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CHY\VVPSS\DRUZSTVA\2027\WORK\"/>
    </mc:Choice>
  </mc:AlternateContent>
  <bookViews>
    <workbookView xWindow="120" yWindow="60" windowWidth="17100" windowHeight="9090"/>
  </bookViews>
  <sheets>
    <sheet name="soupiska" sheetId="1" r:id="rId1"/>
    <sheet name="DBčlenůŠSČR" sheetId="4" state="hidden" r:id="rId2"/>
    <sheet name="číselníky" sheetId="5" state="hidden" r:id="rId3"/>
  </sheets>
  <definedNames>
    <definedName name="ehraci">DBčlenůŠSČR!$M$25604</definedName>
    <definedName name="ELOCR">DBčlenůŠSČR!$D$2:$D$25604</definedName>
    <definedName name="ELOFIDE">DBčlenůŠSČR!$E$2:$E$25604</definedName>
    <definedName name="enikluby">soupiska!$AI$650</definedName>
    <definedName name="Ev_c_LOK">DBčlenůŠSČR!$A$2:$A$25604</definedName>
    <definedName name="evyMaska">DBčlenůŠSČR!$L$25604</definedName>
    <definedName name="FED">DBčlenůŠSČR!$H$2:$H$25604</definedName>
    <definedName name="FEvCis">DBčlenůŠSČR!$F$2:$F$25604</definedName>
    <definedName name="HCas">číselníky!$D$2:$D$9</definedName>
    <definedName name="HDen">číselníky!$C$2:$C$8</definedName>
    <definedName name="ihraci">DBčlenůŠSČR!$M$2:$M$25604</definedName>
    <definedName name="ikluby">soupiska!$AI$2:$AI$650</definedName>
    <definedName name="Jmeno">DBčlenůŠSČR!$B$2:$B$25604</definedName>
    <definedName name="kododd">soupiska!$H$45</definedName>
    <definedName name="KodOddilu">DBčlenůŠSČR!$J$2:$J$25604</definedName>
    <definedName name="kokr">číselníky!$E$2:$E$15</definedName>
    <definedName name="Kraj">DBčlenůŠSČR!$I$2:$I$25604</definedName>
    <definedName name="kraje">číselníky!$G$2:$G$15</definedName>
    <definedName name="krajod">soupiska!$AK$2:$AK$650</definedName>
    <definedName name="krokodil">číselníky!$H$2:$H$492</definedName>
    <definedName name="NazevOddil">DBčlenůŠSČR!$K$2:$K$25604</definedName>
    <definedName name="Oddil">číselníky!$I$2:$I$492</definedName>
    <definedName name="ohraci">DBčlenůŠSČR!$N$1:$N$501</definedName>
    <definedName name="RegPopl">DBčlenůŠSČR!$G$2:$G$25604</definedName>
    <definedName name="rocnik">číselníky!$A$2:$A$10</definedName>
    <definedName name="RokNar">DBčlenůŠSČR!$C$2:$C$25604</definedName>
    <definedName name="soutez">číselníky!$B$2:$B$10</definedName>
    <definedName name="vohraci">DBčlenůŠSČR!$N$2:$O$501</definedName>
    <definedName name="vybecis">soupiska!$AF$8:$AF$30</definedName>
    <definedName name="vyberHrace">soupiska!$M$7</definedName>
    <definedName name="vyMaska">DBčlenůŠSČR!$L$2:$L$25604</definedName>
    <definedName name="zkraj">číselníky!$E$2:$F$15</definedName>
  </definedNames>
  <calcPr calcId="152511" fullCalcOnLoad="true"/>
</workbook>
</file>

<file path=xl/comments1.xml><?xml version="1.0" encoding="utf-8"?>
<comments xmlns="http://schemas.openxmlformats.org/spreadsheetml/2006/main">
  <authors>
    <author>Kropik</author>
  </authors>
  <commentList>
    <comment ref="M7" authorId="0">
      <text>
        <r>
          <rPr>
            <b/>
            <sz val="8"/>
            <color indexed="81"/>
            <rFont val="Tahoma"/>
            <family val="2"/>
            <charset val="238"/>
          </rPr>
          <t>Zadej jméno
(stačí část) hledaného hráče
(člena ŠSČR)</t>
        </r>
      </text>
    </comment>
    <comment ref="K44" authorId="0">
      <text>
        <r>
          <rPr>
            <b/>
            <sz val="10"/>
            <color indexed="10"/>
            <rFont val="Tahoma"/>
            <family val="2"/>
            <charset val="238"/>
          </rPr>
          <t>Jako první
zadej vybrání
KŠS a oddílu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<sst xmlns="http://schemas.openxmlformats.org/spreadsheetml/2006/main" xmlns:r="http://schemas.openxmlformats.org/officeDocument/2006/relationships" xmlns:xdr="http://schemas.openxmlformats.org/drawingml/2006/spreadsheetDrawing" count="1242976" uniqueCount="30198">
  <si>
    <t>Jadrný Jakub</t>
  </si>
  <si>
    <t>Chugunov Arkadij</t>
  </si>
  <si>
    <t>Kets Konstantin</t>
  </si>
  <si>
    <t>Sargsyan Karen</t>
  </si>
  <si>
    <t>ARM</t>
  </si>
  <si>
    <t>Sedláček Patrik</t>
  </si>
  <si>
    <t>Skalický Ladislav</t>
  </si>
  <si>
    <t>Brabcová Nikola</t>
  </si>
  <si>
    <t>Černý Zbyšek</t>
  </si>
  <si>
    <t>Hartl Jakub</t>
  </si>
  <si>
    <t>Kulhánková Ema</t>
  </si>
  <si>
    <t>Pešek Josef</t>
  </si>
  <si>
    <t>Polanský Matěj</t>
  </si>
  <si>
    <t>Rendl Luboš</t>
  </si>
  <si>
    <t>Štor Jakub</t>
  </si>
  <si>
    <t>Zagora Jakub</t>
  </si>
  <si>
    <t>Brixí Miroslav</t>
  </si>
  <si>
    <t>Čáp Petr</t>
  </si>
  <si>
    <t>Hrabánková Karolína</t>
  </si>
  <si>
    <t>Klusák Martin</t>
  </si>
  <si>
    <t>Ondráková Nikola</t>
  </si>
  <si>
    <t>Vajcová Theodora</t>
  </si>
  <si>
    <t>Vopálková Lada</t>
  </si>
  <si>
    <t>Černoch Václav</t>
  </si>
  <si>
    <t>Černoch Vít</t>
  </si>
  <si>
    <t>Černotík David</t>
  </si>
  <si>
    <t>Černotík Jaroslav</t>
  </si>
  <si>
    <t>Černovský Jiří</t>
  </si>
  <si>
    <t>Černý David</t>
  </si>
  <si>
    <t>ŠK Karbo Benátky nad Jizerou</t>
  </si>
  <si>
    <t>Černý Jasoň</t>
  </si>
  <si>
    <t>Černý Jiří</t>
  </si>
  <si>
    <t>Grolig Jaroslav</t>
  </si>
  <si>
    <t>Groman Ondřej</t>
  </si>
  <si>
    <t>Gromnadský Tomáš</t>
  </si>
  <si>
    <t>Gronský Tomáš</t>
  </si>
  <si>
    <t>Gronych Robin</t>
  </si>
  <si>
    <t>Gross David</t>
  </si>
  <si>
    <t>Grösser David</t>
  </si>
  <si>
    <t>Gruber Josef</t>
  </si>
  <si>
    <t>Gruber Miloš</t>
  </si>
  <si>
    <t>Gruberová Jana</t>
  </si>
  <si>
    <t>Grubhoffer Stanislav</t>
  </si>
  <si>
    <t>Krausz Milan</t>
  </si>
  <si>
    <t>Kraut Kryštof</t>
  </si>
  <si>
    <t>Krautschneider Daniel Jan</t>
  </si>
  <si>
    <t>Krautwurst Milan</t>
  </si>
  <si>
    <t>Krautwurst Pavel</t>
  </si>
  <si>
    <t>Krauzowicz Zdislaw</t>
  </si>
  <si>
    <t>Kraváček Aleš</t>
  </si>
  <si>
    <t>Kraval Bohuslav</t>
  </si>
  <si>
    <t>Kravařík Jindřich</t>
  </si>
  <si>
    <t>Krbal Zdeněk</t>
  </si>
  <si>
    <t>Krbúšik Marián</t>
  </si>
  <si>
    <t>Krč Michal</t>
  </si>
  <si>
    <t>Krč Tomáš</t>
  </si>
  <si>
    <t>Krča Milan</t>
  </si>
  <si>
    <t>Krčál Michal</t>
  </si>
  <si>
    <t>Krčil Aleš</t>
  </si>
  <si>
    <t>Krčil David</t>
  </si>
  <si>
    <t>Krčil Tomáš</t>
  </si>
  <si>
    <t>Krčilová Martina</t>
  </si>
  <si>
    <t>Krčmář Lubomír</t>
  </si>
  <si>
    <t>Krčmář Milan</t>
  </si>
  <si>
    <t>Krčmář Stanislav</t>
  </si>
  <si>
    <t>Krčmář Zdeněk</t>
  </si>
  <si>
    <t>Kurka Filip</t>
  </si>
  <si>
    <t>Kurka Jakub</t>
  </si>
  <si>
    <t>Kůrka Marek</t>
  </si>
  <si>
    <t>Kurka Michal</t>
  </si>
  <si>
    <t>Kurka Petr</t>
  </si>
  <si>
    <t>Klimánek František</t>
  </si>
  <si>
    <t>Klimecká Alena</t>
  </si>
  <si>
    <t>Klimecký Tomáš</t>
  </si>
  <si>
    <t>Klímek David</t>
  </si>
  <si>
    <t>Klímek Petr</t>
  </si>
  <si>
    <t>Klimek Přemysl</t>
  </si>
  <si>
    <t>Kliment Jiří</t>
  </si>
  <si>
    <t>Klimeš Eduard</t>
  </si>
  <si>
    <t>Klimeš Jan</t>
  </si>
  <si>
    <t>Klimeš Jiří</t>
  </si>
  <si>
    <t>Klimeš Lukáš</t>
  </si>
  <si>
    <t>Klimeš Martin</t>
  </si>
  <si>
    <t>Klimeš Richard</t>
  </si>
  <si>
    <t>Klimeš Roman</t>
  </si>
  <si>
    <t>Klimeš Štěpán</t>
  </si>
  <si>
    <t>Klimešová Laura</t>
  </si>
  <si>
    <t>Klimešová Lucie</t>
  </si>
  <si>
    <t>Klimešová Michaela</t>
  </si>
  <si>
    <t>Klimo Karel</t>
  </si>
  <si>
    <t>Klimša Jiří</t>
  </si>
  <si>
    <t>Klimša Pavel</t>
  </si>
  <si>
    <t>Klimt Jan</t>
  </si>
  <si>
    <t>Huja Lukáš</t>
  </si>
  <si>
    <t>Hujdič Josef</t>
  </si>
  <si>
    <t>Hujer Mikuláš</t>
  </si>
  <si>
    <t>Hujerová Melisa</t>
  </si>
  <si>
    <t>Hujsl Jan</t>
  </si>
  <si>
    <t>Hula Lukáš</t>
  </si>
  <si>
    <t>Hůla Pavel</t>
  </si>
  <si>
    <t>Hůle František</t>
  </si>
  <si>
    <t>Hulec Lukáš</t>
  </si>
  <si>
    <t>Hůlek David</t>
  </si>
  <si>
    <t>Hulín Petr</t>
  </si>
  <si>
    <t>Hulínský Ondřej</t>
  </si>
  <si>
    <t>Hůlka Alois</t>
  </si>
  <si>
    <t>Hůlka Martin</t>
  </si>
  <si>
    <t>Hůlka Vít</t>
  </si>
  <si>
    <t>Hülle Jan</t>
  </si>
  <si>
    <t>Hůlovec Miroslav</t>
  </si>
  <si>
    <t>Hulva Pavel</t>
  </si>
  <si>
    <t>Huml Antonín</t>
  </si>
  <si>
    <t>Humlíček Vojtěch</t>
  </si>
  <si>
    <t>Humpolák Jiří</t>
  </si>
  <si>
    <t>Huňa Rostislav</t>
  </si>
  <si>
    <t>Huňáček Jaroslav</t>
  </si>
  <si>
    <t>Hunča Petr</t>
  </si>
  <si>
    <t>Huneš Petr</t>
  </si>
  <si>
    <t>Hung Do</t>
  </si>
  <si>
    <t>Hupcej Mikuláš</t>
  </si>
  <si>
    <t>Hupcej Vojta</t>
  </si>
  <si>
    <t>Hurajt Jakub</t>
  </si>
  <si>
    <t>Hurdzan Tomáš</t>
  </si>
  <si>
    <t>Hůrka Jiří</t>
  </si>
  <si>
    <t>Blažek Jaroslav</t>
  </si>
  <si>
    <t>Blažek Jiří</t>
  </si>
  <si>
    <t>Slávia České Budějovice</t>
  </si>
  <si>
    <t>Blažek Ladislav</t>
  </si>
  <si>
    <t>Blažek Marek</t>
  </si>
  <si>
    <t>Blažek Martin</t>
  </si>
  <si>
    <t>Blažek Matěj</t>
  </si>
  <si>
    <t>Blažek Matyáš</t>
  </si>
  <si>
    <t>Blažek Michal</t>
  </si>
  <si>
    <t>ŠK Hustopeče</t>
  </si>
  <si>
    <t>ZŠ O. Březiny Jihlava</t>
  </si>
  <si>
    <t>Blažek Roman</t>
  </si>
  <si>
    <t>Blažek Stanislav</t>
  </si>
  <si>
    <t>Blažek Tomáš</t>
  </si>
  <si>
    <t>ŠK DDM Kostelec nad Orlicí</t>
  </si>
  <si>
    <t>Blažek Vladimír</t>
  </si>
  <si>
    <t>Blažek Zbyněk</t>
  </si>
  <si>
    <t>Blažková Gabriela</t>
  </si>
  <si>
    <t>Blažková Hana</t>
  </si>
  <si>
    <t>Blažo Stanislav</t>
  </si>
  <si>
    <t>Bleha Lukáš</t>
  </si>
  <si>
    <t>Šachový klub při MĚÚ Hostomice</t>
  </si>
  <si>
    <t>Blecha Josef</t>
  </si>
  <si>
    <t>Blecha Milan</t>
  </si>
  <si>
    <t>TJ Sokol Plzeň-Letná</t>
  </si>
  <si>
    <t>Blecha Miroslav</t>
  </si>
  <si>
    <t>Blecha Tomáš</t>
  </si>
  <si>
    <t>Blecha Vojtěch</t>
  </si>
  <si>
    <t>Blecha Zdeněk</t>
  </si>
  <si>
    <t>Blechta Lukáš</t>
  </si>
  <si>
    <t>Bleša Tobiáš</t>
  </si>
  <si>
    <t>Blokscha Vladimír</t>
  </si>
  <si>
    <t>Bludský Hynek</t>
  </si>
  <si>
    <t>Bludský Vít</t>
  </si>
  <si>
    <t>Bluma Jiří</t>
  </si>
  <si>
    <t>Blümel Michal</t>
  </si>
  <si>
    <t>Blümel Otto</t>
  </si>
  <si>
    <t>Boardman Christopher Aidan</t>
  </si>
  <si>
    <t>Boba Tomáš</t>
  </si>
  <si>
    <t>TJ Slavia Hradec Králové</t>
  </si>
  <si>
    <t>Bobalík Petr</t>
  </si>
  <si>
    <t>Bobek Jan</t>
  </si>
  <si>
    <t>SK Bystřice nad Olší</t>
  </si>
  <si>
    <t>Šachový klub Ostrožská Nová Ves</t>
  </si>
  <si>
    <t>Beer František</t>
  </si>
  <si>
    <t>Beer Jiří</t>
  </si>
  <si>
    <t>Beer Robin</t>
  </si>
  <si>
    <t>Begy Jan</t>
  </si>
  <si>
    <t>ŠK Magic Žatec</t>
  </si>
  <si>
    <t>Běhal Jan</t>
  </si>
  <si>
    <t>ŠK Dobruška</t>
  </si>
  <si>
    <t>Behina Dominik</t>
  </si>
  <si>
    <t>Běhunčík Josef</t>
  </si>
  <si>
    <t>Dorazilová Kristýna</t>
  </si>
  <si>
    <t>Jabůrek David</t>
  </si>
  <si>
    <t>Jabůrek Radim</t>
  </si>
  <si>
    <t>Jekl Lukáš</t>
  </si>
  <si>
    <t>Képes Karol</t>
  </si>
  <si>
    <t>Kolba Jiří</t>
  </si>
  <si>
    <t>Slabý Pavel</t>
  </si>
  <si>
    <t>Švadlenka Roman</t>
  </si>
  <si>
    <t>Vavrušková Viola</t>
  </si>
  <si>
    <t>Vlasák Vojtěch</t>
  </si>
  <si>
    <t>Žemlička Ivan</t>
  </si>
  <si>
    <t>Bělonožník Tomáš</t>
  </si>
  <si>
    <t>Klán Patrik</t>
  </si>
  <si>
    <t>Lihotský Jiří</t>
  </si>
  <si>
    <t>Mašková Markéta</t>
  </si>
  <si>
    <t>Salman Gabit</t>
  </si>
  <si>
    <t>Sivkov Oleg</t>
  </si>
  <si>
    <t>Odvárka Karel</t>
  </si>
  <si>
    <t>Ollikka Jukka Petteri</t>
  </si>
  <si>
    <t>Preobrazhenskiy Ivan</t>
  </si>
  <si>
    <t>Vardanyan Sergo</t>
  </si>
  <si>
    <t>Buinov Aleksandr</t>
  </si>
  <si>
    <t>Hrabě Adam</t>
  </si>
  <si>
    <t>Jamrich Tomáš</t>
  </si>
  <si>
    <t>Lorinčík Petr</t>
  </si>
  <si>
    <t>Milerová Aneta</t>
  </si>
  <si>
    <t>Benda Zbyněk</t>
  </si>
  <si>
    <t>Burda Tomáš</t>
  </si>
  <si>
    <t>Košlerová Denisa Annie</t>
  </si>
  <si>
    <t>Chmelík Rudolf</t>
  </si>
  <si>
    <t>Chmiel František</t>
  </si>
  <si>
    <t>Chmiel Jan</t>
  </si>
  <si>
    <t>Chmiel Pavel</t>
  </si>
  <si>
    <t>Chmielarz Ryszard</t>
  </si>
  <si>
    <t>Chobotský Daniel</t>
  </si>
  <si>
    <t>Chocenský Zdeněk</t>
  </si>
  <si>
    <t>Chodura Michal</t>
  </si>
  <si>
    <t>Chochol Libor</t>
  </si>
  <si>
    <t>Chocholáč Jan</t>
  </si>
  <si>
    <t>Chochole Petr</t>
  </si>
  <si>
    <t>Chocholouš Jaroslav</t>
  </si>
  <si>
    <t>Cholasta Josef</t>
  </si>
  <si>
    <t>Cvejn Tomáš</t>
  </si>
  <si>
    <t>Cvek Albert</t>
  </si>
  <si>
    <t>Cvek Jaroslav</t>
  </si>
  <si>
    <t>Cvek Robert</t>
  </si>
  <si>
    <t>Cverna Pavel</t>
  </si>
  <si>
    <t>Cvik Štěpán</t>
  </si>
  <si>
    <t>Cvikl Michal</t>
  </si>
  <si>
    <t>Cvikl Zdeněk</t>
  </si>
  <si>
    <t>Cyhelský Jakub</t>
  </si>
  <si>
    <t>Cyhelský Luděk</t>
  </si>
  <si>
    <t>Cymorek Karel</t>
  </si>
  <si>
    <t>Cyprian Matyáš</t>
  </si>
  <si>
    <t>Cyroň Karel</t>
  </si>
  <si>
    <t>ŠK Hošťálkovice, z.s.</t>
  </si>
  <si>
    <t>Czakan Roman</t>
  </si>
  <si>
    <t>Czepczor Jan</t>
  </si>
  <si>
    <t>Czepiec Richard</t>
  </si>
  <si>
    <t>Czopnik Šimon</t>
  </si>
  <si>
    <t>Czopniková Ester</t>
  </si>
  <si>
    <t>Czuczor Patrik</t>
  </si>
  <si>
    <t>Czudek Bohuslav</t>
  </si>
  <si>
    <t>Czudek Ondřej</t>
  </si>
  <si>
    <t>Čabala Tadeáš</t>
  </si>
  <si>
    <t>ŠK SDH Stavenice</t>
  </si>
  <si>
    <t>Čadílek Vojtěch</t>
  </si>
  <si>
    <t>Čadra Martin</t>
  </si>
  <si>
    <t>Čajan Jan</t>
  </si>
  <si>
    <t>Šachklub Sokol Sušice</t>
  </si>
  <si>
    <t>Čajánek Kryštof</t>
  </si>
  <si>
    <t>Čala Jiří</t>
  </si>
  <si>
    <t>Čáň Jan</t>
  </si>
  <si>
    <t>Čáň Václav</t>
  </si>
  <si>
    <t>Čáňová Dagmar</t>
  </si>
  <si>
    <t>Čáp Adam</t>
  </si>
  <si>
    <t>Čáp Jakub</t>
  </si>
  <si>
    <t>Čáp Jaroslav</t>
  </si>
  <si>
    <t>Čáp Karel</t>
  </si>
  <si>
    <t>Azarov Sergei</t>
  </si>
  <si>
    <t>BLR</t>
  </si>
  <si>
    <t>Bach Markus</t>
  </si>
  <si>
    <t>GER</t>
  </si>
  <si>
    <t>Bach Ulf-Gunter</t>
  </si>
  <si>
    <t>Balogh Csaba</t>
  </si>
  <si>
    <t>HUN</t>
  </si>
  <si>
    <t>Banasik Krzysztof</t>
  </si>
  <si>
    <t>Banič Marek</t>
  </si>
  <si>
    <t>Bánusz Tamás</t>
  </si>
  <si>
    <t>Barski Radoslaw</t>
  </si>
  <si>
    <t>Bartel Mateusz</t>
  </si>
  <si>
    <t>Bauer Thomas</t>
  </si>
  <si>
    <t>AUT</t>
  </si>
  <si>
    <t>Bednář Jaromír</t>
  </si>
  <si>
    <t>LAT</t>
  </si>
  <si>
    <t>Bindrich Falko</t>
  </si>
  <si>
    <t>Blaszczok Grzegorz</t>
  </si>
  <si>
    <t>Blodig Constantin</t>
  </si>
  <si>
    <t>Blodig Reinhard</t>
  </si>
  <si>
    <t>Bobras Piotr</t>
  </si>
  <si>
    <t>Bohdal Ján</t>
  </si>
  <si>
    <t>Bombek Peter</t>
  </si>
  <si>
    <t>Borovský Adam</t>
  </si>
  <si>
    <t>Bulej Matej</t>
  </si>
  <si>
    <t>Bulski Krzysztof</t>
  </si>
  <si>
    <t>Butkiewicz Lukasz</t>
  </si>
  <si>
    <t>Cako Laszlo</t>
  </si>
  <si>
    <t>Carlsson Pontus</t>
  </si>
  <si>
    <t>SWE</t>
  </si>
  <si>
    <t>Cieslak Patrycjusz</t>
  </si>
  <si>
    <t>Cieslak Wiktoria</t>
  </si>
  <si>
    <t>Daříček Vítězslav</t>
  </si>
  <si>
    <t>Dařílek Rudolf</t>
  </si>
  <si>
    <t>Ďatel Oldřich</t>
  </si>
  <si>
    <t>David Adam</t>
  </si>
  <si>
    <t>David Jan</t>
  </si>
  <si>
    <t>David Karel</t>
  </si>
  <si>
    <t>Oddíl</t>
  </si>
  <si>
    <t>Bakeš Šimon</t>
  </si>
  <si>
    <t>Balus Oliver</t>
  </si>
  <si>
    <t>Barra Nova Ribiero Alex</t>
  </si>
  <si>
    <t>Lokaj Adam</t>
  </si>
  <si>
    <t>Machala Petr</t>
  </si>
  <si>
    <t>Petroš Maxim</t>
  </si>
  <si>
    <t>Plhák Marek</t>
  </si>
  <si>
    <t>Wojčík Vojtěch</t>
  </si>
  <si>
    <t>Hejč Jakub</t>
  </si>
  <si>
    <t>Hudec Jiří</t>
  </si>
  <si>
    <t>Kozák Šimon</t>
  </si>
  <si>
    <t>Kubišta Šimon</t>
  </si>
  <si>
    <t>Sixta Karel</t>
  </si>
  <si>
    <t>Škobrtal Lukáš</t>
  </si>
  <si>
    <t>Válek Vít</t>
  </si>
  <si>
    <t>Bernard Jáchym</t>
  </si>
  <si>
    <t>Bernard Jan</t>
  </si>
  <si>
    <t>Branda Josef</t>
  </si>
  <si>
    <t>Minarčík Petr</t>
  </si>
  <si>
    <t>Pokorný Marian</t>
  </si>
  <si>
    <t>Šmíd Zdeněk</t>
  </si>
  <si>
    <t>Mík Tomáš</t>
  </si>
  <si>
    <t>Beneš František</t>
  </si>
  <si>
    <t>Fajt Jiří</t>
  </si>
  <si>
    <t>Hubálek Tomáš</t>
  </si>
  <si>
    <t>Kyšperková Anežka</t>
  </si>
  <si>
    <t>Břízová Izabela</t>
  </si>
  <si>
    <t>Čáp Štěpán</t>
  </si>
  <si>
    <t>Faltus Jakub</t>
  </si>
  <si>
    <t>Knizner Michal</t>
  </si>
  <si>
    <t>Knizner Tomáš</t>
  </si>
  <si>
    <t>Krsek Štěpán</t>
  </si>
  <si>
    <t>Motl Tomáš</t>
  </si>
  <si>
    <t>Motyčka Matěj</t>
  </si>
  <si>
    <t>Borek Dominik</t>
  </si>
  <si>
    <t>Bičiště Adam</t>
  </si>
  <si>
    <t>Mazánek Jakub</t>
  </si>
  <si>
    <t>Otmar Jiří</t>
  </si>
  <si>
    <t>Piry Lea</t>
  </si>
  <si>
    <t>Prášil Martin</t>
  </si>
  <si>
    <t>Chrz Martin</t>
  </si>
  <si>
    <t>Krecht Rostislav</t>
  </si>
  <si>
    <t>Litoš Josef</t>
  </si>
  <si>
    <t>Litoš Vít</t>
  </si>
  <si>
    <t>Janáček Vít</t>
  </si>
  <si>
    <t>Janáček Vojtěch</t>
  </si>
  <si>
    <t>Janák Jaroslav</t>
  </si>
  <si>
    <t>Janák Josef</t>
  </si>
  <si>
    <t>Janák Libor</t>
  </si>
  <si>
    <t>Janák Martin</t>
  </si>
  <si>
    <t>Janák Michal</t>
  </si>
  <si>
    <t>Janák Vojtěch</t>
  </si>
  <si>
    <t>Janál Vladimír</t>
  </si>
  <si>
    <t>Kopl Gabriel</t>
  </si>
  <si>
    <t>Kopp Leon</t>
  </si>
  <si>
    <t>Koppi Vladimír</t>
  </si>
  <si>
    <t>Kopr Stanislav</t>
  </si>
  <si>
    <t>Kopřiva Kamil</t>
  </si>
  <si>
    <t>Kopřiva Martin</t>
  </si>
  <si>
    <t>Kopřiva Oldřich</t>
  </si>
  <si>
    <t>Kopřiva Pavel</t>
  </si>
  <si>
    <t>Kopřiva Petr</t>
  </si>
  <si>
    <t>Kopřiva Richard</t>
  </si>
  <si>
    <t>Kopřivová Veronika</t>
  </si>
  <si>
    <t>Hrachovec Stanislav</t>
  </si>
  <si>
    <t>Hrančík Jaroslav</t>
  </si>
  <si>
    <t>Hrančík Martin</t>
  </si>
  <si>
    <t>Hranoš Jiří</t>
  </si>
  <si>
    <t>Hranoš Marek</t>
  </si>
  <si>
    <t>Hrazdilová Hana</t>
  </si>
  <si>
    <t>Hrazdira Matěj</t>
  </si>
  <si>
    <t>Beran Patrik</t>
  </si>
  <si>
    <t>Beran Pavel</t>
  </si>
  <si>
    <t>Šachový klub Zlonice</t>
  </si>
  <si>
    <t>Beran Petr</t>
  </si>
  <si>
    <t>Beranec Lubomír</t>
  </si>
  <si>
    <t>ASK Lovosice</t>
  </si>
  <si>
    <t>Beránek David</t>
  </si>
  <si>
    <t>Beránek Jáchym</t>
  </si>
  <si>
    <t>ŠK Slavie Děčín</t>
  </si>
  <si>
    <t>Sokol Hradec Králové</t>
  </si>
  <si>
    <t>Beránek Jaroslav</t>
  </si>
  <si>
    <t>Berka Jiří</t>
  </si>
  <si>
    <t>Berka Luboš</t>
  </si>
  <si>
    <t>Berka Pavel</t>
  </si>
  <si>
    <t>Berka Štěpán</t>
  </si>
  <si>
    <t>Berka Tomáš</t>
  </si>
  <si>
    <t>Berka Zdeněk</t>
  </si>
  <si>
    <t>Berkovec Jakub</t>
  </si>
  <si>
    <t>Berkovec Josef</t>
  </si>
  <si>
    <t>Berky Daniel</t>
  </si>
  <si>
    <t>Bernad Jakub</t>
  </si>
  <si>
    <t>Bernard Borek</t>
  </si>
  <si>
    <t>Bernard Jakub</t>
  </si>
  <si>
    <t>Bernard Roman</t>
  </si>
  <si>
    <t>Šachový klub Červený Kostelec z.s.</t>
  </si>
  <si>
    <t>Bernas Jaroslav</t>
  </si>
  <si>
    <t>Bernát František</t>
  </si>
  <si>
    <t>Bernát Jan</t>
  </si>
  <si>
    <t>Bernáth Jakub</t>
  </si>
  <si>
    <t>Bernáth Štefan</t>
  </si>
  <si>
    <t>TJ Polešovice</t>
  </si>
  <si>
    <t>Bernatík Lubomír</t>
  </si>
  <si>
    <t>Bernatík Radek</t>
  </si>
  <si>
    <t>Tělovýchovná jednota Sokol Ústí z.s.</t>
  </si>
  <si>
    <t>Beroušek Martin</t>
  </si>
  <si>
    <t>TJ Sokol Postřekov</t>
  </si>
  <si>
    <t>Beroušek Václav</t>
  </si>
  <si>
    <t>TJ Baník Habartov</t>
  </si>
  <si>
    <t>Beržinský Martin</t>
  </si>
  <si>
    <t>Beseda Robert</t>
  </si>
  <si>
    <t>Beseda Roman</t>
  </si>
  <si>
    <t>Besta Miroslav</t>
  </si>
  <si>
    <t>Beter Arnošt</t>
  </si>
  <si>
    <t>ŠK Český Krumlov</t>
  </si>
  <si>
    <t>Bětík Aleš</t>
  </si>
  <si>
    <t>Bětík Jindřich</t>
  </si>
  <si>
    <t>Betlach Jan</t>
  </si>
  <si>
    <t>Beza David</t>
  </si>
  <si>
    <t>Bezděk Dušan</t>
  </si>
  <si>
    <t>Bezděk Tomáš</t>
  </si>
  <si>
    <t>Bezdíček Miloš</t>
  </si>
  <si>
    <t>KK-ŠK Osvětimany</t>
  </si>
  <si>
    <t>Bezwald Petr</t>
  </si>
  <si>
    <t>Bialas Adam</t>
  </si>
  <si>
    <t>Bíba Josef</t>
  </si>
  <si>
    <t>Bican Dominik</t>
  </si>
  <si>
    <t>Bican Vojtěch</t>
  </si>
  <si>
    <t>Bicek Richard</t>
  </si>
  <si>
    <t>Bičák Antonín</t>
  </si>
  <si>
    <t>Bičák Michal</t>
  </si>
  <si>
    <t>Bičiště Petr</t>
  </si>
  <si>
    <t>Křápek Miroslav</t>
  </si>
  <si>
    <t>Křeček Adam</t>
  </si>
  <si>
    <t>Křeček Jan</t>
  </si>
  <si>
    <t>Křeček Jiří</t>
  </si>
  <si>
    <t>Křeček Michal</t>
  </si>
  <si>
    <t>Křefký Jakub</t>
  </si>
  <si>
    <t>Křefký Manfréd</t>
  </si>
  <si>
    <t>Křefký Ondřej</t>
  </si>
  <si>
    <t>Křefký Verner</t>
  </si>
  <si>
    <t>Křehký Roman</t>
  </si>
  <si>
    <t>Křehla Milan</t>
  </si>
  <si>
    <t>Křechová Kateřina</t>
  </si>
  <si>
    <t>Křek Pavel</t>
  </si>
  <si>
    <t>Křelina David</t>
  </si>
  <si>
    <t>Křelina Jakub Pavel</t>
  </si>
  <si>
    <t>Křelina Jan</t>
  </si>
  <si>
    <t>Křelina Kryštof</t>
  </si>
  <si>
    <t>Křemen Daniel</t>
  </si>
  <si>
    <t>Deak Roman</t>
  </si>
  <si>
    <t>Debroise Michal</t>
  </si>
  <si>
    <t>Decker Vladimír</t>
  </si>
  <si>
    <t>Děcký Josef</t>
  </si>
  <si>
    <t>Dědeček David</t>
  </si>
  <si>
    <t>Dedek Jan</t>
  </si>
  <si>
    <t>Dědek Miloš</t>
  </si>
  <si>
    <t>Dědek Pavel</t>
  </si>
  <si>
    <t>Dědek Petr</t>
  </si>
  <si>
    <t>Dědek Tobiáš</t>
  </si>
  <si>
    <t>Dědič Karel</t>
  </si>
  <si>
    <t>Dědič Lubomír</t>
  </si>
  <si>
    <t>Dědič Tomáš</t>
  </si>
  <si>
    <t>Dědík Zdeněk</t>
  </si>
  <si>
    <t>Dědouch Pavel</t>
  </si>
  <si>
    <t>TJ Sokol Němčice</t>
  </si>
  <si>
    <t>Dejmal Ondřej</t>
  </si>
  <si>
    <t>Dejmek Josef</t>
  </si>
  <si>
    <t>Dejmek Tomáš</t>
  </si>
  <si>
    <t>Delgerdalai Bayarjavkhlan</t>
  </si>
  <si>
    <t>Hamalčík Zdeněk</t>
  </si>
  <si>
    <t>Haman Jakub</t>
  </si>
  <si>
    <t>Haman Martin</t>
  </si>
  <si>
    <t>Hamanová Alžběta</t>
  </si>
  <si>
    <t>Hampala Martin</t>
  </si>
  <si>
    <t>Hampek Miroslav</t>
  </si>
  <si>
    <t>Hampel David</t>
  </si>
  <si>
    <t>Hampl Jiří</t>
  </si>
  <si>
    <t>Hampl Martin</t>
  </si>
  <si>
    <t>Hampl Miroslav</t>
  </si>
  <si>
    <t>Hampl Nikola</t>
  </si>
  <si>
    <t>Hampl Pavel</t>
  </si>
  <si>
    <t>Hamrník Jan</t>
  </si>
  <si>
    <t>Hamřík Miroslav</t>
  </si>
  <si>
    <t>Hamsa Vojtěch</t>
  </si>
  <si>
    <t>Hána Radek</t>
  </si>
  <si>
    <t>Hanáček Petr</t>
  </si>
  <si>
    <t>Hanák David</t>
  </si>
  <si>
    <t>Hanák František</t>
  </si>
  <si>
    <t>Hanák Lukáš</t>
  </si>
  <si>
    <t>Hanák Tomáš</t>
  </si>
  <si>
    <t>Hanák Vladimír</t>
  </si>
  <si>
    <t>Haňáková Veronika</t>
  </si>
  <si>
    <t>Hancko Samuel</t>
  </si>
  <si>
    <t>Hanč Pavel</t>
  </si>
  <si>
    <t>Hančová Veronika</t>
  </si>
  <si>
    <t>Handa Radek</t>
  </si>
  <si>
    <t>Handl Adam</t>
  </si>
  <si>
    <t>Handl Martin</t>
  </si>
  <si>
    <t>Handl Petr</t>
  </si>
  <si>
    <t>Handlíř Karel</t>
  </si>
  <si>
    <t>Handlovský Jáchym</t>
  </si>
  <si>
    <t>Hänel Jan</t>
  </si>
  <si>
    <t>Háněl Jaromír</t>
  </si>
  <si>
    <t>Hanko František</t>
  </si>
  <si>
    <t>Hánl František</t>
  </si>
  <si>
    <t>Hanousek Filip</t>
  </si>
  <si>
    <t>Hanousek Jakub</t>
  </si>
  <si>
    <t>Hanousek Karel</t>
  </si>
  <si>
    <t>Hanousek Václav</t>
  </si>
  <si>
    <t>Hanousek Vojtěch</t>
  </si>
  <si>
    <t>Hansen Thomas</t>
  </si>
  <si>
    <t>Hansík Filip</t>
  </si>
  <si>
    <t>Hansík Vilém</t>
  </si>
  <si>
    <t>Hanus Aleš</t>
  </si>
  <si>
    <t>Hanus Daniel</t>
  </si>
  <si>
    <t>Hanus Lukáš</t>
  </si>
  <si>
    <t>Hanus Michal</t>
  </si>
  <si>
    <t>Kedroňová Johanka</t>
  </si>
  <si>
    <t>Kuřík Vojta</t>
  </si>
  <si>
    <t>Netolická Zdeňka</t>
  </si>
  <si>
    <t>Pucholt František</t>
  </si>
  <si>
    <t>Kolenčík Jan</t>
  </si>
  <si>
    <t>Mikulec Eduard</t>
  </si>
  <si>
    <t>Štýbr David</t>
  </si>
  <si>
    <t>Frič Filip</t>
  </si>
  <si>
    <t>Melč Tomáš</t>
  </si>
  <si>
    <t>Nguyen Huy Hoang Honza</t>
  </si>
  <si>
    <t>Doležel Adam</t>
  </si>
  <si>
    <t>Doležel Jaromír</t>
  </si>
  <si>
    <t>Doležel Jiří</t>
  </si>
  <si>
    <t>Doležel Lukáš</t>
  </si>
  <si>
    <t>Doležel Marek</t>
  </si>
  <si>
    <t>Doležel Martin</t>
  </si>
  <si>
    <t>Doležel Milan</t>
  </si>
  <si>
    <t>Doležel Ondřej</t>
  </si>
  <si>
    <t>Doležel Radek</t>
  </si>
  <si>
    <t>Doležel Radovan</t>
  </si>
  <si>
    <t>Doleží Tadeáš</t>
  </si>
  <si>
    <t>Dolhy Josef</t>
  </si>
  <si>
    <t>Sokol Jámy</t>
  </si>
  <si>
    <t>Dolina Václav</t>
  </si>
  <si>
    <t>Chytilová Soňa</t>
  </si>
  <si>
    <t>Šafránková Veronika</t>
  </si>
  <si>
    <t>Frieser Vít</t>
  </si>
  <si>
    <t>Gulyáš Vít</t>
  </si>
  <si>
    <t>Hoffmann Filip</t>
  </si>
  <si>
    <t>Josífek Jakub</t>
  </si>
  <si>
    <t>Kajanovič David</t>
  </si>
  <si>
    <t>Kožich Vít</t>
  </si>
  <si>
    <t>Nováková Magdaléna</t>
  </si>
  <si>
    <t>Zeronik David</t>
  </si>
  <si>
    <t>Bárta Matyáš</t>
  </si>
  <si>
    <t>Kužel Mikuláš</t>
  </si>
  <si>
    <t>Müller Richard</t>
  </si>
  <si>
    <t>Vojtenko Diana</t>
  </si>
  <si>
    <t>Brožová Eliška</t>
  </si>
  <si>
    <t>Forman Vladimír</t>
  </si>
  <si>
    <t>Klečka Rudolf</t>
  </si>
  <si>
    <t>Krym Jaroslav</t>
  </si>
  <si>
    <t>Lacko Daniel</t>
  </si>
  <si>
    <t>Lacko Patrik</t>
  </si>
  <si>
    <t>Lamich Štěpán</t>
  </si>
  <si>
    <t>Neklapil Alexandr</t>
  </si>
  <si>
    <t>Reiner Matěj</t>
  </si>
  <si>
    <t>Vízek Patrik</t>
  </si>
  <si>
    <t>Gavčíková Amálie</t>
  </si>
  <si>
    <t>Hylmar Pavel</t>
  </si>
  <si>
    <t>Kostelecká Kateřina</t>
  </si>
  <si>
    <t>Linhart Jiří</t>
  </si>
  <si>
    <t>Sejkora Matěj</t>
  </si>
  <si>
    <t>Smutek David</t>
  </si>
  <si>
    <t>Soukup Vojtěch</t>
  </si>
  <si>
    <t>Šimůnek Petr</t>
  </si>
  <si>
    <t>Vašátko Martin</t>
  </si>
  <si>
    <t>Reschelová Marie</t>
  </si>
  <si>
    <t>Brož Vítězslav</t>
  </si>
  <si>
    <t>Černý Daniel</t>
  </si>
  <si>
    <t>Libánek Kryštof</t>
  </si>
  <si>
    <t>Satranský Matouš</t>
  </si>
  <si>
    <t>Vaněk Tadeáš</t>
  </si>
  <si>
    <t>Kratochvíl Miroslav</t>
  </si>
  <si>
    <t>Kunt Michal</t>
  </si>
  <si>
    <t>Vavák Petr</t>
  </si>
  <si>
    <t>Císař Jakub</t>
  </si>
  <si>
    <t>Jebavý Luboš</t>
  </si>
  <si>
    <t>Kos Martin</t>
  </si>
  <si>
    <t>Menčík Hynek</t>
  </si>
  <si>
    <t>Novák Antonín</t>
  </si>
  <si>
    <t>Novák Ludvík</t>
  </si>
  <si>
    <t>Fürstová Alžběta</t>
  </si>
  <si>
    <t>Fürstová Anna</t>
  </si>
  <si>
    <t>Míč Jaroslav</t>
  </si>
  <si>
    <t>Beránek Matouš</t>
  </si>
  <si>
    <t>Beránek Šimon</t>
  </si>
  <si>
    <t>Dokha Lam Filip</t>
  </si>
  <si>
    <t>Dostálová Nina</t>
  </si>
  <si>
    <t>Drápal Štěpán</t>
  </si>
  <si>
    <t>Kraus Štěpán</t>
  </si>
  <si>
    <t>Kulhavý Matyáš</t>
  </si>
  <si>
    <t>Munzar Jakub</t>
  </si>
  <si>
    <t>Plíva Štěpán</t>
  </si>
  <si>
    <t>Plůcha Petr</t>
  </si>
  <si>
    <t>Vráblíková Lada</t>
  </si>
  <si>
    <t>Andres Jáchym</t>
  </si>
  <si>
    <t>Cvrčková Lucie Anna</t>
  </si>
  <si>
    <t>Honsa Tadeáš</t>
  </si>
  <si>
    <t>Kubec Matouš</t>
  </si>
  <si>
    <t>Melichar Štěpán</t>
  </si>
  <si>
    <t>Práza Eduard</t>
  </si>
  <si>
    <t>Vočadlová Lenka</t>
  </si>
  <si>
    <t>Horký Lukáš</t>
  </si>
  <si>
    <t>Horník Matyáš</t>
  </si>
  <si>
    <t>Janás Kryštof</t>
  </si>
  <si>
    <t>Kudláček Petr</t>
  </si>
  <si>
    <t>Matejsek Jan</t>
  </si>
  <si>
    <t>Paar Martin</t>
  </si>
  <si>
    <t>Petružálek Martin</t>
  </si>
  <si>
    <t>Povalil Ondřej</t>
  </si>
  <si>
    <t>Rutter Anna</t>
  </si>
  <si>
    <t>Rydey Mark</t>
  </si>
  <si>
    <t>Liška Rudolf</t>
  </si>
  <si>
    <t>Vodochodský Arnold</t>
  </si>
  <si>
    <t>Brát Martin</t>
  </si>
  <si>
    <t>Aliushyn Vladyslav</t>
  </si>
  <si>
    <t>Cimfl Marek</t>
  </si>
  <si>
    <t>Archleb Václav</t>
  </si>
  <si>
    <t>Bartoš Jakub</t>
  </si>
  <si>
    <t>Beran Dominik</t>
  </si>
  <si>
    <t>Čihák Lukáš</t>
  </si>
  <si>
    <t>Drašner Oliver</t>
  </si>
  <si>
    <t>Fekete Daniel</t>
  </si>
  <si>
    <t>Ficencová Veronika</t>
  </si>
  <si>
    <t>Fritzl Jan</t>
  </si>
  <si>
    <t>Gadlina Matěj</t>
  </si>
  <si>
    <t>König Richard</t>
  </si>
  <si>
    <t>Kroulík Ondřej</t>
  </si>
  <si>
    <t>Kulštejn Jiří</t>
  </si>
  <si>
    <t>Kýčková Ria</t>
  </si>
  <si>
    <t>Najman Zbyněk</t>
  </si>
  <si>
    <t>Opočenský Patrik</t>
  </si>
  <si>
    <t>Podzimek Marek</t>
  </si>
  <si>
    <t>Rozum Matěj</t>
  </si>
  <si>
    <t>Růžičková Emily</t>
  </si>
  <si>
    <t>Řehák Filip</t>
  </si>
  <si>
    <t>Šedová Natálie</t>
  </si>
  <si>
    <t>Šípek Matyáš</t>
  </si>
  <si>
    <t>Trojan Michal</t>
  </si>
  <si>
    <t>Vencová Anna</t>
  </si>
  <si>
    <t>Žabokrcký Šimon</t>
  </si>
  <si>
    <t>Holá Kateřina</t>
  </si>
  <si>
    <t>Korbel Adam</t>
  </si>
  <si>
    <t>Ludvík Ladislav</t>
  </si>
  <si>
    <t>Musil Jindřich</t>
  </si>
  <si>
    <t>Netík Lukáš</t>
  </si>
  <si>
    <t>Prokop Tobiáš</t>
  </si>
  <si>
    <t>Vach Radek</t>
  </si>
  <si>
    <t>Havlásek Miroslav</t>
  </si>
  <si>
    <t>Havlásek Vojtěch</t>
  </si>
  <si>
    <t>Koťátková Hana</t>
  </si>
  <si>
    <t>Loukota Vilém</t>
  </si>
  <si>
    <t>Loukotová Eva</t>
  </si>
  <si>
    <t>Tlapák Vítek</t>
  </si>
  <si>
    <t>Tlapáková Radka</t>
  </si>
  <si>
    <t>Yanyshyn Mariia</t>
  </si>
  <si>
    <t>Yanyshyn Tadei</t>
  </si>
  <si>
    <t>Hajšínek Vojtěch</t>
  </si>
  <si>
    <t>Trunec Tomáš</t>
  </si>
  <si>
    <t>Trunec Vojtěch</t>
  </si>
  <si>
    <t>Vítek Václav</t>
  </si>
  <si>
    <t>Bednář Josef</t>
  </si>
  <si>
    <t>Blažek Robin</t>
  </si>
  <si>
    <t>Čepela Sebastian</t>
  </si>
  <si>
    <t>Dienelt Jan</t>
  </si>
  <si>
    <t>Gondek Lukáš</t>
  </si>
  <si>
    <t>Kalenda Jakub</t>
  </si>
  <si>
    <t>Křivský Petr</t>
  </si>
  <si>
    <t>Netolický Damián</t>
  </si>
  <si>
    <t>Stará Kateřina</t>
  </si>
  <si>
    <t>Dospěl Tomáš</t>
  </si>
  <si>
    <t>Hitzger Lukáš</t>
  </si>
  <si>
    <t>Kotek Samuel</t>
  </si>
  <si>
    <t>Nádvorník Matyáš</t>
  </si>
  <si>
    <t>Voňka Petr</t>
  </si>
  <si>
    <t>Voňková Kateřina</t>
  </si>
  <si>
    <t>Voňková Momika</t>
  </si>
  <si>
    <t>Armstrong Aidan</t>
  </si>
  <si>
    <t>Esposito Marco</t>
  </si>
  <si>
    <t>Huynh Tan Khang</t>
  </si>
  <si>
    <t>Kabele Antonín</t>
  </si>
  <si>
    <t>Kay Leila</t>
  </si>
  <si>
    <t>Kvapil Stanley Joseph</t>
  </si>
  <si>
    <t>Lauryn Jakub</t>
  </si>
  <si>
    <t>Melín Eliáš</t>
  </si>
  <si>
    <t>Podmela Matyáš</t>
  </si>
  <si>
    <t>Ruban Maksim</t>
  </si>
  <si>
    <t>Sardarjan Hovhannes</t>
  </si>
  <si>
    <t>Seidlová Jana</t>
  </si>
  <si>
    <t>Semerád Jan</t>
  </si>
  <si>
    <t>Semerád Vít</t>
  </si>
  <si>
    <t>Sýkora Kristian</t>
  </si>
  <si>
    <t>Šedivá Sabina</t>
  </si>
  <si>
    <t>Šedivý Zdeněk</t>
  </si>
  <si>
    <t>Špičáková Klára</t>
  </si>
  <si>
    <t>Špinka Adam</t>
  </si>
  <si>
    <t>Švihlík Jiří</t>
  </si>
  <si>
    <t>Švihlík Štěpán</t>
  </si>
  <si>
    <t>Újezdský Oliver</t>
  </si>
  <si>
    <t>Zaghloul Ahmed</t>
  </si>
  <si>
    <t>Bujnoch Adam</t>
  </si>
  <si>
    <t>Macháček Ondřej</t>
  </si>
  <si>
    <t>Necid Matěj</t>
  </si>
  <si>
    <t>Pohanka Dušan</t>
  </si>
  <si>
    <t>Těhan Albert</t>
  </si>
  <si>
    <t>Zezulák Jiří</t>
  </si>
  <si>
    <t>Zezulák Tomáš</t>
  </si>
  <si>
    <t>Boch Tomáš</t>
  </si>
  <si>
    <t>Daňová Katka</t>
  </si>
  <si>
    <t>Farat Marriyan</t>
  </si>
  <si>
    <t>Hrstka Mikuláš</t>
  </si>
  <si>
    <t>Kápička Karel</t>
  </si>
  <si>
    <t>Kloud Tomáš</t>
  </si>
  <si>
    <t>Kolínský Josef</t>
  </si>
  <si>
    <t>Komedová Sofie</t>
  </si>
  <si>
    <t>Krátká Štěpánka</t>
  </si>
  <si>
    <t>Kryštof Matyáš</t>
  </si>
  <si>
    <t>Remler Adam</t>
  </si>
  <si>
    <t>Rosický Antonín</t>
  </si>
  <si>
    <t>Shvachko Gleb</t>
  </si>
  <si>
    <t>Stryková Zuzana</t>
  </si>
  <si>
    <t>Širůček Petr</t>
  </si>
  <si>
    <t>Šuba Matěj</t>
  </si>
  <si>
    <t>Vágenknecht Adam</t>
  </si>
  <si>
    <t>Vágenknecht Dan</t>
  </si>
  <si>
    <t>Chmel Matěj</t>
  </si>
  <si>
    <t>Chmelová Klára</t>
  </si>
  <si>
    <t>Kössler Matěj</t>
  </si>
  <si>
    <t>Fila Patrik</t>
  </si>
  <si>
    <t>Fila Vojtěch</t>
  </si>
  <si>
    <t>Jasan Milan</t>
  </si>
  <si>
    <t>Juza Milan</t>
  </si>
  <si>
    <t>Vopařil Petr</t>
  </si>
  <si>
    <t>Bělovský Tobiáš</t>
  </si>
  <si>
    <t>Dobešová Elena</t>
  </si>
  <si>
    <t>Krušinová Amálie</t>
  </si>
  <si>
    <t>Vojta Patrik</t>
  </si>
  <si>
    <t>Žižka Jindřich</t>
  </si>
  <si>
    <t>Horáček Jan</t>
  </si>
  <si>
    <t>Horáčková Eliška</t>
  </si>
  <si>
    <t>Palášek Tadeáš</t>
  </si>
  <si>
    <t>Švancara David</t>
  </si>
  <si>
    <t>Dlouhý Šimon</t>
  </si>
  <si>
    <t>Faltejsek Jan</t>
  </si>
  <si>
    <t>Pecháček Radim</t>
  </si>
  <si>
    <t>Soják Rostislav</t>
  </si>
  <si>
    <t>Stráník Adam</t>
  </si>
  <si>
    <t>Bříza David</t>
  </si>
  <si>
    <t>Dlabková Elsa</t>
  </si>
  <si>
    <t>Faltus František</t>
  </si>
  <si>
    <t>Hájek Robin</t>
  </si>
  <si>
    <t>Štěpánek Radek</t>
  </si>
  <si>
    <t>Thér Tomáš</t>
  </si>
  <si>
    <t>Brokeš Tobiáš</t>
  </si>
  <si>
    <t>Drdová Alžběta</t>
  </si>
  <si>
    <t>Dudlová Alexandra</t>
  </si>
  <si>
    <t>Skubi Jan</t>
  </si>
  <si>
    <t>Vršková Gabriela</t>
  </si>
  <si>
    <t>Hubálek David</t>
  </si>
  <si>
    <t>Molnár Matthew</t>
  </si>
  <si>
    <t>Šustek Samuel</t>
  </si>
  <si>
    <t>Šustková Agáta</t>
  </si>
  <si>
    <t>Šustková Amálie</t>
  </si>
  <si>
    <t>Šustková Klaudie</t>
  </si>
  <si>
    <t>Šustková Laura</t>
  </si>
  <si>
    <t>Velebný Josef</t>
  </si>
  <si>
    <t>Dušánek Filip</t>
  </si>
  <si>
    <t>Kaplan Jan</t>
  </si>
  <si>
    <t>Kolomý Jáchym</t>
  </si>
  <si>
    <t>Kříž Štěpán</t>
  </si>
  <si>
    <t>Kuťák Miroslav</t>
  </si>
  <si>
    <t>Rajnoch David</t>
  </si>
  <si>
    <t>Rejnek Michal</t>
  </si>
  <si>
    <t>Smejkal Čestmír</t>
  </si>
  <si>
    <t>Telehin Ivan</t>
  </si>
  <si>
    <t>Adamec Petr</t>
  </si>
  <si>
    <t>Brůna Filip František</t>
  </si>
  <si>
    <t>Černohous Radim</t>
  </si>
  <si>
    <t>Doleček Dominik</t>
  </si>
  <si>
    <t>Hájek Aleš</t>
  </si>
  <si>
    <t>Sibera Richard</t>
  </si>
  <si>
    <t>Vinter Vincent</t>
  </si>
  <si>
    <t>Němeček David</t>
  </si>
  <si>
    <t>Jiráková Klára</t>
  </si>
  <si>
    <t>Klement Viktor</t>
  </si>
  <si>
    <t>Novotná Eva</t>
  </si>
  <si>
    <t>Zdražil František</t>
  </si>
  <si>
    <t>Žáček Radim</t>
  </si>
  <si>
    <t>Hroch Pavel</t>
  </si>
  <si>
    <t>Macela Lukáš</t>
  </si>
  <si>
    <t>Ulsbold Nandin</t>
  </si>
  <si>
    <t>Zezulová Sára</t>
  </si>
  <si>
    <t>Koc Šimon</t>
  </si>
  <si>
    <t>Šedý Filip</t>
  </si>
  <si>
    <t>Marková Ema</t>
  </si>
  <si>
    <t>Brsoyan Alex</t>
  </si>
  <si>
    <t>Burel Jiří</t>
  </si>
  <si>
    <t>Čejna Šimon</t>
  </si>
  <si>
    <t>Dvořák Antonín</t>
  </si>
  <si>
    <t>Dvořáková Jana</t>
  </si>
  <si>
    <t>Chroust Pavel</t>
  </si>
  <si>
    <t>Kloiber Viktor</t>
  </si>
  <si>
    <t>Melichar Adam</t>
  </si>
  <si>
    <t>Vodák Jan</t>
  </si>
  <si>
    <t>Mareček Jakub</t>
  </si>
  <si>
    <t>Dobrovolný Michal</t>
  </si>
  <si>
    <t>Bouchal Aleš</t>
  </si>
  <si>
    <t>Hons Ondřej</t>
  </si>
  <si>
    <t>Badalík Jakub</t>
  </si>
  <si>
    <t>Malý Václav</t>
  </si>
  <si>
    <t>Vašková Aneta</t>
  </si>
  <si>
    <t>Závorka Vojtěch</t>
  </si>
  <si>
    <t>Blažková Josefína</t>
  </si>
  <si>
    <t>Blažková Štěpánka</t>
  </si>
  <si>
    <t>Havlát Tomáš</t>
  </si>
  <si>
    <t>Jadrný Zdeněk</t>
  </si>
  <si>
    <t>Nehybka Jakub</t>
  </si>
  <si>
    <t>Topinková Sofie</t>
  </si>
  <si>
    <t>Valeš Filip</t>
  </si>
  <si>
    <t>Vojtěch Zikmund</t>
  </si>
  <si>
    <t>Jan Lukáš</t>
  </si>
  <si>
    <t>Gregorová Anna</t>
  </si>
  <si>
    <t>Myška Martin</t>
  </si>
  <si>
    <t>Tlustý Vojtěch</t>
  </si>
  <si>
    <t>Černý Hynek</t>
  </si>
  <si>
    <t>Vondál Filip</t>
  </si>
  <si>
    <t>Urbáni Miroslav</t>
  </si>
  <si>
    <t>Odstrčil Filip</t>
  </si>
  <si>
    <t>Pernicová Táňa</t>
  </si>
  <si>
    <t>Barták Lukáš</t>
  </si>
  <si>
    <t>Jacko Tomáš</t>
  </si>
  <si>
    <t>Azzumangan Hayk</t>
  </si>
  <si>
    <t>Bednář Kryštof</t>
  </si>
  <si>
    <t>Blažek Metoděj</t>
  </si>
  <si>
    <t>Brychta Denis</t>
  </si>
  <si>
    <t>Burazor Arijan</t>
  </si>
  <si>
    <t>Buzarov Arian</t>
  </si>
  <si>
    <t>Carbonai Gabriele</t>
  </si>
  <si>
    <t>Daler Michael</t>
  </si>
  <si>
    <t>Dias David</t>
  </si>
  <si>
    <t>Fajnor Adam</t>
  </si>
  <si>
    <t>Holoborodko Artem</t>
  </si>
  <si>
    <t>Ješátko Lukáš</t>
  </si>
  <si>
    <t>Kettmann Adam</t>
  </si>
  <si>
    <t>Klecl Martin</t>
  </si>
  <si>
    <t>Krasovskyi Stanislav</t>
  </si>
  <si>
    <t>Láčík Prokop</t>
  </si>
  <si>
    <t>Málek Radek</t>
  </si>
  <si>
    <t>Navrátilová Karolína</t>
  </si>
  <si>
    <t>Porubanová Alena</t>
  </si>
  <si>
    <t>Racek Oldřich</t>
  </si>
  <si>
    <t>Raška Šimon</t>
  </si>
  <si>
    <t>Skotáková Stela</t>
  </si>
  <si>
    <t>Stýblo Radovan</t>
  </si>
  <si>
    <t>Thurnvald Valentýn</t>
  </si>
  <si>
    <t>Trněj Hubert</t>
  </si>
  <si>
    <t>Uher Štěpán</t>
  </si>
  <si>
    <t>Vévar Matěj</t>
  </si>
  <si>
    <t>Žák Štěpán</t>
  </si>
  <si>
    <t>Kubečka Michal</t>
  </si>
  <si>
    <t>Kušnirik Ondrej</t>
  </si>
  <si>
    <t>Adámek Michal</t>
  </si>
  <si>
    <t>Hrádek Martin</t>
  </si>
  <si>
    <t>Hrádek Ondřej</t>
  </si>
  <si>
    <t>Peša Radovan</t>
  </si>
  <si>
    <t>Peša Richard</t>
  </si>
  <si>
    <t>Šemík Viktor</t>
  </si>
  <si>
    <t>Zhukov Nikita</t>
  </si>
  <si>
    <t>Kubíček David</t>
  </si>
  <si>
    <t>Palůch Bronislav</t>
  </si>
  <si>
    <t>Sedláček Jakub</t>
  </si>
  <si>
    <t>Svobodová Jana</t>
  </si>
  <si>
    <t>Halasová Eliška</t>
  </si>
  <si>
    <t>Helikar Adam</t>
  </si>
  <si>
    <t>Helikar Vojtěch</t>
  </si>
  <si>
    <t>Helikarová Natálie</t>
  </si>
  <si>
    <t>Karafiátová Adéla</t>
  </si>
  <si>
    <t>Kašpárek Hugo</t>
  </si>
  <si>
    <t>Král Oliver</t>
  </si>
  <si>
    <t>Martiník Radek</t>
  </si>
  <si>
    <t>Minářová Eliška</t>
  </si>
  <si>
    <t>Pernikářová Emma</t>
  </si>
  <si>
    <t>Pokorná Klára</t>
  </si>
  <si>
    <t>Strnad Oliver</t>
  </si>
  <si>
    <t>Strnadová Julie</t>
  </si>
  <si>
    <t>Škil Vladimír</t>
  </si>
  <si>
    <t>Šrom Oliver</t>
  </si>
  <si>
    <t>Turcanu Radu</t>
  </si>
  <si>
    <t>Vaníček Karel</t>
  </si>
  <si>
    <t>Weishäupel Jonáš</t>
  </si>
  <si>
    <t>Weishäupelová Julie</t>
  </si>
  <si>
    <t>Heneš Izák</t>
  </si>
  <si>
    <t>Heneš Pavel</t>
  </si>
  <si>
    <t>Vaškovič Tom</t>
  </si>
  <si>
    <t>Vysokomenský Martin</t>
  </si>
  <si>
    <t>Dytrychová Klára</t>
  </si>
  <si>
    <t>Kába Lukáš</t>
  </si>
  <si>
    <t>Benda Matěj</t>
  </si>
  <si>
    <t>Filindash Nikita</t>
  </si>
  <si>
    <t>Kočiščáková Alexandra</t>
  </si>
  <si>
    <t>Krakeš Kryštof</t>
  </si>
  <si>
    <t>Kurpas Iliana</t>
  </si>
  <si>
    <t>Maňásek David</t>
  </si>
  <si>
    <t>Velím Vojtěch</t>
  </si>
  <si>
    <t>Nádeníček Roman</t>
  </si>
  <si>
    <t>Pokorná Ludmila</t>
  </si>
  <si>
    <t>Zajíc Radek</t>
  </si>
  <si>
    <t>Duchoň Adam</t>
  </si>
  <si>
    <t>Klučková Kristína</t>
  </si>
  <si>
    <t>Klučková Zuzana</t>
  </si>
  <si>
    <t>Lávička Neo</t>
  </si>
  <si>
    <t>Macourek Petr</t>
  </si>
  <si>
    <t>Madron Šimon</t>
  </si>
  <si>
    <t>Madron Vojtěch</t>
  </si>
  <si>
    <t>Plchút Simon</t>
  </si>
  <si>
    <t>Rafl Štěpán</t>
  </si>
  <si>
    <t>Škrabal Adam</t>
  </si>
  <si>
    <t>Tolárková Martina</t>
  </si>
  <si>
    <t>Vala David</t>
  </si>
  <si>
    <t>Valíček Max</t>
  </si>
  <si>
    <t>Boháček Vojtěch</t>
  </si>
  <si>
    <t>Handl Antonín</t>
  </si>
  <si>
    <t>Hejl Filip</t>
  </si>
  <si>
    <t>Jarský Daniel</t>
  </si>
  <si>
    <t>Melichar Šimon</t>
  </si>
  <si>
    <t>Stávek Jakub</t>
  </si>
  <si>
    <t>Válek Lukáš</t>
  </si>
  <si>
    <t>Hořák Petr</t>
  </si>
  <si>
    <t>Hradecký Matěj</t>
  </si>
  <si>
    <t>Macík Stanislav</t>
  </si>
  <si>
    <t>Páč David</t>
  </si>
  <si>
    <t>Páč Richard</t>
  </si>
  <si>
    <t>Klásek Petr</t>
  </si>
  <si>
    <t>Monaghan Eloy Buffalo</t>
  </si>
  <si>
    <t>Nebytov Maksym</t>
  </si>
  <si>
    <t>Pospíšil Milan</t>
  </si>
  <si>
    <t>Seďa Jan</t>
  </si>
  <si>
    <t>Hebron Tomáš</t>
  </si>
  <si>
    <t>Kabela Aleš</t>
  </si>
  <si>
    <t>Petkov Aleksandr</t>
  </si>
  <si>
    <t>Sedláková Barbora</t>
  </si>
  <si>
    <t>Sedláková Veronika</t>
  </si>
  <si>
    <t>Sovová Adriana</t>
  </si>
  <si>
    <t>Sovová Natálie</t>
  </si>
  <si>
    <t>Sovová Vanesa</t>
  </si>
  <si>
    <t>Stará Šarlota</t>
  </si>
  <si>
    <t>Vaněk Ondřej</t>
  </si>
  <si>
    <t>Brnka Vojtěch</t>
  </si>
  <si>
    <t>Dorazilová Veronika</t>
  </si>
  <si>
    <t>Fostica Vladislav</t>
  </si>
  <si>
    <t>Kotíková Karolína</t>
  </si>
  <si>
    <t>Krajtl Jakub</t>
  </si>
  <si>
    <t>Majetič Radek</t>
  </si>
  <si>
    <t>Malík David</t>
  </si>
  <si>
    <t>Pospíšil Roderik</t>
  </si>
  <si>
    <t>Rašner Maxián</t>
  </si>
  <si>
    <t>Rozehnal Dominik</t>
  </si>
  <si>
    <t>Solanský Šimon</t>
  </si>
  <si>
    <t>Zabloudil Matěj</t>
  </si>
  <si>
    <t>Boštík Adam</t>
  </si>
  <si>
    <t>Michálková Lucie</t>
  </si>
  <si>
    <t>Peňás Kryštof</t>
  </si>
  <si>
    <t>Rothkogelová Markéta</t>
  </si>
  <si>
    <t>Zbranek Tomáš</t>
  </si>
  <si>
    <t>Tručka Jaroslav</t>
  </si>
  <si>
    <t>Potěšil Viktor</t>
  </si>
  <si>
    <t>Březovský Adam</t>
  </si>
  <si>
    <t>Křivánek Oto</t>
  </si>
  <si>
    <t>Podrazilová Barbora</t>
  </si>
  <si>
    <t>Václavek Petr</t>
  </si>
  <si>
    <t>Vejlupek Pavel</t>
  </si>
  <si>
    <t>Ondrovčák Ladislav</t>
  </si>
  <si>
    <t>Pavelka David</t>
  </si>
  <si>
    <t>Pavelka Mikuláš</t>
  </si>
  <si>
    <t>Ramiš Ondřej</t>
  </si>
  <si>
    <t>Tobolík Karel</t>
  </si>
  <si>
    <t>Baček Daniel</t>
  </si>
  <si>
    <t>Buček Arnošt</t>
  </si>
  <si>
    <t>Drábek Matěj</t>
  </si>
  <si>
    <t>Kyjovská Šárka</t>
  </si>
  <si>
    <t>Loučka Matěj</t>
  </si>
  <si>
    <t>Prokopcová Michaela</t>
  </si>
  <si>
    <t>Slavíková Nina</t>
  </si>
  <si>
    <t>Škrabalová Josefína</t>
  </si>
  <si>
    <t>Škrabolová Pavlína</t>
  </si>
  <si>
    <t>Uherka Adam</t>
  </si>
  <si>
    <t>Zdráhalová Aneta</t>
  </si>
  <si>
    <t>Brázdil Vojtěch</t>
  </si>
  <si>
    <t>Zbíral Kryštof</t>
  </si>
  <si>
    <t>Bajaja Michal</t>
  </si>
  <si>
    <t>Pecháček Vojta</t>
  </si>
  <si>
    <t>Kec Martin</t>
  </si>
  <si>
    <t>Krajíček Roman</t>
  </si>
  <si>
    <t>Zemánek Patrik</t>
  </si>
  <si>
    <t>Zůbek Tomáš</t>
  </si>
  <si>
    <t>Hamdullayev Hamzad Danil</t>
  </si>
  <si>
    <t>Baumrukr Milan</t>
  </si>
  <si>
    <t>Booth Jordan</t>
  </si>
  <si>
    <t>Taťák Tomáš</t>
  </si>
  <si>
    <t>Balada Erik</t>
  </si>
  <si>
    <t>Krč Vojtěch</t>
  </si>
  <si>
    <t>Li Cindy</t>
  </si>
  <si>
    <t>Matušinec Ondřej</t>
  </si>
  <si>
    <t>Mitáček Martin</t>
  </si>
  <si>
    <t>Tománková Drahomíra</t>
  </si>
  <si>
    <t>Trnka Tobiáš</t>
  </si>
  <si>
    <t>Filgas Jonáš</t>
  </si>
  <si>
    <t>Hadaš Hugo</t>
  </si>
  <si>
    <t>Kratochvíl Lukáš</t>
  </si>
  <si>
    <t>Bariciaková Eliška</t>
  </si>
  <si>
    <t>Kováč Patrik</t>
  </si>
  <si>
    <t>Kozmík Ondřej</t>
  </si>
  <si>
    <t>Kukenko Mykyta</t>
  </si>
  <si>
    <t>Lorenc Matěj</t>
  </si>
  <si>
    <t>Opělová Klára</t>
  </si>
  <si>
    <t>Surovčík Martin</t>
  </si>
  <si>
    <t>Vrátník Juraj</t>
  </si>
  <si>
    <t>Změlík Jan</t>
  </si>
  <si>
    <t>Kocourková Kristýna</t>
  </si>
  <si>
    <t>Sewiola Jáchym</t>
  </si>
  <si>
    <t>Císařová Eliška</t>
  </si>
  <si>
    <t>Folta Vojtěch</t>
  </si>
  <si>
    <t>Fuksa Josef</t>
  </si>
  <si>
    <t>Kafka Aleš</t>
  </si>
  <si>
    <t>Kovář Samuel</t>
  </si>
  <si>
    <t>Kovář Sebastian</t>
  </si>
  <si>
    <t>Michalík Denis</t>
  </si>
  <si>
    <t>Michalíková Elena</t>
  </si>
  <si>
    <t>Palacký Matyáš</t>
  </si>
  <si>
    <t>Randa Jakub</t>
  </si>
  <si>
    <t>Škývara Matěj</t>
  </si>
  <si>
    <t>Tran Jonatan</t>
  </si>
  <si>
    <t>Tran Mikuláš</t>
  </si>
  <si>
    <t>Zemánek Ondřej</t>
  </si>
  <si>
    <t>Amin Fatma</t>
  </si>
  <si>
    <t>Galus Štěpán</t>
  </si>
  <si>
    <t>Zátopková Lenka</t>
  </si>
  <si>
    <t>Jánošík Petr</t>
  </si>
  <si>
    <t>Dosoudil Jakub</t>
  </si>
  <si>
    <t>Flám Ondřej</t>
  </si>
  <si>
    <t>Krajča David</t>
  </si>
  <si>
    <t>Mikelová Ema</t>
  </si>
  <si>
    <t>Polášek Alois</t>
  </si>
  <si>
    <t>Trčalová Tereza</t>
  </si>
  <si>
    <t>Válek Karel</t>
  </si>
  <si>
    <t>Bělota Ladislav</t>
  </si>
  <si>
    <t>Efimov Semion</t>
  </si>
  <si>
    <t>Drga Tadeáš</t>
  </si>
  <si>
    <t>Bártek Richard</t>
  </si>
  <si>
    <t>Čzedron Alois</t>
  </si>
  <si>
    <t>Čzedronová Eliška</t>
  </si>
  <si>
    <t>Čzedronová Eva</t>
  </si>
  <si>
    <t>Indra David</t>
  </si>
  <si>
    <t>Mikula Adam</t>
  </si>
  <si>
    <t>Palčo Martin</t>
  </si>
  <si>
    <t>Paszková Elen</t>
  </si>
  <si>
    <t>Pavlíček Kryštof Benedikt</t>
  </si>
  <si>
    <t>Pavlíček Šimon Eliáš</t>
  </si>
  <si>
    <t>Pírková Eliška</t>
  </si>
  <si>
    <t>Prachař Štěpán</t>
  </si>
  <si>
    <t>Sofka František</t>
  </si>
  <si>
    <t>Šarman Damián</t>
  </si>
  <si>
    <t>Šarman Martin</t>
  </si>
  <si>
    <t>Vraspírová Noemi</t>
  </si>
  <si>
    <t>Líbal Manfred</t>
  </si>
  <si>
    <t>Rygol Jakub</t>
  </si>
  <si>
    <t>Rýznar Mikuláš</t>
  </si>
  <si>
    <t>Starenka Karina</t>
  </si>
  <si>
    <t>Lemr Karel</t>
  </si>
  <si>
    <t>Marynychenko Yehor</t>
  </si>
  <si>
    <t>Krňávek Marek</t>
  </si>
  <si>
    <t>Krňávková Romana</t>
  </si>
  <si>
    <t>Lipavský Jindřich</t>
  </si>
  <si>
    <t>Strakošová Eva</t>
  </si>
  <si>
    <t>Stýblo Michal</t>
  </si>
  <si>
    <t>Prutyszyn Jan</t>
  </si>
  <si>
    <t>Shrbený Jakub</t>
  </si>
  <si>
    <t>Shrbený Vojtěch</t>
  </si>
  <si>
    <t>Hamerník Pavel</t>
  </si>
  <si>
    <t>Krieg David</t>
  </si>
  <si>
    <t>Lamla František</t>
  </si>
  <si>
    <t>Stejskal Tomáš</t>
  </si>
  <si>
    <t>Zacha Jindřich</t>
  </si>
  <si>
    <t>Pospíšil Jáchym</t>
  </si>
  <si>
    <t>Stehlík Daniel</t>
  </si>
  <si>
    <t>Vaculka Jakub</t>
  </si>
  <si>
    <t>Kejík Radim</t>
  </si>
  <si>
    <t>Bokhnak Matviy</t>
  </si>
  <si>
    <t>Heger Nikolas</t>
  </si>
  <si>
    <t>Komárek Daniel</t>
  </si>
  <si>
    <t>Měřínský Petr</t>
  </si>
  <si>
    <t>Pešák Jakub</t>
  </si>
  <si>
    <t>Vasyliuk Mykhaylo</t>
  </si>
  <si>
    <t>Vasyliuk Volodymyr</t>
  </si>
  <si>
    <t>Hulman Matyáš</t>
  </si>
  <si>
    <t>Mikulášek Radek</t>
  </si>
  <si>
    <t>Filipi Gabriela</t>
  </si>
  <si>
    <t>Glanc Miroslav</t>
  </si>
  <si>
    <t>Halmich Vlastimil</t>
  </si>
  <si>
    <t>Hejl Dominik</t>
  </si>
  <si>
    <t>Kadlec Vojtěch</t>
  </si>
  <si>
    <t>Klemešová Markéta</t>
  </si>
  <si>
    <t>Skopal Daniel</t>
  </si>
  <si>
    <t>Galáš Petr</t>
  </si>
  <si>
    <t>Poštulková Alžběta</t>
  </si>
  <si>
    <t>Pravda Ladislav</t>
  </si>
  <si>
    <t>Tiahnibok Jiří</t>
  </si>
  <si>
    <t>Zvědělík Jakub</t>
  </si>
  <si>
    <t>Martinka Viktor</t>
  </si>
  <si>
    <t>Novák Leo</t>
  </si>
  <si>
    <t>Valová Adéla</t>
  </si>
  <si>
    <t>Jurošková Adéla</t>
  </si>
  <si>
    <t>Herentin Tomáš</t>
  </si>
  <si>
    <t>Horák Kevin</t>
  </si>
  <si>
    <t>Klečka Martin</t>
  </si>
  <si>
    <t>Kolářová Zdeňka</t>
  </si>
  <si>
    <t>Krygel Martin</t>
  </si>
  <si>
    <t>Michnová Marie</t>
  </si>
  <si>
    <t>Nepožitek Roman</t>
  </si>
  <si>
    <t>Nepustil Ivo</t>
  </si>
  <si>
    <t>Nepustilová Radka</t>
  </si>
  <si>
    <t>Plesník Vladimír</t>
  </si>
  <si>
    <t>Repka Vladimír</t>
  </si>
  <si>
    <t>Rychlý Jakub</t>
  </si>
  <si>
    <t>Střížová Klára</t>
  </si>
  <si>
    <t>Šlachta Matěj</t>
  </si>
  <si>
    <t>Šlachtová Jana</t>
  </si>
  <si>
    <t>Vala Šimon</t>
  </si>
  <si>
    <t>Plasgura Petr</t>
  </si>
  <si>
    <t>Biedrawa Le An</t>
  </si>
  <si>
    <t>Boroň David</t>
  </si>
  <si>
    <t>Boroň Jakub</t>
  </si>
  <si>
    <t>Kiedroň Jakub</t>
  </si>
  <si>
    <t>Lysková Alena</t>
  </si>
  <si>
    <t>Malik Rostislav</t>
  </si>
  <si>
    <t>Malik Tobiáš</t>
  </si>
  <si>
    <t>Maryniok Filip</t>
  </si>
  <si>
    <t>Mendrek Jerzy</t>
  </si>
  <si>
    <t>Bilotserkivskyi Artem</t>
  </si>
  <si>
    <t>Damek Erik</t>
  </si>
  <si>
    <t>Damek Samuel</t>
  </si>
  <si>
    <t>Dobeš Aleš</t>
  </si>
  <si>
    <t>Flídr Jan</t>
  </si>
  <si>
    <t>Glodžák Vojtěch</t>
  </si>
  <si>
    <t>Hanzlová Vendula</t>
  </si>
  <si>
    <t>Hrčková Ema</t>
  </si>
  <si>
    <t>Klimánek Vít</t>
  </si>
  <si>
    <t>Kuchař Alexandr</t>
  </si>
  <si>
    <t>Leifertová Andrea</t>
  </si>
  <si>
    <t>Matěj Vojtěch</t>
  </si>
  <si>
    <t>Najdek Jonáš</t>
  </si>
  <si>
    <t>Novák Šimon</t>
  </si>
  <si>
    <t>Orság Ondřej</t>
  </si>
  <si>
    <t>Pečínka Lukáš</t>
  </si>
  <si>
    <t>Peter Ondřej</t>
  </si>
  <si>
    <t>Petrovská Adéla</t>
  </si>
  <si>
    <t>Ponča Dominik</t>
  </si>
  <si>
    <t>Ptašek Antonín</t>
  </si>
  <si>
    <t>Pustka Róbert</t>
  </si>
  <si>
    <t>Sharii Ivan</t>
  </si>
  <si>
    <t>Šuta Jakub</t>
  </si>
  <si>
    <t>Václavek Ivo</t>
  </si>
  <si>
    <t>Vrobel Samuel</t>
  </si>
  <si>
    <t>Zsemlyeová Tereza</t>
  </si>
  <si>
    <t>Benková Sofie</t>
  </si>
  <si>
    <t>Bulawová Sofie</t>
  </si>
  <si>
    <t>Czepiecová Inez</t>
  </si>
  <si>
    <t>Franek Daniel</t>
  </si>
  <si>
    <t>Franek Patrik</t>
  </si>
  <si>
    <t>Gocieková Rozálie</t>
  </si>
  <si>
    <t>Jalowiczor Tobiáš</t>
  </si>
  <si>
    <t>Kovář Jáchym</t>
  </si>
  <si>
    <t>Kowolowski Ondřej</t>
  </si>
  <si>
    <t>Kufa Lukáš</t>
  </si>
  <si>
    <t>Pavlus Vojtěch</t>
  </si>
  <si>
    <t>Pyszko Matěj</t>
  </si>
  <si>
    <t>Schoberová Karolína</t>
  </si>
  <si>
    <t>Šotkovský Tomáš</t>
  </si>
  <si>
    <t>Zaremba Jakub</t>
  </si>
  <si>
    <t>Cieślar Marian</t>
  </si>
  <si>
    <t>Fizerová Veronika</t>
  </si>
  <si>
    <t>Milián Jakub</t>
  </si>
  <si>
    <t>Hanák Oldřich</t>
  </si>
  <si>
    <t>Böhm Vojtěch</t>
  </si>
  <si>
    <t>Brhel Martin</t>
  </si>
  <si>
    <t>Brhelová Marie</t>
  </si>
  <si>
    <t>Březný Pavel</t>
  </si>
  <si>
    <t>Goga Matěj</t>
  </si>
  <si>
    <t>Kaloč Jiří</t>
  </si>
  <si>
    <t>Knap Tomáš</t>
  </si>
  <si>
    <t>Kučerňák Nikolas</t>
  </si>
  <si>
    <t>Pulcer Robin</t>
  </si>
  <si>
    <t>Rokoš Pavel</t>
  </si>
  <si>
    <t>Rokoš Vítězslav</t>
  </si>
  <si>
    <t>Sihlovec Štefan</t>
  </si>
  <si>
    <t>Ulman Stanislav</t>
  </si>
  <si>
    <t>Klajman Štěpán</t>
  </si>
  <si>
    <t>Kovalčík Adam</t>
  </si>
  <si>
    <t>Mazurková Viktorie</t>
  </si>
  <si>
    <t>Plucar Daniel</t>
  </si>
  <si>
    <t>Polínek Sebastian</t>
  </si>
  <si>
    <t>Stoklosinski Jan</t>
  </si>
  <si>
    <t>Škorcová Hana</t>
  </si>
  <si>
    <t>Vyslocká Denisa</t>
  </si>
  <si>
    <t>Janík Pavel</t>
  </si>
  <si>
    <t>Janík Stanislav</t>
  </si>
  <si>
    <t>Svoboda Miloslav</t>
  </si>
  <si>
    <t>Ducheček Matěj</t>
  </si>
  <si>
    <t>Gajdušek Libor</t>
  </si>
  <si>
    <t>Gajdušek Ondřej</t>
  </si>
  <si>
    <t>Duda Aleš</t>
  </si>
  <si>
    <t>Fussková Kateřina</t>
  </si>
  <si>
    <t>Fussková Michaela</t>
  </si>
  <si>
    <t>Glonek Adam</t>
  </si>
  <si>
    <t>Klimčík Jiří</t>
  </si>
  <si>
    <t>Krygielová Eliška</t>
  </si>
  <si>
    <t>Pavlenko Vladislav</t>
  </si>
  <si>
    <t>Slavík Štěpán</t>
  </si>
  <si>
    <t>Gunčaga Milan</t>
  </si>
  <si>
    <t>Mann Matěj</t>
  </si>
  <si>
    <t>Antonín Vojtěch</t>
  </si>
  <si>
    <t>Galužný Matyáš</t>
  </si>
  <si>
    <t>Jordan Tobias</t>
  </si>
  <si>
    <t>Klepáč Vojtěch</t>
  </si>
  <si>
    <t>Klepáčová Kateřina</t>
  </si>
  <si>
    <t>Koscielnik Ondřej</t>
  </si>
  <si>
    <t>Lazar Patrik</t>
  </si>
  <si>
    <t>Marcol Jakub</t>
  </si>
  <si>
    <t>Mizera Robert</t>
  </si>
  <si>
    <t>Průchová Růžena</t>
  </si>
  <si>
    <t>Zlámalík Libor</t>
  </si>
  <si>
    <t>Zlámalíková Agáta</t>
  </si>
  <si>
    <t>Paruzová Rozálie</t>
  </si>
  <si>
    <t>Pustějovský Jiří</t>
  </si>
  <si>
    <t>Španihel Vojtěch</t>
  </si>
  <si>
    <t>Plecháček Matěj</t>
  </si>
  <si>
    <t>Orlita Jakub</t>
  </si>
  <si>
    <t>Bajger Jaroslav</t>
  </si>
  <si>
    <t>Hartoš René</t>
  </si>
  <si>
    <t>Janiš Jan</t>
  </si>
  <si>
    <t>Kusynová Pavla</t>
  </si>
  <si>
    <t>Szolony Maxmilián</t>
  </si>
  <si>
    <t>Szolony Ondřej</t>
  </si>
  <si>
    <t>Běťák Michal</t>
  </si>
  <si>
    <t>Tomáš Hugo</t>
  </si>
  <si>
    <t>Kovalčíková Valerie</t>
  </si>
  <si>
    <t>Petkov Jan</t>
  </si>
  <si>
    <t>Stareček Martin</t>
  </si>
  <si>
    <t>Marek Ludvík</t>
  </si>
  <si>
    <t>Kubenková Anežka</t>
  </si>
  <si>
    <t>Lazor Thomas</t>
  </si>
  <si>
    <t>Plchová Kateřina</t>
  </si>
  <si>
    <t>Hrabuška Jaroslav</t>
  </si>
  <si>
    <t>Šigut Jan</t>
  </si>
  <si>
    <t>Harvánek Lukáš</t>
  </si>
  <si>
    <t>Munzar Štěpán</t>
  </si>
  <si>
    <t>Přidal Matyáš</t>
  </si>
  <si>
    <t>Příhoda Lukáš</t>
  </si>
  <si>
    <t>Růžička Adam</t>
  </si>
  <si>
    <t>Sovadinová Eliška</t>
  </si>
  <si>
    <t>Tillmann Stanislav</t>
  </si>
  <si>
    <t>Vrbka Matyáš</t>
  </si>
  <si>
    <t>Žurek Marek</t>
  </si>
  <si>
    <t>Cigan Ivan</t>
  </si>
  <si>
    <t>Smetana David</t>
  </si>
  <si>
    <t>Bačová Karolína</t>
  </si>
  <si>
    <t>Bagar Lukáš</t>
  </si>
  <si>
    <t>Baran Adam</t>
  </si>
  <si>
    <t>Bástinská Eva</t>
  </si>
  <si>
    <t>Bíla Lukáš</t>
  </si>
  <si>
    <t>Bojda Pavel</t>
  </si>
  <si>
    <t>Burkot Matyáš</t>
  </si>
  <si>
    <t>Dvořáková Meda</t>
  </si>
  <si>
    <t>Fabbri Sebastiano</t>
  </si>
  <si>
    <t>Gambalová Beáta</t>
  </si>
  <si>
    <t>Glabazňa Adam</t>
  </si>
  <si>
    <t>Grygar Daniel</t>
  </si>
  <si>
    <t>Havlíčková Valentýna</t>
  </si>
  <si>
    <t>Hrebeňová Veronika</t>
  </si>
  <si>
    <t>Hula Vojtěch</t>
  </si>
  <si>
    <t>Jelonek Matěj</t>
  </si>
  <si>
    <t>Jendřejčík Daniel</t>
  </si>
  <si>
    <t>Juříček Ondřej</t>
  </si>
  <si>
    <t>Kalina Michal</t>
  </si>
  <si>
    <t>Kápka Jonáš</t>
  </si>
  <si>
    <t>Koběrský Denis</t>
  </si>
  <si>
    <t>Kolder Vojtěch</t>
  </si>
  <si>
    <t>Kotásková Mia</t>
  </si>
  <si>
    <t>Kovařík Matouš</t>
  </si>
  <si>
    <t>Kyška Jakub</t>
  </si>
  <si>
    <t>Lysek Václav</t>
  </si>
  <si>
    <t>Macejík Vojtěch</t>
  </si>
  <si>
    <t>Mach Matěj</t>
  </si>
  <si>
    <t>Maivelder Pavel</t>
  </si>
  <si>
    <t>Mello Kristian</t>
  </si>
  <si>
    <t>Mikšovičová Ema</t>
  </si>
  <si>
    <t>Návrat Tadeáš</t>
  </si>
  <si>
    <t>Olejník Jaroslav</t>
  </si>
  <si>
    <t>Piskoř Alexandr</t>
  </si>
  <si>
    <t>Rakošan Filip</t>
  </si>
  <si>
    <t>Robenek Bronislav</t>
  </si>
  <si>
    <t>Rudolfová Denisa</t>
  </si>
  <si>
    <t>Sláčik David</t>
  </si>
  <si>
    <t>Sláčiková Lucie</t>
  </si>
  <si>
    <t>Srba Oliver</t>
  </si>
  <si>
    <t>Srbová Gabriela</t>
  </si>
  <si>
    <t>Stáňa Lukáš</t>
  </si>
  <si>
    <t>Stavárek Matěj</t>
  </si>
  <si>
    <t>Šimek Matyáš</t>
  </si>
  <si>
    <t>Šimík Dominik</t>
  </si>
  <si>
    <t>Šplíchal Dominik</t>
  </si>
  <si>
    <t>Třaslín Adam</t>
  </si>
  <si>
    <t>Vantuch Vojta</t>
  </si>
  <si>
    <t>Vašek Sebastián</t>
  </si>
  <si>
    <t>Vídenská Debora</t>
  </si>
  <si>
    <t>Vydra David</t>
  </si>
  <si>
    <t>Vydrová Anna</t>
  </si>
  <si>
    <t>Vyrobíková Adéla</t>
  </si>
  <si>
    <t>Waidlich Václav</t>
  </si>
  <si>
    <t>Žvaková Nikol</t>
  </si>
  <si>
    <t>Božoň Jakub</t>
  </si>
  <si>
    <t>Kudla Martin</t>
  </si>
  <si>
    <t>Arabášová Rozálie Hana</t>
  </si>
  <si>
    <t>Fischer David</t>
  </si>
  <si>
    <t>Janeček Matyáš</t>
  </si>
  <si>
    <t>Kašík Štěpán</t>
  </si>
  <si>
    <t>Papoušek Antonín</t>
  </si>
  <si>
    <t>Pröschlová Beáta</t>
  </si>
  <si>
    <t>Raběčná Kristýna</t>
  </si>
  <si>
    <t>Sudacki Jáchym</t>
  </si>
  <si>
    <t>Surala Jaroslav</t>
  </si>
  <si>
    <t>Holáň Petr</t>
  </si>
  <si>
    <t>Javorek Stanislav</t>
  </si>
  <si>
    <t>Kozák Ladislav</t>
  </si>
  <si>
    <t>Mocek Daniel</t>
  </si>
  <si>
    <t>Burešová Magdaléna</t>
  </si>
  <si>
    <t>Drozda Antonín</t>
  </si>
  <si>
    <t>Foldyna Petr</t>
  </si>
  <si>
    <t>Fuchs Jan</t>
  </si>
  <si>
    <t>Izgi Erdi</t>
  </si>
  <si>
    <t>Jelínek Martin</t>
  </si>
  <si>
    <t>Knoppová Kamila</t>
  </si>
  <si>
    <t>Kodera Lukáš</t>
  </si>
  <si>
    <t>Kováč Stanislav</t>
  </si>
  <si>
    <t>Macíková Ksenia</t>
  </si>
  <si>
    <t>Máčová Eva</t>
  </si>
  <si>
    <t>Mikuláš Vladimír</t>
  </si>
  <si>
    <t>Musila Pavel</t>
  </si>
  <si>
    <t>Nakládal Jakub</t>
  </si>
  <si>
    <t>Peša Marek</t>
  </si>
  <si>
    <t>Přibyl Pavel</t>
  </si>
  <si>
    <t>Roudný Václav</t>
  </si>
  <si>
    <t>Šanda Milan</t>
  </si>
  <si>
    <t>Uhlíř Miroslav</t>
  </si>
  <si>
    <t>Vlček Patrik Michal</t>
  </si>
  <si>
    <t>Žigerová Petra</t>
  </si>
  <si>
    <t>Baidetskyi Valentin</t>
  </si>
  <si>
    <t>Baklan Vladimir</t>
  </si>
  <si>
    <t>Bosca Sospedra Santiago</t>
  </si>
  <si>
    <t>Caceres de la Calle Eduardo</t>
  </si>
  <si>
    <t>Cieslar Eugeniusz</t>
  </si>
  <si>
    <t>Ferková Dominika</t>
  </si>
  <si>
    <t>Gajdošik Vladimir</t>
  </si>
  <si>
    <t>Glaser Max</t>
  </si>
  <si>
    <t>Gumularz Szymon</t>
  </si>
  <si>
    <t>Jurco Martin</t>
  </si>
  <si>
    <t>Karaszewski Gabriel</t>
  </si>
  <si>
    <t>Korniichuk Oleksandra</t>
  </si>
  <si>
    <t>Kovalenko Vladimir</t>
  </si>
  <si>
    <t>Kroliczek Gabriela</t>
  </si>
  <si>
    <t>Kudláč Andrej</t>
  </si>
  <si>
    <t>Kuhn Ulf</t>
  </si>
  <si>
    <t>Matveev Artem</t>
  </si>
  <si>
    <t>Miková Miriam</t>
  </si>
  <si>
    <t>Mkrtchian Lilit</t>
  </si>
  <si>
    <t>Nechaj Jan</t>
  </si>
  <si>
    <t>Neugebauer Martin</t>
  </si>
  <si>
    <t>Niedbala Bartlomiej</t>
  </si>
  <si>
    <t>Omelja Artem</t>
  </si>
  <si>
    <t>Ondo Tomáš</t>
  </si>
  <si>
    <t>Pietryk Joanna</t>
  </si>
  <si>
    <t>Pozharitskiy Anatoly</t>
  </si>
  <si>
    <t>Rojíčková Monika</t>
  </si>
  <si>
    <t>Rúček Kristián</t>
  </si>
  <si>
    <t>Samunenkov Ihor</t>
  </si>
  <si>
    <t>Sarbojeet Bhowmick</t>
  </si>
  <si>
    <t>Seemann Jakub</t>
  </si>
  <si>
    <t>Stanisz Patryk</t>
  </si>
  <si>
    <t>Trybus Daniel</t>
  </si>
  <si>
    <t>Tyomkyn Mikhail Dr.</t>
  </si>
  <si>
    <t>Vidit Santosh Gujrathi</t>
  </si>
  <si>
    <t>Warakomski Tomasz</t>
  </si>
  <si>
    <t>Weissbeck Simon</t>
  </si>
  <si>
    <t>Zaporozhets Petro</t>
  </si>
  <si>
    <t>1998</t>
  </si>
  <si>
    <t>2000</t>
  </si>
  <si>
    <t>2004</t>
  </si>
  <si>
    <t>1952</t>
  </si>
  <si>
    <t>2007</t>
  </si>
  <si>
    <t>1991</t>
  </si>
  <si>
    <t>1977</t>
  </si>
  <si>
    <t>1975</t>
  </si>
  <si>
    <t>2010</t>
  </si>
  <si>
    <t>1979</t>
  </si>
  <si>
    <t>2005</t>
  </si>
  <si>
    <t>2001</t>
  </si>
  <si>
    <t>2006</t>
  </si>
  <si>
    <t>2014</t>
  </si>
  <si>
    <t>2012</t>
  </si>
  <si>
    <t>1957</t>
  </si>
  <si>
    <t>1997</t>
  </si>
  <si>
    <t>1978</t>
  </si>
  <si>
    <t>2009</t>
  </si>
  <si>
    <t>1971</t>
  </si>
  <si>
    <t>1982</t>
  </si>
  <si>
    <t>2003</t>
  </si>
  <si>
    <t>2013</t>
  </si>
  <si>
    <t>1996</t>
  </si>
  <si>
    <t>2011</t>
  </si>
  <si>
    <t>1983</t>
  </si>
  <si>
    <t>2015</t>
  </si>
  <si>
    <t>1936</t>
  </si>
  <si>
    <t>1953</t>
  </si>
  <si>
    <t>1964</t>
  </si>
  <si>
    <t>1963</t>
  </si>
  <si>
    <t>1954</t>
  </si>
  <si>
    <t>1972</t>
  </si>
  <si>
    <t>1993</t>
  </si>
  <si>
    <t>1967</t>
  </si>
  <si>
    <t>1970</t>
  </si>
  <si>
    <t>1985</t>
  </si>
  <si>
    <t>1950</t>
  </si>
  <si>
    <t>1986</t>
  </si>
  <si>
    <t>1981</t>
  </si>
  <si>
    <t>2002</t>
  </si>
  <si>
    <t>1980</t>
  </si>
  <si>
    <t>1959</t>
  </si>
  <si>
    <t>1958</t>
  </si>
  <si>
    <t>1973</t>
  </si>
  <si>
    <t>1948</t>
  </si>
  <si>
    <t>1999</t>
  </si>
  <si>
    <t>1935</t>
  </si>
  <si>
    <t>1976</t>
  </si>
  <si>
    <t>1961</t>
  </si>
  <si>
    <t>1994</t>
  </si>
  <si>
    <t>1969</t>
  </si>
  <si>
    <t>2016</t>
  </si>
  <si>
    <t>1955</t>
  </si>
  <si>
    <t>1988</t>
  </si>
  <si>
    <t>1984</t>
  </si>
  <si>
    <t>1995</t>
  </si>
  <si>
    <t>1974</t>
  </si>
  <si>
    <t>1968</t>
  </si>
  <si>
    <t>1990</t>
  </si>
  <si>
    <t>1930</t>
  </si>
  <si>
    <t>1956</t>
  </si>
  <si>
    <t>1942</t>
  </si>
  <si>
    <t>1989</t>
  </si>
  <si>
    <t>1965</t>
  </si>
  <si>
    <t>1962</t>
  </si>
  <si>
    <t>1987</t>
  </si>
  <si>
    <t>1966</t>
  </si>
  <si>
    <t>1944</t>
  </si>
  <si>
    <t>1941</t>
  </si>
  <si>
    <t>1946</t>
  </si>
  <si>
    <t>1960</t>
  </si>
  <si>
    <t>1943</t>
  </si>
  <si>
    <t>1951</t>
  </si>
  <si>
    <t>1947</t>
  </si>
  <si>
    <t>1940</t>
  </si>
  <si>
    <t>1949</t>
  </si>
  <si>
    <t>1992</t>
  </si>
  <si>
    <t>1945</t>
  </si>
  <si>
    <t>1932</t>
  </si>
  <si>
    <t>1937</t>
  </si>
  <si>
    <t>1933</t>
  </si>
  <si>
    <t>1929</t>
  </si>
  <si>
    <t>1934</t>
  </si>
  <si>
    <t>1939</t>
  </si>
  <si>
    <t>1938</t>
  </si>
  <si>
    <t>1927</t>
  </si>
  <si>
    <t>1931</t>
  </si>
  <si>
    <t>2017</t>
  </si>
  <si>
    <t>2018</t>
  </si>
  <si>
    <t>2019</t>
  </si>
  <si>
    <t>FID</t>
  </si>
  <si>
    <t>FRA</t>
  </si>
  <si>
    <t>WLS</t>
  </si>
  <si>
    <t>SUI</t>
  </si>
  <si>
    <t>Šachový spolek Újezd nad Lesy</t>
  </si>
  <si>
    <t>Šachový klub Na Smetance, z.s.</t>
  </si>
  <si>
    <t>TJ Sokol Město Touškov z.s.</t>
  </si>
  <si>
    <t>KD Chemie Sokolov</t>
  </si>
  <si>
    <t>Šachový klub Postoloprty, z.s.</t>
  </si>
  <si>
    <t>TJ Libouchec</t>
  </si>
  <si>
    <t>ŠK Stráž pod Ralskem</t>
  </si>
  <si>
    <t>TJ Nová Paka</t>
  </si>
  <si>
    <t>Šachový klub Moravská Slavia</t>
  </si>
  <si>
    <t>VSK Univerzita Brno</t>
  </si>
  <si>
    <t>TJ Sokol Těšany z.s.</t>
  </si>
  <si>
    <t>SK ROŠÁDA Prostějov, z.s.</t>
  </si>
  <si>
    <t>TJ TŽ Třinec</t>
  </si>
  <si>
    <t>276</t>
  </si>
  <si>
    <t>Sokol Nová Bělá</t>
  </si>
  <si>
    <t>Kubíček Václav</t>
  </si>
  <si>
    <t>Čančara Filip</t>
  </si>
  <si>
    <t>Kapuciánová Nela</t>
  </si>
  <si>
    <t>Macoun Hubert</t>
  </si>
  <si>
    <t>Pilný Vojtěch</t>
  </si>
  <si>
    <t>Rajskup Kryštof</t>
  </si>
  <si>
    <t>Škrdla David</t>
  </si>
  <si>
    <t>Šromová Michaela</t>
  </si>
  <si>
    <t>Vancl Leoš</t>
  </si>
  <si>
    <t>Ježek Jindřich</t>
  </si>
  <si>
    <t>Makulová Nikola</t>
  </si>
  <si>
    <t>Kalfus Petr</t>
  </si>
  <si>
    <t>Hasan Suzan</t>
  </si>
  <si>
    <t>Klaban Kryštof</t>
  </si>
  <si>
    <t>Levý Filip</t>
  </si>
  <si>
    <t>Nacházel Vojtěch</t>
  </si>
  <si>
    <t>Pavelková Klára</t>
  </si>
  <si>
    <t>Do Tran Hung</t>
  </si>
  <si>
    <t>Hlavsa Lucas</t>
  </si>
  <si>
    <t>Jeník Kryštof</t>
  </si>
  <si>
    <t>Klier Jiří</t>
  </si>
  <si>
    <t>Kršňák Matěj</t>
  </si>
  <si>
    <t>Kudr Matěj</t>
  </si>
  <si>
    <t>Kudr Michal</t>
  </si>
  <si>
    <t>Mikulka Martin</t>
  </si>
  <si>
    <t>Mrkvan Petr</t>
  </si>
  <si>
    <t>Opat Marek</t>
  </si>
  <si>
    <t>Přech Matěj</t>
  </si>
  <si>
    <t>Dong Quang Dao</t>
  </si>
  <si>
    <t>Knížák Leoš</t>
  </si>
  <si>
    <t>Březina Dalibor</t>
  </si>
  <si>
    <t>Exner Matěj</t>
  </si>
  <si>
    <t>Fiala Daniel</t>
  </si>
  <si>
    <t>Hývl Richard</t>
  </si>
  <si>
    <t>Ivashchuk Artem</t>
  </si>
  <si>
    <t>Plhová Eliška</t>
  </si>
  <si>
    <t>Vraný Matyáš</t>
  </si>
  <si>
    <t>Halmešová Andrea</t>
  </si>
  <si>
    <t>Kodýdek Filip</t>
  </si>
  <si>
    <t>Kovářová Barbora</t>
  </si>
  <si>
    <t>Záruba Václav</t>
  </si>
  <si>
    <t>Jarzab Viktor</t>
  </si>
  <si>
    <t>Bláha Ondřej</t>
  </si>
  <si>
    <t>Gonák Jan</t>
  </si>
  <si>
    <t>Peťko Martin</t>
  </si>
  <si>
    <t>Bendl Radim</t>
  </si>
  <si>
    <t>Eder Jan</t>
  </si>
  <si>
    <t>Havlina Krištof</t>
  </si>
  <si>
    <t>Kamaletdinov Damir</t>
  </si>
  <si>
    <t>Haken Jiří</t>
  </si>
  <si>
    <t>Hroník Vladimír</t>
  </si>
  <si>
    <t>Neklapil Ondřej</t>
  </si>
  <si>
    <t>Wolfová Michaela</t>
  </si>
  <si>
    <t>Holzknecht Michal</t>
  </si>
  <si>
    <t>Pecha Jan</t>
  </si>
  <si>
    <t>Pechanová Anna</t>
  </si>
  <si>
    <t>Toman Michal</t>
  </si>
  <si>
    <t>Vysloužilová Petra</t>
  </si>
  <si>
    <t>Dorjkhuu Tuvshinbayar</t>
  </si>
  <si>
    <t>Kapucián Martin</t>
  </si>
  <si>
    <t>Karafiát Jan</t>
  </si>
  <si>
    <t>Brátová Marie</t>
  </si>
  <si>
    <t>Jenčková Tereza</t>
  </si>
  <si>
    <t>Marek Theodor</t>
  </si>
  <si>
    <t>Marius Šimon</t>
  </si>
  <si>
    <t>Marius Štěpán</t>
  </si>
  <si>
    <t>Valenta Jonáš</t>
  </si>
  <si>
    <t>Zdechovský Tomáš</t>
  </si>
  <si>
    <t>Malíková Eliška</t>
  </si>
  <si>
    <t>Petirová Iva</t>
  </si>
  <si>
    <t>Kolář Michal</t>
  </si>
  <si>
    <t>Machač Damien</t>
  </si>
  <si>
    <t>Machka Roman</t>
  </si>
  <si>
    <t>Machka Vít</t>
  </si>
  <si>
    <t>Polyakov Andrey</t>
  </si>
  <si>
    <t>Gorej Jan</t>
  </si>
  <si>
    <t>Machálek Jiří</t>
  </si>
  <si>
    <t>Ouzký Tomáš</t>
  </si>
  <si>
    <t>Čáp Robert Lubomír</t>
  </si>
  <si>
    <t>Spurný Jan</t>
  </si>
  <si>
    <t>Vaic Pavel</t>
  </si>
  <si>
    <t>Vaic Radek</t>
  </si>
  <si>
    <t>Arias Rosario Esteban</t>
  </si>
  <si>
    <t>TJ Sokol Údlice</t>
  </si>
  <si>
    <t>Chalupa Jaroslav</t>
  </si>
  <si>
    <t>Šachový klub Louny z.s.</t>
  </si>
  <si>
    <t>Červeňák Adam</t>
  </si>
  <si>
    <t>Kerner Josef</t>
  </si>
  <si>
    <t>Lapka Oldřich</t>
  </si>
  <si>
    <t>Šatánek Damián</t>
  </si>
  <si>
    <t>Šatánek Kosma</t>
  </si>
  <si>
    <t>Šatánek Oleg</t>
  </si>
  <si>
    <t>Šatánek Sámo</t>
  </si>
  <si>
    <t>Šatánková Zoe</t>
  </si>
  <si>
    <t>Šrůma Pavel</t>
  </si>
  <si>
    <t>Pindiak Slavomír</t>
  </si>
  <si>
    <t>Shcherbakov Kyrilo</t>
  </si>
  <si>
    <t>Sladký Petr</t>
  </si>
  <si>
    <t>Tábor Fabian</t>
  </si>
  <si>
    <t>Bartoš Jonáš</t>
  </si>
  <si>
    <t>Tampa David</t>
  </si>
  <si>
    <t>Süsser Jiří</t>
  </si>
  <si>
    <t>Kratochvíl Mika</t>
  </si>
  <si>
    <t>Kratochvílová Anna</t>
  </si>
  <si>
    <t>Krkoška Šimon</t>
  </si>
  <si>
    <t>Kubátová Natálie</t>
  </si>
  <si>
    <t>Matějčková Michaela</t>
  </si>
  <si>
    <t>Němcová Marie</t>
  </si>
  <si>
    <t>Pospíšil Tobiáš</t>
  </si>
  <si>
    <t>Schnabel Matouš</t>
  </si>
  <si>
    <t>Kašík Kolin</t>
  </si>
  <si>
    <t>Sedrovič Jan</t>
  </si>
  <si>
    <t>Shurymova Sofia</t>
  </si>
  <si>
    <t>Vlašimský Jakub</t>
  </si>
  <si>
    <t>Al Khaled Adam</t>
  </si>
  <si>
    <t>Dellamária Marko</t>
  </si>
  <si>
    <t>Jargalsaikhan Orgil</t>
  </si>
  <si>
    <t>Mirzojan Tygran</t>
  </si>
  <si>
    <t>Nykl Ladislav</t>
  </si>
  <si>
    <t>Prok Richard</t>
  </si>
  <si>
    <t>Pštross Lukáš</t>
  </si>
  <si>
    <t>Ugrenovich George</t>
  </si>
  <si>
    <t>Antoš Jiří</t>
  </si>
  <si>
    <t>Phu Vinh An La</t>
  </si>
  <si>
    <t>Zavázal Martin</t>
  </si>
  <si>
    <t>Peroutka Vojtěch</t>
  </si>
  <si>
    <t>Dulovec František</t>
  </si>
  <si>
    <t>Krajmer Vilém</t>
  </si>
  <si>
    <t>Surý Jakub</t>
  </si>
  <si>
    <t>ŠK Hartenberg</t>
  </si>
  <si>
    <t>Loos Ondřej</t>
  </si>
  <si>
    <t>Mikeš Václav</t>
  </si>
  <si>
    <t>Bromová Rozálie</t>
  </si>
  <si>
    <t>Čulík Nikola</t>
  </si>
  <si>
    <t>Kranzová Alice</t>
  </si>
  <si>
    <t>Polák Lukáš</t>
  </si>
  <si>
    <t>Pysarev Rodion</t>
  </si>
  <si>
    <t>Sladovník Maxim</t>
  </si>
  <si>
    <t>Sladovníková Julie</t>
  </si>
  <si>
    <t>Synek Štěpán</t>
  </si>
  <si>
    <t>Škrob Jan</t>
  </si>
  <si>
    <t>Vašica Samuel</t>
  </si>
  <si>
    <t>Bauckmann David</t>
  </si>
  <si>
    <t>Brotánek Tomáš</t>
  </si>
  <si>
    <t>Hečl Adam</t>
  </si>
  <si>
    <t>Mauric Jan</t>
  </si>
  <si>
    <t>Šimek Filip</t>
  </si>
  <si>
    <t>Kváčová Lenka</t>
  </si>
  <si>
    <t>Pejřimovský Adam</t>
  </si>
  <si>
    <t>Podzimek Michal</t>
  </si>
  <si>
    <t>Burša Josef</t>
  </si>
  <si>
    <t>Šachový oddíl TJ Sokol Voznice, z.s.</t>
  </si>
  <si>
    <t>Burša Lukáš</t>
  </si>
  <si>
    <t>Hofman Petr</t>
  </si>
  <si>
    <t>Jaruška Adam</t>
  </si>
  <si>
    <t>Kašpar Adam</t>
  </si>
  <si>
    <t>Kuchařová Marie</t>
  </si>
  <si>
    <t>Mach Miroslav</t>
  </si>
  <si>
    <t>Skála Pavel</t>
  </si>
  <si>
    <t>Vávra Marek</t>
  </si>
  <si>
    <t>Litavský Lukáš</t>
  </si>
  <si>
    <t>Pacovský Tomáš</t>
  </si>
  <si>
    <t>Rosol Viktor</t>
  </si>
  <si>
    <t>Beníček Matyáš</t>
  </si>
  <si>
    <t>Blumentritt Albert</t>
  </si>
  <si>
    <t>Bruce Jan George</t>
  </si>
  <si>
    <t>Bukač František</t>
  </si>
  <si>
    <t>Bukač Vojtěch</t>
  </si>
  <si>
    <t>Devarajan Elizabeth Lillian</t>
  </si>
  <si>
    <t>Fux Josef</t>
  </si>
  <si>
    <t>Fux Mikuláš</t>
  </si>
  <si>
    <t>Havlíčková Jana</t>
  </si>
  <si>
    <t>Chládek Jakub</t>
  </si>
  <si>
    <t>Nejdl Jan</t>
  </si>
  <si>
    <t>Nejdl Martin</t>
  </si>
  <si>
    <t>Nejdlová Tereza</t>
  </si>
  <si>
    <t>Pavlíček Matěj</t>
  </si>
  <si>
    <t>Princ Vojtěch</t>
  </si>
  <si>
    <t>Prokop Štěpán-Jan</t>
  </si>
  <si>
    <t>Schöberl Jan</t>
  </si>
  <si>
    <t>Švejda Václav</t>
  </si>
  <si>
    <t>Tarant Jáchym</t>
  </si>
  <si>
    <t>Varady Benjamin</t>
  </si>
  <si>
    <t>Vojvodíková Soňa</t>
  </si>
  <si>
    <t>Košíček Sebastien</t>
  </si>
  <si>
    <t>Sochor Jan</t>
  </si>
  <si>
    <t>Dolejš Dominik</t>
  </si>
  <si>
    <t>Belada Marek</t>
  </si>
  <si>
    <t>Chalupa František</t>
  </si>
  <si>
    <t>Popelka Petr</t>
  </si>
  <si>
    <t>Slavata Tomáš</t>
  </si>
  <si>
    <t>Godány Róbert</t>
  </si>
  <si>
    <t>Hokr Vladimír</t>
  </si>
  <si>
    <t>Houska David</t>
  </si>
  <si>
    <t>Šrámek Jan</t>
  </si>
  <si>
    <t>Jungbauer Zdeněk</t>
  </si>
  <si>
    <t>Kuba Vojtěch</t>
  </si>
  <si>
    <t>Mádlík Vojtěch</t>
  </si>
  <si>
    <t>Mráz Michal</t>
  </si>
  <si>
    <t>Pavlíková Tereza</t>
  </si>
  <si>
    <t>Punčochář Antonín Jan</t>
  </si>
  <si>
    <t>Žoudlíková Irena</t>
  </si>
  <si>
    <t>Šperková Anna</t>
  </si>
  <si>
    <t>Denko Marek</t>
  </si>
  <si>
    <t>Denko Otakar</t>
  </si>
  <si>
    <t>Foriška Lukáš</t>
  </si>
  <si>
    <t>Foriška Tomáš</t>
  </si>
  <si>
    <t>Gacho Matěj</t>
  </si>
  <si>
    <t>Sojka Jiří</t>
  </si>
  <si>
    <t>Sojka Vít</t>
  </si>
  <si>
    <t>Vazian Naděžda</t>
  </si>
  <si>
    <t>Grzonka Albert Jan</t>
  </si>
  <si>
    <t>Koudelka Vojtěch</t>
  </si>
  <si>
    <t>Basík Jan</t>
  </si>
  <si>
    <t>Blacký Vojtěch</t>
  </si>
  <si>
    <t>Čech Michal</t>
  </si>
  <si>
    <t>Fohl Vratislav</t>
  </si>
  <si>
    <t>Honomichl Tomáš</t>
  </si>
  <si>
    <t>Jastrow Lukas Jan</t>
  </si>
  <si>
    <t>Kadlecová Samantha</t>
  </si>
  <si>
    <t>Katsaniuk Oleksii</t>
  </si>
  <si>
    <t>Klecanda Vojtěch</t>
  </si>
  <si>
    <t>Kristen Antonín</t>
  </si>
  <si>
    <t>Martinkovič Adam</t>
  </si>
  <si>
    <t>Martinkovičová Nela</t>
  </si>
  <si>
    <t>Mazánek Lukáš</t>
  </si>
  <si>
    <t>Mrázik Marek</t>
  </si>
  <si>
    <t>Musil Nikolas</t>
  </si>
  <si>
    <t>Samková Zuzana</t>
  </si>
  <si>
    <t>Sovadina Šimon</t>
  </si>
  <si>
    <t>Spálenka Pavel</t>
  </si>
  <si>
    <t>Šedivý Ladislav</t>
  </si>
  <si>
    <t>Uhlíř Jan</t>
  </si>
  <si>
    <t>Jankovec Kryštof</t>
  </si>
  <si>
    <t>Kroupar Pavel</t>
  </si>
  <si>
    <t>Koptík Jiří</t>
  </si>
  <si>
    <t>Filipín Erik</t>
  </si>
  <si>
    <t>Křemenák Josef</t>
  </si>
  <si>
    <t>Řebíček Antonín</t>
  </si>
  <si>
    <t>TJ KRALUPY, z.s.</t>
  </si>
  <si>
    <t>Csütörtöky Bianca Grace</t>
  </si>
  <si>
    <t>Csütörtöky Daniel Toby</t>
  </si>
  <si>
    <t>Chobot Daniel</t>
  </si>
  <si>
    <t>Klusoňová Elisabeth</t>
  </si>
  <si>
    <t>Staněk Richard</t>
  </si>
  <si>
    <t>Škuthan Jan</t>
  </si>
  <si>
    <t>Štrop Stanislav</t>
  </si>
  <si>
    <t>Laštovička Josef</t>
  </si>
  <si>
    <t>Baloušek Vojtěch</t>
  </si>
  <si>
    <t>Klíma Vít</t>
  </si>
  <si>
    <t>Prokop Antonín</t>
  </si>
  <si>
    <t>Beran Prokop</t>
  </si>
  <si>
    <t>Živný Karel</t>
  </si>
  <si>
    <t>Vychytil Stanislav</t>
  </si>
  <si>
    <t>Hegr Josef</t>
  </si>
  <si>
    <t>Pierieviezientsev Danyil</t>
  </si>
  <si>
    <t>Záleský Martin</t>
  </si>
  <si>
    <t>Hrubeš Petr</t>
  </si>
  <si>
    <t>Charous František</t>
  </si>
  <si>
    <t>Charous Josef</t>
  </si>
  <si>
    <t>Kubíček Vojtěch</t>
  </si>
  <si>
    <t>Pavlásek Waldemar</t>
  </si>
  <si>
    <t>Šimon Jakub</t>
  </si>
  <si>
    <t>Štegl Radek</t>
  </si>
  <si>
    <t>Vlasáková Anna</t>
  </si>
  <si>
    <t>Dokoupilová Petra</t>
  </si>
  <si>
    <t>Elisek Daniel</t>
  </si>
  <si>
    <t>Elisek David</t>
  </si>
  <si>
    <t>Halaška Lukáš</t>
  </si>
  <si>
    <t>Havel Jindřich</t>
  </si>
  <si>
    <t>Hervert Jan</t>
  </si>
  <si>
    <t>Homolová Kristýna</t>
  </si>
  <si>
    <t>Kmec František</t>
  </si>
  <si>
    <t>Konrád Ondřej</t>
  </si>
  <si>
    <t>Lédl Marek</t>
  </si>
  <si>
    <t>Michl Tadeáš</t>
  </si>
  <si>
    <t>Petrus Ondřej</t>
  </si>
  <si>
    <t>Pova Ondřej</t>
  </si>
  <si>
    <t>Šubr Michal</t>
  </si>
  <si>
    <t>Všetečka Marek</t>
  </si>
  <si>
    <t>Žirovnický Štěpán</t>
  </si>
  <si>
    <t>Šámal Jiří</t>
  </si>
  <si>
    <t>Krotký Matěj</t>
  </si>
  <si>
    <t>Lesiv David</t>
  </si>
  <si>
    <t>Paparyha Aleksandr</t>
  </si>
  <si>
    <t>Perechod Artem</t>
  </si>
  <si>
    <t>Portešová Viktorie</t>
  </si>
  <si>
    <t>Soukup Erik</t>
  </si>
  <si>
    <t>Apukhtin Pavel</t>
  </si>
  <si>
    <t>Bílý Zdeněk</t>
  </si>
  <si>
    <t>Borovička Karel</t>
  </si>
  <si>
    <t>Glebov Ivan</t>
  </si>
  <si>
    <t>Kovářová Zoe</t>
  </si>
  <si>
    <t>Madmar Adam</t>
  </si>
  <si>
    <t>Šťastná Barbora</t>
  </si>
  <si>
    <t>Voráček Radomír</t>
  </si>
  <si>
    <t>Vrba Martin</t>
  </si>
  <si>
    <t>Zíta Adam</t>
  </si>
  <si>
    <t>Čanda Vojtěch</t>
  </si>
  <si>
    <t>Fadrný Jáchym</t>
  </si>
  <si>
    <t>Fadrný Jonáš</t>
  </si>
  <si>
    <t>Hamera Petr</t>
  </si>
  <si>
    <t>Hladík Václav</t>
  </si>
  <si>
    <t>Hujová Tess</t>
  </si>
  <si>
    <t>Kohout Štěpán</t>
  </si>
  <si>
    <t>Kubát Jáchym</t>
  </si>
  <si>
    <t>Nechvátal Zdeněk</t>
  </si>
  <si>
    <t>Sekaninová Terezie</t>
  </si>
  <si>
    <t>Šich David</t>
  </si>
  <si>
    <t>Topenčíková Ellen</t>
  </si>
  <si>
    <t>Vališ Libor</t>
  </si>
  <si>
    <t>Vališová Nela</t>
  </si>
  <si>
    <t>Vlčková Linda</t>
  </si>
  <si>
    <t>Grečný Martin</t>
  </si>
  <si>
    <t>Poláček Matouš</t>
  </si>
  <si>
    <t>Aubrecht Dominik</t>
  </si>
  <si>
    <t>Bauer Jiří</t>
  </si>
  <si>
    <t>Brodnicki Hana</t>
  </si>
  <si>
    <t>Farris Vilém</t>
  </si>
  <si>
    <t>Filip Damian</t>
  </si>
  <si>
    <t>Filip Maxim</t>
  </si>
  <si>
    <t>Krásný Štěpán</t>
  </si>
  <si>
    <t>Le Cornu Marek</t>
  </si>
  <si>
    <t>Poláková Nela</t>
  </si>
  <si>
    <t>Prachař Václav</t>
  </si>
  <si>
    <t>Reif Daniel</t>
  </si>
  <si>
    <t>Shevchenko Janardan</t>
  </si>
  <si>
    <t>Simonová Adéla</t>
  </si>
  <si>
    <t>Smíšek Robin</t>
  </si>
  <si>
    <t>Šindelářová Zuzana</t>
  </si>
  <si>
    <t>Zamouřilová Nella</t>
  </si>
  <si>
    <t>Zborovjan Dominik</t>
  </si>
  <si>
    <t>Brettl Tobiáš</t>
  </si>
  <si>
    <t>Dickij Petr</t>
  </si>
  <si>
    <t>Goczal Miroslav</t>
  </si>
  <si>
    <t>Jantač Štěpán</t>
  </si>
  <si>
    <t>Major Filip</t>
  </si>
  <si>
    <t>Opletal Jonáš</t>
  </si>
  <si>
    <t>Pohunek Martin</t>
  </si>
  <si>
    <t>Pohunek Tomáš</t>
  </si>
  <si>
    <t>Šinták Jan</t>
  </si>
  <si>
    <t>SK Lokomotiva Radlice</t>
  </si>
  <si>
    <t>Terpstra Wiep</t>
  </si>
  <si>
    <t>NED</t>
  </si>
  <si>
    <t>Passer Lukáš</t>
  </si>
  <si>
    <t>Hofman Jan</t>
  </si>
  <si>
    <t>Hofman Kryštof</t>
  </si>
  <si>
    <t>Hofman Marek</t>
  </si>
  <si>
    <t>Hofman Michal</t>
  </si>
  <si>
    <t>Hofman Otto</t>
  </si>
  <si>
    <t>Hofman Přemysl</t>
  </si>
  <si>
    <t>Hofmanová Barbora</t>
  </si>
  <si>
    <t>Hofmanová Simona</t>
  </si>
  <si>
    <t>Hofmeister Matouš</t>
  </si>
  <si>
    <t>Hofner František</t>
  </si>
  <si>
    <t>Hofschneider Petr</t>
  </si>
  <si>
    <t>Hofschneider Tomáš</t>
  </si>
  <si>
    <t>Höher Patrik</t>
  </si>
  <si>
    <t>Hoch Václav</t>
  </si>
  <si>
    <t>Hochman Jan</t>
  </si>
  <si>
    <t>Hochman Vojtěch</t>
  </si>
  <si>
    <t>Hochová Růžena</t>
  </si>
  <si>
    <t>Hojač Mojmír</t>
  </si>
  <si>
    <t>Hojačova Julie</t>
  </si>
  <si>
    <t>Hojgr Jakub</t>
  </si>
  <si>
    <t>Hojgr Karel</t>
  </si>
  <si>
    <t>Krutina Daniel</t>
  </si>
  <si>
    <t>Krutina Jiří</t>
  </si>
  <si>
    <t>Krutina Michal</t>
  </si>
  <si>
    <t>Krutský Martin</t>
  </si>
  <si>
    <t>Krůza Jan</t>
  </si>
  <si>
    <t>Kružíková Eliška</t>
  </si>
  <si>
    <t>Kružíková Kristýna</t>
  </si>
  <si>
    <t>Krykorka Adam</t>
  </si>
  <si>
    <t>Krykorka Dominik</t>
  </si>
  <si>
    <t>Krys Jan</t>
  </si>
  <si>
    <t>Kryst David</t>
  </si>
  <si>
    <t>Kryst Konrád</t>
  </si>
  <si>
    <t>Krystián Josef</t>
  </si>
  <si>
    <t>Krystl Jaromír</t>
  </si>
  <si>
    <t>Kryšpín Libor</t>
  </si>
  <si>
    <t>Krzyzanek Erik</t>
  </si>
  <si>
    <t>Klíma David</t>
  </si>
  <si>
    <t>Klíma Ladislav</t>
  </si>
  <si>
    <t>Klíma Lukáš</t>
  </si>
  <si>
    <t>Klíma Miloslav</t>
  </si>
  <si>
    <t>Klíma Oldřich</t>
  </si>
  <si>
    <t>Klima Tomáš</t>
  </si>
  <si>
    <t>Klíma Tomáš</t>
  </si>
  <si>
    <t>Klíma Václav</t>
  </si>
  <si>
    <t>Klima Vojtěch</t>
  </si>
  <si>
    <t>Skolková Karolína</t>
  </si>
  <si>
    <t>Stránský Marek</t>
  </si>
  <si>
    <t>Šebesta Marek</t>
  </si>
  <si>
    <t>Titman Antonín</t>
  </si>
  <si>
    <t>Burianova Kristina</t>
  </si>
  <si>
    <t>Čanda Vít</t>
  </si>
  <si>
    <t>Hadera Ditmar</t>
  </si>
  <si>
    <t>Jeníková Sabina</t>
  </si>
  <si>
    <t>Kaplický Daniel</t>
  </si>
  <si>
    <t>Guriča Václav</t>
  </si>
  <si>
    <t>Gürtler Tomáš</t>
  </si>
  <si>
    <t>Guryča Pavel</t>
  </si>
  <si>
    <t>Gut Pavel</t>
  </si>
  <si>
    <t>Gut Rudolf</t>
  </si>
  <si>
    <t>Gutman Petr</t>
  </si>
  <si>
    <t>Güttner Daniel</t>
  </si>
  <si>
    <t>Gutwirth Jan</t>
  </si>
  <si>
    <t>Guzková Stella</t>
  </si>
  <si>
    <t>Guznar Filip</t>
  </si>
  <si>
    <t>Gvizdová Michala</t>
  </si>
  <si>
    <t>Gvozdek Jiří</t>
  </si>
  <si>
    <t>Gýra Jiří</t>
  </si>
  <si>
    <t>Čiháková Ivana</t>
  </si>
  <si>
    <t>Čiháková Samuela</t>
  </si>
  <si>
    <t>Číhal Adam</t>
  </si>
  <si>
    <t>Číhal Jan</t>
  </si>
  <si>
    <t>Čihánek Zdeněk</t>
  </si>
  <si>
    <t>Čiko Roman</t>
  </si>
  <si>
    <t>Čikovský Matěj</t>
  </si>
  <si>
    <t>Čipera Josef</t>
  </si>
  <si>
    <t>Čipera Lukáš</t>
  </si>
  <si>
    <t>Čipl Jan</t>
  </si>
  <si>
    <t>Číž David</t>
  </si>
  <si>
    <t>Číž Dušan</t>
  </si>
  <si>
    <t>Číž Václav</t>
  </si>
  <si>
    <t>Číž Vojtěch</t>
  </si>
  <si>
    <t>Čížek Antonín</t>
  </si>
  <si>
    <t>Čížek Jan</t>
  </si>
  <si>
    <t>Čížek Kryštof</t>
  </si>
  <si>
    <t>Čížek Patrik</t>
  </si>
  <si>
    <t>Čížek Petr</t>
  </si>
  <si>
    <t>DDM Symfonie Poděbrady</t>
  </si>
  <si>
    <t>Čížek Tomáš</t>
  </si>
  <si>
    <t>Čižinský Petr</t>
  </si>
  <si>
    <t>Čížkovský Ota</t>
  </si>
  <si>
    <t>Čížová Michaela</t>
  </si>
  <si>
    <t>Čmelík Jan</t>
  </si>
  <si>
    <t>Čoček Oldřich</t>
  </si>
  <si>
    <t>Čokavec Milan</t>
  </si>
  <si>
    <t>ŠO TJ Sokol Lužná</t>
  </si>
  <si>
    <t>Čondlová Lucie</t>
  </si>
  <si>
    <t>Čontoš Václav</t>
  </si>
  <si>
    <t>Čornyj Milan</t>
  </si>
  <si>
    <t>Čtrnáct Jiří</t>
  </si>
  <si>
    <t>Čtveráček Filip</t>
  </si>
  <si>
    <t>Čubok Milan</t>
  </si>
  <si>
    <t>TJ Dobratice</t>
  </si>
  <si>
    <t>Čubok Miroslav</t>
  </si>
  <si>
    <t>Čubok Zdeněk</t>
  </si>
  <si>
    <t>Čučka Adam</t>
  </si>
  <si>
    <t>Čuda Kryštof</t>
  </si>
  <si>
    <t>Čuhel Vítězslav</t>
  </si>
  <si>
    <t>Čunderle Marek</t>
  </si>
  <si>
    <t>Čupa Lubomír</t>
  </si>
  <si>
    <t>Adamec Kryštof</t>
  </si>
  <si>
    <t>Šachový klub Lokomotiva Brno, z.s.</t>
  </si>
  <si>
    <t>Šachový klub DM Klášterského 4, Brno</t>
  </si>
  <si>
    <t>TJ Sokol Nekoř</t>
  </si>
  <si>
    <t>Čutka Miroslav</t>
  </si>
  <si>
    <t>Čuvala Ota</t>
  </si>
  <si>
    <t>Čuvala Tibor</t>
  </si>
  <si>
    <t>Dadok Daniel</t>
  </si>
  <si>
    <t>Dadok Michal</t>
  </si>
  <si>
    <t>Dach Kristian</t>
  </si>
  <si>
    <t>Dacho Mikuláš</t>
  </si>
  <si>
    <t>Dajč Ján</t>
  </si>
  <si>
    <t>Dajčar Václav</t>
  </si>
  <si>
    <t>Dalecký Břetislav</t>
  </si>
  <si>
    <t>Dalecký Jan</t>
  </si>
  <si>
    <t>Damborský Milan</t>
  </si>
  <si>
    <t>Mír Velké Bílovice</t>
  </si>
  <si>
    <t>Damek Patrik</t>
  </si>
  <si>
    <t>Dančáková Klára</t>
  </si>
  <si>
    <t>SK Ježov</t>
  </si>
  <si>
    <t>Daněk Daniel</t>
  </si>
  <si>
    <t>Daněk Ivan</t>
  </si>
  <si>
    <t>Daněk Jakub</t>
  </si>
  <si>
    <t>Daněk Libor</t>
  </si>
  <si>
    <t>Daněk Lukáš</t>
  </si>
  <si>
    <t>Daněk Ondřej</t>
  </si>
  <si>
    <t>Daněk Oskar</t>
  </si>
  <si>
    <t>Daněk Pavel</t>
  </si>
  <si>
    <t>Daněk Roman</t>
  </si>
  <si>
    <t>Daněk Václav</t>
  </si>
  <si>
    <t>Danel Petr</t>
  </si>
  <si>
    <t>Daneš Filip</t>
  </si>
  <si>
    <t>Daneš Jaroslav</t>
  </si>
  <si>
    <t>Daniel Antonín</t>
  </si>
  <si>
    <t>Daniel Jan</t>
  </si>
  <si>
    <t>Daniel Jiří</t>
  </si>
  <si>
    <t>Daniel Michal</t>
  </si>
  <si>
    <t>Daniel Robert</t>
  </si>
  <si>
    <t>Daniel Tomáš</t>
  </si>
  <si>
    <t>Danielis Karel</t>
  </si>
  <si>
    <t>Danielová Stella</t>
  </si>
  <si>
    <t>Danilevič Patrik</t>
  </si>
  <si>
    <t>Daniš Lumír</t>
  </si>
  <si>
    <t>TJ Sokol Metylovice</t>
  </si>
  <si>
    <t>Daniš Petr</t>
  </si>
  <si>
    <t>Danko Jiří</t>
  </si>
  <si>
    <t>Daňová Klára</t>
  </si>
  <si>
    <t>Darebníková Monika</t>
  </si>
  <si>
    <t>Bajgar Matěj</t>
  </si>
  <si>
    <t>ŠK Řevnice</t>
  </si>
  <si>
    <t>SK Stonava</t>
  </si>
  <si>
    <t>Bajza Petr</t>
  </si>
  <si>
    <t>Spartak Adamov</t>
  </si>
  <si>
    <t>Bakajsa Libor</t>
  </si>
  <si>
    <t>TJ Sokol Litvínov-Lom.</t>
  </si>
  <si>
    <t>Bakajsa Luboš</t>
  </si>
  <si>
    <t>Baker Tomáš Edward</t>
  </si>
  <si>
    <t>Šachový klub Choceň, z.s.</t>
  </si>
  <si>
    <t>Bakoš Eduard</t>
  </si>
  <si>
    <t>Bakota Adam</t>
  </si>
  <si>
    <t>Šachový klub Rapid Pardubice, z.s.</t>
  </si>
  <si>
    <t>Sokol Kolín</t>
  </si>
  <si>
    <t>Baláček Tadeáš</t>
  </si>
  <si>
    <t>Balada David</t>
  </si>
  <si>
    <t>Balada Jan</t>
  </si>
  <si>
    <t>Balada René</t>
  </si>
  <si>
    <t>ŠK Domanín</t>
  </si>
  <si>
    <t>Balajka Pavel</t>
  </si>
  <si>
    <t>Balajka Roman</t>
  </si>
  <si>
    <t>Sokol Městečko Trnávka</t>
  </si>
  <si>
    <t>Balák Jakub</t>
  </si>
  <si>
    <t>Baláš Jan</t>
  </si>
  <si>
    <t>Baláš Ondřej</t>
  </si>
  <si>
    <t>Sokol Mistrovice</t>
  </si>
  <si>
    <t>Baláš Vojtěch</t>
  </si>
  <si>
    <t>Šachklub města Dobrovice, z.s.</t>
  </si>
  <si>
    <t>Baláž František</t>
  </si>
  <si>
    <t>TJ Sloup</t>
  </si>
  <si>
    <t>Baláž Jindřich</t>
  </si>
  <si>
    <t>Baláž René</t>
  </si>
  <si>
    <t>Balážec Ludovít</t>
  </si>
  <si>
    <t>Balcar Adam</t>
  </si>
  <si>
    <t>Brzezny Petr</t>
  </si>
  <si>
    <t>Šachový klub Česká Skalice, z.s.</t>
  </si>
  <si>
    <t>Brzobohatý Petr</t>
  </si>
  <si>
    <t>Brzokoupil Vítězslav</t>
  </si>
  <si>
    <t>Brzý David</t>
  </si>
  <si>
    <t>Břečka Ivan</t>
  </si>
  <si>
    <t>Březíková Beáta</t>
  </si>
  <si>
    <t>Březina Adam</t>
  </si>
  <si>
    <t>Černý Kamil</t>
  </si>
  <si>
    <t>Černý Karel František</t>
  </si>
  <si>
    <t>Černý Ladislav</t>
  </si>
  <si>
    <t>Černý Lumír</t>
  </si>
  <si>
    <t>Černý Matěj</t>
  </si>
  <si>
    <t>Černý Michael</t>
  </si>
  <si>
    <t>Černý Milan</t>
  </si>
  <si>
    <t>Černý Miroslav</t>
  </si>
  <si>
    <t>Černý Ondřej</t>
  </si>
  <si>
    <t>Černý Roman</t>
  </si>
  <si>
    <t>Černý Rudolf</t>
  </si>
  <si>
    <t>Černý Stanislav</t>
  </si>
  <si>
    <t>Černý Svatopluk</t>
  </si>
  <si>
    <t>Černý Tadeáš</t>
  </si>
  <si>
    <t>Černý Viktor</t>
  </si>
  <si>
    <t>Černý Vítek</t>
  </si>
  <si>
    <t>Černý Vladimír</t>
  </si>
  <si>
    <t>SK Sezimovo Ústí, z.s. oddíl šachy</t>
  </si>
  <si>
    <t>Černý Vlastimil</t>
  </si>
  <si>
    <t>Černý Vojtěch</t>
  </si>
  <si>
    <t>Červená Zuzana</t>
  </si>
  <si>
    <t>Červenák Michal</t>
  </si>
  <si>
    <t>Červenka Antonín</t>
  </si>
  <si>
    <t>Šachový oddíl Stochov z.s.</t>
  </si>
  <si>
    <t>Červenka David</t>
  </si>
  <si>
    <t>Červenka Emil</t>
  </si>
  <si>
    <t>Červenka Jakub</t>
  </si>
  <si>
    <t>Červenka Jaromír</t>
  </si>
  <si>
    <t>Červenka Josef</t>
  </si>
  <si>
    <t>Červenka Václav</t>
  </si>
  <si>
    <t>Červený Martin</t>
  </si>
  <si>
    <t>Červený Petr</t>
  </si>
  <si>
    <t>Červený Štěpán</t>
  </si>
  <si>
    <t>Sikorský Jakub</t>
  </si>
  <si>
    <t>Štěpánek Dominik</t>
  </si>
  <si>
    <t>Zima Lukáš</t>
  </si>
  <si>
    <t>Ďúran Michal</t>
  </si>
  <si>
    <t>Niedermertl Jan</t>
  </si>
  <si>
    <t>Slámová Simona</t>
  </si>
  <si>
    <t>Vrzáň Martin</t>
  </si>
  <si>
    <t>Vytvar František</t>
  </si>
  <si>
    <t>Kočvarová Alena</t>
  </si>
  <si>
    <t>Tomáš Michal</t>
  </si>
  <si>
    <t>Veselá Michaela</t>
  </si>
  <si>
    <t>Ferjentsik Karel</t>
  </si>
  <si>
    <t>Holub Petr</t>
  </si>
  <si>
    <t>Kozumplík Aleš</t>
  </si>
  <si>
    <t>Lhota Vojtěch</t>
  </si>
  <si>
    <t>Lubanda Daniel</t>
  </si>
  <si>
    <t>Moresová Klára</t>
  </si>
  <si>
    <t>Poloch Jan Oliver</t>
  </si>
  <si>
    <t>Pössl Adam</t>
  </si>
  <si>
    <t>Švejda Kryštof</t>
  </si>
  <si>
    <t>Bardiovský David Tyl</t>
  </si>
  <si>
    <t>Horalík Vladimír</t>
  </si>
  <si>
    <t>Katasonova Olga</t>
  </si>
  <si>
    <t>Kotrba Pavel</t>
  </si>
  <si>
    <t>Machník Jaroslav</t>
  </si>
  <si>
    <t>Manuylov Mark</t>
  </si>
  <si>
    <t>Drápala Tobiáš</t>
  </si>
  <si>
    <t>Drastich Tomáš</t>
  </si>
  <si>
    <t>Drastichová Anežka</t>
  </si>
  <si>
    <t>Drastichová Eliška</t>
  </si>
  <si>
    <t>Drastík Jakub</t>
  </si>
  <si>
    <t>Drastík Jan</t>
  </si>
  <si>
    <t>Drašar David</t>
  </si>
  <si>
    <t>Drašnar Jan</t>
  </si>
  <si>
    <t>Drašnar Lukáš</t>
  </si>
  <si>
    <t>Drašnar Pavel</t>
  </si>
  <si>
    <t>Dratva Mikoláš</t>
  </si>
  <si>
    <t>Dražan Miloslav</t>
  </si>
  <si>
    <t>Dražný Jiří</t>
  </si>
  <si>
    <t>Dražský Roman</t>
  </si>
  <si>
    <t>Drbal Petr</t>
  </si>
  <si>
    <t>Drbohlav Milan</t>
  </si>
  <si>
    <t>Bendová Karolína</t>
  </si>
  <si>
    <t>Bendová Kateřina</t>
  </si>
  <si>
    <t>Benedikt Rudolf</t>
  </si>
  <si>
    <t>ŠO TJ Velká Polom</t>
  </si>
  <si>
    <t>Benek Jiří</t>
  </si>
  <si>
    <t>Beneš Bohuslav</t>
  </si>
  <si>
    <t>Beneš Břetislav</t>
  </si>
  <si>
    <t>Beneš Daniel</t>
  </si>
  <si>
    <t>ŠK Vysoké Mýto</t>
  </si>
  <si>
    <t>Beneš Jakub</t>
  </si>
  <si>
    <t>Beneš Jaroslav</t>
  </si>
  <si>
    <t>Beneš Jindřich</t>
  </si>
  <si>
    <t>David Ladislav</t>
  </si>
  <si>
    <t>David Ludvík</t>
  </si>
  <si>
    <t>David Martin</t>
  </si>
  <si>
    <t>David Michal</t>
  </si>
  <si>
    <t>David Miroslav</t>
  </si>
  <si>
    <t>David Ondřej</t>
  </si>
  <si>
    <t>Davídek Jan</t>
  </si>
  <si>
    <t>Davídek Miroslav</t>
  </si>
  <si>
    <t>Daxner Alex</t>
  </si>
  <si>
    <t>Daxner Martin</t>
  </si>
  <si>
    <t>Dbalý Václav</t>
  </si>
  <si>
    <t>Tomek Daniel</t>
  </si>
  <si>
    <t>Trhlík Martin</t>
  </si>
  <si>
    <t>Hána Michal</t>
  </si>
  <si>
    <t>Hejlová Adéla</t>
  </si>
  <si>
    <t>Švantner Richard</t>
  </si>
  <si>
    <t>Krýsl Aleš</t>
  </si>
  <si>
    <t>Šmid Dominik</t>
  </si>
  <si>
    <t>Bobčík Jakub Šimon</t>
  </si>
  <si>
    <t>Kostohryz Jiří</t>
  </si>
  <si>
    <t>Škudrna Šimon</t>
  </si>
  <si>
    <t>Vrba Eduard</t>
  </si>
  <si>
    <t>Mandous Lubomír</t>
  </si>
  <si>
    <t>Tomášová Jana</t>
  </si>
  <si>
    <t>Dudl Jakub</t>
  </si>
  <si>
    <t>Grosser Filip</t>
  </si>
  <si>
    <t>Grosser Tadeáš</t>
  </si>
  <si>
    <t>Janovec Kryštof</t>
  </si>
  <si>
    <t>Koval Anna</t>
  </si>
  <si>
    <t>Kůsová Lenka</t>
  </si>
  <si>
    <t>Mark Filip</t>
  </si>
  <si>
    <t>Maxant Lubomír</t>
  </si>
  <si>
    <t>Nehasil Matyáš Karel</t>
  </si>
  <si>
    <t>Nghiem My Thuc</t>
  </si>
  <si>
    <t>Paďourek Jan</t>
  </si>
  <si>
    <t>Rjaško Jan</t>
  </si>
  <si>
    <t>Semerád Šimon</t>
  </si>
  <si>
    <t>Shcherbin Ivan</t>
  </si>
  <si>
    <t>Šnajdr Adam</t>
  </si>
  <si>
    <t>Baulin Gleb</t>
  </si>
  <si>
    <t>Gubceac Alin</t>
  </si>
  <si>
    <t>Majstrová Jana</t>
  </si>
  <si>
    <t>Redka Maxim</t>
  </si>
  <si>
    <t>Ugrenovich Jaroslav</t>
  </si>
  <si>
    <t>Červinka Vojtěch</t>
  </si>
  <si>
    <t>TJ Sokol Teplá, z.s.</t>
  </si>
  <si>
    <t>Mikuš Vladimír</t>
  </si>
  <si>
    <t>Belko Miloš</t>
  </si>
  <si>
    <t>Loos Bedřich</t>
  </si>
  <si>
    <t>Pumpr Jaroslav</t>
  </si>
  <si>
    <t>Jirků Pavel</t>
  </si>
  <si>
    <t>Rudertová Eliška</t>
  </si>
  <si>
    <t>Ševčenko Alexandr</t>
  </si>
  <si>
    <t>Nečina František</t>
  </si>
  <si>
    <t>Málková Anastázie</t>
  </si>
  <si>
    <t>Takamatsu Emma</t>
  </si>
  <si>
    <t>Foukalová Anna</t>
  </si>
  <si>
    <t>Kofroň Jan</t>
  </si>
  <si>
    <t>Běla Lukáš</t>
  </si>
  <si>
    <t>Brdlíková Veronika</t>
  </si>
  <si>
    <t>Gaydukov Alexandr</t>
  </si>
  <si>
    <t>Hladký Tomáš</t>
  </si>
  <si>
    <t>Sýkora Adam</t>
  </si>
  <si>
    <t>Marten Tomáš</t>
  </si>
  <si>
    <t>Medek Šimon</t>
  </si>
  <si>
    <t>Žežulková Barbora</t>
  </si>
  <si>
    <t>Křivan Michael</t>
  </si>
  <si>
    <t>Vykoupil Lukáš</t>
  </si>
  <si>
    <t>Drahoš Daniel</t>
  </si>
  <si>
    <t>Hostinský Pavel</t>
  </si>
  <si>
    <t>Kratkyi Jeugenij</t>
  </si>
  <si>
    <t>Šmíd Erik</t>
  </si>
  <si>
    <t>Šmíd Waldemar</t>
  </si>
  <si>
    <t>Zeman Bohumil</t>
  </si>
  <si>
    <t>Jarolímek Bedřich</t>
  </si>
  <si>
    <t>Štefánik Petr</t>
  </si>
  <si>
    <t>Soukup Marek</t>
  </si>
  <si>
    <t>Rusek Mikuláš</t>
  </si>
  <si>
    <t>Šlechta Ondřej</t>
  </si>
  <si>
    <t>Šachový klub Teplice</t>
  </si>
  <si>
    <t>Klikar Jiří</t>
  </si>
  <si>
    <t>Mizera Šimon Inocenc</t>
  </si>
  <si>
    <t>Stibor Ondřej</t>
  </si>
  <si>
    <t>Balej Martin</t>
  </si>
  <si>
    <t>Businský František</t>
  </si>
  <si>
    <t>Karban Zdeněk</t>
  </si>
  <si>
    <t>Mráz Lukáš</t>
  </si>
  <si>
    <t>Mrkvanová Zuzana</t>
  </si>
  <si>
    <t>Vokřálová Nela</t>
  </si>
  <si>
    <t>Vokřálová Tereza</t>
  </si>
  <si>
    <t>Policerová Barbora</t>
  </si>
  <si>
    <t>Policerová Kateřina</t>
  </si>
  <si>
    <t>Pytlík Marek</t>
  </si>
  <si>
    <t>Bidrman Zdeněk</t>
  </si>
  <si>
    <t>Hebrani Samuel Sebastien</t>
  </si>
  <si>
    <t>Materna Jiří</t>
  </si>
  <si>
    <t>Žižlavský Milan</t>
  </si>
  <si>
    <t>Oyunchimeg Gandush</t>
  </si>
  <si>
    <t>Louda Karel</t>
  </si>
  <si>
    <t>Mečíř Jan</t>
  </si>
  <si>
    <t>Mečíř Vít</t>
  </si>
  <si>
    <t>Toman Vojtěch</t>
  </si>
  <si>
    <t>Iwanowicz Lucjan</t>
  </si>
  <si>
    <t>Balcar Jan</t>
  </si>
  <si>
    <t>Baloun Dominik Josef</t>
  </si>
  <si>
    <t>Klementová Zuzana</t>
  </si>
  <si>
    <t>Linhartová Johanka</t>
  </si>
  <si>
    <t>Načeradský Miloš</t>
  </si>
  <si>
    <t>Schejbal Štěpán</t>
  </si>
  <si>
    <t>Hanuš Adam</t>
  </si>
  <si>
    <t>Hanuš Jan</t>
  </si>
  <si>
    <t>Hanuš Jaroslav</t>
  </si>
  <si>
    <t>Hanuš Karel</t>
  </si>
  <si>
    <t>Hanuš Marek</t>
  </si>
  <si>
    <t>Hanuš Michal</t>
  </si>
  <si>
    <t>Hanuš Zdeněk</t>
  </si>
  <si>
    <t>Hanyš Marek</t>
  </si>
  <si>
    <t>Hanyš Milan</t>
  </si>
  <si>
    <t>Hanzal Josef</t>
  </si>
  <si>
    <t>Hanzal Marek</t>
  </si>
  <si>
    <t>Hanzal Martin</t>
  </si>
  <si>
    <t>Hanzal Pavel</t>
  </si>
  <si>
    <t>21 Krajský šachový svaz Vysočina</t>
  </si>
  <si>
    <t>22 Jihomoravský šachový svaz</t>
  </si>
  <si>
    <t>23 Šachový svaz Zlínského kraje</t>
  </si>
  <si>
    <t>24 Šachový svaz Olomouckého kraje</t>
  </si>
  <si>
    <t>25 Moravskoslezský krajský šachový svaz</t>
  </si>
  <si>
    <t>19 Pardubický krajský šachový svaz</t>
  </si>
  <si>
    <t>14 Šachový svaz Plzeňského kraje</t>
  </si>
  <si>
    <t>vyber kraj -&gt;</t>
  </si>
  <si>
    <t>kokr</t>
  </si>
  <si>
    <t>S O U P I S K A   pro soutěž šachových družstev</t>
  </si>
  <si>
    <t>Fuchs Petr</t>
  </si>
  <si>
    <t>Fuchsová Viktorie</t>
  </si>
  <si>
    <t>Fuka Petr</t>
  </si>
  <si>
    <t>Fuka Vojtěch</t>
  </si>
  <si>
    <t>Fukárková Anna</t>
  </si>
  <si>
    <t>Fuksa Martin</t>
  </si>
  <si>
    <t>Fuksa Miroslav</t>
  </si>
  <si>
    <t>Fuksa Svatopluk</t>
  </si>
  <si>
    <t>Fuksík Jakub</t>
  </si>
  <si>
    <t>Fultner Jaromír</t>
  </si>
  <si>
    <t>Beran Božík</t>
  </si>
  <si>
    <t>Deszkaš Šimon</t>
  </si>
  <si>
    <t>Gros Tomáš</t>
  </si>
  <si>
    <t>Hetmánková Ellen</t>
  </si>
  <si>
    <t>Ryba Rostislav</t>
  </si>
  <si>
    <t>Turoň Dominik</t>
  </si>
  <si>
    <t>Randýsek Leopold</t>
  </si>
  <si>
    <t>Glóza Antonín</t>
  </si>
  <si>
    <t>Huvar Jan</t>
  </si>
  <si>
    <t>Kristl Šimon</t>
  </si>
  <si>
    <t>Kučera Kryštof</t>
  </si>
  <si>
    <t>Nikel Libor</t>
  </si>
  <si>
    <t>Ryška Lukáš</t>
  </si>
  <si>
    <t>Sýkorová Alena</t>
  </si>
  <si>
    <t>Šuchma Sebastian</t>
  </si>
  <si>
    <t>Vaněk Bohumil</t>
  </si>
  <si>
    <t>Walder Hugo</t>
  </si>
  <si>
    <t>Zinglar Martin</t>
  </si>
  <si>
    <t>Borový Adam</t>
  </si>
  <si>
    <t>Bulavová Natálie</t>
  </si>
  <si>
    <t>Jurda Kryštof</t>
  </si>
  <si>
    <t>Kmeť Ondřej</t>
  </si>
  <si>
    <t>Kolísko Ondřej</t>
  </si>
  <si>
    <t>Lipinová Zuzana</t>
  </si>
  <si>
    <t>Raszka Martin</t>
  </si>
  <si>
    <t>Skřípek Vojtěch</t>
  </si>
  <si>
    <t>Slíva Simon</t>
  </si>
  <si>
    <t>Tkačuk Adam</t>
  </si>
  <si>
    <t>Tkačuková Eva</t>
  </si>
  <si>
    <t>Jakuba Jiří</t>
  </si>
  <si>
    <t>Lausová Veronika</t>
  </si>
  <si>
    <t>Kilián Zdeněk</t>
  </si>
  <si>
    <t>Kubányi Robert</t>
  </si>
  <si>
    <t>Sapeta Michael</t>
  </si>
  <si>
    <t>Štefek Daniel</t>
  </si>
  <si>
    <t>Berlinský Vít</t>
  </si>
  <si>
    <t>Hojgr David</t>
  </si>
  <si>
    <t>Hojgr Filip</t>
  </si>
  <si>
    <t>Hojgr Vojtěch</t>
  </si>
  <si>
    <t>Hvižď Matěj</t>
  </si>
  <si>
    <t>Jílek Michal</t>
  </si>
  <si>
    <t>Macek Radek</t>
  </si>
  <si>
    <t>Michal Patrik</t>
  </si>
  <si>
    <t>Otava Michal</t>
  </si>
  <si>
    <t>Provázek Karel</t>
  </si>
  <si>
    <t>Rych Jaroslav</t>
  </si>
  <si>
    <t>Vašata David</t>
  </si>
  <si>
    <t>Herentin Matyáš</t>
  </si>
  <si>
    <t>Kumarcis Alexios</t>
  </si>
  <si>
    <t>Liberda Adam</t>
  </si>
  <si>
    <t>Šolc Erik</t>
  </si>
  <si>
    <t>Špetlová Stella</t>
  </si>
  <si>
    <t>Švec Štěpán</t>
  </si>
  <si>
    <t>Rybár Matyáš</t>
  </si>
  <si>
    <t>Holub Ivan</t>
  </si>
  <si>
    <t>Kopáček Jan</t>
  </si>
  <si>
    <t>Ondra Václav</t>
  </si>
  <si>
    <t>Bendová Milena</t>
  </si>
  <si>
    <t>Börik Luboš</t>
  </si>
  <si>
    <t>Hrazdil Michal</t>
  </si>
  <si>
    <t>Kokta Milan</t>
  </si>
  <si>
    <t>Krejčí Věra Marie</t>
  </si>
  <si>
    <t>Václavek Martin</t>
  </si>
  <si>
    <t>Vlasová Helena</t>
  </si>
  <si>
    <t>Walach Petr</t>
  </si>
  <si>
    <t>Zouhar Libor</t>
  </si>
  <si>
    <t>Cizinci</t>
  </si>
  <si>
    <t>Adamczyk Piotr</t>
  </si>
  <si>
    <t>POL</t>
  </si>
  <si>
    <t>Adamčík Robert</t>
  </si>
  <si>
    <t>Al-Dhabbi Fares</t>
  </si>
  <si>
    <t>Alekseenko Kirill</t>
  </si>
  <si>
    <t>RUS</t>
  </si>
  <si>
    <t>Andreev Eduard</t>
  </si>
  <si>
    <t>UKR</t>
  </si>
  <si>
    <t>Antoniewski Rafal</t>
  </si>
  <si>
    <t>Hull Jacob</t>
  </si>
  <si>
    <t>Ištvanech Jáchym</t>
  </si>
  <si>
    <t>Ištvanech Jonáš</t>
  </si>
  <si>
    <t>Jakuba Matyáš Jan</t>
  </si>
  <si>
    <t>Kasperčík Karel</t>
  </si>
  <si>
    <t>Kavík Tobiáš</t>
  </si>
  <si>
    <t>Le Phan Nam</t>
  </si>
  <si>
    <t>Lexa Miloslav</t>
  </si>
  <si>
    <t>Lotko Jan</t>
  </si>
  <si>
    <t>Martikán Jiří</t>
  </si>
  <si>
    <t>Martikánová Amálie</t>
  </si>
  <si>
    <t>Matušek Vojtěch</t>
  </si>
  <si>
    <t>Miervová Denisa</t>
  </si>
  <si>
    <t>Miervová Sabina</t>
  </si>
  <si>
    <t>Najdková Laura</t>
  </si>
  <si>
    <t>Němec Přemek</t>
  </si>
  <si>
    <t>Pečinková Tamara</t>
  </si>
  <si>
    <t>Přikryl Daniel</t>
  </si>
  <si>
    <t>Rak Ondřej</t>
  </si>
  <si>
    <t>Raková Hana</t>
  </si>
  <si>
    <t>Skalický Marek</t>
  </si>
  <si>
    <t>Straková Laura</t>
  </si>
  <si>
    <t>Šajtar Štěpán</t>
  </si>
  <si>
    <t>Ševčík Matěj</t>
  </si>
  <si>
    <t>Šigut Daniel</t>
  </si>
  <si>
    <t>Škola Vojtěch</t>
  </si>
  <si>
    <t>Šlachta Štěpán</t>
  </si>
  <si>
    <t>Tomášek Michal</t>
  </si>
  <si>
    <t>Venglář Jan</t>
  </si>
  <si>
    <t>Vyvial Šimon</t>
  </si>
  <si>
    <t>Wasserburgerova Linda</t>
  </si>
  <si>
    <t>Bažant Daniel</t>
  </si>
  <si>
    <t>Foks Matěj</t>
  </si>
  <si>
    <t>Gasser Tobias</t>
  </si>
  <si>
    <t>Gazur Dominik</t>
  </si>
  <si>
    <t>Gryc Alexander Karel</t>
  </si>
  <si>
    <t>Hanáček Samuel</t>
  </si>
  <si>
    <t>Jasinek Lukáš</t>
  </si>
  <si>
    <t>Kolouch David</t>
  </si>
  <si>
    <t>Kowalowská Petra</t>
  </si>
  <si>
    <t>Marosz Marian</t>
  </si>
  <si>
    <t>Mikl Sebastian</t>
  </si>
  <si>
    <t>Pyszko Boris</t>
  </si>
  <si>
    <t>Stará Sofie</t>
  </si>
  <si>
    <t>Szotkowski Josef</t>
  </si>
  <si>
    <t>Šertlerová Tereza</t>
  </si>
  <si>
    <t>Foldynová Julie</t>
  </si>
  <si>
    <t>Galia Šimon</t>
  </si>
  <si>
    <t>Ovčačík Hynek</t>
  </si>
  <si>
    <t>Šálek Miroslav</t>
  </si>
  <si>
    <t>Žwak František</t>
  </si>
  <si>
    <t>Adamiecová Elen</t>
  </si>
  <si>
    <t>Wantulok Aron</t>
  </si>
  <si>
    <t>Filičko Jan</t>
  </si>
  <si>
    <t>Pánik David</t>
  </si>
  <si>
    <t>Doležal Jaroslav</t>
  </si>
  <si>
    <t>Holiš Matyáš</t>
  </si>
  <si>
    <t>Koňaříková Michaela</t>
  </si>
  <si>
    <t>Orgoník Ondřej</t>
  </si>
  <si>
    <t>Pavelka Karel</t>
  </si>
  <si>
    <t>Šachový klub Vsetín, z.s.</t>
  </si>
  <si>
    <t>Vrátník Petr</t>
  </si>
  <si>
    <t>Zádrapa Ondřej</t>
  </si>
  <si>
    <t>Ondrušek Vojtěch</t>
  </si>
  <si>
    <t>Vanduch Václav</t>
  </si>
  <si>
    <t>Křižan Jan</t>
  </si>
  <si>
    <t>Obadal Štěpán</t>
  </si>
  <si>
    <t>Pustějovský Robin</t>
  </si>
  <si>
    <t>Stecula Adam</t>
  </si>
  <si>
    <t>Cavro Jakub</t>
  </si>
  <si>
    <t>Černý Ren</t>
  </si>
  <si>
    <t>Dubov Mykyta</t>
  </si>
  <si>
    <t>Dvořáček Vojtěch</t>
  </si>
  <si>
    <t>Filatov Mykhailo</t>
  </si>
  <si>
    <t>Gebauer Qvido</t>
  </si>
  <si>
    <t>Javůrek Matěj Adam</t>
  </si>
  <si>
    <t>Kruglov Filip</t>
  </si>
  <si>
    <t>Orten Vincent</t>
  </si>
  <si>
    <t>Peter Ethan Šimon</t>
  </si>
  <si>
    <t>Plchová Miriam</t>
  </si>
  <si>
    <t>Potužník Čeněk</t>
  </si>
  <si>
    <t>Smejkal Theodor</t>
  </si>
  <si>
    <t>Smejkal Tobiáš</t>
  </si>
  <si>
    <t>Staňková Zuzana</t>
  </si>
  <si>
    <t>Suchánek Petr</t>
  </si>
  <si>
    <t>Štrba Andrej</t>
  </si>
  <si>
    <t>Teplý Antonín</t>
  </si>
  <si>
    <t>Tesař David</t>
  </si>
  <si>
    <t>Votruba Vojtěch</t>
  </si>
  <si>
    <t>Yovova Beatris</t>
  </si>
  <si>
    <t>Yovova Elena</t>
  </si>
  <si>
    <t>Dvořák Mikuláš</t>
  </si>
  <si>
    <t>Klonová Viktorie</t>
  </si>
  <si>
    <t>Pospíšil Simon</t>
  </si>
  <si>
    <t>Roberts Joshua</t>
  </si>
  <si>
    <t>Valtr Tobiáš</t>
  </si>
  <si>
    <t>Valtr Václav</t>
  </si>
  <si>
    <t>Zachar Ruben</t>
  </si>
  <si>
    <t>Bestsennyi Sviatoslav</t>
  </si>
  <si>
    <t>Bruk Martin</t>
  </si>
  <si>
    <t>Burč Marek</t>
  </si>
  <si>
    <t>Čimbora Matej</t>
  </si>
  <si>
    <t>Gregůrek Jiří</t>
  </si>
  <si>
    <t>Hobzik Adam</t>
  </si>
  <si>
    <t>Holubová Tereza</t>
  </si>
  <si>
    <t>Horáček Vojtěch</t>
  </si>
  <si>
    <t>Jakir Dino</t>
  </si>
  <si>
    <t>Jalaletdinova Karolina</t>
  </si>
  <si>
    <t>Kopl Ondřej</t>
  </si>
  <si>
    <t>Kouba Kryštof</t>
  </si>
  <si>
    <t>Levytskyi Martin</t>
  </si>
  <si>
    <t>Mac David</t>
  </si>
  <si>
    <t>Mikhno Artem</t>
  </si>
  <si>
    <t>Nguyen Nhat Minh Thu</t>
  </si>
  <si>
    <t>Niesner Ondřej</t>
  </si>
  <si>
    <t>Palmin Daniil</t>
  </si>
  <si>
    <t>Ragula Marián</t>
  </si>
  <si>
    <t>Stoklasa Jakub</t>
  </si>
  <si>
    <t>Strnadová Lucie</t>
  </si>
  <si>
    <t>Yakunina Veronika</t>
  </si>
  <si>
    <t>Abasova Elina</t>
  </si>
  <si>
    <t>Kamenický Petr</t>
  </si>
  <si>
    <t>Pelc Matěj</t>
  </si>
  <si>
    <t>Sandoval González Yhemys</t>
  </si>
  <si>
    <t>Van Overloop Samuel</t>
  </si>
  <si>
    <t>Bouda Marek</t>
  </si>
  <si>
    <t>Čečák Thomas</t>
  </si>
  <si>
    <t>Dobrovolný Jakub</t>
  </si>
  <si>
    <t>Elman Tom</t>
  </si>
  <si>
    <t>Kosťukevič Marta</t>
  </si>
  <si>
    <t>Lapáček Matyáš</t>
  </si>
  <si>
    <t>Le Quoc Nghia</t>
  </si>
  <si>
    <t>Nesterov Stepan</t>
  </si>
  <si>
    <t>Papež Oliver</t>
  </si>
  <si>
    <t>Remo Gabriel</t>
  </si>
  <si>
    <t>Souček Matěj</t>
  </si>
  <si>
    <t>Steppanová Adéla</t>
  </si>
  <si>
    <t>Vagner Ivan</t>
  </si>
  <si>
    <t>Vu Hong Dieu</t>
  </si>
  <si>
    <t>Vurm Jiří</t>
  </si>
  <si>
    <t>Ždanov Roman</t>
  </si>
  <si>
    <t>Abdalla Adam</t>
  </si>
  <si>
    <t>Cole Oliver Ryan</t>
  </si>
  <si>
    <t>Grill Kilián</t>
  </si>
  <si>
    <t>Jankovský František</t>
  </si>
  <si>
    <t>Javůrek Petr</t>
  </si>
  <si>
    <t>Kožaný Lukáš</t>
  </si>
  <si>
    <t>Kvapil Karel</t>
  </si>
  <si>
    <t>Ledvina Adam</t>
  </si>
  <si>
    <t>Maček Vincent</t>
  </si>
  <si>
    <t>Mikuláš Daniel</t>
  </si>
  <si>
    <t>Minárik Ján</t>
  </si>
  <si>
    <t>Nahoranskyi Maksym</t>
  </si>
  <si>
    <t>Navrátil Sebastian</t>
  </si>
  <si>
    <t>Pastukhov Kyrylo</t>
  </si>
  <si>
    <t>Přikryl Vojtěch</t>
  </si>
  <si>
    <t>Redlich Nikodém</t>
  </si>
  <si>
    <t>Simonov Herman</t>
  </si>
  <si>
    <t>Sokolenko Aleksandr</t>
  </si>
  <si>
    <t>Theiner Konstantin Joseph</t>
  </si>
  <si>
    <t>Záškodný Vojtěch</t>
  </si>
  <si>
    <t>Faith Ladislav</t>
  </si>
  <si>
    <t>Breiner Daniel</t>
  </si>
  <si>
    <t>Knop Matěj</t>
  </si>
  <si>
    <t>Lata Artem</t>
  </si>
  <si>
    <t>Milerová Markéta</t>
  </si>
  <si>
    <t>Poche Oliver</t>
  </si>
  <si>
    <t>Školoud Josef</t>
  </si>
  <si>
    <t>Školoud Natanael</t>
  </si>
  <si>
    <t>Šydlouski Uladzislau</t>
  </si>
  <si>
    <t>Střílka Tomáš</t>
  </si>
  <si>
    <t>Vrzal Bruno</t>
  </si>
  <si>
    <t>Guan Mutian</t>
  </si>
  <si>
    <t>Janda Viktor</t>
  </si>
  <si>
    <t>Kliment Viktor</t>
  </si>
  <si>
    <t>Moravec Stanislav</t>
  </si>
  <si>
    <t>Šlemr Filip</t>
  </si>
  <si>
    <t>Benkovský Jaroslav</t>
  </si>
  <si>
    <t>Beringer Adam</t>
  </si>
  <si>
    <t>Beringer David</t>
  </si>
  <si>
    <t>Schormová Markéta</t>
  </si>
  <si>
    <t>Šimkovský Pavel</t>
  </si>
  <si>
    <t>Bém Karel</t>
  </si>
  <si>
    <t>Búřil Mikuláš</t>
  </si>
  <si>
    <t>Nôška William</t>
  </si>
  <si>
    <t>Oprchal Nikola</t>
  </si>
  <si>
    <t>Papež Nikola</t>
  </si>
  <si>
    <t>Papež Ondřej</t>
  </si>
  <si>
    <t>Bernas Berg</t>
  </si>
  <si>
    <t>Bernas Jana</t>
  </si>
  <si>
    <t>Bernas Skrolli</t>
  </si>
  <si>
    <t>Doubek Václav</t>
  </si>
  <si>
    <t>Manev Dimitar</t>
  </si>
  <si>
    <t>Stefanovič Luka</t>
  </si>
  <si>
    <t>Briatková Hana</t>
  </si>
  <si>
    <t>Briatková Laura</t>
  </si>
  <si>
    <t>Bandalac Andrei</t>
  </si>
  <si>
    <t>Bevzenko Denys</t>
  </si>
  <si>
    <t>Hajiyev Kamal</t>
  </si>
  <si>
    <t>Kolesnik Iaroslav</t>
  </si>
  <si>
    <t>Oryshko Nikita</t>
  </si>
  <si>
    <t>Osipyan David</t>
  </si>
  <si>
    <t>Pogorelskiy Boris</t>
  </si>
  <si>
    <t>Porter William</t>
  </si>
  <si>
    <t>Silyayev Emil</t>
  </si>
  <si>
    <t>Vilms Anton</t>
  </si>
  <si>
    <t>Bělohradský Jan</t>
  </si>
  <si>
    <t>Florina Vera</t>
  </si>
  <si>
    <t>Žďárský Matěj</t>
  </si>
  <si>
    <t>Blehová Bára</t>
  </si>
  <si>
    <t>Bohatyrov Mykola</t>
  </si>
  <si>
    <t>Borecký Andrej</t>
  </si>
  <si>
    <t>Genčůrová Aneta</t>
  </si>
  <si>
    <t>Jamieson Tobias Andrew</t>
  </si>
  <si>
    <t>Lazar Alexander</t>
  </si>
  <si>
    <t>Machačová Lea</t>
  </si>
  <si>
    <t>Reif Martin</t>
  </si>
  <si>
    <t>Sýkora Dominik</t>
  </si>
  <si>
    <t>Tencarová Barbora</t>
  </si>
  <si>
    <t>Valiyev Adil</t>
  </si>
  <si>
    <t>Valiyeva Elmira</t>
  </si>
  <si>
    <t>Andrešev Eldar</t>
  </si>
  <si>
    <t>Halla Oliver</t>
  </si>
  <si>
    <t>Koukola Štěpán</t>
  </si>
  <si>
    <t>Novák Timur</t>
  </si>
  <si>
    <t>Strnad Tomáš</t>
  </si>
  <si>
    <t>Šromek Sebastian</t>
  </si>
  <si>
    <t>Tůma Šimon</t>
  </si>
  <si>
    <t>Bouška Oskar</t>
  </si>
  <si>
    <t>Boušková Valerie</t>
  </si>
  <si>
    <t>Gelečjan Artak</t>
  </si>
  <si>
    <t>Gelečjan Suzi</t>
  </si>
  <si>
    <t>Kotlár Nikolas</t>
  </si>
  <si>
    <t>Přibylová Ema</t>
  </si>
  <si>
    <t>Brixí Tomáš</t>
  </si>
  <si>
    <t>Horálek Miroslav</t>
  </si>
  <si>
    <t>Vilímek Ondřej</t>
  </si>
  <si>
    <t>Žížala Matěj</t>
  </si>
  <si>
    <t>Bezucha Mikuláš</t>
  </si>
  <si>
    <t>Heroudek Matouš</t>
  </si>
  <si>
    <t>Wyležek Tobiáš</t>
  </si>
  <si>
    <t>Holý Stanislav</t>
  </si>
  <si>
    <t>Klán Daniel</t>
  </si>
  <si>
    <t>Klán Lukáš</t>
  </si>
  <si>
    <t>Linc Miroslav</t>
  </si>
  <si>
    <t>Šebek Vojtěch</t>
  </si>
  <si>
    <t>Tomeš Jiří</t>
  </si>
  <si>
    <t>Gutmanová Lucie</t>
  </si>
  <si>
    <t>Hrmo Jonáš</t>
  </si>
  <si>
    <t>Langer Antonín</t>
  </si>
  <si>
    <t>Mišičko Jan</t>
  </si>
  <si>
    <t>Němeček Matouš</t>
  </si>
  <si>
    <t>Kotelenský Evžen</t>
  </si>
  <si>
    <t>Blaženínová Anna</t>
  </si>
  <si>
    <t>Fusek Pavel</t>
  </si>
  <si>
    <t>Fusek Petr</t>
  </si>
  <si>
    <t>Kováč Vít</t>
  </si>
  <si>
    <t>Salák Jiří</t>
  </si>
  <si>
    <t>Sládek Lubomír</t>
  </si>
  <si>
    <t>Freiberg Lukáš</t>
  </si>
  <si>
    <t>Škach Jaroslav</t>
  </si>
  <si>
    <t>Benda Jan</t>
  </si>
  <si>
    <t>Cidlina Vojtěch</t>
  </si>
  <si>
    <t>Kleger Jiří</t>
  </si>
  <si>
    <t>Lebeda František Jiří</t>
  </si>
  <si>
    <t>Tůma Adam</t>
  </si>
  <si>
    <t>Šturmová Veronika</t>
  </si>
  <si>
    <t>Švábová Markéta</t>
  </si>
  <si>
    <t>Glaserová Eva</t>
  </si>
  <si>
    <t>Kapanci Ayhan Vítězslav</t>
  </si>
  <si>
    <t>Mašek Tomáš</t>
  </si>
  <si>
    <t>Drozda Štěpán</t>
  </si>
  <si>
    <t>Grigoriadi Alexandr</t>
  </si>
  <si>
    <t>Krejčiřík Antonín</t>
  </si>
  <si>
    <t>Golíková Šarlota</t>
  </si>
  <si>
    <t>Gromadskyi Zachar</t>
  </si>
  <si>
    <t>Hladíková Barbora</t>
  </si>
  <si>
    <t>Pavlok Matěj</t>
  </si>
  <si>
    <t>Slezák Maxmilián</t>
  </si>
  <si>
    <t>Slezáková Laura</t>
  </si>
  <si>
    <t>Smirnov Boris</t>
  </si>
  <si>
    <t>Tichý Antonín</t>
  </si>
  <si>
    <t>Kolbaba Vojtěch</t>
  </si>
  <si>
    <t>Hamáček Lukáš</t>
  </si>
  <si>
    <t>Jampílek Lukáš</t>
  </si>
  <si>
    <t>Kantur Semen</t>
  </si>
  <si>
    <t>Krouský Jan</t>
  </si>
  <si>
    <t>Preisler Adam</t>
  </si>
  <si>
    <t>Špulák Richard</t>
  </si>
  <si>
    <t>Špuláková Adriana</t>
  </si>
  <si>
    <t>Zimmermann Emil</t>
  </si>
  <si>
    <t>Andrýsek Zbyněk</t>
  </si>
  <si>
    <t>Dlasková Eliška</t>
  </si>
  <si>
    <t>Buryan Jan</t>
  </si>
  <si>
    <t>Buryanová Adéla</t>
  </si>
  <si>
    <t>Geršl Matyáš</t>
  </si>
  <si>
    <t>Staníček Jakub</t>
  </si>
  <si>
    <t>Záleský Jan</t>
  </si>
  <si>
    <t>Holaj Jaromír</t>
  </si>
  <si>
    <t>Barták Tobiáš</t>
  </si>
  <si>
    <t>Bašus Jácham</t>
  </si>
  <si>
    <t>Bašus Marek</t>
  </si>
  <si>
    <t>Benešová Aneta</t>
  </si>
  <si>
    <t>Bořek Filip</t>
  </si>
  <si>
    <t>Brož Adam</t>
  </si>
  <si>
    <t>Burczy Mateusz</t>
  </si>
  <si>
    <t>Čermák Jakub</t>
  </si>
  <si>
    <t>Doubek Lukáš</t>
  </si>
  <si>
    <t>Ďurišová Dorota</t>
  </si>
  <si>
    <t>Erösová Lucie</t>
  </si>
  <si>
    <t>Habětínek Jan</t>
  </si>
  <si>
    <t>Hanák Adam</t>
  </si>
  <si>
    <t>Joukl Marek</t>
  </si>
  <si>
    <t>Junek Matěj</t>
  </si>
  <si>
    <t>Kamenický Václav</t>
  </si>
  <si>
    <t>Kammová Viktorie</t>
  </si>
  <si>
    <t>Kolářová Elena</t>
  </si>
  <si>
    <t>Koreňová Anna</t>
  </si>
  <si>
    <t>Krejčík Radek</t>
  </si>
  <si>
    <t>Krejčíř Adam</t>
  </si>
  <si>
    <t>Krejčíř Daniel</t>
  </si>
  <si>
    <t>Krejza Bořivoj</t>
  </si>
  <si>
    <t>Krmenčík David</t>
  </si>
  <si>
    <t>Kutláková Hana</t>
  </si>
  <si>
    <t>Kvasnička Jonáš</t>
  </si>
  <si>
    <t>Kvasničková Julie</t>
  </si>
  <si>
    <t>Labič Oscar Patrik</t>
  </si>
  <si>
    <t>Lajner Jakub</t>
  </si>
  <si>
    <t>Loula Filip</t>
  </si>
  <si>
    <t>Malý Šimon</t>
  </si>
  <si>
    <t>Menšík Ondřej</t>
  </si>
  <si>
    <t>Mrkvička Tobiáš</t>
  </si>
  <si>
    <t>Mudra Jindřich</t>
  </si>
  <si>
    <t>Oceláková Leona</t>
  </si>
  <si>
    <t>Pechánek Kryštof Jan</t>
  </si>
  <si>
    <t>Pohanka Matěj</t>
  </si>
  <si>
    <t>Rotreklová Tamara</t>
  </si>
  <si>
    <t>Roza Jan</t>
  </si>
  <si>
    <t>Sedlák Milan</t>
  </si>
  <si>
    <t>Smejkal Marek</t>
  </si>
  <si>
    <t>Stečínský Matyáš</t>
  </si>
  <si>
    <t>Stefaniv Vladislav</t>
  </si>
  <si>
    <t>Steklý Matyáš</t>
  </si>
  <si>
    <t>Šlapák Matěj</t>
  </si>
  <si>
    <t>Šrám Rudolf</t>
  </si>
  <si>
    <t>Švarc Matěj</t>
  </si>
  <si>
    <t>Valenta Ondřej</t>
  </si>
  <si>
    <t>Vašina Richard</t>
  </si>
  <si>
    <t>Vondrák Libor</t>
  </si>
  <si>
    <t>Votavová Eliana</t>
  </si>
  <si>
    <t>Vrátný Vojtěch</t>
  </si>
  <si>
    <t>Vronka Maxmilián</t>
  </si>
  <si>
    <t>Crha Filip</t>
  </si>
  <si>
    <t>Littva Adam</t>
  </si>
  <si>
    <t>Vaňásek Marek</t>
  </si>
  <si>
    <t>Herzog Jakub</t>
  </si>
  <si>
    <t>Iakushev German</t>
  </si>
  <si>
    <t>Káčer Alan</t>
  </si>
  <si>
    <t>Mikešová Veronika</t>
  </si>
  <si>
    <t>Novák Nikolas</t>
  </si>
  <si>
    <t>Pešková Marie Anna</t>
  </si>
  <si>
    <t>Sixta Jakub</t>
  </si>
  <si>
    <t>Tošnerová Hana</t>
  </si>
  <si>
    <t>Zelík Lukáš</t>
  </si>
  <si>
    <t>Badová Alexandra</t>
  </si>
  <si>
    <t>Badová Natálie</t>
  </si>
  <si>
    <t>Brigant Lukáš</t>
  </si>
  <si>
    <t>Cintl Jakub</t>
  </si>
  <si>
    <t>Dünebier Patrik</t>
  </si>
  <si>
    <t>Dvořáková Anna</t>
  </si>
  <si>
    <t>Havlíček Jonáš</t>
  </si>
  <si>
    <t>Hošek Petr</t>
  </si>
  <si>
    <t>Hykš Dominik</t>
  </si>
  <si>
    <t>Hykš Jakub</t>
  </si>
  <si>
    <t>Korityáková Sára</t>
  </si>
  <si>
    <t>Kubalová Nikol</t>
  </si>
  <si>
    <t>Kuběna Severin</t>
  </si>
  <si>
    <t>Machánek Lukáš</t>
  </si>
  <si>
    <t>Mareš Pavel</t>
  </si>
  <si>
    <t>Mauricová Ivana</t>
  </si>
  <si>
    <t>Mucha Marek</t>
  </si>
  <si>
    <t>Mucha Matěj</t>
  </si>
  <si>
    <t>Šnobl Adam</t>
  </si>
  <si>
    <t>Werich Jáchym</t>
  </si>
  <si>
    <t>Kumprecht Oldřich</t>
  </si>
  <si>
    <t>Sejk Martin</t>
  </si>
  <si>
    <t>Panec Oskar</t>
  </si>
  <si>
    <t>Vlček Filip</t>
  </si>
  <si>
    <t>Šváb Filip</t>
  </si>
  <si>
    <t>Vodolán František</t>
  </si>
  <si>
    <t>Málek František</t>
  </si>
  <si>
    <t>Trubíni Jakub</t>
  </si>
  <si>
    <t>Baloun Milan</t>
  </si>
  <si>
    <t>Bárta Šimon</t>
  </si>
  <si>
    <t>Diaz Cesar</t>
  </si>
  <si>
    <t>Kalíková Hana</t>
  </si>
  <si>
    <t>Marček Pavel</t>
  </si>
  <si>
    <t>Todorov Petr</t>
  </si>
  <si>
    <t>Ungr Šimon</t>
  </si>
  <si>
    <t>Kurinec Tomáš</t>
  </si>
  <si>
    <t>Pejša Václav Ondřej</t>
  </si>
  <si>
    <t>Šťastná Eliška</t>
  </si>
  <si>
    <t>Černý Ota</t>
  </si>
  <si>
    <t>Haisová Anna</t>
  </si>
  <si>
    <t>Brejcha Milan</t>
  </si>
  <si>
    <t>Hocek Lukáš</t>
  </si>
  <si>
    <t>Lovětínský Milan</t>
  </si>
  <si>
    <t>Beň Adam</t>
  </si>
  <si>
    <t>Beníšek Ondřej</t>
  </si>
  <si>
    <t>Dobiáš Roman</t>
  </si>
  <si>
    <t>Grant Edward Jamps</t>
  </si>
  <si>
    <t>Gurecký Jiří</t>
  </si>
  <si>
    <t>Jakubec Tobiáš</t>
  </si>
  <si>
    <t>Janák Jan</t>
  </si>
  <si>
    <t>Koník Aleš</t>
  </si>
  <si>
    <t>Krpounová Karolína</t>
  </si>
  <si>
    <t>Lazarová Justýna</t>
  </si>
  <si>
    <t>Marholtová Kateřina</t>
  </si>
  <si>
    <t>Matzner Štěpán</t>
  </si>
  <si>
    <t>Matzner Tobiáš</t>
  </si>
  <si>
    <t>Merta Jáchym</t>
  </si>
  <si>
    <t>Roháčková Magdalena</t>
  </si>
  <si>
    <t>Sák Ondřej</t>
  </si>
  <si>
    <t>Suchy Ivy May</t>
  </si>
  <si>
    <t>Svobodová Eliška</t>
  </si>
  <si>
    <t>Šitra Štěpán</t>
  </si>
  <si>
    <t>Fejfarová Žofie</t>
  </si>
  <si>
    <t>Haupt Richard</t>
  </si>
  <si>
    <t>Kroo Michail</t>
  </si>
  <si>
    <t>Lovčík Zdeněk</t>
  </si>
  <si>
    <t>Mountassir Karim</t>
  </si>
  <si>
    <t>Nešpol Tomáš</t>
  </si>
  <si>
    <t>Prokůpek Petr</t>
  </si>
  <si>
    <t>Staňková Josefína</t>
  </si>
  <si>
    <t>Tlapa Lukáš</t>
  </si>
  <si>
    <t>Trubač David</t>
  </si>
  <si>
    <t>Yurchenko Daniil</t>
  </si>
  <si>
    <t>Fibiger Lukáš</t>
  </si>
  <si>
    <t>Fuka Dominik</t>
  </si>
  <si>
    <t>Greschner Artur</t>
  </si>
  <si>
    <t>Charvát Adam</t>
  </si>
  <si>
    <t>Komenda Filip</t>
  </si>
  <si>
    <t>Marchal David</t>
  </si>
  <si>
    <t>Marchal Šimon</t>
  </si>
  <si>
    <t>Tolar Šimon</t>
  </si>
  <si>
    <t>Theer Marcel</t>
  </si>
  <si>
    <t>Hanzlík Matyáš</t>
  </si>
  <si>
    <t>Hryzbil Vojtěch</t>
  </si>
  <si>
    <t>Ilievová Anna Marie</t>
  </si>
  <si>
    <t>Klicnarová Markéta</t>
  </si>
  <si>
    <t>Lexa Matyáš</t>
  </si>
  <si>
    <t>Manzyuk Štěpán</t>
  </si>
  <si>
    <t>Robertson-Glasgow Zelda</t>
  </si>
  <si>
    <t>Tischler Rudolf</t>
  </si>
  <si>
    <t>Vávrů Berenika</t>
  </si>
  <si>
    <t>Budil Daniel</t>
  </si>
  <si>
    <t>Hladík Jáchym</t>
  </si>
  <si>
    <t>Malecha Kryštof</t>
  </si>
  <si>
    <t>Németh Xaver Josef</t>
  </si>
  <si>
    <t>Pacovský Alexandr</t>
  </si>
  <si>
    <t>Šimeček Vladislav</t>
  </si>
  <si>
    <t>Filip Jiří</t>
  </si>
  <si>
    <t>Krúpa Matěj</t>
  </si>
  <si>
    <t>Berka Lukáš</t>
  </si>
  <si>
    <t>Kadlecová Amanda</t>
  </si>
  <si>
    <t>Kadlecová Hana</t>
  </si>
  <si>
    <t>Kramářová Edita</t>
  </si>
  <si>
    <t>Martinkovič Josef</t>
  </si>
  <si>
    <t>Martinkovičová Lucie</t>
  </si>
  <si>
    <t>Plechata Marek</t>
  </si>
  <si>
    <t>Braznikov Svatoslav</t>
  </si>
  <si>
    <t>Dušek Marek</t>
  </si>
  <si>
    <t>Frolík Jan</t>
  </si>
  <si>
    <t>Jandečka Miroslav</t>
  </si>
  <si>
    <t>Morávek Radek</t>
  </si>
  <si>
    <t>Solnička David</t>
  </si>
  <si>
    <t>Vogeltanz Luboš</t>
  </si>
  <si>
    <t>Weber Matouš</t>
  </si>
  <si>
    <t>Lasovský Jan</t>
  </si>
  <si>
    <t>Němec Ondřej</t>
  </si>
  <si>
    <t>Oliberius Alex</t>
  </si>
  <si>
    <t>Sekyra Jan</t>
  </si>
  <si>
    <t>Tomeš Dominik</t>
  </si>
  <si>
    <t>Tykalová Eva</t>
  </si>
  <si>
    <t>Tyshchenko Ostap</t>
  </si>
  <si>
    <t>Göttinger Vít</t>
  </si>
  <si>
    <t>Bauchová Lucie</t>
  </si>
  <si>
    <t>Jarošík Karel</t>
  </si>
  <si>
    <t>Strýček Peter</t>
  </si>
  <si>
    <t>Kopp Ondřej</t>
  </si>
  <si>
    <t>Moller Karel</t>
  </si>
  <si>
    <t>Karvay Adam</t>
  </si>
  <si>
    <t>Kuzma Lukáš</t>
  </si>
  <si>
    <t>Netušil Matěj</t>
  </si>
  <si>
    <t>Střihavka Petr</t>
  </si>
  <si>
    <t>Bušek Jan</t>
  </si>
  <si>
    <t>Bušková Lucie</t>
  </si>
  <si>
    <t>Le Gia Huy Saša</t>
  </si>
  <si>
    <t>Pelikán Dalibor</t>
  </si>
  <si>
    <t>Pronina Zlata</t>
  </si>
  <si>
    <t>Strazhnyk Viktoriia</t>
  </si>
  <si>
    <t>Strazhnyk Yevhen</t>
  </si>
  <si>
    <t>Šneberk Ondřej</t>
  </si>
  <si>
    <t>Šneberk Vít</t>
  </si>
  <si>
    <t>Balcar Teodor</t>
  </si>
  <si>
    <t>Koutecká Magdalena</t>
  </si>
  <si>
    <t>Kužel Denis</t>
  </si>
  <si>
    <t>Kužel Filip</t>
  </si>
  <si>
    <t>Mačkal Ondřej</t>
  </si>
  <si>
    <t>Malárová Kateřina</t>
  </si>
  <si>
    <t>Podberecký Martin</t>
  </si>
  <si>
    <t>Podberecký Maxim</t>
  </si>
  <si>
    <t>Sinelnikov Stepan</t>
  </si>
  <si>
    <t>Staněk Pavel</t>
  </si>
  <si>
    <t>Švamberg Ivo</t>
  </si>
  <si>
    <t>Tirb Alexej</t>
  </si>
  <si>
    <t>Tolar Benedikt</t>
  </si>
  <si>
    <t>Trčková Ema</t>
  </si>
  <si>
    <t>Urválková Ema</t>
  </si>
  <si>
    <t>Urválková Tereza</t>
  </si>
  <si>
    <t>Walterová Valerie</t>
  </si>
  <si>
    <t>Hellmich Jan</t>
  </si>
  <si>
    <t>Klimentová Natálie</t>
  </si>
  <si>
    <t>Kulíšek Ondřej</t>
  </si>
  <si>
    <t>Šott David</t>
  </si>
  <si>
    <t>Mutinský Jakub</t>
  </si>
  <si>
    <t>Foltýn Pavel</t>
  </si>
  <si>
    <t>Goeslová Anna</t>
  </si>
  <si>
    <t>Hodek Lukáš</t>
  </si>
  <si>
    <t>Königsmark Martin</t>
  </si>
  <si>
    <t>Kutek Antonín</t>
  </si>
  <si>
    <t>Mai Mikuláš</t>
  </si>
  <si>
    <t>Malátová Michaela</t>
  </si>
  <si>
    <t>Nejedlá Ivana</t>
  </si>
  <si>
    <t>Šafařík Štěpán</t>
  </si>
  <si>
    <t>Bitara Michal</t>
  </si>
  <si>
    <t>Páník Adam</t>
  </si>
  <si>
    <t>Hakl Lukáš</t>
  </si>
  <si>
    <t>Kubát Jonáš</t>
  </si>
  <si>
    <t>Navrátilová Kateřina</t>
  </si>
  <si>
    <t>Trojánová Naomi</t>
  </si>
  <si>
    <t>Turčinek Antonín</t>
  </si>
  <si>
    <t>Vo Daniel</t>
  </si>
  <si>
    <t>Vo Dušan</t>
  </si>
  <si>
    <t>Bártová Klára</t>
  </si>
  <si>
    <t>Benáček David</t>
  </si>
  <si>
    <t>Dubatov David</t>
  </si>
  <si>
    <t>Hrušková Kateřina</t>
  </si>
  <si>
    <t>Jandík Štěpán</t>
  </si>
  <si>
    <t>Kožená Julie</t>
  </si>
  <si>
    <t>Kožený Antonín</t>
  </si>
  <si>
    <t>Procházka Štěpán</t>
  </si>
  <si>
    <t>Urbanec Michal</t>
  </si>
  <si>
    <t>Vacek Markus Leonardo</t>
  </si>
  <si>
    <t>Vagner Daniel</t>
  </si>
  <si>
    <t>Varaksin Daniil</t>
  </si>
  <si>
    <t>Dejl Kryštof</t>
  </si>
  <si>
    <t>Martin Michal</t>
  </si>
  <si>
    <t>Pakina Varvara</t>
  </si>
  <si>
    <t>Pokorný Filip</t>
  </si>
  <si>
    <t>Szozanszki Mykhailo</t>
  </si>
  <si>
    <t>Trojáček Jiří</t>
  </si>
  <si>
    <t>Kubíska Václav</t>
  </si>
  <si>
    <t>Kamaletdinov Timur</t>
  </si>
  <si>
    <t>Randa František</t>
  </si>
  <si>
    <t>Šafránek Karel</t>
  </si>
  <si>
    <t>Feher Jaroslav</t>
  </si>
  <si>
    <t>Belan Jan</t>
  </si>
  <si>
    <t>Černoch Jan</t>
  </si>
  <si>
    <t>Herich Damián</t>
  </si>
  <si>
    <t>Herich Lukáš</t>
  </si>
  <si>
    <t>Herichová Agáta</t>
  </si>
  <si>
    <t>Plachý Erik</t>
  </si>
  <si>
    <t>Bezděk Michal</t>
  </si>
  <si>
    <t>Šlapák Jiří</t>
  </si>
  <si>
    <t>Blahuta Filip</t>
  </si>
  <si>
    <t>Ecler Aleš</t>
  </si>
  <si>
    <t>Granát Daniel</t>
  </si>
  <si>
    <t>Prášilová Tereza</t>
  </si>
  <si>
    <t>Kindl Jan</t>
  </si>
  <si>
    <t>Křivánek Petr</t>
  </si>
  <si>
    <t>Matys Radek</t>
  </si>
  <si>
    <t>Nguyen Trung Minh</t>
  </si>
  <si>
    <t>Svoboda Pravoslav</t>
  </si>
  <si>
    <t>Děžinský Filip</t>
  </si>
  <si>
    <t>Mikula Jiří</t>
  </si>
  <si>
    <t>Švec Milan</t>
  </si>
  <si>
    <t>Holcr Michal</t>
  </si>
  <si>
    <t>Minařík Albert</t>
  </si>
  <si>
    <t>Lorenc Vojtěch</t>
  </si>
  <si>
    <t>Černá Marie Anna</t>
  </si>
  <si>
    <t>Heský Rostislav</t>
  </si>
  <si>
    <t>Hulák Tomáš</t>
  </si>
  <si>
    <t>Zebisch Jan</t>
  </si>
  <si>
    <t>Meniuk Tomáš</t>
  </si>
  <si>
    <t>Šámal Jan</t>
  </si>
  <si>
    <t>Tvarůžek Petr</t>
  </si>
  <si>
    <t>Dušek Matyáš</t>
  </si>
  <si>
    <t>Hlinovská Tereza</t>
  </si>
  <si>
    <t>Maule Jakub</t>
  </si>
  <si>
    <t>Pham Quang Nhat</t>
  </si>
  <si>
    <t>Slíva Petr</t>
  </si>
  <si>
    <t>Dolejš Denis</t>
  </si>
  <si>
    <t>Skoryk Serhii</t>
  </si>
  <si>
    <t>Striegl Samuel Tobias</t>
  </si>
  <si>
    <t>Studnička Ondřej</t>
  </si>
  <si>
    <t>Türb Matyáš</t>
  </si>
  <si>
    <t>Vaskov Dmitrij</t>
  </si>
  <si>
    <t>Bezděčný Bedřich</t>
  </si>
  <si>
    <t>Helebrantová Anna</t>
  </si>
  <si>
    <t>Hušek Filip</t>
  </si>
  <si>
    <t>Kolouch Jan</t>
  </si>
  <si>
    <t>Kovalová Valerie</t>
  </si>
  <si>
    <t>Randák Přemysl</t>
  </si>
  <si>
    <t>Vlačiha Vojtěch</t>
  </si>
  <si>
    <t>Holarová Barbora</t>
  </si>
  <si>
    <t>Jeřábek Jakub</t>
  </si>
  <si>
    <t>Kopecký Antonín</t>
  </si>
  <si>
    <t>Petrovajová Josefína</t>
  </si>
  <si>
    <t>Petrovajová Matylda</t>
  </si>
  <si>
    <t>Roudný Kryštof</t>
  </si>
  <si>
    <t>Řeháček Oldřich</t>
  </si>
  <si>
    <t>Škrípek Matěj</t>
  </si>
  <si>
    <t>Šulcová Linda</t>
  </si>
  <si>
    <t>Červenka František</t>
  </si>
  <si>
    <t>Doleček Daniel</t>
  </si>
  <si>
    <t>Fertig Filip</t>
  </si>
  <si>
    <t>Hladík Alexander</t>
  </si>
  <si>
    <t>Hybler Ondřej</t>
  </si>
  <si>
    <t>Kletečka Filip</t>
  </si>
  <si>
    <t>Krumichová Ema</t>
  </si>
  <si>
    <t>Krumichová Erika</t>
  </si>
  <si>
    <t>Kuba Sebastien</t>
  </si>
  <si>
    <t>Kubata Jan</t>
  </si>
  <si>
    <t>Kubová Marie</t>
  </si>
  <si>
    <t>Lošotová Anna</t>
  </si>
  <si>
    <t>Mošna Kryštof</t>
  </si>
  <si>
    <t>Peřina Václav</t>
  </si>
  <si>
    <t>Rückl Štěpán</t>
  </si>
  <si>
    <t>Savič Arsenije</t>
  </si>
  <si>
    <t>Stehlík František</t>
  </si>
  <si>
    <t>Wurdak Mathias</t>
  </si>
  <si>
    <t>Dobson Oliver Joseph</t>
  </si>
  <si>
    <t>Forkert Samuel</t>
  </si>
  <si>
    <t>Bayarsuren Sainzaya</t>
  </si>
  <si>
    <t>Zdešková Gabriela</t>
  </si>
  <si>
    <t>Král Matyáš</t>
  </si>
  <si>
    <t>Živěla Vojtěch</t>
  </si>
  <si>
    <t>Černý Matyáš</t>
  </si>
  <si>
    <t>Mohylová Beáta</t>
  </si>
  <si>
    <t>Bernát Tomáš</t>
  </si>
  <si>
    <t>Brus Filip</t>
  </si>
  <si>
    <t>Černošek Karel David</t>
  </si>
  <si>
    <t>Hejlík Tomáš</t>
  </si>
  <si>
    <t>Hoang Pham Chau An</t>
  </si>
  <si>
    <t>Hoang Pham Thao Nguyen</t>
  </si>
  <si>
    <t>Hurt Marek</t>
  </si>
  <si>
    <t>Chalupa Tomáš</t>
  </si>
  <si>
    <t>Chmelová Rozálie</t>
  </si>
  <si>
    <t>Karásek Matěj</t>
  </si>
  <si>
    <t>Korselt Ondřej</t>
  </si>
  <si>
    <t>Kovačičin Teodor</t>
  </si>
  <si>
    <t>Kulíková Eliška</t>
  </si>
  <si>
    <t>Lisii Mihail</t>
  </si>
  <si>
    <t>Machková Michaela</t>
  </si>
  <si>
    <t>Mochal Tom</t>
  </si>
  <si>
    <t>Musil Jan</t>
  </si>
  <si>
    <t>Rožcová Eliška</t>
  </si>
  <si>
    <t>Skřítková Eliška</t>
  </si>
  <si>
    <t>Ukhach Bohdan</t>
  </si>
  <si>
    <t>Vavřich Jakub</t>
  </si>
  <si>
    <t>Zeman Jonáš</t>
  </si>
  <si>
    <t>Buček Martin</t>
  </si>
  <si>
    <t>Cupák Milan</t>
  </si>
  <si>
    <t>Gerlich Daniel</t>
  </si>
  <si>
    <t>Goruk Teodor</t>
  </si>
  <si>
    <t>Hlavatá Elena</t>
  </si>
  <si>
    <t>Ivanov Jakub Martin</t>
  </si>
  <si>
    <t>Lacuška Eduard</t>
  </si>
  <si>
    <t>Láska Štěpán</t>
  </si>
  <si>
    <t>Marčík Kristián</t>
  </si>
  <si>
    <t>Márovec Andreas</t>
  </si>
  <si>
    <t>Martinovitz Ondřej</t>
  </si>
  <si>
    <t>Melich Jan</t>
  </si>
  <si>
    <t>Melichárek Damián</t>
  </si>
  <si>
    <t>Novosad Ondřej</t>
  </si>
  <si>
    <t>Pátá Lea</t>
  </si>
  <si>
    <t>Pátý Tim</t>
  </si>
  <si>
    <t>Podroužek Jonáš</t>
  </si>
  <si>
    <t>Polák Kryštof</t>
  </si>
  <si>
    <t>Roubíček Jonáš</t>
  </si>
  <si>
    <t>Schmidt Eduard</t>
  </si>
  <si>
    <t>Syrovátka Karel</t>
  </si>
  <si>
    <t>Škréta Jindřich</t>
  </si>
  <si>
    <t>Valeš Čeněk</t>
  </si>
  <si>
    <t>Zatloukalová Eliška</t>
  </si>
  <si>
    <t>Čeněk Miroslav</t>
  </si>
  <si>
    <t>Čenkovič Tomáš</t>
  </si>
  <si>
    <t>Čepelák Martin</t>
  </si>
  <si>
    <t>Čepelka Matěj</t>
  </si>
  <si>
    <t>Čepelka Michal</t>
  </si>
  <si>
    <t>Čepelka Oldřich</t>
  </si>
  <si>
    <t>Čepeš Ladislav</t>
  </si>
  <si>
    <t>Baránek Jan</t>
  </si>
  <si>
    <t>Baránek Jíří</t>
  </si>
  <si>
    <t>Baránek Tomáš</t>
  </si>
  <si>
    <t>Barbořák Tomáš</t>
  </si>
  <si>
    <t>TJ Vítkov</t>
  </si>
  <si>
    <t>Barcuch Radek</t>
  </si>
  <si>
    <t>Barčák Jaroslav</t>
  </si>
  <si>
    <t>Barčik Peter</t>
  </si>
  <si>
    <t>Šachový klub Ostrava-Jih</t>
  </si>
  <si>
    <t>Bareš Jáchym</t>
  </si>
  <si>
    <t>Bareš Jiří</t>
  </si>
  <si>
    <t>Bargel Martin</t>
  </si>
  <si>
    <t>Baroch Michal</t>
  </si>
  <si>
    <t>Šachový klub Lomnice nad Popelkou, z.s.</t>
  </si>
  <si>
    <t>Černá Jana</t>
  </si>
  <si>
    <t>Černá Marie</t>
  </si>
  <si>
    <t>Černá Miriam</t>
  </si>
  <si>
    <t>Černá Stella</t>
  </si>
  <si>
    <t>Černá Tereza</t>
  </si>
  <si>
    <t>Černíček Lukáš</t>
  </si>
  <si>
    <t>Černíček Matyáš</t>
  </si>
  <si>
    <t>Černík Lukáš</t>
  </si>
  <si>
    <t>Černík Rudolf</t>
  </si>
  <si>
    <t>Černíková Alena</t>
  </si>
  <si>
    <t>Černilová Barbora</t>
  </si>
  <si>
    <t>Černín Radim</t>
  </si>
  <si>
    <t>TJ Bojkovice</t>
  </si>
  <si>
    <t>Černohorský Radek</t>
  </si>
  <si>
    <t>Černohous Jiří</t>
  </si>
  <si>
    <t>Černohous Josef</t>
  </si>
  <si>
    <t>Černohous Marek</t>
  </si>
  <si>
    <t>Černohous Miroslav</t>
  </si>
  <si>
    <t>Černohousová Nikol</t>
  </si>
  <si>
    <t>Černoch Adam</t>
  </si>
  <si>
    <t>Černoch Daniel</t>
  </si>
  <si>
    <t>Černoch Lukáš</t>
  </si>
  <si>
    <t>Černoch Martin</t>
  </si>
  <si>
    <t>Černoch Petr</t>
  </si>
  <si>
    <t>Gřundil David</t>
  </si>
  <si>
    <t>Gschwendtner Stanislav</t>
  </si>
  <si>
    <t>Gubenko Vladislav</t>
  </si>
  <si>
    <t>Gulík Jan</t>
  </si>
  <si>
    <t>Guniš Zdeněk</t>
  </si>
  <si>
    <t>Gurecký Jan</t>
  </si>
  <si>
    <t>Maník Mikuláš</t>
  </si>
  <si>
    <t>Marczak Szymon</t>
  </si>
  <si>
    <t>Markoš Ján</t>
  </si>
  <si>
    <t>Markowski Tomasz</t>
  </si>
  <si>
    <t>Maslík Miroslav</t>
  </si>
  <si>
    <t>Maslíková Veronika</t>
  </si>
  <si>
    <t>Matlakov Maxim</t>
  </si>
  <si>
    <t>Matusiak Andrzej</t>
  </si>
  <si>
    <t>Mauerer Ferdinand</t>
  </si>
  <si>
    <t>Mazúr Štefan</t>
  </si>
  <si>
    <t>Michálek Michal</t>
  </si>
  <si>
    <t>Mikrut Dariusz</t>
  </si>
  <si>
    <t>Minbayev Bolatbek</t>
  </si>
  <si>
    <t>KAZ</t>
  </si>
  <si>
    <t>Miszczak Dariusz</t>
  </si>
  <si>
    <t>Mišovič Ján</t>
  </si>
  <si>
    <t>Miton Kamil</t>
  </si>
  <si>
    <t>Mokryk Radomyr</t>
  </si>
  <si>
    <t>Molenda Marcin</t>
  </si>
  <si>
    <t>Molendzki Tomasz</t>
  </si>
  <si>
    <t>More Boštjan</t>
  </si>
  <si>
    <t>Motúz Karol</t>
  </si>
  <si>
    <t>Motúzová Marta</t>
  </si>
  <si>
    <t>Movsesian Julia</t>
  </si>
  <si>
    <t>Mroziak Maciej</t>
  </si>
  <si>
    <t>Mruškovič Radoslav</t>
  </si>
  <si>
    <t>Murdzia Piotr</t>
  </si>
  <si>
    <t>Murinová Júlia</t>
  </si>
  <si>
    <t>Myrmus Mateusz</t>
  </si>
  <si>
    <t>Nabaty Tamir</t>
  </si>
  <si>
    <t>Nagy Gabor</t>
  </si>
  <si>
    <t>Najer Evgeniy</t>
  </si>
  <si>
    <t>Nasuta Grzegorz</t>
  </si>
  <si>
    <t>Natsidis Christoph</t>
  </si>
  <si>
    <t>Niesyt Michal</t>
  </si>
  <si>
    <t>Oleksiyenko Mykhaylo</t>
  </si>
  <si>
    <t>Olszewska Wiktoria</t>
  </si>
  <si>
    <t>Ondruš Martin</t>
  </si>
  <si>
    <t>Orzechowski Jacek</t>
  </si>
  <si>
    <t>Pacher Milan</t>
  </si>
  <si>
    <t>Pakleza Zbigniew</t>
  </si>
  <si>
    <t>Paleček Peter</t>
  </si>
  <si>
    <t>Palek Miroslav</t>
  </si>
  <si>
    <t>Pánis Radim</t>
  </si>
  <si>
    <t>Papp Gabor</t>
  </si>
  <si>
    <t>Paszewski Mateusz</t>
  </si>
  <si>
    <t>Pavlidis Antonios</t>
  </si>
  <si>
    <t>Pazdziora Michal</t>
  </si>
  <si>
    <t>Pecháč Jerguš</t>
  </si>
  <si>
    <t>Petényi Tamás</t>
  </si>
  <si>
    <t>Petrán Peter</t>
  </si>
  <si>
    <t>Petrík Tomáš</t>
  </si>
  <si>
    <t>Piesik Piotr</t>
  </si>
  <si>
    <t>Piorun Kacper</t>
  </si>
  <si>
    <t>Plischki Sebastian</t>
  </si>
  <si>
    <t>Pogan Nikolas</t>
  </si>
  <si>
    <t>Polifka Wilfried</t>
  </si>
  <si>
    <t>Polok Kacper</t>
  </si>
  <si>
    <t>Pribila Gerhard</t>
  </si>
  <si>
    <t>Profant Tibor</t>
  </si>
  <si>
    <t>Pyka Roman</t>
  </si>
  <si>
    <t>Racik Marek</t>
  </si>
  <si>
    <t>Ragger Markus</t>
  </si>
  <si>
    <t>Raszka Janusz</t>
  </si>
  <si>
    <t>Repka Christopher</t>
  </si>
  <si>
    <t>Rodshtein Maxim</t>
  </si>
  <si>
    <t>Rogozenco Dorian</t>
  </si>
  <si>
    <t>ROU</t>
  </si>
  <si>
    <t>Roška Branislav</t>
  </si>
  <si>
    <t>Rydzewski Pawel</t>
  </si>
  <si>
    <t>Rychlik Hanna</t>
  </si>
  <si>
    <t>Sabuk Piotr</t>
  </si>
  <si>
    <t>Sadzikowski Daniel</t>
  </si>
  <si>
    <t>Sahidi Samir</t>
  </si>
  <si>
    <t>Sandvik Thomas</t>
  </si>
  <si>
    <t>Saric Ivan</t>
  </si>
  <si>
    <t>Sasikiran Krishnan</t>
  </si>
  <si>
    <t>Seget Milan</t>
  </si>
  <si>
    <t>Sergeev Vladimir</t>
  </si>
  <si>
    <t>Sethuraman S.P.</t>
  </si>
  <si>
    <t>Shengelia David</t>
  </si>
  <si>
    <t>Shevchenko Kirill</t>
  </si>
  <si>
    <t>Shilov Sergej</t>
  </si>
  <si>
    <t>Shlyakhetsky Vladimir</t>
  </si>
  <si>
    <t>Schuh Patrick</t>
  </si>
  <si>
    <t>Sieciechowicz Marcin</t>
  </si>
  <si>
    <t>Siekaniec Jan</t>
  </si>
  <si>
    <t>Slivka David</t>
  </si>
  <si>
    <t>Smirin Ilia</t>
  </si>
  <si>
    <t>Smolka Marcin</t>
  </si>
  <si>
    <t>Smolkov Igor</t>
  </si>
  <si>
    <t>Socko Bartosz</t>
  </si>
  <si>
    <t>Somyk Marcin</t>
  </si>
  <si>
    <t>Sonter Matthew</t>
  </si>
  <si>
    <t>AUS</t>
  </si>
  <si>
    <t>Sopur Lech</t>
  </si>
  <si>
    <t>Sremaňák Slavomír</t>
  </si>
  <si>
    <t>Srvátka Igor</t>
  </si>
  <si>
    <t>Stachowiak Kamil</t>
  </si>
  <si>
    <t>ISL</t>
  </si>
  <si>
    <t>Stopa Jacek</t>
  </si>
  <si>
    <t>Surman Martin</t>
  </si>
  <si>
    <t>Sutovsky Emil</t>
  </si>
  <si>
    <t>Sventek Anton</t>
  </si>
  <si>
    <t>Svrček Luboš</t>
  </si>
  <si>
    <t>Svrček Martin</t>
  </si>
  <si>
    <t>Swiercz Dariusz</t>
  </si>
  <si>
    <t>Szablewski Krzysztof</t>
  </si>
  <si>
    <t>Szczepanek Radoslaw</t>
  </si>
  <si>
    <t>Szeko Ludovit</t>
  </si>
  <si>
    <t>Szneider Kazimierz</t>
  </si>
  <si>
    <t>Szwed Jacek</t>
  </si>
  <si>
    <t>Szydelko Kazimierz</t>
  </si>
  <si>
    <t>Szydelko Michal</t>
  </si>
  <si>
    <t>Ščepán Juraj</t>
  </si>
  <si>
    <t>Šefčík Marek</t>
  </si>
  <si>
    <t>Štohl Igor</t>
  </si>
  <si>
    <t>Tari Aryan</t>
  </si>
  <si>
    <t>NOR</t>
  </si>
  <si>
    <t>Tazbir Marcin</t>
  </si>
  <si>
    <t>Tiller Jaroslav</t>
  </si>
  <si>
    <t>Tomaszewski Kacper</t>
  </si>
  <si>
    <t>Tomczyk Piotr</t>
  </si>
  <si>
    <t>Turková Karolína</t>
  </si>
  <si>
    <t>Tustanowski Mateusz</t>
  </si>
  <si>
    <t>Tustanowski Robert</t>
  </si>
  <si>
    <t>Tymrakiewicz Rafal</t>
  </si>
  <si>
    <t>Urbanski Grzegorz</t>
  </si>
  <si>
    <t>Varga Dávid</t>
  </si>
  <si>
    <t>Vereš Andrej</t>
  </si>
  <si>
    <t>Veštúr Rastislav</t>
  </si>
  <si>
    <t>Vitiugov Nikita</t>
  </si>
  <si>
    <t>Vlatten Andre</t>
  </si>
  <si>
    <t>Vogel Roven</t>
  </si>
  <si>
    <t>Vojtek Vladimír</t>
  </si>
  <si>
    <t>Walter Szymon</t>
  </si>
  <si>
    <t>Wang Hao</t>
  </si>
  <si>
    <t>CHN</t>
  </si>
  <si>
    <t>Wiewiora Eneasz</t>
  </si>
  <si>
    <t>Wojtaszek Radoslaw</t>
  </si>
  <si>
    <t>Wolyński Krzysztof</t>
  </si>
  <si>
    <t>Wrobel Ewelina</t>
  </si>
  <si>
    <t>Wrobel Maciej</t>
  </si>
  <si>
    <t>Yakimenko Alexander A.</t>
  </si>
  <si>
    <t>Zagrapan Pavol</t>
  </si>
  <si>
    <t>Zaucke Fabian</t>
  </si>
  <si>
    <t>Zeberski Jakub</t>
  </si>
  <si>
    <t>Zezulkin Jurij</t>
  </si>
  <si>
    <t>Zhigalko Andrey</t>
  </si>
  <si>
    <t>Zingaylo Antonina</t>
  </si>
  <si>
    <t>2008</t>
  </si>
  <si>
    <t>Baier Patrik</t>
  </si>
  <si>
    <t>Kilduff Fionn</t>
  </si>
  <si>
    <t>Křibský Martin</t>
  </si>
  <si>
    <t>Neděla Aleš</t>
  </si>
  <si>
    <t>Ščeponěc Jakub</t>
  </si>
  <si>
    <t>Šlachta Matouš</t>
  </si>
  <si>
    <t>Šachový klub Karviná</t>
  </si>
  <si>
    <t>Brejcha Marcel</t>
  </si>
  <si>
    <t>Fonšová Hava</t>
  </si>
  <si>
    <t>Jurok Vojtěch</t>
  </si>
  <si>
    <t>Kysela Daniel</t>
  </si>
  <si>
    <t>Batko Hynek</t>
  </si>
  <si>
    <t>Jozek Vojtěch</t>
  </si>
  <si>
    <t>Kopecký Vít</t>
  </si>
  <si>
    <t>Kováčic František</t>
  </si>
  <si>
    <t>Rašík Ladislav</t>
  </si>
  <si>
    <t>Scholz Ondřej</t>
  </si>
  <si>
    <t>Šikula Marek</t>
  </si>
  <si>
    <t>Širůček Ondřej</t>
  </si>
  <si>
    <t>Španger Jakub</t>
  </si>
  <si>
    <t>Švejdová Simona</t>
  </si>
  <si>
    <t>Virág Tomáš</t>
  </si>
  <si>
    <t>Vodný Antonín</t>
  </si>
  <si>
    <t>Zvak Kryštof</t>
  </si>
  <si>
    <t>Brettšnajdr Adam</t>
  </si>
  <si>
    <t>Gajdušek Jan</t>
  </si>
  <si>
    <t>Galia František</t>
  </si>
  <si>
    <t>Pustějovský Patrik</t>
  </si>
  <si>
    <t>Vojvodíková Žaneta</t>
  </si>
  <si>
    <t>Peterek David</t>
  </si>
  <si>
    <t>Dospěl Miloš</t>
  </si>
  <si>
    <t>Hejtman Slavomír</t>
  </si>
  <si>
    <t>Hejzlar Hugo</t>
  </si>
  <si>
    <t>Hejzlar Jan</t>
  </si>
  <si>
    <t>Hejzlar Tomáš</t>
  </si>
  <si>
    <t>Hejzlar Zdeněk</t>
  </si>
  <si>
    <t>Hekele Karel</t>
  </si>
  <si>
    <t>Helc Tomáš</t>
  </si>
  <si>
    <t>Helebrand František</t>
  </si>
  <si>
    <t>Helebrand Peter</t>
  </si>
  <si>
    <t>Helebrand Zdeněk</t>
  </si>
  <si>
    <t>Helebrandová Eliška</t>
  </si>
  <si>
    <t>Helísek Karel</t>
  </si>
  <si>
    <t>Heliš Miroslav</t>
  </si>
  <si>
    <t>Heller Šimon</t>
  </si>
  <si>
    <t>Hellinger Jan</t>
  </si>
  <si>
    <t>Hellmich Jiří</t>
  </si>
  <si>
    <t>Hemala Luboš</t>
  </si>
  <si>
    <t>Hemalová Lýdie</t>
  </si>
  <si>
    <t>Hemer Ota</t>
  </si>
  <si>
    <t>Hemr Adam</t>
  </si>
  <si>
    <t>Hendrych Radek</t>
  </si>
  <si>
    <t>Hendrychová Kamila</t>
  </si>
  <si>
    <t>Hennig Thomas</t>
  </si>
  <si>
    <t>Hepnar David</t>
  </si>
  <si>
    <t>Hepnar Lukáš</t>
  </si>
  <si>
    <t>Herashchanka Hanna</t>
  </si>
  <si>
    <t>Herashchanka Yahor</t>
  </si>
  <si>
    <t>Herboczek Pavel</t>
  </si>
  <si>
    <t>Hercik Jiří</t>
  </si>
  <si>
    <t>Hercik Richard</t>
  </si>
  <si>
    <t>Herčík Lukáš</t>
  </si>
  <si>
    <t>Herčík Petr</t>
  </si>
  <si>
    <t>Herda Tomáš</t>
  </si>
  <si>
    <t>Herec Jiří</t>
  </si>
  <si>
    <t>Herejk Petr</t>
  </si>
  <si>
    <t>Herejtová Květuše</t>
  </si>
  <si>
    <t>Herič Milan</t>
  </si>
  <si>
    <t>Drgáč Lubor</t>
  </si>
  <si>
    <t>Drlík Jaromír</t>
  </si>
  <si>
    <t>Drlík Jaroslav</t>
  </si>
  <si>
    <t>Drlík Lubomír</t>
  </si>
  <si>
    <t>Drobňáková Sandra</t>
  </si>
  <si>
    <t>Drobný Milan</t>
  </si>
  <si>
    <t>Drobný Petr</t>
  </si>
  <si>
    <t>Drong Jan</t>
  </si>
  <si>
    <t>Drong Pavel</t>
  </si>
  <si>
    <t>Drozd Karel</t>
  </si>
  <si>
    <t>Drška Matěj</t>
  </si>
  <si>
    <t>Drtil Pavel</t>
  </si>
  <si>
    <t>Dryšl Kamil</t>
  </si>
  <si>
    <t>Dryšl Radek</t>
  </si>
  <si>
    <t>Držmíšek Jiří</t>
  </si>
  <si>
    <t>Dřevikovský Jan</t>
  </si>
  <si>
    <t>Dřevo Jakub</t>
  </si>
  <si>
    <t>MEZ Vsetín</t>
  </si>
  <si>
    <t>Dřínovský Michal</t>
  </si>
  <si>
    <t>Dřízal Tomáš</t>
  </si>
  <si>
    <t>Dub Miroslav</t>
  </si>
  <si>
    <t>Dub Tomáš</t>
  </si>
  <si>
    <t>Duba Jiří</t>
  </si>
  <si>
    <t>Dubina Pavel</t>
  </si>
  <si>
    <t>Dubinin Daniel</t>
  </si>
  <si>
    <t>Dubišar Jiří</t>
  </si>
  <si>
    <t>Dubnička Augustín</t>
  </si>
  <si>
    <t>Dubovecký Josef</t>
  </si>
  <si>
    <t>Dubový Marek</t>
  </si>
  <si>
    <t>Duczynski Martin</t>
  </si>
  <si>
    <t>Duczynski Petr</t>
  </si>
  <si>
    <t>Dučák Ján</t>
  </si>
  <si>
    <t>Duda Antonín</t>
  </si>
  <si>
    <t>Blažej Josef</t>
  </si>
  <si>
    <t>Blažek Antonín</t>
  </si>
  <si>
    <t>Šachy Hošťálková z.s.</t>
  </si>
  <si>
    <t>Blažek Bohuslav</t>
  </si>
  <si>
    <t>Blažek Dušan</t>
  </si>
  <si>
    <t>Blažek Filip</t>
  </si>
  <si>
    <t>Foltýnek Stanislav</t>
  </si>
  <si>
    <t>Folwarczný Jiří</t>
  </si>
  <si>
    <t>Folwarczny Marek</t>
  </si>
  <si>
    <t>Fomin Oleh</t>
  </si>
  <si>
    <t>Fonš Daniel</t>
  </si>
  <si>
    <t>Fonš Dominik</t>
  </si>
  <si>
    <t>Fonš Rudolf</t>
  </si>
  <si>
    <t>Fonšová Alena</t>
  </si>
  <si>
    <t>Foral Jakub</t>
  </si>
  <si>
    <t>Foral Jan</t>
  </si>
  <si>
    <t>Forbelský Petr</t>
  </si>
  <si>
    <t>Forejtník Adam</t>
  </si>
  <si>
    <t>Forman Daniel</t>
  </si>
  <si>
    <t>Forman Ladislav</t>
  </si>
  <si>
    <t>Forman Lubomír</t>
  </si>
  <si>
    <t>Forman Miroslav</t>
  </si>
  <si>
    <t>Forman Pavel</t>
  </si>
  <si>
    <t>Forman Petr</t>
  </si>
  <si>
    <t>Forman Štěpán</t>
  </si>
  <si>
    <t>Formánek Jonáš</t>
  </si>
  <si>
    <t>Formánek Vladimír</t>
  </si>
  <si>
    <t>Formánková Irena</t>
  </si>
  <si>
    <t>Foršt Stanislav</t>
  </si>
  <si>
    <t>Fořt Hugo</t>
  </si>
  <si>
    <t>Fořt Tomáš</t>
  </si>
  <si>
    <t>Fotr Michal</t>
  </si>
  <si>
    <t>Foubíková Lada</t>
  </si>
  <si>
    <t>Fouček Šimon</t>
  </si>
  <si>
    <t>Foukal František</t>
  </si>
  <si>
    <t>Foukal Jiří</t>
  </si>
  <si>
    <t>Fousek Jan</t>
  </si>
  <si>
    <t>Fousek Jiří</t>
  </si>
  <si>
    <t>Fousek Martin</t>
  </si>
  <si>
    <t>Frai Patrik</t>
  </si>
  <si>
    <t>Framberk Jan</t>
  </si>
  <si>
    <t>Fráňa Tomáš</t>
  </si>
  <si>
    <t>Franc Lubor</t>
  </si>
  <si>
    <t>Franc Martin František</t>
  </si>
  <si>
    <t>Franc Ondřej</t>
  </si>
  <si>
    <t>Franc Pavel</t>
  </si>
  <si>
    <t>Francl Zdeněk</t>
  </si>
  <si>
    <t>Franěk Matouš</t>
  </si>
  <si>
    <t>Fránek Stanislav</t>
  </si>
  <si>
    <t>Frank Adam</t>
  </si>
  <si>
    <t>Frank Martin</t>
  </si>
  <si>
    <t>Frank Miroslav</t>
  </si>
  <si>
    <t>Frank Radim</t>
  </si>
  <si>
    <t>Franková Hana</t>
  </si>
  <si>
    <t>Františ Petr</t>
  </si>
  <si>
    <t>Františák Václav</t>
  </si>
  <si>
    <t>František Ondřej</t>
  </si>
  <si>
    <t>Frantsev Iegor</t>
  </si>
  <si>
    <t>Franz Jan</t>
  </si>
  <si>
    <t>Frčka Bohumír</t>
  </si>
  <si>
    <t>Fréhar Jan</t>
  </si>
  <si>
    <t>Freiberg Michal</t>
  </si>
  <si>
    <t>Freimann Milan</t>
  </si>
  <si>
    <t>Freisler Pavel</t>
  </si>
  <si>
    <t>Fremr Tomáš</t>
  </si>
  <si>
    <t>Fric Pavel</t>
  </si>
  <si>
    <t>Fridrich Michael</t>
  </si>
  <si>
    <t>Fridrich Petr</t>
  </si>
  <si>
    <t>Fridrich Tomáš</t>
  </si>
  <si>
    <t>Fridrich Václav</t>
  </si>
  <si>
    <t>Fridrichová Alexandra</t>
  </si>
  <si>
    <t>Fridrichová Daniela</t>
  </si>
  <si>
    <t>Delgersukh Munguntulga</t>
  </si>
  <si>
    <t>Fuglík Lukáš</t>
  </si>
  <si>
    <t>Kunovjánek Maxmilián</t>
  </si>
  <si>
    <t>Mikulka Šimon</t>
  </si>
  <si>
    <t>Sadílek David</t>
  </si>
  <si>
    <t>Cabák Kristián</t>
  </si>
  <si>
    <t>Brabenec Daniel</t>
  </si>
  <si>
    <t>Mrnuštík Ondřej</t>
  </si>
  <si>
    <t>Šulák Jiří</t>
  </si>
  <si>
    <t>Žárský Tomáš</t>
  </si>
  <si>
    <t>TJ Sokol Hutisko-Solanec z.s.</t>
  </si>
  <si>
    <t>Bůbela Lukáš</t>
  </si>
  <si>
    <t>Bůbelová Monika</t>
  </si>
  <si>
    <t>Hrtáň Ondřej</t>
  </si>
  <si>
    <t>Martinka Tomáš</t>
  </si>
  <si>
    <t>Martinková Klára</t>
  </si>
  <si>
    <t>Šimara Tomáš</t>
  </si>
  <si>
    <t>Trčálek Filip</t>
  </si>
  <si>
    <t>Trčálková Ema</t>
  </si>
  <si>
    <t>Alfeldij Rostislav</t>
  </si>
  <si>
    <t>Dostál Marek</t>
  </si>
  <si>
    <t>Lizúch Lukáš</t>
  </si>
  <si>
    <t>Majerov Jakub</t>
  </si>
  <si>
    <t>Orság Šimon</t>
  </si>
  <si>
    <t>Staněk Jakub</t>
  </si>
  <si>
    <t>Stoklasa Stanislav</t>
  </si>
  <si>
    <t>Stoklasa Tomáš</t>
  </si>
  <si>
    <t>Dančák Stanislav</t>
  </si>
  <si>
    <t>Hajdík Josef</t>
  </si>
  <si>
    <t>Staněk Matěj</t>
  </si>
  <si>
    <t>Smýkal Petr</t>
  </si>
  <si>
    <t>Smýkalová Helena</t>
  </si>
  <si>
    <t>Kozubík Petr</t>
  </si>
  <si>
    <t>Struhař Matouš</t>
  </si>
  <si>
    <t>Boráňová Nikol</t>
  </si>
  <si>
    <t>Zetík Václav</t>
  </si>
  <si>
    <t>Hořák Nikolas</t>
  </si>
  <si>
    <t>Budík Nikolas</t>
  </si>
  <si>
    <t>Bílek Adam</t>
  </si>
  <si>
    <t>Le Anh Thu</t>
  </si>
  <si>
    <t>Vojčák Ondřej</t>
  </si>
  <si>
    <t>Ondráčková Veronika</t>
  </si>
  <si>
    <t>Petrov Volodymyr</t>
  </si>
  <si>
    <t>Pluháčková Eliška</t>
  </si>
  <si>
    <t>Podlaha Štěpán</t>
  </si>
  <si>
    <t>Sopuchová Madla</t>
  </si>
  <si>
    <t>Točoň Jakub</t>
  </si>
  <si>
    <t>Vaníček Matyáš</t>
  </si>
  <si>
    <t>Žmolík Artur</t>
  </si>
  <si>
    <t>Bouchal Jan</t>
  </si>
  <si>
    <t>Kaucká Sofie</t>
  </si>
  <si>
    <t>Puškáš Samuel Jonatan</t>
  </si>
  <si>
    <t>Caizl Martin</t>
  </si>
  <si>
    <t>Čtvrtlík Jan</t>
  </si>
  <si>
    <t>Koranda Adam</t>
  </si>
  <si>
    <t>Koranda Ladislav</t>
  </si>
  <si>
    <t>Vrzal Adam</t>
  </si>
  <si>
    <t>Steklý Pavel</t>
  </si>
  <si>
    <t>Sirůček Radovan</t>
  </si>
  <si>
    <t>Smolka Jakub</t>
  </si>
  <si>
    <t>Hut Daniel</t>
  </si>
  <si>
    <t>Sochor Václav</t>
  </si>
  <si>
    <t>Bábek Richard</t>
  </si>
  <si>
    <t>Sobková Elena</t>
  </si>
  <si>
    <t>Ilieva Daria</t>
  </si>
  <si>
    <t>Nebojsa Matěj</t>
  </si>
  <si>
    <t>Poljaková Lenka</t>
  </si>
  <si>
    <t>Valentovič Roman</t>
  </si>
  <si>
    <t>Halouzka Ctirad</t>
  </si>
  <si>
    <t>Vaněk Zdeněk</t>
  </si>
  <si>
    <t>Brzobohatý Karel</t>
  </si>
  <si>
    <t>Fišnar Jakub</t>
  </si>
  <si>
    <t>Bala Matěj</t>
  </si>
  <si>
    <t>Belaník Oliver</t>
  </si>
  <si>
    <t>Bouček Daniel</t>
  </si>
  <si>
    <t>Dragoun Matyáš</t>
  </si>
  <si>
    <t>Handlířová Adéla</t>
  </si>
  <si>
    <t>Jančo Ján Albert</t>
  </si>
  <si>
    <t>Majetičová Šárka</t>
  </si>
  <si>
    <t>Pukowietz Marek</t>
  </si>
  <si>
    <t>Snopek Miroslav</t>
  </si>
  <si>
    <t>Ulrich Adam</t>
  </si>
  <si>
    <t>Michel Radomír</t>
  </si>
  <si>
    <t>Michelová Zuzana</t>
  </si>
  <si>
    <t>Achrerová Ema</t>
  </si>
  <si>
    <t>Mudrák Michael</t>
  </si>
  <si>
    <t>Březovský David</t>
  </si>
  <si>
    <t>Kudláček Adam</t>
  </si>
  <si>
    <t>Peroutka Matěj</t>
  </si>
  <si>
    <t>Rejzek Filip</t>
  </si>
  <si>
    <t>Svobodová Tereza</t>
  </si>
  <si>
    <t>Olša Kryštof</t>
  </si>
  <si>
    <t>Koňárek Jan</t>
  </si>
  <si>
    <t>Mikulová Tereza</t>
  </si>
  <si>
    <t>Heviánková Tereza</t>
  </si>
  <si>
    <t>Hoffmannová Iva</t>
  </si>
  <si>
    <t>Řezáč Marek Jakub</t>
  </si>
  <si>
    <t>Choporov Dmytro</t>
  </si>
  <si>
    <t>Číhal Vojtěch</t>
  </si>
  <si>
    <t>Kolaříková Erika</t>
  </si>
  <si>
    <t>Michalík Lukáš</t>
  </si>
  <si>
    <t>Sokolínský Adam</t>
  </si>
  <si>
    <t>Sozański Jindřich</t>
  </si>
  <si>
    <t>Ventrča Štěpán</t>
  </si>
  <si>
    <t>Doleželová Berenika</t>
  </si>
  <si>
    <t>Janík Daniel</t>
  </si>
  <si>
    <t>Malenovský Kamil</t>
  </si>
  <si>
    <t>Horák Jonáš</t>
  </si>
  <si>
    <t>Skládal Tomáš</t>
  </si>
  <si>
    <t>Slanicayová Adéla</t>
  </si>
  <si>
    <t>Štěpán Prokop</t>
  </si>
  <si>
    <t>Vaculík Eda</t>
  </si>
  <si>
    <t>Válek Jiří Alexandr</t>
  </si>
  <si>
    <t>Jurčík Kryštof</t>
  </si>
  <si>
    <t>Jurčík Oliver</t>
  </si>
  <si>
    <t>Kalivoda Petr</t>
  </si>
  <si>
    <t>Novotná Gabriela</t>
  </si>
  <si>
    <t>Tomášů Viktor</t>
  </si>
  <si>
    <t>Bilavčík Vladimír</t>
  </si>
  <si>
    <t>Juráková Kateřina</t>
  </si>
  <si>
    <t>Kapustová Ema</t>
  </si>
  <si>
    <t>Jasinský Lukáš</t>
  </si>
  <si>
    <t>Kraus Adam</t>
  </si>
  <si>
    <t>Mičánek Daniel</t>
  </si>
  <si>
    <t>Steinbach Dominik</t>
  </si>
  <si>
    <t>Žalek Roman</t>
  </si>
  <si>
    <t>Ajayi Matthew</t>
  </si>
  <si>
    <t>Dědeček Tomáš</t>
  </si>
  <si>
    <t>Kment Jan</t>
  </si>
  <si>
    <t>Lara Bojan</t>
  </si>
  <si>
    <t>Samman Jakub El</t>
  </si>
  <si>
    <t>Smíšek Filip</t>
  </si>
  <si>
    <t>Škácha Ondřej</t>
  </si>
  <si>
    <t>Šretr Richard</t>
  </si>
  <si>
    <t>Adamec David</t>
  </si>
  <si>
    <t>Brown Tomáš František</t>
  </si>
  <si>
    <t>Donát Kristián Josef</t>
  </si>
  <si>
    <t>Dudash Oleksandr</t>
  </si>
  <si>
    <t>Fečko Šimon</t>
  </si>
  <si>
    <t>Harutyunyan Vache</t>
  </si>
  <si>
    <t>Jalaletdinov David</t>
  </si>
  <si>
    <t>Jindra Matěj</t>
  </si>
  <si>
    <t>Koenigsmark Benjamin</t>
  </si>
  <si>
    <t>Kourousis Epameinondas</t>
  </si>
  <si>
    <t>Krba Lukáš</t>
  </si>
  <si>
    <t>Pozdnikin Daniil</t>
  </si>
  <si>
    <t>Razumova Maiia</t>
  </si>
  <si>
    <t>Rovenská Emma</t>
  </si>
  <si>
    <t>Sejková Francesca</t>
  </si>
  <si>
    <t>Šípková Tereza</t>
  </si>
  <si>
    <t>Vološin Leon</t>
  </si>
  <si>
    <t>006</t>
  </si>
  <si>
    <t>Foit Albert</t>
  </si>
  <si>
    <t>Paťha Filip</t>
  </si>
  <si>
    <t>Jorratt Pascal</t>
  </si>
  <si>
    <t>Hájek Petr</t>
  </si>
  <si>
    <t>Hejsler Jan</t>
  </si>
  <si>
    <t>Monček Michael</t>
  </si>
  <si>
    <t>Vokáč Radek</t>
  </si>
  <si>
    <t>Paclíková Jana</t>
  </si>
  <si>
    <t>Beránek Lukáš</t>
  </si>
  <si>
    <t>Beránek Marek</t>
  </si>
  <si>
    <t>Beránek Ondřej</t>
  </si>
  <si>
    <t>Sokol Rudice</t>
  </si>
  <si>
    <t>Beránek Štěpán</t>
  </si>
  <si>
    <t>Beránková Miriam</t>
  </si>
  <si>
    <t>Beranová Anežka</t>
  </si>
  <si>
    <t>Beranová Karin</t>
  </si>
  <si>
    <t>Beranová Marta</t>
  </si>
  <si>
    <t>Berberakis Apostolis</t>
  </si>
  <si>
    <t>Berdych Petr</t>
  </si>
  <si>
    <t>Berek Miroslav</t>
  </si>
  <si>
    <t>TJ Lokomotiva Plzeň</t>
  </si>
  <si>
    <t>Berezjuk Rostislav</t>
  </si>
  <si>
    <t>Interchess z.s.</t>
  </si>
  <si>
    <t>Berezjuk Sergej</t>
  </si>
  <si>
    <t>Berežný Jan</t>
  </si>
  <si>
    <t>Berg Antonín</t>
  </si>
  <si>
    <t>Berger Roman</t>
  </si>
  <si>
    <t>SPORTOVNÍ KLUBY Slavoj Čáslav</t>
  </si>
  <si>
    <t>Berger Tomáš</t>
  </si>
  <si>
    <t>Bergloviec Jan</t>
  </si>
  <si>
    <t>Bergmann Jiří</t>
  </si>
  <si>
    <t>AVZO-STSČ Františkovy Lázně</t>
  </si>
  <si>
    <t>Bergrová Elen</t>
  </si>
  <si>
    <t>Berchtold Petr</t>
  </si>
  <si>
    <t>Hromádková Michaela</t>
  </si>
  <si>
    <t>Hromek Karel</t>
  </si>
  <si>
    <t>Hromková Eliška</t>
  </si>
  <si>
    <t>Hron Robert</t>
  </si>
  <si>
    <t>Hronek Martin</t>
  </si>
  <si>
    <t>Hronek Ondřej</t>
  </si>
  <si>
    <t>Hronek Štěpán</t>
  </si>
  <si>
    <t>Hroneš Jakub</t>
  </si>
  <si>
    <t>Hroník Petr</t>
  </si>
  <si>
    <t>Hroš Augustin</t>
  </si>
  <si>
    <t>Hrouda David</t>
  </si>
  <si>
    <t>Hrouda Marek</t>
  </si>
  <si>
    <t>Hrouda Martin</t>
  </si>
  <si>
    <t>Hrouza Ondřej</t>
  </si>
  <si>
    <t>Hrouzek Jan</t>
  </si>
  <si>
    <t>Hroza Jiří</t>
  </si>
  <si>
    <t>Hrtan David</t>
  </si>
  <si>
    <t>Hrtan Lukáš</t>
  </si>
  <si>
    <t>Hrtáň Vladislav</t>
  </si>
  <si>
    <t>Hrtánek Jiří</t>
  </si>
  <si>
    <t>Hrubá Michaela</t>
  </si>
  <si>
    <t>Hruban Oliver</t>
  </si>
  <si>
    <t>Hruban Vladimír</t>
  </si>
  <si>
    <t>Hrubant Miloslav</t>
  </si>
  <si>
    <t>Hrubec Adam</t>
  </si>
  <si>
    <t>Hrubeš Martin</t>
  </si>
  <si>
    <t>Hrubeš Miroslav</t>
  </si>
  <si>
    <t>Hrubeš Pavel</t>
  </si>
  <si>
    <t>Hrubeš Zdeněk</t>
  </si>
  <si>
    <t>Hrubešová Jitka</t>
  </si>
  <si>
    <t>Hrubý Bohumil</t>
  </si>
  <si>
    <t>Hrubý Filip</t>
  </si>
  <si>
    <t>Hrubý Jaroslav</t>
  </si>
  <si>
    <t>Hrubý Lukáš</t>
  </si>
  <si>
    <t>Hrubý Matěj</t>
  </si>
  <si>
    <t>Hrubý Milan</t>
  </si>
  <si>
    <t>Hrubý Tomáš</t>
  </si>
  <si>
    <t>Hruša Vojtěch</t>
  </si>
  <si>
    <t>Klečka Ivo</t>
  </si>
  <si>
    <t>Klega Tomáš</t>
  </si>
  <si>
    <t>Klech Jaroslav</t>
  </si>
  <si>
    <t>Kleiber Karel</t>
  </si>
  <si>
    <t>Klein Jakub</t>
  </si>
  <si>
    <t>Klein Jiří</t>
  </si>
  <si>
    <t>Klein Karel</t>
  </si>
  <si>
    <t>Klein Lukáš</t>
  </si>
  <si>
    <t>Klein Milan</t>
  </si>
  <si>
    <t>Kleistner Adam</t>
  </si>
  <si>
    <t>Klejch Filip</t>
  </si>
  <si>
    <t>Klejna Aleš</t>
  </si>
  <si>
    <t>Kleker Jiří</t>
  </si>
  <si>
    <t>Kleker Štěpán</t>
  </si>
  <si>
    <t>Klekerová Vlasta</t>
  </si>
  <si>
    <t>Klemens Petr</t>
  </si>
  <si>
    <t>Klement Ivo</t>
  </si>
  <si>
    <t>Klement Lukáš</t>
  </si>
  <si>
    <t>Klement Roman</t>
  </si>
  <si>
    <t>Klemeš Maxmilián</t>
  </si>
  <si>
    <t>Klenner Richard</t>
  </si>
  <si>
    <t>Klepal Kašpar</t>
  </si>
  <si>
    <t>Klepal Marek</t>
  </si>
  <si>
    <t>Klepal Martin</t>
  </si>
  <si>
    <t>Kleprlík Jan</t>
  </si>
  <si>
    <t>Klepš Jakub</t>
  </si>
  <si>
    <t>Klesa Josef</t>
  </si>
  <si>
    <t>Kleskeň Lukáš</t>
  </si>
  <si>
    <t>Klézl František</t>
  </si>
  <si>
    <t>Klicnar Břetislav</t>
  </si>
  <si>
    <t>Klicnar Martin</t>
  </si>
  <si>
    <t>Klička Pavel</t>
  </si>
  <si>
    <t>Klika Martin</t>
  </si>
  <si>
    <t>Klikar Matěj</t>
  </si>
  <si>
    <t>Klíma Dalibor</t>
  </si>
  <si>
    <t>Hrazdira Matyáš Josef</t>
  </si>
  <si>
    <t>Hrazdira Vojtěch Jan</t>
  </si>
  <si>
    <t>Hrbáček David</t>
  </si>
  <si>
    <t>Hrbáček Miroslav</t>
  </si>
  <si>
    <t>Hrbáček Pavel</t>
  </si>
  <si>
    <t>Hrbáček Petr</t>
  </si>
  <si>
    <t>Hrbata Jaroslav</t>
  </si>
  <si>
    <t>Hrbek Jiří</t>
  </si>
  <si>
    <t>Hrbek Pavel</t>
  </si>
  <si>
    <t>Hrbková Veronika</t>
  </si>
  <si>
    <t>Hrbolka Ladislav</t>
  </si>
  <si>
    <t>Hrdina Filip</t>
  </si>
  <si>
    <t>Hrdina Jan</t>
  </si>
  <si>
    <t>Hrdina Robin</t>
  </si>
  <si>
    <t>Hrdinová Jolana</t>
  </si>
  <si>
    <t>Hrdlica Pavel</t>
  </si>
  <si>
    <t>Hrdlička František</t>
  </si>
  <si>
    <t>Hrdlička Jakub</t>
  </si>
  <si>
    <t>Hrdlička Lukáš</t>
  </si>
  <si>
    <t>Hrdlička Nikola</t>
  </si>
  <si>
    <t>Hrdlička Štěpán</t>
  </si>
  <si>
    <t>Kobylka Vojtěch</t>
  </si>
  <si>
    <t>Koros Michael</t>
  </si>
  <si>
    <t>Levitskij Vladislav</t>
  </si>
  <si>
    <t>Nermuť Tomáš</t>
  </si>
  <si>
    <t>Soukup Sebastian</t>
  </si>
  <si>
    <t>Zimovčák Petr</t>
  </si>
  <si>
    <t>Ausperger Aleš</t>
  </si>
  <si>
    <t>Bujárek Jaroslav</t>
  </si>
  <si>
    <t>Flejberk Adam</t>
  </si>
  <si>
    <t>Fotr Tomáš</t>
  </si>
  <si>
    <t>Hoang Bach</t>
  </si>
  <si>
    <t>Hrudková Adéla</t>
  </si>
  <si>
    <t>Chmelová Tereza</t>
  </si>
  <si>
    <t>Kmetyo Ema</t>
  </si>
  <si>
    <t>Líska Jan</t>
  </si>
  <si>
    <t>Maršík Dominik</t>
  </si>
  <si>
    <t>Melounová Tea</t>
  </si>
  <si>
    <t>Onodi Jan</t>
  </si>
  <si>
    <t>Rozkovec František</t>
  </si>
  <si>
    <t>Rožec Vít</t>
  </si>
  <si>
    <t>Slavíková Elisa</t>
  </si>
  <si>
    <t>Šašek David</t>
  </si>
  <si>
    <t>Šilhán Vilém</t>
  </si>
  <si>
    <t>Škaryd Alexandr</t>
  </si>
  <si>
    <t>Šruma Matěj</t>
  </si>
  <si>
    <t>Tomášek Kryštof</t>
  </si>
  <si>
    <t>Vojčiniak Jakub</t>
  </si>
  <si>
    <t>Bartoš Ondřej</t>
  </si>
  <si>
    <t>Bělonožník Mikuláš</t>
  </si>
  <si>
    <t>Bittnerová Helena</t>
  </si>
  <si>
    <t>Brázdilová Eliška</t>
  </si>
  <si>
    <t>Brouček Matyáš</t>
  </si>
  <si>
    <t>Drahoňovský Jan</t>
  </si>
  <si>
    <t>Folc Ondřej</t>
  </si>
  <si>
    <t>Groncki Tadeáš</t>
  </si>
  <si>
    <t>Hanl Matěj</t>
  </si>
  <si>
    <t>Hloušková Kateřina</t>
  </si>
  <si>
    <t>Holeček Daniel</t>
  </si>
  <si>
    <t>Holeček Mikuláš</t>
  </si>
  <si>
    <t>Holub Martin</t>
  </si>
  <si>
    <t>Hořínek Jáchym</t>
  </si>
  <si>
    <t>Hyšková Soňa</t>
  </si>
  <si>
    <t>Chocholoušová Jasmina Anna</t>
  </si>
  <si>
    <t>Karásková Veronika</t>
  </si>
  <si>
    <t>Kejval Vendelín</t>
  </si>
  <si>
    <t>Komárek Mikuláš</t>
  </si>
  <si>
    <t>Konopka Martin</t>
  </si>
  <si>
    <t>Koutský Lukáš</t>
  </si>
  <si>
    <t>Kovář Jakub</t>
  </si>
  <si>
    <t>Krupová Magdaléna</t>
  </si>
  <si>
    <t>Kvasnicová Sára</t>
  </si>
  <si>
    <t>Lhoták Valentýn</t>
  </si>
  <si>
    <t>Macháček Michael</t>
  </si>
  <si>
    <t>Maršálek Zdenek</t>
  </si>
  <si>
    <t>Martinovitzová Alena</t>
  </si>
  <si>
    <t>Nováková Marie</t>
  </si>
  <si>
    <t>Preisler Lukáš</t>
  </si>
  <si>
    <t>Res Tadeáš</t>
  </si>
  <si>
    <t>Střelka Matyáš</t>
  </si>
  <si>
    <t>Sýkorová Anna Mária</t>
  </si>
  <si>
    <t>Šafra Jan Fortunát</t>
  </si>
  <si>
    <t>Škréta Viktor Jan</t>
  </si>
  <si>
    <t>Šritrová Edita</t>
  </si>
  <si>
    <t>Tománková Lucie</t>
  </si>
  <si>
    <t>Tribuček Jan</t>
  </si>
  <si>
    <t>Vitásek Marek</t>
  </si>
  <si>
    <t>Gratza Viktor</t>
  </si>
  <si>
    <t>Duong Gia Huy</t>
  </si>
  <si>
    <t>Duong Ha Linh</t>
  </si>
  <si>
    <t>Plevačová Apolena</t>
  </si>
  <si>
    <t>Lattenberg Dominik</t>
  </si>
  <si>
    <t>Oškera Jan</t>
  </si>
  <si>
    <t>Poděbradský David</t>
  </si>
  <si>
    <t>Pojmon Lukáš</t>
  </si>
  <si>
    <t>Roháček Petr</t>
  </si>
  <si>
    <t>Švubová Matylda</t>
  </si>
  <si>
    <t>Hutník Jan</t>
  </si>
  <si>
    <t>Jařab Daniel Costa</t>
  </si>
  <si>
    <t>Zavadil Jakub</t>
  </si>
  <si>
    <t>Andrš Štěpán</t>
  </si>
  <si>
    <t>Šachový klub Olomouc z.s.</t>
  </si>
  <si>
    <t>Koterová Hana</t>
  </si>
  <si>
    <t>Lemrová Viktorie</t>
  </si>
  <si>
    <t>Šiška Jan</t>
  </si>
  <si>
    <t>Wagner Rostislav</t>
  </si>
  <si>
    <t>Janečková Karolína</t>
  </si>
  <si>
    <t>Myhalyna Ihor</t>
  </si>
  <si>
    <t>Pekar Jurij</t>
  </si>
  <si>
    <t>Šišma Filip</t>
  </si>
  <si>
    <t>Kopřiva Ivo</t>
  </si>
  <si>
    <t>Šachový klub Bohuňovice, z.s.</t>
  </si>
  <si>
    <t>Hojgrová Hana</t>
  </si>
  <si>
    <t>Štěpán Jakub</t>
  </si>
  <si>
    <t>Matadoor Přáslavice</t>
  </si>
  <si>
    <t>Rusler Martin</t>
  </si>
  <si>
    <t>Coufalová Zuzana</t>
  </si>
  <si>
    <t>Dittmannová Hana</t>
  </si>
  <si>
    <t>Hubál Jakub</t>
  </si>
  <si>
    <t>Kvapilová Lucie</t>
  </si>
  <si>
    <t>Nádvorník Vojtěch</t>
  </si>
  <si>
    <t>Štěpánek Břetislav</t>
  </si>
  <si>
    <t>Šebesta Antonín</t>
  </si>
  <si>
    <t>Sportovní klub Sokol Citov, z.s.</t>
  </si>
  <si>
    <t>Nevřela Bohumil</t>
  </si>
  <si>
    <t>Šenkyřík Miroslav</t>
  </si>
  <si>
    <t>Damborský Nicholas</t>
  </si>
  <si>
    <t>Netopil Štěpán</t>
  </si>
  <si>
    <t>Pohančeník Tomáš</t>
  </si>
  <si>
    <t>Sukup Ondřej</t>
  </si>
  <si>
    <t>Zedek Thao Quyen</t>
  </si>
  <si>
    <t>Zobač Viktor</t>
  </si>
  <si>
    <t>Deml Antonín</t>
  </si>
  <si>
    <t>Fárek Jan</t>
  </si>
  <si>
    <t>Havránek Radek</t>
  </si>
  <si>
    <t>Kratochvíl Adam</t>
  </si>
  <si>
    <t>Kroupa Vojtěch</t>
  </si>
  <si>
    <t>Kačalka Peter</t>
  </si>
  <si>
    <t>Hanáková Klára</t>
  </si>
  <si>
    <t>Matula Hubert</t>
  </si>
  <si>
    <t>Matulová Veronika</t>
  </si>
  <si>
    <t>Peroutka Jakub</t>
  </si>
  <si>
    <t>Valentová Eva</t>
  </si>
  <si>
    <t>ŠK Merta Slavkov u Brna</t>
  </si>
  <si>
    <t>Drbalová Teresie</t>
  </si>
  <si>
    <t>Půček Josef</t>
  </si>
  <si>
    <t>Tesaříková Kristýna</t>
  </si>
  <si>
    <t>Charvát Filip</t>
  </si>
  <si>
    <t>Képes Richard</t>
  </si>
  <si>
    <t>Malík Jakub</t>
  </si>
  <si>
    <t>Pukowietzová Miroslava</t>
  </si>
  <si>
    <t>Pukowietzová Šárka</t>
  </si>
  <si>
    <t>Říha Bohumil František</t>
  </si>
  <si>
    <t>Střelec Karel</t>
  </si>
  <si>
    <t>Staník David</t>
  </si>
  <si>
    <t>TJ Tatran Město Albrechtice z.s.</t>
  </si>
  <si>
    <t>Lang Martin</t>
  </si>
  <si>
    <t>Ozorovský Jan</t>
  </si>
  <si>
    <t>Ozorovský Jindřich</t>
  </si>
  <si>
    <t>Walters Vilém</t>
  </si>
  <si>
    <t>Kadlecová Alena</t>
  </si>
  <si>
    <t>Šachy Krnov, z.s.</t>
  </si>
  <si>
    <t>Meissnerová Natálie</t>
  </si>
  <si>
    <t>Orel Tobiáš</t>
  </si>
  <si>
    <t>Ryška Matyáš</t>
  </si>
  <si>
    <t>Theisová Kateřina</t>
  </si>
  <si>
    <t>Theisová Tereza</t>
  </si>
  <si>
    <t>Gongol Michal</t>
  </si>
  <si>
    <t>Biedrawa An Tuan</t>
  </si>
  <si>
    <t>Boff Arnošt</t>
  </si>
  <si>
    <t>Duda Dominik</t>
  </si>
  <si>
    <t>Koterlová Tonia</t>
  </si>
  <si>
    <t>Kozelek Alex</t>
  </si>
  <si>
    <t>Kreželok Kristian</t>
  </si>
  <si>
    <t>Lorek David</t>
  </si>
  <si>
    <t>Petráková Barbora</t>
  </si>
  <si>
    <t>Sobek Lukáš</t>
  </si>
  <si>
    <t>Szalbot Josef</t>
  </si>
  <si>
    <t>Szlaur Marek</t>
  </si>
  <si>
    <t>Veit Marek</t>
  </si>
  <si>
    <t>Zuczek Tomáš</t>
  </si>
  <si>
    <t>Adámek Petr</t>
  </si>
  <si>
    <t>Barteček David</t>
  </si>
  <si>
    <t>Bílek Filip</t>
  </si>
  <si>
    <t>Čuba Oliver</t>
  </si>
  <si>
    <t>Diamant Oskar</t>
  </si>
  <si>
    <t>Dorotíková Zuzana</t>
  </si>
  <si>
    <t>Dzyachenka Mikita</t>
  </si>
  <si>
    <t>Forman Michal</t>
  </si>
  <si>
    <t>Galas Štěpán</t>
  </si>
  <si>
    <t>Gongolová Klára</t>
  </si>
  <si>
    <t>Grygier Jan</t>
  </si>
  <si>
    <t>Hamerníková Iris</t>
  </si>
  <si>
    <t>Hanzel Martin</t>
  </si>
  <si>
    <t>Horák Patrik</t>
  </si>
  <si>
    <t>Navrátil Daniel</t>
  </si>
  <si>
    <t>Machourek Lukáš</t>
  </si>
  <si>
    <t>Brtník Jan</t>
  </si>
  <si>
    <t>Drábek Šimon</t>
  </si>
  <si>
    <t>Gavrilov Mikhail</t>
  </si>
  <si>
    <t>Maertens Jerom</t>
  </si>
  <si>
    <t>Maertens Ralf</t>
  </si>
  <si>
    <t>Sukovitý Filip</t>
  </si>
  <si>
    <t>Vrána Martin</t>
  </si>
  <si>
    <t>Dudek Oldřich</t>
  </si>
  <si>
    <t>Skýpala Zbyněk</t>
  </si>
  <si>
    <t>Bartoň Tadeáš</t>
  </si>
  <si>
    <t>Fiksel Josef</t>
  </si>
  <si>
    <t>Kunc Sam</t>
  </si>
  <si>
    <t>Medek Robert</t>
  </si>
  <si>
    <t>Zelnitius Hugo</t>
  </si>
  <si>
    <t>Kostka Jan</t>
  </si>
  <si>
    <t>Výmola Patrik</t>
  </si>
  <si>
    <t>Jančová Pavla Julia</t>
  </si>
  <si>
    <t>Kočica Josef</t>
  </si>
  <si>
    <t>Pavelčík Josef</t>
  </si>
  <si>
    <t>Špatka Dan</t>
  </si>
  <si>
    <t>Vašáková Kristýna</t>
  </si>
  <si>
    <t>Majtner Antonín</t>
  </si>
  <si>
    <t>Chauvin Simon</t>
  </si>
  <si>
    <t>Koběrský Matyáš</t>
  </si>
  <si>
    <t>Paulec Jakub</t>
  </si>
  <si>
    <t>Polášek Lukáš</t>
  </si>
  <si>
    <t>Sluková Barbora</t>
  </si>
  <si>
    <t>Tserenpagma Oynbileg</t>
  </si>
  <si>
    <t>Uhříček Kryštof</t>
  </si>
  <si>
    <t>Horňák Šimon</t>
  </si>
  <si>
    <t>Mikulenka Adam</t>
  </si>
  <si>
    <t>Petřek Tadeáš</t>
  </si>
  <si>
    <t>Riedl Jiří</t>
  </si>
  <si>
    <t>Hurta Alexandr</t>
  </si>
  <si>
    <t>Hrbáček Michal</t>
  </si>
  <si>
    <t>Srněnský Vladimír</t>
  </si>
  <si>
    <t>Surovcová Lenka</t>
  </si>
  <si>
    <t>Tikovský Vilém</t>
  </si>
  <si>
    <t>Phan Thanh</t>
  </si>
  <si>
    <t>Ferby Ondřej</t>
  </si>
  <si>
    <t>Zouhar Pavel</t>
  </si>
  <si>
    <t>Kašpárek Roman</t>
  </si>
  <si>
    <t>Landsfeld Zdeněk</t>
  </si>
  <si>
    <t>Sedláčková Lea</t>
  </si>
  <si>
    <t>Kroupa Lukáš</t>
  </si>
  <si>
    <t>Ovesný Matouš</t>
  </si>
  <si>
    <t>Fusek Karel</t>
  </si>
  <si>
    <t>Machů Josef</t>
  </si>
  <si>
    <t>Čapka Jan</t>
  </si>
  <si>
    <t>Důbrava Adam</t>
  </si>
  <si>
    <t>Gresl Adam</t>
  </si>
  <si>
    <t>Hél Vojtěch</t>
  </si>
  <si>
    <t>Kedruš Radim</t>
  </si>
  <si>
    <t>Vojta Antonín</t>
  </si>
  <si>
    <t>Vojta František</t>
  </si>
  <si>
    <t>Delgesukh Munun-Uchral</t>
  </si>
  <si>
    <t>Hobza Robert</t>
  </si>
  <si>
    <t>Holub Mikuláš</t>
  </si>
  <si>
    <t>Holub Tadeáš</t>
  </si>
  <si>
    <t>Samohýl Vladan</t>
  </si>
  <si>
    <t>Telíšek Matyáš</t>
  </si>
  <si>
    <t>Tomančák Ondřej</t>
  </si>
  <si>
    <t>Mikel Ondřej</t>
  </si>
  <si>
    <t>SK Řetězárna</t>
  </si>
  <si>
    <t>Tomaščák Antonín</t>
  </si>
  <si>
    <t>Chylíková Alexandra</t>
  </si>
  <si>
    <t>Maláska Marek</t>
  </si>
  <si>
    <t>Tetek Jakub</t>
  </si>
  <si>
    <t>Osička Jan</t>
  </si>
  <si>
    <t>Forejtník Ondřej</t>
  </si>
  <si>
    <t>Franěk Jindřich</t>
  </si>
  <si>
    <t>Furchová Anna</t>
  </si>
  <si>
    <t>Halm Patrik</t>
  </si>
  <si>
    <t>Havrlík Tomáš</t>
  </si>
  <si>
    <t>Chmel Kryštof</t>
  </si>
  <si>
    <t>Kadour Abd Alrahman</t>
  </si>
  <si>
    <t>Klimus Radek</t>
  </si>
  <si>
    <t>Němeček Šimon</t>
  </si>
  <si>
    <t>Nerud Matouš</t>
  </si>
  <si>
    <t>Oujeský Tomáš</t>
  </si>
  <si>
    <t>Rychlý Adam</t>
  </si>
  <si>
    <t>Barnáš Kilián</t>
  </si>
  <si>
    <t>Dvořáková Andrea</t>
  </si>
  <si>
    <t>Jílek Josef</t>
  </si>
  <si>
    <t>Julinek Pavel</t>
  </si>
  <si>
    <t>Čížek Adam</t>
  </si>
  <si>
    <t>Prokop Daniel</t>
  </si>
  <si>
    <t>Koller Ondřej</t>
  </si>
  <si>
    <t>Kubinec Filip</t>
  </si>
  <si>
    <t>Ševčík Slavomír</t>
  </si>
  <si>
    <t>Šlahůnková Rozárka</t>
  </si>
  <si>
    <t>Kadlec Tadeáš</t>
  </si>
  <si>
    <t>Kozderka Filip</t>
  </si>
  <si>
    <t>Kozderka Jan</t>
  </si>
  <si>
    <t>Šimánek Jan</t>
  </si>
  <si>
    <t>Vrzáková Petra</t>
  </si>
  <si>
    <t>Zbortek Josef</t>
  </si>
  <si>
    <t>Belatková Markéta</t>
  </si>
  <si>
    <t>Hovhannisyan David</t>
  </si>
  <si>
    <t>Novotný Adam</t>
  </si>
  <si>
    <t>Brychta Adam</t>
  </si>
  <si>
    <t>Koten David</t>
  </si>
  <si>
    <t>Ambrozek David</t>
  </si>
  <si>
    <t>Daněk Tomáš</t>
  </si>
  <si>
    <t>Hrda Jakub</t>
  </si>
  <si>
    <t>Bořil Kryštof</t>
  </si>
  <si>
    <t>Grillowitzerová Markéta</t>
  </si>
  <si>
    <t>Hrdina Tomáš</t>
  </si>
  <si>
    <t>Chmelka Josef</t>
  </si>
  <si>
    <t>Paulenková Adéla</t>
  </si>
  <si>
    <t>Dokulil František</t>
  </si>
  <si>
    <t>Gottwald Lubomír</t>
  </si>
  <si>
    <t>Buřval Samuel</t>
  </si>
  <si>
    <t>Kopeček Vojtěch</t>
  </si>
  <si>
    <t>Ofčanský Filip</t>
  </si>
  <si>
    <t>Adam Tomáš</t>
  </si>
  <si>
    <t>Kabátek Jaroslav</t>
  </si>
  <si>
    <t>Janečka Petr</t>
  </si>
  <si>
    <t>Rafaja Jakub</t>
  </si>
  <si>
    <t>Hubáček Lukáš</t>
  </si>
  <si>
    <t>Myšáková Olga</t>
  </si>
  <si>
    <t>Šudřich Dominik</t>
  </si>
  <si>
    <t>Kryštof Václav</t>
  </si>
  <si>
    <t>Gál Šimon</t>
  </si>
  <si>
    <t>Šorf Filip</t>
  </si>
  <si>
    <t>Špaček Jaroslav</t>
  </si>
  <si>
    <t>Beránek Matěj</t>
  </si>
  <si>
    <t>Ošmera Adam</t>
  </si>
  <si>
    <t>Vojtěch Metoděj</t>
  </si>
  <si>
    <t>Caha Jakub</t>
  </si>
  <si>
    <t>Kutil Adam</t>
  </si>
  <si>
    <t>Nedomová Kateřina</t>
  </si>
  <si>
    <t>Šmaková Karolina</t>
  </si>
  <si>
    <t>Štěpánek Matyáš</t>
  </si>
  <si>
    <t>Škorpík Daniel</t>
  </si>
  <si>
    <t>Šorf Ivo</t>
  </si>
  <si>
    <t>Doubek Jaroslav</t>
  </si>
  <si>
    <t>Šachový oddíl Křižánky</t>
  </si>
  <si>
    <t>Halamková Valerie</t>
  </si>
  <si>
    <t>Haraštová Barbora</t>
  </si>
  <si>
    <t>Havlík Tadeáš</t>
  </si>
  <si>
    <t>Modráček Michael</t>
  </si>
  <si>
    <t>Mošner Vojtěch</t>
  </si>
  <si>
    <t>Neděla Josef</t>
  </si>
  <si>
    <t>Preisler Benjamin</t>
  </si>
  <si>
    <t>Preisler Jan</t>
  </si>
  <si>
    <t>Trávníček Adam</t>
  </si>
  <si>
    <t>Vo Trong Lap Pavel</t>
  </si>
  <si>
    <t>Döme Michal</t>
  </si>
  <si>
    <t>Domecký Matěj</t>
  </si>
  <si>
    <t>Domes Jan</t>
  </si>
  <si>
    <t>Domin Pavel</t>
  </si>
  <si>
    <t>Domingues Christopher</t>
  </si>
  <si>
    <t>Domkář František</t>
  </si>
  <si>
    <t>Domkář Igor</t>
  </si>
  <si>
    <t>Dončenko Martin</t>
  </si>
  <si>
    <t>Donnert Milan</t>
  </si>
  <si>
    <t>Dopita Bohumil</t>
  </si>
  <si>
    <t>Dorazil Tomáš</t>
  </si>
  <si>
    <t>Dorazilová Julie</t>
  </si>
  <si>
    <t>Dorn Denis</t>
  </si>
  <si>
    <t>Dorňák Jakub</t>
  </si>
  <si>
    <t>Dorňák Pavel</t>
  </si>
  <si>
    <t>Dorňák Václav</t>
  </si>
  <si>
    <t>Dornica Miroslav</t>
  </si>
  <si>
    <t>TJ Velehrad z.s.</t>
  </si>
  <si>
    <t>Doseděl Jan</t>
  </si>
  <si>
    <t>Doseděl Jiří</t>
  </si>
  <si>
    <t>Doseděl Zdeněk</t>
  </si>
  <si>
    <t>Dosedělová Michaela</t>
  </si>
  <si>
    <t>Dosoudil Bedřich</t>
  </si>
  <si>
    <t>Dosoudil Pavel</t>
  </si>
  <si>
    <t>Dostál Adolf</t>
  </si>
  <si>
    <t>Dostál David</t>
  </si>
  <si>
    <t>Dostal Filip</t>
  </si>
  <si>
    <t>Dostál Jakub</t>
  </si>
  <si>
    <t>Dostál Jiří</t>
  </si>
  <si>
    <t>Dostál Josef</t>
  </si>
  <si>
    <t>Dostál Karel</t>
  </si>
  <si>
    <t>Dostál Libor</t>
  </si>
  <si>
    <t>Dostál Luboš</t>
  </si>
  <si>
    <t>Dostál Lukáš</t>
  </si>
  <si>
    <t>Dostál Matěj</t>
  </si>
  <si>
    <t>Dostál Pavel</t>
  </si>
  <si>
    <t>Dostál Petr</t>
  </si>
  <si>
    <t>Dostál Radim</t>
  </si>
  <si>
    <t>Dostál Vít</t>
  </si>
  <si>
    <t>Dostál Vojtěch</t>
  </si>
  <si>
    <t>Dostálek Kamil</t>
  </si>
  <si>
    <t>Dostálek Patrik</t>
  </si>
  <si>
    <t>Dostálek Petr</t>
  </si>
  <si>
    <t>Dostálová Hana</t>
  </si>
  <si>
    <t>Došek Karel</t>
  </si>
  <si>
    <t>Doškař Miloslav</t>
  </si>
  <si>
    <t>Dotlačil Ladislav</t>
  </si>
  <si>
    <t>Ďoubal Petr</t>
  </si>
  <si>
    <t>Doubek Jakub</t>
  </si>
  <si>
    <t>Doubek Martin</t>
  </si>
  <si>
    <t>Doubek Ondřej</t>
  </si>
  <si>
    <t>Doubek Petr</t>
  </si>
  <si>
    <t>Doubek Richard</t>
  </si>
  <si>
    <t>Doubek Tomáš</t>
  </si>
  <si>
    <t>Doubrava Pavel</t>
  </si>
  <si>
    <t>Doubravová Olga</t>
  </si>
  <si>
    <t>Douda Miroslav</t>
  </si>
  <si>
    <t>Douděra Lubomír</t>
  </si>
  <si>
    <t>Doupovec Tomáš</t>
  </si>
  <si>
    <t>Houdek Ondřej</t>
  </si>
  <si>
    <t>Houdek Pavel</t>
  </si>
  <si>
    <t>Houdek Petr</t>
  </si>
  <si>
    <t>Houdková Barbora</t>
  </si>
  <si>
    <t>Housa Jan</t>
  </si>
  <si>
    <t>Houška Bronislav</t>
  </si>
  <si>
    <t>Houška Dominik</t>
  </si>
  <si>
    <t>Houška Jiří</t>
  </si>
  <si>
    <t>Houška Martin</t>
  </si>
  <si>
    <t>Houška Matyáš</t>
  </si>
  <si>
    <t>Hovad Václav</t>
  </si>
  <si>
    <t>Hovorka Jakub</t>
  </si>
  <si>
    <t>Hovorka Matouš</t>
  </si>
  <si>
    <t>Hovorka Ondřej</t>
  </si>
  <si>
    <t>Hovorka Pavel</t>
  </si>
  <si>
    <t>Hovorka Václav</t>
  </si>
  <si>
    <t>Hovořák Josef</t>
  </si>
  <si>
    <t>Hoyer René</t>
  </si>
  <si>
    <t>Hozda David</t>
  </si>
  <si>
    <t>Hrabák Zdeněk</t>
  </si>
  <si>
    <t>Hrabal Dalibor</t>
  </si>
  <si>
    <t>Hrabal Ivan</t>
  </si>
  <si>
    <t>Hrabal Jaroslav</t>
  </si>
  <si>
    <t>Hrabal Luděk</t>
  </si>
  <si>
    <t>Hrabal Matěj</t>
  </si>
  <si>
    <t>Hrabal Michal</t>
  </si>
  <si>
    <t>Hrabal Petr</t>
  </si>
  <si>
    <t>Hrabal Radek</t>
  </si>
  <si>
    <t>Hrabal Roman</t>
  </si>
  <si>
    <t>Hrabánek Antonín</t>
  </si>
  <si>
    <t>Hrabánek Tomáš</t>
  </si>
  <si>
    <t>Hrabcová Vlasta</t>
  </si>
  <si>
    <t>Hrabčák Adam</t>
  </si>
  <si>
    <t>Hrabčák Anton</t>
  </si>
  <si>
    <t>Hrabě Ondřej</t>
  </si>
  <si>
    <t>Hrabinová Jindřiška</t>
  </si>
  <si>
    <t>Hrabovský Vladimír</t>
  </si>
  <si>
    <t>Hráček Jiří</t>
  </si>
  <si>
    <t>Hrad Robert</t>
  </si>
  <si>
    <t>Hradecká Nicol</t>
  </si>
  <si>
    <t>Hradecký Ivo</t>
  </si>
  <si>
    <t>Hradecký Ondřej</t>
  </si>
  <si>
    <t>Hrádek Aleš</t>
  </si>
  <si>
    <t>Hrádek Matyáš</t>
  </si>
  <si>
    <t>Hradil Jiří</t>
  </si>
  <si>
    <t>Hradil Karel</t>
  </si>
  <si>
    <t>Hradil Radek</t>
  </si>
  <si>
    <t>Hradílek Pavel</t>
  </si>
  <si>
    <t>Hradský Aleš</t>
  </si>
  <si>
    <t>Hradský Radim</t>
  </si>
  <si>
    <t>Hrach Jan</t>
  </si>
  <si>
    <t>Gao Tianle</t>
  </si>
  <si>
    <t>Hrinko Miroslav</t>
  </si>
  <si>
    <t>Sýkora Daniel</t>
  </si>
  <si>
    <t>Šafaříková Ema</t>
  </si>
  <si>
    <t>Šafaříková Maja</t>
  </si>
  <si>
    <t>Šimáček Adam</t>
  </si>
  <si>
    <t>Šindelář Michael</t>
  </si>
  <si>
    <t>Šlesinger Vratislav</t>
  </si>
  <si>
    <t>Šmerda Daniel</t>
  </si>
  <si>
    <t>Špelda Marcel</t>
  </si>
  <si>
    <t>Špelda Viktor</t>
  </si>
  <si>
    <t>Šrůtek Radim</t>
  </si>
  <si>
    <t>Štejgerle Antonín</t>
  </si>
  <si>
    <t>Tarelunga Mateo</t>
  </si>
  <si>
    <t>Tomanec Matyáš</t>
  </si>
  <si>
    <t>Trabelsi Adam</t>
  </si>
  <si>
    <t>Trávníček Václav</t>
  </si>
  <si>
    <t>Turčáni Matyáš</t>
  </si>
  <si>
    <t>Vach Marek</t>
  </si>
  <si>
    <t>Valenta Kryštof</t>
  </si>
  <si>
    <t>Rutšek Matěj</t>
  </si>
  <si>
    <t>Bednář Tobiáš</t>
  </si>
  <si>
    <t>Beránek Karel</t>
  </si>
  <si>
    <t>Skořepa Pavel</t>
  </si>
  <si>
    <t>Pacvoňová Štěpánka</t>
  </si>
  <si>
    <t>Hadrava Martin</t>
  </si>
  <si>
    <t>Bouška Matouš</t>
  </si>
  <si>
    <t>Háva Štěpán</t>
  </si>
  <si>
    <t>Klap Jáchym</t>
  </si>
  <si>
    <t>Kokeš Christian</t>
  </si>
  <si>
    <t>Matejka Michal</t>
  </si>
  <si>
    <t>Šmerda Stanislav</t>
  </si>
  <si>
    <t>Honců Vilém</t>
  </si>
  <si>
    <t>Kořínková Pavla</t>
  </si>
  <si>
    <t>Jebousek Zdeněk</t>
  </si>
  <si>
    <t>Fišer Alex</t>
  </si>
  <si>
    <t>Fofová Barbora</t>
  </si>
  <si>
    <t>Jandura Přemysl</t>
  </si>
  <si>
    <t>Jiřík Marek</t>
  </si>
  <si>
    <t>Kudr Dominik</t>
  </si>
  <si>
    <t>Nedoma Josef Jozua</t>
  </si>
  <si>
    <t>Ponikelský Petr</t>
  </si>
  <si>
    <t>Sobran Rostislav</t>
  </si>
  <si>
    <t>Rousek Rudolf</t>
  </si>
  <si>
    <t>Halamka Miroslav</t>
  </si>
  <si>
    <t>Halamková Eva</t>
  </si>
  <si>
    <t>Novotný Antonín</t>
  </si>
  <si>
    <t>Petrovský Vojtěch</t>
  </si>
  <si>
    <t>Staňková Radka</t>
  </si>
  <si>
    <t>Záliš Petr</t>
  </si>
  <si>
    <t>Jirman Jonáš</t>
  </si>
  <si>
    <t>Jirman Petr</t>
  </si>
  <si>
    <t>Týfa Eliáš</t>
  </si>
  <si>
    <t>Doležal Antonín</t>
  </si>
  <si>
    <t>Kubíček Jan</t>
  </si>
  <si>
    <t>Bohuňovská Tereza</t>
  </si>
  <si>
    <t>ŠK ZŠ Horka nad Moravou</t>
  </si>
  <si>
    <t>Bohuslav Jan</t>
  </si>
  <si>
    <t>Bohuslavová Helena</t>
  </si>
  <si>
    <t>Bojčev Tomáš</t>
  </si>
  <si>
    <t>Bojko Jan</t>
  </si>
  <si>
    <t>Bojková Lydie</t>
  </si>
  <si>
    <t>Bojtár Martin</t>
  </si>
  <si>
    <t>ŠK Caissa Nová Role</t>
  </si>
  <si>
    <t>Jarosz Szymon</t>
  </si>
  <si>
    <t>Jaworski Miroslaw</t>
  </si>
  <si>
    <t>Jedynak Radoslaw</t>
  </si>
  <si>
    <t>Jordanov Mihail</t>
  </si>
  <si>
    <t>MKD</t>
  </si>
  <si>
    <t>Jurčík Marián</t>
  </si>
  <si>
    <t>Kanarek Marcel</t>
  </si>
  <si>
    <t>Kantans Toms</t>
  </si>
  <si>
    <t>Kántor Jozef</t>
  </si>
  <si>
    <t>Kantorík Marián</t>
  </si>
  <si>
    <t>Karas Marek</t>
  </si>
  <si>
    <t>Kempinski Robert</t>
  </si>
  <si>
    <t>FIN</t>
  </si>
  <si>
    <t>Khenkin Igor</t>
  </si>
  <si>
    <t>Kiratzopoulos Efthimios</t>
  </si>
  <si>
    <t>Klamár Maroš</t>
  </si>
  <si>
    <t>Klekowski Maciej</t>
  </si>
  <si>
    <t>Klementowski Dawid</t>
  </si>
  <si>
    <t>Klimeš Karel</t>
  </si>
  <si>
    <t>Kohut Anna</t>
  </si>
  <si>
    <t>Kolmychek Evelina</t>
  </si>
  <si>
    <t>Koloczek Maciej</t>
  </si>
  <si>
    <t>Kolodziej Bogdan</t>
  </si>
  <si>
    <t>Kolosowski Mateusz</t>
  </si>
  <si>
    <t>Kordela Monika</t>
  </si>
  <si>
    <t>Korobov Anton</t>
  </si>
  <si>
    <t>Kovalev Andrei</t>
  </si>
  <si>
    <t>Kowalczyk Marek</t>
  </si>
  <si>
    <t>Kowalczyk Pawel</t>
  </si>
  <si>
    <t>Kozák Ádám</t>
  </si>
  <si>
    <t>Koziol Kamil</t>
  </si>
  <si>
    <t>Krenedics Gregor</t>
  </si>
  <si>
    <t>CRO</t>
  </si>
  <si>
    <t>Kryvoruchko Yuriy</t>
  </si>
  <si>
    <t>Krzyzanowski Marcin</t>
  </si>
  <si>
    <t>Kubica Kamil</t>
  </si>
  <si>
    <t>Kubicka Anna</t>
  </si>
  <si>
    <t>Kubiniok Stanislaw</t>
  </si>
  <si>
    <t>Kubiš Ivan</t>
  </si>
  <si>
    <t>Kukel Imre</t>
  </si>
  <si>
    <t>Kuna Martin</t>
  </si>
  <si>
    <t>Kvapil Jan</t>
  </si>
  <si>
    <t>USA</t>
  </si>
  <si>
    <t>Lanč Alois</t>
  </si>
  <si>
    <t>Lančarič Tomáš</t>
  </si>
  <si>
    <t>Landa Konstantin</t>
  </si>
  <si>
    <t>Lednický Martin</t>
  </si>
  <si>
    <t>Leite Oralová Catarina</t>
  </si>
  <si>
    <t>POR</t>
  </si>
  <si>
    <t>Lewtak Damian</t>
  </si>
  <si>
    <t>Lintner Igor</t>
  </si>
  <si>
    <t>Lipka Juraj</t>
  </si>
  <si>
    <t>Lisnikowski Lukasz</t>
  </si>
  <si>
    <t>Liuba Volodymyr</t>
  </si>
  <si>
    <t>Lizak Jakub</t>
  </si>
  <si>
    <t>Lučovník Tilen</t>
  </si>
  <si>
    <t>SLO</t>
  </si>
  <si>
    <t>Luch Michal</t>
  </si>
  <si>
    <t>Mackovič Miroslav</t>
  </si>
  <si>
    <t>Macura Mateusz</t>
  </si>
  <si>
    <t>Mages Steffen</t>
  </si>
  <si>
    <t>Macho Milan</t>
  </si>
  <si>
    <t>Maiorov Nikita</t>
  </si>
  <si>
    <t>Majocha Piotr</t>
  </si>
  <si>
    <t>Němec Vojtěch</t>
  </si>
  <si>
    <t>Nieslanik Tomáš</t>
  </si>
  <si>
    <t>Noga Antonín</t>
  </si>
  <si>
    <t>Nytra Tadeáš</t>
  </si>
  <si>
    <t>Puczok Adam</t>
  </si>
  <si>
    <t>Puczok Karol</t>
  </si>
  <si>
    <t>Sojka Matyáš</t>
  </si>
  <si>
    <t>Szotkowski Matěj</t>
  </si>
  <si>
    <t>Szurman Václav</t>
  </si>
  <si>
    <t>Toman Gabriel</t>
  </si>
  <si>
    <t>Tomanek Max</t>
  </si>
  <si>
    <t>Topalidisová Tereza</t>
  </si>
  <si>
    <t>Zajonc Tomáš</t>
  </si>
  <si>
    <t>Zuczek Tadeáš</t>
  </si>
  <si>
    <t>Adamuška Matyáš</t>
  </si>
  <si>
    <t>Benčo Tereza</t>
  </si>
  <si>
    <t>Duží Adam</t>
  </si>
  <si>
    <t>Ertel Daniel</t>
  </si>
  <si>
    <t>Frankovič Matyáš</t>
  </si>
  <si>
    <t>Fukala Matyáš</t>
  </si>
  <si>
    <t>Fukala Tobiáš</t>
  </si>
  <si>
    <t>Grešl Samuel</t>
  </si>
  <si>
    <t>Gurecký Jakub</t>
  </si>
  <si>
    <t>Hlivar Dominik</t>
  </si>
  <si>
    <t>Holásek Adam</t>
  </si>
  <si>
    <t>Chalupecký Jan</t>
  </si>
  <si>
    <t>Chovanec Alexandr</t>
  </si>
  <si>
    <t>Chuděj Tomáš</t>
  </si>
  <si>
    <t>Jančuš Martin</t>
  </si>
  <si>
    <t>Jančušová Anna</t>
  </si>
  <si>
    <t>Kecová Klára</t>
  </si>
  <si>
    <t>Kleček Kryštof</t>
  </si>
  <si>
    <t>Kožušník Jan</t>
  </si>
  <si>
    <t>Kuboš Martin</t>
  </si>
  <si>
    <t>Kupka Alexandr</t>
  </si>
  <si>
    <t>Kutlák Alex</t>
  </si>
  <si>
    <t>Kvarda Mikuláš</t>
  </si>
  <si>
    <t>Kyun Min Kim</t>
  </si>
  <si>
    <t>Leňo Samuel</t>
  </si>
  <si>
    <t>Levinský Matyáš</t>
  </si>
  <si>
    <t>Lumbert Filip</t>
  </si>
  <si>
    <t>Matys Tobiáš</t>
  </si>
  <si>
    <t>Mladěnka Jakub</t>
  </si>
  <si>
    <t>Morong Matěj</t>
  </si>
  <si>
    <t>Mrkva Antonín</t>
  </si>
  <si>
    <t>Onderová Pavlína</t>
  </si>
  <si>
    <t>Pavelek Kryštof</t>
  </si>
  <si>
    <t>Peinlich Matyáš</t>
  </si>
  <si>
    <t>Pernicová Viktorie</t>
  </si>
  <si>
    <t>Polochová Martina</t>
  </si>
  <si>
    <t>Szusciková Nikol</t>
  </si>
  <si>
    <t>Šnábl Jan</t>
  </si>
  <si>
    <t>Tomančák Jakub</t>
  </si>
  <si>
    <t>Vančáková Veronika</t>
  </si>
  <si>
    <t>Vass Radovan</t>
  </si>
  <si>
    <t>Vašut Vojta</t>
  </si>
  <si>
    <t>Vzientková Nikol</t>
  </si>
  <si>
    <t>Wyka Ondřej</t>
  </si>
  <si>
    <t>Zboch Adam</t>
  </si>
  <si>
    <t>Filipek Szymon</t>
  </si>
  <si>
    <t>Kulla René</t>
  </si>
  <si>
    <t>Sikora Tomasz</t>
  </si>
  <si>
    <t>TJ Baník Havířov</t>
  </si>
  <si>
    <t>Kennedy Ingrid</t>
  </si>
  <si>
    <t>Szöke Ondřej</t>
  </si>
  <si>
    <t>Gryga Matyáš</t>
  </si>
  <si>
    <t>Chlebek Timotej</t>
  </si>
  <si>
    <t>Metastasio Noccolló</t>
  </si>
  <si>
    <t>Plachtová Marie</t>
  </si>
  <si>
    <t>Russ Anna</t>
  </si>
  <si>
    <t>Stonawská Kateřina</t>
  </si>
  <si>
    <t>Suchanek Michał</t>
  </si>
  <si>
    <t>Veselý Oliver</t>
  </si>
  <si>
    <t>Walek Matěj</t>
  </si>
  <si>
    <t>Petrek Jozef</t>
  </si>
  <si>
    <t>Károlyi Matouš</t>
  </si>
  <si>
    <t>Krygiel Robin</t>
  </si>
  <si>
    <t>Pekárek Vojtěch</t>
  </si>
  <si>
    <t>Polák Jakub</t>
  </si>
  <si>
    <t>Poláková Helena</t>
  </si>
  <si>
    <t>Turoňová Kamila</t>
  </si>
  <si>
    <t>Ambrušová Adéla</t>
  </si>
  <si>
    <t>Heligman Tomáš</t>
  </si>
  <si>
    <t>Kijonková Klaudie</t>
  </si>
  <si>
    <t>Mazurek Richard</t>
  </si>
  <si>
    <t>Dzialo David</t>
  </si>
  <si>
    <t>Jordan Mathias</t>
  </si>
  <si>
    <t>Peška Dominik</t>
  </si>
  <si>
    <t>Tělovýchovná jednota Spartak Bílovec z.s</t>
  </si>
  <si>
    <t>Klos Tomáš</t>
  </si>
  <si>
    <t>Vybíral Miroslav</t>
  </si>
  <si>
    <t>Adamec Ladislav</t>
  </si>
  <si>
    <t>Černoch Filip</t>
  </si>
  <si>
    <t>Graclík František</t>
  </si>
  <si>
    <t>Chrapko Ondrej</t>
  </si>
  <si>
    <t>Volek Roman</t>
  </si>
  <si>
    <t>Zelenka Jáchym</t>
  </si>
  <si>
    <t>Zelenková Sofie</t>
  </si>
  <si>
    <t>Bilík Adam</t>
  </si>
  <si>
    <t>Škrobánek Daniel</t>
  </si>
  <si>
    <t>Bachroník Alois</t>
  </si>
  <si>
    <t>Blokša Lukáš</t>
  </si>
  <si>
    <t>Brózda Jakub</t>
  </si>
  <si>
    <t>Bůžek Antonín</t>
  </si>
  <si>
    <t>Dospíšil Jakub</t>
  </si>
  <si>
    <t>Gamrotek Jakub</t>
  </si>
  <si>
    <t>Klučka Václav</t>
  </si>
  <si>
    <t>Kolarčík Jakub</t>
  </si>
  <si>
    <t>Krettek Matěj</t>
  </si>
  <si>
    <t>Krchňák Tobiáš</t>
  </si>
  <si>
    <t>Lankočí Václav</t>
  </si>
  <si>
    <t>Menšík Martin</t>
  </si>
  <si>
    <t>Menšíková Lucie</t>
  </si>
  <si>
    <t>Miketa Jan</t>
  </si>
  <si>
    <t>Ondera Matěj</t>
  </si>
  <si>
    <t>Osmančík Filip</t>
  </si>
  <si>
    <t>Plaček Matyáš</t>
  </si>
  <si>
    <t>Schuppík Marek</t>
  </si>
  <si>
    <t>Švančar Ondřej</t>
  </si>
  <si>
    <t>Valent Tomáš</t>
  </si>
  <si>
    <t>Zicháček Adam</t>
  </si>
  <si>
    <t>Šotek Šimon</t>
  </si>
  <si>
    <t>Doležel Samuel</t>
  </si>
  <si>
    <t>Němečková Barbora</t>
  </si>
  <si>
    <t>Šrajer Matěj</t>
  </si>
  <si>
    <t>Husar Ivo</t>
  </si>
  <si>
    <t>Bialková Tereza</t>
  </si>
  <si>
    <t>Drobík Ondřej</t>
  </si>
  <si>
    <t>Drobík Tobiáš</t>
  </si>
  <si>
    <t>Hecl Adam</t>
  </si>
  <si>
    <t>Sakaev Konstantin</t>
  </si>
  <si>
    <t>Stančík Elisej Alexandr</t>
  </si>
  <si>
    <t>Šilhanová Tereza</t>
  </si>
  <si>
    <t>Veselá Rozálie</t>
  </si>
  <si>
    <t>Veselý Štěpán</t>
  </si>
  <si>
    <t>Vicherová Alice</t>
  </si>
  <si>
    <t>Kotas Vojtěch</t>
  </si>
  <si>
    <t>Bagar Filip</t>
  </si>
  <si>
    <t>Bednář Dominik</t>
  </si>
  <si>
    <t>Bednář Sebastián</t>
  </si>
  <si>
    <t>Bejochová Eliška</t>
  </si>
  <si>
    <t>Borkovská Ema</t>
  </si>
  <si>
    <t>Borkovská Thea</t>
  </si>
  <si>
    <t>Cvilink Tomáš</t>
  </si>
  <si>
    <t>Cvilinková Kateřina</t>
  </si>
  <si>
    <t>Havlásková Sára</t>
  </si>
  <si>
    <t>Jasiok Michael</t>
  </si>
  <si>
    <t>Kalužík Martin</t>
  </si>
  <si>
    <t>Koběrský Tobiáš</t>
  </si>
  <si>
    <t>Kořínek Jakub</t>
  </si>
  <si>
    <t>Kotásek David</t>
  </si>
  <si>
    <t>Kuchař Filip</t>
  </si>
  <si>
    <t>Kunc Matěj</t>
  </si>
  <si>
    <t>Kuncová Adéla</t>
  </si>
  <si>
    <t>Lipka Richard</t>
  </si>
  <si>
    <t>Lyčková Lucie</t>
  </si>
  <si>
    <t>Grulich Jaroslav</t>
  </si>
  <si>
    <t>Grulich Jiří</t>
  </si>
  <si>
    <t>Grulich Lukáš</t>
  </si>
  <si>
    <t>Grulich Ondřej</t>
  </si>
  <si>
    <t>Gruml Tomáš</t>
  </si>
  <si>
    <t>Grund Richard</t>
  </si>
  <si>
    <t>Grundman Václav</t>
  </si>
  <si>
    <t>Grüner Robert</t>
  </si>
  <si>
    <t>Grunt Tomáš</t>
  </si>
  <si>
    <t>Gruss Erik</t>
  </si>
  <si>
    <t>Gruss Horst</t>
  </si>
  <si>
    <t>Gruss Petr</t>
  </si>
  <si>
    <t>Grussmann Jiří</t>
  </si>
  <si>
    <t>Gruszka Aleš</t>
  </si>
  <si>
    <t>Gruštík Radomír</t>
  </si>
  <si>
    <t>Grúz Jiří</t>
  </si>
  <si>
    <t>Grycman Ondřej</t>
  </si>
  <si>
    <t>Grycmanová Juliána</t>
  </si>
  <si>
    <t>Grygar David</t>
  </si>
  <si>
    <t>Grygar Matthew</t>
  </si>
  <si>
    <t>Grygerová Martina</t>
  </si>
  <si>
    <t>Grzegorz Roman</t>
  </si>
  <si>
    <t>Grzesík Vojtěch</t>
  </si>
  <si>
    <t>Gřes Michal</t>
  </si>
  <si>
    <t>Gřesová Zuzana</t>
  </si>
  <si>
    <t>Kaličiak Jan</t>
  </si>
  <si>
    <t>Kaličinský Josef</t>
  </si>
  <si>
    <t>Kalík Čestmír</t>
  </si>
  <si>
    <t>Kalina Matyáš</t>
  </si>
  <si>
    <t>Kalina Šimon</t>
  </si>
  <si>
    <t>Kalina Vojtěch</t>
  </si>
  <si>
    <t>Kalinkin Ivan</t>
  </si>
  <si>
    <t>Kalinová Eliška</t>
  </si>
  <si>
    <t>Kalista Radek</t>
  </si>
  <si>
    <t>Kališ Petr</t>
  </si>
  <si>
    <t>Kalivoda Jiří</t>
  </si>
  <si>
    <t>Kalmár Martin</t>
  </si>
  <si>
    <t>Kalod Michal</t>
  </si>
  <si>
    <t>Kalod Radek</t>
  </si>
  <si>
    <t>Hnízdil Tomáš</t>
  </si>
  <si>
    <t>Hnulík Svatopluk</t>
  </si>
  <si>
    <t>Hoang Ngoc Hung Josef</t>
  </si>
  <si>
    <t>Dvořák Jakub</t>
  </si>
  <si>
    <t>Dvořák Jaroslav</t>
  </si>
  <si>
    <t>Dvořák Karel</t>
  </si>
  <si>
    <t>Dvořák Leoš</t>
  </si>
  <si>
    <t>Dvořák Libor</t>
  </si>
  <si>
    <t>Dvořák Luboš</t>
  </si>
  <si>
    <t>Dvořák Luděk</t>
  </si>
  <si>
    <t>Dvořák Lukáš</t>
  </si>
  <si>
    <t>Dvořák Marek</t>
  </si>
  <si>
    <t>Dvořák Martin</t>
  </si>
  <si>
    <t>Dvořák Matěj</t>
  </si>
  <si>
    <t>Dvořák Matyáš</t>
  </si>
  <si>
    <t>Dvořák Michal</t>
  </si>
  <si>
    <t>Dvořák Milan</t>
  </si>
  <si>
    <t>Dvořák Miroslav</t>
  </si>
  <si>
    <t>Dvořák Ondřej</t>
  </si>
  <si>
    <t>Dvořák Petr</t>
  </si>
  <si>
    <t>Dvořák Přemysl</t>
  </si>
  <si>
    <t>Dvořák Radovan</t>
  </si>
  <si>
    <t>Dvořák Slavomil</t>
  </si>
  <si>
    <t>Dvořák Stanislav</t>
  </si>
  <si>
    <t>Dvořák Vít</t>
  </si>
  <si>
    <t>Dvořák Vladimír</t>
  </si>
  <si>
    <t>Dvořák Vlastimil</t>
  </si>
  <si>
    <t>Dvořák Vojtěch</t>
  </si>
  <si>
    <t>Dvořák Zdenek</t>
  </si>
  <si>
    <t>Dvořák Zdeněk</t>
  </si>
  <si>
    <t>Hodová Lucie</t>
  </si>
  <si>
    <t>Hodovský Jiří</t>
  </si>
  <si>
    <t>Hodovský Michal</t>
  </si>
  <si>
    <t>Hodovský Pavel</t>
  </si>
  <si>
    <t>Hodulák Jakub</t>
  </si>
  <si>
    <t>Hoferik Samuel</t>
  </si>
  <si>
    <t>Hoffinger Kryštof</t>
  </si>
  <si>
    <t>Hoffman Pavel</t>
  </si>
  <si>
    <t>Hoffman Václav</t>
  </si>
  <si>
    <t>Hoffmann Tomáš</t>
  </si>
  <si>
    <t>Hofírek Benedikt</t>
  </si>
  <si>
    <t>Höflerová Michaela</t>
  </si>
  <si>
    <t>Paleček Lukáš</t>
  </si>
  <si>
    <t>Polívka Josef</t>
  </si>
  <si>
    <t>Prchalová Nela</t>
  </si>
  <si>
    <t>Schneidrová Nicole</t>
  </si>
  <si>
    <t>Talanda Daniel</t>
  </si>
  <si>
    <t>Talanda Filip</t>
  </si>
  <si>
    <t>Trendl Tobiáš</t>
  </si>
  <si>
    <t>Havlík Filip</t>
  </si>
  <si>
    <t>Hinks-Edwards Thomas R J</t>
  </si>
  <si>
    <t>Vokatý Jan</t>
  </si>
  <si>
    <t>Kolumpek Michal</t>
  </si>
  <si>
    <t>Owen William</t>
  </si>
  <si>
    <t>Šach Mělník</t>
  </si>
  <si>
    <t>Říčař Ben</t>
  </si>
  <si>
    <t>Straka René</t>
  </si>
  <si>
    <t>Šťastný Tung</t>
  </si>
  <si>
    <t>Sehnoutka Dalibor</t>
  </si>
  <si>
    <t>Postránecký Patrik</t>
  </si>
  <si>
    <t>Pošepný Josef</t>
  </si>
  <si>
    <t>Škatula Ondřej</t>
  </si>
  <si>
    <t>Čížek Roman</t>
  </si>
  <si>
    <t>Fokt Michele</t>
  </si>
  <si>
    <t>Jandečková Věra</t>
  </si>
  <si>
    <t>Vlasák Miloslav</t>
  </si>
  <si>
    <t>ŠK JOLY Lysá nad Labem, z.s.</t>
  </si>
  <si>
    <t>Brablík Michal</t>
  </si>
  <si>
    <t>Engelthalerová Šárka</t>
  </si>
  <si>
    <t>Hercík Vít</t>
  </si>
  <si>
    <t>Kaplanová Dominika</t>
  </si>
  <si>
    <t>Kříž Eliáš</t>
  </si>
  <si>
    <t>Labuta Matyáš</t>
  </si>
  <si>
    <t>Pačesný Eliáš</t>
  </si>
  <si>
    <t>Procházka Vít</t>
  </si>
  <si>
    <t>Rambousková Klára</t>
  </si>
  <si>
    <t>Dedič Dominik</t>
  </si>
  <si>
    <t>Michajlov Maxim</t>
  </si>
  <si>
    <t>Pleskot Václav</t>
  </si>
  <si>
    <t>Košťálek Daniel</t>
  </si>
  <si>
    <t>Kupčík Kamil</t>
  </si>
  <si>
    <t>Kupčíková Nela</t>
  </si>
  <si>
    <t>Stejný Šimon</t>
  </si>
  <si>
    <t>Černík David</t>
  </si>
  <si>
    <t>Dufková Tereza</t>
  </si>
  <si>
    <t>Ishihara Chris Yamato</t>
  </si>
  <si>
    <t>Jiříček Petr</t>
  </si>
  <si>
    <t>Ottomanský Vít</t>
  </si>
  <si>
    <t>Randák Jiří</t>
  </si>
  <si>
    <t>Kablukov Vadim</t>
  </si>
  <si>
    <t>Kabourek Jakub</t>
  </si>
  <si>
    <t>Kabrhel Jaroslav</t>
  </si>
  <si>
    <t>Kabuďa Jakub</t>
  </si>
  <si>
    <t>Kacafírek Miroslav</t>
  </si>
  <si>
    <t>Kacálek Karel</t>
  </si>
  <si>
    <t>Kacálek Ondřej</t>
  </si>
  <si>
    <t>Kacer Miroslav</t>
  </si>
  <si>
    <t>Kacerovský Pavel</t>
  </si>
  <si>
    <t>Kacíř Tomáš</t>
  </si>
  <si>
    <t>Kaczmarczyk David</t>
  </si>
  <si>
    <t>Kaczmarczyk Jakub</t>
  </si>
  <si>
    <t>Káč Jan</t>
  </si>
  <si>
    <t>Káčerek Antonín</t>
  </si>
  <si>
    <t>Kačírek Jakub</t>
  </si>
  <si>
    <t>Duda Jiří</t>
  </si>
  <si>
    <t>Duda Michal</t>
  </si>
  <si>
    <t>Duda Ondřej</t>
  </si>
  <si>
    <t>Duda Rudolf</t>
  </si>
  <si>
    <t>Duda Vilém</t>
  </si>
  <si>
    <t>Duda Vít</t>
  </si>
  <si>
    <t>Dudek Boleslav</t>
  </si>
  <si>
    <t>Dudek Jakub</t>
  </si>
  <si>
    <t>Dudek Jaromír</t>
  </si>
  <si>
    <t>Dudek Vladimír</t>
  </si>
  <si>
    <t>Dudek Vojtěch</t>
  </si>
  <si>
    <t>Dudková Alice</t>
  </si>
  <si>
    <t>Dudková Danka</t>
  </si>
  <si>
    <t>Dudková Ivana</t>
  </si>
  <si>
    <t>Dudková Josefína</t>
  </si>
  <si>
    <t>Dudl Václav</t>
  </si>
  <si>
    <t>Dudla Martin</t>
  </si>
  <si>
    <t>Dudlová Kateřina</t>
  </si>
  <si>
    <t>Dudová Anna</t>
  </si>
  <si>
    <t>Dudová Jitka</t>
  </si>
  <si>
    <t>Dudová Pavlína</t>
  </si>
  <si>
    <t>Dudová Petra</t>
  </si>
  <si>
    <t>Dufek Antonín</t>
  </si>
  <si>
    <t>Dufek Daniel</t>
  </si>
  <si>
    <t>Dufek Filip</t>
  </si>
  <si>
    <t>Dufek Jaroslav</t>
  </si>
  <si>
    <t>Dufek Jiří</t>
  </si>
  <si>
    <t>Dufek Martin</t>
  </si>
  <si>
    <t>Dufek Petr</t>
  </si>
  <si>
    <t>Dufek Stanislav</t>
  </si>
  <si>
    <t>Dufek Tomáš</t>
  </si>
  <si>
    <t>Duffek Marek</t>
  </si>
  <si>
    <t>Duch Robert</t>
  </si>
  <si>
    <t>Ducho Adam</t>
  </si>
  <si>
    <t>Ducho Pavel</t>
  </si>
  <si>
    <t>Duchoň Karel</t>
  </si>
  <si>
    <t>ŘEMDIH Strmilov</t>
  </si>
  <si>
    <t>Duchoň Vladimír</t>
  </si>
  <si>
    <t>Duchoňová Monika</t>
  </si>
  <si>
    <t>Dula David</t>
  </si>
  <si>
    <t>Bobek Matěj</t>
  </si>
  <si>
    <t>Bobek Michal</t>
  </si>
  <si>
    <t>Bobek Sebastian</t>
  </si>
  <si>
    <t>Bobovník Boris</t>
  </si>
  <si>
    <t>Boček Adam</t>
  </si>
  <si>
    <t>Boček Dalibor</t>
  </si>
  <si>
    <t>Boček Lukáš</t>
  </si>
  <si>
    <t>Boček Miloslav</t>
  </si>
  <si>
    <t>Boček Tadeáš</t>
  </si>
  <si>
    <t>Boček Tomáš</t>
  </si>
  <si>
    <t>Červíček Bohumil</t>
  </si>
  <si>
    <t>Červinka Jiří</t>
  </si>
  <si>
    <t>Červinka Luděk</t>
  </si>
  <si>
    <t>Červinka Miroslav</t>
  </si>
  <si>
    <t>Červinka Ondřej</t>
  </si>
  <si>
    <t>Červinka Václav</t>
  </si>
  <si>
    <t>Červinka Vladimír</t>
  </si>
  <si>
    <t>Červinka Zdeněk</t>
  </si>
  <si>
    <t>Červinková Veronika</t>
  </si>
  <si>
    <t>Červinský Alexandr</t>
  </si>
  <si>
    <t>Červinský Viktor</t>
  </si>
  <si>
    <t>Čerych Petr</t>
  </si>
  <si>
    <t>Čeřovský Lukáš</t>
  </si>
  <si>
    <t>Čeřovský Marek</t>
  </si>
  <si>
    <t>Česák Jaromír</t>
  </si>
  <si>
    <t>Česal Jaroslav</t>
  </si>
  <si>
    <t>Česal Václav</t>
  </si>
  <si>
    <t>Česánek Jaroslav</t>
  </si>
  <si>
    <t>Česenek Jan</t>
  </si>
  <si>
    <t>Česenek Vladimír</t>
  </si>
  <si>
    <t>Češek Šimon</t>
  </si>
  <si>
    <t>Češpiva Jakub</t>
  </si>
  <si>
    <t>Čierťaský Ludvík</t>
  </si>
  <si>
    <t>Čihák Adam</t>
  </si>
  <si>
    <t>Čihák Dominik</t>
  </si>
  <si>
    <t>Čihák Jan</t>
  </si>
  <si>
    <t>Čihák Jaromír</t>
  </si>
  <si>
    <t>Mazánek Matěj</t>
  </si>
  <si>
    <t>Cocerva Octavian</t>
  </si>
  <si>
    <t>Lank Maxmilián</t>
  </si>
  <si>
    <t>Schiffert Jan</t>
  </si>
  <si>
    <t>ŠK Kapličák Liberec, spolek</t>
  </si>
  <si>
    <t>Zeronik Pavel</t>
  </si>
  <si>
    <t>Dymešová Anna</t>
  </si>
  <si>
    <t>Koreček Jakub</t>
  </si>
  <si>
    <t>Roušal Richard</t>
  </si>
  <si>
    <t>Rudová Jana</t>
  </si>
  <si>
    <t>Vošmik Jáchym</t>
  </si>
  <si>
    <t>Bastlová Markéta</t>
  </si>
  <si>
    <t>Ficenec Natanael</t>
  </si>
  <si>
    <t>Majoroš Matěj</t>
  </si>
  <si>
    <t>Urbánek Šimon</t>
  </si>
  <si>
    <t>Hrubý Šimon</t>
  </si>
  <si>
    <t>Pechan Viktor</t>
  </si>
  <si>
    <t>Šachový klub Jičín z.s.</t>
  </si>
  <si>
    <t>Hloužek Ondřej</t>
  </si>
  <si>
    <t>Ježková Sabina</t>
  </si>
  <si>
    <t>Mikule Filip</t>
  </si>
  <si>
    <t>Mikulová Kateřina</t>
  </si>
  <si>
    <t>Fejfarová Anna</t>
  </si>
  <si>
    <t>Haken Kryštof</t>
  </si>
  <si>
    <t>Harcuba Matyáš</t>
  </si>
  <si>
    <t>Harcuba Michal</t>
  </si>
  <si>
    <t>Jiřík Lukáš</t>
  </si>
  <si>
    <t>Kindl Samuel</t>
  </si>
  <si>
    <t>Kopysova Lenka</t>
  </si>
  <si>
    <t>Košťál Ondřej</t>
  </si>
  <si>
    <t>Kuřík Jakub</t>
  </si>
  <si>
    <t>Sklenička Roman</t>
  </si>
  <si>
    <t>Jelíneková Zuzana</t>
  </si>
  <si>
    <t>Roxer Oliver</t>
  </si>
  <si>
    <t>Vávra Jindřich</t>
  </si>
  <si>
    <t>Jirouch Štěpán</t>
  </si>
  <si>
    <t>Matoušek Matěj</t>
  </si>
  <si>
    <t>Uždil Martin</t>
  </si>
  <si>
    <t>Bělobrádek Jakub</t>
  </si>
  <si>
    <t>Bělobrádek Vojtěch</t>
  </si>
  <si>
    <t>Bém Jáchym</t>
  </si>
  <si>
    <t>Částek Zdeněk</t>
  </si>
  <si>
    <t>Čepelák Jan</t>
  </si>
  <si>
    <t>Dřízal Jan</t>
  </si>
  <si>
    <t>Houšť Bartoloměj Filip</t>
  </si>
  <si>
    <t>TJ Spartak Vrchlabí</t>
  </si>
  <si>
    <t>Beneš Štěpán</t>
  </si>
  <si>
    <t>Beneš Tomáš</t>
  </si>
  <si>
    <t>Beneš Vítek</t>
  </si>
  <si>
    <t>Beneš Vladimír</t>
  </si>
  <si>
    <t>Benešová Martina</t>
  </si>
  <si>
    <t>ŠK ZŠ Hrabišín</t>
  </si>
  <si>
    <t>Beníšek František</t>
  </si>
  <si>
    <t>Benovič Martin</t>
  </si>
  <si>
    <t>Beňuš Adam</t>
  </si>
  <si>
    <t>Beran Daniel</t>
  </si>
  <si>
    <t>Beran Jakub</t>
  </si>
  <si>
    <t>Beran Jaromír</t>
  </si>
  <si>
    <t>Beran Lubomír</t>
  </si>
  <si>
    <t>Beran Luděk</t>
  </si>
  <si>
    <t>Beran Matyáš</t>
  </si>
  <si>
    <t>Baroň Přemysl</t>
  </si>
  <si>
    <t>Dolní Němčí</t>
  </si>
  <si>
    <t>T.J. Sokol Hranice</t>
  </si>
  <si>
    <t>TJ Fulnek</t>
  </si>
  <si>
    <t>ŠK POGO Budišov n/B.</t>
  </si>
  <si>
    <t>Baroš Zbyněk</t>
  </si>
  <si>
    <t>Karlovarský šachklub Tietz</t>
  </si>
  <si>
    <t>Bárta Adam</t>
  </si>
  <si>
    <t>Bárta Daniel</t>
  </si>
  <si>
    <t>ŠK Dvorec</t>
  </si>
  <si>
    <t>Bárta David</t>
  </si>
  <si>
    <t>TJ Žďár nad Sázavou z.s.</t>
  </si>
  <si>
    <t>Bárta Lumír</t>
  </si>
  <si>
    <t>Bárta Miroslav</t>
  </si>
  <si>
    <t>Komárek Lukáš</t>
  </si>
  <si>
    <t>Pernica Zbyšek</t>
  </si>
  <si>
    <t>Bína Dominik</t>
  </si>
  <si>
    <t>Bohuněk Lukáš</t>
  </si>
  <si>
    <t>Bohuněk Tomáš</t>
  </si>
  <si>
    <t>Horník Zdeněk</t>
  </si>
  <si>
    <t>Chour Petr</t>
  </si>
  <si>
    <t>Kmošková Laura</t>
  </si>
  <si>
    <t>Kodeš Jakub</t>
  </si>
  <si>
    <t>Smutný Matouš</t>
  </si>
  <si>
    <t>Sobotka Ondřej</t>
  </si>
  <si>
    <t>Suchý Rostislav</t>
  </si>
  <si>
    <t>Šindlerová Agáta</t>
  </si>
  <si>
    <t>Švácha Václav</t>
  </si>
  <si>
    <t>Tůmová Eliška</t>
  </si>
  <si>
    <t>Zahradník Rudolf</t>
  </si>
  <si>
    <t>Machovec Vojtěch</t>
  </si>
  <si>
    <t>Picek Josef</t>
  </si>
  <si>
    <t>Žák Jakub</t>
  </si>
  <si>
    <t>Fousek Petr</t>
  </si>
  <si>
    <t>Junová Alexandra</t>
  </si>
  <si>
    <t>Landsman Hynek</t>
  </si>
  <si>
    <t>Bulva Adam</t>
  </si>
  <si>
    <t>Cehula Marek</t>
  </si>
  <si>
    <t>Flaška Filip</t>
  </si>
  <si>
    <t>Kabeláč Viktor</t>
  </si>
  <si>
    <t>Půlpán Jindřich</t>
  </si>
  <si>
    <t>Růt Vojtěch</t>
  </si>
  <si>
    <t>Seidl Václav</t>
  </si>
  <si>
    <t>Vytiska Jan</t>
  </si>
  <si>
    <t>Zitková Markéta</t>
  </si>
  <si>
    <t>Čermák Dušan</t>
  </si>
  <si>
    <t>Hráček Zbyněk</t>
  </si>
  <si>
    <t>Koupil Štěpán</t>
  </si>
  <si>
    <t>Stehlíková Vanessa</t>
  </si>
  <si>
    <t>ŠK Bohemia Pardubice z.s.</t>
  </si>
  <si>
    <t>Brunclík Rostislav</t>
  </si>
  <si>
    <t>Cicvárek Jan</t>
  </si>
  <si>
    <t>Duška Stanislav</t>
  </si>
  <si>
    <t>Dymák Jonáš</t>
  </si>
  <si>
    <t>Handlíř David</t>
  </si>
  <si>
    <t>Jordanov Michail</t>
  </si>
  <si>
    <t>Kápička Zdeněk</t>
  </si>
  <si>
    <t>Kutílek Vojtěch</t>
  </si>
  <si>
    <t>Štolovský Marek</t>
  </si>
  <si>
    <t>Žampach Jakub</t>
  </si>
  <si>
    <t>Dospíšilová Leontýna</t>
  </si>
  <si>
    <t>Šestáková Marie</t>
  </si>
  <si>
    <t>Juřík Štěpán</t>
  </si>
  <si>
    <t>Přikryl Vít</t>
  </si>
  <si>
    <t>Rulíšek Ondřej</t>
  </si>
  <si>
    <t>Větr Tobiáš</t>
  </si>
  <si>
    <t>Vymazal Marek</t>
  </si>
  <si>
    <t>Daul Matyáš</t>
  </si>
  <si>
    <t>Dvořáček Josef</t>
  </si>
  <si>
    <t>Komárek Aleš</t>
  </si>
  <si>
    <t>Šmehlík Vojtěch</t>
  </si>
  <si>
    <t>Beran Jan</t>
  </si>
  <si>
    <t>Beran Matěj</t>
  </si>
  <si>
    <t>Cimprich Lukáš</t>
  </si>
  <si>
    <t>Pecháček Alex</t>
  </si>
  <si>
    <t>Pusztai Radim</t>
  </si>
  <si>
    <t>Luzar Bohumír</t>
  </si>
  <si>
    <t>Stojanov Dragan</t>
  </si>
  <si>
    <t>Kučírek Eliáš</t>
  </si>
  <si>
    <t>Vrba Vít</t>
  </si>
  <si>
    <t>Křížek Matěj</t>
  </si>
  <si>
    <t>Šimáčková Kateřina</t>
  </si>
  <si>
    <t>Tomik Vojtěch</t>
  </si>
  <si>
    <t>TJ Spartak Letohrad</t>
  </si>
  <si>
    <t>Klubert Lukáš</t>
  </si>
  <si>
    <t>Sibera Radim</t>
  </si>
  <si>
    <t>Šuman Václav</t>
  </si>
  <si>
    <t>Bartoš Roman</t>
  </si>
  <si>
    <t>ŠK Řetůvka</t>
  </si>
  <si>
    <t>Bělovský Pavel</t>
  </si>
  <si>
    <t>Branda Zdeněk</t>
  </si>
  <si>
    <t>Mikulecký Jan</t>
  </si>
  <si>
    <t>Mikulecký Jonáš</t>
  </si>
  <si>
    <t>Slanina Matěj</t>
  </si>
  <si>
    <t>Avuk Štěpán</t>
  </si>
  <si>
    <t>Barborka Marek</t>
  </si>
  <si>
    <t>Černý Radim</t>
  </si>
  <si>
    <t>Fňukal Matyáš</t>
  </si>
  <si>
    <t>Hejkal Filip</t>
  </si>
  <si>
    <t>Jednota Jakub</t>
  </si>
  <si>
    <t>Kadlecová Anna</t>
  </si>
  <si>
    <t>Rataj Marek</t>
  </si>
  <si>
    <t>Sobieraj Gusta</t>
  </si>
  <si>
    <t>Švásta František</t>
  </si>
  <si>
    <t>Wasserbauer Max</t>
  </si>
  <si>
    <t>Kokrda Matěj</t>
  </si>
  <si>
    <t>Kumštar Vojtěch</t>
  </si>
  <si>
    <t>Mankevich Patrik</t>
  </si>
  <si>
    <t>Pádivá Tereza</t>
  </si>
  <si>
    <t>Pádivý Marek</t>
  </si>
  <si>
    <t>Kaláb Matěj</t>
  </si>
  <si>
    <t>Med Luboš</t>
  </si>
  <si>
    <t>TJ Spartak Pelhřimov</t>
  </si>
  <si>
    <t>Čermák Antonín</t>
  </si>
  <si>
    <t>Beneš Jiří</t>
  </si>
  <si>
    <t>Beneš Karel</t>
  </si>
  <si>
    <t>Beneš Matěj</t>
  </si>
  <si>
    <t>Beneš Michal</t>
  </si>
  <si>
    <t>Šachový klub KDJS Sedlčany, z.s.</t>
  </si>
  <si>
    <t>Sokol Vrbno p/P</t>
  </si>
  <si>
    <t>Beneš Miloslav</t>
  </si>
  <si>
    <t>Funiok Marcel</t>
  </si>
  <si>
    <t>Funiok Richard</t>
  </si>
  <si>
    <t>Fůra Dominik</t>
  </si>
  <si>
    <t>Fürbacher Milan</t>
  </si>
  <si>
    <t>Fürbacher Miroslav</t>
  </si>
  <si>
    <t>Furch David</t>
  </si>
  <si>
    <t>Furch Denis</t>
  </si>
  <si>
    <t>Füri Jan</t>
  </si>
  <si>
    <t>Furín Adam</t>
  </si>
  <si>
    <t>Furiš Jan</t>
  </si>
  <si>
    <t>Furness Benjamin Edward</t>
  </si>
  <si>
    <t>Fürst Matyáš</t>
  </si>
  <si>
    <t>Fusek Lukáš</t>
  </si>
  <si>
    <t>Fusek Vojtěch</t>
  </si>
  <si>
    <t>Fusková Martina</t>
  </si>
  <si>
    <t>Fůss Jan</t>
  </si>
  <si>
    <t>Fuxová Laura</t>
  </si>
  <si>
    <t>Fuxová Patricie</t>
  </si>
  <si>
    <t>Fúzik Bohuslav</t>
  </si>
  <si>
    <t>Fyman Václav</t>
  </si>
  <si>
    <t>Gába Lukáš</t>
  </si>
  <si>
    <t>Gablík Zdeněk</t>
  </si>
  <si>
    <t>Gabrhel Zbyněk</t>
  </si>
  <si>
    <t>Gabriel Adam</t>
  </si>
  <si>
    <t>Gabriel Jan</t>
  </si>
  <si>
    <t>Gabriel Patrik</t>
  </si>
  <si>
    <t>Gabriel Tomáš</t>
  </si>
  <si>
    <t>Gabrielová Markéta</t>
  </si>
  <si>
    <t>Gabryš Lukáš</t>
  </si>
  <si>
    <t>Gadas Lukáš</t>
  </si>
  <si>
    <t>ŠK Rajnochovice</t>
  </si>
  <si>
    <t>Gadas Richard</t>
  </si>
  <si>
    <t>Gaj Radim</t>
  </si>
  <si>
    <t>Gaja Jiří</t>
  </si>
  <si>
    <t>Gajda Rostislav</t>
  </si>
  <si>
    <t>Gajda Tomáš</t>
  </si>
  <si>
    <t>Gajdoš Daniel</t>
  </si>
  <si>
    <t>Gajdoš Jan</t>
  </si>
  <si>
    <t>Gajdoš Kryštof</t>
  </si>
  <si>
    <t>Gajdoš Marek</t>
  </si>
  <si>
    <t>Gajdoš Matěj</t>
  </si>
  <si>
    <t>Gajdušek Josef</t>
  </si>
  <si>
    <t>Gajová Anna</t>
  </si>
  <si>
    <t>Gál Josef</t>
  </si>
  <si>
    <t>Galandák Daniel</t>
  </si>
  <si>
    <t>Galda Jan</t>
  </si>
  <si>
    <t>Galda Tomáš</t>
  </si>
  <si>
    <t>Galdia Jan</t>
  </si>
  <si>
    <t>Gálek Jaroslav</t>
  </si>
  <si>
    <t>Galetka Jaromír</t>
  </si>
  <si>
    <t>Galia Zdeněk</t>
  </si>
  <si>
    <t>Galíček Stanislav</t>
  </si>
  <si>
    <t>Gálík Jakub</t>
  </si>
  <si>
    <t>Gáliková Natálie</t>
  </si>
  <si>
    <t>Gališ Michal</t>
  </si>
  <si>
    <t>TJ Jiskra Jaroměř</t>
  </si>
  <si>
    <t>Al-Kubati Josef</t>
  </si>
  <si>
    <t>Alsorihi Mohammad</t>
  </si>
  <si>
    <t>ŠK Teplice</t>
  </si>
  <si>
    <t>Alt Vít</t>
  </si>
  <si>
    <t>TJ Jiskra Humpolec</t>
  </si>
  <si>
    <t>Altman Pavel</t>
  </si>
  <si>
    <t>TJ Plzeň Košutka z.s.</t>
  </si>
  <si>
    <t>Šachy Brankovice z.s.</t>
  </si>
  <si>
    <t>ŠK Spartak Chodov</t>
  </si>
  <si>
    <t>Altmann Richard</t>
  </si>
  <si>
    <t>QCC České Budějovice</t>
  </si>
  <si>
    <t>Ambasová Markéta</t>
  </si>
  <si>
    <t>Bárta Oliver</t>
  </si>
  <si>
    <t>Bárta Ondřej</t>
  </si>
  <si>
    <t>TJ CHS Chotěboř</t>
  </si>
  <si>
    <t>Bárta Radek</t>
  </si>
  <si>
    <t>Spartak Velká Bíteš</t>
  </si>
  <si>
    <t>Šachový klub Ústí nad Orlicí, z.s.</t>
  </si>
  <si>
    <t>Barták Adam</t>
  </si>
  <si>
    <t>Barták Josef</t>
  </si>
  <si>
    <t>TJ Sparta Kutná Hora</t>
  </si>
  <si>
    <t>Barták Pavel</t>
  </si>
  <si>
    <t>Šachový klub Sobotka 2009, o.s.</t>
  </si>
  <si>
    <t>Bartas Pavel</t>
  </si>
  <si>
    <t>Bartečková Denisa</t>
  </si>
  <si>
    <t>Bartečková Nikol</t>
  </si>
  <si>
    <t>Bartečková Valérie</t>
  </si>
  <si>
    <t>Bartečková Zita Elena</t>
  </si>
  <si>
    <t>Bártek Adam</t>
  </si>
  <si>
    <t>Bártek Jan</t>
  </si>
  <si>
    <t>ŠK Sulimov</t>
  </si>
  <si>
    <t>Bártek Jaromír</t>
  </si>
  <si>
    <t>Bártek Josef</t>
  </si>
  <si>
    <t>Bartek Martin</t>
  </si>
  <si>
    <t>TJ AERO Odolena Voda</t>
  </si>
  <si>
    <t>Bártek Pavel</t>
  </si>
  <si>
    <t>KH Zašová</t>
  </si>
  <si>
    <t>Jezdci Jundrov</t>
  </si>
  <si>
    <t>Bartík Gustav</t>
  </si>
  <si>
    <t>Bartko Dominik</t>
  </si>
  <si>
    <t>Bartko Filip</t>
  </si>
  <si>
    <t>Bartková Karolína</t>
  </si>
  <si>
    <t>Bartkowicz Lukasz</t>
  </si>
  <si>
    <t>TJ Zlaté Hory</t>
  </si>
  <si>
    <t>ŠK Břežany-Pravice</t>
  </si>
  <si>
    <t>Bartl Pavel</t>
  </si>
  <si>
    <t>ŠK Střelice</t>
  </si>
  <si>
    <t>Bartoň Jan</t>
  </si>
  <si>
    <t>T.J. Sokol Šumperk</t>
  </si>
  <si>
    <t>Bartoň Ondřej</t>
  </si>
  <si>
    <t>TJ Ludgeřovice, z.s.</t>
  </si>
  <si>
    <t>Bartoň Václav</t>
  </si>
  <si>
    <t>Bartoněk Marek</t>
  </si>
  <si>
    <t>Šachový klub Luká-Bouzov, z. s.</t>
  </si>
  <si>
    <t>Bartoněk Rostislav</t>
  </si>
  <si>
    <t>Bartoněk Tomáš</t>
  </si>
  <si>
    <t>Šachový klub Holoubkov</t>
  </si>
  <si>
    <t>Bartoníček Jan</t>
  </si>
  <si>
    <t>Bartoníček Radim</t>
  </si>
  <si>
    <t>Bartoníček Zdeněk</t>
  </si>
  <si>
    <t>ŠK Garde Kaznějov</t>
  </si>
  <si>
    <t>Bartoníčková Anna</t>
  </si>
  <si>
    <t>Bartoníčková Bára</t>
  </si>
  <si>
    <t>ŠK SIGMIA Olomouc</t>
  </si>
  <si>
    <t>Bartosz Bogdan</t>
  </si>
  <si>
    <t>Bartoszová Jitka</t>
  </si>
  <si>
    <t>Bartoszová Klára</t>
  </si>
  <si>
    <t>Bartoš Alois</t>
  </si>
  <si>
    <t>TJ Štefanydes Polička</t>
  </si>
  <si>
    <t>Bany Jonáš Theodor</t>
  </si>
  <si>
    <t>Benek Adam</t>
  </si>
  <si>
    <t>Bula Jindřich</t>
  </si>
  <si>
    <t>Burdová Zuzana</t>
  </si>
  <si>
    <t>Devát Jakub</t>
  </si>
  <si>
    <t>Hindrich Tomáš</t>
  </si>
  <si>
    <t>Komárek Albert</t>
  </si>
  <si>
    <t>Krůpa Alexandr</t>
  </si>
  <si>
    <t>Kubík Ladislav</t>
  </si>
  <si>
    <t>Landt Robert</t>
  </si>
  <si>
    <t>Lisik Miroslav</t>
  </si>
  <si>
    <t>Lukáš František</t>
  </si>
  <si>
    <t>Lukáš Ondřej</t>
  </si>
  <si>
    <t>Paulmichl Lukáš</t>
  </si>
  <si>
    <t>Paulmichlová Lenka</t>
  </si>
  <si>
    <t>Poneš Petr</t>
  </si>
  <si>
    <t>Řepka Martin</t>
  </si>
  <si>
    <t>Sedlák Matyáš</t>
  </si>
  <si>
    <t>Smílek Ondřej</t>
  </si>
  <si>
    <t>Stašok Danil</t>
  </si>
  <si>
    <t>Stašok Kiril</t>
  </si>
  <si>
    <t>Stašok Vladislav</t>
  </si>
  <si>
    <t>Strnad Vladimír</t>
  </si>
  <si>
    <t>Svoboda Oliver</t>
  </si>
  <si>
    <t>Štolba Andrey</t>
  </si>
  <si>
    <t>Tomanec Michal</t>
  </si>
  <si>
    <t>Tomanec Vlastimil</t>
  </si>
  <si>
    <t>Vosková Viktória</t>
  </si>
  <si>
    <t>Zahumenský Vilém</t>
  </si>
  <si>
    <t>Zelníček Dominik</t>
  </si>
  <si>
    <t>Židlický Patrik</t>
  </si>
  <si>
    <t>Ott Richard</t>
  </si>
  <si>
    <t>Borkovec Ondřej</t>
  </si>
  <si>
    <t>Dvorský Vojtěch</t>
  </si>
  <si>
    <t>Šachová škola HŘÍBATA</t>
  </si>
  <si>
    <t>Klíč Radim</t>
  </si>
  <si>
    <t>Kopečný David</t>
  </si>
  <si>
    <t>Bonaventurová Ema</t>
  </si>
  <si>
    <t>Novotný Šimon</t>
  </si>
  <si>
    <t>Štourač Petr</t>
  </si>
  <si>
    <t>Hudec Lukáš</t>
  </si>
  <si>
    <t>Pokorná Alena</t>
  </si>
  <si>
    <t>Řehák Šimon</t>
  </si>
  <si>
    <t>Velehradský Kryštof</t>
  </si>
  <si>
    <t>Číž Alexandr</t>
  </si>
  <si>
    <t>Guldan Filip</t>
  </si>
  <si>
    <t>Hluzák Alex Sebastian</t>
  </si>
  <si>
    <t>Chrástka Tomáš</t>
  </si>
  <si>
    <t>Novotný Maxmilián</t>
  </si>
  <si>
    <t>Pliska Lukáš</t>
  </si>
  <si>
    <t>Šachový klub Galerie Závodný Mikulov, za</t>
  </si>
  <si>
    <t>Bodová Hana</t>
  </si>
  <si>
    <t>Kubečka Martin</t>
  </si>
  <si>
    <t>Matela Zdeněk</t>
  </si>
  <si>
    <t>Šivel Štěpán</t>
  </si>
  <si>
    <t>Tutka Michal</t>
  </si>
  <si>
    <t>Cerulík Lukáš</t>
  </si>
  <si>
    <t>Vytrhlík Petr</t>
  </si>
  <si>
    <t>ŠO MKS Vyškov</t>
  </si>
  <si>
    <t>TJ Sport Bučovice, z.s.</t>
  </si>
  <si>
    <t>Kusák Roman</t>
  </si>
  <si>
    <t>Rolinc Šimon</t>
  </si>
  <si>
    <t>Kremzová Natálie</t>
  </si>
  <si>
    <t>Sutorý Jan</t>
  </si>
  <si>
    <t>Tarabášová Marie</t>
  </si>
  <si>
    <t>Tylšarová Kateřina</t>
  </si>
  <si>
    <t>Vácha Jiří</t>
  </si>
  <si>
    <t>Ždímal Vítek</t>
  </si>
  <si>
    <t>Huml Jiří</t>
  </si>
  <si>
    <t>ŠO TP Habrovany, z.s.</t>
  </si>
  <si>
    <t>Dobšinský Petr</t>
  </si>
  <si>
    <t>Dočekal Milan</t>
  </si>
  <si>
    <t>Dočekal Tomáš</t>
  </si>
  <si>
    <t>Dočekal Vladimír</t>
  </si>
  <si>
    <t>Dočekalová Alexandra</t>
  </si>
  <si>
    <t>Dočkal Karel</t>
  </si>
  <si>
    <t>Dofek Tomáš</t>
  </si>
  <si>
    <t>Dohnal František</t>
  </si>
  <si>
    <t>Dohnal Jindřich</t>
  </si>
  <si>
    <t>Dohnal Martin</t>
  </si>
  <si>
    <t>Dohnálek Tomáš</t>
  </si>
  <si>
    <t>Dokoupil Jiří</t>
  </si>
  <si>
    <t>Dokoupil Marek</t>
  </si>
  <si>
    <t>Doktorová Alice</t>
  </si>
  <si>
    <t>Dolanský Lukáš</t>
  </si>
  <si>
    <t>Doleček Matěj</t>
  </si>
  <si>
    <t>Doleček Pavel</t>
  </si>
  <si>
    <t>Dolejš Jan</t>
  </si>
  <si>
    <t>Dolejš Mikuláš</t>
  </si>
  <si>
    <t>Dolejš Radek</t>
  </si>
  <si>
    <t>Fiala Radovan</t>
  </si>
  <si>
    <t>ŠMKA Kopřivnice 2020</t>
  </si>
  <si>
    <t>Drozd Zdeněk</t>
  </si>
  <si>
    <t>Duchek Karel</t>
  </si>
  <si>
    <t>Grossmann Karel</t>
  </si>
  <si>
    <t>Holub Alan</t>
  </si>
  <si>
    <t>Holuša Petr</t>
  </si>
  <si>
    <t>Honč Tomáš</t>
  </si>
  <si>
    <t>Kubový Ondřej</t>
  </si>
  <si>
    <t>Řeháček Lukáš</t>
  </si>
  <si>
    <t>Schenk Jaroslav</t>
  </si>
  <si>
    <t>Stoklas Radek</t>
  </si>
  <si>
    <t>Čavera Daniel</t>
  </si>
  <si>
    <t>Formánek Eduard</t>
  </si>
  <si>
    <t>Gřešek Oskar</t>
  </si>
  <si>
    <t>Jarma Jan</t>
  </si>
  <si>
    <t>Kožiál Ondřej</t>
  </si>
  <si>
    <t>Neuvirt Jakub</t>
  </si>
  <si>
    <t>Šotek Matěj</t>
  </si>
  <si>
    <t>Šrajer Šimon</t>
  </si>
  <si>
    <t>Bartoš David</t>
  </si>
  <si>
    <t>Bartoš František</t>
  </si>
  <si>
    <t>DDM Písek</t>
  </si>
  <si>
    <t>ŠO Kunovice</t>
  </si>
  <si>
    <t>Bartoš Jiří</t>
  </si>
  <si>
    <t>Bartoš Karel</t>
  </si>
  <si>
    <t>Bartoš Luboš</t>
  </si>
  <si>
    <t>Bartoš Martin</t>
  </si>
  <si>
    <t>TJ ŠO Chrudim</t>
  </si>
  <si>
    <t>ŠK Veselí n.L.</t>
  </si>
  <si>
    <t>Bartoš Michal</t>
  </si>
  <si>
    <t>Bartoš Patrik</t>
  </si>
  <si>
    <t>Bartoš Pavel</t>
  </si>
  <si>
    <t>TJ Sokol Neveklov</t>
  </si>
  <si>
    <t>Bartoš Petr</t>
  </si>
  <si>
    <t>SK Žamberk</t>
  </si>
  <si>
    <t>TJ Jablonné nad Orlicí</t>
  </si>
  <si>
    <t>Bartoš Václav</t>
  </si>
  <si>
    <t>Bartoš Vojtěch</t>
  </si>
  <si>
    <t>TJ Tatran Hostinné</t>
  </si>
  <si>
    <t>Bartošek Ivan</t>
  </si>
  <si>
    <t>Bartošek Jindřich</t>
  </si>
  <si>
    <t>ŠKTP Hrabyně</t>
  </si>
  <si>
    <t>Bartošek Martin</t>
  </si>
  <si>
    <t>ŠK Svornost Rousínovec</t>
  </si>
  <si>
    <t>Bartošek Miroslav</t>
  </si>
  <si>
    <t>Bartošek Pavel</t>
  </si>
  <si>
    <t>Bartošek Zdeněk</t>
  </si>
  <si>
    <t>SK Rusava</t>
  </si>
  <si>
    <t>Bartošík Adam</t>
  </si>
  <si>
    <t>ŠK Vinary</t>
  </si>
  <si>
    <t>Bartošík Petr</t>
  </si>
  <si>
    <t>ŠK Dubňany o.s.</t>
  </si>
  <si>
    <t>Bartošová Hana</t>
  </si>
  <si>
    <t>Bartošová Kateřina</t>
  </si>
  <si>
    <t>Bartošová Klára</t>
  </si>
  <si>
    <t>ŠK Karlovy Vary</t>
  </si>
  <si>
    <t>Bartošová Lucie</t>
  </si>
  <si>
    <t>Bártová Eva</t>
  </si>
  <si>
    <t>Bártová Hana</t>
  </si>
  <si>
    <t>Bártová Šárka</t>
  </si>
  <si>
    <t>TJ Libina</t>
  </si>
  <si>
    <t>Bártů Jiří</t>
  </si>
  <si>
    <t>Bartulec Zbyhněv</t>
  </si>
  <si>
    <t>TJ Lokomotiva Česká Třebová</t>
  </si>
  <si>
    <t>Šachový klub Jeseník, z.s.</t>
  </si>
  <si>
    <t>Barukčič Jozo</t>
  </si>
  <si>
    <t>Barvenčík Libor</t>
  </si>
  <si>
    <t>ŠK 1935 Bolatice, z.s.</t>
  </si>
  <si>
    <t>Barvenčíková Klára</t>
  </si>
  <si>
    <t>Barvínek Milan</t>
  </si>
  <si>
    <t>Bařina Lukáš</t>
  </si>
  <si>
    <t>Bařina Marek</t>
  </si>
  <si>
    <t>Bařina Martin</t>
  </si>
  <si>
    <t>Bařina Stanislav</t>
  </si>
  <si>
    <t>Bařina Vít</t>
  </si>
  <si>
    <t>Bařinka Miroslav</t>
  </si>
  <si>
    <t>Basel Petr</t>
  </si>
  <si>
    <t>Basel Tobiáš</t>
  </si>
  <si>
    <t>Bastián Lukáš</t>
  </si>
  <si>
    <t>DDM Sokol Nymburk</t>
  </si>
  <si>
    <t>Slavia  Boskovice</t>
  </si>
  <si>
    <t>Baše Otokar</t>
  </si>
  <si>
    <t>TJ Sokol Dubenec</t>
  </si>
  <si>
    <t>Bašta Jan</t>
  </si>
  <si>
    <t>TJ Spartak Vlašim</t>
  </si>
  <si>
    <t>ŠACHklub Písek</t>
  </si>
  <si>
    <t>Baštincová Hana</t>
  </si>
  <si>
    <t>Baštinec Radek</t>
  </si>
  <si>
    <t>DDM Kolín</t>
  </si>
  <si>
    <t>Baťa Jiří</t>
  </si>
  <si>
    <t>Batěk Filip</t>
  </si>
  <si>
    <t>Batěk Tomáš</t>
  </si>
  <si>
    <t>ŠK Sokol Klatovy</t>
  </si>
  <si>
    <t>Batelka Matyáš</t>
  </si>
  <si>
    <t>Šachový klub Frýdlant, z.s.</t>
  </si>
  <si>
    <t>Batelka Štěpán</t>
  </si>
  <si>
    <t>Batelková Lucie</t>
  </si>
  <si>
    <t>Batík Jan</t>
  </si>
  <si>
    <t>ŠK Kovohutě Příbram</t>
  </si>
  <si>
    <t>ŠK 64 Plzeň</t>
  </si>
  <si>
    <t>Baťka Josef</t>
  </si>
  <si>
    <t>Batkhurel Kherlen</t>
  </si>
  <si>
    <t>Batko Tomáš</t>
  </si>
  <si>
    <t>Dynamo DP Ostrava</t>
  </si>
  <si>
    <t>Batmunkh Celmeg</t>
  </si>
  <si>
    <t>Batmunkh Dulguun</t>
  </si>
  <si>
    <t>SŠK Cejle</t>
  </si>
  <si>
    <t>Baturný Hynek</t>
  </si>
  <si>
    <t>Baudyš Ondřej</t>
  </si>
  <si>
    <t>Sokol Brandýs nad Labem</t>
  </si>
  <si>
    <t>Bauer Jáchym</t>
  </si>
  <si>
    <t>Bauer Jan</t>
  </si>
  <si>
    <t>ŠK AZ CENTRUM Havlíčkův Brod</t>
  </si>
  <si>
    <t>Bauer Jindřich</t>
  </si>
  <si>
    <t>Český lev Kolešovice-šachový klub, z.s.</t>
  </si>
  <si>
    <t>Bauer Josef</t>
  </si>
  <si>
    <t>Sokol Štítary</t>
  </si>
  <si>
    <t>Bauer Miroslav</t>
  </si>
  <si>
    <t>Bauer Ondřej</t>
  </si>
  <si>
    <t>Bauer Pavel</t>
  </si>
  <si>
    <t>DDM Osek</t>
  </si>
  <si>
    <t>Bauer Robert</t>
  </si>
  <si>
    <t>Bauer Roman</t>
  </si>
  <si>
    <t>Bauer Santána</t>
  </si>
  <si>
    <t>Bauer Tomáš</t>
  </si>
  <si>
    <t>Bauer Václav</t>
  </si>
  <si>
    <t>Bauer Vojtěch</t>
  </si>
  <si>
    <t>Bauerová Anna</t>
  </si>
  <si>
    <t>Spartak Uherský Brod</t>
  </si>
  <si>
    <t>TJ Ostrov</t>
  </si>
  <si>
    <t>TJ Bohemia Poděbrady</t>
  </si>
  <si>
    <t>Baumruk Josef</t>
  </si>
  <si>
    <t>ŠK Přeštice</t>
  </si>
  <si>
    <t>Bausano Michael</t>
  </si>
  <si>
    <t>Bayer Radek</t>
  </si>
  <si>
    <t>Bayer Vlastimil</t>
  </si>
  <si>
    <t>Slovan Ostrava</t>
  </si>
  <si>
    <t>Bazala Vladimír</t>
  </si>
  <si>
    <t>TJ Lutopecny-Měrůtky</t>
  </si>
  <si>
    <t>Bazanov Pavel</t>
  </si>
  <si>
    <t>Dolejš Vojtěch</t>
  </si>
  <si>
    <t>Dolejší Filip</t>
  </si>
  <si>
    <t>Dolenský Daniel</t>
  </si>
  <si>
    <t>Dolenský Filip</t>
  </si>
  <si>
    <t>Dolenský Milan</t>
  </si>
  <si>
    <t>Dolenský Štěpán</t>
  </si>
  <si>
    <t>Doležal Adam</t>
  </si>
  <si>
    <t>Doležal Daniel</t>
  </si>
  <si>
    <t>Doležal Eduard</t>
  </si>
  <si>
    <t>Doležal Filip</t>
  </si>
  <si>
    <t>Doležal Jan</t>
  </si>
  <si>
    <t>Doležal Jiří</t>
  </si>
  <si>
    <t>Doležal Jošt</t>
  </si>
  <si>
    <t>Doležal Karel</t>
  </si>
  <si>
    <t>Doležal Ladislav</t>
  </si>
  <si>
    <t>Doležal Libor</t>
  </si>
  <si>
    <t>Doležal Lukáš</t>
  </si>
  <si>
    <t>Doležal Marek</t>
  </si>
  <si>
    <t>Doležal Ondřej</t>
  </si>
  <si>
    <t>Doležal Pavel</t>
  </si>
  <si>
    <t>Doležal Petr</t>
  </si>
  <si>
    <t>Doležal Rudolf</t>
  </si>
  <si>
    <t>Doležal Šimon</t>
  </si>
  <si>
    <t>Doležal Vít</t>
  </si>
  <si>
    <t>Doležal Vladimír</t>
  </si>
  <si>
    <t>Doležálek Čestmír</t>
  </si>
  <si>
    <t>Doležálek Max</t>
  </si>
  <si>
    <t>Doležalová Josefína</t>
  </si>
  <si>
    <t>Doležalová Lada</t>
  </si>
  <si>
    <t>Doležalová Magdaléna</t>
  </si>
  <si>
    <t>Doležalová Miriam</t>
  </si>
  <si>
    <t>Horníček Jiří</t>
  </si>
  <si>
    <t>Horníček Ondřej</t>
  </si>
  <si>
    <t>Horníček Pavel</t>
  </si>
  <si>
    <t>Horníček Petr</t>
  </si>
  <si>
    <t>Horníček Václav</t>
  </si>
  <si>
    <t>Hornik Michael</t>
  </si>
  <si>
    <t>Horník Zbyněk</t>
  </si>
  <si>
    <t>Hornoch Lukáš</t>
  </si>
  <si>
    <t>Horný Jaroslav</t>
  </si>
  <si>
    <t>Horný Tomáš</t>
  </si>
  <si>
    <t>Horodyská Lucie</t>
  </si>
  <si>
    <t>Horová Karolína</t>
  </si>
  <si>
    <t>Horsák Jan</t>
  </si>
  <si>
    <t>Horský Antonín</t>
  </si>
  <si>
    <t>Horský Vojtěch</t>
  </si>
  <si>
    <t>Horutová Nikol</t>
  </si>
  <si>
    <t>Horváth Filip</t>
  </si>
  <si>
    <t>Horvath František</t>
  </si>
  <si>
    <t>Horváth Michal</t>
  </si>
  <si>
    <t>Horváth Tomáš</t>
  </si>
  <si>
    <t>Hořák Radek</t>
  </si>
  <si>
    <t>Hořan Tomáš</t>
  </si>
  <si>
    <t>Hořejší Alice</t>
  </si>
  <si>
    <t>Hořejší Roman</t>
  </si>
  <si>
    <t>Hořejší Zbyněk</t>
  </si>
  <si>
    <t>Hořický Kamil</t>
  </si>
  <si>
    <t>Hořínek Jakub</t>
  </si>
  <si>
    <t>Hořínek Jiří</t>
  </si>
  <si>
    <t>Hosák Ladislav</t>
  </si>
  <si>
    <t>Hosnedl Adam</t>
  </si>
  <si>
    <t>Hosnedl Jiří</t>
  </si>
  <si>
    <t>Hosnedl Luboš</t>
  </si>
  <si>
    <t>Hosnedl Matyáš</t>
  </si>
  <si>
    <t>Hosnedl Ondřej</t>
  </si>
  <si>
    <t>Hospodka Josef</t>
  </si>
  <si>
    <t>Hostaša Martin</t>
  </si>
  <si>
    <t>Hostaša Petr</t>
  </si>
  <si>
    <t>Hostička František</t>
  </si>
  <si>
    <t>Hostinský Jiří</t>
  </si>
  <si>
    <t>Hošák Jan</t>
  </si>
  <si>
    <t>Hošek Jakub</t>
  </si>
  <si>
    <t>Hošek Josef</t>
  </si>
  <si>
    <t>Hošek Martin</t>
  </si>
  <si>
    <t>Hošek Michal</t>
  </si>
  <si>
    <t>Hošek Stanislav</t>
  </si>
  <si>
    <t>Hošík Václav</t>
  </si>
  <si>
    <t>Hošková Jana</t>
  </si>
  <si>
    <t>Válková Stela</t>
  </si>
  <si>
    <t>Velík Adam</t>
  </si>
  <si>
    <t>Veselý Albert</t>
  </si>
  <si>
    <t>Vincze Filip</t>
  </si>
  <si>
    <t>Vitouchová Amálie</t>
  </si>
  <si>
    <t>Vojík Tobiáš</t>
  </si>
  <si>
    <t>Výbora Karel</t>
  </si>
  <si>
    <t>Vyšinský Jan</t>
  </si>
  <si>
    <t>Vyšinský Martin</t>
  </si>
  <si>
    <t>Waldhajn Vojtěch</t>
  </si>
  <si>
    <t>Weiter Ondřej</t>
  </si>
  <si>
    <t>Xaverová Nela</t>
  </si>
  <si>
    <t>Zábranský Jaroslav</t>
  </si>
  <si>
    <t>Zaplatil Jonáš</t>
  </si>
  <si>
    <t>Zaplatil Kryštof</t>
  </si>
  <si>
    <t>Zapletal Filip</t>
  </si>
  <si>
    <t>Zatloukal Jaroslav</t>
  </si>
  <si>
    <t>Zbíral Filip</t>
  </si>
  <si>
    <t>Zbořil Lukáš</t>
  </si>
  <si>
    <t>Zderčík Štěpán</t>
  </si>
  <si>
    <t>Zídek Tomáš</t>
  </si>
  <si>
    <t>Zoubek Jakub</t>
  </si>
  <si>
    <t>Zvara Jiří</t>
  </si>
  <si>
    <t>Železník Ondrej</t>
  </si>
  <si>
    <t>Valenta Pavel</t>
  </si>
  <si>
    <t>Bezkočka Marek</t>
  </si>
  <si>
    <t>Cimburek Stanislav</t>
  </si>
  <si>
    <t>Keřt Daniel</t>
  </si>
  <si>
    <t>Keřt Marcel</t>
  </si>
  <si>
    <t>Krátká Tereza</t>
  </si>
  <si>
    <t>Kubín Jan</t>
  </si>
  <si>
    <t>Málek Daniel</t>
  </si>
  <si>
    <t>Ozank Samuel</t>
  </si>
  <si>
    <t>Pádivý Jan</t>
  </si>
  <si>
    <t>Segul Michael</t>
  </si>
  <si>
    <t>Stefan Šimon</t>
  </si>
  <si>
    <t>Vávrová Gabriela</t>
  </si>
  <si>
    <t>Volný Vítek</t>
  </si>
  <si>
    <t>Dospíšilová Markéta</t>
  </si>
  <si>
    <t>Ingr Josef</t>
  </si>
  <si>
    <t>Vomáčka Jakub</t>
  </si>
  <si>
    <t>Dvořáček Alois</t>
  </si>
  <si>
    <t>Kašický Šimon</t>
  </si>
  <si>
    <t>Jana Miroslav</t>
  </si>
  <si>
    <t>Janáč Jakub</t>
  </si>
  <si>
    <t>Janáček Aleš</t>
  </si>
  <si>
    <t>Janáček David</t>
  </si>
  <si>
    <t>Janáček Jan</t>
  </si>
  <si>
    <t>Janáček Matyáš</t>
  </si>
  <si>
    <t>Mazanec Karel</t>
  </si>
  <si>
    <t>Kopta Jiří</t>
  </si>
  <si>
    <t>Kopuletý Jan</t>
  </si>
  <si>
    <t>Kopysov Filip</t>
  </si>
  <si>
    <t>Koranda Jaroslav</t>
  </si>
  <si>
    <t>Koranda Stanislav</t>
  </si>
  <si>
    <t>Korba Jan</t>
  </si>
  <si>
    <t>Korbel Jiří</t>
  </si>
  <si>
    <t>Korbel Michal</t>
  </si>
  <si>
    <t>Korbel Richard</t>
  </si>
  <si>
    <t>Körber Antonín</t>
  </si>
  <si>
    <t>Korberová Jitka-Brožová</t>
  </si>
  <si>
    <t>Korbičková Tereza</t>
  </si>
  <si>
    <t>Korcián Jan</t>
  </si>
  <si>
    <t>Korčák Arnošt</t>
  </si>
  <si>
    <t>Korčák Michal</t>
  </si>
  <si>
    <t>Korčáková Jiřina</t>
  </si>
  <si>
    <t>Kordík Jan</t>
  </si>
  <si>
    <t>Kordinová Monika</t>
  </si>
  <si>
    <t>Kordoš Michal</t>
  </si>
  <si>
    <t>Korec Jan</t>
  </si>
  <si>
    <t>Koren Jaroslav</t>
  </si>
  <si>
    <t>Koreň Jaroslav</t>
  </si>
  <si>
    <t>Koreň Štěpán</t>
  </si>
  <si>
    <t>Korger Petr</t>
  </si>
  <si>
    <t>Korienek Libor</t>
  </si>
  <si>
    <t>Koriťák Pavel</t>
  </si>
  <si>
    <t>Koriťáková Anna</t>
  </si>
  <si>
    <t>Koritko Jan</t>
  </si>
  <si>
    <t>Korityák Antonín</t>
  </si>
  <si>
    <t>Korityák Vojtěch</t>
  </si>
  <si>
    <t>Korman Jakub</t>
  </si>
  <si>
    <t>Kormaňák Pavel</t>
  </si>
  <si>
    <t>Kornel Martin</t>
  </si>
  <si>
    <t>Kornel Ondřej</t>
  </si>
  <si>
    <t>Kornel Tomáš</t>
  </si>
  <si>
    <t>Kornel Vlastimil</t>
  </si>
  <si>
    <t>Korol Jiří</t>
  </si>
  <si>
    <t>Koros Josef</t>
  </si>
  <si>
    <t>Korsa Jindřich</t>
  </si>
  <si>
    <t>Korsa Jiří</t>
  </si>
  <si>
    <t>Körschner Miroslav</t>
  </si>
  <si>
    <t>Körschnerová Jaroslava</t>
  </si>
  <si>
    <t>Kortiš Lukáš</t>
  </si>
  <si>
    <t>Kortiš Štěpán</t>
  </si>
  <si>
    <t>Koryčánek Jaromír</t>
  </si>
  <si>
    <t>Korytár Štefan</t>
  </si>
  <si>
    <t>Kořená Eliška</t>
  </si>
  <si>
    <t>Kořenek František</t>
  </si>
  <si>
    <t>Kořenek Josef</t>
  </si>
  <si>
    <t>Kořenek Petr</t>
  </si>
  <si>
    <t>Kořínek Bohuslav</t>
  </si>
  <si>
    <t>Hrdlička Tobiáš</t>
  </si>
  <si>
    <t>Hrdlička Tomáš</t>
  </si>
  <si>
    <t>Hrdlička Václav</t>
  </si>
  <si>
    <t>Hrdlička Vladan</t>
  </si>
  <si>
    <t>Hrdý Roman</t>
  </si>
  <si>
    <t>Hrebíček Tibor</t>
  </si>
  <si>
    <t>Hric Pavel</t>
  </si>
  <si>
    <t>Hričko Martin</t>
  </si>
  <si>
    <t>Hrňa Adam</t>
  </si>
  <si>
    <t>Hrnčárek Alexej</t>
  </si>
  <si>
    <t>Hrnčiarik Karel</t>
  </si>
  <si>
    <t>Hrnčíř František</t>
  </si>
  <si>
    <t>Hrnčíř Jakub</t>
  </si>
  <si>
    <t>Hrnčíř Petr</t>
  </si>
  <si>
    <t>Hrnčíř Vítek</t>
  </si>
  <si>
    <t>Hrneček Jan</t>
  </si>
  <si>
    <t>Hrobař Vlastimil</t>
  </si>
  <si>
    <t>Hroch Jiří</t>
  </si>
  <si>
    <t>Hroch Matyáš</t>
  </si>
  <si>
    <t>Hroch Vojtěch</t>
  </si>
  <si>
    <t>Hrochová Aneta</t>
  </si>
  <si>
    <t>Hrochová Jana</t>
  </si>
  <si>
    <t>Constantinou Peter</t>
  </si>
  <si>
    <t>ENG</t>
  </si>
  <si>
    <t>Cudnik Andrzej</t>
  </si>
  <si>
    <t>Cvetkovič Dalibor</t>
  </si>
  <si>
    <t>SRB</t>
  </si>
  <si>
    <t>Cyborowski Lukasz</t>
  </si>
  <si>
    <t>Czarniecka Aleksandra</t>
  </si>
  <si>
    <t>Czerw Dawid</t>
  </si>
  <si>
    <t>Dabrowski Jaroslaw</t>
  </si>
  <si>
    <t>Danada Tomáš</t>
  </si>
  <si>
    <t>Demidov Mikhail</t>
  </si>
  <si>
    <t>Di Liberti Ivan</t>
  </si>
  <si>
    <t>ITA</t>
  </si>
  <si>
    <t>Dlasek Ján</t>
  </si>
  <si>
    <t>Dmitrenko Viktor</t>
  </si>
  <si>
    <t>Dragnev Valentin</t>
  </si>
  <si>
    <t>Dragun Kamil</t>
  </si>
  <si>
    <t>Drozniak Stanislaw</t>
  </si>
  <si>
    <t>Druska Juraj</t>
  </si>
  <si>
    <t>Drygalski Wojciech</t>
  </si>
  <si>
    <t>Dubiński Mateusz</t>
  </si>
  <si>
    <t>Dubov Daniil</t>
  </si>
  <si>
    <t>Duda Jan-Krzysztof</t>
  </si>
  <si>
    <t>Dudek Wojciech</t>
  </si>
  <si>
    <t>Krčmářová Ladislava</t>
  </si>
  <si>
    <t>Kredl Karel</t>
  </si>
  <si>
    <t>Kreibich Tomáš</t>
  </si>
  <si>
    <t>Kreissl Čestmír</t>
  </si>
  <si>
    <t>Krejbich Lukáš</t>
  </si>
  <si>
    <t>Krejcar Pavel</t>
  </si>
  <si>
    <t>Krejcárek Antonín</t>
  </si>
  <si>
    <t>Krejča Jakub</t>
  </si>
  <si>
    <t>Krejčí Anika</t>
  </si>
  <si>
    <t>Krejčí Anna</t>
  </si>
  <si>
    <t>Krejčí Dalibor</t>
  </si>
  <si>
    <t>Krejčí David</t>
  </si>
  <si>
    <t>Krejčí Filip</t>
  </si>
  <si>
    <t>Krejčí František</t>
  </si>
  <si>
    <t>Krejčí Jakub</t>
  </si>
  <si>
    <t>Krejčí Jan</t>
  </si>
  <si>
    <t>Krejčí Karel</t>
  </si>
  <si>
    <t>Krejčí Lukáš</t>
  </si>
  <si>
    <t>Krejčí Martin</t>
  </si>
  <si>
    <t>Krejčí Matěj</t>
  </si>
  <si>
    <t>Krejčí Michael</t>
  </si>
  <si>
    <t>Krejčí Milan</t>
  </si>
  <si>
    <t>Kačírek Jindřich</t>
  </si>
  <si>
    <t>Kačírek Pavel</t>
  </si>
  <si>
    <t>Kačírek Petr</t>
  </si>
  <si>
    <t>Kačírek Tomáš</t>
  </si>
  <si>
    <t>Kačmar Pavel</t>
  </si>
  <si>
    <t>Kačor Petr</t>
  </si>
  <si>
    <t>Kaděra Matyáš</t>
  </si>
  <si>
    <t>Hurský Václav</t>
  </si>
  <si>
    <t>Hurt Jiří</t>
  </si>
  <si>
    <t>Hurt Lukáš</t>
  </si>
  <si>
    <t>Hurt Štěpán</t>
  </si>
  <si>
    <t>Hurta Jan</t>
  </si>
  <si>
    <t>Hurta Jiří</t>
  </si>
  <si>
    <t>Hurta Karel</t>
  </si>
  <si>
    <t>Hurta Miroslav</t>
  </si>
  <si>
    <t>Hurta Petr</t>
  </si>
  <si>
    <t>Hurtík Matěj</t>
  </si>
  <si>
    <t>Husák Michal</t>
  </si>
  <si>
    <t>Husák Vasil</t>
  </si>
  <si>
    <t>Husárik Braňko</t>
  </si>
  <si>
    <t>Húsek Martin</t>
  </si>
  <si>
    <t>Husek Pavel</t>
  </si>
  <si>
    <t>Husička Jakub</t>
  </si>
  <si>
    <t>Hušek Petr</t>
  </si>
  <si>
    <t>Hušič Bryan</t>
  </si>
  <si>
    <t>Hušková Agáta</t>
  </si>
  <si>
    <t>Huštan Sebastian</t>
  </si>
  <si>
    <t>Huták Pavel</t>
  </si>
  <si>
    <t>Hutař Josef</t>
  </si>
  <si>
    <t>Hutař Šimon</t>
  </si>
  <si>
    <t>Hutař Vojtěch</t>
  </si>
  <si>
    <t>Hüttner Miloš</t>
  </si>
  <si>
    <t>Hutyra Tomáš</t>
  </si>
  <si>
    <t>Hvolka Kamil</t>
  </si>
  <si>
    <t>Hvozdovič Jan</t>
  </si>
  <si>
    <t>Dzierzak Radoslaw</t>
  </si>
  <si>
    <t>Exler Veronika</t>
  </si>
  <si>
    <t>Faglic Vladimír</t>
  </si>
  <si>
    <t>Federič Jozef</t>
  </si>
  <si>
    <t>Federič Pavol</t>
  </si>
  <si>
    <t>Fiedorek Michal</t>
  </si>
  <si>
    <t>Fier Alexandr</t>
  </si>
  <si>
    <t>BRA</t>
  </si>
  <si>
    <t>Foltyn Lukasz</t>
  </si>
  <si>
    <t>Fritz Antoni</t>
  </si>
  <si>
    <t>Frolov Artur</t>
  </si>
  <si>
    <t>Ftáčník Lubomír</t>
  </si>
  <si>
    <t>Gajewski Grzegorz</t>
  </si>
  <si>
    <t>Galan Fernandez Felix</t>
  </si>
  <si>
    <t>ESP</t>
  </si>
  <si>
    <t>Galuszka Tomasz</t>
  </si>
  <si>
    <t>Gandziarowski Jan</t>
  </si>
  <si>
    <t>Gaša Andrej</t>
  </si>
  <si>
    <t>Gaša Patrik</t>
  </si>
  <si>
    <t>Gažik Viktor</t>
  </si>
  <si>
    <t>Gelfand Boris</t>
  </si>
  <si>
    <t>ISR</t>
  </si>
  <si>
    <t>Goluch Piotr</t>
  </si>
  <si>
    <t>Gonda László</t>
  </si>
  <si>
    <t>Gorecki Janusz</t>
  </si>
  <si>
    <t>Goszyk Bartosz</t>
  </si>
  <si>
    <t>Grochol Kamil</t>
  </si>
  <si>
    <t>Grygierczyk Wojciech</t>
  </si>
  <si>
    <t>IND</t>
  </si>
  <si>
    <t>Hagarová Zuzana</t>
  </si>
  <si>
    <t>Hámorník Jozef</t>
  </si>
  <si>
    <t>Haring Filip</t>
  </si>
  <si>
    <t>Holtman Teodor</t>
  </si>
  <si>
    <t>DEN</t>
  </si>
  <si>
    <t>Hrabuša Matej</t>
  </si>
  <si>
    <t>Hrtko Vladimír</t>
  </si>
  <si>
    <t>Hrubša Marián</t>
  </si>
  <si>
    <t>Hrubša Vladimír</t>
  </si>
  <si>
    <t>Hudec Timotej</t>
  </si>
  <si>
    <t>Huschenbeth Niclas</t>
  </si>
  <si>
    <t>Chovan Milan</t>
  </si>
  <si>
    <t>Ilandzis Spyridon</t>
  </si>
  <si>
    <t>GRE</t>
  </si>
  <si>
    <t>Ištoňa Martin</t>
  </si>
  <si>
    <t>Ivanchuk Vasyl</t>
  </si>
  <si>
    <t>Jablonický Martin</t>
  </si>
  <si>
    <t>Čech Oldřich</t>
  </si>
  <si>
    <t>Čech Pavel</t>
  </si>
  <si>
    <t>Čech Petr</t>
  </si>
  <si>
    <t>ŠK Loukov</t>
  </si>
  <si>
    <t>Čech Stanislav</t>
  </si>
  <si>
    <t>Čech Šimon</t>
  </si>
  <si>
    <t>Čech Viktor</t>
  </si>
  <si>
    <t>Čech Zbyněk</t>
  </si>
  <si>
    <t>Čecháček Miroslav</t>
  </si>
  <si>
    <t>Čechál Martin</t>
  </si>
  <si>
    <t>Čechová Františka</t>
  </si>
  <si>
    <t>Čechovič Petr</t>
  </si>
  <si>
    <t>Čechovský Miroslav</t>
  </si>
  <si>
    <t>Čechovský Zdeněk</t>
  </si>
  <si>
    <t>Čechura Petr</t>
  </si>
  <si>
    <t>Čejka Jan</t>
  </si>
  <si>
    <t>Čejka Michal</t>
  </si>
  <si>
    <t>Čejkovský Petr</t>
  </si>
  <si>
    <t>Čekan Jiří</t>
  </si>
  <si>
    <t>Čekan Petr</t>
  </si>
  <si>
    <t>Čeleda Jan</t>
  </si>
  <si>
    <t>Čelechovský Richard</t>
  </si>
  <si>
    <t>Čelka Jozef</t>
  </si>
  <si>
    <t>Čelko Milan</t>
  </si>
  <si>
    <t>Čempel Jaroslav</t>
  </si>
  <si>
    <t>Čemusová Nikola</t>
  </si>
  <si>
    <t>Průcha Matěj</t>
  </si>
  <si>
    <t>Sládek Daniel</t>
  </si>
  <si>
    <t>Štěpánková Linda</t>
  </si>
  <si>
    <t>Alfery Matyáš</t>
  </si>
  <si>
    <t>Byrtus Daniel</t>
  </si>
  <si>
    <t>Byshkin Mark</t>
  </si>
  <si>
    <t>Havelková Soňa</t>
  </si>
  <si>
    <t>Hubka Antonín</t>
  </si>
  <si>
    <t>Hubková Lucie</t>
  </si>
  <si>
    <t>Káš Jiří</t>
  </si>
  <si>
    <t>Kolář Edvard</t>
  </si>
  <si>
    <t>Kratochvíl Devi</t>
  </si>
  <si>
    <t>Anh La Tuan</t>
  </si>
  <si>
    <t>Šachový klub Slovan Jirkov</t>
  </si>
  <si>
    <t>Anh Ngo Václav</t>
  </si>
  <si>
    <t>TJ Jiskra Tanvald</t>
  </si>
  <si>
    <t>Antal Dominik</t>
  </si>
  <si>
    <t>TJ SSZŠ Litvínov</t>
  </si>
  <si>
    <t>Šachový oddíl Figurka Říčany</t>
  </si>
  <si>
    <t>SK Šachy Chlumec</t>
  </si>
  <si>
    <t>ŠK Lipůvka</t>
  </si>
  <si>
    <t>Antosz Lukáš</t>
  </si>
  <si>
    <t>ŠK Libštát</t>
  </si>
  <si>
    <t>Antoš Jakub</t>
  </si>
  <si>
    <t>ŠK Most</t>
  </si>
  <si>
    <t>Sokol Domažlice</t>
  </si>
  <si>
    <t>TJ Náměšť n/Oslavou</t>
  </si>
  <si>
    <t>ŠK Líně</t>
  </si>
  <si>
    <t>TJ Studénka</t>
  </si>
  <si>
    <t>Antošovský Vlastimil</t>
  </si>
  <si>
    <t>Jevíčko</t>
  </si>
  <si>
    <t>Šachový klub Mohelnice, z.s.</t>
  </si>
  <si>
    <t>Aparicio Ignacio</t>
  </si>
  <si>
    <t>ŠK Petřvald u NJ</t>
  </si>
  <si>
    <t>TJ Jawa Brodce</t>
  </si>
  <si>
    <t>Arabo Semir</t>
  </si>
  <si>
    <t>Argaláš Miroslav</t>
  </si>
  <si>
    <t>ŠK DDM Slavičín</t>
  </si>
  <si>
    <t>SK Kravaře</t>
  </si>
  <si>
    <t>Archleb Josef</t>
  </si>
  <si>
    <t>TJ Hronov</t>
  </si>
  <si>
    <t>Archlebová Eva</t>
  </si>
  <si>
    <t>Archlebová Iva</t>
  </si>
  <si>
    <t>Archlebová Stela</t>
  </si>
  <si>
    <t>ŠK 64 Brno</t>
  </si>
  <si>
    <t>Arlt Martin</t>
  </si>
  <si>
    <t>Sokol Postoupky</t>
  </si>
  <si>
    <t>Sokol Pečky</t>
  </si>
  <si>
    <t>Arnolt Jiří</t>
  </si>
  <si>
    <t>ŠK Mníšek pod Brdy</t>
  </si>
  <si>
    <t>Aron Oto</t>
  </si>
  <si>
    <t>CAISSA Roztoky</t>
  </si>
  <si>
    <t>Artazov Michal</t>
  </si>
  <si>
    <t>Asatryan Manvel</t>
  </si>
  <si>
    <t>Šachová akademie VŠTE, z.s.</t>
  </si>
  <si>
    <t>SK Děčín</t>
  </si>
  <si>
    <t>ŠK Český Brod</t>
  </si>
  <si>
    <t>Asresahegn Daniel</t>
  </si>
  <si>
    <t>Assbahi Radovan Adham</t>
  </si>
  <si>
    <t>Šachy Povrly</t>
  </si>
  <si>
    <t>Aubrecht Tomáš</t>
  </si>
  <si>
    <t>Auda Oldřich</t>
  </si>
  <si>
    <t>Audy Jan</t>
  </si>
  <si>
    <t>Audy Leoš</t>
  </si>
  <si>
    <t>Sokol Jedovnice</t>
  </si>
  <si>
    <t>Augsten Petr</t>
  </si>
  <si>
    <t>Šachový klub Nové Město nad Metují, z.s.</t>
  </si>
  <si>
    <t>Augustin Martin</t>
  </si>
  <si>
    <t>Augustin Petr</t>
  </si>
  <si>
    <t>Aulický Radim</t>
  </si>
  <si>
    <t>Sokol ČOS Vranovice</t>
  </si>
  <si>
    <t>Ausficír Martin</t>
  </si>
  <si>
    <t>Ausperger Vít</t>
  </si>
  <si>
    <t>Auspergerová Anna</t>
  </si>
  <si>
    <t>TJ ŠK DUE POP Uničov</t>
  </si>
  <si>
    <t>Babáček Jonáš</t>
  </si>
  <si>
    <t>ŠO TJ Sokol Mosty u Jablunkova</t>
  </si>
  <si>
    <t>Babajan Patrik</t>
  </si>
  <si>
    <t>ASK Blansko</t>
  </si>
  <si>
    <t>Babák Pavel</t>
  </si>
  <si>
    <t>TJ Jiskra  Nový Bydžov</t>
  </si>
  <si>
    <t>Babiář Bohdan</t>
  </si>
  <si>
    <t>TJ Spartak Rokytnice n.Jizerou</t>
  </si>
  <si>
    <t>Sokol Tábor</t>
  </si>
  <si>
    <t>Babica Matyáš</t>
  </si>
  <si>
    <t>TJ Lokomotiva Liberec</t>
  </si>
  <si>
    <t>Bábíček Antonín</t>
  </si>
  <si>
    <t>SK Baník Ratíškovice</t>
  </si>
  <si>
    <t>KVASACO Vacenovice</t>
  </si>
  <si>
    <t>Babička Michal</t>
  </si>
  <si>
    <t>Optika Medek TJ Hodonice</t>
  </si>
  <si>
    <t>Š.K. 1923 Sokol Kyjov</t>
  </si>
  <si>
    <t>Babinec Marek</t>
  </si>
  <si>
    <t>Cimburek Jan</t>
  </si>
  <si>
    <t>Cimfová Karolína</t>
  </si>
  <si>
    <t>Cimprich Miroslav</t>
  </si>
  <si>
    <t>Cinkl Vít</t>
  </si>
  <si>
    <t>Cinková Vicky</t>
  </si>
  <si>
    <t>Cipra Matyáš</t>
  </si>
  <si>
    <t>Ciprys David</t>
  </si>
  <si>
    <t>Ciprys Jiří</t>
  </si>
  <si>
    <t>Ciprys Martin</t>
  </si>
  <si>
    <t>Ciprys Matěj</t>
  </si>
  <si>
    <t>Ciprys Radim</t>
  </si>
  <si>
    <t>Cirnfus Jan</t>
  </si>
  <si>
    <t>Soukup Štěpán</t>
  </si>
  <si>
    <t>Hercík Jan</t>
  </si>
  <si>
    <t>Lstiburek Richard</t>
  </si>
  <si>
    <t>Lstiburková Pavla</t>
  </si>
  <si>
    <t>Němec Adam</t>
  </si>
  <si>
    <t>Šimonová Marta</t>
  </si>
  <si>
    <t>Kuthan Bohumil</t>
  </si>
  <si>
    <t>Babiak Kryštof</t>
  </si>
  <si>
    <t>Pěšci Leonardo</t>
  </si>
  <si>
    <t>Vich Otakar</t>
  </si>
  <si>
    <t>Vu Quoc Gia Bao</t>
  </si>
  <si>
    <t>Bogodelov Donat</t>
  </si>
  <si>
    <t>Etlin Simone</t>
  </si>
  <si>
    <t>Kalmykov Mark</t>
  </si>
  <si>
    <t>Peshkov Ruslan</t>
  </si>
  <si>
    <t>Talmi Yoav</t>
  </si>
  <si>
    <t>Ahmed Unis</t>
  </si>
  <si>
    <t>Gryc Miloslav</t>
  </si>
  <si>
    <t>Švancara Jaroslav</t>
  </si>
  <si>
    <t>TJ Sokol Vanovice, z.s.,</t>
  </si>
  <si>
    <t>Špidla Vít</t>
  </si>
  <si>
    <t>Sedláček Lukáš</t>
  </si>
  <si>
    <t>Chmelíček Šimon</t>
  </si>
  <si>
    <t>Kubík Eduard</t>
  </si>
  <si>
    <t>Slavíček Petr</t>
  </si>
  <si>
    <t>Šafář Dominik</t>
  </si>
  <si>
    <t>Šachový klub Letovice, z.s.</t>
  </si>
  <si>
    <t>Ahanouski Denis</t>
  </si>
  <si>
    <t>Anand Aaditya</t>
  </si>
  <si>
    <t>Bezačinský Lukáš</t>
  </si>
  <si>
    <t>Buchta Václav</t>
  </si>
  <si>
    <t>Cagašová Veronika</t>
  </si>
  <si>
    <t>Čech Richard</t>
  </si>
  <si>
    <t>Červený David</t>
  </si>
  <si>
    <t>Dirgas Adrian</t>
  </si>
  <si>
    <t>Hlinka Vít</t>
  </si>
  <si>
    <t>Křena Artur</t>
  </si>
  <si>
    <t>Kubeš Vendelín</t>
  </si>
  <si>
    <t>Louda Petr</t>
  </si>
  <si>
    <t>Mikoláš Jakub</t>
  </si>
  <si>
    <t>Morozov Michal</t>
  </si>
  <si>
    <t>Nguyen Minh Duc Martin</t>
  </si>
  <si>
    <t>Ogale Vedant</t>
  </si>
  <si>
    <t>Pecník Adam</t>
  </si>
  <si>
    <t>Roznos Daniel</t>
  </si>
  <si>
    <t>Schimenski Adam</t>
  </si>
  <si>
    <t>Sidora David</t>
  </si>
  <si>
    <t>Sureshkumar Haakkshi</t>
  </si>
  <si>
    <t>Ščerbakov Stepan</t>
  </si>
  <si>
    <t>Šuráň Eduard</t>
  </si>
  <si>
    <t>Tichý Dominik</t>
  </si>
  <si>
    <t>Vokřínek Tomáš</t>
  </si>
  <si>
    <t>Slavíková Kateřina</t>
  </si>
  <si>
    <t>Vácha Antonín</t>
  </si>
  <si>
    <t>Dienelt Erik</t>
  </si>
  <si>
    <t>Grepl Tomáš</t>
  </si>
  <si>
    <t>Jíra Daniel</t>
  </si>
  <si>
    <t>Koutná Simona</t>
  </si>
  <si>
    <t>Adámek Alexander</t>
  </si>
  <si>
    <t>Adámek Vít</t>
  </si>
  <si>
    <t>Holický Miroslav</t>
  </si>
  <si>
    <t>Laštůvka Jaroslav</t>
  </si>
  <si>
    <t>Laštůvková Adéla</t>
  </si>
  <si>
    <t>Rys Jonáš</t>
  </si>
  <si>
    <t>Smělý Tomáš</t>
  </si>
  <si>
    <t>Adámková Silvie</t>
  </si>
  <si>
    <t>Andrlová Sofie</t>
  </si>
  <si>
    <t>Awad Laith</t>
  </si>
  <si>
    <t>Awad Taim</t>
  </si>
  <si>
    <t>Babic Šimon</t>
  </si>
  <si>
    <t>Bartoš Šimon</t>
  </si>
  <si>
    <t>Bartošic Adam</t>
  </si>
  <si>
    <t>Bednařík Filip</t>
  </si>
  <si>
    <t>Běhavý Filip</t>
  </si>
  <si>
    <t>Beníček Adam</t>
  </si>
  <si>
    <t>Beníčková Bára</t>
  </si>
  <si>
    <t>Bernat Kryštof</t>
  </si>
  <si>
    <t>Bláha Michael</t>
  </si>
  <si>
    <t>Blažek Samuel David</t>
  </si>
  <si>
    <t>Boušek Michal</t>
  </si>
  <si>
    <t>Brišová Laura</t>
  </si>
  <si>
    <t>Brzobohatý Václav</t>
  </si>
  <si>
    <t>Bühn Adrian</t>
  </si>
  <si>
    <t>Bureš Eduard</t>
  </si>
  <si>
    <t>Burián David</t>
  </si>
  <si>
    <t>Čechová Anita</t>
  </si>
  <si>
    <t>Čejda Lukáš</t>
  </si>
  <si>
    <t>Čermák Jiří</t>
  </si>
  <si>
    <t>Černý Bedřich</t>
  </si>
  <si>
    <t>Černý Christian</t>
  </si>
  <si>
    <t>Čupera Pavel</t>
  </si>
  <si>
    <t>Denemark Jakub</t>
  </si>
  <si>
    <t>Doležel Matyáš</t>
  </si>
  <si>
    <t>Doležel Vojtěch</t>
  </si>
  <si>
    <t>Drábek Tobiáš</t>
  </si>
  <si>
    <t>Dubský Martin Jaroslav</t>
  </si>
  <si>
    <t>Duchan Josef</t>
  </si>
  <si>
    <t>Duchan Vítězslav</t>
  </si>
  <si>
    <t>Egerlová Eliška</t>
  </si>
  <si>
    <t>Falta Richard</t>
  </si>
  <si>
    <t>Filip Matyáš</t>
  </si>
  <si>
    <t>Filippová Věra</t>
  </si>
  <si>
    <t>Filla David</t>
  </si>
  <si>
    <t>Fillová Lucie</t>
  </si>
  <si>
    <t>Filo Samuel</t>
  </si>
  <si>
    <t>Glozar Jan</t>
  </si>
  <si>
    <t>Grossman Karel</t>
  </si>
  <si>
    <t>Hanko Martin</t>
  </si>
  <si>
    <t>Hánl Nikolas</t>
  </si>
  <si>
    <t>Hanuš Tobiáš</t>
  </si>
  <si>
    <t>Hasoňová Ema</t>
  </si>
  <si>
    <t>Havlíček Vít</t>
  </si>
  <si>
    <t>Heřmanský David</t>
  </si>
  <si>
    <t>Heřmanský Marek</t>
  </si>
  <si>
    <t>Homola Prokop</t>
  </si>
  <si>
    <t>Horký Jan</t>
  </si>
  <si>
    <t>Hrazdil Daniel</t>
  </si>
  <si>
    <t>Hrubanová Elen</t>
  </si>
  <si>
    <t>Hrubešová Elena</t>
  </si>
  <si>
    <t>Hrušková Denisa</t>
  </si>
  <si>
    <t>Hrušková Zuzana</t>
  </si>
  <si>
    <t>Chmela Tomáš</t>
  </si>
  <si>
    <t>Chmelík Lukáš</t>
  </si>
  <si>
    <t>Jáchim Samuel</t>
  </si>
  <si>
    <t>Jakuba Tomáš</t>
  </si>
  <si>
    <t>Jakubíček Šimon</t>
  </si>
  <si>
    <t>Janeček Adam</t>
  </si>
  <si>
    <t>Jelínek Tadeáš</t>
  </si>
  <si>
    <t>Jeřábek Lukáš</t>
  </si>
  <si>
    <t>Jiroušek Kryštof</t>
  </si>
  <si>
    <t>Jirušková Vendula</t>
  </si>
  <si>
    <t>Kala Jakub</t>
  </si>
  <si>
    <t>Kalichová Markéta</t>
  </si>
  <si>
    <t>Kalousek Michal</t>
  </si>
  <si>
    <t>Kaniová Stela</t>
  </si>
  <si>
    <t>Kantor Jiří</t>
  </si>
  <si>
    <t>Kapounek Štěpán</t>
  </si>
  <si>
    <t>Kašpar Tomáš</t>
  </si>
  <si>
    <t>Kašpárek Samuel</t>
  </si>
  <si>
    <t>Kelpenčejová Sára</t>
  </si>
  <si>
    <t>Kobosil Oskar</t>
  </si>
  <si>
    <t>Kolář Adam</t>
  </si>
  <si>
    <t>Koňařík František</t>
  </si>
  <si>
    <t>Koňařík Mikuláš</t>
  </si>
  <si>
    <t>Kosař Andrej</t>
  </si>
  <si>
    <t>Kosař Otto</t>
  </si>
  <si>
    <t>Kozdasová Magdalena</t>
  </si>
  <si>
    <t>Kratochvíl Šimon</t>
  </si>
  <si>
    <t>Krejčíř Marek</t>
  </si>
  <si>
    <t>Langer Vladimír</t>
  </si>
  <si>
    <t>Leinveber Jakub</t>
  </si>
  <si>
    <t>Lekovski Filip</t>
  </si>
  <si>
    <t>Linhartová Karolína</t>
  </si>
  <si>
    <t>Lolková Gabriela</t>
  </si>
  <si>
    <t>Lukeš Ondřej</t>
  </si>
  <si>
    <t>Lunzar Radek</t>
  </si>
  <si>
    <t>Mazač Michal</t>
  </si>
  <si>
    <t>Mikšů Damián</t>
  </si>
  <si>
    <t>Mikšů Samuel</t>
  </si>
  <si>
    <t>Minx David</t>
  </si>
  <si>
    <t>Mlčůch Martin</t>
  </si>
  <si>
    <t>Mlčůch Vojtěch</t>
  </si>
  <si>
    <t>Mlýnková Johanka</t>
  </si>
  <si>
    <t>Moravcová Jana</t>
  </si>
  <si>
    <t>Mourycová Soňa</t>
  </si>
  <si>
    <t>Mrkos Jakub</t>
  </si>
  <si>
    <t>Mrkvica Viktor</t>
  </si>
  <si>
    <t>Nebeský František</t>
  </si>
  <si>
    <t>Nedoma Jan</t>
  </si>
  <si>
    <t>Nespěšná Kateřina</t>
  </si>
  <si>
    <t>Netík Petr</t>
  </si>
  <si>
    <t>Neveselý Šimon</t>
  </si>
  <si>
    <t>Nosek Richard</t>
  </si>
  <si>
    <t>Ocelka Edgar</t>
  </si>
  <si>
    <t>Olbrecht Jindřich</t>
  </si>
  <si>
    <t>Ondruška Patrik</t>
  </si>
  <si>
    <t>Orság Sebastian</t>
  </si>
  <si>
    <t>Orsillo Adam</t>
  </si>
  <si>
    <t>Paulen Michal</t>
  </si>
  <si>
    <t>Pfeiferová Petra</t>
  </si>
  <si>
    <t>Pikula David</t>
  </si>
  <si>
    <t>Pinkas Šimon</t>
  </si>
  <si>
    <t>Pitela Jan</t>
  </si>
  <si>
    <t>Polášek Josef</t>
  </si>
  <si>
    <t>Raputa Filip</t>
  </si>
  <si>
    <t>Raputová Karolína</t>
  </si>
  <si>
    <t>Richter Marek</t>
  </si>
  <si>
    <t>Roháček Erik</t>
  </si>
  <si>
    <t>Rosenberg Lukas</t>
  </si>
  <si>
    <t>Rouča Matyáš</t>
  </si>
  <si>
    <t>Řmot Jan</t>
  </si>
  <si>
    <t>Seknička David</t>
  </si>
  <si>
    <t>Seknička Tomáš</t>
  </si>
  <si>
    <t>Schwarz Willi</t>
  </si>
  <si>
    <t>Sklenář Matyáš</t>
  </si>
  <si>
    <t>Skulník Bruno</t>
  </si>
  <si>
    <t>Slívko Ondra</t>
  </si>
  <si>
    <t>Sova Štěpán</t>
  </si>
  <si>
    <t>Stoian Matej</t>
  </si>
  <si>
    <t>Studený Lukáš</t>
  </si>
  <si>
    <t>Sucháček Michal</t>
  </si>
  <si>
    <t>Sušil Jakub</t>
  </si>
  <si>
    <t>Svěrák Matěj</t>
  </si>
  <si>
    <t>Hejl Petr</t>
  </si>
  <si>
    <t>Hejl Vojtěch</t>
  </si>
  <si>
    <t>Hejn Petr</t>
  </si>
  <si>
    <t>Hejna Maxmilián</t>
  </si>
  <si>
    <t>Hejna Mikuláš</t>
  </si>
  <si>
    <t>Hejná Nela</t>
  </si>
  <si>
    <t>Hejnar Petr</t>
  </si>
  <si>
    <t>Hejnar Richard</t>
  </si>
  <si>
    <t>Hejný Jaroslav</t>
  </si>
  <si>
    <t>Hejný Matěj</t>
  </si>
  <si>
    <t>Hejný Miroslav</t>
  </si>
  <si>
    <t>Bílek Jan</t>
  </si>
  <si>
    <t>Bílek Jaromír</t>
  </si>
  <si>
    <t>Bílek Jaroslav</t>
  </si>
  <si>
    <t>Bílek Josef</t>
  </si>
  <si>
    <t>TJ Spartak Sezimovo Ústí</t>
  </si>
  <si>
    <t>Bílek Marek</t>
  </si>
  <si>
    <t>Bílek Miroslav</t>
  </si>
  <si>
    <t>Bílek Petr</t>
  </si>
  <si>
    <t>Bílek Radim</t>
  </si>
  <si>
    <t>Bílek Roman</t>
  </si>
  <si>
    <t>Bílek Václav</t>
  </si>
  <si>
    <t>Bílek Vojtěch</t>
  </si>
  <si>
    <t>Bilý André</t>
  </si>
  <si>
    <t>Bílý Jakub</t>
  </si>
  <si>
    <t>Bílý Jiří</t>
  </si>
  <si>
    <t>TJ Spartak Počátky</t>
  </si>
  <si>
    <t>Sokol Konice</t>
  </si>
  <si>
    <t>Bílý Ondřej</t>
  </si>
  <si>
    <t>Bína Josef</t>
  </si>
  <si>
    <t>Bína Zdeněk</t>
  </si>
  <si>
    <t>Bína Zdenko</t>
  </si>
  <si>
    <t>Binas Jindřich</t>
  </si>
  <si>
    <t>Sokol Lázně Bohdaneč</t>
  </si>
  <si>
    <t>Binko Adam</t>
  </si>
  <si>
    <t>Binko Miroslav</t>
  </si>
  <si>
    <t>Hnátek Pavel</t>
  </si>
  <si>
    <t>Hnčíř Václav</t>
  </si>
  <si>
    <t>Hnilička Michal</t>
  </si>
  <si>
    <t>Hnilo Jiří</t>
  </si>
  <si>
    <t>Hnilo Petr</t>
  </si>
  <si>
    <t>Drbůl Pavel</t>
  </si>
  <si>
    <t>Drda David</t>
  </si>
  <si>
    <t>Drda Marek</t>
  </si>
  <si>
    <t>Drda Štěpán</t>
  </si>
  <si>
    <t>Dressler Jakub</t>
  </si>
  <si>
    <t>Janoš Marek</t>
  </si>
  <si>
    <t>Friedel Radim</t>
  </si>
  <si>
    <t>Friedl Marek</t>
  </si>
  <si>
    <t>Friedl Václav</t>
  </si>
  <si>
    <t>Friedlová Jana</t>
  </si>
  <si>
    <t>Friedrich Pavel</t>
  </si>
  <si>
    <t>Friedrich Vladimír</t>
  </si>
  <si>
    <t>Friesecký Tomáš</t>
  </si>
  <si>
    <t>Friml Antonín</t>
  </si>
  <si>
    <t>Friml Václav</t>
  </si>
  <si>
    <t>Frischmann Otto</t>
  </si>
  <si>
    <t>Frk Tomáš</t>
  </si>
  <si>
    <t>Frkáň Pavel</t>
  </si>
  <si>
    <t>Frková Zuzana</t>
  </si>
  <si>
    <t>Frnka René</t>
  </si>
  <si>
    <t>Frnoch Vojtěch</t>
  </si>
  <si>
    <t>Frodl Martin</t>
  </si>
  <si>
    <t>Fröhlich Lubomír</t>
  </si>
  <si>
    <t>Frolík Martin</t>
  </si>
  <si>
    <t>Frolík Vojtěch</t>
  </si>
  <si>
    <t>Froněk Drahomír</t>
  </si>
  <si>
    <t>Froněk Vítězslav</t>
  </si>
  <si>
    <t>Frühbauer Matyáš</t>
  </si>
  <si>
    <t>krokodil</t>
  </si>
  <si>
    <t>Biolek Dominik</t>
  </si>
  <si>
    <t>Biolek Richard</t>
  </si>
  <si>
    <t>Biolková Jana</t>
  </si>
  <si>
    <t>Birčák Filip</t>
  </si>
  <si>
    <t>Birtek Tomáš</t>
  </si>
  <si>
    <t>Bisaha Julius</t>
  </si>
  <si>
    <t>Bistrý Jaromír</t>
  </si>
  <si>
    <t>Bistrý Miroslav</t>
  </si>
  <si>
    <t>Bitta Jan</t>
  </si>
  <si>
    <t>Bitta Ondřej</t>
  </si>
  <si>
    <t>Bittner Radim</t>
  </si>
  <si>
    <t>Bjolek Jan</t>
  </si>
  <si>
    <t>TJ Sokol Pravčice</t>
  </si>
  <si>
    <t>Blacký Tomáš</t>
  </si>
  <si>
    <t>Blafka Luboš</t>
  </si>
  <si>
    <t>Bláha Filip</t>
  </si>
  <si>
    <t>Šachová škola STAMAT, z.s.</t>
  </si>
  <si>
    <t>Blaha Jiří</t>
  </si>
  <si>
    <t>Bláha Jiří</t>
  </si>
  <si>
    <t>Blaha Lukáš</t>
  </si>
  <si>
    <t>ŠK 1921 Zábřeh</t>
  </si>
  <si>
    <t>Blaha Marek</t>
  </si>
  <si>
    <t>Blaha Martin</t>
  </si>
  <si>
    <t>Bláha Martin</t>
  </si>
  <si>
    <t>Bláha Milan</t>
  </si>
  <si>
    <t>Blaha Petr</t>
  </si>
  <si>
    <t>Bláha Tomáš</t>
  </si>
  <si>
    <t>Blahák Jan</t>
  </si>
  <si>
    <t>Blahák Miloš</t>
  </si>
  <si>
    <t>Blahout Karel</t>
  </si>
  <si>
    <t>Cach Tomáš</t>
  </si>
  <si>
    <t>Cais Michal</t>
  </si>
  <si>
    <t>Cakl Zdeněk</t>
  </si>
  <si>
    <t>Caletka Radomír</t>
  </si>
  <si>
    <t>Caletková Michaela</t>
  </si>
  <si>
    <t>Calta Jakub</t>
  </si>
  <si>
    <t>Capil Dalibor</t>
  </si>
  <si>
    <t>Capová Marie</t>
  </si>
  <si>
    <t>Carboch Ladislav</t>
  </si>
  <si>
    <t>Carbol Jaroslav</t>
  </si>
  <si>
    <t>Carbol Otmar</t>
  </si>
  <si>
    <t>Carda Maxmilián</t>
  </si>
  <si>
    <t>Carda Milan</t>
  </si>
  <si>
    <t>Carva Vojtěch</t>
  </si>
  <si>
    <t>Sokol Val.Polanka</t>
  </si>
  <si>
    <t>Cejp Jaroslav</t>
  </si>
  <si>
    <t>Celarová Adéla</t>
  </si>
  <si>
    <t>Celý Jaroslav</t>
  </si>
  <si>
    <t>Celý Martin</t>
  </si>
  <si>
    <t>Cemerek Adam</t>
  </si>
  <si>
    <t>Cens Bohumír</t>
  </si>
  <si>
    <t>Cepl Vojtěch</t>
  </si>
  <si>
    <t>Ceplecha Tomáš</t>
  </si>
  <si>
    <t>Cepník Jiří</t>
  </si>
  <si>
    <t>Jirásek David</t>
  </si>
  <si>
    <t>Jirásek Michael</t>
  </si>
  <si>
    <t>Jirásek Oskar</t>
  </si>
  <si>
    <t>Jirásek Pavel</t>
  </si>
  <si>
    <t>Jirásko Martin</t>
  </si>
  <si>
    <t>Jirásko Miroslav</t>
  </si>
  <si>
    <t>Jírek Jiří</t>
  </si>
  <si>
    <t>Jírek Tomáš</t>
  </si>
  <si>
    <t>Jirek Zdeněk</t>
  </si>
  <si>
    <t>Jireš Jiří</t>
  </si>
  <si>
    <t>Jireš Michal</t>
  </si>
  <si>
    <t>Jireš Vít</t>
  </si>
  <si>
    <t>Jirk Aleš</t>
  </si>
  <si>
    <t>Jirka Dominik</t>
  </si>
  <si>
    <t>Jirka František</t>
  </si>
  <si>
    <t>Jirka Vojtěch</t>
  </si>
  <si>
    <t>Jirkovský Tomáš</t>
  </si>
  <si>
    <t>Jirků Jan</t>
  </si>
  <si>
    <t>Jirmásek Vladimír</t>
  </si>
  <si>
    <t>Jiroš František</t>
  </si>
  <si>
    <t>Jirotová Eliška</t>
  </si>
  <si>
    <t>Jiroudek Martin</t>
  </si>
  <si>
    <t>Jiroušek Filip</t>
  </si>
  <si>
    <t>Jiroušek Jan</t>
  </si>
  <si>
    <t>Jiroušek Jiří</t>
  </si>
  <si>
    <t>Jiroušek Marek</t>
  </si>
  <si>
    <t>Jiroušek Šimon</t>
  </si>
  <si>
    <t>Kuboš Rostislav</t>
  </si>
  <si>
    <t>Kubošová Hana</t>
  </si>
  <si>
    <t>Kubošová Jana</t>
  </si>
  <si>
    <t>Sokol Postupice</t>
  </si>
  <si>
    <t>Blahová Tereza</t>
  </si>
  <si>
    <t>Blahovcová Lucie</t>
  </si>
  <si>
    <t>Blahuš Zdeněk</t>
  </si>
  <si>
    <t>Blahut Vladislav</t>
  </si>
  <si>
    <t>Blahynka Martin</t>
  </si>
  <si>
    <t>Blahynka Svatopluk</t>
  </si>
  <si>
    <t>Blaise Petr</t>
  </si>
  <si>
    <t>Blank Sasha</t>
  </si>
  <si>
    <t>Blasch Milan</t>
  </si>
  <si>
    <t>Blaško Štěpán</t>
  </si>
  <si>
    <t>Blata František</t>
  </si>
  <si>
    <t>ŠK Sebranci RH</t>
  </si>
  <si>
    <t>TJ Sokol Tovačov</t>
  </si>
  <si>
    <t>Blatný Pavel</t>
  </si>
  <si>
    <t>Blatský Libor</t>
  </si>
  <si>
    <t>Bláža Matouš</t>
  </si>
  <si>
    <t>Beil Florian</t>
  </si>
  <si>
    <t>Beil Martin</t>
  </si>
  <si>
    <t>Beil Ondřej</t>
  </si>
  <si>
    <t>Beil Richard</t>
  </si>
  <si>
    <t>Beil Zdeněk</t>
  </si>
  <si>
    <t>Beinhauer Bernard</t>
  </si>
  <si>
    <t>Bejček Jan</t>
  </si>
  <si>
    <t>Bejček Pavel</t>
  </si>
  <si>
    <t>Bejček Petr</t>
  </si>
  <si>
    <t>Bejvl Jiří</t>
  </si>
  <si>
    <t>Běl Jan</t>
  </si>
  <si>
    <t>Běl Jiří</t>
  </si>
  <si>
    <t>Bělačík Jan</t>
  </si>
  <si>
    <t>Belan Michal</t>
  </si>
  <si>
    <t>Belan Vladimír</t>
  </si>
  <si>
    <t>Bělaška Adam</t>
  </si>
  <si>
    <t>Bělaška Přemysl</t>
  </si>
  <si>
    <t>Bělaška Tomáš</t>
  </si>
  <si>
    <t>Bělaška Václav</t>
  </si>
  <si>
    <t>Belčenko Alexandr</t>
  </si>
  <si>
    <t>Běle Jiří</t>
  </si>
  <si>
    <t>Belec Rudolf</t>
  </si>
  <si>
    <t>Belecký Tomáš</t>
  </si>
  <si>
    <t>Sokol Huslenky</t>
  </si>
  <si>
    <t>Bělík Dalibor</t>
  </si>
  <si>
    <t>ŠK GARDE Lipovec</t>
  </si>
  <si>
    <t>Cerha Michal</t>
  </si>
  <si>
    <t>Cerha Petr</t>
  </si>
  <si>
    <t>Cerman Eduard</t>
  </si>
  <si>
    <t>Cetkovský Petr</t>
  </si>
  <si>
    <t>Cetl Vojtěch</t>
  </si>
  <si>
    <t>Cibulka Josef</t>
  </si>
  <si>
    <t>Cibulka Karel</t>
  </si>
  <si>
    <t>Cibulka Michal</t>
  </si>
  <si>
    <t>Cicvárek Štěpán</t>
  </si>
  <si>
    <t>Cielecki Silvestr</t>
  </si>
  <si>
    <t>Cienciala Marek</t>
  </si>
  <si>
    <t>TJ Vendryně</t>
  </si>
  <si>
    <t>Cieslar Petr</t>
  </si>
  <si>
    <t>Ciešlak Leszek</t>
  </si>
  <si>
    <t>Cigánek Josef</t>
  </si>
  <si>
    <t>Cigánek Martin</t>
  </si>
  <si>
    <t>ŠK Global Sokolov</t>
  </si>
  <si>
    <t>Cichy Martin</t>
  </si>
  <si>
    <t>Cichý Miroslav</t>
  </si>
  <si>
    <t>Ciler Jakub</t>
  </si>
  <si>
    <t>Jiroušek Tadeáš</t>
  </si>
  <si>
    <t>Jiroušek Tomáš</t>
  </si>
  <si>
    <t>Jiroušková Barbora</t>
  </si>
  <si>
    <t>Jiroušková Marie</t>
  </si>
  <si>
    <t>Jirout Oldřich</t>
  </si>
  <si>
    <t>Jírovec Jakub</t>
  </si>
  <si>
    <t>Jirovský Miloš</t>
  </si>
  <si>
    <t>Jirovský Pavel</t>
  </si>
  <si>
    <t>Jirsa Lukáš</t>
  </si>
  <si>
    <t>Jirsa Ondřej</t>
  </si>
  <si>
    <t>Jírů Ondřej</t>
  </si>
  <si>
    <t>Jiruše Jaroslav</t>
  </si>
  <si>
    <t>Jiruše Josef</t>
  </si>
  <si>
    <t>Jiříček David</t>
  </si>
  <si>
    <t>Jiříček Jakub</t>
  </si>
  <si>
    <t>Jiříček Jaroslav</t>
  </si>
  <si>
    <t>Jiříček Miroslav</t>
  </si>
  <si>
    <t>Jiříček Vojtěch</t>
  </si>
  <si>
    <t>Jiřička Miloš</t>
  </si>
  <si>
    <t>Jiřík Adam</t>
  </si>
  <si>
    <t>Jiřík Jáchym</t>
  </si>
  <si>
    <t>Jiřík Petr</t>
  </si>
  <si>
    <t>Jiřík Radovan</t>
  </si>
  <si>
    <t>Jiřinec František</t>
  </si>
  <si>
    <t>Jiskra Lubomír</t>
  </si>
  <si>
    <t>Jíša Luboš</t>
  </si>
  <si>
    <t>Jíša Petr</t>
  </si>
  <si>
    <t>Jíšová Marcela</t>
  </si>
  <si>
    <t>Jodas Daniel</t>
  </si>
  <si>
    <t>Jodas Jaroslav</t>
  </si>
  <si>
    <t>Jodl Daniel</t>
  </si>
  <si>
    <t>Jodl Otmar</t>
  </si>
  <si>
    <t>Johánek David</t>
  </si>
  <si>
    <t>Johanides Vasil</t>
  </si>
  <si>
    <t>John Jiří</t>
  </si>
  <si>
    <t>Johnová Eliška</t>
  </si>
  <si>
    <t>Joch Petr</t>
  </si>
  <si>
    <t>Jonáš Martin</t>
  </si>
  <si>
    <t>Jonáš Patrik</t>
  </si>
  <si>
    <t>Jonáš Petr</t>
  </si>
  <si>
    <t>Jonáš Václav</t>
  </si>
  <si>
    <t>Jonášek Petr</t>
  </si>
  <si>
    <t>Jonášková Pavla</t>
  </si>
  <si>
    <t>Jonšta Daniel</t>
  </si>
  <si>
    <t>Jordán Pavel</t>
  </si>
  <si>
    <t>Jordán Petr</t>
  </si>
  <si>
    <t>Jordová Zdeňka</t>
  </si>
  <si>
    <t>Josefus Marek</t>
  </si>
  <si>
    <t>Joselevičová Karolína</t>
  </si>
  <si>
    <t>Jošek Rostislav</t>
  </si>
  <si>
    <t>Joško Jiří</t>
  </si>
  <si>
    <t>Jouja Matyáš</t>
  </si>
  <si>
    <t>Joukl Jakub</t>
  </si>
  <si>
    <t>Joukl Martin</t>
  </si>
  <si>
    <t>Joukl Zdeněk</t>
  </si>
  <si>
    <t>Kufa Václav</t>
  </si>
  <si>
    <t>Kufel Pavol</t>
  </si>
  <si>
    <t>Kufel Vojtěch</t>
  </si>
  <si>
    <t>Kucharczyková Anežka</t>
  </si>
  <si>
    <t>Kuchař Jan</t>
  </si>
  <si>
    <t>Kuchař Jiří</t>
  </si>
  <si>
    <t>Kuchař Leoš</t>
  </si>
  <si>
    <t>Kuchař Matěj</t>
  </si>
  <si>
    <t>Kuchař Ondřej</t>
  </si>
  <si>
    <t>Mika Jan</t>
  </si>
  <si>
    <t>Míka Jiří</t>
  </si>
  <si>
    <t>Míka Kryštof</t>
  </si>
  <si>
    <t>Mika Ondřej</t>
  </si>
  <si>
    <t>Míka Petr</t>
  </si>
  <si>
    <t>Mika Tibor</t>
  </si>
  <si>
    <t>Mika Tomáš</t>
  </si>
  <si>
    <t>Míka Tomáš</t>
  </si>
  <si>
    <t>Mikan Jan</t>
  </si>
  <si>
    <t>Mikát František</t>
  </si>
  <si>
    <t>Mikesch Dalibor</t>
  </si>
  <si>
    <t>Mikeš František</t>
  </si>
  <si>
    <t>Mikeš Jan</t>
  </si>
  <si>
    <t>Mikeš Jaroslav</t>
  </si>
  <si>
    <t>Mikeš Matyáš</t>
  </si>
  <si>
    <t>Uživatelská nápověda</t>
  </si>
  <si>
    <t>Bělík Evžen</t>
  </si>
  <si>
    <t>Bělík Jan</t>
  </si>
  <si>
    <t>Bělka Lubomír</t>
  </si>
  <si>
    <t>Bělka Lukáš</t>
  </si>
  <si>
    <t>Bělková Monika</t>
  </si>
  <si>
    <t>Bělocký Daniel</t>
  </si>
  <si>
    <t>Bělohlav Jan</t>
  </si>
  <si>
    <t>Bělohlávek Jiří</t>
  </si>
  <si>
    <t>Bělohlávek Petr</t>
  </si>
  <si>
    <t>Šachový klub Světlá nad Sázavou</t>
  </si>
  <si>
    <t>Bělský Kamil</t>
  </si>
  <si>
    <t>Bělunek Tomáš</t>
  </si>
  <si>
    <t>Bělunek Václav</t>
  </si>
  <si>
    <t>Bělunek Vladimír</t>
  </si>
  <si>
    <t>Bělunek Zdeněk</t>
  </si>
  <si>
    <t>Beluská Tereza</t>
  </si>
  <si>
    <t>Bém David</t>
  </si>
  <si>
    <t>Bém Josef</t>
  </si>
  <si>
    <t>Bém Tadeáš</t>
  </si>
  <si>
    <t>ŠO Kunvaldská a.s. Kunvald</t>
  </si>
  <si>
    <t>Bém Tomáš</t>
  </si>
  <si>
    <t>Beňa David</t>
  </si>
  <si>
    <t>Sokol Štěpánkovice</t>
  </si>
  <si>
    <t>Béna Vladimír</t>
  </si>
  <si>
    <t>Beňadik Dino</t>
  </si>
  <si>
    <t>Benák Jaroslav</t>
  </si>
  <si>
    <t>Bošek Richard</t>
  </si>
  <si>
    <t>Chládek Václav</t>
  </si>
  <si>
    <t>Chládek Vlastimil</t>
  </si>
  <si>
    <t>Chlebcová Helena</t>
  </si>
  <si>
    <t>Chlebek Jan</t>
  </si>
  <si>
    <t>Chlebovský Matyáš</t>
  </si>
  <si>
    <t>Chlebuš Miroslav</t>
  </si>
  <si>
    <t>Chlevišťan Jakub</t>
  </si>
  <si>
    <t>Chlevišťan Jaromír</t>
  </si>
  <si>
    <t>Chliapas Nikos</t>
  </si>
  <si>
    <t>Chlouba Tomáš</t>
  </si>
  <si>
    <t>Chloupek Jaroslav</t>
  </si>
  <si>
    <t>Chloupek Libor</t>
  </si>
  <si>
    <t>Chloupek Pavel</t>
  </si>
  <si>
    <t>Chlubna Pavel</t>
  </si>
  <si>
    <t>Chlup Radek</t>
  </si>
  <si>
    <t>Chlupáč Dominik</t>
  </si>
  <si>
    <t>Chlupáč Leoš</t>
  </si>
  <si>
    <t>Chlupáček Jan</t>
  </si>
  <si>
    <t>Chmela Zdeněk</t>
  </si>
  <si>
    <t>Chmelař František</t>
  </si>
  <si>
    <t>Chmelař Ondřej</t>
  </si>
  <si>
    <t>Chmelař Vítězslav</t>
  </si>
  <si>
    <t>Chmelíček Bronislav</t>
  </si>
  <si>
    <t>Chmelík Benedikt</t>
  </si>
  <si>
    <t>Chmelík David</t>
  </si>
  <si>
    <t>Chmelík Jiří</t>
  </si>
  <si>
    <t>Chmelík Ladislav</t>
  </si>
  <si>
    <t>Chmelík Ondřej</t>
  </si>
  <si>
    <t>Joura Leoš</t>
  </si>
  <si>
    <t>Jouza Petr</t>
  </si>
  <si>
    <t>Joza Petr</t>
  </si>
  <si>
    <t>Jůda Josef</t>
  </si>
  <si>
    <t>Juha Vladislav</t>
  </si>
  <si>
    <t>Juhás Jaroslav</t>
  </si>
  <si>
    <t>Juchelka Marek</t>
  </si>
  <si>
    <t>Juchelka Petr</t>
  </si>
  <si>
    <t>Juchelka Theodor</t>
  </si>
  <si>
    <t>Jukl Jan</t>
  </si>
  <si>
    <t>Jun Robert</t>
  </si>
  <si>
    <t>Jun Rostislav</t>
  </si>
  <si>
    <t>Jun Rudolf</t>
  </si>
  <si>
    <t>Junek Vladimír</t>
  </si>
  <si>
    <t>Jung Štěpán</t>
  </si>
  <si>
    <t>Jungman Petr</t>
  </si>
  <si>
    <t>Jungmann Martin</t>
  </si>
  <si>
    <t>Jungmann Tomáš</t>
  </si>
  <si>
    <t>Jungmannová Lenka</t>
  </si>
  <si>
    <t>Jungvirt Daniel</t>
  </si>
  <si>
    <t>Jungwirth Jindřich</t>
  </si>
  <si>
    <t>Junková Barbora</t>
  </si>
  <si>
    <t>Jůnová Miroslava</t>
  </si>
  <si>
    <t>Jüptner Jan</t>
  </si>
  <si>
    <t>Jura Daniel</t>
  </si>
  <si>
    <t>Jura Drahomír</t>
  </si>
  <si>
    <t>Jura Jiří</t>
  </si>
  <si>
    <t>Juračák David</t>
  </si>
  <si>
    <t>Juračka Aleš</t>
  </si>
  <si>
    <t>Juračka Marek</t>
  </si>
  <si>
    <t>Jurák Stanislav</t>
  </si>
  <si>
    <t>Juran Kirill</t>
  </si>
  <si>
    <t>Juráň Marian</t>
  </si>
  <si>
    <t>Juráň Václav</t>
  </si>
  <si>
    <t>Juránek Petr</t>
  </si>
  <si>
    <t>Jurásek Ondřej</t>
  </si>
  <si>
    <t>Jurásek Vojtěch</t>
  </si>
  <si>
    <t>Jurášek Petr</t>
  </si>
  <si>
    <t>Jurča Marek</t>
  </si>
  <si>
    <t>Jurča Radek</t>
  </si>
  <si>
    <t>Jurča Zdeněk</t>
  </si>
  <si>
    <t>Jurčák Vladimír</t>
  </si>
  <si>
    <t>Jurček Adrian</t>
  </si>
  <si>
    <t>Jurčík Jan</t>
  </si>
  <si>
    <t>Jurčík Josef</t>
  </si>
  <si>
    <t>Jurčík Martin</t>
  </si>
  <si>
    <t>Jurčo Tomáš</t>
  </si>
  <si>
    <t>Jureček Daniel</t>
  </si>
  <si>
    <t>Jureček Josef</t>
  </si>
  <si>
    <t>Jurečka Michal</t>
  </si>
  <si>
    <t>Jurek Jiří</t>
  </si>
  <si>
    <t>Kratochvílová Magdalena</t>
  </si>
  <si>
    <t>Kraus Ferdynand</t>
  </si>
  <si>
    <t>Kraus František</t>
  </si>
  <si>
    <t>Kraus Jan</t>
  </si>
  <si>
    <t>Mikšů Vojtěch</t>
  </si>
  <si>
    <t>Mikuda Tadeáš</t>
  </si>
  <si>
    <t>Mikula Daniel</t>
  </si>
  <si>
    <t>Čáp Martin</t>
  </si>
  <si>
    <t>Čáp Radim</t>
  </si>
  <si>
    <t>Čáp Šimon</t>
  </si>
  <si>
    <t>Čapčuch Kamil</t>
  </si>
  <si>
    <t>Čapek Aleš</t>
  </si>
  <si>
    <t>Balcar Jaroslav</t>
  </si>
  <si>
    <t>Šachový klub Lípa, z.s.</t>
  </si>
  <si>
    <t>Balcar Jiří</t>
  </si>
  <si>
    <t>TJ Slovan Havířov</t>
  </si>
  <si>
    <t>Balcar Michal</t>
  </si>
  <si>
    <t>Šachový oddíl Horní Čermná z.s.</t>
  </si>
  <si>
    <t>Tatran Litovel</t>
  </si>
  <si>
    <t>Balcar Vojtěch</t>
  </si>
  <si>
    <t>ŠK Šternberk</t>
  </si>
  <si>
    <t>Balek Filip</t>
  </si>
  <si>
    <t>Častulík Libor</t>
  </si>
  <si>
    <t>Častulík Marek</t>
  </si>
  <si>
    <t>Čečetka Jan</t>
  </si>
  <si>
    <t>Čečil Pavel</t>
  </si>
  <si>
    <t>Čedíková Kateřina</t>
  </si>
  <si>
    <t>Čefelin Karel</t>
  </si>
  <si>
    <t>Čech Ctibor</t>
  </si>
  <si>
    <t>Čech Denis</t>
  </si>
  <si>
    <t>Kraus Jindřich</t>
  </si>
  <si>
    <t>Kraus Kristián</t>
  </si>
  <si>
    <t>Kraus Lukáš</t>
  </si>
  <si>
    <t>Kraus Oldřich</t>
  </si>
  <si>
    <t>Kraus Ondřej</t>
  </si>
  <si>
    <t>Kraus Petr</t>
  </si>
  <si>
    <t>Kraus Roman</t>
  </si>
  <si>
    <t>Kraus Rudolf</t>
  </si>
  <si>
    <t>Kraus Tomáš</t>
  </si>
  <si>
    <t>Kraus Zdeněk</t>
  </si>
  <si>
    <t>Krausová Michaela</t>
  </si>
  <si>
    <t>Krausová Soňa</t>
  </si>
  <si>
    <t>Kurešová Barbora</t>
  </si>
  <si>
    <t>Kurfürst Adam</t>
  </si>
  <si>
    <t>Kurfürst Oldřich</t>
  </si>
  <si>
    <t>Kuru Martin</t>
  </si>
  <si>
    <t>Kuruc Igor</t>
  </si>
  <si>
    <t>Kůs Daniel</t>
  </si>
  <si>
    <t>Kus Jindřich</t>
  </si>
  <si>
    <t>Kůs Miroslav</t>
  </si>
  <si>
    <t>Kůsa Jakub</t>
  </si>
  <si>
    <t>Kůsa Petr</t>
  </si>
  <si>
    <t>Kusák Lubomír</t>
  </si>
  <si>
    <t>Kusák Václav</t>
  </si>
  <si>
    <t>Kusalík Roman</t>
  </si>
  <si>
    <t>Kůsová Nikola</t>
  </si>
  <si>
    <t>Kůstka Tadeáš</t>
  </si>
  <si>
    <t>Kusyn Oliver</t>
  </si>
  <si>
    <t>Kuška Adam</t>
  </si>
  <si>
    <t>Kuta Jiří</t>
  </si>
  <si>
    <t>Kůta Miroslav</t>
  </si>
  <si>
    <t>Kuta Petr</t>
  </si>
  <si>
    <t>Kutáč Jakub</t>
  </si>
  <si>
    <t>Kutálek Jan</t>
  </si>
  <si>
    <t>Kůtek Jiří</t>
  </si>
  <si>
    <t>Kuthan Jaroslav</t>
  </si>
  <si>
    <t>Kutil Dušan</t>
  </si>
  <si>
    <t>Kutil Karel</t>
  </si>
  <si>
    <t>Kutílek Josef</t>
  </si>
  <si>
    <t>Kutnar Václav</t>
  </si>
  <si>
    <t>Kutra Patrik</t>
  </si>
  <si>
    <t>Kuttner Jaromír</t>
  </si>
  <si>
    <t>Kutý Jiří</t>
  </si>
  <si>
    <t>Kuzmin Sergej</t>
  </si>
  <si>
    <t>Kuzněcov Vladislav</t>
  </si>
  <si>
    <t>Kuznetsov Mikhail</t>
  </si>
  <si>
    <t>Kužel František</t>
  </si>
  <si>
    <t>Kužel Vít</t>
  </si>
  <si>
    <t>Kužela Josef</t>
  </si>
  <si>
    <t>Kužela Tomáš</t>
  </si>
  <si>
    <t>Kuželka Jan</t>
  </si>
  <si>
    <t>Kuželka Kryštof</t>
  </si>
  <si>
    <t>Kuželka Vladimír</t>
  </si>
  <si>
    <t>Kuželová Nela</t>
  </si>
  <si>
    <t>Kužílek Martin</t>
  </si>
  <si>
    <t>Kužvart Jan</t>
  </si>
  <si>
    <t>Kužvart Petr</t>
  </si>
  <si>
    <t>Kváča František</t>
  </si>
  <si>
    <t>Kváča Jiří</t>
  </si>
  <si>
    <t>Kvapil Jaroslav</t>
  </si>
  <si>
    <t>Kvapil Ondřej</t>
  </si>
  <si>
    <t>Kvapil Pavel</t>
  </si>
  <si>
    <t>Kvapil Vladislav</t>
  </si>
  <si>
    <t>Kvapilík Jakub</t>
  </si>
  <si>
    <t>Kvapilík Josef</t>
  </si>
  <si>
    <t>Kvasničák Josef</t>
  </si>
  <si>
    <t>Kvasničák Karel</t>
  </si>
  <si>
    <t>Kaiser Marek</t>
  </si>
  <si>
    <t>Kaisler Lukáš</t>
  </si>
  <si>
    <t>Kaisler Martin</t>
  </si>
  <si>
    <t>Kajánek Petr</t>
  </si>
  <si>
    <t>Kajínek Karel</t>
  </si>
  <si>
    <t>Kajnarová Sylva</t>
  </si>
  <si>
    <t>Kakrda Petr</t>
  </si>
  <si>
    <t>Kala Jan</t>
  </si>
  <si>
    <t>Kala Jiří</t>
  </si>
  <si>
    <t>Kála Jiří</t>
  </si>
  <si>
    <t>Kála Tomáš</t>
  </si>
  <si>
    <t>Kalábová Tereza</t>
  </si>
  <si>
    <t>Kalas Libor</t>
  </si>
  <si>
    <t>Kalavský Milan</t>
  </si>
  <si>
    <t>Kalendovský Jan</t>
  </si>
  <si>
    <t>Kalenský Jakub</t>
  </si>
  <si>
    <t>Kaleta František</t>
  </si>
  <si>
    <t>Kaleta Jan</t>
  </si>
  <si>
    <t>Kalfas Antonín</t>
  </si>
  <si>
    <t>Kalfas František</t>
  </si>
  <si>
    <t>Kalfasová Kristýna</t>
  </si>
  <si>
    <t>Kalhous Miroslav</t>
  </si>
  <si>
    <t>Kalián Karel</t>
  </si>
  <si>
    <t>Kylar Pavel</t>
  </si>
  <si>
    <t>Kynický František</t>
  </si>
  <si>
    <t>Kypast Daniel</t>
  </si>
  <si>
    <t>Kypta Ladislav</t>
  </si>
  <si>
    <t>Kýr Michal</t>
  </si>
  <si>
    <t>Kysela Adam</t>
  </si>
  <si>
    <t>Kysela Tomáš</t>
  </si>
  <si>
    <t>Kyselák Jiří</t>
  </si>
  <si>
    <t>Mohylová Valentina</t>
  </si>
  <si>
    <t>Mohylová Veronika</t>
  </si>
  <si>
    <t>Moch Tomáš</t>
  </si>
  <si>
    <t>Mojdl Kryštof</t>
  </si>
  <si>
    <t>Mojdl Vojtěch</t>
  </si>
  <si>
    <t>Mojžíš Jan</t>
  </si>
  <si>
    <t>Mojžíš Marek</t>
  </si>
  <si>
    <t>Mojžíš Prokop</t>
  </si>
  <si>
    <t>Mojžíšek Jiří</t>
  </si>
  <si>
    <t>Mokrohajská Magdaléna</t>
  </si>
  <si>
    <t>Mokrohajský Matyáš</t>
  </si>
  <si>
    <t>Mokrosz Mateusz</t>
  </si>
  <si>
    <t>Mokroš Jakub</t>
  </si>
  <si>
    <t>Mokroš Radomír</t>
  </si>
  <si>
    <t>Mokry Filip</t>
  </si>
  <si>
    <t>Mokrý Karel</t>
  </si>
  <si>
    <t>Novosadová Kristýna</t>
  </si>
  <si>
    <t>Novosák Jiří</t>
  </si>
  <si>
    <t>Novotná Adéla</t>
  </si>
  <si>
    <t>Novotná Mária</t>
  </si>
  <si>
    <t>Novotná Pavla</t>
  </si>
  <si>
    <t>Novotná Rebeka</t>
  </si>
  <si>
    <t>Novotná Tereza</t>
  </si>
  <si>
    <t>Novotný Bohuslav</t>
  </si>
  <si>
    <t>Novotný Daniel</t>
  </si>
  <si>
    <t>Novotný Dominik</t>
  </si>
  <si>
    <t>Novotný Filip</t>
  </si>
  <si>
    <t>Novotný František</t>
  </si>
  <si>
    <t>Novotný Jakub</t>
  </si>
  <si>
    <t>Novotný Jaromír</t>
  </si>
  <si>
    <t>Novotný Jiří</t>
  </si>
  <si>
    <t>Moliš Martin</t>
  </si>
  <si>
    <t>Molitoris Andreas</t>
  </si>
  <si>
    <t>Molnár Ladislav</t>
  </si>
  <si>
    <t>Moník Martin</t>
  </si>
  <si>
    <t>Moos Lukáš</t>
  </si>
  <si>
    <t>Moravcová Marie</t>
  </si>
  <si>
    <t>Moravčík Ladislav</t>
  </si>
  <si>
    <t>Kurka Tomáš</t>
  </si>
  <si>
    <t>Kurka Vilém</t>
  </si>
  <si>
    <t>Kaderka Tomáš</t>
  </si>
  <si>
    <t>Kadeřábek Jiří</t>
  </si>
  <si>
    <t>Kadeřábek Pavel</t>
  </si>
  <si>
    <t>Kadeřávek Jan</t>
  </si>
  <si>
    <t>Kadlček Pavel</t>
  </si>
  <si>
    <t>Kadlček Petr</t>
  </si>
  <si>
    <t>Kadlčík Marek</t>
  </si>
  <si>
    <t>Kadlčík Ondřej</t>
  </si>
  <si>
    <t>Kadlčík Petr</t>
  </si>
  <si>
    <t>Kadlec Daniel</t>
  </si>
  <si>
    <t>Kadlec František</t>
  </si>
  <si>
    <t>Kadlec Jakub</t>
  </si>
  <si>
    <t>Kadlec Jaroslav</t>
  </si>
  <si>
    <t>Kadlec Pavel</t>
  </si>
  <si>
    <t>Kadlec Petr</t>
  </si>
  <si>
    <t>Kadlec Václav</t>
  </si>
  <si>
    <t>Kadlec Zdeněk</t>
  </si>
  <si>
    <t>Kadlecová Andrea</t>
  </si>
  <si>
    <t>Kadleček Lukáš</t>
  </si>
  <si>
    <t>Kadlík Libor</t>
  </si>
  <si>
    <t>Kadlík Petr</t>
  </si>
  <si>
    <t>Kafka Adam</t>
  </si>
  <si>
    <t>Kafka Jaromír</t>
  </si>
  <si>
    <t>Kafka Ladislav</t>
  </si>
  <si>
    <t>Kafka Martin</t>
  </si>
  <si>
    <t>Kafka Ondřej</t>
  </si>
  <si>
    <t>Kafka Roman</t>
  </si>
  <si>
    <t>Kafková Alžběta</t>
  </si>
  <si>
    <t>Kafková Anežka</t>
  </si>
  <si>
    <t>Kafková Hedvika</t>
  </si>
  <si>
    <t>Dula Roman</t>
  </si>
  <si>
    <t>TJ Slovan Varnsdorf z.s.</t>
  </si>
  <si>
    <t>Dulka Ľubomír</t>
  </si>
  <si>
    <t>Dulovec Jiří</t>
  </si>
  <si>
    <t>Dumek Aleš</t>
  </si>
  <si>
    <t>Dumek David</t>
  </si>
  <si>
    <t>Dumková Daniela</t>
  </si>
  <si>
    <t>Dumková Magdalena</t>
  </si>
  <si>
    <t>Dunajčík Jiří</t>
  </si>
  <si>
    <t>Dunda Andrej</t>
  </si>
  <si>
    <t>Dunda Pavel</t>
  </si>
  <si>
    <t>Dundálek Jozef</t>
  </si>
  <si>
    <t>Dundr Filip</t>
  </si>
  <si>
    <t>Dungl Martin</t>
  </si>
  <si>
    <t>Dungl Petr</t>
  </si>
  <si>
    <t>Dunglová Natálie</t>
  </si>
  <si>
    <t>Duong David</t>
  </si>
  <si>
    <t>Kaigl Arnošt</t>
  </si>
  <si>
    <t>Kain Josef</t>
  </si>
  <si>
    <t>Kain Michal</t>
  </si>
  <si>
    <t>Kainek Jan</t>
  </si>
  <si>
    <t>Kainz Andreas</t>
  </si>
  <si>
    <t>Hvozdovičová Hana</t>
  </si>
  <si>
    <t>Hybler David</t>
  </si>
  <si>
    <t>Hybner Martin</t>
  </si>
  <si>
    <t>Hýbner Martin</t>
  </si>
  <si>
    <t>Hybnerová Anna</t>
  </si>
  <si>
    <t>Hyhlan Jaroslav</t>
  </si>
  <si>
    <t>Hykš Jan</t>
  </si>
  <si>
    <t>Hýl Jan</t>
  </si>
  <si>
    <t>Hýl Martin</t>
  </si>
  <si>
    <t>Hylas Martin</t>
  </si>
  <si>
    <t>Hylena Ondřej</t>
  </si>
  <si>
    <t>Hynek František</t>
  </si>
  <si>
    <t>Hynek Jiří</t>
  </si>
  <si>
    <t>Hyrš Martin</t>
  </si>
  <si>
    <t>Hýsek Štěpán</t>
  </si>
  <si>
    <t>Hyška Pavel</t>
  </si>
  <si>
    <t>Hyška Petr</t>
  </si>
  <si>
    <t>Hýža Jiří</t>
  </si>
  <si>
    <t>Cháb Karel</t>
  </si>
  <si>
    <t>Cháb Ondřej</t>
  </si>
  <si>
    <t>Chabanyuk Nikita</t>
  </si>
  <si>
    <t>Chabiča Pavel</t>
  </si>
  <si>
    <t>Chadima Jan</t>
  </si>
  <si>
    <t>Chajda Patrik</t>
  </si>
  <si>
    <t>Chaloupka Bedřich</t>
  </si>
  <si>
    <t>Chaloupka František</t>
  </si>
  <si>
    <t>Chaloupka Karel</t>
  </si>
  <si>
    <t>Chaloupka Martin</t>
  </si>
  <si>
    <t>Chaloupka Vladimír</t>
  </si>
  <si>
    <t>Chaloupka Vojtěch</t>
  </si>
  <si>
    <t>Chaloupka Zdeněk</t>
  </si>
  <si>
    <t>Chalupa Adam</t>
  </si>
  <si>
    <t>Chalupa Jakub</t>
  </si>
  <si>
    <t>Chalupa Karel</t>
  </si>
  <si>
    <t>Chalupa Vladislav</t>
  </si>
  <si>
    <t>Chalupecký Vladimír</t>
  </si>
  <si>
    <t>Chalupníček Jaroslav</t>
  </si>
  <si>
    <t>Chalupník Daniel</t>
  </si>
  <si>
    <t>Chalupník Ondřej</t>
  </si>
  <si>
    <t>Chalupský Josef</t>
  </si>
  <si>
    <t>Sokol Francova Lhota</t>
  </si>
  <si>
    <t>Bechyně Jaroslav</t>
  </si>
  <si>
    <t>Bechynský Jan</t>
  </si>
  <si>
    <t>Molák Kryštof</t>
  </si>
  <si>
    <t>Molík Jakub</t>
  </si>
  <si>
    <t>Molík Ondřej</t>
  </si>
  <si>
    <t>Molík Rudolf</t>
  </si>
  <si>
    <t>Molík Zdeněk</t>
  </si>
  <si>
    <t>Jacko Vladimír</t>
  </si>
  <si>
    <t>Jakubiec Artur</t>
  </si>
  <si>
    <t>Jakubiec Edyta</t>
  </si>
  <si>
    <t>Jakubowski Krzysztof</t>
  </si>
  <si>
    <t>Bodlák Martin</t>
  </si>
  <si>
    <t>Bodlák Stanislav</t>
  </si>
  <si>
    <t>Bodnár Ondřej</t>
  </si>
  <si>
    <t>Boff Ondřej</t>
  </si>
  <si>
    <t>Bogatko Tana</t>
  </si>
  <si>
    <t>Boháč Adam</t>
  </si>
  <si>
    <t>TJ Krásná Lípa</t>
  </si>
  <si>
    <t>Boháč Jan</t>
  </si>
  <si>
    <t>ŠO U Lípy Malé Hoštice</t>
  </si>
  <si>
    <t>ŠO Hraničář Horní Stropnice</t>
  </si>
  <si>
    <t>Boháč Josef</t>
  </si>
  <si>
    <t>Boháč Karel</t>
  </si>
  <si>
    <t>Boháč Luboš</t>
  </si>
  <si>
    <t>Boháč Pavel</t>
  </si>
  <si>
    <t>Boháč Šimon</t>
  </si>
  <si>
    <t>Boháček Jan Andrej</t>
  </si>
  <si>
    <t>Boháček Milan</t>
  </si>
  <si>
    <t>Bohadlo Jáchym</t>
  </si>
  <si>
    <t>Bohanesová Vendula</t>
  </si>
  <si>
    <t>Bohdal Karel</t>
  </si>
  <si>
    <t>Böhm Hynek</t>
  </si>
  <si>
    <t>Böhm Jan</t>
  </si>
  <si>
    <t>Böhmová Anežka</t>
  </si>
  <si>
    <t>Böhmová Štěpánka</t>
  </si>
  <si>
    <t>Bohun Marian</t>
  </si>
  <si>
    <t>ŠK Dolní Bojanovice</t>
  </si>
  <si>
    <t>Bohuněk Jan</t>
  </si>
  <si>
    <t>Šachový spolek Železné hory</t>
  </si>
  <si>
    <t>Bohuněk Vojtěch</t>
  </si>
  <si>
    <t>TJ Sokol Zaječice</t>
  </si>
  <si>
    <t>Hanzlík Adam</t>
  </si>
  <si>
    <t>Hanzlík Antonín</t>
  </si>
  <si>
    <t>Hanzlík Daniel</t>
  </si>
  <si>
    <t>Hanzlík David</t>
  </si>
  <si>
    <t>Hanzlík Jiří</t>
  </si>
  <si>
    <t>Hanzlík Michal</t>
  </si>
  <si>
    <t>Hanzlík Pavel</t>
  </si>
  <si>
    <t>Hanzlík Petr</t>
  </si>
  <si>
    <t>Hanzlík Tomáš</t>
  </si>
  <si>
    <t>Hanzlík Václav</t>
  </si>
  <si>
    <t>Hanzlík Vít</t>
  </si>
  <si>
    <t>Hanzlík Zdeněk</t>
  </si>
  <si>
    <t>Hanzlíková Anna</t>
  </si>
  <si>
    <t>Hanzlíková Lucie</t>
  </si>
  <si>
    <t>Hapka Tomáš</t>
  </si>
  <si>
    <t>Harantík Josef</t>
  </si>
  <si>
    <t>Harasim Horst</t>
  </si>
  <si>
    <t>Harasimovič Petr</t>
  </si>
  <si>
    <t>Harašta Jan</t>
  </si>
  <si>
    <t>Harašta Matěj</t>
  </si>
  <si>
    <t>Haratyk Jiří</t>
  </si>
  <si>
    <t>Harazim Richard</t>
  </si>
  <si>
    <t>Harazim Vilém</t>
  </si>
  <si>
    <t>Harbichová Marcela</t>
  </si>
  <si>
    <t>Harcuba Adam</t>
  </si>
  <si>
    <t>Harcuba Jakub</t>
  </si>
  <si>
    <t>Harcuba Jan</t>
  </si>
  <si>
    <t>Hart Jakub</t>
  </si>
  <si>
    <t>Hart Václav</t>
  </si>
  <si>
    <t>Hartinger Antonín</t>
  </si>
  <si>
    <t>Hartinger Nikola</t>
  </si>
  <si>
    <t>Hartinger Pavel</t>
  </si>
  <si>
    <t>Hartingerová Martina</t>
  </si>
  <si>
    <t>Hartman Ivo</t>
  </si>
  <si>
    <t>Hartman Vítek</t>
  </si>
  <si>
    <t>Hartmann František</t>
  </si>
  <si>
    <t>Hartmann Michal</t>
  </si>
  <si>
    <t>Hartmanová Eliška</t>
  </si>
  <si>
    <t>Harudová Aneta</t>
  </si>
  <si>
    <t>Harvalík Ondřej</t>
  </si>
  <si>
    <t>Hásek Petr</t>
  </si>
  <si>
    <t>Hasík Karel</t>
  </si>
  <si>
    <t>Hasík Zdeněk</t>
  </si>
  <si>
    <t>Hasman Vladislav</t>
  </si>
  <si>
    <t>Hastrman Vojtěch</t>
  </si>
  <si>
    <t>Hašek Jan</t>
  </si>
  <si>
    <t>Hašek Tomáš</t>
  </si>
  <si>
    <t>Hašek Václav</t>
  </si>
  <si>
    <t>Haška Filip</t>
  </si>
  <si>
    <t>Haška Ivan</t>
  </si>
  <si>
    <t>Hataj Tomáš</t>
  </si>
  <si>
    <t>Hataš Ondřej</t>
  </si>
  <si>
    <t>Hataš Radim</t>
  </si>
  <si>
    <t>Hatašová Michaela</t>
  </si>
  <si>
    <t>Hauer Jan</t>
  </si>
  <si>
    <t>Hauf Tomáš</t>
  </si>
  <si>
    <t>Hauge Richard</t>
  </si>
  <si>
    <t>Menšíková Anna</t>
  </si>
  <si>
    <t>Mrůzek Jakub</t>
  </si>
  <si>
    <t>Müllerová Natálie</t>
  </si>
  <si>
    <t>Mynář Kryštof</t>
  </si>
  <si>
    <t>Mynář Petr</t>
  </si>
  <si>
    <t>Pánek Patrik</t>
  </si>
  <si>
    <t>Pastrňák Jan</t>
  </si>
  <si>
    <t>Petrášová Naděžda</t>
  </si>
  <si>
    <t>Petrášová Vladimíra</t>
  </si>
  <si>
    <t>Rinková Kateřina</t>
  </si>
  <si>
    <t>Slíva Josef</t>
  </si>
  <si>
    <t>Sokolová Marie</t>
  </si>
  <si>
    <t>Sokolová Tereza</t>
  </si>
  <si>
    <t>Stavárek Marek</t>
  </si>
  <si>
    <t>Sulo Jakub</t>
  </si>
  <si>
    <t>Supíková Erika</t>
  </si>
  <si>
    <t>Šelong Daniel</t>
  </si>
  <si>
    <t>Šelong Samuel</t>
  </si>
  <si>
    <t>Šoltýsek Štěpán</t>
  </si>
  <si>
    <t>Štix Jáchym</t>
  </si>
  <si>
    <t>Štix Vítek</t>
  </si>
  <si>
    <t>Vajdová Lucie</t>
  </si>
  <si>
    <t>Vališ Filip</t>
  </si>
  <si>
    <t>Volný Lubomír</t>
  </si>
  <si>
    <t>Vrajík Filip</t>
  </si>
  <si>
    <t>Hlavicová Lenka</t>
  </si>
  <si>
    <t>Ledvoň Josef</t>
  </si>
  <si>
    <t>Sebestyén Peter</t>
  </si>
  <si>
    <t>Stehno Josef</t>
  </si>
  <si>
    <t>Buchta Bartoloměj</t>
  </si>
  <si>
    <t>Buchta Břetislav</t>
  </si>
  <si>
    <t>Buchta Damián</t>
  </si>
  <si>
    <t>Buchta Ferdinand</t>
  </si>
  <si>
    <t>Buchta Josef</t>
  </si>
  <si>
    <t>Buchta Lukáš</t>
  </si>
  <si>
    <t>Buchta Martin</t>
  </si>
  <si>
    <t>Buchta Miroslav</t>
  </si>
  <si>
    <t>Buchta Tomáš</t>
  </si>
  <si>
    <t>Buchtová Kateřina</t>
  </si>
  <si>
    <t>Buchtová Viktorie</t>
  </si>
  <si>
    <t>Bui Duy Quán David</t>
  </si>
  <si>
    <t>Bui Tien Long</t>
  </si>
  <si>
    <t>Bujak Michal</t>
  </si>
  <si>
    <t>Bujnoch Jiří</t>
  </si>
  <si>
    <t>Bujnoch Radek</t>
  </si>
  <si>
    <t>Bujnoch Theodor</t>
  </si>
  <si>
    <t>Bujnochová Dorota</t>
  </si>
  <si>
    <t>Buk Jan</t>
  </si>
  <si>
    <t>Buk Matyáš</t>
  </si>
  <si>
    <t>Buk Pavel</t>
  </si>
  <si>
    <t>Buk Václav</t>
  </si>
  <si>
    <t>Bukáček Lubomír</t>
  </si>
  <si>
    <t>Buková Alžběta</t>
  </si>
  <si>
    <t>Bukovský Petr</t>
  </si>
  <si>
    <t>Bukový Josef</t>
  </si>
  <si>
    <t>Bukvaj Jan</t>
  </si>
  <si>
    <t>Bukvaj Martin</t>
  </si>
  <si>
    <t>Bukvic Jiří</t>
  </si>
  <si>
    <t>Bula Filip</t>
  </si>
  <si>
    <t>Bošek Vladimír</t>
  </si>
  <si>
    <t>Bošňák Ondrej</t>
  </si>
  <si>
    <t>Boštík Vladimír</t>
  </si>
  <si>
    <t>Botek Jan</t>
  </si>
  <si>
    <t>Botek Ludvík</t>
  </si>
  <si>
    <t>Botek Martin</t>
  </si>
  <si>
    <t>Bouček Vlastimil</t>
  </si>
  <si>
    <t>Bouda Jiří</t>
  </si>
  <si>
    <t>Bouda Karel</t>
  </si>
  <si>
    <t>Bouchal Lukáš</t>
  </si>
  <si>
    <t>Bouchal Marek</t>
  </si>
  <si>
    <t>Bouchal Šimon</t>
  </si>
  <si>
    <t>Bouchal Tomáš</t>
  </si>
  <si>
    <t>Bouchalová Květa</t>
  </si>
  <si>
    <t>TJ Slovan Jindřichův Hradec</t>
  </si>
  <si>
    <t>Boukhemis Kamil</t>
  </si>
  <si>
    <t>Boura Matěj</t>
  </si>
  <si>
    <t>Bouřová Natálie</t>
  </si>
  <si>
    <t>Bouše Vladimír</t>
  </si>
  <si>
    <t>Bouška Jiří</t>
  </si>
  <si>
    <t>Bouška Jonáš</t>
  </si>
  <si>
    <t>Boušková Sára</t>
  </si>
  <si>
    <t>Brabec Jáchym</t>
  </si>
  <si>
    <t>Brabec Jiří</t>
  </si>
  <si>
    <t>Brabec Milan</t>
  </si>
  <si>
    <t>Brabec Vlastimil</t>
  </si>
  <si>
    <t>Brabencová Aneta</t>
  </si>
  <si>
    <t>Brabenec Vojtěch</t>
  </si>
  <si>
    <t>Brablec Leoš</t>
  </si>
  <si>
    <t>Brada Zdeněk</t>
  </si>
  <si>
    <t>Bradáč Adam</t>
  </si>
  <si>
    <t>SK Horní Lhota</t>
  </si>
  <si>
    <t>Bradáč Benedikt</t>
  </si>
  <si>
    <t>Bradáč Daniel</t>
  </si>
  <si>
    <t>Bradáč Josef</t>
  </si>
  <si>
    <t>Cihelka Matyáš</t>
  </si>
  <si>
    <t>Klučka Jakub</t>
  </si>
  <si>
    <t>Matějka Prokop</t>
  </si>
  <si>
    <t>Schenk Karel</t>
  </si>
  <si>
    <t>Šereda Adam</t>
  </si>
  <si>
    <t>Tichý Ján</t>
  </si>
  <si>
    <t>Čížek Filip</t>
  </si>
  <si>
    <t>Dizov Ivan</t>
  </si>
  <si>
    <t>Filo Sebastian</t>
  </si>
  <si>
    <t>Hyška Melichar</t>
  </si>
  <si>
    <t>Chitov Rostislav</t>
  </si>
  <si>
    <t>Košan Ondřej</t>
  </si>
  <si>
    <t>Kudla Lukáš</t>
  </si>
  <si>
    <t>Lipová Anna</t>
  </si>
  <si>
    <t>Newman Lucas</t>
  </si>
  <si>
    <t>Schubert Jan</t>
  </si>
  <si>
    <t>Starková Klára</t>
  </si>
  <si>
    <t>Yakunina Christina</t>
  </si>
  <si>
    <t>TJ Pankrác</t>
  </si>
  <si>
    <t>Grund Oliver</t>
  </si>
  <si>
    <t>Ježek Erik</t>
  </si>
  <si>
    <t>SVK</t>
  </si>
  <si>
    <t>Čabart Pavel</t>
  </si>
  <si>
    <t>Dušek Kryštof</t>
  </si>
  <si>
    <t>Kotyk Štěpán</t>
  </si>
  <si>
    <t>Nuri Tamilla</t>
  </si>
  <si>
    <t>Remizov Artem</t>
  </si>
  <si>
    <t>Cuřín Marek</t>
  </si>
  <si>
    <t>Erol Deniz</t>
  </si>
  <si>
    <t>Erol Tamer</t>
  </si>
  <si>
    <t>Jurtin Daniel</t>
  </si>
  <si>
    <t>Valevský Jan</t>
  </si>
  <si>
    <t>Bíba Kristián</t>
  </si>
  <si>
    <t>Březina Dominik</t>
  </si>
  <si>
    <t>Buštová Eliška</t>
  </si>
  <si>
    <t>Cihlář Antonín</t>
  </si>
  <si>
    <t>Davaakhuu Anungoo</t>
  </si>
  <si>
    <t>Dorey Alex</t>
  </si>
  <si>
    <t>Laušman Jakub</t>
  </si>
  <si>
    <t>Pech Matyáš</t>
  </si>
  <si>
    <t>Petránková Hana</t>
  </si>
  <si>
    <t>Rampula Daniel</t>
  </si>
  <si>
    <t>Rychtář Martin</t>
  </si>
  <si>
    <t>Sobotka Jakub</t>
  </si>
  <si>
    <t>Špidlen Antonín</t>
  </si>
  <si>
    <t>Špinar Kryštof</t>
  </si>
  <si>
    <t>Čech Jaroslav</t>
  </si>
  <si>
    <t>Čech Lubomír</t>
  </si>
  <si>
    <t>Čech Luděk</t>
  </si>
  <si>
    <t>Čech Lukáš</t>
  </si>
  <si>
    <t>Čech Martin</t>
  </si>
  <si>
    <t>Adam Petr</t>
  </si>
  <si>
    <t>TJ Znojmo</t>
  </si>
  <si>
    <t>Sokol Dobšice, z.s.</t>
  </si>
  <si>
    <t>ŠK Zlín, z.s.</t>
  </si>
  <si>
    <t>ŠK Zlín-Malenovice, z.s.</t>
  </si>
  <si>
    <t>Klub šachistů Říčany 1925</t>
  </si>
  <si>
    <t>TJ Ostrava</t>
  </si>
  <si>
    <t>Adamčík Bohdan</t>
  </si>
  <si>
    <t>Rychvaldský spolek šachový 1945</t>
  </si>
  <si>
    <t>Adamčík David</t>
  </si>
  <si>
    <t>TJ Mořkov</t>
  </si>
  <si>
    <t>Adamčík Jan</t>
  </si>
  <si>
    <t>Adamčík Martin</t>
  </si>
  <si>
    <t>Oddíl šachů Sportovního klubu Prostějov</t>
  </si>
  <si>
    <t>Sokol Litenčice</t>
  </si>
  <si>
    <t>Šachový spolek Polanka</t>
  </si>
  <si>
    <t>SK Slavia Orlová</t>
  </si>
  <si>
    <t>Adamčíková Tereza</t>
  </si>
  <si>
    <t>Adame Vladimír</t>
  </si>
  <si>
    <t>TJ Valašské Meziříčí</t>
  </si>
  <si>
    <t>Klub šachistů Štětí</t>
  </si>
  <si>
    <t>TJ Bižuterie Jablonec n.Nisou</t>
  </si>
  <si>
    <t>Crha František</t>
  </si>
  <si>
    <t>Crha Josef</t>
  </si>
  <si>
    <t>Crha Ondřej</t>
  </si>
  <si>
    <t>Crha Pavel</t>
  </si>
  <si>
    <t>Crha Zbyněk</t>
  </si>
  <si>
    <t>Crhák Michal</t>
  </si>
  <si>
    <t>Crhonek Vítězslav</t>
  </si>
  <si>
    <t>Crlík Filip</t>
  </si>
  <si>
    <t>Crlík Luděk</t>
  </si>
  <si>
    <t>Holub Lukáš</t>
  </si>
  <si>
    <t>Hradecký Šimon</t>
  </si>
  <si>
    <t>Lobiv Alexander</t>
  </si>
  <si>
    <t>Matoušek Pavel</t>
  </si>
  <si>
    <t>Gacho Michal</t>
  </si>
  <si>
    <t>Rajdl Matěj</t>
  </si>
  <si>
    <t>Stanslický Filip</t>
  </si>
  <si>
    <t>Toms Antonín</t>
  </si>
  <si>
    <t>Vondráček Stanislav</t>
  </si>
  <si>
    <t>Hauge Roman</t>
  </si>
  <si>
    <t>Housa Vojtěch</t>
  </si>
  <si>
    <t>Hrubá Viktorie</t>
  </si>
  <si>
    <t>Chvoj Josef</t>
  </si>
  <si>
    <t>Jakubková Zdeňka</t>
  </si>
  <si>
    <t>Kalaš Vladimír</t>
  </si>
  <si>
    <t>Kováč Pavel</t>
  </si>
  <si>
    <t>Tichá Marie</t>
  </si>
  <si>
    <t>Zelenka Vojtěch</t>
  </si>
  <si>
    <t>Provinský Martin</t>
  </si>
  <si>
    <t>Balšánek Daniel</t>
  </si>
  <si>
    <t>Boháč Erik</t>
  </si>
  <si>
    <t>Kutálek Jindřich</t>
  </si>
  <si>
    <t>Jirout Jaroslav</t>
  </si>
  <si>
    <t>Zeithaml Radek</t>
  </si>
  <si>
    <t>Krejčí Eliška</t>
  </si>
  <si>
    <t>Krejčí Štěpán</t>
  </si>
  <si>
    <t>Ott Maximilián</t>
  </si>
  <si>
    <t>Ott Valentin</t>
  </si>
  <si>
    <t>Bílková Michaela</t>
  </si>
  <si>
    <t>Křivka Matěj</t>
  </si>
  <si>
    <t>Liška Matěj</t>
  </si>
  <si>
    <t>Macho Michal</t>
  </si>
  <si>
    <t>Nový Ondřej</t>
  </si>
  <si>
    <t>Sazama Rudolf</t>
  </si>
  <si>
    <t>Hadrava Václav</t>
  </si>
  <si>
    <t>Krmíčková Ida</t>
  </si>
  <si>
    <t>Le Quoc Anh David</t>
  </si>
  <si>
    <t>Samuel Ondřej</t>
  </si>
  <si>
    <t>Bashkatov Andrei</t>
  </si>
  <si>
    <t>Hadinger Jan</t>
  </si>
  <si>
    <t>Hoffmann Jiří</t>
  </si>
  <si>
    <t>Houška Filip</t>
  </si>
  <si>
    <t>Sedláček Štěpán</t>
  </si>
  <si>
    <t>Šimek Josef</t>
  </si>
  <si>
    <t>ŠK Caissa Třebíč z.s.</t>
  </si>
  <si>
    <t>Bachořík Otto</t>
  </si>
  <si>
    <t>Baier Pavel</t>
  </si>
  <si>
    <t>Baier Rostislav</t>
  </si>
  <si>
    <t>ŠK TJ Dolní Benešov</t>
  </si>
  <si>
    <t>TJ Jiskra Hořice v Podkrkonoší</t>
  </si>
  <si>
    <t>Baierová Veronika</t>
  </si>
  <si>
    <t>Bajcár Tomáš</t>
  </si>
  <si>
    <t>TJ Jiskra Aš</t>
  </si>
  <si>
    <t>TJ Lázně Bělohrad z.s.</t>
  </si>
  <si>
    <t>Bajer Jiří</t>
  </si>
  <si>
    <t>Prokeš Antonín Karl</t>
  </si>
  <si>
    <t>Zima Andreas Otakar</t>
  </si>
  <si>
    <t>Bertha Marek</t>
  </si>
  <si>
    <t>Gilanová Adéla</t>
  </si>
  <si>
    <t>Jiroušek Jakub</t>
  </si>
  <si>
    <t>Vencbauer Adam</t>
  </si>
  <si>
    <t>Votavová Julie</t>
  </si>
  <si>
    <t>Jeřábek Daniel</t>
  </si>
  <si>
    <t>Benešová Karina</t>
  </si>
  <si>
    <t>Snopek Jan</t>
  </si>
  <si>
    <t>Dekker Natalia</t>
  </si>
  <si>
    <t>Křížková Johanka</t>
  </si>
  <si>
    <t>Spíchal Vojtěch</t>
  </si>
  <si>
    <t>Spíchalová Barbora</t>
  </si>
  <si>
    <t>Svída Radek</t>
  </si>
  <si>
    <t>Podzimek Miloslav</t>
  </si>
  <si>
    <t>Buchta Antonín</t>
  </si>
  <si>
    <t>ŠK Kuřim, z.s.</t>
  </si>
  <si>
    <t>Adamec Tomáš</t>
  </si>
  <si>
    <t>Beskydská šachová škola z.s.</t>
  </si>
  <si>
    <t>Orel Opava</t>
  </si>
  <si>
    <t>Adámek Emil</t>
  </si>
  <si>
    <t>SK Petřín Plzeň</t>
  </si>
  <si>
    <t>Adámek Jiří</t>
  </si>
  <si>
    <t>Sokol Bystřička</t>
  </si>
  <si>
    <t>ŠK Slavoj Poruba</t>
  </si>
  <si>
    <t>ŠK Holešov</t>
  </si>
  <si>
    <t>Adámek Milan</t>
  </si>
  <si>
    <t>ŠO Hlinsko</t>
  </si>
  <si>
    <t>VOKD Poruba</t>
  </si>
  <si>
    <t>Sokol Vítkovice</t>
  </si>
  <si>
    <t>Adámek Svatopluk</t>
  </si>
  <si>
    <t>Sokol Lanžhot</t>
  </si>
  <si>
    <t>Adámek Tomáš</t>
  </si>
  <si>
    <t>Adámek Vladimír</t>
  </si>
  <si>
    <t>Adamiec Zbyhněv</t>
  </si>
  <si>
    <t>Šachy Zastávka</t>
  </si>
  <si>
    <t>Adamík František</t>
  </si>
  <si>
    <t>Adamík Marek</t>
  </si>
  <si>
    <t>SK EMKaD Holešov</t>
  </si>
  <si>
    <t>Region Panda, z.s.</t>
  </si>
  <si>
    <t>Adamík Radek</t>
  </si>
  <si>
    <t>ŠK Staré Město</t>
  </si>
  <si>
    <t>Adamiš Jakub</t>
  </si>
  <si>
    <t>Adámková Anna</t>
  </si>
  <si>
    <t>GPOA Znojmo, spolek</t>
  </si>
  <si>
    <t>Adamovič Igor</t>
  </si>
  <si>
    <t>TJ Olympie Hroznětín</t>
  </si>
  <si>
    <t>ŠACHklub Tábor z.s.</t>
  </si>
  <si>
    <t>Adamovský Petr</t>
  </si>
  <si>
    <t>SK Olomouc Sigma MŽ</t>
  </si>
  <si>
    <t>2222 ŠK Polabiny, z.s.</t>
  </si>
  <si>
    <t>Adamus Ivo</t>
  </si>
  <si>
    <t>Sokol Brušperk</t>
  </si>
  <si>
    <t>TJ Jince</t>
  </si>
  <si>
    <t>Adamus Jiří</t>
  </si>
  <si>
    <t>Tatran Poštorná</t>
  </si>
  <si>
    <t>Sokol Přemyslovice</t>
  </si>
  <si>
    <t>Adler Lubomír</t>
  </si>
  <si>
    <t>Aflitanovský Jiří</t>
  </si>
  <si>
    <t>ŠK Rakovník</t>
  </si>
  <si>
    <t>ŠK Šenov</t>
  </si>
  <si>
    <t>Agoszta Vít</t>
  </si>
  <si>
    <t>TJ Kavalier Sázava z.s.</t>
  </si>
  <si>
    <t>Aichmaier David</t>
  </si>
  <si>
    <t>Slezan Opava</t>
  </si>
  <si>
    <t>TJ Hostivice</t>
  </si>
  <si>
    <t>Akopyan Armen</t>
  </si>
  <si>
    <t>Al Masani Abdul</t>
  </si>
  <si>
    <t>Al Saleh Mohamad</t>
  </si>
  <si>
    <t>ŠK Tachov</t>
  </si>
  <si>
    <t>Albertovič Lukáš</t>
  </si>
  <si>
    <t>Agentura 64 Grygov</t>
  </si>
  <si>
    <t>Albrecht Dominik</t>
  </si>
  <si>
    <t>Pravý Hradec, z.s.</t>
  </si>
  <si>
    <t>Albrecht Zdeněk</t>
  </si>
  <si>
    <t>TJ Lokomotiva Trutnov</t>
  </si>
  <si>
    <t>Albrechtová Adriana</t>
  </si>
  <si>
    <t>Slavoj Český Těšín</t>
  </si>
  <si>
    <t>Alexa Jan</t>
  </si>
  <si>
    <t>ŠK DDM Planá u Mar.Lázní</t>
  </si>
  <si>
    <t>Alexa Jaroslav</t>
  </si>
  <si>
    <t>Alexandr Petr</t>
  </si>
  <si>
    <t>ŠK Bystrc Oilers</t>
  </si>
  <si>
    <t>Alfimov Igor</t>
  </si>
  <si>
    <t>ŠK Velké Losiny</t>
  </si>
  <si>
    <t>Šachový klub Valašské Klobouky z.s.</t>
  </si>
  <si>
    <t>Alinger Jiří</t>
  </si>
  <si>
    <t>Demel Martin</t>
  </si>
  <si>
    <t>Demjanovič Jan</t>
  </si>
  <si>
    <t>Demko Robert</t>
  </si>
  <si>
    <t>Demková Ester</t>
  </si>
  <si>
    <t>Demková Ráchel</t>
  </si>
  <si>
    <t>Denk Lukáš</t>
  </si>
  <si>
    <t>Denk Matěj</t>
  </si>
  <si>
    <t>Denk Petr</t>
  </si>
  <si>
    <t>Denkoci Karel</t>
  </si>
  <si>
    <t>Depta Tomáš</t>
  </si>
  <si>
    <t>Derco Martin</t>
  </si>
  <si>
    <t>Derňár Mikuláš</t>
  </si>
  <si>
    <t>Dezort Lukáš</t>
  </si>
  <si>
    <t>Dezort Samuel Petr</t>
  </si>
  <si>
    <t>Dian Stanislav</t>
  </si>
  <si>
    <t>Diatka Jan</t>
  </si>
  <si>
    <t>Dibák Ján</t>
  </si>
  <si>
    <t>Didek Marius</t>
  </si>
  <si>
    <t>Didi Jan</t>
  </si>
  <si>
    <t>Dihel Gerhard</t>
  </si>
  <si>
    <t>Dihel Martin</t>
  </si>
  <si>
    <t>Dihel Oliver</t>
  </si>
  <si>
    <t>Dimov Georgiev</t>
  </si>
  <si>
    <t>Dinda Heřman</t>
  </si>
  <si>
    <t>Dinh Duc Viet</t>
  </si>
  <si>
    <t>Dinkov Ota</t>
  </si>
  <si>
    <t>Dirgas Josef</t>
  </si>
  <si>
    <t>Dittrich Jiří</t>
  </si>
  <si>
    <t>Dittrich Pavel</t>
  </si>
  <si>
    <t>Diviš Dominik</t>
  </si>
  <si>
    <t>Diviš Jakub</t>
  </si>
  <si>
    <t>Diviš Jan</t>
  </si>
  <si>
    <t>Diviš Jaroslav</t>
  </si>
  <si>
    <t>Diviš Jiří</t>
  </si>
  <si>
    <t>Diviš Libor</t>
  </si>
  <si>
    <t>Diviš Šimon</t>
  </si>
  <si>
    <t>Fárek Vojtěch</t>
  </si>
  <si>
    <t>Fargač Martin</t>
  </si>
  <si>
    <t>Farkaš Jan</t>
  </si>
  <si>
    <t>Farková Aneta</t>
  </si>
  <si>
    <t>Fárková Kateřina</t>
  </si>
  <si>
    <t>Farský Jiří</t>
  </si>
  <si>
    <t>Fastová Karolína</t>
  </si>
  <si>
    <t>Fatka Jan</t>
  </si>
  <si>
    <t>Faulhammer Filip</t>
  </si>
  <si>
    <t>Fedra František</t>
  </si>
  <si>
    <t>Fedra Jakub</t>
  </si>
  <si>
    <t>Feierfeil Jiří</t>
  </si>
  <si>
    <t>Feiferlík Jakub</t>
  </si>
  <si>
    <t>Feigl Martin</t>
  </si>
  <si>
    <t>Feigl Tomáš</t>
  </si>
  <si>
    <t>Brezmen Pavel</t>
  </si>
  <si>
    <t>TJ Jiskra Třeboň</t>
  </si>
  <si>
    <t>Brhel Zdeněk</t>
  </si>
  <si>
    <t>Brídl Dominik</t>
  </si>
  <si>
    <t>Fejgl Jan</t>
  </si>
  <si>
    <t>Fejtek Petr</t>
  </si>
  <si>
    <t>Fek Milan</t>
  </si>
  <si>
    <t>Fekar Theo</t>
  </si>
  <si>
    <t>Fekete František</t>
  </si>
  <si>
    <t>Felcman Martin</t>
  </si>
  <si>
    <t>Felcman Tomáš</t>
  </si>
  <si>
    <t>Feldstein Štěpán</t>
  </si>
  <si>
    <t>Kopecká Barbora</t>
  </si>
  <si>
    <t>Kopecká Denisa</t>
  </si>
  <si>
    <t>Kopecká Klára</t>
  </si>
  <si>
    <t>Kopecká Mariana</t>
  </si>
  <si>
    <t>Kopecká Martina</t>
  </si>
  <si>
    <t>Kopecká Tereza</t>
  </si>
  <si>
    <t>Kopecký Adam</t>
  </si>
  <si>
    <t>Kopecký Břetislav</t>
  </si>
  <si>
    <t>Kopecký Filip</t>
  </si>
  <si>
    <t>Kopecký Jakub</t>
  </si>
  <si>
    <t>Kopecký Jan</t>
  </si>
  <si>
    <t>Kopecký Jiří</t>
  </si>
  <si>
    <t>Kopecký Lukáš</t>
  </si>
  <si>
    <t>Lesk Filip</t>
  </si>
  <si>
    <t>Lesk Martin</t>
  </si>
  <si>
    <t>Lesk Petr</t>
  </si>
  <si>
    <t>Lesný Egon</t>
  </si>
  <si>
    <t>Lesová Eva</t>
  </si>
  <si>
    <t>Lessy Tomáš</t>
  </si>
  <si>
    <t>Lešák Jiří</t>
  </si>
  <si>
    <t>Lešák Ondřej</t>
  </si>
  <si>
    <t>Létal Hynek</t>
  </si>
  <si>
    <t>Létal Jonáš</t>
  </si>
  <si>
    <t>Létal Lukáš</t>
  </si>
  <si>
    <t>Letovanec Petr</t>
  </si>
  <si>
    <t>Leuchterová Anna</t>
  </si>
  <si>
    <t>Lev Adam</t>
  </si>
  <si>
    <t>Lev František</t>
  </si>
  <si>
    <t>Lev Lukáš</t>
  </si>
  <si>
    <t>Lev Pavel</t>
  </si>
  <si>
    <t>Levínský Jonatan</t>
  </si>
  <si>
    <t>Martinovič Aleš</t>
  </si>
  <si>
    <t>Martinovský Lukáš</t>
  </si>
  <si>
    <t>Martinovský Miroslav</t>
  </si>
  <si>
    <t>Martirosjan Martun</t>
  </si>
  <si>
    <t>Martišek Karel</t>
  </si>
  <si>
    <t>Martiška Přemysl</t>
  </si>
  <si>
    <t>Martun Martirosyan</t>
  </si>
  <si>
    <t>Martynek Daniel</t>
  </si>
  <si>
    <t>Martynek Lukáš</t>
  </si>
  <si>
    <t>Martynek Radek</t>
  </si>
  <si>
    <t>Martynek Vojtěch</t>
  </si>
  <si>
    <t>Martyniuk Vladislav</t>
  </si>
  <si>
    <t>Marušák Jan</t>
  </si>
  <si>
    <t>Marx Tomáš</t>
  </si>
  <si>
    <t>Marxová Šárka</t>
  </si>
  <si>
    <t>Maryško Leoš</t>
  </si>
  <si>
    <t>Marzeion Kornel</t>
  </si>
  <si>
    <t>Marzullo Philip</t>
  </si>
  <si>
    <t>Mařák David</t>
  </si>
  <si>
    <t>Mařák Jakub</t>
  </si>
  <si>
    <t>Mařík František</t>
  </si>
  <si>
    <t>Mařík Jiří</t>
  </si>
  <si>
    <t>Mařík Miroslav</t>
  </si>
  <si>
    <t>Mařík Petr</t>
  </si>
  <si>
    <t>Masák Pavel</t>
  </si>
  <si>
    <t>Masáková Petra</t>
  </si>
  <si>
    <t>Masár Zdeněk</t>
  </si>
  <si>
    <t>Masař Ladislav</t>
  </si>
  <si>
    <t>Masařík Jan</t>
  </si>
  <si>
    <t>Máslík Vojtěch</t>
  </si>
  <si>
    <t>Kroupa Zdeněk</t>
  </si>
  <si>
    <t>Kroutil Matěj</t>
  </si>
  <si>
    <t>Kroutil Zdeněk</t>
  </si>
  <si>
    <t>Kroužek Bohuslav</t>
  </si>
  <si>
    <t>Krpec Dominik</t>
  </si>
  <si>
    <t>Krpec Jaroslav</t>
  </si>
  <si>
    <t>Krsek Tomáš</t>
  </si>
  <si>
    <t>Krsková Petra</t>
  </si>
  <si>
    <t>Krška David</t>
  </si>
  <si>
    <t>Krška Vojtěch</t>
  </si>
  <si>
    <t>Krtek Daniel</t>
  </si>
  <si>
    <t>Krtek David</t>
  </si>
  <si>
    <t>Krtička Adam</t>
  </si>
  <si>
    <t>Krtička Jakub</t>
  </si>
  <si>
    <t>Krtička Václav</t>
  </si>
  <si>
    <t>Mašek Stanislav</t>
  </si>
  <si>
    <t>Mašek Zdeněk</t>
  </si>
  <si>
    <t>Mašín Karel</t>
  </si>
  <si>
    <t>Mašín Tomáš</t>
  </si>
  <si>
    <t>Maštalířová Andrea</t>
  </si>
  <si>
    <t>Mata Michal</t>
  </si>
  <si>
    <t>Matas Aleš</t>
  </si>
  <si>
    <t>Matas Daniel</t>
  </si>
  <si>
    <t>Matas Jiří</t>
  </si>
  <si>
    <t>Matas Stanislav</t>
  </si>
  <si>
    <t>Maťátko Martin</t>
  </si>
  <si>
    <t>Matěj Pavel</t>
  </si>
  <si>
    <t>Mateja Václav</t>
  </si>
  <si>
    <t>Pexa Jiří</t>
  </si>
  <si>
    <t>Pfeffer Dominik</t>
  </si>
  <si>
    <t>Pfeffer Erik</t>
  </si>
  <si>
    <t>Pfeffer Patrik</t>
  </si>
  <si>
    <t>Pfeifer Jan</t>
  </si>
  <si>
    <t>Pfleger Vít</t>
  </si>
  <si>
    <t>Pham Thi Thanh Trang</t>
  </si>
  <si>
    <t>Phamová Xuan Mai</t>
  </si>
  <si>
    <t>Pchálek Jan</t>
  </si>
  <si>
    <t>Rajčan Tomáš</t>
  </si>
  <si>
    <t>Simandl Štěpán</t>
  </si>
  <si>
    <t>Švejda Filip</t>
  </si>
  <si>
    <t>Bělehrad Vít</t>
  </si>
  <si>
    <t>Hotový Petr</t>
  </si>
  <si>
    <t>Mičánek Max</t>
  </si>
  <si>
    <t>Šťáva Zdeněk</t>
  </si>
  <si>
    <t>Zezula Jan</t>
  </si>
  <si>
    <t>Andrlík Michal</t>
  </si>
  <si>
    <t>Pospíšilová Miriam</t>
  </si>
  <si>
    <t>Vrbas Karel</t>
  </si>
  <si>
    <t>Cibulka Dominik</t>
  </si>
  <si>
    <t>Prosr Jan</t>
  </si>
  <si>
    <t>Strachoň Ivan</t>
  </si>
  <si>
    <t>Cveček Antonín</t>
  </si>
  <si>
    <t>Cveček Václav</t>
  </si>
  <si>
    <t>Doležel Tomáš</t>
  </si>
  <si>
    <t>Faltejsek Ondřej</t>
  </si>
  <si>
    <t>Gavula Marek</t>
  </si>
  <si>
    <t>Kučírek Martin</t>
  </si>
  <si>
    <t>Šafránek Štěpán</t>
  </si>
  <si>
    <t>Štoudek Jiří</t>
  </si>
  <si>
    <t>Divíšek Jiří</t>
  </si>
  <si>
    <t>Divišová Hana</t>
  </si>
  <si>
    <t>Divišová Lada</t>
  </si>
  <si>
    <t>Dlab Roman</t>
  </si>
  <si>
    <t>Dlabal Lukáš</t>
  </si>
  <si>
    <t>Dlohoš Ondřej</t>
  </si>
  <si>
    <t>Dlohoš Štěpán</t>
  </si>
  <si>
    <t>Dlouhá Tereza</t>
  </si>
  <si>
    <t>Dlouhý Jakub</t>
  </si>
  <si>
    <t>Dlouhý Kryštof</t>
  </si>
  <si>
    <t>Dlouhý Martin</t>
  </si>
  <si>
    <t>Dlouhý Matyáš</t>
  </si>
  <si>
    <t>Dlouhý Milan</t>
  </si>
  <si>
    <t>Dlouhý Ondřej</t>
  </si>
  <si>
    <t>Dluhoš Rudolf</t>
  </si>
  <si>
    <t>Do Minh Hieu</t>
  </si>
  <si>
    <t>Do Quang Huy</t>
  </si>
  <si>
    <t>Do Quang Marie</t>
  </si>
  <si>
    <t>Dobeš Dušan</t>
  </si>
  <si>
    <t>Dobeš Jaroslav</t>
  </si>
  <si>
    <t>Dobeš Kryštof</t>
  </si>
  <si>
    <t>Dobeš Luděk</t>
  </si>
  <si>
    <t>Dobeš Matěj</t>
  </si>
  <si>
    <t>Dobeš Milan</t>
  </si>
  <si>
    <t>Dobeš Oldřich</t>
  </si>
  <si>
    <t>Dobeš Šimon</t>
  </si>
  <si>
    <t>Dobeš Vojtěch</t>
  </si>
  <si>
    <t>Dobešová Anna</t>
  </si>
  <si>
    <t>Dobešová Věra</t>
  </si>
  <si>
    <t>Dobiáš Jaroslav</t>
  </si>
  <si>
    <t>Dobiáš Vojtěch</t>
  </si>
  <si>
    <t>Dobiášek Petr</t>
  </si>
  <si>
    <t>Dobrík Ján</t>
  </si>
  <si>
    <t>Dobrotina Tomáš</t>
  </si>
  <si>
    <t>Dobrovolský Ladislav</t>
  </si>
  <si>
    <t>Dobřecký Antonín</t>
  </si>
  <si>
    <t>Felixová Jana</t>
  </si>
  <si>
    <t>Felkl Matěj</t>
  </si>
  <si>
    <t>Feltl Patrik</t>
  </si>
  <si>
    <t>Fencl Pavel</t>
  </si>
  <si>
    <t>Fencl Václav</t>
  </si>
  <si>
    <t>Fencl Vítek</t>
  </si>
  <si>
    <t>Fenclová Lucie</t>
  </si>
  <si>
    <t>Ferdus Jiří</t>
  </si>
  <si>
    <t>Ferenc Norbert</t>
  </si>
  <si>
    <t>Fernando Timothy</t>
  </si>
  <si>
    <t>Ferreyra Guido</t>
  </si>
  <si>
    <t>Fertö Ján</t>
  </si>
  <si>
    <t>Fiala Dalibor</t>
  </si>
  <si>
    <t>Fiala David</t>
  </si>
  <si>
    <t>Fiala Filip</t>
  </si>
  <si>
    <t>Fiala František</t>
  </si>
  <si>
    <t>Fiala Jakub</t>
  </si>
  <si>
    <t>Fiala Jiří</t>
  </si>
  <si>
    <t>Fiala Lubomír</t>
  </si>
  <si>
    <t>Fiala Matěj</t>
  </si>
  <si>
    <t>Fiala Milan</t>
  </si>
  <si>
    <t>Fiala Patrik</t>
  </si>
  <si>
    <t>Fiala Pavel</t>
  </si>
  <si>
    <t>Levinský Ladislav</t>
  </si>
  <si>
    <t>Levitner Matěj</t>
  </si>
  <si>
    <t>Levitnerová Martina</t>
  </si>
  <si>
    <t>Lexa Jan</t>
  </si>
  <si>
    <t>Ležák Albert</t>
  </si>
  <si>
    <t>Ležák Petr</t>
  </si>
  <si>
    <t>Ležák Tadeáš</t>
  </si>
  <si>
    <t>Ležáková Dana</t>
  </si>
  <si>
    <t>Ležal Filip</t>
  </si>
  <si>
    <t>Ležík Jan</t>
  </si>
  <si>
    <t>Lhota Jan</t>
  </si>
  <si>
    <t>Lhota Jonáš</t>
  </si>
  <si>
    <t>Lhota Marek</t>
  </si>
  <si>
    <t>Lhoták Florian</t>
  </si>
  <si>
    <t>Lhotská Hana</t>
  </si>
  <si>
    <t>Lhotský František</t>
  </si>
  <si>
    <t>Líbal Josef</t>
  </si>
  <si>
    <t>Líbal Lubomír</t>
  </si>
  <si>
    <t>Libich Jan</t>
  </si>
  <si>
    <t>Libiš Zdeněk</t>
  </si>
  <si>
    <t>Libosvár Jan</t>
  </si>
  <si>
    <t>Lička Alfons</t>
  </si>
  <si>
    <t>Lička Denis</t>
  </si>
  <si>
    <t>Lička Radek</t>
  </si>
  <si>
    <t>Lička Vlastimil</t>
  </si>
  <si>
    <t>Ličková Natálie</t>
  </si>
  <si>
    <t>Ličková Renáta</t>
  </si>
  <si>
    <t>Liďák Dominik</t>
  </si>
  <si>
    <t>Lieber Lukáš</t>
  </si>
  <si>
    <t>Liebich Karel</t>
  </si>
  <si>
    <t>Liebl František</t>
  </si>
  <si>
    <t>Liebl Pavel</t>
  </si>
  <si>
    <t>Lietavec František</t>
  </si>
  <si>
    <t>Liewehr Gabriel</t>
  </si>
  <si>
    <t>Liewehr Kryštof</t>
  </si>
  <si>
    <t>Liewehr Robert</t>
  </si>
  <si>
    <t>Lihotský Lukáš</t>
  </si>
  <si>
    <t>Chvastek Tomáš</t>
  </si>
  <si>
    <t>Chvátal Jaroslav</t>
  </si>
  <si>
    <t>Chvátal Jonáš</t>
  </si>
  <si>
    <t>Chvátal Matti</t>
  </si>
  <si>
    <t>Chvátal Vítek</t>
  </si>
  <si>
    <t>Chvátal Vojtěch</t>
  </si>
  <si>
    <t>Chvěja Roman</t>
  </si>
  <si>
    <t>Chvojka Jan</t>
  </si>
  <si>
    <t>Chvojka Jiří</t>
  </si>
  <si>
    <t>Chvojka Milan</t>
  </si>
  <si>
    <t>Chvojsík Alex</t>
  </si>
  <si>
    <t>Chvojsík Mathias</t>
  </si>
  <si>
    <t>Chvojsík Nikolas</t>
  </si>
  <si>
    <t>Chwastek Jan</t>
  </si>
  <si>
    <t>Chwastek Otto</t>
  </si>
  <si>
    <t>Chwistek Karel</t>
  </si>
  <si>
    <t>Chwistek Marek</t>
  </si>
  <si>
    <t>Chwistek Matěj</t>
  </si>
  <si>
    <t>Chybík Filip</t>
  </si>
  <si>
    <t>Chybík Jakub</t>
  </si>
  <si>
    <t>Matějček Jiří</t>
  </si>
  <si>
    <t>Matejček Pavel</t>
  </si>
  <si>
    <t>Matějíček Jan</t>
  </si>
  <si>
    <t>Matějíček Lukáš</t>
  </si>
  <si>
    <t>Matějíček Michael</t>
  </si>
  <si>
    <t>Matějíček Vojtěch</t>
  </si>
  <si>
    <t>Matějíčková Lucie</t>
  </si>
  <si>
    <t>Matějka František</t>
  </si>
  <si>
    <t>Matejka Jakub</t>
  </si>
  <si>
    <t>Matějka Jakub</t>
  </si>
  <si>
    <t>Matějka Jiří</t>
  </si>
  <si>
    <t>Matějka Matyáš</t>
  </si>
  <si>
    <t>Matějka Pavel</t>
  </si>
  <si>
    <t>Matějka Radek</t>
  </si>
  <si>
    <t>Matejka Samuel</t>
  </si>
  <si>
    <t>Matějka Tomáš</t>
  </si>
  <si>
    <t>Matějková Natálie</t>
  </si>
  <si>
    <t>Matejová Natálie</t>
  </si>
  <si>
    <t>Matějová Sofie</t>
  </si>
  <si>
    <t>Matějovský Ondřej</t>
  </si>
  <si>
    <t>Pácha David</t>
  </si>
  <si>
    <t>Pácha Lukáš</t>
  </si>
  <si>
    <t>Pácha Zdeněk</t>
  </si>
  <si>
    <t>Paidar Roman</t>
  </si>
  <si>
    <t>Pail Milan</t>
  </si>
  <si>
    <t>Pajerský Michal</t>
  </si>
  <si>
    <t>Pakosta Miroslav</t>
  </si>
  <si>
    <t>Pakostová Lenka</t>
  </si>
  <si>
    <t>Pala Vladimír</t>
  </si>
  <si>
    <t>Palas Aleš</t>
  </si>
  <si>
    <t>Palas Václav</t>
  </si>
  <si>
    <t>Palas Vladimír</t>
  </si>
  <si>
    <t>Palasz Jan</t>
  </si>
  <si>
    <t>Palášek Jan</t>
  </si>
  <si>
    <t>Palát Aleš</t>
  </si>
  <si>
    <t>Palát František</t>
  </si>
  <si>
    <t>Paldus Jan</t>
  </si>
  <si>
    <t>Paldus Petr</t>
  </si>
  <si>
    <t>Paldus Tadeáš</t>
  </si>
  <si>
    <t>Paleček Jindřich</t>
  </si>
  <si>
    <t>Páleník Vojtěch</t>
  </si>
  <si>
    <t>Palica Jiří</t>
  </si>
  <si>
    <t>Pilík Jaroslav</t>
  </si>
  <si>
    <t>Pilný Jaroslav</t>
  </si>
  <si>
    <t>Pilný Jiří</t>
  </si>
  <si>
    <t>Piluša Antonín</t>
  </si>
  <si>
    <t>Palinek Martin</t>
  </si>
  <si>
    <t>Palivec Pavel</t>
  </si>
  <si>
    <t>Pálka Bronislav</t>
  </si>
  <si>
    <t>Pálka Ondřej</t>
  </si>
  <si>
    <t>Palka Peter</t>
  </si>
  <si>
    <t>Palková Hana</t>
  </si>
  <si>
    <t>Palková Nikola</t>
  </si>
  <si>
    <t>Palla Rostislav</t>
  </si>
  <si>
    <t>Palla Stanislav</t>
  </si>
  <si>
    <t>Palla Vít</t>
  </si>
  <si>
    <t>Pallag Demeter</t>
  </si>
  <si>
    <t>Palme Ondřej</t>
  </si>
  <si>
    <t>Palme Prokop</t>
  </si>
  <si>
    <t>Palovčík Jiří</t>
  </si>
  <si>
    <t>Palovský Ladislav</t>
  </si>
  <si>
    <t>Palyza Lukáš</t>
  </si>
  <si>
    <t>Palzer Jiří</t>
  </si>
  <si>
    <t>Pamula Vojtěch</t>
  </si>
  <si>
    <t>Pán Jiří</t>
  </si>
  <si>
    <t>Pán Miroslav</t>
  </si>
  <si>
    <t>Pán Vladimír</t>
  </si>
  <si>
    <t>Panáček Ondřej</t>
  </si>
  <si>
    <t>Pánek David</t>
  </si>
  <si>
    <t>Pánek Roman</t>
  </si>
  <si>
    <t>Pánek Viktor</t>
  </si>
  <si>
    <t>Matušina Radim</t>
  </si>
  <si>
    <t>Matuška Jan</t>
  </si>
  <si>
    <t>Fiala René</t>
  </si>
  <si>
    <t>Fiala Robert</t>
  </si>
  <si>
    <t>Fiala Rostislav</t>
  </si>
  <si>
    <t>Fiala Štěpán</t>
  </si>
  <si>
    <t>Fiala Tomáš</t>
  </si>
  <si>
    <t>Fiala Václav</t>
  </si>
  <si>
    <t>Fiala Vlastimil</t>
  </si>
  <si>
    <t>Fiala Vojtěch</t>
  </si>
  <si>
    <t>Fiala Zdeněk</t>
  </si>
  <si>
    <t>Fialka Adam</t>
  </si>
  <si>
    <t>Fialka Miroslav</t>
  </si>
  <si>
    <t>Fialová Blanka</t>
  </si>
  <si>
    <t>Fialová Nikola</t>
  </si>
  <si>
    <t>Fibich Milan</t>
  </si>
  <si>
    <t>Fibich Ondřej</t>
  </si>
  <si>
    <t>Fibrich Zdeněk</t>
  </si>
  <si>
    <t>Ficek Martin</t>
  </si>
  <si>
    <t>Ficenc Libor</t>
  </si>
  <si>
    <t>Fidrik Miroslav</t>
  </si>
  <si>
    <t>Fiedler Bedřich</t>
  </si>
  <si>
    <t>Fiedler František</t>
  </si>
  <si>
    <t>Fiedler Karel</t>
  </si>
  <si>
    <t>Fiedler Vladimír</t>
  </si>
  <si>
    <t>Fichtl Ondřej</t>
  </si>
  <si>
    <t>Fík Filip</t>
  </si>
  <si>
    <t>Fikejs Tomáš</t>
  </si>
  <si>
    <t>Fiker Ivan</t>
  </si>
  <si>
    <t>Fiktusová Jana</t>
  </si>
  <si>
    <t>Fila Miloš</t>
  </si>
  <si>
    <t>Filák Josef</t>
  </si>
  <si>
    <t>Filandr Pavel</t>
  </si>
  <si>
    <t>Filasová Ivona</t>
  </si>
  <si>
    <t>Filasová Karolína</t>
  </si>
  <si>
    <t>Filek Eduard</t>
  </si>
  <si>
    <t>Filip Dominik</t>
  </si>
  <si>
    <t>Filip Josef</t>
  </si>
  <si>
    <t>Filip Karel</t>
  </si>
  <si>
    <t>Filip Libor</t>
  </si>
  <si>
    <t>Filip Lukáš</t>
  </si>
  <si>
    <t>Horníček Jan</t>
  </si>
  <si>
    <t>Chybný Zdeněk</t>
  </si>
  <si>
    <t>Chýlek Radomír</t>
  </si>
  <si>
    <t>Chyška Jan</t>
  </si>
  <si>
    <t>Chytil Petr</t>
  </si>
  <si>
    <t>Chytilek Roman</t>
  </si>
  <si>
    <t>Chytka Daniel</t>
  </si>
  <si>
    <t>Chytrý Petr</t>
  </si>
  <si>
    <t>Icha Vojtěch</t>
  </si>
  <si>
    <t>Ilko Ondřej</t>
  </si>
  <si>
    <t>Indra Antonín</t>
  </si>
  <si>
    <t>Indrák David</t>
  </si>
  <si>
    <t>Indrák Igor</t>
  </si>
  <si>
    <t>Indrák Jiří</t>
  </si>
  <si>
    <t>Indríšek Vladimír</t>
  </si>
  <si>
    <t>Indrová Jana</t>
  </si>
  <si>
    <t>Ingr Dominik</t>
  </si>
  <si>
    <t>Innemann František</t>
  </si>
  <si>
    <t>Hájek Radovan</t>
  </si>
  <si>
    <t>ŠK DDM Bystřice nad Perštejnem</t>
  </si>
  <si>
    <t>Hájek Stanislav</t>
  </si>
  <si>
    <t>Hájek Tobiáš</t>
  </si>
  <si>
    <t>Hájek Tomáš</t>
  </si>
  <si>
    <t>Hájek Vojtěch</t>
  </si>
  <si>
    <t>Hájek Zdeněk</t>
  </si>
  <si>
    <t>Hajíček Jakub</t>
  </si>
  <si>
    <t>Hajíček Matyáš</t>
  </si>
  <si>
    <t>Hajíček Pavel</t>
  </si>
  <si>
    <t>Ivanov Mikhail</t>
  </si>
  <si>
    <t>Ivanovič Radim</t>
  </si>
  <si>
    <t>Ivičič Pavel</t>
  </si>
  <si>
    <t>Izák Aleš</t>
  </si>
  <si>
    <t>Izák Miloš</t>
  </si>
  <si>
    <t>Jablečník Gustav</t>
  </si>
  <si>
    <t>Jabůrek Matěj</t>
  </si>
  <si>
    <t>Jacko Pavel</t>
  </si>
  <si>
    <t>Jackovičová Veronika</t>
  </si>
  <si>
    <t>Jackovičová Zuzana</t>
  </si>
  <si>
    <t>Jáč Miloš</t>
  </si>
  <si>
    <t>Jaček Miloslav</t>
  </si>
  <si>
    <t>Jaček Pavel</t>
  </si>
  <si>
    <t>Jaček Štěpán</t>
  </si>
  <si>
    <t>Jaček Vojtěch</t>
  </si>
  <si>
    <t>Jadrný Tomáš</t>
  </si>
  <si>
    <t>Jaeger Luděk</t>
  </si>
  <si>
    <t>Jäger Pavel</t>
  </si>
  <si>
    <t>Jagoš Marek</t>
  </si>
  <si>
    <t>Jagr Vladimír</t>
  </si>
  <si>
    <t>Paličková Bára</t>
  </si>
  <si>
    <t>Palij Lubomír</t>
  </si>
  <si>
    <t>Palík Václav</t>
  </si>
  <si>
    <t>Hošpes Jaroslav</t>
  </si>
  <si>
    <t>Hošťálek Jan</t>
  </si>
  <si>
    <t>Hošťálek Maxmilián</t>
  </si>
  <si>
    <t>Hóta Petr</t>
  </si>
  <si>
    <t>Hotárek Jaroslav</t>
  </si>
  <si>
    <t>Hotař Jiří</t>
  </si>
  <si>
    <t>Hotař Petr</t>
  </si>
  <si>
    <t>Hotový Michal</t>
  </si>
  <si>
    <t>Houda Ondřej</t>
  </si>
  <si>
    <t>Houda Stanislav</t>
  </si>
  <si>
    <t>Houdek Adam</t>
  </si>
  <si>
    <t>Houdek Daniel</t>
  </si>
  <si>
    <t>Jahelka Jan</t>
  </si>
  <si>
    <t>Jahn Karel</t>
  </si>
  <si>
    <t>Jahodka Josef</t>
  </si>
  <si>
    <t>Jáchymovský Martin</t>
  </si>
  <si>
    <t>Jakeš Samuel</t>
  </si>
  <si>
    <t>Jakl Aleš</t>
  </si>
  <si>
    <t>Jakl Jaroslav</t>
  </si>
  <si>
    <t>Jakl Karel</t>
  </si>
  <si>
    <t>Jakl Zdeněk</t>
  </si>
  <si>
    <t>Jakoubek Ivan</t>
  </si>
  <si>
    <t>Jakoubek Jakub</t>
  </si>
  <si>
    <t>Jakoubek Štěpán</t>
  </si>
  <si>
    <t>Jakša Petr</t>
  </si>
  <si>
    <t>Jakšík Denis</t>
  </si>
  <si>
    <t>Jakšl Ondřej</t>
  </si>
  <si>
    <t>Jakubál Petr</t>
  </si>
  <si>
    <t>Jakubcová Natálie</t>
  </si>
  <si>
    <t>Jakubčák Marek</t>
  </si>
  <si>
    <t>Jakubec Vít</t>
  </si>
  <si>
    <t>Jakubík Filip</t>
  </si>
  <si>
    <t>Jakubík Josef</t>
  </si>
  <si>
    <t>Jakubík Michal</t>
  </si>
  <si>
    <t>Jakubík Pavel</t>
  </si>
  <si>
    <t>Jakubíková Tereza</t>
  </si>
  <si>
    <t>Jakubů Milan</t>
  </si>
  <si>
    <t>Jalůvka Josef</t>
  </si>
  <si>
    <t>Jambor Jiří</t>
  </si>
  <si>
    <t>Jambor Ladislav</t>
  </si>
  <si>
    <t>Jamka Břetislav</t>
  </si>
  <si>
    <t>Jamnický Kryštof</t>
  </si>
  <si>
    <t>Jamroz Ladislav</t>
  </si>
  <si>
    <t>Jan Jaroslav</t>
  </si>
  <si>
    <t>Jan Tadeáš</t>
  </si>
  <si>
    <t>Jána Martin</t>
  </si>
  <si>
    <t>Mazura Jan</t>
  </si>
  <si>
    <t>Mazura Karel</t>
  </si>
  <si>
    <t>Mazura Miloš</t>
  </si>
  <si>
    <t>Mazura Ondřej</t>
  </si>
  <si>
    <t>Mazura Tomáš</t>
  </si>
  <si>
    <t>Mazůrek David</t>
  </si>
  <si>
    <t>Mazurková Tereza</t>
  </si>
  <si>
    <t>Kalová Lenka</t>
  </si>
  <si>
    <t>Kalovský Vladimír</t>
  </si>
  <si>
    <t>Kalusová Klára</t>
  </si>
  <si>
    <t>Kalužný Jiří</t>
  </si>
  <si>
    <t>Kalužný Matyáš</t>
  </si>
  <si>
    <t>Med Ladislav</t>
  </si>
  <si>
    <t>Med Matěj</t>
  </si>
  <si>
    <t>Medek Martin</t>
  </si>
  <si>
    <t>Medetz Markus</t>
  </si>
  <si>
    <t>Meduna Eduard</t>
  </si>
  <si>
    <t>Meduna Filip</t>
  </si>
  <si>
    <t>Meduňa Miroslav</t>
  </si>
  <si>
    <t>Medunová Věra</t>
  </si>
  <si>
    <t>Mehes Lukáš</t>
  </si>
  <si>
    <t>Mehes Martin</t>
  </si>
  <si>
    <t>Mehesová Veronika</t>
  </si>
  <si>
    <t>Měchura Daniel</t>
  </si>
  <si>
    <t>Měchura Jaroslav</t>
  </si>
  <si>
    <t>Meisel Karel</t>
  </si>
  <si>
    <t>Meissel Karel</t>
  </si>
  <si>
    <t>Mejstřík Zdeněk</t>
  </si>
  <si>
    <t>Mejta František</t>
  </si>
  <si>
    <t>Mejzlík Jiří</t>
  </si>
  <si>
    <t>Mejzlík Ondřej</t>
  </si>
  <si>
    <t>Mejzlík Vojtěch</t>
  </si>
  <si>
    <t>Mejzr Jan</t>
  </si>
  <si>
    <t>Měkuta Kryštof</t>
  </si>
  <si>
    <t>Melč Ondřej</t>
  </si>
  <si>
    <t>Melčák David</t>
  </si>
  <si>
    <t>Melecký Jaroslav</t>
  </si>
  <si>
    <t>Melecký Martin</t>
  </si>
  <si>
    <t>Meleško Andrij</t>
  </si>
  <si>
    <t>Melich Matyáš</t>
  </si>
  <si>
    <t>Melichar Jaroslav</t>
  </si>
  <si>
    <t>Melichar Jiří</t>
  </si>
  <si>
    <t>Melichar Michal</t>
  </si>
  <si>
    <t>Melichar Vojtěch</t>
  </si>
  <si>
    <t>Melichar Zdeněk</t>
  </si>
  <si>
    <t>Melkes Matyáš</t>
  </si>
  <si>
    <t>Melkesová Violeta</t>
  </si>
  <si>
    <t>Melmuk Petr</t>
  </si>
  <si>
    <t>Melzer Patrik</t>
  </si>
  <si>
    <t>Melzer Pavel</t>
  </si>
  <si>
    <t>Melzer Petr</t>
  </si>
  <si>
    <t>Kořínek Jáchym</t>
  </si>
  <si>
    <t>Kořínek Jan</t>
  </si>
  <si>
    <t>Kořínek Jiří</t>
  </si>
  <si>
    <t>Kořínek Luboš</t>
  </si>
  <si>
    <t>Kořínek Oldřich</t>
  </si>
  <si>
    <t>Kořínek Ondřej</t>
  </si>
  <si>
    <t>Kořínek Pavel</t>
  </si>
  <si>
    <t>Kořínek Teodor</t>
  </si>
  <si>
    <t>Kořínek Tomáš</t>
  </si>
  <si>
    <t>Kořínek Vladimír</t>
  </si>
  <si>
    <t>Kořínek Vojtěch</t>
  </si>
  <si>
    <t>Kořínková Eva</t>
  </si>
  <si>
    <t>Kos Kamil</t>
  </si>
  <si>
    <t>Kos Kryštof Mikuláš</t>
  </si>
  <si>
    <t>Kos Michal</t>
  </si>
  <si>
    <t>Kos Patrik</t>
  </si>
  <si>
    <t>Merenus Vít</t>
  </si>
  <si>
    <t>Mergl Ondřej</t>
  </si>
  <si>
    <t>Mergl Šimon</t>
  </si>
  <si>
    <t>Měrka Josef</t>
  </si>
  <si>
    <t>Merlíček Jiří</t>
  </si>
  <si>
    <t>Merta Jiří</t>
  </si>
  <si>
    <t>Merta Josef</t>
  </si>
  <si>
    <t>Merta Michal</t>
  </si>
  <si>
    <t>Merta Miroslav</t>
  </si>
  <si>
    <t>Merta Vlastimil</t>
  </si>
  <si>
    <t>Měřínská Ester</t>
  </si>
  <si>
    <t>Měřínská Julie</t>
  </si>
  <si>
    <t>Měřínský Stanislav</t>
  </si>
  <si>
    <t>Pavelka Zdeněk</t>
  </si>
  <si>
    <t>Pavera Pavel</t>
  </si>
  <si>
    <t>Pavera Václav</t>
  </si>
  <si>
    <t>Pavera Vít</t>
  </si>
  <si>
    <t>Pávková Anna</t>
  </si>
  <si>
    <t>Pavlas Dominik</t>
  </si>
  <si>
    <t>Pavlas Jan</t>
  </si>
  <si>
    <t>Pavlas Jaroslav</t>
  </si>
  <si>
    <t>Pavlas Jiří</t>
  </si>
  <si>
    <t>Pavlas Martin</t>
  </si>
  <si>
    <t>Pavlas Miroslav</t>
  </si>
  <si>
    <t>Pavlásek Boris</t>
  </si>
  <si>
    <t>Pavlásek Lukáš</t>
  </si>
  <si>
    <t>Pavlata Jiří</t>
  </si>
  <si>
    <t>Pavlica Jan</t>
  </si>
  <si>
    <t>Pavlica Tomáš</t>
  </si>
  <si>
    <t>Pavlicová Simona</t>
  </si>
  <si>
    <t>Pavlíček Adam</t>
  </si>
  <si>
    <t>Pavlíček Antonín</t>
  </si>
  <si>
    <t>Pavlíček Jan</t>
  </si>
  <si>
    <t>Pavlíček Leoš</t>
  </si>
  <si>
    <t>Pavlíček Lukáš</t>
  </si>
  <si>
    <t>Pavlíček Marek</t>
  </si>
  <si>
    <t>Pavlíček Ondřej</t>
  </si>
  <si>
    <t>Podojil Stanislav</t>
  </si>
  <si>
    <t>Podolák Martin</t>
  </si>
  <si>
    <t>Podolský Jan</t>
  </si>
  <si>
    <t>Podolský Miloš</t>
  </si>
  <si>
    <t>Podpěra Jaromír</t>
  </si>
  <si>
    <t>Podrazil Adam</t>
  </si>
  <si>
    <t>Podrazil Petr</t>
  </si>
  <si>
    <t>Podrazký David</t>
  </si>
  <si>
    <t>Podrazký Jan</t>
  </si>
  <si>
    <t>Podrazký Radim</t>
  </si>
  <si>
    <t>Podrázská Zuzana</t>
  </si>
  <si>
    <t>Pavlík Martin</t>
  </si>
  <si>
    <t>Pavlík Miloš</t>
  </si>
  <si>
    <t>Pavlík Otto</t>
  </si>
  <si>
    <t>Pavlík Petr</t>
  </si>
  <si>
    <t>Pavlík Vladimír</t>
  </si>
  <si>
    <t>Pavlík Vojtěch</t>
  </si>
  <si>
    <t>Pavlínský Jiří</t>
  </si>
  <si>
    <t>Pavlis Vilém</t>
  </si>
  <si>
    <t>Pavliš Jaromír</t>
  </si>
  <si>
    <t>Pavliš Matěj</t>
  </si>
  <si>
    <t>Pavlovec Vladimír</t>
  </si>
  <si>
    <t>Pavlovic David</t>
  </si>
  <si>
    <t>Pavlů Jiří</t>
  </si>
  <si>
    <t>Pavlů Pavel</t>
  </si>
  <si>
    <t>Pavlů Vojtěch</t>
  </si>
  <si>
    <t>Pawlowski Roman</t>
  </si>
  <si>
    <t>Pazdera Dominik</t>
  </si>
  <si>
    <t>Pazdera Jaroslav</t>
  </si>
  <si>
    <t>Pazdera Tomáš</t>
  </si>
  <si>
    <t>Pazderka Michal</t>
  </si>
  <si>
    <t>Pazderka Radek</t>
  </si>
  <si>
    <t>Pazderský Jakub</t>
  </si>
  <si>
    <t>Pazdziora Tadeusz</t>
  </si>
  <si>
    <t>Pazourek Jiří</t>
  </si>
  <si>
    <t>Pažout Martin</t>
  </si>
  <si>
    <t>Pažout Patrik</t>
  </si>
  <si>
    <t>Pažout Petr</t>
  </si>
  <si>
    <t>Pecák Ondřej</t>
  </si>
  <si>
    <t>Pecina Michal</t>
  </si>
  <si>
    <t>Pecina Svatopluk</t>
  </si>
  <si>
    <t>Pecinovská Veronika</t>
  </si>
  <si>
    <t>Pecka František</t>
  </si>
  <si>
    <t>Pecka Jan</t>
  </si>
  <si>
    <t>Pecka Pavel</t>
  </si>
  <si>
    <t>Pecková Jana</t>
  </si>
  <si>
    <t>Pecl Jaroslav</t>
  </si>
  <si>
    <t>Kotěnová Karolína</t>
  </si>
  <si>
    <t>Kotěšovec Daniel</t>
  </si>
  <si>
    <t>Kotěšovec Jaroslav</t>
  </si>
  <si>
    <t>Kotík Ctirad</t>
  </si>
  <si>
    <t>Kotík Věroslav</t>
  </si>
  <si>
    <t>Kotál Petr</t>
  </si>
  <si>
    <t>Kotál Václav</t>
  </si>
  <si>
    <t>Kotál Vít</t>
  </si>
  <si>
    <t>Kotas Adam</t>
  </si>
  <si>
    <t>Kotas Jan</t>
  </si>
  <si>
    <t>Kotas Marian</t>
  </si>
  <si>
    <t>Kotásek Jan</t>
  </si>
  <si>
    <t>Kotásek Michal</t>
  </si>
  <si>
    <t>Kotásek Pavel</t>
  </si>
  <si>
    <t>Kotásek Radomír</t>
  </si>
  <si>
    <t>Kotásková Klára</t>
  </si>
  <si>
    <t>Kotek Daniel</t>
  </si>
  <si>
    <t>Kotek Jiří</t>
  </si>
  <si>
    <t>Kotek Kamil</t>
  </si>
  <si>
    <t>Kotek Miloš</t>
  </si>
  <si>
    <t>Kotek René</t>
  </si>
  <si>
    <t>Koten Jan</t>
  </si>
  <si>
    <t>Hromada Jakub</t>
  </si>
  <si>
    <t>Hromada Jan</t>
  </si>
  <si>
    <t>Hromada Jiří</t>
  </si>
  <si>
    <t>Hromada Michal</t>
  </si>
  <si>
    <t>Hromada Pavel</t>
  </si>
  <si>
    <t>Hromada Petr</t>
  </si>
  <si>
    <t>Hromádka Jaromír</t>
  </si>
  <si>
    <t>Hromádko Jan</t>
  </si>
  <si>
    <t>Hromádko Martin</t>
  </si>
  <si>
    <t>Hromádko Matyáš</t>
  </si>
  <si>
    <t>Hromádko Radek</t>
  </si>
  <si>
    <t>Kos Pavel</t>
  </si>
  <si>
    <t>Kosař Matěj</t>
  </si>
  <si>
    <t>Kosařová Eliška</t>
  </si>
  <si>
    <t>Kosek Daniel</t>
  </si>
  <si>
    <t>Kosek Jiří</t>
  </si>
  <si>
    <t>Kosek Marek</t>
  </si>
  <si>
    <t>Kosek Matěj</t>
  </si>
  <si>
    <t>Kosek Tomáš</t>
  </si>
  <si>
    <t>Kosík Roman</t>
  </si>
  <si>
    <t>Kosinka Jakub</t>
  </si>
  <si>
    <t>Kosinka Vladimír</t>
  </si>
  <si>
    <t>Kosňovský Radim</t>
  </si>
  <si>
    <t>Pavlíček Robert</t>
  </si>
  <si>
    <t>Pavlíček Tomáš</t>
  </si>
  <si>
    <t>Pavlíček Zdeněk</t>
  </si>
  <si>
    <t>Pavlík David</t>
  </si>
  <si>
    <t>Pavlík Denis</t>
  </si>
  <si>
    <t>Pavlík František</t>
  </si>
  <si>
    <t>Pavlík Jan</t>
  </si>
  <si>
    <t>Pavlík Josef</t>
  </si>
  <si>
    <t>Pavlík Karel</t>
  </si>
  <si>
    <t>Pavlík Lukáš</t>
  </si>
  <si>
    <t>Ciprová Anna Marie</t>
  </si>
  <si>
    <t>Halmeš David</t>
  </si>
  <si>
    <t>Kössler Michal</t>
  </si>
  <si>
    <t>Kössler Ondřej</t>
  </si>
  <si>
    <t>Kostelecký Michal</t>
  </si>
  <si>
    <t>Kostelník Dominik</t>
  </si>
  <si>
    <t>Kostelník Matyáš</t>
  </si>
  <si>
    <t>Kostišče Ján</t>
  </si>
  <si>
    <t>Kostka Jakub</t>
  </si>
  <si>
    <t>Kostka Jiří</t>
  </si>
  <si>
    <t>Kostka Michal</t>
  </si>
  <si>
    <t>Kostka Vít</t>
  </si>
  <si>
    <t>Kostková Kateřina</t>
  </si>
  <si>
    <t>Kostohryz Ondřej</t>
  </si>
  <si>
    <t>Kostrhůn Jan</t>
  </si>
  <si>
    <t>Kostrhun Ludvík</t>
  </si>
  <si>
    <t>Košan Luboš</t>
  </si>
  <si>
    <t>Košán Martin</t>
  </si>
  <si>
    <t>Košata František</t>
  </si>
  <si>
    <t>Košata Jan</t>
  </si>
  <si>
    <t>Košata Jiří</t>
  </si>
  <si>
    <t>Koščová Martina</t>
  </si>
  <si>
    <t>Košek Jakub</t>
  </si>
  <si>
    <t>Košek Lubomír</t>
  </si>
  <si>
    <t>Košek Tomáš</t>
  </si>
  <si>
    <t>Košela Jaroslav</t>
  </si>
  <si>
    <t>Košelová Zuzana</t>
  </si>
  <si>
    <t>Košičár Milan</t>
  </si>
  <si>
    <t>Koška Jan</t>
  </si>
  <si>
    <t>Koškovský Zdeněk</t>
  </si>
  <si>
    <t>Košnar Karel</t>
  </si>
  <si>
    <t>Košnar Pavel</t>
  </si>
  <si>
    <t>Košnář Jakub</t>
  </si>
  <si>
    <t>Košnář Martin</t>
  </si>
  <si>
    <t>Košnář Rudolf</t>
  </si>
  <si>
    <t>Košnářová Ivana</t>
  </si>
  <si>
    <t>Košnářová Michaela</t>
  </si>
  <si>
    <t>Košner Richard</t>
  </si>
  <si>
    <t>Košner Vlastislav</t>
  </si>
  <si>
    <t>Košťál Boris</t>
  </si>
  <si>
    <t>Košťál Daniel</t>
  </si>
  <si>
    <t>Košťál Jindřich</t>
  </si>
  <si>
    <t>Košťál Josef</t>
  </si>
  <si>
    <t>Košťál Vojtěch</t>
  </si>
  <si>
    <t>Košťál Zdeněk</t>
  </si>
  <si>
    <t>Košut Ondřej</t>
  </si>
  <si>
    <t>Košut Tomáš</t>
  </si>
  <si>
    <t>Košutová Jitka</t>
  </si>
  <si>
    <t>Kotajný Samuel</t>
  </si>
  <si>
    <t>Plebani Jana</t>
  </si>
  <si>
    <t>Bytko Tymofii</t>
  </si>
  <si>
    <t>Schuldes René</t>
  </si>
  <si>
    <t>Červenka Tomáš</t>
  </si>
  <si>
    <t>Dang David</t>
  </si>
  <si>
    <t>Trkovský Milan</t>
  </si>
  <si>
    <t>Matoušek Jindřich Jan</t>
  </si>
  <si>
    <t>Šlapák Zdeněk</t>
  </si>
  <si>
    <t>Stejkoza Petr</t>
  </si>
  <si>
    <t>Duchoslav František</t>
  </si>
  <si>
    <t>Kotleška Roman</t>
  </si>
  <si>
    <t>Dousek Antonín</t>
  </si>
  <si>
    <t>Hašlar Jindřich</t>
  </si>
  <si>
    <t>Soukal Petr</t>
  </si>
  <si>
    <t>Tsyhyka Amellia</t>
  </si>
  <si>
    <t>Tsyhyka Salamiia</t>
  </si>
  <si>
    <t>Želina Jan</t>
  </si>
  <si>
    <t>ŠK Česká Lípa</t>
  </si>
  <si>
    <t>Grošup Matyáš</t>
  </si>
  <si>
    <t>Jirásková Lenka</t>
  </si>
  <si>
    <t>Lepša Petr</t>
  </si>
  <si>
    <t>Nguyen Dang</t>
  </si>
  <si>
    <t>Pechr Tobiáš</t>
  </si>
  <si>
    <t>Pondělík Patrik</t>
  </si>
  <si>
    <t>Soustružník Matěj</t>
  </si>
  <si>
    <t>Špírková Victoria</t>
  </si>
  <si>
    <t>Uchytil Lukáš</t>
  </si>
  <si>
    <t>Vomela Dominik</t>
  </si>
  <si>
    <t>Pospíšilová Izabela</t>
  </si>
  <si>
    <t>Horáček Richard</t>
  </si>
  <si>
    <t>Bidlas Marek</t>
  </si>
  <si>
    <t>Hnídek Jan</t>
  </si>
  <si>
    <t>Hrochová Zuzana</t>
  </si>
  <si>
    <t>Lukáš Marek</t>
  </si>
  <si>
    <t>Mazanec Radek</t>
  </si>
  <si>
    <t>Roubal Jaroslav</t>
  </si>
  <si>
    <t>Wachtlová Alena</t>
  </si>
  <si>
    <t>Přikryl Antonín</t>
  </si>
  <si>
    <t>Schödelbauer Jan</t>
  </si>
  <si>
    <t>Strmiska Jiří</t>
  </si>
  <si>
    <t>Windšedl Petr</t>
  </si>
  <si>
    <t>Baumruk Matyáš</t>
  </si>
  <si>
    <t>Baumruková Tereza</t>
  </si>
  <si>
    <t>Konjata Václav</t>
  </si>
  <si>
    <t>Synáč Tomáš</t>
  </si>
  <si>
    <t>Vlčková Johanka</t>
  </si>
  <si>
    <t>Zoul Antonín</t>
  </si>
  <si>
    <t>Hošťálek Helena</t>
  </si>
  <si>
    <t>Ježek Jiří</t>
  </si>
  <si>
    <t>Kavinová Amálie</t>
  </si>
  <si>
    <t>Křivka Lukáš</t>
  </si>
  <si>
    <t>Lebiš Denis</t>
  </si>
  <si>
    <t>Pašek Jan</t>
  </si>
  <si>
    <t>Rojík Alex</t>
  </si>
  <si>
    <t>Kuneš Adam</t>
  </si>
  <si>
    <t>Hendrychová Tereza</t>
  </si>
  <si>
    <t>Jokl Martin</t>
  </si>
  <si>
    <t>Pelíšek Václav</t>
  </si>
  <si>
    <t>Vlach Jan</t>
  </si>
  <si>
    <t>Daňhel Antonín</t>
  </si>
  <si>
    <t>Daňhel Matěj</t>
  </si>
  <si>
    <t>Luňáčková Eliška</t>
  </si>
  <si>
    <t>Wang Josef</t>
  </si>
  <si>
    <t>Berný Jáchym</t>
  </si>
  <si>
    <t>Kohoutek Martin</t>
  </si>
  <si>
    <t>Kohoutek Ondřej</t>
  </si>
  <si>
    <t>Kohoutek Ondřej Chrudoš</t>
  </si>
  <si>
    <t>Kohoutek Tomáš</t>
  </si>
  <si>
    <t>Kohoutková Klára</t>
  </si>
  <si>
    <t>Kohut Ondřej</t>
  </si>
  <si>
    <t>Kohut Pavel</t>
  </si>
  <si>
    <t>Koch Antonín</t>
  </si>
  <si>
    <t>Kochánek Antonín</t>
  </si>
  <si>
    <t>Köchert Bedřich</t>
  </si>
  <si>
    <t>Borski Denis</t>
  </si>
  <si>
    <t>Borský Patrik</t>
  </si>
  <si>
    <t>Šachový klub Píšť z.s.</t>
  </si>
  <si>
    <t>Bortlík Filip</t>
  </si>
  <si>
    <t>Limburský Jiří</t>
  </si>
  <si>
    <t>Lounek Jan</t>
  </si>
  <si>
    <t>Mudra Oldřich</t>
  </si>
  <si>
    <t>Thoma Otomar</t>
  </si>
  <si>
    <t>Maitah Kamil</t>
  </si>
  <si>
    <t>Šimandl Stanislav</t>
  </si>
  <si>
    <t>Čejpová Melina</t>
  </si>
  <si>
    <t>Hromadová Aneta Emma</t>
  </si>
  <si>
    <t>Listík Tomáš</t>
  </si>
  <si>
    <t>Macek David</t>
  </si>
  <si>
    <t>Mikeš Maxmilián</t>
  </si>
  <si>
    <t>Mocek Eric</t>
  </si>
  <si>
    <t>Mocek Kevin</t>
  </si>
  <si>
    <t>Skokan Mikuláš</t>
  </si>
  <si>
    <t>Vincenc Daniel</t>
  </si>
  <si>
    <t>Záboj Martin</t>
  </si>
  <si>
    <t>Antoš Bořivoj</t>
  </si>
  <si>
    <t>Knespl Adam</t>
  </si>
  <si>
    <t>Petrášek Jiří</t>
  </si>
  <si>
    <t>Čápová Marie</t>
  </si>
  <si>
    <t>Duda Matěj</t>
  </si>
  <si>
    <t>Krejcárek Jan</t>
  </si>
  <si>
    <t>Novák Matěj</t>
  </si>
  <si>
    <t>Žoudlíková Romana</t>
  </si>
  <si>
    <t>Blahoš Michal</t>
  </si>
  <si>
    <t>Filip Šimon</t>
  </si>
  <si>
    <t>Bazgier Adam</t>
  </si>
  <si>
    <t>Bažanowski Stanislav</t>
  </si>
  <si>
    <t>Bažant František</t>
  </si>
  <si>
    <t>Bažant Michal</t>
  </si>
  <si>
    <t>Bažant Pavel</t>
  </si>
  <si>
    <t>Bažant Petr</t>
  </si>
  <si>
    <t>Bažant Radek</t>
  </si>
  <si>
    <t>Bažant Zdeněk</t>
  </si>
  <si>
    <t>Bažantová Adéla</t>
  </si>
  <si>
    <t>Bažantová Bohuslava</t>
  </si>
  <si>
    <t>Bažantová Marie</t>
  </si>
  <si>
    <t>ŠK Hodonín</t>
  </si>
  <si>
    <t>ŠK Slavoj Velké Pavlovice</t>
  </si>
  <si>
    <t>Bdžoch Marek</t>
  </si>
  <si>
    <t>Beaufort Oliver</t>
  </si>
  <si>
    <t>Beaufort Teodor</t>
  </si>
  <si>
    <t>Bébar Matěj</t>
  </si>
  <si>
    <t>Bebek Ivan</t>
  </si>
  <si>
    <t>Bečan Lukáš</t>
  </si>
  <si>
    <t>TJ Sokol Krouna</t>
  </si>
  <si>
    <t>TJ Sokol Červené Poříčí</t>
  </si>
  <si>
    <t>Bečvář Miroslav</t>
  </si>
  <si>
    <t>SK DDM Slaný</t>
  </si>
  <si>
    <t>Bečvář Vladimír</t>
  </si>
  <si>
    <t>TJ Jiskra Zruč nad Sázavou, z.s.</t>
  </si>
  <si>
    <t>TJ ČZ Strakonice</t>
  </si>
  <si>
    <t>Bednár Jan</t>
  </si>
  <si>
    <t>Bednarz Roman</t>
  </si>
  <si>
    <t>ŠS Červená Voda</t>
  </si>
  <si>
    <t>Bednarz Tadeáš</t>
  </si>
  <si>
    <t>Bednarz Valdemar</t>
  </si>
  <si>
    <t>Bednář David</t>
  </si>
  <si>
    <t>Šachový klub Kunštát, z.s.</t>
  </si>
  <si>
    <t>Bednář Jakub</t>
  </si>
  <si>
    <t>Bednář Jan</t>
  </si>
  <si>
    <t>Bednář Jiří</t>
  </si>
  <si>
    <t>Bednář Marcel</t>
  </si>
  <si>
    <t>Bednář Marek</t>
  </si>
  <si>
    <t>Bednář Martin</t>
  </si>
  <si>
    <t>TJ Sokol Skalička z.s.</t>
  </si>
  <si>
    <t>Bednář Matěj</t>
  </si>
  <si>
    <t>ŠK Olympia České Budějovice, z.s.</t>
  </si>
  <si>
    <t>Bednář Michal</t>
  </si>
  <si>
    <t>Bednář Miloš</t>
  </si>
  <si>
    <t>Bednář Pavel</t>
  </si>
  <si>
    <t>Bednář Samuel</t>
  </si>
  <si>
    <t>Bednařík Josef</t>
  </si>
  <si>
    <t>Bednařík Martin</t>
  </si>
  <si>
    <t>Bednařík Miroslav</t>
  </si>
  <si>
    <t>Bednařík Radovan</t>
  </si>
  <si>
    <t>Bednařík Vojtěch</t>
  </si>
  <si>
    <t>ŠO SK Pozlovice</t>
  </si>
  <si>
    <t>Bednařík Vratislav</t>
  </si>
  <si>
    <t>Bednářová Karolína</t>
  </si>
  <si>
    <t>Bednářová Kateřina</t>
  </si>
  <si>
    <t>sezona</t>
  </si>
  <si>
    <t>soutez</t>
  </si>
  <si>
    <t>den</t>
  </si>
  <si>
    <t>hodina</t>
  </si>
  <si>
    <t>oddil</t>
  </si>
  <si>
    <t>Extraliga</t>
  </si>
  <si>
    <t>1. liga</t>
  </si>
  <si>
    <t>2. liga</t>
  </si>
  <si>
    <t>sobota</t>
  </si>
  <si>
    <t>neděle</t>
  </si>
  <si>
    <t>kraje</t>
  </si>
  <si>
    <t>12 Středočeský šachový svaz</t>
  </si>
  <si>
    <t>11 Pražský šachový svaz</t>
  </si>
  <si>
    <t>13 Jihočeský šachový svaz</t>
  </si>
  <si>
    <t>15 Krajský šachový svaz Karlovy Vary</t>
  </si>
  <si>
    <t>16 Ústecký krajský šachový svaz</t>
  </si>
  <si>
    <t>17 Šachový svaz Libereckého kraje</t>
  </si>
  <si>
    <t>18 Královéhradecký krajský šachový svaz</t>
  </si>
  <si>
    <t>Dousek Otakar</t>
  </si>
  <si>
    <t>Douša Matyáš</t>
  </si>
  <si>
    <t>Douša Michal</t>
  </si>
  <si>
    <t>Douša Václav</t>
  </si>
  <si>
    <t>Dovalovský Jiří</t>
  </si>
  <si>
    <t>Doxanský Josef</t>
  </si>
  <si>
    <t>Drabant Adam</t>
  </si>
  <si>
    <t>Drábek Dominik</t>
  </si>
  <si>
    <t>Drábek Martin</t>
  </si>
  <si>
    <t>Drábek Milan</t>
  </si>
  <si>
    <t>Drábek Miloslav</t>
  </si>
  <si>
    <t>Drábek Miroslav</t>
  </si>
  <si>
    <t>Drábek Pavel</t>
  </si>
  <si>
    <t>Drábek Rostislav</t>
  </si>
  <si>
    <t>Drábek Vojtěch</t>
  </si>
  <si>
    <t>Draboň Filip</t>
  </si>
  <si>
    <t>Dragón Pavel</t>
  </si>
  <si>
    <t>Dragoun Richard</t>
  </si>
  <si>
    <t>Šachklub Jilemnice</t>
  </si>
  <si>
    <t>Drahokoupil Vladan</t>
  </si>
  <si>
    <t>Drahoňovská Veronika</t>
  </si>
  <si>
    <t>Drahoňovský Ivo</t>
  </si>
  <si>
    <t>Heisler Adam</t>
  </si>
  <si>
    <t>Hejda Antonín</t>
  </si>
  <si>
    <t>Hejda Jaroslav</t>
  </si>
  <si>
    <t>Hejda Marek</t>
  </si>
  <si>
    <t>Hejda Martin</t>
  </si>
  <si>
    <t>Hejda Ondřej</t>
  </si>
  <si>
    <t>Hejda Václav</t>
  </si>
  <si>
    <t>Hejdrych Jaroslav</t>
  </si>
  <si>
    <t>Hejduk Daniel</t>
  </si>
  <si>
    <t>Hejduk Miroslav</t>
  </si>
  <si>
    <t>Hejduk Tomáš</t>
  </si>
  <si>
    <t>Hejdušek Ondřej</t>
  </si>
  <si>
    <t>Hejhal Jan</t>
  </si>
  <si>
    <t>Hejkrlík Petr</t>
  </si>
  <si>
    <t>Hejl Jaroslav</t>
  </si>
  <si>
    <t>Drápal Roman</t>
  </si>
  <si>
    <t>Brigadoi Martin</t>
  </si>
  <si>
    <t>Brichta Pavel</t>
  </si>
  <si>
    <t>Brindza Matěj</t>
  </si>
  <si>
    <t>Brixí Lukáš</t>
  </si>
  <si>
    <t>Brna Vojtěch</t>
  </si>
  <si>
    <t>ŠK SLAVIA Liberec, z.s.</t>
  </si>
  <si>
    <t>Brňák Jan</t>
  </si>
  <si>
    <t>Brňák Miroslav</t>
  </si>
  <si>
    <t>Broda Michal</t>
  </si>
  <si>
    <t>Grof Petr</t>
  </si>
  <si>
    <t>Groh Jan</t>
  </si>
  <si>
    <t>Groh Ladislav</t>
  </si>
  <si>
    <t>Kopecký Martin</t>
  </si>
  <si>
    <t>Kopecký Matěj</t>
  </si>
  <si>
    <t>Kopecký Michal</t>
  </si>
  <si>
    <t>Kopecký Petr</t>
  </si>
  <si>
    <t>ŠK Spartak Čelákovice</t>
  </si>
  <si>
    <t>Brodina Karel</t>
  </si>
  <si>
    <t>Brodský Marek</t>
  </si>
  <si>
    <t>Šachový klub Rožďalovice</t>
  </si>
  <si>
    <t>Sokol Nové Veselí</t>
  </si>
  <si>
    <t>Brokeš Matyáš</t>
  </si>
  <si>
    <t>Brokl Daniel</t>
  </si>
  <si>
    <t>Brom Jan</t>
  </si>
  <si>
    <t>Brom Jiří</t>
  </si>
  <si>
    <t>Broskevič Lumír</t>
  </si>
  <si>
    <t>Brouček Tomáš</t>
  </si>
  <si>
    <t>Brousek Jan</t>
  </si>
  <si>
    <t>Brozdová Natálie</t>
  </si>
  <si>
    <t>Brož Daniel</t>
  </si>
  <si>
    <t>Brož David</t>
  </si>
  <si>
    <t>Brož Dominik</t>
  </si>
  <si>
    <t>Brož Jan</t>
  </si>
  <si>
    <t>Brož Jindřich</t>
  </si>
  <si>
    <t>Brož Josef</t>
  </si>
  <si>
    <t>Brož Pavel</t>
  </si>
  <si>
    <t>Brož Petr</t>
  </si>
  <si>
    <t>Brožek Karel</t>
  </si>
  <si>
    <t>ŠK Skorošice</t>
  </si>
  <si>
    <t>Brožek Miloslav</t>
  </si>
  <si>
    <t>TJ Spartak Soběslav</t>
  </si>
  <si>
    <t>Brožka Karel</t>
  </si>
  <si>
    <t>Brožová Anna</t>
  </si>
  <si>
    <t>Brožová Barbora</t>
  </si>
  <si>
    <t>Brožová Lucie</t>
  </si>
  <si>
    <t>Brožová Šárka</t>
  </si>
  <si>
    <t>Bršťák Ondřej</t>
  </si>
  <si>
    <t>Brtníček Antonín</t>
  </si>
  <si>
    <t>TJ Sokol Lužany</t>
  </si>
  <si>
    <t>Bidovský Petr</t>
  </si>
  <si>
    <t>Biedla Vojtěch</t>
  </si>
  <si>
    <t>Bielavský Jiří</t>
  </si>
  <si>
    <t>Bielčik Jindřich</t>
  </si>
  <si>
    <t>Bien Jan</t>
  </si>
  <si>
    <t>Bienek Petr</t>
  </si>
  <si>
    <t>Bierská Adéla</t>
  </si>
  <si>
    <t>Bierski Jiří</t>
  </si>
  <si>
    <t>Bihari Matěj</t>
  </si>
  <si>
    <t>Bihari Vladan</t>
  </si>
  <si>
    <t>Biječková Viktorie</t>
  </si>
  <si>
    <t>Bikov Roumen</t>
  </si>
  <si>
    <t>Bílek Antonín</t>
  </si>
  <si>
    <t>Janko Jan</t>
  </si>
  <si>
    <t>Jankovič Adam</t>
  </si>
  <si>
    <t>Jankovič Jiří</t>
  </si>
  <si>
    <t>Jankovič Julius</t>
  </si>
  <si>
    <t>Jankovská Hana</t>
  </si>
  <si>
    <t>Jankovská Věra</t>
  </si>
  <si>
    <t>Jankovský Josef</t>
  </si>
  <si>
    <t>Jankovský Zbyněk</t>
  </si>
  <si>
    <t>Janků Jakub</t>
  </si>
  <si>
    <t>Janků Luboslav</t>
  </si>
  <si>
    <t>Janků Michal</t>
  </si>
  <si>
    <t>Janků Roman</t>
  </si>
  <si>
    <t>Janků Stanislav</t>
  </si>
  <si>
    <t>Janků Šimon</t>
  </si>
  <si>
    <t>Janočko Petr</t>
  </si>
  <si>
    <t>Galuška Josef</t>
  </si>
  <si>
    <t>Galuška Petr</t>
  </si>
  <si>
    <t>Gančarčík Daniel</t>
  </si>
  <si>
    <t>Gankhuyag Munkhorgil</t>
  </si>
  <si>
    <t>Garabik Bohumil</t>
  </si>
  <si>
    <t>Garabik Marek</t>
  </si>
  <si>
    <t>Garabiková Elizabeth</t>
  </si>
  <si>
    <t>Garay Jakub</t>
  </si>
  <si>
    <t>Gardian Adam</t>
  </si>
  <si>
    <t>Gardoň Vít</t>
  </si>
  <si>
    <t>Gargulák Jaroslav</t>
  </si>
  <si>
    <t>Garšic Petr</t>
  </si>
  <si>
    <t>Gašparín Pavel</t>
  </si>
  <si>
    <t>Gauchet Alexandra</t>
  </si>
  <si>
    <t>Gavlas Ondřej</t>
  </si>
  <si>
    <t>Gavrun Samuel</t>
  </si>
  <si>
    <t>Gavrunová Marie</t>
  </si>
  <si>
    <t>Gawlas Roman</t>
  </si>
  <si>
    <t>Gazda Lukáš</t>
  </si>
  <si>
    <t>Gazda Martin</t>
  </si>
  <si>
    <t>Gazda Pavel</t>
  </si>
  <si>
    <t>Gazda Petr</t>
  </si>
  <si>
    <t>Gazda Tomáš</t>
  </si>
  <si>
    <t>Gažar Martin</t>
  </si>
  <si>
    <t>Gebauer Adam</t>
  </si>
  <si>
    <t>Geifert František</t>
  </si>
  <si>
    <t>Geissel Josef</t>
  </si>
  <si>
    <t>Geissler Jakub</t>
  </si>
  <si>
    <t>Gemsa Matouš</t>
  </si>
  <si>
    <t>Gemsa Pavel</t>
  </si>
  <si>
    <t>Gemsová Tereza</t>
  </si>
  <si>
    <t>Genčur Jan</t>
  </si>
  <si>
    <t>Genšerovský Milan</t>
  </si>
  <si>
    <t>Georgiev Jiří</t>
  </si>
  <si>
    <t>Georgiev Lukáš</t>
  </si>
  <si>
    <t>Georgiu Dimitri</t>
  </si>
  <si>
    <t>Gergeĺ Zsolt</t>
  </si>
  <si>
    <t>Gergela Antonín</t>
  </si>
  <si>
    <t>Gergelits Tomáš</t>
  </si>
  <si>
    <t>Gergelits Václav</t>
  </si>
  <si>
    <t>Gernert Marek</t>
  </si>
  <si>
    <t>Byrtus Matěj</t>
  </si>
  <si>
    <t>Bystroň Ladislav</t>
  </si>
  <si>
    <t>Bytešník Zdeněk</t>
  </si>
  <si>
    <t>Cába Adam</t>
  </si>
  <si>
    <t>Cába Filip</t>
  </si>
  <si>
    <t>Gumárny Zubří</t>
  </si>
  <si>
    <t>Cabák Pavel</t>
  </si>
  <si>
    <t>Cábová Veronika</t>
  </si>
  <si>
    <t>Cagaš Matěj</t>
  </si>
  <si>
    <t>Cagaš Petr</t>
  </si>
  <si>
    <t>Cagaš Velen</t>
  </si>
  <si>
    <t>Cagašík Tomáš</t>
  </si>
  <si>
    <t>Cagašová Kristýna</t>
  </si>
  <si>
    <t>Kovařík Samuel</t>
  </si>
  <si>
    <t>Kovařík Vít</t>
  </si>
  <si>
    <t>Kovářík Vojtěch</t>
  </si>
  <si>
    <t>Kováříková Eliška</t>
  </si>
  <si>
    <t>Kovaříková Kristýna</t>
  </si>
  <si>
    <t>Kovářová Karolína</t>
  </si>
  <si>
    <t>Kovářová Nela</t>
  </si>
  <si>
    <t>Kovářová Saša</t>
  </si>
  <si>
    <t>Kovka Jan</t>
  </si>
  <si>
    <t>Kovka Lukáš</t>
  </si>
  <si>
    <t>Kowal David</t>
  </si>
  <si>
    <t>Kowolovski Zdeněk</t>
  </si>
  <si>
    <t>Kowolowski Viktor</t>
  </si>
  <si>
    <t>Kowolowski Vít</t>
  </si>
  <si>
    <t>Koza Misha</t>
  </si>
  <si>
    <t>Kozáček David</t>
  </si>
  <si>
    <t>Kozáček Radomír</t>
  </si>
  <si>
    <t>Kozák David</t>
  </si>
  <si>
    <t>Kozák František</t>
  </si>
  <si>
    <t>Kozák Karel</t>
  </si>
  <si>
    <t>Kozák Lubomír</t>
  </si>
  <si>
    <t>Kozák Lubor</t>
  </si>
  <si>
    <t>Kozák Petr</t>
  </si>
  <si>
    <t>Jirák Miroslav</t>
  </si>
  <si>
    <t>Jirák Ota</t>
  </si>
  <si>
    <t>Jiránek David</t>
  </si>
  <si>
    <t>Jiránek Martin</t>
  </si>
  <si>
    <t>Jiránek Štefan</t>
  </si>
  <si>
    <t>Jiránek Tomáš</t>
  </si>
  <si>
    <t>Jiranová Lucie</t>
  </si>
  <si>
    <t>Kubíček Pavel</t>
  </si>
  <si>
    <t>Kubíček Šimon</t>
  </si>
  <si>
    <t>Kubíček Vavřinec</t>
  </si>
  <si>
    <t>Kubíček Vlastimil</t>
  </si>
  <si>
    <t>Kubíčková Linda</t>
  </si>
  <si>
    <t>Kubiena Roman</t>
  </si>
  <si>
    <t>Kubiena Vladimír</t>
  </si>
  <si>
    <t>Kubík Emil</t>
  </si>
  <si>
    <t>Kubík Michael</t>
  </si>
  <si>
    <t>Kubík Miroslav</t>
  </si>
  <si>
    <t>Kubík Radomír</t>
  </si>
  <si>
    <t>Kubíková Hana</t>
  </si>
  <si>
    <t>Kubín Antonín</t>
  </si>
  <si>
    <t>Kubín František</t>
  </si>
  <si>
    <t>Kubín Jiří</t>
  </si>
  <si>
    <t>Kubín Lukáš</t>
  </si>
  <si>
    <t>Kubín Matouš</t>
  </si>
  <si>
    <t>Kubín Petr</t>
  </si>
  <si>
    <t>Kubín Samuel</t>
  </si>
  <si>
    <t>Kubín Tomáš Daniel</t>
  </si>
  <si>
    <t>Kubín Vladimír</t>
  </si>
  <si>
    <t>Kubina Štěpán</t>
  </si>
  <si>
    <t>Kubisa Vladimír</t>
  </si>
  <si>
    <t>Kubiska Jiří</t>
  </si>
  <si>
    <t>Kubiš Josef</t>
  </si>
  <si>
    <t>Kubiš Matěj</t>
  </si>
  <si>
    <t>Kubišta Ladislav</t>
  </si>
  <si>
    <t>Kubita Daniel</t>
  </si>
  <si>
    <t>Kubizňák Jaroslav</t>
  </si>
  <si>
    <t>Kubla Roman</t>
  </si>
  <si>
    <t>Pospíchal Michael</t>
  </si>
  <si>
    <t>Pospíchal Ondřej</t>
  </si>
  <si>
    <t>Pospíšil Adolf</t>
  </si>
  <si>
    <t>Pospíšil Aleš</t>
  </si>
  <si>
    <t>Pospíšil David</t>
  </si>
  <si>
    <t>Pospíšil Emil</t>
  </si>
  <si>
    <t>Pospíšil Evžen</t>
  </si>
  <si>
    <t>Pospíšil František</t>
  </si>
  <si>
    <t>Pospíšil Ignác</t>
  </si>
  <si>
    <t>Pospíšil Jakub</t>
  </si>
  <si>
    <t>Pospíšil Jan</t>
  </si>
  <si>
    <t>Pospíšil Jaroslav</t>
  </si>
  <si>
    <t>Pospíšil Jeroným</t>
  </si>
  <si>
    <t>Pospíšil Jiří</t>
  </si>
  <si>
    <t>Pospíšil Josef</t>
  </si>
  <si>
    <t>Pospíšil Kryštof</t>
  </si>
  <si>
    <t>Pospíšil Ludvík</t>
  </si>
  <si>
    <t>Pospíšil Lukáš</t>
  </si>
  <si>
    <t>Pospíšil Marek</t>
  </si>
  <si>
    <t>Pospíšil Miroslav</t>
  </si>
  <si>
    <t>Pospíšil Ondřej</t>
  </si>
  <si>
    <t>Pospíšil Patrik</t>
  </si>
  <si>
    <t>Pospíšil Petr</t>
  </si>
  <si>
    <t>Pospíšil Radek</t>
  </si>
  <si>
    <t>Pospíšil Tomáš</t>
  </si>
  <si>
    <t>Pospíšilová Karla</t>
  </si>
  <si>
    <t>Pospíšilová Monika</t>
  </si>
  <si>
    <t>Pospíšilová Veronika</t>
  </si>
  <si>
    <t>Posselt Martin</t>
  </si>
  <si>
    <t>Postelt Vladimír</t>
  </si>
  <si>
    <t>Postl František</t>
  </si>
  <si>
    <t>Postl Petr</t>
  </si>
  <si>
    <t>Postránský William</t>
  </si>
  <si>
    <t>Postupová Martina</t>
  </si>
  <si>
    <t>Pošva Jaroslav</t>
  </si>
  <si>
    <t>Pošvář Jiří</t>
  </si>
  <si>
    <t>Potěšil Jan</t>
  </si>
  <si>
    <t>Potěšil Radovan</t>
  </si>
  <si>
    <t>Potrok Jakub</t>
  </si>
  <si>
    <t>Potrok Roman</t>
  </si>
  <si>
    <t>Potrusil Zdeněk</t>
  </si>
  <si>
    <t>Potůček Martin</t>
  </si>
  <si>
    <t>Potůček Milan</t>
  </si>
  <si>
    <t>Potůčková Eva</t>
  </si>
  <si>
    <t>Potyková Adéla</t>
  </si>
  <si>
    <t>Pouče Roman</t>
  </si>
  <si>
    <t>Pouch Milan</t>
  </si>
  <si>
    <t>Pour Břetislav</t>
  </si>
  <si>
    <t>Povala Lumír</t>
  </si>
  <si>
    <t>Poveda Michael</t>
  </si>
  <si>
    <t>Pozner Jakub</t>
  </si>
  <si>
    <t>Pozner Jiří</t>
  </si>
  <si>
    <t>Požár Pavel</t>
  </si>
  <si>
    <t>Prachař David</t>
  </si>
  <si>
    <t>Prachař Mojmír</t>
  </si>
  <si>
    <t>Prachař Přemysl</t>
  </si>
  <si>
    <t>Prachařová Kristýna</t>
  </si>
  <si>
    <t>Prachatický Marek</t>
  </si>
  <si>
    <t>Prandstetter Eduard</t>
  </si>
  <si>
    <t>Prášek Jan</t>
  </si>
  <si>
    <t>Prášek Ladislav</t>
  </si>
  <si>
    <t>Sýkora Jiří</t>
  </si>
  <si>
    <t>Sýkora Karel</t>
  </si>
  <si>
    <t>Sýkora Ladislav</t>
  </si>
  <si>
    <t>Sýkora Marek</t>
  </si>
  <si>
    <t>Sýkora Michal</t>
  </si>
  <si>
    <t>Sýkora Milan</t>
  </si>
  <si>
    <t>Sýkora Ondřej</t>
  </si>
  <si>
    <t>Sýkora Robert</t>
  </si>
  <si>
    <t>Sýkora Tomáš</t>
  </si>
  <si>
    <t>Sýkora Václav</t>
  </si>
  <si>
    <t>Sýkora Vojtěch</t>
  </si>
  <si>
    <t>Sýkora Zdeněk</t>
  </si>
  <si>
    <t>Sýkorová Markéta</t>
  </si>
  <si>
    <t>Sýkorová Soňa</t>
  </si>
  <si>
    <t>Symerský Petr</t>
  </si>
  <si>
    <t>Synek Jiří</t>
  </si>
  <si>
    <t>Synek Kryštof</t>
  </si>
  <si>
    <t>Synek Milan</t>
  </si>
  <si>
    <t>Synek Rostislav</t>
  </si>
  <si>
    <t>Synková Eliška</t>
  </si>
  <si>
    <t>Syrovátka Čeněk</t>
  </si>
  <si>
    <t>Syrovátka Jaroslav</t>
  </si>
  <si>
    <t>Syrovátka Josef</t>
  </si>
  <si>
    <t>Syrovátka Petr</t>
  </si>
  <si>
    <t>Syrovec Jan</t>
  </si>
  <si>
    <t>Syrový Lukáš</t>
  </si>
  <si>
    <t>Syrový Ondřej</t>
  </si>
  <si>
    <t>Sýs Jakub</t>
  </si>
  <si>
    <t>Sýs Lukáš</t>
  </si>
  <si>
    <t>Sýs Milan</t>
  </si>
  <si>
    <t>Sýs Roman</t>
  </si>
  <si>
    <t>Sýs Vojtěch</t>
  </si>
  <si>
    <t>Sysala Stanislav</t>
  </si>
  <si>
    <t>Sysel František</t>
  </si>
  <si>
    <t>Sysel Jan</t>
  </si>
  <si>
    <t>Sysel Jiří</t>
  </si>
  <si>
    <t>Sysel Michal</t>
  </si>
  <si>
    <t>Sysov Dmytrij</t>
  </si>
  <si>
    <t>Sýsová Dominika</t>
  </si>
  <si>
    <t>Sysr Pavel</t>
  </si>
  <si>
    <t>Sysr Vít</t>
  </si>
  <si>
    <t>Sysr Vojtěch</t>
  </si>
  <si>
    <t>Sysrová Eliška</t>
  </si>
  <si>
    <t>Szabó Pavel</t>
  </si>
  <si>
    <t>Szadurski Dušan</t>
  </si>
  <si>
    <t>Szewczyk Roland</t>
  </si>
  <si>
    <t>Szkandera David</t>
  </si>
  <si>
    <t>Szkandera Matěj</t>
  </si>
  <si>
    <t>Szkandera Mikuláš</t>
  </si>
  <si>
    <t>Szkandera Ondřej</t>
  </si>
  <si>
    <t>Szmek Bogdan</t>
  </si>
  <si>
    <t>Szmek Milan</t>
  </si>
  <si>
    <t>Szotek Josef</t>
  </si>
  <si>
    <t>Szotkowski Bohuslav</t>
  </si>
  <si>
    <t>Szotkowski David</t>
  </si>
  <si>
    <t>Szotkowski Jakub</t>
  </si>
  <si>
    <t>Žáček Štěpán</t>
  </si>
  <si>
    <t>Žáček Zdeněk</t>
  </si>
  <si>
    <t>Žáčik Adam</t>
  </si>
  <si>
    <t>Žáčková Amélie</t>
  </si>
  <si>
    <t>Žádníková Kateřina</t>
  </si>
  <si>
    <t>Žahour Daniel</t>
  </si>
  <si>
    <t>Žák Adam</t>
  </si>
  <si>
    <t>Žák Alois</t>
  </si>
  <si>
    <t>Šádek Vojtěch</t>
  </si>
  <si>
    <t>Šafanda Václav</t>
  </si>
  <si>
    <t>Šafarčík Miroslav</t>
  </si>
  <si>
    <t>Šafarik Jakub</t>
  </si>
  <si>
    <t>Šafář Adam</t>
  </si>
  <si>
    <t>Šafář Dan</t>
  </si>
  <si>
    <t>Šafář Eduard</t>
  </si>
  <si>
    <t>Šafář Matěj</t>
  </si>
  <si>
    <t>Šafář Václav</t>
  </si>
  <si>
    <t>Šafařík Jakub</t>
  </si>
  <si>
    <t>Šafařík Kamil</t>
  </si>
  <si>
    <t>Šafařík Radim</t>
  </si>
  <si>
    <t>Šafařík Roman</t>
  </si>
  <si>
    <t>Šafařík Vojtěch</t>
  </si>
  <si>
    <t>Šafařík Vratislav</t>
  </si>
  <si>
    <t>Šafařík Zdeněk</t>
  </si>
  <si>
    <t>Šafářová Anna Marie</t>
  </si>
  <si>
    <t>Šafářová Magdaléna</t>
  </si>
  <si>
    <t>Šaffa Filip</t>
  </si>
  <si>
    <t>Šaffová Michaela</t>
  </si>
  <si>
    <t>Šafka Otakar</t>
  </si>
  <si>
    <t>Šafr Jan</t>
  </si>
  <si>
    <t>Šáfr Jan</t>
  </si>
  <si>
    <t>Šafra Jakub</t>
  </si>
  <si>
    <t>Šafran Martin</t>
  </si>
  <si>
    <t>Šafránek Jan</t>
  </si>
  <si>
    <t>Šafránek Václav</t>
  </si>
  <si>
    <t>Šafrová Hana</t>
  </si>
  <si>
    <t>Šáfrová Lucie</t>
  </si>
  <si>
    <t>Šach Matěj</t>
  </si>
  <si>
    <t>Šácha Milan</t>
  </si>
  <si>
    <t>Šachová Anastázie</t>
  </si>
  <si>
    <t>Šala Dalibor</t>
  </si>
  <si>
    <t>Kuc Šimon</t>
  </si>
  <si>
    <t>Kucián Jaromír</t>
  </si>
  <si>
    <t>Kucian Lukáš</t>
  </si>
  <si>
    <t>Kucián Martin</t>
  </si>
  <si>
    <t>Kucián Miloš</t>
  </si>
  <si>
    <t>Kuciánová Martina</t>
  </si>
  <si>
    <t>Kuczman Vojtěch</t>
  </si>
  <si>
    <t>Kuča Stanislav</t>
  </si>
  <si>
    <t>Kuča Tomáš</t>
  </si>
  <si>
    <t>Kuča Vladimír</t>
  </si>
  <si>
    <t>Kučeja Pavel</t>
  </si>
  <si>
    <t>Kučera Adam</t>
  </si>
  <si>
    <t>Kučera Aleš</t>
  </si>
  <si>
    <t>Kučera Bohuslav</t>
  </si>
  <si>
    <t>Kučera Daniel</t>
  </si>
  <si>
    <t>Kučera David</t>
  </si>
  <si>
    <t>Kučera Filip</t>
  </si>
  <si>
    <t>Kučera František</t>
  </si>
  <si>
    <t>Kučera Ivan</t>
  </si>
  <si>
    <t>Kučera Jakub</t>
  </si>
  <si>
    <t>Kučera Jaroslav</t>
  </si>
  <si>
    <t>Kučera Karel</t>
  </si>
  <si>
    <t>Kučera Ladislav</t>
  </si>
  <si>
    <t>Kučera Matěj</t>
  </si>
  <si>
    <t>Kučera Michal</t>
  </si>
  <si>
    <t>Kučera Miloslav</t>
  </si>
  <si>
    <t>Kučera Miroslav</t>
  </si>
  <si>
    <t>Kučera Ondřej</t>
  </si>
  <si>
    <t>Kučera Pavel</t>
  </si>
  <si>
    <t>Kučera Radim</t>
  </si>
  <si>
    <t>Kučera Vít</t>
  </si>
  <si>
    <t>Kučera Vladislav</t>
  </si>
  <si>
    <t>Kučerka Miroslav</t>
  </si>
  <si>
    <t>Kučerová Jitka</t>
  </si>
  <si>
    <t>Kučerová Lucie</t>
  </si>
  <si>
    <t>Kučina Ondřej</t>
  </si>
  <si>
    <t>Kučírek Antonín</t>
  </si>
  <si>
    <t>Kuda Lukáš</t>
  </si>
  <si>
    <t>Kuda Pavel</t>
  </si>
  <si>
    <t>Kůdela Martin</t>
  </si>
  <si>
    <t>Kudělásek Dalibor</t>
  </si>
  <si>
    <t>Kudera Zbyněk</t>
  </si>
  <si>
    <t>Kudla Richard</t>
  </si>
  <si>
    <t>Kudla Vladimír</t>
  </si>
  <si>
    <t>Kudláček Bohuslav</t>
  </si>
  <si>
    <t>Kudláček Jaroslav</t>
  </si>
  <si>
    <t>Kudláček Martin</t>
  </si>
  <si>
    <t>Kudláček Šimon</t>
  </si>
  <si>
    <t>Kudlička Robert</t>
  </si>
  <si>
    <t>Kudr Roman</t>
  </si>
  <si>
    <t>Kudrlička Ladislav</t>
  </si>
  <si>
    <t>Kudrna Jan</t>
  </si>
  <si>
    <t>Kudrna Václav</t>
  </si>
  <si>
    <t>Kudrnáč Vlastimil</t>
  </si>
  <si>
    <t>Kudrnáč Zdeněk</t>
  </si>
  <si>
    <t>Kufa Marek</t>
  </si>
  <si>
    <t>Kufa Pavel</t>
  </si>
  <si>
    <t>Prášek Tomáš</t>
  </si>
  <si>
    <t>Prášek Vladimír</t>
  </si>
  <si>
    <t>Prášek Vojtěch</t>
  </si>
  <si>
    <t>Prášil Pavel</t>
  </si>
  <si>
    <t>Prašivka Jan</t>
  </si>
  <si>
    <t>Prášková Barbora</t>
  </si>
  <si>
    <t>Prášková Štěpánka</t>
  </si>
  <si>
    <t>Pravda Kryštof</t>
  </si>
  <si>
    <t>Pravda Petr</t>
  </si>
  <si>
    <t>Pravdová Tereza</t>
  </si>
  <si>
    <t>Pravec Ladislav</t>
  </si>
  <si>
    <t>Pravec Martin</t>
  </si>
  <si>
    <t>Prax Ivo</t>
  </si>
  <si>
    <t>Prázdný Vít</t>
  </si>
  <si>
    <t>Pražák Daniel</t>
  </si>
  <si>
    <t>Pražák Dominik</t>
  </si>
  <si>
    <t>Pražák Jaroslav</t>
  </si>
  <si>
    <t>Pražák Jiří</t>
  </si>
  <si>
    <t>Pražák Matouš</t>
  </si>
  <si>
    <t>Pražák Ondřej</t>
  </si>
  <si>
    <t>Pražák Patrik</t>
  </si>
  <si>
    <t>Pražák Pavel</t>
  </si>
  <si>
    <t>Pražák Petr</t>
  </si>
  <si>
    <t>Pražák Viktor</t>
  </si>
  <si>
    <t>Pražan Vít</t>
  </si>
  <si>
    <t>Pražan Vojtěch</t>
  </si>
  <si>
    <t>Prcúch Michal</t>
  </si>
  <si>
    <t>Prda Jan</t>
  </si>
  <si>
    <t>Preclík Tomáš</t>
  </si>
  <si>
    <t>Preiser Henrik Albert</t>
  </si>
  <si>
    <t>Prelovský Josef</t>
  </si>
  <si>
    <t>Premus Jan</t>
  </si>
  <si>
    <t>Pressler Robert</t>
  </si>
  <si>
    <t>Pressler Tobias</t>
  </si>
  <si>
    <t>Prestreshi Ali</t>
  </si>
  <si>
    <t>Pretl Karel</t>
  </si>
  <si>
    <t>Prchal Jan</t>
  </si>
  <si>
    <t>Prchal Jiří</t>
  </si>
  <si>
    <t>Prchal Vojtěch</t>
  </si>
  <si>
    <t>Prchla Jaromír</t>
  </si>
  <si>
    <t>Prchlý Miloš</t>
  </si>
  <si>
    <t>Priehoda Vítězslav</t>
  </si>
  <si>
    <t>Princ Jiří</t>
  </si>
  <si>
    <t>Principe Richard</t>
  </si>
  <si>
    <t>Prix Matěj</t>
  </si>
  <si>
    <t>Prixová Sabina</t>
  </si>
  <si>
    <t>Probošt Jakub</t>
  </si>
  <si>
    <t>Szotkowski Jan</t>
  </si>
  <si>
    <t>Szotkowski Marek</t>
  </si>
  <si>
    <t>Szotkowski Michal</t>
  </si>
  <si>
    <t>Szotkowski Robert</t>
  </si>
  <si>
    <t>Szpalek Martin</t>
  </si>
  <si>
    <t>Sztarsich Vít</t>
  </si>
  <si>
    <t>Szücs Matyáš</t>
  </si>
  <si>
    <t>Szumilo Štefan</t>
  </si>
  <si>
    <t>Szusciková Natálie</t>
  </si>
  <si>
    <t>Szwarc Marek</t>
  </si>
  <si>
    <t>Szymsza Eduard</t>
  </si>
  <si>
    <t>Profousová Věra</t>
  </si>
  <si>
    <t>Procházka Bohuslav</t>
  </si>
  <si>
    <t>Procházka Daniel</t>
  </si>
  <si>
    <t>Procházka David</t>
  </si>
  <si>
    <t>Procházka Eduard</t>
  </si>
  <si>
    <t>Procházka Ivo</t>
  </si>
  <si>
    <t>Procházka Jakub</t>
  </si>
  <si>
    <t>Procházka Jaroslav</t>
  </si>
  <si>
    <t>Procházka Josef</t>
  </si>
  <si>
    <t>Procházka Ludvík</t>
  </si>
  <si>
    <t>Procházka Lukáš</t>
  </si>
  <si>
    <t>Procházka Marek</t>
  </si>
  <si>
    <t>Procházka Matěj</t>
  </si>
  <si>
    <t>Procházka Matyáš</t>
  </si>
  <si>
    <t>Procházka Michael</t>
  </si>
  <si>
    <t>Procházka Michal</t>
  </si>
  <si>
    <t>Procházka Miroslav</t>
  </si>
  <si>
    <t>Procházka Peter</t>
  </si>
  <si>
    <t>Procházka Petr</t>
  </si>
  <si>
    <t>Procházka Rostislav</t>
  </si>
  <si>
    <t>Procházka Tomáš</t>
  </si>
  <si>
    <t>Procházka Vítězslav</t>
  </si>
  <si>
    <t>Procházková Alžběta</t>
  </si>
  <si>
    <t>Procházková Lenka</t>
  </si>
  <si>
    <t>Prokeš Igor</t>
  </si>
  <si>
    <t>Prokeš Jaromír</t>
  </si>
  <si>
    <t>Prokop Albín</t>
  </si>
  <si>
    <t>Prokop David</t>
  </si>
  <si>
    <t>Prokop Jan</t>
  </si>
  <si>
    <t>Prokop Jaroslav</t>
  </si>
  <si>
    <t>Prokop Jiří</t>
  </si>
  <si>
    <t>Prokop Martin</t>
  </si>
  <si>
    <t>Prokop Matěj</t>
  </si>
  <si>
    <t>Prokop Michal</t>
  </si>
  <si>
    <t>Prokop Milan</t>
  </si>
  <si>
    <t>Prokop Ondřej</t>
  </si>
  <si>
    <t>Prokop Tomáš</t>
  </si>
  <si>
    <t>Prokopec Filip</t>
  </si>
  <si>
    <t>Prokopová Jiřina</t>
  </si>
  <si>
    <t>Prokopová Sofie</t>
  </si>
  <si>
    <t>Prokš Oldřich</t>
  </si>
  <si>
    <t>Prokůpek Marek</t>
  </si>
  <si>
    <t>Prokůpek Miroslav</t>
  </si>
  <si>
    <t>Prokůpek Václav</t>
  </si>
  <si>
    <t>Prommer Walter</t>
  </si>
  <si>
    <t>Proněk Petr</t>
  </si>
  <si>
    <t>Prosa Jan</t>
  </si>
  <si>
    <t>Prošek Adam</t>
  </si>
  <si>
    <t>Kurpil Lukáš</t>
  </si>
  <si>
    <t>Kurpil Tomáš</t>
  </si>
  <si>
    <t>Kuru Jakub</t>
  </si>
  <si>
    <t>Souček Jiří</t>
  </si>
  <si>
    <t>Souček Matyáš</t>
  </si>
  <si>
    <t>Souček Milan</t>
  </si>
  <si>
    <t>Šaršon Otakar</t>
  </si>
  <si>
    <t>Šářec Adam</t>
  </si>
  <si>
    <t>Šašek Jaroslav</t>
  </si>
  <si>
    <t>Šašek Ondřej</t>
  </si>
  <si>
    <t>Šašek Petr</t>
  </si>
  <si>
    <t>Šatra Šimon</t>
  </si>
  <si>
    <t>Šauer Pavel</t>
  </si>
  <si>
    <t>Šauman Petr</t>
  </si>
  <si>
    <t>Šavrda Jan</t>
  </si>
  <si>
    <t>Ščasný Adam</t>
  </si>
  <si>
    <t>Ščerba Andrej</t>
  </si>
  <si>
    <t>Ščerba Jiří</t>
  </si>
  <si>
    <t>Šeba Petr</t>
  </si>
  <si>
    <t>Šebek Jan</t>
  </si>
  <si>
    <t>Šebek Vladimír</t>
  </si>
  <si>
    <t>Šebela Ladislav</t>
  </si>
  <si>
    <t>Šebena Patrik</t>
  </si>
  <si>
    <t>Šebenová Radka</t>
  </si>
  <si>
    <t>Šebesta Jan</t>
  </si>
  <si>
    <t>Šebesta Petr</t>
  </si>
  <si>
    <t>Šebesta Šimon</t>
  </si>
  <si>
    <t>Šebestián Miloš</t>
  </si>
  <si>
    <t>Šebestík Radek</t>
  </si>
  <si>
    <t>Šebestík Roman</t>
  </si>
  <si>
    <t>Šebestl Oldřich</t>
  </si>
  <si>
    <t>Šebestová Adéla</t>
  </si>
  <si>
    <t>Šebková Jaroslava</t>
  </si>
  <si>
    <t>Šebl Jan</t>
  </si>
  <si>
    <t>Šebo Sebastian</t>
  </si>
  <si>
    <t>Šebo Vitalij</t>
  </si>
  <si>
    <t>Šeda Daniel</t>
  </si>
  <si>
    <t>Šedá Michaela</t>
  </si>
  <si>
    <t>Šeda Štěpán</t>
  </si>
  <si>
    <t>Šedivý Aleš</t>
  </si>
  <si>
    <t>Šedivý Jan</t>
  </si>
  <si>
    <t>Šedivý Karel</t>
  </si>
  <si>
    <t>Šedivý Marek</t>
  </si>
  <si>
    <t>Šedivý Martin</t>
  </si>
  <si>
    <t>Šedivý Ondřej</t>
  </si>
  <si>
    <t>Šedivý Roman</t>
  </si>
  <si>
    <t>Šedivý Vincent</t>
  </si>
  <si>
    <t>Šedivý Vlastimil</t>
  </si>
  <si>
    <t>Mikeš Radek</t>
  </si>
  <si>
    <t>Mikeš Roman</t>
  </si>
  <si>
    <t>Mikeš Vojtěch</t>
  </si>
  <si>
    <t>Mikešová Kateřina</t>
  </si>
  <si>
    <t>Mikešová Lenka</t>
  </si>
  <si>
    <t>Miketa Jiří</t>
  </si>
  <si>
    <t>Miketa Marek</t>
  </si>
  <si>
    <t>Miketa Tomáš</t>
  </si>
  <si>
    <t>Miketová Věra</t>
  </si>
  <si>
    <t>Mikl David</t>
  </si>
  <si>
    <t>Miklas Roman</t>
  </si>
  <si>
    <t>Miklosz Michael</t>
  </si>
  <si>
    <t>Miklová Marcela</t>
  </si>
  <si>
    <t>Mikmek Jiří</t>
  </si>
  <si>
    <t>Mikmek Jonáš</t>
  </si>
  <si>
    <t>Miko Vojtěch</t>
  </si>
  <si>
    <t>Mikoláš Petr</t>
  </si>
  <si>
    <t>Mikolášek Jan</t>
  </si>
  <si>
    <t>Mikolášek Tomáš</t>
  </si>
  <si>
    <t>Mikoška Josef</t>
  </si>
  <si>
    <t>Miksánek Jonáš</t>
  </si>
  <si>
    <t>Miksová Barbora</t>
  </si>
  <si>
    <t>Mikšánek Marek</t>
  </si>
  <si>
    <t>Mikšík Jiří</t>
  </si>
  <si>
    <t>Mikšík Vlastimil</t>
  </si>
  <si>
    <t>Probošt Jaroslav</t>
  </si>
  <si>
    <t>Profous Patrik</t>
  </si>
  <si>
    <t>Mikula Martin</t>
  </si>
  <si>
    <t>Mikula Ondřej</t>
  </si>
  <si>
    <t>Mikula Peter</t>
  </si>
  <si>
    <t>Mikulášek Josef</t>
  </si>
  <si>
    <t>Mikulášek Ondřej</t>
  </si>
  <si>
    <t>Mikulášek Petr</t>
  </si>
  <si>
    <t>Mikuláštík Jiří</t>
  </si>
  <si>
    <t>Mikulčák Jaroslav</t>
  </si>
  <si>
    <t>Mikulčický Jan</t>
  </si>
  <si>
    <t>Mikulčík Ladislav</t>
  </si>
  <si>
    <t>Kuneš Jan</t>
  </si>
  <si>
    <t>Kuneš Jiří</t>
  </si>
  <si>
    <t>Kuneš Josef</t>
  </si>
  <si>
    <t>Kuneš Petr</t>
  </si>
  <si>
    <t>Kuneš Zdeněk</t>
  </si>
  <si>
    <t>Kunovský Michal</t>
  </si>
  <si>
    <t>Kunst Miroslav</t>
  </si>
  <si>
    <t>Kunt Vojtěch</t>
  </si>
  <si>
    <t>Kunz Petr</t>
  </si>
  <si>
    <t>Kupčík Zdeněk</t>
  </si>
  <si>
    <t>Kupeček Ondřej</t>
  </si>
  <si>
    <t>Kupilík Jiří</t>
  </si>
  <si>
    <t>Kupka Aleš</t>
  </si>
  <si>
    <t>Kupka Antonín</t>
  </si>
  <si>
    <t>Kupka František</t>
  </si>
  <si>
    <t>Kupka Jan</t>
  </si>
  <si>
    <t>Kupka Marek</t>
  </si>
  <si>
    <t>Kupka Martin</t>
  </si>
  <si>
    <t>Kupka Michael</t>
  </si>
  <si>
    <t>Kupka Ondřej</t>
  </si>
  <si>
    <t>Kupka Tomáš</t>
  </si>
  <si>
    <t>Kupková Michaela</t>
  </si>
  <si>
    <t>Kupsa Boris</t>
  </si>
  <si>
    <t>Kupsa Matěj</t>
  </si>
  <si>
    <t>Kupský Petr</t>
  </si>
  <si>
    <t>Kupšovský Václav</t>
  </si>
  <si>
    <t>Kůr Vojtěch</t>
  </si>
  <si>
    <t>Kůra Filip</t>
  </si>
  <si>
    <t>Kurajský Josef</t>
  </si>
  <si>
    <t>Kurák Josef</t>
  </si>
  <si>
    <t>Kural Jaroslav</t>
  </si>
  <si>
    <t>Kuráň Martin</t>
  </si>
  <si>
    <t>Kurečka Vojtěch</t>
  </si>
  <si>
    <t>Kurek Pavel</t>
  </si>
  <si>
    <t>Kurek Petr</t>
  </si>
  <si>
    <t>Kurek Štěpán</t>
  </si>
  <si>
    <t>Kurek Tomáš</t>
  </si>
  <si>
    <t>Kurel Miroslav</t>
  </si>
  <si>
    <t>Kurel Radoslav</t>
  </si>
  <si>
    <t>Kureš Michael</t>
  </si>
  <si>
    <t>Kureš Miroslav</t>
  </si>
  <si>
    <t>Souček Zdeněk</t>
  </si>
  <si>
    <t>Součková Viktorie</t>
  </si>
  <si>
    <t>Soudný Martin</t>
  </si>
  <si>
    <t>Soudský Filip</t>
  </si>
  <si>
    <t>Soucha Štěpán</t>
  </si>
  <si>
    <t>Soukal Jiří</t>
  </si>
  <si>
    <t>Soukal Vladimír</t>
  </si>
  <si>
    <t>Soukeník František</t>
  </si>
  <si>
    <t>Soukup Alois</t>
  </si>
  <si>
    <t>Soukup David</t>
  </si>
  <si>
    <t>Soukup Jakub</t>
  </si>
  <si>
    <t>Soukup Jan</t>
  </si>
  <si>
    <t>Soukup Jiří</t>
  </si>
  <si>
    <t>Soukup Martin</t>
  </si>
  <si>
    <t>Soukup Miroslav</t>
  </si>
  <si>
    <t>Soukup Petr</t>
  </si>
  <si>
    <t>Soukupová Daniela</t>
  </si>
  <si>
    <t>Soural Jiří</t>
  </si>
  <si>
    <t>Soural Tomáš</t>
  </si>
  <si>
    <t>Soutner Jaroslav</t>
  </si>
  <si>
    <t>Sova Matěj</t>
  </si>
  <si>
    <t>Sova Zdeněk</t>
  </si>
  <si>
    <t>Sovadina Jiří</t>
  </si>
  <si>
    <t>Sovadina Martin</t>
  </si>
  <si>
    <t>Sovány Attila</t>
  </si>
  <si>
    <t>Spáčil Leoš</t>
  </si>
  <si>
    <t>Spáčil Ondřej</t>
  </si>
  <si>
    <t>Spáčilová Anna</t>
  </si>
  <si>
    <t>Spáčilová Kateřina</t>
  </si>
  <si>
    <t>Spáčilová Klára</t>
  </si>
  <si>
    <t>Spal Milan</t>
  </si>
  <si>
    <t>Spančok Aleš</t>
  </si>
  <si>
    <t>Spejchal Josef</t>
  </si>
  <si>
    <t>Spěváček Ivo</t>
  </si>
  <si>
    <t>Spěvák Josef</t>
  </si>
  <si>
    <t>Spilka Jáchym</t>
  </si>
  <si>
    <t>Spilka Jiří</t>
  </si>
  <si>
    <t>Spilka Kryštof</t>
  </si>
  <si>
    <t>Přikryl Miloslav</t>
  </si>
  <si>
    <t>Přikryl Petr</t>
  </si>
  <si>
    <t>Přikryl Radek</t>
  </si>
  <si>
    <t>Přikryl Stanislav</t>
  </si>
  <si>
    <t>Přikryl Tomáš</t>
  </si>
  <si>
    <t>Přikrylová Adéla</t>
  </si>
  <si>
    <t>Přikrylová Eliška</t>
  </si>
  <si>
    <t>Přikrylová Iva</t>
  </si>
  <si>
    <t>Přívratský Milan</t>
  </si>
  <si>
    <t>Psotka Tomáš</t>
  </si>
  <si>
    <t>Pszczolka Petr</t>
  </si>
  <si>
    <t>Pšenák Michael</t>
  </si>
  <si>
    <t>Pšenica Milan</t>
  </si>
  <si>
    <t>Kvasnička Stanislav</t>
  </si>
  <si>
    <t>Kváš Aleš</t>
  </si>
  <si>
    <t>Kvášová Radka</t>
  </si>
  <si>
    <t>Kvíčala Miroslav</t>
  </si>
  <si>
    <t>Kwasek Andrzej</t>
  </si>
  <si>
    <t>Kyjovský Drahomír</t>
  </si>
  <si>
    <t>Kyjovský Miroslav</t>
  </si>
  <si>
    <t>Kykal Vojtěch</t>
  </si>
  <si>
    <t>Kykal Zbyněk</t>
  </si>
  <si>
    <t>Kylar Miroslav</t>
  </si>
  <si>
    <t>Pták Pavel</t>
  </si>
  <si>
    <t>Ptošek Jan</t>
  </si>
  <si>
    <t>Puc David</t>
  </si>
  <si>
    <t>Puczok Marian</t>
  </si>
  <si>
    <t>Novák David</t>
  </si>
  <si>
    <t>Novák Filip</t>
  </si>
  <si>
    <t>Novák František</t>
  </si>
  <si>
    <t>Novák Hynek</t>
  </si>
  <si>
    <t>Novák Ivan</t>
  </si>
  <si>
    <t>Novák Jaromír</t>
  </si>
  <si>
    <t>Novák Jindřich</t>
  </si>
  <si>
    <t>Novák Kryštof</t>
  </si>
  <si>
    <t>Novák Leoš</t>
  </si>
  <si>
    <t>Novák Libor</t>
  </si>
  <si>
    <t>Novák Luboš</t>
  </si>
  <si>
    <t>Novák Luděk</t>
  </si>
  <si>
    <t>Novák Marian</t>
  </si>
  <si>
    <t>Novák Martin</t>
  </si>
  <si>
    <t>Novák Milan</t>
  </si>
  <si>
    <t>Novák Miroslav</t>
  </si>
  <si>
    <t>Novák Radim</t>
  </si>
  <si>
    <t>Novák Radomír</t>
  </si>
  <si>
    <t>Novák Richard</t>
  </si>
  <si>
    <t>Novák Rostislav</t>
  </si>
  <si>
    <t>Novák Rudolf</t>
  </si>
  <si>
    <t>Novák Stanislav</t>
  </si>
  <si>
    <t>Novák Šimon Petr</t>
  </si>
  <si>
    <t>Novák Tobiáš</t>
  </si>
  <si>
    <t>Novák Vít</t>
  </si>
  <si>
    <t>Novák Vítězslav</t>
  </si>
  <si>
    <t>Novák Vladimír</t>
  </si>
  <si>
    <t>Novák Vojtěch</t>
  </si>
  <si>
    <t>Nováková Anna</t>
  </si>
  <si>
    <t>Nováková Blanka</t>
  </si>
  <si>
    <t>Nováková Kamila</t>
  </si>
  <si>
    <t>Nováková Kateřina</t>
  </si>
  <si>
    <t>Nováková Martina</t>
  </si>
  <si>
    <t>Nováková Nela</t>
  </si>
  <si>
    <t>Nováková Veronika</t>
  </si>
  <si>
    <t>Novobilský Jan</t>
  </si>
  <si>
    <t>Novohradský Vojtěch</t>
  </si>
  <si>
    <t>Novosád Vojtěch</t>
  </si>
  <si>
    <t>Vajskebr Michal</t>
  </si>
  <si>
    <t>Vala Filip</t>
  </si>
  <si>
    <t>Vala Jiří</t>
  </si>
  <si>
    <t>Vala Matyáš</t>
  </si>
  <si>
    <t>Vala Václav</t>
  </si>
  <si>
    <t>Valaha Igor</t>
  </si>
  <si>
    <t>Valák Josef</t>
  </si>
  <si>
    <t>Šidlík Tomáš</t>
  </si>
  <si>
    <t>Šigut Ondřej</t>
  </si>
  <si>
    <t>Šihor Vítězslav</t>
  </si>
  <si>
    <t>Novotný Jonáš</t>
  </si>
  <si>
    <t>Novotný Leoš</t>
  </si>
  <si>
    <t>Novotný Lubomír</t>
  </si>
  <si>
    <t>Novotný Matěj</t>
  </si>
  <si>
    <t>Novotný Michal</t>
  </si>
  <si>
    <t>Novotný Mikuláš</t>
  </si>
  <si>
    <t>Novotný Ondřej</t>
  </si>
  <si>
    <t>Novotný Radim</t>
  </si>
  <si>
    <t>Novotný Richard</t>
  </si>
  <si>
    <t>Novotný Roman</t>
  </si>
  <si>
    <t>Novotný Samuel</t>
  </si>
  <si>
    <t>Novotný Stanislav</t>
  </si>
  <si>
    <t>Novotný Tomáš</t>
  </si>
  <si>
    <t>Novotný Viktor</t>
  </si>
  <si>
    <t>Novotný Vojtěch</t>
  </si>
  <si>
    <t>Novotný Zdeněk</t>
  </si>
  <si>
    <t>Nový Daniel</t>
  </si>
  <si>
    <t>Nový Emil</t>
  </si>
  <si>
    <t>Nový Jan</t>
  </si>
  <si>
    <t>Nový Jaroslav</t>
  </si>
  <si>
    <t>Nový Martin</t>
  </si>
  <si>
    <t>Nový Radomír</t>
  </si>
  <si>
    <t>Nový Tomáš</t>
  </si>
  <si>
    <t>Nový Václav</t>
  </si>
  <si>
    <t>Nowak Ondřej</t>
  </si>
  <si>
    <t>Nowak Radek</t>
  </si>
  <si>
    <t>Nozar Martin</t>
  </si>
  <si>
    <t>Nožička Jaroslav</t>
  </si>
  <si>
    <t>Nquyen David</t>
  </si>
  <si>
    <t>Nuc Kryštof</t>
  </si>
  <si>
    <t>Nudčenko Karel</t>
  </si>
  <si>
    <t>Nun Jiří</t>
  </si>
  <si>
    <t>Langer Michal</t>
  </si>
  <si>
    <t>Langer Tomáš</t>
  </si>
  <si>
    <t>Langmaier Michal</t>
  </si>
  <si>
    <t>Langmaier Pavel</t>
  </si>
  <si>
    <t>Langmaierová Natálie</t>
  </si>
  <si>
    <t>Langmajer Jan</t>
  </si>
  <si>
    <t>Langmajerová Jana</t>
  </si>
  <si>
    <t>Langner Jakub</t>
  </si>
  <si>
    <t>Langner Ladislav</t>
  </si>
  <si>
    <t>Langner Laura</t>
  </si>
  <si>
    <t>Langová Hana</t>
  </si>
  <si>
    <t>Langr Artuš</t>
  </si>
  <si>
    <t>Lang Jakub</t>
  </si>
  <si>
    <t>Lang Mikuláš</t>
  </si>
  <si>
    <t>Lang Ondřej</t>
  </si>
  <si>
    <t>Lang Šimon</t>
  </si>
  <si>
    <t>Langer David</t>
  </si>
  <si>
    <t>Křemen Tomáš</t>
  </si>
  <si>
    <t>Křen Adam</t>
  </si>
  <si>
    <t>Křen Antonín</t>
  </si>
  <si>
    <t>Křen Tomáš</t>
  </si>
  <si>
    <t>Křena Bohuslav</t>
  </si>
  <si>
    <t>Křenek Jakub</t>
  </si>
  <si>
    <t>Křenek Jaroslav</t>
  </si>
  <si>
    <t>Křenek Jiří</t>
  </si>
  <si>
    <t>Křenek Lukáš</t>
  </si>
  <si>
    <t>Křenek Michal</t>
  </si>
  <si>
    <t>Křenek Pavel</t>
  </si>
  <si>
    <t>Křenek Roman</t>
  </si>
  <si>
    <t>Křenek Viktor</t>
  </si>
  <si>
    <t>Křenková Eliška</t>
  </si>
  <si>
    <t>Křenová Natálie</t>
  </si>
  <si>
    <t>Křepelka Petr</t>
  </si>
  <si>
    <t>Křičenský Martin</t>
  </si>
  <si>
    <t>Kříha Pavel</t>
  </si>
  <si>
    <t>Křikava Václav</t>
  </si>
  <si>
    <t>Křikavová Andrea</t>
  </si>
  <si>
    <t>Křípal Zbyněk</t>
  </si>
  <si>
    <t>Křistek Karel</t>
  </si>
  <si>
    <t>Holkup Zdeněk</t>
  </si>
  <si>
    <t>Hollan Martin</t>
  </si>
  <si>
    <t>Holletschek Šimon</t>
  </si>
  <si>
    <t>Hollmann Zdeněk</t>
  </si>
  <si>
    <t>Holman Radek</t>
  </si>
  <si>
    <t>Holotňák Milan</t>
  </si>
  <si>
    <t>Holotňáková Michaela</t>
  </si>
  <si>
    <t>Holovčák Jiří</t>
  </si>
  <si>
    <t>Holovčáková Milada</t>
  </si>
  <si>
    <t>Holub Antonín</t>
  </si>
  <si>
    <t>Holub Jaroslav</t>
  </si>
  <si>
    <t>Holub Jiří</t>
  </si>
  <si>
    <t>Holub Josef</t>
  </si>
  <si>
    <t>Holub Matěj</t>
  </si>
  <si>
    <t>Holub Milan</t>
  </si>
  <si>
    <t>Holub Miroslav</t>
  </si>
  <si>
    <t>Holub Sebastian</t>
  </si>
  <si>
    <t>Holub Tomáš</t>
  </si>
  <si>
    <t>Holub Tomáš Martin</t>
  </si>
  <si>
    <t>Holubář Roman</t>
  </si>
  <si>
    <t>Holubář Tomáš</t>
  </si>
  <si>
    <t>Holubec Jakub</t>
  </si>
  <si>
    <t>Holubec Matěj</t>
  </si>
  <si>
    <t>Holubec Václav</t>
  </si>
  <si>
    <t>Holubík Petr</t>
  </si>
  <si>
    <t>Holubová Nikola</t>
  </si>
  <si>
    <t>Holubová Zuzana</t>
  </si>
  <si>
    <t>Holuj Petr</t>
  </si>
  <si>
    <t>Le Anh Dung</t>
  </si>
  <si>
    <t>Le Duc Dung</t>
  </si>
  <si>
    <t>Le Duc Thanh</t>
  </si>
  <si>
    <t>Le Hoang Anh Quan</t>
  </si>
  <si>
    <t>Le Hoang Viet Martin</t>
  </si>
  <si>
    <t>Le Viet Cuong</t>
  </si>
  <si>
    <t>Konečný Dan</t>
  </si>
  <si>
    <t>Konečný Herbert</t>
  </si>
  <si>
    <t>Konečný Jakub</t>
  </si>
  <si>
    <t>Konečný Jan</t>
  </si>
  <si>
    <t>Konečný Ladislav</t>
  </si>
  <si>
    <t>Konečný Lukáš</t>
  </si>
  <si>
    <t>Konečný Lumír</t>
  </si>
  <si>
    <t>Konečný Matěj</t>
  </si>
  <si>
    <t>Konečný Pavel</t>
  </si>
  <si>
    <t>Moravec David</t>
  </si>
  <si>
    <t>Moravec Hynek</t>
  </si>
  <si>
    <t>Moravec Jindřich</t>
  </si>
  <si>
    <t>Moravec Josef</t>
  </si>
  <si>
    <t>Moravec Marcel</t>
  </si>
  <si>
    <t>Moravec Marek</t>
  </si>
  <si>
    <t>Moravec Matěj</t>
  </si>
  <si>
    <t>Moravec Michal</t>
  </si>
  <si>
    <t>Moravec Ondřej</t>
  </si>
  <si>
    <t>Moravec René</t>
  </si>
  <si>
    <t>Moravec Šimon</t>
  </si>
  <si>
    <t>Moravec Vít</t>
  </si>
  <si>
    <t>Moravec Vlastimil</t>
  </si>
  <si>
    <t>Moravec Vojtěch</t>
  </si>
  <si>
    <t>Morávek Jakub</t>
  </si>
  <si>
    <t>Morávek Kryštof</t>
  </si>
  <si>
    <t>Morávek Štěpán</t>
  </si>
  <si>
    <t>Lamper Vlastimil</t>
  </si>
  <si>
    <t>Lampíř Tomáš</t>
  </si>
  <si>
    <t>Lamser Miroslav</t>
  </si>
  <si>
    <t>Lána Vincent</t>
  </si>
  <si>
    <t>Lanc Rudolf</t>
  </si>
  <si>
    <t>Lanča Filip</t>
  </si>
  <si>
    <t>Lanča Michael Filip</t>
  </si>
  <si>
    <t>Lanča Petr David</t>
  </si>
  <si>
    <t>Landa Jiří</t>
  </si>
  <si>
    <t>Landa Radek</t>
  </si>
  <si>
    <t>Landa Vojtěch</t>
  </si>
  <si>
    <t>Landau Patrik</t>
  </si>
  <si>
    <t>Landgraf Roman</t>
  </si>
  <si>
    <t>Landová Hana</t>
  </si>
  <si>
    <t>Landsmannová Marie Magdaléna</t>
  </si>
  <si>
    <t>Lang David</t>
  </si>
  <si>
    <t>Bok Tomáš</t>
  </si>
  <si>
    <t>Bok Zdeněk</t>
  </si>
  <si>
    <t>Bolacký Jiří</t>
  </si>
  <si>
    <t>Boldy Adrian</t>
  </si>
  <si>
    <t>Boledovič Ján</t>
  </si>
  <si>
    <t>Sokol Krucemburk</t>
  </si>
  <si>
    <t>Benc Tomáš</t>
  </si>
  <si>
    <t>Benčo Pavel</t>
  </si>
  <si>
    <t>Benda Adam</t>
  </si>
  <si>
    <t>Benda Martin</t>
  </si>
  <si>
    <t>Benda Michal</t>
  </si>
  <si>
    <t>TJ Spartak Kaplice</t>
  </si>
  <si>
    <t>Benda Ondřej</t>
  </si>
  <si>
    <t>Benda Vladimír</t>
  </si>
  <si>
    <t>Bendl Hynek</t>
  </si>
  <si>
    <t>Boreš Miroslav</t>
  </si>
  <si>
    <t>Boreš Roman</t>
  </si>
  <si>
    <t>Borkovec Daniel</t>
  </si>
  <si>
    <t>Borkovec Jan</t>
  </si>
  <si>
    <t>Borkovec Milan</t>
  </si>
  <si>
    <t>Borovanský Simeon</t>
  </si>
  <si>
    <t>Borovec Michal</t>
  </si>
  <si>
    <t>Borovička Bohumil</t>
  </si>
  <si>
    <t>Borovička Jakub</t>
  </si>
  <si>
    <t>Borovička Tomáš</t>
  </si>
  <si>
    <t>Borovičková Lucie</t>
  </si>
  <si>
    <t>Borovský Lukáš</t>
  </si>
  <si>
    <t xml:space="preserve">PŠS </t>
  </si>
  <si>
    <t xml:space="preserve">SŠS </t>
  </si>
  <si>
    <t xml:space="preserve">JŠS </t>
  </si>
  <si>
    <t xml:space="preserve">ŠSPK </t>
  </si>
  <si>
    <t xml:space="preserve">KŠSKV </t>
  </si>
  <si>
    <t xml:space="preserve">ÚKŠS </t>
  </si>
  <si>
    <t xml:space="preserve">ŠSLK </t>
  </si>
  <si>
    <t xml:space="preserve">KHŠS </t>
  </si>
  <si>
    <t xml:space="preserve">PDŠS </t>
  </si>
  <si>
    <t xml:space="preserve">KŠSV </t>
  </si>
  <si>
    <t xml:space="preserve">JmŠS </t>
  </si>
  <si>
    <t xml:space="preserve">ŠSZK </t>
  </si>
  <si>
    <t xml:space="preserve">ŠSOK </t>
  </si>
  <si>
    <t xml:space="preserve">MKŠS </t>
  </si>
  <si>
    <t>Jargaš Jaromír</t>
  </si>
  <si>
    <t>Martínková Eva</t>
  </si>
  <si>
    <t>Meissnerová Veronika</t>
  </si>
  <si>
    <t>Mydlář Matěj</t>
  </si>
  <si>
    <t>Orel Matyáš</t>
  </si>
  <si>
    <t>Strakoš Pavel</t>
  </si>
  <si>
    <t>Strnad Filip</t>
  </si>
  <si>
    <t>Šole Marek</t>
  </si>
  <si>
    <t>Vavrečková Kateřina</t>
  </si>
  <si>
    <t>Gruss Patrik</t>
  </si>
  <si>
    <t>Hamšík Milan</t>
  </si>
  <si>
    <t>Krečmer Filip</t>
  </si>
  <si>
    <t>Schreiber Erich</t>
  </si>
  <si>
    <t>Svatoň Roman</t>
  </si>
  <si>
    <t>Pleský Patrik</t>
  </si>
  <si>
    <t>Piskořová Veronika</t>
  </si>
  <si>
    <t>Adamczyk František</t>
  </si>
  <si>
    <t>Boff Vojtěch</t>
  </si>
  <si>
    <t>Bojko Štěpán</t>
  </si>
  <si>
    <t>Cymorková Alžběta</t>
  </si>
  <si>
    <t>Chodurová Eva</t>
  </si>
  <si>
    <t>Kaderka Matěj</t>
  </si>
  <si>
    <t>Kiedroń Krystian</t>
  </si>
  <si>
    <t>Koky Gabriel</t>
  </si>
  <si>
    <t>Koky Jonasz</t>
  </si>
  <si>
    <t>Kowalcyk Jáchym</t>
  </si>
  <si>
    <t>Krišica Lukáš</t>
  </si>
  <si>
    <t>Holuša Radomír</t>
  </si>
  <si>
    <t>Holý Lukáš</t>
  </si>
  <si>
    <t>Holý Ondřej</t>
  </si>
  <si>
    <t>Holzer Heřman</t>
  </si>
  <si>
    <t>Homola Jan</t>
  </si>
  <si>
    <t>Homola Jiří</t>
  </si>
  <si>
    <t>Homola Karel</t>
  </si>
  <si>
    <t>Homola Martin</t>
  </si>
  <si>
    <t>Homoláč Jiří</t>
  </si>
  <si>
    <t>Homolka Jaroslav</t>
  </si>
  <si>
    <t>Homolka Lubomír</t>
  </si>
  <si>
    <t>Homolka Ondřej</t>
  </si>
  <si>
    <t>Feichtinger Ondřej</t>
  </si>
  <si>
    <t>Feit Petr</t>
  </si>
  <si>
    <t>Feix Adam</t>
  </si>
  <si>
    <t>Feix Jiří</t>
  </si>
  <si>
    <t>Feix Vilém</t>
  </si>
  <si>
    <t>Fejfar Jiří</t>
  </si>
  <si>
    <t>Fejfar Martin</t>
  </si>
  <si>
    <t>Fejfarová Milena</t>
  </si>
  <si>
    <t>Honajzer Miroslav</t>
  </si>
  <si>
    <t>Honc Martin</t>
  </si>
  <si>
    <t>Honců Miroslav</t>
  </si>
  <si>
    <t>Hončík Karel</t>
  </si>
  <si>
    <t>Honejsek Vojtěch</t>
  </si>
  <si>
    <t>Honěk Adam</t>
  </si>
  <si>
    <t>Honek Jan</t>
  </si>
  <si>
    <t>Hong Biyu</t>
  </si>
  <si>
    <t>Hong Yana</t>
  </si>
  <si>
    <t>Hönig Lukáš</t>
  </si>
  <si>
    <t>Hönig Nelly</t>
  </si>
  <si>
    <t>Hönigová Lucie</t>
  </si>
  <si>
    <t>Honka Adam</t>
  </si>
  <si>
    <t>Honka Kamil</t>
  </si>
  <si>
    <t>Honková Anežka</t>
  </si>
  <si>
    <t>Hons Petr</t>
  </si>
  <si>
    <t>Hons Tomáš</t>
  </si>
  <si>
    <t>Honzík Jiří</t>
  </si>
  <si>
    <t>Hoppe Dominik</t>
  </si>
  <si>
    <t>Hora Aleš</t>
  </si>
  <si>
    <t>Hanzalová Gabriela</t>
  </si>
  <si>
    <t>Hanzalová Leontýna</t>
  </si>
  <si>
    <t>Hanzel Zdislav</t>
  </si>
  <si>
    <t>Burda Roman</t>
  </si>
  <si>
    <t>Burdík Petr</t>
  </si>
  <si>
    <t>Burdilák Jindřich</t>
  </si>
  <si>
    <t>Burdilák Milan</t>
  </si>
  <si>
    <t>Burdych Tomáš</t>
  </si>
  <si>
    <t>T.J. Sokol Studnice</t>
  </si>
  <si>
    <t>Bureček Václav</t>
  </si>
  <si>
    <t>Bureš Albert</t>
  </si>
  <si>
    <t>Bureš Daniel</t>
  </si>
  <si>
    <t>Bureš Jaroslav</t>
  </si>
  <si>
    <t>Bureš Jiří</t>
  </si>
  <si>
    <t>Bureš Karel</t>
  </si>
  <si>
    <t>Bureš Lubomír</t>
  </si>
  <si>
    <t>Bureš Lukáš</t>
  </si>
  <si>
    <t>Bureš Martin</t>
  </si>
  <si>
    <t>Bureš Michael</t>
  </si>
  <si>
    <t>Bureš Milan</t>
  </si>
  <si>
    <t>Bureš Petr</t>
  </si>
  <si>
    <t>Bureš Richard</t>
  </si>
  <si>
    <t>Bureš Vít</t>
  </si>
  <si>
    <t>Bureš Vladimír</t>
  </si>
  <si>
    <t>Bureš Zbyněk</t>
  </si>
  <si>
    <t>Burešová Beáta</t>
  </si>
  <si>
    <t>Burešová Miroslava</t>
  </si>
  <si>
    <t>Bürger František</t>
  </si>
  <si>
    <t>Burger Jonáš</t>
  </si>
  <si>
    <t>Bürgermeister Michal</t>
  </si>
  <si>
    <t>Bürgermeistrová Pavla</t>
  </si>
  <si>
    <t>Burget Martin</t>
  </si>
  <si>
    <t>Burgetha Jaroslav</t>
  </si>
  <si>
    <t>Burian Jaroslav</t>
  </si>
  <si>
    <t>Burián Ota</t>
  </si>
  <si>
    <t>Burian Petr</t>
  </si>
  <si>
    <t>Buriánek Michal</t>
  </si>
  <si>
    <t>Buriánek Tomáš</t>
  </si>
  <si>
    <t>Burianová Adéla</t>
  </si>
  <si>
    <t>Burianová Klára</t>
  </si>
  <si>
    <t>Buroňová Alena</t>
  </si>
  <si>
    <t>Burša Michal</t>
  </si>
  <si>
    <t>Buršík Jakub</t>
  </si>
  <si>
    <t>Bury Jiří</t>
  </si>
  <si>
    <t>Buryan Petr</t>
  </si>
  <si>
    <t>Burynak Milan</t>
  </si>
  <si>
    <t>Buryška Tomáš</t>
  </si>
  <si>
    <t>Buřil Petr</t>
  </si>
  <si>
    <t>Buřita Dobroslav</t>
  </si>
  <si>
    <t>Buš Miroslav</t>
  </si>
  <si>
    <t>Bušos Daniel</t>
  </si>
  <si>
    <t>Butula Miroslav</t>
  </si>
  <si>
    <t>Buzek Ondřej</t>
  </si>
  <si>
    <t>Bůžek Adam</t>
  </si>
  <si>
    <t>Bůžek Jakub</t>
  </si>
  <si>
    <t>Bužek Přemysl</t>
  </si>
  <si>
    <t>Bůžek Roman</t>
  </si>
  <si>
    <t>Bužga Bartoloměj</t>
  </si>
  <si>
    <t>Bydelský Tomáš</t>
  </si>
  <si>
    <t>Bylok František</t>
  </si>
  <si>
    <t>Byma Michael</t>
  </si>
  <si>
    <t>Byma Pavel</t>
  </si>
  <si>
    <t>Byrtus Kamil</t>
  </si>
  <si>
    <t>Fed</t>
  </si>
  <si>
    <t>CZE</t>
  </si>
  <si>
    <t>TJ Auto Škoda Mladá Boleslav</t>
  </si>
  <si>
    <t>TJ Lanškroun</t>
  </si>
  <si>
    <t>ŠK Kladno</t>
  </si>
  <si>
    <t>TJ Slovan Ivančice</t>
  </si>
  <si>
    <t>CHESS MOST</t>
  </si>
  <si>
    <t>Abrahámek Jonáš</t>
  </si>
  <si>
    <t>Absolín Ladislav</t>
  </si>
  <si>
    <t>ŠK ZIKUDA Turnov, z.s.</t>
  </si>
  <si>
    <t>ŠK DDM Třebechovice pod Orebem</t>
  </si>
  <si>
    <t>Absolon Václav</t>
  </si>
  <si>
    <t>Šachový spolek Bechyně</t>
  </si>
  <si>
    <t>Acs František</t>
  </si>
  <si>
    <t>TJ Klášterec nad Ohří</t>
  </si>
  <si>
    <t>ŠK Svitavy</t>
  </si>
  <si>
    <t>Adam Dominik</t>
  </si>
  <si>
    <t>TJ Desko Liberec</t>
  </si>
  <si>
    <t>Adam Michal</t>
  </si>
  <si>
    <t>ŠK Spartak Ústí nad Labem</t>
  </si>
  <si>
    <t>Adam Miroslav</t>
  </si>
  <si>
    <t>ŠK Tišnov</t>
  </si>
  <si>
    <t>Jindra Josef</t>
  </si>
  <si>
    <t>Jindra Luděk</t>
  </si>
  <si>
    <t>Jindra Vladimír</t>
  </si>
  <si>
    <t>Jindrásek Mojmír</t>
  </si>
  <si>
    <t>Císler Michal</t>
  </si>
  <si>
    <t>Císler Petr</t>
  </si>
  <si>
    <t>Citovský Zdeněk</t>
  </si>
  <si>
    <t>Civín Dominik</t>
  </si>
  <si>
    <t>Cmajdálka Jiří</t>
  </si>
  <si>
    <t>Ćmielová Adriana</t>
  </si>
  <si>
    <t>Cominetti Marco</t>
  </si>
  <si>
    <t>Copple James Alex</t>
  </si>
  <si>
    <t>Coufal Albert</t>
  </si>
  <si>
    <t>Coufal František</t>
  </si>
  <si>
    <t>Coufal Jan Petr</t>
  </si>
  <si>
    <t>Coufal Karel</t>
  </si>
  <si>
    <t>Coufalík Marián</t>
  </si>
  <si>
    <t>Coufalová Laura</t>
  </si>
  <si>
    <t>Cozl David</t>
  </si>
  <si>
    <t>Creweová Nicole</t>
  </si>
  <si>
    <t>Crha Břetislav</t>
  </si>
  <si>
    <t>Keřlík Jan</t>
  </si>
  <si>
    <t>Kessner Karel</t>
  </si>
  <si>
    <t>Kettnerová Radka</t>
  </si>
  <si>
    <t>Khadash Kamil</t>
  </si>
  <si>
    <t>Khadash Samuel</t>
  </si>
  <si>
    <t>Khan Jakub</t>
  </si>
  <si>
    <t>Khol David</t>
  </si>
  <si>
    <t>Khuc Huyen Tran</t>
  </si>
  <si>
    <t>Jindřišek Luboš</t>
  </si>
  <si>
    <t>Jindřišek Lukáš</t>
  </si>
  <si>
    <t>Jindřišek Martin</t>
  </si>
  <si>
    <t>Jindřišková Hana</t>
  </si>
  <si>
    <t>Jindřišková Charlotte</t>
  </si>
  <si>
    <t>Jínová Denisa</t>
  </si>
  <si>
    <t>Jínová Jana</t>
  </si>
  <si>
    <t>Jínová Lucie</t>
  </si>
  <si>
    <t>Jínová Simona</t>
  </si>
  <si>
    <t>Jíra Jakub</t>
  </si>
  <si>
    <t>Jíra Ladislav</t>
  </si>
  <si>
    <t>Jíra Tomáš</t>
  </si>
  <si>
    <t>Hermann Miroslav</t>
  </si>
  <si>
    <t>Herok Daniel</t>
  </si>
  <si>
    <t>Herrmann Jan</t>
  </si>
  <si>
    <t>Hertl Petr</t>
  </si>
  <si>
    <t>Herynek Petr</t>
  </si>
  <si>
    <t>Heryšer Petr</t>
  </si>
  <si>
    <t>Herz Luboš</t>
  </si>
  <si>
    <t>Heřman Michal</t>
  </si>
  <si>
    <t>Heřmánek Patrik</t>
  </si>
  <si>
    <t>Heřmanský Milan</t>
  </si>
  <si>
    <t>Heřt Karel</t>
  </si>
  <si>
    <t>Hes Maxmilián</t>
  </si>
  <si>
    <t>Hess Alexander</t>
  </si>
  <si>
    <t>Hess Pavel</t>
  </si>
  <si>
    <t>Hetcl Zdeněk</t>
  </si>
  <si>
    <t>Hetešová Dominika</t>
  </si>
  <si>
    <t>Hetfleischová Elen</t>
  </si>
  <si>
    <t>Hetfleischová Lada</t>
  </si>
  <si>
    <t>Hettenberger Miroslav</t>
  </si>
  <si>
    <t>Csibriová Radka</t>
  </si>
  <si>
    <t>Cupal Miroslav</t>
  </si>
  <si>
    <t>Cupek Martin</t>
  </si>
  <si>
    <t>Cvach Zbyněk</t>
  </si>
  <si>
    <t>Cvejn Jaroslav</t>
  </si>
  <si>
    <t>Babiš Jiří</t>
  </si>
  <si>
    <t>ŠO TP Nova Kladno, z.s.</t>
  </si>
  <si>
    <t>Babiš Zdeněk</t>
  </si>
  <si>
    <t>Babka Martin</t>
  </si>
  <si>
    <t>ŠK Týn nad Vltavou</t>
  </si>
  <si>
    <t>TJ Náchod</t>
  </si>
  <si>
    <t>Baborovský Jaroslav</t>
  </si>
  <si>
    <t>Šachový klub Zdice</t>
  </si>
  <si>
    <t>Babouček Vavřinec</t>
  </si>
  <si>
    <t>Babula Matěj</t>
  </si>
  <si>
    <t>Babula Milan</t>
  </si>
  <si>
    <t>TJ Vlčnov</t>
  </si>
  <si>
    <t>Babula Tomáš</t>
  </si>
  <si>
    <t>Babula Vlastimil</t>
  </si>
  <si>
    <t>1. Novoborský ŠK</t>
  </si>
  <si>
    <t>Babušek Libor</t>
  </si>
  <si>
    <t>Back Tomáš</t>
  </si>
  <si>
    <t>Bača Petr</t>
  </si>
  <si>
    <t>ŠŠPM Lipky HK</t>
  </si>
  <si>
    <t>Bačák David</t>
  </si>
  <si>
    <t>Sokol Mladá Boleslav</t>
  </si>
  <si>
    <t>Bačák Martin</t>
  </si>
  <si>
    <t>Bačák Petr</t>
  </si>
  <si>
    <t>Slavia Kroměříž</t>
  </si>
  <si>
    <t>Bačáková Natálie</t>
  </si>
  <si>
    <t>SK Boršice</t>
  </si>
  <si>
    <t>Bačík Michal</t>
  </si>
  <si>
    <t>ŠK Veselí n/M</t>
  </si>
  <si>
    <t>ŠO TJ Sokol Oudoleň</t>
  </si>
  <si>
    <t>ŠK Medvědi Kunratice u Cvikova</t>
  </si>
  <si>
    <t>Bačkovský Stanislav</t>
  </si>
  <si>
    <t>Bačkovský Tomáš</t>
  </si>
  <si>
    <t>Bačo Ján</t>
  </si>
  <si>
    <t>Kaplický Jindřich</t>
  </si>
  <si>
    <t>Kostenko Marek</t>
  </si>
  <si>
    <t>Mikšíček Matěj</t>
  </si>
  <si>
    <t>Müllerová Karina Nela</t>
  </si>
  <si>
    <t>Pravdová Anežka</t>
  </si>
  <si>
    <t>Sedmihradský Vojtěch</t>
  </si>
  <si>
    <t>Sokol Struhařov z.s.</t>
  </si>
  <si>
    <t>Kadlec Matouš</t>
  </si>
  <si>
    <t>Križan Martin</t>
  </si>
  <si>
    <t>Farrow Jáchym</t>
  </si>
  <si>
    <t>Kranz Adam</t>
  </si>
  <si>
    <t>Urban Matěj</t>
  </si>
  <si>
    <t>Šachový klub Příbram-Baník, spolek</t>
  </si>
  <si>
    <t>Wild Fabian</t>
  </si>
  <si>
    <t>Fůs Jiří</t>
  </si>
  <si>
    <t>Vengrinová Michaela</t>
  </si>
  <si>
    <t>Bělík Tomáš</t>
  </si>
  <si>
    <t>Bendová Julie</t>
  </si>
  <si>
    <t>Břešťák Pavel</t>
  </si>
  <si>
    <t>Dumyshynets Nazar</t>
  </si>
  <si>
    <t>Gregor Alexandr</t>
  </si>
  <si>
    <t>Karvánek Šimon</t>
  </si>
  <si>
    <t>Krejčí Dárius</t>
  </si>
  <si>
    <t>Kupcová Klára</t>
  </si>
  <si>
    <t>Kurzová Marie</t>
  </si>
  <si>
    <t>Kvapilová Sára</t>
  </si>
  <si>
    <t>Kvasničák Adam</t>
  </si>
  <si>
    <t>Ližbetin Peter</t>
  </si>
  <si>
    <t>Märzová Karin</t>
  </si>
  <si>
    <t>Musilová Barbora</t>
  </si>
  <si>
    <t>Němeček Oliver</t>
  </si>
  <si>
    <t>Svítil Adam Bedřich</t>
  </si>
  <si>
    <t>Šimek Vít</t>
  </si>
  <si>
    <t>Šperlingová Johana</t>
  </si>
  <si>
    <t>Šrámková Anička</t>
  </si>
  <si>
    <t>Štěpáník Jakub</t>
  </si>
  <si>
    <t>Tauber Jan</t>
  </si>
  <si>
    <t>Turek Karel</t>
  </si>
  <si>
    <t>Vrzala Šimon</t>
  </si>
  <si>
    <t>Zoubek Jindřich</t>
  </si>
  <si>
    <t>Chmelař Vladimír</t>
  </si>
  <si>
    <t>Kazda Jan</t>
  </si>
  <si>
    <t>Turková Adéla</t>
  </si>
  <si>
    <t>Nechvátal Adam</t>
  </si>
  <si>
    <t>Karlíček Adam</t>
  </si>
  <si>
    <t>Karlíček David</t>
  </si>
  <si>
    <t>Mráz Daniel</t>
  </si>
  <si>
    <t>Bauer Marek</t>
  </si>
  <si>
    <t>Šimko Marek</t>
  </si>
  <si>
    <t>Sobotka Radim</t>
  </si>
  <si>
    <t>Tomynec Adam</t>
  </si>
  <si>
    <t>Tomynec Jonáš</t>
  </si>
  <si>
    <t>Větrovský Martin</t>
  </si>
  <si>
    <t>Wojdyla Alex</t>
  </si>
  <si>
    <t>Baasan Ganbaatar</t>
  </si>
  <si>
    <t>Klement Jonáš</t>
  </si>
  <si>
    <t>Klicnar Jakub</t>
  </si>
  <si>
    <t>Křenek Jan</t>
  </si>
  <si>
    <t>Kubeš Patrik</t>
  </si>
  <si>
    <t>Man Milan</t>
  </si>
  <si>
    <t>Merhautová Kateřina</t>
  </si>
  <si>
    <t>Merhautová Markéta</t>
  </si>
  <si>
    <t>Polách Kamil</t>
  </si>
  <si>
    <t>Topka Ondřej</t>
  </si>
  <si>
    <t>Uherek Josef</t>
  </si>
  <si>
    <t>Vrácovská Tereza</t>
  </si>
  <si>
    <t>Barborová Tereza</t>
  </si>
  <si>
    <t>Borys Petr</t>
  </si>
  <si>
    <t>Urbánek Robin</t>
  </si>
  <si>
    <t>Mráz Jakub</t>
  </si>
  <si>
    <t>Adam František</t>
  </si>
  <si>
    <t>Doubková Karolína</t>
  </si>
  <si>
    <t>Duchoslav Jan</t>
  </si>
  <si>
    <t>Hladíková Karin</t>
  </si>
  <si>
    <t>Kořínek Matyáš</t>
  </si>
  <si>
    <t>Král Konrád</t>
  </si>
  <si>
    <t>Kulveit Dominik</t>
  </si>
  <si>
    <t>Dominiková Denisa</t>
  </si>
  <si>
    <t>Rudlof Adam</t>
  </si>
  <si>
    <t>Batěk Šimon</t>
  </si>
  <si>
    <t>Bukvajová Eva</t>
  </si>
  <si>
    <t>Dundr Vojta</t>
  </si>
  <si>
    <t>Kreuzman Daniel</t>
  </si>
  <si>
    <t>Kreuzman Tomáš</t>
  </si>
  <si>
    <t>Skřivanová Ema</t>
  </si>
  <si>
    <t>Wachtl Václav</t>
  </si>
  <si>
    <t>Zahálka David</t>
  </si>
  <si>
    <t>Fišer Petr</t>
  </si>
  <si>
    <t>Hejdušek Jan</t>
  </si>
  <si>
    <t>Hejlík Radek</t>
  </si>
  <si>
    <t>Vališ Josef</t>
  </si>
  <si>
    <t>Jirkovská Jana</t>
  </si>
  <si>
    <t>Kopačka Petr</t>
  </si>
  <si>
    <t>Krauskopfová Lenka</t>
  </si>
  <si>
    <t>Vlnas Denis</t>
  </si>
  <si>
    <t>Vytykač Erik</t>
  </si>
  <si>
    <t>Budil Stanislav</t>
  </si>
  <si>
    <t>Budil Zdeněk</t>
  </si>
  <si>
    <t>Budín Lukáš</t>
  </si>
  <si>
    <t>Budín Marek</t>
  </si>
  <si>
    <t>Budín Miloslav</t>
  </si>
  <si>
    <t>Budinská Andrea</t>
  </si>
  <si>
    <t>Budinský Jan</t>
  </si>
  <si>
    <t>Budka Jan</t>
  </si>
  <si>
    <t>Budník Radek</t>
  </si>
  <si>
    <t>Klempíř Pavel</t>
  </si>
  <si>
    <t>Knopp Nicolas</t>
  </si>
  <si>
    <t>Lelek Martin</t>
  </si>
  <si>
    <t>Nárožný Matyáš</t>
  </si>
  <si>
    <t>Faltýnek David</t>
  </si>
  <si>
    <t>Faltýnek Lukáš</t>
  </si>
  <si>
    <t>Fanta Jiří</t>
  </si>
  <si>
    <t>Fára Jan</t>
  </si>
  <si>
    <t>Farana Dalibor</t>
  </si>
  <si>
    <t>Farana Jan</t>
  </si>
  <si>
    <t>Farář Václav</t>
  </si>
  <si>
    <t>Färber Jakub</t>
  </si>
  <si>
    <t>Fárek Vladimír</t>
  </si>
  <si>
    <t>Konkol Radim</t>
  </si>
  <si>
    <t>Konopka Aleš</t>
  </si>
  <si>
    <t>Konopka Jakub</t>
  </si>
  <si>
    <t>Konopka Lukáš</t>
  </si>
  <si>
    <t>Konopová Kateřina</t>
  </si>
  <si>
    <t>Konrád František</t>
  </si>
  <si>
    <t>Konrád Jiří</t>
  </si>
  <si>
    <t>Konrád Petr</t>
  </si>
  <si>
    <t>Konštacký Matěj</t>
  </si>
  <si>
    <t>Konvalinka Vladislav</t>
  </si>
  <si>
    <t>Konvička Martin</t>
  </si>
  <si>
    <t>Konvičková Dana</t>
  </si>
  <si>
    <t>Konvičný Libor</t>
  </si>
  <si>
    <t>Kooy Onno</t>
  </si>
  <si>
    <t>Kop Jiří</t>
  </si>
  <si>
    <t>Kopa Jan Jetřich</t>
  </si>
  <si>
    <t>Kopal Ivan</t>
  </si>
  <si>
    <t>Kopal Jan</t>
  </si>
  <si>
    <t>Kopal Josef</t>
  </si>
  <si>
    <t>Kopal Vladimír</t>
  </si>
  <si>
    <t>Kopal Vojtěch</t>
  </si>
  <si>
    <t>Kopcová Ludmila</t>
  </si>
  <si>
    <t>Kopčák Michal</t>
  </si>
  <si>
    <t>Kopčil Jakub</t>
  </si>
  <si>
    <t>Kopčil Milan</t>
  </si>
  <si>
    <t>Kopčil Ondřej</t>
  </si>
  <si>
    <t>Kopčil Richard</t>
  </si>
  <si>
    <t>Kopec Ladislav</t>
  </si>
  <si>
    <t>Krhutek Tomáš</t>
  </si>
  <si>
    <t>Krch Ladislav</t>
  </si>
  <si>
    <t>Krch Lukáš</t>
  </si>
  <si>
    <t>Krchňáček Jakub</t>
  </si>
  <si>
    <t>Krchňák Jan</t>
  </si>
  <si>
    <t>Kriebel Rudolf</t>
  </si>
  <si>
    <t>Kriebel Tadeáš</t>
  </si>
  <si>
    <t>Krieblová Blažena</t>
  </si>
  <si>
    <t>Kriegel Karel</t>
  </si>
  <si>
    <t>Martinát Tadeáš</t>
  </si>
  <si>
    <t>Martincová Nikola</t>
  </si>
  <si>
    <t>Martinec Jan</t>
  </si>
  <si>
    <t>Martinec Karel</t>
  </si>
  <si>
    <t>Martinec Tomáš</t>
  </si>
  <si>
    <t>Martínek Alois</t>
  </si>
  <si>
    <t>Martinek Erik</t>
  </si>
  <si>
    <t>Martínek Lubomír</t>
  </si>
  <si>
    <t>Martínek Matěj</t>
  </si>
  <si>
    <t>Martínek Michal</t>
  </si>
  <si>
    <t>Martínek Oldřich</t>
  </si>
  <si>
    <t>Martinek Pavel</t>
  </si>
  <si>
    <t>Martinek Petr</t>
  </si>
  <si>
    <t>Martinka Jakub</t>
  </si>
  <si>
    <t>Martinka Ladislav</t>
  </si>
  <si>
    <t>Petr Zdeněk</t>
  </si>
  <si>
    <t>Petráček Jiří</t>
  </si>
  <si>
    <t>Petráň Jan</t>
  </si>
  <si>
    <t>Petráň Tomáš</t>
  </si>
  <si>
    <t>Šišák Libor</t>
  </si>
  <si>
    <t>Šiška Alois</t>
  </si>
  <si>
    <t>Šiška Antonín</t>
  </si>
  <si>
    <t>Šiška Jiří</t>
  </si>
  <si>
    <t>Šišma Pavel</t>
  </si>
  <si>
    <t>Šištík Karel</t>
  </si>
  <si>
    <t>Šítek Vojtěch</t>
  </si>
  <si>
    <t>Šitina Jiří</t>
  </si>
  <si>
    <t>Škaloud Dušan</t>
  </si>
  <si>
    <t>Škapa Jiří</t>
  </si>
  <si>
    <t>Škapa Marek</t>
  </si>
  <si>
    <t>Škára Michal</t>
  </si>
  <si>
    <t>Škarabela Michal</t>
  </si>
  <si>
    <t>Škarda Lubomír</t>
  </si>
  <si>
    <t>Škarka Jakub</t>
  </si>
  <si>
    <t>Škarohlíd Vítek Marcel</t>
  </si>
  <si>
    <t>Škaroupka Jiří</t>
  </si>
  <si>
    <t>Škaroupka Petr</t>
  </si>
  <si>
    <t>Škarpich Petr</t>
  </si>
  <si>
    <t>Škarpichová Adéla</t>
  </si>
  <si>
    <t>Škarvada Štěpán</t>
  </si>
  <si>
    <t>Škaryd Michal</t>
  </si>
  <si>
    <t>Škaryd Tomáš</t>
  </si>
  <si>
    <t>Škarydová Eliška</t>
  </si>
  <si>
    <t>Škařupa David</t>
  </si>
  <si>
    <t>Škereň Alex</t>
  </si>
  <si>
    <t>Šklíba Martin</t>
  </si>
  <si>
    <t>Škňouřil Jakub</t>
  </si>
  <si>
    <t>Škoda Adam</t>
  </si>
  <si>
    <t>Škoda Jiří</t>
  </si>
  <si>
    <t>Škoda Martin</t>
  </si>
  <si>
    <t>Škoda Pavel</t>
  </si>
  <si>
    <t>Škoda Václav</t>
  </si>
  <si>
    <t>Škodová Marie</t>
  </si>
  <si>
    <t>Škola Miroslav</t>
  </si>
  <si>
    <t>Škopan Viktor</t>
  </si>
  <si>
    <t>Škopík Jakub</t>
  </si>
  <si>
    <t>Škopková Marcela</t>
  </si>
  <si>
    <t>Škorpík David</t>
  </si>
  <si>
    <t>Škorpík František</t>
  </si>
  <si>
    <t>Škorpík Martin</t>
  </si>
  <si>
    <t>Škovroň Josef</t>
  </si>
  <si>
    <t>Škrabánková Eva</t>
  </si>
  <si>
    <t>Škrabánková Martina</t>
  </si>
  <si>
    <t>Škrabola Marek</t>
  </si>
  <si>
    <t>Škrdle Adam</t>
  </si>
  <si>
    <t>Škrla Zdeněk</t>
  </si>
  <si>
    <t>Petrželová Nela</t>
  </si>
  <si>
    <t>Petřek Matouš</t>
  </si>
  <si>
    <t>Petříček Lukáš</t>
  </si>
  <si>
    <t>Petřik Alfred</t>
  </si>
  <si>
    <t>Petřík Dominik</t>
  </si>
  <si>
    <t>Petřík Michal</t>
  </si>
  <si>
    <t>Petřík Petr</t>
  </si>
  <si>
    <t>Petřík Tadeáš</t>
  </si>
  <si>
    <t>Petříková Kateřina</t>
  </si>
  <si>
    <t>Petřivalský Jiří</t>
  </si>
  <si>
    <t>Petřvalský Dušan</t>
  </si>
  <si>
    <t>Pětvalský Ludvík</t>
  </si>
  <si>
    <t>Peuker František</t>
  </si>
  <si>
    <t>Pevný František</t>
  </si>
  <si>
    <t>Vysloužil Tomáš</t>
  </si>
  <si>
    <t>Vyslyšel Petr</t>
  </si>
  <si>
    <t>Vysoglad Petr</t>
  </si>
  <si>
    <t>Vysoudil Pavel</t>
  </si>
  <si>
    <t>Vystrčil Martin</t>
  </si>
  <si>
    <t>Vysypal Lukáš</t>
  </si>
  <si>
    <t>Vytáček Martin</t>
  </si>
  <si>
    <t>Vyterna Miroslav</t>
  </si>
  <si>
    <t>Vyterna Pavel</t>
  </si>
  <si>
    <t>Vytiska Tomáš</t>
  </si>
  <si>
    <t>Vytlačil Václav</t>
  </si>
  <si>
    <t>Vyvial Marek</t>
  </si>
  <si>
    <t>Vyvial Václav</t>
  </si>
  <si>
    <t>Vzientek Jiří</t>
  </si>
  <si>
    <t>Waage Herbert</t>
  </si>
  <si>
    <t>Waclawek Maxmilian Tobias</t>
  </si>
  <si>
    <t>Wagner Adam</t>
  </si>
  <si>
    <t>Wágner Adam</t>
  </si>
  <si>
    <t>Wagner Karel</t>
  </si>
  <si>
    <t>Wágner Karel</t>
  </si>
  <si>
    <t>Wágner Patrik</t>
  </si>
  <si>
    <t>Wagner Stefan</t>
  </si>
  <si>
    <t>Wagner Tomáš</t>
  </si>
  <si>
    <t>Wagnerová Eliška</t>
  </si>
  <si>
    <t>Wagnerová Tereza</t>
  </si>
  <si>
    <t>Waidlich Viktor</t>
  </si>
  <si>
    <t>Wala Jan</t>
  </si>
  <si>
    <t>Walach Ivo</t>
  </si>
  <si>
    <t>Walach Vít</t>
  </si>
  <si>
    <t>Walák Jiří</t>
  </si>
  <si>
    <t>Walaszczyk Mikolaj</t>
  </si>
  <si>
    <t>Walek Filip</t>
  </si>
  <si>
    <t>Walek Milan</t>
  </si>
  <si>
    <t>Walek Petr</t>
  </si>
  <si>
    <t>Walica Roman</t>
  </si>
  <si>
    <t>Walletzký Radomír</t>
  </si>
  <si>
    <t>Štěrba Karel</t>
  </si>
  <si>
    <t>Krejnický Jiří</t>
  </si>
  <si>
    <t>Koubek Václav</t>
  </si>
  <si>
    <t>Novák Jan</t>
  </si>
  <si>
    <t>Havrdová Lenka</t>
  </si>
  <si>
    <t>Krůta Jaroslav</t>
  </si>
  <si>
    <t>Kaláb Jaromír</t>
  </si>
  <si>
    <t>Marková Kateřina</t>
  </si>
  <si>
    <t>Tochor Zdeněk</t>
  </si>
  <si>
    <t>Tokarský Radovan</t>
  </si>
  <si>
    <t>Tolar Martin</t>
  </si>
  <si>
    <t>Tolar Stanislav</t>
  </si>
  <si>
    <t>Tolar Vladislav</t>
  </si>
  <si>
    <t>Toman Aleš</t>
  </si>
  <si>
    <t>Toman Antonín</t>
  </si>
  <si>
    <t>Toman David</t>
  </si>
  <si>
    <t>Toman Jan</t>
  </si>
  <si>
    <t>Toman Jaroslav</t>
  </si>
  <si>
    <t>Toman Jiří</t>
  </si>
  <si>
    <t>Toman Libor</t>
  </si>
  <si>
    <t>Toman Matěj</t>
  </si>
  <si>
    <t>Toman Ondřej</t>
  </si>
  <si>
    <t>Toman Petr</t>
  </si>
  <si>
    <t>Toman Radek</t>
  </si>
  <si>
    <t>Tomandl Ivo</t>
  </si>
  <si>
    <t>Tomandl Vladimír</t>
  </si>
  <si>
    <t>Tomanec Samuel</t>
  </si>
  <si>
    <t>Tománek Jakub</t>
  </si>
  <si>
    <t>Tománek Karel</t>
  </si>
  <si>
    <t>Tománek Marcel</t>
  </si>
  <si>
    <t>Tománek Marek</t>
  </si>
  <si>
    <t>Tománek Pavel</t>
  </si>
  <si>
    <t>Tománek Petr</t>
  </si>
  <si>
    <t>Tomaník Lukáš</t>
  </si>
  <si>
    <t>Tomáš Jan</t>
  </si>
  <si>
    <t>Tomáš Jaroslav</t>
  </si>
  <si>
    <t>Tomaščín Petr</t>
  </si>
  <si>
    <t>Tomášek Ladislav</t>
  </si>
  <si>
    <t>Tomášková Eva Marie</t>
  </si>
  <si>
    <t>Píštěk Jan</t>
  </si>
  <si>
    <t>Pištěk Marcel</t>
  </si>
  <si>
    <t>Pištík Petr</t>
  </si>
  <si>
    <t>Pištora Lubomír</t>
  </si>
  <si>
    <t>Pitař Milan</t>
  </si>
  <si>
    <t>Piterka Vojtěch</t>
  </si>
  <si>
    <t>Pitour Alexandr</t>
  </si>
  <si>
    <t>Pitra Karel</t>
  </si>
  <si>
    <t>Pittermann Jan</t>
  </si>
  <si>
    <t>Pittner Michal</t>
  </si>
  <si>
    <t>Tomeš Oldřich</t>
  </si>
  <si>
    <t>Tomeš Pavel</t>
  </si>
  <si>
    <t>Procházka Vojtěch</t>
  </si>
  <si>
    <t>Mandát Filip</t>
  </si>
  <si>
    <t>Miskolczi Otomar</t>
  </si>
  <si>
    <t>Vrbata Zbyněk</t>
  </si>
  <si>
    <t>Unichess</t>
  </si>
  <si>
    <t>Votruba Pavel</t>
  </si>
  <si>
    <t>Šachový oddíl TJ DUKLA Praha</t>
  </si>
  <si>
    <t>Tobyáš Miroslav</t>
  </si>
  <si>
    <t>Chloupek Stanislav</t>
  </si>
  <si>
    <t>ŠK Sokol Vyšehrad</t>
  </si>
  <si>
    <t>Polášek Jaroslav</t>
  </si>
  <si>
    <t>Přibyl Martin</t>
  </si>
  <si>
    <t>Pešout Jan</t>
  </si>
  <si>
    <t>Barták Vladimír</t>
  </si>
  <si>
    <t>Zvára Petr</t>
  </si>
  <si>
    <t>Řehák Martin</t>
  </si>
  <si>
    <t>Vávra Pavel</t>
  </si>
  <si>
    <t>Bakalář Petr</t>
  </si>
  <si>
    <t>Krňávek Lubomír</t>
  </si>
  <si>
    <t>Civín Tomáš</t>
  </si>
  <si>
    <t>Řehořek Martin</t>
  </si>
  <si>
    <t>Juřek Josef</t>
  </si>
  <si>
    <t>Pilař Miloslav</t>
  </si>
  <si>
    <t>Netušil Miloslav</t>
  </si>
  <si>
    <t>Muroň Miroslav</t>
  </si>
  <si>
    <t>Znamenáček Květoslav</t>
  </si>
  <si>
    <t>Pachmann Aleš</t>
  </si>
  <si>
    <t>Kabát Jaroslav</t>
  </si>
  <si>
    <t>Zedník Petr</t>
  </si>
  <si>
    <t>Báča Jindřich</t>
  </si>
  <si>
    <t>Mykiska Martin</t>
  </si>
  <si>
    <t>Plecitý Karel</t>
  </si>
  <si>
    <t>Nový Josef</t>
  </si>
  <si>
    <t>Lhotský Zdeněk</t>
  </si>
  <si>
    <t>Přívozník Luboš</t>
  </si>
  <si>
    <t>Bára Josef</t>
  </si>
  <si>
    <t>Svoboda Jaroslav</t>
  </si>
  <si>
    <t>Tietjen Henryk</t>
  </si>
  <si>
    <t>Fronek Jan</t>
  </si>
  <si>
    <t>Davison Jakub</t>
  </si>
  <si>
    <t>Picek Ivan</t>
  </si>
  <si>
    <t>Picek Jaromír</t>
  </si>
  <si>
    <t>Picek Jaroslav</t>
  </si>
  <si>
    <t>Picek Karel</t>
  </si>
  <si>
    <t>Picek Radovan</t>
  </si>
  <si>
    <t>Picek Tomáš</t>
  </si>
  <si>
    <t>Pieleszová Izabela</t>
  </si>
  <si>
    <t>Pierowski Jakub</t>
  </si>
  <si>
    <t>Mouryc Tomáš</t>
  </si>
  <si>
    <t>Mourycová Jana</t>
  </si>
  <si>
    <t>Movsisyan Lusine</t>
  </si>
  <si>
    <t>Možíš Vojtěch</t>
  </si>
  <si>
    <t>Pícha Štěpán</t>
  </si>
  <si>
    <t>Pícha Zdeněk</t>
  </si>
  <si>
    <t>Pichert Matyáš</t>
  </si>
  <si>
    <t>Pichert Miroslav</t>
  </si>
  <si>
    <t>Pichertová Kateřina</t>
  </si>
  <si>
    <t>Pika Tomáš</t>
  </si>
  <si>
    <t>Pikal David</t>
  </si>
  <si>
    <t>Pikna Antonín</t>
  </si>
  <si>
    <t>Pikner Jindřich</t>
  </si>
  <si>
    <t>Pilař Jiří</t>
  </si>
  <si>
    <t>Pilař Ondra</t>
  </si>
  <si>
    <t>Pilát Jan</t>
  </si>
  <si>
    <t>Pilch David</t>
  </si>
  <si>
    <t>Pilch Jan</t>
  </si>
  <si>
    <t>Pilch Roman</t>
  </si>
  <si>
    <t>Walušová Klára</t>
  </si>
  <si>
    <t>Waniová Beata</t>
  </si>
  <si>
    <t>Tochor Jan</t>
  </si>
  <si>
    <t>Tochor Jiří</t>
  </si>
  <si>
    <t>Pinc Tomáš</t>
  </si>
  <si>
    <t>Pindjak Michal</t>
  </si>
  <si>
    <t>Pindur Viktor</t>
  </si>
  <si>
    <t>Pinďura Vladimír</t>
  </si>
  <si>
    <t>Pinkas Filip</t>
  </si>
  <si>
    <t>Pinkas Martin</t>
  </si>
  <si>
    <t>Pinkava Jaroslav</t>
  </si>
  <si>
    <t>Pinkava Josef</t>
  </si>
  <si>
    <t>Pinková Alice</t>
  </si>
  <si>
    <t>Pintová Anastázie</t>
  </si>
  <si>
    <t>Pípal František</t>
  </si>
  <si>
    <t>Pipek Petr</t>
  </si>
  <si>
    <t>Pipiška Erik</t>
  </si>
  <si>
    <t>Pír Rudolf</t>
  </si>
  <si>
    <t>Pirek Tomáš</t>
  </si>
  <si>
    <t>Pirhala Ladislav</t>
  </si>
  <si>
    <t>Pírko Jakub</t>
  </si>
  <si>
    <t>Píro Marek</t>
  </si>
  <si>
    <t>Píro Matyáš</t>
  </si>
  <si>
    <t>Píro Michael</t>
  </si>
  <si>
    <t>Pirochta Alois</t>
  </si>
  <si>
    <t>Mudra Tomáš</t>
  </si>
  <si>
    <t>Mudrák Josef</t>
  </si>
  <si>
    <t>Mudrová Ilona</t>
  </si>
  <si>
    <t>Mudrová Klára</t>
  </si>
  <si>
    <t>Mudruňka Pavel</t>
  </si>
  <si>
    <t>Múdrý Jan</t>
  </si>
  <si>
    <t>Mühlfeit Radek</t>
  </si>
  <si>
    <t>Mühlstein Pavel</t>
  </si>
  <si>
    <t>Mucha Břetislav</t>
  </si>
  <si>
    <t>Mucha Dominik</t>
  </si>
  <si>
    <t>Mucha Filip</t>
  </si>
  <si>
    <t>Mucha Jakub</t>
  </si>
  <si>
    <t>Mucha Karel</t>
  </si>
  <si>
    <t>Mucha Pavel</t>
  </si>
  <si>
    <t>Mucha Petr</t>
  </si>
  <si>
    <t>Mucha Šimon</t>
  </si>
  <si>
    <t>Muchová Kamila</t>
  </si>
  <si>
    <t>Muir Ken</t>
  </si>
  <si>
    <t>Muk Ivo</t>
  </si>
  <si>
    <t>Muková Michaela</t>
  </si>
  <si>
    <t>Muková Šárka</t>
  </si>
  <si>
    <t>Müller Daniel</t>
  </si>
  <si>
    <t>Müller David</t>
  </si>
  <si>
    <t>Müller Herbert</t>
  </si>
  <si>
    <t>Müller Jakub</t>
  </si>
  <si>
    <t>Müller Josef</t>
  </si>
  <si>
    <t>Müller Leo</t>
  </si>
  <si>
    <t>Pištej Tomáš</t>
  </si>
  <si>
    <t>Mazanec Martin</t>
  </si>
  <si>
    <t>Mazanec Vojtěch</t>
  </si>
  <si>
    <t>Mazánek David</t>
  </si>
  <si>
    <t>Mazánek Jiří</t>
  </si>
  <si>
    <t>Mazánek Kamil</t>
  </si>
  <si>
    <t>Mazoch Jiří</t>
  </si>
  <si>
    <t>Mazoch Petr</t>
  </si>
  <si>
    <t>Mazouch Roman</t>
  </si>
  <si>
    <t>Mazuch Jan</t>
  </si>
  <si>
    <t>Mazuch Jiří</t>
  </si>
  <si>
    <t>Mazur David</t>
  </si>
  <si>
    <t>Pivoda Dušan</t>
  </si>
  <si>
    <t>Tomeš Zdeněk</t>
  </si>
  <si>
    <t>Tomica Radek</t>
  </si>
  <si>
    <t>Tomíček Alfons</t>
  </si>
  <si>
    <t>Tomíček Petr</t>
  </si>
  <si>
    <t>Tomík Matěj</t>
  </si>
  <si>
    <t>Tomíška Miroslav</t>
  </si>
  <si>
    <t>Tomka Matěj</t>
  </si>
  <si>
    <t>Toms Adam</t>
  </si>
  <si>
    <t>Tomšicová Emílie</t>
  </si>
  <si>
    <t>Tonar Denis</t>
  </si>
  <si>
    <t>Toncar Jan</t>
  </si>
  <si>
    <t>Topenčík Bruno</t>
  </si>
  <si>
    <t>Topinka Leoš</t>
  </si>
  <si>
    <t>Topoš Samuel</t>
  </si>
  <si>
    <t>Toral Jakub</t>
  </si>
  <si>
    <t>Toral Petr</t>
  </si>
  <si>
    <t>Törvenyi Roman</t>
  </si>
  <si>
    <t>Tošenovský Adam</t>
  </si>
  <si>
    <t>Tošovský Tomáš</t>
  </si>
  <si>
    <t>Tóth Michal</t>
  </si>
  <si>
    <t>Tóth Pavel</t>
  </si>
  <si>
    <t>Tóth Václav</t>
  </si>
  <si>
    <t>Toulec Richard</t>
  </si>
  <si>
    <t>Touš František</t>
  </si>
  <si>
    <t>Touš Jakub</t>
  </si>
  <si>
    <t>Toušek Adam</t>
  </si>
  <si>
    <t>Továrek Antonín</t>
  </si>
  <si>
    <t>Továrek Jonáš</t>
  </si>
  <si>
    <t>Trampota Luděk</t>
  </si>
  <si>
    <t>Tran Duy Anh</t>
  </si>
  <si>
    <t>Tran Huyen Linh</t>
  </si>
  <si>
    <t>Tran Robin</t>
  </si>
  <si>
    <t>Tran Tuan Anh</t>
  </si>
  <si>
    <t>Tran Viet Anh</t>
  </si>
  <si>
    <t>Tran Vít</t>
  </si>
  <si>
    <t>Rak Martin</t>
  </si>
  <si>
    <t>Rak Pavel</t>
  </si>
  <si>
    <t>Rak Tomáš</t>
  </si>
  <si>
    <t>Rakús Pavel</t>
  </si>
  <si>
    <t>Rakušan Jakub</t>
  </si>
  <si>
    <t>Rakušan Miroslav</t>
  </si>
  <si>
    <t>Ráliš Petr</t>
  </si>
  <si>
    <t>Ráliš Tomáš</t>
  </si>
  <si>
    <t>Rambousek Jan</t>
  </si>
  <si>
    <t>Rambousek Josef</t>
  </si>
  <si>
    <t>Ramian Zdeněk</t>
  </si>
  <si>
    <t>Schovánek Jan</t>
  </si>
  <si>
    <t>Schovánek Karel</t>
  </si>
  <si>
    <t>Schrom Erik</t>
  </si>
  <si>
    <t>Schromm Tomáš</t>
  </si>
  <si>
    <t>Schrötter David</t>
  </si>
  <si>
    <t>Schuh Daniel</t>
  </si>
  <si>
    <t>Schula Michal</t>
  </si>
  <si>
    <t>Schulz Vojtěch</t>
  </si>
  <si>
    <t>Schuppik Michael</t>
  </si>
  <si>
    <t>Schůrek Miroslav</t>
  </si>
  <si>
    <t>Schuster Vít</t>
  </si>
  <si>
    <t>Tregler Jaroslav</t>
  </si>
  <si>
    <t>Tréglová Zuzana</t>
  </si>
  <si>
    <t>Trejbal Jakub</t>
  </si>
  <si>
    <t>Trejbal Jan</t>
  </si>
  <si>
    <t>Trejbal Jindřich</t>
  </si>
  <si>
    <t>Trejbal Martin</t>
  </si>
  <si>
    <t>Trejbal Stanislav</t>
  </si>
  <si>
    <t>Trejbal Tomáš</t>
  </si>
  <si>
    <t>Trejbalová Eva</t>
  </si>
  <si>
    <t>Trepka Jan</t>
  </si>
  <si>
    <t>Trešl Alex</t>
  </si>
  <si>
    <t>Trhal Michal</t>
  </si>
  <si>
    <t>Trhal Tomáš</t>
  </si>
  <si>
    <t>Tričkov Daniel</t>
  </si>
  <si>
    <t>Trinh Minh</t>
  </si>
  <si>
    <t>Trita Stanislav</t>
  </si>
  <si>
    <t>Trkovský Daniel</t>
  </si>
  <si>
    <t>Trlica Karel</t>
  </si>
  <si>
    <t>Trmač Radek</t>
  </si>
  <si>
    <t>Trmal Jaroslav</t>
  </si>
  <si>
    <t>Trmal Michal</t>
  </si>
  <si>
    <t>Trmal Milan</t>
  </si>
  <si>
    <t>Trmota Zdeněk</t>
  </si>
  <si>
    <t>Trmotová Eva</t>
  </si>
  <si>
    <t>Trnčák Patrik</t>
  </si>
  <si>
    <t>Trněný Jiří</t>
  </si>
  <si>
    <t>Trnka Jiří</t>
  </si>
  <si>
    <t>Trnka Libor</t>
  </si>
  <si>
    <t>Trnka Miroslav</t>
  </si>
  <si>
    <t>Trnka Ondřej</t>
  </si>
  <si>
    <t>Zámečník Jan</t>
  </si>
  <si>
    <t>Zámečník Ondřej</t>
  </si>
  <si>
    <t>Zámečník Pavel</t>
  </si>
  <si>
    <t>Zámorský Filip</t>
  </si>
  <si>
    <t>Zámostný Jan</t>
  </si>
  <si>
    <t>Zamrazil Jan</t>
  </si>
  <si>
    <t>Zaňka Jaroslav</t>
  </si>
  <si>
    <t>Zaoral Aleš</t>
  </si>
  <si>
    <t>Zaoral Jan</t>
  </si>
  <si>
    <t>Matuška Pavel</t>
  </si>
  <si>
    <t>Matuška Vlado</t>
  </si>
  <si>
    <t>Matušková Terezie</t>
  </si>
  <si>
    <t>Matůšů Dalibor</t>
  </si>
  <si>
    <t>Matveyko Viktoriya</t>
  </si>
  <si>
    <t>Matyáš Jan</t>
  </si>
  <si>
    <t>Matyáš Jiří</t>
  </si>
  <si>
    <t>Matyáš Matěj</t>
  </si>
  <si>
    <t>Matyáš Václav</t>
  </si>
  <si>
    <t>Matýsek Alois</t>
  </si>
  <si>
    <t>Matýsková Romana</t>
  </si>
  <si>
    <t>Matýšek Jan</t>
  </si>
  <si>
    <t>Mauder Alois</t>
  </si>
  <si>
    <t>Mauder Karel</t>
  </si>
  <si>
    <t>Mauer Pavel</t>
  </si>
  <si>
    <t>Mauerová Natálie</t>
  </si>
  <si>
    <t>Mavrev David</t>
  </si>
  <si>
    <t>Maxera David</t>
  </si>
  <si>
    <t>Mayer Daniel</t>
  </si>
  <si>
    <t>Mayer Jiří</t>
  </si>
  <si>
    <t>Mayer Josef</t>
  </si>
  <si>
    <t>Mayrhofer Matyáš</t>
  </si>
  <si>
    <t>Mayrhoferová Saša</t>
  </si>
  <si>
    <t>Mazal Petr</t>
  </si>
  <si>
    <t>Mazanec Jan</t>
  </si>
  <si>
    <t>Mazur Jaroslav</t>
  </si>
  <si>
    <t>Píza Vlastimil</t>
  </si>
  <si>
    <t>Pjosa Daniel</t>
  </si>
  <si>
    <t>Placer Sebastian</t>
  </si>
  <si>
    <t>Plaček Florian</t>
  </si>
  <si>
    <t>Plaček Lukáš</t>
  </si>
  <si>
    <t>Plaček Tomáš</t>
  </si>
  <si>
    <t>Plachá Karolína</t>
  </si>
  <si>
    <t>Plachetka Milan</t>
  </si>
  <si>
    <t>Plachtovič Lubomír</t>
  </si>
  <si>
    <t>Plachý Jakub</t>
  </si>
  <si>
    <t>Plachý Jan</t>
  </si>
  <si>
    <t>Plachý Jaroslav</t>
  </si>
  <si>
    <t>Plachý Josef</t>
  </si>
  <si>
    <t>Plachý Stanislav</t>
  </si>
  <si>
    <t>Planík Martin</t>
  </si>
  <si>
    <t>Planík Vít</t>
  </si>
  <si>
    <t>Plas Radek</t>
  </si>
  <si>
    <t>Plášek Jonáš</t>
  </si>
  <si>
    <t>Schill Daniel</t>
  </si>
  <si>
    <t>Schinagl Pavel</t>
  </si>
  <si>
    <t>Schipper Tim</t>
  </si>
  <si>
    <t>Schirmbeck Štěpánka</t>
  </si>
  <si>
    <t>Schmalz Michal</t>
  </si>
  <si>
    <t>Schmid Michael</t>
  </si>
  <si>
    <t>Schmidt Jakub</t>
  </si>
  <si>
    <t>Schmidt Jiří</t>
  </si>
  <si>
    <t>Schmidt Maxim</t>
  </si>
  <si>
    <t>Schmiedlová Doris</t>
  </si>
  <si>
    <t>Schmiedlová Kateřina</t>
  </si>
  <si>
    <t>Schmutzer Jakub</t>
  </si>
  <si>
    <t>Schmutzer Petr</t>
  </si>
  <si>
    <t>Schnabl Daniel</t>
  </si>
  <si>
    <t>Schnabl David</t>
  </si>
  <si>
    <t>Schnabl Jakub</t>
  </si>
  <si>
    <t>Schnabl Martin</t>
  </si>
  <si>
    <t>Schnabl Petr</t>
  </si>
  <si>
    <t>Schneckmann Dominik</t>
  </si>
  <si>
    <t>Schneider Martin</t>
  </si>
  <si>
    <t>Schneider Ruzena</t>
  </si>
  <si>
    <t>Schneider Zdenek</t>
  </si>
  <si>
    <t>Schober David</t>
  </si>
  <si>
    <t>Schober Tomáš</t>
  </si>
  <si>
    <t>Schöberl Matěj</t>
  </si>
  <si>
    <t>Schöberl Tomáš</t>
  </si>
  <si>
    <t>Schoffer Martin</t>
  </si>
  <si>
    <t>Schön Antonín</t>
  </si>
  <si>
    <t>Schön Jakub</t>
  </si>
  <si>
    <t>Schöndorf Josef</t>
  </si>
  <si>
    <t>Schönecker Rudolf</t>
  </si>
  <si>
    <t>Schönová Nikola</t>
  </si>
  <si>
    <t>Schottl František</t>
  </si>
  <si>
    <t>Schoupal Patrik</t>
  </si>
  <si>
    <t>Mencl Stanislav</t>
  </si>
  <si>
    <t>Menčík Pavel</t>
  </si>
  <si>
    <t>Mensa Eduard</t>
  </si>
  <si>
    <t>Mensator Thomas</t>
  </si>
  <si>
    <t>Menšík František</t>
  </si>
  <si>
    <t>Menšík Jan</t>
  </si>
  <si>
    <t>Menšík Pavel</t>
  </si>
  <si>
    <t>Menšíková Nela</t>
  </si>
  <si>
    <t>Ment Jiří</t>
  </si>
  <si>
    <t>Mentzl Matouš</t>
  </si>
  <si>
    <t>Mereda Matěj</t>
  </si>
  <si>
    <t>Schut Ondřej</t>
  </si>
  <si>
    <t>Schütz Miroslav</t>
  </si>
  <si>
    <t>Schwab Dominik</t>
  </si>
  <si>
    <t>Schwarz Eduard</t>
  </si>
  <si>
    <t>Schwarz Milan</t>
  </si>
  <si>
    <t>Schwarzová Natálie</t>
  </si>
  <si>
    <t>Plzák Jan</t>
  </si>
  <si>
    <t>Plzák Jiří</t>
  </si>
  <si>
    <t>Poborský Josef</t>
  </si>
  <si>
    <t>Pobříslová Ivana</t>
  </si>
  <si>
    <t>Pobucký Ondřej</t>
  </si>
  <si>
    <t>Pockley Jakub</t>
  </si>
  <si>
    <t>Počekajlová Jana</t>
  </si>
  <si>
    <t>Podaná Natálie</t>
  </si>
  <si>
    <t>Podeszwa Antonín</t>
  </si>
  <si>
    <t>Podgorný Radim</t>
  </si>
  <si>
    <t>Podhorec Petr</t>
  </si>
  <si>
    <t>Podhorný Daniel</t>
  </si>
  <si>
    <t>Podlahová Markéta</t>
  </si>
  <si>
    <t>Podlahová Šárka</t>
  </si>
  <si>
    <t>Podlesný Pavel</t>
  </si>
  <si>
    <t>Podlesný Petr</t>
  </si>
  <si>
    <t>Podlez Matěj</t>
  </si>
  <si>
    <t>Podlipský Petr</t>
  </si>
  <si>
    <t>Zapletal Jan</t>
  </si>
  <si>
    <t>Zapletal Jiří</t>
  </si>
  <si>
    <t>Zapletal Karel</t>
  </si>
  <si>
    <t>Zapletal Martin</t>
  </si>
  <si>
    <t>Zapletal Matyáš</t>
  </si>
  <si>
    <t>Zapletal Milan</t>
  </si>
  <si>
    <t>Zapletal Miroslav</t>
  </si>
  <si>
    <t>Zapletal Stanislav</t>
  </si>
  <si>
    <t>Zapletal Tomáš</t>
  </si>
  <si>
    <t>Zapletalová Zlata</t>
  </si>
  <si>
    <t>Zápotocká Eliška</t>
  </si>
  <si>
    <t>Zarevúcky Dušan</t>
  </si>
  <si>
    <t>Záruba Jaroslav</t>
  </si>
  <si>
    <t>Záruba Petr</t>
  </si>
  <si>
    <t>Podsklan Štěpán</t>
  </si>
  <si>
    <t>Podškubka Antonín</t>
  </si>
  <si>
    <t>Podškubka Ondřej</t>
  </si>
  <si>
    <t>Podzemský Matyáš</t>
  </si>
  <si>
    <t>Podzimek Adam</t>
  </si>
  <si>
    <t>Nečesal Marek</t>
  </si>
  <si>
    <t>Nečesaný Alex</t>
  </si>
  <si>
    <t>Nečina Jaroslav</t>
  </si>
  <si>
    <t>Nedbal Josef</t>
  </si>
  <si>
    <t>Pochinkov Andrey</t>
  </si>
  <si>
    <t>Pochop Karel</t>
  </si>
  <si>
    <t>Pochylý Bronislav</t>
  </si>
  <si>
    <t>Pochylý Jan</t>
  </si>
  <si>
    <t>Pokladník Martin</t>
  </si>
  <si>
    <t>Poklop Jiří</t>
  </si>
  <si>
    <t>Pokora Lubomír</t>
  </si>
  <si>
    <t>Pokorná Jana</t>
  </si>
  <si>
    <t>Pokorná Pavla</t>
  </si>
  <si>
    <t>Pokorný Alois</t>
  </si>
  <si>
    <t>Pokorný David</t>
  </si>
  <si>
    <t>Pokorný Emanuel</t>
  </si>
  <si>
    <t>Pokorný Jakub</t>
  </si>
  <si>
    <t>Pokorný Juraj</t>
  </si>
  <si>
    <t>Pecl Matyáš</t>
  </si>
  <si>
    <t>Pecl Mikuláš</t>
  </si>
  <si>
    <t>Pecníková Tereza</t>
  </si>
  <si>
    <t>Pecová Melisa</t>
  </si>
  <si>
    <t>Pěč Jiří</t>
  </si>
  <si>
    <t>Pečenka Petr</t>
  </si>
  <si>
    <t>Pečinka Martin</t>
  </si>
  <si>
    <t>Pěgřimek Miroslav</t>
  </si>
  <si>
    <t>Pehal Luděk</t>
  </si>
  <si>
    <t>Pech Břetislav</t>
  </si>
  <si>
    <t>Pech David</t>
  </si>
  <si>
    <t>Pech Erik</t>
  </si>
  <si>
    <t>Pech František</t>
  </si>
  <si>
    <t>Pech Hynek</t>
  </si>
  <si>
    <t>Pech Jaroslav</t>
  </si>
  <si>
    <t>Pech Josef</t>
  </si>
  <si>
    <t>Pech Martin</t>
  </si>
  <si>
    <t>Kotisa Jan</t>
  </si>
  <si>
    <t>Kótka Tomáš</t>
  </si>
  <si>
    <t>Kotlaba Tomáš</t>
  </si>
  <si>
    <t>Kotlant Tomáš</t>
  </si>
  <si>
    <t>Kotlár Adrian</t>
  </si>
  <si>
    <t>Kotlář Jarmil</t>
  </si>
  <si>
    <t>Kotlář Roman</t>
  </si>
  <si>
    <t>Kotouček Jiří</t>
  </si>
  <si>
    <t>Kotoun Marcel</t>
  </si>
  <si>
    <t>Kotrba Antonín</t>
  </si>
  <si>
    <t>Kotrba Jiří</t>
  </si>
  <si>
    <t>Kotrba Matěj</t>
  </si>
  <si>
    <t>Kotrčová Alena</t>
  </si>
  <si>
    <t>Kotrla Matyáš</t>
  </si>
  <si>
    <t>Kotrla Pavel</t>
  </si>
  <si>
    <t>Kotrlová Emilie</t>
  </si>
  <si>
    <t>Kotrouš Vlastimil</t>
  </si>
  <si>
    <t>Kotrys Tomáš</t>
  </si>
  <si>
    <t>Kotschy Lubor</t>
  </si>
  <si>
    <t>Kotsyba Miroslav</t>
  </si>
  <si>
    <t>Kotsyba Olexandra</t>
  </si>
  <si>
    <t>Kottink Pavel</t>
  </si>
  <si>
    <t>Kotula Josef</t>
  </si>
  <si>
    <t>Kotva Martin</t>
  </si>
  <si>
    <t>Kotva Milan</t>
  </si>
  <si>
    <t>Kotyk Václav</t>
  </si>
  <si>
    <t>Kotyza Bohumil</t>
  </si>
  <si>
    <t>Kotyza Václav</t>
  </si>
  <si>
    <t>Kotzot Jiří</t>
  </si>
  <si>
    <t>Kouba Pavel</t>
  </si>
  <si>
    <t>Kouba Petr</t>
  </si>
  <si>
    <t>Koubek David</t>
  </si>
  <si>
    <t>Koubek Filip</t>
  </si>
  <si>
    <t>Koubek Ondřej</t>
  </si>
  <si>
    <t>Koubek Radim</t>
  </si>
  <si>
    <t>Koudelka Dan</t>
  </si>
  <si>
    <t>Koudelka Ivan</t>
  </si>
  <si>
    <t>Koudelka Matouš</t>
  </si>
  <si>
    <t>Koudelka Miloš</t>
  </si>
  <si>
    <t>Koudelková Nikola</t>
  </si>
  <si>
    <t>Koudelková Zuzana</t>
  </si>
  <si>
    <t>Koucha Maryam Amina</t>
  </si>
  <si>
    <t>Koukal Ondřej</t>
  </si>
  <si>
    <t>Koukolík Antonín</t>
  </si>
  <si>
    <t>Koumar Filip</t>
  </si>
  <si>
    <t>Koumar Tomáš</t>
  </si>
  <si>
    <t>Kouřil Eduard</t>
  </si>
  <si>
    <t>Kouřimský David</t>
  </si>
  <si>
    <t>Kout Tomáš</t>
  </si>
  <si>
    <t>Koutecký Jiří</t>
  </si>
  <si>
    <t>Koutná Libuše</t>
  </si>
  <si>
    <t>Koutná Petra</t>
  </si>
  <si>
    <t>Pelikán David</t>
  </si>
  <si>
    <t>Pelikán Jaromír</t>
  </si>
  <si>
    <t>Pelikán Jaroslav</t>
  </si>
  <si>
    <t>Pelikán Karel</t>
  </si>
  <si>
    <t>Pelikán Petr</t>
  </si>
  <si>
    <t>Pelikán Tadeáš</t>
  </si>
  <si>
    <t>Pelikán Tomáš</t>
  </si>
  <si>
    <t>Pelikán Vladimír</t>
  </si>
  <si>
    <t>Pelíšek Daniel</t>
  </si>
  <si>
    <t>Pelíšek Šimon</t>
  </si>
  <si>
    <t>Pelnář Jan</t>
  </si>
  <si>
    <t>Pelnář Ondřej</t>
  </si>
  <si>
    <t>Peltan Zdeněk</t>
  </si>
  <si>
    <t>Peluha Vojtěch</t>
  </si>
  <si>
    <t>Pelz Dominik</t>
  </si>
  <si>
    <t>Peňáz Jakub</t>
  </si>
  <si>
    <t>Peňáz Petr</t>
  </si>
  <si>
    <t>Peňáz Vladimír</t>
  </si>
  <si>
    <t>Pěnička Jiří</t>
  </si>
  <si>
    <t>Pěnička Jonáš Josef</t>
  </si>
  <si>
    <t>Penkala Kryštof</t>
  </si>
  <si>
    <t>Pergel Vojtěch</t>
  </si>
  <si>
    <t>Pernica Dominik</t>
  </si>
  <si>
    <t>Pernica Jakub</t>
  </si>
  <si>
    <t>Pernický Jakub</t>
  </si>
  <si>
    <t>Pernický Roman</t>
  </si>
  <si>
    <t>Macháček Oldřich</t>
  </si>
  <si>
    <t>Macháček Václav</t>
  </si>
  <si>
    <t>Macháček Vladislav</t>
  </si>
  <si>
    <t>Machačka Petr</t>
  </si>
  <si>
    <t>Macháčková Petra</t>
  </si>
  <si>
    <t>Macháčková Veronika</t>
  </si>
  <si>
    <t>Machala Libor</t>
  </si>
  <si>
    <t>Machala Martin</t>
  </si>
  <si>
    <t>Kozarik Karel</t>
  </si>
  <si>
    <t>Kozel Jan</t>
  </si>
  <si>
    <t>Kozel Jiří</t>
  </si>
  <si>
    <t>Kozel Ondřej</t>
  </si>
  <si>
    <t>Kozel Petr</t>
  </si>
  <si>
    <t>Kozelek Petr</t>
  </si>
  <si>
    <t>Kozelský Antonín</t>
  </si>
  <si>
    <t>Kozelský Marek</t>
  </si>
  <si>
    <t>Kozlíček Lubomír</t>
  </si>
  <si>
    <t>Kozlová Miroslava</t>
  </si>
  <si>
    <t>Kozohorský Jan</t>
  </si>
  <si>
    <t>Kozojed Vlastislav</t>
  </si>
  <si>
    <t>Kozubek Jaroslav</t>
  </si>
  <si>
    <t>Kozubík Jáchym</t>
  </si>
  <si>
    <t>Kozubík Pavel</t>
  </si>
  <si>
    <t>Kozubík Štěpán</t>
  </si>
  <si>
    <t>Kožaný Jan</t>
  </si>
  <si>
    <t>Koždoň Marek</t>
  </si>
  <si>
    <t>Koždoň Michal</t>
  </si>
  <si>
    <t>Koždoň Petr</t>
  </si>
  <si>
    <t>Koželuch Filip</t>
  </si>
  <si>
    <t>Kožený Milan</t>
  </si>
  <si>
    <t>Kožený Pavel</t>
  </si>
  <si>
    <t>Kožešník Petr</t>
  </si>
  <si>
    <t>Kožmín Josef</t>
  </si>
  <si>
    <t>Kožúšek Daniel</t>
  </si>
  <si>
    <t>Koten Miloš</t>
  </si>
  <si>
    <t>Jiskra Heřmanův Městec</t>
  </si>
  <si>
    <t>Ambrož Jan</t>
  </si>
  <si>
    <t>HTJ Odra Ostrava</t>
  </si>
  <si>
    <t>TJ Union Plzeň</t>
  </si>
  <si>
    <t>Amin Ibrahem</t>
  </si>
  <si>
    <t>Fatra Slavia Napajedla</t>
  </si>
  <si>
    <t>Amirova Aaliyah</t>
  </si>
  <si>
    <t>Anděl Jaroslav</t>
  </si>
  <si>
    <t>TJ Tašovice</t>
  </si>
  <si>
    <t>Sokol Jemnice</t>
  </si>
  <si>
    <t>Anděl Jiří</t>
  </si>
  <si>
    <t>Anděl Michal</t>
  </si>
  <si>
    <t>Anděl Miroslav</t>
  </si>
  <si>
    <t>ŠK Medvědi Zvole</t>
  </si>
  <si>
    <t>Anděl Vít</t>
  </si>
  <si>
    <t>Lokomotiva Krnov</t>
  </si>
  <si>
    <t>Andilová Klára</t>
  </si>
  <si>
    <t>Andrási István</t>
  </si>
  <si>
    <t>Tatra Kopřivnice</t>
  </si>
  <si>
    <t>Andree Dalibor</t>
  </si>
  <si>
    <t>TJ Dvůr Králové nad Labem, z.s.</t>
  </si>
  <si>
    <t>Andrejs Stanislav</t>
  </si>
  <si>
    <t>Andrle Bedřich</t>
  </si>
  <si>
    <t>TJ SKP Valdice</t>
  </si>
  <si>
    <t>Šachový spolek Kostelec nad Černými lesy</t>
  </si>
  <si>
    <t>Granitol Mor.Beroun</t>
  </si>
  <si>
    <t>Andrle Václav</t>
  </si>
  <si>
    <t>ŠK Slavoj Litoměřice, z.s.</t>
  </si>
  <si>
    <t>Andrlík František</t>
  </si>
  <si>
    <t>ŠK Gordic Jihlava</t>
  </si>
  <si>
    <t>Andronikidis Andreas</t>
  </si>
  <si>
    <t>ŠK MDDM Úvaly</t>
  </si>
  <si>
    <t>TJ Slovan Broumov</t>
  </si>
  <si>
    <t>TJ Sokol Valašská Bystřice</t>
  </si>
  <si>
    <t>Andrys Lukáš</t>
  </si>
  <si>
    <t>Andrýsek Leoš</t>
  </si>
  <si>
    <t>Koutný Jiří</t>
  </si>
  <si>
    <t>Koutný Josef</t>
  </si>
  <si>
    <t>Macků Lubomír</t>
  </si>
  <si>
    <t>Macner David</t>
  </si>
  <si>
    <t>Macner Jan</t>
  </si>
  <si>
    <t>Maco Michal</t>
  </si>
  <si>
    <t>Macošek Alex</t>
  </si>
  <si>
    <t>Mácová Markéta</t>
  </si>
  <si>
    <t>Macura Jan</t>
  </si>
  <si>
    <t>Macura Petr</t>
  </si>
  <si>
    <t>Macůrek Miloslav</t>
  </si>
  <si>
    <t>Macurová Anežka</t>
  </si>
  <si>
    <t>Macurová Lara</t>
  </si>
  <si>
    <t>Maček Karel</t>
  </si>
  <si>
    <t>Máčik Jan</t>
  </si>
  <si>
    <t>Mačka Martin</t>
  </si>
  <si>
    <t>Mačok Marek</t>
  </si>
  <si>
    <t>Mačok Martin</t>
  </si>
  <si>
    <t>Mačoková Marie</t>
  </si>
  <si>
    <t>Maďar Vladimír</t>
  </si>
  <si>
    <t>Mader Roland</t>
  </si>
  <si>
    <t>Maděra Stanislav</t>
  </si>
  <si>
    <t>Maděryč Vlastimil</t>
  </si>
  <si>
    <t>Mádr Marek</t>
  </si>
  <si>
    <t>Mádr Tomáš</t>
  </si>
  <si>
    <t>Maglia Pavel</t>
  </si>
  <si>
    <t>Mahdal Radek</t>
  </si>
  <si>
    <t>Mach Dominik</t>
  </si>
  <si>
    <t>Mach František</t>
  </si>
  <si>
    <t>Mach Jakub</t>
  </si>
  <si>
    <t>Mach Jiří</t>
  </si>
  <si>
    <t>Mach Ladislav</t>
  </si>
  <si>
    <t>Mach Matyáš</t>
  </si>
  <si>
    <t>Mach Michal</t>
  </si>
  <si>
    <t>Mach Milan</t>
  </si>
  <si>
    <t>Mach Ondřej</t>
  </si>
  <si>
    <t>Mach Pavel</t>
  </si>
  <si>
    <t>Mach Tomáš</t>
  </si>
  <si>
    <t>Mach Václav</t>
  </si>
  <si>
    <t>Mácha Jan</t>
  </si>
  <si>
    <t>Mácha Martin</t>
  </si>
  <si>
    <t>Mácha Václav</t>
  </si>
  <si>
    <t>Macháč Antonín</t>
  </si>
  <si>
    <t>Machač Petr</t>
  </si>
  <si>
    <t>Macháč Petr</t>
  </si>
  <si>
    <t>Macháček Antonín</t>
  </si>
  <si>
    <t>Macháček Boris</t>
  </si>
  <si>
    <t>Macháček Jan</t>
  </si>
  <si>
    <t>Macháček Josef</t>
  </si>
  <si>
    <t>Macháček Luděk</t>
  </si>
  <si>
    <t>Macháček Lukáš</t>
  </si>
  <si>
    <t>Macháček Martin</t>
  </si>
  <si>
    <t>Macháček Matěj</t>
  </si>
  <si>
    <t>Chaluš Karel</t>
  </si>
  <si>
    <t>Cháma Vojtěch</t>
  </si>
  <si>
    <t>Chamrád Rudolf</t>
  </si>
  <si>
    <t>Chapčák Lukáš</t>
  </si>
  <si>
    <t>Chára Martin</t>
  </si>
  <si>
    <t>Charčenko Valerij</t>
  </si>
  <si>
    <t>Charous Zdeněk</t>
  </si>
  <si>
    <t>Charousek Dan</t>
  </si>
  <si>
    <t>Charouz Milan</t>
  </si>
  <si>
    <t>Charšků Karel</t>
  </si>
  <si>
    <t>Charvát Milan</t>
  </si>
  <si>
    <t>Charvát Patrik</t>
  </si>
  <si>
    <t>Charvát Pavel</t>
  </si>
  <si>
    <t>Charvát Tomáš</t>
  </si>
  <si>
    <t>Charvát Václav</t>
  </si>
  <si>
    <t>Charvátová Eliška</t>
  </si>
  <si>
    <t>Charvátová Jana</t>
  </si>
  <si>
    <t>Charvot David</t>
  </si>
  <si>
    <t>Chasák Jan</t>
  </si>
  <si>
    <t>Chauvin Franck</t>
  </si>
  <si>
    <t>Chauvin Leon</t>
  </si>
  <si>
    <t>Chejn Jindřich</t>
  </si>
  <si>
    <t>Chejnovská Viktorie</t>
  </si>
  <si>
    <t>Chelík Andreas</t>
  </si>
  <si>
    <t>Cheníček Rudolf</t>
  </si>
  <si>
    <t>Cheníčková Alžběta</t>
  </si>
  <si>
    <t>Chlad Lukáš</t>
  </si>
  <si>
    <t>Chlad Petr</t>
  </si>
  <si>
    <t>Chlada Maxmilian</t>
  </si>
  <si>
    <t>Chládek Jiří</t>
  </si>
  <si>
    <t>Chládek Josef</t>
  </si>
  <si>
    <t>Kodeš Vít</t>
  </si>
  <si>
    <t>Kodet Jaromír</t>
  </si>
  <si>
    <t>Kodet Jaroslav</t>
  </si>
  <si>
    <t>Kodetová Adriana</t>
  </si>
  <si>
    <t>Kodoň Zdeněk</t>
  </si>
  <si>
    <t>Kodym Pavel</t>
  </si>
  <si>
    <t>Kodys Stanislav</t>
  </si>
  <si>
    <t>Kodytek Tomáš</t>
  </si>
  <si>
    <t>Koenig Robert</t>
  </si>
  <si>
    <t>Kofránek David</t>
  </si>
  <si>
    <t>Kohl Zdeněk</t>
  </si>
  <si>
    <t>Köhler Ladislav</t>
  </si>
  <si>
    <t>Kohm Patrik</t>
  </si>
  <si>
    <t>Kohn Rudolf</t>
  </si>
  <si>
    <t>Kohout Jan</t>
  </si>
  <si>
    <t>Kohout Jiří</t>
  </si>
  <si>
    <t>Kohout Martin</t>
  </si>
  <si>
    <t>Brázda Matyáš</t>
  </si>
  <si>
    <t>Brázda Richard</t>
  </si>
  <si>
    <t>Brázda Vít</t>
  </si>
  <si>
    <t>Brázda Zdeněk</t>
  </si>
  <si>
    <t>T.J. Sokol Morkovice</t>
  </si>
  <si>
    <t>Brázdil Roman</t>
  </si>
  <si>
    <t>Brdíček David</t>
  </si>
  <si>
    <t>Breindl Jaroslav</t>
  </si>
  <si>
    <t>Brejcha Lukáš</t>
  </si>
  <si>
    <t>Brejcha Tomáš</t>
  </si>
  <si>
    <t>Brejchová Anežka</t>
  </si>
  <si>
    <t>Brejchová Štěpánka</t>
  </si>
  <si>
    <t>Brejník Gustav</t>
  </si>
  <si>
    <t>Brejša Adam</t>
  </si>
  <si>
    <t>Brém Petr</t>
  </si>
  <si>
    <t>Brenner Dušan</t>
  </si>
  <si>
    <t>Bretšnajdr Vladimír</t>
  </si>
  <si>
    <t>Brettschneider Petr</t>
  </si>
  <si>
    <t>Breuer Dalibor</t>
  </si>
  <si>
    <t>Brezík Petr</t>
  </si>
  <si>
    <t>Drahoš Karel</t>
  </si>
  <si>
    <t>Drahošová Martina</t>
  </si>
  <si>
    <t>Drahota Aleš</t>
  </si>
  <si>
    <t>Drahota Josef</t>
  </si>
  <si>
    <t>Drahotský Vladimír</t>
  </si>
  <si>
    <t>Drahovzal Milan</t>
  </si>
  <si>
    <t>Drahý Jan</t>
  </si>
  <si>
    <t>Drápal Lumír</t>
  </si>
  <si>
    <t>Grék Jan</t>
  </si>
  <si>
    <t>Greň Jan</t>
  </si>
  <si>
    <t>Grepl Lukáš</t>
  </si>
  <si>
    <t>Grepl Miroslav</t>
  </si>
  <si>
    <t>Grepl Pavel</t>
  </si>
  <si>
    <t>Grešl Roman</t>
  </si>
  <si>
    <t>Grešl Tadeáš</t>
  </si>
  <si>
    <t>Grézl Tomáš</t>
  </si>
  <si>
    <t>Grieč Milan</t>
  </si>
  <si>
    <t>Grill Roman</t>
  </si>
  <si>
    <t>Grim Marian</t>
  </si>
  <si>
    <t>Grimm Vojtěch</t>
  </si>
  <si>
    <t>Grindler Miloslav</t>
  </si>
  <si>
    <t>Grindler Václav</t>
  </si>
  <si>
    <t>Grisa Filip</t>
  </si>
  <si>
    <t>Grman Josef</t>
  </si>
  <si>
    <t>Groda Libor</t>
  </si>
  <si>
    <t>Krella Martin</t>
  </si>
  <si>
    <t>Kreps Pavel</t>
  </si>
  <si>
    <t>Kresl Filip</t>
  </si>
  <si>
    <t>Kresl Josef</t>
  </si>
  <si>
    <t>Kresta Jan</t>
  </si>
  <si>
    <t>Kopecký Roman</t>
  </si>
  <si>
    <t>Kopecký Václav</t>
  </si>
  <si>
    <t>Kopecký Vojtěch</t>
  </si>
  <si>
    <t>Kopecký Zdeněk</t>
  </si>
  <si>
    <t>Kopeček Ivan</t>
  </si>
  <si>
    <t>Chroboček Dušan</t>
  </si>
  <si>
    <t>Chroboček Ladislav</t>
  </si>
  <si>
    <t>Chromiák Ondřej</t>
  </si>
  <si>
    <t>Chromík Tomáš</t>
  </si>
  <si>
    <t>Chromý Alexandr</t>
  </si>
  <si>
    <t>Chrostek Lukáš</t>
  </si>
  <si>
    <t>Chroust Ladislav</t>
  </si>
  <si>
    <t>Chrz Pavel</t>
  </si>
  <si>
    <t>Chudáček Vladimír</t>
  </si>
  <si>
    <t>Chuděj Radek</t>
  </si>
  <si>
    <t>Chudějová Lucie</t>
  </si>
  <si>
    <t>Chudek Lubomír</t>
  </si>
  <si>
    <t>Chudina Jan</t>
  </si>
  <si>
    <t>Chudoba Lubomír</t>
  </si>
  <si>
    <t>Chudoba Michal</t>
  </si>
  <si>
    <t>Chudobová Anna</t>
  </si>
  <si>
    <t>Chudý Matyáš</t>
  </si>
  <si>
    <t>Chuchlík Jan</t>
  </si>
  <si>
    <t>Brtníček Miroslav</t>
  </si>
  <si>
    <t>Brtva Pavel</t>
  </si>
  <si>
    <t>Bruce Jakub William</t>
  </si>
  <si>
    <t>Brückmann Jan Gregor</t>
  </si>
  <si>
    <t>Brückmann Kim</t>
  </si>
  <si>
    <t>Brückner Michal</t>
  </si>
  <si>
    <t>Brudný Sebastián</t>
  </si>
  <si>
    <t>Brůha Jan</t>
  </si>
  <si>
    <t>Brůha Michal</t>
  </si>
  <si>
    <t>Bruknerová Denisa</t>
  </si>
  <si>
    <t>Bruna Jaroslav</t>
  </si>
  <si>
    <t>Bruna Martin</t>
  </si>
  <si>
    <t>Brůna Matouš</t>
  </si>
  <si>
    <t>Brunát Jan</t>
  </si>
  <si>
    <t>Brunclík Vladimír</t>
  </si>
  <si>
    <t>Brunová Blanka</t>
  </si>
  <si>
    <t>Brus Daniel</t>
  </si>
  <si>
    <t>Brus Jiří</t>
  </si>
  <si>
    <t>TJ Sokol Sendražice, z.s.</t>
  </si>
  <si>
    <t>Brýda Daniel</t>
  </si>
  <si>
    <t>Brýda Ladislav</t>
  </si>
  <si>
    <t>Brýda Martin</t>
  </si>
  <si>
    <t>Brych Jiří</t>
  </si>
  <si>
    <t>ŠO TJ Tatran Prachatice</t>
  </si>
  <si>
    <t>Brych Lukáš</t>
  </si>
  <si>
    <t>Brychcín Milan</t>
  </si>
  <si>
    <t>Brychcín Tomáš</t>
  </si>
  <si>
    <t>Brychta Antonín</t>
  </si>
  <si>
    <t>Brychta David</t>
  </si>
  <si>
    <t>Brychta Jan</t>
  </si>
  <si>
    <t>Brychta Václav</t>
  </si>
  <si>
    <t>Bryndačová Michaela</t>
  </si>
  <si>
    <t>ŠK Nové Sedlo 1947</t>
  </si>
  <si>
    <t>Brzák Jan</t>
  </si>
  <si>
    <t>Filip Marek</t>
  </si>
  <si>
    <t>Filip Miroslav</t>
  </si>
  <si>
    <t>Filip Ondřej</t>
  </si>
  <si>
    <t>Filip Radek</t>
  </si>
  <si>
    <t>Filip Štěpán</t>
  </si>
  <si>
    <t>Filip Tomáš</t>
  </si>
  <si>
    <t>Filip Vojtěch</t>
  </si>
  <si>
    <t>Filipczyk Jan</t>
  </si>
  <si>
    <t>Filipčík David</t>
  </si>
  <si>
    <t>Filipek Henryk</t>
  </si>
  <si>
    <t>Filipík Jaroslav</t>
  </si>
  <si>
    <t>Filipová Marie</t>
  </si>
  <si>
    <t>Filipová Vanesa</t>
  </si>
  <si>
    <t>Filka Radoslav</t>
  </si>
  <si>
    <t>Filmak Petr</t>
  </si>
  <si>
    <t>Filouš Jiří</t>
  </si>
  <si>
    <t>Finěk Václav</t>
  </si>
  <si>
    <t>Fojtů Jakub</t>
  </si>
  <si>
    <t>Fojtů Jan</t>
  </si>
  <si>
    <t>Fojtů Jiří</t>
  </si>
  <si>
    <t>Fojtů Petr</t>
  </si>
  <si>
    <t>Fojtů Vojtěch</t>
  </si>
  <si>
    <t>Fokt David</t>
  </si>
  <si>
    <t>Folbr Martin</t>
  </si>
  <si>
    <t>Foldyna Jan</t>
  </si>
  <si>
    <t>Folk Petr</t>
  </si>
  <si>
    <t>Folková Markéta</t>
  </si>
  <si>
    <t>Folková Martina</t>
  </si>
  <si>
    <t>Folta František</t>
  </si>
  <si>
    <t>Folta Jaroslav</t>
  </si>
  <si>
    <t>Folta Lukáš</t>
  </si>
  <si>
    <t>Folta Václav</t>
  </si>
  <si>
    <t>Foltán Tomáš</t>
  </si>
  <si>
    <t>Foltýn Karel</t>
  </si>
  <si>
    <t>Foltýn Tomáš</t>
  </si>
  <si>
    <t>Janda Jakub</t>
  </si>
  <si>
    <t>Janda Kryštof</t>
  </si>
  <si>
    <t>Janda Lubomír</t>
  </si>
  <si>
    <t>Janda Luboš</t>
  </si>
  <si>
    <t>Janda Lukáš</t>
  </si>
  <si>
    <t>Janda Matěj</t>
  </si>
  <si>
    <t>Janda Peter</t>
  </si>
  <si>
    <t>Janda Tomáš</t>
  </si>
  <si>
    <t>Janda Zdeněk</t>
  </si>
  <si>
    <t>Janderka Erich</t>
  </si>
  <si>
    <t>Jandík Kryštof</t>
  </si>
  <si>
    <t>Jandík Marek</t>
  </si>
  <si>
    <t>Jandl Matyáš</t>
  </si>
  <si>
    <t>Jandl Miroslav</t>
  </si>
  <si>
    <t>Jandl Vojtěch</t>
  </si>
  <si>
    <t>Jandourek Lukáš</t>
  </si>
  <si>
    <t>Jandová Martina</t>
  </si>
  <si>
    <t>Jandová Štěpánka</t>
  </si>
  <si>
    <t>Jandová Zuzana</t>
  </si>
  <si>
    <t>Janeba Petr</t>
  </si>
  <si>
    <t>Janecký Jaroslav</t>
  </si>
  <si>
    <t>Janeček František</t>
  </si>
  <si>
    <t>Janeček Jan</t>
  </si>
  <si>
    <t>Janeček Jiří</t>
  </si>
  <si>
    <t>Janeček Miroslav</t>
  </si>
  <si>
    <t>Janeček Ondřej</t>
  </si>
  <si>
    <t>Janeček Pavel</t>
  </si>
  <si>
    <t>Janeček Petr</t>
  </si>
  <si>
    <t>Janeček Tadeáš</t>
  </si>
  <si>
    <t>Janeček Vojtěch</t>
  </si>
  <si>
    <t>Janek Drahomír</t>
  </si>
  <si>
    <t>Jánek Jiří</t>
  </si>
  <si>
    <t>Janes Martin</t>
  </si>
  <si>
    <t>Jangl Thomas Ernest</t>
  </si>
  <si>
    <t>Janíček Jindřich</t>
  </si>
  <si>
    <t>Janíček Lubomír</t>
  </si>
  <si>
    <t>Janíček Miloš</t>
  </si>
  <si>
    <t>Janík Filip</t>
  </si>
  <si>
    <t>Janík Libor</t>
  </si>
  <si>
    <t>Janík Miroslav</t>
  </si>
  <si>
    <t>Janíková Klára</t>
  </si>
  <si>
    <t>Jániš Petr</t>
  </si>
  <si>
    <t>Gálová Eva</t>
  </si>
  <si>
    <t>Galovič Adam</t>
  </si>
  <si>
    <t>Galovič Ondřej</t>
  </si>
  <si>
    <t>Galovič Vojtěch</t>
  </si>
  <si>
    <t>Posluszny Tomasz</t>
  </si>
  <si>
    <t>Poslušný Martin</t>
  </si>
  <si>
    <t>Poslušný Radek</t>
  </si>
  <si>
    <t>Pospěch Roman</t>
  </si>
  <si>
    <t>Sváková Marianna</t>
  </si>
  <si>
    <t>Svašek Jan</t>
  </si>
  <si>
    <t>Svatková Marie</t>
  </si>
  <si>
    <t>Svatoň Filip</t>
  </si>
  <si>
    <t>Svatoň Martin</t>
  </si>
  <si>
    <t>Svatoň Pavel</t>
  </si>
  <si>
    <t>Svatoň Radim</t>
  </si>
  <si>
    <t>Svatoš Jiří</t>
  </si>
  <si>
    <t>Světinský Antonín</t>
  </si>
  <si>
    <t>Světinský Ladislav</t>
  </si>
  <si>
    <t>Světinský Vladimír</t>
  </si>
  <si>
    <t>Světlík Milan</t>
  </si>
  <si>
    <t>Svída Rostislav</t>
  </si>
  <si>
    <t>Sviežený Peter</t>
  </si>
  <si>
    <t>Svinka Miroslav</t>
  </si>
  <si>
    <t>Sviták Daniel</t>
  </si>
  <si>
    <t>Sviták Josef</t>
  </si>
  <si>
    <t>Svítek Jiří</t>
  </si>
  <si>
    <t>Svítil Radek</t>
  </si>
  <si>
    <t>Svíženský Luboš</t>
  </si>
  <si>
    <t>Svoboda David</t>
  </si>
  <si>
    <t>Svoboda Filip</t>
  </si>
  <si>
    <t>Svoboda František</t>
  </si>
  <si>
    <t>Svoboda Ivo</t>
  </si>
  <si>
    <t>Svoboda Jaromír</t>
  </si>
  <si>
    <t>Svoboda Jindřich</t>
  </si>
  <si>
    <t>Svoboda Jiří</t>
  </si>
  <si>
    <t>Svoboda Kamil</t>
  </si>
  <si>
    <t>Svoboda Marek</t>
  </si>
  <si>
    <t>Svoboda Martin</t>
  </si>
  <si>
    <t>Svoboda Michal</t>
  </si>
  <si>
    <t>Svoboda Milan</t>
  </si>
  <si>
    <t>Svoboda Miloš</t>
  </si>
  <si>
    <t>Svoboda Ondřej</t>
  </si>
  <si>
    <t>Svoboda Otakar</t>
  </si>
  <si>
    <t>Svoboda Pavel</t>
  </si>
  <si>
    <t>Svoboda Radek</t>
  </si>
  <si>
    <t>Svoboda Richard</t>
  </si>
  <si>
    <t>Svoboda Robert</t>
  </si>
  <si>
    <t>Svoboda Rostislav</t>
  </si>
  <si>
    <t>Svoboda Šimon</t>
  </si>
  <si>
    <t>Svoboda Štěpán</t>
  </si>
  <si>
    <t>Svoboda Tomáš</t>
  </si>
  <si>
    <t>Svoboda Vít</t>
  </si>
  <si>
    <t>Svoboda Vratislav</t>
  </si>
  <si>
    <t>Svobodník Milan</t>
  </si>
  <si>
    <t>Svobodová Beáta</t>
  </si>
  <si>
    <t>Svobodová Klára</t>
  </si>
  <si>
    <t>Svobodová Kristýna</t>
  </si>
  <si>
    <t>Svobodová Marie</t>
  </si>
  <si>
    <t>Svobodová Michaela</t>
  </si>
  <si>
    <t>Svozil Filip</t>
  </si>
  <si>
    <t>Svrčina Michal</t>
  </si>
  <si>
    <t>Svrchokrylová Ludmila</t>
  </si>
  <si>
    <t>Svrchokrylová Markéta</t>
  </si>
  <si>
    <t>Svršek Radomír</t>
  </si>
  <si>
    <t>Sýkora František</t>
  </si>
  <si>
    <t>Sýkora Jan</t>
  </si>
  <si>
    <t>Sýkora Jaromír</t>
  </si>
  <si>
    <t>Šotolová Jana</t>
  </si>
  <si>
    <t>Šott Michal</t>
  </si>
  <si>
    <t>Šott Pavel</t>
  </si>
  <si>
    <t>Šoukal Radim</t>
  </si>
  <si>
    <t>Šourek Martin</t>
  </si>
  <si>
    <t>Šourek Petr</t>
  </si>
  <si>
    <t>Šourek Vladimír</t>
  </si>
  <si>
    <t>Šourková Irena</t>
  </si>
  <si>
    <t>Špaček Filip</t>
  </si>
  <si>
    <t>Špaček Jan</t>
  </si>
  <si>
    <t>Špaček Libor</t>
  </si>
  <si>
    <t>Špaček Martin</t>
  </si>
  <si>
    <t>Špaček Petr</t>
  </si>
  <si>
    <t>Špaček Václav</t>
  </si>
  <si>
    <t>Špaček Vojtěch</t>
  </si>
  <si>
    <t>Špačková Jana</t>
  </si>
  <si>
    <t>Špačková Martina</t>
  </si>
  <si>
    <t>Špála Jiří</t>
  </si>
  <si>
    <t>Špalek Karel</t>
  </si>
  <si>
    <t>Špalová Veronika</t>
  </si>
  <si>
    <t>Španěl Benedikt</t>
  </si>
  <si>
    <t>Španěl Jan</t>
  </si>
  <si>
    <t>Špaňhel Petr</t>
  </si>
  <si>
    <t>Španiel Antonín</t>
  </si>
  <si>
    <t>Španihel Rudolf</t>
  </si>
  <si>
    <t>Špás František</t>
  </si>
  <si>
    <t>Špáta Vladimír</t>
  </si>
  <si>
    <t>Špatenka Filip</t>
  </si>
  <si>
    <t>Špendlík Vojtěch</t>
  </si>
  <si>
    <t>Šperger Michal</t>
  </si>
  <si>
    <t>Šperl Hynek</t>
  </si>
  <si>
    <t>Špetlík Zdeněk</t>
  </si>
  <si>
    <t>Špičák Miroslav</t>
  </si>
  <si>
    <t>Špičák Petr</t>
  </si>
  <si>
    <t>Špička Jan</t>
  </si>
  <si>
    <t>Špička Petr</t>
  </si>
  <si>
    <t>Špilar Martin</t>
  </si>
  <si>
    <t>Špína Jiří</t>
  </si>
  <si>
    <t>Žáček Lubomír</t>
  </si>
  <si>
    <t>Žáček Michal</t>
  </si>
  <si>
    <t>Žáček Petr</t>
  </si>
  <si>
    <t>Žáček Svatoslav</t>
  </si>
  <si>
    <t>Dean James</t>
  </si>
  <si>
    <t>Brown Matthew</t>
  </si>
  <si>
    <t>Rubeš Jakub</t>
  </si>
  <si>
    <t>Doležal Oldřich</t>
  </si>
  <si>
    <t>Doležal Václav</t>
  </si>
  <si>
    <t>Žák Daniel</t>
  </si>
  <si>
    <t>Žák David</t>
  </si>
  <si>
    <t>Žák František</t>
  </si>
  <si>
    <t>Žák Lukáš</t>
  </si>
  <si>
    <t>Žák Martin</t>
  </si>
  <si>
    <t>Žák Pavel</t>
  </si>
  <si>
    <t>Žák Robert</t>
  </si>
  <si>
    <t>Žák Roman</t>
  </si>
  <si>
    <t>Žák Zbyněk</t>
  </si>
  <si>
    <t>Žák Zdeněk</t>
  </si>
  <si>
    <t>Žákech Jaroslav</t>
  </si>
  <si>
    <t>Žáková Aneta</t>
  </si>
  <si>
    <t>Žáková Erika</t>
  </si>
  <si>
    <t>Žalčík Vincenc</t>
  </si>
  <si>
    <t>Žalman Petr</t>
  </si>
  <si>
    <t>Žaloudek Jan</t>
  </si>
  <si>
    <t>Žaloudek Martin</t>
  </si>
  <si>
    <t>Žaloudková Marie</t>
  </si>
  <si>
    <t>Žalud Pavel</t>
  </si>
  <si>
    <t>Žamboch Roman</t>
  </si>
  <si>
    <t>Žampachová Radka</t>
  </si>
  <si>
    <t>Žaža David</t>
  </si>
  <si>
    <t>Žaža Martin</t>
  </si>
  <si>
    <t>Žbánek Jan</t>
  </si>
  <si>
    <t>Žďárský Vojtěch</t>
  </si>
  <si>
    <t>Ždímal Petr</t>
  </si>
  <si>
    <t>Ždych Daniel</t>
  </si>
  <si>
    <t>Železník Ondřej</t>
  </si>
  <si>
    <t>Železník Václav</t>
  </si>
  <si>
    <t>Železný Daniel</t>
  </si>
  <si>
    <t>Železný Jiří</t>
  </si>
  <si>
    <t>Želízko Josef</t>
  </si>
  <si>
    <t>Žemba Ladislav</t>
  </si>
  <si>
    <t>Šandera Pavel</t>
  </si>
  <si>
    <t>Šaník Jaroslav</t>
  </si>
  <si>
    <t>Šantora Jiří</t>
  </si>
  <si>
    <t>Šantora Ladislav</t>
  </si>
  <si>
    <t>Šantora Václav</t>
  </si>
  <si>
    <t>Šára Jiří</t>
  </si>
  <si>
    <t>Šára Michal</t>
  </si>
  <si>
    <t>Šardický Adam</t>
  </si>
  <si>
    <t>Šardický Šimon</t>
  </si>
  <si>
    <t>Šarhan Petr</t>
  </si>
  <si>
    <t>Žilavá Anežka</t>
  </si>
  <si>
    <t>Žilavá Kateřina</t>
  </si>
  <si>
    <t>Žilavá Lucie</t>
  </si>
  <si>
    <t>Žilavý Jan</t>
  </si>
  <si>
    <t>Žilka Štěpán</t>
  </si>
  <si>
    <t>Skalický Jindřich</t>
  </si>
  <si>
    <t>Stehlík Jan</t>
  </si>
  <si>
    <t>Zajíc Jiří</t>
  </si>
  <si>
    <t>Horný Vojtěch</t>
  </si>
  <si>
    <t>Sedláček Pavel</t>
  </si>
  <si>
    <t>Bárta Martin</t>
  </si>
  <si>
    <t>Růžička Václav</t>
  </si>
  <si>
    <t>Mařík Miloslav</t>
  </si>
  <si>
    <t>Alaverdyan Argišt</t>
  </si>
  <si>
    <t>Brčák Marek</t>
  </si>
  <si>
    <t>Erneker Josef</t>
  </si>
  <si>
    <t>Ruzyak Pavel</t>
  </si>
  <si>
    <t>Šudoma Marek</t>
  </si>
  <si>
    <t>Černý Martin</t>
  </si>
  <si>
    <t>Čulík Tomáš</t>
  </si>
  <si>
    <t>Sysel Jaroslav</t>
  </si>
  <si>
    <t>Spěvák Jan</t>
  </si>
  <si>
    <t>Popper Tomáš</t>
  </si>
  <si>
    <t>Hloucal Antonín</t>
  </si>
  <si>
    <t>Procházka Martin</t>
  </si>
  <si>
    <t>Umanec Filip</t>
  </si>
  <si>
    <t>Botur Miroslav</t>
  </si>
  <si>
    <t>Dvořák Tomáš</t>
  </si>
  <si>
    <t>Mičánek Tomáš</t>
  </si>
  <si>
    <t>Kačmařík Lukáš</t>
  </si>
  <si>
    <t>Ševčíková Blanka</t>
  </si>
  <si>
    <t>Novák Matyáš</t>
  </si>
  <si>
    <t>Kosina Jakub</t>
  </si>
  <si>
    <t>Černý Jakub</t>
  </si>
  <si>
    <t>Kovářová Oxana</t>
  </si>
  <si>
    <t>Janota Jiří</t>
  </si>
  <si>
    <t>Vogl Martin</t>
  </si>
  <si>
    <t>Vohník Miroslav</t>
  </si>
  <si>
    <t>Vohnout Pavel</t>
  </si>
  <si>
    <t>Vochozka Jindřich</t>
  </si>
  <si>
    <t>Vojáček Jan</t>
  </si>
  <si>
    <t>Vojáček Jiří</t>
  </si>
  <si>
    <t>Vojtíšek Miloš</t>
  </si>
  <si>
    <t>Brož Martin</t>
  </si>
  <si>
    <t>Žegklitz Michal</t>
  </si>
  <si>
    <t>Kuneš Vladimír</t>
  </si>
  <si>
    <t>Bednář Miroslav</t>
  </si>
  <si>
    <t>Novák Lukáš</t>
  </si>
  <si>
    <t>Mára Jiří</t>
  </si>
  <si>
    <t>Rejhon Tomáš</t>
  </si>
  <si>
    <t>Písař Tomáš</t>
  </si>
  <si>
    <t>Vaněk Jiří</t>
  </si>
  <si>
    <t>Ešnerová Monika</t>
  </si>
  <si>
    <t>Clifton Sean Edvin</t>
  </si>
  <si>
    <t>Slabý David</t>
  </si>
  <si>
    <t>Martinková Magdalena</t>
  </si>
  <si>
    <t>Bradáček Martin</t>
  </si>
  <si>
    <t>Cablk Jan</t>
  </si>
  <si>
    <t>Hosová Sandra</t>
  </si>
  <si>
    <t>Spousta Vojtěch</t>
  </si>
  <si>
    <t>Rousková Anežka</t>
  </si>
  <si>
    <t>Dobsa Emma</t>
  </si>
  <si>
    <t>Matějíček Miloš</t>
  </si>
  <si>
    <t>Duda Filip</t>
  </si>
  <si>
    <t>Partlová Aneta</t>
  </si>
  <si>
    <t>Aubrechtová Zuzana</t>
  </si>
  <si>
    <t>Janeček Václav</t>
  </si>
  <si>
    <t>Soukupová Petra</t>
  </si>
  <si>
    <t>Akerman Jan</t>
  </si>
  <si>
    <t>Sobotíková Klára</t>
  </si>
  <si>
    <t>Michalík Petr</t>
  </si>
  <si>
    <t>Lisičan Martin</t>
  </si>
  <si>
    <t>Kudrna Roman</t>
  </si>
  <si>
    <t>Rak Vojtěch</t>
  </si>
  <si>
    <t>Schlögl David</t>
  </si>
  <si>
    <t>Rubeška Václav</t>
  </si>
  <si>
    <t>Jagur Jurij</t>
  </si>
  <si>
    <t>Slyvka Myron</t>
  </si>
  <si>
    <t>Vejvoda Robert</t>
  </si>
  <si>
    <t>Plate Marion Helga</t>
  </si>
  <si>
    <t>Vrbický Vojtěch</t>
  </si>
  <si>
    <t>Zelenka Petr</t>
  </si>
  <si>
    <t>Rychtecký Pavel</t>
  </si>
  <si>
    <t>Slabý Tomáš</t>
  </si>
  <si>
    <t>Šalát Václav</t>
  </si>
  <si>
    <t>Šálek David</t>
  </si>
  <si>
    <t>Šálek Josef</t>
  </si>
  <si>
    <t>Šálek Milan</t>
  </si>
  <si>
    <t>Šálek Ondřej</t>
  </si>
  <si>
    <t>Šalplachta Oldřich</t>
  </si>
  <si>
    <t>Šamalík Jan</t>
  </si>
  <si>
    <t>Šamánek Jan</t>
  </si>
  <si>
    <t>Šamšula Jiří</t>
  </si>
  <si>
    <t>Šamu Pavel</t>
  </si>
  <si>
    <t>Šána Dominik</t>
  </si>
  <si>
    <t>Šanda Dobroslav</t>
  </si>
  <si>
    <t>Protiva Miloslav</t>
  </si>
  <si>
    <t>Sommer Martin</t>
  </si>
  <si>
    <t>Son Yeonwoo Juni</t>
  </si>
  <si>
    <t>Sopek Ondřej</t>
  </si>
  <si>
    <t>Sopko Petr</t>
  </si>
  <si>
    <t>Sopuchová Běla</t>
  </si>
  <si>
    <t>Sorek Vladimír</t>
  </si>
  <si>
    <t>Sosna Filip</t>
  </si>
  <si>
    <t>Sosna Jan</t>
  </si>
  <si>
    <t>Soška Květoslav</t>
  </si>
  <si>
    <t>Souček Andrej</t>
  </si>
  <si>
    <t>Šaroun Radek</t>
  </si>
  <si>
    <t>Šárovec Robert</t>
  </si>
  <si>
    <t>Šaršon Ondřej</t>
  </si>
  <si>
    <t>Žirovnický Jan</t>
  </si>
  <si>
    <t>Žítek Jiří</t>
  </si>
  <si>
    <t>Žitná Aneta</t>
  </si>
  <si>
    <t>Žitníková Eliška</t>
  </si>
  <si>
    <t>Žitný Dominik</t>
  </si>
  <si>
    <t>Žitný Michal</t>
  </si>
  <si>
    <t>Žitný Petr</t>
  </si>
  <si>
    <t>Živec Jiří</t>
  </si>
  <si>
    <t>Živora Jiří</t>
  </si>
  <si>
    <t>Životský David</t>
  </si>
  <si>
    <t>Žížalová Tereza</t>
  </si>
  <si>
    <t>Žižka David</t>
  </si>
  <si>
    <t>Žižka Ivo</t>
  </si>
  <si>
    <t>Žižka Jan</t>
  </si>
  <si>
    <t>Žižka Radim</t>
  </si>
  <si>
    <t>Žlutý Bohumil</t>
  </si>
  <si>
    <t>Žondecká Alexandra</t>
  </si>
  <si>
    <t>Žondor Patrik</t>
  </si>
  <si>
    <t>Žoudlíková Veronika</t>
  </si>
  <si>
    <t>Žourek Filip</t>
  </si>
  <si>
    <t>Žůrek Milan</t>
  </si>
  <si>
    <t>Žvach Štefan</t>
  </si>
  <si>
    <t>Žvak Igor</t>
  </si>
  <si>
    <t>Žvejkal Filip</t>
  </si>
  <si>
    <t>Žwak Nátan</t>
  </si>
  <si>
    <t>Žwak Stanislav</t>
  </si>
  <si>
    <t>Žyla Artur</t>
  </si>
  <si>
    <t>Vobora David</t>
  </si>
  <si>
    <t>Voborník Bořivoj</t>
  </si>
  <si>
    <t>Voborný David</t>
  </si>
  <si>
    <t>Vobruba Pavel</t>
  </si>
  <si>
    <t>Vocilka Jiří</t>
  </si>
  <si>
    <t>Vocílková Věra</t>
  </si>
  <si>
    <t>Vodák David</t>
  </si>
  <si>
    <t>Vodák Rostislav</t>
  </si>
  <si>
    <t>Vodák Vojtěch</t>
  </si>
  <si>
    <t>Vodáková Anežka</t>
  </si>
  <si>
    <t>Vodehnal František</t>
  </si>
  <si>
    <t>Vodehnal Václav</t>
  </si>
  <si>
    <t>Vodička Jan</t>
  </si>
  <si>
    <t>Vodička Martin</t>
  </si>
  <si>
    <t>Vodička Matouš</t>
  </si>
  <si>
    <t>Vodička Milan</t>
  </si>
  <si>
    <t>Vodička Pavel</t>
  </si>
  <si>
    <t>Vodička Stanislav</t>
  </si>
  <si>
    <t>Vodička Tomáš</t>
  </si>
  <si>
    <t>Vodičková Gabriela</t>
  </si>
  <si>
    <t>Vodičková Nikol</t>
  </si>
  <si>
    <t>Vodičková Tereza</t>
  </si>
  <si>
    <t>Vodrážka David</t>
  </si>
  <si>
    <t>Šejda Karel</t>
  </si>
  <si>
    <t>Šejnoha Jan</t>
  </si>
  <si>
    <t>Šejnoha Lukáš</t>
  </si>
  <si>
    <t>Šelder Stanislav</t>
  </si>
  <si>
    <t>Vaculík Richard</t>
  </si>
  <si>
    <t>Vaculík Samuel</t>
  </si>
  <si>
    <t>Vaculík Tomáš</t>
  </si>
  <si>
    <t>Vaculík Zdeněk</t>
  </si>
  <si>
    <t>Vaculka Pavel</t>
  </si>
  <si>
    <t>Vačkář Matěj</t>
  </si>
  <si>
    <t>Vačkářová Vendula</t>
  </si>
  <si>
    <t>Vojáček Vojtěch</t>
  </si>
  <si>
    <t>Vojáček Zdeněk</t>
  </si>
  <si>
    <t>Vojanec Hynek</t>
  </si>
  <si>
    <t>Vojčák Petr</t>
  </si>
  <si>
    <t>Vojčák Vojtěch</t>
  </si>
  <si>
    <t>Vojčáková Anastázie</t>
  </si>
  <si>
    <t>Vojčáková Cecílie</t>
  </si>
  <si>
    <t>Vojíř Václav</t>
  </si>
  <si>
    <t>Vojkovský Michael</t>
  </si>
  <si>
    <t>Vojta Dalibor</t>
  </si>
  <si>
    <t>Vojta Jakub</t>
  </si>
  <si>
    <t>Vojta Jaroslav</t>
  </si>
  <si>
    <t>Vojta Martin</t>
  </si>
  <si>
    <t>Vojta Miroslav</t>
  </si>
  <si>
    <t>Vojta Pavel</t>
  </si>
  <si>
    <t>Vojta Tomáš</t>
  </si>
  <si>
    <t>Vojtěch Jakub</t>
  </si>
  <si>
    <t>Vojtěch Jonáš</t>
  </si>
  <si>
    <t>Vojtěch Ladislav</t>
  </si>
  <si>
    <t>Vojtěch Michal</t>
  </si>
  <si>
    <t>Vojtěchová Hana</t>
  </si>
  <si>
    <t>Vojtěchovský Vojtěch</t>
  </si>
  <si>
    <t>Vojtek Pavel</t>
  </si>
  <si>
    <t>Vojtík Jakub</t>
  </si>
  <si>
    <t>Vojtíšek Jan</t>
  </si>
  <si>
    <t>Vojtková Eva</t>
  </si>
  <si>
    <t>Vojtová Petra</t>
  </si>
  <si>
    <t>Vojvodík Jiří</t>
  </si>
  <si>
    <t>Vojvodík Robert</t>
  </si>
  <si>
    <t>Vojvodík Viktor</t>
  </si>
  <si>
    <t>Vojvodík Vlastimil</t>
  </si>
  <si>
    <t>Vokáč Daniel</t>
  </si>
  <si>
    <t>Vokáč Marek</t>
  </si>
  <si>
    <t>Vokál Daniel</t>
  </si>
  <si>
    <t>Vokál Marek</t>
  </si>
  <si>
    <t>Vokálová Klára</t>
  </si>
  <si>
    <t>Vokatá Alena</t>
  </si>
  <si>
    <t>Vokatý Filip</t>
  </si>
  <si>
    <t>Vokatý František</t>
  </si>
  <si>
    <t>Vokolek Jaroslav</t>
  </si>
  <si>
    <t>Vokoun Jaroslav</t>
  </si>
  <si>
    <t>Vokoun Ondřej</t>
  </si>
  <si>
    <t>Vokoun Tomáš</t>
  </si>
  <si>
    <t>Vokřál Petr</t>
  </si>
  <si>
    <t>Vokřínek Petr</t>
  </si>
  <si>
    <t>Hrbek Petr</t>
  </si>
  <si>
    <t>Škvára Pavel</t>
  </si>
  <si>
    <t>Kováč Teodor</t>
  </si>
  <si>
    <t>Kováč Benjamin</t>
  </si>
  <si>
    <t>Gorelov Makar</t>
  </si>
  <si>
    <t>Hrbek Jáchym</t>
  </si>
  <si>
    <t>Šachy Štěpán</t>
  </si>
  <si>
    <t>Hrbková Johana</t>
  </si>
  <si>
    <t>Medek Ondřej</t>
  </si>
  <si>
    <t>Ocelák Jakub</t>
  </si>
  <si>
    <t>Kolobová Olga</t>
  </si>
  <si>
    <t>Khoury Emir Nabil</t>
  </si>
  <si>
    <t>Häusler Ondřej</t>
  </si>
  <si>
    <t>Táborovec Vladimír</t>
  </si>
  <si>
    <t>Voldřich Milan</t>
  </si>
  <si>
    <t>Voldřich Rostislav</t>
  </si>
  <si>
    <t>Volek Radomír</t>
  </si>
  <si>
    <t>Voleman Marek</t>
  </si>
  <si>
    <t>Voleman Milan</t>
  </si>
  <si>
    <t>Volenec Jakub</t>
  </si>
  <si>
    <t>Volf František</t>
  </si>
  <si>
    <t>Volf Jaromír</t>
  </si>
  <si>
    <t>Volf Jaroslav</t>
  </si>
  <si>
    <t>Volf Jiří</t>
  </si>
  <si>
    <t>Volf Lubomír</t>
  </si>
  <si>
    <t>Volf Michal</t>
  </si>
  <si>
    <t>Volf Miloslav</t>
  </si>
  <si>
    <t>Volf Vladislav</t>
  </si>
  <si>
    <t>Volf Vojtěch</t>
  </si>
  <si>
    <t>Volf Zdeněk</t>
  </si>
  <si>
    <t>Völfl Zdeněk</t>
  </si>
  <si>
    <t>Volfová Milena</t>
  </si>
  <si>
    <t>Volman Václav</t>
  </si>
  <si>
    <t>Volník Petr</t>
  </si>
  <si>
    <t>Volný Bruno</t>
  </si>
  <si>
    <t>Volný Patrik</t>
  </si>
  <si>
    <t>Šíma Vladislav</t>
  </si>
  <si>
    <t>Šimáček Miroslav</t>
  </si>
  <si>
    <t>Šimáček Pavel</t>
  </si>
  <si>
    <t>Šimáček Petr</t>
  </si>
  <si>
    <t>Šimáček Václav</t>
  </si>
  <si>
    <t>Šimák Ivo</t>
  </si>
  <si>
    <t>Šimák Roman</t>
  </si>
  <si>
    <t>Šiman Jakub</t>
  </si>
  <si>
    <t>Šiman Libor</t>
  </si>
  <si>
    <t>Šimána Zbyněk</t>
  </si>
  <si>
    <t>Šimandl Karel</t>
  </si>
  <si>
    <t>Šimandl Libor</t>
  </si>
  <si>
    <t>Šimánek Pavel</t>
  </si>
  <si>
    <t>Šimánková Barbora</t>
  </si>
  <si>
    <t>Šimbera Jiří</t>
  </si>
  <si>
    <t>Šimčák Marek</t>
  </si>
  <si>
    <t>Šimčáková Julie</t>
  </si>
  <si>
    <t>Šimčík Jan</t>
  </si>
  <si>
    <t>Šimčík Patrik</t>
  </si>
  <si>
    <t>Šimčík Radek</t>
  </si>
  <si>
    <t>Šimeček Alexej</t>
  </si>
  <si>
    <t>Obrázek Karel</t>
  </si>
  <si>
    <t>Obruča Jakub</t>
  </si>
  <si>
    <t>Obšel Antonín</t>
  </si>
  <si>
    <t>Obšel Karel</t>
  </si>
  <si>
    <t>Šedý Ctirad</t>
  </si>
  <si>
    <t>Šedý Matěj</t>
  </si>
  <si>
    <t>Šedý Mikeš</t>
  </si>
  <si>
    <t>Šefčík Jan</t>
  </si>
  <si>
    <t>Šefčík Jiří</t>
  </si>
  <si>
    <t>Šefčík Miroslav</t>
  </si>
  <si>
    <t>Šefčíková Martina</t>
  </si>
  <si>
    <t>Šefl David</t>
  </si>
  <si>
    <t>Šefl Josef</t>
  </si>
  <si>
    <t>Šefler Josef</t>
  </si>
  <si>
    <t>Šefrna František</t>
  </si>
  <si>
    <t>Šeiner Jiří</t>
  </si>
  <si>
    <t>Pšenička Oldřich</t>
  </si>
  <si>
    <t>Pšenička Pavel</t>
  </si>
  <si>
    <t>Pšenička Tomáš</t>
  </si>
  <si>
    <t>Ptáček František</t>
  </si>
  <si>
    <t>Ptáček Jan</t>
  </si>
  <si>
    <t>Ptáček Jiří</t>
  </si>
  <si>
    <t>Ptáček Luboš</t>
  </si>
  <si>
    <t>Ptáček Miloslav</t>
  </si>
  <si>
    <t>Ptáček Mirek</t>
  </si>
  <si>
    <t>Ptáček Patrik</t>
  </si>
  <si>
    <t>Ptáček Pavel</t>
  </si>
  <si>
    <t>Ptáček Tomáš</t>
  </si>
  <si>
    <t>Ptáček Vladimír</t>
  </si>
  <si>
    <t>Ptáčková Svatava</t>
  </si>
  <si>
    <t>Ptáčník Jan</t>
  </si>
  <si>
    <t>Ptáčník Pavel</t>
  </si>
  <si>
    <t>Ptáčník Stanislav</t>
  </si>
  <si>
    <t>Vadlejch Bohumil</t>
  </si>
  <si>
    <t>Vágenknecht Jan</t>
  </si>
  <si>
    <t>Vágner Ladislav</t>
  </si>
  <si>
    <t>Vágner Luboš</t>
  </si>
  <si>
    <t>Vágner Marek</t>
  </si>
  <si>
    <t>Vágner Patrik</t>
  </si>
  <si>
    <t>Vágner Tomáš</t>
  </si>
  <si>
    <t>Vágnerová Eliška</t>
  </si>
  <si>
    <t>Váhala Marek</t>
  </si>
  <si>
    <t>Váhala Tomáš</t>
  </si>
  <si>
    <t>Váhalová Veronika</t>
  </si>
  <si>
    <t>Vach Luboš</t>
  </si>
  <si>
    <t>Vach Oliver</t>
  </si>
  <si>
    <t>Vácha Aleš</t>
  </si>
  <si>
    <t>Vácha Jaroslav</t>
  </si>
  <si>
    <t>Vácha Marek</t>
  </si>
  <si>
    <t>Vácha Radim</t>
  </si>
  <si>
    <t>Vácha Vilém</t>
  </si>
  <si>
    <t>Váchal František</t>
  </si>
  <si>
    <t>Váchal Josef</t>
  </si>
  <si>
    <t>Váchal Pavel</t>
  </si>
  <si>
    <t>Vachala Josef</t>
  </si>
  <si>
    <t>Vachek Jiří</t>
  </si>
  <si>
    <t>Vachovec Filip</t>
  </si>
  <si>
    <t>Vachulka Jiří</t>
  </si>
  <si>
    <t>Vachulka Miloslav</t>
  </si>
  <si>
    <t>Vachulka Václav</t>
  </si>
  <si>
    <t>Vaic Miroslav</t>
  </si>
  <si>
    <t>Vajčner Jiří</t>
  </si>
  <si>
    <t>Vajčner Vít</t>
  </si>
  <si>
    <t>Vajdík Dominik</t>
  </si>
  <si>
    <t>Vajdík Josef</t>
  </si>
  <si>
    <t>Vajdl Tomáš</t>
  </si>
  <si>
    <t>Vajgara Radek</t>
  </si>
  <si>
    <t>Vajsar Martin</t>
  </si>
  <si>
    <t>Vokurka Michal</t>
  </si>
  <si>
    <t>Vokurka Vendelín</t>
  </si>
  <si>
    <t>Vokurková Veronika</t>
  </si>
  <si>
    <t>Volák Jan</t>
  </si>
  <si>
    <t>Volák Michal</t>
  </si>
  <si>
    <t>Volák Šimon</t>
  </si>
  <si>
    <t>Volanin Jaromír</t>
  </si>
  <si>
    <t>Volaninová Šárka</t>
  </si>
  <si>
    <t>Volčík Luděk</t>
  </si>
  <si>
    <t>Volčík Milan</t>
  </si>
  <si>
    <t>Volčík Stanislav</t>
  </si>
  <si>
    <t>Voldan Beno</t>
  </si>
  <si>
    <t>Voldán Jiří</t>
  </si>
  <si>
    <t>Voldán Václav</t>
  </si>
  <si>
    <t>Šikl Jakub</t>
  </si>
  <si>
    <t>Šikolová Barbora</t>
  </si>
  <si>
    <t>Šikula Vít</t>
  </si>
  <si>
    <t>Šilar Josef</t>
  </si>
  <si>
    <t>Šilar Karel</t>
  </si>
  <si>
    <t>Šilar Lubomír</t>
  </si>
  <si>
    <t>Šilberský Robin</t>
  </si>
  <si>
    <t>Šilcová Petra</t>
  </si>
  <si>
    <t>Šilha Josef</t>
  </si>
  <si>
    <t>Šilhan Jakub</t>
  </si>
  <si>
    <t>Šilhán Jan</t>
  </si>
  <si>
    <t>Šilhan Josef</t>
  </si>
  <si>
    <t>Šilhán Michal</t>
  </si>
  <si>
    <t>Šilhan Petr</t>
  </si>
  <si>
    <t>Šilhánek Jindřich</t>
  </si>
  <si>
    <t>Šilhánek Martin</t>
  </si>
  <si>
    <t>Šilhánková Simona</t>
  </si>
  <si>
    <t>Šilhavá Jana</t>
  </si>
  <si>
    <t>Šilhavý Miroslav</t>
  </si>
  <si>
    <t>Šíma Daniel</t>
  </si>
  <si>
    <t>Šíma Jan</t>
  </si>
  <si>
    <t>Šíma Nikola</t>
  </si>
  <si>
    <t>Šíma Patrik</t>
  </si>
  <si>
    <t>Šíma Pavel</t>
  </si>
  <si>
    <t>Šíma Štěpán</t>
  </si>
  <si>
    <t>Nykl Radomír</t>
  </si>
  <si>
    <t>Nykl Tomáš</t>
  </si>
  <si>
    <t>Nykodem Tomáš</t>
  </si>
  <si>
    <t>Nytra Eduard</t>
  </si>
  <si>
    <t>Nytra Jakub</t>
  </si>
  <si>
    <t>Nytra Ondřej</t>
  </si>
  <si>
    <t>Nytra Petr</t>
  </si>
  <si>
    <t>Nytrová Eva</t>
  </si>
  <si>
    <t>Nývlt Jiří</t>
  </si>
  <si>
    <t>Nývlt Miloslav</t>
  </si>
  <si>
    <t>Nývlt Otto</t>
  </si>
  <si>
    <t>Nývlt Zdeněk</t>
  </si>
  <si>
    <t>Obertan Milan</t>
  </si>
  <si>
    <t>Oborný Lubor</t>
  </si>
  <si>
    <t>Obr Lukáš</t>
  </si>
  <si>
    <t>Langr Filip</t>
  </si>
  <si>
    <t>Langr Jiří</t>
  </si>
  <si>
    <t>Langr Matouš</t>
  </si>
  <si>
    <t>Langr Petr</t>
  </si>
  <si>
    <t>Langr Stanislav</t>
  </si>
  <si>
    <t>Langr Tomáš</t>
  </si>
  <si>
    <t>Langrová Ilona</t>
  </si>
  <si>
    <t>Langrová Nina</t>
  </si>
  <si>
    <t>Laniak Marek</t>
  </si>
  <si>
    <t>Laník Tomáš</t>
  </si>
  <si>
    <t>Laňka Pavel</t>
  </si>
  <si>
    <t>Laňka Petr</t>
  </si>
  <si>
    <t>Laňka Vojtěch</t>
  </si>
  <si>
    <t>Lánová Apolena</t>
  </si>
  <si>
    <t>Lánský Petr</t>
  </si>
  <si>
    <t>Lánský Stanislav</t>
  </si>
  <si>
    <t>Kollár Josef</t>
  </si>
  <si>
    <t>Kollarik Josef</t>
  </si>
  <si>
    <t>Kollárová Jasmína Ella</t>
  </si>
  <si>
    <t>Koller Karel</t>
  </si>
  <si>
    <t>Lapka Jiří</t>
  </si>
  <si>
    <t>Lápková Lidmila</t>
  </si>
  <si>
    <t>Lápková Marie</t>
  </si>
  <si>
    <t>Lapúník Michal</t>
  </si>
  <si>
    <t>Lapúník Pavel</t>
  </si>
  <si>
    <t>Lasák Ondřej</t>
  </si>
  <si>
    <t>Lasák Radek</t>
  </si>
  <si>
    <t>Lasák Rudolf</t>
  </si>
  <si>
    <t>Lasák Vojtěch</t>
  </si>
  <si>
    <t>Laschober Jindřich</t>
  </si>
  <si>
    <t>Lasík Petr</t>
  </si>
  <si>
    <t>Láska Tomáš</t>
  </si>
  <si>
    <t>Láska Václav</t>
  </si>
  <si>
    <t>Láska Zdeněk</t>
  </si>
  <si>
    <t>Laskoš Jakub</t>
  </si>
  <si>
    <t>Lasota Jakub</t>
  </si>
  <si>
    <t>Lasotová Kristýna</t>
  </si>
  <si>
    <t>Laš Roman</t>
  </si>
  <si>
    <t>Lašek František</t>
  </si>
  <si>
    <t>Laštovička František</t>
  </si>
  <si>
    <t>Laštovička Jan</t>
  </si>
  <si>
    <t>Laštovička Jiří</t>
  </si>
  <si>
    <t>Laštovička Radek</t>
  </si>
  <si>
    <t>Laštovka Jan</t>
  </si>
  <si>
    <t>Laštovka Ondřej</t>
  </si>
  <si>
    <t>Laštůvka Jiří</t>
  </si>
  <si>
    <t>Laštůvka Matěj</t>
  </si>
  <si>
    <t>Látal Dušan</t>
  </si>
  <si>
    <t>Látal Oliver</t>
  </si>
  <si>
    <t>Latislav Martin</t>
  </si>
  <si>
    <t>Latislav Milan</t>
  </si>
  <si>
    <t>Latka Petr</t>
  </si>
  <si>
    <t>Latta Hynek</t>
  </si>
  <si>
    <t>Lattenberg František</t>
  </si>
  <si>
    <t>Laub David</t>
  </si>
  <si>
    <t>Laubacher Luděk</t>
  </si>
  <si>
    <t>Laube Miloslav</t>
  </si>
  <si>
    <t>Laubová Tereza</t>
  </si>
  <si>
    <t>Lauer Marek</t>
  </si>
  <si>
    <t>Laufer Samuel</t>
  </si>
  <si>
    <t>Lauko Marián</t>
  </si>
  <si>
    <t>Laurincová Kristýna</t>
  </si>
  <si>
    <t>Lauryn Lukáš</t>
  </si>
  <si>
    <t>Laušman Petr</t>
  </si>
  <si>
    <t>Lávička Ondřej</t>
  </si>
  <si>
    <t>Lavička Zbyněk</t>
  </si>
  <si>
    <t>Lavrinčík Petr</t>
  </si>
  <si>
    <t>Lavrišin Jan</t>
  </si>
  <si>
    <t>Lawson Andrew</t>
  </si>
  <si>
    <t>Laxa Matěj</t>
  </si>
  <si>
    <t>Láznička Viktor</t>
  </si>
  <si>
    <t>Lažánek Jan</t>
  </si>
  <si>
    <t>Lažánková Anna</t>
  </si>
  <si>
    <t>Omamík Pavel</t>
  </si>
  <si>
    <t>Omasta Dušan</t>
  </si>
  <si>
    <t>Omelka Roman</t>
  </si>
  <si>
    <t>Omelka Štěpán</t>
  </si>
  <si>
    <t>Omyla Filip</t>
  </si>
  <si>
    <t>Onderek David</t>
  </si>
  <si>
    <t>Onderka Vlastimil</t>
  </si>
  <si>
    <t>Ondernický Petr</t>
  </si>
  <si>
    <t>Ondra Jiří</t>
  </si>
  <si>
    <t>Ondráček David</t>
  </si>
  <si>
    <t>Ondráček Jiří</t>
  </si>
  <si>
    <t>Ondráček Marek</t>
  </si>
  <si>
    <t>Ondráček Ondřej</t>
  </si>
  <si>
    <t>Ondračka Václav</t>
  </si>
  <si>
    <t>Ondráková Simona</t>
  </si>
  <si>
    <t>Ondráš Robin</t>
  </si>
  <si>
    <t>Ondrašíková Barbora</t>
  </si>
  <si>
    <t>Ondrej Tomáš</t>
  </si>
  <si>
    <t>Ondreját Miroslav</t>
  </si>
  <si>
    <t>Ondrejka Jaroslav</t>
  </si>
  <si>
    <t>Ondrejka Pavel</t>
  </si>
  <si>
    <t>Ondroušek Josef</t>
  </si>
  <si>
    <t>Ondroušek Michal</t>
  </si>
  <si>
    <t>Ondruch Jiří</t>
  </si>
  <si>
    <t>Ondrůšek Jan</t>
  </si>
  <si>
    <t>Ondrůšek Radek</t>
  </si>
  <si>
    <t>Ondruška Igor</t>
  </si>
  <si>
    <t>Lenc Zdeněk</t>
  </si>
  <si>
    <t>Lener Jaroslav</t>
  </si>
  <si>
    <t>Lenger Adam</t>
  </si>
  <si>
    <t>Lenobel René</t>
  </si>
  <si>
    <t>Lenoch Arnošt</t>
  </si>
  <si>
    <t>Lenort Vít</t>
  </si>
  <si>
    <t>Leonovec Andrij</t>
  </si>
  <si>
    <t>Lepík František</t>
  </si>
  <si>
    <t>Lepík Jaroslav</t>
  </si>
  <si>
    <t>Lepšík Miroslav</t>
  </si>
  <si>
    <t>Lerch Martin</t>
  </si>
  <si>
    <t>Les Jiří</t>
  </si>
  <si>
    <t>Lesage David</t>
  </si>
  <si>
    <t>Lesage Jindřich</t>
  </si>
  <si>
    <t>Lesage Milan</t>
  </si>
  <si>
    <t>Lesák David</t>
  </si>
  <si>
    <t>Musilová Tereza</t>
  </si>
  <si>
    <t>Musilová Veronika</t>
  </si>
  <si>
    <t>Mutl Jan</t>
  </si>
  <si>
    <t>Mütsch Martin</t>
  </si>
  <si>
    <t>Muzikář Jan</t>
  </si>
  <si>
    <t>Muzikářová Magdaléna</t>
  </si>
  <si>
    <t>Mužík Martin</t>
  </si>
  <si>
    <t>Mužík Roman</t>
  </si>
  <si>
    <t>Myagmarsuren Erkhes</t>
  </si>
  <si>
    <t>Mynář Jaroslav</t>
  </si>
  <si>
    <t>Mynář Martin</t>
  </si>
  <si>
    <t>Mynářová Zuzana</t>
  </si>
  <si>
    <t>Myslikovjan Jakub</t>
  </si>
  <si>
    <t>Myslikovjan Vojtěch</t>
  </si>
  <si>
    <t>Myška Dušan</t>
  </si>
  <si>
    <t>Myška Filip</t>
  </si>
  <si>
    <t>Myška František</t>
  </si>
  <si>
    <t>Myška Matěj</t>
  </si>
  <si>
    <t>Myšková Veronika</t>
  </si>
  <si>
    <t>Myšulka Jiří</t>
  </si>
  <si>
    <t>Nábělek Marek</t>
  </si>
  <si>
    <t>Nádaský Jakub</t>
  </si>
  <si>
    <t>Nádaský Matyáš</t>
  </si>
  <si>
    <t>Nademlejnský Lukáš</t>
  </si>
  <si>
    <t>Nademlejnský Vít</t>
  </si>
  <si>
    <t>Nádeníček Jaroslav</t>
  </si>
  <si>
    <t>Nádeníčková Nikol</t>
  </si>
  <si>
    <t>Nádherný Jan</t>
  </si>
  <si>
    <t>Nadrchal Petr</t>
  </si>
  <si>
    <t>Nadrchal Tomáš</t>
  </si>
  <si>
    <t>Nagy Ladislav</t>
  </si>
  <si>
    <t>Nagyová Daniela</t>
  </si>
  <si>
    <t>Nahodil Daniel</t>
  </si>
  <si>
    <t>Nahodilová Ludmila</t>
  </si>
  <si>
    <t>Nacházel Václav</t>
  </si>
  <si>
    <t>Nachmuler Jan</t>
  </si>
  <si>
    <t>Nachtigal Vlastimil</t>
  </si>
  <si>
    <t>Najman Jan</t>
  </si>
  <si>
    <t>Najman Martin</t>
  </si>
  <si>
    <t>Najman Miroslav</t>
  </si>
  <si>
    <t>Najman Petr</t>
  </si>
  <si>
    <t>Najmon Miloš</t>
  </si>
  <si>
    <t>Nálevka Petr</t>
  </si>
  <si>
    <t>Horňák Radek</t>
  </si>
  <si>
    <t>Hornek Daniel</t>
  </si>
  <si>
    <t>Horní Lenka</t>
  </si>
  <si>
    <t>Horní Veronika</t>
  </si>
  <si>
    <t>Horniaková Dagmar</t>
  </si>
  <si>
    <t>Karafiát Václav</t>
  </si>
  <si>
    <t>Karafiát Vojtěch</t>
  </si>
  <si>
    <t>Karafiát Zdeněk</t>
  </si>
  <si>
    <t>Karas Jiří</t>
  </si>
  <si>
    <t>Karas Vít</t>
  </si>
  <si>
    <t>Karásek Jaroslav</t>
  </si>
  <si>
    <t>Karásek Lukáš</t>
  </si>
  <si>
    <t>Karásek Tomáš</t>
  </si>
  <si>
    <t>Karásek Vít</t>
  </si>
  <si>
    <t>Karásek Zbyněk</t>
  </si>
  <si>
    <t>Karasz Jiří</t>
  </si>
  <si>
    <t>Karban Vlastimil</t>
  </si>
  <si>
    <t>Karbusický Ondřej</t>
  </si>
  <si>
    <t>Havelka Vladislav</t>
  </si>
  <si>
    <t>Havelková Anežka</t>
  </si>
  <si>
    <t>Havelková Beáta</t>
  </si>
  <si>
    <t>Havelková Kamila</t>
  </si>
  <si>
    <t>Havlát Stanislav</t>
  </si>
  <si>
    <t>Havlata Daniel</t>
  </si>
  <si>
    <t>Havlena Miloš</t>
  </si>
  <si>
    <t>Havlíček Jan</t>
  </si>
  <si>
    <t>Havlíček Lubomír</t>
  </si>
  <si>
    <t>Havlíček Martin</t>
  </si>
  <si>
    <t>Havlíček Pavel</t>
  </si>
  <si>
    <t>Havlíček Tobiáš</t>
  </si>
  <si>
    <t>Havlíček Tomáš</t>
  </si>
  <si>
    <t>Havlíčková Alexandra</t>
  </si>
  <si>
    <t>Konečný Vladimír</t>
  </si>
  <si>
    <t>Konečný Zdeněk</t>
  </si>
  <si>
    <t>Koníček David</t>
  </si>
  <si>
    <t>Konieczny Kryštof</t>
  </si>
  <si>
    <t>König Michal</t>
  </si>
  <si>
    <t>König Robert</t>
  </si>
  <si>
    <t>Legner Jakub</t>
  </si>
  <si>
    <t>Lechovský Vojtěch</t>
  </si>
  <si>
    <t>Lechtýnský Jiří</t>
  </si>
  <si>
    <t>Leibl Antonín</t>
  </si>
  <si>
    <t>Leibner Daniel</t>
  </si>
  <si>
    <t>Leimer Oldřich</t>
  </si>
  <si>
    <t>Lein Stanislav</t>
  </si>
  <si>
    <t>Leitner Robert</t>
  </si>
  <si>
    <t>Lejnar Ondřej</t>
  </si>
  <si>
    <t>Lejsal Slavomír</t>
  </si>
  <si>
    <t>Lejska Karel</t>
  </si>
  <si>
    <t>Lekeš René</t>
  </si>
  <si>
    <t>Lekki Daniel</t>
  </si>
  <si>
    <t>Leksa Roman</t>
  </si>
  <si>
    <t>Leksová Soňa</t>
  </si>
  <si>
    <t>Lelek Jaroslav</t>
  </si>
  <si>
    <t>Lelek Petr</t>
  </si>
  <si>
    <t>Lenc Bohumil</t>
  </si>
  <si>
    <t>Hora Jan</t>
  </si>
  <si>
    <t>Hora Lukáš</t>
  </si>
  <si>
    <t>Hora Milan</t>
  </si>
  <si>
    <t>Hora Vladimír</t>
  </si>
  <si>
    <t>Horáček Jaroslav</t>
  </si>
  <si>
    <t>Horáček Jiří</t>
  </si>
  <si>
    <t>Horáček Michal</t>
  </si>
  <si>
    <t>Horáček Pavel</t>
  </si>
  <si>
    <t>Horáček Petr</t>
  </si>
  <si>
    <t>Horáček Tibor</t>
  </si>
  <si>
    <t>Horáček Tomáš</t>
  </si>
  <si>
    <t>Horáček Vladimír</t>
  </si>
  <si>
    <t>Horáčková Isabela</t>
  </si>
  <si>
    <t>Horáčková Vladimíra</t>
  </si>
  <si>
    <t>Horák Adam</t>
  </si>
  <si>
    <t>Horák Aleš</t>
  </si>
  <si>
    <t>Horák Arnošt</t>
  </si>
  <si>
    <t>Horák Bronislav</t>
  </si>
  <si>
    <t>Horák David</t>
  </si>
  <si>
    <t>Horák Erik</t>
  </si>
  <si>
    <t>Horák Filip</t>
  </si>
  <si>
    <t>Horák František</t>
  </si>
  <si>
    <t>Horák Hanuš</t>
  </si>
  <si>
    <t>Horák Jan</t>
  </si>
  <si>
    <t>Horák Jaroslav</t>
  </si>
  <si>
    <t>Horák Libor</t>
  </si>
  <si>
    <t>Horák Lukáš</t>
  </si>
  <si>
    <t>Horák Martin</t>
  </si>
  <si>
    <t>Horák Milan</t>
  </si>
  <si>
    <t>Horák Miroslav</t>
  </si>
  <si>
    <t>Horák Ondřej</t>
  </si>
  <si>
    <t>Horák Otakar</t>
  </si>
  <si>
    <t>Horák Pavel</t>
  </si>
  <si>
    <t>Horák Petr</t>
  </si>
  <si>
    <t>Horák Prokop</t>
  </si>
  <si>
    <t>Horák Roman</t>
  </si>
  <si>
    <t>Horák Štěpán</t>
  </si>
  <si>
    <t>Horák Tomáš</t>
  </si>
  <si>
    <t>Horák Vladimír</t>
  </si>
  <si>
    <t>Horák Vojtěch</t>
  </si>
  <si>
    <t>Horáková Dana</t>
  </si>
  <si>
    <t>Horáková Elen</t>
  </si>
  <si>
    <t>Horáková Eliška</t>
  </si>
  <si>
    <t>Horáková Ida</t>
  </si>
  <si>
    <t>Horáková Michaela</t>
  </si>
  <si>
    <t>Horálek Tomáš</t>
  </si>
  <si>
    <t>Horčic Jaromír</t>
  </si>
  <si>
    <t>Horejš Jakub</t>
  </si>
  <si>
    <t>Horejš Marek</t>
  </si>
  <si>
    <t>Horejšová Lucie</t>
  </si>
  <si>
    <t>Horková Tereza</t>
  </si>
  <si>
    <t>Horkovskyy Michal</t>
  </si>
  <si>
    <t>Horký Filip</t>
  </si>
  <si>
    <t>Horký Jáchym</t>
  </si>
  <si>
    <t>Horký Josef</t>
  </si>
  <si>
    <t>Horký Martin</t>
  </si>
  <si>
    <t>Horký Pavel</t>
  </si>
  <si>
    <t>Horký Tomáš</t>
  </si>
  <si>
    <t>Horn Matěj</t>
  </si>
  <si>
    <t>Horna Kryštof</t>
  </si>
  <si>
    <t>Horna Ladislav</t>
  </si>
  <si>
    <t>Horna Sáva</t>
  </si>
  <si>
    <t>Horňák Michal</t>
  </si>
  <si>
    <t>Horňák Ondřej</t>
  </si>
  <si>
    <t>Háva Kryštof</t>
  </si>
  <si>
    <t>Háva Petr</t>
  </si>
  <si>
    <t>Havel Dominik</t>
  </si>
  <si>
    <t>Havel František</t>
  </si>
  <si>
    <t>Havel Jakub</t>
  </si>
  <si>
    <t>Havel Jan</t>
  </si>
  <si>
    <t>Havel Kristián</t>
  </si>
  <si>
    <t>Havel Ondřej</t>
  </si>
  <si>
    <t>Havel Tomáš</t>
  </si>
  <si>
    <t>Havel Vojtěch</t>
  </si>
  <si>
    <t>Havelka Aleš</t>
  </si>
  <si>
    <t>Havelka František</t>
  </si>
  <si>
    <t>Havelka Jakub</t>
  </si>
  <si>
    <t>Havelka Jan</t>
  </si>
  <si>
    <t>Havelka Jiří</t>
  </si>
  <si>
    <t>Havelka Jonáš</t>
  </si>
  <si>
    <t>Havelka Martin</t>
  </si>
  <si>
    <t>Havelka Ondřej</t>
  </si>
  <si>
    <t>Havelka Petr</t>
  </si>
  <si>
    <t>Havelka Stanislav</t>
  </si>
  <si>
    <t>Haupt Jaromír</t>
  </si>
  <si>
    <t>Hauser Jan</t>
  </si>
  <si>
    <t>Hauser Matthias</t>
  </si>
  <si>
    <t>Hauschwitz David</t>
  </si>
  <si>
    <t>Häusler Milan</t>
  </si>
  <si>
    <t>Haustein Walter</t>
  </si>
  <si>
    <t>Háva Jaroslav</t>
  </si>
  <si>
    <t>Bula František</t>
  </si>
  <si>
    <t>Bulant Ondřej</t>
  </si>
  <si>
    <t>Bulant Vít</t>
  </si>
  <si>
    <t>Bulatko Alexandr</t>
  </si>
  <si>
    <t>Bulava Petr</t>
  </si>
  <si>
    <t>Bulawa Adam</t>
  </si>
  <si>
    <t>Bulawa Jakub</t>
  </si>
  <si>
    <t>Bulawa Jiří</t>
  </si>
  <si>
    <t>Bulawa Marek</t>
  </si>
  <si>
    <t>Buldra Jan</t>
  </si>
  <si>
    <t>Buldra Josef</t>
  </si>
  <si>
    <t>Bulička Jiří</t>
  </si>
  <si>
    <t>DDM Budík Moravské Budějovice</t>
  </si>
  <si>
    <t>Bulíř Martin</t>
  </si>
  <si>
    <t>Buločkin Martin</t>
  </si>
  <si>
    <t>Bulva František</t>
  </si>
  <si>
    <t>Bumbálek Radek</t>
  </si>
  <si>
    <t>Buňata Vít</t>
  </si>
  <si>
    <t>Buňka Vladislav</t>
  </si>
  <si>
    <t>Buráň Jaroslav</t>
  </si>
  <si>
    <t>Buráň Michal</t>
  </si>
  <si>
    <t>Buratčuk Jakub</t>
  </si>
  <si>
    <t>Buratčuková Kristýna</t>
  </si>
  <si>
    <t>Burč Zdeněk</t>
  </si>
  <si>
    <t>Burda Adam</t>
  </si>
  <si>
    <t>Burda Jakub</t>
  </si>
  <si>
    <t>T.J. Sokol Mšeno - šachový oddíl</t>
  </si>
  <si>
    <t>Burda Josef</t>
  </si>
  <si>
    <t>Burda Otto</t>
  </si>
  <si>
    <t>Killar Dominik</t>
  </si>
  <si>
    <t>Killar Lukáš</t>
  </si>
  <si>
    <t>Killar Marek</t>
  </si>
  <si>
    <t>Kiml František</t>
  </si>
  <si>
    <t>Kiml Josef</t>
  </si>
  <si>
    <t>Kincl Dobromir</t>
  </si>
  <si>
    <t>Kincl Libor</t>
  </si>
  <si>
    <t>Kindl František</t>
  </si>
  <si>
    <t>Kindl Václav</t>
  </si>
  <si>
    <t>Kinka Milan</t>
  </si>
  <si>
    <t>Kipor Martin</t>
  </si>
  <si>
    <t>Kirchner Karel</t>
  </si>
  <si>
    <t>Kirchner Michal</t>
  </si>
  <si>
    <t>Kirkov Ivaylo</t>
  </si>
  <si>
    <t>Kirs Pavel</t>
  </si>
  <si>
    <t>Kirsch Aleš</t>
  </si>
  <si>
    <t>Kislinsky Alexey</t>
  </si>
  <si>
    <t>Kiss Jiří</t>
  </si>
  <si>
    <t>Kiss Michal</t>
  </si>
  <si>
    <t>Hicl Filip</t>
  </si>
  <si>
    <t>Hicl Martin</t>
  </si>
  <si>
    <t>Hicl Zdeněk</t>
  </si>
  <si>
    <t>Hildebrand Jiří</t>
  </si>
  <si>
    <t>Himl Dominik</t>
  </si>
  <si>
    <t>Himmler Vojtěch</t>
  </si>
  <si>
    <t>Hingar Adam</t>
  </si>
  <si>
    <t>Hinks-Edwards Adam</t>
  </si>
  <si>
    <t>Hinz František</t>
  </si>
  <si>
    <t>Hipp Pavel</t>
  </si>
  <si>
    <t>Hitzger Bohdan</t>
  </si>
  <si>
    <t>Hladej Roman</t>
  </si>
  <si>
    <t>Hladěna Miloš</t>
  </si>
  <si>
    <t>Hladík Josef</t>
  </si>
  <si>
    <t>Hladík Karel</t>
  </si>
  <si>
    <t>Hladík Luděk</t>
  </si>
  <si>
    <t>Hladík Lumír</t>
  </si>
  <si>
    <t>Viktorie Bohumín</t>
  </si>
  <si>
    <t>Hladík Matěj</t>
  </si>
  <si>
    <t>Hladik Milan</t>
  </si>
  <si>
    <t>Hladík Oto</t>
  </si>
  <si>
    <t>Hladík Pavel</t>
  </si>
  <si>
    <t>Hladík Vladimír</t>
  </si>
  <si>
    <t>Hladká Leontýna</t>
  </si>
  <si>
    <t>Hladká Tereza</t>
  </si>
  <si>
    <t>Hladký Jakub</t>
  </si>
  <si>
    <t>Hladký Jan</t>
  </si>
  <si>
    <t>Hladký Jiří</t>
  </si>
  <si>
    <t>Hladký Mikuláš</t>
  </si>
  <si>
    <t>Hladký Milan</t>
  </si>
  <si>
    <t>Hladký Petr</t>
  </si>
  <si>
    <t>Hladký Tadeáš</t>
  </si>
  <si>
    <t>Hlásek Daniel</t>
  </si>
  <si>
    <t>Hlásný Karel</t>
  </si>
  <si>
    <t>Hlava Luboš</t>
  </si>
  <si>
    <t>Hlava Martin</t>
  </si>
  <si>
    <t>Hlaváč Dalibor</t>
  </si>
  <si>
    <t>Hlaváč David</t>
  </si>
  <si>
    <t>Hlaváč František</t>
  </si>
  <si>
    <t>Hlaváč Jindřich</t>
  </si>
  <si>
    <t>Hlaváč Přemysl</t>
  </si>
  <si>
    <t>Hlaváč Rudolf</t>
  </si>
  <si>
    <t>Hlaváč Tomáš</t>
  </si>
  <si>
    <t>Hlaváč Vladimír</t>
  </si>
  <si>
    <t>Hlaváček Bedřich</t>
  </si>
  <si>
    <t>Hlaváček Jiří</t>
  </si>
  <si>
    <t>Hlaváček Ondřej</t>
  </si>
  <si>
    <t>Hlaváček Pavel</t>
  </si>
  <si>
    <t>Hlaváček Radan</t>
  </si>
  <si>
    <t>Hlaváček Radek</t>
  </si>
  <si>
    <t>Hlaváček Robert</t>
  </si>
  <si>
    <t>Hlaváček Tomáš</t>
  </si>
  <si>
    <t>Hlaváček Vladimír</t>
  </si>
  <si>
    <t>Hlavačka Ondřej</t>
  </si>
  <si>
    <t>Hlaváčková Jana</t>
  </si>
  <si>
    <t>Hlaváčová Lucie</t>
  </si>
  <si>
    <t>Bačo Marek</t>
  </si>
  <si>
    <t>TJ Respekt</t>
  </si>
  <si>
    <t>Badač Petr</t>
  </si>
  <si>
    <t>Badačová Irena</t>
  </si>
  <si>
    <t>TJ Slovan Moravská Třebová</t>
  </si>
  <si>
    <t>Badina Tomáš</t>
  </si>
  <si>
    <t>Jiskra Otrokovice</t>
  </si>
  <si>
    <t>TJ Frenštát pod Radhoštěm, spolek</t>
  </si>
  <si>
    <t>Sokol Chotěbuz</t>
  </si>
  <si>
    <t>ŠK Inter-Petrovice</t>
  </si>
  <si>
    <t>TJ Spartak Přerov</t>
  </si>
  <si>
    <t>Bagar Miroslav</t>
  </si>
  <si>
    <t>Bahulík Břetislav</t>
  </si>
  <si>
    <t>ŠO Jiskra Rýmařov</t>
  </si>
  <si>
    <t>ŠK Vinohrady Brno</t>
  </si>
  <si>
    <t>Bachan Lukáš</t>
  </si>
  <si>
    <t>Sokol Buštěhrad</t>
  </si>
  <si>
    <t>Bálek Jiří</t>
  </si>
  <si>
    <t>ŠK Loštice</t>
  </si>
  <si>
    <t>Balicz Oldřich</t>
  </si>
  <si>
    <t>Šachový oddíl Mařatice, z.s.</t>
  </si>
  <si>
    <t>Balík Štěpán</t>
  </si>
  <si>
    <t>Balín Daniel</t>
  </si>
  <si>
    <t>Balín Jan</t>
  </si>
  <si>
    <t>TJ Tatran Podbořany z.s.</t>
  </si>
  <si>
    <t>Balín Kamil</t>
  </si>
  <si>
    <t>Balín Václav</t>
  </si>
  <si>
    <t>Balínová Nicol</t>
  </si>
  <si>
    <t>ŠO TJ Zborovice</t>
  </si>
  <si>
    <t>Balog Petr</t>
  </si>
  <si>
    <t>Krásnodvorská MYSLIVNA</t>
  </si>
  <si>
    <t>Šachový klub Velvary</t>
  </si>
  <si>
    <t>ŠK Střelnice Kadaň</t>
  </si>
  <si>
    <t>Balogh Daniel</t>
  </si>
  <si>
    <t>Balogh Eugen</t>
  </si>
  <si>
    <t>Balogh Milan</t>
  </si>
  <si>
    <t>Balogová Michaela</t>
  </si>
  <si>
    <t>SK ROYAL</t>
  </si>
  <si>
    <t>Baloun Petr</t>
  </si>
  <si>
    <t>Baloun Tomáš</t>
  </si>
  <si>
    <t>Balšínek Pavel</t>
  </si>
  <si>
    <t>SK Podlužan Prušánky z.s.</t>
  </si>
  <si>
    <t>Balusek Tobiáš</t>
  </si>
  <si>
    <t>Balvín Rudolf</t>
  </si>
  <si>
    <t>TJ Svádov-Olšinky</t>
  </si>
  <si>
    <t>Balys Stanislav</t>
  </si>
  <si>
    <t>Bambas František</t>
  </si>
  <si>
    <t>ŠK Kdyně</t>
  </si>
  <si>
    <t>Bambousek Zdeněk</t>
  </si>
  <si>
    <t>ŠK Valdštejn Cheb</t>
  </si>
  <si>
    <t>Bambuch Lukáš</t>
  </si>
  <si>
    <t>Bambuch Tomáš</t>
  </si>
  <si>
    <t>Bambušek Vladislav</t>
  </si>
  <si>
    <t>ŠO TJ Karolinka</t>
  </si>
  <si>
    <t>Banák Andrej</t>
  </si>
  <si>
    <t>Baňař Josef</t>
  </si>
  <si>
    <t>Jiskra Strážnice</t>
  </si>
  <si>
    <t>Banas Ondřej</t>
  </si>
  <si>
    <t>Bandík František</t>
  </si>
  <si>
    <t>TJ Sokol Čkyně</t>
  </si>
  <si>
    <t>Bár Martin</t>
  </si>
  <si>
    <t>TJ Hradec n/Moravicí</t>
  </si>
  <si>
    <t>Barabasz Gustav</t>
  </si>
  <si>
    <t>TJ Sokol Těrlicko</t>
  </si>
  <si>
    <t>Barák David</t>
  </si>
  <si>
    <t>Sokol Dobrá</t>
  </si>
  <si>
    <t>Baran Peter</t>
  </si>
  <si>
    <t>TJ Neratovice</t>
  </si>
  <si>
    <t>Baran Rostislav</t>
  </si>
  <si>
    <t>Barančík Jaroslav</t>
  </si>
  <si>
    <t>Barančíková Eva</t>
  </si>
  <si>
    <t>Juroszek Radomil</t>
  </si>
  <si>
    <t>Juroš Zbyněk</t>
  </si>
  <si>
    <t>Jurtík Adam</t>
  </si>
  <si>
    <t>Jurtík Pavel</t>
  </si>
  <si>
    <t>Jurutka Vladimír</t>
  </si>
  <si>
    <t>Juřenčák Josef</t>
  </si>
  <si>
    <t>Juřica Lukáš</t>
  </si>
  <si>
    <t>Juřica Tomáš</t>
  </si>
  <si>
    <t>Juříček Dominik</t>
  </si>
  <si>
    <t>Juříček Štěpán</t>
  </si>
  <si>
    <t>Juřík Filip</t>
  </si>
  <si>
    <t>Juříková Michaela</t>
  </si>
  <si>
    <t>Jusko Jindřich</t>
  </si>
  <si>
    <t>Jusko Marian</t>
  </si>
  <si>
    <t>Just Matěj</t>
  </si>
  <si>
    <t>Justová Tereza</t>
  </si>
  <si>
    <t>Kabát Jiří</t>
  </si>
  <si>
    <t>Kabát Josef</t>
  </si>
  <si>
    <t>Kabátník Martin</t>
  </si>
  <si>
    <t>Kábela Milan</t>
  </si>
  <si>
    <t>Kabeláč Tomáš</t>
  </si>
  <si>
    <t>Kabelka Ondřej</t>
  </si>
  <si>
    <t>Kabelka Tomáš</t>
  </si>
  <si>
    <t>Kabelková Kamila</t>
  </si>
  <si>
    <t>Knotek Daniel</t>
  </si>
  <si>
    <t>Knotek Josef</t>
  </si>
  <si>
    <t>Knotek Lukáš</t>
  </si>
  <si>
    <t>Knotek Pavel</t>
  </si>
  <si>
    <t>Koběrský Petr</t>
  </si>
  <si>
    <t>Kobielusz Dominik</t>
  </si>
  <si>
    <t>Kobierský Matyáš</t>
  </si>
  <si>
    <t>Koblasa Josef</t>
  </si>
  <si>
    <t>Koblic Jan</t>
  </si>
  <si>
    <t>Koblížek Antonín</t>
  </si>
  <si>
    <t>Koblížek Milan</t>
  </si>
  <si>
    <t>Kobr Ivo</t>
  </si>
  <si>
    <t>Kobr Matěj</t>
  </si>
  <si>
    <t>Kobrle Jaromír</t>
  </si>
  <si>
    <t>Kobrle Michal</t>
  </si>
  <si>
    <t>Kobrle Miloslav</t>
  </si>
  <si>
    <t>Kobylka David</t>
  </si>
  <si>
    <t>Kobylka Josef</t>
  </si>
  <si>
    <t>Kobylka Roman</t>
  </si>
  <si>
    <t>Kobza Gabriel</t>
  </si>
  <si>
    <t>Kocáb Jan</t>
  </si>
  <si>
    <t>Kocáb Martin</t>
  </si>
  <si>
    <t>Kocábek Jan</t>
  </si>
  <si>
    <t>Kocanda Jakub</t>
  </si>
  <si>
    <t>Kocek Martin</t>
  </si>
  <si>
    <t>Kocí Miloš</t>
  </si>
  <si>
    <t>Kocí Tereza</t>
  </si>
  <si>
    <t>Kocí Tomáš</t>
  </si>
  <si>
    <t>Kocián Johan</t>
  </si>
  <si>
    <t>Kocián Josef</t>
  </si>
  <si>
    <t>Kocián Karel</t>
  </si>
  <si>
    <t>Kocián Miroslav</t>
  </si>
  <si>
    <t>Kocian Petr</t>
  </si>
  <si>
    <t>Kocian Štefan</t>
  </si>
  <si>
    <t>Kocián Tomáš</t>
  </si>
  <si>
    <t>Kocich Patrik</t>
  </si>
  <si>
    <t>Kociňák Rostislav</t>
  </si>
  <si>
    <t>Kocková Tereza</t>
  </si>
  <si>
    <t>Kocman Patrik</t>
  </si>
  <si>
    <t>Kocman Richard</t>
  </si>
  <si>
    <t>Kocman Vojtěch</t>
  </si>
  <si>
    <t>Kocmánek Lukáš</t>
  </si>
  <si>
    <t>Kocmel Rostislav</t>
  </si>
  <si>
    <t>Kocourek Jiří</t>
  </si>
  <si>
    <t>Kocourek Vojtěch</t>
  </si>
  <si>
    <t>Kocourková Klára</t>
  </si>
  <si>
    <t>Kocun Jan</t>
  </si>
  <si>
    <t>Kocur Aleš</t>
  </si>
  <si>
    <t>Kocur Gustav</t>
  </si>
  <si>
    <t>Kocur Martin</t>
  </si>
  <si>
    <t>Kocur Matěj</t>
  </si>
  <si>
    <t>Kocur Valter</t>
  </si>
  <si>
    <t>Kocurek Martin</t>
  </si>
  <si>
    <t>Kočárek Zdeněk</t>
  </si>
  <si>
    <t>Kočí František</t>
  </si>
  <si>
    <t>Kočí Josef</t>
  </si>
  <si>
    <t>Kočí Karel</t>
  </si>
  <si>
    <t>Kočí Kateřina</t>
  </si>
  <si>
    <t>Kočí Ladislav</t>
  </si>
  <si>
    <t>Kočí Lukáš</t>
  </si>
  <si>
    <t>Kočí Magda</t>
  </si>
  <si>
    <t>Kočí Michal</t>
  </si>
  <si>
    <t>Kočí Slavomír</t>
  </si>
  <si>
    <t>Kočí Stanislav</t>
  </si>
  <si>
    <t>Kočí Tomáš</t>
  </si>
  <si>
    <t>Kočí Václav</t>
  </si>
  <si>
    <t>Dupák Jaroslav</t>
  </si>
  <si>
    <t>Dupej Alexandr</t>
  </si>
  <si>
    <t>Dupenopulos Karel</t>
  </si>
  <si>
    <t>Ďúran Tomáš</t>
  </si>
  <si>
    <t>Ďúranová Dana</t>
  </si>
  <si>
    <t>Duras Jakub</t>
  </si>
  <si>
    <t>Durczok Petr</t>
  </si>
  <si>
    <t>Durčák Patrik</t>
  </si>
  <si>
    <t>Durďák Tomáš</t>
  </si>
  <si>
    <t>Durdisová Monika</t>
  </si>
  <si>
    <t>Durchan Jan</t>
  </si>
  <si>
    <t>Durchan Milan</t>
  </si>
  <si>
    <t>Ďuriančík Michal</t>
  </si>
  <si>
    <t>Ďurovič Karel</t>
  </si>
  <si>
    <t>Dusbaba Karel</t>
  </si>
  <si>
    <t>ŠK Milovice</t>
  </si>
  <si>
    <t>Březina Jindřich</t>
  </si>
  <si>
    <t>Březina Ladislav</t>
  </si>
  <si>
    <t>Březina Marek</t>
  </si>
  <si>
    <t>Březina Richard</t>
  </si>
  <si>
    <t>Březina Tomáš</t>
  </si>
  <si>
    <t>Březinová Jana</t>
  </si>
  <si>
    <t>Březný Lukáš</t>
  </si>
  <si>
    <t>Březovják Štěpán</t>
  </si>
  <si>
    <t>Březovjáková Nicol</t>
  </si>
  <si>
    <t>Březovský Milan</t>
  </si>
  <si>
    <t>Březovský Richard</t>
  </si>
  <si>
    <t>Břežný Jan</t>
  </si>
  <si>
    <t>Břicháček Jiří</t>
  </si>
  <si>
    <t>Břicháček Miroslav</t>
  </si>
  <si>
    <t>Bříza Jiří</t>
  </si>
  <si>
    <t>Břoušek Jiří</t>
  </si>
  <si>
    <t>Bubeníček Šimon</t>
  </si>
  <si>
    <t>Bubla Antonín</t>
  </si>
  <si>
    <t>Buble Petr</t>
  </si>
  <si>
    <t>Bublík Darek</t>
  </si>
  <si>
    <t>Bublík František</t>
  </si>
  <si>
    <t>ŠK ZAS</t>
  </si>
  <si>
    <t>Bubník Jiří</t>
  </si>
  <si>
    <t>Bucek Filip</t>
  </si>
  <si>
    <t>Bucek Jan</t>
  </si>
  <si>
    <t>Bucek Otakar</t>
  </si>
  <si>
    <t>Bucek Vojtěch</t>
  </si>
  <si>
    <t>Bucková Barbora</t>
  </si>
  <si>
    <t>Buček Jaromír</t>
  </si>
  <si>
    <t>Buček Miloslav</t>
  </si>
  <si>
    <t>Buček Ondřej</t>
  </si>
  <si>
    <t>Buďárek Šimon</t>
  </si>
  <si>
    <t>Budař Dominik</t>
  </si>
  <si>
    <t>Budař Jan</t>
  </si>
  <si>
    <t>Budík Kryštof</t>
  </si>
  <si>
    <t>Budík Pavel</t>
  </si>
  <si>
    <t>Budík Tomáš</t>
  </si>
  <si>
    <t>Budíková Kateřina</t>
  </si>
  <si>
    <t>Budil Miloslav</t>
  </si>
  <si>
    <t>Budil Petr</t>
  </si>
  <si>
    <t>Faltus Marek</t>
  </si>
  <si>
    <t>Tichá Karolína</t>
  </si>
  <si>
    <t>Tichá Lucie</t>
  </si>
  <si>
    <t>Tichá Sofie</t>
  </si>
  <si>
    <t>Tichá Valérie</t>
  </si>
  <si>
    <t>Ticháček Vít</t>
  </si>
  <si>
    <t>Tichánek Adam</t>
  </si>
  <si>
    <t>Vysloužil Lukáš</t>
  </si>
  <si>
    <t>Macháček Otakar</t>
  </si>
  <si>
    <t>Mašát Jan</t>
  </si>
  <si>
    <t>Mintěl Milan</t>
  </si>
  <si>
    <t>Fischer Jakub</t>
  </si>
  <si>
    <t>Frouz Petr</t>
  </si>
  <si>
    <t>Fryš Jiří</t>
  </si>
  <si>
    <t>Gašpar Zdeněk</t>
  </si>
  <si>
    <t>Gerlichová Monika</t>
  </si>
  <si>
    <t>Hacaperka Michal</t>
  </si>
  <si>
    <t>Hadrava Jaroslav</t>
  </si>
  <si>
    <t>Havlíček Karel</t>
  </si>
  <si>
    <t>Horák Eduard</t>
  </si>
  <si>
    <t>Hořejš Josef</t>
  </si>
  <si>
    <t>Kaprálek Martin</t>
  </si>
  <si>
    <t>Katsianikos Konstantinos</t>
  </si>
  <si>
    <t>Kostlivý Karel</t>
  </si>
  <si>
    <t>Kouba Libor</t>
  </si>
  <si>
    <t>Kovář Jan</t>
  </si>
  <si>
    <t>Košťálek Otakar</t>
  </si>
  <si>
    <t>Krásný Antonín</t>
  </si>
  <si>
    <t>Kuchta Jiří</t>
  </si>
  <si>
    <t>Kučera Milan</t>
  </si>
  <si>
    <t>Květ Jaroslav</t>
  </si>
  <si>
    <t>Kříž Antonín</t>
  </si>
  <si>
    <t>Novotný Marek</t>
  </si>
  <si>
    <t>Vítek Milan</t>
  </si>
  <si>
    <t>Čermák Josef</t>
  </si>
  <si>
    <t>Plachý Miloš</t>
  </si>
  <si>
    <t>Ondřej Ladislav</t>
  </si>
  <si>
    <t>Opletal Mojmír</t>
  </si>
  <si>
    <t>Pavlíček Miroslav</t>
  </si>
  <si>
    <t>Pelc Libor</t>
  </si>
  <si>
    <t>Hovorová Veronika</t>
  </si>
  <si>
    <t>Procházka Ivan</t>
  </si>
  <si>
    <t>Mezera Josef</t>
  </si>
  <si>
    <t>Mykiska Mojmír</t>
  </si>
  <si>
    <t>Němcová Karin</t>
  </si>
  <si>
    <t>Daňhel Lukáš</t>
  </si>
  <si>
    <t>Mazourek Bedřich</t>
  </si>
  <si>
    <t>Ho Tuan Anh</t>
  </si>
  <si>
    <t>Komenda Vladimír</t>
  </si>
  <si>
    <t>Michalík Peter</t>
  </si>
  <si>
    <t>Král Ondřej</t>
  </si>
  <si>
    <t>Klepl Jiří</t>
  </si>
  <si>
    <t>Kučerová Jana</t>
  </si>
  <si>
    <t>Pecsök Ján</t>
  </si>
  <si>
    <t>Kaminský Martin</t>
  </si>
  <si>
    <t>Gáj Miloš</t>
  </si>
  <si>
    <t>Veselý Jaroslav</t>
  </si>
  <si>
    <t>Frkous Roman</t>
  </si>
  <si>
    <t>Švec Libor</t>
  </si>
  <si>
    <t>Suchý Karel</t>
  </si>
  <si>
    <t>Umancová Barbora</t>
  </si>
  <si>
    <t>Plesnivý Martin</t>
  </si>
  <si>
    <t>Beneš Miroslav</t>
  </si>
  <si>
    <t>Bříza Miloš</t>
  </si>
  <si>
    <t>Sládek Michal</t>
  </si>
  <si>
    <t>Vondráček David</t>
  </si>
  <si>
    <t>Volková Julie</t>
  </si>
  <si>
    <t>Nevoral Lukáš</t>
  </si>
  <si>
    <t>Váša Miroslav</t>
  </si>
  <si>
    <t>Hlavina Jan</t>
  </si>
  <si>
    <t>Baďouček Otakar</t>
  </si>
  <si>
    <t>Mička Tomáš</t>
  </si>
  <si>
    <t>Vandas Jakub</t>
  </si>
  <si>
    <t>Novotný Josef</t>
  </si>
  <si>
    <t>Stefan Petr</t>
  </si>
  <si>
    <t>Ochová Zdeňka</t>
  </si>
  <si>
    <t>Bílek Vlastimil</t>
  </si>
  <si>
    <t>Kudrna Miroslav</t>
  </si>
  <si>
    <t>Muzikář Martin</t>
  </si>
  <si>
    <t>Petrová Kristýna</t>
  </si>
  <si>
    <t>Matocha Pavel</t>
  </si>
  <si>
    <t>Čebiš Petr</t>
  </si>
  <si>
    <t>Šebo Igor</t>
  </si>
  <si>
    <t>Cantier Jean-Francois</t>
  </si>
  <si>
    <t>Chlanda Luboš</t>
  </si>
  <si>
    <t>Hladký Miroslav</t>
  </si>
  <si>
    <t>Horák Michal</t>
  </si>
  <si>
    <t>Janků Jiří</t>
  </si>
  <si>
    <t>Kučera Vojtěch</t>
  </si>
  <si>
    <t>Mezovský Stanislav</t>
  </si>
  <si>
    <t>Remeš Pavel</t>
  </si>
  <si>
    <t>Ryšlink Daniel</t>
  </si>
  <si>
    <t>Tomaštík Jan</t>
  </si>
  <si>
    <t>Tomaštík Luboš</t>
  </si>
  <si>
    <t>Tomášů Martin</t>
  </si>
  <si>
    <t>Tomášů Robin</t>
  </si>
  <si>
    <t>Tomčík Alexander</t>
  </si>
  <si>
    <t>Tomčík Libor</t>
  </si>
  <si>
    <t>Tomeček David</t>
  </si>
  <si>
    <t>Pýcha Patrik</t>
  </si>
  <si>
    <t>Pýchová Nela</t>
  </si>
  <si>
    <t>Pyskatý Libor</t>
  </si>
  <si>
    <t>Pyszko David</t>
  </si>
  <si>
    <t>Tomek Jiří</t>
  </si>
  <si>
    <t>Tomek Josef</t>
  </si>
  <si>
    <t>Tomek Karel</t>
  </si>
  <si>
    <t>Tomek Stanislav</t>
  </si>
  <si>
    <t>Tomeš Jan</t>
  </si>
  <si>
    <t>Tomeš Josef</t>
  </si>
  <si>
    <t>Tomeš Martin</t>
  </si>
  <si>
    <t>Tomeš Miloslav</t>
  </si>
  <si>
    <t>Krebs Nicole</t>
  </si>
  <si>
    <t>Dědečková Anna</t>
  </si>
  <si>
    <t>Pospíšil Pavel</t>
  </si>
  <si>
    <t>Žihlo Josef</t>
  </si>
  <si>
    <t>Volek Jan Matouš</t>
  </si>
  <si>
    <t>ŠK PORG Praha</t>
  </si>
  <si>
    <t>Volek Jonáš</t>
  </si>
  <si>
    <t>Havlíček Jiří</t>
  </si>
  <si>
    <t>Šťastný Petr</t>
  </si>
  <si>
    <t>Kořenová Karolína</t>
  </si>
  <si>
    <t>Holý Filip</t>
  </si>
  <si>
    <t>Dvořák Adam</t>
  </si>
  <si>
    <t>Urban Ondřej</t>
  </si>
  <si>
    <t>Bach Jaroslav</t>
  </si>
  <si>
    <t>Dvořák Alois</t>
  </si>
  <si>
    <t>Král Lesný David</t>
  </si>
  <si>
    <t>Vašíček Martin</t>
  </si>
  <si>
    <t>Šebek Ivo</t>
  </si>
  <si>
    <t>May David</t>
  </si>
  <si>
    <t>Šípek Robert</t>
  </si>
  <si>
    <t>Kvíz Rudolf</t>
  </si>
  <si>
    <t>Maxa Radovan</t>
  </si>
  <si>
    <t>Mikšátko Miroslav</t>
  </si>
  <si>
    <t>Kubík Jaroslav</t>
  </si>
  <si>
    <t>Černý Richard</t>
  </si>
  <si>
    <t>Omelka Antonín</t>
  </si>
  <si>
    <t>Polák Daniel</t>
  </si>
  <si>
    <t>Koper Štefan</t>
  </si>
  <si>
    <t>Lhotský Michal</t>
  </si>
  <si>
    <t>Poš Jiří</t>
  </si>
  <si>
    <t>Daniel Martin</t>
  </si>
  <si>
    <t>Jahoda Ladislav</t>
  </si>
  <si>
    <t>Tocháček Michal</t>
  </si>
  <si>
    <t>Benda Aleš</t>
  </si>
  <si>
    <t>Tvrdý Jindřich</t>
  </si>
  <si>
    <t>Mlejnek Petr</t>
  </si>
  <si>
    <t>Červenka Petr</t>
  </si>
  <si>
    <t>Zdeněk Miloš</t>
  </si>
  <si>
    <t>Pokorný Jan</t>
  </si>
  <si>
    <t>Vitvar Zdeněk</t>
  </si>
  <si>
    <t>Novák Josef Jan</t>
  </si>
  <si>
    <t>Švadlenka Michal</t>
  </si>
  <si>
    <t>Veselý Vladimír</t>
  </si>
  <si>
    <t>Achylis Miloš</t>
  </si>
  <si>
    <t>Volek Stanislav</t>
  </si>
  <si>
    <t>Košař Milan</t>
  </si>
  <si>
    <t>Čuchna Martin</t>
  </si>
  <si>
    <t>Bečvář Pavel</t>
  </si>
  <si>
    <t>Rakovský Adam</t>
  </si>
  <si>
    <t>Hruška Pavel</t>
  </si>
  <si>
    <t>Heran Michael</t>
  </si>
  <si>
    <t>Lhotská Anna</t>
  </si>
  <si>
    <t>Brummel Maxim</t>
  </si>
  <si>
    <t>Teiml Albert</t>
  </si>
  <si>
    <t>Kovář Zdeněk</t>
  </si>
  <si>
    <t>Petr Jakub</t>
  </si>
  <si>
    <t>Lienert Kamil</t>
  </si>
  <si>
    <t>Šuráň Jan</t>
  </si>
  <si>
    <t>Valenta Lukáš</t>
  </si>
  <si>
    <t>Výprachtický David</t>
  </si>
  <si>
    <t>Bainhofner Jiří</t>
  </si>
  <si>
    <t>Špirhanzl Radek</t>
  </si>
  <si>
    <t>Kohout Petr</t>
  </si>
  <si>
    <t>Šerák Zdeněk</t>
  </si>
  <si>
    <t>Hojer Jiří</t>
  </si>
  <si>
    <t>Mikulík Tomáš</t>
  </si>
  <si>
    <t>Novák Jakub</t>
  </si>
  <si>
    <t>Klecker Tadeáš</t>
  </si>
  <si>
    <t>název družstva:</t>
  </si>
  <si>
    <t>zástupce kapitána (jméno,adresa,e-mail,telefon):</t>
  </si>
  <si>
    <t>kapitán (jméno,adresa,e-mail,telefon):</t>
  </si>
  <si>
    <t>Langr Aleš</t>
  </si>
  <si>
    <t>Kružíková Marie</t>
  </si>
  <si>
    <t>Procházka Jáchym</t>
  </si>
  <si>
    <t>Červený Miroslav</t>
  </si>
  <si>
    <t>Vávrová Jiřina</t>
  </si>
  <si>
    <t>Mádlová Zuzana</t>
  </si>
  <si>
    <t>Vontroba Alex</t>
  </si>
  <si>
    <t>Tran Tuan Duong</t>
  </si>
  <si>
    <t>Štěpánek Bedřich</t>
  </si>
  <si>
    <t>Růžička Filip</t>
  </si>
  <si>
    <t>Niederle Jiří</t>
  </si>
  <si>
    <t>Leština Petr</t>
  </si>
  <si>
    <t>Niederle Jakub</t>
  </si>
  <si>
    <t>Klaban Filip</t>
  </si>
  <si>
    <t>Haase Emil</t>
  </si>
  <si>
    <t>Zachař Filip</t>
  </si>
  <si>
    <t>Rexa Martin</t>
  </si>
  <si>
    <t>Štěpánek Jiří</t>
  </si>
  <si>
    <t>Šťastný František</t>
  </si>
  <si>
    <t>Řehák František</t>
  </si>
  <si>
    <t>Brojír Oldřich</t>
  </si>
  <si>
    <t>Palouš Ondřej</t>
  </si>
  <si>
    <t>Kazyrevich Andrew</t>
  </si>
  <si>
    <t>Orság Lukáš</t>
  </si>
  <si>
    <t>Potůček Josef</t>
  </si>
  <si>
    <t>Danylov Danyl</t>
  </si>
  <si>
    <t>Rogach Ivan</t>
  </si>
  <si>
    <t>Táborský Ondřej</t>
  </si>
  <si>
    <t>Posejpal Karel</t>
  </si>
  <si>
    <t>Bregar Daniel</t>
  </si>
  <si>
    <t>Drobný Vojtěch</t>
  </si>
  <si>
    <t>Štván Jan</t>
  </si>
  <si>
    <t>Valešová Šárka</t>
  </si>
  <si>
    <t>Vandas Karel</t>
  </si>
  <si>
    <t>Černoušková Alena</t>
  </si>
  <si>
    <t>Bílek Otakar</t>
  </si>
  <si>
    <t>Štursa Jan</t>
  </si>
  <si>
    <t>Štursa Pavel</t>
  </si>
  <si>
    <t>Štusek Petr</t>
  </si>
  <si>
    <t>Štuxa Jaroslav</t>
  </si>
  <si>
    <t>Štverák Milan</t>
  </si>
  <si>
    <t>Štverka Josef</t>
  </si>
  <si>
    <t>Šuba Marek</t>
  </si>
  <si>
    <t>Šuba Miroslav</t>
  </si>
  <si>
    <t>Šuba Pavel</t>
  </si>
  <si>
    <t>Šubert Josef</t>
  </si>
  <si>
    <t>Veselý Jiří</t>
  </si>
  <si>
    <t>Weiss Adam</t>
  </si>
  <si>
    <t>Otradovec Martin</t>
  </si>
  <si>
    <t>Kandrik Antonín</t>
  </si>
  <si>
    <t>Přibyl Jaroslav</t>
  </si>
  <si>
    <t>Bouška Michal</t>
  </si>
  <si>
    <t>Kovář Josef</t>
  </si>
  <si>
    <t>Tyle Petr</t>
  </si>
  <si>
    <t>Vičar Petr</t>
  </si>
  <si>
    <t>Routner Jakub</t>
  </si>
  <si>
    <t>Brenner David</t>
  </si>
  <si>
    <t>Zýka Jonáš</t>
  </si>
  <si>
    <t>Zbořil Michal</t>
  </si>
  <si>
    <t>Jelínek Jan</t>
  </si>
  <si>
    <t>Kučera Jiří</t>
  </si>
  <si>
    <t>Horák Karel</t>
  </si>
  <si>
    <t>Meca Viktor</t>
  </si>
  <si>
    <t>Málek Martin</t>
  </si>
  <si>
    <t>Postupa Martin</t>
  </si>
  <si>
    <t>Postupa Pavel</t>
  </si>
  <si>
    <t>Řehák Jakub</t>
  </si>
  <si>
    <t>Kouba Stanislav</t>
  </si>
  <si>
    <t>Smolíková Barbora</t>
  </si>
  <si>
    <t>Beneš David</t>
  </si>
  <si>
    <t>Chalupa Ivan</t>
  </si>
  <si>
    <t>Doležal Martin</t>
  </si>
  <si>
    <t>Zeman Martin</t>
  </si>
  <si>
    <t>Klimeš Petr</t>
  </si>
  <si>
    <t>Herdin Stanislav</t>
  </si>
  <si>
    <t>Mašek Lukáš</t>
  </si>
  <si>
    <t>Kuželka Václav</t>
  </si>
  <si>
    <t>Babiš Milan</t>
  </si>
  <si>
    <t>Kaplan Robert</t>
  </si>
  <si>
    <t>Šimek Pavel</t>
  </si>
  <si>
    <t>Vejmola Adam</t>
  </si>
  <si>
    <t>Lukeš Petr</t>
  </si>
  <si>
    <t>Soukal Roman</t>
  </si>
  <si>
    <t>Kořen Vladimír</t>
  </si>
  <si>
    <t>Kratochvíl Jakub</t>
  </si>
  <si>
    <t>Janda Pavel</t>
  </si>
  <si>
    <t>Ehlen Daniel</t>
  </si>
  <si>
    <t>Istel Oldřich</t>
  </si>
  <si>
    <t>Čavoš Radek</t>
  </si>
  <si>
    <t>Kudrna Jakub</t>
  </si>
  <si>
    <t>Ries Vilém</t>
  </si>
  <si>
    <t>Adam Rostislav</t>
  </si>
  <si>
    <t>Kracík Jiří</t>
  </si>
  <si>
    <t>Havel Martin</t>
  </si>
  <si>
    <t>Korbuth Roland</t>
  </si>
  <si>
    <t>Richtr Tomáš</t>
  </si>
  <si>
    <t>Neumanová Monika</t>
  </si>
  <si>
    <t>Bílek Martin</t>
  </si>
  <si>
    <t>Barták Karel</t>
  </si>
  <si>
    <t>Durňák Milan</t>
  </si>
  <si>
    <t>Krejčí Vlastimil</t>
  </si>
  <si>
    <t>Střeska Marek</t>
  </si>
  <si>
    <t>Stříbná Julie</t>
  </si>
  <si>
    <t>Stříbrný Rostislav</t>
  </si>
  <si>
    <t>Střílka Štěpán</t>
  </si>
  <si>
    <t>Střítecký Jaroslav</t>
  </si>
  <si>
    <t>Stříž Marek</t>
  </si>
  <si>
    <t>Stříž Tadeáš</t>
  </si>
  <si>
    <t>Studenovský Jaroslav</t>
  </si>
  <si>
    <t>Studený Jiří</t>
  </si>
  <si>
    <t>Studený Karel</t>
  </si>
  <si>
    <t>Studený Kryštof</t>
  </si>
  <si>
    <t>Hurtová Alena</t>
  </si>
  <si>
    <t>Ešner Miroslav</t>
  </si>
  <si>
    <t>Vochalová Leontýna</t>
  </si>
  <si>
    <t>Kriška Luděk</t>
  </si>
  <si>
    <t>Hodek Dan</t>
  </si>
  <si>
    <t>Ristič Zoran</t>
  </si>
  <si>
    <t>Spousta Jiří</t>
  </si>
  <si>
    <t>Doneová Kristýna</t>
  </si>
  <si>
    <t>Křeček Matěj</t>
  </si>
  <si>
    <t>Stejskal Šimon</t>
  </si>
  <si>
    <t>Vaňásek Tomáš</t>
  </si>
  <si>
    <t>Nový Dominik</t>
  </si>
  <si>
    <t>Ramík Jan</t>
  </si>
  <si>
    <t>Ramík Zdeněk</t>
  </si>
  <si>
    <t>Ramiková Magdaléna</t>
  </si>
  <si>
    <t>Rampulová Markéta</t>
  </si>
  <si>
    <t>Rams Milan</t>
  </si>
  <si>
    <t>Rančák Albert</t>
  </si>
  <si>
    <t>Trefanec Tomáš</t>
  </si>
  <si>
    <t>Trefílek Josef</t>
  </si>
  <si>
    <t>hrací den a čas začátku utkání:</t>
  </si>
  <si>
    <t>pokyny pro vyplňování:</t>
  </si>
  <si>
    <t>prázdný obsah</t>
  </si>
  <si>
    <t>V - volný hráč</t>
  </si>
  <si>
    <t>H - host</t>
  </si>
  <si>
    <t>C - cizinec</t>
  </si>
  <si>
    <t>Z - hráč základní sestavy</t>
  </si>
  <si>
    <t>Z,V - volný hráč, který je hráčem základní sestavy</t>
  </si>
  <si>
    <t>Z,H - host, který je hráčem základní sestavy</t>
  </si>
  <si>
    <t>Z,C - cizinec, který je hráčem základní sestavy</t>
  </si>
  <si>
    <t>platnost pro soutěž:</t>
  </si>
  <si>
    <t>kód oddílu, jehož je toto družstvo reprezentantem:</t>
  </si>
  <si>
    <t>název oddílu, jehož je toto družstvo reprezentantem:</t>
  </si>
  <si>
    <t>Zachystal Michal</t>
  </si>
  <si>
    <t>Pokorný Ondřej</t>
  </si>
  <si>
    <t>Čížek Ondřej</t>
  </si>
  <si>
    <t>Quach Hoang Binh</t>
  </si>
  <si>
    <t>Charvát Karel</t>
  </si>
  <si>
    <t>Charvát Jiří</t>
  </si>
  <si>
    <t>Rmoutil Martin</t>
  </si>
  <si>
    <t>Hrubčík Martin</t>
  </si>
  <si>
    <t>Špačková Milena</t>
  </si>
  <si>
    <t>Viktorin Tomáš</t>
  </si>
  <si>
    <t>Baštýř Pavel</t>
  </si>
  <si>
    <t>Svoboda Václav</t>
  </si>
  <si>
    <t>Kováč Petr</t>
  </si>
  <si>
    <t>Žaloudek Matěj</t>
  </si>
  <si>
    <t>Čihák Jiří</t>
  </si>
  <si>
    <t>Jančařík Joel</t>
  </si>
  <si>
    <t>Chmiel Michael</t>
  </si>
  <si>
    <t>Novotný Petr</t>
  </si>
  <si>
    <t>Mencl Michal</t>
  </si>
  <si>
    <t>Štola Stanislav</t>
  </si>
  <si>
    <t>Kuzin Tomáš</t>
  </si>
  <si>
    <t>Šneiberg Kryštof</t>
  </si>
  <si>
    <t>Vrána Jaromír</t>
  </si>
  <si>
    <t>Smolnický Matěj</t>
  </si>
  <si>
    <t>Magsumov Rinat</t>
  </si>
  <si>
    <t>Mukashev Assan</t>
  </si>
  <si>
    <t>Mihál Sergej</t>
  </si>
  <si>
    <t>Lavrinčík Radek</t>
  </si>
  <si>
    <t>Tikhonov Andrey</t>
  </si>
  <si>
    <t>Kůra Stanislav</t>
  </si>
  <si>
    <t>Vokůrka František</t>
  </si>
  <si>
    <t>Pauš Marek</t>
  </si>
  <si>
    <t>Kühnmund Ivan</t>
  </si>
  <si>
    <t>Klíma Martin</t>
  </si>
  <si>
    <t>Fiala Petr</t>
  </si>
  <si>
    <t>Dědina Miroslav</t>
  </si>
  <si>
    <t>Martinovský Václav</t>
  </si>
  <si>
    <t>Jaščenko Olga</t>
  </si>
  <si>
    <t>Kadera Daniel</t>
  </si>
  <si>
    <t>Mucha Ondřej</t>
  </si>
  <si>
    <t>Krasňanský Stanislav</t>
  </si>
  <si>
    <t>Brndiar Pavel</t>
  </si>
  <si>
    <t>Chmelař Josef</t>
  </si>
  <si>
    <t>Filipi Štěpán</t>
  </si>
  <si>
    <t>Keprta Stanislav</t>
  </si>
  <si>
    <t>Koniakovský Vladimír</t>
  </si>
  <si>
    <t>Kopecký Tomáš</t>
  </si>
  <si>
    <t>Krotký David</t>
  </si>
  <si>
    <t>Němec Stanislav</t>
  </si>
  <si>
    <t>Novotný Štěpán</t>
  </si>
  <si>
    <t>Rylek Milan</t>
  </si>
  <si>
    <t>Slavík Vladimír</t>
  </si>
  <si>
    <t>Vávra Václav</t>
  </si>
  <si>
    <t>Pokorová Dana</t>
  </si>
  <si>
    <t>Šimčík Petr</t>
  </si>
  <si>
    <t>Rakintsev Viktor</t>
  </si>
  <si>
    <t>Trnka Lukáš</t>
  </si>
  <si>
    <t>Rakintsev Serhiy</t>
  </si>
  <si>
    <t>Koršinskij Marek</t>
  </si>
  <si>
    <t>Koršinskij Nikolas</t>
  </si>
  <si>
    <t>Černý Karel</t>
  </si>
  <si>
    <t>Mlejnek Jan</t>
  </si>
  <si>
    <t>Hlavina Lukáš</t>
  </si>
  <si>
    <t>Procházka Viktor</t>
  </si>
  <si>
    <t>Sochor Adam</t>
  </si>
  <si>
    <t>Koníčková Alžběta</t>
  </si>
  <si>
    <t>Koníčková Justýna</t>
  </si>
  <si>
    <t>Boháč Mario</t>
  </si>
  <si>
    <t>Štrossová Lenka</t>
  </si>
  <si>
    <t>Matoušek Jan</t>
  </si>
  <si>
    <t>Metelec Jiří</t>
  </si>
  <si>
    <t>Vavřík Jiří</t>
  </si>
  <si>
    <t>Mahdal Petr</t>
  </si>
  <si>
    <t>Sokol Nebušice</t>
  </si>
  <si>
    <t>Hřebíček Vladislav</t>
  </si>
  <si>
    <t>Řepa Václav</t>
  </si>
  <si>
    <t>Kulišťák Milan</t>
  </si>
  <si>
    <t>Vejdovský Samuel</t>
  </si>
  <si>
    <t>Vejmělek Milan</t>
  </si>
  <si>
    <t>Strnadová Barbora</t>
  </si>
  <si>
    <t>Strnadová Monika</t>
  </si>
  <si>
    <t>Strnadová Tereza</t>
  </si>
  <si>
    <t>Strobach Jiří</t>
  </si>
  <si>
    <t>Strobl Thomas</t>
  </si>
  <si>
    <t>Strokosz Matěj</t>
  </si>
  <si>
    <t>Stropek Ivan</t>
  </si>
  <si>
    <t>Strouhal Dominik</t>
  </si>
  <si>
    <t>Strouhal Jan</t>
  </si>
  <si>
    <t>Strouhal Martin</t>
  </si>
  <si>
    <t>Struhár Viktor</t>
  </si>
  <si>
    <t>Stružka Adam</t>
  </si>
  <si>
    <t>Stružka Vlastimil</t>
  </si>
  <si>
    <t>Stryka Rostislav</t>
  </si>
  <si>
    <t>Střela Petr</t>
  </si>
  <si>
    <t>Střelba Ivo</t>
  </si>
  <si>
    <t>Střelec Eduard</t>
  </si>
  <si>
    <t>Střelec Ladislav</t>
  </si>
  <si>
    <t>Střeleček Marek</t>
  </si>
  <si>
    <t>Polách Josef</t>
  </si>
  <si>
    <t>Polách Karel</t>
  </si>
  <si>
    <t>Polách Ladislav</t>
  </si>
  <si>
    <t>Polách Lukáš</t>
  </si>
  <si>
    <t>Polách Marek</t>
  </si>
  <si>
    <t>Polách Martin</t>
  </si>
  <si>
    <t>Polách Michal</t>
  </si>
  <si>
    <t>Polách Rostislav</t>
  </si>
  <si>
    <t>Polach Rudolf</t>
  </si>
  <si>
    <t>Polák Benedikt</t>
  </si>
  <si>
    <t>Polák František</t>
  </si>
  <si>
    <t>Polák Jiří</t>
  </si>
  <si>
    <t>Polák Martin</t>
  </si>
  <si>
    <t>Polák Michal</t>
  </si>
  <si>
    <t>Polák Miloš</t>
  </si>
  <si>
    <t>Polák Miroslav</t>
  </si>
  <si>
    <t>Polák Radek</t>
  </si>
  <si>
    <t>Polák Radim</t>
  </si>
  <si>
    <t>Polák Zdeněk</t>
  </si>
  <si>
    <t>Poláková KLára</t>
  </si>
  <si>
    <t>Polánek Adam</t>
  </si>
  <si>
    <t>Polanský Adam Luboš</t>
  </si>
  <si>
    <t>Polanský Jiří</t>
  </si>
  <si>
    <t>Polášek Jáchym</t>
  </si>
  <si>
    <t>Polášek Jonáš</t>
  </si>
  <si>
    <t>Polášek Libor</t>
  </si>
  <si>
    <t>Polášek Milan</t>
  </si>
  <si>
    <t>Polášek Mojmír</t>
  </si>
  <si>
    <t>Polášek Pavel</t>
  </si>
  <si>
    <t>Skula Milan</t>
  </si>
  <si>
    <t>Skyba Jaroslav</t>
  </si>
  <si>
    <t>Skybová Kateřina</t>
  </si>
  <si>
    <t>Skýpala Jan</t>
  </si>
  <si>
    <t>Skýpala Štěpán</t>
  </si>
  <si>
    <t>Skyva Štěpán</t>
  </si>
  <si>
    <t>Slaba Jiří</t>
  </si>
  <si>
    <t>Slabý Aleš</t>
  </si>
  <si>
    <t>Slabý Martin</t>
  </si>
  <si>
    <t>Slabý Matěj</t>
  </si>
  <si>
    <t>Slabý Ondřej</t>
  </si>
  <si>
    <t>Slabyhoudek Jan</t>
  </si>
  <si>
    <t>Slabyhoudek Karel</t>
  </si>
  <si>
    <t>Sládeček Daniel</t>
  </si>
  <si>
    <t>Sládeček Ivo</t>
  </si>
  <si>
    <t>Sládeček Ondřej</t>
  </si>
  <si>
    <t>Sládek Jaroslav</t>
  </si>
  <si>
    <t>Sládek Oldřich</t>
  </si>
  <si>
    <t>Sládek Vladislav</t>
  </si>
  <si>
    <t>Sladká Hana</t>
  </si>
  <si>
    <t>Sladká Michaela</t>
  </si>
  <si>
    <t>Sládková Dominika</t>
  </si>
  <si>
    <t>Zapletal Bruno</t>
  </si>
  <si>
    <t>Zapletal David</t>
  </si>
  <si>
    <t>Slavíček Milan</t>
  </si>
  <si>
    <t>Encinas Michelle Diane</t>
  </si>
  <si>
    <t>Postránecká Zuzana</t>
  </si>
  <si>
    <t>Vacek Martin</t>
  </si>
  <si>
    <t>Kříž Ondřej</t>
  </si>
  <si>
    <t>Mach David</t>
  </si>
  <si>
    <t>Mach Emanuel</t>
  </si>
  <si>
    <t>Kout Tobiáš</t>
  </si>
  <si>
    <t>Reljic Aleksandar</t>
  </si>
  <si>
    <t>Skála Daniel</t>
  </si>
  <si>
    <t>Zárubová Lenka</t>
  </si>
  <si>
    <t>Zárybnický Tomáš</t>
  </si>
  <si>
    <t>Zasadil Šimon</t>
  </si>
  <si>
    <t>Zásměta Michal</t>
  </si>
  <si>
    <t>Zásmětová Linda</t>
  </si>
  <si>
    <t>Zaspal Jiří</t>
  </si>
  <si>
    <t>Zástava Marek</t>
  </si>
  <si>
    <t>Zástěra Jiří</t>
  </si>
  <si>
    <t>Zástěra Josef</t>
  </si>
  <si>
    <t>Zaťko Michal</t>
  </si>
  <si>
    <t>Zatloukal Lukáš</t>
  </si>
  <si>
    <t>Zatloukal Miroslav</t>
  </si>
  <si>
    <t>Zatloukal Petr</t>
  </si>
  <si>
    <t>Zatloukal Václav</t>
  </si>
  <si>
    <t>Zatloukalová Amálie</t>
  </si>
  <si>
    <t>Zatočil Josef</t>
  </si>
  <si>
    <t>Zátopek Filip</t>
  </si>
  <si>
    <t>Zátopek Oldřich</t>
  </si>
  <si>
    <t>Zavacký Peter</t>
  </si>
  <si>
    <t>Zavadil Filip</t>
  </si>
  <si>
    <t>Zavadil Jiří</t>
  </si>
  <si>
    <t>Zavadil Matyáš</t>
  </si>
  <si>
    <t>Zavadil Michal</t>
  </si>
  <si>
    <t>Zavadil Ondřej</t>
  </si>
  <si>
    <t>Strnad Michael</t>
  </si>
  <si>
    <t>Strnad Ondřej</t>
  </si>
  <si>
    <t>Strnad Radek</t>
  </si>
  <si>
    <t>Strnadel Sebastian</t>
  </si>
  <si>
    <t>Pokorný Radek</t>
  </si>
  <si>
    <t>Pokorný Radovan</t>
  </si>
  <si>
    <t>Pokorný Vojtěch</t>
  </si>
  <si>
    <t>Pokorný Zdeněk</t>
  </si>
  <si>
    <t>Pokrupa Marek</t>
  </si>
  <si>
    <t>Pola Matěj</t>
  </si>
  <si>
    <t>Poláček Arnošt</t>
  </si>
  <si>
    <t>Poláček Jaroslav</t>
  </si>
  <si>
    <t>Poláček Ladislav</t>
  </si>
  <si>
    <t>Poláček Michal</t>
  </si>
  <si>
    <t>Poláček Miroslav</t>
  </si>
  <si>
    <t>Poláček Ondřej</t>
  </si>
  <si>
    <t>Poláček Vladimír</t>
  </si>
  <si>
    <t>Polách Daneš</t>
  </si>
  <si>
    <t>Polách Jakub</t>
  </si>
  <si>
    <t>Polách Jaroslav</t>
  </si>
  <si>
    <t>Polách Jiří</t>
  </si>
  <si>
    <t>Pech Michal</t>
  </si>
  <si>
    <t>Pech Oliver</t>
  </si>
  <si>
    <t>Pech Tomáš</t>
  </si>
  <si>
    <t>Pech Václav</t>
  </si>
  <si>
    <t>Pecha Tomáš</t>
  </si>
  <si>
    <t>Pecha Vladan</t>
  </si>
  <si>
    <t>Pecháček David</t>
  </si>
  <si>
    <t>Pecháček Erik</t>
  </si>
  <si>
    <t>Pecháček Jaroslav</t>
  </si>
  <si>
    <t>Pecháček Jiří</t>
  </si>
  <si>
    <t>Pecháček Robin</t>
  </si>
  <si>
    <t>Pecháček Tomáš</t>
  </si>
  <si>
    <t>Pecháčková Romana</t>
  </si>
  <si>
    <t>Pechánková Karolína</t>
  </si>
  <si>
    <t>Pechanová Kristýna</t>
  </si>
  <si>
    <t>Pechek Jan</t>
  </si>
  <si>
    <t>Pechoč Bohumil</t>
  </si>
  <si>
    <t>Pejčoch Karel</t>
  </si>
  <si>
    <t>Pejčoch Pavel</t>
  </si>
  <si>
    <t>Pejcha Ivoš</t>
  </si>
  <si>
    <t>Pejcha Jiří</t>
  </si>
  <si>
    <t>Pejchlová Zuzana</t>
  </si>
  <si>
    <t>Pejková Rozálie</t>
  </si>
  <si>
    <t>Pejř Václav</t>
  </si>
  <si>
    <t>Pejřimovská Viola Ruby</t>
  </si>
  <si>
    <t>Pejřimovský Tadeáš Rubel</t>
  </si>
  <si>
    <t>Pejša Jan Vojtěch</t>
  </si>
  <si>
    <t>Pejša Jaroslav</t>
  </si>
  <si>
    <t>Pejša Marek</t>
  </si>
  <si>
    <t>Pejša Matěj Jakub</t>
  </si>
  <si>
    <t>Pejšek Jan</t>
  </si>
  <si>
    <t>Pejznoch Jakub</t>
  </si>
  <si>
    <t>Pekáč Martin</t>
  </si>
  <si>
    <t>Pekara Přemysl</t>
  </si>
  <si>
    <t>Pekara Štěpán</t>
  </si>
  <si>
    <t>Pekárek František</t>
  </si>
  <si>
    <t>Pekárek Jakub</t>
  </si>
  <si>
    <t>Pekárek Josef</t>
  </si>
  <si>
    <t>Pekárek Lukáš</t>
  </si>
  <si>
    <t>Pekárková Eva</t>
  </si>
  <si>
    <t>Pekárková Karin</t>
  </si>
  <si>
    <t>Pekarovič Jan</t>
  </si>
  <si>
    <t>Pekarovič Jaroslav</t>
  </si>
  <si>
    <t>Pekař Adam</t>
  </si>
  <si>
    <t>Pekař Lukáš</t>
  </si>
  <si>
    <t>Pekař Václav</t>
  </si>
  <si>
    <t>Peklo Jan</t>
  </si>
  <si>
    <t>Pěkník Milan</t>
  </si>
  <si>
    <t>Pěkný Antonín</t>
  </si>
  <si>
    <t>Pěkný Jaroslav</t>
  </si>
  <si>
    <t>Pelák Martin</t>
  </si>
  <si>
    <t>Pelák Tomáš</t>
  </si>
  <si>
    <t>Pelán Jan</t>
  </si>
  <si>
    <t>Pelán Karel</t>
  </si>
  <si>
    <t>Pelán Stanislav</t>
  </si>
  <si>
    <t>Pelant Jan</t>
  </si>
  <si>
    <t>Pelant Martin</t>
  </si>
  <si>
    <t>Pelant Tomáš</t>
  </si>
  <si>
    <t>Pelc Adam</t>
  </si>
  <si>
    <t>Pelc Lukáš</t>
  </si>
  <si>
    <t>Pelc Martin</t>
  </si>
  <si>
    <t>Pelc Miroslav</t>
  </si>
  <si>
    <t>Pelc Patrik</t>
  </si>
  <si>
    <t>Pelc Stanislav</t>
  </si>
  <si>
    <t>Pelcl Karel</t>
  </si>
  <si>
    <t>Pelech Lukáš</t>
  </si>
  <si>
    <t>Pelech Ondřej</t>
  </si>
  <si>
    <t>Pelikán Ctibor</t>
  </si>
  <si>
    <t>Sláma Ondřej</t>
  </si>
  <si>
    <t>Sláma Petr</t>
  </si>
  <si>
    <t>Sláma Šimon</t>
  </si>
  <si>
    <t>Sláma Tomáš</t>
  </si>
  <si>
    <t>Sláma Vojtěch</t>
  </si>
  <si>
    <t>Slámečka Karel</t>
  </si>
  <si>
    <t>Slaměník Jan</t>
  </si>
  <si>
    <t>Slámová Karolína</t>
  </si>
  <si>
    <t>Slanařová Nikol</t>
  </si>
  <si>
    <t>Slanec Jan</t>
  </si>
  <si>
    <t>Slanicay Gabriel</t>
  </si>
  <si>
    <t>Slanina Dan</t>
  </si>
  <si>
    <t>Slanina Jiří</t>
  </si>
  <si>
    <t>Slanina Maxmilián</t>
  </si>
  <si>
    <t>Slanina Miroslav</t>
  </si>
  <si>
    <t>Slanina Tomáš</t>
  </si>
  <si>
    <t>Slánský Jáchym</t>
  </si>
  <si>
    <t>Slaný Jiří</t>
  </si>
  <si>
    <t>Slaný Martin</t>
  </si>
  <si>
    <t>Slaný Vojtěch</t>
  </si>
  <si>
    <t>Slapnička Karel</t>
  </si>
  <si>
    <t>Slavětínský Jaroslav</t>
  </si>
  <si>
    <t>Slavíček David</t>
  </si>
  <si>
    <t>Slavíček Miroslav</t>
  </si>
  <si>
    <t>Slavík Adam</t>
  </si>
  <si>
    <t>Slavík Jan</t>
  </si>
  <si>
    <t>Slavík Josef</t>
  </si>
  <si>
    <t>Slavík Ladislav</t>
  </si>
  <si>
    <t>Slavík Libor</t>
  </si>
  <si>
    <t>Slavík Marek</t>
  </si>
  <si>
    <t>Slavík Matěj</t>
  </si>
  <si>
    <t>Slavík Miroslav</t>
  </si>
  <si>
    <t>Slavík Pavel</t>
  </si>
  <si>
    <t>Slavík Tomáš</t>
  </si>
  <si>
    <t>Slavíková Anežka</t>
  </si>
  <si>
    <t>Slavíková Barbora</t>
  </si>
  <si>
    <t>Slavíková Nikol</t>
  </si>
  <si>
    <t>Slavíková Rozálie</t>
  </si>
  <si>
    <t>Slavíková Tereza</t>
  </si>
  <si>
    <t>Slavinský Rostislav</t>
  </si>
  <si>
    <t>Slažanský Martin</t>
  </si>
  <si>
    <t>Slažanský Tibor</t>
  </si>
  <si>
    <t>Pernikář Jiří</t>
  </si>
  <si>
    <t>Perout Martin</t>
  </si>
  <si>
    <t>Peroutka Ivo</t>
  </si>
  <si>
    <t>Peroutka Marek</t>
  </si>
  <si>
    <t>Peroutka Šimon</t>
  </si>
  <si>
    <t>Peroutka Tomáš</t>
  </si>
  <si>
    <t>Pertl Jaroslav</t>
  </si>
  <si>
    <t>Perutka František</t>
  </si>
  <si>
    <t>Perutka Tomáš</t>
  </si>
  <si>
    <t>Peřich Jan</t>
  </si>
  <si>
    <t>Peřík Alois</t>
  </si>
  <si>
    <t>Peřina Jan</t>
  </si>
  <si>
    <t>Peřina Josef</t>
  </si>
  <si>
    <t>Peřina Michal</t>
  </si>
  <si>
    <t>Peřina Stanislav</t>
  </si>
  <si>
    <t>Peša Dalibor</t>
  </si>
  <si>
    <t>Peša Ladislav</t>
  </si>
  <si>
    <t>Peša Robert</t>
  </si>
  <si>
    <t>Pešák Ondřej</t>
  </si>
  <si>
    <t>Pešák Roman</t>
  </si>
  <si>
    <t>Pešák Stanislav</t>
  </si>
  <si>
    <t>Pešák Zdeněk</t>
  </si>
  <si>
    <t>Pešek Antonín</t>
  </si>
  <si>
    <t>Pešek Daniel</t>
  </si>
  <si>
    <t>Pešek Martin Jakub</t>
  </si>
  <si>
    <t>Pešek Patrik</t>
  </si>
  <si>
    <t>Pešek Petr</t>
  </si>
  <si>
    <t>Pešek Roman</t>
  </si>
  <si>
    <t>Pešek Roman Josef</t>
  </si>
  <si>
    <t>Pešička Vojtěch</t>
  </si>
  <si>
    <t>Pešina Vlastimil</t>
  </si>
  <si>
    <t>Peška Antonín</t>
  </si>
  <si>
    <t>Peška František</t>
  </si>
  <si>
    <t>Peška Jan</t>
  </si>
  <si>
    <t>Peška Martin</t>
  </si>
  <si>
    <t>Peška Matyáš</t>
  </si>
  <si>
    <t>Pešková Eva</t>
  </si>
  <si>
    <t>Pešl Adam</t>
  </si>
  <si>
    <t>Pešl Alec</t>
  </si>
  <si>
    <t>Pešl Jan</t>
  </si>
  <si>
    <t>Pešta Erik</t>
  </si>
  <si>
    <t>Pešta Jiří</t>
  </si>
  <si>
    <t>Pešta Milan</t>
  </si>
  <si>
    <t>Pešta Richard</t>
  </si>
  <si>
    <t>Pešta Vojtěch</t>
  </si>
  <si>
    <t>Pešťák Václav</t>
  </si>
  <si>
    <t>Peštová Kristýna</t>
  </si>
  <si>
    <t>Peták Petr</t>
  </si>
  <si>
    <t>Peter Josef</t>
  </si>
  <si>
    <t>Peter Karel</t>
  </si>
  <si>
    <t>Peter Kevin</t>
  </si>
  <si>
    <t>Peter Luboš</t>
  </si>
  <si>
    <t>Peter Luděk</t>
  </si>
  <si>
    <t>Peter Marek</t>
  </si>
  <si>
    <t>Petera Lubomír</t>
  </si>
  <si>
    <t>Petera Milan</t>
  </si>
  <si>
    <t>Peterek Zbyněk</t>
  </si>
  <si>
    <t>Peterka Jáchym</t>
  </si>
  <si>
    <t>Peterka Josef</t>
  </si>
  <si>
    <t>Peterka Kryštof</t>
  </si>
  <si>
    <t>Peterka Mikuláš</t>
  </si>
  <si>
    <t>Peterka Šimon</t>
  </si>
  <si>
    <t>Říha Pavel</t>
  </si>
  <si>
    <t>Říha Vojtěch</t>
  </si>
  <si>
    <t>Říha Zdeněk</t>
  </si>
  <si>
    <t>Krajíček Miroslav</t>
  </si>
  <si>
    <t>Krajíček Vladimír</t>
  </si>
  <si>
    <t>Krajina Aleš</t>
  </si>
  <si>
    <t>Krajsa Ivan</t>
  </si>
  <si>
    <t>Král Adam</t>
  </si>
  <si>
    <t>Král David</t>
  </si>
  <si>
    <t>Král Jakub</t>
  </si>
  <si>
    <t>Král Jan</t>
  </si>
  <si>
    <t>Král Jaromír</t>
  </si>
  <si>
    <t>Král Ladislav</t>
  </si>
  <si>
    <t>Král Matěj</t>
  </si>
  <si>
    <t>Král Michal</t>
  </si>
  <si>
    <t>Král Miloš</t>
  </si>
  <si>
    <t>Král Richard</t>
  </si>
  <si>
    <t>Král Stanislav</t>
  </si>
  <si>
    <t>Král Tomáš</t>
  </si>
  <si>
    <t>Král Václav</t>
  </si>
  <si>
    <t>Král Vojtěch</t>
  </si>
  <si>
    <t>Král Zdeněk</t>
  </si>
  <si>
    <t>Králíček Ondřej</t>
  </si>
  <si>
    <t>Králíček Petr</t>
  </si>
  <si>
    <t>Králík František</t>
  </si>
  <si>
    <t>Králík Jakub</t>
  </si>
  <si>
    <t>Králík Kristián</t>
  </si>
  <si>
    <t>Chovan Matouš</t>
  </si>
  <si>
    <t>Chovančík Adam</t>
  </si>
  <si>
    <t>Chovančík Jan</t>
  </si>
  <si>
    <t>Chovančík Petr</t>
  </si>
  <si>
    <t>Chovanec Aleš</t>
  </si>
  <si>
    <t>Chovanec Jindřich</t>
  </si>
  <si>
    <t>Chovanec Karel</t>
  </si>
  <si>
    <t>Chrascina Jan</t>
  </si>
  <si>
    <t>Chrástecký Radomír</t>
  </si>
  <si>
    <t>Chrástecký Václav</t>
  </si>
  <si>
    <t>Chrástek Petr</t>
  </si>
  <si>
    <t>Chrástka Adam</t>
  </si>
  <si>
    <t>Chrbolka Jaroslav</t>
  </si>
  <si>
    <t>Chrbolka Tomáš</t>
  </si>
  <si>
    <t>Gernert Otakar</t>
  </si>
  <si>
    <t>Gernertová Lucie</t>
  </si>
  <si>
    <t>Geršl Filip</t>
  </si>
  <si>
    <t>Gerych Jan</t>
  </si>
  <si>
    <t>Géryk Šimon</t>
  </si>
  <si>
    <t>Géryk Tobiáš</t>
  </si>
  <si>
    <t>Geuss Erik</t>
  </si>
  <si>
    <t>Ghazaryan Armen</t>
  </si>
  <si>
    <t>Gibes Radim</t>
  </si>
  <si>
    <t>Gil Karel</t>
  </si>
  <si>
    <t>Gilg Jindřich</t>
  </si>
  <si>
    <t>Čapek Robin</t>
  </si>
  <si>
    <t>Čapek Václav</t>
  </si>
  <si>
    <t>Čapek Vladimír</t>
  </si>
  <si>
    <t>Čapková Hana</t>
  </si>
  <si>
    <t>Čapoun Jan</t>
  </si>
  <si>
    <t>Čapoun Krištof</t>
  </si>
  <si>
    <t>Časar David</t>
  </si>
  <si>
    <t>Častulík Jiří</t>
  </si>
  <si>
    <t>Sportovní klub Brumov-Bylnice, z.s.</t>
  </si>
  <si>
    <t>Glinz Roman</t>
  </si>
  <si>
    <t>Glogar Samuel</t>
  </si>
  <si>
    <t>Glomb František</t>
  </si>
  <si>
    <t>Gloser David</t>
  </si>
  <si>
    <t>Gloser Tomáš</t>
  </si>
  <si>
    <t>Gloser Vojtěch</t>
  </si>
  <si>
    <t>Glozar Petr</t>
  </si>
  <si>
    <t>Glozar Tomáš</t>
  </si>
  <si>
    <t>Gnida Patrik</t>
  </si>
  <si>
    <t>Gnojek Jan</t>
  </si>
  <si>
    <t>Gnojek Lukáš</t>
  </si>
  <si>
    <t>Gnojek Petr</t>
  </si>
  <si>
    <t>Gnojková Alena</t>
  </si>
  <si>
    <t>Goč Petr</t>
  </si>
  <si>
    <t>Goč Vlastimil</t>
  </si>
  <si>
    <t>Godla Milan</t>
  </si>
  <si>
    <t>Godlová Kamila</t>
  </si>
  <si>
    <t>Godovský Jiří</t>
  </si>
  <si>
    <t>Godula Filip</t>
  </si>
  <si>
    <t>Gogela Martin</t>
  </si>
  <si>
    <t>Gögh Antonín</t>
  </si>
  <si>
    <t>Gögh Miroslav</t>
  </si>
  <si>
    <t>Gojný Česlav</t>
  </si>
  <si>
    <t>Gol Filip</t>
  </si>
  <si>
    <t>Golasovský Jaroslav</t>
  </si>
  <si>
    <t>Goldefus Fabian</t>
  </si>
  <si>
    <t>Golec Matyáš</t>
  </si>
  <si>
    <t>Goliášová Aneta</t>
  </si>
  <si>
    <t>Golis Petr</t>
  </si>
  <si>
    <t>Golka Dalibor</t>
  </si>
  <si>
    <t>Golognyi Damian</t>
  </si>
  <si>
    <t>Gombala Marek</t>
  </si>
  <si>
    <t>Gončarov Jan</t>
  </si>
  <si>
    <t>Gondek Radovan</t>
  </si>
  <si>
    <t>Gongol Matěj</t>
  </si>
  <si>
    <t>Gongol Ondřej</t>
  </si>
  <si>
    <t>Kožúšek Slavomír</t>
  </si>
  <si>
    <t>Kožušník Roman</t>
  </si>
  <si>
    <t>Kožušník Zbyněk</t>
  </si>
  <si>
    <t>Kožušníková Daniela</t>
  </si>
  <si>
    <t>Kracík Dobroslav</t>
  </si>
  <si>
    <t>Kracík Jaroslav</t>
  </si>
  <si>
    <t>Kracík Martin</t>
  </si>
  <si>
    <t>Kracík Miroslav</t>
  </si>
  <si>
    <t>Kracík Tomáš</t>
  </si>
  <si>
    <t>Kracík Zbyněk</t>
  </si>
  <si>
    <t>Kráčmar Matyáš</t>
  </si>
  <si>
    <t>Kráčmarová Tereza</t>
  </si>
  <si>
    <t>Krafka Jan</t>
  </si>
  <si>
    <t>Krahula Jiří</t>
  </si>
  <si>
    <t>Krahula Pavel</t>
  </si>
  <si>
    <t>Krahulík Matyáš</t>
  </si>
  <si>
    <t>Krajcar Pavel</t>
  </si>
  <si>
    <t>Krajcar Zdeněk</t>
  </si>
  <si>
    <t>Krajčovič Filip</t>
  </si>
  <si>
    <t>Krajíc Karel</t>
  </si>
  <si>
    <t>Krajíček Filip</t>
  </si>
  <si>
    <t>Krajíček Matěj</t>
  </si>
  <si>
    <t>Krajíček Matthew</t>
  </si>
  <si>
    <t>Kochová Alice</t>
  </si>
  <si>
    <t>Kokeš Bohuslav</t>
  </si>
  <si>
    <t>Kokeš Daniel</t>
  </si>
  <si>
    <t>Kokeš Felix</t>
  </si>
  <si>
    <t>Kokeš Ladislav</t>
  </si>
  <si>
    <t>Kokeš Štěpán</t>
  </si>
  <si>
    <t>Kokešová Adéla</t>
  </si>
  <si>
    <t>Kokrda Stanislav</t>
  </si>
  <si>
    <t>Kokrda Vladimír</t>
  </si>
  <si>
    <t>Kokrment René</t>
  </si>
  <si>
    <t>Kokta Marcel</t>
  </si>
  <si>
    <t>Kokula Filip</t>
  </si>
  <si>
    <t>Koláček Jiří</t>
  </si>
  <si>
    <t>Koláček Milan</t>
  </si>
  <si>
    <t>Koláček Vojta</t>
  </si>
  <si>
    <t>Kolačný David</t>
  </si>
  <si>
    <t>Kolanda Roman</t>
  </si>
  <si>
    <t>Chomický Josef</t>
  </si>
  <si>
    <t>Choutka Filip</t>
  </si>
  <si>
    <t>Šachová škola Bohumín, z.s.</t>
  </si>
  <si>
    <t>Borůvka Jiří</t>
  </si>
  <si>
    <t>Borůvka Michal</t>
  </si>
  <si>
    <t>Borůvka Milan</t>
  </si>
  <si>
    <t>Borůvka Petr</t>
  </si>
  <si>
    <t>Borůvka Radim</t>
  </si>
  <si>
    <t>Borůvka Vladimír</t>
  </si>
  <si>
    <t>Boryk Oleksiy</t>
  </si>
  <si>
    <t>TJ Orel Nivnice</t>
  </si>
  <si>
    <t>Borýsek Martin</t>
  </si>
  <si>
    <t>Bořík Vojtěch</t>
  </si>
  <si>
    <t>Bořil Tadeáš</t>
  </si>
  <si>
    <t>Bosák Jan</t>
  </si>
  <si>
    <t>Bosák Jiří</t>
  </si>
  <si>
    <t>Bosák Leo</t>
  </si>
  <si>
    <t>Bosák Michal</t>
  </si>
  <si>
    <t>Bosák René</t>
  </si>
  <si>
    <t>Bosák Vladimír</t>
  </si>
  <si>
    <t>Böserle Daniel</t>
  </si>
  <si>
    <t>Böserle Martin</t>
  </si>
  <si>
    <t>Bostl František</t>
  </si>
  <si>
    <t>Eisner Michal</t>
  </si>
  <si>
    <t>Eisner Oldřich</t>
  </si>
  <si>
    <t>Ekrt Mojmír</t>
  </si>
  <si>
    <t>Elek Marek</t>
  </si>
  <si>
    <t>Eliáš Jakub</t>
  </si>
  <si>
    <t>Eliáš Jan</t>
  </si>
  <si>
    <t>Eliáš Josef</t>
  </si>
  <si>
    <t>Eliáš Miroslav</t>
  </si>
  <si>
    <t>Eliáš Petr</t>
  </si>
  <si>
    <t>Eliáš Vojtěch</t>
  </si>
  <si>
    <t>Eliášek Milan</t>
  </si>
  <si>
    <t>Elstner Ondřej</t>
  </si>
  <si>
    <t>Endál Jan</t>
  </si>
  <si>
    <t>Endl Ladislav</t>
  </si>
  <si>
    <t>Endl Vlastimil</t>
  </si>
  <si>
    <t>Endler Boris</t>
  </si>
  <si>
    <t>Endlicher Milan</t>
  </si>
  <si>
    <t>Endršt Dan</t>
  </si>
  <si>
    <t>Erban Dušan</t>
  </si>
  <si>
    <t>Erban Jiří</t>
  </si>
  <si>
    <t>Erban Štěpán</t>
  </si>
  <si>
    <t>Erbrt Jan</t>
  </si>
  <si>
    <t>Eret Jaroslav</t>
  </si>
  <si>
    <t>Eret Jonáš</t>
  </si>
  <si>
    <t>Eret Matouš</t>
  </si>
  <si>
    <t>Eretová Jana</t>
  </si>
  <si>
    <t>Eretová Ludmila</t>
  </si>
  <si>
    <t>Erle Vojtěch</t>
  </si>
  <si>
    <t>Erlebach David</t>
  </si>
  <si>
    <t>Erlebach Vojtěch</t>
  </si>
  <si>
    <t>Erlebachová Michala</t>
  </si>
  <si>
    <t>Ernsten Oliver</t>
  </si>
  <si>
    <t>Ersepka Tomáš</t>
  </si>
  <si>
    <t>Esterka Jan</t>
  </si>
  <si>
    <t>Ešler Ondřej</t>
  </si>
  <si>
    <t>Ešner Marek</t>
  </si>
  <si>
    <t>Etrych Miroslav</t>
  </si>
  <si>
    <t>Evan Jan</t>
  </si>
  <si>
    <t>Exner Jakub</t>
  </si>
  <si>
    <t>Eyer Jan</t>
  </si>
  <si>
    <t>Eyer Martin</t>
  </si>
  <si>
    <t>Eyer Pavel</t>
  </si>
  <si>
    <t>Fabián Martin</t>
  </si>
  <si>
    <t>Fabian Zdeněk</t>
  </si>
  <si>
    <t>Fabiánek Radek</t>
  </si>
  <si>
    <t>Fabík Jan</t>
  </si>
  <si>
    <t>Fabík Leopold</t>
  </si>
  <si>
    <t>Fabík Václav</t>
  </si>
  <si>
    <t>Fadrhonc Marek</t>
  </si>
  <si>
    <t>Fadrný Marek</t>
  </si>
  <si>
    <t>Fafílek Tadeáš</t>
  </si>
  <si>
    <t>Faflík Jaromír</t>
  </si>
  <si>
    <t>Bradáč Roman</t>
  </si>
  <si>
    <t>Brácha Pavel</t>
  </si>
  <si>
    <t>Brandejský Vít</t>
  </si>
  <si>
    <t>Brát Karel</t>
  </si>
  <si>
    <t>Brát Libor</t>
  </si>
  <si>
    <t>Brat Milan</t>
  </si>
  <si>
    <t>Brattoli Bruno</t>
  </si>
  <si>
    <t>Braun Jan</t>
  </si>
  <si>
    <t>Braun Marek</t>
  </si>
  <si>
    <t>Braun Tomáš</t>
  </si>
  <si>
    <t>Brauner František</t>
  </si>
  <si>
    <t>Brauner Radek</t>
  </si>
  <si>
    <t>Braunová Ludmila</t>
  </si>
  <si>
    <t>Bravanský Lukáš</t>
  </si>
  <si>
    <t>Bravanský Michal</t>
  </si>
  <si>
    <t>Bravenec Karel</t>
  </si>
  <si>
    <t>Hadrava Lukáš</t>
  </si>
  <si>
    <t>Hadžala Daniel</t>
  </si>
  <si>
    <t>Haferník Milan</t>
  </si>
  <si>
    <t>Hafrovič Vendelín</t>
  </si>
  <si>
    <t>Haftar Bohdan</t>
  </si>
  <si>
    <t>Hácha Aleš</t>
  </si>
  <si>
    <t>Haidenko Mykola</t>
  </si>
  <si>
    <t>Hajčiar Jan</t>
  </si>
  <si>
    <t>Hajda Filip</t>
  </si>
  <si>
    <t>Hajduček Milan</t>
  </si>
  <si>
    <t>Hajduk Jakub</t>
  </si>
  <si>
    <t>Hajduk Jan</t>
  </si>
  <si>
    <t>Hajdušek Milan</t>
  </si>
  <si>
    <t>Hájek Arthur Jakub</t>
  </si>
  <si>
    <t>Hájek Bohumír</t>
  </si>
  <si>
    <t>Hájek David</t>
  </si>
  <si>
    <t>Hájek František</t>
  </si>
  <si>
    <t>Hájek Jan</t>
  </si>
  <si>
    <t>Hájek Jaroslav</t>
  </si>
  <si>
    <t>Hájek Jindřich</t>
  </si>
  <si>
    <t>Hájek Lukáš</t>
  </si>
  <si>
    <t>Hájek Michal</t>
  </si>
  <si>
    <t>Hájek Milan</t>
  </si>
  <si>
    <t>Hájek Miroslav</t>
  </si>
  <si>
    <t>Hájek Oskar</t>
  </si>
  <si>
    <t>Hájek Pavel</t>
  </si>
  <si>
    <t>Finkous Jakub</t>
  </si>
  <si>
    <t>Firla Stanislav</t>
  </si>
  <si>
    <t>Firuněk Jakub</t>
  </si>
  <si>
    <t>Firych Miroslav</t>
  </si>
  <si>
    <t>Fischer Otto</t>
  </si>
  <si>
    <t>Fišar Josef</t>
  </si>
  <si>
    <t>Fišer Felix</t>
  </si>
  <si>
    <t>Fišer Jan</t>
  </si>
  <si>
    <t>Fišer Miloš</t>
  </si>
  <si>
    <t>Fišer Pavel</t>
  </si>
  <si>
    <t>Fišer Sebastian Petr</t>
  </si>
  <si>
    <t>Fišer Vojtěch</t>
  </si>
  <si>
    <t>Fišera Petr</t>
  </si>
  <si>
    <t>Fišnar Martin</t>
  </si>
  <si>
    <t>Fišnar Václav</t>
  </si>
  <si>
    <t>Fiurášek Eduard</t>
  </si>
  <si>
    <t>Fizer Marek</t>
  </si>
  <si>
    <t>Fizerová Lucie</t>
  </si>
  <si>
    <t>Fizia Beatrice Ketrin</t>
  </si>
  <si>
    <t>Flajšman Pavel</t>
  </si>
  <si>
    <t>Flajšman Petr</t>
  </si>
  <si>
    <t>Flajšman Zdeněk</t>
  </si>
  <si>
    <t>Flašar Jan</t>
  </si>
  <si>
    <t>Flašar Jaroslav</t>
  </si>
  <si>
    <t>Flašar Roman</t>
  </si>
  <si>
    <t>Flégl Jan</t>
  </si>
  <si>
    <t>Flégl Vlastimil</t>
  </si>
  <si>
    <t>Flejberk Jiří</t>
  </si>
  <si>
    <t>Flek Adam</t>
  </si>
  <si>
    <t>Flek Lukáš</t>
  </si>
  <si>
    <t>Flekač Milan</t>
  </si>
  <si>
    <t>Flekač Vojtěch</t>
  </si>
  <si>
    <t>Flíček Vojtěch</t>
  </si>
  <si>
    <t>Flídr Robert</t>
  </si>
  <si>
    <t>Fliegel Adam</t>
  </si>
  <si>
    <t>Flieger Jan</t>
  </si>
  <si>
    <t>Flodr Jan</t>
  </si>
  <si>
    <t>Flodr Vítek</t>
  </si>
  <si>
    <t>Flora Tomáš</t>
  </si>
  <si>
    <t>Florián Jiří</t>
  </si>
  <si>
    <t>Florián Tomáš</t>
  </si>
  <si>
    <t>Floriánová Anna</t>
  </si>
  <si>
    <t>Floriánová Barbora</t>
  </si>
  <si>
    <t>Flos Pavel</t>
  </si>
  <si>
    <t>Flos Petr</t>
  </si>
  <si>
    <t>Fluxová Agáta</t>
  </si>
  <si>
    <t>Foit Hubert</t>
  </si>
  <si>
    <t>Foit Vladimír</t>
  </si>
  <si>
    <t>Fojt Jiří</t>
  </si>
  <si>
    <t>Fojt Leoš</t>
  </si>
  <si>
    <t>Fojt Ondřej</t>
  </si>
  <si>
    <t>Fojt Petr</t>
  </si>
  <si>
    <t>Fojtách Ivan</t>
  </si>
  <si>
    <t>Fojtík Adam</t>
  </si>
  <si>
    <t>Fojtík Josef</t>
  </si>
  <si>
    <t>Fojtík Martin</t>
  </si>
  <si>
    <t>Fojtík Stanislav</t>
  </si>
  <si>
    <t>Fojtík Tomáš</t>
  </si>
  <si>
    <t>Fojtík Vlastislav</t>
  </si>
  <si>
    <t>Halmich Vít</t>
  </si>
  <si>
    <t>Halmová Rosalie</t>
  </si>
  <si>
    <t>Halousek Jaroslav</t>
  </si>
  <si>
    <t>Halouzka Filip</t>
  </si>
  <si>
    <t>Halouzková Andrea</t>
  </si>
  <si>
    <t>Hálová Dominika</t>
  </si>
  <si>
    <t>Hamáček Pavel</t>
  </si>
  <si>
    <t>Hamadová Martina</t>
  </si>
  <si>
    <t>Hamák Daniel</t>
  </si>
  <si>
    <t>Hamala Ondřej</t>
  </si>
  <si>
    <t>Janás Vladimír</t>
  </si>
  <si>
    <t>Janásek Karel</t>
  </si>
  <si>
    <t>Janata Adam</t>
  </si>
  <si>
    <t>Janata Terenc</t>
  </si>
  <si>
    <t>Janča David</t>
  </si>
  <si>
    <t>Janča František</t>
  </si>
  <si>
    <t>Janča Jakub</t>
  </si>
  <si>
    <t>Jančák Lukáš</t>
  </si>
  <si>
    <t>Jančálek Jan</t>
  </si>
  <si>
    <t>Jančálek Petr</t>
  </si>
  <si>
    <t>Jančálek Zdeněk</t>
  </si>
  <si>
    <t>Jančařík Antonín</t>
  </si>
  <si>
    <t>Jančařík Jakub</t>
  </si>
  <si>
    <t>Janček Milan</t>
  </si>
  <si>
    <t>Jančička Jakub</t>
  </si>
  <si>
    <t>Jančík Petr</t>
  </si>
  <si>
    <t>Jančík Radim</t>
  </si>
  <si>
    <t>Jančík Vojtěch</t>
  </si>
  <si>
    <t>Jančo Robert</t>
  </si>
  <si>
    <t>Janda Adolf</t>
  </si>
  <si>
    <t>Janda Albert</t>
  </si>
  <si>
    <t>Janda Bořek</t>
  </si>
  <si>
    <t>Janda David</t>
  </si>
  <si>
    <t>Janda Dominik</t>
  </si>
  <si>
    <t>Janda Emil</t>
  </si>
  <si>
    <t>Křivohlávek Josef</t>
  </si>
  <si>
    <t>Křivská Eliška</t>
  </si>
  <si>
    <t>Křivská Veronika</t>
  </si>
  <si>
    <t>Křivský Jan</t>
  </si>
  <si>
    <t>Křivský Jiří</t>
  </si>
  <si>
    <t>Křivský Lukáš</t>
  </si>
  <si>
    <t>Křivský Matěj</t>
  </si>
  <si>
    <t>Křivský Mikuláš</t>
  </si>
  <si>
    <t>Křivský Tomáš</t>
  </si>
  <si>
    <t>Křivý Pavel</t>
  </si>
  <si>
    <t>Kříž Daniel</t>
  </si>
  <si>
    <t>Kříž Dominik</t>
  </si>
  <si>
    <t>Kříž Jan</t>
  </si>
  <si>
    <t>Kříž Luboš</t>
  </si>
  <si>
    <t>Kříž Milan</t>
  </si>
  <si>
    <t>Kříž Ondra</t>
  </si>
  <si>
    <t>Kříž Petr</t>
  </si>
  <si>
    <t>Kříž Tomáš</t>
  </si>
  <si>
    <t>Kříž Vojtěch</t>
  </si>
  <si>
    <t>Křižák Eduard</t>
  </si>
  <si>
    <t>Křížan Michal</t>
  </si>
  <si>
    <t>Křížek Daniel</t>
  </si>
  <si>
    <t>Křížek František</t>
  </si>
  <si>
    <t>Křížek Jaroslav</t>
  </si>
  <si>
    <t>Křížek Kryštof</t>
  </si>
  <si>
    <t>Křížek Martin</t>
  </si>
  <si>
    <t>Křížek Pavel</t>
  </si>
  <si>
    <t>Křížek Vladimír</t>
  </si>
  <si>
    <t>Křížka Dominik</t>
  </si>
  <si>
    <t>Křižka Jakub</t>
  </si>
  <si>
    <t>Křížka Václav</t>
  </si>
  <si>
    <t>Křížová Agáta</t>
  </si>
  <si>
    <t>Křížová Veronika</t>
  </si>
  <si>
    <t>Křovina Jan</t>
  </si>
  <si>
    <t>Kalouda Miroslav</t>
  </si>
  <si>
    <t>Kalous Kryštof</t>
  </si>
  <si>
    <t>Kalous Tomáš</t>
  </si>
  <si>
    <t>Kalousek Josef</t>
  </si>
  <si>
    <t>Kalousek Miroslav</t>
  </si>
  <si>
    <t>Kalousek Vladimír</t>
  </si>
  <si>
    <t>Homolka Tomáš</t>
  </si>
  <si>
    <t>Homolka Václav</t>
  </si>
  <si>
    <t>Homolka Vít</t>
  </si>
  <si>
    <t>Homolková Ivana</t>
  </si>
  <si>
    <t>Homza František</t>
  </si>
  <si>
    <t>Hon Jiří</t>
  </si>
  <si>
    <t>Kalužný Maxmilián</t>
  </si>
  <si>
    <t>Kalužný Michal</t>
  </si>
  <si>
    <t>Kalvas Martin</t>
  </si>
  <si>
    <t>Kalynčuková Kateřina</t>
  </si>
  <si>
    <t>Kamarádová Alžběta</t>
  </si>
  <si>
    <t>Kamenický Stanislav</t>
  </si>
  <si>
    <t>Kameník David</t>
  </si>
  <si>
    <t>Kameník Jiří</t>
  </si>
  <si>
    <t>Kameník Martin</t>
  </si>
  <si>
    <t>Kamenský Jeroným</t>
  </si>
  <si>
    <t>Kaminský Rudolf</t>
  </si>
  <si>
    <t>Kamlar Michal</t>
  </si>
  <si>
    <t>Janoš Martin</t>
  </si>
  <si>
    <t>Janošová Kateřina Anna</t>
  </si>
  <si>
    <t>Janošťák Jiří</t>
  </si>
  <si>
    <t>Janota Pavel</t>
  </si>
  <si>
    <t>Janota Petr</t>
  </si>
  <si>
    <t>Janotka Jakub</t>
  </si>
  <si>
    <t>Janotka Oldřich</t>
  </si>
  <si>
    <t>Janotková Kateřina</t>
  </si>
  <si>
    <t>Janouch Jáchym Štěpán</t>
  </si>
  <si>
    <t>Janouchová Marcela</t>
  </si>
  <si>
    <t>Frýbort Pavel</t>
  </si>
  <si>
    <t>Fryč Lukáš</t>
  </si>
  <si>
    <t>Fryč Miroslav</t>
  </si>
  <si>
    <t>TJ Sokol Nesovice</t>
  </si>
  <si>
    <t>Fryček David</t>
  </si>
  <si>
    <t>Fryček Robert</t>
  </si>
  <si>
    <t>Fryda Dominik</t>
  </si>
  <si>
    <t>Frýda Tomáš</t>
  </si>
  <si>
    <t>Fryš Michal</t>
  </si>
  <si>
    <t>Fuciman Marcel</t>
  </si>
  <si>
    <t>Fuciman Michal</t>
  </si>
  <si>
    <t>Fuciman Ondřej</t>
  </si>
  <si>
    <t>Fučíková Leona</t>
  </si>
  <si>
    <t>Fugner Štěpán</t>
  </si>
  <si>
    <t>Fuchs František</t>
  </si>
  <si>
    <t>Fuchs Luděk</t>
  </si>
  <si>
    <t>Hruška Antonín</t>
  </si>
  <si>
    <t>Hruška Jaromír</t>
  </si>
  <si>
    <t>Hruška Jiří</t>
  </si>
  <si>
    <t>Hruška Josef</t>
  </si>
  <si>
    <t>Hruška Karel</t>
  </si>
  <si>
    <t>Hruška Kryštof</t>
  </si>
  <si>
    <t>Hruška Lukáš</t>
  </si>
  <si>
    <t>Hruška Marek</t>
  </si>
  <si>
    <t>Hruška Ondřej</t>
  </si>
  <si>
    <t>Hruška Tomáš</t>
  </si>
  <si>
    <t>Hruška Vladimír</t>
  </si>
  <si>
    <t>Hruška Vladislav</t>
  </si>
  <si>
    <t>Hrušková Jana</t>
  </si>
  <si>
    <t>Hrušková Johana</t>
  </si>
  <si>
    <t>Hrušovský František</t>
  </si>
  <si>
    <t>Hrůza Dominik</t>
  </si>
  <si>
    <t>Hrůza Martin</t>
  </si>
  <si>
    <t>Hrůza Matyáš</t>
  </si>
  <si>
    <t>Hrůza Miroslav</t>
  </si>
  <si>
    <t>Hrůza Tomáš</t>
  </si>
  <si>
    <t>Hružík Lumír</t>
  </si>
  <si>
    <t>Hryzbil František</t>
  </si>
  <si>
    <t>Hřebec Václav</t>
  </si>
  <si>
    <t>Hřeben David</t>
  </si>
  <si>
    <t>Hřebíček Tibor</t>
  </si>
  <si>
    <t>Hřebík Martin</t>
  </si>
  <si>
    <t>Hubáček Jakub</t>
  </si>
  <si>
    <t>Hubáček Martin</t>
  </si>
  <si>
    <t>Hubáček Milan</t>
  </si>
  <si>
    <t>Hubáček Ondřej</t>
  </si>
  <si>
    <t>Hubáček Radek</t>
  </si>
  <si>
    <t>Hubáček Vojtěch</t>
  </si>
  <si>
    <t>Hubálek Roman</t>
  </si>
  <si>
    <t>Hubálek Vojtěch</t>
  </si>
  <si>
    <t>Hubený Pavel</t>
  </si>
  <si>
    <t>Hubený Václav</t>
  </si>
  <si>
    <t>Hubingerová Kristína</t>
  </si>
  <si>
    <t>Hubinka Lukáš</t>
  </si>
  <si>
    <t>Hubka Luboš</t>
  </si>
  <si>
    <t>Hubka Roland</t>
  </si>
  <si>
    <t>Hübl Dominik</t>
  </si>
  <si>
    <t>Hübl Florian</t>
  </si>
  <si>
    <t>Hübner František</t>
  </si>
  <si>
    <t>Hübner Lukáš</t>
  </si>
  <si>
    <t>Hübner Petr</t>
  </si>
  <si>
    <t>Hučík Lukáš</t>
  </si>
  <si>
    <t>Hudec Jaroslav</t>
  </si>
  <si>
    <t>Hudec Ondřej</t>
  </si>
  <si>
    <t>Hudec Tomáš</t>
  </si>
  <si>
    <t>Hudec Zdeněk</t>
  </si>
  <si>
    <t>Hudecz David</t>
  </si>
  <si>
    <t>Hudeček Hubert</t>
  </si>
  <si>
    <t>Hudeček Jan</t>
  </si>
  <si>
    <t>Hudeček Jaroslav</t>
  </si>
  <si>
    <t>Hudeček Jindřich</t>
  </si>
  <si>
    <t>Hudeček Jiří</t>
  </si>
  <si>
    <t>Hudousek Vladimír</t>
  </si>
  <si>
    <t>Hudský Miloš</t>
  </si>
  <si>
    <t>Hudský Tomáš</t>
  </si>
  <si>
    <t>Hudský Václav</t>
  </si>
  <si>
    <t>Hudziec Bronislav</t>
  </si>
  <si>
    <t>Hudziec Michal</t>
  </si>
  <si>
    <t>Gallik Miroslav</t>
  </si>
  <si>
    <t>Plešek Jiří</t>
  </si>
  <si>
    <t>Gregor Jiří</t>
  </si>
  <si>
    <t>Paulovič Martin</t>
  </si>
  <si>
    <t>Marko Ondřej</t>
  </si>
  <si>
    <t>Pokorný Matěj</t>
  </si>
  <si>
    <t>Vávrová Jaroslava</t>
  </si>
  <si>
    <t>Franěk Petr</t>
  </si>
  <si>
    <t>Chlup Marek</t>
  </si>
  <si>
    <t>Moura Smith Victor Marcos</t>
  </si>
  <si>
    <t>Legkostup Maxim</t>
  </si>
  <si>
    <t>Česal Milan</t>
  </si>
  <si>
    <t>Železný Jan</t>
  </si>
  <si>
    <t>ŠK Molekula</t>
  </si>
  <si>
    <t>Karapetyan Eduard</t>
  </si>
  <si>
    <t>Ellinger Jiří</t>
  </si>
  <si>
    <t>Neymer Evgeny</t>
  </si>
  <si>
    <t>Klacek Jan</t>
  </si>
  <si>
    <t>Čejka Lubomír</t>
  </si>
  <si>
    <t>Serrano Salvador Eduardo</t>
  </si>
  <si>
    <t>Šebestík Sebastian</t>
  </si>
  <si>
    <t>Novotný Jáchym</t>
  </si>
  <si>
    <t>Aghamammadov Kamran</t>
  </si>
  <si>
    <t>Mojžíšová Barbora</t>
  </si>
  <si>
    <t>Popov Roman</t>
  </si>
  <si>
    <t>Gahura Šimon</t>
  </si>
  <si>
    <t>Pokorná Valerie</t>
  </si>
  <si>
    <t>Sedláček Václav</t>
  </si>
  <si>
    <t>Hodek Jakub</t>
  </si>
  <si>
    <t>Donner Lukáš</t>
  </si>
  <si>
    <t>Petkevič Vladimír</t>
  </si>
  <si>
    <t>Lenk Vojtěch</t>
  </si>
  <si>
    <t>Zgraja Petr</t>
  </si>
  <si>
    <t>Davídek Tomáš</t>
  </si>
  <si>
    <t>Kouba Kristián</t>
  </si>
  <si>
    <t>Babič Danil</t>
  </si>
  <si>
    <t>Stark Lukáš</t>
  </si>
  <si>
    <t>Weiner Josef</t>
  </si>
  <si>
    <t>Žemlička Miloš</t>
  </si>
  <si>
    <t>Židek Daniel</t>
  </si>
  <si>
    <t>Žídek David</t>
  </si>
  <si>
    <t>Žídek Jan</t>
  </si>
  <si>
    <t>Židek Lukáš</t>
  </si>
  <si>
    <t>Žídek Miroslav</t>
  </si>
  <si>
    <t>Židek Pavel</t>
  </si>
  <si>
    <t>Žídek Samuel</t>
  </si>
  <si>
    <t>Židek Václav</t>
  </si>
  <si>
    <t>Žídek Vojtěch</t>
  </si>
  <si>
    <t>Žídková Matilda</t>
  </si>
  <si>
    <t>Žigo Viktor</t>
  </si>
  <si>
    <t>Žikavský Rudolf</t>
  </si>
  <si>
    <t>Žíla Dominik</t>
  </si>
  <si>
    <t>Žila Ján</t>
  </si>
  <si>
    <t>Žíla Pavel</t>
  </si>
  <si>
    <t>Vancl Ladislav</t>
  </si>
  <si>
    <t>Vančák Milan</t>
  </si>
  <si>
    <t>Vančura Adam</t>
  </si>
  <si>
    <t>Vančura David</t>
  </si>
  <si>
    <t>Vančura Jakub</t>
  </si>
  <si>
    <t>Vančura Jaroslav</t>
  </si>
  <si>
    <t>Vančura Marek</t>
  </si>
  <si>
    <t>Vančura Martin</t>
  </si>
  <si>
    <t>Vančura Milan</t>
  </si>
  <si>
    <t>Vančura Samuel</t>
  </si>
  <si>
    <t>Vančurová Eliška</t>
  </si>
  <si>
    <t>Vančurová Ivana</t>
  </si>
  <si>
    <t>Vanduch David</t>
  </si>
  <si>
    <t>Vaněček Jiří</t>
  </si>
  <si>
    <t>Vaněček Josef</t>
  </si>
  <si>
    <t>Vaněček Kryštof</t>
  </si>
  <si>
    <t>Vaněček Tadeáš</t>
  </si>
  <si>
    <t>Vaneček Vojtěch</t>
  </si>
  <si>
    <t>Vaněk Aleš</t>
  </si>
  <si>
    <t>Vaněk Bohuslav</t>
  </si>
  <si>
    <t>Vaněk František</t>
  </si>
  <si>
    <t>Vaněk Ladislav</t>
  </si>
  <si>
    <t>Vaněk Matěj</t>
  </si>
  <si>
    <t>Vaněk Michal</t>
  </si>
  <si>
    <t>Vaněk Miroslav</t>
  </si>
  <si>
    <t>Vaněk Robin</t>
  </si>
  <si>
    <t>Vaněk Tomáš</t>
  </si>
  <si>
    <t>Vanger Ladislav</t>
  </si>
  <si>
    <t>Vaňha Kryštof</t>
  </si>
  <si>
    <t>Vaňhara Antonín</t>
  </si>
  <si>
    <t>Vaňhara Jan</t>
  </si>
  <si>
    <t>Vaňhara Jiří</t>
  </si>
  <si>
    <t>Vaňhara Lukáš</t>
  </si>
  <si>
    <t>Vaňhara Petr</t>
  </si>
  <si>
    <t>Vaňharová Lucie</t>
  </si>
  <si>
    <t>Vaníček Daniel</t>
  </si>
  <si>
    <t>Vaníček Jan</t>
  </si>
  <si>
    <t>Vaníček Jiří</t>
  </si>
  <si>
    <t>Vaníček Lukáš</t>
  </si>
  <si>
    <t>Vaníček Martin</t>
  </si>
  <si>
    <t>Vaníček Michal</t>
  </si>
  <si>
    <t>Vaníček Petr</t>
  </si>
  <si>
    <t>Vaníček Václav</t>
  </si>
  <si>
    <t>Vaníček Vojtěch</t>
  </si>
  <si>
    <t>Vanini Jan</t>
  </si>
  <si>
    <t>Vaniš Štěpán</t>
  </si>
  <si>
    <t>Vanka Miloslav</t>
  </si>
  <si>
    <t>Vanko Jiří</t>
  </si>
  <si>
    <t>Vaňková Marcela</t>
  </si>
  <si>
    <t>Vaňková Marie</t>
  </si>
  <si>
    <t>Vaňková Veronika</t>
  </si>
  <si>
    <t>Vaňo Lukas</t>
  </si>
  <si>
    <t>Zimovčák Zdeněk</t>
  </si>
  <si>
    <t>Rolinek Jiří</t>
  </si>
  <si>
    <t>Buksa Jaromír</t>
  </si>
  <si>
    <t>Vondra Martin</t>
  </si>
  <si>
    <t>Kubíček Robert</t>
  </si>
  <si>
    <t>Crha Jaroslav</t>
  </si>
  <si>
    <t>Plicka Stanislav</t>
  </si>
  <si>
    <t>Penk František</t>
  </si>
  <si>
    <t>Pokorný Pavel</t>
  </si>
  <si>
    <t>Orna Jan</t>
  </si>
  <si>
    <t>Rývová Anna</t>
  </si>
  <si>
    <t>Máca Kamil</t>
  </si>
  <si>
    <t>Baier Jan</t>
  </si>
  <si>
    <t>Král Josef</t>
  </si>
  <si>
    <t>Baroch Václav</t>
  </si>
  <si>
    <t>Bartáček Jan</t>
  </si>
  <si>
    <t>Kůs Pavel</t>
  </si>
  <si>
    <t>Boček Martin</t>
  </si>
  <si>
    <t>Kuncman Karel</t>
  </si>
  <si>
    <t>Hlivjak Jozef</t>
  </si>
  <si>
    <t>Charouz Jaroslav</t>
  </si>
  <si>
    <t>Čižmárová Zuzana</t>
  </si>
  <si>
    <t>Pivoňka Michael</t>
  </si>
  <si>
    <t>Hála Richard</t>
  </si>
  <si>
    <t>Vejsada Ondřej</t>
  </si>
  <si>
    <t>Březina Miloš</t>
  </si>
  <si>
    <t>Keder Igor</t>
  </si>
  <si>
    <t>Matoušek Vladimír</t>
  </si>
  <si>
    <t>Štefek Radim</t>
  </si>
  <si>
    <t>Šafařík Stanislav</t>
  </si>
  <si>
    <t>Matějka Vladimír</t>
  </si>
  <si>
    <t>Gruber Tomáš</t>
  </si>
  <si>
    <t>Borek Michal</t>
  </si>
  <si>
    <t>Pavlík Miroslav</t>
  </si>
  <si>
    <t>Kučera Václav</t>
  </si>
  <si>
    <t>Boháč Petr</t>
  </si>
  <si>
    <t>Antoš David</t>
  </si>
  <si>
    <t>Civín Jan</t>
  </si>
  <si>
    <t>Šachový klub Bohnice</t>
  </si>
  <si>
    <t>Rada Jan</t>
  </si>
  <si>
    <t>Miskolczi Vítězslav</t>
  </si>
  <si>
    <t>Šlechta Karel</t>
  </si>
  <si>
    <t>Němec Igor</t>
  </si>
  <si>
    <t>Hackel Luděk</t>
  </si>
  <si>
    <t>Galandauer Jan</t>
  </si>
  <si>
    <t>Šachový klub Praha 4</t>
  </si>
  <si>
    <t>Pesr Jaromír</t>
  </si>
  <si>
    <t>Trojáček Otakar</t>
  </si>
  <si>
    <t>Ursta Lubomír</t>
  </si>
  <si>
    <t>Kalous Miroslav</t>
  </si>
  <si>
    <t>Lukeš Martin</t>
  </si>
  <si>
    <t>Kasalický Petr</t>
  </si>
  <si>
    <t>Toulec Stanislav</t>
  </si>
  <si>
    <t>Zeman David</t>
  </si>
  <si>
    <t>Krischke Arnold</t>
  </si>
  <si>
    <t>Lizner Jaroslav</t>
  </si>
  <si>
    <t>Ambrož Antonín</t>
  </si>
  <si>
    <t>Němec Milan</t>
  </si>
  <si>
    <t>Dolínek Vladimír</t>
  </si>
  <si>
    <t>Možná Eva</t>
  </si>
  <si>
    <t>Eckstein Michael</t>
  </si>
  <si>
    <t>Řehák Pavel</t>
  </si>
  <si>
    <t>Tregler Boris</t>
  </si>
  <si>
    <t>Puchmajer Pavel</t>
  </si>
  <si>
    <t>Hrubý Martin</t>
  </si>
  <si>
    <t>Pospěch Radim</t>
  </si>
  <si>
    <t>Vantuch Lucian</t>
  </si>
  <si>
    <t>Vantuch Marek</t>
  </si>
  <si>
    <t>Vantuch Miroslav</t>
  </si>
  <si>
    <t>Vanžura Pavel</t>
  </si>
  <si>
    <t>Varadi Ondřej</t>
  </si>
  <si>
    <t>Varadiová Eva</t>
  </si>
  <si>
    <t>Varga Hynek</t>
  </si>
  <si>
    <t>Varga Jan</t>
  </si>
  <si>
    <t>Varga Marian</t>
  </si>
  <si>
    <t>Vargas Ariel</t>
  </si>
  <si>
    <t>Hrabě Kristián</t>
  </si>
  <si>
    <t>Ojrzynska Klara</t>
  </si>
  <si>
    <t>Bukovskiy Andrey</t>
  </si>
  <si>
    <t>Tsvetkov Alexandr</t>
  </si>
  <si>
    <t>Jukl Karel</t>
  </si>
  <si>
    <t>Kolbušovský Michal</t>
  </si>
  <si>
    <t>Oceláková Lucie</t>
  </si>
  <si>
    <t>Talián Milan</t>
  </si>
  <si>
    <t>Sboev Kirill</t>
  </si>
  <si>
    <t>Šebek Josef</t>
  </si>
  <si>
    <t>Kolečkář Lukáš</t>
  </si>
  <si>
    <t>Svoboda Daniel</t>
  </si>
  <si>
    <t>Tesař Jakub</t>
  </si>
  <si>
    <t>Mrázek Václav</t>
  </si>
  <si>
    <t>Krupičková Lucie</t>
  </si>
  <si>
    <t>Pásek Josef</t>
  </si>
  <si>
    <t>Heusler David</t>
  </si>
  <si>
    <t>Štěpánek Tomáš</t>
  </si>
  <si>
    <t>Adam Samuel</t>
  </si>
  <si>
    <t>Lipový Jakub</t>
  </si>
  <si>
    <t>Bára Jan</t>
  </si>
  <si>
    <t>Dubský Tomáš</t>
  </si>
  <si>
    <t>Dubský Lukáš</t>
  </si>
  <si>
    <t>Vosecký Martin</t>
  </si>
  <si>
    <t>Schula Vojtěch</t>
  </si>
  <si>
    <t>Novák Ondřej</t>
  </si>
  <si>
    <t>Viktorov Vadim</t>
  </si>
  <si>
    <t>Sokolov Alexander</t>
  </si>
  <si>
    <t>Pohořelický Lukáš</t>
  </si>
  <si>
    <t>Sejková Sofia</t>
  </si>
  <si>
    <t>Pilát Jakub</t>
  </si>
  <si>
    <t>Paulovič Michal</t>
  </si>
  <si>
    <t>Kuchař Jakub</t>
  </si>
  <si>
    <t>Barth Vít</t>
  </si>
  <si>
    <t>Hájek Tadeáš</t>
  </si>
  <si>
    <t>Lábusová Anežka</t>
  </si>
  <si>
    <t>Milner Petr</t>
  </si>
  <si>
    <t>Verdiyan Mikael</t>
  </si>
  <si>
    <t>Mráz Jaroslav</t>
  </si>
  <si>
    <t>Šafařík Pavel</t>
  </si>
  <si>
    <t>Lempochner Lukáš</t>
  </si>
  <si>
    <t>Skoumal Daniel</t>
  </si>
  <si>
    <t>Fedoročko Alexandr</t>
  </si>
  <si>
    <t>Bystrickiy Daniil</t>
  </si>
  <si>
    <t>Krautstengl Alan</t>
  </si>
  <si>
    <t>Vaňková Alena</t>
  </si>
  <si>
    <t>Veselý Martin</t>
  </si>
  <si>
    <t>Píša Ivo</t>
  </si>
  <si>
    <t>Kameník Robert</t>
  </si>
  <si>
    <t>Ševčík Zdeněk</t>
  </si>
  <si>
    <t>Procházka Pavel</t>
  </si>
  <si>
    <t>Hájek Josef</t>
  </si>
  <si>
    <t>Strejček Pavel</t>
  </si>
  <si>
    <t>Barotek Martin</t>
  </si>
  <si>
    <t>Turner Oldřich</t>
  </si>
  <si>
    <t>Šindler Michal</t>
  </si>
  <si>
    <t>Rubal Adam</t>
  </si>
  <si>
    <t>Vondryska Stanislav</t>
  </si>
  <si>
    <t>Voňková Tereza</t>
  </si>
  <si>
    <t>Vopálka Dan</t>
  </si>
  <si>
    <t>Vopálka Filip</t>
  </si>
  <si>
    <t>Vopálka Vojtěch</t>
  </si>
  <si>
    <t>Vopařil Václav</t>
  </si>
  <si>
    <t>Vopat Jan</t>
  </si>
  <si>
    <t>Vopat Pavel</t>
  </si>
  <si>
    <t>Čech Tomáš</t>
  </si>
  <si>
    <t>Čermáková Helena</t>
  </si>
  <si>
    <t>Černý Jaroslav</t>
  </si>
  <si>
    <t>Budka Alexandr</t>
  </si>
  <si>
    <t>Šuster Karel</t>
  </si>
  <si>
    <t>Říha Štěpán</t>
  </si>
  <si>
    <t>Hanika Matěj</t>
  </si>
  <si>
    <t>Beneš Jáchym</t>
  </si>
  <si>
    <t>Čelovský Jan</t>
  </si>
  <si>
    <t>Gacho Ondřej</t>
  </si>
  <si>
    <t>Špinka Matěj</t>
  </si>
  <si>
    <t>Těšitel Michal</t>
  </si>
  <si>
    <t>Mojžíš Jaroslav</t>
  </si>
  <si>
    <t>Novák Pavel</t>
  </si>
  <si>
    <t>Tyle Jan</t>
  </si>
  <si>
    <t>Vítová Jana</t>
  </si>
  <si>
    <t>Wadura Robert</t>
  </si>
  <si>
    <t>Lýsek Lukáš</t>
  </si>
  <si>
    <t>Novák Václav</t>
  </si>
  <si>
    <t>Straka Jan</t>
  </si>
  <si>
    <t>Kunc Pavel</t>
  </si>
  <si>
    <t>Formánek Martin</t>
  </si>
  <si>
    <t>Krys Jaromír</t>
  </si>
  <si>
    <t>Němcová Kristýna</t>
  </si>
  <si>
    <t>Vedral Oldřich</t>
  </si>
  <si>
    <t>Marek Jan</t>
  </si>
  <si>
    <t>Dvořák Aleš</t>
  </si>
  <si>
    <t>Kadlec Adam</t>
  </si>
  <si>
    <t>Hruška Martin</t>
  </si>
  <si>
    <t>Čížek Martin</t>
  </si>
  <si>
    <t>Hlaváč Petr</t>
  </si>
  <si>
    <t>Tričkov Vasil</t>
  </si>
  <si>
    <t>Vítek Jan</t>
  </si>
  <si>
    <t>Němec Václav</t>
  </si>
  <si>
    <t>Školoud Barnabáš</t>
  </si>
  <si>
    <t>Vevera Radek</t>
  </si>
  <si>
    <t>Kubát Martin</t>
  </si>
  <si>
    <t>Pěkník Adam</t>
  </si>
  <si>
    <t>Dvořák Jiří</t>
  </si>
  <si>
    <t>Šustrová Jaroslava</t>
  </si>
  <si>
    <t>Karneges William</t>
  </si>
  <si>
    <t>Soják Dominik</t>
  </si>
  <si>
    <t>Nguyen Thai Dai Vu</t>
  </si>
  <si>
    <t>Kozohorský Michal</t>
  </si>
  <si>
    <t>Jazbec Bretislav</t>
  </si>
  <si>
    <t>Vráblík Jan</t>
  </si>
  <si>
    <t>Vraj Karel</t>
  </si>
  <si>
    <t>Hamral Čestmír</t>
  </si>
  <si>
    <t>Kulhavý Boleslav</t>
  </si>
  <si>
    <t>Kalousek Zdeněk</t>
  </si>
  <si>
    <t>Brát Jiří</t>
  </si>
  <si>
    <t>Tvrzský Filip</t>
  </si>
  <si>
    <t>Slanina Michal</t>
  </si>
  <si>
    <t>Směták Václav</t>
  </si>
  <si>
    <t>Sochor Martin</t>
  </si>
  <si>
    <t>Svoboda Jan</t>
  </si>
  <si>
    <t>Sýkora Miroslav</t>
  </si>
  <si>
    <t>Taišl Lubomír</t>
  </si>
  <si>
    <t>Tlamsa Radovan</t>
  </si>
  <si>
    <t>Trochta Vojtěch</t>
  </si>
  <si>
    <t>Trčka Bohdan</t>
  </si>
  <si>
    <t>Senft Antonín</t>
  </si>
  <si>
    <t>Plaček Vilém</t>
  </si>
  <si>
    <t>Starkov Alexey</t>
  </si>
  <si>
    <t>Vondrák Martin</t>
  </si>
  <si>
    <t>Vondrák Matěj</t>
  </si>
  <si>
    <t>Hozda Max</t>
  </si>
  <si>
    <t>Richter Jiří</t>
  </si>
  <si>
    <t>Pergl Matyáš</t>
  </si>
  <si>
    <t>Holub Adam</t>
  </si>
  <si>
    <t>Hroch Matěj</t>
  </si>
  <si>
    <t>Svoboda Vladimír</t>
  </si>
  <si>
    <t>Vlachynská Lilian</t>
  </si>
  <si>
    <t>Žák Jiří</t>
  </si>
  <si>
    <t>Hoang Mính Khán Jan</t>
  </si>
  <si>
    <t>Martinek Lukáš</t>
  </si>
  <si>
    <t>Makarevich Fedor</t>
  </si>
  <si>
    <t>Bíkl Radek</t>
  </si>
  <si>
    <t>Kadlečík Martin</t>
  </si>
  <si>
    <t>Guthová Tereza</t>
  </si>
  <si>
    <t>Tichý Tomáš</t>
  </si>
  <si>
    <t>Čermák Jindřich</t>
  </si>
  <si>
    <t>Remiš David</t>
  </si>
  <si>
    <t>Seige Viktor</t>
  </si>
  <si>
    <t>Brož Mikuláš</t>
  </si>
  <si>
    <t>Grasev Jan</t>
  </si>
  <si>
    <t>Havrlík Marek</t>
  </si>
  <si>
    <t>Husa Daniel</t>
  </si>
  <si>
    <t>Suchý Norbert</t>
  </si>
  <si>
    <t>Burdalev Kirill</t>
  </si>
  <si>
    <t>Mádle Robin</t>
  </si>
  <si>
    <t>Starikova Vassilina</t>
  </si>
  <si>
    <t>Vomáčka Miroslav</t>
  </si>
  <si>
    <t>Vomáčko Lukáš</t>
  </si>
  <si>
    <t>Vomela Jan</t>
  </si>
  <si>
    <t>Vomela Patrik</t>
  </si>
  <si>
    <t>Vomlelová Zuzana</t>
  </si>
  <si>
    <t>Vonderka Lukáš</t>
  </si>
  <si>
    <t>Vondra Aleš</t>
  </si>
  <si>
    <t>Vondra Filip</t>
  </si>
  <si>
    <t>Vondra Lukáš</t>
  </si>
  <si>
    <t>Vondra Marek</t>
  </si>
  <si>
    <t>Vondra Zbyněk</t>
  </si>
  <si>
    <t>Vondráček Daniel</t>
  </si>
  <si>
    <t>Vondráček Jiří</t>
  </si>
  <si>
    <t>Vondráček Pavel</t>
  </si>
  <si>
    <t>Vondráčková Alena</t>
  </si>
  <si>
    <t>Vondrášek František</t>
  </si>
  <si>
    <t>Vondrouš Jan</t>
  </si>
  <si>
    <t>Vondrovic Matěj</t>
  </si>
  <si>
    <t>Vondruš Martin</t>
  </si>
  <si>
    <t>Vondruška Leoš</t>
  </si>
  <si>
    <t>Vondruška Milan</t>
  </si>
  <si>
    <t>Vondruška Viktor</t>
  </si>
  <si>
    <t>Šimeček Jan</t>
  </si>
  <si>
    <t>Šimeček Josef</t>
  </si>
  <si>
    <t>Šimečková Eva</t>
  </si>
  <si>
    <t>Šimek David</t>
  </si>
  <si>
    <t>Šimek František</t>
  </si>
  <si>
    <t>Šimek Jan</t>
  </si>
  <si>
    <t>Šimek Jaroslav</t>
  </si>
  <si>
    <t>Šimek Jiří</t>
  </si>
  <si>
    <t>Šimek Martin</t>
  </si>
  <si>
    <t>Šimek Milan</t>
  </si>
  <si>
    <t>Šimek Radek</t>
  </si>
  <si>
    <t>Šimek Šimon</t>
  </si>
  <si>
    <t>Šimek Václav</t>
  </si>
  <si>
    <t>Šimek Viktor</t>
  </si>
  <si>
    <t>Šimek Vladimír</t>
  </si>
  <si>
    <t>Šimek Zdeněk</t>
  </si>
  <si>
    <t>Šimerda Jan</t>
  </si>
  <si>
    <t>Šimetka Vlastimil</t>
  </si>
  <si>
    <t>Šimíček Jiljí</t>
  </si>
  <si>
    <t>Šimík František</t>
  </si>
  <si>
    <t>Šimik Matěj</t>
  </si>
  <si>
    <t>Šimík Petr</t>
  </si>
  <si>
    <t>Šimko Mário</t>
  </si>
  <si>
    <t>Šimko Štefan</t>
  </si>
  <si>
    <t>Šiml Oldřich</t>
  </si>
  <si>
    <t>Šimon Adam</t>
  </si>
  <si>
    <t>Šimon David</t>
  </si>
  <si>
    <t>Šimon Petr</t>
  </si>
  <si>
    <t>Šimon Václav</t>
  </si>
  <si>
    <t>Šimoník Petr</t>
  </si>
  <si>
    <t>Šimonová Debora</t>
  </si>
  <si>
    <t>Šímová Tereza</t>
  </si>
  <si>
    <t>Šimovič Ludvík</t>
  </si>
  <si>
    <t>Šimůnek Aleš</t>
  </si>
  <si>
    <t>Šimůnek Filip</t>
  </si>
  <si>
    <t>Šimůnek Jakub Šimon</t>
  </si>
  <si>
    <t>Šimůnek Jan</t>
  </si>
  <si>
    <t>Šimůnek Luboš</t>
  </si>
  <si>
    <t>Šimůnek Tomáš</t>
  </si>
  <si>
    <t>Šimůnková Martina</t>
  </si>
  <si>
    <t>Šimůnková Sára</t>
  </si>
  <si>
    <t>Šimurda Jakub</t>
  </si>
  <si>
    <t>Šimurda Jan</t>
  </si>
  <si>
    <t>Šinágl Martin</t>
  </si>
  <si>
    <t>Šinágl Matěj</t>
  </si>
  <si>
    <t>Šindelář Adam</t>
  </si>
  <si>
    <t>Šindelář Antonín</t>
  </si>
  <si>
    <t>Šindelář Jakub</t>
  </si>
  <si>
    <t>Šindelář Jan</t>
  </si>
  <si>
    <t>Šindelář Luděk</t>
  </si>
  <si>
    <t>Šindelář Pavel</t>
  </si>
  <si>
    <t>Šindelka Miloslav</t>
  </si>
  <si>
    <t>Šindler Jan</t>
  </si>
  <si>
    <t>Šindler Jaromír</t>
  </si>
  <si>
    <t>Šindler Jaroslav</t>
  </si>
  <si>
    <t>Šindler Václav</t>
  </si>
  <si>
    <t>Vraj Ondřej</t>
  </si>
  <si>
    <t>Vrajová Lenka</t>
  </si>
  <si>
    <t>Vrána František</t>
  </si>
  <si>
    <t>Vrána Jan</t>
  </si>
  <si>
    <t>Vrána Karel</t>
  </si>
  <si>
    <t>Vraná Michaela</t>
  </si>
  <si>
    <t>Vrána Petr</t>
  </si>
  <si>
    <t>Vraňan Josef</t>
  </si>
  <si>
    <t>Vránová Zdeňka</t>
  </si>
  <si>
    <t>Vraspír Bohuslav</t>
  </si>
  <si>
    <t>Vraspír Petr</t>
  </si>
  <si>
    <t>Vrátil Tomáš</t>
  </si>
  <si>
    <t>Vrátilová Adéla</t>
  </si>
  <si>
    <t>Vrátníček Přemysl</t>
  </si>
  <si>
    <t>Vrátný Radim</t>
  </si>
  <si>
    <t>Vrba Bohuslav</t>
  </si>
  <si>
    <t>Vrba David</t>
  </si>
  <si>
    <t>Vrba Jan</t>
  </si>
  <si>
    <t>Vrba Mojmír</t>
  </si>
  <si>
    <t>Vrba Tomáš</t>
  </si>
  <si>
    <t>Vrba Zbyněk</t>
  </si>
  <si>
    <t>Vrbický Ladislav</t>
  </si>
  <si>
    <t>Vrbík Petr</t>
  </si>
  <si>
    <t>Vrbová Eva</t>
  </si>
  <si>
    <t>Vrbovský Tomáš</t>
  </si>
  <si>
    <t>Vrecion Jiří</t>
  </si>
  <si>
    <t>Vrchotka Josef</t>
  </si>
  <si>
    <t>Vrkota Miloš</t>
  </si>
  <si>
    <t>Vrňata Jiří</t>
  </si>
  <si>
    <t>Vrňata Marek</t>
  </si>
  <si>
    <t>Vrobel Jaromír</t>
  </si>
  <si>
    <t>Vašíček Jiří</t>
  </si>
  <si>
    <t>Vašíček Ladislav</t>
  </si>
  <si>
    <t>Vašíček Marek</t>
  </si>
  <si>
    <t>Vašíček Michal</t>
  </si>
  <si>
    <t>Vašíček Milan</t>
  </si>
  <si>
    <t>Vašíček Petr</t>
  </si>
  <si>
    <t>Vašíček Tomáš</t>
  </si>
  <si>
    <t>Vašíčková Anežka</t>
  </si>
  <si>
    <t>Vašíčková Johanka</t>
  </si>
  <si>
    <t>Vašíčková Veronika</t>
  </si>
  <si>
    <t>Vašina David</t>
  </si>
  <si>
    <t>Vašínek Martin</t>
  </si>
  <si>
    <t>Vašková Eliška</t>
  </si>
  <si>
    <t>Vašková Jana</t>
  </si>
  <si>
    <t>Vašková Marie</t>
  </si>
  <si>
    <t>Vaškovič Josef</t>
  </si>
  <si>
    <t>Vaškovská Kateřina</t>
  </si>
  <si>
    <t>Vaškových Martin</t>
  </si>
  <si>
    <t>Vaškových Patrik</t>
  </si>
  <si>
    <t>Vašnovský Jiří</t>
  </si>
  <si>
    <t>Vašut Jan</t>
  </si>
  <si>
    <t>Stinka Jakub</t>
  </si>
  <si>
    <t>Stluka František</t>
  </si>
  <si>
    <t>Stluka Petr</t>
  </si>
  <si>
    <t>Stoček Martin</t>
  </si>
  <si>
    <t>Stoček Pavel</t>
  </si>
  <si>
    <t>Stočes Matyáš</t>
  </si>
  <si>
    <t>Stodola Jakub</t>
  </si>
  <si>
    <t>Stodola Josef</t>
  </si>
  <si>
    <t>Stodola Lukáš</t>
  </si>
  <si>
    <t>Stodola Marek</t>
  </si>
  <si>
    <t>Stodola Martin</t>
  </si>
  <si>
    <t>Stodola Zdeněk</t>
  </si>
  <si>
    <t>Stodůlka Petr</t>
  </si>
  <si>
    <t>Stodůlka Václav</t>
  </si>
  <si>
    <t>Stojaspal Lukáš</t>
  </si>
  <si>
    <t>Stoklasa Jan</t>
  </si>
  <si>
    <t>Stoklásek Ondřej</t>
  </si>
  <si>
    <t>Stoly Jindřich</t>
  </si>
  <si>
    <t>Stolz Lubor</t>
  </si>
  <si>
    <t>Stonavský Filip</t>
  </si>
  <si>
    <t>Stonawski Igor</t>
  </si>
  <si>
    <t>Stonawski Jerzy</t>
  </si>
  <si>
    <t>Stonawski Krystian</t>
  </si>
  <si>
    <t>Stonawski Witold</t>
  </si>
  <si>
    <t>Stračánek Vladimír</t>
  </si>
  <si>
    <t>Strada Petr</t>
  </si>
  <si>
    <t>Strádal Jaroslav</t>
  </si>
  <si>
    <t>Strádal Pavel</t>
  </si>
  <si>
    <t>Strachoň Lukáš</t>
  </si>
  <si>
    <t>Strachota Jan</t>
  </si>
  <si>
    <t>Strachota Tomáš</t>
  </si>
  <si>
    <t>Straka Bohumil</t>
  </si>
  <si>
    <t>Straka Daniel</t>
  </si>
  <si>
    <t>Straka Jakub</t>
  </si>
  <si>
    <t>Straka Jiří</t>
  </si>
  <si>
    <t>Straka Michal</t>
  </si>
  <si>
    <t>Straka Miloslav</t>
  </si>
  <si>
    <t>Straka Ondřej</t>
  </si>
  <si>
    <t>Straka Samuel</t>
  </si>
  <si>
    <t>Straka Stanislav</t>
  </si>
  <si>
    <t>Straka Tomáš</t>
  </si>
  <si>
    <t>Straka Zdeněk</t>
  </si>
  <si>
    <t>Strakoš Jiří</t>
  </si>
  <si>
    <t>Strakoš Miroslav</t>
  </si>
  <si>
    <t>Strakoš Roman</t>
  </si>
  <si>
    <t>Straková Jana</t>
  </si>
  <si>
    <t>Olšák Miloslav</t>
  </si>
  <si>
    <t>Olšák Vojtěch</t>
  </si>
  <si>
    <t>Olšan Ivan</t>
  </si>
  <si>
    <t>Olšan Pavel</t>
  </si>
  <si>
    <t>Olšan Zdeněk</t>
  </si>
  <si>
    <t>Olšar Jakub</t>
  </si>
  <si>
    <t>Olšar Jaroslav</t>
  </si>
  <si>
    <t>Olšar Robin</t>
  </si>
  <si>
    <t>Olšar Zdeněk</t>
  </si>
  <si>
    <t>Šindler Vojtěch</t>
  </si>
  <si>
    <t>Šindra Jiří</t>
  </si>
  <si>
    <t>Šinkmajer Adam</t>
  </si>
  <si>
    <t>Šíp Jaroslav</t>
  </si>
  <si>
    <t>Šíp Josef</t>
  </si>
  <si>
    <t>Šíp Marek</t>
  </si>
  <si>
    <t>Šípek Michal</t>
  </si>
  <si>
    <t>Šípek Oldřich</t>
  </si>
  <si>
    <t>Šípek Ondřej</t>
  </si>
  <si>
    <t>Šípek Štěpán </t>
  </si>
  <si>
    <t>Šípek Vítězslav</t>
  </si>
  <si>
    <t>Šípek Vladimír</t>
  </si>
  <si>
    <t>Šipka Jiří</t>
  </si>
  <si>
    <t>Šípková Kateřina</t>
  </si>
  <si>
    <t>Šír Vojtěch</t>
  </si>
  <si>
    <t>Šír Zbyněk</t>
  </si>
  <si>
    <t>Široký Jáchym</t>
  </si>
  <si>
    <t>Široký Robert</t>
  </si>
  <si>
    <t>Šísl Milan</t>
  </si>
  <si>
    <t>Varmuža Petr</t>
  </si>
  <si>
    <t>Varró Petr</t>
  </si>
  <si>
    <t>Vařák Radomil</t>
  </si>
  <si>
    <t>Vařecha Vojtěch</t>
  </si>
  <si>
    <t>Vařejčko Josef</t>
  </si>
  <si>
    <t>Vařeka Jiří</t>
  </si>
  <si>
    <t>Vařeka Stanislav</t>
  </si>
  <si>
    <t>Vasilek Jakub</t>
  </si>
  <si>
    <t>Vasilev Dan</t>
  </si>
  <si>
    <t>Vasiliadis Grigorios</t>
  </si>
  <si>
    <t>Vasilišin Radovan</t>
  </si>
  <si>
    <t>Vastl Oldřich</t>
  </si>
  <si>
    <t>Vašák Martin</t>
  </si>
  <si>
    <t>Vašák Ondřej</t>
  </si>
  <si>
    <t>Vašátko Jiří</t>
  </si>
  <si>
    <t>Vašek Jakub</t>
  </si>
  <si>
    <t>Vašek Miroslav</t>
  </si>
  <si>
    <t>Vašek Ondřej</t>
  </si>
  <si>
    <t>Vašek Petr</t>
  </si>
  <si>
    <t>Vašek Rostislav</t>
  </si>
  <si>
    <t>Vašek Vladimír</t>
  </si>
  <si>
    <t>Vašenka Václav</t>
  </si>
  <si>
    <t>Vašíček Filip</t>
  </si>
  <si>
    <t>Vašíček František</t>
  </si>
  <si>
    <t>Martan František</t>
  </si>
  <si>
    <t>Martan Marek</t>
  </si>
  <si>
    <t>Martan Petr</t>
  </si>
  <si>
    <t>Martášek František</t>
  </si>
  <si>
    <t>Martin Šimek</t>
  </si>
  <si>
    <t>Martinák Josef</t>
  </si>
  <si>
    <t>Martinák Tomáš</t>
  </si>
  <si>
    <t>Martinák Vlastimil</t>
  </si>
  <si>
    <t>Ondřichová Ludmila</t>
  </si>
  <si>
    <t>Onesork Jan</t>
  </si>
  <si>
    <t>Onoprienko Antonín</t>
  </si>
  <si>
    <t>Onuca Petr</t>
  </si>
  <si>
    <t>Opekar Jiří</t>
  </si>
  <si>
    <t>Opěla Radek</t>
  </si>
  <si>
    <t>Opelíková Lucie</t>
  </si>
  <si>
    <t>Opletal Zbyněk</t>
  </si>
  <si>
    <t>Oplištil Jindřich</t>
  </si>
  <si>
    <t>Opluštil David</t>
  </si>
  <si>
    <t>Opluštil Jiří</t>
  </si>
  <si>
    <t>Opluštil Pavel</t>
  </si>
  <si>
    <t>Opluštil Petr</t>
  </si>
  <si>
    <t>Opluštil Vladimír</t>
  </si>
  <si>
    <t>Opluštilová Sarah</t>
  </si>
  <si>
    <t>Opočenská Alexandra</t>
  </si>
  <si>
    <t>Oppítz Tomáš</t>
  </si>
  <si>
    <t>Opravil Jan</t>
  </si>
  <si>
    <t>Opravil Karel</t>
  </si>
  <si>
    <t>Opustil Daniel</t>
  </si>
  <si>
    <t>Oral Josef</t>
  </si>
  <si>
    <t>Oral Tomáš</t>
  </si>
  <si>
    <t>Orálek Radek</t>
  </si>
  <si>
    <t>Orava Milan</t>
  </si>
  <si>
    <t>Orel Marek</t>
  </si>
  <si>
    <t>Oreský Patrik</t>
  </si>
  <si>
    <t>Orlický Martin</t>
  </si>
  <si>
    <t>Orlíček Karel</t>
  </si>
  <si>
    <t>Orlita Josef</t>
  </si>
  <si>
    <t>Orlita Vratislav</t>
  </si>
  <si>
    <t>Ornet Tomáš</t>
  </si>
  <si>
    <t>Orság Jaroslav</t>
  </si>
  <si>
    <t>Orság Milan</t>
  </si>
  <si>
    <t>Orság Roman</t>
  </si>
  <si>
    <t>Orságová Beáta</t>
  </si>
  <si>
    <t>Orsák Eduard</t>
  </si>
  <si>
    <t>Orsák Radim</t>
  </si>
  <si>
    <t>Ořechovský Aleš</t>
  </si>
  <si>
    <t>Osička Jaroslav</t>
  </si>
  <si>
    <t>Osička Přemysl</t>
  </si>
  <si>
    <t>Osina Jaromír</t>
  </si>
  <si>
    <t>Osladil Jaroslav</t>
  </si>
  <si>
    <t>Osladil Lukáš</t>
  </si>
  <si>
    <t>Oslejová Kateřina</t>
  </si>
  <si>
    <t>Osmančik Jakub</t>
  </si>
  <si>
    <t>Osmančík Tomáš</t>
  </si>
  <si>
    <t>Osmíková Kateřina</t>
  </si>
  <si>
    <t>Lichnovský Jan</t>
  </si>
  <si>
    <t>Lichtblau Petr</t>
  </si>
  <si>
    <t>Lichtenberg Petr</t>
  </si>
  <si>
    <t>Líkař Vít</t>
  </si>
  <si>
    <t>Limr Vojtěch</t>
  </si>
  <si>
    <t>Linart Ludvík</t>
  </si>
  <si>
    <t>Línek Albert</t>
  </si>
  <si>
    <t>Línek David</t>
  </si>
  <si>
    <t>Linek Tomáš</t>
  </si>
  <si>
    <t>Ling Bronislav</t>
  </si>
  <si>
    <t>Linha Jaromír</t>
  </si>
  <si>
    <t>Linhart František</t>
  </si>
  <si>
    <t>Linhart Jan</t>
  </si>
  <si>
    <t>Linhart Jaroslav</t>
  </si>
  <si>
    <t>Linhart Petr</t>
  </si>
  <si>
    <t>Linhart Zbyněk</t>
  </si>
  <si>
    <t>Link Radim</t>
  </si>
  <si>
    <t>Linka Zdeněk</t>
  </si>
  <si>
    <t>Linková Eliška</t>
  </si>
  <si>
    <t>Karger Ivo</t>
  </si>
  <si>
    <t>Karkoška Ondřej</t>
  </si>
  <si>
    <t>Karková Ludmila</t>
  </si>
  <si>
    <t>Karkuš Dušan</t>
  </si>
  <si>
    <t>Karlíček Pavel</t>
  </si>
  <si>
    <t>Karlík Jáchym</t>
  </si>
  <si>
    <t>Karlík Jakub</t>
  </si>
  <si>
    <t>Karlík Jiří</t>
  </si>
  <si>
    <t>Karlík Ondřej</t>
  </si>
  <si>
    <t>Karlík Petr</t>
  </si>
  <si>
    <t>Karlík Vladimír</t>
  </si>
  <si>
    <t>Karlíková Kristýna</t>
  </si>
  <si>
    <t>Karmazín Matěj</t>
  </si>
  <si>
    <t>Kárník Pavel</t>
  </si>
  <si>
    <t>Karnoub Yaser</t>
  </si>
  <si>
    <t>Karoly Nikolas</t>
  </si>
  <si>
    <t>Karolyi Lukáš</t>
  </si>
  <si>
    <t>Karpecká Marie</t>
  </si>
  <si>
    <t>Karpecki Jan</t>
  </si>
  <si>
    <t>Karpecki Jiří</t>
  </si>
  <si>
    <t>Karpíšek Karel</t>
  </si>
  <si>
    <t>Karpov Daniel</t>
  </si>
  <si>
    <t>Karvánek Matěj</t>
  </si>
  <si>
    <t>Karvay Jakub</t>
  </si>
  <si>
    <t>Kasal Jaroslav</t>
  </si>
  <si>
    <t>Kasalová Nikola</t>
  </si>
  <si>
    <t>Kashalupa Artem</t>
  </si>
  <si>
    <t>Kasík Denis</t>
  </si>
  <si>
    <t>Kasl David</t>
  </si>
  <si>
    <t>Kasl Tomáš</t>
  </si>
  <si>
    <t>Kasper Martin</t>
  </si>
  <si>
    <t>Kasperlík Petr</t>
  </si>
  <si>
    <t>Kastl Daniel</t>
  </si>
  <si>
    <t>Kastl Jaroslav</t>
  </si>
  <si>
    <t>Kastl Josef</t>
  </si>
  <si>
    <t>Kastner Antonín</t>
  </si>
  <si>
    <t>Kastner Jan</t>
  </si>
  <si>
    <t>Kastner Matěj</t>
  </si>
  <si>
    <t>Kastner Oldřich</t>
  </si>
  <si>
    <t>Kastner Vojtěch</t>
  </si>
  <si>
    <t>Kastnerová Magdaléna</t>
  </si>
  <si>
    <t>Kastnerová Zuzana</t>
  </si>
  <si>
    <t>Kastowský Kryštof</t>
  </si>
  <si>
    <t>Kaszper Szczepan</t>
  </si>
  <si>
    <t>Kaša Martin</t>
  </si>
  <si>
    <t>Kaše Jiří</t>
  </si>
  <si>
    <t>Kašecký Tadeáš</t>
  </si>
  <si>
    <t>Kašík Jiří</t>
  </si>
  <si>
    <t>Kašík Karel</t>
  </si>
  <si>
    <t>Kašík Miroslav</t>
  </si>
  <si>
    <t>Kašík Tadeáš</t>
  </si>
  <si>
    <t>Kašný Josef</t>
  </si>
  <si>
    <t>Kašová Kateřina</t>
  </si>
  <si>
    <t>Kašová Magdalena</t>
  </si>
  <si>
    <t>Kašpar Jaroslav</t>
  </si>
  <si>
    <t>Kašpar Jindřich</t>
  </si>
  <si>
    <t>Kašpar Jiří</t>
  </si>
  <si>
    <t>Kašpar Josef</t>
  </si>
  <si>
    <t>Kašpar Ladislav</t>
  </si>
  <si>
    <t>Kašpar Lukáš</t>
  </si>
  <si>
    <t>Kašpar Martin</t>
  </si>
  <si>
    <t>Kašpar Oliver</t>
  </si>
  <si>
    <t>Kašpar Zdeněk</t>
  </si>
  <si>
    <t>Kašpárek Ivo</t>
  </si>
  <si>
    <t>Kašpárek Jáchym</t>
  </si>
  <si>
    <t>Kašpárek Jaromír</t>
  </si>
  <si>
    <t>Kašpárek Jiří</t>
  </si>
  <si>
    <t>Kašpárek Ondřej</t>
  </si>
  <si>
    <t>Kašpárek Zdeněk</t>
  </si>
  <si>
    <t>Kašpárková Jaroslava</t>
  </si>
  <si>
    <t>Kašparová Milada</t>
  </si>
  <si>
    <t>Kašparovský Petr</t>
  </si>
  <si>
    <t>Kašpařík Pavel</t>
  </si>
  <si>
    <t>Kaštan Ján</t>
  </si>
  <si>
    <t>Kaštánek Petr</t>
  </si>
  <si>
    <t>Katreňák Stanislav</t>
  </si>
  <si>
    <t>Katrňák Michal</t>
  </si>
  <si>
    <t>Kaucký Jaroslav</t>
  </si>
  <si>
    <t>Kaufman Michal</t>
  </si>
  <si>
    <t>Kavalec František</t>
  </si>
  <si>
    <t>Kaválek Ludvík</t>
  </si>
  <si>
    <t>Kaválek Vratislav</t>
  </si>
  <si>
    <t>Kavalír Jan</t>
  </si>
  <si>
    <t>Kavan Zdeněk</t>
  </si>
  <si>
    <t>Kavický Petr</t>
  </si>
  <si>
    <t>Kavka Matěj</t>
  </si>
  <si>
    <t>Kawala Marek</t>
  </si>
  <si>
    <t>Kawulok Aleš</t>
  </si>
  <si>
    <t>Kawulok Aneta</t>
  </si>
  <si>
    <t>Kawulok Marek</t>
  </si>
  <si>
    <t>Kazakovsky Sergiy</t>
  </si>
  <si>
    <t>Kazda Ondřej</t>
  </si>
  <si>
    <t>Kazík Martin</t>
  </si>
  <si>
    <t>Kazimour Kryštof</t>
  </si>
  <si>
    <t>Kebort František</t>
  </si>
  <si>
    <t>Kebrt Jaromír</t>
  </si>
  <si>
    <t>Kec Ondřej</t>
  </si>
  <si>
    <t>Keda Michal</t>
  </si>
  <si>
    <t>Kedroutek František</t>
  </si>
  <si>
    <t>Kegler Libor</t>
  </si>
  <si>
    <t>Kegler Rudolf</t>
  </si>
  <si>
    <t>Kejda František</t>
  </si>
  <si>
    <t>Kejduš Radomír</t>
  </si>
  <si>
    <t>Kejhová Lenka</t>
  </si>
  <si>
    <t>Kejík František</t>
  </si>
  <si>
    <t>Kejklíček Libor</t>
  </si>
  <si>
    <t>Němeček Tomáš</t>
  </si>
  <si>
    <t>Němeček Václav</t>
  </si>
  <si>
    <t>Němečková Kamila</t>
  </si>
  <si>
    <t>Németh Adam</t>
  </si>
  <si>
    <t>Németh Jaroslav</t>
  </si>
  <si>
    <t>Németh Jiří</t>
  </si>
  <si>
    <t>Németh Ladislav</t>
  </si>
  <si>
    <t>Nenadál Ondřej</t>
  </si>
  <si>
    <t>Nentvichová Blanka</t>
  </si>
  <si>
    <t>Nenutil Zbyněk</t>
  </si>
  <si>
    <t>Havlík David</t>
  </si>
  <si>
    <t>Havlík František</t>
  </si>
  <si>
    <t>Havlík Jan</t>
  </si>
  <si>
    <t>Havlík Jindřich</t>
  </si>
  <si>
    <t>Havlík Josef</t>
  </si>
  <si>
    <t>Havlík Lumír</t>
  </si>
  <si>
    <t>Havlík Martin</t>
  </si>
  <si>
    <t>Havlík Vlastimil</t>
  </si>
  <si>
    <t>Havlíková Barbora</t>
  </si>
  <si>
    <t>Havliš Dominik</t>
  </si>
  <si>
    <t>Havlová Eva</t>
  </si>
  <si>
    <t>Havlová Kateřina</t>
  </si>
  <si>
    <t>Havlůj Zdeněk</t>
  </si>
  <si>
    <t>Havránek Jan</t>
  </si>
  <si>
    <t>Havránek Luboš</t>
  </si>
  <si>
    <t>Havránek Michal</t>
  </si>
  <si>
    <t>Havránek Petr</t>
  </si>
  <si>
    <t>Havránek Tomáš</t>
  </si>
  <si>
    <t>Havrda Daniel</t>
  </si>
  <si>
    <t>Havrda Jakub</t>
  </si>
  <si>
    <t>Havrda Jan</t>
  </si>
  <si>
    <t>Havrda Josef</t>
  </si>
  <si>
    <t>Havrlík Pavel</t>
  </si>
  <si>
    <t>Hawliczek Michal</t>
  </si>
  <si>
    <t>Hawliczek Vojtěch</t>
  </si>
  <si>
    <t>Heczko Adam</t>
  </si>
  <si>
    <t>Heczko Alexandra</t>
  </si>
  <si>
    <t>Heczko David</t>
  </si>
  <si>
    <t>Heczko Marian</t>
  </si>
  <si>
    <t>Heczko Mikuláš</t>
  </si>
  <si>
    <t>Heczko Rostislav</t>
  </si>
  <si>
    <t>Hedánek Daniel</t>
  </si>
  <si>
    <t>Hegar Lukáš</t>
  </si>
  <si>
    <t>Heger Jan</t>
  </si>
  <si>
    <t>Heger Michal</t>
  </si>
  <si>
    <t>Heger Miroslav</t>
  </si>
  <si>
    <t>Heger Zdeněk</t>
  </si>
  <si>
    <t>Hegerová Kateřina</t>
  </si>
  <si>
    <t>Heidenreich Jan</t>
  </si>
  <si>
    <t>Heidler Jan</t>
  </si>
  <si>
    <t>Heinrich Dominik</t>
  </si>
  <si>
    <t>Heinrich František</t>
  </si>
  <si>
    <t>Heinrich Martin</t>
  </si>
  <si>
    <t>Heinz Martin</t>
  </si>
  <si>
    <t>Jeník Petr</t>
  </si>
  <si>
    <t>Jeníková Natálie</t>
  </si>
  <si>
    <t>Jeništa Jiří</t>
  </si>
  <si>
    <t>Jeránek Albert</t>
  </si>
  <si>
    <t>Jerie Matyáš</t>
  </si>
  <si>
    <t>Jerman Filip</t>
  </si>
  <si>
    <t>Jerman Miloš</t>
  </si>
  <si>
    <t>Jerman Richard</t>
  </si>
  <si>
    <t>Jersák Jiří</t>
  </si>
  <si>
    <t>Jeřábek David</t>
  </si>
  <si>
    <t>Jeřábek Jan</t>
  </si>
  <si>
    <t>Jeřábek Jindřich</t>
  </si>
  <si>
    <t>Jeřábek Luboš</t>
  </si>
  <si>
    <t>Jeřábek Oldřich</t>
  </si>
  <si>
    <t>Jeřábek Pavel</t>
  </si>
  <si>
    <t>Jeřábek Petr</t>
  </si>
  <si>
    <t>Jeřábek Stanislav</t>
  </si>
  <si>
    <t>Jeřábková Julia</t>
  </si>
  <si>
    <t>Jesenič Martin</t>
  </si>
  <si>
    <t>Jesenský Jaromír</t>
  </si>
  <si>
    <t>Jestříbek Kamil</t>
  </si>
  <si>
    <t>Jestříbek Martin</t>
  </si>
  <si>
    <t>Jezbera Jiří</t>
  </si>
  <si>
    <t>Jezerský Vít</t>
  </si>
  <si>
    <t>Jeziorská Tereza</t>
  </si>
  <si>
    <t>Jež Jakub</t>
  </si>
  <si>
    <t>Jež Jan</t>
  </si>
  <si>
    <t>Jež Matěj</t>
  </si>
  <si>
    <t>Ježdík Karel</t>
  </si>
  <si>
    <t>Ježek Adam</t>
  </si>
  <si>
    <t>Ježek František</t>
  </si>
  <si>
    <t>Ježek Jakub</t>
  </si>
  <si>
    <t>Ježek Jan</t>
  </si>
  <si>
    <t>Ježek Jaroslav</t>
  </si>
  <si>
    <t>Ježek Josef</t>
  </si>
  <si>
    <t>Ježek Marek</t>
  </si>
  <si>
    <t>Ježek Milan</t>
  </si>
  <si>
    <t>Ježek Stanislav</t>
  </si>
  <si>
    <t>Ježek Štěpán</t>
  </si>
  <si>
    <t>Ježek Zdeněk</t>
  </si>
  <si>
    <t>Ježil Pavel</t>
  </si>
  <si>
    <t>Ježková Jana</t>
  </si>
  <si>
    <t>Jícha Adam</t>
  </si>
  <si>
    <t>Jílek Jan</t>
  </si>
  <si>
    <t>Jílek Jaromír</t>
  </si>
  <si>
    <t>Jílek Marcel</t>
  </si>
  <si>
    <t>Jílek Martin</t>
  </si>
  <si>
    <t>Jílek Pavel</t>
  </si>
  <si>
    <t>Jílek Vladimír</t>
  </si>
  <si>
    <t>Jilemnický Jaromír</t>
  </si>
  <si>
    <t>Jilg Ladislav</t>
  </si>
  <si>
    <t>Jilg Stanislav</t>
  </si>
  <si>
    <t>Jilka Miloslav</t>
  </si>
  <si>
    <t>Jílková Nikola</t>
  </si>
  <si>
    <t>Jína Daniel</t>
  </si>
  <si>
    <t>Jína Jakub</t>
  </si>
  <si>
    <t>Jína Luboš</t>
  </si>
  <si>
    <t>Jína Stanislav</t>
  </si>
  <si>
    <t>Jindra Daniel</t>
  </si>
  <si>
    <t>Jindra Jakub</t>
  </si>
  <si>
    <t>Jindra Jiří</t>
  </si>
  <si>
    <t>Kejnar Jaroslav</t>
  </si>
  <si>
    <t>Kejvalová Blanka</t>
  </si>
  <si>
    <t>Kejzlar Luboš</t>
  </si>
  <si>
    <t>Keller Daniel</t>
  </si>
  <si>
    <t>Kellner Petr</t>
  </si>
  <si>
    <t>Kenez Jan</t>
  </si>
  <si>
    <t>Kenez Tomáš</t>
  </si>
  <si>
    <t>Kenovský Zdeněk</t>
  </si>
  <si>
    <t>Kepák Libor</t>
  </si>
  <si>
    <t>Keprt Jaroslav</t>
  </si>
  <si>
    <t>Keprt Pavel</t>
  </si>
  <si>
    <t>Keprt Tomáš</t>
  </si>
  <si>
    <t>Kerej Junus Tulengaliuly</t>
  </si>
  <si>
    <t>Kerner Pavel</t>
  </si>
  <si>
    <t>Kerschbaum Jaroslav</t>
  </si>
  <si>
    <t>Nesilovský Vladimír</t>
  </si>
  <si>
    <t>Nesporá Taťána</t>
  </si>
  <si>
    <t>Nesporý Jan</t>
  </si>
  <si>
    <t>Nesporý Šimon</t>
  </si>
  <si>
    <t>Nestával Prokop</t>
  </si>
  <si>
    <t>Nesvadba Antonín</t>
  </si>
  <si>
    <t>Nesvadba Lukáš</t>
  </si>
  <si>
    <t>Neščáková Monika</t>
  </si>
  <si>
    <t>Nešetřil Rudolf</t>
  </si>
  <si>
    <t>Nešpor Ivan</t>
  </si>
  <si>
    <t>Nešpor Jakub</t>
  </si>
  <si>
    <t>Khun Radoslav</t>
  </si>
  <si>
    <t>Kičmer Petr</t>
  </si>
  <si>
    <t>Kijonka Jiří</t>
  </si>
  <si>
    <t>Kijonka Marek</t>
  </si>
  <si>
    <t>Kijonka Ondřej</t>
  </si>
  <si>
    <t>Kijonka Petr</t>
  </si>
  <si>
    <t>Kilberger Ondřej</t>
  </si>
  <si>
    <t>Kilbergerová Lucie</t>
  </si>
  <si>
    <t>Kiliková Kristýna</t>
  </si>
  <si>
    <t>Hloušek Dušan</t>
  </si>
  <si>
    <t>Hloušek Jakub</t>
  </si>
  <si>
    <t>Hloušek Jan</t>
  </si>
  <si>
    <t>Hloušek Martin</t>
  </si>
  <si>
    <t>Hloušek Milan</t>
  </si>
  <si>
    <t>Hloušek Zdeněk</t>
  </si>
  <si>
    <t>Hložek David</t>
  </si>
  <si>
    <t>Hložek Jan</t>
  </si>
  <si>
    <t>Hložek Lukáš</t>
  </si>
  <si>
    <t>Hlubučková Zuzana</t>
  </si>
  <si>
    <t>Hlúšek Martin</t>
  </si>
  <si>
    <t>Hlúšek Michal</t>
  </si>
  <si>
    <t>Hlúšek Pavel</t>
  </si>
  <si>
    <t>Hlušička Jaroslav</t>
  </si>
  <si>
    <t>Hlůže Tadeáš</t>
  </si>
  <si>
    <t>Hmurčík-Solár Jozef</t>
  </si>
  <si>
    <t>Hnát Libor</t>
  </si>
  <si>
    <t>Hnát Miroslav</t>
  </si>
  <si>
    <t>Hnát Zdeněk</t>
  </si>
  <si>
    <t>Hnátek David</t>
  </si>
  <si>
    <t>Jurek Miroslav</t>
  </si>
  <si>
    <t>Juriga Tomáš</t>
  </si>
  <si>
    <t>Juriga Viliam</t>
  </si>
  <si>
    <t>Klouda Martin</t>
  </si>
  <si>
    <t>Klouda Pavel</t>
  </si>
  <si>
    <t>Kloudová Zuzana</t>
  </si>
  <si>
    <t>Klubal Jiří</t>
  </si>
  <si>
    <t>Klučka Daniel</t>
  </si>
  <si>
    <t>Klupsa Tomáš</t>
  </si>
  <si>
    <t>Klus Ben Nathanael</t>
  </si>
  <si>
    <t>Klůs Boris</t>
  </si>
  <si>
    <t>Klus Filip</t>
  </si>
  <si>
    <t>Klus Jan</t>
  </si>
  <si>
    <t>Klus Milan</t>
  </si>
  <si>
    <t>Klus Samuel</t>
  </si>
  <si>
    <t>Klus Šimon</t>
  </si>
  <si>
    <t>Klusák Richard</t>
  </si>
  <si>
    <t>Kluz Michal</t>
  </si>
  <si>
    <t>Kluz Miroslav</t>
  </si>
  <si>
    <t>Kmec Ján</t>
  </si>
  <si>
    <t>Kment Michal</t>
  </si>
  <si>
    <t>Kmenta Michal</t>
  </si>
  <si>
    <t>Kmínek Ondřej</t>
  </si>
  <si>
    <t>Knajbl Michael</t>
  </si>
  <si>
    <t>Knápek Jan</t>
  </si>
  <si>
    <t>Knápek Jaroslav</t>
  </si>
  <si>
    <t>Knápek Tomáš</t>
  </si>
  <si>
    <t>Knapp Prokop</t>
  </si>
  <si>
    <t>Kněbort Jiří</t>
  </si>
  <si>
    <t>Knesl Matěj</t>
  </si>
  <si>
    <t>Knettig Matyáš</t>
  </si>
  <si>
    <t>Kniezková Jitka</t>
  </si>
  <si>
    <t>Knittel Jakub</t>
  </si>
  <si>
    <t>Knížák Pavel</t>
  </si>
  <si>
    <t>Kníže Václav</t>
  </si>
  <si>
    <t>Knížek Jan</t>
  </si>
  <si>
    <t>Knopp René</t>
  </si>
  <si>
    <t>Knopp Rostislav</t>
  </si>
  <si>
    <t>Provazník Michal</t>
  </si>
  <si>
    <t>Provazník Ondřej</t>
  </si>
  <si>
    <t>Provazník Rafael</t>
  </si>
  <si>
    <t>Prucek Ladislav</t>
  </si>
  <si>
    <t>Průdek Jiří</t>
  </si>
  <si>
    <t>Průcha Vladimír</t>
  </si>
  <si>
    <t>Prusková Justýna</t>
  </si>
  <si>
    <t>Průša Radek</t>
  </si>
  <si>
    <t>Průša Sebastián</t>
  </si>
  <si>
    <t>Prycl David</t>
  </si>
  <si>
    <t>Prymula Roman</t>
  </si>
  <si>
    <t>Przybyla Lukáš</t>
  </si>
  <si>
    <t>Přecechtěl Pavel</t>
  </si>
  <si>
    <t>Předínský Vladan</t>
  </si>
  <si>
    <t>Předota Vít</t>
  </si>
  <si>
    <t>Přenosil Jiří</t>
  </si>
  <si>
    <t>Přenosil Julián</t>
  </si>
  <si>
    <t>Přenosil Štěpán</t>
  </si>
  <si>
    <t>Přibík Petr</t>
  </si>
  <si>
    <t>Přibilíková Lenka</t>
  </si>
  <si>
    <t>Příborský Jan</t>
  </si>
  <si>
    <t>Příborský Marek</t>
  </si>
  <si>
    <t>Přibyl Adam</t>
  </si>
  <si>
    <t>Přibyl Jakub</t>
  </si>
  <si>
    <t>Přibyl Jiří</t>
  </si>
  <si>
    <t>Přibyl Michal</t>
  </si>
  <si>
    <t>Přibyl Petr</t>
  </si>
  <si>
    <t>Přibyl Radek</t>
  </si>
  <si>
    <t>Přibyl Radomír</t>
  </si>
  <si>
    <t>Přibyl René</t>
  </si>
  <si>
    <t>Přibyl Šimon</t>
  </si>
  <si>
    <t>Přibyl Tomáš</t>
  </si>
  <si>
    <t>Přibyl Vojtěch</t>
  </si>
  <si>
    <t>Přibyl Zdeněk</t>
  </si>
  <si>
    <t>Přidal Karel</t>
  </si>
  <si>
    <t>Přidal Ondřej</t>
  </si>
  <si>
    <t>Příhoda David</t>
  </si>
  <si>
    <t>Příhoda Petr</t>
  </si>
  <si>
    <t>Příhodová Petra</t>
  </si>
  <si>
    <t>Přichystal Šimon</t>
  </si>
  <si>
    <t>Příkazský Matěj</t>
  </si>
  <si>
    <t>Machala Matěj</t>
  </si>
  <si>
    <t>Machala Miroslav</t>
  </si>
  <si>
    <t>Machala Vladimír</t>
  </si>
  <si>
    <t>Machálek Martin</t>
  </si>
  <si>
    <t>Machálek Petr</t>
  </si>
  <si>
    <t>Machalík Marek</t>
  </si>
  <si>
    <t>Machálka Petr</t>
  </si>
  <si>
    <t>Machálková Lenka</t>
  </si>
  <si>
    <t>Macháň Jan</t>
  </si>
  <si>
    <t>Machara Radek</t>
  </si>
  <si>
    <t>Machek Ivo</t>
  </si>
  <si>
    <t>Machek Josef</t>
  </si>
  <si>
    <t>Machlowski Slawomir</t>
  </si>
  <si>
    <t>Macho Jan</t>
  </si>
  <si>
    <t>Macho Martin</t>
  </si>
  <si>
    <t>Macho Miloslav</t>
  </si>
  <si>
    <t>Macho Ondřej</t>
  </si>
  <si>
    <t>Macho Václav</t>
  </si>
  <si>
    <t>Kočí Vladimír</t>
  </si>
  <si>
    <t>Kočířová Eva</t>
  </si>
  <si>
    <t>Kočiščák Jiří</t>
  </si>
  <si>
    <t>Kočur Radim</t>
  </si>
  <si>
    <t>Kočvarová Dominika</t>
  </si>
  <si>
    <t>Kyselák Pavel</t>
  </si>
  <si>
    <t>Kyselová Markéta</t>
  </si>
  <si>
    <t>Kyselý Ivan</t>
  </si>
  <si>
    <t>Kyselý Lukáš</t>
  </si>
  <si>
    <t>Dusbaba Petr</t>
  </si>
  <si>
    <t>Dusbaba Přemysl</t>
  </si>
  <si>
    <t>Dusbaba Vilém</t>
  </si>
  <si>
    <t>Dušánek Michal</t>
  </si>
  <si>
    <t>Dušánek Přemysl</t>
  </si>
  <si>
    <t>Dušek Adam</t>
  </si>
  <si>
    <t>Dušek Bohuslav</t>
  </si>
  <si>
    <t>Dušek Bronislav</t>
  </si>
  <si>
    <t>Dušek Jakub</t>
  </si>
  <si>
    <t>Dušek Josef</t>
  </si>
  <si>
    <t>Dušek Libor</t>
  </si>
  <si>
    <t>Dušek Miloslav</t>
  </si>
  <si>
    <t>Dušek Ondřej</t>
  </si>
  <si>
    <t>Dušek Pavel</t>
  </si>
  <si>
    <t>Dušek Václav</t>
  </si>
  <si>
    <t>Dušek Vladimír</t>
  </si>
  <si>
    <t>Dušek Vojtěch</t>
  </si>
  <si>
    <t>Dušková Kateřina</t>
  </si>
  <si>
    <t>Dušková Pavlína</t>
  </si>
  <si>
    <t>Dužek Michal</t>
  </si>
  <si>
    <t>Dvonč Ladislav</t>
  </si>
  <si>
    <t>Dvorník Pavel</t>
  </si>
  <si>
    <t>Dvorný Matěj</t>
  </si>
  <si>
    <t>Dvorný Tomáš</t>
  </si>
  <si>
    <t>Dvorský David</t>
  </si>
  <si>
    <t>Dvorský Roman</t>
  </si>
  <si>
    <t>Dvorščík Štefan</t>
  </si>
  <si>
    <t>Dvořáček Daniel</t>
  </si>
  <si>
    <t>Dvořáček Filip</t>
  </si>
  <si>
    <t>Dvořáček Jan Matyáš</t>
  </si>
  <si>
    <t>Dvořáček Matyáš</t>
  </si>
  <si>
    <t>Dvořáček Michal</t>
  </si>
  <si>
    <t>Dvořáček Petr</t>
  </si>
  <si>
    <t>Dvořáček Roman</t>
  </si>
  <si>
    <t>Dvořák Arnošt</t>
  </si>
  <si>
    <t>Dvořák Dominik</t>
  </si>
  <si>
    <t>Dvořák Eduard</t>
  </si>
  <si>
    <t>Dvořák Filip</t>
  </si>
  <si>
    <t>Dvořák František</t>
  </si>
  <si>
    <t>Bolek Martin</t>
  </si>
  <si>
    <t>TJ Šakal Kozolupy</t>
  </si>
  <si>
    <t>Boleslav Petr</t>
  </si>
  <si>
    <t>Bönisch Pavel</t>
  </si>
  <si>
    <t>Borák Václav</t>
  </si>
  <si>
    <t>Borecký Jan</t>
  </si>
  <si>
    <t>Borecký Petr</t>
  </si>
  <si>
    <t>Budoš Adam</t>
  </si>
  <si>
    <t>Budovec Jiří</t>
  </si>
  <si>
    <t>Budovič Jan</t>
  </si>
  <si>
    <t>Buffa Miroslav</t>
  </si>
  <si>
    <t>Bug Julius</t>
  </si>
  <si>
    <t>Bug Vojtěch</t>
  </si>
  <si>
    <t>Bucha Matěj</t>
  </si>
  <si>
    <t>Buchal Petr</t>
  </si>
  <si>
    <t>Buchar Petr</t>
  </si>
  <si>
    <t>Buchcar Tomáš</t>
  </si>
  <si>
    <t>Buchholz Max</t>
  </si>
  <si>
    <t>Buchníček Petr</t>
  </si>
  <si>
    <t>Dvouletý Pavel</t>
  </si>
  <si>
    <t>Dvouletý Tomáš</t>
  </si>
  <si>
    <t>Dvouletý Zdeněk</t>
  </si>
  <si>
    <t>Dworok Mieczyslaw</t>
  </si>
  <si>
    <t>Dybal Roman</t>
  </si>
  <si>
    <t>T.J. Sokol Lhotka</t>
  </si>
  <si>
    <t>Dyl Oliver</t>
  </si>
  <si>
    <t>Dýrr Šimon</t>
  </si>
  <si>
    <t>Dytrt Filip</t>
  </si>
  <si>
    <t>Dytrychová Lucie</t>
  </si>
  <si>
    <t>Ebert Pavel</t>
  </si>
  <si>
    <t>Ecler Matěj</t>
  </si>
  <si>
    <t>Écsiová Dominika</t>
  </si>
  <si>
    <t>Eder Antonín</t>
  </si>
  <si>
    <t>Ederer Karel</t>
  </si>
  <si>
    <t>Edererová Tereza</t>
  </si>
  <si>
    <t>Edr Michal</t>
  </si>
  <si>
    <t>Efenberk Miroslav</t>
  </si>
  <si>
    <t>Effenberger Adam</t>
  </si>
  <si>
    <t>Effenberger Jan</t>
  </si>
  <si>
    <t>Effenberger Vítězslav</t>
  </si>
  <si>
    <t>Efler Lukáš</t>
  </si>
  <si>
    <t>Egert Vlastimil</t>
  </si>
  <si>
    <t>Ehlich Vladislav</t>
  </si>
  <si>
    <t>Ehrlich Tomáš</t>
  </si>
  <si>
    <t>Eichler Břetislav</t>
  </si>
  <si>
    <t>Eichler Daniel</t>
  </si>
  <si>
    <t>Eichová Valerie</t>
  </si>
  <si>
    <t>Hojka Lukáš</t>
  </si>
  <si>
    <t>Hojka Václav</t>
  </si>
  <si>
    <t>Hojný Pavel</t>
  </si>
  <si>
    <t>Hojný Zdeněk</t>
  </si>
  <si>
    <t>Hoke Miloslav</t>
  </si>
  <si>
    <t>Hoke Petr</t>
  </si>
  <si>
    <t>Hokr Matyáš</t>
  </si>
  <si>
    <t>Holák Jaroslav</t>
  </si>
  <si>
    <t>Holaň Kryštof</t>
  </si>
  <si>
    <t>Holáň Miloš</t>
  </si>
  <si>
    <t>Holáň Pavel</t>
  </si>
  <si>
    <t>Holas Filip</t>
  </si>
  <si>
    <t>Holas Štěpán</t>
  </si>
  <si>
    <t>Holásek Jakub</t>
  </si>
  <si>
    <t>Holásek Pavel</t>
  </si>
  <si>
    <t>Holásek Tomáš</t>
  </si>
  <si>
    <t>Holásek Vít</t>
  </si>
  <si>
    <t>Holásek Vojtěch</t>
  </si>
  <si>
    <t>Holásková Markéta</t>
  </si>
  <si>
    <t>Holásková Veronika</t>
  </si>
  <si>
    <t>Holata Miroslav</t>
  </si>
  <si>
    <t>Holba Josef</t>
  </si>
  <si>
    <t>Holba Vilém</t>
  </si>
  <si>
    <t>Holcman Vladimír</t>
  </si>
  <si>
    <t>Holcová Štěpánka</t>
  </si>
  <si>
    <t>Holczer Otakar</t>
  </si>
  <si>
    <t>Holda Adam</t>
  </si>
  <si>
    <t>Holec Pavel</t>
  </si>
  <si>
    <t>Holeček Dominik</t>
  </si>
  <si>
    <t>Holeček Radim</t>
  </si>
  <si>
    <t>Holeček Vladimír</t>
  </si>
  <si>
    <t>Holečková Markéta</t>
  </si>
  <si>
    <t>Holek Stanislav</t>
  </si>
  <si>
    <t>Holeksa Miloš</t>
  </si>
  <si>
    <t>Holeksa Zdeněk</t>
  </si>
  <si>
    <t>Holemář David</t>
  </si>
  <si>
    <t>Holeš Vojta</t>
  </si>
  <si>
    <t>Holeyšovský Milan</t>
  </si>
  <si>
    <t>Holeyšovský Petr</t>
  </si>
  <si>
    <t>Holfeuer Antonín</t>
  </si>
  <si>
    <t>Holfeuer Ondřej</t>
  </si>
  <si>
    <t>Holfeuerová Sofie</t>
  </si>
  <si>
    <t>Holienka Ladislav</t>
  </si>
  <si>
    <t>Holík Jakub</t>
  </si>
  <si>
    <t>Holík Jiří</t>
  </si>
  <si>
    <t>Holík Miroslav</t>
  </si>
  <si>
    <t>Holík Ondřej</t>
  </si>
  <si>
    <t>Holík Pavel</t>
  </si>
  <si>
    <t>Holík Petr</t>
  </si>
  <si>
    <t>Holík Tomáš</t>
  </si>
  <si>
    <t>Holinková Barbora</t>
  </si>
  <si>
    <t>Holiš Jaroslav</t>
  </si>
  <si>
    <t>Holiš Marek</t>
  </si>
  <si>
    <t>Fairaisl Dušan</t>
  </si>
  <si>
    <t>Faja Vilém</t>
  </si>
  <si>
    <t>Fajfr Jaroslav</t>
  </si>
  <si>
    <t>Fajgl Marek</t>
  </si>
  <si>
    <t>Fajgl Patrik</t>
  </si>
  <si>
    <t>Fajman Petr</t>
  </si>
  <si>
    <t>Fajmon Herbert</t>
  </si>
  <si>
    <t>Fajová Alice</t>
  </si>
  <si>
    <t>Fajt Antonín</t>
  </si>
  <si>
    <t>Fajt Ladislav</t>
  </si>
  <si>
    <t>Fajtl Jakub</t>
  </si>
  <si>
    <t>Fak Daniel</t>
  </si>
  <si>
    <t>Fakan Petr</t>
  </si>
  <si>
    <t>Faksa Milan</t>
  </si>
  <si>
    <t>Faldík Karel</t>
  </si>
  <si>
    <t>Fales Anatolij</t>
  </si>
  <si>
    <t>Falhar Břetislav</t>
  </si>
  <si>
    <t>Falout Luboš</t>
  </si>
  <si>
    <t>Falta Eduard</t>
  </si>
  <si>
    <t>Falta Ivan</t>
  </si>
  <si>
    <t>Falta Milan</t>
  </si>
  <si>
    <t>Faltejsek Leoš</t>
  </si>
  <si>
    <t>Podhorský Petr</t>
  </si>
  <si>
    <t>Repčík Jiří</t>
  </si>
  <si>
    <t>Valenta Petr</t>
  </si>
  <si>
    <t>Dočekal Jan</t>
  </si>
  <si>
    <t>Klaus Václav</t>
  </si>
  <si>
    <t>Kozel Miroslav</t>
  </si>
  <si>
    <t>Lexa Josef</t>
  </si>
  <si>
    <t>Marhold Pavel</t>
  </si>
  <si>
    <t>Havránek Štěpán</t>
  </si>
  <si>
    <t>Vávra Aleš</t>
  </si>
  <si>
    <t>Vyskočil Tomáš</t>
  </si>
  <si>
    <t>Vyskočil Viktor</t>
  </si>
  <si>
    <t>Vyskočil Vojtěch</t>
  </si>
  <si>
    <t>Vyskočil Zdeněk</t>
  </si>
  <si>
    <t>Vysloužil Filip</t>
  </si>
  <si>
    <t>Zvára Tomáš</t>
  </si>
  <si>
    <t>Krupička Josef</t>
  </si>
  <si>
    <t>Hlavsa Petr</t>
  </si>
  <si>
    <t>Štěrba Erik</t>
  </si>
  <si>
    <t>Burdík Lubomír</t>
  </si>
  <si>
    <t>Strahl Jiří</t>
  </si>
  <si>
    <t>Laube Milan</t>
  </si>
  <si>
    <t>Pinkas Jiří</t>
  </si>
  <si>
    <t>Svačina Petr</t>
  </si>
  <si>
    <t>Matyska Jiří</t>
  </si>
  <si>
    <t>Zdrubecký Miroslav</t>
  </si>
  <si>
    <t>Jirman Pavel</t>
  </si>
  <si>
    <t>Krutina Ivan</t>
  </si>
  <si>
    <t>Král Petr</t>
  </si>
  <si>
    <t>Sýkora Petr</t>
  </si>
  <si>
    <t>Krutina Miroslav</t>
  </si>
  <si>
    <t>Šimeček Bohumil</t>
  </si>
  <si>
    <t>Žert Richard</t>
  </si>
  <si>
    <t>Skřivánek Jan</t>
  </si>
  <si>
    <t>Jelínek Karel</t>
  </si>
  <si>
    <t>Soukup Karel</t>
  </si>
  <si>
    <t>Seman Miroslav</t>
  </si>
  <si>
    <t>Kropík Jan</t>
  </si>
  <si>
    <t>Kolář Roman</t>
  </si>
  <si>
    <t>Pospíšil Martin</t>
  </si>
  <si>
    <t>Uher Eduard</t>
  </si>
  <si>
    <t>Vašek Ivan</t>
  </si>
  <si>
    <t>Vilím Petr</t>
  </si>
  <si>
    <t>Votava Miroslav</t>
  </si>
  <si>
    <t>Žáček Martin</t>
  </si>
  <si>
    <t>Šrol Pavel</t>
  </si>
  <si>
    <t>Šrámek Jiří</t>
  </si>
  <si>
    <t>Šubrt Václav</t>
  </si>
  <si>
    <t>Švarc Jan</t>
  </si>
  <si>
    <t>Kuba Jindřich</t>
  </si>
  <si>
    <t>Kadlec Rudolf</t>
  </si>
  <si>
    <t>Rejzek Miloslav</t>
  </si>
  <si>
    <t>Šauer Jiří</t>
  </si>
  <si>
    <t>Macharáček Šimon</t>
  </si>
  <si>
    <t>Tlustý Viktor</t>
  </si>
  <si>
    <t>Nepožítek Svatomír</t>
  </si>
  <si>
    <t>Kolář Dan</t>
  </si>
  <si>
    <t>Říman Václav</t>
  </si>
  <si>
    <t>Konopka Michal</t>
  </si>
  <si>
    <t>Novák Karel</t>
  </si>
  <si>
    <t>Židů Jan</t>
  </si>
  <si>
    <t>Stejskal Vítězslav</t>
  </si>
  <si>
    <t>Partl Miloslav</t>
  </si>
  <si>
    <t>Bernášek Jan</t>
  </si>
  <si>
    <t>Bernášek Prokop</t>
  </si>
  <si>
    <t>Bureš Miloš</t>
  </si>
  <si>
    <t>Červenka Roman</t>
  </si>
  <si>
    <t>Dřevíkovský Václav</t>
  </si>
  <si>
    <t>Dušek Stanislav</t>
  </si>
  <si>
    <t>Hála Slavoj</t>
  </si>
  <si>
    <t>Hromas Jan</t>
  </si>
  <si>
    <t>Jarabinský Martin</t>
  </si>
  <si>
    <t>Klaus Jan</t>
  </si>
  <si>
    <t>Konečný Martin</t>
  </si>
  <si>
    <t>Macoun Jiří</t>
  </si>
  <si>
    <t>Novák Viktor</t>
  </si>
  <si>
    <t>Nývlt Vlastimil</t>
  </si>
  <si>
    <t>Porteš Pavel</t>
  </si>
  <si>
    <t>Suchánek Jan</t>
  </si>
  <si>
    <t>Šebesta Josef</t>
  </si>
  <si>
    <t>Urban Stanislav</t>
  </si>
  <si>
    <t>Dušek Jan</t>
  </si>
  <si>
    <t>Veselý Roman</t>
  </si>
  <si>
    <t>Roh Štěpán</t>
  </si>
  <si>
    <t>Wanot Aleš</t>
  </si>
  <si>
    <t>Wantula Karel</t>
  </si>
  <si>
    <t>Wardas Pavel</t>
  </si>
  <si>
    <t>Warmuž Jiří</t>
  </si>
  <si>
    <t>Warthová Marie</t>
  </si>
  <si>
    <t>Wasserbauer Kvido</t>
  </si>
  <si>
    <t>Wasserbauer Radek</t>
  </si>
  <si>
    <t>Weber Adam</t>
  </si>
  <si>
    <t>Weber David</t>
  </si>
  <si>
    <t>Weber Tomáš</t>
  </si>
  <si>
    <t>Weczerek Jan</t>
  </si>
  <si>
    <t>Weczerek Marek</t>
  </si>
  <si>
    <t>Weczerek Max</t>
  </si>
  <si>
    <t>Wegrzyn Petr</t>
  </si>
  <si>
    <t>Weickelt Harald</t>
  </si>
  <si>
    <t>Weininger Jan</t>
  </si>
  <si>
    <t>Weinlich Jindřich</t>
  </si>
  <si>
    <t>Weinlich Jiří</t>
  </si>
  <si>
    <t>Weinstabl Manuel</t>
  </si>
  <si>
    <t>Weiser Jan</t>
  </si>
  <si>
    <t>Weiss Josef</t>
  </si>
  <si>
    <t>Weiss Martin</t>
  </si>
  <si>
    <t>Weiss Michal</t>
  </si>
  <si>
    <t>Weiss Pavel</t>
  </si>
  <si>
    <t>Weiss Petr</t>
  </si>
  <si>
    <t>Weiss Zbyšek</t>
  </si>
  <si>
    <t>Weissmann Lukáš</t>
  </si>
  <si>
    <t>Weizer Adam</t>
  </si>
  <si>
    <t>Wenke Oldřich</t>
  </si>
  <si>
    <t>Wertheim Adolf</t>
  </si>
  <si>
    <t>Weselý Lukáš</t>
  </si>
  <si>
    <t>Wetter Zdeněk</t>
  </si>
  <si>
    <t>Widerlechner Jiří</t>
  </si>
  <si>
    <t>Wiedermann Jan</t>
  </si>
  <si>
    <t>Wiener Ladislav</t>
  </si>
  <si>
    <t>Wierer Antonín</t>
  </si>
  <si>
    <t>Wiesinger Wolfgang</t>
  </si>
  <si>
    <t>Wiezner Jiří</t>
  </si>
  <si>
    <t>Wilczek Jan</t>
  </si>
  <si>
    <t>Wilczek Viktorie</t>
  </si>
  <si>
    <t>Wilczková Hana</t>
  </si>
  <si>
    <t>Tomeček Jan</t>
  </si>
  <si>
    <t>Tomeček Josef</t>
  </si>
  <si>
    <t>Tomeček Karel</t>
  </si>
  <si>
    <t>Tomeček Ladislav</t>
  </si>
  <si>
    <t>Tomeček Marián</t>
  </si>
  <si>
    <t>Tomeček Petr</t>
  </si>
  <si>
    <t>Tomek Jakub</t>
  </si>
  <si>
    <t>Wlasáková Zuzana</t>
  </si>
  <si>
    <t>Woitsch Marek</t>
  </si>
  <si>
    <t>Wojnar Oleg Samuel</t>
  </si>
  <si>
    <t>Šubrt Dominik</t>
  </si>
  <si>
    <t>Šubrt Jakub</t>
  </si>
  <si>
    <t>Šubrt Martin</t>
  </si>
  <si>
    <t>Šubrt Petr</t>
  </si>
  <si>
    <t>Šubrt Vojtěch</t>
  </si>
  <si>
    <t>Šubrtová Eva</t>
  </si>
  <si>
    <t>Šudák Vít</t>
  </si>
  <si>
    <t>Šudřich Ladislav</t>
  </si>
  <si>
    <t>Šudřich Radek</t>
  </si>
  <si>
    <t>Šuga Petr</t>
  </si>
  <si>
    <t>Šuchma Jakub</t>
  </si>
  <si>
    <t>Šůla Jan</t>
  </si>
  <si>
    <t>Šulák Radek</t>
  </si>
  <si>
    <t>Šulák Radomír</t>
  </si>
  <si>
    <t>Šulc František</t>
  </si>
  <si>
    <t>Šulc Jakub</t>
  </si>
  <si>
    <t>Šulc Jaromír</t>
  </si>
  <si>
    <t>Šulc Jiří</t>
  </si>
  <si>
    <t>Šulc Josef</t>
  </si>
  <si>
    <t>Šulc Karel</t>
  </si>
  <si>
    <t>Šulc Kryštof</t>
  </si>
  <si>
    <t>Šulc Max</t>
  </si>
  <si>
    <t>Šulc Petr</t>
  </si>
  <si>
    <t>Šulc Richard</t>
  </si>
  <si>
    <t>Procházka Ondřej</t>
  </si>
  <si>
    <t>Inquort Vít</t>
  </si>
  <si>
    <t>Růžička Ondřej</t>
  </si>
  <si>
    <t>Bludský Vojtěch</t>
  </si>
  <si>
    <t>Sýkora David</t>
  </si>
  <si>
    <t>Havel Marian</t>
  </si>
  <si>
    <t>Havel Radek</t>
  </si>
  <si>
    <t>Hudák Jan</t>
  </si>
  <si>
    <t>Jakubec Michal</t>
  </si>
  <si>
    <t>Janíček Martin</t>
  </si>
  <si>
    <t>Jonáš Pavel</t>
  </si>
  <si>
    <t>Vach Jaroslav</t>
  </si>
  <si>
    <t>Voříšek Jaroslav</t>
  </si>
  <si>
    <t>Jurásek Miroslav</t>
  </si>
  <si>
    <t>Orságová Silvie</t>
  </si>
  <si>
    <t>ŠO Praga Praha</t>
  </si>
  <si>
    <t>Doležal Radoslav</t>
  </si>
  <si>
    <t>Houser Pavel</t>
  </si>
  <si>
    <t>Pletánek Jan</t>
  </si>
  <si>
    <t>Petr Jan</t>
  </si>
  <si>
    <t>Streitberg Petr</t>
  </si>
  <si>
    <t>Větrovský Michal</t>
  </si>
  <si>
    <t>Lamser Jan</t>
  </si>
  <si>
    <t>Choleva Zdeněk</t>
  </si>
  <si>
    <t>Pačovský Jiří</t>
  </si>
  <si>
    <t>GROP Praha</t>
  </si>
  <si>
    <t>Brdíčko Petr</t>
  </si>
  <si>
    <t>Šeleljo Daniel</t>
  </si>
  <si>
    <t>Illetško Jaroslav</t>
  </si>
  <si>
    <t>Salač Jiří</t>
  </si>
  <si>
    <t>Jirovský Petr</t>
  </si>
  <si>
    <t>Řezníček Tomáš</t>
  </si>
  <si>
    <t>Štěpánek Svatopluk</t>
  </si>
  <si>
    <t>Kopecký František</t>
  </si>
  <si>
    <t>Harašta František</t>
  </si>
  <si>
    <t>Táborská Veronika</t>
  </si>
  <si>
    <t>Urban Jan</t>
  </si>
  <si>
    <t>Mykiska Jiří</t>
  </si>
  <si>
    <t>Kříž Pavel</t>
  </si>
  <si>
    <t>Bernášek Václav</t>
  </si>
  <si>
    <t>Tomíšek Petr</t>
  </si>
  <si>
    <t>Marek Michal</t>
  </si>
  <si>
    <t>Hruška Jan</t>
  </si>
  <si>
    <t>Pešek Lubomír</t>
  </si>
  <si>
    <t>Kučera Tomáš</t>
  </si>
  <si>
    <t>Přib Josef</t>
  </si>
  <si>
    <t>Vass Peter</t>
  </si>
  <si>
    <t>Strnad Pavel</t>
  </si>
  <si>
    <t>Šašinka Jiří</t>
  </si>
  <si>
    <t>Večerka Pavel</t>
  </si>
  <si>
    <t>Barchánek Antonín</t>
  </si>
  <si>
    <t>Stejskal Pavel</t>
  </si>
  <si>
    <t>Blažek Bohumil</t>
  </si>
  <si>
    <t>Dušek Martin</t>
  </si>
  <si>
    <t>Kostlivý Miroslav</t>
  </si>
  <si>
    <t>Sedlák Josef</t>
  </si>
  <si>
    <t>Háse Pavel</t>
  </si>
  <si>
    <t>Jaďuď Oto</t>
  </si>
  <si>
    <t>Šulc Radovan</t>
  </si>
  <si>
    <t>Paulovič Milan</t>
  </si>
  <si>
    <t>Srba Milan</t>
  </si>
  <si>
    <t>Prachař Josef</t>
  </si>
  <si>
    <t>Štěpánek Josef</t>
  </si>
  <si>
    <t>Brož Zdeněk</t>
  </si>
  <si>
    <t>Kozák Martin</t>
  </si>
  <si>
    <t>Líška Milan</t>
  </si>
  <si>
    <t>Zajíček Karel</t>
  </si>
  <si>
    <t>Krňák Vladimír</t>
  </si>
  <si>
    <t>Krajl Zdeněk</t>
  </si>
  <si>
    <t>Císař Jiří</t>
  </si>
  <si>
    <t>Vozábal Petr</t>
  </si>
  <si>
    <t>Felcman Jiří</t>
  </si>
  <si>
    <t>Novák Jiří</t>
  </si>
  <si>
    <t>Řezanka František</t>
  </si>
  <si>
    <t>Čmiko Jakub</t>
  </si>
  <si>
    <t>Řehák Jiří</t>
  </si>
  <si>
    <t>Grabarczyk Sylwester</t>
  </si>
  <si>
    <t>Doležalová Irena</t>
  </si>
  <si>
    <t>Šelder Jan</t>
  </si>
  <si>
    <t>Burda Jaroslav</t>
  </si>
  <si>
    <t>Přibylová Růžena</t>
  </si>
  <si>
    <t>Lněničková Gabriela</t>
  </si>
  <si>
    <t>Rožumberský Adolf</t>
  </si>
  <si>
    <t>Veřmiřovský Vlastimil</t>
  </si>
  <si>
    <t>Veselá Adéla</t>
  </si>
  <si>
    <t>Veselá Kristýna</t>
  </si>
  <si>
    <t>Veselovský Miroslav</t>
  </si>
  <si>
    <t>Veselský František</t>
  </si>
  <si>
    <t>Veselý Bohumil</t>
  </si>
  <si>
    <t>Veselý Daniel</t>
  </si>
  <si>
    <t>Veselý Emanuel</t>
  </si>
  <si>
    <t>Veselý František</t>
  </si>
  <si>
    <t>Veselý Jakub</t>
  </si>
  <si>
    <t>Veselý Jan</t>
  </si>
  <si>
    <t>Veselý Jaromír</t>
  </si>
  <si>
    <t>Veselý Jindřich</t>
  </si>
  <si>
    <t>Ksandr Jan</t>
  </si>
  <si>
    <t>Helcel Jiří</t>
  </si>
  <si>
    <t>Škuthan Jiří</t>
  </si>
  <si>
    <t>Šrajer Jiří</t>
  </si>
  <si>
    <t>Sedláček David</t>
  </si>
  <si>
    <t>Kubínová Zuzana</t>
  </si>
  <si>
    <t>Kapila Patrick</t>
  </si>
  <si>
    <t>Ojrzyński Tymoteusz</t>
  </si>
  <si>
    <t>Suchý Erik</t>
  </si>
  <si>
    <t>Hořínek Petr</t>
  </si>
  <si>
    <t>Palla Roman</t>
  </si>
  <si>
    <t>Jirásek Jiří</t>
  </si>
  <si>
    <t>Stanke Vilém</t>
  </si>
  <si>
    <t>Skřivánek Roman</t>
  </si>
  <si>
    <t>Klyuev Vasily</t>
  </si>
  <si>
    <t>Bednařík Adam</t>
  </si>
  <si>
    <t>Hataš Jan</t>
  </si>
  <si>
    <t>Cihlář Eduard</t>
  </si>
  <si>
    <t>Štrupl Jan</t>
  </si>
  <si>
    <t>Vácha Martin</t>
  </si>
  <si>
    <t>Jandík Tobiáš</t>
  </si>
  <si>
    <t>Al-Dabagh Mojmír</t>
  </si>
  <si>
    <t>Steklý David</t>
  </si>
  <si>
    <t>Pokorný Igor</t>
  </si>
  <si>
    <t>Steklý Filip</t>
  </si>
  <si>
    <t>Kosička Petr</t>
  </si>
  <si>
    <t>Erben Michal</t>
  </si>
  <si>
    <t>Uher Josef</t>
  </si>
  <si>
    <t>Němec Petr</t>
  </si>
  <si>
    <t>Shatalov Vladimír</t>
  </si>
  <si>
    <t>Bouška Petr</t>
  </si>
  <si>
    <t>Mucha Tomáš</t>
  </si>
  <si>
    <t>Morávek Michael</t>
  </si>
  <si>
    <t>Toman Václav</t>
  </si>
  <si>
    <t>Brož Michal</t>
  </si>
  <si>
    <t>Hadrabová Sofie</t>
  </si>
  <si>
    <t>Donner Jan</t>
  </si>
  <si>
    <t>Bílek Alexander</t>
  </si>
  <si>
    <t>Slavíček Šimon</t>
  </si>
  <si>
    <t>Pekárek Jan</t>
  </si>
  <si>
    <t>Starý Václav</t>
  </si>
  <si>
    <t>Valášek Dominik</t>
  </si>
  <si>
    <t>Valášek Jakub</t>
  </si>
  <si>
    <t>Valášek Matouš</t>
  </si>
  <si>
    <t>Valder Daniel</t>
  </si>
  <si>
    <t>Valdman Jakub</t>
  </si>
  <si>
    <t>Valdman Jan</t>
  </si>
  <si>
    <t>Valečka Karel</t>
  </si>
  <si>
    <t>Válek František</t>
  </si>
  <si>
    <t>Válek Matěj</t>
  </si>
  <si>
    <t>Válek Milan</t>
  </si>
  <si>
    <t>Valek Miloš</t>
  </si>
  <si>
    <t>Válek Otakar</t>
  </si>
  <si>
    <t>Válek Petr</t>
  </si>
  <si>
    <t>Válek Tomáš</t>
  </si>
  <si>
    <t>Válek Vladislav</t>
  </si>
  <si>
    <t>Valenčík Jozef</t>
  </si>
  <si>
    <t>Valenta Antonín</t>
  </si>
  <si>
    <t>Valenta David</t>
  </si>
  <si>
    <t>Valenta Filip</t>
  </si>
  <si>
    <t>Valenta Jakub</t>
  </si>
  <si>
    <t>Valenta Jan</t>
  </si>
  <si>
    <t>Valenta Martin</t>
  </si>
  <si>
    <t>Studený Radovan</t>
  </si>
  <si>
    <t>Studený Václav</t>
  </si>
  <si>
    <t>Studený Vojtěch</t>
  </si>
  <si>
    <t>Studnička Josef</t>
  </si>
  <si>
    <t>Studnička Patrik</t>
  </si>
  <si>
    <t>Studnička Tomáš</t>
  </si>
  <si>
    <t>Studničková Rozálie</t>
  </si>
  <si>
    <t>Studzinski Boleslav</t>
  </si>
  <si>
    <t>Studzinski David</t>
  </si>
  <si>
    <t>Stuchlík Ivan</t>
  </si>
  <si>
    <t>Stuchlík Jan</t>
  </si>
  <si>
    <t>Roček Matyáš</t>
  </si>
  <si>
    <t>Roček Tomáš</t>
  </si>
  <si>
    <t>Roček Vladimír</t>
  </si>
  <si>
    <t>Ročeň Pavel</t>
  </si>
  <si>
    <t>Ročková Adéla</t>
  </si>
  <si>
    <t>Ročková Veronika</t>
  </si>
  <si>
    <t>Ročňák Michal</t>
  </si>
  <si>
    <t>Ročňák Zdeněk</t>
  </si>
  <si>
    <t>Ročňáková Helena</t>
  </si>
  <si>
    <t>Ročňáková Tereza</t>
  </si>
  <si>
    <t>Roděj Vladimír</t>
  </si>
  <si>
    <t>Stuchlý Jaroslav</t>
  </si>
  <si>
    <t>Stuchlý Ondřej</t>
  </si>
  <si>
    <t>Stuchlý Radim</t>
  </si>
  <si>
    <t>Stůj Jan</t>
  </si>
  <si>
    <t>Stúj Michal</t>
  </si>
  <si>
    <t>Stůj Pavel</t>
  </si>
  <si>
    <t>Stulíková Karolína</t>
  </si>
  <si>
    <t>Stupavský Štefan</t>
  </si>
  <si>
    <t>Stupka Jiří</t>
  </si>
  <si>
    <t>Stupka Miroslav</t>
  </si>
  <si>
    <t>Stuška Jan</t>
  </si>
  <si>
    <t>Stuška Přemysl</t>
  </si>
  <si>
    <t>Stýblo Pavel</t>
  </si>
  <si>
    <t>Stypa Zdeněk</t>
  </si>
  <si>
    <t>Sudický Robert</t>
  </si>
  <si>
    <t>Sudolský Jan</t>
  </si>
  <si>
    <t>Sudor Josef</t>
  </si>
  <si>
    <t>Suchá Eliška</t>
  </si>
  <si>
    <t>Suchánek Aleš</t>
  </si>
  <si>
    <t>Suchánek Hanuš</t>
  </si>
  <si>
    <t>Suchánek Jakub</t>
  </si>
  <si>
    <t>Suchánek Jiří</t>
  </si>
  <si>
    <t>Suchánek Kryštof</t>
  </si>
  <si>
    <t>Suchánek Michal</t>
  </si>
  <si>
    <t>Suchánek Miroslav</t>
  </si>
  <si>
    <t>Suchánek Ondřej</t>
  </si>
  <si>
    <t>Suchánek Pavel</t>
  </si>
  <si>
    <t>Suchánek Zdeněk</t>
  </si>
  <si>
    <t>Sucharda David</t>
  </si>
  <si>
    <t>Sucharda Jan</t>
  </si>
  <si>
    <t>Zamrazil Martin</t>
  </si>
  <si>
    <t>Dobiáš Daniel</t>
  </si>
  <si>
    <t>Lhotka Jiří</t>
  </si>
  <si>
    <t>Franěk Jan</t>
  </si>
  <si>
    <t>Šlampa Jan</t>
  </si>
  <si>
    <t>Hrubý Jan</t>
  </si>
  <si>
    <t>Vyroubal Patrick</t>
  </si>
  <si>
    <t>Štván Marek</t>
  </si>
  <si>
    <t>Frühauf David</t>
  </si>
  <si>
    <t>Strnad Jakub</t>
  </si>
  <si>
    <t>Bluma Bedřich</t>
  </si>
  <si>
    <t>Žemlička Vít</t>
  </si>
  <si>
    <t>Halamíček David</t>
  </si>
  <si>
    <t>Mach Jan</t>
  </si>
  <si>
    <t>Krč Štefan</t>
  </si>
  <si>
    <t>Hykš Martin</t>
  </si>
  <si>
    <t>Kozlová Lucie</t>
  </si>
  <si>
    <t>Marek Jaromír</t>
  </si>
  <si>
    <t>Hadraba Vlastimil</t>
  </si>
  <si>
    <t>Kůs Petr</t>
  </si>
  <si>
    <t>Boháč Jaroslav</t>
  </si>
  <si>
    <t>Pacovský Ota</t>
  </si>
  <si>
    <t>Kučera Josef</t>
  </si>
  <si>
    <t>Kalvach Ladislav</t>
  </si>
  <si>
    <t>Lexa Václav</t>
  </si>
  <si>
    <t>Drahotský Luboš</t>
  </si>
  <si>
    <t>Ostrý Michal</t>
  </si>
  <si>
    <t>Kostelecký Daniel</t>
  </si>
  <si>
    <t>Novotná Barbora</t>
  </si>
  <si>
    <t>Burešová Eva</t>
  </si>
  <si>
    <t>Novotný Jan</t>
  </si>
  <si>
    <t>Izzo Pierfrancesco</t>
  </si>
  <si>
    <t>Straka Vojtěch</t>
  </si>
  <si>
    <t>Janda Marek</t>
  </si>
  <si>
    <t>Tůmová Kateřina</t>
  </si>
  <si>
    <t>Muc Michal</t>
  </si>
  <si>
    <t>Kirner Francoise</t>
  </si>
  <si>
    <t>RokNar</t>
  </si>
  <si>
    <t>Ucháčová Klára</t>
  </si>
  <si>
    <t>Svačina Tobiáš</t>
  </si>
  <si>
    <t>Houser Martin</t>
  </si>
  <si>
    <t>Zlesáková Rebeka</t>
  </si>
  <si>
    <t>Nguyen Tien Dung</t>
  </si>
  <si>
    <t>Nguyen Hai Van Mína</t>
  </si>
  <si>
    <t>Day Tobiáš</t>
  </si>
  <si>
    <t>Maleček Erik</t>
  </si>
  <si>
    <t>Sušeň Jan</t>
  </si>
  <si>
    <t>Sušeň Jaroslav</t>
  </si>
  <si>
    <t>Sůva Josef</t>
  </si>
  <si>
    <t>Svák Josef</t>
  </si>
  <si>
    <t>Zheng Karel</t>
  </si>
  <si>
    <t>Ziakas Damián</t>
  </si>
  <si>
    <t>Ziegler Jiří</t>
  </si>
  <si>
    <t>Zielina Vojtěch</t>
  </si>
  <si>
    <t>Zielinová Izabela</t>
  </si>
  <si>
    <t>Zielinska Aleksandra</t>
  </si>
  <si>
    <t>Zich Jan</t>
  </si>
  <si>
    <t>Zicháček Josef</t>
  </si>
  <si>
    <t>Zicháček Libor</t>
  </si>
  <si>
    <t>Zíka Josef</t>
  </si>
  <si>
    <t>Zíka Richard</t>
  </si>
  <si>
    <t>Zikán Václav</t>
  </si>
  <si>
    <t>Zikmund Alexandr</t>
  </si>
  <si>
    <t>Zikmund Jaroslav</t>
  </si>
  <si>
    <t>Zikmund Josef</t>
  </si>
  <si>
    <t>Zikmund Miloš</t>
  </si>
  <si>
    <t>Zikuda Petr</t>
  </si>
  <si>
    <t>Zikuška Miloslav</t>
  </si>
  <si>
    <t>Zíma Ferdinand</t>
  </si>
  <si>
    <t>Zima Jakub</t>
  </si>
  <si>
    <t>Zima Jan</t>
  </si>
  <si>
    <t>Zima Jan Petr</t>
  </si>
  <si>
    <t>Zima Jaroslav</t>
  </si>
  <si>
    <t>Zima Jiří</t>
  </si>
  <si>
    <t>Zima Tomáš</t>
  </si>
  <si>
    <t>Trutnovský Tomáš</t>
  </si>
  <si>
    <t>Tryhuba Jaroslav</t>
  </si>
  <si>
    <t>Tržil Mikuláš</t>
  </si>
  <si>
    <t>Třasák Ondřej</t>
  </si>
  <si>
    <t>Třasák Václav</t>
  </si>
  <si>
    <t>Třasáková Adéla</t>
  </si>
  <si>
    <t>Třebický Jiří</t>
  </si>
  <si>
    <t>Třeska František</t>
  </si>
  <si>
    <t>Třešňák Filip</t>
  </si>
  <si>
    <t>Třešňák Lukáš</t>
  </si>
  <si>
    <t>Třeštík Matěj</t>
  </si>
  <si>
    <t>Třeštíková Vendulka</t>
  </si>
  <si>
    <t>Třetina Zdeněk</t>
  </si>
  <si>
    <t>Třuslo Tomáš</t>
  </si>
  <si>
    <t>Tsapanidis Vasilis</t>
  </si>
  <si>
    <t>Tschulik Daniel</t>
  </si>
  <si>
    <t>Tschuliková Dominika</t>
  </si>
  <si>
    <t>Tschuliková Sára</t>
  </si>
  <si>
    <t>Tsiligkaridis Kyriakos</t>
  </si>
  <si>
    <t>Smělý Pavel</t>
  </si>
  <si>
    <t>Směšný David</t>
  </si>
  <si>
    <t>Směšný Ivan</t>
  </si>
  <si>
    <t>Smetana Jan</t>
  </si>
  <si>
    <t>Smetana Lukáš</t>
  </si>
  <si>
    <t>Smetana Pavel</t>
  </si>
  <si>
    <t>Smetana René</t>
  </si>
  <si>
    <t>Smetana Rostislav</t>
  </si>
  <si>
    <t>Smetka Lukáš</t>
  </si>
  <si>
    <t>Smilek Petr</t>
  </si>
  <si>
    <t>Smísitel Petr</t>
  </si>
  <si>
    <t>Smíšek Radovan</t>
  </si>
  <si>
    <t>Smištík Milan</t>
  </si>
  <si>
    <t>Smítal Jakub</t>
  </si>
  <si>
    <t>Smítal Josef</t>
  </si>
  <si>
    <t>Smitka Václav</t>
  </si>
  <si>
    <t>Smola David</t>
  </si>
  <si>
    <t>Smola Jan</t>
  </si>
  <si>
    <t>Smolej Lukáš</t>
  </si>
  <si>
    <t>Smolík Aleš</t>
  </si>
  <si>
    <t>Smolík Boris</t>
  </si>
  <si>
    <t>Smolík Jakub</t>
  </si>
  <si>
    <t>Smolík Josef</t>
  </si>
  <si>
    <t>Sládkovská Petra</t>
  </si>
  <si>
    <t>Sladký Stanislav</t>
  </si>
  <si>
    <t>Sladovník Jiří</t>
  </si>
  <si>
    <t>Sladovník Tomáš</t>
  </si>
  <si>
    <t>Sláma Jan</t>
  </si>
  <si>
    <t>Sláma Jaromír</t>
  </si>
  <si>
    <t>Sláma Lukáš</t>
  </si>
  <si>
    <t>Sláma Matyáš</t>
  </si>
  <si>
    <t>Sláma Michal</t>
  </si>
  <si>
    <t>Sláma Miroslav</t>
  </si>
  <si>
    <t>Sucharda Tomáš</t>
  </si>
  <si>
    <t>Sucharda Vlastislav</t>
  </si>
  <si>
    <t>Suchodol Lukáš</t>
  </si>
  <si>
    <t>Suchomel Aleš</t>
  </si>
  <si>
    <t>Suchomel Jan</t>
  </si>
  <si>
    <t>Suchomel Jaromír</t>
  </si>
  <si>
    <t>Suchomel Oldřich</t>
  </si>
  <si>
    <t>Suchomel Tomáš</t>
  </si>
  <si>
    <t>Suchoradská Eva</t>
  </si>
  <si>
    <t>Suchý David</t>
  </si>
  <si>
    <t>Suchý Jan</t>
  </si>
  <si>
    <t>Suchý Jiří</t>
  </si>
  <si>
    <t>Suchý Ladislav</t>
  </si>
  <si>
    <t>Suchý Ludvík</t>
  </si>
  <si>
    <t>Suchý Miroslav</t>
  </si>
  <si>
    <t>Suchý Pavel</t>
  </si>
  <si>
    <t>Suchý Vladimír</t>
  </si>
  <si>
    <t>Suk Pavel</t>
  </si>
  <si>
    <t>Sukaný Adam</t>
  </si>
  <si>
    <t>Sukaný Albert</t>
  </si>
  <si>
    <t>Sukdolák Radek</t>
  </si>
  <si>
    <t>Sukhbat Bilegt</t>
  </si>
  <si>
    <t>Suková Eliška</t>
  </si>
  <si>
    <t>Suková Kateřina</t>
  </si>
  <si>
    <t>Sukup Ladislav</t>
  </si>
  <si>
    <t>Sulek Jiří</t>
  </si>
  <si>
    <t>Suljakovič Dino</t>
  </si>
  <si>
    <t>Suljakovič Ibrišim</t>
  </si>
  <si>
    <t>Sultanov Nazar</t>
  </si>
  <si>
    <t>Sunek Bohumír</t>
  </si>
  <si>
    <t>Sunková Marie</t>
  </si>
  <si>
    <t>Sup Pavel</t>
  </si>
  <si>
    <t>Surma Antonín</t>
  </si>
  <si>
    <t>Surma Martin</t>
  </si>
  <si>
    <t>Surovec Jan</t>
  </si>
  <si>
    <t>Surovec Vladimír</t>
  </si>
  <si>
    <t>Surý Jaroslav</t>
  </si>
  <si>
    <t>Surý Pavel</t>
  </si>
  <si>
    <t>Sledz Jiří</t>
  </si>
  <si>
    <t>Slepánek Jan</t>
  </si>
  <si>
    <t>Slepánková Radka</t>
  </si>
  <si>
    <t>Slezáček Vojtěch</t>
  </si>
  <si>
    <t>Slezák David</t>
  </si>
  <si>
    <t>Slezák Jaroslav</t>
  </si>
  <si>
    <t>Slezák Jiří</t>
  </si>
  <si>
    <t>Slezák Ladislav</t>
  </si>
  <si>
    <t>Slezák Marek</t>
  </si>
  <si>
    <t>Slezák Milan</t>
  </si>
  <si>
    <t>Slezák Petr</t>
  </si>
  <si>
    <t>Slezák Vladimír</t>
  </si>
  <si>
    <t>Slípek Josef</t>
  </si>
  <si>
    <t>Slípek Vladimír</t>
  </si>
  <si>
    <t>Sliška František</t>
  </si>
  <si>
    <t>Sliva Michal</t>
  </si>
  <si>
    <t>Slíva Ondřej</t>
  </si>
  <si>
    <t>Sliva Richard</t>
  </si>
  <si>
    <t>Slívová Linda</t>
  </si>
  <si>
    <t>Sliž Matěj</t>
  </si>
  <si>
    <t>Slouka Lukáš</t>
  </si>
  <si>
    <t>Sloup Martin</t>
  </si>
  <si>
    <t>Slováček Adam</t>
  </si>
  <si>
    <t>Slováček František</t>
  </si>
  <si>
    <t>Slováček Matěj</t>
  </si>
  <si>
    <t>Slovák Adam</t>
  </si>
  <si>
    <t>Slovák Pavel</t>
  </si>
  <si>
    <t>Slovák Svatopluk</t>
  </si>
  <si>
    <t>Slováková Šárka</t>
  </si>
  <si>
    <t>Slováková Veronika</t>
  </si>
  <si>
    <t>Slowiaczek Jakub</t>
  </si>
  <si>
    <t>Slowiaczek Janina</t>
  </si>
  <si>
    <t>Sluka Pavel</t>
  </si>
  <si>
    <t>Sluka Radek</t>
  </si>
  <si>
    <t>Slunečko Jakub</t>
  </si>
  <si>
    <t>Smarkoň Antonín</t>
  </si>
  <si>
    <t>Smažík Filip</t>
  </si>
  <si>
    <t>Smejkal Bohumil</t>
  </si>
  <si>
    <t>Smejkal Mojmír</t>
  </si>
  <si>
    <t>Smékal Matěj</t>
  </si>
  <si>
    <t>Smékal Zdeněk</t>
  </si>
  <si>
    <t>Řihošek Vladimír</t>
  </si>
  <si>
    <t>Říhová Kamila</t>
  </si>
  <si>
    <t>Říhová Kateřina</t>
  </si>
  <si>
    <t>Říhová Lenka</t>
  </si>
  <si>
    <t>Římovský Pavel</t>
  </si>
  <si>
    <t>Řoutil Tomáš</t>
  </si>
  <si>
    <t>Sabol Erik</t>
  </si>
  <si>
    <t>Sabol Marian</t>
  </si>
  <si>
    <t>Sabol Václav</t>
  </si>
  <si>
    <t>Sabolová Kristýna</t>
  </si>
  <si>
    <t>Sadil Jakub</t>
  </si>
  <si>
    <t>Sadil Jan</t>
  </si>
  <si>
    <t>Sadil Miloš</t>
  </si>
  <si>
    <t>Sadil Pavel</t>
  </si>
  <si>
    <t>Sadílek Filip</t>
  </si>
  <si>
    <t>Sadílek Jakub</t>
  </si>
  <si>
    <t>Sádlík Pavel</t>
  </si>
  <si>
    <t>Safko Jindřich</t>
  </si>
  <si>
    <t>Saforek Michal</t>
  </si>
  <si>
    <t>Sagánek Miroslav</t>
  </si>
  <si>
    <t>Sacharczuk Karolina</t>
  </si>
  <si>
    <t>Saida Jan</t>
  </si>
  <si>
    <t>Sajdl František</t>
  </si>
  <si>
    <t>Sajdl Jan</t>
  </si>
  <si>
    <t>Sak Bohumil</t>
  </si>
  <si>
    <t>Králík Ondřej</t>
  </si>
  <si>
    <t>Králík Vladimír</t>
  </si>
  <si>
    <t>Králíková Dominika</t>
  </si>
  <si>
    <t>Králíková Eliška</t>
  </si>
  <si>
    <t>Králová Gabriela</t>
  </si>
  <si>
    <t>Králová Jiřina</t>
  </si>
  <si>
    <t>Královec Josef</t>
  </si>
  <si>
    <t>Královec Martin</t>
  </si>
  <si>
    <t>Královič Milan</t>
  </si>
  <si>
    <t>Kralovič Tomáš</t>
  </si>
  <si>
    <t>Královský Martin</t>
  </si>
  <si>
    <t>Krám Jiří</t>
  </si>
  <si>
    <t>Kramář Filip</t>
  </si>
  <si>
    <t>Kramář Lumír</t>
  </si>
  <si>
    <t>Kramář Michal</t>
  </si>
  <si>
    <t>Kramer Břetislav</t>
  </si>
  <si>
    <t>Kramný Kamil</t>
  </si>
  <si>
    <t>Kramoliš Pavel</t>
  </si>
  <si>
    <t>Krampla Jan</t>
  </si>
  <si>
    <t>Krampol Vladimír</t>
  </si>
  <si>
    <t>Krása Marek</t>
  </si>
  <si>
    <t>Krása Roman</t>
  </si>
  <si>
    <t>Krásenský Jakub</t>
  </si>
  <si>
    <t>Krásný Drahomír</t>
  </si>
  <si>
    <t>Krastenicz Petr</t>
  </si>
  <si>
    <t>Kratinoha Jaroslav</t>
  </si>
  <si>
    <t>Krátký Antonín</t>
  </si>
  <si>
    <t>Krátký Ctibor</t>
  </si>
  <si>
    <t>Krátký Josef</t>
  </si>
  <si>
    <t>Krátký Karel</t>
  </si>
  <si>
    <t>Krátký Milan</t>
  </si>
  <si>
    <t>Krátký Pavel</t>
  </si>
  <si>
    <t>Krátký Petr</t>
  </si>
  <si>
    <t>Krátký Rajmund</t>
  </si>
  <si>
    <t>Kratochvíl Aleš</t>
  </si>
  <si>
    <t>Kratochvíl David</t>
  </si>
  <si>
    <t>Kratochvíl Jan</t>
  </si>
  <si>
    <t>Kratochvil Jiří</t>
  </si>
  <si>
    <t>Kratochvíl Josef</t>
  </si>
  <si>
    <t>Kratochvíl Karel</t>
  </si>
  <si>
    <t>Kratochvil Libor</t>
  </si>
  <si>
    <t>Kratochvíl Marek</t>
  </si>
  <si>
    <t>Kratochvíl Martin</t>
  </si>
  <si>
    <t>Kratochvíl Matěj</t>
  </si>
  <si>
    <t>Kratochvíl Michal</t>
  </si>
  <si>
    <t>Kratochvíl Milan</t>
  </si>
  <si>
    <t>Kratochvíl Miloš</t>
  </si>
  <si>
    <t>Kratochvíl Pavel</t>
  </si>
  <si>
    <t>Kratochvíl Štěpán</t>
  </si>
  <si>
    <t>Kratochvíl Tomáš</t>
  </si>
  <si>
    <t>Kratochvíl Václav</t>
  </si>
  <si>
    <t>Kratochvíl Vít</t>
  </si>
  <si>
    <t>Kratochvílová Adéla</t>
  </si>
  <si>
    <t>Kratochvílová Kateřina</t>
  </si>
  <si>
    <t>Kratochvílová Kristýna</t>
  </si>
  <si>
    <t>Kratochvílová Lenka</t>
  </si>
  <si>
    <t>Mandát Kryštof</t>
  </si>
  <si>
    <t>Mandát Miloslav</t>
  </si>
  <si>
    <t>Mandátová Ema</t>
  </si>
  <si>
    <t>Mandík Vlastimil</t>
  </si>
  <si>
    <t>Mandovec Antonín</t>
  </si>
  <si>
    <t>Mandovec Jan</t>
  </si>
  <si>
    <t>Mandovec Jiří</t>
  </si>
  <si>
    <t>Mánek Josef</t>
  </si>
  <si>
    <t>Maňhal Michael</t>
  </si>
  <si>
    <t>Mann Jiří</t>
  </si>
  <si>
    <t>Maňoušek Martin</t>
  </si>
  <si>
    <t>Manoušková Klára</t>
  </si>
  <si>
    <t>Mansfeld Jaromír</t>
  </si>
  <si>
    <t>Maňuch Miroslav</t>
  </si>
  <si>
    <t>Már Tomáš</t>
  </si>
  <si>
    <t>Marcikán Tomáš</t>
  </si>
  <si>
    <t>Marciňa Jan</t>
  </si>
  <si>
    <t>Marciniszyn Karel</t>
  </si>
  <si>
    <t>Marcinko Patrik</t>
  </si>
  <si>
    <t>Marcol Václav</t>
  </si>
  <si>
    <t>Marčík Filip</t>
  </si>
  <si>
    <t>Mareček Ladislav</t>
  </si>
  <si>
    <t>Mareček Vladislav</t>
  </si>
  <si>
    <t>Marečková Martina</t>
  </si>
  <si>
    <t>Marek Aleš</t>
  </si>
  <si>
    <t>Marek Antonín</t>
  </si>
  <si>
    <t>Marek Dominik</t>
  </si>
  <si>
    <t>Marek Filip</t>
  </si>
  <si>
    <t>Marek Jakub</t>
  </si>
  <si>
    <t>Marek Jiří</t>
  </si>
  <si>
    <t>Marek Josef</t>
  </si>
  <si>
    <t>Marek Kryštof</t>
  </si>
  <si>
    <t>Marek Ladislav</t>
  </si>
  <si>
    <t>Marek Libor</t>
  </si>
  <si>
    <t>Marek Marcel</t>
  </si>
  <si>
    <t>Marek Matyáš</t>
  </si>
  <si>
    <t>Marek Miroslav</t>
  </si>
  <si>
    <t>Marek Patrik</t>
  </si>
  <si>
    <t>Marek Pavel</t>
  </si>
  <si>
    <t>Marek Petr</t>
  </si>
  <si>
    <t>Marek Richard</t>
  </si>
  <si>
    <t>Marek Vladimír</t>
  </si>
  <si>
    <t>Mareš Adam</t>
  </si>
  <si>
    <t>Mareš Daniel</t>
  </si>
  <si>
    <t>Mareš David</t>
  </si>
  <si>
    <t>Mareš Ilja</t>
  </si>
  <si>
    <t>Mareš Jakub</t>
  </si>
  <si>
    <t>Mareš Jan</t>
  </si>
  <si>
    <t>Mareš Jaroslav</t>
  </si>
  <si>
    <t>Mareš Jiří</t>
  </si>
  <si>
    <t>Krejčí Patrik</t>
  </si>
  <si>
    <t>Krejčí Pavel</t>
  </si>
  <si>
    <t>Krejčí Petr</t>
  </si>
  <si>
    <t>Krejčí Richard</t>
  </si>
  <si>
    <t>Krejčí Tomáš</t>
  </si>
  <si>
    <t>Krejčí Vladimír</t>
  </si>
  <si>
    <t>Krejčí Zdeněk</t>
  </si>
  <si>
    <t>Mládek Richard</t>
  </si>
  <si>
    <t>Mládek Zdeněk</t>
  </si>
  <si>
    <t>Mladý Pavel</t>
  </si>
  <si>
    <t>Mlaskač Ivo</t>
  </si>
  <si>
    <t>Mlátilík Alex</t>
  </si>
  <si>
    <t>Mlčák Bohumil</t>
  </si>
  <si>
    <t>Mlčák Jaroslav</t>
  </si>
  <si>
    <t>Mlčák Viktor</t>
  </si>
  <si>
    <t>Mlčoch Jiří</t>
  </si>
  <si>
    <t>Mlčoch Marek</t>
  </si>
  <si>
    <t>Mlčúch Jan</t>
  </si>
  <si>
    <t>Mlejnek Jakub</t>
  </si>
  <si>
    <t>Mlejnek Marcel</t>
  </si>
  <si>
    <t>Mlénský Dalibor</t>
  </si>
  <si>
    <t>Mlénský Jakub</t>
  </si>
  <si>
    <t>Spišjak Jakub</t>
  </si>
  <si>
    <t>Splítek Josef</t>
  </si>
  <si>
    <t>Spodniak Peter</t>
  </si>
  <si>
    <t>Spousta Jan</t>
  </si>
  <si>
    <t>Spousta Jaromír</t>
  </si>
  <si>
    <t>Spousta Milan</t>
  </si>
  <si>
    <t>Spratek Vojtěch</t>
  </si>
  <si>
    <t>Sprengerová Lucie</t>
  </si>
  <si>
    <t>Spurník Mirko</t>
  </si>
  <si>
    <t>Spurný Ladislav</t>
  </si>
  <si>
    <t>Spurný Lakota Petr</t>
  </si>
  <si>
    <t>Spurný Prokop</t>
  </si>
  <si>
    <t>Spyrka Jakub</t>
  </si>
  <si>
    <t>Srba Daniel</t>
  </si>
  <si>
    <t>Srba Stanislav</t>
  </si>
  <si>
    <t>Srbecký Daniel</t>
  </si>
  <si>
    <t>Srbek Jan</t>
  </si>
  <si>
    <t>Srbová Adéla</t>
  </si>
  <si>
    <t>Srbová Hana</t>
  </si>
  <si>
    <t>Modr Martin</t>
  </si>
  <si>
    <t>Mohapl Petr</t>
  </si>
  <si>
    <t>Mohapl Tomáš</t>
  </si>
  <si>
    <t>Mohňanský Šimon</t>
  </si>
  <si>
    <t>Möhwald Nicolo</t>
  </si>
  <si>
    <t>Mohyla Aleš</t>
  </si>
  <si>
    <t>Mohyla Tomáš</t>
  </si>
  <si>
    <t>Mohyla Zdeněk</t>
  </si>
  <si>
    <t>Petráněk Jiří</t>
  </si>
  <si>
    <t>Petráněk Marian</t>
  </si>
  <si>
    <t>Petráněk Stanislav</t>
  </si>
  <si>
    <t>Petráňová Teresa</t>
  </si>
  <si>
    <t>Petrásek Jan</t>
  </si>
  <si>
    <t>Petrásek Kamil</t>
  </si>
  <si>
    <t>Petráš Ivan</t>
  </si>
  <si>
    <t>Petráš Matěj</t>
  </si>
  <si>
    <t>Petráš Milan</t>
  </si>
  <si>
    <t>Petráš Vojtěch</t>
  </si>
  <si>
    <t>Petrášek David</t>
  </si>
  <si>
    <t>Petrášek Zdeněk</t>
  </si>
  <si>
    <t>Petráž Martin</t>
  </si>
  <si>
    <t>Petrek Jan</t>
  </si>
  <si>
    <t>Petrement Tomáš</t>
  </si>
  <si>
    <t>Petrík Jakub</t>
  </si>
  <si>
    <t>Križan Dušan</t>
  </si>
  <si>
    <t>Križan Jakub</t>
  </si>
  <si>
    <t>Krkoška Kryštof</t>
  </si>
  <si>
    <t>Krkoška Lubomír</t>
  </si>
  <si>
    <t>Krkoška Matouš</t>
  </si>
  <si>
    <t>Krkoška Matyáš</t>
  </si>
  <si>
    <t>Gorba Matěj</t>
  </si>
  <si>
    <t>Gorba Tomáš</t>
  </si>
  <si>
    <t>Görcs Rafael</t>
  </si>
  <si>
    <t>Gorčák Jan</t>
  </si>
  <si>
    <t>Gorej Vojtěch</t>
  </si>
  <si>
    <t>Gorgol Filip</t>
  </si>
  <si>
    <t>Gorol Adrian</t>
  </si>
  <si>
    <t>Gorolová Natálie</t>
  </si>
  <si>
    <t>Goroš Vladimír</t>
  </si>
  <si>
    <t>Gorošák Filip</t>
  </si>
  <si>
    <t>Gorová Viktorie</t>
  </si>
  <si>
    <t>Górski Krystian Julian</t>
  </si>
  <si>
    <t>Goša Jiří</t>
  </si>
  <si>
    <t>Gott Adam</t>
  </si>
  <si>
    <t>Gottvaldová Alžběta</t>
  </si>
  <si>
    <t>Gottwald Pavel</t>
  </si>
  <si>
    <t>Čermák Drahomír</t>
  </si>
  <si>
    <t>Čermák Filip</t>
  </si>
  <si>
    <t>Čermák František</t>
  </si>
  <si>
    <t>Čermák Jan</t>
  </si>
  <si>
    <t>TJ Sokol Rovečné</t>
  </si>
  <si>
    <t>Čermák Marcel</t>
  </si>
  <si>
    <t>Čermák Matyáš</t>
  </si>
  <si>
    <t>Čermák Michal</t>
  </si>
  <si>
    <t>Čermák Milan</t>
  </si>
  <si>
    <t>Čermák Miloslav</t>
  </si>
  <si>
    <t>Čermák Miroslav</t>
  </si>
  <si>
    <t>Sokol Kobeřice</t>
  </si>
  <si>
    <t>Čermák Petr</t>
  </si>
  <si>
    <t>Čermák Richard</t>
  </si>
  <si>
    <t>Čermák Stanislav</t>
  </si>
  <si>
    <t>Čermák Vít</t>
  </si>
  <si>
    <t>Čermáková Laura</t>
  </si>
  <si>
    <t>Čermáková Radka</t>
  </si>
  <si>
    <t>Černá Anna</t>
  </si>
  <si>
    <t>Černá Hana</t>
  </si>
  <si>
    <t>Grečný Karol</t>
  </si>
  <si>
    <t>Gregor David</t>
  </si>
  <si>
    <t>Gregor Hugo</t>
  </si>
  <si>
    <t>Gregor Jan</t>
  </si>
  <si>
    <t>Gregor Pavel</t>
  </si>
  <si>
    <t>Gregor Radek</t>
  </si>
  <si>
    <t>Gregor Štěpán</t>
  </si>
  <si>
    <t>Gregor Tomáš</t>
  </si>
  <si>
    <t>Gregor Vít</t>
  </si>
  <si>
    <t>Gregůrková Nikola</t>
  </si>
  <si>
    <t>Krejčík Jiří</t>
  </si>
  <si>
    <t>Krejčík Milan</t>
  </si>
  <si>
    <t>Krejčík Miroslav</t>
  </si>
  <si>
    <t>Krejčík Tomáš</t>
  </si>
  <si>
    <t>Krejčíková Michaela</t>
  </si>
  <si>
    <t>Krejčíř Alois</t>
  </si>
  <si>
    <t>Krejčíř Stanislav</t>
  </si>
  <si>
    <t>Krejčiříková Kateřina</t>
  </si>
  <si>
    <t>Krejčiříková Martina</t>
  </si>
  <si>
    <t>Krejčok Roman</t>
  </si>
  <si>
    <t>Krejčok Tobiáš</t>
  </si>
  <si>
    <t>Krejčová Kateřina</t>
  </si>
  <si>
    <t>Krejnický Martin</t>
  </si>
  <si>
    <t>Krejnik Miloš</t>
  </si>
  <si>
    <t>Krejsa David</t>
  </si>
  <si>
    <t>Krejsa Jan</t>
  </si>
  <si>
    <t>Krejsa Martin</t>
  </si>
  <si>
    <t>Krejsa Pavel</t>
  </si>
  <si>
    <t>Mleziva Miloslav</t>
  </si>
  <si>
    <t>Mlot František</t>
  </si>
  <si>
    <t>Mlynář Miroslav</t>
  </si>
  <si>
    <t>Mlýnek Jakub</t>
  </si>
  <si>
    <t>Mlýnek Marek</t>
  </si>
  <si>
    <t>Mlýnek Michal</t>
  </si>
  <si>
    <t>Mlýnek Petr</t>
  </si>
  <si>
    <t>Mlýnek Tobiáš</t>
  </si>
  <si>
    <t>Mlýnková Pavla</t>
  </si>
  <si>
    <t>Mlýnský Josef</t>
  </si>
  <si>
    <t>Mlýnský Vojtěch</t>
  </si>
  <si>
    <t>Moc Martin</t>
  </si>
  <si>
    <t>Moc Roman</t>
  </si>
  <si>
    <t>Mocek Tadeáš</t>
  </si>
  <si>
    <t>Kresta Tobiáš</t>
  </si>
  <si>
    <t>Kretek Břetislav</t>
  </si>
  <si>
    <t>Kretek Radim</t>
  </si>
  <si>
    <t>Kretschmer Jaroslav</t>
  </si>
  <si>
    <t>Kreutzer Josef</t>
  </si>
  <si>
    <t>Kafura Juraj</t>
  </si>
  <si>
    <t>Kahánek Martin</t>
  </si>
  <si>
    <t>Kahún Miroslav</t>
  </si>
  <si>
    <t>Kácha Erik</t>
  </si>
  <si>
    <t>Kachtík Karel</t>
  </si>
  <si>
    <t>Kachyňa Filip</t>
  </si>
  <si>
    <t>Kachyňová Valentýna</t>
  </si>
  <si>
    <t>Krincvaj Aleš</t>
  </si>
  <si>
    <t>Kripner Matěj</t>
  </si>
  <si>
    <t>Krisman Ondřej</t>
  </si>
  <si>
    <t>Kristen Aleš</t>
  </si>
  <si>
    <t>Kristen Milan</t>
  </si>
  <si>
    <t>Kristian David</t>
  </si>
  <si>
    <t>Kristián Martin</t>
  </si>
  <si>
    <t>Kristián Petr</t>
  </si>
  <si>
    <t>Kristian Richard</t>
  </si>
  <si>
    <t>Kristianová Miriam</t>
  </si>
  <si>
    <t>Kristl Matěj</t>
  </si>
  <si>
    <t>Kristl Václav</t>
  </si>
  <si>
    <t>Krišica Ondřej</t>
  </si>
  <si>
    <t>Krišicová Neli</t>
  </si>
  <si>
    <t>Krištof Jiří</t>
  </si>
  <si>
    <t>Krištof Tobiáš</t>
  </si>
  <si>
    <t>Krivoš Rudolf</t>
  </si>
  <si>
    <t>Chúpek Tomáš</t>
  </si>
  <si>
    <t>Chura Michal</t>
  </si>
  <si>
    <t>TJ Spartak Horní Slavkov</t>
  </si>
  <si>
    <t>Churá Petra</t>
  </si>
  <si>
    <t>Churavý Vratislav</t>
  </si>
  <si>
    <t>Churý Petr</t>
  </si>
  <si>
    <t>Chutný Aleš</t>
  </si>
  <si>
    <t>Chutný Tomáš</t>
  </si>
  <si>
    <t>Chutný Vladimír</t>
  </si>
  <si>
    <t>Chval Petr</t>
  </si>
  <si>
    <t>Chval Zdeněk</t>
  </si>
  <si>
    <t>Haas Matouš</t>
  </si>
  <si>
    <t>Haas Václav</t>
  </si>
  <si>
    <t>Hába Ivan</t>
  </si>
  <si>
    <t>Hába Marek</t>
  </si>
  <si>
    <t>Hába Petr</t>
  </si>
  <si>
    <t>Hába Zbyněk</t>
  </si>
  <si>
    <t>Habada Jindřich</t>
  </si>
  <si>
    <t>Habáník Jiří</t>
  </si>
  <si>
    <t>Habart Miroslav</t>
  </si>
  <si>
    <t>Habarta Kamil</t>
  </si>
  <si>
    <t>Habenicht Martin</t>
  </si>
  <si>
    <t>Haberland Patrik</t>
  </si>
  <si>
    <t>Habina Martin</t>
  </si>
  <si>
    <t>Habinová Alice</t>
  </si>
  <si>
    <t>Haboň Martin</t>
  </si>
  <si>
    <t>Habran Ivo</t>
  </si>
  <si>
    <t>Habrda Tomáš</t>
  </si>
  <si>
    <t>Hacker Jindřich</t>
  </si>
  <si>
    <t>Hačka Miroslav</t>
  </si>
  <si>
    <t>Hadač Pavel</t>
  </si>
  <si>
    <t>Hadámek Miroslav</t>
  </si>
  <si>
    <t>Hadinec Jakub</t>
  </si>
  <si>
    <t>Hadinec Vojtěch</t>
  </si>
  <si>
    <t>Hadraba Vladimír</t>
  </si>
  <si>
    <t>Matůš Filip</t>
  </si>
  <si>
    <t>Matůš Jakub</t>
  </si>
  <si>
    <t>Matůš Marek</t>
  </si>
  <si>
    <t>Matušík Milan</t>
  </si>
  <si>
    <t>Matušina Miroslav</t>
  </si>
  <si>
    <t>Křišťál Bronislav</t>
  </si>
  <si>
    <t>Křišťan Petr</t>
  </si>
  <si>
    <t>Křiváček Jonáš</t>
  </si>
  <si>
    <t>Křivák Robert</t>
  </si>
  <si>
    <t>Křivan Václav</t>
  </si>
  <si>
    <t>Křivánek Adam</t>
  </si>
  <si>
    <t>Křivánek Dalibor</t>
  </si>
  <si>
    <t>Křivánek Jakub</t>
  </si>
  <si>
    <t>Křivánek Jaroslav</t>
  </si>
  <si>
    <t>Křivánek Jiří</t>
  </si>
  <si>
    <t>Křivánek Matěj</t>
  </si>
  <si>
    <t>Křivánek Matyáš</t>
  </si>
  <si>
    <t>Křivánková Nikola</t>
  </si>
  <si>
    <t>Křivohlávek David</t>
  </si>
  <si>
    <t>Křivohlávek Jan</t>
  </si>
  <si>
    <t>Musial Dominik</t>
  </si>
  <si>
    <t>Musil Antonín</t>
  </si>
  <si>
    <t>Musil David</t>
  </si>
  <si>
    <t>Musil Jaroslav</t>
  </si>
  <si>
    <t>Musil Jiří</t>
  </si>
  <si>
    <t>Musil Ladislav</t>
  </si>
  <si>
    <t>Musil Marek</t>
  </si>
  <si>
    <t>Musil Martin</t>
  </si>
  <si>
    <t>Musil Miloslav</t>
  </si>
  <si>
    <t>Musil Miroslav</t>
  </si>
  <si>
    <t>Musil Pavel</t>
  </si>
  <si>
    <t>Musil Petr</t>
  </si>
  <si>
    <t>Musil Radim</t>
  </si>
  <si>
    <t>Musil Roman</t>
  </si>
  <si>
    <t>Musil Stanislav</t>
  </si>
  <si>
    <t>Musil Tadeáš</t>
  </si>
  <si>
    <t>Musil Vítězslav</t>
  </si>
  <si>
    <t>Musil Vladimír</t>
  </si>
  <si>
    <t>Musil Vojtěch</t>
  </si>
  <si>
    <t>Plášek Petr</t>
  </si>
  <si>
    <t>Plášek Radim</t>
  </si>
  <si>
    <t>Plášil Jiří</t>
  </si>
  <si>
    <t>Plašil Lubomír</t>
  </si>
  <si>
    <t>Plašil Roman</t>
  </si>
  <si>
    <t>Plášil Vojtěch</t>
  </si>
  <si>
    <t>Plát Vojtěch</t>
  </si>
  <si>
    <t>Pláténka Miroslav</t>
  </si>
  <si>
    <t>Platovský Jiří</t>
  </si>
  <si>
    <t>Plavecký Jaroslav</t>
  </si>
  <si>
    <t>Plecer Adam</t>
  </si>
  <si>
    <t>Plechata Pavel</t>
  </si>
  <si>
    <t>Plechatová Jarmila</t>
  </si>
  <si>
    <t>Plechatý Otakar</t>
  </si>
  <si>
    <t>Plener Tomáš</t>
  </si>
  <si>
    <t>Pleskačová Marta</t>
  </si>
  <si>
    <t>Pleský Maxim</t>
  </si>
  <si>
    <t>Plesník Miroslav</t>
  </si>
  <si>
    <t>Pleštil Vít</t>
  </si>
  <si>
    <t>Pletánek Jakub</t>
  </si>
  <si>
    <t>Pletková Václava</t>
  </si>
  <si>
    <t>Plevák Pavel</t>
  </si>
  <si>
    <t>Plevák Petr</t>
  </si>
  <si>
    <t>Pleváková Veronika</t>
  </si>
  <si>
    <t>Plevko Jonáš</t>
  </si>
  <si>
    <t>Plháček Václav</t>
  </si>
  <si>
    <t>Plhák Tomáš</t>
  </si>
  <si>
    <t>Kamler Zdeněk</t>
  </si>
  <si>
    <t>Kammová Kateřina</t>
  </si>
  <si>
    <t>Kampas Jaromír</t>
  </si>
  <si>
    <t>Kampík David</t>
  </si>
  <si>
    <t>Kán Vojtěch</t>
  </si>
  <si>
    <t>Káňa Patrik</t>
  </si>
  <si>
    <t>Káňa Pavel</t>
  </si>
  <si>
    <t>Káňa Tomáš</t>
  </si>
  <si>
    <t>Káňa Zdeněk</t>
  </si>
  <si>
    <t>Janouš Libor</t>
  </si>
  <si>
    <t>Janouš Marek</t>
  </si>
  <si>
    <t>Janouš Petr</t>
  </si>
  <si>
    <t>Janoušek Alex</t>
  </si>
  <si>
    <t>Janoušek Jakub</t>
  </si>
  <si>
    <t>Janoušek Jiří</t>
  </si>
  <si>
    <t>Janoušek Josef</t>
  </si>
  <si>
    <t>Janoušek Ladislav</t>
  </si>
  <si>
    <t>Janoušek Martin</t>
  </si>
  <si>
    <t>Janoušek Michal</t>
  </si>
  <si>
    <t>Janoušek Miroslav</t>
  </si>
  <si>
    <t>Janoušek Petr</t>
  </si>
  <si>
    <t>Janoušková Adéla</t>
  </si>
  <si>
    <t>Janoušková Eliška</t>
  </si>
  <si>
    <t>Janoušová Adéla</t>
  </si>
  <si>
    <t>Jáňová Veronika</t>
  </si>
  <si>
    <t>Janoviak Miroslav</t>
  </si>
  <si>
    <t>Janovský Martin</t>
  </si>
  <si>
    <t>Jansa Vlastimil</t>
  </si>
  <si>
    <t>Jansík Oliver</t>
  </si>
  <si>
    <t>Jánská Jitka</t>
  </si>
  <si>
    <t>Janska Petr</t>
  </si>
  <si>
    <t>Janský Adam</t>
  </si>
  <si>
    <t>Janský Josef</t>
  </si>
  <si>
    <t>Jánský Pavel</t>
  </si>
  <si>
    <t>Janský Vojtěch</t>
  </si>
  <si>
    <t>Jansta Ondřej</t>
  </si>
  <si>
    <t>Janů Roman</t>
  </si>
  <si>
    <t>Januš Lukáš</t>
  </si>
  <si>
    <t>Januška Karel</t>
  </si>
  <si>
    <t>Janyška Pavel</t>
  </si>
  <si>
    <t>Jára Miroslav</t>
  </si>
  <si>
    <t>Jarábek Vratislav</t>
  </si>
  <si>
    <t>Jarčevský Adam</t>
  </si>
  <si>
    <t>Jarčevský Daniel</t>
  </si>
  <si>
    <t>Jareš Daniel</t>
  </si>
  <si>
    <t>Jareš Jiří</t>
  </si>
  <si>
    <t>Jareš Marek</t>
  </si>
  <si>
    <t>Jareš Michal</t>
  </si>
  <si>
    <t>Jareš Ondřej</t>
  </si>
  <si>
    <t>Jarešová Vendula</t>
  </si>
  <si>
    <t>Jargalsaikhan Huslen</t>
  </si>
  <si>
    <t>Jarina Ladislav</t>
  </si>
  <si>
    <t>Jarkovský Pavel</t>
  </si>
  <si>
    <t>Jarkuliš Antonín</t>
  </si>
  <si>
    <t>Jarkuliš Vojtěch</t>
  </si>
  <si>
    <t>Jarmar Filip</t>
  </si>
  <si>
    <t>Jarnot Roman</t>
  </si>
  <si>
    <t>Jarolím Jan</t>
  </si>
  <si>
    <t>Jarolímek David</t>
  </si>
  <si>
    <t>Jarolímková Jaroslava</t>
  </si>
  <si>
    <t>Jaroš Bohumil</t>
  </si>
  <si>
    <t>Jaroš Jan</t>
  </si>
  <si>
    <t>Kapras Lukáš</t>
  </si>
  <si>
    <t>Kapras Petr</t>
  </si>
  <si>
    <t>Kapusta Petr</t>
  </si>
  <si>
    <t>Hřib Antonín</t>
  </si>
  <si>
    <t>Hříbal Jakub</t>
  </si>
  <si>
    <t>Hřídel Marek</t>
  </si>
  <si>
    <t>Hubáček David</t>
  </si>
  <si>
    <t>Jaroš Martin</t>
  </si>
  <si>
    <t>Jaroš Michal</t>
  </si>
  <si>
    <t>Jaroš Tadeáš</t>
  </si>
  <si>
    <t>Jaroš Vlastimil</t>
  </si>
  <si>
    <t>Jarrah Kamal</t>
  </si>
  <si>
    <t>Jarý Josef</t>
  </si>
  <si>
    <t>Jarý Miroslav</t>
  </si>
  <si>
    <t>Jarý Zbyněk</t>
  </si>
  <si>
    <t>Jasanský Karel</t>
  </si>
  <si>
    <t>Jasielski Mateusz</t>
  </si>
  <si>
    <t>Jasný Igor</t>
  </si>
  <si>
    <t>Jasný Stanislav</t>
  </si>
  <si>
    <t>Jáša David</t>
  </si>
  <si>
    <t>Jašek Adam</t>
  </si>
  <si>
    <t>Jašek Karel</t>
  </si>
  <si>
    <t>Jaššo Matěj</t>
  </si>
  <si>
    <t>Jaššo Slavomír</t>
  </si>
  <si>
    <t>Jaššová Natálie</t>
  </si>
  <si>
    <t>Jatchvliani Dato</t>
  </si>
  <si>
    <t>Javor Jan</t>
  </si>
  <si>
    <t>Javorek Václav</t>
  </si>
  <si>
    <t>Javorský Václav</t>
  </si>
  <si>
    <t>Jedková Barbora</t>
  </si>
  <si>
    <t>Jedlička Adam</t>
  </si>
  <si>
    <t>Jedlička Aleš</t>
  </si>
  <si>
    <t>Jedlička František</t>
  </si>
  <si>
    <t>Jedlička Luboš</t>
  </si>
  <si>
    <t>Jedlička Pavel</t>
  </si>
  <si>
    <t>Jedlička Radek</t>
  </si>
  <si>
    <t>Jedlička Tomáš</t>
  </si>
  <si>
    <t>Jedlička Vladimír</t>
  </si>
  <si>
    <t>Jednota Richard</t>
  </si>
  <si>
    <t>Jehlička Jindřich</t>
  </si>
  <si>
    <t>Jech Miloš</t>
  </si>
  <si>
    <t>Jecha Lukáš</t>
  </si>
  <si>
    <t>Jecha Petr</t>
  </si>
  <si>
    <t>Jecha Vratislav</t>
  </si>
  <si>
    <t>Jelagin Konstantin</t>
  </si>
  <si>
    <t>Jelínek Daniel</t>
  </si>
  <si>
    <t>Jelínek Eduard</t>
  </si>
  <si>
    <t>Jelínek František</t>
  </si>
  <si>
    <t>Jelínek Jakub</t>
  </si>
  <si>
    <t>Jelínek Josef</t>
  </si>
  <si>
    <t>Jelínek Ladislav</t>
  </si>
  <si>
    <t>Jelínek Marek</t>
  </si>
  <si>
    <t>Jelínek Milan</t>
  </si>
  <si>
    <t>Jelínek Oliver</t>
  </si>
  <si>
    <t>Jelínek Ota</t>
  </si>
  <si>
    <t>Jelínek Pavel</t>
  </si>
  <si>
    <t>Jelínek Šimon</t>
  </si>
  <si>
    <t>Jelínek Václav</t>
  </si>
  <si>
    <t>Jelínek Vít</t>
  </si>
  <si>
    <t>Jelínek Vojtěch</t>
  </si>
  <si>
    <t>Jelluš Josef</t>
  </si>
  <si>
    <t>Jelonek Ladislav</t>
  </si>
  <si>
    <t>Jelonková Jana</t>
  </si>
  <si>
    <t>Jemelík Josef</t>
  </si>
  <si>
    <t>Jemelka Adam</t>
  </si>
  <si>
    <t>Jemelka Daniel</t>
  </si>
  <si>
    <t>Jemelka Jan</t>
  </si>
  <si>
    <t>Jemelka Jindřich</t>
  </si>
  <si>
    <t>Jenč Jakub</t>
  </si>
  <si>
    <t>Jenč Milan</t>
  </si>
  <si>
    <t>Jenček Filip</t>
  </si>
  <si>
    <t>Jenčová Anna</t>
  </si>
  <si>
    <t>Jendruch Marek</t>
  </si>
  <si>
    <t>Jeníček Emil</t>
  </si>
  <si>
    <t>Jeníček Jiří</t>
  </si>
  <si>
    <t>Koutný Libor</t>
  </si>
  <si>
    <t>Koutný Ludvík</t>
  </si>
  <si>
    <t>Koutný Martin</t>
  </si>
  <si>
    <t>Koutný Pavel</t>
  </si>
  <si>
    <t>Koutný Tomáš</t>
  </si>
  <si>
    <t>Koutný Vít</t>
  </si>
  <si>
    <t>Koutová Zuzana</t>
  </si>
  <si>
    <t>Koutský Jan</t>
  </si>
  <si>
    <t>Kovács Ivan</t>
  </si>
  <si>
    <t>Kovács Viliam</t>
  </si>
  <si>
    <t>Kováč Martin</t>
  </si>
  <si>
    <t>Kováč Pavol</t>
  </si>
  <si>
    <t>Kováč Richard</t>
  </si>
  <si>
    <t>Kováč Vladimír</t>
  </si>
  <si>
    <t>Kováčik Patrik</t>
  </si>
  <si>
    <t>Kováčová Karolína</t>
  </si>
  <si>
    <t>Kovalev Miroslav</t>
  </si>
  <si>
    <t>Kovaliček Radim</t>
  </si>
  <si>
    <t>Kovalský David</t>
  </si>
  <si>
    <t>Kovanda Martin</t>
  </si>
  <si>
    <t>Kovář Jaromír</t>
  </si>
  <si>
    <t>Kovář Jindřich</t>
  </si>
  <si>
    <t>Kovář Jiří</t>
  </si>
  <si>
    <t>Kovář Karel</t>
  </si>
  <si>
    <t>Kovář Kryštof</t>
  </si>
  <si>
    <t>Kovář Ladislav</t>
  </si>
  <si>
    <t>Kovář Libor</t>
  </si>
  <si>
    <t>Kovář Lukáš</t>
  </si>
  <si>
    <t>Kovář Martin</t>
  </si>
  <si>
    <t>Kovář Matěj</t>
  </si>
  <si>
    <t>Kovář Michal</t>
  </si>
  <si>
    <t>Kovář Milan</t>
  </si>
  <si>
    <t>Kovář Miloš</t>
  </si>
  <si>
    <t>Kovář Oldřich</t>
  </si>
  <si>
    <t>Kovář Ondřej</t>
  </si>
  <si>
    <t>Kovář Václav</t>
  </si>
  <si>
    <t>Kovář Vladimír</t>
  </si>
  <si>
    <t>Kovařík Albert</t>
  </si>
  <si>
    <t>Kovařík David</t>
  </si>
  <si>
    <t>Kovářík Dominik</t>
  </si>
  <si>
    <t>Kovařík Jakub</t>
  </si>
  <si>
    <t>Kovářík Jiří</t>
  </si>
  <si>
    <t>Kovařík Josef</t>
  </si>
  <si>
    <t>Kovařík Matyáš</t>
  </si>
  <si>
    <t>Kovařík Petr</t>
  </si>
  <si>
    <t>Kubátová Ema</t>
  </si>
  <si>
    <t>Kubec Jiří</t>
  </si>
  <si>
    <t>Kubec Michal</t>
  </si>
  <si>
    <t>Kubec Richard</t>
  </si>
  <si>
    <t>Kubeczka Aleš</t>
  </si>
  <si>
    <t>Kubeček Stanislav</t>
  </si>
  <si>
    <t>Kubeček Tomáš</t>
  </si>
  <si>
    <t>Kubečka Jakub</t>
  </si>
  <si>
    <t>Kubečka Matěj</t>
  </si>
  <si>
    <t>Kuběja Josef</t>
  </si>
  <si>
    <t>Kubelka Jaroslav</t>
  </si>
  <si>
    <t>Kubelka Libor</t>
  </si>
  <si>
    <t>Kubelka Martin</t>
  </si>
  <si>
    <t>Kubelka Pavel</t>
  </si>
  <si>
    <t>Kubelová Soňa</t>
  </si>
  <si>
    <t>Kubeš Ivan</t>
  </si>
  <si>
    <t>Kubeš Jakub</t>
  </si>
  <si>
    <t>Kubeš Roman</t>
  </si>
  <si>
    <t>Kubešová Blanka</t>
  </si>
  <si>
    <t>Kubica Tomáš</t>
  </si>
  <si>
    <t>Kubiczek Petr</t>
  </si>
  <si>
    <t>Kubíče Jakub</t>
  </si>
  <si>
    <t>Kubíček Adam</t>
  </si>
  <si>
    <t>Kubíček Antonín</t>
  </si>
  <si>
    <t>Kubíček Daniel</t>
  </si>
  <si>
    <t>Kubíček Filip</t>
  </si>
  <si>
    <t>Kubíček Jakub</t>
  </si>
  <si>
    <t>Kubíček Jindřich</t>
  </si>
  <si>
    <t>Kubíček Josef</t>
  </si>
  <si>
    <t>Kubíček Martin</t>
  </si>
  <si>
    <t>Kubíček Milan</t>
  </si>
  <si>
    <t>Kubíček Miloš</t>
  </si>
  <si>
    <t>Kubíček Miroslav</t>
  </si>
  <si>
    <t>Kubíček Ondřej</t>
  </si>
  <si>
    <t>Popieluch Martin</t>
  </si>
  <si>
    <t>Popovský Marek</t>
  </si>
  <si>
    <t>Popovský Ondřej</t>
  </si>
  <si>
    <t>Poprach Karel</t>
  </si>
  <si>
    <t>Porazil Jan František</t>
  </si>
  <si>
    <t>Porč Pavel</t>
  </si>
  <si>
    <t>Porkertová Ludmila</t>
  </si>
  <si>
    <t>Pörner Michal</t>
  </si>
  <si>
    <t>Porš Jáchym</t>
  </si>
  <si>
    <t>Porš Jaroslav</t>
  </si>
  <si>
    <t>Port Josef</t>
  </si>
  <si>
    <t>Portych Michal</t>
  </si>
  <si>
    <t>Portych Václav</t>
  </si>
  <si>
    <t>Portyk Leoš</t>
  </si>
  <si>
    <t>Poruba Roman</t>
  </si>
  <si>
    <t>Poruban Petr</t>
  </si>
  <si>
    <t>Poruban Tomáš</t>
  </si>
  <si>
    <t>Porubčan Antonín</t>
  </si>
  <si>
    <t>Pořízek Jakub</t>
  </si>
  <si>
    <t>Pořízka Lubomír</t>
  </si>
  <si>
    <t>Poslední Václav</t>
  </si>
  <si>
    <t>Svoboda Jakub</t>
  </si>
  <si>
    <t>Šturma Daniel</t>
  </si>
  <si>
    <t>Vaněk Petr</t>
  </si>
  <si>
    <t>Štukheil Martin</t>
  </si>
  <si>
    <t>Štukner Šimon</t>
  </si>
  <si>
    <t>Štůla Petr</t>
  </si>
  <si>
    <t>Šťulík Jiří</t>
  </si>
  <si>
    <t>Štuller Matěj</t>
  </si>
  <si>
    <t>Štulpa Miroslav</t>
  </si>
  <si>
    <t>Šturmová Alžběta</t>
  </si>
  <si>
    <t>Šturmová Tereza</t>
  </si>
  <si>
    <t>Štursa Benedikt Josef</t>
  </si>
  <si>
    <t>Svatoš Jan</t>
  </si>
  <si>
    <t>TJ Sokol Praha-Vršovice</t>
  </si>
  <si>
    <t>Vokoun Jan</t>
  </si>
  <si>
    <t>Döring Robert</t>
  </si>
  <si>
    <t>Pick Štěpán</t>
  </si>
  <si>
    <t>Kořenová Martina</t>
  </si>
  <si>
    <t>SK OAZA Praha</t>
  </si>
  <si>
    <t>Koukolík Alexander</t>
  </si>
  <si>
    <t>Zmelty David</t>
  </si>
  <si>
    <t>Zmeškal Jakub</t>
  </si>
  <si>
    <t>Vacek Miroslav</t>
  </si>
  <si>
    <t>Vacek Radomír</t>
  </si>
  <si>
    <t>Vaceková Anita</t>
  </si>
  <si>
    <t>Václavíček Lukáš</t>
  </si>
  <si>
    <t>Václavík David</t>
  </si>
  <si>
    <t>Václavík Jan</t>
  </si>
  <si>
    <t>Václavík Martin</t>
  </si>
  <si>
    <t>Václavík Patrik</t>
  </si>
  <si>
    <t>Václavík Richard</t>
  </si>
  <si>
    <t>Václavík Tomáš</t>
  </si>
  <si>
    <t>Václavík Václav</t>
  </si>
  <si>
    <t>Václavíková Adriana</t>
  </si>
  <si>
    <t>Václavková Klára</t>
  </si>
  <si>
    <t>Václavová Adéla</t>
  </si>
  <si>
    <t>Vacula Čeněk</t>
  </si>
  <si>
    <t>Vaculík Cyril</t>
  </si>
  <si>
    <t>Vaculík Jakub</t>
  </si>
  <si>
    <t>Vaculík Jiří</t>
  </si>
  <si>
    <t>Vaculík Lubomír</t>
  </si>
  <si>
    <t>Bodický Michal</t>
  </si>
  <si>
    <t>Weis Josef</t>
  </si>
  <si>
    <t>Dunder Ondřej</t>
  </si>
  <si>
    <t>Zoubek David</t>
  </si>
  <si>
    <t>Novák Vratislav</t>
  </si>
  <si>
    <t>Klíma Matěj</t>
  </si>
  <si>
    <t>Bychkov Igor</t>
  </si>
  <si>
    <t>Hrušková Aranka</t>
  </si>
  <si>
    <t>Velychko Petro</t>
  </si>
  <si>
    <t>Křivohlavý Pavel</t>
  </si>
  <si>
    <t>Mlejnek Stanislav</t>
  </si>
  <si>
    <t>Švejda Jiří</t>
  </si>
  <si>
    <t>Klubert Pavel</t>
  </si>
  <si>
    <t>Jelínek Michal</t>
  </si>
  <si>
    <t>Černý Jan</t>
  </si>
  <si>
    <t>Jandík Mikuláš</t>
  </si>
  <si>
    <t>Malý Ondřej</t>
  </si>
  <si>
    <t>Matsenko Andrei</t>
  </si>
  <si>
    <t>Ayriyan Bella</t>
  </si>
  <si>
    <t>Smola Radko</t>
  </si>
  <si>
    <t>Vartazaryan Gor</t>
  </si>
  <si>
    <t>Pudil Lukáš</t>
  </si>
  <si>
    <t>Laštovka Jakub</t>
  </si>
  <si>
    <t>Rondoš Jakub</t>
  </si>
  <si>
    <t>Rezek Filip</t>
  </si>
  <si>
    <t>Bartoš Daniel</t>
  </si>
  <si>
    <t>Váňa Jan</t>
  </si>
  <si>
    <t>Janoušek Otakar</t>
  </si>
  <si>
    <t>Dobsa Bruno</t>
  </si>
  <si>
    <t>Dolejš Jakub</t>
  </si>
  <si>
    <t>Mesmer Robert</t>
  </si>
  <si>
    <t>Hejsek Lukáš</t>
  </si>
  <si>
    <t>Mayer Milan</t>
  </si>
  <si>
    <t>Čech Jan</t>
  </si>
  <si>
    <t>Stejskal Adam</t>
  </si>
  <si>
    <t>Špinarová Alice</t>
  </si>
  <si>
    <t>Matej Erik</t>
  </si>
  <si>
    <t>Kovář Pavel</t>
  </si>
  <si>
    <t>Matej Daniel</t>
  </si>
  <si>
    <t>Ojrzyński Marceli</t>
  </si>
  <si>
    <t>Štěrba Antonín</t>
  </si>
  <si>
    <t>Štěrba Bohumír</t>
  </si>
  <si>
    <t>Štěrba Jaroslav</t>
  </si>
  <si>
    <t>Štěrba Michal</t>
  </si>
  <si>
    <t>Štěrba Milan</t>
  </si>
  <si>
    <t>Štěrba Radek</t>
  </si>
  <si>
    <t>Štěrba Stanislav</t>
  </si>
  <si>
    <t>Štěrbová Monika</t>
  </si>
  <si>
    <t>Štětina Max</t>
  </si>
  <si>
    <t>Štětina Pavel</t>
  </si>
  <si>
    <t>Štětina Robin</t>
  </si>
  <si>
    <t>Štětka Václav</t>
  </si>
  <si>
    <t>Štich Jan</t>
  </si>
  <si>
    <t>Štich Jiří</t>
  </si>
  <si>
    <t>Štich Milan</t>
  </si>
  <si>
    <t>Štípek Lukáš</t>
  </si>
  <si>
    <t>Štípský Libor</t>
  </si>
  <si>
    <t>Štís Petr</t>
  </si>
  <si>
    <t>Štoček Jiří</t>
  </si>
  <si>
    <t>Řeřábková Eliška</t>
  </si>
  <si>
    <t>Řezáč Albert</t>
  </si>
  <si>
    <t>Řezáč Jakub</t>
  </si>
  <si>
    <t>Řezáč Jindřich</t>
  </si>
  <si>
    <t>Řezáč Jiří</t>
  </si>
  <si>
    <t>Řezáč Josef</t>
  </si>
  <si>
    <t>Řezáč Matyáš</t>
  </si>
  <si>
    <t>Řezáč Pavel</t>
  </si>
  <si>
    <t>Řezáč Vít</t>
  </si>
  <si>
    <t>Řezáčová Julie</t>
  </si>
  <si>
    <t>Řezba Martin</t>
  </si>
  <si>
    <t>Řezníček Dominik</t>
  </si>
  <si>
    <t>Řezníček Ivo</t>
  </si>
  <si>
    <t>Řezníček Jan</t>
  </si>
  <si>
    <t>Řezníček Jindřich</t>
  </si>
  <si>
    <t>Řezníček Jiří</t>
  </si>
  <si>
    <t>Řezníček Marcel</t>
  </si>
  <si>
    <t>Řezníček Martin</t>
  </si>
  <si>
    <t>Řezníček Matouš</t>
  </si>
  <si>
    <t>Řezníček Michal</t>
  </si>
  <si>
    <t>Řezníček Patrik</t>
  </si>
  <si>
    <t>Řezníček Pavel</t>
  </si>
  <si>
    <t>Řezníček Petr</t>
  </si>
  <si>
    <t>Řezníček Přemysl</t>
  </si>
  <si>
    <t>Řezníček Štěpán</t>
  </si>
  <si>
    <t>Řezníček Vojtěch</t>
  </si>
  <si>
    <t>Řezníčková Sibyla</t>
  </si>
  <si>
    <t>Řičánek Miloslav</t>
  </si>
  <si>
    <t>Říčař David</t>
  </si>
  <si>
    <t>Říčař František</t>
  </si>
  <si>
    <t>Řičař Jiří</t>
  </si>
  <si>
    <t>Řičica Lubomír</t>
  </si>
  <si>
    <t>Říčka Petr</t>
  </si>
  <si>
    <t>Řidký Adam</t>
  </si>
  <si>
    <t>Řidký Zdeněk</t>
  </si>
  <si>
    <t>Říha Jaroslav</t>
  </si>
  <si>
    <t>Říha Lukáš</t>
  </si>
  <si>
    <t>Říha Marek</t>
  </si>
  <si>
    <t>Říha Martin</t>
  </si>
  <si>
    <t>Říha Matyáš</t>
  </si>
  <si>
    <t>Říha Miroslav</t>
  </si>
  <si>
    <t>Říha Otmar</t>
  </si>
  <si>
    <t>Šembera Milan</t>
  </si>
  <si>
    <t>Šenfeld Vladimír</t>
  </si>
  <si>
    <t>Šenkeřík David</t>
  </si>
  <si>
    <t>Šenkýř Jiří</t>
  </si>
  <si>
    <t>Šenkýř Martin</t>
  </si>
  <si>
    <t>Šulcová Lenka</t>
  </si>
  <si>
    <t>Šulcová Tereza Radmila</t>
  </si>
  <si>
    <t>Šulčík Karel</t>
  </si>
  <si>
    <t>Šulek Jakub</t>
  </si>
  <si>
    <t>Šulek Štefan</t>
  </si>
  <si>
    <t>Šulista Daniel</t>
  </si>
  <si>
    <t>Šulitka Oldřich</t>
  </si>
  <si>
    <t>Šuman Prokop</t>
  </si>
  <si>
    <t>Šumbera Antonín</t>
  </si>
  <si>
    <t>Šumbera Šimon</t>
  </si>
  <si>
    <t>Šumský Miroslav</t>
  </si>
  <si>
    <t>Šumšal Václav</t>
  </si>
  <si>
    <t>Šupka Matyáš</t>
  </si>
  <si>
    <t>Šupka Tobiáš</t>
  </si>
  <si>
    <t>Šura Jaroslav</t>
  </si>
  <si>
    <t>Šuráň Jakub</t>
  </si>
  <si>
    <t>Šurman Ondřej</t>
  </si>
  <si>
    <t>Šůs Petr</t>
  </si>
  <si>
    <t>Šustík Petr</t>
  </si>
  <si>
    <t>Šustr Dominik</t>
  </si>
  <si>
    <t>Šustr Jaromír</t>
  </si>
  <si>
    <t>Šustr Jiří</t>
  </si>
  <si>
    <t>Šustr Martin</t>
  </si>
  <si>
    <t>Šustr Ondřej</t>
  </si>
  <si>
    <t>Šustr Radomil</t>
  </si>
  <si>
    <t>Šutera Zdeněk</t>
  </si>
  <si>
    <t>Šuťjak Martin</t>
  </si>
  <si>
    <t>Šváb Jakub</t>
  </si>
  <si>
    <t>Šváb Jan</t>
  </si>
  <si>
    <t>Šváb Jiří</t>
  </si>
  <si>
    <t>Švadlenka Jaroslav</t>
  </si>
  <si>
    <t>Švadlenka Miloslav</t>
  </si>
  <si>
    <t>Vopěnka Jan</t>
  </si>
  <si>
    <t>Vopěnka Štěpán</t>
  </si>
  <si>
    <t>Vopěnka Tomáš</t>
  </si>
  <si>
    <t>Voráč Jiří</t>
  </si>
  <si>
    <t>Voráč Karel</t>
  </si>
  <si>
    <t>Voráč Pavel</t>
  </si>
  <si>
    <t>Voráček Miroslav</t>
  </si>
  <si>
    <t>Voráček Zdeněk</t>
  </si>
  <si>
    <t>Voráčková Jarmila</t>
  </si>
  <si>
    <t>Voráčová Jana</t>
  </si>
  <si>
    <t>Vorel Bohuslav</t>
  </si>
  <si>
    <t>Vorel Jan</t>
  </si>
  <si>
    <t>Vorlíček Pavel</t>
  </si>
  <si>
    <t>Vorlíčková Dana</t>
  </si>
  <si>
    <t>Voržáček Milan</t>
  </si>
  <si>
    <t>Voříšek Jakub</t>
  </si>
  <si>
    <t>Voříšek Michael</t>
  </si>
  <si>
    <t>Voříšek Zdeněk</t>
  </si>
  <si>
    <t>Voříšková Anna</t>
  </si>
  <si>
    <t>Voříšková Blanka</t>
  </si>
  <si>
    <t>Voslař Jan</t>
  </si>
  <si>
    <t>Vostradovská Aneta</t>
  </si>
  <si>
    <t>Vošahlík Jiří</t>
  </si>
  <si>
    <t>Vošický David</t>
  </si>
  <si>
    <t>Vošmik Matěj</t>
  </si>
  <si>
    <t>Votava Jan</t>
  </si>
  <si>
    <t>Votava Lukáš</t>
  </si>
  <si>
    <t>Votoček Jakub</t>
  </si>
  <si>
    <t>Votoček Matěj</t>
  </si>
  <si>
    <t>Votroubek Martin</t>
  </si>
  <si>
    <t>Votruba Jan</t>
  </si>
  <si>
    <t>Votruba Petr</t>
  </si>
  <si>
    <t>Votřel Petr</t>
  </si>
  <si>
    <t>Votřel Tomáš</t>
  </si>
  <si>
    <t>Voves Ondřej</t>
  </si>
  <si>
    <t>Vovsík Matěj</t>
  </si>
  <si>
    <t>Vozáb Filip</t>
  </si>
  <si>
    <t>Vozábal David</t>
  </si>
  <si>
    <t>Vozábal Náth</t>
  </si>
  <si>
    <t>Vozák Aleš</t>
  </si>
  <si>
    <t>Vozák Jaromír</t>
  </si>
  <si>
    <t>Vozák Lukáš</t>
  </si>
  <si>
    <t>Vozák Tomáš</t>
  </si>
  <si>
    <t>Vozihnoj Marek</t>
  </si>
  <si>
    <t>Vozka Pavel</t>
  </si>
  <si>
    <t>Vrabec Lubomír</t>
  </si>
  <si>
    <t>Vrabec Miloš</t>
  </si>
  <si>
    <t>Švertšal Marcel</t>
  </si>
  <si>
    <t>Švestka Adam</t>
  </si>
  <si>
    <t>Švestka Dominik</t>
  </si>
  <si>
    <t>Švestka Jiří</t>
  </si>
  <si>
    <t>Švihnos Vladimír</t>
  </si>
  <si>
    <t>Švondr Michal</t>
  </si>
  <si>
    <t>Švub Jan</t>
  </si>
  <si>
    <t>Ta Minh Khoi</t>
  </si>
  <si>
    <t>Ta Xuan Nguyen</t>
  </si>
  <si>
    <t>Táborská Aneta</t>
  </si>
  <si>
    <t>Táborský Jan</t>
  </si>
  <si>
    <t>Táborský Jindřich</t>
  </si>
  <si>
    <t>Táborský Václav</t>
  </si>
  <si>
    <t>Tábořík Václav</t>
  </si>
  <si>
    <t>Tadlík Petr</t>
  </si>
  <si>
    <t>Tahotný Lubomír</t>
  </si>
  <si>
    <t>Tachezy Jan</t>
  </si>
  <si>
    <t>Tajovská Kateřina</t>
  </si>
  <si>
    <t>Tajovská Martina</t>
  </si>
  <si>
    <t>Tajovský Jaroslav</t>
  </si>
  <si>
    <t>Tajovský Martin</t>
  </si>
  <si>
    <t>Tajovský Matěj</t>
  </si>
  <si>
    <t>Tajovský Šimon</t>
  </si>
  <si>
    <t>Talafant Daniel</t>
  </si>
  <si>
    <t>Talaša Tomáš</t>
  </si>
  <si>
    <t>Talavašek Karel</t>
  </si>
  <si>
    <t>Talíř Milan</t>
  </si>
  <si>
    <t>Talla Vladimír</t>
  </si>
  <si>
    <t>Talman Jakub</t>
  </si>
  <si>
    <t>Talman Vojtěch</t>
  </si>
  <si>
    <t>Tamáš Imrich</t>
  </si>
  <si>
    <t>Tancer Miroslav</t>
  </si>
  <si>
    <t>Tancerová Marie</t>
  </si>
  <si>
    <t>Taneček Štěpán</t>
  </si>
  <si>
    <t>Tanglová Dominika</t>
  </si>
  <si>
    <t>Tanko Pavel</t>
  </si>
  <si>
    <t>Tankó Tomáš</t>
  </si>
  <si>
    <t>Tannenberg Jindřich</t>
  </si>
  <si>
    <t>Taptič Filip</t>
  </si>
  <si>
    <t>Tapušík Eduard</t>
  </si>
  <si>
    <t>Tarant Radek</t>
  </si>
  <si>
    <t>Osvald Pavel</t>
  </si>
  <si>
    <t>Oškera Daniel</t>
  </si>
  <si>
    <t>Ošťádal Josef</t>
  </si>
  <si>
    <t>Ošťádal Vratislav</t>
  </si>
  <si>
    <t>Ota Jaroslav</t>
  </si>
  <si>
    <t>Otáhal Milan</t>
  </si>
  <si>
    <t>Otáhal Miroslav</t>
  </si>
  <si>
    <t>Otáhalová Monika</t>
  </si>
  <si>
    <t>Otáhalová Nela</t>
  </si>
  <si>
    <t>Otavová Rozálie</t>
  </si>
  <si>
    <t>Otawa Adam</t>
  </si>
  <si>
    <t>Otipková Hana</t>
  </si>
  <si>
    <t>Otlík Samuel</t>
  </si>
  <si>
    <t>Randa Miroslav</t>
  </si>
  <si>
    <t>Plíšek Tadeáš</t>
  </si>
  <si>
    <t>Plíšek Tomáš</t>
  </si>
  <si>
    <t>Plíva Jaroslav</t>
  </si>
  <si>
    <t>Plíva Jiří</t>
  </si>
  <si>
    <t>Plodek Petr</t>
  </si>
  <si>
    <t>Ploch Petr</t>
  </si>
  <si>
    <t>Plojharová Dagmar</t>
  </si>
  <si>
    <t>Plšek Antonín</t>
  </si>
  <si>
    <t>Plšek Daniel</t>
  </si>
  <si>
    <t>Plšek Pavel</t>
  </si>
  <si>
    <t>Plšek Vlastimil</t>
  </si>
  <si>
    <t>Plucar Jiří</t>
  </si>
  <si>
    <t>Plucnar Matyáš</t>
  </si>
  <si>
    <t>Pluhařová Asja</t>
  </si>
  <si>
    <t>Zanikov Konstantin</t>
  </si>
  <si>
    <t>Zanikov Melikset</t>
  </si>
  <si>
    <t>Pokorná Karolína</t>
  </si>
  <si>
    <t>Pokorná Alžběta</t>
  </si>
  <si>
    <t>Žolnerčík Martin</t>
  </si>
  <si>
    <t>Slavík Petr</t>
  </si>
  <si>
    <t>Vacek Petr</t>
  </si>
  <si>
    <t>Zámorský Ladislav</t>
  </si>
  <si>
    <t>Jareš Jaroslav</t>
  </si>
  <si>
    <t>Macková Veronika</t>
  </si>
  <si>
    <t>Čumpelík Rudolf</t>
  </si>
  <si>
    <t>Kudrna Zdeněk</t>
  </si>
  <si>
    <t>Vohralík Vítězslav</t>
  </si>
  <si>
    <t>Dolejší Zbyněk</t>
  </si>
  <si>
    <t>Kyselý Václav</t>
  </si>
  <si>
    <t>Štohanzl Nikola</t>
  </si>
  <si>
    <t>Brádler Vladimír</t>
  </si>
  <si>
    <t>Rýdl Jiří</t>
  </si>
  <si>
    <t>Maatová Alice</t>
  </si>
  <si>
    <t>Bednář Petr</t>
  </si>
  <si>
    <t>Mrkos Miroslav</t>
  </si>
  <si>
    <t>Trefilík Jiří</t>
  </si>
  <si>
    <t>Urban Jaroslav</t>
  </si>
  <si>
    <t>příjmení a jméno hráče</t>
  </si>
  <si>
    <t>Ev.č. FIDE</t>
  </si>
  <si>
    <t>ELO FIDE</t>
  </si>
  <si>
    <t>ELO ČR</t>
  </si>
  <si>
    <t>Ev.č. LOK</t>
  </si>
  <si>
    <t>č.</t>
  </si>
  <si>
    <t>typ</t>
  </si>
  <si>
    <t>ročník narození</t>
  </si>
  <si>
    <t>adresa hrací místnosti:</t>
  </si>
  <si>
    <t>dopravní spojení:</t>
  </si>
  <si>
    <t>Katzer Radovan</t>
  </si>
  <si>
    <t>Klupka Ondřej</t>
  </si>
  <si>
    <t>Klusák Michal</t>
  </si>
  <si>
    <t>Krčil Roman</t>
  </si>
  <si>
    <t>Lacina Filip</t>
  </si>
  <si>
    <t>Matoušková Lenka</t>
  </si>
  <si>
    <t>Mojžíš Martin</t>
  </si>
  <si>
    <t>Růžička Jiří</t>
  </si>
  <si>
    <t>Růžička Pavel</t>
  </si>
  <si>
    <t>Rada Miroslav</t>
  </si>
  <si>
    <t>Remunda Štěpán</t>
  </si>
  <si>
    <t>Trnka Jaroslav</t>
  </si>
  <si>
    <t>Vít Martin</t>
  </si>
  <si>
    <t>Vaněk Jakub</t>
  </si>
  <si>
    <t>Skuhrovec Jaroslav</t>
  </si>
  <si>
    <t>Kyselka Daniel</t>
  </si>
  <si>
    <t>Hampl David</t>
  </si>
  <si>
    <t>Vyskočil Vladimír</t>
  </si>
  <si>
    <t>Dvořák Pavel</t>
  </si>
  <si>
    <t>Dvořák Josef</t>
  </si>
  <si>
    <t>Bouška Pavel</t>
  </si>
  <si>
    <t>Mach Stanislav</t>
  </si>
  <si>
    <t>Dráb Martin</t>
  </si>
  <si>
    <t>Mizerová Aneta</t>
  </si>
  <si>
    <t>Vršťala David</t>
  </si>
  <si>
    <t>Vrtal Jaroslav</t>
  </si>
  <si>
    <t>Vrtal Josef</t>
  </si>
  <si>
    <t>Vrtal Martin</t>
  </si>
  <si>
    <t>Vrtal Roman</t>
  </si>
  <si>
    <t>Vrůbl David</t>
  </si>
  <si>
    <t>Vrubl Jaroslav</t>
  </si>
  <si>
    <t>Vrzáček Jaroslav</t>
  </si>
  <si>
    <t>Vrzáček Marko</t>
  </si>
  <si>
    <t>Vrzák Vojtěch</t>
  </si>
  <si>
    <t>Vrzáková Adéla</t>
  </si>
  <si>
    <t>Vrzal Filip</t>
  </si>
  <si>
    <t>Vrzal Jiří</t>
  </si>
  <si>
    <t>Vrzal Tomáš</t>
  </si>
  <si>
    <t>Vrzala Michal</t>
  </si>
  <si>
    <t>Všetečka Jan</t>
  </si>
  <si>
    <t>Všetečka Jiří</t>
  </si>
  <si>
    <t>Všetečka Michal</t>
  </si>
  <si>
    <t>Všetečka Milan</t>
  </si>
  <si>
    <t>Všetečka Viktor</t>
  </si>
  <si>
    <t>Všetíček Oldřich</t>
  </si>
  <si>
    <t>Všetíček Radim</t>
  </si>
  <si>
    <t>Všetula Martin</t>
  </si>
  <si>
    <t>Všetulová Viktorie</t>
  </si>
  <si>
    <t>Vtelenský Hynek</t>
  </si>
  <si>
    <t>Vtelenský Matěj</t>
  </si>
  <si>
    <t>Vtelenský Václav</t>
  </si>
  <si>
    <t>Vu Antonín</t>
  </si>
  <si>
    <t>Vuová Karolína</t>
  </si>
  <si>
    <t>Vybíral Zdeněk</t>
  </si>
  <si>
    <t>Vybíralová Tereza</t>
  </si>
  <si>
    <t>Výborný Filip</t>
  </si>
  <si>
    <t>Výborný Jan</t>
  </si>
  <si>
    <t>Výborný Václav</t>
  </si>
  <si>
    <t>Vycudilík David</t>
  </si>
  <si>
    <t>Vydra Jaroslav</t>
  </si>
  <si>
    <t>Vydra Jiří</t>
  </si>
  <si>
    <t>Vydra Martin</t>
  </si>
  <si>
    <t>Vydra Václav</t>
  </si>
  <si>
    <t>Šlajs Vlastimil</t>
  </si>
  <si>
    <t>Šlambor David</t>
  </si>
  <si>
    <t>Šlampová Ivana</t>
  </si>
  <si>
    <t>Šlapák Petr</t>
  </si>
  <si>
    <t>Šlapák Vladislav</t>
  </si>
  <si>
    <t>Šlégr Josef</t>
  </si>
  <si>
    <t>Šlehofrová Lucie</t>
  </si>
  <si>
    <t>Šlehofrová Simona</t>
  </si>
  <si>
    <t>Šlechta Adam</t>
  </si>
  <si>
    <t>Šlechta Egon</t>
  </si>
  <si>
    <t>Šlechta Jan</t>
  </si>
  <si>
    <t>Šlechta Josef</t>
  </si>
  <si>
    <t>Šlechtický Luboš</t>
  </si>
  <si>
    <t>Šlechtický Václav</t>
  </si>
  <si>
    <t>Šlechtová Kristýna</t>
  </si>
  <si>
    <t>Šleich Jan</t>
  </si>
  <si>
    <t>Šlesinger David</t>
  </si>
  <si>
    <t>Šlezinger Jaroslav</t>
  </si>
  <si>
    <t>Šlezingr Jan</t>
  </si>
  <si>
    <t>Šlezingr Miroslav</t>
  </si>
  <si>
    <t>Šlígl Jiří</t>
  </si>
  <si>
    <t>Šlosar Jan</t>
  </si>
  <si>
    <t>Pícha Lukáš</t>
  </si>
  <si>
    <t>Šmajzr Martin</t>
  </si>
  <si>
    <t>Šmajzr Michal</t>
  </si>
  <si>
    <t>Šmajzrová Dominika</t>
  </si>
  <si>
    <t>Šmajzrová Veronika</t>
  </si>
  <si>
    <t>Šmehlík Jaroslav</t>
  </si>
  <si>
    <t>Šmejdová Adéla</t>
  </si>
  <si>
    <t>Šmejdová Kateřina</t>
  </si>
  <si>
    <t>Šmejdová Michaela</t>
  </si>
  <si>
    <t>Outrata Hynek</t>
  </si>
  <si>
    <t>Ovečka Miroslav</t>
  </si>
  <si>
    <t>Ovesný Jan</t>
  </si>
  <si>
    <t>Ovesný Radim</t>
  </si>
  <si>
    <t>Ozank Tobias</t>
  </si>
  <si>
    <t>Ožana Ondřej</t>
  </si>
  <si>
    <t>Pacek Jan</t>
  </si>
  <si>
    <t>Pacl Václav</t>
  </si>
  <si>
    <t>Pacourek Daniel</t>
  </si>
  <si>
    <t>Pačinek Oto</t>
  </si>
  <si>
    <t>Paďouk Jaroslav</t>
  </si>
  <si>
    <t>Padronová Jitka</t>
  </si>
  <si>
    <t>Padrtka Michal</t>
  </si>
  <si>
    <t>Pagáč Jaroslav</t>
  </si>
  <si>
    <t>Rébl Rostislav</t>
  </si>
  <si>
    <t>Recmanová Ivana</t>
  </si>
  <si>
    <t>Reczai Dominik</t>
  </si>
  <si>
    <t>Redek Daniel</t>
  </si>
  <si>
    <t>Rédl Václav</t>
  </si>
  <si>
    <t>Redle Adam</t>
  </si>
  <si>
    <t>Reger Jaromír</t>
  </si>
  <si>
    <t>Rechtenberg Karel</t>
  </si>
  <si>
    <t>Reich Otakar</t>
  </si>
  <si>
    <t>Reichel Jan</t>
  </si>
  <si>
    <t>Reichel Ondřej</t>
  </si>
  <si>
    <t>Reichel Tomáš</t>
  </si>
  <si>
    <t>Reichl Jiří</t>
  </si>
  <si>
    <t>Reichl Luboš</t>
  </si>
  <si>
    <t>Reichl Roman</t>
  </si>
  <si>
    <t>Reichmann Pavel</t>
  </si>
  <si>
    <t>Reindl Jiří</t>
  </si>
  <si>
    <t>Reischig Tomáš</t>
  </si>
  <si>
    <t>Reiter Petr</t>
  </si>
  <si>
    <t>Reiterová Markéta</t>
  </si>
  <si>
    <t>Reitinger Jan</t>
  </si>
  <si>
    <t>Reitinger Petr</t>
  </si>
  <si>
    <t>Vašut Karel</t>
  </si>
  <si>
    <t>Vašut Pavel</t>
  </si>
  <si>
    <t>Vašut Tadeáš</t>
  </si>
  <si>
    <t>Vaverka Jan</t>
  </si>
  <si>
    <t>Vávra Adam</t>
  </si>
  <si>
    <t>Vávra Antonín</t>
  </si>
  <si>
    <t>Vávra David</t>
  </si>
  <si>
    <t>Vávra Jiří</t>
  </si>
  <si>
    <t>Vávra Karel</t>
  </si>
  <si>
    <t>Vávra Michal</t>
  </si>
  <si>
    <t>Škrle Vladimír</t>
  </si>
  <si>
    <t>Škrob Jaroslav</t>
  </si>
  <si>
    <t>Škrobák Petr</t>
  </si>
  <si>
    <t>Škrobánek Vít</t>
  </si>
  <si>
    <t>Škroch Marián</t>
  </si>
  <si>
    <t>Škroch Martin</t>
  </si>
  <si>
    <t>Škubal Ondřej</t>
  </si>
  <si>
    <t>Škulcová Adéla</t>
  </si>
  <si>
    <t>Škulec Martin</t>
  </si>
  <si>
    <t>Škut Michal</t>
  </si>
  <si>
    <t>Škuta Josef</t>
  </si>
  <si>
    <t>Škuta Petr</t>
  </si>
  <si>
    <t>Škuta Valentina</t>
  </si>
  <si>
    <t>Škuthan Radek</t>
  </si>
  <si>
    <t>Škutil František</t>
  </si>
  <si>
    <t>Škutil František Eliáš</t>
  </si>
  <si>
    <t>Škutová Hana</t>
  </si>
  <si>
    <t>Škutová Sněžana</t>
  </si>
  <si>
    <t>Škvárová Zuzana</t>
  </si>
  <si>
    <t>Škvír Ivo</t>
  </si>
  <si>
    <t>Škvor Jiří</t>
  </si>
  <si>
    <t>Šlahůnek Martin</t>
  </si>
  <si>
    <t>Šlachta Jan</t>
  </si>
  <si>
    <t>Šlachta Prokop Antonín</t>
  </si>
  <si>
    <t>Šlaj Jiří</t>
  </si>
  <si>
    <t>Šlajs Michal</t>
  </si>
  <si>
    <t>Šlajs Pavel</t>
  </si>
  <si>
    <t>Máslo Adam</t>
  </si>
  <si>
    <t>Máslo Ondřej</t>
  </si>
  <si>
    <t>Máslo Robert</t>
  </si>
  <si>
    <t>Masnota Marek</t>
  </si>
  <si>
    <t>Masný Martin</t>
  </si>
  <si>
    <t>Masopust Jan</t>
  </si>
  <si>
    <t>Massaniecová Natálie</t>
  </si>
  <si>
    <t>Mastný Leonard</t>
  </si>
  <si>
    <t>Mastný Theodor</t>
  </si>
  <si>
    <t>Mastný Tomáš</t>
  </si>
  <si>
    <t>Mastný Václav</t>
  </si>
  <si>
    <t>Máša Jan</t>
  </si>
  <si>
    <t>Mašát Jakub</t>
  </si>
  <si>
    <t>Maščák Milan</t>
  </si>
  <si>
    <t>Mašek Daniel</t>
  </si>
  <si>
    <t>Mašek Denis</t>
  </si>
  <si>
    <t>Mašek Josef</t>
  </si>
  <si>
    <t>Mašek Martin</t>
  </si>
  <si>
    <t>Mašek Michal</t>
  </si>
  <si>
    <t>Otradovec Luboš</t>
  </si>
  <si>
    <t>Otradovec Tomáš</t>
  </si>
  <si>
    <t>Otruba Martin</t>
  </si>
  <si>
    <t>Otrubová Kristýna</t>
  </si>
  <si>
    <t>Ott Oliver</t>
  </si>
  <si>
    <t>Ott Patrik</t>
  </si>
  <si>
    <t>Ottomanský Ondřej</t>
  </si>
  <si>
    <t>Ottová Jana</t>
  </si>
  <si>
    <t>Otýpka Lukáš</t>
  </si>
  <si>
    <t>Oujeský Jakub</t>
  </si>
  <si>
    <t>Oulehla Jakub</t>
  </si>
  <si>
    <t>Oulický Štěpán</t>
  </si>
  <si>
    <t>Oulovský Pavel</t>
  </si>
  <si>
    <t>Ouřada Jonáš</t>
  </si>
  <si>
    <t>Outlý František</t>
  </si>
  <si>
    <t>Lípa Pavel</t>
  </si>
  <si>
    <t>Lípa Roman</t>
  </si>
  <si>
    <t>Lipavský Dušan</t>
  </si>
  <si>
    <t>Lipenský Viktor</t>
  </si>
  <si>
    <t>Lipina Robert</t>
  </si>
  <si>
    <t>Lipka Petr</t>
  </si>
  <si>
    <t>Lipka Radomír</t>
  </si>
  <si>
    <t>Lipovský Matěj</t>
  </si>
  <si>
    <t>Lipovský Tomáš</t>
  </si>
  <si>
    <t>Lipowski Adam</t>
  </si>
  <si>
    <t>Lipowski Lukáš</t>
  </si>
  <si>
    <t>Lipowski Marek</t>
  </si>
  <si>
    <t>Liprt Tomáš</t>
  </si>
  <si>
    <t>Lipský Jaroslav</t>
  </si>
  <si>
    <t>Lipták Pavel</t>
  </si>
  <si>
    <t>Lipták Sebastien</t>
  </si>
  <si>
    <t>Lipus Drahomír</t>
  </si>
  <si>
    <t>Lipus Petr</t>
  </si>
  <si>
    <t>Líska Jaroslav</t>
  </si>
  <si>
    <t>Lisko Petr</t>
  </si>
  <si>
    <t>Lísková Tereza</t>
  </si>
  <si>
    <t>Lissner Pavel</t>
  </si>
  <si>
    <t>Listopad Martin</t>
  </si>
  <si>
    <t>Lisý Jiří</t>
  </si>
  <si>
    <t>Liška Filip</t>
  </si>
  <si>
    <t>Liška František</t>
  </si>
  <si>
    <t>Liška Jiří</t>
  </si>
  <si>
    <t>Liška Karel</t>
  </si>
  <si>
    <t>Liška Kryštof</t>
  </si>
  <si>
    <t>Liška Martin</t>
  </si>
  <si>
    <t>Iša Jiří</t>
  </si>
  <si>
    <t>Iván László</t>
  </si>
  <si>
    <t>Ivančo Mikuláš</t>
  </si>
  <si>
    <t>Ivančo Robin</t>
  </si>
  <si>
    <t>Ivanov Alexandr</t>
  </si>
  <si>
    <t>Lištvan Jakub</t>
  </si>
  <si>
    <t>Literák Jaromír</t>
  </si>
  <si>
    <t>Littmann Jiří</t>
  </si>
  <si>
    <t>Lízal Radek</t>
  </si>
  <si>
    <t>Ližan Stanislav</t>
  </si>
  <si>
    <t>Lněnička Petr</t>
  </si>
  <si>
    <t>Lobel Carter</t>
  </si>
  <si>
    <t>Löblová Zuzana</t>
  </si>
  <si>
    <t>Locker Marcel</t>
  </si>
  <si>
    <t>Locker Matěj</t>
  </si>
  <si>
    <t>Löffler Šimon</t>
  </si>
  <si>
    <t>Logvinov Andrej</t>
  </si>
  <si>
    <t>Lochman Daniel</t>
  </si>
  <si>
    <t>Lochman Václav</t>
  </si>
  <si>
    <t>Lojda František</t>
  </si>
  <si>
    <t>Lojek Marek</t>
  </si>
  <si>
    <t>Lojka Jiří</t>
  </si>
  <si>
    <t>Lokvenc Pavel</t>
  </si>
  <si>
    <t>Lomský Josef</t>
  </si>
  <si>
    <t>Lomský Radek</t>
  </si>
  <si>
    <t>Lon Miroslav</t>
  </si>
  <si>
    <t>Londin Lukáš Vojtěch</t>
  </si>
  <si>
    <t>Londin Martin</t>
  </si>
  <si>
    <t>Londin Michal Karol</t>
  </si>
  <si>
    <t>Londin Milan</t>
  </si>
  <si>
    <t>Londin Šimon</t>
  </si>
  <si>
    <t>Londinová Jasmína Marie</t>
  </si>
  <si>
    <t>Londýn Radek</t>
  </si>
  <si>
    <t>Longhin Oto</t>
  </si>
  <si>
    <t>Longin Milan</t>
  </si>
  <si>
    <t>Lopata Šimon</t>
  </si>
  <si>
    <t>Lopatová Viktorie</t>
  </si>
  <si>
    <t>Loprais Luboš</t>
  </si>
  <si>
    <t>Lopušan Patrik</t>
  </si>
  <si>
    <t>Loquens Ladislav</t>
  </si>
  <si>
    <t>Lorenc Adam</t>
  </si>
  <si>
    <t>Lorenc David</t>
  </si>
  <si>
    <t>Lorenc Josef</t>
  </si>
  <si>
    <t>Lorenc Oldřich</t>
  </si>
  <si>
    <t>Lorenc Tomáš</t>
  </si>
  <si>
    <t>Lorenc Zdeněk</t>
  </si>
  <si>
    <t>Lorencová Jitka</t>
  </si>
  <si>
    <t>Lorencová Michaela</t>
  </si>
  <si>
    <t>Lorencová Věra</t>
  </si>
  <si>
    <t>Lorencová Viktorie</t>
  </si>
  <si>
    <t>Lorenz Tomáš Mario</t>
  </si>
  <si>
    <t>Lörinc Lukáš</t>
  </si>
  <si>
    <t>Los Ladislav</t>
  </si>
  <si>
    <t>Losenická Anna</t>
  </si>
  <si>
    <t>Losík Vladimír</t>
  </si>
  <si>
    <t>Loskot Petr</t>
  </si>
  <si>
    <t>Losse Josef</t>
  </si>
  <si>
    <t>Loubal Jakub</t>
  </si>
  <si>
    <t>Loubal Pavel</t>
  </si>
  <si>
    <t>Loucký Tomáš</t>
  </si>
  <si>
    <t>Loučan Jan</t>
  </si>
  <si>
    <t>Louda Jaroslav</t>
  </si>
  <si>
    <t>Louda Matěj</t>
  </si>
  <si>
    <t>Louda Matyáš</t>
  </si>
  <si>
    <t>Louda Miloslav</t>
  </si>
  <si>
    <t>Loukota Ladislav</t>
  </si>
  <si>
    <t>Loupanec Petr</t>
  </si>
  <si>
    <t>Louša Jan</t>
  </si>
  <si>
    <t>Loužecký Luděk</t>
  </si>
  <si>
    <t>Loužil Filip</t>
  </si>
  <si>
    <t>Lovas Petr</t>
  </si>
  <si>
    <t>Lovětínský Tomáš</t>
  </si>
  <si>
    <t>Lubich Václav</t>
  </si>
  <si>
    <t>Luci Jakub</t>
  </si>
  <si>
    <t>Luciak Petr</t>
  </si>
  <si>
    <t>Luczyk Petr</t>
  </si>
  <si>
    <t>Lúč Martin</t>
  </si>
  <si>
    <t>Kopiec Maciej</t>
  </si>
  <si>
    <t>Kopkan Pavel</t>
  </si>
  <si>
    <t>Kopkáně Vojtěch</t>
  </si>
  <si>
    <t>Kopl David</t>
  </si>
  <si>
    <t>Němeček Jan</t>
  </si>
  <si>
    <t>Němeček Lukáš</t>
  </si>
  <si>
    <t>Němeček Martin</t>
  </si>
  <si>
    <t>Němeček Matyáš</t>
  </si>
  <si>
    <t>Němeček Pavel</t>
  </si>
  <si>
    <t>Němeček Radek</t>
  </si>
  <si>
    <t>Němeček Roman</t>
  </si>
  <si>
    <t>Pařil Vladimír</t>
  </si>
  <si>
    <t>Pařízek Jaroslav</t>
  </si>
  <si>
    <t>Pařízek Pavel</t>
  </si>
  <si>
    <t>Pařízková Kristýna</t>
  </si>
  <si>
    <t>Mazurová Viktorie</t>
  </si>
  <si>
    <t>McEvoy Thomas James</t>
  </si>
  <si>
    <t>Mečíř Josef</t>
  </si>
  <si>
    <t>Mečíř Michal</t>
  </si>
  <si>
    <t>Mečíř Samuel</t>
  </si>
  <si>
    <t>Pastirčák Milan</t>
  </si>
  <si>
    <t>Pastorek Alfons</t>
  </si>
  <si>
    <t>Pastorek Bedřich</t>
  </si>
  <si>
    <t>Pastrnek Michal</t>
  </si>
  <si>
    <t>Pastrnková Kateřina</t>
  </si>
  <si>
    <t>Vinšová Tereza</t>
  </si>
  <si>
    <t>Viola Jan</t>
  </si>
  <si>
    <t>Virgler Karel</t>
  </si>
  <si>
    <t>Virostko Petr</t>
  </si>
  <si>
    <t>Víša Jaromír</t>
  </si>
  <si>
    <t>Víšek Filip</t>
  </si>
  <si>
    <t>Višňa Matěj</t>
  </si>
  <si>
    <t>Vít Jakub</t>
  </si>
  <si>
    <t>Vít Jaroslav</t>
  </si>
  <si>
    <t>Vít Jiří</t>
  </si>
  <si>
    <t>Vít Milan</t>
  </si>
  <si>
    <t>Vít Ondřej</t>
  </si>
  <si>
    <t>Vít Přemysl</t>
  </si>
  <si>
    <t>Vít Štěpán</t>
  </si>
  <si>
    <t>Viták Jiří</t>
  </si>
  <si>
    <t>Viták Pavel</t>
  </si>
  <si>
    <t>Viták Tomáš</t>
  </si>
  <si>
    <t>Sibal Michal</t>
  </si>
  <si>
    <t>Sibera Vojtěch</t>
  </si>
  <si>
    <t>Siebenbürger Jiří</t>
  </si>
  <si>
    <t>Siebenbürger Vlastimil</t>
  </si>
  <si>
    <t>Sieber Bohumil</t>
  </si>
  <si>
    <t>Sieber Martin</t>
  </si>
  <si>
    <t>Siegel Josef</t>
  </si>
  <si>
    <t>Pátek Adam</t>
  </si>
  <si>
    <t>Patera Vojtěch</t>
  </si>
  <si>
    <t>Paťha Petr</t>
  </si>
  <si>
    <t>Patka Kryštof</t>
  </si>
  <si>
    <t>Patka Marek</t>
  </si>
  <si>
    <t>Patkoló Michal</t>
  </si>
  <si>
    <t>Patočka David</t>
  </si>
  <si>
    <t>Patočka Josef</t>
  </si>
  <si>
    <t>Patočka Roman</t>
  </si>
  <si>
    <t>Patrák Lukáš</t>
  </si>
  <si>
    <t>Patrná Vendula</t>
  </si>
  <si>
    <t>Patroch Ota</t>
  </si>
  <si>
    <t>Patzner Petr</t>
  </si>
  <si>
    <t>Pauch Jan</t>
  </si>
  <si>
    <t>Pauk Jiří</t>
  </si>
  <si>
    <t>Paukert Ivo</t>
  </si>
  <si>
    <t>Paukert Jan</t>
  </si>
  <si>
    <t>Paukert Jindřich</t>
  </si>
  <si>
    <t>Paukert Vojtěch</t>
  </si>
  <si>
    <t>Paukner Miroslav</t>
  </si>
  <si>
    <t>Paul Adam</t>
  </si>
  <si>
    <t>Paul Filip</t>
  </si>
  <si>
    <t>Paul Jan</t>
  </si>
  <si>
    <t>Paul Václav</t>
  </si>
  <si>
    <t>Paulenda Štefan</t>
  </si>
  <si>
    <t>Neuman Petr</t>
  </si>
  <si>
    <t>Neumann Filip</t>
  </si>
  <si>
    <t>Neumann Jiří</t>
  </si>
  <si>
    <t>Neumann Karel</t>
  </si>
  <si>
    <t>Neumann Michal</t>
  </si>
  <si>
    <t>Neumann Roman</t>
  </si>
  <si>
    <t>Neuschl Zdeněk</t>
  </si>
  <si>
    <t>Neuwirth Jaroslav</t>
  </si>
  <si>
    <t>Nevečeřal Jakub</t>
  </si>
  <si>
    <t>Nevlud Vladimír</t>
  </si>
  <si>
    <t>Nevludová Adéla</t>
  </si>
  <si>
    <t>Nevolný Lukáš</t>
  </si>
  <si>
    <t>Nevoral Petr</t>
  </si>
  <si>
    <t>Nezbeda Jakub</t>
  </si>
  <si>
    <t>Nezdařil Miroslav</t>
  </si>
  <si>
    <t>Nezdařil Radek</t>
  </si>
  <si>
    <t>Nezdařil Vlastimil</t>
  </si>
  <si>
    <t>Nezval Filip</t>
  </si>
  <si>
    <t>Nezval Tomáš</t>
  </si>
  <si>
    <t>Nguyen Dinh Phong</t>
  </si>
  <si>
    <t>Nguyen Huy Hoang</t>
  </si>
  <si>
    <t>Nguyen Jiří</t>
  </si>
  <si>
    <t>Nguyen Khan</t>
  </si>
  <si>
    <t>Nguyen Teip Duc Tomáš</t>
  </si>
  <si>
    <t>Nguyen Thai Dai Van</t>
  </si>
  <si>
    <t>Nguyen Thai Dai Vinh</t>
  </si>
  <si>
    <t>Nguyen Thai Dang Vi</t>
  </si>
  <si>
    <t>Nguyen Thingoc Khanh Katka</t>
  </si>
  <si>
    <t>Nguyen Tomáš</t>
  </si>
  <si>
    <t>Nguyen Tung Anh</t>
  </si>
  <si>
    <t>Nguyen Van Lam</t>
  </si>
  <si>
    <t>Nguyen Viet</t>
  </si>
  <si>
    <t>Nídl Petr</t>
  </si>
  <si>
    <t>Niedoba Michael</t>
  </si>
  <si>
    <t>Niedoba Radek</t>
  </si>
  <si>
    <t>Niemiec Aneta</t>
  </si>
  <si>
    <t>Niemiec Marek</t>
  </si>
  <si>
    <t>Niesig Marek</t>
  </si>
  <si>
    <t>Nieslanik Sebastian</t>
  </si>
  <si>
    <t>Nieslaniková Klara</t>
  </si>
  <si>
    <t>Nigrin Aleš</t>
  </si>
  <si>
    <t>Nigrin Jiří</t>
  </si>
  <si>
    <t>Nikel Adam</t>
  </si>
  <si>
    <t>Nikel Matouš</t>
  </si>
  <si>
    <t>Nikl Josef</t>
  </si>
  <si>
    <t>Nikl Leoš</t>
  </si>
  <si>
    <t>Niko Viliam</t>
  </si>
  <si>
    <t>Kulaša Tomáš</t>
  </si>
  <si>
    <t>Kulašová Nikola</t>
  </si>
  <si>
    <t>Kulhan Matyáš</t>
  </si>
  <si>
    <t>Kulhánek Jáchym</t>
  </si>
  <si>
    <t>Kulhánek Jaromír</t>
  </si>
  <si>
    <t>Kulhánek Otokar</t>
  </si>
  <si>
    <t>Nepevný Jan</t>
  </si>
  <si>
    <t>Nepevný Michal</t>
  </si>
  <si>
    <t>Nepomucký Ondřej</t>
  </si>
  <si>
    <t>Nepovím Matěj</t>
  </si>
  <si>
    <t>Nepraš Daniel</t>
  </si>
  <si>
    <t>Nepraš David</t>
  </si>
  <si>
    <t>Nepraš Jaromír</t>
  </si>
  <si>
    <t>Nerád Patrik</t>
  </si>
  <si>
    <t>Pastušnyj Stefan</t>
  </si>
  <si>
    <t>Pastyřík Jan</t>
  </si>
  <si>
    <t>Páša Josef</t>
  </si>
  <si>
    <t>Pašek Martin</t>
  </si>
  <si>
    <t>Pašek Viktor</t>
  </si>
  <si>
    <t>Paška Robin</t>
  </si>
  <si>
    <t>Paškov Denis</t>
  </si>
  <si>
    <t>Paškov Ivo</t>
  </si>
  <si>
    <t>Pašková Helena</t>
  </si>
  <si>
    <t>Paštěka Kryštof</t>
  </si>
  <si>
    <t>Paštěka Matěj</t>
  </si>
  <si>
    <t>Patejdl František</t>
  </si>
  <si>
    <t>Nešporová Barbora</t>
  </si>
  <si>
    <t>Nešpůrek Jakub</t>
  </si>
  <si>
    <t>Nešpůrek Jan</t>
  </si>
  <si>
    <t>Nešpůrek Petr</t>
  </si>
  <si>
    <t>Nešpůrek Vojtěch</t>
  </si>
  <si>
    <t>Netík Vít</t>
  </si>
  <si>
    <t>Netolický Josef</t>
  </si>
  <si>
    <t>Netolický Miloš</t>
  </si>
  <si>
    <t>Netolický Tomáš</t>
  </si>
  <si>
    <t>Netopil František</t>
  </si>
  <si>
    <t>Netopil Martin</t>
  </si>
  <si>
    <t>Netopil Pavel</t>
  </si>
  <si>
    <t>Netopil Petr</t>
  </si>
  <si>
    <t>Netresta Jáchym</t>
  </si>
  <si>
    <t>Netuka Jiří</t>
  </si>
  <si>
    <t>Netuka Petr</t>
  </si>
  <si>
    <t>Netušil Jakub</t>
  </si>
  <si>
    <t>Netušil Jan</t>
  </si>
  <si>
    <t>Netušil Jaroslav</t>
  </si>
  <si>
    <t>Netušil Pavel</t>
  </si>
  <si>
    <t>Neubauer Jaroslav</t>
  </si>
  <si>
    <t>Neudert Jiří</t>
  </si>
  <si>
    <t>Kiša Lubomír</t>
  </si>
  <si>
    <t>Kiša Václav</t>
  </si>
  <si>
    <t>Kišš Jakub</t>
  </si>
  <si>
    <t>Kittler Jiří</t>
  </si>
  <si>
    <t>Kitzberger Břetislav</t>
  </si>
  <si>
    <t>Klaban Roman</t>
  </si>
  <si>
    <t>Klabazňa Michal</t>
  </si>
  <si>
    <t>Klabeneš Petr</t>
  </si>
  <si>
    <t>Kladiva Lukáš</t>
  </si>
  <si>
    <t>Kladiva Petr</t>
  </si>
  <si>
    <t>Kladňák Martin</t>
  </si>
  <si>
    <t>Klakurka Stanislav</t>
  </si>
  <si>
    <t>Klamo Daniel</t>
  </si>
  <si>
    <t>Klamo Samuel</t>
  </si>
  <si>
    <t>Klán František</t>
  </si>
  <si>
    <t>Klán Ladislav</t>
  </si>
  <si>
    <t>Klang Timofej</t>
  </si>
  <si>
    <t>Klangová Markéta</t>
  </si>
  <si>
    <t>Klanica Pavel</t>
  </si>
  <si>
    <t>Klapal Alois</t>
  </si>
  <si>
    <t>Klapal Rudolf</t>
  </si>
  <si>
    <t>Klapperová Anna Mária</t>
  </si>
  <si>
    <t>Klápště Mirek</t>
  </si>
  <si>
    <t>Klapuch Dominik</t>
  </si>
  <si>
    <t>Klásek Jindřich</t>
  </si>
  <si>
    <t>Klásek Martin</t>
  </si>
  <si>
    <t>Klasna Jaroslav</t>
  </si>
  <si>
    <t>Klátil Karel</t>
  </si>
  <si>
    <t>Klátil Pavel</t>
  </si>
  <si>
    <t>Klatka Martin</t>
  </si>
  <si>
    <t>Klatovský Petr</t>
  </si>
  <si>
    <t>Klaus Matyáš</t>
  </si>
  <si>
    <t>Klausová Kateřina</t>
  </si>
  <si>
    <t>Klázar Václav</t>
  </si>
  <si>
    <t>Klecker David</t>
  </si>
  <si>
    <t>Klecker Jan</t>
  </si>
  <si>
    <t>Kuchař Samuel</t>
  </si>
  <si>
    <t>Kuchař Tomáš</t>
  </si>
  <si>
    <t>Kuchařík Jan</t>
  </si>
  <si>
    <t>Küchler Jindřich</t>
  </si>
  <si>
    <t>Kuchovský Jiří</t>
  </si>
  <si>
    <t>Kuchta Lukáš</t>
  </si>
  <si>
    <t>Kuchta Štěpán</t>
  </si>
  <si>
    <t>Kuchynka Luboš</t>
  </si>
  <si>
    <t>Kuchynka Lukáš</t>
  </si>
  <si>
    <t>Kuchynková Lucie</t>
  </si>
  <si>
    <t>Kujan Lukáš</t>
  </si>
  <si>
    <t>Kujevský František</t>
  </si>
  <si>
    <t>Kukačka Ladislav</t>
  </si>
  <si>
    <t>Kukla Bohuslav</t>
  </si>
  <si>
    <t>Kukla Josef</t>
  </si>
  <si>
    <t>Kukla Petr</t>
  </si>
  <si>
    <t>Kukla Štěpán</t>
  </si>
  <si>
    <t>Kukuczka Milan</t>
  </si>
  <si>
    <t>Kula Dominik</t>
  </si>
  <si>
    <t>Hlavatý Jan</t>
  </si>
  <si>
    <t>Hlavatý Jaroslav</t>
  </si>
  <si>
    <t>Hlavatý Jiří</t>
  </si>
  <si>
    <t>Hlavatý Libor</t>
  </si>
  <si>
    <t>Hlavatý Oldřich</t>
  </si>
  <si>
    <t>Hlavatý Radek</t>
  </si>
  <si>
    <t>Hlavatý Roman</t>
  </si>
  <si>
    <t>Hlavica Břetislav</t>
  </si>
  <si>
    <t>Hlavička Daniel</t>
  </si>
  <si>
    <t>Hlavička Marek</t>
  </si>
  <si>
    <t>Hlavička Milan</t>
  </si>
  <si>
    <t>Hlavička Radim</t>
  </si>
  <si>
    <t>Hlavička Roman</t>
  </si>
  <si>
    <t>Hlavienka Lubomír</t>
  </si>
  <si>
    <t>Hlavina Matouš</t>
  </si>
  <si>
    <t>Hlavinka Kamil</t>
  </si>
  <si>
    <t>Hlávka Miroslav</t>
  </si>
  <si>
    <t>Hlavnička Filip</t>
  </si>
  <si>
    <t>Hlavnička Jan</t>
  </si>
  <si>
    <t>Hlavnička Jiří</t>
  </si>
  <si>
    <t>Hlavnička Karel</t>
  </si>
  <si>
    <t>Hlavová Adéla</t>
  </si>
  <si>
    <t>Hlavsa Filip</t>
  </si>
  <si>
    <t>Hlavsa Miroslav</t>
  </si>
  <si>
    <t>Hlavsa Vladimír</t>
  </si>
  <si>
    <t>Hlína Adam</t>
  </si>
  <si>
    <t>Hlína Miloš</t>
  </si>
  <si>
    <t>Hliněnský Martin</t>
  </si>
  <si>
    <t>Hlinka Peter</t>
  </si>
  <si>
    <t>Hlisnikovský Lukáš</t>
  </si>
  <si>
    <t>Hlisnikovský Matěj</t>
  </si>
  <si>
    <t>Hlisnikovský Vojtěch</t>
  </si>
  <si>
    <t>Hlíva Tomáš</t>
  </si>
  <si>
    <t>Hlobil Ivan</t>
  </si>
  <si>
    <t>Hlobil Tomáš</t>
  </si>
  <si>
    <t>Hloch Michal</t>
  </si>
  <si>
    <t>Hlostová Ella</t>
  </si>
  <si>
    <t>Hlouch Lubomír</t>
  </si>
  <si>
    <t>Řehák Zbyněk</t>
  </si>
  <si>
    <t>Řehánek Přemek</t>
  </si>
  <si>
    <t>Řehoř Dominik</t>
  </si>
  <si>
    <t>Řehoř Jakub</t>
  </si>
  <si>
    <t>Řehoř Matěj</t>
  </si>
  <si>
    <t>Řehořek Filip</t>
  </si>
  <si>
    <t>Řehulka Jaroslav</t>
  </si>
  <si>
    <t>Machotka Jaroslav</t>
  </si>
  <si>
    <t>Machourek Jiří</t>
  </si>
  <si>
    <t>Machovec Luboš</t>
  </si>
  <si>
    <t>Macht Daniel</t>
  </si>
  <si>
    <t>Macht Dominik</t>
  </si>
  <si>
    <t>Kyselý Pavel</t>
  </si>
  <si>
    <t>Kysilko Jaroslav</t>
  </si>
  <si>
    <t>Kysučan Patrik</t>
  </si>
  <si>
    <t>Kývala Petr</t>
  </si>
  <si>
    <t>Kyzek Josef</t>
  </si>
  <si>
    <t>Labaj Martin</t>
  </si>
  <si>
    <t>Labajová Tereza</t>
  </si>
  <si>
    <t>Laban Vladimír</t>
  </si>
  <si>
    <t>Labik Adam</t>
  </si>
  <si>
    <t>Labík Jaroslav</t>
  </si>
  <si>
    <t>Labudová Kristina</t>
  </si>
  <si>
    <t>Lacina Adolf</t>
  </si>
  <si>
    <t>Lacina Josef</t>
  </si>
  <si>
    <t>Lacina Ladislav</t>
  </si>
  <si>
    <t>Lacko Dušan</t>
  </si>
  <si>
    <t>Lacko Jan</t>
  </si>
  <si>
    <t>Lacková Lucie</t>
  </si>
  <si>
    <t>Lacková Ludmila</t>
  </si>
  <si>
    <t>Lacman Ondřej</t>
  </si>
  <si>
    <t>Lacza Tibor</t>
  </si>
  <si>
    <t>Ladický Milan</t>
  </si>
  <si>
    <t>Ladra Antonín</t>
  </si>
  <si>
    <t>Lahner Jakub</t>
  </si>
  <si>
    <t>Lahodný Josef</t>
  </si>
  <si>
    <t>Lach Jiří</t>
  </si>
  <si>
    <t>Lach Vladimír</t>
  </si>
  <si>
    <t>Lácha Jan</t>
  </si>
  <si>
    <t>Lainka Bernard</t>
  </si>
  <si>
    <t>Lajbl Jan</t>
  </si>
  <si>
    <t>Lajsek Tomáš</t>
  </si>
  <si>
    <t>Lakatoš Attila</t>
  </si>
  <si>
    <t>Lakatoš Tomáš</t>
  </si>
  <si>
    <t>Lakomý Adam</t>
  </si>
  <si>
    <t>Lakomý František</t>
  </si>
  <si>
    <t>Lakota Zbyšek</t>
  </si>
  <si>
    <t>Lalik Lukáš</t>
  </si>
  <si>
    <t>Lalouček Miroslav</t>
  </si>
  <si>
    <t>Lamacz Pavel</t>
  </si>
  <si>
    <t>Lamač Ladislav</t>
  </si>
  <si>
    <t>Lamač Stanislav</t>
  </si>
  <si>
    <t>Kolář Antonín</t>
  </si>
  <si>
    <t>Kolář Bořivoj</t>
  </si>
  <si>
    <t>Malák Petr</t>
  </si>
  <si>
    <t>Maláník Michal</t>
  </si>
  <si>
    <t>Malár Josef</t>
  </si>
  <si>
    <t>Maláska Jan</t>
  </si>
  <si>
    <t>Maláska Karel</t>
  </si>
  <si>
    <t>Malčánek Jan</t>
  </si>
  <si>
    <t>Malec Jan</t>
  </si>
  <si>
    <t>Malec Jiří</t>
  </si>
  <si>
    <t>Borek Pavel</t>
  </si>
  <si>
    <t>Dvořáková Ema</t>
  </si>
  <si>
    <t>Dvořáková Lucie</t>
  </si>
  <si>
    <t>Dvořáková Olga</t>
  </si>
  <si>
    <t>Dvořáková Valérie</t>
  </si>
  <si>
    <t>Kolář Daniel</t>
  </si>
  <si>
    <t>Kolář Jáchym</t>
  </si>
  <si>
    <t>Kolář Jan</t>
  </si>
  <si>
    <t>Kolář Jaroslav</t>
  </si>
  <si>
    <t>Kolář Jiří</t>
  </si>
  <si>
    <t>Kolář Karel</t>
  </si>
  <si>
    <t>Kolář Ladislav</t>
  </si>
  <si>
    <t>Kolář Luboš</t>
  </si>
  <si>
    <t>Kolář Matěj</t>
  </si>
  <si>
    <t>Kolář Matouš</t>
  </si>
  <si>
    <t>Kolář Pavel</t>
  </si>
  <si>
    <t>Kolář Petr</t>
  </si>
  <si>
    <t>Kolář Radomír</t>
  </si>
  <si>
    <t>Kolář Stanislav</t>
  </si>
  <si>
    <t>Kolář Vojtěch</t>
  </si>
  <si>
    <t>Kolařík Jan</t>
  </si>
  <si>
    <t>Kolařík Jiří</t>
  </si>
  <si>
    <t>Kolařík Leoš</t>
  </si>
  <si>
    <t>Kolařík Šimon</t>
  </si>
  <si>
    <t>Kolařík Tomáš</t>
  </si>
  <si>
    <t>Kolaříková Karolína</t>
  </si>
  <si>
    <t>Kolářová Jolana</t>
  </si>
  <si>
    <t>Kolářová Lucie</t>
  </si>
  <si>
    <t>Kolářová Monika</t>
  </si>
  <si>
    <t>Kolářová Tereza</t>
  </si>
  <si>
    <t>Kolašín Jan</t>
  </si>
  <si>
    <t>Kolátor Vojtěch</t>
  </si>
  <si>
    <t>Kolbaba Jaroslav</t>
  </si>
  <si>
    <t>Kolbaba Petr</t>
  </si>
  <si>
    <t>Kolbábek Radek</t>
  </si>
  <si>
    <t>Kolč Lukáš</t>
  </si>
  <si>
    <t>Koleček Jiří</t>
  </si>
  <si>
    <t>Kolečkář Štěpán</t>
  </si>
  <si>
    <t>Kolek Josef</t>
  </si>
  <si>
    <t>Kolek Oliver</t>
  </si>
  <si>
    <t>Koleniak Marek</t>
  </si>
  <si>
    <t>Kolesár Jozef</t>
  </si>
  <si>
    <t>Gistinger Jakub</t>
  </si>
  <si>
    <t>Gistingerova Barbora</t>
  </si>
  <si>
    <t>Giza Ondřej</t>
  </si>
  <si>
    <t>Glabasňa Leo</t>
  </si>
  <si>
    <t>Glabasňa Tomáš</t>
  </si>
  <si>
    <t>Glac Petr</t>
  </si>
  <si>
    <t>Glacner Karel</t>
  </si>
  <si>
    <t>Glajc Martin</t>
  </si>
  <si>
    <t>Glasberger Filip</t>
  </si>
  <si>
    <t>Glasberger Roman</t>
  </si>
  <si>
    <t>Glasbergerová Lucie</t>
  </si>
  <si>
    <t>Glaser Jiří</t>
  </si>
  <si>
    <t>Glaserová Lucie</t>
  </si>
  <si>
    <t>Glasl Karel</t>
  </si>
  <si>
    <t>Glembek Bohumír</t>
  </si>
  <si>
    <t>Glinz Leo</t>
  </si>
  <si>
    <t>Kolmačka Jan</t>
  </si>
  <si>
    <t>Kolman Karel</t>
  </si>
  <si>
    <t>Kolman Martin</t>
  </si>
  <si>
    <t>Kolman Milan</t>
  </si>
  <si>
    <t>Kolman Vladimír</t>
  </si>
  <si>
    <t>Kolman Vojtěch</t>
  </si>
  <si>
    <t>Kolmaš Oldřich</t>
  </si>
  <si>
    <t>Kolomazník Jiří</t>
  </si>
  <si>
    <t>Kolomazník Ladislav</t>
  </si>
  <si>
    <t>Kolomazník Martin</t>
  </si>
  <si>
    <t>Kolomazník Ondřej</t>
  </si>
  <si>
    <t>Kolomý Adam</t>
  </si>
  <si>
    <t>Kolomý Robert</t>
  </si>
  <si>
    <t>Kolomý Štěpán</t>
  </si>
  <si>
    <t>Kolouch Jiří</t>
  </si>
  <si>
    <t>Kolouch Petr</t>
  </si>
  <si>
    <t>Koloušek Pavel</t>
  </si>
  <si>
    <t>Kolovratník Miloš</t>
  </si>
  <si>
    <t>Komár Karel</t>
  </si>
  <si>
    <t>Komárek David</t>
  </si>
  <si>
    <t>Komárek Jakub</t>
  </si>
  <si>
    <t>Komárek Karel</t>
  </si>
  <si>
    <t>Komárek Ladislav</t>
  </si>
  <si>
    <t>Komárek Matěj</t>
  </si>
  <si>
    <t>Komárek Tobiáš</t>
  </si>
  <si>
    <t>Komárek Viktor</t>
  </si>
  <si>
    <t>Komárková Magdaléna</t>
  </si>
  <si>
    <t>Komárková Petra</t>
  </si>
  <si>
    <t>Komárková Tereza</t>
  </si>
  <si>
    <t>Komarov Georgy</t>
  </si>
  <si>
    <t>Komenda Václav</t>
  </si>
  <si>
    <t>Komínek Jan</t>
  </si>
  <si>
    <t>Komínek Martin</t>
  </si>
  <si>
    <t>Komínek Tadeáš</t>
  </si>
  <si>
    <t>Komora Matěj</t>
  </si>
  <si>
    <t>Komoráí Radek</t>
  </si>
  <si>
    <t>Komprda Pavel</t>
  </si>
  <si>
    <t>Komprda Petr</t>
  </si>
  <si>
    <t>Koňák Petr</t>
  </si>
  <si>
    <t>Koňařík Alois</t>
  </si>
  <si>
    <t>Koňařík Filip</t>
  </si>
  <si>
    <t>Končický Vladimír</t>
  </si>
  <si>
    <t>Konderla David</t>
  </si>
  <si>
    <t>Konderla Maciej</t>
  </si>
  <si>
    <t>Konderla Zofia</t>
  </si>
  <si>
    <t>Kondratiev Igor</t>
  </si>
  <si>
    <t>Kondula Dominik</t>
  </si>
  <si>
    <t>Kondula Lukáš</t>
  </si>
  <si>
    <t>Konečná Klára</t>
  </si>
  <si>
    <t>Grab Daniel</t>
  </si>
  <si>
    <t>Gráf Martin</t>
  </si>
  <si>
    <t>Gráf Pavel</t>
  </si>
  <si>
    <t>Gratcl Tomáš</t>
  </si>
  <si>
    <t>Grausgruber Jiří</t>
  </si>
  <si>
    <t>Grausgruberová Sofie</t>
  </si>
  <si>
    <t>Grbin Daniel</t>
  </si>
  <si>
    <t>Grček Matyáš</t>
  </si>
  <si>
    <t>Grček Tomáš</t>
  </si>
  <si>
    <t>Grebennikov Jan</t>
  </si>
  <si>
    <t>Grebík Ondřej</t>
  </si>
  <si>
    <t>Grebík Vojtěch</t>
  </si>
  <si>
    <t>König Vlastislav</t>
  </si>
  <si>
    <t>Marešová Alexandra</t>
  </si>
  <si>
    <t>Marešová Denisa</t>
  </si>
  <si>
    <t>Marešová Kristýna</t>
  </si>
  <si>
    <t>Marešová Michaela</t>
  </si>
  <si>
    <t>Marešová Viktorie</t>
  </si>
  <si>
    <t>Margaritov Margarit</t>
  </si>
  <si>
    <t>Marhold Ondřej</t>
  </si>
  <si>
    <t>Marhoun Lukáš</t>
  </si>
  <si>
    <t>Marhoun Stanislav</t>
  </si>
  <si>
    <t>Marhoun Václav</t>
  </si>
  <si>
    <t>Marinov Peter</t>
  </si>
  <si>
    <t>Markivský Leoš</t>
  </si>
  <si>
    <t>Marko Antonín</t>
  </si>
  <si>
    <t>Marková Kristýna</t>
  </si>
  <si>
    <t>Markovič Ivan</t>
  </si>
  <si>
    <t>Markovský Jaroslav</t>
  </si>
  <si>
    <t>Maronczak Jiří</t>
  </si>
  <si>
    <t>Marosz Jiří</t>
  </si>
  <si>
    <t>Maroszczyk Wieslaw</t>
  </si>
  <si>
    <t>Maroušek Jiří</t>
  </si>
  <si>
    <t>Marschner Karel</t>
  </si>
  <si>
    <t>Marszalek Patrik</t>
  </si>
  <si>
    <t>Marša Alexandr</t>
  </si>
  <si>
    <t>Maršálek Daniel</t>
  </si>
  <si>
    <t>Maršálek David</t>
  </si>
  <si>
    <t>Maršálek Jaromír</t>
  </si>
  <si>
    <t>Maršálek Karel</t>
  </si>
  <si>
    <t>Maršálek Luboš</t>
  </si>
  <si>
    <t>Maršálek Miroslav</t>
  </si>
  <si>
    <t>Maršálek Timotej</t>
  </si>
  <si>
    <t>Maršík Matěj</t>
  </si>
  <si>
    <t>Maršík Ondřej</t>
  </si>
  <si>
    <t>Maršík Pavel</t>
  </si>
  <si>
    <t>Semančík Jiří</t>
  </si>
  <si>
    <t>Semančíková Eliška</t>
  </si>
  <si>
    <t>Semančíková Lucie</t>
  </si>
  <si>
    <t>Semecký Denis</t>
  </si>
  <si>
    <t>Semerák Jiří</t>
  </si>
  <si>
    <t>Semerák Pavel</t>
  </si>
  <si>
    <t>Semerdžiev Stefan</t>
  </si>
  <si>
    <t>Semič Sarah</t>
  </si>
  <si>
    <t>Semirád Michal</t>
  </si>
  <si>
    <t>Petkov Andon</t>
  </si>
  <si>
    <t>Petkovský Denis</t>
  </si>
  <si>
    <t>Petkovský Patrik</t>
  </si>
  <si>
    <t>Petlák Josef</t>
  </si>
  <si>
    <t>Petlan Ivan</t>
  </si>
  <si>
    <t>Petlan Michael</t>
  </si>
  <si>
    <t>Peťovský Ľudovít</t>
  </si>
  <si>
    <t>Petr Jiří</t>
  </si>
  <si>
    <t>Petr Josef</t>
  </si>
  <si>
    <t>Petr Ladislav</t>
  </si>
  <si>
    <t>Petr Luboš</t>
  </si>
  <si>
    <t>Petr Martin</t>
  </si>
  <si>
    <t>Petr Miroslav</t>
  </si>
  <si>
    <t>Petr Pavel</t>
  </si>
  <si>
    <t>Tegda Jindřich</t>
  </si>
  <si>
    <t>Tegda Vojtěch</t>
  </si>
  <si>
    <t>Teichmann Cyril</t>
  </si>
  <si>
    <t>Teichmann Tobias</t>
  </si>
  <si>
    <t>Tejček Bohumil</t>
  </si>
  <si>
    <t>Tejkal Lubomír</t>
  </si>
  <si>
    <t>Tejnor Martin</t>
  </si>
  <si>
    <t>Tejnor Pavel</t>
  </si>
  <si>
    <t>Tejnský Břetislav</t>
  </si>
  <si>
    <t>Telařík Daniel</t>
  </si>
  <si>
    <t>Telařík Mojmír</t>
  </si>
  <si>
    <t>Telařík Radek</t>
  </si>
  <si>
    <t>Telecký Kryštof</t>
  </si>
  <si>
    <t>Telekeš Vojtěch</t>
  </si>
  <si>
    <t>Temešinko Rudolf</t>
  </si>
  <si>
    <t>Tenk Petr</t>
  </si>
  <si>
    <t>Tenkl Jaroslav</t>
  </si>
  <si>
    <t>Teodosiev Lyudmil</t>
  </si>
  <si>
    <t>Teplá Ema</t>
  </si>
  <si>
    <t>Teplík Jan</t>
  </si>
  <si>
    <t>Teplý Jan</t>
  </si>
  <si>
    <t>Teplý Stanislav</t>
  </si>
  <si>
    <t>Tepper Jakub</t>
  </si>
  <si>
    <t>Tereško David</t>
  </si>
  <si>
    <t>Terlecký Rostislav</t>
  </si>
  <si>
    <t>Terletskiy Eugeny</t>
  </si>
  <si>
    <t>Tesáček Jiří</t>
  </si>
  <si>
    <t>Tesáček Petr</t>
  </si>
  <si>
    <t>Tesarczyk Stanislav</t>
  </si>
  <si>
    <t>Tesárek Adolf</t>
  </si>
  <si>
    <t>Tesárek Jaromír</t>
  </si>
  <si>
    <t>Tesař Jan</t>
  </si>
  <si>
    <t>Tesař Jiří</t>
  </si>
  <si>
    <t>Tesař Martin</t>
  </si>
  <si>
    <t>Tesař Miloš</t>
  </si>
  <si>
    <t>Tesař Ondřej</t>
  </si>
  <si>
    <t>Tesař Patrik</t>
  </si>
  <si>
    <t>Tesař Rudolf</t>
  </si>
  <si>
    <t>Tesař Šimon</t>
  </si>
  <si>
    <t>Tesař Tomáš</t>
  </si>
  <si>
    <t>Tesařík Jan</t>
  </si>
  <si>
    <t>Tesařík Petr</t>
  </si>
  <si>
    <t>Teska Jakub</t>
  </si>
  <si>
    <t>Teska Jan</t>
  </si>
  <si>
    <t>Teuer Lukáš</t>
  </si>
  <si>
    <t>Tezner Vincenc</t>
  </si>
  <si>
    <t>Theiner Pavel</t>
  </si>
  <si>
    <t>Thér Petr</t>
  </si>
  <si>
    <t>Thiel Antonín</t>
  </si>
  <si>
    <t>Thorovský Vojtěch</t>
  </si>
  <si>
    <t>Thum Michal</t>
  </si>
  <si>
    <t>Tchuř Pavel</t>
  </si>
  <si>
    <t>Tichá Diana</t>
  </si>
  <si>
    <t>Němeček Miroslav</t>
  </si>
  <si>
    <t>Rangotis David</t>
  </si>
  <si>
    <t>Martirosyan Artyom</t>
  </si>
  <si>
    <t>Rous Dominik</t>
  </si>
  <si>
    <t>Beneš Martin</t>
  </si>
  <si>
    <t>Heřman František</t>
  </si>
  <si>
    <t>Koller Martin</t>
  </si>
  <si>
    <t>Černý Josef</t>
  </si>
  <si>
    <t>Sedlačík Jaroslav</t>
  </si>
  <si>
    <t>Sedlačík Martin</t>
  </si>
  <si>
    <t>Sedláčková Petra</t>
  </si>
  <si>
    <t>Sedlák Emil</t>
  </si>
  <si>
    <t>Sedlák Ivo</t>
  </si>
  <si>
    <t>Sedlák Jakub</t>
  </si>
  <si>
    <t>Sedlák Jan</t>
  </si>
  <si>
    <t>Sedlák Jiří</t>
  </si>
  <si>
    <t>Sedlák Luděk</t>
  </si>
  <si>
    <t>Sedlák Michal</t>
  </si>
  <si>
    <t>Sedlák Petr</t>
  </si>
  <si>
    <t>Sedlák Slavomír</t>
  </si>
  <si>
    <t>Sedlák Štěpán</t>
  </si>
  <si>
    <t>Sedlák Tomáš</t>
  </si>
  <si>
    <t>Sedlák Václav</t>
  </si>
  <si>
    <t>Sedlák Zdeněk</t>
  </si>
  <si>
    <t>Sedlář Jaroslav</t>
  </si>
  <si>
    <t>Sedlář Martin</t>
  </si>
  <si>
    <t>Sedlář Vlastimil</t>
  </si>
  <si>
    <t>Rattay Jakub</t>
  </si>
  <si>
    <t>Rauš Jan</t>
  </si>
  <si>
    <t>Ray Sebastian</t>
  </si>
  <si>
    <t>Raždík Zdeněk</t>
  </si>
  <si>
    <t>Rebhán Zdeněk</t>
  </si>
  <si>
    <t>Rebl Dušan</t>
  </si>
  <si>
    <t>Rébl Kryštof</t>
  </si>
  <si>
    <t>Trnka Tomáš</t>
  </si>
  <si>
    <t>Trnka Vladimír</t>
  </si>
  <si>
    <t>Trnka Vlastimil</t>
  </si>
  <si>
    <t>Trojak Matěj</t>
  </si>
  <si>
    <t>Ionov Arseíí</t>
  </si>
  <si>
    <t>Kocourek Zdeněk</t>
  </si>
  <si>
    <t>Dvořák David</t>
  </si>
  <si>
    <t>Pánek Daniel</t>
  </si>
  <si>
    <t>Verner Matěj</t>
  </si>
  <si>
    <t>Hafiz Mohamed Karim</t>
  </si>
  <si>
    <t>Moravec Jakub</t>
  </si>
  <si>
    <t>Čepek Filip</t>
  </si>
  <si>
    <t>Flégl Jiří</t>
  </si>
  <si>
    <t>Pohl Jan</t>
  </si>
  <si>
    <t>Lytvynov Natan</t>
  </si>
  <si>
    <t>Mazuret Maxim</t>
  </si>
  <si>
    <t>Aleš Zbyněk</t>
  </si>
  <si>
    <t>Chadima Vít</t>
  </si>
  <si>
    <t>Romanov Artem</t>
  </si>
  <si>
    <t>Medvetskyy Danylo</t>
  </si>
  <si>
    <t>Cihla Tadeáš</t>
  </si>
  <si>
    <t>Ulyanova Anastasia</t>
  </si>
  <si>
    <t>Kozbert Tomáš</t>
  </si>
  <si>
    <t>Ambrož Filip</t>
  </si>
  <si>
    <t>Wildhaber Tomáš</t>
  </si>
  <si>
    <t>Wilhelm Oldřich</t>
  </si>
  <si>
    <t>Wimberský Antonín</t>
  </si>
  <si>
    <t>Wimmer Miroslav</t>
  </si>
  <si>
    <t>Winkelhöfer Ladislav</t>
  </si>
  <si>
    <t>Winkler Armand</t>
  </si>
  <si>
    <t>Winkler Bernard</t>
  </si>
  <si>
    <t>Winkler David</t>
  </si>
  <si>
    <t>Winter Michal</t>
  </si>
  <si>
    <t>Winter Ondřej</t>
  </si>
  <si>
    <t>Wintr Filip</t>
  </si>
  <si>
    <t>Wirkner František</t>
  </si>
  <si>
    <t>Wirth Pavel</t>
  </si>
  <si>
    <t>Wiszczor Elena</t>
  </si>
  <si>
    <t>Witassek Tomáš</t>
  </si>
  <si>
    <t>Zahradník Tomáš</t>
  </si>
  <si>
    <t>Zahumenská Simona</t>
  </si>
  <si>
    <t>Zahumenský Štěpán</t>
  </si>
  <si>
    <t>Pergner Jiří</t>
  </si>
  <si>
    <t>Karlický Petr</t>
  </si>
  <si>
    <t>Hořínek Karel</t>
  </si>
  <si>
    <t>Kincl Pavel</t>
  </si>
  <si>
    <t>DDM Praha 6</t>
  </si>
  <si>
    <t>Nentvich Libor</t>
  </si>
  <si>
    <t>Barták Jiří</t>
  </si>
  <si>
    <t>Soural Jan</t>
  </si>
  <si>
    <t>Flek Vladislav</t>
  </si>
  <si>
    <t>Chaloupka Josef</t>
  </si>
  <si>
    <t>Tyle Vladimír</t>
  </si>
  <si>
    <t>Šalom Jaroslav</t>
  </si>
  <si>
    <t>Müller Jan</t>
  </si>
  <si>
    <t>Dvořák Bohumil</t>
  </si>
  <si>
    <t>Urbánek Štěpán</t>
  </si>
  <si>
    <t>Vimpel Jiří</t>
  </si>
  <si>
    <t>Vacovský Zbyněk</t>
  </si>
  <si>
    <t>Malijevský Anatol</t>
  </si>
  <si>
    <t>Pokorný Milan</t>
  </si>
  <si>
    <t>PSK Union Praha</t>
  </si>
  <si>
    <t>Žváček Antonín</t>
  </si>
  <si>
    <t>Pavlíčková Tamara</t>
  </si>
  <si>
    <t>Hulec Vladimír</t>
  </si>
  <si>
    <t>Novotný Jaroslav</t>
  </si>
  <si>
    <t>Staszko Martin</t>
  </si>
  <si>
    <t>Padevět Pavel</t>
  </si>
  <si>
    <t>Davídek Bohuslav</t>
  </si>
  <si>
    <t>Mašek Jan</t>
  </si>
  <si>
    <t>Gallinnisová Václava</t>
  </si>
  <si>
    <t>Huřťák Otto</t>
  </si>
  <si>
    <t>Chadima Lukáš</t>
  </si>
  <si>
    <t>Pavlíček Petr</t>
  </si>
  <si>
    <t>Ptáčník Petr</t>
  </si>
  <si>
    <t>Stankev Martin</t>
  </si>
  <si>
    <t>Budinský Petr</t>
  </si>
  <si>
    <t>Vašek Jan</t>
  </si>
  <si>
    <t>Straka Jaroslav</t>
  </si>
  <si>
    <t>Kudela Stanislav</t>
  </si>
  <si>
    <t>TJ Zora Praha</t>
  </si>
  <si>
    <t>Tejkal Jiří</t>
  </si>
  <si>
    <t>Halík Vojtěch</t>
  </si>
  <si>
    <t>Borovský Ivan</t>
  </si>
  <si>
    <t>Dlouhý David</t>
  </si>
  <si>
    <t>Morava Tomáš</t>
  </si>
  <si>
    <t>Erban Tomáš</t>
  </si>
  <si>
    <t>Daňhel Jaroslav</t>
  </si>
  <si>
    <t>Hučín Jan</t>
  </si>
  <si>
    <t>Kukačka Martin</t>
  </si>
  <si>
    <t>Haase Pavel</t>
  </si>
  <si>
    <t>Staněk Václav</t>
  </si>
  <si>
    <t>Smižanský Jozef</t>
  </si>
  <si>
    <t>Borl Jiří</t>
  </si>
  <si>
    <t>Čižmár Štefan</t>
  </si>
  <si>
    <t>Janoušek Roman</t>
  </si>
  <si>
    <t>Pecháček Stanislav</t>
  </si>
  <si>
    <t>Vašek Daniel</t>
  </si>
  <si>
    <t>Modrová Hana</t>
  </si>
  <si>
    <t>Buš Daniel</t>
  </si>
  <si>
    <t>Issabayev Altair</t>
  </si>
  <si>
    <t>Issabayev Emir</t>
  </si>
  <si>
    <t>Viktorov Roman</t>
  </si>
  <si>
    <t>Hrdina Petr</t>
  </si>
  <si>
    <t>Kovařík Karel</t>
  </si>
  <si>
    <t>Nosek Miloslav</t>
  </si>
  <si>
    <t>Souralová Jana</t>
  </si>
  <si>
    <t>Harutyunyan Benik</t>
  </si>
  <si>
    <t>Khachatryan Hovhannes</t>
  </si>
  <si>
    <t>Leshchinskiy Matvey</t>
  </si>
  <si>
    <t>Beran Simon</t>
  </si>
  <si>
    <t>Mlynárik Bartoloměj</t>
  </si>
  <si>
    <t>Von Arx Felix</t>
  </si>
  <si>
    <t>Kolbušovský Petr</t>
  </si>
  <si>
    <t>Andrle Filip</t>
  </si>
  <si>
    <t>údaků o hráči zadáním pouze Ev.č. LOK, a případou nápovědu vyhledáváním přes buňku K7.</t>
  </si>
  <si>
    <t>Tento formuář je propojen s daatabází členů ŠSČR, takže je možné využít automatického dosazování</t>
  </si>
  <si>
    <t>Křivánek Vladimír</t>
  </si>
  <si>
    <t>Novák Tomáš</t>
  </si>
  <si>
    <t>Palatka Petr</t>
  </si>
  <si>
    <t>Peter Jakub</t>
  </si>
  <si>
    <t>Šenkýř Petr</t>
  </si>
  <si>
    <t>Šafránek David</t>
  </si>
  <si>
    <t>Marek Milan</t>
  </si>
  <si>
    <t>Šedý Pavel</t>
  </si>
  <si>
    <t>Buchl Marek</t>
  </si>
  <si>
    <t>Zach Šimon</t>
  </si>
  <si>
    <t>Novotný Vladimír</t>
  </si>
  <si>
    <t>Voršilka Jiří</t>
  </si>
  <si>
    <t>Lavé Patrícia Therese</t>
  </si>
  <si>
    <t>Vlček Ondřej</t>
  </si>
  <si>
    <t>Vlček Lukáš</t>
  </si>
  <si>
    <t>Holeček Jan</t>
  </si>
  <si>
    <t>Raffay Vojtěch</t>
  </si>
  <si>
    <t>Chlapec Tomáš</t>
  </si>
  <si>
    <t>Seidl Gabriel</t>
  </si>
  <si>
    <t>Bednářová Tereza</t>
  </si>
  <si>
    <t>Ellinger Jakub</t>
  </si>
  <si>
    <t>Jandl Patrik</t>
  </si>
  <si>
    <t>Šonský Šimon</t>
  </si>
  <si>
    <t>Kučera Jonáš</t>
  </si>
  <si>
    <t>Rodriguez Salvador</t>
  </si>
  <si>
    <t>Husová Adina</t>
  </si>
  <si>
    <t>Milčiute Marija</t>
  </si>
  <si>
    <t>Kubík Ondřej</t>
  </si>
  <si>
    <t>Nuri Rustam</t>
  </si>
  <si>
    <t>Schroll Štěpán</t>
  </si>
  <si>
    <t>Bernt Theodor</t>
  </si>
  <si>
    <t>Welch Sebastian</t>
  </si>
  <si>
    <t>Jelínek Jiří</t>
  </si>
  <si>
    <t>Melník Jiří</t>
  </si>
  <si>
    <t>Brůna Matěj</t>
  </si>
  <si>
    <t>Dolanský Dominik</t>
  </si>
  <si>
    <t>Rohan Hynek</t>
  </si>
  <si>
    <t>Puzyk Ilja</t>
  </si>
  <si>
    <t>Pokorný Vincent</t>
  </si>
  <si>
    <t>Souralová Alena</t>
  </si>
  <si>
    <t>Majer Jakub</t>
  </si>
  <si>
    <t>Svačinová Valentýna</t>
  </si>
  <si>
    <t>Koblasa Jan</t>
  </si>
  <si>
    <t>Jahoda Oldřich</t>
  </si>
  <si>
    <t>Fischer Petr</t>
  </si>
  <si>
    <t>Kotalíková Natalie</t>
  </si>
  <si>
    <t>Hanzlík Filip Viktor</t>
  </si>
  <si>
    <t>Hanzlík Jakub</t>
  </si>
  <si>
    <t>Davídek Zdeněk</t>
  </si>
  <si>
    <t>Brummel Jan</t>
  </si>
  <si>
    <t>Kůžel Martin</t>
  </si>
  <si>
    <t>Ouzký Jindřich</t>
  </si>
  <si>
    <t>Čajka Richard</t>
  </si>
  <si>
    <t>Cooper Antonín N.</t>
  </si>
  <si>
    <t>Judl Kryštof</t>
  </si>
  <si>
    <t>Yeats Alfred</t>
  </si>
  <si>
    <t>Perkner Vít</t>
  </si>
  <si>
    <t>Skondrojanis Martin</t>
  </si>
  <si>
    <t>Pazourek Matyáš</t>
  </si>
  <si>
    <t>Kala Lukáš</t>
  </si>
  <si>
    <t>Kadlec Kryštof</t>
  </si>
  <si>
    <t>Holubec Alexandr</t>
  </si>
  <si>
    <t>Hložka Jakub</t>
  </si>
  <si>
    <t>Fazekaš Martin</t>
  </si>
  <si>
    <t>Zapletalová Izabela</t>
  </si>
  <si>
    <t>Rachová Běla</t>
  </si>
  <si>
    <t>Němcová Tereza</t>
  </si>
  <si>
    <t>Adamcová Emma</t>
  </si>
  <si>
    <t>Chausov Vladimír</t>
  </si>
  <si>
    <t>Chausov Pavel</t>
  </si>
  <si>
    <t>Adamec Kryštof Petr</t>
  </si>
  <si>
    <t>Kornfeldová Tereza</t>
  </si>
  <si>
    <t>Brodská Dagmar</t>
  </si>
  <si>
    <t>Aleva Lenka</t>
  </si>
  <si>
    <t>Rybalchenko Alexandr</t>
  </si>
  <si>
    <t>Maršálek Pavel</t>
  </si>
  <si>
    <t>Myslivec Pavel</t>
  </si>
  <si>
    <t>Novotný Nicolas</t>
  </si>
  <si>
    <t>Novotný Ruben</t>
  </si>
  <si>
    <t>Krapf Jan</t>
  </si>
  <si>
    <t>Klempíř Martin</t>
  </si>
  <si>
    <t>Lubelec Andrej</t>
  </si>
  <si>
    <t>Nicarová Laura</t>
  </si>
  <si>
    <t>Zedník Dominik</t>
  </si>
  <si>
    <t>Zedník Josef</t>
  </si>
  <si>
    <t>Zedník Zdeněk</t>
  </si>
  <si>
    <t>Zádrapová Amálie</t>
  </si>
  <si>
    <t>Zadražil Filip</t>
  </si>
  <si>
    <t>Zahálka Jan</t>
  </si>
  <si>
    <t>Zahálka Martin</t>
  </si>
  <si>
    <t>Zahálka Ondřej</t>
  </si>
  <si>
    <t>Záhorbenský Jaroslav</t>
  </si>
  <si>
    <t>Zahrádka Filip</t>
  </si>
  <si>
    <t>Zahradník Aleš</t>
  </si>
  <si>
    <t>Zahradník Matěj</t>
  </si>
  <si>
    <t>Zahradník Petr</t>
  </si>
  <si>
    <t>Vyhnálek Bohuslav</t>
  </si>
  <si>
    <t>Vyhnálek Jan</t>
  </si>
  <si>
    <t>Vyhnánek Damian</t>
  </si>
  <si>
    <t>Vyhnanovský Jaroslav</t>
  </si>
  <si>
    <t>Vychodil Michal</t>
  </si>
  <si>
    <t>Vychodil Oldřich</t>
  </si>
  <si>
    <t>Vychodil Radomír</t>
  </si>
  <si>
    <t>Výchopeň Martin</t>
  </si>
  <si>
    <t>Vychroň Pavel</t>
  </si>
  <si>
    <t>Vyklický Daniel</t>
  </si>
  <si>
    <t>Vykopal Jan</t>
  </si>
  <si>
    <t>Vykouk Aleš</t>
  </si>
  <si>
    <t>Vykouk Jan</t>
  </si>
  <si>
    <t>Vykouk Ondřej</t>
  </si>
  <si>
    <t>Vykouk Pavel</t>
  </si>
  <si>
    <t>Vykoukal František</t>
  </si>
  <si>
    <t>Vykoukal Vít</t>
  </si>
  <si>
    <t>Vykoupil Patrik</t>
  </si>
  <si>
    <t>Vykoupil Zdeněk</t>
  </si>
  <si>
    <t>Vykydal Jakub</t>
  </si>
  <si>
    <t>Vykydal Vojtěch</t>
  </si>
  <si>
    <t>Vylíčil Adam</t>
  </si>
  <si>
    <t>Vymazal Bronislav</t>
  </si>
  <si>
    <t>Vymazal Jan</t>
  </si>
  <si>
    <t>Vymětal Milan</t>
  </si>
  <si>
    <t>Vymetálek Petr</t>
  </si>
  <si>
    <t>Vymetálek Tomáš</t>
  </si>
  <si>
    <t>Vymětalík Ivo</t>
  </si>
  <si>
    <t>Vyoral Dušan</t>
  </si>
  <si>
    <t>Vyskočil Neklan</t>
  </si>
  <si>
    <t>Tušek Adam</t>
  </si>
  <si>
    <t>Tušer Tomáš</t>
  </si>
  <si>
    <t>Tušl Michal</t>
  </si>
  <si>
    <t>Tutka Štěpán</t>
  </si>
  <si>
    <t>Tutková Ludmila</t>
  </si>
  <si>
    <t>Tužil Vítězslav</t>
  </si>
  <si>
    <t>Tvardek Jakub</t>
  </si>
  <si>
    <t>Tvaroh Vítězslav</t>
  </si>
  <si>
    <t>Tvarůžek Matěj</t>
  </si>
  <si>
    <t>Tvrdík Jan</t>
  </si>
  <si>
    <t>Tvrdík Michael</t>
  </si>
  <si>
    <t>Tvrdík Ondřej</t>
  </si>
  <si>
    <t>Tvrdík Šimon</t>
  </si>
  <si>
    <t>Tvrdíková Eliška</t>
  </si>
  <si>
    <t>Tvrdý Petr</t>
  </si>
  <si>
    <t>Tvrdý Radovan</t>
  </si>
  <si>
    <t>Tvrdý Tomáš</t>
  </si>
  <si>
    <t>Tvrdý Vojtěch</t>
  </si>
  <si>
    <t>Tyban Vladislav</t>
  </si>
  <si>
    <t>Tyburec Martin</t>
  </si>
  <si>
    <t>Tyč Jakub</t>
  </si>
  <si>
    <t>Tyč Karel</t>
  </si>
  <si>
    <t>Tyč Miroslav</t>
  </si>
  <si>
    <t>Tyleček Drahomír</t>
  </si>
  <si>
    <t>Tyleček Eduard</t>
  </si>
  <si>
    <t>Tyleček Michal</t>
  </si>
  <si>
    <t>Tyleček Pavel</t>
  </si>
  <si>
    <t>Týmalová Marie</t>
  </si>
  <si>
    <t>Valenta Rudolf</t>
  </si>
  <si>
    <t>Valenta Vít</t>
  </si>
  <si>
    <t>Valenta Zdeněk</t>
  </si>
  <si>
    <t>Valentová Dana</t>
  </si>
  <si>
    <t>Valentová Michaela</t>
  </si>
  <si>
    <t>Valenz Miroslav</t>
  </si>
  <si>
    <t>Valeš Jan</t>
  </si>
  <si>
    <t>Valeš Tomáš</t>
  </si>
  <si>
    <t>Valeš Václav</t>
  </si>
  <si>
    <t>Valíček Adam</t>
  </si>
  <si>
    <t>Valíček Martin</t>
  </si>
  <si>
    <t>Valíčková Martina</t>
  </si>
  <si>
    <t>Valíčková Petra</t>
  </si>
  <si>
    <t>Valigura Jiří</t>
  </si>
  <si>
    <t>Valík Ondřej</t>
  </si>
  <si>
    <t>Valjentová Tereza</t>
  </si>
  <si>
    <t>Válka Ondřej</t>
  </si>
  <si>
    <t>Valko Ivan</t>
  </si>
  <si>
    <t>Válková Karolína</t>
  </si>
  <si>
    <t>Valkovič Eliáš</t>
  </si>
  <si>
    <t>Valkovič Marek</t>
  </si>
  <si>
    <t>Valkovičová Natálie</t>
  </si>
  <si>
    <t>Vallo Ján</t>
  </si>
  <si>
    <t>Vallo René</t>
  </si>
  <si>
    <t>Valnoha Martin</t>
  </si>
  <si>
    <t>Valo Rudolf</t>
  </si>
  <si>
    <t>Valošek Filip</t>
  </si>
  <si>
    <t>Valoušek Petr</t>
  </si>
  <si>
    <t>Válová Adriana</t>
  </si>
  <si>
    <t>Valovič Vojtěch</t>
  </si>
  <si>
    <t>Valta David</t>
  </si>
  <si>
    <t>Valtera Jiří</t>
  </si>
  <si>
    <t>Valterová Veronika</t>
  </si>
  <si>
    <t>Valtr Filip</t>
  </si>
  <si>
    <t>Valtr Jakub</t>
  </si>
  <si>
    <t>Valtr Jaroslav</t>
  </si>
  <si>
    <t>Valtr Tomáš</t>
  </si>
  <si>
    <t>Valtrová Markéta</t>
  </si>
  <si>
    <t>Valušek Pavel</t>
  </si>
  <si>
    <t>Valůšek Vojtěch</t>
  </si>
  <si>
    <t>Valušiak Cyril</t>
  </si>
  <si>
    <t>Valušiak Marek</t>
  </si>
  <si>
    <t>Tuckwell Finnley</t>
  </si>
  <si>
    <t>Tučan Jiří</t>
  </si>
  <si>
    <t>Tuček Zbyněk</t>
  </si>
  <si>
    <t>Tulis Jan</t>
  </si>
  <si>
    <t>Ťulpík Jan</t>
  </si>
  <si>
    <t>Tuma Daniel</t>
  </si>
  <si>
    <t>Tůma Hugo</t>
  </si>
  <si>
    <t>Tůma Jan</t>
  </si>
  <si>
    <t>Tůma Jiří</t>
  </si>
  <si>
    <t>Tuma Josef</t>
  </si>
  <si>
    <t>Tůma Lukáš</t>
  </si>
  <si>
    <t>Tůma Matyáš</t>
  </si>
  <si>
    <t>Tůma Michal</t>
  </si>
  <si>
    <t>Tůma Miroslav</t>
  </si>
  <si>
    <t>Tuma Samuel</t>
  </si>
  <si>
    <t>Tůma Václav</t>
  </si>
  <si>
    <t>Tůmová Anna</t>
  </si>
  <si>
    <t>Tůmová Marie</t>
  </si>
  <si>
    <t>Tůmová Pavlína</t>
  </si>
  <si>
    <t>Tupý Martin</t>
  </si>
  <si>
    <t>Turčín Jan</t>
  </si>
  <si>
    <t>Tureček Václav</t>
  </si>
  <si>
    <t>Turečková Amálie</t>
  </si>
  <si>
    <t>Turečková Kateřina</t>
  </si>
  <si>
    <t>Tureha Zinovii</t>
  </si>
  <si>
    <t>Turek František</t>
  </si>
  <si>
    <t>Turek Josef</t>
  </si>
  <si>
    <t>Turický David</t>
  </si>
  <si>
    <t>Turner Jan</t>
  </si>
  <si>
    <t>Turner Radek</t>
  </si>
  <si>
    <t>Turoň Petr</t>
  </si>
  <si>
    <t>Turský Matyáš</t>
  </si>
  <si>
    <t>Turza Pavel</t>
  </si>
  <si>
    <t>Smrčina Matěj</t>
  </si>
  <si>
    <t>Smrčka Filip</t>
  </si>
  <si>
    <t>Smrčka Jan</t>
  </si>
  <si>
    <t>Smrčka Josef</t>
  </si>
  <si>
    <t>Smrčka Michael</t>
  </si>
  <si>
    <t>Smrčková Světlana</t>
  </si>
  <si>
    <t>Smrž Antonín</t>
  </si>
  <si>
    <t>Smrž Josef</t>
  </si>
  <si>
    <t>Smuda Petr</t>
  </si>
  <si>
    <t>Smutek Jiří</t>
  </si>
  <si>
    <t>Smutek Vladimír</t>
  </si>
  <si>
    <t>Smutný Kamil</t>
  </si>
  <si>
    <t>Smutný Milan</t>
  </si>
  <si>
    <t>Smutný Václav</t>
  </si>
  <si>
    <t>Snášel Michal</t>
  </si>
  <si>
    <t>Sněhota Milan</t>
  </si>
  <si>
    <t>Sněhota Vilém</t>
  </si>
  <si>
    <t>Snížek Antonín</t>
  </si>
  <si>
    <t>Snížek Jaromír</t>
  </si>
  <si>
    <t>Snížek Květoslav</t>
  </si>
  <si>
    <t>Snopek Jiří</t>
  </si>
  <si>
    <t>Sobek David</t>
  </si>
  <si>
    <t>Sobek Jaroslav</t>
  </si>
  <si>
    <t>Sobek Martin</t>
  </si>
  <si>
    <t>Sobek Mikuláš</t>
  </si>
  <si>
    <t>Sobek Rostislav</t>
  </si>
  <si>
    <t>Sobieski Henryk</t>
  </si>
  <si>
    <t>Sobocik František</t>
  </si>
  <si>
    <t>Sobotka Adam</t>
  </si>
  <si>
    <t>Sobotka Bohumil</t>
  </si>
  <si>
    <t>Sobotka Jiří</t>
  </si>
  <si>
    <t>Sobotka Ladislav</t>
  </si>
  <si>
    <t>Sobotka Marek</t>
  </si>
  <si>
    <t>Sobotka Martin</t>
  </si>
  <si>
    <t>Sobotka Tomáš</t>
  </si>
  <si>
    <t>Sobotka Václav</t>
  </si>
  <si>
    <t>Sodoma Jan</t>
  </si>
  <si>
    <t>Sodomka Adam</t>
  </si>
  <si>
    <t>Sodomka Milan</t>
  </si>
  <si>
    <t>Sodomková Dagmar</t>
  </si>
  <si>
    <t>Sohr Vladimír</t>
  </si>
  <si>
    <t>Socha Jakub</t>
  </si>
  <si>
    <t>Socha Jaromír</t>
  </si>
  <si>
    <t>Sochor Antonín</t>
  </si>
  <si>
    <t>Sochor František</t>
  </si>
  <si>
    <t>Sochor Jiří</t>
  </si>
  <si>
    <t>Sochor Stanislav</t>
  </si>
  <si>
    <t>Sochorová Petra</t>
  </si>
  <si>
    <t>Sochorová Valentýna</t>
  </si>
  <si>
    <t>Sochůrek Michal</t>
  </si>
  <si>
    <t>Sojka Aleš</t>
  </si>
  <si>
    <t>Sojka Alex</t>
  </si>
  <si>
    <t>Sojka Oldřich</t>
  </si>
  <si>
    <t>Sojma Zdeněk</t>
  </si>
  <si>
    <t>Sokol Boris</t>
  </si>
  <si>
    <t>Sokol Jan</t>
  </si>
  <si>
    <t>Sokol Matyáš</t>
  </si>
  <si>
    <t>Sokol Michal</t>
  </si>
  <si>
    <t>Sokol Pavel</t>
  </si>
  <si>
    <t>Sokol Roman</t>
  </si>
  <si>
    <t>Sokol Stanislav</t>
  </si>
  <si>
    <t>Sokol Václav</t>
  </si>
  <si>
    <t>Sokol Zbyněk</t>
  </si>
  <si>
    <t>Sokola David</t>
  </si>
  <si>
    <t>Sokolínský Daniel</t>
  </si>
  <si>
    <t>Sokolínský Jan</t>
  </si>
  <si>
    <t>Sokolínský Tomáš</t>
  </si>
  <si>
    <t>Sokolovská Jitka</t>
  </si>
  <si>
    <t>Solárová Karolína</t>
  </si>
  <si>
    <t>Solař Lukáš</t>
  </si>
  <si>
    <t>Solařík Pavel</t>
  </si>
  <si>
    <t>Soldán Jan</t>
  </si>
  <si>
    <t>Soldát Jaromír</t>
  </si>
  <si>
    <t>Solil Roman</t>
  </si>
  <si>
    <t>Solná Jana</t>
  </si>
  <si>
    <t>Solný Michal</t>
  </si>
  <si>
    <t>Švagr Daniel</t>
  </si>
  <si>
    <t>Švach Jan</t>
  </si>
  <si>
    <t>Švacha Vojtěch</t>
  </si>
  <si>
    <t>Šváchová Kristýna</t>
  </si>
  <si>
    <t>Švancara Petr</t>
  </si>
  <si>
    <t>Švancara Vlastimil</t>
  </si>
  <si>
    <t>Švanda Adam</t>
  </si>
  <si>
    <t>Švanda František</t>
  </si>
  <si>
    <t>Švanda Jiří</t>
  </si>
  <si>
    <t>Švanda Ondřej</t>
  </si>
  <si>
    <t>Švanda Pavel</t>
  </si>
  <si>
    <t>Švanda Petr</t>
  </si>
  <si>
    <t>Švanda Radek</t>
  </si>
  <si>
    <t>Smolík Michal</t>
  </si>
  <si>
    <t>Smolík Pavel</t>
  </si>
  <si>
    <t>Smolík Vítězslav</t>
  </si>
  <si>
    <t>Smolík Vojtěch</t>
  </si>
  <si>
    <t>Smolka Jan</t>
  </si>
  <si>
    <t>Smolka Pavel</t>
  </si>
  <si>
    <t>Smrček Martin</t>
  </si>
  <si>
    <t>Salaba Petr</t>
  </si>
  <si>
    <t>Salaba Václav</t>
  </si>
  <si>
    <t>Salava Filip</t>
  </si>
  <si>
    <t>Salí Vojtěch</t>
  </si>
  <si>
    <t>Samek Jakub</t>
  </si>
  <si>
    <t>Samek Jiří</t>
  </si>
  <si>
    <t>Samek Karel</t>
  </si>
  <si>
    <t>Samek Pavel</t>
  </si>
  <si>
    <t>Samiec Pavel</t>
  </si>
  <si>
    <t>Samková Hana</t>
  </si>
  <si>
    <t>Samková Pavla</t>
  </si>
  <si>
    <t>Mikule Jindřich</t>
  </si>
  <si>
    <t>Mikule Zdeněk</t>
  </si>
  <si>
    <t>Mikulec Jiří</t>
  </si>
  <si>
    <t>Mikulecký Stanislav</t>
  </si>
  <si>
    <t>Mikulenčák Jan</t>
  </si>
  <si>
    <t>Mikulenčák Jaroslav</t>
  </si>
  <si>
    <t>Mikulenčáková Jana</t>
  </si>
  <si>
    <t>Mikulenčáková Ludmila</t>
  </si>
  <si>
    <t>Mikulenka František</t>
  </si>
  <si>
    <t>Mikulenka Tomáš</t>
  </si>
  <si>
    <t>Mikulica Vojtěch</t>
  </si>
  <si>
    <t>Mikulič Bohumil</t>
  </si>
  <si>
    <t>Mikulík Vít</t>
  </si>
  <si>
    <t>Mikulka Jan</t>
  </si>
  <si>
    <t>Mikulka Jiří</t>
  </si>
  <si>
    <t>Mikulka Martin Michael</t>
  </si>
  <si>
    <t>Mikulová Viktorie</t>
  </si>
  <si>
    <t>Mikulů Lukáš</t>
  </si>
  <si>
    <t>Mikuš Michal</t>
  </si>
  <si>
    <t>Mikušík Jaromír</t>
  </si>
  <si>
    <t>Mikyska Kamil</t>
  </si>
  <si>
    <t>Míl Jan</t>
  </si>
  <si>
    <t>Milat Patrik</t>
  </si>
  <si>
    <t>Milata Zdeněk</t>
  </si>
  <si>
    <t>Mildner Wolfgang</t>
  </si>
  <si>
    <t>Mildnerová Pavlína</t>
  </si>
  <si>
    <t>Mílek Jakub</t>
  </si>
  <si>
    <t>Mílek Martin</t>
  </si>
  <si>
    <t>Milek Tobias</t>
  </si>
  <si>
    <t>Miler Jan</t>
  </si>
  <si>
    <t>Miler Jiří</t>
  </si>
  <si>
    <t>Miler Tadeáš</t>
  </si>
  <si>
    <t>Milfort Václav</t>
  </si>
  <si>
    <t>Milián Milan</t>
  </si>
  <si>
    <t>Milichovský Michal</t>
  </si>
  <si>
    <t>Militký Dominik</t>
  </si>
  <si>
    <t>Militký Ladislav</t>
  </si>
  <si>
    <t>Milko Ondřej</t>
  </si>
  <si>
    <t>Miller Rostislav</t>
  </si>
  <si>
    <t>Minář Milan</t>
  </si>
  <si>
    <t>Minařík Jakub</t>
  </si>
  <si>
    <t>Minařík Lubomír</t>
  </si>
  <si>
    <t>Minařík Martin</t>
  </si>
  <si>
    <t>Minařík Petr</t>
  </si>
  <si>
    <t>Mindl Josef</t>
  </si>
  <si>
    <t>Mindl Lukáš</t>
  </si>
  <si>
    <t>Mindoš Jan</t>
  </si>
  <si>
    <t>Minko Arťom</t>
  </si>
  <si>
    <t>Miňovský Filip</t>
  </si>
  <si>
    <t>Miňovský Jan</t>
  </si>
  <si>
    <t>Miňovský Roman</t>
  </si>
  <si>
    <t>Miosga Maxmilián</t>
  </si>
  <si>
    <t>Mirga Augustin</t>
  </si>
  <si>
    <t>Mirumian Vigen</t>
  </si>
  <si>
    <t>Mirvald Marcel</t>
  </si>
  <si>
    <t>Miřátský Petr</t>
  </si>
  <si>
    <t>Misarová Anna</t>
  </si>
  <si>
    <t>Misař Aleš</t>
  </si>
  <si>
    <t>Misař Zdeněk</t>
  </si>
  <si>
    <t>Misorin Vladimír</t>
  </si>
  <si>
    <t>Mistr Vojtěch</t>
  </si>
  <si>
    <t>Mistrík Martin</t>
  </si>
  <si>
    <t>Misyuk Vladyslav</t>
  </si>
  <si>
    <t>Míša Stanislav</t>
  </si>
  <si>
    <t>Míšek Jiří</t>
  </si>
  <si>
    <t>Mišičko Ján</t>
  </si>
  <si>
    <t>Mišičková Michaela</t>
  </si>
  <si>
    <t>Miškovič Tomáš</t>
  </si>
  <si>
    <t>Miškovská Milada</t>
  </si>
  <si>
    <t>Miškovský Pavel</t>
  </si>
  <si>
    <t>Mišun Miroslav</t>
  </si>
  <si>
    <t>Mišun Vojtěch</t>
  </si>
  <si>
    <t>Mišurec Zdeněk</t>
  </si>
  <si>
    <t>Mitáček Jiří</t>
  </si>
  <si>
    <t>Mitáš Nikola</t>
  </si>
  <si>
    <t>Mitev Richard</t>
  </si>
  <si>
    <t>Mitošinka Boris</t>
  </si>
  <si>
    <t>Mitrenga Matyáš</t>
  </si>
  <si>
    <t>Mitrenga Szymon</t>
  </si>
  <si>
    <t>Mittelbach Jan</t>
  </si>
  <si>
    <t>Mittelbach Zdeněk</t>
  </si>
  <si>
    <t>Mitura Karel</t>
  </si>
  <si>
    <t>Mitura Václav</t>
  </si>
  <si>
    <t>Miturová Kateřina</t>
  </si>
  <si>
    <t>Miturová Magdaléna</t>
  </si>
  <si>
    <t>Miturová Renata</t>
  </si>
  <si>
    <t>Mižák Ján</t>
  </si>
  <si>
    <t>Mladějovský Miroslav</t>
  </si>
  <si>
    <t>Mládek Jiří</t>
  </si>
  <si>
    <t>Šveďuk Jakub</t>
  </si>
  <si>
    <t>Švehla Karel</t>
  </si>
  <si>
    <t>Švehla Václav</t>
  </si>
  <si>
    <t>Švehláková Anna</t>
  </si>
  <si>
    <t>Švehlová Alena</t>
  </si>
  <si>
    <t>Švejda Jaromír</t>
  </si>
  <si>
    <t>Švejda Karel</t>
  </si>
  <si>
    <t>Švejda Martin</t>
  </si>
  <si>
    <t>Švejda Patrik</t>
  </si>
  <si>
    <t>Švejda Štěpán</t>
  </si>
  <si>
    <t>Švejda Vítězslav</t>
  </si>
  <si>
    <t>Švejdar Luděk</t>
  </si>
  <si>
    <t>Švejdar Pavel</t>
  </si>
  <si>
    <t>Švejdar Petr</t>
  </si>
  <si>
    <t>Švejdová Olga</t>
  </si>
  <si>
    <t>Švejk Martin</t>
  </si>
  <si>
    <t>Švejnoha Jakub</t>
  </si>
  <si>
    <t>Švejnoha Pavel</t>
  </si>
  <si>
    <t>Švejnová Daniela</t>
  </si>
  <si>
    <t>Spirit Jan</t>
  </si>
  <si>
    <t>Urbanová Adéla</t>
  </si>
  <si>
    <t>Urbanová Kateřina Sofie</t>
  </si>
  <si>
    <t>Urbášek Josef</t>
  </si>
  <si>
    <t>Urbášek Oleg</t>
  </si>
  <si>
    <t>Urbiš Antonín</t>
  </si>
  <si>
    <t>Ursnik Patryk</t>
  </si>
  <si>
    <t>Urubčík Miroslav</t>
  </si>
  <si>
    <t>Urválek Michal</t>
  </si>
  <si>
    <t>Urválek Tomáš</t>
  </si>
  <si>
    <t>Uřičář Jakub</t>
  </si>
  <si>
    <t>Uřičář Petr</t>
  </si>
  <si>
    <t>Uřičář Zdeněk</t>
  </si>
  <si>
    <t>Uřinovská Markéta</t>
  </si>
  <si>
    <t>Uřinovský Matěj</t>
  </si>
  <si>
    <t>Uverič Djordje</t>
  </si>
  <si>
    <t>Vacek Adam</t>
  </si>
  <si>
    <t>Vacek Aleš</t>
  </si>
  <si>
    <t>Vacek Antonín</t>
  </si>
  <si>
    <t>Vacek Dominik</t>
  </si>
  <si>
    <t>Vacek Jaroslav</t>
  </si>
  <si>
    <t>Vacek Josef</t>
  </si>
  <si>
    <t>Srkal Miroslav</t>
  </si>
  <si>
    <t>Srna Jiří</t>
  </si>
  <si>
    <t>Srp Josef</t>
  </si>
  <si>
    <t>Sršeň Jiří</t>
  </si>
  <si>
    <t>Stadler Jaroslav</t>
  </si>
  <si>
    <t>Stáhala Zdeněk</t>
  </si>
  <si>
    <t>Stach Daniel</t>
  </si>
  <si>
    <t>Stach Jindřich</t>
  </si>
  <si>
    <t>Stach Vojtěch</t>
  </si>
  <si>
    <t>Stachoň Martin</t>
  </si>
  <si>
    <t>Stachová Jana</t>
  </si>
  <si>
    <t>Stachura Marek</t>
  </si>
  <si>
    <t>Stalmach Kamil</t>
  </si>
  <si>
    <t>Stalmach Petr</t>
  </si>
  <si>
    <t>Stalmach Richard</t>
  </si>
  <si>
    <t>Staňa Marek</t>
  </si>
  <si>
    <t>Staňa Michael</t>
  </si>
  <si>
    <t>Stančík Jakub</t>
  </si>
  <si>
    <t>Stánec Stanislav</t>
  </si>
  <si>
    <t>Staněk Bohumil</t>
  </si>
  <si>
    <t>Staněk Jan</t>
  </si>
  <si>
    <t>Staněk Jiří</t>
  </si>
  <si>
    <t>Staněk Karel</t>
  </si>
  <si>
    <t>Staněk Michal</t>
  </si>
  <si>
    <t>Petrík Jozef</t>
  </si>
  <si>
    <t>Petrík Peter</t>
  </si>
  <si>
    <t>Petrilák Matouš Nathaniel</t>
  </si>
  <si>
    <t>Petriláková Anežka Rozárie</t>
  </si>
  <si>
    <t>Petrlík Martin</t>
  </si>
  <si>
    <t>Petrlík Milan</t>
  </si>
  <si>
    <t>Petropulos Janis</t>
  </si>
  <si>
    <t>Pětroš Vojtěch</t>
  </si>
  <si>
    <t>Petrov Michal</t>
  </si>
  <si>
    <t>Petrov Nikolaj</t>
  </si>
  <si>
    <t>Petrová Jana</t>
  </si>
  <si>
    <t>Petrovický Pavel</t>
  </si>
  <si>
    <t>Petrovič Michal</t>
  </si>
  <si>
    <t>Petrovič Pavel</t>
  </si>
  <si>
    <t>Petrovský Luděk</t>
  </si>
  <si>
    <t>Petrtýl Jiří</t>
  </si>
  <si>
    <t>Petrů Daniel</t>
  </si>
  <si>
    <t>Petrů Karel</t>
  </si>
  <si>
    <t>Petrůj Roman</t>
  </si>
  <si>
    <t>Petruň Milan</t>
  </si>
  <si>
    <t>Petrus Luděk</t>
  </si>
  <si>
    <t>Petruška Miroslav</t>
  </si>
  <si>
    <t>Petružálek Jiří</t>
  </si>
  <si>
    <t>Petružálek Radim</t>
  </si>
  <si>
    <t>Petruželová Zuzana</t>
  </si>
  <si>
    <t>Petrzik Oliver</t>
  </si>
  <si>
    <t>Petržela Břetislav</t>
  </si>
  <si>
    <t>Petržela Lukáš</t>
  </si>
  <si>
    <t>Petržela Pavel</t>
  </si>
  <si>
    <t>Petržela Viktor</t>
  </si>
  <si>
    <t>Petrželka David</t>
  </si>
  <si>
    <t>Petrželka Josef</t>
  </si>
  <si>
    <t>Petrželka Karel</t>
  </si>
  <si>
    <t>Petrželka Lukáš</t>
  </si>
  <si>
    <t>Petrželová Adéla</t>
  </si>
  <si>
    <t>Morávek Zdeněk</t>
  </si>
  <si>
    <t>Morawiec Dominik</t>
  </si>
  <si>
    <t>Morawiecová Nikol</t>
  </si>
  <si>
    <t>Kruliš Jiří Daniel</t>
  </si>
  <si>
    <t>Krumlová Zuzana</t>
  </si>
  <si>
    <t>Krummer Dušan</t>
  </si>
  <si>
    <t>Krumpholc Filip</t>
  </si>
  <si>
    <t>Krumpholc František</t>
  </si>
  <si>
    <t>Krumpholcová Marie</t>
  </si>
  <si>
    <t>Krupa Filip</t>
  </si>
  <si>
    <t>Krupa Jaroslav</t>
  </si>
  <si>
    <t>Krupa Josef</t>
  </si>
  <si>
    <t>Krupa Maxmilián</t>
  </si>
  <si>
    <t>Krupa Radim</t>
  </si>
  <si>
    <t>Krupa Tobiáš</t>
  </si>
  <si>
    <t>Krupanský Jaromír</t>
  </si>
  <si>
    <t>Krupica Aleš</t>
  </si>
  <si>
    <t>Krupica Pavel</t>
  </si>
  <si>
    <t>Krupička Filip</t>
  </si>
  <si>
    <t>Krupička Jakub</t>
  </si>
  <si>
    <t>Krupička Václav</t>
  </si>
  <si>
    <t>Krupička Vojtěch</t>
  </si>
  <si>
    <t>Krupičková Alena</t>
  </si>
  <si>
    <t>Krupka Aleš</t>
  </si>
  <si>
    <t>Krupka Nikola</t>
  </si>
  <si>
    <t>Krupková Lenka</t>
  </si>
  <si>
    <t>Krušina Adolf</t>
  </si>
  <si>
    <t>Krušina Patrik</t>
  </si>
  <si>
    <t>Kruška Vladimír</t>
  </si>
  <si>
    <t>Krůta Jaromír</t>
  </si>
  <si>
    <t>Kruták Martin</t>
  </si>
  <si>
    <t>Matějů Pavel</t>
  </si>
  <si>
    <t>Matěka Kristian</t>
  </si>
  <si>
    <t>Matela Adam</t>
  </si>
  <si>
    <t>Matela Jiří</t>
  </si>
  <si>
    <t>Mates Miroslav</t>
  </si>
  <si>
    <t>Maťha Josef</t>
  </si>
  <si>
    <t>Matiko Ivan</t>
  </si>
  <si>
    <t>Matiko Jan</t>
  </si>
  <si>
    <t>Matis Jan</t>
  </si>
  <si>
    <t>Maťko Ondřej</t>
  </si>
  <si>
    <t>Mátl Ladislav</t>
  </si>
  <si>
    <t>Matloch Matouš</t>
  </si>
  <si>
    <t>Matlocha Lubomír</t>
  </si>
  <si>
    <t>Matocha Dominik</t>
  </si>
  <si>
    <t>Matocha Josef</t>
  </si>
  <si>
    <t>Matonoha Ctirad</t>
  </si>
  <si>
    <t>Matonoha Petr</t>
  </si>
  <si>
    <t>Matošková Monika</t>
  </si>
  <si>
    <t>Matoulek Jaroslav</t>
  </si>
  <si>
    <t>Matoulek Václav</t>
  </si>
  <si>
    <t>Matouš Bedřich</t>
  </si>
  <si>
    <t>Matouš Lubomír</t>
  </si>
  <si>
    <t>Matouš Patrik</t>
  </si>
  <si>
    <t>Matouš Pavel</t>
  </si>
  <si>
    <t>Matouš Rudolf</t>
  </si>
  <si>
    <t>Matouš Stanislav</t>
  </si>
  <si>
    <t>Matoušek Aleš</t>
  </si>
  <si>
    <t>Matoušek Bedřich</t>
  </si>
  <si>
    <t>Matoušek David</t>
  </si>
  <si>
    <t>Mrázková Kateřina</t>
  </si>
  <si>
    <t>Mrázová Štěpánka</t>
  </si>
  <si>
    <t>Mrázová Vendula</t>
  </si>
  <si>
    <t>Mrhálek Ctirad</t>
  </si>
  <si>
    <t>Mrišo Miloš</t>
  </si>
  <si>
    <t>Mrišo Štěpán</t>
  </si>
  <si>
    <t>Mrišová Eliška</t>
  </si>
  <si>
    <t>Mrklovský David</t>
  </si>
  <si>
    <t>Mrkos Jaroslav</t>
  </si>
  <si>
    <t>Mrkos Vojtěch</t>
  </si>
  <si>
    <t>Mrkus František</t>
  </si>
  <si>
    <t>Mrkva Michal</t>
  </si>
  <si>
    <t>Mrkvan František</t>
  </si>
  <si>
    <t>Mrkvan Michal</t>
  </si>
  <si>
    <t>Mrkvička Filip</t>
  </si>
  <si>
    <t>Mrlina Michal</t>
  </si>
  <si>
    <t>Mrnka Jan</t>
  </si>
  <si>
    <t>Mrnka Miroslav</t>
  </si>
  <si>
    <t>Mroček Tobiáš</t>
  </si>
  <si>
    <t>Mrovčák Milan</t>
  </si>
  <si>
    <t>Krmela Aleš</t>
  </si>
  <si>
    <t>Krmenčík Roman</t>
  </si>
  <si>
    <t>Krmíček Antonín</t>
  </si>
  <si>
    <t>Krňávek Michal</t>
  </si>
  <si>
    <t>Krob Jakub</t>
  </si>
  <si>
    <t>Krob Jan</t>
  </si>
  <si>
    <t>Krobot Štěpán</t>
  </si>
  <si>
    <t>Kroček Ivan</t>
  </si>
  <si>
    <t>Kroček Václav</t>
  </si>
  <si>
    <t>Króliczek Lucjan</t>
  </si>
  <si>
    <t>Króliczek Martin</t>
  </si>
  <si>
    <t>Krolop Petr</t>
  </si>
  <si>
    <t>Krömer Radomír</t>
  </si>
  <si>
    <t>Krondráf Karel</t>
  </si>
  <si>
    <t>Kronowetter Aleš</t>
  </si>
  <si>
    <t>Kronowetter Bořivoj</t>
  </si>
  <si>
    <t>Kronowetterová Marie</t>
  </si>
  <si>
    <t>Krop Adam</t>
  </si>
  <si>
    <t>Kropáč Zdeněk</t>
  </si>
  <si>
    <t>Kros Jiří</t>
  </si>
  <si>
    <t>Krotil Ondřej</t>
  </si>
  <si>
    <t>Krótki Lukáš</t>
  </si>
  <si>
    <t>Kroufek Jakub</t>
  </si>
  <si>
    <t>Kroufek Štěpán</t>
  </si>
  <si>
    <t>Kroulík Jan</t>
  </si>
  <si>
    <t>Kroulík Štěpán</t>
  </si>
  <si>
    <t>Kroulík Václav</t>
  </si>
  <si>
    <t>Kroupa Bohdan</t>
  </si>
  <si>
    <t>Kroupa David</t>
  </si>
  <si>
    <t>Kroupa Jakub</t>
  </si>
  <si>
    <t>Hobelant Matyáš</t>
  </si>
  <si>
    <t>Hoberla Daniel</t>
  </si>
  <si>
    <t>Hobl Stanislav</t>
  </si>
  <si>
    <t>Hobza Kristián</t>
  </si>
  <si>
    <t>Hobza Radek</t>
  </si>
  <si>
    <t>Hobza Richard</t>
  </si>
  <si>
    <t>Hobza Vojtěch</t>
  </si>
  <si>
    <t>Hock Daniel</t>
  </si>
  <si>
    <t>Hoda Ivan</t>
  </si>
  <si>
    <t>Hodač Pavel</t>
  </si>
  <si>
    <t>Hodan Jiří</t>
  </si>
  <si>
    <t>Hodek Martin</t>
  </si>
  <si>
    <t>Hodek Pavel</t>
  </si>
  <si>
    <t>Hodek Roman</t>
  </si>
  <si>
    <t>Hodík Petr</t>
  </si>
  <si>
    <t>Hodková Kateřina</t>
  </si>
  <si>
    <t>Hodl Vojtěch</t>
  </si>
  <si>
    <t>Hodný Ladislav</t>
  </si>
  <si>
    <t>Hodoň Miroslav</t>
  </si>
  <si>
    <t>Krtouš Zdeněk</t>
  </si>
  <si>
    <t>Krubner Lukáš</t>
  </si>
  <si>
    <t>Kruczek Jakub</t>
  </si>
  <si>
    <t>Kruczek Maciej</t>
  </si>
  <si>
    <t>Kruczek Wojciech</t>
  </si>
  <si>
    <t>Krüger Jan</t>
  </si>
  <si>
    <t>Krüger Matěj</t>
  </si>
  <si>
    <t>Čupr Radomír</t>
  </si>
  <si>
    <t>Čupr Tomáš</t>
  </si>
  <si>
    <t>Čuprová Tereza</t>
  </si>
  <si>
    <t>Čurha Peter</t>
  </si>
  <si>
    <t>Čuříková Sára</t>
  </si>
  <si>
    <t>Hajíček Petr</t>
  </si>
  <si>
    <t>Hájková Lenka</t>
  </si>
  <si>
    <t>Hájková Lucie</t>
  </si>
  <si>
    <t>Hajna Daniel</t>
  </si>
  <si>
    <t>Hajný Lukáš</t>
  </si>
  <si>
    <t>Hajný Miloslav</t>
  </si>
  <si>
    <t>Hajnyš Antonín</t>
  </si>
  <si>
    <t>Hajnyš Bedřich</t>
  </si>
  <si>
    <t>Hajnyš Václav</t>
  </si>
  <si>
    <t>Hajšman Ladislav</t>
  </si>
  <si>
    <t>Hajšman Martin</t>
  </si>
  <si>
    <t>Hajtingr Oldřich</t>
  </si>
  <si>
    <t>Hajzler Tomáš</t>
  </si>
  <si>
    <t>Hák David</t>
  </si>
  <si>
    <t>Haken Jan</t>
  </si>
  <si>
    <t>Haken Milan</t>
  </si>
  <si>
    <t>Hakl Adam</t>
  </si>
  <si>
    <t>Hakl Jaroslav</t>
  </si>
  <si>
    <t>Háková Natálie</t>
  </si>
  <si>
    <t>Hála Bohumil</t>
  </si>
  <si>
    <t>Hala Gabriel</t>
  </si>
  <si>
    <t>Hála Matěj</t>
  </si>
  <si>
    <t>Hála Pavel</t>
  </si>
  <si>
    <t>Hála Viktor</t>
  </si>
  <si>
    <t>Halada Ondřej</t>
  </si>
  <si>
    <t>Halák Jiří</t>
  </si>
  <si>
    <t>Haláková Klára</t>
  </si>
  <si>
    <t>Halama Dominik</t>
  </si>
  <si>
    <t>Halama Jakub</t>
  </si>
  <si>
    <t>Halama Jaroslav</t>
  </si>
  <si>
    <t>Halama Tomáš</t>
  </si>
  <si>
    <t>Halama Vladimír</t>
  </si>
  <si>
    <t>Halama Vratislav</t>
  </si>
  <si>
    <t>Halámek Karel</t>
  </si>
  <si>
    <t>Halámek Martin</t>
  </si>
  <si>
    <t>Halamíček Filip</t>
  </si>
  <si>
    <t>Halamíček Miroslav</t>
  </si>
  <si>
    <t>Halamíček Radek</t>
  </si>
  <si>
    <t>Halamíček Robert</t>
  </si>
  <si>
    <t>Halámka Pavel</t>
  </si>
  <si>
    <t>Halámka Radek</t>
  </si>
  <si>
    <t>Halámková Štěpánka</t>
  </si>
  <si>
    <t>Halba Václav</t>
  </si>
  <si>
    <t>Halbich Pavel</t>
  </si>
  <si>
    <t>Halbrštat Petr</t>
  </si>
  <si>
    <t>Halčín David</t>
  </si>
  <si>
    <t>Haleš Jiří</t>
  </si>
  <si>
    <t>Halfar Josef</t>
  </si>
  <si>
    <t>Halíř Zdeněk</t>
  </si>
  <si>
    <t>Halla David</t>
  </si>
  <si>
    <t>Halla Jiří</t>
  </si>
  <si>
    <t>Halla Josef</t>
  </si>
  <si>
    <t>Hallerová Eva</t>
  </si>
  <si>
    <t>Hallová Nikol</t>
  </si>
  <si>
    <t>Halmazňa Jiří</t>
  </si>
  <si>
    <t>Matoušek Jiří</t>
  </si>
  <si>
    <t>Matoušek Josef</t>
  </si>
  <si>
    <t>Matoušek Karel</t>
  </si>
  <si>
    <t>Matoušek Libor</t>
  </si>
  <si>
    <t>Matoušek Lukáš</t>
  </si>
  <si>
    <t>Matoušek Matyáš</t>
  </si>
  <si>
    <t>Matoušek Petr</t>
  </si>
  <si>
    <t>Matoušková Petra</t>
  </si>
  <si>
    <t>Matoušková Tereza</t>
  </si>
  <si>
    <t>Matoušová Andrea</t>
  </si>
  <si>
    <t>Matoušů Miroslav</t>
  </si>
  <si>
    <t>Matras Vojtěch</t>
  </si>
  <si>
    <t>Matta Marián</t>
  </si>
  <si>
    <t>Mattivi Jaroslav</t>
  </si>
  <si>
    <t>Matula Jakub</t>
  </si>
  <si>
    <t>Matula Marek</t>
  </si>
  <si>
    <t>Matula Pavel</t>
  </si>
  <si>
    <t>Matula Roman</t>
  </si>
  <si>
    <t>Matula Tomáš</t>
  </si>
  <si>
    <t>Matura Ondřej</t>
  </si>
  <si>
    <t>Matusík Jiří</t>
  </si>
  <si>
    <t>Matusík Ondřej</t>
  </si>
  <si>
    <t>Matusík Petr</t>
  </si>
  <si>
    <t>Matuszná Julie</t>
  </si>
  <si>
    <t>Matuszny Jan</t>
  </si>
  <si>
    <t>Kánská Kateřina</t>
  </si>
  <si>
    <t>Kánský Josef</t>
  </si>
  <si>
    <t>Kánský Pavel</t>
  </si>
  <si>
    <t>Kantor Jakub</t>
  </si>
  <si>
    <t>Kantor Pavel</t>
  </si>
  <si>
    <t>Kantor Petr</t>
  </si>
  <si>
    <t>Kantorová Karin</t>
  </si>
  <si>
    <t>Kantořík Pavel</t>
  </si>
  <si>
    <t>Kantořík Radovan</t>
  </si>
  <si>
    <t>Kapalčík Šimon</t>
  </si>
  <si>
    <t>Kapčuk Pavel</t>
  </si>
  <si>
    <t>Kapitanov Filip</t>
  </si>
  <si>
    <t>Kaplan Daniel</t>
  </si>
  <si>
    <t>Kaplan Milan</t>
  </si>
  <si>
    <t>Kaplan Tomáš</t>
  </si>
  <si>
    <t>Kaplánek Jan</t>
  </si>
  <si>
    <t>Kaplita Ladislav</t>
  </si>
  <si>
    <t>Karafiát Daniel</t>
  </si>
  <si>
    <t>Karafiát Jiří</t>
  </si>
  <si>
    <t>Karafiát Michael</t>
  </si>
  <si>
    <t>Měřínský Václav</t>
  </si>
  <si>
    <t>Měřva Marek</t>
  </si>
  <si>
    <t>Měsíček Josef</t>
  </si>
  <si>
    <t>Měsíček Martin</t>
  </si>
  <si>
    <t>Měsíček Tomáš</t>
  </si>
  <si>
    <t>Mesner Jiří</t>
  </si>
  <si>
    <t>Messerschmidt Stanislav</t>
  </si>
  <si>
    <t>Mestl Martin</t>
  </si>
  <si>
    <t>Mészáros Luděk</t>
  </si>
  <si>
    <t>Meszároš Patrik</t>
  </si>
  <si>
    <t>Metelka Vladimír</t>
  </si>
  <si>
    <t>Mezera Antonín</t>
  </si>
  <si>
    <t>Mezera Lukáš</t>
  </si>
  <si>
    <t>Mezera Matěj</t>
  </si>
  <si>
    <t>Mezihorák Libor</t>
  </si>
  <si>
    <t>Mezihorák Rostislav</t>
  </si>
  <si>
    <t>Mezihorák Stanislav</t>
  </si>
  <si>
    <t>Mezl Vojtěch</t>
  </si>
  <si>
    <t>Mezlík Stanislav</t>
  </si>
  <si>
    <t>Mezník Marek</t>
  </si>
  <si>
    <t>Micza Jan</t>
  </si>
  <si>
    <t>Miča Marek</t>
  </si>
  <si>
    <t>Miček Nikolas</t>
  </si>
  <si>
    <t>Mičík Dan</t>
  </si>
  <si>
    <t>Mička Josef</t>
  </si>
  <si>
    <t>Mička Martin</t>
  </si>
  <si>
    <t>Mička Norbert</t>
  </si>
  <si>
    <t>Mička Ondřej</t>
  </si>
  <si>
    <t>Míčka Pavel</t>
  </si>
  <si>
    <t>Mička Vladislav</t>
  </si>
  <si>
    <t>Mičola Jan</t>
  </si>
  <si>
    <t>Mičová Barbora</t>
  </si>
  <si>
    <t>Mičová Markéta</t>
  </si>
  <si>
    <t>Mičulka David</t>
  </si>
  <si>
    <t>Mičulka Ivo</t>
  </si>
  <si>
    <t>Mičulka Milan</t>
  </si>
  <si>
    <t>Mičulka Petr</t>
  </si>
  <si>
    <t>Mičutka Daniel</t>
  </si>
  <si>
    <t>Mieres Petr</t>
  </si>
  <si>
    <t>Miesbauer Jan</t>
  </si>
  <si>
    <t>Migdal Milan</t>
  </si>
  <si>
    <t>Mígl Vojtěch</t>
  </si>
  <si>
    <t>Mihalčík Jan</t>
  </si>
  <si>
    <t>Mihálik David</t>
  </si>
  <si>
    <t>Mihok Vojta</t>
  </si>
  <si>
    <t>Mihulková Dana</t>
  </si>
  <si>
    <t>Michal Josef</t>
  </si>
  <si>
    <t>Michal Milan</t>
  </si>
  <si>
    <t>Michalčák Lubomír</t>
  </si>
  <si>
    <t>Michalec Dominik</t>
  </si>
  <si>
    <t>Michalec Tomáš</t>
  </si>
  <si>
    <t>Michálek Jan</t>
  </si>
  <si>
    <t>Michálek Jaroslav</t>
  </si>
  <si>
    <t>Michálek Jiří</t>
  </si>
  <si>
    <t>Michálek Josef</t>
  </si>
  <si>
    <t>Michálek Miloš</t>
  </si>
  <si>
    <t>Michálek Miroslav</t>
  </si>
  <si>
    <t>Michálek Tadeáš</t>
  </si>
  <si>
    <t>Michalica Kryštof David</t>
  </si>
  <si>
    <t>Michalica Petr</t>
  </si>
  <si>
    <t>Michalička Václav</t>
  </si>
  <si>
    <t>Michalík Antonín</t>
  </si>
  <si>
    <t>Michalík Filip</t>
  </si>
  <si>
    <t>Michalík Šimon</t>
  </si>
  <si>
    <t>Michálková Viktorie Nela</t>
  </si>
  <si>
    <t>Michel Ladislav</t>
  </si>
  <si>
    <t>Michera Luděk</t>
  </si>
  <si>
    <t>Michl Vladimír</t>
  </si>
  <si>
    <t>Michl Zdeněk</t>
  </si>
  <si>
    <t>Michlian Štefan</t>
  </si>
  <si>
    <t>Michna Jan</t>
  </si>
  <si>
    <t>Křupala Petr</t>
  </si>
  <si>
    <t>Křupala Vladimír</t>
  </si>
  <si>
    <t>Kšána Václav</t>
  </si>
  <si>
    <t>Kuba Jakub</t>
  </si>
  <si>
    <t>Kuba Milan</t>
  </si>
  <si>
    <t>Kuba Olin</t>
  </si>
  <si>
    <t>Kuba Tomáš</t>
  </si>
  <si>
    <t>Kubačák Lubomír</t>
  </si>
  <si>
    <t>Kubáček Jaroslav</t>
  </si>
  <si>
    <t>Kubáček Radek</t>
  </si>
  <si>
    <t>Kubáková Nela</t>
  </si>
  <si>
    <t>Kubal Ondřej</t>
  </si>
  <si>
    <t>Kubala Jarek</t>
  </si>
  <si>
    <t>Kubala Karel</t>
  </si>
  <si>
    <t>Kubala Martin</t>
  </si>
  <si>
    <t>Kubala Patrik</t>
  </si>
  <si>
    <t>Kubálek Jan</t>
  </si>
  <si>
    <t>Kubalík Jaroslav</t>
  </si>
  <si>
    <t>Kubalík Michal</t>
  </si>
  <si>
    <t>Kubaljak Jaromír</t>
  </si>
  <si>
    <t>Kubánek Martin</t>
  </si>
  <si>
    <t>Kubášek Jan</t>
  </si>
  <si>
    <t>Kubát Adam</t>
  </si>
  <si>
    <t>Kubát David</t>
  </si>
  <si>
    <t>Kubát Filip</t>
  </si>
  <si>
    <t>Kubát Jakub</t>
  </si>
  <si>
    <t>Kubát Jindřich</t>
  </si>
  <si>
    <t>Kubát Jiří</t>
  </si>
  <si>
    <t>Kubát Ladislav</t>
  </si>
  <si>
    <t>Kubát Matěj</t>
  </si>
  <si>
    <t>Kubát Milan</t>
  </si>
  <si>
    <t>Kubát Miroslav</t>
  </si>
  <si>
    <t>Kubát Ondřej</t>
  </si>
  <si>
    <t>Kubát Pavel</t>
  </si>
  <si>
    <t>Kubát Šimon</t>
  </si>
  <si>
    <t>Kubát Tomáš</t>
  </si>
  <si>
    <t>Kubát Zbyněk</t>
  </si>
  <si>
    <t>Kubátová Běta</t>
  </si>
  <si>
    <t>Poledna Jakub</t>
  </si>
  <si>
    <t>Poleník Stanislav</t>
  </si>
  <si>
    <t>Polesný Šimon</t>
  </si>
  <si>
    <t>Policar Martin</t>
  </si>
  <si>
    <t>Policar Šimon</t>
  </si>
  <si>
    <t>Poličanský Matěj</t>
  </si>
  <si>
    <t>Polišenský Jan</t>
  </si>
  <si>
    <t>Polívka Miroslav</t>
  </si>
  <si>
    <t>Poljak Darian</t>
  </si>
  <si>
    <t>Poljak Karel</t>
  </si>
  <si>
    <t>Poljak Kristian</t>
  </si>
  <si>
    <t>Poljak Lucian</t>
  </si>
  <si>
    <t>Poljak Marian</t>
  </si>
  <si>
    <t>Poljak Michal</t>
  </si>
  <si>
    <t>Polka Bohumil</t>
  </si>
  <si>
    <t>Pollák Lukáš</t>
  </si>
  <si>
    <t>Polláková Kateřina</t>
  </si>
  <si>
    <t>Poloch Petr</t>
  </si>
  <si>
    <t>Poloprutský Ladislav</t>
  </si>
  <si>
    <t>Poluchin Denic</t>
  </si>
  <si>
    <t>Pomeisl František</t>
  </si>
  <si>
    <t>Poncza Bronislav</t>
  </si>
  <si>
    <t>Pončík Ladislav</t>
  </si>
  <si>
    <t>Pondělek Patrik</t>
  </si>
  <si>
    <t>Poner Lukáš</t>
  </si>
  <si>
    <t>Poništ Milan</t>
  </si>
  <si>
    <t>Ponížil Cyril</t>
  </si>
  <si>
    <t>Ponížil Matěj</t>
  </si>
  <si>
    <t>Pop Ladislav</t>
  </si>
  <si>
    <t>Pop Lukáš</t>
  </si>
  <si>
    <t>Pop Tomáš</t>
  </si>
  <si>
    <t>Popek Tomáš</t>
  </si>
  <si>
    <t>Popela Kryštof</t>
  </si>
  <si>
    <t>Popelák Vojtěch</t>
  </si>
  <si>
    <t>Popelka Oldřich</t>
  </si>
  <si>
    <t>Popelka Pavel</t>
  </si>
  <si>
    <t>Popelka Svatopluk</t>
  </si>
  <si>
    <t>Popelka Štěpán</t>
  </si>
  <si>
    <t>Rösner Tomáš</t>
  </si>
  <si>
    <t>Rosová Ema</t>
  </si>
  <si>
    <t>Rössler Erik</t>
  </si>
  <si>
    <t>Rössler Michal</t>
  </si>
  <si>
    <t>Roško Luboš</t>
  </si>
  <si>
    <t>Rošková Kateřina</t>
  </si>
  <si>
    <t>Roštinský Miroslav</t>
  </si>
  <si>
    <t>Roth Roman</t>
  </si>
  <si>
    <t>Rothbauer Daniel</t>
  </si>
  <si>
    <t>Rotrekl Rostislav</t>
  </si>
  <si>
    <t>Rott Fabian</t>
  </si>
  <si>
    <t>Rotter David</t>
  </si>
  <si>
    <t>Rotter Dominik</t>
  </si>
  <si>
    <t>Rotter Štěpán</t>
  </si>
  <si>
    <t>Rotterová Vendula</t>
  </si>
  <si>
    <t>Rotzmann Pavel</t>
  </si>
  <si>
    <t>Vitvar Lukáš</t>
  </si>
  <si>
    <t>Vitvar Pavel</t>
  </si>
  <si>
    <t>Vizibla Roman</t>
  </si>
  <si>
    <t>Vizina Patrik</t>
  </si>
  <si>
    <t>Víznerová Michaela</t>
  </si>
  <si>
    <t>Vláčil Vladimír</t>
  </si>
  <si>
    <t>Vladyka Václav</t>
  </si>
  <si>
    <t>Vlach Karel</t>
  </si>
  <si>
    <t>Vlach Martin</t>
  </si>
  <si>
    <t>Vlach Viktor</t>
  </si>
  <si>
    <t>Vlach Vojtěch</t>
  </si>
  <si>
    <t>Vlachopulos Elefteris</t>
  </si>
  <si>
    <t>Vlachopulos Georgis</t>
  </si>
  <si>
    <t>Vlasák Emil</t>
  </si>
  <si>
    <t>Vlasák Jiří</t>
  </si>
  <si>
    <t>Vlasák Ladislav</t>
  </si>
  <si>
    <t>Vlasák Lukáš</t>
  </si>
  <si>
    <t>Vlasák Marcel</t>
  </si>
  <si>
    <t>Vlasák Martin</t>
  </si>
  <si>
    <t>Vlasáková Alena</t>
  </si>
  <si>
    <t>Vlasáková Jana</t>
  </si>
  <si>
    <t>Vlasáková Kateřina</t>
  </si>
  <si>
    <t>Vlasáková Nela</t>
  </si>
  <si>
    <t>Vlasáková Petra</t>
  </si>
  <si>
    <t>Vlášek Roman</t>
  </si>
  <si>
    <t>Vlašic Luděk</t>
  </si>
  <si>
    <t>Vlašimský Lukáš</t>
  </si>
  <si>
    <t>Vlček Antonín</t>
  </si>
  <si>
    <t>Vlček Jan</t>
  </si>
  <si>
    <t>Vlček Marek</t>
  </si>
  <si>
    <t>Vlček Michal</t>
  </si>
  <si>
    <t>Skácelová Libuše</t>
  </si>
  <si>
    <t>Skála Jakub</t>
  </si>
  <si>
    <t>Skála Jan</t>
  </si>
  <si>
    <t>Skála Jaromír</t>
  </si>
  <si>
    <t>Vlček Vilém</t>
  </si>
  <si>
    <t>Vlček Vítězslav</t>
  </si>
  <si>
    <t>Vlček Vojtěch</t>
  </si>
  <si>
    <t>Vlčko Petr</t>
  </si>
  <si>
    <t>Vlčko Tomáš</t>
  </si>
  <si>
    <t>Vlčková Jana</t>
  </si>
  <si>
    <t>Vlk Matyáš</t>
  </si>
  <si>
    <t>Vlk Michal</t>
  </si>
  <si>
    <t>Vlk Miloslav</t>
  </si>
  <si>
    <t>Vlková Anežka</t>
  </si>
  <si>
    <t>Vltavský Jakub</t>
  </si>
  <si>
    <t>Vltavský Vladimír</t>
  </si>
  <si>
    <t>Vnouček Martin</t>
  </si>
  <si>
    <t>Vnuk Šimon</t>
  </si>
  <si>
    <t>Šolc Filip</t>
  </si>
  <si>
    <t>Šolc Petr</t>
  </si>
  <si>
    <t>Šolc Roman</t>
  </si>
  <si>
    <t>Šoltys Roman</t>
  </si>
  <si>
    <t>Šoltysová Andrea</t>
  </si>
  <si>
    <t>Šoltysová Zuzana</t>
  </si>
  <si>
    <t>Šonský Miroslav</t>
  </si>
  <si>
    <t>Šopek Adam</t>
  </si>
  <si>
    <t>Šopek Filip</t>
  </si>
  <si>
    <t>Šorm Daniel</t>
  </si>
  <si>
    <t>Šorman Petr</t>
  </si>
  <si>
    <t>Šos Václav</t>
  </si>
  <si>
    <t>Šosták Viktor</t>
  </si>
  <si>
    <t>Veselý Ondřej</t>
  </si>
  <si>
    <t>Veselý Pavel</t>
  </si>
  <si>
    <t>Veselý Petr</t>
  </si>
  <si>
    <t>Veselý Tomáš</t>
  </si>
  <si>
    <t>Veselý Vítek</t>
  </si>
  <si>
    <t>Veselý Zdeněk</t>
  </si>
  <si>
    <t>Vesselovsky Serguei</t>
  </si>
  <si>
    <t>Vestfál Jan</t>
  </si>
  <si>
    <t>Větrovec Lukáš</t>
  </si>
  <si>
    <t>Veverka František</t>
  </si>
  <si>
    <t>Veverka Max</t>
  </si>
  <si>
    <t>Veverka Tomáš</t>
  </si>
  <si>
    <t>Veverka Václav</t>
  </si>
  <si>
    <t>Veverka Vladimír</t>
  </si>
  <si>
    <t>Veverka Vojtěch</t>
  </si>
  <si>
    <t>Veverková Dorota</t>
  </si>
  <si>
    <t>Veverková Jiřina</t>
  </si>
  <si>
    <t>Věžník Michael</t>
  </si>
  <si>
    <t>Věžník Petr</t>
  </si>
  <si>
    <t>Vican Kryštof</t>
  </si>
  <si>
    <t>Vičan Jaromír</t>
  </si>
  <si>
    <t>Vičar Lubomír</t>
  </si>
  <si>
    <t>Vičarová Veronika</t>
  </si>
  <si>
    <t>Videnka Antonín</t>
  </si>
  <si>
    <t>Vidová Laura</t>
  </si>
  <si>
    <t>Škorpík Vlastimil</t>
  </si>
  <si>
    <t>Horká Milada</t>
  </si>
  <si>
    <t>Ondráček Daniel</t>
  </si>
  <si>
    <t>Procházka Šimon</t>
  </si>
  <si>
    <t>Mareš Matěj</t>
  </si>
  <si>
    <t>Černý Pavel</t>
  </si>
  <si>
    <t>Kudrna Martin</t>
  </si>
  <si>
    <t>Nováková Barbora</t>
  </si>
  <si>
    <t>Souček Jakub</t>
  </si>
  <si>
    <t>Randák Tomáš</t>
  </si>
  <si>
    <t>Harvánek Petr</t>
  </si>
  <si>
    <t>Šťovíček Jakub</t>
  </si>
  <si>
    <t>Štrincl Jiří</t>
  </si>
  <si>
    <t>Štrom Vítězslav</t>
  </si>
  <si>
    <t>Štrpka Antonín</t>
  </si>
  <si>
    <t>Štrublík Martin</t>
  </si>
  <si>
    <t>Štryml Petr</t>
  </si>
  <si>
    <t>Štufka Karel</t>
  </si>
  <si>
    <t>Štufka Martin</t>
  </si>
  <si>
    <t>Štujberová Vanessa</t>
  </si>
  <si>
    <t>Šťuka Josef</t>
  </si>
  <si>
    <t>Dohnálek František</t>
  </si>
  <si>
    <t>Dolan Matěj</t>
  </si>
  <si>
    <t>Dolbniev Tymofii</t>
  </si>
  <si>
    <t>Doležalová Helena</t>
  </si>
  <si>
    <t>Donáth Tomáš</t>
  </si>
  <si>
    <t>Drobník Tadeáš</t>
  </si>
  <si>
    <t>Drobný Antonín</t>
  </si>
  <si>
    <t>Drobný Martin</t>
  </si>
  <si>
    <t>Drtina Dominik</t>
  </si>
  <si>
    <t>Drtinová Monika</t>
  </si>
  <si>
    <t>Dundr Jáchym</t>
  </si>
  <si>
    <t>Duraj Martin</t>
  </si>
  <si>
    <t>Dvorščak Denis</t>
  </si>
  <si>
    <t>Dvořáček Simon</t>
  </si>
  <si>
    <t>Dvořák Jáchym</t>
  </si>
  <si>
    <t>Dvořáková Karolína</t>
  </si>
  <si>
    <t>Dziuba Marcin</t>
  </si>
  <si>
    <t>Eder Jakub</t>
  </si>
  <si>
    <t>Eljanov Pavel</t>
  </si>
  <si>
    <t>Erös Ondřej</t>
  </si>
  <si>
    <t>Eschner Matouš</t>
  </si>
  <si>
    <t>Fadrný Dalibor</t>
  </si>
  <si>
    <t>Fanfrlík Viktor</t>
  </si>
  <si>
    <t>Fedorov Alexei</t>
  </si>
  <si>
    <t>Fedorov Viktor</t>
  </si>
  <si>
    <t>Fejer Robert</t>
  </si>
  <si>
    <t>Ferrara Mikoláš</t>
  </si>
  <si>
    <t>Figalla Lukáš</t>
  </si>
  <si>
    <t>Filípek Milan</t>
  </si>
  <si>
    <t>Flekač Jakub</t>
  </si>
  <si>
    <t>Foit Antonín</t>
  </si>
  <si>
    <t>Foretová Sofie</t>
  </si>
  <si>
    <t>Fráňa Jan</t>
  </si>
  <si>
    <t>Francová Alena</t>
  </si>
  <si>
    <t>Frodl Matyáš</t>
  </si>
  <si>
    <t>Frolík Abraham</t>
  </si>
  <si>
    <t>Fukala Martin</t>
  </si>
  <si>
    <t>Fürst Ondřej</t>
  </si>
  <si>
    <t>Fusatý Šimon</t>
  </si>
  <si>
    <t>Galda Jonáš</t>
  </si>
  <si>
    <t>Galda Tobiáš</t>
  </si>
  <si>
    <t>Gavenda Petr</t>
  </si>
  <si>
    <t>Geffroy Dominique</t>
  </si>
  <si>
    <t>Genzer Otakar</t>
  </si>
  <si>
    <t>Gernert Tomáš</t>
  </si>
  <si>
    <t>Glaser Jan</t>
  </si>
  <si>
    <t>Glogar Ondřej</t>
  </si>
  <si>
    <t>Gokhool Denis</t>
  </si>
  <si>
    <t>Gomez Pedro</t>
  </si>
  <si>
    <t>Grandelius Nils</t>
  </si>
  <si>
    <t>Gregor Konstantin</t>
  </si>
  <si>
    <t>Greif Bohumil</t>
  </si>
  <si>
    <t>Grétarsson Hjörvar Steinn</t>
  </si>
  <si>
    <t>Gvazava Ketevan</t>
  </si>
  <si>
    <t>Hadáčková Kateřina</t>
  </si>
  <si>
    <t>Hadrbolec Jakub</t>
  </si>
  <si>
    <t>Hajiyev Kanan</t>
  </si>
  <si>
    <t>AZE</t>
  </si>
  <si>
    <t>Hamerník Lukáš</t>
  </si>
  <si>
    <t>Hanušová Tereza</t>
  </si>
  <si>
    <t>Hanzelka Oliver</t>
  </si>
  <si>
    <t>Hanzelka Vít</t>
  </si>
  <si>
    <t>Hanžl Prokop</t>
  </si>
  <si>
    <t>Harikrishna Pentala</t>
  </si>
  <si>
    <t>Hasanli Aliya</t>
  </si>
  <si>
    <t>Hasanli Nurlan</t>
  </si>
  <si>
    <t>Havlíček Jaroslav</t>
  </si>
  <si>
    <t>Havlíčková Tereza</t>
  </si>
  <si>
    <t>Heberla Bartlomiej</t>
  </si>
  <si>
    <t>Heinrichová Veronika</t>
  </si>
  <si>
    <t>Hendrych Nikolas</t>
  </si>
  <si>
    <t>Heneš Martin</t>
  </si>
  <si>
    <t>Herout Tomáš</t>
  </si>
  <si>
    <t>Herškovič Radek</t>
  </si>
  <si>
    <t>Hladiš Radim</t>
  </si>
  <si>
    <t>Hlaváček Aleš</t>
  </si>
  <si>
    <t>Hluzák Albert Sando</t>
  </si>
  <si>
    <t>Hokrová Aneta</t>
  </si>
  <si>
    <t>Holba Patrik</t>
  </si>
  <si>
    <t>Holec Jaroslav</t>
  </si>
  <si>
    <t>Holovská Bára</t>
  </si>
  <si>
    <t>Holovský Marek</t>
  </si>
  <si>
    <t>Holý Maxmilián</t>
  </si>
  <si>
    <t>Holý Vojtěch</t>
  </si>
  <si>
    <t>Homolka Petr</t>
  </si>
  <si>
    <t>Honcharov Makar</t>
  </si>
  <si>
    <t>Horry Adam</t>
  </si>
  <si>
    <t>Hořejší Vít</t>
  </si>
  <si>
    <t>Houser Matyáš</t>
  </si>
  <si>
    <t>Hrabal Nikola</t>
  </si>
  <si>
    <t>Hraský Josef</t>
  </si>
  <si>
    <t>Hrbek Jan</t>
  </si>
  <si>
    <t>Hrbek Lukáš</t>
  </si>
  <si>
    <t>Hroch Jan</t>
  </si>
  <si>
    <t>Hronek Samuel</t>
  </si>
  <si>
    <t>Hroníková Stella</t>
  </si>
  <si>
    <t>Hrubý Václav</t>
  </si>
  <si>
    <t>Hruška Jindřich</t>
  </si>
  <si>
    <t>Hubáček Karel</t>
  </si>
  <si>
    <t>Hübsch Anna</t>
  </si>
  <si>
    <t>Hübsch Ondřej</t>
  </si>
  <si>
    <t>Hübschová Tereza</t>
  </si>
  <si>
    <t>Chamoso Javier</t>
  </si>
  <si>
    <t>Chlubna Ondřej</t>
  </si>
  <si>
    <t>Chmelík Josef</t>
  </si>
  <si>
    <t>Chudoba Emil</t>
  </si>
  <si>
    <t>Chudoba Vilém</t>
  </si>
  <si>
    <t>Chumchal Lukáš</t>
  </si>
  <si>
    <t>Chvojka Pavel</t>
  </si>
  <si>
    <t>Iljazi Emin</t>
  </si>
  <si>
    <t>Ilnický Petr</t>
  </si>
  <si>
    <t>Ilnický Vladimír</t>
  </si>
  <si>
    <t>Irein Rozárie</t>
  </si>
  <si>
    <t>Irving Michael</t>
  </si>
  <si>
    <t>Ivanov Mikhail M</t>
  </si>
  <si>
    <t>Ivičič Vladan</t>
  </si>
  <si>
    <t>Iwanuszek Jan</t>
  </si>
  <si>
    <t>Jakoubek Petr</t>
  </si>
  <si>
    <t>Jakubše Tamae Severína</t>
  </si>
  <si>
    <t>Janata Oliver</t>
  </si>
  <si>
    <t>Janatková Rozálie</t>
  </si>
  <si>
    <t>Janik Igor</t>
  </si>
  <si>
    <t>Janoušek Matěj</t>
  </si>
  <si>
    <t>Jansa Jakub</t>
  </si>
  <si>
    <t>Janšta Dominik</t>
  </si>
  <si>
    <t>Jaracz Pawel</t>
  </si>
  <si>
    <t>Jaša Jan</t>
  </si>
  <si>
    <t>Javorek Petr</t>
  </si>
  <si>
    <t>Javořík Viktor</t>
  </si>
  <si>
    <t>Jenč Vítězslav</t>
  </si>
  <si>
    <t>Jeníková Elena</t>
  </si>
  <si>
    <t>Jeništa Sebastián</t>
  </si>
  <si>
    <t>Jerson Adam</t>
  </si>
  <si>
    <t>Jinek Bohuslav</t>
  </si>
  <si>
    <t>Jinek František</t>
  </si>
  <si>
    <t>Jirousek Adam</t>
  </si>
  <si>
    <t>Jiroušek Jonáš</t>
  </si>
  <si>
    <t>Junek Petr</t>
  </si>
  <si>
    <t>Jung Bedřich</t>
  </si>
  <si>
    <t>Jung Petr</t>
  </si>
  <si>
    <t>Jurina Alexandr</t>
  </si>
  <si>
    <t>Kabelík Šimon</t>
  </si>
  <si>
    <t>Kaczur Florian</t>
  </si>
  <si>
    <t>Kaděrová Martina</t>
  </si>
  <si>
    <t>Kadlík Jakub</t>
  </si>
  <si>
    <t>Kalát Šimon</t>
  </si>
  <si>
    <t>Kálenský Denis</t>
  </si>
  <si>
    <t>Kammová Natálie</t>
  </si>
  <si>
    <t>Kania Alex</t>
  </si>
  <si>
    <t>Kaplan Vojtěch</t>
  </si>
  <si>
    <t>Karásek Libor</t>
  </si>
  <si>
    <t>Karmazin Ondřej</t>
  </si>
  <si>
    <t>Kasalický Diviš</t>
  </si>
  <si>
    <t>Kavanová Anežka</t>
  </si>
  <si>
    <t>Kavanová Valentýna</t>
  </si>
  <si>
    <t>Keprt Dominik</t>
  </si>
  <si>
    <t>Keprt Ondřej</t>
  </si>
  <si>
    <t>Keprt Tadeáš</t>
  </si>
  <si>
    <t>Khimchenko Dmytro</t>
  </si>
  <si>
    <t>Kiani Kiarash</t>
  </si>
  <si>
    <t>IRI</t>
  </si>
  <si>
    <t>Kindelmann Václav</t>
  </si>
  <si>
    <t>Kindelmannová Svatava</t>
  </si>
  <si>
    <t>Kladišovský Filip</t>
  </si>
  <si>
    <t>Klebanová Nina</t>
  </si>
  <si>
    <t>Kličková Lenka</t>
  </si>
  <si>
    <t>Klícha Jindřich</t>
  </si>
  <si>
    <t>Klíma Michal</t>
  </si>
  <si>
    <t>Klimeš Jakub</t>
  </si>
  <si>
    <t>Klimeš Miroslav</t>
  </si>
  <si>
    <t>Kloubek Vít</t>
  </si>
  <si>
    <t>Knap Fabian</t>
  </si>
  <si>
    <t>Knap Oliver</t>
  </si>
  <si>
    <t>Koch Jakub</t>
  </si>
  <si>
    <t>Koleček Jan</t>
  </si>
  <si>
    <t>Kolečko Antonín</t>
  </si>
  <si>
    <t>Koleška Jan</t>
  </si>
  <si>
    <t>Kollár Daniel</t>
  </si>
  <si>
    <t>Kopecká Libuše</t>
  </si>
  <si>
    <t>Korabíková Tereza</t>
  </si>
  <si>
    <t>Korpa Bence</t>
  </si>
  <si>
    <t>Koryčanský Martin</t>
  </si>
  <si>
    <t>Kosek Oskar</t>
  </si>
  <si>
    <t>Kostlivý Lukáš</t>
  </si>
  <si>
    <t>Košťál Marek</t>
  </si>
  <si>
    <t>Kotvalt Antonín</t>
  </si>
  <si>
    <t>Koutecký Václav</t>
  </si>
  <si>
    <t>Kovacs Nikolas</t>
  </si>
  <si>
    <t>Koval Michal</t>
  </si>
  <si>
    <t>Kovářová Denisa</t>
  </si>
  <si>
    <t>Kovářová Nikola</t>
  </si>
  <si>
    <t>Kozelka Václav</t>
  </si>
  <si>
    <t>Koželuha Petr</t>
  </si>
  <si>
    <t>Koželuhová Jitka</t>
  </si>
  <si>
    <t>Král Kevin</t>
  </si>
  <si>
    <t>Králík Jan</t>
  </si>
  <si>
    <t>Králová Alena</t>
  </si>
  <si>
    <t>Králová Josefína</t>
  </si>
  <si>
    <t>Kramář Cyril</t>
  </si>
  <si>
    <t>Krčka Jakub</t>
  </si>
  <si>
    <t>Krejčová Emma</t>
  </si>
  <si>
    <t>Krezl Jaromír</t>
  </si>
  <si>
    <t>Kristl Tomáš</t>
  </si>
  <si>
    <t>Krišica Jan</t>
  </si>
  <si>
    <t>Krišicová Tatiana</t>
  </si>
  <si>
    <t>Kročil Lubor</t>
  </si>
  <si>
    <t>Kročil Richard</t>
  </si>
  <si>
    <t>Krucký Kryštof</t>
  </si>
  <si>
    <t>Krupa Nikolas</t>
  </si>
  <si>
    <t>Krupka Jan</t>
  </si>
  <si>
    <t>Kruselj Danijel</t>
  </si>
  <si>
    <t>Křelina Josef</t>
  </si>
  <si>
    <t>Křížová Eliška</t>
  </si>
  <si>
    <t>Křováčková Emma</t>
  </si>
  <si>
    <t>Kubeček Andrej</t>
  </si>
  <si>
    <t>Kudrna Adam</t>
  </si>
  <si>
    <t>Kunovjánek Alex</t>
  </si>
  <si>
    <t>Kusoň Tomáš</t>
  </si>
  <si>
    <t>Kutheil Karel</t>
  </si>
  <si>
    <t>Kužmik Martin</t>
  </si>
  <si>
    <t>Kvasnička Jakub</t>
  </si>
  <si>
    <t>Kvasničková Sofie</t>
  </si>
  <si>
    <t>Laboj Jakub</t>
  </si>
  <si>
    <t>Lahučká Zdena</t>
  </si>
  <si>
    <t>Lankoč Ondřej</t>
  </si>
  <si>
    <t>Laufersweilerová Ayleen</t>
  </si>
  <si>
    <t>Lavička Richard</t>
  </si>
  <si>
    <t>Lavička Vladimír</t>
  </si>
  <si>
    <t>Lébl Martin</t>
  </si>
  <si>
    <t>Leboeuf Vladan</t>
  </si>
  <si>
    <t>Lengál Marek</t>
  </si>
  <si>
    <t>Lenikus Ondřej</t>
  </si>
  <si>
    <t>Licek Prokop</t>
  </si>
  <si>
    <t>Ličková Anna</t>
  </si>
  <si>
    <t>Liebezeit Jakub</t>
  </si>
  <si>
    <t>Linhart Jonáš</t>
  </si>
  <si>
    <t>Ljubičić Luka</t>
  </si>
  <si>
    <t>Lukáš Antonín</t>
  </si>
  <si>
    <t>Lutskiy Mikhail</t>
  </si>
  <si>
    <t>Macho Petr</t>
  </si>
  <si>
    <t>Machulda Jan</t>
  </si>
  <si>
    <t>Makevich P.</t>
  </si>
  <si>
    <t>Maličký Jakub</t>
  </si>
  <si>
    <t>Malijevský Alexandr</t>
  </si>
  <si>
    <t>Maloziec David</t>
  </si>
  <si>
    <t>Maloziec Ondřej</t>
  </si>
  <si>
    <t>Marek Vojtěch</t>
  </si>
  <si>
    <t>Markina Sofiia</t>
  </si>
  <si>
    <t>Markl Vito</t>
  </si>
  <si>
    <t>Marschner Thomas Dr.</t>
  </si>
  <si>
    <t>Maršík Antonín</t>
  </si>
  <si>
    <t>Martínek Tomáš</t>
  </si>
  <si>
    <t>Martínková Silvie</t>
  </si>
  <si>
    <t>Mashkov Dmitry</t>
  </si>
  <si>
    <t>Matěka Petr</t>
  </si>
  <si>
    <t>Mattas Josef Vavřinec</t>
  </si>
  <si>
    <t>Matušinec Vojtěch</t>
  </si>
  <si>
    <t>Matuška Viktor</t>
  </si>
  <si>
    <t>Matyska Samuel</t>
  </si>
  <si>
    <t>Mauderová Amálie</t>
  </si>
  <si>
    <t>Mayer Filip</t>
  </si>
  <si>
    <t>Mayerová Amélie</t>
  </si>
  <si>
    <t>Meisner Rostislav</t>
  </si>
  <si>
    <t>Melicharová Tereza</t>
  </si>
  <si>
    <t>Melicharová Veronika</t>
  </si>
  <si>
    <t>Menezes Christoph</t>
  </si>
  <si>
    <t>Mihok Oliver</t>
  </si>
  <si>
    <t>Michl Oliver</t>
  </si>
  <si>
    <t>Michna Kamil</t>
  </si>
  <si>
    <t>Michna Petr</t>
  </si>
  <si>
    <t>Mikheev Mark</t>
  </si>
  <si>
    <t>Mikula Albert</t>
  </si>
  <si>
    <t>Mikulášek Šimon</t>
  </si>
  <si>
    <t>Mikulenka David</t>
  </si>
  <si>
    <t>Mikulová Marie</t>
  </si>
  <si>
    <t>Mista Aleksander</t>
  </si>
  <si>
    <t>Mišinger Martin</t>
  </si>
  <si>
    <t>Mišingerová Daniela</t>
  </si>
  <si>
    <t>Moc Matěj</t>
  </si>
  <si>
    <t>Mohr Matyáš</t>
  </si>
  <si>
    <t>Mohr Tomáš</t>
  </si>
  <si>
    <t>Mojdl David</t>
  </si>
  <si>
    <t>Moller Morten Kock</t>
  </si>
  <si>
    <t>Moreno Gonzalez Carlos</t>
  </si>
  <si>
    <t>Mourek Tomáš</t>
  </si>
  <si>
    <t>Moustafa Yaseen</t>
  </si>
  <si>
    <t>Mrázek Kryštof</t>
  </si>
  <si>
    <t>Musil Filip</t>
  </si>
  <si>
    <t>Mydlář Martin</t>
  </si>
  <si>
    <t>Nedohibčenko Vladislav</t>
  </si>
  <si>
    <t>Németh Oskar</t>
  </si>
  <si>
    <t>Nepimach Ondřej</t>
  </si>
  <si>
    <t>Nepimach Vojtěch</t>
  </si>
  <si>
    <t>Netušil Miroslav</t>
  </si>
  <si>
    <t>Neubauer René</t>
  </si>
  <si>
    <t>Neugebauer Hubert</t>
  </si>
  <si>
    <t>Neugebauer Oliver</t>
  </si>
  <si>
    <t>Nguyen Hoang Filip Minh</t>
  </si>
  <si>
    <t>Nieckarz Maja</t>
  </si>
  <si>
    <t>Niemczyk Krzysztof</t>
  </si>
  <si>
    <t>Novák Igor</t>
  </si>
  <si>
    <t>Novák Peter</t>
  </si>
  <si>
    <t>Nový David</t>
  </si>
  <si>
    <t>Nyč Voldánová Barbora</t>
  </si>
  <si>
    <t>Oleško Richard</t>
  </si>
  <si>
    <t>Ondráček Dominik</t>
  </si>
  <si>
    <t>Ondroušek Ladislav</t>
  </si>
  <si>
    <t>Opletal Jakub</t>
  </si>
  <si>
    <t>Opoka Jonáš Roderick</t>
  </si>
  <si>
    <t>Ozimý Filip</t>
  </si>
  <si>
    <t>Pásek Tomáš</t>
  </si>
  <si>
    <t>Paszková Helena</t>
  </si>
  <si>
    <t>Pavel Lukáš</t>
  </si>
  <si>
    <t>Pavlovskij Roman</t>
  </si>
  <si>
    <t>Pechkevych Nataliia</t>
  </si>
  <si>
    <t>Pechr Martin</t>
  </si>
  <si>
    <t>Pejšek Ondřej</t>
  </si>
  <si>
    <t>Pekrt Tomáš</t>
  </si>
  <si>
    <t>Pentala Nadezda</t>
  </si>
  <si>
    <t>Peschel Jakub</t>
  </si>
  <si>
    <t>Pešek Jan Antonín</t>
  </si>
  <si>
    <t>Pešková Sára</t>
  </si>
  <si>
    <t>Petrák Šimon</t>
  </si>
  <si>
    <t>Petrosyan Tigran S.</t>
  </si>
  <si>
    <t>Petrovič Branislav</t>
  </si>
  <si>
    <t>Pham Quang Nam Phong</t>
  </si>
  <si>
    <t>Pícha Adam</t>
  </si>
  <si>
    <t>Pícha Pavel</t>
  </si>
  <si>
    <t>Pilecký Pavel</t>
  </si>
  <si>
    <t>Pilsová Karolína</t>
  </si>
  <si>
    <t>Pirkl Jakub</t>
  </si>
  <si>
    <t>Píša Vojtěch</t>
  </si>
  <si>
    <t>Pleskačová Dagmar</t>
  </si>
  <si>
    <t>Plic Richard</t>
  </si>
  <si>
    <t>Podhorská Riana</t>
  </si>
  <si>
    <t>Podlipská Lucie</t>
  </si>
  <si>
    <t>Podzemský Michal</t>
  </si>
  <si>
    <t>Pohořský Richard</t>
  </si>
  <si>
    <t>Pochman Rudolf</t>
  </si>
  <si>
    <t>Polach Vlastimil</t>
  </si>
  <si>
    <t>Polakovič Julius</t>
  </si>
  <si>
    <t>Ponomariov Ruslan</t>
  </si>
  <si>
    <t>Popel Dalibor</t>
  </si>
  <si>
    <t>Popel Mikuláš</t>
  </si>
  <si>
    <t>Pospíšek Josef</t>
  </si>
  <si>
    <t>Pospíšil Michal</t>
  </si>
  <si>
    <t>Postlová Agáta</t>
  </si>
  <si>
    <t>Žabka Damián</t>
  </si>
  <si>
    <t>Žabokrtský Adam</t>
  </si>
  <si>
    <t>Žáček Dominik</t>
  </si>
  <si>
    <t>Žáček Jaroslav</t>
  </si>
  <si>
    <t>Žáček Jiří</t>
  </si>
  <si>
    <t>Žáček Josef</t>
  </si>
  <si>
    <t>Nacar Lukáš</t>
  </si>
  <si>
    <t>Nový Filip</t>
  </si>
  <si>
    <t>Jelínek Lukáš</t>
  </si>
  <si>
    <t>Kožený Václav</t>
  </si>
  <si>
    <t>Kalík Josef</t>
  </si>
  <si>
    <t>David Pavel</t>
  </si>
  <si>
    <t>Šobotník Petr</t>
  </si>
  <si>
    <t>Pokorný Jiří</t>
  </si>
  <si>
    <t>Mikeška Karel</t>
  </si>
  <si>
    <t>Mašek Vlastimil</t>
  </si>
  <si>
    <t>Hollan Petr</t>
  </si>
  <si>
    <t>Král Jiří</t>
  </si>
  <si>
    <t>Kormoutová Adéla</t>
  </si>
  <si>
    <t>Filip Petr</t>
  </si>
  <si>
    <t>Barabas Aleš</t>
  </si>
  <si>
    <t>Aubrecht Petr</t>
  </si>
  <si>
    <t>Caha Jiří</t>
  </si>
  <si>
    <t>Kopecká Eva</t>
  </si>
  <si>
    <t>Bujupi Fatmir</t>
  </si>
  <si>
    <t>Perušič Ondřej</t>
  </si>
  <si>
    <t>Haase Tomáš</t>
  </si>
  <si>
    <t>Novotný David</t>
  </si>
  <si>
    <t>Man Lukáš</t>
  </si>
  <si>
    <t>Kurz Michal</t>
  </si>
  <si>
    <t>Šlemr Jiří</t>
  </si>
  <si>
    <t>Kafka Vladimír</t>
  </si>
  <si>
    <t>Anaškin Arsenij</t>
  </si>
  <si>
    <t>Červený Jan</t>
  </si>
  <si>
    <t>Homonický Aleš</t>
  </si>
  <si>
    <t>Štěpán David</t>
  </si>
  <si>
    <t>Pluskal Jan</t>
  </si>
  <si>
    <t>Pluskal Miloš</t>
  </si>
  <si>
    <t>Nantl Vojtěch</t>
  </si>
  <si>
    <t>Náplava Jakub</t>
  </si>
  <si>
    <t>Náplava Jan</t>
  </si>
  <si>
    <t>Náplava Jiří</t>
  </si>
  <si>
    <t>Náplava Josef</t>
  </si>
  <si>
    <t>Náplava Michal</t>
  </si>
  <si>
    <t>Náplava Pavel</t>
  </si>
  <si>
    <t>Náplava Petr</t>
  </si>
  <si>
    <t>Nápravník Lukáš</t>
  </si>
  <si>
    <t>Náprstková Nataša</t>
  </si>
  <si>
    <t>Nasavrcký Jaroslav</t>
  </si>
  <si>
    <t>Naske Břetislav</t>
  </si>
  <si>
    <t>Naske Oleg</t>
  </si>
  <si>
    <t>Nastoupil Adam</t>
  </si>
  <si>
    <t>Nastoupil Šimon</t>
  </si>
  <si>
    <t>Nášel Antonín</t>
  </si>
  <si>
    <t>Našinec Zdeněk</t>
  </si>
  <si>
    <t>Nathanský Daniel</t>
  </si>
  <si>
    <t>Nauš Jakub</t>
  </si>
  <si>
    <t>Navara David</t>
  </si>
  <si>
    <t>Návrat Robert</t>
  </si>
  <si>
    <t>Navrat Roman</t>
  </si>
  <si>
    <t>Návrat Václav</t>
  </si>
  <si>
    <t>Návrat Vladimír</t>
  </si>
  <si>
    <t>Navrátil Denis</t>
  </si>
  <si>
    <t>Navrátil Dominik</t>
  </si>
  <si>
    <t>Navrátil Filip</t>
  </si>
  <si>
    <t>Navrátil František</t>
  </si>
  <si>
    <t>Navrátil Jakub</t>
  </si>
  <si>
    <t>Navrátil Jiří</t>
  </si>
  <si>
    <t>Smutný Jan</t>
  </si>
  <si>
    <t>SK LISA</t>
  </si>
  <si>
    <t>Dušek Richard</t>
  </si>
  <si>
    <t>Šmejkal Josef</t>
  </si>
  <si>
    <t>Šmíd Daniel</t>
  </si>
  <si>
    <t>Šmíd David</t>
  </si>
  <si>
    <t>Šmíd František</t>
  </si>
  <si>
    <t>Šmíd Jan</t>
  </si>
  <si>
    <t>Šmíd Miloslav</t>
  </si>
  <si>
    <t>Šmíd Ondřej</t>
  </si>
  <si>
    <t>Šmíd Pavel</t>
  </si>
  <si>
    <t>Šmíd Radek</t>
  </si>
  <si>
    <t>Šmida Martin</t>
  </si>
  <si>
    <t>Šmídek Prokop</t>
  </si>
  <si>
    <t>Šmídt Jiří</t>
  </si>
  <si>
    <t>Šmoldas Milan</t>
  </si>
  <si>
    <t>Šmolík Jáchym</t>
  </si>
  <si>
    <t>Šmolík Matěj</t>
  </si>
  <si>
    <t>Šmucr Radek</t>
  </si>
  <si>
    <t>Šmudla Jan</t>
  </si>
  <si>
    <t>Šnábl Šimon</t>
  </si>
  <si>
    <t>Šnaid Jan</t>
  </si>
  <si>
    <t>Šnajdr Daniel</t>
  </si>
  <si>
    <t>Šnajdr Dominik</t>
  </si>
  <si>
    <t>Šnajdr Martin</t>
  </si>
  <si>
    <t>Šneberger Josef</t>
  </si>
  <si>
    <t>Šneidr Michal</t>
  </si>
  <si>
    <t>Šneidr Radim</t>
  </si>
  <si>
    <t>Šnejdrla Jan</t>
  </si>
  <si>
    <t>Šnejdrla Martin</t>
  </si>
  <si>
    <t>Šnevajs Heřman</t>
  </si>
  <si>
    <t>Šnobl Miloš</t>
  </si>
  <si>
    <t>Šnorek Milan</t>
  </si>
  <si>
    <t>Šnyta Zdeněk</t>
  </si>
  <si>
    <t>Šobáň Jaroslav</t>
  </si>
  <si>
    <t>Pisk Petr</t>
  </si>
  <si>
    <t>Piskač Ondřej</t>
  </si>
  <si>
    <t>Piskačová Anna</t>
  </si>
  <si>
    <t>Piskoř Martin</t>
  </si>
  <si>
    <t>Piskoř Matěj</t>
  </si>
  <si>
    <t>Piskovský Tomáš</t>
  </si>
  <si>
    <t>Pistulka Adam</t>
  </si>
  <si>
    <t>Pistulka Štěpán</t>
  </si>
  <si>
    <t>Píša Ladislav</t>
  </si>
  <si>
    <t>Píša Lubomír</t>
  </si>
  <si>
    <t>Píša Vladimír</t>
  </si>
  <si>
    <t>Píše Jiří</t>
  </si>
  <si>
    <t>Píše Michal</t>
  </si>
  <si>
    <t>Píšek Daniel</t>
  </si>
  <si>
    <t>Píšová Adriana</t>
  </si>
  <si>
    <t>Píšová Petra</t>
  </si>
  <si>
    <t>Serbouti Youness</t>
  </si>
  <si>
    <t>Sereda Vít</t>
  </si>
  <si>
    <t>Severa Jiří</t>
  </si>
  <si>
    <t>Severin Luboš</t>
  </si>
  <si>
    <t>Severýn Jaromír</t>
  </si>
  <si>
    <t>Sewiola Petr</t>
  </si>
  <si>
    <t>Sewiola Šimon</t>
  </si>
  <si>
    <t>Sezemský Josef</t>
  </si>
  <si>
    <t>Sháněl Jaroslav</t>
  </si>
  <si>
    <t>Sharashenidze Akaki</t>
  </si>
  <si>
    <t>Shejbal Rostislav</t>
  </si>
  <si>
    <t>Shejbalová Adéla</t>
  </si>
  <si>
    <t>Shyskanynets Maksym</t>
  </si>
  <si>
    <t>Schaffer David</t>
  </si>
  <si>
    <t>Schaffer Ondřej</t>
  </si>
  <si>
    <t>Schánilec Martin</t>
  </si>
  <si>
    <t>Scharbert Vladimír</t>
  </si>
  <si>
    <t>Scharfen Jan</t>
  </si>
  <si>
    <t>Scheichenost Michal</t>
  </si>
  <si>
    <t>Scheichl Vojtěch</t>
  </si>
  <si>
    <t>Schejbal Martin</t>
  </si>
  <si>
    <t>Schenk Tomáš</t>
  </si>
  <si>
    <t>Schick Matyáš</t>
  </si>
  <si>
    <t>Schier Jan</t>
  </si>
  <si>
    <t>Schiffert Miroslav</t>
  </si>
  <si>
    <t>Víglaský Jaroslav</t>
  </si>
  <si>
    <t>Vihnár Milan</t>
  </si>
  <si>
    <t>Vích Adam</t>
  </si>
  <si>
    <t>Vích David</t>
  </si>
  <si>
    <t>Vích Jakub</t>
  </si>
  <si>
    <t>Vích Matěj</t>
  </si>
  <si>
    <t>Vícha Marek</t>
  </si>
  <si>
    <t>Vícha Martin</t>
  </si>
  <si>
    <t>Vícha Michal</t>
  </si>
  <si>
    <t>Vícha Petr</t>
  </si>
  <si>
    <t>Vicher Jan</t>
  </si>
  <si>
    <t>Vichlenda Milan</t>
  </si>
  <si>
    <t>Vichorec Antonín</t>
  </si>
  <si>
    <t>Viktorin Jaroslav</t>
  </si>
  <si>
    <t>Viktorin Petr</t>
  </si>
  <si>
    <t>Viktorín Rudolf</t>
  </si>
  <si>
    <t>Vilášek Antonín</t>
  </si>
  <si>
    <t>Vilášek Martin</t>
  </si>
  <si>
    <t>Vilém Rostislav</t>
  </si>
  <si>
    <t>Vilhelm Jan</t>
  </si>
  <si>
    <t>Vilímec Miroslav</t>
  </si>
  <si>
    <t>Vilímek Petr</t>
  </si>
  <si>
    <t>Vilímek Vít</t>
  </si>
  <si>
    <t>Vilímová Julie</t>
  </si>
  <si>
    <t>Vilimovský Radek</t>
  </si>
  <si>
    <t>Vilk Viktor</t>
  </si>
  <si>
    <t>Vimmer Miloš</t>
  </si>
  <si>
    <t>Vimmer Petr</t>
  </si>
  <si>
    <t>Zvěřina Jan</t>
  </si>
  <si>
    <t>Zvířecí Adam</t>
  </si>
  <si>
    <t>Zvířecí Matyáš</t>
  </si>
  <si>
    <t>Zvolánek Libor</t>
  </si>
  <si>
    <t>Zvolánek Petr</t>
  </si>
  <si>
    <t>Zvolánek Štěpán</t>
  </si>
  <si>
    <t>Zvolánek Tomáš</t>
  </si>
  <si>
    <t>Zvolánek Vojtěch</t>
  </si>
  <si>
    <t>Zvolánková Alžběta</t>
  </si>
  <si>
    <t>Zvolánková Lenka</t>
  </si>
  <si>
    <t>Zvolenský David</t>
  </si>
  <si>
    <t>Zvolenský Václav</t>
  </si>
  <si>
    <t>Zvonek Petr</t>
  </si>
  <si>
    <t>Zvoníček Jáchym</t>
  </si>
  <si>
    <t>Zvoníček Vojtěch</t>
  </si>
  <si>
    <t>Zvrtek Jan</t>
  </si>
  <si>
    <t>Zwaschka František</t>
  </si>
  <si>
    <t>Zwiener Mathias Rudolf</t>
  </si>
  <si>
    <t>Žabenský Jaroslav</t>
  </si>
  <si>
    <t>Reitingerová Iveta</t>
  </si>
  <si>
    <t>Rejholec Vojtěch</t>
  </si>
  <si>
    <t>Rejman Jindřich</t>
  </si>
  <si>
    <t>Rejman Jiří</t>
  </si>
  <si>
    <t>Rejman Martin</t>
  </si>
  <si>
    <t>Rejmont Lukáš</t>
  </si>
  <si>
    <t>Rejmont Vladimír</t>
  </si>
  <si>
    <t>Rejna Josef</t>
  </si>
  <si>
    <t>Rejnuš Josef</t>
  </si>
  <si>
    <t>Rejzek Jáchym</t>
  </si>
  <si>
    <t>Rejzek Leoš</t>
  </si>
  <si>
    <t>Rell Martin</t>
  </si>
  <si>
    <t>Remar Dominik</t>
  </si>
  <si>
    <t>Remeš Radek</t>
  </si>
  <si>
    <t>Remeš Richard</t>
  </si>
  <si>
    <t>Remeš Stanislav</t>
  </si>
  <si>
    <t>Remeš Šimon</t>
  </si>
  <si>
    <t>Remešová Karolína</t>
  </si>
  <si>
    <t>Remešová Kateřina</t>
  </si>
  <si>
    <t>Renda Jaroslav</t>
  </si>
  <si>
    <t>Rennerová Michalle</t>
  </si>
  <si>
    <t>Repa Dušan</t>
  </si>
  <si>
    <t>Repák Jan</t>
  </si>
  <si>
    <t>Repka Miroslav</t>
  </si>
  <si>
    <t>Res Martin</t>
  </si>
  <si>
    <t>Resch Petr</t>
  </si>
  <si>
    <t>Reschel Jan</t>
  </si>
  <si>
    <t>Reschel Josef</t>
  </si>
  <si>
    <t>Panenka René</t>
  </si>
  <si>
    <t>Pánik Tomáš</t>
  </si>
  <si>
    <t>Pánková Anna</t>
  </si>
  <si>
    <t>Pankovič Ján</t>
  </si>
  <si>
    <t>Panocha Matěj</t>
  </si>
  <si>
    <t>Panochová Diana</t>
  </si>
  <si>
    <t>Panoš Jan</t>
  </si>
  <si>
    <t>Panušková Eva</t>
  </si>
  <si>
    <t>Panušková Tereza</t>
  </si>
  <si>
    <t>Papáček Štěpán</t>
  </si>
  <si>
    <t>Papáček Tomáš</t>
  </si>
  <si>
    <t>Papán Cyril</t>
  </si>
  <si>
    <t>Papay Jindřich</t>
  </si>
  <si>
    <t>Papay Marek</t>
  </si>
  <si>
    <t>Papež Vilém</t>
  </si>
  <si>
    <t>Papík Jaromír</t>
  </si>
  <si>
    <t>Papoušek Michal</t>
  </si>
  <si>
    <t>Papšík Miroslav</t>
  </si>
  <si>
    <t>Papuga Miroslav</t>
  </si>
  <si>
    <t>Papuga Zdeněk</t>
  </si>
  <si>
    <t>Parák Dominik</t>
  </si>
  <si>
    <t>Parák František</t>
  </si>
  <si>
    <t>Páral Adam</t>
  </si>
  <si>
    <t>Páral Filip</t>
  </si>
  <si>
    <t>Páral Michal</t>
  </si>
  <si>
    <t>Páral Stanislav</t>
  </si>
  <si>
    <t>Pardík Zdeněk</t>
  </si>
  <si>
    <t>Pardy Jiří</t>
  </si>
  <si>
    <t>Pardy Martin</t>
  </si>
  <si>
    <t>Parkán Vít</t>
  </si>
  <si>
    <t>Parma František</t>
  </si>
  <si>
    <t>Parolek Miloš</t>
  </si>
  <si>
    <t>Paroulek Pavel</t>
  </si>
  <si>
    <t>Parpel Petr</t>
  </si>
  <si>
    <t>Partyka František</t>
  </si>
  <si>
    <t>Partyka Jaroslav</t>
  </si>
  <si>
    <t>Partyková Nikola</t>
  </si>
  <si>
    <t>Partyš Petr</t>
  </si>
  <si>
    <t>Pařík Jiří</t>
  </si>
  <si>
    <t>Pařík Vojtěch</t>
  </si>
  <si>
    <t>Vincenc Jiří</t>
  </si>
  <si>
    <t>Vincenc Tomáš</t>
  </si>
  <si>
    <t>Vincenec Kvido</t>
  </si>
  <si>
    <t>Vincíbr Marek</t>
  </si>
  <si>
    <t>Vincíbr Vojtěch</t>
  </si>
  <si>
    <t>Vincze Roman</t>
  </si>
  <si>
    <t>Vindiš Patrik</t>
  </si>
  <si>
    <t>Vinklárek Antonín</t>
  </si>
  <si>
    <t>Vinklárek Ondřej</t>
  </si>
  <si>
    <t>Vinklárek Robert</t>
  </si>
  <si>
    <t>Vinklárek Vlastimil</t>
  </si>
  <si>
    <t>Vinohradský Lukáš</t>
  </si>
  <si>
    <t>Vinopal Vít</t>
  </si>
  <si>
    <t>Vinš Karel</t>
  </si>
  <si>
    <t>Wolf František</t>
  </si>
  <si>
    <t>Wolf Ondřej</t>
  </si>
  <si>
    <t>Wolf Otakar</t>
  </si>
  <si>
    <t>Wolf Petr</t>
  </si>
  <si>
    <t>Wolf Vilém</t>
  </si>
  <si>
    <t>Wolfová Natálie</t>
  </si>
  <si>
    <t>Worek Joanna</t>
  </si>
  <si>
    <t>Wrhel Vladimír</t>
  </si>
  <si>
    <t>Wrzecionko David</t>
  </si>
  <si>
    <t>Wünsch Jiří</t>
  </si>
  <si>
    <t>Wünsch Radek</t>
  </si>
  <si>
    <t>Yong Daniel</t>
  </si>
  <si>
    <t>Yong Hannah</t>
  </si>
  <si>
    <t>Záběhlický Jiří</t>
  </si>
  <si>
    <t>Zabloudil Daniel</t>
  </si>
  <si>
    <t>Zabloudil Ivo</t>
  </si>
  <si>
    <t>Zabloudil Luděk</t>
  </si>
  <si>
    <t>Zabloudil Radek</t>
  </si>
  <si>
    <t>Záboj Josef</t>
  </si>
  <si>
    <t>Zábranský Vít</t>
  </si>
  <si>
    <t>Zabystrzan Pavel</t>
  </si>
  <si>
    <t>Zacpal Rostislav</t>
  </si>
  <si>
    <t>Zadina Jaroslav</t>
  </si>
  <si>
    <t>Zadina Jiří</t>
  </si>
  <si>
    <t>Zadina Tomáš</t>
  </si>
  <si>
    <t>Zadina Vít</t>
  </si>
  <si>
    <t>Zádrapa Jakub</t>
  </si>
  <si>
    <t>Zádrapa Radek</t>
  </si>
  <si>
    <t>Siegl Jiří</t>
  </si>
  <si>
    <t>Siegl Robin</t>
  </si>
  <si>
    <t>Sichrovský Filip</t>
  </si>
  <si>
    <t>Sichrovský Tomáš</t>
  </si>
  <si>
    <t>Sika Tomáš</t>
  </si>
  <si>
    <t>Sikora Jakub</t>
  </si>
  <si>
    <t>Sikora Jan</t>
  </si>
  <si>
    <t>Sikora Lukáš</t>
  </si>
  <si>
    <t>Sikora Matouš</t>
  </si>
  <si>
    <t>Sikora Petr</t>
  </si>
  <si>
    <t>Sikora Roman</t>
  </si>
  <si>
    <t>Sikora Tomáš</t>
  </si>
  <si>
    <t>Sikorová Alena</t>
  </si>
  <si>
    <t>Sikorová Ester</t>
  </si>
  <si>
    <t>Sikorová Jana</t>
  </si>
  <si>
    <t>Sikorová Olga</t>
  </si>
  <si>
    <t>Sikyta Pavel</t>
  </si>
  <si>
    <t>Síleš Jan</t>
  </si>
  <si>
    <t>Silvan Roman</t>
  </si>
  <si>
    <t>Simajchl Adam</t>
  </si>
  <si>
    <t>Simet Martin</t>
  </si>
  <si>
    <t>Simon Jakub</t>
  </si>
  <si>
    <t>Simon Jan</t>
  </si>
  <si>
    <t>Simon Lukáš</t>
  </si>
  <si>
    <t>Simon Michal</t>
  </si>
  <si>
    <t>Simon Vilém</t>
  </si>
  <si>
    <t>Simon Vladimír</t>
  </si>
  <si>
    <t>Paulík Martin</t>
  </si>
  <si>
    <t>Paulík Václav</t>
  </si>
  <si>
    <t>Paulíková Barbora</t>
  </si>
  <si>
    <t>Paulíková Klára</t>
  </si>
  <si>
    <t>Paulíková Marie</t>
  </si>
  <si>
    <t>Paulus Václav</t>
  </si>
  <si>
    <t>Paur Tomáš</t>
  </si>
  <si>
    <t>Pávek Jan</t>
  </si>
  <si>
    <t>Pávek Leoš</t>
  </si>
  <si>
    <t>Pavel Ondra</t>
  </si>
  <si>
    <t>Pavel Richard</t>
  </si>
  <si>
    <t>Pavelčík Jaroslav</t>
  </si>
  <si>
    <t>Pavelek Karel</t>
  </si>
  <si>
    <t>Pavelek Lukáš</t>
  </si>
  <si>
    <t>Pavelek Stanislav</t>
  </si>
  <si>
    <t>Pavelek Štěpán</t>
  </si>
  <si>
    <t>Pavelek Tomáš</t>
  </si>
  <si>
    <t>Pavelka Adam</t>
  </si>
  <si>
    <t>Pavelka Daniel</t>
  </si>
  <si>
    <t>Pavelka František</t>
  </si>
  <si>
    <t>Pavelka Hubert Jan</t>
  </si>
  <si>
    <t>Pavelka Jindřich</t>
  </si>
  <si>
    <t>Pavelka Jiří</t>
  </si>
  <si>
    <t>Pavelka Miroslav</t>
  </si>
  <si>
    <t>Pavelka Oldřich</t>
  </si>
  <si>
    <t>Pavelka Ondřej</t>
  </si>
  <si>
    <t>Pavelka Tomáš</t>
  </si>
  <si>
    <t>Roub Radek</t>
  </si>
  <si>
    <t>Roubal František</t>
  </si>
  <si>
    <t>Roubal Matyáš</t>
  </si>
  <si>
    <t>Roubal Ondřej</t>
  </si>
  <si>
    <t>Roubalík Jakub</t>
  </si>
  <si>
    <t>Roubalík Jaromír</t>
  </si>
  <si>
    <t>Roubíček Milan</t>
  </si>
  <si>
    <t>Roubíček Tomáš</t>
  </si>
  <si>
    <t>Roubík Ondřej</t>
  </si>
  <si>
    <t>Rouč Karel</t>
  </si>
  <si>
    <t>Rouč Michal</t>
  </si>
  <si>
    <t>Roučová Alžběta</t>
  </si>
  <si>
    <t>Roupec Libor</t>
  </si>
  <si>
    <t>Rous Tomáš</t>
  </si>
  <si>
    <t>Rousek Pavel</t>
  </si>
  <si>
    <t>Nikodým Marek</t>
  </si>
  <si>
    <t>Nikolinko Alexandr</t>
  </si>
  <si>
    <t>Nikolinko Tomáš</t>
  </si>
  <si>
    <t>Nikorjak Miroslav</t>
  </si>
  <si>
    <t>Nikrmajer Václav</t>
  </si>
  <si>
    <t>Nimmertondl Petr</t>
  </si>
  <si>
    <t>Nipča Miroslav</t>
  </si>
  <si>
    <t>Nitra René</t>
  </si>
  <si>
    <t>Nodl Filip</t>
  </si>
  <si>
    <t>Ňorba Arťom</t>
  </si>
  <si>
    <t>Norek Stanislav</t>
  </si>
  <si>
    <t>Nosál Aleš</t>
  </si>
  <si>
    <t>Nosál Marek</t>
  </si>
  <si>
    <t>Nosek Jakub</t>
  </si>
  <si>
    <t>Nosek Jan</t>
  </si>
  <si>
    <t>Nosek Jiří</t>
  </si>
  <si>
    <t>Nosek Stanislav</t>
  </si>
  <si>
    <t>Noščák Denis</t>
  </si>
  <si>
    <t>Nouri Ali</t>
  </si>
  <si>
    <t>Nová Michaela</t>
  </si>
  <si>
    <t>Nováček Jakub</t>
  </si>
  <si>
    <t>Nováček Jan</t>
  </si>
  <si>
    <t>Nováček Karel</t>
  </si>
  <si>
    <t>Nováček Miroslav</t>
  </si>
  <si>
    <t>Nováček Pavel</t>
  </si>
  <si>
    <t>Nováček Petr</t>
  </si>
  <si>
    <t>Novák Adam</t>
  </si>
  <si>
    <t>Novák Alan</t>
  </si>
  <si>
    <t>Novák Aleš</t>
  </si>
  <si>
    <t>Novák Bohdan</t>
  </si>
  <si>
    <t>Novák Bořivoj</t>
  </si>
  <si>
    <t>Novák Čeněk</t>
  </si>
  <si>
    <t>Novák Daniel</t>
  </si>
  <si>
    <t>Ludačka Miroslav</t>
  </si>
  <si>
    <t>Ludín Jiří</t>
  </si>
  <si>
    <t>Ludvíček Josef</t>
  </si>
  <si>
    <t>Ludvik František</t>
  </si>
  <si>
    <t>Ludvík Lukáš</t>
  </si>
  <si>
    <t>Ludvík Tomáš</t>
  </si>
  <si>
    <t>Ludvová Marie</t>
  </si>
  <si>
    <t>Ludwig Albert</t>
  </si>
  <si>
    <t>Ludwig Petr</t>
  </si>
  <si>
    <t>Lufinka Pavel</t>
  </si>
  <si>
    <t>Luka Zdeněk</t>
  </si>
  <si>
    <t>Lukáč Jakub</t>
  </si>
  <si>
    <t>Lukáš Dalibor</t>
  </si>
  <si>
    <t>Lukáš Vojtěch</t>
  </si>
  <si>
    <t>Lukašík Filip</t>
  </si>
  <si>
    <t>Lukášková Ellen</t>
  </si>
  <si>
    <t>Lukaštík David</t>
  </si>
  <si>
    <t>Lukaštík Jaroslav</t>
  </si>
  <si>
    <t>Lukaštík Ondřej</t>
  </si>
  <si>
    <t>Lukavec Martin</t>
  </si>
  <si>
    <t>Lukesz Maxmilián</t>
  </si>
  <si>
    <t>Lukeš Daniel</t>
  </si>
  <si>
    <t>Lukeš František</t>
  </si>
  <si>
    <t>Lukeš Tomáš</t>
  </si>
  <si>
    <t>Lukešová Barbora</t>
  </si>
  <si>
    <t>Lukešová Kateřina</t>
  </si>
  <si>
    <t>Luks Martin</t>
  </si>
  <si>
    <t>Lukša Aleš</t>
  </si>
  <si>
    <t>Lukša Zdeněk</t>
  </si>
  <si>
    <t>Lukšová Elen Sofie</t>
  </si>
  <si>
    <t>Lukůvka František</t>
  </si>
  <si>
    <t>Luňáček Luboš</t>
  </si>
  <si>
    <t>Luňák Květoslav</t>
  </si>
  <si>
    <t>Luňák Pavel</t>
  </si>
  <si>
    <t>Rupprich Jan</t>
  </si>
  <si>
    <t>Rusín Tomáš</t>
  </si>
  <si>
    <t>Rusnák Jan</t>
  </si>
  <si>
    <t>Russo David</t>
  </si>
  <si>
    <t>Rusz Jakub</t>
  </si>
  <si>
    <t>Rusz Jan</t>
  </si>
  <si>
    <t>Rusz Patrik</t>
  </si>
  <si>
    <t>Rusz Piotr</t>
  </si>
  <si>
    <t>Rusz Roman</t>
  </si>
  <si>
    <t>Rusz Vratislav</t>
  </si>
  <si>
    <t>Ruta Dominik</t>
  </si>
  <si>
    <t>Růta Vít</t>
  </si>
  <si>
    <t>Rutter Lidmila</t>
  </si>
  <si>
    <t>Různa Jindřich</t>
  </si>
  <si>
    <t>Růžek Josef</t>
  </si>
  <si>
    <t>Růžek Karel</t>
  </si>
  <si>
    <t>Růžek Tomáš</t>
  </si>
  <si>
    <t>Růžička Aleš</t>
  </si>
  <si>
    <t>Růžička Alexandr</t>
  </si>
  <si>
    <t>Růžička Daniel</t>
  </si>
  <si>
    <t>Růžička David</t>
  </si>
  <si>
    <t>Růžička František</t>
  </si>
  <si>
    <t>Růžička Ivo</t>
  </si>
  <si>
    <t>Růžička Jakub</t>
  </si>
  <si>
    <t>Růžička Jan</t>
  </si>
  <si>
    <t>Růžička Jaroslav</t>
  </si>
  <si>
    <t>Růžička Josef</t>
  </si>
  <si>
    <t>Růžička Lubomír</t>
  </si>
  <si>
    <t>Růžička Marek</t>
  </si>
  <si>
    <t>Růžička Milan</t>
  </si>
  <si>
    <t>Růžička Miloš</t>
  </si>
  <si>
    <t>Růžička Oto</t>
  </si>
  <si>
    <t>Růžička Petr</t>
  </si>
  <si>
    <t>Růžička Richard</t>
  </si>
  <si>
    <t>Růžička Tomáš</t>
  </si>
  <si>
    <t>Růžička Vít</t>
  </si>
  <si>
    <t>Růžička Vojtěch</t>
  </si>
  <si>
    <t>Růžičková Aneta</t>
  </si>
  <si>
    <t>Růžičková Ema</t>
  </si>
  <si>
    <t>Růžičková Helena</t>
  </si>
  <si>
    <t>Růžičková Ivana</t>
  </si>
  <si>
    <t>Ryba Jaroslav</t>
  </si>
  <si>
    <t>Ryba Josef</t>
  </si>
  <si>
    <t>Ryba Matěj</t>
  </si>
  <si>
    <t>Ryba Petr</t>
  </si>
  <si>
    <t>Rybáček Jan</t>
  </si>
  <si>
    <t>Rybáček Jiří</t>
  </si>
  <si>
    <t>Rybáček Lukáš</t>
  </si>
  <si>
    <t>Rybáček Martin</t>
  </si>
  <si>
    <t>Rybáčková Lucie</t>
  </si>
  <si>
    <t>Rybák Milan</t>
  </si>
  <si>
    <t>Rybář Josef</t>
  </si>
  <si>
    <t>Rybář Robin</t>
  </si>
  <si>
    <t>Rybín Jan</t>
  </si>
  <si>
    <t>Rybka Ivan</t>
  </si>
  <si>
    <t>Rybníček Filip</t>
  </si>
  <si>
    <t>Rybová Magdalena</t>
  </si>
  <si>
    <t>Rycka Jiří</t>
  </si>
  <si>
    <t>Rýdl Adolf</t>
  </si>
  <si>
    <t>Rydl František</t>
  </si>
  <si>
    <t>Rýdl Jan</t>
  </si>
  <si>
    <t>Rýdl Tomáš</t>
  </si>
  <si>
    <t>Rýdlo Marcel</t>
  </si>
  <si>
    <t>Rýgl David</t>
  </si>
  <si>
    <t>Rýgl Jakub</t>
  </si>
  <si>
    <t>Rygl Jiří</t>
  </si>
  <si>
    <t>Ryglová Tereza</t>
  </si>
  <si>
    <t>Rychlík Luboš</t>
  </si>
  <si>
    <t>Rychlík Zdeněk</t>
  </si>
  <si>
    <t>Režná Hedvika</t>
  </si>
  <si>
    <t>Kulhánek Tobiáš</t>
  </si>
  <si>
    <t>Kulhánková Radka</t>
  </si>
  <si>
    <t>Kulhavý František</t>
  </si>
  <si>
    <t>Kulhavý Martin</t>
  </si>
  <si>
    <t>Kulhavý Petr</t>
  </si>
  <si>
    <t>Kulička Jan</t>
  </si>
  <si>
    <t>Kuličková Tereza</t>
  </si>
  <si>
    <t>Kuligová Petra</t>
  </si>
  <si>
    <t>Kulich Matěj</t>
  </si>
  <si>
    <t>Kulich Radek</t>
  </si>
  <si>
    <t>Kulich Tomáš</t>
  </si>
  <si>
    <t>Kulík Matěj</t>
  </si>
  <si>
    <t>Kuliš Vojtěch</t>
  </si>
  <si>
    <t>Kullač Pavol</t>
  </si>
  <si>
    <t>Kulovaná Eva</t>
  </si>
  <si>
    <t>Kulovaný Jakub</t>
  </si>
  <si>
    <t>Kulovaný Radomír</t>
  </si>
  <si>
    <t>Kumpošt Pavel</t>
  </si>
  <si>
    <t>Kumžák Jakub</t>
  </si>
  <si>
    <t>Kuna Dušan</t>
  </si>
  <si>
    <t>Kunát Jaromír</t>
  </si>
  <si>
    <t>Kunc Alois</t>
  </si>
  <si>
    <t>Kunc Jaroslav</t>
  </si>
  <si>
    <t>Kunc Karel</t>
  </si>
  <si>
    <t>Kunc Lukáš</t>
  </si>
  <si>
    <t>Kunc Matyáš</t>
  </si>
  <si>
    <t>Kunc Miroslav</t>
  </si>
  <si>
    <t>Kunc Ondřej</t>
  </si>
  <si>
    <t>Kunc Petr</t>
  </si>
  <si>
    <t>Kunc Tomáš</t>
  </si>
  <si>
    <t>Kunc Václav</t>
  </si>
  <si>
    <t>Kunčar Petr</t>
  </si>
  <si>
    <t>Kunčar Stanislav</t>
  </si>
  <si>
    <t>Kunčická Klára</t>
  </si>
  <si>
    <t>Kunčík Petr</t>
  </si>
  <si>
    <t>Kundrát Jiří</t>
  </si>
  <si>
    <t>Kundrát Vojtěch</t>
  </si>
  <si>
    <t>Klinkovský Jakub</t>
  </si>
  <si>
    <t>Klinkovský Jiří</t>
  </si>
  <si>
    <t>Klinkovský Vojtěch</t>
  </si>
  <si>
    <t>Klobouček Miroslav</t>
  </si>
  <si>
    <t>Klobouk Jiří</t>
  </si>
  <si>
    <t>Klöcker Štěpán</t>
  </si>
  <si>
    <t>Klodner Filip</t>
  </si>
  <si>
    <t>Klofáč Filip</t>
  </si>
  <si>
    <t>Klofáč Jakub</t>
  </si>
  <si>
    <t>Klofáč Michal</t>
  </si>
  <si>
    <t>Klokner Albert</t>
  </si>
  <si>
    <t>Klos Jiří</t>
  </si>
  <si>
    <t>Klosse Vladimír</t>
  </si>
  <si>
    <t>Klouček Bolek</t>
  </si>
  <si>
    <t>Klouček Jindřich</t>
  </si>
  <si>
    <t>Klouček Jiří</t>
  </si>
  <si>
    <t>Klouček Michal</t>
  </si>
  <si>
    <t>Klouček Prokop</t>
  </si>
  <si>
    <t>Kloučková Cecílie</t>
  </si>
  <si>
    <t>Kloučková Milena</t>
  </si>
  <si>
    <t>Luňák Rostislav</t>
  </si>
  <si>
    <t>Luncar Jan</t>
  </si>
  <si>
    <t>Lupínková Kateřina</t>
  </si>
  <si>
    <t>Lupinski Jonáš</t>
  </si>
  <si>
    <t>Lupoměstský Milan</t>
  </si>
  <si>
    <t>Lusk Jiří</t>
  </si>
  <si>
    <t>Lusk Miloslav</t>
  </si>
  <si>
    <t>Lust Dominik</t>
  </si>
  <si>
    <t>Luštinec Vladimír</t>
  </si>
  <si>
    <t>Luzulu Forest</t>
  </si>
  <si>
    <t>Lužík Libor</t>
  </si>
  <si>
    <t>Lužný Rostislav</t>
  </si>
  <si>
    <t>Lyčka Jaromír</t>
  </si>
  <si>
    <t>Lys Josef</t>
  </si>
  <si>
    <t>Lysák Karel</t>
  </si>
  <si>
    <t>Lysáková Aneta</t>
  </si>
  <si>
    <t>Lysek Jan</t>
  </si>
  <si>
    <t>Lysek Štěpán</t>
  </si>
  <si>
    <t>Lysý František</t>
  </si>
  <si>
    <t>Máca Aleš</t>
  </si>
  <si>
    <t>Maca Tomáš</t>
  </si>
  <si>
    <t>Macal Jíří</t>
  </si>
  <si>
    <t>Macan Tomáš</t>
  </si>
  <si>
    <t>Macas Matěj</t>
  </si>
  <si>
    <t>Macas Vladimír</t>
  </si>
  <si>
    <t>Macasová Tereza</t>
  </si>
  <si>
    <t>Maceček Pavel</t>
  </si>
  <si>
    <t>Macek Jaroslav</t>
  </si>
  <si>
    <t>Macek Kamil</t>
  </si>
  <si>
    <t>Macek Libor</t>
  </si>
  <si>
    <t>Macek Lukáš</t>
  </si>
  <si>
    <t>Macek Martin</t>
  </si>
  <si>
    <t>Macek Matěj</t>
  </si>
  <si>
    <t>Macek Oldřich</t>
  </si>
  <si>
    <t>Macek Ondřej</t>
  </si>
  <si>
    <t>Maceška Bohumír</t>
  </si>
  <si>
    <t>Maceška Vladimír</t>
  </si>
  <si>
    <t>Macešková Erika</t>
  </si>
  <si>
    <t>Macíček Ivan</t>
  </si>
  <si>
    <t>Macíček Jakub</t>
  </si>
  <si>
    <t>Macíček Jan</t>
  </si>
  <si>
    <t>Macík Jan</t>
  </si>
  <si>
    <t>Macík Milan</t>
  </si>
  <si>
    <t>Macinauer Dan</t>
  </si>
  <si>
    <t>Macinka Václav</t>
  </si>
  <si>
    <t>Macků Emil</t>
  </si>
  <si>
    <t>Prouza Pavel</t>
  </si>
  <si>
    <t>Prouza Tomáš</t>
  </si>
  <si>
    <t>Provazník Gabriel</t>
  </si>
  <si>
    <t>Provazník Ivo</t>
  </si>
  <si>
    <t>Provazník Jan</t>
  </si>
  <si>
    <t>Provazník Jiří</t>
  </si>
  <si>
    <t>Provazník Josef</t>
  </si>
  <si>
    <t>Provazník Kryštof</t>
  </si>
  <si>
    <t>Rychlý Alex</t>
  </si>
  <si>
    <t>Rychlý Tomáš</t>
  </si>
  <si>
    <t>Rychlý Václav</t>
  </si>
  <si>
    <t>Rychna Lukáš</t>
  </si>
  <si>
    <t>Rychtář Pavel</t>
  </si>
  <si>
    <t>Rychtecká Daria</t>
  </si>
  <si>
    <t>Rychtecký Alexander</t>
  </si>
  <si>
    <t>Rychtecký Karel</t>
  </si>
  <si>
    <t>Rykala Adam</t>
  </si>
  <si>
    <t>Rynda Vlastimil</t>
  </si>
  <si>
    <t>Rynt Pavel</t>
  </si>
  <si>
    <t>Rýpar Jakub</t>
  </si>
  <si>
    <t>Rypl Rostislav</t>
  </si>
  <si>
    <t>Ryšánek Jakub</t>
  </si>
  <si>
    <t>Ryšánek Vojtěch</t>
  </si>
  <si>
    <t>Ryšánek Zdeněk</t>
  </si>
  <si>
    <t>Ryšánková Naďa</t>
  </si>
  <si>
    <t>Ryšavá Monika</t>
  </si>
  <si>
    <t>Ryšavý Jiří</t>
  </si>
  <si>
    <t>Ryška Matěj</t>
  </si>
  <si>
    <t>Rytíř Daniel</t>
  </si>
  <si>
    <t>Rytířová Linda</t>
  </si>
  <si>
    <t>Rytířová Zuzana</t>
  </si>
  <si>
    <t>Ryzner Jiří</t>
  </si>
  <si>
    <t>Řačák Martin</t>
  </si>
  <si>
    <t>Řačák Matyáš</t>
  </si>
  <si>
    <t>Řadová Jana</t>
  </si>
  <si>
    <t>Řáha Oldřich</t>
  </si>
  <si>
    <t>Řebíček Miroslav</t>
  </si>
  <si>
    <t>Ředina Petr</t>
  </si>
  <si>
    <t>Řeha Antonín</t>
  </si>
  <si>
    <t>Řeha Martin</t>
  </si>
  <si>
    <t>Řeha Tomáš</t>
  </si>
  <si>
    <t>Řeha Václav</t>
  </si>
  <si>
    <t>Řeháček Adam</t>
  </si>
  <si>
    <t>Řeháček Filip</t>
  </si>
  <si>
    <t>Řeháček František</t>
  </si>
  <si>
    <t>Řeháček Jan</t>
  </si>
  <si>
    <t>Řeháček Josef</t>
  </si>
  <si>
    <t>Řeháček Matěj</t>
  </si>
  <si>
    <t>Řehák Daniel</t>
  </si>
  <si>
    <t>Řehák Jan</t>
  </si>
  <si>
    <t>Řehák Josef</t>
  </si>
  <si>
    <t>Řehák Ladislav</t>
  </si>
  <si>
    <t>Řehák Lukáš</t>
  </si>
  <si>
    <t>Řehák Matěj</t>
  </si>
  <si>
    <t>Řehák Michal</t>
  </si>
  <si>
    <t>Řehák Miroslav</t>
  </si>
  <si>
    <t>Maliňák Domink</t>
  </si>
  <si>
    <t>Malinka Zdeněk</t>
  </si>
  <si>
    <t>Malinkovič Viktor</t>
  </si>
  <si>
    <t>Malinovský Karel</t>
  </si>
  <si>
    <t>Malinovský Petr</t>
  </si>
  <si>
    <t>Malinský Martin</t>
  </si>
  <si>
    <t>Malířský Josef</t>
  </si>
  <si>
    <t>Malíšek Ondřej</t>
  </si>
  <si>
    <t>Malivánek Jiří</t>
  </si>
  <si>
    <t>Málková Adriana</t>
  </si>
  <si>
    <t>Málková Barbora</t>
  </si>
  <si>
    <t>Málková Markéta</t>
  </si>
  <si>
    <t>Malkowski Samuel</t>
  </si>
  <si>
    <t>Malý Antonín</t>
  </si>
  <si>
    <t>Malý Evžen</t>
  </si>
  <si>
    <t>Malý Filip</t>
  </si>
  <si>
    <t>Malý Jan</t>
  </si>
  <si>
    <t>Malý Jiří</t>
  </si>
  <si>
    <t>Malý Lukáš</t>
  </si>
  <si>
    <t>Malý Marek</t>
  </si>
  <si>
    <t>Malý Patrik</t>
  </si>
  <si>
    <t>Malý Pavel</t>
  </si>
  <si>
    <t>Malyrz Ladislav</t>
  </si>
  <si>
    <t>Mametev Artem</t>
  </si>
  <si>
    <t>Mamula Jiří</t>
  </si>
  <si>
    <t>Man Květoslav</t>
  </si>
  <si>
    <t>Maňák Antonín</t>
  </si>
  <si>
    <t>Maňák Jaromír</t>
  </si>
  <si>
    <t>Maňák Pavel</t>
  </si>
  <si>
    <t>Maňas Filip</t>
  </si>
  <si>
    <t>Obšil Přemysl</t>
  </si>
  <si>
    <t>Obšivač Josef</t>
  </si>
  <si>
    <t>Obšivačová Hana</t>
  </si>
  <si>
    <t>Obšivačová Jana</t>
  </si>
  <si>
    <t>Obšivačová Lucie</t>
  </si>
  <si>
    <t>Obůrka Vladislav</t>
  </si>
  <si>
    <t>Ocelák David</t>
  </si>
  <si>
    <t>Ocelák Ladislav</t>
  </si>
  <si>
    <t>Ocelák Lukáš</t>
  </si>
  <si>
    <t>Ociepka Pavel</t>
  </si>
  <si>
    <t>Oczko Zdeněk</t>
  </si>
  <si>
    <t>Očenáš František Filip</t>
  </si>
  <si>
    <t>Očenášek Jakub</t>
  </si>
  <si>
    <t>Očenášek Jan</t>
  </si>
  <si>
    <t>Očenášová Lucie</t>
  </si>
  <si>
    <t>Očkay Tomáš</t>
  </si>
  <si>
    <t>Očko Dominik</t>
  </si>
  <si>
    <t>Očko Nikolas</t>
  </si>
  <si>
    <t>Odehnal Petr</t>
  </si>
  <si>
    <t>Odcházel Jiří</t>
  </si>
  <si>
    <t>Odlevák Marek</t>
  </si>
  <si>
    <t>Odnoha David</t>
  </si>
  <si>
    <t>Odrazil Dominik</t>
  </si>
  <si>
    <t>Odrazil Josef</t>
  </si>
  <si>
    <t>Odrazilová Žaneta</t>
  </si>
  <si>
    <t>Odstrčil Jan</t>
  </si>
  <si>
    <t>Odstrčil Jaromír</t>
  </si>
  <si>
    <t>Odstrčil Jiří</t>
  </si>
  <si>
    <t>Odstrčil Lukáš</t>
  </si>
  <si>
    <t>Odstrčil Martin</t>
  </si>
  <si>
    <t>Odvárka Ladislav</t>
  </si>
  <si>
    <t>Odvárka Roman</t>
  </si>
  <si>
    <t>Odzemec Jiří</t>
  </si>
  <si>
    <t>Oertelt Jonáš</t>
  </si>
  <si>
    <t>Ofner Daniel</t>
  </si>
  <si>
    <t>Ogrocký Vladimír</t>
  </si>
  <si>
    <t>Ohanyan Tigran</t>
  </si>
  <si>
    <t>Ohar Alex</t>
  </si>
  <si>
    <t>Oharek Vlastimil</t>
  </si>
  <si>
    <t>Ohlídal Tomáš</t>
  </si>
  <si>
    <t>Ohrádka Alois</t>
  </si>
  <si>
    <t>Ohrazda Ladislav</t>
  </si>
  <si>
    <t>Ochman Jakub</t>
  </si>
  <si>
    <t>Ochman Petr</t>
  </si>
  <si>
    <t>Ochmanová Anna</t>
  </si>
  <si>
    <t>Ochmanský Vojtěch</t>
  </si>
  <si>
    <t>Ochmyt Jakub</t>
  </si>
  <si>
    <t>Ochotný Václav</t>
  </si>
  <si>
    <t>Okáč Jaroslav</t>
  </si>
  <si>
    <t>Okénka Dalibor</t>
  </si>
  <si>
    <t>Okénka Oliver</t>
  </si>
  <si>
    <t>Oláh Dan</t>
  </si>
  <si>
    <t>Olejníček Jan</t>
  </si>
  <si>
    <t>Olejníček Jiří</t>
  </si>
  <si>
    <t>Oliva Pavel</t>
  </si>
  <si>
    <t>Oliverius Roman</t>
  </si>
  <si>
    <t>Oliveriusová Iva</t>
  </si>
  <si>
    <t>Oliynyk Kateryna</t>
  </si>
  <si>
    <t>Mareš Miroslav</t>
  </si>
  <si>
    <t>Mareš Ondřej</t>
  </si>
  <si>
    <t>Mareš Otakar</t>
  </si>
  <si>
    <t>Mareš Petr</t>
  </si>
  <si>
    <t>Mareš Štěpán</t>
  </si>
  <si>
    <t>Mareš Tomáš</t>
  </si>
  <si>
    <t>Mareš Václav</t>
  </si>
  <si>
    <t>Mareš Vladimír</t>
  </si>
  <si>
    <t>Mareška Daniel</t>
  </si>
  <si>
    <t>Sedlářová Ivana</t>
  </si>
  <si>
    <t>Sedlatý Josef</t>
  </si>
  <si>
    <t>Sedlatý Martin</t>
  </si>
  <si>
    <t>Sedliak Michal</t>
  </si>
  <si>
    <t>Sedmihradská Jitka</t>
  </si>
  <si>
    <t>Sedmihradský Martin</t>
  </si>
  <si>
    <t>Sedmihradský Tomáš</t>
  </si>
  <si>
    <t>Sedněv Radek</t>
  </si>
  <si>
    <t>Segečová Sofie</t>
  </si>
  <si>
    <t>Sehnal Luděk</t>
  </si>
  <si>
    <t>Sehnal Stanislav</t>
  </si>
  <si>
    <t>Sehnálek Jiří</t>
  </si>
  <si>
    <t>Sehnoutek Jakub</t>
  </si>
  <si>
    <t>Sehnoutek Jiří</t>
  </si>
  <si>
    <t>Sehnoutka Vít</t>
  </si>
  <si>
    <t>Sehnoutka Vojtěch</t>
  </si>
  <si>
    <t>Sehnoutková Laura</t>
  </si>
  <si>
    <t>Seibert Nataniel</t>
  </si>
  <si>
    <t>Seidl Antonín</t>
  </si>
  <si>
    <t>Seidl Dalibor</t>
  </si>
  <si>
    <t>Seidl Erik</t>
  </si>
  <si>
    <t>Seidl Jan</t>
  </si>
  <si>
    <t>Seidl Jiří</t>
  </si>
  <si>
    <t>Seidl Ondřej</t>
  </si>
  <si>
    <t>Seidl Pavel</t>
  </si>
  <si>
    <t>Seidl Štěpán</t>
  </si>
  <si>
    <t>Seidl Vladislav</t>
  </si>
  <si>
    <t>Seidl Zdeněk</t>
  </si>
  <si>
    <t>Seidlerová Anna</t>
  </si>
  <si>
    <t>Seidlová Kristýna</t>
  </si>
  <si>
    <t>Seifert Milan</t>
  </si>
  <si>
    <t>Seifert Tomáš</t>
  </si>
  <si>
    <t>Seiner František</t>
  </si>
  <si>
    <t>Seják Michal</t>
  </si>
  <si>
    <t>Sejkora Filip</t>
  </si>
  <si>
    <t>Sejkora Petr</t>
  </si>
  <si>
    <t>Sejkora Vlastimil</t>
  </si>
  <si>
    <t>Sejval František</t>
  </si>
  <si>
    <t>Sekáč Martin</t>
  </si>
  <si>
    <t>Sekanina Jiří</t>
  </si>
  <si>
    <t>Sekanina Petr</t>
  </si>
  <si>
    <t>Sekanina Šimon</t>
  </si>
  <si>
    <t>Sekula Alexandr</t>
  </si>
  <si>
    <t>Sekyra Vojtěch</t>
  </si>
  <si>
    <t>Sekyrka Josef</t>
  </si>
  <si>
    <t>Seliger Tomáš</t>
  </si>
  <si>
    <t>Sem Petr</t>
  </si>
  <si>
    <t>Semak David</t>
  </si>
  <si>
    <t>Semančík David</t>
  </si>
  <si>
    <t>Targosz Jiří</t>
  </si>
  <si>
    <t>Taslar Karel</t>
  </si>
  <si>
    <t>Tatarčík Vladimír</t>
  </si>
  <si>
    <t>Tatarka Jan</t>
  </si>
  <si>
    <t>Tatarka Josef</t>
  </si>
  <si>
    <t>Tatarko Tadeáš</t>
  </si>
  <si>
    <t>Tatsuk Yaroslav</t>
  </si>
  <si>
    <t>Tauberová Michaela</t>
  </si>
  <si>
    <t>Tauer Jan</t>
  </si>
  <si>
    <t>Tauchman Vladimír</t>
  </si>
  <si>
    <t>Tauš Martin</t>
  </si>
  <si>
    <t>Tauš Zdeněk</t>
  </si>
  <si>
    <t>Tázlar Petr</t>
  </si>
  <si>
    <t>Tázlar Vojtěch</t>
  </si>
  <si>
    <t>Tázler Jakub</t>
  </si>
  <si>
    <t>Tázler Vojtěch</t>
  </si>
  <si>
    <t>Ťažký David</t>
  </si>
  <si>
    <t>Ťažký Marco</t>
  </si>
  <si>
    <t>Tecl Miroslav</t>
  </si>
  <si>
    <t>Zemková Klára</t>
  </si>
  <si>
    <t>Zerdaloglu Vasilis</t>
  </si>
  <si>
    <t>Zerzánková Aneta</t>
  </si>
  <si>
    <t>Zezula Jakub</t>
  </si>
  <si>
    <t>Zezula Matěj</t>
  </si>
  <si>
    <t>Zezula Rudolf</t>
  </si>
  <si>
    <t>Zgarba Radek</t>
  </si>
  <si>
    <t>Zharchynskyy Ernest</t>
  </si>
  <si>
    <t>Zheng Jan</t>
  </si>
  <si>
    <t>Miškovec Slavomír</t>
  </si>
  <si>
    <t>Beňo Radek</t>
  </si>
  <si>
    <t>Tóth Martin</t>
  </si>
  <si>
    <t>Tuma Jakub</t>
  </si>
  <si>
    <t>Marková Karolína</t>
  </si>
  <si>
    <t>Kohout Filip</t>
  </si>
  <si>
    <t>Melnikov Ivan</t>
  </si>
  <si>
    <t>Ceacero Herrador Francisco</t>
  </si>
  <si>
    <t>Bílý Michal</t>
  </si>
  <si>
    <t>Lehnert Anna-Victoria</t>
  </si>
  <si>
    <t>Fejt Roman</t>
  </si>
  <si>
    <t>Eliáš Filip</t>
  </si>
  <si>
    <t>Morávek Jiří</t>
  </si>
  <si>
    <t>Tůma Filip</t>
  </si>
  <si>
    <t>Zirnig Martin</t>
  </si>
  <si>
    <t>Hrabě Vojtěch</t>
  </si>
  <si>
    <t>Lešek Viktor</t>
  </si>
  <si>
    <t>Šedivá Emma</t>
  </si>
  <si>
    <t>Linhart Lukáš</t>
  </si>
  <si>
    <t>Mikeš Kryštof</t>
  </si>
  <si>
    <t>Borovička Miroslav</t>
  </si>
  <si>
    <t>Zajíček Luděk</t>
  </si>
  <si>
    <t>Leborgne Romain</t>
  </si>
  <si>
    <t>Šimonovský Daniel</t>
  </si>
  <si>
    <t>Hrivňák Ladislav</t>
  </si>
  <si>
    <t>Souček Petr</t>
  </si>
  <si>
    <t>Dedek Adam</t>
  </si>
  <si>
    <t>Štogr Viktor</t>
  </si>
  <si>
    <t>Gajda Martin</t>
  </si>
  <si>
    <t>Plachá Alice</t>
  </si>
  <si>
    <t>Minh Tran Hoang</t>
  </si>
  <si>
    <t>Svoboda Kristián</t>
  </si>
  <si>
    <t>Abajyan Edik</t>
  </si>
  <si>
    <t>Vogl František</t>
  </si>
  <si>
    <t>Velecký Tomáš</t>
  </si>
  <si>
    <t>Kopp Tomáš</t>
  </si>
  <si>
    <t>Koráb Ondřej</t>
  </si>
  <si>
    <t>Nahálka Ivo</t>
  </si>
  <si>
    <t>Mészáros Vojtěch</t>
  </si>
  <si>
    <t>Jurek František</t>
  </si>
  <si>
    <t>Šindelář Josef</t>
  </si>
  <si>
    <t>Dinděra Jaroslav</t>
  </si>
  <si>
    <t>Juhaňák Daniel</t>
  </si>
  <si>
    <t>Dorey Maxime</t>
  </si>
  <si>
    <t>Poláček Robert</t>
  </si>
  <si>
    <t>Jílek Jakub</t>
  </si>
  <si>
    <t>Řezníček Lukáš</t>
  </si>
  <si>
    <t>Birgus Jan</t>
  </si>
  <si>
    <t>Maťko Martin</t>
  </si>
  <si>
    <t>Nguyen Samson</t>
  </si>
  <si>
    <t>Maťko Petr</t>
  </si>
  <si>
    <t>Stupka Václav</t>
  </si>
  <si>
    <t>Chernyy Andrey</t>
  </si>
  <si>
    <t>Černá Alma</t>
  </si>
  <si>
    <t>Dolanská Ester</t>
  </si>
  <si>
    <t>Vacek Jan</t>
  </si>
  <si>
    <t>Rezek Richard</t>
  </si>
  <si>
    <t>Kovář Marek</t>
  </si>
  <si>
    <t>Marčík Marius</t>
  </si>
  <si>
    <t>Zemanová Jiřina</t>
  </si>
  <si>
    <t>Dvořák Václav</t>
  </si>
  <si>
    <t>El Bashir Robert</t>
  </si>
  <si>
    <t>Fejfar Petr</t>
  </si>
  <si>
    <t>Skalický Tomáš</t>
  </si>
  <si>
    <t>Skalík Milan</t>
  </si>
  <si>
    <t>Skalíková Lucie</t>
  </si>
  <si>
    <t>Skalka Filip</t>
  </si>
  <si>
    <t>Skalka Jan</t>
  </si>
  <si>
    <t>Skalka Josef</t>
  </si>
  <si>
    <t>Skalka Michal</t>
  </si>
  <si>
    <t>Skalka Tomáš</t>
  </si>
  <si>
    <t>Skalková Daniela</t>
  </si>
  <si>
    <t>Skalník Josef</t>
  </si>
  <si>
    <t>Skalný Petr</t>
  </si>
  <si>
    <t>Skalský Alexandr</t>
  </si>
  <si>
    <t>Skalský Karel</t>
  </si>
  <si>
    <t>Skiba Michal</t>
  </si>
  <si>
    <t>Sklář Petr</t>
  </si>
  <si>
    <t>Sklenák Pavel</t>
  </si>
  <si>
    <t>Sklenář František</t>
  </si>
  <si>
    <t>Sklenář Ivo</t>
  </si>
  <si>
    <t>Sklenář Michal</t>
  </si>
  <si>
    <t>Sklenář Radim</t>
  </si>
  <si>
    <t>Sklenář Tomáš</t>
  </si>
  <si>
    <t>Sklenka Jan</t>
  </si>
  <si>
    <t>Skočík Marek</t>
  </si>
  <si>
    <t>Skokan František</t>
  </si>
  <si>
    <t>Skokan Zdeněk</t>
  </si>
  <si>
    <t>Skokanová Lea</t>
  </si>
  <si>
    <t>Skokov Jaroslav</t>
  </si>
  <si>
    <t>Skolek Milan</t>
  </si>
  <si>
    <t>Skolková Natálie</t>
  </si>
  <si>
    <t>Skopal Vojtěch</t>
  </si>
  <si>
    <t>Skopalíková Šárka</t>
  </si>
  <si>
    <t>Skopec Luboš</t>
  </si>
  <si>
    <t>Skopeček Jan</t>
  </si>
  <si>
    <t>Skořepa Jakub</t>
  </si>
  <si>
    <t>Skořepa Jan</t>
  </si>
  <si>
    <t>Skořepa Tomáš</t>
  </si>
  <si>
    <t>Skoumal Radek</t>
  </si>
  <si>
    <t>Skoumal Richard</t>
  </si>
  <si>
    <t>Skoupil Lubomír</t>
  </si>
  <si>
    <t>Skoupil Ondřej</t>
  </si>
  <si>
    <t>Skowranek Michal</t>
  </si>
  <si>
    <t>Skřenek Jiří</t>
  </si>
  <si>
    <t>Skřepský Jiří</t>
  </si>
  <si>
    <t>Houser Milan</t>
  </si>
  <si>
    <t>Samec Jakub</t>
  </si>
  <si>
    <t>Kořínek Josef</t>
  </si>
  <si>
    <t>Kubitová Alžběta</t>
  </si>
  <si>
    <t>Kalaidzidis Mikis</t>
  </si>
  <si>
    <t>Beneš Stanislav</t>
  </si>
  <si>
    <t>Mykiska Vojtěch</t>
  </si>
  <si>
    <t>Novotný Lukáš</t>
  </si>
  <si>
    <t>Škrabánek Matěj</t>
  </si>
  <si>
    <t>Marková Lucie</t>
  </si>
  <si>
    <t>Marek Roman</t>
  </si>
  <si>
    <t>Matys Jakub</t>
  </si>
  <si>
    <t>Havelka Josef</t>
  </si>
  <si>
    <t>Pavelka Pavel</t>
  </si>
  <si>
    <t>Krátký Matěj</t>
  </si>
  <si>
    <t>Kratochvíl Vojtěch</t>
  </si>
  <si>
    <t>Pařízek Vojtěch</t>
  </si>
  <si>
    <t>Šmíd Petr</t>
  </si>
  <si>
    <t>Kolařík Filip</t>
  </si>
  <si>
    <t>Lubelec Lukáš</t>
  </si>
  <si>
    <t>Mores Antonín</t>
  </si>
  <si>
    <t>Belák Martin</t>
  </si>
  <si>
    <t>Kaňáková Anna Barbora</t>
  </si>
  <si>
    <t>Kaplan Lukáš</t>
  </si>
  <si>
    <t>Ševčík Milan</t>
  </si>
  <si>
    <t>Arora Sumit</t>
  </si>
  <si>
    <t>Antoš Jan</t>
  </si>
  <si>
    <t>Klíma Jan</t>
  </si>
  <si>
    <t>Morávek Petr</t>
  </si>
  <si>
    <t>Pokorný Tomáš</t>
  </si>
  <si>
    <t>Beneš Jan</t>
  </si>
  <si>
    <t>Cuhra Martin</t>
  </si>
  <si>
    <t>Raba Milan</t>
  </si>
  <si>
    <t>Chadima Stanislav</t>
  </si>
  <si>
    <t>Souralová Venuše</t>
  </si>
  <si>
    <t>Binder Jan</t>
  </si>
  <si>
    <t>Devera Filip</t>
  </si>
  <si>
    <t>Němcová Kamila</t>
  </si>
  <si>
    <t>Sedláček Maxmilián</t>
  </si>
  <si>
    <t>Sedláček Mojmír</t>
  </si>
  <si>
    <t>Sedláček Oldřich</t>
  </si>
  <si>
    <t>Sedláček Ondřej</t>
  </si>
  <si>
    <t>Sedláček Petr</t>
  </si>
  <si>
    <t>Sedláček Roman</t>
  </si>
  <si>
    <t>Sedláček Šimon</t>
  </si>
  <si>
    <t>Tichý David</t>
  </si>
  <si>
    <t>Tichý Filip</t>
  </si>
  <si>
    <t>Tichý Jaroslav</t>
  </si>
  <si>
    <t>Tichý Josef</t>
  </si>
  <si>
    <t>Tichý Kryštof</t>
  </si>
  <si>
    <t>Tichý Lukáš</t>
  </si>
  <si>
    <t>Tichý Miroslav</t>
  </si>
  <si>
    <t>Tichý Oliver</t>
  </si>
  <si>
    <t>Tichý Pavel</t>
  </si>
  <si>
    <t>Tichý Petr</t>
  </si>
  <si>
    <t>Tichý Richard</t>
  </si>
  <si>
    <t>Tichý Rudolf</t>
  </si>
  <si>
    <t>Tichý Štěpán</t>
  </si>
  <si>
    <t>Tichý Václav</t>
  </si>
  <si>
    <t>Tichý Vojtěch</t>
  </si>
  <si>
    <t>Tikovský Alexandr</t>
  </si>
  <si>
    <t>Tiler Marek</t>
  </si>
  <si>
    <t>Tiler Martin</t>
  </si>
  <si>
    <t>Tilgner Marcel</t>
  </si>
  <si>
    <t>Till David</t>
  </si>
  <si>
    <t>Till Eduard</t>
  </si>
  <si>
    <t>Till Václav</t>
  </si>
  <si>
    <t>Tímr Jan</t>
  </si>
  <si>
    <t>Tioka Zdeněk</t>
  </si>
  <si>
    <t>Tippl Jiří</t>
  </si>
  <si>
    <t>Tipplová Adéla</t>
  </si>
  <si>
    <t>Titěra Libor</t>
  </si>
  <si>
    <t>Titman Martin</t>
  </si>
  <si>
    <t>Tkacz Oliver</t>
  </si>
  <si>
    <t>Tkáč Adam</t>
  </si>
  <si>
    <t>Tkáč Martin</t>
  </si>
  <si>
    <t>Zoubek Vladimír</t>
  </si>
  <si>
    <t>Zoufalý Jiří</t>
  </si>
  <si>
    <t>Zoufalý Petr</t>
  </si>
  <si>
    <t>Zoufalý Tomáš</t>
  </si>
  <si>
    <t>Zoufalý Zdeněk</t>
  </si>
  <si>
    <t>Zouhar Zdeněk</t>
  </si>
  <si>
    <t>Zouharová Klára</t>
  </si>
  <si>
    <t>Zoul Martin</t>
  </si>
  <si>
    <t>Zoula Adam</t>
  </si>
  <si>
    <t>Zoula Miroslav</t>
  </si>
  <si>
    <t>Zpěvák František</t>
  </si>
  <si>
    <t>Zpěvák Pavel</t>
  </si>
  <si>
    <t>Zpěváková Jana</t>
  </si>
  <si>
    <t>Zpěváková Kateřina</t>
  </si>
  <si>
    <t>Zrotal Lukáš</t>
  </si>
  <si>
    <t>Zrubecký Matěj</t>
  </si>
  <si>
    <t>Zrůbek Adam</t>
  </si>
  <si>
    <t>Zrůbek Dan</t>
  </si>
  <si>
    <t>Zrůst Aleš</t>
  </si>
  <si>
    <t>Zrůst Lukáš</t>
  </si>
  <si>
    <t>Zrůst Tomáš</t>
  </si>
  <si>
    <t>Zubalík Miroslav</t>
  </si>
  <si>
    <t>Zůbek Ladislav</t>
  </si>
  <si>
    <t>Zucha Jonáš</t>
  </si>
  <si>
    <t>Zůna Lukáš</t>
  </si>
  <si>
    <t>Zůna Tomáš</t>
  </si>
  <si>
    <t>Zuska Pavel</t>
  </si>
  <si>
    <t>Zusmanovich Yvette</t>
  </si>
  <si>
    <t>Zuzánek Roman</t>
  </si>
  <si>
    <t>Zuzánek Vítězslav</t>
  </si>
  <si>
    <t>Zuzánková Andrea</t>
  </si>
  <si>
    <t>Zuziak Juraj</t>
  </si>
  <si>
    <t>Zuziak Petr</t>
  </si>
  <si>
    <t>Zvára David</t>
  </si>
  <si>
    <t>Zvára Filip</t>
  </si>
  <si>
    <t>Zvára Jiří</t>
  </si>
  <si>
    <t>Zvára Josef</t>
  </si>
  <si>
    <t>Zvardoň Petr</t>
  </si>
  <si>
    <t>Malá Michaela</t>
  </si>
  <si>
    <t>Maláč Pavel</t>
  </si>
  <si>
    <t>Maláč Petr</t>
  </si>
  <si>
    <t>Maláč Radek</t>
  </si>
  <si>
    <t>Malachov Martin</t>
  </si>
  <si>
    <t>Šenkýř Pavel</t>
  </si>
  <si>
    <t>Šenkýř Vladimír</t>
  </si>
  <si>
    <t>Šerá Lucie</t>
  </si>
  <si>
    <t>Šeráková Taťána</t>
  </si>
  <si>
    <t>Šerek Ondřej</t>
  </si>
  <si>
    <t>Šertler Šimon</t>
  </si>
  <si>
    <t>Šesták Daniel</t>
  </si>
  <si>
    <t>Šesták Josef</t>
  </si>
  <si>
    <t>Šesták Petr</t>
  </si>
  <si>
    <t>Šeterle Matěj</t>
  </si>
  <si>
    <t>Šetina Jan</t>
  </si>
  <si>
    <t>Šetina Marek</t>
  </si>
  <si>
    <t>Šetina Václav</t>
  </si>
  <si>
    <t>Šetka Michal</t>
  </si>
  <si>
    <t>Šetka Vlastimil</t>
  </si>
  <si>
    <t>Ševčák Karel</t>
  </si>
  <si>
    <t>Ševčák Miroslav</t>
  </si>
  <si>
    <t>Ševčák Vladislav</t>
  </si>
  <si>
    <t>Ševčík David</t>
  </si>
  <si>
    <t>Ševčík Filip</t>
  </si>
  <si>
    <t>Ševčík Jiří</t>
  </si>
  <si>
    <t>Ševčík Leoš</t>
  </si>
  <si>
    <t>Ševčík Luboš</t>
  </si>
  <si>
    <t>Ševčík Marek</t>
  </si>
  <si>
    <t>Ševčík Martin</t>
  </si>
  <si>
    <t>Ševčík Miloš</t>
  </si>
  <si>
    <t>Ševčík Miroslav</t>
  </si>
  <si>
    <t>Ševčík Pavel</t>
  </si>
  <si>
    <t>Ševčík Petr</t>
  </si>
  <si>
    <t>Ševčík Radek</t>
  </si>
  <si>
    <t>Ševčík Šimon</t>
  </si>
  <si>
    <t>Ševčík Vladimír</t>
  </si>
  <si>
    <t>Ševčík Vojta</t>
  </si>
  <si>
    <t>Ševčík Zbyněk</t>
  </si>
  <si>
    <t>Ševčíková Kateřina</t>
  </si>
  <si>
    <t>Ševčíková Marie</t>
  </si>
  <si>
    <t>Ševeček Milan</t>
  </si>
  <si>
    <t>Ševela Vladimír</t>
  </si>
  <si>
    <t>Ševic Jaroslav</t>
  </si>
  <si>
    <t>Šibalová Veronika</t>
  </si>
  <si>
    <t>Šíbl Jan</t>
  </si>
  <si>
    <t>Šíbl Ondřej</t>
  </si>
  <si>
    <t>Šíbl Václav</t>
  </si>
  <si>
    <t>Šic Vojtěch</t>
  </si>
  <si>
    <t>Šico Robert</t>
  </si>
  <si>
    <t>Šidák Vítězslav</t>
  </si>
  <si>
    <t>Šidelko Bartoloměj</t>
  </si>
  <si>
    <t>Šidelko Richard</t>
  </si>
  <si>
    <t>Šidelko Samuel</t>
  </si>
  <si>
    <t>Samohýl Adam</t>
  </si>
  <si>
    <t>Samolák Jakub</t>
  </si>
  <si>
    <t>Samuel Luděk</t>
  </si>
  <si>
    <t>Sander Herbert</t>
  </si>
  <si>
    <t>Sangsongfah Czech</t>
  </si>
  <si>
    <t>Sapák Radoslav</t>
  </si>
  <si>
    <t>Sapara Daniel</t>
  </si>
  <si>
    <t>Sapík Milan</t>
  </si>
  <si>
    <t>Sargis Alexanjan</t>
  </si>
  <si>
    <t>Sarmazyan Artur</t>
  </si>
  <si>
    <t>Sas Marek</t>
  </si>
  <si>
    <t>Sas Roman</t>
  </si>
  <si>
    <t>Saska Milan</t>
  </si>
  <si>
    <t>Sasková Renata</t>
  </si>
  <si>
    <t>Sasyn Stanislav</t>
  </si>
  <si>
    <t>Satin Daniel</t>
  </si>
  <si>
    <t>Satranský Jaroslav</t>
  </si>
  <si>
    <t>Satrapa Jakub</t>
  </si>
  <si>
    <t>Satrapa Janek</t>
  </si>
  <si>
    <t>Satrapová Anna</t>
  </si>
  <si>
    <t>Satrapová Marie</t>
  </si>
  <si>
    <t>Saučuk Martin</t>
  </si>
  <si>
    <t>Sauer Petr</t>
  </si>
  <si>
    <t>Saur Miroslav</t>
  </si>
  <si>
    <t>Saxl Jiří</t>
  </si>
  <si>
    <t>Saxlová Markéta</t>
  </si>
  <si>
    <t>Sebai Adam</t>
  </si>
  <si>
    <t>Sedláček Bořivoj</t>
  </si>
  <si>
    <t>Sedláček Dušan</t>
  </si>
  <si>
    <t>Sedláček Jan</t>
  </si>
  <si>
    <t>Sedláček Jiří</t>
  </si>
  <si>
    <t>Sedláček Josef</t>
  </si>
  <si>
    <t>Sedláček Marek</t>
  </si>
  <si>
    <t>Zachová Tereza</t>
  </si>
  <si>
    <t>Zachová Zuzana</t>
  </si>
  <si>
    <t>Zachrla Michal</t>
  </si>
  <si>
    <t>Zajac Vlastimil</t>
  </si>
  <si>
    <t>Zajíc František</t>
  </si>
  <si>
    <t>Zajíc Jakub</t>
  </si>
  <si>
    <t>Zajíc Jaroslav</t>
  </si>
  <si>
    <t>Zajíc Libor</t>
  </si>
  <si>
    <t>Zajíc Ondřej</t>
  </si>
  <si>
    <t>Zajíc Petr</t>
  </si>
  <si>
    <t>Zajíček Jan</t>
  </si>
  <si>
    <t>Zajíček Matyáš</t>
  </si>
  <si>
    <t>Zajíček Michal</t>
  </si>
  <si>
    <t>Zajíček Petr</t>
  </si>
  <si>
    <t>Zajíček Radek</t>
  </si>
  <si>
    <t>Zajíček Tomáš</t>
  </si>
  <si>
    <t>Zajíček Václav</t>
  </si>
  <si>
    <t>Zajíček Zdeněk</t>
  </si>
  <si>
    <t>Zajíčková Eliška</t>
  </si>
  <si>
    <t>Zajíčková Věra</t>
  </si>
  <si>
    <t>Zákostelecký Daniel</t>
  </si>
  <si>
    <t>Zákoucký Otto</t>
  </si>
  <si>
    <t>Zákutný František</t>
  </si>
  <si>
    <t>Záleský Karel</t>
  </si>
  <si>
    <t>Zálešák Filip</t>
  </si>
  <si>
    <t>Zálešák Milan</t>
  </si>
  <si>
    <t>Zálešák Petr</t>
  </si>
  <si>
    <t>Zálešák Radek</t>
  </si>
  <si>
    <t>Zálešák Vojtěch</t>
  </si>
  <si>
    <t>Záluský Matěj</t>
  </si>
  <si>
    <t>Zámarská Natálie</t>
  </si>
  <si>
    <t>Zámarský Patrik</t>
  </si>
  <si>
    <t>Zámarský Petr</t>
  </si>
  <si>
    <t>Zamazal Milan</t>
  </si>
  <si>
    <t>Zamazal Ondřej</t>
  </si>
  <si>
    <t>Martínek Denis</t>
  </si>
  <si>
    <t>Ostravická Františka</t>
  </si>
  <si>
    <t>Kovačevič Viktor</t>
  </si>
  <si>
    <t>Šiška Ondřej</t>
  </si>
  <si>
    <t>Day Timothy</t>
  </si>
  <si>
    <t>Švadlenka Dominik</t>
  </si>
  <si>
    <t>Dostál Martin</t>
  </si>
  <si>
    <t>Kubeša David</t>
  </si>
  <si>
    <t>Bárta Tomáš</t>
  </si>
  <si>
    <t>Výška Martin</t>
  </si>
  <si>
    <t>Brabenec Jan</t>
  </si>
  <si>
    <t>Kučera Petr</t>
  </si>
  <si>
    <t>Pokorný Václav</t>
  </si>
  <si>
    <t>Souček Ivo</t>
  </si>
  <si>
    <t>Bláhovec Jaroslav</t>
  </si>
  <si>
    <t>Sabol Stanislav</t>
  </si>
  <si>
    <t>Černý Václav</t>
  </si>
  <si>
    <t>Strakoš Tomáš</t>
  </si>
  <si>
    <t>Šebek Miroslav</t>
  </si>
  <si>
    <t>Švec Jakub</t>
  </si>
  <si>
    <t>Drábek Jiří</t>
  </si>
  <si>
    <t>Fencl František</t>
  </si>
  <si>
    <t>Štross František</t>
  </si>
  <si>
    <t>Zábranský Jan</t>
  </si>
  <si>
    <t>Brückner Roman</t>
  </si>
  <si>
    <t>Školoud Miroslav</t>
  </si>
  <si>
    <t>Polnar Josef</t>
  </si>
  <si>
    <t>Bayer Petr</t>
  </si>
  <si>
    <t>Němec Jan</t>
  </si>
  <si>
    <t>Král Pavel</t>
  </si>
  <si>
    <t>Vichnar David</t>
  </si>
  <si>
    <t>Klement Václav</t>
  </si>
  <si>
    <t>Noha Michal</t>
  </si>
  <si>
    <t>Cífka Stanislav</t>
  </si>
  <si>
    <t>Heyda Jan</t>
  </si>
  <si>
    <t>Kubát Jan</t>
  </si>
  <si>
    <t>Šatánek Michal</t>
  </si>
  <si>
    <t>Louda Štěpán</t>
  </si>
  <si>
    <t>Šťastný Jakub</t>
  </si>
  <si>
    <t>Bunda Stepan</t>
  </si>
  <si>
    <t>Werner Roman</t>
  </si>
  <si>
    <t>Bányai František</t>
  </si>
  <si>
    <t>Chromovský Hynek</t>
  </si>
  <si>
    <t>Heller Jan</t>
  </si>
  <si>
    <t>Hájek Ludvík</t>
  </si>
  <si>
    <t>Zavadil Stanislav</t>
  </si>
  <si>
    <t>Zavadil Tomáš</t>
  </si>
  <si>
    <t>Zavadilová Karolína</t>
  </si>
  <si>
    <t>Závadský Adam</t>
  </si>
  <si>
    <t>Záveský Jakub</t>
  </si>
  <si>
    <t>Závěšický Petr</t>
  </si>
  <si>
    <t>Záviška Michal</t>
  </si>
  <si>
    <t>Závodný Eduard</t>
  </si>
  <si>
    <t>Závodný Jaroslav</t>
  </si>
  <si>
    <t>Závodný Ondřej</t>
  </si>
  <si>
    <t>Závodný Petr</t>
  </si>
  <si>
    <t>Závodný Radek</t>
  </si>
  <si>
    <t>Závodný Stanislav</t>
  </si>
  <si>
    <t>Závodný Zdeněk</t>
  </si>
  <si>
    <t>Závodský Jiří</t>
  </si>
  <si>
    <t>Závorka Filip</t>
  </si>
  <si>
    <t>Zavřel Petr</t>
  </si>
  <si>
    <t>Závůrka Roman</t>
  </si>
  <si>
    <t>Závůrka Vladimír</t>
  </si>
  <si>
    <t>Závůrková Monika</t>
  </si>
  <si>
    <t>Zborovský Martin</t>
  </si>
  <si>
    <t>Zbořil Jaroslav</t>
  </si>
  <si>
    <t>Zbořil Petr</t>
  </si>
  <si>
    <t>Zbořil Radomír</t>
  </si>
  <si>
    <t>Zbořil Tomáš</t>
  </si>
  <si>
    <t>Zbránek František</t>
  </si>
  <si>
    <t>Zbranek Martin</t>
  </si>
  <si>
    <t>Zbranek Vojtěch</t>
  </si>
  <si>
    <t>Zbytovský Tadeáš</t>
  </si>
  <si>
    <t>Zdechovský Tobiáš</t>
  </si>
  <si>
    <t>Zdeněk Michal</t>
  </si>
  <si>
    <t>Zděnek Pavel</t>
  </si>
  <si>
    <t>Zdeněk Václav</t>
  </si>
  <si>
    <t>Zdráhal Michal</t>
  </si>
  <si>
    <t>Zdráhal Václav</t>
  </si>
  <si>
    <t>Zdralek David</t>
  </si>
  <si>
    <t>Zdražil Jan</t>
  </si>
  <si>
    <t>Zdražil Karel</t>
  </si>
  <si>
    <t>Zdražil Tomáš</t>
  </si>
  <si>
    <t>Zdražila Jaromír</t>
  </si>
  <si>
    <t>Zedek František</t>
  </si>
  <si>
    <t>Zedníček Filip</t>
  </si>
  <si>
    <t>Zedníček Michal</t>
  </si>
  <si>
    <t>Stuchlík Miroslav</t>
  </si>
  <si>
    <t>Stuchlík Rudolf</t>
  </si>
  <si>
    <t>Zeinert Michal</t>
  </si>
  <si>
    <t>Zeis Radek</t>
  </si>
  <si>
    <t>Zejbrlík Roman</t>
  </si>
  <si>
    <t>Zelba Josef</t>
  </si>
  <si>
    <t>Zelba Lukáš</t>
  </si>
  <si>
    <t>Zelbová Lada</t>
  </si>
  <si>
    <t>Zelená Irena</t>
  </si>
  <si>
    <t>Zelenka Adam</t>
  </si>
  <si>
    <t>Zelenka Daniel</t>
  </si>
  <si>
    <t>Zelenka Jiří</t>
  </si>
  <si>
    <t>Zelenka Lukáš</t>
  </si>
  <si>
    <t>Zelenka Marek</t>
  </si>
  <si>
    <t>Týn Ondřej</t>
  </si>
  <si>
    <t>Tynkl Ondřej</t>
  </si>
  <si>
    <t>Tynkl Stanislav</t>
  </si>
  <si>
    <t>Tyralík Antonio</t>
  </si>
  <si>
    <t>Tyrlík Rostislav</t>
  </si>
  <si>
    <t>Tyrpekl Adam</t>
  </si>
  <si>
    <t>Učeň Marek</t>
  </si>
  <si>
    <t>Učík Jakub</t>
  </si>
  <si>
    <t>Učňová Veronika</t>
  </si>
  <si>
    <t>Udržal Jakub</t>
  </si>
  <si>
    <t>Uher Aleš</t>
  </si>
  <si>
    <t>Uher Martin</t>
  </si>
  <si>
    <t>Uher Vladimír</t>
  </si>
  <si>
    <t>Uherek Jindřich</t>
  </si>
  <si>
    <t>Uhl Robert</t>
  </si>
  <si>
    <t>Uhlík Bohumil</t>
  </si>
  <si>
    <t>Uhlík Zdeněk</t>
  </si>
  <si>
    <t>Uhlíř Jakub</t>
  </si>
  <si>
    <t>Uhlíř Jiří</t>
  </si>
  <si>
    <t>Uhlíř Martin</t>
  </si>
  <si>
    <t>Uhlíř Václav</t>
  </si>
  <si>
    <t>Uhlíř Vít</t>
  </si>
  <si>
    <t>Uhlíř Zdeněk</t>
  </si>
  <si>
    <t>Uhmann Jan</t>
  </si>
  <si>
    <t>Ulč Jiří</t>
  </si>
  <si>
    <t>Ulč Miroslav</t>
  </si>
  <si>
    <t>Ulčák Michael</t>
  </si>
  <si>
    <t>Úlehla Filip</t>
  </si>
  <si>
    <t>Úlehla Michal</t>
  </si>
  <si>
    <t>Uličný Stanislav</t>
  </si>
  <si>
    <t>Ulich David</t>
  </si>
  <si>
    <t>Ulicha Filip</t>
  </si>
  <si>
    <t>Ulík Michal</t>
  </si>
  <si>
    <t>Ulík Václav</t>
  </si>
  <si>
    <t>Ulman Daniel</t>
  </si>
  <si>
    <t>Ulman Filip</t>
  </si>
  <si>
    <t>Ulman Jakub</t>
  </si>
  <si>
    <t>Ulman Jaromír</t>
  </si>
  <si>
    <t>Ulman Tomáš</t>
  </si>
  <si>
    <t>Ulman Vojtěch</t>
  </si>
  <si>
    <t>Ulrich David</t>
  </si>
  <si>
    <t>Ulrich Ondřej</t>
  </si>
  <si>
    <t>Ulrich Václav</t>
  </si>
  <si>
    <t>Ulrichová Pavlína</t>
  </si>
  <si>
    <t>Ulrych Radek</t>
  </si>
  <si>
    <t>Ulrych Tomáš</t>
  </si>
  <si>
    <t>Ulrych Václav</t>
  </si>
  <si>
    <t>Ulrychová Tereza</t>
  </si>
  <si>
    <t>Ulumbekov Michael</t>
  </si>
  <si>
    <t>Ulvr Václav</t>
  </si>
  <si>
    <t>Ulzüorkshikh Sodklerlen</t>
  </si>
  <si>
    <t>Umlauf Josef</t>
  </si>
  <si>
    <t>Umlauf Lukáš</t>
  </si>
  <si>
    <t>Unčovský Josef</t>
  </si>
  <si>
    <t>Ungár Ján</t>
  </si>
  <si>
    <t>Unger Kurt</t>
  </si>
  <si>
    <t>Ungerová Karin</t>
  </si>
  <si>
    <t>Ungr Daniel</t>
  </si>
  <si>
    <t>Ungrád Kryštof</t>
  </si>
  <si>
    <t>Unzeitig Libor</t>
  </si>
  <si>
    <t>Uquitz Rudolf</t>
  </si>
  <si>
    <t>Úradník Michael</t>
  </si>
  <si>
    <t>Urban Alan</t>
  </si>
  <si>
    <t>Urban Jakub</t>
  </si>
  <si>
    <t>Urban Jiří</t>
  </si>
  <si>
    <t>Urban Ladislav</t>
  </si>
  <si>
    <t>Urban Milan</t>
  </si>
  <si>
    <t>Urban Miroslav</t>
  </si>
  <si>
    <t>Urban Tomáš</t>
  </si>
  <si>
    <t>Urban Vlastimil</t>
  </si>
  <si>
    <t>Urban Vojtěch</t>
  </si>
  <si>
    <t>Urban Zdeněk</t>
  </si>
  <si>
    <t>Urbańczyk Marek</t>
  </si>
  <si>
    <t>Urbanec Jaromír</t>
  </si>
  <si>
    <t>Urbanec Vladimír</t>
  </si>
  <si>
    <t>Urbánek Jaroslav</t>
  </si>
  <si>
    <t>Urbánek Jiří</t>
  </si>
  <si>
    <t>Urbánek Josef</t>
  </si>
  <si>
    <t>Urbánek Lukáš</t>
  </si>
  <si>
    <t>Urbánek Petr</t>
  </si>
  <si>
    <t>Wojs Alicja</t>
  </si>
  <si>
    <t>Rojíková Lenka</t>
  </si>
  <si>
    <t>Rojt Jiří</t>
  </si>
  <si>
    <t>Rokos Jiří</t>
  </si>
  <si>
    <t>Rokoš Filip</t>
  </si>
  <si>
    <t>Rolinek Dominik</t>
  </si>
  <si>
    <t>Rolinek František</t>
  </si>
  <si>
    <t>Rolínek Vilibald</t>
  </si>
  <si>
    <t>Rolinková Adéla</t>
  </si>
  <si>
    <t>Rolinková Lucie</t>
  </si>
  <si>
    <t>Rolíšek Dominik</t>
  </si>
  <si>
    <t>Röman Daniel</t>
  </si>
  <si>
    <t>Roman Jiří</t>
  </si>
  <si>
    <t>Roman Michal</t>
  </si>
  <si>
    <t>Románek Zdeněk</t>
  </si>
  <si>
    <t>Romaniuk Ondřej</t>
  </si>
  <si>
    <t>Romanová Anna</t>
  </si>
  <si>
    <t>Romanovský Štěpán</t>
  </si>
  <si>
    <t>Rončák Václav</t>
  </si>
  <si>
    <t>Rosa Tomáš</t>
  </si>
  <si>
    <t>Rosecký Jan</t>
  </si>
  <si>
    <t>Rosecký Patrik</t>
  </si>
  <si>
    <t>Rosecký Tomáš</t>
  </si>
  <si>
    <t>Rosecký Zdeněk</t>
  </si>
  <si>
    <t>Rosenbaum Dominik</t>
  </si>
  <si>
    <t>Rosenbaum Jan</t>
  </si>
  <si>
    <t>Rosenbaum Pavel</t>
  </si>
  <si>
    <t>Rosenbaum Petr</t>
  </si>
  <si>
    <t>Rosenbaum Vít</t>
  </si>
  <si>
    <t>Rosenbaumová Anna</t>
  </si>
  <si>
    <t>Rosenbaumová Eva</t>
  </si>
  <si>
    <t>Rosenbaumová Lea</t>
  </si>
  <si>
    <t>Rosenberg Miroslav</t>
  </si>
  <si>
    <t>Rosenberger Tomáš</t>
  </si>
  <si>
    <t>Rosenkranz Jindřich</t>
  </si>
  <si>
    <t>Rosenzweig Vladimír</t>
  </si>
  <si>
    <t>Rosík Jan</t>
  </si>
  <si>
    <t>Roskovec Bedřich</t>
  </si>
  <si>
    <t>Vitásek Tomáš</t>
  </si>
  <si>
    <t>Vítek Dominik</t>
  </si>
  <si>
    <t>Vítek Filip</t>
  </si>
  <si>
    <t>Vítek Jakub</t>
  </si>
  <si>
    <t>Vítek Karel</t>
  </si>
  <si>
    <t>Vítek Radovan</t>
  </si>
  <si>
    <t>Vitík Rostislav</t>
  </si>
  <si>
    <t>Vítková Veronika</t>
  </si>
  <si>
    <t>Vitoslavský Jiří</t>
  </si>
  <si>
    <t>Vitoul Richard</t>
  </si>
  <si>
    <t>Vitouš Václav</t>
  </si>
  <si>
    <t>Vítová Anna</t>
  </si>
  <si>
    <t>Vítovec Jiří</t>
  </si>
  <si>
    <t>Vitula Jan</t>
  </si>
  <si>
    <t>Vitula Martin</t>
  </si>
  <si>
    <t>Vitvar Adam</t>
  </si>
  <si>
    <t>znazkr</t>
  </si>
  <si>
    <t>Trávníček Jaroslav</t>
  </si>
  <si>
    <t>Trávníček Kryštof Mikuláš</t>
  </si>
  <si>
    <t>Trávníček Petr</t>
  </si>
  <si>
    <t>Trávníček Tomáš</t>
  </si>
  <si>
    <t>Trávníček Vladimír</t>
  </si>
  <si>
    <t>Trávníček Zdeněk</t>
  </si>
  <si>
    <t>Trávníčková Jana</t>
  </si>
  <si>
    <t>Trávničková Markéta</t>
  </si>
  <si>
    <t>Trbola Tomáš</t>
  </si>
  <si>
    <t>Trč Jiří</t>
  </si>
  <si>
    <t>Trčálek David</t>
  </si>
  <si>
    <t>Trčálek Lukáš</t>
  </si>
  <si>
    <t>Trčálek Martin</t>
  </si>
  <si>
    <t>Trčka Marek</t>
  </si>
  <si>
    <t>Trčka Matyáš</t>
  </si>
  <si>
    <t>Zach Tomáš</t>
  </si>
  <si>
    <t>Zach Vojtěch</t>
  </si>
  <si>
    <t>Zachardová Klára</t>
  </si>
  <si>
    <t>Zachariáš Miroslav</t>
  </si>
  <si>
    <t>Zacharová Lada</t>
  </si>
  <si>
    <t>Zachař Jaroslav</t>
  </si>
  <si>
    <t>Zachař Michal</t>
  </si>
  <si>
    <t>Zachař Petr</t>
  </si>
  <si>
    <t>Zachařová Věra</t>
  </si>
  <si>
    <t>Zachová Kamila</t>
  </si>
  <si>
    <t>Švarc Kryštof</t>
  </si>
  <si>
    <t>Švarc Petr</t>
  </si>
  <si>
    <t>Švarc Roman</t>
  </si>
  <si>
    <t>Švarc Václav</t>
  </si>
  <si>
    <t>Švarc Valerij</t>
  </si>
  <si>
    <t>Švarcbach Richard</t>
  </si>
  <si>
    <t>Švarcbach Vojtěch</t>
  </si>
  <si>
    <t>Švarha Michal</t>
  </si>
  <si>
    <t>Švásta Jaroslav</t>
  </si>
  <si>
    <t>Švásta Václav</t>
  </si>
  <si>
    <t>Švec Jan</t>
  </si>
  <si>
    <t>Švec Jiří</t>
  </si>
  <si>
    <t>Švec Josef</t>
  </si>
  <si>
    <t>Švec Karel</t>
  </si>
  <si>
    <t>Švec Luděk</t>
  </si>
  <si>
    <t>Švec Martin</t>
  </si>
  <si>
    <t>Švec Stanislav</t>
  </si>
  <si>
    <t>Švec Vítězslav</t>
  </si>
  <si>
    <t>Švec Vladimír</t>
  </si>
  <si>
    <t>Švec Vlastimil</t>
  </si>
  <si>
    <t>Šveda František</t>
  </si>
  <si>
    <t>Švéda Jiří</t>
  </si>
  <si>
    <t>Švéda Lubomír</t>
  </si>
  <si>
    <t>Švéda Michal</t>
  </si>
  <si>
    <t>Švédová Denisa</t>
  </si>
  <si>
    <t>Urbánek Radek</t>
  </si>
  <si>
    <t>Urbánek Václav</t>
  </si>
  <si>
    <t>Urbánek Vojtěch</t>
  </si>
  <si>
    <t>Urbánek Zdeněk</t>
  </si>
  <si>
    <t>Šrámčíková Gabriela</t>
  </si>
  <si>
    <t>Šrámek Erik</t>
  </si>
  <si>
    <t>Šrámek Jakub</t>
  </si>
  <si>
    <t>Šrámek Karel</t>
  </si>
  <si>
    <t>Šrámek Ondřej</t>
  </si>
  <si>
    <t>Šrámek Petr</t>
  </si>
  <si>
    <t>Šrámek Tomáš</t>
  </si>
  <si>
    <t>Šrámek Vojtěch</t>
  </si>
  <si>
    <t>Šramko Ľudovít</t>
  </si>
  <si>
    <t>Šramko Pavel</t>
  </si>
  <si>
    <t>Šrejber Michal</t>
  </si>
  <si>
    <t>Šretr Josef</t>
  </si>
  <si>
    <t>Šritr Adam</t>
  </si>
  <si>
    <t>Šroll Boris</t>
  </si>
  <si>
    <t>Šromová Lenka</t>
  </si>
  <si>
    <t>Šroub Jaroslav</t>
  </si>
  <si>
    <t>Šrubař Pavel</t>
  </si>
  <si>
    <t>Šruc Tadeáš</t>
  </si>
  <si>
    <t>Šrůma Erik</t>
  </si>
  <si>
    <t>Šrůta Štěpán</t>
  </si>
  <si>
    <t>Šrůtek Michal</t>
  </si>
  <si>
    <t>Šrůtek Václav</t>
  </si>
  <si>
    <t>Štádler Pavel</t>
  </si>
  <si>
    <t>Štaffa Vojtěch</t>
  </si>
  <si>
    <t>Štaif Martin</t>
  </si>
  <si>
    <t>Štambaský Bronislav</t>
  </si>
  <si>
    <t>Štamposký Libor</t>
  </si>
  <si>
    <t>Štancl Bohuslav</t>
  </si>
  <si>
    <t>Štancl Vladimír</t>
  </si>
  <si>
    <t>Štanderová Natálie</t>
  </si>
  <si>
    <t>Šťastná Alena</t>
  </si>
  <si>
    <t>Šťastná Lenka</t>
  </si>
  <si>
    <t>Šťastná Martina</t>
  </si>
  <si>
    <t>Šťastná Vladimíra</t>
  </si>
  <si>
    <t>Šťastný Adam</t>
  </si>
  <si>
    <t>Šťastný Jan</t>
  </si>
  <si>
    <t>Šťastný Jiří</t>
  </si>
  <si>
    <t>Šťastný Josef</t>
  </si>
  <si>
    <t>Šťastný Matěj</t>
  </si>
  <si>
    <t>Štastný Miroslav</t>
  </si>
  <si>
    <t>Šťastný Pavel</t>
  </si>
  <si>
    <t>Šťastný Radek</t>
  </si>
  <si>
    <t>Šťastný Šimon</t>
  </si>
  <si>
    <t>Šťastný Štěpán</t>
  </si>
  <si>
    <t>Šťastný Vítězslav</t>
  </si>
  <si>
    <t>Šťastný Vojtěch</t>
  </si>
  <si>
    <t>Šťastný Vratislav</t>
  </si>
  <si>
    <t>Šťastný Zdeněk</t>
  </si>
  <si>
    <t>Štaud Jakub</t>
  </si>
  <si>
    <t>Šťávová Helena</t>
  </si>
  <si>
    <t>Šťávová Lucie</t>
  </si>
  <si>
    <t>Šťávová Markéta</t>
  </si>
  <si>
    <t>Štec František</t>
  </si>
  <si>
    <t>Štědrová Jolana</t>
  </si>
  <si>
    <t>Štědrý Jáchym</t>
  </si>
  <si>
    <t>Štefan Aleš</t>
  </si>
  <si>
    <t>Štefan Jaroslav</t>
  </si>
  <si>
    <t>Štefanec Josef</t>
  </si>
  <si>
    <t>Štefaník Marek</t>
  </si>
  <si>
    <t>Štefaník Patrik</t>
  </si>
  <si>
    <t>Štefaník Petr</t>
  </si>
  <si>
    <t>Štefaník Richard</t>
  </si>
  <si>
    <t>Štefanišin Jan</t>
  </si>
  <si>
    <t>Štefanko Igor</t>
  </si>
  <si>
    <t>Štefek Jan</t>
  </si>
  <si>
    <t>Štefek Ludvík</t>
  </si>
  <si>
    <t>Štefek Martin</t>
  </si>
  <si>
    <t>Štefek Petr</t>
  </si>
  <si>
    <t>Štefka Bohumil</t>
  </si>
  <si>
    <t>Štefka Tomáš</t>
  </si>
  <si>
    <t>Štefková Barbora</t>
  </si>
  <si>
    <t>Štefl Stanislav</t>
  </si>
  <si>
    <t>Štegl Petr</t>
  </si>
  <si>
    <t>Štěch Pavel</t>
  </si>
  <si>
    <t>Štěch Vladimír</t>
  </si>
  <si>
    <t>Šteinfeld Jan</t>
  </si>
  <si>
    <t>Štejfa Josef</t>
  </si>
  <si>
    <t>Štejfa Oskar</t>
  </si>
  <si>
    <t>Štejnar Jakub</t>
  </si>
  <si>
    <t>Štejnarová Veronika</t>
  </si>
  <si>
    <t>Štekl Filip</t>
  </si>
  <si>
    <t>Štelbaský Martin</t>
  </si>
  <si>
    <t>Štencel David</t>
  </si>
  <si>
    <t>Štencel Karel</t>
  </si>
  <si>
    <t>Štencel Marek</t>
  </si>
  <si>
    <t>Štencel Martin</t>
  </si>
  <si>
    <t>Štencel Václav</t>
  </si>
  <si>
    <t>Štenclová Kateřina</t>
  </si>
  <si>
    <t>Štěnička Michal</t>
  </si>
  <si>
    <t>Šteňo Patrik</t>
  </si>
  <si>
    <t>Štěpán Michal</t>
  </si>
  <si>
    <t>Štěpán Miroslav</t>
  </si>
  <si>
    <t>Štěpán Patrik</t>
  </si>
  <si>
    <t>Štěpán Petr</t>
  </si>
  <si>
    <t>Štěpán Samuel</t>
  </si>
  <si>
    <t>Štěpán Stanislav</t>
  </si>
  <si>
    <t>Štěpán Vojtěch</t>
  </si>
  <si>
    <t>Štěpánek Jan</t>
  </si>
  <si>
    <t>Štěpánek Jaromír</t>
  </si>
  <si>
    <t>Štěpánek Ondřej</t>
  </si>
  <si>
    <t>Štěpánek Petr</t>
  </si>
  <si>
    <t>Štěpánek Stanislav</t>
  </si>
  <si>
    <t>Štěpánek Vít</t>
  </si>
  <si>
    <t>Štěpáník Alois</t>
  </si>
  <si>
    <t>Štěpáník Martin</t>
  </si>
  <si>
    <t>Štěpánková Ilona</t>
  </si>
  <si>
    <t>Štěpánová Markéta</t>
  </si>
  <si>
    <t>Štěpanovský Kamil</t>
  </si>
  <si>
    <t>Štěpnička Jakub</t>
  </si>
  <si>
    <t>Moronga Jan</t>
  </si>
  <si>
    <t>Morongová Gabriela</t>
  </si>
  <si>
    <t>Morongová Natálie</t>
  </si>
  <si>
    <t>Morys Štěpán</t>
  </si>
  <si>
    <t>Morysová Marie</t>
  </si>
  <si>
    <t>Moser David</t>
  </si>
  <si>
    <t>Moskala Dalibor</t>
  </si>
  <si>
    <t>Most Zdeněk</t>
  </si>
  <si>
    <t>Mošnička Jan</t>
  </si>
  <si>
    <t>Mošnička Michal</t>
  </si>
  <si>
    <t>Mošničková Lucie</t>
  </si>
  <si>
    <t>Mošovská Františka</t>
  </si>
  <si>
    <t>Mošovský Jakub</t>
  </si>
  <si>
    <t>Moštěk František</t>
  </si>
  <si>
    <t>Moštěk Jan</t>
  </si>
  <si>
    <t>Moštěk Petr</t>
  </si>
  <si>
    <t>Motáček Vladimír</t>
  </si>
  <si>
    <t>Motalík Jan</t>
  </si>
  <si>
    <t>Motejzík Jaroslav</t>
  </si>
  <si>
    <t>Motejzlík Karel</t>
  </si>
  <si>
    <t>Motl Arnošt</t>
  </si>
  <si>
    <t>Motl Josef</t>
  </si>
  <si>
    <t>Motl Ladislav</t>
  </si>
  <si>
    <t>Motl Václav</t>
  </si>
  <si>
    <t>Motlíček Josef</t>
  </si>
  <si>
    <t>Motlíček Ondřej</t>
  </si>
  <si>
    <t>Motlíček Petr</t>
  </si>
  <si>
    <t>Motloch Martin</t>
  </si>
  <si>
    <t>Mottl Jan</t>
  </si>
  <si>
    <t>Mottl Michal</t>
  </si>
  <si>
    <t>Mottl Patrik</t>
  </si>
  <si>
    <t>Motyka Petr</t>
  </si>
  <si>
    <t>Motyka Tomáš</t>
  </si>
  <si>
    <t>Moučka Jiří</t>
  </si>
  <si>
    <t>Moudrý Marek</t>
  </si>
  <si>
    <t>Moudrý Stanislav</t>
  </si>
  <si>
    <t>Moulík Jakub</t>
  </si>
  <si>
    <t>Moulis Milan</t>
  </si>
  <si>
    <t>Moulis Mojmír</t>
  </si>
  <si>
    <t>Moulis Rudolf</t>
  </si>
  <si>
    <t>Moura de Andrade Daniel</t>
  </si>
  <si>
    <t>Lánský Zdeněk</t>
  </si>
  <si>
    <t>Lanzendörfer Zdeněk</t>
  </si>
  <si>
    <t>Lapáček Luboš</t>
  </si>
  <si>
    <t>Lapčík Petr</t>
  </si>
  <si>
    <t>Lapčík Roman</t>
  </si>
  <si>
    <t>Lapčík Václav</t>
  </si>
  <si>
    <t>Lapčík Zdeněk</t>
  </si>
  <si>
    <t>Možný Jiří</t>
  </si>
  <si>
    <t>Mráček Miloslav </t>
  </si>
  <si>
    <t>Mráček Tomáš</t>
  </si>
  <si>
    <t>Mrajca Miroslav</t>
  </si>
  <si>
    <t>Mrákota Zdeněk</t>
  </si>
  <si>
    <t>Mráz Jiří</t>
  </si>
  <si>
    <t>Mráz Miloš</t>
  </si>
  <si>
    <t>Mráz Miroslav</t>
  </si>
  <si>
    <t>Mráz Pavel</t>
  </si>
  <si>
    <t>Mráz Václav</t>
  </si>
  <si>
    <t>Mráz Zdeněk</t>
  </si>
  <si>
    <t>Mrázek Adam</t>
  </si>
  <si>
    <t>Mrázek Jakub</t>
  </si>
  <si>
    <t>Mrázek Jan</t>
  </si>
  <si>
    <t>Mrázek Josef</t>
  </si>
  <si>
    <t>Mrázek Lumír</t>
  </si>
  <si>
    <t>Mrázek Matouš</t>
  </si>
  <si>
    <t>Mrázek Petr</t>
  </si>
  <si>
    <t>Mrázek Roman</t>
  </si>
  <si>
    <t>Mrázek Štěpán</t>
  </si>
  <si>
    <t>Mrázek Tomáš</t>
  </si>
  <si>
    <t>Mrázek Vladimír</t>
  </si>
  <si>
    <t>Mrázik Filip</t>
  </si>
  <si>
    <t>Mrázik Marián</t>
  </si>
  <si>
    <t>Mrazík Tomáš</t>
  </si>
  <si>
    <t>Tkáč Vítězslav</t>
  </si>
  <si>
    <t>Tkadlec Josef</t>
  </si>
  <si>
    <t>Tláskal Jakub</t>
  </si>
  <si>
    <t>Tláskal Martin</t>
  </si>
  <si>
    <t>To Anh Quan</t>
  </si>
  <si>
    <t>To Duy Quang</t>
  </si>
  <si>
    <t>To Xuan Toan</t>
  </si>
  <si>
    <t>Tobiška Jaroslav</t>
  </si>
  <si>
    <t>Tobolík Jaroslav</t>
  </si>
  <si>
    <t>Tobolík Kamil</t>
  </si>
  <si>
    <t>Tobolík Martin</t>
  </si>
  <si>
    <t>Tobolík Petr</t>
  </si>
  <si>
    <t>Stránská Kamila</t>
  </si>
  <si>
    <t>Stránský Jan</t>
  </si>
  <si>
    <t>Stránský Luboš</t>
  </si>
  <si>
    <t>Stránský Miloš</t>
  </si>
  <si>
    <t>Stránský Radek</t>
  </si>
  <si>
    <t>Stránský Tomáš</t>
  </si>
  <si>
    <t>Strašil Jan</t>
  </si>
  <si>
    <t>Strašil Milan</t>
  </si>
  <si>
    <t>Strašil Pavel</t>
  </si>
  <si>
    <t>Strašlipka Jiří</t>
  </si>
  <si>
    <t>Stratil Ladislav</t>
  </si>
  <si>
    <t>Stratil Ondřej</t>
  </si>
  <si>
    <t>Stratil Petr</t>
  </si>
  <si>
    <t>Pučálka Vojtěch</t>
  </si>
  <si>
    <t>Pučelík Josef</t>
  </si>
  <si>
    <t>Pučelík Pavel</t>
  </si>
  <si>
    <t>Pudich Petr</t>
  </si>
  <si>
    <t>Pudil Eduard</t>
  </si>
  <si>
    <t>Pucholt Martin</t>
  </si>
  <si>
    <t>Puchoň Jan</t>
  </si>
  <si>
    <t>Puchta Václav</t>
  </si>
  <si>
    <t>Pukl Rostislav</t>
  </si>
  <si>
    <t>Pukowietz Patrik</t>
  </si>
  <si>
    <t>Pulec Lukáš</t>
  </si>
  <si>
    <t>Pulkrábek Aleš</t>
  </si>
  <si>
    <t>Půlpán David</t>
  </si>
  <si>
    <t>Půlpán Jakub</t>
  </si>
  <si>
    <t>Půlpán Matěj</t>
  </si>
  <si>
    <t>Pultar Petr</t>
  </si>
  <si>
    <t>Pultar Stanislav</t>
  </si>
  <si>
    <t>Pumpr Zdeněk</t>
  </si>
  <si>
    <t>Zeman Stanislav</t>
  </si>
  <si>
    <t>Zeman Šimon</t>
  </si>
  <si>
    <t>Zeman Tomáš Mathias</t>
  </si>
  <si>
    <t>Zemánek Ivo</t>
  </si>
  <si>
    <t>Zemánek Jan</t>
  </si>
  <si>
    <t>Zemánek Jaroslav</t>
  </si>
  <si>
    <t>Zemánek Karel</t>
  </si>
  <si>
    <t>Zemánek Lukáš</t>
  </si>
  <si>
    <t>Zemánek Zdeněk</t>
  </si>
  <si>
    <t>Zemaník Jiří</t>
  </si>
  <si>
    <t>Zemaník Martin</t>
  </si>
  <si>
    <t>Zemanová Jana</t>
  </si>
  <si>
    <t>Zemanová Kristýna</t>
  </si>
  <si>
    <t>Zemanová Martina</t>
  </si>
  <si>
    <t>Zemanová Nikola</t>
  </si>
  <si>
    <t>Zemanová Romana</t>
  </si>
  <si>
    <t>Zemčík Jan</t>
  </si>
  <si>
    <t>Zemek Antonín</t>
  </si>
  <si>
    <t>Zemek David</t>
  </si>
  <si>
    <t>Zemen Antonín</t>
  </si>
  <si>
    <t>Zemen Jiří</t>
  </si>
  <si>
    <t>Zemen Pavel</t>
  </si>
  <si>
    <t>Zemen Vojtěch</t>
  </si>
  <si>
    <t>Zemenová Veronika</t>
  </si>
  <si>
    <t>Simurník Samuel</t>
  </si>
  <si>
    <t>Simurníková Kamila</t>
  </si>
  <si>
    <t>Singer Milan</t>
  </si>
  <si>
    <t>Sinu Imrich</t>
  </si>
  <si>
    <t>Sion David</t>
  </si>
  <si>
    <t>Sirotek Matyáš</t>
  </si>
  <si>
    <t>Sirovičová Adriana</t>
  </si>
  <si>
    <t>Siudová Veronika</t>
  </si>
  <si>
    <t>Sivák Lukáš</t>
  </si>
  <si>
    <t>Sivák Rostislav</t>
  </si>
  <si>
    <t>Sivaková Adriana</t>
  </si>
  <si>
    <t>Siwek Antonín</t>
  </si>
  <si>
    <t>Sixta Adam</t>
  </si>
  <si>
    <t>Skácel Ondřej</t>
  </si>
  <si>
    <t>Skácelík Petr</t>
  </si>
  <si>
    <t>Pohanka David</t>
  </si>
  <si>
    <t>Pohanka Milan</t>
  </si>
  <si>
    <t>Pohludka Ondřej</t>
  </si>
  <si>
    <t>Pohořalý Josef</t>
  </si>
  <si>
    <t>Skála Jiří</t>
  </si>
  <si>
    <t>Skála Lukáš</t>
  </si>
  <si>
    <t>Skala Matěj</t>
  </si>
  <si>
    <t>Skála Michal</t>
  </si>
  <si>
    <t>Skala Miroslav</t>
  </si>
  <si>
    <t>Skála Miroslav</t>
  </si>
  <si>
    <t>Mrovec Jakub</t>
  </si>
  <si>
    <t>Mrověc Jan</t>
  </si>
  <si>
    <t>Mrózek Jan</t>
  </si>
  <si>
    <t>Mrozek Wojciech</t>
  </si>
  <si>
    <t>Mrozinski Libor</t>
  </si>
  <si>
    <t>Mrštík Šimon</t>
  </si>
  <si>
    <t>Mruškovič Ondřej</t>
  </si>
  <si>
    <t>Mrva Marek</t>
  </si>
  <si>
    <t>Mrva Štěpán</t>
  </si>
  <si>
    <t>Mrva Tomáš</t>
  </si>
  <si>
    <t>Mrvečka Michal</t>
  </si>
  <si>
    <t>Múčka Jan</t>
  </si>
  <si>
    <t>Múčka Martin</t>
  </si>
  <si>
    <t>Múčka Miroslav</t>
  </si>
  <si>
    <t>Mudra Josef</t>
  </si>
  <si>
    <t>Mudra Pavel</t>
  </si>
  <si>
    <t>Lebeda Petr</t>
  </si>
  <si>
    <t>Lecián Lukáš</t>
  </si>
  <si>
    <t>Leco Petr</t>
  </si>
  <si>
    <t>Lečbych Václav</t>
  </si>
  <si>
    <t>Lédl Jakub</t>
  </si>
  <si>
    <t>Lédlová Kristýna</t>
  </si>
  <si>
    <t>Lednický Adam</t>
  </si>
  <si>
    <t>Lednik Selma</t>
  </si>
  <si>
    <t>Ledvina Jiří</t>
  </si>
  <si>
    <t>Ledvina Libor</t>
  </si>
  <si>
    <t>Lefler Václav</t>
  </si>
  <si>
    <t>Legerský Ondřej</t>
  </si>
  <si>
    <t>Legerský Radek</t>
  </si>
  <si>
    <t>Legierski Kryštof</t>
  </si>
  <si>
    <t>Müller Matěj</t>
  </si>
  <si>
    <t>Müller Michal</t>
  </si>
  <si>
    <t>Müller Petr</t>
  </si>
  <si>
    <t>Müller Stanislav</t>
  </si>
  <si>
    <t>Müller Vladimír</t>
  </si>
  <si>
    <t>Müllerová Valentýna</t>
  </si>
  <si>
    <t>Mundil Jindřich</t>
  </si>
  <si>
    <t>Munk Petr</t>
  </si>
  <si>
    <t>Munková Kateřina</t>
  </si>
  <si>
    <t>Münster Marián</t>
  </si>
  <si>
    <t>Munzarová Tereza</t>
  </si>
  <si>
    <t>Muratidis Nikos</t>
  </si>
  <si>
    <t>Punčochář Jiří</t>
  </si>
  <si>
    <t>Punčochář Michal</t>
  </si>
  <si>
    <t>Punčochářová Jitka</t>
  </si>
  <si>
    <t>Purkyt Jaroslav</t>
  </si>
  <si>
    <t>Purnoch Josef</t>
  </si>
  <si>
    <t>Pustka Adam</t>
  </si>
  <si>
    <t>Pustková Veronika</t>
  </si>
  <si>
    <t>Puszkar Dominik</t>
  </si>
  <si>
    <t>Putík Martin</t>
  </si>
  <si>
    <t>Putna Lukáš</t>
  </si>
  <si>
    <t>Putna Vladimír</t>
  </si>
  <si>
    <t>Putta Marcel</t>
  </si>
  <si>
    <t>Putzer Štěpán</t>
  </si>
  <si>
    <t>Půža Julius</t>
  </si>
  <si>
    <t>Ondruška Martin</t>
  </si>
  <si>
    <t>Ondryhal Pavel</t>
  </si>
  <si>
    <t>Pyš Zbyněk</t>
  </si>
  <si>
    <t>Pyšný Lukáš</t>
  </si>
  <si>
    <t>Pytka Jiří</t>
  </si>
  <si>
    <t>Pytolaj Radek</t>
  </si>
  <si>
    <t>Rába Vojtěch</t>
  </si>
  <si>
    <t>Rabatin Jakub</t>
  </si>
  <si>
    <t>Rábek Tomáš</t>
  </si>
  <si>
    <t>Rábek Vlastimil</t>
  </si>
  <si>
    <t>Rabel Tomáš</t>
  </si>
  <si>
    <t>Rabens Samuel</t>
  </si>
  <si>
    <t>Racek Jiří</t>
  </si>
  <si>
    <t>Racek Josef</t>
  </si>
  <si>
    <t>Racek Michal</t>
  </si>
  <si>
    <t>Raclavský Vojtěch</t>
  </si>
  <si>
    <t>Racman Daniel</t>
  </si>
  <si>
    <t>Račák Jiří</t>
  </si>
  <si>
    <t>Ráček Pavel</t>
  </si>
  <si>
    <t>Rada Marek</t>
  </si>
  <si>
    <t>Rada Martin</t>
  </si>
  <si>
    <t>Rada Michal</t>
  </si>
  <si>
    <t>Rada Roman</t>
  </si>
  <si>
    <t>Rada Zdeněk</t>
  </si>
  <si>
    <t>Radecki Petr</t>
  </si>
  <si>
    <t>Radek Jan</t>
  </si>
  <si>
    <t>Radics Robert</t>
  </si>
  <si>
    <t>Radko Jan</t>
  </si>
  <si>
    <t>Rádl Jaroslav</t>
  </si>
  <si>
    <t>Radoměřský Václav</t>
  </si>
  <si>
    <t>Radosta Vojtěch</t>
  </si>
  <si>
    <t>Radouš Tobiáš Josef</t>
  </si>
  <si>
    <t>Radovská Julie</t>
  </si>
  <si>
    <t>Radovský Pavel</t>
  </si>
  <si>
    <t>Radvanovský Petr</t>
  </si>
  <si>
    <t>Rafaja Marek</t>
  </si>
  <si>
    <t>Rachůnek Milan</t>
  </si>
  <si>
    <t>Rachůnek Miroslav</t>
  </si>
  <si>
    <t>Raiman Tom</t>
  </si>
  <si>
    <t>Rain Jan</t>
  </si>
  <si>
    <t>Rajca Erik</t>
  </si>
  <si>
    <t>Rajchl Václav</t>
  </si>
  <si>
    <t>Rajnoch Pavel</t>
  </si>
  <si>
    <t>Rajnyš Vladimír</t>
  </si>
  <si>
    <t>Rajský Stanislav</t>
  </si>
  <si>
    <t>Rajt Martin</t>
  </si>
  <si>
    <t>Plch Josef</t>
  </si>
  <si>
    <t>Plchot Miroslav</t>
  </si>
  <si>
    <t>Plchová Gabriela</t>
  </si>
  <si>
    <t>Plic Eduard</t>
  </si>
  <si>
    <t>Plicka Petr</t>
  </si>
  <si>
    <t>Pliska Karel</t>
  </si>
  <si>
    <t>Plíšek Bohumil</t>
  </si>
  <si>
    <t>Kaňák Filip</t>
  </si>
  <si>
    <t>Kaňák Jáchym</t>
  </si>
  <si>
    <t>Kaňák Luboš</t>
  </si>
  <si>
    <t>Kaňák Marek</t>
  </si>
  <si>
    <t>Kaňák Matyáš</t>
  </si>
  <si>
    <t>Kaňák Vladimír</t>
  </si>
  <si>
    <t>Kaňáková Natálie</t>
  </si>
  <si>
    <t>Kaňát Julián Alexandr</t>
  </si>
  <si>
    <t>Kanči Michal</t>
  </si>
  <si>
    <t>Kandalec Štefan</t>
  </si>
  <si>
    <t>Kander Ladislav</t>
  </si>
  <si>
    <t>Káninský Daniel</t>
  </si>
  <si>
    <t>Kaňka Lukáš</t>
  </si>
  <si>
    <t>Kaňková Drahomíra</t>
  </si>
  <si>
    <t>Kaňková Nikola</t>
  </si>
  <si>
    <t>Kaňok Jan</t>
  </si>
  <si>
    <t>Kaňok Jaroslav</t>
  </si>
  <si>
    <t>Kaňok Viktor</t>
  </si>
  <si>
    <t>Kaňoková Adéla</t>
  </si>
  <si>
    <t>Kaňovský David</t>
  </si>
  <si>
    <t>Kaňovský Jan</t>
  </si>
  <si>
    <t>Kaňovský Pavel</t>
  </si>
  <si>
    <t>Nejedlo Josef</t>
  </si>
  <si>
    <t>Nejedlý Jiří</t>
  </si>
  <si>
    <t>Nejedlý Josef</t>
  </si>
  <si>
    <t>Nejedlý Lukáš</t>
  </si>
  <si>
    <t>Nejedlý Martin</t>
  </si>
  <si>
    <t>Nejedlý Radek</t>
  </si>
  <si>
    <t>Nejezchleb Drahoš</t>
  </si>
  <si>
    <t>Nejezchleba Matěj</t>
  </si>
  <si>
    <t>Nekarda Jan</t>
  </si>
  <si>
    <t>Nekarda Tomáš</t>
  </si>
  <si>
    <t>Nekolová Anna</t>
  </si>
  <si>
    <t>Nekovář Evžen</t>
  </si>
  <si>
    <t>Nekovář Václav</t>
  </si>
  <si>
    <t>Nekula Richard</t>
  </si>
  <si>
    <t>Nekula Štěpán</t>
  </si>
  <si>
    <t>Nekvapil Jiří</t>
  </si>
  <si>
    <t>Nekvapil Zdeněk</t>
  </si>
  <si>
    <t>Nekvasil Radek</t>
  </si>
  <si>
    <t>Nekvinda Michal</t>
  </si>
  <si>
    <t>Nekvinda Tomáš</t>
  </si>
  <si>
    <t>Nekvinda Vladimír</t>
  </si>
  <si>
    <t>Nekvindová Eliška</t>
  </si>
  <si>
    <t>Nemastil Lubomír</t>
  </si>
  <si>
    <t>Němcová Lenka</t>
  </si>
  <si>
    <t>Němčík Jakub</t>
  </si>
  <si>
    <t>Němec Bohumil</t>
  </si>
  <si>
    <t>Němec Daniel</t>
  </si>
  <si>
    <t>Němec David</t>
  </si>
  <si>
    <t>Němec Jáchym</t>
  </si>
  <si>
    <t>Němec Jiří</t>
  </si>
  <si>
    <t>Němec Josef</t>
  </si>
  <si>
    <t>Němec Marek</t>
  </si>
  <si>
    <t>Němec Mikuláš</t>
  </si>
  <si>
    <t>Němec Otakar</t>
  </si>
  <si>
    <t>Němec Patrik</t>
  </si>
  <si>
    <t>Němec Pavel</t>
  </si>
  <si>
    <t>Němec Radek</t>
  </si>
  <si>
    <t>Němec Roman</t>
  </si>
  <si>
    <t>Němec Šimon</t>
  </si>
  <si>
    <t>Němec Tomáš</t>
  </si>
  <si>
    <t>Němec Vít</t>
  </si>
  <si>
    <t>Němec Zbyněk</t>
  </si>
  <si>
    <t>Němec Zdeněk</t>
  </si>
  <si>
    <t>Německý Jan</t>
  </si>
  <si>
    <t>Němeček Daniel</t>
  </si>
  <si>
    <t>Polášková Jitka</t>
  </si>
  <si>
    <t>Polcar Ladislav</t>
  </si>
  <si>
    <t>GPJP CHESS CLUB</t>
  </si>
  <si>
    <t>Čekal Zdeněk</t>
  </si>
  <si>
    <t>Růžička Zdeněk</t>
  </si>
  <si>
    <t>Axamit Robert</t>
  </si>
  <si>
    <t>Haškovec Cedrik</t>
  </si>
  <si>
    <t>Janáček Jaroslav</t>
  </si>
  <si>
    <t>ŠK Mlejn</t>
  </si>
  <si>
    <t>Koyš Milan</t>
  </si>
  <si>
    <t>Světlý Jiří</t>
  </si>
  <si>
    <t>Krejbich Miloslav</t>
  </si>
  <si>
    <t>Janda Jiří</t>
  </si>
  <si>
    <t>Kičmer Libor</t>
  </si>
  <si>
    <t>Mašek Miroslav</t>
  </si>
  <si>
    <t>Bartoš Jan</t>
  </si>
  <si>
    <t>Petrák Robert</t>
  </si>
  <si>
    <t>Kotrba Tomáš</t>
  </si>
  <si>
    <t>Procházka Jiří</t>
  </si>
  <si>
    <t>Lizner Milan</t>
  </si>
  <si>
    <t>Táborský Rostislav</t>
  </si>
  <si>
    <t>Dvořák Ludvík</t>
  </si>
  <si>
    <t>Kopecký Pavel</t>
  </si>
  <si>
    <t>Kamlach Miroslav</t>
  </si>
  <si>
    <t>Procházka Bedřich</t>
  </si>
  <si>
    <t>Rozkovec Hynek</t>
  </si>
  <si>
    <t>Petras Milan</t>
  </si>
  <si>
    <t>Zimmermann Ladislav</t>
  </si>
  <si>
    <t>Zimniok Lubomír</t>
  </si>
  <si>
    <t>Zimniok Zdeněk</t>
  </si>
  <si>
    <t>Zimnioková Jarmila</t>
  </si>
  <si>
    <t>Zimnioková Markéta</t>
  </si>
  <si>
    <t>Zimovčák Kryštof</t>
  </si>
  <si>
    <t>Zimovčáková Lenka</t>
  </si>
  <si>
    <t>Zimpl Milan</t>
  </si>
  <si>
    <t>Zindulka Mikuláš</t>
  </si>
  <si>
    <t>Zinga Vít</t>
  </si>
  <si>
    <t>Zinglar David</t>
  </si>
  <si>
    <t>Zíta Filip</t>
  </si>
  <si>
    <t>Zítek Adam</t>
  </si>
  <si>
    <t>Zítek Miroslav</t>
  </si>
  <si>
    <t>Zítek Svatoslav</t>
  </si>
  <si>
    <t>Zítka Tomáš</t>
  </si>
  <si>
    <t>Zítka Zbyněk</t>
  </si>
  <si>
    <t>Zítko Martin</t>
  </si>
  <si>
    <t>Zítková Andrea</t>
  </si>
  <si>
    <t>Zivčák Josef</t>
  </si>
  <si>
    <t>Zívr Josef</t>
  </si>
  <si>
    <t>Zívr Martin</t>
  </si>
  <si>
    <t>Zívr Tomáš</t>
  </si>
  <si>
    <t>Zívrová Veronika</t>
  </si>
  <si>
    <t>Zlámal Michal</t>
  </si>
  <si>
    <t>Zlámal Radek</t>
  </si>
  <si>
    <t>Zlámal Zdeněk</t>
  </si>
  <si>
    <t>Zlámaná Anna</t>
  </si>
  <si>
    <t>Zlatník Aleš</t>
  </si>
  <si>
    <t>Zlatník Štěpán</t>
  </si>
  <si>
    <t>Zlatníková Eliška</t>
  </si>
  <si>
    <t>Zmatlík David</t>
  </si>
  <si>
    <t>Zmátlík Tomáš</t>
  </si>
  <si>
    <t>Zmek Jaroslav</t>
  </si>
  <si>
    <t>Zmek Michal</t>
  </si>
  <si>
    <t>Vlček Oldřich</t>
  </si>
  <si>
    <t>Vlček Rudolf</t>
  </si>
  <si>
    <t>Černý Tomáš</t>
  </si>
  <si>
    <t>Talpa Pavel</t>
  </si>
  <si>
    <t>Papírník Milan</t>
  </si>
  <si>
    <t>Doležalová Veronika</t>
  </si>
  <si>
    <t>Jína Jiří</t>
  </si>
  <si>
    <t>Šplíchal Petr</t>
  </si>
  <si>
    <t>Duffek Bohumil</t>
  </si>
  <si>
    <t>Bernard Vladimír</t>
  </si>
  <si>
    <t>Tolar Jan</t>
  </si>
  <si>
    <t>Zeman Jiří</t>
  </si>
  <si>
    <t>Hájek Jiří</t>
  </si>
  <si>
    <t>Pilař Radek</t>
  </si>
  <si>
    <t>Horák Jiří</t>
  </si>
  <si>
    <t>Medek Karel</t>
  </si>
  <si>
    <t>Vaško Pavel</t>
  </si>
  <si>
    <t>Doležel Jan</t>
  </si>
  <si>
    <t>Dlouhý Jiří</t>
  </si>
  <si>
    <t>Šturz Ota</t>
  </si>
  <si>
    <t>Hřebíček Petr</t>
  </si>
  <si>
    <t>Děcká Eliška</t>
  </si>
  <si>
    <t>Rojek Jiří</t>
  </si>
  <si>
    <t>Pavlíček Jiří</t>
  </si>
  <si>
    <t>Marek Tomáš</t>
  </si>
  <si>
    <t>Otmar Antonín</t>
  </si>
  <si>
    <t>Nykl Richard</t>
  </si>
  <si>
    <t>Ret Adam Josef</t>
  </si>
  <si>
    <t>Polák Petr</t>
  </si>
  <si>
    <t>Palla Marek</t>
  </si>
  <si>
    <t>Ucháč Adam</t>
  </si>
  <si>
    <t>Dědeček Jindřich</t>
  </si>
  <si>
    <t>Kormáňoš Samuel</t>
  </si>
  <si>
    <t>Chloupek Petr</t>
  </si>
  <si>
    <t>Mlejnecký Martin</t>
  </si>
  <si>
    <t>Slovák Jakub</t>
  </si>
  <si>
    <t>Mach Petr</t>
  </si>
  <si>
    <t>Hrušková Eliška</t>
  </si>
  <si>
    <t>Kanta Jakub</t>
  </si>
  <si>
    <t>Pikna Libor</t>
  </si>
  <si>
    <t>Fridrich Michal</t>
  </si>
  <si>
    <t>Kružíková Anežka</t>
  </si>
  <si>
    <t>Rousek Jan</t>
  </si>
  <si>
    <t>Pokorný Šimon</t>
  </si>
  <si>
    <t>Vencálek Jaroslav</t>
  </si>
  <si>
    <t>Vencálek Libor</t>
  </si>
  <si>
    <t>Vencelides Petr</t>
  </si>
  <si>
    <t>Vencl Jiří</t>
  </si>
  <si>
    <t>Venglář Josef</t>
  </si>
  <si>
    <t>Vengrin Filip</t>
  </si>
  <si>
    <t>Vengrin Jakub</t>
  </si>
  <si>
    <t>Vengrin Rostislav</t>
  </si>
  <si>
    <t>Veny Helena</t>
  </si>
  <si>
    <t>Venzara Jan</t>
  </si>
  <si>
    <t>Vepřovský František</t>
  </si>
  <si>
    <t>Verdiyan Bagrat</t>
  </si>
  <si>
    <t>Verner Jan</t>
  </si>
  <si>
    <t>Verner Jaromír</t>
  </si>
  <si>
    <t>Verner Miloš</t>
  </si>
  <si>
    <t>Verner Ondřej</t>
  </si>
  <si>
    <t>Verner Vladimír</t>
  </si>
  <si>
    <t>Veronesi Pavel</t>
  </si>
  <si>
    <t>Veřmiřovský René</t>
  </si>
  <si>
    <t>Šoki Zdeněk</t>
  </si>
  <si>
    <t>Semotam Vojtěch</t>
  </si>
  <si>
    <t>Semotán Ondřej</t>
  </si>
  <si>
    <t>Semová Lada</t>
  </si>
  <si>
    <t>Semrádová Evelyna Anežka</t>
  </si>
  <si>
    <t>Senáši Martin</t>
  </si>
  <si>
    <t>Senko Ján</t>
  </si>
  <si>
    <t>Senohrábek Luboš</t>
  </si>
  <si>
    <t>Senohrábková Kateřina</t>
  </si>
  <si>
    <t>Sentenský Heribert</t>
  </si>
  <si>
    <t>Sentenský Jan</t>
  </si>
  <si>
    <t>Sentenský Josef</t>
  </si>
  <si>
    <t>Sepši Jakub</t>
  </si>
  <si>
    <t>Veselý Josef</t>
  </si>
  <si>
    <t>Veselý Ladislav</t>
  </si>
  <si>
    <t>Veselý Libor</t>
  </si>
  <si>
    <t>Veselý Matěj</t>
  </si>
  <si>
    <t>Veselý Miroslav</t>
  </si>
  <si>
    <t>Kolomazník Jan</t>
  </si>
  <si>
    <t>Brejcha Blahomír</t>
  </si>
  <si>
    <t>Pelikán Jan</t>
  </si>
  <si>
    <t>Slovák Kilián</t>
  </si>
  <si>
    <t>Škvařil Michal</t>
  </si>
  <si>
    <t>Hejný Marek</t>
  </si>
  <si>
    <t>Jelínek Tomáš</t>
  </si>
  <si>
    <t>Mach Štěpán</t>
  </si>
  <si>
    <t>Kumstová Lucie</t>
  </si>
  <si>
    <t>Čipka Ivan</t>
  </si>
  <si>
    <t>Hrdlička Jan</t>
  </si>
  <si>
    <t>Rýdl Pavel</t>
  </si>
  <si>
    <t>Novotný Martin</t>
  </si>
  <si>
    <t>Havel Jiří</t>
  </si>
  <si>
    <t>Míšek Jan</t>
  </si>
  <si>
    <t>Malý Petr</t>
  </si>
  <si>
    <t>Kühnl Eduard</t>
  </si>
  <si>
    <t>Svoboda Petr</t>
  </si>
  <si>
    <t>Šulc Michal</t>
  </si>
  <si>
    <t>Pšánský Jaromír</t>
  </si>
  <si>
    <t>ELOCR</t>
  </si>
  <si>
    <t>ELOFIDE</t>
  </si>
  <si>
    <t>FEvCis</t>
  </si>
  <si>
    <t>2019-2020</t>
  </si>
  <si>
    <t>2020-2021</t>
  </si>
  <si>
    <t>2021-2022</t>
  </si>
  <si>
    <t>2022-2023</t>
  </si>
  <si>
    <t>2023-2024</t>
  </si>
  <si>
    <t>2024-2025</t>
  </si>
  <si>
    <t>vyber ze seznamu oddílů -&gt;</t>
  </si>
  <si>
    <t>Ev_c_LOK</t>
  </si>
  <si>
    <t>Jmeno</t>
  </si>
  <si>
    <t>RegPopl</t>
  </si>
  <si>
    <t>Kraj</t>
  </si>
  <si>
    <t>KodOddilu</t>
  </si>
  <si>
    <t>NazevOddil</t>
  </si>
  <si>
    <t>Smejkal Jan</t>
  </si>
  <si>
    <t>ŠK Dopravní podnik Praha</t>
  </si>
  <si>
    <t>Možný Miloš</t>
  </si>
  <si>
    <t>ŠK Mahrla Praha z.s.</t>
  </si>
  <si>
    <t>Pekárek Aleš</t>
  </si>
  <si>
    <t>TJ Bohemians Praha</t>
  </si>
  <si>
    <t>Přibyl Josef</t>
  </si>
  <si>
    <t>Daníček Adam</t>
  </si>
  <si>
    <t>Žižka Petr</t>
  </si>
  <si>
    <t>Polák Tomáš</t>
  </si>
  <si>
    <t>Novotný Miroslav</t>
  </si>
  <si>
    <t>Růžička Martin</t>
  </si>
  <si>
    <t>Srostlík Zdeněk</t>
  </si>
  <si>
    <t>Broda Alexej</t>
  </si>
  <si>
    <t>Jícha Tomáš</t>
  </si>
  <si>
    <t>Páral Martin</t>
  </si>
  <si>
    <t>Blažek Miroslav</t>
  </si>
  <si>
    <t>Vávra Jan</t>
  </si>
  <si>
    <t>Hába Zdeněk</t>
  </si>
  <si>
    <t>Chura Jan</t>
  </si>
  <si>
    <t>Hájek Ján</t>
  </si>
  <si>
    <t>ŠK Praha-Smíchov</t>
  </si>
  <si>
    <t>Soukup Václav</t>
  </si>
  <si>
    <t>Šachový klub Viktoria Žižkov</t>
  </si>
  <si>
    <t>Pektor Aleš</t>
  </si>
  <si>
    <t>Vogl Milan</t>
  </si>
  <si>
    <t>USK Praha</t>
  </si>
  <si>
    <t>Novák Josef</t>
  </si>
  <si>
    <t>Bauma Jiří</t>
  </si>
  <si>
    <t>Jaček Martin</t>
  </si>
  <si>
    <t>Soukal Rudolf</t>
  </si>
  <si>
    <t>Procházka Dalibor</t>
  </si>
  <si>
    <t>Koníček Petr</t>
  </si>
  <si>
    <t>Paulovič Tomáš</t>
  </si>
  <si>
    <t>Melich Jindřich</t>
  </si>
  <si>
    <t>Pajdla Pavel</t>
  </si>
  <si>
    <t>Krátký Jiří</t>
  </si>
  <si>
    <t>Pokorný Petr</t>
  </si>
  <si>
    <t>Seifarth Robert</t>
  </si>
  <si>
    <t>Groh Jiří</t>
  </si>
  <si>
    <t>Šiktanc Petr</t>
  </si>
  <si>
    <t>Hoffmann Rudolf</t>
  </si>
  <si>
    <t>Kubečka David</t>
  </si>
  <si>
    <t>Svoboda Zdeněk</t>
  </si>
  <si>
    <t>Gdovin Ján</t>
  </si>
  <si>
    <t>Urbánková Eva</t>
  </si>
  <si>
    <t>Lácha Josef</t>
  </si>
  <si>
    <t>Sedláček Tomáš</t>
  </si>
  <si>
    <t>Smejkal Ladislav</t>
  </si>
  <si>
    <t>Beneš Petr</t>
  </si>
  <si>
    <t>Kopička Karel</t>
  </si>
  <si>
    <t>Kulhánek Tomáš</t>
  </si>
  <si>
    <t>Jandečka Tomáš</t>
  </si>
  <si>
    <t>Čejková Miroslava</t>
  </si>
  <si>
    <t>Adámek Zdeněk</t>
  </si>
  <si>
    <t>Schmid Jaroslav</t>
  </si>
  <si>
    <t>Machala Vladislav</t>
  </si>
  <si>
    <t>Hála Martin</t>
  </si>
  <si>
    <t>Rous František</t>
  </si>
  <si>
    <t>Kopta Pavel</t>
  </si>
  <si>
    <t>Vitásek Filip</t>
  </si>
  <si>
    <t>Vitásek Jan</t>
  </si>
  <si>
    <t>Zmeškal Karel</t>
  </si>
  <si>
    <t>Zmeškal Stanislav</t>
  </si>
  <si>
    <t>Zmrhal Josef</t>
  </si>
  <si>
    <t>Zolman Darek</t>
  </si>
  <si>
    <t>Zolman Ondřej</t>
  </si>
  <si>
    <t>Zolman Pavel</t>
  </si>
  <si>
    <t>Zolman Teodor</t>
  </si>
  <si>
    <t>Zajíčková Kateřina</t>
  </si>
  <si>
    <t>Kravchenko Andrey</t>
  </si>
  <si>
    <t>Artamonov Mikhail</t>
  </si>
  <si>
    <t>Kohout Konstantin</t>
  </si>
  <si>
    <t xml:space="preserve"> - povinné údaje o hráči jsou typ, příjmení a jméno hráče, ročník narození, Ev.č. LOK (u cizince Ev.č. FIDE)</t>
  </si>
  <si>
    <t xml:space="preserve"> - příjmení a jméno uvádějte v tomto pořadí (ne opačně)</t>
  </si>
  <si>
    <t xml:space="preserve"> - typ může nabývat hodnot:</t>
  </si>
  <si>
    <t>poznámky</t>
  </si>
  <si>
    <t>hrací den</t>
  </si>
  <si>
    <t>čas</t>
  </si>
  <si>
    <t>pondělí</t>
  </si>
  <si>
    <t>úterý</t>
  </si>
  <si>
    <t>středa</t>
  </si>
  <si>
    <t>čtvrtek</t>
  </si>
  <si>
    <t>pátek</t>
  </si>
  <si>
    <t>ŠK Teplárna Praha-Malešice</t>
  </si>
  <si>
    <t>Dubanský Bohuslav</t>
  </si>
  <si>
    <t>Van Vuuren Josephus</t>
  </si>
  <si>
    <t>Váňa Jakub</t>
  </si>
  <si>
    <t>Váňa Lubomír</t>
  </si>
  <si>
    <t>Váňa Lukáš</t>
  </si>
  <si>
    <t>Váňa Petr</t>
  </si>
  <si>
    <t>Vaňáček Jan</t>
  </si>
  <si>
    <t>Vanc Vladimír</t>
  </si>
  <si>
    <t>Hložek Ondřej</t>
  </si>
  <si>
    <t>Housar Miroslav</t>
  </si>
  <si>
    <t>Růžička Stanislav</t>
  </si>
  <si>
    <t>Roleček Ondřej</t>
  </si>
  <si>
    <t>Šmíd Jaroslav</t>
  </si>
  <si>
    <t>Alidis Myron</t>
  </si>
  <si>
    <t>Paták Vojtěch</t>
  </si>
  <si>
    <t>Štochl Vojtěch</t>
  </si>
  <si>
    <t>Štochlová Markéta</t>
  </si>
  <si>
    <t>Štochmal Dušan</t>
  </si>
  <si>
    <t>Štojdl Josef</t>
  </si>
  <si>
    <t>Štolba Miloš</t>
  </si>
  <si>
    <t>Štolba Oldřich</t>
  </si>
  <si>
    <t>Štolba Petr</t>
  </si>
  <si>
    <t>Štolc David</t>
  </si>
  <si>
    <t>Štolc Jaroslav</t>
  </si>
  <si>
    <t>Štolc Martin</t>
  </si>
  <si>
    <t>Štolfa Jan</t>
  </si>
  <si>
    <t>Štolfa Petr</t>
  </si>
  <si>
    <t>Štolovský Vojtěch</t>
  </si>
  <si>
    <t>Štork Rostislav</t>
  </si>
  <si>
    <t>Štos Radek</t>
  </si>
  <si>
    <t>Štoudek Michal</t>
  </si>
  <si>
    <t>Čábela Filip</t>
  </si>
  <si>
    <t>Čadil Benedikt</t>
  </si>
  <si>
    <t>Čeněk Matyáš</t>
  </si>
  <si>
    <t>Černík Jan</t>
  </si>
  <si>
    <t>Černý František</t>
  </si>
  <si>
    <t>Černý Rodan</t>
  </si>
  <si>
    <t>Čihák Adam František</t>
  </si>
  <si>
    <t>Danin Alexandre</t>
  </si>
  <si>
    <t>Dankovič Karol</t>
  </si>
  <si>
    <t>Davydov Filip</t>
  </si>
  <si>
    <t>Dědek Eliáš</t>
  </si>
  <si>
    <t>Derfl Václav</t>
  </si>
  <si>
    <t>Derková Sofie</t>
  </si>
  <si>
    <t>Deverová Tereza</t>
  </si>
  <si>
    <t>Diviš Richard</t>
  </si>
  <si>
    <t>Dlabaja Jakub</t>
  </si>
  <si>
    <t>Dlouhý Václav</t>
  </si>
  <si>
    <t>Dluhoš Eliáš</t>
  </si>
  <si>
    <t>Zelenka Milan</t>
  </si>
  <si>
    <t>Zelenka Miroslav</t>
  </si>
  <si>
    <t>Zelenka Pavel</t>
  </si>
  <si>
    <t>Zelenka Tomáš</t>
  </si>
  <si>
    <t>Zelenková Alice</t>
  </si>
  <si>
    <t>Zelený František</t>
  </si>
  <si>
    <t>Zelený Lukáš</t>
  </si>
  <si>
    <t>Zelený Ondřej</t>
  </si>
  <si>
    <t>Zelík Jonáš</t>
  </si>
  <si>
    <t>Zelík Zbyšek</t>
  </si>
  <si>
    <t>Zelinka Aleš</t>
  </si>
  <si>
    <t>Zelinka Jiří</t>
  </si>
  <si>
    <t>Zelinka Miroslav</t>
  </si>
  <si>
    <t>Zelníková Bára</t>
  </si>
  <si>
    <t>Zelnitius Albert</t>
  </si>
  <si>
    <t>Zeman Arnošt</t>
  </si>
  <si>
    <t>Zeman Daniel</t>
  </si>
  <si>
    <t>Zeman Daniel Nikolas</t>
  </si>
  <si>
    <t>Zeman Jakub</t>
  </si>
  <si>
    <t>Zeman Jan</t>
  </si>
  <si>
    <t>Zeman Josef</t>
  </si>
  <si>
    <t>Zeman Karel</t>
  </si>
  <si>
    <t>Zeman Ladislav</t>
  </si>
  <si>
    <t>Zeman Lukáš</t>
  </si>
  <si>
    <t>Zeman Matěj</t>
  </si>
  <si>
    <t>Zeman Matyáš</t>
  </si>
  <si>
    <t>Zeman Ondřej</t>
  </si>
  <si>
    <t>Zeman Pavel</t>
  </si>
  <si>
    <t>Zeman Petr</t>
  </si>
  <si>
    <t>Zeman Radek</t>
  </si>
  <si>
    <t>Zeman Radim</t>
  </si>
  <si>
    <t>Adamczyk Zuzanna</t>
  </si>
  <si>
    <t>Aleko Michal</t>
  </si>
  <si>
    <t>Andrle Radek</t>
  </si>
  <si>
    <t>Anton Guijarro David</t>
  </si>
  <si>
    <t>Antoš Lukáš</t>
  </si>
  <si>
    <t>Babčáková Baslerová Kateřina</t>
  </si>
  <si>
    <t>Babická Klaudie</t>
  </si>
  <si>
    <t>Baculík Daniel</t>
  </si>
  <si>
    <t>Baksa Andrej</t>
  </si>
  <si>
    <t>Balinov Ilia</t>
  </si>
  <si>
    <t>Balogová Hana</t>
  </si>
  <si>
    <t>Baloun Daniel</t>
  </si>
  <si>
    <t>Bánská Michaela</t>
  </si>
  <si>
    <t>Barešová Klára</t>
  </si>
  <si>
    <t>ŠK Prusinovice</t>
  </si>
  <si>
    <t>Bárta Ladislav</t>
  </si>
  <si>
    <t>Barták Ondřej</t>
  </si>
  <si>
    <t>Bartek Tomáš</t>
  </si>
  <si>
    <t>Bartoňová Sandra</t>
  </si>
  <si>
    <t>Bartoš Antonín</t>
  </si>
  <si>
    <t>Chess club Písek, z.s.</t>
  </si>
  <si>
    <t>Bartůněk Ladislav</t>
  </si>
  <si>
    <t>Bartůněk Thomas</t>
  </si>
  <si>
    <t>Bartusik Jan</t>
  </si>
  <si>
    <t>Bauer Sebastian</t>
  </si>
  <si>
    <t>Bednář Adam</t>
  </si>
  <si>
    <t>Beneš  Adam</t>
  </si>
  <si>
    <t>Bennis Daniel Sebastian</t>
  </si>
  <si>
    <t>Beránek Michal</t>
  </si>
  <si>
    <t>Berdnikov Tsyren</t>
  </si>
  <si>
    <t>Besleaga Ala</t>
  </si>
  <si>
    <t>Bezděk Daniel</t>
  </si>
  <si>
    <t>Biolek Richard Jr.</t>
  </si>
  <si>
    <t>Blahutka Jiří</t>
  </si>
  <si>
    <t>Blechová Jana</t>
  </si>
  <si>
    <t>Blohberger Felix</t>
  </si>
  <si>
    <t>Boboras Štěpán</t>
  </si>
  <si>
    <t>Bogdanov Tymur</t>
  </si>
  <si>
    <t>Bořková Linda</t>
  </si>
  <si>
    <t>Bouda Ondřej</t>
  </si>
  <si>
    <t>Boušková Iva</t>
  </si>
  <si>
    <t>Bouzek Vojtěch</t>
  </si>
  <si>
    <t>Brabenec Miroslav</t>
  </si>
  <si>
    <t>Brettl Filip</t>
  </si>
  <si>
    <t>Brokešová Kristýna</t>
  </si>
  <si>
    <t>Brožková Štěpánka</t>
  </si>
  <si>
    <t>Brunč Martin</t>
  </si>
  <si>
    <t>Brus Josef</t>
  </si>
  <si>
    <t>Bryknarová Radomila</t>
  </si>
  <si>
    <t>Brzobohatá Eliška</t>
  </si>
  <si>
    <t>Bříza Hanuš</t>
  </si>
  <si>
    <t>Břízová Žofie</t>
  </si>
  <si>
    <t>Buček Miroslav</t>
  </si>
  <si>
    <t>Buček Vít</t>
  </si>
  <si>
    <t>Bugris Jakub</t>
  </si>
  <si>
    <t>Bukovskij Dmitri</t>
  </si>
  <si>
    <t>Bulka Ondřej</t>
  </si>
  <si>
    <t>Buršík Matyáš</t>
  </si>
  <si>
    <t>Buršík Radim</t>
  </si>
  <si>
    <t>Bušina Tadeáš</t>
  </si>
  <si>
    <t>Bým Šimon</t>
  </si>
  <si>
    <t>Ceháková Jenovéfa</t>
  </si>
  <si>
    <t>Cink Michal</t>
  </si>
  <si>
    <t>Coufal Jan</t>
  </si>
  <si>
    <t>Coufal Jiří</t>
  </si>
  <si>
    <t>Cyfka Karina</t>
  </si>
  <si>
    <t>Skála Přemysl</t>
  </si>
  <si>
    <t>Skála Radim</t>
  </si>
  <si>
    <t>Skála Zdeněk</t>
  </si>
  <si>
    <t>Skalák Aleš</t>
  </si>
  <si>
    <t>Skalák Michal</t>
  </si>
  <si>
    <t>Skalická Anna</t>
  </si>
  <si>
    <t>Skalický David</t>
  </si>
  <si>
    <t>Skalický Radek</t>
  </si>
  <si>
    <t>Skřivan Jonáš</t>
  </si>
  <si>
    <t>Skřivan Matěj</t>
  </si>
  <si>
    <t>Skřivan Maxim</t>
  </si>
  <si>
    <t>Skřivánek David</t>
  </si>
  <si>
    <t>Skřivánek Michal</t>
  </si>
  <si>
    <t>Skřivánek Oldřich</t>
  </si>
  <si>
    <t>Skula Jindřich</t>
  </si>
  <si>
    <t>Skula Ladislav</t>
  </si>
  <si>
    <t>Špinka Petr</t>
  </si>
  <si>
    <t>Špinler Bronislav</t>
  </si>
  <si>
    <t>Špírek Adam</t>
  </si>
  <si>
    <t>Špírek David</t>
  </si>
  <si>
    <t>Špírková Helena</t>
  </si>
  <si>
    <t>Špírková Šárka</t>
  </si>
  <si>
    <t>Špiřík Jiří</t>
  </si>
  <si>
    <t>Špitálský Vít</t>
  </si>
  <si>
    <t>Šplíchal Pavel</t>
  </si>
  <si>
    <t>Šplíchal Stanislav</t>
  </si>
  <si>
    <t>Šplouchal Jan</t>
  </si>
  <si>
    <t>Špok Vojtěch</t>
  </si>
  <si>
    <t>Šponták Robert</t>
  </si>
  <si>
    <t>Špreňar Petr</t>
  </si>
  <si>
    <t>Špriňar Luděk</t>
  </si>
  <si>
    <t>Špriňar Michal</t>
  </si>
  <si>
    <t>Špringl Matěj</t>
  </si>
  <si>
    <t>Šprongl Matěj</t>
  </si>
  <si>
    <t>Šrámčík Gabriel</t>
  </si>
  <si>
    <t>Martirosyan David</t>
  </si>
  <si>
    <t>Yeromenko Bogdan</t>
  </si>
  <si>
    <t>Hosová Stella</t>
  </si>
  <si>
    <t>Kubát František</t>
  </si>
  <si>
    <t>Svoboda Stanislav</t>
  </si>
  <si>
    <t>Rapl Adam</t>
  </si>
  <si>
    <t>Průcha Dominik</t>
  </si>
  <si>
    <t>Dvořáček Šimon</t>
  </si>
  <si>
    <t>Pulda Richard</t>
  </si>
  <si>
    <t>Čapek Adam</t>
  </si>
  <si>
    <t>Souček Jan</t>
  </si>
  <si>
    <t>Ucháč Prokop</t>
  </si>
  <si>
    <t>Páčová Jana</t>
  </si>
  <si>
    <t>Blahuta Marek</t>
  </si>
  <si>
    <t>Dudek Jan</t>
  </si>
  <si>
    <t>Fišer Jiří</t>
  </si>
  <si>
    <t>Fica Marián</t>
  </si>
  <si>
    <t>Holub Jan</t>
  </si>
  <si>
    <t>Horáček David</t>
  </si>
  <si>
    <t>Wichs Jakub</t>
  </si>
  <si>
    <t>Hejnic Jiří</t>
  </si>
  <si>
    <t>Kubíková Alena</t>
  </si>
  <si>
    <t>Páťal Luboš</t>
  </si>
  <si>
    <t>Novák Michal</t>
  </si>
  <si>
    <t>Filipec Tomáš</t>
  </si>
  <si>
    <t>Martínek Ondřej</t>
  </si>
  <si>
    <t>Böhm Samuel</t>
  </si>
  <si>
    <t>Štěpaník Jakub</t>
  </si>
  <si>
    <t>Sadil Antonín</t>
  </si>
  <si>
    <t>Tregler Jan</t>
  </si>
  <si>
    <t>Palásek Jiří</t>
  </si>
  <si>
    <t>Židlický David</t>
  </si>
  <si>
    <t>Lištvan David</t>
  </si>
  <si>
    <t>Rucabado Štefan</t>
  </si>
  <si>
    <t>Gerženi Róbert</t>
  </si>
  <si>
    <t>Kapolka Štefan</t>
  </si>
  <si>
    <t>Kapoun Karel</t>
  </si>
  <si>
    <t>Kapoun Martin</t>
  </si>
  <si>
    <t>Kapoun Vít</t>
  </si>
  <si>
    <t>Kapr Michal</t>
  </si>
  <si>
    <t>Kapras Jiří</t>
  </si>
  <si>
    <t>Navrátil Josef</t>
  </si>
  <si>
    <t>Navrátil Ladislav</t>
  </si>
  <si>
    <t>Navrátil Lukáš</t>
  </si>
  <si>
    <t>Navrátil Marek</t>
  </si>
  <si>
    <t>Navrátil Martin</t>
  </si>
  <si>
    <t>Navrátil Ondřej</t>
  </si>
  <si>
    <t>Navrátil Patrik</t>
  </si>
  <si>
    <t>Navrátil Pavel</t>
  </si>
  <si>
    <t>Navrátil Richard</t>
  </si>
  <si>
    <t>Navrátil Štěpán</t>
  </si>
  <si>
    <t>Navrátil Tim</t>
  </si>
  <si>
    <t>Navrátil Zdeněk</t>
  </si>
  <si>
    <t>Navrátilík Pavel</t>
  </si>
  <si>
    <t>Navrátilová Alena</t>
  </si>
  <si>
    <t>Navrátilová Jana</t>
  </si>
  <si>
    <t>Navrátilová Lenka</t>
  </si>
  <si>
    <t>Navrátilová Tereza</t>
  </si>
  <si>
    <t>Navrátová Barbora</t>
  </si>
  <si>
    <t>Návratová Martina</t>
  </si>
  <si>
    <t>Nawrath Pavel</t>
  </si>
  <si>
    <t>Nebor Dominik</t>
  </si>
  <si>
    <t>Necid Milan</t>
  </si>
  <si>
    <t>Neckář Lubomír</t>
  </si>
  <si>
    <t>Nečas Aleš</t>
  </si>
  <si>
    <t>Nečas Filip</t>
  </si>
  <si>
    <t>Nečas Michal</t>
  </si>
  <si>
    <t>Liška Miroslav</t>
  </si>
  <si>
    <t>Liška Ondřej</t>
  </si>
  <si>
    <t>Liška Pavel</t>
  </si>
  <si>
    <t>Liška Robert</t>
  </si>
  <si>
    <t>Liška Vojtěch</t>
  </si>
  <si>
    <t>Lišťák Břetislav</t>
  </si>
  <si>
    <t>Nedbal Rudolf</t>
  </si>
  <si>
    <t>Nedbálek Alexandr</t>
  </si>
  <si>
    <t>Neděla Adam</t>
  </si>
  <si>
    <t>Neděla Ivo</t>
  </si>
  <si>
    <t>Neděla Tomáš</t>
  </si>
  <si>
    <t>Neděla Vlastimil</t>
  </si>
  <si>
    <t>Nedělka Pavel</t>
  </si>
  <si>
    <t>Nedělová Alžběta</t>
  </si>
  <si>
    <t>Nedělová Natálie</t>
  </si>
  <si>
    <t>Nedoma Marek</t>
  </si>
  <si>
    <t>Nedoma Michal</t>
  </si>
  <si>
    <t>Nedoma Ondřej</t>
  </si>
  <si>
    <t>Nedoma Petr</t>
  </si>
  <si>
    <t>Nedoma Vít</t>
  </si>
  <si>
    <t>Nedoma Zdeněk</t>
  </si>
  <si>
    <t>Nedomanský Leopold</t>
  </si>
  <si>
    <t>Neduchal Jiří</t>
  </si>
  <si>
    <t>Nedvěd Pavel</t>
  </si>
  <si>
    <t>Nedvídek Jiří</t>
  </si>
  <si>
    <t>Nehanský Tomáš</t>
  </si>
  <si>
    <t>Nehudek Filip</t>
  </si>
  <si>
    <t>Nehudek Karel</t>
  </si>
  <si>
    <t>Nehyba Martin</t>
  </si>
  <si>
    <t>Nehybka Jiří</t>
  </si>
  <si>
    <t>Nehybka Pavel</t>
  </si>
  <si>
    <t>Nechanický Zdeněk</t>
  </si>
  <si>
    <t>Nechojdoma Jan</t>
  </si>
  <si>
    <t>Nechutný Michal</t>
  </si>
  <si>
    <t>Nechutný Radek</t>
  </si>
  <si>
    <t>Nechvátal Štěpán</t>
  </si>
  <si>
    <t>Nechvátalová Eva</t>
  </si>
  <si>
    <t>Nechvíla Břetislav</t>
  </si>
  <si>
    <t>Nechyba Ilja</t>
  </si>
  <si>
    <t>Nejdl Eduard</t>
  </si>
  <si>
    <t>Wichert Nicolas</t>
  </si>
  <si>
    <t>Škára Vladimír</t>
  </si>
  <si>
    <t>Plašil Petr</t>
  </si>
  <si>
    <t>Moudrý Vítězslav</t>
  </si>
  <si>
    <t>Danilov Viacheslav</t>
  </si>
  <si>
    <t>Aliyev Ilkin</t>
  </si>
  <si>
    <t>Černý Michal</t>
  </si>
  <si>
    <t>Brejcha Šimon</t>
  </si>
  <si>
    <t>Fuchs Lukáš</t>
  </si>
  <si>
    <t>Přibyl Viktor</t>
  </si>
  <si>
    <t>Čermák Luděk</t>
  </si>
  <si>
    <t>Přibylová Sofie</t>
  </si>
  <si>
    <t>Voříšek Jan</t>
  </si>
  <si>
    <t>Pivoňka Vladislav</t>
  </si>
  <si>
    <t>Sýkora Josef</t>
  </si>
  <si>
    <t>Kunc Jan</t>
  </si>
  <si>
    <t>Skýpala Ondřej</t>
  </si>
  <si>
    <t>Martirosyan Ara</t>
  </si>
  <si>
    <t>Smejkal Petr</t>
  </si>
  <si>
    <t>Šmejkal Denis</t>
  </si>
  <si>
    <t>Tsolov Daniel</t>
  </si>
  <si>
    <t>Klíma Dušan</t>
  </si>
  <si>
    <t>Kameník Pavel</t>
  </si>
  <si>
    <t>Vršitá Tereza</t>
  </si>
  <si>
    <t>Souček Kryštof</t>
  </si>
  <si>
    <t>Grigar Sebastian Theo</t>
  </si>
  <si>
    <t>Humhej Jan</t>
  </si>
  <si>
    <t>Day Sophia Olivia</t>
  </si>
  <si>
    <t>Skoba Ivan</t>
  </si>
  <si>
    <t>Lipovská Viktorie</t>
  </si>
  <si>
    <t>Medková Veronika</t>
  </si>
  <si>
    <t>Matějka Kryštof</t>
  </si>
  <si>
    <t>Štohanzl Václav</t>
  </si>
  <si>
    <t>Štros Adam</t>
  </si>
  <si>
    <t>Halada Šimon</t>
  </si>
  <si>
    <t>Škarpa Vojtěch</t>
  </si>
  <si>
    <t>Kováčová Lea Maria</t>
  </si>
  <si>
    <t>Chon Jeremy</t>
  </si>
  <si>
    <t>Hoang Do Ba Huy</t>
  </si>
  <si>
    <t>Čihař Filip</t>
  </si>
  <si>
    <t>Randliszek Pavel</t>
  </si>
  <si>
    <t>Randus Antonín</t>
  </si>
  <si>
    <t>Randus Ivan</t>
  </si>
  <si>
    <t>Randuška Jakub</t>
  </si>
  <si>
    <t>Randýsek Jindřich</t>
  </si>
  <si>
    <t>Rankin Filip</t>
  </si>
  <si>
    <t>Rapant Vlastimil</t>
  </si>
  <si>
    <t>Raptis Janis</t>
  </si>
  <si>
    <t>Raschka Václav</t>
  </si>
  <si>
    <t>Rastočný Josef</t>
  </si>
  <si>
    <t>Raszka Daniel</t>
  </si>
  <si>
    <t>Raszková Pavlína</t>
  </si>
  <si>
    <t>Rašík Vítězslav</t>
  </si>
  <si>
    <t>Raška Lukáš</t>
  </si>
  <si>
    <t>Raška Václav</t>
  </si>
  <si>
    <t>Rašková Marie</t>
  </si>
  <si>
    <t>Raštica Pavel</t>
  </si>
  <si>
    <t>Rataj Lukáš</t>
  </si>
  <si>
    <t>Rataj Petr</t>
  </si>
  <si>
    <t>Rataj Radim</t>
  </si>
  <si>
    <t>Ratajský Vít</t>
  </si>
  <si>
    <t>Rath Vladimír</t>
  </si>
  <si>
    <t>Rathouský Jakub</t>
  </si>
  <si>
    <t>Rousek Simon</t>
  </si>
  <si>
    <t>Roušar Zdeněk</t>
  </si>
  <si>
    <t>Rouzek Václav</t>
  </si>
  <si>
    <t>Royová Rina</t>
  </si>
  <si>
    <t>Royt Ladislav</t>
  </si>
  <si>
    <t>Rozbořil Adam</t>
  </si>
  <si>
    <t>Rozehnal Karel</t>
  </si>
  <si>
    <t>Rozenek Roman</t>
  </si>
  <si>
    <t>Rozhoň Václav</t>
  </si>
  <si>
    <t>Rozkovcová Alžběta</t>
  </si>
  <si>
    <t>Rozkovec Jiří</t>
  </si>
  <si>
    <t>Rozkovec Ludvík</t>
  </si>
  <si>
    <t>Rozlílek Lukáš</t>
  </si>
  <si>
    <t>Rozlivek Adam</t>
  </si>
  <si>
    <t>Rozlivková Denisa</t>
  </si>
  <si>
    <t>Rozman Vojtěch</t>
  </si>
  <si>
    <t>Rozmarýn Pavel</t>
  </si>
  <si>
    <t>Rozmarýn Roman</t>
  </si>
  <si>
    <t>Rozsypálek Milan</t>
  </si>
  <si>
    <t>Rozšafný Michal</t>
  </si>
  <si>
    <t>Rozšafný Václav</t>
  </si>
  <si>
    <t>Rozumek Pavel</t>
  </si>
  <si>
    <t>Rozumek Vlastimil</t>
  </si>
  <si>
    <t>Rozvoda Luboš</t>
  </si>
  <si>
    <t>Rozvoda Viktor</t>
  </si>
  <si>
    <t>Rožek Jan</t>
  </si>
  <si>
    <t>Roženková Julie</t>
  </si>
  <si>
    <t>Roženská Bojana</t>
  </si>
  <si>
    <t>Rožmberský David</t>
  </si>
  <si>
    <t>Rožnovják Vojtěch</t>
  </si>
  <si>
    <t>Rubáš Denis</t>
  </si>
  <si>
    <t>Rubáš Jakub</t>
  </si>
  <si>
    <t>Rubeš Jan</t>
  </si>
  <si>
    <t>Rubeš Pavel</t>
  </si>
  <si>
    <t>Rubeš Vojtěch</t>
  </si>
  <si>
    <t>Rucki Jiří</t>
  </si>
  <si>
    <t>Rucki Kevin</t>
  </si>
  <si>
    <t>Rucki Tomáš</t>
  </si>
  <si>
    <t>Růčka David Lev</t>
  </si>
  <si>
    <t>Růčka Jiří</t>
  </si>
  <si>
    <t>Růčka Josef</t>
  </si>
  <si>
    <t>Růčka Ondřej</t>
  </si>
  <si>
    <t>Růčka Pavel</t>
  </si>
  <si>
    <t>Růčka Petr</t>
  </si>
  <si>
    <t>Ruda Ondřej</t>
  </si>
  <si>
    <t>Růdl Karel</t>
  </si>
  <si>
    <t>Rudlof Jan</t>
  </si>
  <si>
    <t>Rudlof Luděk</t>
  </si>
  <si>
    <t>Rudolfová Aneta</t>
  </si>
  <si>
    <t>Rudolfová Kateřina</t>
  </si>
  <si>
    <t>Ruffer Václav</t>
  </si>
  <si>
    <t>Ruibar Vít</t>
  </si>
  <si>
    <t>Rujzl Bohumil</t>
  </si>
  <si>
    <t>Rulík František</t>
  </si>
  <si>
    <t>Rulíková Magdaléna</t>
  </si>
  <si>
    <t>Ruman Martin</t>
  </si>
  <si>
    <t>Rumian Karel</t>
  </si>
  <si>
    <t>Rumián Libor</t>
  </si>
  <si>
    <t>Rumlenová Tereza</t>
  </si>
  <si>
    <t>Runkas Martin</t>
  </si>
  <si>
    <t>Trojan Kryštof</t>
  </si>
  <si>
    <t>Trojan Luboš</t>
  </si>
  <si>
    <t>Trojan Lukáš</t>
  </si>
  <si>
    <t>Trojan Matyáš</t>
  </si>
  <si>
    <t>Trojan Ondřej</t>
  </si>
  <si>
    <t>Trojek Miroslav</t>
  </si>
  <si>
    <t>Trojtl Jan</t>
  </si>
  <si>
    <t>Trombík Karel</t>
  </si>
  <si>
    <t>Troníček Luboš</t>
  </si>
  <si>
    <t>Tropp Ondřej</t>
  </si>
  <si>
    <t>Trpišovský Roman</t>
  </si>
  <si>
    <t>Trsková Anežka</t>
  </si>
  <si>
    <t>Trtek Matěj</t>
  </si>
  <si>
    <t>Trubačík Josef</t>
  </si>
  <si>
    <t>Trubačík Pavel</t>
  </si>
  <si>
    <t>Trubačík Zbyněk</t>
  </si>
  <si>
    <t>Trubačíková Marie</t>
  </si>
  <si>
    <t>Trubák Karel</t>
  </si>
  <si>
    <t>Trubecký Ondřej</t>
  </si>
  <si>
    <t>Truc Rudolf</t>
  </si>
  <si>
    <t>Truhlář Alexandr</t>
  </si>
  <si>
    <t>Truhlář Martin</t>
  </si>
  <si>
    <t>Truhlářová Simona</t>
  </si>
  <si>
    <t>Truksa Martin</t>
  </si>
  <si>
    <t>Truksa Tomáš</t>
  </si>
  <si>
    <t>Truksa Václav</t>
  </si>
  <si>
    <t>Trunda Radek</t>
  </si>
  <si>
    <t>Trunkát Jiří</t>
  </si>
  <si>
    <t>Strauss Jindřich</t>
  </si>
  <si>
    <t>Streďák Josef</t>
  </si>
  <si>
    <t>Strejc Josef</t>
  </si>
  <si>
    <t>Strejc Pavel</t>
  </si>
  <si>
    <t>Strejc Petr</t>
  </si>
  <si>
    <t>Strejček Stanislav</t>
  </si>
  <si>
    <t>Strieborný Jan</t>
  </si>
  <si>
    <t>Strkáčová Liliana</t>
  </si>
  <si>
    <t>Strmiska Pavel</t>
  </si>
  <si>
    <t>Strnad Jiří</t>
  </si>
  <si>
    <t>Strnad Matěj</t>
  </si>
  <si>
    <t>Reschel Matouš</t>
  </si>
  <si>
    <t>Reschelová Anna</t>
  </si>
  <si>
    <t>Resl Matěj</t>
  </si>
  <si>
    <t>Reslová Monika</t>
  </si>
  <si>
    <t>Rešl Štěpán</t>
  </si>
  <si>
    <t>Retek David</t>
  </si>
  <si>
    <t>Revenda Michal</t>
  </si>
  <si>
    <t>Rezek Adam</t>
  </si>
  <si>
    <t>Rezek Jaroslav</t>
  </si>
  <si>
    <t>Rež Matouš</t>
  </si>
  <si>
    <t>SK Rapid Praha</t>
  </si>
  <si>
    <t>Vít Zdeněk</t>
  </si>
  <si>
    <t>Steinitz - Makabi Praha</t>
  </si>
  <si>
    <t>Doktor Pavel</t>
  </si>
  <si>
    <t>Kojetský Pavel</t>
  </si>
  <si>
    <t>TJ Kobylisy</t>
  </si>
  <si>
    <t>Nečada Martin</t>
  </si>
  <si>
    <t>Řehák Václav</t>
  </si>
  <si>
    <t>Mrázek Martin</t>
  </si>
  <si>
    <t>Kuzin Jiří</t>
  </si>
  <si>
    <t>Kořen Václav</t>
  </si>
  <si>
    <t>Chvátal Zdeněk</t>
  </si>
  <si>
    <t>Bašek Václav</t>
  </si>
  <si>
    <t>Špachta Max</t>
  </si>
  <si>
    <t>Semrád Sebastian</t>
  </si>
  <si>
    <t>Bambousková Monika</t>
  </si>
  <si>
    <t>Danda Mirek</t>
  </si>
  <si>
    <t>Košťál Zdislav</t>
  </si>
  <si>
    <t>Tissen Arseniy</t>
  </si>
  <si>
    <t>Glingar Vladimír</t>
  </si>
  <si>
    <t>Akhedzhak Ruslan</t>
  </si>
  <si>
    <t>Gorbunov Artemiy</t>
  </si>
  <si>
    <t>Tchepelau Andrei</t>
  </si>
  <si>
    <t>Etlin Ariel</t>
  </si>
  <si>
    <t>Skuratov Alexander</t>
  </si>
  <si>
    <t>Engel Tomáš</t>
  </si>
  <si>
    <t>Stanke Petr</t>
  </si>
  <si>
    <t>Ucháč Jakub</t>
  </si>
  <si>
    <t>Jerie Jan</t>
  </si>
  <si>
    <t>Kohout Josef</t>
  </si>
  <si>
    <t>Koubová Anna Marie</t>
  </si>
  <si>
    <t>Molkanov Oleg</t>
  </si>
  <si>
    <t>Petrok Daniel</t>
  </si>
  <si>
    <t>Těšitel Martin</t>
  </si>
  <si>
    <t>Hruška Adam</t>
  </si>
  <si>
    <t>Jedlička Jakub</t>
  </si>
  <si>
    <t>Hudec Pavel</t>
  </si>
  <si>
    <t>Sedmera Martin</t>
  </si>
  <si>
    <t>Trinh Viet</t>
  </si>
  <si>
    <t>Vidmanová Daria</t>
  </si>
  <si>
    <t>Špachta Vítek</t>
  </si>
  <si>
    <t>Lieskovský Juraj</t>
  </si>
  <si>
    <t>Šebek Jiří</t>
  </si>
  <si>
    <t>Crawley Gregory</t>
  </si>
  <si>
    <t>Kovalenko Artur</t>
  </si>
  <si>
    <t>Galantseva Yulia</t>
  </si>
  <si>
    <t>Matějka Petr</t>
  </si>
  <si>
    <t>Netík Josef</t>
  </si>
  <si>
    <t>Říha Jan</t>
  </si>
  <si>
    <t>Sakař Miloš</t>
  </si>
  <si>
    <t>Mlynář Jaroslav</t>
  </si>
  <si>
    <t>Baburnyč Anastasia</t>
  </si>
  <si>
    <t>Pořízek Štěpán</t>
  </si>
  <si>
    <t>Hampl Bohumil</t>
  </si>
  <si>
    <t>Přichystal Zdeněk</t>
  </si>
  <si>
    <t>Krieger Miroslav</t>
  </si>
  <si>
    <t>Picek Miroslav</t>
  </si>
  <si>
    <t>Formandl Antonín</t>
  </si>
  <si>
    <t>Flusser Michal</t>
  </si>
  <si>
    <t>Veselský Michal</t>
  </si>
  <si>
    <t>Bartoš Miroslav</t>
  </si>
  <si>
    <t>Procházka Jan</t>
  </si>
  <si>
    <t>Šmejc Jiří</t>
  </si>
  <si>
    <t>Benda Jiří</t>
  </si>
  <si>
    <t>Dvořák Jan</t>
  </si>
  <si>
    <t>Hampel Rudolf</t>
  </si>
  <si>
    <t>Staněk Ondřej</t>
  </si>
  <si>
    <t>Němec František</t>
  </si>
  <si>
    <t>Harašta Pavel</t>
  </si>
  <si>
    <t>Jakuš Lubomír</t>
  </si>
  <si>
    <t>Kovářík Jan</t>
  </si>
  <si>
    <t>Černoušek Lukáš</t>
  </si>
  <si>
    <t>Pirklová Hana</t>
  </si>
  <si>
    <t>Maleček Patrik</t>
  </si>
  <si>
    <t>Krámský Šimon</t>
  </si>
  <si>
    <t>Bednář Filip</t>
  </si>
  <si>
    <t>Krajíčková Zuzana</t>
  </si>
  <si>
    <t>Vykypěl Michal</t>
  </si>
  <si>
    <t>Witzling Illay</t>
  </si>
  <si>
    <t>Urbanec Richard</t>
  </si>
  <si>
    <t>Schwaller Jan</t>
  </si>
  <si>
    <t>Vrkoč Dominik</t>
  </si>
  <si>
    <t>Vácha František</t>
  </si>
  <si>
    <t>Vácha Filip</t>
  </si>
  <si>
    <t>Dudarec Elias</t>
  </si>
  <si>
    <t>Hlaváček Petr</t>
  </si>
  <si>
    <t>Prokop Filip</t>
  </si>
  <si>
    <t>Prokop Adam</t>
  </si>
  <si>
    <t>Katsap Vitaly</t>
  </si>
  <si>
    <t>Kaličiak Jozef</t>
  </si>
  <si>
    <t>Růžičková Marcela</t>
  </si>
  <si>
    <t>Volková Ladislava</t>
  </si>
  <si>
    <t>Zlesák Tomáš</t>
  </si>
  <si>
    <t>Sokol Adam</t>
  </si>
  <si>
    <t>Lichnovský Otakar</t>
  </si>
  <si>
    <t>Barilo Petr</t>
  </si>
  <si>
    <t>Jedličková Petra</t>
  </si>
  <si>
    <t>Šafář Miroslav</t>
  </si>
  <si>
    <t>Režnar Radek</t>
  </si>
  <si>
    <t>Režný František</t>
  </si>
  <si>
    <t>Režný Zdeněk</t>
  </si>
  <si>
    <t>Ribarič Martin</t>
  </si>
  <si>
    <t>Ribka Jan</t>
  </si>
  <si>
    <t>Riedel Miroslav</t>
  </si>
  <si>
    <t>Riedl Tomáš</t>
  </si>
  <si>
    <t>Riedl Victor Kenneth</t>
  </si>
  <si>
    <t>Riedl Vladimír</t>
  </si>
  <si>
    <t>Riesner Jakub</t>
  </si>
  <si>
    <t>Rigel Filip</t>
  </si>
  <si>
    <t>Rigo Imrich</t>
  </si>
  <si>
    <t>Rigo Vít</t>
  </si>
  <si>
    <t>Richter Ivan</t>
  </si>
  <si>
    <t>Richter Jan</t>
  </si>
  <si>
    <t>Richter Lubomír</t>
  </si>
  <si>
    <t>Richter Martin</t>
  </si>
  <si>
    <t>Richter Matouš</t>
  </si>
  <si>
    <t>Richter Michal</t>
  </si>
  <si>
    <t>Richter Miroslav</t>
  </si>
  <si>
    <t>Richter Nikola</t>
  </si>
  <si>
    <t>Richter Ondřej</t>
  </si>
  <si>
    <t>Richter Ondřej Gino</t>
  </si>
  <si>
    <t>Richter Pavel</t>
  </si>
  <si>
    <t>Richter Rudolf</t>
  </si>
  <si>
    <t>Richter Vlastimil</t>
  </si>
  <si>
    <t>Richterová Julie</t>
  </si>
  <si>
    <t>Richterová Nataša</t>
  </si>
  <si>
    <t>Richtr Zdeněk</t>
  </si>
  <si>
    <t>Richtrová Eliška</t>
  </si>
  <si>
    <t>Richvalský Patrik</t>
  </si>
  <si>
    <t>Rimpler Jiří</t>
  </si>
  <si>
    <t>Ringel Jiří</t>
  </si>
  <si>
    <t>Ringel Zbyněk</t>
  </si>
  <si>
    <t>Rinka Petr</t>
  </si>
  <si>
    <t>Riška Lubomír</t>
  </si>
  <si>
    <t>Roba Josef</t>
  </si>
  <si>
    <t>Roček Lukáš</t>
  </si>
  <si>
    <t>Paseka Aleš</t>
  </si>
  <si>
    <t>Paseka Matyáš</t>
  </si>
  <si>
    <t>Paseka Pavel</t>
  </si>
  <si>
    <t>Paseka Petr</t>
  </si>
  <si>
    <t>Pastierik Peter</t>
  </si>
  <si>
    <t>Pastierik Šimon</t>
  </si>
  <si>
    <t>Pastír Samuel</t>
  </si>
  <si>
    <t>Rödig Filip</t>
  </si>
  <si>
    <t>Rödl Martin</t>
  </si>
  <si>
    <t>Rodshtein Tereza</t>
  </si>
  <si>
    <t>Rodzik Janina</t>
  </si>
  <si>
    <t>Roffeis Zdeněk</t>
  </si>
  <si>
    <t>Roh Kryštof</t>
  </si>
  <si>
    <t>Roh Matyáš</t>
  </si>
  <si>
    <t>Roh Tobiáš</t>
  </si>
  <si>
    <t>Roháč Pavel</t>
  </si>
  <si>
    <t>Röhlich Roman</t>
  </si>
  <si>
    <t>Rohlíková Anežka</t>
  </si>
  <si>
    <t>Rohlíková Kateřina</t>
  </si>
  <si>
    <t>Rohovská Tereza</t>
  </si>
  <si>
    <t>Roj Miroslav</t>
  </si>
  <si>
    <t>Rojar Libor</t>
  </si>
  <si>
    <t>Rojíček Vojtěch</t>
  </si>
  <si>
    <t>Řehulka Josef</t>
  </si>
  <si>
    <t>Řehulka Martin</t>
  </si>
  <si>
    <t>Řehulka Pavel</t>
  </si>
  <si>
    <t>Řehulka Zdeněk</t>
  </si>
  <si>
    <t>Řehůřek Ivo</t>
  </si>
  <si>
    <t>Řehůřek Jan</t>
  </si>
  <si>
    <t>Řehůřek Karel</t>
  </si>
  <si>
    <t>Řehůřek Lukáš</t>
  </si>
  <si>
    <t>Řepa Vlastimil</t>
  </si>
  <si>
    <t>Řepišťák Václav</t>
  </si>
  <si>
    <t>Řepka Jan</t>
  </si>
  <si>
    <t>Řepka Josef</t>
  </si>
  <si>
    <t>Řeřábek Jaroslav</t>
  </si>
  <si>
    <t>Machuča Miloslav</t>
  </si>
  <si>
    <t>Machulka Jan</t>
  </si>
  <si>
    <t>Machulka Josef</t>
  </si>
  <si>
    <t>Machulková Natálie</t>
  </si>
  <si>
    <t>Machurek Lukáš</t>
  </si>
  <si>
    <t>Machurek Václav</t>
  </si>
  <si>
    <t>Machyán Lukáš</t>
  </si>
  <si>
    <t>Machýček Lubomír</t>
  </si>
  <si>
    <t>Maitner Vít</t>
  </si>
  <si>
    <t>Máj Michal</t>
  </si>
  <si>
    <t>Máj Svatopluk</t>
  </si>
  <si>
    <t>Majer Jiří</t>
  </si>
  <si>
    <t>Majer Lukáš</t>
  </si>
  <si>
    <t>Majer Michal</t>
  </si>
  <si>
    <t>Majer Tomáš</t>
  </si>
  <si>
    <t>Majer Vojtěch</t>
  </si>
  <si>
    <t>Majerčák David</t>
  </si>
  <si>
    <t>Majerčák Marek</t>
  </si>
  <si>
    <t>Majerčík Jaroslav</t>
  </si>
  <si>
    <t>Majerčík Saša</t>
  </si>
  <si>
    <t>Majerik Vladimír</t>
  </si>
  <si>
    <t>Majetič Radim</t>
  </si>
  <si>
    <t>Majner Václav</t>
  </si>
  <si>
    <t>Major Robert</t>
  </si>
  <si>
    <t>Major Tomáš</t>
  </si>
  <si>
    <t>Majstr Jiří</t>
  </si>
  <si>
    <t>Majstr Marcel</t>
  </si>
  <si>
    <t>Majstr Martin</t>
  </si>
  <si>
    <t>Majstr Tomáš</t>
  </si>
  <si>
    <t>Majstrová Alžběta</t>
  </si>
  <si>
    <t>Makal Vojtěch</t>
  </si>
  <si>
    <t>Makalouš Dan</t>
  </si>
  <si>
    <t>Makásek Damián</t>
  </si>
  <si>
    <t>Makeš Martin</t>
  </si>
  <si>
    <t>Makovec Jaroslav</t>
  </si>
  <si>
    <t>Makovec Michal</t>
  </si>
  <si>
    <t>Makovička Martin</t>
  </si>
  <si>
    <t>Makovička Tadeáš</t>
  </si>
  <si>
    <t>Makyta Jan</t>
  </si>
  <si>
    <t>Malá Anna</t>
  </si>
  <si>
    <t>Malec Patrik</t>
  </si>
  <si>
    <t>Maleček Jiří</t>
  </si>
  <si>
    <t>Málek Alex</t>
  </si>
  <si>
    <t>Málek Filip</t>
  </si>
  <si>
    <t>Málek Jakub</t>
  </si>
  <si>
    <t>Málek Jiří</t>
  </si>
  <si>
    <t>Málek Matouš</t>
  </si>
  <si>
    <t>Málek Milan</t>
  </si>
  <si>
    <t>Málek Ondřej</t>
  </si>
  <si>
    <t>Šachový klub Dolní Čermná, z.s.</t>
  </si>
  <si>
    <t>Málek Tomáš</t>
  </si>
  <si>
    <t>Malena Jakub</t>
  </si>
  <si>
    <t>Malenovský Martin</t>
  </si>
  <si>
    <t>Malík Jan</t>
  </si>
  <si>
    <t>Malík Jiří</t>
  </si>
  <si>
    <t>Malík Karel</t>
  </si>
  <si>
    <t>Malík Lubomír</t>
  </si>
  <si>
    <t>Malík Pavel</t>
  </si>
  <si>
    <t>Malík Petr</t>
  </si>
  <si>
    <t>Malik Radim</t>
  </si>
  <si>
    <t>Malik Vojtěch</t>
  </si>
  <si>
    <t>Malík Zdeněk</t>
  </si>
  <si>
    <t>Malíková Kateřina</t>
  </si>
  <si>
    <t>Malimánek Marek</t>
  </si>
  <si>
    <t>Malina Jan</t>
  </si>
  <si>
    <t>Malina Josef</t>
  </si>
  <si>
    <t>Malina Patrik</t>
  </si>
  <si>
    <t>Malina Roman</t>
  </si>
  <si>
    <t>Potkin Vladimir</t>
  </si>
  <si>
    <t>Prný Jan</t>
  </si>
  <si>
    <t>Prokop Matyáš</t>
  </si>
  <si>
    <t>Pröschlová Julie</t>
  </si>
  <si>
    <t>Průka Vojtěch</t>
  </si>
  <si>
    <t>Ptacnikova Lenka</t>
  </si>
  <si>
    <t>Quoc Anh Le Karel</t>
  </si>
  <si>
    <t>Raab Matyáš</t>
  </si>
  <si>
    <t>Rabadžiev Alexandr</t>
  </si>
  <si>
    <t>Radvanský David</t>
  </si>
  <si>
    <t>Rawlings Benjamin</t>
  </si>
  <si>
    <t>Relich Michal</t>
  </si>
  <si>
    <t>Riedl Maximilián</t>
  </si>
  <si>
    <t>Richter Tobiáš</t>
  </si>
  <si>
    <t>Roháč Marek</t>
  </si>
  <si>
    <t>Romanko Diana</t>
  </si>
  <si>
    <t>Rosiar Lukáš</t>
  </si>
  <si>
    <t>Roubal Milan</t>
  </si>
  <si>
    <t>Roubalová Petra</t>
  </si>
  <si>
    <t>Rous Lukáš</t>
  </si>
  <si>
    <t>Rožek Vilém</t>
  </si>
  <si>
    <t>Ruda Matěj</t>
  </si>
  <si>
    <t>Salí Zdeněk</t>
  </si>
  <si>
    <t>Sedláčková Eliška</t>
  </si>
  <si>
    <t>Sedlák František</t>
  </si>
  <si>
    <t>Sehnoutková Valerie</t>
  </si>
  <si>
    <t>Shagbazyan Taron</t>
  </si>
  <si>
    <t>Shako Maxim</t>
  </si>
  <si>
    <t>Shirov Alexei</t>
  </si>
  <si>
    <t>Schachner Matthias</t>
  </si>
  <si>
    <t>Schlägel Adam</t>
  </si>
  <si>
    <t>Sigmund Jakub</t>
  </si>
  <si>
    <t>Simandl Matyáš</t>
  </si>
  <si>
    <t>Sipciu Alexandr</t>
  </si>
  <si>
    <t>Skála Dominik</t>
  </si>
  <si>
    <t>Sklenář Richard</t>
  </si>
  <si>
    <t>Sklenář Vojtěch</t>
  </si>
  <si>
    <t>Skybík Daniel</t>
  </si>
  <si>
    <t>Sláma Jáchym</t>
  </si>
  <si>
    <t>Slezák Adam</t>
  </si>
  <si>
    <t>Slobodjan Roman</t>
  </si>
  <si>
    <t>Slonek Richard</t>
  </si>
  <si>
    <t>Sluka Jan</t>
  </si>
  <si>
    <t>Smetana Tomáš</t>
  </si>
  <si>
    <t>Smetánka Daniel</t>
  </si>
  <si>
    <t>Soběslav Šimon</t>
  </si>
  <si>
    <t>Sobierajová Sára</t>
  </si>
  <si>
    <t>Sobola Lukáš</t>
  </si>
  <si>
    <t>Sobotková Šárka</t>
  </si>
  <si>
    <t>Socko Monika</t>
  </si>
  <si>
    <t>Sokolova Margarita</t>
  </si>
  <si>
    <t>Sokolowski Jacek</t>
  </si>
  <si>
    <t>Soročin Antonín</t>
  </si>
  <si>
    <t>Soročin Ladislav</t>
  </si>
  <si>
    <t>Sovík David</t>
  </si>
  <si>
    <t>Spencer Aaron</t>
  </si>
  <si>
    <t>Stahl Matěj</t>
  </si>
  <si>
    <t>Stahl Štěpán</t>
  </si>
  <si>
    <t>Stanko Lukáš</t>
  </si>
  <si>
    <t>Stareček Václav</t>
  </si>
  <si>
    <t>Steklíková Pavla</t>
  </si>
  <si>
    <t>Stiborová Aneta</t>
  </si>
  <si>
    <t>Stodůlka Ondřej</t>
  </si>
  <si>
    <t>Stodůlka Tadeáš</t>
  </si>
  <si>
    <t>Stojan Tomáš</t>
  </si>
  <si>
    <t>Stojanová Hana</t>
  </si>
  <si>
    <t>Stojkovic Andreja</t>
  </si>
  <si>
    <t>Straka Jozef</t>
  </si>
  <si>
    <t>Stránská Marie</t>
  </si>
  <si>
    <t>Strnadová Viola</t>
  </si>
  <si>
    <t>Strzolka Michal</t>
  </si>
  <si>
    <t>Střecha Zdenek</t>
  </si>
  <si>
    <t>Suda Daniel</t>
  </si>
  <si>
    <t>Suchan Václav</t>
  </si>
  <si>
    <t>Suchanová Karolína</t>
  </si>
  <si>
    <t>Svatuška Matyáš</t>
  </si>
  <si>
    <t>Sypien Natan</t>
  </si>
  <si>
    <t>Szabó Daniel</t>
  </si>
  <si>
    <t>Szotkowská Lenka</t>
  </si>
  <si>
    <t>Šámal Jakub</t>
  </si>
  <si>
    <t>Šára David</t>
  </si>
  <si>
    <t>Ševčík Antonín</t>
  </si>
  <si>
    <t>Šílený Jan</t>
  </si>
  <si>
    <t>Šimčák Kryštof</t>
  </si>
  <si>
    <t>Šimek Richard</t>
  </si>
  <si>
    <t>Škalda Jan</t>
  </si>
  <si>
    <t>Škrobánek Ondřej</t>
  </si>
  <si>
    <t>Škrobánková Lara</t>
  </si>
  <si>
    <t>Šlangal Lukáš</t>
  </si>
  <si>
    <t>Šmika Hugo</t>
  </si>
  <si>
    <t>Šomvársky Ján</t>
  </si>
  <si>
    <t>Šplíchal Ignác</t>
  </si>
  <si>
    <t>Šplíchal Ondřej</t>
  </si>
  <si>
    <t>Štecher Peter</t>
  </si>
  <si>
    <t>Štěpánek Filip</t>
  </si>
  <si>
    <t>Štěříková Markéta</t>
  </si>
  <si>
    <t>Štixová Lucie</t>
  </si>
  <si>
    <t>Štrba Marián</t>
  </si>
  <si>
    <t>Šudřich Jan</t>
  </si>
  <si>
    <t>Švach Sebastian</t>
  </si>
  <si>
    <t>Švejdová Kateřina</t>
  </si>
  <si>
    <t>Tajčovský Jan</t>
  </si>
  <si>
    <t>Takáč Štěpán</t>
  </si>
  <si>
    <t>Tankó Jonáš</t>
  </si>
  <si>
    <t>Tecl Tomáš</t>
  </si>
  <si>
    <t>Teichman Radim</t>
  </si>
  <si>
    <t>Tellinger David</t>
  </si>
  <si>
    <t>Temenugov Leo Filip</t>
  </si>
  <si>
    <t>Tesař Bořek</t>
  </si>
  <si>
    <t>Thelen Jan</t>
  </si>
  <si>
    <t>Tillmann Tomáš</t>
  </si>
  <si>
    <t>Tokabayev A</t>
  </si>
  <si>
    <t>Tomáš Adam</t>
  </si>
  <si>
    <t>Tomáš Martin</t>
  </si>
  <si>
    <t>Tomšů Zdeněk</t>
  </si>
  <si>
    <t>Tovpeko Nikita</t>
  </si>
  <si>
    <t>Towse Mark John</t>
  </si>
  <si>
    <t>Trejbalová Kateřina</t>
  </si>
  <si>
    <t>Tržil Robert</t>
  </si>
  <si>
    <t>Tykalová Barbora</t>
  </si>
  <si>
    <t>Uhl Filip Izák</t>
  </si>
  <si>
    <t>Unčovská Marta</t>
  </si>
  <si>
    <t>Urban Karel</t>
  </si>
  <si>
    <t>Urban Richard</t>
  </si>
  <si>
    <t>Urbánek Michal</t>
  </si>
  <si>
    <t>Urbánek Tomáš</t>
  </si>
  <si>
    <t>Vacková Andrea</t>
  </si>
  <si>
    <t>Vacková Anežka</t>
  </si>
  <si>
    <t>Václavík Robert</t>
  </si>
  <si>
    <t>Valenta Vít Václav</t>
  </si>
  <si>
    <t>Valha Šimon</t>
  </si>
  <si>
    <t>Valkovič Roman</t>
  </si>
  <si>
    <t>Valouch Vít</t>
  </si>
  <si>
    <t>Vambera Martin</t>
  </si>
  <si>
    <t>Vaňáček Pavel</t>
  </si>
  <si>
    <t>Vancová Anna</t>
  </si>
  <si>
    <t>Vancová Veronika</t>
  </si>
  <si>
    <t>Vaníčková Natálie</t>
  </si>
  <si>
    <t>Vargová Emily</t>
  </si>
  <si>
    <t>Vašina Tadeáš</t>
  </si>
  <si>
    <t>Veličkov Dominik</t>
  </si>
  <si>
    <t>Velím Richard</t>
  </si>
  <si>
    <t>Velitshko I.</t>
  </si>
  <si>
    <t>Venclů Jindřich</t>
  </si>
  <si>
    <t>Veny Jaume</t>
  </si>
  <si>
    <t>Viktora František</t>
  </si>
  <si>
    <t>Vintr Otakar</t>
  </si>
  <si>
    <t>Vítek Max</t>
  </si>
  <si>
    <t>Vlachynská Anna</t>
  </si>
  <si>
    <t>Vo Cao Tuan</t>
  </si>
  <si>
    <t>Vodenka Matouš</t>
  </si>
  <si>
    <t>Vojáček Stanislav</t>
  </si>
  <si>
    <t>Vojtíšek Martin</t>
  </si>
  <si>
    <t>Voleman Jakub</t>
  </si>
  <si>
    <t>Vondřejc Tomáš</t>
  </si>
  <si>
    <t>Vopatová Nicola</t>
  </si>
  <si>
    <t>Vopelka Daniel</t>
  </si>
  <si>
    <t>Vorlík Jáchym</t>
  </si>
  <si>
    <t>Vorobiov Evgeny E.</t>
  </si>
  <si>
    <t>Vosátková Eliška</t>
  </si>
  <si>
    <t>Vostracký Martin</t>
  </si>
  <si>
    <t>Vostruha Aleš</t>
  </si>
  <si>
    <t>Vrána Rostislav</t>
  </si>
  <si>
    <t>Vrolijk Liam</t>
  </si>
  <si>
    <t>Weigner Vladimír</t>
  </si>
  <si>
    <t>Willis Max</t>
  </si>
  <si>
    <t>Wojkowský Jan</t>
  </si>
  <si>
    <t>Wolf Lukas</t>
  </si>
  <si>
    <t>Wolf Michael</t>
  </si>
  <si>
    <t>Wrožyna František</t>
  </si>
  <si>
    <t>Wrožyna Jakub</t>
  </si>
  <si>
    <t>Yemelianenko Viacheslav</t>
  </si>
  <si>
    <t>Yemelin Vasily</t>
  </si>
  <si>
    <t>Zábranský Jakub</t>
  </si>
  <si>
    <t>Zádrapa Štěpán</t>
  </si>
  <si>
    <t>Zádrapová Gabriela</t>
  </si>
  <si>
    <t>Záchelová Anežka</t>
  </si>
  <si>
    <t>Záchelová Barbora</t>
  </si>
  <si>
    <t>Záchelová Eliška</t>
  </si>
  <si>
    <t>Zajac Peter</t>
  </si>
  <si>
    <t>Zajacová Zuzana</t>
  </si>
  <si>
    <t>Zajíček Denis</t>
  </si>
  <si>
    <t>Záveský Jan</t>
  </si>
  <si>
    <t>Záveský Matěj</t>
  </si>
  <si>
    <t>Zavřel Daniel</t>
  </si>
  <si>
    <t>Zelenka Dominik</t>
  </si>
  <si>
    <t>Zieris Marian</t>
  </si>
  <si>
    <t>Zicho David</t>
  </si>
  <si>
    <t>Zika Miroslav</t>
  </si>
  <si>
    <t>Zikmund Miroslav</t>
  </si>
  <si>
    <t>Zimčík Marek</t>
  </si>
  <si>
    <t>Zimmermann Jošt</t>
  </si>
  <si>
    <t>Zischka Vít</t>
  </si>
  <si>
    <t>Zlámaná Taťjana</t>
  </si>
  <si>
    <t>Zmija Pavel</t>
  </si>
  <si>
    <t>Zverec Jakub</t>
  </si>
  <si>
    <t>Zylka Stanislaw</t>
  </si>
  <si>
    <t>Žáčková Sylvie</t>
  </si>
  <si>
    <t>Ženčák Tomáš</t>
  </si>
  <si>
    <t>Žurek Tobiáš</t>
  </si>
  <si>
    <t>Žvejkal Vladimír</t>
  </si>
  <si>
    <t>001</t>
  </si>
  <si>
    <t>101</t>
  </si>
  <si>
    <t>106</t>
  </si>
  <si>
    <t>209</t>
  </si>
  <si>
    <t>108</t>
  </si>
  <si>
    <t>069</t>
  </si>
  <si>
    <t>151</t>
  </si>
  <si>
    <t>302</t>
  </si>
  <si>
    <t>255</t>
  </si>
  <si>
    <t>310</t>
  </si>
  <si>
    <t>307</t>
  </si>
  <si>
    <t>155</t>
  </si>
  <si>
    <t>105</t>
  </si>
  <si>
    <t>313</t>
  </si>
  <si>
    <t>315</t>
  </si>
  <si>
    <t>015</t>
  </si>
  <si>
    <t>003</t>
  </si>
  <si>
    <t>051</t>
  </si>
  <si>
    <t>171</t>
  </si>
  <si>
    <t>403</t>
  </si>
  <si>
    <t>361</t>
  </si>
  <si>
    <t>064</t>
  </si>
  <si>
    <t>260</t>
  </si>
  <si>
    <t>110</t>
  </si>
  <si>
    <t>158</t>
  </si>
  <si>
    <t>263</t>
  </si>
  <si>
    <t>111</t>
  </si>
  <si>
    <t>004</t>
  </si>
  <si>
    <t>123</t>
  </si>
  <si>
    <t>052</t>
  </si>
  <si>
    <t>127</t>
  </si>
  <si>
    <t>053</t>
  </si>
  <si>
    <t>156</t>
  </si>
  <si>
    <t>070</t>
  </si>
  <si>
    <t>172</t>
  </si>
  <si>
    <t>065</t>
  </si>
  <si>
    <t>159</t>
  </si>
  <si>
    <t>107</t>
  </si>
  <si>
    <t>062</t>
  </si>
  <si>
    <t>269</t>
  </si>
  <si>
    <t>008</t>
  </si>
  <si>
    <t>114</t>
  </si>
  <si>
    <t>030</t>
  </si>
  <si>
    <t>072</t>
  </si>
  <si>
    <t>055</t>
  </si>
  <si>
    <t>057</t>
  </si>
  <si>
    <t>502</t>
  </si>
  <si>
    <t>056</t>
  </si>
  <si>
    <t>206</t>
  </si>
  <si>
    <t>551</t>
  </si>
  <si>
    <t>061</t>
  </si>
  <si>
    <t>308</t>
  </si>
  <si>
    <t>016</t>
  </si>
  <si>
    <t>205</t>
  </si>
  <si>
    <t>002</t>
  </si>
  <si>
    <t>452</t>
  </si>
  <si>
    <t>059</t>
  </si>
  <si>
    <t>251</t>
  </si>
  <si>
    <t>412</t>
  </si>
  <si>
    <t>201</t>
  </si>
  <si>
    <t>306</t>
  </si>
  <si>
    <t>125</t>
  </si>
  <si>
    <t>103</t>
  </si>
  <si>
    <t>104</t>
  </si>
  <si>
    <t>258</t>
  </si>
  <si>
    <t>102</t>
  </si>
  <si>
    <t>167</t>
  </si>
  <si>
    <t>027</t>
  </si>
  <si>
    <t>119</t>
  </si>
  <si>
    <t>153</t>
  </si>
  <si>
    <t>011</t>
  </si>
  <si>
    <t>154</t>
  </si>
  <si>
    <t>067</t>
  </si>
  <si>
    <t>130</t>
  </si>
  <si>
    <t>161</t>
  </si>
  <si>
    <t>012</t>
  </si>
  <si>
    <t>411</t>
  </si>
  <si>
    <t>009</t>
  </si>
  <si>
    <t>058</t>
  </si>
  <si>
    <t>152</t>
  </si>
  <si>
    <t>020</t>
  </si>
  <si>
    <t>162</t>
  </si>
  <si>
    <t>160</t>
  </si>
  <si>
    <t>219</t>
  </si>
  <si>
    <t>054</t>
  </si>
  <si>
    <t>354</t>
  </si>
  <si>
    <t>461</t>
  </si>
  <si>
    <t>459</t>
  </si>
  <si>
    <t>029</t>
  </si>
  <si>
    <t>050</t>
  </si>
  <si>
    <t>013</t>
  </si>
  <si>
    <t>010</t>
  </si>
  <si>
    <t>268</t>
  </si>
  <si>
    <t>066</t>
  </si>
  <si>
    <t>005</t>
  </si>
  <si>
    <t>226</t>
  </si>
  <si>
    <t>227</t>
  </si>
  <si>
    <t>088</t>
  </si>
  <si>
    <t>083</t>
  </si>
  <si>
    <t>303</t>
  </si>
  <si>
    <t>220</t>
  </si>
  <si>
    <t>007</t>
  </si>
  <si>
    <t>264</t>
  </si>
  <si>
    <t>164</t>
  </si>
  <si>
    <t>204</t>
  </si>
  <si>
    <t>118</t>
  </si>
  <si>
    <t>252</t>
  </si>
  <si>
    <t>207</t>
  </si>
  <si>
    <t>228</t>
  </si>
  <si>
    <t>314</t>
  </si>
  <si>
    <t>458</t>
  </si>
  <si>
    <t>163</t>
  </si>
  <si>
    <t>215</t>
  </si>
  <si>
    <t>301</t>
  </si>
  <si>
    <t>028</t>
  </si>
  <si>
    <t>305</t>
  </si>
  <si>
    <t>257</t>
  </si>
  <si>
    <t>202</t>
  </si>
  <si>
    <t>060</t>
  </si>
  <si>
    <t>262</t>
  </si>
  <si>
    <t>116</t>
  </si>
  <si>
    <t>253</t>
  </si>
  <si>
    <t>232</t>
  </si>
  <si>
    <t>275</t>
  </si>
  <si>
    <t>157</t>
  </si>
  <si>
    <t>266</t>
  </si>
  <si>
    <t>203</t>
  </si>
  <si>
    <t>401</t>
  </si>
  <si>
    <t>032</t>
  </si>
  <si>
    <t>210</t>
  </si>
  <si>
    <t>063</t>
  </si>
  <si>
    <t>402</t>
  </si>
  <si>
    <t>117</t>
  </si>
  <si>
    <t>460</t>
  </si>
  <si>
    <t>254</t>
  </si>
  <si>
    <t>453</t>
  </si>
  <si>
    <t>221</t>
  </si>
  <si>
    <t>173</t>
  </si>
  <si>
    <t>231</t>
  </si>
  <si>
    <t>126</t>
  </si>
  <si>
    <t>501</t>
  </si>
  <si>
    <t>166</t>
  </si>
  <si>
    <t>272</t>
  </si>
  <si>
    <t>355</t>
  </si>
  <si>
    <t>218</t>
  </si>
  <si>
    <t>506</t>
  </si>
  <si>
    <t>078</t>
  </si>
  <si>
    <t>553</t>
  </si>
  <si>
    <t>408</t>
  </si>
  <si>
    <t>033</t>
  </si>
  <si>
    <t>259</t>
  </si>
  <si>
    <t>223</t>
  </si>
  <si>
    <t>048</t>
  </si>
  <si>
    <t>112</t>
  </si>
  <si>
    <t>017</t>
  </si>
  <si>
    <t>131</t>
  </si>
  <si>
    <t>089</t>
  </si>
  <si>
    <t>212</t>
  </si>
  <si>
    <t>224</t>
  </si>
  <si>
    <t>109</t>
  </si>
  <si>
    <t>115</t>
  </si>
  <si>
    <t>081</t>
  </si>
  <si>
    <t>405</t>
  </si>
  <si>
    <t>018</t>
  </si>
  <si>
    <t>071</t>
  </si>
  <si>
    <t>304</t>
  </si>
  <si>
    <t>014</t>
  </si>
  <si>
    <t>022</t>
  </si>
  <si>
    <t>068</t>
  </si>
  <si>
    <t>222</t>
  </si>
  <si>
    <t>120</t>
  </si>
  <si>
    <t>503</t>
  </si>
  <si>
    <t>410</t>
  </si>
  <si>
    <t>031</t>
  </si>
  <si>
    <t>353</t>
  </si>
  <si>
    <t>165</t>
  </si>
  <si>
    <t>256</t>
  </si>
  <si>
    <t>509</t>
  </si>
  <si>
    <t>080</t>
  </si>
  <si>
    <t>208</t>
  </si>
  <si>
    <t>267</t>
  </si>
  <si>
    <t>216</t>
  </si>
  <si>
    <t>021</t>
  </si>
  <si>
    <t>363</t>
  </si>
  <si>
    <t>129</t>
  </si>
  <si>
    <t>352</t>
  </si>
  <si>
    <t>074</t>
  </si>
  <si>
    <t>362</t>
  </si>
  <si>
    <t>025</t>
  </si>
  <si>
    <t>087</t>
  </si>
  <si>
    <t>211</t>
  </si>
  <si>
    <t>079</t>
  </si>
  <si>
    <t>271</t>
  </si>
  <si>
    <t>076</t>
  </si>
  <si>
    <t>169</t>
  </si>
  <si>
    <t>174</t>
  </si>
  <si>
    <t>Gottlieb Miroslav</t>
  </si>
  <si>
    <t>Fiala Jan</t>
  </si>
  <si>
    <t>Strnad Václav</t>
  </si>
  <si>
    <t>Němeček Jaroslav</t>
  </si>
  <si>
    <t>Kalík Jan</t>
  </si>
  <si>
    <t>Hataš Oldřich</t>
  </si>
  <si>
    <t>Němec Vladimír</t>
  </si>
  <si>
    <t>Procházka Václav</t>
  </si>
  <si>
    <t>Král Vratislav</t>
  </si>
  <si>
    <t>Soběslavský Vladimír</t>
  </si>
  <si>
    <t>Šárek Pavel</t>
  </si>
  <si>
    <t>Strejc Antonín</t>
  </si>
  <si>
    <t>Vender Bohumil</t>
  </si>
  <si>
    <t>Cuřín Richard</t>
  </si>
  <si>
    <t>Kaplan Zdeněk</t>
  </si>
  <si>
    <t>Vargová Tereza</t>
  </si>
  <si>
    <t>Varmus Andrej</t>
  </si>
  <si>
    <t>Varmuža Antonín</t>
  </si>
  <si>
    <t>Vaněček Jindřich</t>
  </si>
  <si>
    <t>Chrobák Martin</t>
  </si>
  <si>
    <t>Setvak Tim</t>
  </si>
  <si>
    <t>Petrov Miriam</t>
  </si>
  <si>
    <t>Kindler Mikhail</t>
  </si>
  <si>
    <t>Prozrová Tina</t>
  </si>
  <si>
    <t>Prozr Aldo</t>
  </si>
  <si>
    <t>Klaus Jakub</t>
  </si>
  <si>
    <t>Porteš David</t>
  </si>
  <si>
    <t>Portešová Jana</t>
  </si>
  <si>
    <t>Sekhniashvile Natia</t>
  </si>
  <si>
    <t>Sekhniashvile Luka</t>
  </si>
  <si>
    <t>Mrázová Michaela</t>
  </si>
  <si>
    <t>Diviš Václav</t>
  </si>
  <si>
    <t>Odehnal Michal</t>
  </si>
  <si>
    <t>Gaďurek Vojtěch</t>
  </si>
  <si>
    <t>Gaďurek Vít</t>
  </si>
  <si>
    <t>Sochor Tomáš</t>
  </si>
  <si>
    <t>Horyna Josef</t>
  </si>
  <si>
    <t>Kučera Vladimír</t>
  </si>
  <si>
    <t>Šaur František</t>
  </si>
  <si>
    <t>Kolečkář Pavel</t>
  </si>
  <si>
    <t>Kratochvíl Jiří</t>
  </si>
  <si>
    <t>Štros Milan</t>
  </si>
  <si>
    <t>Kovář Petr</t>
  </si>
  <si>
    <t>Slunský Petr</t>
  </si>
  <si>
    <t>Strnad Josef</t>
  </si>
  <si>
    <t>Wiener Richard</t>
  </si>
  <si>
    <t>Šilhavý Pavel</t>
  </si>
  <si>
    <t>Blažek Jan</t>
  </si>
  <si>
    <t>Rakušan Dan</t>
  </si>
  <si>
    <t>Plášek Zdeněk</t>
  </si>
  <si>
    <t>Jirka Jiří</t>
  </si>
  <si>
    <t>Spurný Ondřej</t>
  </si>
  <si>
    <t>Pečený Miroslav</t>
  </si>
  <si>
    <t>Kasík Miroslav</t>
  </si>
  <si>
    <t>Vlček Dalibor</t>
  </si>
  <si>
    <t>Fendrych Josef</t>
  </si>
  <si>
    <t>Hýbl Vladislav</t>
  </si>
  <si>
    <t>Votruba Ladislav</t>
  </si>
  <si>
    <t>Schlögl Jan</t>
  </si>
  <si>
    <t>Kovařík Jan</t>
  </si>
  <si>
    <t>Vospěl Jaromír</t>
  </si>
  <si>
    <t>Bražina David</t>
  </si>
  <si>
    <t>Brabec Jaroslav</t>
  </si>
  <si>
    <t>Lavrinčík Pavel</t>
  </si>
  <si>
    <t>Král Radovan</t>
  </si>
  <si>
    <t>Koreček Michail</t>
  </si>
  <si>
    <t>Kříž Jiří</t>
  </si>
  <si>
    <t>Kočí Martin</t>
  </si>
  <si>
    <t>Matras Ondřej</t>
  </si>
  <si>
    <t>Novák Petr</t>
  </si>
  <si>
    <t>Tichý Jan</t>
  </si>
  <si>
    <t>Zikmund Daniel</t>
  </si>
  <si>
    <t>Boška Tomáš</t>
  </si>
  <si>
    <t>Šimek Petr</t>
  </si>
  <si>
    <t>Sedláček Matěj</t>
  </si>
  <si>
    <t>Voglová Eva</t>
  </si>
  <si>
    <t>Němcová Karolína</t>
  </si>
  <si>
    <t>Celba Pavel</t>
  </si>
  <si>
    <t>Novotný Pavel</t>
  </si>
  <si>
    <t>Kadlec Martin</t>
  </si>
  <si>
    <t>Tomíček Jan</t>
  </si>
  <si>
    <t>Kantor Lukáš</t>
  </si>
  <si>
    <t>Rut Vojtěch</t>
  </si>
  <si>
    <t>Černý Zdeněk</t>
  </si>
  <si>
    <t>Minasjan Garegin</t>
  </si>
  <si>
    <t>Němec Jakub</t>
  </si>
  <si>
    <t>Skočková Kateřina</t>
  </si>
  <si>
    <t>Pešek Michal</t>
  </si>
  <si>
    <t>Svoboda Matěj</t>
  </si>
  <si>
    <t>Trapl Dalibor</t>
  </si>
  <si>
    <t>Richtr Karel</t>
  </si>
  <si>
    <t>Hrbek Štěpán</t>
  </si>
  <si>
    <t>Sander Antonín</t>
  </si>
  <si>
    <t>Sviták David</t>
  </si>
  <si>
    <t>Němcová Eva</t>
  </si>
  <si>
    <t>Němec Jaroslav</t>
  </si>
  <si>
    <t>Cvak Rudolf</t>
  </si>
  <si>
    <t>Procházka Jindřich</t>
  </si>
  <si>
    <t>Kučera Jan</t>
  </si>
  <si>
    <t>Svoboda Svatopluk</t>
  </si>
  <si>
    <t>Rousová Iveta</t>
  </si>
  <si>
    <t>Rous Daniel</t>
  </si>
  <si>
    <t>Gubin Oleg</t>
  </si>
  <si>
    <t>Veselský Jan</t>
  </si>
  <si>
    <t>Kutil Pavel</t>
  </si>
  <si>
    <t>Jedlička Petr</t>
  </si>
  <si>
    <t>Schuster Jan</t>
  </si>
  <si>
    <t>Plicka Jiří</t>
  </si>
  <si>
    <t>Sova Ondřej</t>
  </si>
  <si>
    <t>Matějka Jan</t>
  </si>
  <si>
    <t>Řehoř Jan</t>
  </si>
  <si>
    <t>Skála Kamil</t>
  </si>
  <si>
    <t>Vrtal Vlastimil</t>
  </si>
  <si>
    <t>Zůna Zdeněk</t>
  </si>
  <si>
    <t>Lehovec Petr</t>
  </si>
  <si>
    <t>Nosek Filip</t>
  </si>
  <si>
    <t>Kvasnička Ladislav</t>
  </si>
  <si>
    <t>Ivaškevič Stanislav</t>
  </si>
  <si>
    <t>Pecina Ondřej</t>
  </si>
  <si>
    <t>Šmíd Miroslav</t>
  </si>
  <si>
    <t>Tóth Richard</t>
  </si>
  <si>
    <t>Pačovský Martin</t>
  </si>
  <si>
    <t>Šteinfeld Jakub</t>
  </si>
  <si>
    <t>Folta Jiří</t>
  </si>
  <si>
    <t>Škába Ladislav</t>
  </si>
  <si>
    <t>Drahorád Daniel</t>
  </si>
  <si>
    <t>Krobot Jan</t>
  </si>
  <si>
    <t>Červenka Jan</t>
  </si>
  <si>
    <t>Čižmárová Zdena</t>
  </si>
  <si>
    <t>Kočí Jiří</t>
  </si>
  <si>
    <t>Ondřich Jan</t>
  </si>
  <si>
    <t>Oreský Jan</t>
  </si>
  <si>
    <t>Solil Lukáš</t>
  </si>
  <si>
    <t>Janoušek Pavel</t>
  </si>
  <si>
    <t>Sátra Petr</t>
  </si>
  <si>
    <t>Roubíček Martin</t>
  </si>
  <si>
    <t>Blahut Aleš</t>
  </si>
  <si>
    <t>Váňa Martin</t>
  </si>
  <si>
    <t>Špaček Michal</t>
  </si>
  <si>
    <t>Jelínek Zdeněk</t>
  </si>
  <si>
    <t>Veselý Vladislav</t>
  </si>
  <si>
    <t>Hubal Luboš</t>
  </si>
  <si>
    <t>Hrdina Jiří</t>
  </si>
  <si>
    <t>Rakouš Pavel</t>
  </si>
  <si>
    <t>Blažek Pavel</t>
  </si>
  <si>
    <t>Žigala Štefan</t>
  </si>
  <si>
    <t>Fica Alexander</t>
  </si>
  <si>
    <t>Patka Milan</t>
  </si>
  <si>
    <t>Havlíčková Lenka</t>
  </si>
  <si>
    <t>Kovář Vojtěch</t>
  </si>
  <si>
    <t>Sedláčková Janka</t>
  </si>
  <si>
    <t>Vaculík Martin</t>
  </si>
  <si>
    <t>Šebek Pavel</t>
  </si>
  <si>
    <t>Domlátil Jiří</t>
  </si>
  <si>
    <t>Hlinka Jaroslav</t>
  </si>
  <si>
    <t>Tsybin Andrey</t>
  </si>
  <si>
    <t>Holina Martin</t>
  </si>
  <si>
    <t>Daňhel Jan</t>
  </si>
  <si>
    <t>Plass Alois</t>
  </si>
  <si>
    <t>Matys Michal</t>
  </si>
  <si>
    <t>Hrbek Tomáš</t>
  </si>
  <si>
    <t>Höbaus Max</t>
  </si>
  <si>
    <t>Špinka Karel</t>
  </si>
  <si>
    <t>Křepinský Michal</t>
  </si>
  <si>
    <t>Šindelář Milan</t>
  </si>
  <si>
    <t>Kindlová Anežka</t>
  </si>
  <si>
    <t>Havel Přemysl</t>
  </si>
  <si>
    <t>Vávra Petr</t>
  </si>
  <si>
    <t>Vávra Radim</t>
  </si>
  <si>
    <t>Vávra Stanislav</t>
  </si>
  <si>
    <t>Vávra Vojtěch</t>
  </si>
  <si>
    <t>Vavrečka Adam</t>
  </si>
  <si>
    <t>Vavroš Jan</t>
  </si>
  <si>
    <t>Vavroš Miroslav</t>
  </si>
  <si>
    <t>Vavroušek Petr</t>
  </si>
  <si>
    <t>Vavruška Antonín</t>
  </si>
  <si>
    <t>Vavruška David</t>
  </si>
  <si>
    <t>Vavrušková Romana</t>
  </si>
  <si>
    <t>Vavříček Šimon</t>
  </si>
  <si>
    <t>Vavřík Jaroslav</t>
  </si>
  <si>
    <t>Vavřina Daniel</t>
  </si>
  <si>
    <t>Vavřinec Tomáš</t>
  </si>
  <si>
    <t>Vavřínek Michal</t>
  </si>
  <si>
    <t>Vavřínek Radomír</t>
  </si>
  <si>
    <t>Vavřínek Tomáš</t>
  </si>
  <si>
    <t>Vavřínková Anna</t>
  </si>
  <si>
    <t>Vavřínková Eliška</t>
  </si>
  <si>
    <t>Vavřínková Jitka</t>
  </si>
  <si>
    <t>Vavřínková Marie</t>
  </si>
  <si>
    <t>Včela Martin</t>
  </si>
  <si>
    <t>Včelák Martin</t>
  </si>
  <si>
    <t>Včelák Michal</t>
  </si>
  <si>
    <t>Veber Tomáš</t>
  </si>
  <si>
    <t>Vebr Pavel</t>
  </si>
  <si>
    <t>Vebr Vojtěch</t>
  </si>
  <si>
    <t>Večerka Samuel</t>
  </si>
  <si>
    <t>Večerková Petra</t>
  </si>
  <si>
    <t>Večeř Martin</t>
  </si>
  <si>
    <t>Večeřa Dominik</t>
  </si>
  <si>
    <t>Večeřa Jaroslav</t>
  </si>
  <si>
    <t>Večeřa Jiří</t>
  </si>
  <si>
    <t>Večeřa Pavel</t>
  </si>
  <si>
    <t>Večeřa Petr</t>
  </si>
  <si>
    <t>Večeřová Hana</t>
  </si>
  <si>
    <t>Vedral Miloslav</t>
  </si>
  <si>
    <t>Vehle Ondřej</t>
  </si>
  <si>
    <t>Věchet Jaroslav</t>
  </si>
  <si>
    <t>Věchet Stanislav</t>
  </si>
  <si>
    <t>Šmahel Jiří</t>
  </si>
  <si>
    <t>Šmahel Vojtěch</t>
  </si>
  <si>
    <t>Vejpustková Ivana</t>
  </si>
  <si>
    <t>Vejtasa Adam</t>
  </si>
  <si>
    <t>Vejvoda Jindřich</t>
  </si>
  <si>
    <t>Vejvodová Lucie</t>
  </si>
  <si>
    <t>Velart Dušan</t>
  </si>
  <si>
    <t>Velart Tomáš</t>
  </si>
  <si>
    <t>Velc Luděk</t>
  </si>
  <si>
    <t>Velc Radovan</t>
  </si>
  <si>
    <t>Velčovský Josef</t>
  </si>
  <si>
    <t>Velecký Marek</t>
  </si>
  <si>
    <t>Velecký Viktor</t>
  </si>
  <si>
    <t>Velecký Vladimír</t>
  </si>
  <si>
    <t>Velešík Marian</t>
  </si>
  <si>
    <t>Velička Petr</t>
  </si>
  <si>
    <t>Velička Radim</t>
  </si>
  <si>
    <t>Velík Jan</t>
  </si>
  <si>
    <t>Veliký Lukáš</t>
  </si>
  <si>
    <t>Velín Aleš</t>
  </si>
  <si>
    <t>Velíšek Jiří</t>
  </si>
  <si>
    <t>Velkoborský Jan</t>
  </si>
  <si>
    <t>Velkoborský Tadeáš</t>
  </si>
  <si>
    <t>Vémola Luděk</t>
  </si>
  <si>
    <t>Vémola Stanislav</t>
  </si>
  <si>
    <t>Vémola Šimon</t>
  </si>
  <si>
    <t>Vémola Štěpán</t>
  </si>
  <si>
    <t>Staněk Petr</t>
  </si>
  <si>
    <t>Staněk Šimon</t>
  </si>
  <si>
    <t>Staněk Štěpán</t>
  </si>
  <si>
    <t>Staněk Tomáš</t>
  </si>
  <si>
    <t>Stania Petr</t>
  </si>
  <si>
    <t>Staník Michal</t>
  </si>
  <si>
    <t>Stanislav Josef</t>
  </si>
  <si>
    <t>Stanka Miroslav</t>
  </si>
  <si>
    <t>Stankovič David</t>
  </si>
  <si>
    <t>Stanovský Arnold</t>
  </si>
  <si>
    <t>Stanovský Petr</t>
  </si>
  <si>
    <t>Stará Zuzana</t>
  </si>
  <si>
    <t>Starec Jan</t>
  </si>
  <si>
    <t>Stareček Jiří</t>
  </si>
  <si>
    <t>Stareček Josef</t>
  </si>
  <si>
    <t>Stárek Eduard</t>
  </si>
  <si>
    <t>Stárek Lukáš</t>
  </si>
  <si>
    <t>Stárek Stanislav</t>
  </si>
  <si>
    <t>Starý Lukáš</t>
  </si>
  <si>
    <t>Starý Šimon</t>
  </si>
  <si>
    <t>Starý Vladislav</t>
  </si>
  <si>
    <t>Starý Vojtěch</t>
  </si>
  <si>
    <t>Starýchfojtů Josef</t>
  </si>
  <si>
    <t>Stařičný Rudolf</t>
  </si>
  <si>
    <t>Staša Matyáš</t>
  </si>
  <si>
    <t>Stašová Joanna</t>
  </si>
  <si>
    <t>Stauber Jiří</t>
  </si>
  <si>
    <t>Staufčík Michal</t>
  </si>
  <si>
    <t>Staufčík Robert</t>
  </si>
  <si>
    <t>Stavař Erich</t>
  </si>
  <si>
    <t>Stegner Mathias</t>
  </si>
  <si>
    <t>Stehlíček Tomáš</t>
  </si>
  <si>
    <t>Stehlík Filip</t>
  </si>
  <si>
    <t>Stehlík Jakub</t>
  </si>
  <si>
    <t>Stehlík Jiří</t>
  </si>
  <si>
    <t>Stehlík Kristián</t>
  </si>
  <si>
    <t>Stehlík Marek</t>
  </si>
  <si>
    <t>Stehlík Martin</t>
  </si>
  <si>
    <t>Stehlík Michal</t>
  </si>
  <si>
    <t>Stehlík Pavel</t>
  </si>
  <si>
    <t>Stehlík Rudolf</t>
  </si>
  <si>
    <t>Stehlík Vilém</t>
  </si>
  <si>
    <t>Stehno Pavel</t>
  </si>
  <si>
    <t>Stein Michael</t>
  </si>
  <si>
    <t>Steinbach Jan</t>
  </si>
  <si>
    <t>Steinbauer Filip</t>
  </si>
  <si>
    <t>Steinbauer Jakub</t>
  </si>
  <si>
    <t>Steinbauer Sebastián</t>
  </si>
  <si>
    <t>Steinbauer Tomáš</t>
  </si>
  <si>
    <t>Steiner David</t>
  </si>
  <si>
    <t>Steiner Juraj</t>
  </si>
  <si>
    <t>Steiner Pavel</t>
  </si>
  <si>
    <t>Steinhauser Dominik</t>
  </si>
  <si>
    <t>Steinhauser František</t>
  </si>
  <si>
    <t>Steinhauser Ludvík</t>
  </si>
  <si>
    <t>Steinhauser Václav</t>
  </si>
  <si>
    <t>Steinhauserová Irena</t>
  </si>
  <si>
    <t>Steiningerová Jana</t>
  </si>
  <si>
    <t>Steinová Kamila</t>
  </si>
  <si>
    <t>Stejný Michal</t>
  </si>
  <si>
    <t>Stejskal Dominik</t>
  </si>
  <si>
    <t>Stejskal Jakub</t>
  </si>
  <si>
    <t>Stejskal Jan</t>
  </si>
  <si>
    <t>Stejskal Michal</t>
  </si>
  <si>
    <t>Stejskalová Lenka</t>
  </si>
  <si>
    <t>Steklý Luboš</t>
  </si>
  <si>
    <t>Steklý Milan</t>
  </si>
  <si>
    <t>Steklý Vilém</t>
  </si>
  <si>
    <t>Stepanyshyn Jan</t>
  </si>
  <si>
    <t>Stepanyshyn Katerina</t>
  </si>
  <si>
    <t>Stephens Cecelia</t>
  </si>
  <si>
    <t>Stetz Jan</t>
  </si>
  <si>
    <t>Stibor Jakub</t>
  </si>
  <si>
    <t>Stieranka Jakub</t>
  </si>
  <si>
    <t>Stifter Vilém</t>
  </si>
  <si>
    <t>Stilecz David</t>
  </si>
  <si>
    <t>2025-2026</t>
  </si>
  <si>
    <t>2026-2027</t>
  </si>
  <si>
    <t>2027-2028</t>
  </si>
  <si>
    <t>Dům dětí a mládeže Cvrček</t>
  </si>
  <si>
    <t>ŠK Doudleby nad Orlicí</t>
  </si>
  <si>
    <t>Šachový klub Litomyšl</t>
  </si>
  <si>
    <t>Šachový klub Loko Praha</t>
  </si>
  <si>
    <t>Individuální člen PŠS</t>
  </si>
  <si>
    <t>Individuální člen SŠS</t>
  </si>
  <si>
    <t>Individuální člen JŠS</t>
  </si>
  <si>
    <t>Individuální člen ŠSPK</t>
  </si>
  <si>
    <t>Individuální člen KŠSKV</t>
  </si>
  <si>
    <t>Individuální člen ÚŠS</t>
  </si>
  <si>
    <t>Individuální člen ŠSLK</t>
  </si>
  <si>
    <t>Individuální člen KHŠS</t>
  </si>
  <si>
    <t>Individuální člen PDŠS</t>
  </si>
  <si>
    <t>Individuální člen KŠSV</t>
  </si>
  <si>
    <t>Individuální člen JmŠS</t>
  </si>
  <si>
    <t>Individuální člen ŠSZK</t>
  </si>
  <si>
    <t>Individuální člen ŠSOK</t>
  </si>
  <si>
    <t>Individuální člen MKŠS</t>
  </si>
  <si>
    <t>ŠO Gordic Jihlava</t>
  </si>
  <si>
    <t>ŠK Bystřice pod Hostýnem</t>
  </si>
  <si>
    <t>ŠK Aurora</t>
  </si>
  <si>
    <t>Šachový klub Bruntál z.s.</t>
  </si>
  <si>
    <t>TJ Sokol Dolní Dobrouč, z.s.</t>
  </si>
  <si>
    <t>ŠK Prosenice</t>
  </si>
  <si>
    <t>Chess Queen</t>
  </si>
  <si>
    <t>Šachový oddíl při TYMY Holešov</t>
  </si>
  <si>
    <t>MINT Chess Academy, z.s.</t>
  </si>
  <si>
    <t>Šachy Bukovany</t>
  </si>
  <si>
    <t>ŠK GEMINI PRAHA z.s.</t>
  </si>
  <si>
    <t>Šachy Polabí, z.s.</t>
  </si>
  <si>
    <t>Batrna Mikuláš</t>
  </si>
  <si>
    <t>Bukač Tomáš</t>
  </si>
  <si>
    <t>Čekan Jakub</t>
  </si>
  <si>
    <t>Černý Saul</t>
  </si>
  <si>
    <t>Douda Michal</t>
  </si>
  <si>
    <t>Holmdahl Marcus</t>
  </si>
  <si>
    <t>Hrinko Slavomír</t>
  </si>
  <si>
    <t>Chalupník Lukáš</t>
  </si>
  <si>
    <t>Jachura Matyáš</t>
  </si>
  <si>
    <t>Jakubše Jorik Artuš</t>
  </si>
  <si>
    <t>Kozubková Evelína</t>
  </si>
  <si>
    <t>Kroužek Jindřich František</t>
  </si>
  <si>
    <t>Kubant Matyáš</t>
  </si>
  <si>
    <t>Lukeš Štěpán</t>
  </si>
  <si>
    <t>Mádle Alan</t>
  </si>
  <si>
    <t>Menšík Vojtěch</t>
  </si>
  <si>
    <t>Přibyl Matěj</t>
  </si>
  <si>
    <t>Rusnok Lukáš</t>
  </si>
  <si>
    <t>Shamma Louis Shaheen</t>
  </si>
  <si>
    <t>Sitčuk Alexej</t>
  </si>
  <si>
    <t>Štěpánek Kryštof</t>
  </si>
  <si>
    <t>Švarc Max</t>
  </si>
  <si>
    <t>Tesařík Ladislav</t>
  </si>
  <si>
    <t>Tucker Vitus</t>
  </si>
  <si>
    <t>Valko Karel</t>
  </si>
  <si>
    <t>Vlčková Julia</t>
  </si>
  <si>
    <t>Ciampella Sofie</t>
  </si>
  <si>
    <t>Dubás Theo</t>
  </si>
  <si>
    <t>Dyk Viktor</t>
  </si>
  <si>
    <t>Fedoseev Maxim</t>
  </si>
  <si>
    <t>Chlup Mikuláš</t>
  </si>
  <si>
    <t>Jurkiewicz Lena</t>
  </si>
  <si>
    <t>Marek Oldřich</t>
  </si>
  <si>
    <t>Melkonian Daniel</t>
  </si>
  <si>
    <t>Melkonian Robert</t>
  </si>
  <si>
    <t>Nurieva Victoria Amalia</t>
  </si>
  <si>
    <t>Pacalaj Daniel</t>
  </si>
  <si>
    <t>Pozníček Antonín</t>
  </si>
  <si>
    <t>Šnobr Marek</t>
  </si>
  <si>
    <t>Zákoucká Adéla</t>
  </si>
  <si>
    <t>Cupal Tobiáš</t>
  </si>
  <si>
    <t>Evan Oskar</t>
  </si>
  <si>
    <t>Fekar Tomáš</t>
  </si>
  <si>
    <t>Gvazava Michail</t>
  </si>
  <si>
    <t>Hordějčuk Ondřej</t>
  </si>
  <si>
    <t>Chundela Aleš</t>
  </si>
  <si>
    <t>Kneř Matouš</t>
  </si>
  <si>
    <t>Krejčiřík Vojtěch</t>
  </si>
  <si>
    <t>Kvapil Jakub</t>
  </si>
  <si>
    <t>Maršál David</t>
  </si>
  <si>
    <t>Maršál Martin</t>
  </si>
  <si>
    <t>Maslić Ajla</t>
  </si>
  <si>
    <t>Molt Leonard</t>
  </si>
  <si>
    <t>Mudruňka Jakub</t>
  </si>
  <si>
    <t>Nielsen Filip</t>
  </si>
  <si>
    <t>Personeni Adrian</t>
  </si>
  <si>
    <t>Procházková Šárka</t>
  </si>
  <si>
    <t>Rail Jonáš</t>
  </si>
  <si>
    <t>Richter Filip</t>
  </si>
  <si>
    <t>Romanov Lia</t>
  </si>
  <si>
    <t>Šula Jaromír</t>
  </si>
  <si>
    <t>Thiele Karel</t>
  </si>
  <si>
    <t>Vlk Jakub</t>
  </si>
  <si>
    <t>Koča Filip</t>
  </si>
  <si>
    <t>Krása Petr</t>
  </si>
  <si>
    <t>Pham Jan</t>
  </si>
  <si>
    <t>Tran Van Thang</t>
  </si>
  <si>
    <t>Všetečka Richard</t>
  </si>
  <si>
    <t>Beran Benedikt</t>
  </si>
  <si>
    <t>Krejča Matěj</t>
  </si>
  <si>
    <t>Kristl Zachariah Tobias</t>
  </si>
  <si>
    <t>Motýl Antonín</t>
  </si>
  <si>
    <t>Puchala Eryk</t>
  </si>
  <si>
    <t>Semadar Samuel</t>
  </si>
  <si>
    <t>Štěpánek František</t>
  </si>
  <si>
    <t>Brdek Alex</t>
  </si>
  <si>
    <t>Černý Mikuláš</t>
  </si>
  <si>
    <t>Doležel Václav</t>
  </si>
  <si>
    <t>Fejtek Alain</t>
  </si>
  <si>
    <t>Forman Dominik</t>
  </si>
  <si>
    <t>Kosťukevič Juliána</t>
  </si>
  <si>
    <t>Krčka Jan Tomáš</t>
  </si>
  <si>
    <t>Kunstovný Matouš</t>
  </si>
  <si>
    <t>Laube Tomáš</t>
  </si>
  <si>
    <t>Michnová Emma</t>
  </si>
  <si>
    <t>Michnová Viktorie</t>
  </si>
  <si>
    <t>Olšovský Petr</t>
  </si>
  <si>
    <t>Petrů Tobias</t>
  </si>
  <si>
    <t>Poláková Ema</t>
  </si>
  <si>
    <t>Rathauský Filip</t>
  </si>
  <si>
    <t>Řehák Prokop</t>
  </si>
  <si>
    <t>Smelova Saša</t>
  </si>
  <si>
    <t>Šilhán Vladimír</t>
  </si>
  <si>
    <t>Štáfl Cyril</t>
  </si>
  <si>
    <t>Baka Lukáš</t>
  </si>
  <si>
    <t>Bakeš Rian</t>
  </si>
  <si>
    <t>Bártek Filip</t>
  </si>
  <si>
    <t>Boček Šimon</t>
  </si>
  <si>
    <t>Bochenin Lev</t>
  </si>
  <si>
    <t>Bubela Alexander Georg</t>
  </si>
  <si>
    <t>Buľka Jáchym</t>
  </si>
  <si>
    <t>Hons Prokop</t>
  </si>
  <si>
    <t>Houška Daniel</t>
  </si>
  <si>
    <t>Hrbata Eduard</t>
  </si>
  <si>
    <t>Hrbatová Adéla</t>
  </si>
  <si>
    <t>Kafka Jakub</t>
  </si>
  <si>
    <t>Kettner Matyáš</t>
  </si>
  <si>
    <t>Lev Petr</t>
  </si>
  <si>
    <t>Matoušek Viktor</t>
  </si>
  <si>
    <t>Mirga Martin</t>
  </si>
  <si>
    <t>Mojžíšek Petr</t>
  </si>
  <si>
    <t>Mrázek Lukáš</t>
  </si>
  <si>
    <t>Pálka Benjamin</t>
  </si>
  <si>
    <t>Podpěra Martin</t>
  </si>
  <si>
    <t>Prochorov Mikhail</t>
  </si>
  <si>
    <t>Prokhorov Ivan</t>
  </si>
  <si>
    <t>Rotrekl Antonín</t>
  </si>
  <si>
    <t>Šrámek William</t>
  </si>
  <si>
    <t>Švecová Adriana</t>
  </si>
  <si>
    <t>Tauber Matyáš</t>
  </si>
  <si>
    <t>Tereshonkov Stanislav</t>
  </si>
  <si>
    <t>Tuka Jakub</t>
  </si>
  <si>
    <t>Votava Štěpán</t>
  </si>
  <si>
    <t>Vyskočilová Anežka</t>
  </si>
  <si>
    <t>Zůna Pavel</t>
  </si>
  <si>
    <t>Gdovin Jan</t>
  </si>
  <si>
    <t>Ulam-Orgikh Amartuvshin</t>
  </si>
  <si>
    <t>Dobrylovský Jiří</t>
  </si>
  <si>
    <t>Davídek Jáchym</t>
  </si>
  <si>
    <t>Davídek Jonáš</t>
  </si>
  <si>
    <t>Komárek Oliver</t>
  </si>
  <si>
    <t>Macourek Lukáš</t>
  </si>
  <si>
    <t>Mustafa Fatmir</t>
  </si>
  <si>
    <t>Rus Šimon</t>
  </si>
  <si>
    <t>Tomi Matouš</t>
  </si>
  <si>
    <t>Benedikt František</t>
  </si>
  <si>
    <t>Pavlov Lev</t>
  </si>
  <si>
    <t>Platz Martin</t>
  </si>
  <si>
    <t>Pintér Filip</t>
  </si>
  <si>
    <t>Rousek Josef</t>
  </si>
  <si>
    <t>Durman Robin Karel</t>
  </si>
  <si>
    <t>Horský Kryštof</t>
  </si>
  <si>
    <t>Hrubý Petr</t>
  </si>
  <si>
    <t>Chlupáček Josef</t>
  </si>
  <si>
    <t>Jasa Jakub</t>
  </si>
  <si>
    <t>Lacko Luboš</t>
  </si>
  <si>
    <t>Lang Christian</t>
  </si>
  <si>
    <t>Malá Natália</t>
  </si>
  <si>
    <t>Michalec Antonín</t>
  </si>
  <si>
    <t>Sen Utku</t>
  </si>
  <si>
    <t>Subachev Teodor</t>
  </si>
  <si>
    <t>Švarc Eduard</t>
  </si>
  <si>
    <t>Tichá Ladislava</t>
  </si>
  <si>
    <t>Trojánek Tomáš</t>
  </si>
  <si>
    <t>Vích Ondřej</t>
  </si>
  <si>
    <t>Červený Vojtěch</t>
  </si>
  <si>
    <t>Pupik Roman</t>
  </si>
  <si>
    <t>Sendmaa Khentii</t>
  </si>
  <si>
    <t>Mallein Gabriel</t>
  </si>
  <si>
    <t>Strejček Antonín</t>
  </si>
  <si>
    <t>Šulc Jan</t>
  </si>
  <si>
    <t>Vlachová Barbora</t>
  </si>
  <si>
    <t>Bednařík Daniel</t>
  </si>
  <si>
    <t>Bednařík David</t>
  </si>
  <si>
    <t>Jančar Jáchym</t>
  </si>
  <si>
    <t>Mrázek Richard</t>
  </si>
  <si>
    <t>Roháč Adam</t>
  </si>
  <si>
    <t>Shelest Nikita</t>
  </si>
  <si>
    <t>Stasiuk Artem</t>
  </si>
  <si>
    <t>Šámal Štěpán</t>
  </si>
  <si>
    <t>Vartazaryan Aksel</t>
  </si>
  <si>
    <t>Zobal David</t>
  </si>
  <si>
    <t>Paluba Luděk</t>
  </si>
  <si>
    <t>Ušanov Alexandr</t>
  </si>
  <si>
    <t>Záloha Matyáš</t>
  </si>
  <si>
    <t>Chernookov Nikita</t>
  </si>
  <si>
    <t>Leshkov Mikhail</t>
  </si>
  <si>
    <t>Marutyan David</t>
  </si>
  <si>
    <t>Menkov Ivan</t>
  </si>
  <si>
    <t>Migalko Dmitriy</t>
  </si>
  <si>
    <t>Myronenko Yaroslav</t>
  </si>
  <si>
    <t>Olenčenko Nazar</t>
  </si>
  <si>
    <t>Rubin Andrej</t>
  </si>
  <si>
    <t>Shargayeva Vira</t>
  </si>
  <si>
    <t>Tanenia Timofei</t>
  </si>
  <si>
    <t>Kočí Eny</t>
  </si>
  <si>
    <t>Pikrt Matyas</t>
  </si>
  <si>
    <t>Pikrt Tobias</t>
  </si>
  <si>
    <t>Flégl Martin</t>
  </si>
  <si>
    <t>Kašpar Dominik</t>
  </si>
  <si>
    <t>Kryzhanivskyj Maryan</t>
  </si>
  <si>
    <t>Lukavský Josef</t>
  </si>
  <si>
    <t>Říha Prokop</t>
  </si>
  <si>
    <t>Soběslavská Kateřina</t>
  </si>
  <si>
    <t>Soběslavský Jan</t>
  </si>
  <si>
    <t>Šebek Martin</t>
  </si>
  <si>
    <t>Žďárský Jakub</t>
  </si>
  <si>
    <t>Abbasov Parvin Tofig</t>
  </si>
  <si>
    <t>Herynková Barbora</t>
  </si>
  <si>
    <t>Michalák Vojtěch</t>
  </si>
  <si>
    <t>Mikš Marek</t>
  </si>
  <si>
    <t>Adam Oliver</t>
  </si>
  <si>
    <t>Brana Hafia</t>
  </si>
  <si>
    <t>Čížkovský Jáchym</t>
  </si>
  <si>
    <t>Hendrich Martin</t>
  </si>
  <si>
    <t>Jeleneková Anna</t>
  </si>
  <si>
    <t>Lashchinin Vladislav</t>
  </si>
  <si>
    <t>Machutová Hedvika</t>
  </si>
  <si>
    <t>Nasreddin Julian</t>
  </si>
  <si>
    <t>Redmond Samuel</t>
  </si>
  <si>
    <t>Rendl Mikuláš</t>
  </si>
  <si>
    <t>Rivna Alisa Igorivna</t>
  </si>
  <si>
    <t>Šotola Marek</t>
  </si>
  <si>
    <t>Tichý František</t>
  </si>
  <si>
    <t>Mravyan David</t>
  </si>
  <si>
    <t>Bouřová Lilian</t>
  </si>
  <si>
    <t>Černý Čeněk</t>
  </si>
  <si>
    <t>Hodek Patrik</t>
  </si>
  <si>
    <t>Jäger Viliam</t>
  </si>
  <si>
    <t>Jerochim Dovber</t>
  </si>
  <si>
    <t>Katsevych Oleksii</t>
  </si>
  <si>
    <t>Katsevych Yurii</t>
  </si>
  <si>
    <t>Kmoch Jáchym</t>
  </si>
  <si>
    <t>Kopšo Jakub</t>
  </si>
  <si>
    <t>Kopšo Zuzana</t>
  </si>
  <si>
    <t>Lerbletier Max</t>
  </si>
  <si>
    <t>Mammadbayli Alikhan</t>
  </si>
  <si>
    <t>Pekař Tomáš</t>
  </si>
  <si>
    <t>Potts Daniel</t>
  </si>
  <si>
    <t>Rektor Adam</t>
  </si>
  <si>
    <t>Rektor David</t>
  </si>
  <si>
    <t>Rosák Mikuláš</t>
  </si>
  <si>
    <t>Rosso Gregorio</t>
  </si>
  <si>
    <t>Shuvaev Aleksei </t>
  </si>
  <si>
    <t>Šarifova Elina</t>
  </si>
  <si>
    <t>Špeta Vojtěch</t>
  </si>
  <si>
    <t>Vipler Jindřich</t>
  </si>
  <si>
    <t>Zomer Kryštof</t>
  </si>
  <si>
    <t>Zomer Matouš</t>
  </si>
  <si>
    <t>Žižka Martin</t>
  </si>
  <si>
    <t>Baltynov Turar</t>
  </si>
  <si>
    <t>Gritsenko Gleb</t>
  </si>
  <si>
    <t>Horichenko Illia</t>
  </si>
  <si>
    <t>Chekirov Kairat</t>
  </si>
  <si>
    <t>Kostamakha Malika</t>
  </si>
  <si>
    <t>Kostamakha Mark</t>
  </si>
  <si>
    <t>Murtazayev Jasurbek</t>
  </si>
  <si>
    <t>Nepipa Daniil</t>
  </si>
  <si>
    <t>Nikitin Petr</t>
  </si>
  <si>
    <t>Olshevskyi Tymur</t>
  </si>
  <si>
    <t>Pohorilyi Artom</t>
  </si>
  <si>
    <t>Sargsyan Tigran</t>
  </si>
  <si>
    <t>Sergieieva Evangelina</t>
  </si>
  <si>
    <t>Sergieieva Sofia</t>
  </si>
  <si>
    <t>Staščák David</t>
  </si>
  <si>
    <t>Suraubay Zhazira</t>
  </si>
  <si>
    <t>Heisig Rudolf</t>
  </si>
  <si>
    <t>Heisigová Marcela</t>
  </si>
  <si>
    <t>Taula Jakub</t>
  </si>
  <si>
    <t>Alizada Farhad</t>
  </si>
  <si>
    <t>Barak Bernard</t>
  </si>
  <si>
    <t>Bdžoch Vojtěch</t>
  </si>
  <si>
    <t>Bořkovec Nathan</t>
  </si>
  <si>
    <t>Bořkovec Šimon</t>
  </si>
  <si>
    <t>Dashko Jaroslav</t>
  </si>
  <si>
    <t>Golec Adam</t>
  </si>
  <si>
    <t>Guliyev Najaf</t>
  </si>
  <si>
    <t>Korbáš Pavel</t>
  </si>
  <si>
    <t>Krzystek Rudolf</t>
  </si>
  <si>
    <t>Lacko Lukáš</t>
  </si>
  <si>
    <t>Maršálek Dan</t>
  </si>
  <si>
    <t>Maršálek Petr</t>
  </si>
  <si>
    <t>Mazal Jan</t>
  </si>
  <si>
    <t>Medveď Jakub</t>
  </si>
  <si>
    <t>Novotný Luděk</t>
  </si>
  <si>
    <t>Obermajer Marek</t>
  </si>
  <si>
    <t>Palme Mikuláš</t>
  </si>
  <si>
    <t>Pozhegu Korab</t>
  </si>
  <si>
    <t>Prikner Lukas</t>
  </si>
  <si>
    <t>Slezák Vojtěch Theodor</t>
  </si>
  <si>
    <t>Stockner Thorsten</t>
  </si>
  <si>
    <t>Svozil Mojmír</t>
  </si>
  <si>
    <t>Šnejdar Martin</t>
  </si>
  <si>
    <t>Trunečka Tomáš</t>
  </si>
  <si>
    <t>Babický Jan</t>
  </si>
  <si>
    <t>Adámek Lukáš</t>
  </si>
  <si>
    <t>Adámková Monika</t>
  </si>
  <si>
    <t>Bříza Jáchym</t>
  </si>
  <si>
    <t>Koranda Kosma</t>
  </si>
  <si>
    <t>Břeh Zdeněk</t>
  </si>
  <si>
    <t>Klamert Jan</t>
  </si>
  <si>
    <t>Pelán Pavel</t>
  </si>
  <si>
    <t>Saranova Giljana</t>
  </si>
  <si>
    <t>Tran Minh Quan David</t>
  </si>
  <si>
    <t>Havlová Magda</t>
  </si>
  <si>
    <t>Mlch Šimon</t>
  </si>
  <si>
    <t>Pagač Matěj</t>
  </si>
  <si>
    <t>Rohalskyi Leonid</t>
  </si>
  <si>
    <t>Slavík František</t>
  </si>
  <si>
    <t>Tobias Zablocki</t>
  </si>
  <si>
    <t>Hurtík Oldřich</t>
  </si>
  <si>
    <t>Kulhánek Tadeáš</t>
  </si>
  <si>
    <t>Tykhonov Yurii</t>
  </si>
  <si>
    <t>Prchal Petr</t>
  </si>
  <si>
    <t>Bohata Hynek</t>
  </si>
  <si>
    <t>Čánský Jindřich</t>
  </si>
  <si>
    <t>Dlouhá Marie</t>
  </si>
  <si>
    <t>Gänsdorfer Jan</t>
  </si>
  <si>
    <t>Jansta Pavel</t>
  </si>
  <si>
    <t>Musil Tomáš</t>
  </si>
  <si>
    <t>Neusser Dominik</t>
  </si>
  <si>
    <t>Nguyen Minh Khang Tomáš</t>
  </si>
  <si>
    <t>Okrouhlický Matěj</t>
  </si>
  <si>
    <t>Skopový Adam</t>
  </si>
  <si>
    <t>Sládek Adam</t>
  </si>
  <si>
    <t>Vacovský Petr</t>
  </si>
  <si>
    <t>Brázdil Tomáš</t>
  </si>
  <si>
    <t>Mohler Josef</t>
  </si>
  <si>
    <t>Panoška Petr</t>
  </si>
  <si>
    <t>Port David</t>
  </si>
  <si>
    <t>Smirský Oleg</t>
  </si>
  <si>
    <t>Šebková Dagmar</t>
  </si>
  <si>
    <t>Tintěra Zdeněk</t>
  </si>
  <si>
    <t>Aschenbrenner Michal</t>
  </si>
  <si>
    <t>Belačík Jan</t>
  </si>
  <si>
    <t>Beránek Jindra</t>
  </si>
  <si>
    <t>Dastych Viktor</t>
  </si>
  <si>
    <t>Bartheldi Lukáš</t>
  </si>
  <si>
    <t>Zuker Adam</t>
  </si>
  <si>
    <t>Bohatý Jaroslav</t>
  </si>
  <si>
    <t>Chrašč Andrej</t>
  </si>
  <si>
    <t>Svestun Bohdan</t>
  </si>
  <si>
    <t>Zajac František</t>
  </si>
  <si>
    <t>Běhal Ondřej</t>
  </si>
  <si>
    <t>Běhal Radomír</t>
  </si>
  <si>
    <t>Bezděková Adéla</t>
  </si>
  <si>
    <t>Cestr František</t>
  </si>
  <si>
    <t>Frajer Jan</t>
  </si>
  <si>
    <t>Hlaváček Marek</t>
  </si>
  <si>
    <t>Jakoubková Helena</t>
  </si>
  <si>
    <t>Kymlička Jan</t>
  </si>
  <si>
    <t>Lachout Milan</t>
  </si>
  <si>
    <t>Petr Lukáš</t>
  </si>
  <si>
    <t>Prokop František</t>
  </si>
  <si>
    <t>Sinanovič Jan</t>
  </si>
  <si>
    <t>Sprinz Milan</t>
  </si>
  <si>
    <t>Štaffová Denisa</t>
  </si>
  <si>
    <t>Vápenková Natálie</t>
  </si>
  <si>
    <t>Bareš Ondřej</t>
  </si>
  <si>
    <t>Feist David</t>
  </si>
  <si>
    <t>Feist Karel</t>
  </si>
  <si>
    <t>Gansukh Buyanjargal</t>
  </si>
  <si>
    <t>Huja Matěj</t>
  </si>
  <si>
    <t>Slunečko Jindřich</t>
  </si>
  <si>
    <t>Borovikov Danilo</t>
  </si>
  <si>
    <t>Botsman Maria</t>
  </si>
  <si>
    <t>Červinka Filip</t>
  </si>
  <si>
    <t>Hanzlík Vilém</t>
  </si>
  <si>
    <t>Pilař František</t>
  </si>
  <si>
    <t>Sabol Jakub</t>
  </si>
  <si>
    <t>Seifrt Jonatán</t>
  </si>
  <si>
    <t>Brych Petr</t>
  </si>
  <si>
    <t>Hašl Jakub</t>
  </si>
  <si>
    <t>Martínek Jakub</t>
  </si>
  <si>
    <t>Pelant Štěpán</t>
  </si>
  <si>
    <t>Kolín Vojtěch</t>
  </si>
  <si>
    <t>Ljapin Richard</t>
  </si>
  <si>
    <t>Mášová Aneta</t>
  </si>
  <si>
    <t>Nguyen The Hung Harry</t>
  </si>
  <si>
    <t>Szabó Norbert</t>
  </si>
  <si>
    <t>Šebek Marek</t>
  </si>
  <si>
    <t>Šimberský Adam</t>
  </si>
  <si>
    <t>Čančík Marek</t>
  </si>
  <si>
    <t>Chaloupka Filip</t>
  </si>
  <si>
    <t>Komárek Michal</t>
  </si>
  <si>
    <t>Sedláčková Monika</t>
  </si>
  <si>
    <t>Solovyev Arkadiy</t>
  </si>
  <si>
    <t>Burger Viktor</t>
  </si>
  <si>
    <t>Broza Zdeněk</t>
  </si>
  <si>
    <t>Goliard David</t>
  </si>
  <si>
    <t>Halaška Filip</t>
  </si>
  <si>
    <t>Halaška Martin</t>
  </si>
  <si>
    <t>Parsch Marek</t>
  </si>
  <si>
    <t>Fadrný Johan</t>
  </si>
  <si>
    <t>Kammová Jana</t>
  </si>
  <si>
    <t>Vorlík Petr</t>
  </si>
  <si>
    <t>Torres Guillermo</t>
  </si>
  <si>
    <t>Čech David</t>
  </si>
  <si>
    <t>Novák Mikuláš</t>
  </si>
  <si>
    <t>Popelka Miroslav</t>
  </si>
  <si>
    <t>Štěpánek Šimon</t>
  </si>
  <si>
    <t>Doležel Robert</t>
  </si>
  <si>
    <t>Doleželová Kateřina</t>
  </si>
  <si>
    <t>Hefka Tomáš</t>
  </si>
  <si>
    <t>Hrubec Lukáš</t>
  </si>
  <si>
    <t>Hynek Jakub</t>
  </si>
  <si>
    <t>Kindl Jiří</t>
  </si>
  <si>
    <t>Kopecká Anna</t>
  </si>
  <si>
    <t>Kopecká Milada</t>
  </si>
  <si>
    <t>Kořínek Vítek</t>
  </si>
  <si>
    <t>Koubek Adam Benjamin</t>
  </si>
  <si>
    <t>Krátký Vojtěch</t>
  </si>
  <si>
    <t>Kůstka Jakub</t>
  </si>
  <si>
    <t>Kůstka Jindřich</t>
  </si>
  <si>
    <t>Massa Julia</t>
  </si>
  <si>
    <t>Matouš Maxmilián</t>
  </si>
  <si>
    <t>Olejník František</t>
  </si>
  <si>
    <t>Pračka Michal</t>
  </si>
  <si>
    <t>Seidlová Nikol Zora</t>
  </si>
  <si>
    <t>Selinger Marek</t>
  </si>
  <si>
    <t>Soukup Alexandr</t>
  </si>
  <si>
    <t>Šimko Sebastian</t>
  </si>
  <si>
    <t>Vacek Viktor</t>
  </si>
  <si>
    <t>Valla Karel</t>
  </si>
  <si>
    <t>Váňa Daniel</t>
  </si>
  <si>
    <t>Vosk Robin</t>
  </si>
  <si>
    <t>Wiesner Marek</t>
  </si>
  <si>
    <t>Bado Peter</t>
  </si>
  <si>
    <t>Balmuš Alexa</t>
  </si>
  <si>
    <t>Hykš Lukáš</t>
  </si>
  <si>
    <t>Choura Lukáš</t>
  </si>
  <si>
    <t>Chourová Rebeka</t>
  </si>
  <si>
    <t>Kadlecová Kateřina</t>
  </si>
  <si>
    <t>Mácha Vít</t>
  </si>
  <si>
    <t>Moučková Veronika</t>
  </si>
  <si>
    <t>Skalický Miroslav</t>
  </si>
  <si>
    <t>Janšta Jakub</t>
  </si>
  <si>
    <t>Kořínek Zdeněk</t>
  </si>
  <si>
    <t>Drda Vítek</t>
  </si>
  <si>
    <t>Barták Mark</t>
  </si>
  <si>
    <t>Fic Juraj</t>
  </si>
  <si>
    <t>Habart Jan</t>
  </si>
  <si>
    <t>Haluška Šimon</t>
  </si>
  <si>
    <t>Jaňour Jakub</t>
  </si>
  <si>
    <t>Jirásková Anna Magdalena</t>
  </si>
  <si>
    <t>Kapcala Jakub</t>
  </si>
  <si>
    <t>Kocsis Michal</t>
  </si>
  <si>
    <t>Kocsis Simon</t>
  </si>
  <si>
    <t>Švejda Matyáš</t>
  </si>
  <si>
    <t>Torhan Václav</t>
  </si>
  <si>
    <t>Chaloupka Jan</t>
  </si>
  <si>
    <t>Chaloupka Matěj</t>
  </si>
  <si>
    <t>Šuster Jakub</t>
  </si>
  <si>
    <t>Illich Štěpán</t>
  </si>
  <si>
    <t>Urbanovský Jáchym</t>
  </si>
  <si>
    <t>Brabec Filip</t>
  </si>
  <si>
    <t>Felber Tomáš</t>
  </si>
  <si>
    <t>Ferčíková Eliška</t>
  </si>
  <si>
    <t>Ferčíková Liliana</t>
  </si>
  <si>
    <t>Hroch Daniel</t>
  </si>
  <si>
    <t>Hřebejk Jakub</t>
  </si>
  <si>
    <t>Jedlička Vladan</t>
  </si>
  <si>
    <t>Panuška Antonín</t>
  </si>
  <si>
    <t>Sláma Patrik</t>
  </si>
  <si>
    <t>Švenda Vojtěch</t>
  </si>
  <si>
    <t>Vávra Lukáš</t>
  </si>
  <si>
    <t>Došek Vojtěch Karel</t>
  </si>
  <si>
    <t>Fajrajzl Marek</t>
  </si>
  <si>
    <t>Klimeš Vladislav</t>
  </si>
  <si>
    <t>Krajča Jan</t>
  </si>
  <si>
    <t>Přibylová Linda</t>
  </si>
  <si>
    <t>Vošický Jiří</t>
  </si>
  <si>
    <t>Chaloupecký Matěj</t>
  </si>
  <si>
    <t>Jindrák Ota</t>
  </si>
  <si>
    <t>Jindráková Alžběta</t>
  </si>
  <si>
    <t>Ladomirjak Mikuláš</t>
  </si>
  <si>
    <t>Rosůlek Filip</t>
  </si>
  <si>
    <t>Vrzal Václav</t>
  </si>
  <si>
    <t>Brychta Vladimír</t>
  </si>
  <si>
    <t>Červenka Daniel</t>
  </si>
  <si>
    <t>Červenka Vojtěch</t>
  </si>
  <si>
    <t>Haisová Štěpánka</t>
  </si>
  <si>
    <t>Hakenová Tereza</t>
  </si>
  <si>
    <t>Hakenová Viola</t>
  </si>
  <si>
    <t>Vlasenko Margaryta</t>
  </si>
  <si>
    <t>Barilla Vojtěch</t>
  </si>
  <si>
    <t>Bělka Václav</t>
  </si>
  <si>
    <t>Brada Eduard</t>
  </si>
  <si>
    <t>Černý Štěpán</t>
  </si>
  <si>
    <t>Hlous Matěj</t>
  </si>
  <si>
    <t>Hvězda Samuel</t>
  </si>
  <si>
    <t>Janoušek Filip</t>
  </si>
  <si>
    <t>Janoušková Šárka</t>
  </si>
  <si>
    <t>Kinkal Matěj</t>
  </si>
  <si>
    <t>Klaubová Kristina</t>
  </si>
  <si>
    <t>Knapp Jiří</t>
  </si>
  <si>
    <t>Koc Vojtěch</t>
  </si>
  <si>
    <t>Křivský Martin</t>
  </si>
  <si>
    <t>Macák Antonín</t>
  </si>
  <si>
    <t>Machaňová Lucie</t>
  </si>
  <si>
    <t>Nevím Jan</t>
  </si>
  <si>
    <t>Oplová Tereza</t>
  </si>
  <si>
    <t>Pospíšil Metoděj</t>
  </si>
  <si>
    <t>Štiller František</t>
  </si>
  <si>
    <t>Žáková Eliška</t>
  </si>
  <si>
    <t>Havlicek Petr</t>
  </si>
  <si>
    <t>Hlavin Pavel</t>
  </si>
  <si>
    <t>Charamza Adam</t>
  </si>
  <si>
    <t>Koval Artem</t>
  </si>
  <si>
    <t>Lébr Jan</t>
  </si>
  <si>
    <t>Lorenc Lukáš</t>
  </si>
  <si>
    <t>Maláč Jakub</t>
  </si>
  <si>
    <t>Meinczinger Matyáš</t>
  </si>
  <si>
    <t>Meinczinger Tibor</t>
  </si>
  <si>
    <t>Nedvídek Martin</t>
  </si>
  <si>
    <t>Žáček Ondřej</t>
  </si>
  <si>
    <t>Chvojka Štěpán</t>
  </si>
  <si>
    <t>Chvojková Kristýna</t>
  </si>
  <si>
    <t>Lexa Filip</t>
  </si>
  <si>
    <t>Marholtot Patrik</t>
  </si>
  <si>
    <t>Polesný Jan</t>
  </si>
  <si>
    <t>Rozkošný Ondra</t>
  </si>
  <si>
    <t>Schachinger David</t>
  </si>
  <si>
    <t>Schachingerová Ema</t>
  </si>
  <si>
    <t>Stejskal Antonín</t>
  </si>
  <si>
    <t>Šindelíř Tomáš</t>
  </si>
  <si>
    <t>Štindlová Sára</t>
  </si>
  <si>
    <t>Troják Filip</t>
  </si>
  <si>
    <t>Záškodný Přemysl</t>
  </si>
  <si>
    <t>Augustinová Miluše</t>
  </si>
  <si>
    <t>Bartizal Bonifác</t>
  </si>
  <si>
    <t>Bartizal Vendelín</t>
  </si>
  <si>
    <t>Bolha Adam</t>
  </si>
  <si>
    <t>Brejcha Jan</t>
  </si>
  <si>
    <t>Čech Nicolas</t>
  </si>
  <si>
    <t>Dolan Marek</t>
  </si>
  <si>
    <t>Domin Tomáš</t>
  </si>
  <si>
    <t>Hauptová Eliška</t>
  </si>
  <si>
    <t>Herál Adam</t>
  </si>
  <si>
    <t>Herál David</t>
  </si>
  <si>
    <t>Hofbauer Miroslav</t>
  </si>
  <si>
    <t>Hornych Ondřej</t>
  </si>
  <si>
    <t>Chadima Ondřej</t>
  </si>
  <si>
    <t>Janda Raul</t>
  </si>
  <si>
    <t>Jaroš Milan</t>
  </si>
  <si>
    <t>Kándl František</t>
  </si>
  <si>
    <t>Klenka Samuel</t>
  </si>
  <si>
    <t>Krýzl Kristián</t>
  </si>
  <si>
    <t>Kubal William</t>
  </si>
  <si>
    <t>Kučera Jan Efraim</t>
  </si>
  <si>
    <t>Lučan Václav</t>
  </si>
  <si>
    <t>Melkes Štěpán</t>
  </si>
  <si>
    <t>Míchal Adam</t>
  </si>
  <si>
    <t>Nadberežná Anastázie</t>
  </si>
  <si>
    <t>Paulík Kryštof</t>
  </si>
  <si>
    <t>Pavelko Michal Ivanovič</t>
  </si>
  <si>
    <t>Rychlý Erik</t>
  </si>
  <si>
    <t>Síkora Antonín</t>
  </si>
  <si>
    <t>Ta Sy Minh Quan</t>
  </si>
  <si>
    <t>Urbánek Antonín</t>
  </si>
  <si>
    <t>Vítek Vojta</t>
  </si>
  <si>
    <t>Vycpálek Jaroslav</t>
  </si>
  <si>
    <t>Yurchenko Nikita</t>
  </si>
  <si>
    <t>Yurchenko Oleh</t>
  </si>
  <si>
    <t>Gergely Ladislav</t>
  </si>
  <si>
    <t>Falc Jaroslav</t>
  </si>
  <si>
    <t>Anderle Jakub</t>
  </si>
  <si>
    <t>Anderle Lukáš</t>
  </si>
  <si>
    <t>Diviš Tomáš</t>
  </si>
  <si>
    <t>Glaser Tomáš</t>
  </si>
  <si>
    <t>Hamberger Jakub</t>
  </si>
  <si>
    <t>Lučan Tobiáš</t>
  </si>
  <si>
    <t>Šandera Jakub</t>
  </si>
  <si>
    <t>Šípová Kamila</t>
  </si>
  <si>
    <t>Veseláková Benedikta Viktorie</t>
  </si>
  <si>
    <t>Puffer Štěpán</t>
  </si>
  <si>
    <t>Vařil Matyáš</t>
  </si>
  <si>
    <t>Ježek Dominik</t>
  </si>
  <si>
    <t>Micka Jakub</t>
  </si>
  <si>
    <t>Mistoler Štěpán</t>
  </si>
  <si>
    <t>Pham Bao An</t>
  </si>
  <si>
    <t>Pham Dinh Hieu</t>
  </si>
  <si>
    <t>Tolar Adam</t>
  </si>
  <si>
    <t>Vo Quoc Tan Šimon</t>
  </si>
  <si>
    <t>Roh Jakub</t>
  </si>
  <si>
    <t>Šindelka František</t>
  </si>
  <si>
    <t>Bláha Adam</t>
  </si>
  <si>
    <t>Bodorík Juraj</t>
  </si>
  <si>
    <t>Brožáková Markéta</t>
  </si>
  <si>
    <t>Čížek Josef</t>
  </si>
  <si>
    <t>Dobeš Marek</t>
  </si>
  <si>
    <t>Hanzlíková Laura</t>
  </si>
  <si>
    <t>Hašek David</t>
  </si>
  <si>
    <t>Hazuková Julie</t>
  </si>
  <si>
    <t>Hladký Timothy Jonathan</t>
  </si>
  <si>
    <t>Irber Jonáš</t>
  </si>
  <si>
    <t>Ivanyš Artem</t>
  </si>
  <si>
    <t>Jiruš Jakub</t>
  </si>
  <si>
    <t>Jouja Martin</t>
  </si>
  <si>
    <t>Koch Marek</t>
  </si>
  <si>
    <t>Kozelka Josef</t>
  </si>
  <si>
    <t>Lang Lukáš</t>
  </si>
  <si>
    <t>Mišinová Adéla</t>
  </si>
  <si>
    <t>Nguyen Lukáš</t>
  </si>
  <si>
    <t>Nikodím Michal</t>
  </si>
  <si>
    <t>Pavlíček Michal</t>
  </si>
  <si>
    <t>Pavlíčková Monika</t>
  </si>
  <si>
    <t>Polodna Maxmilián</t>
  </si>
  <si>
    <t>Prantl Ondřej</t>
  </si>
  <si>
    <t>Pšenička Mikuláš</t>
  </si>
  <si>
    <t>Rončka Ondřej</t>
  </si>
  <si>
    <t>Sobek Matyáš</t>
  </si>
  <si>
    <t>Šátava Adam</t>
  </si>
  <si>
    <t>Tesař Daniel</t>
  </si>
  <si>
    <t>Tícha Marek</t>
  </si>
  <si>
    <t>Topka Martin</t>
  </si>
  <si>
    <t>Tyshchenko Sofiya</t>
  </si>
  <si>
    <t>Velická Žofie</t>
  </si>
  <si>
    <t>Velychko Maksym</t>
  </si>
  <si>
    <t>Volf Patrik</t>
  </si>
  <si>
    <t>Zinchuk Tymofii</t>
  </si>
  <si>
    <t>Zinchuk Volodymyr</t>
  </si>
  <si>
    <t>Krečmer Roman</t>
  </si>
  <si>
    <t>Mondl Václav</t>
  </si>
  <si>
    <t>Fürbach Dominik</t>
  </si>
  <si>
    <t>Hejpetr David</t>
  </si>
  <si>
    <t>Mach René</t>
  </si>
  <si>
    <t>Sládek Zdeněk</t>
  </si>
  <si>
    <t>Vlášek Ondřej</t>
  </si>
  <si>
    <t>Bičiště Matias</t>
  </si>
  <si>
    <t>Bošek František</t>
  </si>
  <si>
    <t>Holub Vilém</t>
  </si>
  <si>
    <t>Kupsa Martin</t>
  </si>
  <si>
    <t>Malecha Matouš</t>
  </si>
  <si>
    <t>Procházka Radim</t>
  </si>
  <si>
    <t>Shymanskyi Martin</t>
  </si>
  <si>
    <t>Hašlar Tomáš</t>
  </si>
  <si>
    <t>Heřmánek Filip</t>
  </si>
  <si>
    <t>Dvořák Vilém</t>
  </si>
  <si>
    <t>Kupka Matěj</t>
  </si>
  <si>
    <t>Wehrberger Vilém</t>
  </si>
  <si>
    <t>Andrus Nika</t>
  </si>
  <si>
    <t>Barták Matěj</t>
  </si>
  <si>
    <t>Bláhová Anna</t>
  </si>
  <si>
    <t>Durchanová Sofie Magdaléna</t>
  </si>
  <si>
    <t>Dušková Terezie</t>
  </si>
  <si>
    <t>Fojtů Samuel</t>
  </si>
  <si>
    <t>Hotový Marek</t>
  </si>
  <si>
    <t>Hotový Martin</t>
  </si>
  <si>
    <t>Kadlecová Natali</t>
  </si>
  <si>
    <t>Kramář František</t>
  </si>
  <si>
    <t>Kůta Martin</t>
  </si>
  <si>
    <t>Kvěch Jakub</t>
  </si>
  <si>
    <t>Matoušková Jitka</t>
  </si>
  <si>
    <t>Míka Vojtěch</t>
  </si>
  <si>
    <t>Olachová Lucie</t>
  </si>
  <si>
    <t>Paikr Lukáš</t>
  </si>
  <si>
    <t>Pechušková Mia</t>
  </si>
  <si>
    <t>Peták Vojtěch</t>
  </si>
  <si>
    <t>Pistulka Radek</t>
  </si>
  <si>
    <t>Polák Ondřej</t>
  </si>
  <si>
    <t>Racek Samuel</t>
  </si>
  <si>
    <t>Rybaříková Linda</t>
  </si>
  <si>
    <t>Sázel Tadeáš Daniel</t>
  </si>
  <si>
    <t>Siporová Rozálie</t>
  </si>
  <si>
    <t>Smažík Pndřej</t>
  </si>
  <si>
    <t>Sochor Jaromír</t>
  </si>
  <si>
    <t>Šimečková Magda</t>
  </si>
  <si>
    <t>Valenta Matyáš</t>
  </si>
  <si>
    <t>Weizettel Jorika</t>
  </si>
  <si>
    <t>Žukov Samuel</t>
  </si>
  <si>
    <t>Kadlec Tomáš</t>
  </si>
  <si>
    <t>Kösslerová Adéla</t>
  </si>
  <si>
    <t>Neumaier Tomáš</t>
  </si>
  <si>
    <t>Veselý Matouš</t>
  </si>
  <si>
    <t>Karásek David</t>
  </si>
  <si>
    <t>Krutina Václav</t>
  </si>
  <si>
    <t>Luong Ngoc Quy</t>
  </si>
  <si>
    <t>Vokoun Michal</t>
  </si>
  <si>
    <t>Houdková Daniela</t>
  </si>
  <si>
    <t>Dalíková Valerie</t>
  </si>
  <si>
    <t>Hůrková Adéla</t>
  </si>
  <si>
    <t>Mrvečka Lukáš</t>
  </si>
  <si>
    <t>Oliberius Adam</t>
  </si>
  <si>
    <t>Orlíková Karolína Vanesa</t>
  </si>
  <si>
    <t>Pick Václav</t>
  </si>
  <si>
    <t>Tykalová Veronika</t>
  </si>
  <si>
    <t>Vlnař Tomáš</t>
  </si>
  <si>
    <t>Voráčková Viktorie</t>
  </si>
  <si>
    <t>Bui Dai Duong</t>
  </si>
  <si>
    <t>Kimák Boris</t>
  </si>
  <si>
    <t>Bejvl Antonín</t>
  </si>
  <si>
    <t>Budiman Samuel</t>
  </si>
  <si>
    <t>Chytra Jakub</t>
  </si>
  <si>
    <t>Kameneckyi Vladyslav</t>
  </si>
  <si>
    <t>Krupař Tomáš</t>
  </si>
  <si>
    <t>Křivka Jan</t>
  </si>
  <si>
    <t>Křivka Vladimír</t>
  </si>
  <si>
    <t>Kurtinec Martin</t>
  </si>
  <si>
    <t>Legová Barbora</t>
  </si>
  <si>
    <t>Macho Kryštof</t>
  </si>
  <si>
    <t>Neužil Jan</t>
  </si>
  <si>
    <t>Šebo David</t>
  </si>
  <si>
    <t>Roskovec Tomáš</t>
  </si>
  <si>
    <t>Stočková Josefína</t>
  </si>
  <si>
    <t>Záhrubský Milan</t>
  </si>
  <si>
    <t>Andrusevych Andriy</t>
  </si>
  <si>
    <t>Cajthamlová Anna</t>
  </si>
  <si>
    <t>Čihák Matyáš</t>
  </si>
  <si>
    <t>Jančík Matěj</t>
  </si>
  <si>
    <t>Nguyen Huy Viet</t>
  </si>
  <si>
    <t>Nguyen Minh Khang</t>
  </si>
  <si>
    <t>Šobr Antonín</t>
  </si>
  <si>
    <t>Tenk Martin</t>
  </si>
  <si>
    <t>Vokračka Vít</t>
  </si>
  <si>
    <t>Cvetanov Martin</t>
  </si>
  <si>
    <t>Hlaváč Marek</t>
  </si>
  <si>
    <t>Jenčová Magdalena</t>
  </si>
  <si>
    <t>Pešta Petr</t>
  </si>
  <si>
    <t>Petr Matyáš</t>
  </si>
  <si>
    <t>Sklenářová Nikol</t>
  </si>
  <si>
    <t>Šilhavá Lucie</t>
  </si>
  <si>
    <t>Vít Lukáš</t>
  </si>
  <si>
    <t>Zahradník Jáchym</t>
  </si>
  <si>
    <t>Buvalič Josef</t>
  </si>
  <si>
    <t>Černá Vanesa</t>
  </si>
  <si>
    <t>Gális Roman</t>
  </si>
  <si>
    <t>Gallik Matyáš</t>
  </si>
  <si>
    <t>Herejt Jindřich</t>
  </si>
  <si>
    <t>Hrabík Tomáš</t>
  </si>
  <si>
    <t>Javůrek Jan</t>
  </si>
  <si>
    <t>Krýsl Adam</t>
  </si>
  <si>
    <t>Luňáček Jiří</t>
  </si>
  <si>
    <t>Nussbauer Ladislav</t>
  </si>
  <si>
    <t>Pham Eva</t>
  </si>
  <si>
    <t>Pham Filip</t>
  </si>
  <si>
    <t>Dezort Jan</t>
  </si>
  <si>
    <t>Nováček Matyáš</t>
  </si>
  <si>
    <t>Šablatura Matěj</t>
  </si>
  <si>
    <t>Tipanová Jindra</t>
  </si>
  <si>
    <t>Zemen Jakub</t>
  </si>
  <si>
    <t>Zítková Rozálie</t>
  </si>
  <si>
    <t>Nadymáček Tomáš</t>
  </si>
  <si>
    <t>Jára Jan</t>
  </si>
  <si>
    <t>Jeřábek Leoš</t>
  </si>
  <si>
    <t>Pelikán Miloš</t>
  </si>
  <si>
    <t>Záruba Miloslav</t>
  </si>
  <si>
    <t>Kalouš Jan</t>
  </si>
  <si>
    <t>Sylla Jimmy Samory</t>
  </si>
  <si>
    <t>Václavovič Jiří</t>
  </si>
  <si>
    <t>Líbal Miroslav</t>
  </si>
  <si>
    <t>Harant Tadeáš</t>
  </si>
  <si>
    <t>Kajerová Zuzana</t>
  </si>
  <si>
    <t>Kovanda Šimon</t>
  </si>
  <si>
    <t>Krisalenko Maxim</t>
  </si>
  <si>
    <t>Straka František</t>
  </si>
  <si>
    <t>Valečka Lukáš</t>
  </si>
  <si>
    <t>Valečka Radek</t>
  </si>
  <si>
    <t>Kubeš Jaroslav</t>
  </si>
  <si>
    <t>Opalecký Adam</t>
  </si>
  <si>
    <t>Franěk Antonín</t>
  </si>
  <si>
    <t>Beránek Patrik</t>
  </si>
  <si>
    <t>Eisnerová Jana</t>
  </si>
  <si>
    <t>Riedl Filip</t>
  </si>
  <si>
    <t>Vaniček Jáchym</t>
  </si>
  <si>
    <t>Benedik Damián</t>
  </si>
  <si>
    <t>Gutvirthová Madlen</t>
  </si>
  <si>
    <t>Herold Adam</t>
  </si>
  <si>
    <t>Hoang Phuc</t>
  </si>
  <si>
    <t>Kojnok Pavel</t>
  </si>
  <si>
    <t>Licehammer Lukáš</t>
  </si>
  <si>
    <t>Nguyen Dang Khoi</t>
  </si>
  <si>
    <t>Prokůpek Jiří</t>
  </si>
  <si>
    <t>Řehořová Tereza</t>
  </si>
  <si>
    <t>Spáčil Jakub</t>
  </si>
  <si>
    <t>Straka Vilém</t>
  </si>
  <si>
    <t>Straková Sára</t>
  </si>
  <si>
    <t>Šímová Lucie</t>
  </si>
  <si>
    <t>Wedell Antonín</t>
  </si>
  <si>
    <t>Elhawary Adam</t>
  </si>
  <si>
    <t>Klinger Xavier</t>
  </si>
  <si>
    <t>Matějíček Daniel</t>
  </si>
  <si>
    <t>Poláček Vojtěch</t>
  </si>
  <si>
    <t>Vávra Jakub</t>
  </si>
  <si>
    <t>Vávra Štěpán</t>
  </si>
  <si>
    <t>Zenina Darja</t>
  </si>
  <si>
    <t>Fedarko Tomáš</t>
  </si>
  <si>
    <t>Bachratý Stanislav</t>
  </si>
  <si>
    <t>Matuška Vít</t>
  </si>
  <si>
    <t>Bártl Filip</t>
  </si>
  <si>
    <t>Jakobec Karel</t>
  </si>
  <si>
    <t>Pavlíček Štěpán</t>
  </si>
  <si>
    <t>Špička Jiří</t>
  </si>
  <si>
    <t>Hamous Jiří</t>
  </si>
  <si>
    <t>Panhans Aleš</t>
  </si>
  <si>
    <t>Soloviov Serghei</t>
  </si>
  <si>
    <t>Čvančara Matěj</t>
  </si>
  <si>
    <t>Dlouhý Dominik</t>
  </si>
  <si>
    <t>Hořáková Kristýna</t>
  </si>
  <si>
    <t>Koča Jan</t>
  </si>
  <si>
    <t>Koštejn Tobiáš</t>
  </si>
  <si>
    <t>Kvintus Miroslav</t>
  </si>
  <si>
    <t>Nesměrák Jan</t>
  </si>
  <si>
    <t>Skupeň Nikola</t>
  </si>
  <si>
    <t>Vít Joseph Matthem</t>
  </si>
  <si>
    <t>Tichý Jakub</t>
  </si>
  <si>
    <t>Demjan Jakub</t>
  </si>
  <si>
    <t>Dušek Nitai</t>
  </si>
  <si>
    <t>Oswald Richard</t>
  </si>
  <si>
    <t>Šefr Jakub</t>
  </si>
  <si>
    <t>Kříž Denis</t>
  </si>
  <si>
    <t>Mojzík Mojmír</t>
  </si>
  <si>
    <t>Náhlovský Daniel</t>
  </si>
  <si>
    <t>Richter Daniel</t>
  </si>
  <si>
    <t>Augustýn Ondřej</t>
  </si>
  <si>
    <t>Augustýn Patrik</t>
  </si>
  <si>
    <t>Chaloupka Vilém</t>
  </si>
  <si>
    <t>John Zbyněk</t>
  </si>
  <si>
    <t>Mikan Josef</t>
  </si>
  <si>
    <t>Ott Marek</t>
  </si>
  <si>
    <t>Pekárek Petr</t>
  </si>
  <si>
    <t>Slavata Jakub</t>
  </si>
  <si>
    <t>Hůla Michal</t>
  </si>
  <si>
    <t>Sudar Maxim</t>
  </si>
  <si>
    <t>Fesun Tymofii</t>
  </si>
  <si>
    <t>Gajdáč Martin</t>
  </si>
  <si>
    <t>Gajdáč Sandra</t>
  </si>
  <si>
    <t>Kocourková Anna</t>
  </si>
  <si>
    <t>Kučaba Vítek</t>
  </si>
  <si>
    <t>Lhotský Šimon</t>
  </si>
  <si>
    <t>Rychtařík Jan</t>
  </si>
  <si>
    <t>Rychtaříková Markéta</t>
  </si>
  <si>
    <t>Šuňovský Marek</t>
  </si>
  <si>
    <t>Vonka Richard</t>
  </si>
  <si>
    <t>Dzenisiuk Maksim</t>
  </si>
  <si>
    <t>Fárka Jakub</t>
  </si>
  <si>
    <t>Vácha Zdeněk</t>
  </si>
  <si>
    <t>Kovařík František</t>
  </si>
  <si>
    <t>Doležal Štěpán</t>
  </si>
  <si>
    <t>Hlushko Mykyta</t>
  </si>
  <si>
    <t>Hryhoriev Hnat</t>
  </si>
  <si>
    <t>Mai AnhTú</t>
  </si>
  <si>
    <t>Urbanský Štěpán</t>
  </si>
  <si>
    <t>Abrahám Darien</t>
  </si>
  <si>
    <t>Bartošík Denis</t>
  </si>
  <si>
    <t>Becher Oliver</t>
  </si>
  <si>
    <t>Carlini Daniele</t>
  </si>
  <si>
    <t>Dvořáček Sebastián</t>
  </si>
  <si>
    <t>Horbachov Yevhenii</t>
  </si>
  <si>
    <t>Keleberda Mykhailo</t>
  </si>
  <si>
    <t>Kolman Jiří</t>
  </si>
  <si>
    <t>Mazač Antonín</t>
  </si>
  <si>
    <t>Nedobeha Anna</t>
  </si>
  <si>
    <t>Šlangalová Aneta</t>
  </si>
  <si>
    <t>Šlangalová Jana</t>
  </si>
  <si>
    <t>Šlangalová Lenka</t>
  </si>
  <si>
    <t>Vojáček Josef</t>
  </si>
  <si>
    <t>Walter Michael</t>
  </si>
  <si>
    <t>Walter Samuel</t>
  </si>
  <si>
    <t>Wistein Matěj</t>
  </si>
  <si>
    <t>Yamkova Daria</t>
  </si>
  <si>
    <t>Lukeš Václav</t>
  </si>
  <si>
    <t>Jaroš Leo</t>
  </si>
  <si>
    <t>Bělina Lukáš</t>
  </si>
  <si>
    <t>Bílek Ondřej</t>
  </si>
  <si>
    <t>Burian Tobias Michael</t>
  </si>
  <si>
    <t>Škoula Vít</t>
  </si>
  <si>
    <t>Klimov Renat</t>
  </si>
  <si>
    <t>Klimova Milana</t>
  </si>
  <si>
    <t>Koštial Oldřich</t>
  </si>
  <si>
    <t>Koudelka Jiří</t>
  </si>
  <si>
    <t>Kršňák Vojtěch</t>
  </si>
  <si>
    <t>Litoš Ondřej</t>
  </si>
  <si>
    <t>Plíšek Matěj</t>
  </si>
  <si>
    <t>Poliakov Ivan</t>
  </si>
  <si>
    <t>Rydvan Patrik</t>
  </si>
  <si>
    <t>Sedláčková Dorota</t>
  </si>
  <si>
    <t>Vaněk Matyáš</t>
  </si>
  <si>
    <t>Zikranets Bohdan</t>
  </si>
  <si>
    <t>Žarnecki Jerzy</t>
  </si>
  <si>
    <t>Bajer Ondřej</t>
  </si>
  <si>
    <t>Branda Karel</t>
  </si>
  <si>
    <t>Komkov Bohdan</t>
  </si>
  <si>
    <t>Koutecký Filip</t>
  </si>
  <si>
    <t>Lošot Tomáš</t>
  </si>
  <si>
    <t>Procházka Filip</t>
  </si>
  <si>
    <t>Vrána Juliana</t>
  </si>
  <si>
    <t>Holá Marie</t>
  </si>
  <si>
    <t>Válek Štěpán</t>
  </si>
  <si>
    <t>Goldammer Tomáš</t>
  </si>
  <si>
    <t>Hrabčák František</t>
  </si>
  <si>
    <t>Oláhová Blanka</t>
  </si>
  <si>
    <t>Šlégl Jakub</t>
  </si>
  <si>
    <t>Vacek Ondřej</t>
  </si>
  <si>
    <t>Nguyen Viet Tung</t>
  </si>
  <si>
    <t>Brehmová Ema</t>
  </si>
  <si>
    <t>Červeň Aleš</t>
  </si>
  <si>
    <t>Dostál Tomáš</t>
  </si>
  <si>
    <t>Douba Jan</t>
  </si>
  <si>
    <t>Durda Šimon</t>
  </si>
  <si>
    <t>Gloserová Rozálie</t>
  </si>
  <si>
    <t>Gola Vít</t>
  </si>
  <si>
    <t>Hádek Vojtěch</t>
  </si>
  <si>
    <t>Haloun Samuel</t>
  </si>
  <si>
    <t>Hartig David</t>
  </si>
  <si>
    <t>Jenček Jakub</t>
  </si>
  <si>
    <t>Koten Kristián</t>
  </si>
  <si>
    <t>Kulytska Julia</t>
  </si>
  <si>
    <t>Lubas Petr</t>
  </si>
  <si>
    <t>Malý Jonáš</t>
  </si>
  <si>
    <t>Nekvinda Jan</t>
  </si>
  <si>
    <t>Podzimek Daniel</t>
  </si>
  <si>
    <t>Rajská Daniela</t>
  </si>
  <si>
    <t>Rhisko Yevhen</t>
  </si>
  <si>
    <t>Ricka Dominik</t>
  </si>
  <si>
    <t>Ricka Mikuláš</t>
  </si>
  <si>
    <t>Sengr Ivan</t>
  </si>
  <si>
    <t>Sengrová Žofie</t>
  </si>
  <si>
    <t>Skala Štěpán</t>
  </si>
  <si>
    <t>Stehlík Matyáš</t>
  </si>
  <si>
    <t>Šalanda Radovan</t>
  </si>
  <si>
    <t>Šobora František</t>
  </si>
  <si>
    <t>Tsantsala Kostiantyn</t>
  </si>
  <si>
    <t>Turczyniak Petr</t>
  </si>
  <si>
    <t>Vojnová Lola</t>
  </si>
  <si>
    <t>Zasche Josef</t>
  </si>
  <si>
    <t>Zoubek Štěpán</t>
  </si>
  <si>
    <t>Zurynek Tomáš</t>
  </si>
  <si>
    <t>Hrnčíř Ferdinand</t>
  </si>
  <si>
    <t>Hrnčíř Viktor</t>
  </si>
  <si>
    <t>Kirschnerová Natálie</t>
  </si>
  <si>
    <t>Adamec Ondřej</t>
  </si>
  <si>
    <t>Brož Marek</t>
  </si>
  <si>
    <t>Brtna Antonín</t>
  </si>
  <si>
    <t>Čižmár William</t>
  </si>
  <si>
    <t>Dostrašil Adam</t>
  </si>
  <si>
    <t>Elgner David</t>
  </si>
  <si>
    <t>Halamová Natálie</t>
  </si>
  <si>
    <t>Havlín Jonáš Jasoň</t>
  </si>
  <si>
    <t>Hladík Petr</t>
  </si>
  <si>
    <t>Jelínek Albert</t>
  </si>
  <si>
    <t>Rejchrt Michal</t>
  </si>
  <si>
    <t>Růžička Šimon</t>
  </si>
  <si>
    <t>Říha Tobiáš</t>
  </si>
  <si>
    <t>Saska Martin</t>
  </si>
  <si>
    <t>Stezka Jan</t>
  </si>
  <si>
    <t>Stezková Eliška</t>
  </si>
  <si>
    <t>Šmídek Jakub</t>
  </si>
  <si>
    <t>Teichman Matěj</t>
  </si>
  <si>
    <t>Ukhach Taras</t>
  </si>
  <si>
    <t>Volný Štěpán</t>
  </si>
  <si>
    <t>Vondra Matyáš</t>
  </si>
  <si>
    <t>Žabka Vratislav</t>
  </si>
  <si>
    <t>Báča Matouš</t>
  </si>
  <si>
    <t>Bošek Jindřich</t>
  </si>
  <si>
    <t>Buček Denis</t>
  </si>
  <si>
    <t>Cidlinský Benjamin</t>
  </si>
  <si>
    <t>Demut Jáchym</t>
  </si>
  <si>
    <t>Dolanský Matyáš</t>
  </si>
  <si>
    <t>Dorchynets Diana</t>
  </si>
  <si>
    <t>Dorchynets Mykhaylo</t>
  </si>
  <si>
    <t>Drobník Jindřich</t>
  </si>
  <si>
    <t>Emmerling Eliáš</t>
  </si>
  <si>
    <t>Herriot Emma</t>
  </si>
  <si>
    <t>Hons Václav</t>
  </si>
  <si>
    <t>Chuchlík Vincent</t>
  </si>
  <si>
    <t>Ištvánek Jiří</t>
  </si>
  <si>
    <t>Jihlavec Petr</t>
  </si>
  <si>
    <t>Karásková Petra</t>
  </si>
  <si>
    <t>Kestner Vincent</t>
  </si>
  <si>
    <t>Klubrt Damián</t>
  </si>
  <si>
    <t>Korec Ondřej</t>
  </si>
  <si>
    <t>Krejčí Celestina</t>
  </si>
  <si>
    <t>Kulíková Zoja</t>
  </si>
  <si>
    <t>Lebeda Adam</t>
  </si>
  <si>
    <t>Leksa Michal</t>
  </si>
  <si>
    <t>Lhoták Hanuš</t>
  </si>
  <si>
    <t>Mareček Eduard</t>
  </si>
  <si>
    <t>Mešková Kristýna</t>
  </si>
  <si>
    <t>Musil Adam</t>
  </si>
  <si>
    <t>Nechutný Filip</t>
  </si>
  <si>
    <t>Pachota Rostislav</t>
  </si>
  <si>
    <t>Petřík Jakub</t>
  </si>
  <si>
    <t>Petříková Rozálie</t>
  </si>
  <si>
    <t>Pikal Denis</t>
  </si>
  <si>
    <t>Pikal Jakub</t>
  </si>
  <si>
    <t>Polišenský Jáchym</t>
  </si>
  <si>
    <t>Ráliš Bastian</t>
  </si>
  <si>
    <t>Ráliš Fabian</t>
  </si>
  <si>
    <t>Růžička Dominik</t>
  </si>
  <si>
    <t>Schovanec Filip</t>
  </si>
  <si>
    <t>Škréta Kristián Filip</t>
  </si>
  <si>
    <t>Šmídová Klára Evelína</t>
  </si>
  <si>
    <t>Tomíčková Annemari</t>
  </si>
  <si>
    <t>Turčan Matěj</t>
  </si>
  <si>
    <t>Valtr Daniel</t>
  </si>
  <si>
    <t>Vavřich Adam</t>
  </si>
  <si>
    <t>Vejnar Šimon</t>
  </si>
  <si>
    <t>Volf Felix</t>
  </si>
  <si>
    <t>Aleksandrov Nedelko</t>
  </si>
  <si>
    <t>Pavlík Oto</t>
  </si>
  <si>
    <t>Rejf Josef</t>
  </si>
  <si>
    <t>Šubrt Pavel</t>
  </si>
  <si>
    <t>Pytloun Arnošt</t>
  </si>
  <si>
    <t>Pytlounová Magdaléna</t>
  </si>
  <si>
    <t>Vojtenko Viktoria</t>
  </si>
  <si>
    <t>Čapek Pavel</t>
  </si>
  <si>
    <t>Čapková Magdaléna</t>
  </si>
  <si>
    <t>Čapková Valérie</t>
  </si>
  <si>
    <t>Rohm Jan</t>
  </si>
  <si>
    <t>Bednářová Johana</t>
  </si>
  <si>
    <t>Skoupá Laura</t>
  </si>
  <si>
    <t>Andreychuk Artem</t>
  </si>
  <si>
    <t>Beneda Marek</t>
  </si>
  <si>
    <t>Chocholáč Josef</t>
  </si>
  <si>
    <t>Illner Lukáš</t>
  </si>
  <si>
    <t>Kostelecký Antonín</t>
  </si>
  <si>
    <t>Ryba Adam</t>
  </si>
  <si>
    <t>Tabach Matěj</t>
  </si>
  <si>
    <t>Trávníček Dominik</t>
  </si>
  <si>
    <t>Vojtíšek Michal</t>
  </si>
  <si>
    <t>Jarkovský Jakub</t>
  </si>
  <si>
    <t>Učený Václav</t>
  </si>
  <si>
    <t>Vondrovský Sebastián</t>
  </si>
  <si>
    <t>Arnošt Jakub</t>
  </si>
  <si>
    <t>Beneš Artur</t>
  </si>
  <si>
    <t>Bezrouk Aleš</t>
  </si>
  <si>
    <t>Buchar Jiří</t>
  </si>
  <si>
    <t>Čížek Adrian</t>
  </si>
  <si>
    <t>Darmovzalová Denisa</t>
  </si>
  <si>
    <t>Dokoupil Radek</t>
  </si>
  <si>
    <t>Kashyrina Polina</t>
  </si>
  <si>
    <t>Kašpar Antonín</t>
  </si>
  <si>
    <t>Košťál Jakub</t>
  </si>
  <si>
    <t>Koupil Jáchym</t>
  </si>
  <si>
    <t>Kůs Kryštof</t>
  </si>
  <si>
    <t>Kůs Šimon</t>
  </si>
  <si>
    <t>Pecina Vratislav</t>
  </si>
  <si>
    <t>Prášek Jiří Dalibor</t>
  </si>
  <si>
    <t>Pražák Tobiáš</t>
  </si>
  <si>
    <t>Rejzek Ondřej</t>
  </si>
  <si>
    <t>Rejzek Zdeněk</t>
  </si>
  <si>
    <t>Šejvl Matěj</t>
  </si>
  <si>
    <t>Zelba Matěj</t>
  </si>
  <si>
    <t>Marhold Vojtěch</t>
  </si>
  <si>
    <t>Rosocha Robert</t>
  </si>
  <si>
    <t>Štěpánek Václav</t>
  </si>
  <si>
    <t>Dočekal Michal</t>
  </si>
  <si>
    <t>Šebík Štěpán</t>
  </si>
  <si>
    <t>Bárta Barnabáš</t>
  </si>
  <si>
    <t>Burian Jan</t>
  </si>
  <si>
    <t>Kozáková Kateřina</t>
  </si>
  <si>
    <t>Bäumelt Štěpán</t>
  </si>
  <si>
    <t>Bäumelt Tomáš</t>
  </si>
  <si>
    <t>Bergerová Filipa</t>
  </si>
  <si>
    <t>Crha Tobiáš</t>
  </si>
  <si>
    <t>Čepelková Justýna</t>
  </si>
  <si>
    <t>Dlouhý Štěpán</t>
  </si>
  <si>
    <t>Feix Matyáš</t>
  </si>
  <si>
    <t>Gráfek Vojtěch</t>
  </si>
  <si>
    <t>Haman Tadeáš</t>
  </si>
  <si>
    <t>Hudec Jakub</t>
  </si>
  <si>
    <t>Klikar David</t>
  </si>
  <si>
    <t>Klugar Miroslav</t>
  </si>
  <si>
    <t>Kobrýn Tomáš</t>
  </si>
  <si>
    <t>Lejdar Jakub</t>
  </si>
  <si>
    <t>Morávková Nela</t>
  </si>
  <si>
    <t>Munzar Dominik</t>
  </si>
  <si>
    <t>Nedas Jonáš</t>
  </si>
  <si>
    <t>Phuong Thao Nguyen</t>
  </si>
  <si>
    <t>Podlipná Klára</t>
  </si>
  <si>
    <t>Rejmontová Adéla</t>
  </si>
  <si>
    <t>Solomko Vladislav</t>
  </si>
  <si>
    <t>Sůra David</t>
  </si>
  <si>
    <t>Svoboda Matyáš</t>
  </si>
  <si>
    <t>Šádek Matěj</t>
  </si>
  <si>
    <t>Šeps Patrik</t>
  </si>
  <si>
    <t>Vočka Vojtěch</t>
  </si>
  <si>
    <t>Zvercová Antonie</t>
  </si>
  <si>
    <t>Čapek Daniel</t>
  </si>
  <si>
    <t>Drašnar Jakub</t>
  </si>
  <si>
    <t>Hrnčířová Eva</t>
  </si>
  <si>
    <t>Matjaš Daniel</t>
  </si>
  <si>
    <t>Pluhař Martin</t>
  </si>
  <si>
    <t>Štim Oliver</t>
  </si>
  <si>
    <t>Vlášek Jiří</t>
  </si>
  <si>
    <t>Vokůrka Vilém</t>
  </si>
  <si>
    <t>Balcar Kryštof</t>
  </si>
  <si>
    <t>Bém Adam</t>
  </si>
  <si>
    <t>Halenár Hynek</t>
  </si>
  <si>
    <t>Heran Bernard</t>
  </si>
  <si>
    <t>Heran Eduard</t>
  </si>
  <si>
    <t>Janás Robin</t>
  </si>
  <si>
    <t>Kociánová Eliška</t>
  </si>
  <si>
    <t>Krása Šimon</t>
  </si>
  <si>
    <t>Linhart Vincenc</t>
  </si>
  <si>
    <t>Minár Lukáš</t>
  </si>
  <si>
    <t>Raule Tobiáš</t>
  </si>
  <si>
    <t>Rejchrt Václav</t>
  </si>
  <si>
    <t>Šubrt Mikuláš</t>
  </si>
  <si>
    <t>Zeman Vojtěch</t>
  </si>
  <si>
    <t>Bigasová Johana</t>
  </si>
  <si>
    <t>Čadil Štěpán</t>
  </si>
  <si>
    <t>Lazor Tomáš</t>
  </si>
  <si>
    <t>Vu Manh Long</t>
  </si>
  <si>
    <t>Vyhnálek Adam</t>
  </si>
  <si>
    <t>Tůma Antonio</t>
  </si>
  <si>
    <t>Tůma Francisco</t>
  </si>
  <si>
    <t>Skalák Ondřej</t>
  </si>
  <si>
    <t>Sochor Rostislav</t>
  </si>
  <si>
    <t>Nahaitsev Viktor</t>
  </si>
  <si>
    <t>Sasyn Oleksandr</t>
  </si>
  <si>
    <t>Gabara Marek</t>
  </si>
  <si>
    <t>Verner Jakub</t>
  </si>
  <si>
    <t>Jakl Jan</t>
  </si>
  <si>
    <t>Bednář František</t>
  </si>
  <si>
    <t>Cejpek Tomáš</t>
  </si>
  <si>
    <t>Jirčík Pavel</t>
  </si>
  <si>
    <t>Junek Robert</t>
  </si>
  <si>
    <t>Moravec Pavel</t>
  </si>
  <si>
    <t>Rozum Jaroslav</t>
  </si>
  <si>
    <t>Školník Marek</t>
  </si>
  <si>
    <t>Školník Michal</t>
  </si>
  <si>
    <t>Šrom Josef</t>
  </si>
  <si>
    <t>Vilček Jiří</t>
  </si>
  <si>
    <t>Zábrodský Ondřej</t>
  </si>
  <si>
    <t>Kotyk Jakub</t>
  </si>
  <si>
    <t>Seifert Petr</t>
  </si>
  <si>
    <t>Kudrnáč Michal</t>
  </si>
  <si>
    <t>Pýcha František</t>
  </si>
  <si>
    <t>Bílek Michael</t>
  </si>
  <si>
    <t>Blaha Jan</t>
  </si>
  <si>
    <t>Karásek Dalibor</t>
  </si>
  <si>
    <t>Najman Josef</t>
  </si>
  <si>
    <t>Skočdopolová Kateřina</t>
  </si>
  <si>
    <t>Žaloudková Kristýna</t>
  </si>
  <si>
    <t>Ďouba Štěpán</t>
  </si>
  <si>
    <t>Šulc Vincent</t>
  </si>
  <si>
    <t>Kundrát Libor</t>
  </si>
  <si>
    <t>Drahošová Anna</t>
  </si>
  <si>
    <t>Mrkvička Jiří</t>
  </si>
  <si>
    <t>Ondráček Pavel</t>
  </si>
  <si>
    <t>Trunec Jan</t>
  </si>
  <si>
    <t>Žák Matěj</t>
  </si>
  <si>
    <t>Humpolec Vojtěch</t>
  </si>
  <si>
    <t>Kašík Jan</t>
  </si>
  <si>
    <t>Lédl Adam</t>
  </si>
  <si>
    <t>Nováček Dominik</t>
  </si>
  <si>
    <t>Ovdijenko Ivan</t>
  </si>
  <si>
    <t>Ovdijenko Yehor</t>
  </si>
  <si>
    <t>Severýn Patrik</t>
  </si>
  <si>
    <t>Šabardin Alen</t>
  </si>
  <si>
    <t>Bočková Karolína</t>
  </si>
  <si>
    <t>Hudík Martin</t>
  </si>
  <si>
    <t>Joska Matyáš</t>
  </si>
  <si>
    <t>Nádvorník Jakub</t>
  </si>
  <si>
    <t>Přibylová Šarlota</t>
  </si>
  <si>
    <t>Szolár Radim</t>
  </si>
  <si>
    <t>Bunček Filip</t>
  </si>
  <si>
    <t>Chlubna Matěj</t>
  </si>
  <si>
    <t>Janovský Pavel</t>
  </si>
  <si>
    <t>Jirčík Jiří</t>
  </si>
  <si>
    <t>Korunka Šimon</t>
  </si>
  <si>
    <t>Kvapil Martin</t>
  </si>
  <si>
    <t>Le Hoang Nam</t>
  </si>
  <si>
    <t>Řeháček Michal</t>
  </si>
  <si>
    <t>Třos Stanislav</t>
  </si>
  <si>
    <t>Trinh Nguyen Min Duc</t>
  </si>
  <si>
    <t>Vrbata Tomáš</t>
  </si>
  <si>
    <t>Vlasák Tomáš</t>
  </si>
  <si>
    <t>Do Quang Thang</t>
  </si>
  <si>
    <t>Hörzenberger Viktor</t>
  </si>
  <si>
    <t>Kohoutek Jiří</t>
  </si>
  <si>
    <t>Kvasnička Ondřej</t>
  </si>
  <si>
    <t>Novotný Eliáš</t>
  </si>
  <si>
    <t>Pospěch Jakub</t>
  </si>
  <si>
    <t>Cacek Richard</t>
  </si>
  <si>
    <t>Findejs David</t>
  </si>
  <si>
    <t>Zavřel Matěj</t>
  </si>
  <si>
    <t>Barna Volodymyr</t>
  </si>
  <si>
    <t>Doseděl Vítek</t>
  </si>
  <si>
    <t>Janečková Zuzana</t>
  </si>
  <si>
    <t>Jiránek Jan</t>
  </si>
  <si>
    <t>Pataki Jan</t>
  </si>
  <si>
    <t>Rejman Ondřej</t>
  </si>
  <si>
    <t>Kursa Mariia</t>
  </si>
  <si>
    <t>Kursa Pavlo</t>
  </si>
  <si>
    <t>Olšan Miroslav</t>
  </si>
  <si>
    <t>Půlkrábek Václav</t>
  </si>
  <si>
    <t>Schindlerová Marie</t>
  </si>
  <si>
    <t>Berková Tereza</t>
  </si>
  <si>
    <t>Holešovská Alice</t>
  </si>
  <si>
    <t>Melka Vojtěch</t>
  </si>
  <si>
    <t>Nguyen Gia Hung</t>
  </si>
  <si>
    <t>Šesták Ondřej</t>
  </si>
  <si>
    <t>Šumbera Metoděj</t>
  </si>
  <si>
    <t>Kalousková Anna</t>
  </si>
  <si>
    <t>Skalický Vojtěch</t>
  </si>
  <si>
    <t>Dlabka Vilém</t>
  </si>
  <si>
    <t>Vymetálek Ondřej</t>
  </si>
  <si>
    <t>Kozlová Tereza</t>
  </si>
  <si>
    <t>Malý František</t>
  </si>
  <si>
    <t>Novotný Felix</t>
  </si>
  <si>
    <t>Novotný Oskar</t>
  </si>
  <si>
    <t>Polanský Ondřej</t>
  </si>
  <si>
    <t>Škorvánková Kateřina</t>
  </si>
  <si>
    <t>Tomiška Patrik</t>
  </si>
  <si>
    <t>Trejtnar Matěj</t>
  </si>
  <si>
    <t>Trejtnar Radim</t>
  </si>
  <si>
    <t>Vinklerová Lucie</t>
  </si>
  <si>
    <t>Dušánek Daniel</t>
  </si>
  <si>
    <t>Dušánek Marek</t>
  </si>
  <si>
    <t>Hornych Radek</t>
  </si>
  <si>
    <t>Kašparová Daniela</t>
  </si>
  <si>
    <t>Popel Vilém</t>
  </si>
  <si>
    <t>Rašovský Samuel</t>
  </si>
  <si>
    <t>Stratílek Vojtěch</t>
  </si>
  <si>
    <t>Kameníková Marie</t>
  </si>
  <si>
    <t>Pilný Josef</t>
  </si>
  <si>
    <t>Pilný Marek</t>
  </si>
  <si>
    <t>Adamcová Klára</t>
  </si>
  <si>
    <t>Adamcová Pavlína</t>
  </si>
  <si>
    <t>Faltus Šimon</t>
  </si>
  <si>
    <t>Hynek Jan</t>
  </si>
  <si>
    <t>Schur Maxim</t>
  </si>
  <si>
    <t>Šípková Veronika</t>
  </si>
  <si>
    <t>Troníček Filip</t>
  </si>
  <si>
    <t>Valenta Denis</t>
  </si>
  <si>
    <t>Beneš Ondřej</t>
  </si>
  <si>
    <t>Kristlová Emílie</t>
  </si>
  <si>
    <t>Křivohlávek Michal</t>
  </si>
  <si>
    <t>Motl Filip</t>
  </si>
  <si>
    <t>Skalický Ondřej</t>
  </si>
  <si>
    <t>Tóth Vojtěch</t>
  </si>
  <si>
    <t>Zbořil Šimon</t>
  </si>
  <si>
    <t>Fikejzová Zdeňka</t>
  </si>
  <si>
    <t>Korecký Tomáš</t>
  </si>
  <si>
    <t>Mlejnek David</t>
  </si>
  <si>
    <t>Ishchuk Oleksandr</t>
  </si>
  <si>
    <t>Klement Štěpán</t>
  </si>
  <si>
    <t>Klement Tomáš</t>
  </si>
  <si>
    <t>Peca Tobiáš</t>
  </si>
  <si>
    <t>Holata Robert</t>
  </si>
  <si>
    <t>Holatová Irena</t>
  </si>
  <si>
    <t>Frünbauerová Markéta</t>
  </si>
  <si>
    <t>Holasová Anežka</t>
  </si>
  <si>
    <t>Holasová Ema</t>
  </si>
  <si>
    <t>Janáčková Ema</t>
  </si>
  <si>
    <t>Stehnová Emma</t>
  </si>
  <si>
    <t>Zagórová Anna</t>
  </si>
  <si>
    <t>Burel Jan</t>
  </si>
  <si>
    <t>Holcman Matěj</t>
  </si>
  <si>
    <t>Laštovička Martin</t>
  </si>
  <si>
    <t>Mourycová Iva</t>
  </si>
  <si>
    <t>Rybáčková Jana</t>
  </si>
  <si>
    <t>Štěpnička Filip</t>
  </si>
  <si>
    <t>Vaňoušek Zdeněk</t>
  </si>
  <si>
    <t>Jenis Lukáš</t>
  </si>
  <si>
    <t>Škrhák Libor</t>
  </si>
  <si>
    <t>Ferda Josef</t>
  </si>
  <si>
    <t>Holoubek Jakub</t>
  </si>
  <si>
    <t>Spáčil Jan</t>
  </si>
  <si>
    <t>Spáčilová Iveta</t>
  </si>
  <si>
    <t>Staněk Bartoloměj</t>
  </si>
  <si>
    <t>Trtík Pavel</t>
  </si>
  <si>
    <t>Borovjak Martin</t>
  </si>
  <si>
    <t>Hanzalová Izabela</t>
  </si>
  <si>
    <t>Hejsek Radim</t>
  </si>
  <si>
    <t>Horák Andrej</t>
  </si>
  <si>
    <t>Kreisinger Jáchym</t>
  </si>
  <si>
    <t>Kukla Antonín</t>
  </si>
  <si>
    <t>Policarová Olga</t>
  </si>
  <si>
    <t>Feldbabel Tomáš</t>
  </si>
  <si>
    <t>Klempar Jan</t>
  </si>
  <si>
    <t>Klempar Miloslav</t>
  </si>
  <si>
    <t>Kolman Michal</t>
  </si>
  <si>
    <t>Kulovaný Matěj</t>
  </si>
  <si>
    <t>Mareš Bohumil</t>
  </si>
  <si>
    <t>Peštál Richard</t>
  </si>
  <si>
    <t>Fišerová Petra</t>
  </si>
  <si>
    <t>Bartoň Teodor</t>
  </si>
  <si>
    <t>Nehybka Jan</t>
  </si>
  <si>
    <t>Ošmerová Sabina</t>
  </si>
  <si>
    <t>Ráček Tomáš</t>
  </si>
  <si>
    <t>Sobotík Matyas</t>
  </si>
  <si>
    <t>Suchánek Václav</t>
  </si>
  <si>
    <t>Tůma Samuel</t>
  </si>
  <si>
    <t>Hrouzek Jiří</t>
  </si>
  <si>
    <t>Janů Joshua</t>
  </si>
  <si>
    <t>Ježek Zbyněk</t>
  </si>
  <si>
    <t>Muzikář Štěpán</t>
  </si>
  <si>
    <t>Slouka Aleš</t>
  </si>
  <si>
    <t>Matzner Radomil</t>
  </si>
  <si>
    <t>Fadrný Čeněk</t>
  </si>
  <si>
    <t>Ležák Adam</t>
  </si>
  <si>
    <t>Ležáková Barbora</t>
  </si>
  <si>
    <t>Fidler Jan</t>
  </si>
  <si>
    <t>Vyskočil Antonín</t>
  </si>
  <si>
    <t>Blažková Barbora</t>
  </si>
  <si>
    <t>Gajda David</t>
  </si>
  <si>
    <t>Chloupek Tomáš</t>
  </si>
  <si>
    <t>Krch Karel</t>
  </si>
  <si>
    <t>Křepela David</t>
  </si>
  <si>
    <t>Křepelová Kamila</t>
  </si>
  <si>
    <t>Prudký Štěpán</t>
  </si>
  <si>
    <t>Sojka Petr</t>
  </si>
  <si>
    <t>Šváb Patrik</t>
  </si>
  <si>
    <t>Gloc Marek</t>
  </si>
  <si>
    <t>Zgažar Theodor</t>
  </si>
  <si>
    <t>Elis Petr</t>
  </si>
  <si>
    <t>Fučík Stanislav</t>
  </si>
  <si>
    <t>Akopyan Alisa</t>
  </si>
  <si>
    <t>Čepeláková Emílie</t>
  </si>
  <si>
    <t>Doležal Josef</t>
  </si>
  <si>
    <t>Doležán Prokop</t>
  </si>
  <si>
    <t>Doušek Martin</t>
  </si>
  <si>
    <t>Duda Alexander</t>
  </si>
  <si>
    <t>Hloušek Dalibor</t>
  </si>
  <si>
    <t>Chovanec Ján</t>
  </si>
  <si>
    <t>Jasanský Václav</t>
  </si>
  <si>
    <t>Kancko Tomáš</t>
  </si>
  <si>
    <t>Kobylka Jan</t>
  </si>
  <si>
    <t>Koutný Adam</t>
  </si>
  <si>
    <t>Krasovskyi Yurii</t>
  </si>
  <si>
    <t>Kroupa Filip</t>
  </si>
  <si>
    <t>Křenová Klaudie</t>
  </si>
  <si>
    <t>Kyjovský Jonáš</t>
  </si>
  <si>
    <t>Lapishko Mykhailo</t>
  </si>
  <si>
    <t>Macek Vojtěch</t>
  </si>
  <si>
    <t>Nademee Muzamil</t>
  </si>
  <si>
    <t>Nádvorník Martin</t>
  </si>
  <si>
    <t>Nádvorník Patrik</t>
  </si>
  <si>
    <t>Němeček Ondřej</t>
  </si>
  <si>
    <t>Robeš Tadeáš</t>
  </si>
  <si>
    <t>Seryj Tomáš</t>
  </si>
  <si>
    <t>Sochor Jakub</t>
  </si>
  <si>
    <t>Stehura Samuel</t>
  </si>
  <si>
    <t>Šlégl Milan</t>
  </si>
  <si>
    <t>Šrámek Adam</t>
  </si>
  <si>
    <t>Timko Daniel</t>
  </si>
  <si>
    <t>Tomanec Jindřich</t>
  </si>
  <si>
    <t>Uher Jeroným</t>
  </si>
  <si>
    <t>Vlasák Matěj</t>
  </si>
  <si>
    <t>Vyskočil Ondřej</t>
  </si>
  <si>
    <t>Wagner Oto</t>
  </si>
  <si>
    <t>Wörgötter Bruno</t>
  </si>
  <si>
    <t>Zámečník Michal</t>
  </si>
  <si>
    <t>Žiaran Milan</t>
  </si>
  <si>
    <t>Dvořák Vítězslav</t>
  </si>
  <si>
    <t>Příhoda Josef</t>
  </si>
  <si>
    <t>Tmejová Eliška</t>
  </si>
  <si>
    <t>Vajčner Damien</t>
  </si>
  <si>
    <t>Rotnágl Pavel</t>
  </si>
  <si>
    <t>Dokulil Jan</t>
  </si>
  <si>
    <t>Fox Viktor</t>
  </si>
  <si>
    <t>Tikovská Markéta</t>
  </si>
  <si>
    <t>Nezbeda Martin</t>
  </si>
  <si>
    <t>Böhm Ondřej</t>
  </si>
  <si>
    <t>Dušek Radim</t>
  </si>
  <si>
    <t>Herman Antonín</t>
  </si>
  <si>
    <t>Hlavatý Štěpán</t>
  </si>
  <si>
    <t>Kameník Adam</t>
  </si>
  <si>
    <t>Kobierský Jan</t>
  </si>
  <si>
    <t>Kostka Alexandr</t>
  </si>
  <si>
    <t>Křapa Adam</t>
  </si>
  <si>
    <t>Lollok Mikuláš</t>
  </si>
  <si>
    <t>Moravec Michael</t>
  </si>
  <si>
    <t>Paiva Samuel</t>
  </si>
  <si>
    <t>Pavlíková Oldřiška</t>
  </si>
  <si>
    <t>Peterek Šimon</t>
  </si>
  <si>
    <t>Rozsypálková Hana</t>
  </si>
  <si>
    <t>Seget Richard</t>
  </si>
  <si>
    <t>Sís Robin</t>
  </si>
  <si>
    <t>Štercl Maxim</t>
  </si>
  <si>
    <t>Šunka Josef</t>
  </si>
  <si>
    <t>Šunková Kateřina</t>
  </si>
  <si>
    <t>Šušková Alžběta</t>
  </si>
  <si>
    <t>Veteška Vojtěch</t>
  </si>
  <si>
    <t>Votava Oliver</t>
  </si>
  <si>
    <t>Balcar Václav</t>
  </si>
  <si>
    <t>Cvachovec Richard</t>
  </si>
  <si>
    <t>Komárková Mája</t>
  </si>
  <si>
    <t>Komárková Mína</t>
  </si>
  <si>
    <t>Kozubová Veronika</t>
  </si>
  <si>
    <t>Martínek Tobiáš</t>
  </si>
  <si>
    <t>Řídký Prokop</t>
  </si>
  <si>
    <t>Holešovský Miroslav</t>
  </si>
  <si>
    <t>Frýbort Štěpán</t>
  </si>
  <si>
    <t>Kunc Lubomír</t>
  </si>
  <si>
    <t>Láznička Richard</t>
  </si>
  <si>
    <t>Matoušek Jakub</t>
  </si>
  <si>
    <t>Endlicher Jiří</t>
  </si>
  <si>
    <t>Oulehla René</t>
  </si>
  <si>
    <t>Pestr Jiří</t>
  </si>
  <si>
    <t>Vyskočil Jiří</t>
  </si>
  <si>
    <t>Levchenko Alisa</t>
  </si>
  <si>
    <t>Strmeň René</t>
  </si>
  <si>
    <t>Zámečník Viktor</t>
  </si>
  <si>
    <t>Zdražil Filip</t>
  </si>
  <si>
    <t>Antonín Pospíšil</t>
  </si>
  <si>
    <t>Hermann Tomáš</t>
  </si>
  <si>
    <t>Tran Karel</t>
  </si>
  <si>
    <t>Ďuriš David</t>
  </si>
  <si>
    <t>Forman Lukáš</t>
  </si>
  <si>
    <t>Klučka Jozef</t>
  </si>
  <si>
    <t>Kovařík Ondřej</t>
  </si>
  <si>
    <t>Macourek Martin</t>
  </si>
  <si>
    <t>Nahovskyi Maksym</t>
  </si>
  <si>
    <t>Ondrůj Václav</t>
  </si>
  <si>
    <t>Podborský Teodor</t>
  </si>
  <si>
    <t>Polach Dominik</t>
  </si>
  <si>
    <t>Richter Alex</t>
  </si>
  <si>
    <t>Rüfenacht Max</t>
  </si>
  <si>
    <t>Rüfenachtová Charlene</t>
  </si>
  <si>
    <t>Štoudek Adam</t>
  </si>
  <si>
    <t>Trávníček František</t>
  </si>
  <si>
    <t>Zatloukalová Ella</t>
  </si>
  <si>
    <t>Godlewski Jan</t>
  </si>
  <si>
    <t>Handl Vít</t>
  </si>
  <si>
    <t>Julinek Vojtěch</t>
  </si>
  <si>
    <t>Kašpárek Jaroslav</t>
  </si>
  <si>
    <t>Kratochvílová Eliška</t>
  </si>
  <si>
    <t>Prokeš Dominik</t>
  </si>
  <si>
    <t>Sláma Jakub</t>
  </si>
  <si>
    <t>Weissberger Jakub</t>
  </si>
  <si>
    <t>Weissberger Tomáš</t>
  </si>
  <si>
    <t>Kopečná Simona</t>
  </si>
  <si>
    <t>Lovecký Jáchym</t>
  </si>
  <si>
    <t>Šimková Karolína</t>
  </si>
  <si>
    <t>Tutka Rudolf</t>
  </si>
  <si>
    <t>Venera Jakub</t>
  </si>
  <si>
    <t>Řezáč Jaroslav</t>
  </si>
  <si>
    <t>Malý Jaroslav</t>
  </si>
  <si>
    <t>Kučerňák Milan</t>
  </si>
  <si>
    <t>Kučerňáková Pavlina</t>
  </si>
  <si>
    <t>Luža Matyáš</t>
  </si>
  <si>
    <t>Piňos Svatopluk</t>
  </si>
  <si>
    <t>Plichtová Nikola</t>
  </si>
  <si>
    <t>Daňková Lenka</t>
  </si>
  <si>
    <t>Doupovcová Simona</t>
  </si>
  <si>
    <t>Gottvald Šimon</t>
  </si>
  <si>
    <t>Grošek Tomáš</t>
  </si>
  <si>
    <t>Hlaváčiková Lucia</t>
  </si>
  <si>
    <t>Chopyk Myroslav</t>
  </si>
  <si>
    <t>Kováčik Adam</t>
  </si>
  <si>
    <t>Krška Jan</t>
  </si>
  <si>
    <t>Langer Jakub</t>
  </si>
  <si>
    <t>Melša Filip</t>
  </si>
  <si>
    <t>Netušilová Martina</t>
  </si>
  <si>
    <t>Netušilová Veronika</t>
  </si>
  <si>
    <t>Pešková Simona</t>
  </si>
  <si>
    <t>Pospíšil Vilém</t>
  </si>
  <si>
    <t>Riesner Šimon</t>
  </si>
  <si>
    <t>Slava Vitalina</t>
  </si>
  <si>
    <t>Slava Vladyslav</t>
  </si>
  <si>
    <t>Spáčil Marek</t>
  </si>
  <si>
    <t>Šic Jaroslav</t>
  </si>
  <si>
    <t>Šišma Fabian</t>
  </si>
  <si>
    <t>Šišma Sebastian</t>
  </si>
  <si>
    <t>Škrob Marek</t>
  </si>
  <si>
    <t>Štěpánek David</t>
  </si>
  <si>
    <t>Švábová Klára</t>
  </si>
  <si>
    <t>Toman Adam</t>
  </si>
  <si>
    <t>Urbanek Tomáš</t>
  </si>
  <si>
    <t>Velíšek Kryštof</t>
  </si>
  <si>
    <t>Vondrák Matyáš</t>
  </si>
  <si>
    <t>Zapletal Tobias</t>
  </si>
  <si>
    <t>Macháč Ondřej</t>
  </si>
  <si>
    <t>Mareček Jan</t>
  </si>
  <si>
    <t>Ivanovič Patrik</t>
  </si>
  <si>
    <t>Prokeš Jakub</t>
  </si>
  <si>
    <t>Varaja Josef</t>
  </si>
  <si>
    <t>Kolomazník František</t>
  </si>
  <si>
    <t>Buršík Tomáš</t>
  </si>
  <si>
    <t>Čapoun Michal</t>
  </si>
  <si>
    <t>Fendrich Ondřej</t>
  </si>
  <si>
    <t>Holík Marek</t>
  </si>
  <si>
    <t>Javorský Tomáš</t>
  </si>
  <si>
    <t>Kovačovič Kamil</t>
  </si>
  <si>
    <t>Matola Pavel</t>
  </si>
  <si>
    <t>Milička Petr</t>
  </si>
  <si>
    <t>Skybová Agáta</t>
  </si>
  <si>
    <t>Svoboda Patrik</t>
  </si>
  <si>
    <t>Špaček Jiří</t>
  </si>
  <si>
    <t>Štourač Šimon</t>
  </si>
  <si>
    <t>Tran Adam</t>
  </si>
  <si>
    <t>Vrzáčková Nina</t>
  </si>
  <si>
    <t>Záhumenská Ema</t>
  </si>
  <si>
    <t>Borovičková Eva</t>
  </si>
  <si>
    <t>Cagáň Michal</t>
  </si>
  <si>
    <t>Hotárek Jan</t>
  </si>
  <si>
    <t>Kaňovský Petr</t>
  </si>
  <si>
    <t>Kaňovský Vladimír</t>
  </si>
  <si>
    <t>Kavan Jan</t>
  </si>
  <si>
    <t>Ratajský Jan</t>
  </si>
  <si>
    <t>Sedlák Antonín</t>
  </si>
  <si>
    <t>Tovaryš Leo</t>
  </si>
  <si>
    <t>Vrána Michal</t>
  </si>
  <si>
    <t>Papežík Ivo</t>
  </si>
  <si>
    <t>Zicháček Eduard</t>
  </si>
  <si>
    <t>Adamovská Eliška</t>
  </si>
  <si>
    <t>Bell Alexander</t>
  </si>
  <si>
    <t>Hynčica Jindřich</t>
  </si>
  <si>
    <t>Janda František</t>
  </si>
  <si>
    <t>Komínek Kryštof</t>
  </si>
  <si>
    <t>Opravil Tobias</t>
  </si>
  <si>
    <t>Spáčil Antonín</t>
  </si>
  <si>
    <t>Tupý Matyáš</t>
  </si>
  <si>
    <t>Bubeníček Miloslav</t>
  </si>
  <si>
    <t>Mrhálek Michal</t>
  </si>
  <si>
    <t>Mrhálková Jana</t>
  </si>
  <si>
    <t>Proksch František</t>
  </si>
  <si>
    <t>Šipula Max</t>
  </si>
  <si>
    <t>Uličný Pavel</t>
  </si>
  <si>
    <t>Vaňhara Roman</t>
  </si>
  <si>
    <t>Plachý Libor</t>
  </si>
  <si>
    <t>Bilík Matěj</t>
  </si>
  <si>
    <t>Bradáč Alexandr</t>
  </si>
  <si>
    <t>Coufalová Aneta</t>
  </si>
  <si>
    <t>Jurkovič Ondřej</t>
  </si>
  <si>
    <t>Kujal František</t>
  </si>
  <si>
    <t>Kurinnyi Mykhailo</t>
  </si>
  <si>
    <t>Mančík Petr</t>
  </si>
  <si>
    <t>Mokrý Maxmilián</t>
  </si>
  <si>
    <t>Piska Daniel</t>
  </si>
  <si>
    <t>Šumbera Maxmilián</t>
  </si>
  <si>
    <t>Šumbera Nathanael</t>
  </si>
  <si>
    <t>Janíková Debora</t>
  </si>
  <si>
    <t>Konečný František</t>
  </si>
  <si>
    <t>Krejčí Daniel</t>
  </si>
  <si>
    <t>Lánský Filip</t>
  </si>
  <si>
    <t>Mariniuc Daniiil</t>
  </si>
  <si>
    <t>Neoral Jiří</t>
  </si>
  <si>
    <t>Neoral Radovan</t>
  </si>
  <si>
    <t>Pavelka Vojta</t>
  </si>
  <si>
    <t>Ťahlová Viktorie</t>
  </si>
  <si>
    <t>Zapletal Matěj</t>
  </si>
  <si>
    <t>Čech Matyáš</t>
  </si>
  <si>
    <t>Janalík Matouš</t>
  </si>
  <si>
    <t>Janalíková Laura</t>
  </si>
  <si>
    <t>Navrátil Vojtěch</t>
  </si>
  <si>
    <t>Sigmundová Martina</t>
  </si>
  <si>
    <t>Solař Ondřej</t>
  </si>
  <si>
    <t>Vaclachová Jarmila</t>
  </si>
  <si>
    <t>Barg Kateřina</t>
  </si>
  <si>
    <t>Hübner Adam</t>
  </si>
  <si>
    <t>Tschöpl Kryštof František</t>
  </si>
  <si>
    <t>Karlík Vojtěch</t>
  </si>
  <si>
    <t>Petrželková Ludmila</t>
  </si>
  <si>
    <t>Brandys Matyáš</t>
  </si>
  <si>
    <t>Dacík František</t>
  </si>
  <si>
    <t>Lörinc Patrik</t>
  </si>
  <si>
    <t>Lörincová Kristýna</t>
  </si>
  <si>
    <t>Nakládal Michal</t>
  </si>
  <si>
    <t>Škarpa Marek</t>
  </si>
  <si>
    <t>Tománek Tomáš</t>
  </si>
  <si>
    <t>Zálešák Robert</t>
  </si>
  <si>
    <t>Mlčůch Jan</t>
  </si>
  <si>
    <t>Navrátil Bohumil</t>
  </si>
  <si>
    <t>Drška Jan</t>
  </si>
  <si>
    <t>Horkovyi Mykyta</t>
  </si>
  <si>
    <t>Jedelský Alan</t>
  </si>
  <si>
    <t>Šašinka Radek</t>
  </si>
  <si>
    <t>Ševčíková Terezie</t>
  </si>
  <si>
    <t>Šilhavík Vojtěch</t>
  </si>
  <si>
    <t>Švehla Adam</t>
  </si>
  <si>
    <t>Švehla Vojtěch</t>
  </si>
  <si>
    <t>Vařacha Maxmilián</t>
  </si>
  <si>
    <t>Lukašík Jindřich</t>
  </si>
  <si>
    <t>Paseková Ema</t>
  </si>
  <si>
    <t>Satola Ondřej</t>
  </si>
  <si>
    <t>Strakoš Daniel</t>
  </si>
  <si>
    <t>Podzemný Jan</t>
  </si>
  <si>
    <t>Srněnský Lukáš</t>
  </si>
  <si>
    <t>Hollý Aleš</t>
  </si>
  <si>
    <t>Koňařík Jan</t>
  </si>
  <si>
    <t>Mlčák Václav</t>
  </si>
  <si>
    <t>Zbořil Jan</t>
  </si>
  <si>
    <t>Mikolajek Jan</t>
  </si>
  <si>
    <t>Běťák Vojtěch</t>
  </si>
  <si>
    <t>Čala Matyáš</t>
  </si>
  <si>
    <t>Pazdírková Julie</t>
  </si>
  <si>
    <t>Píštěk Zdeněk</t>
  </si>
  <si>
    <t>Ptáček Lukáš</t>
  </si>
  <si>
    <t>Švagera Adam</t>
  </si>
  <si>
    <t>Křupala Radim</t>
  </si>
  <si>
    <t>Nikitenko Nikita</t>
  </si>
  <si>
    <t>Nikitenko Pavlo</t>
  </si>
  <si>
    <t>Bělota Mikuláš</t>
  </si>
  <si>
    <t>Císař Michal</t>
  </si>
  <si>
    <t>Dzatko Matúš</t>
  </si>
  <si>
    <t>Galda Ondřej</t>
  </si>
  <si>
    <t>Havran Antonín</t>
  </si>
  <si>
    <t>Hendrychová Běla</t>
  </si>
  <si>
    <t>Hendrychová Sára</t>
  </si>
  <si>
    <t>Hradilová Olga</t>
  </si>
  <si>
    <t>Hroš David</t>
  </si>
  <si>
    <t>Hýža Adam</t>
  </si>
  <si>
    <t>Juráň Josef</t>
  </si>
  <si>
    <t>Kolářová Marie</t>
  </si>
  <si>
    <t>Kolesnikov Roman</t>
  </si>
  <si>
    <t>Kotoč Otakar</t>
  </si>
  <si>
    <t>Kovář David</t>
  </si>
  <si>
    <t>Makovička Tomáš</t>
  </si>
  <si>
    <t>Marušák Jakub</t>
  </si>
  <si>
    <t>Moučka Marek</t>
  </si>
  <si>
    <t>Novosad Tomáš</t>
  </si>
  <si>
    <t>Pařenicová Šárka</t>
  </si>
  <si>
    <t>Sanitrník Eduard</t>
  </si>
  <si>
    <t>Vacula Lukáš</t>
  </si>
  <si>
    <t>Vaculčík Václav</t>
  </si>
  <si>
    <t>Vašenda Martin</t>
  </si>
  <si>
    <t>Výboh Jakub</t>
  </si>
  <si>
    <t>Zvonek Radim</t>
  </si>
  <si>
    <t>Bálint Miroslav</t>
  </si>
  <si>
    <t>Bartek Tobiáš</t>
  </si>
  <si>
    <t>Galus Zdenek</t>
  </si>
  <si>
    <t>Chlupáček Vít</t>
  </si>
  <si>
    <t>Machuča Jan</t>
  </si>
  <si>
    <t>Struhař Jáchym</t>
  </si>
  <si>
    <t>Tomeček Samuel</t>
  </si>
  <si>
    <t>Hanák Petr</t>
  </si>
  <si>
    <t>Michalica Štěpán</t>
  </si>
  <si>
    <t>Samsonek Vít</t>
  </si>
  <si>
    <t>Skýba Jakub Jan</t>
  </si>
  <si>
    <t>Zavadil Jan</t>
  </si>
  <si>
    <t>Bambuch Patrik</t>
  </si>
  <si>
    <t>Doležel Richard</t>
  </si>
  <si>
    <t>Křenek David</t>
  </si>
  <si>
    <t>Macharáček Jakub</t>
  </si>
  <si>
    <t>Meisl Ondřej</t>
  </si>
  <si>
    <t>Rybchuk Zakhar</t>
  </si>
  <si>
    <t>Zycháček Vojtěch</t>
  </si>
  <si>
    <t>Řezníčková Aneta</t>
  </si>
  <si>
    <t>Bastl Vít</t>
  </si>
  <si>
    <t>Anchundia Dimas</t>
  </si>
  <si>
    <t>Bebčák Jiří</t>
  </si>
  <si>
    <t>Bílek Mikuláš</t>
  </si>
  <si>
    <t>Brabec Matouš</t>
  </si>
  <si>
    <t>Čunková Anna</t>
  </si>
  <si>
    <t>Holub Robert</t>
  </si>
  <si>
    <t>Jurák Matyáš</t>
  </si>
  <si>
    <t>Koriťáková Edita</t>
  </si>
  <si>
    <t>Koždoň Marcel</t>
  </si>
  <si>
    <t>Kroutil Vojtěch</t>
  </si>
  <si>
    <t>Kutáčková Veronika</t>
  </si>
  <si>
    <t>Laštovica Filip</t>
  </si>
  <si>
    <t>Marešová Valentýna Marie</t>
  </si>
  <si>
    <t>Naj Nello</t>
  </si>
  <si>
    <t>Nátr Daniel</t>
  </si>
  <si>
    <t>Preis Jakub</t>
  </si>
  <si>
    <t>Slawicki Marcin Jaroslaw</t>
  </si>
  <si>
    <t>Šarman Jáchym</t>
  </si>
  <si>
    <t>Šebesta Adam</t>
  </si>
  <si>
    <t>Vinš Adam</t>
  </si>
  <si>
    <t>Zvířecí Ruben</t>
  </si>
  <si>
    <t>Žatecký Antonín</t>
  </si>
  <si>
    <t>Žatecký Josef</t>
  </si>
  <si>
    <t>Kurfürst Dan</t>
  </si>
  <si>
    <t>Maslaňák Lukáš</t>
  </si>
  <si>
    <t>Maslaňák Martin</t>
  </si>
  <si>
    <t>Novak Denys</t>
  </si>
  <si>
    <t>Tomášek Alan</t>
  </si>
  <si>
    <t>Tomeček Matyáš</t>
  </si>
  <si>
    <t>Bartošek Sebastian</t>
  </si>
  <si>
    <t>Blümel Tobiáš</t>
  </si>
  <si>
    <t>Bondar Roman</t>
  </si>
  <si>
    <t>Čikl Miroslav</t>
  </si>
  <si>
    <t>Derevjanko Artem</t>
  </si>
  <si>
    <t>Dočkalová Zuzana</t>
  </si>
  <si>
    <t>Gerasymčuk Mykola</t>
  </si>
  <si>
    <t>Hnatovskyj Jakub</t>
  </si>
  <si>
    <t>Horák Richard</t>
  </si>
  <si>
    <t>Lhoták Jan</t>
  </si>
  <si>
    <t>Myhalyna Vladyslav</t>
  </si>
  <si>
    <t>Smékal Lukáš</t>
  </si>
  <si>
    <t>Biernacki Matyáš</t>
  </si>
  <si>
    <t>Kráčmar Borek</t>
  </si>
  <si>
    <t>Loutocká Mariana</t>
  </si>
  <si>
    <t>Loutocký Tomáš</t>
  </si>
  <si>
    <t>Špunda Adam</t>
  </si>
  <si>
    <t>Špunda Ondřej</t>
  </si>
  <si>
    <t>Sochorová Gabriela</t>
  </si>
  <si>
    <t>Bráblík Himrová Žaneta</t>
  </si>
  <si>
    <t>Malinová Alžběta</t>
  </si>
  <si>
    <t>Pryč Antonín</t>
  </si>
  <si>
    <t>Pryč Václav</t>
  </si>
  <si>
    <t>Smékal Tobiáš</t>
  </si>
  <si>
    <t>Šebesta Vlastislav</t>
  </si>
  <si>
    <t>Šebestová Julie</t>
  </si>
  <si>
    <t>Šperková Andrea</t>
  </si>
  <si>
    <t>Vrtal Vít</t>
  </si>
  <si>
    <t>Vrtal Vojta</t>
  </si>
  <si>
    <t>Buchta Matyáš</t>
  </si>
  <si>
    <t>Buriánek Mojmír</t>
  </si>
  <si>
    <t>Horák Michael</t>
  </si>
  <si>
    <t>Hubál David</t>
  </si>
  <si>
    <t>Kolařík Prokop</t>
  </si>
  <si>
    <t>Popelka Oliver</t>
  </si>
  <si>
    <t>Škopková Daniela</t>
  </si>
  <si>
    <t>Vencálek Lukáš</t>
  </si>
  <si>
    <t>Bert Michal</t>
  </si>
  <si>
    <t>Coufal Lukáš</t>
  </si>
  <si>
    <t>Doležalová Šárka</t>
  </si>
  <si>
    <t>Sikora Mikuláš</t>
  </si>
  <si>
    <t>Wichterle Lambert</t>
  </si>
  <si>
    <t>Wichterle Lukáš</t>
  </si>
  <si>
    <t>Bezroučková Adéla</t>
  </si>
  <si>
    <t>Pešák Milan</t>
  </si>
  <si>
    <t>Potěšil David</t>
  </si>
  <si>
    <t>Potěšilová Monika</t>
  </si>
  <si>
    <t>Srkala Tomáš</t>
  </si>
  <si>
    <t>Chystoprudov Ihor</t>
  </si>
  <si>
    <t>Chystoprudov Oleg</t>
  </si>
  <si>
    <t>Kharchenko Michail</t>
  </si>
  <si>
    <t>Chlup Petr</t>
  </si>
  <si>
    <t>Jemelka Stanislav</t>
  </si>
  <si>
    <t>Fárek Jiří</t>
  </si>
  <si>
    <t>Prokopchuk Oleksandr</t>
  </si>
  <si>
    <t>Prokopchuk Vladyslav</t>
  </si>
  <si>
    <t>Navrátil Robin</t>
  </si>
  <si>
    <t>Zatloukal Tomáš</t>
  </si>
  <si>
    <t>Filipi Lukas Pietro</t>
  </si>
  <si>
    <t>Mynář Teodor</t>
  </si>
  <si>
    <t>Otavová Lucie</t>
  </si>
  <si>
    <t>Re Tomáš</t>
  </si>
  <si>
    <t>Spousta Jakub</t>
  </si>
  <si>
    <t>Sudíková Taisija</t>
  </si>
  <si>
    <t>Abrahámek David</t>
  </si>
  <si>
    <t>Fidler František</t>
  </si>
  <si>
    <t>Hajkr Michal</t>
  </si>
  <si>
    <t>Padrta Jan</t>
  </si>
  <si>
    <t>Kluba Matyáš</t>
  </si>
  <si>
    <t>Lanči Lukáš</t>
  </si>
  <si>
    <t>Mlčoch Michael</t>
  </si>
  <si>
    <t>Večerka Filip</t>
  </si>
  <si>
    <t>Loskot Jakub</t>
  </si>
  <si>
    <t>Pavelek Michael</t>
  </si>
  <si>
    <t>Izing Štefan</t>
  </si>
  <si>
    <t>Baláž Tobiáš</t>
  </si>
  <si>
    <t>Bartoníčková Tereza</t>
  </si>
  <si>
    <t>Hein Tomáš</t>
  </si>
  <si>
    <t>Chmura Štěpán</t>
  </si>
  <si>
    <t>Jekl Jiří</t>
  </si>
  <si>
    <t>Juráň Jonáš</t>
  </si>
  <si>
    <t>Kalaš Petr</t>
  </si>
  <si>
    <t>Klement Filip</t>
  </si>
  <si>
    <t>Kovařík Adam</t>
  </si>
  <si>
    <t>Latoňová Nikol</t>
  </si>
  <si>
    <t>Martikánová Elena</t>
  </si>
  <si>
    <t>Nepustil Přemek</t>
  </si>
  <si>
    <t>Polzerová Lenka</t>
  </si>
  <si>
    <t>Prášil Matěj</t>
  </si>
  <si>
    <t>Rybár Vojta</t>
  </si>
  <si>
    <t>Šmídová Barbora</t>
  </si>
  <si>
    <t>Špaček Kryštof</t>
  </si>
  <si>
    <t>Šubjak Marian</t>
  </si>
  <si>
    <t>Šubjak Oliver</t>
  </si>
  <si>
    <t>Švec Vilém</t>
  </si>
  <si>
    <t>Theis Jakub</t>
  </si>
  <si>
    <t>Zámarský David</t>
  </si>
  <si>
    <t>Zlámal Jakub</t>
  </si>
  <si>
    <t>Doležel Šimon</t>
  </si>
  <si>
    <t>Baluh Alina</t>
  </si>
  <si>
    <t>Cienciala Eliáš</t>
  </si>
  <si>
    <t>Fišer Tobiáš</t>
  </si>
  <si>
    <t>Káňa Filip</t>
  </si>
  <si>
    <t>Kluz Vojtěch</t>
  </si>
  <si>
    <t>Poncza Christian</t>
  </si>
  <si>
    <t>Poncza Sebastian</t>
  </si>
  <si>
    <t>Stec Sebastian</t>
  </si>
  <si>
    <t>Szotkowski Karel</t>
  </si>
  <si>
    <t>Tkacz Artur</t>
  </si>
  <si>
    <t>Tumlíř Matěj</t>
  </si>
  <si>
    <t>Žák Ondřej</t>
  </si>
  <si>
    <t>Adámek Pavel</t>
  </si>
  <si>
    <t>Backa Benjamin</t>
  </si>
  <si>
    <t>Beneš Josef</t>
  </si>
  <si>
    <t>Carbol Pavel</t>
  </si>
  <si>
    <t>Cion Ondřej</t>
  </si>
  <si>
    <t>Dastych Samuel</t>
  </si>
  <si>
    <t>Dopita Jan Jakub</t>
  </si>
  <si>
    <t>Drastichová Madlen</t>
  </si>
  <si>
    <t>Fajkus Patrik</t>
  </si>
  <si>
    <t>Glodžáková Amálie</t>
  </si>
  <si>
    <t>Gnojková Tereza</t>
  </si>
  <si>
    <t>Gřundělová Gabriela</t>
  </si>
  <si>
    <t>Hase Sebastian</t>
  </si>
  <si>
    <t>Herok David</t>
  </si>
  <si>
    <t>Herok Jakub</t>
  </si>
  <si>
    <t>Herok Tomáš</t>
  </si>
  <si>
    <t>Hnidenko Bohdan</t>
  </si>
  <si>
    <t>Choleva Vít</t>
  </si>
  <si>
    <t>Jiřík Viktor</t>
  </si>
  <si>
    <t>Klimánková Tereza</t>
  </si>
  <si>
    <t>Kresta Vít</t>
  </si>
  <si>
    <t>Lakomý David</t>
  </si>
  <si>
    <t>Macháčová Melanie</t>
  </si>
  <si>
    <t>Malina Jakub</t>
  </si>
  <si>
    <t>Měsíc Patrik</t>
  </si>
  <si>
    <t>Michnová Tereza</t>
  </si>
  <si>
    <t>Moravčík Matúš</t>
  </si>
  <si>
    <t>Moravčík Michal</t>
  </si>
  <si>
    <t>Moskvin Andrii</t>
  </si>
  <si>
    <t>Muroň Lukáš</t>
  </si>
  <si>
    <t>Olšavský Marek</t>
  </si>
  <si>
    <t>Olšavský Samuel</t>
  </si>
  <si>
    <t>Pacák Ondřej</t>
  </si>
  <si>
    <t>Pánek Tom</t>
  </si>
  <si>
    <t>Pavelek Adam</t>
  </si>
  <si>
    <t>Pichl Ondřej</t>
  </si>
  <si>
    <t>Popov Jan</t>
  </si>
  <si>
    <t>Rhee Taegyeong</t>
  </si>
  <si>
    <t>Sázel Jakub</t>
  </si>
  <si>
    <t>Škola Robin</t>
  </si>
  <si>
    <t>Tošenovský Vojtěch</t>
  </si>
  <si>
    <t>Turek Samuel</t>
  </si>
  <si>
    <t>Vaněk Martin</t>
  </si>
  <si>
    <t>Zwardoń Vojtěch</t>
  </si>
  <si>
    <t>Žák Filip</t>
  </si>
  <si>
    <t>Kantor Václav</t>
  </si>
  <si>
    <t>Kantorová Anežka</t>
  </si>
  <si>
    <t>Lukoš Matěj</t>
  </si>
  <si>
    <t>Szotkowski Tomáš</t>
  </si>
  <si>
    <t>Nimetskyi Artem</t>
  </si>
  <si>
    <t>Babinec Rostislav</t>
  </si>
  <si>
    <t>Bílý Vojtěch</t>
  </si>
  <si>
    <t>Baranec Adam</t>
  </si>
  <si>
    <t>Czanik Filip</t>
  </si>
  <si>
    <t>Hajná Anna</t>
  </si>
  <si>
    <t>Lacina Maxmilián</t>
  </si>
  <si>
    <t>Lacinová Elen</t>
  </si>
  <si>
    <t>Meluš Matyas</t>
  </si>
  <si>
    <t>Nováková Elen</t>
  </si>
  <si>
    <t>Orszulik Jiří</t>
  </si>
  <si>
    <t>Remiš Vilém</t>
  </si>
  <si>
    <t>Zvolánek Jan</t>
  </si>
  <si>
    <t>Dospiva Ondřej</t>
  </si>
  <si>
    <t>Grobelný Jakub</t>
  </si>
  <si>
    <t>Grobelný Matyáš</t>
  </si>
  <si>
    <t>Chodura Matěj</t>
  </si>
  <si>
    <t>Kumor Tomáš</t>
  </si>
  <si>
    <t>Miško Jiří</t>
  </si>
  <si>
    <t>Šwider Oliver</t>
  </si>
  <si>
    <t>Trčka Lukáš</t>
  </si>
  <si>
    <t>Balatková Lada</t>
  </si>
  <si>
    <t>Čížiková Klaudia</t>
  </si>
  <si>
    <t>Jašek Nikolas</t>
  </si>
  <si>
    <t>Kania Dominik</t>
  </si>
  <si>
    <t>Kubeczková Iva</t>
  </si>
  <si>
    <t>Kunčický Radim</t>
  </si>
  <si>
    <t>Ludvigh Daniel</t>
  </si>
  <si>
    <t>Mališ Štěpán</t>
  </si>
  <si>
    <t>Nagy Dominik</t>
  </si>
  <si>
    <t>Slovák Zdeněk</t>
  </si>
  <si>
    <t>Smoček Jakub</t>
  </si>
  <si>
    <t>Širila Eddie</t>
  </si>
  <si>
    <t>Širila Jamie</t>
  </si>
  <si>
    <t>Velička Matyáš</t>
  </si>
  <si>
    <t>Mironěnko Nazar</t>
  </si>
  <si>
    <t>Pastucha Petr</t>
  </si>
  <si>
    <t>Šafarčík Filip</t>
  </si>
  <si>
    <t>Maslák Patrik</t>
  </si>
  <si>
    <t>Pabiš Dominik</t>
  </si>
  <si>
    <t>Kašný René</t>
  </si>
  <si>
    <t>Alex David</t>
  </si>
  <si>
    <t>Hyvnar Antonín</t>
  </si>
  <si>
    <t>Přech Vít</t>
  </si>
  <si>
    <t>Socha Vojtěch</t>
  </si>
  <si>
    <t>Brovchenko Arsenii</t>
  </si>
  <si>
    <t>Gavenda Jakub</t>
  </si>
  <si>
    <t>Gold Miroslav</t>
  </si>
  <si>
    <t>Jančálek Václav</t>
  </si>
  <si>
    <t>Mička Mikuláš</t>
  </si>
  <si>
    <t>Mikula Jindřich</t>
  </si>
  <si>
    <t>Bartoš Pavel Josef</t>
  </si>
  <si>
    <t>Mech Jan</t>
  </si>
  <si>
    <t>Petráš Tomáš</t>
  </si>
  <si>
    <t>Kocurek Bohuslav</t>
  </si>
  <si>
    <t>Hrbáč Jakub</t>
  </si>
  <si>
    <t>Hrbáč Ondřej</t>
  </si>
  <si>
    <t>Kuzník Jan</t>
  </si>
  <si>
    <t>Bábík Matouš</t>
  </si>
  <si>
    <t>Dluhoš Daniel</t>
  </si>
  <si>
    <t>Doleží Daniel</t>
  </si>
  <si>
    <t>Hýblová Tereza</t>
  </si>
  <si>
    <t>Chřibek Adam</t>
  </si>
  <si>
    <t>Lyčka Adam</t>
  </si>
  <si>
    <t>Marčík Ondřej</t>
  </si>
  <si>
    <t>Marčík Vojtěch</t>
  </si>
  <si>
    <t>Měkýš Jan</t>
  </si>
  <si>
    <t>Mikstein Vít</t>
  </si>
  <si>
    <t>Mistat Jakub</t>
  </si>
  <si>
    <t>Mrovec Benjamin</t>
  </si>
  <si>
    <t>Stanovský Jakub</t>
  </si>
  <si>
    <t>Szolony Viktorie</t>
  </si>
  <si>
    <t>Walczyk Filip</t>
  </si>
  <si>
    <t>Czech Daniel</t>
  </si>
  <si>
    <t>Hellebrand David</t>
  </si>
  <si>
    <t>Hellebrand Petr</t>
  </si>
  <si>
    <t>Hendrich František</t>
  </si>
  <si>
    <t>Chlebus Artur</t>
  </si>
  <si>
    <t>Kurka Štěpán</t>
  </si>
  <si>
    <t>Neuvirt Matěj</t>
  </si>
  <si>
    <t>Špilháček Mikuláš</t>
  </si>
  <si>
    <t>Křempek Jan</t>
  </si>
  <si>
    <t>Mlích Sebastian</t>
  </si>
  <si>
    <t>Reif Vojtěch</t>
  </si>
  <si>
    <t>Pavlík Jiří</t>
  </si>
  <si>
    <t>Popelka Lukáš</t>
  </si>
  <si>
    <t>Šafr Štěpán</t>
  </si>
  <si>
    <t>Vojkůvka Zdeněk</t>
  </si>
  <si>
    <t>Boniatti Damian Otto</t>
  </si>
  <si>
    <t>Hloušek David</t>
  </si>
  <si>
    <t>Koníček Jakub</t>
  </si>
  <si>
    <t>Mikulenka Vojtěch</t>
  </si>
  <si>
    <t>Beňuš Pavel</t>
  </si>
  <si>
    <t>Obrátil David</t>
  </si>
  <si>
    <t>Beniš Samuel</t>
  </si>
  <si>
    <t>Horník Marek</t>
  </si>
  <si>
    <t>Jureček Ondřej</t>
  </si>
  <si>
    <t>Jurečková Jana</t>
  </si>
  <si>
    <t>Kliš Jakub</t>
  </si>
  <si>
    <t>Króliczek Daniel</t>
  </si>
  <si>
    <t>Kučera Šimon</t>
  </si>
  <si>
    <t>Malaczynski Alex</t>
  </si>
  <si>
    <t>Misiarz Oliver</t>
  </si>
  <si>
    <t>Muroň Martin</t>
  </si>
  <si>
    <t>Slíva Daniel</t>
  </si>
  <si>
    <t>Soukup Adam</t>
  </si>
  <si>
    <t>Ščevík Daniel</t>
  </si>
  <si>
    <t>Ščevík Ondřej</t>
  </si>
  <si>
    <t>Yerko Dmytro</t>
  </si>
  <si>
    <t>Gajdičiar Martin</t>
  </si>
  <si>
    <t>Bajgar Jindřich</t>
  </si>
  <si>
    <t>Beinsteinova Nela</t>
  </si>
  <si>
    <t>Bilík Jan</t>
  </si>
  <si>
    <t>Bukovský Lukáš</t>
  </si>
  <si>
    <t>Czene Alexandr</t>
  </si>
  <si>
    <t>Czene Maxim</t>
  </si>
  <si>
    <t>Duda Jan</t>
  </si>
  <si>
    <t>Gambalová Nina</t>
  </si>
  <si>
    <t>Hrabovská Barbora</t>
  </si>
  <si>
    <t>Jacko Blažej</t>
  </si>
  <si>
    <t>Jacková Emma</t>
  </si>
  <si>
    <t>Jurošek Samuel</t>
  </si>
  <si>
    <t>Magnusek Štěpán</t>
  </si>
  <si>
    <t>Marjová Sabina</t>
  </si>
  <si>
    <t>Mika Viktor</t>
  </si>
  <si>
    <t>Nábělková Elena</t>
  </si>
  <si>
    <t>Ometáková Natálie</t>
  </si>
  <si>
    <t>Oršulík Jan</t>
  </si>
  <si>
    <t>Ožana Pavel</t>
  </si>
  <si>
    <t>Pašanda Jonáš</t>
  </si>
  <si>
    <t>Pavlát Michael</t>
  </si>
  <si>
    <t>Pleva Mikuláš</t>
  </si>
  <si>
    <t>Potočiar Jiří</t>
  </si>
  <si>
    <t>Smiešková Tereza</t>
  </si>
  <si>
    <t>Srba Jiří</t>
  </si>
  <si>
    <t>Stankovičová Victoria</t>
  </si>
  <si>
    <t>Stonišová Martina</t>
  </si>
  <si>
    <t>Třaslín Filip</t>
  </si>
  <si>
    <t>Tvardek Pavel</t>
  </si>
  <si>
    <t>Vídenská Ester</t>
  </si>
  <si>
    <t>Vydrová Lucie</t>
  </si>
  <si>
    <t>Vyrobík Štěpán</t>
  </si>
  <si>
    <t>Borovička Vít</t>
  </si>
  <si>
    <t>Čermák Robert</t>
  </si>
  <si>
    <t>Dračka Alexander</t>
  </si>
  <si>
    <t>Gavač Michal</t>
  </si>
  <si>
    <t>Hlaváček Filip</t>
  </si>
  <si>
    <t>Honců James W.</t>
  </si>
  <si>
    <t>Hos Sebastian Patrik</t>
  </si>
  <si>
    <t>Chalupa Dominik</t>
  </si>
  <si>
    <t>Kulhánek Matouš</t>
  </si>
  <si>
    <t>Lupinski Daniel</t>
  </si>
  <si>
    <t>Maršo Antonín</t>
  </si>
  <si>
    <t>Pichenko Ruslan</t>
  </si>
  <si>
    <t>Strebčuk Nikolai</t>
  </si>
  <si>
    <t>Svoboda Tobias</t>
  </si>
  <si>
    <t>Svobodová Diana</t>
  </si>
  <si>
    <t>Šeděnka Milan</t>
  </si>
  <si>
    <t>Šeděnka Zikmund</t>
  </si>
  <si>
    <t>Šlachta Jakub</t>
  </si>
  <si>
    <t>Tománek Jindřich</t>
  </si>
  <si>
    <t>Wolná Anežka</t>
  </si>
  <si>
    <t>Wolný Matyáš</t>
  </si>
  <si>
    <t>Zimčík Adam</t>
  </si>
  <si>
    <t>Židek Damian</t>
  </si>
  <si>
    <t>Židková Agnes</t>
  </si>
  <si>
    <t>Kubalák Matyáš</t>
  </si>
  <si>
    <t>Kubíček Rafael</t>
  </si>
  <si>
    <t>Stachura Tomáš</t>
  </si>
  <si>
    <t>Uhrák Matěj</t>
  </si>
  <si>
    <t>Černík Ondřej</t>
  </si>
  <si>
    <t>Feranec Matyáš</t>
  </si>
  <si>
    <t>Haivoronskyi Bohdan</t>
  </si>
  <si>
    <t>Honová Tereza</t>
  </si>
  <si>
    <t>Kroupová Martina</t>
  </si>
  <si>
    <t>Pala Kristián</t>
  </si>
  <si>
    <t>Sochor Matyáš</t>
  </si>
  <si>
    <t>Staněk Filip</t>
  </si>
  <si>
    <t>Sýkora Kristián</t>
  </si>
  <si>
    <t>Vaculík Matyáš</t>
  </si>
  <si>
    <t>Duží Jan</t>
  </si>
  <si>
    <t>Košárek František</t>
  </si>
  <si>
    <t>Stuchlý Jiří</t>
  </si>
  <si>
    <t>Chalupa Milan</t>
  </si>
  <si>
    <t>Lasota Vítězslav</t>
  </si>
  <si>
    <t>Rys Bruno</t>
  </si>
  <si>
    <t>Balint Peter</t>
  </si>
  <si>
    <t>Czebe Attila</t>
  </si>
  <si>
    <t>Fantaz Maksim</t>
  </si>
  <si>
    <t>Cheraghi Amin</t>
  </si>
  <si>
    <t>Ižip Robert</t>
  </si>
  <si>
    <t>Kaliszuk Kamil</t>
  </si>
  <si>
    <t>Kleman Miroslav</t>
  </si>
  <si>
    <t>Kruckenhauser Arthur</t>
  </si>
  <si>
    <t>Martirosyan Haik M.</t>
  </si>
  <si>
    <t>Mouret Paul</t>
  </si>
  <si>
    <t>Mwashe Philip</t>
  </si>
  <si>
    <t>Panek Bartosz</t>
  </si>
  <si>
    <t>Peyrer Konstantin</t>
  </si>
  <si>
    <t>Rakhmangulova Anastasiya</t>
  </si>
  <si>
    <t>Sokolovský Jakub</t>
  </si>
  <si>
    <t>Subirats Ruiz Sergi</t>
  </si>
  <si>
    <t>Škreko Igor</t>
  </si>
  <si>
    <t>Taragelová Martina</t>
  </si>
  <si>
    <t>Teclaf Pawel</t>
  </si>
  <si>
    <t>Teske Henrik</t>
  </si>
  <si>
    <t>Tyshchenko Viktor</t>
  </si>
  <si>
    <t>Varley Nicolas</t>
  </si>
  <si>
    <t>Vasilenko Dmitry</t>
  </si>
  <si>
    <t>Warchol Kamil</t>
  </si>
  <si>
    <t>Winter Patrick Dr.</t>
  </si>
  <si>
    <t>2023</t>
  </si>
  <si>
    <t>KOS</t>
  </si>
  <si>
    <t>EGY</t>
  </si>
  <si>
    <t>KEN</t>
  </si>
  <si>
    <t>700</t>
  </si>
  <si>
    <t>414</t>
  </si>
  <si>
    <t>073</t>
  </si>
  <si>
    <t>034</t>
  </si>
  <si>
    <t>11001 TJ Bohemians Praha</t>
  </si>
  <si>
    <t>11002 ŠK Sokol Vyšehrad</t>
  </si>
  <si>
    <t>11004 ŠK Dopravní podnik Praha</t>
  </si>
  <si>
    <t>11006 TJ Pankrác</t>
  </si>
  <si>
    <t>11008 USK Praha</t>
  </si>
  <si>
    <t>11010 Šachový klub Loko Praha</t>
  </si>
  <si>
    <t>11011 TJ Sokol Praha-Vršovice</t>
  </si>
  <si>
    <t>11012 Šachový klub Viktoria Žižkov</t>
  </si>
  <si>
    <t>11014 SK OAZA Praha</t>
  </si>
  <si>
    <t>11015 TJ Kobylisy</t>
  </si>
  <si>
    <t>11016 ŠO Praga Praha</t>
  </si>
  <si>
    <t>11020 ŠK Mahrla Praha z.s.</t>
  </si>
  <si>
    <t>11022 SK Rapid Praha</t>
  </si>
  <si>
    <t>11027 PSK Union Praha</t>
  </si>
  <si>
    <t>11028 GROP Praha</t>
  </si>
  <si>
    <t>11029 ŠK Praha-Smíchov</t>
  </si>
  <si>
    <t>11032 DDM Praha 6</t>
  </si>
  <si>
    <t>11033 TJ Zora Praha</t>
  </si>
  <si>
    <t>11048 SK LISA</t>
  </si>
  <si>
    <t>11050 Unichess</t>
  </si>
  <si>
    <t>11051 Šachový klub Bohnice</t>
  </si>
  <si>
    <t>11053 SK Lokomotiva Radlice</t>
  </si>
  <si>
    <t>11054 Šachový spolek Újezd nad Lesy</t>
  </si>
  <si>
    <t>11055 Šachový oddíl TJ DUKLA Praha</t>
  </si>
  <si>
    <t>11058 ŠK Mlejn</t>
  </si>
  <si>
    <t>11059 ŠK Aurora</t>
  </si>
  <si>
    <t>11060 Steinitz - Makabi Praha</t>
  </si>
  <si>
    <t>11061 Sokol Nebušice</t>
  </si>
  <si>
    <t>11063 Šachový klub Praha 4</t>
  </si>
  <si>
    <t>11066 Šachy Štěpán</t>
  </si>
  <si>
    <t>11067 ŠK Molekula</t>
  </si>
  <si>
    <t>11068 Šachový klub Na Smetance, z.s.</t>
  </si>
  <si>
    <t>11069 Chess Queen</t>
  </si>
  <si>
    <t>11070 ŠK GEMINI PRAHA z.s.</t>
  </si>
  <si>
    <t>11700 Individuální člen PŠS</t>
  </si>
  <si>
    <t>12001 Sokol Postupice</t>
  </si>
  <si>
    <t>12003 TJ Jawa Brodce</t>
  </si>
  <si>
    <t>12007 TJ Spartak Vlašim</t>
  </si>
  <si>
    <t>12008 TJ Kavalier Sázava z.s.</t>
  </si>
  <si>
    <t>12009 Šachová škola STAMAT, z.s.</t>
  </si>
  <si>
    <t>12056 Šachový klub Zdice</t>
  </si>
  <si>
    <t>12057 Šachový klub při MĚÚ Hostomice</t>
  </si>
  <si>
    <t>12101 ŠK Kladno</t>
  </si>
  <si>
    <t>12104 SK DDM Slaný</t>
  </si>
  <si>
    <t>12105 Šachový oddíl Stochov z.s.</t>
  </si>
  <si>
    <t>12106 Šachový klub Velvary</t>
  </si>
  <si>
    <t>12107 Sokol Buštěhrad</t>
  </si>
  <si>
    <t>12110 ŠO TP Nova Kladno, z.s.</t>
  </si>
  <si>
    <t>12112 Šachový klub Zlonice</t>
  </si>
  <si>
    <t>12152 ŠK Český Brod</t>
  </si>
  <si>
    <t>12153 TJ Sokol Sendražice, z.s.</t>
  </si>
  <si>
    <t>12154 Šachový spolek Kostelec nad Černými lesy</t>
  </si>
  <si>
    <t>12158 Sokol Kolín</t>
  </si>
  <si>
    <t>12201 SPORTOVNÍ KLUBY Slavoj Čáslav</t>
  </si>
  <si>
    <t>12202 TJ Sparta Kutná Hora</t>
  </si>
  <si>
    <t>12251 TJ KRALUPY, z.s.</t>
  </si>
  <si>
    <t>12253 TJ Neratovice</t>
  </si>
  <si>
    <t>12256 T.J. Sokol Mšeno - šachový oddíl</t>
  </si>
  <si>
    <t>12257 Šach Mělník</t>
  </si>
  <si>
    <t>12302 Šachklub města Dobrovice, z.s.</t>
  </si>
  <si>
    <t>12303 Sokol Mladá Boleslav</t>
  </si>
  <si>
    <t>12304 ŠK Karbo Benátky nad Jizerou</t>
  </si>
  <si>
    <t>12305 TJ Auto Škoda Mladá Boleslav</t>
  </si>
  <si>
    <t>12352 TJ Bohemia Poděbrady</t>
  </si>
  <si>
    <t>12353 Šachový klub Rožďalovice</t>
  </si>
  <si>
    <t>12354 Sokol Pečky</t>
  </si>
  <si>
    <t>12355 DDM Sokol Nymburk</t>
  </si>
  <si>
    <t>12361 ŠK JOLY Lysá nad Labem, z.s.</t>
  </si>
  <si>
    <t>12363 ŠK Milovice</t>
  </si>
  <si>
    <t>12401 Sokol Brandýs nad Labem</t>
  </si>
  <si>
    <t>12402 TJ AERO Odolena Voda</t>
  </si>
  <si>
    <t>12403 Klub šachistů Říčany 1925</t>
  </si>
  <si>
    <t>12405 ŠK Spartak Čelákovice</t>
  </si>
  <si>
    <t>12408 Sokol Struhařov z.s.</t>
  </si>
  <si>
    <t>12412 Pravý Hradec, z.s.</t>
  </si>
  <si>
    <t>12414 Šachy Polabí, z.s.</t>
  </si>
  <si>
    <t>12452 TJ Hostivice</t>
  </si>
  <si>
    <t>12458 ŠK Řevnice</t>
  </si>
  <si>
    <t>12459 CAISSA Roztoky</t>
  </si>
  <si>
    <t>12460 ŠK Medvědi Zvole</t>
  </si>
  <si>
    <t>12461 ŠK Mníšek pod Brdy</t>
  </si>
  <si>
    <t>12501 Šachový klub Příbram-Baník, spolek</t>
  </si>
  <si>
    <t>12502 TJ Jince</t>
  </si>
  <si>
    <t>12503 Šachový klub KDJS Sedlčany, z.s.</t>
  </si>
  <si>
    <t>12506 ŠK Kovohutě Příbram</t>
  </si>
  <si>
    <t>12509 Šachový oddíl TJ Sokol Voznice, z.s.</t>
  </si>
  <si>
    <t>12551 ŠK Rakovník</t>
  </si>
  <si>
    <t>12553 Český lev Kolešovice-šachový klub, z.s.</t>
  </si>
  <si>
    <t>12700 Individuální člen SŠS</t>
  </si>
  <si>
    <t>13002 SK ROYAL</t>
  </si>
  <si>
    <t>13003 QCC České Budějovice</t>
  </si>
  <si>
    <t>13004 ŠK Týn nad Vltavou</t>
  </si>
  <si>
    <t>13010 ŠO Hraničář Horní Stropnice</t>
  </si>
  <si>
    <t>13011 Slávia České Budějovice</t>
  </si>
  <si>
    <t>13012 ŠK Olympia České Budějovice, z.s.</t>
  </si>
  <si>
    <t>13013 Šachová akademie VŠTE, z.s.</t>
  </si>
  <si>
    <t>13051 ŠK Český Krumlov</t>
  </si>
  <si>
    <t>13053 TJ Spartak Kaplice</t>
  </si>
  <si>
    <t>13101 TJ Slovan Jindřichův Hradec</t>
  </si>
  <si>
    <t>13102 TJ Jiskra Třeboň</t>
  </si>
  <si>
    <t>13155 Chess club Písek, z.s.</t>
  </si>
  <si>
    <t>13201 ŠO TJ Tatran Prachatice</t>
  </si>
  <si>
    <t>13202 TJ Sokol Čkyně</t>
  </si>
  <si>
    <t>13251 TJ ČZ Strakonice</t>
  </si>
  <si>
    <t>13301 Sokol Tábor</t>
  </si>
  <si>
    <t>13302 Šachový spolek Bechyně</t>
  </si>
  <si>
    <t>13303 SK Sezimovo Ústí, z.s. oddíl šachy</t>
  </si>
  <si>
    <t>13304 TJ Spartak Sezimovo Ústí</t>
  </si>
  <si>
    <t>13305 TJ Spartak Soběslav</t>
  </si>
  <si>
    <t>13306 ŠK Veselí n.L.</t>
  </si>
  <si>
    <t>13307 ŠACHklub Tábor z.s.</t>
  </si>
  <si>
    <t>13700 Individuální člen JŠS</t>
  </si>
  <si>
    <t>14001 Sokol Domažlice</t>
  </si>
  <si>
    <t>14003 ŠK Kdyně</t>
  </si>
  <si>
    <t>14005 TJ Sokol Postřekov</t>
  </si>
  <si>
    <t>14051 ŠK Sokol Klatovy</t>
  </si>
  <si>
    <t>14056 Šachklub Sokol Sušice</t>
  </si>
  <si>
    <t>14101 TJ Lokomotiva Plzeň</t>
  </si>
  <si>
    <t>14104 TJ Plzeň Košutka z.s.</t>
  </si>
  <si>
    <t>14105 TJ Sokol Plzeň-Letná</t>
  </si>
  <si>
    <t>14107 SK Petřín Plzeň</t>
  </si>
  <si>
    <t>14108 ŠK 64 Plzeň</t>
  </si>
  <si>
    <t>14152 ŠK Líně</t>
  </si>
  <si>
    <t>14158 TJ Šakal Kozolupy</t>
  </si>
  <si>
    <t>14159 ŠK Garde Kaznějov</t>
  </si>
  <si>
    <t>14160 TJ Sokol Město Touškov z.s.</t>
  </si>
  <si>
    <t>14201 ŠK Přeštice</t>
  </si>
  <si>
    <t>14203 ŠK Dvorec</t>
  </si>
  <si>
    <t>14306 ŠK DDM Planá u Mar.Lázní</t>
  </si>
  <si>
    <t>14308 ŠK Tachov</t>
  </si>
  <si>
    <t>14700 Individuální člen ŠSPK</t>
  </si>
  <si>
    <t>15004 AVZO-STSČ Františkovy Lázně</t>
  </si>
  <si>
    <t>15005 ŠK Valdštejn Cheb</t>
  </si>
  <si>
    <t>15051 Karlovarský šachklub Tietz</t>
  </si>
  <si>
    <t>15052 ŠK Karlovy Vary</t>
  </si>
  <si>
    <t>15053 TJ Tašovice</t>
  </si>
  <si>
    <t>15055 TJ Olympie Hroznětín</t>
  </si>
  <si>
    <t>15057 TJ Ostrov</t>
  </si>
  <si>
    <t>15058 ŠK Caissa Nová Role</t>
  </si>
  <si>
    <t>15059 TJ Sokol Teplá, z.s.</t>
  </si>
  <si>
    <t>15101 TJ Baník Habartov</t>
  </si>
  <si>
    <t>15102 TJ Spartak Horní Slavkov</t>
  </si>
  <si>
    <t>15103 KD Chemie Sokolov</t>
  </si>
  <si>
    <t>15106 ŠK Spartak Chodov</t>
  </si>
  <si>
    <t>15110 ŠK Hartenberg</t>
  </si>
  <si>
    <t>15700 Individuální člen KŠSKV</t>
  </si>
  <si>
    <t>16001 SK Děčín</t>
  </si>
  <si>
    <t>16002 ŠK Slavie Děčín</t>
  </si>
  <si>
    <t>16051 Šachový klub Slovan Jirkov</t>
  </si>
  <si>
    <t>16052 TJ Klášterec nad Ohří</t>
  </si>
  <si>
    <t>16054 TJ Sokol Údlice</t>
  </si>
  <si>
    <t>16101 ŠK Slavoj Litoměřice, z.s.</t>
  </si>
  <si>
    <t>16103 ASK Lovosice</t>
  </si>
  <si>
    <t>16105 Klub šachistů Štětí</t>
  </si>
  <si>
    <t>16151 Šachový klub Louny z.s.</t>
  </si>
  <si>
    <t>16152 TJ Tatran Podbořany z.s.</t>
  </si>
  <si>
    <t>16153 Šachový klub Postoloprty, z.s.</t>
  </si>
  <si>
    <t>16154 ŠK Magic Žatec</t>
  </si>
  <si>
    <t>16156 Krásnodvorská MYSLIVNA</t>
  </si>
  <si>
    <t>16206 TJ Sokol Litvínov-Lom.</t>
  </si>
  <si>
    <t>16207 ŠK Most</t>
  </si>
  <si>
    <t>16209 CHESS MOST</t>
  </si>
  <si>
    <t>16253 DDM Osek</t>
  </si>
  <si>
    <t>16255 Dům dětí a mládeže Cvrček</t>
  </si>
  <si>
    <t>16258 ŠK Teplice</t>
  </si>
  <si>
    <t>16259 Šachový klub Teplice</t>
  </si>
  <si>
    <t>16303 Šachy Povrly</t>
  </si>
  <si>
    <t>16304 TJ Libouchec</t>
  </si>
  <si>
    <t>16305 TJ Svádov-Olšinky</t>
  </si>
  <si>
    <t>16308 SK Šachy Chlumec</t>
  </si>
  <si>
    <t>16310 ŠK Spartak Ústí nad Labem</t>
  </si>
  <si>
    <t>16700 Individuální člen ÚŠS</t>
  </si>
  <si>
    <t>17001 ŠK Česká Lípa</t>
  </si>
  <si>
    <t>17003 1. Novoborský ŠK</t>
  </si>
  <si>
    <t>17006 TJ Slovan Varnsdorf z.s.</t>
  </si>
  <si>
    <t>17008 ŠK Stráž pod Ralskem</t>
  </si>
  <si>
    <t>17052 TJ Bižuterie Jablonec n.Nisou</t>
  </si>
  <si>
    <t>17055 TJ Jiskra Tanvald</t>
  </si>
  <si>
    <t>17102 TJ Lokomotiva Liberec</t>
  </si>
  <si>
    <t>17105 TJ Desko Liberec</t>
  </si>
  <si>
    <t>17151 ŠK ZIKUDA Turnov, z.s.</t>
  </si>
  <si>
    <t>17153 ŠK Libštát</t>
  </si>
  <si>
    <t>17154 TJ Spartak Rokytnice n.Jizerou</t>
  </si>
  <si>
    <t>17201 TJ Krásná Lípa</t>
  </si>
  <si>
    <t>17204 Šachový klub Frýdlant, z.s.</t>
  </si>
  <si>
    <t>17205 ŠK SLAVIA Liberec, z.s.</t>
  </si>
  <si>
    <t>17206 ŠK Kapličák Liberec, spolek</t>
  </si>
  <si>
    <t>17700 Individuální člen ŠSLK</t>
  </si>
  <si>
    <t>18004 Sokol Hradec Králové</t>
  </si>
  <si>
    <t>18005 TJ Jiskra  Nový Bydžov</t>
  </si>
  <si>
    <t>18006 Šachový klub Lípa, z.s.</t>
  </si>
  <si>
    <t>18010 ŠK DDM Třebechovice pod Orebem</t>
  </si>
  <si>
    <t>18013 ŠŠPM Lipky HK</t>
  </si>
  <si>
    <t>18051 Šachový klub Jičín z.s.</t>
  </si>
  <si>
    <t>18052 TJ Jiskra Hořice v Podkrkonoší</t>
  </si>
  <si>
    <t>18053 TJ SKP Valdice</t>
  </si>
  <si>
    <t>18056 TJ Sokol Lužany</t>
  </si>
  <si>
    <t>18057 TJ Nová Paka</t>
  </si>
  <si>
    <t>18058 TJ Lázně Bělohrad z.s.</t>
  </si>
  <si>
    <t>18060 Šachový klub Lomnice nad Popelkou, z.s.</t>
  </si>
  <si>
    <t>18063 Šachový klub Sobotka 2009, o.s.</t>
  </si>
  <si>
    <t>18103 TJ Náchod</t>
  </si>
  <si>
    <t>18104 TJ Jiskra Jaroměř</t>
  </si>
  <si>
    <t>18107 Šachový klub Česká Skalice, z.s.</t>
  </si>
  <si>
    <t>18108 TJ Slovan Broumov</t>
  </si>
  <si>
    <t>18109 TJ Hronov</t>
  </si>
  <si>
    <t>18110 Šachový klub Nové Město nad Metují, z.s.</t>
  </si>
  <si>
    <t>18115 Šachový klub Červený Kostelec z.s.</t>
  </si>
  <si>
    <t>18155 ŠK DDM Kostelec nad Orlicí</t>
  </si>
  <si>
    <t>18159 ŠK Doudleby nad Orlicí</t>
  </si>
  <si>
    <t>18161 Region Panda, z.s.</t>
  </si>
  <si>
    <t>18201 TJ Lokomotiva Trutnov</t>
  </si>
  <si>
    <t>18204 TJ Sokol Dubenec</t>
  </si>
  <si>
    <t>18205 TJ Dvůr Králové nad Labem, z.s.</t>
  </si>
  <si>
    <t>18206 TJ Tatran Hostinné</t>
  </si>
  <si>
    <t>18209 TJ Spartak Vrchlabí</t>
  </si>
  <si>
    <t>18211 Šachklub Jilemnice</t>
  </si>
  <si>
    <t>18700 Individuální člen KHŠS</t>
  </si>
  <si>
    <t>19001 TJ ŠO Chrudim</t>
  </si>
  <si>
    <t>19003 TJ Sokol Zaječice</t>
  </si>
  <si>
    <t>19004 ŠO Hlinsko</t>
  </si>
  <si>
    <t>19006 TJ Sokol Krouna</t>
  </si>
  <si>
    <t>19011 Jiskra Heřmanův Městec</t>
  </si>
  <si>
    <t>19015 TJ CHS Chotěboř</t>
  </si>
  <si>
    <t>19054 Šachový klub Rapid Pardubice, z.s.</t>
  </si>
  <si>
    <t>19056 Sokol Lázně Bohdaneč</t>
  </si>
  <si>
    <t>19057 2222 ŠK Polabiny, z.s.</t>
  </si>
  <si>
    <t>19059 ŠK Bohemia Pardubice z.s.</t>
  </si>
  <si>
    <t>19060 Šachový spolek Železné hory</t>
  </si>
  <si>
    <t>19101 TJ Štefanydes Polička</t>
  </si>
  <si>
    <t>19102 Šachový klub Litomyšl</t>
  </si>
  <si>
    <t>19103 ŠK Svitavy</t>
  </si>
  <si>
    <t>19107 TJ Slovan Moravská Třebová</t>
  </si>
  <si>
    <t>19108 Sokol Městečko Trnávka</t>
  </si>
  <si>
    <t>19151 TJ Lokomotiva Česká Třebová</t>
  </si>
  <si>
    <t>19153 Šachový oddíl Horní Čermná z.s.</t>
  </si>
  <si>
    <t>19154 Šachový klub Choceň, z.s.</t>
  </si>
  <si>
    <t>19155 TJ Jablonné nad Orlicí</t>
  </si>
  <si>
    <t>19156 ŠO Kunvaldská a.s. Kunvald</t>
  </si>
  <si>
    <t>19159 Sokol Mistrovice</t>
  </si>
  <si>
    <t>19161 Šachový klub Ústí nad Orlicí, z.s.</t>
  </si>
  <si>
    <t>19162 ŠK Vysoké Mýto</t>
  </si>
  <si>
    <t>19163 SK Žamberk</t>
  </si>
  <si>
    <t>19164 TJ Spartak Letohrad</t>
  </si>
  <si>
    <t>19166 TJ Sokol Němčice</t>
  </si>
  <si>
    <t>19167 TJ Lanškroun</t>
  </si>
  <si>
    <t>19169 Šachový klub Dolní Čermná, z.s.</t>
  </si>
  <si>
    <t>19172 TJ Sokol Nekoř</t>
  </si>
  <si>
    <t>19173 ŠK Řetůvka</t>
  </si>
  <si>
    <t>19700 Individuální člen PDŠS</t>
  </si>
  <si>
    <t>21003 Šachový klub Světlá nad Sázavou</t>
  </si>
  <si>
    <t>21004 ŠK AZ CENTRUM Havlíčkův Brod</t>
  </si>
  <si>
    <t>21005 ŠO TJ Sokol Oudoleň</t>
  </si>
  <si>
    <t>21053 ŠO Gordic Jihlava</t>
  </si>
  <si>
    <t>21057 SŠK Cejle</t>
  </si>
  <si>
    <t>21068 ZŠ O. Březiny Jihlava</t>
  </si>
  <si>
    <t>21102 TJ Jiskra Humpolec</t>
  </si>
  <si>
    <t>21103 TJ Spartak Pelhřimov</t>
  </si>
  <si>
    <t>21161 TJ Náměšť n/Oslavou</t>
  </si>
  <si>
    <t>21164 ŠK Caissa Třebíč z.s.</t>
  </si>
  <si>
    <t>21165 DDM Budík Moravské Budějovice</t>
  </si>
  <si>
    <t>21203 TJ Žďár nad Sázavou z.s.</t>
  </si>
  <si>
    <t>21205 Sokol Jámy</t>
  </si>
  <si>
    <t>21206 Sokol Nové Veselí</t>
  </si>
  <si>
    <t>21209 Spartak Velká Bíteš</t>
  </si>
  <si>
    <t>21212 Šachový oddíl Křižánky</t>
  </si>
  <si>
    <t>21700 Individuální člen KŠSV</t>
  </si>
  <si>
    <t>22002 ASK Blansko</t>
  </si>
  <si>
    <t>22003 Slavia  Boskovice</t>
  </si>
  <si>
    <t>22005 Sokol Jedovnice</t>
  </si>
  <si>
    <t>22009 Sokol Rudice</t>
  </si>
  <si>
    <t>22010 TJ Sokol Vanovice, z.s.,</t>
  </si>
  <si>
    <t>22011 Spartak Adamov</t>
  </si>
  <si>
    <t>22015 TJ Sloup</t>
  </si>
  <si>
    <t>22016 ŠK GARDE Lipovec</t>
  </si>
  <si>
    <t>22017 Šachový klub Kunštát, z.s.</t>
  </si>
  <si>
    <t>22020 Jevíčko</t>
  </si>
  <si>
    <t>22021 TJ Sokol Rovečné</t>
  </si>
  <si>
    <t>22022 Šachový klub Letovice, z.s.</t>
  </si>
  <si>
    <t>22053 Šachový klub Lokomotiva Brno, z.s.</t>
  </si>
  <si>
    <t>22054 Šachový klub Moravská Slavia</t>
  </si>
  <si>
    <t>22055 ŠK Bystrc Oilers</t>
  </si>
  <si>
    <t>22060 ŠK 64 Brno</t>
  </si>
  <si>
    <t>22068 ŠK Vinohrady Brno</t>
  </si>
  <si>
    <t>22069 VSK Univerzita Brno</t>
  </si>
  <si>
    <t>22070 Šachový klub DM Klášterského 4, Brno</t>
  </si>
  <si>
    <t>22072 Šachová škola HŘÍBATA</t>
  </si>
  <si>
    <t>22073 MINT Chess Academy, z.s.</t>
  </si>
  <si>
    <t>22105 ŠK Kuřim, z.s.</t>
  </si>
  <si>
    <t>22106 TJ Slovan Ivančice</t>
  </si>
  <si>
    <t>22109 ŠK Střelice</t>
  </si>
  <si>
    <t>22114 Šachy Zastávka</t>
  </si>
  <si>
    <t>22116 ŠK Tišnov</t>
  </si>
  <si>
    <t>22117 Jezdci Jundrov</t>
  </si>
  <si>
    <t>22118 TJ Sokol Těšany z.s.</t>
  </si>
  <si>
    <t>22151 Mír Velké Bílovice</t>
  </si>
  <si>
    <t>22156 Sokol ČOS Vranovice</t>
  </si>
  <si>
    <t>22159 Sokol Lanžhot</t>
  </si>
  <si>
    <t>22162 Tatran Poštorná</t>
  </si>
  <si>
    <t>22163 ŠK Hustopeče</t>
  </si>
  <si>
    <t>22164 ŠK Slavoj Velké Pavlovice</t>
  </si>
  <si>
    <t>22166 Šachový klub Galerie Závodný Mikulov, za</t>
  </si>
  <si>
    <t>22204 Jiskra Strážnice</t>
  </si>
  <si>
    <t>22208 SK Ježov</t>
  </si>
  <si>
    <t>22219 SK Podlužan Prušánky z.s.</t>
  </si>
  <si>
    <t>22220 ŠK Veselí n/M</t>
  </si>
  <si>
    <t>22221 ŠK Hodonín</t>
  </si>
  <si>
    <t>22223 Š.K. 1923 Sokol Kyjov</t>
  </si>
  <si>
    <t>22224 ŠK Dolní Bojanovice</t>
  </si>
  <si>
    <t>22227 KVASACO Vacenovice</t>
  </si>
  <si>
    <t>22252 ŠO MKS Vyškov</t>
  </si>
  <si>
    <t>22257 TJ Sport Bučovice, z.s.</t>
  </si>
  <si>
    <t>22262 ŠK Merta Slavkov u Brna</t>
  </si>
  <si>
    <t>22266 Šachy Brankovice z.s.</t>
  </si>
  <si>
    <t>22267 ŠO TP Habrovany, z.s.</t>
  </si>
  <si>
    <t>22269 ŠK Svornost Rousínovec</t>
  </si>
  <si>
    <t>22303 Optika Medek TJ Hodonice</t>
  </si>
  <si>
    <t>22305 Sokol Štítary</t>
  </si>
  <si>
    <t>22310 ŠK Sebranci RH</t>
  </si>
  <si>
    <t>22313 GPOA Znojmo, spolek</t>
  </si>
  <si>
    <t>22314 ŠK Břežany-Pravice</t>
  </si>
  <si>
    <t>22315 Sokol Dobšice, z.s.</t>
  </si>
  <si>
    <t>22700 Individuální člen JmŠS</t>
  </si>
  <si>
    <t>23001 ŠK Bystřice pod Hostýnem</t>
  </si>
  <si>
    <t>23002 ŠK Prusinovice</t>
  </si>
  <si>
    <t>23003 ŠK Holešov</t>
  </si>
  <si>
    <t>23006 SK Rusava</t>
  </si>
  <si>
    <t>23008 Slavia Kroměříž</t>
  </si>
  <si>
    <t>23012 Sokol Litenčice</t>
  </si>
  <si>
    <t>23013 Sokol Postoupky</t>
  </si>
  <si>
    <t>23014 TJ Sokol Pravčice</t>
  </si>
  <si>
    <t>23022 TJ Lutopecny-Měrůtky</t>
  </si>
  <si>
    <t>23025 ŠK Loukov</t>
  </si>
  <si>
    <t>23027 ŠK Sulimov</t>
  </si>
  <si>
    <t>23029 ŠO TJ Zborovice</t>
  </si>
  <si>
    <t>23030 SK EMKaD Holešov</t>
  </si>
  <si>
    <t>23031 T.J. Sokol Morkovice</t>
  </si>
  <si>
    <t>23033 ŠK Rajnochovice</t>
  </si>
  <si>
    <t>23034 Šachový oddíl při TYMY Holešov</t>
  </si>
  <si>
    <t>23052 Dolní Němčí</t>
  </si>
  <si>
    <t>23055 ŠO Kunovice</t>
  </si>
  <si>
    <t>23059 SK Boršice</t>
  </si>
  <si>
    <t>23074 TJ Velehrad z.s.</t>
  </si>
  <si>
    <t>23078 Šachový oddíl Mařatice, z.s.</t>
  </si>
  <si>
    <t>23079 TJ Orel Nivnice</t>
  </si>
  <si>
    <t>23080 KK-ŠK Osvětimany</t>
  </si>
  <si>
    <t>23081 TJ Polešovice</t>
  </si>
  <si>
    <t>23083 TJ Vlčnov</t>
  </si>
  <si>
    <t>23087 TJ Bojkovice</t>
  </si>
  <si>
    <t>23088 ŠK Staré Město</t>
  </si>
  <si>
    <t>23101 Gumárny Zubří</t>
  </si>
  <si>
    <t>23104 MEZ Vsetín</t>
  </si>
  <si>
    <t>23106 Sokol Bystřička</t>
  </si>
  <si>
    <t>23107 Sokol Francova Lhota</t>
  </si>
  <si>
    <t>23110 Sokol Huslenky</t>
  </si>
  <si>
    <t>23114 Tělovýchovná jednota Sokol Ústí z.s.</t>
  </si>
  <si>
    <t>23115 Sokol Val.Polanka</t>
  </si>
  <si>
    <t>23123 TJ Valašské Meziříčí</t>
  </si>
  <si>
    <t>23125 ŠO TJ Karolinka</t>
  </si>
  <si>
    <t>23126 KH Zašová</t>
  </si>
  <si>
    <t>23127 Šachový klub Vsetín, z.s.</t>
  </si>
  <si>
    <t>23129 ŠO TJ Sokol Lužná</t>
  </si>
  <si>
    <t>23130 TJ Sokol Valašská Bystřice</t>
  </si>
  <si>
    <t>23131 Šachy Hošťálková z.s.</t>
  </si>
  <si>
    <t>23153 Fatra Slavia Napajedla</t>
  </si>
  <si>
    <t>23155 Sportovní klub Brumov-Bylnice, z.s.</t>
  </si>
  <si>
    <t>23156 SK Horní Lhota</t>
  </si>
  <si>
    <t>23160 ŠK DDM Slavičín</t>
  </si>
  <si>
    <t>23163 Šachový klub Valašské Klobouky z.s.</t>
  </si>
  <si>
    <t>23167 ŠK Zlín, z.s.</t>
  </si>
  <si>
    <t>23171 ŠK Zlín-Malenovice, z.s.</t>
  </si>
  <si>
    <t>23172 ŠO SK Pozlovice</t>
  </si>
  <si>
    <t>23173 ŠK ZAS</t>
  </si>
  <si>
    <t>23700 Individuální člen ŠSZK</t>
  </si>
  <si>
    <t>24001 SK Řetězárna</t>
  </si>
  <si>
    <t>24004 TJ Zlaté Hory</t>
  </si>
  <si>
    <t>24005 Šachový klub Jeseník, z.s.</t>
  </si>
  <si>
    <t>24051 Agentura 64 Grygov</t>
  </si>
  <si>
    <t>24052 Šachový klub Olomouc z.s.</t>
  </si>
  <si>
    <t>24057 SK Olomouc Sigma MŽ</t>
  </si>
  <si>
    <t>24060 Tatran Litovel</t>
  </si>
  <si>
    <t>24061 TJ ŠK DUE POP Uničov</t>
  </si>
  <si>
    <t>24062 Šachový klub Bohuňovice, z.s.</t>
  </si>
  <si>
    <t>24065 ŠK SIGMIA Olomouc</t>
  </si>
  <si>
    <t>24066 ŠK Šternberk</t>
  </si>
  <si>
    <t>24069 Matadoor Přáslavice</t>
  </si>
  <si>
    <t>24070 ŠK ZŠ Horka nad Moravou</t>
  </si>
  <si>
    <t>24071 Šachy Bukovany</t>
  </si>
  <si>
    <t>24101 Oddíl šachů Sportovního klubu Prostějov</t>
  </si>
  <si>
    <t>24104 Sokol Konice</t>
  </si>
  <si>
    <t>24105 Sokol Přemyslovice</t>
  </si>
  <si>
    <t>24108 SK ROŠÁDA Prostějov, z.s.</t>
  </si>
  <si>
    <t>24156 TJ Sokol Skalička z.s.</t>
  </si>
  <si>
    <t>24157 TJ Spartak Přerov</t>
  </si>
  <si>
    <t>24158 T.J. Sokol Hranice</t>
  </si>
  <si>
    <t>24159 TJ Sokol Tovačov</t>
  </si>
  <si>
    <t>24160 Sportovní klub Sokol Citov, z.s.</t>
  </si>
  <si>
    <t>24161 ŠK Vinary</t>
  </si>
  <si>
    <t>24162 ŠK Prosenice</t>
  </si>
  <si>
    <t>24202 Šachový klub Mohelnice, z.s.</t>
  </si>
  <si>
    <t>24205 ŠK Velké Losiny</t>
  </si>
  <si>
    <t>24215 ŠK Loštice</t>
  </si>
  <si>
    <t>24216 ŠK SDH Stavenice</t>
  </si>
  <si>
    <t>24219 TJ Libina</t>
  </si>
  <si>
    <t>24221 ŠK ZŠ Hrabišín</t>
  </si>
  <si>
    <t>24224 ŠK 1921 Zábřeh</t>
  </si>
  <si>
    <t>24700 Individuální člen ŠSOK</t>
  </si>
  <si>
    <t>25001 Granitol Mor.Beroun</t>
  </si>
  <si>
    <t>25006 Sokol Vrbno p/P</t>
  </si>
  <si>
    <t>25007 ŠO Jiskra Rýmařov</t>
  </si>
  <si>
    <t>25009 TJ Tatran Město Albrechtice z.s.</t>
  </si>
  <si>
    <t>25010 Šachový klub Bruntál z.s.</t>
  </si>
  <si>
    <t>25011 Šachy Krnov, z.s.</t>
  </si>
  <si>
    <t>25055 Sokol Brušperk</t>
  </si>
  <si>
    <t>25056 Sokol Dobrá</t>
  </si>
  <si>
    <t>25062 TJ Dobratice</t>
  </si>
  <si>
    <t>25063 TJ Vendryně</t>
  </si>
  <si>
    <t>25064 TJ TŽ Třinec</t>
  </si>
  <si>
    <t>25065 Beskydská šachová škola z.s.</t>
  </si>
  <si>
    <t>25066 ŠO TJ Sokol Mosty u Jablunkova</t>
  </si>
  <si>
    <t>25067 SK Bystřice nad Olší</t>
  </si>
  <si>
    <t>25069 Interchess z.s.</t>
  </si>
  <si>
    <t>25070 T.J. Sokol Lhotka</t>
  </si>
  <si>
    <t>25071 TJ Sokol Metylovice</t>
  </si>
  <si>
    <t>25102 TJ Baník Havířov</t>
  </si>
  <si>
    <t>25110 Rychvaldský spolek šachový 1945</t>
  </si>
  <si>
    <t>25111 SK Slavia Orlová</t>
  </si>
  <si>
    <t>25112 SK Stonava</t>
  </si>
  <si>
    <t>25114 Slavoj Český Těšín</t>
  </si>
  <si>
    <t>25115 Sokol Chotěbuz</t>
  </si>
  <si>
    <t>25116 TJ Sokol Těrlicko</t>
  </si>
  <si>
    <t>25118 TJ Slovan Havířov</t>
  </si>
  <si>
    <t>25119 Šachový klub Karviná</t>
  </si>
  <si>
    <t>25120 Šachová škola Bohumín, z.s.</t>
  </si>
  <si>
    <t>25154 Tělovýchovná jednota Spartak Bílovec z.s</t>
  </si>
  <si>
    <t>25155 Tatra Kopřivnice</t>
  </si>
  <si>
    <t>25156 TJ Frenštát pod Radhoštěm, spolek</t>
  </si>
  <si>
    <t>25157 TJ Fulnek</t>
  </si>
  <si>
    <t>25158 TJ Mořkov</t>
  </si>
  <si>
    <t>25160 TJ Respekt</t>
  </si>
  <si>
    <t>25162 ŠK Petřvald u NJ</t>
  </si>
  <si>
    <t>25203 TJ Hradec n/Moravicí</t>
  </si>
  <si>
    <t>25204 ŠK TJ Dolní Benešov</t>
  </si>
  <si>
    <t>25205 Slezan Opava</t>
  </si>
  <si>
    <t>25206 Orel Opava</t>
  </si>
  <si>
    <t>25212 Sokol Kobeřice</t>
  </si>
  <si>
    <t>25216 Sokol Štěpánkovice</t>
  </si>
  <si>
    <t>25218 TJ Ludgeřovice, z.s.</t>
  </si>
  <si>
    <t>25219 SK Kravaře</t>
  </si>
  <si>
    <t>25220 ŠK 1935 Bolatice, z.s.</t>
  </si>
  <si>
    <t>25222 Šachový klub Píšť z.s.</t>
  </si>
  <si>
    <t>25226 ŠKTP Hrabyně</t>
  </si>
  <si>
    <t>25231 ŠK POGO Budišov n/B.</t>
  </si>
  <si>
    <t>25232 TJ Vítkov</t>
  </si>
  <si>
    <t>25255 Dynamo DP Ostrava</t>
  </si>
  <si>
    <t>25257 HTJ Odra Ostrava</t>
  </si>
  <si>
    <t>25260 TJ Ostrava</t>
  </si>
  <si>
    <t>25262 Slovan Ostrava</t>
  </si>
  <si>
    <t>25263 Šachový spolek Polanka</t>
  </si>
  <si>
    <t>25264 Sokol Vítkovice</t>
  </si>
  <si>
    <t>25267 ŠK Hošťálkovice, z.s.</t>
  </si>
  <si>
    <t>25268 ŠK Šenov</t>
  </si>
  <si>
    <t>25269 ŠK Slavoj Poruba</t>
  </si>
  <si>
    <t>25272 VOKD Poruba</t>
  </si>
  <si>
    <t>25275 Šachový klub Ostrava-Jih</t>
  </si>
  <si>
    <t>25276 Sokol Nová Bělá</t>
  </si>
  <si>
    <t>25700 Individuální člen MKŠS</t>
  </si>
  <si>
    <t>99001 SKŠ</t>
  </si>
  <si>
    <t>99002 Individuální člen</t>
  </si>
  <si>
    <t>99003 Cizinci</t>
  </si>
  <si>
    <t>99004 Online Aréna</t>
  </si>
  <si>
    <t>99005 Pedagogové individuální</t>
  </si>
  <si>
    <t>VHC</t>
  </si>
  <si>
    <t>Zet</t>
  </si>
  <si>
    <t>11</t>
  </si>
  <si>
    <t>19</t>
  </si>
  <si>
    <t>24</t>
  </si>
  <si>
    <t>12</t>
  </si>
  <si>
    <t>23</t>
  </si>
  <si>
    <t>25</t>
  </si>
  <si>
    <t>22</t>
  </si>
  <si>
    <t>18</t>
  </si>
  <si>
    <t>14</t>
  </si>
  <si>
    <t>16</t>
  </si>
  <si>
    <t>21</t>
  </si>
  <si>
    <t>17</t>
  </si>
  <si>
    <t>13</t>
  </si>
  <si>
    <t>99</t>
  </si>
  <si>
    <t>Krabec Jaroslav</t>
  </si>
  <si>
    <t>Gibiec Arnošt</t>
  </si>
  <si>
    <t>15</t>
  </si>
  <si>
    <t>Gabriel Waldštejn Lubomír</t>
  </si>
  <si>
    <t>TJ Sokol Vizovice</t>
  </si>
  <si>
    <t>SŠK TJ Heřmanova Huť  z.s. / TJ NÝŘANY z.s.</t>
  </si>
  <si>
    <t>Martinák Cyril</t>
  </si>
  <si>
    <t>Vícenec Roman</t>
  </si>
  <si>
    <t>Vizner Jaroslav</t>
  </si>
  <si>
    <t>Běloušek Michael</t>
  </si>
  <si>
    <t>Vaculíková Renata</t>
  </si>
  <si>
    <t>ŠK Darkovičky</t>
  </si>
  <si>
    <t>Šachy Vyškov</t>
  </si>
  <si>
    <t>Jansa Jiří</t>
  </si>
  <si>
    <t>Hübscher Karlheinz</t>
  </si>
  <si>
    <t>Šachy Nový Jičín, z.s.</t>
  </si>
  <si>
    <t>Nikodem Gustav</t>
  </si>
  <si>
    <t>Hudáček Josef</t>
  </si>
  <si>
    <t>Maják - SVČ Vyškov</t>
  </si>
  <si>
    <t>Rašovský Vlastimír</t>
  </si>
  <si>
    <t>Dvouletý Antonín</t>
  </si>
  <si>
    <t>Brožová Renáta</t>
  </si>
  <si>
    <t>Tobola Lubomír</t>
  </si>
  <si>
    <t>Hampel Jan</t>
  </si>
  <si>
    <t>Tesař Lukáš Jiří</t>
  </si>
  <si>
    <t>Pinc Daniel</t>
  </si>
  <si>
    <t>Štolfa Jaroslav</t>
  </si>
  <si>
    <t>Dvořáková Mičulková Magdaléna</t>
  </si>
  <si>
    <t>Burianek Petr</t>
  </si>
  <si>
    <t>Martínek Miloslav</t>
  </si>
  <si>
    <t>Vidlař Pavel</t>
  </si>
  <si>
    <t>Martinek Václav</t>
  </si>
  <si>
    <t>Královec Václav</t>
  </si>
  <si>
    <t>Buryšek Petr</t>
  </si>
  <si>
    <t>Mareček Jaroslav</t>
  </si>
  <si>
    <t>Lebeda Dušan</t>
  </si>
  <si>
    <t>Polnarová Taťána</t>
  </si>
  <si>
    <t>Grundman Vít Ludvík</t>
  </si>
  <si>
    <t>Ševela Josef</t>
  </si>
  <si>
    <t>Vlnař Zdeněk</t>
  </si>
  <si>
    <t>Ševčík Jakub</t>
  </si>
  <si>
    <t>CZECH INN CHESS</t>
  </si>
  <si>
    <t>Švagerka Michal</t>
  </si>
  <si>
    <t>Waclawek Karel</t>
  </si>
  <si>
    <t>Chlebek Jaroslav</t>
  </si>
  <si>
    <t>Vaňous Robert</t>
  </si>
  <si>
    <t>Bischof Jaromír</t>
  </si>
  <si>
    <t>Límanová Eliška</t>
  </si>
  <si>
    <t>Jůzl Petr</t>
  </si>
  <si>
    <t>Šachy Bowling Brno, z.s.</t>
  </si>
  <si>
    <t>Kůs Antonín</t>
  </si>
  <si>
    <t>Brokeš František</t>
  </si>
  <si>
    <t>Polek Adam</t>
  </si>
  <si>
    <t>Bouzek Tomáš</t>
  </si>
  <si>
    <t>Goliášová Uhrová Lenka</t>
  </si>
  <si>
    <t>Molnar Jiří</t>
  </si>
  <si>
    <t>Mitreski Stojan</t>
  </si>
  <si>
    <t>Augusta Jan</t>
  </si>
  <si>
    <t>Holka Anton</t>
  </si>
  <si>
    <t>Lamserová Liliana</t>
  </si>
  <si>
    <t>Laloušek Miroslav</t>
  </si>
  <si>
    <t>Rödling Robert</t>
  </si>
  <si>
    <t>Vanko David</t>
  </si>
  <si>
    <t>Chvajová Helena</t>
  </si>
  <si>
    <t>Boháč Vlastimil</t>
  </si>
  <si>
    <t>Kaser Jiří</t>
  </si>
  <si>
    <t>Hlubuček Vlastimil</t>
  </si>
  <si>
    <t>Uhlář Jan</t>
  </si>
  <si>
    <t>Montag Petr</t>
  </si>
  <si>
    <t>Pindej Jaroslav</t>
  </si>
  <si>
    <t>Ta Van Duy</t>
  </si>
  <si>
    <t>Bobrakov-Timoškin Alexandr</t>
  </si>
  <si>
    <t>Rouzis Elien</t>
  </si>
  <si>
    <t>Krupička Tomáš</t>
  </si>
  <si>
    <t>Farová Jana</t>
  </si>
  <si>
    <t>Šuťjak Tomáš</t>
  </si>
  <si>
    <t>Chmel Kristian</t>
  </si>
  <si>
    <t>Šuta Petr</t>
  </si>
  <si>
    <t>Gerlík Zdeněk</t>
  </si>
  <si>
    <t>Havelka Michal</t>
  </si>
  <si>
    <t>Krucina Aneta</t>
  </si>
  <si>
    <t>Kamas Zbyněk</t>
  </si>
  <si>
    <t>Šmejdíř Valentin</t>
  </si>
  <si>
    <t>Kovalčík René</t>
  </si>
  <si>
    <t>Švehla Martin</t>
  </si>
  <si>
    <t>Slepov Cyril</t>
  </si>
  <si>
    <t>Holienka Michael</t>
  </si>
  <si>
    <t>Otrubů Mavis</t>
  </si>
  <si>
    <t>Machová Lenka</t>
  </si>
  <si>
    <t>Koláčný Josef</t>
  </si>
  <si>
    <t>Charvátová Lucie</t>
  </si>
  <si>
    <t>Kuchařík Jiří</t>
  </si>
  <si>
    <t>Kalousová Antonie Julie</t>
  </si>
  <si>
    <t>Petráš Daniel</t>
  </si>
  <si>
    <t>Matěják Josef</t>
  </si>
  <si>
    <t>Stríž Vojtěch</t>
  </si>
  <si>
    <t>Reljić Michael</t>
  </si>
  <si>
    <t>Ráček Vojtěch</t>
  </si>
  <si>
    <t>Šperka Rudolf</t>
  </si>
  <si>
    <t>Potapova Elena</t>
  </si>
  <si>
    <t>Hanuška Richard</t>
  </si>
  <si>
    <t>Brzobohatý Miroslav</t>
  </si>
  <si>
    <t>Skládal Leo</t>
  </si>
  <si>
    <t>Chwistek Jan</t>
  </si>
  <si>
    <t>Šišma Marek</t>
  </si>
  <si>
    <t>Baštářová Petra</t>
  </si>
  <si>
    <t>Kufa Marián</t>
  </si>
  <si>
    <t>Vondrová Jaroslava</t>
  </si>
  <si>
    <t>Urban Vojtěch Gabriel</t>
  </si>
  <si>
    <t>Kočárek Ondřej</t>
  </si>
  <si>
    <t>Śmilowski Adam</t>
  </si>
  <si>
    <t>Žemličková Olena</t>
  </si>
  <si>
    <t>Jírů Jakub</t>
  </si>
  <si>
    <t>Bachlet Vojtěch</t>
  </si>
  <si>
    <t>Špalek Kamil</t>
  </si>
  <si>
    <t>Werner Quan Hong</t>
  </si>
  <si>
    <t>Štorch Milan</t>
  </si>
  <si>
    <t>Kolman Pavel Petr</t>
  </si>
  <si>
    <t>Pírek David</t>
  </si>
  <si>
    <t>Pírek Adam</t>
  </si>
  <si>
    <t>Béguivin Alan</t>
  </si>
  <si>
    <t>Hanzelín Bivoj Matěj</t>
  </si>
  <si>
    <t>Štochl Tomáš</t>
  </si>
  <si>
    <t>Bártová Gabriela Leona</t>
  </si>
  <si>
    <t>Kostan Daniel</t>
  </si>
  <si>
    <t>Kalousová Jiřina Eva</t>
  </si>
  <si>
    <t>Havlík Ondřej</t>
  </si>
  <si>
    <t>Maroščík Petr</t>
  </si>
  <si>
    <t>Súkeník Petr</t>
  </si>
  <si>
    <t>Černý Teodor</t>
  </si>
  <si>
    <t>Vyšínský Otakar</t>
  </si>
  <si>
    <t>Čermák Kryštof</t>
  </si>
  <si>
    <t>Mlejnek Denis</t>
  </si>
  <si>
    <t>Danilin Grigorij</t>
  </si>
  <si>
    <t>Mašek Petr</t>
  </si>
  <si>
    <t>Trombala Václav</t>
  </si>
  <si>
    <t>Kobielová Kateřina</t>
  </si>
  <si>
    <t>Végh Šimon</t>
  </si>
  <si>
    <t>Nová Doubravka Anežka</t>
  </si>
  <si>
    <t>Vejnár Martin</t>
  </si>
  <si>
    <t>Mankevič Daniel</t>
  </si>
  <si>
    <t>Malíř Michael</t>
  </si>
  <si>
    <t>Vyoral Benedikt Lars</t>
  </si>
  <si>
    <t>Hvižďálek Richard</t>
  </si>
  <si>
    <t>Cao An Truong</t>
  </si>
  <si>
    <t>Paździora Wiktor</t>
  </si>
  <si>
    <t>Fedorov Evgenii</t>
  </si>
  <si>
    <t>Hašlarová Magdaléna</t>
  </si>
  <si>
    <t>Sitek Jakub</t>
  </si>
  <si>
    <t>Ligocký Vojtěch</t>
  </si>
  <si>
    <t>Tegdová Magdaléna</t>
  </si>
  <si>
    <t>Frem El Youssef</t>
  </si>
  <si>
    <t>Čábelková Květoslava</t>
  </si>
  <si>
    <t>Zucha Chaim Ilja</t>
  </si>
  <si>
    <t>Boughen Irena Jessica</t>
  </si>
  <si>
    <t>Kvapil Gabriel Paul</t>
  </si>
  <si>
    <t>Bytešník Aleš</t>
  </si>
  <si>
    <t>Koukol Sebastian</t>
  </si>
  <si>
    <t>Zahradník Viktor Ferdinand</t>
  </si>
  <si>
    <t>Říman Áron</t>
  </si>
  <si>
    <t>Prete Del Carlo</t>
  </si>
  <si>
    <t>Kavan Florián Viktor</t>
  </si>
  <si>
    <t>Tarielashvili Kira</t>
  </si>
  <si>
    <t>Czerný Kristián</t>
  </si>
  <si>
    <t>Mikulenková Natálie</t>
  </si>
  <si>
    <t>Czerný Adam</t>
  </si>
  <si>
    <t>Budík Alexander</t>
  </si>
  <si>
    <t>Hanzelín Boleslav Mojmír</t>
  </si>
  <si>
    <t>Nassereddine Mathias Ibrahim</t>
  </si>
  <si>
    <t>Rajtmajerová Anna</t>
  </si>
  <si>
    <t>Agurieva Valeria</t>
  </si>
  <si>
    <t>Břeský Vojtěch</t>
  </si>
  <si>
    <t>Břeský Petr</t>
  </si>
  <si>
    <t>Kukuczka Pawel Jan</t>
  </si>
  <si>
    <t>Suchý Tomáš</t>
  </si>
  <si>
    <t>Fiľo Metod</t>
  </si>
  <si>
    <t>Rupp Vojtěch</t>
  </si>
  <si>
    <t>Malinovský Benjamín</t>
  </si>
  <si>
    <t>Csütörtöky Nicolas Oliver</t>
  </si>
  <si>
    <t>Hloska Juda Šimon</t>
  </si>
  <si>
    <t>Hulva Denny Gabriel</t>
  </si>
  <si>
    <t>Onufer Pavel Jindřich</t>
  </si>
  <si>
    <t>Matúšek Ervín</t>
  </si>
  <si>
    <t>Kumarcis Georgios</t>
  </si>
  <si>
    <t>Pravda Daniel Thomas</t>
  </si>
  <si>
    <t>Sperlich Sebastian</t>
  </si>
  <si>
    <t>Kremser Adam Filip</t>
  </si>
  <si>
    <t>Tarin Dudczak Daniel</t>
  </si>
  <si>
    <t>Bursa Áron</t>
  </si>
  <si>
    <t>Taťák Jakub</t>
  </si>
  <si>
    <t>Shivairo Swegenyi Milan</t>
  </si>
  <si>
    <t>Shivairo Swegenyi Mark</t>
  </si>
  <si>
    <t>Švarc Jaroslav Vojtěch</t>
  </si>
  <si>
    <t>Brablík Dominik</t>
  </si>
  <si>
    <t>Tužinský Mikuláš</t>
  </si>
  <si>
    <t>Zabranský Jakub</t>
  </si>
  <si>
    <t>Bartyzalová Terra Michaela</t>
  </si>
  <si>
    <t>Opršál Cyril</t>
  </si>
  <si>
    <t>Vančát Filip</t>
  </si>
  <si>
    <t>Brynošová Daryna</t>
  </si>
  <si>
    <t>Říha Janek</t>
  </si>
  <si>
    <t>Hamed Yasser Hamza</t>
  </si>
  <si>
    <t>Dubský Samuel Jiří</t>
  </si>
  <si>
    <t>Lunardon Hugo Vincent</t>
  </si>
  <si>
    <t>Kunc Alexander</t>
  </si>
  <si>
    <t>Bilunov Denis B.</t>
  </si>
  <si>
    <t>Blizňáková Nicolette Sofie</t>
  </si>
  <si>
    <t>Stádník Matyáš Jiří</t>
  </si>
  <si>
    <t>Nosáľ Tomáš</t>
  </si>
  <si>
    <t>Hurinov Aleksey</t>
  </si>
  <si>
    <t>Hejhal Marek</t>
  </si>
  <si>
    <t>Baxa Stanislav Matyáš</t>
  </si>
  <si>
    <t>Novobílský Marek</t>
  </si>
  <si>
    <t>Jirák Vojtěch</t>
  </si>
  <si>
    <t>Macourková Adéla</t>
  </si>
  <si>
    <t>Hrčková Anna</t>
  </si>
  <si>
    <t>Řezáč Theodor</t>
  </si>
  <si>
    <t>Minaříková Coraline</t>
  </si>
  <si>
    <t>Mikulková Lucie Nicol</t>
  </si>
  <si>
    <t>Skřičková Adina</t>
  </si>
  <si>
    <t>Munkhbayar Unurbayar</t>
  </si>
  <si>
    <t>Wey Tommy</t>
  </si>
  <si>
    <t>Baričiak Václav</t>
  </si>
  <si>
    <t>Lípový Fuentes Michael</t>
  </si>
  <si>
    <t>Pešout Šimon</t>
  </si>
  <si>
    <t>Červenka Ilja Filip</t>
  </si>
  <si>
    <t>Haltof Áron</t>
  </si>
  <si>
    <t>Lipavský Vít</t>
  </si>
  <si>
    <t>Mráz Willian Martin</t>
  </si>
  <si>
    <t>Mainuš Daniel</t>
  </si>
  <si>
    <t>Myronova Sofia</t>
  </si>
  <si>
    <t>Craig Russell Jake</t>
  </si>
  <si>
    <t>Jedlička Wayne Alex</t>
  </si>
  <si>
    <t>Čech František Sebastian</t>
  </si>
  <si>
    <t>Macháček Michal Samuel</t>
  </si>
  <si>
    <t>Jackowská Sophie Mia</t>
  </si>
  <si>
    <t>Kouřil Maria Jakub</t>
  </si>
  <si>
    <t>Novotný Miroslav Pešout</t>
  </si>
  <si>
    <t>Jíša Vítězslav</t>
  </si>
  <si>
    <t>Lunardon Guido Matteo</t>
  </si>
  <si>
    <t>Hůrka Alexej</t>
  </si>
  <si>
    <t>Ferčíková Kristina</t>
  </si>
  <si>
    <t>Kravcova Alexandra Gabriella</t>
  </si>
  <si>
    <t>Stříteský František</t>
  </si>
  <si>
    <t>Shulha Nikita</t>
  </si>
  <si>
    <t>Gálisová Diana</t>
  </si>
  <si>
    <t>Tyll Sebastian</t>
  </si>
  <si>
    <t>Kamarád Jiří</t>
  </si>
  <si>
    <t>Pitlach Benedikt Vít</t>
  </si>
  <si>
    <t>Pospíšilík Miroslav</t>
  </si>
  <si>
    <t>Tesařová Hiroko Veronika</t>
  </si>
  <si>
    <t>Timkovič Ella</t>
  </si>
  <si>
    <t>Klikarová Eliška</t>
  </si>
  <si>
    <t>Karchňáková Marley Amálie</t>
  </si>
  <si>
    <t>Nguyen The Vinh Viktor</t>
  </si>
  <si>
    <t>Rais Dominik</t>
  </si>
  <si>
    <t>Grunnet-Jensen Christian</t>
  </si>
  <si>
    <t>Rázek Jakub Jan</t>
  </si>
  <si>
    <t>Havlů Jakub</t>
  </si>
  <si>
    <t>Mohaupt Sebastian</t>
  </si>
  <si>
    <t>Neuwirthová Anne Elizabeth</t>
  </si>
  <si>
    <t>Sukeník Damian</t>
  </si>
  <si>
    <t>Huc František</t>
  </si>
  <si>
    <t>Šarifov Filip</t>
  </si>
  <si>
    <t>Dalen van Lukas</t>
  </si>
  <si>
    <t>Němec Jaromír Jan</t>
  </si>
  <si>
    <t>Báča Kryštof</t>
  </si>
  <si>
    <t>Černíková Berenice Emma</t>
  </si>
  <si>
    <t>Hakim El Jonathan</t>
  </si>
  <si>
    <t>Třos Jiří</t>
  </si>
  <si>
    <t>Urbánek Alexandr Jan</t>
  </si>
  <si>
    <t>Gazdik David</t>
  </si>
  <si>
    <t>Molnar Tomáš</t>
  </si>
  <si>
    <t>Kovařík Adrian</t>
  </si>
  <si>
    <t>Koten Mikoláš</t>
  </si>
  <si>
    <t>Reed Joseph David</t>
  </si>
  <si>
    <t>Vinogradova Žasmina</t>
  </si>
  <si>
    <t>Pomeisl Antonín</t>
  </si>
  <si>
    <t>Mammadov David</t>
  </si>
  <si>
    <t>Elder Andrew Alexander</t>
  </si>
  <si>
    <t>Karimov Idel</t>
  </si>
  <si>
    <t>Drahoš Jaroslav</t>
  </si>
  <si>
    <t>Maixner Joshua Jáchym</t>
  </si>
  <si>
    <t>Krautman Patrick Joseph</t>
  </si>
  <si>
    <t>Daskin Erdinc</t>
  </si>
  <si>
    <t>Licehammerová Marie</t>
  </si>
  <si>
    <t>Naňák Josef Matouš</t>
  </si>
  <si>
    <t>Petr Emanuel</t>
  </si>
  <si>
    <t>Běčák Vít</t>
  </si>
  <si>
    <t>Gonda Richard</t>
  </si>
  <si>
    <t>Anokhin Daniel</t>
  </si>
  <si>
    <t>Cetl Alexander</t>
  </si>
  <si>
    <t>Kobo Ori</t>
  </si>
  <si>
    <t>Ibrahim Emad Eldin</t>
  </si>
  <si>
    <t>Minár Tobias</t>
  </si>
  <si>
    <t>Ruta Ondřej</t>
  </si>
  <si>
    <t>Rejlek Tomáš</t>
  </si>
  <si>
    <t>Vodák Viktor</t>
  </si>
  <si>
    <t>Skalník Jakub</t>
  </si>
  <si>
    <t>Webersberger Johann</t>
  </si>
  <si>
    <t>Enoeckl Philipp</t>
  </si>
  <si>
    <t>Slovák Daniel</t>
  </si>
  <si>
    <t>Jareš Jakub</t>
  </si>
  <si>
    <t>Wolf Pavel</t>
  </si>
  <si>
    <t>Malek Jan</t>
  </si>
  <si>
    <t>L'Ami Erwin</t>
  </si>
  <si>
    <t>Herec Marek</t>
  </si>
  <si>
    <t>Tóth Daniel</t>
  </si>
  <si>
    <t>Šebelík Jan</t>
  </si>
  <si>
    <t>Řezáč Jáchym</t>
  </si>
  <si>
    <t>Hroníková Ellen</t>
  </si>
  <si>
    <t>2020</t>
  </si>
  <si>
    <t>Hazafy Desmond George</t>
  </si>
  <si>
    <t>Rathauský Jakub</t>
  </si>
  <si>
    <t>Fiala Adam</t>
  </si>
  <si>
    <t>Gřešková Jana</t>
  </si>
  <si>
    <t>Hanulík Václav</t>
  </si>
  <si>
    <t>Čunková Vendula</t>
  </si>
  <si>
    <t>Kott Jakub</t>
  </si>
  <si>
    <t>Balko Martin</t>
  </si>
  <si>
    <t>Tomáš Filip</t>
  </si>
  <si>
    <t>Kappel David</t>
  </si>
  <si>
    <t>Shpakovskiy Evgeny</t>
  </si>
  <si>
    <t>Sokol Kryštof</t>
  </si>
  <si>
    <t>Kostolanský Sebastián Lukáš</t>
  </si>
  <si>
    <t>Sulypa Oleksandr</t>
  </si>
  <si>
    <t>Neikšans Arturs</t>
  </si>
  <si>
    <t>Sobotová Thea</t>
  </si>
  <si>
    <t>Domes David</t>
  </si>
  <si>
    <t>Kukla Maciej</t>
  </si>
  <si>
    <t>Nosov Andrei</t>
  </si>
  <si>
    <t>Tsolmonbaatar Saidaa</t>
  </si>
  <si>
    <t>Miškar Jiří</t>
  </si>
  <si>
    <t>Olbricht Petr</t>
  </si>
  <si>
    <t>Mrázek Jiří</t>
  </si>
  <si>
    <t>Hruška Zdeněk</t>
  </si>
  <si>
    <t>Houfek Vladimír</t>
  </si>
  <si>
    <t>Malucha Daniel</t>
  </si>
  <si>
    <t>Bernadskiy Vitaliy</t>
  </si>
  <si>
    <t>Hladký Jáchym</t>
  </si>
  <si>
    <t>Deelman Benjamin Felix</t>
  </si>
  <si>
    <t>Luebke Florentin</t>
  </si>
  <si>
    <t>Kavín Max</t>
  </si>
  <si>
    <t>Kunc Jakub</t>
  </si>
  <si>
    <t>Černý Bonifác</t>
  </si>
  <si>
    <t>Syrovátka Tomáš</t>
  </si>
  <si>
    <t>Tomčík Radek</t>
  </si>
  <si>
    <t>Suchánek Lukáš</t>
  </si>
  <si>
    <t>Vyoral Jiří</t>
  </si>
  <si>
    <t>Rosák Vojtěch</t>
  </si>
  <si>
    <t>Valterová Lucie</t>
  </si>
  <si>
    <t>Straka Matěj</t>
  </si>
  <si>
    <t>Temirbek Amirali</t>
  </si>
  <si>
    <t>Makharadze Amelia</t>
  </si>
  <si>
    <t>Vojta Radek</t>
  </si>
  <si>
    <t>Vančura Tomáš</t>
  </si>
  <si>
    <t>Zouhar Vojtěch</t>
  </si>
  <si>
    <t>Zouharová Anna</t>
  </si>
  <si>
    <t>Benda Pavel</t>
  </si>
  <si>
    <t>Střeštík Filip</t>
  </si>
  <si>
    <t>Miklenda Marek</t>
  </si>
  <si>
    <t>Janota Milan</t>
  </si>
  <si>
    <t>Čížek Jakub</t>
  </si>
  <si>
    <t>Myšulka Antonín</t>
  </si>
  <si>
    <t>Ňorek David</t>
  </si>
  <si>
    <t>Spirin Victor</t>
  </si>
  <si>
    <t>Brožová Lenka</t>
  </si>
  <si>
    <t>Švehla Hynek</t>
  </si>
  <si>
    <t>Kadlecová Lenka</t>
  </si>
  <si>
    <t>Vaněk Filip</t>
  </si>
  <si>
    <t>Le Duc Thang</t>
  </si>
  <si>
    <t>Faltysová Mia</t>
  </si>
  <si>
    <t>Stříbrný Matěj</t>
  </si>
  <si>
    <t>Ondruch Tomáš</t>
  </si>
  <si>
    <t>Hisem Vadym</t>
  </si>
  <si>
    <t>Kořenský Karel</t>
  </si>
  <si>
    <t>Kohlík Lukáš</t>
  </si>
  <si>
    <t>Forsterevicz Ondřej</t>
  </si>
  <si>
    <t>Langer Adam</t>
  </si>
  <si>
    <t>Mahďák Daniel</t>
  </si>
  <si>
    <t>Dryák Jiří</t>
  </si>
  <si>
    <t>Trš Tomáš</t>
  </si>
  <si>
    <t>Rusler Lukáš</t>
  </si>
  <si>
    <t>Kufa Ondřej</t>
  </si>
  <si>
    <t>Korchak Yevhenii</t>
  </si>
  <si>
    <t>Gregořica Artur</t>
  </si>
  <si>
    <t>Loret Lukáš</t>
  </si>
  <si>
    <t>Holoubek Šimon</t>
  </si>
  <si>
    <t>Závorka Čeněk</t>
  </si>
  <si>
    <t>Matoulek Lukáš</t>
  </si>
  <si>
    <t>Svoboda Albert</t>
  </si>
  <si>
    <t>Sabol Jan</t>
  </si>
  <si>
    <t>Hrkal Jakub</t>
  </si>
  <si>
    <t>Šmíd Jáchym</t>
  </si>
  <si>
    <t>Šeda Václav</t>
  </si>
  <si>
    <t>Šneberger Martin</t>
  </si>
  <si>
    <t>Malchárek David</t>
  </si>
  <si>
    <t>Michl Marek</t>
  </si>
  <si>
    <t>Strašil Petr</t>
  </si>
  <si>
    <t>Strašil Jáchym</t>
  </si>
  <si>
    <t>Sklenář Ondřej</t>
  </si>
  <si>
    <t>Kořínek Adam</t>
  </si>
  <si>
    <t>Šveďuk Jan</t>
  </si>
  <si>
    <t>Kuzych Arsenii</t>
  </si>
  <si>
    <t>Štěpán Václav</t>
  </si>
  <si>
    <t>Kužela Ivo</t>
  </si>
  <si>
    <t>Pribiš Daniel</t>
  </si>
  <si>
    <t>Ječmínek Matěj</t>
  </si>
  <si>
    <t>Vrběcký Daniel</t>
  </si>
  <si>
    <t>Lytviak Serhii</t>
  </si>
  <si>
    <t>Horváth Vít</t>
  </si>
  <si>
    <t>Vacula Jakub</t>
  </si>
  <si>
    <t>Kozbert Filip</t>
  </si>
  <si>
    <t>Hesko Petr</t>
  </si>
  <si>
    <t>Baránek Vít</t>
  </si>
  <si>
    <t>Hartmann David</t>
  </si>
  <si>
    <t>Virág Matyáš</t>
  </si>
  <si>
    <t>Hlouch Bruno</t>
  </si>
  <si>
    <t>Hlavička Viktor</t>
  </si>
  <si>
    <t>Matlach Samuel</t>
  </si>
  <si>
    <t>Herčík Tomáš</t>
  </si>
  <si>
    <t>Bláha Marek</t>
  </si>
  <si>
    <t>Vejman David</t>
  </si>
  <si>
    <t>Šťastná Zora</t>
  </si>
  <si>
    <t>Šťastná Klára</t>
  </si>
  <si>
    <t>Podjavorinský Michal</t>
  </si>
  <si>
    <t>Maiwald Arnošt</t>
  </si>
  <si>
    <t>Stančák Andrej</t>
  </si>
  <si>
    <t>Glogar Jakub</t>
  </si>
  <si>
    <t>Čihák David</t>
  </si>
  <si>
    <t>Kravčenko Roman</t>
  </si>
  <si>
    <t>Jankovič Oliver</t>
  </si>
  <si>
    <t>Čihák Alex</t>
  </si>
  <si>
    <t>Štrébl Adam</t>
  </si>
  <si>
    <t>Opát Patrik</t>
  </si>
  <si>
    <t>Karpeta Tobiáš</t>
  </si>
  <si>
    <t>Šoltés Radek</t>
  </si>
  <si>
    <t>Palán Antonín</t>
  </si>
  <si>
    <t>Kunčík Matěj</t>
  </si>
  <si>
    <t>Babich Denis</t>
  </si>
  <si>
    <t>Babich Jaroslav</t>
  </si>
  <si>
    <t>Krupička David Jan</t>
  </si>
  <si>
    <t>Dinu Andrei</t>
  </si>
  <si>
    <t>Lebduška František</t>
  </si>
  <si>
    <t>Sturges Elliot Robert</t>
  </si>
  <si>
    <t>Dušátko Matěj</t>
  </si>
  <si>
    <t>Skopal Vít</t>
  </si>
  <si>
    <t>Jarmara Kamil</t>
  </si>
  <si>
    <t>Trčka Richard</t>
  </si>
  <si>
    <t>Šrámek Lukáš</t>
  </si>
  <si>
    <t>Lacaille Viktor</t>
  </si>
  <si>
    <t>Lukáš Sebastian</t>
  </si>
  <si>
    <t>Haják Filip</t>
  </si>
  <si>
    <t>Mirzoyan Aram A.</t>
  </si>
  <si>
    <t>Budošová Kateřina</t>
  </si>
  <si>
    <t>Khadbaatur Altankhugdg</t>
  </si>
  <si>
    <t>Gorgoň Josef</t>
  </si>
  <si>
    <t>Dvořáček Marek</t>
  </si>
  <si>
    <t>Hamerník Rostislav</t>
  </si>
  <si>
    <t>Wolfram Petr</t>
  </si>
  <si>
    <t>Koníček Marián</t>
  </si>
  <si>
    <t>Calta Eliáš</t>
  </si>
  <si>
    <t>Müller Eleni</t>
  </si>
  <si>
    <t>Mohl Jiří</t>
  </si>
  <si>
    <t>Mochan Vít</t>
  </si>
  <si>
    <t>Macharáček Tomáš</t>
  </si>
  <si>
    <t>Pýcha Kryštof</t>
  </si>
  <si>
    <t>Vít Vojtěch</t>
  </si>
  <si>
    <t>Škývara Marek</t>
  </si>
  <si>
    <t>Toman Jindřich</t>
  </si>
  <si>
    <t>Dvořáček Adrian</t>
  </si>
  <si>
    <t>Axmann Miroslav</t>
  </si>
  <si>
    <t>Kadeřábek Antonín</t>
  </si>
  <si>
    <t>Stuchlík Tobiáš</t>
  </si>
  <si>
    <t>Zhurba Anfisa</t>
  </si>
  <si>
    <t>Anderle Prokop</t>
  </si>
  <si>
    <t>Rakhmanov Alexey</t>
  </si>
  <si>
    <t>Kavaliery Robert</t>
  </si>
  <si>
    <t>Adamiv Andrej</t>
  </si>
  <si>
    <t>Vlk Tomáš</t>
  </si>
  <si>
    <t>Matějů Vincent</t>
  </si>
  <si>
    <t>Ofitserov Arsenii</t>
  </si>
  <si>
    <t>Strnad Tobiáš</t>
  </si>
  <si>
    <t>Sikora Jiří</t>
  </si>
  <si>
    <t>Pozdnyakov Ivan</t>
  </si>
  <si>
    <t>Šnírerová Markéta</t>
  </si>
  <si>
    <t>Brejchová Klára</t>
  </si>
  <si>
    <t>Michl Ondřej</t>
  </si>
  <si>
    <t>Talač Adam</t>
  </si>
  <si>
    <t>Švarc Miroslav</t>
  </si>
  <si>
    <t>Brabenec Šimon</t>
  </si>
  <si>
    <t>Moskalyk Jana</t>
  </si>
  <si>
    <t>Kubica Marian</t>
  </si>
  <si>
    <t>Uher Jan Jaroslav</t>
  </si>
  <si>
    <t>Skula David</t>
  </si>
  <si>
    <t>Bilko Jan</t>
  </si>
  <si>
    <t>Dudková Věkoslava</t>
  </si>
  <si>
    <t>Lichner Marian</t>
  </si>
  <si>
    <t>Lichner Ondřej</t>
  </si>
  <si>
    <t>Čambala Martin</t>
  </si>
  <si>
    <t>Čambala Vojtěch</t>
  </si>
  <si>
    <t>Kovárník Štěpán</t>
  </si>
  <si>
    <t>Řach Stanislav</t>
  </si>
  <si>
    <t>Gruber Jan</t>
  </si>
  <si>
    <t>Matola Jan</t>
  </si>
  <si>
    <t>Ivánek Michal</t>
  </si>
  <si>
    <t>Nečas Robin</t>
  </si>
  <si>
    <t>Černovský Jan</t>
  </si>
  <si>
    <t>Hanka Václav</t>
  </si>
  <si>
    <t>Poledno Jan</t>
  </si>
  <si>
    <t>Hyžáková Barbora</t>
  </si>
  <si>
    <t>Hejkrlík Lukáš</t>
  </si>
  <si>
    <t>Březina Karel</t>
  </si>
  <si>
    <t>Ort Karel</t>
  </si>
  <si>
    <t>Spáčil Patrik</t>
  </si>
  <si>
    <t>Crhová Sofie</t>
  </si>
  <si>
    <t>Žalud Adam</t>
  </si>
  <si>
    <t>Valenčíková Adriana</t>
  </si>
  <si>
    <t>Horáková Monika</t>
  </si>
  <si>
    <t>Foltas Ondřej</t>
  </si>
  <si>
    <t>Štalmach Matěj</t>
  </si>
  <si>
    <t>Koláček Martin</t>
  </si>
  <si>
    <t>Krystlíková Salome</t>
  </si>
  <si>
    <t>Parma Ondřej</t>
  </si>
  <si>
    <t>Sutjak Tomas</t>
  </si>
  <si>
    <t>Matoušek Filip</t>
  </si>
  <si>
    <t>Bryantsev Jaroslav</t>
  </si>
  <si>
    <t>Vrubel Benjamin</t>
  </si>
  <si>
    <t>Vinárek Šimon</t>
  </si>
  <si>
    <t>Nevřela Marek</t>
  </si>
  <si>
    <t>Matěj Petr</t>
  </si>
  <si>
    <t>Mudroch Štěpán</t>
  </si>
  <si>
    <t>Nevřela Matouš</t>
  </si>
  <si>
    <t>Čejka Patrik</t>
  </si>
  <si>
    <t>Doušek Vilém</t>
  </si>
  <si>
    <t>Paroulek Martin</t>
  </si>
  <si>
    <t>Kufa Bedřich</t>
  </si>
  <si>
    <t>Neumannová Anna</t>
  </si>
  <si>
    <t>Novák Štěpán</t>
  </si>
  <si>
    <t>Míková Eliška</t>
  </si>
  <si>
    <t>Hartoš Marek</t>
  </si>
  <si>
    <t>Považan Jakub</t>
  </si>
  <si>
    <t>Katsenelinboigen Gregory</t>
  </si>
  <si>
    <t>Budínek Miroslav</t>
  </si>
  <si>
    <t>Ponomarenko Marko</t>
  </si>
  <si>
    <t>Kuba Jonáš</t>
  </si>
  <si>
    <t>Bartyzalová Terra Luana</t>
  </si>
  <si>
    <t>Čihák Tomáš</t>
  </si>
  <si>
    <t>Stringer Finlay</t>
  </si>
  <si>
    <t>Mastník Jakub</t>
  </si>
  <si>
    <t>Stehlík Adam</t>
  </si>
  <si>
    <t>Štefan Josef</t>
  </si>
  <si>
    <t>Pétervári Filip</t>
  </si>
  <si>
    <t>Stach Dominik</t>
  </si>
  <si>
    <t>Cidlinský Jonáš</t>
  </si>
  <si>
    <t>Halásek Jan</t>
  </si>
  <si>
    <t>Kohout Lukáš</t>
  </si>
  <si>
    <t>Maršálek Theodor</t>
  </si>
  <si>
    <t>Bžoch Martin</t>
  </si>
  <si>
    <t>Mazylkin Jakub</t>
  </si>
  <si>
    <t>Bobrakov-Timoškin Denis</t>
  </si>
  <si>
    <t>Trněný Stanislav</t>
  </si>
  <si>
    <t>Kubík Martin</t>
  </si>
  <si>
    <t>Le Luan Hoang Long</t>
  </si>
  <si>
    <t>Bačina Vojtěch</t>
  </si>
  <si>
    <t>Fila Jakub</t>
  </si>
  <si>
    <t>Hnátková Kateřina</t>
  </si>
  <si>
    <t>Kusý Jan</t>
  </si>
  <si>
    <t>Korynta Mikuláš</t>
  </si>
  <si>
    <t>Halytskyi Viacheslav</t>
  </si>
  <si>
    <t>Šimon Filip</t>
  </si>
  <si>
    <t>Hampejs Ondřej</t>
  </si>
  <si>
    <t>Hanzlík Radek</t>
  </si>
  <si>
    <t>Knapík Václav</t>
  </si>
  <si>
    <t>Zídek Jan</t>
  </si>
  <si>
    <t>Jenčíková Simona</t>
  </si>
  <si>
    <t>Janovec Karel</t>
  </si>
  <si>
    <t>Polončíková Zdena</t>
  </si>
  <si>
    <t>Dixon Jan Oliver</t>
  </si>
  <si>
    <t>Koten Vojtěch</t>
  </si>
  <si>
    <t>Mikulášek Tadeáš</t>
  </si>
  <si>
    <t>Kulhavý Hynek</t>
  </si>
  <si>
    <t>Henc František</t>
  </si>
  <si>
    <t>Garčic Jáchym</t>
  </si>
  <si>
    <t>Peš Matěj</t>
  </si>
  <si>
    <t>Noll Antonín</t>
  </si>
  <si>
    <t>Ježek Greta</t>
  </si>
  <si>
    <t>Novotná Ellen</t>
  </si>
  <si>
    <t>Černý Andělín Haštal</t>
  </si>
  <si>
    <t>Heinl Štěpán</t>
  </si>
  <si>
    <t>Juklová Natálie</t>
  </si>
  <si>
    <t>Křížová Eva</t>
  </si>
  <si>
    <t>Urbánek Daniel</t>
  </si>
  <si>
    <t>Sadil Petr</t>
  </si>
  <si>
    <t>Oudes Jakub</t>
  </si>
  <si>
    <t>Beneš Jan Jeroným</t>
  </si>
  <si>
    <t>Iarchenko Anastasiia</t>
  </si>
  <si>
    <t>Žížala Jan</t>
  </si>
  <si>
    <t>Puravec David</t>
  </si>
  <si>
    <t>Hyam Robin</t>
  </si>
  <si>
    <t>Indra Filip</t>
  </si>
  <si>
    <t>Knobloch Lukáš</t>
  </si>
  <si>
    <t>Šmejkal Martin</t>
  </si>
  <si>
    <t>Trčka Pavel</t>
  </si>
  <si>
    <t>Jahoda Pavel</t>
  </si>
  <si>
    <t>Navrkal Marek</t>
  </si>
  <si>
    <t>Urbánek Alexandr</t>
  </si>
  <si>
    <t>Arabasz Karolína</t>
  </si>
  <si>
    <t>Balážová Alexandra</t>
  </si>
  <si>
    <t>Tetur František</t>
  </si>
  <si>
    <t>Obadal Petr</t>
  </si>
  <si>
    <t>Cetl Tomáš</t>
  </si>
  <si>
    <t>Lintner Radek</t>
  </si>
  <si>
    <t>Nesvadba Jiří</t>
  </si>
  <si>
    <t>Dlouhý Matěj</t>
  </si>
  <si>
    <t>Ngo Alex</t>
  </si>
  <si>
    <t>Hadrabur Renat</t>
  </si>
  <si>
    <t>Mileva Sofia</t>
  </si>
  <si>
    <t>Calle Fridrich Martin</t>
  </si>
  <si>
    <t>Frolík Richard</t>
  </si>
  <si>
    <t>Balaj Jakub</t>
  </si>
  <si>
    <t>Rizaev Miran</t>
  </si>
  <si>
    <t>Neuvirt Marek</t>
  </si>
  <si>
    <t>Daňhelka David</t>
  </si>
  <si>
    <t>Zelinka Petr</t>
  </si>
  <si>
    <t>Sommer Kryštof</t>
  </si>
  <si>
    <t>Cisař Jakub</t>
  </si>
  <si>
    <t>Schwarz Vojtěch</t>
  </si>
  <si>
    <t>Svatoš Ondřej</t>
  </si>
  <si>
    <t>Sikorová Marie Vanessa</t>
  </si>
  <si>
    <t>Pohorielov Davyd</t>
  </si>
  <si>
    <t>Novotná Aneta</t>
  </si>
  <si>
    <t>Zicha Lukáš</t>
  </si>
  <si>
    <t>Zicha Ondřej</t>
  </si>
  <si>
    <t>Lampa Jan</t>
  </si>
  <si>
    <t>Lampa Jiří</t>
  </si>
  <si>
    <t>Janota Erik</t>
  </si>
  <si>
    <t>Zacha Eliáš</t>
  </si>
  <si>
    <t>Smrček Samuel</t>
  </si>
  <si>
    <t>Hanák Kryštof</t>
  </si>
  <si>
    <t>Krása Tomáš</t>
  </si>
  <si>
    <t>Kalčík Matěj</t>
  </si>
  <si>
    <t>Študent Vojtěch</t>
  </si>
  <si>
    <t>Špišák Matěj</t>
  </si>
  <si>
    <t>Hobža Jan</t>
  </si>
  <si>
    <t>Valíček Miroslav</t>
  </si>
  <si>
    <t>Mrkva Pavel</t>
  </si>
  <si>
    <t>Lanč Dominik</t>
  </si>
  <si>
    <t>Válková Kateřina</t>
  </si>
  <si>
    <t>Lupik Marina</t>
  </si>
  <si>
    <t>Chatman Romdhan</t>
  </si>
  <si>
    <t>Weber Karel</t>
  </si>
  <si>
    <t>Isauber Osmozhan</t>
  </si>
  <si>
    <t>Ficik Kristián</t>
  </si>
  <si>
    <t>Šedivý Jiří</t>
  </si>
  <si>
    <t>Vardanyan Davit</t>
  </si>
  <si>
    <t>Schön Michael</t>
  </si>
  <si>
    <t>Kroulík Josef</t>
  </si>
  <si>
    <t>Žák Radek</t>
  </si>
  <si>
    <t>Křupka Vavřinec</t>
  </si>
  <si>
    <t>Fuccillo Donato Eliáš</t>
  </si>
  <si>
    <t>Fuccillo Giovanni Jeremiáš</t>
  </si>
  <si>
    <t>Dong Quang Hieu</t>
  </si>
  <si>
    <t>Dong Quang Hung</t>
  </si>
  <si>
    <t>Flídrová Mariana</t>
  </si>
  <si>
    <t>Vršanská Marie</t>
  </si>
  <si>
    <t>Flachsová Natálie</t>
  </si>
  <si>
    <t>Jochcová Barbora</t>
  </si>
  <si>
    <t>Smolák Jáchym</t>
  </si>
  <si>
    <t>Šlerková Eliška</t>
  </si>
  <si>
    <t>Lišková Laura</t>
  </si>
  <si>
    <t>Novotná Eliška</t>
  </si>
  <si>
    <t>Uhříková Aneta</t>
  </si>
  <si>
    <t>Dobešová Vendula</t>
  </si>
  <si>
    <t>Martiník David</t>
  </si>
  <si>
    <t>Pavlištík Sebastián</t>
  </si>
  <si>
    <t>Gawlas Jan</t>
  </si>
  <si>
    <t>Švábová Zuzana</t>
  </si>
  <si>
    <t>Šnoblt Daniel</t>
  </si>
  <si>
    <t>Šnoblt Patrik</t>
  </si>
  <si>
    <t>Manukovskiy Nikita</t>
  </si>
  <si>
    <t>Sokoly Tomáš</t>
  </si>
  <si>
    <t>Majdan Arthur</t>
  </si>
  <si>
    <t>Petrdlík Martin</t>
  </si>
  <si>
    <t>Adamovský Tomáš</t>
  </si>
  <si>
    <t>Hrdličková Amálie</t>
  </si>
  <si>
    <t>Demeu Gulziya</t>
  </si>
  <si>
    <t>Prepletaný Adam</t>
  </si>
  <si>
    <t>Nečas Miroslav</t>
  </si>
  <si>
    <t>Ardelianov Artem</t>
  </si>
  <si>
    <t>Kvoch Matěj</t>
  </si>
  <si>
    <t>Tyl Petr</t>
  </si>
  <si>
    <t>Veselý Max</t>
  </si>
  <si>
    <t>Táborská Ivana</t>
  </si>
  <si>
    <t>Dvořák Hynek</t>
  </si>
  <si>
    <t>Zeifolda Zhanerke</t>
  </si>
  <si>
    <t>Hromek Tomáš</t>
  </si>
  <si>
    <t>Kralichek Akim</t>
  </si>
  <si>
    <t>Bober Dmytro</t>
  </si>
  <si>
    <t>Jusková Alžběta</t>
  </si>
  <si>
    <t>Jána Josef</t>
  </si>
  <si>
    <t>Jehličková Dominika</t>
  </si>
  <si>
    <t>Molík Jan</t>
  </si>
  <si>
    <t>Lažánek Ladislav</t>
  </si>
  <si>
    <t>Vrátný Michal</t>
  </si>
  <si>
    <t>Ličko Ľubomír</t>
  </si>
  <si>
    <t>Pavlíček Vojtěch</t>
  </si>
  <si>
    <t>Fojtíček David</t>
  </si>
  <si>
    <t>Galnor Jan</t>
  </si>
  <si>
    <t>Runge Jakub</t>
  </si>
  <si>
    <t>Vích Matyáš</t>
  </si>
  <si>
    <t>Kopecký Přemysl</t>
  </si>
  <si>
    <t>Rohel Jan</t>
  </si>
  <si>
    <t>Zbranková Kateřina</t>
  </si>
  <si>
    <t>Vinš Antonín</t>
  </si>
  <si>
    <t>Peterková Maria</t>
  </si>
  <si>
    <t>Machek Jonáš</t>
  </si>
  <si>
    <t>Machek Ondřej</t>
  </si>
  <si>
    <t>Adámek Jan</t>
  </si>
  <si>
    <t>Podskalský Petr</t>
  </si>
  <si>
    <t>Buchta Marek</t>
  </si>
  <si>
    <t>Nečas Kevin</t>
  </si>
  <si>
    <t>Buriánek Sam</t>
  </si>
  <si>
    <t>Pichlová Emma</t>
  </si>
  <si>
    <t>Kominík Adam</t>
  </si>
  <si>
    <t>Korseltová Tereza</t>
  </si>
  <si>
    <t>Apostolu Georgios</t>
  </si>
  <si>
    <t>Humlová Amálie</t>
  </si>
  <si>
    <t>Pospíšil Vojtěch</t>
  </si>
  <si>
    <t>Nesvadba Jindřich</t>
  </si>
  <si>
    <t>Nožička Ondřej</t>
  </si>
  <si>
    <t>Svítková Eliška</t>
  </si>
  <si>
    <t>Heger Jakub</t>
  </si>
  <si>
    <t>Randák Vojtěch</t>
  </si>
  <si>
    <t>Jonáš Bohumil</t>
  </si>
  <si>
    <t>Syrovátka Jindřich</t>
  </si>
  <si>
    <t>Volenec Lukáš</t>
  </si>
  <si>
    <t>Dang Martin Tri Nhan</t>
  </si>
  <si>
    <t>Tereštíková Viktorie</t>
  </si>
  <si>
    <t>Harník Filip</t>
  </si>
  <si>
    <t>Tran Le Nhat Minh</t>
  </si>
  <si>
    <t>Bečvář Josef</t>
  </si>
  <si>
    <t>Fortelka Antonín</t>
  </si>
  <si>
    <t>Matějíček Martin</t>
  </si>
  <si>
    <t>Úředníček Tadeáš</t>
  </si>
  <si>
    <t>Kovářová Anna</t>
  </si>
  <si>
    <t>Volter Filip</t>
  </si>
  <si>
    <t>Šimončič Jakub</t>
  </si>
  <si>
    <t>Makový Matouš</t>
  </si>
  <si>
    <t>Uhřík Petr</t>
  </si>
  <si>
    <t>Brožík Ondřej</t>
  </si>
  <si>
    <t>Kostner Filip</t>
  </si>
  <si>
    <t>Kracík Petr</t>
  </si>
  <si>
    <t>Košťál Teodor</t>
  </si>
  <si>
    <t>Vaník Jakub</t>
  </si>
  <si>
    <t>Mik Antonín</t>
  </si>
  <si>
    <t>Méner Jan</t>
  </si>
  <si>
    <t>Pěkný Marek</t>
  </si>
  <si>
    <t>Housa Denis</t>
  </si>
  <si>
    <t>Svoboda Sebastián</t>
  </si>
  <si>
    <t>Uchytil Antonín</t>
  </si>
  <si>
    <t>Kynský Vojtěch</t>
  </si>
  <si>
    <t>Máka Jakub</t>
  </si>
  <si>
    <t>Cihlář Michal</t>
  </si>
  <si>
    <t>Huk Dominik</t>
  </si>
  <si>
    <t>Danisz Štěpán</t>
  </si>
  <si>
    <t>Sedláček Kristián</t>
  </si>
  <si>
    <t>Kučera Matouš</t>
  </si>
  <si>
    <t>Zeman František</t>
  </si>
  <si>
    <t>Hausner Maxmilián</t>
  </si>
  <si>
    <t>Schwarz Richard</t>
  </si>
  <si>
    <t>Maniš Gabriel</t>
  </si>
  <si>
    <t>Faika Matěj</t>
  </si>
  <si>
    <t>Rončková Andrea</t>
  </si>
  <si>
    <t>Rončka Roman</t>
  </si>
  <si>
    <t>Sedláčková Alice</t>
  </si>
  <si>
    <t>Dědoch Matyáš</t>
  </si>
  <si>
    <t>Hájovská Barbora</t>
  </si>
  <si>
    <t>Šinogl Matěj</t>
  </si>
  <si>
    <t>Verbovenko David</t>
  </si>
  <si>
    <t>Zagorulko Arseniy</t>
  </si>
  <si>
    <t>Kvapil Tomáš</t>
  </si>
  <si>
    <t>Sedláček Adam</t>
  </si>
  <si>
    <t>Krejčiříková Hana</t>
  </si>
  <si>
    <t>Pham Tuan Phong Keny</t>
  </si>
  <si>
    <t>Bondarenko Dmytro</t>
  </si>
  <si>
    <t>Chlad Matěj</t>
  </si>
  <si>
    <t>Budín Michal</t>
  </si>
  <si>
    <t>Novák Metoděj</t>
  </si>
  <si>
    <t>Čihák Petr</t>
  </si>
  <si>
    <t>Hartmanová Tereza</t>
  </si>
  <si>
    <t>Navrátil Tobiáš</t>
  </si>
  <si>
    <t>Nachlinger Pavel</t>
  </si>
  <si>
    <t>Brunner Lukáš</t>
  </si>
  <si>
    <t>Rejl Matěj</t>
  </si>
  <si>
    <t>Kozler Adam</t>
  </si>
  <si>
    <t>Koupý Oliver</t>
  </si>
  <si>
    <t>Brodacký Václav</t>
  </si>
  <si>
    <t>Formánek Jakub</t>
  </si>
  <si>
    <t>Dostál Teodor</t>
  </si>
  <si>
    <t>Kunčar Vojtěch</t>
  </si>
  <si>
    <t>Shaubert Daniel</t>
  </si>
  <si>
    <t>Kidanova Sofiia</t>
  </si>
  <si>
    <t>Chlupatý Sebastian</t>
  </si>
  <si>
    <t>Frieb Matyáš</t>
  </si>
  <si>
    <t>Hovjacký Daniel</t>
  </si>
  <si>
    <t>Archmann Jiří</t>
  </si>
  <si>
    <t>Prchal František</t>
  </si>
  <si>
    <t>Vognič David</t>
  </si>
  <si>
    <t>Hrechko Maksym</t>
  </si>
  <si>
    <t>Nazarkasimov Maxat</t>
  </si>
  <si>
    <t>Kosugi Joe</t>
  </si>
  <si>
    <t>Kosík Martin</t>
  </si>
  <si>
    <t>Bentaous Adam</t>
  </si>
  <si>
    <t>Řehounek Petr</t>
  </si>
  <si>
    <t>Pípal Teodor</t>
  </si>
  <si>
    <t>Janoška Filip</t>
  </si>
  <si>
    <t>Nikl Denis</t>
  </si>
  <si>
    <t>Filzák Matěj</t>
  </si>
  <si>
    <t>Šido Lucas</t>
  </si>
  <si>
    <t>Šido Matthias</t>
  </si>
  <si>
    <t>Hilpert Oliver</t>
  </si>
  <si>
    <t>Mrlina Tomáš</t>
  </si>
  <si>
    <t>Mrlina Jakub</t>
  </si>
  <si>
    <t>Hlavinka Petr</t>
  </si>
  <si>
    <t>Machala Maxmilián</t>
  </si>
  <si>
    <t>Hollý Andrej</t>
  </si>
  <si>
    <t>Šoporová Elizabeth</t>
  </si>
  <si>
    <t>Dětský Jakub</t>
  </si>
  <si>
    <t>Zasche Theodor</t>
  </si>
  <si>
    <t>Janza Daniel</t>
  </si>
  <si>
    <t>Petržilková Eliška</t>
  </si>
  <si>
    <t>Jonáš Zdeněk</t>
  </si>
  <si>
    <t>Antlová Tereza</t>
  </si>
  <si>
    <t>Antl Tomáš</t>
  </si>
  <si>
    <t>Moravcová Hana</t>
  </si>
  <si>
    <t>Blažek Tobiáš</t>
  </si>
  <si>
    <t>Šrůtek Adam</t>
  </si>
  <si>
    <t>Peterka Ondřej</t>
  </si>
  <si>
    <t>Kameník Václav</t>
  </si>
  <si>
    <t>Buček Vojtěch</t>
  </si>
  <si>
    <t>Dušek Lukáš</t>
  </si>
  <si>
    <t>Putilina Oleksandra</t>
  </si>
  <si>
    <t>Kuřík Leon</t>
  </si>
  <si>
    <t>Petríková Zdenka</t>
  </si>
  <si>
    <t>Ševčík Richard</t>
  </si>
  <si>
    <t>Tran David</t>
  </si>
  <si>
    <t>Baláž Lukáš</t>
  </si>
  <si>
    <t>Němejc Dominik</t>
  </si>
  <si>
    <t>Hubáček Jan</t>
  </si>
  <si>
    <t>Hubáčková Linda</t>
  </si>
  <si>
    <t>Daněk Vilém</t>
  </si>
  <si>
    <t>Kuželka Kristián</t>
  </si>
  <si>
    <t>Pulkrábek Adam</t>
  </si>
  <si>
    <t>Pham Minh Tiep</t>
  </si>
  <si>
    <t>Jedlička Štěpán</t>
  </si>
  <si>
    <t>Vaněk Marek</t>
  </si>
  <si>
    <t>Kočí Sandra</t>
  </si>
  <si>
    <t>Krysjuk Daniel</t>
  </si>
  <si>
    <t>Jakubec Matěj</t>
  </si>
  <si>
    <t>Šťastná Berenika</t>
  </si>
  <si>
    <t>Medřický Oliver</t>
  </si>
  <si>
    <t>Hadrava Erik</t>
  </si>
  <si>
    <t>Huml Jan</t>
  </si>
  <si>
    <t>Plachý Štěpán</t>
  </si>
  <si>
    <t>Maixner Matyas</t>
  </si>
  <si>
    <t>Pelinka František</t>
  </si>
  <si>
    <t>Blažek Dominik</t>
  </si>
  <si>
    <t>Sezemský Štěpán</t>
  </si>
  <si>
    <t>Pavlíčková Klára</t>
  </si>
  <si>
    <t>Jelínek Jindřich</t>
  </si>
  <si>
    <t>Máša Vojtěch</t>
  </si>
  <si>
    <t>Mazanec David</t>
  </si>
  <si>
    <t>Urban Samuel</t>
  </si>
  <si>
    <t>Nováková Natálie</t>
  </si>
  <si>
    <t>Mika Robin</t>
  </si>
  <si>
    <t>Pindur Filip</t>
  </si>
  <si>
    <t>Bajzíková Nela</t>
  </si>
  <si>
    <t>Šplíchal Matěj</t>
  </si>
  <si>
    <t>Lipčák Martin</t>
  </si>
  <si>
    <t>Vystavělová Anna</t>
  </si>
  <si>
    <t>Vystavěl Jakub</t>
  </si>
  <si>
    <t>Pospíšil Antonín</t>
  </si>
  <si>
    <t>Pospíšil Matěj</t>
  </si>
  <si>
    <t>Straka Štěpán David</t>
  </si>
  <si>
    <t>Tichá Barbora</t>
  </si>
  <si>
    <t>Roubík Vít</t>
  </si>
  <si>
    <t>Nigoš Martin</t>
  </si>
  <si>
    <t>Serban Rostislav</t>
  </si>
  <si>
    <t>Císař Jan</t>
  </si>
  <si>
    <t>Hladík Samuel</t>
  </si>
  <si>
    <t>Brát David</t>
  </si>
  <si>
    <t>Vítek Adam</t>
  </si>
  <si>
    <t>Nikonov Dmytro</t>
  </si>
  <si>
    <t>Studenovská Klára</t>
  </si>
  <si>
    <t>Motl Matyáš</t>
  </si>
  <si>
    <t>Bečica Kryštof</t>
  </si>
  <si>
    <t>Němeček Viktor</t>
  </si>
  <si>
    <t>Kanatbajeva Jusra</t>
  </si>
  <si>
    <t>Cvak Patrik</t>
  </si>
  <si>
    <t>Petrovická Magdalena</t>
  </si>
  <si>
    <t>Šamánek Josef</t>
  </si>
  <si>
    <t>Beniska Jonáš</t>
  </si>
  <si>
    <t>Lískovec Jaroslav</t>
  </si>
  <si>
    <t>Peroutka Vítek</t>
  </si>
  <si>
    <t>Brabec Hynek</t>
  </si>
  <si>
    <t>Šimeg Kryštof</t>
  </si>
  <si>
    <t>Šimeg Filip</t>
  </si>
  <si>
    <t>Randák Ondřej</t>
  </si>
  <si>
    <t>Křivánek Vít</t>
  </si>
  <si>
    <t>Boryshpolets Danylo</t>
  </si>
  <si>
    <t>Zíka Lukáš</t>
  </si>
  <si>
    <t>Křížek Šimon</t>
  </si>
  <si>
    <t>Schüler Filip</t>
  </si>
  <si>
    <t>Pacalaj Hynek</t>
  </si>
  <si>
    <t>Kozojed Tomáš</t>
  </si>
  <si>
    <t>Hájek Adam</t>
  </si>
  <si>
    <t>Berousek Matěj</t>
  </si>
  <si>
    <t>Abdullah Roslin</t>
  </si>
  <si>
    <t>Adámek Václav</t>
  </si>
  <si>
    <t>Ambrůz Kryštof</t>
  </si>
  <si>
    <t>Baier Martin</t>
  </si>
  <si>
    <t>Baier Radim</t>
  </si>
  <si>
    <t>Bobek Jonáš</t>
  </si>
  <si>
    <t>Bombera Antonín</t>
  </si>
  <si>
    <t>Bracháček Vít</t>
  </si>
  <si>
    <t>Bruncvik Jindřich</t>
  </si>
  <si>
    <t>Bruss Matěj</t>
  </si>
  <si>
    <t>Calábek Michal</t>
  </si>
  <si>
    <t>Cidlík Tomáš</t>
  </si>
  <si>
    <t>Cionová Klára</t>
  </si>
  <si>
    <t>Daněk Rostislav</t>
  </si>
  <si>
    <t>Dobeš Martin</t>
  </si>
  <si>
    <t>Filip Mikuláš</t>
  </si>
  <si>
    <t>Foldyna Alexandr</t>
  </si>
  <si>
    <t>Grézl Barnabáš</t>
  </si>
  <si>
    <t>Haladej Marek</t>
  </si>
  <si>
    <t>Halamíček Alfred</t>
  </si>
  <si>
    <t>Harazinová Klára Anna</t>
  </si>
  <si>
    <t>Hlisnikovský Michael</t>
  </si>
  <si>
    <t>Homola David</t>
  </si>
  <si>
    <t>Horvath Tomáš</t>
  </si>
  <si>
    <t>Hričovec Patrik</t>
  </si>
  <si>
    <t>Hulva Daniel Florian</t>
  </si>
  <si>
    <t>Janoštík Dan</t>
  </si>
  <si>
    <t>Jantoš Matteo</t>
  </si>
  <si>
    <t>Kadlčík Martin</t>
  </si>
  <si>
    <t>Kanioková Victoria Ellen</t>
  </si>
  <si>
    <t>Kaňák Jan</t>
  </si>
  <si>
    <t>Kašajíková Hana</t>
  </si>
  <si>
    <t>Kašinský Šimon</t>
  </si>
  <si>
    <t>Kocichová Barbora</t>
  </si>
  <si>
    <t>Kocichová Charlotta</t>
  </si>
  <si>
    <t>Kollárová Hermína Eva</t>
  </si>
  <si>
    <t>Kondělka Tadeáš</t>
  </si>
  <si>
    <t>Kocur Václav</t>
  </si>
  <si>
    <t>Srbek Václav</t>
  </si>
  <si>
    <t>Dmytrenko Polina</t>
  </si>
  <si>
    <t>Prokopec Jakub</t>
  </si>
  <si>
    <t>Kratochvíl Antonín</t>
  </si>
  <si>
    <t>Zusyk Andrii</t>
  </si>
  <si>
    <t>Zinchenko Daniil</t>
  </si>
  <si>
    <t>Kostelanský Viktor</t>
  </si>
  <si>
    <t>Koutný Matyáš</t>
  </si>
  <si>
    <t>Kursa Jakub</t>
  </si>
  <si>
    <t>Kursa Jan</t>
  </si>
  <si>
    <t>Krpec Ondřej</t>
  </si>
  <si>
    <t>Lampa Sebastian</t>
  </si>
  <si>
    <t>Laurincová Sabina</t>
  </si>
  <si>
    <t>Libosvárová Anna</t>
  </si>
  <si>
    <t>Ligocký Metoděj</t>
  </si>
  <si>
    <t>Ligotský Vojtěch</t>
  </si>
  <si>
    <t>Maschtowský Ondřej</t>
  </si>
  <si>
    <t>Mazurová Josefína</t>
  </si>
  <si>
    <t>Melár Matěj</t>
  </si>
  <si>
    <t>Merta David</t>
  </si>
  <si>
    <t>Merta Michael</t>
  </si>
  <si>
    <t>Mičulka Václav Tobiáš</t>
  </si>
  <si>
    <t>Michalčák Filip</t>
  </si>
  <si>
    <t>Michníková Karolína</t>
  </si>
  <si>
    <t>Mohyla Maxmilián</t>
  </si>
  <si>
    <t>Antonec Adam</t>
  </si>
  <si>
    <t>Křičenský Lukáš</t>
  </si>
  <si>
    <t>Poliakov Mykhailo</t>
  </si>
  <si>
    <t>Moškořová Rozálie</t>
  </si>
  <si>
    <t>Neumahr Harley</t>
  </si>
  <si>
    <t>Nyzio Daniel</t>
  </si>
  <si>
    <t>Nyzio Petr</t>
  </si>
  <si>
    <t>Onderek Adam</t>
  </si>
  <si>
    <t>Petrovská Agáta</t>
  </si>
  <si>
    <t>Plucnara Antonín</t>
  </si>
  <si>
    <t>Plucnara Štěpán</t>
  </si>
  <si>
    <t>Pobucký Milan</t>
  </si>
  <si>
    <t>Podloucký Karel</t>
  </si>
  <si>
    <t>Podola Matyáš</t>
  </si>
  <si>
    <t>Röschl Jan</t>
  </si>
  <si>
    <t>Ručka Matyáš</t>
  </si>
  <si>
    <t>Rybák Jakub</t>
  </si>
  <si>
    <t>Ryšavý Jonatan</t>
  </si>
  <si>
    <t>Říman Jonáš</t>
  </si>
  <si>
    <t>Sklář Vítězslav</t>
  </si>
  <si>
    <t>Sobek Teodor</t>
  </si>
  <si>
    <t>Starzewski Tadeáš</t>
  </si>
  <si>
    <t>Staszko Iva</t>
  </si>
  <si>
    <t>Staszko Matyáš</t>
  </si>
  <si>
    <t>Stejskalík Marek</t>
  </si>
  <si>
    <t>Sušovská Sofie</t>
  </si>
  <si>
    <t>Šarman Matyáš Filip</t>
  </si>
  <si>
    <t>Ščerba Kilián</t>
  </si>
  <si>
    <t>Šimoňák Jakub</t>
  </si>
  <si>
    <t>Španihel Vítězslav</t>
  </si>
  <si>
    <t>Tvrdý Filip</t>
  </si>
  <si>
    <t>Valasová Adina</t>
  </si>
  <si>
    <t>Václavková Hana</t>
  </si>
  <si>
    <t>Velcer Antonín</t>
  </si>
  <si>
    <t>Kocifaj Tobiáš</t>
  </si>
  <si>
    <t>Přibylová Andrea</t>
  </si>
  <si>
    <t>Vávra Filip</t>
  </si>
  <si>
    <t>Verbytskyi Oleh</t>
  </si>
  <si>
    <t>Vladár Timothy</t>
  </si>
  <si>
    <t>Volný Filip</t>
  </si>
  <si>
    <t>Voronyj Myhajlo</t>
  </si>
  <si>
    <t>Wilde Eric Oliver</t>
  </si>
  <si>
    <t>Závodný Kristián</t>
  </si>
  <si>
    <t>Ligocký Ondřej</t>
  </si>
  <si>
    <t>Servátka Eduard</t>
  </si>
  <si>
    <t>Vlasatá Andrea</t>
  </si>
  <si>
    <t>Stýskala Filip</t>
  </si>
  <si>
    <t>Trčková Emma</t>
  </si>
  <si>
    <t>Závodný Matyáš</t>
  </si>
  <si>
    <t>Vančura Štěpán</t>
  </si>
  <si>
    <t>Kučera Hynek</t>
  </si>
  <si>
    <t>Čempel Matěj</t>
  </si>
  <si>
    <t>Boháč Benedikt</t>
  </si>
  <si>
    <t>Bednář Jonáš</t>
  </si>
  <si>
    <t>Poláková Viola</t>
  </si>
  <si>
    <t>Kozlík Josef</t>
  </si>
  <si>
    <t>Mareška Filip</t>
  </si>
  <si>
    <t>Lacinová Helena</t>
  </si>
  <si>
    <t>Scheffczik Václav</t>
  </si>
  <si>
    <t>Laposa Lukáš</t>
  </si>
  <si>
    <t>Čejchan Teodor</t>
  </si>
  <si>
    <t>Poláček Timotej</t>
  </si>
  <si>
    <t>Svatuška Nicolas</t>
  </si>
  <si>
    <t>Németh Martin</t>
  </si>
  <si>
    <t>Krytskyi Denys</t>
  </si>
  <si>
    <t>Kovtun Maksym</t>
  </si>
  <si>
    <t>Sadchenko Jehor</t>
  </si>
  <si>
    <t>Žvak Ondřej</t>
  </si>
  <si>
    <t>Štrbová Jana</t>
  </si>
  <si>
    <t>Ptašek Ondřej</t>
  </si>
  <si>
    <t>Havlíček Štěpán</t>
  </si>
  <si>
    <t>Kupka Václav</t>
  </si>
  <si>
    <t>Čejchan Simeon</t>
  </si>
  <si>
    <t>Čapek Eliáš</t>
  </si>
  <si>
    <t>Jandová Klára</t>
  </si>
  <si>
    <t>Jandourek Rostislav</t>
  </si>
  <si>
    <t>Janečka Maxim</t>
  </si>
  <si>
    <t>Pastrňák Hugo Maxmilián</t>
  </si>
  <si>
    <t>Chrenšť Tobiáš</t>
  </si>
  <si>
    <t>Glabazňa Filip</t>
  </si>
  <si>
    <t>Šplíchal Vojtěch</t>
  </si>
  <si>
    <t>Kropáč Daniel</t>
  </si>
  <si>
    <t>Kareis Jakub</t>
  </si>
  <si>
    <t>Malzer Erik</t>
  </si>
  <si>
    <t>Beníšková Beatris</t>
  </si>
  <si>
    <t>Šultys Jan</t>
  </si>
  <si>
    <t>Bat-Erdene Khangal Honzík</t>
  </si>
  <si>
    <t>Klimpera Tobiáš</t>
  </si>
  <si>
    <t>Plaček Petr</t>
  </si>
  <si>
    <t>Děček Jaroslav</t>
  </si>
  <si>
    <t>Vakhivskyi Ivan</t>
  </si>
  <si>
    <t>Nevlud Matyáš</t>
  </si>
  <si>
    <t>Melnichuk Stanislav</t>
  </si>
  <si>
    <t>Čechura Matyáš</t>
  </si>
  <si>
    <t>Kerner Filip</t>
  </si>
  <si>
    <t>Roučka Matěj</t>
  </si>
  <si>
    <t>Malý Bruno</t>
  </si>
  <si>
    <t>Suchý Adam</t>
  </si>
  <si>
    <t>Pýcha Marek</t>
  </si>
  <si>
    <t>Řebíček Jan</t>
  </si>
  <si>
    <t>Mazáčková Isabell</t>
  </si>
  <si>
    <t>Kutil Štěpán</t>
  </si>
  <si>
    <t>Kousal Teodor</t>
  </si>
  <si>
    <t>Josífko Josef</t>
  </si>
  <si>
    <t>Chrzová Malvína</t>
  </si>
  <si>
    <t>Starý Mikuláš</t>
  </si>
  <si>
    <t>Pukančíková Julie</t>
  </si>
  <si>
    <t>Pučálka Kryštof</t>
  </si>
  <si>
    <t>Shpak Daniel</t>
  </si>
  <si>
    <t>Janota Vojtěch</t>
  </si>
  <si>
    <t>Holan Marek</t>
  </si>
  <si>
    <t>Charollais Hugo</t>
  </si>
  <si>
    <t>Šišpera Matěj</t>
  </si>
  <si>
    <t>Srch Jan</t>
  </si>
  <si>
    <t>Kalous Jonatan</t>
  </si>
  <si>
    <t>Kalous Ruben</t>
  </si>
  <si>
    <t>Křivda Tomáš</t>
  </si>
  <si>
    <t>Otčenášek Oliver</t>
  </si>
  <si>
    <t>Kožušník Daniel</t>
  </si>
  <si>
    <t>Karola František</t>
  </si>
  <si>
    <t>Karola Jindřich</t>
  </si>
  <si>
    <t>Beinsteinová Anna</t>
  </si>
  <si>
    <t>Mužík Antonín</t>
  </si>
  <si>
    <t>Munkhbayar Narandelger</t>
  </si>
  <si>
    <t>Něšyn Luka</t>
  </si>
  <si>
    <t>Adamovský Jonáš</t>
  </si>
  <si>
    <t>Lipina Ondřej</t>
  </si>
  <si>
    <t>Bialek Dalibor</t>
  </si>
  <si>
    <t>Saidani Mia Yassmine</t>
  </si>
  <si>
    <t>Sedláčková Nikol</t>
  </si>
  <si>
    <t>Révay Matouš</t>
  </si>
  <si>
    <t>Moravec Tony</t>
  </si>
  <si>
    <t>Hložek Jindřich</t>
  </si>
  <si>
    <t>Dlasková Adéla</t>
  </si>
  <si>
    <t>Makaj Adam</t>
  </si>
  <si>
    <t>Maturová Aneta</t>
  </si>
  <si>
    <t>Dočkal David</t>
  </si>
  <si>
    <t>Hanus Marek</t>
  </si>
  <si>
    <t>Martinka Vít</t>
  </si>
  <si>
    <t>Hofreiter Michal</t>
  </si>
  <si>
    <t>Woska Jakub</t>
  </si>
  <si>
    <t>Murtinger Jan</t>
  </si>
  <si>
    <t>Kmínek Kryštof</t>
  </si>
  <si>
    <t>Vébr Jakub</t>
  </si>
  <si>
    <t>Nuc Tomáš</t>
  </si>
  <si>
    <t>Čepička Jiří</t>
  </si>
  <si>
    <t>Rychtecký Adam</t>
  </si>
  <si>
    <t>Purmenský David</t>
  </si>
  <si>
    <t>Michalec Jiří</t>
  </si>
  <si>
    <t>Yaryzhnov Maksym</t>
  </si>
  <si>
    <t>Pukovec Ondřej</t>
  </si>
  <si>
    <t>Ampatzis Stavros</t>
  </si>
  <si>
    <t>Werschnik Šimon</t>
  </si>
  <si>
    <t>Chaloupka Viktor</t>
  </si>
  <si>
    <t>Brunek Tobiáš</t>
  </si>
  <si>
    <t>Kaláb Max</t>
  </si>
  <si>
    <t>Hasalík Kryštof</t>
  </si>
  <si>
    <t>Tučapec Adam</t>
  </si>
  <si>
    <t>Schmidt Vojtěch</t>
  </si>
  <si>
    <t>Juppa Rudolf</t>
  </si>
  <si>
    <t>Kynický Filip</t>
  </si>
  <si>
    <t>Karafiát Vilém</t>
  </si>
  <si>
    <t>Málková Kateřina</t>
  </si>
  <si>
    <t>Peglau Paul David</t>
  </si>
  <si>
    <t>Schwarz Jakub</t>
  </si>
  <si>
    <t>Šmíd Adam</t>
  </si>
  <si>
    <t>Jakš Jiří</t>
  </si>
  <si>
    <t>Nečasová Eliana</t>
  </si>
  <si>
    <t>Pipal Vincent</t>
  </si>
  <si>
    <t>Klemeš Jakub</t>
  </si>
  <si>
    <t>Siuda Tomáš</t>
  </si>
  <si>
    <t>Hönigová Hermína</t>
  </si>
  <si>
    <t>Holda Nathan</t>
  </si>
  <si>
    <t>Halamka David</t>
  </si>
  <si>
    <t>Řehořková Ela</t>
  </si>
  <si>
    <t>Cuřín František</t>
  </si>
  <si>
    <t>Petrovka Michal</t>
  </si>
  <si>
    <t>Fulín Daniel</t>
  </si>
  <si>
    <t>Machai Juraj</t>
  </si>
  <si>
    <t>Rambousek Ondřej</t>
  </si>
  <si>
    <t>Končický Vojtěch</t>
  </si>
  <si>
    <t>Moskva Matěj</t>
  </si>
  <si>
    <t>Kurinec Vojtěch</t>
  </si>
  <si>
    <t>Dang Kevin</t>
  </si>
  <si>
    <t>Pavlíček Daniel</t>
  </si>
  <si>
    <t>Tománek Tobiáš Martin</t>
  </si>
  <si>
    <t>Novotný Kevin Tobias</t>
  </si>
  <si>
    <t>Gruber Tobiáš</t>
  </si>
  <si>
    <t>Schrom Oliver</t>
  </si>
  <si>
    <t>Tereshchuk Andrii</t>
  </si>
  <si>
    <t>Bejšovec Johan</t>
  </si>
  <si>
    <t>Ticháčková Gabriela</t>
  </si>
  <si>
    <t>Peták Martin</t>
  </si>
  <si>
    <t>Dong Viet Bach</t>
  </si>
  <si>
    <t>Liebich Antonín</t>
  </si>
  <si>
    <t>Sellert Karl Elliot</t>
  </si>
  <si>
    <t>Dřeza Radek</t>
  </si>
  <si>
    <t>Beneš Richard</t>
  </si>
  <si>
    <t>Benke Lukáš</t>
  </si>
  <si>
    <t>Bern Karel</t>
  </si>
  <si>
    <t>Makarov Dmitrij</t>
  </si>
  <si>
    <t>Skřivan Josef</t>
  </si>
  <si>
    <t>Marciniszyn Michal</t>
  </si>
  <si>
    <t>Brda Luděk</t>
  </si>
  <si>
    <t>Rumlová Adéla</t>
  </si>
  <si>
    <t>Brecik Šimon</t>
  </si>
  <si>
    <t>Pujmanová Jana</t>
  </si>
  <si>
    <t>Nesvadba Vojtěch</t>
  </si>
  <si>
    <t>Výstřela Vojtěch</t>
  </si>
  <si>
    <t>Miškovský Jindřich</t>
  </si>
  <si>
    <t>Josiek Jan</t>
  </si>
  <si>
    <t>Koníček Kristián</t>
  </si>
  <si>
    <t>Chmelina Jakub</t>
  </si>
  <si>
    <t>Otajovič Matěj</t>
  </si>
  <si>
    <t>Křivka Jakub</t>
  </si>
  <si>
    <t>Bečvář Antonín</t>
  </si>
  <si>
    <t>Yesil Yakup</t>
  </si>
  <si>
    <t>Augsten Eduard</t>
  </si>
  <si>
    <t>Bajger Matouš</t>
  </si>
  <si>
    <t>Parietti Alessandro</t>
  </si>
  <si>
    <t>Kodat Miroslav</t>
  </si>
  <si>
    <t>Budil Václav</t>
  </si>
  <si>
    <t>Škuthanová Natálie</t>
  </si>
  <si>
    <t>Krepindl Jan</t>
  </si>
  <si>
    <t>Dytrych Alan</t>
  </si>
  <si>
    <t>Poisl Milan</t>
  </si>
  <si>
    <t>Tavaly Matthias</t>
  </si>
  <si>
    <t>Pachota Ondřej</t>
  </si>
  <si>
    <t>Pachota Jakub</t>
  </si>
  <si>
    <t>Daniljuk Daniel</t>
  </si>
  <si>
    <t>Bachmann Viktor</t>
  </si>
  <si>
    <t>Sieber Josef</t>
  </si>
  <si>
    <t>Macků Lukáš</t>
  </si>
  <si>
    <t>Minář Alex</t>
  </si>
  <si>
    <t>Aghayev Kamil</t>
  </si>
  <si>
    <t>Dokoupil Oliver</t>
  </si>
  <si>
    <t>Stárek Max</t>
  </si>
  <si>
    <t>Přibil Matyáš</t>
  </si>
  <si>
    <t>Skalák Vojtěch</t>
  </si>
  <si>
    <t>Vrkoč Alexandr</t>
  </si>
  <si>
    <t>Hašuĺ Martin</t>
  </si>
  <si>
    <t>Marek Daniel</t>
  </si>
  <si>
    <t>Mika Sebastian</t>
  </si>
  <si>
    <t>Muradian Mariam</t>
  </si>
  <si>
    <t>Nurbekuly Khangeldi</t>
  </si>
  <si>
    <t>Gavenda David</t>
  </si>
  <si>
    <t>Zvonek Robin</t>
  </si>
  <si>
    <t>Marušáková Eliška</t>
  </si>
  <si>
    <t>Blizňák Jonáš</t>
  </si>
  <si>
    <t>Zbranek Pavel</t>
  </si>
  <si>
    <t>Vaněčková Adéla</t>
  </si>
  <si>
    <t>Mináriková Katarína</t>
  </si>
  <si>
    <t>Reschke Adam</t>
  </si>
  <si>
    <t>Hruška Šimon</t>
  </si>
  <si>
    <t>Jaržábek Lukáš</t>
  </si>
  <si>
    <t>Giovagnoni Jakub</t>
  </si>
  <si>
    <t>Huráč Jakub</t>
  </si>
  <si>
    <t>Porubská Veronika</t>
  </si>
  <si>
    <t>Folvarčný Sebastian</t>
  </si>
  <si>
    <t>Brůžek Ben</t>
  </si>
  <si>
    <t>Tlamycha Karel</t>
  </si>
  <si>
    <t>Vojtek Jonáš</t>
  </si>
  <si>
    <t>Zikmund Jonáš</t>
  </si>
  <si>
    <t>Maxa Martin</t>
  </si>
  <si>
    <t>Křenek Radek</t>
  </si>
  <si>
    <t>Zahálka Matěj</t>
  </si>
  <si>
    <t>Suchý Vlastimil</t>
  </si>
  <si>
    <t>Holan Lukáš</t>
  </si>
  <si>
    <t>Jinoch Jiří</t>
  </si>
  <si>
    <t>Bakeš Antonín</t>
  </si>
  <si>
    <t>Vostřel Jakub</t>
  </si>
  <si>
    <t>Vohradník Michal</t>
  </si>
  <si>
    <t>Budjač Martin</t>
  </si>
  <si>
    <t>Stoupa Aleš</t>
  </si>
  <si>
    <t>Kvaková Annemari</t>
  </si>
  <si>
    <t>Rousek Adam</t>
  </si>
  <si>
    <t>Komeštík Tomáš</t>
  </si>
  <si>
    <t>Jindrák Michal</t>
  </si>
  <si>
    <t>Yeromenko Roman</t>
  </si>
  <si>
    <t>Zappe Petr</t>
  </si>
  <si>
    <t>Martančík Kristián</t>
  </si>
  <si>
    <t>Enkhbaatar Munkhduuren</t>
  </si>
  <si>
    <t>Pracný Filip</t>
  </si>
  <si>
    <t>Žalud Šimon</t>
  </si>
  <si>
    <t>Vráblík Josef</t>
  </si>
  <si>
    <t>Kraus Jiří</t>
  </si>
  <si>
    <t>Pokorný Matyáš</t>
  </si>
  <si>
    <t>Kout Dominik</t>
  </si>
  <si>
    <t>Špáta Patrik</t>
  </si>
  <si>
    <t>Janák Šimon</t>
  </si>
  <si>
    <t>Švec Matyáš</t>
  </si>
  <si>
    <t>Kousek Adam</t>
  </si>
  <si>
    <t>Vodička Jindřich</t>
  </si>
  <si>
    <t>Ibragimov Ruslan</t>
  </si>
  <si>
    <t>Ždímal Erik</t>
  </si>
  <si>
    <t>Mikanová Veronika</t>
  </si>
  <si>
    <t>Veverka Martin Michal</t>
  </si>
  <si>
    <t>Semerád František</t>
  </si>
  <si>
    <t>Petrilák Matěj</t>
  </si>
  <si>
    <t>Pecka Vojtěch</t>
  </si>
  <si>
    <t>Semerád Adam</t>
  </si>
  <si>
    <t>Kubelka Filip</t>
  </si>
  <si>
    <t>Janoušek Tomáš</t>
  </si>
  <si>
    <t>Šára Jan</t>
  </si>
  <si>
    <t>Beneš Antonín</t>
  </si>
  <si>
    <t>Drahošová Žofie</t>
  </si>
  <si>
    <t>Rubek Martin</t>
  </si>
  <si>
    <t>Klicnarová Natálie</t>
  </si>
  <si>
    <t>Mojžíšek Tomáš</t>
  </si>
  <si>
    <t>Holeksa Tobiáš</t>
  </si>
  <si>
    <t>Sivev Šimon</t>
  </si>
  <si>
    <t>Dočkal Hubert</t>
  </si>
  <si>
    <t>Chlebek Sebastian</t>
  </si>
  <si>
    <t>Mati Robin</t>
  </si>
  <si>
    <t>Preisler Martin</t>
  </si>
  <si>
    <t>Krasičenko Michal</t>
  </si>
  <si>
    <t>Krátká Elena</t>
  </si>
  <si>
    <t>Machek Kryštof</t>
  </si>
  <si>
    <t>Vítová Tereza</t>
  </si>
  <si>
    <t>Horký Hynek</t>
  </si>
  <si>
    <t>Remr Denis</t>
  </si>
  <si>
    <t>Vitouš David</t>
  </si>
  <si>
    <t>Kuba Radek</t>
  </si>
  <si>
    <t>Slíva Jakub</t>
  </si>
  <si>
    <t>Mazúr Nicola Martin</t>
  </si>
  <si>
    <t>Zeidler Petr</t>
  </si>
  <si>
    <t>Cápal Tomáš</t>
  </si>
  <si>
    <t>Kuba Martin</t>
  </si>
  <si>
    <t>Unčovský Vojtěch</t>
  </si>
  <si>
    <t>Váňa Matyáš</t>
  </si>
  <si>
    <t>Jasanský Michal</t>
  </si>
  <si>
    <t>Tsymbal Yehor</t>
  </si>
  <si>
    <t>Shestopal Daria</t>
  </si>
  <si>
    <t>Páv Václav</t>
  </si>
  <si>
    <t>Hepnar Vojtěch</t>
  </si>
  <si>
    <t>Hejna Simeon</t>
  </si>
  <si>
    <t>Koňařík Tomáš</t>
  </si>
  <si>
    <t>Marková Luna</t>
  </si>
  <si>
    <t>Kotásek Erik</t>
  </si>
  <si>
    <t>Kaštura Vít</t>
  </si>
  <si>
    <t>Hošek Zdeněk</t>
  </si>
  <si>
    <t>Plzák David</t>
  </si>
  <si>
    <t>Matušek Adam</t>
  </si>
  <si>
    <t>Jelínek Petr</t>
  </si>
  <si>
    <t>Lipavský Kryštof</t>
  </si>
  <si>
    <t>Scholz Samuel</t>
  </si>
  <si>
    <t>Vacek Marek</t>
  </si>
  <si>
    <t>Jenšík Jakub</t>
  </si>
  <si>
    <t>Siriak Maksym</t>
  </si>
  <si>
    <t>Žákechová Eliška</t>
  </si>
  <si>
    <t>Balušková Zuzana</t>
  </si>
  <si>
    <t>Crhová Hana</t>
  </si>
  <si>
    <t>Hrůnek David</t>
  </si>
  <si>
    <t>Honcharenko Stepan</t>
  </si>
  <si>
    <t>Monzer Jakub</t>
  </si>
  <si>
    <t>Frenchko Maksym</t>
  </si>
  <si>
    <t>Frenchko Anatolii</t>
  </si>
  <si>
    <t>Hranička Vít</t>
  </si>
  <si>
    <t>Oliberius Andy</t>
  </si>
  <si>
    <t>Škoulová Anežka</t>
  </si>
  <si>
    <t>Rys Šimon</t>
  </si>
  <si>
    <t>Švecová Zora</t>
  </si>
  <si>
    <t>Pavlas Vítek</t>
  </si>
  <si>
    <t>Hobzová Veronika</t>
  </si>
  <si>
    <t>Hráský Tadeáš</t>
  </si>
  <si>
    <t>Binhak Matyáš</t>
  </si>
  <si>
    <t>Homolová Victoria</t>
  </si>
  <si>
    <t>Štourač Jiří</t>
  </si>
  <si>
    <t>Bohdan Oleksandra</t>
  </si>
  <si>
    <t>Černoch Vojtěch</t>
  </si>
  <si>
    <t>Říčař Josef</t>
  </si>
  <si>
    <t>Říčař Jonáš</t>
  </si>
  <si>
    <t>McGuirk Oliver</t>
  </si>
  <si>
    <t>Skaličan Jan</t>
  </si>
  <si>
    <t>Kellnerová Milada</t>
  </si>
  <si>
    <t>Chour Vladimír</t>
  </si>
  <si>
    <t>Kotyk Daniel</t>
  </si>
  <si>
    <t>Brát Adam</t>
  </si>
  <si>
    <t>Pustka Jiří</t>
  </si>
  <si>
    <t>Hadžega Tomáš</t>
  </si>
  <si>
    <t>Lošonská Karolína</t>
  </si>
  <si>
    <t>Lošonská Kristýna</t>
  </si>
  <si>
    <t>Tverezovskyj Viacheslav</t>
  </si>
  <si>
    <t>Gruncl Tobiáš</t>
  </si>
  <si>
    <t>Jelínková Anna</t>
  </si>
  <si>
    <t>Hladík Jakub</t>
  </si>
  <si>
    <t>Janovský Karel</t>
  </si>
  <si>
    <t>Řezníček Josef</t>
  </si>
  <si>
    <t>Hackländer Adam Kristof</t>
  </si>
  <si>
    <t>Žitník Petr</t>
  </si>
  <si>
    <t>ŠK AuHa Gladiators</t>
  </si>
  <si>
    <t>Šonka Dominik</t>
  </si>
  <si>
    <t>Ulanov Roman</t>
  </si>
  <si>
    <t>Švehla Samuel</t>
  </si>
  <si>
    <t>Kutheil Tomáš</t>
  </si>
  <si>
    <t>Šváb Pavel</t>
  </si>
  <si>
    <t>Nguyen Tony</t>
  </si>
  <si>
    <t>Hortenský Tomáš</t>
  </si>
  <si>
    <t>Šmahel Karel</t>
  </si>
  <si>
    <t>Dlabal Dominik</t>
  </si>
  <si>
    <t>Polívka Mikuláš</t>
  </si>
  <si>
    <t>Jandáček Kryštof</t>
  </si>
  <si>
    <t>Kubešová Adéla</t>
  </si>
  <si>
    <t>Šimek Jaromír</t>
  </si>
  <si>
    <t>Mencl Ondřej</t>
  </si>
  <si>
    <t>Pavlišta Šimon</t>
  </si>
  <si>
    <t>Řiháková Danilela</t>
  </si>
  <si>
    <t>Réba Michal</t>
  </si>
  <si>
    <t>Ztracení Chlapci</t>
  </si>
  <si>
    <t>Nguyen Duong Anh</t>
  </si>
  <si>
    <t>Weiner Jakub</t>
  </si>
  <si>
    <t>Sieja Viktor</t>
  </si>
  <si>
    <t>Šulc Vladislav</t>
  </si>
  <si>
    <t>Pham Khank Nam</t>
  </si>
  <si>
    <t>Karas Lukáš</t>
  </si>
  <si>
    <t>Freiberger Milan</t>
  </si>
  <si>
    <t>Maisner Jakub</t>
  </si>
  <si>
    <t>Moscoso Eric Sebastian</t>
  </si>
  <si>
    <t>Procházková Simona</t>
  </si>
  <si>
    <t>Roman Matyáš</t>
  </si>
  <si>
    <t>Gregovský Jiří</t>
  </si>
  <si>
    <t>Cvejn Matouš</t>
  </si>
  <si>
    <t>Aubrecht Jakub</t>
  </si>
  <si>
    <t>Vacek Tomáš</t>
  </si>
  <si>
    <t>Horešovský Jan</t>
  </si>
  <si>
    <t>Hrbolka Oliver</t>
  </si>
  <si>
    <t>Kalužný Lukáš</t>
  </si>
  <si>
    <t>Primas Jiří</t>
  </si>
  <si>
    <t>Stárek Vojtěch</t>
  </si>
  <si>
    <t>Stibor Vojtěch</t>
  </si>
  <si>
    <t>Skyva Mikuláš</t>
  </si>
  <si>
    <t>Rausnitz Jonáš Wolf</t>
  </si>
  <si>
    <t>Kluz Rostislav</t>
  </si>
  <si>
    <t>Báňas Branko</t>
  </si>
  <si>
    <t>Vladyka Vendelín</t>
  </si>
  <si>
    <t>Kareš Tomáš</t>
  </si>
  <si>
    <t>Sýkora Martin</t>
  </si>
  <si>
    <t>Morkus Ondřej</t>
  </si>
  <si>
    <t>Hájek Kristián</t>
  </si>
  <si>
    <t>Hájek Mikuláš</t>
  </si>
  <si>
    <t>Kolařík Jakub</t>
  </si>
  <si>
    <t>Marcon David</t>
  </si>
  <si>
    <t>Mužikovský Jiří</t>
  </si>
  <si>
    <t>Beránek Jiří</t>
  </si>
  <si>
    <t>Klicnar Aleš</t>
  </si>
  <si>
    <t>Frýdl David</t>
  </si>
  <si>
    <t>Petřeková Zuzana</t>
  </si>
  <si>
    <t>Cabáková Viktorie</t>
  </si>
  <si>
    <t>Tomcsiková Kristýna</t>
  </si>
  <si>
    <t>Klimo Adam</t>
  </si>
  <si>
    <t>Paseka Richard</t>
  </si>
  <si>
    <t>Havlíček Ondřej</t>
  </si>
  <si>
    <t>Plucnar David</t>
  </si>
  <si>
    <t>Mach Antonín</t>
  </si>
  <si>
    <t>Bogdanovič Daniel</t>
  </si>
  <si>
    <t>Koupil Adam</t>
  </si>
  <si>
    <t>Voženílek Lukáš</t>
  </si>
  <si>
    <t>Babij Adam</t>
  </si>
  <si>
    <t>Stejskal Petr</t>
  </si>
  <si>
    <t>Poul Jakub</t>
  </si>
  <si>
    <t>Poul Milan</t>
  </si>
  <si>
    <t>Kadlík Jan</t>
  </si>
  <si>
    <t>Šarifullin Erik</t>
  </si>
  <si>
    <t>Osovskyi Lev</t>
  </si>
  <si>
    <t>Suk Michael</t>
  </si>
  <si>
    <t>Husák Erik</t>
  </si>
  <si>
    <t>Fuchs Michal</t>
  </si>
  <si>
    <t>Salinger Patrik</t>
  </si>
  <si>
    <t>Beier Oldřich</t>
  </si>
  <si>
    <t>Beran Rostislav</t>
  </si>
  <si>
    <t>Bogdanová Anastasija</t>
  </si>
  <si>
    <t>Šefčík Jáchym Ondřej</t>
  </si>
  <si>
    <t>Tran Nguyen Quan</t>
  </si>
  <si>
    <t>Fabo Oldřich</t>
  </si>
  <si>
    <t>Vávra Vojtěch Vít</t>
  </si>
  <si>
    <t>Bříza Alex</t>
  </si>
  <si>
    <t>Olšarová Josefína</t>
  </si>
  <si>
    <t>Konečná Kristýna</t>
  </si>
  <si>
    <t>Strejček Jiří</t>
  </si>
  <si>
    <t>Moc Jakub</t>
  </si>
  <si>
    <t>Štruncová Adéla</t>
  </si>
  <si>
    <t>Stiborová Nela</t>
  </si>
  <si>
    <t>Hořák Patrik</t>
  </si>
  <si>
    <t>Novotný Milan</t>
  </si>
  <si>
    <t>Kubečková Zuzana</t>
  </si>
  <si>
    <t>Lukeš Aleš</t>
  </si>
  <si>
    <t>Mejsnarová Ellen</t>
  </si>
  <si>
    <t>Link Jakub</t>
  </si>
  <si>
    <t>Dlouhá Valerie</t>
  </si>
  <si>
    <t>Adámek Vojtěch</t>
  </si>
  <si>
    <t>Polák Filip</t>
  </si>
  <si>
    <t>Horáková Tereza</t>
  </si>
  <si>
    <t>Volmanová Daniela</t>
  </si>
  <si>
    <t>Kadét Mathias</t>
  </si>
  <si>
    <t>Hospodka Zdeněk</t>
  </si>
  <si>
    <t>Glosová Adéla</t>
  </si>
  <si>
    <t>Glos Filip</t>
  </si>
  <si>
    <t>Švihálek Bedřich</t>
  </si>
  <si>
    <t>Řehák Sebastian</t>
  </si>
  <si>
    <t>Čižmar Mikuláš</t>
  </si>
  <si>
    <t>Galbavý Sebastián</t>
  </si>
  <si>
    <t>Krýda Radim</t>
  </si>
  <si>
    <t>Košťálek Ondřej</t>
  </si>
  <si>
    <t>Jurák Jan</t>
  </si>
  <si>
    <t>Seinerová Tereza</t>
  </si>
  <si>
    <t>Gärtner Mikuláš</t>
  </si>
  <si>
    <t>Louša Václav</t>
  </si>
  <si>
    <t>Procházková Anežka</t>
  </si>
  <si>
    <t>Havlíček Patrik</t>
  </si>
  <si>
    <t>Klokočka Vojtěch</t>
  </si>
  <si>
    <t>Jarkovský Vojtěch</t>
  </si>
  <si>
    <t>Šnédarová Karolína</t>
  </si>
  <si>
    <t>Mikas Bruno</t>
  </si>
  <si>
    <t>Spesyvtsev Yevhen</t>
  </si>
  <si>
    <t>Čevela Šimon</t>
  </si>
  <si>
    <t>Potts Fox</t>
  </si>
  <si>
    <t>Ambrož Teodor</t>
  </si>
  <si>
    <t>Tuna Tadeáš</t>
  </si>
  <si>
    <t>Slamečka David</t>
  </si>
  <si>
    <t>Masár Samuel</t>
  </si>
  <si>
    <t>Kos Štěpán</t>
  </si>
  <si>
    <t>Bartoš Tomáš</t>
  </si>
  <si>
    <t>Mikula Karel</t>
  </si>
  <si>
    <t>Slepánková Lenka</t>
  </si>
  <si>
    <t>Šoporová Anna</t>
  </si>
  <si>
    <t>Homola Oskar</t>
  </si>
  <si>
    <t>Šich Teodor</t>
  </si>
  <si>
    <t>Šeďa Petr</t>
  </si>
  <si>
    <t>Palán Lukáš</t>
  </si>
  <si>
    <t>Halfar Adam</t>
  </si>
  <si>
    <t>Pfeifer Nicolas</t>
  </si>
  <si>
    <t>Valoušek Mikoláš</t>
  </si>
  <si>
    <t>Pokorný Adam</t>
  </si>
  <si>
    <t>Pláteník Erik</t>
  </si>
  <si>
    <t>Kalvach David</t>
  </si>
  <si>
    <t>Mostovyi Kyrylo</t>
  </si>
  <si>
    <t>Dohnal Šimon</t>
  </si>
  <si>
    <t>Pucholt Vojtěch</t>
  </si>
  <si>
    <t>Maršálková Marie</t>
  </si>
  <si>
    <t>Jochec Martin</t>
  </si>
  <si>
    <t>Rubner František</t>
  </si>
  <si>
    <t>Chudárek Šimon</t>
  </si>
  <si>
    <t>Borák Boris</t>
  </si>
  <si>
    <t>Matthews Tyge</t>
  </si>
  <si>
    <t>Sorokolit Konstantin</t>
  </si>
  <si>
    <t>Jirouš Jan</t>
  </si>
  <si>
    <t>Danyliuk Vladyslav</t>
  </si>
  <si>
    <t>Skubi Filip</t>
  </si>
  <si>
    <t>Moravec Daniel</t>
  </si>
  <si>
    <t>Peterka Matěj</t>
  </si>
  <si>
    <t>Thomicek Jakub</t>
  </si>
  <si>
    <t>Bělák Adam</t>
  </si>
  <si>
    <t>Kyselý Jindřich</t>
  </si>
  <si>
    <t>Vahalíková Beáta</t>
  </si>
  <si>
    <t>Gold Matěj</t>
  </si>
  <si>
    <t>Jančálek Štěpán</t>
  </si>
  <si>
    <t>Macíček Aleš</t>
  </si>
  <si>
    <t>Voznický Samuel</t>
  </si>
  <si>
    <t>Mohl Jakub</t>
  </si>
  <si>
    <t>Stepanov Pavlo</t>
  </si>
  <si>
    <t>Teplý Šimon</t>
  </si>
  <si>
    <t>Plocek Šimon</t>
  </si>
  <si>
    <t>Hovhannisyan Narek</t>
  </si>
  <si>
    <t>Liubyi Mark</t>
  </si>
  <si>
    <t>Kubáková Laura</t>
  </si>
  <si>
    <t>Bureš Antonín</t>
  </si>
  <si>
    <t>Horvath Michal</t>
  </si>
  <si>
    <t>Kryl Sebastian</t>
  </si>
  <si>
    <t>Košárek Matyáš</t>
  </si>
  <si>
    <t>Magdoň Matyáš</t>
  </si>
  <si>
    <t>Štefek Robin</t>
  </si>
  <si>
    <t>Šnajdr Václav</t>
  </si>
  <si>
    <t>Kubrycht Tomáš</t>
  </si>
  <si>
    <t>Muková Natáli</t>
  </si>
  <si>
    <t>Brettová Milena</t>
  </si>
  <si>
    <t>Švábová Sára</t>
  </si>
  <si>
    <t>Kalčíková Anna</t>
  </si>
  <si>
    <t>Komrska Radim</t>
  </si>
  <si>
    <t>Beneda Matěj</t>
  </si>
  <si>
    <t>Muková Nelli</t>
  </si>
  <si>
    <t>Němec Michal</t>
  </si>
  <si>
    <t>Halmich Jakub</t>
  </si>
  <si>
    <t>Huspenina Eda</t>
  </si>
  <si>
    <t>Hampala Michal</t>
  </si>
  <si>
    <t>Knap Jiří</t>
  </si>
  <si>
    <t>Slováček Ondřej</t>
  </si>
  <si>
    <t>Zumpfe Jan</t>
  </si>
  <si>
    <t>Klozová Zuzana</t>
  </si>
  <si>
    <t>Ludvík Šimon</t>
  </si>
  <si>
    <t>Pham Minh</t>
  </si>
  <si>
    <t>Dlabal Jiří</t>
  </si>
  <si>
    <t>Houška Michal</t>
  </si>
  <si>
    <t>Tutunaru Daniel</t>
  </si>
  <si>
    <t>Urban Vít</t>
  </si>
  <si>
    <t>Votický Vilém</t>
  </si>
  <si>
    <t>Zápotocký Samuel</t>
  </si>
  <si>
    <t>Žák Jan</t>
  </si>
  <si>
    <t>Najdek Jindřich</t>
  </si>
  <si>
    <t>Holub Mykola</t>
  </si>
  <si>
    <t>Smejkalová Taťána</t>
  </si>
  <si>
    <t>Pejchar Matyáš</t>
  </si>
  <si>
    <t>Teichmann Radek</t>
  </si>
  <si>
    <t>Náhlý Tobiáš</t>
  </si>
  <si>
    <t>Luňák Jachym</t>
  </si>
  <si>
    <t>Kuchař Štěpán</t>
  </si>
  <si>
    <t>Kopecký Milan</t>
  </si>
  <si>
    <t>Luňáčková Tereza</t>
  </si>
  <si>
    <t>Lahošnyj Ivan</t>
  </si>
  <si>
    <t>Vosmíková Barbora</t>
  </si>
  <si>
    <t>Kyncl Petr</t>
  </si>
  <si>
    <t>Sodomka Michal</t>
  </si>
  <si>
    <t>Michek Patrik</t>
  </si>
  <si>
    <t>Jirmásek Damián</t>
  </si>
  <si>
    <t>Klepek Jindřich</t>
  </si>
  <si>
    <t>Rojík Tomáš</t>
  </si>
  <si>
    <t>Líška Marek</t>
  </si>
  <si>
    <t>Landeros Romero Antonio</t>
  </si>
  <si>
    <t>Kitzler Tobiáš</t>
  </si>
  <si>
    <t>Verner Elliot</t>
  </si>
  <si>
    <t>Lupač Viktor</t>
  </si>
  <si>
    <t>Spyroglou Ioannis</t>
  </si>
  <si>
    <t>Juga Ondřej</t>
  </si>
  <si>
    <t>Škutová Gábina</t>
  </si>
  <si>
    <t>Jiříček Štěpán</t>
  </si>
  <si>
    <t>Palička Jakub</t>
  </si>
  <si>
    <t>Palička Jonatan</t>
  </si>
  <si>
    <t>Krajíčková Michaela</t>
  </si>
  <si>
    <t>Bucek Ivo</t>
  </si>
  <si>
    <t>Čechovský Petr Adam</t>
  </si>
  <si>
    <t>Fiala Martin</t>
  </si>
  <si>
    <t>Ondrák Tomáš</t>
  </si>
  <si>
    <t>Pavliš Alex</t>
  </si>
  <si>
    <t>Zela Daniel</t>
  </si>
  <si>
    <t>Petr Roman</t>
  </si>
  <si>
    <t>Kováčová Jaroslava</t>
  </si>
  <si>
    <t>Klosík Juraj</t>
  </si>
  <si>
    <t>Kozelek Jonáš</t>
  </si>
  <si>
    <t>Martinková Ella</t>
  </si>
  <si>
    <t>Slonka Oliver</t>
  </si>
  <si>
    <t>Abdullah Ruhejv</t>
  </si>
  <si>
    <t>Trunda Šimon</t>
  </si>
  <si>
    <t>Řeháková Viktorie</t>
  </si>
  <si>
    <t>Máchal Štěpán</t>
  </si>
  <si>
    <t>Tencar Jakub</t>
  </si>
  <si>
    <t>Rolínek Jan</t>
  </si>
  <si>
    <t>Kasan Áron</t>
  </si>
  <si>
    <t>Kouřil Jan</t>
  </si>
  <si>
    <t>Vítek Pavel</t>
  </si>
  <si>
    <t>Kuboušek Tobiáš</t>
  </si>
  <si>
    <t>Fišer Jakub</t>
  </si>
  <si>
    <t>Flámová Tereza</t>
  </si>
  <si>
    <t>Rozsypálek Jakub</t>
  </si>
  <si>
    <t>Šenkýř Ondřej</t>
  </si>
  <si>
    <t>Veselá Monika</t>
  </si>
  <si>
    <t>Cílek Lucián</t>
  </si>
  <si>
    <t>Proksch Josef</t>
  </si>
  <si>
    <t>Amkhalova Olga</t>
  </si>
  <si>
    <t>Smith Dominik</t>
  </si>
  <si>
    <t>Štilhammer Sebastián</t>
  </si>
  <si>
    <t>Hutenko Matvii</t>
  </si>
  <si>
    <t>Hoffmann Josef</t>
  </si>
  <si>
    <t>Karpynec Michal</t>
  </si>
  <si>
    <t>Michalčík Matyáš</t>
  </si>
  <si>
    <t>Chválek Lukáš</t>
  </si>
  <si>
    <t>Václavík Lukáš</t>
  </si>
  <si>
    <t>Kubů Matyáš</t>
  </si>
  <si>
    <t>Kovsh Ivan</t>
  </si>
  <si>
    <t>Duděnkov Jegor</t>
  </si>
  <si>
    <t>Michálek Vladimír</t>
  </si>
  <si>
    <t>Švejdová Bára</t>
  </si>
  <si>
    <t>Vilinger Eliáš</t>
  </si>
  <si>
    <t>Vilinger Jan</t>
  </si>
  <si>
    <t>Šmrha Matěj</t>
  </si>
  <si>
    <t>Šmrha Vojtěch</t>
  </si>
  <si>
    <t>Dvořák Šimon</t>
  </si>
  <si>
    <t>Židek Rudolf</t>
  </si>
  <si>
    <t>Stupavský Michal</t>
  </si>
  <si>
    <t>Brodská Anna</t>
  </si>
  <si>
    <t>Češek Filip</t>
  </si>
  <si>
    <t>Grznár Lukáš</t>
  </si>
  <si>
    <t>Hejduk Petr</t>
  </si>
  <si>
    <t>Jirkovský Ondřej</t>
  </si>
  <si>
    <t>Prášek Karel</t>
  </si>
  <si>
    <t>Svatek Sebastián</t>
  </si>
  <si>
    <t>Mazáč David</t>
  </si>
  <si>
    <t>Vojáček Matěj</t>
  </si>
  <si>
    <t>Musil Šimon</t>
  </si>
  <si>
    <t>Zigler Jonáš</t>
  </si>
  <si>
    <t>Mixa Otto</t>
  </si>
  <si>
    <t>Vala Daniel</t>
  </si>
  <si>
    <t>Maláska Petr</t>
  </si>
  <si>
    <t>Šámal Filip</t>
  </si>
  <si>
    <t>Netuková Nicole</t>
  </si>
  <si>
    <t>Novotná Marie</t>
  </si>
  <si>
    <t>Pinkas Michal</t>
  </si>
  <si>
    <t>Kušnirenko Ivan</t>
  </si>
  <si>
    <t>Tetiuieva Nataliia</t>
  </si>
  <si>
    <t>Zival Vratislav</t>
  </si>
  <si>
    <t>Bergman Max</t>
  </si>
  <si>
    <t>Košťák Teodor</t>
  </si>
  <si>
    <t>Ryzák Ondřej</t>
  </si>
  <si>
    <t>Hojda Jan</t>
  </si>
  <si>
    <t>Podhajský Christian</t>
  </si>
  <si>
    <t>Klouda Vojtěch</t>
  </si>
  <si>
    <t>Sobek František</t>
  </si>
  <si>
    <t>Cícha Tomáš</t>
  </si>
  <si>
    <t>Kapusta Matouš</t>
  </si>
  <si>
    <t>Vanko Martin</t>
  </si>
  <si>
    <t>Bareš Sebastian</t>
  </si>
  <si>
    <t>Pitrmuc Ondřej</t>
  </si>
  <si>
    <t>Bednářová Andrea</t>
  </si>
  <si>
    <t>Říha František</t>
  </si>
  <si>
    <t>Jeřábek Janek</t>
  </si>
  <si>
    <t>Rychtr Sebastián</t>
  </si>
  <si>
    <t>Janouš Patrik</t>
  </si>
  <si>
    <t>Opalová Ema</t>
  </si>
  <si>
    <t>Livora Matyáš</t>
  </si>
  <si>
    <t>Pixa Jakub</t>
  </si>
  <si>
    <t>Vejvoda Daniel</t>
  </si>
  <si>
    <t>Kraft Martin</t>
  </si>
  <si>
    <t>Škabrada Marek</t>
  </si>
  <si>
    <t>Baltynov Madi</t>
  </si>
  <si>
    <t>Knoflíček Vincent</t>
  </si>
  <si>
    <t>Szkandera Nikolas</t>
  </si>
  <si>
    <t>Schwarz Ondřej</t>
  </si>
  <si>
    <t>Carnevale Dennis</t>
  </si>
  <si>
    <t>Lykhovyi Viacheslav</t>
  </si>
  <si>
    <t>Kohutek Jakub</t>
  </si>
  <si>
    <t>Richterová Adriana</t>
  </si>
  <si>
    <t>Fér Mikoláš</t>
  </si>
  <si>
    <t>Pořízka Jan</t>
  </si>
  <si>
    <t>Morris Daniel</t>
  </si>
  <si>
    <t>Křikava Tobiáš</t>
  </si>
  <si>
    <t>Veselý Kristián</t>
  </si>
  <si>
    <t>Balšán Květoslav</t>
  </si>
  <si>
    <t>Okleštěk Oliver</t>
  </si>
  <si>
    <t>Adler Lukáš</t>
  </si>
  <si>
    <t>Hůlka Jakub</t>
  </si>
  <si>
    <t>Pokorná Ivona</t>
  </si>
  <si>
    <t>Lupan Deniys</t>
  </si>
  <si>
    <t>Lamač Zdeněk</t>
  </si>
  <si>
    <t>Michal Oliver</t>
  </si>
  <si>
    <t>Borgula Michael</t>
  </si>
  <si>
    <t>Vála Zdenek</t>
  </si>
  <si>
    <t>Vrchotka Antonín</t>
  </si>
  <si>
    <t>Hlubučková Jasmína</t>
  </si>
  <si>
    <t>Barot Vít</t>
  </si>
  <si>
    <t>Harazin Rostislav Jaroslav</t>
  </si>
  <si>
    <t>Ručková Tereza</t>
  </si>
  <si>
    <t>Pospíšilová Adéla</t>
  </si>
  <si>
    <t>Halva Václav</t>
  </si>
  <si>
    <t>Malitsa Dmytro</t>
  </si>
  <si>
    <t>Hlávka Josef</t>
  </si>
  <si>
    <t>Prokopius Hugo</t>
  </si>
  <si>
    <t>Rouč Lukáš</t>
  </si>
  <si>
    <t>Frajkovská Adéla</t>
  </si>
  <si>
    <t>Popova Nikol</t>
  </si>
  <si>
    <t>Chu Duc Anh David</t>
  </si>
  <si>
    <t>Chirilov Alexandru</t>
  </si>
  <si>
    <t>Vrkoslav Alexandr</t>
  </si>
  <si>
    <t>Mrklas Jan</t>
  </si>
  <si>
    <t>Osička Filip</t>
  </si>
  <si>
    <t>Kracík Josef</t>
  </si>
  <si>
    <t>Rutšek Michal</t>
  </si>
  <si>
    <t>Rozsypal Michal</t>
  </si>
  <si>
    <t>Nekut Milan</t>
  </si>
  <si>
    <t>Grubrová Kristýna</t>
  </si>
  <si>
    <t>Erban Ludvík</t>
  </si>
  <si>
    <t>Školoudová Agáta</t>
  </si>
  <si>
    <t>Pašek Vojtěch</t>
  </si>
  <si>
    <t>Bostl Tadeáš</t>
  </si>
  <si>
    <t>Mráček Horác</t>
  </si>
  <si>
    <t>Caggiano Anna</t>
  </si>
  <si>
    <t>Urbanová Anna</t>
  </si>
  <si>
    <t>Rokyta Jan</t>
  </si>
  <si>
    <t>Rulf David</t>
  </si>
  <si>
    <t>Rauner Fabian</t>
  </si>
  <si>
    <t>Levová Veronika</t>
  </si>
  <si>
    <t>Praxová Zuzana</t>
  </si>
  <si>
    <t>Salová Zuzana</t>
  </si>
  <si>
    <t>Shystarova Anna</t>
  </si>
  <si>
    <t>Shystarova Svitlana</t>
  </si>
  <si>
    <t>Urbanec Ondřej</t>
  </si>
  <si>
    <t>Lebl Kryštof</t>
  </si>
  <si>
    <t>Pham Chan Hung</t>
  </si>
  <si>
    <t>Pham Hung Thinh</t>
  </si>
  <si>
    <t>Koláček Kryštof</t>
  </si>
  <si>
    <t>Koláček Šimon</t>
  </si>
  <si>
    <t>Žabka Jiří</t>
  </si>
  <si>
    <t>Peška Radek</t>
  </si>
  <si>
    <t>Pagáč Jakub</t>
  </si>
  <si>
    <t>Šafránková Eliška</t>
  </si>
  <si>
    <t>Jízba Jakub</t>
  </si>
  <si>
    <t>Jízba Tomáš</t>
  </si>
  <si>
    <t>Brezovjakova Rozalue</t>
  </si>
  <si>
    <t>Balek Martin</t>
  </si>
  <si>
    <t>Honner Petr</t>
  </si>
  <si>
    <t>Haleš Jan</t>
  </si>
  <si>
    <t>Paulík Tomáš</t>
  </si>
  <si>
    <t>Paulíková Alice</t>
  </si>
  <si>
    <t>Šuhaj František</t>
  </si>
  <si>
    <t>Petrášová Marie</t>
  </si>
  <si>
    <t>Dostálek Šimon</t>
  </si>
  <si>
    <t>Bavbekov Gerai</t>
  </si>
  <si>
    <t>Bavbekov Altai</t>
  </si>
  <si>
    <t>Bažan Sebastian</t>
  </si>
  <si>
    <t>Kröner Jaromír</t>
  </si>
  <si>
    <t>Nagy Martin</t>
  </si>
  <si>
    <t>Novotný Oliver</t>
  </si>
  <si>
    <t>Odstrčil Jakub</t>
  </si>
  <si>
    <t>Piňos Jindřich</t>
  </si>
  <si>
    <t>Velísek Martin</t>
  </si>
  <si>
    <t>Veselý Eduard</t>
  </si>
  <si>
    <t>Hušek Antonín</t>
  </si>
  <si>
    <t>Vincourek Lukáš</t>
  </si>
  <si>
    <t>Švec Daniel</t>
  </si>
  <si>
    <t>Štandera Adam</t>
  </si>
  <si>
    <t>Harmaňoš Lukáš</t>
  </si>
  <si>
    <t>Abdrakhmanova Aidana</t>
  </si>
  <si>
    <t>Naclacevschii Vladislav</t>
  </si>
  <si>
    <t>Lavrushin Vladimir</t>
  </si>
  <si>
    <t>Mukhametgaleev Timur</t>
  </si>
  <si>
    <t>Bachmaga Stepan</t>
  </si>
  <si>
    <t>Chládková Valerie</t>
  </si>
  <si>
    <t>Chládek Viktor</t>
  </si>
  <si>
    <t>Chládková Lucie</t>
  </si>
  <si>
    <t>Dosoudil Alexandr</t>
  </si>
  <si>
    <t>Bártová Daniela</t>
  </si>
  <si>
    <t>Kopeček Tomáš</t>
  </si>
  <si>
    <t>Čechaček Radim</t>
  </si>
  <si>
    <t>Dinh Gia Bao</t>
  </si>
  <si>
    <t>Rada Eliáš</t>
  </si>
  <si>
    <t>Rychlý Denis</t>
  </si>
  <si>
    <t>Knápek Leoš</t>
  </si>
  <si>
    <t>Hromádka Ladislav</t>
  </si>
  <si>
    <t>Gronová Veronika</t>
  </si>
  <si>
    <t>Knajflová Mariana</t>
  </si>
  <si>
    <t>Fialová Zora</t>
  </si>
  <si>
    <t>Dodek Sebastian</t>
  </si>
  <si>
    <t>Uhlíř Oliver</t>
  </si>
  <si>
    <t>Pavlištová Valérie</t>
  </si>
  <si>
    <t>Mottl Sebastian</t>
  </si>
  <si>
    <t>Urbanová Magdaléna</t>
  </si>
  <si>
    <t>Gantulga Amur</t>
  </si>
  <si>
    <t>Tvrdá Médea</t>
  </si>
  <si>
    <t>Kynský Janek</t>
  </si>
  <si>
    <t>Nováková Dora</t>
  </si>
  <si>
    <t>Brátová Dominika</t>
  </si>
  <si>
    <t>Bém Filip</t>
  </si>
  <si>
    <t>Brndiar Michal</t>
  </si>
  <si>
    <t>Oravec Adam</t>
  </si>
  <si>
    <t>Průcha AbhiManju</t>
  </si>
  <si>
    <t>Zyma Valerii</t>
  </si>
  <si>
    <t>Ježková Karolína</t>
  </si>
  <si>
    <t>Škuthanová Lucie</t>
  </si>
  <si>
    <t>Libruška Matěj</t>
  </si>
  <si>
    <t>Irinkov Jakub</t>
  </si>
  <si>
    <t>Nečada Václav</t>
  </si>
  <si>
    <t>Nečadová Markéta</t>
  </si>
  <si>
    <t>Nečadová Marie</t>
  </si>
  <si>
    <t>Květoň Mikoláš</t>
  </si>
  <si>
    <t>Cimprich David</t>
  </si>
  <si>
    <t>Šilar Tomáš</t>
  </si>
  <si>
    <t>Šilar David</t>
  </si>
  <si>
    <t>Kugler Teodor</t>
  </si>
  <si>
    <t>Stadtherr Jáchym</t>
  </si>
  <si>
    <t>Ovčáček Adam</t>
  </si>
  <si>
    <t>Suchý Šimon</t>
  </si>
  <si>
    <t>Suchý Samuel</t>
  </si>
  <si>
    <t>Nguyen Dinh An Aník</t>
  </si>
  <si>
    <t>Kvardová Eliška</t>
  </si>
  <si>
    <t>Bareš Daniel</t>
  </si>
  <si>
    <t>Poslední Vojtěch</t>
  </si>
  <si>
    <t>Řádek František</t>
  </si>
  <si>
    <t>Knapek Daniel</t>
  </si>
  <si>
    <t>Tlamsa Jakub</t>
  </si>
  <si>
    <t>Vognič Bruno</t>
  </si>
  <si>
    <t>Khyzniak Pavlo</t>
  </si>
  <si>
    <t>Bednář Antonín</t>
  </si>
  <si>
    <t>Krčil Michal</t>
  </si>
  <si>
    <t>Srna Filip</t>
  </si>
  <si>
    <t>Ševečka Matěj</t>
  </si>
  <si>
    <t>Le Tomi</t>
  </si>
  <si>
    <t>Ševečka Miroslav</t>
  </si>
  <si>
    <t>Tlustý Jan</t>
  </si>
  <si>
    <t>Staš Filip</t>
  </si>
  <si>
    <t>Báňa Vojtěch</t>
  </si>
  <si>
    <t>Pellikan Radim</t>
  </si>
  <si>
    <t>Gřeš Mikuláš</t>
  </si>
  <si>
    <t>Ševeček Tobiáš</t>
  </si>
  <si>
    <t>Pokorný Wyatt</t>
  </si>
  <si>
    <t>Křemenák Matyáš</t>
  </si>
  <si>
    <t>Richtr David Jan</t>
  </si>
  <si>
    <t>Řeha Filip</t>
  </si>
  <si>
    <t>Staník Vojtěch</t>
  </si>
  <si>
    <t>Chocholáč Lukáš</t>
  </si>
  <si>
    <t>Bliakhar Danylo</t>
  </si>
  <si>
    <t>Dědina Matyáš</t>
  </si>
  <si>
    <t>Strebchuk Valeriy</t>
  </si>
  <si>
    <t>Skořupa Tobiáš</t>
  </si>
  <si>
    <t>Eliáš Vincenc</t>
  </si>
  <si>
    <t>Bartoš Jaroslav</t>
  </si>
  <si>
    <t>Mlčoušek Hynek</t>
  </si>
  <si>
    <t>Vomlel Filip</t>
  </si>
  <si>
    <t>Volný Robert</t>
  </si>
  <si>
    <t>Bittner Vít</t>
  </si>
  <si>
    <t>Mouryc Lukáš</t>
  </si>
  <si>
    <t>Šilhavý Dominik</t>
  </si>
  <si>
    <t>Masopust Josef</t>
  </si>
  <si>
    <t>Matěcha Teodor</t>
  </si>
  <si>
    <t>Pham Tuan Anh</t>
  </si>
  <si>
    <t>Fencl Jakub</t>
  </si>
  <si>
    <t>Kritscha Pavel</t>
  </si>
  <si>
    <t>Šafář Martin</t>
  </si>
  <si>
    <t>Mičuta David</t>
  </si>
  <si>
    <t>Kiko Samuel</t>
  </si>
  <si>
    <t>Papoušek Lubomír</t>
  </si>
  <si>
    <t>Špičák Marek</t>
  </si>
  <si>
    <t>David Tomáš</t>
  </si>
  <si>
    <t>Žabka Martin</t>
  </si>
  <si>
    <t>Daníčková Hana</t>
  </si>
  <si>
    <t>Bárta Tobiáš</t>
  </si>
  <si>
    <t>Hausvater Jan</t>
  </si>
  <si>
    <t>Kubátová Ludmila</t>
  </si>
  <si>
    <t>Steppan Jiří</t>
  </si>
  <si>
    <t>Bira Tomáš</t>
  </si>
  <si>
    <t>Hašuĺová Sára</t>
  </si>
  <si>
    <t>Kubeček Michal</t>
  </si>
  <si>
    <t>Křivda Tadeáš</t>
  </si>
  <si>
    <t>Surynek Adam</t>
  </si>
  <si>
    <t>Harhat Anton</t>
  </si>
  <si>
    <t>Dovrtěl Hugo</t>
  </si>
  <si>
    <t>Stančík Jan</t>
  </si>
  <si>
    <t>Míč Miroslav</t>
  </si>
  <si>
    <t>Dominová Anika</t>
  </si>
  <si>
    <t>Mikheiev Andrii</t>
  </si>
  <si>
    <t>Lisec Antonín</t>
  </si>
  <si>
    <t>Blaha Otakar</t>
  </si>
  <si>
    <t>Nauš Šimon</t>
  </si>
  <si>
    <t>Nauš Jáchym</t>
  </si>
  <si>
    <t>Lomoz Radim</t>
  </si>
  <si>
    <t>Prosecký Mojmír</t>
  </si>
  <si>
    <t>Válková Viktorie</t>
  </si>
  <si>
    <t>Štefková Vanesa</t>
  </si>
  <si>
    <t>Vidrna Jan</t>
  </si>
  <si>
    <t>Hájek Maxmilián</t>
  </si>
  <si>
    <t>Bezucha David</t>
  </si>
  <si>
    <t>Brauner Alex</t>
  </si>
  <si>
    <t>Mošnička Vít</t>
  </si>
  <si>
    <t>Abraham Patrik</t>
  </si>
  <si>
    <t>Pavelka Lukáš</t>
  </si>
  <si>
    <t>Klusáček Ondřej</t>
  </si>
  <si>
    <t>Pumpr Martin</t>
  </si>
  <si>
    <t>Subera Marek</t>
  </si>
  <si>
    <t>Houdek Jonáš</t>
  </si>
  <si>
    <t>Hanulík Karel</t>
  </si>
  <si>
    <t>Čunek Jan</t>
  </si>
  <si>
    <t>Machková Zuzana</t>
  </si>
  <si>
    <t>Žáková Barbora</t>
  </si>
  <si>
    <t>Zlámal Tomáš</t>
  </si>
  <si>
    <t>Holas Matěj</t>
  </si>
  <si>
    <t>Holas Jan</t>
  </si>
  <si>
    <t>Snášel Vojtěch</t>
  </si>
  <si>
    <t>Šmíd Viktor</t>
  </si>
  <si>
    <t>Zatloukal David</t>
  </si>
  <si>
    <t>Šógor Miloš</t>
  </si>
  <si>
    <t>Gregr Tomáš</t>
  </si>
  <si>
    <t>Faltýnek Jaroslav</t>
  </si>
  <si>
    <t>Doleželová Tereza</t>
  </si>
  <si>
    <t>Petrovská Dorota</t>
  </si>
  <si>
    <t>Prokůpková Kateřina</t>
  </si>
  <si>
    <t>Šrůtek Bartoloměj</t>
  </si>
  <si>
    <t>Knotek Jiří</t>
  </si>
  <si>
    <t>Rakovský Jiří</t>
  </si>
  <si>
    <t>Volný Jan</t>
  </si>
  <si>
    <t>Slimák Oliver</t>
  </si>
  <si>
    <t>Prager Adam</t>
  </si>
  <si>
    <t>Zvolánek Aleš</t>
  </si>
  <si>
    <t>Adamkovič Kamil</t>
  </si>
  <si>
    <t>Böhm Matyáš</t>
  </si>
  <si>
    <t>Böhm Max</t>
  </si>
  <si>
    <t>Mišák Vojtěch</t>
  </si>
  <si>
    <t>Chuluunbadrakh Tankhiluun</t>
  </si>
  <si>
    <t>Němec Martin</t>
  </si>
  <si>
    <t>Kupyro Oleksii</t>
  </si>
  <si>
    <t>Elbl Lukáš</t>
  </si>
  <si>
    <t>Žůrek Šimon</t>
  </si>
  <si>
    <t>Harel Ziv</t>
  </si>
  <si>
    <t>Hrudková Ema</t>
  </si>
  <si>
    <t>Holub Oleksandra</t>
  </si>
  <si>
    <t>Polláková Tereza</t>
  </si>
  <si>
    <t>Koždoň Antonín</t>
  </si>
  <si>
    <t>Kotrč Ladislav</t>
  </si>
  <si>
    <t>Kočí Matyáš</t>
  </si>
  <si>
    <t>Haidlová Viktorie</t>
  </si>
  <si>
    <t>Busko Nikita</t>
  </si>
  <si>
    <t>Kosina Filip</t>
  </si>
  <si>
    <t>Titz Teodor</t>
  </si>
  <si>
    <t>Titz Kristián</t>
  </si>
  <si>
    <t>Moravec Radovan</t>
  </si>
  <si>
    <t>Brodský Jan</t>
  </si>
  <si>
    <t>Hofmann Thomas</t>
  </si>
  <si>
    <t>Zajíc Jindřich</t>
  </si>
  <si>
    <t>Kůrka Josef</t>
  </si>
  <si>
    <t>Hlahůlek Josef</t>
  </si>
  <si>
    <t>Vystavěl Radek</t>
  </si>
  <si>
    <t>Kadlec Nikolas</t>
  </si>
  <si>
    <t>Svatoš Vojtěch</t>
  </si>
  <si>
    <t>Dušek Jindřich</t>
  </si>
  <si>
    <t>Chlanda Adam</t>
  </si>
  <si>
    <t>Suchánková Michaela</t>
  </si>
  <si>
    <t>Folk Antonín</t>
  </si>
  <si>
    <t>Kremláček Ivo</t>
  </si>
  <si>
    <t>Rak Jiří</t>
  </si>
  <si>
    <t>Yunussov Ahmad Tairovich</t>
  </si>
  <si>
    <t>Zvonař Petr</t>
  </si>
  <si>
    <t>Martínek Filip</t>
  </si>
  <si>
    <t>Horký Aleš</t>
  </si>
  <si>
    <t>Munduch Štěpán</t>
  </si>
  <si>
    <t>Smola Ondřej</t>
  </si>
  <si>
    <t>Borski Michal Jan</t>
  </si>
  <si>
    <t>Kopyta Radovan</t>
  </si>
  <si>
    <t>Bendl Josef</t>
  </si>
  <si>
    <t>Drugda Jakub</t>
  </si>
  <si>
    <t>Cyprian Ondřej</t>
  </si>
  <si>
    <t>Sábl Pavel</t>
  </si>
  <si>
    <t>Peroutka Ondřej</t>
  </si>
  <si>
    <t>Antal Filip</t>
  </si>
  <si>
    <t>Zetocha Rostislav</t>
  </si>
  <si>
    <t>Doubrava Martin</t>
  </si>
  <si>
    <t>Říčan Pavel</t>
  </si>
  <si>
    <t>Čech Vít</t>
  </si>
  <si>
    <t>Ziger Silvestar</t>
  </si>
  <si>
    <t>Rejzková Tereza</t>
  </si>
  <si>
    <t>Kadlec Hubert</t>
  </si>
  <si>
    <t>Bukáček Jaroslav</t>
  </si>
  <si>
    <t>Drahošová Šárka</t>
  </si>
  <si>
    <t>Mráček Lukáš Karel</t>
  </si>
  <si>
    <t>Bidzinski Richard</t>
  </si>
  <si>
    <t>Tománek Adrian</t>
  </si>
  <si>
    <t>Komorník Marek</t>
  </si>
  <si>
    <t>Švecová Anna</t>
  </si>
  <si>
    <t>Ichinkhorloo Amir</t>
  </si>
  <si>
    <t>Latchenko Denys</t>
  </si>
  <si>
    <t>Pařík Radim</t>
  </si>
  <si>
    <t>Strmiska Jan</t>
  </si>
  <si>
    <t>Pieliński Viktor</t>
  </si>
  <si>
    <t>Krejbichová Tereza</t>
  </si>
  <si>
    <t>Glazarová Kateřina</t>
  </si>
  <si>
    <t>Sklenařík Dominik</t>
  </si>
  <si>
    <t>Tesař Adam</t>
  </si>
  <si>
    <t>Masuelli Ernesto Nicolas</t>
  </si>
  <si>
    <t>Jezný Antonín</t>
  </si>
  <si>
    <t>Martikán Tomáš</t>
  </si>
  <si>
    <t>Klívar Matěj</t>
  </si>
  <si>
    <t>Begemia Dmytro</t>
  </si>
  <si>
    <t>Polzerová Alena</t>
  </si>
  <si>
    <t>Ševčenko Daniel</t>
  </si>
  <si>
    <t>Skalický Petr</t>
  </si>
  <si>
    <t>Shcherbatykh Kirian</t>
  </si>
  <si>
    <t>Yeganeh Mahdi</t>
  </si>
  <si>
    <t>Berčák Adam</t>
  </si>
  <si>
    <t>Holaň David</t>
  </si>
  <si>
    <t>Němec Luboš</t>
  </si>
  <si>
    <t>Petrlík Tomáš</t>
  </si>
  <si>
    <t>Nečas Jan</t>
  </si>
  <si>
    <t>Bogatko Polina</t>
  </si>
  <si>
    <t>Klubal Jan</t>
  </si>
  <si>
    <t>Kubíček Michal</t>
  </si>
  <si>
    <t>Kim Karam</t>
  </si>
  <si>
    <t>Mikolášová Amelie</t>
  </si>
  <si>
    <t>Bejr Zdeněk</t>
  </si>
  <si>
    <t>Koudela Jakub</t>
  </si>
  <si>
    <t>Sobotík Lukáš</t>
  </si>
  <si>
    <t>Niktabar Seyed Samyar</t>
  </si>
  <si>
    <t>Hlaváček Lukáš</t>
  </si>
  <si>
    <t>Ioanidu Sofie</t>
  </si>
  <si>
    <t>Čermák Kamil</t>
  </si>
  <si>
    <t>Richter Jindřich</t>
  </si>
  <si>
    <t>Kratochvílová Ema</t>
  </si>
  <si>
    <t>Kuschel Derek</t>
  </si>
  <si>
    <t>Šalát Antonín</t>
  </si>
  <si>
    <t>Okáč Kryštof</t>
  </si>
  <si>
    <t>Skalický Jáchym</t>
  </si>
  <si>
    <t>Ngo Bao Anh</t>
  </si>
  <si>
    <t>Fišer Lukáš</t>
  </si>
  <si>
    <t>Fremr Jiří</t>
  </si>
  <si>
    <t>Luňáček Jaromír</t>
  </si>
  <si>
    <t>Vozniak Darii</t>
  </si>
  <si>
    <t>Dračka Martin</t>
  </si>
  <si>
    <t>Jarullin Leon</t>
  </si>
  <si>
    <t>Janoušek Jan</t>
  </si>
  <si>
    <t>Šachový klub Práče</t>
  </si>
  <si>
    <t>Malý Alena</t>
  </si>
  <si>
    <t>Veleba Luboš</t>
  </si>
  <si>
    <t>Golubka Petro</t>
  </si>
  <si>
    <t>Azizi Kaihan</t>
  </si>
  <si>
    <t>Bartošek Kristián</t>
  </si>
  <si>
    <t>Holoiad Artur</t>
  </si>
  <si>
    <t>Hlaváč Zdeněk</t>
  </si>
  <si>
    <t>Fajkus Roman</t>
  </si>
  <si>
    <t>Horshkov Oleksandr</t>
  </si>
  <si>
    <t>Mertl Adam</t>
  </si>
  <si>
    <t>Filip Jakub</t>
  </si>
  <si>
    <t>Zvarik Martin</t>
  </si>
  <si>
    <t>Holiš Richard</t>
  </si>
  <si>
    <t>Alfeldiová Karolina</t>
  </si>
  <si>
    <t>Kuželková Karolina</t>
  </si>
  <si>
    <t>Polanská Anna Marie</t>
  </si>
  <si>
    <t>Hanák Michael</t>
  </si>
  <si>
    <t>Slíva Jan</t>
  </si>
  <si>
    <t>Richter Kryštof</t>
  </si>
  <si>
    <t>Sobotka Milan</t>
  </si>
  <si>
    <t>Vyvial Karel</t>
  </si>
  <si>
    <t>Kolder Filip</t>
  </si>
  <si>
    <t>Sobotka David</t>
  </si>
  <si>
    <t>Štefan Radek</t>
  </si>
  <si>
    <t>Štefan Vojtěch</t>
  </si>
  <si>
    <t>Brettl Luděk</t>
  </si>
  <si>
    <t>Brettlová Barbora</t>
  </si>
  <si>
    <t>Pavlova Iuliia</t>
  </si>
  <si>
    <t>Kanatkyzy Aruzhan</t>
  </si>
  <si>
    <t>Basl Jan</t>
  </si>
  <si>
    <t>Šlezar Martin</t>
  </si>
  <si>
    <t>Kurmanbayeva Aliya</t>
  </si>
  <si>
    <t>Coufalík Jakub</t>
  </si>
  <si>
    <t>Tvarožek Maxim</t>
  </si>
  <si>
    <t>Lysák Tomáš</t>
  </si>
  <si>
    <t>Švirák Jakub</t>
  </si>
  <si>
    <t>Juráň Jan</t>
  </si>
  <si>
    <t>Juráňová Tereza</t>
  </si>
  <si>
    <t>Dmytruk Volodymyr</t>
  </si>
  <si>
    <t>Zebischová Tereza</t>
  </si>
  <si>
    <t>Takáč Dominik</t>
  </si>
  <si>
    <t>Gepfert Cyprian</t>
  </si>
  <si>
    <t>Glajc Nikodem</t>
  </si>
  <si>
    <t>Glajc Ireneusz</t>
  </si>
  <si>
    <t>Linhart Martin</t>
  </si>
  <si>
    <t>Ohlídal Prokop</t>
  </si>
  <si>
    <t>Vysloužil David</t>
  </si>
  <si>
    <t>Gillar Vojtěch</t>
  </si>
  <si>
    <t>Bünter Adam</t>
  </si>
  <si>
    <t>Kondys Piotr</t>
  </si>
  <si>
    <t>Luu Thién Phúc Filip</t>
  </si>
  <si>
    <t>Senteši Michael</t>
  </si>
  <si>
    <t>Brdíčko Jakub</t>
  </si>
  <si>
    <t>Tvrdík Daniel</t>
  </si>
  <si>
    <t>Bárta Filip</t>
  </si>
  <si>
    <t>Zyla Pawel</t>
  </si>
  <si>
    <t>Křapová Gabriela</t>
  </si>
  <si>
    <t>Milošová Nikola</t>
  </si>
  <si>
    <t>Fašiang Timotej</t>
  </si>
  <si>
    <t>Leška Jan</t>
  </si>
  <si>
    <t>Marák Oldřich</t>
  </si>
  <si>
    <t>Martinek Michal</t>
  </si>
  <si>
    <t>Špaček Matouš</t>
  </si>
  <si>
    <t>Novotný Radovan</t>
  </si>
  <si>
    <t>Malec Petr</t>
  </si>
  <si>
    <t>Shelest Oleksii</t>
  </si>
  <si>
    <t>Karatnyk Arsen</t>
  </si>
  <si>
    <t>Powell Matyáš</t>
  </si>
  <si>
    <t>Powell Filip</t>
  </si>
  <si>
    <t>Kubiš Miroslav</t>
  </si>
  <si>
    <t>Biroš Adam</t>
  </si>
  <si>
    <t>Kraina Vojtěch</t>
  </si>
  <si>
    <t>Čaja Lubomír</t>
  </si>
  <si>
    <t>Rochniak Maksym</t>
  </si>
  <si>
    <t>Paveza Ondřej</t>
  </si>
  <si>
    <t>Lakó Jan</t>
  </si>
  <si>
    <t>Benešová Eliška</t>
  </si>
  <si>
    <t>Rampas Daniel</t>
  </si>
  <si>
    <t>Janda Vojtěch</t>
  </si>
  <si>
    <t>Kopáček Jiří</t>
  </si>
  <si>
    <t>Radzimski Antoni</t>
  </si>
  <si>
    <t>Marková Anna</t>
  </si>
  <si>
    <t>Lipien Wieslaw</t>
  </si>
  <si>
    <t>Guziewicz Wojciech</t>
  </si>
  <si>
    <t>Koszanski Michal</t>
  </si>
  <si>
    <t>Chabr Jiří</t>
  </si>
  <si>
    <t>Kubíček Ota</t>
  </si>
  <si>
    <t>Kostka Vojtěch</t>
  </si>
  <si>
    <t>Hába Vít</t>
  </si>
  <si>
    <t>Hába Lukáš</t>
  </si>
  <si>
    <t>Srba Matěj</t>
  </si>
  <si>
    <t>Schrom Vladimír</t>
  </si>
  <si>
    <t>Jenšovský Petr</t>
  </si>
  <si>
    <t>Kejna Piotr</t>
  </si>
  <si>
    <t>Náplava Richard</t>
  </si>
  <si>
    <t>Feke Kryštof</t>
  </si>
  <si>
    <t>Volek Petr</t>
  </si>
  <si>
    <t>Mizera Matěj</t>
  </si>
  <si>
    <t>Vadila Ondrej</t>
  </si>
  <si>
    <t>Mála Marek</t>
  </si>
  <si>
    <t>Štros Jaroslav</t>
  </si>
  <si>
    <t>Melicharová Hana</t>
  </si>
  <si>
    <t>Mutale Kabwe</t>
  </si>
  <si>
    <t>Royal Shreyas</t>
  </si>
  <si>
    <t>Gledura Benjamin</t>
  </si>
  <si>
    <t>Olivíková Andrea</t>
  </si>
  <si>
    <t>Velykyi Marian</t>
  </si>
  <si>
    <t>Beneš Filip</t>
  </si>
  <si>
    <t>Kolanda Lukáš</t>
  </si>
  <si>
    <t>Bašista Matúš</t>
  </si>
  <si>
    <t>Patolán Jan</t>
  </si>
  <si>
    <t>Saido Kamil</t>
  </si>
  <si>
    <t>Bochnička Vladimír</t>
  </si>
  <si>
    <t>Hedrich Vojtěch</t>
  </si>
  <si>
    <t>Wawrzyk Jiří</t>
  </si>
  <si>
    <t>Steklač Šimon</t>
  </si>
  <si>
    <t>Kucarov Michal</t>
  </si>
  <si>
    <t>Michálek Matěj</t>
  </si>
  <si>
    <t>Gebauerová Nela</t>
  </si>
  <si>
    <t>Vacková Jana</t>
  </si>
  <si>
    <t>Sankalp Gupta</t>
  </si>
  <si>
    <t>Lim Marek Yu - Xuan</t>
  </si>
  <si>
    <t>Bláha David</t>
  </si>
  <si>
    <t>Golha Filip</t>
  </si>
  <si>
    <t>Volf Filip</t>
  </si>
  <si>
    <t>Jakubička Vojtěch</t>
  </si>
  <si>
    <t>Palaczuk Jaroslav</t>
  </si>
  <si>
    <t>Tešnar Václav</t>
  </si>
  <si>
    <t>Strakoš Martin</t>
  </si>
  <si>
    <t>Kremel Martin</t>
  </si>
  <si>
    <t>Ruman Šimon Jozef</t>
  </si>
  <si>
    <t>Ruman Lukáš Matouš</t>
  </si>
  <si>
    <t>Jindra Daniel Tomas</t>
  </si>
  <si>
    <t>Dardha Daniel</t>
  </si>
  <si>
    <t>BEL</t>
  </si>
  <si>
    <t>Bayer Milan</t>
  </si>
  <si>
    <t>Müller Jiří</t>
  </si>
  <si>
    <t>Míčka Jan</t>
  </si>
  <si>
    <t>Plchot Ondřej</t>
  </si>
  <si>
    <t>Krakovsky Matej</t>
  </si>
  <si>
    <t>Krupa Petr</t>
  </si>
  <si>
    <t>316</t>
  </si>
  <si>
    <t>11071 CZECH INN CHESS</t>
  </si>
  <si>
    <t>11072 Ztracení Chlapci</t>
  </si>
  <si>
    <t>11073 ŠK AuHa Gladiators</t>
  </si>
  <si>
    <t>14151 SŠK TJ Heřmanova Huť  z.s. / TJ NÝŘANY z.s.</t>
  </si>
  <si>
    <t>22074 Šachy Bowling Brno, z.s.</t>
  </si>
  <si>
    <t>22268 Šachy Vyškov</t>
  </si>
  <si>
    <t>22272 Maják - SVČ Vyškov</t>
  </si>
  <si>
    <t>22316 Šachový klub Práče</t>
  </si>
  <si>
    <t>23162 TJ Sokol Vizovice</t>
  </si>
  <si>
    <t>25159 Šachy Nový Jičín, z.s.</t>
  </si>
  <si>
    <t>25224 ŠK Darkovičky</t>
  </si>
  <si>
    <t>seznam oddílů zde</t>
  </si>
  <si>
    <t>Spartak Velké Meziříčí</t>
  </si>
  <si>
    <t>21210 Spartak Velké Meziříčí</t>
  </si>
  <si>
    <t>Šachový klub Bakov nad Jizerou</t>
  </si>
  <si>
    <t>Šachový klub Duras Brno, z.s.</t>
  </si>
  <si>
    <t>Beroun Libor</t>
  </si>
  <si>
    <t>Lanča Ivan</t>
  </si>
  <si>
    <t>Gebert Marcel</t>
  </si>
  <si>
    <t>Nejezchleba Josef</t>
  </si>
  <si>
    <t>Kbelská sportovní</t>
  </si>
  <si>
    <t>ŠK Havlíčkův Brod z.s.</t>
  </si>
  <si>
    <t>Nožička Vladislav</t>
  </si>
  <si>
    <t>Sokol Rychnov nad Kněžnou</t>
  </si>
  <si>
    <t>Bíločerný Ořechov, z.s.</t>
  </si>
  <si>
    <t>Drobný Zbyněk</t>
  </si>
  <si>
    <t>Městský šachový klub Libčice nad Vltavou z. s.</t>
  </si>
  <si>
    <t>Plch Roman</t>
  </si>
  <si>
    <t>Rys Oldřich</t>
  </si>
  <si>
    <t>Vašek Michael</t>
  </si>
  <si>
    <t>ŠK Salesiáni Žabiny</t>
  </si>
  <si>
    <t>Peka Karel</t>
  </si>
  <si>
    <t>Caha Rostislav</t>
  </si>
  <si>
    <t>Grus Jan</t>
  </si>
  <si>
    <t>Lach Zdeněk</t>
  </si>
  <si>
    <t>Šachový oddíl Miřetice</t>
  </si>
  <si>
    <t>Sciranka Jan</t>
  </si>
  <si>
    <t>Nepraš Karel</t>
  </si>
  <si>
    <t>Vrba Václav</t>
  </si>
  <si>
    <t>Fehér Miroslav</t>
  </si>
  <si>
    <t>Hrabec Bohdan</t>
  </si>
  <si>
    <t>Smilek Jan</t>
  </si>
  <si>
    <t>Vnouček Pavel</t>
  </si>
  <si>
    <t>T.J.Sokol Křemže</t>
  </si>
  <si>
    <t>Pastva Tomáš</t>
  </si>
  <si>
    <t>Savkov František</t>
  </si>
  <si>
    <t>Zelený Tomáš</t>
  </si>
  <si>
    <t>Obrátil Jan</t>
  </si>
  <si>
    <t>Movsesian Sergei</t>
  </si>
  <si>
    <t>Říha Miloš</t>
  </si>
  <si>
    <t>Hromada František</t>
  </si>
  <si>
    <t>Horký Jiří</t>
  </si>
  <si>
    <t>Procházka Adam</t>
  </si>
  <si>
    <t>Šedaj Jakub</t>
  </si>
  <si>
    <t>Joklík Miroslav</t>
  </si>
  <si>
    <t>Červinka Pavel</t>
  </si>
  <si>
    <t>Štefka Vladimír</t>
  </si>
  <si>
    <t>Formánek Jan Baldessar</t>
  </si>
  <si>
    <t>Sedláková Čermáková Kateřina</t>
  </si>
  <si>
    <t>Vaňková Čermáková Klára</t>
  </si>
  <si>
    <t>Murček Ján</t>
  </si>
  <si>
    <t>Včelka Martin</t>
  </si>
  <si>
    <t>Reif Jakub</t>
  </si>
  <si>
    <t>Tihon Vladimír</t>
  </si>
  <si>
    <t>Havlík Marek Rudolf</t>
  </si>
  <si>
    <t>Ryška Jindřich</t>
  </si>
  <si>
    <t>Helis Alan</t>
  </si>
  <si>
    <t>Máj Dalibor</t>
  </si>
  <si>
    <t>Kubíček Petr</t>
  </si>
  <si>
    <t>Pancurák Pavel</t>
  </si>
  <si>
    <t>Opravil David</t>
  </si>
  <si>
    <t>Prokopová Simona</t>
  </si>
  <si>
    <t>Rýc Tomáš</t>
  </si>
  <si>
    <t>Fialová Kateřina</t>
  </si>
  <si>
    <t>Outlý Petr</t>
  </si>
  <si>
    <t>Musil Milan</t>
  </si>
  <si>
    <t>Kula Radomír</t>
  </si>
  <si>
    <t>Vancl Tomáš</t>
  </si>
  <si>
    <t>Kubánek Aleš</t>
  </si>
  <si>
    <t>Retier Jakub Filip</t>
  </si>
  <si>
    <t>Fridrich Jakub</t>
  </si>
  <si>
    <t>Bertele Erika</t>
  </si>
  <si>
    <t>Hort Jaroslav</t>
  </si>
  <si>
    <t>Sváček Pavel</t>
  </si>
  <si>
    <t>Matějů Roman</t>
  </si>
  <si>
    <t>Svoboda Radovan</t>
  </si>
  <si>
    <t>Špičan Ludvík</t>
  </si>
  <si>
    <t>Loukotka Jan</t>
  </si>
  <si>
    <t>Cholenský Martin</t>
  </si>
  <si>
    <t>Obermajerová Gabriela</t>
  </si>
  <si>
    <t>Piňos Tomáš</t>
  </si>
  <si>
    <t>Hložek Michal</t>
  </si>
  <si>
    <t>Gerasimov Evžen</t>
  </si>
  <si>
    <t>Vít Jiří Chess</t>
  </si>
  <si>
    <t>075</t>
  </si>
  <si>
    <t>ŠK Zličín z.s.</t>
  </si>
  <si>
    <t>Basler Jan Josef</t>
  </si>
  <si>
    <t>Orlík David</t>
  </si>
  <si>
    <t>Bělovský Hubert</t>
  </si>
  <si>
    <t>Son Yeonjun</t>
  </si>
  <si>
    <t>Simakhin Martin</t>
  </si>
  <si>
    <t>Kovář Adam</t>
  </si>
  <si>
    <t>Kočí Aneta</t>
  </si>
  <si>
    <t>Píšová Markéta</t>
  </si>
  <si>
    <t>Magma Chess Bílina</t>
  </si>
  <si>
    <t>Neugebauer Veronika</t>
  </si>
  <si>
    <t>Záruba Jakub</t>
  </si>
  <si>
    <t>Černá Soňa</t>
  </si>
  <si>
    <t>Dihtjar Alexandr</t>
  </si>
  <si>
    <t>Valíček Jaroslav</t>
  </si>
  <si>
    <t>Richter Sebastian</t>
  </si>
  <si>
    <t>Bokhnak Tymofii</t>
  </si>
  <si>
    <t>Pribyš Michael Dmytrovyč</t>
  </si>
  <si>
    <t>Budko Yaroslav</t>
  </si>
  <si>
    <t>Zinhailo Maryna</t>
  </si>
  <si>
    <t>Le Polotec Elias</t>
  </si>
  <si>
    <t>Adamek Joel Tomáš</t>
  </si>
  <si>
    <t>Jakubkovičová Adéla</t>
  </si>
  <si>
    <t>Jargalsaikhan Manlai</t>
  </si>
  <si>
    <t>Bulgaru Andrej</t>
  </si>
  <si>
    <t>Bechynský Stanislav Petr</t>
  </si>
  <si>
    <t>Leščinskij Maksim</t>
  </si>
  <si>
    <t>Leščinskij Timofej</t>
  </si>
  <si>
    <t>Štefan Jindřich Lambert</t>
  </si>
  <si>
    <t>Jungmannová Dominika Inna</t>
  </si>
  <si>
    <t>Háb Jáchym Jan</t>
  </si>
  <si>
    <t>Pham Xuan Hung</t>
  </si>
  <si>
    <t>Folta Ondřej</t>
  </si>
  <si>
    <t>Pustka Jiří Daniel</t>
  </si>
  <si>
    <t>Dehner Daniel Miroslav</t>
  </si>
  <si>
    <t>Lovětínský Jan</t>
  </si>
  <si>
    <t>Štilhammer David</t>
  </si>
  <si>
    <t>Nátrová Nikol</t>
  </si>
  <si>
    <t>Mordach Andrii</t>
  </si>
  <si>
    <t>Russová Anna</t>
  </si>
  <si>
    <t>Sdrzallek Emil</t>
  </si>
  <si>
    <t>Šamuľák Antonín</t>
  </si>
  <si>
    <t>Enkhbat Tenuun</t>
  </si>
  <si>
    <t>Brožovič Albert</t>
  </si>
  <si>
    <t>Onofrej Livij</t>
  </si>
  <si>
    <t>Sýkora Michael</t>
  </si>
  <si>
    <t>Wilk Aleksander</t>
  </si>
  <si>
    <t>Ter-Sahakyan Samvel</t>
  </si>
  <si>
    <t>Dvořáček Libor</t>
  </si>
  <si>
    <t>Jakab Béla</t>
  </si>
  <si>
    <t>Kazakouski Valery</t>
  </si>
  <si>
    <t>LTU</t>
  </si>
  <si>
    <t>Bachorík Patrik</t>
  </si>
  <si>
    <t>Malík Maciej</t>
  </si>
  <si>
    <t>Milis Linda</t>
  </si>
  <si>
    <t>Houdek Vojtěch</t>
  </si>
  <si>
    <t>Houdková Kateřina</t>
  </si>
  <si>
    <t>Adamčík Jakub</t>
  </si>
  <si>
    <t>Kuzma Vít</t>
  </si>
  <si>
    <t>Kurka Matěj</t>
  </si>
  <si>
    <t>Macharáček Matěj</t>
  </si>
  <si>
    <t>Kopčil Tobiáš</t>
  </si>
  <si>
    <t>Havran Bohuslav</t>
  </si>
  <si>
    <t>Mancilla Leon</t>
  </si>
  <si>
    <t>Škarabela Jiří</t>
  </si>
  <si>
    <t>Blaha Stanislav</t>
  </si>
  <si>
    <t>Karalchuk Mikalai</t>
  </si>
  <si>
    <t>Czernecki Andrzej</t>
  </si>
  <si>
    <t>Sedlák Leon</t>
  </si>
  <si>
    <t>Šporík Jakub</t>
  </si>
  <si>
    <t>Lakatoš Patrik</t>
  </si>
  <si>
    <t>Krhánek Rostislav</t>
  </si>
  <si>
    <t>Nguyen Phuc Anh</t>
  </si>
  <si>
    <t>Patloka Nicolas</t>
  </si>
  <si>
    <t>Vaverka Jakub</t>
  </si>
  <si>
    <t>Pryšljuk David</t>
  </si>
  <si>
    <t>Sládek Pavel</t>
  </si>
  <si>
    <t>Hakobyan Aram</t>
  </si>
  <si>
    <t>Březina Josef</t>
  </si>
  <si>
    <t>Brož Jonáš</t>
  </si>
  <si>
    <t>Mikhailov Alekssi</t>
  </si>
  <si>
    <t>Krechler Jakub</t>
  </si>
  <si>
    <t>Šimonová Sára</t>
  </si>
  <si>
    <t>Čupa Tomáš</t>
  </si>
  <si>
    <t>Hradil Viktor</t>
  </si>
  <si>
    <t>Šaršaň Tadeáš</t>
  </si>
  <si>
    <t>Kelidis Dimitrios taxiarchis</t>
  </si>
  <si>
    <t>Pucholt Tomáš</t>
  </si>
  <si>
    <t>Kratochvíl Ondřej</t>
  </si>
  <si>
    <t>Hajdučák Tomáš</t>
  </si>
  <si>
    <t>Kryštof Josef</t>
  </si>
  <si>
    <t>Lubosz Vojtěch</t>
  </si>
  <si>
    <t>Ries Štěpán</t>
  </si>
  <si>
    <t>Malinowski Damian</t>
  </si>
  <si>
    <t>Šmahel Tadeáš</t>
  </si>
  <si>
    <t>Drahoš Jakub</t>
  </si>
  <si>
    <t>Čančík Michal</t>
  </si>
  <si>
    <t>Šico Petr</t>
  </si>
  <si>
    <t>Vytásek Vladimír</t>
  </si>
  <si>
    <t>Davydenko Viktor</t>
  </si>
  <si>
    <t>Konepud Semen</t>
  </si>
  <si>
    <t>Melnyčenko Daniel</t>
  </si>
  <si>
    <t>Oceanský Jasen</t>
  </si>
  <si>
    <t>Peglau Dora</t>
  </si>
  <si>
    <t>Pirozhkov Sergiy</t>
  </si>
  <si>
    <t>Motyčková Anna</t>
  </si>
  <si>
    <t>Vinohradský Vincent</t>
  </si>
  <si>
    <t>Tax Kryštof</t>
  </si>
  <si>
    <t>Jaroš Vojtěch</t>
  </si>
  <si>
    <t>Zemek Vladimír</t>
  </si>
  <si>
    <t>Poldová Nikola</t>
  </si>
  <si>
    <t>Tomášek Milan</t>
  </si>
  <si>
    <t>Zgažar René</t>
  </si>
  <si>
    <t>Senger Richard</t>
  </si>
  <si>
    <t>Valdmanová Irena</t>
  </si>
  <si>
    <t>Bětíková Eva</t>
  </si>
  <si>
    <t>Mráček Daniel</t>
  </si>
  <si>
    <t>Šimko Daniel</t>
  </si>
  <si>
    <t>Janků Matěj</t>
  </si>
  <si>
    <t>Vronka Marek</t>
  </si>
  <si>
    <t>Tričkov Filip</t>
  </si>
  <si>
    <t>Lovčinský Miroslav</t>
  </si>
  <si>
    <t>Pavlas Ondřej</t>
  </si>
  <si>
    <t>Krejčík Lukáš</t>
  </si>
  <si>
    <t>Kešner Jakub</t>
  </si>
  <si>
    <t>Španko Rostislav</t>
  </si>
  <si>
    <t>Holešinský Grigorij</t>
  </si>
  <si>
    <t>Reilich Štěpán</t>
  </si>
  <si>
    <t>Žampach Jan</t>
  </si>
  <si>
    <t>Dergacheva Margarita</t>
  </si>
  <si>
    <t>Shukurlu Sofia</t>
  </si>
  <si>
    <t>Malík Matyáš</t>
  </si>
  <si>
    <t>Staniczek Kacper</t>
  </si>
  <si>
    <t>Dobeš Miroslav</t>
  </si>
  <si>
    <t>Honzátko David</t>
  </si>
  <si>
    <t>Franko Ján</t>
  </si>
  <si>
    <t>Posolda Petr</t>
  </si>
  <si>
    <t>Bučo Martin</t>
  </si>
  <si>
    <t>Bessonov Nikolai</t>
  </si>
  <si>
    <t>Koval Iryna</t>
  </si>
  <si>
    <t>Kocsis István</t>
  </si>
  <si>
    <t>Holienčin Filip</t>
  </si>
  <si>
    <t>Kovářová Petra</t>
  </si>
  <si>
    <t>Ujfaluši Matouš</t>
  </si>
  <si>
    <t>Bartošík Patrik</t>
  </si>
  <si>
    <t>Fencl Štěpán</t>
  </si>
  <si>
    <t>Fencl Šimon</t>
  </si>
  <si>
    <t>Zamazal Tobiáš</t>
  </si>
  <si>
    <t>Zamazal Martin</t>
  </si>
  <si>
    <t>Vosyka Martin</t>
  </si>
  <si>
    <t>Vosyka David</t>
  </si>
  <si>
    <t>Špunda Jonáš</t>
  </si>
  <si>
    <t>Morávek Leopold</t>
  </si>
  <si>
    <t>Honsejk Filip</t>
  </si>
  <si>
    <t>Paděra Lukáš</t>
  </si>
  <si>
    <t>Vaněk Maxmilian</t>
  </si>
  <si>
    <t>Nedorostek Jan</t>
  </si>
  <si>
    <t>Budař Jakub</t>
  </si>
  <si>
    <t>Majchrák Filip</t>
  </si>
  <si>
    <t>Kříženecký Alex</t>
  </si>
  <si>
    <t>Obíral Michal</t>
  </si>
  <si>
    <t>David Vojtěch</t>
  </si>
  <si>
    <t>Selucký Antonín</t>
  </si>
  <si>
    <t>Míka Antonín</t>
  </si>
  <si>
    <t>Janko Tobias</t>
  </si>
  <si>
    <t>Liebich Jáchym</t>
  </si>
  <si>
    <t>Moravec Luboš</t>
  </si>
  <si>
    <t>Zámečník Matyáš</t>
  </si>
  <si>
    <t>Hart Martin</t>
  </si>
  <si>
    <t>Antl František</t>
  </si>
  <si>
    <t>Brouček Filip</t>
  </si>
  <si>
    <t>Zedník Vojtěch</t>
  </si>
  <si>
    <t>Foniok Samuel</t>
  </si>
  <si>
    <t>CHroscinski-Czarnecki Ignacy</t>
  </si>
  <si>
    <t>Štys Jiří</t>
  </si>
  <si>
    <t>Drvota Bruno</t>
  </si>
  <si>
    <t>Jurdič Jakub</t>
  </si>
  <si>
    <t>Kolmačka Tomáš</t>
  </si>
  <si>
    <t>Vlčková Veronika</t>
  </si>
  <si>
    <t>Jirout David</t>
  </si>
  <si>
    <t>Prokofiev Valentyn</t>
  </si>
  <si>
    <t>Švaříček Antonín</t>
  </si>
  <si>
    <t>Pecina Kryštof</t>
  </si>
  <si>
    <t>Hrabcová Tereza</t>
  </si>
  <si>
    <t>Hrabcová Zuzana</t>
  </si>
  <si>
    <t>Van Draanen Freddy</t>
  </si>
  <si>
    <t>Krejčík Martin</t>
  </si>
  <si>
    <t>Saudek Samuel</t>
  </si>
  <si>
    <t>Perutka Bohumil</t>
  </si>
  <si>
    <t>Bukáček Jan</t>
  </si>
  <si>
    <t>Vítek Zachariáš</t>
  </si>
  <si>
    <t>Foud Michael</t>
  </si>
  <si>
    <t>Klega Štěpán</t>
  </si>
  <si>
    <t>Bejšák Vojtěch</t>
  </si>
  <si>
    <t>Savin Alex</t>
  </si>
  <si>
    <t>Hafner Jan</t>
  </si>
  <si>
    <t>Zahradník Kristof</t>
  </si>
  <si>
    <t>Baran Ladislav</t>
  </si>
  <si>
    <t>Hladík Vojtěch</t>
  </si>
  <si>
    <t>Kropáč Lukáš</t>
  </si>
  <si>
    <t>Lazecký Ondřej</t>
  </si>
  <si>
    <t>Lacko Jakub</t>
  </si>
  <si>
    <t>Pecháček Kryštof</t>
  </si>
  <si>
    <t>Mahdalík Jakub</t>
  </si>
  <si>
    <t>Kangas Daniel</t>
  </si>
  <si>
    <t>Berghauer Jonáš</t>
  </si>
  <si>
    <t>Hanyk Štěpán</t>
  </si>
  <si>
    <t>Brychta Filip</t>
  </si>
  <si>
    <t>Šenkyřík Marek</t>
  </si>
  <si>
    <t>Gregušová Anna</t>
  </si>
  <si>
    <t>Havránek Jan Kryštof</t>
  </si>
  <si>
    <t>Kronika Petr</t>
  </si>
  <si>
    <t>Šebek David</t>
  </si>
  <si>
    <t>Koropecký Alexandr</t>
  </si>
  <si>
    <t>Smutka Luboš</t>
  </si>
  <si>
    <t>Karapetyan Gevorg</t>
  </si>
  <si>
    <t>Cherepania Stanislav</t>
  </si>
  <si>
    <t>Šimeček Tomáš</t>
  </si>
  <si>
    <t>Novotná Vladimíra</t>
  </si>
  <si>
    <t>Koutný Jakub</t>
  </si>
  <si>
    <t>Chadraba Bohumil</t>
  </si>
  <si>
    <t>Muradian Olena</t>
  </si>
  <si>
    <t>Hubálek Jakub</t>
  </si>
  <si>
    <t>Vágner Richard</t>
  </si>
  <si>
    <t>Hrechanyk Nazar</t>
  </si>
  <si>
    <t>Marchuk Valerii</t>
  </si>
  <si>
    <t>Sheremetieva Uliana</t>
  </si>
  <si>
    <t>Yepishkin Alexander</t>
  </si>
  <si>
    <t>Galstyan Aaron</t>
  </si>
  <si>
    <t>Tymchyk Mykhailo</t>
  </si>
  <si>
    <t>Elmanov Artemii</t>
  </si>
  <si>
    <t>Otoupalová Dana</t>
  </si>
  <si>
    <t>Zela Mikuláš</t>
  </si>
  <si>
    <t>Šobora Jakub</t>
  </si>
  <si>
    <t>Ságner Theodor</t>
  </si>
  <si>
    <t>Diallo Karolína</t>
  </si>
  <si>
    <t>Doležal Tony</t>
  </si>
  <si>
    <t>Diallo Cyril</t>
  </si>
  <si>
    <t>Kozelková Daniela</t>
  </si>
  <si>
    <t>Fabian Juraj</t>
  </si>
  <si>
    <t>Markovych Volodymyr</t>
  </si>
  <si>
    <t>Schneider Matěj</t>
  </si>
  <si>
    <t>Sailer Jiří</t>
  </si>
  <si>
    <t>Dolejš Petr</t>
  </si>
  <si>
    <t>Humpál Dominik</t>
  </si>
  <si>
    <t>Zeman Václav</t>
  </si>
  <si>
    <t>Sargsyan Valigy Theo</t>
  </si>
  <si>
    <t>Teichmann Jiří</t>
  </si>
  <si>
    <t>Buštová Věra</t>
  </si>
  <si>
    <t>Ženč Ondřej</t>
  </si>
  <si>
    <t>Oboznenko Filip</t>
  </si>
  <si>
    <t>Vlasák Michal</t>
  </si>
  <si>
    <t>Kulinich Artem</t>
  </si>
  <si>
    <t>Dlask Petr</t>
  </si>
  <si>
    <t>Holý David</t>
  </si>
  <si>
    <t>Pošta František</t>
  </si>
  <si>
    <t>Halíř Oliver</t>
  </si>
  <si>
    <t>Mrlina Matěj</t>
  </si>
  <si>
    <t>Mrlina Štěpán</t>
  </si>
  <si>
    <t>Hrochová Zdeňka</t>
  </si>
  <si>
    <t>Obrátil Vojtěch</t>
  </si>
  <si>
    <t>Magdoň Jiří</t>
  </si>
  <si>
    <t>Mora Matěj</t>
  </si>
  <si>
    <t>Cherednichenko Olha</t>
  </si>
  <si>
    <t>Kamarád Šimon</t>
  </si>
  <si>
    <t>Dražka Jan</t>
  </si>
  <si>
    <t>Homolák Jan</t>
  </si>
  <si>
    <t>Rozman Pavel</t>
  </si>
  <si>
    <t>Černošek Filip</t>
  </si>
  <si>
    <t>Truhlář Filip</t>
  </si>
  <si>
    <t>Slabý Dominik</t>
  </si>
  <si>
    <t>Šmíd Josef</t>
  </si>
  <si>
    <t>Purová Sára</t>
  </si>
  <si>
    <t>Winterová Kristýna</t>
  </si>
  <si>
    <t>Stibor Daniel</t>
  </si>
  <si>
    <t>Dojčinovski Filip</t>
  </si>
  <si>
    <t>Muzikářová Anna</t>
  </si>
  <si>
    <t>Pražan Antonín</t>
  </si>
  <si>
    <t>Opalenko Nikol</t>
  </si>
  <si>
    <t>Spiryt Zdeněk</t>
  </si>
  <si>
    <t>Omirbek Arnur</t>
  </si>
  <si>
    <t>Sejpka Šimon</t>
  </si>
  <si>
    <t>Ajdinovič Dominik</t>
  </si>
  <si>
    <t>Benda Tomáš</t>
  </si>
  <si>
    <t>Brčák Tadeáš</t>
  </si>
  <si>
    <t>Vadkertová Nina</t>
  </si>
  <si>
    <t>Fitsay Mark</t>
  </si>
  <si>
    <t>Taranets Jllia</t>
  </si>
  <si>
    <t>Skrypachov Lev</t>
  </si>
  <si>
    <t>Paradýs Jakub</t>
  </si>
  <si>
    <t>Horák Josef</t>
  </si>
  <si>
    <t>Suchý Marek Metoděj</t>
  </si>
  <si>
    <t>Turanec Daniel</t>
  </si>
  <si>
    <t>Nováková Viktorie</t>
  </si>
  <si>
    <t>Herůdek Jaromír</t>
  </si>
  <si>
    <t>Schülerová Jana</t>
  </si>
  <si>
    <t>Karas Vojtěch</t>
  </si>
  <si>
    <t>Kneifl Martin</t>
  </si>
  <si>
    <t>Hrušková Tereza</t>
  </si>
  <si>
    <t>Šopík Jan</t>
  </si>
  <si>
    <t>Michálek Jakub</t>
  </si>
  <si>
    <t>Vydrová Veronika</t>
  </si>
  <si>
    <t>Hradil Filip</t>
  </si>
  <si>
    <t>Jirásek Tadeáš</t>
  </si>
  <si>
    <t>Bárta Václav</t>
  </si>
  <si>
    <t>Zucha Ilja</t>
  </si>
  <si>
    <t>Hoffmann Nikolas</t>
  </si>
  <si>
    <t>Mináriková Anna</t>
  </si>
  <si>
    <t>Bolehovská Jana</t>
  </si>
  <si>
    <t>Ženíšková Anna</t>
  </si>
  <si>
    <t>Mertl Albert</t>
  </si>
  <si>
    <t>Těšitel Marek</t>
  </si>
  <si>
    <t>Nguyen Theodor</t>
  </si>
  <si>
    <t>Vaněček Petr</t>
  </si>
  <si>
    <t>Smetana Ondřej</t>
  </si>
  <si>
    <t>Hanyš Jaroslav</t>
  </si>
  <si>
    <t>Szynder Mikolaj</t>
  </si>
  <si>
    <t>Kyška Jan</t>
  </si>
  <si>
    <t>Šumbera Joshua</t>
  </si>
  <si>
    <t>Karch Jonáš</t>
  </si>
  <si>
    <t>Duda David</t>
  </si>
  <si>
    <t>Dudová Karolína</t>
  </si>
  <si>
    <t>Smetka Matyáš</t>
  </si>
  <si>
    <t>Šak Miroslav</t>
  </si>
  <si>
    <t>Lebeda Šimon</t>
  </si>
  <si>
    <t>Martikánová Alena</t>
  </si>
  <si>
    <t>Jakubek Adam</t>
  </si>
  <si>
    <t>Nepustilová Kateřina</t>
  </si>
  <si>
    <t>Dokulil Sebastian</t>
  </si>
  <si>
    <t>Francisti Filip</t>
  </si>
  <si>
    <t>Munzar Matyáš</t>
  </si>
  <si>
    <t>Bezkorovanyi Yaroslav</t>
  </si>
  <si>
    <t>Nguyen Cao Minh</t>
  </si>
  <si>
    <t>Běžel Jan</t>
  </si>
  <si>
    <t>Berger Michael</t>
  </si>
  <si>
    <t>Svozil Lukáš</t>
  </si>
  <si>
    <t>Holman Patrik</t>
  </si>
  <si>
    <t>Glac Radim</t>
  </si>
  <si>
    <t>Drobný Matěj</t>
  </si>
  <si>
    <t>Jelínek Ria</t>
  </si>
  <si>
    <t>Nowak Malgorzata</t>
  </si>
  <si>
    <t>Fuchsík Richard</t>
  </si>
  <si>
    <t>Hajdovsky Potapovič Vít</t>
  </si>
  <si>
    <t>Beer Eduard</t>
  </si>
  <si>
    <t>Kužel Petr</t>
  </si>
  <si>
    <t>Chalupa Damián</t>
  </si>
  <si>
    <t>Záhrubský Tomáš</t>
  </si>
  <si>
    <t>Hilmutdinova Elmíra</t>
  </si>
  <si>
    <t>Roden Daniel</t>
  </si>
  <si>
    <t>Roden Eugen</t>
  </si>
  <si>
    <t>Prusikin Michael</t>
  </si>
  <si>
    <t>Lukasiewicz Aleksander</t>
  </si>
  <si>
    <t>Hnezdilov Yevhen</t>
  </si>
  <si>
    <t>Trunečka Kryštof</t>
  </si>
  <si>
    <t>Bačík Dominik</t>
  </si>
  <si>
    <t>Rutar Lukáš</t>
  </si>
  <si>
    <t>Šachl Filip</t>
  </si>
  <si>
    <t>Jakubov Filip</t>
  </si>
  <si>
    <t>Chomát Viktor</t>
  </si>
  <si>
    <t>Kučera Martin</t>
  </si>
  <si>
    <t>Hladeček Matěj</t>
  </si>
  <si>
    <t>Stehlíková Eva</t>
  </si>
  <si>
    <t>Schelenyk Matvii</t>
  </si>
  <si>
    <t>Weiner David</t>
  </si>
  <si>
    <t>Jeništa Petr</t>
  </si>
  <si>
    <t>Koželský martin</t>
  </si>
  <si>
    <t>Hejrová Karolína</t>
  </si>
  <si>
    <t>Hejra Tomáš</t>
  </si>
  <si>
    <t>Melichar David</t>
  </si>
  <si>
    <t>Trojan Pavel</t>
  </si>
  <si>
    <t>Vašek Antonín</t>
  </si>
  <si>
    <t>Spurný Vít</t>
  </si>
  <si>
    <t>Magna Tomáš Jan</t>
  </si>
  <si>
    <t>Krošlák Filip</t>
  </si>
  <si>
    <t>Cymorek Adrian</t>
  </si>
  <si>
    <t>Mazura Marek</t>
  </si>
  <si>
    <t>Vokůrka Eliáš</t>
  </si>
  <si>
    <t>Lhotský Antonín Bruno</t>
  </si>
  <si>
    <t>Klímová Anežka</t>
  </si>
  <si>
    <t>Karas Filip</t>
  </si>
  <si>
    <t>Fekete Filip</t>
  </si>
  <si>
    <t>Chvojka Tomáš</t>
  </si>
  <si>
    <t>Šnobl František</t>
  </si>
  <si>
    <t>Holodňák Zlatko</t>
  </si>
  <si>
    <t>Petrišče Miroslav</t>
  </si>
  <si>
    <t>Panáček Jan</t>
  </si>
  <si>
    <t>Rybár Jakub</t>
  </si>
  <si>
    <t>Diviš Vojtěch</t>
  </si>
  <si>
    <t>Štverák Jiří</t>
  </si>
  <si>
    <t>Pomahač Daniel</t>
  </si>
  <si>
    <t>Pros Oliver</t>
  </si>
  <si>
    <t>Kaděra Jakub</t>
  </si>
  <si>
    <t>Vrba Lukáš</t>
  </si>
  <si>
    <t>Říha Vítek</t>
  </si>
  <si>
    <t>Martinec Ondřej</t>
  </si>
  <si>
    <t>Kopunec Miroslav</t>
  </si>
  <si>
    <t>Vatamaniuc Miroslav</t>
  </si>
  <si>
    <t>Fafílek Michal</t>
  </si>
  <si>
    <t>Kintr Jan</t>
  </si>
  <si>
    <t>Kubík Jiří</t>
  </si>
  <si>
    <t>Janáčová Elizabeth</t>
  </si>
  <si>
    <t>Tesařová Leona</t>
  </si>
  <si>
    <t>De Oliveira Silva Kristyán</t>
  </si>
  <si>
    <t>Michalka Martin</t>
  </si>
  <si>
    <t>Nečas Milan</t>
  </si>
  <si>
    <t>Rosenberg Nikolas</t>
  </si>
  <si>
    <t>Macek Kryštof</t>
  </si>
  <si>
    <t>Helan Antonín</t>
  </si>
  <si>
    <t>Rossmeisl Erich</t>
  </si>
  <si>
    <t>Vynnyk Marko</t>
  </si>
  <si>
    <t>Šubrt Jan</t>
  </si>
  <si>
    <t>Gazda Matěj</t>
  </si>
  <si>
    <t>Hamorová Anna</t>
  </si>
  <si>
    <t>Jašek Jakub</t>
  </si>
  <si>
    <t>Ivan Michael</t>
  </si>
  <si>
    <t>Kořínek Martin</t>
  </si>
  <si>
    <t>Brázda Vojtěch</t>
  </si>
  <si>
    <t>Kofanova Myroslava</t>
  </si>
  <si>
    <t>Klementová Štěpánka</t>
  </si>
  <si>
    <t>Chernova Kseniia</t>
  </si>
  <si>
    <t>Chernova Sofiia</t>
  </si>
  <si>
    <t>Maděra Mikuláš</t>
  </si>
  <si>
    <t>Kovář Filip</t>
  </si>
  <si>
    <t>Štilárek Petr</t>
  </si>
  <si>
    <t>Bubeníček Alex</t>
  </si>
  <si>
    <t>Pechkevych Vitaliy</t>
  </si>
  <si>
    <t>Tran Minh Khoi</t>
  </si>
  <si>
    <t>Port Julie</t>
  </si>
  <si>
    <t>Zuzák Vítek</t>
  </si>
  <si>
    <t>Koutný Matěj</t>
  </si>
  <si>
    <t>Makrlík Mikuláš</t>
  </si>
  <si>
    <t>Caravanas Michal</t>
  </si>
  <si>
    <t>Bártlová Veronika</t>
  </si>
  <si>
    <t>Vašata Jan</t>
  </si>
  <si>
    <t>Boylu Kaya</t>
  </si>
  <si>
    <t>Gibala Mikuláš</t>
  </si>
  <si>
    <t>Gibala František</t>
  </si>
  <si>
    <t>Hinkul Mykhailo</t>
  </si>
  <si>
    <t>Žák Dominik</t>
  </si>
  <si>
    <t>Dvořáček Martin</t>
  </si>
  <si>
    <t>Velička Ondřej</t>
  </si>
  <si>
    <t>Havránek Matouš</t>
  </si>
  <si>
    <t>Havránek Kryštof</t>
  </si>
  <si>
    <t>Mihálik Petr</t>
  </si>
  <si>
    <t>Kolinke Elio</t>
  </si>
  <si>
    <t>Plaček Jan</t>
  </si>
  <si>
    <t>Veverková Veronika</t>
  </si>
  <si>
    <t>Zahradníček Matyáš</t>
  </si>
  <si>
    <t>Jestřáb Matyáš</t>
  </si>
  <si>
    <t>Vemkel Maxim</t>
  </si>
  <si>
    <t>Trejbal Jáchym</t>
  </si>
  <si>
    <t>Herzán Patrik</t>
  </si>
  <si>
    <t>Čeřovský Jiří</t>
  </si>
  <si>
    <t>Kovařík Marian</t>
  </si>
  <si>
    <t>Zhukovskyi Myhaylo</t>
  </si>
  <si>
    <t>Zhukovskyi Oleksandr</t>
  </si>
  <si>
    <t>Randall Alexander Maxmilián</t>
  </si>
  <si>
    <t>Šlápota Vítek</t>
  </si>
  <si>
    <t>Kompan Andrej</t>
  </si>
  <si>
    <t>Tarabová Barbora</t>
  </si>
  <si>
    <t>Horčička Pavel</t>
  </si>
  <si>
    <t>Minár Sebastian</t>
  </si>
  <si>
    <t>Dumanská Sofie</t>
  </si>
  <si>
    <t>Kalát Martin</t>
  </si>
  <si>
    <t>Jafarova Irada</t>
  </si>
  <si>
    <t>Kostečková Anna</t>
  </si>
  <si>
    <t>Obr Richard</t>
  </si>
  <si>
    <t>Zajac Ondřej</t>
  </si>
  <si>
    <t>Komžík Matěj</t>
  </si>
  <si>
    <t>Cerulík Roman</t>
  </si>
  <si>
    <t>Kozelek Tomáš</t>
  </si>
  <si>
    <t>Soustružník Janis</t>
  </si>
  <si>
    <t>Sázel Vít</t>
  </si>
  <si>
    <t>Dobešová Zuzana</t>
  </si>
  <si>
    <t>Kónya Tomáš</t>
  </si>
  <si>
    <t>Hlaváčková Julie</t>
  </si>
  <si>
    <t>Kubík Jáchym</t>
  </si>
  <si>
    <t>Korotyč Anna</t>
  </si>
  <si>
    <t>Korotyč Aleksandra</t>
  </si>
  <si>
    <t>Šrámková Tereza</t>
  </si>
  <si>
    <t>Zoch František</t>
  </si>
  <si>
    <t>Kozáková Tereza</t>
  </si>
  <si>
    <t>Mynář Štěpán</t>
  </si>
  <si>
    <t>Baibiekova Yaroslava</t>
  </si>
  <si>
    <t>Šmaha Adam</t>
  </si>
  <si>
    <t>Vysloužil Jáchym</t>
  </si>
  <si>
    <t>Cimala Matěj</t>
  </si>
  <si>
    <t>Richtmanová Natálie</t>
  </si>
  <si>
    <t>Berský Filip</t>
  </si>
  <si>
    <t>Braun Matias</t>
  </si>
  <si>
    <t>Cviček Patrik</t>
  </si>
  <si>
    <t>Čerňáková Tereza</t>
  </si>
  <si>
    <t>Faldyna Oliver</t>
  </si>
  <si>
    <t>Fedor Kryštof</t>
  </si>
  <si>
    <t>Foldyna Erik</t>
  </si>
  <si>
    <t>Fráňa Matěj</t>
  </si>
  <si>
    <t>Machálková Eliška</t>
  </si>
  <si>
    <t>Frolík Aleš</t>
  </si>
  <si>
    <t>Raba Ondřej</t>
  </si>
  <si>
    <t>Jánošíkova Ema</t>
  </si>
  <si>
    <t>Karlický Jiří</t>
  </si>
  <si>
    <t>Frýdecký Jakub</t>
  </si>
  <si>
    <t>Gmuca Bastien</t>
  </si>
  <si>
    <t>Holexa Richard</t>
  </si>
  <si>
    <t>Hrnčář Antonín</t>
  </si>
  <si>
    <t>Hrtoň Patrik</t>
  </si>
  <si>
    <t>Janoviak Matouš</t>
  </si>
  <si>
    <t>Káňa Štěpán</t>
  </si>
  <si>
    <t>Koběrský Ondřej</t>
  </si>
  <si>
    <t>Kocich Vincent</t>
  </si>
  <si>
    <t>Kothaj Filip</t>
  </si>
  <si>
    <t>Kothajová Tereza</t>
  </si>
  <si>
    <t>Kouřil Michal</t>
  </si>
  <si>
    <t>Ličková Zuzana</t>
  </si>
  <si>
    <t>Lišková Jana</t>
  </si>
  <si>
    <t>Moškoř Vít</t>
  </si>
  <si>
    <t>Oborný Kryštof</t>
  </si>
  <si>
    <t>Pachlopník Robin</t>
  </si>
  <si>
    <t>Saniter Jiří</t>
  </si>
  <si>
    <t>Stupak Mykhailo</t>
  </si>
  <si>
    <t>Tureček Filip</t>
  </si>
  <si>
    <t>Vlček Dominik</t>
  </si>
  <si>
    <t>Voloshchenko Ivan</t>
  </si>
  <si>
    <t>Vysloužilová Madlenka</t>
  </si>
  <si>
    <t>Zielina Dominik</t>
  </si>
  <si>
    <t>Maxan Alexander</t>
  </si>
  <si>
    <t>Němec Richard</t>
  </si>
  <si>
    <t>Špale Vojtěch</t>
  </si>
  <si>
    <t>Maxan Tobias Dorian</t>
  </si>
  <si>
    <t>Gajdoš Lukáš</t>
  </si>
  <si>
    <t>Nytra Štěpán</t>
  </si>
  <si>
    <t>Řežábek Vojtěch</t>
  </si>
  <si>
    <t>Votavová Ellen</t>
  </si>
  <si>
    <t>Sheerin Lucas</t>
  </si>
  <si>
    <t>Pfüller Elias</t>
  </si>
  <si>
    <t>Adamčík Ondřej</t>
  </si>
  <si>
    <t>Gerasimov Alexander</t>
  </si>
  <si>
    <t>Cienciala Samuel</t>
  </si>
  <si>
    <t>Dodd Oliver Paul</t>
  </si>
  <si>
    <t>Gardiančík Valentin</t>
  </si>
  <si>
    <t>Chrápek Jan</t>
  </si>
  <si>
    <t>Koval Teodor</t>
  </si>
  <si>
    <t>Lukáč Daniel</t>
  </si>
  <si>
    <t>Lysek Ondřej</t>
  </si>
  <si>
    <t>Málek Bořivoj</t>
  </si>
  <si>
    <t>Myslikovjan Filip</t>
  </si>
  <si>
    <t>Trojanec Patrik</t>
  </si>
  <si>
    <t>Vyvial Viktor</t>
  </si>
  <si>
    <t>Zabavík Jan</t>
  </si>
  <si>
    <t>Trčková Bella</t>
  </si>
  <si>
    <t>Kocich David</t>
  </si>
  <si>
    <t>Vokrouhlíková Mia</t>
  </si>
  <si>
    <t>Meca Michal</t>
  </si>
  <si>
    <t>Ryška Jan</t>
  </si>
  <si>
    <t>Vavřík Daniel</t>
  </si>
  <si>
    <t>Hovanec Stanislav</t>
  </si>
  <si>
    <t>Straka Jannis</t>
  </si>
  <si>
    <t>Wawrzyczek Tadeáš</t>
  </si>
  <si>
    <t>Bystřičan David</t>
  </si>
  <si>
    <t>Rozehnal Jan</t>
  </si>
  <si>
    <t>Erben Josef</t>
  </si>
  <si>
    <t>Škoda Zdeněk</t>
  </si>
  <si>
    <t>Németh Štefan Torre</t>
  </si>
  <si>
    <t>Grigoryan Tigran</t>
  </si>
  <si>
    <t>Sládek Robert</t>
  </si>
  <si>
    <t>Sládek Lukáš</t>
  </si>
  <si>
    <t>Ullrich Šimon Štěpán</t>
  </si>
  <si>
    <t>Ullrich Teodor</t>
  </si>
  <si>
    <t>Kořístek Richard</t>
  </si>
  <si>
    <t>Brázda David</t>
  </si>
  <si>
    <t>Kaňková Angelica</t>
  </si>
  <si>
    <t>Baier Vojtěch</t>
  </si>
  <si>
    <t>Fenár Jan</t>
  </si>
  <si>
    <t>Fenárova Alexandra</t>
  </si>
  <si>
    <t>Bělčík Matěj</t>
  </si>
  <si>
    <t>Švýcarský Vincent</t>
  </si>
  <si>
    <t>Havlíček Rudolf</t>
  </si>
  <si>
    <t>Černý Edvard</t>
  </si>
  <si>
    <t>Jášek Oliver</t>
  </si>
  <si>
    <t>Starodubtsev Fylypp</t>
  </si>
  <si>
    <t>VU Duc Dat</t>
  </si>
  <si>
    <t>Přikryl Vítězslav</t>
  </si>
  <si>
    <t>Sitta Jiří</t>
  </si>
  <si>
    <t>Hlaváč Josef</t>
  </si>
  <si>
    <t>Čekan Václav</t>
  </si>
  <si>
    <t>Žemlička Jáchym</t>
  </si>
  <si>
    <t>Švarcová Tona</t>
  </si>
  <si>
    <t>Švarcová Viktorie</t>
  </si>
  <si>
    <t>Havel Eliáš</t>
  </si>
  <si>
    <t>Banďouch Josef</t>
  </si>
  <si>
    <t>Leidorf Štěpán</t>
  </si>
  <si>
    <t>Koryčan Ondřej</t>
  </si>
  <si>
    <t>Lukeš Vojtěch</t>
  </si>
  <si>
    <t>Šnevajs Václav</t>
  </si>
  <si>
    <t>Břeská Eliška</t>
  </si>
  <si>
    <t>Břeská Bára</t>
  </si>
  <si>
    <t>Typlt František</t>
  </si>
  <si>
    <t>Fronk Vít</t>
  </si>
  <si>
    <t>Fronk Václav</t>
  </si>
  <si>
    <t>Kubica Radek</t>
  </si>
  <si>
    <t>Ostrowski Leszek</t>
  </si>
  <si>
    <t>Alkopher Maya</t>
  </si>
  <si>
    <t>Kameník Oldřich</t>
  </si>
  <si>
    <t>Konings Oliver Adrian</t>
  </si>
  <si>
    <t>Sobotka Přemysl</t>
  </si>
  <si>
    <t>Kuna Patrik</t>
  </si>
  <si>
    <t>Březina Matyáš</t>
  </si>
  <si>
    <t>Hýbner Oliver</t>
  </si>
  <si>
    <t>Kovář Miroslav</t>
  </si>
  <si>
    <t>Salajka Tomáš</t>
  </si>
  <si>
    <t>Plašil Tomáš</t>
  </si>
  <si>
    <t>Pavlova Eva</t>
  </si>
  <si>
    <t>Swaczyna František</t>
  </si>
  <si>
    <t>Holzer Kryštof</t>
  </si>
  <si>
    <t>Koucký Jakub</t>
  </si>
  <si>
    <t>Minaříková Vanessa</t>
  </si>
  <si>
    <t>Vogl Eduard</t>
  </si>
  <si>
    <t>Nguyen Quyet Thang</t>
  </si>
  <si>
    <t>Hrdý Petr</t>
  </si>
  <si>
    <t>Široký Alexander</t>
  </si>
  <si>
    <t>Svatoň Jan</t>
  </si>
  <si>
    <t>Masopustová Simona</t>
  </si>
  <si>
    <t>Rotrekl Štěpán</t>
  </si>
  <si>
    <t>Bobylen Fedor</t>
  </si>
  <si>
    <t>Freja Tomáš</t>
  </si>
  <si>
    <t>Honchar Denys</t>
  </si>
  <si>
    <t>Kostiuk Samuil</t>
  </si>
  <si>
    <t>Korodi Mark</t>
  </si>
  <si>
    <t>Jumartova Alina</t>
  </si>
  <si>
    <t>Vemkel Miron</t>
  </si>
  <si>
    <t>Hanuš Nataniel</t>
  </si>
  <si>
    <t>Domes Josef</t>
  </si>
  <si>
    <t>Faltus Matouš</t>
  </si>
  <si>
    <t>Vondruška Šimon</t>
  </si>
  <si>
    <t>Rychlý Jonáš</t>
  </si>
  <si>
    <t>Malenovský Matěj</t>
  </si>
  <si>
    <t>Krupauer Ondra</t>
  </si>
  <si>
    <t>Vorobeĺ Matyáš</t>
  </si>
  <si>
    <t>Čvanda Matěj</t>
  </si>
  <si>
    <t>Freith Kvido</t>
  </si>
  <si>
    <t>Platoš Ondřej</t>
  </si>
  <si>
    <t>Slíva Martin</t>
  </si>
  <si>
    <t>Gerasimov Vladan</t>
  </si>
  <si>
    <t>Janovský Marek</t>
  </si>
  <si>
    <t>Mazurová Dorota</t>
  </si>
  <si>
    <t>Soustružník Eduard</t>
  </si>
  <si>
    <t>Barker Mia Grace</t>
  </si>
  <si>
    <t>Fucyman Pavel</t>
  </si>
  <si>
    <t>Vaňková Ema</t>
  </si>
  <si>
    <t>Pyško Jan</t>
  </si>
  <si>
    <t>Částka Jakub</t>
  </si>
  <si>
    <t>Částka Matěj</t>
  </si>
  <si>
    <t>Mishyn Matvii</t>
  </si>
  <si>
    <t>Hovorková Nela</t>
  </si>
  <si>
    <t>Linhart Alex</t>
  </si>
  <si>
    <t>Hughes Alexandra</t>
  </si>
  <si>
    <t>Broukalová Cyrila</t>
  </si>
  <si>
    <t>Rybaříková Sára</t>
  </si>
  <si>
    <t>Hughes Kristián</t>
  </si>
  <si>
    <t>Tlustý Ondřej</t>
  </si>
  <si>
    <t>Kasiian Tetiana</t>
  </si>
  <si>
    <t>Ploc Ondřej</t>
  </si>
  <si>
    <t>Samec Zdeněk Martin</t>
  </si>
  <si>
    <t>Süsser Tomáš</t>
  </si>
  <si>
    <t>Syrovátka Adam</t>
  </si>
  <si>
    <t>Mishyn Orest</t>
  </si>
  <si>
    <t>Tarasenko Mykyta</t>
  </si>
  <si>
    <t>Novák Teodor</t>
  </si>
  <si>
    <t>Matoušková Leontýna</t>
  </si>
  <si>
    <t>Konvička Tomáš</t>
  </si>
  <si>
    <t>Lorencová Alžběta</t>
  </si>
  <si>
    <t>Kopřiva Michal</t>
  </si>
  <si>
    <t>Yunakov Andrij</t>
  </si>
  <si>
    <t>Bohušová Olívie</t>
  </si>
  <si>
    <t>Ilečková Eliška</t>
  </si>
  <si>
    <t>Vorfolomiieva Polina</t>
  </si>
  <si>
    <t>Šmídová Ema</t>
  </si>
  <si>
    <t>Baránková Adéla</t>
  </si>
  <si>
    <t>Caha Vilém</t>
  </si>
  <si>
    <t>Korous Ondřej</t>
  </si>
  <si>
    <t>Velímová Šárka</t>
  </si>
  <si>
    <t>Cenker Dominik</t>
  </si>
  <si>
    <t>Havrlant Jan</t>
  </si>
  <si>
    <t>Richtr Matěj</t>
  </si>
  <si>
    <t>Dvorský Alois</t>
  </si>
  <si>
    <t>Dvorský Adam</t>
  </si>
  <si>
    <t>Štroncer Šimon</t>
  </si>
  <si>
    <t>Lebeda Ondřej</t>
  </si>
  <si>
    <t>Miler Rostislav</t>
  </si>
  <si>
    <t>Šulák František</t>
  </si>
  <si>
    <t>Hušek Tomáš</t>
  </si>
  <si>
    <t>Hrysz Vojtěch</t>
  </si>
  <si>
    <t>Bubik Tobias</t>
  </si>
  <si>
    <t>Zbranková Zuzana</t>
  </si>
  <si>
    <t>Kapustová Petra</t>
  </si>
  <si>
    <t>Zálešák Patrik</t>
  </si>
  <si>
    <t>Mikuláš David</t>
  </si>
  <si>
    <t>Balatka Viktor</t>
  </si>
  <si>
    <t>Doušek Jan</t>
  </si>
  <si>
    <t>Žerníček Šimon</t>
  </si>
  <si>
    <t>Laštovica Jindřich</t>
  </si>
  <si>
    <t>Smejkal Daniel</t>
  </si>
  <si>
    <t>Moula Hamza</t>
  </si>
  <si>
    <t>Novopacký Filip</t>
  </si>
  <si>
    <t>Servin Hugo</t>
  </si>
  <si>
    <t>Havel Viktor</t>
  </si>
  <si>
    <t>Havel Daniel</t>
  </si>
  <si>
    <t>Rožnovská Eliška</t>
  </si>
  <si>
    <t>Rožnovský Tadeáš</t>
  </si>
  <si>
    <t>Záruba Adam</t>
  </si>
  <si>
    <t>Julinek Eliáš</t>
  </si>
  <si>
    <t>Tihlář Robin</t>
  </si>
  <si>
    <t>Dytrych Marek</t>
  </si>
  <si>
    <t>Chytrý Karel</t>
  </si>
  <si>
    <t>Franěk Ondřej</t>
  </si>
  <si>
    <t>Feuereisel Ondřej</t>
  </si>
  <si>
    <t>Fischerová Linda</t>
  </si>
  <si>
    <t>Štefanová Pavlína</t>
  </si>
  <si>
    <t>Pospíšilová Terezie</t>
  </si>
  <si>
    <t>Gotvald Josef</t>
  </si>
  <si>
    <t>Sydel Matyáš</t>
  </si>
  <si>
    <t>Duda Radim</t>
  </si>
  <si>
    <t>Svítek Matěj</t>
  </si>
  <si>
    <t>Bartůněk Vít Kilián</t>
  </si>
  <si>
    <t>Frydrych Jakub</t>
  </si>
  <si>
    <t>Trsek Adam</t>
  </si>
  <si>
    <t>Vosáhlo Eliaš</t>
  </si>
  <si>
    <t>Rakouš David</t>
  </si>
  <si>
    <t>Pecová Larisa</t>
  </si>
  <si>
    <t>Tomsa Otto</t>
  </si>
  <si>
    <t>Zuzaňák Jonáš</t>
  </si>
  <si>
    <t>Kozma Maxmilián</t>
  </si>
  <si>
    <t>Zuzaňák Kryštof</t>
  </si>
  <si>
    <t>Mokrý Vojta</t>
  </si>
  <si>
    <t>Jochec David</t>
  </si>
  <si>
    <t>Kovářová Klára</t>
  </si>
  <si>
    <t>Kovářová Sára</t>
  </si>
  <si>
    <t>Hégr David</t>
  </si>
  <si>
    <t>Cedidla Vít</t>
  </si>
  <si>
    <t>Chrástecký Jiří</t>
  </si>
  <si>
    <t>Černý Filip</t>
  </si>
  <si>
    <t>Szlaur Jan</t>
  </si>
  <si>
    <t>Štěrba Filip</t>
  </si>
  <si>
    <t>Jurčík Jakub</t>
  </si>
  <si>
    <t>Vu Duc Huy Martin</t>
  </si>
  <si>
    <t>Bartošová Terezie</t>
  </si>
  <si>
    <t>Burešová Gabriela</t>
  </si>
  <si>
    <t>Duc Huy Vu Martin</t>
  </si>
  <si>
    <t>Fridrich Maxmilián</t>
  </si>
  <si>
    <t>Šopík František</t>
  </si>
  <si>
    <t>Ondrůj Stanislav</t>
  </si>
  <si>
    <t>Loubal Michael</t>
  </si>
  <si>
    <t>Loubal Hugo</t>
  </si>
  <si>
    <t>Malý Matouš</t>
  </si>
  <si>
    <t>Smatryčenka Adam</t>
  </si>
  <si>
    <t>Zvěřina Štěpán</t>
  </si>
  <si>
    <t>Chmelka Dominik</t>
  </si>
  <si>
    <t>Zelina Alexandr</t>
  </si>
  <si>
    <t>Míkovec Daniel</t>
  </si>
  <si>
    <t>Motyčka František</t>
  </si>
  <si>
    <t>Moscoso  Patrick</t>
  </si>
  <si>
    <t>Blahoudek Matyáš</t>
  </si>
  <si>
    <t>Sadilová Tereza</t>
  </si>
  <si>
    <t>Vymazalová Sabina</t>
  </si>
  <si>
    <t>Šindler Tomáš</t>
  </si>
  <si>
    <t>Koukalová Klára</t>
  </si>
  <si>
    <t>Běhálek Daniel</t>
  </si>
  <si>
    <t>Uttendorfský Štěpán</t>
  </si>
  <si>
    <t>Bílek Jonáš</t>
  </si>
  <si>
    <t>Kašpar Matyáš</t>
  </si>
  <si>
    <t>Babin Dmitrii</t>
  </si>
  <si>
    <t>Chaloupka Marek</t>
  </si>
  <si>
    <t>Jandíková Martina</t>
  </si>
  <si>
    <t>Mychajlec Alexandra</t>
  </si>
  <si>
    <t>Jandík David</t>
  </si>
  <si>
    <t>Jirouch Jakub</t>
  </si>
  <si>
    <t>Mykhailets Daniel</t>
  </si>
  <si>
    <t>Macák Petr</t>
  </si>
  <si>
    <t>Dudič Ján</t>
  </si>
  <si>
    <t>Červenka Filip</t>
  </si>
  <si>
    <t>Noha Filip</t>
  </si>
  <si>
    <t>Hendrych Jakub</t>
  </si>
  <si>
    <t>Noha František</t>
  </si>
  <si>
    <t>Obr Adam</t>
  </si>
  <si>
    <t>Maršálek Jakub</t>
  </si>
  <si>
    <t>Merta Vojtěch</t>
  </si>
  <si>
    <t>Vik Maxmilián</t>
  </si>
  <si>
    <t>Tuček Dominik</t>
  </si>
  <si>
    <t>Macháček Tomáš</t>
  </si>
  <si>
    <t>Brim Dominik</t>
  </si>
  <si>
    <t>Smrčka Petr</t>
  </si>
  <si>
    <t>Brdlíková Eliška</t>
  </si>
  <si>
    <t>Novák Oliver</t>
  </si>
  <si>
    <t>Košinar Vojtěch</t>
  </si>
  <si>
    <t>Kopáček Tomáš</t>
  </si>
  <si>
    <t>Wais Sofia</t>
  </si>
  <si>
    <t>Pekárek Kryštof</t>
  </si>
  <si>
    <t>Tomašovič Ondřej</t>
  </si>
  <si>
    <t>Panchuk Illia</t>
  </si>
  <si>
    <t>Begun Jonathan</t>
  </si>
  <si>
    <t>Bělohoubek Matěj</t>
  </si>
  <si>
    <t>Janotová Jana</t>
  </si>
  <si>
    <t>Podlipský Martin</t>
  </si>
  <si>
    <t>Přibyl Ondřej</t>
  </si>
  <si>
    <t>Sadílek Vít</t>
  </si>
  <si>
    <t>Šrámek Václav</t>
  </si>
  <si>
    <t>Thumer Max</t>
  </si>
  <si>
    <t>Bárta Patrik</t>
  </si>
  <si>
    <t>Čaja Jaroslav</t>
  </si>
  <si>
    <t>Čajová Laura</t>
  </si>
  <si>
    <t>Kubalík Šimon</t>
  </si>
  <si>
    <t>Výstup Samuel</t>
  </si>
  <si>
    <t>Soukupová Tereza</t>
  </si>
  <si>
    <t>Šubrt David</t>
  </si>
  <si>
    <t>Jeremiáš Jan</t>
  </si>
  <si>
    <t>Fabian Jakub</t>
  </si>
  <si>
    <t>Zaripov Michal</t>
  </si>
  <si>
    <t>Zaripova Nikol</t>
  </si>
  <si>
    <t>Valeš Adam</t>
  </si>
  <si>
    <t>Frömmel Jan</t>
  </si>
  <si>
    <t>Prstecký Jan</t>
  </si>
  <si>
    <t>Heller Michal</t>
  </si>
  <si>
    <t>Janča Filip</t>
  </si>
  <si>
    <t>Frolík Filip</t>
  </si>
  <si>
    <t>Šedivý Jakub</t>
  </si>
  <si>
    <t>Jiříček Tomáš</t>
  </si>
  <si>
    <t>Kos Michael</t>
  </si>
  <si>
    <t>Sniegoň David</t>
  </si>
  <si>
    <t>Fidler Pavel</t>
  </si>
  <si>
    <t>Kmeč Luboš</t>
  </si>
  <si>
    <t>Hvězda Antonín</t>
  </si>
  <si>
    <t>Ditrich Matěj</t>
  </si>
  <si>
    <t>Holenda Hynek</t>
  </si>
  <si>
    <t>Kvapil Adam</t>
  </si>
  <si>
    <t>Nikolaev Daniil</t>
  </si>
  <si>
    <t>Vedral Zbyněk</t>
  </si>
  <si>
    <t>Vítek Radek</t>
  </si>
  <si>
    <t>Tyllová Violeta</t>
  </si>
  <si>
    <t>Čechová Kristýna</t>
  </si>
  <si>
    <t>Adamík Leoš</t>
  </si>
  <si>
    <t>Otoupal Dominik</t>
  </si>
  <si>
    <t>Rybka Matyáš</t>
  </si>
  <si>
    <t>Kašpar Ondřej</t>
  </si>
  <si>
    <t>Ďurďová  Anna</t>
  </si>
  <si>
    <t>Kráčalík Šimon</t>
  </si>
  <si>
    <t>Höglingerová Adéla</t>
  </si>
  <si>
    <t>Hanák Pavel</t>
  </si>
  <si>
    <t>Čadanová Beatris</t>
  </si>
  <si>
    <t>Chudárek Antonín</t>
  </si>
  <si>
    <t>Cvachovec Matyáš</t>
  </si>
  <si>
    <t>Lev Martin</t>
  </si>
  <si>
    <t>Mynařík Ondřej</t>
  </si>
  <si>
    <t>Bečvář Matěj</t>
  </si>
  <si>
    <t>Podskalský Jan</t>
  </si>
  <si>
    <t>Adamojurka David</t>
  </si>
  <si>
    <t>Čada Mikuláš</t>
  </si>
  <si>
    <t>Kašperlík Roman</t>
  </si>
  <si>
    <t>Vladař Štěpán</t>
  </si>
  <si>
    <t>Mrkva Matěj</t>
  </si>
  <si>
    <t>Mrkva Čestmír</t>
  </si>
  <si>
    <t>Vuleduc Tri</t>
  </si>
  <si>
    <t>Maliarenko Anatolij</t>
  </si>
  <si>
    <t>Charvát Matěj</t>
  </si>
  <si>
    <t>Hlaváček  Martin</t>
  </si>
  <si>
    <t>Ledvina Matěj</t>
  </si>
  <si>
    <t>Genov Tin</t>
  </si>
  <si>
    <t>Dupický Šimon</t>
  </si>
  <si>
    <t>Kořínek Mikuláš</t>
  </si>
  <si>
    <t>Zajíc Adam</t>
  </si>
  <si>
    <t>Yermolov Tamelan</t>
  </si>
  <si>
    <t>Payne Damian</t>
  </si>
  <si>
    <t>Nikolov Todorche</t>
  </si>
  <si>
    <t>Chmelařová Adriana</t>
  </si>
  <si>
    <t>Flora  Vojtěch</t>
  </si>
  <si>
    <t>Steel Onoriode</t>
  </si>
  <si>
    <t>Mikeš Martin</t>
  </si>
  <si>
    <t>Knokh Tobias</t>
  </si>
  <si>
    <t>Knoth Julia Maria</t>
  </si>
  <si>
    <t>Buryánek Adam</t>
  </si>
  <si>
    <t>Georges-Amet Ayan</t>
  </si>
  <si>
    <t>Kyrian Igor</t>
  </si>
  <si>
    <t>Kyrian Oliver</t>
  </si>
  <si>
    <t>Galstyan David</t>
  </si>
  <si>
    <t>Marzban Arash</t>
  </si>
  <si>
    <t>Riyan Salvi</t>
  </si>
  <si>
    <t>Douša Tobiáš</t>
  </si>
  <si>
    <t>Křepelová Tereza</t>
  </si>
  <si>
    <t>Karachin Leon</t>
  </si>
  <si>
    <t>Kitayskaya Alla</t>
  </si>
  <si>
    <t>Vinš Dalibor</t>
  </si>
  <si>
    <t>Uher David</t>
  </si>
  <si>
    <t>Raděj Alexandr</t>
  </si>
  <si>
    <t>Kozub Richard</t>
  </si>
  <si>
    <t>Nevrtal Jiří</t>
  </si>
  <si>
    <t>Luzghanova Varvara</t>
  </si>
  <si>
    <t>Venus Jonáš</t>
  </si>
  <si>
    <t>Krutílek Daniel</t>
  </si>
  <si>
    <t>Juda Adam</t>
  </si>
  <si>
    <t>Šabacký Martin</t>
  </si>
  <si>
    <t>Fraško Michael</t>
  </si>
  <si>
    <t>Fraško Villiam</t>
  </si>
  <si>
    <t>Blažek Adam</t>
  </si>
  <si>
    <t>Kelava Mateo</t>
  </si>
  <si>
    <t>Štajnrt Vojtěch</t>
  </si>
  <si>
    <t>Fojtík Ondřej</t>
  </si>
  <si>
    <t>Lifanov David</t>
  </si>
  <si>
    <t>Kratochvíl Daniel</t>
  </si>
  <si>
    <t>Kozáková Sofie</t>
  </si>
  <si>
    <t>Turoň Ondřej</t>
  </si>
  <si>
    <t>Hanyš Šimon</t>
  </si>
  <si>
    <t>Holec David</t>
  </si>
  <si>
    <t>Macoszek Aleš</t>
  </si>
  <si>
    <t>Novotný Bohumil</t>
  </si>
  <si>
    <t>Šimon Prokop</t>
  </si>
  <si>
    <t>Mol Marek</t>
  </si>
  <si>
    <t>Matějů Lukáš</t>
  </si>
  <si>
    <t>Kincl Karel</t>
  </si>
  <si>
    <t>Kulovaný Tobiáš</t>
  </si>
  <si>
    <t>Brouček Jiří</t>
  </si>
  <si>
    <t>Trandac Oliver Thinh</t>
  </si>
  <si>
    <t>Fox Benjamin</t>
  </si>
  <si>
    <t>Pekař Patrik</t>
  </si>
  <si>
    <t>Kunc Jiří</t>
  </si>
  <si>
    <t>Křesina Jeroným</t>
  </si>
  <si>
    <t>Adamec Marek</t>
  </si>
  <si>
    <t>Adamec Matěj</t>
  </si>
  <si>
    <t>Valdivieso Max</t>
  </si>
  <si>
    <t>Voštiňák Vít</t>
  </si>
  <si>
    <t>Petřeková Jolana</t>
  </si>
  <si>
    <t>Stromšíková Karolina</t>
  </si>
  <si>
    <t>Opálka Adam</t>
  </si>
  <si>
    <t>Palička Antonín</t>
  </si>
  <si>
    <t>Baxová Beata</t>
  </si>
  <si>
    <t>Kulišťáková Marie</t>
  </si>
  <si>
    <t>Veselka Martin</t>
  </si>
  <si>
    <t>Tománková Tereza</t>
  </si>
  <si>
    <t>Černohorský Ondřej</t>
  </si>
  <si>
    <t>Kubíček Aleš</t>
  </si>
  <si>
    <t>Caletka Dominik</t>
  </si>
  <si>
    <t>Kotala Jan</t>
  </si>
  <si>
    <t>Balabán Jiří</t>
  </si>
  <si>
    <t>Turek Martin</t>
  </si>
  <si>
    <t>Kaválek Vít</t>
  </si>
  <si>
    <t>Škarýd Matěj</t>
  </si>
  <si>
    <t>Vychodil David</t>
  </si>
  <si>
    <t>Čech Damián</t>
  </si>
  <si>
    <t>Bátor Šimon</t>
  </si>
  <si>
    <t>Vavrečka Prokop</t>
  </si>
  <si>
    <t>Laifert Ondřej</t>
  </si>
  <si>
    <t>Laifert Jakub</t>
  </si>
  <si>
    <t>Baláž Jiří</t>
  </si>
  <si>
    <t>Pospíšilík Matěj</t>
  </si>
  <si>
    <t>Pěnkava Dominik</t>
  </si>
  <si>
    <t>Marek Lukáš</t>
  </si>
  <si>
    <t>Rec Michael</t>
  </si>
  <si>
    <t>Luběna Viktor</t>
  </si>
  <si>
    <t>Bystroň Daniel</t>
  </si>
  <si>
    <t>Jenčovský Jan</t>
  </si>
  <si>
    <t>Krejčoves Jiří</t>
  </si>
  <si>
    <t>Hyrš Jaroslav</t>
  </si>
  <si>
    <t>Hyrš Michael</t>
  </si>
  <si>
    <t>Švidrnoch Vilém</t>
  </si>
  <si>
    <t>Šejba Adam</t>
  </si>
  <si>
    <t>Pechar Vít</t>
  </si>
  <si>
    <t>Brettlová Alžběta</t>
  </si>
  <si>
    <t>Semeráková Pavlína</t>
  </si>
  <si>
    <t>Pfudl Václav</t>
  </si>
  <si>
    <t>Štindlová Lucie</t>
  </si>
  <si>
    <t>Zimmermann Martin</t>
  </si>
  <si>
    <t>Herasymiv Vasyl</t>
  </si>
  <si>
    <t>Herasymiv Maksym</t>
  </si>
  <si>
    <t>Pazdera Jakub</t>
  </si>
  <si>
    <t>Bajagilovič Dino</t>
  </si>
  <si>
    <t>Adamczyk Marek</t>
  </si>
  <si>
    <t>Boroň Marek</t>
  </si>
  <si>
    <t>Votruba Vít</t>
  </si>
  <si>
    <t>Siedeková Lenka</t>
  </si>
  <si>
    <t>Veselý Jaroslav Petr</t>
  </si>
  <si>
    <t>Holanová Magdalena</t>
  </si>
  <si>
    <t>Chocholouš Antonín</t>
  </si>
  <si>
    <t>Řeřicha Jonáš</t>
  </si>
  <si>
    <t>Sulovský Jáchym</t>
  </si>
  <si>
    <t>Ciesar Ivan</t>
  </si>
  <si>
    <t>Máchová Laura</t>
  </si>
  <si>
    <t>Valmasoni Otakar Hugo</t>
  </si>
  <si>
    <t>Štěpán Marek</t>
  </si>
  <si>
    <t>Mlčák Ondřej</t>
  </si>
  <si>
    <t>Krestová Anežka</t>
  </si>
  <si>
    <t>Pravda Michal</t>
  </si>
  <si>
    <t>Spáčil Vojtěch</t>
  </si>
  <si>
    <t>Holuša Filip</t>
  </si>
  <si>
    <t>Trávníček Pavel</t>
  </si>
  <si>
    <t>Vlček Maxmilián</t>
  </si>
  <si>
    <t>Derková Adéla</t>
  </si>
  <si>
    <t>Duong Phan Hai Dang</t>
  </si>
  <si>
    <t>Filípek Jiří</t>
  </si>
  <si>
    <t>Beaver Maxim</t>
  </si>
  <si>
    <t>Olšák Oliver</t>
  </si>
  <si>
    <t>Khosbayar Enkhmunkh</t>
  </si>
  <si>
    <t>Draslar Dominik</t>
  </si>
  <si>
    <t>Nováková Zdeňka</t>
  </si>
  <si>
    <t>Mysliveček Ondřej</t>
  </si>
  <si>
    <t>Hošinský Petr</t>
  </si>
  <si>
    <t>Cinkl Jan</t>
  </si>
  <si>
    <t>Heřmanský Tomáš</t>
  </si>
  <si>
    <t>Bína Eliáš</t>
  </si>
  <si>
    <t>Vozár Václav</t>
  </si>
  <si>
    <t>Mertová Diana</t>
  </si>
  <si>
    <t>Zachariev Vladislav</t>
  </si>
  <si>
    <t>Švagera Vladimír</t>
  </si>
  <si>
    <t>Fusek Daniel</t>
  </si>
  <si>
    <t>Černý Tobiáš</t>
  </si>
  <si>
    <t>Zuzaňák Lukáš</t>
  </si>
  <si>
    <t>Chalupka Vilém</t>
  </si>
  <si>
    <t>Koutná Eliška</t>
  </si>
  <si>
    <t>Kolderová Kateřina</t>
  </si>
  <si>
    <t>Blahutová Jindřiška</t>
  </si>
  <si>
    <t>Šteiniger Adam</t>
  </si>
  <si>
    <t>Nemček Damian</t>
  </si>
  <si>
    <t>Honzák František</t>
  </si>
  <si>
    <t>Skotnica Matyáš</t>
  </si>
  <si>
    <t>Kindl Oliver</t>
  </si>
  <si>
    <t>Freisleben Jan</t>
  </si>
  <si>
    <t>Vasilev Timofei</t>
  </si>
  <si>
    <t>Hejkal Jan</t>
  </si>
  <si>
    <t>Stránik Daniel</t>
  </si>
  <si>
    <t>Hofírek Jiří</t>
  </si>
  <si>
    <t>Gybas Tomáš</t>
  </si>
  <si>
    <t>Rosa Vincent</t>
  </si>
  <si>
    <t>Sláma František</t>
  </si>
  <si>
    <t>Hlaváček Vít</t>
  </si>
  <si>
    <t>Krejčí Aleš</t>
  </si>
  <si>
    <t>Foudová Klára</t>
  </si>
  <si>
    <t>Kadeřábek Vít</t>
  </si>
  <si>
    <t>Shrestha Suraj</t>
  </si>
  <si>
    <t>Klika Lukáš</t>
  </si>
  <si>
    <t>Keijsper Tomáš</t>
  </si>
  <si>
    <t>Šeliga Mikuláš</t>
  </si>
  <si>
    <t>Golka Matěj</t>
  </si>
  <si>
    <t>Mičan Vojtěch</t>
  </si>
  <si>
    <t>Šimonová Anežka</t>
  </si>
  <si>
    <t>Šmídová Viktorie</t>
  </si>
  <si>
    <t>Uričko Matyáš</t>
  </si>
  <si>
    <t>Biolek Benjamin</t>
  </si>
  <si>
    <t>Kotajny Tomasz</t>
  </si>
  <si>
    <t>Krop Mateusz</t>
  </si>
  <si>
    <t>Krop Emilia</t>
  </si>
  <si>
    <t>Švrčina Marek</t>
  </si>
  <si>
    <t>Franek Kamil</t>
  </si>
  <si>
    <t>Pawlitek Oliwer</t>
  </si>
  <si>
    <t>Pszczolková Amálie</t>
  </si>
  <si>
    <t>Pszczolka Jakub</t>
  </si>
  <si>
    <t>Raszka Adam</t>
  </si>
  <si>
    <t>Szotkowska Elen</t>
  </si>
  <si>
    <t>Ciachotný Marek</t>
  </si>
  <si>
    <t>Laboj Adam</t>
  </si>
  <si>
    <t>Niemiec Mateusz</t>
  </si>
  <si>
    <t>Pažický Daniel</t>
  </si>
  <si>
    <t>Biolková Heidi</t>
  </si>
  <si>
    <t>Pustowka Piotr</t>
  </si>
  <si>
    <t>Migas Hugo</t>
  </si>
  <si>
    <t>Chwaszczynski Kamil</t>
  </si>
  <si>
    <t>Nohavica Oliver</t>
  </si>
  <si>
    <t>Nohavica Benjamin</t>
  </si>
  <si>
    <t>Suchanek Artur</t>
  </si>
  <si>
    <t>Švrčina Jan</t>
  </si>
  <si>
    <t>Zientek Bruno</t>
  </si>
  <si>
    <t>Russ Natanael</t>
  </si>
  <si>
    <t>Stařičný Teodor</t>
  </si>
  <si>
    <t>Roučka Vít</t>
  </si>
  <si>
    <t>Šuhaj Pavel</t>
  </si>
  <si>
    <t>Schwáb Přemysl</t>
  </si>
  <si>
    <t>Vejman Jakub</t>
  </si>
  <si>
    <t>Yahelska Vita</t>
  </si>
  <si>
    <t>Yahelsky Maksym</t>
  </si>
  <si>
    <t>Tereshchuk Artem</t>
  </si>
  <si>
    <t>Lukáš Jakub</t>
  </si>
  <si>
    <t>Horsák Mikuláš</t>
  </si>
  <si>
    <t>Kašpar Jakub</t>
  </si>
  <si>
    <t>Fránek David</t>
  </si>
  <si>
    <t>Vodák Stanislav</t>
  </si>
  <si>
    <t>Rusina Vincent</t>
  </si>
  <si>
    <t>Procháska Tadeáš</t>
  </si>
  <si>
    <t>Benda Artur</t>
  </si>
  <si>
    <t>Rewczuk Marcel</t>
  </si>
  <si>
    <t>Černíková Amelie Thea</t>
  </si>
  <si>
    <t>Holeček Quido</t>
  </si>
  <si>
    <t>Dostálek Max</t>
  </si>
  <si>
    <t>Vondrák Daniel</t>
  </si>
  <si>
    <t>Moškoř Matěj</t>
  </si>
  <si>
    <t>2021</t>
  </si>
  <si>
    <t>Mücková Laura</t>
  </si>
  <si>
    <t>Starzewski David</t>
  </si>
  <si>
    <t>Sharapov Lev</t>
  </si>
  <si>
    <t>Sivev Sebastian</t>
  </si>
  <si>
    <t>Takahashi Shani</t>
  </si>
  <si>
    <t>Marková Pavlína</t>
  </si>
  <si>
    <t>Horáčková Markéta</t>
  </si>
  <si>
    <t>Hrdina Tobiáš</t>
  </si>
  <si>
    <t>Hrabčák Juraj</t>
  </si>
  <si>
    <t>Hvízdal Michael</t>
  </si>
  <si>
    <t>Bohun Evžen</t>
  </si>
  <si>
    <t>Polách Ondřej</t>
  </si>
  <si>
    <t>Hudzischi Karin</t>
  </si>
  <si>
    <t>Krédl Tomáš</t>
  </si>
  <si>
    <t>Martikán Miroslav</t>
  </si>
  <si>
    <t>Jeřábek Antonín</t>
  </si>
  <si>
    <t>Bennett Jakson</t>
  </si>
  <si>
    <t>Jeřábková Bohdana</t>
  </si>
  <si>
    <t>Stejskal Filip</t>
  </si>
  <si>
    <t>Fink Jazz</t>
  </si>
  <si>
    <t>Pezda Šimon</t>
  </si>
  <si>
    <t>Kouba Josef</t>
  </si>
  <si>
    <t>Pezda Štěpán</t>
  </si>
  <si>
    <t>Šutera Josef</t>
  </si>
  <si>
    <t>Seidel Otto</t>
  </si>
  <si>
    <t>Onderka Jan</t>
  </si>
  <si>
    <t>Otakar Gryga</t>
  </si>
  <si>
    <t>Cihlář Radek</t>
  </si>
  <si>
    <t>Brandýs Tomáš</t>
  </si>
  <si>
    <t>McCree Isabel Josephine</t>
  </si>
  <si>
    <t>Mihaľov Miroslav</t>
  </si>
  <si>
    <t>Rippl Jakub Radim</t>
  </si>
  <si>
    <t>Bureha Ivan</t>
  </si>
  <si>
    <t>Krulík Miroslav</t>
  </si>
  <si>
    <t>Pekárek Matyáš</t>
  </si>
  <si>
    <t>Málek Antonín</t>
  </si>
  <si>
    <t>Szolár Teodor</t>
  </si>
  <si>
    <t>Špišáková Anna</t>
  </si>
  <si>
    <t>Fukalová Markéta</t>
  </si>
  <si>
    <t>Tomášek Petr</t>
  </si>
  <si>
    <t>Hlaváčová Magdaléna</t>
  </si>
  <si>
    <t>Budil Lukáš</t>
  </si>
  <si>
    <t>Berg Matěj</t>
  </si>
  <si>
    <t>März Michael</t>
  </si>
  <si>
    <t>Pozdníček Matyáš</t>
  </si>
  <si>
    <t>Felix Adam Michael</t>
  </si>
  <si>
    <t>Malaník Matyáš</t>
  </si>
  <si>
    <t>Rákocy Daniel</t>
  </si>
  <si>
    <t>Siegert Antonín</t>
  </si>
  <si>
    <t>Siegert Josef</t>
  </si>
  <si>
    <t>Stefanovič Petr</t>
  </si>
  <si>
    <t>Krpata Jakub</t>
  </si>
  <si>
    <t>Novotná Rozálie</t>
  </si>
  <si>
    <t>Klimov Egor</t>
  </si>
  <si>
    <t>Gabikh Ekaterina</t>
  </si>
  <si>
    <t>Zhoneezot  Aziz</t>
  </si>
  <si>
    <t>Zhanuzak Aiza</t>
  </si>
  <si>
    <t>Zhanuzak Aiziz</t>
  </si>
  <si>
    <t>Klima Egor</t>
  </si>
  <si>
    <t>Hospodka David</t>
  </si>
  <si>
    <t>Řehák Vít</t>
  </si>
  <si>
    <t>Allhukova Polina</t>
  </si>
  <si>
    <t>McCree Zack George</t>
  </si>
  <si>
    <t>Šubrt Ondřej</t>
  </si>
  <si>
    <t>Nováková  Adéla</t>
  </si>
  <si>
    <t>Přikrylová Miichaela</t>
  </si>
  <si>
    <t>TJ Babylon Němčice</t>
  </si>
  <si>
    <t>Přikrylová Michaela</t>
  </si>
  <si>
    <t>Butenko Boryslav</t>
  </si>
  <si>
    <t>Miklánek Filip</t>
  </si>
  <si>
    <t>Čadík Josef</t>
  </si>
  <si>
    <t>Reiter Štěpán</t>
  </si>
  <si>
    <t>Kašparová Ema</t>
  </si>
  <si>
    <t>Tomeh Antonín</t>
  </si>
  <si>
    <t>Bachura Josef</t>
  </si>
  <si>
    <t>Krátký Daniel</t>
  </si>
  <si>
    <t>Durdová Šárka</t>
  </si>
  <si>
    <t>Kalaba Lukáš</t>
  </si>
  <si>
    <t>Dohnal Pavel</t>
  </si>
  <si>
    <t>Matej Štefan</t>
  </si>
  <si>
    <t>Cáb Matěj</t>
  </si>
  <si>
    <t>Lavrenčík Tobiáš</t>
  </si>
  <si>
    <t>Zahradníková Anna Marie</t>
  </si>
  <si>
    <t>Kubíček Luděk</t>
  </si>
  <si>
    <t>Kilhof David</t>
  </si>
  <si>
    <t>Hofmanová Tereza</t>
  </si>
  <si>
    <t>Vymetálek Martin</t>
  </si>
  <si>
    <t>Petrásek Kryštof</t>
  </si>
  <si>
    <t>Petrásek Lukáš</t>
  </si>
  <si>
    <t>Hristová Natálie</t>
  </si>
  <si>
    <t>Janatka Vilém</t>
  </si>
  <si>
    <t>Klícha Jiří</t>
  </si>
  <si>
    <t>Kučera Stanislav</t>
  </si>
  <si>
    <t>Lejček Matouš</t>
  </si>
  <si>
    <t>Lejček Tadeáš</t>
  </si>
  <si>
    <t>Sedláček Jindřich</t>
  </si>
  <si>
    <t>Uhlíř Kryštof</t>
  </si>
  <si>
    <t>Vavřena Matyáš</t>
  </si>
  <si>
    <t>Vopálka Antonín</t>
  </si>
  <si>
    <t>Vopálková Hella</t>
  </si>
  <si>
    <t>Zma Jakub</t>
  </si>
  <si>
    <t>Chmiel Filip</t>
  </si>
  <si>
    <t>Kohutová Amálie</t>
  </si>
  <si>
    <t>Lukoš Jakub</t>
  </si>
  <si>
    <t>Marszalek Vladislav</t>
  </si>
  <si>
    <t>Mazůrek Adam Jan</t>
  </si>
  <si>
    <t>Pyszko Michal</t>
  </si>
  <si>
    <t>Pyszko Vojtěch</t>
  </si>
  <si>
    <t>Rusnoková Vanesa</t>
  </si>
  <si>
    <t>Sikorová Bára</t>
  </si>
  <si>
    <t>Simajchl Dan</t>
  </si>
  <si>
    <t>Tomicová Antonie</t>
  </si>
  <si>
    <t>Chmelík Petr</t>
  </si>
  <si>
    <t>Filip Ladislav</t>
  </si>
  <si>
    <t>Mashkov Ivan</t>
  </si>
  <si>
    <t>Fedoruk Oleksandr</t>
  </si>
  <si>
    <t>Dedek David</t>
  </si>
  <si>
    <t>Nesporá Vanessa</t>
  </si>
  <si>
    <t>Sidorenko Artur</t>
  </si>
  <si>
    <t>Poshtar Liubomyr</t>
  </si>
  <si>
    <t>Luu Khai Minh</t>
  </si>
  <si>
    <t>Vodičková Adriana</t>
  </si>
  <si>
    <t>Vodička Andreas</t>
  </si>
  <si>
    <t>Vodičková Sofie Anna</t>
  </si>
  <si>
    <t>Troch Tadeáš</t>
  </si>
  <si>
    <t>Václavík Zdeněk</t>
  </si>
  <si>
    <t>Peška Daniel</t>
  </si>
  <si>
    <t>Máša Kryštof</t>
  </si>
  <si>
    <t>Prokop Franěk</t>
  </si>
  <si>
    <t>Bílek Štěpán</t>
  </si>
  <si>
    <t>Posar Oliver</t>
  </si>
  <si>
    <t>Vendlbergerová Anna</t>
  </si>
  <si>
    <t>Potůček Pavel</t>
  </si>
  <si>
    <t>Klička Ondřej</t>
  </si>
  <si>
    <t>Klička Martin</t>
  </si>
  <si>
    <t>Nováková Karla</t>
  </si>
  <si>
    <t>Říha Jakub</t>
  </si>
  <si>
    <t>Hanáček Jonáš</t>
  </si>
  <si>
    <t>Zasim Miafododzi</t>
  </si>
  <si>
    <t>Majerčák Jaromír</t>
  </si>
  <si>
    <t>Hančl Lukas</t>
  </si>
  <si>
    <t>Jíša Josef</t>
  </si>
  <si>
    <t>Metelák Ondřej</t>
  </si>
  <si>
    <t>Potůček David</t>
  </si>
  <si>
    <t>Le Bao Nam</t>
  </si>
  <si>
    <t>Koubek Josef</t>
  </si>
  <si>
    <t>Šesták Vojtěch</t>
  </si>
  <si>
    <t>Báječná Martéta</t>
  </si>
  <si>
    <t>Jańour Vojtěch</t>
  </si>
  <si>
    <t>Krajčoviech Filip</t>
  </si>
  <si>
    <t>Sajdl Dominik</t>
  </si>
  <si>
    <t>Haša Martin</t>
  </si>
  <si>
    <t>Chorváth Ondřej</t>
  </si>
  <si>
    <t>Zíma Jakub</t>
  </si>
  <si>
    <t>Ihlícká Jiří</t>
  </si>
  <si>
    <t>Lejšek Tadeán</t>
  </si>
  <si>
    <t>Brauner Antonín</t>
  </si>
  <si>
    <t>Vojtěch Kryštof</t>
  </si>
  <si>
    <t>Petrov Theodor</t>
  </si>
  <si>
    <t>Pavlíček Viktor</t>
  </si>
  <si>
    <t>Hejzlar Daniel</t>
  </si>
  <si>
    <t>Čuba Daniel</t>
  </si>
  <si>
    <t>Vaněček Václav</t>
  </si>
  <si>
    <t>Sedláčková Ela</t>
  </si>
  <si>
    <t>Delgerdalai Umlambayer</t>
  </si>
  <si>
    <t>Delgerdalai Tuvshinsaikhan</t>
  </si>
  <si>
    <t>Delgerdalai Sainbayar</t>
  </si>
  <si>
    <t>Nagy Rozálie</t>
  </si>
  <si>
    <t>Jež David</t>
  </si>
  <si>
    <t>Ježek Kristián</t>
  </si>
  <si>
    <t>Roubíček Lukáš</t>
  </si>
  <si>
    <t>Movsesian Gabriel</t>
  </si>
  <si>
    <t>Alfery Václav</t>
  </si>
  <si>
    <t>Peroutka Viktor</t>
  </si>
  <si>
    <t>Šafář Jakub</t>
  </si>
  <si>
    <t>Hanáček Slavomír</t>
  </si>
  <si>
    <t>Peška Pavel</t>
  </si>
  <si>
    <t>Kment Lukáš</t>
  </si>
  <si>
    <t>Vala Aleš</t>
  </si>
  <si>
    <t>Jambor Matyáš</t>
  </si>
  <si>
    <t>Kouba Jonáš</t>
  </si>
  <si>
    <t>Hančák Michal</t>
  </si>
  <si>
    <t>Volný Vojtěch</t>
  </si>
  <si>
    <t>Lipka Lukáš</t>
  </si>
  <si>
    <t>Razo Samuel</t>
  </si>
  <si>
    <t>Žovinec Luboš</t>
  </si>
  <si>
    <t>Kráčalíková Emma</t>
  </si>
  <si>
    <t>Božek Viktor</t>
  </si>
  <si>
    <t>Kaminský Alex</t>
  </si>
  <si>
    <t>Pospíšilová Dita</t>
  </si>
  <si>
    <t>Mertl Antonín</t>
  </si>
  <si>
    <t>Brčák Alex</t>
  </si>
  <si>
    <t>Brčák Max</t>
  </si>
  <si>
    <t>Slunéčko Tomáš</t>
  </si>
  <si>
    <t>Kaboň Jan</t>
  </si>
  <si>
    <t>Valenta Šimon</t>
  </si>
  <si>
    <t>Heczko Vojtěch</t>
  </si>
  <si>
    <t>Árendášová Thea</t>
  </si>
  <si>
    <t>Hesoun William</t>
  </si>
  <si>
    <t>Nantl Ondřej</t>
  </si>
  <si>
    <t>Kadula František</t>
  </si>
  <si>
    <t>Pavelková Kamila</t>
  </si>
  <si>
    <t>Švagera František</t>
  </si>
  <si>
    <t>Novosád Tomáš</t>
  </si>
  <si>
    <t>Gnida Šimon</t>
  </si>
  <si>
    <t>Bárta Aleš</t>
  </si>
  <si>
    <t>Palla Kryštof</t>
  </si>
  <si>
    <t>Kubátová Gabriela</t>
  </si>
  <si>
    <t>Kubátová Magdaléna</t>
  </si>
  <si>
    <t>Nebesář Albert</t>
  </si>
  <si>
    <t>Veverková Lidia Rose</t>
  </si>
  <si>
    <t>Návojský Tomáš</t>
  </si>
  <si>
    <t>Návojský Pavel</t>
  </si>
  <si>
    <t>Bulíčková Štěrbová Jana</t>
  </si>
  <si>
    <t>Petráš Jan</t>
  </si>
  <si>
    <t>Pisklák David</t>
  </si>
  <si>
    <t>Chuluunbadrakh Tamir</t>
  </si>
  <si>
    <t>Šolc Miroslav</t>
  </si>
  <si>
    <t>Veselý David</t>
  </si>
  <si>
    <t>Hanyková Klára</t>
  </si>
  <si>
    <t>Jančařík Kryštof</t>
  </si>
  <si>
    <t>Schichenost Jan</t>
  </si>
  <si>
    <t>Jiřík Tobiáš</t>
  </si>
  <si>
    <t>Novotný Nikolas</t>
  </si>
  <si>
    <t>Štěrbálová Barbora</t>
  </si>
  <si>
    <t>Buchta Filip</t>
  </si>
  <si>
    <t>Samsonov Jaromir</t>
  </si>
  <si>
    <t>Hejzlar Lukáš</t>
  </si>
  <si>
    <t>Škabradová Lucie</t>
  </si>
  <si>
    <t>Karlická Emma</t>
  </si>
  <si>
    <t>Škabradová Tereza</t>
  </si>
  <si>
    <t>Kovář Vilém</t>
  </si>
  <si>
    <t>Příhodová Eliška</t>
  </si>
  <si>
    <t>Zíval Zdeněk</t>
  </si>
  <si>
    <t>Špinka František</t>
  </si>
  <si>
    <t>Zelenohorský Šimon</t>
  </si>
  <si>
    <t>Pánek Jan</t>
  </si>
  <si>
    <t>Larionov Bjorn</t>
  </si>
  <si>
    <t>Krčmář Josef</t>
  </si>
  <si>
    <t>Krčmářová Karolína</t>
  </si>
  <si>
    <t>Juhová Adéla</t>
  </si>
  <si>
    <t>Staviarský Matěj</t>
  </si>
  <si>
    <t>Labská Antonie</t>
  </si>
  <si>
    <t>Korschinský Roland</t>
  </si>
  <si>
    <t>Hrabačka Vratislav</t>
  </si>
  <si>
    <t>Flach Vítek</t>
  </si>
  <si>
    <t>Zvánovec Křišťan</t>
  </si>
  <si>
    <t>Beau Ellie</t>
  </si>
  <si>
    <t>Beau Lea</t>
  </si>
  <si>
    <t>Jurenka Luděk</t>
  </si>
  <si>
    <t>Cicák Jan</t>
  </si>
  <si>
    <t>Görner Matěj</t>
  </si>
  <si>
    <t>Nguyen Thanh Loc</t>
  </si>
  <si>
    <t>Policar Karel</t>
  </si>
  <si>
    <t>Koutník Jakub</t>
  </si>
  <si>
    <t>Holub Václav</t>
  </si>
  <si>
    <t>Konečný Michal</t>
  </si>
  <si>
    <t>Navrátil Samuel</t>
  </si>
  <si>
    <t>Stehlík Matěj</t>
  </si>
  <si>
    <t>Mika Albert</t>
  </si>
  <si>
    <t>Šanovec Ondřej</t>
  </si>
  <si>
    <t>Caletka Filip</t>
  </si>
  <si>
    <t>Žůrek Tomáš</t>
  </si>
  <si>
    <t>Větrovec Jonáš</t>
  </si>
  <si>
    <t>Mošner Jan</t>
  </si>
  <si>
    <t>Shchaur Jurii</t>
  </si>
  <si>
    <t>Šedo Ignác</t>
  </si>
  <si>
    <t>Brovkin Pavel</t>
  </si>
  <si>
    <t>Šimkovský Matyas</t>
  </si>
  <si>
    <t>Adam Jan</t>
  </si>
  <si>
    <t>Doležalová Julie</t>
  </si>
  <si>
    <t>Peregris Marek</t>
  </si>
  <si>
    <t>Zemánek Štepán</t>
  </si>
  <si>
    <t>Kadlečková Tereza</t>
  </si>
  <si>
    <t>Jan Bilička</t>
  </si>
  <si>
    <t>Vítězslav Coufal</t>
  </si>
  <si>
    <t>Fajtl Dominik</t>
  </si>
  <si>
    <t>Koubová Eliška</t>
  </si>
  <si>
    <t>Marcinkovskij Michael</t>
  </si>
  <si>
    <t>Troyanenko Alexandr</t>
  </si>
  <si>
    <t>Husák Richard</t>
  </si>
  <si>
    <t>Orlyk Semen</t>
  </si>
  <si>
    <t>Kameník Jindřich</t>
  </si>
  <si>
    <t>Kameník Bedřich</t>
  </si>
  <si>
    <t>Siriak Artem</t>
  </si>
  <si>
    <t>Chomát Jakub</t>
  </si>
  <si>
    <t>Strnad Petr</t>
  </si>
  <si>
    <t>Veselá Hana</t>
  </si>
  <si>
    <t>Kožený Petr</t>
  </si>
  <si>
    <t>Konečný Petr</t>
  </si>
  <si>
    <t>Pilíšek Ludvík</t>
  </si>
  <si>
    <t>Holada Jiří</t>
  </si>
  <si>
    <t>Laloučková Karolína</t>
  </si>
  <si>
    <t>Pakleza Daniel</t>
  </si>
  <si>
    <t>Dubský Štěpán</t>
  </si>
  <si>
    <t>Urbanová Ellie</t>
  </si>
  <si>
    <t>Böhm Matěj</t>
  </si>
  <si>
    <t>Goldschmidová  Anna</t>
  </si>
  <si>
    <t>Břicháček Lukáš</t>
  </si>
  <si>
    <t>Vohradníková Nikol</t>
  </si>
  <si>
    <t>Šimonová Izabela</t>
  </si>
  <si>
    <t>Majirský Leon Richard</t>
  </si>
  <si>
    <t>Novobilský Zdeněk</t>
  </si>
  <si>
    <t>Novobilská Nela</t>
  </si>
  <si>
    <t>Cabrera Peréz Amelie</t>
  </si>
  <si>
    <t>Šikola Jakub</t>
  </si>
  <si>
    <t>Jíra Samuel</t>
  </si>
  <si>
    <t>Weiss Hvězdoslav</t>
  </si>
  <si>
    <t>Kozáček Matyáš</t>
  </si>
  <si>
    <t>Pospíšil Karel</t>
  </si>
  <si>
    <t>Brehm Matyáš</t>
  </si>
  <si>
    <t>Císařová Johana</t>
  </si>
  <si>
    <t>Bubeník Jaroslav</t>
  </si>
  <si>
    <t>Bubeník Václav</t>
  </si>
  <si>
    <t>Bubeník Martin</t>
  </si>
  <si>
    <t>Borková Renata</t>
  </si>
  <si>
    <t>Fendrych David</t>
  </si>
  <si>
    <t>Kapalčík Jonáš</t>
  </si>
  <si>
    <t>Skočík Matouš</t>
  </si>
  <si>
    <t>Gregor Matěj</t>
  </si>
  <si>
    <t>Petriláková Adéla</t>
  </si>
  <si>
    <t>Kopczyk Pavel</t>
  </si>
  <si>
    <t>Nguyen Tri Long</t>
  </si>
  <si>
    <t>Lhotský Filip</t>
  </si>
  <si>
    <t>Cao Bao Son</t>
  </si>
  <si>
    <t>Kochan Filip</t>
  </si>
  <si>
    <t>Brož Stanislav</t>
  </si>
  <si>
    <t>Vincenc Robin</t>
  </si>
  <si>
    <t>Poljaková Anna</t>
  </si>
  <si>
    <t>Mimra Mikuláš</t>
  </si>
  <si>
    <t>Šebesta Daniel</t>
  </si>
  <si>
    <t>Umanets Myroslava</t>
  </si>
  <si>
    <t>Kocián Daniel</t>
  </si>
  <si>
    <t>Flieger Robin</t>
  </si>
  <si>
    <t>Štalmachová Viktorie</t>
  </si>
  <si>
    <t>Pleštil Jan</t>
  </si>
  <si>
    <t>Kocmánek Vojtěch</t>
  </si>
  <si>
    <t>Koldovský Sebastián</t>
  </si>
  <si>
    <t>Koudelka Mikeš</t>
  </si>
  <si>
    <t>Bilomeria Miroslav</t>
  </si>
  <si>
    <t>Horký Karel</t>
  </si>
  <si>
    <t>Folejtar Jonáš</t>
  </si>
  <si>
    <t>Stehlík Josef</t>
  </si>
  <si>
    <t>Kovalenko Angelina</t>
  </si>
  <si>
    <t>Kovalenko Karina</t>
  </si>
  <si>
    <t>Chourová Veronika</t>
  </si>
  <si>
    <t>Borski Lukáš</t>
  </si>
  <si>
    <t>Závůrková Eliška</t>
  </si>
  <si>
    <t>Závůrková Tereza</t>
  </si>
  <si>
    <t>Němec Walter</t>
  </si>
  <si>
    <t>Němcová Vanda</t>
  </si>
  <si>
    <t>Novák Kristián</t>
  </si>
  <si>
    <t>Bezděk Jindřich</t>
  </si>
  <si>
    <t>Gottfried Tobias</t>
  </si>
  <si>
    <t>Kostecký Michal</t>
  </si>
  <si>
    <t>Bína Šimon</t>
  </si>
  <si>
    <t>Shumeiko Maksym</t>
  </si>
  <si>
    <t>Hajduk Daniel</t>
  </si>
  <si>
    <t>Fišer Šimon</t>
  </si>
  <si>
    <t>Smetanová Terezie</t>
  </si>
  <si>
    <t>Slaník Josef</t>
  </si>
  <si>
    <t>Čapák Libor</t>
  </si>
  <si>
    <t>Pírko Vojtěch</t>
  </si>
  <si>
    <t>Varga Ladislav</t>
  </si>
  <si>
    <t>Nazarenko Artem Oleksandrovič</t>
  </si>
  <si>
    <t>Cúth Tomáš</t>
  </si>
  <si>
    <t>Bezuchny Danejlo</t>
  </si>
  <si>
    <t>Indra Martin</t>
  </si>
  <si>
    <t>Le Daniel</t>
  </si>
  <si>
    <t>Šustr Eriku</t>
  </si>
  <si>
    <t>Příplata Sebastian</t>
  </si>
  <si>
    <t>Čapčuch Josef</t>
  </si>
  <si>
    <t>Bartošová Ema</t>
  </si>
  <si>
    <t>Foltyn Jiří</t>
  </si>
  <si>
    <t>Hrubý Jindřich</t>
  </si>
  <si>
    <t>Surgent Daniel</t>
  </si>
  <si>
    <t>Frýdl Ondřej</t>
  </si>
  <si>
    <t>Tran Nhat Nam</t>
  </si>
  <si>
    <t>Mimráčková Amálie</t>
  </si>
  <si>
    <t>Mimráčková Sofie</t>
  </si>
  <si>
    <t>Chundelová Klára</t>
  </si>
  <si>
    <t>Štursa Michal</t>
  </si>
  <si>
    <t>Mikolanda Tomáš</t>
  </si>
  <si>
    <t>Zapalač Klára</t>
  </si>
  <si>
    <t>Strung Marek</t>
  </si>
  <si>
    <t>Papavasiliu Vasil</t>
  </si>
  <si>
    <t>Sukup Matěj</t>
  </si>
  <si>
    <t>Bína Matěj</t>
  </si>
  <si>
    <t>Hrdina Samuel</t>
  </si>
  <si>
    <t>Rupa Dominik</t>
  </si>
  <si>
    <t>Černošková Mirka</t>
  </si>
  <si>
    <t>Řeháková Magdaléna</t>
  </si>
  <si>
    <t>Landová Klára</t>
  </si>
  <si>
    <t>Nytra Martin</t>
  </si>
  <si>
    <t>Dvorský Antonín</t>
  </si>
  <si>
    <t>Zimovčák Rudolf</t>
  </si>
  <si>
    <t>Huřťák Jakub</t>
  </si>
  <si>
    <t>Říha Filip</t>
  </si>
  <si>
    <t>Vokál Vít</t>
  </si>
  <si>
    <t>Pohuliailo Nikita</t>
  </si>
  <si>
    <t>Hong Vinh Tam</t>
  </si>
  <si>
    <t>Kurtman Emre</t>
  </si>
  <si>
    <t>Němec Aleš</t>
  </si>
  <si>
    <t>Skýpala Daniel</t>
  </si>
  <si>
    <t>Kašín Dominik</t>
  </si>
  <si>
    <t>Kadlček Libor</t>
  </si>
  <si>
    <t>Rotschein Pavel</t>
  </si>
  <si>
    <t>Rotscheinová Ema</t>
  </si>
  <si>
    <t>Lupač Štefan</t>
  </si>
  <si>
    <t>Lupač František</t>
  </si>
  <si>
    <t>Votava Ondřej</t>
  </si>
  <si>
    <t>Peregrin Marek</t>
  </si>
  <si>
    <t>Lovkin Serhii</t>
  </si>
  <si>
    <t>Zubalík Tomáš</t>
  </si>
  <si>
    <t>Havlíček Vojtěch</t>
  </si>
  <si>
    <t>Čepelák Karel</t>
  </si>
  <si>
    <t>Ngo Hoang Le Bao</t>
  </si>
  <si>
    <t>Kácovský Alois</t>
  </si>
  <si>
    <t>Eidelpes Adam</t>
  </si>
  <si>
    <t>Binko Šimon</t>
  </si>
  <si>
    <t>Sabo Daniel</t>
  </si>
  <si>
    <t>Vyšohlíd Eliáš</t>
  </si>
  <si>
    <t>Vyšohlíd Ester</t>
  </si>
  <si>
    <t>Němec Viktor</t>
  </si>
  <si>
    <t>Kolda Eduard</t>
  </si>
  <si>
    <t>Savranciuc Vlastislav</t>
  </si>
  <si>
    <t>Amler Marek</t>
  </si>
  <si>
    <t>Kotrbáček Vojtěch</t>
  </si>
  <si>
    <t>Strakoš David</t>
  </si>
  <si>
    <t>Cieslak Patryk</t>
  </si>
  <si>
    <t>Pomikálek Jan</t>
  </si>
  <si>
    <t>Pomikálek Antonín</t>
  </si>
  <si>
    <t>Jandík Jonáš</t>
  </si>
  <si>
    <t>Bartoš Robert</t>
  </si>
  <si>
    <t>Lakiza Taisiia</t>
  </si>
  <si>
    <t>Lakiza Pavlo</t>
  </si>
  <si>
    <t>Nosek Pavel</t>
  </si>
  <si>
    <t>Baláž Jakub</t>
  </si>
  <si>
    <t>Hvězda Josef</t>
  </si>
  <si>
    <t>Dvořák Jindřich</t>
  </si>
  <si>
    <t>Menšík Vít</t>
  </si>
  <si>
    <t>Yuyong Lucie Antika</t>
  </si>
  <si>
    <t>Vaníčková Kira</t>
  </si>
  <si>
    <t>Štefanová Anna Zoe</t>
  </si>
  <si>
    <t>Štefanová  Marie Stella</t>
  </si>
  <si>
    <t>Chamoso Letizia Lademora</t>
  </si>
  <si>
    <t>Doležalová Eliška</t>
  </si>
  <si>
    <t>Vinkler Karel</t>
  </si>
  <si>
    <t>Leonhardt Viggo</t>
  </si>
  <si>
    <t>Khurelbaatar Ugtakhbayar</t>
  </si>
  <si>
    <t>Chmyr Yevhen</t>
  </si>
  <si>
    <t>Imrýšek Pavel</t>
  </si>
  <si>
    <t>Kampan Sebastian</t>
  </si>
  <si>
    <t>Hofrichter Jan</t>
  </si>
  <si>
    <t>Rafalovskyi Ernest</t>
  </si>
  <si>
    <t>Lotko Lukáš</t>
  </si>
  <si>
    <t>Havel Roman</t>
  </si>
  <si>
    <t>Karapetyan Narek</t>
  </si>
  <si>
    <t>Kadlec David</t>
  </si>
  <si>
    <t>Veteška Adam</t>
  </si>
  <si>
    <t>Duna David</t>
  </si>
  <si>
    <t>Mestl Jonáš</t>
  </si>
  <si>
    <t>Urx Jiří</t>
  </si>
  <si>
    <t>Špaček Pavel</t>
  </si>
  <si>
    <t>Šimek Samuel</t>
  </si>
  <si>
    <t>Žíla Miloslav</t>
  </si>
  <si>
    <t>Sklář David</t>
  </si>
  <si>
    <t>Matula Michal</t>
  </si>
  <si>
    <t>Šmídová Anežka</t>
  </si>
  <si>
    <t>Pekař Petr</t>
  </si>
  <si>
    <t>Jančina Ondřej</t>
  </si>
  <si>
    <t>Nováková Tereza</t>
  </si>
  <si>
    <t>Malík Antonín</t>
  </si>
  <si>
    <t>Tourek Daniel</t>
  </si>
  <si>
    <t>Kostina Olivia</t>
  </si>
  <si>
    <t>Velychkin Danylo</t>
  </si>
  <si>
    <t>Tsiligkaridis Matheos</t>
  </si>
  <si>
    <t>Wasserbauerová Ester</t>
  </si>
  <si>
    <t>Židlík Martin</t>
  </si>
  <si>
    <t>Uhlig Daniel</t>
  </si>
  <si>
    <t>Fluxa William</t>
  </si>
  <si>
    <t>Klimčík Jan</t>
  </si>
  <si>
    <t>Fojtík Prokop</t>
  </si>
  <si>
    <t>Dokonal Matyáš</t>
  </si>
  <si>
    <t>Ševců Jakub</t>
  </si>
  <si>
    <t>Nevyhoštěný Adam</t>
  </si>
  <si>
    <t>Pecina Vladimír</t>
  </si>
  <si>
    <t>Weiss Dominik</t>
  </si>
  <si>
    <t>Weiss Matyas</t>
  </si>
  <si>
    <t>Nosenko Zlata</t>
  </si>
  <si>
    <t>Malach Samuel</t>
  </si>
  <si>
    <t>Böhm Lukáš</t>
  </si>
  <si>
    <t>Trčka Michal</t>
  </si>
  <si>
    <t>Lomoz Radovan</t>
  </si>
  <si>
    <t>Dinh Trong Gia Phat</t>
  </si>
  <si>
    <t>Šimeček Stanislav</t>
  </si>
  <si>
    <t>Stupčuk Max</t>
  </si>
  <si>
    <t>Kadlec Samuel</t>
  </si>
  <si>
    <t>Pešková Lenka</t>
  </si>
  <si>
    <t>Mitana Dalibor</t>
  </si>
  <si>
    <t>Rusz Robin</t>
  </si>
  <si>
    <t>Józsa Oskar</t>
  </si>
  <si>
    <t>Józsa Albert</t>
  </si>
  <si>
    <t>Petera Štěpán</t>
  </si>
  <si>
    <t>Yakymakha Mariia</t>
  </si>
  <si>
    <t>Raiser Vilém</t>
  </si>
  <si>
    <t>Jirsák Ivan</t>
  </si>
  <si>
    <t>Motl Antonín</t>
  </si>
  <si>
    <t>Slíva Jaroslav</t>
  </si>
  <si>
    <t>Lacinová Eliška</t>
  </si>
  <si>
    <t>Štěrbáková Barbora</t>
  </si>
  <si>
    <t>Volf Václav</t>
  </si>
  <si>
    <t>Čermák Vojtěch</t>
  </si>
  <si>
    <t>Čadil Jonáš</t>
  </si>
  <si>
    <t>Štábl Daniel</t>
  </si>
  <si>
    <t>Larionov Robert</t>
  </si>
  <si>
    <t>Bicenc Filip</t>
  </si>
  <si>
    <t>Zápeca Tibor</t>
  </si>
  <si>
    <t>Hradil Dominik</t>
  </si>
  <si>
    <t>Müller Maximilián</t>
  </si>
  <si>
    <t>Bezruk Myroslav</t>
  </si>
  <si>
    <t>Glöcknerová Hana</t>
  </si>
  <si>
    <t>Tovaryš Roman</t>
  </si>
  <si>
    <t>Shrestha Suyash</t>
  </si>
  <si>
    <t>Nová Martina</t>
  </si>
  <si>
    <t>Havel Milan</t>
  </si>
  <si>
    <t>Luu Thien Phuc Šimon</t>
  </si>
  <si>
    <t>Murník Gerard</t>
  </si>
  <si>
    <t>Lekavý Ladislav</t>
  </si>
  <si>
    <t>Melichar Jan</t>
  </si>
  <si>
    <t>Rokosová Daniela</t>
  </si>
  <si>
    <t>Matocha Rostislav</t>
  </si>
  <si>
    <t>Bičík Jonáš</t>
  </si>
  <si>
    <t>Kolín Jakub</t>
  </si>
  <si>
    <t>Adamcová Tereza</t>
  </si>
  <si>
    <t>Ibragimova Leisan</t>
  </si>
  <si>
    <t>Rigaki Maria</t>
  </si>
  <si>
    <t>Daneš Martin</t>
  </si>
  <si>
    <t>Fical Jan</t>
  </si>
  <si>
    <t>Plohák Pavel</t>
  </si>
  <si>
    <t>Boštík Jakub</t>
  </si>
  <si>
    <t>Hartych Theodor</t>
  </si>
  <si>
    <t>Záklasník Antonín</t>
  </si>
  <si>
    <t>Kolín Oldřich</t>
  </si>
  <si>
    <t>Holinka Petr</t>
  </si>
  <si>
    <t>Kmiecik Wojciech</t>
  </si>
  <si>
    <t>Mitro Matúš</t>
  </si>
  <si>
    <t>Sysala Tomáš</t>
  </si>
  <si>
    <t>Šidlo Jan</t>
  </si>
  <si>
    <t>Šeliga Šimon</t>
  </si>
  <si>
    <t>Maháková Anna</t>
  </si>
  <si>
    <t>Kiko Pavel</t>
  </si>
  <si>
    <t>Rajnoha Matyáš</t>
  </si>
  <si>
    <t>Droňak Andrej Romanovič</t>
  </si>
  <si>
    <t>Komárek Václav</t>
  </si>
  <si>
    <t>Metelka Vilém</t>
  </si>
  <si>
    <t>Szolony Amálie</t>
  </si>
  <si>
    <t>Hřivňák Rostislav</t>
  </si>
  <si>
    <t>Janalík Patrik</t>
  </si>
  <si>
    <t>Sobotka Šimon</t>
  </si>
  <si>
    <t>Sonnek Stanislav</t>
  </si>
  <si>
    <t>Vaňous Roman</t>
  </si>
  <si>
    <t>Loubek Jan</t>
  </si>
  <si>
    <t>Šubin Pavel</t>
  </si>
  <si>
    <t>Slovák Petr</t>
  </si>
  <si>
    <t>Abdelnour Mario</t>
  </si>
  <si>
    <t>Sekora Ondřej</t>
  </si>
  <si>
    <t>Bajer Václav</t>
  </si>
  <si>
    <t>Matějček Adam</t>
  </si>
  <si>
    <t>Baranov Mykhailo</t>
  </si>
  <si>
    <t>Jurda Daniel</t>
  </si>
  <si>
    <t>Jaroš Dominik</t>
  </si>
  <si>
    <t>Tománek Filip</t>
  </si>
  <si>
    <t>Hodulík Viktor</t>
  </si>
  <si>
    <t>Juřeník Vojtěch</t>
  </si>
  <si>
    <t>Petrek Dominik</t>
  </si>
  <si>
    <t>Kovařík Ludvík</t>
  </si>
  <si>
    <t>Bonček Richard</t>
  </si>
  <si>
    <t>Krejčí Alexandra</t>
  </si>
  <si>
    <t>Keijsper Gérard</t>
  </si>
  <si>
    <t>Byrtus Adam</t>
  </si>
  <si>
    <t>Sanz Wawer Daniel</t>
  </si>
  <si>
    <t>Bednář Vojta</t>
  </si>
  <si>
    <t>Skupník Daniel</t>
  </si>
  <si>
    <t>Pekár Šimon Sebastian</t>
  </si>
  <si>
    <t>Suliatatchii Ion</t>
  </si>
  <si>
    <t>Mazúr Róbert</t>
  </si>
  <si>
    <t>Žáková Lenka</t>
  </si>
  <si>
    <t>Šnajdr Antonín</t>
  </si>
  <si>
    <t>Blecha Martin</t>
  </si>
  <si>
    <t>Yuffa Daniil</t>
  </si>
  <si>
    <t>Gustafsson Jan</t>
  </si>
  <si>
    <t>Vajdák Milan</t>
  </si>
  <si>
    <t>Hesoun David</t>
  </si>
  <si>
    <t>Solonynka Oliver</t>
  </si>
  <si>
    <t>Pulkrábek David</t>
  </si>
  <si>
    <t>Czinege Lukáš</t>
  </si>
  <si>
    <t>Sova Dominik</t>
  </si>
  <si>
    <t>Van Foreest Jorden</t>
  </si>
  <si>
    <t>Sluka Stanislav</t>
  </si>
  <si>
    <t>Charvát Jaroslav</t>
  </si>
  <si>
    <t>ŠK Monte Berani</t>
  </si>
  <si>
    <t>Charvátová Dana</t>
  </si>
  <si>
    <t>Charvátová Veronika</t>
  </si>
  <si>
    <t>Moravec Jan</t>
  </si>
  <si>
    <t>Kudrna Jakub Jiří</t>
  </si>
  <si>
    <t>Simakhina Yulia</t>
  </si>
  <si>
    <t>Štěvík Patrik</t>
  </si>
  <si>
    <t>Švaňa Peter</t>
  </si>
  <si>
    <t>Hroch Petr</t>
  </si>
  <si>
    <t>Zvolánek Marek</t>
  </si>
  <si>
    <t>Štukheil Sebastian</t>
  </si>
  <si>
    <t>Štukheil Tobias</t>
  </si>
  <si>
    <t>Hurtuk Radovan</t>
  </si>
  <si>
    <t>Slanina Teodor</t>
  </si>
  <si>
    <t>Vinklerová Adéla</t>
  </si>
  <si>
    <t>Danchyshyn Nazarii</t>
  </si>
  <si>
    <t>Bohuš Jaroslav</t>
  </si>
  <si>
    <t>Chot Vladimír</t>
  </si>
  <si>
    <t>Bango Lukáš</t>
  </si>
  <si>
    <t>Kolesár Peter</t>
  </si>
  <si>
    <t>Květ Ivo</t>
  </si>
  <si>
    <t>Křenek Martin</t>
  </si>
  <si>
    <t>Nohavica Alois</t>
  </si>
  <si>
    <t>Beňovský Jan</t>
  </si>
  <si>
    <t>Beňovská Markéta</t>
  </si>
  <si>
    <t>Sadílek Ondřej</t>
  </si>
  <si>
    <t>Varnavčin Michal</t>
  </si>
  <si>
    <t>Polehňa Marek</t>
  </si>
  <si>
    <t>Janíček Šimon</t>
  </si>
  <si>
    <t>Frank Dalimil</t>
  </si>
  <si>
    <t>Stehlík Vojtěch</t>
  </si>
  <si>
    <t>Laurusas Tomas</t>
  </si>
  <si>
    <t>Teper Josef</t>
  </si>
  <si>
    <t>Volčko Richard</t>
  </si>
  <si>
    <t>Kalenda Alex</t>
  </si>
  <si>
    <t>Simanava Yeva</t>
  </si>
  <si>
    <t>Blecha Jan</t>
  </si>
  <si>
    <t>Spyra Piotr</t>
  </si>
  <si>
    <t>Golis Wiktor</t>
  </si>
  <si>
    <t>Škoda Denis</t>
  </si>
  <si>
    <t>Wong Gengchun</t>
  </si>
  <si>
    <t>Robulj Nenad</t>
  </si>
  <si>
    <t>Červenka Dan</t>
  </si>
  <si>
    <t>Kaňa Štěpán</t>
  </si>
  <si>
    <t>Helis Tadeusz</t>
  </si>
  <si>
    <t>Čanda Tomáš</t>
  </si>
  <si>
    <t>Vachovec Václav</t>
  </si>
  <si>
    <t>Kertis Čeněk</t>
  </si>
  <si>
    <t>Stanev Stefan</t>
  </si>
  <si>
    <t>Kuzubov Yuriy</t>
  </si>
  <si>
    <t>Urban Victoria</t>
  </si>
  <si>
    <t>Sova Dalibor</t>
  </si>
  <si>
    <t>Tokar Zdenko</t>
  </si>
  <si>
    <t>Hajdůch Emil</t>
  </si>
  <si>
    <t>Kadlček George Anthony</t>
  </si>
  <si>
    <t>Pelka Jiří</t>
  </si>
  <si>
    <t>Lecki Leonard</t>
  </si>
  <si>
    <t>Roller Radek</t>
  </si>
  <si>
    <t>Topinka Ondřej</t>
  </si>
  <si>
    <t>Topinka Vojtěch</t>
  </si>
  <si>
    <t>Kičura Ondřej</t>
  </si>
  <si>
    <t>Sarkisov Sebastián</t>
  </si>
  <si>
    <t>Žihlo Milan</t>
  </si>
  <si>
    <t>Krawczyk Flawian</t>
  </si>
  <si>
    <t>Zmrzlý Jan</t>
  </si>
  <si>
    <t>Peštál David</t>
  </si>
  <si>
    <t>Šenk Jan</t>
  </si>
  <si>
    <t>Klimkowski Jan</t>
  </si>
  <si>
    <t>Cífka Petr</t>
  </si>
  <si>
    <t>Brož Barnabáš</t>
  </si>
  <si>
    <t>Lerch Václav</t>
  </si>
  <si>
    <t>Turzik Adam</t>
  </si>
  <si>
    <t>Dotzer Lukas</t>
  </si>
  <si>
    <t>Gavlák Michal</t>
  </si>
  <si>
    <t>Čížek Jáchym</t>
  </si>
  <si>
    <t>Andrik Filip</t>
  </si>
  <si>
    <t>Parýzek Jakub</t>
  </si>
  <si>
    <t>Brózda Antonín</t>
  </si>
  <si>
    <t>Sipták Tomáš</t>
  </si>
  <si>
    <t>Zelený Petr</t>
  </si>
  <si>
    <t>Tamchyna Samuel</t>
  </si>
  <si>
    <t>Jendrowiak Maciej</t>
  </si>
  <si>
    <t>Kubik Rafal</t>
  </si>
  <si>
    <t>Dylong Antoni</t>
  </si>
  <si>
    <t>Slomek Jaromír</t>
  </si>
  <si>
    <t>Horna Matouš</t>
  </si>
  <si>
    <t>Machová Vanda</t>
  </si>
  <si>
    <t>Michálek Matyáš</t>
  </si>
  <si>
    <t>Nekhamkin Vladimir</t>
  </si>
  <si>
    <t>Flaum Mark</t>
  </si>
  <si>
    <t>Nguyen Thanh An</t>
  </si>
  <si>
    <t>Sokolovsky Yahli</t>
  </si>
  <si>
    <t>Hedrich Lukáš</t>
  </si>
  <si>
    <t>Caletka Antonín</t>
  </si>
  <si>
    <t>Caletka František</t>
  </si>
  <si>
    <t>Bracháček Daniel</t>
  </si>
  <si>
    <t>Przybyla Monika</t>
  </si>
  <si>
    <t>Žižka Ondřej</t>
  </si>
  <si>
    <t>Danko Sebastián</t>
  </si>
  <si>
    <t>Gjorgjevikj Svetomir</t>
  </si>
  <si>
    <t>Dvořáček Aleš</t>
  </si>
  <si>
    <t>Holubová Emma</t>
  </si>
  <si>
    <t>Holubová Anna</t>
  </si>
  <si>
    <t>Maňák Petr</t>
  </si>
  <si>
    <t>Mokroš Tobiáš</t>
  </si>
  <si>
    <t>Pham Tuan Khanh</t>
  </si>
  <si>
    <t>Střelka Bartoloměj</t>
  </si>
  <si>
    <t>Vintr Josef</t>
  </si>
  <si>
    <t>Špaňhel Jakub</t>
  </si>
  <si>
    <t>Jašek Martin</t>
  </si>
  <si>
    <t>Michalec Petr</t>
  </si>
  <si>
    <t>Çakin Otto</t>
  </si>
  <si>
    <t>Kutina Tomáš</t>
  </si>
  <si>
    <t>Kolář David</t>
  </si>
  <si>
    <t>Maceja Vojtěch</t>
  </si>
  <si>
    <t>Měchura Martin</t>
  </si>
  <si>
    <t>Kvasnička Jiří</t>
  </si>
  <si>
    <t>Shcherbatykh Aleksandra</t>
  </si>
  <si>
    <t>Dubinin Akim</t>
  </si>
  <si>
    <t>Bekarev Nathaniel</t>
  </si>
  <si>
    <t>Raimov Alisultan</t>
  </si>
  <si>
    <t>Oros Mark</t>
  </si>
  <si>
    <t>Balcar Daniel</t>
  </si>
  <si>
    <t>Hudec Matěj</t>
  </si>
  <si>
    <t>Holý Alexandr</t>
  </si>
  <si>
    <t>Cafourak Michal</t>
  </si>
  <si>
    <t>Ambros Jakub</t>
  </si>
  <si>
    <t>Svoboda Vilém</t>
  </si>
  <si>
    <t>11062 Kbelská sportovní</t>
  </si>
  <si>
    <t>11075 ŠK Zličín z.s.</t>
  </si>
  <si>
    <t>11076 ŠK Monte Berani</t>
  </si>
  <si>
    <t>12002 TJ Sokol Neveklov</t>
  </si>
  <si>
    <t>12301 Šachový klub Bakov nad Jizerou</t>
  </si>
  <si>
    <t>12453 Městský šachový klub Libčice nad Vltavou z. s.</t>
  </si>
  <si>
    <t>13052 T.J.Sokol Křemže</t>
  </si>
  <si>
    <t>16260 Magma Chess Bílina</t>
  </si>
  <si>
    <t>18154 Sokol Rychnov nad Kněžnou</t>
  </si>
  <si>
    <t>19016 Šachový oddíl Miřetice</t>
  </si>
  <si>
    <t>21001 ŠK Havlíčkův Brod z.s.</t>
  </si>
  <si>
    <t>22064 Šachový klub Duras Brno, z.s.</t>
  </si>
  <si>
    <t>22067 ŠK Salesiáni Žabiny</t>
  </si>
  <si>
    <t>22119 Bíločerný Ořechov, z.s.</t>
  </si>
  <si>
    <t>Polomis Zdeněk</t>
  </si>
  <si>
    <t>Melecká Kateřina</t>
  </si>
  <si>
    <t>Holub Miloš</t>
  </si>
  <si>
    <t>Milostný Miloš</t>
  </si>
  <si>
    <t>Ochman Tomáa</t>
  </si>
  <si>
    <t>Havlák Lubomír</t>
  </si>
  <si>
    <t>CIZ</t>
  </si>
  <si>
    <t>Veltruský Petr</t>
  </si>
  <si>
    <t>Sokol Rychnov nad Kn_x001b_~nou</t>
  </si>
  <si>
    <t>ŠK Boskovice</t>
  </si>
  <si>
    <t>Grábl Petr</t>
  </si>
  <si>
    <t>317</t>
  </si>
  <si>
    <t>Tělovýchovná jednota Sokol Velké Němčice z.s.</t>
  </si>
  <si>
    <t>Krist Miloš</t>
  </si>
  <si>
    <t>Fikr Lukáš</t>
  </si>
  <si>
    <t>Strouhal Jaroslav</t>
  </si>
  <si>
    <t>ZwardoĹ„ Vojtěch</t>
  </si>
  <si>
    <t>Ochman Tomáš</t>
  </si>
  <si>
    <t>Beňadik Vladislav</t>
  </si>
  <si>
    <t>Radulovič Slobodan</t>
  </si>
  <si>
    <t>Bažo Eduard</t>
  </si>
  <si>
    <t>Faigl Antonín</t>
  </si>
  <si>
    <t>Blahut Jaroslav</t>
  </si>
  <si>
    <t>Zima Ferdinand</t>
  </si>
  <si>
    <t>Sochůrek Pavel</t>
  </si>
  <si>
    <t>Tobiška Vojtěch</t>
  </si>
  <si>
    <t>WolyĹ„ski Krzysztof</t>
  </si>
  <si>
    <t>BertelĂ¨ Erika</t>
  </si>
  <si>
    <t>Ĺšmilowski Adam</t>
  </si>
  <si>
    <t>OjrzyĹ„ski Marceli</t>
  </si>
  <si>
    <t>OjrzyĹ„ski Tymoteusz</t>
  </si>
  <si>
    <t>Kancler Viktor</t>
  </si>
  <si>
    <t>UrbaĹ„czyk Marek</t>
  </si>
  <si>
    <t>Ruda Matyáš</t>
  </si>
  <si>
    <t>DubiĹ„ski Mateusz</t>
  </si>
  <si>
    <t>Ä†mielová Adriana</t>
  </si>
  <si>
    <t>SozaĹ„ski Jindřich</t>
  </si>
  <si>
    <t>Suchanek MichaĹ‚</t>
  </si>
  <si>
    <t>KiedroĹ„ Krystian</t>
  </si>
  <si>
    <t>BenešÂ  Adam</t>
  </si>
  <si>
    <t>CieĹ›lar Marian</t>
  </si>
  <si>
    <t>NĂŠška William</t>
  </si>
  <si>
    <t>Shuvaev Aleksei</t>
  </si>
  <si>
    <t>Vlasenko Margarita</t>
  </si>
  <si>
    <t>Janda Frantiaek</t>
  </si>
  <si>
    <t>HašuÄş Martin</t>
  </si>
  <si>
    <t>HašuÄşová Sára</t>
  </si>
  <si>
    <t>PieliĹ„ski Viktor</t>
  </si>
  <si>
    <t>Luu Thien Phuc Filip</t>
  </si>
  <si>
    <t>Tyčová Petra</t>
  </si>
  <si>
    <t>Blažek Paparyha Ondřej</t>
  </si>
  <si>
    <t>Suchý Marek Metod_x001b_j</t>
  </si>
  <si>
    <t>Koželský Martin</t>
  </si>
  <si>
    <t>Švarcová Tina</t>
  </si>
  <si>
    <t>VorobeÄş Matyáš</t>
  </si>
  <si>
    <t>Vu Duc Huy</t>
  </si>
  <si>
    <t>JaĹ„our Vojtěch</t>
  </si>
  <si>
    <t>Scheichenost Jan</t>
  </si>
  <si>
    <t>Bezuhlyi  Danylo</t>
  </si>
  <si>
    <t>Ă‡akin Otto</t>
  </si>
  <si>
    <t>Cafourek Michal</t>
  </si>
  <si>
    <t>Třeštík Jan</t>
  </si>
  <si>
    <t>Vaněk Dominik</t>
  </si>
  <si>
    <t>Urbánek Miloslav</t>
  </si>
  <si>
    <t>Holota Tomáš</t>
  </si>
  <si>
    <t>Raczek Krzysztof</t>
  </si>
  <si>
    <t>Rýparová Michaela</t>
  </si>
  <si>
    <t>Plisetskiy Dmitry</t>
  </si>
  <si>
    <t>Harari Nadav</t>
  </si>
  <si>
    <t>Chmátal Petr</t>
  </si>
  <si>
    <t>Michňo Jan</t>
  </si>
  <si>
    <t>Mutina Zdeněk</t>
  </si>
  <si>
    <t>Lebiš David</t>
  </si>
  <si>
    <t>Štulíř Jan</t>
  </si>
  <si>
    <t>Chlup Patrik</t>
  </si>
  <si>
    <t>Ramešová Radka</t>
  </si>
  <si>
    <t>Kada František</t>
  </si>
  <si>
    <t>Kada Antonín</t>
  </si>
  <si>
    <t>Moravec Václav</t>
  </si>
  <si>
    <t>Kubík Vojtěch</t>
  </si>
  <si>
    <t>Šiller Oskar</t>
  </si>
  <si>
    <t>Vaněčka Adam</t>
  </si>
  <si>
    <t>Strouhal Jiří</t>
  </si>
  <si>
    <t>Novotný Robin</t>
  </si>
  <si>
    <t>Odvárka Pavel</t>
  </si>
  <si>
    <t>Žatečka Zdeněk</t>
  </si>
  <si>
    <t>Přibyl Bernard</t>
  </si>
  <si>
    <t>Chudáček Lukáš</t>
  </si>
  <si>
    <t>Šalamoun Adam</t>
  </si>
  <si>
    <t>Bjerre Jonas Buhl</t>
  </si>
  <si>
    <t>Valynets Aleh</t>
  </si>
  <si>
    <t>Doubek Jan</t>
  </si>
  <si>
    <t>Bořil Lukáš</t>
  </si>
  <si>
    <t>Jermář Vítězslav</t>
  </si>
  <si>
    <t>Páleníček Matěj</t>
  </si>
  <si>
    <t>Macháček Jakub</t>
  </si>
  <si>
    <t>Maurizzi MarcAndria</t>
  </si>
  <si>
    <t>Szynder Szymon</t>
  </si>
  <si>
    <t>Ossa Jakub</t>
  </si>
  <si>
    <t>Žižka Michal</t>
  </si>
  <si>
    <t>Plášek Jaroslav</t>
  </si>
  <si>
    <t>Maček Libor</t>
  </si>
  <si>
    <t>Štrba František</t>
  </si>
  <si>
    <t>Šplíchal Jakub</t>
  </si>
  <si>
    <t>Mirzaei Anna Asudeh</t>
  </si>
  <si>
    <t>Palivec Jaromír</t>
  </si>
  <si>
    <t>Vyšohlíd Eliška</t>
  </si>
  <si>
    <t>Donda Martin</t>
  </si>
  <si>
    <t>Ježek Václav</t>
  </si>
  <si>
    <t>Bella Dyma</t>
  </si>
  <si>
    <t>Krakovský Peter</t>
  </si>
  <si>
    <t>Franc Tomáš</t>
  </si>
  <si>
    <t>Fiala Alexandr</t>
  </si>
  <si>
    <t>Skopal Jindřich</t>
  </si>
  <si>
    <t>Vala Lukáš</t>
  </si>
  <si>
    <t>Urbánek Ondřej</t>
  </si>
  <si>
    <t>Apeltauer Jáchym</t>
  </si>
  <si>
    <t>Pintar David</t>
  </si>
  <si>
    <t>Pintar Václav</t>
  </si>
  <si>
    <t>Vávra Šimon</t>
  </si>
  <si>
    <t>Turek Tobiáš</t>
  </si>
  <si>
    <t>Mikšaník Martin</t>
  </si>
  <si>
    <t>Prach Šimon</t>
  </si>
  <si>
    <t>Veselý Richard</t>
  </si>
  <si>
    <t>Kalous Michal</t>
  </si>
  <si>
    <t>Shulha Kyryl</t>
  </si>
  <si>
    <t>Novosád Tobiáš</t>
  </si>
  <si>
    <t>Kisilová Adriena</t>
  </si>
  <si>
    <t>Németh Matyáš</t>
  </si>
  <si>
    <t>Bokoč Oliver</t>
  </si>
  <si>
    <t>Havelek Oliver</t>
  </si>
  <si>
    <t>Lapáček Jakub</t>
  </si>
  <si>
    <t>Kursa Ondřej</t>
  </si>
  <si>
    <t>Kubatík Eliáš</t>
  </si>
  <si>
    <t>Kolovratník Robin</t>
  </si>
  <si>
    <t>Rokoš Jiří</t>
  </si>
  <si>
    <t>Drahník Jan</t>
  </si>
  <si>
    <t>Viazanko Marek</t>
  </si>
  <si>
    <t>Kyrychová Naděžda</t>
  </si>
  <si>
    <t>Savov Alexander</t>
  </si>
  <si>
    <t>Kreisl Matěj</t>
  </si>
  <si>
    <t>Plůcha Michal</t>
  </si>
  <si>
    <t>Hořejš Vít</t>
  </si>
  <si>
    <t>Minda Jiří</t>
  </si>
  <si>
    <t>Jakob Ondřej</t>
  </si>
  <si>
    <t>Smejkal Radoslav</t>
  </si>
  <si>
    <t>Kasl Alan</t>
  </si>
  <si>
    <t>Girstl Filip</t>
  </si>
  <si>
    <t>Hrdina Oldřich</t>
  </si>
  <si>
    <t>Masopust Kristián</t>
  </si>
  <si>
    <t>Marešová Natálie</t>
  </si>
  <si>
    <t>Kalina Václav</t>
  </si>
  <si>
    <t>Dobiáš Jan</t>
  </si>
  <si>
    <t>Mundl Jakub</t>
  </si>
  <si>
    <t>Galiaskarov David</t>
  </si>
  <si>
    <t>Snášel Jindřich</t>
  </si>
  <si>
    <t>Ulziikhutag Demberel</t>
  </si>
  <si>
    <t>Kekely Samuel</t>
  </si>
  <si>
    <t>Vlček Albert</t>
  </si>
  <si>
    <t>Fiala Vincent</t>
  </si>
  <si>
    <t>Pustovit Volodymyr</t>
  </si>
  <si>
    <t>Kostelník Jan</t>
  </si>
  <si>
    <t>Gliszczynski Ben George</t>
  </si>
  <si>
    <t>Bulíř Jiří</t>
  </si>
  <si>
    <t>Carev Viktor</t>
  </si>
  <si>
    <t>Chmel Egon Sebastian</t>
  </si>
  <si>
    <t>Chaunin Nikolai</t>
  </si>
  <si>
    <t>Tamáš Marek</t>
  </si>
  <si>
    <t>Melničák Adam</t>
  </si>
  <si>
    <t>Hartmann Tomáš</t>
  </si>
  <si>
    <t>Hazuza Matyáš</t>
  </si>
  <si>
    <t>Šmídl Adam</t>
  </si>
  <si>
    <t>Wang Zizheng Petr</t>
  </si>
  <si>
    <t>Nekula Pavel</t>
  </si>
  <si>
    <t>Koždoňová Alžběta</t>
  </si>
  <si>
    <t>Světlík Ondřej</t>
  </si>
  <si>
    <t>Brunclík Tomáš</t>
  </si>
  <si>
    <t>Stejskal Eduard</t>
  </si>
  <si>
    <t>Geryk Jan</t>
  </si>
  <si>
    <t>Geryk Antonín</t>
  </si>
  <si>
    <t>Odvárka Štěpán</t>
  </si>
  <si>
    <t>Bambuškar David</t>
  </si>
  <si>
    <t>Hyža Vladimír</t>
  </si>
  <si>
    <t>Kulovaný Kristián</t>
  </si>
  <si>
    <t>Lojka Dominik</t>
  </si>
  <si>
    <t>Hroník Filip</t>
  </si>
  <si>
    <t>Vach Vojtěch</t>
  </si>
  <si>
    <t>Pelka Cindy</t>
  </si>
  <si>
    <t>Pelka Lu Suyi</t>
  </si>
  <si>
    <t>Podškubka Vojtěch</t>
  </si>
  <si>
    <t>Hlaváč Jan</t>
  </si>
  <si>
    <t>Žižka Adam</t>
  </si>
  <si>
    <t>Marjov Filip</t>
  </si>
  <si>
    <t>Končel Sophia Chiara</t>
  </si>
  <si>
    <t>Palka Dominika Katarzyna</t>
  </si>
  <si>
    <t>Rameš Matěj</t>
  </si>
  <si>
    <t>Haloda Šimon</t>
  </si>
  <si>
    <t>Karpenko Nikita</t>
  </si>
  <si>
    <t>Krejčí František Jan</t>
  </si>
  <si>
    <t>Holub Břetislav</t>
  </si>
  <si>
    <t>Filipi Alex</t>
  </si>
  <si>
    <t>Horáková Adéla</t>
  </si>
  <si>
    <t>Kočiščák Teodor</t>
  </si>
  <si>
    <t>Uhlíř Jonáš</t>
  </si>
  <si>
    <t>Rehák Michal</t>
  </si>
  <si>
    <t>Hromádka Jakub</t>
  </si>
  <si>
    <t>Kubík Lukáš</t>
  </si>
  <si>
    <t>Novotný Sebastián Michal</t>
  </si>
  <si>
    <t>Voráčková Elena</t>
  </si>
  <si>
    <t>Šrámek Matouš</t>
  </si>
  <si>
    <t>Slavko Alisa</t>
  </si>
  <si>
    <t>Chlum Antonín</t>
  </si>
  <si>
    <t>Baše David</t>
  </si>
  <si>
    <t>Kubičík Milan</t>
  </si>
  <si>
    <t>Zupka Jan</t>
  </si>
  <si>
    <t>Horák Herbert</t>
  </si>
  <si>
    <t>Gajdoš Tomáš</t>
  </si>
  <si>
    <t>Matloch Adam</t>
  </si>
  <si>
    <t>Vojtek Martin</t>
  </si>
  <si>
    <t>Kehrt Jaroslav</t>
  </si>
  <si>
    <t>Šimek Sebastian</t>
  </si>
  <si>
    <t>Konvalina Filip</t>
  </si>
  <si>
    <t>Konvalina Vojtěch</t>
  </si>
  <si>
    <t>Bubeníček Filip</t>
  </si>
  <si>
    <t>Ruman Lukáš</t>
  </si>
  <si>
    <t>Semerák Radim</t>
  </si>
  <si>
    <t>Uher Sebastian</t>
  </si>
  <si>
    <t>Šácha Matěj</t>
  </si>
  <si>
    <t>Nair Ansh</t>
  </si>
  <si>
    <t>Berková Evelína</t>
  </si>
  <si>
    <t>Mungun Erdene Bold Erdene</t>
  </si>
  <si>
    <t>Vaněk Pavel</t>
  </si>
  <si>
    <t>Machač Jiří</t>
  </si>
  <si>
    <t>Machač Karel</t>
  </si>
  <si>
    <t>Horký Matěj</t>
  </si>
  <si>
    <t>Kotlaba Lukáš</t>
  </si>
  <si>
    <t>Čibera Mikuláš</t>
  </si>
  <si>
    <t>Durčák Jan</t>
  </si>
  <si>
    <t>Averianova Polina</t>
  </si>
  <si>
    <t>Nechvátal Václav</t>
  </si>
  <si>
    <t>Žilecký Ervin</t>
  </si>
  <si>
    <t>Rajman Tomáš</t>
  </si>
  <si>
    <t>Orlík Filip</t>
  </si>
  <si>
    <t>Varych Mykhailo</t>
  </si>
  <si>
    <t>Bernátová Julie</t>
  </si>
  <si>
    <t>Procházková Jitka</t>
  </si>
  <si>
    <t>Halamíčková Elena</t>
  </si>
  <si>
    <t>Krupka Daniel</t>
  </si>
  <si>
    <t>Stašík Filip</t>
  </si>
  <si>
    <t>Spáčil Maxmilián</t>
  </si>
  <si>
    <t>Žižková Ella</t>
  </si>
  <si>
    <t>Valeš Martin</t>
  </si>
  <si>
    <t>Kuřátko Jan</t>
  </si>
  <si>
    <t>Kozel Vojtěch</t>
  </si>
  <si>
    <t>Česánek Patrik</t>
  </si>
  <si>
    <t>Magalhaes Filip</t>
  </si>
  <si>
    <t>Slezák Prokop</t>
  </si>
  <si>
    <t>Loun Martin</t>
  </si>
  <si>
    <t>Lipovský Robin</t>
  </si>
  <si>
    <t>Karas Roman</t>
  </si>
  <si>
    <t>Guillard Alois</t>
  </si>
  <si>
    <t>Zelenay Oliver</t>
  </si>
  <si>
    <t>Kostecký Richard</t>
  </si>
  <si>
    <t>Holý Václav</t>
  </si>
  <si>
    <t>Hykel Maxmilian</t>
  </si>
  <si>
    <t>Hylena Michal</t>
  </si>
  <si>
    <t>Kozák Daniel</t>
  </si>
  <si>
    <t>Kovařík Jiří</t>
  </si>
  <si>
    <t>Háša Miroslav</t>
  </si>
  <si>
    <t>Klabík Petr</t>
  </si>
  <si>
    <t>Hašan Emil</t>
  </si>
  <si>
    <t>Hladík Jiří</t>
  </si>
  <si>
    <t>Procházka Antonín</t>
  </si>
  <si>
    <t>Hanzelín Filip</t>
  </si>
  <si>
    <t>Bostl Tomáš</t>
  </si>
  <si>
    <t>Šula František</t>
  </si>
  <si>
    <t>Pochyba Jakub</t>
  </si>
  <si>
    <t>Votoček David</t>
  </si>
  <si>
    <t>Batora Matej</t>
  </si>
  <si>
    <t>Havránková Lenka</t>
  </si>
  <si>
    <t>Chlum Vojtěch</t>
  </si>
  <si>
    <t>Mejsnarová Alžběta</t>
  </si>
  <si>
    <t>Volf Tobiáš</t>
  </si>
  <si>
    <t>Krňák Stanislav</t>
  </si>
  <si>
    <t>Srb Richard</t>
  </si>
  <si>
    <t>Jurásek Václav Jan</t>
  </si>
  <si>
    <t>Jurásková Amálie</t>
  </si>
  <si>
    <t>Zikmunda Ondřej</t>
  </si>
  <si>
    <t>Pahorecký Jakub</t>
  </si>
  <si>
    <t>Kafka Kristián</t>
  </si>
  <si>
    <t>Kafka Jáchym</t>
  </si>
  <si>
    <t>Hruška Tobiáš</t>
  </si>
  <si>
    <t>Fiala Miloslav</t>
  </si>
  <si>
    <t>Simonyan Georgi</t>
  </si>
  <si>
    <t>Hyvnar Patrik</t>
  </si>
  <si>
    <t>Kutálek Matyáš</t>
  </si>
  <si>
    <t>Anděl Pavel</t>
  </si>
  <si>
    <t>Sellier Leonard René</t>
  </si>
  <si>
    <t>Jechort Filip</t>
  </si>
  <si>
    <t>Büttner Simon</t>
  </si>
  <si>
    <t>Jindra Gabriel Lubor</t>
  </si>
  <si>
    <t>Neubergerová Ela</t>
  </si>
  <si>
    <t>Neuberger Oliver</t>
  </si>
  <si>
    <t>Bláhová Hana</t>
  </si>
  <si>
    <t>Loutocká Eliška</t>
  </si>
  <si>
    <t>Tesárek Šimon</t>
  </si>
  <si>
    <t>Orlov Jiří</t>
  </si>
  <si>
    <t>Vojtíšek Jáchym</t>
  </si>
  <si>
    <t>Přívětivý Karel</t>
  </si>
  <si>
    <t>Trnečková Lenka</t>
  </si>
  <si>
    <t>Pavelka Šimon</t>
  </si>
  <si>
    <t>Fröhlich Christian</t>
  </si>
  <si>
    <t>Fröhlich Sebastian</t>
  </si>
  <si>
    <t>Fröhlichová Ella</t>
  </si>
  <si>
    <t>Ulziikhutag Yumjav</t>
  </si>
  <si>
    <t>Hrach Milan</t>
  </si>
  <si>
    <t>Macháček Vojtěch</t>
  </si>
  <si>
    <t>Petrišče Marek</t>
  </si>
  <si>
    <t>Plas Michal</t>
  </si>
  <si>
    <t>Šmídová Alžběta</t>
  </si>
  <si>
    <t>Klein Pavel</t>
  </si>
  <si>
    <t>Munkhbayar Unurzaya</t>
  </si>
  <si>
    <t>Kůta Antonín</t>
  </si>
  <si>
    <t>Válková Gabriela</t>
  </si>
  <si>
    <t>Mylonas Konstantinos</t>
  </si>
  <si>
    <t>Procházka Alex</t>
  </si>
  <si>
    <t>Fačevic Teodor</t>
  </si>
  <si>
    <t>Bízek Vojtěch</t>
  </si>
  <si>
    <t>Reinhard Kevin</t>
  </si>
  <si>
    <t>Fejtek Alex</t>
  </si>
  <si>
    <t>Čopíková Diana</t>
  </si>
  <si>
    <t>Večerka Vilém</t>
  </si>
  <si>
    <t>Hudák Daniel</t>
  </si>
  <si>
    <t>Šmalalová Lenka</t>
  </si>
  <si>
    <t>Fišer Daniel</t>
  </si>
  <si>
    <t>Tesařová Kateřina</t>
  </si>
  <si>
    <t>Shvorin Artem</t>
  </si>
  <si>
    <t>Anderle Václav</t>
  </si>
  <si>
    <t>Brindza Adam</t>
  </si>
  <si>
    <t>Horr Ondřej</t>
  </si>
  <si>
    <t>Šumilina Eva</t>
  </si>
  <si>
    <t>Janík Sebastián</t>
  </si>
  <si>
    <t>Kolínský Tomáš</t>
  </si>
  <si>
    <t>Šákr Vít</t>
  </si>
  <si>
    <t>Ganzorig Baidar</t>
  </si>
  <si>
    <t>Trojan Felix</t>
  </si>
  <si>
    <t>Pavliš Marek</t>
  </si>
  <si>
    <t>Avdějev Alexandr</t>
  </si>
  <si>
    <t>Vosička Pavel</t>
  </si>
  <si>
    <t>Partík Šimon</t>
  </si>
  <si>
    <t>Tkachenko Kostiantyn</t>
  </si>
  <si>
    <t>Klajbl Jáchym</t>
  </si>
  <si>
    <t>Kadlec Luboš</t>
  </si>
  <si>
    <t>Týr Tobiáš</t>
  </si>
  <si>
    <t>Strašík Vincent</t>
  </si>
  <si>
    <t>Ničovský Adam</t>
  </si>
  <si>
    <t>Nehyba Erik</t>
  </si>
  <si>
    <t>Hýbl Tobiáš</t>
  </si>
  <si>
    <t>Skládal David</t>
  </si>
  <si>
    <t>Waclawik Maxim</t>
  </si>
  <si>
    <t>Chroustová Marie</t>
  </si>
  <si>
    <t>Kindelmann Tomáš</t>
  </si>
  <si>
    <t>Vu Khanh Chi</t>
  </si>
  <si>
    <t>Vu Minh Hieu</t>
  </si>
  <si>
    <t>Clifton Alexander J</t>
  </si>
  <si>
    <t>Li-Hod Bar</t>
  </si>
  <si>
    <t>Pelíšek Jáchym</t>
  </si>
  <si>
    <t>Blahošová Klára</t>
  </si>
  <si>
    <t>Navajas Alvarez Josep</t>
  </si>
  <si>
    <t>Nguyen Minh Khoi</t>
  </si>
  <si>
    <t>Mikuláš Vítek</t>
  </si>
  <si>
    <t>Šebková Beáta</t>
  </si>
  <si>
    <t>Wade David</t>
  </si>
  <si>
    <t>Kolenčík Ivan</t>
  </si>
  <si>
    <t>Smékal Michal</t>
  </si>
  <si>
    <t>Medřík Matyáš</t>
  </si>
  <si>
    <t>Procházka Tom</t>
  </si>
  <si>
    <t>Mareš Martin</t>
  </si>
  <si>
    <t>Seeman Jiří</t>
  </si>
  <si>
    <t>Polzerová Viktorie Terezie</t>
  </si>
  <si>
    <t>Dvořák Richard</t>
  </si>
  <si>
    <t>Špaček Jakub</t>
  </si>
  <si>
    <t>Sýkora Filip</t>
  </si>
  <si>
    <t>Kučerová Pavlína</t>
  </si>
  <si>
    <t>Zachová Markéta</t>
  </si>
  <si>
    <t>Altman Petr</t>
  </si>
  <si>
    <t>Česák Adam</t>
  </si>
  <si>
    <t>Hegr Dalibor</t>
  </si>
  <si>
    <t>Krsek Dominik</t>
  </si>
  <si>
    <t>Sloup Milan</t>
  </si>
  <si>
    <t>Truhlář Petr</t>
  </si>
  <si>
    <t>Brtna Hynek</t>
  </si>
  <si>
    <t>Hrubeš Filip Samuel</t>
  </si>
  <si>
    <t>Mejsnar František</t>
  </si>
  <si>
    <t>Řepka Matyáš</t>
  </si>
  <si>
    <t>Pintarová Alžběta</t>
  </si>
  <si>
    <t>Jurigová Magdalena</t>
  </si>
  <si>
    <t>Poláček Jan</t>
  </si>
  <si>
    <t>Ječmínek Jiří</t>
  </si>
  <si>
    <t>Mezík Matěj</t>
  </si>
  <si>
    <t>Oltean Sebastian</t>
  </si>
  <si>
    <t>Plíhalová Veronika</t>
  </si>
  <si>
    <t>Rydlo Zbyněk</t>
  </si>
  <si>
    <t>Janča Štěpán</t>
  </si>
  <si>
    <t>Pekař Vojtěch</t>
  </si>
  <si>
    <t>Janáček Josef</t>
  </si>
  <si>
    <t>Kadlčík Tomáš</t>
  </si>
  <si>
    <t>Babjak Alexej</t>
  </si>
  <si>
    <t>Juřeník Šimon</t>
  </si>
  <si>
    <t>Vojkůvka Matyáš</t>
  </si>
  <si>
    <t>Štěrba Martin</t>
  </si>
  <si>
    <t>Škrýba Petr</t>
  </si>
  <si>
    <t>Srba Josef</t>
  </si>
  <si>
    <t>Čapek Filip</t>
  </si>
  <si>
    <t>Parolek Filip</t>
  </si>
  <si>
    <t>Strakoš František</t>
  </si>
  <si>
    <t>Boštík Sebastián</t>
  </si>
  <si>
    <t>Vampola Filip</t>
  </si>
  <si>
    <t>Vrzalová Adéla</t>
  </si>
  <si>
    <t>Klouček Robin</t>
  </si>
  <si>
    <t>Kučerová Karina</t>
  </si>
  <si>
    <t>Landa Jáchym</t>
  </si>
  <si>
    <t>Štochl Petr</t>
  </si>
  <si>
    <t>Vyskočilová Adéla</t>
  </si>
  <si>
    <t>Serdiuk Mark</t>
  </si>
  <si>
    <t>Linhart Maxmilián</t>
  </si>
  <si>
    <t>Hašpica Matěj</t>
  </si>
  <si>
    <t>Neuschl Kristián</t>
  </si>
  <si>
    <t>Smetana Vojtěch</t>
  </si>
  <si>
    <t>Šípová Ester</t>
  </si>
  <si>
    <t>Hošinský Matěj</t>
  </si>
  <si>
    <t>Skopalová Viktorie</t>
  </si>
  <si>
    <t>Sháněl František</t>
  </si>
  <si>
    <t>Školoudová Marie</t>
  </si>
  <si>
    <t>Najman Michael</t>
  </si>
  <si>
    <t>Korobka Yaroslav</t>
  </si>
  <si>
    <t>Schwach Ondřej</t>
  </si>
  <si>
    <t>Maňák Ondřej</t>
  </si>
  <si>
    <t>Kovářová Thea</t>
  </si>
  <si>
    <t>Jakeš Matyáš</t>
  </si>
  <si>
    <t>Zbranek Jindřich</t>
  </si>
  <si>
    <t>Flachsová Ludmila</t>
  </si>
  <si>
    <t>Valůšek Radim</t>
  </si>
  <si>
    <t>Hochmann Vojtěch Tadeáš</t>
  </si>
  <si>
    <t>Valůšek Marek</t>
  </si>
  <si>
    <t>Hochmann Václav Tobiáš</t>
  </si>
  <si>
    <t>Sova Kryštof</t>
  </si>
  <si>
    <t>Šindler Teodor</t>
  </si>
  <si>
    <t>Kinkor Marek</t>
  </si>
  <si>
    <t>Zajac Adam</t>
  </si>
  <si>
    <t>Jarolím Vojtěch</t>
  </si>
  <si>
    <t>Vérosta Jindřich</t>
  </si>
  <si>
    <t>Vérosta Jan</t>
  </si>
  <si>
    <t>Pudilová Anna</t>
  </si>
  <si>
    <t>Hampl Jakub</t>
  </si>
  <si>
    <t>Amarbayasaa Tumen</t>
  </si>
  <si>
    <t>Dluhošová Sylvie</t>
  </si>
  <si>
    <t>Mráz Tomáš</t>
  </si>
  <si>
    <t>Sághy Viktor</t>
  </si>
  <si>
    <t>Janoch Matyáš</t>
  </si>
  <si>
    <t>Mašata Roman</t>
  </si>
  <si>
    <t>Tyburec Tobiáš</t>
  </si>
  <si>
    <t>Vávra Sebastián</t>
  </si>
  <si>
    <t>Malá Liliana</t>
  </si>
  <si>
    <t>Kybukevych Roman</t>
  </si>
  <si>
    <t>Bílek Lukáš</t>
  </si>
  <si>
    <t>Kozelský Matyáš</t>
  </si>
  <si>
    <t>Vaněk Jan</t>
  </si>
  <si>
    <t>Kazmiruk Rostyslav</t>
  </si>
  <si>
    <t>Huerta Rodriguez Adrian William</t>
  </si>
  <si>
    <t>Piršč Adam</t>
  </si>
  <si>
    <t>Piršč Michal</t>
  </si>
  <si>
    <t>Tunker Lenka</t>
  </si>
  <si>
    <t>Janáčová Sofie</t>
  </si>
  <si>
    <t>Jurášek Tobiáš</t>
  </si>
  <si>
    <t>Kucián Kryštof</t>
  </si>
  <si>
    <t>Machourek Pavel</t>
  </si>
  <si>
    <t>Válková Veronika</t>
  </si>
  <si>
    <t>Lee Benjamin George</t>
  </si>
  <si>
    <t>Vitásek Martin</t>
  </si>
  <si>
    <t>Neubauer Stanislav</t>
  </si>
  <si>
    <t>Kašpar Vojtěch</t>
  </si>
  <si>
    <t>Lacková Anna</t>
  </si>
  <si>
    <t>Galandak Dušan</t>
  </si>
  <si>
    <t>Kolbaba Šimon</t>
  </si>
  <si>
    <t>Krauer Filip</t>
  </si>
  <si>
    <t>Hloušek Ondřej</t>
  </si>
  <si>
    <t>Peleška Lukáš</t>
  </si>
  <si>
    <t>Bukay Jan</t>
  </si>
  <si>
    <t>Pomahačová Kateřina</t>
  </si>
  <si>
    <t>Žilecký Alfréd</t>
  </si>
  <si>
    <t>Kurel Vojtěch</t>
  </si>
  <si>
    <t>Podhorský Ondřej</t>
  </si>
  <si>
    <t>Hauzer Matouš</t>
  </si>
  <si>
    <t>Dinh Erik</t>
  </si>
  <si>
    <t>Skřebský Matyáš</t>
  </si>
  <si>
    <t>Harashchenko Andrii</t>
  </si>
  <si>
    <t>Veverka Miroslav</t>
  </si>
  <si>
    <t>Šiblová Kamila</t>
  </si>
  <si>
    <t>Přecechtělová Leontýna</t>
  </si>
  <si>
    <t>Šimíček Adam</t>
  </si>
  <si>
    <t>Delgerdalai Shagdarsuren</t>
  </si>
  <si>
    <t>Mosný Pavol</t>
  </si>
  <si>
    <t>Melč František</t>
  </si>
  <si>
    <t>Špicová Petra</t>
  </si>
  <si>
    <t>Lamser Štěpán</t>
  </si>
  <si>
    <t>Hůrka Tadeáš</t>
  </si>
  <si>
    <t>Vosecký Hugo Antonín</t>
  </si>
  <si>
    <t>Grohs Martin</t>
  </si>
  <si>
    <t>Geist Daniel</t>
  </si>
  <si>
    <t>Švagr Vít</t>
  </si>
  <si>
    <t>Fokina Yeva</t>
  </si>
  <si>
    <t>Hloušek Jaroslav</t>
  </si>
  <si>
    <t>Dúcky Peter</t>
  </si>
  <si>
    <t>Veselá Dagmar</t>
  </si>
  <si>
    <t>Ševčíková Monika</t>
  </si>
  <si>
    <t>Klepal Jakub</t>
  </si>
  <si>
    <t>Šimandl Martin</t>
  </si>
  <si>
    <t>Kuželka Marek</t>
  </si>
  <si>
    <t>Čepelák Michal</t>
  </si>
  <si>
    <t>Zrcek Filip</t>
  </si>
  <si>
    <t>Rýznar Antonín</t>
  </si>
  <si>
    <t>Tihlařík Vít</t>
  </si>
  <si>
    <t>Šulcová Sofie</t>
  </si>
  <si>
    <t>Špirk Matěj</t>
  </si>
  <si>
    <t>Špirk Jan</t>
  </si>
  <si>
    <t>Houser Erik</t>
  </si>
  <si>
    <t>Netušil Štěpán</t>
  </si>
  <si>
    <t>Kopecká Josefína</t>
  </si>
  <si>
    <t>Sádovský Matyáš</t>
  </si>
  <si>
    <t>Polec Waclaw Maria</t>
  </si>
  <si>
    <t>18154 Sokol Rychnov nad Kn_x001b_~nou</t>
  </si>
  <si>
    <t>22003 ŠK Boskovice</t>
  </si>
  <si>
    <t>22317 Tělovýchovná jednota Sokol Velké Němčice z.s.</t>
  </si>
  <si>
    <t>Abbasov Parvin</t>
  </si>
  <si>
    <t>Adam Tadeáš</t>
  </si>
  <si>
    <t>Adamec Jakub</t>
  </si>
  <si>
    <t>Akopov Edvard</t>
  </si>
  <si>
    <t>Aleko Michail Alexandrovič</t>
  </si>
  <si>
    <t>Arzhanov Hlib</t>
  </si>
  <si>
    <t>Babec Denys</t>
  </si>
  <si>
    <t>Baier Matěj</t>
  </si>
  <si>
    <t>Baštář Výprachtický David</t>
  </si>
  <si>
    <t>Bauca Sastre Barbara</t>
  </si>
  <si>
    <t>Bažant Hynek</t>
  </si>
  <si>
    <t>Bednář Milan</t>
  </si>
  <si>
    <t>Bergnacht Michal Jiří</t>
  </si>
  <si>
    <t>Berta Dan Roland</t>
  </si>
  <si>
    <t>Bertová Agnes Greta</t>
  </si>
  <si>
    <t>Bertová Petra</t>
  </si>
  <si>
    <t>Bobylev Fedor</t>
  </si>
  <si>
    <t>Bohutínský Daniel</t>
  </si>
  <si>
    <t>Brůha Štěpán</t>
  </si>
  <si>
    <t>Bukovský Dmitri</t>
  </si>
  <si>
    <t>Červenková Viktorie</t>
  </si>
  <si>
    <t>Danilovich Stepan</t>
  </si>
  <si>
    <t>David Lukáš</t>
  </si>
  <si>
    <t>Derypasko Oleksii</t>
  </si>
  <si>
    <t>Dorošenko Petr Damir</t>
  </si>
  <si>
    <t>Dovhopoliuk Bohdan</t>
  </si>
  <si>
    <t>Drusan Michal</t>
  </si>
  <si>
    <t>Duben Maxmilián</t>
  </si>
  <si>
    <t>Duda Kyryl</t>
  </si>
  <si>
    <t>Dudaš Alexandr</t>
  </si>
  <si>
    <t>Dunaja Nikola</t>
  </si>
  <si>
    <t>Elgaebary Sulayman</t>
  </si>
  <si>
    <t>Fedarenka Ryhor</t>
  </si>
  <si>
    <t>Feťko Edgar</t>
  </si>
  <si>
    <t>Gevorgyan Alen</t>
  </si>
  <si>
    <t>Glibchuk Vladimír</t>
  </si>
  <si>
    <t>Gonikman Jonathan</t>
  </si>
  <si>
    <t>György Attila</t>
  </si>
  <si>
    <t>Hálová Barbora</t>
  </si>
  <si>
    <t>Harakaly Filip</t>
  </si>
  <si>
    <t>Havlena Jáchym</t>
  </si>
  <si>
    <t>Havlíček Alfred</t>
  </si>
  <si>
    <t>Hendrichova Eliška</t>
  </si>
  <si>
    <t>Houška Marek</t>
  </si>
  <si>
    <t>Hovorka Oliver</t>
  </si>
  <si>
    <t>Chavan Sanjeev</t>
  </si>
  <si>
    <t>Chvalovský Ondřej</t>
  </si>
  <si>
    <t>Chytil Emilia</t>
  </si>
  <si>
    <t>Jafarová Irade</t>
  </si>
  <si>
    <t>Jirouš Petr</t>
  </si>
  <si>
    <t>Josífek Adam</t>
  </si>
  <si>
    <t>Jůza Petr</t>
  </si>
  <si>
    <t>Kábrt Daniel</t>
  </si>
  <si>
    <t>Kadlec Matyáš</t>
  </si>
  <si>
    <t>Kalabis Antonín</t>
  </si>
  <si>
    <t>Kameníček Petr</t>
  </si>
  <si>
    <t>Kawulok Jindřich</t>
  </si>
  <si>
    <t>Kloud Oliver</t>
  </si>
  <si>
    <t>Kohoutková Alua</t>
  </si>
  <si>
    <t>Koliš Karel</t>
  </si>
  <si>
    <t>Kopp Samuel</t>
  </si>
  <si>
    <t>Korynta Tadeáš</t>
  </si>
  <si>
    <t>Kotala Matěj</t>
  </si>
  <si>
    <t>Kottink Nicolas</t>
  </si>
  <si>
    <t>Kotyk Josef</t>
  </si>
  <si>
    <t>Kouba František</t>
  </si>
  <si>
    <t>Koukola Jakub</t>
  </si>
  <si>
    <t>Kozohorský Daniel</t>
  </si>
  <si>
    <t>Kožuský Jakub</t>
  </si>
  <si>
    <t>Krasnay Viktória</t>
  </si>
  <si>
    <t>Kroupa Petr</t>
  </si>
  <si>
    <t>Kubernát Oliver</t>
  </si>
  <si>
    <t>Lamser Jakub Orlík</t>
  </si>
  <si>
    <t>Loukota Tadeáš</t>
  </si>
  <si>
    <t>Macík Patrik</t>
  </si>
  <si>
    <t>Machek Albert</t>
  </si>
  <si>
    <t>Machuta Daniel</t>
  </si>
  <si>
    <t>Maksimau Akim</t>
  </si>
  <si>
    <t>Málková Antonie</t>
  </si>
  <si>
    <t>Málková Berenika</t>
  </si>
  <si>
    <t>Maničev Fedor</t>
  </si>
  <si>
    <t>Marek Adam</t>
  </si>
  <si>
    <t>Marchenko Anastasia</t>
  </si>
  <si>
    <t>Medvedieva Amieliia</t>
  </si>
  <si>
    <t>Mojžíšek Marek</t>
  </si>
  <si>
    <t>Moravcová Sofie</t>
  </si>
  <si>
    <t>Mudrák Martin</t>
  </si>
  <si>
    <t>Mundl Ondřej</t>
  </si>
  <si>
    <t>Nguyen Uy Vu</t>
  </si>
  <si>
    <t>Okhmat Tymofii</t>
  </si>
  <si>
    <t>Orlov Luka</t>
  </si>
  <si>
    <t>Palivoda Jakub</t>
  </si>
  <si>
    <t>Pavlů Richard</t>
  </si>
  <si>
    <t>Piš Oskar</t>
  </si>
  <si>
    <t>Polzer Eduard Viktor</t>
  </si>
  <si>
    <t>Ponomarev Mikhail</t>
  </si>
  <si>
    <t>Ponomarev Valentin</t>
  </si>
  <si>
    <t>Prokhorov Mikhail</t>
  </si>
  <si>
    <t>Přibylová Anna</t>
  </si>
  <si>
    <t>Raven Kristoffer Adrian</t>
  </si>
  <si>
    <t>Redmond Emma</t>
  </si>
  <si>
    <t>Rotrekl Václav</t>
  </si>
  <si>
    <t>Sedláček Hubert</t>
  </si>
  <si>
    <t>Semrádová Ellen</t>
  </si>
  <si>
    <t>1916</t>
  </si>
  <si>
    <t>Shevchenko Jardanan</t>
  </si>
  <si>
    <t>Shved Noam</t>
  </si>
  <si>
    <t>Schalenyk Matvii</t>
  </si>
  <si>
    <t>Siepoi Anuar</t>
  </si>
  <si>
    <t>Skřivan Rostislav</t>
  </si>
  <si>
    <t>Sleiman Rahme Michel</t>
  </si>
  <si>
    <t>Sluchevskyi David</t>
  </si>
  <si>
    <t>Slunečko Tomáš</t>
  </si>
  <si>
    <t>Stadničar Eduard</t>
  </si>
  <si>
    <t>Starikova Vasilina Nikolajevna</t>
  </si>
  <si>
    <t>Šedivý Ivan</t>
  </si>
  <si>
    <t>Širl David</t>
  </si>
  <si>
    <t>Šopov Robert</t>
  </si>
  <si>
    <t>Šťastný Jonáš</t>
  </si>
  <si>
    <t>Temirbek Alnur</t>
  </si>
  <si>
    <t>Timurova Amelia</t>
  </si>
  <si>
    <t>Todorova Veda</t>
  </si>
  <si>
    <t>Tran Dac Oliver Thinh</t>
  </si>
  <si>
    <t>Trenda Adam</t>
  </si>
  <si>
    <t>Trnka Ludvík</t>
  </si>
  <si>
    <t>Tsoukernik Leonel</t>
  </si>
  <si>
    <t>Tůmová Cyrila</t>
  </si>
  <si>
    <t>Týn Lukáš</t>
  </si>
  <si>
    <t>Týn Viktor</t>
  </si>
  <si>
    <t>Vega Vincent</t>
  </si>
  <si>
    <t>Verner Čeněk</t>
  </si>
  <si>
    <t>Veselý Michal</t>
  </si>
  <si>
    <t>Vodička Bedřich</t>
  </si>
  <si>
    <t>Vodička Přemysl</t>
  </si>
  <si>
    <t>Vondráček Antonín</t>
  </si>
  <si>
    <t>Vrána Theodor</t>
  </si>
  <si>
    <t>Vrba Antonín</t>
  </si>
  <si>
    <t>Vu Adam An</t>
  </si>
  <si>
    <t>Wimmerová Julie</t>
  </si>
  <si>
    <t>Witz Filip</t>
  </si>
  <si>
    <t>Andr Filip</t>
  </si>
  <si>
    <t>Aschenbrener Matias</t>
  </si>
  <si>
    <t>Aschenbrener Tobias</t>
  </si>
  <si>
    <t>Austin Robin</t>
  </si>
  <si>
    <t>415</t>
  </si>
  <si>
    <t>ŠACHY PRO RADOST!!</t>
  </si>
  <si>
    <t>Báječná Markéta</t>
  </si>
  <si>
    <t>Baxová Kateřina</t>
  </si>
  <si>
    <t>Benda Bohuslav</t>
  </si>
  <si>
    <t>Benda Václav</t>
  </si>
  <si>
    <t>Besleaga Ghenadie</t>
  </si>
  <si>
    <t>Bičištová Veronika</t>
  </si>
  <si>
    <t>Blaha Otakar Jan</t>
  </si>
  <si>
    <t>Bobková Lucie</t>
  </si>
  <si>
    <t>Bohuněk Jaroslav</t>
  </si>
  <si>
    <t>Brož Matyáš</t>
  </si>
  <si>
    <t>Brož Theo</t>
  </si>
  <si>
    <t>Buhna Amelia</t>
  </si>
  <si>
    <t>Cabrnoch Lukáš</t>
  </si>
  <si>
    <t>Calvo Devečková Rosa</t>
  </si>
  <si>
    <t>Cibulka Eliáš</t>
  </si>
  <si>
    <t>Crha Kryštof</t>
  </si>
  <si>
    <t>Csutkai Jakub</t>
  </si>
  <si>
    <t>Čadek Jan</t>
  </si>
  <si>
    <t>Čechovský Filip</t>
  </si>
  <si>
    <t>Čechovský Šimon</t>
  </si>
  <si>
    <t>Derenjuk Adam</t>
  </si>
  <si>
    <t>Devátý Arnošt</t>
  </si>
  <si>
    <t>Dowhamyla Tomáš</t>
  </si>
  <si>
    <t>Drahorád Kryštof</t>
  </si>
  <si>
    <t>Drobný Jan</t>
  </si>
  <si>
    <t>Duha Maxim</t>
  </si>
  <si>
    <t>Fadrná Michaela</t>
  </si>
  <si>
    <t>Filgas Robert</t>
  </si>
  <si>
    <t>Fouček Štěpán</t>
  </si>
  <si>
    <t>Futtera Ladislav</t>
  </si>
  <si>
    <t>Gajdoš Gabriel</t>
  </si>
  <si>
    <t>Gregorová Martina</t>
  </si>
  <si>
    <t>Grögerová Natálie</t>
  </si>
  <si>
    <t>Gürtler Liliana</t>
  </si>
  <si>
    <t>Hadrabová Laura</t>
  </si>
  <si>
    <t>Haller Tadeáš</t>
  </si>
  <si>
    <t>Harangová Natálie</t>
  </si>
  <si>
    <t>Háša Martin</t>
  </si>
  <si>
    <t>Hauser Marek</t>
  </si>
  <si>
    <t>Havlíček Petr</t>
  </si>
  <si>
    <t>Havlík Robin</t>
  </si>
  <si>
    <t>Holada Lukáš</t>
  </si>
  <si>
    <t>Holovačko František</t>
  </si>
  <si>
    <t>Hrabě Tomáš</t>
  </si>
  <si>
    <t>Hrníčko Tomáš</t>
  </si>
  <si>
    <t>Hroch Barnabáš</t>
  </si>
  <si>
    <t>Hubáček Libor</t>
  </si>
  <si>
    <t>Chorváth Matyáš</t>
  </si>
  <si>
    <t>554</t>
  </si>
  <si>
    <t>OCTOPUS CHESS z. s.</t>
  </si>
  <si>
    <t>Janyšynová Marie</t>
  </si>
  <si>
    <t>Jára Zbyněk</t>
  </si>
  <si>
    <t>Jedlan Jakub</t>
  </si>
  <si>
    <t>Jerman Jakub</t>
  </si>
  <si>
    <t>Jiřinec Matyáš</t>
  </si>
  <si>
    <t>Jonáš Jakub</t>
  </si>
  <si>
    <t>Jukl Jakub</t>
  </si>
  <si>
    <t>Kadlec Vítek</t>
  </si>
  <si>
    <t>Kočí Gabriel</t>
  </si>
  <si>
    <t>Koriták Adam</t>
  </si>
  <si>
    <t>Král Šimon</t>
  </si>
  <si>
    <t>Krása Václav</t>
  </si>
  <si>
    <t>Krejčí Marek</t>
  </si>
  <si>
    <t>Krejčíková Adéla</t>
  </si>
  <si>
    <t>Křikava David</t>
  </si>
  <si>
    <t>Kubeček Jan</t>
  </si>
  <si>
    <t>Kuběnová Miriam</t>
  </si>
  <si>
    <t>Kučerová Alena</t>
  </si>
  <si>
    <t>Kvaková Tereza</t>
  </si>
  <si>
    <t>Láska Ondřej</t>
  </si>
  <si>
    <t>Lid Dominik</t>
  </si>
  <si>
    <t>Lišková Amy</t>
  </si>
  <si>
    <t>Litera Ida</t>
  </si>
  <si>
    <t>Litera Jonáš</t>
  </si>
  <si>
    <t>Lopata Štěpán</t>
  </si>
  <si>
    <t>Lopatka Marek</t>
  </si>
  <si>
    <t>Lopatková Elen</t>
  </si>
  <si>
    <t>Lukeš Filip</t>
  </si>
  <si>
    <t>Maliňák Tomáš</t>
  </si>
  <si>
    <t>Maloy Devon</t>
  </si>
  <si>
    <t>Martinez Angel Julian</t>
  </si>
  <si>
    <t>Matyska Felix</t>
  </si>
  <si>
    <t>Michal Rostislav</t>
  </si>
  <si>
    <t>Mikeš Jakub</t>
  </si>
  <si>
    <t>Motyka Josef</t>
  </si>
  <si>
    <t>Nedvěd Jan</t>
  </si>
  <si>
    <t>Nedvídek Jakub</t>
  </si>
  <si>
    <t>Němcová Antonie</t>
  </si>
  <si>
    <t>Novák Alex</t>
  </si>
  <si>
    <t>Oleskiv David</t>
  </si>
  <si>
    <t>Oumrt Michael</t>
  </si>
  <si>
    <t>Pačes Josef</t>
  </si>
  <si>
    <t>Pavlis Jáchym</t>
  </si>
  <si>
    <t>Pechlát Matyáš</t>
  </si>
  <si>
    <t>Pergler František</t>
  </si>
  <si>
    <t>Petr Vít</t>
  </si>
  <si>
    <t>Pieter Radek</t>
  </si>
  <si>
    <t>Plichta Tomáš</t>
  </si>
  <si>
    <t>Polnický Jakub</t>
  </si>
  <si>
    <t>Pospíšil Robert</t>
  </si>
  <si>
    <t>Procházková Helena</t>
  </si>
  <si>
    <t>Průcha Theodor</t>
  </si>
  <si>
    <t>Rek Denis</t>
  </si>
  <si>
    <t>Revell Filip James</t>
  </si>
  <si>
    <t>Röder Štěpán</t>
  </si>
  <si>
    <t>Ryenchindorj Temuulen</t>
  </si>
  <si>
    <t>Řádek Marek</t>
  </si>
  <si>
    <t>Říha Thomas</t>
  </si>
  <si>
    <t>Sahlénová Tereza</t>
  </si>
  <si>
    <t>Sauer Filip</t>
  </si>
  <si>
    <t>Sedmihorský Jonáš</t>
  </si>
  <si>
    <t>Setnička Vojtěch</t>
  </si>
  <si>
    <t>Schmalzová Michaela</t>
  </si>
  <si>
    <t>Schubert Johan</t>
  </si>
  <si>
    <t>Schuster Matyáš</t>
  </si>
  <si>
    <t>Siegert Vendelín</t>
  </si>
  <si>
    <t>Simerský Petr</t>
  </si>
  <si>
    <t>Slunečko David</t>
  </si>
  <si>
    <t>Sprinzů Nikol</t>
  </si>
  <si>
    <t>Staňková Andrea</t>
  </si>
  <si>
    <t>Staňková Laura</t>
  </si>
  <si>
    <t>Stárek Sebastian</t>
  </si>
  <si>
    <t>Stemberk Filip</t>
  </si>
  <si>
    <t>Suchý Aleš</t>
  </si>
  <si>
    <t>Suk Václav</t>
  </si>
  <si>
    <t>Svoboda Michael</t>
  </si>
  <si>
    <t>Šilhan Vojtěch</t>
  </si>
  <si>
    <t>Šiman Petr</t>
  </si>
  <si>
    <t>Šonka Adam</t>
  </si>
  <si>
    <t>Špačková Adéla</t>
  </si>
  <si>
    <t>Špot Václav</t>
  </si>
  <si>
    <t>Šťovíček Jan</t>
  </si>
  <si>
    <t>Švarc Jaroslav</t>
  </si>
  <si>
    <t>Švejdar Adam</t>
  </si>
  <si>
    <t>Talafant Kryštof Jáchym</t>
  </si>
  <si>
    <t>Talafantová Jenovéfa Marie</t>
  </si>
  <si>
    <t>Tauchman Jaroslav</t>
  </si>
  <si>
    <t>Thomayer Tadeáš</t>
  </si>
  <si>
    <t>Tokár Zdenko</t>
  </si>
  <si>
    <t>Toman Timothy</t>
  </si>
  <si>
    <t>Tužinčin Radim</t>
  </si>
  <si>
    <t>Vacek Mikuláš</t>
  </si>
  <si>
    <t>Vajdíková Iva</t>
  </si>
  <si>
    <t>Vakuliuk Roman</t>
  </si>
  <si>
    <t>Valach Ondřej</t>
  </si>
  <si>
    <t>Valta Jakub</t>
  </si>
  <si>
    <t>Vaníček Tadeáš</t>
  </si>
  <si>
    <t>Vávrová Ema</t>
  </si>
  <si>
    <t>Vedral Lukáš</t>
  </si>
  <si>
    <t>Veselá Veronika</t>
  </si>
  <si>
    <t>Vidrna Václav</t>
  </si>
  <si>
    <t>Vidrna Vojtěch</t>
  </si>
  <si>
    <t>Vítek Lucas</t>
  </si>
  <si>
    <t>Vondráček Richard</t>
  </si>
  <si>
    <t>Vondrka Michal</t>
  </si>
  <si>
    <t>Voráček Jan</t>
  </si>
  <si>
    <t>Vrážel Ondřej</t>
  </si>
  <si>
    <t>Zákora Lukáš</t>
  </si>
  <si>
    <t>Zelená Hana</t>
  </si>
  <si>
    <t>Zůna Josef</t>
  </si>
  <si>
    <t>Žák Janek</t>
  </si>
  <si>
    <t>Žák Marek</t>
  </si>
  <si>
    <t>Žatečka Vítek</t>
  </si>
  <si>
    <t>Anderle Tomáš</t>
  </si>
  <si>
    <t>Baier Filip</t>
  </si>
  <si>
    <t>Bartyzalová Luana Terra</t>
  </si>
  <si>
    <t>Bartyzalová Michaela Terra</t>
  </si>
  <si>
    <t>Bayarjargal Garidkhuu</t>
  </si>
  <si>
    <t>Šachový klub Sedlo</t>
  </si>
  <si>
    <t>Bohomol Kyrylo</t>
  </si>
  <si>
    <t>Bous Matěj</t>
  </si>
  <si>
    <t>Červenka Kristián</t>
  </si>
  <si>
    <t>Dvořák Tadeáš</t>
  </si>
  <si>
    <t>Eliášek Daniel</t>
  </si>
  <si>
    <t>Foltýnek Michal</t>
  </si>
  <si>
    <t>Franta Jan</t>
  </si>
  <si>
    <t>Fríd Lukáš</t>
  </si>
  <si>
    <t>Greguš Michal</t>
  </si>
  <si>
    <t>Hančl Pavel</t>
  </si>
  <si>
    <t>Ho Trong Khang</t>
  </si>
  <si>
    <t>Hofbauer Ondra</t>
  </si>
  <si>
    <t>Holas Lukáš</t>
  </si>
  <si>
    <t>Chval Ladislav</t>
  </si>
  <si>
    <t>Jedlička Matouš</t>
  </si>
  <si>
    <t>Jirsa Michal</t>
  </si>
  <si>
    <t>Kocmánek Tomáš</t>
  </si>
  <si>
    <t>Koutník Kryštof</t>
  </si>
  <si>
    <t>Krafl Lukáš</t>
  </si>
  <si>
    <t>Kripner Vojtěch</t>
  </si>
  <si>
    <t>Matějková Ela</t>
  </si>
  <si>
    <t>Mráz Vojtěch</t>
  </si>
  <si>
    <t>Nguyen Dinh Manh Duc</t>
  </si>
  <si>
    <t>Nguyen Minh Ngoc</t>
  </si>
  <si>
    <t>Nguyen Ngoc Tu Anh</t>
  </si>
  <si>
    <t>Nguyen Tuan Kiet</t>
  </si>
  <si>
    <t>Novák Jaroslav</t>
  </si>
  <si>
    <t>Pacák Tadeáš</t>
  </si>
  <si>
    <t>Paukeje Benjamin</t>
  </si>
  <si>
    <t>Pintér Jan</t>
  </si>
  <si>
    <t>Pixová Anežka</t>
  </si>
  <si>
    <t>Pouzar František</t>
  </si>
  <si>
    <t>Prüher Jan</t>
  </si>
  <si>
    <t>Přibyl Roman</t>
  </si>
  <si>
    <t>Rákosník Matyáš</t>
  </si>
  <si>
    <t>Řehka Hynek</t>
  </si>
  <si>
    <t>Sidenko Kosťa</t>
  </si>
  <si>
    <t>Smejkal Jakub</t>
  </si>
  <si>
    <t>Smeykal Karel</t>
  </si>
  <si>
    <t>Svatek Daniel</t>
  </si>
  <si>
    <t>Svoboda Eliáš František</t>
  </si>
  <si>
    <t>Svoboda Jonáš</t>
  </si>
  <si>
    <t>Svobodová Anita</t>
  </si>
  <si>
    <t>Šenolt Radim</t>
  </si>
  <si>
    <t>Šilhan Michal</t>
  </si>
  <si>
    <t>Šísl Matěj</t>
  </si>
  <si>
    <t>Šmajcl Filip</t>
  </si>
  <si>
    <t>Štěrba David</t>
  </si>
  <si>
    <t>Šulc Roman</t>
  </si>
  <si>
    <t>Tomek Miloslav</t>
  </si>
  <si>
    <t>Turek Jozef</t>
  </si>
  <si>
    <t>Vaňásek Jakub</t>
  </si>
  <si>
    <t>Vaněk Vladimír</t>
  </si>
  <si>
    <t>Větrovský Vítek</t>
  </si>
  <si>
    <t>Žmolík Adam</t>
  </si>
  <si>
    <t>Čedíková Alžběta Anna</t>
  </si>
  <si>
    <t>Dlubal Marek</t>
  </si>
  <si>
    <t>Glaserová Zlata</t>
  </si>
  <si>
    <t>Goldschmidová Anna</t>
  </si>
  <si>
    <t>Hamáček Matyáš</t>
  </si>
  <si>
    <t>Hanzlíková Kristýna</t>
  </si>
  <si>
    <t>Jíša Vojtěch</t>
  </si>
  <si>
    <t>Kalčík Jan</t>
  </si>
  <si>
    <t>Kanda Imrich</t>
  </si>
  <si>
    <t>Kavina Jonáš</t>
  </si>
  <si>
    <t>Krouza Jan</t>
  </si>
  <si>
    <t>Litvichenko Roman</t>
  </si>
  <si>
    <t>Lopata Matyáš</t>
  </si>
  <si>
    <t>Mašková Veronika</t>
  </si>
  <si>
    <t>Nauš Jindřich</t>
  </si>
  <si>
    <t>Nauš Ondřej</t>
  </si>
  <si>
    <t>Nová Anežka Doubravka</t>
  </si>
  <si>
    <t>Pashku Vasyl</t>
  </si>
  <si>
    <t>Povozniucov Stanislav</t>
  </si>
  <si>
    <t>Prais Filip</t>
  </si>
  <si>
    <t>Praszler Václav</t>
  </si>
  <si>
    <t>Prokopius Jan</t>
  </si>
  <si>
    <t>1912</t>
  </si>
  <si>
    <t>Saleh Mohamad Al</t>
  </si>
  <si>
    <t>Sidorenko Daniel</t>
  </si>
  <si>
    <t>Smolař Matěj</t>
  </si>
  <si>
    <t>Snášelová Lenka</t>
  </si>
  <si>
    <t>Sopr Jindřich</t>
  </si>
  <si>
    <t>Sopr Miroslav</t>
  </si>
  <si>
    <t>Šedivý Tomáš</t>
  </si>
  <si>
    <t>Šimon Sebastián</t>
  </si>
  <si>
    <t>Šmakalová Lenka</t>
  </si>
  <si>
    <t>Štrunc Jindřich</t>
  </si>
  <si>
    <t>Švejnoch Marek</t>
  </si>
  <si>
    <t>Švígler Vojtěch</t>
  </si>
  <si>
    <t>Tauber Jakub</t>
  </si>
  <si>
    <t>Tran Duc Dung</t>
  </si>
  <si>
    <t>Trhlík Michal</t>
  </si>
  <si>
    <t>Zadražil Jonáš</t>
  </si>
  <si>
    <t>TJ Olympie Hroznětín z.s.</t>
  </si>
  <si>
    <t>Benda Vojtěch</t>
  </si>
  <si>
    <t>Beneš Jeroným Jan</t>
  </si>
  <si>
    <t>Branžovský Denis</t>
  </si>
  <si>
    <t>Čech Antonín</t>
  </si>
  <si>
    <t>Černý Vít</t>
  </si>
  <si>
    <t>Dibelka Denis</t>
  </si>
  <si>
    <t>Dziuba Dariia</t>
  </si>
  <si>
    <t>Flam Miroslav</t>
  </si>
  <si>
    <t>Harant Miroslav</t>
  </si>
  <si>
    <t>Heka Tomáš</t>
  </si>
  <si>
    <t>Heřman Tomáš</t>
  </si>
  <si>
    <t>Heřmánek Ladislav</t>
  </si>
  <si>
    <t>Chomát Marek</t>
  </si>
  <si>
    <t>Ishibashi Ayden</t>
  </si>
  <si>
    <t>Jarema Štěpán Přemysl</t>
  </si>
  <si>
    <t>Kočerhan Iryna Ivanivna</t>
  </si>
  <si>
    <t>Koudelka Ondřej</t>
  </si>
  <si>
    <t>Krejza Daniel</t>
  </si>
  <si>
    <t>Leiter Jan</t>
  </si>
  <si>
    <t>Loužil Miroslav</t>
  </si>
  <si>
    <t>Navrátil Jaroslav</t>
  </si>
  <si>
    <t>Nedvěd Marek</t>
  </si>
  <si>
    <t>Nguyen David</t>
  </si>
  <si>
    <t>Nguyen Lé Nam Anh</t>
  </si>
  <si>
    <t>Perqler Adam</t>
  </si>
  <si>
    <t>Šachový oddíl Aš</t>
  </si>
  <si>
    <t>Popelka Marek</t>
  </si>
  <si>
    <t>Randa Josef</t>
  </si>
  <si>
    <t>Retamal Filip</t>
  </si>
  <si>
    <t>Reynvoet Šárka</t>
  </si>
  <si>
    <t>Rykl Adam</t>
  </si>
  <si>
    <t>Selenge Aldar</t>
  </si>
  <si>
    <t>Schrámek Jiří</t>
  </si>
  <si>
    <t>Sichko Veronika</t>
  </si>
  <si>
    <t>Slichenko Maksim</t>
  </si>
  <si>
    <t>Suja Ondřej</t>
  </si>
  <si>
    <t>Šefl Vendelín</t>
  </si>
  <si>
    <t>Širochman Petr</t>
  </si>
  <si>
    <t>Švehla Marek</t>
  </si>
  <si>
    <t>Tlustý Jiří</t>
  </si>
  <si>
    <t>Vu Viet Cuong</t>
  </si>
  <si>
    <t>Zelenková Anna</t>
  </si>
  <si>
    <t>Žoha Jakub</t>
  </si>
  <si>
    <t>Žoha Jonáš</t>
  </si>
  <si>
    <t>Adámek Jindřich</t>
  </si>
  <si>
    <t>Balák Jiří</t>
  </si>
  <si>
    <t>Bennett Jakson Anthony</t>
  </si>
  <si>
    <t>Bláha Kryštof</t>
  </si>
  <si>
    <t>Bláhová Andrea</t>
  </si>
  <si>
    <t>Bui Manh Tien</t>
  </si>
  <si>
    <t>Bžochová Lillian Fleur</t>
  </si>
  <si>
    <t>Čudík Martin</t>
  </si>
  <si>
    <t>Dokoupil Filip</t>
  </si>
  <si>
    <t>Drobný Michal</t>
  </si>
  <si>
    <t>Dvořáková Marika</t>
  </si>
  <si>
    <t>Fišerová Alexandra</t>
  </si>
  <si>
    <t>Franěk Prokop</t>
  </si>
  <si>
    <t>Gallistlová Karolína</t>
  </si>
  <si>
    <t>Gros Jakub</t>
  </si>
  <si>
    <t>Grusser Daniel</t>
  </si>
  <si>
    <t>Houda Jakub</t>
  </si>
  <si>
    <t>Hrvol Maxmilián</t>
  </si>
  <si>
    <t>Jandus David</t>
  </si>
  <si>
    <t>Jičínský David</t>
  </si>
  <si>
    <t>Kollarová Gabriela</t>
  </si>
  <si>
    <t>Kopecký Oldřich</t>
  </si>
  <si>
    <t>Kopta Petr</t>
  </si>
  <si>
    <t>Košinár Vojtěch</t>
  </si>
  <si>
    <t>Králíček Daniel</t>
  </si>
  <si>
    <t>Kulhavý Vojtěch</t>
  </si>
  <si>
    <t>Kult Antonín</t>
  </si>
  <si>
    <t>Kuncl Vojtěch</t>
  </si>
  <si>
    <t>Máslo Daniel</t>
  </si>
  <si>
    <t>Mehessen Omar Amr</t>
  </si>
  <si>
    <t>Müller Andreas</t>
  </si>
  <si>
    <t>Müllerová Sofie</t>
  </si>
  <si>
    <t>Murzin Maxim Olegovič</t>
  </si>
  <si>
    <t>Nguyen Viet Thai</t>
  </si>
  <si>
    <t>Pecha Karel</t>
  </si>
  <si>
    <t>Podráský Michal</t>
  </si>
  <si>
    <t>Povr Milan</t>
  </si>
  <si>
    <t>Prokš Michal</t>
  </si>
  <si>
    <t>Sádecký Filip Martin</t>
  </si>
  <si>
    <t>Samoilenko Kyryl</t>
  </si>
  <si>
    <t>Severák Theodor</t>
  </si>
  <si>
    <t>Shemota Oleksandr</t>
  </si>
  <si>
    <t>Skalický Jakub</t>
  </si>
  <si>
    <t>Skalický Vít</t>
  </si>
  <si>
    <t>Šatánková Valerie</t>
  </si>
  <si>
    <t>Šedý Jakub</t>
  </si>
  <si>
    <t>Šimáček Jan</t>
  </si>
  <si>
    <t>Šmídl Josef</t>
  </si>
  <si>
    <t>Tvrz Adam</t>
  </si>
  <si>
    <t>Tvrz Petr</t>
  </si>
  <si>
    <t>Vavřín Štěpán</t>
  </si>
  <si>
    <t>Vopatová Natálie</t>
  </si>
  <si>
    <t>Vrábeľ Matyáš</t>
  </si>
  <si>
    <t>Vrána Tomáš</t>
  </si>
  <si>
    <t>Zelinger Jiří</t>
  </si>
  <si>
    <t>Zhukovin Yehor</t>
  </si>
  <si>
    <t>Arnošt Čeněk</t>
  </si>
  <si>
    <t>Arnošt Eduard</t>
  </si>
  <si>
    <t>Bukva Šimon</t>
  </si>
  <si>
    <t>Bulušek Janek</t>
  </si>
  <si>
    <t>Čermák David</t>
  </si>
  <si>
    <t>Drbohlav Mikuláš</t>
  </si>
  <si>
    <t>Eldessouki Omar</t>
  </si>
  <si>
    <t>Fantová Ema</t>
  </si>
  <si>
    <t>Fiala Ondřej</t>
  </si>
  <si>
    <t>Hart David</t>
  </si>
  <si>
    <t>Havlíčková Zora</t>
  </si>
  <si>
    <t>Havrda Adam</t>
  </si>
  <si>
    <t>Hortvík Kryštof</t>
  </si>
  <si>
    <t>Hübnerová Josefína</t>
  </si>
  <si>
    <t>Chytil Radovan</t>
  </si>
  <si>
    <t>Jakimič Liam</t>
  </si>
  <si>
    <t>Jihlavec Šimon</t>
  </si>
  <si>
    <t>Jílková Marika</t>
  </si>
  <si>
    <t>Koun Bartoloměj</t>
  </si>
  <si>
    <t>Krupková Petra</t>
  </si>
  <si>
    <t>Machová Karolína</t>
  </si>
  <si>
    <t>Machulda Vladimír</t>
  </si>
  <si>
    <t>Melichárek Matěj</t>
  </si>
  <si>
    <t>Mengler Alan</t>
  </si>
  <si>
    <t>Němcová Anna</t>
  </si>
  <si>
    <t>Němec Ladislav</t>
  </si>
  <si>
    <t>Nesvadbová Marie</t>
  </si>
  <si>
    <t>Paul Matyáš</t>
  </si>
  <si>
    <t>Pittner Adam</t>
  </si>
  <si>
    <t>Polshynskyi  Andrii</t>
  </si>
  <si>
    <t>Popovyč Artur</t>
  </si>
  <si>
    <t>Požár Vojtěch</t>
  </si>
  <si>
    <t>Převrátil Dalibor</t>
  </si>
  <si>
    <t>Putz Matyáš</t>
  </si>
  <si>
    <t>Randák Mikuláš</t>
  </si>
  <si>
    <t>Rejman Dominik</t>
  </si>
  <si>
    <t>Sčerba Ladislav</t>
  </si>
  <si>
    <t>Sehnalová Veronika</t>
  </si>
  <si>
    <t>Sobotík Matěj</t>
  </si>
  <si>
    <t>Strachota Vítek</t>
  </si>
  <si>
    <t>Strachota Vojtěch</t>
  </si>
  <si>
    <t>Štejfová Antonie</t>
  </si>
  <si>
    <t>Štryncl Josef</t>
  </si>
  <si>
    <t>Šváb Mikuláš</t>
  </si>
  <si>
    <t>Švasta Lukáš</t>
  </si>
  <si>
    <t>Trsek Jan</t>
  </si>
  <si>
    <t>Tsantsala Roman</t>
  </si>
  <si>
    <t>Uxa Michael</t>
  </si>
  <si>
    <t>Velebil Miroslav</t>
  </si>
  <si>
    <t>Vojnová Petra</t>
  </si>
  <si>
    <t>Vosáhlo Eliáš</t>
  </si>
  <si>
    <t>Votus Maiia</t>
  </si>
  <si>
    <t>Votus Marta</t>
  </si>
  <si>
    <t>Yakym Matvii</t>
  </si>
  <si>
    <t>Zahradníček Filip</t>
  </si>
  <si>
    <t>Zachelová Štěpánka</t>
  </si>
  <si>
    <t>Zajícová Barbora</t>
  </si>
  <si>
    <t>Adane Daniel Temesgen</t>
  </si>
  <si>
    <t>Althukova Polina</t>
  </si>
  <si>
    <t>1914</t>
  </si>
  <si>
    <t>Bia Daniele</t>
  </si>
  <si>
    <t>213</t>
  </si>
  <si>
    <t>ŠK Šachonoše</t>
  </si>
  <si>
    <t>Boleček Jonáš</t>
  </si>
  <si>
    <t>Cölba Miroslav</t>
  </si>
  <si>
    <t>Cölba Richard</t>
  </si>
  <si>
    <t>Derner Filip</t>
  </si>
  <si>
    <t>Dusbaba Antonín</t>
  </si>
  <si>
    <t>Faťu Fabian Adrian</t>
  </si>
  <si>
    <t>Furkalov Tomáš</t>
  </si>
  <si>
    <t>Gabara Vít</t>
  </si>
  <si>
    <t>Ghais Adam</t>
  </si>
  <si>
    <t>Ghaisová Barbora</t>
  </si>
  <si>
    <t>Hanáček Maxián</t>
  </si>
  <si>
    <t>Havel David</t>
  </si>
  <si>
    <t>Hlava Tomáš</t>
  </si>
  <si>
    <t>Hlávka Miloslav</t>
  </si>
  <si>
    <t>Hofman Jakub</t>
  </si>
  <si>
    <t>Horvát Matěj</t>
  </si>
  <si>
    <t>Hrab Heorhii</t>
  </si>
  <si>
    <t>Hýbl Dominik</t>
  </si>
  <si>
    <t>Johnson Finn</t>
  </si>
  <si>
    <t>Kakychev Vladyslav</t>
  </si>
  <si>
    <t>Kalenský Adam</t>
  </si>
  <si>
    <t>Kaloč Otakar</t>
  </si>
  <si>
    <t>Karmáček Prokop</t>
  </si>
  <si>
    <t>Konopáč Albert</t>
  </si>
  <si>
    <t>Korcina Karel</t>
  </si>
  <si>
    <t>Korcinskij Jan</t>
  </si>
  <si>
    <t>Kotlant Jan</t>
  </si>
  <si>
    <t>Kremzar Petr</t>
  </si>
  <si>
    <t>Kudrna Tomáš</t>
  </si>
  <si>
    <t>Kulda Michael</t>
  </si>
  <si>
    <t>Lhota David</t>
  </si>
  <si>
    <t>Lhota Matěj</t>
  </si>
  <si>
    <t>Lütfüoglu Nikol Cicek</t>
  </si>
  <si>
    <t>Mičan Albert</t>
  </si>
  <si>
    <t>Moravec Martin</t>
  </si>
  <si>
    <t>Nagy Tomáš</t>
  </si>
  <si>
    <t>Orság Vojtěch</t>
  </si>
  <si>
    <t>Ostrožlík Martin</t>
  </si>
  <si>
    <t>Pacholík Václav</t>
  </si>
  <si>
    <t>Petrakovič Ondřej</t>
  </si>
  <si>
    <t>Pham Khanh Nam</t>
  </si>
  <si>
    <t>Piddubna Olha</t>
  </si>
  <si>
    <t>Piddubnyi Viktor</t>
  </si>
  <si>
    <t>Rudnytskyi Illia</t>
  </si>
  <si>
    <t>Stehlík Tomáš</t>
  </si>
  <si>
    <t>Stejskalová Klára</t>
  </si>
  <si>
    <t>Šanda Pavel</t>
  </si>
  <si>
    <t>Šlesinger Ivo</t>
  </si>
  <si>
    <t>Špingr Petr</t>
  </si>
  <si>
    <t>Štíhél Vojtěch</t>
  </si>
  <si>
    <t>Švec Ondřej</t>
  </si>
  <si>
    <t>Tauchman Ondřej</t>
  </si>
  <si>
    <t>Tekl Otto</t>
  </si>
  <si>
    <t>Teklová Ester</t>
  </si>
  <si>
    <t>Texl Daniel</t>
  </si>
  <si>
    <t>Trefný Vlastimil</t>
  </si>
  <si>
    <t>Vaněk Václav</t>
  </si>
  <si>
    <t>Váša Martin</t>
  </si>
  <si>
    <t>Vejžvalda Vojtěch</t>
  </si>
  <si>
    <t>Vodičková Eva</t>
  </si>
  <si>
    <t>Vrba Milan</t>
  </si>
  <si>
    <t>Vu Le Duc Tri</t>
  </si>
  <si>
    <t>Vyzhha Yaroslav</t>
  </si>
  <si>
    <t>Zábranský Adrian</t>
  </si>
  <si>
    <t>Žabokrtská  Anna</t>
  </si>
  <si>
    <t>Žaludková Julie</t>
  </si>
  <si>
    <t>Bárta Jan</t>
  </si>
  <si>
    <t>SK Řetůvka, z.s</t>
  </si>
  <si>
    <t>Bártová Leona Gabriela</t>
  </si>
  <si>
    <t>Bednář Prokop</t>
  </si>
  <si>
    <t>Bohuněk Miloslav</t>
  </si>
  <si>
    <t>Brychta Ivan</t>
  </si>
  <si>
    <t>Bureš Michal</t>
  </si>
  <si>
    <t>Červinka Jan</t>
  </si>
  <si>
    <t>Desonov Andrii</t>
  </si>
  <si>
    <t>Dopita Gabriel</t>
  </si>
  <si>
    <t>Dopita Sebastian</t>
  </si>
  <si>
    <t>Ficner Lukáš</t>
  </si>
  <si>
    <t>Hajzler Ondřej</t>
  </si>
  <si>
    <t>Haken Zdislav</t>
  </si>
  <si>
    <t>Haman Jaroslav</t>
  </si>
  <si>
    <t>Holomek Radim</t>
  </si>
  <si>
    <t>Homolka Štěpán</t>
  </si>
  <si>
    <t>Chaloupecká Tereza</t>
  </si>
  <si>
    <t>Jedlička Kryštof</t>
  </si>
  <si>
    <t>Jirmásek Antonín</t>
  </si>
  <si>
    <t>Kalousová Eva Jiřina</t>
  </si>
  <si>
    <t>Kalousová Julie Antonie</t>
  </si>
  <si>
    <t>Karpíšek Matěj</t>
  </si>
  <si>
    <t>Kašpar Vlastimil</t>
  </si>
  <si>
    <t>Klein Štěpán</t>
  </si>
  <si>
    <t>Komarovský Pavel</t>
  </si>
  <si>
    <t>Koukol Dominik</t>
  </si>
  <si>
    <t>Kučera Eduard</t>
  </si>
  <si>
    <t>Kuchynka Šimon</t>
  </si>
  <si>
    <t>Mlejnek Tomáš</t>
  </si>
  <si>
    <t>Morávek Pavel</t>
  </si>
  <si>
    <t>Nikl Tibor</t>
  </si>
  <si>
    <t>Novotná Františka</t>
  </si>
  <si>
    <t>Pešek Mikuláš</t>
  </si>
  <si>
    <t>Petráň Marek</t>
  </si>
  <si>
    <t>Petružálková Eliška</t>
  </si>
  <si>
    <t>Pluhař Dominik</t>
  </si>
  <si>
    <t>Poláková Jedličková Petra</t>
  </si>
  <si>
    <t>Rédl Sebastian</t>
  </si>
  <si>
    <t>Rokos Václav</t>
  </si>
  <si>
    <t>Safínek Filip</t>
  </si>
  <si>
    <t>Salač Ivan</t>
  </si>
  <si>
    <t>Salač Petr</t>
  </si>
  <si>
    <t>Slanina Šimon</t>
  </si>
  <si>
    <t>Šárová Amálie</t>
  </si>
  <si>
    <t>Štěpánek Michal</t>
  </si>
  <si>
    <t>Tomiška Jiří</t>
  </si>
  <si>
    <t>Tran Van Thien Petr</t>
  </si>
  <si>
    <t>Tran Xuan Loc</t>
  </si>
  <si>
    <t>Trubka Artur</t>
  </si>
  <si>
    <t>Trynkl Jakub</t>
  </si>
  <si>
    <t>Tyller Vítek</t>
  </si>
  <si>
    <t>Vašíček Jáchym</t>
  </si>
  <si>
    <t>Veverka Radek</t>
  </si>
  <si>
    <t>Weiss Tomáš</t>
  </si>
  <si>
    <t>Yarmoshevych Ihor</t>
  </si>
  <si>
    <t>Žembery Matěj</t>
  </si>
  <si>
    <t>Abraham Martin</t>
  </si>
  <si>
    <t>Bukáček Martin</t>
  </si>
  <si>
    <t>Čelanský Jindřich</t>
  </si>
  <si>
    <t>Čelanský Martin</t>
  </si>
  <si>
    <t>Dmytriiev Vladyslav</t>
  </si>
  <si>
    <t>Dolejší Jakub</t>
  </si>
  <si>
    <t>Doležal Vojtěch Lubomír</t>
  </si>
  <si>
    <t>Havlů Adam</t>
  </si>
  <si>
    <t>Kovács Dénes</t>
  </si>
  <si>
    <t>Kozojed Lukáš</t>
  </si>
  <si>
    <t>Kurta Konstantin</t>
  </si>
  <si>
    <t>Lorencová Štěpánka</t>
  </si>
  <si>
    <t>Mach Sebastián</t>
  </si>
  <si>
    <t>Náchodský Jakub</t>
  </si>
  <si>
    <t>Navrátil Antonín</t>
  </si>
  <si>
    <t>Petrecký Igor</t>
  </si>
  <si>
    <t>Pivoňka František</t>
  </si>
  <si>
    <t>Procházka Smil</t>
  </si>
  <si>
    <t>Říčanová Beáta</t>
  </si>
  <si>
    <t>Starý Karel</t>
  </si>
  <si>
    <t>Synek Tobiáš</t>
  </si>
  <si>
    <t>Šimák David</t>
  </si>
  <si>
    <t>Vaňková Šárka</t>
  </si>
  <si>
    <t>Vlna Jiří</t>
  </si>
  <si>
    <t>Žatečka Josef</t>
  </si>
  <si>
    <t>Andres Tereza</t>
  </si>
  <si>
    <t>Antal Michal</t>
  </si>
  <si>
    <t>Báča Jan</t>
  </si>
  <si>
    <t>Báča Ondřej</t>
  </si>
  <si>
    <t>Bakoš Bystrík</t>
  </si>
  <si>
    <t>Benda Štěpán</t>
  </si>
  <si>
    <t>Beric Ivan</t>
  </si>
  <si>
    <t>Bezuhlyi Danylo</t>
  </si>
  <si>
    <t>Blažek Petr</t>
  </si>
  <si>
    <t>Bobčík Šimon</t>
  </si>
  <si>
    <t>Böhm Jakub</t>
  </si>
  <si>
    <t>Brauner Karel</t>
  </si>
  <si>
    <t>Brázdil Cyril</t>
  </si>
  <si>
    <t>Broskvová Sofie</t>
  </si>
  <si>
    <t>Brucker Felix</t>
  </si>
  <si>
    <t>Cagaš Arthur</t>
  </si>
  <si>
    <t>Cihlář Ondřej</t>
  </si>
  <si>
    <t>Coufalová Alice</t>
  </si>
  <si>
    <t>Coufalová Eliška</t>
  </si>
  <si>
    <t>Čačík Kryštof</t>
  </si>
  <si>
    <t>Čech Artur</t>
  </si>
  <si>
    <t>Česlíková Markéta</t>
  </si>
  <si>
    <t>Drbal Jakub</t>
  </si>
  <si>
    <t>Elsner Tadeáš</t>
  </si>
  <si>
    <t>Frei Ema</t>
  </si>
  <si>
    <t>Frei Lukáš</t>
  </si>
  <si>
    <t>Galecki Alexandra</t>
  </si>
  <si>
    <t>Guričan Tobias</t>
  </si>
  <si>
    <t>Halas Tomáš</t>
  </si>
  <si>
    <t>Helia Lukáš</t>
  </si>
  <si>
    <t>Horký Mikuláš</t>
  </si>
  <si>
    <t>Houšť Jiří</t>
  </si>
  <si>
    <t>Hrnčiřík Lukáš</t>
  </si>
  <si>
    <t>Hurych Zdeněk</t>
  </si>
  <si>
    <t>Janák Václav</t>
  </si>
  <si>
    <t>Jankola Mario</t>
  </si>
  <si>
    <t>Joura Hubert</t>
  </si>
  <si>
    <t>Joura Hugo</t>
  </si>
  <si>
    <t>Kalod Jáchym</t>
  </si>
  <si>
    <t>Kirchner Jiří</t>
  </si>
  <si>
    <t>Kiša Daniel</t>
  </si>
  <si>
    <t>Klemeš Lilly Ann</t>
  </si>
  <si>
    <t>Klepáč Michael</t>
  </si>
  <si>
    <t>Knoblich Alexandr</t>
  </si>
  <si>
    <t>Kocan Vojtěch</t>
  </si>
  <si>
    <t>Kolařík Adam</t>
  </si>
  <si>
    <t>Kollárik Jan</t>
  </si>
  <si>
    <t>Konečná Ester</t>
  </si>
  <si>
    <t>Konečná Julie Anna</t>
  </si>
  <si>
    <t>Kos Šimon</t>
  </si>
  <si>
    <t>Kotásek Aleš</t>
  </si>
  <si>
    <t>Kráčalík David</t>
  </si>
  <si>
    <t>Krajčíková Laura</t>
  </si>
  <si>
    <t>Krátký Tobiáš</t>
  </si>
  <si>
    <t>Krejča Filip</t>
  </si>
  <si>
    <t>Krejčová Barbora</t>
  </si>
  <si>
    <t>Krobot David</t>
  </si>
  <si>
    <t>Kroupa Adam</t>
  </si>
  <si>
    <t>Krutá Katarína</t>
  </si>
  <si>
    <t>Křepela Tobiáš</t>
  </si>
  <si>
    <t>Kubánek Jakub</t>
  </si>
  <si>
    <t>Kubánek Radovan</t>
  </si>
  <si>
    <t>Kunčarová Štěpánka</t>
  </si>
  <si>
    <t>Kvarda Milan</t>
  </si>
  <si>
    <t>Kynický Daniel</t>
  </si>
  <si>
    <t>Lesniak Lubomír</t>
  </si>
  <si>
    <t>Mareš Vojtěch</t>
  </si>
  <si>
    <t>Mátl Jiří</t>
  </si>
  <si>
    <t>Medveď Albert</t>
  </si>
  <si>
    <t>Mihaľov Jakub</t>
  </si>
  <si>
    <t>Michlová Agáta</t>
  </si>
  <si>
    <t>Michlová Darja</t>
  </si>
  <si>
    <t>Mocek Zdeněk</t>
  </si>
  <si>
    <t>Moravcová Tereza</t>
  </si>
  <si>
    <t>Mráz Radek</t>
  </si>
  <si>
    <t>Musil Teodor</t>
  </si>
  <si>
    <t>Musilová Valérie</t>
  </si>
  <si>
    <t>Mynařík Martin</t>
  </si>
  <si>
    <t>Najbr Filip</t>
  </si>
  <si>
    <t>Nejedlý Matyáš</t>
  </si>
  <si>
    <t>Nejedlý Vítek</t>
  </si>
  <si>
    <t>Novotný Hubert</t>
  </si>
  <si>
    <t>Ostrý Vojtěch</t>
  </si>
  <si>
    <t>Padalík Luděk</t>
  </si>
  <si>
    <t>Patso Denis Vasylovyč</t>
  </si>
  <si>
    <t>Pipalová Stela</t>
  </si>
  <si>
    <t>Písařík Lukáš</t>
  </si>
  <si>
    <t>Pištěk Karel</t>
  </si>
  <si>
    <t>Pivoluska Štěpán</t>
  </si>
  <si>
    <t>Portyš Karel</t>
  </si>
  <si>
    <t>Procházka Eda</t>
  </si>
  <si>
    <t>Prokeš Adam</t>
  </si>
  <si>
    <t>Prosík Radim</t>
  </si>
  <si>
    <t>Ruda Luboš</t>
  </si>
  <si>
    <t>Russwurmová Viktorie</t>
  </si>
  <si>
    <t>Rychnovský Dominik</t>
  </si>
  <si>
    <t>Rýznar Tomáš</t>
  </si>
  <si>
    <t>Salva Matyáš</t>
  </si>
  <si>
    <t>Samhari Abdel Malik</t>
  </si>
  <si>
    <t>Savchuk Anastasiia</t>
  </si>
  <si>
    <t>Sazazar Barrionuevo Olivia</t>
  </si>
  <si>
    <t>Sedlák Matěj</t>
  </si>
  <si>
    <t>Schovánek Vladimír</t>
  </si>
  <si>
    <t>Silion Alexandru Pavel</t>
  </si>
  <si>
    <t>Silion Teodor Constantin</t>
  </si>
  <si>
    <t>Skopal Aleš</t>
  </si>
  <si>
    <t>Smetana Martin</t>
  </si>
  <si>
    <t>Solařík Ondřej</t>
  </si>
  <si>
    <t>Souza Nicolas</t>
  </si>
  <si>
    <t>Staroštík David</t>
  </si>
  <si>
    <t>Straka Pavel</t>
  </si>
  <si>
    <t>Stránská Erika</t>
  </si>
  <si>
    <t>Stražovský Pavel</t>
  </si>
  <si>
    <t>Sucháčková Petra</t>
  </si>
  <si>
    <t>Sýkora Jindřich</t>
  </si>
  <si>
    <t>Synek Filip</t>
  </si>
  <si>
    <t>Šarda Vladimír</t>
  </si>
  <si>
    <t>Šauer Tadeáš</t>
  </si>
  <si>
    <t>Šenk Kristián</t>
  </si>
  <si>
    <t>Šmerda Adam</t>
  </si>
  <si>
    <t>Šmíd Samuel</t>
  </si>
  <si>
    <t>Šnábl Vilém</t>
  </si>
  <si>
    <t>Šolc Radim</t>
  </si>
  <si>
    <t>Špačková Marta</t>
  </si>
  <si>
    <t>Šťavík David</t>
  </si>
  <si>
    <t>Štefka Kryštof</t>
  </si>
  <si>
    <t>Štelc Adam</t>
  </si>
  <si>
    <t>Štencel Jindřich</t>
  </si>
  <si>
    <t>Štokman Adam</t>
  </si>
  <si>
    <t>Švancara Vojtěch</t>
  </si>
  <si>
    <t>Tauber Felix</t>
  </si>
  <si>
    <t>Tomeš Ondřej</t>
  </si>
  <si>
    <t>Trefil Dominik</t>
  </si>
  <si>
    <t>Uhlířová Marie</t>
  </si>
  <si>
    <t>Valent Pavel</t>
  </si>
  <si>
    <t>Valter Kopáček Jiří</t>
  </si>
  <si>
    <t>Vích Tobias</t>
  </si>
  <si>
    <t>Volavý Alexandr</t>
  </si>
  <si>
    <t>Výtvar Josef</t>
  </si>
  <si>
    <t>Výtvar Vít</t>
  </si>
  <si>
    <t>Wang Zizheng</t>
  </si>
  <si>
    <t>Weiss Samuel</t>
  </si>
  <si>
    <t>Wolfová Eleanor</t>
  </si>
  <si>
    <t>Zabloudil Adam</t>
  </si>
  <si>
    <t>Zabloudil Antonín</t>
  </si>
  <si>
    <t>2022</t>
  </si>
  <si>
    <t>Závodný Lukáš</t>
  </si>
  <si>
    <t>Zelina Antonín</t>
  </si>
  <si>
    <t>Zivčáková Malvína</t>
  </si>
  <si>
    <t>Ždánský Jakub</t>
  </si>
  <si>
    <t>ŠK Dolňácko, z.s.</t>
  </si>
  <si>
    <t>Bil Vincent</t>
  </si>
  <si>
    <t>Brigula Ondřej</t>
  </si>
  <si>
    <t>Delgerdalai Ulambayar</t>
  </si>
  <si>
    <t>Dubčák Přemek</t>
  </si>
  <si>
    <t>Dubčák Teo</t>
  </si>
  <si>
    <t>Gajdošíková Adéla</t>
  </si>
  <si>
    <t>Gajdošíková Amálie</t>
  </si>
  <si>
    <t>Gajdušková Jana</t>
  </si>
  <si>
    <t>Gregovský Matyáš</t>
  </si>
  <si>
    <t>Hajdůch David</t>
  </si>
  <si>
    <t>Hanáčková Denisa</t>
  </si>
  <si>
    <t>Herman Michal</t>
  </si>
  <si>
    <t>Hirš Štěpán</t>
  </si>
  <si>
    <t>Hovora Štěpán</t>
  </si>
  <si>
    <t>Chmela Matěj</t>
  </si>
  <si>
    <t>Jefimov Vsevolod</t>
  </si>
  <si>
    <t>Ježík Pavel</t>
  </si>
  <si>
    <t>Jurásek Adam</t>
  </si>
  <si>
    <t>Jurásková Amélie</t>
  </si>
  <si>
    <t>Kolečková Sára</t>
  </si>
  <si>
    <t>Koňařík Šimon</t>
  </si>
  <si>
    <t>Krajsa Radim</t>
  </si>
  <si>
    <t>Křapa Filip</t>
  </si>
  <si>
    <t>Machálek Denis</t>
  </si>
  <si>
    <t>Matoušková Věra</t>
  </si>
  <si>
    <t>McDonnell Adam</t>
  </si>
  <si>
    <t>Mikoška Tadeáš</t>
  </si>
  <si>
    <t>Mikunda Michal</t>
  </si>
  <si>
    <t>Mišurec Dominik</t>
  </si>
  <si>
    <t>Mišurec Tomáš</t>
  </si>
  <si>
    <t>Mrva Pavel</t>
  </si>
  <si>
    <t>Navrátil Matěj</t>
  </si>
  <si>
    <t>Novák Samuel</t>
  </si>
  <si>
    <t>Ondráček Adam</t>
  </si>
  <si>
    <t>Pavel Samuel</t>
  </si>
  <si>
    <t>Petrčka Jan</t>
  </si>
  <si>
    <t>Podlipský František</t>
  </si>
  <si>
    <t>Podškubková Andrea</t>
  </si>
  <si>
    <t>Romaňák Jan</t>
  </si>
  <si>
    <t>Sales Zoe</t>
  </si>
  <si>
    <t>Shevchenko Yaroslav</t>
  </si>
  <si>
    <t>Schorník Mojmír</t>
  </si>
  <si>
    <t>Siveková Eva</t>
  </si>
  <si>
    <t>Soukeník Kristián</t>
  </si>
  <si>
    <t>Staňák Jan</t>
  </si>
  <si>
    <t>Strejček Jan</t>
  </si>
  <si>
    <t>Strejček Petr</t>
  </si>
  <si>
    <t>Studený David</t>
  </si>
  <si>
    <t>Sýkora Viktor</t>
  </si>
  <si>
    <t>Šašinka Albert</t>
  </si>
  <si>
    <t>Šesták Tadeáš</t>
  </si>
  <si>
    <t>Škvařil Erik</t>
  </si>
  <si>
    <t>Tesař Matěj</t>
  </si>
  <si>
    <t>Tkáčová Kamila</t>
  </si>
  <si>
    <t>Trubačíková Anežka</t>
  </si>
  <si>
    <t>Turek Jindřich</t>
  </si>
  <si>
    <t>Valeš Augustin</t>
  </si>
  <si>
    <t>Vaňhara Šimon</t>
  </si>
  <si>
    <t>Vetyška Richard</t>
  </si>
  <si>
    <t>Zaoral Štěpán</t>
  </si>
  <si>
    <t>Zicha Ladislav</t>
  </si>
  <si>
    <t>Benešová Johana</t>
  </si>
  <si>
    <t>Burgetha Miroslav</t>
  </si>
  <si>
    <t>Burgethova Miroslava</t>
  </si>
  <si>
    <t>Cázerová Agáta</t>
  </si>
  <si>
    <t>Cázerová Zuzana</t>
  </si>
  <si>
    <t>Dlabal Vojtěch</t>
  </si>
  <si>
    <t>Dosedlová Lucie</t>
  </si>
  <si>
    <t>Gálíček Šimon</t>
  </si>
  <si>
    <t>Gregor Adam</t>
  </si>
  <si>
    <t>Hájková Zdeňka</t>
  </si>
  <si>
    <t>Hlávková Ellen</t>
  </si>
  <si>
    <t>Churavý Filip</t>
  </si>
  <si>
    <t>Janda Matyáš</t>
  </si>
  <si>
    <t>Jung Antonín</t>
  </si>
  <si>
    <t>Jung Bonifác</t>
  </si>
  <si>
    <t>Jung Jiří</t>
  </si>
  <si>
    <t>Juříček Vojtěch</t>
  </si>
  <si>
    <t>Kašpar Kamil</t>
  </si>
  <si>
    <t>Kopřiva Mikuláš</t>
  </si>
  <si>
    <t>Král Ivo</t>
  </si>
  <si>
    <t>Kyselák Martin</t>
  </si>
  <si>
    <t>Laufer Adam</t>
  </si>
  <si>
    <t>Možnar Jegor</t>
  </si>
  <si>
    <t>Nátesta Jiří</t>
  </si>
  <si>
    <t>Nedbal Michal</t>
  </si>
  <si>
    <t>Nesvit Dmytro</t>
  </si>
  <si>
    <t>Nosek Marek</t>
  </si>
  <si>
    <t>Ochmann Fabián</t>
  </si>
  <si>
    <t>Ochmannová Simona</t>
  </si>
  <si>
    <t>Ondráček Robin</t>
  </si>
  <si>
    <t>Otáhal Radim</t>
  </si>
  <si>
    <t>Otrubová Mavis</t>
  </si>
  <si>
    <t>Petrůj Maxim</t>
  </si>
  <si>
    <t>Schusterová Emily</t>
  </si>
  <si>
    <t>Skála Petr</t>
  </si>
  <si>
    <t>Sklenář Adam</t>
  </si>
  <si>
    <t>Souček Matouš</t>
  </si>
  <si>
    <t>Soukup Lumír</t>
  </si>
  <si>
    <t>Straková Anna</t>
  </si>
  <si>
    <t>Široký David</t>
  </si>
  <si>
    <t>Štěrba Michael</t>
  </si>
  <si>
    <t>Telařík Marek</t>
  </si>
  <si>
    <t>Till Vladimír</t>
  </si>
  <si>
    <t>Tvrdá Dafné</t>
  </si>
  <si>
    <t>Vaverka Tobiáš</t>
  </si>
  <si>
    <t>Vejmola Jan</t>
  </si>
  <si>
    <t>Wrana Daniel</t>
  </si>
  <si>
    <t>Zapletal Petr</t>
  </si>
  <si>
    <t>Zbořil Richard</t>
  </si>
  <si>
    <t>Žatka Oliver</t>
  </si>
  <si>
    <t>Abdullah Ruheyv</t>
  </si>
  <si>
    <t>Adamčík Marek</t>
  </si>
  <si>
    <t>Adamek Tomáš Joel</t>
  </si>
  <si>
    <t>Adamík Petr</t>
  </si>
  <si>
    <t>TJ Sokol Dobrá</t>
  </si>
  <si>
    <t>Bednárek Dominik</t>
  </si>
  <si>
    <t>Bekešová Eliška</t>
  </si>
  <si>
    <t>Benda Daniel</t>
  </si>
  <si>
    <t>Benda David</t>
  </si>
  <si>
    <t>277</t>
  </si>
  <si>
    <t>Chess Institute Ostrava, z. s.</t>
  </si>
  <si>
    <t>Bílá Ema</t>
  </si>
  <si>
    <t>Bílek Adrian</t>
  </si>
  <si>
    <t>Bílek Matyáš</t>
  </si>
  <si>
    <t>Brháček Lubomír</t>
  </si>
  <si>
    <t>Brydling Denis</t>
  </si>
  <si>
    <t>Bubik Adam</t>
  </si>
  <si>
    <t>Budirský Otto</t>
  </si>
  <si>
    <t>Buhla Břetislav</t>
  </si>
  <si>
    <t>Buchtela Adam</t>
  </si>
  <si>
    <t>Burkiewicz Jindřich</t>
  </si>
  <si>
    <t>Bury Mikuláš</t>
  </si>
  <si>
    <t>Bystřičanová Anna</t>
  </si>
  <si>
    <t>Cicvárková Veronika</t>
  </si>
  <si>
    <t>Cinkrautová Anežka</t>
  </si>
  <si>
    <t>Czaicki Tomáš</t>
  </si>
  <si>
    <t>Czernínová Adéla</t>
  </si>
  <si>
    <t>Čapek Petr</t>
  </si>
  <si>
    <t>Černota Jakub</t>
  </si>
  <si>
    <t>Damek Štěpán</t>
  </si>
  <si>
    <t>Damian Jan</t>
  </si>
  <si>
    <t>Daňková Nela</t>
  </si>
  <si>
    <t>Diamond Ricardo</t>
  </si>
  <si>
    <t>DowgiaĹŠĹ‚o Anna</t>
  </si>
  <si>
    <t>Driečný Filip</t>
  </si>
  <si>
    <t>Dudek Petr</t>
  </si>
  <si>
    <t>Durák Jáchym</t>
  </si>
  <si>
    <t>Fejtek Jáchym</t>
  </si>
  <si>
    <t>Foral Vincent</t>
  </si>
  <si>
    <t>Gelnar Ondřej</t>
  </si>
  <si>
    <t>Genčúr Vítězslav</t>
  </si>
  <si>
    <t>Getler Tibor</t>
  </si>
  <si>
    <t>Grigarčík Michal</t>
  </si>
  <si>
    <t>Grimmová Vendula</t>
  </si>
  <si>
    <t>Gruchalová Natálie</t>
  </si>
  <si>
    <t>Grussmannová Zoe</t>
  </si>
  <si>
    <t>Habrnal Vojtěch</t>
  </si>
  <si>
    <t>Hadamcik Jakub</t>
  </si>
  <si>
    <t>Hahn Adam</t>
  </si>
  <si>
    <t>Hečko Jindřich</t>
  </si>
  <si>
    <t>Hečko Teodor</t>
  </si>
  <si>
    <t>Hečko Tobiáš</t>
  </si>
  <si>
    <t>Hederváry Daniel</t>
  </si>
  <si>
    <t>Honců Steven</t>
  </si>
  <si>
    <t>Horčička Dominik</t>
  </si>
  <si>
    <t>Hrebeň Michael</t>
  </si>
  <si>
    <t>Chvostek Ondřej</t>
  </si>
  <si>
    <t>Jiskra Kryštof</t>
  </si>
  <si>
    <t>Juračka Jakub Jan</t>
  </si>
  <si>
    <t>Jurečka Zdeněk</t>
  </si>
  <si>
    <t>Jurok Matouš</t>
  </si>
  <si>
    <t>Juřík Marek</t>
  </si>
  <si>
    <t>Kabeláč Tadeáš</t>
  </si>
  <si>
    <t>Kábrt Richard</t>
  </si>
  <si>
    <t>Kania Jakub</t>
  </si>
  <si>
    <t>Kaňoková Patricie</t>
  </si>
  <si>
    <t>Kantor Vojtěch</t>
  </si>
  <si>
    <t>Kawulok Adam</t>
  </si>
  <si>
    <t>Khriienko Svitlana</t>
  </si>
  <si>
    <t>Klíma Jáchym</t>
  </si>
  <si>
    <t>Koběluš Adam</t>
  </si>
  <si>
    <t>Kocián Vilém</t>
  </si>
  <si>
    <t>Kodrla Petr</t>
  </si>
  <si>
    <t>Kollár Marian</t>
  </si>
  <si>
    <t>Korytář Albert</t>
  </si>
  <si>
    <t>Kořínek Kristián</t>
  </si>
  <si>
    <t>Kott Tomáš</t>
  </si>
  <si>
    <t>Koziel Vojtěch</t>
  </si>
  <si>
    <t>Kraina Albert</t>
  </si>
  <si>
    <t>Krchňák Matyáš</t>
  </si>
  <si>
    <t>Kristian Tomáš</t>
  </si>
  <si>
    <t>Kristinová Anna</t>
  </si>
  <si>
    <t>Křák Tadeáš</t>
  </si>
  <si>
    <t>Kučera Štěpán</t>
  </si>
  <si>
    <t>Kupča Štěpán</t>
  </si>
  <si>
    <t>Kupka Stanislav</t>
  </si>
  <si>
    <t>Kusák Jan</t>
  </si>
  <si>
    <t>Kusák Ondřej</t>
  </si>
  <si>
    <t>Kvíčala Maxmilián</t>
  </si>
  <si>
    <t>Lapunik Milan</t>
  </si>
  <si>
    <t>Lasotová Klára</t>
  </si>
  <si>
    <t>Lednik Mathias</t>
  </si>
  <si>
    <t>Lex David</t>
  </si>
  <si>
    <t>Lokaj Martin</t>
  </si>
  <si>
    <t>Lonská Jana</t>
  </si>
  <si>
    <t>Ludvik Patrik</t>
  </si>
  <si>
    <t>Ludvik Petr</t>
  </si>
  <si>
    <t>Lukács Erik</t>
  </si>
  <si>
    <t>Malant Jeremiáš</t>
  </si>
  <si>
    <t>Malúšek Tomáš</t>
  </si>
  <si>
    <t>Marrero Trápaga Yiromer</t>
  </si>
  <si>
    <t>Matula Albert</t>
  </si>
  <si>
    <t>Matulová Alžběta</t>
  </si>
  <si>
    <t>Merta Mikuláš</t>
  </si>
  <si>
    <t>Mičulková Josefína</t>
  </si>
  <si>
    <t>Michálek Adam</t>
  </si>
  <si>
    <t>Michna Jiří</t>
  </si>
  <si>
    <t>Miketa Alois</t>
  </si>
  <si>
    <t>Mohyla Kryštof</t>
  </si>
  <si>
    <t>Mrózek Albert</t>
  </si>
  <si>
    <t>Murín Ján</t>
  </si>
  <si>
    <t>Muroň Matyáš</t>
  </si>
  <si>
    <t>Mušálek Jakub</t>
  </si>
  <si>
    <t>Němeček Alexander</t>
  </si>
  <si>
    <t>Niec Jan Jakub</t>
  </si>
  <si>
    <t>Nowak Štěpán</t>
  </si>
  <si>
    <t>Nowak Tomáš</t>
  </si>
  <si>
    <t>Oborná Anežka</t>
  </si>
  <si>
    <t>Panajotov Christo Christov</t>
  </si>
  <si>
    <t>Paseka Radim</t>
  </si>
  <si>
    <t>Pastrňák Oliver Kvido</t>
  </si>
  <si>
    <t>Pastuszek Richard</t>
  </si>
  <si>
    <t>Pavlorek Dominik</t>
  </si>
  <si>
    <t>Peterek Petr</t>
  </si>
  <si>
    <t>Petřík Artur</t>
  </si>
  <si>
    <t>Pietroszek Tobiáš</t>
  </si>
  <si>
    <t>Piskoř Tobiáš</t>
  </si>
  <si>
    <t>Pozner František</t>
  </si>
  <si>
    <t>Priesnitz Matyáš</t>
  </si>
  <si>
    <t>Přasličák Dominik</t>
  </si>
  <si>
    <t>Ptašková Nina</t>
  </si>
  <si>
    <t>Pukančík Filip</t>
  </si>
  <si>
    <t>Pytlíček Vít</t>
  </si>
  <si>
    <t>Raková Anežka</t>
  </si>
  <si>
    <t>Rohel Vojtěch</t>
  </si>
  <si>
    <t>Rýchlik Daniel</t>
  </si>
  <si>
    <t>Ryška Maxmilián</t>
  </si>
  <si>
    <t>Řehák Andrzej</t>
  </si>
  <si>
    <t>Sadovský Ondřej</t>
  </si>
  <si>
    <t>Sadovský Šimon</t>
  </si>
  <si>
    <t>Sámel Mikuláš</t>
  </si>
  <si>
    <t>Sára Cyril</t>
  </si>
  <si>
    <t>Sedlák Filip</t>
  </si>
  <si>
    <t>Schiller Ellen</t>
  </si>
  <si>
    <t>Schwarz Marek</t>
  </si>
  <si>
    <t>Sklář Jakub</t>
  </si>
  <si>
    <t>Skýba David</t>
  </si>
  <si>
    <t>Slívová Karolína</t>
  </si>
  <si>
    <t>Sliž Jakub</t>
  </si>
  <si>
    <t>Smutný Ondřej</t>
  </si>
  <si>
    <t>Sosnovec Jakub</t>
  </si>
  <si>
    <t>Stachová Ilona</t>
  </si>
  <si>
    <t>Stefanov Erik</t>
  </si>
  <si>
    <t>Sternadel Ondřej</t>
  </si>
  <si>
    <t>Studénka Štěpán</t>
  </si>
  <si>
    <t>Styblík Jaroslav</t>
  </si>
  <si>
    <t>Suchánková Anežka</t>
  </si>
  <si>
    <t>Szotkowski Filip</t>
  </si>
  <si>
    <t>Šimíček Karel</t>
  </si>
  <si>
    <t>Šimková Adriana</t>
  </si>
  <si>
    <t>Šnajdr Roman</t>
  </si>
  <si>
    <t>Špalek Václav</t>
  </si>
  <si>
    <t>Špaňhel Ondřej</t>
  </si>
  <si>
    <t>Špůrek Milan</t>
  </si>
  <si>
    <t>Šrajbrová Jaroslava</t>
  </si>
  <si>
    <t>Šrámek Antonín</t>
  </si>
  <si>
    <t>Šrom Martin</t>
  </si>
  <si>
    <t>Štěpánek Matěj</t>
  </si>
  <si>
    <t>Štěrba Jan</t>
  </si>
  <si>
    <t>Tichavský Viktor</t>
  </si>
  <si>
    <t>Tvrdá Rebeka</t>
  </si>
  <si>
    <t>Tvrdý Tobiáš</t>
  </si>
  <si>
    <t>Ulčák Petr</t>
  </si>
  <si>
    <t>Valenčíková Ema</t>
  </si>
  <si>
    <t>Veličková Karolína</t>
  </si>
  <si>
    <t>Vesteg Peter</t>
  </si>
  <si>
    <t>Vidláková Nikol</t>
  </si>
  <si>
    <t>Vicherková Anna</t>
  </si>
  <si>
    <t>Vojkovský Viktor</t>
  </si>
  <si>
    <t>Vojtíšek Matěj</t>
  </si>
  <si>
    <t>Vrba Oliver</t>
  </si>
  <si>
    <t>Weselowski Benjamin</t>
  </si>
  <si>
    <t>Witos Maxim</t>
  </si>
  <si>
    <t>Wojnar Daniel</t>
  </si>
  <si>
    <t>Yakymenko Illia</t>
  </si>
  <si>
    <t>Zatloukalová Klára</t>
  </si>
  <si>
    <t>Zatloukalová Lucie</t>
  </si>
  <si>
    <t>Zezulčík Adam</t>
  </si>
  <si>
    <t>Žatečková Rozálie</t>
  </si>
  <si>
    <t>Žižka Vojtěch</t>
  </si>
  <si>
    <t>Arzumanian Georgii</t>
  </si>
  <si>
    <t>Baran Szymon</t>
  </si>
  <si>
    <t>Bebjak Martin</t>
  </si>
  <si>
    <t>Bugaj Hanna</t>
  </si>
  <si>
    <t>Buzalka Martin</t>
  </si>
  <si>
    <t>Cieslar Tymoteusz</t>
  </si>
  <si>
    <t>Compel Daniel</t>
  </si>
  <si>
    <t>Farkas Virag</t>
  </si>
  <si>
    <t>Gallin Mikael</t>
  </si>
  <si>
    <t>CAN</t>
  </si>
  <si>
    <t>Hagara Eduard</t>
  </si>
  <si>
    <t>Kundianok Vladislav</t>
  </si>
  <si>
    <t>Milovzorova Nadiia</t>
  </si>
  <si>
    <t>Nguyen Doan Bao Anh Angelina</t>
  </si>
  <si>
    <t>Nicolas Hernandez Javier</t>
  </si>
  <si>
    <t>Pycinski Wladyslaw</t>
  </si>
  <si>
    <t>Rauschhardt Gustav</t>
  </si>
  <si>
    <t>Risteski Emil</t>
  </si>
  <si>
    <t>Rybka Šimon</t>
  </si>
  <si>
    <t>Schenk-Pogan Nikolas</t>
  </si>
  <si>
    <t>Turis Ondrej</t>
  </si>
  <si>
    <t>Urbanik Lukas</t>
  </si>
  <si>
    <t>Zielonka Adam</t>
  </si>
  <si>
    <t>12415 ŠACHY PRO RADOST!!</t>
  </si>
  <si>
    <t>12554 OCTOPUS CHESS z. s.</t>
  </si>
  <si>
    <t>13308 Šachový klub Sedlo</t>
  </si>
  <si>
    <t>15055 TJ Olympie Hroznětín z.s.</t>
  </si>
  <si>
    <t>15111 Šachový oddíl Aš</t>
  </si>
  <si>
    <t>18213 ŠK Šachonoše</t>
  </si>
  <si>
    <t>19173 SK Řetůvka, z.s</t>
  </si>
  <si>
    <t>19174 TJ Sokol Dolní Dobrouč, z.s.</t>
  </si>
  <si>
    <t>23052 ŠK Dolňácko, z.s.</t>
  </si>
  <si>
    <t>25056 TJ Sokol Dobrá</t>
  </si>
  <si>
    <t>25277 Chess Institute Ostrava, z. s.</t>
  </si>
  <si>
    <t>Hejda Petr</t>
  </si>
  <si>
    <t>Horáčková Karolína</t>
  </si>
  <si>
    <t>Janků Tadeáš</t>
  </si>
  <si>
    <t>Jurík Tigran</t>
  </si>
  <si>
    <t>Machatý Kryštof</t>
  </si>
  <si>
    <t>Nádravský Jan</t>
  </si>
  <si>
    <t>Odložil Ignác</t>
  </si>
  <si>
    <t>Pařík Jonáš</t>
  </si>
  <si>
    <t>Přikryl David Zdeněk</t>
  </si>
  <si>
    <t>Satin Arian</t>
  </si>
  <si>
    <t>Sotona Adrian</t>
  </si>
  <si>
    <t>Truchlík Maxim</t>
  </si>
  <si>
    <t>Valach Jakub</t>
  </si>
  <si>
    <t>Veber David</t>
  </si>
  <si>
    <t>Žalud Marek</t>
  </si>
  <si>
    <t>Balzer Adam</t>
  </si>
  <si>
    <t>Budín Pavel</t>
  </si>
  <si>
    <t>Čenteš Rufin</t>
  </si>
  <si>
    <t>Koukolík Václav</t>
  </si>
  <si>
    <t>Miler Vladimír</t>
  </si>
  <si>
    <t>Nedov Dmitro</t>
  </si>
  <si>
    <t>Pazdernatý Václav</t>
  </si>
  <si>
    <t>Poláček Daniel</t>
  </si>
  <si>
    <t>Robek Ondřej</t>
  </si>
  <si>
    <t>Urban Martin</t>
  </si>
  <si>
    <t>Vejvoda Radek</t>
  </si>
  <si>
    <t>Vlachová Tereza</t>
  </si>
  <si>
    <t>Vyšínský Přemysl</t>
  </si>
  <si>
    <t>Gregor Rostislav</t>
  </si>
  <si>
    <t>Hintermüller Alex</t>
  </si>
  <si>
    <t>Kozelka Ivan</t>
  </si>
  <si>
    <t>Kozelka Miroslav</t>
  </si>
  <si>
    <t>Kreuz Ondřej</t>
  </si>
  <si>
    <t>Kulyba Viktor</t>
  </si>
  <si>
    <t>Nguyen Tobiáš</t>
  </si>
  <si>
    <t>Panský Lukáš</t>
  </si>
  <si>
    <t>Perevalov Volodymyr</t>
  </si>
  <si>
    <t>Placek Jan</t>
  </si>
  <si>
    <t>Tomeš Samuel</t>
  </si>
  <si>
    <t>Vrchota Jindřich</t>
  </si>
  <si>
    <t>Hota Martin</t>
  </si>
  <si>
    <t>Koukol Radek</t>
  </si>
  <si>
    <t>Novotný Jindřich</t>
  </si>
  <si>
    <t>Zakharov Dmitry</t>
  </si>
  <si>
    <t>Adam Pavel</t>
  </si>
  <si>
    <t>Devera Jan</t>
  </si>
  <si>
    <t>Mert Petr</t>
  </si>
  <si>
    <t>Rychtář Vojtěch</t>
  </si>
  <si>
    <t>Sekerák Theodor</t>
  </si>
  <si>
    <t>Shcherbatiuk Maksym</t>
  </si>
  <si>
    <t>Shcherbatiuk Mykhailo</t>
  </si>
  <si>
    <t>Shcherbatiuk Nikita</t>
  </si>
  <si>
    <t>Schauer Mark</t>
  </si>
  <si>
    <t>Sianpour Babak</t>
  </si>
  <si>
    <t>Tulga Enkh Togtokh</t>
  </si>
  <si>
    <t>Jakimič Loui</t>
  </si>
  <si>
    <t>Kopalová Brůnová Lucie</t>
  </si>
  <si>
    <t>Kuchynka Petr</t>
  </si>
  <si>
    <t>Mastník Leoš</t>
  </si>
  <si>
    <t>Mastníková Laura</t>
  </si>
  <si>
    <t>Šíma Petr</t>
  </si>
  <si>
    <t>Bořek Jiří</t>
  </si>
  <si>
    <t>Holan Robert</t>
  </si>
  <si>
    <t>Pražák Benedikt</t>
  </si>
  <si>
    <t>Pražák William</t>
  </si>
  <si>
    <t>Sehnoutek Luboš</t>
  </si>
  <si>
    <t>Sehnoutek Piotr Stefan</t>
  </si>
  <si>
    <t>Tejkl Daniel</t>
  </si>
  <si>
    <t>Bujnoch Tomáš</t>
  </si>
  <si>
    <t>Hajduk Tomáš</t>
  </si>
  <si>
    <t>Kopecký Michael</t>
  </si>
  <si>
    <t>Kvasnička Jan</t>
  </si>
  <si>
    <t>Puchýř Adam</t>
  </si>
  <si>
    <t>Šlingrová Amálie</t>
  </si>
  <si>
    <t>Štroffek Ivan</t>
  </si>
  <si>
    <t>Toncr Vojtěch</t>
  </si>
  <si>
    <t>Bindzar Bořek</t>
  </si>
  <si>
    <t>Dobrovolný Martin</t>
  </si>
  <si>
    <t>Jaroš Vojta</t>
  </si>
  <si>
    <t>Kozojed Šimon</t>
  </si>
  <si>
    <t>Petera Antonín</t>
  </si>
  <si>
    <t>Daniel Florián</t>
  </si>
  <si>
    <t>Fikera Jan</t>
  </si>
  <si>
    <t>Hanáková Nikol</t>
  </si>
  <si>
    <t>Horák Vítek</t>
  </si>
  <si>
    <t>Kolínský Pavel</t>
  </si>
  <si>
    <t>Kramoliš Teodor</t>
  </si>
  <si>
    <t>Neveselý Jakub</t>
  </si>
  <si>
    <t>Pohanka Matyáš</t>
  </si>
  <si>
    <t>Poláček Adam</t>
  </si>
  <si>
    <t>Řehan Theodor</t>
  </si>
  <si>
    <t>Sivák Vladimír</t>
  </si>
  <si>
    <t>Smart Mateo</t>
  </si>
  <si>
    <t>Šaroun Josef</t>
  </si>
  <si>
    <t>Šenk Ondřej</t>
  </si>
  <si>
    <t>Trecha František</t>
  </si>
  <si>
    <t>Zubík Ondřej</t>
  </si>
  <si>
    <t>Ambros Zdeněk</t>
  </si>
  <si>
    <t>Bauerová Lenka</t>
  </si>
  <si>
    <t>Jemelka Matouš</t>
  </si>
  <si>
    <t>Kamenčák Lubomír</t>
  </si>
  <si>
    <t>Kraváček Denis</t>
  </si>
  <si>
    <t>Křenek Štěpán</t>
  </si>
  <si>
    <t>Molák David</t>
  </si>
  <si>
    <t>Vetyšková Hana</t>
  </si>
  <si>
    <t>Bádal Vojtěch</t>
  </si>
  <si>
    <t>Kolouchová Klára</t>
  </si>
  <si>
    <t>Štěpán Vítězslav</t>
  </si>
  <si>
    <t>Bačák Jonáš</t>
  </si>
  <si>
    <t>Bilík Nátan</t>
  </si>
  <si>
    <t>Blažek Karel</t>
  </si>
  <si>
    <t>Cymorek Andrzej</t>
  </si>
  <si>
    <t>Galuška Daniel</t>
  </si>
  <si>
    <t>Josiek Anna</t>
  </si>
  <si>
    <t>Klobouk Robin</t>
  </si>
  <si>
    <t>Kočí David</t>
  </si>
  <si>
    <t>Křížkovský Lukáš</t>
  </si>
  <si>
    <t>Kuzma Ondřej</t>
  </si>
  <si>
    <t>Mareček Michal</t>
  </si>
  <si>
    <t>Mrůzková Eliška</t>
  </si>
  <si>
    <t>Němcová Amálie</t>
  </si>
  <si>
    <t>Šafra Martin</t>
  </si>
  <si>
    <t>Šulák Jan</t>
  </si>
  <si>
    <t>Vilč Štěpán</t>
  </si>
  <si>
    <t>Weissmann Vojtěch</t>
  </si>
  <si>
    <t>Ábel Peter</t>
  </si>
  <si>
    <t>Aditya Mittal</t>
  </si>
  <si>
    <t>Bober Mateusz</t>
  </si>
  <si>
    <t>Duda Daniel</t>
  </si>
  <si>
    <t>Ernst Robert</t>
  </si>
  <si>
    <t>Injac Teodora</t>
  </si>
  <si>
    <t>Knopik Krzysztof</t>
  </si>
  <si>
    <t>Kosakowski Jakub</t>
  </si>
  <si>
    <t>Modzelewski Filip</t>
  </si>
  <si>
    <t>Moroni Luca Jr</t>
  </si>
  <si>
    <t>Nesterenko Kyrylo</t>
  </si>
  <si>
    <t>Nihal Sarin</t>
  </si>
  <si>
    <t>Nisztuk Michal</t>
  </si>
  <si>
    <t>Radsetoulal Vlastimil</t>
  </si>
  <si>
    <t>Rusiecki Katarzyna</t>
  </si>
  <si>
    <t>Taran Denys</t>
  </si>
  <si>
    <t>Berta Emil</t>
  </si>
  <si>
    <t>Bissembayev Aliaidar</t>
  </si>
  <si>
    <t>Březina Antonín</t>
  </si>
  <si>
    <t>Calle Fridrich Oliver</t>
  </si>
  <si>
    <t>Fröhlichová Ella Victoria</t>
  </si>
  <si>
    <t>Galan Arnošt</t>
  </si>
  <si>
    <t>Groll Eduard</t>
  </si>
  <si>
    <t>Houdová Frída</t>
  </si>
  <si>
    <t>Jirout Daniel</t>
  </si>
  <si>
    <t>Jůza Václav</t>
  </si>
  <si>
    <t>Kocková Viktorie</t>
  </si>
  <si>
    <t>Kula Jiří</t>
  </si>
  <si>
    <t>Miloš Josef</t>
  </si>
  <si>
    <t>Mousa Bacha Filip Omar</t>
  </si>
  <si>
    <t>Mühlbauer Filip</t>
  </si>
  <si>
    <t>Sadílek Ludvík</t>
  </si>
  <si>
    <t>Shevchenko Semen</t>
  </si>
  <si>
    <t>Soukup Albert</t>
  </si>
  <si>
    <t>Šteffek Artur</t>
  </si>
  <si>
    <t>Tran Manh Tuan</t>
  </si>
  <si>
    <t>Urbanová Marie</t>
  </si>
  <si>
    <t>Ambrož Alex</t>
  </si>
  <si>
    <t>Austin Daniel</t>
  </si>
  <si>
    <t>Balaj Samuel</t>
  </si>
  <si>
    <t>Drlík Daniel</t>
  </si>
  <si>
    <t>Hlaváčová Julie</t>
  </si>
  <si>
    <t>Hrstka Dalibor</t>
  </si>
  <si>
    <t>Hrubeš Jaromír</t>
  </si>
  <si>
    <t>Ptáčková Michaela</t>
  </si>
  <si>
    <t>Roškota Filip</t>
  </si>
  <si>
    <t>Svoboda Timon</t>
  </si>
  <si>
    <t>Tábor Jiří</t>
  </si>
  <si>
    <t>Válková Alžběta</t>
  </si>
  <si>
    <t>Vandenhelsken Filip</t>
  </si>
  <si>
    <t>Veselá Petra</t>
  </si>
  <si>
    <t>Veselý Vincent</t>
  </si>
  <si>
    <t>Hubáček Aleš</t>
  </si>
  <si>
    <t>Maxa Aleš</t>
  </si>
  <si>
    <t>Rychlá Mia</t>
  </si>
  <si>
    <t>Štich Jakub</t>
  </si>
  <si>
    <t>Bayurmagnai Temuulen Temko</t>
  </si>
  <si>
    <t>Dušek Tomáš</t>
  </si>
  <si>
    <t>Havlíková Juliana</t>
  </si>
  <si>
    <t>Havlíková Liliana</t>
  </si>
  <si>
    <t>Hlaváčková Lada</t>
  </si>
  <si>
    <t>Kalimonová Zoe Anna</t>
  </si>
  <si>
    <t>Kalkuš Michal</t>
  </si>
  <si>
    <t>Kopp Dominik</t>
  </si>
  <si>
    <t>Marchenko Artem</t>
  </si>
  <si>
    <t>Pechman Ondřej</t>
  </si>
  <si>
    <t>Ryba Filip</t>
  </si>
  <si>
    <t>Salcmanová Julie</t>
  </si>
  <si>
    <t>Šimůnek Antonín</t>
  </si>
  <si>
    <t>Chlumský Petr</t>
  </si>
  <si>
    <t>Mareš Karel</t>
  </si>
  <si>
    <t>Řezníček Marek</t>
  </si>
  <si>
    <t>Vitoušek Petr</t>
  </si>
  <si>
    <t>Bašalov Ivan</t>
  </si>
  <si>
    <t>Krejčík Šimon</t>
  </si>
  <si>
    <t>Šabata Filip</t>
  </si>
  <si>
    <t>Tichý Vilém</t>
  </si>
  <si>
    <t>Šmalcl František</t>
  </si>
  <si>
    <t>Bitnar Jan</t>
  </si>
  <si>
    <t>Dabkowski David</t>
  </si>
  <si>
    <t>Enkhbaatar Enkh-Erdem</t>
  </si>
  <si>
    <t>Jungwirth Jakub</t>
  </si>
  <si>
    <t>Jungwirth Matyáš</t>
  </si>
  <si>
    <t>Navrátil Miloslav</t>
  </si>
  <si>
    <t>Douchová Milana</t>
  </si>
  <si>
    <t>Kůsová Jana</t>
  </si>
  <si>
    <t>Adamec Lukáš</t>
  </si>
  <si>
    <t>Barkóci Kvetoslav</t>
  </si>
  <si>
    <t>318</t>
  </si>
  <si>
    <t>ŠK Hospůdka Ladná</t>
  </si>
  <si>
    <t>Beránková Kristína</t>
  </si>
  <si>
    <t>Caha Václav</t>
  </si>
  <si>
    <t>Hanáček Zdenek</t>
  </si>
  <si>
    <t>Julínek Romana</t>
  </si>
  <si>
    <t>Labuda Josef</t>
  </si>
  <si>
    <t>Laronca Cosimo</t>
  </si>
  <si>
    <t>Madárász Josef</t>
  </si>
  <si>
    <t>Michlovský Libor</t>
  </si>
  <si>
    <t>Mužík Pavel</t>
  </si>
  <si>
    <t>Nayabi Hugo Franck</t>
  </si>
  <si>
    <t>Salajka Josef</t>
  </si>
  <si>
    <t>Šťastný Marek</t>
  </si>
  <si>
    <t>Adamec Kevin</t>
  </si>
  <si>
    <t>Daňhel Oldřich</t>
  </si>
  <si>
    <t>Hlavizňa Jaroslav</t>
  </si>
  <si>
    <t>Hynčica Martin</t>
  </si>
  <si>
    <t>Jermakovová Julie</t>
  </si>
  <si>
    <t>Kordík Michal</t>
  </si>
  <si>
    <t>Kovařík Lukáš</t>
  </si>
  <si>
    <t>Maláč Jaroslav</t>
  </si>
  <si>
    <t>Miklík Jan</t>
  </si>
  <si>
    <t>Nguyen Minh Hien</t>
  </si>
  <si>
    <t>Okoličani Jonáš Jan</t>
  </si>
  <si>
    <t>Ušák Marián</t>
  </si>
  <si>
    <t>Vaculík Lukáš</t>
  </si>
  <si>
    <t>Hamplová Tereza</t>
  </si>
  <si>
    <t>Hradil Ota</t>
  </si>
  <si>
    <t>Pospíšilová Nikola</t>
  </si>
  <si>
    <t>Rotter Pavel</t>
  </si>
  <si>
    <t>Škarohlíd Štěpán</t>
  </si>
  <si>
    <t>Černín Vilém</t>
  </si>
  <si>
    <t>Fismol Artur</t>
  </si>
  <si>
    <t>Grossmann Jonáš</t>
  </si>
  <si>
    <t>Gruchala Filip</t>
  </si>
  <si>
    <t>Hrdličková Lenka</t>
  </si>
  <si>
    <t>Chasáková Sandra</t>
  </si>
  <si>
    <t>Juras Teodor</t>
  </si>
  <si>
    <t>Kačor David</t>
  </si>
  <si>
    <t>Křenovský Zdeněk</t>
  </si>
  <si>
    <t>Langer Filip</t>
  </si>
  <si>
    <t>Mlíchová Nikol</t>
  </si>
  <si>
    <t>Nytrová Kateřina Nina</t>
  </si>
  <si>
    <t>Odstrčil Bohdan</t>
  </si>
  <si>
    <t>Odstrčil Viktor</t>
  </si>
  <si>
    <t>Pavlík Teodor</t>
  </si>
  <si>
    <t>Pokorný Martin</t>
  </si>
  <si>
    <t>Pola Vojtěch</t>
  </si>
  <si>
    <t>Suszka Tobiáš</t>
  </si>
  <si>
    <t>Šenk Samuel</t>
  </si>
  <si>
    <t>Šipula Jiří</t>
  </si>
  <si>
    <t>Šipula Radomír</t>
  </si>
  <si>
    <t>Štejnar Mikuláš</t>
  </si>
  <si>
    <t>Štubňa Mikuláš</t>
  </si>
  <si>
    <t>Zmydloch Radek</t>
  </si>
  <si>
    <t>Engel Bar</t>
  </si>
  <si>
    <t>Korsun Arina</t>
  </si>
  <si>
    <t>Oles Mateusz</t>
  </si>
  <si>
    <t>Šándor Samuel</t>
  </si>
  <si>
    <t>Vogl Zdenek</t>
  </si>
  <si>
    <t>22318 ŠK Hospůdka Ladná</t>
  </si>
  <si>
    <t>Čížek Stanislav</t>
  </si>
  <si>
    <t>Čížek Vítězslav</t>
  </si>
  <si>
    <t>Kratochvílová Karolína</t>
  </si>
  <si>
    <t>Květ David</t>
  </si>
  <si>
    <t>Maršík Jiří</t>
  </si>
  <si>
    <t>Popovych Artur</t>
  </si>
  <si>
    <t>Yurchik Nikolai</t>
  </si>
  <si>
    <t>Získalová Tereza</t>
  </si>
  <si>
    <t>Dvořáček Jan</t>
  </si>
  <si>
    <t>Holbík Oliver</t>
  </si>
  <si>
    <t>Kadlec Filip</t>
  </si>
  <si>
    <t>Kaufman Antonín</t>
  </si>
  <si>
    <t>Klimpera Artur Ondřej</t>
  </si>
  <si>
    <t>Kotrbová Sylva</t>
  </si>
  <si>
    <t>Mužák Jan</t>
  </si>
  <si>
    <t>Němeček Adam</t>
  </si>
  <si>
    <t>Oumrt Martin</t>
  </si>
  <si>
    <t>Štěpánek Jáchym</t>
  </si>
  <si>
    <t>Žalud Ondřej</t>
  </si>
  <si>
    <t>Bertolotti Thomas</t>
  </si>
  <si>
    <t>Dekhtiar Mykola</t>
  </si>
  <si>
    <t>Hnídek Lukáš</t>
  </si>
  <si>
    <t>Porkert Richard</t>
  </si>
  <si>
    <t>Klimt Václav</t>
  </si>
  <si>
    <t>Figerová Nikola</t>
  </si>
  <si>
    <t>Jindra Lukáš</t>
  </si>
  <si>
    <t>Jindra Tomáš</t>
  </si>
  <si>
    <t>Konopová Amálie</t>
  </si>
  <si>
    <t>Pokorná Anežka</t>
  </si>
  <si>
    <t>Řeháková Kristýna</t>
  </si>
  <si>
    <t>Synek Ondřej</t>
  </si>
  <si>
    <t>Šindel Václav</t>
  </si>
  <si>
    <t>Špelda Kryštof</t>
  </si>
  <si>
    <t>Téra Štěpán</t>
  </si>
  <si>
    <t>Vokůrka Jaroslav</t>
  </si>
  <si>
    <t>Blahynka Tobiáš</t>
  </si>
  <si>
    <t>Davídek Eduard</t>
  </si>
  <si>
    <t>Dyčka Vojtěch</t>
  </si>
  <si>
    <t>Kalousek Jan</t>
  </si>
  <si>
    <t>Kozumplík Jakub</t>
  </si>
  <si>
    <t>Krištof Daniel</t>
  </si>
  <si>
    <t>Krpata Samuel</t>
  </si>
  <si>
    <t>Kubík Petr</t>
  </si>
  <si>
    <t>Leitner Slavoj</t>
  </si>
  <si>
    <t>Lukeš Jiří</t>
  </si>
  <si>
    <t>Morrelli Raffaele Bruce</t>
  </si>
  <si>
    <t>Němec Štěpán</t>
  </si>
  <si>
    <t>Rychlá Alexandra</t>
  </si>
  <si>
    <t>Sedlák David</t>
  </si>
  <si>
    <t>Slavík Martin</t>
  </si>
  <si>
    <t>Soural Adam</t>
  </si>
  <si>
    <t>Suchý Vojtěch</t>
  </si>
  <si>
    <t>Ungerman Jiří</t>
  </si>
  <si>
    <t>Viezbický Filip</t>
  </si>
  <si>
    <t>Dančák Jáchym</t>
  </si>
  <si>
    <t>Liška Alex</t>
  </si>
  <si>
    <t>Dudková Šárka</t>
  </si>
  <si>
    <t>Klímek Lukáš</t>
  </si>
  <si>
    <t>Raszyk Adam</t>
  </si>
  <si>
    <t>Schmied Miloš</t>
  </si>
  <si>
    <t>Schmied Petr</t>
  </si>
  <si>
    <t>Volf Bernard</t>
  </si>
  <si>
    <t>Berezovsky Igor</t>
  </si>
  <si>
    <t>MNC</t>
  </si>
  <si>
    <t>Derypasko Diana</t>
  </si>
  <si>
    <t>Troskunov Gilad</t>
  </si>
  <si>
    <t>Buranova Raykhana</t>
  </si>
  <si>
    <t>Buranova Yasmina</t>
  </si>
  <si>
    <t>Gutenko Serhii</t>
  </si>
  <si>
    <t>Korynta Tobiáš</t>
  </si>
  <si>
    <t>Larionov Axel</t>
  </si>
  <si>
    <t>Balvín Václav</t>
  </si>
  <si>
    <t>Moravec Přemysl</t>
  </si>
  <si>
    <t>Šimek Štěpán</t>
  </si>
  <si>
    <t>Urx Hynek</t>
  </si>
  <si>
    <t>Sroka Martin</t>
  </si>
  <si>
    <t>Stoszek Marek</t>
  </si>
  <si>
    <t>Šimák Pavel</t>
  </si>
  <si>
    <t>Kravčenková Viktorie</t>
  </si>
  <si>
    <t>Šorejs Michael</t>
  </si>
  <si>
    <t>Šipul Daniil</t>
  </si>
  <si>
    <t>Zámyslický David</t>
  </si>
  <si>
    <t>Dohnal Ondřej</t>
  </si>
  <si>
    <t>Brabenec Filip</t>
  </si>
  <si>
    <t>Preisler Eliáš</t>
  </si>
  <si>
    <t>Benda Libor</t>
  </si>
  <si>
    <t>Czechaczek Jonáš</t>
  </si>
  <si>
    <t>Daňková Berenika</t>
  </si>
  <si>
    <t>Enkhbat Duurenbekh</t>
  </si>
  <si>
    <t>Hájek Mika</t>
  </si>
  <si>
    <t>Hudec Oliver</t>
  </si>
  <si>
    <t>Chovanec Jan</t>
  </si>
  <si>
    <t>Kabeláč Jaromír</t>
  </si>
  <si>
    <t>Kejduš Richard</t>
  </si>
  <si>
    <t>Kokarev Ihor</t>
  </si>
  <si>
    <t>Kreuzwieser Adam</t>
  </si>
  <si>
    <t>Kurková Emílie</t>
  </si>
  <si>
    <t>Straka Matej</t>
  </si>
  <si>
    <t>Šupík Zoe</t>
  </si>
  <si>
    <t>Winkler Jan</t>
  </si>
  <si>
    <t>Hanáková Lenka</t>
  </si>
  <si>
    <t>Janalík Marek</t>
  </si>
  <si>
    <t>Ambros Ondřej</t>
  </si>
  <si>
    <t>Beránek Tomáš</t>
  </si>
  <si>
    <t>Navrátil Tomáš</t>
  </si>
  <si>
    <t>Orel Michal</t>
  </si>
  <si>
    <t>Huvar Petr</t>
  </si>
  <si>
    <t>Kolařík Pavel</t>
  </si>
  <si>
    <t>Morsi Adrian</t>
  </si>
  <si>
    <t>Schneider Adam</t>
  </si>
  <si>
    <t>Silvanskyy Silvestr</t>
  </si>
  <si>
    <t>Zimčík Štěpán</t>
  </si>
  <si>
    <t>Elashnikov Roman</t>
  </si>
  <si>
    <t>Prokopchik Arina</t>
  </si>
  <si>
    <t>Shelemin Alexander</t>
  </si>
  <si>
    <t>Stránský Aleš</t>
  </si>
  <si>
    <t>Vodičková Lea</t>
  </si>
  <si>
    <t>Zmožek Jiří</t>
  </si>
  <si>
    <t>Kochta Tadeáš Ondřej</t>
  </si>
  <si>
    <t>Kout Šimon</t>
  </si>
  <si>
    <t>Lípa Martin</t>
  </si>
  <si>
    <t>Plný Matěj</t>
  </si>
  <si>
    <t>Bednář Jáchym</t>
  </si>
  <si>
    <t>Berka Vojtěch</t>
  </si>
  <si>
    <t>Hála Marek</t>
  </si>
  <si>
    <t>Ivanov Samuel</t>
  </si>
  <si>
    <t>Kolník Tomáš</t>
  </si>
  <si>
    <t>Rožnovják Jakub</t>
  </si>
  <si>
    <t>Šupálek Matěj</t>
  </si>
  <si>
    <t>Hořínková Zita</t>
  </si>
  <si>
    <t>Salva Ondřej</t>
  </si>
  <si>
    <t>Šlahorek Patrik</t>
  </si>
  <si>
    <t>Tomický Marek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</si>
</sst>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* #######0"/>
    <numFmt numFmtId="166" formatCode="#"/>
  </numFmts>
  <fonts count="22">
    <font>
      <sz val="10"/>
      <name val="Arial"/>
      <charset val="238"/>
    </font>
    <font>
      <sz val="10"/>
      <name val="Arial"/>
      <family val="2"/>
      <charset val="238"/>
    </font>
    <font>
      <b/>
      <sz val="8"/>
      <color indexed="9"/>
      <name val="Verdana"/>
      <family val="2"/>
      <charset val="238"/>
    </font>
    <font>
      <sz val="7"/>
      <color indexed="8"/>
      <name val="Verdana"/>
      <family val="2"/>
      <charset val="238"/>
    </font>
    <font>
      <b/>
      <sz val="7"/>
      <color indexed="8"/>
      <name val="Verdana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u/>
      <sz val="20"/>
      <name val="Monotype Corsiva"/>
      <family val="4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1"/>
      <name val="Tahoma"/>
      <family val="2"/>
      <charset val="238"/>
    </font>
    <font>
      <b/>
      <sz val="8"/>
      <name val="Verdana"/>
      <family val="2"/>
      <charset val="238"/>
    </font>
    <font>
      <sz val="7"/>
      <name val="Verdana"/>
      <family val="2"/>
      <charset val="238"/>
    </font>
    <font>
      <b/>
      <sz val="7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sz val="10"/>
      <color indexed="10"/>
      <name val="Tahoma"/>
      <family val="2"/>
      <charset val="238"/>
    </font>
    <font>
      <b/>
      <sz val="10"/>
      <color indexed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 style="medium">
        <color indexed="24"/>
      </left>
      <right style="medium">
        <color indexed="24"/>
      </right>
      <top style="medium">
        <color indexed="24"/>
      </top>
      <bottom style="medium">
        <color indexed="24"/>
      </bottom>
      <diagonal/>
    </border>
    <border>
      <left style="medium">
        <color indexed="2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24"/>
      </right>
      <top style="medium">
        <color indexed="64"/>
      </top>
      <bottom style="medium">
        <color indexed="64"/>
      </bottom>
      <diagonal/>
    </border>
    <border>
      <left style="medium">
        <color indexed="24"/>
      </left>
      <right style="medium">
        <color indexed="24"/>
      </right>
      <top style="medium">
        <color indexed="64"/>
      </top>
      <bottom style="medium">
        <color indexed="64"/>
      </bottom>
      <diagonal/>
    </border>
    <border>
      <left style="medium">
        <color indexed="2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24"/>
      </left>
      <right style="medium">
        <color indexed="24"/>
      </right>
      <top style="medium">
        <color indexed="2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2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2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/>
    <border/>
    <border/>
    <border/>
    <border/>
    <border/>
    <border/>
    <border/>
    <border/>
    <border/>
    <border/>
    <border/>
    <border/>
    <border/>
    <border/>
    <border/>
    <border/>
    <border/>
    <border/>
    <border/>
    <border/>
  </borders>
  <cellStyleXfs count="3">
    <xf numFmtId="0" fontId="0" fillId="0" borderId="0"/>
    <xf numFmtId="0" fontId="20" fillId="0" borderId="0" applyNumberFormat="false" applyFill="false" applyBorder="false" applyAlignment="false" applyProtection="false">
      <alignment vertical="top"/>
      <protection locked="false"/>
    </xf>
    <xf numFmtId="0" fontId="9" fillId="0" borderId="0"/>
  </cellStyleXfs>
  <cellXfs count="96">
    <xf numFmtId="0" fontId="0" fillId="0" borderId="0" xfId="0"/>
    <xf numFmtId="0" fontId="2" fillId="2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left" vertical="center"/>
    </xf>
    <xf numFmtId="0" fontId="0" fillId="0" borderId="0" xfId="0" quotePrefix="true"/>
    <xf numFmtId="0" fontId="3" fillId="0" borderId="1" xfId="0" applyFont="true" applyBorder="true" applyAlignment="true">
      <alignment vertical="center" wrapText="true"/>
    </xf>
    <xf numFmtId="0" fontId="0" fillId="0" borderId="0" xfId="0" applyBorder="true"/>
    <xf numFmtId="0" fontId="0" fillId="3" borderId="0" xfId="0" applyFill="true"/>
    <xf numFmtId="0" fontId="2" fillId="2" borderId="2" xfId="0" applyFont="true" applyFill="true" applyBorder="true" applyAlignment="true">
      <alignment horizontal="center" vertical="center"/>
    </xf>
    <xf numFmtId="0" fontId="0" fillId="0" borderId="0" xfId="0" applyBorder="true" applyAlignment="true"/>
    <xf numFmtId="49" fontId="0" fillId="0" borderId="3" xfId="0" applyNumberFormat="true" applyBorder="true" applyAlignment="true">
      <alignment horizontal="right"/>
    </xf>
    <xf numFmtId="0" fontId="0" fillId="0" borderId="0" xfId="0" applyFill="true" applyAlignment="true"/>
    <xf numFmtId="0" fontId="8" fillId="0" borderId="0" xfId="0" quotePrefix="true" applyFont="true"/>
    <xf numFmtId="0" fontId="9" fillId="0" borderId="0" xfId="2"/>
    <xf numFmtId="0" fontId="1" fillId="0" borderId="0" xfId="0" applyFont="true" applyFill="true"/>
    <xf numFmtId="0" fontId="12" fillId="0" borderId="0" xfId="0" applyFont="true" applyFill="true"/>
    <xf numFmtId="0" fontId="12" fillId="0" borderId="0" xfId="0" applyFont="true" applyFill="true" applyBorder="true"/>
    <xf numFmtId="49" fontId="12" fillId="0" borderId="0" xfId="0" applyNumberFormat="true" applyFont="true" applyFill="true" applyBorder="true" applyAlignment="true">
      <alignment horizontal="right"/>
    </xf>
    <xf numFmtId="0" fontId="0" fillId="0" borderId="0" xfId="0" applyFill="true"/>
    <xf numFmtId="0" fontId="0" fillId="0" borderId="0" xfId="0" applyFill="true" applyBorder="true"/>
    <xf numFmtId="0" fontId="14" fillId="0" borderId="4" xfId="0" applyFont="true" applyFill="true" applyBorder="true" applyAlignment="true">
      <alignment horizontal="center" vertical="center"/>
    </xf>
    <xf numFmtId="0" fontId="14" fillId="0" borderId="5" xfId="0" applyFont="true" applyFill="true" applyBorder="true" applyAlignment="true">
      <alignment horizontal="center" vertical="center" wrapText="true"/>
    </xf>
    <xf numFmtId="0" fontId="14" fillId="0" borderId="6" xfId="0" applyFont="true" applyFill="true" applyBorder="true" applyAlignment="true">
      <alignment horizontal="center" vertical="center"/>
    </xf>
    <xf numFmtId="0" fontId="15" fillId="0" borderId="0" xfId="0" applyFont="true"/>
    <xf numFmtId="0" fontId="16" fillId="0" borderId="0" xfId="0" applyFont="true"/>
    <xf numFmtId="0" fontId="8" fillId="0" borderId="0" xfId="0" applyFont="true" applyAlignment="true">
      <alignment horizontal="left"/>
    </xf>
    <xf numFmtId="0" fontId="17" fillId="0" borderId="0" xfId="0" applyFont="true" applyAlignment="true">
      <alignment horizontal="right"/>
    </xf>
    <xf numFmtId="0" fontId="8" fillId="3" borderId="7" xfId="0" applyFont="true" applyFill="true" applyBorder="true"/>
    <xf numFmtId="0" fontId="10" fillId="0" borderId="0" xfId="0" applyFont="true" applyFill="true" applyAlignment="true"/>
    <xf numFmtId="0" fontId="17" fillId="0" borderId="0" xfId="0" applyFont="true" applyAlignment="true" applyProtection="true">
      <alignment horizontal="right" shrinkToFit="true"/>
    </xf>
    <xf numFmtId="0" fontId="17" fillId="0" borderId="0" xfId="0" applyFont="true" applyAlignment="true">
      <alignment horizontal="right" shrinkToFit="true"/>
    </xf>
    <xf numFmtId="0" fontId="8" fillId="0" borderId="0" xfId="0" applyFont="true"/>
    <xf numFmtId="49" fontId="8" fillId="0" borderId="0" xfId="0" applyNumberFormat="true" applyFont="true" applyAlignment="true">
      <alignment horizontal="right"/>
    </xf>
    <xf numFmtId="49" fontId="9" fillId="0" borderId="0" xfId="2" applyNumberFormat="true" applyAlignment="true">
      <alignment horizontal="right"/>
    </xf>
    <xf numFmtId="0" fontId="2" fillId="2" borderId="8" xfId="0" applyFont="true" applyFill="true" applyBorder="true" applyAlignment="true">
      <alignment horizontal="left" vertical="center"/>
    </xf>
    <xf numFmtId="0" fontId="4" fillId="0" borderId="1" xfId="0" applyFont="true" applyBorder="true" applyAlignment="true">
      <alignment horizontal="right" vertical="top" wrapText="true"/>
    </xf>
    <xf numFmtId="0" fontId="4" fillId="0" borderId="1" xfId="0" applyFont="true" applyBorder="true" applyAlignment="true" applyProtection="true">
      <alignment horizontal="right" vertical="top" wrapText="true"/>
    </xf>
    <xf numFmtId="0" fontId="0" fillId="0" borderId="0" xfId="0" applyAlignment="true"/>
    <xf numFmtId="0" fontId="19" fillId="0" borderId="0" xfId="0" applyFont="true"/>
    <xf numFmtId="49" fontId="4" fillId="0" borderId="1" xfId="0" applyNumberFormat="true" applyFont="true" applyBorder="true" applyAlignment="true">
      <alignment horizontal="right" vertical="top"/>
    </xf>
    <xf numFmtId="0" fontId="14" fillId="0" borderId="6" xfId="0" applyFont="true" applyFill="true" applyBorder="true" applyAlignment="true">
      <alignment horizontal="left" vertical="center"/>
    </xf>
    <xf numFmtId="0" fontId="0" fillId="0" borderId="17" xfId="0" applyBorder="true" applyAlignment="true"/>
    <xf numFmtId="49" fontId="0" fillId="0" borderId="0" xfId="0" applyNumberFormat="true" applyFont="true" applyFill="true" applyBorder="true" applyAlignment="true">
      <alignment horizontal="right"/>
    </xf>
    <xf numFmtId="0" fontId="0" fillId="0" borderId="18" xfId="0" applyBorder="true"/>
    <xf numFmtId="0" fontId="0" fillId="0" borderId="19" xfId="0" applyBorder="true"/>
    <xf numFmtId="0" fontId="0" fillId="0" borderId="20" xfId="0" applyBorder="true"/>
    <xf numFmtId="164" fontId="0" fillId="0" borderId="21" xfId="0" applyNumberFormat="true" applyBorder="true"/>
    <xf numFmtId="49" fontId="9" fillId="0" borderId="21" xfId="2" applyNumberFormat="true" applyBorder="true" applyAlignment="true">
      <alignment horizontal="right"/>
    </xf>
    <xf numFmtId="164" fontId="0" fillId="0" borderId="0" xfId="0" applyNumberFormat="true" applyBorder="true"/>
    <xf numFmtId="20" fontId="1" fillId="0" borderId="0" xfId="0" applyNumberFormat="true" applyFont="true" applyFill="true" applyAlignment="true">
      <alignment horizontal="center"/>
    </xf>
    <xf numFmtId="20" fontId="0" fillId="0" borderId="0" xfId="0" applyNumberFormat="true" applyBorder="true" applyAlignment="true"/>
    <xf numFmtId="0" fontId="7" fillId="0" borderId="0" xfId="0" applyFont="true" applyAlignment="true">
      <alignment horizontal="center"/>
    </xf>
    <xf numFmtId="0" fontId="2" fillId="2" borderId="0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horizontal="left" vertical="center"/>
    </xf>
    <xf numFmtId="0" fontId="2" fillId="2" borderId="16" xfId="0" applyFont="true" applyFill="true" applyBorder="true" applyAlignment="true">
      <alignment horizontal="center" vertical="center"/>
    </xf>
    <xf numFmtId="0" fontId="0" fillId="0" borderId="0" xfId="0" applyBorder="true" applyAlignment="true">
      <alignment horizontal="left"/>
    </xf>
    <xf numFmtId="0" fontId="8" fillId="0" borderId="9" xfId="0" applyFont="true" applyFill="true" applyBorder="true" applyAlignment="true">
      <alignment horizontal="center" wrapText="true"/>
    </xf>
    <xf numFmtId="0" fontId="8" fillId="0" borderId="10" xfId="0" applyFont="true" applyFill="true" applyBorder="true" applyAlignment="true">
      <alignment horizontal="center" wrapText="true"/>
    </xf>
    <xf numFmtId="0" fontId="8" fillId="0" borderId="11" xfId="0" applyFont="true" applyFill="true" applyBorder="true" applyAlignment="true">
      <alignment horizontal="center" wrapText="true"/>
    </xf>
    <xf numFmtId="0" fontId="21" fillId="0" borderId="0" xfId="0" applyFont="true" applyAlignment="true">
      <alignment horizontal="left"/>
    </xf>
    <xf numFmtId="0" fontId="6" fillId="3" borderId="9" xfId="0" applyFont="true" applyFill="true" applyBorder="true" applyAlignment="true">
      <alignment horizontal="center"/>
    </xf>
    <xf numFmtId="0" fontId="6" fillId="3" borderId="10" xfId="0" applyFont="true" applyFill="true" applyBorder="true" applyAlignment="true">
      <alignment horizontal="center"/>
    </xf>
    <xf numFmtId="0" fontId="6" fillId="3" borderId="11" xfId="0" applyFont="true" applyFill="true" applyBorder="true" applyAlignment="true">
      <alignment horizontal="center"/>
    </xf>
    <xf numFmtId="0" fontId="0" fillId="0" borderId="13" xfId="0" applyBorder="true" applyAlignment="true">
      <alignment horizontal="center"/>
    </xf>
    <xf numFmtId="0" fontId="0" fillId="0" borderId="3" xfId="0" applyBorder="true" applyAlignment="true">
      <alignment horizontal="center"/>
    </xf>
    <xf numFmtId="0" fontId="2" fillId="2" borderId="2" xfId="0" applyFont="true" applyFill="true" applyBorder="true" applyAlignment="true">
      <alignment horizontal="left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15" xfId="0" applyFont="true" applyFill="true" applyBorder="true" applyAlignment="true">
      <alignment horizontal="center" vertical="center"/>
    </xf>
    <xf numFmtId="0" fontId="0" fillId="0" borderId="0" xfId="0" applyBorder="true" applyAlignment="true">
      <alignment horizontal="center"/>
    </xf>
    <xf numFmtId="0" fontId="20" fillId="4" borderId="7" xfId="1" applyFill="true" applyBorder="true" applyAlignment="true" applyProtection="true">
      <alignment horizontal="center" vertical="center"/>
    </xf>
    <xf numFmtId="0" fontId="20" fillId="4" borderId="12" xfId="1" applyFill="true" applyBorder="true" applyAlignment="true" applyProtection="true">
      <alignment horizontal="center" vertical="center"/>
    </xf>
    <xf numFmtId="0" fontId="1" fillId="0" borderId="13" xfId="0" applyFont="true" applyBorder="true" applyAlignment="true">
      <alignment horizontal="center"/>
    </xf>
    <xf numFmtId="0" fontId="1" fillId="0" borderId="3" xfId="0" applyFont="true" applyBorder="true" applyAlignment="true">
      <alignment horizontal="center"/>
    </xf>
    <xf numFmtId="0" fontId="6" fillId="3" borderId="14" xfId="0" applyFont="true" applyFill="true" applyBorder="true" applyAlignment="true">
      <alignment horizontal="center" wrapText="true"/>
    </xf>
    <xf numFmtId="0" fontId="0" fillId="0" borderId="22" xfId="0"/>
    <xf numFmtId="166" fontId="0" fillId="0" borderId="23" xfId="0" applyNumberFormat="true"/>
    <xf numFmtId="164" fontId="0" fillId="0" borderId="24" xfId="0" applyNumberFormat="true"/>
    <xf numFmtId="0" fontId="0" fillId="0" borderId="25" xfId="0"/>
    <xf numFmtId="166" fontId="0" fillId="0" borderId="26" xfId="0" applyNumberFormat="true"/>
    <xf numFmtId="164" fontId="0" fillId="0" borderId="27" xfId="0" applyNumberFormat="true"/>
    <xf numFmtId="0" fontId="0" fillId="0" borderId="28" xfId="0"/>
    <xf numFmtId="166" fontId="0" fillId="0" borderId="29" xfId="0" applyNumberFormat="true"/>
    <xf numFmtId="164" fontId="0" fillId="0" borderId="30" xfId="0" applyNumberFormat="true"/>
    <xf numFmtId="0" fontId="0" fillId="0" borderId="31" xfId="0"/>
    <xf numFmtId="166" fontId="0" fillId="0" borderId="32" xfId="0" applyNumberFormat="true"/>
    <xf numFmtId="164" fontId="0" fillId="0" borderId="33" xfId="0" applyNumberFormat="true"/>
    <xf numFmtId="0" fontId="0" fillId="0" borderId="34" xfId="0"/>
    <xf numFmtId="166" fontId="0" fillId="0" borderId="35" xfId="0" applyNumberFormat="true"/>
    <xf numFmtId="164" fontId="0" fillId="0" borderId="36" xfId="0" applyNumberFormat="true"/>
    <xf numFmtId="0" fontId="0" fillId="0" borderId="37" xfId="0"/>
    <xf numFmtId="166" fontId="0" fillId="0" borderId="38" xfId="0" applyNumberFormat="true"/>
    <xf numFmtId="164" fontId="0" fillId="0" borderId="39" xfId="0" applyNumberFormat="true"/>
    <xf numFmtId="0" fontId="0" fillId="0" borderId="40" xfId="0"/>
    <xf numFmtId="166" fontId="0" fillId="0" borderId="41" xfId="0" applyNumberFormat="true"/>
    <xf numFmtId="164" fontId="0" fillId="0" borderId="42" xfId="0" applyNumberFormat="true"/>
  </cellXfs>
  <cellStyles count="3">
    <cellStyle name="Hypertextový odkaz" xfId="1" builtinId="8"/>
    <cellStyle name="Normální" xfId="0" builtinId="0"/>
    <cellStyle name="normální_Praha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6"/><Relationship Target="styles.xml" Type="http://schemas.openxmlformats.org/officeDocument/2006/relationships/styles" Id="rId5"/><Relationship Target="theme/theme1.xml" Type="http://schemas.openxmlformats.org/officeDocument/2006/relationships/theme" Id="rId4"/></Relationships>
</file>

<file path=xl/theme/theme1.xml><?xml version="1.0" encoding="utf-8"?>
<a:theme xmlns:r="http://schemas.openxmlformats.org/officeDocument/2006/relationships"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="../drawings/vmlDrawing1.vml" Type="http://schemas.openxmlformats.org/officeDocument/2006/relationships/vmlDrawing" Id="rId3"/><Relationship Target="../printerSettings/printerSettings1.bin" Type="http://schemas.openxmlformats.org/officeDocument/2006/relationships/printerSettings" Id="rId2"/><Relationship TargetMode="External" Target="http://prazskysach.cz/wp-content/Files/STK/DR2025/HelpSoupiska25.htm" Type="http://schemas.openxmlformats.org/officeDocument/2006/relationships/hyperlink" Id="rId1"/><Relationship Target="../comments1.xml" Type="http://schemas.openxmlformats.org/officeDocument/2006/relationships/comments" Id="rId4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650"/>
  <sheetViews>
    <sheetView tabSelected="true" workbookViewId="0">
      <selection sqref="A1:J1"/>
    </sheetView>
  </sheetViews>
  <sheetFormatPr xmlns:x14ac="http://schemas.microsoft.com/office/spreadsheetml/2009/9/ac" defaultRowHeight="12.75" x14ac:dyDescent="0.2"/>
  <cols>
    <col min="1" max="1" width="3" bestFit="true" customWidth="true"/>
    <col min="2" max="2" width="4.5703125" bestFit="true" customWidth="true"/>
    <col min="3" max="4" width="4" bestFit="true" customWidth="true"/>
    <col min="5" max="5" width="25.5703125" customWidth="true"/>
    <col min="6" max="6" width="9.28515625" customWidth="true"/>
    <col min="7" max="7" width="11.28515625" bestFit="true" customWidth="true"/>
    <col min="8" max="8" width="8.140625" bestFit="true" customWidth="true"/>
    <col min="9" max="9" width="10.42578125" bestFit="true" customWidth="true"/>
    <col min="10" max="10" width="9.42578125" bestFit="true" customWidth="true"/>
    <col min="11" max="11" width="24.140625" customWidth="true"/>
    <col min="12" max="12" width="3.140625" customWidth="true"/>
    <col min="13" max="13" width="23.28515625" bestFit="true" customWidth="true"/>
    <col min="14" max="14" width="9.28515625" customWidth="true"/>
    <col min="15" max="15" width="9.42578125" bestFit="true" customWidth="true"/>
    <col min="16" max="16" width="30.5703125" bestFit="true" customWidth="true"/>
    <col min="26" max="26" width="11.42578125" customWidth="true"/>
    <col min="27" max="27" width="18.7109375" hidden="true" customWidth="true"/>
    <col min="28" max="34" width="9.140625" hidden="true" customWidth="true"/>
    <col min="35" max="35" width="11.28515625" hidden="true" customWidth="true"/>
    <col min="36" max="38" width="9.140625" hidden="true" customWidth="true"/>
    <col min="39" max="40" width="2" hidden="true" customWidth="true"/>
    <col min="41" max="41" width="3" hidden="true" customWidth="true"/>
    <col min="42" max="42" width="2" hidden="true" customWidth="true"/>
    <col min="43" max="43" width="3.85546875" hidden="true" customWidth="true"/>
    <col min="44" max="52" width="0.0" hidden="true" customWidth="true"/>
  </cols>
  <sheetData>
    <row xmlns:x14ac="http://schemas.microsoft.com/office/spreadsheetml/2009/9/ac" r="1" ht="18.75" thickBot="true" x14ac:dyDescent="0.3">
      <c r="A1" s="61" t="s">
        <v>2271</v>
      </c>
      <c r="B1" s="62"/>
      <c r="C1" s="62"/>
      <c r="D1" s="62"/>
      <c r="E1" s="62"/>
      <c r="F1" s="62"/>
      <c r="G1" s="62"/>
      <c r="H1" s="62"/>
      <c r="I1" s="62"/>
      <c r="J1" s="63"/>
      <c r="AJ1">
        <v>0</v>
      </c>
    </row>
    <row xmlns:x14ac="http://schemas.microsoft.com/office/spreadsheetml/2009/9/ac" r="2" ht="18" x14ac:dyDescent="0.25">
      <c r="E2" s="74" t="str">
        <f>IF(OR(F6="Extraliga",F6="1. liga",F6="2. liga",F6=""),"Šachový svaz České republiky",IF(ISERROR(MID(INDEX(kraje,MATCH(MID(H45,1,2),kokr,0)),4,LEN(INDEX(kraje,MATCH(MID(H45,1,2),kokr,0)))-3)),"",MID(INDEX(kraje,MATCH(MID(H45,1,2),kokr,0)),4,LEN(INDEX(kraje,MATCH(MID(H45,1,2),kokr,0)))-3)))</f>
        <v>Šachový svaz České republiky</v>
      </c>
      <c r="F2" s="74"/>
      <c r="G2" s="74"/>
      <c r="H2" s="74"/>
      <c r="I2" s="74"/>
      <c r="M2" s="70" t="s">
        <v>6143</v>
      </c>
      <c r="AI2" t="b">
        <f>AND($P$44&lt;&gt;"",ISNUMBER(SEARCH(MID($P$44,1,2),číselníky!H2)))</f>
        <v>1</v>
      </c>
      <c r="AJ2">
        <f>MATCH(TRUE,INDEX(ikluby,$AJ1+1):enikluby,0)+$AJ1</f>
        <v>1</v>
      </c>
      <c r="AK2" t="str">
        <f t="shared" ref="AK2:AK65" si="0">IF(ISNUMBER(AJ2),INDEX(Oddil,AJ2),"")</f>
        <v>11001 TJ Bohemians Praha</v>
      </c>
    </row>
    <row xmlns:x14ac="http://schemas.microsoft.com/office/spreadsheetml/2009/9/ac" r="3" ht="13.5" thickBot="true" x14ac:dyDescent="0.25">
      <c r="M3" s="71"/>
      <c r="AI3" t="b">
        <f>AND($P$44&lt;&gt;"",ISNUMBER(SEARCH(MID($P$44,1,2),číselníky!H3)))</f>
        <v>1</v>
      </c>
      <c r="AJ3">
        <f>MATCH(TRUE,INDEX(ikluby,$AJ2+1):enikluby,0)+$AJ2</f>
        <v>2</v>
      </c>
      <c r="AK3" t="str">
        <f t="shared" si="0"/>
        <v>11002 ŠK Sokol Vyšehrad</v>
      </c>
    </row>
    <row xmlns:x14ac="http://schemas.microsoft.com/office/spreadsheetml/2009/9/ac" r="4" ht="13.5" thickBot="true" x14ac:dyDescent="0.25">
      <c r="E4" s="4" t="s">
        <v>11604</v>
      </c>
      <c r="F4" s="64"/>
      <c r="G4" s="65"/>
      <c r="H4" s="65"/>
      <c r="I4" s="65"/>
      <c r="J4" s="65"/>
      <c r="AI4" t="b">
        <f>AND($P$44&lt;&gt;"",ISNUMBER(SEARCH(MID($P$44,1,2),číselníky!H4)))</f>
        <v>1</v>
      </c>
      <c r="AJ4">
        <f>MATCH(TRUE,INDEX(ikluby,$AJ3+1):enikluby,0)+$AJ3</f>
        <v>3</v>
      </c>
      <c r="AK4" t="str">
        <f t="shared" si="0"/>
        <v>11004 ŠK Dopravní podnik Praha</v>
      </c>
    </row>
    <row xmlns:x14ac="http://schemas.microsoft.com/office/spreadsheetml/2009/9/ac" r="5" ht="13.5" customHeight="true" thickBot="true" x14ac:dyDescent="0.25">
      <c r="M5" s="25"/>
      <c r="N5" s="24"/>
      <c r="O5" s="24"/>
      <c r="P5" s="24"/>
      <c r="AI5" t="b">
        <f>AND($P$44&lt;&gt;"",ISNUMBER(SEARCH(MID($P$44,1,2),číselníky!H5)))</f>
        <v>1</v>
      </c>
      <c r="AJ5">
        <f>MATCH(TRUE,INDEX(ikluby,$AJ4+1):enikluby,0)+$AJ4</f>
        <v>4</v>
      </c>
      <c r="AK5" t="str">
        <f t="shared" si="0"/>
        <v>11006 TJ Pankrác</v>
      </c>
    </row>
    <row xmlns:x14ac="http://schemas.microsoft.com/office/spreadsheetml/2009/9/ac" r="6" ht="13.5" customHeight="true" thickBot="true" x14ac:dyDescent="0.25">
      <c r="E6" s="35" t="s">
        <v>11749</v>
      </c>
      <c r="F6" s="72"/>
      <c r="G6" s="73"/>
      <c r="H6" s="73"/>
      <c r="I6" s="73"/>
      <c r="J6" s="11" t="s">
        <v>21351</v>
      </c>
      <c r="M6" s="25"/>
      <c r="N6" s="24"/>
      <c r="O6" s="24"/>
      <c r="P6" s="24"/>
      <c r="AI6" t="b">
        <f>AND($P$44&lt;&gt;"",ISNUMBER(SEARCH(MID($P$44,1,2),číselníky!H6)))</f>
        <v>1</v>
      </c>
      <c r="AJ6">
        <f>MATCH(TRUE,INDEX(ikluby,$AJ5+1):enikluby,0)+$AJ5</f>
        <v>5</v>
      </c>
      <c r="AK6" t="str">
        <f t="shared" si="0"/>
        <v>11008 USK Praha</v>
      </c>
    </row>
    <row xmlns:x14ac="http://schemas.microsoft.com/office/spreadsheetml/2009/9/ac" r="7" ht="13.5" thickBot="true" x14ac:dyDescent="0.25">
      <c r="M7" s="28"/>
      <c r="N7" s="20"/>
      <c r="O7" s="20"/>
      <c r="P7" s="20"/>
      <c r="AI7" t="b">
        <f>AND($P$44&lt;&gt;"",ISNUMBER(SEARCH(MID($P$44,1,2),číselníky!H7)))</f>
        <v>1</v>
      </c>
      <c r="AJ7">
        <f>MATCH(TRUE,INDEX(ikluby,$AJ6+1):enikluby,0)+$AJ6</f>
        <v>6</v>
      </c>
      <c r="AK7" t="str">
        <f t="shared" si="0"/>
        <v>11010 Šachový klub Loko Praha</v>
      </c>
    </row>
    <row xmlns:x14ac="http://schemas.microsoft.com/office/spreadsheetml/2009/9/ac" r="8" ht="21.75" thickBot="true" x14ac:dyDescent="0.25">
      <c r="A8" s="1" t="s">
        <v>15354</v>
      </c>
      <c r="B8" s="1" t="s">
        <v>23888</v>
      </c>
      <c r="C8" s="1" t="s">
        <v>23889</v>
      </c>
      <c r="D8" s="1" t="s">
        <v>15355</v>
      </c>
      <c r="E8" s="1" t="s">
        <v>15349</v>
      </c>
      <c r="F8" s="3" t="s">
        <v>15356</v>
      </c>
      <c r="G8" s="1" t="s">
        <v>15353</v>
      </c>
      <c r="H8" s="1" t="s">
        <v>15352</v>
      </c>
      <c r="I8" s="1" t="s">
        <v>15350</v>
      </c>
      <c r="J8" s="1" t="s">
        <v>15351</v>
      </c>
      <c r="M8" s="21" t="s">
        <v>15349</v>
      </c>
      <c r="N8" s="22" t="s">
        <v>15356</v>
      </c>
      <c r="O8" s="23" t="s">
        <v>15353</v>
      </c>
      <c r="P8" s="41" t="s">
        <v>294</v>
      </c>
      <c r="Q8" t="s">
        <v>11740</v>
      </c>
      <c r="AA8">
        <v>0</v>
      </c>
      <c r="AB8" t="e">
        <f>VALUE(MID(vyberHrace,1,4))</f>
        <v>#VALUE!</v>
      </c>
      <c r="AI8" t="b">
        <f>AND($P$44&lt;&gt;"",ISNUMBER(SEARCH(MID($P$44,1,2),číselníky!H8)))</f>
        <v>1</v>
      </c>
      <c r="AJ8">
        <f>MATCH(TRUE,INDEX(ikluby,$AJ7+1):enikluby,0)+$AJ7</f>
        <v>7</v>
      </c>
      <c r="AK8" t="str">
        <f t="shared" si="0"/>
        <v>11011 TJ Sokol Praha-Vršovice</v>
      </c>
    </row>
    <row xmlns:x14ac="http://schemas.microsoft.com/office/spreadsheetml/2009/9/ac" r="9" ht="13.5" customHeight="true" thickBot="true" x14ac:dyDescent="0.25">
      <c r="A9" s="6">
        <v>1</v>
      </c>
      <c r="B9" s="6" t="str">
        <f>AL9</f>
        <v/>
      </c>
      <c r="C9" s="6" t="str">
        <f>AP9</f>
        <v/>
      </c>
      <c r="D9" s="6" t="str">
        <f>AQ9</f>
        <v/>
      </c>
      <c r="E9" s="2" t="str">
        <f t="shared" ref="E9:E28" si="1">IF(G9="","",IF(ISNUMBER(MATCH(G9,Ev_c_LOK,0)),INDEX(Jmeno,MATCH(G9,Ev_c_LOK,0)),""))</f>
        <v/>
      </c>
      <c r="F9" s="40" t="str">
        <f t="shared" ref="F9:F28" si="2">IF(G9="","",IF(ISNUMBER(MATCH(G9,Ev_c_LOK,0)),INDEX(RokNar,MATCH(G9,Ev_c_LOK,0)),""))</f>
        <v/>
      </c>
      <c r="G9" s="36"/>
      <c r="H9" s="37" t="str">
        <f t="shared" ref="H9:H28" si="3">IF(ISNUMBER(INDEX(ELOCR,MATCH(G9,Ev_c_LOK,0))),INDEX(ELOCR,MATCH(G9,Ev_c_LOK,0)),"")</f>
        <v/>
      </c>
      <c r="I9" s="37" t="str">
        <f t="shared" ref="I9:I28" si="4">IF(ISNUMBER(INDEX(FEvCis,MATCH(G9,Ev_c_LOK,0))),INDEX(FEvCis,MATCH(G9,Ev_c_LOK,0)),"")</f>
        <v/>
      </c>
      <c r="J9" s="37" t="str">
        <f t="shared" ref="J9:J28" si="5">IF(ISNUMBER(INDEX(ELOFIDE,MATCH(G9,Ev_c_LOK,0))),INDEX(ELOFIDE,MATCH(G9,Ev_c_LOK,0)),"")</f>
        <v/>
      </c>
      <c r="K9" s="30" t="str">
        <f>CONCATENATE(AG9,AH9)</f>
        <v> </v>
      </c>
      <c r="L9" s="27"/>
      <c r="M9" s="25" t="str">
        <f>IF(ISNUMBER($AA$9),INDEX(Jmeno,$AA$9),"")</f>
        <v/>
      </c>
      <c r="N9" s="25" t="str">
        <f>IF(ISNUMBER($AA$9),INDEX(RokNar,$AA$9),"")</f>
        <v/>
      </c>
      <c r="O9" s="25" t="str">
        <f>IF(ISNUMBER($AA$9),INDEX(Ev_c_LOK,$AA$9),"")</f>
        <v/>
      </c>
      <c r="P9" s="25" t="str">
        <f>IF(ISNUMBER($AA$9),INDEX(NazevOddil,$AA$9),"")</f>
        <v/>
      </c>
      <c r="AA9" t="str">
        <f>IF(vyberHrace&lt;&gt;"",IF(ISNUMBER($AB$8),VLOOKUP(vyberHrace,vohraci,2,FALSE),MATCH(TRUE,INDEX(vyMaska,$AA8+1):evyMaska,0)+$AA8),"")</f>
        <v/>
      </c>
      <c r="AB9" t="str">
        <f t="shared" ref="AB9:AB31" si="6">IF(ISNUMBER($AA9),INDEX(RegPopl,$AA9),"")</f>
        <v/>
      </c>
      <c r="AC9" t="str">
        <f t="shared" ref="AC9:AC31" si="7">IF(ISNUMBER($AA9),INDEX(Kraj,$AA9),"")</f>
        <v/>
      </c>
      <c r="AD9" t="str">
        <f t="shared" ref="AD9:AD31" si="8">IF(ISNUMBER($AA9),INDEX(KodOddilu,$AA9),"")</f>
        <v/>
      </c>
      <c r="AE9" t="str">
        <f t="shared" ref="AE9:AE31" si="9">IF(ISNUMBER($AA9),INDEX(NazevOddil,$AA9),"")</f>
        <v/>
      </c>
      <c r="AF9" s="25" t="str">
        <f>IF(ISNUMBER($AA$9),INDEX(Ev_c_LOK,$AA$9),"")</f>
        <v/>
      </c>
      <c r="AG9" t="str">
        <f t="shared" ref="AG9:AG28" si="10">IF(AND(E9="",G9=""),"",IF(ISNUMBER(MATCH(G9,Ev_c_LOK,0)),IF(AND(E9=INDEX(Jmeno,MATCH(G9,Ev_c_LOK,0)),F9=INDEX(RokNar,MATCH(G9,Ev_c_LOK,0))),IF(INDEX(NazevOddil,MATCH(G9,Ev_c_LOK,0))&lt;&gt;$H$47,IF(INDEX(RegPopl,MATCH(G9,Ev_c_LOK,0))=0,CONCATENATE("je členem ",INDEX(NazevOddil,MATCH(G9,Ev_c_LOK,0))," a je neaktivní"),CONCATENATE("je členem ",INDEX(NazevOddil,MATCH(G9,Ev_c_LOK,0)))),IF(INDEX(RegPopl,MATCH(G9,Ev_c_LOK,0))&gt;0,"","je neaktivní")),"jméno nebo/a rok narození neodpovídá Ev.č. LOK"),"není registrován v ŠSČR"))</f>
        <v/>
      </c>
      <c r="AH9" t="str">
        <f>IF(OR(COUNTIF($G$9:$G$28,$G9)&gt;1,AND($I9&lt;&gt;"",COUNTIF($I$9:$I$28,$I9)&gt;1))," - duplicita ID"," ")</f>
        <v> </v>
      </c>
      <c r="AI9" t="b">
        <f>AND($P$44&lt;&gt;"",ISNUMBER(SEARCH(MID($P$44,1,2),číselníky!H9)))</f>
        <v>1</v>
      </c>
      <c r="AJ9">
        <f>MATCH(TRUE,INDEX(ikluby,$AJ8+1):enikluby,0)+$AJ8</f>
        <v>8</v>
      </c>
      <c r="AK9" t="str">
        <f t="shared" si="0"/>
        <v>11012 Šachový klub Viktoria Žižkov</v>
      </c>
      <c r="AL9" t="str">
        <f t="shared" ref="AL9:AL28" si="11">IF(OR(E9="",K9="není registrován v ŠSČR "),"",IF(INDEX(FED,MATCH(G9,Ev_c_LOK,0))&lt;&gt;"CZE","C",IF(CONCATENATE(INDEX(Kraj,MATCH(G9,Ev_c_LOK,0)),INDEX(KodOddilu,MATCH(G9,Ev_c_LOK,0)))&lt;&gt;$H$45,"H","")))</f>
        <v/>
      </c>
      <c r="AM9">
        <f>COUNTIF(B9,"V")+COUNTIF(B9,"H")+COUNTIF(B9,"C")</f>
        <v>0</v>
      </c>
      <c r="AN9" t="str">
        <f t="shared" ref="AN9:AN28" si="12">IF(AND(AM9&gt;3,OR(B9="V",B9="H",B9="C")),"","Z")</f>
        <v>Z</v>
      </c>
      <c r="AO9">
        <f>COUNTIF(AN9,"Z")</f>
        <v>1</v>
      </c>
      <c r="AP9" t="str">
        <f>IF(AND(E9&lt;&gt;"",AO9&lt;9,AN9="Z"),"Z","")</f>
        <v/>
      </c>
      <c r="AQ9" t="str">
        <f t="shared" ref="AQ9:AQ28" si="13">IF(AND(B9="",C9=""),"",IF(AND(B9&lt;&gt;"",C9=""),B9,IF(AND(B9&lt;&gt;"",C9&lt;&gt;""),CONCATENATE(B9,",",C9),IF(AND(B9="",C9&lt;&gt;""),CONCATENATE(" -,",C9)))))</f>
        <v/>
      </c>
    </row>
    <row xmlns:x14ac="http://schemas.microsoft.com/office/spreadsheetml/2009/9/ac" r="10" ht="13.5" customHeight="true" thickBot="true" x14ac:dyDescent="0.25">
      <c r="A10" s="6">
        <v>2</v>
      </c>
      <c r="B10" s="6" t="str">
        <f t="shared" ref="B10:B28" si="14">AL10</f>
        <v/>
      </c>
      <c r="C10" s="6" t="str">
        <f t="shared" ref="C10:C28" si="15">AP10</f>
        <v/>
      </c>
      <c r="D10" s="6" t="str">
        <f t="shared" ref="D10:D28" si="16">AQ10</f>
        <v/>
      </c>
      <c r="E10" s="2" t="str">
        <f t="shared" si="1"/>
        <v/>
      </c>
      <c r="F10" s="40" t="str">
        <f t="shared" si="2"/>
        <v/>
      </c>
      <c r="G10" s="36"/>
      <c r="H10" s="37" t="str">
        <f t="shared" si="3"/>
        <v/>
      </c>
      <c r="I10" s="37" t="str">
        <f t="shared" si="4"/>
        <v/>
      </c>
      <c r="J10" s="37" t="str">
        <f t="shared" si="5"/>
        <v/>
      </c>
      <c r="K10" s="31" t="str">
        <f t="shared" ref="K10:K28" si="17">CONCATENATE(AG10,AH10)</f>
        <v> </v>
      </c>
      <c r="M10" s="25" t="str">
        <f>IF(ISNUMBER($AA$10),INDEX(Jmeno,$AA$10),"")</f>
        <v/>
      </c>
      <c r="N10" s="25" t="str">
        <f>IF(ISNUMBER($AA$10),INDEX(RokNar,$AA$10),"")</f>
        <v/>
      </c>
      <c r="O10" s="25" t="str">
        <f>IF(ISNUMBER($AA$10),INDEX(Ev_c_LOK,$AA$10),"")</f>
        <v/>
      </c>
      <c r="P10" s="25" t="str">
        <f>IF(ISNUMBER($AA$10),INDEX(NazevOddil,$AA$10),"")</f>
        <v/>
      </c>
      <c r="Q10" s="5" t="s">
        <v>19930</v>
      </c>
      <c r="AA10" t="e">
        <f>MATCH(TRUE,INDEX(vyMaska,$AA9+1):evyMaska,0)+$AA9</f>
        <v>#VALUE!</v>
      </c>
      <c r="AB10" t="str">
        <f t="shared" si="6"/>
        <v/>
      </c>
      <c r="AC10" t="str">
        <f t="shared" si="7"/>
        <v/>
      </c>
      <c r="AD10" t="str">
        <f t="shared" si="8"/>
        <v/>
      </c>
      <c r="AE10" t="str">
        <f t="shared" si="9"/>
        <v/>
      </c>
      <c r="AF10" s="25" t="str">
        <f>IF(ISNUMBER($AA$10),INDEX(Ev_c_LOK,$AA$10),"")</f>
        <v/>
      </c>
      <c r="AG10" t="str">
        <f t="shared" si="10"/>
        <v/>
      </c>
      <c r="AH10" t="str">
        <f t="shared" ref="AH10:AH28" si="18">IF(OR(COUNTIF($G$9:$G$28,$G10)&gt;1,AND($I10&lt;&gt;"",COUNTIF($I$9:$I$28,$I10)&gt;1))," - duplicita ID"," ")</f>
        <v> </v>
      </c>
      <c r="AI10" t="b">
        <f>AND($P$44&lt;&gt;"",ISNUMBER(SEARCH(MID($P$44,1,2),číselníky!H10)))</f>
        <v>1</v>
      </c>
      <c r="AJ10">
        <f>MATCH(TRUE,INDEX(ikluby,$AJ9+1):enikluby,0)+$AJ9</f>
        <v>9</v>
      </c>
      <c r="AK10" t="str">
        <f t="shared" si="0"/>
        <v>11014 SK OAZA Praha</v>
      </c>
      <c r="AL10" t="str">
        <f t="shared" si="11"/>
        <v/>
      </c>
      <c r="AM10">
        <f>COUNTIF(B$9:B10,"V")+COUNTIF(B$9:B10,"H")+COUNTIF(B$9:B10,"C")</f>
        <v>0</v>
      </c>
      <c r="AN10" t="str">
        <f t="shared" si="12"/>
        <v>Z</v>
      </c>
      <c r="AO10">
        <f>COUNTIF(AN$9:AN10,"Z")</f>
        <v>2</v>
      </c>
      <c r="AP10" t="str">
        <f t="shared" ref="AP10:AP28" si="19">IF(AND(E10&lt;&gt;"",AO10&lt;9,AN10="Z"),"Z","")</f>
        <v/>
      </c>
      <c r="AQ10" t="str">
        <f t="shared" si="13"/>
        <v/>
      </c>
    </row>
    <row xmlns:x14ac="http://schemas.microsoft.com/office/spreadsheetml/2009/9/ac" r="11" ht="13.5" customHeight="true" thickBot="true" x14ac:dyDescent="0.25">
      <c r="A11" s="6">
        <v>3</v>
      </c>
      <c r="B11" s="6" t="str">
        <f t="shared" si="14"/>
        <v/>
      </c>
      <c r="C11" s="6" t="str">
        <f t="shared" si="15"/>
        <v/>
      </c>
      <c r="D11" s="6" t="str">
        <f t="shared" si="16"/>
        <v/>
      </c>
      <c r="E11" s="2" t="str">
        <f t="shared" si="1"/>
        <v/>
      </c>
      <c r="F11" s="40" t="str">
        <f t="shared" si="2"/>
        <v/>
      </c>
      <c r="G11" s="36"/>
      <c r="H11" s="37" t="str">
        <f t="shared" si="3"/>
        <v/>
      </c>
      <c r="I11" s="37" t="str">
        <f t="shared" si="4"/>
        <v/>
      </c>
      <c r="J11" s="37" t="str">
        <f t="shared" si="5"/>
        <v/>
      </c>
      <c r="K11" s="31" t="str">
        <f t="shared" si="17"/>
        <v> </v>
      </c>
      <c r="M11" s="25" t="str">
        <f>IF(ISNUMBER($AA$11),INDEX(Jmeno,$AA$11),"")</f>
        <v/>
      </c>
      <c r="N11" s="25" t="str">
        <f>IF(ISNUMBER($AA$11),INDEX(RokNar,$AA$11),"")</f>
        <v/>
      </c>
      <c r="O11" s="25" t="str">
        <f>IF(ISNUMBER($AA$11),INDEX(Ev_c_LOK,$AA$11),"")</f>
        <v/>
      </c>
      <c r="P11" s="25" t="str">
        <f>IF(ISNUMBER($AA$11),INDEX(NazevOddil,$AA$11),"")</f>
        <v/>
      </c>
      <c r="Q11" s="5" t="s">
        <v>19931</v>
      </c>
      <c r="AA11" t="e">
        <f>MATCH(TRUE,INDEX(vyMaska,$AA10+1):evyMaska,0)+$AA10</f>
        <v>#VALUE!</v>
      </c>
      <c r="AB11" t="str">
        <f t="shared" si="6"/>
        <v/>
      </c>
      <c r="AC11" t="str">
        <f t="shared" si="7"/>
        <v/>
      </c>
      <c r="AD11" t="str">
        <f t="shared" si="8"/>
        <v/>
      </c>
      <c r="AE11" t="str">
        <f t="shared" si="9"/>
        <v/>
      </c>
      <c r="AF11" s="25" t="str">
        <f>IF(ISNUMBER($AA$11),INDEX(Ev_c_LOK,$AA$11),"")</f>
        <v/>
      </c>
      <c r="AG11" t="str">
        <f t="shared" si="10"/>
        <v/>
      </c>
      <c r="AH11" t="str">
        <f t="shared" si="18"/>
        <v> </v>
      </c>
      <c r="AI11" t="b">
        <f>AND($P$44&lt;&gt;"",ISNUMBER(SEARCH(MID($P$44,1,2),číselníky!H11)))</f>
        <v>1</v>
      </c>
      <c r="AJ11">
        <f>MATCH(TRUE,INDEX(ikluby,$AJ10+1):enikluby,0)+$AJ10</f>
        <v>10</v>
      </c>
      <c r="AK11" t="str">
        <f t="shared" si="0"/>
        <v>11015 TJ Kobylisy</v>
      </c>
      <c r="AL11" t="str">
        <f t="shared" si="11"/>
        <v/>
      </c>
      <c r="AM11">
        <f>COUNTIF(B$9:B11,"V")+COUNTIF(B$9:B11,"H")+COUNTIF(B$9:B11,"C")</f>
        <v>0</v>
      </c>
      <c r="AN11" t="str">
        <f t="shared" si="12"/>
        <v>Z</v>
      </c>
      <c r="AO11">
        <f>COUNTIF(AN$9:AN11,"Z")</f>
        <v>3</v>
      </c>
      <c r="AP11" t="str">
        <f t="shared" si="19"/>
        <v/>
      </c>
      <c r="AQ11" t="str">
        <f t="shared" si="13"/>
        <v/>
      </c>
    </row>
    <row xmlns:x14ac="http://schemas.microsoft.com/office/spreadsheetml/2009/9/ac" r="12" ht="13.5" customHeight="true" thickBot="true" x14ac:dyDescent="0.25">
      <c r="A12" s="6">
        <v>4</v>
      </c>
      <c r="B12" s="6" t="str">
        <f t="shared" si="14"/>
        <v/>
      </c>
      <c r="C12" s="6" t="str">
        <f t="shared" si="15"/>
        <v/>
      </c>
      <c r="D12" s="6" t="str">
        <f t="shared" si="16"/>
        <v/>
      </c>
      <c r="E12" s="2" t="str">
        <f t="shared" si="1"/>
        <v/>
      </c>
      <c r="F12" s="40" t="str">
        <f t="shared" si="2"/>
        <v/>
      </c>
      <c r="G12" s="36"/>
      <c r="H12" s="37" t="str">
        <f t="shared" si="3"/>
        <v/>
      </c>
      <c r="I12" s="37" t="str">
        <f t="shared" si="4"/>
        <v/>
      </c>
      <c r="J12" s="37" t="str">
        <f t="shared" si="5"/>
        <v/>
      </c>
      <c r="K12" s="31" t="str">
        <f t="shared" si="17"/>
        <v> </v>
      </c>
      <c r="M12" s="25" t="str">
        <f>IF(ISNUMBER($AA$12),INDEX(Jmeno,$AA$12),"")</f>
        <v/>
      </c>
      <c r="N12" s="25" t="str">
        <f>IF(ISNUMBER($AA$12),INDEX(RokNar,$AA$12),"")</f>
        <v/>
      </c>
      <c r="O12" s="25" t="str">
        <f>IF(ISNUMBER($AA$12),INDEX(Ev_c_LOK,$AA$12),"")</f>
        <v/>
      </c>
      <c r="P12" s="25" t="str">
        <f>IF(ISNUMBER($AA$12),INDEX(NazevOddil,$AA$12),"")</f>
        <v/>
      </c>
      <c r="Q12" s="5" t="s">
        <v>19932</v>
      </c>
      <c r="T12" t="s">
        <v>11741</v>
      </c>
      <c r="AA12" t="e">
        <f>MATCH(TRUE,INDEX(vyMaska,$AA11+1):evyMaska,0)+$AA11</f>
        <v>#VALUE!</v>
      </c>
      <c r="AB12" t="str">
        <f t="shared" si="6"/>
        <v/>
      </c>
      <c r="AC12" t="str">
        <f t="shared" si="7"/>
        <v/>
      </c>
      <c r="AD12" t="str">
        <f t="shared" si="8"/>
        <v/>
      </c>
      <c r="AE12" t="str">
        <f t="shared" si="9"/>
        <v/>
      </c>
      <c r="AF12" s="25" t="str">
        <f>IF(ISNUMBER($AA$12),INDEX(Ev_c_LOK,$AA$12),"")</f>
        <v/>
      </c>
      <c r="AG12" t="str">
        <f t="shared" si="10"/>
        <v/>
      </c>
      <c r="AH12" t="str">
        <f t="shared" si="18"/>
        <v> </v>
      </c>
      <c r="AI12" t="b">
        <f>AND($P$44&lt;&gt;"",ISNUMBER(SEARCH(MID($P$44,1,2),číselníky!H12)))</f>
        <v>1</v>
      </c>
      <c r="AJ12">
        <f>MATCH(TRUE,INDEX(ikluby,$AJ11+1):enikluby,0)+$AJ11</f>
        <v>11</v>
      </c>
      <c r="AK12" t="str">
        <f t="shared" si="0"/>
        <v>11016 ŠO Praga Praha</v>
      </c>
      <c r="AL12" t="str">
        <f t="shared" si="11"/>
        <v/>
      </c>
      <c r="AM12">
        <f>COUNTIF(B$9:B12,"V")+COUNTIF(B$9:B12,"H")+COUNTIF(B$9:B12,"C")</f>
        <v>0</v>
      </c>
      <c r="AN12" t="str">
        <f t="shared" si="12"/>
        <v>Z</v>
      </c>
      <c r="AO12">
        <f>COUNTIF(AN$9:AN12,"Z")</f>
        <v>4</v>
      </c>
      <c r="AP12" t="str">
        <f t="shared" si="19"/>
        <v/>
      </c>
      <c r="AQ12" t="str">
        <f t="shared" si="13"/>
        <v/>
      </c>
    </row>
    <row xmlns:x14ac="http://schemas.microsoft.com/office/spreadsheetml/2009/9/ac" r="13" ht="13.5" customHeight="true" thickBot="true" x14ac:dyDescent="0.25">
      <c r="A13" s="6">
        <v>5</v>
      </c>
      <c r="B13" s="6" t="str">
        <f t="shared" si="14"/>
        <v/>
      </c>
      <c r="C13" s="6" t="str">
        <f t="shared" si="15"/>
        <v/>
      </c>
      <c r="D13" s="6" t="str">
        <f t="shared" si="16"/>
        <v/>
      </c>
      <c r="E13" s="2" t="str">
        <f t="shared" si="1"/>
        <v/>
      </c>
      <c r="F13" s="40" t="str">
        <f t="shared" si="2"/>
        <v/>
      </c>
      <c r="G13" s="36"/>
      <c r="H13" s="37" t="str">
        <f t="shared" si="3"/>
        <v/>
      </c>
      <c r="I13" s="37" t="str">
        <f t="shared" si="4"/>
        <v/>
      </c>
      <c r="J13" s="37" t="str">
        <f t="shared" si="5"/>
        <v/>
      </c>
      <c r="K13" s="31" t="str">
        <f t="shared" si="17"/>
        <v> </v>
      </c>
      <c r="M13" s="25" t="str">
        <f>IF(ISNUMBER($AA$13),INDEX(Jmeno,$AA$13),"")</f>
        <v/>
      </c>
      <c r="N13" s="25" t="str">
        <f>IF(ISNUMBER($AA$13),INDEX(RokNar,$AA$13),"")</f>
        <v/>
      </c>
      <c r="O13" s="25" t="str">
        <f>IF(ISNUMBER($AA$13),INDEX(Ev_c_LOK,$AA$13),"")</f>
        <v/>
      </c>
      <c r="P13" s="25" t="str">
        <f>IF(ISNUMBER($AA$13),INDEX(NazevOddil,$AA$13),"")</f>
        <v/>
      </c>
      <c r="T13" t="s">
        <v>11742</v>
      </c>
      <c r="AA13" t="e">
        <f>MATCH(TRUE,INDEX(vyMaska,$AA12+1):evyMaska,0)+$AA12</f>
        <v>#VALUE!</v>
      </c>
      <c r="AB13" t="str">
        <f t="shared" si="6"/>
        <v/>
      </c>
      <c r="AC13" t="str">
        <f t="shared" si="7"/>
        <v/>
      </c>
      <c r="AD13" t="str">
        <f t="shared" si="8"/>
        <v/>
      </c>
      <c r="AE13" t="str">
        <f t="shared" si="9"/>
        <v/>
      </c>
      <c r="AF13" s="25" t="str">
        <f>IF(ISNUMBER($AA$13),INDEX(Ev_c_LOK,$AA$13),"")</f>
        <v/>
      </c>
      <c r="AG13" t="str">
        <f t="shared" si="10"/>
        <v/>
      </c>
      <c r="AH13" t="str">
        <f t="shared" si="18"/>
        <v> </v>
      </c>
      <c r="AI13" t="b">
        <f>AND($P$44&lt;&gt;"",ISNUMBER(SEARCH(MID($P$44,1,2),číselníky!H13)))</f>
        <v>1</v>
      </c>
      <c r="AJ13">
        <f>MATCH(TRUE,INDEX(ikluby,$AJ12+1):enikluby,0)+$AJ12</f>
        <v>12</v>
      </c>
      <c r="AK13" t="str">
        <f t="shared" si="0"/>
        <v>11020 ŠK Mahrla Praha z.s.</v>
      </c>
      <c r="AL13" t="str">
        <f t="shared" si="11"/>
        <v/>
      </c>
      <c r="AM13">
        <f>COUNTIF(B$9:B13,"V")+COUNTIF(B$9:B13,"H")+COUNTIF(B$9:B13,"C")</f>
        <v>0</v>
      </c>
      <c r="AN13" t="str">
        <f t="shared" si="12"/>
        <v>Z</v>
      </c>
      <c r="AO13">
        <f>COUNTIF(AN$9:AN13,"Z")</f>
        <v>5</v>
      </c>
      <c r="AP13" t="str">
        <f t="shared" si="19"/>
        <v/>
      </c>
      <c r="AQ13" t="str">
        <f t="shared" si="13"/>
        <v/>
      </c>
    </row>
    <row xmlns:x14ac="http://schemas.microsoft.com/office/spreadsheetml/2009/9/ac" r="14" ht="13.5" customHeight="true" thickBot="true" x14ac:dyDescent="0.25">
      <c r="A14" s="6">
        <v>6</v>
      </c>
      <c r="B14" s="6" t="str">
        <f t="shared" si="14"/>
        <v/>
      </c>
      <c r="C14" s="6" t="str">
        <f t="shared" si="15"/>
        <v/>
      </c>
      <c r="D14" s="6" t="str">
        <f t="shared" si="16"/>
        <v/>
      </c>
      <c r="E14" s="2" t="str">
        <f t="shared" si="1"/>
        <v/>
      </c>
      <c r="F14" s="40" t="str">
        <f t="shared" si="2"/>
        <v/>
      </c>
      <c r="G14" s="36"/>
      <c r="H14" s="37" t="str">
        <f t="shared" si="3"/>
        <v/>
      </c>
      <c r="I14" s="37" t="str">
        <f t="shared" si="4"/>
        <v/>
      </c>
      <c r="J14" s="37" t="str">
        <f t="shared" si="5"/>
        <v/>
      </c>
      <c r="K14" s="31" t="str">
        <f t="shared" si="17"/>
        <v> </v>
      </c>
      <c r="M14" s="25" t="str">
        <f>IF(ISNUMBER($AA$14),INDEX(Jmeno,$AA$14),"")</f>
        <v/>
      </c>
      <c r="N14" s="25" t="str">
        <f>IF(ISNUMBER($AA$14),INDEX(RokNar,$AA$14),"")</f>
        <v/>
      </c>
      <c r="O14" s="25" t="str">
        <f>IF(ISNUMBER($AA$14),INDEX(Ev_c_LOK,$AA$14),"")</f>
        <v/>
      </c>
      <c r="P14" s="25" t="str">
        <f>IF(ISNUMBER($AA$14),INDEX(NazevOddil,$AA$14),"")</f>
        <v/>
      </c>
      <c r="T14" t="s">
        <v>11743</v>
      </c>
      <c r="AA14" t="e">
        <f>MATCH(TRUE,INDEX(vyMaska,$AA13+1):evyMaska,0)+$AA13</f>
        <v>#VALUE!</v>
      </c>
      <c r="AB14" t="str">
        <f t="shared" si="6"/>
        <v/>
      </c>
      <c r="AC14" t="str">
        <f t="shared" si="7"/>
        <v/>
      </c>
      <c r="AD14" t="str">
        <f t="shared" si="8"/>
        <v/>
      </c>
      <c r="AE14" t="str">
        <f t="shared" si="9"/>
        <v/>
      </c>
      <c r="AF14" s="25" t="str">
        <f>IF(ISNUMBER($AA$14),INDEX(Ev_c_LOK,$AA$14),"")</f>
        <v/>
      </c>
      <c r="AG14" t="str">
        <f t="shared" si="10"/>
        <v/>
      </c>
      <c r="AH14" t="str">
        <f t="shared" si="18"/>
        <v> </v>
      </c>
      <c r="AI14" t="b">
        <f>AND($P$44&lt;&gt;"",ISNUMBER(SEARCH(MID($P$44,1,2),číselníky!H14)))</f>
        <v>1</v>
      </c>
      <c r="AJ14">
        <f>MATCH(TRUE,INDEX(ikluby,$AJ13+1):enikluby,0)+$AJ13</f>
        <v>13</v>
      </c>
      <c r="AK14" t="str">
        <f t="shared" si="0"/>
        <v>11022 SK Rapid Praha</v>
      </c>
      <c r="AL14" t="str">
        <f t="shared" si="11"/>
        <v/>
      </c>
      <c r="AM14">
        <f>COUNTIF(B$9:B14,"V")+COUNTIF(B$9:B14,"H")+COUNTIF(B$9:B14,"C")</f>
        <v>0</v>
      </c>
      <c r="AN14" t="str">
        <f t="shared" si="12"/>
        <v>Z</v>
      </c>
      <c r="AO14">
        <f>COUNTIF(AN$9:AN14,"Z")</f>
        <v>6</v>
      </c>
      <c r="AP14" t="str">
        <f t="shared" si="19"/>
        <v/>
      </c>
      <c r="AQ14" t="str">
        <f t="shared" si="13"/>
        <v/>
      </c>
    </row>
    <row xmlns:x14ac="http://schemas.microsoft.com/office/spreadsheetml/2009/9/ac" r="15" ht="13.5" customHeight="true" thickBot="true" x14ac:dyDescent="0.25">
      <c r="A15" s="6">
        <v>7</v>
      </c>
      <c r="B15" s="6" t="str">
        <f t="shared" si="14"/>
        <v/>
      </c>
      <c r="C15" s="6" t="str">
        <f t="shared" si="15"/>
        <v/>
      </c>
      <c r="D15" s="6" t="str">
        <f t="shared" si="16"/>
        <v/>
      </c>
      <c r="E15" s="2" t="str">
        <f t="shared" si="1"/>
        <v/>
      </c>
      <c r="F15" s="40" t="str">
        <f t="shared" si="2"/>
        <v/>
      </c>
      <c r="G15" s="36"/>
      <c r="H15" s="37" t="str">
        <f t="shared" si="3"/>
        <v/>
      </c>
      <c r="I15" s="37" t="str">
        <f t="shared" si="4"/>
        <v/>
      </c>
      <c r="J15" s="37" t="str">
        <f t="shared" si="5"/>
        <v/>
      </c>
      <c r="K15" s="31" t="str">
        <f t="shared" si="17"/>
        <v> </v>
      </c>
      <c r="M15" s="25" t="str">
        <f>IF(ISNUMBER($AA$15),INDEX(Jmeno,$AA$15),"")</f>
        <v/>
      </c>
      <c r="N15" s="25" t="str">
        <f>IF(ISNUMBER($AA$15),INDEX(RokNar,$AA$15),"")</f>
        <v/>
      </c>
      <c r="O15" s="25" t="str">
        <f>IF(ISNUMBER($AA$15),INDEX(Ev_c_LOK,$AA$15),"")</f>
        <v/>
      </c>
      <c r="P15" s="25" t="str">
        <f>IF(ISNUMBER($AA$15),INDEX(NazevOddil,$AA$15),"")</f>
        <v/>
      </c>
      <c r="T15" t="s">
        <v>11744</v>
      </c>
      <c r="AA15" t="e">
        <f>MATCH(TRUE,INDEX(vyMaska,$AA14+1):evyMaska,0)+$AA14</f>
        <v>#VALUE!</v>
      </c>
      <c r="AB15" t="str">
        <f t="shared" si="6"/>
        <v/>
      </c>
      <c r="AC15" t="str">
        <f t="shared" si="7"/>
        <v/>
      </c>
      <c r="AD15" t="str">
        <f t="shared" si="8"/>
        <v/>
      </c>
      <c r="AE15" t="str">
        <f t="shared" si="9"/>
        <v/>
      </c>
      <c r="AF15" s="25" t="str">
        <f>IF(ISNUMBER($AA$15),INDEX(Ev_c_LOK,$AA$15),"")</f>
        <v/>
      </c>
      <c r="AG15" t="str">
        <f t="shared" si="10"/>
        <v/>
      </c>
      <c r="AH15" t="str">
        <f t="shared" si="18"/>
        <v> </v>
      </c>
      <c r="AI15" t="b">
        <f>AND($P$44&lt;&gt;"",ISNUMBER(SEARCH(MID($P$44,1,2),číselníky!H15)))</f>
        <v>1</v>
      </c>
      <c r="AJ15">
        <f>MATCH(TRUE,INDEX(ikluby,$AJ14+1):enikluby,0)+$AJ14</f>
        <v>14</v>
      </c>
      <c r="AK15" t="str">
        <f t="shared" si="0"/>
        <v>11027 PSK Union Praha</v>
      </c>
      <c r="AL15" t="str">
        <f t="shared" si="11"/>
        <v/>
      </c>
      <c r="AM15">
        <f>COUNTIF(B$9:B15,"V")+COUNTIF(B$9:B15,"H")+COUNTIF(B$9:B15,"C")</f>
        <v>0</v>
      </c>
      <c r="AN15" t="str">
        <f t="shared" si="12"/>
        <v>Z</v>
      </c>
      <c r="AO15">
        <f>COUNTIF(AN$9:AN15,"Z")</f>
        <v>7</v>
      </c>
      <c r="AP15" t="str">
        <f t="shared" si="19"/>
        <v/>
      </c>
      <c r="AQ15" t="str">
        <f t="shared" si="13"/>
        <v/>
      </c>
    </row>
    <row xmlns:x14ac="http://schemas.microsoft.com/office/spreadsheetml/2009/9/ac" r="16" ht="13.5" customHeight="true" thickBot="true" x14ac:dyDescent="0.25">
      <c r="A16" s="6">
        <v>8</v>
      </c>
      <c r="B16" s="6" t="str">
        <f t="shared" si="14"/>
        <v/>
      </c>
      <c r="C16" s="6" t="str">
        <f t="shared" si="15"/>
        <v/>
      </c>
      <c r="D16" s="6" t="str">
        <f t="shared" si="16"/>
        <v/>
      </c>
      <c r="E16" s="2" t="str">
        <f t="shared" si="1"/>
        <v/>
      </c>
      <c r="F16" s="40" t="str">
        <f t="shared" si="2"/>
        <v/>
      </c>
      <c r="G16" s="36"/>
      <c r="H16" s="37" t="str">
        <f t="shared" si="3"/>
        <v/>
      </c>
      <c r="I16" s="37" t="str">
        <f t="shared" si="4"/>
        <v/>
      </c>
      <c r="J16" s="37" t="str">
        <f t="shared" si="5"/>
        <v/>
      </c>
      <c r="K16" s="31" t="str">
        <f t="shared" si="17"/>
        <v> </v>
      </c>
      <c r="M16" s="25" t="str">
        <f>IF(ISNUMBER($AA$16),INDEX(Jmeno,$AA$16),"")</f>
        <v/>
      </c>
      <c r="N16" s="25" t="str">
        <f>IF(ISNUMBER($AA$16),INDEX(RokNar,$AA$16),"")</f>
        <v/>
      </c>
      <c r="O16" s="25" t="str">
        <f>IF(ISNUMBER($AA$16),INDEX(Ev_c_LOK,$AA$16),"")</f>
        <v/>
      </c>
      <c r="P16" s="25" t="str">
        <f>IF(ISNUMBER($AA$16),INDEX(NazevOddil,$AA$16),"")</f>
        <v/>
      </c>
      <c r="T16" t="s">
        <v>11745</v>
      </c>
      <c r="AA16" t="e">
        <f>MATCH(TRUE,INDEX(vyMaska,$AA15+1):evyMaska,0)+$AA15</f>
        <v>#VALUE!</v>
      </c>
      <c r="AB16" t="str">
        <f t="shared" si="6"/>
        <v/>
      </c>
      <c r="AC16" t="str">
        <f t="shared" si="7"/>
        <v/>
      </c>
      <c r="AD16" t="str">
        <f t="shared" si="8"/>
        <v/>
      </c>
      <c r="AE16" t="str">
        <f t="shared" si="9"/>
        <v/>
      </c>
      <c r="AF16" s="25" t="str">
        <f>IF(ISNUMBER($AA$16),INDEX(Ev_c_LOK,$AA$16),"")</f>
        <v/>
      </c>
      <c r="AG16" t="str">
        <f t="shared" si="10"/>
        <v/>
      </c>
      <c r="AH16" t="str">
        <f t="shared" si="18"/>
        <v> </v>
      </c>
      <c r="AI16" t="b">
        <f>AND($P$44&lt;&gt;"",ISNUMBER(SEARCH(MID($P$44,1,2),číselníky!H16)))</f>
        <v>1</v>
      </c>
      <c r="AJ16">
        <f>MATCH(TRUE,INDEX(ikluby,$AJ15+1):enikluby,0)+$AJ15</f>
        <v>15</v>
      </c>
      <c r="AK16" t="str">
        <f t="shared" si="0"/>
        <v>11028 GROP Praha</v>
      </c>
      <c r="AL16" t="str">
        <f t="shared" si="11"/>
        <v/>
      </c>
      <c r="AM16">
        <f>COUNTIF(B$9:B16,"V")+COUNTIF(B$9:B16,"H")+COUNTIF(B$9:B16,"C")</f>
        <v>0</v>
      </c>
      <c r="AN16" t="str">
        <f t="shared" si="12"/>
        <v>Z</v>
      </c>
      <c r="AO16">
        <f>COUNTIF(AN$9:AN16,"Z")</f>
        <v>8</v>
      </c>
      <c r="AP16" t="str">
        <f t="shared" si="19"/>
        <v/>
      </c>
      <c r="AQ16" t="str">
        <f t="shared" si="13"/>
        <v/>
      </c>
    </row>
    <row xmlns:x14ac="http://schemas.microsoft.com/office/spreadsheetml/2009/9/ac" r="17" ht="13.5" customHeight="true" thickBot="true" x14ac:dyDescent="0.25">
      <c r="A17" s="6">
        <v>9</v>
      </c>
      <c r="B17" s="6" t="str">
        <f t="shared" si="14"/>
        <v/>
      </c>
      <c r="C17" s="6" t="str">
        <f t="shared" si="15"/>
        <v/>
      </c>
      <c r="D17" s="6" t="str">
        <f t="shared" si="16"/>
        <v/>
      </c>
      <c r="E17" s="2" t="str">
        <f t="shared" si="1"/>
        <v/>
      </c>
      <c r="F17" s="40" t="str">
        <f t="shared" si="2"/>
        <v/>
      </c>
      <c r="G17" s="36"/>
      <c r="H17" s="37" t="str">
        <f t="shared" si="3"/>
        <v/>
      </c>
      <c r="I17" s="37" t="str">
        <f t="shared" si="4"/>
        <v/>
      </c>
      <c r="J17" s="37" t="str">
        <f t="shared" si="5"/>
        <v/>
      </c>
      <c r="K17" s="31" t="str">
        <f t="shared" si="17"/>
        <v> </v>
      </c>
      <c r="M17" s="25" t="str">
        <f>IF(ISNUMBER($AA$17),INDEX(Jmeno,$AA$17),"")</f>
        <v/>
      </c>
      <c r="N17" s="25" t="str">
        <f>IF(ISNUMBER($AA$17),INDEX(RokNar,$AA$17),"")</f>
        <v/>
      </c>
      <c r="O17" s="25" t="str">
        <f>IF(ISNUMBER($AA$17),INDEX(Ev_c_LOK,$AA$17),"")</f>
        <v/>
      </c>
      <c r="P17" s="25" t="str">
        <f>IF(ISNUMBER($AA$17),INDEX(NazevOddil,$AA$17),"")</f>
        <v/>
      </c>
      <c r="T17" t="s">
        <v>11746</v>
      </c>
      <c r="AA17" t="e">
        <f>MATCH(TRUE,INDEX(vyMaska,$AA16+1):evyMaska,0)+$AA16</f>
        <v>#VALUE!</v>
      </c>
      <c r="AB17" t="str">
        <f t="shared" si="6"/>
        <v/>
      </c>
      <c r="AC17" t="str">
        <f t="shared" si="7"/>
        <v/>
      </c>
      <c r="AD17" t="str">
        <f t="shared" si="8"/>
        <v/>
      </c>
      <c r="AE17" t="str">
        <f t="shared" si="9"/>
        <v/>
      </c>
      <c r="AF17" s="25" t="str">
        <f>IF(ISNUMBER($AA$17),INDEX(Ev_c_LOK,$AA$17),"")</f>
        <v/>
      </c>
      <c r="AG17" t="str">
        <f t="shared" si="10"/>
        <v/>
      </c>
      <c r="AH17" t="str">
        <f t="shared" si="18"/>
        <v> </v>
      </c>
      <c r="AI17" t="b">
        <f>AND($P$44&lt;&gt;"",ISNUMBER(SEARCH(MID($P$44,1,2),číselníky!H17)))</f>
        <v>1</v>
      </c>
      <c r="AJ17">
        <f>MATCH(TRUE,INDEX(ikluby,$AJ16+1):enikluby,0)+$AJ16</f>
        <v>16</v>
      </c>
      <c r="AK17" t="str">
        <f t="shared" si="0"/>
        <v>11029 ŠK Praha-Smíchov</v>
      </c>
      <c r="AL17" t="str">
        <f t="shared" si="11"/>
        <v/>
      </c>
      <c r="AM17">
        <f>COUNTIF(B$9:B17,"V")+COUNTIF(B$9:B17,"H")+COUNTIF(B$9:B17,"C")</f>
        <v>0</v>
      </c>
      <c r="AN17" t="str">
        <f t="shared" si="12"/>
        <v>Z</v>
      </c>
      <c r="AO17">
        <f>COUNTIF(AN$9:AN17,"Z")</f>
        <v>9</v>
      </c>
      <c r="AP17" t="str">
        <f t="shared" si="19"/>
        <v/>
      </c>
      <c r="AQ17" t="str">
        <f t="shared" si="13"/>
        <v/>
      </c>
    </row>
    <row xmlns:x14ac="http://schemas.microsoft.com/office/spreadsheetml/2009/9/ac" r="18" ht="13.5" customHeight="true" thickBot="true" x14ac:dyDescent="0.25">
      <c r="A18" s="6">
        <v>10</v>
      </c>
      <c r="B18" s="6" t="str">
        <f t="shared" si="14"/>
        <v/>
      </c>
      <c r="C18" s="6" t="str">
        <f t="shared" si="15"/>
        <v/>
      </c>
      <c r="D18" s="6" t="str">
        <f t="shared" si="16"/>
        <v/>
      </c>
      <c r="E18" s="2" t="str">
        <f t="shared" si="1"/>
        <v/>
      </c>
      <c r="F18" s="40" t="str">
        <f t="shared" si="2"/>
        <v/>
      </c>
      <c r="G18" s="36"/>
      <c r="H18" s="37" t="str">
        <f t="shared" si="3"/>
        <v/>
      </c>
      <c r="I18" s="37" t="str">
        <f t="shared" si="4"/>
        <v/>
      </c>
      <c r="J18" s="37" t="str">
        <f t="shared" si="5"/>
        <v/>
      </c>
      <c r="K18" s="31" t="str">
        <f t="shared" si="17"/>
        <v> </v>
      </c>
      <c r="M18" s="25" t="str">
        <f>IF(ISNUMBER($AA$18),INDEX(Jmeno,$AA$18),"")</f>
        <v/>
      </c>
      <c r="N18" s="25" t="str">
        <f>IF(ISNUMBER($AA$18),INDEX(RokNar,$AA$18),"")</f>
        <v/>
      </c>
      <c r="O18" s="25" t="str">
        <f>IF(ISNUMBER($AA$18),INDEX(Ev_c_LOK,$AA$18),"")</f>
        <v/>
      </c>
      <c r="P18" s="25" t="str">
        <f>IF(ISNUMBER($AA$18),INDEX(NazevOddil,$AA$18),"")</f>
        <v/>
      </c>
      <c r="T18" t="s">
        <v>11747</v>
      </c>
      <c r="AA18" t="e">
        <f>MATCH(TRUE,INDEX(vyMaska,$AA17+1):evyMaska,0)+$AA17</f>
        <v>#VALUE!</v>
      </c>
      <c r="AB18" t="str">
        <f t="shared" si="6"/>
        <v/>
      </c>
      <c r="AC18" t="str">
        <f t="shared" si="7"/>
        <v/>
      </c>
      <c r="AD18" t="str">
        <f t="shared" si="8"/>
        <v/>
      </c>
      <c r="AE18" t="str">
        <f t="shared" si="9"/>
        <v/>
      </c>
      <c r="AF18" s="25" t="str">
        <f>IF(ISNUMBER($AA$18),INDEX(Ev_c_LOK,$AA$18),"")</f>
        <v/>
      </c>
      <c r="AG18" t="str">
        <f t="shared" si="10"/>
        <v/>
      </c>
      <c r="AH18" t="str">
        <f t="shared" si="18"/>
        <v> </v>
      </c>
      <c r="AI18" t="b">
        <f>AND($P$44&lt;&gt;"",ISNUMBER(SEARCH(MID($P$44,1,2),číselníky!H18)))</f>
        <v>1</v>
      </c>
      <c r="AJ18">
        <f>MATCH(TRUE,INDEX(ikluby,$AJ17+1):enikluby,0)+$AJ17</f>
        <v>17</v>
      </c>
      <c r="AK18" t="str">
        <f t="shared" si="0"/>
        <v>11032 DDM Praha 6</v>
      </c>
      <c r="AL18" t="str">
        <f t="shared" si="11"/>
        <v/>
      </c>
      <c r="AM18">
        <f>COUNTIF(B$9:B18,"V")+COUNTIF(B$9:B18,"H")+COUNTIF(B$9:B18,"C")</f>
        <v>0</v>
      </c>
      <c r="AN18" t="str">
        <f t="shared" si="12"/>
        <v>Z</v>
      </c>
      <c r="AO18">
        <f>COUNTIF(AN$9:AN18,"Z")</f>
        <v>10</v>
      </c>
      <c r="AP18" t="str">
        <f t="shared" si="19"/>
        <v/>
      </c>
      <c r="AQ18" t="str">
        <f t="shared" si="13"/>
        <v/>
      </c>
    </row>
    <row xmlns:x14ac="http://schemas.microsoft.com/office/spreadsheetml/2009/9/ac" r="19" ht="13.5" customHeight="true" thickBot="true" x14ac:dyDescent="0.25">
      <c r="A19" s="6">
        <v>11</v>
      </c>
      <c r="B19" s="6" t="str">
        <f t="shared" si="14"/>
        <v/>
      </c>
      <c r="C19" s="6" t="str">
        <f t="shared" si="15"/>
        <v/>
      </c>
      <c r="D19" s="6" t="str">
        <f t="shared" si="16"/>
        <v/>
      </c>
      <c r="E19" s="2" t="str">
        <f t="shared" si="1"/>
        <v/>
      </c>
      <c r="F19" s="40" t="str">
        <f t="shared" si="2"/>
        <v/>
      </c>
      <c r="G19" s="36"/>
      <c r="H19" s="37" t="str">
        <f t="shared" si="3"/>
        <v/>
      </c>
      <c r="I19" s="37" t="str">
        <f t="shared" si="4"/>
        <v/>
      </c>
      <c r="J19" s="37" t="str">
        <f t="shared" si="5"/>
        <v/>
      </c>
      <c r="K19" s="31" t="str">
        <f t="shared" si="17"/>
        <v> </v>
      </c>
      <c r="M19" s="25" t="str">
        <f>IF(ISNUMBER($AA$19),INDEX(Jmeno,$AA$19),"")</f>
        <v/>
      </c>
      <c r="N19" s="25" t="str">
        <f>IF(ISNUMBER($AA$19),INDEX(RokNar,$AA$19),"")</f>
        <v/>
      </c>
      <c r="O19" s="25" t="str">
        <f>IF(ISNUMBER($AA$19),INDEX(Ev_c_LOK,$AA$19),"")</f>
        <v/>
      </c>
      <c r="P19" s="25" t="str">
        <f>IF(ISNUMBER($AA$19),INDEX(NazevOddil,$AA$19),"")</f>
        <v/>
      </c>
      <c r="T19" t="s">
        <v>11748</v>
      </c>
      <c r="AA19" t="e">
        <f>MATCH(TRUE,INDEX(vyMaska,$AA18+1):evyMaska,0)+$AA18</f>
        <v>#VALUE!</v>
      </c>
      <c r="AB19" t="str">
        <f t="shared" si="6"/>
        <v/>
      </c>
      <c r="AC19" t="str">
        <f t="shared" si="7"/>
        <v/>
      </c>
      <c r="AD19" t="str">
        <f t="shared" si="8"/>
        <v/>
      </c>
      <c r="AE19" t="str">
        <f t="shared" si="9"/>
        <v/>
      </c>
      <c r="AF19" s="25" t="str">
        <f>IF(ISNUMBER($AA$19),INDEX(Ev_c_LOK,$AA$19),"")</f>
        <v/>
      </c>
      <c r="AG19" t="str">
        <f t="shared" si="10"/>
        <v/>
      </c>
      <c r="AH19" t="str">
        <f t="shared" si="18"/>
        <v> </v>
      </c>
      <c r="AI19" t="b">
        <f>AND($P$44&lt;&gt;"",ISNUMBER(SEARCH(MID($P$44,1,2),číselníky!H19)))</f>
        <v>1</v>
      </c>
      <c r="AJ19">
        <f>MATCH(TRUE,INDEX(ikluby,$AJ18+1):enikluby,0)+$AJ18</f>
        <v>18</v>
      </c>
      <c r="AK19" t="str">
        <f t="shared" si="0"/>
        <v>11033 TJ Zora Praha</v>
      </c>
      <c r="AL19" t="str">
        <f t="shared" si="11"/>
        <v/>
      </c>
      <c r="AM19">
        <f>COUNTIF(B$9:B19,"V")+COUNTIF(B$9:B19,"H")+COUNTIF(B$9:B19,"C")</f>
        <v>0</v>
      </c>
      <c r="AN19" t="str">
        <f t="shared" si="12"/>
        <v>Z</v>
      </c>
      <c r="AO19">
        <f>COUNTIF(AN$9:AN19,"Z")</f>
        <v>11</v>
      </c>
      <c r="AP19" t="str">
        <f t="shared" si="19"/>
        <v/>
      </c>
      <c r="AQ19" t="str">
        <f t="shared" si="13"/>
        <v/>
      </c>
    </row>
    <row xmlns:x14ac="http://schemas.microsoft.com/office/spreadsheetml/2009/9/ac" r="20" ht="13.5" customHeight="true" thickBot="true" x14ac:dyDescent="0.25">
      <c r="A20" s="6">
        <v>12</v>
      </c>
      <c r="B20" s="6" t="str">
        <f t="shared" si="14"/>
        <v/>
      </c>
      <c r="C20" s="6" t="str">
        <f t="shared" si="15"/>
        <v/>
      </c>
      <c r="D20" s="6" t="str">
        <f t="shared" si="16"/>
        <v/>
      </c>
      <c r="E20" s="2" t="str">
        <f t="shared" si="1"/>
        <v/>
      </c>
      <c r="F20" s="40" t="str">
        <f t="shared" si="2"/>
        <v/>
      </c>
      <c r="G20" s="36"/>
      <c r="H20" s="37" t="str">
        <f t="shared" si="3"/>
        <v/>
      </c>
      <c r="I20" s="37" t="str">
        <f t="shared" si="4"/>
        <v/>
      </c>
      <c r="J20" s="37" t="str">
        <f t="shared" si="5"/>
        <v/>
      </c>
      <c r="K20" s="31" t="str">
        <f t="shared" si="17"/>
        <v> </v>
      </c>
      <c r="M20" s="25" t="str">
        <f>IF(ISNUMBER($AA$20),INDEX(Jmeno,$AA$20),"")</f>
        <v/>
      </c>
      <c r="N20" s="25" t="str">
        <f>IF(ISNUMBER($AA$20),INDEX(RokNar,$AA$20),"")</f>
        <v/>
      </c>
      <c r="O20" s="25" t="str">
        <f>IF(ISNUMBER($AA$20),INDEX(Ev_c_LOK,$AA$20),"")</f>
        <v/>
      </c>
      <c r="P20" s="25" t="str">
        <f>IF(ISNUMBER($AA$20),INDEX(NazevOddil,$AA$20),"")</f>
        <v/>
      </c>
      <c r="AA20" t="e">
        <f>MATCH(TRUE,INDEX(vyMaska,$AA19+1):evyMaska,0)+$AA19</f>
        <v>#VALUE!</v>
      </c>
      <c r="AB20" t="str">
        <f t="shared" si="6"/>
        <v/>
      </c>
      <c r="AC20" t="str">
        <f t="shared" si="7"/>
        <v/>
      </c>
      <c r="AD20" t="str">
        <f t="shared" si="8"/>
        <v/>
      </c>
      <c r="AE20" t="str">
        <f t="shared" si="9"/>
        <v/>
      </c>
      <c r="AF20" s="25" t="str">
        <f>IF(ISNUMBER($AA$20),INDEX(Ev_c_LOK,$AA$20),"")</f>
        <v/>
      </c>
      <c r="AG20" t="str">
        <f t="shared" si="10"/>
        <v/>
      </c>
      <c r="AH20" t="str">
        <f t="shared" si="18"/>
        <v> </v>
      </c>
      <c r="AI20" t="b">
        <f>AND($P$44&lt;&gt;"",ISNUMBER(SEARCH(MID($P$44,1,2),číselníky!H20)))</f>
        <v>1</v>
      </c>
      <c r="AJ20">
        <f>MATCH(TRUE,INDEX(ikluby,$AJ19+1):enikluby,0)+$AJ19</f>
        <v>19</v>
      </c>
      <c r="AK20" t="str">
        <f t="shared" si="0"/>
        <v>11048 SK LISA</v>
      </c>
      <c r="AL20" t="str">
        <f t="shared" si="11"/>
        <v/>
      </c>
      <c r="AM20">
        <f>COUNTIF(B$9:B20,"V")+COUNTIF(B$9:B20,"H")+COUNTIF(B$9:B20,"C")</f>
        <v>0</v>
      </c>
      <c r="AN20" t="str">
        <f t="shared" si="12"/>
        <v>Z</v>
      </c>
      <c r="AO20">
        <f>COUNTIF(AN$9:AN20,"Z")</f>
        <v>12</v>
      </c>
      <c r="AP20" t="str">
        <f t="shared" si="19"/>
        <v/>
      </c>
      <c r="AQ20" t="str">
        <f t="shared" si="13"/>
        <v/>
      </c>
    </row>
    <row xmlns:x14ac="http://schemas.microsoft.com/office/spreadsheetml/2009/9/ac" r="21" ht="13.5" customHeight="true" thickBot="true" x14ac:dyDescent="0.25">
      <c r="A21" s="6">
        <v>13</v>
      </c>
      <c r="B21" s="6" t="str">
        <f t="shared" si="14"/>
        <v/>
      </c>
      <c r="C21" s="6" t="str">
        <f t="shared" si="15"/>
        <v/>
      </c>
      <c r="D21" s="6" t="str">
        <f t="shared" si="16"/>
        <v/>
      </c>
      <c r="E21" s="2" t="str">
        <f t="shared" si="1"/>
        <v/>
      </c>
      <c r="F21" s="40" t="str">
        <f t="shared" si="2"/>
        <v/>
      </c>
      <c r="G21" s="36"/>
      <c r="H21" s="37" t="str">
        <f t="shared" si="3"/>
        <v/>
      </c>
      <c r="I21" s="37" t="str">
        <f t="shared" si="4"/>
        <v/>
      </c>
      <c r="J21" s="37" t="str">
        <f t="shared" si="5"/>
        <v/>
      </c>
      <c r="K21" s="31" t="str">
        <f t="shared" si="17"/>
        <v> </v>
      </c>
      <c r="M21" s="25" t="str">
        <f>IF(ISNUMBER($AA$21),INDEX(Jmeno,$AA$21),"")</f>
        <v/>
      </c>
      <c r="N21" s="25" t="str">
        <f>IF(ISNUMBER($AA$21),INDEX(RokNar,$AA$21),"")</f>
        <v/>
      </c>
      <c r="O21" s="25" t="str">
        <f>IF(ISNUMBER($AA$21),INDEX(Ev_c_LOK,$AA$21),"")</f>
        <v/>
      </c>
      <c r="P21" s="25" t="str">
        <f>IF(ISNUMBER($AA$21),INDEX(NazevOddil,$AA$21),"")</f>
        <v/>
      </c>
      <c r="Q21" s="39" t="s">
        <v>16370</v>
      </c>
      <c r="AA21" t="e">
        <f>MATCH(TRUE,INDEX(vyMaska,$AA20+1):evyMaska,0)+$AA20</f>
        <v>#VALUE!</v>
      </c>
      <c r="AB21" t="str">
        <f t="shared" si="6"/>
        <v/>
      </c>
      <c r="AC21" t="str">
        <f t="shared" si="7"/>
        <v/>
      </c>
      <c r="AD21" t="str">
        <f t="shared" si="8"/>
        <v/>
      </c>
      <c r="AE21" t="str">
        <f t="shared" si="9"/>
        <v/>
      </c>
      <c r="AF21" s="25" t="str">
        <f>IF(ISNUMBER($AA$21),INDEX(Ev_c_LOK,$AA$21),"")</f>
        <v/>
      </c>
      <c r="AG21" t="str">
        <f t="shared" si="10"/>
        <v/>
      </c>
      <c r="AH21" t="str">
        <f t="shared" si="18"/>
        <v> </v>
      </c>
      <c r="AI21" t="b">
        <f>AND($P$44&lt;&gt;"",ISNUMBER(SEARCH(MID($P$44,1,2),číselníky!H21)))</f>
        <v>1</v>
      </c>
      <c r="AJ21">
        <f>MATCH(TRUE,INDEX(ikluby,$AJ20+1):enikluby,0)+$AJ20</f>
        <v>20</v>
      </c>
      <c r="AK21" t="str">
        <f t="shared" si="0"/>
        <v>11050 Unichess</v>
      </c>
      <c r="AL21" t="str">
        <f t="shared" si="11"/>
        <v/>
      </c>
      <c r="AM21">
        <f>COUNTIF(B$9:B21,"V")+COUNTIF(B$9:B21,"H")+COUNTIF(B$9:B21,"C")</f>
        <v>0</v>
      </c>
      <c r="AN21" t="str">
        <f t="shared" si="12"/>
        <v>Z</v>
      </c>
      <c r="AO21">
        <f>COUNTIF(AN$9:AN21,"Z")</f>
        <v>13</v>
      </c>
      <c r="AP21" t="str">
        <f t="shared" si="19"/>
        <v/>
      </c>
      <c r="AQ21" t="str">
        <f t="shared" si="13"/>
        <v/>
      </c>
    </row>
    <row xmlns:x14ac="http://schemas.microsoft.com/office/spreadsheetml/2009/9/ac" r="22" ht="13.5" customHeight="true" thickBot="true" x14ac:dyDescent="0.25">
      <c r="A22" s="6">
        <v>14</v>
      </c>
      <c r="B22" s="6" t="str">
        <f t="shared" si="14"/>
        <v/>
      </c>
      <c r="C22" s="6" t="str">
        <f t="shared" si="15"/>
        <v/>
      </c>
      <c r="D22" s="6" t="str">
        <f t="shared" si="16"/>
        <v/>
      </c>
      <c r="E22" s="2" t="str">
        <f t="shared" si="1"/>
        <v/>
      </c>
      <c r="F22" s="40" t="str">
        <f t="shared" si="2"/>
        <v/>
      </c>
      <c r="G22" s="36"/>
      <c r="H22" s="37" t="str">
        <f t="shared" si="3"/>
        <v/>
      </c>
      <c r="I22" s="37" t="str">
        <f t="shared" si="4"/>
        <v/>
      </c>
      <c r="J22" s="37" t="str">
        <f t="shared" si="5"/>
        <v/>
      </c>
      <c r="K22" s="31" t="str">
        <f t="shared" si="17"/>
        <v> </v>
      </c>
      <c r="M22" s="25" t="str">
        <f>IF(ISNUMBER($AA$22),INDEX(Jmeno,$AA$22),"")</f>
        <v/>
      </c>
      <c r="N22" s="25" t="str">
        <f>IF(ISNUMBER($AA$22),INDEX(RokNar,$AA$22),"")</f>
        <v/>
      </c>
      <c r="O22" s="25" t="str">
        <f>IF(ISNUMBER($AA$22),INDEX(Ev_c_LOK,$AA$22),"")</f>
        <v/>
      </c>
      <c r="P22" s="25" t="str">
        <f>IF(ISNUMBER($AA$22),INDEX(NazevOddil,$AA$22),"")</f>
        <v/>
      </c>
      <c r="Q22" s="39" t="s">
        <v>16369</v>
      </c>
      <c r="AA22" t="e">
        <f>MATCH(TRUE,INDEX(vyMaska,$AA21+1):evyMaska,0)+$AA21</f>
        <v>#VALUE!</v>
      </c>
      <c r="AB22" t="str">
        <f t="shared" si="6"/>
        <v/>
      </c>
      <c r="AC22" t="str">
        <f t="shared" si="7"/>
        <v/>
      </c>
      <c r="AD22" t="str">
        <f t="shared" si="8"/>
        <v/>
      </c>
      <c r="AE22" t="str">
        <f t="shared" si="9"/>
        <v/>
      </c>
      <c r="AF22" s="25" t="str">
        <f>IF(ISNUMBER($AA$22),INDEX(Ev_c_LOK,$AA$22),"")</f>
        <v/>
      </c>
      <c r="AG22" t="str">
        <f t="shared" si="10"/>
        <v/>
      </c>
      <c r="AH22" t="str">
        <f t="shared" si="18"/>
        <v> </v>
      </c>
      <c r="AI22" t="b">
        <f>AND($P$44&lt;&gt;"",ISNUMBER(SEARCH(MID($P$44,1,2),číselníky!H22)))</f>
        <v>1</v>
      </c>
      <c r="AJ22">
        <f>MATCH(TRUE,INDEX(ikluby,$AJ21+1):enikluby,0)+$AJ21</f>
        <v>21</v>
      </c>
      <c r="AK22" t="str">
        <f t="shared" si="0"/>
        <v>11051 Šachový klub Bohnice</v>
      </c>
      <c r="AL22" t="str">
        <f t="shared" si="11"/>
        <v/>
      </c>
      <c r="AM22">
        <f>COUNTIF(B$9:B22,"V")+COUNTIF(B$9:B22,"H")+COUNTIF(B$9:B22,"C")</f>
        <v>0</v>
      </c>
      <c r="AN22" t="str">
        <f t="shared" si="12"/>
        <v>Z</v>
      </c>
      <c r="AO22">
        <f>COUNTIF(AN$9:AN22,"Z")</f>
        <v>14</v>
      </c>
      <c r="AP22" t="str">
        <f t="shared" si="19"/>
        <v/>
      </c>
      <c r="AQ22" t="str">
        <f t="shared" si="13"/>
        <v/>
      </c>
    </row>
    <row xmlns:x14ac="http://schemas.microsoft.com/office/spreadsheetml/2009/9/ac" r="23" ht="13.5" customHeight="true" thickBot="true" x14ac:dyDescent="0.25">
      <c r="A23" s="6">
        <v>15</v>
      </c>
      <c r="B23" s="6" t="str">
        <f t="shared" si="14"/>
        <v/>
      </c>
      <c r="C23" s="6" t="str">
        <f t="shared" si="15"/>
        <v/>
      </c>
      <c r="D23" s="6" t="str">
        <f t="shared" si="16"/>
        <v/>
      </c>
      <c r="E23" s="2" t="str">
        <f t="shared" si="1"/>
        <v/>
      </c>
      <c r="F23" s="40" t="str">
        <f t="shared" si="2"/>
        <v/>
      </c>
      <c r="G23" s="36"/>
      <c r="H23" s="37" t="str">
        <f t="shared" si="3"/>
        <v/>
      </c>
      <c r="I23" s="37" t="str">
        <f t="shared" si="4"/>
        <v/>
      </c>
      <c r="J23" s="37" t="str">
        <f t="shared" si="5"/>
        <v/>
      </c>
      <c r="K23" s="31" t="str">
        <f t="shared" si="17"/>
        <v> </v>
      </c>
      <c r="M23" s="25" t="str">
        <f>IF(ISNUMBER($AA$23),INDEX(Jmeno,$AA$23),"")</f>
        <v/>
      </c>
      <c r="N23" s="25" t="str">
        <f>IF(ISNUMBER($AA$23),INDEX(RokNar,$AA$23),"")</f>
        <v/>
      </c>
      <c r="O23" s="25" t="str">
        <f>IF(ISNUMBER($AA$23),INDEX(Ev_c_LOK,$AA$23),"")</f>
        <v/>
      </c>
      <c r="P23" s="25" t="str">
        <f>IF(ISNUMBER($AA$23),INDEX(NazevOddil,$AA$23),"")</f>
        <v/>
      </c>
      <c r="AA23" t="e">
        <f>MATCH(TRUE,INDEX(vyMaska,$AA22+1):evyMaska,0)+$AA22</f>
        <v>#VALUE!</v>
      </c>
      <c r="AB23" t="str">
        <f t="shared" si="6"/>
        <v/>
      </c>
      <c r="AC23" t="str">
        <f t="shared" si="7"/>
        <v/>
      </c>
      <c r="AD23" t="str">
        <f t="shared" si="8"/>
        <v/>
      </c>
      <c r="AE23" t="str">
        <f t="shared" si="9"/>
        <v/>
      </c>
      <c r="AF23" s="25" t="str">
        <f>IF(ISNUMBER($AA$23),INDEX(Ev_c_LOK,$AA$23),"")</f>
        <v/>
      </c>
      <c r="AG23" t="str">
        <f t="shared" si="10"/>
        <v/>
      </c>
      <c r="AH23" t="str">
        <f t="shared" si="18"/>
        <v> </v>
      </c>
      <c r="AI23" t="b">
        <f>AND($P$44&lt;&gt;"",ISNUMBER(SEARCH(MID($P$44,1,2),číselníky!H23)))</f>
        <v>1</v>
      </c>
      <c r="AJ23">
        <f>MATCH(TRUE,INDEX(ikluby,$AJ22+1):enikluby,0)+$AJ22</f>
        <v>22</v>
      </c>
      <c r="AK23" t="str">
        <f t="shared" si="0"/>
        <v>11053 SK Lokomotiva Radlice</v>
      </c>
      <c r="AL23" t="str">
        <f t="shared" si="11"/>
        <v/>
      </c>
      <c r="AM23">
        <f>COUNTIF(B$9:B23,"V")+COUNTIF(B$9:B23,"H")+COUNTIF(B$9:B23,"C")</f>
        <v>0</v>
      </c>
      <c r="AN23" t="str">
        <f t="shared" si="12"/>
        <v>Z</v>
      </c>
      <c r="AO23">
        <f>COUNTIF(AN$9:AN23,"Z")</f>
        <v>15</v>
      </c>
      <c r="AP23" t="str">
        <f t="shared" si="19"/>
        <v/>
      </c>
      <c r="AQ23" t="str">
        <f t="shared" si="13"/>
        <v/>
      </c>
    </row>
    <row xmlns:x14ac="http://schemas.microsoft.com/office/spreadsheetml/2009/9/ac" r="24" ht="13.5" customHeight="true" thickBot="true" x14ac:dyDescent="0.25">
      <c r="A24" s="6">
        <v>16</v>
      </c>
      <c r="B24" s="6" t="str">
        <f t="shared" si="14"/>
        <v/>
      </c>
      <c r="C24" s="6" t="str">
        <f t="shared" si="15"/>
        <v/>
      </c>
      <c r="D24" s="6" t="str">
        <f t="shared" si="16"/>
        <v/>
      </c>
      <c r="E24" s="2" t="str">
        <f t="shared" si="1"/>
        <v/>
      </c>
      <c r="F24" s="40" t="str">
        <f t="shared" si="2"/>
        <v/>
      </c>
      <c r="G24" s="36"/>
      <c r="H24" s="37" t="str">
        <f t="shared" si="3"/>
        <v/>
      </c>
      <c r="I24" s="37" t="str">
        <f t="shared" si="4"/>
        <v/>
      </c>
      <c r="J24" s="37" t="str">
        <f t="shared" si="5"/>
        <v/>
      </c>
      <c r="K24" s="31" t="str">
        <f t="shared" si="17"/>
        <v> </v>
      </c>
      <c r="M24" s="25" t="str">
        <f>IF(ISNUMBER($AA$24),INDEX(Jmeno,$AA$24),"")</f>
        <v/>
      </c>
      <c r="N24" s="25" t="str">
        <f>IF(ISNUMBER($AA$24),INDEX(RokNar,$AA$24),"")</f>
        <v/>
      </c>
      <c r="O24" s="25" t="str">
        <f>IF(ISNUMBER($AA$24),INDEX(Ev_c_LOK,$AA$24),"")</f>
        <v/>
      </c>
      <c r="P24" s="25" t="str">
        <f>IF(ISNUMBER($AA$24),INDEX(NazevOddil,$AA$24),"")</f>
        <v/>
      </c>
      <c r="Q24" s="52" t="s">
        <v>19933</v>
      </c>
      <c r="R24" s="52"/>
      <c r="S24" s="8"/>
      <c r="T24" s="8"/>
      <c r="U24" s="8"/>
      <c r="V24" s="8"/>
      <c r="W24" s="8"/>
      <c r="X24" s="8"/>
      <c r="Y24" s="8"/>
      <c r="Z24" s="8"/>
      <c r="AA24" t="e">
        <f>MATCH(TRUE,INDEX(vyMaska,$AA23+1):evyMaska,0)+$AA23</f>
        <v>#VALUE!</v>
      </c>
      <c r="AB24" t="str">
        <f t="shared" si="6"/>
        <v/>
      </c>
      <c r="AC24" t="str">
        <f t="shared" si="7"/>
        <v/>
      </c>
      <c r="AD24" t="str">
        <f t="shared" si="8"/>
        <v/>
      </c>
      <c r="AE24" t="str">
        <f t="shared" si="9"/>
        <v/>
      </c>
      <c r="AF24" s="25" t="str">
        <f>IF(ISNUMBER($AA$24),INDEX(Ev_c_LOK,$AA$24),"")</f>
        <v/>
      </c>
      <c r="AG24" t="str">
        <f t="shared" si="10"/>
        <v/>
      </c>
      <c r="AH24" t="str">
        <f t="shared" si="18"/>
        <v> </v>
      </c>
      <c r="AI24" t="b">
        <f>AND($P$44&lt;&gt;"",ISNUMBER(SEARCH(MID($P$44,1,2),číselníky!H24)))</f>
        <v>1</v>
      </c>
      <c r="AJ24">
        <f>MATCH(TRUE,INDEX(ikluby,$AJ23+1):enikluby,0)+$AJ23</f>
        <v>23</v>
      </c>
      <c r="AK24" t="str">
        <f t="shared" si="0"/>
        <v>11054 Šachový spolek Újezd nad Lesy</v>
      </c>
      <c r="AL24" t="str">
        <f t="shared" si="11"/>
        <v/>
      </c>
      <c r="AM24">
        <f>COUNTIF(B$9:B24,"V")+COUNTIF(B$9:B24,"H")+COUNTIF(B$9:B24,"C")</f>
        <v>0</v>
      </c>
      <c r="AN24" t="str">
        <f t="shared" si="12"/>
        <v>Z</v>
      </c>
      <c r="AO24">
        <f>COUNTIF(AN$9:AN24,"Z")</f>
        <v>16</v>
      </c>
      <c r="AP24" t="str">
        <f t="shared" si="19"/>
        <v/>
      </c>
      <c r="AQ24" t="str">
        <f t="shared" si="13"/>
        <v/>
      </c>
    </row>
    <row xmlns:x14ac="http://schemas.microsoft.com/office/spreadsheetml/2009/9/ac" r="25" ht="13.5" customHeight="true" thickBot="true" x14ac:dyDescent="0.25">
      <c r="A25" s="6">
        <v>17</v>
      </c>
      <c r="B25" s="6" t="str">
        <f t="shared" si="14"/>
        <v/>
      </c>
      <c r="C25" s="6" t="str">
        <f t="shared" si="15"/>
        <v/>
      </c>
      <c r="D25" s="6" t="str">
        <f t="shared" si="16"/>
        <v/>
      </c>
      <c r="E25" s="2" t="str">
        <f t="shared" si="1"/>
        <v/>
      </c>
      <c r="F25" s="40" t="str">
        <f t="shared" si="2"/>
        <v/>
      </c>
      <c r="G25" s="36"/>
      <c r="H25" s="37" t="str">
        <f t="shared" si="3"/>
        <v/>
      </c>
      <c r="I25" s="37" t="str">
        <f t="shared" si="4"/>
        <v/>
      </c>
      <c r="J25" s="37" t="str">
        <f t="shared" si="5"/>
        <v/>
      </c>
      <c r="K25" s="31" t="str">
        <f t="shared" si="17"/>
        <v> </v>
      </c>
      <c r="M25" s="25" t="str">
        <f>IF(ISNUMBER($AA$25),INDEX(Jmeno,$AA$25),"")</f>
        <v/>
      </c>
      <c r="N25" s="25" t="str">
        <f>IF(ISNUMBER($AA$25),INDEX(RokNar,$AA$25),"")</f>
        <v/>
      </c>
      <c r="O25" s="25" t="str">
        <f>IF(ISNUMBER($AA$25),INDEX(Ev_c_LOK,$AA$25),"")</f>
        <v/>
      </c>
      <c r="P25" s="25" t="str">
        <f>IF(ISNUMBER($AA$25),INDEX(NazevOddil,$AA$25),"")</f>
        <v/>
      </c>
      <c r="Q25" s="52"/>
      <c r="R25" s="52"/>
      <c r="S25" s="8"/>
      <c r="T25" s="8"/>
      <c r="U25" s="8"/>
      <c r="V25" s="8"/>
      <c r="W25" s="8"/>
      <c r="X25" s="8"/>
      <c r="Y25" s="8"/>
      <c r="Z25" s="8"/>
      <c r="AA25" t="e">
        <f>MATCH(TRUE,INDEX(vyMaska,$AA24+1):evyMaska,0)+$AA24</f>
        <v>#VALUE!</v>
      </c>
      <c r="AB25" t="str">
        <f t="shared" si="6"/>
        <v/>
      </c>
      <c r="AC25" t="str">
        <f t="shared" si="7"/>
        <v/>
      </c>
      <c r="AD25" t="str">
        <f t="shared" si="8"/>
        <v/>
      </c>
      <c r="AE25" t="str">
        <f t="shared" si="9"/>
        <v/>
      </c>
      <c r="AF25" s="25" t="str">
        <f>IF(ISNUMBER($AA$25),INDEX(Ev_c_LOK,$AA$25),"")</f>
        <v/>
      </c>
      <c r="AG25" t="str">
        <f t="shared" si="10"/>
        <v/>
      </c>
      <c r="AH25" t="str">
        <f t="shared" si="18"/>
        <v> </v>
      </c>
      <c r="AI25" t="b">
        <f>AND($P$44&lt;&gt;"",ISNUMBER(SEARCH(MID($P$44,1,2),číselníky!H25)))</f>
        <v>1</v>
      </c>
      <c r="AJ25">
        <f>MATCH(TRUE,INDEX(ikluby,$AJ24+1):enikluby,0)+$AJ24</f>
        <v>24</v>
      </c>
      <c r="AK25" t="str">
        <f t="shared" si="0"/>
        <v>11055 Šachový oddíl TJ DUKLA Praha</v>
      </c>
      <c r="AL25" t="str">
        <f t="shared" si="11"/>
        <v/>
      </c>
      <c r="AM25">
        <f>COUNTIF(B$9:B25,"V")+COUNTIF(B$9:B25,"H")+COUNTIF(B$9:B25,"C")</f>
        <v>0</v>
      </c>
      <c r="AN25" t="str">
        <f t="shared" si="12"/>
        <v>Z</v>
      </c>
      <c r="AO25">
        <f>COUNTIF(AN$9:AN25,"Z")</f>
        <v>17</v>
      </c>
      <c r="AP25" t="str">
        <f t="shared" si="19"/>
        <v/>
      </c>
      <c r="AQ25" t="str">
        <f t="shared" si="13"/>
        <v/>
      </c>
    </row>
    <row xmlns:x14ac="http://schemas.microsoft.com/office/spreadsheetml/2009/9/ac" r="26" ht="13.5" customHeight="true" thickBot="true" x14ac:dyDescent="0.25">
      <c r="A26" s="6">
        <v>18</v>
      </c>
      <c r="B26" s="6" t="str">
        <f t="shared" si="14"/>
        <v/>
      </c>
      <c r="C26" s="6" t="str">
        <f t="shared" si="15"/>
        <v/>
      </c>
      <c r="D26" s="6" t="str">
        <f t="shared" si="16"/>
        <v/>
      </c>
      <c r="E26" s="2" t="str">
        <f t="shared" si="1"/>
        <v/>
      </c>
      <c r="F26" s="40" t="str">
        <f t="shared" si="2"/>
        <v/>
      </c>
      <c r="G26" s="36"/>
      <c r="H26" s="37" t="str">
        <f t="shared" si="3"/>
        <v/>
      </c>
      <c r="I26" s="37" t="str">
        <f t="shared" si="4"/>
        <v/>
      </c>
      <c r="J26" s="37" t="str">
        <f t="shared" si="5"/>
        <v/>
      </c>
      <c r="K26" s="31" t="str">
        <f t="shared" si="17"/>
        <v> </v>
      </c>
      <c r="M26" s="25" t="str">
        <f>IF(ISNUMBER($AA$26),INDEX(Jmeno,$AA$26),"")</f>
        <v/>
      </c>
      <c r="N26" s="25" t="str">
        <f>IF(ISNUMBER($AA$26),INDEX(RokNar,$AA$26),"")</f>
        <v/>
      </c>
      <c r="O26" s="25" t="str">
        <f>IF(ISNUMBER($AA$26),INDEX(Ev_c_LOK,$AA$26),"")</f>
        <v/>
      </c>
      <c r="P26" s="25" t="str">
        <f>IF(ISNUMBER($AA$26),INDEX(NazevOddil,$AA$26),"")</f>
        <v/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t="e">
        <f>MATCH(TRUE,INDEX(vyMaska,$AA25+1):evyMaska,0)+$AA25</f>
        <v>#VALUE!</v>
      </c>
      <c r="AB26" t="str">
        <f t="shared" si="6"/>
        <v/>
      </c>
      <c r="AC26" t="str">
        <f t="shared" si="7"/>
        <v/>
      </c>
      <c r="AD26" t="str">
        <f t="shared" si="8"/>
        <v/>
      </c>
      <c r="AE26" t="str">
        <f t="shared" si="9"/>
        <v/>
      </c>
      <c r="AF26" s="25" t="str">
        <f>IF(ISNUMBER($AA$26),INDEX(Ev_c_LOK,$AA$26),"")</f>
        <v/>
      </c>
      <c r="AG26" t="str">
        <f t="shared" si="10"/>
        <v/>
      </c>
      <c r="AH26" t="str">
        <f t="shared" si="18"/>
        <v> </v>
      </c>
      <c r="AI26" t="b">
        <f>AND($P$44&lt;&gt;"",ISNUMBER(SEARCH(MID($P$44,1,2),číselníky!H26)))</f>
        <v>1</v>
      </c>
      <c r="AJ26">
        <f>MATCH(TRUE,INDEX(ikluby,$AJ25+1):enikluby,0)+$AJ25</f>
        <v>25</v>
      </c>
      <c r="AK26" t="str">
        <f t="shared" si="0"/>
        <v>11058 ŠK Mlejn</v>
      </c>
      <c r="AL26" t="str">
        <f t="shared" si="11"/>
        <v/>
      </c>
      <c r="AM26">
        <f>COUNTIF(B$9:B26,"V")+COUNTIF(B$9:B26,"H")+COUNTIF(B$9:B26,"C")</f>
        <v>0</v>
      </c>
      <c r="AN26" t="str">
        <f t="shared" si="12"/>
        <v>Z</v>
      </c>
      <c r="AO26">
        <f>COUNTIF(AN$9:AN26,"Z")</f>
        <v>18</v>
      </c>
      <c r="AP26" t="str">
        <f t="shared" si="19"/>
        <v/>
      </c>
      <c r="AQ26" t="str">
        <f t="shared" si="13"/>
        <v/>
      </c>
    </row>
    <row xmlns:x14ac="http://schemas.microsoft.com/office/spreadsheetml/2009/9/ac" r="27" ht="13.5" customHeight="true" thickBot="true" x14ac:dyDescent="0.25">
      <c r="A27" s="6">
        <v>19</v>
      </c>
      <c r="B27" s="6" t="str">
        <f t="shared" si="14"/>
        <v/>
      </c>
      <c r="C27" s="6" t="str">
        <f t="shared" si="15"/>
        <v/>
      </c>
      <c r="D27" s="6" t="str">
        <f t="shared" si="16"/>
        <v/>
      </c>
      <c r="E27" s="2" t="str">
        <f t="shared" si="1"/>
        <v/>
      </c>
      <c r="F27" s="40" t="str">
        <f t="shared" si="2"/>
        <v/>
      </c>
      <c r="G27" s="36"/>
      <c r="H27" s="37" t="str">
        <f t="shared" si="3"/>
        <v/>
      </c>
      <c r="I27" s="37" t="str">
        <f t="shared" si="4"/>
        <v/>
      </c>
      <c r="J27" s="37" t="str">
        <f t="shared" si="5"/>
        <v/>
      </c>
      <c r="K27" s="31" t="str">
        <f t="shared" si="17"/>
        <v> </v>
      </c>
      <c r="M27" s="25" t="str">
        <f>IF(ISNUMBER($AA$27),INDEX(Jmeno,$AA$27),"")</f>
        <v/>
      </c>
      <c r="N27" s="25" t="str">
        <f>IF(ISNUMBER($AA$27),INDEX(RokNar,$AA$27),"")</f>
        <v/>
      </c>
      <c r="O27" s="25" t="str">
        <f>IF(ISNUMBER($AA$27),INDEX(Ev_c_LOK,$AA$27),"")</f>
        <v/>
      </c>
      <c r="P27" s="25" t="str">
        <f>IF(ISNUMBER($AA$27),INDEX(NazevOddil,$AA$27),"")</f>
        <v/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t="e">
        <f>MATCH(TRUE,INDEX(vyMaska,$AA26+1):evyMaska,0)+$AA26</f>
        <v>#VALUE!</v>
      </c>
      <c r="AB27" t="str">
        <f t="shared" si="6"/>
        <v/>
      </c>
      <c r="AC27" t="str">
        <f t="shared" si="7"/>
        <v/>
      </c>
      <c r="AD27" t="str">
        <f t="shared" si="8"/>
        <v/>
      </c>
      <c r="AE27" t="str">
        <f t="shared" si="9"/>
        <v/>
      </c>
      <c r="AF27" s="25" t="str">
        <f>IF(ISNUMBER($AA$27),INDEX(Ev_c_LOK,$AA$27),"")</f>
        <v/>
      </c>
      <c r="AG27" t="str">
        <f t="shared" si="10"/>
        <v/>
      </c>
      <c r="AH27" t="str">
        <f t="shared" si="18"/>
        <v> </v>
      </c>
      <c r="AI27" t="b">
        <f>AND($P$44&lt;&gt;"",ISNUMBER(SEARCH(MID($P$44,1,2),číselníky!H27)))</f>
        <v>1</v>
      </c>
      <c r="AJ27">
        <f>MATCH(TRUE,INDEX(ikluby,$AJ26+1):enikluby,0)+$AJ26</f>
        <v>26</v>
      </c>
      <c r="AK27" t="str">
        <f t="shared" si="0"/>
        <v>11059 ŠK Aurora</v>
      </c>
      <c r="AL27" t="str">
        <f t="shared" si="11"/>
        <v/>
      </c>
      <c r="AM27">
        <f>COUNTIF(B$9:B27,"V")+COUNTIF(B$9:B27,"H")+COUNTIF(B$9:B27,"C")</f>
        <v>0</v>
      </c>
      <c r="AN27" t="str">
        <f t="shared" si="12"/>
        <v>Z</v>
      </c>
      <c r="AO27">
        <f>COUNTIF(AN$9:AN27,"Z")</f>
        <v>19</v>
      </c>
      <c r="AP27" t="str">
        <f t="shared" si="19"/>
        <v/>
      </c>
      <c r="AQ27" t="str">
        <f t="shared" si="13"/>
        <v/>
      </c>
    </row>
    <row xmlns:x14ac="http://schemas.microsoft.com/office/spreadsheetml/2009/9/ac" r="28" ht="13.5" customHeight="true" thickBot="true" x14ac:dyDescent="0.25">
      <c r="A28" s="6">
        <v>20</v>
      </c>
      <c r="B28" s="6" t="str">
        <f t="shared" si="14"/>
        <v/>
      </c>
      <c r="C28" s="6" t="str">
        <f t="shared" si="15"/>
        <v/>
      </c>
      <c r="D28" s="6" t="str">
        <f t="shared" si="16"/>
        <v/>
      </c>
      <c r="E28" s="2" t="str">
        <f t="shared" si="1"/>
        <v/>
      </c>
      <c r="F28" s="40" t="str">
        <f t="shared" si="2"/>
        <v/>
      </c>
      <c r="G28" s="36"/>
      <c r="H28" s="37" t="str">
        <f t="shared" si="3"/>
        <v/>
      </c>
      <c r="I28" s="37" t="str">
        <f t="shared" si="4"/>
        <v/>
      </c>
      <c r="J28" s="37" t="str">
        <f t="shared" si="5"/>
        <v/>
      </c>
      <c r="K28" s="31" t="str">
        <f t="shared" si="17"/>
        <v> </v>
      </c>
      <c r="M28" s="25" t="str">
        <f>IF(ISNUMBER($AA$28),INDEX(Jmeno,$AA$28),"")</f>
        <v/>
      </c>
      <c r="N28" s="25" t="str">
        <f>IF(ISNUMBER($AA$28),INDEX(RokNar,$AA$28),"")</f>
        <v/>
      </c>
      <c r="O28" s="25" t="str">
        <f>IF(ISNUMBER($AA$28),INDEX(Ev_c_LOK,$AA$28),"")</f>
        <v/>
      </c>
      <c r="P28" s="25" t="str">
        <f>IF(ISNUMBER($AA$28),INDEX(NazevOddil,$AA$28),"")</f>
        <v/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t="e">
        <f>MATCH(TRUE,INDEX(vyMaska,$AA27+1):evyMaska,0)+$AA27</f>
        <v>#VALUE!</v>
      </c>
      <c r="AB28" t="str">
        <f t="shared" si="6"/>
        <v/>
      </c>
      <c r="AC28" t="str">
        <f t="shared" si="7"/>
        <v/>
      </c>
      <c r="AD28" t="str">
        <f t="shared" si="8"/>
        <v/>
      </c>
      <c r="AE28" t="str">
        <f t="shared" si="9"/>
        <v/>
      </c>
      <c r="AF28" s="25" t="str">
        <f>IF(ISNUMBER($AA$28),INDEX(Ev_c_LOK,$AA$28),"")</f>
        <v/>
      </c>
      <c r="AG28" t="str">
        <f t="shared" si="10"/>
        <v/>
      </c>
      <c r="AH28" t="str">
        <f t="shared" si="18"/>
        <v> </v>
      </c>
      <c r="AI28" t="b">
        <f>AND($P$44&lt;&gt;"",ISNUMBER(SEARCH(MID($P$44,1,2),číselníky!H28)))</f>
        <v>1</v>
      </c>
      <c r="AJ28">
        <f>MATCH(TRUE,INDEX(ikluby,$AJ27+1):enikluby,0)+$AJ27</f>
        <v>27</v>
      </c>
      <c r="AK28" t="str">
        <f t="shared" si="0"/>
        <v>11060 Steinitz - Makabi Praha</v>
      </c>
      <c r="AL28" t="str">
        <f t="shared" si="11"/>
        <v/>
      </c>
      <c r="AM28">
        <f>COUNTIF(B$9:B28,"V")+COUNTIF(B$9:B28,"H")+COUNTIF(B$9:B28,"C")</f>
        <v>0</v>
      </c>
      <c r="AN28" t="str">
        <f t="shared" si="12"/>
        <v>Z</v>
      </c>
      <c r="AO28">
        <f>COUNTIF(AN$9:AN28,"Z")</f>
        <v>20</v>
      </c>
      <c r="AP28" t="str">
        <f t="shared" si="19"/>
        <v/>
      </c>
      <c r="AQ28" t="str">
        <f t="shared" si="13"/>
        <v/>
      </c>
    </row>
    <row xmlns:x14ac="http://schemas.microsoft.com/office/spreadsheetml/2009/9/ac" r="29" ht="13.5" thickBot="true" x14ac:dyDescent="0.25">
      <c r="G29" s="36"/>
      <c r="M29" s="25" t="str">
        <f>IF(ISNUMBER($AA$29),INDEX(Jmeno,$AA$29),"")</f>
        <v/>
      </c>
      <c r="N29" s="25" t="str">
        <f>IF(ISNUMBER($AA$29),INDEX(RokNar,$AA$29),"")</f>
        <v/>
      </c>
      <c r="O29" s="25" t="str">
        <f>IF(ISNUMBER($AA$29),INDEX(Ev_c_LOK,$AA$29),"")</f>
        <v/>
      </c>
      <c r="P29" s="25" t="str">
        <f>IF(ISNUMBER($AA$28),INDEX(NazevOddil,$AA$28),"")</f>
        <v/>
      </c>
      <c r="AA29" t="e">
        <f>MATCH(TRUE,INDEX(vyMaska,$AA28+1):evyMaska,0)+$AA28</f>
        <v>#VALUE!</v>
      </c>
      <c r="AB29" t="str">
        <f t="shared" si="6"/>
        <v/>
      </c>
      <c r="AC29" t="str">
        <f t="shared" si="7"/>
        <v/>
      </c>
      <c r="AD29" t="str">
        <f t="shared" si="8"/>
        <v/>
      </c>
      <c r="AE29" t="str">
        <f t="shared" si="9"/>
        <v/>
      </c>
      <c r="AF29" s="25" t="str">
        <f>IF(ISNUMBER($AA$29),INDEX(Ev_c_LOK,$AA$29),"")</f>
        <v/>
      </c>
      <c r="AI29" t="b">
        <f>AND($P$44&lt;&gt;"",ISNUMBER(SEARCH(MID($P$44,1,2),číselníky!H29)))</f>
        <v>1</v>
      </c>
      <c r="AJ29">
        <f>MATCH(TRUE,INDEX(ikluby,$AJ28+1):enikluby,0)+$AJ28</f>
        <v>28</v>
      </c>
      <c r="AK29" t="str">
        <f t="shared" si="0"/>
        <v>11061 Sokol Nebušice</v>
      </c>
    </row>
    <row xmlns:x14ac="http://schemas.microsoft.com/office/spreadsheetml/2009/9/ac" r="30" x14ac:dyDescent="0.2">
      <c r="F30" s="67" t="s">
        <v>19934</v>
      </c>
      <c r="G30" s="68"/>
      <c r="H30" s="9" t="s">
        <v>19935</v>
      </c>
      <c r="M30" s="25" t="str">
        <f>IF(ISNUMBER($AA$30),INDEX(Jmeno,$AA$30),"")</f>
        <v/>
      </c>
      <c r="N30" s="25" t="str">
        <f>IF(ISNUMBER($AA$30),INDEX(RokNar,$AA$30),"")</f>
        <v/>
      </c>
      <c r="O30" s="25" t="str">
        <f>IF(ISNUMBER($AA$30),INDEX(Ev_c_LOK,$AA$30),"")</f>
        <v/>
      </c>
      <c r="P30" s="25" t="str">
        <f>IF(ISNUMBER($AA$30),INDEX(NazevOddil,$AA$30),"")</f>
        <v/>
      </c>
      <c r="AA30" t="e">
        <f>MATCH(TRUE,INDEX(vyMaska,$AA29+1):evyMaska,0)+$AA29</f>
        <v>#VALUE!</v>
      </c>
      <c r="AB30" t="str">
        <f t="shared" si="6"/>
        <v/>
      </c>
      <c r="AC30" t="str">
        <f t="shared" si="7"/>
        <v/>
      </c>
      <c r="AD30" t="str">
        <f t="shared" si="8"/>
        <v/>
      </c>
      <c r="AE30" t="str">
        <f t="shared" si="9"/>
        <v/>
      </c>
      <c r="AF30" s="25" t="str">
        <f>IF(ISNUMBER($AA$30),INDEX(Ev_c_LOK,$AA$30),"")</f>
        <v/>
      </c>
      <c r="AI30" t="b">
        <f>AND($P$44&lt;&gt;"",ISNUMBER(SEARCH(MID($P$44,1,2),číselníky!H30)))</f>
        <v>1</v>
      </c>
      <c r="AJ30">
        <f>MATCH(TRUE,INDEX(ikluby,$AJ29+1):enikluby,0)+$AJ29</f>
        <v>29</v>
      </c>
      <c r="AK30" t="str">
        <f t="shared" si="0"/>
        <v>11062 Kbelská sportovní</v>
      </c>
    </row>
    <row xmlns:x14ac="http://schemas.microsoft.com/office/spreadsheetml/2009/9/ac" r="31" x14ac:dyDescent="0.2">
      <c r="A31" s="66" t="s">
        <v>11739</v>
      </c>
      <c r="B31" s="54"/>
      <c r="C31" s="54"/>
      <c r="D31" s="54"/>
      <c r="E31" s="54"/>
      <c r="F31" s="69"/>
      <c r="G31" s="69"/>
      <c r="H31" s="51"/>
      <c r="I31" s="10"/>
      <c r="J31" s="10"/>
      <c r="AA31" t="e">
        <f>MATCH(TRUE,INDEX(vyMaska,$AA30+1):evyMaska,0)+$AA30</f>
        <v>#VALUE!</v>
      </c>
      <c r="AB31" t="str">
        <f t="shared" si="6"/>
        <v/>
      </c>
      <c r="AC31" t="str">
        <f t="shared" si="7"/>
        <v/>
      </c>
      <c r="AD31" t="str">
        <f t="shared" si="8"/>
        <v/>
      </c>
      <c r="AE31" t="str">
        <f t="shared" si="9"/>
        <v/>
      </c>
      <c r="AI31" t="b">
        <f>AND($P$44&lt;&gt;"",ISNUMBER(SEARCH(MID($P$44,1,2),číselníky!H31)))</f>
        <v>1</v>
      </c>
      <c r="AJ31">
        <f>MATCH(TRUE,INDEX(ikluby,$AJ30+1):enikluby,0)+$AJ30</f>
        <v>30</v>
      </c>
      <c r="AK31" t="str">
        <f t="shared" si="0"/>
        <v>11063 Šachový klub Praha 4</v>
      </c>
    </row>
    <row xmlns:x14ac="http://schemas.microsoft.com/office/spreadsheetml/2009/9/ac" r="32" x14ac:dyDescent="0.2">
      <c r="AI32" t="b">
        <f>AND($P$44&lt;&gt;"",ISNUMBER(SEARCH(MID($P$44,1,2),číselníky!H32)))</f>
        <v>1</v>
      </c>
      <c r="AJ32">
        <f>MATCH(TRUE,INDEX(ikluby,$AJ31+1):enikluby,0)+$AJ31</f>
        <v>31</v>
      </c>
      <c r="AK32" t="str">
        <f t="shared" si="0"/>
        <v>11066 Šachy Štěpán</v>
      </c>
    </row>
    <row xmlns:x14ac="http://schemas.microsoft.com/office/spreadsheetml/2009/9/ac" r="33" x14ac:dyDescent="0.2">
      <c r="A33" s="54" t="s">
        <v>15357</v>
      </c>
      <c r="B33" s="54"/>
      <c r="C33" s="54"/>
      <c r="D33" s="54"/>
      <c r="E33" s="54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AI33" t="b">
        <f>AND($P$44&lt;&gt;"",ISNUMBER(SEARCH(MID($P$44,1,2),číselníky!H33)))</f>
        <v>1</v>
      </c>
      <c r="AJ33">
        <f>MATCH(TRUE,INDEX(ikluby,$AJ32+1):enikluby,0)+$AJ32</f>
        <v>32</v>
      </c>
      <c r="AK33" t="str">
        <f t="shared" si="0"/>
        <v>11067 ŠK Molekula</v>
      </c>
    </row>
    <row xmlns:x14ac="http://schemas.microsoft.com/office/spreadsheetml/2009/9/ac" r="34" x14ac:dyDescent="0.2">
      <c r="A34" s="7"/>
      <c r="B34" s="7"/>
      <c r="C34" s="7"/>
      <c r="D34" s="7"/>
      <c r="E34" s="7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AI34" t="b">
        <f>AND($P$44&lt;&gt;"",ISNUMBER(SEARCH(MID($P$44,1,2),číselníky!H34)))</f>
        <v>1</v>
      </c>
      <c r="AJ34">
        <f>MATCH(TRUE,INDEX(ikluby,$AJ33+1):enikluby,0)+$AJ33</f>
        <v>33</v>
      </c>
      <c r="AK34" t="str">
        <f t="shared" si="0"/>
        <v>11068 Šachový klub Na Smetance, z.s.</v>
      </c>
    </row>
    <row xmlns:x14ac="http://schemas.microsoft.com/office/spreadsheetml/2009/9/ac" r="35" x14ac:dyDescent="0.2">
      <c r="AI35" t="b">
        <f>AND($P$44&lt;&gt;"",ISNUMBER(SEARCH(MID($P$44,1,2),číselníky!H35)))</f>
        <v>1</v>
      </c>
      <c r="AJ35">
        <f>MATCH(TRUE,INDEX(ikluby,$AJ34+1):enikluby,0)+$AJ34</f>
        <v>34</v>
      </c>
      <c r="AK35" t="str">
        <f t="shared" si="0"/>
        <v>11069 Chess Queen</v>
      </c>
    </row>
    <row xmlns:x14ac="http://schemas.microsoft.com/office/spreadsheetml/2009/9/ac" r="36" x14ac:dyDescent="0.2">
      <c r="A36" s="54" t="s">
        <v>15358</v>
      </c>
      <c r="B36" s="54"/>
      <c r="C36" s="54"/>
      <c r="D36" s="54"/>
      <c r="E36" s="5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AI36" t="b">
        <f>AND($P$44&lt;&gt;"",ISNUMBER(SEARCH(MID($P$44,1,2),číselníky!H36)))</f>
        <v>1</v>
      </c>
      <c r="AJ36">
        <f>MATCH(TRUE,INDEX(ikluby,$AJ35+1):enikluby,0)+$AJ35</f>
        <v>35</v>
      </c>
      <c r="AK36" t="str">
        <f t="shared" si="0"/>
        <v>11070 ŠK GEMINI PRAHA z.s.</v>
      </c>
    </row>
    <row xmlns:x14ac="http://schemas.microsoft.com/office/spreadsheetml/2009/9/ac" r="37" x14ac:dyDescent="0.2">
      <c r="A37" s="7"/>
      <c r="B37" s="7"/>
      <c r="C37" s="7"/>
      <c r="D37" s="7"/>
      <c r="E37" s="7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AI37" t="b">
        <f>AND($P$44&lt;&gt;"",ISNUMBER(SEARCH(MID($P$44,1,2),číselníky!H37)))</f>
        <v>1</v>
      </c>
      <c r="AJ37">
        <f>MATCH(TRUE,INDEX(ikluby,$AJ36+1):enikluby,0)+$AJ36</f>
        <v>36</v>
      </c>
      <c r="AK37" t="str">
        <f t="shared" si="0"/>
        <v>11071 CZECH INN CHESS</v>
      </c>
    </row>
    <row xmlns:x14ac="http://schemas.microsoft.com/office/spreadsheetml/2009/9/ac" r="38" x14ac:dyDescent="0.2">
      <c r="AI38" t="b">
        <f>AND($P$44&lt;&gt;"",ISNUMBER(SEARCH(MID($P$44,1,2),číselníky!H38)))</f>
        <v>1</v>
      </c>
      <c r="AJ38">
        <f>MATCH(TRUE,INDEX(ikluby,$AJ37+1):enikluby,0)+$AJ37</f>
        <v>37</v>
      </c>
      <c r="AK38" t="str">
        <f t="shared" si="0"/>
        <v>11072 Ztracení Chlapci</v>
      </c>
    </row>
    <row xmlns:x14ac="http://schemas.microsoft.com/office/spreadsheetml/2009/9/ac" r="39" x14ac:dyDescent="0.2">
      <c r="A39" s="54" t="s">
        <v>11606</v>
      </c>
      <c r="B39" s="54"/>
      <c r="C39" s="54"/>
      <c r="D39" s="54"/>
      <c r="E39" s="54"/>
      <c r="F39" s="54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AI39" t="b">
        <f>AND($P$44&lt;&gt;"",ISNUMBER(SEARCH(MID($P$44,1,2),číselníky!H39)))</f>
        <v>1</v>
      </c>
      <c r="AJ39">
        <f>MATCH(TRUE,INDEX(ikluby,$AJ38+1):enikluby,0)+$AJ38</f>
        <v>38</v>
      </c>
      <c r="AK39" t="str">
        <f t="shared" si="0"/>
        <v>11073 ŠK AuHa Gladiators</v>
      </c>
    </row>
    <row xmlns:x14ac="http://schemas.microsoft.com/office/spreadsheetml/2009/9/ac" r="40" x14ac:dyDescent="0.2">
      <c r="A40" s="7"/>
      <c r="B40" s="7"/>
      <c r="C40" s="7"/>
      <c r="D40" s="7"/>
      <c r="E40" s="7"/>
      <c r="F40" s="7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AI40" t="b">
        <f>AND($P$44&lt;&gt;"",ISNUMBER(SEARCH(MID($P$44,1,2),číselníky!H40)))</f>
        <v>1</v>
      </c>
      <c r="AJ40">
        <f>MATCH(TRUE,INDEX(ikluby,$AJ39+1):enikluby,0)+$AJ39</f>
        <v>39</v>
      </c>
      <c r="AK40" t="str">
        <f t="shared" si="0"/>
        <v>11075 ŠK Zličín z.s.</v>
      </c>
    </row>
    <row xmlns:x14ac="http://schemas.microsoft.com/office/spreadsheetml/2009/9/ac" r="41" x14ac:dyDescent="0.2">
      <c r="H41" s="13"/>
      <c r="AI41" t="b">
        <f>AND($P$44&lt;&gt;"",ISNUMBER(SEARCH(MID($P$44,1,2),číselníky!H41)))</f>
        <v>1</v>
      </c>
      <c r="AJ41">
        <f>MATCH(TRUE,INDEX(ikluby,$AJ40+1):enikluby,0)+$AJ40</f>
        <v>40</v>
      </c>
      <c r="AK41" t="str">
        <f t="shared" si="0"/>
        <v>11076 ŠK Monte Berani</v>
      </c>
    </row>
    <row xmlns:x14ac="http://schemas.microsoft.com/office/spreadsheetml/2009/9/ac" r="42" x14ac:dyDescent="0.2">
      <c r="A42" s="54" t="s">
        <v>11605</v>
      </c>
      <c r="B42" s="54"/>
      <c r="C42" s="54"/>
      <c r="D42" s="54"/>
      <c r="E42" s="54"/>
      <c r="F42" s="54"/>
      <c r="G42" s="54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AI42" t="b">
        <f>AND($P$44&lt;&gt;"",ISNUMBER(SEARCH(MID($P$44,1,2),číselníky!H42)))</f>
        <v>1</v>
      </c>
      <c r="AJ42">
        <f>MATCH(TRUE,INDEX(ikluby,$AJ41+1):enikluby,0)+$AJ41</f>
        <v>41</v>
      </c>
      <c r="AK42" t="str">
        <f t="shared" si="0"/>
        <v>11700 Individuální člen PŠS</v>
      </c>
    </row>
    <row xmlns:x14ac="http://schemas.microsoft.com/office/spreadsheetml/2009/9/ac" r="43" ht="13.5" thickBot="true" x14ac:dyDescent="0.25">
      <c r="A43" s="7"/>
      <c r="B43" s="7"/>
      <c r="C43" s="7"/>
      <c r="D43" s="7"/>
      <c r="E43" s="7"/>
      <c r="F43" s="7"/>
      <c r="G43" s="7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AI43" t="b">
        <f>AND($P$44&lt;&gt;"",ISNUMBER(SEARCH(MID($P$44,1,2),číselníky!H43)))</f>
        <v>0</v>
      </c>
      <c r="AJ43" t="e">
        <f>MATCH(TRUE,INDEX(ikluby,$AJ42+1):enikluby,0)+$AJ42</f>
        <v>#N/A</v>
      </c>
      <c r="AK43" t="str">
        <f t="shared" si="0"/>
        <v/>
      </c>
    </row>
    <row xmlns:x14ac="http://schemas.microsoft.com/office/spreadsheetml/2009/9/ac" r="44" ht="12.75" customHeight="true" thickBot="true" x14ac:dyDescent="0.25">
      <c r="H44" s="53" t="s">
        <v>19850</v>
      </c>
      <c r="I44" s="53"/>
      <c r="J44" s="53"/>
      <c r="K44" s="57" t="s">
        <v>26131</v>
      </c>
      <c r="L44" s="58"/>
      <c r="M44" s="59"/>
      <c r="N44" s="55" t="s">
        <v>2269</v>
      </c>
      <c r="O44" s="53"/>
      <c r="P44" s="42" t="s">
        <v>7862</v>
      </c>
      <c r="R44" s="38"/>
      <c r="S44" s="38"/>
      <c r="T44" s="38"/>
      <c r="AI44" t="b">
        <f>AND($P$44&lt;&gt;"",ISNUMBER(SEARCH(MID($P$44,1,2),číselníky!H44)))</f>
        <v>0</v>
      </c>
      <c r="AJ44" t="e">
        <f>MATCH(TRUE,INDEX(ikluby,$AJ43+1):enikluby,0)+$AJ43</f>
        <v>#N/A</v>
      </c>
      <c r="AK44" t="str">
        <f t="shared" si="0"/>
        <v/>
      </c>
    </row>
    <row xmlns:x14ac="http://schemas.microsoft.com/office/spreadsheetml/2009/9/ac" r="45" x14ac:dyDescent="0.2">
      <c r="A45" s="54" t="s">
        <v>11750</v>
      </c>
      <c r="B45" s="54"/>
      <c r="C45" s="54"/>
      <c r="D45" s="54"/>
      <c r="E45" s="54"/>
      <c r="F45" s="54"/>
      <c r="G45" s="54"/>
      <c r="H45" s="13" t="str">
        <f>IF(OR(K44="seznam oddílů zde"),"",MID(K44,1,5))</f>
        <v/>
      </c>
      <c r="J45" s="12"/>
      <c r="K45" s="12"/>
      <c r="L45" s="12"/>
      <c r="M45" s="12"/>
      <c r="Q45" s="12"/>
      <c r="AI45" t="b">
        <f>AND($P$44&lt;&gt;"",ISNUMBER(SEARCH(MID($P$44,1,2),číselníky!H45)))</f>
        <v>0</v>
      </c>
      <c r="AJ45" t="e">
        <f>MATCH(TRUE,INDEX(ikluby,$AJ44+1):enikluby,0)+$AJ44</f>
        <v>#N/A</v>
      </c>
      <c r="AK45" t="str">
        <f t="shared" si="0"/>
        <v/>
      </c>
    </row>
    <row xmlns:x14ac="http://schemas.microsoft.com/office/spreadsheetml/2009/9/ac" r="46" x14ac:dyDescent="0.2">
      <c r="N46" s="26"/>
      <c r="O46" s="26"/>
      <c r="P46" s="26"/>
      <c r="AI46" t="b">
        <f>AND($P$44&lt;&gt;"",ISNUMBER(SEARCH(MID($P$44,1,2),číselníky!H46)))</f>
        <v>0</v>
      </c>
      <c r="AJ46" t="e">
        <f>MATCH(TRUE,INDEX(ikluby,$AJ45+1):enikluby,0)+$AJ45</f>
        <v>#N/A</v>
      </c>
      <c r="AK46" t="str">
        <f t="shared" si="0"/>
        <v/>
      </c>
    </row>
    <row xmlns:x14ac="http://schemas.microsoft.com/office/spreadsheetml/2009/9/ac" r="47" x14ac:dyDescent="0.2">
      <c r="A47" s="54" t="s">
        <v>11751</v>
      </c>
      <c r="B47" s="54"/>
      <c r="C47" s="54"/>
      <c r="D47" s="54"/>
      <c r="E47" s="54"/>
      <c r="F47" s="54"/>
      <c r="G47" s="54"/>
      <c r="H47" s="26" t="str">
        <f>IF(OR(K44="seznam oddílů zde"),"",MID(K44,7,LEN(K44)-6))</f>
        <v/>
      </c>
      <c r="I47" s="26"/>
      <c r="J47" s="26"/>
      <c r="K47" s="26"/>
      <c r="L47" s="26"/>
      <c r="M47" s="26"/>
      <c r="Q47" s="26"/>
      <c r="R47" s="26"/>
      <c r="AI47" t="b">
        <f>AND($P$44&lt;&gt;"",ISNUMBER(SEARCH(MID($P$44,1,2),číselníky!H47)))</f>
        <v>0</v>
      </c>
      <c r="AJ47" t="e">
        <f>MATCH(TRUE,INDEX(ikluby,$AJ46+1):enikluby,0)+$AJ46</f>
        <v>#N/A</v>
      </c>
      <c r="AK47" t="str">
        <f t="shared" si="0"/>
        <v/>
      </c>
    </row>
    <row xmlns:x14ac="http://schemas.microsoft.com/office/spreadsheetml/2009/9/ac" r="48" x14ac:dyDescent="0.2">
      <c r="AI48" t="b">
        <f>AND($P$44&lt;&gt;"",ISNUMBER(SEARCH(MID($P$44,1,2),číselníky!H48)))</f>
        <v>0</v>
      </c>
      <c r="AJ48" t="e">
        <f>MATCH(TRUE,INDEX(ikluby,$AJ47+1):enikluby,0)+$AJ47</f>
        <v>#N/A</v>
      </c>
      <c r="AK48" t="str">
        <f t="shared" si="0"/>
        <v/>
      </c>
    </row>
    <row xmlns:x14ac="http://schemas.microsoft.com/office/spreadsheetml/2009/9/ac" r="49" x14ac:dyDescent="0.2">
      <c r="AI49" t="b">
        <f>AND($P$44&lt;&gt;"",ISNUMBER(SEARCH(MID($P$44,1,2),číselníky!H49)))</f>
        <v>0</v>
      </c>
      <c r="AJ49" t="e">
        <f>MATCH(TRUE,INDEX(ikluby,$AJ48+1):enikluby,0)+$AJ48</f>
        <v>#N/A</v>
      </c>
      <c r="AK49" t="str">
        <f t="shared" si="0"/>
        <v/>
      </c>
    </row>
    <row xmlns:x14ac="http://schemas.microsoft.com/office/spreadsheetml/2009/9/ac" r="50" ht="12.75" customHeight="true" x14ac:dyDescent="0.2">
      <c r="A50" s="8"/>
      <c r="B50" s="8"/>
      <c r="C50" s="8"/>
      <c r="D50" s="52" t="s">
        <v>19933</v>
      </c>
      <c r="E50" s="52"/>
      <c r="F50" s="8"/>
      <c r="G50" s="8"/>
      <c r="H50" s="8"/>
      <c r="I50" s="8"/>
      <c r="J50" s="8"/>
      <c r="AI50" t="b">
        <f>AND($P$44&lt;&gt;"",ISNUMBER(SEARCH(MID($P$44,1,2),číselníky!H50)))</f>
        <v>0</v>
      </c>
      <c r="AJ50" t="e">
        <f>MATCH(TRUE,INDEX(ikluby,$AJ49+1):enikluby,0)+$AJ49</f>
        <v>#N/A</v>
      </c>
      <c r="AK50" t="str">
        <f t="shared" si="0"/>
        <v/>
      </c>
    </row>
    <row xmlns:x14ac="http://schemas.microsoft.com/office/spreadsheetml/2009/9/ac" r="51" ht="12.75" customHeight="true" x14ac:dyDescent="0.2">
      <c r="A51" s="8"/>
      <c r="B51" s="8"/>
      <c r="C51" s="8"/>
      <c r="D51" s="52"/>
      <c r="E51" s="52"/>
      <c r="F51" s="8"/>
      <c r="G51" s="8"/>
      <c r="H51" s="8"/>
      <c r="I51" s="8"/>
      <c r="J51" s="8"/>
      <c r="AI51" t="b">
        <f>AND($P$44&lt;&gt;"",ISNUMBER(SEARCH(MID($P$44,1,2),číselníky!H51)))</f>
        <v>0</v>
      </c>
      <c r="AJ51" t="e">
        <f>MATCH(TRUE,INDEX(ikluby,$AJ50+1):enikluby,0)+$AJ50</f>
        <v>#N/A</v>
      </c>
      <c r="AK51" t="str">
        <f t="shared" si="0"/>
        <v/>
      </c>
    </row>
    <row xmlns:x14ac="http://schemas.microsoft.com/office/spreadsheetml/2009/9/ac" r="52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AI52" t="b">
        <f>AND($P$44&lt;&gt;"",ISNUMBER(SEARCH(MID($P$44,1,2),číselníky!H52)))</f>
        <v>0</v>
      </c>
      <c r="AJ52" t="e">
        <f>MATCH(TRUE,INDEX(ikluby,$AJ51+1):enikluby,0)+$AJ51</f>
        <v>#N/A</v>
      </c>
      <c r="AK52" t="str">
        <f t="shared" si="0"/>
        <v/>
      </c>
    </row>
    <row xmlns:x14ac="http://schemas.microsoft.com/office/spreadsheetml/2009/9/ac" r="53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AI53" t="b">
        <f>AND($P$44&lt;&gt;"",ISNUMBER(SEARCH(MID($P$44,1,2),číselníky!H53)))</f>
        <v>0</v>
      </c>
      <c r="AJ53" t="e">
        <f>MATCH(TRUE,INDEX(ikluby,$AJ52+1):enikluby,0)+$AJ52</f>
        <v>#N/A</v>
      </c>
      <c r="AK53" t="str">
        <f t="shared" si="0"/>
        <v/>
      </c>
    </row>
    <row xmlns:x14ac="http://schemas.microsoft.com/office/spreadsheetml/2009/9/ac" r="54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AI54" t="b">
        <f>AND($P$44&lt;&gt;"",ISNUMBER(SEARCH(MID($P$44,1,2),číselníky!H54)))</f>
        <v>0</v>
      </c>
      <c r="AJ54" t="e">
        <f>MATCH(TRUE,INDEX(ikluby,$AJ53+1):enikluby,0)+$AJ53</f>
        <v>#N/A</v>
      </c>
      <c r="AK54" t="str">
        <f t="shared" si="0"/>
        <v/>
      </c>
    </row>
    <row xmlns:x14ac="http://schemas.microsoft.com/office/spreadsheetml/2009/9/ac" r="5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AI55" t="b">
        <f>AND($P$44&lt;&gt;"",ISNUMBER(SEARCH(MID($P$44,1,2),číselníky!H55)))</f>
        <v>0</v>
      </c>
      <c r="AJ55" t="e">
        <f>MATCH(TRUE,INDEX(ikluby,$AJ54+1):enikluby,0)+$AJ54</f>
        <v>#N/A</v>
      </c>
      <c r="AK55" t="str">
        <f t="shared" si="0"/>
        <v/>
      </c>
    </row>
    <row xmlns:x14ac="http://schemas.microsoft.com/office/spreadsheetml/2009/9/ac" r="56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AI56" t="b">
        <f>AND($P$44&lt;&gt;"",ISNUMBER(SEARCH(MID($P$44,1,2),číselníky!H56)))</f>
        <v>0</v>
      </c>
      <c r="AJ56" t="e">
        <f>MATCH(TRUE,INDEX(ikluby,$AJ55+1):enikluby,0)+$AJ55</f>
        <v>#N/A</v>
      </c>
      <c r="AK56" t="str">
        <f t="shared" si="0"/>
        <v/>
      </c>
    </row>
    <row xmlns:x14ac="http://schemas.microsoft.com/office/spreadsheetml/2009/9/ac" r="57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AI57" t="b">
        <f>AND($P$44&lt;&gt;"",ISNUMBER(SEARCH(MID($P$44,1,2),číselníky!H57)))</f>
        <v>0</v>
      </c>
      <c r="AJ57" t="e">
        <f>MATCH(TRUE,INDEX(ikluby,$AJ56+1):enikluby,0)+$AJ56</f>
        <v>#N/A</v>
      </c>
      <c r="AK57" t="str">
        <f t="shared" si="0"/>
        <v/>
      </c>
    </row>
    <row xmlns:x14ac="http://schemas.microsoft.com/office/spreadsheetml/2009/9/ac" r="58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AI58" t="b">
        <f>AND($P$44&lt;&gt;"",ISNUMBER(SEARCH(MID($P$44,1,2),číselníky!H58)))</f>
        <v>0</v>
      </c>
      <c r="AJ58" t="e">
        <f>MATCH(TRUE,INDEX(ikluby,$AJ57+1):enikluby,0)+$AJ57</f>
        <v>#N/A</v>
      </c>
      <c r="AK58" t="str">
        <f t="shared" si="0"/>
        <v/>
      </c>
    </row>
    <row xmlns:x14ac="http://schemas.microsoft.com/office/spreadsheetml/2009/9/ac" r="59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AI59" t="b">
        <f>AND($P$44&lt;&gt;"",ISNUMBER(SEARCH(MID($P$44,1,2),číselníky!H59)))</f>
        <v>0</v>
      </c>
      <c r="AJ59" t="e">
        <f>MATCH(TRUE,INDEX(ikluby,$AJ58+1):enikluby,0)+$AJ58</f>
        <v>#N/A</v>
      </c>
      <c r="AK59" t="str">
        <f t="shared" si="0"/>
        <v/>
      </c>
    </row>
    <row xmlns:x14ac="http://schemas.microsoft.com/office/spreadsheetml/2009/9/ac" r="60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AI60" t="b">
        <f>AND($P$44&lt;&gt;"",ISNUMBER(SEARCH(MID($P$44,1,2),číselníky!H60)))</f>
        <v>0</v>
      </c>
      <c r="AJ60" t="e">
        <f>MATCH(TRUE,INDEX(ikluby,$AJ59+1):enikluby,0)+$AJ59</f>
        <v>#N/A</v>
      </c>
      <c r="AK60" t="str">
        <f t="shared" si="0"/>
        <v/>
      </c>
    </row>
    <row xmlns:x14ac="http://schemas.microsoft.com/office/spreadsheetml/2009/9/ac" r="6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AI61" t="b">
        <f>AND($P$44&lt;&gt;"",ISNUMBER(SEARCH(MID($P$44,1,2),číselníky!H61)))</f>
        <v>0</v>
      </c>
      <c r="AJ61" t="e">
        <f>MATCH(TRUE,INDEX(ikluby,$AJ60+1):enikluby,0)+$AJ60</f>
        <v>#N/A</v>
      </c>
      <c r="AK61" t="str">
        <f t="shared" si="0"/>
        <v/>
      </c>
    </row>
    <row xmlns:x14ac="http://schemas.microsoft.com/office/spreadsheetml/2009/9/ac" r="62" x14ac:dyDescent="0.2">
      <c r="AI62" t="b">
        <f>AND($P$44&lt;&gt;"",ISNUMBER(SEARCH(MID($P$44,1,2),číselníky!H62)))</f>
        <v>0</v>
      </c>
      <c r="AJ62" t="e">
        <f>MATCH(TRUE,INDEX(ikluby,$AJ61+1):enikluby,0)+$AJ61</f>
        <v>#N/A</v>
      </c>
      <c r="AK62" t="str">
        <f t="shared" si="0"/>
        <v/>
      </c>
    </row>
    <row xmlns:x14ac="http://schemas.microsoft.com/office/spreadsheetml/2009/9/ac" r="63" x14ac:dyDescent="0.2">
      <c r="AI63" t="b">
        <f>AND($P$44&lt;&gt;"",ISNUMBER(SEARCH(MID($P$44,1,2),číselníky!H63)))</f>
        <v>0</v>
      </c>
      <c r="AJ63" t="e">
        <f>MATCH(TRUE,INDEX(ikluby,$AJ62+1):enikluby,0)+$AJ62</f>
        <v>#N/A</v>
      </c>
      <c r="AK63" t="str">
        <f t="shared" si="0"/>
        <v/>
      </c>
    </row>
    <row xmlns:x14ac="http://schemas.microsoft.com/office/spreadsheetml/2009/9/ac" r="64" x14ac:dyDescent="0.2">
      <c r="AI64" t="b">
        <f>AND($P$44&lt;&gt;"",ISNUMBER(SEARCH(MID($P$44,1,2),číselníky!H64)))</f>
        <v>0</v>
      </c>
      <c r="AJ64" t="e">
        <f>MATCH(TRUE,INDEX(ikluby,$AJ63+1):enikluby,0)+$AJ63</f>
        <v>#N/A</v>
      </c>
      <c r="AK64" t="str">
        <f t="shared" si="0"/>
        <v/>
      </c>
    </row>
    <row xmlns:x14ac="http://schemas.microsoft.com/office/spreadsheetml/2009/9/ac" r="65" x14ac:dyDescent="0.2">
      <c r="AI65" t="b">
        <f>AND($P$44&lt;&gt;"",ISNUMBER(SEARCH(MID($P$44,1,2),číselníky!H65)))</f>
        <v>0</v>
      </c>
      <c r="AJ65" t="e">
        <f>MATCH(TRUE,INDEX(ikluby,$AJ64+1):enikluby,0)+$AJ64</f>
        <v>#N/A</v>
      </c>
      <c r="AK65" t="str">
        <f t="shared" si="0"/>
        <v/>
      </c>
    </row>
    <row xmlns:x14ac="http://schemas.microsoft.com/office/spreadsheetml/2009/9/ac" r="66" x14ac:dyDescent="0.2">
      <c r="AI66" t="b">
        <f>AND($P$44&lt;&gt;"",ISNUMBER(SEARCH(MID($P$44,1,2),číselníky!H66)))</f>
        <v>0</v>
      </c>
      <c r="AJ66" t="e">
        <f>MATCH(TRUE,INDEX(ikluby,$AJ65+1):enikluby,0)+$AJ65</f>
        <v>#N/A</v>
      </c>
      <c r="AK66" t="str">
        <f t="shared" ref="AK66:AK129" si="20">IF(ISNUMBER(AJ66),INDEX(Oddil,AJ66),"")</f>
        <v/>
      </c>
    </row>
    <row xmlns:x14ac="http://schemas.microsoft.com/office/spreadsheetml/2009/9/ac" r="67" x14ac:dyDescent="0.2">
      <c r="AI67" t="b">
        <f>AND($P$44&lt;&gt;"",ISNUMBER(SEARCH(MID($P$44,1,2),číselníky!H67)))</f>
        <v>0</v>
      </c>
      <c r="AJ67" t="e">
        <f>MATCH(TRUE,INDEX(ikluby,$AJ66+1):enikluby,0)+$AJ66</f>
        <v>#N/A</v>
      </c>
      <c r="AK67" t="str">
        <f t="shared" si="20"/>
        <v/>
      </c>
    </row>
    <row xmlns:x14ac="http://schemas.microsoft.com/office/spreadsheetml/2009/9/ac" r="68" x14ac:dyDescent="0.2">
      <c r="AI68" t="b">
        <f>AND($P$44&lt;&gt;"",ISNUMBER(SEARCH(MID($P$44,1,2),číselníky!H68)))</f>
        <v>0</v>
      </c>
      <c r="AJ68" t="e">
        <f>MATCH(TRUE,INDEX(ikluby,$AJ67+1):enikluby,0)+$AJ67</f>
        <v>#N/A</v>
      </c>
      <c r="AK68" t="str">
        <f t="shared" si="20"/>
        <v/>
      </c>
    </row>
    <row xmlns:x14ac="http://schemas.microsoft.com/office/spreadsheetml/2009/9/ac" r="69" x14ac:dyDescent="0.2">
      <c r="AI69" t="b">
        <f>AND($P$44&lt;&gt;"",ISNUMBER(SEARCH(MID($P$44,1,2),číselníky!H69)))</f>
        <v>0</v>
      </c>
      <c r="AJ69" t="e">
        <f>MATCH(TRUE,INDEX(ikluby,$AJ68+1):enikluby,0)+$AJ68</f>
        <v>#N/A</v>
      </c>
      <c r="AK69" t="str">
        <f t="shared" si="20"/>
        <v/>
      </c>
    </row>
    <row xmlns:x14ac="http://schemas.microsoft.com/office/spreadsheetml/2009/9/ac" r="70" x14ac:dyDescent="0.2">
      <c r="AI70" t="b">
        <f>AND($P$44&lt;&gt;"",ISNUMBER(SEARCH(MID($P$44,1,2),číselníky!H70)))</f>
        <v>0</v>
      </c>
      <c r="AJ70" t="e">
        <f>MATCH(TRUE,INDEX(ikluby,$AJ69+1):enikluby,0)+$AJ69</f>
        <v>#N/A</v>
      </c>
      <c r="AK70" t="str">
        <f t="shared" si="20"/>
        <v/>
      </c>
    </row>
    <row xmlns:x14ac="http://schemas.microsoft.com/office/spreadsheetml/2009/9/ac" r="71" x14ac:dyDescent="0.2">
      <c r="AI71" t="b">
        <f>AND($P$44&lt;&gt;"",ISNUMBER(SEARCH(MID($P$44,1,2),číselníky!H71)))</f>
        <v>0</v>
      </c>
      <c r="AJ71" t="e">
        <f>MATCH(TRUE,INDEX(ikluby,$AJ70+1):enikluby,0)+$AJ70</f>
        <v>#N/A</v>
      </c>
      <c r="AK71" t="str">
        <f t="shared" si="20"/>
        <v/>
      </c>
    </row>
    <row xmlns:x14ac="http://schemas.microsoft.com/office/spreadsheetml/2009/9/ac" r="72" x14ac:dyDescent="0.2">
      <c r="AI72" t="b">
        <f>AND($P$44&lt;&gt;"",ISNUMBER(SEARCH(MID($P$44,1,2),číselníky!H72)))</f>
        <v>0</v>
      </c>
      <c r="AJ72" t="e">
        <f>MATCH(TRUE,INDEX(ikluby,$AJ71+1):enikluby,0)+$AJ71</f>
        <v>#N/A</v>
      </c>
      <c r="AK72" t="str">
        <f t="shared" si="20"/>
        <v/>
      </c>
    </row>
    <row xmlns:x14ac="http://schemas.microsoft.com/office/spreadsheetml/2009/9/ac" r="73" x14ac:dyDescent="0.2">
      <c r="AI73" t="b">
        <f>AND($P$44&lt;&gt;"",ISNUMBER(SEARCH(MID($P$44,1,2),číselníky!H73)))</f>
        <v>0</v>
      </c>
      <c r="AJ73" t="e">
        <f>MATCH(TRUE,INDEX(ikluby,$AJ72+1):enikluby,0)+$AJ72</f>
        <v>#N/A</v>
      </c>
      <c r="AK73" t="str">
        <f t="shared" si="20"/>
        <v/>
      </c>
    </row>
    <row xmlns:x14ac="http://schemas.microsoft.com/office/spreadsheetml/2009/9/ac" r="74" x14ac:dyDescent="0.2">
      <c r="AI74" t="b">
        <f>AND($P$44&lt;&gt;"",ISNUMBER(SEARCH(MID($P$44,1,2),číselníky!H74)))</f>
        <v>0</v>
      </c>
      <c r="AJ74" t="e">
        <f>MATCH(TRUE,INDEX(ikluby,$AJ73+1):enikluby,0)+$AJ73</f>
        <v>#N/A</v>
      </c>
      <c r="AK74" t="str">
        <f t="shared" si="20"/>
        <v/>
      </c>
    </row>
    <row xmlns:x14ac="http://schemas.microsoft.com/office/spreadsheetml/2009/9/ac" r="75" x14ac:dyDescent="0.2">
      <c r="AI75" t="b">
        <f>AND($P$44&lt;&gt;"",ISNUMBER(SEARCH(MID($P$44,1,2),číselníky!H75)))</f>
        <v>0</v>
      </c>
      <c r="AJ75" t="e">
        <f>MATCH(TRUE,INDEX(ikluby,$AJ74+1):enikluby,0)+$AJ74</f>
        <v>#N/A</v>
      </c>
      <c r="AK75" t="str">
        <f t="shared" si="20"/>
        <v/>
      </c>
    </row>
    <row xmlns:x14ac="http://schemas.microsoft.com/office/spreadsheetml/2009/9/ac" r="76" x14ac:dyDescent="0.2">
      <c r="AI76" t="b">
        <f>AND($P$44&lt;&gt;"",ISNUMBER(SEARCH(MID($P$44,1,2),číselníky!H76)))</f>
        <v>0</v>
      </c>
      <c r="AJ76" t="e">
        <f>MATCH(TRUE,INDEX(ikluby,$AJ75+1):enikluby,0)+$AJ75</f>
        <v>#N/A</v>
      </c>
      <c r="AK76" t="str">
        <f t="shared" si="20"/>
        <v/>
      </c>
    </row>
    <row xmlns:x14ac="http://schemas.microsoft.com/office/spreadsheetml/2009/9/ac" r="77" x14ac:dyDescent="0.2">
      <c r="AI77" t="b">
        <f>AND($P$44&lt;&gt;"",ISNUMBER(SEARCH(MID($P$44,1,2),číselníky!H77)))</f>
        <v>0</v>
      </c>
      <c r="AJ77" t="e">
        <f>MATCH(TRUE,INDEX(ikluby,$AJ76+1):enikluby,0)+$AJ76</f>
        <v>#N/A</v>
      </c>
      <c r="AK77" t="str">
        <f t="shared" si="20"/>
        <v/>
      </c>
    </row>
    <row xmlns:x14ac="http://schemas.microsoft.com/office/spreadsheetml/2009/9/ac" r="78" x14ac:dyDescent="0.2">
      <c r="AI78" t="b">
        <f>AND($P$44&lt;&gt;"",ISNUMBER(SEARCH(MID($P$44,1,2),číselníky!H78)))</f>
        <v>0</v>
      </c>
      <c r="AJ78" t="e">
        <f>MATCH(TRUE,INDEX(ikluby,$AJ77+1):enikluby,0)+$AJ77</f>
        <v>#N/A</v>
      </c>
      <c r="AK78" t="str">
        <f t="shared" si="20"/>
        <v/>
      </c>
    </row>
    <row xmlns:x14ac="http://schemas.microsoft.com/office/spreadsheetml/2009/9/ac" r="79" x14ac:dyDescent="0.2">
      <c r="AI79" t="b">
        <f>AND($P$44&lt;&gt;"",ISNUMBER(SEARCH(MID($P$44,1,2),číselníky!H79)))</f>
        <v>0</v>
      </c>
      <c r="AJ79" t="e">
        <f>MATCH(TRUE,INDEX(ikluby,$AJ78+1):enikluby,0)+$AJ78</f>
        <v>#N/A</v>
      </c>
      <c r="AK79" t="str">
        <f t="shared" si="20"/>
        <v/>
      </c>
    </row>
    <row xmlns:x14ac="http://schemas.microsoft.com/office/spreadsheetml/2009/9/ac" r="80" x14ac:dyDescent="0.2">
      <c r="AI80" t="b">
        <f>AND($P$44&lt;&gt;"",ISNUMBER(SEARCH(MID($P$44,1,2),číselníky!H80)))</f>
        <v>0</v>
      </c>
      <c r="AJ80" t="e">
        <f>MATCH(TRUE,INDEX(ikluby,$AJ79+1):enikluby,0)+$AJ79</f>
        <v>#N/A</v>
      </c>
      <c r="AK80" t="str">
        <f t="shared" si="20"/>
        <v/>
      </c>
    </row>
    <row xmlns:x14ac="http://schemas.microsoft.com/office/spreadsheetml/2009/9/ac" r="81" x14ac:dyDescent="0.2">
      <c r="AI81" t="b">
        <f>AND($P$44&lt;&gt;"",ISNUMBER(SEARCH(MID($P$44,1,2),číselníky!H81)))</f>
        <v>0</v>
      </c>
      <c r="AJ81" t="e">
        <f>MATCH(TRUE,INDEX(ikluby,$AJ80+1):enikluby,0)+$AJ80</f>
        <v>#N/A</v>
      </c>
      <c r="AK81" t="str">
        <f t="shared" si="20"/>
        <v/>
      </c>
    </row>
    <row xmlns:x14ac="http://schemas.microsoft.com/office/spreadsheetml/2009/9/ac" r="82" x14ac:dyDescent="0.2">
      <c r="AI82" t="b">
        <f>AND($P$44&lt;&gt;"",ISNUMBER(SEARCH(MID($P$44,1,2),číselníky!H82)))</f>
        <v>0</v>
      </c>
      <c r="AJ82" t="e">
        <f>MATCH(TRUE,INDEX(ikluby,$AJ81+1):enikluby,0)+$AJ81</f>
        <v>#N/A</v>
      </c>
      <c r="AK82" t="str">
        <f t="shared" si="20"/>
        <v/>
      </c>
    </row>
    <row xmlns:x14ac="http://schemas.microsoft.com/office/spreadsheetml/2009/9/ac" r="83" x14ac:dyDescent="0.2">
      <c r="AI83" t="b">
        <f>AND($P$44&lt;&gt;"",ISNUMBER(SEARCH(MID($P$44,1,2),číselníky!H83)))</f>
        <v>0</v>
      </c>
      <c r="AJ83" t="e">
        <f>MATCH(TRUE,INDEX(ikluby,$AJ82+1):enikluby,0)+$AJ82</f>
        <v>#N/A</v>
      </c>
      <c r="AK83" t="str">
        <f t="shared" si="20"/>
        <v/>
      </c>
    </row>
    <row xmlns:x14ac="http://schemas.microsoft.com/office/spreadsheetml/2009/9/ac" r="84" x14ac:dyDescent="0.2">
      <c r="AI84" t="b">
        <f>AND($P$44&lt;&gt;"",ISNUMBER(SEARCH(MID($P$44,1,2),číselníky!H84)))</f>
        <v>0</v>
      </c>
      <c r="AJ84" t="e">
        <f>MATCH(TRUE,INDEX(ikluby,$AJ83+1):enikluby,0)+$AJ83</f>
        <v>#N/A</v>
      </c>
      <c r="AK84" t="str">
        <f t="shared" si="20"/>
        <v/>
      </c>
    </row>
    <row xmlns:x14ac="http://schemas.microsoft.com/office/spreadsheetml/2009/9/ac" r="85" x14ac:dyDescent="0.2">
      <c r="AI85" t="b">
        <f>AND($P$44&lt;&gt;"",ISNUMBER(SEARCH(MID($P$44,1,2),číselníky!H85)))</f>
        <v>0</v>
      </c>
      <c r="AJ85" t="e">
        <f>MATCH(TRUE,INDEX(ikluby,$AJ84+1):enikluby,0)+$AJ84</f>
        <v>#N/A</v>
      </c>
      <c r="AK85" t="str">
        <f t="shared" si="20"/>
        <v/>
      </c>
    </row>
    <row xmlns:x14ac="http://schemas.microsoft.com/office/spreadsheetml/2009/9/ac" r="86" x14ac:dyDescent="0.2">
      <c r="AI86" t="b">
        <f>AND($P$44&lt;&gt;"",ISNUMBER(SEARCH(MID($P$44,1,2),číselníky!H86)))</f>
        <v>0</v>
      </c>
      <c r="AJ86" t="e">
        <f>MATCH(TRUE,INDEX(ikluby,$AJ85+1):enikluby,0)+$AJ85</f>
        <v>#N/A</v>
      </c>
      <c r="AK86" t="str">
        <f t="shared" si="20"/>
        <v/>
      </c>
    </row>
    <row xmlns:x14ac="http://schemas.microsoft.com/office/spreadsheetml/2009/9/ac" r="87" x14ac:dyDescent="0.2">
      <c r="AI87" t="b">
        <f>AND($P$44&lt;&gt;"",ISNUMBER(SEARCH(MID($P$44,1,2),číselníky!H87)))</f>
        <v>0</v>
      </c>
      <c r="AJ87" t="e">
        <f>MATCH(TRUE,INDEX(ikluby,$AJ86+1):enikluby,0)+$AJ86</f>
        <v>#N/A</v>
      </c>
      <c r="AK87" t="str">
        <f t="shared" si="20"/>
        <v/>
      </c>
    </row>
    <row xmlns:x14ac="http://schemas.microsoft.com/office/spreadsheetml/2009/9/ac" r="88" x14ac:dyDescent="0.2">
      <c r="AI88" t="b">
        <f>AND($P$44&lt;&gt;"",ISNUMBER(SEARCH(MID($P$44,1,2),číselníky!H88)))</f>
        <v>0</v>
      </c>
      <c r="AJ88" t="e">
        <f>MATCH(TRUE,INDEX(ikluby,$AJ87+1):enikluby,0)+$AJ87</f>
        <v>#N/A</v>
      </c>
      <c r="AK88" t="str">
        <f t="shared" si="20"/>
        <v/>
      </c>
    </row>
    <row xmlns:x14ac="http://schemas.microsoft.com/office/spreadsheetml/2009/9/ac" r="89" x14ac:dyDescent="0.2">
      <c r="AI89" t="b">
        <f>AND($P$44&lt;&gt;"",ISNUMBER(SEARCH(MID($P$44,1,2),číselníky!H89)))</f>
        <v>0</v>
      </c>
      <c r="AJ89" t="e">
        <f>MATCH(TRUE,INDEX(ikluby,$AJ88+1):enikluby,0)+$AJ88</f>
        <v>#N/A</v>
      </c>
      <c r="AK89" t="str">
        <f t="shared" si="20"/>
        <v/>
      </c>
    </row>
    <row xmlns:x14ac="http://schemas.microsoft.com/office/spreadsheetml/2009/9/ac" r="90" x14ac:dyDescent="0.2">
      <c r="AI90" t="b">
        <f>AND($P$44&lt;&gt;"",ISNUMBER(SEARCH(MID($P$44,1,2),číselníky!H90)))</f>
        <v>0</v>
      </c>
      <c r="AJ90" t="e">
        <f>MATCH(TRUE,INDEX(ikluby,$AJ89+1):enikluby,0)+$AJ89</f>
        <v>#N/A</v>
      </c>
      <c r="AK90" t="str">
        <f t="shared" si="20"/>
        <v/>
      </c>
    </row>
    <row xmlns:x14ac="http://schemas.microsoft.com/office/spreadsheetml/2009/9/ac" r="91" x14ac:dyDescent="0.2">
      <c r="AI91" t="b">
        <f>AND($P$44&lt;&gt;"",ISNUMBER(SEARCH(MID($P$44,1,2),číselníky!H91)))</f>
        <v>0</v>
      </c>
      <c r="AJ91" t="e">
        <f>MATCH(TRUE,INDEX(ikluby,$AJ90+1):enikluby,0)+$AJ90</f>
        <v>#N/A</v>
      </c>
      <c r="AK91" t="str">
        <f t="shared" si="20"/>
        <v/>
      </c>
    </row>
    <row xmlns:x14ac="http://schemas.microsoft.com/office/spreadsheetml/2009/9/ac" r="92" x14ac:dyDescent="0.2">
      <c r="AI92" t="b">
        <f>AND($P$44&lt;&gt;"",ISNUMBER(SEARCH(MID($P$44,1,2),číselníky!H92)))</f>
        <v>0</v>
      </c>
      <c r="AJ92" t="e">
        <f>MATCH(TRUE,INDEX(ikluby,$AJ91+1):enikluby,0)+$AJ91</f>
        <v>#N/A</v>
      </c>
      <c r="AK92" t="str">
        <f t="shared" si="20"/>
        <v/>
      </c>
    </row>
    <row xmlns:x14ac="http://schemas.microsoft.com/office/spreadsheetml/2009/9/ac" r="93" x14ac:dyDescent="0.2">
      <c r="AI93" t="b">
        <f>AND($P$44&lt;&gt;"",ISNUMBER(SEARCH(MID($P$44,1,2),číselníky!H93)))</f>
        <v>0</v>
      </c>
      <c r="AJ93" t="e">
        <f>MATCH(TRUE,INDEX(ikluby,$AJ92+1):enikluby,0)+$AJ92</f>
        <v>#N/A</v>
      </c>
      <c r="AK93" t="str">
        <f t="shared" si="20"/>
        <v/>
      </c>
    </row>
    <row xmlns:x14ac="http://schemas.microsoft.com/office/spreadsheetml/2009/9/ac" r="94" x14ac:dyDescent="0.2">
      <c r="AI94" t="b">
        <f>AND($P$44&lt;&gt;"",ISNUMBER(SEARCH(MID($P$44,1,2),číselníky!H94)))</f>
        <v>0</v>
      </c>
      <c r="AJ94" t="e">
        <f>MATCH(TRUE,INDEX(ikluby,$AJ93+1):enikluby,0)+$AJ93</f>
        <v>#N/A</v>
      </c>
      <c r="AK94" t="str">
        <f t="shared" si="20"/>
        <v/>
      </c>
    </row>
    <row xmlns:x14ac="http://schemas.microsoft.com/office/spreadsheetml/2009/9/ac" r="95" x14ac:dyDescent="0.2">
      <c r="AI95" t="b">
        <f>AND($P$44&lt;&gt;"",ISNUMBER(SEARCH(MID($P$44,1,2),číselníky!H95)))</f>
        <v>0</v>
      </c>
      <c r="AJ95" t="e">
        <f>MATCH(TRUE,INDEX(ikluby,$AJ94+1):enikluby,0)+$AJ94</f>
        <v>#N/A</v>
      </c>
      <c r="AK95" t="str">
        <f t="shared" si="20"/>
        <v/>
      </c>
    </row>
    <row xmlns:x14ac="http://schemas.microsoft.com/office/spreadsheetml/2009/9/ac" r="96" x14ac:dyDescent="0.2">
      <c r="AI96" t="b">
        <f>AND($P$44&lt;&gt;"",ISNUMBER(SEARCH(MID($P$44,1,2),číselníky!H96)))</f>
        <v>0</v>
      </c>
      <c r="AJ96" t="e">
        <f>MATCH(TRUE,INDEX(ikluby,$AJ95+1):enikluby,0)+$AJ95</f>
        <v>#N/A</v>
      </c>
      <c r="AK96" t="str">
        <f t="shared" si="20"/>
        <v/>
      </c>
    </row>
    <row xmlns:x14ac="http://schemas.microsoft.com/office/spreadsheetml/2009/9/ac" r="97" x14ac:dyDescent="0.2">
      <c r="AI97" t="b">
        <f>AND($P$44&lt;&gt;"",ISNUMBER(SEARCH(MID($P$44,1,2),číselníky!H97)))</f>
        <v>0</v>
      </c>
      <c r="AJ97" t="e">
        <f>MATCH(TRUE,INDEX(ikluby,$AJ96+1):enikluby,0)+$AJ96</f>
        <v>#N/A</v>
      </c>
      <c r="AK97" t="str">
        <f t="shared" si="20"/>
        <v/>
      </c>
    </row>
    <row xmlns:x14ac="http://schemas.microsoft.com/office/spreadsheetml/2009/9/ac" r="98" x14ac:dyDescent="0.2">
      <c r="AI98" t="b">
        <f>AND($P$44&lt;&gt;"",ISNUMBER(SEARCH(MID($P$44,1,2),číselníky!H98)))</f>
        <v>0</v>
      </c>
      <c r="AJ98" t="e">
        <f>MATCH(TRUE,INDEX(ikluby,$AJ97+1):enikluby,0)+$AJ97</f>
        <v>#N/A</v>
      </c>
      <c r="AK98" t="str">
        <f t="shared" si="20"/>
        <v/>
      </c>
    </row>
    <row xmlns:x14ac="http://schemas.microsoft.com/office/spreadsheetml/2009/9/ac" r="99" x14ac:dyDescent="0.2">
      <c r="AI99" t="b">
        <f>AND($P$44&lt;&gt;"",ISNUMBER(SEARCH(MID($P$44,1,2),číselníky!H99)))</f>
        <v>0</v>
      </c>
      <c r="AJ99" t="e">
        <f>MATCH(TRUE,INDEX(ikluby,$AJ98+1):enikluby,0)+$AJ98</f>
        <v>#N/A</v>
      </c>
      <c r="AK99" t="str">
        <f t="shared" si="20"/>
        <v/>
      </c>
    </row>
    <row xmlns:x14ac="http://schemas.microsoft.com/office/spreadsheetml/2009/9/ac" r="100" x14ac:dyDescent="0.2">
      <c r="AI100" t="b">
        <f>AND($P$44&lt;&gt;"",ISNUMBER(SEARCH(MID($P$44,1,2),číselníky!H100)))</f>
        <v>0</v>
      </c>
      <c r="AJ100" t="e">
        <f>MATCH(TRUE,INDEX(ikluby,$AJ99+1):enikluby,0)+$AJ99</f>
        <v>#N/A</v>
      </c>
      <c r="AK100" t="str">
        <f t="shared" si="20"/>
        <v/>
      </c>
    </row>
    <row xmlns:x14ac="http://schemas.microsoft.com/office/spreadsheetml/2009/9/ac" r="101" x14ac:dyDescent="0.2">
      <c r="AI101" t="b">
        <f>AND($P$44&lt;&gt;"",ISNUMBER(SEARCH(MID($P$44,1,2),číselníky!H101)))</f>
        <v>0</v>
      </c>
      <c r="AJ101" t="e">
        <f>MATCH(TRUE,INDEX(ikluby,$AJ100+1):enikluby,0)+$AJ100</f>
        <v>#N/A</v>
      </c>
      <c r="AK101" t="str">
        <f t="shared" si="20"/>
        <v/>
      </c>
    </row>
    <row xmlns:x14ac="http://schemas.microsoft.com/office/spreadsheetml/2009/9/ac" r="102" x14ac:dyDescent="0.2">
      <c r="AI102" t="b">
        <f>AND($P$44&lt;&gt;"",ISNUMBER(SEARCH(MID($P$44,1,2),číselníky!H102)))</f>
        <v>0</v>
      </c>
      <c r="AJ102" t="e">
        <f>MATCH(TRUE,INDEX(ikluby,$AJ101+1):enikluby,0)+$AJ101</f>
        <v>#N/A</v>
      </c>
      <c r="AK102" t="str">
        <f t="shared" si="20"/>
        <v/>
      </c>
    </row>
    <row xmlns:x14ac="http://schemas.microsoft.com/office/spreadsheetml/2009/9/ac" r="103" x14ac:dyDescent="0.2">
      <c r="AI103" t="b">
        <f>AND($P$44&lt;&gt;"",ISNUMBER(SEARCH(MID($P$44,1,2),číselníky!H103)))</f>
        <v>0</v>
      </c>
      <c r="AJ103" t="e">
        <f>MATCH(TRUE,INDEX(ikluby,$AJ102+1):enikluby,0)+$AJ102</f>
        <v>#N/A</v>
      </c>
      <c r="AK103" t="str">
        <f t="shared" si="20"/>
        <v/>
      </c>
    </row>
    <row xmlns:x14ac="http://schemas.microsoft.com/office/spreadsheetml/2009/9/ac" r="104" x14ac:dyDescent="0.2">
      <c r="AI104" t="b">
        <f>AND($P$44&lt;&gt;"",ISNUMBER(SEARCH(MID($P$44,1,2),číselníky!H104)))</f>
        <v>0</v>
      </c>
      <c r="AJ104" t="e">
        <f>MATCH(TRUE,INDEX(ikluby,$AJ103+1):enikluby,0)+$AJ103</f>
        <v>#N/A</v>
      </c>
      <c r="AK104" t="str">
        <f t="shared" si="20"/>
        <v/>
      </c>
    </row>
    <row xmlns:x14ac="http://schemas.microsoft.com/office/spreadsheetml/2009/9/ac" r="105" x14ac:dyDescent="0.2">
      <c r="AI105" t="b">
        <f>AND($P$44&lt;&gt;"",ISNUMBER(SEARCH(MID($P$44,1,2),číselníky!H105)))</f>
        <v>0</v>
      </c>
      <c r="AJ105" t="e">
        <f>MATCH(TRUE,INDEX(ikluby,$AJ104+1):enikluby,0)+$AJ104</f>
        <v>#N/A</v>
      </c>
      <c r="AK105" t="str">
        <f t="shared" si="20"/>
        <v/>
      </c>
    </row>
    <row xmlns:x14ac="http://schemas.microsoft.com/office/spreadsheetml/2009/9/ac" r="106" x14ac:dyDescent="0.2">
      <c r="AI106" t="b">
        <f>AND($P$44&lt;&gt;"",ISNUMBER(SEARCH(MID($P$44,1,2),číselníky!H106)))</f>
        <v>0</v>
      </c>
      <c r="AJ106" t="e">
        <f>MATCH(TRUE,INDEX(ikluby,$AJ105+1):enikluby,0)+$AJ105</f>
        <v>#N/A</v>
      </c>
      <c r="AK106" t="str">
        <f t="shared" si="20"/>
        <v/>
      </c>
    </row>
    <row xmlns:x14ac="http://schemas.microsoft.com/office/spreadsheetml/2009/9/ac" r="107" x14ac:dyDescent="0.2">
      <c r="AI107" t="b">
        <f>AND($P$44&lt;&gt;"",ISNUMBER(SEARCH(MID($P$44,1,2),číselníky!H107)))</f>
        <v>0</v>
      </c>
      <c r="AJ107" t="e">
        <f>MATCH(TRUE,INDEX(ikluby,$AJ106+1):enikluby,0)+$AJ106</f>
        <v>#N/A</v>
      </c>
      <c r="AK107" t="str">
        <f t="shared" si="20"/>
        <v/>
      </c>
    </row>
    <row xmlns:x14ac="http://schemas.microsoft.com/office/spreadsheetml/2009/9/ac" r="108" x14ac:dyDescent="0.2">
      <c r="AI108" t="b">
        <f>AND($P$44&lt;&gt;"",ISNUMBER(SEARCH(MID($P$44,1,2),číselníky!H108)))</f>
        <v>0</v>
      </c>
      <c r="AJ108" t="e">
        <f>MATCH(TRUE,INDEX(ikluby,$AJ107+1):enikluby,0)+$AJ107</f>
        <v>#N/A</v>
      </c>
      <c r="AK108" t="str">
        <f t="shared" si="20"/>
        <v/>
      </c>
    </row>
    <row xmlns:x14ac="http://schemas.microsoft.com/office/spreadsheetml/2009/9/ac" r="109" x14ac:dyDescent="0.2">
      <c r="AI109" t="b">
        <f>AND($P$44&lt;&gt;"",ISNUMBER(SEARCH(MID($P$44,1,2),číselníky!H109)))</f>
        <v>0</v>
      </c>
      <c r="AJ109" t="e">
        <f>MATCH(TRUE,INDEX(ikluby,$AJ108+1):enikluby,0)+$AJ108</f>
        <v>#N/A</v>
      </c>
      <c r="AK109" t="str">
        <f t="shared" si="20"/>
        <v/>
      </c>
    </row>
    <row xmlns:x14ac="http://schemas.microsoft.com/office/spreadsheetml/2009/9/ac" r="110" x14ac:dyDescent="0.2">
      <c r="AI110" t="b">
        <f>AND($P$44&lt;&gt;"",ISNUMBER(SEARCH(MID($P$44,1,2),číselníky!H110)))</f>
        <v>0</v>
      </c>
      <c r="AJ110" t="e">
        <f>MATCH(TRUE,INDEX(ikluby,$AJ109+1):enikluby,0)+$AJ109</f>
        <v>#N/A</v>
      </c>
      <c r="AK110" t="str">
        <f t="shared" si="20"/>
        <v/>
      </c>
    </row>
    <row xmlns:x14ac="http://schemas.microsoft.com/office/spreadsheetml/2009/9/ac" r="111" x14ac:dyDescent="0.2">
      <c r="AI111" t="b">
        <f>AND($P$44&lt;&gt;"",ISNUMBER(SEARCH(MID($P$44,1,2),číselníky!H111)))</f>
        <v>0</v>
      </c>
      <c r="AJ111" t="e">
        <f>MATCH(TRUE,INDEX(ikluby,$AJ110+1):enikluby,0)+$AJ110</f>
        <v>#N/A</v>
      </c>
      <c r="AK111" t="str">
        <f t="shared" si="20"/>
        <v/>
      </c>
    </row>
    <row xmlns:x14ac="http://schemas.microsoft.com/office/spreadsheetml/2009/9/ac" r="112" x14ac:dyDescent="0.2">
      <c r="AI112" t="b">
        <f>AND($P$44&lt;&gt;"",ISNUMBER(SEARCH(MID($P$44,1,2),číselníky!H112)))</f>
        <v>0</v>
      </c>
      <c r="AJ112" t="e">
        <f>MATCH(TRUE,INDEX(ikluby,$AJ111+1):enikluby,0)+$AJ111</f>
        <v>#N/A</v>
      </c>
      <c r="AK112" t="str">
        <f t="shared" si="20"/>
        <v/>
      </c>
    </row>
    <row xmlns:x14ac="http://schemas.microsoft.com/office/spreadsheetml/2009/9/ac" r="113" x14ac:dyDescent="0.2">
      <c r="AI113" t="b">
        <f>AND($P$44&lt;&gt;"",ISNUMBER(SEARCH(MID($P$44,1,2),číselníky!H113)))</f>
        <v>0</v>
      </c>
      <c r="AJ113" t="e">
        <f>MATCH(TRUE,INDEX(ikluby,$AJ112+1):enikluby,0)+$AJ112</f>
        <v>#N/A</v>
      </c>
      <c r="AK113" t="str">
        <f t="shared" si="20"/>
        <v/>
      </c>
    </row>
    <row xmlns:x14ac="http://schemas.microsoft.com/office/spreadsheetml/2009/9/ac" r="114" x14ac:dyDescent="0.2">
      <c r="AI114" t="b">
        <f>AND($P$44&lt;&gt;"",ISNUMBER(SEARCH(MID($P$44,1,2),číselníky!H114)))</f>
        <v>0</v>
      </c>
      <c r="AJ114" t="e">
        <f>MATCH(TRUE,INDEX(ikluby,$AJ113+1):enikluby,0)+$AJ113</f>
        <v>#N/A</v>
      </c>
      <c r="AK114" t="str">
        <f t="shared" si="20"/>
        <v/>
      </c>
    </row>
    <row xmlns:x14ac="http://schemas.microsoft.com/office/spreadsheetml/2009/9/ac" r="115" x14ac:dyDescent="0.2">
      <c r="AI115" t="b">
        <f>AND($P$44&lt;&gt;"",ISNUMBER(SEARCH(MID($P$44,1,2),číselníky!H115)))</f>
        <v>0</v>
      </c>
      <c r="AJ115" t="e">
        <f>MATCH(TRUE,INDEX(ikluby,$AJ114+1):enikluby,0)+$AJ114</f>
        <v>#N/A</v>
      </c>
      <c r="AK115" t="str">
        <f t="shared" si="20"/>
        <v/>
      </c>
    </row>
    <row xmlns:x14ac="http://schemas.microsoft.com/office/spreadsheetml/2009/9/ac" r="116" x14ac:dyDescent="0.2">
      <c r="AI116" t="b">
        <f>AND($P$44&lt;&gt;"",ISNUMBER(SEARCH(MID($P$44,1,2),číselníky!H116)))</f>
        <v>0</v>
      </c>
      <c r="AJ116" t="e">
        <f>MATCH(TRUE,INDEX(ikluby,$AJ115+1):enikluby,0)+$AJ115</f>
        <v>#N/A</v>
      </c>
      <c r="AK116" t="str">
        <f t="shared" si="20"/>
        <v/>
      </c>
    </row>
    <row xmlns:x14ac="http://schemas.microsoft.com/office/spreadsheetml/2009/9/ac" r="117" x14ac:dyDescent="0.2">
      <c r="AI117" t="b">
        <f>AND($P$44&lt;&gt;"",ISNUMBER(SEARCH(MID($P$44,1,2),číselníky!H117)))</f>
        <v>0</v>
      </c>
      <c r="AJ117" t="e">
        <f>MATCH(TRUE,INDEX(ikluby,$AJ116+1):enikluby,0)+$AJ116</f>
        <v>#N/A</v>
      </c>
      <c r="AK117" t="str">
        <f t="shared" si="20"/>
        <v/>
      </c>
    </row>
    <row xmlns:x14ac="http://schemas.microsoft.com/office/spreadsheetml/2009/9/ac" r="118" x14ac:dyDescent="0.2">
      <c r="AI118" t="b">
        <f>AND($P$44&lt;&gt;"",ISNUMBER(SEARCH(MID($P$44,1,2),číselníky!H118)))</f>
        <v>0</v>
      </c>
      <c r="AJ118" t="e">
        <f>MATCH(TRUE,INDEX(ikluby,$AJ117+1):enikluby,0)+$AJ117</f>
        <v>#N/A</v>
      </c>
      <c r="AK118" t="str">
        <f t="shared" si="20"/>
        <v/>
      </c>
    </row>
    <row xmlns:x14ac="http://schemas.microsoft.com/office/spreadsheetml/2009/9/ac" r="119" x14ac:dyDescent="0.2">
      <c r="AI119" t="b">
        <f>AND($P$44&lt;&gt;"",ISNUMBER(SEARCH(MID($P$44,1,2),číselníky!H119)))</f>
        <v>0</v>
      </c>
      <c r="AJ119" t="e">
        <f>MATCH(TRUE,INDEX(ikluby,$AJ118+1):enikluby,0)+$AJ118</f>
        <v>#N/A</v>
      </c>
      <c r="AK119" t="str">
        <f t="shared" si="20"/>
        <v/>
      </c>
    </row>
    <row xmlns:x14ac="http://schemas.microsoft.com/office/spreadsheetml/2009/9/ac" r="120" x14ac:dyDescent="0.2">
      <c r="AI120" t="b">
        <f>AND($P$44&lt;&gt;"",ISNUMBER(SEARCH(MID($P$44,1,2),číselníky!H120)))</f>
        <v>0</v>
      </c>
      <c r="AJ120" t="e">
        <f>MATCH(TRUE,INDEX(ikluby,$AJ119+1):enikluby,0)+$AJ119</f>
        <v>#N/A</v>
      </c>
      <c r="AK120" t="str">
        <f t="shared" si="20"/>
        <v/>
      </c>
    </row>
    <row xmlns:x14ac="http://schemas.microsoft.com/office/spreadsheetml/2009/9/ac" r="121" x14ac:dyDescent="0.2">
      <c r="AI121" t="b">
        <f>AND($P$44&lt;&gt;"",ISNUMBER(SEARCH(MID($P$44,1,2),číselníky!H121)))</f>
        <v>0</v>
      </c>
      <c r="AJ121" t="e">
        <f>MATCH(TRUE,INDEX(ikluby,$AJ120+1):enikluby,0)+$AJ120</f>
        <v>#N/A</v>
      </c>
      <c r="AK121" t="str">
        <f t="shared" si="20"/>
        <v/>
      </c>
    </row>
    <row xmlns:x14ac="http://schemas.microsoft.com/office/spreadsheetml/2009/9/ac" r="122" x14ac:dyDescent="0.2">
      <c r="AI122" t="b">
        <f>AND($P$44&lt;&gt;"",ISNUMBER(SEARCH(MID($P$44,1,2),číselníky!H122)))</f>
        <v>0</v>
      </c>
      <c r="AJ122" t="e">
        <f>MATCH(TRUE,INDEX(ikluby,$AJ121+1):enikluby,0)+$AJ121</f>
        <v>#N/A</v>
      </c>
      <c r="AK122" t="str">
        <f t="shared" si="20"/>
        <v/>
      </c>
    </row>
    <row xmlns:x14ac="http://schemas.microsoft.com/office/spreadsheetml/2009/9/ac" r="123" x14ac:dyDescent="0.2">
      <c r="AI123" t="b">
        <f>AND($P$44&lt;&gt;"",ISNUMBER(SEARCH(MID($P$44,1,2),číselníky!H123)))</f>
        <v>0</v>
      </c>
      <c r="AJ123" t="e">
        <f>MATCH(TRUE,INDEX(ikluby,$AJ122+1):enikluby,0)+$AJ122</f>
        <v>#N/A</v>
      </c>
      <c r="AK123" t="str">
        <f t="shared" si="20"/>
        <v/>
      </c>
    </row>
    <row xmlns:x14ac="http://schemas.microsoft.com/office/spreadsheetml/2009/9/ac" r="124" x14ac:dyDescent="0.2">
      <c r="AI124" t="b">
        <f>AND($P$44&lt;&gt;"",ISNUMBER(SEARCH(MID($P$44,1,2),číselníky!H124)))</f>
        <v>0</v>
      </c>
      <c r="AJ124" t="e">
        <f>MATCH(TRUE,INDEX(ikluby,$AJ123+1):enikluby,0)+$AJ123</f>
        <v>#N/A</v>
      </c>
      <c r="AK124" t="str">
        <f t="shared" si="20"/>
        <v/>
      </c>
    </row>
    <row xmlns:x14ac="http://schemas.microsoft.com/office/spreadsheetml/2009/9/ac" r="125" x14ac:dyDescent="0.2">
      <c r="AI125" t="b">
        <f>AND($P$44&lt;&gt;"",ISNUMBER(SEARCH(MID($P$44,1,2),číselníky!H125)))</f>
        <v>0</v>
      </c>
      <c r="AJ125" t="e">
        <f>MATCH(TRUE,INDEX(ikluby,$AJ124+1):enikluby,0)+$AJ124</f>
        <v>#N/A</v>
      </c>
      <c r="AK125" t="str">
        <f t="shared" si="20"/>
        <v/>
      </c>
    </row>
    <row xmlns:x14ac="http://schemas.microsoft.com/office/spreadsheetml/2009/9/ac" r="126" x14ac:dyDescent="0.2">
      <c r="AI126" t="b">
        <f>AND($P$44&lt;&gt;"",ISNUMBER(SEARCH(MID($P$44,1,2),číselníky!H126)))</f>
        <v>0</v>
      </c>
      <c r="AJ126" t="e">
        <f>MATCH(TRUE,INDEX(ikluby,$AJ125+1):enikluby,0)+$AJ125</f>
        <v>#N/A</v>
      </c>
      <c r="AK126" t="str">
        <f t="shared" si="20"/>
        <v/>
      </c>
    </row>
    <row xmlns:x14ac="http://schemas.microsoft.com/office/spreadsheetml/2009/9/ac" r="127" x14ac:dyDescent="0.2">
      <c r="AI127" t="b">
        <f>AND($P$44&lt;&gt;"",ISNUMBER(SEARCH(MID($P$44,1,2),číselníky!H127)))</f>
        <v>0</v>
      </c>
      <c r="AJ127" t="e">
        <f>MATCH(TRUE,INDEX(ikluby,$AJ126+1):enikluby,0)+$AJ126</f>
        <v>#N/A</v>
      </c>
      <c r="AK127" t="str">
        <f t="shared" si="20"/>
        <v/>
      </c>
    </row>
    <row xmlns:x14ac="http://schemas.microsoft.com/office/spreadsheetml/2009/9/ac" r="128" x14ac:dyDescent="0.2">
      <c r="AI128" t="b">
        <f>AND($P$44&lt;&gt;"",ISNUMBER(SEARCH(MID($P$44,1,2),číselníky!H128)))</f>
        <v>0</v>
      </c>
      <c r="AJ128" t="e">
        <f>MATCH(TRUE,INDEX(ikluby,$AJ127+1):enikluby,0)+$AJ127</f>
        <v>#N/A</v>
      </c>
      <c r="AK128" t="str">
        <f t="shared" si="20"/>
        <v/>
      </c>
    </row>
    <row xmlns:x14ac="http://schemas.microsoft.com/office/spreadsheetml/2009/9/ac" r="129" x14ac:dyDescent="0.2">
      <c r="AI129" t="b">
        <f>AND($P$44&lt;&gt;"",ISNUMBER(SEARCH(MID($P$44,1,2),číselníky!H129)))</f>
        <v>0</v>
      </c>
      <c r="AJ129" t="e">
        <f>MATCH(TRUE,INDEX(ikluby,$AJ128+1):enikluby,0)+$AJ128</f>
        <v>#N/A</v>
      </c>
      <c r="AK129" t="str">
        <f t="shared" si="20"/>
        <v/>
      </c>
    </row>
    <row xmlns:x14ac="http://schemas.microsoft.com/office/spreadsheetml/2009/9/ac" r="130" x14ac:dyDescent="0.2">
      <c r="AI130" t="b">
        <f>AND($P$44&lt;&gt;"",ISNUMBER(SEARCH(MID($P$44,1,2),číselníky!H130)))</f>
        <v>0</v>
      </c>
      <c r="AJ130" t="e">
        <f>MATCH(TRUE,INDEX(ikluby,$AJ129+1):enikluby,0)+$AJ129</f>
        <v>#N/A</v>
      </c>
      <c r="AK130" t="str">
        <f t="shared" ref="AK130:AK193" si="21">IF(ISNUMBER(AJ130),INDEX(Oddil,AJ130),"")</f>
        <v/>
      </c>
    </row>
    <row xmlns:x14ac="http://schemas.microsoft.com/office/spreadsheetml/2009/9/ac" r="131" x14ac:dyDescent="0.2">
      <c r="AI131" t="b">
        <f>AND($P$44&lt;&gt;"",ISNUMBER(SEARCH(MID($P$44,1,2),číselníky!H131)))</f>
        <v>0</v>
      </c>
      <c r="AJ131" t="e">
        <f>MATCH(TRUE,INDEX(ikluby,$AJ130+1):enikluby,0)+$AJ130</f>
        <v>#N/A</v>
      </c>
      <c r="AK131" t="str">
        <f t="shared" si="21"/>
        <v/>
      </c>
    </row>
    <row xmlns:x14ac="http://schemas.microsoft.com/office/spreadsheetml/2009/9/ac" r="132" x14ac:dyDescent="0.2">
      <c r="AI132" t="b">
        <f>AND($P$44&lt;&gt;"",ISNUMBER(SEARCH(MID($P$44,1,2),číselníky!H132)))</f>
        <v>0</v>
      </c>
      <c r="AJ132" t="e">
        <f>MATCH(TRUE,INDEX(ikluby,$AJ131+1):enikluby,0)+$AJ131</f>
        <v>#N/A</v>
      </c>
      <c r="AK132" t="str">
        <f t="shared" si="21"/>
        <v/>
      </c>
    </row>
    <row xmlns:x14ac="http://schemas.microsoft.com/office/spreadsheetml/2009/9/ac" r="133" x14ac:dyDescent="0.2">
      <c r="AI133" t="b">
        <f>AND($P$44&lt;&gt;"",ISNUMBER(SEARCH(MID($P$44,1,2),číselníky!H133)))</f>
        <v>0</v>
      </c>
      <c r="AJ133" t="e">
        <f>MATCH(TRUE,INDEX(ikluby,$AJ132+1):enikluby,0)+$AJ132</f>
        <v>#N/A</v>
      </c>
      <c r="AK133" t="str">
        <f t="shared" si="21"/>
        <v/>
      </c>
    </row>
    <row xmlns:x14ac="http://schemas.microsoft.com/office/spreadsheetml/2009/9/ac" r="134" x14ac:dyDescent="0.2">
      <c r="AI134" t="b">
        <f>AND($P$44&lt;&gt;"",ISNUMBER(SEARCH(MID($P$44,1,2),číselníky!H134)))</f>
        <v>0</v>
      </c>
      <c r="AJ134" t="e">
        <f>MATCH(TRUE,INDEX(ikluby,$AJ133+1):enikluby,0)+$AJ133</f>
        <v>#N/A</v>
      </c>
      <c r="AK134" t="str">
        <f t="shared" si="21"/>
        <v/>
      </c>
    </row>
    <row xmlns:x14ac="http://schemas.microsoft.com/office/spreadsheetml/2009/9/ac" r="135" x14ac:dyDescent="0.2">
      <c r="AI135" t="b">
        <f>AND($P$44&lt;&gt;"",ISNUMBER(SEARCH(MID($P$44,1,2),číselníky!H135)))</f>
        <v>0</v>
      </c>
      <c r="AJ135" t="e">
        <f>MATCH(TRUE,INDEX(ikluby,$AJ134+1):enikluby,0)+$AJ134</f>
        <v>#N/A</v>
      </c>
      <c r="AK135" t="str">
        <f t="shared" si="21"/>
        <v/>
      </c>
    </row>
    <row xmlns:x14ac="http://schemas.microsoft.com/office/spreadsheetml/2009/9/ac" r="136" x14ac:dyDescent="0.2">
      <c r="AI136" t="b">
        <f>AND($P$44&lt;&gt;"",ISNUMBER(SEARCH(MID($P$44,1,2),číselníky!H136)))</f>
        <v>0</v>
      </c>
      <c r="AJ136" t="e">
        <f>MATCH(TRUE,INDEX(ikluby,$AJ135+1):enikluby,0)+$AJ135</f>
        <v>#N/A</v>
      </c>
      <c r="AK136" t="str">
        <f t="shared" si="21"/>
        <v/>
      </c>
    </row>
    <row xmlns:x14ac="http://schemas.microsoft.com/office/spreadsheetml/2009/9/ac" r="137" x14ac:dyDescent="0.2">
      <c r="AI137" t="b">
        <f>AND($P$44&lt;&gt;"",ISNUMBER(SEARCH(MID($P$44,1,2),číselníky!H137)))</f>
        <v>0</v>
      </c>
      <c r="AJ137" t="e">
        <f>MATCH(TRUE,INDEX(ikluby,$AJ136+1):enikluby,0)+$AJ136</f>
        <v>#N/A</v>
      </c>
      <c r="AK137" t="str">
        <f t="shared" si="21"/>
        <v/>
      </c>
    </row>
    <row xmlns:x14ac="http://schemas.microsoft.com/office/spreadsheetml/2009/9/ac" r="138" x14ac:dyDescent="0.2">
      <c r="AI138" t="b">
        <f>AND($P$44&lt;&gt;"",ISNUMBER(SEARCH(MID($P$44,1,2),číselníky!H138)))</f>
        <v>0</v>
      </c>
      <c r="AJ138" t="e">
        <f>MATCH(TRUE,INDEX(ikluby,$AJ137+1):enikluby,0)+$AJ137</f>
        <v>#N/A</v>
      </c>
      <c r="AK138" t="str">
        <f t="shared" si="21"/>
        <v/>
      </c>
    </row>
    <row xmlns:x14ac="http://schemas.microsoft.com/office/spreadsheetml/2009/9/ac" r="139" x14ac:dyDescent="0.2">
      <c r="AI139" t="b">
        <f>AND($P$44&lt;&gt;"",ISNUMBER(SEARCH(MID($P$44,1,2),číselníky!H139)))</f>
        <v>0</v>
      </c>
      <c r="AJ139" t="e">
        <f>MATCH(TRUE,INDEX(ikluby,$AJ138+1):enikluby,0)+$AJ138</f>
        <v>#N/A</v>
      </c>
      <c r="AK139" t="str">
        <f t="shared" si="21"/>
        <v/>
      </c>
    </row>
    <row xmlns:x14ac="http://schemas.microsoft.com/office/spreadsheetml/2009/9/ac" r="140" x14ac:dyDescent="0.2">
      <c r="AI140" t="b">
        <f>AND($P$44&lt;&gt;"",ISNUMBER(SEARCH(MID($P$44,1,2),číselníky!H140)))</f>
        <v>0</v>
      </c>
      <c r="AJ140" t="e">
        <f>MATCH(TRUE,INDEX(ikluby,$AJ139+1):enikluby,0)+$AJ139</f>
        <v>#N/A</v>
      </c>
      <c r="AK140" t="str">
        <f t="shared" si="21"/>
        <v/>
      </c>
    </row>
    <row xmlns:x14ac="http://schemas.microsoft.com/office/spreadsheetml/2009/9/ac" r="141" x14ac:dyDescent="0.2">
      <c r="AI141" t="b">
        <f>AND($P$44&lt;&gt;"",ISNUMBER(SEARCH(MID($P$44,1,2),číselníky!H141)))</f>
        <v>0</v>
      </c>
      <c r="AJ141" t="e">
        <f>MATCH(TRUE,INDEX(ikluby,$AJ140+1):enikluby,0)+$AJ140</f>
        <v>#N/A</v>
      </c>
      <c r="AK141" t="str">
        <f t="shared" si="21"/>
        <v/>
      </c>
    </row>
    <row xmlns:x14ac="http://schemas.microsoft.com/office/spreadsheetml/2009/9/ac" r="142" x14ac:dyDescent="0.2">
      <c r="AI142" t="b">
        <f>AND($P$44&lt;&gt;"",ISNUMBER(SEARCH(MID($P$44,1,2),číselníky!H142)))</f>
        <v>0</v>
      </c>
      <c r="AJ142" t="e">
        <f>MATCH(TRUE,INDEX(ikluby,$AJ141+1):enikluby,0)+$AJ141</f>
        <v>#N/A</v>
      </c>
      <c r="AK142" t="str">
        <f t="shared" si="21"/>
        <v/>
      </c>
    </row>
    <row xmlns:x14ac="http://schemas.microsoft.com/office/spreadsheetml/2009/9/ac" r="143" x14ac:dyDescent="0.2">
      <c r="AI143" t="b">
        <f>AND($P$44&lt;&gt;"",ISNUMBER(SEARCH(MID($P$44,1,2),číselníky!H143)))</f>
        <v>0</v>
      </c>
      <c r="AJ143" t="e">
        <f>MATCH(TRUE,INDEX(ikluby,$AJ142+1):enikluby,0)+$AJ142</f>
        <v>#N/A</v>
      </c>
      <c r="AK143" t="str">
        <f t="shared" si="21"/>
        <v/>
      </c>
    </row>
    <row xmlns:x14ac="http://schemas.microsoft.com/office/spreadsheetml/2009/9/ac" r="144" x14ac:dyDescent="0.2">
      <c r="AI144" t="b">
        <f>AND($P$44&lt;&gt;"",ISNUMBER(SEARCH(MID($P$44,1,2),číselníky!H144)))</f>
        <v>0</v>
      </c>
      <c r="AJ144" t="e">
        <f>MATCH(TRUE,INDEX(ikluby,$AJ143+1):enikluby,0)+$AJ143</f>
        <v>#N/A</v>
      </c>
      <c r="AK144" t="str">
        <f t="shared" si="21"/>
        <v/>
      </c>
    </row>
    <row xmlns:x14ac="http://schemas.microsoft.com/office/spreadsheetml/2009/9/ac" r="145" x14ac:dyDescent="0.2">
      <c r="AI145" t="b">
        <f>AND($P$44&lt;&gt;"",ISNUMBER(SEARCH(MID($P$44,1,2),číselníky!H145)))</f>
        <v>0</v>
      </c>
      <c r="AJ145" t="e">
        <f>MATCH(TRUE,INDEX(ikluby,$AJ144+1):enikluby,0)+$AJ144</f>
        <v>#N/A</v>
      </c>
      <c r="AK145" t="str">
        <f t="shared" si="21"/>
        <v/>
      </c>
    </row>
    <row xmlns:x14ac="http://schemas.microsoft.com/office/spreadsheetml/2009/9/ac" r="146" x14ac:dyDescent="0.2">
      <c r="AI146" t="b">
        <f>AND($P$44&lt;&gt;"",ISNUMBER(SEARCH(MID($P$44,1,2),číselníky!H146)))</f>
        <v>0</v>
      </c>
      <c r="AJ146" t="e">
        <f>MATCH(TRUE,INDEX(ikluby,$AJ145+1):enikluby,0)+$AJ145</f>
        <v>#N/A</v>
      </c>
      <c r="AK146" t="str">
        <f t="shared" si="21"/>
        <v/>
      </c>
    </row>
    <row xmlns:x14ac="http://schemas.microsoft.com/office/spreadsheetml/2009/9/ac" r="147" x14ac:dyDescent="0.2">
      <c r="AI147" t="b">
        <f>AND($P$44&lt;&gt;"",ISNUMBER(SEARCH(MID($P$44,1,2),číselníky!H147)))</f>
        <v>0</v>
      </c>
      <c r="AJ147" t="e">
        <f>MATCH(TRUE,INDEX(ikluby,$AJ146+1):enikluby,0)+$AJ146</f>
        <v>#N/A</v>
      </c>
      <c r="AK147" t="str">
        <f t="shared" si="21"/>
        <v/>
      </c>
    </row>
    <row xmlns:x14ac="http://schemas.microsoft.com/office/spreadsheetml/2009/9/ac" r="148" x14ac:dyDescent="0.2">
      <c r="AI148" t="b">
        <f>AND($P$44&lt;&gt;"",ISNUMBER(SEARCH(MID($P$44,1,2),číselníky!H148)))</f>
        <v>0</v>
      </c>
      <c r="AJ148" t="e">
        <f>MATCH(TRUE,INDEX(ikluby,$AJ147+1):enikluby,0)+$AJ147</f>
        <v>#N/A</v>
      </c>
      <c r="AK148" t="str">
        <f t="shared" si="21"/>
        <v/>
      </c>
    </row>
    <row xmlns:x14ac="http://schemas.microsoft.com/office/spreadsheetml/2009/9/ac" r="149" x14ac:dyDescent="0.2">
      <c r="AI149" t="b">
        <f>AND($P$44&lt;&gt;"",ISNUMBER(SEARCH(MID($P$44,1,2),číselníky!H149)))</f>
        <v>0</v>
      </c>
      <c r="AJ149" t="e">
        <f>MATCH(TRUE,INDEX(ikluby,$AJ148+1):enikluby,0)+$AJ148</f>
        <v>#N/A</v>
      </c>
      <c r="AK149" t="str">
        <f t="shared" si="21"/>
        <v/>
      </c>
    </row>
    <row xmlns:x14ac="http://schemas.microsoft.com/office/spreadsheetml/2009/9/ac" r="150" x14ac:dyDescent="0.2">
      <c r="AI150" t="b">
        <f>AND($P$44&lt;&gt;"",ISNUMBER(SEARCH(MID($P$44,1,2),číselníky!H150)))</f>
        <v>0</v>
      </c>
      <c r="AJ150" t="e">
        <f>MATCH(TRUE,INDEX(ikluby,$AJ149+1):enikluby,0)+$AJ149</f>
        <v>#N/A</v>
      </c>
      <c r="AK150" t="str">
        <f t="shared" si="21"/>
        <v/>
      </c>
    </row>
    <row xmlns:x14ac="http://schemas.microsoft.com/office/spreadsheetml/2009/9/ac" r="151" x14ac:dyDescent="0.2">
      <c r="AI151" t="b">
        <f>AND($P$44&lt;&gt;"",ISNUMBER(SEARCH(MID($P$44,1,2),číselníky!H151)))</f>
        <v>0</v>
      </c>
      <c r="AJ151" t="e">
        <f>MATCH(TRUE,INDEX(ikluby,$AJ150+1):enikluby,0)+$AJ150</f>
        <v>#N/A</v>
      </c>
      <c r="AK151" t="str">
        <f t="shared" si="21"/>
        <v/>
      </c>
    </row>
    <row xmlns:x14ac="http://schemas.microsoft.com/office/spreadsheetml/2009/9/ac" r="152" x14ac:dyDescent="0.2">
      <c r="AI152" t="b">
        <f>AND($P$44&lt;&gt;"",ISNUMBER(SEARCH(MID($P$44,1,2),číselníky!H152)))</f>
        <v>0</v>
      </c>
      <c r="AJ152" t="e">
        <f>MATCH(TRUE,INDEX(ikluby,$AJ151+1):enikluby,0)+$AJ151</f>
        <v>#N/A</v>
      </c>
      <c r="AK152" t="str">
        <f t="shared" si="21"/>
        <v/>
      </c>
    </row>
    <row xmlns:x14ac="http://schemas.microsoft.com/office/spreadsheetml/2009/9/ac" r="153" x14ac:dyDescent="0.2">
      <c r="AI153" t="b">
        <f>AND($P$44&lt;&gt;"",ISNUMBER(SEARCH(MID($P$44,1,2),číselníky!H153)))</f>
        <v>0</v>
      </c>
      <c r="AJ153" t="e">
        <f>MATCH(TRUE,INDEX(ikluby,$AJ152+1):enikluby,0)+$AJ152</f>
        <v>#N/A</v>
      </c>
      <c r="AK153" t="str">
        <f t="shared" si="21"/>
        <v/>
      </c>
    </row>
    <row xmlns:x14ac="http://schemas.microsoft.com/office/spreadsheetml/2009/9/ac" r="154" x14ac:dyDescent="0.2">
      <c r="AI154" t="b">
        <f>AND($P$44&lt;&gt;"",ISNUMBER(SEARCH(MID($P$44,1,2),číselníky!H154)))</f>
        <v>0</v>
      </c>
      <c r="AJ154" t="e">
        <f>MATCH(TRUE,INDEX(ikluby,$AJ153+1):enikluby,0)+$AJ153</f>
        <v>#N/A</v>
      </c>
      <c r="AK154" t="str">
        <f t="shared" si="21"/>
        <v/>
      </c>
    </row>
    <row xmlns:x14ac="http://schemas.microsoft.com/office/spreadsheetml/2009/9/ac" r="155" x14ac:dyDescent="0.2">
      <c r="AI155" t="b">
        <f>AND($P$44&lt;&gt;"",ISNUMBER(SEARCH(MID($P$44,1,2),číselníky!H155)))</f>
        <v>0</v>
      </c>
      <c r="AJ155" t="e">
        <f>MATCH(TRUE,INDEX(ikluby,$AJ154+1):enikluby,0)+$AJ154</f>
        <v>#N/A</v>
      </c>
      <c r="AK155" t="str">
        <f t="shared" si="21"/>
        <v/>
      </c>
    </row>
    <row xmlns:x14ac="http://schemas.microsoft.com/office/spreadsheetml/2009/9/ac" r="156" x14ac:dyDescent="0.2">
      <c r="AI156" t="b">
        <f>AND($P$44&lt;&gt;"",ISNUMBER(SEARCH(MID($P$44,1,2),číselníky!H156)))</f>
        <v>0</v>
      </c>
      <c r="AJ156" t="e">
        <f>MATCH(TRUE,INDEX(ikluby,$AJ155+1):enikluby,0)+$AJ155</f>
        <v>#N/A</v>
      </c>
      <c r="AK156" t="str">
        <f t="shared" si="21"/>
        <v/>
      </c>
    </row>
    <row xmlns:x14ac="http://schemas.microsoft.com/office/spreadsheetml/2009/9/ac" r="157" x14ac:dyDescent="0.2">
      <c r="AI157" t="b">
        <f>AND($P$44&lt;&gt;"",ISNUMBER(SEARCH(MID($P$44,1,2),číselníky!H157)))</f>
        <v>0</v>
      </c>
      <c r="AJ157" t="e">
        <f>MATCH(TRUE,INDEX(ikluby,$AJ156+1):enikluby,0)+$AJ156</f>
        <v>#N/A</v>
      </c>
      <c r="AK157" t="str">
        <f t="shared" si="21"/>
        <v/>
      </c>
    </row>
    <row xmlns:x14ac="http://schemas.microsoft.com/office/spreadsheetml/2009/9/ac" r="158" x14ac:dyDescent="0.2">
      <c r="AI158" t="b">
        <f>AND($P$44&lt;&gt;"",ISNUMBER(SEARCH(MID($P$44,1,2),číselníky!H158)))</f>
        <v>0</v>
      </c>
      <c r="AJ158" t="e">
        <f>MATCH(TRUE,INDEX(ikluby,$AJ157+1):enikluby,0)+$AJ157</f>
        <v>#N/A</v>
      </c>
      <c r="AK158" t="str">
        <f t="shared" si="21"/>
        <v/>
      </c>
    </row>
    <row xmlns:x14ac="http://schemas.microsoft.com/office/spreadsheetml/2009/9/ac" r="159" x14ac:dyDescent="0.2">
      <c r="AI159" t="b">
        <f>AND($P$44&lt;&gt;"",ISNUMBER(SEARCH(MID($P$44,1,2),číselníky!H159)))</f>
        <v>0</v>
      </c>
      <c r="AJ159" t="e">
        <f>MATCH(TRUE,INDEX(ikluby,$AJ158+1):enikluby,0)+$AJ158</f>
        <v>#N/A</v>
      </c>
      <c r="AK159" t="str">
        <f t="shared" si="21"/>
        <v/>
      </c>
    </row>
    <row xmlns:x14ac="http://schemas.microsoft.com/office/spreadsheetml/2009/9/ac" r="160" x14ac:dyDescent="0.2">
      <c r="AI160" t="b">
        <f>AND($P$44&lt;&gt;"",ISNUMBER(SEARCH(MID($P$44,1,2),číselníky!H160)))</f>
        <v>0</v>
      </c>
      <c r="AJ160" t="e">
        <f>MATCH(TRUE,INDEX(ikluby,$AJ159+1):enikluby,0)+$AJ159</f>
        <v>#N/A</v>
      </c>
      <c r="AK160" t="str">
        <f t="shared" si="21"/>
        <v/>
      </c>
    </row>
    <row xmlns:x14ac="http://schemas.microsoft.com/office/spreadsheetml/2009/9/ac" r="161" x14ac:dyDescent="0.2">
      <c r="AI161" t="b">
        <f>AND($P$44&lt;&gt;"",ISNUMBER(SEARCH(MID($P$44,1,2),číselníky!H161)))</f>
        <v>0</v>
      </c>
      <c r="AJ161" t="e">
        <f>MATCH(TRUE,INDEX(ikluby,$AJ160+1):enikluby,0)+$AJ160</f>
        <v>#N/A</v>
      </c>
      <c r="AK161" t="str">
        <f t="shared" si="21"/>
        <v/>
      </c>
    </row>
    <row xmlns:x14ac="http://schemas.microsoft.com/office/spreadsheetml/2009/9/ac" r="162" x14ac:dyDescent="0.2">
      <c r="AI162" t="b">
        <f>AND($P$44&lt;&gt;"",ISNUMBER(SEARCH(MID($P$44,1,2),číselníky!H162)))</f>
        <v>0</v>
      </c>
      <c r="AJ162" t="e">
        <f>MATCH(TRUE,INDEX(ikluby,$AJ161+1):enikluby,0)+$AJ161</f>
        <v>#N/A</v>
      </c>
      <c r="AK162" t="str">
        <f t="shared" si="21"/>
        <v/>
      </c>
    </row>
    <row xmlns:x14ac="http://schemas.microsoft.com/office/spreadsheetml/2009/9/ac" r="163" x14ac:dyDescent="0.2">
      <c r="AI163" t="b">
        <f>AND($P$44&lt;&gt;"",ISNUMBER(SEARCH(MID($P$44,1,2),číselníky!H163)))</f>
        <v>0</v>
      </c>
      <c r="AJ163" t="e">
        <f>MATCH(TRUE,INDEX(ikluby,$AJ162+1):enikluby,0)+$AJ162</f>
        <v>#N/A</v>
      </c>
      <c r="AK163" t="str">
        <f t="shared" si="21"/>
        <v/>
      </c>
    </row>
    <row xmlns:x14ac="http://schemas.microsoft.com/office/spreadsheetml/2009/9/ac" r="164" x14ac:dyDescent="0.2">
      <c r="AI164" t="b">
        <f>AND($P$44&lt;&gt;"",ISNUMBER(SEARCH(MID($P$44,1,2),číselníky!H164)))</f>
        <v>0</v>
      </c>
      <c r="AJ164" t="e">
        <f>MATCH(TRUE,INDEX(ikluby,$AJ163+1):enikluby,0)+$AJ163</f>
        <v>#N/A</v>
      </c>
      <c r="AK164" t="str">
        <f t="shared" si="21"/>
        <v/>
      </c>
    </row>
    <row xmlns:x14ac="http://schemas.microsoft.com/office/spreadsheetml/2009/9/ac" r="165" x14ac:dyDescent="0.2">
      <c r="AI165" t="b">
        <f>AND($P$44&lt;&gt;"",ISNUMBER(SEARCH(MID($P$44,1,2),číselníky!H165)))</f>
        <v>0</v>
      </c>
      <c r="AJ165" t="e">
        <f>MATCH(TRUE,INDEX(ikluby,$AJ164+1):enikluby,0)+$AJ164</f>
        <v>#N/A</v>
      </c>
      <c r="AK165" t="str">
        <f t="shared" si="21"/>
        <v/>
      </c>
    </row>
    <row xmlns:x14ac="http://schemas.microsoft.com/office/spreadsheetml/2009/9/ac" r="166" x14ac:dyDescent="0.2">
      <c r="AI166" t="b">
        <f>AND($P$44&lt;&gt;"",ISNUMBER(SEARCH(MID($P$44,1,2),číselníky!H166)))</f>
        <v>0</v>
      </c>
      <c r="AJ166" t="e">
        <f>MATCH(TRUE,INDEX(ikluby,$AJ165+1):enikluby,0)+$AJ165</f>
        <v>#N/A</v>
      </c>
      <c r="AK166" t="str">
        <f t="shared" si="21"/>
        <v/>
      </c>
    </row>
    <row xmlns:x14ac="http://schemas.microsoft.com/office/spreadsheetml/2009/9/ac" r="167" x14ac:dyDescent="0.2">
      <c r="AI167" t="b">
        <f>AND($P$44&lt;&gt;"",ISNUMBER(SEARCH(MID($P$44,1,2),číselníky!H167)))</f>
        <v>0</v>
      </c>
      <c r="AJ167" t="e">
        <f>MATCH(TRUE,INDEX(ikluby,$AJ166+1):enikluby,0)+$AJ166</f>
        <v>#N/A</v>
      </c>
      <c r="AK167" t="str">
        <f t="shared" si="21"/>
        <v/>
      </c>
    </row>
    <row xmlns:x14ac="http://schemas.microsoft.com/office/spreadsheetml/2009/9/ac" r="168" x14ac:dyDescent="0.2">
      <c r="AI168" t="b">
        <f>AND($P$44&lt;&gt;"",ISNUMBER(SEARCH(MID($P$44,1,2),číselníky!H168)))</f>
        <v>0</v>
      </c>
      <c r="AJ168" t="e">
        <f>MATCH(TRUE,INDEX(ikluby,$AJ167+1):enikluby,0)+$AJ167</f>
        <v>#N/A</v>
      </c>
      <c r="AK168" t="str">
        <f t="shared" si="21"/>
        <v/>
      </c>
    </row>
    <row xmlns:x14ac="http://schemas.microsoft.com/office/spreadsheetml/2009/9/ac" r="169" x14ac:dyDescent="0.2">
      <c r="AI169" t="b">
        <f>AND($P$44&lt;&gt;"",ISNUMBER(SEARCH(MID($P$44,1,2),číselníky!H169)))</f>
        <v>0</v>
      </c>
      <c r="AJ169" t="e">
        <f>MATCH(TRUE,INDEX(ikluby,$AJ168+1):enikluby,0)+$AJ168</f>
        <v>#N/A</v>
      </c>
      <c r="AK169" t="str">
        <f t="shared" si="21"/>
        <v/>
      </c>
    </row>
    <row xmlns:x14ac="http://schemas.microsoft.com/office/spreadsheetml/2009/9/ac" r="170" x14ac:dyDescent="0.2">
      <c r="AI170" t="b">
        <f>AND($P$44&lt;&gt;"",ISNUMBER(SEARCH(MID($P$44,1,2),číselníky!H170)))</f>
        <v>0</v>
      </c>
      <c r="AJ170" t="e">
        <f>MATCH(TRUE,INDEX(ikluby,$AJ169+1):enikluby,0)+$AJ169</f>
        <v>#N/A</v>
      </c>
      <c r="AK170" t="str">
        <f t="shared" si="21"/>
        <v/>
      </c>
    </row>
    <row xmlns:x14ac="http://schemas.microsoft.com/office/spreadsheetml/2009/9/ac" r="171" x14ac:dyDescent="0.2">
      <c r="AI171" t="b">
        <f>AND($P$44&lt;&gt;"",ISNUMBER(SEARCH(MID($P$44,1,2),číselníky!H171)))</f>
        <v>0</v>
      </c>
      <c r="AJ171" t="e">
        <f>MATCH(TRUE,INDEX(ikluby,$AJ170+1):enikluby,0)+$AJ170</f>
        <v>#N/A</v>
      </c>
      <c r="AK171" t="str">
        <f t="shared" si="21"/>
        <v/>
      </c>
    </row>
    <row xmlns:x14ac="http://schemas.microsoft.com/office/spreadsheetml/2009/9/ac" r="172" x14ac:dyDescent="0.2">
      <c r="AI172" t="b">
        <f>AND($P$44&lt;&gt;"",ISNUMBER(SEARCH(MID($P$44,1,2),číselníky!H172)))</f>
        <v>0</v>
      </c>
      <c r="AJ172" t="e">
        <f>MATCH(TRUE,INDEX(ikluby,$AJ171+1):enikluby,0)+$AJ171</f>
        <v>#N/A</v>
      </c>
      <c r="AK172" t="str">
        <f t="shared" si="21"/>
        <v/>
      </c>
    </row>
    <row xmlns:x14ac="http://schemas.microsoft.com/office/spreadsheetml/2009/9/ac" r="173" x14ac:dyDescent="0.2">
      <c r="AI173" t="b">
        <f>AND($P$44&lt;&gt;"",ISNUMBER(SEARCH(MID($P$44,1,2),číselníky!H173)))</f>
        <v>0</v>
      </c>
      <c r="AJ173" t="e">
        <f>MATCH(TRUE,INDEX(ikluby,$AJ172+1):enikluby,0)+$AJ172</f>
        <v>#N/A</v>
      </c>
      <c r="AK173" t="str">
        <f t="shared" si="21"/>
        <v/>
      </c>
    </row>
    <row xmlns:x14ac="http://schemas.microsoft.com/office/spreadsheetml/2009/9/ac" r="174" x14ac:dyDescent="0.2">
      <c r="AI174" t="b">
        <f>AND($P$44&lt;&gt;"",ISNUMBER(SEARCH(MID($P$44,1,2),číselníky!H174)))</f>
        <v>0</v>
      </c>
      <c r="AJ174" t="e">
        <f>MATCH(TRUE,INDEX(ikluby,$AJ173+1):enikluby,0)+$AJ173</f>
        <v>#N/A</v>
      </c>
      <c r="AK174" t="str">
        <f t="shared" si="21"/>
        <v/>
      </c>
    </row>
    <row xmlns:x14ac="http://schemas.microsoft.com/office/spreadsheetml/2009/9/ac" r="175" x14ac:dyDescent="0.2">
      <c r="AI175" t="b">
        <f>AND($P$44&lt;&gt;"",ISNUMBER(SEARCH(MID($P$44,1,2),číselníky!H175)))</f>
        <v>0</v>
      </c>
      <c r="AJ175" t="e">
        <f>MATCH(TRUE,INDEX(ikluby,$AJ174+1):enikluby,0)+$AJ174</f>
        <v>#N/A</v>
      </c>
      <c r="AK175" t="str">
        <f t="shared" si="21"/>
        <v/>
      </c>
    </row>
    <row xmlns:x14ac="http://schemas.microsoft.com/office/spreadsheetml/2009/9/ac" r="176" x14ac:dyDescent="0.2">
      <c r="AI176" t="b">
        <f>AND($P$44&lt;&gt;"",ISNUMBER(SEARCH(MID($P$44,1,2),číselníky!H176)))</f>
        <v>0</v>
      </c>
      <c r="AJ176" t="e">
        <f>MATCH(TRUE,INDEX(ikluby,$AJ175+1):enikluby,0)+$AJ175</f>
        <v>#N/A</v>
      </c>
      <c r="AK176" t="str">
        <f t="shared" si="21"/>
        <v/>
      </c>
    </row>
    <row xmlns:x14ac="http://schemas.microsoft.com/office/spreadsheetml/2009/9/ac" r="177" x14ac:dyDescent="0.2">
      <c r="AI177" t="b">
        <f>AND($P$44&lt;&gt;"",ISNUMBER(SEARCH(MID($P$44,1,2),číselníky!H177)))</f>
        <v>0</v>
      </c>
      <c r="AJ177" t="e">
        <f>MATCH(TRUE,INDEX(ikluby,$AJ176+1):enikluby,0)+$AJ176</f>
        <v>#N/A</v>
      </c>
      <c r="AK177" t="str">
        <f t="shared" si="21"/>
        <v/>
      </c>
    </row>
    <row xmlns:x14ac="http://schemas.microsoft.com/office/spreadsheetml/2009/9/ac" r="178" x14ac:dyDescent="0.2">
      <c r="AI178" t="b">
        <f>AND($P$44&lt;&gt;"",ISNUMBER(SEARCH(MID($P$44,1,2),číselníky!H178)))</f>
        <v>0</v>
      </c>
      <c r="AJ178" t="e">
        <f>MATCH(TRUE,INDEX(ikluby,$AJ177+1):enikluby,0)+$AJ177</f>
        <v>#N/A</v>
      </c>
      <c r="AK178" t="str">
        <f t="shared" si="21"/>
        <v/>
      </c>
    </row>
    <row xmlns:x14ac="http://schemas.microsoft.com/office/spreadsheetml/2009/9/ac" r="179" x14ac:dyDescent="0.2">
      <c r="AI179" t="b">
        <f>AND($P$44&lt;&gt;"",ISNUMBER(SEARCH(MID($P$44,1,2),číselníky!H179)))</f>
        <v>0</v>
      </c>
      <c r="AJ179" t="e">
        <f>MATCH(TRUE,INDEX(ikluby,$AJ178+1):enikluby,0)+$AJ178</f>
        <v>#N/A</v>
      </c>
      <c r="AK179" t="str">
        <f t="shared" si="21"/>
        <v/>
      </c>
    </row>
    <row xmlns:x14ac="http://schemas.microsoft.com/office/spreadsheetml/2009/9/ac" r="180" x14ac:dyDescent="0.2">
      <c r="AI180" t="b">
        <f>AND($P$44&lt;&gt;"",ISNUMBER(SEARCH(MID($P$44,1,2),číselníky!H180)))</f>
        <v>0</v>
      </c>
      <c r="AJ180" t="e">
        <f>MATCH(TRUE,INDEX(ikluby,$AJ179+1):enikluby,0)+$AJ179</f>
        <v>#N/A</v>
      </c>
      <c r="AK180" t="str">
        <f t="shared" si="21"/>
        <v/>
      </c>
    </row>
    <row xmlns:x14ac="http://schemas.microsoft.com/office/spreadsheetml/2009/9/ac" r="181" x14ac:dyDescent="0.2">
      <c r="AI181" t="b">
        <f>AND($P$44&lt;&gt;"",ISNUMBER(SEARCH(MID($P$44,1,2),číselníky!H181)))</f>
        <v>0</v>
      </c>
      <c r="AJ181" t="e">
        <f>MATCH(TRUE,INDEX(ikluby,$AJ180+1):enikluby,0)+$AJ180</f>
        <v>#N/A</v>
      </c>
      <c r="AK181" t="str">
        <f t="shared" si="21"/>
        <v/>
      </c>
    </row>
    <row xmlns:x14ac="http://schemas.microsoft.com/office/spreadsheetml/2009/9/ac" r="182" x14ac:dyDescent="0.2">
      <c r="AI182" t="b">
        <f>AND($P$44&lt;&gt;"",ISNUMBER(SEARCH(MID($P$44,1,2),číselníky!H182)))</f>
        <v>0</v>
      </c>
      <c r="AJ182" t="e">
        <f>MATCH(TRUE,INDEX(ikluby,$AJ181+1):enikluby,0)+$AJ181</f>
        <v>#N/A</v>
      </c>
      <c r="AK182" t="str">
        <f t="shared" si="21"/>
        <v/>
      </c>
    </row>
    <row xmlns:x14ac="http://schemas.microsoft.com/office/spreadsheetml/2009/9/ac" r="183" x14ac:dyDescent="0.2">
      <c r="AI183" t="b">
        <f>AND($P$44&lt;&gt;"",ISNUMBER(SEARCH(MID($P$44,1,2),číselníky!H183)))</f>
        <v>0</v>
      </c>
      <c r="AJ183" t="e">
        <f>MATCH(TRUE,INDEX(ikluby,$AJ182+1):enikluby,0)+$AJ182</f>
        <v>#N/A</v>
      </c>
      <c r="AK183" t="str">
        <f t="shared" si="21"/>
        <v/>
      </c>
    </row>
    <row xmlns:x14ac="http://schemas.microsoft.com/office/spreadsheetml/2009/9/ac" r="184" x14ac:dyDescent="0.2">
      <c r="AI184" t="b">
        <f>AND($P$44&lt;&gt;"",ISNUMBER(SEARCH(MID($P$44,1,2),číselníky!H184)))</f>
        <v>0</v>
      </c>
      <c r="AJ184" t="e">
        <f>MATCH(TRUE,INDEX(ikluby,$AJ183+1):enikluby,0)+$AJ183</f>
        <v>#N/A</v>
      </c>
      <c r="AK184" t="str">
        <f t="shared" si="21"/>
        <v/>
      </c>
    </row>
    <row xmlns:x14ac="http://schemas.microsoft.com/office/spreadsheetml/2009/9/ac" r="185" x14ac:dyDescent="0.2">
      <c r="AI185" t="b">
        <f>AND($P$44&lt;&gt;"",ISNUMBER(SEARCH(MID($P$44,1,2),číselníky!H185)))</f>
        <v>0</v>
      </c>
      <c r="AJ185" t="e">
        <f>MATCH(TRUE,INDEX(ikluby,$AJ184+1):enikluby,0)+$AJ184</f>
        <v>#N/A</v>
      </c>
      <c r="AK185" t="str">
        <f t="shared" si="21"/>
        <v/>
      </c>
    </row>
    <row xmlns:x14ac="http://schemas.microsoft.com/office/spreadsheetml/2009/9/ac" r="186" x14ac:dyDescent="0.2">
      <c r="AI186" t="b">
        <f>AND($P$44&lt;&gt;"",ISNUMBER(SEARCH(MID($P$44,1,2),číselníky!H186)))</f>
        <v>0</v>
      </c>
      <c r="AJ186" t="e">
        <f>MATCH(TRUE,INDEX(ikluby,$AJ185+1):enikluby,0)+$AJ185</f>
        <v>#N/A</v>
      </c>
      <c r="AK186" t="str">
        <f t="shared" si="21"/>
        <v/>
      </c>
    </row>
    <row xmlns:x14ac="http://schemas.microsoft.com/office/spreadsheetml/2009/9/ac" r="187" x14ac:dyDescent="0.2">
      <c r="AI187" t="b">
        <f>AND($P$44&lt;&gt;"",ISNUMBER(SEARCH(MID($P$44,1,2),číselníky!H187)))</f>
        <v>0</v>
      </c>
      <c r="AJ187" t="e">
        <f>MATCH(TRUE,INDEX(ikluby,$AJ186+1):enikluby,0)+$AJ186</f>
        <v>#N/A</v>
      </c>
      <c r="AK187" t="str">
        <f t="shared" si="21"/>
        <v/>
      </c>
    </row>
    <row xmlns:x14ac="http://schemas.microsoft.com/office/spreadsheetml/2009/9/ac" r="188" x14ac:dyDescent="0.2">
      <c r="AI188" t="b">
        <f>AND($P$44&lt;&gt;"",ISNUMBER(SEARCH(MID($P$44,1,2),číselníky!H188)))</f>
        <v>0</v>
      </c>
      <c r="AJ188" t="e">
        <f>MATCH(TRUE,INDEX(ikluby,$AJ187+1):enikluby,0)+$AJ187</f>
        <v>#N/A</v>
      </c>
      <c r="AK188" t="str">
        <f t="shared" si="21"/>
        <v/>
      </c>
    </row>
    <row xmlns:x14ac="http://schemas.microsoft.com/office/spreadsheetml/2009/9/ac" r="189" x14ac:dyDescent="0.2">
      <c r="AI189" t="b">
        <f>AND($P$44&lt;&gt;"",ISNUMBER(SEARCH(MID($P$44,1,2),číselníky!H189)))</f>
        <v>0</v>
      </c>
      <c r="AJ189" t="e">
        <f>MATCH(TRUE,INDEX(ikluby,$AJ188+1):enikluby,0)+$AJ188</f>
        <v>#N/A</v>
      </c>
      <c r="AK189" t="str">
        <f t="shared" si="21"/>
        <v/>
      </c>
    </row>
    <row xmlns:x14ac="http://schemas.microsoft.com/office/spreadsheetml/2009/9/ac" r="190" x14ac:dyDescent="0.2">
      <c r="AI190" t="b">
        <f>AND($P$44&lt;&gt;"",ISNUMBER(SEARCH(MID($P$44,1,2),číselníky!H190)))</f>
        <v>0</v>
      </c>
      <c r="AJ190" t="e">
        <f>MATCH(TRUE,INDEX(ikluby,$AJ189+1):enikluby,0)+$AJ189</f>
        <v>#N/A</v>
      </c>
      <c r="AK190" t="str">
        <f t="shared" si="21"/>
        <v/>
      </c>
    </row>
    <row xmlns:x14ac="http://schemas.microsoft.com/office/spreadsheetml/2009/9/ac" r="191" x14ac:dyDescent="0.2">
      <c r="AI191" t="b">
        <f>AND($P$44&lt;&gt;"",ISNUMBER(SEARCH(MID($P$44,1,2),číselníky!H191)))</f>
        <v>0</v>
      </c>
      <c r="AJ191" t="e">
        <f>MATCH(TRUE,INDEX(ikluby,$AJ190+1):enikluby,0)+$AJ190</f>
        <v>#N/A</v>
      </c>
      <c r="AK191" t="str">
        <f t="shared" si="21"/>
        <v/>
      </c>
    </row>
    <row xmlns:x14ac="http://schemas.microsoft.com/office/spreadsheetml/2009/9/ac" r="192" x14ac:dyDescent="0.2">
      <c r="AI192" t="b">
        <f>AND($P$44&lt;&gt;"",ISNUMBER(SEARCH(MID($P$44,1,2),číselníky!H192)))</f>
        <v>0</v>
      </c>
      <c r="AJ192" t="e">
        <f>MATCH(TRUE,INDEX(ikluby,$AJ191+1):enikluby,0)+$AJ191</f>
        <v>#N/A</v>
      </c>
      <c r="AK192" t="str">
        <f t="shared" si="21"/>
        <v/>
      </c>
    </row>
    <row xmlns:x14ac="http://schemas.microsoft.com/office/spreadsheetml/2009/9/ac" r="193" x14ac:dyDescent="0.2">
      <c r="AI193" t="b">
        <f>AND($P$44&lt;&gt;"",ISNUMBER(SEARCH(MID($P$44,1,2),číselníky!H193)))</f>
        <v>0</v>
      </c>
      <c r="AJ193" t="e">
        <f>MATCH(TRUE,INDEX(ikluby,$AJ192+1):enikluby,0)+$AJ192</f>
        <v>#N/A</v>
      </c>
      <c r="AK193" t="str">
        <f t="shared" si="21"/>
        <v/>
      </c>
    </row>
    <row xmlns:x14ac="http://schemas.microsoft.com/office/spreadsheetml/2009/9/ac" r="194" x14ac:dyDescent="0.2">
      <c r="AI194" t="b">
        <f>AND($P$44&lt;&gt;"",ISNUMBER(SEARCH(MID($P$44,1,2),číselníky!H194)))</f>
        <v>0</v>
      </c>
      <c r="AJ194" t="e">
        <f>MATCH(TRUE,INDEX(ikluby,$AJ193+1):enikluby,0)+$AJ193</f>
        <v>#N/A</v>
      </c>
      <c r="AK194" t="str">
        <f t="shared" ref="AK194:AK257" si="22">IF(ISNUMBER(AJ194),INDEX(Oddil,AJ194),"")</f>
        <v/>
      </c>
    </row>
    <row xmlns:x14ac="http://schemas.microsoft.com/office/spreadsheetml/2009/9/ac" r="195" x14ac:dyDescent="0.2">
      <c r="AI195" t="b">
        <f>AND($P$44&lt;&gt;"",ISNUMBER(SEARCH(MID($P$44,1,2),číselníky!H195)))</f>
        <v>0</v>
      </c>
      <c r="AJ195" t="e">
        <f>MATCH(TRUE,INDEX(ikluby,$AJ194+1):enikluby,0)+$AJ194</f>
        <v>#N/A</v>
      </c>
      <c r="AK195" t="str">
        <f t="shared" si="22"/>
        <v/>
      </c>
    </row>
    <row xmlns:x14ac="http://schemas.microsoft.com/office/spreadsheetml/2009/9/ac" r="196" x14ac:dyDescent="0.2">
      <c r="AI196" t="b">
        <f>AND($P$44&lt;&gt;"",ISNUMBER(SEARCH(MID($P$44,1,2),číselníky!H196)))</f>
        <v>0</v>
      </c>
      <c r="AJ196" t="e">
        <f>MATCH(TRUE,INDEX(ikluby,$AJ195+1):enikluby,0)+$AJ195</f>
        <v>#N/A</v>
      </c>
      <c r="AK196" t="str">
        <f t="shared" si="22"/>
        <v/>
      </c>
    </row>
    <row xmlns:x14ac="http://schemas.microsoft.com/office/spreadsheetml/2009/9/ac" r="197" x14ac:dyDescent="0.2">
      <c r="AI197" t="b">
        <f>AND($P$44&lt;&gt;"",ISNUMBER(SEARCH(MID($P$44,1,2),číselníky!H197)))</f>
        <v>0</v>
      </c>
      <c r="AJ197" t="e">
        <f>MATCH(TRUE,INDEX(ikluby,$AJ196+1):enikluby,0)+$AJ196</f>
        <v>#N/A</v>
      </c>
      <c r="AK197" t="str">
        <f t="shared" si="22"/>
        <v/>
      </c>
    </row>
    <row xmlns:x14ac="http://schemas.microsoft.com/office/spreadsheetml/2009/9/ac" r="198" x14ac:dyDescent="0.2">
      <c r="AI198" t="b">
        <f>AND($P$44&lt;&gt;"",ISNUMBER(SEARCH(MID($P$44,1,2),číselníky!H198)))</f>
        <v>0</v>
      </c>
      <c r="AJ198" t="e">
        <f>MATCH(TRUE,INDEX(ikluby,$AJ197+1):enikluby,0)+$AJ197</f>
        <v>#N/A</v>
      </c>
      <c r="AK198" t="str">
        <f t="shared" si="22"/>
        <v/>
      </c>
    </row>
    <row xmlns:x14ac="http://schemas.microsoft.com/office/spreadsheetml/2009/9/ac" r="199" x14ac:dyDescent="0.2">
      <c r="AI199" t="b">
        <f>AND($P$44&lt;&gt;"",ISNUMBER(SEARCH(MID($P$44,1,2),číselníky!H199)))</f>
        <v>0</v>
      </c>
      <c r="AJ199" t="e">
        <f>MATCH(TRUE,INDEX(ikluby,$AJ198+1):enikluby,0)+$AJ198</f>
        <v>#N/A</v>
      </c>
      <c r="AK199" t="str">
        <f t="shared" si="22"/>
        <v/>
      </c>
    </row>
    <row xmlns:x14ac="http://schemas.microsoft.com/office/spreadsheetml/2009/9/ac" r="200" x14ac:dyDescent="0.2">
      <c r="AI200" t="b">
        <f>AND($P$44&lt;&gt;"",ISNUMBER(SEARCH(MID($P$44,1,2),číselníky!H200)))</f>
        <v>0</v>
      </c>
      <c r="AJ200" t="e">
        <f>MATCH(TRUE,INDEX(ikluby,$AJ199+1):enikluby,0)+$AJ199</f>
        <v>#N/A</v>
      </c>
      <c r="AK200" t="str">
        <f t="shared" si="22"/>
        <v/>
      </c>
    </row>
    <row xmlns:x14ac="http://schemas.microsoft.com/office/spreadsheetml/2009/9/ac" r="201" x14ac:dyDescent="0.2">
      <c r="AI201" t="b">
        <f>AND($P$44&lt;&gt;"",ISNUMBER(SEARCH(MID($P$44,1,2),číselníky!H201)))</f>
        <v>0</v>
      </c>
      <c r="AJ201" t="e">
        <f>MATCH(TRUE,INDEX(ikluby,$AJ200+1):enikluby,0)+$AJ200</f>
        <v>#N/A</v>
      </c>
      <c r="AK201" t="str">
        <f t="shared" si="22"/>
        <v/>
      </c>
    </row>
    <row xmlns:x14ac="http://schemas.microsoft.com/office/spreadsheetml/2009/9/ac" r="202" x14ac:dyDescent="0.2">
      <c r="AI202" t="b">
        <f>AND($P$44&lt;&gt;"",ISNUMBER(SEARCH(MID($P$44,1,2),číselníky!H202)))</f>
        <v>0</v>
      </c>
      <c r="AJ202" t="e">
        <f>MATCH(TRUE,INDEX(ikluby,$AJ201+1):enikluby,0)+$AJ201</f>
        <v>#N/A</v>
      </c>
      <c r="AK202" t="str">
        <f t="shared" si="22"/>
        <v/>
      </c>
    </row>
    <row xmlns:x14ac="http://schemas.microsoft.com/office/spreadsheetml/2009/9/ac" r="203" x14ac:dyDescent="0.2">
      <c r="AI203" t="b">
        <f>AND($P$44&lt;&gt;"",ISNUMBER(SEARCH(MID($P$44,1,2),číselníky!H203)))</f>
        <v>0</v>
      </c>
      <c r="AJ203" t="e">
        <f>MATCH(TRUE,INDEX(ikluby,$AJ202+1):enikluby,0)+$AJ202</f>
        <v>#N/A</v>
      </c>
      <c r="AK203" t="str">
        <f t="shared" si="22"/>
        <v/>
      </c>
    </row>
    <row xmlns:x14ac="http://schemas.microsoft.com/office/spreadsheetml/2009/9/ac" r="204" x14ac:dyDescent="0.2">
      <c r="AI204" t="b">
        <f>AND($P$44&lt;&gt;"",ISNUMBER(SEARCH(MID($P$44,1,2),číselníky!H204)))</f>
        <v>0</v>
      </c>
      <c r="AJ204" t="e">
        <f>MATCH(TRUE,INDEX(ikluby,$AJ203+1):enikluby,0)+$AJ203</f>
        <v>#N/A</v>
      </c>
      <c r="AK204" t="str">
        <f t="shared" si="22"/>
        <v/>
      </c>
    </row>
    <row xmlns:x14ac="http://schemas.microsoft.com/office/spreadsheetml/2009/9/ac" r="205" x14ac:dyDescent="0.2">
      <c r="AI205" t="b">
        <f>AND($P$44&lt;&gt;"",ISNUMBER(SEARCH(MID($P$44,1,2),číselníky!H205)))</f>
        <v>0</v>
      </c>
      <c r="AJ205" t="e">
        <f>MATCH(TRUE,INDEX(ikluby,$AJ204+1):enikluby,0)+$AJ204</f>
        <v>#N/A</v>
      </c>
      <c r="AK205" t="str">
        <f t="shared" si="22"/>
        <v/>
      </c>
    </row>
    <row xmlns:x14ac="http://schemas.microsoft.com/office/spreadsheetml/2009/9/ac" r="206" x14ac:dyDescent="0.2">
      <c r="AI206" t="b">
        <f>AND($P$44&lt;&gt;"",ISNUMBER(SEARCH(MID($P$44,1,2),číselníky!H206)))</f>
        <v>0</v>
      </c>
      <c r="AJ206" t="e">
        <f>MATCH(TRUE,INDEX(ikluby,$AJ205+1):enikluby,0)+$AJ205</f>
        <v>#N/A</v>
      </c>
      <c r="AK206" t="str">
        <f t="shared" si="22"/>
        <v/>
      </c>
    </row>
    <row xmlns:x14ac="http://schemas.microsoft.com/office/spreadsheetml/2009/9/ac" r="207" x14ac:dyDescent="0.2">
      <c r="AI207" t="b">
        <f>AND($P$44&lt;&gt;"",ISNUMBER(SEARCH(MID($P$44,1,2),číselníky!H207)))</f>
        <v>0</v>
      </c>
      <c r="AJ207" t="e">
        <f>MATCH(TRUE,INDEX(ikluby,$AJ206+1):enikluby,0)+$AJ206</f>
        <v>#N/A</v>
      </c>
      <c r="AK207" t="str">
        <f t="shared" si="22"/>
        <v/>
      </c>
    </row>
    <row xmlns:x14ac="http://schemas.microsoft.com/office/spreadsheetml/2009/9/ac" r="208" x14ac:dyDescent="0.2">
      <c r="AI208" t="b">
        <f>AND($P$44&lt;&gt;"",ISNUMBER(SEARCH(MID($P$44,1,2),číselníky!H208)))</f>
        <v>0</v>
      </c>
      <c r="AJ208" t="e">
        <f>MATCH(TRUE,INDEX(ikluby,$AJ207+1):enikluby,0)+$AJ207</f>
        <v>#N/A</v>
      </c>
      <c r="AK208" t="str">
        <f t="shared" si="22"/>
        <v/>
      </c>
    </row>
    <row xmlns:x14ac="http://schemas.microsoft.com/office/spreadsheetml/2009/9/ac" r="209" x14ac:dyDescent="0.2">
      <c r="AI209" t="b">
        <f>AND($P$44&lt;&gt;"",ISNUMBER(SEARCH(MID($P$44,1,2),číselníky!H209)))</f>
        <v>0</v>
      </c>
      <c r="AJ209" t="e">
        <f>MATCH(TRUE,INDEX(ikluby,$AJ208+1):enikluby,0)+$AJ208</f>
        <v>#N/A</v>
      </c>
      <c r="AK209" t="str">
        <f t="shared" si="22"/>
        <v/>
      </c>
    </row>
    <row xmlns:x14ac="http://schemas.microsoft.com/office/spreadsheetml/2009/9/ac" r="210" x14ac:dyDescent="0.2">
      <c r="AI210" t="b">
        <f>AND($P$44&lt;&gt;"",ISNUMBER(SEARCH(MID($P$44,1,2),číselníky!H210)))</f>
        <v>0</v>
      </c>
      <c r="AJ210" t="e">
        <f>MATCH(TRUE,INDEX(ikluby,$AJ209+1):enikluby,0)+$AJ209</f>
        <v>#N/A</v>
      </c>
      <c r="AK210" t="str">
        <f t="shared" si="22"/>
        <v/>
      </c>
    </row>
    <row xmlns:x14ac="http://schemas.microsoft.com/office/spreadsheetml/2009/9/ac" r="211" x14ac:dyDescent="0.2">
      <c r="AI211" t="b">
        <f>AND($P$44&lt;&gt;"",ISNUMBER(SEARCH(MID($P$44,1,2),číselníky!H211)))</f>
        <v>0</v>
      </c>
      <c r="AJ211" t="e">
        <f>MATCH(TRUE,INDEX(ikluby,$AJ210+1):enikluby,0)+$AJ210</f>
        <v>#N/A</v>
      </c>
      <c r="AK211" t="str">
        <f t="shared" si="22"/>
        <v/>
      </c>
    </row>
    <row xmlns:x14ac="http://schemas.microsoft.com/office/spreadsheetml/2009/9/ac" r="212" x14ac:dyDescent="0.2">
      <c r="AI212" t="b">
        <f>AND($P$44&lt;&gt;"",ISNUMBER(SEARCH(MID($P$44,1,2),číselníky!H212)))</f>
        <v>0</v>
      </c>
      <c r="AJ212" t="e">
        <f>MATCH(TRUE,INDEX(ikluby,$AJ211+1):enikluby,0)+$AJ211</f>
        <v>#N/A</v>
      </c>
      <c r="AK212" t="str">
        <f t="shared" si="22"/>
        <v/>
      </c>
    </row>
    <row xmlns:x14ac="http://schemas.microsoft.com/office/spreadsheetml/2009/9/ac" r="213" x14ac:dyDescent="0.2">
      <c r="AI213" t="b">
        <f>AND($P$44&lt;&gt;"",ISNUMBER(SEARCH(MID($P$44,1,2),číselníky!H213)))</f>
        <v>0</v>
      </c>
      <c r="AJ213" t="e">
        <f>MATCH(TRUE,INDEX(ikluby,$AJ212+1):enikluby,0)+$AJ212</f>
        <v>#N/A</v>
      </c>
      <c r="AK213" t="str">
        <f t="shared" si="22"/>
        <v/>
      </c>
    </row>
    <row xmlns:x14ac="http://schemas.microsoft.com/office/spreadsheetml/2009/9/ac" r="214" x14ac:dyDescent="0.2">
      <c r="AI214" t="b">
        <f>AND($P$44&lt;&gt;"",ISNUMBER(SEARCH(MID($P$44,1,2),číselníky!H214)))</f>
        <v>0</v>
      </c>
      <c r="AJ214" t="e">
        <f>MATCH(TRUE,INDEX(ikluby,$AJ213+1):enikluby,0)+$AJ213</f>
        <v>#N/A</v>
      </c>
      <c r="AK214" t="str">
        <f t="shared" si="22"/>
        <v/>
      </c>
    </row>
    <row xmlns:x14ac="http://schemas.microsoft.com/office/spreadsheetml/2009/9/ac" r="215" x14ac:dyDescent="0.2">
      <c r="AI215" t="b">
        <f>AND($P$44&lt;&gt;"",ISNUMBER(SEARCH(MID($P$44,1,2),číselníky!H215)))</f>
        <v>0</v>
      </c>
      <c r="AJ215" t="e">
        <f>MATCH(TRUE,INDEX(ikluby,$AJ214+1):enikluby,0)+$AJ214</f>
        <v>#N/A</v>
      </c>
      <c r="AK215" t="str">
        <f t="shared" si="22"/>
        <v/>
      </c>
    </row>
    <row xmlns:x14ac="http://schemas.microsoft.com/office/spreadsheetml/2009/9/ac" r="216" x14ac:dyDescent="0.2">
      <c r="AI216" t="b">
        <f>AND($P$44&lt;&gt;"",ISNUMBER(SEARCH(MID($P$44,1,2),číselníky!H216)))</f>
        <v>0</v>
      </c>
      <c r="AJ216" t="e">
        <f>MATCH(TRUE,INDEX(ikluby,$AJ215+1):enikluby,0)+$AJ215</f>
        <v>#N/A</v>
      </c>
      <c r="AK216" t="str">
        <f t="shared" si="22"/>
        <v/>
      </c>
    </row>
    <row xmlns:x14ac="http://schemas.microsoft.com/office/spreadsheetml/2009/9/ac" r="217" x14ac:dyDescent="0.2">
      <c r="AI217" t="b">
        <f>AND($P$44&lt;&gt;"",ISNUMBER(SEARCH(MID($P$44,1,2),číselníky!H217)))</f>
        <v>0</v>
      </c>
      <c r="AJ217" t="e">
        <f>MATCH(TRUE,INDEX(ikluby,$AJ216+1):enikluby,0)+$AJ216</f>
        <v>#N/A</v>
      </c>
      <c r="AK217" t="str">
        <f t="shared" si="22"/>
        <v/>
      </c>
    </row>
    <row xmlns:x14ac="http://schemas.microsoft.com/office/spreadsheetml/2009/9/ac" r="218" x14ac:dyDescent="0.2">
      <c r="AI218" t="b">
        <f>AND($P$44&lt;&gt;"",ISNUMBER(SEARCH(MID($P$44,1,2),číselníky!H218)))</f>
        <v>0</v>
      </c>
      <c r="AJ218" t="e">
        <f>MATCH(TRUE,INDEX(ikluby,$AJ217+1):enikluby,0)+$AJ217</f>
        <v>#N/A</v>
      </c>
      <c r="AK218" t="str">
        <f t="shared" si="22"/>
        <v/>
      </c>
    </row>
    <row xmlns:x14ac="http://schemas.microsoft.com/office/spreadsheetml/2009/9/ac" r="219" x14ac:dyDescent="0.2">
      <c r="AI219" t="b">
        <f>AND($P$44&lt;&gt;"",ISNUMBER(SEARCH(MID($P$44,1,2),číselníky!H219)))</f>
        <v>0</v>
      </c>
      <c r="AJ219" t="e">
        <f>MATCH(TRUE,INDEX(ikluby,$AJ218+1):enikluby,0)+$AJ218</f>
        <v>#N/A</v>
      </c>
      <c r="AK219" t="str">
        <f t="shared" si="22"/>
        <v/>
      </c>
    </row>
    <row xmlns:x14ac="http://schemas.microsoft.com/office/spreadsheetml/2009/9/ac" r="220" x14ac:dyDescent="0.2">
      <c r="AI220" t="b">
        <f>AND($P$44&lt;&gt;"",ISNUMBER(SEARCH(MID($P$44,1,2),číselníky!H220)))</f>
        <v>0</v>
      </c>
      <c r="AJ220" t="e">
        <f>MATCH(TRUE,INDEX(ikluby,$AJ219+1):enikluby,0)+$AJ219</f>
        <v>#N/A</v>
      </c>
      <c r="AK220" t="str">
        <f t="shared" si="22"/>
        <v/>
      </c>
    </row>
    <row xmlns:x14ac="http://schemas.microsoft.com/office/spreadsheetml/2009/9/ac" r="221" x14ac:dyDescent="0.2">
      <c r="AI221" t="b">
        <f>AND($P$44&lt;&gt;"",ISNUMBER(SEARCH(MID($P$44,1,2),číselníky!H221)))</f>
        <v>0</v>
      </c>
      <c r="AJ221" t="e">
        <f>MATCH(TRUE,INDEX(ikluby,$AJ220+1):enikluby,0)+$AJ220</f>
        <v>#N/A</v>
      </c>
      <c r="AK221" t="str">
        <f t="shared" si="22"/>
        <v/>
      </c>
    </row>
    <row xmlns:x14ac="http://schemas.microsoft.com/office/spreadsheetml/2009/9/ac" r="222" x14ac:dyDescent="0.2">
      <c r="AI222" t="b">
        <f>AND($P$44&lt;&gt;"",ISNUMBER(SEARCH(MID($P$44,1,2),číselníky!H222)))</f>
        <v>0</v>
      </c>
      <c r="AJ222" t="e">
        <f>MATCH(TRUE,INDEX(ikluby,$AJ221+1):enikluby,0)+$AJ221</f>
        <v>#N/A</v>
      </c>
      <c r="AK222" t="str">
        <f t="shared" si="22"/>
        <v/>
      </c>
    </row>
    <row xmlns:x14ac="http://schemas.microsoft.com/office/spreadsheetml/2009/9/ac" r="223" x14ac:dyDescent="0.2">
      <c r="AI223" t="b">
        <f>AND($P$44&lt;&gt;"",ISNUMBER(SEARCH(MID($P$44,1,2),číselníky!H223)))</f>
        <v>0</v>
      </c>
      <c r="AJ223" t="e">
        <f>MATCH(TRUE,INDEX(ikluby,$AJ222+1):enikluby,0)+$AJ222</f>
        <v>#N/A</v>
      </c>
      <c r="AK223" t="str">
        <f t="shared" si="22"/>
        <v/>
      </c>
    </row>
    <row xmlns:x14ac="http://schemas.microsoft.com/office/spreadsheetml/2009/9/ac" r="224" x14ac:dyDescent="0.2">
      <c r="AI224" t="b">
        <f>AND($P$44&lt;&gt;"",ISNUMBER(SEARCH(MID($P$44,1,2),číselníky!H224)))</f>
        <v>0</v>
      </c>
      <c r="AJ224" t="e">
        <f>MATCH(TRUE,INDEX(ikluby,$AJ223+1):enikluby,0)+$AJ223</f>
        <v>#N/A</v>
      </c>
      <c r="AK224" t="str">
        <f t="shared" si="22"/>
        <v/>
      </c>
    </row>
    <row xmlns:x14ac="http://schemas.microsoft.com/office/spreadsheetml/2009/9/ac" r="225" x14ac:dyDescent="0.2">
      <c r="AI225" t="b">
        <f>AND($P$44&lt;&gt;"",ISNUMBER(SEARCH(MID($P$44,1,2),číselníky!H225)))</f>
        <v>0</v>
      </c>
      <c r="AJ225" t="e">
        <f>MATCH(TRUE,INDEX(ikluby,$AJ224+1):enikluby,0)+$AJ224</f>
        <v>#N/A</v>
      </c>
      <c r="AK225" t="str">
        <f t="shared" si="22"/>
        <v/>
      </c>
    </row>
    <row xmlns:x14ac="http://schemas.microsoft.com/office/spreadsheetml/2009/9/ac" r="226" x14ac:dyDescent="0.2">
      <c r="AI226" t="b">
        <f>AND($P$44&lt;&gt;"",ISNUMBER(SEARCH(MID($P$44,1,2),číselníky!H226)))</f>
        <v>0</v>
      </c>
      <c r="AJ226" t="e">
        <f>MATCH(TRUE,INDEX(ikluby,$AJ225+1):enikluby,0)+$AJ225</f>
        <v>#N/A</v>
      </c>
      <c r="AK226" t="str">
        <f t="shared" si="22"/>
        <v/>
      </c>
    </row>
    <row xmlns:x14ac="http://schemas.microsoft.com/office/spreadsheetml/2009/9/ac" r="227" x14ac:dyDescent="0.2">
      <c r="AI227" t="b">
        <f>AND($P$44&lt;&gt;"",ISNUMBER(SEARCH(MID($P$44,1,2),číselníky!H227)))</f>
        <v>0</v>
      </c>
      <c r="AJ227" t="e">
        <f>MATCH(TRUE,INDEX(ikluby,$AJ226+1):enikluby,0)+$AJ226</f>
        <v>#N/A</v>
      </c>
      <c r="AK227" t="str">
        <f t="shared" si="22"/>
        <v/>
      </c>
    </row>
    <row xmlns:x14ac="http://schemas.microsoft.com/office/spreadsheetml/2009/9/ac" r="228" x14ac:dyDescent="0.2">
      <c r="AI228" t="b">
        <f>AND($P$44&lt;&gt;"",ISNUMBER(SEARCH(MID($P$44,1,2),číselníky!H228)))</f>
        <v>0</v>
      </c>
      <c r="AJ228" t="e">
        <f>MATCH(TRUE,INDEX(ikluby,$AJ227+1):enikluby,0)+$AJ227</f>
        <v>#N/A</v>
      </c>
      <c r="AK228" t="str">
        <f t="shared" si="22"/>
        <v/>
      </c>
    </row>
    <row xmlns:x14ac="http://schemas.microsoft.com/office/spreadsheetml/2009/9/ac" r="229" x14ac:dyDescent="0.2">
      <c r="AI229" t="b">
        <f>AND($P$44&lt;&gt;"",ISNUMBER(SEARCH(MID($P$44,1,2),číselníky!H229)))</f>
        <v>0</v>
      </c>
      <c r="AJ229" t="e">
        <f>MATCH(TRUE,INDEX(ikluby,$AJ228+1):enikluby,0)+$AJ228</f>
        <v>#N/A</v>
      </c>
      <c r="AK229" t="str">
        <f t="shared" si="22"/>
        <v/>
      </c>
    </row>
    <row xmlns:x14ac="http://schemas.microsoft.com/office/spreadsheetml/2009/9/ac" r="230" x14ac:dyDescent="0.2">
      <c r="AI230" t="b">
        <f>AND($P$44&lt;&gt;"",ISNUMBER(SEARCH(MID($P$44,1,2),číselníky!H230)))</f>
        <v>0</v>
      </c>
      <c r="AJ230" t="e">
        <f>MATCH(TRUE,INDEX(ikluby,$AJ229+1):enikluby,0)+$AJ229</f>
        <v>#N/A</v>
      </c>
      <c r="AK230" t="str">
        <f t="shared" si="22"/>
        <v/>
      </c>
    </row>
    <row xmlns:x14ac="http://schemas.microsoft.com/office/spreadsheetml/2009/9/ac" r="231" x14ac:dyDescent="0.2">
      <c r="AI231" t="b">
        <f>AND($P$44&lt;&gt;"",ISNUMBER(SEARCH(MID($P$44,1,2),číselníky!H231)))</f>
        <v>0</v>
      </c>
      <c r="AJ231" t="e">
        <f>MATCH(TRUE,INDEX(ikluby,$AJ230+1):enikluby,0)+$AJ230</f>
        <v>#N/A</v>
      </c>
      <c r="AK231" t="str">
        <f t="shared" si="22"/>
        <v/>
      </c>
    </row>
    <row xmlns:x14ac="http://schemas.microsoft.com/office/spreadsheetml/2009/9/ac" r="232" x14ac:dyDescent="0.2">
      <c r="AI232" t="b">
        <f>AND($P$44&lt;&gt;"",ISNUMBER(SEARCH(MID($P$44,1,2),číselníky!H232)))</f>
        <v>0</v>
      </c>
      <c r="AJ232" t="e">
        <f>MATCH(TRUE,INDEX(ikluby,$AJ231+1):enikluby,0)+$AJ231</f>
        <v>#N/A</v>
      </c>
      <c r="AK232" t="str">
        <f t="shared" si="22"/>
        <v/>
      </c>
    </row>
    <row xmlns:x14ac="http://schemas.microsoft.com/office/spreadsheetml/2009/9/ac" r="233" x14ac:dyDescent="0.2">
      <c r="AI233" t="b">
        <f>AND($P$44&lt;&gt;"",ISNUMBER(SEARCH(MID($P$44,1,2),číselníky!H233)))</f>
        <v>0</v>
      </c>
      <c r="AJ233" t="e">
        <f>MATCH(TRUE,INDEX(ikluby,$AJ232+1):enikluby,0)+$AJ232</f>
        <v>#N/A</v>
      </c>
      <c r="AK233" t="str">
        <f t="shared" si="22"/>
        <v/>
      </c>
    </row>
    <row xmlns:x14ac="http://schemas.microsoft.com/office/spreadsheetml/2009/9/ac" r="234" x14ac:dyDescent="0.2">
      <c r="AI234" t="b">
        <f>AND($P$44&lt;&gt;"",ISNUMBER(SEARCH(MID($P$44,1,2),číselníky!H234)))</f>
        <v>0</v>
      </c>
      <c r="AJ234" t="e">
        <f>MATCH(TRUE,INDEX(ikluby,$AJ233+1):enikluby,0)+$AJ233</f>
        <v>#N/A</v>
      </c>
      <c r="AK234" t="str">
        <f t="shared" si="22"/>
        <v/>
      </c>
    </row>
    <row xmlns:x14ac="http://schemas.microsoft.com/office/spreadsheetml/2009/9/ac" r="235" x14ac:dyDescent="0.2">
      <c r="AI235" t="b">
        <f>AND($P$44&lt;&gt;"",ISNUMBER(SEARCH(MID($P$44,1,2),číselníky!H235)))</f>
        <v>0</v>
      </c>
      <c r="AJ235" t="e">
        <f>MATCH(TRUE,INDEX(ikluby,$AJ234+1):enikluby,0)+$AJ234</f>
        <v>#N/A</v>
      </c>
      <c r="AK235" t="str">
        <f t="shared" si="22"/>
        <v/>
      </c>
    </row>
    <row xmlns:x14ac="http://schemas.microsoft.com/office/spreadsheetml/2009/9/ac" r="236" x14ac:dyDescent="0.2">
      <c r="AI236" t="b">
        <f>AND($P$44&lt;&gt;"",ISNUMBER(SEARCH(MID($P$44,1,2),číselníky!H236)))</f>
        <v>0</v>
      </c>
      <c r="AJ236" t="e">
        <f>MATCH(TRUE,INDEX(ikluby,$AJ235+1):enikluby,0)+$AJ235</f>
        <v>#N/A</v>
      </c>
      <c r="AK236" t="str">
        <f t="shared" si="22"/>
        <v/>
      </c>
    </row>
    <row xmlns:x14ac="http://schemas.microsoft.com/office/spreadsheetml/2009/9/ac" r="237" x14ac:dyDescent="0.2">
      <c r="AI237" t="b">
        <f>AND($P$44&lt;&gt;"",ISNUMBER(SEARCH(MID($P$44,1,2),číselníky!H237)))</f>
        <v>0</v>
      </c>
      <c r="AJ237" t="e">
        <f>MATCH(TRUE,INDEX(ikluby,$AJ236+1):enikluby,0)+$AJ236</f>
        <v>#N/A</v>
      </c>
      <c r="AK237" t="str">
        <f t="shared" si="22"/>
        <v/>
      </c>
    </row>
    <row xmlns:x14ac="http://schemas.microsoft.com/office/spreadsheetml/2009/9/ac" r="238" x14ac:dyDescent="0.2">
      <c r="AI238" t="b">
        <f>AND($P$44&lt;&gt;"",ISNUMBER(SEARCH(MID($P$44,1,2),číselníky!H238)))</f>
        <v>0</v>
      </c>
      <c r="AJ238" t="e">
        <f>MATCH(TRUE,INDEX(ikluby,$AJ237+1):enikluby,0)+$AJ237</f>
        <v>#N/A</v>
      </c>
      <c r="AK238" t="str">
        <f t="shared" si="22"/>
        <v/>
      </c>
    </row>
    <row xmlns:x14ac="http://schemas.microsoft.com/office/spreadsheetml/2009/9/ac" r="239" x14ac:dyDescent="0.2">
      <c r="AI239" t="b">
        <f>AND($P$44&lt;&gt;"",ISNUMBER(SEARCH(MID($P$44,1,2),číselníky!H239)))</f>
        <v>0</v>
      </c>
      <c r="AJ239" t="e">
        <f>MATCH(TRUE,INDEX(ikluby,$AJ238+1):enikluby,0)+$AJ238</f>
        <v>#N/A</v>
      </c>
      <c r="AK239" t="str">
        <f t="shared" si="22"/>
        <v/>
      </c>
    </row>
    <row xmlns:x14ac="http://schemas.microsoft.com/office/spreadsheetml/2009/9/ac" r="240" x14ac:dyDescent="0.2">
      <c r="AI240" t="b">
        <f>AND($P$44&lt;&gt;"",ISNUMBER(SEARCH(MID($P$44,1,2),číselníky!H240)))</f>
        <v>0</v>
      </c>
      <c r="AJ240" t="e">
        <f>MATCH(TRUE,INDEX(ikluby,$AJ239+1):enikluby,0)+$AJ239</f>
        <v>#N/A</v>
      </c>
      <c r="AK240" t="str">
        <f t="shared" si="22"/>
        <v/>
      </c>
    </row>
    <row xmlns:x14ac="http://schemas.microsoft.com/office/spreadsheetml/2009/9/ac" r="241" x14ac:dyDescent="0.2">
      <c r="AI241" t="b">
        <f>AND($P$44&lt;&gt;"",ISNUMBER(SEARCH(MID($P$44,1,2),číselníky!H241)))</f>
        <v>0</v>
      </c>
      <c r="AJ241" t="e">
        <f>MATCH(TRUE,INDEX(ikluby,$AJ240+1):enikluby,0)+$AJ240</f>
        <v>#N/A</v>
      </c>
      <c r="AK241" t="str">
        <f t="shared" si="22"/>
        <v/>
      </c>
    </row>
    <row xmlns:x14ac="http://schemas.microsoft.com/office/spreadsheetml/2009/9/ac" r="242" x14ac:dyDescent="0.2">
      <c r="AI242" t="b">
        <f>AND($P$44&lt;&gt;"",ISNUMBER(SEARCH(MID($P$44,1,2),číselníky!H242)))</f>
        <v>0</v>
      </c>
      <c r="AJ242" t="e">
        <f>MATCH(TRUE,INDEX(ikluby,$AJ241+1):enikluby,0)+$AJ241</f>
        <v>#N/A</v>
      </c>
      <c r="AK242" t="str">
        <f t="shared" si="22"/>
        <v/>
      </c>
    </row>
    <row xmlns:x14ac="http://schemas.microsoft.com/office/spreadsheetml/2009/9/ac" r="243" x14ac:dyDescent="0.2">
      <c r="AI243" t="b">
        <f>AND($P$44&lt;&gt;"",ISNUMBER(SEARCH(MID($P$44,1,2),číselníky!H243)))</f>
        <v>0</v>
      </c>
      <c r="AJ243" t="e">
        <f>MATCH(TRUE,INDEX(ikluby,$AJ242+1):enikluby,0)+$AJ242</f>
        <v>#N/A</v>
      </c>
      <c r="AK243" t="str">
        <f t="shared" si="22"/>
        <v/>
      </c>
    </row>
    <row xmlns:x14ac="http://schemas.microsoft.com/office/spreadsheetml/2009/9/ac" r="244" x14ac:dyDescent="0.2">
      <c r="AI244" t="b">
        <f>AND($P$44&lt;&gt;"",ISNUMBER(SEARCH(MID($P$44,1,2),číselníky!H244)))</f>
        <v>0</v>
      </c>
      <c r="AJ244" t="e">
        <f>MATCH(TRUE,INDEX(ikluby,$AJ243+1):enikluby,0)+$AJ243</f>
        <v>#N/A</v>
      </c>
      <c r="AK244" t="str">
        <f t="shared" si="22"/>
        <v/>
      </c>
    </row>
    <row xmlns:x14ac="http://schemas.microsoft.com/office/spreadsheetml/2009/9/ac" r="245" x14ac:dyDescent="0.2">
      <c r="AI245" t="b">
        <f>AND($P$44&lt;&gt;"",ISNUMBER(SEARCH(MID($P$44,1,2),číselníky!H245)))</f>
        <v>0</v>
      </c>
      <c r="AJ245" t="e">
        <f>MATCH(TRUE,INDEX(ikluby,$AJ244+1):enikluby,0)+$AJ244</f>
        <v>#N/A</v>
      </c>
      <c r="AK245" t="str">
        <f t="shared" si="22"/>
        <v/>
      </c>
    </row>
    <row xmlns:x14ac="http://schemas.microsoft.com/office/spreadsheetml/2009/9/ac" r="246" x14ac:dyDescent="0.2">
      <c r="AI246" t="b">
        <f>AND($P$44&lt;&gt;"",ISNUMBER(SEARCH(MID($P$44,1,2),číselníky!H246)))</f>
        <v>0</v>
      </c>
      <c r="AJ246" t="e">
        <f>MATCH(TRUE,INDEX(ikluby,$AJ245+1):enikluby,0)+$AJ245</f>
        <v>#N/A</v>
      </c>
      <c r="AK246" t="str">
        <f t="shared" si="22"/>
        <v/>
      </c>
    </row>
    <row xmlns:x14ac="http://schemas.microsoft.com/office/spreadsheetml/2009/9/ac" r="247" x14ac:dyDescent="0.2">
      <c r="AI247" t="b">
        <f>AND($P$44&lt;&gt;"",ISNUMBER(SEARCH(MID($P$44,1,2),číselníky!H247)))</f>
        <v>0</v>
      </c>
      <c r="AJ247" t="e">
        <f>MATCH(TRUE,INDEX(ikluby,$AJ246+1):enikluby,0)+$AJ246</f>
        <v>#N/A</v>
      </c>
      <c r="AK247" t="str">
        <f t="shared" si="22"/>
        <v/>
      </c>
    </row>
    <row xmlns:x14ac="http://schemas.microsoft.com/office/spreadsheetml/2009/9/ac" r="248" x14ac:dyDescent="0.2">
      <c r="AI248" t="b">
        <f>AND($P$44&lt;&gt;"",ISNUMBER(SEARCH(MID($P$44,1,2),číselníky!H248)))</f>
        <v>0</v>
      </c>
      <c r="AJ248" t="e">
        <f>MATCH(TRUE,INDEX(ikluby,$AJ247+1):enikluby,0)+$AJ247</f>
        <v>#N/A</v>
      </c>
      <c r="AK248" t="str">
        <f t="shared" si="22"/>
        <v/>
      </c>
    </row>
    <row xmlns:x14ac="http://schemas.microsoft.com/office/spreadsheetml/2009/9/ac" r="249" x14ac:dyDescent="0.2">
      <c r="AI249" t="b">
        <f>AND($P$44&lt;&gt;"",ISNUMBER(SEARCH(MID($P$44,1,2),číselníky!H249)))</f>
        <v>0</v>
      </c>
      <c r="AJ249" t="e">
        <f>MATCH(TRUE,INDEX(ikluby,$AJ248+1):enikluby,0)+$AJ248</f>
        <v>#N/A</v>
      </c>
      <c r="AK249" t="str">
        <f t="shared" si="22"/>
        <v/>
      </c>
    </row>
    <row xmlns:x14ac="http://schemas.microsoft.com/office/spreadsheetml/2009/9/ac" r="250" x14ac:dyDescent="0.2">
      <c r="AI250" t="b">
        <f>AND($P$44&lt;&gt;"",ISNUMBER(SEARCH(MID($P$44,1,2),číselníky!H250)))</f>
        <v>0</v>
      </c>
      <c r="AJ250" t="e">
        <f>MATCH(TRUE,INDEX(ikluby,$AJ249+1):enikluby,0)+$AJ249</f>
        <v>#N/A</v>
      </c>
      <c r="AK250" t="str">
        <f t="shared" si="22"/>
        <v/>
      </c>
    </row>
    <row xmlns:x14ac="http://schemas.microsoft.com/office/spreadsheetml/2009/9/ac" r="251" x14ac:dyDescent="0.2">
      <c r="AI251" t="b">
        <f>AND($P$44&lt;&gt;"",ISNUMBER(SEARCH(MID($P$44,1,2),číselníky!H251)))</f>
        <v>0</v>
      </c>
      <c r="AJ251" t="e">
        <f>MATCH(TRUE,INDEX(ikluby,$AJ250+1):enikluby,0)+$AJ250</f>
        <v>#N/A</v>
      </c>
      <c r="AK251" t="str">
        <f t="shared" si="22"/>
        <v/>
      </c>
    </row>
    <row xmlns:x14ac="http://schemas.microsoft.com/office/spreadsheetml/2009/9/ac" r="252" x14ac:dyDescent="0.2">
      <c r="AI252" t="b">
        <f>AND($P$44&lt;&gt;"",ISNUMBER(SEARCH(MID($P$44,1,2),číselníky!H252)))</f>
        <v>0</v>
      </c>
      <c r="AJ252" t="e">
        <f>MATCH(TRUE,INDEX(ikluby,$AJ251+1):enikluby,0)+$AJ251</f>
        <v>#N/A</v>
      </c>
      <c r="AK252" t="str">
        <f t="shared" si="22"/>
        <v/>
      </c>
    </row>
    <row xmlns:x14ac="http://schemas.microsoft.com/office/spreadsheetml/2009/9/ac" r="253" x14ac:dyDescent="0.2">
      <c r="AI253" t="b">
        <f>AND($P$44&lt;&gt;"",ISNUMBER(SEARCH(MID($P$44,1,2),číselníky!H253)))</f>
        <v>0</v>
      </c>
      <c r="AJ253" t="e">
        <f>MATCH(TRUE,INDEX(ikluby,$AJ252+1):enikluby,0)+$AJ252</f>
        <v>#N/A</v>
      </c>
      <c r="AK253" t="str">
        <f t="shared" si="22"/>
        <v/>
      </c>
    </row>
    <row xmlns:x14ac="http://schemas.microsoft.com/office/spreadsheetml/2009/9/ac" r="254" x14ac:dyDescent="0.2">
      <c r="AI254" t="b">
        <f>AND($P$44&lt;&gt;"",ISNUMBER(SEARCH(MID($P$44,1,2),číselníky!H254)))</f>
        <v>0</v>
      </c>
      <c r="AJ254" t="e">
        <f>MATCH(TRUE,INDEX(ikluby,$AJ253+1):enikluby,0)+$AJ253</f>
        <v>#N/A</v>
      </c>
      <c r="AK254" t="str">
        <f t="shared" si="22"/>
        <v/>
      </c>
    </row>
    <row xmlns:x14ac="http://schemas.microsoft.com/office/spreadsheetml/2009/9/ac" r="255" x14ac:dyDescent="0.2">
      <c r="AI255" t="b">
        <f>AND($P$44&lt;&gt;"",ISNUMBER(SEARCH(MID($P$44,1,2),číselníky!H255)))</f>
        <v>0</v>
      </c>
      <c r="AJ255" t="e">
        <f>MATCH(TRUE,INDEX(ikluby,$AJ254+1):enikluby,0)+$AJ254</f>
        <v>#N/A</v>
      </c>
      <c r="AK255" t="str">
        <f t="shared" si="22"/>
        <v/>
      </c>
    </row>
    <row xmlns:x14ac="http://schemas.microsoft.com/office/spreadsheetml/2009/9/ac" r="256" x14ac:dyDescent="0.2">
      <c r="AI256" t="b">
        <f>AND($P$44&lt;&gt;"",ISNUMBER(SEARCH(MID($P$44,1,2),číselníky!H256)))</f>
        <v>0</v>
      </c>
      <c r="AJ256" t="e">
        <f>MATCH(TRUE,INDEX(ikluby,$AJ255+1):enikluby,0)+$AJ255</f>
        <v>#N/A</v>
      </c>
      <c r="AK256" t="str">
        <f t="shared" si="22"/>
        <v/>
      </c>
    </row>
    <row xmlns:x14ac="http://schemas.microsoft.com/office/spreadsheetml/2009/9/ac" r="257" x14ac:dyDescent="0.2">
      <c r="AI257" t="b">
        <f>AND($P$44&lt;&gt;"",ISNUMBER(SEARCH(MID($P$44,1,2),číselníky!H257)))</f>
        <v>0</v>
      </c>
      <c r="AJ257" t="e">
        <f>MATCH(TRUE,INDEX(ikluby,$AJ256+1):enikluby,0)+$AJ256</f>
        <v>#N/A</v>
      </c>
      <c r="AK257" t="str">
        <f t="shared" si="22"/>
        <v/>
      </c>
    </row>
    <row xmlns:x14ac="http://schemas.microsoft.com/office/spreadsheetml/2009/9/ac" r="258" x14ac:dyDescent="0.2">
      <c r="AI258" t="b">
        <f>AND($P$44&lt;&gt;"",ISNUMBER(SEARCH(MID($P$44,1,2),číselníky!H258)))</f>
        <v>0</v>
      </c>
      <c r="AJ258" t="e">
        <f>MATCH(TRUE,INDEX(ikluby,$AJ257+1):enikluby,0)+$AJ257</f>
        <v>#N/A</v>
      </c>
      <c r="AK258" t="str">
        <f t="shared" ref="AK258:AK321" si="23">IF(ISNUMBER(AJ258),INDEX(Oddil,AJ258),"")</f>
        <v/>
      </c>
    </row>
    <row xmlns:x14ac="http://schemas.microsoft.com/office/spreadsheetml/2009/9/ac" r="259" x14ac:dyDescent="0.2">
      <c r="AI259" t="b">
        <f>AND($P$44&lt;&gt;"",ISNUMBER(SEARCH(MID($P$44,1,2),číselníky!H259)))</f>
        <v>0</v>
      </c>
      <c r="AJ259" t="e">
        <f>MATCH(TRUE,INDEX(ikluby,$AJ258+1):enikluby,0)+$AJ258</f>
        <v>#N/A</v>
      </c>
      <c r="AK259" t="str">
        <f t="shared" si="23"/>
        <v/>
      </c>
    </row>
    <row xmlns:x14ac="http://schemas.microsoft.com/office/spreadsheetml/2009/9/ac" r="260" x14ac:dyDescent="0.2">
      <c r="AI260" t="b">
        <f>AND($P$44&lt;&gt;"",ISNUMBER(SEARCH(MID($P$44,1,2),číselníky!H260)))</f>
        <v>0</v>
      </c>
      <c r="AJ260" t="e">
        <f>MATCH(TRUE,INDEX(ikluby,$AJ259+1):enikluby,0)+$AJ259</f>
        <v>#N/A</v>
      </c>
      <c r="AK260" t="str">
        <f t="shared" si="23"/>
        <v/>
      </c>
    </row>
    <row xmlns:x14ac="http://schemas.microsoft.com/office/spreadsheetml/2009/9/ac" r="261" x14ac:dyDescent="0.2">
      <c r="AI261" t="b">
        <f>AND($P$44&lt;&gt;"",ISNUMBER(SEARCH(MID($P$44,1,2),číselníky!H261)))</f>
        <v>0</v>
      </c>
      <c r="AJ261" t="e">
        <f>MATCH(TRUE,INDEX(ikluby,$AJ260+1):enikluby,0)+$AJ260</f>
        <v>#N/A</v>
      </c>
      <c r="AK261" t="str">
        <f t="shared" si="23"/>
        <v/>
      </c>
    </row>
    <row xmlns:x14ac="http://schemas.microsoft.com/office/spreadsheetml/2009/9/ac" r="262" x14ac:dyDescent="0.2">
      <c r="AI262" t="b">
        <f>AND($P$44&lt;&gt;"",ISNUMBER(SEARCH(MID($P$44,1,2),číselníky!H262)))</f>
        <v>0</v>
      </c>
      <c r="AJ262" t="e">
        <f>MATCH(TRUE,INDEX(ikluby,$AJ261+1):enikluby,0)+$AJ261</f>
        <v>#N/A</v>
      </c>
      <c r="AK262" t="str">
        <f t="shared" si="23"/>
        <v/>
      </c>
    </row>
    <row xmlns:x14ac="http://schemas.microsoft.com/office/spreadsheetml/2009/9/ac" r="263" x14ac:dyDescent="0.2">
      <c r="AI263" t="b">
        <f>AND($P$44&lt;&gt;"",ISNUMBER(SEARCH(MID($P$44,1,2),číselníky!H263)))</f>
        <v>0</v>
      </c>
      <c r="AJ263" t="e">
        <f>MATCH(TRUE,INDEX(ikluby,$AJ262+1):enikluby,0)+$AJ262</f>
        <v>#N/A</v>
      </c>
      <c r="AK263" t="str">
        <f t="shared" si="23"/>
        <v/>
      </c>
    </row>
    <row xmlns:x14ac="http://schemas.microsoft.com/office/spreadsheetml/2009/9/ac" r="264" x14ac:dyDescent="0.2">
      <c r="AI264" t="b">
        <f>AND($P$44&lt;&gt;"",ISNUMBER(SEARCH(MID($P$44,1,2),číselníky!H264)))</f>
        <v>0</v>
      </c>
      <c r="AJ264" t="e">
        <f>MATCH(TRUE,INDEX(ikluby,$AJ263+1):enikluby,0)+$AJ263</f>
        <v>#N/A</v>
      </c>
      <c r="AK264" t="str">
        <f t="shared" si="23"/>
        <v/>
      </c>
    </row>
    <row xmlns:x14ac="http://schemas.microsoft.com/office/spreadsheetml/2009/9/ac" r="265" x14ac:dyDescent="0.2">
      <c r="AI265" t="b">
        <f>AND($P$44&lt;&gt;"",ISNUMBER(SEARCH(MID($P$44,1,2),číselníky!H265)))</f>
        <v>0</v>
      </c>
      <c r="AJ265" t="e">
        <f>MATCH(TRUE,INDEX(ikluby,$AJ264+1):enikluby,0)+$AJ264</f>
        <v>#N/A</v>
      </c>
      <c r="AK265" t="str">
        <f t="shared" si="23"/>
        <v/>
      </c>
    </row>
    <row xmlns:x14ac="http://schemas.microsoft.com/office/spreadsheetml/2009/9/ac" r="266" x14ac:dyDescent="0.2">
      <c r="AI266" t="b">
        <f>AND($P$44&lt;&gt;"",ISNUMBER(SEARCH(MID($P$44,1,2),číselníky!H266)))</f>
        <v>0</v>
      </c>
      <c r="AJ266" t="e">
        <f>MATCH(TRUE,INDEX(ikluby,$AJ265+1):enikluby,0)+$AJ265</f>
        <v>#N/A</v>
      </c>
      <c r="AK266" t="str">
        <f t="shared" si="23"/>
        <v/>
      </c>
    </row>
    <row xmlns:x14ac="http://schemas.microsoft.com/office/spreadsheetml/2009/9/ac" r="267" x14ac:dyDescent="0.2">
      <c r="AI267" t="b">
        <f>AND($P$44&lt;&gt;"",ISNUMBER(SEARCH(MID($P$44,1,2),číselníky!H267)))</f>
        <v>0</v>
      </c>
      <c r="AJ267" t="e">
        <f>MATCH(TRUE,INDEX(ikluby,$AJ266+1):enikluby,0)+$AJ266</f>
        <v>#N/A</v>
      </c>
      <c r="AK267" t="str">
        <f t="shared" si="23"/>
        <v/>
      </c>
    </row>
    <row xmlns:x14ac="http://schemas.microsoft.com/office/spreadsheetml/2009/9/ac" r="268" x14ac:dyDescent="0.2">
      <c r="AI268" t="b">
        <f>AND($P$44&lt;&gt;"",ISNUMBER(SEARCH(MID($P$44,1,2),číselníky!H268)))</f>
        <v>0</v>
      </c>
      <c r="AJ268" t="e">
        <f>MATCH(TRUE,INDEX(ikluby,$AJ267+1):enikluby,0)+$AJ267</f>
        <v>#N/A</v>
      </c>
      <c r="AK268" t="str">
        <f t="shared" si="23"/>
        <v/>
      </c>
    </row>
    <row xmlns:x14ac="http://schemas.microsoft.com/office/spreadsheetml/2009/9/ac" r="269" x14ac:dyDescent="0.2">
      <c r="AI269" t="b">
        <f>AND($P$44&lt;&gt;"",ISNUMBER(SEARCH(MID($P$44,1,2),číselníky!H269)))</f>
        <v>0</v>
      </c>
      <c r="AJ269" t="e">
        <f>MATCH(TRUE,INDEX(ikluby,$AJ268+1):enikluby,0)+$AJ268</f>
        <v>#N/A</v>
      </c>
      <c r="AK269" t="str">
        <f t="shared" si="23"/>
        <v/>
      </c>
    </row>
    <row xmlns:x14ac="http://schemas.microsoft.com/office/spreadsheetml/2009/9/ac" r="270" x14ac:dyDescent="0.2">
      <c r="AI270" t="b">
        <f>AND($P$44&lt;&gt;"",ISNUMBER(SEARCH(MID($P$44,1,2),číselníky!H270)))</f>
        <v>0</v>
      </c>
      <c r="AJ270" t="e">
        <f>MATCH(TRUE,INDEX(ikluby,$AJ269+1):enikluby,0)+$AJ269</f>
        <v>#N/A</v>
      </c>
      <c r="AK270" t="str">
        <f t="shared" si="23"/>
        <v/>
      </c>
    </row>
    <row xmlns:x14ac="http://schemas.microsoft.com/office/spreadsheetml/2009/9/ac" r="271" x14ac:dyDescent="0.2">
      <c r="AI271" t="b">
        <f>AND($P$44&lt;&gt;"",ISNUMBER(SEARCH(MID($P$44,1,2),číselníky!H271)))</f>
        <v>0</v>
      </c>
      <c r="AJ271" t="e">
        <f>MATCH(TRUE,INDEX(ikluby,$AJ270+1):enikluby,0)+$AJ270</f>
        <v>#N/A</v>
      </c>
      <c r="AK271" t="str">
        <f t="shared" si="23"/>
        <v/>
      </c>
    </row>
    <row xmlns:x14ac="http://schemas.microsoft.com/office/spreadsheetml/2009/9/ac" r="272" x14ac:dyDescent="0.2">
      <c r="AI272" t="b">
        <f>AND($P$44&lt;&gt;"",ISNUMBER(SEARCH(MID($P$44,1,2),číselníky!H272)))</f>
        <v>0</v>
      </c>
      <c r="AJ272" t="e">
        <f>MATCH(TRUE,INDEX(ikluby,$AJ271+1):enikluby,0)+$AJ271</f>
        <v>#N/A</v>
      </c>
      <c r="AK272" t="str">
        <f t="shared" si="23"/>
        <v/>
      </c>
    </row>
    <row xmlns:x14ac="http://schemas.microsoft.com/office/spreadsheetml/2009/9/ac" r="273" x14ac:dyDescent="0.2">
      <c r="AI273" t="b">
        <f>AND($P$44&lt;&gt;"",ISNUMBER(SEARCH(MID($P$44,1,2),číselníky!H273)))</f>
        <v>0</v>
      </c>
      <c r="AJ273" t="e">
        <f>MATCH(TRUE,INDEX(ikluby,$AJ272+1):enikluby,0)+$AJ272</f>
        <v>#N/A</v>
      </c>
      <c r="AK273" t="str">
        <f t="shared" si="23"/>
        <v/>
      </c>
    </row>
    <row xmlns:x14ac="http://schemas.microsoft.com/office/spreadsheetml/2009/9/ac" r="274" x14ac:dyDescent="0.2">
      <c r="AI274" t="b">
        <f>AND($P$44&lt;&gt;"",ISNUMBER(SEARCH(MID($P$44,1,2),číselníky!H274)))</f>
        <v>0</v>
      </c>
      <c r="AJ274" t="e">
        <f>MATCH(TRUE,INDEX(ikluby,$AJ273+1):enikluby,0)+$AJ273</f>
        <v>#N/A</v>
      </c>
      <c r="AK274" t="str">
        <f t="shared" si="23"/>
        <v/>
      </c>
    </row>
    <row xmlns:x14ac="http://schemas.microsoft.com/office/spreadsheetml/2009/9/ac" r="275" x14ac:dyDescent="0.2">
      <c r="AI275" t="b">
        <f>AND($P$44&lt;&gt;"",ISNUMBER(SEARCH(MID($P$44,1,2),číselníky!H275)))</f>
        <v>0</v>
      </c>
      <c r="AJ275" t="e">
        <f>MATCH(TRUE,INDEX(ikluby,$AJ274+1):enikluby,0)+$AJ274</f>
        <v>#N/A</v>
      </c>
      <c r="AK275" t="str">
        <f t="shared" si="23"/>
        <v/>
      </c>
    </row>
    <row xmlns:x14ac="http://schemas.microsoft.com/office/spreadsheetml/2009/9/ac" r="276" x14ac:dyDescent="0.2">
      <c r="AI276" t="b">
        <f>AND($P$44&lt;&gt;"",ISNUMBER(SEARCH(MID($P$44,1,2),číselníky!H276)))</f>
        <v>0</v>
      </c>
      <c r="AJ276" t="e">
        <f>MATCH(TRUE,INDEX(ikluby,$AJ275+1):enikluby,0)+$AJ275</f>
        <v>#N/A</v>
      </c>
      <c r="AK276" t="str">
        <f t="shared" si="23"/>
        <v/>
      </c>
    </row>
    <row xmlns:x14ac="http://schemas.microsoft.com/office/spreadsheetml/2009/9/ac" r="277" x14ac:dyDescent="0.2">
      <c r="AI277" t="b">
        <f>AND($P$44&lt;&gt;"",ISNUMBER(SEARCH(MID($P$44,1,2),číselníky!H277)))</f>
        <v>0</v>
      </c>
      <c r="AJ277" t="e">
        <f>MATCH(TRUE,INDEX(ikluby,$AJ276+1):enikluby,0)+$AJ276</f>
        <v>#N/A</v>
      </c>
      <c r="AK277" t="str">
        <f t="shared" si="23"/>
        <v/>
      </c>
    </row>
    <row xmlns:x14ac="http://schemas.microsoft.com/office/spreadsheetml/2009/9/ac" r="278" x14ac:dyDescent="0.2">
      <c r="AI278" t="b">
        <f>AND($P$44&lt;&gt;"",ISNUMBER(SEARCH(MID($P$44,1,2),číselníky!H278)))</f>
        <v>0</v>
      </c>
      <c r="AJ278" t="e">
        <f>MATCH(TRUE,INDEX(ikluby,$AJ277+1):enikluby,0)+$AJ277</f>
        <v>#N/A</v>
      </c>
      <c r="AK278" t="str">
        <f t="shared" si="23"/>
        <v/>
      </c>
    </row>
    <row xmlns:x14ac="http://schemas.microsoft.com/office/spreadsheetml/2009/9/ac" r="279" x14ac:dyDescent="0.2">
      <c r="AI279" t="b">
        <f>AND($P$44&lt;&gt;"",ISNUMBER(SEARCH(MID($P$44,1,2),číselníky!H279)))</f>
        <v>0</v>
      </c>
      <c r="AJ279" t="e">
        <f>MATCH(TRUE,INDEX(ikluby,$AJ278+1):enikluby,0)+$AJ278</f>
        <v>#N/A</v>
      </c>
      <c r="AK279" t="str">
        <f t="shared" si="23"/>
        <v/>
      </c>
    </row>
    <row xmlns:x14ac="http://schemas.microsoft.com/office/spreadsheetml/2009/9/ac" r="280" x14ac:dyDescent="0.2">
      <c r="AI280" t="b">
        <f>AND($P$44&lt;&gt;"",ISNUMBER(SEARCH(MID($P$44,1,2),číselníky!H280)))</f>
        <v>0</v>
      </c>
      <c r="AJ280" t="e">
        <f>MATCH(TRUE,INDEX(ikluby,$AJ279+1):enikluby,0)+$AJ279</f>
        <v>#N/A</v>
      </c>
      <c r="AK280" t="str">
        <f t="shared" si="23"/>
        <v/>
      </c>
    </row>
    <row xmlns:x14ac="http://schemas.microsoft.com/office/spreadsheetml/2009/9/ac" r="281" x14ac:dyDescent="0.2">
      <c r="AI281" t="b">
        <f>AND($P$44&lt;&gt;"",ISNUMBER(SEARCH(MID($P$44,1,2),číselníky!H281)))</f>
        <v>0</v>
      </c>
      <c r="AJ281" t="e">
        <f>MATCH(TRUE,INDEX(ikluby,$AJ280+1):enikluby,0)+$AJ280</f>
        <v>#N/A</v>
      </c>
      <c r="AK281" t="str">
        <f t="shared" si="23"/>
        <v/>
      </c>
    </row>
    <row xmlns:x14ac="http://schemas.microsoft.com/office/spreadsheetml/2009/9/ac" r="282" x14ac:dyDescent="0.2">
      <c r="AI282" t="b">
        <f>AND($P$44&lt;&gt;"",ISNUMBER(SEARCH(MID($P$44,1,2),číselníky!H282)))</f>
        <v>0</v>
      </c>
      <c r="AJ282" t="e">
        <f>MATCH(TRUE,INDEX(ikluby,$AJ281+1):enikluby,0)+$AJ281</f>
        <v>#N/A</v>
      </c>
      <c r="AK282" t="str">
        <f t="shared" si="23"/>
        <v/>
      </c>
    </row>
    <row xmlns:x14ac="http://schemas.microsoft.com/office/spreadsheetml/2009/9/ac" r="283" x14ac:dyDescent="0.2">
      <c r="AI283" t="b">
        <f>AND($P$44&lt;&gt;"",ISNUMBER(SEARCH(MID($P$44,1,2),číselníky!H283)))</f>
        <v>0</v>
      </c>
      <c r="AJ283" t="e">
        <f>MATCH(TRUE,INDEX(ikluby,$AJ282+1):enikluby,0)+$AJ282</f>
        <v>#N/A</v>
      </c>
      <c r="AK283" t="str">
        <f t="shared" si="23"/>
        <v/>
      </c>
    </row>
    <row xmlns:x14ac="http://schemas.microsoft.com/office/spreadsheetml/2009/9/ac" r="284" x14ac:dyDescent="0.2">
      <c r="AI284" t="b">
        <f>AND($P$44&lt;&gt;"",ISNUMBER(SEARCH(MID($P$44,1,2),číselníky!H284)))</f>
        <v>0</v>
      </c>
      <c r="AJ284" t="e">
        <f>MATCH(TRUE,INDEX(ikluby,$AJ283+1):enikluby,0)+$AJ283</f>
        <v>#N/A</v>
      </c>
      <c r="AK284" t="str">
        <f t="shared" si="23"/>
        <v/>
      </c>
    </row>
    <row xmlns:x14ac="http://schemas.microsoft.com/office/spreadsheetml/2009/9/ac" r="285" x14ac:dyDescent="0.2">
      <c r="AI285" t="b">
        <f>AND($P$44&lt;&gt;"",ISNUMBER(SEARCH(MID($P$44,1,2),číselníky!H285)))</f>
        <v>0</v>
      </c>
      <c r="AJ285" t="e">
        <f>MATCH(TRUE,INDEX(ikluby,$AJ284+1):enikluby,0)+$AJ284</f>
        <v>#N/A</v>
      </c>
      <c r="AK285" t="str">
        <f t="shared" si="23"/>
        <v/>
      </c>
    </row>
    <row xmlns:x14ac="http://schemas.microsoft.com/office/spreadsheetml/2009/9/ac" r="286" x14ac:dyDescent="0.2">
      <c r="AI286" t="b">
        <f>AND($P$44&lt;&gt;"",ISNUMBER(SEARCH(MID($P$44,1,2),číselníky!H286)))</f>
        <v>0</v>
      </c>
      <c r="AJ286" t="e">
        <f>MATCH(TRUE,INDEX(ikluby,$AJ285+1):enikluby,0)+$AJ285</f>
        <v>#N/A</v>
      </c>
      <c r="AK286" t="str">
        <f t="shared" si="23"/>
        <v/>
      </c>
    </row>
    <row xmlns:x14ac="http://schemas.microsoft.com/office/spreadsheetml/2009/9/ac" r="287" x14ac:dyDescent="0.2">
      <c r="AI287" t="b">
        <f>AND($P$44&lt;&gt;"",ISNUMBER(SEARCH(MID($P$44,1,2),číselníky!H287)))</f>
        <v>0</v>
      </c>
      <c r="AJ287" t="e">
        <f>MATCH(TRUE,INDEX(ikluby,$AJ286+1):enikluby,0)+$AJ286</f>
        <v>#N/A</v>
      </c>
      <c r="AK287" t="str">
        <f t="shared" si="23"/>
        <v/>
      </c>
    </row>
    <row xmlns:x14ac="http://schemas.microsoft.com/office/spreadsheetml/2009/9/ac" r="288" x14ac:dyDescent="0.2">
      <c r="AI288" t="b">
        <f>AND($P$44&lt;&gt;"",ISNUMBER(SEARCH(MID($P$44,1,2),číselníky!H288)))</f>
        <v>0</v>
      </c>
      <c r="AJ288" t="e">
        <f>MATCH(TRUE,INDEX(ikluby,$AJ287+1):enikluby,0)+$AJ287</f>
        <v>#N/A</v>
      </c>
      <c r="AK288" t="str">
        <f t="shared" si="23"/>
        <v/>
      </c>
    </row>
    <row xmlns:x14ac="http://schemas.microsoft.com/office/spreadsheetml/2009/9/ac" r="289" x14ac:dyDescent="0.2">
      <c r="AI289" t="b">
        <f>AND($P$44&lt;&gt;"",ISNUMBER(SEARCH(MID($P$44,1,2),číselníky!H289)))</f>
        <v>0</v>
      </c>
      <c r="AJ289" t="e">
        <f>MATCH(TRUE,INDEX(ikluby,$AJ288+1):enikluby,0)+$AJ288</f>
        <v>#N/A</v>
      </c>
      <c r="AK289" t="str">
        <f t="shared" si="23"/>
        <v/>
      </c>
    </row>
    <row xmlns:x14ac="http://schemas.microsoft.com/office/spreadsheetml/2009/9/ac" r="290" x14ac:dyDescent="0.2">
      <c r="AI290" t="b">
        <f>AND($P$44&lt;&gt;"",ISNUMBER(SEARCH(MID($P$44,1,2),číselníky!H290)))</f>
        <v>0</v>
      </c>
      <c r="AJ290" t="e">
        <f>MATCH(TRUE,INDEX(ikluby,$AJ289+1):enikluby,0)+$AJ289</f>
        <v>#N/A</v>
      </c>
      <c r="AK290" t="str">
        <f t="shared" si="23"/>
        <v/>
      </c>
    </row>
    <row xmlns:x14ac="http://schemas.microsoft.com/office/spreadsheetml/2009/9/ac" r="291" x14ac:dyDescent="0.2">
      <c r="AI291" t="b">
        <f>AND($P$44&lt;&gt;"",ISNUMBER(SEARCH(MID($P$44,1,2),číselníky!H291)))</f>
        <v>0</v>
      </c>
      <c r="AJ291" t="e">
        <f>MATCH(TRUE,INDEX(ikluby,$AJ290+1):enikluby,0)+$AJ290</f>
        <v>#N/A</v>
      </c>
      <c r="AK291" t="str">
        <f t="shared" si="23"/>
        <v/>
      </c>
    </row>
    <row xmlns:x14ac="http://schemas.microsoft.com/office/spreadsheetml/2009/9/ac" r="292" x14ac:dyDescent="0.2">
      <c r="AI292" t="b">
        <f>AND($P$44&lt;&gt;"",ISNUMBER(SEARCH(MID($P$44,1,2),číselníky!H292)))</f>
        <v>0</v>
      </c>
      <c r="AJ292" t="e">
        <f>MATCH(TRUE,INDEX(ikluby,$AJ291+1):enikluby,0)+$AJ291</f>
        <v>#N/A</v>
      </c>
      <c r="AK292" t="str">
        <f t="shared" si="23"/>
        <v/>
      </c>
    </row>
    <row xmlns:x14ac="http://schemas.microsoft.com/office/spreadsheetml/2009/9/ac" r="293" x14ac:dyDescent="0.2">
      <c r="AI293" t="b">
        <f>AND($P$44&lt;&gt;"",ISNUMBER(SEARCH(MID($P$44,1,2),číselníky!H293)))</f>
        <v>0</v>
      </c>
      <c r="AJ293" t="e">
        <f>MATCH(TRUE,INDEX(ikluby,$AJ292+1):enikluby,0)+$AJ292</f>
        <v>#N/A</v>
      </c>
      <c r="AK293" t="str">
        <f t="shared" si="23"/>
        <v/>
      </c>
    </row>
    <row xmlns:x14ac="http://schemas.microsoft.com/office/spreadsheetml/2009/9/ac" r="294" x14ac:dyDescent="0.2">
      <c r="AI294" t="b">
        <f>AND($P$44&lt;&gt;"",ISNUMBER(SEARCH(MID($P$44,1,2),číselníky!H294)))</f>
        <v>0</v>
      </c>
      <c r="AJ294" t="e">
        <f>MATCH(TRUE,INDEX(ikluby,$AJ293+1):enikluby,0)+$AJ293</f>
        <v>#N/A</v>
      </c>
      <c r="AK294" t="str">
        <f t="shared" si="23"/>
        <v/>
      </c>
    </row>
    <row xmlns:x14ac="http://schemas.microsoft.com/office/spreadsheetml/2009/9/ac" r="295" x14ac:dyDescent="0.2">
      <c r="AI295" t="b">
        <f>AND($P$44&lt;&gt;"",ISNUMBER(SEARCH(MID($P$44,1,2),číselníky!H295)))</f>
        <v>0</v>
      </c>
      <c r="AJ295" t="e">
        <f>MATCH(TRUE,INDEX(ikluby,$AJ294+1):enikluby,0)+$AJ294</f>
        <v>#N/A</v>
      </c>
      <c r="AK295" t="str">
        <f t="shared" si="23"/>
        <v/>
      </c>
    </row>
    <row xmlns:x14ac="http://schemas.microsoft.com/office/spreadsheetml/2009/9/ac" r="296" x14ac:dyDescent="0.2">
      <c r="AI296" t="b">
        <f>AND($P$44&lt;&gt;"",ISNUMBER(SEARCH(MID($P$44,1,2),číselníky!H296)))</f>
        <v>0</v>
      </c>
      <c r="AJ296" t="e">
        <f>MATCH(TRUE,INDEX(ikluby,$AJ295+1):enikluby,0)+$AJ295</f>
        <v>#N/A</v>
      </c>
      <c r="AK296" t="str">
        <f t="shared" si="23"/>
        <v/>
      </c>
    </row>
    <row xmlns:x14ac="http://schemas.microsoft.com/office/spreadsheetml/2009/9/ac" r="297" x14ac:dyDescent="0.2">
      <c r="AI297" t="b">
        <f>AND($P$44&lt;&gt;"",ISNUMBER(SEARCH(MID($P$44,1,2),číselníky!H297)))</f>
        <v>0</v>
      </c>
      <c r="AJ297" t="e">
        <f>MATCH(TRUE,INDEX(ikluby,$AJ296+1):enikluby,0)+$AJ296</f>
        <v>#N/A</v>
      </c>
      <c r="AK297" t="str">
        <f t="shared" si="23"/>
        <v/>
      </c>
    </row>
    <row xmlns:x14ac="http://schemas.microsoft.com/office/spreadsheetml/2009/9/ac" r="298" x14ac:dyDescent="0.2">
      <c r="AI298" t="b">
        <f>AND($P$44&lt;&gt;"",ISNUMBER(SEARCH(MID($P$44,1,2),číselníky!H298)))</f>
        <v>0</v>
      </c>
      <c r="AJ298" t="e">
        <f>MATCH(TRUE,INDEX(ikluby,$AJ297+1):enikluby,0)+$AJ297</f>
        <v>#N/A</v>
      </c>
      <c r="AK298" t="str">
        <f t="shared" si="23"/>
        <v/>
      </c>
    </row>
    <row xmlns:x14ac="http://schemas.microsoft.com/office/spreadsheetml/2009/9/ac" r="299" x14ac:dyDescent="0.2">
      <c r="AI299" t="b">
        <f>AND($P$44&lt;&gt;"",ISNUMBER(SEARCH(MID($P$44,1,2),číselníky!H299)))</f>
        <v>0</v>
      </c>
      <c r="AJ299" t="e">
        <f>MATCH(TRUE,INDEX(ikluby,$AJ298+1):enikluby,0)+$AJ298</f>
        <v>#N/A</v>
      </c>
      <c r="AK299" t="str">
        <f t="shared" si="23"/>
        <v/>
      </c>
    </row>
    <row xmlns:x14ac="http://schemas.microsoft.com/office/spreadsheetml/2009/9/ac" r="300" x14ac:dyDescent="0.2">
      <c r="AI300" t="b">
        <f>AND($P$44&lt;&gt;"",ISNUMBER(SEARCH(MID($P$44,1,2),číselníky!H300)))</f>
        <v>0</v>
      </c>
      <c r="AJ300" t="e">
        <f>MATCH(TRUE,INDEX(ikluby,$AJ299+1):enikluby,0)+$AJ299</f>
        <v>#N/A</v>
      </c>
      <c r="AK300" t="str">
        <f t="shared" si="23"/>
        <v/>
      </c>
    </row>
    <row xmlns:x14ac="http://schemas.microsoft.com/office/spreadsheetml/2009/9/ac" r="301" x14ac:dyDescent="0.2">
      <c r="AI301" t="b">
        <f>AND($P$44&lt;&gt;"",ISNUMBER(SEARCH(MID($P$44,1,2),číselníky!H301)))</f>
        <v>0</v>
      </c>
      <c r="AJ301" t="e">
        <f>MATCH(TRUE,INDEX(ikluby,$AJ300+1):enikluby,0)+$AJ300</f>
        <v>#N/A</v>
      </c>
      <c r="AK301" t="str">
        <f t="shared" si="23"/>
        <v/>
      </c>
    </row>
    <row xmlns:x14ac="http://schemas.microsoft.com/office/spreadsheetml/2009/9/ac" r="302" x14ac:dyDescent="0.2">
      <c r="AI302" t="b">
        <f>AND($P$44&lt;&gt;"",ISNUMBER(SEARCH(MID($P$44,1,2),číselníky!H302)))</f>
        <v>0</v>
      </c>
      <c r="AJ302" t="e">
        <f>MATCH(TRUE,INDEX(ikluby,$AJ301+1):enikluby,0)+$AJ301</f>
        <v>#N/A</v>
      </c>
      <c r="AK302" t="str">
        <f t="shared" si="23"/>
        <v/>
      </c>
    </row>
    <row xmlns:x14ac="http://schemas.microsoft.com/office/spreadsheetml/2009/9/ac" r="303" x14ac:dyDescent="0.2">
      <c r="AI303" t="b">
        <f>AND($P$44&lt;&gt;"",ISNUMBER(SEARCH(MID($P$44,1,2),číselníky!H303)))</f>
        <v>0</v>
      </c>
      <c r="AJ303" t="e">
        <f>MATCH(TRUE,INDEX(ikluby,$AJ302+1):enikluby,0)+$AJ302</f>
        <v>#N/A</v>
      </c>
      <c r="AK303" t="str">
        <f t="shared" si="23"/>
        <v/>
      </c>
    </row>
    <row xmlns:x14ac="http://schemas.microsoft.com/office/spreadsheetml/2009/9/ac" r="304" x14ac:dyDescent="0.2">
      <c r="AI304" t="b">
        <f>AND($P$44&lt;&gt;"",ISNUMBER(SEARCH(MID($P$44,1,2),číselníky!H304)))</f>
        <v>0</v>
      </c>
      <c r="AJ304" t="e">
        <f>MATCH(TRUE,INDEX(ikluby,$AJ303+1):enikluby,0)+$AJ303</f>
        <v>#N/A</v>
      </c>
      <c r="AK304" t="str">
        <f t="shared" si="23"/>
        <v/>
      </c>
    </row>
    <row xmlns:x14ac="http://schemas.microsoft.com/office/spreadsheetml/2009/9/ac" r="305" x14ac:dyDescent="0.2">
      <c r="AI305" t="b">
        <f>AND($P$44&lt;&gt;"",ISNUMBER(SEARCH(MID($P$44,1,2),číselníky!H305)))</f>
        <v>0</v>
      </c>
      <c r="AJ305" t="e">
        <f>MATCH(TRUE,INDEX(ikluby,$AJ304+1):enikluby,0)+$AJ304</f>
        <v>#N/A</v>
      </c>
      <c r="AK305" t="str">
        <f t="shared" si="23"/>
        <v/>
      </c>
    </row>
    <row xmlns:x14ac="http://schemas.microsoft.com/office/spreadsheetml/2009/9/ac" r="306" x14ac:dyDescent="0.2">
      <c r="AI306" t="b">
        <f>AND($P$44&lt;&gt;"",ISNUMBER(SEARCH(MID($P$44,1,2),číselníky!H306)))</f>
        <v>0</v>
      </c>
      <c r="AJ306" t="e">
        <f>MATCH(TRUE,INDEX(ikluby,$AJ305+1):enikluby,0)+$AJ305</f>
        <v>#N/A</v>
      </c>
      <c r="AK306" t="str">
        <f t="shared" si="23"/>
        <v/>
      </c>
    </row>
    <row xmlns:x14ac="http://schemas.microsoft.com/office/spreadsheetml/2009/9/ac" r="307" x14ac:dyDescent="0.2">
      <c r="AI307" t="b">
        <f>AND($P$44&lt;&gt;"",ISNUMBER(SEARCH(MID($P$44,1,2),číselníky!H307)))</f>
        <v>0</v>
      </c>
      <c r="AJ307" t="e">
        <f>MATCH(TRUE,INDEX(ikluby,$AJ306+1):enikluby,0)+$AJ306</f>
        <v>#N/A</v>
      </c>
      <c r="AK307" t="str">
        <f t="shared" si="23"/>
        <v/>
      </c>
    </row>
    <row xmlns:x14ac="http://schemas.microsoft.com/office/spreadsheetml/2009/9/ac" r="308" x14ac:dyDescent="0.2">
      <c r="AI308" t="b">
        <f>AND($P$44&lt;&gt;"",ISNUMBER(SEARCH(MID($P$44,1,2),číselníky!H308)))</f>
        <v>0</v>
      </c>
      <c r="AJ308" t="e">
        <f>MATCH(TRUE,INDEX(ikluby,$AJ307+1):enikluby,0)+$AJ307</f>
        <v>#N/A</v>
      </c>
      <c r="AK308" t="str">
        <f t="shared" si="23"/>
        <v/>
      </c>
    </row>
    <row xmlns:x14ac="http://schemas.microsoft.com/office/spreadsheetml/2009/9/ac" r="309" x14ac:dyDescent="0.2">
      <c r="AI309" t="b">
        <f>AND($P$44&lt;&gt;"",ISNUMBER(SEARCH(MID($P$44,1,2),číselníky!H309)))</f>
        <v>0</v>
      </c>
      <c r="AJ309" t="e">
        <f>MATCH(TRUE,INDEX(ikluby,$AJ308+1):enikluby,0)+$AJ308</f>
        <v>#N/A</v>
      </c>
      <c r="AK309" t="str">
        <f t="shared" si="23"/>
        <v/>
      </c>
    </row>
    <row xmlns:x14ac="http://schemas.microsoft.com/office/spreadsheetml/2009/9/ac" r="310" x14ac:dyDescent="0.2">
      <c r="AI310" t="b">
        <f>AND($P$44&lt;&gt;"",ISNUMBER(SEARCH(MID($P$44,1,2),číselníky!H310)))</f>
        <v>0</v>
      </c>
      <c r="AJ310" t="e">
        <f>MATCH(TRUE,INDEX(ikluby,$AJ309+1):enikluby,0)+$AJ309</f>
        <v>#N/A</v>
      </c>
      <c r="AK310" t="str">
        <f t="shared" si="23"/>
        <v/>
      </c>
    </row>
    <row xmlns:x14ac="http://schemas.microsoft.com/office/spreadsheetml/2009/9/ac" r="311" x14ac:dyDescent="0.2">
      <c r="AI311" t="b">
        <f>AND($P$44&lt;&gt;"",ISNUMBER(SEARCH(MID($P$44,1,2),číselníky!H311)))</f>
        <v>0</v>
      </c>
      <c r="AJ311" t="e">
        <f>MATCH(TRUE,INDEX(ikluby,$AJ310+1):enikluby,0)+$AJ310</f>
        <v>#N/A</v>
      </c>
      <c r="AK311" t="str">
        <f t="shared" si="23"/>
        <v/>
      </c>
    </row>
    <row xmlns:x14ac="http://schemas.microsoft.com/office/spreadsheetml/2009/9/ac" r="312" x14ac:dyDescent="0.2">
      <c r="AI312" t="b">
        <f>AND($P$44&lt;&gt;"",ISNUMBER(SEARCH(MID($P$44,1,2),číselníky!H312)))</f>
        <v>0</v>
      </c>
      <c r="AJ312" t="e">
        <f>MATCH(TRUE,INDEX(ikluby,$AJ311+1):enikluby,0)+$AJ311</f>
        <v>#N/A</v>
      </c>
      <c r="AK312" t="str">
        <f t="shared" si="23"/>
        <v/>
      </c>
    </row>
    <row xmlns:x14ac="http://schemas.microsoft.com/office/spreadsheetml/2009/9/ac" r="313" x14ac:dyDescent="0.2">
      <c r="AI313" t="b">
        <f>AND($P$44&lt;&gt;"",ISNUMBER(SEARCH(MID($P$44,1,2),číselníky!H313)))</f>
        <v>0</v>
      </c>
      <c r="AJ313" t="e">
        <f>MATCH(TRUE,INDEX(ikluby,$AJ312+1):enikluby,0)+$AJ312</f>
        <v>#N/A</v>
      </c>
      <c r="AK313" t="str">
        <f t="shared" si="23"/>
        <v/>
      </c>
    </row>
    <row xmlns:x14ac="http://schemas.microsoft.com/office/spreadsheetml/2009/9/ac" r="314" x14ac:dyDescent="0.2">
      <c r="AI314" t="b">
        <f>AND($P$44&lt;&gt;"",ISNUMBER(SEARCH(MID($P$44,1,2),číselníky!H314)))</f>
        <v>0</v>
      </c>
      <c r="AJ314" t="e">
        <f>MATCH(TRUE,INDEX(ikluby,$AJ313+1):enikluby,0)+$AJ313</f>
        <v>#N/A</v>
      </c>
      <c r="AK314" t="str">
        <f t="shared" si="23"/>
        <v/>
      </c>
    </row>
    <row xmlns:x14ac="http://schemas.microsoft.com/office/spreadsheetml/2009/9/ac" r="315" x14ac:dyDescent="0.2">
      <c r="AI315" t="b">
        <f>AND($P$44&lt;&gt;"",ISNUMBER(SEARCH(MID($P$44,1,2),číselníky!H315)))</f>
        <v>0</v>
      </c>
      <c r="AJ315" t="e">
        <f>MATCH(TRUE,INDEX(ikluby,$AJ314+1):enikluby,0)+$AJ314</f>
        <v>#N/A</v>
      </c>
      <c r="AK315" t="str">
        <f t="shared" si="23"/>
        <v/>
      </c>
    </row>
    <row xmlns:x14ac="http://schemas.microsoft.com/office/spreadsheetml/2009/9/ac" r="316" x14ac:dyDescent="0.2">
      <c r="AI316" t="b">
        <f>AND($P$44&lt;&gt;"",ISNUMBER(SEARCH(MID($P$44,1,2),číselníky!H316)))</f>
        <v>0</v>
      </c>
      <c r="AJ316" t="e">
        <f>MATCH(TRUE,INDEX(ikluby,$AJ315+1):enikluby,0)+$AJ315</f>
        <v>#N/A</v>
      </c>
      <c r="AK316" t="str">
        <f t="shared" si="23"/>
        <v/>
      </c>
    </row>
    <row xmlns:x14ac="http://schemas.microsoft.com/office/spreadsheetml/2009/9/ac" r="317" x14ac:dyDescent="0.2">
      <c r="AI317" t="b">
        <f>AND($P$44&lt;&gt;"",ISNUMBER(SEARCH(MID($P$44,1,2),číselníky!H317)))</f>
        <v>0</v>
      </c>
      <c r="AJ317" t="e">
        <f>MATCH(TRUE,INDEX(ikluby,$AJ316+1):enikluby,0)+$AJ316</f>
        <v>#N/A</v>
      </c>
      <c r="AK317" t="str">
        <f t="shared" si="23"/>
        <v/>
      </c>
    </row>
    <row xmlns:x14ac="http://schemas.microsoft.com/office/spreadsheetml/2009/9/ac" r="318" x14ac:dyDescent="0.2">
      <c r="AI318" t="b">
        <f>AND($P$44&lt;&gt;"",ISNUMBER(SEARCH(MID($P$44,1,2),číselníky!H318)))</f>
        <v>0</v>
      </c>
      <c r="AJ318" t="e">
        <f>MATCH(TRUE,INDEX(ikluby,$AJ317+1):enikluby,0)+$AJ317</f>
        <v>#N/A</v>
      </c>
      <c r="AK318" t="str">
        <f t="shared" si="23"/>
        <v/>
      </c>
    </row>
    <row xmlns:x14ac="http://schemas.microsoft.com/office/spreadsheetml/2009/9/ac" r="319" x14ac:dyDescent="0.2">
      <c r="AI319" t="b">
        <f>AND($P$44&lt;&gt;"",ISNUMBER(SEARCH(MID($P$44,1,2),číselníky!H319)))</f>
        <v>0</v>
      </c>
      <c r="AJ319" t="e">
        <f>MATCH(TRUE,INDEX(ikluby,$AJ318+1):enikluby,0)+$AJ318</f>
        <v>#N/A</v>
      </c>
      <c r="AK319" t="str">
        <f t="shared" si="23"/>
        <v/>
      </c>
    </row>
    <row xmlns:x14ac="http://schemas.microsoft.com/office/spreadsheetml/2009/9/ac" r="320" x14ac:dyDescent="0.2">
      <c r="AI320" t="b">
        <f>AND($P$44&lt;&gt;"",ISNUMBER(SEARCH(MID($P$44,1,2),číselníky!H320)))</f>
        <v>0</v>
      </c>
      <c r="AJ320" t="e">
        <f>MATCH(TRUE,INDEX(ikluby,$AJ319+1):enikluby,0)+$AJ319</f>
        <v>#N/A</v>
      </c>
      <c r="AK320" t="str">
        <f t="shared" si="23"/>
        <v/>
      </c>
    </row>
    <row xmlns:x14ac="http://schemas.microsoft.com/office/spreadsheetml/2009/9/ac" r="321" x14ac:dyDescent="0.2">
      <c r="AI321" t="b">
        <f>AND($P$44&lt;&gt;"",ISNUMBER(SEARCH(MID($P$44,1,2),číselníky!H321)))</f>
        <v>0</v>
      </c>
      <c r="AJ321" t="e">
        <f>MATCH(TRUE,INDEX(ikluby,$AJ320+1):enikluby,0)+$AJ320</f>
        <v>#N/A</v>
      </c>
      <c r="AK321" t="str">
        <f t="shared" si="23"/>
        <v/>
      </c>
    </row>
    <row xmlns:x14ac="http://schemas.microsoft.com/office/spreadsheetml/2009/9/ac" r="322" x14ac:dyDescent="0.2">
      <c r="AI322" t="b">
        <f>AND($P$44&lt;&gt;"",ISNUMBER(SEARCH(MID($P$44,1,2),číselníky!H322)))</f>
        <v>0</v>
      </c>
      <c r="AJ322" t="e">
        <f>MATCH(TRUE,INDEX(ikluby,$AJ321+1):enikluby,0)+$AJ321</f>
        <v>#N/A</v>
      </c>
      <c r="AK322" t="str">
        <f t="shared" ref="AK322:AK385" si="24">IF(ISNUMBER(AJ322),INDEX(Oddil,AJ322),"")</f>
        <v/>
      </c>
    </row>
    <row xmlns:x14ac="http://schemas.microsoft.com/office/spreadsheetml/2009/9/ac" r="323" x14ac:dyDescent="0.2">
      <c r="AI323" t="b">
        <f>AND($P$44&lt;&gt;"",ISNUMBER(SEARCH(MID($P$44,1,2),číselníky!H323)))</f>
        <v>0</v>
      </c>
      <c r="AJ323" t="e">
        <f>MATCH(TRUE,INDEX(ikluby,$AJ322+1):enikluby,0)+$AJ322</f>
        <v>#N/A</v>
      </c>
      <c r="AK323" t="str">
        <f t="shared" si="24"/>
        <v/>
      </c>
    </row>
    <row xmlns:x14ac="http://schemas.microsoft.com/office/spreadsheetml/2009/9/ac" r="324" x14ac:dyDescent="0.2">
      <c r="AI324" t="b">
        <f>AND($P$44&lt;&gt;"",ISNUMBER(SEARCH(MID($P$44,1,2),číselníky!H324)))</f>
        <v>0</v>
      </c>
      <c r="AJ324" t="e">
        <f>MATCH(TRUE,INDEX(ikluby,$AJ323+1):enikluby,0)+$AJ323</f>
        <v>#N/A</v>
      </c>
      <c r="AK324" t="str">
        <f t="shared" si="24"/>
        <v/>
      </c>
    </row>
    <row xmlns:x14ac="http://schemas.microsoft.com/office/spreadsheetml/2009/9/ac" r="325" x14ac:dyDescent="0.2">
      <c r="AI325" t="b">
        <f>AND($P$44&lt;&gt;"",ISNUMBER(SEARCH(MID($P$44,1,2),číselníky!H325)))</f>
        <v>0</v>
      </c>
      <c r="AJ325" t="e">
        <f>MATCH(TRUE,INDEX(ikluby,$AJ324+1):enikluby,0)+$AJ324</f>
        <v>#N/A</v>
      </c>
      <c r="AK325" t="str">
        <f t="shared" si="24"/>
        <v/>
      </c>
    </row>
    <row xmlns:x14ac="http://schemas.microsoft.com/office/spreadsheetml/2009/9/ac" r="326" x14ac:dyDescent="0.2">
      <c r="AI326" t="b">
        <f>AND($P$44&lt;&gt;"",ISNUMBER(SEARCH(MID($P$44,1,2),číselníky!H326)))</f>
        <v>0</v>
      </c>
      <c r="AJ326" t="e">
        <f>MATCH(TRUE,INDEX(ikluby,$AJ325+1):enikluby,0)+$AJ325</f>
        <v>#N/A</v>
      </c>
      <c r="AK326" t="str">
        <f t="shared" si="24"/>
        <v/>
      </c>
    </row>
    <row xmlns:x14ac="http://schemas.microsoft.com/office/spreadsheetml/2009/9/ac" r="327" x14ac:dyDescent="0.2">
      <c r="AI327" t="b">
        <f>AND($P$44&lt;&gt;"",ISNUMBER(SEARCH(MID($P$44,1,2),číselníky!H327)))</f>
        <v>0</v>
      </c>
      <c r="AJ327" t="e">
        <f>MATCH(TRUE,INDEX(ikluby,$AJ326+1):enikluby,0)+$AJ326</f>
        <v>#N/A</v>
      </c>
      <c r="AK327" t="str">
        <f t="shared" si="24"/>
        <v/>
      </c>
    </row>
    <row xmlns:x14ac="http://schemas.microsoft.com/office/spreadsheetml/2009/9/ac" r="328" x14ac:dyDescent="0.2">
      <c r="AI328" t="b">
        <f>AND($P$44&lt;&gt;"",ISNUMBER(SEARCH(MID($P$44,1,2),číselníky!H328)))</f>
        <v>0</v>
      </c>
      <c r="AJ328" t="e">
        <f>MATCH(TRUE,INDEX(ikluby,$AJ327+1):enikluby,0)+$AJ327</f>
        <v>#N/A</v>
      </c>
      <c r="AK328" t="str">
        <f t="shared" si="24"/>
        <v/>
      </c>
    </row>
    <row xmlns:x14ac="http://schemas.microsoft.com/office/spreadsheetml/2009/9/ac" r="329" x14ac:dyDescent="0.2">
      <c r="AI329" t="b">
        <f>AND($P$44&lt;&gt;"",ISNUMBER(SEARCH(MID($P$44,1,2),číselníky!H329)))</f>
        <v>0</v>
      </c>
      <c r="AJ329" t="e">
        <f>MATCH(TRUE,INDEX(ikluby,$AJ328+1):enikluby,0)+$AJ328</f>
        <v>#N/A</v>
      </c>
      <c r="AK329" t="str">
        <f t="shared" si="24"/>
        <v/>
      </c>
    </row>
    <row xmlns:x14ac="http://schemas.microsoft.com/office/spreadsheetml/2009/9/ac" r="330" x14ac:dyDescent="0.2">
      <c r="AI330" t="b">
        <f>AND($P$44&lt;&gt;"",ISNUMBER(SEARCH(MID($P$44,1,2),číselníky!H330)))</f>
        <v>0</v>
      </c>
      <c r="AJ330" t="e">
        <f>MATCH(TRUE,INDEX(ikluby,$AJ329+1):enikluby,0)+$AJ329</f>
        <v>#N/A</v>
      </c>
      <c r="AK330" t="str">
        <f t="shared" si="24"/>
        <v/>
      </c>
    </row>
    <row xmlns:x14ac="http://schemas.microsoft.com/office/spreadsheetml/2009/9/ac" r="331" x14ac:dyDescent="0.2">
      <c r="AI331" t="b">
        <f>AND($P$44&lt;&gt;"",ISNUMBER(SEARCH(MID($P$44,1,2),číselníky!H331)))</f>
        <v>0</v>
      </c>
      <c r="AJ331" t="e">
        <f>MATCH(TRUE,INDEX(ikluby,$AJ330+1):enikluby,0)+$AJ330</f>
        <v>#N/A</v>
      </c>
      <c r="AK331" t="str">
        <f t="shared" si="24"/>
        <v/>
      </c>
    </row>
    <row xmlns:x14ac="http://schemas.microsoft.com/office/spreadsheetml/2009/9/ac" r="332" x14ac:dyDescent="0.2">
      <c r="AI332" t="b">
        <f>AND($P$44&lt;&gt;"",ISNUMBER(SEARCH(MID($P$44,1,2),číselníky!H332)))</f>
        <v>0</v>
      </c>
      <c r="AJ332" t="e">
        <f>MATCH(TRUE,INDEX(ikluby,$AJ331+1):enikluby,0)+$AJ331</f>
        <v>#N/A</v>
      </c>
      <c r="AK332" t="str">
        <f t="shared" si="24"/>
        <v/>
      </c>
    </row>
    <row xmlns:x14ac="http://schemas.microsoft.com/office/spreadsheetml/2009/9/ac" r="333" x14ac:dyDescent="0.2">
      <c r="AI333" t="b">
        <f>AND($P$44&lt;&gt;"",ISNUMBER(SEARCH(MID($P$44,1,2),číselníky!H333)))</f>
        <v>0</v>
      </c>
      <c r="AJ333" t="e">
        <f>MATCH(TRUE,INDEX(ikluby,$AJ332+1):enikluby,0)+$AJ332</f>
        <v>#N/A</v>
      </c>
      <c r="AK333" t="str">
        <f t="shared" si="24"/>
        <v/>
      </c>
    </row>
    <row xmlns:x14ac="http://schemas.microsoft.com/office/spreadsheetml/2009/9/ac" r="334" x14ac:dyDescent="0.2">
      <c r="AI334" t="b">
        <f>AND($P$44&lt;&gt;"",ISNUMBER(SEARCH(MID($P$44,1,2),číselníky!H334)))</f>
        <v>0</v>
      </c>
      <c r="AJ334" t="e">
        <f>MATCH(TRUE,INDEX(ikluby,$AJ333+1):enikluby,0)+$AJ333</f>
        <v>#N/A</v>
      </c>
      <c r="AK334" t="str">
        <f t="shared" si="24"/>
        <v/>
      </c>
    </row>
    <row xmlns:x14ac="http://schemas.microsoft.com/office/spreadsheetml/2009/9/ac" r="335" x14ac:dyDescent="0.2">
      <c r="AI335" t="b">
        <f>AND($P$44&lt;&gt;"",ISNUMBER(SEARCH(MID($P$44,1,2),číselníky!H335)))</f>
        <v>0</v>
      </c>
      <c r="AJ335" t="e">
        <f>MATCH(TRUE,INDEX(ikluby,$AJ334+1):enikluby,0)+$AJ334</f>
        <v>#N/A</v>
      </c>
      <c r="AK335" t="str">
        <f t="shared" si="24"/>
        <v/>
      </c>
    </row>
    <row xmlns:x14ac="http://schemas.microsoft.com/office/spreadsheetml/2009/9/ac" r="336" x14ac:dyDescent="0.2">
      <c r="AI336" t="b">
        <f>AND($P$44&lt;&gt;"",ISNUMBER(SEARCH(MID($P$44,1,2),číselníky!H336)))</f>
        <v>0</v>
      </c>
      <c r="AJ336" t="e">
        <f>MATCH(TRUE,INDEX(ikluby,$AJ335+1):enikluby,0)+$AJ335</f>
        <v>#N/A</v>
      </c>
      <c r="AK336" t="str">
        <f t="shared" si="24"/>
        <v/>
      </c>
    </row>
    <row xmlns:x14ac="http://schemas.microsoft.com/office/spreadsheetml/2009/9/ac" r="337" x14ac:dyDescent="0.2">
      <c r="AI337" t="b">
        <f>AND($P$44&lt;&gt;"",ISNUMBER(SEARCH(MID($P$44,1,2),číselníky!H337)))</f>
        <v>0</v>
      </c>
      <c r="AJ337" t="e">
        <f>MATCH(TRUE,INDEX(ikluby,$AJ336+1):enikluby,0)+$AJ336</f>
        <v>#N/A</v>
      </c>
      <c r="AK337" t="str">
        <f t="shared" si="24"/>
        <v/>
      </c>
    </row>
    <row xmlns:x14ac="http://schemas.microsoft.com/office/spreadsheetml/2009/9/ac" r="338" x14ac:dyDescent="0.2">
      <c r="AI338" t="b">
        <f>AND($P$44&lt;&gt;"",ISNUMBER(SEARCH(MID($P$44,1,2),číselníky!H338)))</f>
        <v>0</v>
      </c>
      <c r="AJ338" t="e">
        <f>MATCH(TRUE,INDEX(ikluby,$AJ337+1):enikluby,0)+$AJ337</f>
        <v>#N/A</v>
      </c>
      <c r="AK338" t="str">
        <f t="shared" si="24"/>
        <v/>
      </c>
    </row>
    <row xmlns:x14ac="http://schemas.microsoft.com/office/spreadsheetml/2009/9/ac" r="339" x14ac:dyDescent="0.2">
      <c r="AI339" t="b">
        <f>AND($P$44&lt;&gt;"",ISNUMBER(SEARCH(MID($P$44,1,2),číselníky!H339)))</f>
        <v>0</v>
      </c>
      <c r="AJ339" t="e">
        <f>MATCH(TRUE,INDEX(ikluby,$AJ338+1):enikluby,0)+$AJ338</f>
        <v>#N/A</v>
      </c>
      <c r="AK339" t="str">
        <f t="shared" si="24"/>
        <v/>
      </c>
    </row>
    <row xmlns:x14ac="http://schemas.microsoft.com/office/spreadsheetml/2009/9/ac" r="340" x14ac:dyDescent="0.2">
      <c r="AI340" t="b">
        <f>AND($P$44&lt;&gt;"",ISNUMBER(SEARCH(MID($P$44,1,2),číselníky!H340)))</f>
        <v>0</v>
      </c>
      <c r="AJ340" t="e">
        <f>MATCH(TRUE,INDEX(ikluby,$AJ339+1):enikluby,0)+$AJ339</f>
        <v>#N/A</v>
      </c>
      <c r="AK340" t="str">
        <f t="shared" si="24"/>
        <v/>
      </c>
    </row>
    <row xmlns:x14ac="http://schemas.microsoft.com/office/spreadsheetml/2009/9/ac" r="341" x14ac:dyDescent="0.2">
      <c r="AI341" t="b">
        <f>AND($P$44&lt;&gt;"",ISNUMBER(SEARCH(MID($P$44,1,2),číselníky!H341)))</f>
        <v>0</v>
      </c>
      <c r="AJ341" t="e">
        <f>MATCH(TRUE,INDEX(ikluby,$AJ340+1):enikluby,0)+$AJ340</f>
        <v>#N/A</v>
      </c>
      <c r="AK341" t="str">
        <f t="shared" si="24"/>
        <v/>
      </c>
    </row>
    <row xmlns:x14ac="http://schemas.microsoft.com/office/spreadsheetml/2009/9/ac" r="342" x14ac:dyDescent="0.2">
      <c r="AI342" t="b">
        <f>AND($P$44&lt;&gt;"",ISNUMBER(SEARCH(MID($P$44,1,2),číselníky!H342)))</f>
        <v>0</v>
      </c>
      <c r="AJ342" t="e">
        <f>MATCH(TRUE,INDEX(ikluby,$AJ341+1):enikluby,0)+$AJ341</f>
        <v>#N/A</v>
      </c>
      <c r="AK342" t="str">
        <f t="shared" si="24"/>
        <v/>
      </c>
    </row>
    <row xmlns:x14ac="http://schemas.microsoft.com/office/spreadsheetml/2009/9/ac" r="343" x14ac:dyDescent="0.2">
      <c r="AI343" t="b">
        <f>AND($P$44&lt;&gt;"",ISNUMBER(SEARCH(MID($P$44,1,2),číselníky!H343)))</f>
        <v>0</v>
      </c>
      <c r="AJ343" t="e">
        <f>MATCH(TRUE,INDEX(ikluby,$AJ342+1):enikluby,0)+$AJ342</f>
        <v>#N/A</v>
      </c>
      <c r="AK343" t="str">
        <f t="shared" si="24"/>
        <v/>
      </c>
    </row>
    <row xmlns:x14ac="http://schemas.microsoft.com/office/spreadsheetml/2009/9/ac" r="344" x14ac:dyDescent="0.2">
      <c r="AI344" t="b">
        <f>AND($P$44&lt;&gt;"",ISNUMBER(SEARCH(MID($P$44,1,2),číselníky!H344)))</f>
        <v>0</v>
      </c>
      <c r="AJ344" t="e">
        <f>MATCH(TRUE,INDEX(ikluby,$AJ343+1):enikluby,0)+$AJ343</f>
        <v>#N/A</v>
      </c>
      <c r="AK344" t="str">
        <f t="shared" si="24"/>
        <v/>
      </c>
    </row>
    <row xmlns:x14ac="http://schemas.microsoft.com/office/spreadsheetml/2009/9/ac" r="345" x14ac:dyDescent="0.2">
      <c r="AI345" t="b">
        <f>AND($P$44&lt;&gt;"",ISNUMBER(SEARCH(MID($P$44,1,2),číselníky!H345)))</f>
        <v>0</v>
      </c>
      <c r="AJ345" t="e">
        <f>MATCH(TRUE,INDEX(ikluby,$AJ344+1):enikluby,0)+$AJ344</f>
        <v>#N/A</v>
      </c>
      <c r="AK345" t="str">
        <f t="shared" si="24"/>
        <v/>
      </c>
    </row>
    <row xmlns:x14ac="http://schemas.microsoft.com/office/spreadsheetml/2009/9/ac" r="346" x14ac:dyDescent="0.2">
      <c r="AI346" t="b">
        <f>AND($P$44&lt;&gt;"",ISNUMBER(SEARCH(MID($P$44,1,2),číselníky!H346)))</f>
        <v>0</v>
      </c>
      <c r="AJ346" t="e">
        <f>MATCH(TRUE,INDEX(ikluby,$AJ345+1):enikluby,0)+$AJ345</f>
        <v>#N/A</v>
      </c>
      <c r="AK346" t="str">
        <f t="shared" si="24"/>
        <v/>
      </c>
    </row>
    <row xmlns:x14ac="http://schemas.microsoft.com/office/spreadsheetml/2009/9/ac" r="347" x14ac:dyDescent="0.2">
      <c r="AI347" t="b">
        <f>AND($P$44&lt;&gt;"",ISNUMBER(SEARCH(MID($P$44,1,2),číselníky!H347)))</f>
        <v>0</v>
      </c>
      <c r="AJ347" t="e">
        <f>MATCH(TRUE,INDEX(ikluby,$AJ346+1):enikluby,0)+$AJ346</f>
        <v>#N/A</v>
      </c>
      <c r="AK347" t="str">
        <f t="shared" si="24"/>
        <v/>
      </c>
    </row>
    <row xmlns:x14ac="http://schemas.microsoft.com/office/spreadsheetml/2009/9/ac" r="348" x14ac:dyDescent="0.2">
      <c r="AI348" t="b">
        <f>AND($P$44&lt;&gt;"",ISNUMBER(SEARCH(MID($P$44,1,2),číselníky!H348)))</f>
        <v>0</v>
      </c>
      <c r="AJ348" t="e">
        <f>MATCH(TRUE,INDEX(ikluby,$AJ347+1):enikluby,0)+$AJ347</f>
        <v>#N/A</v>
      </c>
      <c r="AK348" t="str">
        <f t="shared" si="24"/>
        <v/>
      </c>
    </row>
    <row xmlns:x14ac="http://schemas.microsoft.com/office/spreadsheetml/2009/9/ac" r="349" x14ac:dyDescent="0.2">
      <c r="AI349" t="b">
        <f>AND($P$44&lt;&gt;"",ISNUMBER(SEARCH(MID($P$44,1,2),číselníky!H349)))</f>
        <v>0</v>
      </c>
      <c r="AJ349" t="e">
        <f>MATCH(TRUE,INDEX(ikluby,$AJ348+1):enikluby,0)+$AJ348</f>
        <v>#N/A</v>
      </c>
      <c r="AK349" t="str">
        <f t="shared" si="24"/>
        <v/>
      </c>
    </row>
    <row xmlns:x14ac="http://schemas.microsoft.com/office/spreadsheetml/2009/9/ac" r="350" x14ac:dyDescent="0.2">
      <c r="AI350" t="b">
        <f>AND($P$44&lt;&gt;"",ISNUMBER(SEARCH(MID($P$44,1,2),číselníky!H350)))</f>
        <v>0</v>
      </c>
      <c r="AJ350" t="e">
        <f>MATCH(TRUE,INDEX(ikluby,$AJ349+1):enikluby,0)+$AJ349</f>
        <v>#N/A</v>
      </c>
      <c r="AK350" t="str">
        <f t="shared" si="24"/>
        <v/>
      </c>
    </row>
    <row xmlns:x14ac="http://schemas.microsoft.com/office/spreadsheetml/2009/9/ac" r="351" x14ac:dyDescent="0.2">
      <c r="AI351" t="b">
        <f>AND($P$44&lt;&gt;"",ISNUMBER(SEARCH(MID($P$44,1,2),číselníky!H351)))</f>
        <v>0</v>
      </c>
      <c r="AJ351" t="e">
        <f>MATCH(TRUE,INDEX(ikluby,$AJ350+1):enikluby,0)+$AJ350</f>
        <v>#N/A</v>
      </c>
      <c r="AK351" t="str">
        <f t="shared" si="24"/>
        <v/>
      </c>
    </row>
    <row xmlns:x14ac="http://schemas.microsoft.com/office/spreadsheetml/2009/9/ac" r="352" x14ac:dyDescent="0.2">
      <c r="AI352" t="b">
        <f>AND($P$44&lt;&gt;"",ISNUMBER(SEARCH(MID($P$44,1,2),číselníky!H352)))</f>
        <v>0</v>
      </c>
      <c r="AJ352" t="e">
        <f>MATCH(TRUE,INDEX(ikluby,$AJ351+1):enikluby,0)+$AJ351</f>
        <v>#N/A</v>
      </c>
      <c r="AK352" t="str">
        <f t="shared" si="24"/>
        <v/>
      </c>
    </row>
    <row xmlns:x14ac="http://schemas.microsoft.com/office/spreadsheetml/2009/9/ac" r="353" x14ac:dyDescent="0.2">
      <c r="AI353" t="b">
        <f>AND($P$44&lt;&gt;"",ISNUMBER(SEARCH(MID($P$44,1,2),číselníky!H353)))</f>
        <v>0</v>
      </c>
      <c r="AJ353" t="e">
        <f>MATCH(TRUE,INDEX(ikluby,$AJ352+1):enikluby,0)+$AJ352</f>
        <v>#N/A</v>
      </c>
      <c r="AK353" t="str">
        <f t="shared" si="24"/>
        <v/>
      </c>
    </row>
    <row xmlns:x14ac="http://schemas.microsoft.com/office/spreadsheetml/2009/9/ac" r="354" x14ac:dyDescent="0.2">
      <c r="AI354" t="b">
        <f>AND($P$44&lt;&gt;"",ISNUMBER(SEARCH(MID($P$44,1,2),číselníky!H354)))</f>
        <v>0</v>
      </c>
      <c r="AJ354" t="e">
        <f>MATCH(TRUE,INDEX(ikluby,$AJ353+1):enikluby,0)+$AJ353</f>
        <v>#N/A</v>
      </c>
      <c r="AK354" t="str">
        <f t="shared" si="24"/>
        <v/>
      </c>
    </row>
    <row xmlns:x14ac="http://schemas.microsoft.com/office/spreadsheetml/2009/9/ac" r="355" x14ac:dyDescent="0.2">
      <c r="AI355" t="b">
        <f>AND($P$44&lt;&gt;"",ISNUMBER(SEARCH(MID($P$44,1,2),číselníky!H355)))</f>
        <v>0</v>
      </c>
      <c r="AJ355" t="e">
        <f>MATCH(TRUE,INDEX(ikluby,$AJ354+1):enikluby,0)+$AJ354</f>
        <v>#N/A</v>
      </c>
      <c r="AK355" t="str">
        <f t="shared" si="24"/>
        <v/>
      </c>
    </row>
    <row xmlns:x14ac="http://schemas.microsoft.com/office/spreadsheetml/2009/9/ac" r="356" x14ac:dyDescent="0.2">
      <c r="AI356" t="b">
        <f>AND($P$44&lt;&gt;"",ISNUMBER(SEARCH(MID($P$44,1,2),číselníky!H356)))</f>
        <v>0</v>
      </c>
      <c r="AJ356" t="e">
        <f>MATCH(TRUE,INDEX(ikluby,$AJ355+1):enikluby,0)+$AJ355</f>
        <v>#N/A</v>
      </c>
      <c r="AK356" t="str">
        <f t="shared" si="24"/>
        <v/>
      </c>
    </row>
    <row xmlns:x14ac="http://schemas.microsoft.com/office/spreadsheetml/2009/9/ac" r="357" x14ac:dyDescent="0.2">
      <c r="AI357" t="b">
        <f>AND($P$44&lt;&gt;"",ISNUMBER(SEARCH(MID($P$44,1,2),číselníky!H357)))</f>
        <v>0</v>
      </c>
      <c r="AJ357" t="e">
        <f>MATCH(TRUE,INDEX(ikluby,$AJ356+1):enikluby,0)+$AJ356</f>
        <v>#N/A</v>
      </c>
      <c r="AK357" t="str">
        <f t="shared" si="24"/>
        <v/>
      </c>
    </row>
    <row xmlns:x14ac="http://schemas.microsoft.com/office/spreadsheetml/2009/9/ac" r="358" x14ac:dyDescent="0.2">
      <c r="AI358" t="b">
        <f>AND($P$44&lt;&gt;"",ISNUMBER(SEARCH(MID($P$44,1,2),číselníky!H358)))</f>
        <v>0</v>
      </c>
      <c r="AJ358" t="e">
        <f>MATCH(TRUE,INDEX(ikluby,$AJ357+1):enikluby,0)+$AJ357</f>
        <v>#N/A</v>
      </c>
      <c r="AK358" t="str">
        <f t="shared" si="24"/>
        <v/>
      </c>
    </row>
    <row xmlns:x14ac="http://schemas.microsoft.com/office/spreadsheetml/2009/9/ac" r="359" x14ac:dyDescent="0.2">
      <c r="AI359" t="b">
        <f>AND($P$44&lt;&gt;"",ISNUMBER(SEARCH(MID($P$44,1,2),číselníky!H359)))</f>
        <v>0</v>
      </c>
      <c r="AJ359" t="e">
        <f>MATCH(TRUE,INDEX(ikluby,$AJ358+1):enikluby,0)+$AJ358</f>
        <v>#N/A</v>
      </c>
      <c r="AK359" t="str">
        <f t="shared" si="24"/>
        <v/>
      </c>
    </row>
    <row xmlns:x14ac="http://schemas.microsoft.com/office/spreadsheetml/2009/9/ac" r="360" x14ac:dyDescent="0.2">
      <c r="AI360" t="b">
        <f>AND($P$44&lt;&gt;"",ISNUMBER(SEARCH(MID($P$44,1,2),číselníky!H360)))</f>
        <v>0</v>
      </c>
      <c r="AJ360" t="e">
        <f>MATCH(TRUE,INDEX(ikluby,$AJ359+1):enikluby,0)+$AJ359</f>
        <v>#N/A</v>
      </c>
      <c r="AK360" t="str">
        <f t="shared" si="24"/>
        <v/>
      </c>
    </row>
    <row xmlns:x14ac="http://schemas.microsoft.com/office/spreadsheetml/2009/9/ac" r="361" x14ac:dyDescent="0.2">
      <c r="AI361" t="b">
        <f>AND($P$44&lt;&gt;"",ISNUMBER(SEARCH(MID($P$44,1,2),číselníky!H361)))</f>
        <v>0</v>
      </c>
      <c r="AJ361" t="e">
        <f>MATCH(TRUE,INDEX(ikluby,$AJ360+1):enikluby,0)+$AJ360</f>
        <v>#N/A</v>
      </c>
      <c r="AK361" t="str">
        <f t="shared" si="24"/>
        <v/>
      </c>
    </row>
    <row xmlns:x14ac="http://schemas.microsoft.com/office/spreadsheetml/2009/9/ac" r="362" x14ac:dyDescent="0.2">
      <c r="AI362" t="b">
        <f>AND($P$44&lt;&gt;"",ISNUMBER(SEARCH(MID($P$44,1,2),číselníky!H362)))</f>
        <v>0</v>
      </c>
      <c r="AJ362" t="e">
        <f>MATCH(TRUE,INDEX(ikluby,$AJ361+1):enikluby,0)+$AJ361</f>
        <v>#N/A</v>
      </c>
      <c r="AK362" t="str">
        <f t="shared" si="24"/>
        <v/>
      </c>
    </row>
    <row xmlns:x14ac="http://schemas.microsoft.com/office/spreadsheetml/2009/9/ac" r="363" x14ac:dyDescent="0.2">
      <c r="AI363" t="b">
        <f>AND($P$44&lt;&gt;"",ISNUMBER(SEARCH(MID($P$44,1,2),číselníky!H363)))</f>
        <v>0</v>
      </c>
      <c r="AJ363" t="e">
        <f>MATCH(TRUE,INDEX(ikluby,$AJ362+1):enikluby,0)+$AJ362</f>
        <v>#N/A</v>
      </c>
      <c r="AK363" t="str">
        <f t="shared" si="24"/>
        <v/>
      </c>
    </row>
    <row xmlns:x14ac="http://schemas.microsoft.com/office/spreadsheetml/2009/9/ac" r="364" x14ac:dyDescent="0.2">
      <c r="AI364" t="b">
        <f>AND($P$44&lt;&gt;"",ISNUMBER(SEARCH(MID($P$44,1,2),číselníky!H364)))</f>
        <v>0</v>
      </c>
      <c r="AJ364" t="e">
        <f>MATCH(TRUE,INDEX(ikluby,$AJ363+1):enikluby,0)+$AJ363</f>
        <v>#N/A</v>
      </c>
      <c r="AK364" t="str">
        <f t="shared" si="24"/>
        <v/>
      </c>
    </row>
    <row xmlns:x14ac="http://schemas.microsoft.com/office/spreadsheetml/2009/9/ac" r="365" x14ac:dyDescent="0.2">
      <c r="AI365" t="b">
        <f>AND($P$44&lt;&gt;"",ISNUMBER(SEARCH(MID($P$44,1,2),číselníky!H365)))</f>
        <v>0</v>
      </c>
      <c r="AJ365" t="e">
        <f>MATCH(TRUE,INDEX(ikluby,$AJ364+1):enikluby,0)+$AJ364</f>
        <v>#N/A</v>
      </c>
      <c r="AK365" t="str">
        <f t="shared" si="24"/>
        <v/>
      </c>
    </row>
    <row xmlns:x14ac="http://schemas.microsoft.com/office/spreadsheetml/2009/9/ac" r="366" x14ac:dyDescent="0.2">
      <c r="AI366" t="b">
        <f>AND($P$44&lt;&gt;"",ISNUMBER(SEARCH(MID($P$44,1,2),číselníky!H366)))</f>
        <v>0</v>
      </c>
      <c r="AJ366" t="e">
        <f>MATCH(TRUE,INDEX(ikluby,$AJ365+1):enikluby,0)+$AJ365</f>
        <v>#N/A</v>
      </c>
      <c r="AK366" t="str">
        <f t="shared" si="24"/>
        <v/>
      </c>
    </row>
    <row xmlns:x14ac="http://schemas.microsoft.com/office/spreadsheetml/2009/9/ac" r="367" x14ac:dyDescent="0.2">
      <c r="AI367" t="b">
        <f>AND($P$44&lt;&gt;"",ISNUMBER(SEARCH(MID($P$44,1,2),číselníky!H367)))</f>
        <v>0</v>
      </c>
      <c r="AJ367" t="e">
        <f>MATCH(TRUE,INDEX(ikluby,$AJ366+1):enikluby,0)+$AJ366</f>
        <v>#N/A</v>
      </c>
      <c r="AK367" t="str">
        <f t="shared" si="24"/>
        <v/>
      </c>
    </row>
    <row xmlns:x14ac="http://schemas.microsoft.com/office/spreadsheetml/2009/9/ac" r="368" x14ac:dyDescent="0.2">
      <c r="AI368" t="b">
        <f>AND($P$44&lt;&gt;"",ISNUMBER(SEARCH(MID($P$44,1,2),číselníky!H368)))</f>
        <v>0</v>
      </c>
      <c r="AJ368" t="e">
        <f>MATCH(TRUE,INDEX(ikluby,$AJ367+1):enikluby,0)+$AJ367</f>
        <v>#N/A</v>
      </c>
      <c r="AK368" t="str">
        <f t="shared" si="24"/>
        <v/>
      </c>
    </row>
    <row xmlns:x14ac="http://schemas.microsoft.com/office/spreadsheetml/2009/9/ac" r="369" x14ac:dyDescent="0.2">
      <c r="AI369" t="b">
        <f>AND($P$44&lt;&gt;"",ISNUMBER(SEARCH(MID($P$44,1,2),číselníky!H369)))</f>
        <v>0</v>
      </c>
      <c r="AJ369" t="e">
        <f>MATCH(TRUE,INDEX(ikluby,$AJ368+1):enikluby,0)+$AJ368</f>
        <v>#N/A</v>
      </c>
      <c r="AK369" t="str">
        <f t="shared" si="24"/>
        <v/>
      </c>
    </row>
    <row xmlns:x14ac="http://schemas.microsoft.com/office/spreadsheetml/2009/9/ac" r="370" x14ac:dyDescent="0.2">
      <c r="AI370" t="b">
        <f>AND($P$44&lt;&gt;"",ISNUMBER(SEARCH(MID($P$44,1,2),číselníky!H370)))</f>
        <v>0</v>
      </c>
      <c r="AJ370" t="e">
        <f>MATCH(TRUE,INDEX(ikluby,$AJ369+1):enikluby,0)+$AJ369</f>
        <v>#N/A</v>
      </c>
      <c r="AK370" t="str">
        <f t="shared" si="24"/>
        <v/>
      </c>
    </row>
    <row xmlns:x14ac="http://schemas.microsoft.com/office/spreadsheetml/2009/9/ac" r="371" x14ac:dyDescent="0.2">
      <c r="AI371" t="b">
        <f>AND($P$44&lt;&gt;"",ISNUMBER(SEARCH(MID($P$44,1,2),číselníky!H371)))</f>
        <v>0</v>
      </c>
      <c r="AJ371" t="e">
        <f>MATCH(TRUE,INDEX(ikluby,$AJ370+1):enikluby,0)+$AJ370</f>
        <v>#N/A</v>
      </c>
      <c r="AK371" t="str">
        <f t="shared" si="24"/>
        <v/>
      </c>
    </row>
    <row xmlns:x14ac="http://schemas.microsoft.com/office/spreadsheetml/2009/9/ac" r="372" x14ac:dyDescent="0.2">
      <c r="AI372" t="b">
        <f>AND($P$44&lt;&gt;"",ISNUMBER(SEARCH(MID($P$44,1,2),číselníky!H372)))</f>
        <v>0</v>
      </c>
      <c r="AJ372" t="e">
        <f>MATCH(TRUE,INDEX(ikluby,$AJ371+1):enikluby,0)+$AJ371</f>
        <v>#N/A</v>
      </c>
      <c r="AK372" t="str">
        <f t="shared" si="24"/>
        <v/>
      </c>
    </row>
    <row xmlns:x14ac="http://schemas.microsoft.com/office/spreadsheetml/2009/9/ac" r="373" x14ac:dyDescent="0.2">
      <c r="AI373" t="b">
        <f>AND($P$44&lt;&gt;"",ISNUMBER(SEARCH(MID($P$44,1,2),číselníky!H373)))</f>
        <v>0</v>
      </c>
      <c r="AJ373" t="e">
        <f>MATCH(TRUE,INDEX(ikluby,$AJ372+1):enikluby,0)+$AJ372</f>
        <v>#N/A</v>
      </c>
      <c r="AK373" t="str">
        <f t="shared" si="24"/>
        <v/>
      </c>
    </row>
    <row xmlns:x14ac="http://schemas.microsoft.com/office/spreadsheetml/2009/9/ac" r="374" x14ac:dyDescent="0.2">
      <c r="AI374" t="b">
        <f>AND($P$44&lt;&gt;"",ISNUMBER(SEARCH(MID($P$44,1,2),číselníky!H374)))</f>
        <v>0</v>
      </c>
      <c r="AJ374" t="e">
        <f>MATCH(TRUE,INDEX(ikluby,$AJ373+1):enikluby,0)+$AJ373</f>
        <v>#N/A</v>
      </c>
      <c r="AK374" t="str">
        <f t="shared" si="24"/>
        <v/>
      </c>
    </row>
    <row xmlns:x14ac="http://schemas.microsoft.com/office/spreadsheetml/2009/9/ac" r="375" x14ac:dyDescent="0.2">
      <c r="AI375" t="b">
        <f>AND($P$44&lt;&gt;"",ISNUMBER(SEARCH(MID($P$44,1,2),číselníky!H375)))</f>
        <v>0</v>
      </c>
      <c r="AJ375" t="e">
        <f>MATCH(TRUE,INDEX(ikluby,$AJ374+1):enikluby,0)+$AJ374</f>
        <v>#N/A</v>
      </c>
      <c r="AK375" t="str">
        <f t="shared" si="24"/>
        <v/>
      </c>
    </row>
    <row xmlns:x14ac="http://schemas.microsoft.com/office/spreadsheetml/2009/9/ac" r="376" x14ac:dyDescent="0.2">
      <c r="AI376" t="b">
        <f>AND($P$44&lt;&gt;"",ISNUMBER(SEARCH(MID($P$44,1,2),číselníky!H376)))</f>
        <v>0</v>
      </c>
      <c r="AJ376" t="e">
        <f>MATCH(TRUE,INDEX(ikluby,$AJ375+1):enikluby,0)+$AJ375</f>
        <v>#N/A</v>
      </c>
      <c r="AK376" t="str">
        <f t="shared" si="24"/>
        <v/>
      </c>
    </row>
    <row xmlns:x14ac="http://schemas.microsoft.com/office/spreadsheetml/2009/9/ac" r="377" x14ac:dyDescent="0.2">
      <c r="AI377" t="b">
        <f>AND($P$44&lt;&gt;"",ISNUMBER(SEARCH(MID($P$44,1,2),číselníky!H377)))</f>
        <v>0</v>
      </c>
      <c r="AJ377" t="e">
        <f>MATCH(TRUE,INDEX(ikluby,$AJ376+1):enikluby,0)+$AJ376</f>
        <v>#N/A</v>
      </c>
      <c r="AK377" t="str">
        <f t="shared" si="24"/>
        <v/>
      </c>
    </row>
    <row xmlns:x14ac="http://schemas.microsoft.com/office/spreadsheetml/2009/9/ac" r="378" x14ac:dyDescent="0.2">
      <c r="AI378" t="b">
        <f>AND($P$44&lt;&gt;"",ISNUMBER(SEARCH(MID($P$44,1,2),číselníky!H378)))</f>
        <v>0</v>
      </c>
      <c r="AJ378" t="e">
        <f>MATCH(TRUE,INDEX(ikluby,$AJ377+1):enikluby,0)+$AJ377</f>
        <v>#N/A</v>
      </c>
      <c r="AK378" t="str">
        <f t="shared" si="24"/>
        <v/>
      </c>
    </row>
    <row xmlns:x14ac="http://schemas.microsoft.com/office/spreadsheetml/2009/9/ac" r="379" x14ac:dyDescent="0.2">
      <c r="AI379" t="b">
        <f>AND($P$44&lt;&gt;"",ISNUMBER(SEARCH(MID($P$44,1,2),číselníky!H379)))</f>
        <v>0</v>
      </c>
      <c r="AJ379" t="e">
        <f>MATCH(TRUE,INDEX(ikluby,$AJ378+1):enikluby,0)+$AJ378</f>
        <v>#N/A</v>
      </c>
      <c r="AK379" t="str">
        <f t="shared" si="24"/>
        <v/>
      </c>
    </row>
    <row xmlns:x14ac="http://schemas.microsoft.com/office/spreadsheetml/2009/9/ac" r="380" x14ac:dyDescent="0.2">
      <c r="AI380" t="b">
        <f>AND($P$44&lt;&gt;"",ISNUMBER(SEARCH(MID($P$44,1,2),číselníky!H380)))</f>
        <v>0</v>
      </c>
      <c r="AJ380" t="e">
        <f>MATCH(TRUE,INDEX(ikluby,$AJ379+1):enikluby,0)+$AJ379</f>
        <v>#N/A</v>
      </c>
      <c r="AK380" t="str">
        <f t="shared" si="24"/>
        <v/>
      </c>
    </row>
    <row xmlns:x14ac="http://schemas.microsoft.com/office/spreadsheetml/2009/9/ac" r="381" x14ac:dyDescent="0.2">
      <c r="AI381" t="b">
        <f>AND($P$44&lt;&gt;"",ISNUMBER(SEARCH(MID($P$44,1,2),číselníky!H381)))</f>
        <v>0</v>
      </c>
      <c r="AJ381" t="e">
        <f>MATCH(TRUE,INDEX(ikluby,$AJ380+1):enikluby,0)+$AJ380</f>
        <v>#N/A</v>
      </c>
      <c r="AK381" t="str">
        <f t="shared" si="24"/>
        <v/>
      </c>
    </row>
    <row xmlns:x14ac="http://schemas.microsoft.com/office/spreadsheetml/2009/9/ac" r="382" x14ac:dyDescent="0.2">
      <c r="AI382" t="b">
        <f>AND($P$44&lt;&gt;"",ISNUMBER(SEARCH(MID($P$44,1,2),číselníky!H382)))</f>
        <v>0</v>
      </c>
      <c r="AJ382" t="e">
        <f>MATCH(TRUE,INDEX(ikluby,$AJ381+1):enikluby,0)+$AJ381</f>
        <v>#N/A</v>
      </c>
      <c r="AK382" t="str">
        <f t="shared" si="24"/>
        <v/>
      </c>
    </row>
    <row xmlns:x14ac="http://schemas.microsoft.com/office/spreadsheetml/2009/9/ac" r="383" x14ac:dyDescent="0.2">
      <c r="AI383" t="b">
        <f>AND($P$44&lt;&gt;"",ISNUMBER(SEARCH(MID($P$44,1,2),číselníky!H383)))</f>
        <v>0</v>
      </c>
      <c r="AJ383" t="e">
        <f>MATCH(TRUE,INDEX(ikluby,$AJ382+1):enikluby,0)+$AJ382</f>
        <v>#N/A</v>
      </c>
      <c r="AK383" t="str">
        <f t="shared" si="24"/>
        <v/>
      </c>
    </row>
    <row xmlns:x14ac="http://schemas.microsoft.com/office/spreadsheetml/2009/9/ac" r="384" x14ac:dyDescent="0.2">
      <c r="AI384" t="b">
        <f>AND($P$44&lt;&gt;"",ISNUMBER(SEARCH(MID($P$44,1,2),číselníky!H384)))</f>
        <v>0</v>
      </c>
      <c r="AJ384" t="e">
        <f>MATCH(TRUE,INDEX(ikluby,$AJ383+1):enikluby,0)+$AJ383</f>
        <v>#N/A</v>
      </c>
      <c r="AK384" t="str">
        <f t="shared" si="24"/>
        <v/>
      </c>
    </row>
    <row xmlns:x14ac="http://schemas.microsoft.com/office/spreadsheetml/2009/9/ac" r="385" x14ac:dyDescent="0.2">
      <c r="AI385" t="b">
        <f>AND($P$44&lt;&gt;"",ISNUMBER(SEARCH(MID($P$44,1,2),číselníky!H385)))</f>
        <v>0</v>
      </c>
      <c r="AJ385" t="e">
        <f>MATCH(TRUE,INDEX(ikluby,$AJ384+1):enikluby,0)+$AJ384</f>
        <v>#N/A</v>
      </c>
      <c r="AK385" t="str">
        <f t="shared" si="24"/>
        <v/>
      </c>
    </row>
    <row xmlns:x14ac="http://schemas.microsoft.com/office/spreadsheetml/2009/9/ac" r="386" x14ac:dyDescent="0.2">
      <c r="AI386" t="b">
        <f>AND($P$44&lt;&gt;"",ISNUMBER(SEARCH(MID($P$44,1,2),číselníky!H386)))</f>
        <v>0</v>
      </c>
      <c r="AJ386" t="e">
        <f>MATCH(TRUE,INDEX(ikluby,$AJ385+1):enikluby,0)+$AJ385</f>
        <v>#N/A</v>
      </c>
      <c r="AK386" t="str">
        <f t="shared" ref="AK386:AK449" si="25">IF(ISNUMBER(AJ386),INDEX(Oddil,AJ386),"")</f>
        <v/>
      </c>
    </row>
    <row xmlns:x14ac="http://schemas.microsoft.com/office/spreadsheetml/2009/9/ac" r="387" x14ac:dyDescent="0.2">
      <c r="AI387" t="b">
        <f>AND($P$44&lt;&gt;"",ISNUMBER(SEARCH(MID($P$44,1,2),číselníky!H387)))</f>
        <v>0</v>
      </c>
      <c r="AJ387" t="e">
        <f>MATCH(TRUE,INDEX(ikluby,$AJ386+1):enikluby,0)+$AJ386</f>
        <v>#N/A</v>
      </c>
      <c r="AK387" t="str">
        <f t="shared" si="25"/>
        <v/>
      </c>
    </row>
    <row xmlns:x14ac="http://schemas.microsoft.com/office/spreadsheetml/2009/9/ac" r="388" x14ac:dyDescent="0.2">
      <c r="AI388" t="b">
        <f>AND($P$44&lt;&gt;"",ISNUMBER(SEARCH(MID($P$44,1,2),číselníky!H388)))</f>
        <v>0</v>
      </c>
      <c r="AJ388" t="e">
        <f>MATCH(TRUE,INDEX(ikluby,$AJ387+1):enikluby,0)+$AJ387</f>
        <v>#N/A</v>
      </c>
      <c r="AK388" t="str">
        <f t="shared" si="25"/>
        <v/>
      </c>
    </row>
    <row xmlns:x14ac="http://schemas.microsoft.com/office/spreadsheetml/2009/9/ac" r="389" x14ac:dyDescent="0.2">
      <c r="AI389" t="b">
        <f>AND($P$44&lt;&gt;"",ISNUMBER(SEARCH(MID($P$44,1,2),číselníky!H389)))</f>
        <v>0</v>
      </c>
      <c r="AJ389" t="e">
        <f>MATCH(TRUE,INDEX(ikluby,$AJ388+1):enikluby,0)+$AJ388</f>
        <v>#N/A</v>
      </c>
      <c r="AK389" t="str">
        <f t="shared" si="25"/>
        <v/>
      </c>
    </row>
    <row xmlns:x14ac="http://schemas.microsoft.com/office/spreadsheetml/2009/9/ac" r="390" x14ac:dyDescent="0.2">
      <c r="AI390" t="b">
        <f>AND($P$44&lt;&gt;"",ISNUMBER(SEARCH(MID($P$44,1,2),číselníky!H390)))</f>
        <v>0</v>
      </c>
      <c r="AJ390" t="e">
        <f>MATCH(TRUE,INDEX(ikluby,$AJ389+1):enikluby,0)+$AJ389</f>
        <v>#N/A</v>
      </c>
      <c r="AK390" t="str">
        <f t="shared" si="25"/>
        <v/>
      </c>
    </row>
    <row xmlns:x14ac="http://schemas.microsoft.com/office/spreadsheetml/2009/9/ac" r="391" x14ac:dyDescent="0.2">
      <c r="AI391" t="b">
        <f>AND($P$44&lt;&gt;"",ISNUMBER(SEARCH(MID($P$44,1,2),číselníky!H391)))</f>
        <v>0</v>
      </c>
      <c r="AJ391" t="e">
        <f>MATCH(TRUE,INDEX(ikluby,$AJ390+1):enikluby,0)+$AJ390</f>
        <v>#N/A</v>
      </c>
      <c r="AK391" t="str">
        <f t="shared" si="25"/>
        <v/>
      </c>
    </row>
    <row xmlns:x14ac="http://schemas.microsoft.com/office/spreadsheetml/2009/9/ac" r="392" x14ac:dyDescent="0.2">
      <c r="AI392" t="b">
        <f>AND($P$44&lt;&gt;"",ISNUMBER(SEARCH(MID($P$44,1,2),číselníky!H392)))</f>
        <v>0</v>
      </c>
      <c r="AJ392" t="e">
        <f>MATCH(TRUE,INDEX(ikluby,$AJ391+1):enikluby,0)+$AJ391</f>
        <v>#N/A</v>
      </c>
      <c r="AK392" t="str">
        <f t="shared" si="25"/>
        <v/>
      </c>
    </row>
    <row xmlns:x14ac="http://schemas.microsoft.com/office/spreadsheetml/2009/9/ac" r="393" x14ac:dyDescent="0.2">
      <c r="AI393" t="b">
        <f>AND($P$44&lt;&gt;"",ISNUMBER(SEARCH(MID($P$44,1,2),číselníky!H393)))</f>
        <v>0</v>
      </c>
      <c r="AJ393" t="e">
        <f>MATCH(TRUE,INDEX(ikluby,$AJ392+1):enikluby,0)+$AJ392</f>
        <v>#N/A</v>
      </c>
      <c r="AK393" t="str">
        <f t="shared" si="25"/>
        <v/>
      </c>
    </row>
    <row xmlns:x14ac="http://schemas.microsoft.com/office/spreadsheetml/2009/9/ac" r="394" x14ac:dyDescent="0.2">
      <c r="AI394" t="b">
        <f>AND($P$44&lt;&gt;"",ISNUMBER(SEARCH(MID($P$44,1,2),číselníky!H394)))</f>
        <v>0</v>
      </c>
      <c r="AJ394" t="e">
        <f>MATCH(TRUE,INDEX(ikluby,$AJ393+1):enikluby,0)+$AJ393</f>
        <v>#N/A</v>
      </c>
      <c r="AK394" t="str">
        <f t="shared" si="25"/>
        <v/>
      </c>
    </row>
    <row xmlns:x14ac="http://schemas.microsoft.com/office/spreadsheetml/2009/9/ac" r="395" x14ac:dyDescent="0.2">
      <c r="AI395" t="b">
        <f>AND($P$44&lt;&gt;"",ISNUMBER(SEARCH(MID($P$44,1,2),číselníky!H395)))</f>
        <v>0</v>
      </c>
      <c r="AJ395" t="e">
        <f>MATCH(TRUE,INDEX(ikluby,$AJ394+1):enikluby,0)+$AJ394</f>
        <v>#N/A</v>
      </c>
      <c r="AK395" t="str">
        <f t="shared" si="25"/>
        <v/>
      </c>
    </row>
    <row xmlns:x14ac="http://schemas.microsoft.com/office/spreadsheetml/2009/9/ac" r="396" x14ac:dyDescent="0.2">
      <c r="AI396" t="b">
        <f>AND($P$44&lt;&gt;"",ISNUMBER(SEARCH(MID($P$44,1,2),číselníky!H396)))</f>
        <v>0</v>
      </c>
      <c r="AJ396" t="e">
        <f>MATCH(TRUE,INDEX(ikluby,$AJ395+1):enikluby,0)+$AJ395</f>
        <v>#N/A</v>
      </c>
      <c r="AK396" t="str">
        <f t="shared" si="25"/>
        <v/>
      </c>
    </row>
    <row xmlns:x14ac="http://schemas.microsoft.com/office/spreadsheetml/2009/9/ac" r="397" x14ac:dyDescent="0.2">
      <c r="AI397" t="b">
        <f>AND($P$44&lt;&gt;"",ISNUMBER(SEARCH(MID($P$44,1,2),číselníky!H397)))</f>
        <v>0</v>
      </c>
      <c r="AJ397" t="e">
        <f>MATCH(TRUE,INDEX(ikluby,$AJ396+1):enikluby,0)+$AJ396</f>
        <v>#N/A</v>
      </c>
      <c r="AK397" t="str">
        <f t="shared" si="25"/>
        <v/>
      </c>
    </row>
    <row xmlns:x14ac="http://schemas.microsoft.com/office/spreadsheetml/2009/9/ac" r="398" x14ac:dyDescent="0.2">
      <c r="AI398" t="b">
        <f>AND($P$44&lt;&gt;"",ISNUMBER(SEARCH(MID($P$44,1,2),číselníky!H398)))</f>
        <v>0</v>
      </c>
      <c r="AJ398" t="e">
        <f>MATCH(TRUE,INDEX(ikluby,$AJ397+1):enikluby,0)+$AJ397</f>
        <v>#N/A</v>
      </c>
      <c r="AK398" t="str">
        <f t="shared" si="25"/>
        <v/>
      </c>
    </row>
    <row xmlns:x14ac="http://schemas.microsoft.com/office/spreadsheetml/2009/9/ac" r="399" x14ac:dyDescent="0.2">
      <c r="AI399" t="b">
        <f>AND($P$44&lt;&gt;"",ISNUMBER(SEARCH(MID($P$44,1,2),číselníky!H399)))</f>
        <v>0</v>
      </c>
      <c r="AJ399" t="e">
        <f>MATCH(TRUE,INDEX(ikluby,$AJ398+1):enikluby,0)+$AJ398</f>
        <v>#N/A</v>
      </c>
      <c r="AK399" t="str">
        <f t="shared" si="25"/>
        <v/>
      </c>
    </row>
    <row xmlns:x14ac="http://schemas.microsoft.com/office/spreadsheetml/2009/9/ac" r="400" x14ac:dyDescent="0.2">
      <c r="AI400" t="b">
        <f>AND($P$44&lt;&gt;"",ISNUMBER(SEARCH(MID($P$44,1,2),číselníky!H400)))</f>
        <v>0</v>
      </c>
      <c r="AJ400" t="e">
        <f>MATCH(TRUE,INDEX(ikluby,$AJ399+1):enikluby,0)+$AJ399</f>
        <v>#N/A</v>
      </c>
      <c r="AK400" t="str">
        <f t="shared" si="25"/>
        <v/>
      </c>
    </row>
    <row xmlns:x14ac="http://schemas.microsoft.com/office/spreadsheetml/2009/9/ac" r="401" x14ac:dyDescent="0.2">
      <c r="AI401" t="b">
        <f>AND($P$44&lt;&gt;"",ISNUMBER(SEARCH(MID($P$44,1,2),číselníky!H401)))</f>
        <v>0</v>
      </c>
      <c r="AJ401" t="e">
        <f>MATCH(TRUE,INDEX(ikluby,$AJ400+1):enikluby,0)+$AJ400</f>
        <v>#N/A</v>
      </c>
      <c r="AK401" t="str">
        <f t="shared" si="25"/>
        <v/>
      </c>
    </row>
    <row xmlns:x14ac="http://schemas.microsoft.com/office/spreadsheetml/2009/9/ac" r="402" x14ac:dyDescent="0.2">
      <c r="AI402" t="b">
        <f>AND($P$44&lt;&gt;"",ISNUMBER(SEARCH(MID($P$44,1,2),číselníky!H402)))</f>
        <v>0</v>
      </c>
      <c r="AJ402" t="e">
        <f>MATCH(TRUE,INDEX(ikluby,$AJ401+1):enikluby,0)+$AJ401</f>
        <v>#N/A</v>
      </c>
      <c r="AK402" t="str">
        <f t="shared" si="25"/>
        <v/>
      </c>
    </row>
    <row xmlns:x14ac="http://schemas.microsoft.com/office/spreadsheetml/2009/9/ac" r="403" x14ac:dyDescent="0.2">
      <c r="AI403" t="b">
        <f>AND($P$44&lt;&gt;"",ISNUMBER(SEARCH(MID($P$44,1,2),číselníky!H403)))</f>
        <v>0</v>
      </c>
      <c r="AJ403" t="e">
        <f>MATCH(TRUE,INDEX(ikluby,$AJ402+1):enikluby,0)+$AJ402</f>
        <v>#N/A</v>
      </c>
      <c r="AK403" t="str">
        <f t="shared" si="25"/>
        <v/>
      </c>
    </row>
    <row xmlns:x14ac="http://schemas.microsoft.com/office/spreadsheetml/2009/9/ac" r="404" x14ac:dyDescent="0.2">
      <c r="AI404" t="b">
        <f>AND($P$44&lt;&gt;"",ISNUMBER(SEARCH(MID($P$44,1,2),číselníky!H404)))</f>
        <v>0</v>
      </c>
      <c r="AJ404" t="e">
        <f>MATCH(TRUE,INDEX(ikluby,$AJ403+1):enikluby,0)+$AJ403</f>
        <v>#N/A</v>
      </c>
      <c r="AK404" t="str">
        <f t="shared" si="25"/>
        <v/>
      </c>
    </row>
    <row xmlns:x14ac="http://schemas.microsoft.com/office/spreadsheetml/2009/9/ac" r="405" x14ac:dyDescent="0.2">
      <c r="AI405" t="b">
        <f>AND($P$44&lt;&gt;"",ISNUMBER(SEARCH(MID($P$44,1,2),číselníky!H405)))</f>
        <v>0</v>
      </c>
      <c r="AJ405" t="e">
        <f>MATCH(TRUE,INDEX(ikluby,$AJ404+1):enikluby,0)+$AJ404</f>
        <v>#N/A</v>
      </c>
      <c r="AK405" t="str">
        <f t="shared" si="25"/>
        <v/>
      </c>
    </row>
    <row xmlns:x14ac="http://schemas.microsoft.com/office/spreadsheetml/2009/9/ac" r="406" x14ac:dyDescent="0.2">
      <c r="AI406" t="b">
        <f>AND($P$44&lt;&gt;"",ISNUMBER(SEARCH(MID($P$44,1,2),číselníky!H406)))</f>
        <v>0</v>
      </c>
      <c r="AJ406" t="e">
        <f>MATCH(TRUE,INDEX(ikluby,$AJ405+1):enikluby,0)+$AJ405</f>
        <v>#N/A</v>
      </c>
      <c r="AK406" t="str">
        <f t="shared" si="25"/>
        <v/>
      </c>
    </row>
    <row xmlns:x14ac="http://schemas.microsoft.com/office/spreadsheetml/2009/9/ac" r="407" x14ac:dyDescent="0.2">
      <c r="AI407" t="b">
        <f>AND($P$44&lt;&gt;"",ISNUMBER(SEARCH(MID($P$44,1,2),číselníky!H407)))</f>
        <v>0</v>
      </c>
      <c r="AJ407" t="e">
        <f>MATCH(TRUE,INDEX(ikluby,$AJ406+1):enikluby,0)+$AJ406</f>
        <v>#N/A</v>
      </c>
      <c r="AK407" t="str">
        <f t="shared" si="25"/>
        <v/>
      </c>
    </row>
    <row xmlns:x14ac="http://schemas.microsoft.com/office/spreadsheetml/2009/9/ac" r="408" x14ac:dyDescent="0.2">
      <c r="AI408" t="b">
        <f>AND($P$44&lt;&gt;"",ISNUMBER(SEARCH(MID($P$44,1,2),číselníky!H408)))</f>
        <v>0</v>
      </c>
      <c r="AJ408" t="e">
        <f>MATCH(TRUE,INDEX(ikluby,$AJ407+1):enikluby,0)+$AJ407</f>
        <v>#N/A</v>
      </c>
      <c r="AK408" t="str">
        <f t="shared" si="25"/>
        <v/>
      </c>
    </row>
    <row xmlns:x14ac="http://schemas.microsoft.com/office/spreadsheetml/2009/9/ac" r="409" x14ac:dyDescent="0.2">
      <c r="AI409" t="b">
        <f>AND($P$44&lt;&gt;"",ISNUMBER(SEARCH(MID($P$44,1,2),číselníky!H409)))</f>
        <v>0</v>
      </c>
      <c r="AJ409" t="e">
        <f>MATCH(TRUE,INDEX(ikluby,$AJ408+1):enikluby,0)+$AJ408</f>
        <v>#N/A</v>
      </c>
      <c r="AK409" t="str">
        <f t="shared" si="25"/>
        <v/>
      </c>
    </row>
    <row xmlns:x14ac="http://schemas.microsoft.com/office/spreadsheetml/2009/9/ac" r="410" x14ac:dyDescent="0.2">
      <c r="AI410" t="b">
        <f>AND($P$44&lt;&gt;"",ISNUMBER(SEARCH(MID($P$44,1,2),číselníky!H410)))</f>
        <v>0</v>
      </c>
      <c r="AJ410" t="e">
        <f>MATCH(TRUE,INDEX(ikluby,$AJ409+1):enikluby,0)+$AJ409</f>
        <v>#N/A</v>
      </c>
      <c r="AK410" t="str">
        <f t="shared" si="25"/>
        <v/>
      </c>
    </row>
    <row xmlns:x14ac="http://schemas.microsoft.com/office/spreadsheetml/2009/9/ac" r="411" x14ac:dyDescent="0.2">
      <c r="AI411" t="b">
        <f>AND($P$44&lt;&gt;"",ISNUMBER(SEARCH(MID($P$44,1,2),číselníky!H411)))</f>
        <v>0</v>
      </c>
      <c r="AJ411" t="e">
        <f>MATCH(TRUE,INDEX(ikluby,$AJ410+1):enikluby,0)+$AJ410</f>
        <v>#N/A</v>
      </c>
      <c r="AK411" t="str">
        <f t="shared" si="25"/>
        <v/>
      </c>
    </row>
    <row xmlns:x14ac="http://schemas.microsoft.com/office/spreadsheetml/2009/9/ac" r="412" x14ac:dyDescent="0.2">
      <c r="AI412" t="b">
        <f>AND($P$44&lt;&gt;"",ISNUMBER(SEARCH(MID($P$44,1,2),číselníky!H412)))</f>
        <v>0</v>
      </c>
      <c r="AJ412" t="e">
        <f>MATCH(TRUE,INDEX(ikluby,$AJ411+1):enikluby,0)+$AJ411</f>
        <v>#N/A</v>
      </c>
      <c r="AK412" t="str">
        <f t="shared" si="25"/>
        <v/>
      </c>
    </row>
    <row xmlns:x14ac="http://schemas.microsoft.com/office/spreadsheetml/2009/9/ac" r="413" x14ac:dyDescent="0.2">
      <c r="AI413" t="b">
        <f>AND($P$44&lt;&gt;"",ISNUMBER(SEARCH(MID($P$44,1,2),číselníky!H413)))</f>
        <v>0</v>
      </c>
      <c r="AJ413" t="e">
        <f>MATCH(TRUE,INDEX(ikluby,$AJ412+1):enikluby,0)+$AJ412</f>
        <v>#N/A</v>
      </c>
      <c r="AK413" t="str">
        <f t="shared" si="25"/>
        <v/>
      </c>
    </row>
    <row xmlns:x14ac="http://schemas.microsoft.com/office/spreadsheetml/2009/9/ac" r="414" x14ac:dyDescent="0.2">
      <c r="AI414" t="b">
        <f>AND($P$44&lt;&gt;"",ISNUMBER(SEARCH(MID($P$44,1,2),číselníky!H414)))</f>
        <v>0</v>
      </c>
      <c r="AJ414" t="e">
        <f>MATCH(TRUE,INDEX(ikluby,$AJ413+1):enikluby,0)+$AJ413</f>
        <v>#N/A</v>
      </c>
      <c r="AK414" t="str">
        <f t="shared" si="25"/>
        <v/>
      </c>
    </row>
    <row xmlns:x14ac="http://schemas.microsoft.com/office/spreadsheetml/2009/9/ac" r="415" x14ac:dyDescent="0.2">
      <c r="AI415" t="b">
        <f>AND($P$44&lt;&gt;"",ISNUMBER(SEARCH(MID($P$44,1,2),číselníky!H415)))</f>
        <v>0</v>
      </c>
      <c r="AJ415" t="e">
        <f>MATCH(TRUE,INDEX(ikluby,$AJ414+1):enikluby,0)+$AJ414</f>
        <v>#N/A</v>
      </c>
      <c r="AK415" t="str">
        <f t="shared" si="25"/>
        <v/>
      </c>
    </row>
    <row xmlns:x14ac="http://schemas.microsoft.com/office/spreadsheetml/2009/9/ac" r="416" x14ac:dyDescent="0.2">
      <c r="AI416" t="b">
        <f>AND($P$44&lt;&gt;"",ISNUMBER(SEARCH(MID($P$44,1,2),číselníky!H416)))</f>
        <v>0</v>
      </c>
      <c r="AJ416" t="e">
        <f>MATCH(TRUE,INDEX(ikluby,$AJ415+1):enikluby,0)+$AJ415</f>
        <v>#N/A</v>
      </c>
      <c r="AK416" t="str">
        <f t="shared" si="25"/>
        <v/>
      </c>
    </row>
    <row xmlns:x14ac="http://schemas.microsoft.com/office/spreadsheetml/2009/9/ac" r="417" x14ac:dyDescent="0.2">
      <c r="AI417" t="b">
        <f>AND($P$44&lt;&gt;"",ISNUMBER(SEARCH(MID($P$44,1,2),číselníky!H417)))</f>
        <v>0</v>
      </c>
      <c r="AJ417" t="e">
        <f>MATCH(TRUE,INDEX(ikluby,$AJ416+1):enikluby,0)+$AJ416</f>
        <v>#N/A</v>
      </c>
      <c r="AK417" t="str">
        <f t="shared" si="25"/>
        <v/>
      </c>
    </row>
    <row xmlns:x14ac="http://schemas.microsoft.com/office/spreadsheetml/2009/9/ac" r="418" x14ac:dyDescent="0.2">
      <c r="AI418" t="b">
        <f>AND($P$44&lt;&gt;"",ISNUMBER(SEARCH(MID($P$44,1,2),číselníky!H418)))</f>
        <v>0</v>
      </c>
      <c r="AJ418" t="e">
        <f>MATCH(TRUE,INDEX(ikluby,$AJ417+1):enikluby,0)+$AJ417</f>
        <v>#N/A</v>
      </c>
      <c r="AK418" t="str">
        <f t="shared" si="25"/>
        <v/>
      </c>
    </row>
    <row xmlns:x14ac="http://schemas.microsoft.com/office/spreadsheetml/2009/9/ac" r="419" x14ac:dyDescent="0.2">
      <c r="AI419" t="b">
        <f>AND($P$44&lt;&gt;"",ISNUMBER(SEARCH(MID($P$44,1,2),číselníky!H419)))</f>
        <v>0</v>
      </c>
      <c r="AJ419" t="e">
        <f>MATCH(TRUE,INDEX(ikluby,$AJ418+1):enikluby,0)+$AJ418</f>
        <v>#N/A</v>
      </c>
      <c r="AK419" t="str">
        <f t="shared" si="25"/>
        <v/>
      </c>
    </row>
    <row xmlns:x14ac="http://schemas.microsoft.com/office/spreadsheetml/2009/9/ac" r="420" x14ac:dyDescent="0.2">
      <c r="AI420" t="b">
        <f>AND($P$44&lt;&gt;"",ISNUMBER(SEARCH(MID($P$44,1,2),číselníky!H420)))</f>
        <v>0</v>
      </c>
      <c r="AJ420" t="e">
        <f>MATCH(TRUE,INDEX(ikluby,$AJ419+1):enikluby,0)+$AJ419</f>
        <v>#N/A</v>
      </c>
      <c r="AK420" t="str">
        <f t="shared" si="25"/>
        <v/>
      </c>
    </row>
    <row xmlns:x14ac="http://schemas.microsoft.com/office/spreadsheetml/2009/9/ac" r="421" x14ac:dyDescent="0.2">
      <c r="AI421" t="b">
        <f>AND($P$44&lt;&gt;"",ISNUMBER(SEARCH(MID($P$44,1,2),číselníky!H421)))</f>
        <v>0</v>
      </c>
      <c r="AJ421" t="e">
        <f>MATCH(TRUE,INDEX(ikluby,$AJ420+1):enikluby,0)+$AJ420</f>
        <v>#N/A</v>
      </c>
      <c r="AK421" t="str">
        <f t="shared" si="25"/>
        <v/>
      </c>
    </row>
    <row xmlns:x14ac="http://schemas.microsoft.com/office/spreadsheetml/2009/9/ac" r="422" x14ac:dyDescent="0.2">
      <c r="AI422" t="b">
        <f>AND($P$44&lt;&gt;"",ISNUMBER(SEARCH(MID($P$44,1,2),číselníky!H422)))</f>
        <v>0</v>
      </c>
      <c r="AJ422" t="e">
        <f>MATCH(TRUE,INDEX(ikluby,$AJ421+1):enikluby,0)+$AJ421</f>
        <v>#N/A</v>
      </c>
      <c r="AK422" t="str">
        <f t="shared" si="25"/>
        <v/>
      </c>
    </row>
    <row xmlns:x14ac="http://schemas.microsoft.com/office/spreadsheetml/2009/9/ac" r="423" x14ac:dyDescent="0.2">
      <c r="AI423" t="b">
        <f>AND($P$44&lt;&gt;"",ISNUMBER(SEARCH(MID($P$44,1,2),číselníky!H423)))</f>
        <v>0</v>
      </c>
      <c r="AJ423" t="e">
        <f>MATCH(TRUE,INDEX(ikluby,$AJ422+1):enikluby,0)+$AJ422</f>
        <v>#N/A</v>
      </c>
      <c r="AK423" t="str">
        <f t="shared" si="25"/>
        <v/>
      </c>
    </row>
    <row xmlns:x14ac="http://schemas.microsoft.com/office/spreadsheetml/2009/9/ac" r="424" x14ac:dyDescent="0.2">
      <c r="AI424" t="b">
        <f>AND($P$44&lt;&gt;"",ISNUMBER(SEARCH(MID($P$44,1,2),číselníky!H424)))</f>
        <v>0</v>
      </c>
      <c r="AJ424" t="e">
        <f>MATCH(TRUE,INDEX(ikluby,$AJ423+1):enikluby,0)+$AJ423</f>
        <v>#N/A</v>
      </c>
      <c r="AK424" t="str">
        <f t="shared" si="25"/>
        <v/>
      </c>
    </row>
    <row xmlns:x14ac="http://schemas.microsoft.com/office/spreadsheetml/2009/9/ac" r="425" x14ac:dyDescent="0.2">
      <c r="AI425" t="b">
        <f>AND($P$44&lt;&gt;"",ISNUMBER(SEARCH(MID($P$44,1,2),číselníky!H425)))</f>
        <v>0</v>
      </c>
      <c r="AJ425" t="e">
        <f>MATCH(TRUE,INDEX(ikluby,$AJ424+1):enikluby,0)+$AJ424</f>
        <v>#N/A</v>
      </c>
      <c r="AK425" t="str">
        <f t="shared" si="25"/>
        <v/>
      </c>
    </row>
    <row xmlns:x14ac="http://schemas.microsoft.com/office/spreadsheetml/2009/9/ac" r="426" x14ac:dyDescent="0.2">
      <c r="AI426" t="b">
        <f>AND($P$44&lt;&gt;"",ISNUMBER(SEARCH(MID($P$44,1,2),číselníky!H426)))</f>
        <v>0</v>
      </c>
      <c r="AJ426" t="e">
        <f>MATCH(TRUE,INDEX(ikluby,$AJ425+1):enikluby,0)+$AJ425</f>
        <v>#N/A</v>
      </c>
      <c r="AK426" t="str">
        <f t="shared" si="25"/>
        <v/>
      </c>
    </row>
    <row xmlns:x14ac="http://schemas.microsoft.com/office/spreadsheetml/2009/9/ac" r="427" x14ac:dyDescent="0.2">
      <c r="AI427" t="b">
        <f>AND($P$44&lt;&gt;"",ISNUMBER(SEARCH(MID($P$44,1,2),číselníky!H427)))</f>
        <v>0</v>
      </c>
      <c r="AJ427" t="e">
        <f>MATCH(TRUE,INDEX(ikluby,$AJ426+1):enikluby,0)+$AJ426</f>
        <v>#N/A</v>
      </c>
      <c r="AK427" t="str">
        <f t="shared" si="25"/>
        <v/>
      </c>
    </row>
    <row xmlns:x14ac="http://schemas.microsoft.com/office/spreadsheetml/2009/9/ac" r="428" x14ac:dyDescent="0.2">
      <c r="AI428" t="b">
        <f>AND($P$44&lt;&gt;"",ISNUMBER(SEARCH(MID($P$44,1,2),číselníky!H428)))</f>
        <v>0</v>
      </c>
      <c r="AJ428" t="e">
        <f>MATCH(TRUE,INDEX(ikluby,$AJ427+1):enikluby,0)+$AJ427</f>
        <v>#N/A</v>
      </c>
      <c r="AK428" t="str">
        <f t="shared" si="25"/>
        <v/>
      </c>
    </row>
    <row xmlns:x14ac="http://schemas.microsoft.com/office/spreadsheetml/2009/9/ac" r="429" x14ac:dyDescent="0.2">
      <c r="AI429" t="b">
        <f>AND($P$44&lt;&gt;"",ISNUMBER(SEARCH(MID($P$44,1,2),číselníky!H429)))</f>
        <v>0</v>
      </c>
      <c r="AJ429" t="e">
        <f>MATCH(TRUE,INDEX(ikluby,$AJ428+1):enikluby,0)+$AJ428</f>
        <v>#N/A</v>
      </c>
      <c r="AK429" t="str">
        <f t="shared" si="25"/>
        <v/>
      </c>
    </row>
    <row xmlns:x14ac="http://schemas.microsoft.com/office/spreadsheetml/2009/9/ac" r="430" x14ac:dyDescent="0.2">
      <c r="AI430" t="b">
        <f>AND($P$44&lt;&gt;"",ISNUMBER(SEARCH(MID($P$44,1,2),číselníky!H430)))</f>
        <v>0</v>
      </c>
      <c r="AJ430" t="e">
        <f>MATCH(TRUE,INDEX(ikluby,$AJ429+1):enikluby,0)+$AJ429</f>
        <v>#N/A</v>
      </c>
      <c r="AK430" t="str">
        <f t="shared" si="25"/>
        <v/>
      </c>
    </row>
    <row xmlns:x14ac="http://schemas.microsoft.com/office/spreadsheetml/2009/9/ac" r="431" x14ac:dyDescent="0.2">
      <c r="AI431" t="b">
        <f>AND($P$44&lt;&gt;"",ISNUMBER(SEARCH(MID($P$44,1,2),číselníky!H431)))</f>
        <v>0</v>
      </c>
      <c r="AJ431" t="e">
        <f>MATCH(TRUE,INDEX(ikluby,$AJ430+1):enikluby,0)+$AJ430</f>
        <v>#N/A</v>
      </c>
      <c r="AK431" t="str">
        <f t="shared" si="25"/>
        <v/>
      </c>
    </row>
    <row xmlns:x14ac="http://schemas.microsoft.com/office/spreadsheetml/2009/9/ac" r="432" x14ac:dyDescent="0.2">
      <c r="AI432" t="b">
        <f>AND($P$44&lt;&gt;"",ISNUMBER(SEARCH(MID($P$44,1,2),číselníky!H432)))</f>
        <v>0</v>
      </c>
      <c r="AJ432" t="e">
        <f>MATCH(TRUE,INDEX(ikluby,$AJ431+1):enikluby,0)+$AJ431</f>
        <v>#N/A</v>
      </c>
      <c r="AK432" t="str">
        <f t="shared" si="25"/>
        <v/>
      </c>
    </row>
    <row xmlns:x14ac="http://schemas.microsoft.com/office/spreadsheetml/2009/9/ac" r="433" x14ac:dyDescent="0.2">
      <c r="AI433" t="b">
        <f>AND($P$44&lt;&gt;"",ISNUMBER(SEARCH(MID($P$44,1,2),číselníky!H433)))</f>
        <v>0</v>
      </c>
      <c r="AJ433" t="e">
        <f>MATCH(TRUE,INDEX(ikluby,$AJ432+1):enikluby,0)+$AJ432</f>
        <v>#N/A</v>
      </c>
      <c r="AK433" t="str">
        <f t="shared" si="25"/>
        <v/>
      </c>
    </row>
    <row xmlns:x14ac="http://schemas.microsoft.com/office/spreadsheetml/2009/9/ac" r="434" x14ac:dyDescent="0.2">
      <c r="AI434" t="b">
        <f>AND($P$44&lt;&gt;"",ISNUMBER(SEARCH(MID($P$44,1,2),číselníky!H434)))</f>
        <v>0</v>
      </c>
      <c r="AJ434" t="e">
        <f>MATCH(TRUE,INDEX(ikluby,$AJ433+1):enikluby,0)+$AJ433</f>
        <v>#N/A</v>
      </c>
      <c r="AK434" t="str">
        <f t="shared" si="25"/>
        <v/>
      </c>
    </row>
    <row xmlns:x14ac="http://schemas.microsoft.com/office/spreadsheetml/2009/9/ac" r="435" x14ac:dyDescent="0.2">
      <c r="AI435" t="b">
        <f>AND($P$44&lt;&gt;"",ISNUMBER(SEARCH(MID($P$44,1,2),číselníky!H435)))</f>
        <v>0</v>
      </c>
      <c r="AJ435" t="e">
        <f>MATCH(TRUE,INDEX(ikluby,$AJ434+1):enikluby,0)+$AJ434</f>
        <v>#N/A</v>
      </c>
      <c r="AK435" t="str">
        <f t="shared" si="25"/>
        <v/>
      </c>
    </row>
    <row xmlns:x14ac="http://schemas.microsoft.com/office/spreadsheetml/2009/9/ac" r="436" x14ac:dyDescent="0.2">
      <c r="AI436" t="b">
        <f>AND($P$44&lt;&gt;"",ISNUMBER(SEARCH(MID($P$44,1,2),číselníky!H436)))</f>
        <v>0</v>
      </c>
      <c r="AJ436" t="e">
        <f>MATCH(TRUE,INDEX(ikluby,$AJ435+1):enikluby,0)+$AJ435</f>
        <v>#N/A</v>
      </c>
      <c r="AK436" t="str">
        <f t="shared" si="25"/>
        <v/>
      </c>
    </row>
    <row xmlns:x14ac="http://schemas.microsoft.com/office/spreadsheetml/2009/9/ac" r="437" x14ac:dyDescent="0.2">
      <c r="AI437" t="b">
        <f>AND($P$44&lt;&gt;"",ISNUMBER(SEARCH(MID($P$44,1,2),číselníky!H437)))</f>
        <v>0</v>
      </c>
      <c r="AJ437" t="e">
        <f>MATCH(TRUE,INDEX(ikluby,$AJ436+1):enikluby,0)+$AJ436</f>
        <v>#N/A</v>
      </c>
      <c r="AK437" t="str">
        <f t="shared" si="25"/>
        <v/>
      </c>
    </row>
    <row xmlns:x14ac="http://schemas.microsoft.com/office/spreadsheetml/2009/9/ac" r="438" x14ac:dyDescent="0.2">
      <c r="AI438" t="b">
        <f>AND($P$44&lt;&gt;"",ISNUMBER(SEARCH(MID($P$44,1,2),číselníky!H438)))</f>
        <v>0</v>
      </c>
      <c r="AJ438" t="e">
        <f>MATCH(TRUE,INDEX(ikluby,$AJ437+1):enikluby,0)+$AJ437</f>
        <v>#N/A</v>
      </c>
      <c r="AK438" t="str">
        <f t="shared" si="25"/>
        <v/>
      </c>
    </row>
    <row xmlns:x14ac="http://schemas.microsoft.com/office/spreadsheetml/2009/9/ac" r="439" x14ac:dyDescent="0.2">
      <c r="AI439" t="b">
        <f>AND($P$44&lt;&gt;"",ISNUMBER(SEARCH(MID($P$44,1,2),číselníky!H439)))</f>
        <v>0</v>
      </c>
      <c r="AJ439" t="e">
        <f>MATCH(TRUE,INDEX(ikluby,$AJ438+1):enikluby,0)+$AJ438</f>
        <v>#N/A</v>
      </c>
      <c r="AK439" t="str">
        <f t="shared" si="25"/>
        <v/>
      </c>
    </row>
    <row xmlns:x14ac="http://schemas.microsoft.com/office/spreadsheetml/2009/9/ac" r="440" x14ac:dyDescent="0.2">
      <c r="AI440" t="b">
        <f>AND($P$44&lt;&gt;"",ISNUMBER(SEARCH(MID($P$44,1,2),číselníky!H440)))</f>
        <v>0</v>
      </c>
      <c r="AJ440" t="e">
        <f>MATCH(TRUE,INDEX(ikluby,$AJ439+1):enikluby,0)+$AJ439</f>
        <v>#N/A</v>
      </c>
      <c r="AK440" t="str">
        <f t="shared" si="25"/>
        <v/>
      </c>
    </row>
    <row xmlns:x14ac="http://schemas.microsoft.com/office/spreadsheetml/2009/9/ac" r="441" x14ac:dyDescent="0.2">
      <c r="AI441" t="b">
        <f>AND($P$44&lt;&gt;"",ISNUMBER(SEARCH(MID($P$44,1,2),číselníky!H441)))</f>
        <v>0</v>
      </c>
      <c r="AJ441" t="e">
        <f>MATCH(TRUE,INDEX(ikluby,$AJ440+1):enikluby,0)+$AJ440</f>
        <v>#N/A</v>
      </c>
      <c r="AK441" t="str">
        <f t="shared" si="25"/>
        <v/>
      </c>
    </row>
    <row xmlns:x14ac="http://schemas.microsoft.com/office/spreadsheetml/2009/9/ac" r="442" x14ac:dyDescent="0.2">
      <c r="AI442" t="b">
        <f>AND($P$44&lt;&gt;"",ISNUMBER(SEARCH(MID($P$44,1,2),číselníky!H442)))</f>
        <v>0</v>
      </c>
      <c r="AJ442" t="e">
        <f>MATCH(TRUE,INDEX(ikluby,$AJ441+1):enikluby,0)+$AJ441</f>
        <v>#N/A</v>
      </c>
      <c r="AK442" t="str">
        <f t="shared" si="25"/>
        <v/>
      </c>
    </row>
    <row xmlns:x14ac="http://schemas.microsoft.com/office/spreadsheetml/2009/9/ac" r="443" x14ac:dyDescent="0.2">
      <c r="AI443" t="b">
        <f>AND($P$44&lt;&gt;"",ISNUMBER(SEARCH(MID($P$44,1,2),číselníky!H443)))</f>
        <v>0</v>
      </c>
      <c r="AJ443" t="e">
        <f>MATCH(TRUE,INDEX(ikluby,$AJ442+1):enikluby,0)+$AJ442</f>
        <v>#N/A</v>
      </c>
      <c r="AK443" t="str">
        <f t="shared" si="25"/>
        <v/>
      </c>
    </row>
    <row xmlns:x14ac="http://schemas.microsoft.com/office/spreadsheetml/2009/9/ac" r="444" x14ac:dyDescent="0.2">
      <c r="AI444" t="b">
        <f>AND($P$44&lt;&gt;"",ISNUMBER(SEARCH(MID($P$44,1,2),číselníky!H444)))</f>
        <v>0</v>
      </c>
      <c r="AJ444" t="e">
        <f>MATCH(TRUE,INDEX(ikluby,$AJ443+1):enikluby,0)+$AJ443</f>
        <v>#N/A</v>
      </c>
      <c r="AK444" t="str">
        <f t="shared" si="25"/>
        <v/>
      </c>
    </row>
    <row xmlns:x14ac="http://schemas.microsoft.com/office/spreadsheetml/2009/9/ac" r="445" x14ac:dyDescent="0.2">
      <c r="AI445" t="b">
        <f>AND($P$44&lt;&gt;"",ISNUMBER(SEARCH(MID($P$44,1,2),číselníky!H445)))</f>
        <v>0</v>
      </c>
      <c r="AJ445" t="e">
        <f>MATCH(TRUE,INDEX(ikluby,$AJ444+1):enikluby,0)+$AJ444</f>
        <v>#N/A</v>
      </c>
      <c r="AK445" t="str">
        <f t="shared" si="25"/>
        <v/>
      </c>
    </row>
    <row xmlns:x14ac="http://schemas.microsoft.com/office/spreadsheetml/2009/9/ac" r="446" x14ac:dyDescent="0.2">
      <c r="AI446" t="b">
        <f>AND($P$44&lt;&gt;"",ISNUMBER(SEARCH(MID($P$44,1,2),číselníky!H446)))</f>
        <v>0</v>
      </c>
      <c r="AJ446" t="e">
        <f>MATCH(TRUE,INDEX(ikluby,$AJ445+1):enikluby,0)+$AJ445</f>
        <v>#N/A</v>
      </c>
      <c r="AK446" t="str">
        <f t="shared" si="25"/>
        <v/>
      </c>
    </row>
    <row xmlns:x14ac="http://schemas.microsoft.com/office/spreadsheetml/2009/9/ac" r="447" x14ac:dyDescent="0.2">
      <c r="AI447" t="b">
        <f>AND($P$44&lt;&gt;"",ISNUMBER(SEARCH(MID($P$44,1,2),číselníky!H447)))</f>
        <v>0</v>
      </c>
      <c r="AJ447" t="e">
        <f>MATCH(TRUE,INDEX(ikluby,$AJ446+1):enikluby,0)+$AJ446</f>
        <v>#N/A</v>
      </c>
      <c r="AK447" t="str">
        <f t="shared" si="25"/>
        <v/>
      </c>
    </row>
    <row xmlns:x14ac="http://schemas.microsoft.com/office/spreadsheetml/2009/9/ac" r="448" x14ac:dyDescent="0.2">
      <c r="AI448" t="b">
        <f>AND($P$44&lt;&gt;"",ISNUMBER(SEARCH(MID($P$44,1,2),číselníky!H448)))</f>
        <v>0</v>
      </c>
      <c r="AJ448" t="e">
        <f>MATCH(TRUE,INDEX(ikluby,$AJ447+1):enikluby,0)+$AJ447</f>
        <v>#N/A</v>
      </c>
      <c r="AK448" t="str">
        <f t="shared" si="25"/>
        <v/>
      </c>
    </row>
    <row xmlns:x14ac="http://schemas.microsoft.com/office/spreadsheetml/2009/9/ac" r="449" x14ac:dyDescent="0.2">
      <c r="AI449" t="b">
        <f>AND($P$44&lt;&gt;"",ISNUMBER(SEARCH(MID($P$44,1,2),číselníky!H449)))</f>
        <v>0</v>
      </c>
      <c r="AJ449" t="e">
        <f>MATCH(TRUE,INDEX(ikluby,$AJ448+1):enikluby,0)+$AJ448</f>
        <v>#N/A</v>
      </c>
      <c r="AK449" t="str">
        <f t="shared" si="25"/>
        <v/>
      </c>
    </row>
    <row xmlns:x14ac="http://schemas.microsoft.com/office/spreadsheetml/2009/9/ac" r="450" x14ac:dyDescent="0.2">
      <c r="AI450" t="b">
        <f>AND($P$44&lt;&gt;"",ISNUMBER(SEARCH(MID($P$44,1,2),číselníky!H450)))</f>
        <v>0</v>
      </c>
      <c r="AJ450" t="e">
        <f>MATCH(TRUE,INDEX(ikluby,$AJ449+1):enikluby,0)+$AJ449</f>
        <v>#N/A</v>
      </c>
      <c r="AK450" t="str">
        <f t="shared" ref="AK450:AK513" si="26">IF(ISNUMBER(AJ450),INDEX(Oddil,AJ450),"")</f>
        <v/>
      </c>
    </row>
    <row xmlns:x14ac="http://schemas.microsoft.com/office/spreadsheetml/2009/9/ac" r="451" x14ac:dyDescent="0.2">
      <c r="AI451" t="b">
        <f>AND($P$44&lt;&gt;"",ISNUMBER(SEARCH(MID($P$44,1,2),číselníky!H451)))</f>
        <v>0</v>
      </c>
      <c r="AJ451" t="e">
        <f>MATCH(TRUE,INDEX(ikluby,$AJ450+1):enikluby,0)+$AJ450</f>
        <v>#N/A</v>
      </c>
      <c r="AK451" t="str">
        <f t="shared" si="26"/>
        <v/>
      </c>
    </row>
    <row xmlns:x14ac="http://schemas.microsoft.com/office/spreadsheetml/2009/9/ac" r="452" x14ac:dyDescent="0.2">
      <c r="AI452" t="b">
        <f>AND($P$44&lt;&gt;"",ISNUMBER(SEARCH(MID($P$44,1,2),číselníky!H452)))</f>
        <v>0</v>
      </c>
      <c r="AJ452" t="e">
        <f>MATCH(TRUE,INDEX(ikluby,$AJ451+1):enikluby,0)+$AJ451</f>
        <v>#N/A</v>
      </c>
      <c r="AK452" t="str">
        <f t="shared" si="26"/>
        <v/>
      </c>
    </row>
    <row xmlns:x14ac="http://schemas.microsoft.com/office/spreadsheetml/2009/9/ac" r="453" x14ac:dyDescent="0.2">
      <c r="AI453" t="b">
        <f>AND($P$44&lt;&gt;"",ISNUMBER(SEARCH(MID($P$44,1,2),číselníky!H453)))</f>
        <v>0</v>
      </c>
      <c r="AJ453" t="e">
        <f>MATCH(TRUE,INDEX(ikluby,$AJ452+1):enikluby,0)+$AJ452</f>
        <v>#N/A</v>
      </c>
      <c r="AK453" t="str">
        <f t="shared" si="26"/>
        <v/>
      </c>
    </row>
    <row xmlns:x14ac="http://schemas.microsoft.com/office/spreadsheetml/2009/9/ac" r="454" x14ac:dyDescent="0.2">
      <c r="AI454" t="b">
        <f>AND($P$44&lt;&gt;"",ISNUMBER(SEARCH(MID($P$44,1,2),číselníky!H454)))</f>
        <v>0</v>
      </c>
      <c r="AJ454" t="e">
        <f>MATCH(TRUE,INDEX(ikluby,$AJ453+1):enikluby,0)+$AJ453</f>
        <v>#N/A</v>
      </c>
      <c r="AK454" t="str">
        <f t="shared" si="26"/>
        <v/>
      </c>
    </row>
    <row xmlns:x14ac="http://schemas.microsoft.com/office/spreadsheetml/2009/9/ac" r="455" x14ac:dyDescent="0.2">
      <c r="AI455" t="b">
        <f>AND($P$44&lt;&gt;"",ISNUMBER(SEARCH(MID($P$44,1,2),číselníky!H455)))</f>
        <v>0</v>
      </c>
      <c r="AJ455" t="e">
        <f>MATCH(TRUE,INDEX(ikluby,$AJ454+1):enikluby,0)+$AJ454</f>
        <v>#N/A</v>
      </c>
      <c r="AK455" t="str">
        <f t="shared" si="26"/>
        <v/>
      </c>
    </row>
    <row xmlns:x14ac="http://schemas.microsoft.com/office/spreadsheetml/2009/9/ac" r="456" x14ac:dyDescent="0.2">
      <c r="AI456" t="b">
        <f>AND($P$44&lt;&gt;"",ISNUMBER(SEARCH(MID($P$44,1,2),číselníky!H456)))</f>
        <v>0</v>
      </c>
      <c r="AJ456" t="e">
        <f>MATCH(TRUE,INDEX(ikluby,$AJ455+1):enikluby,0)+$AJ455</f>
        <v>#N/A</v>
      </c>
      <c r="AK456" t="str">
        <f t="shared" si="26"/>
        <v/>
      </c>
    </row>
    <row xmlns:x14ac="http://schemas.microsoft.com/office/spreadsheetml/2009/9/ac" r="457" x14ac:dyDescent="0.2">
      <c r="AI457" t="b">
        <f>AND($P$44&lt;&gt;"",ISNUMBER(SEARCH(MID($P$44,1,2),číselníky!H457)))</f>
        <v>0</v>
      </c>
      <c r="AJ457" t="e">
        <f>MATCH(TRUE,INDEX(ikluby,$AJ456+1):enikluby,0)+$AJ456</f>
        <v>#N/A</v>
      </c>
      <c r="AK457" t="str">
        <f t="shared" si="26"/>
        <v/>
      </c>
    </row>
    <row xmlns:x14ac="http://schemas.microsoft.com/office/spreadsheetml/2009/9/ac" r="458" x14ac:dyDescent="0.2">
      <c r="AI458" t="b">
        <f>AND($P$44&lt;&gt;"",ISNUMBER(SEARCH(MID($P$44,1,2),číselníky!H458)))</f>
        <v>0</v>
      </c>
      <c r="AJ458" t="e">
        <f>MATCH(TRUE,INDEX(ikluby,$AJ457+1):enikluby,0)+$AJ457</f>
        <v>#N/A</v>
      </c>
      <c r="AK458" t="str">
        <f t="shared" si="26"/>
        <v/>
      </c>
    </row>
    <row xmlns:x14ac="http://schemas.microsoft.com/office/spreadsheetml/2009/9/ac" r="459" x14ac:dyDescent="0.2">
      <c r="AI459" t="b">
        <f>AND($P$44&lt;&gt;"",ISNUMBER(SEARCH(MID($P$44,1,2),číselníky!H459)))</f>
        <v>0</v>
      </c>
      <c r="AJ459" t="e">
        <f>MATCH(TRUE,INDEX(ikluby,$AJ458+1):enikluby,0)+$AJ458</f>
        <v>#N/A</v>
      </c>
      <c r="AK459" t="str">
        <f t="shared" si="26"/>
        <v/>
      </c>
    </row>
    <row xmlns:x14ac="http://schemas.microsoft.com/office/spreadsheetml/2009/9/ac" r="460" x14ac:dyDescent="0.2">
      <c r="AI460" t="b">
        <f>AND($P$44&lt;&gt;"",ISNUMBER(SEARCH(MID($P$44,1,2),číselníky!H460)))</f>
        <v>0</v>
      </c>
      <c r="AJ460" t="e">
        <f>MATCH(TRUE,INDEX(ikluby,$AJ459+1):enikluby,0)+$AJ459</f>
        <v>#N/A</v>
      </c>
      <c r="AK460" t="str">
        <f t="shared" si="26"/>
        <v/>
      </c>
    </row>
    <row xmlns:x14ac="http://schemas.microsoft.com/office/spreadsheetml/2009/9/ac" r="461" x14ac:dyDescent="0.2">
      <c r="AI461" t="b">
        <f>AND($P$44&lt;&gt;"",ISNUMBER(SEARCH(MID($P$44,1,2),číselníky!H461)))</f>
        <v>0</v>
      </c>
      <c r="AJ461" t="e">
        <f>MATCH(TRUE,INDEX(ikluby,$AJ460+1):enikluby,0)+$AJ460</f>
        <v>#N/A</v>
      </c>
      <c r="AK461" t="str">
        <f t="shared" si="26"/>
        <v/>
      </c>
    </row>
    <row xmlns:x14ac="http://schemas.microsoft.com/office/spreadsheetml/2009/9/ac" r="462" x14ac:dyDescent="0.2">
      <c r="AI462" t="b">
        <f>AND($P$44&lt;&gt;"",ISNUMBER(SEARCH(MID($P$44,1,2),číselníky!H462)))</f>
        <v>0</v>
      </c>
      <c r="AJ462" t="e">
        <f>MATCH(TRUE,INDEX(ikluby,$AJ461+1):enikluby,0)+$AJ461</f>
        <v>#N/A</v>
      </c>
      <c r="AK462" t="str">
        <f t="shared" si="26"/>
        <v/>
      </c>
    </row>
    <row xmlns:x14ac="http://schemas.microsoft.com/office/spreadsheetml/2009/9/ac" r="463" x14ac:dyDescent="0.2">
      <c r="AI463" t="b">
        <f>AND($P$44&lt;&gt;"",ISNUMBER(SEARCH(MID($P$44,1,2),číselníky!H463)))</f>
        <v>0</v>
      </c>
      <c r="AJ463" t="e">
        <f>MATCH(TRUE,INDEX(ikluby,$AJ462+1):enikluby,0)+$AJ462</f>
        <v>#N/A</v>
      </c>
      <c r="AK463" t="str">
        <f t="shared" si="26"/>
        <v/>
      </c>
    </row>
    <row xmlns:x14ac="http://schemas.microsoft.com/office/spreadsheetml/2009/9/ac" r="464" x14ac:dyDescent="0.2">
      <c r="AI464" t="b">
        <f>AND($P$44&lt;&gt;"",ISNUMBER(SEARCH(MID($P$44,1,2),číselníky!H464)))</f>
        <v>0</v>
      </c>
      <c r="AJ464" t="e">
        <f>MATCH(TRUE,INDEX(ikluby,$AJ463+1):enikluby,0)+$AJ463</f>
        <v>#N/A</v>
      </c>
      <c r="AK464" t="str">
        <f t="shared" si="26"/>
        <v/>
      </c>
    </row>
    <row xmlns:x14ac="http://schemas.microsoft.com/office/spreadsheetml/2009/9/ac" r="465" x14ac:dyDescent="0.2">
      <c r="AI465" t="b">
        <f>AND($P$44&lt;&gt;"",ISNUMBER(SEARCH(MID($P$44,1,2),číselníky!H465)))</f>
        <v>0</v>
      </c>
      <c r="AJ465" t="e">
        <f>MATCH(TRUE,INDEX(ikluby,$AJ464+1):enikluby,0)+$AJ464</f>
        <v>#N/A</v>
      </c>
      <c r="AK465" t="str">
        <f t="shared" si="26"/>
        <v/>
      </c>
    </row>
    <row xmlns:x14ac="http://schemas.microsoft.com/office/spreadsheetml/2009/9/ac" r="466" x14ac:dyDescent="0.2">
      <c r="AI466" t="b">
        <f>AND($P$44&lt;&gt;"",ISNUMBER(SEARCH(MID($P$44,1,2),číselníky!H466)))</f>
        <v>0</v>
      </c>
      <c r="AJ466" t="e">
        <f>MATCH(TRUE,INDEX(ikluby,$AJ465+1):enikluby,0)+$AJ465</f>
        <v>#N/A</v>
      </c>
      <c r="AK466" t="str">
        <f t="shared" si="26"/>
        <v/>
      </c>
    </row>
    <row xmlns:x14ac="http://schemas.microsoft.com/office/spreadsheetml/2009/9/ac" r="467" x14ac:dyDescent="0.2">
      <c r="AI467" t="b">
        <f>AND($P$44&lt;&gt;"",ISNUMBER(SEARCH(MID($P$44,1,2),číselníky!H467)))</f>
        <v>0</v>
      </c>
      <c r="AJ467" t="e">
        <f>MATCH(TRUE,INDEX(ikluby,$AJ466+1):enikluby,0)+$AJ466</f>
        <v>#N/A</v>
      </c>
      <c r="AK467" t="str">
        <f t="shared" si="26"/>
        <v/>
      </c>
    </row>
    <row xmlns:x14ac="http://schemas.microsoft.com/office/spreadsheetml/2009/9/ac" r="468" x14ac:dyDescent="0.2">
      <c r="AI468" t="b">
        <f>AND($P$44&lt;&gt;"",ISNUMBER(SEARCH(MID($P$44,1,2),číselníky!H468)))</f>
        <v>0</v>
      </c>
      <c r="AJ468" t="e">
        <f>MATCH(TRUE,INDEX(ikluby,$AJ467+1):enikluby,0)+$AJ467</f>
        <v>#N/A</v>
      </c>
      <c r="AK468" t="str">
        <f t="shared" si="26"/>
        <v/>
      </c>
    </row>
    <row xmlns:x14ac="http://schemas.microsoft.com/office/spreadsheetml/2009/9/ac" r="469" x14ac:dyDescent="0.2">
      <c r="AI469" t="b">
        <f>AND($P$44&lt;&gt;"",ISNUMBER(SEARCH(MID($P$44,1,2),číselníky!H469)))</f>
        <v>0</v>
      </c>
      <c r="AJ469" t="e">
        <f>MATCH(TRUE,INDEX(ikluby,$AJ468+1):enikluby,0)+$AJ468</f>
        <v>#N/A</v>
      </c>
      <c r="AK469" t="str">
        <f t="shared" si="26"/>
        <v/>
      </c>
    </row>
    <row xmlns:x14ac="http://schemas.microsoft.com/office/spreadsheetml/2009/9/ac" r="470" x14ac:dyDescent="0.2">
      <c r="AI470" t="b">
        <f>AND($P$44&lt;&gt;"",ISNUMBER(SEARCH(MID($P$44,1,2),číselníky!H470)))</f>
        <v>0</v>
      </c>
      <c r="AJ470" t="e">
        <f>MATCH(TRUE,INDEX(ikluby,$AJ469+1):enikluby,0)+$AJ469</f>
        <v>#N/A</v>
      </c>
      <c r="AK470" t="str">
        <f t="shared" si="26"/>
        <v/>
      </c>
    </row>
    <row xmlns:x14ac="http://schemas.microsoft.com/office/spreadsheetml/2009/9/ac" r="471" x14ac:dyDescent="0.2">
      <c r="AI471" t="b">
        <f>AND($P$44&lt;&gt;"",ISNUMBER(SEARCH(MID($P$44,1,2),číselníky!H471)))</f>
        <v>0</v>
      </c>
      <c r="AJ471" t="e">
        <f>MATCH(TRUE,INDEX(ikluby,$AJ470+1):enikluby,0)+$AJ470</f>
        <v>#N/A</v>
      </c>
      <c r="AK471" t="str">
        <f t="shared" si="26"/>
        <v/>
      </c>
    </row>
    <row xmlns:x14ac="http://schemas.microsoft.com/office/spreadsheetml/2009/9/ac" r="472" x14ac:dyDescent="0.2">
      <c r="AI472" t="b">
        <f>AND($P$44&lt;&gt;"",ISNUMBER(SEARCH(MID($P$44,1,2),číselníky!H472)))</f>
        <v>0</v>
      </c>
      <c r="AJ472" t="e">
        <f>MATCH(TRUE,INDEX(ikluby,$AJ471+1):enikluby,0)+$AJ471</f>
        <v>#N/A</v>
      </c>
      <c r="AK472" t="str">
        <f t="shared" si="26"/>
        <v/>
      </c>
    </row>
    <row xmlns:x14ac="http://schemas.microsoft.com/office/spreadsheetml/2009/9/ac" r="473" x14ac:dyDescent="0.2">
      <c r="AI473" t="b">
        <f>AND($P$44&lt;&gt;"",ISNUMBER(SEARCH(MID($P$44,1,2),číselníky!H473)))</f>
        <v>0</v>
      </c>
      <c r="AJ473" t="e">
        <f>MATCH(TRUE,INDEX(ikluby,$AJ472+1):enikluby,0)+$AJ472</f>
        <v>#N/A</v>
      </c>
      <c r="AK473" t="str">
        <f t="shared" si="26"/>
        <v/>
      </c>
    </row>
    <row xmlns:x14ac="http://schemas.microsoft.com/office/spreadsheetml/2009/9/ac" r="474" x14ac:dyDescent="0.2">
      <c r="AI474" t="b">
        <f>AND($P$44&lt;&gt;"",ISNUMBER(SEARCH(MID($P$44,1,2),číselníky!H474)))</f>
        <v>0</v>
      </c>
      <c r="AJ474" t="e">
        <f>MATCH(TRUE,INDEX(ikluby,$AJ473+1):enikluby,0)+$AJ473</f>
        <v>#N/A</v>
      </c>
      <c r="AK474" t="str">
        <f t="shared" si="26"/>
        <v/>
      </c>
    </row>
    <row xmlns:x14ac="http://schemas.microsoft.com/office/spreadsheetml/2009/9/ac" r="475" x14ac:dyDescent="0.2">
      <c r="AI475" t="b">
        <f>AND($P$44&lt;&gt;"",ISNUMBER(SEARCH(MID($P$44,1,2),číselníky!H475)))</f>
        <v>0</v>
      </c>
      <c r="AJ475" t="e">
        <f>MATCH(TRUE,INDEX(ikluby,$AJ474+1):enikluby,0)+$AJ474</f>
        <v>#N/A</v>
      </c>
      <c r="AK475" t="str">
        <f t="shared" si="26"/>
        <v/>
      </c>
    </row>
    <row xmlns:x14ac="http://schemas.microsoft.com/office/spreadsheetml/2009/9/ac" r="476" x14ac:dyDescent="0.2">
      <c r="AI476" t="b">
        <f>AND($P$44&lt;&gt;"",ISNUMBER(SEARCH(MID($P$44,1,2),číselníky!H476)))</f>
        <v>0</v>
      </c>
      <c r="AJ476" t="e">
        <f>MATCH(TRUE,INDEX(ikluby,$AJ475+1):enikluby,0)+$AJ475</f>
        <v>#N/A</v>
      </c>
      <c r="AK476" t="str">
        <f t="shared" si="26"/>
        <v/>
      </c>
    </row>
    <row xmlns:x14ac="http://schemas.microsoft.com/office/spreadsheetml/2009/9/ac" r="477" x14ac:dyDescent="0.2">
      <c r="AI477" t="b">
        <f>AND($P$44&lt;&gt;"",ISNUMBER(SEARCH(MID($P$44,1,2),číselníky!H477)))</f>
        <v>0</v>
      </c>
      <c r="AJ477" t="e">
        <f>MATCH(TRUE,INDEX(ikluby,$AJ476+1):enikluby,0)+$AJ476</f>
        <v>#N/A</v>
      </c>
      <c r="AK477" t="str">
        <f t="shared" si="26"/>
        <v/>
      </c>
    </row>
    <row xmlns:x14ac="http://schemas.microsoft.com/office/spreadsheetml/2009/9/ac" r="478" x14ac:dyDescent="0.2">
      <c r="AI478" t="b">
        <f>AND($P$44&lt;&gt;"",ISNUMBER(SEARCH(MID($P$44,1,2),číselníky!H478)))</f>
        <v>0</v>
      </c>
      <c r="AJ478" t="e">
        <f>MATCH(TRUE,INDEX(ikluby,$AJ477+1):enikluby,0)+$AJ477</f>
        <v>#N/A</v>
      </c>
      <c r="AK478" t="str">
        <f t="shared" si="26"/>
        <v/>
      </c>
    </row>
    <row xmlns:x14ac="http://schemas.microsoft.com/office/spreadsheetml/2009/9/ac" r="479" x14ac:dyDescent="0.2">
      <c r="AI479" t="b">
        <f>AND($P$44&lt;&gt;"",ISNUMBER(SEARCH(MID($P$44,1,2),číselníky!H479)))</f>
        <v>0</v>
      </c>
      <c r="AJ479" t="e">
        <f>MATCH(TRUE,INDEX(ikluby,$AJ478+1):enikluby,0)+$AJ478</f>
        <v>#N/A</v>
      </c>
      <c r="AK479" t="str">
        <f t="shared" si="26"/>
        <v/>
      </c>
    </row>
    <row xmlns:x14ac="http://schemas.microsoft.com/office/spreadsheetml/2009/9/ac" r="480" x14ac:dyDescent="0.2">
      <c r="AI480" t="b">
        <f>AND($P$44&lt;&gt;"",ISNUMBER(SEARCH(MID($P$44,1,2),číselníky!H480)))</f>
        <v>0</v>
      </c>
      <c r="AJ480" t="e">
        <f>MATCH(TRUE,INDEX(ikluby,$AJ479+1):enikluby,0)+$AJ479</f>
        <v>#N/A</v>
      </c>
      <c r="AK480" t="str">
        <f t="shared" si="26"/>
        <v/>
      </c>
    </row>
    <row xmlns:x14ac="http://schemas.microsoft.com/office/spreadsheetml/2009/9/ac" r="481" x14ac:dyDescent="0.2">
      <c r="AI481" t="b">
        <f>AND($P$44&lt;&gt;"",ISNUMBER(SEARCH(MID($P$44,1,2),číselníky!H481)))</f>
        <v>0</v>
      </c>
      <c r="AJ481" t="e">
        <f>MATCH(TRUE,INDEX(ikluby,$AJ480+1):enikluby,0)+$AJ480</f>
        <v>#N/A</v>
      </c>
      <c r="AK481" t="str">
        <f t="shared" si="26"/>
        <v/>
      </c>
    </row>
    <row xmlns:x14ac="http://schemas.microsoft.com/office/spreadsheetml/2009/9/ac" r="482" x14ac:dyDescent="0.2">
      <c r="AI482" t="b">
        <f>AND($P$44&lt;&gt;"",ISNUMBER(SEARCH(MID($P$44,1,2),číselníky!H482)))</f>
        <v>0</v>
      </c>
      <c r="AJ482" t="e">
        <f>MATCH(TRUE,INDEX(ikluby,$AJ481+1):enikluby,0)+$AJ481</f>
        <v>#N/A</v>
      </c>
      <c r="AK482" t="str">
        <f t="shared" si="26"/>
        <v/>
      </c>
    </row>
    <row xmlns:x14ac="http://schemas.microsoft.com/office/spreadsheetml/2009/9/ac" r="483" x14ac:dyDescent="0.2">
      <c r="AI483" t="b">
        <f>AND($P$44&lt;&gt;"",ISNUMBER(SEARCH(MID($P$44,1,2),číselníky!H483)))</f>
        <v>0</v>
      </c>
      <c r="AJ483" t="e">
        <f>MATCH(TRUE,INDEX(ikluby,$AJ482+1):enikluby,0)+$AJ482</f>
        <v>#N/A</v>
      </c>
      <c r="AK483" t="str">
        <f t="shared" si="26"/>
        <v/>
      </c>
    </row>
    <row xmlns:x14ac="http://schemas.microsoft.com/office/spreadsheetml/2009/9/ac" r="484" x14ac:dyDescent="0.2">
      <c r="AI484" t="b">
        <f>AND($P$44&lt;&gt;"",ISNUMBER(SEARCH(MID($P$44,1,2),číselníky!H484)))</f>
        <v>0</v>
      </c>
      <c r="AJ484" t="e">
        <f>MATCH(TRUE,INDEX(ikluby,$AJ483+1):enikluby,0)+$AJ483</f>
        <v>#N/A</v>
      </c>
      <c r="AK484" t="str">
        <f t="shared" si="26"/>
        <v/>
      </c>
    </row>
    <row xmlns:x14ac="http://schemas.microsoft.com/office/spreadsheetml/2009/9/ac" r="485" x14ac:dyDescent="0.2">
      <c r="AI485" t="b">
        <f>AND($P$44&lt;&gt;"",ISNUMBER(SEARCH(MID($P$44,1,2),číselníky!H485)))</f>
        <v>0</v>
      </c>
      <c r="AJ485" t="e">
        <f>MATCH(TRUE,INDEX(ikluby,$AJ484+1):enikluby,0)+$AJ484</f>
        <v>#N/A</v>
      </c>
      <c r="AK485" t="str">
        <f t="shared" si="26"/>
        <v/>
      </c>
    </row>
    <row xmlns:x14ac="http://schemas.microsoft.com/office/spreadsheetml/2009/9/ac" r="486" x14ac:dyDescent="0.2">
      <c r="AI486" t="b">
        <f>AND($P$44&lt;&gt;"",ISNUMBER(SEARCH(MID($P$44,1,2),číselníky!H486)))</f>
        <v>0</v>
      </c>
      <c r="AJ486" t="e">
        <f>MATCH(TRUE,INDEX(ikluby,$AJ485+1):enikluby,0)+$AJ485</f>
        <v>#N/A</v>
      </c>
      <c r="AK486" t="str">
        <f t="shared" si="26"/>
        <v/>
      </c>
    </row>
    <row xmlns:x14ac="http://schemas.microsoft.com/office/spreadsheetml/2009/9/ac" r="487" x14ac:dyDescent="0.2">
      <c r="AI487" t="b">
        <f>AND($P$44&lt;&gt;"",ISNUMBER(SEARCH(MID($P$44,1,2),číselníky!H487)))</f>
        <v>0</v>
      </c>
      <c r="AJ487" t="e">
        <f>MATCH(TRUE,INDEX(ikluby,$AJ486+1):enikluby,0)+$AJ486</f>
        <v>#N/A</v>
      </c>
      <c r="AK487" t="str">
        <f t="shared" si="26"/>
        <v/>
      </c>
    </row>
    <row xmlns:x14ac="http://schemas.microsoft.com/office/spreadsheetml/2009/9/ac" r="488" x14ac:dyDescent="0.2">
      <c r="AI488" t="b">
        <f>AND($P$44&lt;&gt;"",ISNUMBER(SEARCH(MID($P$44,1,2),číselníky!H488)))</f>
        <v>0</v>
      </c>
      <c r="AJ488" t="e">
        <f>MATCH(TRUE,INDEX(ikluby,$AJ487+1):enikluby,0)+$AJ487</f>
        <v>#N/A</v>
      </c>
      <c r="AK488" t="str">
        <f t="shared" si="26"/>
        <v/>
      </c>
    </row>
    <row xmlns:x14ac="http://schemas.microsoft.com/office/spreadsheetml/2009/9/ac" r="489" x14ac:dyDescent="0.2">
      <c r="AI489" t="b">
        <f>AND($P$44&lt;&gt;"",ISNUMBER(SEARCH(MID($P$44,1,2),číselníky!H489)))</f>
        <v>0</v>
      </c>
      <c r="AJ489" t="e">
        <f>MATCH(TRUE,INDEX(ikluby,$AJ488+1):enikluby,0)+$AJ488</f>
        <v>#N/A</v>
      </c>
      <c r="AK489" t="str">
        <f t="shared" si="26"/>
        <v/>
      </c>
    </row>
    <row xmlns:x14ac="http://schemas.microsoft.com/office/spreadsheetml/2009/9/ac" r="490" x14ac:dyDescent="0.2">
      <c r="AI490" t="b">
        <f>AND($P$44&lt;&gt;"",ISNUMBER(SEARCH(MID($P$44,1,2),číselníky!H490)))</f>
        <v>0</v>
      </c>
      <c r="AJ490" t="e">
        <f>MATCH(TRUE,INDEX(ikluby,$AJ489+1):enikluby,0)+$AJ489</f>
        <v>#N/A</v>
      </c>
      <c r="AK490" t="str">
        <f t="shared" si="26"/>
        <v/>
      </c>
    </row>
    <row xmlns:x14ac="http://schemas.microsoft.com/office/spreadsheetml/2009/9/ac" r="491" x14ac:dyDescent="0.2">
      <c r="AI491" t="b">
        <f>AND($P$44&lt;&gt;"",ISNUMBER(SEARCH(MID($P$44,1,2),číselníky!H491)))</f>
        <v>0</v>
      </c>
      <c r="AJ491" t="e">
        <f>MATCH(TRUE,INDEX(ikluby,$AJ490+1):enikluby,0)+$AJ490</f>
        <v>#N/A</v>
      </c>
      <c r="AK491" t="str">
        <f t="shared" si="26"/>
        <v/>
      </c>
    </row>
    <row xmlns:x14ac="http://schemas.microsoft.com/office/spreadsheetml/2009/9/ac" r="492" x14ac:dyDescent="0.2">
      <c r="AI492" t="b">
        <f>AND($P$44&lt;&gt;"",ISNUMBER(SEARCH(MID($P$44,1,2),číselníky!H492)))</f>
        <v>0</v>
      </c>
      <c r="AJ492" t="e">
        <f>MATCH(TRUE,INDEX(ikluby,$AJ491+1):enikluby,0)+$AJ491</f>
        <v>#N/A</v>
      </c>
      <c r="AK492" t="str">
        <f t="shared" si="26"/>
        <v/>
      </c>
    </row>
    <row xmlns:x14ac="http://schemas.microsoft.com/office/spreadsheetml/2009/9/ac" r="493" x14ac:dyDescent="0.2">
      <c r="AI493" t="b">
        <f>AND($P$44&lt;&gt;"",ISNUMBER(SEARCH(MID($P$44,1,2),číselníky!H493)))</f>
        <v>0</v>
      </c>
      <c r="AJ493" t="e">
        <f>MATCH(TRUE,INDEX(ikluby,$AJ492+1):enikluby,0)+$AJ492</f>
        <v>#N/A</v>
      </c>
      <c r="AK493" t="str">
        <f t="shared" si="26"/>
        <v/>
      </c>
    </row>
    <row xmlns:x14ac="http://schemas.microsoft.com/office/spreadsheetml/2009/9/ac" r="494" x14ac:dyDescent="0.2">
      <c r="AI494" t="b">
        <f>AND($P$44&lt;&gt;"",ISNUMBER(SEARCH(MID($P$44,1,2),číselníky!H494)))</f>
        <v>0</v>
      </c>
      <c r="AJ494" t="e">
        <f>MATCH(TRUE,INDEX(ikluby,$AJ493+1):enikluby,0)+$AJ493</f>
        <v>#N/A</v>
      </c>
      <c r="AK494" t="str">
        <f t="shared" si="26"/>
        <v/>
      </c>
    </row>
    <row xmlns:x14ac="http://schemas.microsoft.com/office/spreadsheetml/2009/9/ac" r="495" x14ac:dyDescent="0.2">
      <c r="AI495" t="b">
        <f>AND($P$44&lt;&gt;"",ISNUMBER(SEARCH(MID($P$44,1,2),číselníky!H495)))</f>
        <v>0</v>
      </c>
      <c r="AJ495" t="e">
        <f>MATCH(TRUE,INDEX(ikluby,$AJ494+1):enikluby,0)+$AJ494</f>
        <v>#N/A</v>
      </c>
      <c r="AK495" t="str">
        <f t="shared" si="26"/>
        <v/>
      </c>
    </row>
    <row xmlns:x14ac="http://schemas.microsoft.com/office/spreadsheetml/2009/9/ac" r="496" x14ac:dyDescent="0.2">
      <c r="AI496" t="b">
        <f>AND($P$44&lt;&gt;"",ISNUMBER(SEARCH(MID($P$44,1,2),číselníky!H496)))</f>
        <v>0</v>
      </c>
      <c r="AJ496" t="e">
        <f>MATCH(TRUE,INDEX(ikluby,$AJ495+1):enikluby,0)+$AJ495</f>
        <v>#N/A</v>
      </c>
      <c r="AK496" t="str">
        <f t="shared" si="26"/>
        <v/>
      </c>
    </row>
    <row xmlns:x14ac="http://schemas.microsoft.com/office/spreadsheetml/2009/9/ac" r="497" x14ac:dyDescent="0.2">
      <c r="AI497" t="b">
        <f>AND($P$44&lt;&gt;"",ISNUMBER(SEARCH(MID($P$44,1,2),číselníky!H497)))</f>
        <v>0</v>
      </c>
      <c r="AJ497" t="e">
        <f>MATCH(TRUE,INDEX(ikluby,$AJ496+1):enikluby,0)+$AJ496</f>
        <v>#N/A</v>
      </c>
      <c r="AK497" t="str">
        <f t="shared" si="26"/>
        <v/>
      </c>
    </row>
    <row xmlns:x14ac="http://schemas.microsoft.com/office/spreadsheetml/2009/9/ac" r="498" x14ac:dyDescent="0.2">
      <c r="AI498" t="b">
        <f>AND($P$44&lt;&gt;"",ISNUMBER(SEARCH(MID($P$44,1,2),číselníky!H498)))</f>
        <v>0</v>
      </c>
      <c r="AJ498" t="e">
        <f>MATCH(TRUE,INDEX(ikluby,$AJ497+1):enikluby,0)+$AJ497</f>
        <v>#N/A</v>
      </c>
      <c r="AK498" t="str">
        <f t="shared" si="26"/>
        <v/>
      </c>
    </row>
    <row xmlns:x14ac="http://schemas.microsoft.com/office/spreadsheetml/2009/9/ac" r="499" x14ac:dyDescent="0.2">
      <c r="AI499" t="b">
        <f>AND($P$44&lt;&gt;"",ISNUMBER(SEARCH(MID($P$44,1,2),číselníky!H499)))</f>
        <v>0</v>
      </c>
      <c r="AJ499" t="e">
        <f>MATCH(TRUE,INDEX(ikluby,$AJ498+1):enikluby,0)+$AJ498</f>
        <v>#N/A</v>
      </c>
      <c r="AK499" t="str">
        <f t="shared" si="26"/>
        <v/>
      </c>
    </row>
    <row xmlns:x14ac="http://schemas.microsoft.com/office/spreadsheetml/2009/9/ac" r="500" x14ac:dyDescent="0.2">
      <c r="AI500" t="b">
        <f>AND($P$44&lt;&gt;"",ISNUMBER(SEARCH(MID($P$44,1,2),číselníky!H500)))</f>
        <v>0</v>
      </c>
      <c r="AJ500" t="e">
        <f>MATCH(TRUE,INDEX(ikluby,$AJ499+1):enikluby,0)+$AJ499</f>
        <v>#N/A</v>
      </c>
      <c r="AK500" t="str">
        <f t="shared" si="26"/>
        <v/>
      </c>
    </row>
    <row xmlns:x14ac="http://schemas.microsoft.com/office/spreadsheetml/2009/9/ac" r="501" x14ac:dyDescent="0.2">
      <c r="AI501" t="b">
        <f>AND($P$44&lt;&gt;"",ISNUMBER(SEARCH(MID($P$44,1,2),číselníky!H501)))</f>
        <v>0</v>
      </c>
      <c r="AJ501" t="e">
        <f>MATCH(TRUE,INDEX(ikluby,$AJ500+1):enikluby,0)+$AJ500</f>
        <v>#N/A</v>
      </c>
      <c r="AK501" t="str">
        <f t="shared" si="26"/>
        <v/>
      </c>
    </row>
    <row xmlns:x14ac="http://schemas.microsoft.com/office/spreadsheetml/2009/9/ac" r="502" x14ac:dyDescent="0.2">
      <c r="AI502" t="b">
        <f>AND($P$44&lt;&gt;"",ISNUMBER(SEARCH(MID($P$44,1,2),číselníky!H502)))</f>
        <v>0</v>
      </c>
      <c r="AJ502" t="e">
        <f>MATCH(TRUE,INDEX(ikluby,$AJ501+1):enikluby,0)+$AJ501</f>
        <v>#N/A</v>
      </c>
      <c r="AK502" t="str">
        <f t="shared" si="26"/>
        <v/>
      </c>
    </row>
    <row xmlns:x14ac="http://schemas.microsoft.com/office/spreadsheetml/2009/9/ac" r="503" x14ac:dyDescent="0.2">
      <c r="AI503" t="b">
        <f>AND($P$44&lt;&gt;"",ISNUMBER(SEARCH(MID($P$44,1,2),číselníky!H503)))</f>
        <v>0</v>
      </c>
      <c r="AJ503" t="e">
        <f>MATCH(TRUE,INDEX(ikluby,$AJ502+1):enikluby,0)+$AJ502</f>
        <v>#N/A</v>
      </c>
      <c r="AK503" t="str">
        <f t="shared" si="26"/>
        <v/>
      </c>
    </row>
    <row xmlns:x14ac="http://schemas.microsoft.com/office/spreadsheetml/2009/9/ac" r="504" x14ac:dyDescent="0.2">
      <c r="AI504" t="b">
        <f>AND($P$44&lt;&gt;"",ISNUMBER(SEARCH(MID($P$44,1,2),číselníky!H504)))</f>
        <v>0</v>
      </c>
      <c r="AJ504" t="e">
        <f>MATCH(TRUE,INDEX(ikluby,$AJ503+1):enikluby,0)+$AJ503</f>
        <v>#N/A</v>
      </c>
      <c r="AK504" t="str">
        <f t="shared" si="26"/>
        <v/>
      </c>
    </row>
    <row xmlns:x14ac="http://schemas.microsoft.com/office/spreadsheetml/2009/9/ac" r="505" x14ac:dyDescent="0.2">
      <c r="AI505" t="b">
        <f>AND($P$44&lt;&gt;"",ISNUMBER(SEARCH(MID($P$44,1,2),číselníky!H505)))</f>
        <v>0</v>
      </c>
      <c r="AJ505" t="e">
        <f>MATCH(TRUE,INDEX(ikluby,$AJ504+1):enikluby,0)+$AJ504</f>
        <v>#N/A</v>
      </c>
      <c r="AK505" t="str">
        <f t="shared" si="26"/>
        <v/>
      </c>
    </row>
    <row xmlns:x14ac="http://schemas.microsoft.com/office/spreadsheetml/2009/9/ac" r="506" x14ac:dyDescent="0.2">
      <c r="AI506" t="b">
        <f>AND($P$44&lt;&gt;"",ISNUMBER(SEARCH(MID($P$44,1,2),číselníky!H506)))</f>
        <v>0</v>
      </c>
      <c r="AJ506" t="e">
        <f>MATCH(TRUE,INDEX(ikluby,$AJ505+1):enikluby,0)+$AJ505</f>
        <v>#N/A</v>
      </c>
      <c r="AK506" t="str">
        <f t="shared" si="26"/>
        <v/>
      </c>
    </row>
    <row xmlns:x14ac="http://schemas.microsoft.com/office/spreadsheetml/2009/9/ac" r="507" x14ac:dyDescent="0.2">
      <c r="AI507" t="b">
        <f>AND($P$44&lt;&gt;"",ISNUMBER(SEARCH(MID($P$44,1,2),číselníky!H507)))</f>
        <v>0</v>
      </c>
      <c r="AJ507" t="e">
        <f>MATCH(TRUE,INDEX(ikluby,$AJ506+1):enikluby,0)+$AJ506</f>
        <v>#N/A</v>
      </c>
      <c r="AK507" t="str">
        <f t="shared" si="26"/>
        <v/>
      </c>
    </row>
    <row xmlns:x14ac="http://schemas.microsoft.com/office/spreadsheetml/2009/9/ac" r="508" x14ac:dyDescent="0.2">
      <c r="AI508" t="b">
        <f>AND($P$44&lt;&gt;"",ISNUMBER(SEARCH(MID($P$44,1,2),číselníky!H508)))</f>
        <v>0</v>
      </c>
      <c r="AJ508" t="e">
        <f>MATCH(TRUE,INDEX(ikluby,$AJ507+1):enikluby,0)+$AJ507</f>
        <v>#N/A</v>
      </c>
      <c r="AK508" t="str">
        <f t="shared" si="26"/>
        <v/>
      </c>
    </row>
    <row xmlns:x14ac="http://schemas.microsoft.com/office/spreadsheetml/2009/9/ac" r="509" x14ac:dyDescent="0.2">
      <c r="AI509" t="b">
        <f>AND($P$44&lt;&gt;"",ISNUMBER(SEARCH(MID($P$44,1,2),číselníky!H509)))</f>
        <v>0</v>
      </c>
      <c r="AJ509" t="e">
        <f>MATCH(TRUE,INDEX(ikluby,$AJ508+1):enikluby,0)+$AJ508</f>
        <v>#N/A</v>
      </c>
      <c r="AK509" t="str">
        <f t="shared" si="26"/>
        <v/>
      </c>
    </row>
    <row xmlns:x14ac="http://schemas.microsoft.com/office/spreadsheetml/2009/9/ac" r="510" x14ac:dyDescent="0.2">
      <c r="AI510" t="b">
        <f>AND($P$44&lt;&gt;"",ISNUMBER(SEARCH(MID($P$44,1,2),číselníky!H510)))</f>
        <v>0</v>
      </c>
      <c r="AJ510" t="e">
        <f>MATCH(TRUE,INDEX(ikluby,$AJ509+1):enikluby,0)+$AJ509</f>
        <v>#N/A</v>
      </c>
      <c r="AK510" t="str">
        <f t="shared" si="26"/>
        <v/>
      </c>
    </row>
    <row xmlns:x14ac="http://schemas.microsoft.com/office/spreadsheetml/2009/9/ac" r="511" x14ac:dyDescent="0.2">
      <c r="AI511" t="b">
        <f>AND($P$44&lt;&gt;"",ISNUMBER(SEARCH(MID($P$44,1,2),číselníky!H511)))</f>
        <v>0</v>
      </c>
      <c r="AJ511" t="e">
        <f>MATCH(TRUE,INDEX(ikluby,$AJ510+1):enikluby,0)+$AJ510</f>
        <v>#N/A</v>
      </c>
      <c r="AK511" t="str">
        <f t="shared" si="26"/>
        <v/>
      </c>
    </row>
    <row xmlns:x14ac="http://schemas.microsoft.com/office/spreadsheetml/2009/9/ac" r="512" x14ac:dyDescent="0.2">
      <c r="AI512" t="b">
        <f>AND($P$44&lt;&gt;"",ISNUMBER(SEARCH(MID($P$44,1,2),číselníky!H512)))</f>
        <v>0</v>
      </c>
      <c r="AJ512" t="e">
        <f>MATCH(TRUE,INDEX(ikluby,$AJ511+1):enikluby,0)+$AJ511</f>
        <v>#N/A</v>
      </c>
      <c r="AK512" t="str">
        <f t="shared" si="26"/>
        <v/>
      </c>
    </row>
    <row xmlns:x14ac="http://schemas.microsoft.com/office/spreadsheetml/2009/9/ac" r="513" x14ac:dyDescent="0.2">
      <c r="AI513" t="b">
        <f>AND($P$44&lt;&gt;"",ISNUMBER(SEARCH(MID($P$44,1,2),číselníky!H513)))</f>
        <v>0</v>
      </c>
      <c r="AJ513" t="e">
        <f>MATCH(TRUE,INDEX(ikluby,$AJ512+1):enikluby,0)+$AJ512</f>
        <v>#N/A</v>
      </c>
      <c r="AK513" t="str">
        <f t="shared" si="26"/>
        <v/>
      </c>
    </row>
    <row xmlns:x14ac="http://schemas.microsoft.com/office/spreadsheetml/2009/9/ac" r="514" x14ac:dyDescent="0.2">
      <c r="AI514" t="b">
        <f>AND($P$44&lt;&gt;"",ISNUMBER(SEARCH(MID($P$44,1,2),číselníky!H514)))</f>
        <v>0</v>
      </c>
      <c r="AJ514" t="e">
        <f>MATCH(TRUE,INDEX(ikluby,$AJ513+1):enikluby,0)+$AJ513</f>
        <v>#N/A</v>
      </c>
      <c r="AK514" t="str">
        <f t="shared" ref="AK514:AK577" si="27">IF(ISNUMBER(AJ514),INDEX(Oddil,AJ514),"")</f>
        <v/>
      </c>
    </row>
    <row xmlns:x14ac="http://schemas.microsoft.com/office/spreadsheetml/2009/9/ac" r="515" x14ac:dyDescent="0.2">
      <c r="AI515" t="b">
        <f>AND($P$44&lt;&gt;"",ISNUMBER(SEARCH(MID($P$44,1,2),číselníky!H515)))</f>
        <v>0</v>
      </c>
      <c r="AJ515" t="e">
        <f>MATCH(TRUE,INDEX(ikluby,$AJ514+1):enikluby,0)+$AJ514</f>
        <v>#N/A</v>
      </c>
      <c r="AK515" t="str">
        <f t="shared" si="27"/>
        <v/>
      </c>
    </row>
    <row xmlns:x14ac="http://schemas.microsoft.com/office/spreadsheetml/2009/9/ac" r="516" x14ac:dyDescent="0.2">
      <c r="AI516" t="b">
        <f>AND($P$44&lt;&gt;"",ISNUMBER(SEARCH(MID($P$44,1,2),číselníky!H516)))</f>
        <v>0</v>
      </c>
      <c r="AJ516" t="e">
        <f>MATCH(TRUE,INDEX(ikluby,$AJ515+1):enikluby,0)+$AJ515</f>
        <v>#N/A</v>
      </c>
      <c r="AK516" t="str">
        <f t="shared" si="27"/>
        <v/>
      </c>
    </row>
    <row xmlns:x14ac="http://schemas.microsoft.com/office/spreadsheetml/2009/9/ac" r="517" x14ac:dyDescent="0.2">
      <c r="AI517" t="b">
        <f>AND($P$44&lt;&gt;"",ISNUMBER(SEARCH(MID($P$44,1,2),číselníky!H517)))</f>
        <v>0</v>
      </c>
      <c r="AJ517" t="e">
        <f>MATCH(TRUE,INDEX(ikluby,$AJ516+1):enikluby,0)+$AJ516</f>
        <v>#N/A</v>
      </c>
      <c r="AK517" t="str">
        <f t="shared" si="27"/>
        <v/>
      </c>
    </row>
    <row xmlns:x14ac="http://schemas.microsoft.com/office/spreadsheetml/2009/9/ac" r="518" x14ac:dyDescent="0.2">
      <c r="AI518" t="b">
        <f>AND($P$44&lt;&gt;"",ISNUMBER(SEARCH(MID($P$44,1,2),číselníky!H518)))</f>
        <v>0</v>
      </c>
      <c r="AJ518" t="e">
        <f>MATCH(TRUE,INDEX(ikluby,$AJ517+1):enikluby,0)+$AJ517</f>
        <v>#N/A</v>
      </c>
      <c r="AK518" t="str">
        <f t="shared" si="27"/>
        <v/>
      </c>
    </row>
    <row xmlns:x14ac="http://schemas.microsoft.com/office/spreadsheetml/2009/9/ac" r="519" x14ac:dyDescent="0.2">
      <c r="AI519" t="b">
        <f>AND($P$44&lt;&gt;"",ISNUMBER(SEARCH(MID($P$44,1,2),číselníky!H519)))</f>
        <v>0</v>
      </c>
      <c r="AJ519" t="e">
        <f>MATCH(TRUE,INDEX(ikluby,$AJ518+1):enikluby,0)+$AJ518</f>
        <v>#N/A</v>
      </c>
      <c r="AK519" t="str">
        <f t="shared" si="27"/>
        <v/>
      </c>
    </row>
    <row xmlns:x14ac="http://schemas.microsoft.com/office/spreadsheetml/2009/9/ac" r="520" x14ac:dyDescent="0.2">
      <c r="AI520" t="b">
        <f>AND($P$44&lt;&gt;"",ISNUMBER(SEARCH(MID($P$44,1,2),číselníky!H520)))</f>
        <v>0</v>
      </c>
      <c r="AJ520" t="e">
        <f>MATCH(TRUE,INDEX(ikluby,$AJ519+1):enikluby,0)+$AJ519</f>
        <v>#N/A</v>
      </c>
      <c r="AK520" t="str">
        <f t="shared" si="27"/>
        <v/>
      </c>
    </row>
    <row xmlns:x14ac="http://schemas.microsoft.com/office/spreadsheetml/2009/9/ac" r="521" x14ac:dyDescent="0.2">
      <c r="AI521" t="b">
        <f>AND($P$44&lt;&gt;"",ISNUMBER(SEARCH(MID($P$44,1,2),číselníky!H521)))</f>
        <v>0</v>
      </c>
      <c r="AJ521" t="e">
        <f>MATCH(TRUE,INDEX(ikluby,$AJ520+1):enikluby,0)+$AJ520</f>
        <v>#N/A</v>
      </c>
      <c r="AK521" t="str">
        <f t="shared" si="27"/>
        <v/>
      </c>
    </row>
    <row xmlns:x14ac="http://schemas.microsoft.com/office/spreadsheetml/2009/9/ac" r="522" x14ac:dyDescent="0.2">
      <c r="AI522" t="b">
        <f>AND($P$44&lt;&gt;"",ISNUMBER(SEARCH(MID($P$44,1,2),číselníky!H522)))</f>
        <v>0</v>
      </c>
      <c r="AJ522" t="e">
        <f>MATCH(TRUE,INDEX(ikluby,$AJ521+1):enikluby,0)+$AJ521</f>
        <v>#N/A</v>
      </c>
      <c r="AK522" t="str">
        <f t="shared" si="27"/>
        <v/>
      </c>
    </row>
    <row xmlns:x14ac="http://schemas.microsoft.com/office/spreadsheetml/2009/9/ac" r="523" x14ac:dyDescent="0.2">
      <c r="AI523" t="b">
        <f>AND($P$44&lt;&gt;"",ISNUMBER(SEARCH(MID($P$44,1,2),číselníky!H523)))</f>
        <v>0</v>
      </c>
      <c r="AJ523" t="e">
        <f>MATCH(TRUE,INDEX(ikluby,$AJ522+1):enikluby,0)+$AJ522</f>
        <v>#N/A</v>
      </c>
      <c r="AK523" t="str">
        <f t="shared" si="27"/>
        <v/>
      </c>
    </row>
    <row xmlns:x14ac="http://schemas.microsoft.com/office/spreadsheetml/2009/9/ac" r="524" x14ac:dyDescent="0.2">
      <c r="AI524" t="b">
        <f>AND($P$44&lt;&gt;"",ISNUMBER(SEARCH(MID($P$44,1,2),číselníky!H524)))</f>
        <v>0</v>
      </c>
      <c r="AJ524" t="e">
        <f>MATCH(TRUE,INDEX(ikluby,$AJ523+1):enikluby,0)+$AJ523</f>
        <v>#N/A</v>
      </c>
      <c r="AK524" t="str">
        <f t="shared" si="27"/>
        <v/>
      </c>
    </row>
    <row xmlns:x14ac="http://schemas.microsoft.com/office/spreadsheetml/2009/9/ac" r="525" x14ac:dyDescent="0.2">
      <c r="AI525" t="b">
        <f>AND($P$44&lt;&gt;"",ISNUMBER(SEARCH(MID($P$44,1,2),číselníky!H525)))</f>
        <v>0</v>
      </c>
      <c r="AJ525" t="e">
        <f>MATCH(TRUE,INDEX(ikluby,$AJ524+1):enikluby,0)+$AJ524</f>
        <v>#N/A</v>
      </c>
      <c r="AK525" t="str">
        <f t="shared" si="27"/>
        <v/>
      </c>
    </row>
    <row xmlns:x14ac="http://schemas.microsoft.com/office/spreadsheetml/2009/9/ac" r="526" x14ac:dyDescent="0.2">
      <c r="AI526" t="b">
        <f>AND($P$44&lt;&gt;"",ISNUMBER(SEARCH(MID($P$44,1,2),číselníky!H526)))</f>
        <v>0</v>
      </c>
      <c r="AJ526" t="e">
        <f>MATCH(TRUE,INDEX(ikluby,$AJ525+1):enikluby,0)+$AJ525</f>
        <v>#N/A</v>
      </c>
      <c r="AK526" t="str">
        <f t="shared" si="27"/>
        <v/>
      </c>
    </row>
    <row xmlns:x14ac="http://schemas.microsoft.com/office/spreadsheetml/2009/9/ac" r="527" x14ac:dyDescent="0.2">
      <c r="AI527" t="b">
        <f>AND($P$44&lt;&gt;"",ISNUMBER(SEARCH(MID($P$44,1,2),číselníky!H527)))</f>
        <v>0</v>
      </c>
      <c r="AJ527" t="e">
        <f>MATCH(TRUE,INDEX(ikluby,$AJ526+1):enikluby,0)+$AJ526</f>
        <v>#N/A</v>
      </c>
      <c r="AK527" t="str">
        <f t="shared" si="27"/>
        <v/>
      </c>
    </row>
    <row xmlns:x14ac="http://schemas.microsoft.com/office/spreadsheetml/2009/9/ac" r="528" x14ac:dyDescent="0.2">
      <c r="AI528" t="b">
        <f>AND($P$44&lt;&gt;"",ISNUMBER(SEARCH(MID($P$44,1,2),číselníky!H528)))</f>
        <v>0</v>
      </c>
      <c r="AJ528" t="e">
        <f>MATCH(TRUE,INDEX(ikluby,$AJ527+1):enikluby,0)+$AJ527</f>
        <v>#N/A</v>
      </c>
      <c r="AK528" t="str">
        <f t="shared" si="27"/>
        <v/>
      </c>
    </row>
    <row xmlns:x14ac="http://schemas.microsoft.com/office/spreadsheetml/2009/9/ac" r="529" x14ac:dyDescent="0.2">
      <c r="AI529" t="b">
        <f>AND($P$44&lt;&gt;"",ISNUMBER(SEARCH(MID($P$44,1,2),číselníky!H529)))</f>
        <v>0</v>
      </c>
      <c r="AJ529" t="e">
        <f>MATCH(TRUE,INDEX(ikluby,$AJ528+1):enikluby,0)+$AJ528</f>
        <v>#N/A</v>
      </c>
      <c r="AK529" t="str">
        <f t="shared" si="27"/>
        <v/>
      </c>
    </row>
    <row xmlns:x14ac="http://schemas.microsoft.com/office/spreadsheetml/2009/9/ac" r="530" x14ac:dyDescent="0.2">
      <c r="AI530" t="b">
        <f>AND($P$44&lt;&gt;"",ISNUMBER(SEARCH(MID($P$44,1,2),číselníky!H530)))</f>
        <v>0</v>
      </c>
      <c r="AJ530" t="e">
        <f>MATCH(TRUE,INDEX(ikluby,$AJ529+1):enikluby,0)+$AJ529</f>
        <v>#N/A</v>
      </c>
      <c r="AK530" t="str">
        <f t="shared" si="27"/>
        <v/>
      </c>
    </row>
    <row xmlns:x14ac="http://schemas.microsoft.com/office/spreadsheetml/2009/9/ac" r="531" x14ac:dyDescent="0.2">
      <c r="AI531" t="b">
        <f>AND($P$44&lt;&gt;"",ISNUMBER(SEARCH(MID($P$44,1,2),číselníky!H531)))</f>
        <v>0</v>
      </c>
      <c r="AJ531" t="e">
        <f>MATCH(TRUE,INDEX(ikluby,$AJ530+1):enikluby,0)+$AJ530</f>
        <v>#N/A</v>
      </c>
      <c r="AK531" t="str">
        <f t="shared" si="27"/>
        <v/>
      </c>
    </row>
    <row xmlns:x14ac="http://schemas.microsoft.com/office/spreadsheetml/2009/9/ac" r="532" x14ac:dyDescent="0.2">
      <c r="AI532" t="b">
        <f>AND($P$44&lt;&gt;"",ISNUMBER(SEARCH(MID($P$44,1,2),číselníky!H532)))</f>
        <v>0</v>
      </c>
      <c r="AJ532" t="e">
        <f>MATCH(TRUE,INDEX(ikluby,$AJ531+1):enikluby,0)+$AJ531</f>
        <v>#N/A</v>
      </c>
      <c r="AK532" t="str">
        <f t="shared" si="27"/>
        <v/>
      </c>
    </row>
    <row xmlns:x14ac="http://schemas.microsoft.com/office/spreadsheetml/2009/9/ac" r="533" x14ac:dyDescent="0.2">
      <c r="AI533" t="b">
        <f>AND($P$44&lt;&gt;"",ISNUMBER(SEARCH(MID($P$44,1,2),číselníky!H533)))</f>
        <v>0</v>
      </c>
      <c r="AJ533" t="e">
        <f>MATCH(TRUE,INDEX(ikluby,$AJ532+1):enikluby,0)+$AJ532</f>
        <v>#N/A</v>
      </c>
      <c r="AK533" t="str">
        <f t="shared" si="27"/>
        <v/>
      </c>
    </row>
    <row xmlns:x14ac="http://schemas.microsoft.com/office/spreadsheetml/2009/9/ac" r="534" x14ac:dyDescent="0.2">
      <c r="AI534" t="b">
        <f>AND($P$44&lt;&gt;"",ISNUMBER(SEARCH(MID($P$44,1,2),číselníky!H534)))</f>
        <v>0</v>
      </c>
      <c r="AJ534" t="e">
        <f>MATCH(TRUE,INDEX(ikluby,$AJ533+1):enikluby,0)+$AJ533</f>
        <v>#N/A</v>
      </c>
      <c r="AK534" t="str">
        <f t="shared" si="27"/>
        <v/>
      </c>
    </row>
    <row xmlns:x14ac="http://schemas.microsoft.com/office/spreadsheetml/2009/9/ac" r="535" x14ac:dyDescent="0.2">
      <c r="AI535" t="b">
        <f>AND($P$44&lt;&gt;"",ISNUMBER(SEARCH(MID($P$44,1,2),číselníky!H535)))</f>
        <v>0</v>
      </c>
      <c r="AJ535" t="e">
        <f>MATCH(TRUE,INDEX(ikluby,$AJ534+1):enikluby,0)+$AJ534</f>
        <v>#N/A</v>
      </c>
      <c r="AK535" t="str">
        <f t="shared" si="27"/>
        <v/>
      </c>
    </row>
    <row xmlns:x14ac="http://schemas.microsoft.com/office/spreadsheetml/2009/9/ac" r="536" x14ac:dyDescent="0.2">
      <c r="AI536" t="b">
        <f>AND($P$44&lt;&gt;"",ISNUMBER(SEARCH(MID($P$44,1,2),číselníky!H536)))</f>
        <v>0</v>
      </c>
      <c r="AJ536" t="e">
        <f>MATCH(TRUE,INDEX(ikluby,$AJ535+1):enikluby,0)+$AJ535</f>
        <v>#N/A</v>
      </c>
      <c r="AK536" t="str">
        <f t="shared" si="27"/>
        <v/>
      </c>
    </row>
    <row xmlns:x14ac="http://schemas.microsoft.com/office/spreadsheetml/2009/9/ac" r="537" x14ac:dyDescent="0.2">
      <c r="AI537" t="b">
        <f>AND($P$44&lt;&gt;"",ISNUMBER(SEARCH(MID($P$44,1,2),číselníky!H537)))</f>
        <v>0</v>
      </c>
      <c r="AJ537" t="e">
        <f>MATCH(TRUE,INDEX(ikluby,$AJ536+1):enikluby,0)+$AJ536</f>
        <v>#N/A</v>
      </c>
      <c r="AK537" t="str">
        <f t="shared" si="27"/>
        <v/>
      </c>
    </row>
    <row xmlns:x14ac="http://schemas.microsoft.com/office/spreadsheetml/2009/9/ac" r="538" x14ac:dyDescent="0.2">
      <c r="AI538" t="b">
        <f>AND($P$44&lt;&gt;"",ISNUMBER(SEARCH(MID($P$44,1,2),číselníky!H538)))</f>
        <v>0</v>
      </c>
      <c r="AJ538" t="e">
        <f>MATCH(TRUE,INDEX(ikluby,$AJ537+1):enikluby,0)+$AJ537</f>
        <v>#N/A</v>
      </c>
      <c r="AK538" t="str">
        <f t="shared" si="27"/>
        <v/>
      </c>
    </row>
    <row xmlns:x14ac="http://schemas.microsoft.com/office/spreadsheetml/2009/9/ac" r="539" x14ac:dyDescent="0.2">
      <c r="AI539" t="b">
        <f>AND($P$44&lt;&gt;"",ISNUMBER(SEARCH(MID($P$44,1,2),číselníky!H539)))</f>
        <v>0</v>
      </c>
      <c r="AJ539" t="e">
        <f>MATCH(TRUE,INDEX(ikluby,$AJ538+1):enikluby,0)+$AJ538</f>
        <v>#N/A</v>
      </c>
      <c r="AK539" t="str">
        <f t="shared" si="27"/>
        <v/>
      </c>
    </row>
    <row xmlns:x14ac="http://schemas.microsoft.com/office/spreadsheetml/2009/9/ac" r="540" x14ac:dyDescent="0.2">
      <c r="AI540" t="b">
        <f>AND($P$44&lt;&gt;"",ISNUMBER(SEARCH(MID($P$44,1,2),číselníky!H540)))</f>
        <v>0</v>
      </c>
      <c r="AJ540" t="e">
        <f>MATCH(TRUE,INDEX(ikluby,$AJ539+1):enikluby,0)+$AJ539</f>
        <v>#N/A</v>
      </c>
      <c r="AK540" t="str">
        <f t="shared" si="27"/>
        <v/>
      </c>
    </row>
    <row xmlns:x14ac="http://schemas.microsoft.com/office/spreadsheetml/2009/9/ac" r="541" x14ac:dyDescent="0.2">
      <c r="AI541" t="b">
        <f>AND($P$44&lt;&gt;"",ISNUMBER(SEARCH(MID($P$44,1,2),číselníky!H541)))</f>
        <v>0</v>
      </c>
      <c r="AJ541" t="e">
        <f>MATCH(TRUE,INDEX(ikluby,$AJ540+1):enikluby,0)+$AJ540</f>
        <v>#N/A</v>
      </c>
      <c r="AK541" t="str">
        <f t="shared" si="27"/>
        <v/>
      </c>
    </row>
    <row xmlns:x14ac="http://schemas.microsoft.com/office/spreadsheetml/2009/9/ac" r="542" x14ac:dyDescent="0.2">
      <c r="AI542" t="b">
        <f>AND($P$44&lt;&gt;"",ISNUMBER(SEARCH(MID($P$44,1,2),číselníky!H542)))</f>
        <v>0</v>
      </c>
      <c r="AJ542" t="e">
        <f>MATCH(TRUE,INDEX(ikluby,$AJ541+1):enikluby,0)+$AJ541</f>
        <v>#N/A</v>
      </c>
      <c r="AK542" t="str">
        <f t="shared" si="27"/>
        <v/>
      </c>
    </row>
    <row xmlns:x14ac="http://schemas.microsoft.com/office/spreadsheetml/2009/9/ac" r="543" x14ac:dyDescent="0.2">
      <c r="AI543" t="b">
        <f>AND($P$44&lt;&gt;"",ISNUMBER(SEARCH(MID($P$44,1,2),číselníky!H543)))</f>
        <v>0</v>
      </c>
      <c r="AJ543" t="e">
        <f>MATCH(TRUE,INDEX(ikluby,$AJ542+1):enikluby,0)+$AJ542</f>
        <v>#N/A</v>
      </c>
      <c r="AK543" t="str">
        <f t="shared" si="27"/>
        <v/>
      </c>
    </row>
    <row xmlns:x14ac="http://schemas.microsoft.com/office/spreadsheetml/2009/9/ac" r="544" x14ac:dyDescent="0.2">
      <c r="AI544" t="b">
        <f>AND($P$44&lt;&gt;"",ISNUMBER(SEARCH(MID($P$44,1,2),číselníky!H544)))</f>
        <v>0</v>
      </c>
      <c r="AJ544" t="e">
        <f>MATCH(TRUE,INDEX(ikluby,$AJ543+1):enikluby,0)+$AJ543</f>
        <v>#N/A</v>
      </c>
      <c r="AK544" t="str">
        <f t="shared" si="27"/>
        <v/>
      </c>
    </row>
    <row xmlns:x14ac="http://schemas.microsoft.com/office/spreadsheetml/2009/9/ac" r="545" x14ac:dyDescent="0.2">
      <c r="AI545" t="b">
        <f>AND($P$44&lt;&gt;"",ISNUMBER(SEARCH(MID($P$44,1,2),číselníky!H545)))</f>
        <v>0</v>
      </c>
      <c r="AJ545" t="e">
        <f>MATCH(TRUE,INDEX(ikluby,$AJ544+1):enikluby,0)+$AJ544</f>
        <v>#N/A</v>
      </c>
      <c r="AK545" t="str">
        <f t="shared" si="27"/>
        <v/>
      </c>
    </row>
    <row xmlns:x14ac="http://schemas.microsoft.com/office/spreadsheetml/2009/9/ac" r="546" x14ac:dyDescent="0.2">
      <c r="AI546" t="b">
        <f>AND($P$44&lt;&gt;"",ISNUMBER(SEARCH(MID($P$44,1,2),číselníky!H546)))</f>
        <v>0</v>
      </c>
      <c r="AJ546" t="e">
        <f>MATCH(TRUE,INDEX(ikluby,$AJ545+1):enikluby,0)+$AJ545</f>
        <v>#N/A</v>
      </c>
      <c r="AK546" t="str">
        <f t="shared" si="27"/>
        <v/>
      </c>
    </row>
    <row xmlns:x14ac="http://schemas.microsoft.com/office/spreadsheetml/2009/9/ac" r="547" x14ac:dyDescent="0.2">
      <c r="AI547" t="b">
        <f>AND($P$44&lt;&gt;"",ISNUMBER(SEARCH(MID($P$44,1,2),číselníky!H547)))</f>
        <v>0</v>
      </c>
      <c r="AJ547" t="e">
        <f>MATCH(TRUE,INDEX(ikluby,$AJ546+1):enikluby,0)+$AJ546</f>
        <v>#N/A</v>
      </c>
      <c r="AK547" t="str">
        <f t="shared" si="27"/>
        <v/>
      </c>
    </row>
    <row xmlns:x14ac="http://schemas.microsoft.com/office/spreadsheetml/2009/9/ac" r="548" x14ac:dyDescent="0.2">
      <c r="AI548" t="b">
        <f>AND($P$44&lt;&gt;"",ISNUMBER(SEARCH(MID($P$44,1,2),číselníky!H548)))</f>
        <v>0</v>
      </c>
      <c r="AJ548" t="e">
        <f>MATCH(TRUE,INDEX(ikluby,$AJ547+1):enikluby,0)+$AJ547</f>
        <v>#N/A</v>
      </c>
      <c r="AK548" t="str">
        <f t="shared" si="27"/>
        <v/>
      </c>
    </row>
    <row xmlns:x14ac="http://schemas.microsoft.com/office/spreadsheetml/2009/9/ac" r="549" x14ac:dyDescent="0.2">
      <c r="AI549" t="b">
        <f>AND($P$44&lt;&gt;"",ISNUMBER(SEARCH(MID($P$44,1,2),číselníky!H549)))</f>
        <v>0</v>
      </c>
      <c r="AJ549" t="e">
        <f>MATCH(TRUE,INDEX(ikluby,$AJ548+1):enikluby,0)+$AJ548</f>
        <v>#N/A</v>
      </c>
      <c r="AK549" t="str">
        <f t="shared" si="27"/>
        <v/>
      </c>
    </row>
    <row xmlns:x14ac="http://schemas.microsoft.com/office/spreadsheetml/2009/9/ac" r="550" x14ac:dyDescent="0.2">
      <c r="AI550" t="b">
        <f>AND($P$44&lt;&gt;"",ISNUMBER(SEARCH(MID($P$44,1,2),číselníky!H550)))</f>
        <v>0</v>
      </c>
      <c r="AJ550" t="e">
        <f>MATCH(TRUE,INDEX(ikluby,$AJ549+1):enikluby,0)+$AJ549</f>
        <v>#N/A</v>
      </c>
      <c r="AK550" t="str">
        <f t="shared" si="27"/>
        <v/>
      </c>
    </row>
    <row xmlns:x14ac="http://schemas.microsoft.com/office/spreadsheetml/2009/9/ac" r="551" x14ac:dyDescent="0.2">
      <c r="AI551" t="b">
        <f>AND($P$44&lt;&gt;"",ISNUMBER(SEARCH(MID($P$44,1,2),číselníky!H551)))</f>
        <v>0</v>
      </c>
      <c r="AJ551" t="e">
        <f>MATCH(TRUE,INDEX(ikluby,$AJ550+1):enikluby,0)+$AJ550</f>
        <v>#N/A</v>
      </c>
      <c r="AK551" t="str">
        <f t="shared" si="27"/>
        <v/>
      </c>
    </row>
    <row xmlns:x14ac="http://schemas.microsoft.com/office/spreadsheetml/2009/9/ac" r="552" x14ac:dyDescent="0.2">
      <c r="AI552" t="b">
        <f>AND($P$44&lt;&gt;"",ISNUMBER(SEARCH(MID($P$44,1,2),číselníky!H552)))</f>
        <v>0</v>
      </c>
      <c r="AJ552" t="e">
        <f>MATCH(TRUE,INDEX(ikluby,$AJ551+1):enikluby,0)+$AJ551</f>
        <v>#N/A</v>
      </c>
      <c r="AK552" t="str">
        <f t="shared" si="27"/>
        <v/>
      </c>
    </row>
    <row xmlns:x14ac="http://schemas.microsoft.com/office/spreadsheetml/2009/9/ac" r="553" x14ac:dyDescent="0.2">
      <c r="AI553" t="b">
        <f>AND($P$44&lt;&gt;"",ISNUMBER(SEARCH(MID($P$44,1,2),číselníky!H553)))</f>
        <v>0</v>
      </c>
      <c r="AJ553" t="e">
        <f>MATCH(TRUE,INDEX(ikluby,$AJ552+1):enikluby,0)+$AJ552</f>
        <v>#N/A</v>
      </c>
      <c r="AK553" t="str">
        <f t="shared" si="27"/>
        <v/>
      </c>
    </row>
    <row xmlns:x14ac="http://schemas.microsoft.com/office/spreadsheetml/2009/9/ac" r="554" x14ac:dyDescent="0.2">
      <c r="AI554" t="b">
        <f>AND($P$44&lt;&gt;"",ISNUMBER(SEARCH(MID($P$44,1,2),číselníky!H554)))</f>
        <v>0</v>
      </c>
      <c r="AJ554" t="e">
        <f>MATCH(TRUE,INDEX(ikluby,$AJ553+1):enikluby,0)+$AJ553</f>
        <v>#N/A</v>
      </c>
      <c r="AK554" t="str">
        <f t="shared" si="27"/>
        <v/>
      </c>
    </row>
    <row xmlns:x14ac="http://schemas.microsoft.com/office/spreadsheetml/2009/9/ac" r="555" x14ac:dyDescent="0.2">
      <c r="AI555" t="b">
        <f>AND($P$44&lt;&gt;"",ISNUMBER(SEARCH(MID($P$44,1,2),číselníky!H555)))</f>
        <v>0</v>
      </c>
      <c r="AJ555" t="e">
        <f>MATCH(TRUE,INDEX(ikluby,$AJ554+1):enikluby,0)+$AJ554</f>
        <v>#N/A</v>
      </c>
      <c r="AK555" t="str">
        <f t="shared" si="27"/>
        <v/>
      </c>
    </row>
    <row xmlns:x14ac="http://schemas.microsoft.com/office/spreadsheetml/2009/9/ac" r="556" x14ac:dyDescent="0.2">
      <c r="AI556" t="b">
        <f>AND($P$44&lt;&gt;"",ISNUMBER(SEARCH(MID($P$44,1,2),číselníky!H556)))</f>
        <v>0</v>
      </c>
      <c r="AJ556" t="e">
        <f>MATCH(TRUE,INDEX(ikluby,$AJ555+1):enikluby,0)+$AJ555</f>
        <v>#N/A</v>
      </c>
      <c r="AK556" t="str">
        <f t="shared" si="27"/>
        <v/>
      </c>
    </row>
    <row xmlns:x14ac="http://schemas.microsoft.com/office/spreadsheetml/2009/9/ac" r="557" x14ac:dyDescent="0.2">
      <c r="AI557" t="b">
        <f>AND($P$44&lt;&gt;"",ISNUMBER(SEARCH(MID($P$44,1,2),číselníky!H557)))</f>
        <v>0</v>
      </c>
      <c r="AJ557" t="e">
        <f>MATCH(TRUE,INDEX(ikluby,$AJ556+1):enikluby,0)+$AJ556</f>
        <v>#N/A</v>
      </c>
      <c r="AK557" t="str">
        <f t="shared" si="27"/>
        <v/>
      </c>
    </row>
    <row xmlns:x14ac="http://schemas.microsoft.com/office/spreadsheetml/2009/9/ac" r="558" x14ac:dyDescent="0.2">
      <c r="AI558" t="b">
        <f>AND($P$44&lt;&gt;"",ISNUMBER(SEARCH(MID($P$44,1,2),číselníky!H558)))</f>
        <v>0</v>
      </c>
      <c r="AJ558" t="e">
        <f>MATCH(TRUE,INDEX(ikluby,$AJ557+1):enikluby,0)+$AJ557</f>
        <v>#N/A</v>
      </c>
      <c r="AK558" t="str">
        <f t="shared" si="27"/>
        <v/>
      </c>
    </row>
    <row xmlns:x14ac="http://schemas.microsoft.com/office/spreadsheetml/2009/9/ac" r="559" x14ac:dyDescent="0.2">
      <c r="AI559" t="b">
        <f>AND($P$44&lt;&gt;"",ISNUMBER(SEARCH(MID($P$44,1,2),číselníky!H559)))</f>
        <v>0</v>
      </c>
      <c r="AJ559" t="e">
        <f>MATCH(TRUE,INDEX(ikluby,$AJ558+1):enikluby,0)+$AJ558</f>
        <v>#N/A</v>
      </c>
      <c r="AK559" t="str">
        <f t="shared" si="27"/>
        <v/>
      </c>
    </row>
    <row xmlns:x14ac="http://schemas.microsoft.com/office/spreadsheetml/2009/9/ac" r="560" x14ac:dyDescent="0.2">
      <c r="AI560" t="b">
        <f>AND($P$44&lt;&gt;"",ISNUMBER(SEARCH(MID($P$44,1,2),číselníky!H560)))</f>
        <v>0</v>
      </c>
      <c r="AJ560" t="e">
        <f>MATCH(TRUE,INDEX(ikluby,$AJ559+1):enikluby,0)+$AJ559</f>
        <v>#N/A</v>
      </c>
      <c r="AK560" t="str">
        <f t="shared" si="27"/>
        <v/>
      </c>
    </row>
    <row xmlns:x14ac="http://schemas.microsoft.com/office/spreadsheetml/2009/9/ac" r="561" x14ac:dyDescent="0.2">
      <c r="AI561" t="b">
        <f>AND($P$44&lt;&gt;"",ISNUMBER(SEARCH(MID($P$44,1,2),číselníky!H561)))</f>
        <v>0</v>
      </c>
      <c r="AJ561" t="e">
        <f>MATCH(TRUE,INDEX(ikluby,$AJ560+1):enikluby,0)+$AJ560</f>
        <v>#N/A</v>
      </c>
      <c r="AK561" t="str">
        <f t="shared" si="27"/>
        <v/>
      </c>
    </row>
    <row xmlns:x14ac="http://schemas.microsoft.com/office/spreadsheetml/2009/9/ac" r="562" x14ac:dyDescent="0.2">
      <c r="AI562" t="b">
        <f>AND($P$44&lt;&gt;"",ISNUMBER(SEARCH(MID($P$44,1,2),číselníky!H562)))</f>
        <v>0</v>
      </c>
      <c r="AJ562" t="e">
        <f>MATCH(TRUE,INDEX(ikluby,$AJ561+1):enikluby,0)+$AJ561</f>
        <v>#N/A</v>
      </c>
      <c r="AK562" t="str">
        <f t="shared" si="27"/>
        <v/>
      </c>
    </row>
    <row xmlns:x14ac="http://schemas.microsoft.com/office/spreadsheetml/2009/9/ac" r="563" x14ac:dyDescent="0.2">
      <c r="AI563" t="b">
        <f>AND($P$44&lt;&gt;"",ISNUMBER(SEARCH(MID($P$44,1,2),číselníky!H563)))</f>
        <v>0</v>
      </c>
      <c r="AJ563" t="e">
        <f>MATCH(TRUE,INDEX(ikluby,$AJ562+1):enikluby,0)+$AJ562</f>
        <v>#N/A</v>
      </c>
      <c r="AK563" t="str">
        <f t="shared" si="27"/>
        <v/>
      </c>
    </row>
    <row xmlns:x14ac="http://schemas.microsoft.com/office/spreadsheetml/2009/9/ac" r="564" x14ac:dyDescent="0.2">
      <c r="AI564" t="b">
        <f>AND($P$44&lt;&gt;"",ISNUMBER(SEARCH(MID($P$44,1,2),číselníky!H564)))</f>
        <v>0</v>
      </c>
      <c r="AJ564" t="e">
        <f>MATCH(TRUE,INDEX(ikluby,$AJ563+1):enikluby,0)+$AJ563</f>
        <v>#N/A</v>
      </c>
      <c r="AK564" t="str">
        <f t="shared" si="27"/>
        <v/>
      </c>
    </row>
    <row xmlns:x14ac="http://schemas.microsoft.com/office/spreadsheetml/2009/9/ac" r="565" x14ac:dyDescent="0.2">
      <c r="AI565" t="b">
        <f>AND($P$44&lt;&gt;"",ISNUMBER(SEARCH(MID($P$44,1,2),číselníky!H565)))</f>
        <v>0</v>
      </c>
      <c r="AJ565" t="e">
        <f>MATCH(TRUE,INDEX(ikluby,$AJ564+1):enikluby,0)+$AJ564</f>
        <v>#N/A</v>
      </c>
      <c r="AK565" t="str">
        <f t="shared" si="27"/>
        <v/>
      </c>
    </row>
    <row xmlns:x14ac="http://schemas.microsoft.com/office/spreadsheetml/2009/9/ac" r="566" x14ac:dyDescent="0.2">
      <c r="AI566" t="b">
        <f>AND($P$44&lt;&gt;"",ISNUMBER(SEARCH(MID($P$44,1,2),číselníky!H566)))</f>
        <v>0</v>
      </c>
      <c r="AJ566" t="e">
        <f>MATCH(TRUE,INDEX(ikluby,$AJ565+1):enikluby,0)+$AJ565</f>
        <v>#N/A</v>
      </c>
      <c r="AK566" t="str">
        <f t="shared" si="27"/>
        <v/>
      </c>
    </row>
    <row xmlns:x14ac="http://schemas.microsoft.com/office/spreadsheetml/2009/9/ac" r="567" x14ac:dyDescent="0.2">
      <c r="AI567" t="b">
        <f>AND($P$44&lt;&gt;"",ISNUMBER(SEARCH(MID($P$44,1,2),číselníky!H567)))</f>
        <v>0</v>
      </c>
      <c r="AJ567" t="e">
        <f>MATCH(TRUE,INDEX(ikluby,$AJ566+1):enikluby,0)+$AJ566</f>
        <v>#N/A</v>
      </c>
      <c r="AK567" t="str">
        <f t="shared" si="27"/>
        <v/>
      </c>
    </row>
    <row xmlns:x14ac="http://schemas.microsoft.com/office/spreadsheetml/2009/9/ac" r="568" x14ac:dyDescent="0.2">
      <c r="AI568" t="b">
        <f>AND($P$44&lt;&gt;"",ISNUMBER(SEARCH(MID($P$44,1,2),číselníky!H568)))</f>
        <v>0</v>
      </c>
      <c r="AJ568" t="e">
        <f>MATCH(TRUE,INDEX(ikluby,$AJ567+1):enikluby,0)+$AJ567</f>
        <v>#N/A</v>
      </c>
      <c r="AK568" t="str">
        <f t="shared" si="27"/>
        <v/>
      </c>
    </row>
    <row xmlns:x14ac="http://schemas.microsoft.com/office/spreadsheetml/2009/9/ac" r="569" x14ac:dyDescent="0.2">
      <c r="AI569" t="b">
        <f>AND($P$44&lt;&gt;"",ISNUMBER(SEARCH(MID($P$44,1,2),číselníky!H569)))</f>
        <v>0</v>
      </c>
      <c r="AJ569" t="e">
        <f>MATCH(TRUE,INDEX(ikluby,$AJ568+1):enikluby,0)+$AJ568</f>
        <v>#N/A</v>
      </c>
      <c r="AK569" t="str">
        <f t="shared" si="27"/>
        <v/>
      </c>
    </row>
    <row xmlns:x14ac="http://schemas.microsoft.com/office/spreadsheetml/2009/9/ac" r="570" x14ac:dyDescent="0.2">
      <c r="AI570" t="b">
        <f>AND($P$44&lt;&gt;"",ISNUMBER(SEARCH(MID($P$44,1,2),číselníky!H570)))</f>
        <v>0</v>
      </c>
      <c r="AJ570" t="e">
        <f>MATCH(TRUE,INDEX(ikluby,$AJ569+1):enikluby,0)+$AJ569</f>
        <v>#N/A</v>
      </c>
      <c r="AK570" t="str">
        <f t="shared" si="27"/>
        <v/>
      </c>
    </row>
    <row xmlns:x14ac="http://schemas.microsoft.com/office/spreadsheetml/2009/9/ac" r="571" x14ac:dyDescent="0.2">
      <c r="AI571" t="b">
        <f>AND($P$44&lt;&gt;"",ISNUMBER(SEARCH(MID($P$44,1,2),číselníky!H571)))</f>
        <v>0</v>
      </c>
      <c r="AJ571" t="e">
        <f>MATCH(TRUE,INDEX(ikluby,$AJ570+1):enikluby,0)+$AJ570</f>
        <v>#N/A</v>
      </c>
      <c r="AK571" t="str">
        <f t="shared" si="27"/>
        <v/>
      </c>
    </row>
    <row xmlns:x14ac="http://schemas.microsoft.com/office/spreadsheetml/2009/9/ac" r="572" x14ac:dyDescent="0.2">
      <c r="AI572" t="b">
        <f>AND($P$44&lt;&gt;"",ISNUMBER(SEARCH(MID($P$44,1,2),číselníky!H572)))</f>
        <v>0</v>
      </c>
      <c r="AJ572" t="e">
        <f>MATCH(TRUE,INDEX(ikluby,$AJ571+1):enikluby,0)+$AJ571</f>
        <v>#N/A</v>
      </c>
      <c r="AK572" t="str">
        <f t="shared" si="27"/>
        <v/>
      </c>
    </row>
    <row xmlns:x14ac="http://schemas.microsoft.com/office/spreadsheetml/2009/9/ac" r="573" x14ac:dyDescent="0.2">
      <c r="AI573" t="b">
        <f>AND($P$44&lt;&gt;"",ISNUMBER(SEARCH(MID($P$44,1,2),číselníky!H573)))</f>
        <v>0</v>
      </c>
      <c r="AJ573" t="e">
        <f>MATCH(TRUE,INDEX(ikluby,$AJ572+1):enikluby,0)+$AJ572</f>
        <v>#N/A</v>
      </c>
      <c r="AK573" t="str">
        <f t="shared" si="27"/>
        <v/>
      </c>
    </row>
    <row xmlns:x14ac="http://schemas.microsoft.com/office/spreadsheetml/2009/9/ac" r="574" x14ac:dyDescent="0.2">
      <c r="AI574" t="b">
        <f>AND($P$44&lt;&gt;"",ISNUMBER(SEARCH(MID($P$44,1,2),číselníky!H574)))</f>
        <v>0</v>
      </c>
      <c r="AJ574" t="e">
        <f>MATCH(TRUE,INDEX(ikluby,$AJ573+1):enikluby,0)+$AJ573</f>
        <v>#N/A</v>
      </c>
      <c r="AK574" t="str">
        <f t="shared" si="27"/>
        <v/>
      </c>
    </row>
    <row xmlns:x14ac="http://schemas.microsoft.com/office/spreadsheetml/2009/9/ac" r="575" x14ac:dyDescent="0.2">
      <c r="AI575" t="b">
        <f>AND($P$44&lt;&gt;"",ISNUMBER(SEARCH(MID($P$44,1,2),číselníky!H575)))</f>
        <v>0</v>
      </c>
      <c r="AJ575" t="e">
        <f>MATCH(TRUE,INDEX(ikluby,$AJ574+1):enikluby,0)+$AJ574</f>
        <v>#N/A</v>
      </c>
      <c r="AK575" t="str">
        <f t="shared" si="27"/>
        <v/>
      </c>
    </row>
    <row xmlns:x14ac="http://schemas.microsoft.com/office/spreadsheetml/2009/9/ac" r="576" x14ac:dyDescent="0.2">
      <c r="AI576" t="b">
        <f>AND($P$44&lt;&gt;"",ISNUMBER(SEARCH(MID($P$44,1,2),číselníky!H576)))</f>
        <v>0</v>
      </c>
      <c r="AJ576" t="e">
        <f>MATCH(TRUE,INDEX(ikluby,$AJ575+1):enikluby,0)+$AJ575</f>
        <v>#N/A</v>
      </c>
      <c r="AK576" t="str">
        <f t="shared" si="27"/>
        <v/>
      </c>
    </row>
    <row xmlns:x14ac="http://schemas.microsoft.com/office/spreadsheetml/2009/9/ac" r="577" x14ac:dyDescent="0.2">
      <c r="AI577" t="b">
        <f>AND($P$44&lt;&gt;"",ISNUMBER(SEARCH(MID($P$44,1,2),číselníky!H577)))</f>
        <v>0</v>
      </c>
      <c r="AJ577" t="e">
        <f>MATCH(TRUE,INDEX(ikluby,$AJ576+1):enikluby,0)+$AJ576</f>
        <v>#N/A</v>
      </c>
      <c r="AK577" t="str">
        <f t="shared" si="27"/>
        <v/>
      </c>
    </row>
    <row xmlns:x14ac="http://schemas.microsoft.com/office/spreadsheetml/2009/9/ac" r="578" x14ac:dyDescent="0.2">
      <c r="AI578" t="b">
        <f>AND($P$44&lt;&gt;"",ISNUMBER(SEARCH(MID($P$44,1,2),číselníky!H578)))</f>
        <v>0</v>
      </c>
      <c r="AJ578" t="e">
        <f>MATCH(TRUE,INDEX(ikluby,$AJ577+1):enikluby,0)+$AJ577</f>
        <v>#N/A</v>
      </c>
      <c r="AK578" t="str">
        <f t="shared" ref="AK578:AK641" si="28">IF(ISNUMBER(AJ578),INDEX(Oddil,AJ578),"")</f>
        <v/>
      </c>
    </row>
    <row xmlns:x14ac="http://schemas.microsoft.com/office/spreadsheetml/2009/9/ac" r="579" x14ac:dyDescent="0.2">
      <c r="AI579" t="b">
        <f>AND($P$44&lt;&gt;"",ISNUMBER(SEARCH(MID($P$44,1,2),číselníky!H579)))</f>
        <v>0</v>
      </c>
      <c r="AJ579" t="e">
        <f>MATCH(TRUE,INDEX(ikluby,$AJ578+1):enikluby,0)+$AJ578</f>
        <v>#N/A</v>
      </c>
      <c r="AK579" t="str">
        <f t="shared" si="28"/>
        <v/>
      </c>
    </row>
    <row xmlns:x14ac="http://schemas.microsoft.com/office/spreadsheetml/2009/9/ac" r="580" x14ac:dyDescent="0.2">
      <c r="AI580" t="b">
        <f>AND($P$44&lt;&gt;"",ISNUMBER(SEARCH(MID($P$44,1,2),číselníky!H580)))</f>
        <v>0</v>
      </c>
      <c r="AJ580" t="e">
        <f>MATCH(TRUE,INDEX(ikluby,$AJ579+1):enikluby,0)+$AJ579</f>
        <v>#N/A</v>
      </c>
      <c r="AK580" t="str">
        <f t="shared" si="28"/>
        <v/>
      </c>
    </row>
    <row xmlns:x14ac="http://schemas.microsoft.com/office/spreadsheetml/2009/9/ac" r="581" x14ac:dyDescent="0.2">
      <c r="AI581" t="b">
        <f>AND($P$44&lt;&gt;"",ISNUMBER(SEARCH(MID($P$44,1,2),číselníky!H581)))</f>
        <v>0</v>
      </c>
      <c r="AJ581" t="e">
        <f>MATCH(TRUE,INDEX(ikluby,$AJ580+1):enikluby,0)+$AJ580</f>
        <v>#N/A</v>
      </c>
      <c r="AK581" t="str">
        <f t="shared" si="28"/>
        <v/>
      </c>
    </row>
    <row xmlns:x14ac="http://schemas.microsoft.com/office/spreadsheetml/2009/9/ac" r="582" x14ac:dyDescent="0.2">
      <c r="AI582" t="b">
        <f>AND($P$44&lt;&gt;"",ISNUMBER(SEARCH(MID($P$44,1,2),číselníky!H582)))</f>
        <v>0</v>
      </c>
      <c r="AJ582" t="e">
        <f>MATCH(TRUE,INDEX(ikluby,$AJ581+1):enikluby,0)+$AJ581</f>
        <v>#N/A</v>
      </c>
      <c r="AK582" t="str">
        <f t="shared" si="28"/>
        <v/>
      </c>
    </row>
    <row xmlns:x14ac="http://schemas.microsoft.com/office/spreadsheetml/2009/9/ac" r="583" x14ac:dyDescent="0.2">
      <c r="AI583" t="b">
        <f>AND($P$44&lt;&gt;"",ISNUMBER(SEARCH(MID($P$44,1,2),číselníky!H583)))</f>
        <v>0</v>
      </c>
      <c r="AJ583" t="e">
        <f>MATCH(TRUE,INDEX(ikluby,$AJ582+1):enikluby,0)+$AJ582</f>
        <v>#N/A</v>
      </c>
      <c r="AK583" t="str">
        <f t="shared" si="28"/>
        <v/>
      </c>
    </row>
    <row xmlns:x14ac="http://schemas.microsoft.com/office/spreadsheetml/2009/9/ac" r="584" x14ac:dyDescent="0.2">
      <c r="AI584" t="b">
        <f>AND($P$44&lt;&gt;"",ISNUMBER(SEARCH(MID($P$44,1,2),číselníky!H584)))</f>
        <v>0</v>
      </c>
      <c r="AJ584" t="e">
        <f>MATCH(TRUE,INDEX(ikluby,$AJ583+1):enikluby,0)+$AJ583</f>
        <v>#N/A</v>
      </c>
      <c r="AK584" t="str">
        <f t="shared" si="28"/>
        <v/>
      </c>
    </row>
    <row xmlns:x14ac="http://schemas.microsoft.com/office/spreadsheetml/2009/9/ac" r="585" x14ac:dyDescent="0.2">
      <c r="AI585" t="b">
        <f>AND($P$44&lt;&gt;"",ISNUMBER(SEARCH(MID($P$44,1,2),číselníky!H585)))</f>
        <v>0</v>
      </c>
      <c r="AJ585" t="e">
        <f>MATCH(TRUE,INDEX(ikluby,$AJ584+1):enikluby,0)+$AJ584</f>
        <v>#N/A</v>
      </c>
      <c r="AK585" t="str">
        <f t="shared" si="28"/>
        <v/>
      </c>
    </row>
    <row xmlns:x14ac="http://schemas.microsoft.com/office/spreadsheetml/2009/9/ac" r="586" x14ac:dyDescent="0.2">
      <c r="AI586" t="b">
        <f>AND($P$44&lt;&gt;"",ISNUMBER(SEARCH(MID($P$44,1,2),číselníky!H586)))</f>
        <v>0</v>
      </c>
      <c r="AJ586" t="e">
        <f>MATCH(TRUE,INDEX(ikluby,$AJ585+1):enikluby,0)+$AJ585</f>
        <v>#N/A</v>
      </c>
      <c r="AK586" t="str">
        <f t="shared" si="28"/>
        <v/>
      </c>
    </row>
    <row xmlns:x14ac="http://schemas.microsoft.com/office/spreadsheetml/2009/9/ac" r="587" x14ac:dyDescent="0.2">
      <c r="AI587" t="b">
        <f>AND($P$44&lt;&gt;"",ISNUMBER(SEARCH(MID($P$44,1,2),číselníky!H587)))</f>
        <v>0</v>
      </c>
      <c r="AJ587" t="e">
        <f>MATCH(TRUE,INDEX(ikluby,$AJ586+1):enikluby,0)+$AJ586</f>
        <v>#N/A</v>
      </c>
      <c r="AK587" t="str">
        <f t="shared" si="28"/>
        <v/>
      </c>
    </row>
    <row xmlns:x14ac="http://schemas.microsoft.com/office/spreadsheetml/2009/9/ac" r="588" x14ac:dyDescent="0.2">
      <c r="AI588" t="b">
        <f>AND($P$44&lt;&gt;"",ISNUMBER(SEARCH(MID($P$44,1,2),číselníky!H588)))</f>
        <v>0</v>
      </c>
      <c r="AJ588" t="e">
        <f>MATCH(TRUE,INDEX(ikluby,$AJ587+1):enikluby,0)+$AJ587</f>
        <v>#N/A</v>
      </c>
      <c r="AK588" t="str">
        <f t="shared" si="28"/>
        <v/>
      </c>
    </row>
    <row xmlns:x14ac="http://schemas.microsoft.com/office/spreadsheetml/2009/9/ac" r="589" x14ac:dyDescent="0.2">
      <c r="AI589" t="b">
        <f>AND($P$44&lt;&gt;"",ISNUMBER(SEARCH(MID($P$44,1,2),číselníky!H589)))</f>
        <v>0</v>
      </c>
      <c r="AJ589" t="e">
        <f>MATCH(TRUE,INDEX(ikluby,$AJ588+1):enikluby,0)+$AJ588</f>
        <v>#N/A</v>
      </c>
      <c r="AK589" t="str">
        <f t="shared" si="28"/>
        <v/>
      </c>
    </row>
    <row xmlns:x14ac="http://schemas.microsoft.com/office/spreadsheetml/2009/9/ac" r="590" x14ac:dyDescent="0.2">
      <c r="AI590" t="b">
        <f>AND($P$44&lt;&gt;"",ISNUMBER(SEARCH(MID($P$44,1,2),číselníky!H590)))</f>
        <v>0</v>
      </c>
      <c r="AJ590" t="e">
        <f>MATCH(TRUE,INDEX(ikluby,$AJ589+1):enikluby,0)+$AJ589</f>
        <v>#N/A</v>
      </c>
      <c r="AK590" t="str">
        <f t="shared" si="28"/>
        <v/>
      </c>
    </row>
    <row xmlns:x14ac="http://schemas.microsoft.com/office/spreadsheetml/2009/9/ac" r="591" x14ac:dyDescent="0.2">
      <c r="AI591" t="b">
        <f>AND($P$44&lt;&gt;"",ISNUMBER(SEARCH(MID($P$44,1,2),číselníky!H591)))</f>
        <v>0</v>
      </c>
      <c r="AJ591" t="e">
        <f>MATCH(TRUE,INDEX(ikluby,$AJ590+1):enikluby,0)+$AJ590</f>
        <v>#N/A</v>
      </c>
      <c r="AK591" t="str">
        <f t="shared" si="28"/>
        <v/>
      </c>
    </row>
    <row xmlns:x14ac="http://schemas.microsoft.com/office/spreadsheetml/2009/9/ac" r="592" x14ac:dyDescent="0.2">
      <c r="AI592" t="b">
        <f>AND($P$44&lt;&gt;"",ISNUMBER(SEARCH(MID($P$44,1,2),číselníky!H592)))</f>
        <v>0</v>
      </c>
      <c r="AJ592" t="e">
        <f>MATCH(TRUE,INDEX(ikluby,$AJ591+1):enikluby,0)+$AJ591</f>
        <v>#N/A</v>
      </c>
      <c r="AK592" t="str">
        <f t="shared" si="28"/>
        <v/>
      </c>
    </row>
    <row xmlns:x14ac="http://schemas.microsoft.com/office/spreadsheetml/2009/9/ac" r="593" x14ac:dyDescent="0.2">
      <c r="AI593" t="b">
        <f>AND($P$44&lt;&gt;"",ISNUMBER(SEARCH(MID($P$44,1,2),číselníky!H593)))</f>
        <v>0</v>
      </c>
      <c r="AJ593" t="e">
        <f>MATCH(TRUE,INDEX(ikluby,$AJ592+1):enikluby,0)+$AJ592</f>
        <v>#N/A</v>
      </c>
      <c r="AK593" t="str">
        <f t="shared" si="28"/>
        <v/>
      </c>
    </row>
    <row xmlns:x14ac="http://schemas.microsoft.com/office/spreadsheetml/2009/9/ac" r="594" x14ac:dyDescent="0.2">
      <c r="AI594" t="b">
        <f>AND($P$44&lt;&gt;"",ISNUMBER(SEARCH(MID($P$44,1,2),číselníky!H594)))</f>
        <v>0</v>
      </c>
      <c r="AJ594" t="e">
        <f>MATCH(TRUE,INDEX(ikluby,$AJ593+1):enikluby,0)+$AJ593</f>
        <v>#N/A</v>
      </c>
      <c r="AK594" t="str">
        <f t="shared" si="28"/>
        <v/>
      </c>
    </row>
    <row xmlns:x14ac="http://schemas.microsoft.com/office/spreadsheetml/2009/9/ac" r="595" x14ac:dyDescent="0.2">
      <c r="AI595" t="b">
        <f>AND($P$44&lt;&gt;"",ISNUMBER(SEARCH(MID($P$44,1,2),číselníky!H595)))</f>
        <v>0</v>
      </c>
      <c r="AJ595" t="e">
        <f>MATCH(TRUE,INDEX(ikluby,$AJ594+1):enikluby,0)+$AJ594</f>
        <v>#N/A</v>
      </c>
      <c r="AK595" t="str">
        <f t="shared" si="28"/>
        <v/>
      </c>
    </row>
    <row xmlns:x14ac="http://schemas.microsoft.com/office/spreadsheetml/2009/9/ac" r="596" x14ac:dyDescent="0.2">
      <c r="AI596" t="b">
        <f>AND($P$44&lt;&gt;"",ISNUMBER(SEARCH(MID($P$44,1,2),číselníky!H596)))</f>
        <v>0</v>
      </c>
      <c r="AJ596" t="e">
        <f>MATCH(TRUE,INDEX(ikluby,$AJ595+1):enikluby,0)+$AJ595</f>
        <v>#N/A</v>
      </c>
      <c r="AK596" t="str">
        <f t="shared" si="28"/>
        <v/>
      </c>
    </row>
    <row xmlns:x14ac="http://schemas.microsoft.com/office/spreadsheetml/2009/9/ac" r="597" x14ac:dyDescent="0.2">
      <c r="AI597" t="b">
        <f>AND($P$44&lt;&gt;"",ISNUMBER(SEARCH(MID($P$44,1,2),číselníky!H597)))</f>
        <v>0</v>
      </c>
      <c r="AJ597" t="e">
        <f>MATCH(TRUE,INDEX(ikluby,$AJ596+1):enikluby,0)+$AJ596</f>
        <v>#N/A</v>
      </c>
      <c r="AK597" t="str">
        <f t="shared" si="28"/>
        <v/>
      </c>
    </row>
    <row xmlns:x14ac="http://schemas.microsoft.com/office/spreadsheetml/2009/9/ac" r="598" x14ac:dyDescent="0.2">
      <c r="AI598" t="b">
        <f>AND($P$44&lt;&gt;"",ISNUMBER(SEARCH(MID($P$44,1,2),číselníky!H598)))</f>
        <v>0</v>
      </c>
      <c r="AJ598" t="e">
        <f>MATCH(TRUE,INDEX(ikluby,$AJ597+1):enikluby,0)+$AJ597</f>
        <v>#N/A</v>
      </c>
      <c r="AK598" t="str">
        <f t="shared" si="28"/>
        <v/>
      </c>
    </row>
    <row xmlns:x14ac="http://schemas.microsoft.com/office/spreadsheetml/2009/9/ac" r="599" x14ac:dyDescent="0.2">
      <c r="AI599" t="b">
        <f>AND($P$44&lt;&gt;"",ISNUMBER(SEARCH(MID($P$44,1,2),číselníky!H599)))</f>
        <v>0</v>
      </c>
      <c r="AJ599" t="e">
        <f>MATCH(TRUE,INDEX(ikluby,$AJ598+1):enikluby,0)+$AJ598</f>
        <v>#N/A</v>
      </c>
      <c r="AK599" t="str">
        <f t="shared" si="28"/>
        <v/>
      </c>
    </row>
    <row xmlns:x14ac="http://schemas.microsoft.com/office/spreadsheetml/2009/9/ac" r="600" x14ac:dyDescent="0.2">
      <c r="AI600" t="b">
        <f>AND($P$44&lt;&gt;"",ISNUMBER(SEARCH(MID($P$44,1,2),číselníky!H600)))</f>
        <v>0</v>
      </c>
      <c r="AJ600" t="e">
        <f>MATCH(TRUE,INDEX(ikluby,$AJ599+1):enikluby,0)+$AJ599</f>
        <v>#N/A</v>
      </c>
      <c r="AK600" t="str">
        <f t="shared" si="28"/>
        <v/>
      </c>
    </row>
    <row xmlns:x14ac="http://schemas.microsoft.com/office/spreadsheetml/2009/9/ac" r="601" x14ac:dyDescent="0.2">
      <c r="AI601" t="b">
        <f>AND($P$44&lt;&gt;"",ISNUMBER(SEARCH(MID($P$44,1,2),číselníky!H601)))</f>
        <v>0</v>
      </c>
      <c r="AJ601" t="e">
        <f>MATCH(TRUE,INDEX(ikluby,$AJ600+1):enikluby,0)+$AJ600</f>
        <v>#N/A</v>
      </c>
      <c r="AK601" t="str">
        <f t="shared" si="28"/>
        <v/>
      </c>
    </row>
    <row xmlns:x14ac="http://schemas.microsoft.com/office/spreadsheetml/2009/9/ac" r="602" x14ac:dyDescent="0.2">
      <c r="AI602" t="b">
        <f>AND($P$44&lt;&gt;"",ISNUMBER(SEARCH(MID($P$44,1,2),číselníky!H602)))</f>
        <v>0</v>
      </c>
      <c r="AJ602" t="e">
        <f>MATCH(TRUE,INDEX(ikluby,$AJ601+1):enikluby,0)+$AJ601</f>
        <v>#N/A</v>
      </c>
      <c r="AK602" t="str">
        <f t="shared" si="28"/>
        <v/>
      </c>
    </row>
    <row xmlns:x14ac="http://schemas.microsoft.com/office/spreadsheetml/2009/9/ac" r="603" x14ac:dyDescent="0.2">
      <c r="AI603" t="b">
        <f>AND($P$44&lt;&gt;"",ISNUMBER(SEARCH(MID($P$44,1,2),číselníky!H603)))</f>
        <v>0</v>
      </c>
      <c r="AJ603" t="e">
        <f>MATCH(TRUE,INDEX(ikluby,$AJ602+1):enikluby,0)+$AJ602</f>
        <v>#N/A</v>
      </c>
      <c r="AK603" t="str">
        <f t="shared" si="28"/>
        <v/>
      </c>
    </row>
    <row xmlns:x14ac="http://schemas.microsoft.com/office/spreadsheetml/2009/9/ac" r="604" x14ac:dyDescent="0.2">
      <c r="AI604" t="b">
        <f>AND($P$44&lt;&gt;"",ISNUMBER(SEARCH(MID($P$44,1,2),číselníky!H604)))</f>
        <v>0</v>
      </c>
      <c r="AJ604" t="e">
        <f>MATCH(TRUE,INDEX(ikluby,$AJ603+1):enikluby,0)+$AJ603</f>
        <v>#N/A</v>
      </c>
      <c r="AK604" t="str">
        <f t="shared" si="28"/>
        <v/>
      </c>
    </row>
    <row xmlns:x14ac="http://schemas.microsoft.com/office/spreadsheetml/2009/9/ac" r="605" x14ac:dyDescent="0.2">
      <c r="AI605" t="b">
        <f>AND($P$44&lt;&gt;"",ISNUMBER(SEARCH(MID($P$44,1,2),číselníky!H605)))</f>
        <v>0</v>
      </c>
      <c r="AJ605" t="e">
        <f>MATCH(TRUE,INDEX(ikluby,$AJ604+1):enikluby,0)+$AJ604</f>
        <v>#N/A</v>
      </c>
      <c r="AK605" t="str">
        <f t="shared" si="28"/>
        <v/>
      </c>
    </row>
    <row xmlns:x14ac="http://schemas.microsoft.com/office/spreadsheetml/2009/9/ac" r="606" x14ac:dyDescent="0.2">
      <c r="AI606" t="b">
        <f>AND($P$44&lt;&gt;"",ISNUMBER(SEARCH(MID($P$44,1,2),číselníky!H606)))</f>
        <v>0</v>
      </c>
      <c r="AJ606" t="e">
        <f>MATCH(TRUE,INDEX(ikluby,$AJ605+1):enikluby,0)+$AJ605</f>
        <v>#N/A</v>
      </c>
      <c r="AK606" t="str">
        <f t="shared" si="28"/>
        <v/>
      </c>
    </row>
    <row xmlns:x14ac="http://schemas.microsoft.com/office/spreadsheetml/2009/9/ac" r="607" x14ac:dyDescent="0.2">
      <c r="AI607" t="b">
        <f>AND($P$44&lt;&gt;"",ISNUMBER(SEARCH(MID($P$44,1,2),číselníky!H607)))</f>
        <v>0</v>
      </c>
      <c r="AJ607" t="e">
        <f>MATCH(TRUE,INDEX(ikluby,$AJ606+1):enikluby,0)+$AJ606</f>
        <v>#N/A</v>
      </c>
      <c r="AK607" t="str">
        <f t="shared" si="28"/>
        <v/>
      </c>
    </row>
    <row xmlns:x14ac="http://schemas.microsoft.com/office/spreadsheetml/2009/9/ac" r="608" x14ac:dyDescent="0.2">
      <c r="AI608" t="b">
        <f>AND($P$44&lt;&gt;"",ISNUMBER(SEARCH(MID($P$44,1,2),číselníky!H608)))</f>
        <v>0</v>
      </c>
      <c r="AJ608" t="e">
        <f>MATCH(TRUE,INDEX(ikluby,$AJ607+1):enikluby,0)+$AJ607</f>
        <v>#N/A</v>
      </c>
      <c r="AK608" t="str">
        <f t="shared" si="28"/>
        <v/>
      </c>
    </row>
    <row xmlns:x14ac="http://schemas.microsoft.com/office/spreadsheetml/2009/9/ac" r="609" x14ac:dyDescent="0.2">
      <c r="AI609" t="b">
        <f>AND($P$44&lt;&gt;"",ISNUMBER(SEARCH(MID($P$44,1,2),číselníky!H609)))</f>
        <v>0</v>
      </c>
      <c r="AJ609" t="e">
        <f>MATCH(TRUE,INDEX(ikluby,$AJ608+1):enikluby,0)+$AJ608</f>
        <v>#N/A</v>
      </c>
      <c r="AK609" t="str">
        <f t="shared" si="28"/>
        <v/>
      </c>
    </row>
    <row xmlns:x14ac="http://schemas.microsoft.com/office/spreadsheetml/2009/9/ac" r="610" x14ac:dyDescent="0.2">
      <c r="AI610" t="b">
        <f>AND($P$44&lt;&gt;"",ISNUMBER(SEARCH(MID($P$44,1,2),číselníky!H610)))</f>
        <v>0</v>
      </c>
      <c r="AJ610" t="e">
        <f>MATCH(TRUE,INDEX(ikluby,$AJ609+1):enikluby,0)+$AJ609</f>
        <v>#N/A</v>
      </c>
      <c r="AK610" t="str">
        <f t="shared" si="28"/>
        <v/>
      </c>
    </row>
    <row xmlns:x14ac="http://schemas.microsoft.com/office/spreadsheetml/2009/9/ac" r="611" x14ac:dyDescent="0.2">
      <c r="AI611" t="b">
        <f>AND($P$44&lt;&gt;"",ISNUMBER(SEARCH(MID($P$44,1,2),číselníky!H611)))</f>
        <v>0</v>
      </c>
      <c r="AJ611" t="e">
        <f>MATCH(TRUE,INDEX(ikluby,$AJ610+1):enikluby,0)+$AJ610</f>
        <v>#N/A</v>
      </c>
      <c r="AK611" t="str">
        <f t="shared" si="28"/>
        <v/>
      </c>
    </row>
    <row xmlns:x14ac="http://schemas.microsoft.com/office/spreadsheetml/2009/9/ac" r="612" x14ac:dyDescent="0.2">
      <c r="AI612" t="b">
        <f>AND($P$44&lt;&gt;"",ISNUMBER(SEARCH(MID($P$44,1,2),číselníky!H612)))</f>
        <v>0</v>
      </c>
      <c r="AJ612" t="e">
        <f>MATCH(TRUE,INDEX(ikluby,$AJ611+1):enikluby,0)+$AJ611</f>
        <v>#N/A</v>
      </c>
      <c r="AK612" t="str">
        <f t="shared" si="28"/>
        <v/>
      </c>
    </row>
    <row xmlns:x14ac="http://schemas.microsoft.com/office/spreadsheetml/2009/9/ac" r="613" x14ac:dyDescent="0.2">
      <c r="AI613" t="b">
        <f>AND($P$44&lt;&gt;"",ISNUMBER(SEARCH(MID($P$44,1,2),číselníky!H613)))</f>
        <v>0</v>
      </c>
      <c r="AJ613" t="e">
        <f>MATCH(TRUE,INDEX(ikluby,$AJ612+1):enikluby,0)+$AJ612</f>
        <v>#N/A</v>
      </c>
      <c r="AK613" t="str">
        <f t="shared" si="28"/>
        <v/>
      </c>
    </row>
    <row xmlns:x14ac="http://schemas.microsoft.com/office/spreadsheetml/2009/9/ac" r="614" x14ac:dyDescent="0.2">
      <c r="AI614" t="b">
        <f>AND($P$44&lt;&gt;"",ISNUMBER(SEARCH(MID($P$44,1,2),číselníky!H614)))</f>
        <v>0</v>
      </c>
      <c r="AJ614" t="e">
        <f>MATCH(TRUE,INDEX(ikluby,$AJ613+1):enikluby,0)+$AJ613</f>
        <v>#N/A</v>
      </c>
      <c r="AK614" t="str">
        <f t="shared" si="28"/>
        <v/>
      </c>
    </row>
    <row xmlns:x14ac="http://schemas.microsoft.com/office/spreadsheetml/2009/9/ac" r="615" x14ac:dyDescent="0.2">
      <c r="AI615" t="b">
        <f>AND($P$44&lt;&gt;"",ISNUMBER(SEARCH(MID($P$44,1,2),číselníky!H615)))</f>
        <v>0</v>
      </c>
      <c r="AJ615" t="e">
        <f>MATCH(TRUE,INDEX(ikluby,$AJ614+1):enikluby,0)+$AJ614</f>
        <v>#N/A</v>
      </c>
      <c r="AK615" t="str">
        <f t="shared" si="28"/>
        <v/>
      </c>
    </row>
    <row xmlns:x14ac="http://schemas.microsoft.com/office/spreadsheetml/2009/9/ac" r="616" x14ac:dyDescent="0.2">
      <c r="AI616" t="b">
        <f>AND($P$44&lt;&gt;"",ISNUMBER(SEARCH(MID($P$44,1,2),číselníky!H616)))</f>
        <v>0</v>
      </c>
      <c r="AJ616" t="e">
        <f>MATCH(TRUE,INDEX(ikluby,$AJ615+1):enikluby,0)+$AJ615</f>
        <v>#N/A</v>
      </c>
      <c r="AK616" t="str">
        <f t="shared" si="28"/>
        <v/>
      </c>
    </row>
    <row xmlns:x14ac="http://schemas.microsoft.com/office/spreadsheetml/2009/9/ac" r="617" x14ac:dyDescent="0.2">
      <c r="AI617" t="b">
        <f>AND($P$44&lt;&gt;"",ISNUMBER(SEARCH(MID($P$44,1,2),číselníky!H617)))</f>
        <v>0</v>
      </c>
      <c r="AJ617" t="e">
        <f>MATCH(TRUE,INDEX(ikluby,$AJ616+1):enikluby,0)+$AJ616</f>
        <v>#N/A</v>
      </c>
      <c r="AK617" t="str">
        <f t="shared" si="28"/>
        <v/>
      </c>
    </row>
    <row xmlns:x14ac="http://schemas.microsoft.com/office/spreadsheetml/2009/9/ac" r="618" x14ac:dyDescent="0.2">
      <c r="AI618" t="b">
        <f>AND($P$44&lt;&gt;"",ISNUMBER(SEARCH(MID($P$44,1,2),číselníky!H618)))</f>
        <v>0</v>
      </c>
      <c r="AJ618" t="e">
        <f>MATCH(TRUE,INDEX(ikluby,$AJ617+1):enikluby,0)+$AJ617</f>
        <v>#N/A</v>
      </c>
      <c r="AK618" t="str">
        <f t="shared" si="28"/>
        <v/>
      </c>
    </row>
    <row xmlns:x14ac="http://schemas.microsoft.com/office/spreadsheetml/2009/9/ac" r="619" x14ac:dyDescent="0.2">
      <c r="AI619" t="b">
        <f>AND($P$44&lt;&gt;"",ISNUMBER(SEARCH(MID($P$44,1,2),číselníky!H619)))</f>
        <v>0</v>
      </c>
      <c r="AJ619" t="e">
        <f>MATCH(TRUE,INDEX(ikluby,$AJ618+1):enikluby,0)+$AJ618</f>
        <v>#N/A</v>
      </c>
      <c r="AK619" t="str">
        <f t="shared" si="28"/>
        <v/>
      </c>
    </row>
    <row xmlns:x14ac="http://schemas.microsoft.com/office/spreadsheetml/2009/9/ac" r="620" x14ac:dyDescent="0.2">
      <c r="AI620" t="b">
        <f>AND($P$44&lt;&gt;"",ISNUMBER(SEARCH(MID($P$44,1,2),číselníky!H620)))</f>
        <v>0</v>
      </c>
      <c r="AJ620" t="e">
        <f>MATCH(TRUE,INDEX(ikluby,$AJ619+1):enikluby,0)+$AJ619</f>
        <v>#N/A</v>
      </c>
      <c r="AK620" t="str">
        <f t="shared" si="28"/>
        <v/>
      </c>
    </row>
    <row xmlns:x14ac="http://schemas.microsoft.com/office/spreadsheetml/2009/9/ac" r="621" x14ac:dyDescent="0.2">
      <c r="AI621" t="b">
        <f>AND($P$44&lt;&gt;"",ISNUMBER(SEARCH(MID($P$44,1,2),číselníky!H621)))</f>
        <v>0</v>
      </c>
      <c r="AJ621" t="e">
        <f>MATCH(TRUE,INDEX(ikluby,$AJ620+1):enikluby,0)+$AJ620</f>
        <v>#N/A</v>
      </c>
      <c r="AK621" t="str">
        <f t="shared" si="28"/>
        <v/>
      </c>
    </row>
    <row xmlns:x14ac="http://schemas.microsoft.com/office/spreadsheetml/2009/9/ac" r="622" x14ac:dyDescent="0.2">
      <c r="AI622" t="b">
        <f>AND($P$44&lt;&gt;"",ISNUMBER(SEARCH(MID($P$44,1,2),číselníky!H622)))</f>
        <v>0</v>
      </c>
      <c r="AJ622" t="e">
        <f>MATCH(TRUE,INDEX(ikluby,$AJ621+1):enikluby,0)+$AJ621</f>
        <v>#N/A</v>
      </c>
      <c r="AK622" t="str">
        <f t="shared" si="28"/>
        <v/>
      </c>
    </row>
    <row xmlns:x14ac="http://schemas.microsoft.com/office/spreadsheetml/2009/9/ac" r="623" x14ac:dyDescent="0.2">
      <c r="AI623" t="b">
        <f>AND($P$44&lt;&gt;"",ISNUMBER(SEARCH(MID($P$44,1,2),číselníky!H623)))</f>
        <v>0</v>
      </c>
      <c r="AJ623" t="e">
        <f>MATCH(TRUE,INDEX(ikluby,$AJ622+1):enikluby,0)+$AJ622</f>
        <v>#N/A</v>
      </c>
      <c r="AK623" t="str">
        <f t="shared" si="28"/>
        <v/>
      </c>
    </row>
    <row xmlns:x14ac="http://schemas.microsoft.com/office/spreadsheetml/2009/9/ac" r="624" x14ac:dyDescent="0.2">
      <c r="AI624" t="b">
        <f>AND($P$44&lt;&gt;"",ISNUMBER(SEARCH(MID($P$44,1,2),číselníky!H624)))</f>
        <v>0</v>
      </c>
      <c r="AJ624" t="e">
        <f>MATCH(TRUE,INDEX(ikluby,$AJ623+1):enikluby,0)+$AJ623</f>
        <v>#N/A</v>
      </c>
      <c r="AK624" t="str">
        <f t="shared" si="28"/>
        <v/>
      </c>
    </row>
    <row xmlns:x14ac="http://schemas.microsoft.com/office/spreadsheetml/2009/9/ac" r="625" x14ac:dyDescent="0.2">
      <c r="AI625" t="b">
        <f>AND($P$44&lt;&gt;"",ISNUMBER(SEARCH(MID($P$44,1,2),číselníky!H625)))</f>
        <v>0</v>
      </c>
      <c r="AJ625" t="e">
        <f>MATCH(TRUE,INDEX(ikluby,$AJ624+1):enikluby,0)+$AJ624</f>
        <v>#N/A</v>
      </c>
      <c r="AK625" t="str">
        <f t="shared" si="28"/>
        <v/>
      </c>
    </row>
    <row xmlns:x14ac="http://schemas.microsoft.com/office/spreadsheetml/2009/9/ac" r="626" x14ac:dyDescent="0.2">
      <c r="AI626" t="b">
        <f>AND($P$44&lt;&gt;"",ISNUMBER(SEARCH(MID($P$44,1,2),číselníky!H626)))</f>
        <v>0</v>
      </c>
      <c r="AJ626" t="e">
        <f>MATCH(TRUE,INDEX(ikluby,$AJ625+1):enikluby,0)+$AJ625</f>
        <v>#N/A</v>
      </c>
      <c r="AK626" t="str">
        <f t="shared" si="28"/>
        <v/>
      </c>
    </row>
    <row xmlns:x14ac="http://schemas.microsoft.com/office/spreadsheetml/2009/9/ac" r="627" x14ac:dyDescent="0.2">
      <c r="AI627" t="b">
        <f>AND($P$44&lt;&gt;"",ISNUMBER(SEARCH(MID($P$44,1,2),číselníky!H627)))</f>
        <v>0</v>
      </c>
      <c r="AJ627" t="e">
        <f>MATCH(TRUE,INDEX(ikluby,$AJ626+1):enikluby,0)+$AJ626</f>
        <v>#N/A</v>
      </c>
      <c r="AK627" t="str">
        <f t="shared" si="28"/>
        <v/>
      </c>
    </row>
    <row xmlns:x14ac="http://schemas.microsoft.com/office/spreadsheetml/2009/9/ac" r="628" x14ac:dyDescent="0.2">
      <c r="AI628" t="b">
        <f>AND($P$44&lt;&gt;"",ISNUMBER(SEARCH(MID($P$44,1,2),číselníky!H628)))</f>
        <v>0</v>
      </c>
      <c r="AJ628" t="e">
        <f>MATCH(TRUE,INDEX(ikluby,$AJ627+1):enikluby,0)+$AJ627</f>
        <v>#N/A</v>
      </c>
      <c r="AK628" t="str">
        <f t="shared" si="28"/>
        <v/>
      </c>
    </row>
    <row xmlns:x14ac="http://schemas.microsoft.com/office/spreadsheetml/2009/9/ac" r="629" x14ac:dyDescent="0.2">
      <c r="AI629" t="b">
        <f>AND($P$44&lt;&gt;"",ISNUMBER(SEARCH(MID($P$44,1,2),číselníky!H629)))</f>
        <v>0</v>
      </c>
      <c r="AJ629" t="e">
        <f>MATCH(TRUE,INDEX(ikluby,$AJ628+1):enikluby,0)+$AJ628</f>
        <v>#N/A</v>
      </c>
      <c r="AK629" t="str">
        <f t="shared" si="28"/>
        <v/>
      </c>
    </row>
    <row xmlns:x14ac="http://schemas.microsoft.com/office/spreadsheetml/2009/9/ac" r="630" x14ac:dyDescent="0.2">
      <c r="AI630" t="b">
        <f>AND($P$44&lt;&gt;"",ISNUMBER(SEARCH(MID($P$44,1,2),číselníky!H630)))</f>
        <v>0</v>
      </c>
      <c r="AJ630" t="e">
        <f>MATCH(TRUE,INDEX(ikluby,$AJ629+1):enikluby,0)+$AJ629</f>
        <v>#N/A</v>
      </c>
      <c r="AK630" t="str">
        <f t="shared" si="28"/>
        <v/>
      </c>
    </row>
    <row xmlns:x14ac="http://schemas.microsoft.com/office/spreadsheetml/2009/9/ac" r="631" x14ac:dyDescent="0.2">
      <c r="AI631" t="b">
        <f>AND($P$44&lt;&gt;"",ISNUMBER(SEARCH(MID($P$44,1,2),číselníky!H631)))</f>
        <v>0</v>
      </c>
      <c r="AJ631" t="e">
        <f>MATCH(TRUE,INDEX(ikluby,$AJ630+1):enikluby,0)+$AJ630</f>
        <v>#N/A</v>
      </c>
      <c r="AK631" t="str">
        <f t="shared" si="28"/>
        <v/>
      </c>
    </row>
    <row xmlns:x14ac="http://schemas.microsoft.com/office/spreadsheetml/2009/9/ac" r="632" x14ac:dyDescent="0.2">
      <c r="AI632" t="b">
        <f>AND($P$44&lt;&gt;"",ISNUMBER(SEARCH(MID($P$44,1,2),číselníky!H632)))</f>
        <v>0</v>
      </c>
      <c r="AJ632" t="e">
        <f>MATCH(TRUE,INDEX(ikluby,$AJ631+1):enikluby,0)+$AJ631</f>
        <v>#N/A</v>
      </c>
      <c r="AK632" t="str">
        <f t="shared" si="28"/>
        <v/>
      </c>
    </row>
    <row xmlns:x14ac="http://schemas.microsoft.com/office/spreadsheetml/2009/9/ac" r="633" x14ac:dyDescent="0.2">
      <c r="AI633" t="b">
        <f>AND($P$44&lt;&gt;"",ISNUMBER(SEARCH(MID($P$44,1,2),číselníky!H633)))</f>
        <v>0</v>
      </c>
      <c r="AJ633" t="e">
        <f>MATCH(TRUE,INDEX(ikluby,$AJ632+1):enikluby,0)+$AJ632</f>
        <v>#N/A</v>
      </c>
      <c r="AK633" t="str">
        <f t="shared" si="28"/>
        <v/>
      </c>
    </row>
    <row xmlns:x14ac="http://schemas.microsoft.com/office/spreadsheetml/2009/9/ac" r="634" x14ac:dyDescent="0.2">
      <c r="AI634" t="b">
        <f>AND($P$44&lt;&gt;"",ISNUMBER(SEARCH(MID($P$44,1,2),číselníky!H634)))</f>
        <v>0</v>
      </c>
      <c r="AJ634" t="e">
        <f>MATCH(TRUE,INDEX(ikluby,$AJ633+1):enikluby,0)+$AJ633</f>
        <v>#N/A</v>
      </c>
      <c r="AK634" t="str">
        <f t="shared" si="28"/>
        <v/>
      </c>
    </row>
    <row xmlns:x14ac="http://schemas.microsoft.com/office/spreadsheetml/2009/9/ac" r="635" x14ac:dyDescent="0.2">
      <c r="AI635" t="b">
        <f>AND($P$44&lt;&gt;"",ISNUMBER(SEARCH(MID($P$44,1,2),číselníky!H635)))</f>
        <v>0</v>
      </c>
      <c r="AJ635" t="e">
        <f>MATCH(TRUE,INDEX(ikluby,$AJ634+1):enikluby,0)+$AJ634</f>
        <v>#N/A</v>
      </c>
      <c r="AK635" t="str">
        <f t="shared" si="28"/>
        <v/>
      </c>
    </row>
    <row xmlns:x14ac="http://schemas.microsoft.com/office/spreadsheetml/2009/9/ac" r="636" x14ac:dyDescent="0.2">
      <c r="AI636" t="b">
        <f>AND($P$44&lt;&gt;"",ISNUMBER(SEARCH(MID($P$44,1,2),číselníky!H636)))</f>
        <v>0</v>
      </c>
      <c r="AJ636" t="e">
        <f>MATCH(TRUE,INDEX(ikluby,$AJ635+1):enikluby,0)+$AJ635</f>
        <v>#N/A</v>
      </c>
      <c r="AK636" t="str">
        <f t="shared" si="28"/>
        <v/>
      </c>
    </row>
    <row xmlns:x14ac="http://schemas.microsoft.com/office/spreadsheetml/2009/9/ac" r="637" x14ac:dyDescent="0.2">
      <c r="AI637" t="b">
        <f>AND($P$44&lt;&gt;"",ISNUMBER(SEARCH(MID($P$44,1,2),číselníky!H637)))</f>
        <v>0</v>
      </c>
      <c r="AJ637" t="e">
        <f>MATCH(TRUE,INDEX(ikluby,$AJ636+1):enikluby,0)+$AJ636</f>
        <v>#N/A</v>
      </c>
      <c r="AK637" t="str">
        <f t="shared" si="28"/>
        <v/>
      </c>
    </row>
    <row xmlns:x14ac="http://schemas.microsoft.com/office/spreadsheetml/2009/9/ac" r="638" x14ac:dyDescent="0.2">
      <c r="AI638" t="b">
        <f>AND($P$44&lt;&gt;"",ISNUMBER(SEARCH(MID($P$44,1,2),číselníky!H638)))</f>
        <v>0</v>
      </c>
      <c r="AJ638" t="e">
        <f>MATCH(TRUE,INDEX(ikluby,$AJ637+1):enikluby,0)+$AJ637</f>
        <v>#N/A</v>
      </c>
      <c r="AK638" t="str">
        <f t="shared" si="28"/>
        <v/>
      </c>
    </row>
    <row xmlns:x14ac="http://schemas.microsoft.com/office/spreadsheetml/2009/9/ac" r="639" x14ac:dyDescent="0.2">
      <c r="AI639" t="b">
        <f>AND($P$44&lt;&gt;"",ISNUMBER(SEARCH(MID($P$44,1,2),číselníky!H639)))</f>
        <v>0</v>
      </c>
      <c r="AJ639" t="e">
        <f>MATCH(TRUE,INDEX(ikluby,$AJ638+1):enikluby,0)+$AJ638</f>
        <v>#N/A</v>
      </c>
      <c r="AK639" t="str">
        <f t="shared" si="28"/>
        <v/>
      </c>
    </row>
    <row xmlns:x14ac="http://schemas.microsoft.com/office/spreadsheetml/2009/9/ac" r="640" x14ac:dyDescent="0.2">
      <c r="AI640" t="b">
        <f>AND($P$44&lt;&gt;"",ISNUMBER(SEARCH(MID($P$44,1,2),číselníky!H640)))</f>
        <v>0</v>
      </c>
      <c r="AJ640" t="e">
        <f>MATCH(TRUE,INDEX(ikluby,$AJ639+1):enikluby,0)+$AJ639</f>
        <v>#N/A</v>
      </c>
      <c r="AK640" t="str">
        <f t="shared" si="28"/>
        <v/>
      </c>
    </row>
    <row xmlns:x14ac="http://schemas.microsoft.com/office/spreadsheetml/2009/9/ac" r="641" x14ac:dyDescent="0.2">
      <c r="AI641" t="b">
        <f>AND($P$44&lt;&gt;"",ISNUMBER(SEARCH(MID($P$44,1,2),číselníky!H641)))</f>
        <v>0</v>
      </c>
      <c r="AJ641" t="e">
        <f>MATCH(TRUE,INDEX(ikluby,$AJ640+1):enikluby,0)+$AJ640</f>
        <v>#N/A</v>
      </c>
      <c r="AK641" t="str">
        <f t="shared" si="28"/>
        <v/>
      </c>
    </row>
    <row xmlns:x14ac="http://schemas.microsoft.com/office/spreadsheetml/2009/9/ac" r="642" x14ac:dyDescent="0.2">
      <c r="AI642" t="b">
        <f>AND($P$44&lt;&gt;"",ISNUMBER(SEARCH(MID($P$44,1,2),číselníky!H642)))</f>
        <v>0</v>
      </c>
      <c r="AJ642" t="e">
        <f>MATCH(TRUE,INDEX(ikluby,$AJ641+1):enikluby,0)+$AJ641</f>
        <v>#N/A</v>
      </c>
      <c r="AK642" t="str">
        <f t="shared" ref="AK642:AK650" si="29">IF(ISNUMBER(AJ642),INDEX(Oddil,AJ642),"")</f>
        <v/>
      </c>
    </row>
    <row xmlns:x14ac="http://schemas.microsoft.com/office/spreadsheetml/2009/9/ac" r="643" x14ac:dyDescent="0.2">
      <c r="AI643" t="b">
        <f>AND($P$44&lt;&gt;"",ISNUMBER(SEARCH(MID($P$44,1,2),číselníky!#REF!)))</f>
        <v>0</v>
      </c>
      <c r="AJ643" t="e">
        <f>MATCH(TRUE,INDEX(ikluby,$AJ642+1):enikluby,0)+$AJ642</f>
        <v>#N/A</v>
      </c>
      <c r="AK643" t="str">
        <f t="shared" si="29"/>
        <v/>
      </c>
    </row>
    <row xmlns:x14ac="http://schemas.microsoft.com/office/spreadsheetml/2009/9/ac" r="644" x14ac:dyDescent="0.2">
      <c r="AI644" t="b">
        <f>AND($P$44&lt;&gt;"",ISNUMBER(SEARCH(MID($P$44,1,2),číselníky!#REF!)))</f>
        <v>0</v>
      </c>
      <c r="AJ644" t="e">
        <f>MATCH(TRUE,INDEX(ikluby,$AJ643+1):enikluby,0)+$AJ643</f>
        <v>#N/A</v>
      </c>
      <c r="AK644" t="str">
        <f t="shared" si="29"/>
        <v/>
      </c>
    </row>
    <row xmlns:x14ac="http://schemas.microsoft.com/office/spreadsheetml/2009/9/ac" r="645" x14ac:dyDescent="0.2">
      <c r="AI645" t="b">
        <f>AND($P$44&lt;&gt;"",ISNUMBER(SEARCH(MID($P$44,1,2),číselníky!#REF!)))</f>
        <v>0</v>
      </c>
      <c r="AJ645" t="e">
        <f>MATCH(TRUE,INDEX(ikluby,$AJ644+1):enikluby,0)+$AJ644</f>
        <v>#N/A</v>
      </c>
      <c r="AK645" t="str">
        <f t="shared" si="29"/>
        <v/>
      </c>
    </row>
    <row xmlns:x14ac="http://schemas.microsoft.com/office/spreadsheetml/2009/9/ac" r="646" x14ac:dyDescent="0.2">
      <c r="AI646" t="b">
        <f>AND($P$44&lt;&gt;"",ISNUMBER(SEARCH(MID($P$44,1,2),číselníky!#REF!)))</f>
        <v>0</v>
      </c>
      <c r="AJ646" t="e">
        <f>MATCH(TRUE,INDEX(ikluby,$AJ645+1):enikluby,0)+$AJ645</f>
        <v>#N/A</v>
      </c>
      <c r="AK646" t="str">
        <f t="shared" si="29"/>
        <v/>
      </c>
    </row>
    <row xmlns:x14ac="http://schemas.microsoft.com/office/spreadsheetml/2009/9/ac" r="647" x14ac:dyDescent="0.2">
      <c r="AI647" t="b">
        <f>AND($P$44&lt;&gt;"",ISNUMBER(SEARCH(MID($P$44,1,2),číselníky!#REF!)))</f>
        <v>0</v>
      </c>
      <c r="AJ647" t="e">
        <f>MATCH(TRUE,INDEX(ikluby,$AJ646+1):enikluby,0)+$AJ646</f>
        <v>#N/A</v>
      </c>
      <c r="AK647" t="str">
        <f t="shared" si="29"/>
        <v/>
      </c>
    </row>
    <row xmlns:x14ac="http://schemas.microsoft.com/office/spreadsheetml/2009/9/ac" r="648" x14ac:dyDescent="0.2">
      <c r="AI648" t="b">
        <f>AND($P$44&lt;&gt;"",ISNUMBER(SEARCH(MID($P$44,1,2),číselníky!H694)))</f>
        <v>0</v>
      </c>
      <c r="AJ648" t="e">
        <f>MATCH(TRUE,INDEX(ikluby,$AJ647+1):enikluby,0)+$AJ647</f>
        <v>#N/A</v>
      </c>
      <c r="AK648" t="str">
        <f t="shared" si="29"/>
        <v/>
      </c>
    </row>
    <row xmlns:x14ac="http://schemas.microsoft.com/office/spreadsheetml/2009/9/ac" r="649" x14ac:dyDescent="0.2">
      <c r="AI649" t="b">
        <f>AND($P$44&lt;&gt;"",ISNUMBER(SEARCH(MID($P$44,1,2),číselníky!H695)))</f>
        <v>0</v>
      </c>
      <c r="AJ649" t="e">
        <f>MATCH(TRUE,INDEX(ikluby,$AJ648+1):enikluby,0)+$AJ648</f>
        <v>#N/A</v>
      </c>
      <c r="AK649" t="str">
        <f t="shared" si="29"/>
        <v/>
      </c>
    </row>
    <row xmlns:x14ac="http://schemas.microsoft.com/office/spreadsheetml/2009/9/ac" r="650" x14ac:dyDescent="0.2">
      <c r="AI650" t="b">
        <f>AND($P$44&lt;&gt;"",ISNUMBER(SEARCH(MID($P$44,1,2),číselníky!H696)))</f>
        <v>0</v>
      </c>
      <c r="AJ650" t="e">
        <f>MATCH(TRUE,INDEX(ikluby,$AJ649+1):enikluby,0)+$AJ649</f>
        <v>#N/A</v>
      </c>
      <c r="AK650" t="str">
        <f t="shared" si="29"/>
        <v/>
      </c>
    </row>
  </sheetData>
  <sheetProtection algorithmName="SHA-512" hashValue="CPRT0o8V7R8xMo3oWrHyE76J0S75cpSqX1A4aRM7zUwDDRHM6uF735nMC3Atrk+BMRZnTw2qUt5H4+wGhJVE+Q==" saltValue="pp8Jl/GNIPqHlAZZuTy77w==" spinCount="100000" sheet="true" objects="true" scenarios="true" formatCells="false"/>
  <protectedRanges>
    <protectedRange sqref="P44 R44:S44" name="Oblast21"/>
    <protectedRange sqref="H42:R42" name="Oblast19"/>
    <protectedRange sqref="Q26:Z28" name="Oblast17"/>
    <protectedRange sqref="S24:Z25" name="Oblast16"/>
    <protectedRange sqref="A52:J61" name="Oblast15"/>
    <protectedRange sqref="F50:J51" name="Oblast14"/>
    <protectedRange sqref="K44:M44" name="Oblast13"/>
    <protectedRange sqref="A43:G43" name="Oblast12"/>
    <protectedRange sqref="A40:R40" name="Oblast10"/>
    <protectedRange sqref="G39:R39" name="Oblast9"/>
    <protectedRange sqref="A37:R37" name="Oblast8"/>
    <protectedRange sqref="F36:R36" name="Oblast7"/>
    <protectedRange sqref="A34:R34" name="Oblast6"/>
    <protectedRange sqref="F33:R33" name="Oblast5"/>
    <protectedRange sqref="F31:H31 G9:G29" name="Oblast4"/>
    <protectedRange sqref="B9:B28 E9:F28 H9:J28" name="Oblast3"/>
    <protectedRange sqref="F6:J6" name="Oblast2"/>
    <protectedRange sqref="F4:J4" name="Oblast1"/>
    <protectedRange sqref="M7" name="Oblast18"/>
    <protectedRange sqref="H43:R43" name="Oblast20"/>
  </protectedRanges>
  <mergeCells count="27">
    <mergeCell ref="A1:J1"/>
    <mergeCell ref="A42:G42"/>
    <mergeCell ref="F4:J4"/>
    <mergeCell ref="A31:E31"/>
    <mergeCell ref="A33:E33"/>
    <mergeCell ref="F30:G30"/>
    <mergeCell ref="F34:R34"/>
    <mergeCell ref="A36:E36"/>
    <mergeCell ref="F31:G31"/>
    <mergeCell ref="F36:R36"/>
    <mergeCell ref="M2:M3"/>
    <mergeCell ref="F6:I6"/>
    <mergeCell ref="H42:R42"/>
    <mergeCell ref="F37:R37"/>
    <mergeCell ref="G40:R40"/>
    <mergeCell ref="E2:I2"/>
    <mergeCell ref="F33:R33"/>
    <mergeCell ref="Q24:R25"/>
    <mergeCell ref="G39:R39"/>
    <mergeCell ref="A39:F39"/>
    <mergeCell ref="K44:M44"/>
    <mergeCell ref="H43:R43"/>
    <mergeCell ref="D50:E51"/>
    <mergeCell ref="H44:J44"/>
    <mergeCell ref="A47:G47"/>
    <mergeCell ref="A45:G45"/>
    <mergeCell ref="N44:O44"/>
  </mergeCells>
  <phoneticPr fontId="5" type="noConversion"/>
  <dataValidations xWindow="703" yWindow="463" count="8">
    <dataValidation type="list" allowBlank="true" showInputMessage="true" showErrorMessage="true" promptTitle="krajský šachvý svaz" prompt="vyber ze seznamu" sqref="P44">
      <formula1>kraje</formula1>
    </dataValidation>
    <dataValidation type="list" allowBlank="true" showInputMessage="true" showErrorMessage="true" error="není v seznamu" promptTitle="sportovní sezóna" prompt="vyber ze seznamu" sqref="J6">
      <formula1>rocnik</formula1>
    </dataValidation>
    <dataValidation type="list" allowBlank="true" showInputMessage="true" showErrorMessage="true" error="není v seznamu" promptTitle="soutěž" prompt="vyber ze seznamu" sqref="F6:I6">
      <formula1>soutez</formula1>
    </dataValidation>
    <dataValidation type="list" allowBlank="true" showInputMessage="true" showErrorMessage="true" error="není v seznamu" promptTitle="hrací den" prompt="vyber ze seznamu" sqref="F31:G31">
      <formula1>HDen</formula1>
    </dataValidation>
    <dataValidation type="list" allowBlank="true" showInputMessage="true" showErrorMessage="true" error="není v seznamu" promptTitle="čas začátku utkání" prompt="vyber ze seznamu" sqref="H31">
      <formula1>HCas</formula1>
    </dataValidation>
    <dataValidation type="list" errorStyle="warning" allowBlank="true" showInputMessage="true" showErrorMessage="true" error="není v seznamu" promptTitle="kód a název oddílu" prompt="vyber ze seznamu" sqref="K44">
      <formula1>krajod</formula1>
    </dataValidation>
    <dataValidation type="list" errorStyle="information" allowBlank="true" showInputMessage="true" showErrorMessage="true" sqref="M7">
      <formula1>ohraci</formula1>
    </dataValidation>
    <dataValidation type="list" errorStyle="information" allowBlank="true" showInputMessage="true" showErrorMessage="true" error="není v seznamu" promptTitle="Ev.č.  LOK" prompt="vepište /_x000a_vložte /_x000a_zde vyberte" sqref="G9:G29">
      <formula1>vybecis</formula1>
    </dataValidation>
  </dataValidations>
  <hyperlinks>
    <hyperlink ref="M2:M3" r:id="rId1" display="Uživatelská nápověda"/>
  </hyperlinks>
  <pageMargins left="0.787401575" right="0.787401575" top="0.984251969" bottom="0.984251969" header="0.4921259845" footer="0.4921259845"/>
  <pageSetup paperSize="9" orientation="portrait" horizontalDpi="200" verticalDpi="200" r:id="rId2"/>
  <headerFooter alignWithMargins="false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R25604"/>
  <sheetViews>
    <sheetView workbookViewId="0"/>
  </sheetViews>
  <sheetFormatPr xmlns:x14ac="http://schemas.microsoft.com/office/spreadsheetml/2009/9/ac" defaultRowHeight="12.75" x14ac:dyDescent="0.2"/>
  <cols>
    <col min="1" max="1" width="9.7109375" style="14" bestFit="true" customWidth="true"/>
    <col min="2" max="2" width="28.5703125" style="14" bestFit="true" customWidth="true"/>
    <col min="3" max="3" width="7.140625" style="14" bestFit="true" customWidth="true"/>
    <col min="4" max="4" width="7.28515625" style="34" bestFit="true" customWidth="true"/>
    <col min="5" max="5" width="8.85546875" style="34" bestFit="true" customWidth="true"/>
    <col min="6" max="6" width="10" style="34" bestFit="true" customWidth="true"/>
    <col min="7" max="7" width="8" style="14" bestFit="true" customWidth="true"/>
    <col min="8" max="8" width="4.5703125" style="14" bestFit="true" customWidth="true"/>
    <col min="9" max="9" width="4.28515625" style="14" bestFit="true" customWidth="true"/>
    <col min="10" max="10" width="9.5703125" style="14" bestFit="true" customWidth="true"/>
    <col min="11" max="11" width="37.7109375" style="14" bestFit="true" customWidth="true"/>
    <col min="12" max="13" width="11.28515625" style="14" bestFit="true" customWidth="true"/>
    <col min="14" max="14" width="32.85546875" style="14" bestFit="true" customWidth="true"/>
    <col min="15" max="15" width="9.140625" style="14"/>
    <col min="17" max="16384" width="9.140625" style="14"/>
  </cols>
  <sheetData>
    <row xmlns:x14ac="http://schemas.microsoft.com/office/spreadsheetml/2009/9/ac" r="1" x14ac:dyDescent="0.2">
      <c r="A1" s="32" t="s">
        <v>19851</v>
      </c>
      <c r="B1" s="32" t="s">
        <v>19852</v>
      </c>
      <c r="C1" s="32" t="s">
        <v>14215</v>
      </c>
      <c r="D1" s="33" t="s">
        <v>19841</v>
      </c>
      <c r="E1" s="33" t="s">
        <v>19842</v>
      </c>
      <c r="F1" s="33" t="s">
        <v>19843</v>
      </c>
      <c r="G1" s="32" t="s">
        <v>19853</v>
      </c>
      <c r="H1" s="32" t="s">
        <v>8975</v>
      </c>
      <c r="I1" s="32" t="s">
        <v>19854</v>
      </c>
      <c r="J1" s="32" t="s">
        <v>19855</v>
      </c>
      <c r="K1" s="32" t="s">
        <v>19856</v>
      </c>
      <c r="N1" s="29"/>
      <c r="O1">
        <v>0</v>
      </c>
      <c r="R1" s="29"/>
    </row>
    <row r="2">
      <c r="A2" s="95">
        <v>61881</v>
      </c>
      <c r="B2" s="93" t="s">
        <v>28108</v>
      </c>
      <c r="C2" s="93" t="s">
        <v>1487</v>
      </c>
      <c r="F2" s="95">
        <v>571000542</v>
      </c>
      <c r="G2" s="95">
        <v>250</v>
      </c>
      <c r="H2" s="93" t="s">
        <v>8976</v>
      </c>
      <c r="I2" s="93" t="s">
        <v>23890</v>
      </c>
      <c r="J2" s="93" t="s">
        <v>21009</v>
      </c>
      <c r="K2" s="93" t="s">
        <v>15049</v>
      </c>
      <c r="L2" s="14">
        <f>AND(vyberHrace&lt;&gt;"",ISNUMBER(SEARCH(vyberHrace,$B2)))</f>
      </c>
      <c r="M2" s="14">
        <f>AND($I2=MID(kododd,1,2),$J2=MID(kododd,3,3))</f>
      </c>
      <c r="N2" s="14">
        <f>IF(ISNUMBER($O2),CONCATENATE(INDEX(RokNar,$O2)," ",INDEX(Jmeno,$O2)," ",INDEX(Ev_c_LOK,$O2)),"")</f>
      </c>
      <c r="O2" s="14">
        <f>MATCH(true,INDEX(ihraci,$O1+1):ehraci,0)+$O1</f>
      </c>
    </row>
    <row r="3">
      <c r="A3" s="95">
        <v>46627</v>
      </c>
      <c r="B3" s="93" t="s">
        <v>18627</v>
      </c>
      <c r="C3" s="93" t="s">
        <v>1409</v>
      </c>
      <c r="F3" s="95">
        <v>23710802</v>
      </c>
      <c r="G3" s="95">
        <v>0</v>
      </c>
      <c r="H3" s="93" t="s">
        <v>8976</v>
      </c>
      <c r="I3" s="93" t="s">
        <v>23890</v>
      </c>
      <c r="J3" s="93" t="s">
        <v>3580</v>
      </c>
      <c r="K3" s="93" t="s">
        <v>6721</v>
      </c>
      <c r="L3" s="14">
        <f>AND(vyberHrace&lt;&gt;"",ISNUMBER(SEARCH(vyberHrace,$B3)))</f>
      </c>
      <c r="M3" s="14">
        <f>AND($I3=MID(kododd,1,2),$J3=MID(kododd,3,3))</f>
      </c>
      <c r="N3" s="14">
        <f>IF(ISNUMBER($O3),CONCATENATE(INDEX(RokNar,$O3)," ",INDEX(Jmeno,$O3)," ",INDEX(Ev_c_LOK,$O3)),"")</f>
      </c>
      <c r="O3" s="14">
        <f>MATCH(true,INDEX(ihraci,$O2+1):ehraci,0)+$O2</f>
      </c>
    </row>
    <row r="4">
      <c r="A4" s="95">
        <v>55185</v>
      </c>
      <c r="B4" s="93" t="s">
        <v>2478</v>
      </c>
      <c r="C4" s="93" t="s">
        <v>1461</v>
      </c>
      <c r="F4" s="95">
        <v>23751967</v>
      </c>
      <c r="G4" s="95">
        <v>0</v>
      </c>
      <c r="H4" s="93" t="s">
        <v>8976</v>
      </c>
      <c r="I4" s="93" t="s">
        <v>23890</v>
      </c>
      <c r="J4" s="93" t="s">
        <v>3580</v>
      </c>
      <c r="K4" s="93" t="s">
        <v>6721</v>
      </c>
      <c r="L4" s="14">
        <f>AND(vyberHrace&lt;&gt;"",ISNUMBER(SEARCH(vyberHrace,$B4)))</f>
      </c>
      <c r="M4" s="14">
        <f>AND($I4=MID(kododd,1,2),$J4=MID(kododd,3,3))</f>
      </c>
      <c r="N4" s="14">
        <f>IF(ISNUMBER($O4),CONCATENATE(INDEX(RokNar,$O4)," ",INDEX(Jmeno,$O4)," ",INDEX(Ev_c_LOK,$O4)),"")</f>
      </c>
      <c r="O4" s="14">
        <f>MATCH(true,INDEX(ihraci,$O3+1):ehraci,0)+$O3</f>
      </c>
    </row>
    <row r="5">
      <c r="A5" s="95">
        <v>56977</v>
      </c>
      <c r="B5" s="93" t="s">
        <v>28583</v>
      </c>
      <c r="C5" s="93" t="s">
        <v>1452</v>
      </c>
      <c r="D5" s="95">
        <v>1567</v>
      </c>
      <c r="E5" s="95">
        <v>1839</v>
      </c>
      <c r="F5" s="95">
        <v>23760486</v>
      </c>
      <c r="G5" s="95">
        <v>250</v>
      </c>
      <c r="H5" s="93" t="s">
        <v>8976</v>
      </c>
      <c r="I5" s="93" t="s">
        <v>23890</v>
      </c>
      <c r="J5" s="93" t="s">
        <v>20973</v>
      </c>
      <c r="K5" s="93" t="s">
        <v>12775</v>
      </c>
      <c r="L5" s="14">
        <f>AND(vyberHrace&lt;&gt;"",ISNUMBER(SEARCH(vyberHrace,$B5)))</f>
      </c>
      <c r="M5" s="14">
        <f>AND($I5=MID(kododd,1,2),$J5=MID(kododd,3,3))</f>
      </c>
      <c r="N5" s="14">
        <f>IF(ISNUMBER($O5),CONCATENATE(INDEX(RokNar,$O5)," ",INDEX(Jmeno,$O5)," ",INDEX(Ev_c_LOK,$O5)),"")</f>
      </c>
      <c r="O5" s="14">
        <f>MATCH(true,INDEX(ihraci,$O4+1):ehraci,0)+$O4</f>
      </c>
    </row>
    <row r="6">
      <c r="A6" s="95">
        <v>61718</v>
      </c>
      <c r="B6" s="93" t="s">
        <v>27871</v>
      </c>
      <c r="C6" s="93" t="s">
        <v>1402</v>
      </c>
      <c r="G6" s="95">
        <v>0</v>
      </c>
      <c r="H6" s="93" t="s">
        <v>8976</v>
      </c>
      <c r="I6" s="93" t="s">
        <v>23890</v>
      </c>
      <c r="J6" s="93" t="s">
        <v>23412</v>
      </c>
      <c r="K6" s="93" t="s">
        <v>21357</v>
      </c>
      <c r="L6" s="14">
        <f>AND(vyberHrace&lt;&gt;"",ISNUMBER(SEARCH(vyberHrace,$B6)))</f>
      </c>
      <c r="M6" s="14">
        <f>AND($I6=MID(kododd,1,2),$J6=MID(kododd,3,3))</f>
      </c>
      <c r="N6" s="14">
        <f>IF(ISNUMBER($O6),CONCATENATE(INDEX(RokNar,$O6)," ",INDEX(Jmeno,$O6)," ",INDEX(Ev_c_LOK,$O6)),"")</f>
      </c>
      <c r="O6" s="14">
        <f>MATCH(true,INDEX(ihraci,$O5+1):ehraci,0)+$O5</f>
      </c>
    </row>
    <row r="7">
      <c r="A7" s="95">
        <v>59277</v>
      </c>
      <c r="B7" s="93" t="s">
        <v>25703</v>
      </c>
      <c r="C7" s="93" t="s">
        <v>1421</v>
      </c>
      <c r="F7" s="95">
        <v>23776951</v>
      </c>
      <c r="G7" s="95">
        <v>0</v>
      </c>
      <c r="H7" s="93" t="s">
        <v>8976</v>
      </c>
      <c r="I7" s="93" t="s">
        <v>23890</v>
      </c>
      <c r="J7" s="93" t="s">
        <v>20848</v>
      </c>
      <c r="K7" s="93" t="s">
        <v>21377</v>
      </c>
      <c r="L7" s="14">
        <f>AND(vyberHrace&lt;&gt;"",ISNUMBER(SEARCH(vyberHrace,$B7)))</f>
      </c>
      <c r="M7" s="14">
        <f>AND($I7=MID(kododd,1,2),$J7=MID(kododd,3,3))</f>
      </c>
      <c r="N7" s="14">
        <f>IF(ISNUMBER($O7),CONCATENATE(INDEX(RokNar,$O7)," ",INDEX(Jmeno,$O7)," ",INDEX(Ev_c_LOK,$O7)),"")</f>
      </c>
      <c r="O7" s="14">
        <f>MATCH(true,INDEX(ihraci,$O6+1):ehraci,0)+$O6</f>
      </c>
    </row>
    <row r="8">
      <c r="A8" s="95">
        <v>15216</v>
      </c>
      <c r="B8" s="93" t="s">
        <v>11698</v>
      </c>
      <c r="C8" s="93" t="s">
        <v>1464</v>
      </c>
      <c r="D8" s="95">
        <v>1468</v>
      </c>
      <c r="E8" s="95">
        <v>1682</v>
      </c>
      <c r="F8" s="95">
        <v>332372</v>
      </c>
      <c r="G8" s="95">
        <v>250</v>
      </c>
      <c r="H8" s="93" t="s">
        <v>8976</v>
      </c>
      <c r="I8" s="93" t="s">
        <v>23890</v>
      </c>
      <c r="J8" s="93" t="s">
        <v>20858</v>
      </c>
      <c r="K8" s="93" t="s">
        <v>20407</v>
      </c>
      <c r="L8" s="14">
        <f>AND(vyberHrace&lt;&gt;"",ISNUMBER(SEARCH(vyberHrace,$B8)))</f>
      </c>
      <c r="M8" s="14">
        <f>AND($I8=MID(kododd,1,2),$J8=MID(kododd,3,3))</f>
      </c>
      <c r="N8" s="14">
        <f>IF(ISNUMBER($O8),CONCATENATE(INDEX(RokNar,$O8)," ",INDEX(Jmeno,$O8)," ",INDEX(Ev_c_LOK,$O8)),"")</f>
      </c>
      <c r="O8" s="14">
        <f>MATCH(true,INDEX(ihraci,$O7+1):ehraci,0)+$O7</f>
      </c>
    </row>
    <row r="9">
      <c r="A9" s="95">
        <v>47807</v>
      </c>
      <c r="B9" s="93" t="s">
        <v>12824</v>
      </c>
      <c r="C9" s="93" t="s">
        <v>3255</v>
      </c>
      <c r="G9" s="95">
        <v>0</v>
      </c>
      <c r="H9" s="93" t="s">
        <v>8976</v>
      </c>
      <c r="I9" s="93" t="s">
        <v>23890</v>
      </c>
      <c r="J9" s="93" t="s">
        <v>20843</v>
      </c>
      <c r="K9" s="93" t="s">
        <v>19862</v>
      </c>
      <c r="L9" s="14">
        <f>AND(vyberHrace&lt;&gt;"",ISNUMBER(SEARCH(vyberHrace,$B9)))</f>
      </c>
      <c r="M9" s="14">
        <f>AND($I9=MID(kododd,1,2),$J9=MID(kododd,3,3))</f>
      </c>
      <c r="N9" s="14">
        <f>IF(ISNUMBER($O9),CONCATENATE(INDEX(RokNar,$O9)," ",INDEX(Jmeno,$O9)," ",INDEX(Ev_c_LOK,$O9)),"")</f>
      </c>
      <c r="O9" s="14">
        <f>MATCH(true,INDEX(ihraci,$O8+1):ehraci,0)+$O8</f>
      </c>
    </row>
    <row r="10">
      <c r="A10" s="95">
        <v>62915</v>
      </c>
      <c r="B10" s="93" t="s">
        <v>28584</v>
      </c>
      <c r="C10" s="93" t="s">
        <v>1487</v>
      </c>
      <c r="G10" s="95">
        <v>250</v>
      </c>
      <c r="H10" s="93" t="s">
        <v>8976</v>
      </c>
      <c r="I10" s="93" t="s">
        <v>23890</v>
      </c>
      <c r="J10" s="93" t="s">
        <v>20936</v>
      </c>
      <c r="K10" s="93" t="s">
        <v>10625</v>
      </c>
      <c r="L10" s="14">
        <f>AND(vyberHrace&lt;&gt;"",ISNUMBER(SEARCH(vyberHrace,$B10)))</f>
      </c>
      <c r="M10" s="14">
        <f>AND($I10=MID(kododd,1,2),$J10=MID(kododd,3,3))</f>
      </c>
      <c r="N10" s="14">
        <f>IF(ISNUMBER($O10),CONCATENATE(INDEX(RokNar,$O10)," ",INDEX(Jmeno,$O10)," ",INDEX(Ev_c_LOK,$O10)),"")</f>
      </c>
      <c r="O10" s="14">
        <f>MATCH(true,INDEX(ihraci,$O9+1):ehraci,0)+$O9</f>
      </c>
    </row>
    <row r="11">
      <c r="A11" s="95">
        <v>48837</v>
      </c>
      <c r="B11" s="93" t="s">
        <v>16438</v>
      </c>
      <c r="C11" s="93" t="s">
        <v>3255</v>
      </c>
      <c r="G11" s="95">
        <v>0</v>
      </c>
      <c r="H11" s="93" t="s">
        <v>8976</v>
      </c>
      <c r="I11" s="93" t="s">
        <v>23890</v>
      </c>
      <c r="J11" s="93" t="s">
        <v>20860</v>
      </c>
      <c r="K11" s="93" t="s">
        <v>12768</v>
      </c>
      <c r="L11" s="14">
        <f>AND(vyberHrace&lt;&gt;"",ISNUMBER(SEARCH(vyberHrace,$B11)))</f>
      </c>
      <c r="M11" s="14">
        <f>AND($I11=MID(kododd,1,2),$J11=MID(kododd,3,3))</f>
      </c>
      <c r="N11" s="14">
        <f>IF(ISNUMBER($O11),CONCATENATE(INDEX(RokNar,$O11)," ",INDEX(Jmeno,$O11)," ",INDEX(Ev_c_LOK,$O11)),"")</f>
      </c>
      <c r="O11" s="14">
        <f>MATCH(true,INDEX(ihraci,$O10+1):ehraci,0)+$O10</f>
      </c>
    </row>
    <row r="12">
      <c r="A12" s="95">
        <v>61682</v>
      </c>
      <c r="B12" s="93" t="s">
        <v>27840</v>
      </c>
      <c r="C12" s="93" t="s">
        <v>1416</v>
      </c>
      <c r="G12" s="95">
        <v>0</v>
      </c>
      <c r="H12" s="93" t="s">
        <v>8976</v>
      </c>
      <c r="I12" s="93" t="s">
        <v>23890</v>
      </c>
      <c r="J12" s="93" t="s">
        <v>20870</v>
      </c>
      <c r="K12" s="93" t="s">
        <v>19858</v>
      </c>
      <c r="L12" s="14">
        <f>AND(vyberHrace&lt;&gt;"",ISNUMBER(SEARCH(vyberHrace,$B12)))</f>
      </c>
      <c r="M12" s="14">
        <f>AND($I12=MID(kododd,1,2),$J12=MID(kododd,3,3))</f>
      </c>
      <c r="N12" s="14">
        <f>IF(ISNUMBER($O12),CONCATENATE(INDEX(RokNar,$O12)," ",INDEX(Jmeno,$O12)," ",INDEX(Ev_c_LOK,$O12)),"")</f>
      </c>
      <c r="O12" s="14">
        <f>MATCH(true,INDEX(ihraci,$O11+1):ehraci,0)+$O11</f>
      </c>
    </row>
    <row r="13">
      <c r="A13" s="95">
        <v>60793</v>
      </c>
      <c r="B13" s="93" t="s">
        <v>27188</v>
      </c>
      <c r="C13" s="93" t="s">
        <v>1464</v>
      </c>
      <c r="F13" s="95">
        <v>23787775</v>
      </c>
      <c r="G13" s="95">
        <v>250</v>
      </c>
      <c r="H13" s="93" t="s">
        <v>8976</v>
      </c>
      <c r="I13" s="93" t="s">
        <v>23890</v>
      </c>
      <c r="J13" s="93" t="s">
        <v>21007</v>
      </c>
      <c r="K13" s="93" t="s">
        <v>23945</v>
      </c>
      <c r="L13" s="14">
        <f>AND(vyberHrace&lt;&gt;"",ISNUMBER(SEARCH(vyberHrace,$B13)))</f>
      </c>
      <c r="M13" s="14">
        <f>AND($I13=MID(kododd,1,2),$J13=MID(kododd,3,3))</f>
      </c>
      <c r="N13" s="14">
        <f>IF(ISNUMBER($O13),CONCATENATE(INDEX(RokNar,$O13)," ",INDEX(Jmeno,$O13)," ",INDEX(Ev_c_LOK,$O13)),"")</f>
      </c>
      <c r="O13" s="14">
        <f>MATCH(true,INDEX(ihraci,$O12+1):ehraci,0)+$O12</f>
      </c>
    </row>
    <row r="14">
      <c r="A14" s="95">
        <v>51831</v>
      </c>
      <c r="B14" s="93" t="s">
        <v>3563</v>
      </c>
      <c r="C14" s="93" t="s">
        <v>1412</v>
      </c>
      <c r="D14" s="95">
        <v>1048</v>
      </c>
      <c r="F14" s="95">
        <v>23765364</v>
      </c>
      <c r="G14" s="95">
        <v>250</v>
      </c>
      <c r="H14" s="93" t="s">
        <v>8976</v>
      </c>
      <c r="I14" s="93" t="s">
        <v>23890</v>
      </c>
      <c r="J14" s="93" t="s">
        <v>20870</v>
      </c>
      <c r="K14" s="93" t="s">
        <v>19858</v>
      </c>
      <c r="L14" s="14">
        <f>AND(vyberHrace&lt;&gt;"",ISNUMBER(SEARCH(vyberHrace,$B14)))</f>
      </c>
      <c r="M14" s="14">
        <f>AND($I14=MID(kododd,1,2),$J14=MID(kododd,3,3))</f>
      </c>
      <c r="N14" s="14">
        <f>IF(ISNUMBER($O14),CONCATENATE(INDEX(RokNar,$O14)," ",INDEX(Jmeno,$O14)," ",INDEX(Ev_c_LOK,$O14)),"")</f>
      </c>
      <c r="O14" s="14">
        <f>MATCH(true,INDEX(ihraci,$O13+1):ehraci,0)+$O13</f>
      </c>
    </row>
    <row r="15">
      <c r="A15" s="95">
        <v>62659</v>
      </c>
      <c r="B15" s="93" t="s">
        <v>28585</v>
      </c>
      <c r="C15" s="93" t="s">
        <v>1424</v>
      </c>
      <c r="F15" s="95">
        <v>571002227</v>
      </c>
      <c r="G15" s="95">
        <v>250</v>
      </c>
      <c r="H15" s="93" t="s">
        <v>8976</v>
      </c>
      <c r="I15" s="93" t="s">
        <v>23890</v>
      </c>
      <c r="J15" s="93" t="s">
        <v>20931</v>
      </c>
      <c r="K15" s="93" t="s">
        <v>19878</v>
      </c>
      <c r="L15" s="14">
        <f>AND(vyberHrace&lt;&gt;"",ISNUMBER(SEARCH(vyberHrace,$B15)))</f>
      </c>
      <c r="M15" s="14">
        <f>AND($I15=MID(kododd,1,2),$J15=MID(kododd,3,3))</f>
      </c>
      <c r="N15" s="14">
        <f>IF(ISNUMBER($O15),CONCATENATE(INDEX(RokNar,$O15)," ",INDEX(Jmeno,$O15)," ",INDEX(Ev_c_LOK,$O15)),"")</f>
      </c>
      <c r="O15" s="14">
        <f>MATCH(true,INDEX(ihraci,$O14+1):ehraci,0)+$O14</f>
      </c>
    </row>
    <row r="16">
      <c r="A16" s="95">
        <v>48841</v>
      </c>
      <c r="B16" s="93" t="s">
        <v>16441</v>
      </c>
      <c r="C16" s="93" t="s">
        <v>1400</v>
      </c>
      <c r="G16" s="95">
        <v>0</v>
      </c>
      <c r="H16" s="93" t="s">
        <v>8976</v>
      </c>
      <c r="I16" s="93" t="s">
        <v>23890</v>
      </c>
      <c r="J16" s="93" t="s">
        <v>20860</v>
      </c>
      <c r="K16" s="93" t="s">
        <v>12768</v>
      </c>
      <c r="L16" s="14">
        <f>AND(vyberHrace&lt;&gt;"",ISNUMBER(SEARCH(vyberHrace,$B16)))</f>
      </c>
      <c r="M16" s="14">
        <f>AND($I16=MID(kododd,1,2),$J16=MID(kododd,3,3))</f>
      </c>
      <c r="N16" s="14">
        <f>IF(ISNUMBER($O16),CONCATENATE(INDEX(RokNar,$O16)," ",INDEX(Jmeno,$O16)," ",INDEX(Ev_c_LOK,$O16)),"")</f>
      </c>
      <c r="O16" s="14">
        <f>MATCH(true,INDEX(ihraci,$O15+1):ehraci,0)+$O15</f>
      </c>
    </row>
    <row r="17">
      <c r="A17" s="95">
        <v>575</v>
      </c>
      <c r="B17" s="93" t="s">
        <v>19911</v>
      </c>
      <c r="C17" s="93" t="s">
        <v>1455</v>
      </c>
      <c r="D17" s="95">
        <v>2072</v>
      </c>
      <c r="E17" s="95">
        <v>2109</v>
      </c>
      <c r="F17" s="95">
        <v>305065</v>
      </c>
      <c r="G17" s="95">
        <v>250</v>
      </c>
      <c r="H17" s="93" t="s">
        <v>8976</v>
      </c>
      <c r="I17" s="93" t="s">
        <v>23890</v>
      </c>
      <c r="J17" s="93" t="s">
        <v>20870</v>
      </c>
      <c r="K17" s="93" t="s">
        <v>19858</v>
      </c>
      <c r="L17" s="14">
        <f>AND(vyberHrace&lt;&gt;"",ISNUMBER(SEARCH(vyberHrace,$B17)))</f>
      </c>
      <c r="M17" s="14">
        <f>AND($I17=MID(kododd,1,2),$J17=MID(kododd,3,3))</f>
      </c>
      <c r="N17" s="14">
        <f>IF(ISNUMBER($O17),CONCATENATE(INDEX(RokNar,$O17)," ",INDEX(Jmeno,$O17)," ",INDEX(Ev_c_LOK,$O17)),"")</f>
      </c>
      <c r="O17" s="14">
        <f>MATCH(true,INDEX(ihraci,$O16+1):ehraci,0)+$O16</f>
      </c>
    </row>
    <row r="18">
      <c r="A18" s="95">
        <v>51782</v>
      </c>
      <c r="B18" s="93" t="s">
        <v>3555</v>
      </c>
      <c r="C18" s="93" t="s">
        <v>1438</v>
      </c>
      <c r="D18" s="95">
        <v>1428</v>
      </c>
      <c r="F18" s="95">
        <v>23738910</v>
      </c>
      <c r="G18" s="95">
        <v>0</v>
      </c>
      <c r="H18" s="93" t="s">
        <v>8976</v>
      </c>
      <c r="I18" s="93" t="s">
        <v>23890</v>
      </c>
      <c r="J18" s="93" t="s">
        <v>20897</v>
      </c>
      <c r="K18" s="93" t="s">
        <v>9426</v>
      </c>
      <c r="L18" s="14">
        <f>AND(vyberHrace&lt;&gt;"",ISNUMBER(SEARCH(vyberHrace,$B18)))</f>
      </c>
      <c r="M18" s="14">
        <f>AND($I18=MID(kododd,1,2),$J18=MID(kododd,3,3))</f>
      </c>
      <c r="N18" s="14">
        <f>IF(ISNUMBER($O18),CONCATENATE(INDEX(RokNar,$O18)," ",INDEX(Jmeno,$O18)," ",INDEX(Ev_c_LOK,$O18)),"")</f>
      </c>
      <c r="O18" s="14">
        <f>MATCH(true,INDEX(ihraci,$O17+1):ehraci,0)+$O17</f>
      </c>
    </row>
    <row r="19">
      <c r="A19" s="95">
        <v>45146</v>
      </c>
      <c r="B19" s="93" t="s">
        <v>10471</v>
      </c>
      <c r="C19" s="93" t="s">
        <v>1429</v>
      </c>
      <c r="D19" s="95">
        <v>1523</v>
      </c>
      <c r="E19" s="95">
        <v>1701</v>
      </c>
      <c r="F19" s="95">
        <v>23734710</v>
      </c>
      <c r="G19" s="95">
        <v>250</v>
      </c>
      <c r="H19" s="93" t="s">
        <v>8976</v>
      </c>
      <c r="I19" s="93" t="s">
        <v>23890</v>
      </c>
      <c r="J19" s="93" t="s">
        <v>20895</v>
      </c>
      <c r="K19" s="93" t="s">
        <v>13982</v>
      </c>
      <c r="L19" s="14">
        <f>AND(vyberHrace&lt;&gt;"",ISNUMBER(SEARCH(vyberHrace,$B19)))</f>
      </c>
      <c r="M19" s="14">
        <f>AND($I19=MID(kododd,1,2),$J19=MID(kododd,3,3))</f>
      </c>
      <c r="N19" s="14">
        <f>IF(ISNUMBER($O19),CONCATENATE(INDEX(RokNar,$O19)," ",INDEX(Jmeno,$O19)," ",INDEX(Ev_c_LOK,$O19)),"")</f>
      </c>
      <c r="O19" s="14">
        <f>MATCH(true,INDEX(ihraci,$O18+1):ehraci,0)+$O18</f>
      </c>
    </row>
    <row r="20">
      <c r="A20" s="95">
        <v>29740</v>
      </c>
      <c r="B20" s="93" t="s">
        <v>28586</v>
      </c>
      <c r="C20" s="93" t="s">
        <v>1457</v>
      </c>
      <c r="D20" s="95">
        <v>1487</v>
      </c>
      <c r="G20" s="95">
        <v>250</v>
      </c>
      <c r="H20" s="93" t="s">
        <v>8976</v>
      </c>
      <c r="I20" s="93" t="s">
        <v>23890</v>
      </c>
      <c r="J20" s="93" t="s">
        <v>20931</v>
      </c>
      <c r="K20" s="93" t="s">
        <v>19878</v>
      </c>
      <c r="L20" s="14">
        <f>AND(vyberHrace&lt;&gt;"",ISNUMBER(SEARCH(vyberHrace,$B20)))</f>
      </c>
      <c r="M20" s="14">
        <f>AND($I20=MID(kododd,1,2),$J20=MID(kododd,3,3))</f>
      </c>
      <c r="N20" s="14">
        <f>IF(ISNUMBER($O20),CONCATENATE(INDEX(RokNar,$O20)," ",INDEX(Jmeno,$O20)," ",INDEX(Ev_c_LOK,$O20)),"")</f>
      </c>
      <c r="O20" s="14">
        <f>MATCH(true,INDEX(ihraci,$O19+1):ehraci,0)+$O19</f>
      </c>
    </row>
    <row r="21">
      <c r="A21" s="95">
        <v>15763</v>
      </c>
      <c r="B21" s="93" t="s">
        <v>10416</v>
      </c>
      <c r="C21" s="93" t="s">
        <v>1403</v>
      </c>
      <c r="D21" s="95">
        <v>1306</v>
      </c>
      <c r="F21" s="95">
        <v>23733357</v>
      </c>
      <c r="G21" s="95">
        <v>0</v>
      </c>
      <c r="H21" s="93" t="s">
        <v>8976</v>
      </c>
      <c r="I21" s="93" t="s">
        <v>23890</v>
      </c>
      <c r="J21" s="93" t="s">
        <v>3580</v>
      </c>
      <c r="K21" s="93" t="s">
        <v>6721</v>
      </c>
      <c r="L21" s="14">
        <f>AND(vyberHrace&lt;&gt;"",ISNUMBER(SEARCH(vyberHrace,$B21)))</f>
      </c>
      <c r="M21" s="14">
        <f>AND($I21=MID(kododd,1,2),$J21=MID(kododd,3,3))</f>
      </c>
      <c r="N21" s="14">
        <f>IF(ISNUMBER($O21),CONCATENATE(INDEX(RokNar,$O21)," ",INDEX(Jmeno,$O21)," ",INDEX(Ev_c_LOK,$O21)),"")</f>
      </c>
      <c r="O21" s="14">
        <f>MATCH(true,INDEX(ihraci,$O20+1):ehraci,0)+$O20</f>
      </c>
    </row>
    <row r="22">
      <c r="A22" s="95">
        <v>53545</v>
      </c>
      <c r="B22" s="93" t="s">
        <v>28587</v>
      </c>
      <c r="C22" s="93" t="s">
        <v>3255</v>
      </c>
      <c r="G22" s="95">
        <v>0</v>
      </c>
      <c r="H22" s="93" t="s">
        <v>8976</v>
      </c>
      <c r="I22" s="93" t="s">
        <v>23890</v>
      </c>
      <c r="J22" s="93" t="s">
        <v>20870</v>
      </c>
      <c r="K22" s="93" t="s">
        <v>19858</v>
      </c>
      <c r="L22" s="14">
        <f>AND(vyberHrace&lt;&gt;"",ISNUMBER(SEARCH(vyberHrace,$B22)))</f>
      </c>
      <c r="M22" s="14">
        <f>AND($I22=MID(kododd,1,2),$J22=MID(kododd,3,3))</f>
      </c>
      <c r="N22" s="14">
        <f>IF(ISNUMBER($O22),CONCATENATE(INDEX(RokNar,$O22)," ",INDEX(Jmeno,$O22)," ",INDEX(Ev_c_LOK,$O22)),"")</f>
      </c>
      <c r="O22" s="14">
        <f>MATCH(true,INDEX(ihraci,$O21+1):ehraci,0)+$O21</f>
      </c>
    </row>
    <row r="23">
      <c r="A23" s="95">
        <v>48243</v>
      </c>
      <c r="B23" s="93" t="s">
        <v>16270</v>
      </c>
      <c r="C23" s="93" t="s">
        <v>1469</v>
      </c>
      <c r="D23" s="95">
        <v>1269</v>
      </c>
      <c r="F23" s="95">
        <v>23733268</v>
      </c>
      <c r="G23" s="95">
        <v>250</v>
      </c>
      <c r="H23" s="93" t="s">
        <v>8976</v>
      </c>
      <c r="I23" s="93" t="s">
        <v>23890</v>
      </c>
      <c r="J23" s="93" t="s">
        <v>20858</v>
      </c>
      <c r="K23" s="93" t="s">
        <v>20407</v>
      </c>
      <c r="L23" s="14">
        <f>AND(vyberHrace&lt;&gt;"",ISNUMBER(SEARCH(vyberHrace,$B23)))</f>
      </c>
      <c r="M23" s="14">
        <f>AND($I23=MID(kododd,1,2),$J23=MID(kododd,3,3))</f>
      </c>
      <c r="N23" s="14">
        <f>IF(ISNUMBER($O23),CONCATENATE(INDEX(RokNar,$O23)," ",INDEX(Jmeno,$O23)," ",INDEX(Ev_c_LOK,$O23)),"")</f>
      </c>
      <c r="O23" s="14">
        <f>MATCH(true,INDEX(ihraci,$O22+1):ehraci,0)+$O22</f>
      </c>
    </row>
    <row r="24">
      <c r="A24" s="95">
        <v>37096</v>
      </c>
      <c r="B24" s="93" t="s">
        <v>20235</v>
      </c>
      <c r="C24" s="93" t="s">
        <v>1437</v>
      </c>
      <c r="D24" s="95">
        <v>1735</v>
      </c>
      <c r="F24" s="95">
        <v>23762519</v>
      </c>
      <c r="G24" s="95">
        <v>250</v>
      </c>
      <c r="H24" s="93" t="s">
        <v>8976</v>
      </c>
      <c r="I24" s="93" t="s">
        <v>23890</v>
      </c>
      <c r="J24" s="93" t="s">
        <v>23412</v>
      </c>
      <c r="K24" s="93" t="s">
        <v>21357</v>
      </c>
      <c r="L24" s="14">
        <f>AND(vyberHrace&lt;&gt;"",ISNUMBER(SEARCH(vyberHrace,$B24)))</f>
      </c>
      <c r="M24" s="14">
        <f>AND($I24=MID(kododd,1,2),$J24=MID(kododd,3,3))</f>
      </c>
      <c r="N24" s="14">
        <f>IF(ISNUMBER($O24),CONCATENATE(INDEX(RokNar,$O24)," ",INDEX(Jmeno,$O24)," ",INDEX(Ev_c_LOK,$O24)),"")</f>
      </c>
      <c r="O24" s="14">
        <f>MATCH(true,INDEX(ihraci,$O23+1):ehraci,0)+$O23</f>
      </c>
    </row>
    <row r="25">
      <c r="A25" s="95">
        <v>60366</v>
      </c>
      <c r="B25" s="93" t="s">
        <v>26816</v>
      </c>
      <c r="C25" s="93" t="s">
        <v>1486</v>
      </c>
      <c r="G25" s="95">
        <v>250</v>
      </c>
      <c r="H25" s="93" t="s">
        <v>8976</v>
      </c>
      <c r="I25" s="93" t="s">
        <v>23890</v>
      </c>
      <c r="J25" s="93" t="s">
        <v>20843</v>
      </c>
      <c r="K25" s="93" t="s">
        <v>19862</v>
      </c>
      <c r="L25" s="14">
        <f>AND(vyberHrace&lt;&gt;"",ISNUMBER(SEARCH(vyberHrace,$B25)))</f>
      </c>
      <c r="M25" s="14">
        <f>AND($I25=MID(kododd,1,2),$J25=MID(kododd,3,3))</f>
      </c>
      <c r="N25" s="14">
        <f>IF(ISNUMBER($O25),CONCATENATE(INDEX(RokNar,$O25)," ",INDEX(Jmeno,$O25)," ",INDEX(Ev_c_LOK,$O25)),"")</f>
      </c>
      <c r="O25" s="14">
        <f>MATCH(true,INDEX(ihraci,$O24+1):ehraci,0)+$O24</f>
      </c>
    </row>
    <row r="26">
      <c r="A26" s="95">
        <v>36420</v>
      </c>
      <c r="B26" s="93" t="s">
        <v>16277</v>
      </c>
      <c r="C26" s="93" t="s">
        <v>1446</v>
      </c>
      <c r="D26" s="95">
        <v>1537</v>
      </c>
      <c r="G26" s="95">
        <v>0</v>
      </c>
      <c r="H26" s="93" t="s">
        <v>8976</v>
      </c>
      <c r="I26" s="93" t="s">
        <v>23890</v>
      </c>
      <c r="J26" s="93" t="s">
        <v>20910</v>
      </c>
      <c r="K26" s="93" t="s">
        <v>16315</v>
      </c>
      <c r="L26" s="14">
        <f>AND(vyberHrace&lt;&gt;"",ISNUMBER(SEARCH(vyberHrace,$B26)))</f>
      </c>
      <c r="M26" s="14">
        <f>AND($I26=MID(kododd,1,2),$J26=MID(kododd,3,3))</f>
      </c>
      <c r="N26" s="14">
        <f>IF(ISNUMBER($O26),CONCATENATE(INDEX(RokNar,$O26)," ",INDEX(Jmeno,$O26)," ",INDEX(Ev_c_LOK,$O26)),"")</f>
      </c>
      <c r="O26" s="14">
        <f>MATCH(true,INDEX(ihraci,$O25+1):ehraci,0)+$O25</f>
      </c>
    </row>
    <row r="27">
      <c r="A27" s="95">
        <v>58939</v>
      </c>
      <c r="B27" s="93" t="s">
        <v>25401</v>
      </c>
      <c r="C27" s="93" t="s">
        <v>1422</v>
      </c>
      <c r="F27" s="95">
        <v>23775041</v>
      </c>
      <c r="G27" s="95">
        <v>0</v>
      </c>
      <c r="H27" s="93" t="s">
        <v>8976</v>
      </c>
      <c r="I27" s="93" t="s">
        <v>23890</v>
      </c>
      <c r="J27" s="93" t="s">
        <v>21011</v>
      </c>
      <c r="K27" s="93" t="s">
        <v>1494</v>
      </c>
      <c r="L27" s="14">
        <f>AND(vyberHrace&lt;&gt;"",ISNUMBER(SEARCH(vyberHrace,$B27)))</f>
      </c>
      <c r="M27" s="14">
        <f>AND($I27=MID(kododd,1,2),$J27=MID(kododd,3,3))</f>
      </c>
      <c r="N27" s="14">
        <f>IF(ISNUMBER($O27),CONCATENATE(INDEX(RokNar,$O27)," ",INDEX(Jmeno,$O27)," ",INDEX(Ev_c_LOK,$O27)),"")</f>
      </c>
      <c r="O27" s="14">
        <f>MATCH(true,INDEX(ihraci,$O26+1):ehraci,0)+$O26</f>
      </c>
    </row>
    <row r="28">
      <c r="A28" s="95">
        <v>59094</v>
      </c>
      <c r="B28" s="93" t="s">
        <v>25541</v>
      </c>
      <c r="C28" s="93" t="s">
        <v>1420</v>
      </c>
      <c r="F28" s="95">
        <v>23778610</v>
      </c>
      <c r="G28" s="95">
        <v>250</v>
      </c>
      <c r="H28" s="93" t="s">
        <v>8976</v>
      </c>
      <c r="I28" s="93" t="s">
        <v>23890</v>
      </c>
      <c r="J28" s="93" t="s">
        <v>20899</v>
      </c>
      <c r="K28" s="93" t="s">
        <v>21373</v>
      </c>
      <c r="L28" s="14">
        <f>AND(vyberHrace&lt;&gt;"",ISNUMBER(SEARCH(vyberHrace,$B28)))</f>
      </c>
      <c r="M28" s="14">
        <f>AND($I28=MID(kododd,1,2),$J28=MID(kododd,3,3))</f>
      </c>
      <c r="N28" s="14">
        <f>IF(ISNUMBER($O28),CONCATENATE(INDEX(RokNar,$O28)," ",INDEX(Jmeno,$O28)," ",INDEX(Ev_c_LOK,$O28)),"")</f>
      </c>
      <c r="O28" s="14">
        <f>MATCH(true,INDEX(ihraci,$O27+1):ehraci,0)+$O27</f>
      </c>
    </row>
    <row r="29">
      <c r="A29" s="95">
        <v>37017</v>
      </c>
      <c r="B29" s="93" t="s">
        <v>17787</v>
      </c>
      <c r="C29" s="93" t="s">
        <v>1399</v>
      </c>
      <c r="D29" s="95">
        <v>2153</v>
      </c>
      <c r="E29" s="95">
        <v>2162</v>
      </c>
      <c r="F29" s="95">
        <v>357790</v>
      </c>
      <c r="G29" s="95">
        <v>250</v>
      </c>
      <c r="H29" s="93" t="s">
        <v>8976</v>
      </c>
      <c r="I29" s="93" t="s">
        <v>23890</v>
      </c>
      <c r="J29" s="93" t="s">
        <v>20899</v>
      </c>
      <c r="K29" s="93" t="s">
        <v>21373</v>
      </c>
      <c r="L29" s="14">
        <f>AND(vyberHrace&lt;&gt;"",ISNUMBER(SEARCH(vyberHrace,$B29)))</f>
      </c>
      <c r="M29" s="14">
        <f>AND($I29=MID(kododd,1,2),$J29=MID(kododd,3,3))</f>
      </c>
      <c r="N29" s="14">
        <f>IF(ISNUMBER($O29),CONCATENATE(INDEX(RokNar,$O29)," ",INDEX(Jmeno,$O29)," ",INDEX(Ev_c_LOK,$O29)),"")</f>
      </c>
      <c r="O29" s="14">
        <f>MATCH(true,INDEX(ihraci,$O28+1):ehraci,0)+$O28</f>
      </c>
    </row>
    <row r="30">
      <c r="A30" s="95">
        <v>57828</v>
      </c>
      <c r="B30" s="93" t="s">
        <v>24379</v>
      </c>
      <c r="C30" s="93" t="s">
        <v>1412</v>
      </c>
      <c r="G30" s="95">
        <v>250</v>
      </c>
      <c r="H30" s="93" t="s">
        <v>8976</v>
      </c>
      <c r="I30" s="93" t="s">
        <v>23890</v>
      </c>
      <c r="J30" s="93" t="s">
        <v>26214</v>
      </c>
      <c r="K30" s="93" t="s">
        <v>26215</v>
      </c>
      <c r="L30" s="14">
        <f>AND(vyberHrace&lt;&gt;"",ISNUMBER(SEARCH(vyberHrace,$B30)))</f>
      </c>
      <c r="M30" s="14">
        <f>AND($I30=MID(kododd,1,2),$J30=MID(kododd,3,3))</f>
      </c>
      <c r="N30" s="14">
        <f>IF(ISNUMBER($O30),CONCATENATE(INDEX(RokNar,$O30)," ",INDEX(Jmeno,$O30)," ",INDEX(Ev_c_LOK,$O30)),"")</f>
      </c>
      <c r="O30" s="14">
        <f>MATCH(true,INDEX(ihraci,$O29+1):ehraci,0)+$O29</f>
      </c>
    </row>
    <row r="31">
      <c r="A31" s="95">
        <v>54743</v>
      </c>
      <c r="B31" s="93" t="s">
        <v>2579</v>
      </c>
      <c r="C31" s="93" t="s">
        <v>1424</v>
      </c>
      <c r="G31" s="95">
        <v>0</v>
      </c>
      <c r="H31" s="93" t="s">
        <v>8976</v>
      </c>
      <c r="I31" s="93" t="s">
        <v>23890</v>
      </c>
      <c r="J31" s="93" t="s">
        <v>21011</v>
      </c>
      <c r="K31" s="93" t="s">
        <v>1494</v>
      </c>
      <c r="L31" s="14">
        <f>AND(vyberHrace&lt;&gt;"",ISNUMBER(SEARCH(vyberHrace,$B31)))</f>
      </c>
      <c r="M31" s="14">
        <f>AND($I31=MID(kododd,1,2),$J31=MID(kododd,3,3))</f>
      </c>
      <c r="N31" s="14">
        <f>IF(ISNUMBER($O31),CONCATENATE(INDEX(RokNar,$O31)," ",INDEX(Jmeno,$O31)," ",INDEX(Ev_c_LOK,$O31)),"")</f>
      </c>
      <c r="O31" s="14">
        <f>MATCH(true,INDEX(ihraci,$O30+1):ehraci,0)+$O30</f>
      </c>
    </row>
    <row r="32">
      <c r="A32" s="95">
        <v>47472</v>
      </c>
      <c r="B32" s="93" t="s">
        <v>16368</v>
      </c>
      <c r="C32" s="93" t="s">
        <v>1416</v>
      </c>
      <c r="D32" s="95">
        <v>2068</v>
      </c>
      <c r="E32" s="95">
        <v>2150</v>
      </c>
      <c r="F32" s="95">
        <v>23718749</v>
      </c>
      <c r="G32" s="95">
        <v>250</v>
      </c>
      <c r="H32" s="93" t="s">
        <v>8976</v>
      </c>
      <c r="I32" s="93" t="s">
        <v>23890</v>
      </c>
      <c r="J32" s="93" t="s">
        <v>20858</v>
      </c>
      <c r="K32" s="93" t="s">
        <v>20407</v>
      </c>
      <c r="L32" s="14">
        <f>AND(vyberHrace&lt;&gt;"",ISNUMBER(SEARCH(vyberHrace,$B32)))</f>
      </c>
      <c r="M32" s="14">
        <f>AND($I32=MID(kododd,1,2),$J32=MID(kododd,3,3))</f>
      </c>
      <c r="N32" s="14">
        <f>IF(ISNUMBER($O32),CONCATENATE(INDEX(RokNar,$O32)," ",INDEX(Jmeno,$O32)," ",INDEX(Ev_c_LOK,$O32)),"")</f>
      </c>
      <c r="O32" s="14">
        <f>MATCH(true,INDEX(ihraci,$O31+1):ehraci,0)+$O31</f>
      </c>
    </row>
    <row r="33">
      <c r="A33" s="95">
        <v>22257</v>
      </c>
      <c r="B33" s="93" t="s">
        <v>12766</v>
      </c>
      <c r="C33" s="93" t="s">
        <v>1464</v>
      </c>
      <c r="D33" s="95">
        <v>1250</v>
      </c>
      <c r="G33" s="95">
        <v>0</v>
      </c>
      <c r="H33" s="93" t="s">
        <v>8976</v>
      </c>
      <c r="I33" s="93" t="s">
        <v>23890</v>
      </c>
      <c r="J33" s="93" t="s">
        <v>20870</v>
      </c>
      <c r="K33" s="93" t="s">
        <v>19858</v>
      </c>
      <c r="L33" s="14">
        <f>AND(vyberHrace&lt;&gt;"",ISNUMBER(SEARCH(vyberHrace,$B33)))</f>
      </c>
      <c r="M33" s="14">
        <f>AND($I33=MID(kododd,1,2),$J33=MID(kododd,3,3))</f>
      </c>
      <c r="N33" s="14">
        <f>IF(ISNUMBER($O33),CONCATENATE(INDEX(RokNar,$O33)," ",INDEX(Jmeno,$O33)," ",INDEX(Ev_c_LOK,$O33)),"")</f>
      </c>
      <c r="O33" s="14">
        <f>MATCH(true,INDEX(ihraci,$O32+1):ehraci,0)+$O32</f>
      </c>
    </row>
    <row r="34">
      <c r="A34" s="95">
        <v>54273</v>
      </c>
      <c r="B34" s="93" t="s">
        <v>5562</v>
      </c>
      <c r="C34" s="93" t="s">
        <v>1450</v>
      </c>
      <c r="D34" s="95">
        <v>1457</v>
      </c>
      <c r="E34" s="95">
        <v>1588</v>
      </c>
      <c r="F34" s="95">
        <v>23750804</v>
      </c>
      <c r="G34" s="95">
        <v>250</v>
      </c>
      <c r="H34" s="93" t="s">
        <v>8976</v>
      </c>
      <c r="I34" s="93" t="s">
        <v>23890</v>
      </c>
      <c r="J34" s="93" t="s">
        <v>20870</v>
      </c>
      <c r="K34" s="93" t="s">
        <v>19858</v>
      </c>
      <c r="L34" s="14">
        <f>AND(vyberHrace&lt;&gt;"",ISNUMBER(SEARCH(vyberHrace,$B34)))</f>
      </c>
      <c r="M34" s="14">
        <f>AND($I34=MID(kododd,1,2),$J34=MID(kododd,3,3))</f>
      </c>
      <c r="N34" s="14">
        <f>IF(ISNUMBER($O34),CONCATENATE(INDEX(RokNar,$O34)," ",INDEX(Jmeno,$O34)," ",INDEX(Ev_c_LOK,$O34)),"")</f>
      </c>
      <c r="O34" s="14">
        <f>MATCH(true,INDEX(ihraci,$O33+1):ehraci,0)+$O33</f>
      </c>
    </row>
    <row r="35">
      <c r="A35" s="95">
        <v>53525</v>
      </c>
      <c r="B35" s="93" t="s">
        <v>20026</v>
      </c>
      <c r="C35" s="93" t="s">
        <v>1400</v>
      </c>
      <c r="D35" s="95">
        <v>1403</v>
      </c>
      <c r="E35" s="95">
        <v>1579</v>
      </c>
      <c r="F35" s="95">
        <v>23744952</v>
      </c>
      <c r="G35" s="95">
        <v>250</v>
      </c>
      <c r="H35" s="93" t="s">
        <v>8976</v>
      </c>
      <c r="I35" s="93" t="s">
        <v>23890</v>
      </c>
      <c r="J35" s="93" t="s">
        <v>20931</v>
      </c>
      <c r="K35" s="93" t="s">
        <v>19878</v>
      </c>
      <c r="L35" s="14">
        <f>AND(vyberHrace&lt;&gt;"",ISNUMBER(SEARCH(vyberHrace,$B35)))</f>
      </c>
      <c r="M35" s="14">
        <f>AND($I35=MID(kododd,1,2),$J35=MID(kododd,3,3))</f>
      </c>
      <c r="N35" s="14">
        <f>IF(ISNUMBER($O35),CONCATENATE(INDEX(RokNar,$O35)," ",INDEX(Jmeno,$O35)," ",INDEX(Ev_c_LOK,$O35)),"")</f>
      </c>
      <c r="O35" s="14">
        <f>MATCH(true,INDEX(ihraci,$O34+1):ehraci,0)+$O34</f>
      </c>
    </row>
    <row r="36">
      <c r="A36" s="95">
        <v>63035</v>
      </c>
      <c r="B36" s="93" t="s">
        <v>28588</v>
      </c>
      <c r="C36" s="93" t="s">
        <v>1424</v>
      </c>
      <c r="F36" s="95">
        <v>571002235</v>
      </c>
      <c r="G36" s="95">
        <v>250</v>
      </c>
      <c r="H36" s="93" t="s">
        <v>8976</v>
      </c>
      <c r="I36" s="93" t="s">
        <v>23890</v>
      </c>
      <c r="J36" s="93" t="s">
        <v>20860</v>
      </c>
      <c r="K36" s="93" t="s">
        <v>12768</v>
      </c>
      <c r="L36" s="14">
        <f>AND(vyberHrace&lt;&gt;"",ISNUMBER(SEARCH(vyberHrace,$B36)))</f>
      </c>
      <c r="M36" s="14">
        <f>AND($I36=MID(kododd,1,2),$J36=MID(kododd,3,3))</f>
      </c>
      <c r="N36" s="14">
        <f>IF(ISNUMBER($O36),CONCATENATE(INDEX(RokNar,$O36)," ",INDEX(Jmeno,$O36)," ",INDEX(Ev_c_LOK,$O36)),"")</f>
      </c>
      <c r="O36" s="14">
        <f>MATCH(true,INDEX(ihraci,$O35+1):ehraci,0)+$O35</f>
      </c>
    </row>
    <row r="37">
      <c r="A37" s="95">
        <v>52834</v>
      </c>
      <c r="B37" s="93" t="s">
        <v>1823</v>
      </c>
      <c r="C37" s="93" t="s">
        <v>1439</v>
      </c>
      <c r="E37" s="95">
        <v>1792</v>
      </c>
      <c r="F37" s="95">
        <v>23741406</v>
      </c>
      <c r="G37" s="95">
        <v>0</v>
      </c>
      <c r="H37" s="93" t="s">
        <v>8976</v>
      </c>
      <c r="I37" s="93" t="s">
        <v>23890</v>
      </c>
      <c r="J37" s="93" t="s">
        <v>20932</v>
      </c>
      <c r="K37" s="93" t="s">
        <v>9421</v>
      </c>
      <c r="L37" s="14">
        <f>AND(vyberHrace&lt;&gt;"",ISNUMBER(SEARCH(vyberHrace,$B37)))</f>
      </c>
      <c r="M37" s="14">
        <f>AND($I37=MID(kododd,1,2),$J37=MID(kododd,3,3))</f>
      </c>
      <c r="N37" s="14">
        <f>IF(ISNUMBER($O37),CONCATENATE(INDEX(RokNar,$O37)," ",INDEX(Jmeno,$O37)," ",INDEX(Ev_c_LOK,$O37)),"")</f>
      </c>
      <c r="O37" s="14">
        <f>MATCH(true,INDEX(ihraci,$O36+1):ehraci,0)+$O36</f>
      </c>
    </row>
    <row r="38">
      <c r="A38" s="95">
        <v>58835</v>
      </c>
      <c r="B38" s="93" t="s">
        <v>25307</v>
      </c>
      <c r="C38" s="93" t="s">
        <v>1438</v>
      </c>
      <c r="G38" s="95">
        <v>250</v>
      </c>
      <c r="H38" s="93" t="s">
        <v>8976</v>
      </c>
      <c r="I38" s="93" t="s">
        <v>23890</v>
      </c>
      <c r="J38" s="93" t="s">
        <v>23414</v>
      </c>
      <c r="K38" s="93" t="s">
        <v>25275</v>
      </c>
      <c r="L38" s="14">
        <f>AND(vyberHrace&lt;&gt;"",ISNUMBER(SEARCH(vyberHrace,$B38)))</f>
      </c>
      <c r="M38" s="14">
        <f>AND($I38=MID(kododd,1,2),$J38=MID(kododd,3,3))</f>
      </c>
      <c r="N38" s="14">
        <f>IF(ISNUMBER($O38),CONCATENATE(INDEX(RokNar,$O38)," ",INDEX(Jmeno,$O38)," ",INDEX(Ev_c_LOK,$O38)),"")</f>
      </c>
      <c r="O38" s="14">
        <f>MATCH(true,INDEX(ihraci,$O37+1):ehraci,0)+$O37</f>
      </c>
    </row>
    <row r="39">
      <c r="A39" s="95">
        <v>36939</v>
      </c>
      <c r="B39" s="93" t="s">
        <v>17776</v>
      </c>
      <c r="C39" s="93" t="s">
        <v>1399</v>
      </c>
      <c r="D39" s="95">
        <v>2018</v>
      </c>
      <c r="E39" s="95">
        <v>2030</v>
      </c>
      <c r="F39" s="95">
        <v>363847</v>
      </c>
      <c r="G39" s="95">
        <v>250</v>
      </c>
      <c r="H39" s="93" t="s">
        <v>8976</v>
      </c>
      <c r="I39" s="93" t="s">
        <v>23890</v>
      </c>
      <c r="J39" s="93" t="s">
        <v>20843</v>
      </c>
      <c r="K39" s="93" t="s">
        <v>19862</v>
      </c>
      <c r="L39" s="14">
        <f>AND(vyberHrace&lt;&gt;"",ISNUMBER(SEARCH(vyberHrace,$B39)))</f>
      </c>
      <c r="M39" s="14">
        <f>AND($I39=MID(kododd,1,2),$J39=MID(kododd,3,3))</f>
      </c>
      <c r="N39" s="14">
        <f>IF(ISNUMBER($O39),CONCATENATE(INDEX(RokNar,$O39)," ",INDEX(Jmeno,$O39)," ",INDEX(Ev_c_LOK,$O39)),"")</f>
      </c>
      <c r="O39" s="14">
        <f>MATCH(true,INDEX(ihraci,$O38+1):ehraci,0)+$O38</f>
      </c>
    </row>
    <row r="40">
      <c r="A40" s="95">
        <v>45111</v>
      </c>
      <c r="B40" s="93" t="s">
        <v>10468</v>
      </c>
      <c r="C40" s="93" t="s">
        <v>1400</v>
      </c>
      <c r="D40" s="95">
        <v>1434</v>
      </c>
      <c r="E40" s="95">
        <v>1567</v>
      </c>
      <c r="F40" s="95">
        <v>393657</v>
      </c>
      <c r="G40" s="95">
        <v>0</v>
      </c>
      <c r="H40" s="93" t="s">
        <v>8976</v>
      </c>
      <c r="I40" s="93" t="s">
        <v>23890</v>
      </c>
      <c r="J40" s="93" t="s">
        <v>20843</v>
      </c>
      <c r="K40" s="93" t="s">
        <v>19862</v>
      </c>
      <c r="L40" s="14">
        <f>AND(vyberHrace&lt;&gt;"",ISNUMBER(SEARCH(vyberHrace,$B40)))</f>
      </c>
      <c r="M40" s="14">
        <f>AND($I40=MID(kododd,1,2),$J40=MID(kododd,3,3))</f>
      </c>
      <c r="N40" s="14">
        <f>IF(ISNUMBER($O40),CONCATENATE(INDEX(RokNar,$O40)," ",INDEX(Jmeno,$O40)," ",INDEX(Ev_c_LOK,$O40)),"")</f>
      </c>
      <c r="O40" s="14">
        <f>MATCH(true,INDEX(ihraci,$O39+1):ehraci,0)+$O39</f>
      </c>
    </row>
    <row r="41">
      <c r="A41" s="95">
        <v>62206</v>
      </c>
      <c r="B41" s="93" t="s">
        <v>28396</v>
      </c>
      <c r="C41" s="93" t="s">
        <v>1412</v>
      </c>
      <c r="D41" s="95">
        <v>1212</v>
      </c>
      <c r="F41" s="95">
        <v>571002944</v>
      </c>
      <c r="G41" s="95">
        <v>250</v>
      </c>
      <c r="H41" s="93" t="s">
        <v>8976</v>
      </c>
      <c r="I41" s="93" t="s">
        <v>23890</v>
      </c>
      <c r="J41" s="93" t="s">
        <v>20881</v>
      </c>
      <c r="K41" s="93" t="s">
        <v>26140</v>
      </c>
      <c r="L41" s="14">
        <f>AND(vyberHrace&lt;&gt;"",ISNUMBER(SEARCH(vyberHrace,$B41)))</f>
      </c>
      <c r="M41" s="14">
        <f>AND($I41=MID(kododd,1,2),$J41=MID(kododd,3,3))</f>
      </c>
      <c r="N41" s="14">
        <f>IF(ISNUMBER($O41),CONCATENATE(INDEX(RokNar,$O41)," ",INDEX(Jmeno,$O41)," ",INDEX(Ev_c_LOK,$O41)),"")</f>
      </c>
      <c r="O41" s="14">
        <f>MATCH(true,INDEX(ihraci,$O40+1):ehraci,0)+$O40</f>
      </c>
    </row>
    <row r="42">
      <c r="A42" s="95">
        <v>667</v>
      </c>
      <c r="B42" s="93" t="s">
        <v>19683</v>
      </c>
      <c r="C42" s="93" t="s">
        <v>1401</v>
      </c>
      <c r="D42" s="95">
        <v>1941</v>
      </c>
      <c r="E42" s="95">
        <v>2013</v>
      </c>
      <c r="F42" s="95">
        <v>302120</v>
      </c>
      <c r="G42" s="95">
        <v>250</v>
      </c>
      <c r="H42" s="93" t="s">
        <v>8976</v>
      </c>
      <c r="I42" s="93" t="s">
        <v>23890</v>
      </c>
      <c r="J42" s="93" t="s">
        <v>20843</v>
      </c>
      <c r="K42" s="93" t="s">
        <v>19862</v>
      </c>
      <c r="L42" s="14">
        <f>AND(vyberHrace&lt;&gt;"",ISNUMBER(SEARCH(vyberHrace,$B42)))</f>
      </c>
      <c r="M42" s="14">
        <f>AND($I42=MID(kododd,1,2),$J42=MID(kododd,3,3))</f>
      </c>
      <c r="N42" s="14">
        <f>IF(ISNUMBER($O42),CONCATENATE(INDEX(RokNar,$O42)," ",INDEX(Jmeno,$O42)," ",INDEX(Ev_c_LOK,$O42)),"")</f>
      </c>
      <c r="O42" s="14">
        <f>MATCH(true,INDEX(ihraci,$O41+1):ehraci,0)+$O41</f>
      </c>
    </row>
    <row r="43">
      <c r="A43" s="95">
        <v>43841</v>
      </c>
      <c r="B43" s="93" t="s">
        <v>15090</v>
      </c>
      <c r="C43" s="93" t="s">
        <v>1436</v>
      </c>
      <c r="D43" s="95">
        <v>1962</v>
      </c>
      <c r="E43" s="95">
        <v>1938</v>
      </c>
      <c r="F43" s="95">
        <v>385867</v>
      </c>
      <c r="G43" s="95">
        <v>0</v>
      </c>
      <c r="H43" s="93" t="s">
        <v>8976</v>
      </c>
      <c r="I43" s="93" t="s">
        <v>23890</v>
      </c>
      <c r="J43" s="93" t="s">
        <v>20870</v>
      </c>
      <c r="K43" s="93" t="s">
        <v>19858</v>
      </c>
      <c r="L43" s="14">
        <f>AND(vyberHrace&lt;&gt;"",ISNUMBER(SEARCH(vyberHrace,$B43)))</f>
      </c>
      <c r="M43" s="14">
        <f>AND($I43=MID(kododd,1,2),$J43=MID(kododd,3,3))</f>
      </c>
      <c r="N43" s="14">
        <f>IF(ISNUMBER($O43),CONCATENATE(INDEX(RokNar,$O43)," ",INDEX(Jmeno,$O43)," ",INDEX(Ev_c_LOK,$O43)),"")</f>
      </c>
      <c r="O43" s="14">
        <f>MATCH(true,INDEX(ihraci,$O42+1):ehraci,0)+$O42</f>
      </c>
    </row>
    <row r="44">
      <c r="A44" s="95">
        <v>62610</v>
      </c>
      <c r="B44" s="93" t="s">
        <v>28589</v>
      </c>
      <c r="C44" s="93" t="s">
        <v>3255</v>
      </c>
      <c r="F44" s="95">
        <v>23791403</v>
      </c>
      <c r="G44" s="95">
        <v>250</v>
      </c>
      <c r="H44" s="93" t="s">
        <v>8976</v>
      </c>
      <c r="I44" s="93" t="s">
        <v>23890</v>
      </c>
      <c r="J44" s="93" t="s">
        <v>20971</v>
      </c>
      <c r="K44" s="93" t="s">
        <v>16300</v>
      </c>
      <c r="L44" s="14">
        <f>AND(vyberHrace&lt;&gt;"",ISNUMBER(SEARCH(vyberHrace,$B44)))</f>
      </c>
      <c r="M44" s="14">
        <f>AND($I44=MID(kododd,1,2),$J44=MID(kododd,3,3))</f>
      </c>
      <c r="N44" s="14">
        <f>IF(ISNUMBER($O44),CONCATENATE(INDEX(RokNar,$O44)," ",INDEX(Jmeno,$O44)," ",INDEX(Ev_c_LOK,$O44)),"")</f>
      </c>
      <c r="O44" s="14">
        <f>MATCH(true,INDEX(ihraci,$O43+1):ehraci,0)+$O43</f>
      </c>
    </row>
    <row r="45">
      <c r="A45" s="95">
        <v>49882</v>
      </c>
      <c r="B45" s="93" t="s">
        <v>12659</v>
      </c>
      <c r="C45" s="93" t="s">
        <v>1410</v>
      </c>
      <c r="D45" s="95">
        <v>1100</v>
      </c>
      <c r="F45" s="95">
        <v>23731320</v>
      </c>
      <c r="G45" s="95">
        <v>0</v>
      </c>
      <c r="H45" s="93" t="s">
        <v>8976</v>
      </c>
      <c r="I45" s="93" t="s">
        <v>23890</v>
      </c>
      <c r="J45" s="93" t="s">
        <v>20915</v>
      </c>
      <c r="K45" s="93" t="s">
        <v>12637</v>
      </c>
      <c r="L45" s="14">
        <f>AND(vyberHrace&lt;&gt;"",ISNUMBER(SEARCH(vyberHrace,$B45)))</f>
      </c>
      <c r="M45" s="14">
        <f>AND($I45=MID(kododd,1,2),$J45=MID(kododd,3,3))</f>
      </c>
      <c r="N45" s="14">
        <f>IF(ISNUMBER($O45),CONCATENATE(INDEX(RokNar,$O45)," ",INDEX(Jmeno,$O45)," ",INDEX(Ev_c_LOK,$O45)),"")</f>
      </c>
      <c r="O45" s="14">
        <f>MATCH(true,INDEX(ihraci,$O44+1):ehraci,0)+$O44</f>
      </c>
    </row>
    <row r="46">
      <c r="A46" s="95">
        <v>13943</v>
      </c>
      <c r="B46" s="93" t="s">
        <v>11684</v>
      </c>
      <c r="C46" s="93" t="s">
        <v>1449</v>
      </c>
      <c r="D46" s="95">
        <v>1865</v>
      </c>
      <c r="E46" s="95">
        <v>1917</v>
      </c>
      <c r="F46" s="95">
        <v>380652</v>
      </c>
      <c r="G46" s="95">
        <v>0</v>
      </c>
      <c r="H46" s="93" t="s">
        <v>8976</v>
      </c>
      <c r="I46" s="93" t="s">
        <v>23890</v>
      </c>
      <c r="J46" s="93" t="s">
        <v>20897</v>
      </c>
      <c r="K46" s="93" t="s">
        <v>9426</v>
      </c>
      <c r="L46" s="14">
        <f>AND(vyberHrace&lt;&gt;"",ISNUMBER(SEARCH(vyberHrace,$B46)))</f>
      </c>
      <c r="M46" s="14">
        <f>AND($I46=MID(kododd,1,2),$J46=MID(kododd,3,3))</f>
      </c>
      <c r="N46" s="14">
        <f>IF(ISNUMBER($O46),CONCATENATE(INDEX(RokNar,$O46)," ",INDEX(Jmeno,$O46)," ",INDEX(Ev_c_LOK,$O46)),"")</f>
      </c>
      <c r="O46" s="14">
        <f>MATCH(true,INDEX(ihraci,$O45+1):ehraci,0)+$O45</f>
      </c>
    </row>
    <row r="47">
      <c r="A47" s="95">
        <v>44675</v>
      </c>
      <c r="B47" s="93" t="s">
        <v>20453</v>
      </c>
      <c r="C47" s="93" t="s">
        <v>1402</v>
      </c>
      <c r="G47" s="95">
        <v>0</v>
      </c>
      <c r="H47" s="93" t="s">
        <v>8976</v>
      </c>
      <c r="I47" s="93" t="s">
        <v>23890</v>
      </c>
      <c r="J47" s="93" t="s">
        <v>20843</v>
      </c>
      <c r="K47" s="93" t="s">
        <v>19862</v>
      </c>
      <c r="L47" s="14">
        <f>AND(vyberHrace&lt;&gt;"",ISNUMBER(SEARCH(vyberHrace,$B47)))</f>
      </c>
      <c r="M47" s="14">
        <f>AND($I47=MID(kododd,1,2),$J47=MID(kododd,3,3))</f>
      </c>
      <c r="N47" s="14">
        <f>IF(ISNUMBER($O47),CONCATENATE(INDEX(RokNar,$O47)," ",INDEX(Jmeno,$O47)," ",INDEX(Ev_c_LOK,$O47)),"")</f>
      </c>
      <c r="O47" s="14">
        <f>MATCH(true,INDEX(ihraci,$O46+1):ehraci,0)+$O46</f>
      </c>
    </row>
    <row r="48">
      <c r="A48" s="95">
        <v>53120</v>
      </c>
      <c r="B48" s="93" t="s">
        <v>20029</v>
      </c>
      <c r="C48" s="93" t="s">
        <v>1402</v>
      </c>
      <c r="G48" s="95">
        <v>0</v>
      </c>
      <c r="H48" s="93" t="s">
        <v>8976</v>
      </c>
      <c r="I48" s="93" t="s">
        <v>23890</v>
      </c>
      <c r="J48" s="93" t="s">
        <v>3580</v>
      </c>
      <c r="K48" s="93" t="s">
        <v>6721</v>
      </c>
      <c r="L48" s="14">
        <f>AND(vyberHrace&lt;&gt;"",ISNUMBER(SEARCH(vyberHrace,$B48)))</f>
      </c>
      <c r="M48" s="14">
        <f>AND($I48=MID(kododd,1,2),$J48=MID(kododd,3,3))</f>
      </c>
      <c r="N48" s="14">
        <f>IF(ISNUMBER($O48),CONCATENATE(INDEX(RokNar,$O48)," ",INDEX(Jmeno,$O48)," ",INDEX(Ev_c_LOK,$O48)),"")</f>
      </c>
      <c r="O48" s="14">
        <f>MATCH(true,INDEX(ihraci,$O47+1):ehraci,0)+$O47</f>
      </c>
    </row>
    <row r="49">
      <c r="A49" s="95">
        <v>38015</v>
      </c>
      <c r="B49" s="93" t="s">
        <v>9446</v>
      </c>
      <c r="C49" s="93" t="s">
        <v>1460</v>
      </c>
      <c r="G49" s="95">
        <v>0</v>
      </c>
      <c r="H49" s="93" t="s">
        <v>8976</v>
      </c>
      <c r="I49" s="93" t="s">
        <v>23890</v>
      </c>
      <c r="J49" s="93" t="s">
        <v>20870</v>
      </c>
      <c r="K49" s="93" t="s">
        <v>19858</v>
      </c>
      <c r="L49" s="14">
        <f>AND(vyberHrace&lt;&gt;"",ISNUMBER(SEARCH(vyberHrace,$B49)))</f>
      </c>
      <c r="M49" s="14">
        <f>AND($I49=MID(kododd,1,2),$J49=MID(kododd,3,3))</f>
      </c>
      <c r="N49" s="14">
        <f>IF(ISNUMBER($O49),CONCATENATE(INDEX(RokNar,$O49)," ",INDEX(Jmeno,$O49)," ",INDEX(Ev_c_LOK,$O49)),"")</f>
      </c>
      <c r="O49" s="14">
        <f>MATCH(true,INDEX(ihraci,$O48+1):ehraci,0)+$O48</f>
      </c>
    </row>
    <row r="50">
      <c r="A50" s="95">
        <v>56764</v>
      </c>
      <c r="B50" s="93" t="s">
        <v>24170</v>
      </c>
      <c r="C50" s="93" t="s">
        <v>1406</v>
      </c>
      <c r="G50" s="95">
        <v>0</v>
      </c>
      <c r="H50" s="93" t="s">
        <v>8976</v>
      </c>
      <c r="I50" s="93" t="s">
        <v>23890</v>
      </c>
      <c r="J50" s="93" t="s">
        <v>20843</v>
      </c>
      <c r="K50" s="93" t="s">
        <v>19862</v>
      </c>
      <c r="L50" s="14">
        <f>AND(vyberHrace&lt;&gt;"",ISNUMBER(SEARCH(vyberHrace,$B50)))</f>
      </c>
      <c r="M50" s="14">
        <f>AND($I50=MID(kododd,1,2),$J50=MID(kododd,3,3))</f>
      </c>
      <c r="N50" s="14">
        <f>IF(ISNUMBER($O50),CONCATENATE(INDEX(RokNar,$O50)," ",INDEX(Jmeno,$O50)," ",INDEX(Ev_c_LOK,$O50)),"")</f>
      </c>
      <c r="O50" s="14">
        <f>MATCH(true,INDEX(ihraci,$O49+1):ehraci,0)+$O49</f>
      </c>
    </row>
    <row r="51">
      <c r="A51" s="95">
        <v>42199</v>
      </c>
      <c r="B51" s="93" t="s">
        <v>11495</v>
      </c>
      <c r="C51" s="93" t="s">
        <v>1429</v>
      </c>
      <c r="D51" s="95">
        <v>1580</v>
      </c>
      <c r="G51" s="95">
        <v>250</v>
      </c>
      <c r="H51" s="93" t="s">
        <v>8976</v>
      </c>
      <c r="I51" s="93" t="s">
        <v>23890</v>
      </c>
      <c r="J51" s="93" t="s">
        <v>20893</v>
      </c>
      <c r="K51" s="93" t="s">
        <v>11825</v>
      </c>
      <c r="L51" s="14">
        <f>AND(vyberHrace&lt;&gt;"",ISNUMBER(SEARCH(vyberHrace,$B51)))</f>
      </c>
      <c r="M51" s="14">
        <f>AND($I51=MID(kododd,1,2),$J51=MID(kododd,3,3))</f>
      </c>
      <c r="N51" s="14">
        <f>IF(ISNUMBER($O51),CONCATENATE(INDEX(RokNar,$O51)," ",INDEX(Jmeno,$O51)," ",INDEX(Ev_c_LOK,$O51)),"")</f>
      </c>
      <c r="O51" s="14">
        <f>MATCH(true,INDEX(ihraci,$O50+1):ehraci,0)+$O50</f>
      </c>
    </row>
    <row r="52">
      <c r="A52" s="95">
        <v>37693</v>
      </c>
      <c r="B52" s="93" t="s">
        <v>11549</v>
      </c>
      <c r="C52" s="93" t="s">
        <v>1430</v>
      </c>
      <c r="D52" s="95">
        <v>1151</v>
      </c>
      <c r="E52" s="95">
        <v>1474</v>
      </c>
      <c r="F52" s="95">
        <v>385905</v>
      </c>
      <c r="G52" s="95">
        <v>250</v>
      </c>
      <c r="H52" s="93" t="s">
        <v>8976</v>
      </c>
      <c r="I52" s="93" t="s">
        <v>23890</v>
      </c>
      <c r="J52" s="93" t="s">
        <v>20931</v>
      </c>
      <c r="K52" s="93" t="s">
        <v>19878</v>
      </c>
      <c r="L52" s="14">
        <f>AND(vyberHrace&lt;&gt;"",ISNUMBER(SEARCH(vyberHrace,$B52)))</f>
      </c>
      <c r="M52" s="14">
        <f>AND($I52=MID(kododd,1,2),$J52=MID(kododd,3,3))</f>
      </c>
      <c r="N52" s="14">
        <f>IF(ISNUMBER($O52),CONCATENATE(INDEX(RokNar,$O52)," ",INDEX(Jmeno,$O52)," ",INDEX(Ev_c_LOK,$O52)),"")</f>
      </c>
      <c r="O52" s="14">
        <f>MATCH(true,INDEX(ihraci,$O51+1):ehraci,0)+$O51</f>
      </c>
    </row>
    <row r="53">
      <c r="A53" s="95">
        <v>59281</v>
      </c>
      <c r="B53" s="93" t="s">
        <v>25707</v>
      </c>
      <c r="C53" s="93" t="s">
        <v>1450</v>
      </c>
      <c r="G53" s="95">
        <v>0</v>
      </c>
      <c r="H53" s="93" t="s">
        <v>8976</v>
      </c>
      <c r="I53" s="93" t="s">
        <v>23890</v>
      </c>
      <c r="J53" s="93" t="s">
        <v>20848</v>
      </c>
      <c r="K53" s="93" t="s">
        <v>21377</v>
      </c>
      <c r="L53" s="14">
        <f>AND(vyberHrace&lt;&gt;"",ISNUMBER(SEARCH(vyberHrace,$B53)))</f>
      </c>
      <c r="M53" s="14">
        <f>AND($I53=MID(kododd,1,2),$J53=MID(kododd,3,3))</f>
      </c>
      <c r="N53" s="14">
        <f>IF(ISNUMBER($O53),CONCATENATE(INDEX(RokNar,$O53)," ",INDEX(Jmeno,$O53)," ",INDEX(Ev_c_LOK,$O53)),"")</f>
      </c>
      <c r="O53" s="14">
        <f>MATCH(true,INDEX(ihraci,$O52+1):ehraci,0)+$O52</f>
      </c>
    </row>
    <row r="54">
      <c r="A54" s="95">
        <v>58624</v>
      </c>
      <c r="B54" s="93" t="s">
        <v>25115</v>
      </c>
      <c r="C54" s="93" t="s">
        <v>1422</v>
      </c>
      <c r="G54" s="95">
        <v>250</v>
      </c>
      <c r="H54" s="93" t="s">
        <v>8976</v>
      </c>
      <c r="I54" s="93" t="s">
        <v>23890</v>
      </c>
      <c r="J54" s="93" t="s">
        <v>20860</v>
      </c>
      <c r="K54" s="93" t="s">
        <v>12768</v>
      </c>
      <c r="L54" s="14">
        <f>AND(vyberHrace&lt;&gt;"",ISNUMBER(SEARCH(vyberHrace,$B54)))</f>
      </c>
      <c r="M54" s="14">
        <f>AND($I54=MID(kododd,1,2),$J54=MID(kododd,3,3))</f>
      </c>
      <c r="N54" s="14">
        <f>IF(ISNUMBER($O54),CONCATENATE(INDEX(RokNar,$O54)," ",INDEX(Jmeno,$O54)," ",INDEX(Ev_c_LOK,$O54)),"")</f>
      </c>
      <c r="O54" s="14">
        <f>MATCH(true,INDEX(ihraci,$O53+1):ehraci,0)+$O53</f>
      </c>
    </row>
    <row r="55">
      <c r="A55" s="95">
        <v>5977</v>
      </c>
      <c r="B55" s="93" t="s">
        <v>12742</v>
      </c>
      <c r="C55" s="93" t="s">
        <v>1417</v>
      </c>
      <c r="D55" s="95">
        <v>1469</v>
      </c>
      <c r="F55" s="95">
        <v>372471</v>
      </c>
      <c r="G55" s="95">
        <v>250</v>
      </c>
      <c r="H55" s="93" t="s">
        <v>8976</v>
      </c>
      <c r="I55" s="93" t="s">
        <v>23890</v>
      </c>
      <c r="J55" s="93" t="s">
        <v>20887</v>
      </c>
      <c r="K55" s="93" t="s">
        <v>9423</v>
      </c>
      <c r="L55" s="14">
        <f>AND(vyberHrace&lt;&gt;"",ISNUMBER(SEARCH(vyberHrace,$B55)))</f>
      </c>
      <c r="M55" s="14">
        <f>AND($I55=MID(kododd,1,2),$J55=MID(kododd,3,3))</f>
      </c>
      <c r="N55" s="14">
        <f>IF(ISNUMBER($O55),CONCATENATE(INDEX(RokNar,$O55)," ",INDEX(Jmeno,$O55)," ",INDEX(Ev_c_LOK,$O55)),"")</f>
      </c>
      <c r="O55" s="14">
        <f>MATCH(true,INDEX(ihraci,$O54+1):ehraci,0)+$O54</f>
      </c>
    </row>
    <row r="56">
      <c r="A56" s="95">
        <v>62921</v>
      </c>
      <c r="B56" s="93" t="s">
        <v>28590</v>
      </c>
      <c r="C56" s="93" t="s">
        <v>1487</v>
      </c>
      <c r="G56" s="95">
        <v>250</v>
      </c>
      <c r="H56" s="93" t="s">
        <v>8976</v>
      </c>
      <c r="I56" s="93" t="s">
        <v>23890</v>
      </c>
      <c r="J56" s="93" t="s">
        <v>20936</v>
      </c>
      <c r="K56" s="93" t="s">
        <v>10625</v>
      </c>
      <c r="L56" s="14">
        <f>AND(vyberHrace&lt;&gt;"",ISNUMBER(SEARCH(vyberHrace,$B56)))</f>
      </c>
      <c r="M56" s="14">
        <f>AND($I56=MID(kododd,1,2),$J56=MID(kododd,3,3))</f>
      </c>
      <c r="N56" s="14">
        <f>IF(ISNUMBER($O56),CONCATENATE(INDEX(RokNar,$O56)," ",INDEX(Jmeno,$O56)," ",INDEX(Ev_c_LOK,$O56)),"")</f>
      </c>
      <c r="O56" s="14">
        <f>MATCH(true,INDEX(ihraci,$O55+1):ehraci,0)+$O55</f>
      </c>
    </row>
    <row r="57">
      <c r="A57" s="95">
        <v>60332</v>
      </c>
      <c r="B57" s="93" t="s">
        <v>26786</v>
      </c>
      <c r="C57" s="93" t="s">
        <v>1450</v>
      </c>
      <c r="G57" s="95">
        <v>250</v>
      </c>
      <c r="H57" s="93" t="s">
        <v>8976</v>
      </c>
      <c r="I57" s="93" t="s">
        <v>23890</v>
      </c>
      <c r="J57" s="93" t="s">
        <v>20936</v>
      </c>
      <c r="K57" s="93" t="s">
        <v>10625</v>
      </c>
      <c r="L57" s="14">
        <f>AND(vyberHrace&lt;&gt;"",ISNUMBER(SEARCH(vyberHrace,$B57)))</f>
      </c>
      <c r="M57" s="14">
        <f>AND($I57=MID(kododd,1,2),$J57=MID(kododd,3,3))</f>
      </c>
      <c r="N57" s="14">
        <f>IF(ISNUMBER($O57),CONCATENATE(INDEX(RokNar,$O57)," ",INDEX(Jmeno,$O57)," ",INDEX(Ev_c_LOK,$O57)),"")</f>
      </c>
      <c r="O57" s="14">
        <f>MATCH(true,INDEX(ihraci,$O56+1):ehraci,0)+$O56</f>
      </c>
    </row>
    <row r="58">
      <c r="A58" s="95">
        <v>27914</v>
      </c>
      <c r="B58" s="93" t="s">
        <v>11596</v>
      </c>
      <c r="C58" s="93" t="s">
        <v>1472</v>
      </c>
      <c r="D58" s="95">
        <v>1648</v>
      </c>
      <c r="E58" s="95">
        <v>1791</v>
      </c>
      <c r="F58" s="95">
        <v>335762</v>
      </c>
      <c r="G58" s="95">
        <v>250</v>
      </c>
      <c r="H58" s="93" t="s">
        <v>8976</v>
      </c>
      <c r="I58" s="93" t="s">
        <v>23890</v>
      </c>
      <c r="J58" s="93" t="s">
        <v>20927</v>
      </c>
      <c r="K58" s="93" t="s">
        <v>1493</v>
      </c>
      <c r="L58" s="14">
        <f>AND(vyberHrace&lt;&gt;"",ISNUMBER(SEARCH(vyberHrace,$B58)))</f>
      </c>
      <c r="M58" s="14">
        <f>AND($I58=MID(kododd,1,2),$J58=MID(kododd,3,3))</f>
      </c>
      <c r="N58" s="14">
        <f>IF(ISNUMBER($O58),CONCATENATE(INDEX(RokNar,$O58)," ",INDEX(Jmeno,$O58)," ",INDEX(Ev_c_LOK,$O58)),"")</f>
      </c>
      <c r="O58" s="14">
        <f>MATCH(true,INDEX(ihraci,$O57+1):ehraci,0)+$O57</f>
      </c>
    </row>
    <row r="59">
      <c r="A59" s="95">
        <v>103</v>
      </c>
      <c r="B59" s="93" t="s">
        <v>9434</v>
      </c>
      <c r="C59" s="93" t="s">
        <v>1433</v>
      </c>
      <c r="D59" s="95">
        <v>2210</v>
      </c>
      <c r="E59" s="95">
        <v>2210</v>
      </c>
      <c r="F59" s="95">
        <v>300594</v>
      </c>
      <c r="G59" s="95">
        <v>0</v>
      </c>
      <c r="H59" s="93" t="s">
        <v>8976</v>
      </c>
      <c r="I59" s="93" t="s">
        <v>23890</v>
      </c>
      <c r="J59" s="93" t="s">
        <v>20932</v>
      </c>
      <c r="K59" s="93" t="s">
        <v>9421</v>
      </c>
      <c r="L59" s="14">
        <f>AND(vyberHrace&lt;&gt;"",ISNUMBER(SEARCH(vyberHrace,$B59)))</f>
      </c>
      <c r="M59" s="14">
        <f>AND($I59=MID(kododd,1,2),$J59=MID(kododd,3,3))</f>
      </c>
      <c r="N59" s="14">
        <f>IF(ISNUMBER($O59),CONCATENATE(INDEX(RokNar,$O59)," ",INDEX(Jmeno,$O59)," ",INDEX(Ev_c_LOK,$O59)),"")</f>
      </c>
      <c r="O59" s="14">
        <f>MATCH(true,INDEX(ihraci,$O58+1):ehraci,0)+$O58</f>
      </c>
    </row>
    <row r="60">
      <c r="A60" s="95">
        <v>53090</v>
      </c>
      <c r="B60" s="93" t="s">
        <v>20030</v>
      </c>
      <c r="C60" s="93" t="s">
        <v>1411</v>
      </c>
      <c r="F60" s="95">
        <v>23761920</v>
      </c>
      <c r="G60" s="95">
        <v>250</v>
      </c>
      <c r="H60" s="93" t="s">
        <v>8976</v>
      </c>
      <c r="I60" s="93" t="s">
        <v>23890</v>
      </c>
      <c r="J60" s="93" t="s">
        <v>20870</v>
      </c>
      <c r="K60" s="93" t="s">
        <v>19858</v>
      </c>
      <c r="L60" s="14">
        <f>AND(vyberHrace&lt;&gt;"",ISNUMBER(SEARCH(vyberHrace,$B60)))</f>
      </c>
      <c r="M60" s="14">
        <f>AND($I60=MID(kododd,1,2),$J60=MID(kododd,3,3))</f>
      </c>
      <c r="N60" s="14">
        <f>IF(ISNUMBER($O60),CONCATENATE(INDEX(RokNar,$O60)," ",INDEX(Jmeno,$O60)," ",INDEX(Ev_c_LOK,$O60)),"")</f>
      </c>
      <c r="O60" s="14">
        <f>MATCH(true,INDEX(ihraci,$O59+1):ehraci,0)+$O59</f>
      </c>
    </row>
    <row r="61">
      <c r="A61" s="95">
        <v>57649</v>
      </c>
      <c r="B61" s="93" t="s">
        <v>24223</v>
      </c>
      <c r="C61" s="93" t="s">
        <v>1464</v>
      </c>
      <c r="D61" s="95">
        <v>1523</v>
      </c>
      <c r="F61" s="95">
        <v>23768444</v>
      </c>
      <c r="G61" s="95">
        <v>250</v>
      </c>
      <c r="H61" s="93" t="s">
        <v>8976</v>
      </c>
      <c r="I61" s="93" t="s">
        <v>23890</v>
      </c>
      <c r="J61" s="93" t="s">
        <v>20961</v>
      </c>
      <c r="K61" s="93" t="s">
        <v>20404</v>
      </c>
      <c r="L61" s="14">
        <f>AND(vyberHrace&lt;&gt;"",ISNUMBER(SEARCH(vyberHrace,$B61)))</f>
      </c>
      <c r="M61" s="14">
        <f>AND($I61=MID(kododd,1,2),$J61=MID(kododd,3,3))</f>
      </c>
      <c r="N61" s="14">
        <f>IF(ISNUMBER($O61),CONCATENATE(INDEX(RokNar,$O61)," ",INDEX(Jmeno,$O61)," ",INDEX(Ev_c_LOK,$O61)),"")</f>
      </c>
      <c r="O61" s="14">
        <f>MATCH(true,INDEX(ihraci,$O60+1):ehraci,0)+$O60</f>
      </c>
    </row>
    <row r="62">
      <c r="A62" s="95">
        <v>59173</v>
      </c>
      <c r="B62" s="93" t="s">
        <v>25606</v>
      </c>
      <c r="C62" s="93" t="s">
        <v>1487</v>
      </c>
      <c r="D62" s="95">
        <v>1586</v>
      </c>
      <c r="E62" s="95">
        <v>1715</v>
      </c>
      <c r="F62" s="95">
        <v>23776978</v>
      </c>
      <c r="G62" s="95">
        <v>250</v>
      </c>
      <c r="H62" s="93" t="s">
        <v>8976</v>
      </c>
      <c r="I62" s="93" t="s">
        <v>23890</v>
      </c>
      <c r="J62" s="93" t="s">
        <v>20843</v>
      </c>
      <c r="K62" s="93" t="s">
        <v>19862</v>
      </c>
      <c r="L62" s="14">
        <f>AND(vyberHrace&lt;&gt;"",ISNUMBER(SEARCH(vyberHrace,$B62)))</f>
      </c>
      <c r="M62" s="14">
        <f>AND($I62=MID(kododd,1,2),$J62=MID(kododd,3,3))</f>
      </c>
      <c r="N62" s="14">
        <f>IF(ISNUMBER($O62),CONCATENATE(INDEX(RokNar,$O62)," ",INDEX(Jmeno,$O62)," ",INDEX(Ev_c_LOK,$O62)),"")</f>
      </c>
      <c r="O62" s="14">
        <f>MATCH(true,INDEX(ihraci,$O61+1):ehraci,0)+$O61</f>
      </c>
    </row>
    <row r="63">
      <c r="A63" s="95">
        <v>57221</v>
      </c>
      <c r="B63" s="93" t="s">
        <v>21623</v>
      </c>
      <c r="C63" s="93" t="s">
        <v>1464</v>
      </c>
      <c r="D63" s="95">
        <v>1723</v>
      </c>
      <c r="E63" s="95">
        <v>1811</v>
      </c>
      <c r="F63" s="95">
        <v>23775459</v>
      </c>
      <c r="G63" s="95">
        <v>250</v>
      </c>
      <c r="H63" s="93" t="s">
        <v>8976</v>
      </c>
      <c r="I63" s="93" t="s">
        <v>23890</v>
      </c>
      <c r="J63" s="93" t="s">
        <v>20843</v>
      </c>
      <c r="K63" s="93" t="s">
        <v>19862</v>
      </c>
      <c r="L63" s="14">
        <f>AND(vyberHrace&lt;&gt;"",ISNUMBER(SEARCH(vyberHrace,$B63)))</f>
      </c>
      <c r="M63" s="14">
        <f>AND($I63=MID(kododd,1,2),$J63=MID(kododd,3,3))</f>
      </c>
      <c r="N63" s="14">
        <f>IF(ISNUMBER($O63),CONCATENATE(INDEX(RokNar,$O63)," ",INDEX(Jmeno,$O63)," ",INDEX(Ev_c_LOK,$O63)),"")</f>
      </c>
      <c r="O63" s="14">
        <f>MATCH(true,INDEX(ihraci,$O62+1):ehraci,0)+$O62</f>
      </c>
    </row>
    <row r="64">
      <c r="A64" s="95">
        <v>39270</v>
      </c>
      <c r="B64" s="93" t="s">
        <v>20417</v>
      </c>
      <c r="C64" s="93" t="s">
        <v>1434</v>
      </c>
      <c r="D64" s="95">
        <v>1413</v>
      </c>
      <c r="G64" s="95">
        <v>0</v>
      </c>
      <c r="H64" s="93" t="s">
        <v>8976</v>
      </c>
      <c r="I64" s="93" t="s">
        <v>23890</v>
      </c>
      <c r="J64" s="93" t="s">
        <v>20931</v>
      </c>
      <c r="K64" s="93" t="s">
        <v>19878</v>
      </c>
      <c r="L64" s="14">
        <f>AND(vyberHrace&lt;&gt;"",ISNUMBER(SEARCH(vyberHrace,$B64)))</f>
      </c>
      <c r="M64" s="14">
        <f>AND($I64=MID(kododd,1,2),$J64=MID(kododd,3,3))</f>
      </c>
      <c r="N64" s="14">
        <f>IF(ISNUMBER($O64),CONCATENATE(INDEX(RokNar,$O64)," ",INDEX(Jmeno,$O64)," ",INDEX(Ev_c_LOK,$O64)),"")</f>
      </c>
      <c r="O64" s="14">
        <f>MATCH(true,INDEX(ihraci,$O63+1):ehraci,0)+$O63</f>
      </c>
    </row>
    <row r="65">
      <c r="A65" s="95">
        <v>58846</v>
      </c>
      <c r="B65" s="93" t="s">
        <v>25318</v>
      </c>
      <c r="C65" s="93" t="s">
        <v>1424</v>
      </c>
      <c r="G65" s="95">
        <v>0</v>
      </c>
      <c r="H65" s="93" t="s">
        <v>8976</v>
      </c>
      <c r="I65" s="93" t="s">
        <v>23890</v>
      </c>
      <c r="J65" s="93" t="s">
        <v>20860</v>
      </c>
      <c r="K65" s="93" t="s">
        <v>12768</v>
      </c>
      <c r="L65" s="14">
        <f>AND(vyberHrace&lt;&gt;"",ISNUMBER(SEARCH(vyberHrace,$B65)))</f>
      </c>
      <c r="M65" s="14">
        <f>AND($I65=MID(kododd,1,2),$J65=MID(kododd,3,3))</f>
      </c>
      <c r="N65" s="14">
        <f>IF(ISNUMBER($O65),CONCATENATE(INDEX(RokNar,$O65)," ",INDEX(Jmeno,$O65)," ",INDEX(Ev_c_LOK,$O65)),"")</f>
      </c>
      <c r="O65" s="14">
        <f>MATCH(true,INDEX(ihraci,$O64+1):ehraci,0)+$O64</f>
      </c>
    </row>
    <row r="66">
      <c r="A66" s="95">
        <v>54929</v>
      </c>
      <c r="B66" s="93" t="s">
        <v>2554</v>
      </c>
      <c r="C66" s="93" t="s">
        <v>1403</v>
      </c>
      <c r="F66" s="95">
        <v>23751975</v>
      </c>
      <c r="G66" s="95">
        <v>0</v>
      </c>
      <c r="H66" s="93" t="s">
        <v>8976</v>
      </c>
      <c r="I66" s="93" t="s">
        <v>23890</v>
      </c>
      <c r="J66" s="93" t="s">
        <v>20899</v>
      </c>
      <c r="K66" s="93" t="s">
        <v>21373</v>
      </c>
      <c r="L66" s="14">
        <f>AND(vyberHrace&lt;&gt;"",ISNUMBER(SEARCH(vyberHrace,$B66)))</f>
      </c>
      <c r="M66" s="14">
        <f>AND($I66=MID(kododd,1,2),$J66=MID(kododd,3,3))</f>
      </c>
      <c r="N66" s="14">
        <f>IF(ISNUMBER($O66),CONCATENATE(INDEX(RokNar,$O66)," ",INDEX(Jmeno,$O66)," ",INDEX(Ev_c_LOK,$O66)),"")</f>
      </c>
      <c r="O66" s="14">
        <f>MATCH(true,INDEX(ihraci,$O65+1):ehraci,0)+$O65</f>
      </c>
    </row>
    <row r="67">
      <c r="A67" s="95">
        <v>60354</v>
      </c>
      <c r="B67" s="93" t="s">
        <v>26804</v>
      </c>
      <c r="C67" s="93" t="s">
        <v>1486</v>
      </c>
      <c r="G67" s="95">
        <v>250</v>
      </c>
      <c r="H67" s="93" t="s">
        <v>8976</v>
      </c>
      <c r="I67" s="93" t="s">
        <v>23890</v>
      </c>
      <c r="J67" s="93" t="s">
        <v>20843</v>
      </c>
      <c r="K67" s="93" t="s">
        <v>19862</v>
      </c>
      <c r="L67" s="14">
        <f>AND(vyberHrace&lt;&gt;"",ISNUMBER(SEARCH(vyberHrace,$B67)))</f>
      </c>
      <c r="M67" s="14">
        <f>AND($I67=MID(kododd,1,2),$J67=MID(kododd,3,3))</f>
      </c>
      <c r="N67" s="14">
        <f>IF(ISNUMBER($O67),CONCATENATE(INDEX(RokNar,$O67)," ",INDEX(Jmeno,$O67)," ",INDEX(Ev_c_LOK,$O67)),"")</f>
      </c>
      <c r="O67" s="14">
        <f>MATCH(true,INDEX(ihraci,$O66+1):ehraci,0)+$O66</f>
      </c>
    </row>
    <row r="68">
      <c r="A68" s="95">
        <v>9218</v>
      </c>
      <c r="B68" s="93" t="s">
        <v>18978</v>
      </c>
      <c r="C68" s="93" t="s">
        <v>1472</v>
      </c>
      <c r="D68" s="95">
        <v>1624</v>
      </c>
      <c r="F68" s="95">
        <v>23741309</v>
      </c>
      <c r="G68" s="95">
        <v>250</v>
      </c>
      <c r="H68" s="93" t="s">
        <v>8976</v>
      </c>
      <c r="I68" s="93" t="s">
        <v>23890</v>
      </c>
      <c r="J68" s="93" t="s">
        <v>20961</v>
      </c>
      <c r="K68" s="93" t="s">
        <v>20404</v>
      </c>
      <c r="L68" s="14">
        <f>AND(vyberHrace&lt;&gt;"",ISNUMBER(SEARCH(vyberHrace,$B68)))</f>
      </c>
      <c r="M68" s="14">
        <f>AND($I68=MID(kododd,1,2),$J68=MID(kododd,3,3))</f>
      </c>
      <c r="N68" s="14">
        <f>IF(ISNUMBER($O68),CONCATENATE(INDEX(RokNar,$O68)," ",INDEX(Jmeno,$O68)," ",INDEX(Ev_c_LOK,$O68)),"")</f>
      </c>
      <c r="O68" s="14">
        <f>MATCH(true,INDEX(ihraci,$O67+1):ehraci,0)+$O67</f>
      </c>
    </row>
    <row r="69">
      <c r="A69" s="95">
        <v>47813</v>
      </c>
      <c r="B69" s="93" t="s">
        <v>12826</v>
      </c>
      <c r="C69" s="93" t="s">
        <v>1412</v>
      </c>
      <c r="D69" s="95">
        <v>2093</v>
      </c>
      <c r="E69" s="95">
        <v>2126</v>
      </c>
      <c r="F69" s="95">
        <v>23716150</v>
      </c>
      <c r="G69" s="95">
        <v>250</v>
      </c>
      <c r="H69" s="93" t="s">
        <v>8976</v>
      </c>
      <c r="I69" s="93" t="s">
        <v>23890</v>
      </c>
      <c r="J69" s="93" t="s">
        <v>20870</v>
      </c>
      <c r="K69" s="93" t="s">
        <v>19858</v>
      </c>
      <c r="L69" s="14">
        <f>AND(vyberHrace&lt;&gt;"",ISNUMBER(SEARCH(vyberHrace,$B69)))</f>
      </c>
      <c r="M69" s="14">
        <f>AND($I69=MID(kododd,1,2),$J69=MID(kododd,3,3))</f>
      </c>
      <c r="N69" s="14">
        <f>IF(ISNUMBER($O69),CONCATENATE(INDEX(RokNar,$O69)," ",INDEX(Jmeno,$O69)," ",INDEX(Ev_c_LOK,$O69)),"")</f>
      </c>
      <c r="O69" s="14">
        <f>MATCH(true,INDEX(ihraci,$O68+1):ehraci,0)+$O68</f>
      </c>
    </row>
    <row r="70">
      <c r="A70" s="95">
        <v>38042</v>
      </c>
      <c r="B70" s="93" t="s">
        <v>9452</v>
      </c>
      <c r="C70" s="93" t="s">
        <v>1442</v>
      </c>
      <c r="D70" s="95">
        <v>1512</v>
      </c>
      <c r="E70" s="95">
        <v>1637</v>
      </c>
      <c r="F70" s="95">
        <v>377694</v>
      </c>
      <c r="G70" s="95">
        <v>250</v>
      </c>
      <c r="H70" s="93" t="s">
        <v>8976</v>
      </c>
      <c r="I70" s="93" t="s">
        <v>23890</v>
      </c>
      <c r="J70" s="93" t="s">
        <v>20870</v>
      </c>
      <c r="K70" s="93" t="s">
        <v>19858</v>
      </c>
      <c r="L70" s="14">
        <f>AND(vyberHrace&lt;&gt;"",ISNUMBER(SEARCH(vyberHrace,$B70)))</f>
      </c>
      <c r="M70" s="14">
        <f>AND($I70=MID(kododd,1,2),$J70=MID(kododd,3,3))</f>
      </c>
      <c r="N70" s="14">
        <f>IF(ISNUMBER($O70),CONCATENATE(INDEX(RokNar,$O70)," ",INDEX(Jmeno,$O70)," ",INDEX(Ev_c_LOK,$O70)),"")</f>
      </c>
      <c r="O70" s="14">
        <f>MATCH(true,INDEX(ihraci,$O69+1):ehraci,0)+$O69</f>
      </c>
    </row>
    <row r="71">
      <c r="A71" s="95">
        <v>41876</v>
      </c>
      <c r="B71" s="93" t="s">
        <v>9452</v>
      </c>
      <c r="C71" s="93" t="s">
        <v>1444</v>
      </c>
      <c r="D71" s="95">
        <v>1556</v>
      </c>
      <c r="E71" s="95">
        <v>1777</v>
      </c>
      <c r="F71" s="95">
        <v>386316</v>
      </c>
      <c r="G71" s="95">
        <v>0</v>
      </c>
      <c r="H71" s="93" t="s">
        <v>8976</v>
      </c>
      <c r="I71" s="93" t="s">
        <v>23890</v>
      </c>
      <c r="J71" s="93" t="s">
        <v>20870</v>
      </c>
      <c r="K71" s="93" t="s">
        <v>19858</v>
      </c>
      <c r="L71" s="14">
        <f>AND(vyberHrace&lt;&gt;"",ISNUMBER(SEARCH(vyberHrace,$B71)))</f>
      </c>
      <c r="M71" s="14">
        <f>AND($I71=MID(kododd,1,2),$J71=MID(kododd,3,3))</f>
      </c>
      <c r="N71" s="14">
        <f>IF(ISNUMBER($O71),CONCATENATE(INDEX(RokNar,$O71)," ",INDEX(Jmeno,$O71)," ",INDEX(Ev_c_LOK,$O71)),"")</f>
      </c>
      <c r="O71" s="14">
        <f>MATCH(true,INDEX(ihraci,$O70+1):ehraci,0)+$O70</f>
      </c>
    </row>
    <row r="72">
      <c r="A72" s="95">
        <v>36698</v>
      </c>
      <c r="B72" s="93" t="s">
        <v>17775</v>
      </c>
      <c r="C72" s="93" t="s">
        <v>1440</v>
      </c>
      <c r="D72" s="95">
        <v>1771</v>
      </c>
      <c r="E72" s="95">
        <v>1811</v>
      </c>
      <c r="F72" s="95">
        <v>353396</v>
      </c>
      <c r="G72" s="95">
        <v>250</v>
      </c>
      <c r="H72" s="93" t="s">
        <v>8976</v>
      </c>
      <c r="I72" s="93" t="s">
        <v>23890</v>
      </c>
      <c r="J72" s="93" t="s">
        <v>20870</v>
      </c>
      <c r="K72" s="93" t="s">
        <v>19858</v>
      </c>
      <c r="L72" s="14">
        <f>AND(vyberHrace&lt;&gt;"",ISNUMBER(SEARCH(vyberHrace,$B72)))</f>
      </c>
      <c r="M72" s="14">
        <f>AND($I72=MID(kododd,1,2),$J72=MID(kododd,3,3))</f>
      </c>
      <c r="N72" s="14">
        <f>IF(ISNUMBER($O72),CONCATENATE(INDEX(RokNar,$O72)," ",INDEX(Jmeno,$O72)," ",INDEX(Ev_c_LOK,$O72)),"")</f>
      </c>
      <c r="O72" s="14">
        <f>MATCH(true,INDEX(ihraci,$O71+1):ehraci,0)+$O71</f>
      </c>
    </row>
    <row r="73">
      <c r="A73" s="95">
        <v>59920</v>
      </c>
      <c r="B73" s="93" t="s">
        <v>26412</v>
      </c>
      <c r="C73" s="93" t="s">
        <v>1407</v>
      </c>
      <c r="D73" s="95">
        <v>1098</v>
      </c>
      <c r="F73" s="95">
        <v>23793970</v>
      </c>
      <c r="G73" s="95">
        <v>250</v>
      </c>
      <c r="H73" s="93" t="s">
        <v>8976</v>
      </c>
      <c r="I73" s="93" t="s">
        <v>23890</v>
      </c>
      <c r="J73" s="93" t="s">
        <v>21007</v>
      </c>
      <c r="K73" s="93" t="s">
        <v>23945</v>
      </c>
      <c r="L73" s="14">
        <f>AND(vyberHrace&lt;&gt;"",ISNUMBER(SEARCH(vyberHrace,$B73)))</f>
      </c>
      <c r="M73" s="14">
        <f>AND($I73=MID(kododd,1,2),$J73=MID(kododd,3,3))</f>
      </c>
      <c r="N73" s="14">
        <f>IF(ISNUMBER($O73),CONCATENATE(INDEX(RokNar,$O73)," ",INDEX(Jmeno,$O73)," ",INDEX(Ev_c_LOK,$O73)),"")</f>
      </c>
      <c r="O73" s="14">
        <f>MATCH(true,INDEX(ihraci,$O72+1):ehraci,0)+$O72</f>
      </c>
    </row>
    <row r="74">
      <c r="A74" s="95">
        <v>51048</v>
      </c>
      <c r="B74" s="93" t="s">
        <v>2106</v>
      </c>
      <c r="C74" s="93" t="s">
        <v>1406</v>
      </c>
      <c r="G74" s="95">
        <v>0</v>
      </c>
      <c r="H74" s="93" t="s">
        <v>8976</v>
      </c>
      <c r="I74" s="93" t="s">
        <v>23890</v>
      </c>
      <c r="J74" s="93" t="s">
        <v>20932</v>
      </c>
      <c r="K74" s="93" t="s">
        <v>9421</v>
      </c>
      <c r="L74" s="14">
        <f>AND(vyberHrace&lt;&gt;"",ISNUMBER(SEARCH(vyberHrace,$B74)))</f>
      </c>
      <c r="M74" s="14">
        <f>AND($I74=MID(kododd,1,2),$J74=MID(kododd,3,3))</f>
      </c>
      <c r="N74" s="14">
        <f>IF(ISNUMBER($O74),CONCATENATE(INDEX(RokNar,$O74)," ",INDEX(Jmeno,$O74)," ",INDEX(Ev_c_LOK,$O74)),"")</f>
      </c>
      <c r="O74" s="14">
        <f>MATCH(true,INDEX(ihraci,$O73+1):ehraci,0)+$O73</f>
      </c>
    </row>
    <row r="75">
      <c r="A75" s="95">
        <v>2256</v>
      </c>
      <c r="B75" s="93" t="s">
        <v>14017</v>
      </c>
      <c r="C75" s="93" t="s">
        <v>1474</v>
      </c>
      <c r="D75" s="95">
        <v>2024</v>
      </c>
      <c r="E75" s="95">
        <v>2076</v>
      </c>
      <c r="F75" s="95">
        <v>310590</v>
      </c>
      <c r="G75" s="95">
        <v>0</v>
      </c>
      <c r="H75" s="93" t="s">
        <v>8976</v>
      </c>
      <c r="I75" s="93" t="s">
        <v>23890</v>
      </c>
      <c r="J75" s="93" t="s">
        <v>20918</v>
      </c>
      <c r="K75" s="93" t="s">
        <v>19880</v>
      </c>
      <c r="L75" s="14">
        <f>AND(vyberHrace&lt;&gt;"",ISNUMBER(SEARCH(vyberHrace,$B75)))</f>
      </c>
      <c r="M75" s="14">
        <f>AND($I75=MID(kododd,1,2),$J75=MID(kododd,3,3))</f>
      </c>
      <c r="N75" s="14">
        <f>IF(ISNUMBER($O75),CONCATENATE(INDEX(RokNar,$O75)," ",INDEX(Jmeno,$O75)," ",INDEX(Ev_c_LOK,$O75)),"")</f>
      </c>
      <c r="O75" s="14">
        <f>MATCH(true,INDEX(ihraci,$O74+1):ehraci,0)+$O74</f>
      </c>
    </row>
    <row r="76">
      <c r="A76" s="95">
        <v>43718</v>
      </c>
      <c r="B76" s="93" t="s">
        <v>20497</v>
      </c>
      <c r="C76" s="93" t="s">
        <v>3255</v>
      </c>
      <c r="D76" s="95">
        <v>1220</v>
      </c>
      <c r="F76" s="95">
        <v>23716169</v>
      </c>
      <c r="G76" s="95">
        <v>0</v>
      </c>
      <c r="H76" s="93" t="s">
        <v>8976</v>
      </c>
      <c r="I76" s="93" t="s">
        <v>23890</v>
      </c>
      <c r="J76" s="93" t="s">
        <v>20870</v>
      </c>
      <c r="K76" s="93" t="s">
        <v>19858</v>
      </c>
      <c r="L76" s="14">
        <f>AND(vyberHrace&lt;&gt;"",ISNUMBER(SEARCH(vyberHrace,$B76)))</f>
      </c>
      <c r="M76" s="14">
        <f>AND($I76=MID(kododd,1,2),$J76=MID(kododd,3,3))</f>
      </c>
      <c r="N76" s="14">
        <f>IF(ISNUMBER($O76),CONCATENATE(INDEX(RokNar,$O76)," ",INDEX(Jmeno,$O76)," ",INDEX(Ev_c_LOK,$O76)),"")</f>
      </c>
      <c r="O76" s="14">
        <f>MATCH(true,INDEX(ihraci,$O75+1):ehraci,0)+$O75</f>
      </c>
    </row>
    <row r="77">
      <c r="A77" s="95">
        <v>12033</v>
      </c>
      <c r="B77" s="93" t="s">
        <v>12859</v>
      </c>
      <c r="C77" s="93" t="s">
        <v>1451</v>
      </c>
      <c r="D77" s="95">
        <v>1967</v>
      </c>
      <c r="E77" s="95">
        <v>1968</v>
      </c>
      <c r="F77" s="95">
        <v>335789</v>
      </c>
      <c r="G77" s="95">
        <v>0</v>
      </c>
      <c r="H77" s="93" t="s">
        <v>8976</v>
      </c>
      <c r="I77" s="93" t="s">
        <v>23890</v>
      </c>
      <c r="J77" s="93" t="s">
        <v>20858</v>
      </c>
      <c r="K77" s="93" t="s">
        <v>20407</v>
      </c>
      <c r="L77" s="14">
        <f>AND(vyberHrace&lt;&gt;"",ISNUMBER(SEARCH(vyberHrace,$B77)))</f>
      </c>
      <c r="M77" s="14">
        <f>AND($I77=MID(kododd,1,2),$J77=MID(kododd,3,3))</f>
      </c>
      <c r="N77" s="14">
        <f>IF(ISNUMBER($O77),CONCATENATE(INDEX(RokNar,$O77)," ",INDEX(Jmeno,$O77)," ",INDEX(Ev_c_LOK,$O77)),"")</f>
      </c>
      <c r="O77" s="14">
        <f>MATCH(true,INDEX(ihraci,$O76+1):ehraci,0)+$O76</f>
      </c>
    </row>
    <row r="78">
      <c r="A78" s="95">
        <v>10828</v>
      </c>
      <c r="B78" s="93" t="s">
        <v>4721</v>
      </c>
      <c r="C78" s="93" t="s">
        <v>1418</v>
      </c>
      <c r="D78" s="95">
        <v>1931</v>
      </c>
      <c r="E78" s="95">
        <v>1928</v>
      </c>
      <c r="F78" s="95">
        <v>349666</v>
      </c>
      <c r="G78" s="95">
        <v>250</v>
      </c>
      <c r="H78" s="93" t="s">
        <v>8976</v>
      </c>
      <c r="I78" s="93" t="s">
        <v>23890</v>
      </c>
      <c r="J78" s="93" t="s">
        <v>20934</v>
      </c>
      <c r="K78" s="93" t="s">
        <v>21356</v>
      </c>
      <c r="L78" s="14">
        <f>AND(vyberHrace&lt;&gt;"",ISNUMBER(SEARCH(vyberHrace,$B78)))</f>
      </c>
      <c r="M78" s="14">
        <f>AND($I78=MID(kododd,1,2),$J78=MID(kododd,3,3))</f>
      </c>
      <c r="N78" s="14">
        <f>IF(ISNUMBER($O78),CONCATENATE(INDEX(RokNar,$O78)," ",INDEX(Jmeno,$O78)," ",INDEX(Ev_c_LOK,$O78)),"")</f>
      </c>
      <c r="O78" s="14">
        <f>MATCH(true,INDEX(ihraci,$O77+1):ehraci,0)+$O77</f>
      </c>
    </row>
    <row r="79">
      <c r="A79" s="95">
        <v>27386</v>
      </c>
      <c r="B79" s="93" t="s">
        <v>18945</v>
      </c>
      <c r="C79" s="93" t="s">
        <v>1431</v>
      </c>
      <c r="D79" s="95">
        <v>1713</v>
      </c>
      <c r="E79" s="95">
        <v>1850</v>
      </c>
      <c r="F79" s="95">
        <v>351504</v>
      </c>
      <c r="G79" s="95">
        <v>0</v>
      </c>
      <c r="H79" s="93" t="s">
        <v>8976</v>
      </c>
      <c r="I79" s="93" t="s">
        <v>23890</v>
      </c>
      <c r="J79" s="93" t="s">
        <v>20971</v>
      </c>
      <c r="K79" s="93" t="s">
        <v>16300</v>
      </c>
      <c r="L79" s="14">
        <f>AND(vyberHrace&lt;&gt;"",ISNUMBER(SEARCH(vyberHrace,$B79)))</f>
      </c>
      <c r="M79" s="14">
        <f>AND($I79=MID(kododd,1,2),$J79=MID(kododd,3,3))</f>
      </c>
      <c r="N79" s="14">
        <f>IF(ISNUMBER($O79),CONCATENATE(INDEX(RokNar,$O79)," ",INDEX(Jmeno,$O79)," ",INDEX(Ev_c_LOK,$O79)),"")</f>
      </c>
      <c r="O79" s="14">
        <f>MATCH(true,INDEX(ihraci,$O78+1):ehraci,0)+$O78</f>
      </c>
    </row>
    <row r="80">
      <c r="A80" s="95">
        <v>5993</v>
      </c>
      <c r="B80" s="93" t="s">
        <v>12745</v>
      </c>
      <c r="C80" s="93" t="s">
        <v>1407</v>
      </c>
      <c r="D80" s="95">
        <v>1115</v>
      </c>
      <c r="G80" s="95">
        <v>0</v>
      </c>
      <c r="H80" s="93" t="s">
        <v>8976</v>
      </c>
      <c r="I80" s="93" t="s">
        <v>23890</v>
      </c>
      <c r="J80" s="93" t="s">
        <v>20870</v>
      </c>
      <c r="K80" s="93" t="s">
        <v>19858</v>
      </c>
      <c r="L80" s="14">
        <f>AND(vyberHrace&lt;&gt;"",ISNUMBER(SEARCH(vyberHrace,$B80)))</f>
      </c>
      <c r="M80" s="14">
        <f>AND($I80=MID(kododd,1,2),$J80=MID(kododd,3,3))</f>
      </c>
      <c r="N80" s="14">
        <f>IF(ISNUMBER($O80),CONCATENATE(INDEX(RokNar,$O80)," ",INDEX(Jmeno,$O80)," ",INDEX(Ev_c_LOK,$O80)),"")</f>
      </c>
      <c r="O80" s="14">
        <f>MATCH(true,INDEX(ihraci,$O79+1):ehraci,0)+$O79</f>
      </c>
    </row>
    <row r="81">
      <c r="A81" s="95">
        <v>1445</v>
      </c>
      <c r="B81" s="93" t="s">
        <v>16302</v>
      </c>
      <c r="C81" s="93" t="s">
        <v>1459</v>
      </c>
      <c r="D81" s="95">
        <v>2002</v>
      </c>
      <c r="G81" s="95">
        <v>0</v>
      </c>
      <c r="H81" s="93" t="s">
        <v>8976</v>
      </c>
      <c r="I81" s="93" t="s">
        <v>23890</v>
      </c>
      <c r="J81" s="93" t="s">
        <v>20870</v>
      </c>
      <c r="K81" s="93" t="s">
        <v>19858</v>
      </c>
      <c r="L81" s="14">
        <f>AND(vyberHrace&lt;&gt;"",ISNUMBER(SEARCH(vyberHrace,$B81)))</f>
      </c>
      <c r="M81" s="14">
        <f>AND($I81=MID(kododd,1,2),$J81=MID(kododd,3,3))</f>
      </c>
      <c r="N81" s="14">
        <f>IF(ISNUMBER($O81),CONCATENATE(INDEX(RokNar,$O81)," ",INDEX(Jmeno,$O81)," ",INDEX(Ev_c_LOK,$O81)),"")</f>
      </c>
      <c r="O81" s="14">
        <f>MATCH(true,INDEX(ihraci,$O80+1):ehraci,0)+$O80</f>
      </c>
    </row>
    <row r="82">
      <c r="A82" s="95">
        <v>14837</v>
      </c>
      <c r="B82" s="93" t="s">
        <v>11705</v>
      </c>
      <c r="C82" s="93" t="s">
        <v>1407</v>
      </c>
      <c r="D82" s="95">
        <v>1740</v>
      </c>
      <c r="F82" s="95">
        <v>394700</v>
      </c>
      <c r="G82" s="95">
        <v>0</v>
      </c>
      <c r="H82" s="93" t="s">
        <v>8976</v>
      </c>
      <c r="I82" s="93" t="s">
        <v>23890</v>
      </c>
      <c r="J82" s="93" t="s">
        <v>20897</v>
      </c>
      <c r="K82" s="93" t="s">
        <v>9426</v>
      </c>
      <c r="L82" s="14">
        <f>AND(vyberHrace&lt;&gt;"",ISNUMBER(SEARCH(vyberHrace,$B82)))</f>
      </c>
      <c r="M82" s="14">
        <f>AND($I82=MID(kododd,1,2),$J82=MID(kododd,3,3))</f>
      </c>
      <c r="N82" s="14">
        <f>IF(ISNUMBER($O82),CONCATENATE(INDEX(RokNar,$O82)," ",INDEX(Jmeno,$O82)," ",INDEX(Ev_c_LOK,$O82)),"")</f>
      </c>
      <c r="O82" s="14">
        <f>MATCH(true,INDEX(ihraci,$O81+1):ehraci,0)+$O81</f>
      </c>
    </row>
    <row r="83">
      <c r="A83" s="95">
        <v>56827</v>
      </c>
      <c r="B83" s="93" t="s">
        <v>21479</v>
      </c>
      <c r="C83" s="93" t="s">
        <v>1419</v>
      </c>
      <c r="F83" s="95">
        <v>23775564</v>
      </c>
      <c r="G83" s="95">
        <v>0</v>
      </c>
      <c r="H83" s="93" t="s">
        <v>8976</v>
      </c>
      <c r="I83" s="93" t="s">
        <v>23890</v>
      </c>
      <c r="J83" s="93" t="s">
        <v>20858</v>
      </c>
      <c r="K83" s="93" t="s">
        <v>20407</v>
      </c>
      <c r="L83" s="14">
        <f>AND(vyberHrace&lt;&gt;"",ISNUMBER(SEARCH(vyberHrace,$B83)))</f>
      </c>
      <c r="M83" s="14">
        <f>AND($I83=MID(kododd,1,2),$J83=MID(kododd,3,3))</f>
      </c>
      <c r="N83" s="14">
        <f>IF(ISNUMBER($O83),CONCATENATE(INDEX(RokNar,$O83)," ",INDEX(Jmeno,$O83)," ",INDEX(Ev_c_LOK,$O83)),"")</f>
      </c>
      <c r="O83" s="14">
        <f>MATCH(true,INDEX(ihraci,$O82+1):ehraci,0)+$O82</f>
      </c>
    </row>
    <row r="84">
      <c r="A84" s="95">
        <v>48057</v>
      </c>
      <c r="B84" s="93" t="s">
        <v>12839</v>
      </c>
      <c r="C84" s="93" t="s">
        <v>1403</v>
      </c>
      <c r="D84" s="95">
        <v>1434</v>
      </c>
      <c r="E84" s="95">
        <v>1595</v>
      </c>
      <c r="F84" s="95">
        <v>23724803</v>
      </c>
      <c r="G84" s="95">
        <v>250</v>
      </c>
      <c r="H84" s="93" t="s">
        <v>8976</v>
      </c>
      <c r="I84" s="93" t="s">
        <v>23890</v>
      </c>
      <c r="J84" s="93" t="s">
        <v>20843</v>
      </c>
      <c r="K84" s="93" t="s">
        <v>19862</v>
      </c>
      <c r="L84" s="14">
        <f>AND(vyberHrace&lt;&gt;"",ISNUMBER(SEARCH(vyberHrace,$B84)))</f>
      </c>
      <c r="M84" s="14">
        <f>AND($I84=MID(kododd,1,2),$J84=MID(kododd,3,3))</f>
      </c>
      <c r="N84" s="14">
        <f>IF(ISNUMBER($O84),CONCATENATE(INDEX(RokNar,$O84)," ",INDEX(Jmeno,$O84)," ",INDEX(Ev_c_LOK,$O84)),"")</f>
      </c>
      <c r="O84" s="14">
        <f>MATCH(true,INDEX(ihraci,$O83+1):ehraci,0)+$O83</f>
      </c>
    </row>
    <row r="85">
      <c r="A85" s="95">
        <v>53302</v>
      </c>
      <c r="B85" s="93" t="s">
        <v>4932</v>
      </c>
      <c r="C85" s="93" t="s">
        <v>1409</v>
      </c>
      <c r="G85" s="95">
        <v>0</v>
      </c>
      <c r="H85" s="93" t="s">
        <v>8976</v>
      </c>
      <c r="I85" s="93" t="s">
        <v>23890</v>
      </c>
      <c r="J85" s="93" t="s">
        <v>20870</v>
      </c>
      <c r="K85" s="93" t="s">
        <v>19858</v>
      </c>
      <c r="L85" s="14">
        <f>AND(vyberHrace&lt;&gt;"",ISNUMBER(SEARCH(vyberHrace,$B85)))</f>
      </c>
      <c r="M85" s="14">
        <f>AND($I85=MID(kododd,1,2),$J85=MID(kododd,3,3))</f>
      </c>
      <c r="N85" s="14">
        <f>IF(ISNUMBER($O85),CONCATENATE(INDEX(RokNar,$O85)," ",INDEX(Jmeno,$O85)," ",INDEX(Ev_c_LOK,$O85)),"")</f>
      </c>
      <c r="O85" s="14">
        <f>MATCH(true,INDEX(ihraci,$O84+1):ehraci,0)+$O84</f>
      </c>
    </row>
    <row r="86">
      <c r="A86" s="95">
        <v>60922</v>
      </c>
      <c r="B86" s="93" t="s">
        <v>622</v>
      </c>
      <c r="C86" s="93" t="s">
        <v>1406</v>
      </c>
      <c r="D86" s="95">
        <v>1056</v>
      </c>
      <c r="G86" s="95">
        <v>0</v>
      </c>
      <c r="H86" s="93" t="s">
        <v>8976</v>
      </c>
      <c r="I86" s="93" t="s">
        <v>23890</v>
      </c>
      <c r="J86" s="93" t="s">
        <v>20843</v>
      </c>
      <c r="K86" s="93" t="s">
        <v>19862</v>
      </c>
      <c r="L86" s="14">
        <f>AND(vyberHrace&lt;&gt;"",ISNUMBER(SEARCH(vyberHrace,$B86)))</f>
      </c>
      <c r="M86" s="14">
        <f>AND($I86=MID(kododd,1,2),$J86=MID(kododd,3,3))</f>
      </c>
      <c r="N86" s="14">
        <f>IF(ISNUMBER($O86),CONCATENATE(INDEX(RokNar,$O86)," ",INDEX(Jmeno,$O86)," ",INDEX(Ev_c_LOK,$O86)),"")</f>
      </c>
      <c r="O86" s="14">
        <f>MATCH(true,INDEX(ihraci,$O85+1):ehraci,0)+$O85</f>
      </c>
    </row>
    <row r="87">
      <c r="A87" s="95">
        <v>752</v>
      </c>
      <c r="B87" s="93" t="s">
        <v>19693</v>
      </c>
      <c r="C87" s="93" t="s">
        <v>1465</v>
      </c>
      <c r="D87" s="95">
        <v>2117</v>
      </c>
      <c r="E87" s="95">
        <v>2154</v>
      </c>
      <c r="F87" s="95">
        <v>315060</v>
      </c>
      <c r="G87" s="95">
        <v>250</v>
      </c>
      <c r="H87" s="93" t="s">
        <v>8976</v>
      </c>
      <c r="I87" s="93" t="s">
        <v>23890</v>
      </c>
      <c r="J87" s="93" t="s">
        <v>20932</v>
      </c>
      <c r="K87" s="93" t="s">
        <v>9421</v>
      </c>
      <c r="L87" s="14">
        <f>AND(vyberHrace&lt;&gt;"",ISNUMBER(SEARCH(vyberHrace,$B87)))</f>
      </c>
      <c r="M87" s="14">
        <f>AND($I87=MID(kododd,1,2),$J87=MID(kododd,3,3))</f>
      </c>
      <c r="N87" s="14">
        <f>IF(ISNUMBER($O87),CONCATENATE(INDEX(RokNar,$O87)," ",INDEX(Jmeno,$O87)," ",INDEX(Ev_c_LOK,$O87)),"")</f>
      </c>
      <c r="O87" s="14">
        <f>MATCH(true,INDEX(ihraci,$O86+1):ehraci,0)+$O86</f>
      </c>
    </row>
    <row r="88">
      <c r="A88" s="95">
        <v>4551</v>
      </c>
      <c r="B88" s="93" t="s">
        <v>20462</v>
      </c>
      <c r="C88" s="93" t="s">
        <v>1404</v>
      </c>
      <c r="D88" s="95">
        <v>1894</v>
      </c>
      <c r="E88" s="95">
        <v>1932</v>
      </c>
      <c r="F88" s="95">
        <v>368954</v>
      </c>
      <c r="G88" s="95">
        <v>250</v>
      </c>
      <c r="H88" s="93" t="s">
        <v>8976</v>
      </c>
      <c r="I88" s="93" t="s">
        <v>23890</v>
      </c>
      <c r="J88" s="93" t="s">
        <v>20843</v>
      </c>
      <c r="K88" s="93" t="s">
        <v>19862</v>
      </c>
      <c r="L88" s="14">
        <f>AND(vyberHrace&lt;&gt;"",ISNUMBER(SEARCH(vyberHrace,$B88)))</f>
      </c>
      <c r="M88" s="14">
        <f>AND($I88=MID(kododd,1,2),$J88=MID(kododd,3,3))</f>
      </c>
      <c r="N88" s="14">
        <f>IF(ISNUMBER($O88),CONCATENATE(INDEX(RokNar,$O88)," ",INDEX(Jmeno,$O88)," ",INDEX(Ev_c_LOK,$O88)),"")</f>
      </c>
      <c r="O88" s="14">
        <f>MATCH(true,INDEX(ihraci,$O87+1):ehraci,0)+$O87</f>
      </c>
    </row>
    <row r="89">
      <c r="A89" s="95">
        <v>59589</v>
      </c>
      <c r="B89" s="93" t="s">
        <v>25982</v>
      </c>
      <c r="C89" s="93" t="s">
        <v>1450</v>
      </c>
      <c r="F89" s="95">
        <v>23780690</v>
      </c>
      <c r="G89" s="95">
        <v>250</v>
      </c>
      <c r="H89" s="93" t="s">
        <v>8976</v>
      </c>
      <c r="I89" s="93" t="s">
        <v>23890</v>
      </c>
      <c r="J89" s="93" t="s">
        <v>20936</v>
      </c>
      <c r="K89" s="93" t="s">
        <v>10625</v>
      </c>
      <c r="L89" s="14">
        <f>AND(vyberHrace&lt;&gt;"",ISNUMBER(SEARCH(vyberHrace,$B89)))</f>
      </c>
      <c r="M89" s="14">
        <f>AND($I89=MID(kododd,1,2),$J89=MID(kododd,3,3))</f>
      </c>
      <c r="N89" s="14">
        <f>IF(ISNUMBER($O89),CONCATENATE(INDEX(RokNar,$O89)," ",INDEX(Jmeno,$O89)," ",INDEX(Ev_c_LOK,$O89)),"")</f>
      </c>
      <c r="O89" s="14">
        <f>MATCH(true,INDEX(ihraci,$O88+1):ehraci,0)+$O88</f>
      </c>
    </row>
    <row r="90">
      <c r="A90" s="95">
        <v>62059</v>
      </c>
      <c r="B90" s="93" t="s">
        <v>28261</v>
      </c>
      <c r="C90" s="93" t="s">
        <v>1420</v>
      </c>
      <c r="F90" s="95">
        <v>571002316</v>
      </c>
      <c r="G90" s="95">
        <v>250</v>
      </c>
      <c r="H90" s="93" t="s">
        <v>8976</v>
      </c>
      <c r="I90" s="93" t="s">
        <v>23890</v>
      </c>
      <c r="J90" s="93" t="s">
        <v>20858</v>
      </c>
      <c r="K90" s="93" t="s">
        <v>20407</v>
      </c>
      <c r="L90" s="14">
        <f>AND(vyberHrace&lt;&gt;"",ISNUMBER(SEARCH(vyberHrace,$B90)))</f>
      </c>
      <c r="M90" s="14">
        <f>AND($I90=MID(kododd,1,2),$J90=MID(kododd,3,3))</f>
      </c>
      <c r="N90" s="14">
        <f>IF(ISNUMBER($O90),CONCATENATE(INDEX(RokNar,$O90)," ",INDEX(Jmeno,$O90)," ",INDEX(Ev_c_LOK,$O90)),"")</f>
      </c>
      <c r="O90" s="14">
        <f>MATCH(true,INDEX(ihraci,$O89+1):ehraci,0)+$O89</f>
      </c>
    </row>
    <row r="91">
      <c r="A91" s="95">
        <v>39216</v>
      </c>
      <c r="B91" s="93" t="s">
        <v>20414</v>
      </c>
      <c r="C91" s="93" t="s">
        <v>1468</v>
      </c>
      <c r="D91" s="95">
        <v>1522</v>
      </c>
      <c r="G91" s="95">
        <v>0</v>
      </c>
      <c r="H91" s="93" t="s">
        <v>8976</v>
      </c>
      <c r="I91" s="93" t="s">
        <v>23890</v>
      </c>
      <c r="J91" s="93" t="s">
        <v>20927</v>
      </c>
      <c r="K91" s="93" t="s">
        <v>1493</v>
      </c>
      <c r="L91" s="14">
        <f>AND(vyberHrace&lt;&gt;"",ISNUMBER(SEARCH(vyberHrace,$B91)))</f>
      </c>
      <c r="M91" s="14">
        <f>AND($I91=MID(kododd,1,2),$J91=MID(kododd,3,3))</f>
      </c>
      <c r="N91" s="14">
        <f>IF(ISNUMBER($O91),CONCATENATE(INDEX(RokNar,$O91)," ",INDEX(Jmeno,$O91)," ",INDEX(Ev_c_LOK,$O91)),"")</f>
      </c>
      <c r="O91" s="14">
        <f>MATCH(true,INDEX(ihraci,$O90+1):ehraci,0)+$O90</f>
      </c>
    </row>
    <row r="92">
      <c r="A92" s="95">
        <v>26946</v>
      </c>
      <c r="B92" s="93" t="s">
        <v>28591</v>
      </c>
      <c r="C92" s="93" t="s">
        <v>1431</v>
      </c>
      <c r="D92" s="95">
        <v>2283</v>
      </c>
      <c r="E92" s="95">
        <v>2311</v>
      </c>
      <c r="F92" s="95">
        <v>346209</v>
      </c>
      <c r="G92" s="95">
        <v>250</v>
      </c>
      <c r="H92" s="93" t="s">
        <v>8976</v>
      </c>
      <c r="I92" s="93" t="s">
        <v>23890</v>
      </c>
      <c r="J92" s="93" t="s">
        <v>21009</v>
      </c>
      <c r="K92" s="93" t="s">
        <v>15049</v>
      </c>
      <c r="L92" s="14">
        <f>AND(vyberHrace&lt;&gt;"",ISNUMBER(SEARCH(vyberHrace,$B92)))</f>
      </c>
      <c r="M92" s="14">
        <f>AND($I92=MID(kododd,1,2),$J92=MID(kododd,3,3))</f>
      </c>
      <c r="N92" s="14">
        <f>IF(ISNUMBER($O92),CONCATENATE(INDEX(RokNar,$O92)," ",INDEX(Jmeno,$O92)," ",INDEX(Ev_c_LOK,$O92)),"")</f>
      </c>
      <c r="O92" s="14">
        <f>MATCH(true,INDEX(ihraci,$O91+1):ehraci,0)+$O91</f>
      </c>
    </row>
    <row r="93">
      <c r="A93" s="95">
        <v>40947</v>
      </c>
      <c r="B93" s="93" t="s">
        <v>24009</v>
      </c>
      <c r="C93" s="93" t="s">
        <v>1453</v>
      </c>
      <c r="D93" s="95">
        <v>1123</v>
      </c>
      <c r="F93" s="95">
        <v>23720719</v>
      </c>
      <c r="G93" s="95">
        <v>250</v>
      </c>
      <c r="H93" s="93" t="s">
        <v>8976</v>
      </c>
      <c r="I93" s="93" t="s">
        <v>23890</v>
      </c>
      <c r="J93" s="93" t="s">
        <v>21009</v>
      </c>
      <c r="K93" s="93" t="s">
        <v>15049</v>
      </c>
      <c r="L93" s="14">
        <f>AND(vyberHrace&lt;&gt;"",ISNUMBER(SEARCH(vyberHrace,$B93)))</f>
      </c>
      <c r="M93" s="14">
        <f>AND($I93=MID(kododd,1,2),$J93=MID(kododd,3,3))</f>
      </c>
      <c r="N93" s="14">
        <f>IF(ISNUMBER($O93),CONCATENATE(INDEX(RokNar,$O93)," ",INDEX(Jmeno,$O93)," ",INDEX(Ev_c_LOK,$O93)),"")</f>
      </c>
      <c r="O93" s="14">
        <f>MATCH(true,INDEX(ihraci,$O92+1):ehraci,0)+$O92</f>
      </c>
    </row>
    <row r="94">
      <c r="A94" s="95">
        <v>14359</v>
      </c>
      <c r="B94" s="93" t="s">
        <v>11762</v>
      </c>
      <c r="C94" s="93" t="s">
        <v>1447</v>
      </c>
      <c r="D94" s="95">
        <v>1398</v>
      </c>
      <c r="E94" s="95">
        <v>1553</v>
      </c>
      <c r="F94" s="95">
        <v>335800</v>
      </c>
      <c r="G94" s="95">
        <v>250</v>
      </c>
      <c r="H94" s="93" t="s">
        <v>8976</v>
      </c>
      <c r="I94" s="93" t="s">
        <v>23890</v>
      </c>
      <c r="J94" s="93" t="s">
        <v>3580</v>
      </c>
      <c r="K94" s="93" t="s">
        <v>6721</v>
      </c>
      <c r="L94" s="14">
        <f>AND(vyberHrace&lt;&gt;"",ISNUMBER(SEARCH(vyberHrace,$B94)))</f>
      </c>
      <c r="M94" s="14">
        <f>AND($I94=MID(kododd,1,2),$J94=MID(kododd,3,3))</f>
      </c>
      <c r="N94" s="14">
        <f>IF(ISNUMBER($O94),CONCATENATE(INDEX(RokNar,$O94)," ",INDEX(Jmeno,$O94)," ",INDEX(Ev_c_LOK,$O94)),"")</f>
      </c>
      <c r="O94" s="14">
        <f>MATCH(true,INDEX(ihraci,$O93+1):ehraci,0)+$O93</f>
      </c>
    </row>
    <row r="95">
      <c r="A95" s="95">
        <v>55781</v>
      </c>
      <c r="B95" s="93" t="s">
        <v>21383</v>
      </c>
      <c r="C95" s="93" t="s">
        <v>1416</v>
      </c>
      <c r="D95" s="95">
        <v>1255</v>
      </c>
      <c r="F95" s="95">
        <v>23760400</v>
      </c>
      <c r="G95" s="95">
        <v>0</v>
      </c>
      <c r="H95" s="93" t="s">
        <v>8976</v>
      </c>
      <c r="I95" s="93" t="s">
        <v>23890</v>
      </c>
      <c r="J95" s="93" t="s">
        <v>20843</v>
      </c>
      <c r="K95" s="93" t="s">
        <v>19862</v>
      </c>
      <c r="L95" s="14">
        <f>AND(vyberHrace&lt;&gt;"",ISNUMBER(SEARCH(vyberHrace,$B95)))</f>
      </c>
      <c r="M95" s="14">
        <f>AND($I95=MID(kododd,1,2),$J95=MID(kododd,3,3))</f>
      </c>
      <c r="N95" s="14">
        <f>IF(ISNUMBER($O95),CONCATENATE(INDEX(RokNar,$O95)," ",INDEX(Jmeno,$O95)," ",INDEX(Ev_c_LOK,$O95)),"")</f>
      </c>
      <c r="O95" s="14">
        <f>MATCH(true,INDEX(ihraci,$O94+1):ehraci,0)+$O94</f>
      </c>
    </row>
    <row r="96">
      <c r="A96" s="95">
        <v>63331</v>
      </c>
      <c r="B96" s="93" t="s">
        <v>28592</v>
      </c>
      <c r="C96" s="93" t="s">
        <v>1412</v>
      </c>
      <c r="F96" s="95">
        <v>571003444</v>
      </c>
      <c r="G96" s="95">
        <v>250</v>
      </c>
      <c r="H96" s="93" t="s">
        <v>8976</v>
      </c>
      <c r="I96" s="93" t="s">
        <v>23890</v>
      </c>
      <c r="J96" s="93" t="s">
        <v>20936</v>
      </c>
      <c r="K96" s="93" t="s">
        <v>10625</v>
      </c>
      <c r="L96" s="14">
        <f>AND(vyberHrace&lt;&gt;"",ISNUMBER(SEARCH(vyberHrace,$B96)))</f>
      </c>
      <c r="M96" s="14">
        <f>AND($I96=MID(kododd,1,2),$J96=MID(kododd,3,3))</f>
      </c>
      <c r="N96" s="14">
        <f>IF(ISNUMBER($O96),CONCATENATE(INDEX(RokNar,$O96)," ",INDEX(Jmeno,$O96)," ",INDEX(Ev_c_LOK,$O96)),"")</f>
      </c>
      <c r="O96" s="14">
        <f>MATCH(true,INDEX(ihraci,$O95+1):ehraci,0)+$O95</f>
      </c>
    </row>
    <row r="97">
      <c r="A97" s="95">
        <v>51550</v>
      </c>
      <c r="B97" s="93" t="s">
        <v>1824</v>
      </c>
      <c r="C97" s="93" t="s">
        <v>1422</v>
      </c>
      <c r="D97" s="95">
        <v>1158</v>
      </c>
      <c r="F97" s="95">
        <v>23745681</v>
      </c>
      <c r="G97" s="95">
        <v>0</v>
      </c>
      <c r="H97" s="93" t="s">
        <v>8976</v>
      </c>
      <c r="I97" s="93" t="s">
        <v>23890</v>
      </c>
      <c r="J97" s="93" t="s">
        <v>20932</v>
      </c>
      <c r="K97" s="93" t="s">
        <v>9421</v>
      </c>
      <c r="L97" s="14">
        <f>AND(vyberHrace&lt;&gt;"",ISNUMBER(SEARCH(vyberHrace,$B97)))</f>
      </c>
      <c r="M97" s="14">
        <f>AND($I97=MID(kododd,1,2),$J97=MID(kododd,3,3))</f>
      </c>
      <c r="N97" s="14">
        <f>IF(ISNUMBER($O97),CONCATENATE(INDEX(RokNar,$O97)," ",INDEX(Jmeno,$O97)," ",INDEX(Ev_c_LOK,$O97)),"")</f>
      </c>
      <c r="O97" s="14">
        <f>MATCH(true,INDEX(ihraci,$O96+1):ehraci,0)+$O96</f>
      </c>
    </row>
    <row r="98">
      <c r="A98" s="95">
        <v>53602</v>
      </c>
      <c r="B98" s="93" t="s">
        <v>20046</v>
      </c>
      <c r="C98" s="93" t="s">
        <v>3255</v>
      </c>
      <c r="D98" s="95">
        <v>1612</v>
      </c>
      <c r="E98" s="95">
        <v>1748</v>
      </c>
      <c r="F98" s="95">
        <v>23745886</v>
      </c>
      <c r="G98" s="95">
        <v>250</v>
      </c>
      <c r="H98" s="93" t="s">
        <v>8976</v>
      </c>
      <c r="I98" s="93" t="s">
        <v>23890</v>
      </c>
      <c r="J98" s="93" t="s">
        <v>20870</v>
      </c>
      <c r="K98" s="93" t="s">
        <v>19858</v>
      </c>
      <c r="L98" s="14">
        <f>AND(vyberHrace&lt;&gt;"",ISNUMBER(SEARCH(vyberHrace,$B98)))</f>
      </c>
      <c r="M98" s="14">
        <f>AND($I98=MID(kododd,1,2),$J98=MID(kododd,3,3))</f>
      </c>
      <c r="N98" s="14">
        <f>IF(ISNUMBER($O98),CONCATENATE(INDEX(RokNar,$O98)," ",INDEX(Jmeno,$O98)," ",INDEX(Ev_c_LOK,$O98)),"")</f>
      </c>
      <c r="O98" s="14">
        <f>MATCH(true,INDEX(ihraci,$O97+1):ehraci,0)+$O97</f>
      </c>
    </row>
    <row r="99">
      <c r="A99" s="95">
        <v>383</v>
      </c>
      <c r="B99" s="93" t="s">
        <v>19885</v>
      </c>
      <c r="C99" s="93" t="s">
        <v>1465</v>
      </c>
      <c r="D99" s="95">
        <v>2083</v>
      </c>
      <c r="E99" s="95">
        <v>2140</v>
      </c>
      <c r="F99" s="95">
        <v>306649</v>
      </c>
      <c r="G99" s="95">
        <v>250</v>
      </c>
      <c r="H99" s="93" t="s">
        <v>8976</v>
      </c>
      <c r="I99" s="93" t="s">
        <v>23890</v>
      </c>
      <c r="J99" s="93" t="s">
        <v>20887</v>
      </c>
      <c r="K99" s="93" t="s">
        <v>9423</v>
      </c>
      <c r="L99" s="14">
        <f>AND(vyberHrace&lt;&gt;"",ISNUMBER(SEARCH(vyberHrace,$B99)))</f>
      </c>
      <c r="M99" s="14">
        <f>AND($I99=MID(kododd,1,2),$J99=MID(kododd,3,3))</f>
      </c>
      <c r="N99" s="14">
        <f>IF(ISNUMBER($O99),CONCATENATE(INDEX(RokNar,$O99)," ",INDEX(Jmeno,$O99)," ",INDEX(Ev_c_LOK,$O99)),"")</f>
      </c>
      <c r="O99" s="14">
        <f>MATCH(true,INDEX(ihraci,$O98+1):ehraci,0)+$O98</f>
      </c>
    </row>
    <row r="100">
      <c r="A100" s="95">
        <v>59262</v>
      </c>
      <c r="B100" s="93" t="s">
        <v>25688</v>
      </c>
      <c r="C100" s="93" t="s">
        <v>1450</v>
      </c>
      <c r="G100" s="95">
        <v>0</v>
      </c>
      <c r="H100" s="93" t="s">
        <v>8976</v>
      </c>
      <c r="I100" s="93" t="s">
        <v>23890</v>
      </c>
      <c r="J100" s="93" t="s">
        <v>21011</v>
      </c>
      <c r="K100" s="93" t="s">
        <v>1494</v>
      </c>
      <c r="L100" s="14">
        <f>AND(vyberHrace&lt;&gt;"",ISNUMBER(SEARCH(vyberHrace,$B100)))</f>
      </c>
      <c r="M100" s="14">
        <f>AND($I100=MID(kododd,1,2),$J100=MID(kododd,3,3))</f>
      </c>
      <c r="N100" s="14">
        <f>IF(ISNUMBER($O100),CONCATENATE(INDEX(RokNar,$O100)," ",INDEX(Jmeno,$O100)," ",INDEX(Ev_c_LOK,$O100)),"")</f>
      </c>
      <c r="O100" s="14">
        <f>MATCH(true,INDEX(ihraci,$O99+1):ehraci,0)+$O99</f>
      </c>
    </row>
    <row r="101">
      <c r="A101" s="95">
        <v>8476</v>
      </c>
      <c r="B101" s="93" t="s">
        <v>18964</v>
      </c>
      <c r="C101" s="93" t="s">
        <v>1465</v>
      </c>
      <c r="D101" s="95">
        <v>1482</v>
      </c>
      <c r="E101" s="95">
        <v>1599</v>
      </c>
      <c r="F101" s="95">
        <v>23749245</v>
      </c>
      <c r="G101" s="95">
        <v>250</v>
      </c>
      <c r="H101" s="93" t="s">
        <v>8976</v>
      </c>
      <c r="I101" s="93" t="s">
        <v>23890</v>
      </c>
      <c r="J101" s="93" t="s">
        <v>20992</v>
      </c>
      <c r="K101" s="93" t="s">
        <v>16334</v>
      </c>
      <c r="L101" s="14">
        <f>AND(vyberHrace&lt;&gt;"",ISNUMBER(SEARCH(vyberHrace,$B101)))</f>
      </c>
      <c r="M101" s="14">
        <f>AND($I101=MID(kododd,1,2),$J101=MID(kododd,3,3))</f>
      </c>
      <c r="N101" s="14">
        <f>IF(ISNUMBER($O101),CONCATENATE(INDEX(RokNar,$O101)," ",INDEX(Jmeno,$O101)," ",INDEX(Ev_c_LOK,$O101)),"")</f>
      </c>
      <c r="O101" s="14">
        <f>MATCH(true,INDEX(ihraci,$O100+1):ehraci,0)+$O100</f>
      </c>
    </row>
    <row r="102">
      <c r="A102" s="95">
        <v>62626</v>
      </c>
      <c r="B102" s="93" t="s">
        <v>28593</v>
      </c>
      <c r="C102" s="93" t="s">
        <v>1486</v>
      </c>
      <c r="F102" s="95">
        <v>23798068</v>
      </c>
      <c r="G102" s="95">
        <v>250</v>
      </c>
      <c r="H102" s="93" t="s">
        <v>8976</v>
      </c>
      <c r="I102" s="93" t="s">
        <v>23890</v>
      </c>
      <c r="J102" s="93" t="s">
        <v>21009</v>
      </c>
      <c r="K102" s="93" t="s">
        <v>15049</v>
      </c>
      <c r="L102" s="14">
        <f>AND(vyberHrace&lt;&gt;"",ISNUMBER(SEARCH(vyberHrace,$B102)))</f>
      </c>
      <c r="M102" s="14">
        <f>AND($I102=MID(kododd,1,2),$J102=MID(kododd,3,3))</f>
      </c>
      <c r="N102" s="14">
        <f>IF(ISNUMBER($O102),CONCATENATE(INDEX(RokNar,$O102)," ",INDEX(Jmeno,$O102)," ",INDEX(Ev_c_LOK,$O102)),"")</f>
      </c>
      <c r="O102" s="14">
        <f>MATCH(true,INDEX(ihraci,$O101+1):ehraci,0)+$O101</f>
      </c>
    </row>
    <row r="103">
      <c r="A103" s="95">
        <v>19322</v>
      </c>
      <c r="B103" s="93" t="s">
        <v>28069</v>
      </c>
      <c r="C103" s="93" t="s">
        <v>1436</v>
      </c>
      <c r="D103" s="95">
        <v>1500</v>
      </c>
      <c r="F103" s="95">
        <v>571002928</v>
      </c>
      <c r="G103" s="95">
        <v>250</v>
      </c>
      <c r="H103" s="93" t="s">
        <v>8976</v>
      </c>
      <c r="I103" s="93" t="s">
        <v>23890</v>
      </c>
      <c r="J103" s="93" t="s">
        <v>20843</v>
      </c>
      <c r="K103" s="93" t="s">
        <v>19862</v>
      </c>
      <c r="L103" s="14">
        <f>AND(vyberHrace&lt;&gt;"",ISNUMBER(SEARCH(vyberHrace,$B103)))</f>
      </c>
      <c r="M103" s="14">
        <f>AND($I103=MID(kododd,1,2),$J103=MID(kododd,3,3))</f>
      </c>
      <c r="N103" s="14">
        <f>IF(ISNUMBER($O103),CONCATENATE(INDEX(RokNar,$O103)," ",INDEX(Jmeno,$O103)," ",INDEX(Ev_c_LOK,$O103)),"")</f>
      </c>
      <c r="O103" s="14">
        <f>MATCH(true,INDEX(ihraci,$O102+1):ehraci,0)+$O102</f>
      </c>
    </row>
    <row r="104">
      <c r="A104" s="95">
        <v>61357</v>
      </c>
      <c r="B104" s="93" t="s">
        <v>27553</v>
      </c>
      <c r="C104" s="93" t="s">
        <v>1487</v>
      </c>
      <c r="F104" s="95">
        <v>23789689</v>
      </c>
      <c r="G104" s="95">
        <v>250</v>
      </c>
      <c r="H104" s="93" t="s">
        <v>8976</v>
      </c>
      <c r="I104" s="93" t="s">
        <v>23890</v>
      </c>
      <c r="J104" s="93" t="s">
        <v>21011</v>
      </c>
      <c r="K104" s="93" t="s">
        <v>1494</v>
      </c>
      <c r="L104" s="14">
        <f>AND(vyberHrace&lt;&gt;"",ISNUMBER(SEARCH(vyberHrace,$B104)))</f>
      </c>
      <c r="M104" s="14">
        <f>AND($I104=MID(kododd,1,2),$J104=MID(kododd,3,3))</f>
      </c>
      <c r="N104" s="14">
        <f>IF(ISNUMBER($O104),CONCATENATE(INDEX(RokNar,$O104)," ",INDEX(Jmeno,$O104)," ",INDEX(Ev_c_LOK,$O104)),"")</f>
      </c>
      <c r="O104" s="14">
        <f>MATCH(true,INDEX(ihraci,$O103+1):ehraci,0)+$O103</f>
      </c>
    </row>
    <row r="105">
      <c r="A105" s="95">
        <v>61358</v>
      </c>
      <c r="B105" s="93" t="s">
        <v>27554</v>
      </c>
      <c r="C105" s="93" t="s">
        <v>1424</v>
      </c>
      <c r="F105" s="95">
        <v>23789719</v>
      </c>
      <c r="G105" s="95">
        <v>250</v>
      </c>
      <c r="H105" s="93" t="s">
        <v>8976</v>
      </c>
      <c r="I105" s="93" t="s">
        <v>23890</v>
      </c>
      <c r="J105" s="93" t="s">
        <v>21011</v>
      </c>
      <c r="K105" s="93" t="s">
        <v>1494</v>
      </c>
      <c r="L105" s="14">
        <f>AND(vyberHrace&lt;&gt;"",ISNUMBER(SEARCH(vyberHrace,$B105)))</f>
      </c>
      <c r="M105" s="14">
        <f>AND($I105=MID(kododd,1,2),$J105=MID(kododd,3,3))</f>
      </c>
      <c r="N105" s="14">
        <f>IF(ISNUMBER($O105),CONCATENATE(INDEX(RokNar,$O105)," ",INDEX(Jmeno,$O105)," ",INDEX(Ev_c_LOK,$O105)),"")</f>
      </c>
      <c r="O105" s="14">
        <f>MATCH(true,INDEX(ihraci,$O104+1):ehraci,0)+$O104</f>
      </c>
    </row>
    <row r="106">
      <c r="A106" s="95">
        <v>63305</v>
      </c>
      <c r="B106" s="93" t="s">
        <v>28594</v>
      </c>
      <c r="C106" s="93" t="s">
        <v>1457</v>
      </c>
      <c r="D106" s="95">
        <v>1723</v>
      </c>
      <c r="E106" s="95">
        <v>1806</v>
      </c>
      <c r="F106" s="95">
        <v>23779802</v>
      </c>
      <c r="G106" s="95">
        <v>250</v>
      </c>
      <c r="H106" s="93" t="s">
        <v>8976</v>
      </c>
      <c r="I106" s="93" t="s">
        <v>23890</v>
      </c>
      <c r="J106" s="93" t="s">
        <v>20923</v>
      </c>
      <c r="K106" s="93" t="s">
        <v>19860</v>
      </c>
      <c r="L106" s="14">
        <f>AND(vyberHrace&lt;&gt;"",ISNUMBER(SEARCH(vyberHrace,$B106)))</f>
      </c>
      <c r="M106" s="14">
        <f>AND($I106=MID(kododd,1,2),$J106=MID(kododd,3,3))</f>
      </c>
      <c r="N106" s="14">
        <f>IF(ISNUMBER($O106),CONCATENATE(INDEX(RokNar,$O106)," ",INDEX(Jmeno,$O106)," ",INDEX(Ev_c_LOK,$O106)),"")</f>
      </c>
      <c r="O106" s="14">
        <f>MATCH(true,INDEX(ihraci,$O105+1):ehraci,0)+$O105</f>
      </c>
    </row>
    <row r="107">
      <c r="A107" s="95">
        <v>35232</v>
      </c>
      <c r="B107" s="93" t="s">
        <v>10449</v>
      </c>
      <c r="C107" s="93" t="s">
        <v>1462</v>
      </c>
      <c r="D107" s="95">
        <v>1250</v>
      </c>
      <c r="G107" s="95">
        <v>0</v>
      </c>
      <c r="H107" s="93" t="s">
        <v>8976</v>
      </c>
      <c r="I107" s="93" t="s">
        <v>23890</v>
      </c>
      <c r="J107" s="93" t="s">
        <v>20874</v>
      </c>
      <c r="K107" s="93" t="s">
        <v>1849</v>
      </c>
      <c r="L107" s="14">
        <f>AND(vyberHrace&lt;&gt;"",ISNUMBER(SEARCH(vyberHrace,$B107)))</f>
      </c>
      <c r="M107" s="14">
        <f>AND($I107=MID(kododd,1,2),$J107=MID(kododd,3,3))</f>
      </c>
      <c r="N107" s="14">
        <f>IF(ISNUMBER($O107),CONCATENATE(INDEX(RokNar,$O107)," ",INDEX(Jmeno,$O107)," ",INDEX(Ev_c_LOK,$O107)),"")</f>
      </c>
      <c r="O107" s="14">
        <f>MATCH(true,INDEX(ihraci,$O106+1):ehraci,0)+$O106</f>
      </c>
    </row>
    <row r="108">
      <c r="A108" s="95">
        <v>44247</v>
      </c>
      <c r="B108" s="93" t="s">
        <v>14078</v>
      </c>
      <c r="C108" s="93" t="s">
        <v>3255</v>
      </c>
      <c r="G108" s="95">
        <v>0</v>
      </c>
      <c r="H108" s="93" t="s">
        <v>8976</v>
      </c>
      <c r="I108" s="93" t="s">
        <v>23890</v>
      </c>
      <c r="J108" s="93" t="s">
        <v>20887</v>
      </c>
      <c r="K108" s="93" t="s">
        <v>9423</v>
      </c>
      <c r="L108" s="14">
        <f>AND(vyberHrace&lt;&gt;"",ISNUMBER(SEARCH(vyberHrace,$B108)))</f>
      </c>
      <c r="M108" s="14">
        <f>AND($I108=MID(kododd,1,2),$J108=MID(kododd,3,3))</f>
      </c>
      <c r="N108" s="14">
        <f>IF(ISNUMBER($O108),CONCATENATE(INDEX(RokNar,$O108)," ",INDEX(Jmeno,$O108)," ",INDEX(Ev_c_LOK,$O108)),"")</f>
      </c>
      <c r="O108" s="14">
        <f>MATCH(true,INDEX(ihraci,$O107+1):ehraci,0)+$O107</f>
      </c>
    </row>
    <row r="109">
      <c r="A109" s="95">
        <v>45288</v>
      </c>
      <c r="B109" s="93" t="s">
        <v>24024</v>
      </c>
      <c r="C109" s="93" t="s">
        <v>1455</v>
      </c>
      <c r="D109" s="95">
        <v>1305</v>
      </c>
      <c r="F109" s="95">
        <v>393517</v>
      </c>
      <c r="G109" s="95">
        <v>250</v>
      </c>
      <c r="H109" s="93" t="s">
        <v>8976</v>
      </c>
      <c r="I109" s="93" t="s">
        <v>23890</v>
      </c>
      <c r="J109" s="93" t="s">
        <v>20897</v>
      </c>
      <c r="K109" s="93" t="s">
        <v>9426</v>
      </c>
      <c r="L109" s="14">
        <f>AND(vyberHrace&lt;&gt;"",ISNUMBER(SEARCH(vyberHrace,$B109)))</f>
      </c>
      <c r="M109" s="14">
        <f>AND($I109=MID(kododd,1,2),$J109=MID(kododd,3,3))</f>
      </c>
      <c r="N109" s="14">
        <f>IF(ISNUMBER($O109),CONCATENATE(INDEX(RokNar,$O109)," ",INDEX(Jmeno,$O109)," ",INDEX(Ev_c_LOK,$O109)),"")</f>
      </c>
      <c r="O109" s="14">
        <f>MATCH(true,INDEX(ihraci,$O108+1):ehraci,0)+$O108</f>
      </c>
    </row>
    <row r="110">
      <c r="A110" s="95">
        <v>37485</v>
      </c>
      <c r="B110" s="93" t="s">
        <v>6023</v>
      </c>
      <c r="C110" s="93" t="s">
        <v>1438</v>
      </c>
      <c r="D110" s="95">
        <v>1605</v>
      </c>
      <c r="E110" s="95">
        <v>1815</v>
      </c>
      <c r="F110" s="95">
        <v>23740736</v>
      </c>
      <c r="G110" s="95">
        <v>0</v>
      </c>
      <c r="H110" s="93" t="s">
        <v>8976</v>
      </c>
      <c r="I110" s="93" t="s">
        <v>23890</v>
      </c>
      <c r="J110" s="93" t="s">
        <v>20870</v>
      </c>
      <c r="K110" s="93" t="s">
        <v>19858</v>
      </c>
      <c r="L110" s="14">
        <f>AND(vyberHrace&lt;&gt;"",ISNUMBER(SEARCH(vyberHrace,$B110)))</f>
      </c>
      <c r="M110" s="14">
        <f>AND($I110=MID(kododd,1,2),$J110=MID(kododd,3,3))</f>
      </c>
      <c r="N110" s="14">
        <f>IF(ISNUMBER($O110),CONCATENATE(INDEX(RokNar,$O110)," ",INDEX(Jmeno,$O110)," ",INDEX(Ev_c_LOK,$O110)),"")</f>
      </c>
      <c r="O110" s="14">
        <f>MATCH(true,INDEX(ihraci,$O109+1):ehraci,0)+$O109</f>
      </c>
    </row>
    <row r="111">
      <c r="A111" s="95">
        <v>59916</v>
      </c>
      <c r="B111" s="93" t="s">
        <v>26408</v>
      </c>
      <c r="C111" s="93" t="s">
        <v>1412</v>
      </c>
      <c r="D111" s="95">
        <v>1032</v>
      </c>
      <c r="G111" s="95">
        <v>250</v>
      </c>
      <c r="H111" s="93" t="s">
        <v>8976</v>
      </c>
      <c r="I111" s="93" t="s">
        <v>23890</v>
      </c>
      <c r="J111" s="93" t="s">
        <v>20858</v>
      </c>
      <c r="K111" s="93" t="s">
        <v>20407</v>
      </c>
      <c r="L111" s="14">
        <f>AND(vyberHrace&lt;&gt;"",ISNUMBER(SEARCH(vyberHrace,$B111)))</f>
      </c>
      <c r="M111" s="14">
        <f>AND($I111=MID(kododd,1,2),$J111=MID(kododd,3,3))</f>
      </c>
      <c r="N111" s="14">
        <f>IF(ISNUMBER($O111),CONCATENATE(INDEX(RokNar,$O111)," ",INDEX(Jmeno,$O111)," ",INDEX(Ev_c_LOK,$O111)),"")</f>
      </c>
      <c r="O111" s="14">
        <f>MATCH(true,INDEX(ihraci,$O110+1):ehraci,0)+$O110</f>
      </c>
    </row>
    <row r="112">
      <c r="A112" s="95">
        <v>58581</v>
      </c>
      <c r="B112" s="93" t="s">
        <v>25075</v>
      </c>
      <c r="C112" s="93" t="s">
        <v>1412</v>
      </c>
      <c r="G112" s="95">
        <v>0</v>
      </c>
      <c r="H112" s="93" t="s">
        <v>8976</v>
      </c>
      <c r="I112" s="93" t="s">
        <v>23890</v>
      </c>
      <c r="J112" s="93" t="s">
        <v>20870</v>
      </c>
      <c r="K112" s="93" t="s">
        <v>19858</v>
      </c>
      <c r="L112" s="14">
        <f>AND(vyberHrace&lt;&gt;"",ISNUMBER(SEARCH(vyberHrace,$B112)))</f>
      </c>
      <c r="M112" s="14">
        <f>AND($I112=MID(kododd,1,2),$J112=MID(kododd,3,3))</f>
      </c>
      <c r="N112" s="14">
        <f>IF(ISNUMBER($O112),CONCATENATE(INDEX(RokNar,$O112)," ",INDEX(Jmeno,$O112)," ",INDEX(Ev_c_LOK,$O112)),"")</f>
      </c>
      <c r="O112" s="14">
        <f>MATCH(true,INDEX(ihraci,$O111+1):ehraci,0)+$O111</f>
      </c>
    </row>
    <row r="113">
      <c r="A113" s="95">
        <v>61889</v>
      </c>
      <c r="B113" s="93" t="s">
        <v>28026</v>
      </c>
      <c r="C113" s="93" t="s">
        <v>1450</v>
      </c>
      <c r="G113" s="95">
        <v>0</v>
      </c>
      <c r="H113" s="93" t="s">
        <v>8976</v>
      </c>
      <c r="I113" s="93" t="s">
        <v>23890</v>
      </c>
      <c r="J113" s="93" t="s">
        <v>20899</v>
      </c>
      <c r="K113" s="93" t="s">
        <v>21373</v>
      </c>
      <c r="L113" s="14">
        <f>AND(vyberHrace&lt;&gt;"",ISNUMBER(SEARCH(vyberHrace,$B113)))</f>
      </c>
      <c r="M113" s="14">
        <f>AND($I113=MID(kododd,1,2),$J113=MID(kododd,3,3))</f>
      </c>
      <c r="N113" s="14">
        <f>IF(ISNUMBER($O113),CONCATENATE(INDEX(RokNar,$O113)," ",INDEX(Jmeno,$O113)," ",INDEX(Ev_c_LOK,$O113)),"")</f>
      </c>
      <c r="O113" s="14">
        <f>MATCH(true,INDEX(ihraci,$O112+1):ehraci,0)+$O112</f>
      </c>
    </row>
    <row r="114">
      <c r="A114" s="95">
        <v>60335</v>
      </c>
      <c r="B114" s="93" t="s">
        <v>26789</v>
      </c>
      <c r="C114" s="93" t="s">
        <v>3255</v>
      </c>
      <c r="D114" s="95">
        <v>1131</v>
      </c>
      <c r="E114" s="95">
        <v>1583</v>
      </c>
      <c r="F114" s="95">
        <v>23790989</v>
      </c>
      <c r="G114" s="95">
        <v>250</v>
      </c>
      <c r="H114" s="93" t="s">
        <v>8976</v>
      </c>
      <c r="I114" s="93" t="s">
        <v>23890</v>
      </c>
      <c r="J114" s="93" t="s">
        <v>20843</v>
      </c>
      <c r="K114" s="93" t="s">
        <v>19862</v>
      </c>
      <c r="L114" s="14">
        <f>AND(vyberHrace&lt;&gt;"",ISNUMBER(SEARCH(vyberHrace,$B114)))</f>
      </c>
      <c r="M114" s="14">
        <f>AND($I114=MID(kododd,1,2),$J114=MID(kododd,3,3))</f>
      </c>
      <c r="N114" s="14">
        <f>IF(ISNUMBER($O114),CONCATENATE(INDEX(RokNar,$O114)," ",INDEX(Jmeno,$O114)," ",INDEX(Ev_c_LOK,$O114)),"")</f>
      </c>
      <c r="O114" s="14">
        <f>MATCH(true,INDEX(ihraci,$O113+1):ehraci,0)+$O113</f>
      </c>
    </row>
    <row r="115">
      <c r="A115" s="95">
        <v>39083</v>
      </c>
      <c r="B115" s="93" t="s">
        <v>2564</v>
      </c>
      <c r="C115" s="93" t="s">
        <v>1438</v>
      </c>
      <c r="D115" s="95">
        <v>1248</v>
      </c>
      <c r="F115" s="95">
        <v>380962</v>
      </c>
      <c r="G115" s="95">
        <v>0</v>
      </c>
      <c r="H115" s="93" t="s">
        <v>8976</v>
      </c>
      <c r="I115" s="93" t="s">
        <v>23890</v>
      </c>
      <c r="J115" s="93" t="s">
        <v>20893</v>
      </c>
      <c r="K115" s="93" t="s">
        <v>11825</v>
      </c>
      <c r="L115" s="14">
        <f>AND(vyberHrace&lt;&gt;"",ISNUMBER(SEARCH(vyberHrace,$B115)))</f>
      </c>
      <c r="M115" s="14">
        <f>AND($I115=MID(kododd,1,2),$J115=MID(kododd,3,3))</f>
      </c>
      <c r="N115" s="14">
        <f>IF(ISNUMBER($O115),CONCATENATE(INDEX(RokNar,$O115)," ",INDEX(Jmeno,$O115)," ",INDEX(Ev_c_LOK,$O115)),"")</f>
      </c>
      <c r="O115" s="14">
        <f>MATCH(true,INDEX(ihraci,$O114+1):ehraci,0)+$O114</f>
      </c>
    </row>
    <row r="116">
      <c r="A116" s="95">
        <v>51476</v>
      </c>
      <c r="B116" s="93" t="s">
        <v>188</v>
      </c>
      <c r="C116" s="93" t="s">
        <v>1452</v>
      </c>
      <c r="D116" s="95">
        <v>1513</v>
      </c>
      <c r="G116" s="95">
        <v>0</v>
      </c>
      <c r="H116" s="93" t="s">
        <v>8976</v>
      </c>
      <c r="I116" s="93" t="s">
        <v>23890</v>
      </c>
      <c r="J116" s="93" t="s">
        <v>20895</v>
      </c>
      <c r="K116" s="93" t="s">
        <v>13982</v>
      </c>
      <c r="L116" s="14">
        <f>AND(vyberHrace&lt;&gt;"",ISNUMBER(SEARCH(vyberHrace,$B116)))</f>
      </c>
      <c r="M116" s="14">
        <f>AND($I116=MID(kododd,1,2),$J116=MID(kododd,3,3))</f>
      </c>
      <c r="N116" s="14">
        <f>IF(ISNUMBER($O116),CONCATENATE(INDEX(RokNar,$O116)," ",INDEX(Jmeno,$O116)," ",INDEX(Ev_c_LOK,$O116)),"")</f>
      </c>
      <c r="O116" s="14">
        <f>MATCH(true,INDEX(ihraci,$O115+1):ehraci,0)+$O115</f>
      </c>
    </row>
    <row r="117">
      <c r="A117" s="95">
        <v>59310</v>
      </c>
      <c r="B117" s="93" t="s">
        <v>25733</v>
      </c>
      <c r="C117" s="93" t="s">
        <v>1486</v>
      </c>
      <c r="D117" s="95">
        <v>1381</v>
      </c>
      <c r="E117" s="95">
        <v>1547</v>
      </c>
      <c r="F117" s="95">
        <v>23787937</v>
      </c>
      <c r="G117" s="95">
        <v>250</v>
      </c>
      <c r="H117" s="93" t="s">
        <v>8976</v>
      </c>
      <c r="I117" s="93" t="s">
        <v>23890</v>
      </c>
      <c r="J117" s="93" t="s">
        <v>20927</v>
      </c>
      <c r="K117" s="93" t="s">
        <v>1493</v>
      </c>
      <c r="L117" s="14">
        <f>AND(vyberHrace&lt;&gt;"",ISNUMBER(SEARCH(vyberHrace,$B117)))</f>
      </c>
      <c r="M117" s="14">
        <f>AND($I117=MID(kododd,1,2),$J117=MID(kododd,3,3))</f>
      </c>
      <c r="N117" s="14">
        <f>IF(ISNUMBER($O117),CONCATENATE(INDEX(RokNar,$O117)," ",INDEX(Jmeno,$O117)," ",INDEX(Ev_c_LOK,$O117)),"")</f>
      </c>
      <c r="O117" s="14">
        <f>MATCH(true,INDEX(ihraci,$O116+1):ehraci,0)+$O116</f>
      </c>
    </row>
    <row r="118">
      <c r="A118" s="95">
        <v>54286</v>
      </c>
      <c r="B118" s="93" t="s">
        <v>2540</v>
      </c>
      <c r="C118" s="93" t="s">
        <v>1434</v>
      </c>
      <c r="D118" s="95">
        <v>1427</v>
      </c>
      <c r="E118" s="95">
        <v>1833</v>
      </c>
      <c r="F118" s="95">
        <v>23761326</v>
      </c>
      <c r="G118" s="95">
        <v>250</v>
      </c>
      <c r="H118" s="93" t="s">
        <v>8976</v>
      </c>
      <c r="I118" s="93" t="s">
        <v>23890</v>
      </c>
      <c r="J118" s="93" t="s">
        <v>20927</v>
      </c>
      <c r="K118" s="93" t="s">
        <v>1493</v>
      </c>
      <c r="L118" s="14">
        <f>AND(vyberHrace&lt;&gt;"",ISNUMBER(SEARCH(vyberHrace,$B118)))</f>
      </c>
      <c r="M118" s="14">
        <f>AND($I118=MID(kododd,1,2),$J118=MID(kododd,3,3))</f>
      </c>
      <c r="N118" s="14">
        <f>IF(ISNUMBER($O118),CONCATENATE(INDEX(RokNar,$O118)," ",INDEX(Jmeno,$O118)," ",INDEX(Ev_c_LOK,$O118)),"")</f>
      </c>
      <c r="O118" s="14">
        <f>MATCH(true,INDEX(ihraci,$O117+1):ehraci,0)+$O117</f>
      </c>
    </row>
    <row r="119">
      <c r="A119" s="95">
        <v>1933</v>
      </c>
      <c r="B119" s="93" t="s">
        <v>11569</v>
      </c>
      <c r="C119" s="93" t="s">
        <v>1407</v>
      </c>
      <c r="D119" s="95">
        <v>2066</v>
      </c>
      <c r="E119" s="95">
        <v>2065</v>
      </c>
      <c r="F119" s="95">
        <v>313378</v>
      </c>
      <c r="G119" s="95">
        <v>250</v>
      </c>
      <c r="H119" s="93" t="s">
        <v>8976</v>
      </c>
      <c r="I119" s="93" t="s">
        <v>23890</v>
      </c>
      <c r="J119" s="93" t="s">
        <v>20934</v>
      </c>
      <c r="K119" s="93" t="s">
        <v>21356</v>
      </c>
      <c r="L119" s="14">
        <f>AND(vyberHrace&lt;&gt;"",ISNUMBER(SEARCH(vyberHrace,$B119)))</f>
      </c>
      <c r="M119" s="14">
        <f>AND($I119=MID(kododd,1,2),$J119=MID(kododd,3,3))</f>
      </c>
      <c r="N119" s="14">
        <f>IF(ISNUMBER($O119),CONCATENATE(INDEX(RokNar,$O119)," ",INDEX(Jmeno,$O119)," ",INDEX(Ev_c_LOK,$O119)),"")</f>
      </c>
      <c r="O119" s="14">
        <f>MATCH(true,INDEX(ihraci,$O118+1):ehraci,0)+$O118</f>
      </c>
    </row>
    <row r="120">
      <c r="A120" s="95">
        <v>60924</v>
      </c>
      <c r="B120" s="93" t="s">
        <v>27298</v>
      </c>
      <c r="C120" s="93" t="s">
        <v>1486</v>
      </c>
      <c r="F120" s="95">
        <v>23788682</v>
      </c>
      <c r="G120" s="95">
        <v>0</v>
      </c>
      <c r="H120" s="93" t="s">
        <v>8976</v>
      </c>
      <c r="I120" s="93" t="s">
        <v>23890</v>
      </c>
      <c r="J120" s="93" t="s">
        <v>20858</v>
      </c>
      <c r="K120" s="93" t="s">
        <v>20407</v>
      </c>
      <c r="L120" s="14">
        <f>AND(vyberHrace&lt;&gt;"",ISNUMBER(SEARCH(vyberHrace,$B120)))</f>
      </c>
      <c r="M120" s="14">
        <f>AND($I120=MID(kododd,1,2),$J120=MID(kododd,3,3))</f>
      </c>
      <c r="N120" s="14">
        <f>IF(ISNUMBER($O120),CONCATENATE(INDEX(RokNar,$O120)," ",INDEX(Jmeno,$O120)," ",INDEX(Ev_c_LOK,$O120)),"")</f>
      </c>
      <c r="O120" s="14">
        <f>MATCH(true,INDEX(ihraci,$O119+1):ehraci,0)+$O119</f>
      </c>
    </row>
    <row r="121">
      <c r="A121" s="95">
        <v>4609</v>
      </c>
      <c r="B121" s="93" t="s">
        <v>20465</v>
      </c>
      <c r="C121" s="93" t="s">
        <v>1468</v>
      </c>
      <c r="D121" s="95">
        <v>1564</v>
      </c>
      <c r="F121" s="95">
        <v>571000690</v>
      </c>
      <c r="G121" s="95">
        <v>250</v>
      </c>
      <c r="H121" s="93" t="s">
        <v>8976</v>
      </c>
      <c r="I121" s="93" t="s">
        <v>23890</v>
      </c>
      <c r="J121" s="93" t="s">
        <v>20895</v>
      </c>
      <c r="K121" s="93" t="s">
        <v>13982</v>
      </c>
      <c r="L121" s="14">
        <f>AND(vyberHrace&lt;&gt;"",ISNUMBER(SEARCH(vyberHrace,$B121)))</f>
      </c>
      <c r="M121" s="14">
        <f>AND($I121=MID(kododd,1,2),$J121=MID(kododd,3,3))</f>
      </c>
      <c r="N121" s="14">
        <f>IF(ISNUMBER($O121),CONCATENATE(INDEX(RokNar,$O121)," ",INDEX(Jmeno,$O121)," ",INDEX(Ev_c_LOK,$O121)),"")</f>
      </c>
      <c r="O121" s="14">
        <f>MATCH(true,INDEX(ihraci,$O120+1):ehraci,0)+$O120</f>
      </c>
    </row>
    <row r="122">
      <c r="A122" s="95">
        <v>51757</v>
      </c>
      <c r="B122" s="93" t="s">
        <v>203</v>
      </c>
      <c r="C122" s="93" t="s">
        <v>1464</v>
      </c>
      <c r="F122" s="95">
        <v>23741430</v>
      </c>
      <c r="G122" s="95">
        <v>0</v>
      </c>
      <c r="H122" s="93" t="s">
        <v>8976</v>
      </c>
      <c r="I122" s="93" t="s">
        <v>23890</v>
      </c>
      <c r="J122" s="93" t="s">
        <v>20971</v>
      </c>
      <c r="K122" s="93" t="s">
        <v>16300</v>
      </c>
      <c r="L122" s="14">
        <f>AND(vyberHrace&lt;&gt;"",ISNUMBER(SEARCH(vyberHrace,$B122)))</f>
      </c>
      <c r="M122" s="14">
        <f>AND($I122=MID(kododd,1,2),$J122=MID(kododd,3,3))</f>
      </c>
      <c r="N122" s="14">
        <f>IF(ISNUMBER($O122),CONCATENATE(INDEX(RokNar,$O122)," ",INDEX(Jmeno,$O122)," ",INDEX(Ev_c_LOK,$O122)),"")</f>
      </c>
      <c r="O122" s="14">
        <f>MATCH(true,INDEX(ihraci,$O121+1):ehraci,0)+$O121</f>
      </c>
    </row>
    <row r="123">
      <c r="A123" s="95">
        <v>57562</v>
      </c>
      <c r="B123" s="93" t="s">
        <v>21518</v>
      </c>
      <c r="C123" s="93" t="s">
        <v>3255</v>
      </c>
      <c r="D123" s="95">
        <v>1196</v>
      </c>
      <c r="G123" s="95">
        <v>250</v>
      </c>
      <c r="H123" s="93" t="s">
        <v>8976</v>
      </c>
      <c r="I123" s="93" t="s">
        <v>23890</v>
      </c>
      <c r="J123" s="93" t="s">
        <v>20971</v>
      </c>
      <c r="K123" s="93" t="s">
        <v>16300</v>
      </c>
      <c r="L123" s="14">
        <f>AND(vyberHrace&lt;&gt;"",ISNUMBER(SEARCH(vyberHrace,$B123)))</f>
      </c>
      <c r="M123" s="14">
        <f>AND($I123=MID(kododd,1,2),$J123=MID(kododd,3,3))</f>
      </c>
      <c r="N123" s="14">
        <f>IF(ISNUMBER($O123),CONCATENATE(INDEX(RokNar,$O123)," ",INDEX(Jmeno,$O123)," ",INDEX(Ev_c_LOK,$O123)),"")</f>
      </c>
      <c r="O123" s="14">
        <f>MATCH(true,INDEX(ihraci,$O122+1):ehraci,0)+$O122</f>
      </c>
    </row>
    <row r="124">
      <c r="A124" s="95">
        <v>43035</v>
      </c>
      <c r="B124" s="93" t="s">
        <v>12878</v>
      </c>
      <c r="C124" s="93" t="s">
        <v>1410</v>
      </c>
      <c r="D124" s="95">
        <v>1943</v>
      </c>
      <c r="E124" s="95">
        <v>1979</v>
      </c>
      <c r="F124" s="95">
        <v>23710870</v>
      </c>
      <c r="G124" s="95">
        <v>250</v>
      </c>
      <c r="H124" s="93" t="s">
        <v>8976</v>
      </c>
      <c r="I124" s="93" t="s">
        <v>23890</v>
      </c>
      <c r="J124" s="93" t="s">
        <v>20858</v>
      </c>
      <c r="K124" s="93" t="s">
        <v>20407</v>
      </c>
      <c r="L124" s="14">
        <f>AND(vyberHrace&lt;&gt;"",ISNUMBER(SEARCH(vyberHrace,$B124)))</f>
      </c>
      <c r="M124" s="14">
        <f>AND($I124=MID(kododd,1,2),$J124=MID(kododd,3,3))</f>
      </c>
      <c r="N124" s="14">
        <f>IF(ISNUMBER($O124),CONCATENATE(INDEX(RokNar,$O124)," ",INDEX(Jmeno,$O124)," ",INDEX(Ev_c_LOK,$O124)),"")</f>
      </c>
      <c r="O124" s="14">
        <f>MATCH(true,INDEX(ihraci,$O123+1):ehraci,0)+$O123</f>
      </c>
    </row>
    <row r="125">
      <c r="A125" s="95">
        <v>58653</v>
      </c>
      <c r="B125" s="93" t="s">
        <v>22601</v>
      </c>
      <c r="C125" s="93" t="s">
        <v>1411</v>
      </c>
      <c r="G125" s="95">
        <v>0</v>
      </c>
      <c r="H125" s="93" t="s">
        <v>8976</v>
      </c>
      <c r="I125" s="93" t="s">
        <v>23890</v>
      </c>
      <c r="J125" s="93" t="s">
        <v>20858</v>
      </c>
      <c r="K125" s="93" t="s">
        <v>20407</v>
      </c>
      <c r="L125" s="14">
        <f>AND(vyberHrace&lt;&gt;"",ISNUMBER(SEARCH(vyberHrace,$B125)))</f>
      </c>
      <c r="M125" s="14">
        <f>AND($I125=MID(kododd,1,2),$J125=MID(kododd,3,3))</f>
      </c>
      <c r="N125" s="14">
        <f>IF(ISNUMBER($O125),CONCATENATE(INDEX(RokNar,$O125)," ",INDEX(Jmeno,$O125)," ",INDEX(Ev_c_LOK,$O125)),"")</f>
      </c>
      <c r="O125" s="14">
        <f>MATCH(true,INDEX(ihraci,$O124+1):ehraci,0)+$O124</f>
      </c>
    </row>
    <row r="126">
      <c r="A126" s="95">
        <v>35944</v>
      </c>
      <c r="B126" s="93" t="s">
        <v>18706</v>
      </c>
      <c r="C126" s="93" t="s">
        <v>1470</v>
      </c>
      <c r="D126" s="95">
        <v>1486</v>
      </c>
      <c r="F126" s="95">
        <v>23716380</v>
      </c>
      <c r="G126" s="95">
        <v>250</v>
      </c>
      <c r="H126" s="93" t="s">
        <v>8976</v>
      </c>
      <c r="I126" s="93" t="s">
        <v>23890</v>
      </c>
      <c r="J126" s="93" t="s">
        <v>20858</v>
      </c>
      <c r="K126" s="93" t="s">
        <v>20407</v>
      </c>
      <c r="L126" s="14">
        <f>AND(vyberHrace&lt;&gt;"",ISNUMBER(SEARCH(vyberHrace,$B126)))</f>
      </c>
      <c r="M126" s="14">
        <f>AND($I126=MID(kododd,1,2),$J126=MID(kododd,3,3))</f>
      </c>
      <c r="N126" s="14">
        <f>IF(ISNUMBER($O126),CONCATENATE(INDEX(RokNar,$O126)," ",INDEX(Jmeno,$O126)," ",INDEX(Ev_c_LOK,$O126)),"")</f>
      </c>
      <c r="O126" s="14">
        <f>MATCH(true,INDEX(ihraci,$O125+1):ehraci,0)+$O125</f>
      </c>
    </row>
    <row r="127">
      <c r="A127" s="95">
        <v>60369</v>
      </c>
      <c r="B127" s="93" t="s">
        <v>18706</v>
      </c>
      <c r="C127" s="93" t="s">
        <v>1422</v>
      </c>
      <c r="G127" s="95">
        <v>250</v>
      </c>
      <c r="H127" s="93" t="s">
        <v>8976</v>
      </c>
      <c r="I127" s="93" t="s">
        <v>23890</v>
      </c>
      <c r="J127" s="93" t="s">
        <v>20931</v>
      </c>
      <c r="K127" s="93" t="s">
        <v>19878</v>
      </c>
      <c r="L127" s="14">
        <f>AND(vyberHrace&lt;&gt;"",ISNUMBER(SEARCH(vyberHrace,$B127)))</f>
      </c>
      <c r="M127" s="14">
        <f>AND($I127=MID(kododd,1,2),$J127=MID(kododd,3,3))</f>
      </c>
      <c r="N127" s="14">
        <f>IF(ISNUMBER($O127),CONCATENATE(INDEX(RokNar,$O127)," ",INDEX(Jmeno,$O127)," ",INDEX(Ev_c_LOK,$O127)),"")</f>
      </c>
      <c r="O127" s="14">
        <f>MATCH(true,INDEX(ihraci,$O126+1):ehraci,0)+$O126</f>
      </c>
    </row>
    <row r="128">
      <c r="A128" s="95">
        <v>58591</v>
      </c>
      <c r="B128" s="93" t="s">
        <v>25083</v>
      </c>
      <c r="C128" s="93" t="s">
        <v>1422</v>
      </c>
      <c r="F128" s="95">
        <v>23775203</v>
      </c>
      <c r="G128" s="95">
        <v>250</v>
      </c>
      <c r="H128" s="93" t="s">
        <v>8976</v>
      </c>
      <c r="I128" s="93" t="s">
        <v>23890</v>
      </c>
      <c r="J128" s="93" t="s">
        <v>20870</v>
      </c>
      <c r="K128" s="93" t="s">
        <v>19858</v>
      </c>
      <c r="L128" s="14">
        <f>AND(vyberHrace&lt;&gt;"",ISNUMBER(SEARCH(vyberHrace,$B128)))</f>
      </c>
      <c r="M128" s="14">
        <f>AND($I128=MID(kododd,1,2),$J128=MID(kododd,3,3))</f>
      </c>
      <c r="N128" s="14">
        <f>IF(ISNUMBER($O128),CONCATENATE(INDEX(RokNar,$O128)," ",INDEX(Jmeno,$O128)," ",INDEX(Ev_c_LOK,$O128)),"")</f>
      </c>
      <c r="O128" s="14">
        <f>MATCH(true,INDEX(ihraci,$O127+1):ehraci,0)+$O127</f>
      </c>
    </row>
    <row r="129">
      <c r="A129" s="95">
        <v>53998</v>
      </c>
      <c r="B129" s="93" t="s">
        <v>2535</v>
      </c>
      <c r="C129" s="93" t="s">
        <v>1467</v>
      </c>
      <c r="D129" s="95">
        <v>1569</v>
      </c>
      <c r="E129" s="95">
        <v>1747</v>
      </c>
      <c r="F129" s="95">
        <v>23759780</v>
      </c>
      <c r="G129" s="95">
        <v>250</v>
      </c>
      <c r="H129" s="93" t="s">
        <v>8976</v>
      </c>
      <c r="I129" s="93" t="s">
        <v>23890</v>
      </c>
      <c r="J129" s="93" t="s">
        <v>20860</v>
      </c>
      <c r="K129" s="93" t="s">
        <v>12768</v>
      </c>
      <c r="L129" s="14">
        <f>AND(vyberHrace&lt;&gt;"",ISNUMBER(SEARCH(vyberHrace,$B129)))</f>
      </c>
      <c r="M129" s="14">
        <f>AND($I129=MID(kododd,1,2),$J129=MID(kododd,3,3))</f>
      </c>
      <c r="N129" s="14">
        <f>IF(ISNUMBER($O129),CONCATENATE(INDEX(RokNar,$O129)," ",INDEX(Jmeno,$O129)," ",INDEX(Ev_c_LOK,$O129)),"")</f>
      </c>
      <c r="O129" s="14">
        <f>MATCH(true,INDEX(ihraci,$O128+1):ehraci,0)+$O128</f>
      </c>
    </row>
    <row r="130">
      <c r="A130" s="95">
        <v>58199</v>
      </c>
      <c r="B130" s="93" t="s">
        <v>24717</v>
      </c>
      <c r="C130" s="93" t="s">
        <v>1412</v>
      </c>
      <c r="G130" s="95">
        <v>0</v>
      </c>
      <c r="H130" s="93" t="s">
        <v>8976</v>
      </c>
      <c r="I130" s="93" t="s">
        <v>23890</v>
      </c>
      <c r="J130" s="93" t="s">
        <v>20931</v>
      </c>
      <c r="K130" s="93" t="s">
        <v>19878</v>
      </c>
      <c r="L130" s="14">
        <f>AND(vyberHrace&lt;&gt;"",ISNUMBER(SEARCH(vyberHrace,$B130)))</f>
      </c>
      <c r="M130" s="14">
        <f>AND($I130=MID(kododd,1,2),$J130=MID(kododd,3,3))</f>
      </c>
      <c r="N130" s="14">
        <f>IF(ISNUMBER($O130),CONCATENATE(INDEX(RokNar,$O130)," ",INDEX(Jmeno,$O130)," ",INDEX(Ev_c_LOK,$O130)),"")</f>
      </c>
      <c r="O130" s="14">
        <f>MATCH(true,INDEX(ihraci,$O129+1):ehraci,0)+$O129</f>
      </c>
    </row>
    <row r="131">
      <c r="A131" s="95">
        <v>56649</v>
      </c>
      <c r="B131" s="93" t="s">
        <v>21451</v>
      </c>
      <c r="C131" s="93" t="s">
        <v>1411</v>
      </c>
      <c r="G131" s="95">
        <v>250</v>
      </c>
      <c r="H131" s="93" t="s">
        <v>8976</v>
      </c>
      <c r="I131" s="93" t="s">
        <v>23890</v>
      </c>
      <c r="J131" s="93" t="s">
        <v>20918</v>
      </c>
      <c r="K131" s="93" t="s">
        <v>19880</v>
      </c>
      <c r="L131" s="14">
        <f>AND(vyberHrace&lt;&gt;"",ISNUMBER(SEARCH(vyberHrace,$B131)))</f>
      </c>
      <c r="M131" s="14">
        <f>AND($I131=MID(kododd,1,2),$J131=MID(kododd,3,3))</f>
      </c>
      <c r="N131" s="14">
        <f>IF(ISNUMBER($O131),CONCATENATE(INDEX(RokNar,$O131)," ",INDEX(Jmeno,$O131)," ",INDEX(Ev_c_LOK,$O131)),"")</f>
      </c>
      <c r="O131" s="14">
        <f>MATCH(true,INDEX(ihraci,$O130+1):ehraci,0)+$O130</f>
      </c>
    </row>
    <row r="132">
      <c r="A132" s="95">
        <v>58887</v>
      </c>
      <c r="B132" s="93" t="s">
        <v>25354</v>
      </c>
      <c r="C132" s="93" t="s">
        <v>1402</v>
      </c>
      <c r="G132" s="95">
        <v>250</v>
      </c>
      <c r="H132" s="93" t="s">
        <v>8976</v>
      </c>
      <c r="I132" s="93" t="s">
        <v>23890</v>
      </c>
      <c r="J132" s="93" t="s">
        <v>23414</v>
      </c>
      <c r="K132" s="93" t="s">
        <v>25275</v>
      </c>
      <c r="L132" s="14">
        <f>AND(vyberHrace&lt;&gt;"",ISNUMBER(SEARCH(vyberHrace,$B132)))</f>
      </c>
      <c r="M132" s="14">
        <f>AND($I132=MID(kododd,1,2),$J132=MID(kododd,3,3))</f>
      </c>
      <c r="N132" s="14">
        <f>IF(ISNUMBER($O132),CONCATENATE(INDEX(RokNar,$O132)," ",INDEX(Jmeno,$O132)," ",INDEX(Ev_c_LOK,$O132)),"")</f>
      </c>
      <c r="O132" s="14">
        <f>MATCH(true,INDEX(ihraci,$O131+1):ehraci,0)+$O131</f>
      </c>
    </row>
    <row r="133">
      <c r="A133" s="95">
        <v>47316</v>
      </c>
      <c r="B133" s="93" t="s">
        <v>16364</v>
      </c>
      <c r="C133" s="93" t="s">
        <v>1400</v>
      </c>
      <c r="G133" s="95">
        <v>0</v>
      </c>
      <c r="H133" s="93" t="s">
        <v>8976</v>
      </c>
      <c r="I133" s="93" t="s">
        <v>23890</v>
      </c>
      <c r="J133" s="93" t="s">
        <v>20931</v>
      </c>
      <c r="K133" s="93" t="s">
        <v>19878</v>
      </c>
      <c r="L133" s="14">
        <f>AND(vyberHrace&lt;&gt;"",ISNUMBER(SEARCH(vyberHrace,$B133)))</f>
      </c>
      <c r="M133" s="14">
        <f>AND($I133=MID(kododd,1,2),$J133=MID(kododd,3,3))</f>
      </c>
      <c r="N133" s="14">
        <f>IF(ISNUMBER($O133),CONCATENATE(INDEX(RokNar,$O133)," ",INDEX(Jmeno,$O133)," ",INDEX(Ev_c_LOK,$O133)),"")</f>
      </c>
      <c r="O133" s="14">
        <f>MATCH(true,INDEX(ihraci,$O132+1):ehraci,0)+$O132</f>
      </c>
    </row>
    <row r="134">
      <c r="A134" s="95">
        <v>60072</v>
      </c>
      <c r="B134" s="93" t="s">
        <v>26549</v>
      </c>
      <c r="C134" s="93" t="s">
        <v>3255</v>
      </c>
      <c r="D134" s="95">
        <v>1813</v>
      </c>
      <c r="E134" s="95">
        <v>1879</v>
      </c>
      <c r="F134" s="95">
        <v>23785551</v>
      </c>
      <c r="G134" s="95">
        <v>250</v>
      </c>
      <c r="H134" s="93" t="s">
        <v>8976</v>
      </c>
      <c r="I134" s="93" t="s">
        <v>23890</v>
      </c>
      <c r="J134" s="93" t="s">
        <v>20858</v>
      </c>
      <c r="K134" s="93" t="s">
        <v>20407</v>
      </c>
      <c r="L134" s="14">
        <f>AND(vyberHrace&lt;&gt;"",ISNUMBER(SEARCH(vyberHrace,$B134)))</f>
      </c>
      <c r="M134" s="14">
        <f>AND($I134=MID(kododd,1,2),$J134=MID(kododd,3,3))</f>
      </c>
      <c r="N134" s="14">
        <f>IF(ISNUMBER($O134),CONCATENATE(INDEX(RokNar,$O134)," ",INDEX(Jmeno,$O134)," ",INDEX(Ev_c_LOK,$O134)),"")</f>
      </c>
      <c r="O134" s="14">
        <f>MATCH(true,INDEX(ihraci,$O133+1):ehraci,0)+$O133</f>
      </c>
    </row>
    <row r="135">
      <c r="A135" s="95">
        <v>59929</v>
      </c>
      <c r="B135" s="93" t="s">
        <v>26420</v>
      </c>
      <c r="C135" s="93" t="s">
        <v>1486</v>
      </c>
      <c r="D135" s="95">
        <v>1030</v>
      </c>
      <c r="F135" s="95">
        <v>23788690</v>
      </c>
      <c r="G135" s="95">
        <v>250</v>
      </c>
      <c r="H135" s="93" t="s">
        <v>8976</v>
      </c>
      <c r="I135" s="93" t="s">
        <v>23890</v>
      </c>
      <c r="J135" s="93" t="s">
        <v>20932</v>
      </c>
      <c r="K135" s="93" t="s">
        <v>9421</v>
      </c>
      <c r="L135" s="14">
        <f>AND(vyberHrace&lt;&gt;"",ISNUMBER(SEARCH(vyberHrace,$B135)))</f>
      </c>
      <c r="M135" s="14">
        <f>AND($I135=MID(kododd,1,2),$J135=MID(kododd,3,3))</f>
      </c>
      <c r="N135" s="14">
        <f>IF(ISNUMBER($O135),CONCATENATE(INDEX(RokNar,$O135)," ",INDEX(Jmeno,$O135)," ",INDEX(Ev_c_LOK,$O135)),"")</f>
      </c>
      <c r="O135" s="14">
        <f>MATCH(true,INDEX(ihraci,$O134+1):ehraci,0)+$O134</f>
      </c>
    </row>
    <row r="136">
      <c r="A136" s="95">
        <v>62922</v>
      </c>
      <c r="B136" s="93" t="s">
        <v>28595</v>
      </c>
      <c r="C136" s="93" t="s">
        <v>1487</v>
      </c>
      <c r="G136" s="95">
        <v>250</v>
      </c>
      <c r="H136" s="93" t="s">
        <v>8976</v>
      </c>
      <c r="I136" s="93" t="s">
        <v>23890</v>
      </c>
      <c r="J136" s="93" t="s">
        <v>20936</v>
      </c>
      <c r="K136" s="93" t="s">
        <v>10625</v>
      </c>
      <c r="L136" s="14">
        <f>AND(vyberHrace&lt;&gt;"",ISNUMBER(SEARCH(vyberHrace,$B136)))</f>
      </c>
      <c r="M136" s="14">
        <f>AND($I136=MID(kododd,1,2),$J136=MID(kododd,3,3))</f>
      </c>
      <c r="N136" s="14">
        <f>IF(ISNUMBER($O136),CONCATENATE(INDEX(RokNar,$O136)," ",INDEX(Jmeno,$O136)," ",INDEX(Ev_c_LOK,$O136)),"")</f>
      </c>
      <c r="O136" s="14">
        <f>MATCH(true,INDEX(ihraci,$O135+1):ehraci,0)+$O135</f>
      </c>
    </row>
    <row r="137">
      <c r="A137" s="95">
        <v>54979</v>
      </c>
      <c r="B137" s="93" t="s">
        <v>2536</v>
      </c>
      <c r="C137" s="93" t="s">
        <v>1402</v>
      </c>
      <c r="D137" s="95">
        <v>1329</v>
      </c>
      <c r="G137" s="95">
        <v>0</v>
      </c>
      <c r="H137" s="93" t="s">
        <v>8976</v>
      </c>
      <c r="I137" s="93" t="s">
        <v>23890</v>
      </c>
      <c r="J137" s="93" t="s">
        <v>20860</v>
      </c>
      <c r="K137" s="93" t="s">
        <v>12768</v>
      </c>
      <c r="L137" s="14">
        <f>AND(vyberHrace&lt;&gt;"",ISNUMBER(SEARCH(vyberHrace,$B137)))</f>
      </c>
      <c r="M137" s="14">
        <f>AND($I137=MID(kododd,1,2),$J137=MID(kododd,3,3))</f>
      </c>
      <c r="N137" s="14">
        <f>IF(ISNUMBER($O137),CONCATENATE(INDEX(RokNar,$O137)," ",INDEX(Jmeno,$O137)," ",INDEX(Ev_c_LOK,$O137)),"")</f>
      </c>
      <c r="O137" s="14">
        <f>MATCH(true,INDEX(ihraci,$O136+1):ehraci,0)+$O136</f>
      </c>
    </row>
    <row r="138">
      <c r="A138" s="95">
        <v>54978</v>
      </c>
      <c r="B138" s="93" t="s">
        <v>2537</v>
      </c>
      <c r="C138" s="93" t="s">
        <v>1402</v>
      </c>
      <c r="G138" s="95">
        <v>0</v>
      </c>
      <c r="H138" s="93" t="s">
        <v>8976</v>
      </c>
      <c r="I138" s="93" t="s">
        <v>23890</v>
      </c>
      <c r="J138" s="93" t="s">
        <v>20860</v>
      </c>
      <c r="K138" s="93" t="s">
        <v>12768</v>
      </c>
      <c r="L138" s="14">
        <f>AND(vyberHrace&lt;&gt;"",ISNUMBER(SEARCH(vyberHrace,$B138)))</f>
      </c>
      <c r="M138" s="14">
        <f>AND($I138=MID(kododd,1,2),$J138=MID(kododd,3,3))</f>
      </c>
      <c r="N138" s="14">
        <f>IF(ISNUMBER($O138),CONCATENATE(INDEX(RokNar,$O138)," ",INDEX(Jmeno,$O138)," ",INDEX(Ev_c_LOK,$O138)),"")</f>
      </c>
      <c r="O138" s="14">
        <f>MATCH(true,INDEX(ihraci,$O137+1):ehraci,0)+$O137</f>
      </c>
    </row>
    <row r="139">
      <c r="A139" s="95">
        <v>62076</v>
      </c>
      <c r="B139" s="93" t="s">
        <v>28278</v>
      </c>
      <c r="C139" s="93" t="s">
        <v>1420</v>
      </c>
      <c r="F139" s="95">
        <v>571000500</v>
      </c>
      <c r="G139" s="95">
        <v>250</v>
      </c>
      <c r="H139" s="93" t="s">
        <v>8976</v>
      </c>
      <c r="I139" s="93" t="s">
        <v>23890</v>
      </c>
      <c r="J139" s="93" t="s">
        <v>20932</v>
      </c>
      <c r="K139" s="93" t="s">
        <v>9421</v>
      </c>
      <c r="L139" s="14">
        <f>AND(vyberHrace&lt;&gt;"",ISNUMBER(SEARCH(vyberHrace,$B139)))</f>
      </c>
      <c r="M139" s="14">
        <f>AND($I139=MID(kododd,1,2),$J139=MID(kododd,3,3))</f>
      </c>
      <c r="N139" s="14">
        <f>IF(ISNUMBER($O139),CONCATENATE(INDEX(RokNar,$O139)," ",INDEX(Jmeno,$O139)," ",INDEX(Ev_c_LOK,$O139)),"")</f>
      </c>
      <c r="O139" s="14">
        <f>MATCH(true,INDEX(ihraci,$O138+1):ehraci,0)+$O138</f>
      </c>
    </row>
    <row r="140">
      <c r="A140" s="95">
        <v>3940</v>
      </c>
      <c r="B140" s="93" t="s">
        <v>19749</v>
      </c>
      <c r="C140" s="93" t="s">
        <v>1468</v>
      </c>
      <c r="D140" s="95">
        <v>1551</v>
      </c>
      <c r="G140" s="95">
        <v>0</v>
      </c>
      <c r="H140" s="93" t="s">
        <v>8976</v>
      </c>
      <c r="I140" s="93" t="s">
        <v>23890</v>
      </c>
      <c r="J140" s="93" t="s">
        <v>20870</v>
      </c>
      <c r="K140" s="93" t="s">
        <v>19858</v>
      </c>
      <c r="L140" s="14">
        <f>AND(vyberHrace&lt;&gt;"",ISNUMBER(SEARCH(vyberHrace,$B140)))</f>
      </c>
      <c r="M140" s="14">
        <f>AND($I140=MID(kododd,1,2),$J140=MID(kododd,3,3))</f>
      </c>
      <c r="N140" s="14">
        <f>IF(ISNUMBER($O140),CONCATENATE(INDEX(RokNar,$O140)," ",INDEX(Jmeno,$O140)," ",INDEX(Ev_c_LOK,$O140)),"")</f>
      </c>
      <c r="O140" s="14">
        <f>MATCH(true,INDEX(ihraci,$O139+1):ehraci,0)+$O139</f>
      </c>
    </row>
    <row r="141">
      <c r="A141" s="95">
        <v>8140</v>
      </c>
      <c r="B141" s="93" t="s">
        <v>13871</v>
      </c>
      <c r="C141" s="93" t="s">
        <v>1436</v>
      </c>
      <c r="D141" s="95">
        <v>2483</v>
      </c>
      <c r="E141" s="95">
        <v>2501</v>
      </c>
      <c r="F141" s="95">
        <v>311995</v>
      </c>
      <c r="G141" s="95">
        <v>250</v>
      </c>
      <c r="H141" s="93" t="s">
        <v>8976</v>
      </c>
      <c r="I141" s="93" t="s">
        <v>23890</v>
      </c>
      <c r="J141" s="93" t="s">
        <v>20932</v>
      </c>
      <c r="K141" s="93" t="s">
        <v>9421</v>
      </c>
      <c r="L141" s="14">
        <f>AND(vyberHrace&lt;&gt;"",ISNUMBER(SEARCH(vyberHrace,$B141)))</f>
      </c>
      <c r="M141" s="14">
        <f>AND($I141=MID(kododd,1,2),$J141=MID(kododd,3,3))</f>
      </c>
      <c r="N141" s="14">
        <f>IF(ISNUMBER($O141),CONCATENATE(INDEX(RokNar,$O141)," ",INDEX(Jmeno,$O141)," ",INDEX(Ev_c_LOK,$O141)),"")</f>
      </c>
      <c r="O141" s="14">
        <f>MATCH(true,INDEX(ihraci,$O140+1):ehraci,0)+$O140</f>
      </c>
    </row>
    <row r="142">
      <c r="A142" s="95">
        <v>8154</v>
      </c>
      <c r="B142" s="93" t="s">
        <v>13872</v>
      </c>
      <c r="C142" s="93" t="s">
        <v>1407</v>
      </c>
      <c r="D142" s="95">
        <v>1657</v>
      </c>
      <c r="F142" s="95">
        <v>23741376</v>
      </c>
      <c r="G142" s="95">
        <v>250</v>
      </c>
      <c r="H142" s="93" t="s">
        <v>8976</v>
      </c>
      <c r="I142" s="93" t="s">
        <v>23890</v>
      </c>
      <c r="J142" s="93" t="s">
        <v>20971</v>
      </c>
      <c r="K142" s="93" t="s">
        <v>16300</v>
      </c>
      <c r="L142" s="14">
        <f>AND(vyberHrace&lt;&gt;"",ISNUMBER(SEARCH(vyberHrace,$B142)))</f>
      </c>
      <c r="M142" s="14">
        <f>AND($I142=MID(kododd,1,2),$J142=MID(kododd,3,3))</f>
      </c>
      <c r="N142" s="14">
        <f>IF(ISNUMBER($O142),CONCATENATE(INDEX(RokNar,$O142)," ",INDEX(Jmeno,$O142)," ",INDEX(Ev_c_LOK,$O142)),"")</f>
      </c>
      <c r="O142" s="14">
        <f>MATCH(true,INDEX(ihraci,$O141+1):ehraci,0)+$O141</f>
      </c>
    </row>
    <row r="143">
      <c r="A143" s="95">
        <v>48544</v>
      </c>
      <c r="B143" s="93" t="s">
        <v>16401</v>
      </c>
      <c r="C143" s="93" t="s">
        <v>3255</v>
      </c>
      <c r="D143" s="95">
        <v>1154</v>
      </c>
      <c r="F143" s="95">
        <v>23716860</v>
      </c>
      <c r="G143" s="95">
        <v>0</v>
      </c>
      <c r="H143" s="93" t="s">
        <v>8976</v>
      </c>
      <c r="I143" s="93" t="s">
        <v>23890</v>
      </c>
      <c r="J143" s="93" t="s">
        <v>20931</v>
      </c>
      <c r="K143" s="93" t="s">
        <v>19878</v>
      </c>
      <c r="L143" s="14">
        <f>AND(vyberHrace&lt;&gt;"",ISNUMBER(SEARCH(vyberHrace,$B143)))</f>
      </c>
      <c r="M143" s="14">
        <f>AND($I143=MID(kododd,1,2),$J143=MID(kododd,3,3))</f>
      </c>
      <c r="N143" s="14">
        <f>IF(ISNUMBER($O143),CONCATENATE(INDEX(RokNar,$O143)," ",INDEX(Jmeno,$O143)," ",INDEX(Ev_c_LOK,$O143)),"")</f>
      </c>
      <c r="O143" s="14">
        <f>MATCH(true,INDEX(ihraci,$O142+1):ehraci,0)+$O142</f>
      </c>
    </row>
    <row r="144">
      <c r="A144" s="95">
        <v>63112</v>
      </c>
      <c r="B144" s="93" t="s">
        <v>28596</v>
      </c>
      <c r="C144" s="93" t="s">
        <v>24215</v>
      </c>
      <c r="G144" s="95">
        <v>250</v>
      </c>
      <c r="H144" s="93" t="s">
        <v>8976</v>
      </c>
      <c r="I144" s="93" t="s">
        <v>23890</v>
      </c>
      <c r="J144" s="93" t="s">
        <v>20858</v>
      </c>
      <c r="K144" s="93" t="s">
        <v>20407</v>
      </c>
      <c r="L144" s="14">
        <f>AND(vyberHrace&lt;&gt;"",ISNUMBER(SEARCH(vyberHrace,$B144)))</f>
      </c>
      <c r="M144" s="14">
        <f>AND($I144=MID(kododd,1,2),$J144=MID(kododd,3,3))</f>
      </c>
      <c r="N144" s="14">
        <f>IF(ISNUMBER($O144),CONCATENATE(INDEX(RokNar,$O144)," ",INDEX(Jmeno,$O144)," ",INDEX(Ev_c_LOK,$O144)),"")</f>
      </c>
      <c r="O144" s="14">
        <f>MATCH(true,INDEX(ihraci,$O143+1):ehraci,0)+$O143</f>
      </c>
    </row>
    <row r="145">
      <c r="A145" s="95">
        <v>63836</v>
      </c>
      <c r="B145" s="93" t="s">
        <v>29931</v>
      </c>
      <c r="C145" s="93" t="s">
        <v>1488</v>
      </c>
      <c r="F145" s="95">
        <v>571002073</v>
      </c>
      <c r="G145" s="95">
        <v>250</v>
      </c>
      <c r="H145" s="93" t="s">
        <v>8976</v>
      </c>
      <c r="I145" s="93" t="s">
        <v>23890</v>
      </c>
      <c r="J145" s="93" t="s">
        <v>20858</v>
      </c>
      <c r="K145" s="93" t="s">
        <v>20407</v>
      </c>
      <c r="L145" s="14">
        <f>AND(vyberHrace&lt;&gt;"",ISNUMBER(SEARCH(vyberHrace,$B145)))</f>
      </c>
      <c r="M145" s="14">
        <f>AND($I145=MID(kododd,1,2),$J145=MID(kododd,3,3))</f>
      </c>
      <c r="N145" s="14">
        <f>IF(ISNUMBER($O145),CONCATENATE(INDEX(RokNar,$O145)," ",INDEX(Jmeno,$O145)," ",INDEX(Ev_c_LOK,$O145)),"")</f>
      </c>
      <c r="O145" s="14">
        <f>MATCH(true,INDEX(ihraci,$O144+1):ehraci,0)+$O144</f>
      </c>
    </row>
    <row r="146">
      <c r="A146" s="95">
        <v>39268</v>
      </c>
      <c r="B146" s="93" t="s">
        <v>28076</v>
      </c>
      <c r="C146" s="93" t="s">
        <v>1421</v>
      </c>
      <c r="D146" s="95">
        <v>1448</v>
      </c>
      <c r="E146" s="95">
        <v>1659</v>
      </c>
      <c r="F146" s="95">
        <v>376906</v>
      </c>
      <c r="G146" s="95">
        <v>0</v>
      </c>
      <c r="H146" s="93" t="s">
        <v>8976</v>
      </c>
      <c r="I146" s="93" t="s">
        <v>23890</v>
      </c>
      <c r="J146" s="93" t="s">
        <v>20931</v>
      </c>
      <c r="K146" s="93" t="s">
        <v>19878</v>
      </c>
      <c r="L146" s="14">
        <f>AND(vyberHrace&lt;&gt;"",ISNUMBER(SEARCH(vyberHrace,$B146)))</f>
      </c>
      <c r="M146" s="14">
        <f>AND($I146=MID(kododd,1,2),$J146=MID(kododd,3,3))</f>
      </c>
      <c r="N146" s="14">
        <f>IF(ISNUMBER($O146),CONCATENATE(INDEX(RokNar,$O146)," ",INDEX(Jmeno,$O146)," ",INDEX(Ev_c_LOK,$O146)),"")</f>
      </c>
      <c r="O146" s="14">
        <f>MATCH(true,INDEX(ihraci,$O145+1):ehraci,0)+$O145</f>
      </c>
    </row>
    <row r="147">
      <c r="A147" s="95">
        <v>63113</v>
      </c>
      <c r="B147" s="93" t="s">
        <v>28597</v>
      </c>
      <c r="C147" s="93" t="s">
        <v>1450</v>
      </c>
      <c r="F147" s="95">
        <v>571002081</v>
      </c>
      <c r="G147" s="95">
        <v>250</v>
      </c>
      <c r="H147" s="93" t="s">
        <v>8976</v>
      </c>
      <c r="I147" s="93" t="s">
        <v>23890</v>
      </c>
      <c r="J147" s="93" t="s">
        <v>20858</v>
      </c>
      <c r="K147" s="93" t="s">
        <v>20407</v>
      </c>
      <c r="L147" s="14">
        <f>AND(vyberHrace&lt;&gt;"",ISNUMBER(SEARCH(vyberHrace,$B147)))</f>
      </c>
      <c r="M147" s="14">
        <f>AND($I147=MID(kododd,1,2),$J147=MID(kododd,3,3))</f>
      </c>
      <c r="N147" s="14">
        <f>IF(ISNUMBER($O147),CONCATENATE(INDEX(RokNar,$O147)," ",INDEX(Jmeno,$O147)," ",INDEX(Ev_c_LOK,$O147)),"")</f>
      </c>
      <c r="O147" s="14">
        <f>MATCH(true,INDEX(ihraci,$O146+1):ehraci,0)+$O146</f>
      </c>
    </row>
    <row r="148">
      <c r="A148" s="95">
        <v>62970</v>
      </c>
      <c r="B148" s="93" t="s">
        <v>28598</v>
      </c>
      <c r="C148" s="93" t="s">
        <v>1450</v>
      </c>
      <c r="F148" s="95">
        <v>23788704</v>
      </c>
      <c r="G148" s="95">
        <v>250</v>
      </c>
      <c r="H148" s="93" t="s">
        <v>8976</v>
      </c>
      <c r="I148" s="93" t="s">
        <v>23890</v>
      </c>
      <c r="J148" s="93" t="s">
        <v>20858</v>
      </c>
      <c r="K148" s="93" t="s">
        <v>20407</v>
      </c>
      <c r="L148" s="14">
        <f>AND(vyberHrace&lt;&gt;"",ISNUMBER(SEARCH(vyberHrace,$B148)))</f>
      </c>
      <c r="M148" s="14">
        <f>AND($I148=MID(kododd,1,2),$J148=MID(kododd,3,3))</f>
      </c>
      <c r="N148" s="14">
        <f>IF(ISNUMBER($O148),CONCATENATE(INDEX(RokNar,$O148)," ",INDEX(Jmeno,$O148)," ",INDEX(Ev_c_LOK,$O148)),"")</f>
      </c>
      <c r="O148" s="14">
        <f>MATCH(true,INDEX(ihraci,$O147+1):ehraci,0)+$O147</f>
      </c>
    </row>
    <row r="149">
      <c r="A149" s="95">
        <v>59852</v>
      </c>
      <c r="B149" s="93" t="s">
        <v>26353</v>
      </c>
      <c r="C149" s="93" t="s">
        <v>1487</v>
      </c>
      <c r="D149" s="95">
        <v>1454</v>
      </c>
      <c r="E149" s="95">
        <v>1503</v>
      </c>
      <c r="F149" s="95">
        <v>23787163</v>
      </c>
      <c r="G149" s="95">
        <v>250</v>
      </c>
      <c r="H149" s="93" t="s">
        <v>8976</v>
      </c>
      <c r="I149" s="93" t="s">
        <v>23890</v>
      </c>
      <c r="J149" s="93" t="s">
        <v>20899</v>
      </c>
      <c r="K149" s="93" t="s">
        <v>21373</v>
      </c>
      <c r="L149" s="14">
        <f>AND(vyberHrace&lt;&gt;"",ISNUMBER(SEARCH(vyberHrace,$B149)))</f>
      </c>
      <c r="M149" s="14">
        <f>AND($I149=MID(kododd,1,2),$J149=MID(kododd,3,3))</f>
      </c>
      <c r="N149" s="14">
        <f>IF(ISNUMBER($O149),CONCATENATE(INDEX(RokNar,$O149)," ",INDEX(Jmeno,$O149)," ",INDEX(Ev_c_LOK,$O149)),"")</f>
      </c>
      <c r="O149" s="14">
        <f>MATCH(true,INDEX(ihraci,$O148+1):ehraci,0)+$O148</f>
      </c>
    </row>
    <row r="150">
      <c r="A150" s="95">
        <v>53711</v>
      </c>
      <c r="B150" s="93" t="s">
        <v>2456</v>
      </c>
      <c r="C150" s="93" t="s">
        <v>1434</v>
      </c>
      <c r="D150" s="95">
        <v>1546</v>
      </c>
      <c r="F150" s="95">
        <v>23764953</v>
      </c>
      <c r="G150" s="95">
        <v>0</v>
      </c>
      <c r="H150" s="93" t="s">
        <v>8976</v>
      </c>
      <c r="I150" s="93" t="s">
        <v>23890</v>
      </c>
      <c r="J150" s="93" t="s">
        <v>20870</v>
      </c>
      <c r="K150" s="93" t="s">
        <v>19858</v>
      </c>
      <c r="L150" s="14">
        <f>AND(vyberHrace&lt;&gt;"",ISNUMBER(SEARCH(vyberHrace,$B150)))</f>
      </c>
      <c r="M150" s="14">
        <f>AND($I150=MID(kododd,1,2),$J150=MID(kododd,3,3))</f>
      </c>
      <c r="N150" s="14">
        <f>IF(ISNUMBER($O150),CONCATENATE(INDEX(RokNar,$O150)," ",INDEX(Jmeno,$O150)," ",INDEX(Ev_c_LOK,$O150)),"")</f>
      </c>
      <c r="O150" s="14">
        <f>MATCH(true,INDEX(ihraci,$O149+1):ehraci,0)+$O149</f>
      </c>
    </row>
    <row r="151">
      <c r="A151" s="95">
        <v>61667</v>
      </c>
      <c r="B151" s="93" t="s">
        <v>27826</v>
      </c>
      <c r="C151" s="93" t="s">
        <v>1450</v>
      </c>
      <c r="F151" s="95">
        <v>23791470</v>
      </c>
      <c r="G151" s="95">
        <v>250</v>
      </c>
      <c r="H151" s="93" t="s">
        <v>8976</v>
      </c>
      <c r="I151" s="93" t="s">
        <v>23890</v>
      </c>
      <c r="J151" s="93" t="s">
        <v>20918</v>
      </c>
      <c r="K151" s="93" t="s">
        <v>19880</v>
      </c>
      <c r="L151" s="14">
        <f>AND(vyberHrace&lt;&gt;"",ISNUMBER(SEARCH(vyberHrace,$B151)))</f>
      </c>
      <c r="M151" s="14">
        <f>AND($I151=MID(kododd,1,2),$J151=MID(kododd,3,3))</f>
      </c>
      <c r="N151" s="14">
        <f>IF(ISNUMBER($O151),CONCATENATE(INDEX(RokNar,$O151)," ",INDEX(Jmeno,$O151)," ",INDEX(Ev_c_LOK,$O151)),"")</f>
      </c>
      <c r="O151" s="14">
        <f>MATCH(true,INDEX(ihraci,$O150+1):ehraci,0)+$O150</f>
      </c>
    </row>
    <row r="152">
      <c r="A152" s="95">
        <v>59415</v>
      </c>
      <c r="B152" s="93" t="s">
        <v>25831</v>
      </c>
      <c r="C152" s="93" t="s">
        <v>3255</v>
      </c>
      <c r="F152" s="95">
        <v>23778091</v>
      </c>
      <c r="G152" s="95">
        <v>0</v>
      </c>
      <c r="H152" s="93" t="s">
        <v>8976</v>
      </c>
      <c r="I152" s="93" t="s">
        <v>23890</v>
      </c>
      <c r="J152" s="93" t="s">
        <v>23412</v>
      </c>
      <c r="K152" s="93" t="s">
        <v>21357</v>
      </c>
      <c r="L152" s="14">
        <f>AND(vyberHrace&lt;&gt;"",ISNUMBER(SEARCH(vyberHrace,$B152)))</f>
      </c>
      <c r="M152" s="14">
        <f>AND($I152=MID(kododd,1,2),$J152=MID(kododd,3,3))</f>
      </c>
      <c r="N152" s="14">
        <f>IF(ISNUMBER($O152),CONCATENATE(INDEX(RokNar,$O152)," ",INDEX(Jmeno,$O152)," ",INDEX(Ev_c_LOK,$O152)),"")</f>
      </c>
      <c r="O152" s="14">
        <f>MATCH(true,INDEX(ihraci,$O151+1):ehraci,0)+$O151</f>
      </c>
    </row>
    <row r="153">
      <c r="A153" s="95">
        <v>61679</v>
      </c>
      <c r="B153" s="93" t="s">
        <v>27838</v>
      </c>
      <c r="C153" s="93" t="s">
        <v>1400</v>
      </c>
      <c r="F153" s="95">
        <v>23791411</v>
      </c>
      <c r="G153" s="95">
        <v>250</v>
      </c>
      <c r="H153" s="93" t="s">
        <v>8976</v>
      </c>
      <c r="I153" s="93" t="s">
        <v>23890</v>
      </c>
      <c r="J153" s="93" t="s">
        <v>20897</v>
      </c>
      <c r="K153" s="93" t="s">
        <v>9426</v>
      </c>
      <c r="L153" s="14">
        <f>AND(vyberHrace&lt;&gt;"",ISNUMBER(SEARCH(vyberHrace,$B153)))</f>
      </c>
      <c r="M153" s="14">
        <f>AND($I153=MID(kododd,1,2),$J153=MID(kododd,3,3))</f>
      </c>
      <c r="N153" s="14">
        <f>IF(ISNUMBER($O153),CONCATENATE(INDEX(RokNar,$O153)," ",INDEX(Jmeno,$O153)," ",INDEX(Ev_c_LOK,$O153)),"")</f>
      </c>
      <c r="O153" s="14">
        <f>MATCH(true,INDEX(ihraci,$O152+1):ehraci,0)+$O152</f>
      </c>
    </row>
    <row r="154">
      <c r="A154" s="95">
        <v>45412</v>
      </c>
      <c r="B154" s="93" t="s">
        <v>12948</v>
      </c>
      <c r="C154" s="93" t="s">
        <v>1417</v>
      </c>
      <c r="D154" s="95">
        <v>1305</v>
      </c>
      <c r="E154" s="95">
        <v>1630</v>
      </c>
      <c r="F154" s="95">
        <v>23707410</v>
      </c>
      <c r="G154" s="95">
        <v>250</v>
      </c>
      <c r="H154" s="93" t="s">
        <v>8976</v>
      </c>
      <c r="I154" s="93" t="s">
        <v>23890</v>
      </c>
      <c r="J154" s="93" t="s">
        <v>20874</v>
      </c>
      <c r="K154" s="93" t="s">
        <v>1849</v>
      </c>
      <c r="L154" s="14">
        <f>AND(vyberHrace&lt;&gt;"",ISNUMBER(SEARCH(vyberHrace,$B154)))</f>
      </c>
      <c r="M154" s="14">
        <f>AND($I154=MID(kododd,1,2),$J154=MID(kododd,3,3))</f>
      </c>
      <c r="N154" s="14">
        <f>IF(ISNUMBER($O154),CONCATENATE(INDEX(RokNar,$O154)," ",INDEX(Jmeno,$O154)," ",INDEX(Ev_c_LOK,$O154)),"")</f>
      </c>
      <c r="O154" s="14">
        <f>MATCH(true,INDEX(ihraci,$O153+1):ehraci,0)+$O153</f>
      </c>
    </row>
    <row r="155">
      <c r="A155" s="95">
        <v>44605</v>
      </c>
      <c r="B155" s="93" t="s">
        <v>14100</v>
      </c>
      <c r="C155" s="93" t="s">
        <v>1402</v>
      </c>
      <c r="D155" s="95">
        <v>1170</v>
      </c>
      <c r="E155" s="95">
        <v>1561</v>
      </c>
      <c r="F155" s="95">
        <v>23701129</v>
      </c>
      <c r="G155" s="95">
        <v>0</v>
      </c>
      <c r="H155" s="93" t="s">
        <v>8976</v>
      </c>
      <c r="I155" s="93" t="s">
        <v>23890</v>
      </c>
      <c r="J155" s="93" t="s">
        <v>20843</v>
      </c>
      <c r="K155" s="93" t="s">
        <v>19862</v>
      </c>
      <c r="L155" s="14">
        <f>AND(vyberHrace&lt;&gt;"",ISNUMBER(SEARCH(vyberHrace,$B155)))</f>
      </c>
      <c r="M155" s="14">
        <f>AND($I155=MID(kododd,1,2),$J155=MID(kododd,3,3))</f>
      </c>
      <c r="N155" s="14">
        <f>IF(ISNUMBER($O155),CONCATENATE(INDEX(RokNar,$O155)," ",INDEX(Jmeno,$O155)," ",INDEX(Ev_c_LOK,$O155)),"")</f>
      </c>
      <c r="O155" s="14">
        <f>MATCH(true,INDEX(ihraci,$O154+1):ehraci,0)+$O154</f>
      </c>
    </row>
    <row r="156">
      <c r="A156" s="95">
        <v>14836</v>
      </c>
      <c r="B156" s="93" t="s">
        <v>11704</v>
      </c>
      <c r="C156" s="93" t="s">
        <v>1475</v>
      </c>
      <c r="D156" s="95">
        <v>2025</v>
      </c>
      <c r="E156" s="95">
        <v>2053</v>
      </c>
      <c r="F156" s="95">
        <v>327530</v>
      </c>
      <c r="G156" s="95">
        <v>250</v>
      </c>
      <c r="H156" s="93" t="s">
        <v>8976</v>
      </c>
      <c r="I156" s="93" t="s">
        <v>23890</v>
      </c>
      <c r="J156" s="93" t="s">
        <v>21009</v>
      </c>
      <c r="K156" s="93" t="s">
        <v>15049</v>
      </c>
      <c r="L156" s="14">
        <f>AND(vyberHrace&lt;&gt;"",ISNUMBER(SEARCH(vyberHrace,$B156)))</f>
      </c>
      <c r="M156" s="14">
        <f>AND($I156=MID(kododd,1,2),$J156=MID(kododd,3,3))</f>
      </c>
      <c r="N156" s="14">
        <f>IF(ISNUMBER($O156),CONCATENATE(INDEX(RokNar,$O156)," ",INDEX(Jmeno,$O156)," ",INDEX(Ev_c_LOK,$O156)),"")</f>
      </c>
      <c r="O156" s="14">
        <f>MATCH(true,INDEX(ihraci,$O155+1):ehraci,0)+$O155</f>
      </c>
    </row>
    <row r="157">
      <c r="A157" s="95">
        <v>12513</v>
      </c>
      <c r="B157" s="93" t="s">
        <v>11642</v>
      </c>
      <c r="C157" s="93" t="s">
        <v>1443</v>
      </c>
      <c r="D157" s="95">
        <v>1604</v>
      </c>
      <c r="G157" s="95">
        <v>250</v>
      </c>
      <c r="H157" s="93" t="s">
        <v>8976</v>
      </c>
      <c r="I157" s="93" t="s">
        <v>23890</v>
      </c>
      <c r="J157" s="93" t="s">
        <v>20918</v>
      </c>
      <c r="K157" s="93" t="s">
        <v>19880</v>
      </c>
      <c r="L157" s="14">
        <f>AND(vyberHrace&lt;&gt;"",ISNUMBER(SEARCH(vyberHrace,$B157)))</f>
      </c>
      <c r="M157" s="14">
        <f>AND($I157=MID(kododd,1,2),$J157=MID(kododd,3,3))</f>
      </c>
      <c r="N157" s="14">
        <f>IF(ISNUMBER($O157),CONCATENATE(INDEX(RokNar,$O157)," ",INDEX(Jmeno,$O157)," ",INDEX(Ev_c_LOK,$O157)),"")</f>
      </c>
      <c r="O157" s="14">
        <f>MATCH(true,INDEX(ihraci,$O156+1):ehraci,0)+$O156</f>
      </c>
    </row>
    <row r="158">
      <c r="A158" s="95">
        <v>15841</v>
      </c>
      <c r="B158" s="93" t="s">
        <v>11501</v>
      </c>
      <c r="C158" s="93" t="s">
        <v>1427</v>
      </c>
      <c r="D158" s="95">
        <v>1618</v>
      </c>
      <c r="E158" s="95">
        <v>1794</v>
      </c>
      <c r="F158" s="95">
        <v>327417</v>
      </c>
      <c r="G158" s="95">
        <v>250</v>
      </c>
      <c r="H158" s="93" t="s">
        <v>8976</v>
      </c>
      <c r="I158" s="93" t="s">
        <v>23890</v>
      </c>
      <c r="J158" s="93" t="s">
        <v>21009</v>
      </c>
      <c r="K158" s="93" t="s">
        <v>15049</v>
      </c>
      <c r="L158" s="14">
        <f>AND(vyberHrace&lt;&gt;"",ISNUMBER(SEARCH(vyberHrace,$B158)))</f>
      </c>
      <c r="M158" s="14">
        <f>AND($I158=MID(kododd,1,2),$J158=MID(kododd,3,3))</f>
      </c>
      <c r="N158" s="14">
        <f>IF(ISNUMBER($O158),CONCATENATE(INDEX(RokNar,$O158)," ",INDEX(Jmeno,$O158)," ",INDEX(Ev_c_LOK,$O158)),"")</f>
      </c>
      <c r="O158" s="14">
        <f>MATCH(true,INDEX(ihraci,$O157+1):ehraci,0)+$O157</f>
      </c>
    </row>
    <row r="159">
      <c r="A159" s="95">
        <v>53884</v>
      </c>
      <c r="B159" s="93" t="s">
        <v>24109</v>
      </c>
      <c r="C159" s="93" t="s">
        <v>1449</v>
      </c>
      <c r="D159" s="95">
        <v>2232</v>
      </c>
      <c r="E159" s="95">
        <v>2009</v>
      </c>
      <c r="F159" s="95">
        <v>24202312</v>
      </c>
      <c r="G159" s="95">
        <v>250</v>
      </c>
      <c r="H159" s="93" t="s">
        <v>8976</v>
      </c>
      <c r="I159" s="93" t="s">
        <v>23890</v>
      </c>
      <c r="J159" s="93" t="s">
        <v>20961</v>
      </c>
      <c r="K159" s="93" t="s">
        <v>20404</v>
      </c>
      <c r="L159" s="14">
        <f>AND(vyberHrace&lt;&gt;"",ISNUMBER(SEARCH(vyberHrace,$B159)))</f>
      </c>
      <c r="M159" s="14">
        <f>AND($I159=MID(kododd,1,2),$J159=MID(kododd,3,3))</f>
      </c>
      <c r="N159" s="14">
        <f>IF(ISNUMBER($O159),CONCATENATE(INDEX(RokNar,$O159)," ",INDEX(Jmeno,$O159)," ",INDEX(Ev_c_LOK,$O159)),"")</f>
      </c>
      <c r="O159" s="14">
        <f>MATCH(true,INDEX(ihraci,$O158+1):ehraci,0)+$O158</f>
      </c>
    </row>
    <row r="160">
      <c r="A160" s="95">
        <v>46330</v>
      </c>
      <c r="B160" s="93" t="s">
        <v>18603</v>
      </c>
      <c r="C160" s="93" t="s">
        <v>1403</v>
      </c>
      <c r="D160" s="95">
        <v>1901</v>
      </c>
      <c r="E160" s="95">
        <v>1926</v>
      </c>
      <c r="F160" s="95">
        <v>383724</v>
      </c>
      <c r="G160" s="95">
        <v>250</v>
      </c>
      <c r="H160" s="93" t="s">
        <v>8976</v>
      </c>
      <c r="I160" s="93" t="s">
        <v>23890</v>
      </c>
      <c r="J160" s="93" t="s">
        <v>20971</v>
      </c>
      <c r="K160" s="93" t="s">
        <v>16300</v>
      </c>
      <c r="L160" s="14">
        <f>AND(vyberHrace&lt;&gt;"",ISNUMBER(SEARCH(vyberHrace,$B160)))</f>
      </c>
      <c r="M160" s="14">
        <f>AND($I160=MID(kododd,1,2),$J160=MID(kododd,3,3))</f>
      </c>
      <c r="N160" s="14">
        <f>IF(ISNUMBER($O160),CONCATENATE(INDEX(RokNar,$O160)," ",INDEX(Jmeno,$O160)," ",INDEX(Ev_c_LOK,$O160)),"")</f>
      </c>
      <c r="O160" s="14">
        <f>MATCH(true,INDEX(ihraci,$O159+1):ehraci,0)+$O159</f>
      </c>
    </row>
    <row r="161">
      <c r="A161" s="95">
        <v>16656</v>
      </c>
      <c r="B161" s="93" t="s">
        <v>18736</v>
      </c>
      <c r="C161" s="93" t="s">
        <v>1434</v>
      </c>
      <c r="D161" s="95">
        <v>1742</v>
      </c>
      <c r="E161" s="95">
        <v>1828</v>
      </c>
      <c r="F161" s="95">
        <v>332399</v>
      </c>
      <c r="G161" s="95">
        <v>0</v>
      </c>
      <c r="H161" s="93" t="s">
        <v>8976</v>
      </c>
      <c r="I161" s="93" t="s">
        <v>23890</v>
      </c>
      <c r="J161" s="93" t="s">
        <v>20858</v>
      </c>
      <c r="K161" s="93" t="s">
        <v>20407</v>
      </c>
      <c r="L161" s="14">
        <f>AND(vyberHrace&lt;&gt;"",ISNUMBER(SEARCH(vyberHrace,$B161)))</f>
      </c>
      <c r="M161" s="14">
        <f>AND($I161=MID(kododd,1,2),$J161=MID(kododd,3,3))</f>
      </c>
      <c r="N161" s="14">
        <f>IF(ISNUMBER($O161),CONCATENATE(INDEX(RokNar,$O161)," ",INDEX(Jmeno,$O161)," ",INDEX(Ev_c_LOK,$O161)),"")</f>
      </c>
      <c r="O161" s="14">
        <f>MATCH(true,INDEX(ihraci,$O160+1):ehraci,0)+$O160</f>
      </c>
    </row>
    <row r="162">
      <c r="A162" s="95">
        <v>46902</v>
      </c>
      <c r="B162" s="93" t="s">
        <v>18642</v>
      </c>
      <c r="C162" s="93" t="s">
        <v>1419</v>
      </c>
      <c r="F162" s="95">
        <v>23721405</v>
      </c>
      <c r="G162" s="95">
        <v>0</v>
      </c>
      <c r="H162" s="93" t="s">
        <v>8976</v>
      </c>
      <c r="I162" s="93" t="s">
        <v>23890</v>
      </c>
      <c r="J162" s="93" t="s">
        <v>20931</v>
      </c>
      <c r="K162" s="93" t="s">
        <v>19878</v>
      </c>
      <c r="L162" s="14">
        <f>AND(vyberHrace&lt;&gt;"",ISNUMBER(SEARCH(vyberHrace,$B162)))</f>
      </c>
      <c r="M162" s="14">
        <f>AND($I162=MID(kododd,1,2),$J162=MID(kododd,3,3))</f>
      </c>
      <c r="N162" s="14">
        <f>IF(ISNUMBER($O162),CONCATENATE(INDEX(RokNar,$O162)," ",INDEX(Jmeno,$O162)," ",INDEX(Ev_c_LOK,$O162)),"")</f>
      </c>
      <c r="O162" s="14">
        <f>MATCH(true,INDEX(ihraci,$O161+1):ehraci,0)+$O161</f>
      </c>
    </row>
    <row r="163">
      <c r="A163" s="95">
        <v>63816</v>
      </c>
      <c r="B163" s="93" t="s">
        <v>29932</v>
      </c>
      <c r="C163" s="93" t="s">
        <v>1411</v>
      </c>
      <c r="G163" s="95">
        <v>250</v>
      </c>
      <c r="H163" s="93" t="s">
        <v>8976</v>
      </c>
      <c r="I163" s="93" t="s">
        <v>23890</v>
      </c>
      <c r="J163" s="93" t="s">
        <v>20887</v>
      </c>
      <c r="K163" s="93" t="s">
        <v>9423</v>
      </c>
      <c r="L163" s="14">
        <f>AND(vyberHrace&lt;&gt;"",ISNUMBER(SEARCH(vyberHrace,$B163)))</f>
      </c>
      <c r="M163" s="14">
        <f>AND($I163=MID(kododd,1,2),$J163=MID(kododd,3,3))</f>
      </c>
      <c r="N163" s="14">
        <f>IF(ISNUMBER($O163),CONCATENATE(INDEX(RokNar,$O163)," ",INDEX(Jmeno,$O163)," ",INDEX(Ev_c_LOK,$O163)),"")</f>
      </c>
      <c r="O163" s="14">
        <f>MATCH(true,INDEX(ihraci,$O162+1):ehraci,0)+$O162</f>
      </c>
    </row>
    <row r="164">
      <c r="A164" s="95">
        <v>62185</v>
      </c>
      <c r="B164" s="93" t="s">
        <v>28376</v>
      </c>
      <c r="C164" s="93" t="s">
        <v>1400</v>
      </c>
      <c r="D164" s="95">
        <v>1255</v>
      </c>
      <c r="E164" s="95">
        <v>1468</v>
      </c>
      <c r="F164" s="95">
        <v>571005803</v>
      </c>
      <c r="G164" s="95">
        <v>250</v>
      </c>
      <c r="H164" s="93" t="s">
        <v>8976</v>
      </c>
      <c r="I164" s="93" t="s">
        <v>23890</v>
      </c>
      <c r="J164" s="93" t="s">
        <v>20843</v>
      </c>
      <c r="K164" s="93" t="s">
        <v>19862</v>
      </c>
      <c r="L164" s="14">
        <f>AND(vyberHrace&lt;&gt;"",ISNUMBER(SEARCH(vyberHrace,$B164)))</f>
      </c>
      <c r="M164" s="14">
        <f>AND($I164=MID(kododd,1,2),$J164=MID(kododd,3,3))</f>
      </c>
      <c r="N164" s="14">
        <f>IF(ISNUMBER($O164),CONCATENATE(INDEX(RokNar,$O164)," ",INDEX(Jmeno,$O164)," ",INDEX(Ev_c_LOK,$O164)),"")</f>
      </c>
      <c r="O164" s="14">
        <f>MATCH(true,INDEX(ihraci,$O163+1):ehraci,0)+$O163</f>
      </c>
    </row>
    <row r="165">
      <c r="A165" s="95">
        <v>27504</v>
      </c>
      <c r="B165" s="93" t="s">
        <v>18951</v>
      </c>
      <c r="C165" s="93" t="s">
        <v>1440</v>
      </c>
      <c r="D165" s="95">
        <v>1609</v>
      </c>
      <c r="E165" s="95">
        <v>1698</v>
      </c>
      <c r="F165" s="95">
        <v>358908</v>
      </c>
      <c r="G165" s="95">
        <v>0</v>
      </c>
      <c r="H165" s="93" t="s">
        <v>8976</v>
      </c>
      <c r="I165" s="93" t="s">
        <v>23890</v>
      </c>
      <c r="J165" s="93" t="s">
        <v>20870</v>
      </c>
      <c r="K165" s="93" t="s">
        <v>19858</v>
      </c>
      <c r="L165" s="14">
        <f>AND(vyberHrace&lt;&gt;"",ISNUMBER(SEARCH(vyberHrace,$B165)))</f>
      </c>
      <c r="M165" s="14">
        <f>AND($I165=MID(kododd,1,2),$J165=MID(kododd,3,3))</f>
      </c>
      <c r="N165" s="14">
        <f>IF(ISNUMBER($O165),CONCATENATE(INDEX(RokNar,$O165)," ",INDEX(Jmeno,$O165)," ",INDEX(Ev_c_LOK,$O165)),"")</f>
      </c>
      <c r="O165" s="14">
        <f>MATCH(true,INDEX(ihraci,$O164+1):ehraci,0)+$O164</f>
      </c>
    </row>
    <row r="166">
      <c r="A166" s="95">
        <v>26343</v>
      </c>
      <c r="B166" s="93" t="s">
        <v>21175</v>
      </c>
      <c r="C166" s="93" t="s">
        <v>1434</v>
      </c>
      <c r="D166" s="95">
        <v>1543</v>
      </c>
      <c r="F166" s="95">
        <v>23725613</v>
      </c>
      <c r="G166" s="95">
        <v>250</v>
      </c>
      <c r="H166" s="93" t="s">
        <v>8976</v>
      </c>
      <c r="I166" s="93" t="s">
        <v>23890</v>
      </c>
      <c r="J166" s="93" t="s">
        <v>20870</v>
      </c>
      <c r="K166" s="93" t="s">
        <v>19858</v>
      </c>
      <c r="L166" s="14">
        <f>AND(vyberHrace&lt;&gt;"",ISNUMBER(SEARCH(vyberHrace,$B166)))</f>
      </c>
      <c r="M166" s="14">
        <f>AND($I166=MID(kododd,1,2),$J166=MID(kododd,3,3))</f>
      </c>
      <c r="N166" s="14">
        <f>IF(ISNUMBER($O166),CONCATENATE(INDEX(RokNar,$O166)," ",INDEX(Jmeno,$O166)," ",INDEX(Ev_c_LOK,$O166)),"")</f>
      </c>
      <c r="O166" s="14">
        <f>MATCH(true,INDEX(ihraci,$O165+1):ehraci,0)+$O165</f>
      </c>
    </row>
    <row r="167">
      <c r="A167" s="95">
        <v>10383</v>
      </c>
      <c r="B167" s="93" t="s">
        <v>20136</v>
      </c>
      <c r="C167" s="93" t="s">
        <v>1442</v>
      </c>
      <c r="D167" s="95">
        <v>1696</v>
      </c>
      <c r="G167" s="95">
        <v>0</v>
      </c>
      <c r="H167" s="93" t="s">
        <v>8976</v>
      </c>
      <c r="I167" s="93" t="s">
        <v>23890</v>
      </c>
      <c r="J167" s="93" t="s">
        <v>20932</v>
      </c>
      <c r="K167" s="93" t="s">
        <v>9421</v>
      </c>
      <c r="L167" s="14">
        <f>AND(vyberHrace&lt;&gt;"",ISNUMBER(SEARCH(vyberHrace,$B167)))</f>
      </c>
      <c r="M167" s="14">
        <f>AND($I167=MID(kododd,1,2),$J167=MID(kododd,3,3))</f>
      </c>
      <c r="N167" s="14">
        <f>IF(ISNUMBER($O167),CONCATENATE(INDEX(RokNar,$O167)," ",INDEX(Jmeno,$O167)," ",INDEX(Ev_c_LOK,$O167)),"")</f>
      </c>
      <c r="O167" s="14">
        <f>MATCH(true,INDEX(ihraci,$O166+1):ehraci,0)+$O166</f>
      </c>
    </row>
    <row r="168">
      <c r="A168" s="95">
        <v>33876</v>
      </c>
      <c r="B168" s="93" t="s">
        <v>19873</v>
      </c>
      <c r="C168" s="93" t="s">
        <v>1423</v>
      </c>
      <c r="D168" s="95">
        <v>1873</v>
      </c>
      <c r="E168" s="95">
        <v>1935</v>
      </c>
      <c r="F168" s="95">
        <v>335215</v>
      </c>
      <c r="G168" s="95">
        <v>250</v>
      </c>
      <c r="H168" s="93" t="s">
        <v>8976</v>
      </c>
      <c r="I168" s="93" t="s">
        <v>23890</v>
      </c>
      <c r="J168" s="93" t="s">
        <v>20860</v>
      </c>
      <c r="K168" s="93" t="s">
        <v>12768</v>
      </c>
      <c r="L168" s="14">
        <f>AND(vyberHrace&lt;&gt;"",ISNUMBER(SEARCH(vyberHrace,$B168)))</f>
      </c>
      <c r="M168" s="14">
        <f>AND($I168=MID(kododd,1,2),$J168=MID(kododd,3,3))</f>
      </c>
      <c r="N168" s="14">
        <f>IF(ISNUMBER($O168),CONCATENATE(INDEX(RokNar,$O168)," ",INDEX(Jmeno,$O168)," ",INDEX(Ev_c_LOK,$O168)),"")</f>
      </c>
      <c r="O168" s="14">
        <f>MATCH(true,INDEX(ihraci,$O167+1):ehraci,0)+$O167</f>
      </c>
    </row>
    <row r="169">
      <c r="A169" s="95">
        <v>58222</v>
      </c>
      <c r="B169" s="93" t="s">
        <v>24740</v>
      </c>
      <c r="C169" s="93" t="s">
        <v>1420</v>
      </c>
      <c r="G169" s="95">
        <v>0</v>
      </c>
      <c r="H169" s="93" t="s">
        <v>8976</v>
      </c>
      <c r="I169" s="93" t="s">
        <v>23890</v>
      </c>
      <c r="J169" s="93" t="s">
        <v>20932</v>
      </c>
      <c r="K169" s="93" t="s">
        <v>9421</v>
      </c>
      <c r="L169" s="14">
        <f>AND(vyberHrace&lt;&gt;"",ISNUMBER(SEARCH(vyberHrace,$B169)))</f>
      </c>
      <c r="M169" s="14">
        <f>AND($I169=MID(kododd,1,2),$J169=MID(kododd,3,3))</f>
      </c>
      <c r="N169" s="14">
        <f>IF(ISNUMBER($O169),CONCATENATE(INDEX(RokNar,$O169)," ",INDEX(Jmeno,$O169)," ",INDEX(Ev_c_LOK,$O169)),"")</f>
      </c>
      <c r="O169" s="14">
        <f>MATCH(true,INDEX(ihraci,$O168+1):ehraci,0)+$O168</f>
      </c>
    </row>
    <row r="170">
      <c r="A170" s="95">
        <v>30219</v>
      </c>
      <c r="B170" s="93" t="s">
        <v>27895</v>
      </c>
      <c r="C170" s="93" t="s">
        <v>1403</v>
      </c>
      <c r="D170" s="95">
        <v>1501</v>
      </c>
      <c r="F170" s="95">
        <v>571003568</v>
      </c>
      <c r="G170" s="95">
        <v>250</v>
      </c>
      <c r="H170" s="93" t="s">
        <v>8976</v>
      </c>
      <c r="I170" s="93" t="s">
        <v>23890</v>
      </c>
      <c r="J170" s="93" t="s">
        <v>20858</v>
      </c>
      <c r="K170" s="93" t="s">
        <v>20407</v>
      </c>
      <c r="L170" s="14">
        <f>AND(vyberHrace&lt;&gt;"",ISNUMBER(SEARCH(vyberHrace,$B170)))</f>
      </c>
      <c r="M170" s="14">
        <f>AND($I170=MID(kododd,1,2),$J170=MID(kododd,3,3))</f>
      </c>
      <c r="N170" s="14">
        <f>IF(ISNUMBER($O170),CONCATENATE(INDEX(RokNar,$O170)," ",INDEX(Jmeno,$O170)," ",INDEX(Ev_c_LOK,$O170)),"")</f>
      </c>
      <c r="O170" s="14">
        <f>MATCH(true,INDEX(ihraci,$O169+1):ehraci,0)+$O169</f>
      </c>
    </row>
    <row r="171">
      <c r="A171" s="95">
        <v>27491</v>
      </c>
      <c r="B171" s="93" t="s">
        <v>23975</v>
      </c>
      <c r="C171" s="93" t="s">
        <v>1415</v>
      </c>
      <c r="D171" s="95">
        <v>1755</v>
      </c>
      <c r="E171" s="95">
        <v>1794</v>
      </c>
      <c r="F171" s="95">
        <v>23778628</v>
      </c>
      <c r="G171" s="95">
        <v>250</v>
      </c>
      <c r="H171" s="93" t="s">
        <v>8976</v>
      </c>
      <c r="I171" s="93" t="s">
        <v>23890</v>
      </c>
      <c r="J171" s="93" t="s">
        <v>21009</v>
      </c>
      <c r="K171" s="93" t="s">
        <v>15049</v>
      </c>
      <c r="L171" s="14">
        <f>AND(vyberHrace&lt;&gt;"",ISNUMBER(SEARCH(vyberHrace,$B171)))</f>
      </c>
      <c r="M171" s="14">
        <f>AND($I171=MID(kododd,1,2),$J171=MID(kododd,3,3))</f>
      </c>
      <c r="N171" s="14">
        <f>IF(ISNUMBER($O171),CONCATENATE(INDEX(RokNar,$O171)," ",INDEX(Jmeno,$O171)," ",INDEX(Ev_c_LOK,$O171)),"")</f>
      </c>
      <c r="O171" s="14">
        <f>MATCH(true,INDEX(ihraci,$O170+1):ehraci,0)+$O170</f>
      </c>
    </row>
    <row r="172">
      <c r="A172" s="95">
        <v>57922</v>
      </c>
      <c r="B172" s="93" t="s">
        <v>24464</v>
      </c>
      <c r="C172" s="93" t="s">
        <v>1486</v>
      </c>
      <c r="D172" s="95">
        <v>1548</v>
      </c>
      <c r="E172" s="95">
        <v>1666</v>
      </c>
      <c r="F172" s="95">
        <v>23778636</v>
      </c>
      <c r="G172" s="95">
        <v>250</v>
      </c>
      <c r="H172" s="93" t="s">
        <v>8976</v>
      </c>
      <c r="I172" s="93" t="s">
        <v>23890</v>
      </c>
      <c r="J172" s="93" t="s">
        <v>21009</v>
      </c>
      <c r="K172" s="93" t="s">
        <v>15049</v>
      </c>
      <c r="L172" s="14">
        <f>AND(vyberHrace&lt;&gt;"",ISNUMBER(SEARCH(vyberHrace,$B172)))</f>
      </c>
      <c r="M172" s="14">
        <f>AND($I172=MID(kododd,1,2),$J172=MID(kododd,3,3))</f>
      </c>
      <c r="N172" s="14">
        <f>IF(ISNUMBER($O172),CONCATENATE(INDEX(RokNar,$O172)," ",INDEX(Jmeno,$O172)," ",INDEX(Ev_c_LOK,$O172)),"")</f>
      </c>
      <c r="O172" s="14">
        <f>MATCH(true,INDEX(ihraci,$O171+1):ehraci,0)+$O171</f>
      </c>
    </row>
    <row r="173">
      <c r="A173" s="95">
        <v>60393</v>
      </c>
      <c r="B173" s="93" t="s">
        <v>28599</v>
      </c>
      <c r="C173" s="93" t="s">
        <v>1488</v>
      </c>
      <c r="G173" s="95">
        <v>250</v>
      </c>
      <c r="H173" s="93" t="s">
        <v>8976</v>
      </c>
      <c r="I173" s="93" t="s">
        <v>23890</v>
      </c>
      <c r="J173" s="93" t="s">
        <v>20848</v>
      </c>
      <c r="K173" s="93" t="s">
        <v>21377</v>
      </c>
      <c r="L173" s="14">
        <f>AND(vyberHrace&lt;&gt;"",ISNUMBER(SEARCH(vyberHrace,$B173)))</f>
      </c>
      <c r="M173" s="14">
        <f>AND($I173=MID(kododd,1,2),$J173=MID(kododd,3,3))</f>
      </c>
      <c r="N173" s="14">
        <f>IF(ISNUMBER($O173),CONCATENATE(INDEX(RokNar,$O173)," ",INDEX(Jmeno,$O173)," ",INDEX(Ev_c_LOK,$O173)),"")</f>
      </c>
      <c r="O173" s="14">
        <f>MATCH(true,INDEX(ihraci,$O172+1):ehraci,0)+$O172</f>
      </c>
    </row>
    <row r="174">
      <c r="A174" s="95">
        <v>34762</v>
      </c>
      <c r="B174" s="93" t="s">
        <v>12747</v>
      </c>
      <c r="C174" s="93" t="s">
        <v>1417</v>
      </c>
      <c r="D174" s="95">
        <v>1319</v>
      </c>
      <c r="G174" s="95">
        <v>0</v>
      </c>
      <c r="H174" s="93" t="s">
        <v>8976</v>
      </c>
      <c r="I174" s="93" t="s">
        <v>23890</v>
      </c>
      <c r="J174" s="93" t="s">
        <v>20927</v>
      </c>
      <c r="K174" s="93" t="s">
        <v>1493</v>
      </c>
      <c r="L174" s="14">
        <f>AND(vyberHrace&lt;&gt;"",ISNUMBER(SEARCH(vyberHrace,$B174)))</f>
      </c>
      <c r="M174" s="14">
        <f>AND($I174=MID(kododd,1,2),$J174=MID(kododd,3,3))</f>
      </c>
      <c r="N174" s="14">
        <f>IF(ISNUMBER($O174),CONCATENATE(INDEX(RokNar,$O174)," ",INDEX(Jmeno,$O174)," ",INDEX(Ev_c_LOK,$O174)),"")</f>
      </c>
      <c r="O174" s="14">
        <f>MATCH(true,INDEX(ihraci,$O173+1):ehraci,0)+$O173</f>
      </c>
    </row>
    <row r="175">
      <c r="A175" s="95">
        <v>56332</v>
      </c>
      <c r="B175" s="93" t="s">
        <v>21480</v>
      </c>
      <c r="C175" s="93" t="s">
        <v>1412</v>
      </c>
      <c r="D175" s="95">
        <v>1215</v>
      </c>
      <c r="F175" s="95">
        <v>23768843</v>
      </c>
      <c r="G175" s="95">
        <v>0</v>
      </c>
      <c r="H175" s="93" t="s">
        <v>8976</v>
      </c>
      <c r="I175" s="93" t="s">
        <v>23890</v>
      </c>
      <c r="J175" s="93" t="s">
        <v>20858</v>
      </c>
      <c r="K175" s="93" t="s">
        <v>20407</v>
      </c>
      <c r="L175" s="14">
        <f>AND(vyberHrace&lt;&gt;"",ISNUMBER(SEARCH(vyberHrace,$B175)))</f>
      </c>
      <c r="M175" s="14">
        <f>AND($I175=MID(kododd,1,2),$J175=MID(kododd,3,3))</f>
      </c>
      <c r="N175" s="14">
        <f>IF(ISNUMBER($O175),CONCATENATE(INDEX(RokNar,$O175)," ",INDEX(Jmeno,$O175)," ",INDEX(Ev_c_LOK,$O175)),"")</f>
      </c>
      <c r="O175" s="14">
        <f>MATCH(true,INDEX(ihraci,$O174+1):ehraci,0)+$O174</f>
      </c>
    </row>
    <row r="176">
      <c r="A176" s="95">
        <v>33957</v>
      </c>
      <c r="B176" s="93" t="s">
        <v>15072</v>
      </c>
      <c r="C176" s="93" t="s">
        <v>1414</v>
      </c>
      <c r="D176" s="95">
        <v>2159</v>
      </c>
      <c r="E176" s="95">
        <v>2292</v>
      </c>
      <c r="F176" s="95">
        <v>360422</v>
      </c>
      <c r="G176" s="95">
        <v>250</v>
      </c>
      <c r="H176" s="93" t="s">
        <v>8976</v>
      </c>
      <c r="I176" s="93" t="s">
        <v>23890</v>
      </c>
      <c r="J176" s="93" t="s">
        <v>20870</v>
      </c>
      <c r="K176" s="93" t="s">
        <v>19858</v>
      </c>
      <c r="L176" s="14">
        <f>AND(vyberHrace&lt;&gt;"",ISNUMBER(SEARCH(vyberHrace,$B176)))</f>
      </c>
      <c r="M176" s="14">
        <f>AND($I176=MID(kododd,1,2),$J176=MID(kododd,3,3))</f>
      </c>
      <c r="N176" s="14">
        <f>IF(ISNUMBER($O176),CONCATENATE(INDEX(RokNar,$O176)," ",INDEX(Jmeno,$O176)," ",INDEX(Ev_c_LOK,$O176)),"")</f>
      </c>
      <c r="O176" s="14">
        <f>MATCH(true,INDEX(ihraci,$O175+1):ehraci,0)+$O175</f>
      </c>
    </row>
    <row r="177">
      <c r="A177" s="95">
        <v>59555</v>
      </c>
      <c r="B177" s="93" t="s">
        <v>25951</v>
      </c>
      <c r="C177" s="93" t="s">
        <v>1420</v>
      </c>
      <c r="F177" s="95">
        <v>23778792</v>
      </c>
      <c r="G177" s="95">
        <v>0</v>
      </c>
      <c r="H177" s="93" t="s">
        <v>8976</v>
      </c>
      <c r="I177" s="93" t="s">
        <v>23890</v>
      </c>
      <c r="J177" s="93" t="s">
        <v>20923</v>
      </c>
      <c r="K177" s="93" t="s">
        <v>19860</v>
      </c>
      <c r="L177" s="14">
        <f>AND(vyberHrace&lt;&gt;"",ISNUMBER(SEARCH(vyberHrace,$B177)))</f>
      </c>
      <c r="M177" s="14">
        <f>AND($I177=MID(kododd,1,2),$J177=MID(kododd,3,3))</f>
      </c>
      <c r="N177" s="14">
        <f>IF(ISNUMBER($O177),CONCATENATE(INDEX(RokNar,$O177)," ",INDEX(Jmeno,$O177)," ",INDEX(Ev_c_LOK,$O177)),"")</f>
      </c>
      <c r="O177" s="14">
        <f>MATCH(true,INDEX(ihraci,$O176+1):ehraci,0)+$O176</f>
      </c>
    </row>
    <row r="178">
      <c r="A178" s="95">
        <v>2608</v>
      </c>
      <c r="B178" s="93" t="s">
        <v>14198</v>
      </c>
      <c r="C178" s="93" t="s">
        <v>1472</v>
      </c>
      <c r="D178" s="95">
        <v>1742</v>
      </c>
      <c r="E178" s="95">
        <v>1893</v>
      </c>
      <c r="F178" s="95">
        <v>319040</v>
      </c>
      <c r="G178" s="95">
        <v>250</v>
      </c>
      <c r="H178" s="93" t="s">
        <v>8976</v>
      </c>
      <c r="I178" s="93" t="s">
        <v>23890</v>
      </c>
      <c r="J178" s="93" t="s">
        <v>21010</v>
      </c>
      <c r="K178" s="93" t="s">
        <v>20402</v>
      </c>
      <c r="L178" s="14">
        <f>AND(vyberHrace&lt;&gt;"",ISNUMBER(SEARCH(vyberHrace,$B178)))</f>
      </c>
      <c r="M178" s="14">
        <f>AND($I178=MID(kododd,1,2),$J178=MID(kododd,3,3))</f>
      </c>
      <c r="N178" s="14">
        <f>IF(ISNUMBER($O178),CONCATENATE(INDEX(RokNar,$O178)," ",INDEX(Jmeno,$O178)," ",INDEX(Ev_c_LOK,$O178)),"")</f>
      </c>
      <c r="O178" s="14">
        <f>MATCH(true,INDEX(ihraci,$O177+1):ehraci,0)+$O177</f>
      </c>
    </row>
    <row r="179">
      <c r="A179" s="95">
        <v>53720</v>
      </c>
      <c r="B179" s="93" t="s">
        <v>6532</v>
      </c>
      <c r="C179" s="93" t="s">
        <v>1422</v>
      </c>
      <c r="G179" s="95">
        <v>0</v>
      </c>
      <c r="H179" s="93" t="s">
        <v>8976</v>
      </c>
      <c r="I179" s="93" t="s">
        <v>23890</v>
      </c>
      <c r="J179" s="93" t="s">
        <v>20931</v>
      </c>
      <c r="K179" s="93" t="s">
        <v>19878</v>
      </c>
      <c r="L179" s="14">
        <f>AND(vyberHrace&lt;&gt;"",ISNUMBER(SEARCH(vyberHrace,$B179)))</f>
      </c>
      <c r="M179" s="14">
        <f>AND($I179=MID(kododd,1,2),$J179=MID(kododd,3,3))</f>
      </c>
      <c r="N179" s="14">
        <f>IF(ISNUMBER($O179),CONCATENATE(INDEX(RokNar,$O179)," ",INDEX(Jmeno,$O179)," ",INDEX(Ev_c_LOK,$O179)),"")</f>
      </c>
      <c r="O179" s="14">
        <f>MATCH(true,INDEX(ihraci,$O178+1):ehraci,0)+$O178</f>
      </c>
    </row>
    <row r="180">
      <c r="A180" s="95">
        <v>11381</v>
      </c>
      <c r="B180" s="93" t="s">
        <v>11819</v>
      </c>
      <c r="C180" s="93" t="s">
        <v>1442</v>
      </c>
      <c r="D180" s="95">
        <v>1325</v>
      </c>
      <c r="G180" s="95">
        <v>0</v>
      </c>
      <c r="H180" s="93" t="s">
        <v>8976</v>
      </c>
      <c r="I180" s="93" t="s">
        <v>23890</v>
      </c>
      <c r="J180" s="93" t="s">
        <v>20932</v>
      </c>
      <c r="K180" s="93" t="s">
        <v>9421</v>
      </c>
      <c r="L180" s="14">
        <f>AND(vyberHrace&lt;&gt;"",ISNUMBER(SEARCH(vyberHrace,$B180)))</f>
      </c>
      <c r="M180" s="14">
        <f>AND($I180=MID(kododd,1,2),$J180=MID(kododd,3,3))</f>
      </c>
      <c r="N180" s="14">
        <f>IF(ISNUMBER($O180),CONCATENATE(INDEX(RokNar,$O180)," ",INDEX(Jmeno,$O180)," ",INDEX(Ev_c_LOK,$O180)),"")</f>
      </c>
      <c r="O180" s="14">
        <f>MATCH(true,INDEX(ihraci,$O179+1):ehraci,0)+$O179</f>
      </c>
    </row>
    <row r="181">
      <c r="A181" s="95">
        <v>55247</v>
      </c>
      <c r="B181" s="93" t="s">
        <v>2568</v>
      </c>
      <c r="C181" s="93" t="s">
        <v>1416</v>
      </c>
      <c r="D181" s="95">
        <v>2043</v>
      </c>
      <c r="E181" s="95">
        <v>2055</v>
      </c>
      <c r="F181" s="95">
        <v>34137793</v>
      </c>
      <c r="G181" s="95">
        <v>250</v>
      </c>
      <c r="H181" s="93" t="s">
        <v>8976</v>
      </c>
      <c r="I181" s="93" t="s">
        <v>23890</v>
      </c>
      <c r="J181" s="93" t="s">
        <v>20936</v>
      </c>
      <c r="K181" s="93" t="s">
        <v>10625</v>
      </c>
      <c r="L181" s="14">
        <f>AND(vyberHrace&lt;&gt;"",ISNUMBER(SEARCH(vyberHrace,$B181)))</f>
      </c>
      <c r="M181" s="14">
        <f>AND($I181=MID(kododd,1,2),$J181=MID(kododd,3,3))</f>
      </c>
      <c r="N181" s="14">
        <f>IF(ISNUMBER($O181),CONCATENATE(INDEX(RokNar,$O181)," ",INDEX(Jmeno,$O181)," ",INDEX(Ev_c_LOK,$O181)),"")</f>
      </c>
      <c r="O181" s="14">
        <f>MATCH(true,INDEX(ihraci,$O180+1):ehraci,0)+$O180</f>
      </c>
    </row>
    <row r="182">
      <c r="A182" s="95">
        <v>62923</v>
      </c>
      <c r="B182" s="93" t="s">
        <v>28600</v>
      </c>
      <c r="C182" s="93" t="s">
        <v>1487</v>
      </c>
      <c r="G182" s="95">
        <v>250</v>
      </c>
      <c r="H182" s="93" t="s">
        <v>8976</v>
      </c>
      <c r="I182" s="93" t="s">
        <v>23890</v>
      </c>
      <c r="J182" s="93" t="s">
        <v>20936</v>
      </c>
      <c r="K182" s="93" t="s">
        <v>10625</v>
      </c>
      <c r="L182" s="14">
        <f>AND(vyberHrace&lt;&gt;"",ISNUMBER(SEARCH(vyberHrace,$B182)))</f>
      </c>
      <c r="M182" s="14">
        <f>AND($I182=MID(kododd,1,2),$J182=MID(kododd,3,3))</f>
      </c>
      <c r="N182" s="14">
        <f>IF(ISNUMBER($O182),CONCATENATE(INDEX(RokNar,$O182)," ",INDEX(Jmeno,$O182)," ",INDEX(Ev_c_LOK,$O182)),"")</f>
      </c>
      <c r="O182" s="14">
        <f>MATCH(true,INDEX(ihraci,$O181+1):ehraci,0)+$O181</f>
      </c>
    </row>
    <row r="183">
      <c r="A183" s="95">
        <v>56335</v>
      </c>
      <c r="B183" s="93" t="s">
        <v>21481</v>
      </c>
      <c r="C183" s="93" t="s">
        <v>1424</v>
      </c>
      <c r="D183" s="95">
        <v>1440</v>
      </c>
      <c r="E183" s="95">
        <v>1613</v>
      </c>
      <c r="F183" s="95">
        <v>23778644</v>
      </c>
      <c r="G183" s="95">
        <v>250</v>
      </c>
      <c r="H183" s="93" t="s">
        <v>8976</v>
      </c>
      <c r="I183" s="93" t="s">
        <v>23890</v>
      </c>
      <c r="J183" s="93" t="s">
        <v>20858</v>
      </c>
      <c r="K183" s="93" t="s">
        <v>20407</v>
      </c>
      <c r="L183" s="14">
        <f>AND(vyberHrace&lt;&gt;"",ISNUMBER(SEARCH(vyberHrace,$B183)))</f>
      </c>
      <c r="M183" s="14">
        <f>AND($I183=MID(kododd,1,2),$J183=MID(kododd,3,3))</f>
      </c>
      <c r="N183" s="14">
        <f>IF(ISNUMBER($O183),CONCATENATE(INDEX(RokNar,$O183)," ",INDEX(Jmeno,$O183)," ",INDEX(Ev_c_LOK,$O183)),"")</f>
      </c>
      <c r="O183" s="14">
        <f>MATCH(true,INDEX(ihraci,$O182+1):ehraci,0)+$O182</f>
      </c>
    </row>
    <row r="184">
      <c r="A184" s="95">
        <v>61973</v>
      </c>
      <c r="B184" s="93" t="s">
        <v>28178</v>
      </c>
      <c r="C184" s="93" t="s">
        <v>1422</v>
      </c>
      <c r="D184" s="95">
        <v>1098</v>
      </c>
      <c r="F184" s="95">
        <v>23794917</v>
      </c>
      <c r="G184" s="95">
        <v>250</v>
      </c>
      <c r="H184" s="93" t="s">
        <v>8976</v>
      </c>
      <c r="I184" s="93" t="s">
        <v>23890</v>
      </c>
      <c r="J184" s="93" t="s">
        <v>20870</v>
      </c>
      <c r="K184" s="93" t="s">
        <v>19858</v>
      </c>
      <c r="L184" s="14">
        <f>AND(vyberHrace&lt;&gt;"",ISNUMBER(SEARCH(vyberHrace,$B184)))</f>
      </c>
      <c r="M184" s="14">
        <f>AND($I184=MID(kododd,1,2),$J184=MID(kododd,3,3))</f>
      </c>
      <c r="N184" s="14">
        <f>IF(ISNUMBER($O184),CONCATENATE(INDEX(RokNar,$O184)," ",INDEX(Jmeno,$O184)," ",INDEX(Ev_c_LOK,$O184)),"")</f>
      </c>
      <c r="O184" s="14">
        <f>MATCH(true,INDEX(ihraci,$O183+1):ehraci,0)+$O183</f>
      </c>
    </row>
    <row r="185">
      <c r="A185" s="95">
        <v>60046</v>
      </c>
      <c r="B185" s="93" t="s">
        <v>26523</v>
      </c>
      <c r="C185" s="93" t="s">
        <v>1411</v>
      </c>
      <c r="G185" s="95">
        <v>0</v>
      </c>
      <c r="H185" s="93" t="s">
        <v>8976</v>
      </c>
      <c r="I185" s="93" t="s">
        <v>23890</v>
      </c>
      <c r="J185" s="93" t="s">
        <v>20858</v>
      </c>
      <c r="K185" s="93" t="s">
        <v>20407</v>
      </c>
      <c r="L185" s="14">
        <f>AND(vyberHrace&lt;&gt;"",ISNUMBER(SEARCH(vyberHrace,$B185)))</f>
      </c>
      <c r="M185" s="14">
        <f>AND($I185=MID(kododd,1,2),$J185=MID(kododd,3,3))</f>
      </c>
      <c r="N185" s="14">
        <f>IF(ISNUMBER($O185),CONCATENATE(INDEX(RokNar,$O185)," ",INDEX(Jmeno,$O185)," ",INDEX(Ev_c_LOK,$O185)),"")</f>
      </c>
      <c r="O185" s="14">
        <f>MATCH(true,INDEX(ihraci,$O184+1):ehraci,0)+$O184</f>
      </c>
    </row>
    <row r="186">
      <c r="A186" s="95">
        <v>54212</v>
      </c>
      <c r="B186" s="93" t="s">
        <v>2569</v>
      </c>
      <c r="C186" s="93" t="s">
        <v>1422</v>
      </c>
      <c r="D186" s="95">
        <v>1941</v>
      </c>
      <c r="E186" s="95">
        <v>1945</v>
      </c>
      <c r="F186" s="95">
        <v>23752670</v>
      </c>
      <c r="G186" s="95">
        <v>250</v>
      </c>
      <c r="H186" s="93" t="s">
        <v>8976</v>
      </c>
      <c r="I186" s="93" t="s">
        <v>23890</v>
      </c>
      <c r="J186" s="93" t="s">
        <v>20936</v>
      </c>
      <c r="K186" s="93" t="s">
        <v>10625</v>
      </c>
      <c r="L186" s="14">
        <f>AND(vyberHrace&lt;&gt;"",ISNUMBER(SEARCH(vyberHrace,$B186)))</f>
      </c>
      <c r="M186" s="14">
        <f>AND($I186=MID(kododd,1,2),$J186=MID(kododd,3,3))</f>
      </c>
      <c r="N186" s="14">
        <f>IF(ISNUMBER($O186),CONCATENATE(INDEX(RokNar,$O186)," ",INDEX(Jmeno,$O186)," ",INDEX(Ev_c_LOK,$O186)),"")</f>
      </c>
      <c r="O186" s="14">
        <f>MATCH(true,INDEX(ihraci,$O185+1):ehraci,0)+$O185</f>
      </c>
    </row>
    <row r="187">
      <c r="A187" s="95">
        <v>19444</v>
      </c>
      <c r="B187" s="93" t="s">
        <v>12762</v>
      </c>
      <c r="C187" s="93" t="s">
        <v>1418</v>
      </c>
      <c r="G187" s="95">
        <v>0</v>
      </c>
      <c r="H187" s="93" t="s">
        <v>8976</v>
      </c>
      <c r="I187" s="93" t="s">
        <v>23890</v>
      </c>
      <c r="J187" s="93" t="s">
        <v>20992</v>
      </c>
      <c r="K187" s="93" t="s">
        <v>16334</v>
      </c>
      <c r="L187" s="14">
        <f>AND(vyberHrace&lt;&gt;"",ISNUMBER(SEARCH(vyberHrace,$B187)))</f>
      </c>
      <c r="M187" s="14">
        <f>AND($I187=MID(kododd,1,2),$J187=MID(kododd,3,3))</f>
      </c>
      <c r="N187" s="14">
        <f>IF(ISNUMBER($O187),CONCATENATE(INDEX(RokNar,$O187)," ",INDEX(Jmeno,$O187)," ",INDEX(Ev_c_LOK,$O187)),"")</f>
      </c>
      <c r="O187" s="14">
        <f>MATCH(true,INDEX(ihraci,$O186+1):ehraci,0)+$O186</f>
      </c>
    </row>
    <row r="188">
      <c r="A188" s="95">
        <v>1690</v>
      </c>
      <c r="B188" s="93" t="s">
        <v>16347</v>
      </c>
      <c r="C188" s="93" t="s">
        <v>1435</v>
      </c>
      <c r="D188" s="95">
        <v>1830</v>
      </c>
      <c r="E188" s="95">
        <v>1916</v>
      </c>
      <c r="F188" s="95">
        <v>308609</v>
      </c>
      <c r="G188" s="95">
        <v>250</v>
      </c>
      <c r="H188" s="93" t="s">
        <v>8976</v>
      </c>
      <c r="I188" s="93" t="s">
        <v>23890</v>
      </c>
      <c r="J188" s="93" t="s">
        <v>20934</v>
      </c>
      <c r="K188" s="93" t="s">
        <v>21356</v>
      </c>
      <c r="L188" s="14">
        <f>AND(vyberHrace&lt;&gt;"",ISNUMBER(SEARCH(vyberHrace,$B188)))</f>
      </c>
      <c r="M188" s="14">
        <f>AND($I188=MID(kododd,1,2),$J188=MID(kododd,3,3))</f>
      </c>
      <c r="N188" s="14">
        <f>IF(ISNUMBER($O188),CONCATENATE(INDEX(RokNar,$O188)," ",INDEX(Jmeno,$O188)," ",INDEX(Ev_c_LOK,$O188)),"")</f>
      </c>
      <c r="O188" s="14">
        <f>MATCH(true,INDEX(ihraci,$O187+1):ehraci,0)+$O187</f>
      </c>
    </row>
    <row r="189">
      <c r="A189" s="95">
        <v>52714</v>
      </c>
      <c r="B189" s="93" t="s">
        <v>1798</v>
      </c>
      <c r="C189" s="93" t="s">
        <v>3255</v>
      </c>
      <c r="G189" s="95">
        <v>250</v>
      </c>
      <c r="H189" s="93" t="s">
        <v>8976</v>
      </c>
      <c r="I189" s="93" t="s">
        <v>23890</v>
      </c>
      <c r="J189" s="93" t="s">
        <v>20858</v>
      </c>
      <c r="K189" s="93" t="s">
        <v>20407</v>
      </c>
      <c r="L189" s="14">
        <f>AND(vyberHrace&lt;&gt;"",ISNUMBER(SEARCH(vyberHrace,$B189)))</f>
      </c>
      <c r="M189" s="14">
        <f>AND($I189=MID(kododd,1,2),$J189=MID(kododd,3,3))</f>
      </c>
      <c r="N189" s="14">
        <f>IF(ISNUMBER($O189),CONCATENATE(INDEX(RokNar,$O189)," ",INDEX(Jmeno,$O189)," ",INDEX(Ev_c_LOK,$O189)),"")</f>
      </c>
      <c r="O189" s="14">
        <f>MATCH(true,INDEX(ihraci,$O188+1):ehraci,0)+$O188</f>
      </c>
    </row>
    <row r="190">
      <c r="A190" s="95">
        <v>46546</v>
      </c>
      <c r="B190" s="93" t="s">
        <v>18615</v>
      </c>
      <c r="C190" s="93" t="s">
        <v>1408</v>
      </c>
      <c r="D190" s="95">
        <v>1268</v>
      </c>
      <c r="F190" s="95">
        <v>23729325</v>
      </c>
      <c r="G190" s="95">
        <v>250</v>
      </c>
      <c r="H190" s="93" t="s">
        <v>8976</v>
      </c>
      <c r="I190" s="93" t="s">
        <v>23890</v>
      </c>
      <c r="J190" s="93" t="s">
        <v>20858</v>
      </c>
      <c r="K190" s="93" t="s">
        <v>20407</v>
      </c>
      <c r="L190" s="14">
        <f>AND(vyberHrace&lt;&gt;"",ISNUMBER(SEARCH(vyberHrace,$B190)))</f>
      </c>
      <c r="M190" s="14">
        <f>AND($I190=MID(kododd,1,2),$J190=MID(kododd,3,3))</f>
      </c>
      <c r="N190" s="14">
        <f>IF(ISNUMBER($O190),CONCATENATE(INDEX(RokNar,$O190)," ",INDEX(Jmeno,$O190)," ",INDEX(Ev_c_LOK,$O190)),"")</f>
      </c>
      <c r="O190" s="14">
        <f>MATCH(true,INDEX(ihraci,$O189+1):ehraci,0)+$O189</f>
      </c>
    </row>
    <row r="191">
      <c r="A191" s="95">
        <v>1609</v>
      </c>
      <c r="B191" s="93" t="s">
        <v>16337</v>
      </c>
      <c r="C191" s="93" t="s">
        <v>1432</v>
      </c>
      <c r="D191" s="95">
        <v>1784</v>
      </c>
      <c r="E191" s="95">
        <v>1853</v>
      </c>
      <c r="F191" s="95">
        <v>330396</v>
      </c>
      <c r="G191" s="95">
        <v>250</v>
      </c>
      <c r="H191" s="93" t="s">
        <v>8976</v>
      </c>
      <c r="I191" s="93" t="s">
        <v>23890</v>
      </c>
      <c r="J191" s="93" t="s">
        <v>21009</v>
      </c>
      <c r="K191" s="93" t="s">
        <v>15049</v>
      </c>
      <c r="L191" s="14">
        <f>AND(vyberHrace&lt;&gt;"",ISNUMBER(SEARCH(vyberHrace,$B191)))</f>
      </c>
      <c r="M191" s="14">
        <f>AND($I191=MID(kododd,1,2),$J191=MID(kododd,3,3))</f>
      </c>
      <c r="N191" s="14">
        <f>IF(ISNUMBER($O191),CONCATENATE(INDEX(RokNar,$O191)," ",INDEX(Jmeno,$O191)," ",INDEX(Ev_c_LOK,$O191)),"")</f>
      </c>
      <c r="O191" s="14">
        <f>MATCH(true,INDEX(ihraci,$O190+1):ehraci,0)+$O190</f>
      </c>
    </row>
    <row r="192">
      <c r="A192" s="95">
        <v>61933</v>
      </c>
      <c r="B192" s="93" t="s">
        <v>28141</v>
      </c>
      <c r="C192" s="93" t="s">
        <v>1412</v>
      </c>
      <c r="F192" s="95">
        <v>571004157</v>
      </c>
      <c r="G192" s="95">
        <v>250</v>
      </c>
      <c r="H192" s="93" t="s">
        <v>8976</v>
      </c>
      <c r="I192" s="93" t="s">
        <v>23890</v>
      </c>
      <c r="J192" s="93" t="s">
        <v>26214</v>
      </c>
      <c r="K192" s="93" t="s">
        <v>26215</v>
      </c>
      <c r="L192" s="14">
        <f>AND(vyberHrace&lt;&gt;"",ISNUMBER(SEARCH(vyberHrace,$B192)))</f>
      </c>
      <c r="M192" s="14">
        <f>AND($I192=MID(kododd,1,2),$J192=MID(kododd,3,3))</f>
      </c>
      <c r="N192" s="14">
        <f>IF(ISNUMBER($O192),CONCATENATE(INDEX(RokNar,$O192)," ",INDEX(Jmeno,$O192)," ",INDEX(Ev_c_LOK,$O192)),"")</f>
      </c>
      <c r="O192" s="14">
        <f>MATCH(true,INDEX(ihraci,$O191+1):ehraci,0)+$O191</f>
      </c>
    </row>
    <row r="193">
      <c r="A193" s="95">
        <v>3275</v>
      </c>
      <c r="B193" s="93" t="s">
        <v>21111</v>
      </c>
      <c r="C193" s="93" t="s">
        <v>1433</v>
      </c>
      <c r="D193" s="95">
        <v>1863</v>
      </c>
      <c r="E193" s="95">
        <v>1930</v>
      </c>
      <c r="F193" s="95">
        <v>325961</v>
      </c>
      <c r="G193" s="95">
        <v>0</v>
      </c>
      <c r="H193" s="93" t="s">
        <v>8976</v>
      </c>
      <c r="I193" s="93" t="s">
        <v>23890</v>
      </c>
      <c r="J193" s="93" t="s">
        <v>20897</v>
      </c>
      <c r="K193" s="93" t="s">
        <v>9426</v>
      </c>
      <c r="L193" s="14">
        <f>AND(vyberHrace&lt;&gt;"",ISNUMBER(SEARCH(vyberHrace,$B193)))</f>
      </c>
      <c r="M193" s="14">
        <f>AND($I193=MID(kododd,1,2),$J193=MID(kododd,3,3))</f>
      </c>
      <c r="N193" s="14">
        <f>IF(ISNUMBER($O193),CONCATENATE(INDEX(RokNar,$O193)," ",INDEX(Jmeno,$O193)," ",INDEX(Ev_c_LOK,$O193)),"")</f>
      </c>
      <c r="O193" s="14">
        <f>MATCH(true,INDEX(ihraci,$O192+1):ehraci,0)+$O192</f>
      </c>
    </row>
    <row r="194">
      <c r="A194" s="95">
        <v>54791</v>
      </c>
      <c r="B194" s="93" t="s">
        <v>2483</v>
      </c>
      <c r="C194" s="93" t="s">
        <v>1416</v>
      </c>
      <c r="F194" s="95">
        <v>23760419</v>
      </c>
      <c r="G194" s="95">
        <v>0</v>
      </c>
      <c r="H194" s="93" t="s">
        <v>8976</v>
      </c>
      <c r="I194" s="93" t="s">
        <v>23890</v>
      </c>
      <c r="J194" s="93" t="s">
        <v>21009</v>
      </c>
      <c r="K194" s="93" t="s">
        <v>15049</v>
      </c>
      <c r="L194" s="14">
        <f>AND(vyberHrace&lt;&gt;"",ISNUMBER(SEARCH(vyberHrace,$B194)))</f>
      </c>
      <c r="M194" s="14">
        <f>AND($I194=MID(kododd,1,2),$J194=MID(kododd,3,3))</f>
      </c>
      <c r="N194" s="14">
        <f>IF(ISNUMBER($O194),CONCATENATE(INDEX(RokNar,$O194)," ",INDEX(Jmeno,$O194)," ",INDEX(Ev_c_LOK,$O194)),"")</f>
      </c>
      <c r="O194" s="14">
        <f>MATCH(true,INDEX(ihraci,$O193+1):ehraci,0)+$O193</f>
      </c>
    </row>
    <row r="195">
      <c r="A195" s="95">
        <v>57257</v>
      </c>
      <c r="B195" s="93" t="s">
        <v>21598</v>
      </c>
      <c r="C195" s="93" t="s">
        <v>1411</v>
      </c>
      <c r="G195" s="95">
        <v>0</v>
      </c>
      <c r="H195" s="93" t="s">
        <v>8976</v>
      </c>
      <c r="I195" s="93" t="s">
        <v>23890</v>
      </c>
      <c r="J195" s="93" t="s">
        <v>21011</v>
      </c>
      <c r="K195" s="93" t="s">
        <v>1494</v>
      </c>
      <c r="L195" s="14">
        <f>AND(vyberHrace&lt;&gt;"",ISNUMBER(SEARCH(vyberHrace,$B195)))</f>
      </c>
      <c r="M195" s="14">
        <f>AND($I195=MID(kododd,1,2),$J195=MID(kododd,3,3))</f>
      </c>
      <c r="N195" s="14">
        <f>IF(ISNUMBER($O195),CONCATENATE(INDEX(RokNar,$O195)," ",INDEX(Jmeno,$O195)," ",INDEX(Ev_c_LOK,$O195)),"")</f>
      </c>
      <c r="O195" s="14">
        <f>MATCH(true,INDEX(ihraci,$O194+1):ehraci,0)+$O194</f>
      </c>
    </row>
    <row r="196">
      <c r="A196" s="95">
        <v>51601</v>
      </c>
      <c r="B196" s="93" t="s">
        <v>7</v>
      </c>
      <c r="C196" s="93" t="s">
        <v>1422</v>
      </c>
      <c r="D196" s="95">
        <v>1509</v>
      </c>
      <c r="E196" s="95">
        <v>1635</v>
      </c>
      <c r="F196" s="95">
        <v>23739371</v>
      </c>
      <c r="G196" s="95">
        <v>250</v>
      </c>
      <c r="H196" s="93" t="s">
        <v>8976</v>
      </c>
      <c r="I196" s="93" t="s">
        <v>23890</v>
      </c>
      <c r="J196" s="93" t="s">
        <v>20936</v>
      </c>
      <c r="K196" s="93" t="s">
        <v>10625</v>
      </c>
      <c r="L196" s="14">
        <f>AND(vyberHrace&lt;&gt;"",ISNUMBER(SEARCH(vyberHrace,$B196)))</f>
      </c>
      <c r="M196" s="14">
        <f>AND($I196=MID(kododd,1,2),$J196=MID(kododd,3,3))</f>
      </c>
      <c r="N196" s="14">
        <f>IF(ISNUMBER($O196),CONCATENATE(INDEX(RokNar,$O196)," ",INDEX(Jmeno,$O196)," ",INDEX(Ev_c_LOK,$O196)),"")</f>
      </c>
      <c r="O196" s="14">
        <f>MATCH(true,INDEX(ihraci,$O195+1):ehraci,0)+$O195</f>
      </c>
    </row>
    <row r="197">
      <c r="A197" s="95">
        <v>3135</v>
      </c>
      <c r="B197" s="93" t="s">
        <v>21101</v>
      </c>
      <c r="C197" s="93" t="s">
        <v>1476</v>
      </c>
      <c r="D197" s="95">
        <v>1460</v>
      </c>
      <c r="E197" s="95">
        <v>1684</v>
      </c>
      <c r="F197" s="95">
        <v>23726466</v>
      </c>
      <c r="G197" s="95">
        <v>250</v>
      </c>
      <c r="H197" s="93" t="s">
        <v>8976</v>
      </c>
      <c r="I197" s="93" t="s">
        <v>23890</v>
      </c>
      <c r="J197" s="93" t="s">
        <v>20913</v>
      </c>
      <c r="K197" s="93" t="s">
        <v>15044</v>
      </c>
      <c r="L197" s="14">
        <f>AND(vyberHrace&lt;&gt;"",ISNUMBER(SEARCH(vyberHrace,$B197)))</f>
      </c>
      <c r="M197" s="14">
        <f>AND($I197=MID(kododd,1,2),$J197=MID(kododd,3,3))</f>
      </c>
      <c r="N197" s="14">
        <f>IF(ISNUMBER($O197),CONCATENATE(INDEX(RokNar,$O197)," ",INDEX(Jmeno,$O197)," ",INDEX(Ev_c_LOK,$O197)),"")</f>
      </c>
      <c r="O197" s="14">
        <f>MATCH(true,INDEX(ihraci,$O196+1):ehraci,0)+$O196</f>
      </c>
    </row>
    <row r="198">
      <c r="A198" s="95">
        <v>57844</v>
      </c>
      <c r="B198" s="93" t="s">
        <v>24394</v>
      </c>
      <c r="C198" s="93" t="s">
        <v>1424</v>
      </c>
      <c r="G198" s="95">
        <v>0</v>
      </c>
      <c r="H198" s="93" t="s">
        <v>8976</v>
      </c>
      <c r="I198" s="93" t="s">
        <v>23890</v>
      </c>
      <c r="J198" s="93" t="s">
        <v>20860</v>
      </c>
      <c r="K198" s="93" t="s">
        <v>12768</v>
      </c>
      <c r="L198" s="14">
        <f>AND(vyberHrace&lt;&gt;"",ISNUMBER(SEARCH(vyberHrace,$B198)))</f>
      </c>
      <c r="M198" s="14">
        <f>AND($I198=MID(kododd,1,2),$J198=MID(kododd,3,3))</f>
      </c>
      <c r="N198" s="14">
        <f>IF(ISNUMBER($O198),CONCATENATE(INDEX(RokNar,$O198)," ",INDEX(Jmeno,$O198)," ",INDEX(Ev_c_LOK,$O198)),"")</f>
      </c>
      <c r="O198" s="14">
        <f>MATCH(true,INDEX(ihraci,$O197+1):ehraci,0)+$O197</f>
      </c>
    </row>
    <row r="199">
      <c r="A199" s="95">
        <v>31602</v>
      </c>
      <c r="B199" s="93" t="s">
        <v>15342</v>
      </c>
      <c r="C199" s="93" t="s">
        <v>1433</v>
      </c>
      <c r="D199" s="95">
        <v>1735</v>
      </c>
      <c r="E199" s="95">
        <v>1849</v>
      </c>
      <c r="F199" s="95">
        <v>369136</v>
      </c>
      <c r="G199" s="95">
        <v>0</v>
      </c>
      <c r="H199" s="93" t="s">
        <v>8976</v>
      </c>
      <c r="I199" s="93" t="s">
        <v>23890</v>
      </c>
      <c r="J199" s="93" t="s">
        <v>20957</v>
      </c>
      <c r="K199" s="93" t="s">
        <v>13992</v>
      </c>
      <c r="L199" s="14">
        <f>AND(vyberHrace&lt;&gt;"",ISNUMBER(SEARCH(vyberHrace,$B199)))</f>
      </c>
      <c r="M199" s="14">
        <f>AND($I199=MID(kododd,1,2),$J199=MID(kododd,3,3))</f>
      </c>
      <c r="N199" s="14">
        <f>IF(ISNUMBER($O199),CONCATENATE(INDEX(RokNar,$O199)," ",INDEX(Jmeno,$O199)," ",INDEX(Ev_c_LOK,$O199)),"")</f>
      </c>
      <c r="O199" s="14">
        <f>MATCH(true,INDEX(ihraci,$O198+1):ehraci,0)+$O198</f>
      </c>
    </row>
    <row r="200">
      <c r="A200" s="95">
        <v>3121</v>
      </c>
      <c r="B200" s="93" t="s">
        <v>21100</v>
      </c>
      <c r="C200" s="93" t="s">
        <v>1405</v>
      </c>
      <c r="D200" s="95">
        <v>1917</v>
      </c>
      <c r="E200" s="95">
        <v>1954</v>
      </c>
      <c r="F200" s="95">
        <v>315923</v>
      </c>
      <c r="G200" s="95">
        <v>0</v>
      </c>
      <c r="H200" s="93" t="s">
        <v>8976</v>
      </c>
      <c r="I200" s="93" t="s">
        <v>23890</v>
      </c>
      <c r="J200" s="93" t="s">
        <v>20843</v>
      </c>
      <c r="K200" s="93" t="s">
        <v>19862</v>
      </c>
      <c r="L200" s="14">
        <f>AND(vyberHrace&lt;&gt;"",ISNUMBER(SEARCH(vyberHrace,$B200)))</f>
      </c>
      <c r="M200" s="14">
        <f>AND($I200=MID(kododd,1,2),$J200=MID(kododd,3,3))</f>
      </c>
      <c r="N200" s="14">
        <f>IF(ISNUMBER($O200),CONCATENATE(INDEX(RokNar,$O200)," ",INDEX(Jmeno,$O200)," ",INDEX(Ev_c_LOK,$O200)),"")</f>
      </c>
      <c r="O200" s="14">
        <f>MATCH(true,INDEX(ihraci,$O199+1):ehraci,0)+$O199</f>
      </c>
    </row>
    <row r="201">
      <c r="A201" s="95">
        <v>15326</v>
      </c>
      <c r="B201" s="93" t="s">
        <v>10417</v>
      </c>
      <c r="C201" s="93" t="s">
        <v>1452</v>
      </c>
      <c r="D201" s="95">
        <v>1868</v>
      </c>
      <c r="E201" s="95">
        <v>1933</v>
      </c>
      <c r="F201" s="95">
        <v>335916</v>
      </c>
      <c r="G201" s="95">
        <v>250</v>
      </c>
      <c r="H201" s="93" t="s">
        <v>8976</v>
      </c>
      <c r="I201" s="93" t="s">
        <v>23890</v>
      </c>
      <c r="J201" s="93" t="s">
        <v>20897</v>
      </c>
      <c r="K201" s="93" t="s">
        <v>9426</v>
      </c>
      <c r="L201" s="14">
        <f>AND(vyberHrace&lt;&gt;"",ISNUMBER(SEARCH(vyberHrace,$B201)))</f>
      </c>
      <c r="M201" s="14">
        <f>AND($I201=MID(kododd,1,2),$J201=MID(kododd,3,3))</f>
      </c>
      <c r="N201" s="14">
        <f>IF(ISNUMBER($O201),CONCATENATE(INDEX(RokNar,$O201)," ",INDEX(Jmeno,$O201)," ",INDEX(Ev_c_LOK,$O201)),"")</f>
      </c>
      <c r="O201" s="14">
        <f>MATCH(true,INDEX(ihraci,$O200+1):ehraci,0)+$O200</f>
      </c>
    </row>
    <row r="202">
      <c r="A202" s="95">
        <v>60019</v>
      </c>
      <c r="B202" s="93" t="s">
        <v>26499</v>
      </c>
      <c r="C202" s="93" t="s">
        <v>1420</v>
      </c>
      <c r="G202" s="95">
        <v>0</v>
      </c>
      <c r="H202" s="93" t="s">
        <v>8976</v>
      </c>
      <c r="I202" s="93" t="s">
        <v>23890</v>
      </c>
      <c r="J202" s="93" t="s">
        <v>20931</v>
      </c>
      <c r="K202" s="93" t="s">
        <v>19878</v>
      </c>
      <c r="L202" s="14">
        <f>AND(vyberHrace&lt;&gt;"",ISNUMBER(SEARCH(vyberHrace,$B202)))</f>
      </c>
      <c r="M202" s="14">
        <f>AND($I202=MID(kododd,1,2),$J202=MID(kododd,3,3))</f>
      </c>
      <c r="N202" s="14">
        <f>IF(ISNUMBER($O202),CONCATENATE(INDEX(RokNar,$O202)," ",INDEX(Jmeno,$O202)," ",INDEX(Ev_c_LOK,$O202)),"")</f>
      </c>
      <c r="O202" s="14">
        <f>MATCH(true,INDEX(ihraci,$O201+1):ehraci,0)+$O201</f>
      </c>
    </row>
    <row r="203">
      <c r="A203" s="95">
        <v>57097</v>
      </c>
      <c r="B203" s="93" t="s">
        <v>21458</v>
      </c>
      <c r="C203" s="93" t="s">
        <v>1406</v>
      </c>
      <c r="D203" s="95">
        <v>1020</v>
      </c>
      <c r="F203" s="95">
        <v>23765178</v>
      </c>
      <c r="G203" s="95">
        <v>250</v>
      </c>
      <c r="H203" s="93" t="s">
        <v>8976</v>
      </c>
      <c r="I203" s="93" t="s">
        <v>23890</v>
      </c>
      <c r="J203" s="93" t="s">
        <v>21009</v>
      </c>
      <c r="K203" s="93" t="s">
        <v>15049</v>
      </c>
      <c r="L203" s="14">
        <f>AND(vyberHrace&lt;&gt;"",ISNUMBER(SEARCH(vyberHrace,$B203)))</f>
      </c>
      <c r="M203" s="14">
        <f>AND($I203=MID(kododd,1,2),$J203=MID(kododd,3,3))</f>
      </c>
      <c r="N203" s="14">
        <f>IF(ISNUMBER($O203),CONCATENATE(INDEX(RokNar,$O203)," ",INDEX(Jmeno,$O203)," ",INDEX(Ev_c_LOK,$O203)),"")</f>
      </c>
      <c r="O203" s="14">
        <f>MATCH(true,INDEX(ihraci,$O202+1):ehraci,0)+$O202</f>
      </c>
    </row>
    <row r="204">
      <c r="A204" s="95">
        <v>211</v>
      </c>
      <c r="B204" s="93" t="s">
        <v>13993</v>
      </c>
      <c r="C204" s="93" t="s">
        <v>1433</v>
      </c>
      <c r="D204" s="95">
        <v>2234</v>
      </c>
      <c r="E204" s="95">
        <v>2255</v>
      </c>
      <c r="F204" s="95">
        <v>301418</v>
      </c>
      <c r="G204" s="95">
        <v>0</v>
      </c>
      <c r="H204" s="93" t="s">
        <v>8976</v>
      </c>
      <c r="I204" s="93" t="s">
        <v>23890</v>
      </c>
      <c r="J204" s="93" t="s">
        <v>20870</v>
      </c>
      <c r="K204" s="93" t="s">
        <v>19858</v>
      </c>
      <c r="L204" s="14">
        <f>AND(vyberHrace&lt;&gt;"",ISNUMBER(SEARCH(vyberHrace,$B204)))</f>
      </c>
      <c r="M204" s="14">
        <f>AND($I204=MID(kododd,1,2),$J204=MID(kododd,3,3))</f>
      </c>
      <c r="N204" s="14">
        <f>IF(ISNUMBER($O204),CONCATENATE(INDEX(RokNar,$O204)," ",INDEX(Jmeno,$O204)," ",INDEX(Ev_c_LOK,$O204)),"")</f>
      </c>
      <c r="O204" s="14">
        <f>MATCH(true,INDEX(ihraci,$O203+1):ehraci,0)+$O203</f>
      </c>
    </row>
    <row r="205">
      <c r="A205" s="95">
        <v>53869</v>
      </c>
      <c r="B205" s="93" t="s">
        <v>2520</v>
      </c>
      <c r="C205" s="93" t="s">
        <v>1399</v>
      </c>
      <c r="F205" s="95">
        <v>23745894</v>
      </c>
      <c r="G205" s="95">
        <v>0</v>
      </c>
      <c r="H205" s="93" t="s">
        <v>8976</v>
      </c>
      <c r="I205" s="93" t="s">
        <v>23890</v>
      </c>
      <c r="J205" s="93" t="s">
        <v>20931</v>
      </c>
      <c r="K205" s="93" t="s">
        <v>19878</v>
      </c>
      <c r="L205" s="14">
        <f>AND(vyberHrace&lt;&gt;"",ISNUMBER(SEARCH(vyberHrace,$B205)))</f>
      </c>
      <c r="M205" s="14">
        <f>AND($I205=MID(kododd,1,2),$J205=MID(kododd,3,3))</f>
      </c>
      <c r="N205" s="14">
        <f>IF(ISNUMBER($O205),CONCATENATE(INDEX(RokNar,$O205)," ",INDEX(Jmeno,$O205)," ",INDEX(Ev_c_LOK,$O205)),"")</f>
      </c>
      <c r="O205" s="14">
        <f>MATCH(true,INDEX(ihraci,$O204+1):ehraci,0)+$O204</f>
      </c>
    </row>
    <row r="206">
      <c r="A206" s="95">
        <v>32004</v>
      </c>
      <c r="B206" s="93" t="s">
        <v>19822</v>
      </c>
      <c r="C206" s="93" t="s">
        <v>1483</v>
      </c>
      <c r="D206" s="95">
        <v>1505</v>
      </c>
      <c r="E206" s="95">
        <v>1653</v>
      </c>
      <c r="F206" s="95">
        <v>23716339</v>
      </c>
      <c r="G206" s="95">
        <v>250</v>
      </c>
      <c r="H206" s="93" t="s">
        <v>8976</v>
      </c>
      <c r="I206" s="93" t="s">
        <v>23890</v>
      </c>
      <c r="J206" s="93" t="s">
        <v>20858</v>
      </c>
      <c r="K206" s="93" t="s">
        <v>20407</v>
      </c>
      <c r="L206" s="14">
        <f>AND(vyberHrace&lt;&gt;"",ISNUMBER(SEARCH(vyberHrace,$B206)))</f>
      </c>
      <c r="M206" s="14">
        <f>AND($I206=MID(kododd,1,2),$J206=MID(kododd,3,3))</f>
      </c>
      <c r="N206" s="14">
        <f>IF(ISNUMBER($O206),CONCATENATE(INDEX(RokNar,$O206)," ",INDEX(Jmeno,$O206)," ",INDEX(Ev_c_LOK,$O206)),"")</f>
      </c>
      <c r="O206" s="14">
        <f>MATCH(true,INDEX(ihraci,$O205+1):ehraci,0)+$O205</f>
      </c>
    </row>
    <row r="207">
      <c r="A207" s="95">
        <v>37109</v>
      </c>
      <c r="B207" s="93" t="s">
        <v>20237</v>
      </c>
      <c r="C207" s="93" t="s">
        <v>1438</v>
      </c>
      <c r="D207" s="95">
        <v>1456</v>
      </c>
      <c r="E207" s="95">
        <v>1621</v>
      </c>
      <c r="F207" s="95">
        <v>375845</v>
      </c>
      <c r="G207" s="95">
        <v>0</v>
      </c>
      <c r="H207" s="93" t="s">
        <v>8976</v>
      </c>
      <c r="I207" s="93" t="s">
        <v>23890</v>
      </c>
      <c r="J207" s="93" t="s">
        <v>21009</v>
      </c>
      <c r="K207" s="93" t="s">
        <v>15049</v>
      </c>
      <c r="L207" s="14">
        <f>AND(vyberHrace&lt;&gt;"",ISNUMBER(SEARCH(vyberHrace,$B207)))</f>
      </c>
      <c r="M207" s="14">
        <f>AND($I207=MID(kododd,1,2),$J207=MID(kododd,3,3))</f>
      </c>
      <c r="N207" s="14">
        <f>IF(ISNUMBER($O207),CONCATENATE(INDEX(RokNar,$O207)," ",INDEX(Jmeno,$O207)," ",INDEX(Ev_c_LOK,$O207)),"")</f>
      </c>
      <c r="O207" s="14">
        <f>MATCH(true,INDEX(ihraci,$O206+1):ehraci,0)+$O206</f>
      </c>
    </row>
    <row r="208">
      <c r="A208" s="95">
        <v>13390</v>
      </c>
      <c r="B208" s="93" t="s">
        <v>11663</v>
      </c>
      <c r="C208" s="93" t="s">
        <v>1453</v>
      </c>
      <c r="D208" s="95">
        <v>1746</v>
      </c>
      <c r="F208" s="95">
        <v>332402</v>
      </c>
      <c r="G208" s="95">
        <v>250</v>
      </c>
      <c r="H208" s="93" t="s">
        <v>8976</v>
      </c>
      <c r="I208" s="93" t="s">
        <v>23890</v>
      </c>
      <c r="J208" s="93" t="s">
        <v>20858</v>
      </c>
      <c r="K208" s="93" t="s">
        <v>20407</v>
      </c>
      <c r="L208" s="14">
        <f>AND(vyberHrace&lt;&gt;"",ISNUMBER(SEARCH(vyberHrace,$B208)))</f>
      </c>
      <c r="M208" s="14">
        <f>AND($I208=MID(kododd,1,2),$J208=MID(kododd,3,3))</f>
      </c>
      <c r="N208" s="14">
        <f>IF(ISNUMBER($O208),CONCATENATE(INDEX(RokNar,$O208)," ",INDEX(Jmeno,$O208)," ",INDEX(Ev_c_LOK,$O208)),"")</f>
      </c>
      <c r="O208" s="14">
        <f>MATCH(true,INDEX(ihraci,$O207+1):ehraci,0)+$O207</f>
      </c>
    </row>
    <row r="209">
      <c r="A209" s="95">
        <v>53384</v>
      </c>
      <c r="B209" s="93" t="s">
        <v>20065</v>
      </c>
      <c r="C209" s="93" t="s">
        <v>1410</v>
      </c>
      <c r="G209" s="95">
        <v>0</v>
      </c>
      <c r="H209" s="93" t="s">
        <v>8976</v>
      </c>
      <c r="I209" s="93" t="s">
        <v>23890</v>
      </c>
      <c r="J209" s="93" t="s">
        <v>20860</v>
      </c>
      <c r="K209" s="93" t="s">
        <v>12768</v>
      </c>
      <c r="L209" s="14">
        <f>AND(vyberHrace&lt;&gt;"",ISNUMBER(SEARCH(vyberHrace,$B209)))</f>
      </c>
      <c r="M209" s="14">
        <f>AND($I209=MID(kododd,1,2),$J209=MID(kododd,3,3))</f>
      </c>
      <c r="N209" s="14">
        <f>IF(ISNUMBER($O209),CONCATENATE(INDEX(RokNar,$O209)," ",INDEX(Jmeno,$O209)," ",INDEX(Ev_c_LOK,$O209)),"")</f>
      </c>
      <c r="O209" s="14">
        <f>MATCH(true,INDEX(ihraci,$O208+1):ehraci,0)+$O208</f>
      </c>
    </row>
    <row r="210">
      <c r="A210" s="95">
        <v>52141</v>
      </c>
      <c r="B210" s="93" t="s">
        <v>1840</v>
      </c>
      <c r="C210" s="93" t="s">
        <v>1416</v>
      </c>
      <c r="D210" s="95">
        <v>1348</v>
      </c>
      <c r="E210" s="95">
        <v>1680</v>
      </c>
      <c r="F210" s="95">
        <v>23745860</v>
      </c>
      <c r="G210" s="95">
        <v>250</v>
      </c>
      <c r="H210" s="93" t="s">
        <v>8976</v>
      </c>
      <c r="I210" s="93" t="s">
        <v>23890</v>
      </c>
      <c r="J210" s="93" t="s">
        <v>20860</v>
      </c>
      <c r="K210" s="93" t="s">
        <v>12768</v>
      </c>
      <c r="L210" s="14">
        <f>AND(vyberHrace&lt;&gt;"",ISNUMBER(SEARCH(vyberHrace,$B210)))</f>
      </c>
      <c r="M210" s="14">
        <f>AND($I210=MID(kododd,1,2),$J210=MID(kododd,3,3))</f>
      </c>
      <c r="N210" s="14">
        <f>IF(ISNUMBER($O210),CONCATENATE(INDEX(RokNar,$O210)," ",INDEX(Jmeno,$O210)," ",INDEX(Ev_c_LOK,$O210)),"")</f>
      </c>
      <c r="O210" s="14">
        <f>MATCH(true,INDEX(ihraci,$O209+1):ehraci,0)+$O209</f>
      </c>
    </row>
    <row r="211">
      <c r="A211" s="95">
        <v>53814</v>
      </c>
      <c r="B211" s="93" t="s">
        <v>2552</v>
      </c>
      <c r="C211" s="93" t="s">
        <v>1423</v>
      </c>
      <c r="D211" s="95">
        <v>1267</v>
      </c>
      <c r="G211" s="95">
        <v>250</v>
      </c>
      <c r="H211" s="93" t="s">
        <v>8976</v>
      </c>
      <c r="I211" s="93" t="s">
        <v>23890</v>
      </c>
      <c r="J211" s="93" t="s">
        <v>20921</v>
      </c>
      <c r="K211" s="93" t="s">
        <v>19686</v>
      </c>
      <c r="L211" s="14">
        <f>AND(vyberHrace&lt;&gt;"",ISNUMBER(SEARCH(vyberHrace,$B211)))</f>
      </c>
      <c r="M211" s="14">
        <f>AND($I211=MID(kododd,1,2),$J211=MID(kododd,3,3))</f>
      </c>
      <c r="N211" s="14">
        <f>IF(ISNUMBER($O211),CONCATENATE(INDEX(RokNar,$O211)," ",INDEX(Jmeno,$O211)," ",INDEX(Ev_c_LOK,$O211)),"")</f>
      </c>
      <c r="O211" s="14">
        <f>MATCH(true,INDEX(ihraci,$O210+1):ehraci,0)+$O210</f>
      </c>
    </row>
    <row r="212">
      <c r="A212" s="95">
        <v>53815</v>
      </c>
      <c r="B212" s="93" t="s">
        <v>2553</v>
      </c>
      <c r="C212" s="93" t="s">
        <v>1420</v>
      </c>
      <c r="G212" s="95">
        <v>0</v>
      </c>
      <c r="H212" s="93" t="s">
        <v>8976</v>
      </c>
      <c r="I212" s="93" t="s">
        <v>23890</v>
      </c>
      <c r="J212" s="93" t="s">
        <v>20921</v>
      </c>
      <c r="K212" s="93" t="s">
        <v>19686</v>
      </c>
      <c r="L212" s="14">
        <f>AND(vyberHrace&lt;&gt;"",ISNUMBER(SEARCH(vyberHrace,$B212)))</f>
      </c>
      <c r="M212" s="14">
        <f>AND($I212=MID(kododd,1,2),$J212=MID(kododd,3,3))</f>
      </c>
      <c r="N212" s="14">
        <f>IF(ISNUMBER($O212),CONCATENATE(INDEX(RokNar,$O212)," ",INDEX(Jmeno,$O212)," ",INDEX(Ev_c_LOK,$O212)),"")</f>
      </c>
      <c r="O212" s="14">
        <f>MATCH(true,INDEX(ihraci,$O211+1):ehraci,0)+$O211</f>
      </c>
    </row>
    <row r="213">
      <c r="A213" s="95">
        <v>12518</v>
      </c>
      <c r="B213" s="93" t="s">
        <v>11793</v>
      </c>
      <c r="C213" s="93" t="s">
        <v>1405</v>
      </c>
      <c r="D213" s="95">
        <v>1550</v>
      </c>
      <c r="E213" s="95">
        <v>1629</v>
      </c>
      <c r="F213" s="95">
        <v>349577</v>
      </c>
      <c r="G213" s="95">
        <v>250</v>
      </c>
      <c r="H213" s="93" t="s">
        <v>8976</v>
      </c>
      <c r="I213" s="93" t="s">
        <v>23890</v>
      </c>
      <c r="J213" s="93" t="s">
        <v>20918</v>
      </c>
      <c r="K213" s="93" t="s">
        <v>19880</v>
      </c>
      <c r="L213" s="14">
        <f>AND(vyberHrace&lt;&gt;"",ISNUMBER(SEARCH(vyberHrace,$B213)))</f>
      </c>
      <c r="M213" s="14">
        <f>AND($I213=MID(kododd,1,2),$J213=MID(kododd,3,3))</f>
      </c>
      <c r="N213" s="14">
        <f>IF(ISNUMBER($O213),CONCATENATE(INDEX(RokNar,$O213)," ",INDEX(Jmeno,$O213)," ",INDEX(Ev_c_LOK,$O213)),"")</f>
      </c>
      <c r="O213" s="14">
        <f>MATCH(true,INDEX(ihraci,$O212+1):ehraci,0)+$O212</f>
      </c>
    </row>
    <row r="214">
      <c r="A214" s="95">
        <v>33747</v>
      </c>
      <c r="B214" s="93" t="s">
        <v>19870</v>
      </c>
      <c r="C214" s="93" t="s">
        <v>1415</v>
      </c>
      <c r="D214" s="95">
        <v>1497</v>
      </c>
      <c r="G214" s="95">
        <v>250</v>
      </c>
      <c r="H214" s="93" t="s">
        <v>8976</v>
      </c>
      <c r="I214" s="93" t="s">
        <v>23890</v>
      </c>
      <c r="J214" s="93" t="s">
        <v>20921</v>
      </c>
      <c r="K214" s="93" t="s">
        <v>19686</v>
      </c>
      <c r="L214" s="14">
        <f>AND(vyberHrace&lt;&gt;"",ISNUMBER(SEARCH(vyberHrace,$B214)))</f>
      </c>
      <c r="M214" s="14">
        <f>AND($I214=MID(kododd,1,2),$J214=MID(kododd,3,3))</f>
      </c>
      <c r="N214" s="14">
        <f>IF(ISNUMBER($O214),CONCATENATE(INDEX(RokNar,$O214)," ",INDEX(Jmeno,$O214)," ",INDEX(Ev_c_LOK,$O214)),"")</f>
      </c>
      <c r="O214" s="14">
        <f>MATCH(true,INDEX(ihraci,$O213+1):ehraci,0)+$O213</f>
      </c>
    </row>
    <row r="215">
      <c r="A215" s="95">
        <v>51724</v>
      </c>
      <c r="B215" s="93" t="s">
        <v>1825</v>
      </c>
      <c r="C215" s="93" t="s">
        <v>1423</v>
      </c>
      <c r="G215" s="95">
        <v>0</v>
      </c>
      <c r="H215" s="93" t="s">
        <v>8976</v>
      </c>
      <c r="I215" s="93" t="s">
        <v>23890</v>
      </c>
      <c r="J215" s="93" t="s">
        <v>20932</v>
      </c>
      <c r="K215" s="93" t="s">
        <v>9421</v>
      </c>
      <c r="L215" s="14">
        <f>AND(vyberHrace&lt;&gt;"",ISNUMBER(SEARCH(vyberHrace,$B215)))</f>
      </c>
      <c r="M215" s="14">
        <f>AND($I215=MID(kododd,1,2),$J215=MID(kododd,3,3))</f>
      </c>
      <c r="N215" s="14">
        <f>IF(ISNUMBER($O215),CONCATENATE(INDEX(RokNar,$O215)," ",INDEX(Jmeno,$O215)," ",INDEX(Ev_c_LOK,$O215)),"")</f>
      </c>
      <c r="O215" s="14">
        <f>MATCH(true,INDEX(ihraci,$O214+1):ehraci,0)+$O214</f>
      </c>
    </row>
    <row r="216">
      <c r="A216" s="95">
        <v>48852</v>
      </c>
      <c r="B216" s="93" t="s">
        <v>16443</v>
      </c>
      <c r="C216" s="93" t="s">
        <v>1472</v>
      </c>
      <c r="D216" s="95">
        <v>1186</v>
      </c>
      <c r="G216" s="95">
        <v>0</v>
      </c>
      <c r="H216" s="93" t="s">
        <v>8976</v>
      </c>
      <c r="I216" s="93" t="s">
        <v>23890</v>
      </c>
      <c r="J216" s="93" t="s">
        <v>20874</v>
      </c>
      <c r="K216" s="93" t="s">
        <v>1849</v>
      </c>
      <c r="L216" s="14">
        <f>AND(vyberHrace&lt;&gt;"",ISNUMBER(SEARCH(vyberHrace,$B216)))</f>
      </c>
      <c r="M216" s="14">
        <f>AND($I216=MID(kododd,1,2),$J216=MID(kododd,3,3))</f>
      </c>
      <c r="N216" s="14">
        <f>IF(ISNUMBER($O216),CONCATENATE(INDEX(RokNar,$O216)," ",INDEX(Jmeno,$O216)," ",INDEX(Ev_c_LOK,$O216)),"")</f>
      </c>
      <c r="O216" s="14">
        <f>MATCH(true,INDEX(ihraci,$O215+1):ehraci,0)+$O215</f>
      </c>
    </row>
    <row r="217">
      <c r="A217" s="95">
        <v>13946</v>
      </c>
      <c r="B217" s="93" t="s">
        <v>23955</v>
      </c>
      <c r="C217" s="93" t="s">
        <v>1442</v>
      </c>
      <c r="D217" s="95">
        <v>1743</v>
      </c>
      <c r="E217" s="95">
        <v>1769</v>
      </c>
      <c r="F217" s="95">
        <v>23787090</v>
      </c>
      <c r="G217" s="95">
        <v>250</v>
      </c>
      <c r="H217" s="93" t="s">
        <v>8976</v>
      </c>
      <c r="I217" s="93" t="s">
        <v>23890</v>
      </c>
      <c r="J217" s="93" t="s">
        <v>20870</v>
      </c>
      <c r="K217" s="93" t="s">
        <v>19858</v>
      </c>
      <c r="L217" s="14">
        <f>AND(vyberHrace&lt;&gt;"",ISNUMBER(SEARCH(vyberHrace,$B217)))</f>
      </c>
      <c r="M217" s="14">
        <f>AND($I217=MID(kododd,1,2),$J217=MID(kododd,3,3))</f>
      </c>
      <c r="N217" s="14">
        <f>IF(ISNUMBER($O217),CONCATENATE(INDEX(RokNar,$O217)," ",INDEX(Jmeno,$O217)," ",INDEX(Ev_c_LOK,$O217)),"")</f>
      </c>
      <c r="O217" s="14">
        <f>MATCH(true,INDEX(ihraci,$O216+1):ehraci,0)+$O216</f>
      </c>
    </row>
    <row r="218">
      <c r="A218" s="95">
        <v>59889</v>
      </c>
      <c r="B218" s="93" t="s">
        <v>26385</v>
      </c>
      <c r="C218" s="93" t="s">
        <v>1412</v>
      </c>
      <c r="G218" s="95">
        <v>250</v>
      </c>
      <c r="H218" s="93" t="s">
        <v>8976</v>
      </c>
      <c r="I218" s="93" t="s">
        <v>23890</v>
      </c>
      <c r="J218" s="93" t="s">
        <v>21009</v>
      </c>
      <c r="K218" s="93" t="s">
        <v>15049</v>
      </c>
      <c r="L218" s="14">
        <f>AND(vyberHrace&lt;&gt;"",ISNUMBER(SEARCH(vyberHrace,$B218)))</f>
      </c>
      <c r="M218" s="14">
        <f>AND($I218=MID(kododd,1,2),$J218=MID(kododd,3,3))</f>
      </c>
      <c r="N218" s="14">
        <f>IF(ISNUMBER($O218),CONCATENATE(INDEX(RokNar,$O218)," ",INDEX(Jmeno,$O218)," ",INDEX(Ev_c_LOK,$O218)),"")</f>
      </c>
      <c r="O218" s="14">
        <f>MATCH(true,INDEX(ihraci,$O217+1):ehraci,0)+$O217</f>
      </c>
    </row>
    <row r="219">
      <c r="A219" s="95">
        <v>49488</v>
      </c>
      <c r="B219" s="93" t="s">
        <v>10356</v>
      </c>
      <c r="C219" s="93" t="s">
        <v>1406</v>
      </c>
      <c r="F219" s="95">
        <v>23762934</v>
      </c>
      <c r="G219" s="95">
        <v>0</v>
      </c>
      <c r="H219" s="93" t="s">
        <v>8976</v>
      </c>
      <c r="I219" s="93" t="s">
        <v>23890</v>
      </c>
      <c r="J219" s="93" t="s">
        <v>20843</v>
      </c>
      <c r="K219" s="93" t="s">
        <v>19862</v>
      </c>
      <c r="L219" s="14">
        <f>AND(vyberHrace&lt;&gt;"",ISNUMBER(SEARCH(vyberHrace,$B219)))</f>
      </c>
      <c r="M219" s="14">
        <f>AND($I219=MID(kododd,1,2),$J219=MID(kododd,3,3))</f>
      </c>
      <c r="N219" s="14">
        <f>IF(ISNUMBER($O219),CONCATENATE(INDEX(RokNar,$O219)," ",INDEX(Jmeno,$O219)," ",INDEX(Ev_c_LOK,$O219)),"")</f>
      </c>
      <c r="O219" s="14">
        <f>MATCH(true,INDEX(ihraci,$O218+1):ehraci,0)+$O218</f>
      </c>
    </row>
    <row r="220">
      <c r="A220" s="95">
        <v>51796</v>
      </c>
      <c r="B220" s="93" t="s">
        <v>3564</v>
      </c>
      <c r="C220" s="93" t="s">
        <v>1399</v>
      </c>
      <c r="D220" s="95">
        <v>1096</v>
      </c>
      <c r="F220" s="95">
        <v>23738928</v>
      </c>
      <c r="G220" s="95">
        <v>0</v>
      </c>
      <c r="H220" s="93" t="s">
        <v>8976</v>
      </c>
      <c r="I220" s="93" t="s">
        <v>23890</v>
      </c>
      <c r="J220" s="93" t="s">
        <v>20870</v>
      </c>
      <c r="K220" s="93" t="s">
        <v>19858</v>
      </c>
      <c r="L220" s="14">
        <f>AND(vyberHrace&lt;&gt;"",ISNUMBER(SEARCH(vyberHrace,$B220)))</f>
      </c>
      <c r="M220" s="14">
        <f>AND($I220=MID(kododd,1,2),$J220=MID(kododd,3,3))</f>
      </c>
      <c r="N220" s="14">
        <f>IF(ISNUMBER($O220),CONCATENATE(INDEX(RokNar,$O220)," ",INDEX(Jmeno,$O220)," ",INDEX(Ev_c_LOK,$O220)),"")</f>
      </c>
      <c r="O220" s="14">
        <f>MATCH(true,INDEX(ihraci,$O219+1):ehraci,0)+$O219</f>
      </c>
    </row>
    <row r="221">
      <c r="A221" s="95">
        <v>34924</v>
      </c>
      <c r="B221" s="93" t="s">
        <v>10446</v>
      </c>
      <c r="C221" s="93" t="s">
        <v>1398</v>
      </c>
      <c r="D221" s="95">
        <v>1107</v>
      </c>
      <c r="F221" s="95">
        <v>23763051</v>
      </c>
      <c r="G221" s="95">
        <v>250</v>
      </c>
      <c r="H221" s="93" t="s">
        <v>8976</v>
      </c>
      <c r="I221" s="93" t="s">
        <v>23890</v>
      </c>
      <c r="J221" s="93" t="s">
        <v>20893</v>
      </c>
      <c r="K221" s="93" t="s">
        <v>11825</v>
      </c>
      <c r="L221" s="14">
        <f>AND(vyberHrace&lt;&gt;"",ISNUMBER(SEARCH(vyberHrace,$B221)))</f>
      </c>
      <c r="M221" s="14">
        <f>AND($I221=MID(kododd,1,2),$J221=MID(kododd,3,3))</f>
      </c>
      <c r="N221" s="14">
        <f>IF(ISNUMBER($O221),CONCATENATE(INDEX(RokNar,$O221)," ",INDEX(Jmeno,$O221)," ",INDEX(Ev_c_LOK,$O221)),"")</f>
      </c>
      <c r="O221" s="14">
        <f>MATCH(true,INDEX(ihraci,$O220+1):ehraci,0)+$O220</f>
      </c>
    </row>
    <row r="222">
      <c r="A222" s="95">
        <v>42219</v>
      </c>
      <c r="B222" s="93" t="s">
        <v>12955</v>
      </c>
      <c r="C222" s="93" t="s">
        <v>1438</v>
      </c>
      <c r="D222" s="95">
        <v>1274</v>
      </c>
      <c r="F222" s="95">
        <v>23720727</v>
      </c>
      <c r="G222" s="95">
        <v>0</v>
      </c>
      <c r="H222" s="93" t="s">
        <v>8976</v>
      </c>
      <c r="I222" s="93" t="s">
        <v>23890</v>
      </c>
      <c r="J222" s="93" t="s">
        <v>20918</v>
      </c>
      <c r="K222" s="93" t="s">
        <v>19880</v>
      </c>
      <c r="L222" s="14">
        <f>AND(vyberHrace&lt;&gt;"",ISNUMBER(SEARCH(vyberHrace,$B222)))</f>
      </c>
      <c r="M222" s="14">
        <f>AND($I222=MID(kododd,1,2),$J222=MID(kododd,3,3))</f>
      </c>
      <c r="N222" s="14">
        <f>IF(ISNUMBER($O222),CONCATENATE(INDEX(RokNar,$O222)," ",INDEX(Jmeno,$O222)," ",INDEX(Ev_c_LOK,$O222)),"")</f>
      </c>
      <c r="O222" s="14">
        <f>MATCH(true,INDEX(ihraci,$O221+1):ehraci,0)+$O221</f>
      </c>
    </row>
    <row r="223">
      <c r="A223" s="95">
        <v>61450</v>
      </c>
      <c r="B223" s="93" t="s">
        <v>27632</v>
      </c>
      <c r="C223" s="93" t="s">
        <v>1463</v>
      </c>
      <c r="F223" s="95">
        <v>23791179</v>
      </c>
      <c r="G223" s="95">
        <v>0</v>
      </c>
      <c r="H223" s="93" t="s">
        <v>8976</v>
      </c>
      <c r="I223" s="93" t="s">
        <v>23890</v>
      </c>
      <c r="J223" s="93" t="s">
        <v>20893</v>
      </c>
      <c r="K223" s="93" t="s">
        <v>11825</v>
      </c>
      <c r="L223" s="14">
        <f>AND(vyberHrace&lt;&gt;"",ISNUMBER(SEARCH(vyberHrace,$B223)))</f>
      </c>
      <c r="M223" s="14">
        <f>AND($I223=MID(kododd,1,2),$J223=MID(kododd,3,3))</f>
      </c>
      <c r="N223" s="14">
        <f>IF(ISNUMBER($O223),CONCATENATE(INDEX(RokNar,$O223)," ",INDEX(Jmeno,$O223)," ",INDEX(Ev_c_LOK,$O223)),"")</f>
      </c>
      <c r="O223" s="14">
        <f>MATCH(true,INDEX(ihraci,$O222+1):ehraci,0)+$O222</f>
      </c>
    </row>
    <row r="224">
      <c r="A224" s="95">
        <v>2391</v>
      </c>
      <c r="B224" s="93" t="s">
        <v>14030</v>
      </c>
      <c r="C224" s="93" t="s">
        <v>1443</v>
      </c>
      <c r="D224" s="95">
        <v>1606</v>
      </c>
      <c r="E224" s="95">
        <v>1853</v>
      </c>
      <c r="F224" s="95">
        <v>353833</v>
      </c>
      <c r="G224" s="95">
        <v>250</v>
      </c>
      <c r="H224" s="93" t="s">
        <v>8976</v>
      </c>
      <c r="I224" s="93" t="s">
        <v>23890</v>
      </c>
      <c r="J224" s="93" t="s">
        <v>20860</v>
      </c>
      <c r="K224" s="93" t="s">
        <v>12768</v>
      </c>
      <c r="L224" s="14">
        <f>AND(vyberHrace&lt;&gt;"",ISNUMBER(SEARCH(vyberHrace,$B224)))</f>
      </c>
      <c r="M224" s="14">
        <f>AND($I224=MID(kododd,1,2),$J224=MID(kododd,3,3))</f>
      </c>
      <c r="N224" s="14">
        <f>IF(ISNUMBER($O224),CONCATENATE(INDEX(RokNar,$O224)," ",INDEX(Jmeno,$O224)," ",INDEX(Ev_c_LOK,$O224)),"")</f>
      </c>
      <c r="O224" s="14">
        <f>MATCH(true,INDEX(ihraci,$O223+1):ehraci,0)+$O223</f>
      </c>
    </row>
    <row r="225">
      <c r="A225" s="95">
        <v>8441</v>
      </c>
      <c r="B225" s="93" t="s">
        <v>18961</v>
      </c>
      <c r="C225" s="93" t="s">
        <v>1423</v>
      </c>
      <c r="D225" s="95">
        <v>1622</v>
      </c>
      <c r="G225" s="95">
        <v>0</v>
      </c>
      <c r="H225" s="93" t="s">
        <v>8976</v>
      </c>
      <c r="I225" s="93" t="s">
        <v>23890</v>
      </c>
      <c r="J225" s="93" t="s">
        <v>20931</v>
      </c>
      <c r="K225" s="93" t="s">
        <v>19878</v>
      </c>
      <c r="L225" s="14">
        <f>AND(vyberHrace&lt;&gt;"",ISNUMBER(SEARCH(vyberHrace,$B225)))</f>
      </c>
      <c r="M225" s="14">
        <f>AND($I225=MID(kododd,1,2),$J225=MID(kododd,3,3))</f>
      </c>
      <c r="N225" s="14">
        <f>IF(ISNUMBER($O225),CONCATENATE(INDEX(RokNar,$O225)," ",INDEX(Jmeno,$O225)," ",INDEX(Ev_c_LOK,$O225)),"")</f>
      </c>
      <c r="O225" s="14">
        <f>MATCH(true,INDEX(ihraci,$O224+1):ehraci,0)+$O224</f>
      </c>
    </row>
    <row r="226">
      <c r="A226" s="95">
        <v>63276</v>
      </c>
      <c r="B226" s="93" t="s">
        <v>28601</v>
      </c>
      <c r="C226" s="93" t="s">
        <v>1450</v>
      </c>
      <c r="G226" s="95">
        <v>250</v>
      </c>
      <c r="H226" s="93" t="s">
        <v>8976</v>
      </c>
      <c r="I226" s="93" t="s">
        <v>23890</v>
      </c>
      <c r="J226" s="93" t="s">
        <v>20927</v>
      </c>
      <c r="K226" s="93" t="s">
        <v>1493</v>
      </c>
      <c r="L226" s="14">
        <f>AND(vyberHrace&lt;&gt;"",ISNUMBER(SEARCH(vyberHrace,$B226)))</f>
      </c>
      <c r="M226" s="14">
        <f>AND($I226=MID(kododd,1,2),$J226=MID(kododd,3,3))</f>
      </c>
      <c r="N226" s="14">
        <f>IF(ISNUMBER($O226),CONCATENATE(INDEX(RokNar,$O226)," ",INDEX(Jmeno,$O226)," ",INDEX(Ev_c_LOK,$O226)),"")</f>
      </c>
      <c r="O226" s="14">
        <f>MATCH(true,INDEX(ihraci,$O225+1):ehraci,0)+$O225</f>
      </c>
    </row>
    <row r="227">
      <c r="A227" s="95">
        <v>53665</v>
      </c>
      <c r="B227" s="93" t="s">
        <v>2457</v>
      </c>
      <c r="C227" s="93" t="s">
        <v>1438</v>
      </c>
      <c r="E227" s="95">
        <v>1796</v>
      </c>
      <c r="F227" s="95">
        <v>23745690</v>
      </c>
      <c r="G227" s="95">
        <v>0</v>
      </c>
      <c r="H227" s="93" t="s">
        <v>8976</v>
      </c>
      <c r="I227" s="93" t="s">
        <v>23890</v>
      </c>
      <c r="J227" s="93" t="s">
        <v>20870</v>
      </c>
      <c r="K227" s="93" t="s">
        <v>19858</v>
      </c>
      <c r="L227" s="14">
        <f>AND(vyberHrace&lt;&gt;"",ISNUMBER(SEARCH(vyberHrace,$B227)))</f>
      </c>
      <c r="M227" s="14">
        <f>AND($I227=MID(kododd,1,2),$J227=MID(kododd,3,3))</f>
      </c>
      <c r="N227" s="14">
        <f>IF(ISNUMBER($O227),CONCATENATE(INDEX(RokNar,$O227)," ",INDEX(Jmeno,$O227)," ",INDEX(Ev_c_LOK,$O227)),"")</f>
      </c>
      <c r="O227" s="14">
        <f>MATCH(true,INDEX(ihraci,$O226+1):ehraci,0)+$O226</f>
      </c>
    </row>
    <row r="228">
      <c r="A228" s="95">
        <v>48639</v>
      </c>
      <c r="B228" s="93" t="s">
        <v>16420</v>
      </c>
      <c r="C228" s="93" t="s">
        <v>1416</v>
      </c>
      <c r="G228" s="95">
        <v>0</v>
      </c>
      <c r="H228" s="93" t="s">
        <v>8976</v>
      </c>
      <c r="I228" s="93" t="s">
        <v>23890</v>
      </c>
      <c r="J228" s="93" t="s">
        <v>3580</v>
      </c>
      <c r="K228" s="93" t="s">
        <v>6721</v>
      </c>
      <c r="L228" s="14">
        <f>AND(vyberHrace&lt;&gt;"",ISNUMBER(SEARCH(vyberHrace,$B228)))</f>
      </c>
      <c r="M228" s="14">
        <f>AND($I228=MID(kododd,1,2),$J228=MID(kododd,3,3))</f>
      </c>
      <c r="N228" s="14">
        <f>IF(ISNUMBER($O228),CONCATENATE(INDEX(RokNar,$O228)," ",INDEX(Jmeno,$O228)," ",INDEX(Ev_c_LOK,$O228)),"")</f>
      </c>
      <c r="O228" s="14">
        <f>MATCH(true,INDEX(ihraci,$O227+1):ehraci,0)+$O227</f>
      </c>
    </row>
    <row r="229">
      <c r="A229" s="95">
        <v>38557</v>
      </c>
      <c r="B229" s="93" t="s">
        <v>11588</v>
      </c>
      <c r="C229" s="93" t="s">
        <v>1419</v>
      </c>
      <c r="D229" s="95">
        <v>1094</v>
      </c>
      <c r="G229" s="95">
        <v>0</v>
      </c>
      <c r="H229" s="93" t="s">
        <v>8976</v>
      </c>
      <c r="I229" s="93" t="s">
        <v>23890</v>
      </c>
      <c r="J229" s="93" t="s">
        <v>20897</v>
      </c>
      <c r="K229" s="93" t="s">
        <v>9426</v>
      </c>
      <c r="L229" s="14">
        <f>AND(vyberHrace&lt;&gt;"",ISNUMBER(SEARCH(vyberHrace,$B229)))</f>
      </c>
      <c r="M229" s="14">
        <f>AND($I229=MID(kododd,1,2),$J229=MID(kododd,3,3))</f>
      </c>
      <c r="N229" s="14">
        <f>IF(ISNUMBER($O229),CONCATENATE(INDEX(RokNar,$O229)," ",INDEX(Jmeno,$O229)," ",INDEX(Ev_c_LOK,$O229)),"")</f>
      </c>
      <c r="O229" s="14">
        <f>MATCH(true,INDEX(ihraci,$O228+1):ehraci,0)+$O228</f>
      </c>
    </row>
    <row r="230">
      <c r="A230" s="95">
        <v>48553</v>
      </c>
      <c r="B230" s="93" t="s">
        <v>16405</v>
      </c>
      <c r="C230" s="93" t="s">
        <v>1406</v>
      </c>
      <c r="G230" s="95">
        <v>0</v>
      </c>
      <c r="H230" s="93" t="s">
        <v>8976</v>
      </c>
      <c r="I230" s="93" t="s">
        <v>23890</v>
      </c>
      <c r="J230" s="93" t="s">
        <v>20843</v>
      </c>
      <c r="K230" s="93" t="s">
        <v>19862</v>
      </c>
      <c r="L230" s="14">
        <f>AND(vyberHrace&lt;&gt;"",ISNUMBER(SEARCH(vyberHrace,$B230)))</f>
      </c>
      <c r="M230" s="14">
        <f>AND($I230=MID(kododd,1,2),$J230=MID(kododd,3,3))</f>
      </c>
      <c r="N230" s="14">
        <f>IF(ISNUMBER($O230),CONCATENATE(INDEX(RokNar,$O230)," ",INDEX(Jmeno,$O230)," ",INDEX(Ev_c_LOK,$O230)),"")</f>
      </c>
      <c r="O230" s="14">
        <f>MATCH(true,INDEX(ihraci,$O229+1):ehraci,0)+$O229</f>
      </c>
    </row>
    <row r="231">
      <c r="A231" s="95">
        <v>57883</v>
      </c>
      <c r="B231" s="93" t="s">
        <v>24430</v>
      </c>
      <c r="C231" s="93" t="s">
        <v>1410</v>
      </c>
      <c r="G231" s="95">
        <v>0</v>
      </c>
      <c r="H231" s="93" t="s">
        <v>8976</v>
      </c>
      <c r="I231" s="93" t="s">
        <v>23890</v>
      </c>
      <c r="J231" s="93" t="s">
        <v>20848</v>
      </c>
      <c r="K231" s="93" t="s">
        <v>21377</v>
      </c>
      <c r="L231" s="14">
        <f>AND(vyberHrace&lt;&gt;"",ISNUMBER(SEARCH(vyberHrace,$B231)))</f>
      </c>
      <c r="M231" s="14">
        <f>AND($I231=MID(kododd,1,2),$J231=MID(kododd,3,3))</f>
      </c>
      <c r="N231" s="14">
        <f>IF(ISNUMBER($O231),CONCATENATE(INDEX(RokNar,$O231)," ",INDEX(Jmeno,$O231)," ",INDEX(Ev_c_LOK,$O231)),"")</f>
      </c>
      <c r="O231" s="14">
        <f>MATCH(true,INDEX(ihraci,$O230+1):ehraci,0)+$O230</f>
      </c>
    </row>
    <row r="232">
      <c r="A232" s="95">
        <v>59932</v>
      </c>
      <c r="B232" s="93" t="s">
        <v>26422</v>
      </c>
      <c r="C232" s="93" t="s">
        <v>1420</v>
      </c>
      <c r="F232" s="95">
        <v>23799242</v>
      </c>
      <c r="G232" s="95">
        <v>250</v>
      </c>
      <c r="H232" s="93" t="s">
        <v>8976</v>
      </c>
      <c r="I232" s="93" t="s">
        <v>23890</v>
      </c>
      <c r="J232" s="93" t="s">
        <v>20897</v>
      </c>
      <c r="K232" s="93" t="s">
        <v>9426</v>
      </c>
      <c r="L232" s="14">
        <f>AND(vyberHrace&lt;&gt;"",ISNUMBER(SEARCH(vyberHrace,$B232)))</f>
      </c>
      <c r="M232" s="14">
        <f>AND($I232=MID(kododd,1,2),$J232=MID(kododd,3,3))</f>
      </c>
      <c r="N232" s="14">
        <f>IF(ISNUMBER($O232),CONCATENATE(INDEX(RokNar,$O232)," ",INDEX(Jmeno,$O232)," ",INDEX(Ev_c_LOK,$O232)),"")</f>
      </c>
      <c r="O232" s="14">
        <f>MATCH(true,INDEX(ihraci,$O231+1):ehraci,0)+$O231</f>
      </c>
    </row>
    <row r="233">
      <c r="A233" s="95">
        <v>53712</v>
      </c>
      <c r="B233" s="93" t="s">
        <v>24103</v>
      </c>
      <c r="C233" s="93" t="s">
        <v>1400</v>
      </c>
      <c r="F233" s="95">
        <v>23745908</v>
      </c>
      <c r="G233" s="95">
        <v>0</v>
      </c>
      <c r="H233" s="93" t="s">
        <v>8976</v>
      </c>
      <c r="I233" s="93" t="s">
        <v>23890</v>
      </c>
      <c r="J233" s="93" t="s">
        <v>20870</v>
      </c>
      <c r="K233" s="93" t="s">
        <v>19858</v>
      </c>
      <c r="L233" s="14">
        <f>AND(vyberHrace&lt;&gt;"",ISNUMBER(SEARCH(vyberHrace,$B233)))</f>
      </c>
      <c r="M233" s="14">
        <f>AND($I233=MID(kododd,1,2),$J233=MID(kododd,3,3))</f>
      </c>
      <c r="N233" s="14">
        <f>IF(ISNUMBER($O233),CONCATENATE(INDEX(RokNar,$O233)," ",INDEX(Jmeno,$O233)," ",INDEX(Ev_c_LOK,$O233)),"")</f>
      </c>
      <c r="O233" s="14">
        <f>MATCH(true,INDEX(ihraci,$O232+1):ehraci,0)+$O232</f>
      </c>
    </row>
    <row r="234">
      <c r="A234" s="95">
        <v>60360</v>
      </c>
      <c r="B234" s="93" t="s">
        <v>26810</v>
      </c>
      <c r="C234" s="93" t="s">
        <v>1424</v>
      </c>
      <c r="G234" s="95">
        <v>0</v>
      </c>
      <c r="H234" s="93" t="s">
        <v>8976</v>
      </c>
      <c r="I234" s="93" t="s">
        <v>23890</v>
      </c>
      <c r="J234" s="93" t="s">
        <v>21009</v>
      </c>
      <c r="K234" s="93" t="s">
        <v>15049</v>
      </c>
      <c r="L234" s="14">
        <f>AND(vyberHrace&lt;&gt;"",ISNUMBER(SEARCH(vyberHrace,$B234)))</f>
      </c>
      <c r="M234" s="14">
        <f>AND($I234=MID(kododd,1,2),$J234=MID(kododd,3,3))</f>
      </c>
      <c r="N234" s="14">
        <f>IF(ISNUMBER($O234),CONCATENATE(INDEX(RokNar,$O234)," ",INDEX(Jmeno,$O234)," ",INDEX(Ev_c_LOK,$O234)),"")</f>
      </c>
      <c r="O234" s="14">
        <f>MATCH(true,INDEX(ihraci,$O233+1):ehraci,0)+$O233</f>
      </c>
    </row>
    <row r="235">
      <c r="A235" s="95">
        <v>60359</v>
      </c>
      <c r="B235" s="93" t="s">
        <v>26809</v>
      </c>
      <c r="C235" s="93" t="s">
        <v>1420</v>
      </c>
      <c r="G235" s="95">
        <v>0</v>
      </c>
      <c r="H235" s="93" t="s">
        <v>8976</v>
      </c>
      <c r="I235" s="93" t="s">
        <v>23890</v>
      </c>
      <c r="J235" s="93" t="s">
        <v>21009</v>
      </c>
      <c r="K235" s="93" t="s">
        <v>15049</v>
      </c>
      <c r="L235" s="14">
        <f>AND(vyberHrace&lt;&gt;"",ISNUMBER(SEARCH(vyberHrace,$B235)))</f>
      </c>
      <c r="M235" s="14">
        <f>AND($I235=MID(kododd,1,2),$J235=MID(kododd,3,3))</f>
      </c>
      <c r="N235" s="14">
        <f>IF(ISNUMBER($O235),CONCATENATE(INDEX(RokNar,$O235)," ",INDEX(Jmeno,$O235)," ",INDEX(Ev_c_LOK,$O235)),"")</f>
      </c>
      <c r="O235" s="14">
        <f>MATCH(true,INDEX(ihraci,$O234+1):ehraci,0)+$O234</f>
      </c>
    </row>
    <row r="236">
      <c r="A236" s="95">
        <v>51326</v>
      </c>
      <c r="B236" s="93" t="s">
        <v>24076</v>
      </c>
      <c r="C236" s="93" t="s">
        <v>1446</v>
      </c>
      <c r="D236" s="95">
        <v>1844</v>
      </c>
      <c r="E236" s="95">
        <v>1951</v>
      </c>
      <c r="F236" s="95">
        <v>23737190</v>
      </c>
      <c r="G236" s="95">
        <v>250</v>
      </c>
      <c r="H236" s="93" t="s">
        <v>8976</v>
      </c>
      <c r="I236" s="93" t="s">
        <v>23890</v>
      </c>
      <c r="J236" s="93" t="s">
        <v>21009</v>
      </c>
      <c r="K236" s="93" t="s">
        <v>15049</v>
      </c>
      <c r="L236" s="14">
        <f>AND(vyberHrace&lt;&gt;"",ISNUMBER(SEARCH(vyberHrace,$B236)))</f>
      </c>
      <c r="M236" s="14">
        <f>AND($I236=MID(kododd,1,2),$J236=MID(kododd,3,3))</f>
      </c>
      <c r="N236" s="14">
        <f>IF(ISNUMBER($O236),CONCATENATE(INDEX(RokNar,$O236)," ",INDEX(Jmeno,$O236)," ",INDEX(Ev_c_LOK,$O236)),"")</f>
      </c>
      <c r="O236" s="14">
        <f>MATCH(true,INDEX(ihraci,$O235+1):ehraci,0)+$O235</f>
      </c>
    </row>
    <row r="237">
      <c r="A237" s="95">
        <v>63863</v>
      </c>
      <c r="B237" s="93" t="s">
        <v>29933</v>
      </c>
      <c r="C237" s="93" t="s">
        <v>1486</v>
      </c>
      <c r="G237" s="95">
        <v>250</v>
      </c>
      <c r="H237" s="93" t="s">
        <v>8976</v>
      </c>
      <c r="I237" s="93" t="s">
        <v>23890</v>
      </c>
      <c r="J237" s="93" t="s">
        <v>20870</v>
      </c>
      <c r="K237" s="93" t="s">
        <v>19858</v>
      </c>
      <c r="L237" s="14">
        <f>AND(vyberHrace&lt;&gt;"",ISNUMBER(SEARCH(vyberHrace,$B237)))</f>
      </c>
      <c r="M237" s="14">
        <f>AND($I237=MID(kododd,1,2),$J237=MID(kododd,3,3))</f>
      </c>
      <c r="N237" s="14">
        <f>IF(ISNUMBER($O237),CONCATENATE(INDEX(RokNar,$O237)," ",INDEX(Jmeno,$O237)," ",INDEX(Ev_c_LOK,$O237)),"")</f>
      </c>
      <c r="O237" s="14">
        <f>MATCH(true,INDEX(ihraci,$O236+1):ehraci,0)+$O236</f>
      </c>
    </row>
    <row r="238">
      <c r="A238" s="95">
        <v>50463</v>
      </c>
      <c r="B238" s="93" t="s">
        <v>6736</v>
      </c>
      <c r="C238" s="93" t="s">
        <v>1475</v>
      </c>
      <c r="F238" s="95">
        <v>23741317</v>
      </c>
      <c r="G238" s="95">
        <v>250</v>
      </c>
      <c r="H238" s="93" t="s">
        <v>8976</v>
      </c>
      <c r="I238" s="93" t="s">
        <v>23890</v>
      </c>
      <c r="J238" s="93" t="s">
        <v>20858</v>
      </c>
      <c r="K238" s="93" t="s">
        <v>20407</v>
      </c>
      <c r="L238" s="14">
        <f>AND(vyberHrace&lt;&gt;"",ISNUMBER(SEARCH(vyberHrace,$B238)))</f>
      </c>
      <c r="M238" s="14">
        <f>AND($I238=MID(kododd,1,2),$J238=MID(kododd,3,3))</f>
      </c>
      <c r="N238" s="14">
        <f>IF(ISNUMBER($O238),CONCATENATE(INDEX(RokNar,$O238)," ",INDEX(Jmeno,$O238)," ",INDEX(Ev_c_LOK,$O238)),"")</f>
      </c>
      <c r="O238" s="14">
        <f>MATCH(true,INDEX(ihraci,$O237+1):ehraci,0)+$O237</f>
      </c>
    </row>
    <row r="239">
      <c r="A239" s="95">
        <v>59780</v>
      </c>
      <c r="B239" s="93" t="s">
        <v>26293</v>
      </c>
      <c r="C239" s="93" t="s">
        <v>1486</v>
      </c>
      <c r="G239" s="95">
        <v>0</v>
      </c>
      <c r="H239" s="93" t="s">
        <v>8976</v>
      </c>
      <c r="I239" s="93" t="s">
        <v>23890</v>
      </c>
      <c r="J239" s="93" t="s">
        <v>21009</v>
      </c>
      <c r="K239" s="93" t="s">
        <v>15049</v>
      </c>
      <c r="L239" s="14">
        <f>AND(vyberHrace&lt;&gt;"",ISNUMBER(SEARCH(vyberHrace,$B239)))</f>
      </c>
      <c r="M239" s="14">
        <f>AND($I239=MID(kododd,1,2),$J239=MID(kododd,3,3))</f>
      </c>
      <c r="N239" s="14">
        <f>IF(ISNUMBER($O239),CONCATENATE(INDEX(RokNar,$O239)," ",INDEX(Jmeno,$O239)," ",INDEX(Ev_c_LOK,$O239)),"")</f>
      </c>
      <c r="O239" s="14">
        <f>MATCH(true,INDEX(ihraci,$O238+1):ehraci,0)+$O238</f>
      </c>
    </row>
    <row r="240">
      <c r="A240" s="95">
        <v>60372</v>
      </c>
      <c r="B240" s="93" t="s">
        <v>26821</v>
      </c>
      <c r="C240" s="93" t="s">
        <v>1406</v>
      </c>
      <c r="G240" s="95">
        <v>0</v>
      </c>
      <c r="H240" s="93" t="s">
        <v>8976</v>
      </c>
      <c r="I240" s="93" t="s">
        <v>23890</v>
      </c>
      <c r="J240" s="93" t="s">
        <v>20971</v>
      </c>
      <c r="K240" s="93" t="s">
        <v>16300</v>
      </c>
      <c r="L240" s="14">
        <f>AND(vyberHrace&lt;&gt;"",ISNUMBER(SEARCH(vyberHrace,$B240)))</f>
      </c>
      <c r="M240" s="14">
        <f>AND($I240=MID(kododd,1,2),$J240=MID(kododd,3,3))</f>
      </c>
      <c r="N240" s="14">
        <f>IF(ISNUMBER($O240),CONCATENATE(INDEX(RokNar,$O240)," ",INDEX(Jmeno,$O240)," ",INDEX(Ev_c_LOK,$O240)),"")</f>
      </c>
      <c r="O240" s="14">
        <f>MATCH(true,INDEX(ihraci,$O239+1):ehraci,0)+$O239</f>
      </c>
    </row>
    <row r="241">
      <c r="A241" s="95">
        <v>34554</v>
      </c>
      <c r="B241" s="93" t="s">
        <v>12755</v>
      </c>
      <c r="C241" s="93" t="s">
        <v>1428</v>
      </c>
      <c r="D241" s="95">
        <v>1879</v>
      </c>
      <c r="G241" s="95">
        <v>0</v>
      </c>
      <c r="H241" s="93" t="s">
        <v>8976</v>
      </c>
      <c r="I241" s="93" t="s">
        <v>23890</v>
      </c>
      <c r="J241" s="93" t="s">
        <v>20874</v>
      </c>
      <c r="K241" s="93" t="s">
        <v>1849</v>
      </c>
      <c r="L241" s="14">
        <f>AND(vyberHrace&lt;&gt;"",ISNUMBER(SEARCH(vyberHrace,$B241)))</f>
      </c>
      <c r="M241" s="14">
        <f>AND($I241=MID(kododd,1,2),$J241=MID(kododd,3,3))</f>
      </c>
      <c r="N241" s="14">
        <f>IF(ISNUMBER($O241),CONCATENATE(INDEX(RokNar,$O241)," ",INDEX(Jmeno,$O241)," ",INDEX(Ev_c_LOK,$O241)),"")</f>
      </c>
      <c r="O241" s="14">
        <f>MATCH(true,INDEX(ihraci,$O240+1):ehraci,0)+$O240</f>
      </c>
    </row>
    <row r="242">
      <c r="A242" s="95">
        <v>57366</v>
      </c>
      <c r="B242" s="93" t="s">
        <v>21482</v>
      </c>
      <c r="C242" s="93" t="s">
        <v>1406</v>
      </c>
      <c r="D242" s="95">
        <v>1886</v>
      </c>
      <c r="E242" s="95">
        <v>1975</v>
      </c>
      <c r="F242" s="95">
        <v>23773405</v>
      </c>
      <c r="G242" s="95">
        <v>250</v>
      </c>
      <c r="H242" s="93" t="s">
        <v>8976</v>
      </c>
      <c r="I242" s="93" t="s">
        <v>23890</v>
      </c>
      <c r="J242" s="93" t="s">
        <v>20858</v>
      </c>
      <c r="K242" s="93" t="s">
        <v>20407</v>
      </c>
      <c r="L242" s="14">
        <f>AND(vyberHrace&lt;&gt;"",ISNUMBER(SEARCH(vyberHrace,$B242)))</f>
      </c>
      <c r="M242" s="14">
        <f>AND($I242=MID(kododd,1,2),$J242=MID(kododd,3,3))</f>
      </c>
      <c r="N242" s="14">
        <f>IF(ISNUMBER($O242),CONCATENATE(INDEX(RokNar,$O242)," ",INDEX(Jmeno,$O242)," ",INDEX(Ev_c_LOK,$O242)),"")</f>
      </c>
      <c r="O242" s="14">
        <f>MATCH(true,INDEX(ihraci,$O241+1):ehraci,0)+$O241</f>
      </c>
    </row>
    <row r="243">
      <c r="A243" s="95">
        <v>59875</v>
      </c>
      <c r="B243" s="93" t="s">
        <v>26372</v>
      </c>
      <c r="C243" s="93" t="s">
        <v>1406</v>
      </c>
      <c r="D243" s="95">
        <v>1274</v>
      </c>
      <c r="E243" s="95">
        <v>1616</v>
      </c>
      <c r="F243" s="95">
        <v>23785560</v>
      </c>
      <c r="G243" s="95">
        <v>250</v>
      </c>
      <c r="H243" s="93" t="s">
        <v>8976</v>
      </c>
      <c r="I243" s="93" t="s">
        <v>23890</v>
      </c>
      <c r="J243" s="93" t="s">
        <v>21009</v>
      </c>
      <c r="K243" s="93" t="s">
        <v>15049</v>
      </c>
      <c r="L243" s="14">
        <f>AND(vyberHrace&lt;&gt;"",ISNUMBER(SEARCH(vyberHrace,$B243)))</f>
      </c>
      <c r="M243" s="14">
        <f>AND($I243=MID(kododd,1,2),$J243=MID(kododd,3,3))</f>
      </c>
      <c r="N243" s="14">
        <f>IF(ISNUMBER($O243),CONCATENATE(INDEX(RokNar,$O243)," ",INDEX(Jmeno,$O243)," ",INDEX(Ev_c_LOK,$O243)),"")</f>
      </c>
      <c r="O243" s="14">
        <f>MATCH(true,INDEX(ihraci,$O242+1):ehraci,0)+$O242</f>
      </c>
    </row>
    <row r="244">
      <c r="A244" s="95">
        <v>1549</v>
      </c>
      <c r="B244" s="93" t="s">
        <v>16330</v>
      </c>
      <c r="C244" s="93" t="s">
        <v>1469</v>
      </c>
      <c r="D244" s="95">
        <v>1914</v>
      </c>
      <c r="E244" s="95">
        <v>1960</v>
      </c>
      <c r="F244" s="95">
        <v>353469</v>
      </c>
      <c r="G244" s="95">
        <v>250</v>
      </c>
      <c r="H244" s="93" t="s">
        <v>8976</v>
      </c>
      <c r="I244" s="93" t="s">
        <v>23890</v>
      </c>
      <c r="J244" s="93" t="s">
        <v>20870</v>
      </c>
      <c r="K244" s="93" t="s">
        <v>19858</v>
      </c>
      <c r="L244" s="14">
        <f>AND(vyberHrace&lt;&gt;"",ISNUMBER(SEARCH(vyberHrace,$B244)))</f>
      </c>
      <c r="M244" s="14">
        <f>AND($I244=MID(kododd,1,2),$J244=MID(kododd,3,3))</f>
      </c>
      <c r="N244" s="14">
        <f>IF(ISNUMBER($O244),CONCATENATE(INDEX(RokNar,$O244)," ",INDEX(Jmeno,$O244)," ",INDEX(Ev_c_LOK,$O244)),"")</f>
      </c>
      <c r="O244" s="14">
        <f>MATCH(true,INDEX(ihraci,$O243+1):ehraci,0)+$O243</f>
      </c>
    </row>
    <row r="245">
      <c r="A245" s="95">
        <v>42746</v>
      </c>
      <c r="B245" s="93" t="s">
        <v>12874</v>
      </c>
      <c r="C245" s="93" t="s">
        <v>1446</v>
      </c>
      <c r="D245" s="95">
        <v>1250</v>
      </c>
      <c r="F245" s="95">
        <v>23707577</v>
      </c>
      <c r="G245" s="95">
        <v>0</v>
      </c>
      <c r="H245" s="93" t="s">
        <v>8976</v>
      </c>
      <c r="I245" s="93" t="s">
        <v>23890</v>
      </c>
      <c r="J245" s="93" t="s">
        <v>20932</v>
      </c>
      <c r="K245" s="93" t="s">
        <v>9421</v>
      </c>
      <c r="L245" s="14">
        <f>AND(vyberHrace&lt;&gt;"",ISNUMBER(SEARCH(vyberHrace,$B245)))</f>
      </c>
      <c r="M245" s="14">
        <f>AND($I245=MID(kododd,1,2),$J245=MID(kododd,3,3))</f>
      </c>
      <c r="N245" s="14">
        <f>IF(ISNUMBER($O245),CONCATENATE(INDEX(RokNar,$O245)," ",INDEX(Jmeno,$O245)," ",INDEX(Ev_c_LOK,$O245)),"")</f>
      </c>
      <c r="O245" s="14">
        <f>MATCH(true,INDEX(ihraci,$O244+1):ehraci,0)+$O244</f>
      </c>
    </row>
    <row r="246">
      <c r="A246" s="95">
        <v>9382</v>
      </c>
      <c r="B246" s="93" t="s">
        <v>16379</v>
      </c>
      <c r="C246" s="93" t="s">
        <v>1407</v>
      </c>
      <c r="D246" s="95">
        <v>1850</v>
      </c>
      <c r="E246" s="95">
        <v>1911</v>
      </c>
      <c r="F246" s="95">
        <v>364975</v>
      </c>
      <c r="G246" s="95">
        <v>250</v>
      </c>
      <c r="H246" s="93" t="s">
        <v>8976</v>
      </c>
      <c r="I246" s="93" t="s">
        <v>23890</v>
      </c>
      <c r="J246" s="93" t="s">
        <v>20843</v>
      </c>
      <c r="K246" s="93" t="s">
        <v>19862</v>
      </c>
      <c r="L246" s="14">
        <f>AND(vyberHrace&lt;&gt;"",ISNUMBER(SEARCH(vyberHrace,$B246)))</f>
      </c>
      <c r="M246" s="14">
        <f>AND($I246=MID(kododd,1,2),$J246=MID(kododd,3,3))</f>
      </c>
      <c r="N246" s="14">
        <f>IF(ISNUMBER($O246),CONCATENATE(INDEX(RokNar,$O246)," ",INDEX(Jmeno,$O246)," ",INDEX(Ev_c_LOK,$O246)),"")</f>
      </c>
      <c r="O246" s="14">
        <f>MATCH(true,INDEX(ihraci,$O245+1):ehraci,0)+$O245</f>
      </c>
    </row>
    <row r="247">
      <c r="A247" s="95">
        <v>51465</v>
      </c>
      <c r="B247" s="93" t="s">
        <v>198</v>
      </c>
      <c r="C247" s="93" t="s">
        <v>1408</v>
      </c>
      <c r="G247" s="95">
        <v>0</v>
      </c>
      <c r="H247" s="93" t="s">
        <v>8976</v>
      </c>
      <c r="I247" s="93" t="s">
        <v>23890</v>
      </c>
      <c r="J247" s="93" t="s">
        <v>20931</v>
      </c>
      <c r="K247" s="93" t="s">
        <v>19878</v>
      </c>
      <c r="L247" s="14">
        <f>AND(vyberHrace&lt;&gt;"",ISNUMBER(SEARCH(vyberHrace,$B247)))</f>
      </c>
      <c r="M247" s="14">
        <f>AND($I247=MID(kododd,1,2),$J247=MID(kododd,3,3))</f>
      </c>
      <c r="N247" s="14">
        <f>IF(ISNUMBER($O247),CONCATENATE(INDEX(RokNar,$O247)," ",INDEX(Jmeno,$O247)," ",INDEX(Ev_c_LOK,$O247)),"")</f>
      </c>
      <c r="O247" s="14">
        <f>MATCH(true,INDEX(ihraci,$O246+1):ehraci,0)+$O246</f>
      </c>
    </row>
    <row r="248">
      <c r="A248" s="95">
        <v>57611</v>
      </c>
      <c r="B248" s="93" t="s">
        <v>21384</v>
      </c>
      <c r="C248" s="93" t="s">
        <v>1409</v>
      </c>
      <c r="D248" s="95">
        <v>1331</v>
      </c>
      <c r="F248" s="95">
        <v>23775637</v>
      </c>
      <c r="G248" s="95">
        <v>250</v>
      </c>
      <c r="H248" s="93" t="s">
        <v>8976</v>
      </c>
      <c r="I248" s="93" t="s">
        <v>23890</v>
      </c>
      <c r="J248" s="93" t="s">
        <v>20843</v>
      </c>
      <c r="K248" s="93" t="s">
        <v>19862</v>
      </c>
      <c r="L248" s="14">
        <f>AND(vyberHrace&lt;&gt;"",ISNUMBER(SEARCH(vyberHrace,$B248)))</f>
      </c>
      <c r="M248" s="14">
        <f>AND($I248=MID(kododd,1,2),$J248=MID(kododd,3,3))</f>
      </c>
      <c r="N248" s="14">
        <f>IF(ISNUMBER($O248),CONCATENATE(INDEX(RokNar,$O248)," ",INDEX(Jmeno,$O248)," ",INDEX(Ev_c_LOK,$O248)),"")</f>
      </c>
      <c r="O248" s="14">
        <f>MATCH(true,INDEX(ihraci,$O247+1):ehraci,0)+$O247</f>
      </c>
    </row>
    <row r="249">
      <c r="A249" s="95">
        <v>62366</v>
      </c>
      <c r="B249" s="93" t="s">
        <v>28537</v>
      </c>
      <c r="C249" s="93" t="s">
        <v>1424</v>
      </c>
      <c r="G249" s="95">
        <v>250</v>
      </c>
      <c r="H249" s="93" t="s">
        <v>8976</v>
      </c>
      <c r="I249" s="93" t="s">
        <v>23890</v>
      </c>
      <c r="J249" s="93" t="s">
        <v>20860</v>
      </c>
      <c r="K249" s="93" t="s">
        <v>12768</v>
      </c>
      <c r="L249" s="14">
        <f>AND(vyberHrace&lt;&gt;"",ISNUMBER(SEARCH(vyberHrace,$B249)))</f>
      </c>
      <c r="M249" s="14">
        <f>AND($I249=MID(kododd,1,2),$J249=MID(kododd,3,3))</f>
      </c>
      <c r="N249" s="14">
        <f>IF(ISNUMBER($O249),CONCATENATE(INDEX(RokNar,$O249)," ",INDEX(Jmeno,$O249)," ",INDEX(Ev_c_LOK,$O249)),"")</f>
      </c>
      <c r="O249" s="14">
        <f>MATCH(true,INDEX(ihraci,$O248+1):ehraci,0)+$O248</f>
      </c>
    </row>
    <row r="250">
      <c r="A250" s="95">
        <v>47688</v>
      </c>
      <c r="B250" s="93" t="s">
        <v>12808</v>
      </c>
      <c r="C250" s="93" t="s">
        <v>3255</v>
      </c>
      <c r="D250" s="95">
        <v>1204</v>
      </c>
      <c r="E250" s="95">
        <v>1577</v>
      </c>
      <c r="F250" s="95">
        <v>23762942</v>
      </c>
      <c r="G250" s="95">
        <v>0</v>
      </c>
      <c r="H250" s="93" t="s">
        <v>8976</v>
      </c>
      <c r="I250" s="93" t="s">
        <v>23890</v>
      </c>
      <c r="J250" s="93" t="s">
        <v>20899</v>
      </c>
      <c r="K250" s="93" t="s">
        <v>21373</v>
      </c>
      <c r="L250" s="14">
        <f>AND(vyberHrace&lt;&gt;"",ISNUMBER(SEARCH(vyberHrace,$B250)))</f>
      </c>
      <c r="M250" s="14">
        <f>AND($I250=MID(kododd,1,2),$J250=MID(kododd,3,3))</f>
      </c>
      <c r="N250" s="14">
        <f>IF(ISNUMBER($O250),CONCATENATE(INDEX(RokNar,$O250)," ",INDEX(Jmeno,$O250)," ",INDEX(Ev_c_LOK,$O250)),"")</f>
      </c>
      <c r="O250" s="14">
        <f>MATCH(true,INDEX(ihraci,$O249+1):ehraci,0)+$O249</f>
      </c>
    </row>
    <row r="251">
      <c r="A251" s="95">
        <v>53473</v>
      </c>
      <c r="B251" s="93" t="s">
        <v>28602</v>
      </c>
      <c r="C251" s="93" t="s">
        <v>1411</v>
      </c>
      <c r="D251" s="95">
        <v>1745</v>
      </c>
      <c r="E251" s="95">
        <v>1914</v>
      </c>
      <c r="F251" s="95">
        <v>23749660</v>
      </c>
      <c r="G251" s="95">
        <v>250</v>
      </c>
      <c r="H251" s="93" t="s">
        <v>8976</v>
      </c>
      <c r="I251" s="93" t="s">
        <v>23890</v>
      </c>
      <c r="J251" s="93" t="s">
        <v>20899</v>
      </c>
      <c r="K251" s="93" t="s">
        <v>21373</v>
      </c>
      <c r="L251" s="14">
        <f>AND(vyberHrace&lt;&gt;"",ISNUMBER(SEARCH(vyberHrace,$B251)))</f>
      </c>
      <c r="M251" s="14">
        <f>AND($I251=MID(kododd,1,2),$J251=MID(kododd,3,3))</f>
      </c>
      <c r="N251" s="14">
        <f>IF(ISNUMBER($O251),CONCATENATE(INDEX(RokNar,$O251)," ",INDEX(Jmeno,$O251)," ",INDEX(Ev_c_LOK,$O251)),"")</f>
      </c>
      <c r="O251" s="14">
        <f>MATCH(true,INDEX(ihraci,$O250+1):ehraci,0)+$O250</f>
      </c>
    </row>
    <row r="252">
      <c r="A252" s="95">
        <v>5425</v>
      </c>
      <c r="B252" s="93" t="s">
        <v>12732</v>
      </c>
      <c r="C252" s="93" t="s">
        <v>1426</v>
      </c>
      <c r="D252" s="95">
        <v>1968</v>
      </c>
      <c r="E252" s="95">
        <v>1997</v>
      </c>
      <c r="F252" s="95">
        <v>326925</v>
      </c>
      <c r="G252" s="95">
        <v>250</v>
      </c>
      <c r="H252" s="93" t="s">
        <v>8976</v>
      </c>
      <c r="I252" s="93" t="s">
        <v>23890</v>
      </c>
      <c r="J252" s="93" t="s">
        <v>20870</v>
      </c>
      <c r="K252" s="93" t="s">
        <v>19858</v>
      </c>
      <c r="L252" s="14">
        <f>AND(vyberHrace&lt;&gt;"",ISNUMBER(SEARCH(vyberHrace,$B252)))</f>
      </c>
      <c r="M252" s="14">
        <f>AND($I252=MID(kododd,1,2),$J252=MID(kododd,3,3))</f>
      </c>
      <c r="N252" s="14">
        <f>IF(ISNUMBER($O252),CONCATENATE(INDEX(RokNar,$O252)," ",INDEX(Jmeno,$O252)," ",INDEX(Ev_c_LOK,$O252)),"")</f>
      </c>
      <c r="O252" s="14">
        <f>MATCH(true,INDEX(ihraci,$O251+1):ehraci,0)+$O251</f>
      </c>
    </row>
    <row r="253">
      <c r="A253" s="95">
        <v>62008</v>
      </c>
      <c r="B253" s="93" t="s">
        <v>28212</v>
      </c>
      <c r="C253" s="93" t="s">
        <v>1456</v>
      </c>
      <c r="D253" s="95">
        <v>1047</v>
      </c>
      <c r="G253" s="95">
        <v>250</v>
      </c>
      <c r="H253" s="93" t="s">
        <v>8976</v>
      </c>
      <c r="I253" s="93" t="s">
        <v>23890</v>
      </c>
      <c r="J253" s="93" t="s">
        <v>20858</v>
      </c>
      <c r="K253" s="93" t="s">
        <v>20407</v>
      </c>
      <c r="L253" s="14">
        <f>AND(vyberHrace&lt;&gt;"",ISNUMBER(SEARCH(vyberHrace,$B253)))</f>
      </c>
      <c r="M253" s="14">
        <f>AND($I253=MID(kododd,1,2),$J253=MID(kododd,3,3))</f>
      </c>
      <c r="N253" s="14">
        <f>IF(ISNUMBER($O253),CONCATENATE(INDEX(RokNar,$O253)," ",INDEX(Jmeno,$O253)," ",INDEX(Ev_c_LOK,$O253)),"")</f>
      </c>
      <c r="O253" s="14">
        <f>MATCH(true,INDEX(ihraci,$O252+1):ehraci,0)+$O252</f>
      </c>
    </row>
    <row r="254">
      <c r="A254" s="95">
        <v>56829</v>
      </c>
      <c r="B254" s="93" t="s">
        <v>21483</v>
      </c>
      <c r="C254" s="93" t="s">
        <v>1406</v>
      </c>
      <c r="G254" s="95">
        <v>250</v>
      </c>
      <c r="H254" s="93" t="s">
        <v>8976</v>
      </c>
      <c r="I254" s="93" t="s">
        <v>23890</v>
      </c>
      <c r="J254" s="93" t="s">
        <v>20858</v>
      </c>
      <c r="K254" s="93" t="s">
        <v>20407</v>
      </c>
      <c r="L254" s="14">
        <f>AND(vyberHrace&lt;&gt;"",ISNUMBER(SEARCH(vyberHrace,$B254)))</f>
      </c>
      <c r="M254" s="14">
        <f>AND($I254=MID(kododd,1,2),$J254=MID(kododd,3,3))</f>
      </c>
      <c r="N254" s="14">
        <f>IF(ISNUMBER($O254),CONCATENATE(INDEX(RokNar,$O254)," ",INDEX(Jmeno,$O254)," ",INDEX(Ev_c_LOK,$O254)),"")</f>
      </c>
      <c r="O254" s="14">
        <f>MATCH(true,INDEX(ihraci,$O253+1):ehraci,0)+$O253</f>
      </c>
    </row>
    <row r="255">
      <c r="A255" s="95">
        <v>9665</v>
      </c>
      <c r="B255" s="93" t="s">
        <v>18976</v>
      </c>
      <c r="C255" s="93" t="s">
        <v>1432</v>
      </c>
      <c r="D255" s="95">
        <v>1795</v>
      </c>
      <c r="E255" s="95">
        <v>1827</v>
      </c>
      <c r="F255" s="95">
        <v>23764961</v>
      </c>
      <c r="G255" s="95">
        <v>250</v>
      </c>
      <c r="H255" s="93" t="s">
        <v>8976</v>
      </c>
      <c r="I255" s="93" t="s">
        <v>23890</v>
      </c>
      <c r="J255" s="93" t="s">
        <v>20927</v>
      </c>
      <c r="K255" s="93" t="s">
        <v>1493</v>
      </c>
      <c r="L255" s="14">
        <f>AND(vyberHrace&lt;&gt;"",ISNUMBER(SEARCH(vyberHrace,$B255)))</f>
      </c>
      <c r="M255" s="14">
        <f>AND($I255=MID(kododd,1,2),$J255=MID(kododd,3,3))</f>
      </c>
      <c r="N255" s="14">
        <f>IF(ISNUMBER($O255),CONCATENATE(INDEX(RokNar,$O255)," ",INDEX(Jmeno,$O255)," ",INDEX(Ev_c_LOK,$O255)),"")</f>
      </c>
      <c r="O255" s="14">
        <f>MATCH(true,INDEX(ihraci,$O254+1):ehraci,0)+$O254</f>
      </c>
    </row>
    <row r="256">
      <c r="A256" s="95">
        <v>64002</v>
      </c>
      <c r="B256" s="93" t="s">
        <v>30131</v>
      </c>
      <c r="C256" s="93" t="s">
        <v>1450</v>
      </c>
      <c r="D256" s="95">
        <v>80551</v>
      </c>
      <c r="E256" s="95">
        <v>80551</v>
      </c>
      <c r="G256" s="95">
        <v>250</v>
      </c>
      <c r="H256" s="93" t="s">
        <v>8976</v>
      </c>
      <c r="I256" s="93" t="s">
        <v>23890</v>
      </c>
      <c r="J256" s="93" t="s">
        <v>20899</v>
      </c>
      <c r="K256" s="93" t="s">
        <v>21373</v>
      </c>
      <c r="L256" s="14">
        <f>AND(vyberHrace&lt;&gt;"",ISNUMBER(SEARCH(vyberHrace,$B256)))</f>
      </c>
      <c r="M256" s="14">
        <f>AND($I256=MID(kododd,1,2),$J256=MID(kododd,3,3))</f>
      </c>
      <c r="N256" s="14">
        <f>IF(ISNUMBER($O256),CONCATENATE(INDEX(RokNar,$O256)," ",INDEX(Jmeno,$O256)," ",INDEX(Ev_c_LOK,$O256)),"")</f>
      </c>
      <c r="O256" s="14">
        <f>MATCH(true,INDEX(ihraci,$O255+1):ehraci,0)+$O255</f>
      </c>
    </row>
    <row r="257">
      <c r="A257" s="95">
        <v>64003</v>
      </c>
      <c r="B257" s="93" t="s">
        <v>30132</v>
      </c>
      <c r="C257" s="93" t="s">
        <v>1412</v>
      </c>
      <c r="D257" s="95">
        <v>80551</v>
      </c>
      <c r="E257" s="95">
        <v>80551</v>
      </c>
      <c r="G257" s="95">
        <v>250</v>
      </c>
      <c r="H257" s="93" t="s">
        <v>8976</v>
      </c>
      <c r="I257" s="93" t="s">
        <v>23890</v>
      </c>
      <c r="J257" s="93" t="s">
        <v>20899</v>
      </c>
      <c r="K257" s="93" t="s">
        <v>21373</v>
      </c>
      <c r="L257" s="14">
        <f>AND(vyberHrace&lt;&gt;"",ISNUMBER(SEARCH(vyberHrace,$B257)))</f>
      </c>
      <c r="M257" s="14">
        <f>AND($I257=MID(kododd,1,2),$J257=MID(kododd,3,3))</f>
      </c>
      <c r="N257" s="14">
        <f>IF(ISNUMBER($O257),CONCATENATE(INDEX(RokNar,$O257)," ",INDEX(Jmeno,$O257)," ",INDEX(Ev_c_LOK,$O257)),"")</f>
      </c>
      <c r="O257" s="14">
        <f>MATCH(true,INDEX(ihraci,$O256+1):ehraci,0)+$O256</f>
      </c>
    </row>
    <row r="258">
      <c r="A258" s="95">
        <v>54177</v>
      </c>
      <c r="B258" s="93" t="s">
        <v>2458</v>
      </c>
      <c r="C258" s="93" t="s">
        <v>1436</v>
      </c>
      <c r="G258" s="95">
        <v>0</v>
      </c>
      <c r="H258" s="93" t="s">
        <v>8976</v>
      </c>
      <c r="I258" s="93" t="s">
        <v>23890</v>
      </c>
      <c r="J258" s="93" t="s">
        <v>20870</v>
      </c>
      <c r="K258" s="93" t="s">
        <v>19858</v>
      </c>
      <c r="L258" s="14">
        <f>AND(vyberHrace&lt;&gt;"",ISNUMBER(SEARCH(vyberHrace,$B258)))</f>
      </c>
      <c r="M258" s="14">
        <f>AND($I258=MID(kododd,1,2),$J258=MID(kododd,3,3))</f>
      </c>
      <c r="N258" s="14">
        <f>IF(ISNUMBER($O258),CONCATENATE(INDEX(RokNar,$O258)," ",INDEX(Jmeno,$O258)," ",INDEX(Ev_c_LOK,$O258)),"")</f>
      </c>
      <c r="O258" s="14">
        <f>MATCH(true,INDEX(ihraci,$O257+1):ehraci,0)+$O257</f>
      </c>
    </row>
    <row r="259">
      <c r="A259" s="95">
        <v>2540</v>
      </c>
      <c r="B259" s="93" t="s">
        <v>14046</v>
      </c>
      <c r="C259" s="93" t="s">
        <v>1440</v>
      </c>
      <c r="D259" s="95">
        <v>1851</v>
      </c>
      <c r="G259" s="95">
        <v>0</v>
      </c>
      <c r="H259" s="93" t="s">
        <v>8976</v>
      </c>
      <c r="I259" s="93" t="s">
        <v>23890</v>
      </c>
      <c r="J259" s="93" t="s">
        <v>20870</v>
      </c>
      <c r="K259" s="93" t="s">
        <v>19858</v>
      </c>
      <c r="L259" s="14">
        <f>AND(vyberHrace&lt;&gt;"",ISNUMBER(SEARCH(vyberHrace,$B259)))</f>
      </c>
      <c r="M259" s="14">
        <f>AND($I259=MID(kododd,1,2),$J259=MID(kododd,3,3))</f>
      </c>
      <c r="N259" s="14">
        <f>IF(ISNUMBER($O259),CONCATENATE(INDEX(RokNar,$O259)," ",INDEX(Jmeno,$O259)," ",INDEX(Ev_c_LOK,$O259)),"")</f>
      </c>
      <c r="O259" s="14">
        <f>MATCH(true,INDEX(ihraci,$O258+1):ehraci,0)+$O258</f>
      </c>
    </row>
    <row r="260">
      <c r="A260" s="95">
        <v>51758</v>
      </c>
      <c r="B260" s="93" t="s">
        <v>204</v>
      </c>
      <c r="C260" s="93" t="s">
        <v>1452</v>
      </c>
      <c r="G260" s="95">
        <v>0</v>
      </c>
      <c r="H260" s="93" t="s">
        <v>8976</v>
      </c>
      <c r="I260" s="93" t="s">
        <v>23890</v>
      </c>
      <c r="J260" s="93" t="s">
        <v>20971</v>
      </c>
      <c r="K260" s="93" t="s">
        <v>16300</v>
      </c>
      <c r="L260" s="14">
        <f>AND(vyberHrace&lt;&gt;"",ISNUMBER(SEARCH(vyberHrace,$B260)))</f>
      </c>
      <c r="M260" s="14">
        <f>AND($I260=MID(kododd,1,2),$J260=MID(kododd,3,3))</f>
      </c>
      <c r="N260" s="14">
        <f>IF(ISNUMBER($O260),CONCATENATE(INDEX(RokNar,$O260)," ",INDEX(Jmeno,$O260)," ",INDEX(Ev_c_LOK,$O260)),"")</f>
      </c>
      <c r="O260" s="14">
        <f>MATCH(true,INDEX(ihraci,$O259+1):ehraci,0)+$O259</f>
      </c>
    </row>
    <row r="261">
      <c r="A261" s="95">
        <v>42259</v>
      </c>
      <c r="B261" s="93" t="s">
        <v>12960</v>
      </c>
      <c r="C261" s="93" t="s">
        <v>1403</v>
      </c>
      <c r="D261" s="95">
        <v>2300</v>
      </c>
      <c r="E261" s="95">
        <v>2313</v>
      </c>
      <c r="F261" s="95">
        <v>14121913</v>
      </c>
      <c r="G261" s="95">
        <v>250</v>
      </c>
      <c r="H261" s="93" t="s">
        <v>8976</v>
      </c>
      <c r="I261" s="93" t="s">
        <v>23890</v>
      </c>
      <c r="J261" s="93" t="s">
        <v>20870</v>
      </c>
      <c r="K261" s="93" t="s">
        <v>19858</v>
      </c>
      <c r="L261" s="14">
        <f>AND(vyberHrace&lt;&gt;"",ISNUMBER(SEARCH(vyberHrace,$B261)))</f>
      </c>
      <c r="M261" s="14">
        <f>AND($I261=MID(kododd,1,2),$J261=MID(kododd,3,3))</f>
      </c>
      <c r="N261" s="14">
        <f>IF(ISNUMBER($O261),CONCATENATE(INDEX(RokNar,$O261)," ",INDEX(Jmeno,$O261)," ",INDEX(Ev_c_LOK,$O261)),"")</f>
      </c>
      <c r="O261" s="14">
        <f>MATCH(true,INDEX(ihraci,$O260+1):ehraci,0)+$O260</f>
      </c>
    </row>
    <row r="262">
      <c r="A262" s="95">
        <v>1099</v>
      </c>
      <c r="B262" s="93" t="s">
        <v>13827</v>
      </c>
      <c r="C262" s="93" t="s">
        <v>1465</v>
      </c>
      <c r="D262" s="95">
        <v>2013</v>
      </c>
      <c r="E262" s="95">
        <v>2040</v>
      </c>
      <c r="F262" s="95">
        <v>321257</v>
      </c>
      <c r="G262" s="95">
        <v>250</v>
      </c>
      <c r="H262" s="93" t="s">
        <v>8976</v>
      </c>
      <c r="I262" s="93" t="s">
        <v>23890</v>
      </c>
      <c r="J262" s="93" t="s">
        <v>20918</v>
      </c>
      <c r="K262" s="93" t="s">
        <v>19880</v>
      </c>
      <c r="L262" s="14">
        <f>AND(vyberHrace&lt;&gt;"",ISNUMBER(SEARCH(vyberHrace,$B262)))</f>
      </c>
      <c r="M262" s="14">
        <f>AND($I262=MID(kododd,1,2),$J262=MID(kododd,3,3))</f>
      </c>
      <c r="N262" s="14">
        <f>IF(ISNUMBER($O262),CONCATENATE(INDEX(RokNar,$O262)," ",INDEX(Jmeno,$O262)," ",INDEX(Ev_c_LOK,$O262)),"")</f>
      </c>
      <c r="O262" s="14">
        <f>MATCH(true,INDEX(ihraci,$O261+1):ehraci,0)+$O261</f>
      </c>
    </row>
    <row r="263">
      <c r="A263" s="95">
        <v>8155</v>
      </c>
      <c r="B263" s="93" t="s">
        <v>13873</v>
      </c>
      <c r="C263" s="93" t="s">
        <v>1474</v>
      </c>
      <c r="D263" s="95">
        <v>1531</v>
      </c>
      <c r="F263" s="95">
        <v>23764880</v>
      </c>
      <c r="G263" s="95">
        <v>250</v>
      </c>
      <c r="H263" s="93" t="s">
        <v>8976</v>
      </c>
      <c r="I263" s="93" t="s">
        <v>23890</v>
      </c>
      <c r="J263" s="93" t="s">
        <v>20874</v>
      </c>
      <c r="K263" s="93" t="s">
        <v>1849</v>
      </c>
      <c r="L263" s="14">
        <f>AND(vyberHrace&lt;&gt;"",ISNUMBER(SEARCH(vyberHrace,$B263)))</f>
      </c>
      <c r="M263" s="14">
        <f>AND($I263=MID(kododd,1,2),$J263=MID(kododd,3,3))</f>
      </c>
      <c r="N263" s="14">
        <f>IF(ISNUMBER($O263),CONCATENATE(INDEX(RokNar,$O263)," ",INDEX(Jmeno,$O263)," ",INDEX(Ev_c_LOK,$O263)),"")</f>
      </c>
      <c r="O263" s="14">
        <f>MATCH(true,INDEX(ihraci,$O262+1):ehraci,0)+$O262</f>
      </c>
    </row>
    <row r="264">
      <c r="A264" s="95">
        <v>33092</v>
      </c>
      <c r="B264" s="93" t="s">
        <v>14207</v>
      </c>
      <c r="C264" s="93" t="s">
        <v>1452</v>
      </c>
      <c r="G264" s="95">
        <v>0</v>
      </c>
      <c r="H264" s="93" t="s">
        <v>8976</v>
      </c>
      <c r="I264" s="93" t="s">
        <v>23890</v>
      </c>
      <c r="J264" s="93" t="s">
        <v>20874</v>
      </c>
      <c r="K264" s="93" t="s">
        <v>1849</v>
      </c>
      <c r="L264" s="14">
        <f>AND(vyberHrace&lt;&gt;"",ISNUMBER(SEARCH(vyberHrace,$B264)))</f>
      </c>
      <c r="M264" s="14">
        <f>AND($I264=MID(kododd,1,2),$J264=MID(kododd,3,3))</f>
      </c>
      <c r="N264" s="14">
        <f>IF(ISNUMBER($O264),CONCATENATE(INDEX(RokNar,$O264)," ",INDEX(Jmeno,$O264)," ",INDEX(Ev_c_LOK,$O264)),"")</f>
      </c>
      <c r="O264" s="14">
        <f>MATCH(true,INDEX(ihraci,$O263+1):ehraci,0)+$O263</f>
      </c>
    </row>
    <row r="265">
      <c r="A265" s="95">
        <v>54977</v>
      </c>
      <c r="B265" s="93" t="s">
        <v>2541</v>
      </c>
      <c r="C265" s="93" t="s">
        <v>1412</v>
      </c>
      <c r="G265" s="95">
        <v>0</v>
      </c>
      <c r="H265" s="93" t="s">
        <v>8976</v>
      </c>
      <c r="I265" s="93" t="s">
        <v>23890</v>
      </c>
      <c r="J265" s="93" t="s">
        <v>20927</v>
      </c>
      <c r="K265" s="93" t="s">
        <v>1493</v>
      </c>
      <c r="L265" s="14">
        <f>AND(vyberHrace&lt;&gt;"",ISNUMBER(SEARCH(vyberHrace,$B265)))</f>
      </c>
      <c r="M265" s="14">
        <f>AND($I265=MID(kododd,1,2),$J265=MID(kododd,3,3))</f>
      </c>
      <c r="N265" s="14">
        <f>IF(ISNUMBER($O265),CONCATENATE(INDEX(RokNar,$O265)," ",INDEX(Jmeno,$O265)," ",INDEX(Ev_c_LOK,$O265)),"")</f>
      </c>
      <c r="O265" s="14">
        <f>MATCH(true,INDEX(ihraci,$O264+1):ehraci,0)+$O264</f>
      </c>
    </row>
    <row r="266">
      <c r="A266" s="95">
        <v>1248</v>
      </c>
      <c r="B266" s="93" t="s">
        <v>16353</v>
      </c>
      <c r="C266" s="93" t="s">
        <v>1456</v>
      </c>
      <c r="D266" s="95">
        <v>2028</v>
      </c>
      <c r="E266" s="95">
        <v>2168</v>
      </c>
      <c r="F266" s="95">
        <v>314838</v>
      </c>
      <c r="G266" s="95">
        <v>0</v>
      </c>
      <c r="H266" s="93" t="s">
        <v>8976</v>
      </c>
      <c r="I266" s="93" t="s">
        <v>23890</v>
      </c>
      <c r="J266" s="93" t="s">
        <v>20897</v>
      </c>
      <c r="K266" s="93" t="s">
        <v>9426</v>
      </c>
      <c r="L266" s="14">
        <f>AND(vyberHrace&lt;&gt;"",ISNUMBER(SEARCH(vyberHrace,$B266)))</f>
      </c>
      <c r="M266" s="14">
        <f>AND($I266=MID(kododd,1,2),$J266=MID(kododd,3,3))</f>
      </c>
      <c r="N266" s="14">
        <f>IF(ISNUMBER($O266),CONCATENATE(INDEX(RokNar,$O266)," ",INDEX(Jmeno,$O266)," ",INDEX(Ev_c_LOK,$O266)),"")</f>
      </c>
      <c r="O266" s="14">
        <f>MATCH(true,INDEX(ihraci,$O265+1):ehraci,0)+$O265</f>
      </c>
    </row>
    <row r="267">
      <c r="A267" s="95">
        <v>50465</v>
      </c>
      <c r="B267" s="93" t="s">
        <v>6737</v>
      </c>
      <c r="C267" s="93" t="s">
        <v>1422</v>
      </c>
      <c r="G267" s="95">
        <v>0</v>
      </c>
      <c r="H267" s="93" t="s">
        <v>8976</v>
      </c>
      <c r="I267" s="93" t="s">
        <v>23890</v>
      </c>
      <c r="J267" s="93" t="s">
        <v>20858</v>
      </c>
      <c r="K267" s="93" t="s">
        <v>20407</v>
      </c>
      <c r="L267" s="14">
        <f>AND(vyberHrace&lt;&gt;"",ISNUMBER(SEARCH(vyberHrace,$B267)))</f>
      </c>
      <c r="M267" s="14">
        <f>AND($I267=MID(kododd,1,2),$J267=MID(kododd,3,3))</f>
      </c>
      <c r="N267" s="14">
        <f>IF(ISNUMBER($O267),CONCATENATE(INDEX(RokNar,$O267)," ",INDEX(Jmeno,$O267)," ",INDEX(Ev_c_LOK,$O267)),"")</f>
      </c>
      <c r="O267" s="14">
        <f>MATCH(true,INDEX(ihraci,$O266+1):ehraci,0)+$O266</f>
      </c>
    </row>
    <row r="268">
      <c r="A268" s="95">
        <v>61096</v>
      </c>
      <c r="B268" s="93" t="s">
        <v>27374</v>
      </c>
      <c r="C268" s="93" t="s">
        <v>1486</v>
      </c>
      <c r="F268" s="95">
        <v>23788712</v>
      </c>
      <c r="G268" s="95">
        <v>0</v>
      </c>
      <c r="H268" s="93" t="s">
        <v>8976</v>
      </c>
      <c r="I268" s="93" t="s">
        <v>23890</v>
      </c>
      <c r="J268" s="93" t="s">
        <v>21011</v>
      </c>
      <c r="K268" s="93" t="s">
        <v>1494</v>
      </c>
      <c r="L268" s="14">
        <f>AND(vyberHrace&lt;&gt;"",ISNUMBER(SEARCH(vyberHrace,$B268)))</f>
      </c>
      <c r="M268" s="14">
        <f>AND($I268=MID(kododd,1,2),$J268=MID(kododd,3,3))</f>
      </c>
      <c r="N268" s="14">
        <f>IF(ISNUMBER($O268),CONCATENATE(INDEX(RokNar,$O268)," ",INDEX(Jmeno,$O268)," ",INDEX(Ev_c_LOK,$O268)),"")</f>
      </c>
      <c r="O268" s="14">
        <f>MATCH(true,INDEX(ihraci,$O267+1):ehraci,0)+$O267</f>
      </c>
    </row>
    <row r="269">
      <c r="A269" s="95">
        <v>34048</v>
      </c>
      <c r="B269" s="93" t="s">
        <v>15078</v>
      </c>
      <c r="C269" s="93" t="s">
        <v>1452</v>
      </c>
      <c r="D269" s="95">
        <v>1939</v>
      </c>
      <c r="F269" s="95">
        <v>348228</v>
      </c>
      <c r="G269" s="95">
        <v>0</v>
      </c>
      <c r="H269" s="93" t="s">
        <v>8976</v>
      </c>
      <c r="I269" s="93" t="s">
        <v>23890</v>
      </c>
      <c r="J269" s="93" t="s">
        <v>3580</v>
      </c>
      <c r="K269" s="93" t="s">
        <v>6721</v>
      </c>
      <c r="L269" s="14">
        <f>AND(vyberHrace&lt;&gt;"",ISNUMBER(SEARCH(vyberHrace,$B269)))</f>
      </c>
      <c r="M269" s="14">
        <f>AND($I269=MID(kododd,1,2),$J269=MID(kododd,3,3))</f>
      </c>
      <c r="N269" s="14">
        <f>IF(ISNUMBER($O269),CONCATENATE(INDEX(RokNar,$O269)," ",INDEX(Jmeno,$O269)," ",INDEX(Ev_c_LOK,$O269)),"")</f>
      </c>
      <c r="O269" s="14">
        <f>MATCH(true,INDEX(ihraci,$O268+1):ehraci,0)+$O268</f>
      </c>
    </row>
    <row r="270">
      <c r="A270" s="95">
        <v>42332</v>
      </c>
      <c r="B270" s="93" t="s">
        <v>12849</v>
      </c>
      <c r="C270" s="93" t="s">
        <v>1438</v>
      </c>
      <c r="D270" s="95">
        <v>1992</v>
      </c>
      <c r="E270" s="95">
        <v>1996</v>
      </c>
      <c r="F270" s="95">
        <v>24197939</v>
      </c>
      <c r="G270" s="95">
        <v>0</v>
      </c>
      <c r="H270" s="93" t="s">
        <v>8976</v>
      </c>
      <c r="I270" s="93" t="s">
        <v>23890</v>
      </c>
      <c r="J270" s="93" t="s">
        <v>20899</v>
      </c>
      <c r="K270" s="93" t="s">
        <v>21373</v>
      </c>
      <c r="L270" s="14">
        <f>AND(vyberHrace&lt;&gt;"",ISNUMBER(SEARCH(vyberHrace,$B270)))</f>
      </c>
      <c r="M270" s="14">
        <f>AND($I270=MID(kododd,1,2),$J270=MID(kododd,3,3))</f>
      </c>
      <c r="N270" s="14">
        <f>IF(ISNUMBER($O270),CONCATENATE(INDEX(RokNar,$O270)," ",INDEX(Jmeno,$O270)," ",INDEX(Ev_c_LOK,$O270)),"")</f>
      </c>
      <c r="O270" s="14">
        <f>MATCH(true,INDEX(ihraci,$O269+1):ehraci,0)+$O269</f>
      </c>
    </row>
    <row r="271">
      <c r="A271" s="95">
        <v>57920</v>
      </c>
      <c r="B271" s="93" t="s">
        <v>24462</v>
      </c>
      <c r="C271" s="93" t="s">
        <v>1412</v>
      </c>
      <c r="D271" s="95">
        <v>1663</v>
      </c>
      <c r="E271" s="95">
        <v>1727</v>
      </c>
      <c r="F271" s="95">
        <v>23787988</v>
      </c>
      <c r="G271" s="95">
        <v>250</v>
      </c>
      <c r="H271" s="93" t="s">
        <v>8976</v>
      </c>
      <c r="I271" s="93" t="s">
        <v>23890</v>
      </c>
      <c r="J271" s="93" t="s">
        <v>21009</v>
      </c>
      <c r="K271" s="93" t="s">
        <v>15049</v>
      </c>
      <c r="L271" s="14">
        <f>AND(vyberHrace&lt;&gt;"",ISNUMBER(SEARCH(vyberHrace,$B271)))</f>
      </c>
      <c r="M271" s="14">
        <f>AND($I271=MID(kododd,1,2),$J271=MID(kododd,3,3))</f>
      </c>
      <c r="N271" s="14">
        <f>IF(ISNUMBER($O271),CONCATENATE(INDEX(RokNar,$O271)," ",INDEX(Jmeno,$O271)," ",INDEX(Ev_c_LOK,$O271)),"")</f>
      </c>
      <c r="O271" s="14">
        <f>MATCH(true,INDEX(ihraci,$O270+1):ehraci,0)+$O270</f>
      </c>
    </row>
    <row r="272">
      <c r="A272" s="95">
        <v>44867</v>
      </c>
      <c r="B272" s="93" t="s">
        <v>10460</v>
      </c>
      <c r="C272" s="93" t="s">
        <v>1402</v>
      </c>
      <c r="D272" s="95">
        <v>1285</v>
      </c>
      <c r="F272" s="95">
        <v>23701137</v>
      </c>
      <c r="G272" s="95">
        <v>0</v>
      </c>
      <c r="H272" s="93" t="s">
        <v>8976</v>
      </c>
      <c r="I272" s="93" t="s">
        <v>23890</v>
      </c>
      <c r="J272" s="93" t="s">
        <v>20843</v>
      </c>
      <c r="K272" s="93" t="s">
        <v>19862</v>
      </c>
      <c r="L272" s="14">
        <f>AND(vyberHrace&lt;&gt;"",ISNUMBER(SEARCH(vyberHrace,$B272)))</f>
      </c>
      <c r="M272" s="14">
        <f>AND($I272=MID(kododd,1,2),$J272=MID(kododd,3,3))</f>
      </c>
      <c r="N272" s="14">
        <f>IF(ISNUMBER($O272),CONCATENATE(INDEX(RokNar,$O272)," ",INDEX(Jmeno,$O272)," ",INDEX(Ev_c_LOK,$O272)),"")</f>
      </c>
      <c r="O272" s="14">
        <f>MATCH(true,INDEX(ihraci,$O271+1):ehraci,0)+$O271</f>
      </c>
    </row>
    <row r="273">
      <c r="A273" s="95">
        <v>59228</v>
      </c>
      <c r="B273" s="93" t="s">
        <v>25657</v>
      </c>
      <c r="C273" s="93" t="s">
        <v>1424</v>
      </c>
      <c r="G273" s="95">
        <v>250</v>
      </c>
      <c r="H273" s="93" t="s">
        <v>8976</v>
      </c>
      <c r="I273" s="93" t="s">
        <v>23890</v>
      </c>
      <c r="J273" s="93" t="s">
        <v>20918</v>
      </c>
      <c r="K273" s="93" t="s">
        <v>19880</v>
      </c>
      <c r="L273" s="14">
        <f>AND(vyberHrace&lt;&gt;"",ISNUMBER(SEARCH(vyberHrace,$B273)))</f>
      </c>
      <c r="M273" s="14">
        <f>AND($I273=MID(kododd,1,2),$J273=MID(kododd,3,3))</f>
      </c>
      <c r="N273" s="14">
        <f>IF(ISNUMBER($O273),CONCATENATE(INDEX(RokNar,$O273)," ",INDEX(Jmeno,$O273)," ",INDEX(Ev_c_LOK,$O273)),"")</f>
      </c>
      <c r="O273" s="14">
        <f>MATCH(true,INDEX(ihraci,$O272+1):ehraci,0)+$O272</f>
      </c>
    </row>
    <row r="274">
      <c r="A274" s="95">
        <v>36942</v>
      </c>
      <c r="B274" s="93" t="s">
        <v>17777</v>
      </c>
      <c r="C274" s="93" t="s">
        <v>1404</v>
      </c>
      <c r="D274" s="95">
        <v>1302</v>
      </c>
      <c r="E274" s="95">
        <v>1620</v>
      </c>
      <c r="F274" s="95">
        <v>23778571</v>
      </c>
      <c r="G274" s="95">
        <v>250</v>
      </c>
      <c r="H274" s="93" t="s">
        <v>8976</v>
      </c>
      <c r="I274" s="93" t="s">
        <v>23890</v>
      </c>
      <c r="J274" s="93" t="s">
        <v>21009</v>
      </c>
      <c r="K274" s="93" t="s">
        <v>15049</v>
      </c>
      <c r="L274" s="14">
        <f>AND(vyberHrace&lt;&gt;"",ISNUMBER(SEARCH(vyberHrace,$B274)))</f>
      </c>
      <c r="M274" s="14">
        <f>AND($I274=MID(kododd,1,2),$J274=MID(kododd,3,3))</f>
      </c>
      <c r="N274" s="14">
        <f>IF(ISNUMBER($O274),CONCATENATE(INDEX(RokNar,$O274)," ",INDEX(Jmeno,$O274)," ",INDEX(Ev_c_LOK,$O274)),"")</f>
      </c>
      <c r="O274" s="14">
        <f>MATCH(true,INDEX(ihraci,$O273+1):ehraci,0)+$O273</f>
      </c>
    </row>
    <row r="275">
      <c r="A275" s="95">
        <v>4046</v>
      </c>
      <c r="B275" s="93" t="s">
        <v>26152</v>
      </c>
      <c r="C275" s="93" t="s">
        <v>1417</v>
      </c>
      <c r="D275" s="95">
        <v>1750</v>
      </c>
      <c r="F275" s="95">
        <v>353841</v>
      </c>
      <c r="G275" s="95">
        <v>250</v>
      </c>
      <c r="H275" s="93" t="s">
        <v>8976</v>
      </c>
      <c r="I275" s="93" t="s">
        <v>23890</v>
      </c>
      <c r="J275" s="93" t="s">
        <v>20860</v>
      </c>
      <c r="K275" s="93" t="s">
        <v>12768</v>
      </c>
      <c r="L275" s="14">
        <f>AND(vyberHrace&lt;&gt;"",ISNUMBER(SEARCH(vyberHrace,$B275)))</f>
      </c>
      <c r="M275" s="14">
        <f>AND($I275=MID(kododd,1,2),$J275=MID(kododd,3,3))</f>
      </c>
      <c r="N275" s="14">
        <f>IF(ISNUMBER($O275),CONCATENATE(INDEX(RokNar,$O275)," ",INDEX(Jmeno,$O275)," ",INDEX(Ev_c_LOK,$O275)),"")</f>
      </c>
      <c r="O275" s="14">
        <f>MATCH(true,INDEX(ihraci,$O274+1):ehraci,0)+$O274</f>
      </c>
    </row>
    <row r="276">
      <c r="A276" s="95">
        <v>57985</v>
      </c>
      <c r="B276" s="93" t="s">
        <v>24522</v>
      </c>
      <c r="C276" s="93" t="s">
        <v>1411</v>
      </c>
      <c r="G276" s="95">
        <v>250</v>
      </c>
      <c r="H276" s="93" t="s">
        <v>8976</v>
      </c>
      <c r="I276" s="93" t="s">
        <v>23890</v>
      </c>
      <c r="J276" s="93" t="s">
        <v>21009</v>
      </c>
      <c r="K276" s="93" t="s">
        <v>15049</v>
      </c>
      <c r="L276" s="14">
        <f>AND(vyberHrace&lt;&gt;"",ISNUMBER(SEARCH(vyberHrace,$B276)))</f>
      </c>
      <c r="M276" s="14">
        <f>AND($I276=MID(kododd,1,2),$J276=MID(kododd,3,3))</f>
      </c>
      <c r="N276" s="14">
        <f>IF(ISNUMBER($O276),CONCATENATE(INDEX(RokNar,$O276)," ",INDEX(Jmeno,$O276)," ",INDEX(Ev_c_LOK,$O276)),"")</f>
      </c>
      <c r="O276" s="14">
        <f>MATCH(true,INDEX(ihraci,$O275+1):ehraci,0)+$O275</f>
      </c>
    </row>
    <row r="277">
      <c r="A277" s="95">
        <v>63853</v>
      </c>
      <c r="B277" s="93" t="s">
        <v>29934</v>
      </c>
      <c r="C277" s="93" t="s">
        <v>24215</v>
      </c>
      <c r="G277" s="95">
        <v>250</v>
      </c>
      <c r="H277" s="93" t="s">
        <v>8976</v>
      </c>
      <c r="I277" s="93" t="s">
        <v>23890</v>
      </c>
      <c r="J277" s="93" t="s">
        <v>21009</v>
      </c>
      <c r="K277" s="93" t="s">
        <v>15049</v>
      </c>
      <c r="L277" s="14">
        <f>AND(vyberHrace&lt;&gt;"",ISNUMBER(SEARCH(vyberHrace,$B277)))</f>
      </c>
      <c r="M277" s="14">
        <f>AND($I277=MID(kododd,1,2),$J277=MID(kododd,3,3))</f>
      </c>
      <c r="N277" s="14">
        <f>IF(ISNUMBER($O277),CONCATENATE(INDEX(RokNar,$O277)," ",INDEX(Jmeno,$O277)," ",INDEX(Ev_c_LOK,$O277)),"")</f>
      </c>
      <c r="O277" s="14">
        <f>MATCH(true,INDEX(ihraci,$O276+1):ehraci,0)+$O276</f>
      </c>
    </row>
    <row r="278">
      <c r="A278" s="95">
        <v>57812</v>
      </c>
      <c r="B278" s="93" t="s">
        <v>24365</v>
      </c>
      <c r="C278" s="93" t="s">
        <v>1422</v>
      </c>
      <c r="D278" s="95">
        <v>1034</v>
      </c>
      <c r="G278" s="95">
        <v>0</v>
      </c>
      <c r="H278" s="93" t="s">
        <v>8976</v>
      </c>
      <c r="I278" s="93" t="s">
        <v>23890</v>
      </c>
      <c r="J278" s="93" t="s">
        <v>21009</v>
      </c>
      <c r="K278" s="93" t="s">
        <v>15049</v>
      </c>
      <c r="L278" s="14">
        <f>AND(vyberHrace&lt;&gt;"",ISNUMBER(SEARCH(vyberHrace,$B278)))</f>
      </c>
      <c r="M278" s="14">
        <f>AND($I278=MID(kododd,1,2),$J278=MID(kododd,3,3))</f>
      </c>
      <c r="N278" s="14">
        <f>IF(ISNUMBER($O278),CONCATENATE(INDEX(RokNar,$O278)," ",INDEX(Jmeno,$O278)," ",INDEX(Ev_c_LOK,$O278)),"")</f>
      </c>
      <c r="O278" s="14">
        <f>MATCH(true,INDEX(ihraci,$O277+1):ehraci,0)+$O277</f>
      </c>
    </row>
    <row r="279">
      <c r="A279" s="95">
        <v>16081</v>
      </c>
      <c r="B279" s="93" t="s">
        <v>11508</v>
      </c>
      <c r="C279" s="93" t="s">
        <v>1428</v>
      </c>
      <c r="D279" s="95">
        <v>1775</v>
      </c>
      <c r="E279" s="95">
        <v>1870</v>
      </c>
      <c r="F279" s="95">
        <v>332143</v>
      </c>
      <c r="G279" s="95">
        <v>250</v>
      </c>
      <c r="H279" s="93" t="s">
        <v>8976</v>
      </c>
      <c r="I279" s="93" t="s">
        <v>23890</v>
      </c>
      <c r="J279" s="93" t="s">
        <v>20957</v>
      </c>
      <c r="K279" s="93" t="s">
        <v>13992</v>
      </c>
      <c r="L279" s="14">
        <f>AND(vyberHrace&lt;&gt;"",ISNUMBER(SEARCH(vyberHrace,$B279)))</f>
      </c>
      <c r="M279" s="14">
        <f>AND($I279=MID(kododd,1,2),$J279=MID(kododd,3,3))</f>
      </c>
      <c r="N279" s="14">
        <f>IF(ISNUMBER($O279),CONCATENATE(INDEX(RokNar,$O279)," ",INDEX(Jmeno,$O279)," ",INDEX(Ev_c_LOK,$O279)),"")</f>
      </c>
      <c r="O279" s="14">
        <f>MATCH(true,INDEX(ihraci,$O278+1):ehraci,0)+$O278</f>
      </c>
    </row>
    <row r="280">
      <c r="A280" s="95">
        <v>48322</v>
      </c>
      <c r="B280" s="93" t="s">
        <v>24048</v>
      </c>
      <c r="C280" s="93" t="s">
        <v>1402</v>
      </c>
      <c r="G280" s="95">
        <v>0</v>
      </c>
      <c r="H280" s="93" t="s">
        <v>8976</v>
      </c>
      <c r="I280" s="93" t="s">
        <v>23890</v>
      </c>
      <c r="J280" s="93" t="s">
        <v>20860</v>
      </c>
      <c r="K280" s="93" t="s">
        <v>12768</v>
      </c>
      <c r="L280" s="14">
        <f>AND(vyberHrace&lt;&gt;"",ISNUMBER(SEARCH(vyberHrace,$B280)))</f>
      </c>
      <c r="M280" s="14">
        <f>AND($I280=MID(kododd,1,2),$J280=MID(kododd,3,3))</f>
      </c>
      <c r="N280" s="14">
        <f>IF(ISNUMBER($O280),CONCATENATE(INDEX(RokNar,$O280)," ",INDEX(Jmeno,$O280)," ",INDEX(Ev_c_LOK,$O280)),"")</f>
      </c>
      <c r="O280" s="14">
        <f>MATCH(true,INDEX(ihraci,$O279+1):ehraci,0)+$O279</f>
      </c>
    </row>
    <row r="281">
      <c r="A281" s="95">
        <v>60182</v>
      </c>
      <c r="B281" s="93" t="s">
        <v>26646</v>
      </c>
      <c r="C281" s="93" t="s">
        <v>1420</v>
      </c>
      <c r="G281" s="95">
        <v>0</v>
      </c>
      <c r="H281" s="93" t="s">
        <v>8976</v>
      </c>
      <c r="I281" s="93" t="s">
        <v>23890</v>
      </c>
      <c r="J281" s="93" t="s">
        <v>20927</v>
      </c>
      <c r="K281" s="93" t="s">
        <v>1493</v>
      </c>
      <c r="L281" s="14">
        <f>AND(vyberHrace&lt;&gt;"",ISNUMBER(SEARCH(vyberHrace,$B281)))</f>
      </c>
      <c r="M281" s="14">
        <f>AND($I281=MID(kododd,1,2),$J281=MID(kododd,3,3))</f>
      </c>
      <c r="N281" s="14">
        <f>IF(ISNUMBER($O281),CONCATENATE(INDEX(RokNar,$O281)," ",INDEX(Jmeno,$O281)," ",INDEX(Ev_c_LOK,$O281)),"")</f>
      </c>
      <c r="O281" s="14">
        <f>MATCH(true,INDEX(ihraci,$O280+1):ehraci,0)+$O280</f>
      </c>
    </row>
    <row r="282">
      <c r="A282" s="95">
        <v>62009</v>
      </c>
      <c r="B282" s="93" t="s">
        <v>28213</v>
      </c>
      <c r="C282" s="93" t="s">
        <v>1450</v>
      </c>
      <c r="F282" s="95">
        <v>571002090</v>
      </c>
      <c r="G282" s="95">
        <v>250</v>
      </c>
      <c r="H282" s="93" t="s">
        <v>8976</v>
      </c>
      <c r="I282" s="93" t="s">
        <v>23890</v>
      </c>
      <c r="J282" s="93" t="s">
        <v>20858</v>
      </c>
      <c r="K282" s="93" t="s">
        <v>20407</v>
      </c>
      <c r="L282" s="14">
        <f>AND(vyberHrace&lt;&gt;"",ISNUMBER(SEARCH(vyberHrace,$B282)))</f>
      </c>
      <c r="M282" s="14">
        <f>AND($I282=MID(kododd,1,2),$J282=MID(kododd,3,3))</f>
      </c>
      <c r="N282" s="14">
        <f>IF(ISNUMBER($O282),CONCATENATE(INDEX(RokNar,$O282)," ",INDEX(Jmeno,$O282)," ",INDEX(Ev_c_LOK,$O282)),"")</f>
      </c>
      <c r="O282" s="14">
        <f>MATCH(true,INDEX(ihraci,$O281+1):ehraci,0)+$O281</f>
      </c>
    </row>
    <row r="283">
      <c r="A283" s="95">
        <v>46326</v>
      </c>
      <c r="B283" s="93" t="s">
        <v>18602</v>
      </c>
      <c r="C283" s="93" t="s">
        <v>1415</v>
      </c>
      <c r="G283" s="95">
        <v>0</v>
      </c>
      <c r="H283" s="93" t="s">
        <v>8976</v>
      </c>
      <c r="I283" s="93" t="s">
        <v>23890</v>
      </c>
      <c r="J283" s="93" t="s">
        <v>20931</v>
      </c>
      <c r="K283" s="93" t="s">
        <v>19878</v>
      </c>
      <c r="L283" s="14">
        <f>AND(vyberHrace&lt;&gt;"",ISNUMBER(SEARCH(vyberHrace,$B283)))</f>
      </c>
      <c r="M283" s="14">
        <f>AND($I283=MID(kododd,1,2),$J283=MID(kododd,3,3))</f>
      </c>
      <c r="N283" s="14">
        <f>IF(ISNUMBER($O283),CONCATENATE(INDEX(RokNar,$O283)," ",INDEX(Jmeno,$O283)," ",INDEX(Ev_c_LOK,$O283)),"")</f>
      </c>
      <c r="O283" s="14">
        <f>MATCH(true,INDEX(ihraci,$O282+1):ehraci,0)+$O282</f>
      </c>
    </row>
    <row r="284">
      <c r="A284" s="95">
        <v>12188</v>
      </c>
      <c r="B284" s="93" t="s">
        <v>21116</v>
      </c>
      <c r="C284" s="93" t="s">
        <v>1423</v>
      </c>
      <c r="D284" s="95">
        <v>1799</v>
      </c>
      <c r="E284" s="95">
        <v>1884</v>
      </c>
      <c r="F284" s="95">
        <v>368652</v>
      </c>
      <c r="G284" s="95">
        <v>250</v>
      </c>
      <c r="H284" s="93" t="s">
        <v>8976</v>
      </c>
      <c r="I284" s="93" t="s">
        <v>23890</v>
      </c>
      <c r="J284" s="93" t="s">
        <v>3580</v>
      </c>
      <c r="K284" s="93" t="s">
        <v>6721</v>
      </c>
      <c r="L284" s="14">
        <f>AND(vyberHrace&lt;&gt;"",ISNUMBER(SEARCH(vyberHrace,$B284)))</f>
      </c>
      <c r="M284" s="14">
        <f>AND($I284=MID(kododd,1,2),$J284=MID(kododd,3,3))</f>
      </c>
      <c r="N284" s="14">
        <f>IF(ISNUMBER($O284),CONCATENATE(INDEX(RokNar,$O284)," ",INDEX(Jmeno,$O284)," ",INDEX(Ev_c_LOK,$O284)),"")</f>
      </c>
      <c r="O284" s="14">
        <f>MATCH(true,INDEX(ihraci,$O283+1):ehraci,0)+$O283</f>
      </c>
    </row>
    <row r="285">
      <c r="A285" s="95">
        <v>55724</v>
      </c>
      <c r="B285" s="93" t="s">
        <v>21409</v>
      </c>
      <c r="C285" s="93" t="s">
        <v>1402</v>
      </c>
      <c r="F285" s="95">
        <v>23751487</v>
      </c>
      <c r="G285" s="95">
        <v>250</v>
      </c>
      <c r="H285" s="93" t="s">
        <v>8976</v>
      </c>
      <c r="I285" s="93" t="s">
        <v>23890</v>
      </c>
      <c r="J285" s="93" t="s">
        <v>20897</v>
      </c>
      <c r="K285" s="93" t="s">
        <v>9426</v>
      </c>
      <c r="L285" s="14">
        <f>AND(vyberHrace&lt;&gt;"",ISNUMBER(SEARCH(vyberHrace,$B285)))</f>
      </c>
      <c r="M285" s="14">
        <f>AND($I285=MID(kododd,1,2),$J285=MID(kododd,3,3))</f>
      </c>
      <c r="N285" s="14">
        <f>IF(ISNUMBER($O285),CONCATENATE(INDEX(RokNar,$O285)," ",INDEX(Jmeno,$O285)," ",INDEX(Ev_c_LOK,$O285)),"")</f>
      </c>
      <c r="O285" s="14">
        <f>MATCH(true,INDEX(ihraci,$O284+1):ehraci,0)+$O284</f>
      </c>
    </row>
    <row r="286">
      <c r="A286" s="95">
        <v>9624</v>
      </c>
      <c r="B286" s="93" t="s">
        <v>18970</v>
      </c>
      <c r="C286" s="93" t="s">
        <v>1464</v>
      </c>
      <c r="D286" s="95">
        <v>2396</v>
      </c>
      <c r="E286" s="95">
        <v>2397</v>
      </c>
      <c r="F286" s="95">
        <v>317349</v>
      </c>
      <c r="G286" s="95">
        <v>250</v>
      </c>
      <c r="H286" s="93" t="s">
        <v>8976</v>
      </c>
      <c r="I286" s="93" t="s">
        <v>23890</v>
      </c>
      <c r="J286" s="93" t="s">
        <v>21009</v>
      </c>
      <c r="K286" s="93" t="s">
        <v>15049</v>
      </c>
      <c r="L286" s="14">
        <f>AND(vyberHrace&lt;&gt;"",ISNUMBER(SEARCH(vyberHrace,$B286)))</f>
      </c>
      <c r="M286" s="14">
        <f>AND($I286=MID(kododd,1,2),$J286=MID(kododd,3,3))</f>
      </c>
      <c r="N286" s="14">
        <f>IF(ISNUMBER($O286),CONCATENATE(INDEX(RokNar,$O286)," ",INDEX(Jmeno,$O286)," ",INDEX(Ev_c_LOK,$O286)),"")</f>
      </c>
      <c r="O286" s="14">
        <f>MATCH(true,INDEX(ihraci,$O285+1):ehraci,0)+$O285</f>
      </c>
    </row>
    <row r="287">
      <c r="A287" s="95">
        <v>51153</v>
      </c>
      <c r="B287" s="93" t="s">
        <v>6703</v>
      </c>
      <c r="C287" s="93" t="s">
        <v>1406</v>
      </c>
      <c r="G287" s="95">
        <v>0</v>
      </c>
      <c r="H287" s="93" t="s">
        <v>8976</v>
      </c>
      <c r="I287" s="93" t="s">
        <v>23890</v>
      </c>
      <c r="J287" s="93" t="s">
        <v>20843</v>
      </c>
      <c r="K287" s="93" t="s">
        <v>19862</v>
      </c>
      <c r="L287" s="14">
        <f>AND(vyberHrace&lt;&gt;"",ISNUMBER(SEARCH(vyberHrace,$B287)))</f>
      </c>
      <c r="M287" s="14">
        <f>AND($I287=MID(kododd,1,2),$J287=MID(kododd,3,3))</f>
      </c>
      <c r="N287" s="14">
        <f>IF(ISNUMBER($O287),CONCATENATE(INDEX(RokNar,$O287)," ",INDEX(Jmeno,$O287)," ",INDEX(Ev_c_LOK,$O287)),"")</f>
      </c>
      <c r="O287" s="14">
        <f>MATCH(true,INDEX(ihraci,$O286+1):ehraci,0)+$O286</f>
      </c>
    </row>
    <row r="288">
      <c r="A288" s="95">
        <v>48306</v>
      </c>
      <c r="B288" s="93" t="s">
        <v>16274</v>
      </c>
      <c r="C288" s="93" t="s">
        <v>1402</v>
      </c>
      <c r="G288" s="95">
        <v>0</v>
      </c>
      <c r="H288" s="93" t="s">
        <v>8976</v>
      </c>
      <c r="I288" s="93" t="s">
        <v>23890</v>
      </c>
      <c r="J288" s="93" t="s">
        <v>20870</v>
      </c>
      <c r="K288" s="93" t="s">
        <v>19858</v>
      </c>
      <c r="L288" s="14">
        <f>AND(vyberHrace&lt;&gt;"",ISNUMBER(SEARCH(vyberHrace,$B288)))</f>
      </c>
      <c r="M288" s="14">
        <f>AND($I288=MID(kododd,1,2),$J288=MID(kododd,3,3))</f>
      </c>
      <c r="N288" s="14">
        <f>IF(ISNUMBER($O288),CONCATENATE(INDEX(RokNar,$O288)," ",INDEX(Jmeno,$O288)," ",INDEX(Ev_c_LOK,$O288)),"")</f>
      </c>
      <c r="O288" s="14">
        <f>MATCH(true,INDEX(ihraci,$O287+1):ehraci,0)+$O287</f>
      </c>
    </row>
    <row r="289">
      <c r="A289" s="95">
        <v>54093</v>
      </c>
      <c r="B289" s="93" t="s">
        <v>2725</v>
      </c>
      <c r="C289" s="93" t="s">
        <v>1402</v>
      </c>
      <c r="D289" s="95">
        <v>1388</v>
      </c>
      <c r="E289" s="95">
        <v>1678</v>
      </c>
      <c r="F289" s="95">
        <v>23758341</v>
      </c>
      <c r="G289" s="95">
        <v>0</v>
      </c>
      <c r="H289" s="93" t="s">
        <v>8976</v>
      </c>
      <c r="I289" s="93" t="s">
        <v>23890</v>
      </c>
      <c r="J289" s="93" t="s">
        <v>20870</v>
      </c>
      <c r="K289" s="93" t="s">
        <v>19858</v>
      </c>
      <c r="L289" s="14">
        <f>AND(vyberHrace&lt;&gt;"",ISNUMBER(SEARCH(vyberHrace,$B289)))</f>
      </c>
      <c r="M289" s="14">
        <f>AND($I289=MID(kododd,1,2),$J289=MID(kododd,3,3))</f>
      </c>
      <c r="N289" s="14">
        <f>IF(ISNUMBER($O289),CONCATENATE(INDEX(RokNar,$O289)," ",INDEX(Jmeno,$O289)," ",INDEX(Ev_c_LOK,$O289)),"")</f>
      </c>
      <c r="O289" s="14">
        <f>MATCH(true,INDEX(ihraci,$O288+1):ehraci,0)+$O288</f>
      </c>
    </row>
    <row r="290">
      <c r="A290" s="95">
        <v>2433</v>
      </c>
      <c r="B290" s="93" t="s">
        <v>14036</v>
      </c>
      <c r="C290" s="93" t="s">
        <v>1449</v>
      </c>
      <c r="D290" s="95">
        <v>1599</v>
      </c>
      <c r="E290" s="95">
        <v>1774</v>
      </c>
      <c r="F290" s="95">
        <v>349399</v>
      </c>
      <c r="G290" s="95">
        <v>250</v>
      </c>
      <c r="H290" s="93" t="s">
        <v>8976</v>
      </c>
      <c r="I290" s="93" t="s">
        <v>23890</v>
      </c>
      <c r="J290" s="93" t="s">
        <v>20895</v>
      </c>
      <c r="K290" s="93" t="s">
        <v>13982</v>
      </c>
      <c r="L290" s="14">
        <f>AND(vyberHrace&lt;&gt;"",ISNUMBER(SEARCH(vyberHrace,$B290)))</f>
      </c>
      <c r="M290" s="14">
        <f>AND($I290=MID(kododd,1,2),$J290=MID(kododd,3,3))</f>
      </c>
      <c r="N290" s="14">
        <f>IF(ISNUMBER($O290),CONCATENATE(INDEX(RokNar,$O290)," ",INDEX(Jmeno,$O290)," ",INDEX(Ev_c_LOK,$O290)),"")</f>
      </c>
      <c r="O290" s="14">
        <f>MATCH(true,INDEX(ihraci,$O289+1):ehraci,0)+$O289</f>
      </c>
    </row>
    <row r="291">
      <c r="A291" s="95">
        <v>22259</v>
      </c>
      <c r="B291" s="93" t="s">
        <v>12767</v>
      </c>
      <c r="C291" s="93" t="s">
        <v>1453</v>
      </c>
      <c r="G291" s="95">
        <v>0</v>
      </c>
      <c r="H291" s="93" t="s">
        <v>8976</v>
      </c>
      <c r="I291" s="93" t="s">
        <v>23890</v>
      </c>
      <c r="J291" s="93" t="s">
        <v>20870</v>
      </c>
      <c r="K291" s="93" t="s">
        <v>19858</v>
      </c>
      <c r="L291" s="14">
        <f>AND(vyberHrace&lt;&gt;"",ISNUMBER(SEARCH(vyberHrace,$B291)))</f>
      </c>
      <c r="M291" s="14">
        <f>AND($I291=MID(kododd,1,2),$J291=MID(kododd,3,3))</f>
      </c>
      <c r="N291" s="14">
        <f>IF(ISNUMBER($O291),CONCATENATE(INDEX(RokNar,$O291)," ",INDEX(Jmeno,$O291)," ",INDEX(Ev_c_LOK,$O291)),"")</f>
      </c>
      <c r="O291" s="14">
        <f>MATCH(true,INDEX(ihraci,$O290+1):ehraci,0)+$O290</f>
      </c>
    </row>
    <row r="292">
      <c r="A292" s="95">
        <v>44787</v>
      </c>
      <c r="B292" s="93" t="s">
        <v>10456</v>
      </c>
      <c r="C292" s="93" t="s">
        <v>3255</v>
      </c>
      <c r="F292" s="95">
        <v>23762322</v>
      </c>
      <c r="G292" s="95">
        <v>0</v>
      </c>
      <c r="H292" s="93" t="s">
        <v>8976</v>
      </c>
      <c r="I292" s="93" t="s">
        <v>23890</v>
      </c>
      <c r="J292" s="93" t="s">
        <v>20870</v>
      </c>
      <c r="K292" s="93" t="s">
        <v>19858</v>
      </c>
      <c r="L292" s="14">
        <f>AND(vyberHrace&lt;&gt;"",ISNUMBER(SEARCH(vyberHrace,$B292)))</f>
      </c>
      <c r="M292" s="14">
        <f>AND($I292=MID(kododd,1,2),$J292=MID(kododd,3,3))</f>
      </c>
      <c r="N292" s="14">
        <f>IF(ISNUMBER($O292),CONCATENATE(INDEX(RokNar,$O292)," ",INDEX(Jmeno,$O292)," ",INDEX(Ev_c_LOK,$O292)),"")</f>
      </c>
      <c r="O292" s="14">
        <f>MATCH(true,INDEX(ihraci,$O291+1):ehraci,0)+$O291</f>
      </c>
    </row>
    <row r="293">
      <c r="A293" s="95">
        <v>54792</v>
      </c>
      <c r="B293" s="93" t="s">
        <v>2500</v>
      </c>
      <c r="C293" s="93" t="s">
        <v>1422</v>
      </c>
      <c r="D293" s="95">
        <v>1061</v>
      </c>
      <c r="E293" s="95">
        <v>1413</v>
      </c>
      <c r="F293" s="95">
        <v>23751991</v>
      </c>
      <c r="G293" s="95">
        <v>250</v>
      </c>
      <c r="H293" s="93" t="s">
        <v>8976</v>
      </c>
      <c r="I293" s="93" t="s">
        <v>23890</v>
      </c>
      <c r="J293" s="93" t="s">
        <v>20858</v>
      </c>
      <c r="K293" s="93" t="s">
        <v>20407</v>
      </c>
      <c r="L293" s="14">
        <f>AND(vyberHrace&lt;&gt;"",ISNUMBER(SEARCH(vyberHrace,$B293)))</f>
      </c>
      <c r="M293" s="14">
        <f>AND($I293=MID(kododd,1,2),$J293=MID(kododd,3,3))</f>
      </c>
      <c r="N293" s="14">
        <f>IF(ISNUMBER($O293),CONCATENATE(INDEX(RokNar,$O293)," ",INDEX(Jmeno,$O293)," ",INDEX(Ev_c_LOK,$O293)),"")</f>
      </c>
      <c r="O293" s="14">
        <f>MATCH(true,INDEX(ihraci,$O292+1):ehraci,0)+$O292</f>
      </c>
    </row>
    <row r="294">
      <c r="A294" s="95">
        <v>41906</v>
      </c>
      <c r="B294" s="93" t="s">
        <v>5386</v>
      </c>
      <c r="C294" s="93" t="s">
        <v>1452</v>
      </c>
      <c r="D294" s="95">
        <v>2189</v>
      </c>
      <c r="E294" s="95">
        <v>2232</v>
      </c>
      <c r="F294" s="95">
        <v>413038</v>
      </c>
      <c r="G294" s="95">
        <v>250</v>
      </c>
      <c r="H294" s="93" t="s">
        <v>8976</v>
      </c>
      <c r="I294" s="93" t="s">
        <v>23890</v>
      </c>
      <c r="J294" s="93" t="s">
        <v>3580</v>
      </c>
      <c r="K294" s="93" t="s">
        <v>6721</v>
      </c>
      <c r="L294" s="14">
        <f>AND(vyberHrace&lt;&gt;"",ISNUMBER(SEARCH(vyberHrace,$B294)))</f>
      </c>
      <c r="M294" s="14">
        <f>AND($I294=MID(kododd,1,2),$J294=MID(kododd,3,3))</f>
      </c>
      <c r="N294" s="14">
        <f>IF(ISNUMBER($O294),CONCATENATE(INDEX(RokNar,$O294)," ",INDEX(Jmeno,$O294)," ",INDEX(Ev_c_LOK,$O294)),"")</f>
      </c>
      <c r="O294" s="14">
        <f>MATCH(true,INDEX(ihraci,$O293+1):ehraci,0)+$O293</f>
      </c>
    </row>
    <row r="295">
      <c r="A295" s="95">
        <v>40082</v>
      </c>
      <c r="B295" s="93" t="s">
        <v>20445</v>
      </c>
      <c r="C295" s="93" t="s">
        <v>1404</v>
      </c>
      <c r="D295" s="95">
        <v>1770</v>
      </c>
      <c r="F295" s="95">
        <v>393185</v>
      </c>
      <c r="G295" s="95">
        <v>0</v>
      </c>
      <c r="H295" s="93" t="s">
        <v>8976</v>
      </c>
      <c r="I295" s="93" t="s">
        <v>23890</v>
      </c>
      <c r="J295" s="93" t="s">
        <v>20932</v>
      </c>
      <c r="K295" s="93" t="s">
        <v>9421</v>
      </c>
      <c r="L295" s="14">
        <f>AND(vyberHrace&lt;&gt;"",ISNUMBER(SEARCH(vyberHrace,$B295)))</f>
      </c>
      <c r="M295" s="14">
        <f>AND($I295=MID(kododd,1,2),$J295=MID(kododd,3,3))</f>
      </c>
      <c r="N295" s="14">
        <f>IF(ISNUMBER($O295),CONCATENATE(INDEX(RokNar,$O295)," ",INDEX(Jmeno,$O295)," ",INDEX(Ev_c_LOK,$O295)),"")</f>
      </c>
      <c r="O295" s="14">
        <f>MATCH(true,INDEX(ihraci,$O294+1):ehraci,0)+$O294</f>
      </c>
    </row>
    <row r="296">
      <c r="A296" s="95">
        <v>5659</v>
      </c>
      <c r="B296" s="93" t="s">
        <v>12735</v>
      </c>
      <c r="C296" s="93" t="s">
        <v>1441</v>
      </c>
      <c r="D296" s="95">
        <v>1704</v>
      </c>
      <c r="G296" s="95">
        <v>0</v>
      </c>
      <c r="H296" s="93" t="s">
        <v>8976</v>
      </c>
      <c r="I296" s="93" t="s">
        <v>23890</v>
      </c>
      <c r="J296" s="93" t="s">
        <v>20870</v>
      </c>
      <c r="K296" s="93" t="s">
        <v>19858</v>
      </c>
      <c r="L296" s="14">
        <f>AND(vyberHrace&lt;&gt;"",ISNUMBER(SEARCH(vyberHrace,$B296)))</f>
      </c>
      <c r="M296" s="14">
        <f>AND($I296=MID(kododd,1,2),$J296=MID(kododd,3,3))</f>
      </c>
      <c r="N296" s="14">
        <f>IF(ISNUMBER($O296),CONCATENATE(INDEX(RokNar,$O296)," ",INDEX(Jmeno,$O296)," ",INDEX(Ev_c_LOK,$O296)),"")</f>
      </c>
      <c r="O296" s="14">
        <f>MATCH(true,INDEX(ihraci,$O295+1):ehraci,0)+$O295</f>
      </c>
    </row>
    <row r="297">
      <c r="A297" s="95">
        <v>17310</v>
      </c>
      <c r="B297" s="93" t="s">
        <v>18732</v>
      </c>
      <c r="C297" s="93" t="s">
        <v>1461</v>
      </c>
      <c r="D297" s="95">
        <v>2175</v>
      </c>
      <c r="E297" s="95">
        <v>2177</v>
      </c>
      <c r="F297" s="95">
        <v>327735</v>
      </c>
      <c r="G297" s="95">
        <v>250</v>
      </c>
      <c r="H297" s="93" t="s">
        <v>8976</v>
      </c>
      <c r="I297" s="93" t="s">
        <v>23890</v>
      </c>
      <c r="J297" s="93" t="s">
        <v>21009</v>
      </c>
      <c r="K297" s="93" t="s">
        <v>15049</v>
      </c>
      <c r="L297" s="14">
        <f>AND(vyberHrace&lt;&gt;"",ISNUMBER(SEARCH(vyberHrace,$B297)))</f>
      </c>
      <c r="M297" s="14">
        <f>AND($I297=MID(kododd,1,2),$J297=MID(kododd,3,3))</f>
      </c>
      <c r="N297" s="14">
        <f>IF(ISNUMBER($O297),CONCATENATE(INDEX(RokNar,$O297)," ",INDEX(Jmeno,$O297)," ",INDEX(Ev_c_LOK,$O297)),"")</f>
      </c>
      <c r="O297" s="14">
        <f>MATCH(true,INDEX(ihraci,$O296+1):ehraci,0)+$O296</f>
      </c>
    </row>
    <row r="298">
      <c r="A298" s="95">
        <v>56041</v>
      </c>
      <c r="B298" s="93" t="s">
        <v>21423</v>
      </c>
      <c r="C298" s="93" t="s">
        <v>1450</v>
      </c>
      <c r="G298" s="95">
        <v>0</v>
      </c>
      <c r="H298" s="93" t="s">
        <v>8976</v>
      </c>
      <c r="I298" s="93" t="s">
        <v>23890</v>
      </c>
      <c r="J298" s="93" t="s">
        <v>20870</v>
      </c>
      <c r="K298" s="93" t="s">
        <v>19858</v>
      </c>
      <c r="L298" s="14">
        <f>AND(vyberHrace&lt;&gt;"",ISNUMBER(SEARCH(vyberHrace,$B298)))</f>
      </c>
      <c r="M298" s="14">
        <f>AND($I298=MID(kododd,1,2),$J298=MID(kododd,3,3))</f>
      </c>
      <c r="N298" s="14">
        <f>IF(ISNUMBER($O298),CONCATENATE(INDEX(RokNar,$O298)," ",INDEX(Jmeno,$O298)," ",INDEX(Ev_c_LOK,$O298)),"")</f>
      </c>
      <c r="O298" s="14">
        <f>MATCH(true,INDEX(ihraci,$O297+1):ehraci,0)+$O297</f>
      </c>
    </row>
    <row r="299">
      <c r="A299" s="95">
        <v>58564</v>
      </c>
      <c r="B299" s="93" t="s">
        <v>25060</v>
      </c>
      <c r="C299" s="93" t="s">
        <v>1486</v>
      </c>
      <c r="G299" s="95">
        <v>250</v>
      </c>
      <c r="H299" s="93" t="s">
        <v>8976</v>
      </c>
      <c r="I299" s="93" t="s">
        <v>23890</v>
      </c>
      <c r="J299" s="93" t="s">
        <v>21009</v>
      </c>
      <c r="K299" s="93" t="s">
        <v>15049</v>
      </c>
      <c r="L299" s="14">
        <f>AND(vyberHrace&lt;&gt;"",ISNUMBER(SEARCH(vyberHrace,$B299)))</f>
      </c>
      <c r="M299" s="14">
        <f>AND($I299=MID(kododd,1,2),$J299=MID(kododd,3,3))</f>
      </c>
      <c r="N299" s="14">
        <f>IF(ISNUMBER($O299),CONCATENATE(INDEX(RokNar,$O299)," ",INDEX(Jmeno,$O299)," ",INDEX(Ev_c_LOK,$O299)),"")</f>
      </c>
      <c r="O299" s="14">
        <f>MATCH(true,INDEX(ihraci,$O298+1):ehraci,0)+$O298</f>
      </c>
    </row>
    <row r="300">
      <c r="A300" s="95">
        <v>50228</v>
      </c>
      <c r="B300" s="93" t="s">
        <v>6730</v>
      </c>
      <c r="C300" s="93" t="s">
        <v>1412</v>
      </c>
      <c r="D300" s="95">
        <v>1057</v>
      </c>
      <c r="F300" s="95">
        <v>23735481</v>
      </c>
      <c r="G300" s="95">
        <v>250</v>
      </c>
      <c r="H300" s="93" t="s">
        <v>8976</v>
      </c>
      <c r="I300" s="93" t="s">
        <v>23890</v>
      </c>
      <c r="J300" s="93" t="s">
        <v>21009</v>
      </c>
      <c r="K300" s="93" t="s">
        <v>15049</v>
      </c>
      <c r="L300" s="14">
        <f>AND(vyberHrace&lt;&gt;"",ISNUMBER(SEARCH(vyberHrace,$B300)))</f>
      </c>
      <c r="M300" s="14">
        <f>AND($I300=MID(kododd,1,2),$J300=MID(kododd,3,3))</f>
      </c>
      <c r="N300" s="14">
        <f>IF(ISNUMBER($O300),CONCATENATE(INDEX(RokNar,$O300)," ",INDEX(Jmeno,$O300)," ",INDEX(Ev_c_LOK,$O300)),"")</f>
      </c>
      <c r="O300" s="14">
        <f>MATCH(true,INDEX(ihraci,$O299+1):ehraci,0)+$O299</f>
      </c>
    </row>
    <row r="301">
      <c r="A301" s="95">
        <v>3632</v>
      </c>
      <c r="B301" s="93" t="s">
        <v>21052</v>
      </c>
      <c r="C301" s="93" t="s">
        <v>1404</v>
      </c>
      <c r="D301" s="95">
        <v>1751</v>
      </c>
      <c r="F301" s="95">
        <v>353493</v>
      </c>
      <c r="G301" s="95">
        <v>250</v>
      </c>
      <c r="H301" s="93" t="s">
        <v>8976</v>
      </c>
      <c r="I301" s="93" t="s">
        <v>23890</v>
      </c>
      <c r="J301" s="93" t="s">
        <v>21009</v>
      </c>
      <c r="K301" s="93" t="s">
        <v>15049</v>
      </c>
      <c r="L301" s="14">
        <f>AND(vyberHrace&lt;&gt;"",ISNUMBER(SEARCH(vyberHrace,$B301)))</f>
      </c>
      <c r="M301" s="14">
        <f>AND($I301=MID(kododd,1,2),$J301=MID(kododd,3,3))</f>
      </c>
      <c r="N301" s="14">
        <f>IF(ISNUMBER($O301),CONCATENATE(INDEX(RokNar,$O301)," ",INDEX(Jmeno,$O301)," ",INDEX(Ev_c_LOK,$O301)),"")</f>
      </c>
      <c r="O301" s="14">
        <f>MATCH(true,INDEX(ihraci,$O300+1):ehraci,0)+$O300</f>
      </c>
    </row>
    <row r="302">
      <c r="A302" s="95">
        <v>28870</v>
      </c>
      <c r="B302" s="93" t="s">
        <v>21135</v>
      </c>
      <c r="C302" s="93" t="s">
        <v>1442</v>
      </c>
      <c r="D302" s="95">
        <v>1421</v>
      </c>
      <c r="G302" s="95">
        <v>0</v>
      </c>
      <c r="H302" s="93" t="s">
        <v>8976</v>
      </c>
      <c r="I302" s="93" t="s">
        <v>23890</v>
      </c>
      <c r="J302" s="93" t="s">
        <v>20897</v>
      </c>
      <c r="K302" s="93" t="s">
        <v>9426</v>
      </c>
      <c r="L302" s="14">
        <f>AND(vyberHrace&lt;&gt;"",ISNUMBER(SEARCH(vyberHrace,$B302)))</f>
      </c>
      <c r="M302" s="14">
        <f>AND($I302=MID(kododd,1,2),$J302=MID(kododd,3,3))</f>
      </c>
      <c r="N302" s="14">
        <f>IF(ISNUMBER($O302),CONCATENATE(INDEX(RokNar,$O302)," ",INDEX(Jmeno,$O302)," ",INDEX(Ev_c_LOK,$O302)),"")</f>
      </c>
      <c r="O302" s="14">
        <f>MATCH(true,INDEX(ihraci,$O301+1):ehraci,0)+$O301</f>
      </c>
    </row>
    <row r="303">
      <c r="A303" s="95">
        <v>50505</v>
      </c>
      <c r="B303" s="93" t="s">
        <v>24067</v>
      </c>
      <c r="C303" s="93" t="s">
        <v>3255</v>
      </c>
      <c r="D303" s="95">
        <v>1118</v>
      </c>
      <c r="E303" s="95">
        <v>1560</v>
      </c>
      <c r="F303" s="95">
        <v>23760427</v>
      </c>
      <c r="G303" s="95">
        <v>0</v>
      </c>
      <c r="H303" s="93" t="s">
        <v>8976</v>
      </c>
      <c r="I303" s="93" t="s">
        <v>23890</v>
      </c>
      <c r="J303" s="93" t="s">
        <v>20843</v>
      </c>
      <c r="K303" s="93" t="s">
        <v>19862</v>
      </c>
      <c r="L303" s="14">
        <f>AND(vyberHrace&lt;&gt;"",ISNUMBER(SEARCH(vyberHrace,$B303)))</f>
      </c>
      <c r="M303" s="14">
        <f>AND($I303=MID(kododd,1,2),$J303=MID(kododd,3,3))</f>
      </c>
      <c r="N303" s="14">
        <f>IF(ISNUMBER($O303),CONCATENATE(INDEX(RokNar,$O303)," ",INDEX(Jmeno,$O303)," ",INDEX(Ev_c_LOK,$O303)),"")</f>
      </c>
      <c r="O303" s="14">
        <f>MATCH(true,INDEX(ihraci,$O302+1):ehraci,0)+$O302</f>
      </c>
    </row>
    <row r="304">
      <c r="A304" s="95">
        <v>27995</v>
      </c>
      <c r="B304" s="93" t="s">
        <v>6725</v>
      </c>
      <c r="C304" s="93" t="s">
        <v>1427</v>
      </c>
      <c r="D304" s="95">
        <v>1686</v>
      </c>
      <c r="E304" s="95">
        <v>1813</v>
      </c>
      <c r="F304" s="95">
        <v>301485</v>
      </c>
      <c r="G304" s="95">
        <v>250</v>
      </c>
      <c r="H304" s="93" t="s">
        <v>8976</v>
      </c>
      <c r="I304" s="93" t="s">
        <v>23890</v>
      </c>
      <c r="J304" s="93" t="s">
        <v>20918</v>
      </c>
      <c r="K304" s="93" t="s">
        <v>19880</v>
      </c>
      <c r="L304" s="14">
        <f>AND(vyberHrace&lt;&gt;"",ISNUMBER(SEARCH(vyberHrace,$B304)))</f>
      </c>
      <c r="M304" s="14">
        <f>AND($I304=MID(kododd,1,2),$J304=MID(kododd,3,3))</f>
      </c>
      <c r="N304" s="14">
        <f>IF(ISNUMBER($O304),CONCATENATE(INDEX(RokNar,$O304)," ",INDEX(Jmeno,$O304)," ",INDEX(Ev_c_LOK,$O304)),"")</f>
      </c>
      <c r="O304" s="14">
        <f>MATCH(true,INDEX(ihraci,$O303+1):ehraci,0)+$O303</f>
      </c>
    </row>
    <row r="305">
      <c r="A305" s="95">
        <v>53549</v>
      </c>
      <c r="B305" s="93" t="s">
        <v>19973</v>
      </c>
      <c r="C305" s="93" t="s">
        <v>1408</v>
      </c>
      <c r="D305" s="95">
        <v>2015</v>
      </c>
      <c r="E305" s="95">
        <v>2045</v>
      </c>
      <c r="F305" s="95">
        <v>23753552</v>
      </c>
      <c r="G305" s="95">
        <v>250</v>
      </c>
      <c r="H305" s="93" t="s">
        <v>8976</v>
      </c>
      <c r="I305" s="93" t="s">
        <v>23890</v>
      </c>
      <c r="J305" s="93" t="s">
        <v>20843</v>
      </c>
      <c r="K305" s="93" t="s">
        <v>19862</v>
      </c>
      <c r="L305" s="14">
        <f>AND(vyberHrace&lt;&gt;"",ISNUMBER(SEARCH(vyberHrace,$B305)))</f>
      </c>
      <c r="M305" s="14">
        <f>AND($I305=MID(kododd,1,2),$J305=MID(kododd,3,3))</f>
      </c>
      <c r="N305" s="14">
        <f>IF(ISNUMBER($O305),CONCATENATE(INDEX(RokNar,$O305)," ",INDEX(Jmeno,$O305)," ",INDEX(Ev_c_LOK,$O305)),"")</f>
      </c>
      <c r="O305" s="14">
        <f>MATCH(true,INDEX(ihraci,$O304+1):ehraci,0)+$O304</f>
      </c>
    </row>
    <row r="306">
      <c r="A306" s="95">
        <v>61659</v>
      </c>
      <c r="B306" s="93" t="s">
        <v>27819</v>
      </c>
      <c r="C306" s="93" t="s">
        <v>1424</v>
      </c>
      <c r="G306" s="95">
        <v>250</v>
      </c>
      <c r="H306" s="93" t="s">
        <v>8976</v>
      </c>
      <c r="I306" s="93" t="s">
        <v>23890</v>
      </c>
      <c r="J306" s="93" t="s">
        <v>20931</v>
      </c>
      <c r="K306" s="93" t="s">
        <v>19878</v>
      </c>
      <c r="L306" s="14">
        <f>AND(vyberHrace&lt;&gt;"",ISNUMBER(SEARCH(vyberHrace,$B306)))</f>
      </c>
      <c r="M306" s="14">
        <f>AND($I306=MID(kododd,1,2),$J306=MID(kododd,3,3))</f>
      </c>
      <c r="N306" s="14">
        <f>IF(ISNUMBER($O306),CONCATENATE(INDEX(RokNar,$O306)," ",INDEX(Jmeno,$O306)," ",INDEX(Ev_c_LOK,$O306)),"")</f>
      </c>
      <c r="O306" s="14">
        <f>MATCH(true,INDEX(ihraci,$O305+1):ehraci,0)+$O305</f>
      </c>
    </row>
    <row r="307">
      <c r="A307" s="95">
        <v>15210</v>
      </c>
      <c r="B307" s="93" t="s">
        <v>11695</v>
      </c>
      <c r="C307" s="93" t="s">
        <v>1456</v>
      </c>
      <c r="D307" s="95">
        <v>1561</v>
      </c>
      <c r="E307" s="95">
        <v>1633</v>
      </c>
      <c r="F307" s="95">
        <v>23733888</v>
      </c>
      <c r="G307" s="95">
        <v>250</v>
      </c>
      <c r="H307" s="93" t="s">
        <v>8976</v>
      </c>
      <c r="I307" s="93" t="s">
        <v>23890</v>
      </c>
      <c r="J307" s="93" t="s">
        <v>20913</v>
      </c>
      <c r="K307" s="93" t="s">
        <v>15044</v>
      </c>
      <c r="L307" s="14">
        <f>AND(vyberHrace&lt;&gt;"",ISNUMBER(SEARCH(vyberHrace,$B307)))</f>
      </c>
      <c r="M307" s="14">
        <f>AND($I307=MID(kododd,1,2),$J307=MID(kododd,3,3))</f>
      </c>
      <c r="N307" s="14">
        <f>IF(ISNUMBER($O307),CONCATENATE(INDEX(RokNar,$O307)," ",INDEX(Jmeno,$O307)," ",INDEX(Ev_c_LOK,$O307)),"")</f>
      </c>
      <c r="O307" s="14">
        <f>MATCH(true,INDEX(ihraci,$O306+1):ehraci,0)+$O306</f>
      </c>
    </row>
    <row r="308">
      <c r="A308" s="95">
        <v>16076</v>
      </c>
      <c r="B308" s="93" t="s">
        <v>11506</v>
      </c>
      <c r="C308" s="93" t="s">
        <v>1417</v>
      </c>
      <c r="D308" s="95">
        <v>1867</v>
      </c>
      <c r="E308" s="95">
        <v>1953</v>
      </c>
      <c r="F308" s="95">
        <v>325597</v>
      </c>
      <c r="G308" s="95">
        <v>0</v>
      </c>
      <c r="H308" s="93" t="s">
        <v>8976</v>
      </c>
      <c r="I308" s="93" t="s">
        <v>23890</v>
      </c>
      <c r="J308" s="93" t="s">
        <v>20934</v>
      </c>
      <c r="K308" s="93" t="s">
        <v>21356</v>
      </c>
      <c r="L308" s="14">
        <f>AND(vyberHrace&lt;&gt;"",ISNUMBER(SEARCH(vyberHrace,$B308)))</f>
      </c>
      <c r="M308" s="14">
        <f>AND($I308=MID(kododd,1,2),$J308=MID(kododd,3,3))</f>
      </c>
      <c r="N308" s="14">
        <f>IF(ISNUMBER($O308),CONCATENATE(INDEX(RokNar,$O308)," ",INDEX(Jmeno,$O308)," ",INDEX(Ev_c_LOK,$O308)),"")</f>
      </c>
      <c r="O308" s="14">
        <f>MATCH(true,INDEX(ihraci,$O307+1):ehraci,0)+$O307</f>
      </c>
    </row>
    <row r="309">
      <c r="A309" s="95">
        <v>54967</v>
      </c>
      <c r="B309" s="93" t="s">
        <v>2484</v>
      </c>
      <c r="C309" s="93" t="s">
        <v>1411</v>
      </c>
      <c r="G309" s="95">
        <v>250</v>
      </c>
      <c r="H309" s="93" t="s">
        <v>8976</v>
      </c>
      <c r="I309" s="93" t="s">
        <v>23890</v>
      </c>
      <c r="J309" s="93" t="s">
        <v>21009</v>
      </c>
      <c r="K309" s="93" t="s">
        <v>15049</v>
      </c>
      <c r="L309" s="14">
        <f>AND(vyberHrace&lt;&gt;"",ISNUMBER(SEARCH(vyberHrace,$B309)))</f>
      </c>
      <c r="M309" s="14">
        <f>AND($I309=MID(kododd,1,2),$J309=MID(kododd,3,3))</f>
      </c>
      <c r="N309" s="14">
        <f>IF(ISNUMBER($O309),CONCATENATE(INDEX(RokNar,$O309)," ",INDEX(Jmeno,$O309)," ",INDEX(Ev_c_LOK,$O309)),"")</f>
      </c>
      <c r="O309" s="14">
        <f>MATCH(true,INDEX(ihraci,$O308+1):ehraci,0)+$O308</f>
      </c>
    </row>
    <row r="310">
      <c r="A310" s="95">
        <v>43965</v>
      </c>
      <c r="B310" s="93" t="s">
        <v>15105</v>
      </c>
      <c r="C310" s="93" t="s">
        <v>1399</v>
      </c>
      <c r="F310" s="95">
        <v>23701145</v>
      </c>
      <c r="G310" s="95">
        <v>0</v>
      </c>
      <c r="H310" s="93" t="s">
        <v>8976</v>
      </c>
      <c r="I310" s="93" t="s">
        <v>23890</v>
      </c>
      <c r="J310" s="93" t="s">
        <v>20843</v>
      </c>
      <c r="K310" s="93" t="s">
        <v>19862</v>
      </c>
      <c r="L310" s="14">
        <f>AND(vyberHrace&lt;&gt;"",ISNUMBER(SEARCH(vyberHrace,$B310)))</f>
      </c>
      <c r="M310" s="14">
        <f>AND($I310=MID(kododd,1,2),$J310=MID(kododd,3,3))</f>
      </c>
      <c r="N310" s="14">
        <f>IF(ISNUMBER($O310),CONCATENATE(INDEX(RokNar,$O310)," ",INDEX(Jmeno,$O310)," ",INDEX(Ev_c_LOK,$O310)),"")</f>
      </c>
      <c r="O310" s="14">
        <f>MATCH(true,INDEX(ihraci,$O309+1):ehraci,0)+$O309</f>
      </c>
    </row>
    <row r="311">
      <c r="A311" s="95">
        <v>55733</v>
      </c>
      <c r="B311" s="93" t="s">
        <v>5528</v>
      </c>
      <c r="C311" s="93" t="s">
        <v>1402</v>
      </c>
      <c r="D311" s="95">
        <v>1673</v>
      </c>
      <c r="E311" s="95">
        <v>1802</v>
      </c>
      <c r="F311" s="95">
        <v>23752440</v>
      </c>
      <c r="G311" s="95">
        <v>250</v>
      </c>
      <c r="H311" s="93" t="s">
        <v>8976</v>
      </c>
      <c r="I311" s="93" t="s">
        <v>23890</v>
      </c>
      <c r="J311" s="93" t="s">
        <v>20931</v>
      </c>
      <c r="K311" s="93" t="s">
        <v>19878</v>
      </c>
      <c r="L311" s="14">
        <f>AND(vyberHrace&lt;&gt;"",ISNUMBER(SEARCH(vyberHrace,$B311)))</f>
      </c>
      <c r="M311" s="14">
        <f>AND($I311=MID(kododd,1,2),$J311=MID(kododd,3,3))</f>
      </c>
      <c r="N311" s="14">
        <f>IF(ISNUMBER($O311),CONCATENATE(INDEX(RokNar,$O311)," ",INDEX(Jmeno,$O311)," ",INDEX(Ev_c_LOK,$O311)),"")</f>
      </c>
      <c r="O311" s="14">
        <f>MATCH(true,INDEX(ihraci,$O310+1):ehraci,0)+$O310</f>
      </c>
    </row>
    <row r="312">
      <c r="A312" s="95">
        <v>49782</v>
      </c>
      <c r="B312" s="93" t="s">
        <v>12642</v>
      </c>
      <c r="C312" s="93" t="s">
        <v>1401</v>
      </c>
      <c r="D312" s="95">
        <v>1134</v>
      </c>
      <c r="G312" s="95">
        <v>250</v>
      </c>
      <c r="H312" s="93" t="s">
        <v>8976</v>
      </c>
      <c r="I312" s="93" t="s">
        <v>23890</v>
      </c>
      <c r="J312" s="93" t="s">
        <v>20921</v>
      </c>
      <c r="K312" s="93" t="s">
        <v>19686</v>
      </c>
      <c r="L312" s="14">
        <f>AND(vyberHrace&lt;&gt;"",ISNUMBER(SEARCH(vyberHrace,$B312)))</f>
      </c>
      <c r="M312" s="14">
        <f>AND($I312=MID(kododd,1,2),$J312=MID(kododd,3,3))</f>
      </c>
      <c r="N312" s="14">
        <f>IF(ISNUMBER($O312),CONCATENATE(INDEX(RokNar,$O312)," ",INDEX(Jmeno,$O312)," ",INDEX(Ev_c_LOK,$O312)),"")</f>
      </c>
      <c r="O312" s="14">
        <f>MATCH(true,INDEX(ihraci,$O311+1):ehraci,0)+$O311</f>
      </c>
    </row>
    <row r="313">
      <c r="A313" s="95">
        <v>559</v>
      </c>
      <c r="B313" s="93" t="s">
        <v>19910</v>
      </c>
      <c r="C313" s="93" t="s">
        <v>1449</v>
      </c>
      <c r="D313" s="95">
        <v>1906</v>
      </c>
      <c r="E313" s="95">
        <v>1948</v>
      </c>
      <c r="F313" s="95">
        <v>302627</v>
      </c>
      <c r="G313" s="95">
        <v>250</v>
      </c>
      <c r="H313" s="93" t="s">
        <v>8976</v>
      </c>
      <c r="I313" s="93" t="s">
        <v>23890</v>
      </c>
      <c r="J313" s="93" t="s">
        <v>20923</v>
      </c>
      <c r="K313" s="93" t="s">
        <v>19860</v>
      </c>
      <c r="L313" s="14">
        <f>AND(vyberHrace&lt;&gt;"",ISNUMBER(SEARCH(vyberHrace,$B313)))</f>
      </c>
      <c r="M313" s="14">
        <f>AND($I313=MID(kododd,1,2),$J313=MID(kododd,3,3))</f>
      </c>
      <c r="N313" s="14">
        <f>IF(ISNUMBER($O313),CONCATENATE(INDEX(RokNar,$O313)," ",INDEX(Jmeno,$O313)," ",INDEX(Ev_c_LOK,$O313)),"")</f>
      </c>
      <c r="O313" s="14">
        <f>MATCH(true,INDEX(ihraci,$O312+1):ehraci,0)+$O312</f>
      </c>
    </row>
    <row r="314">
      <c r="A314" s="95">
        <v>51147</v>
      </c>
      <c r="B314" s="93" t="s">
        <v>7775</v>
      </c>
      <c r="C314" s="93" t="s">
        <v>1412</v>
      </c>
      <c r="D314" s="95">
        <v>1282</v>
      </c>
      <c r="E314" s="95">
        <v>1471</v>
      </c>
      <c r="F314" s="95">
        <v>23739916</v>
      </c>
      <c r="G314" s="95">
        <v>250</v>
      </c>
      <c r="H314" s="93" t="s">
        <v>8976</v>
      </c>
      <c r="I314" s="93" t="s">
        <v>23890</v>
      </c>
      <c r="J314" s="93" t="s">
        <v>20936</v>
      </c>
      <c r="K314" s="93" t="s">
        <v>10625</v>
      </c>
      <c r="L314" s="14">
        <f>AND(vyberHrace&lt;&gt;"",ISNUMBER(SEARCH(vyberHrace,$B314)))</f>
      </c>
      <c r="M314" s="14">
        <f>AND($I314=MID(kododd,1,2),$J314=MID(kododd,3,3))</f>
      </c>
      <c r="N314" s="14">
        <f>IF(ISNUMBER($O314),CONCATENATE(INDEX(RokNar,$O314)," ",INDEX(Jmeno,$O314)," ",INDEX(Ev_c_LOK,$O314)),"")</f>
      </c>
      <c r="O314" s="14">
        <f>MATCH(true,INDEX(ihraci,$O313+1):ehraci,0)+$O313</f>
      </c>
    </row>
    <row r="315">
      <c r="A315" s="95">
        <v>652</v>
      </c>
      <c r="B315" s="93" t="s">
        <v>19681</v>
      </c>
      <c r="C315" s="93" t="s">
        <v>1469</v>
      </c>
      <c r="D315" s="95">
        <v>2154</v>
      </c>
      <c r="E315" s="95">
        <v>2130</v>
      </c>
      <c r="F315" s="95">
        <v>353400</v>
      </c>
      <c r="G315" s="95">
        <v>0</v>
      </c>
      <c r="H315" s="93" t="s">
        <v>8976</v>
      </c>
      <c r="I315" s="93" t="s">
        <v>23890</v>
      </c>
      <c r="J315" s="93" t="s">
        <v>3580</v>
      </c>
      <c r="K315" s="93" t="s">
        <v>6721</v>
      </c>
      <c r="L315" s="14">
        <f>AND(vyberHrace&lt;&gt;"",ISNUMBER(SEARCH(vyberHrace,$B315)))</f>
      </c>
      <c r="M315" s="14">
        <f>AND($I315=MID(kododd,1,2),$J315=MID(kododd,3,3))</f>
      </c>
      <c r="N315" s="14">
        <f>IF(ISNUMBER($O315),CONCATENATE(INDEX(RokNar,$O315)," ",INDEX(Jmeno,$O315)," ",INDEX(Ev_c_LOK,$O315)),"")</f>
      </c>
      <c r="O315" s="14">
        <f>MATCH(true,INDEX(ihraci,$O314+1):ehraci,0)+$O314</f>
      </c>
    </row>
    <row r="316">
      <c r="A316" s="95">
        <v>56773</v>
      </c>
      <c r="B316" s="93" t="s">
        <v>21385</v>
      </c>
      <c r="C316" s="93" t="s">
        <v>1412</v>
      </c>
      <c r="G316" s="95">
        <v>0</v>
      </c>
      <c r="H316" s="93" t="s">
        <v>8976</v>
      </c>
      <c r="I316" s="93" t="s">
        <v>23890</v>
      </c>
      <c r="J316" s="93" t="s">
        <v>20843</v>
      </c>
      <c r="K316" s="93" t="s">
        <v>19862</v>
      </c>
      <c r="L316" s="14">
        <f>AND(vyberHrace&lt;&gt;"",ISNUMBER(SEARCH(vyberHrace,$B316)))</f>
      </c>
      <c r="M316" s="14">
        <f>AND($I316=MID(kododd,1,2),$J316=MID(kododd,3,3))</f>
      </c>
      <c r="N316" s="14">
        <f>IF(ISNUMBER($O316),CONCATENATE(INDEX(RokNar,$O316)," ",INDEX(Jmeno,$O316)," ",INDEX(Ev_c_LOK,$O316)),"")</f>
      </c>
      <c r="O316" s="14">
        <f>MATCH(true,INDEX(ihraci,$O315+1):ehraci,0)+$O315</f>
      </c>
    </row>
    <row r="317">
      <c r="A317" s="95">
        <v>43037</v>
      </c>
      <c r="B317" s="93" t="s">
        <v>12879</v>
      </c>
      <c r="C317" s="93" t="s">
        <v>1409</v>
      </c>
      <c r="D317" s="95">
        <v>1461</v>
      </c>
      <c r="E317" s="95">
        <v>1698</v>
      </c>
      <c r="F317" s="95">
        <v>395544</v>
      </c>
      <c r="G317" s="95">
        <v>0</v>
      </c>
      <c r="H317" s="93" t="s">
        <v>8976</v>
      </c>
      <c r="I317" s="93" t="s">
        <v>23890</v>
      </c>
      <c r="J317" s="93" t="s">
        <v>20858</v>
      </c>
      <c r="K317" s="93" t="s">
        <v>20407</v>
      </c>
      <c r="L317" s="14">
        <f>AND(vyberHrace&lt;&gt;"",ISNUMBER(SEARCH(vyberHrace,$B317)))</f>
      </c>
      <c r="M317" s="14">
        <f>AND($I317=MID(kododd,1,2),$J317=MID(kododd,3,3))</f>
      </c>
      <c r="N317" s="14">
        <f>IF(ISNUMBER($O317),CONCATENATE(INDEX(RokNar,$O317)," ",INDEX(Jmeno,$O317)," ",INDEX(Ev_c_LOK,$O317)),"")</f>
      </c>
      <c r="O317" s="14">
        <f>MATCH(true,INDEX(ihraci,$O316+1):ehraci,0)+$O316</f>
      </c>
    </row>
    <row r="318">
      <c r="A318" s="95">
        <v>51429</v>
      </c>
      <c r="B318" s="93" t="s">
        <v>19975</v>
      </c>
      <c r="C318" s="93" t="s">
        <v>1406</v>
      </c>
      <c r="D318" s="95">
        <v>1251</v>
      </c>
      <c r="E318" s="95">
        <v>1553</v>
      </c>
      <c r="F318" s="95">
        <v>23751479</v>
      </c>
      <c r="G318" s="95">
        <v>250</v>
      </c>
      <c r="H318" s="93" t="s">
        <v>8976</v>
      </c>
      <c r="I318" s="93" t="s">
        <v>23890</v>
      </c>
      <c r="J318" s="93" t="s">
        <v>20858</v>
      </c>
      <c r="K318" s="93" t="s">
        <v>20407</v>
      </c>
      <c r="L318" s="14">
        <f>AND(vyberHrace&lt;&gt;"",ISNUMBER(SEARCH(vyberHrace,$B318)))</f>
      </c>
      <c r="M318" s="14">
        <f>AND($I318=MID(kododd,1,2),$J318=MID(kododd,3,3))</f>
      </c>
      <c r="N318" s="14">
        <f>IF(ISNUMBER($O318),CONCATENATE(INDEX(RokNar,$O318)," ",INDEX(Jmeno,$O318)," ",INDEX(Ev_c_LOK,$O318)),"")</f>
      </c>
      <c r="O318" s="14">
        <f>MATCH(true,INDEX(ihraci,$O317+1):ehraci,0)+$O317</f>
      </c>
    </row>
    <row r="319">
      <c r="A319" s="95">
        <v>48118</v>
      </c>
      <c r="B319" s="93" t="s">
        <v>16265</v>
      </c>
      <c r="C319" s="93" t="s">
        <v>1410</v>
      </c>
      <c r="G319" s="95">
        <v>0</v>
      </c>
      <c r="H319" s="93" t="s">
        <v>8976</v>
      </c>
      <c r="I319" s="93" t="s">
        <v>23890</v>
      </c>
      <c r="J319" s="93" t="s">
        <v>20918</v>
      </c>
      <c r="K319" s="93" t="s">
        <v>19880</v>
      </c>
      <c r="L319" s="14">
        <f>AND(vyberHrace&lt;&gt;"",ISNUMBER(SEARCH(vyberHrace,$B319)))</f>
      </c>
      <c r="M319" s="14">
        <f>AND($I319=MID(kododd,1,2),$J319=MID(kododd,3,3))</f>
      </c>
      <c r="N319" s="14">
        <f>IF(ISNUMBER($O319),CONCATENATE(INDEX(RokNar,$O319)," ",INDEX(Jmeno,$O319)," ",INDEX(Ev_c_LOK,$O319)),"")</f>
      </c>
      <c r="O319" s="14">
        <f>MATCH(true,INDEX(ihraci,$O318+1):ehraci,0)+$O318</f>
      </c>
    </row>
    <row r="320">
      <c r="A320" s="95">
        <v>45628</v>
      </c>
      <c r="B320" s="93" t="s">
        <v>12952</v>
      </c>
      <c r="C320" s="93" t="s">
        <v>3255</v>
      </c>
      <c r="F320" s="95">
        <v>23712325</v>
      </c>
      <c r="G320" s="95">
        <v>0</v>
      </c>
      <c r="H320" s="93" t="s">
        <v>8976</v>
      </c>
      <c r="I320" s="93" t="s">
        <v>23890</v>
      </c>
      <c r="J320" s="93" t="s">
        <v>20870</v>
      </c>
      <c r="K320" s="93" t="s">
        <v>19858</v>
      </c>
      <c r="L320" s="14">
        <f>AND(vyberHrace&lt;&gt;"",ISNUMBER(SEARCH(vyberHrace,$B320)))</f>
      </c>
      <c r="M320" s="14">
        <f>AND($I320=MID(kododd,1,2),$J320=MID(kododd,3,3))</f>
      </c>
      <c r="N320" s="14">
        <f>IF(ISNUMBER($O320),CONCATENATE(INDEX(RokNar,$O320)," ",INDEX(Jmeno,$O320)," ",INDEX(Ev_c_LOK,$O320)),"")</f>
      </c>
      <c r="O320" s="14">
        <f>MATCH(true,INDEX(ihraci,$O319+1):ehraci,0)+$O319</f>
      </c>
    </row>
    <row r="321">
      <c r="A321" s="95">
        <v>37175</v>
      </c>
      <c r="B321" s="93" t="s">
        <v>20240</v>
      </c>
      <c r="C321" s="93" t="s">
        <v>1432</v>
      </c>
      <c r="D321" s="95">
        <v>1931</v>
      </c>
      <c r="E321" s="95">
        <v>2003</v>
      </c>
      <c r="F321" s="95">
        <v>364860</v>
      </c>
      <c r="G321" s="95">
        <v>250</v>
      </c>
      <c r="H321" s="93" t="s">
        <v>8976</v>
      </c>
      <c r="I321" s="93" t="s">
        <v>23890</v>
      </c>
      <c r="J321" s="93" t="s">
        <v>20957</v>
      </c>
      <c r="K321" s="93" t="s">
        <v>13992</v>
      </c>
      <c r="L321" s="14">
        <f>AND(vyberHrace&lt;&gt;"",ISNUMBER(SEARCH(vyberHrace,$B321)))</f>
      </c>
      <c r="M321" s="14">
        <f>AND($I321=MID(kododd,1,2),$J321=MID(kododd,3,3))</f>
      </c>
      <c r="N321" s="14">
        <f>IF(ISNUMBER($O321),CONCATENATE(INDEX(RokNar,$O321)," ",INDEX(Jmeno,$O321)," ",INDEX(Ev_c_LOK,$O321)),"")</f>
      </c>
      <c r="O321" s="14">
        <f>MATCH(true,INDEX(ihraci,$O320+1):ehraci,0)+$O320</f>
      </c>
    </row>
    <row r="322">
      <c r="A322" s="95">
        <v>46926</v>
      </c>
      <c r="B322" s="93" t="s">
        <v>18648</v>
      </c>
      <c r="C322" s="93" t="s">
        <v>1410</v>
      </c>
      <c r="G322" s="95">
        <v>0</v>
      </c>
      <c r="H322" s="93" t="s">
        <v>8976</v>
      </c>
      <c r="I322" s="93" t="s">
        <v>23890</v>
      </c>
      <c r="J322" s="93" t="s">
        <v>20843</v>
      </c>
      <c r="K322" s="93" t="s">
        <v>19862</v>
      </c>
      <c r="L322" s="14">
        <f>AND(vyberHrace&lt;&gt;"",ISNUMBER(SEARCH(vyberHrace,$B322)))</f>
      </c>
      <c r="M322" s="14">
        <f>AND($I322=MID(kododd,1,2),$J322=MID(kododd,3,3))</f>
      </c>
      <c r="N322" s="14">
        <f>IF(ISNUMBER($O322),CONCATENATE(INDEX(RokNar,$O322)," ",INDEX(Jmeno,$O322)," ",INDEX(Ev_c_LOK,$O322)),"")</f>
      </c>
      <c r="O322" s="14">
        <f>MATCH(true,INDEX(ihraci,$O321+1):ehraci,0)+$O321</f>
      </c>
    </row>
    <row r="323">
      <c r="A323" s="95">
        <v>60742</v>
      </c>
      <c r="B323" s="93" t="s">
        <v>27151</v>
      </c>
      <c r="C323" s="93" t="s">
        <v>1420</v>
      </c>
      <c r="G323" s="95">
        <v>250</v>
      </c>
      <c r="H323" s="93" t="s">
        <v>8976</v>
      </c>
      <c r="I323" s="93" t="s">
        <v>23890</v>
      </c>
      <c r="J323" s="93" t="s">
        <v>20860</v>
      </c>
      <c r="K323" s="93" t="s">
        <v>12768</v>
      </c>
      <c r="L323" s="14">
        <f>AND(vyberHrace&lt;&gt;"",ISNUMBER(SEARCH(vyberHrace,$B323)))</f>
      </c>
      <c r="M323" s="14">
        <f>AND($I323=MID(kododd,1,2),$J323=MID(kododd,3,3))</f>
      </c>
      <c r="N323" s="14">
        <f>IF(ISNUMBER($O323),CONCATENATE(INDEX(RokNar,$O323)," ",INDEX(Jmeno,$O323)," ",INDEX(Ev_c_LOK,$O323)),"")</f>
      </c>
      <c r="O323" s="14">
        <f>MATCH(true,INDEX(ihraci,$O322+1):ehraci,0)+$O322</f>
      </c>
    </row>
    <row r="324">
      <c r="A324" s="95">
        <v>4690</v>
      </c>
      <c r="B324" s="93" t="s">
        <v>20473</v>
      </c>
      <c r="C324" s="93" t="s">
        <v>1423</v>
      </c>
      <c r="D324" s="95">
        <v>2428</v>
      </c>
      <c r="E324" s="95">
        <v>2438</v>
      </c>
      <c r="F324" s="95">
        <v>311707</v>
      </c>
      <c r="G324" s="95">
        <v>250</v>
      </c>
      <c r="H324" s="93" t="s">
        <v>8976</v>
      </c>
      <c r="I324" s="93" t="s">
        <v>23890</v>
      </c>
      <c r="J324" s="93" t="s">
        <v>20932</v>
      </c>
      <c r="K324" s="93" t="s">
        <v>9421</v>
      </c>
      <c r="L324" s="14">
        <f>AND(vyberHrace&lt;&gt;"",ISNUMBER(SEARCH(vyberHrace,$B324)))</f>
      </c>
      <c r="M324" s="14">
        <f>AND($I324=MID(kododd,1,2),$J324=MID(kododd,3,3))</f>
      </c>
      <c r="N324" s="14">
        <f>IF(ISNUMBER($O324),CONCATENATE(INDEX(RokNar,$O324)," ",INDEX(Jmeno,$O324)," ",INDEX(Ev_c_LOK,$O324)),"")</f>
      </c>
      <c r="O324" s="14">
        <f>MATCH(true,INDEX(ihraci,$O323+1):ehraci,0)+$O323</f>
      </c>
    </row>
    <row r="325">
      <c r="A325" s="95">
        <v>12362</v>
      </c>
      <c r="B325" s="93" t="s">
        <v>11641</v>
      </c>
      <c r="C325" s="93" t="s">
        <v>1418</v>
      </c>
      <c r="D325" s="95">
        <v>1726</v>
      </c>
      <c r="E325" s="95">
        <v>1802</v>
      </c>
      <c r="F325" s="95">
        <v>302716</v>
      </c>
      <c r="G325" s="95">
        <v>0</v>
      </c>
      <c r="H325" s="93" t="s">
        <v>8976</v>
      </c>
      <c r="I325" s="93" t="s">
        <v>23890</v>
      </c>
      <c r="J325" s="93" t="s">
        <v>20932</v>
      </c>
      <c r="K325" s="93" t="s">
        <v>9421</v>
      </c>
      <c r="L325" s="14">
        <f>AND(vyberHrace&lt;&gt;"",ISNUMBER(SEARCH(vyberHrace,$B325)))</f>
      </c>
      <c r="M325" s="14">
        <f>AND($I325=MID(kododd,1,2),$J325=MID(kododd,3,3))</f>
      </c>
      <c r="N325" s="14">
        <f>IF(ISNUMBER($O325),CONCATENATE(INDEX(RokNar,$O325)," ",INDEX(Jmeno,$O325)," ",INDEX(Ev_c_LOK,$O325)),"")</f>
      </c>
      <c r="O325" s="14">
        <f>MATCH(true,INDEX(ihraci,$O324+1):ehraci,0)+$O324</f>
      </c>
    </row>
    <row r="326">
      <c r="A326" s="95">
        <v>55811</v>
      </c>
      <c r="B326" s="93" t="s">
        <v>21599</v>
      </c>
      <c r="C326" s="93" t="s">
        <v>1411</v>
      </c>
      <c r="D326" s="95">
        <v>1319</v>
      </c>
      <c r="E326" s="95">
        <v>1438</v>
      </c>
      <c r="F326" s="95">
        <v>23765372</v>
      </c>
      <c r="G326" s="95">
        <v>250</v>
      </c>
      <c r="H326" s="93" t="s">
        <v>8976</v>
      </c>
      <c r="I326" s="93" t="s">
        <v>23890</v>
      </c>
      <c r="J326" s="93" t="s">
        <v>21011</v>
      </c>
      <c r="K326" s="93" t="s">
        <v>1494</v>
      </c>
      <c r="L326" s="14">
        <f>AND(vyberHrace&lt;&gt;"",ISNUMBER(SEARCH(vyberHrace,$B326)))</f>
      </c>
      <c r="M326" s="14">
        <f>AND($I326=MID(kododd,1,2),$J326=MID(kododd,3,3))</f>
      </c>
      <c r="N326" s="14">
        <f>IF(ISNUMBER($O326),CONCATENATE(INDEX(RokNar,$O326)," ",INDEX(Jmeno,$O326)," ",INDEX(Ev_c_LOK,$O326)),"")</f>
      </c>
      <c r="O326" s="14">
        <f>MATCH(true,INDEX(ihraci,$O325+1):ehraci,0)+$O325</f>
      </c>
    </row>
    <row r="327">
      <c r="A327" s="95">
        <v>60338</v>
      </c>
      <c r="B327" s="93" t="s">
        <v>26792</v>
      </c>
      <c r="C327" s="93" t="s">
        <v>1450</v>
      </c>
      <c r="G327" s="95">
        <v>0</v>
      </c>
      <c r="H327" s="93" t="s">
        <v>8976</v>
      </c>
      <c r="I327" s="93" t="s">
        <v>23890</v>
      </c>
      <c r="J327" s="93" t="s">
        <v>20843</v>
      </c>
      <c r="K327" s="93" t="s">
        <v>19862</v>
      </c>
      <c r="L327" s="14">
        <f>AND(vyberHrace&lt;&gt;"",ISNUMBER(SEARCH(vyberHrace,$B327)))</f>
      </c>
      <c r="M327" s="14">
        <f>AND($I327=MID(kododd,1,2),$J327=MID(kododd,3,3))</f>
      </c>
      <c r="N327" s="14">
        <f>IF(ISNUMBER($O327),CONCATENATE(INDEX(RokNar,$O327)," ",INDEX(Jmeno,$O327)," ",INDEX(Ev_c_LOK,$O327)),"")</f>
      </c>
      <c r="O327" s="14">
        <f>MATCH(true,INDEX(ihraci,$O326+1):ehraci,0)+$O326</f>
      </c>
    </row>
    <row r="328">
      <c r="A328" s="95">
        <v>60626</v>
      </c>
      <c r="B328" s="93" t="s">
        <v>26955</v>
      </c>
      <c r="C328" s="93" t="s">
        <v>1461</v>
      </c>
      <c r="G328" s="95">
        <v>0</v>
      </c>
      <c r="H328" s="93" t="s">
        <v>8976</v>
      </c>
      <c r="I328" s="93" t="s">
        <v>23890</v>
      </c>
      <c r="J328" s="93" t="s">
        <v>23412</v>
      </c>
      <c r="K328" s="93" t="s">
        <v>21357</v>
      </c>
      <c r="L328" s="14">
        <f>AND(vyberHrace&lt;&gt;"",ISNUMBER(SEARCH(vyberHrace,$B328)))</f>
      </c>
      <c r="M328" s="14">
        <f>AND($I328=MID(kododd,1,2),$J328=MID(kododd,3,3))</f>
      </c>
      <c r="N328" s="14">
        <f>IF(ISNUMBER($O328),CONCATENATE(INDEX(RokNar,$O328)," ",INDEX(Jmeno,$O328)," ",INDEX(Ev_c_LOK,$O328)),"")</f>
      </c>
      <c r="O328" s="14">
        <f>MATCH(true,INDEX(ihraci,$O327+1):ehraci,0)+$O327</f>
      </c>
    </row>
    <row r="329">
      <c r="A329" s="95">
        <v>34484</v>
      </c>
      <c r="B329" s="93" t="s">
        <v>15086</v>
      </c>
      <c r="C329" s="93" t="s">
        <v>1437</v>
      </c>
      <c r="D329" s="95">
        <v>1590</v>
      </c>
      <c r="F329" s="95">
        <v>359270</v>
      </c>
      <c r="G329" s="95">
        <v>0</v>
      </c>
      <c r="H329" s="93" t="s">
        <v>8976</v>
      </c>
      <c r="I329" s="93" t="s">
        <v>23890</v>
      </c>
      <c r="J329" s="93" t="s">
        <v>20932</v>
      </c>
      <c r="K329" s="93" t="s">
        <v>9421</v>
      </c>
      <c r="L329" s="14">
        <f>AND(vyberHrace&lt;&gt;"",ISNUMBER(SEARCH(vyberHrace,$B329)))</f>
      </c>
      <c r="M329" s="14">
        <f>AND($I329=MID(kododd,1,2),$J329=MID(kododd,3,3))</f>
      </c>
      <c r="N329" s="14">
        <f>IF(ISNUMBER($O329),CONCATENATE(INDEX(RokNar,$O329)," ",INDEX(Jmeno,$O329)," ",INDEX(Ev_c_LOK,$O329)),"")</f>
      </c>
      <c r="O329" s="14">
        <f>MATCH(true,INDEX(ihraci,$O328+1):ehraci,0)+$O328</f>
      </c>
    </row>
    <row r="330">
      <c r="A330" s="95">
        <v>18285</v>
      </c>
      <c r="B330" s="93" t="s">
        <v>16227</v>
      </c>
      <c r="C330" s="93" t="s">
        <v>1475</v>
      </c>
      <c r="D330" s="95">
        <v>1865</v>
      </c>
      <c r="E330" s="95">
        <v>1898</v>
      </c>
      <c r="F330" s="95">
        <v>342653</v>
      </c>
      <c r="G330" s="95">
        <v>0</v>
      </c>
      <c r="H330" s="93" t="s">
        <v>8976</v>
      </c>
      <c r="I330" s="93" t="s">
        <v>23890</v>
      </c>
      <c r="J330" s="93" t="s">
        <v>20918</v>
      </c>
      <c r="K330" s="93" t="s">
        <v>19880</v>
      </c>
      <c r="L330" s="14">
        <f>AND(vyberHrace&lt;&gt;"",ISNUMBER(SEARCH(vyberHrace,$B330)))</f>
      </c>
      <c r="M330" s="14">
        <f>AND($I330=MID(kododd,1,2),$J330=MID(kododd,3,3))</f>
      </c>
      <c r="N330" s="14">
        <f>IF(ISNUMBER($O330),CONCATENATE(INDEX(RokNar,$O330)," ",INDEX(Jmeno,$O330)," ",INDEX(Ev_c_LOK,$O330)),"")</f>
      </c>
      <c r="O330" s="14">
        <f>MATCH(true,INDEX(ihraci,$O329+1):ehraci,0)+$O329</f>
      </c>
    </row>
    <row r="331">
      <c r="A331" s="95">
        <v>40905</v>
      </c>
      <c r="B331" s="93" t="s">
        <v>11812</v>
      </c>
      <c r="C331" s="93" t="s">
        <v>1442</v>
      </c>
      <c r="D331" s="95">
        <v>1776</v>
      </c>
      <c r="E331" s="95">
        <v>1867</v>
      </c>
      <c r="F331" s="95">
        <v>23708301</v>
      </c>
      <c r="G331" s="95">
        <v>250</v>
      </c>
      <c r="H331" s="93" t="s">
        <v>8976</v>
      </c>
      <c r="I331" s="93" t="s">
        <v>23890</v>
      </c>
      <c r="J331" s="93" t="s">
        <v>20881</v>
      </c>
      <c r="K331" s="93" t="s">
        <v>26140</v>
      </c>
      <c r="L331" s="14">
        <f>AND(vyberHrace&lt;&gt;"",ISNUMBER(SEARCH(vyberHrace,$B331)))</f>
      </c>
      <c r="M331" s="14">
        <f>AND($I331=MID(kododd,1,2),$J331=MID(kododd,3,3))</f>
      </c>
      <c r="N331" s="14">
        <f>IF(ISNUMBER($O331),CONCATENATE(INDEX(RokNar,$O331)," ",INDEX(Jmeno,$O331)," ",INDEX(Ev_c_LOK,$O331)),"")</f>
      </c>
      <c r="O331" s="14">
        <f>MATCH(true,INDEX(ihraci,$O330+1):ehraci,0)+$O330</f>
      </c>
    </row>
    <row r="332">
      <c r="A332" s="95">
        <v>63165</v>
      </c>
      <c r="B332" s="93" t="s">
        <v>10421</v>
      </c>
      <c r="C332" s="93" t="s">
        <v>1405</v>
      </c>
      <c r="D332" s="95">
        <v>1005</v>
      </c>
      <c r="E332" s="95">
        <v>1466</v>
      </c>
      <c r="F332" s="95">
        <v>23767693</v>
      </c>
      <c r="G332" s="95">
        <v>250</v>
      </c>
      <c r="H332" s="93" t="s">
        <v>8976</v>
      </c>
      <c r="I332" s="93" t="s">
        <v>23890</v>
      </c>
      <c r="J332" s="93" t="s">
        <v>21011</v>
      </c>
      <c r="K332" s="93" t="s">
        <v>1494</v>
      </c>
      <c r="L332" s="14">
        <f>AND(vyberHrace&lt;&gt;"",ISNUMBER(SEARCH(vyberHrace,$B332)))</f>
      </c>
      <c r="M332" s="14">
        <f>AND($I332=MID(kododd,1,2),$J332=MID(kododd,3,3))</f>
      </c>
      <c r="N332" s="14">
        <f>IF(ISNUMBER($O332),CONCATENATE(INDEX(RokNar,$O332)," ",INDEX(Jmeno,$O332)," ",INDEX(Ev_c_LOK,$O332)),"")</f>
      </c>
      <c r="O332" s="14">
        <f>MATCH(true,INDEX(ihraci,$O331+1):ehraci,0)+$O331</f>
      </c>
    </row>
    <row r="333">
      <c r="A333" s="95">
        <v>55535</v>
      </c>
      <c r="B333" s="93" t="s">
        <v>21459</v>
      </c>
      <c r="C333" s="93" t="s">
        <v>1450</v>
      </c>
      <c r="G333" s="95">
        <v>0</v>
      </c>
      <c r="H333" s="93" t="s">
        <v>8976</v>
      </c>
      <c r="I333" s="93" t="s">
        <v>23890</v>
      </c>
      <c r="J333" s="93" t="s">
        <v>21009</v>
      </c>
      <c r="K333" s="93" t="s">
        <v>15049</v>
      </c>
      <c r="L333" s="14">
        <f>AND(vyberHrace&lt;&gt;"",ISNUMBER(SEARCH(vyberHrace,$B333)))</f>
      </c>
      <c r="M333" s="14">
        <f>AND($I333=MID(kododd,1,2),$J333=MID(kododd,3,3))</f>
      </c>
      <c r="N333" s="14">
        <f>IF(ISNUMBER($O333),CONCATENATE(INDEX(RokNar,$O333)," ",INDEX(Jmeno,$O333)," ",INDEX(Ev_c_LOK,$O333)),"")</f>
      </c>
      <c r="O333" s="14">
        <f>MATCH(true,INDEX(ihraci,$O332+1):ehraci,0)+$O332</f>
      </c>
    </row>
    <row r="334">
      <c r="A334" s="95">
        <v>53872</v>
      </c>
      <c r="B334" s="93" t="s">
        <v>2428</v>
      </c>
      <c r="C334" s="93" t="s">
        <v>1411</v>
      </c>
      <c r="D334" s="95">
        <v>1619</v>
      </c>
      <c r="E334" s="95">
        <v>1740</v>
      </c>
      <c r="F334" s="95">
        <v>23754559</v>
      </c>
      <c r="G334" s="95">
        <v>250</v>
      </c>
      <c r="H334" s="93" t="s">
        <v>8976</v>
      </c>
      <c r="I334" s="93" t="s">
        <v>23890</v>
      </c>
      <c r="J334" s="93" t="s">
        <v>20843</v>
      </c>
      <c r="K334" s="93" t="s">
        <v>19862</v>
      </c>
      <c r="L334" s="14">
        <f>AND(vyberHrace&lt;&gt;"",ISNUMBER(SEARCH(vyberHrace,$B334)))</f>
      </c>
      <c r="M334" s="14">
        <f>AND($I334=MID(kododd,1,2),$J334=MID(kododd,3,3))</f>
      </c>
      <c r="N334" s="14">
        <f>IF(ISNUMBER($O334),CONCATENATE(INDEX(RokNar,$O334)," ",INDEX(Jmeno,$O334)," ",INDEX(Ev_c_LOK,$O334)),"")</f>
      </c>
      <c r="O334" s="14">
        <f>MATCH(true,INDEX(ihraci,$O333+1):ehraci,0)+$O333</f>
      </c>
    </row>
    <row r="335">
      <c r="A335" s="95">
        <v>1752</v>
      </c>
      <c r="B335" s="93" t="s">
        <v>11560</v>
      </c>
      <c r="C335" s="93" t="s">
        <v>1435</v>
      </c>
      <c r="D335" s="95">
        <v>1738</v>
      </c>
      <c r="E335" s="95">
        <v>1846</v>
      </c>
      <c r="F335" s="95">
        <v>353850</v>
      </c>
      <c r="G335" s="95">
        <v>250</v>
      </c>
      <c r="H335" s="93" t="s">
        <v>8976</v>
      </c>
      <c r="I335" s="93" t="s">
        <v>23890</v>
      </c>
      <c r="J335" s="93" t="s">
        <v>20913</v>
      </c>
      <c r="K335" s="93" t="s">
        <v>15044</v>
      </c>
      <c r="L335" s="14">
        <f>AND(vyberHrace&lt;&gt;"",ISNUMBER(SEARCH(vyberHrace,$B335)))</f>
      </c>
      <c r="M335" s="14">
        <f>AND($I335=MID(kododd,1,2),$J335=MID(kododd,3,3))</f>
      </c>
      <c r="N335" s="14">
        <f>IF(ISNUMBER($O335),CONCATENATE(INDEX(RokNar,$O335)," ",INDEX(Jmeno,$O335)," ",INDEX(Ev_c_LOK,$O335)),"")</f>
      </c>
      <c r="O335" s="14">
        <f>MATCH(true,INDEX(ihraci,$O334+1):ehraci,0)+$O334</f>
      </c>
    </row>
    <row r="336">
      <c r="A336" s="95">
        <v>53099</v>
      </c>
      <c r="B336" s="93" t="s">
        <v>19978</v>
      </c>
      <c r="C336" s="93" t="s">
        <v>1412</v>
      </c>
      <c r="D336" s="95">
        <v>1715</v>
      </c>
      <c r="E336" s="95">
        <v>1796</v>
      </c>
      <c r="F336" s="95">
        <v>23746165</v>
      </c>
      <c r="G336" s="95">
        <v>250</v>
      </c>
      <c r="H336" s="93" t="s">
        <v>8976</v>
      </c>
      <c r="I336" s="93" t="s">
        <v>23890</v>
      </c>
      <c r="J336" s="93" t="s">
        <v>20843</v>
      </c>
      <c r="K336" s="93" t="s">
        <v>19862</v>
      </c>
      <c r="L336" s="14">
        <f>AND(vyberHrace&lt;&gt;"",ISNUMBER(SEARCH(vyberHrace,$B336)))</f>
      </c>
      <c r="M336" s="14">
        <f>AND($I336=MID(kododd,1,2),$J336=MID(kododd,3,3))</f>
      </c>
      <c r="N336" s="14">
        <f>IF(ISNUMBER($O336),CONCATENATE(INDEX(RokNar,$O336)," ",INDEX(Jmeno,$O336)," ",INDEX(Ev_c_LOK,$O336)),"")</f>
      </c>
      <c r="O336" s="14">
        <f>MATCH(true,INDEX(ihraci,$O335+1):ehraci,0)+$O335</f>
      </c>
    </row>
    <row r="337">
      <c r="A337" s="95">
        <v>56774</v>
      </c>
      <c r="B337" s="93" t="s">
        <v>21386</v>
      </c>
      <c r="C337" s="93" t="s">
        <v>1420</v>
      </c>
      <c r="F337" s="95">
        <v>23788950</v>
      </c>
      <c r="G337" s="95">
        <v>250</v>
      </c>
      <c r="H337" s="93" t="s">
        <v>8976</v>
      </c>
      <c r="I337" s="93" t="s">
        <v>23890</v>
      </c>
      <c r="J337" s="93" t="s">
        <v>20843</v>
      </c>
      <c r="K337" s="93" t="s">
        <v>19862</v>
      </c>
      <c r="L337" s="14">
        <f>AND(vyberHrace&lt;&gt;"",ISNUMBER(SEARCH(vyberHrace,$B337)))</f>
      </c>
      <c r="M337" s="14">
        <f>AND($I337=MID(kododd,1,2),$J337=MID(kododd,3,3))</f>
      </c>
      <c r="N337" s="14">
        <f>IF(ISNUMBER($O337),CONCATENATE(INDEX(RokNar,$O337)," ",INDEX(Jmeno,$O337)," ",INDEX(Ev_c_LOK,$O337)),"")</f>
      </c>
      <c r="O337" s="14">
        <f>MATCH(true,INDEX(ihraci,$O336+1):ehraci,0)+$O336</f>
      </c>
    </row>
    <row r="338">
      <c r="A338" s="95">
        <v>60840</v>
      </c>
      <c r="B338" s="93" t="s">
        <v>27226</v>
      </c>
      <c r="C338" s="93" t="s">
        <v>1406</v>
      </c>
      <c r="F338" s="95">
        <v>23787732</v>
      </c>
      <c r="G338" s="95">
        <v>250</v>
      </c>
      <c r="H338" s="93" t="s">
        <v>8976</v>
      </c>
      <c r="I338" s="93" t="s">
        <v>23890</v>
      </c>
      <c r="J338" s="93" t="s">
        <v>21011</v>
      </c>
      <c r="K338" s="93" t="s">
        <v>1494</v>
      </c>
      <c r="L338" s="14">
        <f>AND(vyberHrace&lt;&gt;"",ISNUMBER(SEARCH(vyberHrace,$B338)))</f>
      </c>
      <c r="M338" s="14">
        <f>AND($I338=MID(kododd,1,2),$J338=MID(kododd,3,3))</f>
      </c>
      <c r="N338" s="14">
        <f>IF(ISNUMBER($O338),CONCATENATE(INDEX(RokNar,$O338)," ",INDEX(Jmeno,$O338)," ",INDEX(Ev_c_LOK,$O338)),"")</f>
      </c>
      <c r="O338" s="14">
        <f>MATCH(true,INDEX(ihraci,$O337+1):ehraci,0)+$O337</f>
      </c>
    </row>
    <row r="339">
      <c r="A339" s="95">
        <v>49409</v>
      </c>
      <c r="B339" s="93" t="s">
        <v>19742</v>
      </c>
      <c r="C339" s="93" t="s">
        <v>1410</v>
      </c>
      <c r="G339" s="95">
        <v>250</v>
      </c>
      <c r="H339" s="93" t="s">
        <v>8976</v>
      </c>
      <c r="I339" s="93" t="s">
        <v>23890</v>
      </c>
      <c r="J339" s="93" t="s">
        <v>20897</v>
      </c>
      <c r="K339" s="93" t="s">
        <v>9426</v>
      </c>
      <c r="L339" s="14">
        <f>AND(vyberHrace&lt;&gt;"",ISNUMBER(SEARCH(vyberHrace,$B339)))</f>
      </c>
      <c r="M339" s="14">
        <f>AND($I339=MID(kododd,1,2),$J339=MID(kododd,3,3))</f>
      </c>
      <c r="N339" s="14">
        <f>IF(ISNUMBER($O339),CONCATENATE(INDEX(RokNar,$O339)," ",INDEX(Jmeno,$O339)," ",INDEX(Ev_c_LOK,$O339)),"")</f>
      </c>
      <c r="O339" s="14">
        <f>MATCH(true,INDEX(ihraci,$O338+1):ehraci,0)+$O338</f>
      </c>
    </row>
    <row r="340">
      <c r="A340" s="95">
        <v>53841</v>
      </c>
      <c r="B340" s="93" t="s">
        <v>2071</v>
      </c>
      <c r="C340" s="93" t="s">
        <v>1459</v>
      </c>
      <c r="D340" s="95">
        <v>1341</v>
      </c>
      <c r="E340" s="95">
        <v>1489</v>
      </c>
      <c r="F340" s="95">
        <v>23763809</v>
      </c>
      <c r="G340" s="95">
        <v>250</v>
      </c>
      <c r="H340" s="93" t="s">
        <v>8976</v>
      </c>
      <c r="I340" s="93" t="s">
        <v>23890</v>
      </c>
      <c r="J340" s="93" t="s">
        <v>20887</v>
      </c>
      <c r="K340" s="93" t="s">
        <v>9423</v>
      </c>
      <c r="L340" s="14">
        <f>AND(vyberHrace&lt;&gt;"",ISNUMBER(SEARCH(vyberHrace,$B340)))</f>
      </c>
      <c r="M340" s="14">
        <f>AND($I340=MID(kododd,1,2),$J340=MID(kododd,3,3))</f>
      </c>
      <c r="N340" s="14">
        <f>IF(ISNUMBER($O340),CONCATENATE(INDEX(RokNar,$O340)," ",INDEX(Jmeno,$O340)," ",INDEX(Ev_c_LOK,$O340)),"")</f>
      </c>
      <c r="O340" s="14">
        <f>MATCH(true,INDEX(ihraci,$O339+1):ehraci,0)+$O339</f>
      </c>
    </row>
    <row r="341">
      <c r="A341" s="95">
        <v>51602</v>
      </c>
      <c r="B341" s="93" t="s">
        <v>8</v>
      </c>
      <c r="C341" s="93" t="s">
        <v>1422</v>
      </c>
      <c r="D341" s="95">
        <v>1647</v>
      </c>
      <c r="E341" s="95">
        <v>1721</v>
      </c>
      <c r="F341" s="95">
        <v>23739380</v>
      </c>
      <c r="G341" s="95">
        <v>250</v>
      </c>
      <c r="H341" s="93" t="s">
        <v>8976</v>
      </c>
      <c r="I341" s="93" t="s">
        <v>23890</v>
      </c>
      <c r="J341" s="93" t="s">
        <v>21011</v>
      </c>
      <c r="K341" s="93" t="s">
        <v>1494</v>
      </c>
      <c r="L341" s="14">
        <f>AND(vyberHrace&lt;&gt;"",ISNUMBER(SEARCH(vyberHrace,$B341)))</f>
      </c>
      <c r="M341" s="14">
        <f>AND($I341=MID(kododd,1,2),$J341=MID(kododd,3,3))</f>
      </c>
      <c r="N341" s="14">
        <f>IF(ISNUMBER($O341),CONCATENATE(INDEX(RokNar,$O341)," ",INDEX(Jmeno,$O341)," ",INDEX(Ev_c_LOK,$O341)),"")</f>
      </c>
      <c r="O341" s="14">
        <f>MATCH(true,INDEX(ihraci,$O340+1):ehraci,0)+$O340</f>
      </c>
    </row>
    <row r="342">
      <c r="A342" s="95">
        <v>10376</v>
      </c>
      <c r="B342" s="93" t="s">
        <v>21166</v>
      </c>
      <c r="C342" s="93" t="s">
        <v>1442</v>
      </c>
      <c r="D342" s="95">
        <v>1940</v>
      </c>
      <c r="E342" s="95">
        <v>1952</v>
      </c>
      <c r="F342" s="95">
        <v>317772</v>
      </c>
      <c r="G342" s="95">
        <v>250</v>
      </c>
      <c r="H342" s="93" t="s">
        <v>8976</v>
      </c>
      <c r="I342" s="93" t="s">
        <v>23890</v>
      </c>
      <c r="J342" s="93" t="s">
        <v>20887</v>
      </c>
      <c r="K342" s="93" t="s">
        <v>9423</v>
      </c>
      <c r="L342" s="14">
        <f>AND(vyberHrace&lt;&gt;"",ISNUMBER(SEARCH(vyberHrace,$B342)))</f>
      </c>
      <c r="M342" s="14">
        <f>AND($I342=MID(kododd,1,2),$J342=MID(kododd,3,3))</f>
      </c>
      <c r="N342" s="14">
        <f>IF(ISNUMBER($O342),CONCATENATE(INDEX(RokNar,$O342)," ",INDEX(Jmeno,$O342)," ",INDEX(Ev_c_LOK,$O342)),"")</f>
      </c>
      <c r="O342" s="14">
        <f>MATCH(true,INDEX(ihraci,$O341+1):ehraci,0)+$O341</f>
      </c>
    </row>
    <row r="343">
      <c r="A343" s="95">
        <v>1963</v>
      </c>
      <c r="B343" s="93" t="s">
        <v>11572</v>
      </c>
      <c r="C343" s="93" t="s">
        <v>1427</v>
      </c>
      <c r="D343" s="95">
        <v>1700</v>
      </c>
      <c r="E343" s="95">
        <v>1772</v>
      </c>
      <c r="F343" s="95">
        <v>312444</v>
      </c>
      <c r="G343" s="95">
        <v>250</v>
      </c>
      <c r="H343" s="93" t="s">
        <v>8976</v>
      </c>
      <c r="I343" s="93" t="s">
        <v>23890</v>
      </c>
      <c r="J343" s="93" t="s">
        <v>20874</v>
      </c>
      <c r="K343" s="93" t="s">
        <v>1849</v>
      </c>
      <c r="L343" s="14">
        <f>AND(vyberHrace&lt;&gt;"",ISNUMBER(SEARCH(vyberHrace,$B343)))</f>
      </c>
      <c r="M343" s="14">
        <f>AND($I343=MID(kododd,1,2),$J343=MID(kododd,3,3))</f>
      </c>
      <c r="N343" s="14">
        <f>IF(ISNUMBER($O343),CONCATENATE(INDEX(RokNar,$O343)," ",INDEX(Jmeno,$O343)," ",INDEX(Ev_c_LOK,$O343)),"")</f>
      </c>
      <c r="O343" s="14">
        <f>MATCH(true,INDEX(ihraci,$O342+1):ehraci,0)+$O342</f>
      </c>
    </row>
    <row r="344">
      <c r="A344" s="95">
        <v>8161</v>
      </c>
      <c r="B344" s="93" t="s">
        <v>13874</v>
      </c>
      <c r="C344" s="93" t="s">
        <v>1442</v>
      </c>
      <c r="D344" s="95">
        <v>1664</v>
      </c>
      <c r="F344" s="95">
        <v>23708379</v>
      </c>
      <c r="G344" s="95">
        <v>0</v>
      </c>
      <c r="H344" s="93" t="s">
        <v>8976</v>
      </c>
      <c r="I344" s="93" t="s">
        <v>23890</v>
      </c>
      <c r="J344" s="93" t="s">
        <v>20897</v>
      </c>
      <c r="K344" s="93" t="s">
        <v>9426</v>
      </c>
      <c r="L344" s="14">
        <f>AND(vyberHrace&lt;&gt;"",ISNUMBER(SEARCH(vyberHrace,$B344)))</f>
      </c>
      <c r="M344" s="14">
        <f>AND($I344=MID(kododd,1,2),$J344=MID(kododd,3,3))</f>
      </c>
      <c r="N344" s="14">
        <f>IF(ISNUMBER($O344),CONCATENATE(INDEX(RokNar,$O344)," ",INDEX(Jmeno,$O344)," ",INDEX(Ev_c_LOK,$O344)),"")</f>
      </c>
      <c r="O344" s="14">
        <f>MATCH(true,INDEX(ihraci,$O343+1):ehraci,0)+$O343</f>
      </c>
    </row>
    <row r="345">
      <c r="A345" s="95">
        <v>63195</v>
      </c>
      <c r="B345" s="93" t="s">
        <v>28603</v>
      </c>
      <c r="C345" s="93" t="s">
        <v>1411</v>
      </c>
      <c r="F345" s="95">
        <v>571001859</v>
      </c>
      <c r="G345" s="95">
        <v>250</v>
      </c>
      <c r="H345" s="93" t="s">
        <v>8976</v>
      </c>
      <c r="I345" s="93" t="s">
        <v>23890</v>
      </c>
      <c r="J345" s="93" t="s">
        <v>20927</v>
      </c>
      <c r="K345" s="93" t="s">
        <v>1493</v>
      </c>
      <c r="L345" s="14">
        <f>AND(vyberHrace&lt;&gt;"",ISNUMBER(SEARCH(vyberHrace,$B345)))</f>
      </c>
      <c r="M345" s="14">
        <f>AND($I345=MID(kododd,1,2),$J345=MID(kododd,3,3))</f>
      </c>
      <c r="N345" s="14">
        <f>IF(ISNUMBER($O345),CONCATENATE(INDEX(RokNar,$O345)," ",INDEX(Jmeno,$O345)," ",INDEX(Ev_c_LOK,$O345)),"")</f>
      </c>
      <c r="O345" s="14">
        <f>MATCH(true,INDEX(ihraci,$O344+1):ehraci,0)+$O344</f>
      </c>
    </row>
    <row r="346">
      <c r="A346" s="95">
        <v>37046</v>
      </c>
      <c r="B346" s="93" t="s">
        <v>17788</v>
      </c>
      <c r="C346" s="93" t="s">
        <v>1437</v>
      </c>
      <c r="D346" s="95">
        <v>1292</v>
      </c>
      <c r="G346" s="95">
        <v>0</v>
      </c>
      <c r="H346" s="93" t="s">
        <v>8976</v>
      </c>
      <c r="I346" s="93" t="s">
        <v>23890</v>
      </c>
      <c r="J346" s="93" t="s">
        <v>20874</v>
      </c>
      <c r="K346" s="93" t="s">
        <v>1849</v>
      </c>
      <c r="L346" s="14">
        <f>AND(vyberHrace&lt;&gt;"",ISNUMBER(SEARCH(vyberHrace,$B346)))</f>
      </c>
      <c r="M346" s="14">
        <f>AND($I346=MID(kododd,1,2),$J346=MID(kododd,3,3))</f>
      </c>
      <c r="N346" s="14">
        <f>IF(ISNUMBER($O346),CONCATENATE(INDEX(RokNar,$O346)," ",INDEX(Jmeno,$O346)," ",INDEX(Ev_c_LOK,$O346)),"")</f>
      </c>
      <c r="O346" s="14">
        <f>MATCH(true,INDEX(ihraci,$O345+1):ehraci,0)+$O345</f>
      </c>
    </row>
    <row r="347">
      <c r="A347" s="95">
        <v>41903</v>
      </c>
      <c r="B347" s="93" t="s">
        <v>11610</v>
      </c>
      <c r="C347" s="93" t="s">
        <v>1415</v>
      </c>
      <c r="D347" s="95">
        <v>1253</v>
      </c>
      <c r="F347" s="95">
        <v>23707941</v>
      </c>
      <c r="G347" s="95">
        <v>0</v>
      </c>
      <c r="H347" s="93" t="s">
        <v>8976</v>
      </c>
      <c r="I347" s="93" t="s">
        <v>23890</v>
      </c>
      <c r="J347" s="93" t="s">
        <v>20932</v>
      </c>
      <c r="K347" s="93" t="s">
        <v>9421</v>
      </c>
      <c r="L347" s="14">
        <f>AND(vyberHrace&lt;&gt;"",ISNUMBER(SEARCH(vyberHrace,$B347)))</f>
      </c>
      <c r="M347" s="14">
        <f>AND($I347=MID(kododd,1,2),$J347=MID(kododd,3,3))</f>
      </c>
      <c r="N347" s="14">
        <f>IF(ISNUMBER($O347),CONCATENATE(INDEX(RokNar,$O347)," ",INDEX(Jmeno,$O347)," ",INDEX(Ev_c_LOK,$O347)),"")</f>
      </c>
      <c r="O347" s="14">
        <f>MATCH(true,INDEX(ihraci,$O346+1):ehraci,0)+$O346</f>
      </c>
    </row>
    <row r="348">
      <c r="A348" s="95">
        <v>57219</v>
      </c>
      <c r="B348" s="93" t="s">
        <v>21538</v>
      </c>
      <c r="C348" s="93" t="s">
        <v>3255</v>
      </c>
      <c r="D348" s="95">
        <v>1746</v>
      </c>
      <c r="E348" s="95">
        <v>1838</v>
      </c>
      <c r="F348" s="95">
        <v>23768630</v>
      </c>
      <c r="G348" s="95">
        <v>250</v>
      </c>
      <c r="H348" s="93" t="s">
        <v>8976</v>
      </c>
      <c r="I348" s="93" t="s">
        <v>23890</v>
      </c>
      <c r="J348" s="93" t="s">
        <v>20860</v>
      </c>
      <c r="K348" s="93" t="s">
        <v>12768</v>
      </c>
      <c r="L348" s="14">
        <f>AND(vyberHrace&lt;&gt;"",ISNUMBER(SEARCH(vyberHrace,$B348)))</f>
      </c>
      <c r="M348" s="14">
        <f>AND($I348=MID(kododd,1,2),$J348=MID(kododd,3,3))</f>
      </c>
      <c r="N348" s="14">
        <f>IF(ISNUMBER($O348),CONCATENATE(INDEX(RokNar,$O348)," ",INDEX(Jmeno,$O348)," ",INDEX(Ev_c_LOK,$O348)),"")</f>
      </c>
      <c r="O348" s="14">
        <f>MATCH(true,INDEX(ihraci,$O347+1):ehraci,0)+$O347</f>
      </c>
    </row>
    <row r="349">
      <c r="A349" s="95">
        <v>49661</v>
      </c>
      <c r="B349" s="93" t="s">
        <v>12635</v>
      </c>
      <c r="C349" s="93" t="s">
        <v>1472</v>
      </c>
      <c r="D349" s="95">
        <v>1145</v>
      </c>
      <c r="G349" s="95">
        <v>250</v>
      </c>
      <c r="H349" s="93" t="s">
        <v>8976</v>
      </c>
      <c r="I349" s="93" t="s">
        <v>23890</v>
      </c>
      <c r="J349" s="93" t="s">
        <v>20895</v>
      </c>
      <c r="K349" s="93" t="s">
        <v>13982</v>
      </c>
      <c r="L349" s="14">
        <f>AND(vyberHrace&lt;&gt;"",ISNUMBER(SEARCH(vyberHrace,$B349)))</f>
      </c>
      <c r="M349" s="14">
        <f>AND($I349=MID(kododd,1,2),$J349=MID(kododd,3,3))</f>
      </c>
      <c r="N349" s="14">
        <f>IF(ISNUMBER($O349),CONCATENATE(INDEX(RokNar,$O349)," ",INDEX(Jmeno,$O349)," ",INDEX(Ev_c_LOK,$O349)),"")</f>
      </c>
      <c r="O349" s="14">
        <f>MATCH(true,INDEX(ihraci,$O348+1):ehraci,0)+$O348</f>
      </c>
    </row>
    <row r="350">
      <c r="A350" s="95">
        <v>58937</v>
      </c>
      <c r="B350" s="93" t="s">
        <v>25399</v>
      </c>
      <c r="C350" s="93" t="s">
        <v>1450</v>
      </c>
      <c r="E350" s="95">
        <v>1492</v>
      </c>
      <c r="F350" s="95">
        <v>23778822</v>
      </c>
      <c r="G350" s="95">
        <v>250</v>
      </c>
      <c r="H350" s="93" t="s">
        <v>8976</v>
      </c>
      <c r="I350" s="93" t="s">
        <v>23890</v>
      </c>
      <c r="J350" s="93" t="s">
        <v>21011</v>
      </c>
      <c r="K350" s="93" t="s">
        <v>1494</v>
      </c>
      <c r="L350" s="14">
        <f>AND(vyberHrace&lt;&gt;"",ISNUMBER(SEARCH(vyberHrace,$B350)))</f>
      </c>
      <c r="M350" s="14">
        <f>AND($I350=MID(kododd,1,2),$J350=MID(kododd,3,3))</f>
      </c>
      <c r="N350" s="14">
        <f>IF(ISNUMBER($O350),CONCATENATE(INDEX(RokNar,$O350)," ",INDEX(Jmeno,$O350)," ",INDEX(Ev_c_LOK,$O350)),"")</f>
      </c>
      <c r="O350" s="14">
        <f>MATCH(true,INDEX(ihraci,$O349+1):ehraci,0)+$O349</f>
      </c>
    </row>
    <row r="351">
      <c r="A351" s="95">
        <v>62084</v>
      </c>
      <c r="B351" s="93" t="s">
        <v>28285</v>
      </c>
      <c r="C351" s="93" t="s">
        <v>1486</v>
      </c>
      <c r="F351" s="95">
        <v>571002111</v>
      </c>
      <c r="G351" s="95">
        <v>250</v>
      </c>
      <c r="H351" s="93" t="s">
        <v>8976</v>
      </c>
      <c r="I351" s="93" t="s">
        <v>23890</v>
      </c>
      <c r="J351" s="93" t="s">
        <v>20843</v>
      </c>
      <c r="K351" s="93" t="s">
        <v>19862</v>
      </c>
      <c r="L351" s="14">
        <f>AND(vyberHrace&lt;&gt;"",ISNUMBER(SEARCH(vyberHrace,$B351)))</f>
      </c>
      <c r="M351" s="14">
        <f>AND($I351=MID(kododd,1,2),$J351=MID(kododd,3,3))</f>
      </c>
      <c r="N351" s="14">
        <f>IF(ISNUMBER($O351),CONCATENATE(INDEX(RokNar,$O351)," ",INDEX(Jmeno,$O351)," ",INDEX(Ev_c_LOK,$O351)),"")</f>
      </c>
      <c r="O351" s="14">
        <f>MATCH(true,INDEX(ihraci,$O350+1):ehraci,0)+$O350</f>
      </c>
    </row>
    <row r="352">
      <c r="A352" s="95">
        <v>51221</v>
      </c>
      <c r="B352" s="93" t="s">
        <v>4643</v>
      </c>
      <c r="C352" s="93" t="s">
        <v>1422</v>
      </c>
      <c r="G352" s="95">
        <v>0</v>
      </c>
      <c r="H352" s="93" t="s">
        <v>8976</v>
      </c>
      <c r="I352" s="93" t="s">
        <v>23890</v>
      </c>
      <c r="J352" s="93" t="s">
        <v>21009</v>
      </c>
      <c r="K352" s="93" t="s">
        <v>15049</v>
      </c>
      <c r="L352" s="14">
        <f>AND(vyberHrace&lt;&gt;"",ISNUMBER(SEARCH(vyberHrace,$B352)))</f>
      </c>
      <c r="M352" s="14">
        <f>AND($I352=MID(kododd,1,2),$J352=MID(kododd,3,3))</f>
      </c>
      <c r="N352" s="14">
        <f>IF(ISNUMBER($O352),CONCATENATE(INDEX(RokNar,$O352)," ",INDEX(Jmeno,$O352)," ",INDEX(Ev_c_LOK,$O352)),"")</f>
      </c>
      <c r="O352" s="14">
        <f>MATCH(true,INDEX(ihraci,$O351+1):ehraci,0)+$O351</f>
      </c>
    </row>
    <row r="353">
      <c r="A353" s="95">
        <v>57782</v>
      </c>
      <c r="B353" s="93" t="s">
        <v>24336</v>
      </c>
      <c r="C353" s="93" t="s">
        <v>1450</v>
      </c>
      <c r="G353" s="95">
        <v>0</v>
      </c>
      <c r="H353" s="93" t="s">
        <v>8976</v>
      </c>
      <c r="I353" s="93" t="s">
        <v>23890</v>
      </c>
      <c r="J353" s="93" t="s">
        <v>20860</v>
      </c>
      <c r="K353" s="93" t="s">
        <v>12768</v>
      </c>
      <c r="L353" s="14">
        <f>AND(vyberHrace&lt;&gt;"",ISNUMBER(SEARCH(vyberHrace,$B353)))</f>
      </c>
      <c r="M353" s="14">
        <f>AND($I353=MID(kododd,1,2),$J353=MID(kododd,3,3))</f>
      </c>
      <c r="N353" s="14">
        <f>IF(ISNUMBER($O353),CONCATENATE(INDEX(RokNar,$O353)," ",INDEX(Jmeno,$O353)," ",INDEX(Ev_c_LOK,$O353)),"")</f>
      </c>
      <c r="O353" s="14">
        <f>MATCH(true,INDEX(ihraci,$O352+1):ehraci,0)+$O352</f>
      </c>
    </row>
    <row r="354">
      <c r="A354" s="95">
        <v>57779</v>
      </c>
      <c r="B354" s="93" t="s">
        <v>24333</v>
      </c>
      <c r="C354" s="93" t="s">
        <v>1406</v>
      </c>
      <c r="G354" s="95">
        <v>0</v>
      </c>
      <c r="H354" s="93" t="s">
        <v>8976</v>
      </c>
      <c r="I354" s="93" t="s">
        <v>23890</v>
      </c>
      <c r="J354" s="93" t="s">
        <v>20860</v>
      </c>
      <c r="K354" s="93" t="s">
        <v>12768</v>
      </c>
      <c r="L354" s="14">
        <f>AND(vyberHrace&lt;&gt;"",ISNUMBER(SEARCH(vyberHrace,$B354)))</f>
      </c>
      <c r="M354" s="14">
        <f>AND($I354=MID(kododd,1,2),$J354=MID(kododd,3,3))</f>
      </c>
      <c r="N354" s="14">
        <f>IF(ISNUMBER($O354),CONCATENATE(INDEX(RokNar,$O354)," ",INDEX(Jmeno,$O354)," ",INDEX(Ev_c_LOK,$O354)),"")</f>
      </c>
      <c r="O354" s="14">
        <f>MATCH(true,INDEX(ihraci,$O353+1):ehraci,0)+$O353</f>
      </c>
    </row>
    <row r="355">
      <c r="A355" s="95">
        <v>59207</v>
      </c>
      <c r="B355" s="93" t="s">
        <v>4645</v>
      </c>
      <c r="C355" s="93" t="s">
        <v>1424</v>
      </c>
      <c r="G355" s="95">
        <v>250</v>
      </c>
      <c r="H355" s="93" t="s">
        <v>8976</v>
      </c>
      <c r="I355" s="93" t="s">
        <v>23890</v>
      </c>
      <c r="J355" s="93" t="s">
        <v>20918</v>
      </c>
      <c r="K355" s="93" t="s">
        <v>19880</v>
      </c>
      <c r="L355" s="14">
        <f>AND(vyberHrace&lt;&gt;"",ISNUMBER(SEARCH(vyberHrace,$B355)))</f>
      </c>
      <c r="M355" s="14">
        <f>AND($I355=MID(kododd,1,2),$J355=MID(kododd,3,3))</f>
      </c>
      <c r="N355" s="14">
        <f>IF(ISNUMBER($O355),CONCATENATE(INDEX(RokNar,$O355)," ",INDEX(Jmeno,$O355)," ",INDEX(Ev_c_LOK,$O355)),"")</f>
      </c>
      <c r="O355" s="14">
        <f>MATCH(true,INDEX(ihraci,$O354+1):ehraci,0)+$O354</f>
      </c>
    </row>
    <row r="356">
      <c r="A356" s="95">
        <v>14481</v>
      </c>
      <c r="B356" s="93" t="s">
        <v>11766</v>
      </c>
      <c r="C356" s="93" t="s">
        <v>1436</v>
      </c>
      <c r="D356" s="95">
        <v>2060</v>
      </c>
      <c r="E356" s="95">
        <v>2045</v>
      </c>
      <c r="F356" s="95">
        <v>323683</v>
      </c>
      <c r="G356" s="95">
        <v>0</v>
      </c>
      <c r="H356" s="93" t="s">
        <v>8976</v>
      </c>
      <c r="I356" s="93" t="s">
        <v>23890</v>
      </c>
      <c r="J356" s="93" t="s">
        <v>20858</v>
      </c>
      <c r="K356" s="93" t="s">
        <v>20407</v>
      </c>
      <c r="L356" s="14">
        <f>AND(vyberHrace&lt;&gt;"",ISNUMBER(SEARCH(vyberHrace,$B356)))</f>
      </c>
      <c r="M356" s="14">
        <f>AND($I356=MID(kododd,1,2),$J356=MID(kododd,3,3))</f>
      </c>
      <c r="N356" s="14">
        <f>IF(ISNUMBER($O356),CONCATENATE(INDEX(RokNar,$O356)," ",INDEX(Jmeno,$O356)," ",INDEX(Ev_c_LOK,$O356)),"")</f>
      </c>
      <c r="O356" s="14">
        <f>MATCH(true,INDEX(ihraci,$O355+1):ehraci,0)+$O355</f>
      </c>
    </row>
    <row r="357">
      <c r="A357" s="95">
        <v>58174</v>
      </c>
      <c r="B357" s="93" t="s">
        <v>24693</v>
      </c>
      <c r="C357" s="93" t="s">
        <v>1420</v>
      </c>
      <c r="F357" s="95">
        <v>23788968</v>
      </c>
      <c r="G357" s="95">
        <v>250</v>
      </c>
      <c r="H357" s="93" t="s">
        <v>8976</v>
      </c>
      <c r="I357" s="93" t="s">
        <v>23890</v>
      </c>
      <c r="J357" s="93" t="s">
        <v>20918</v>
      </c>
      <c r="K357" s="93" t="s">
        <v>19880</v>
      </c>
      <c r="L357" s="14">
        <f>AND(vyberHrace&lt;&gt;"",ISNUMBER(SEARCH(vyberHrace,$B357)))</f>
      </c>
      <c r="M357" s="14">
        <f>AND($I357=MID(kododd,1,2),$J357=MID(kododd,3,3))</f>
      </c>
      <c r="N357" s="14">
        <f>IF(ISNUMBER($O357),CONCATENATE(INDEX(RokNar,$O357)," ",INDEX(Jmeno,$O357)," ",INDEX(Ev_c_LOK,$O357)),"")</f>
      </c>
      <c r="O357" s="14">
        <f>MATCH(true,INDEX(ihraci,$O356+1):ehraci,0)+$O356</f>
      </c>
    </row>
    <row r="358">
      <c r="A358" s="95">
        <v>49473</v>
      </c>
      <c r="B358" s="93" t="s">
        <v>20269</v>
      </c>
      <c r="C358" s="93" t="s">
        <v>3255</v>
      </c>
      <c r="G358" s="95">
        <v>250</v>
      </c>
      <c r="H358" s="93" t="s">
        <v>8976</v>
      </c>
      <c r="I358" s="93" t="s">
        <v>23890</v>
      </c>
      <c r="J358" s="93" t="s">
        <v>20897</v>
      </c>
      <c r="K358" s="93" t="s">
        <v>9426</v>
      </c>
      <c r="L358" s="14">
        <f>AND(vyberHrace&lt;&gt;"",ISNUMBER(SEARCH(vyberHrace,$B358)))</f>
      </c>
      <c r="M358" s="14">
        <f>AND($I358=MID(kododd,1,2),$J358=MID(kododd,3,3))</f>
      </c>
      <c r="N358" s="14">
        <f>IF(ISNUMBER($O358),CONCATENATE(INDEX(RokNar,$O358)," ",INDEX(Jmeno,$O358)," ",INDEX(Ev_c_LOK,$O358)),"")</f>
      </c>
      <c r="O358" s="14">
        <f>MATCH(true,INDEX(ihraci,$O357+1):ehraci,0)+$O357</f>
      </c>
    </row>
    <row r="359">
      <c r="A359" s="95">
        <v>53503</v>
      </c>
      <c r="B359" s="93" t="s">
        <v>2459</v>
      </c>
      <c r="C359" s="93" t="s">
        <v>1457</v>
      </c>
      <c r="D359" s="95">
        <v>1849</v>
      </c>
      <c r="E359" s="95">
        <v>1903</v>
      </c>
      <c r="F359" s="95">
        <v>23744073</v>
      </c>
      <c r="G359" s="95">
        <v>0</v>
      </c>
      <c r="H359" s="93" t="s">
        <v>8976</v>
      </c>
      <c r="I359" s="93" t="s">
        <v>23890</v>
      </c>
      <c r="J359" s="93" t="s">
        <v>20870</v>
      </c>
      <c r="K359" s="93" t="s">
        <v>19858</v>
      </c>
      <c r="L359" s="14">
        <f>AND(vyberHrace&lt;&gt;"",ISNUMBER(SEARCH(vyberHrace,$B359)))</f>
      </c>
      <c r="M359" s="14">
        <f>AND($I359=MID(kododd,1,2),$J359=MID(kododd,3,3))</f>
      </c>
      <c r="N359" s="14">
        <f>IF(ISNUMBER($O359),CONCATENATE(INDEX(RokNar,$O359)," ",INDEX(Jmeno,$O359)," ",INDEX(Ev_c_LOK,$O359)),"")</f>
      </c>
      <c r="O359" s="14">
        <f>MATCH(true,INDEX(ihraci,$O358+1):ehraci,0)+$O358</f>
      </c>
    </row>
    <row r="360">
      <c r="A360" s="95">
        <v>50229</v>
      </c>
      <c r="B360" s="93" t="s">
        <v>6709</v>
      </c>
      <c r="C360" s="93" t="s">
        <v>1422</v>
      </c>
      <c r="D360" s="95">
        <v>1661</v>
      </c>
      <c r="E360" s="95">
        <v>1764</v>
      </c>
      <c r="F360" s="95">
        <v>23744154</v>
      </c>
      <c r="G360" s="95">
        <v>250</v>
      </c>
      <c r="H360" s="93" t="s">
        <v>8976</v>
      </c>
      <c r="I360" s="93" t="s">
        <v>23890</v>
      </c>
      <c r="J360" s="93" t="s">
        <v>20897</v>
      </c>
      <c r="K360" s="93" t="s">
        <v>9426</v>
      </c>
      <c r="L360" s="14">
        <f>AND(vyberHrace&lt;&gt;"",ISNUMBER(SEARCH(vyberHrace,$B360)))</f>
      </c>
      <c r="M360" s="14">
        <f>AND($I360=MID(kododd,1,2),$J360=MID(kododd,3,3))</f>
      </c>
      <c r="N360" s="14">
        <f>IF(ISNUMBER($O360),CONCATENATE(INDEX(RokNar,$O360)," ",INDEX(Jmeno,$O360)," ",INDEX(Ev_c_LOK,$O360)),"")</f>
      </c>
      <c r="O360" s="14">
        <f>MATCH(true,INDEX(ihraci,$O359+1):ehraci,0)+$O359</f>
      </c>
    </row>
    <row r="361">
      <c r="A361" s="95">
        <v>57696</v>
      </c>
      <c r="B361" s="93" t="s">
        <v>24266</v>
      </c>
      <c r="C361" s="93" t="s">
        <v>1431</v>
      </c>
      <c r="D361" s="95">
        <v>1604</v>
      </c>
      <c r="E361" s="95">
        <v>1845</v>
      </c>
      <c r="F361" s="95">
        <v>23768452</v>
      </c>
      <c r="G361" s="95">
        <v>250</v>
      </c>
      <c r="H361" s="93" t="s">
        <v>8976</v>
      </c>
      <c r="I361" s="93" t="s">
        <v>23890</v>
      </c>
      <c r="J361" s="93" t="s">
        <v>20961</v>
      </c>
      <c r="K361" s="93" t="s">
        <v>20404</v>
      </c>
      <c r="L361" s="14">
        <f>AND(vyberHrace&lt;&gt;"",ISNUMBER(SEARCH(vyberHrace,$B361)))</f>
      </c>
      <c r="M361" s="14">
        <f>AND($I361=MID(kododd,1,2),$J361=MID(kododd,3,3))</f>
      </c>
      <c r="N361" s="14">
        <f>IF(ISNUMBER($O361),CONCATENATE(INDEX(RokNar,$O361)," ",INDEX(Jmeno,$O361)," ",INDEX(Ev_c_LOK,$O361)),"")</f>
      </c>
      <c r="O361" s="14">
        <f>MATCH(true,INDEX(ihraci,$O360+1):ehraci,0)+$O360</f>
      </c>
    </row>
    <row r="362">
      <c r="A362" s="95">
        <v>11047</v>
      </c>
      <c r="B362" s="93" t="s">
        <v>12900</v>
      </c>
      <c r="C362" s="93" t="s">
        <v>1442</v>
      </c>
      <c r="D362" s="95">
        <v>1984</v>
      </c>
      <c r="E362" s="95">
        <v>1968</v>
      </c>
      <c r="F362" s="95">
        <v>322024</v>
      </c>
      <c r="G362" s="95">
        <v>0</v>
      </c>
      <c r="H362" s="93" t="s">
        <v>8976</v>
      </c>
      <c r="I362" s="93" t="s">
        <v>23890</v>
      </c>
      <c r="J362" s="93" t="s">
        <v>20932</v>
      </c>
      <c r="K362" s="93" t="s">
        <v>9421</v>
      </c>
      <c r="L362" s="14">
        <f>AND(vyberHrace&lt;&gt;"",ISNUMBER(SEARCH(vyberHrace,$B362)))</f>
      </c>
      <c r="M362" s="14">
        <f>AND($I362=MID(kododd,1,2),$J362=MID(kododd,3,3))</f>
      </c>
      <c r="N362" s="14">
        <f>IF(ISNUMBER($O362),CONCATENATE(INDEX(RokNar,$O362)," ",INDEX(Jmeno,$O362)," ",INDEX(Ev_c_LOK,$O362)),"")</f>
      </c>
      <c r="O362" s="14">
        <f>MATCH(true,INDEX(ihraci,$O361+1):ehraci,0)+$O361</f>
      </c>
    </row>
    <row r="363">
      <c r="A363" s="95">
        <v>14243</v>
      </c>
      <c r="B363" s="93" t="s">
        <v>11754</v>
      </c>
      <c r="C363" s="93" t="s">
        <v>1464</v>
      </c>
      <c r="D363" s="95">
        <v>1877</v>
      </c>
      <c r="E363" s="95">
        <v>1898</v>
      </c>
      <c r="F363" s="95">
        <v>336068</v>
      </c>
      <c r="G363" s="95">
        <v>0</v>
      </c>
      <c r="H363" s="93" t="s">
        <v>8976</v>
      </c>
      <c r="I363" s="93" t="s">
        <v>23890</v>
      </c>
      <c r="J363" s="93" t="s">
        <v>20918</v>
      </c>
      <c r="K363" s="93" t="s">
        <v>19880</v>
      </c>
      <c r="L363" s="14">
        <f>AND(vyberHrace&lt;&gt;"",ISNUMBER(SEARCH(vyberHrace,$B363)))</f>
      </c>
      <c r="M363" s="14">
        <f>AND($I363=MID(kododd,1,2),$J363=MID(kododd,3,3))</f>
      </c>
      <c r="N363" s="14">
        <f>IF(ISNUMBER($O363),CONCATENATE(INDEX(RokNar,$O363)," ",INDEX(Jmeno,$O363)," ",INDEX(Ev_c_LOK,$O363)),"")</f>
      </c>
      <c r="O363" s="14">
        <f>MATCH(true,INDEX(ihraci,$O362+1):ehraci,0)+$O362</f>
      </c>
    </row>
    <row r="364">
      <c r="A364" s="95">
        <v>63954</v>
      </c>
      <c r="B364" s="93" t="s">
        <v>30065</v>
      </c>
      <c r="C364" s="93" t="s">
        <v>1411</v>
      </c>
      <c r="D364" s="95">
        <v>80565</v>
      </c>
      <c r="E364" s="95">
        <v>80565</v>
      </c>
      <c r="G364" s="95">
        <v>250</v>
      </c>
      <c r="H364" s="93" t="s">
        <v>8976</v>
      </c>
      <c r="I364" s="93" t="s">
        <v>23890</v>
      </c>
      <c r="J364" s="93" t="s">
        <v>20881</v>
      </c>
      <c r="K364" s="93" t="s">
        <v>26140</v>
      </c>
      <c r="L364" s="14">
        <f>AND(vyberHrace&lt;&gt;"",ISNUMBER(SEARCH(vyberHrace,$B364)))</f>
      </c>
      <c r="M364" s="14">
        <f>AND($I364=MID(kododd,1,2),$J364=MID(kododd,3,3))</f>
      </c>
      <c r="N364" s="14">
        <f>IF(ISNUMBER($O364),CONCATENATE(INDEX(RokNar,$O364)," ",INDEX(Jmeno,$O364)," ",INDEX(Ev_c_LOK,$O364)),"")</f>
      </c>
      <c r="O364" s="14">
        <f>MATCH(true,INDEX(ihraci,$O363+1):ehraci,0)+$O363</f>
      </c>
    </row>
    <row r="365">
      <c r="A365" s="95">
        <v>36857</v>
      </c>
      <c r="B365" s="93" t="s">
        <v>1941</v>
      </c>
      <c r="C365" s="93" t="s">
        <v>1444</v>
      </c>
      <c r="D365" s="95">
        <v>1733</v>
      </c>
      <c r="F365" s="95">
        <v>23768460</v>
      </c>
      <c r="G365" s="95">
        <v>250</v>
      </c>
      <c r="H365" s="93" t="s">
        <v>8976</v>
      </c>
      <c r="I365" s="93" t="s">
        <v>23890</v>
      </c>
      <c r="J365" s="93" t="s">
        <v>20961</v>
      </c>
      <c r="K365" s="93" t="s">
        <v>20404</v>
      </c>
      <c r="L365" s="14">
        <f>AND(vyberHrace&lt;&gt;"",ISNUMBER(SEARCH(vyberHrace,$B365)))</f>
      </c>
      <c r="M365" s="14">
        <f>AND($I365=MID(kododd,1,2),$J365=MID(kododd,3,3))</f>
      </c>
      <c r="N365" s="14">
        <f>IF(ISNUMBER($O365),CONCATENATE(INDEX(RokNar,$O365)," ",INDEX(Jmeno,$O365)," ",INDEX(Ev_c_LOK,$O365)),"")</f>
      </c>
      <c r="O365" s="14">
        <f>MATCH(true,INDEX(ihraci,$O364+1):ehraci,0)+$O364</f>
      </c>
    </row>
    <row r="366">
      <c r="A366" s="95">
        <v>63905</v>
      </c>
      <c r="B366" s="93" t="s">
        <v>30066</v>
      </c>
      <c r="C366" s="93" t="s">
        <v>1453</v>
      </c>
      <c r="D366" s="95">
        <v>80565</v>
      </c>
      <c r="E366" s="95">
        <v>80565</v>
      </c>
      <c r="G366" s="95">
        <v>250</v>
      </c>
      <c r="H366" s="93" t="s">
        <v>8976</v>
      </c>
      <c r="I366" s="93" t="s">
        <v>23890</v>
      </c>
      <c r="J366" s="93" t="s">
        <v>20881</v>
      </c>
      <c r="K366" s="93" t="s">
        <v>26140</v>
      </c>
      <c r="L366" s="14">
        <f>AND(vyberHrace&lt;&gt;"",ISNUMBER(SEARCH(vyberHrace,$B366)))</f>
      </c>
      <c r="M366" s="14">
        <f>AND($I366=MID(kododd,1,2),$J366=MID(kododd,3,3))</f>
      </c>
      <c r="N366" s="14">
        <f>IF(ISNUMBER($O366),CONCATENATE(INDEX(RokNar,$O366)," ",INDEX(Jmeno,$O366)," ",INDEX(Ev_c_LOK,$O366)),"")</f>
      </c>
      <c r="O366" s="14">
        <f>MATCH(true,INDEX(ihraci,$O365+1):ehraci,0)+$O365</f>
      </c>
    </row>
    <row r="367">
      <c r="A367" s="95">
        <v>1691</v>
      </c>
      <c r="B367" s="93" t="s">
        <v>16348</v>
      </c>
      <c r="C367" s="93" t="s">
        <v>1472</v>
      </c>
      <c r="D367" s="95">
        <v>1652</v>
      </c>
      <c r="E367" s="95">
        <v>1830</v>
      </c>
      <c r="F367" s="95">
        <v>353868</v>
      </c>
      <c r="G367" s="95">
        <v>0</v>
      </c>
      <c r="H367" s="93" t="s">
        <v>8976</v>
      </c>
      <c r="I367" s="93" t="s">
        <v>23890</v>
      </c>
      <c r="J367" s="93" t="s">
        <v>20860</v>
      </c>
      <c r="K367" s="93" t="s">
        <v>12768</v>
      </c>
      <c r="L367" s="14">
        <f>AND(vyberHrace&lt;&gt;"",ISNUMBER(SEARCH(vyberHrace,$B367)))</f>
      </c>
      <c r="M367" s="14">
        <f>AND($I367=MID(kododd,1,2),$J367=MID(kododd,3,3))</f>
      </c>
      <c r="N367" s="14">
        <f>IF(ISNUMBER($O367),CONCATENATE(INDEX(RokNar,$O367)," ",INDEX(Jmeno,$O367)," ",INDEX(Ev_c_LOK,$O367)),"")</f>
      </c>
      <c r="O367" s="14">
        <f>MATCH(true,INDEX(ihraci,$O366+1):ehraci,0)+$O366</f>
      </c>
    </row>
    <row r="368">
      <c r="A368" s="95">
        <v>10377</v>
      </c>
      <c r="B368" s="93" t="s">
        <v>21167</v>
      </c>
      <c r="C368" s="93" t="s">
        <v>1429</v>
      </c>
      <c r="D368" s="95">
        <v>1559</v>
      </c>
      <c r="F368" s="95">
        <v>386715</v>
      </c>
      <c r="G368" s="95">
        <v>0</v>
      </c>
      <c r="H368" s="93" t="s">
        <v>8976</v>
      </c>
      <c r="I368" s="93" t="s">
        <v>23890</v>
      </c>
      <c r="J368" s="93" t="s">
        <v>20860</v>
      </c>
      <c r="K368" s="93" t="s">
        <v>12768</v>
      </c>
      <c r="L368" s="14">
        <f>AND(vyberHrace&lt;&gt;"",ISNUMBER(SEARCH(vyberHrace,$B368)))</f>
      </c>
      <c r="M368" s="14">
        <f>AND($I368=MID(kododd,1,2),$J368=MID(kododd,3,3))</f>
      </c>
      <c r="N368" s="14">
        <f>IF(ISNUMBER($O368),CONCATENATE(INDEX(RokNar,$O368)," ",INDEX(Jmeno,$O368)," ",INDEX(Ev_c_LOK,$O368)),"")</f>
      </c>
      <c r="O368" s="14">
        <f>MATCH(true,INDEX(ihraci,$O367+1):ehraci,0)+$O367</f>
      </c>
    </row>
    <row r="369">
      <c r="A369" s="95">
        <v>34487</v>
      </c>
      <c r="B369" s="93" t="s">
        <v>12751</v>
      </c>
      <c r="C369" s="93" t="s">
        <v>1403</v>
      </c>
      <c r="D369" s="95">
        <v>1566</v>
      </c>
      <c r="F369" s="95">
        <v>378437</v>
      </c>
      <c r="G369" s="95">
        <v>0</v>
      </c>
      <c r="H369" s="93" t="s">
        <v>8976</v>
      </c>
      <c r="I369" s="93" t="s">
        <v>23890</v>
      </c>
      <c r="J369" s="93" t="s">
        <v>20932</v>
      </c>
      <c r="K369" s="93" t="s">
        <v>9421</v>
      </c>
      <c r="L369" s="14">
        <f>AND(vyberHrace&lt;&gt;"",ISNUMBER(SEARCH(vyberHrace,$B369)))</f>
      </c>
      <c r="M369" s="14">
        <f>AND($I369=MID(kododd,1,2),$J369=MID(kododd,3,3))</f>
      </c>
      <c r="N369" s="14">
        <f>IF(ISNUMBER($O369),CONCATENATE(INDEX(RokNar,$O369)," ",INDEX(Jmeno,$O369)," ",INDEX(Ev_c_LOK,$O369)),"")</f>
      </c>
      <c r="O369" s="14">
        <f>MATCH(true,INDEX(ihraci,$O368+1):ehraci,0)+$O368</f>
      </c>
    </row>
    <row r="370">
      <c r="A370" s="95">
        <v>2474</v>
      </c>
      <c r="B370" s="93" t="s">
        <v>14041</v>
      </c>
      <c r="C370" s="93" t="s">
        <v>1415</v>
      </c>
      <c r="D370" s="95">
        <v>1930</v>
      </c>
      <c r="E370" s="95">
        <v>1942</v>
      </c>
      <c r="F370" s="95">
        <v>313173</v>
      </c>
      <c r="G370" s="95">
        <v>250</v>
      </c>
      <c r="H370" s="93" t="s">
        <v>8976</v>
      </c>
      <c r="I370" s="93" t="s">
        <v>23890</v>
      </c>
      <c r="J370" s="93" t="s">
        <v>21009</v>
      </c>
      <c r="K370" s="93" t="s">
        <v>15049</v>
      </c>
      <c r="L370" s="14">
        <f>AND(vyberHrace&lt;&gt;"",ISNUMBER(SEARCH(vyberHrace,$B370)))</f>
      </c>
      <c r="M370" s="14">
        <f>AND($I370=MID(kododd,1,2),$J370=MID(kododd,3,3))</f>
      </c>
      <c r="N370" s="14">
        <f>IF(ISNUMBER($O370),CONCATENATE(INDEX(RokNar,$O370)," ",INDEX(Jmeno,$O370)," ",INDEX(Ev_c_LOK,$O370)),"")</f>
      </c>
      <c r="O370" s="14">
        <f>MATCH(true,INDEX(ihraci,$O369+1):ehraci,0)+$O369</f>
      </c>
    </row>
    <row r="371">
      <c r="A371" s="95">
        <v>62188</v>
      </c>
      <c r="B371" s="93" t="s">
        <v>28379</v>
      </c>
      <c r="C371" s="93" t="s">
        <v>1488</v>
      </c>
      <c r="G371" s="95">
        <v>250</v>
      </c>
      <c r="H371" s="93" t="s">
        <v>8976</v>
      </c>
      <c r="I371" s="93" t="s">
        <v>23890</v>
      </c>
      <c r="J371" s="93" t="s">
        <v>20870</v>
      </c>
      <c r="K371" s="93" t="s">
        <v>19858</v>
      </c>
      <c r="L371" s="14">
        <f>AND(vyberHrace&lt;&gt;"",ISNUMBER(SEARCH(vyberHrace,$B371)))</f>
      </c>
      <c r="M371" s="14">
        <f>AND($I371=MID(kododd,1,2),$J371=MID(kododd,3,3))</f>
      </c>
      <c r="N371" s="14">
        <f>IF(ISNUMBER($O371),CONCATENATE(INDEX(RokNar,$O371)," ",INDEX(Jmeno,$O371)," ",INDEX(Ev_c_LOK,$O371)),"")</f>
      </c>
      <c r="O371" s="14">
        <f>MATCH(true,INDEX(ihraci,$O370+1):ehraci,0)+$O370</f>
      </c>
    </row>
    <row r="372">
      <c r="A372" s="95">
        <v>2665</v>
      </c>
      <c r="B372" s="93" t="s">
        <v>11582</v>
      </c>
      <c r="C372" s="93" t="s">
        <v>1462</v>
      </c>
      <c r="D372" s="95">
        <v>1823</v>
      </c>
      <c r="E372" s="95">
        <v>1897</v>
      </c>
      <c r="F372" s="95">
        <v>372480</v>
      </c>
      <c r="G372" s="95">
        <v>250</v>
      </c>
      <c r="H372" s="93" t="s">
        <v>8976</v>
      </c>
      <c r="I372" s="93" t="s">
        <v>23890</v>
      </c>
      <c r="J372" s="93" t="s">
        <v>20934</v>
      </c>
      <c r="K372" s="93" t="s">
        <v>21356</v>
      </c>
      <c r="L372" s="14">
        <f>AND(vyberHrace&lt;&gt;"",ISNUMBER(SEARCH(vyberHrace,$B372)))</f>
      </c>
      <c r="M372" s="14">
        <f>AND($I372=MID(kododd,1,2),$J372=MID(kododd,3,3))</f>
      </c>
      <c r="N372" s="14">
        <f>IF(ISNUMBER($O372),CONCATENATE(INDEX(RokNar,$O372)," ",INDEX(Jmeno,$O372)," ",INDEX(Ev_c_LOK,$O372)),"")</f>
      </c>
      <c r="O372" s="14">
        <f>MATCH(true,INDEX(ihraci,$O371+1):ehraci,0)+$O371</f>
      </c>
    </row>
    <row r="373">
      <c r="A373" s="95">
        <v>4904</v>
      </c>
      <c r="B373" s="93" t="s">
        <v>10422</v>
      </c>
      <c r="C373" s="93" t="s">
        <v>1459</v>
      </c>
      <c r="D373" s="95">
        <v>1475</v>
      </c>
      <c r="F373" s="95">
        <v>23708387</v>
      </c>
      <c r="G373" s="95">
        <v>0</v>
      </c>
      <c r="H373" s="93" t="s">
        <v>8976</v>
      </c>
      <c r="I373" s="93" t="s">
        <v>23890</v>
      </c>
      <c r="J373" s="93" t="s">
        <v>20931</v>
      </c>
      <c r="K373" s="93" t="s">
        <v>19878</v>
      </c>
      <c r="L373" s="14">
        <f>AND(vyberHrace&lt;&gt;"",ISNUMBER(SEARCH(vyberHrace,$B373)))</f>
      </c>
      <c r="M373" s="14">
        <f>AND($I373=MID(kododd,1,2),$J373=MID(kododd,3,3))</f>
      </c>
      <c r="N373" s="14">
        <f>IF(ISNUMBER($O373),CONCATENATE(INDEX(RokNar,$O373)," ",INDEX(Jmeno,$O373)," ",INDEX(Ev_c_LOK,$O373)),"")</f>
      </c>
      <c r="O373" s="14">
        <f>MATCH(true,INDEX(ihraci,$O372+1):ehraci,0)+$O372</f>
      </c>
    </row>
    <row r="374">
      <c r="A374" s="95">
        <v>31334</v>
      </c>
      <c r="B374" s="93" t="s">
        <v>15336</v>
      </c>
      <c r="C374" s="93" t="s">
        <v>1417</v>
      </c>
      <c r="D374" s="95">
        <v>1531</v>
      </c>
      <c r="G374" s="95">
        <v>0</v>
      </c>
      <c r="H374" s="93" t="s">
        <v>8976</v>
      </c>
      <c r="I374" s="93" t="s">
        <v>23890</v>
      </c>
      <c r="J374" s="93" t="s">
        <v>20874</v>
      </c>
      <c r="K374" s="93" t="s">
        <v>1849</v>
      </c>
      <c r="L374" s="14">
        <f>AND(vyberHrace&lt;&gt;"",ISNUMBER(SEARCH(vyberHrace,$B374)))</f>
      </c>
      <c r="M374" s="14">
        <f>AND($I374=MID(kododd,1,2),$J374=MID(kododd,3,3))</f>
      </c>
      <c r="N374" s="14">
        <f>IF(ISNUMBER($O374),CONCATENATE(INDEX(RokNar,$O374)," ",INDEX(Jmeno,$O374)," ",INDEX(Ev_c_LOK,$O374)),"")</f>
      </c>
      <c r="O374" s="14">
        <f>MATCH(true,INDEX(ihraci,$O373+1):ehraci,0)+$O373</f>
      </c>
    </row>
    <row r="375">
      <c r="A375" s="95">
        <v>39283</v>
      </c>
      <c r="B375" s="93" t="s">
        <v>20418</v>
      </c>
      <c r="C375" s="93" t="s">
        <v>1408</v>
      </c>
      <c r="D375" s="95">
        <v>1260</v>
      </c>
      <c r="F375" s="95">
        <v>23701196</v>
      </c>
      <c r="G375" s="95">
        <v>0</v>
      </c>
      <c r="H375" s="93" t="s">
        <v>8976</v>
      </c>
      <c r="I375" s="93" t="s">
        <v>23890</v>
      </c>
      <c r="J375" s="93" t="s">
        <v>21009</v>
      </c>
      <c r="K375" s="93" t="s">
        <v>15049</v>
      </c>
      <c r="L375" s="14">
        <f>AND(vyberHrace&lt;&gt;"",ISNUMBER(SEARCH(vyberHrace,$B375)))</f>
      </c>
      <c r="M375" s="14">
        <f>AND($I375=MID(kododd,1,2),$J375=MID(kododd,3,3))</f>
      </c>
      <c r="N375" s="14">
        <f>IF(ISNUMBER($O375),CONCATENATE(INDEX(RokNar,$O375)," ",INDEX(Jmeno,$O375)," ",INDEX(Ev_c_LOK,$O375)),"")</f>
      </c>
      <c r="O375" s="14">
        <f>MATCH(true,INDEX(ihraci,$O374+1):ehraci,0)+$O374</f>
      </c>
    </row>
    <row r="376">
      <c r="A376" s="95">
        <v>61685</v>
      </c>
      <c r="B376" s="93" t="s">
        <v>27843</v>
      </c>
      <c r="C376" s="93" t="s">
        <v>1462</v>
      </c>
      <c r="G376" s="95">
        <v>250</v>
      </c>
      <c r="H376" s="93" t="s">
        <v>8976</v>
      </c>
      <c r="I376" s="93" t="s">
        <v>23890</v>
      </c>
      <c r="J376" s="93" t="s">
        <v>21007</v>
      </c>
      <c r="K376" s="93" t="s">
        <v>23945</v>
      </c>
      <c r="L376" s="14">
        <f>AND(vyberHrace&lt;&gt;"",ISNUMBER(SEARCH(vyberHrace,$B376)))</f>
      </c>
      <c r="M376" s="14">
        <f>AND($I376=MID(kododd,1,2),$J376=MID(kododd,3,3))</f>
      </c>
      <c r="N376" s="14">
        <f>IF(ISNUMBER($O376),CONCATENATE(INDEX(RokNar,$O376)," ",INDEX(Jmeno,$O376)," ",INDEX(Ev_c_LOK,$O376)),"")</f>
      </c>
      <c r="O376" s="14">
        <f>MATCH(true,INDEX(ihraci,$O375+1):ehraci,0)+$O375</f>
      </c>
    </row>
    <row r="377">
      <c r="A377" s="95">
        <v>39829</v>
      </c>
      <c r="B377" s="93" t="s">
        <v>21196</v>
      </c>
      <c r="C377" s="93" t="s">
        <v>1413</v>
      </c>
      <c r="D377" s="95">
        <v>1777</v>
      </c>
      <c r="E377" s="95">
        <v>1822</v>
      </c>
      <c r="F377" s="95">
        <v>371564</v>
      </c>
      <c r="G377" s="95">
        <v>250</v>
      </c>
      <c r="H377" s="93" t="s">
        <v>8976</v>
      </c>
      <c r="I377" s="93" t="s">
        <v>23890</v>
      </c>
      <c r="J377" s="93" t="s">
        <v>20843</v>
      </c>
      <c r="K377" s="93" t="s">
        <v>19862</v>
      </c>
      <c r="L377" s="14">
        <f>AND(vyberHrace&lt;&gt;"",ISNUMBER(SEARCH(vyberHrace,$B377)))</f>
      </c>
      <c r="M377" s="14">
        <f>AND($I377=MID(kododd,1,2),$J377=MID(kododd,3,3))</f>
      </c>
      <c r="N377" s="14">
        <f>IF(ISNUMBER($O377),CONCATENATE(INDEX(RokNar,$O377)," ",INDEX(Jmeno,$O377)," ",INDEX(Ev_c_LOK,$O377)),"")</f>
      </c>
      <c r="O377" s="14">
        <f>MATCH(true,INDEX(ihraci,$O376+1):ehraci,0)+$O376</f>
      </c>
    </row>
    <row r="378">
      <c r="A378" s="95">
        <v>1649</v>
      </c>
      <c r="B378" s="93" t="s">
        <v>16341</v>
      </c>
      <c r="C378" s="93" t="s">
        <v>1470</v>
      </c>
      <c r="D378" s="95">
        <v>1785</v>
      </c>
      <c r="F378" s="95">
        <v>23708395</v>
      </c>
      <c r="G378" s="95">
        <v>0</v>
      </c>
      <c r="H378" s="93" t="s">
        <v>8976</v>
      </c>
      <c r="I378" s="93" t="s">
        <v>23890</v>
      </c>
      <c r="J378" s="93" t="s">
        <v>20870</v>
      </c>
      <c r="K378" s="93" t="s">
        <v>19858</v>
      </c>
      <c r="L378" s="14">
        <f>AND(vyberHrace&lt;&gt;"",ISNUMBER(SEARCH(vyberHrace,$B378)))</f>
      </c>
      <c r="M378" s="14">
        <f>AND($I378=MID(kododd,1,2),$J378=MID(kododd,3,3))</f>
      </c>
      <c r="N378" s="14">
        <f>IF(ISNUMBER($O378),CONCATENATE(INDEX(RokNar,$O378)," ",INDEX(Jmeno,$O378)," ",INDEX(Ev_c_LOK,$O378)),"")</f>
      </c>
      <c r="O378" s="14">
        <f>MATCH(true,INDEX(ihraci,$O377+1):ehraci,0)+$O377</f>
      </c>
    </row>
    <row r="379">
      <c r="A379" s="95">
        <v>35416</v>
      </c>
      <c r="B379" s="93" t="s">
        <v>11470</v>
      </c>
      <c r="C379" s="93" t="s">
        <v>1414</v>
      </c>
      <c r="D379" s="95">
        <v>1853</v>
      </c>
      <c r="E379" s="95">
        <v>1891</v>
      </c>
      <c r="F379" s="95">
        <v>363898</v>
      </c>
      <c r="G379" s="95">
        <v>250</v>
      </c>
      <c r="H379" s="93" t="s">
        <v>8976</v>
      </c>
      <c r="I379" s="93" t="s">
        <v>23890</v>
      </c>
      <c r="J379" s="93" t="s">
        <v>20843</v>
      </c>
      <c r="K379" s="93" t="s">
        <v>19862</v>
      </c>
      <c r="L379" s="14">
        <f>AND(vyberHrace&lt;&gt;"",ISNUMBER(SEARCH(vyberHrace,$B379)))</f>
      </c>
      <c r="M379" s="14">
        <f>AND($I379=MID(kododd,1,2),$J379=MID(kododd,3,3))</f>
      </c>
      <c r="N379" s="14">
        <f>IF(ISNUMBER($O379),CONCATENATE(INDEX(RokNar,$O379)," ",INDEX(Jmeno,$O379)," ",INDEX(Ev_c_LOK,$O379)),"")</f>
      </c>
      <c r="O379" s="14">
        <f>MATCH(true,INDEX(ihraci,$O378+1):ehraci,0)+$O378</f>
      </c>
    </row>
    <row r="380">
      <c r="A380" s="95">
        <v>57990</v>
      </c>
      <c r="B380" s="93" t="s">
        <v>24527</v>
      </c>
      <c r="C380" s="93" t="s">
        <v>1412</v>
      </c>
      <c r="D380" s="95">
        <v>1025</v>
      </c>
      <c r="G380" s="95">
        <v>250</v>
      </c>
      <c r="H380" s="93" t="s">
        <v>8976</v>
      </c>
      <c r="I380" s="93" t="s">
        <v>23890</v>
      </c>
      <c r="J380" s="93" t="s">
        <v>26214</v>
      </c>
      <c r="K380" s="93" t="s">
        <v>26215</v>
      </c>
      <c r="L380" s="14">
        <f>AND(vyberHrace&lt;&gt;"",ISNUMBER(SEARCH(vyberHrace,$B380)))</f>
      </c>
      <c r="M380" s="14">
        <f>AND($I380=MID(kododd,1,2),$J380=MID(kododd,3,3))</f>
      </c>
      <c r="N380" s="14">
        <f>IF(ISNUMBER($O380),CONCATENATE(INDEX(RokNar,$O380)," ",INDEX(Jmeno,$O380)," ",INDEX(Ev_c_LOK,$O380)),"")</f>
      </c>
      <c r="O380" s="14">
        <f>MATCH(true,INDEX(ihraci,$O379+1):ehraci,0)+$O379</f>
      </c>
    </row>
    <row r="381">
      <c r="A381" s="95">
        <v>47142</v>
      </c>
      <c r="B381" s="93" t="s">
        <v>24037</v>
      </c>
      <c r="C381" s="93" t="s">
        <v>3255</v>
      </c>
      <c r="F381" s="95">
        <v>23716894</v>
      </c>
      <c r="G381" s="95">
        <v>0</v>
      </c>
      <c r="H381" s="93" t="s">
        <v>8976</v>
      </c>
      <c r="I381" s="93" t="s">
        <v>23890</v>
      </c>
      <c r="J381" s="93" t="s">
        <v>20870</v>
      </c>
      <c r="K381" s="93" t="s">
        <v>19858</v>
      </c>
      <c r="L381" s="14">
        <f>AND(vyberHrace&lt;&gt;"",ISNUMBER(SEARCH(vyberHrace,$B381)))</f>
      </c>
      <c r="M381" s="14">
        <f>AND($I381=MID(kododd,1,2),$J381=MID(kododd,3,3))</f>
      </c>
      <c r="N381" s="14">
        <f>IF(ISNUMBER($O381),CONCATENATE(INDEX(RokNar,$O381)," ",INDEX(Jmeno,$O381)," ",INDEX(Ev_c_LOK,$O381)),"")</f>
      </c>
      <c r="O381" s="14">
        <f>MATCH(true,INDEX(ihraci,$O380+1):ehraci,0)+$O380</f>
      </c>
    </row>
    <row r="382">
      <c r="A382" s="95">
        <v>58623</v>
      </c>
      <c r="B382" s="93" t="s">
        <v>25114</v>
      </c>
      <c r="C382" s="93" t="s">
        <v>1420</v>
      </c>
      <c r="F382" s="95">
        <v>23788976</v>
      </c>
      <c r="G382" s="95">
        <v>250</v>
      </c>
      <c r="H382" s="93" t="s">
        <v>8976</v>
      </c>
      <c r="I382" s="93" t="s">
        <v>23890</v>
      </c>
      <c r="J382" s="93" t="s">
        <v>20860</v>
      </c>
      <c r="K382" s="93" t="s">
        <v>12768</v>
      </c>
      <c r="L382" s="14">
        <f>AND(vyberHrace&lt;&gt;"",ISNUMBER(SEARCH(vyberHrace,$B382)))</f>
      </c>
      <c r="M382" s="14">
        <f>AND($I382=MID(kododd,1,2),$J382=MID(kododd,3,3))</f>
      </c>
      <c r="N382" s="14">
        <f>IF(ISNUMBER($O382),CONCATENATE(INDEX(RokNar,$O382)," ",INDEX(Jmeno,$O382)," ",INDEX(Ev_c_LOK,$O382)),"")</f>
      </c>
      <c r="O382" s="14">
        <f>MATCH(true,INDEX(ihraci,$O381+1):ehraci,0)+$O381</f>
      </c>
    </row>
    <row r="383">
      <c r="A383" s="95">
        <v>63166</v>
      </c>
      <c r="B383" s="93" t="s">
        <v>28604</v>
      </c>
      <c r="C383" s="93" t="s">
        <v>1487</v>
      </c>
      <c r="G383" s="95">
        <v>250</v>
      </c>
      <c r="H383" s="93" t="s">
        <v>8976</v>
      </c>
      <c r="I383" s="93" t="s">
        <v>23890</v>
      </c>
      <c r="J383" s="93" t="s">
        <v>21011</v>
      </c>
      <c r="K383" s="93" t="s">
        <v>1494</v>
      </c>
      <c r="L383" s="14">
        <f>AND(vyberHrace&lt;&gt;"",ISNUMBER(SEARCH(vyberHrace,$B383)))</f>
      </c>
      <c r="M383" s="14">
        <f>AND($I383=MID(kododd,1,2),$J383=MID(kododd,3,3))</f>
      </c>
      <c r="N383" s="14">
        <f>IF(ISNUMBER($O383),CONCATENATE(INDEX(RokNar,$O383)," ",INDEX(Jmeno,$O383)," ",INDEX(Ev_c_LOK,$O383)),"")</f>
      </c>
      <c r="O383" s="14">
        <f>MATCH(true,INDEX(ihraci,$O382+1):ehraci,0)+$O382</f>
      </c>
    </row>
    <row r="384">
      <c r="A384" s="95">
        <v>57543</v>
      </c>
      <c r="B384" s="93" t="s">
        <v>24188</v>
      </c>
      <c r="C384" s="93" t="s">
        <v>1406</v>
      </c>
      <c r="D384" s="95">
        <v>1330</v>
      </c>
      <c r="E384" s="95">
        <v>1578</v>
      </c>
      <c r="F384" s="95">
        <v>23790997</v>
      </c>
      <c r="G384" s="95">
        <v>250</v>
      </c>
      <c r="H384" s="93" t="s">
        <v>8976</v>
      </c>
      <c r="I384" s="93" t="s">
        <v>23890</v>
      </c>
      <c r="J384" s="93" t="s">
        <v>20843</v>
      </c>
      <c r="K384" s="93" t="s">
        <v>19862</v>
      </c>
      <c r="L384" s="14">
        <f>AND(vyberHrace&lt;&gt;"",ISNUMBER(SEARCH(vyberHrace,$B384)))</f>
      </c>
      <c r="M384" s="14">
        <f>AND($I384=MID(kododd,1,2),$J384=MID(kododd,3,3))</f>
      </c>
      <c r="N384" s="14">
        <f>IF(ISNUMBER($O384),CONCATENATE(INDEX(RokNar,$O384)," ",INDEX(Jmeno,$O384)," ",INDEX(Ev_c_LOK,$O384)),"")</f>
      </c>
      <c r="O384" s="14">
        <f>MATCH(true,INDEX(ihraci,$O383+1):ehraci,0)+$O383</f>
      </c>
    </row>
    <row r="385">
      <c r="A385" s="95">
        <v>50906</v>
      </c>
      <c r="B385" s="93" t="s">
        <v>6739</v>
      </c>
      <c r="C385" s="93" t="s">
        <v>1416</v>
      </c>
      <c r="D385" s="95">
        <v>1185</v>
      </c>
      <c r="F385" s="95">
        <v>23734280</v>
      </c>
      <c r="G385" s="95">
        <v>0</v>
      </c>
      <c r="H385" s="93" t="s">
        <v>8976</v>
      </c>
      <c r="I385" s="93" t="s">
        <v>23890</v>
      </c>
      <c r="J385" s="93" t="s">
        <v>20843</v>
      </c>
      <c r="K385" s="93" t="s">
        <v>19862</v>
      </c>
      <c r="L385" s="14">
        <f>AND(vyberHrace&lt;&gt;"",ISNUMBER(SEARCH(vyberHrace,$B385)))</f>
      </c>
      <c r="M385" s="14">
        <f>AND($I385=MID(kododd,1,2),$J385=MID(kododd,3,3))</f>
      </c>
      <c r="N385" s="14">
        <f>IF(ISNUMBER($O385),CONCATENATE(INDEX(RokNar,$O385)," ",INDEX(Jmeno,$O385)," ",INDEX(Ev_c_LOK,$O385)),"")</f>
      </c>
      <c r="O385" s="14">
        <f>MATCH(true,INDEX(ihraci,$O384+1):ehraci,0)+$O384</f>
      </c>
    </row>
    <row r="386">
      <c r="A386" s="95">
        <v>63202</v>
      </c>
      <c r="B386" s="93" t="s">
        <v>28605</v>
      </c>
      <c r="C386" s="93" t="s">
        <v>1488</v>
      </c>
      <c r="G386" s="95">
        <v>250</v>
      </c>
      <c r="H386" s="93" t="s">
        <v>8976</v>
      </c>
      <c r="I386" s="93" t="s">
        <v>23890</v>
      </c>
      <c r="J386" s="93" t="s">
        <v>20932</v>
      </c>
      <c r="K386" s="93" t="s">
        <v>9421</v>
      </c>
      <c r="L386" s="14">
        <f>AND(vyberHrace&lt;&gt;"",ISNUMBER(SEARCH(vyberHrace,$B386)))</f>
      </c>
      <c r="M386" s="14">
        <f>AND($I386=MID(kododd,1,2),$J386=MID(kododd,3,3))</f>
      </c>
      <c r="N386" s="14">
        <f>IF(ISNUMBER($O386),CONCATENATE(INDEX(RokNar,$O386)," ",INDEX(Jmeno,$O386)," ",INDEX(Ev_c_LOK,$O386)),"")</f>
      </c>
      <c r="O386" s="14">
        <f>MATCH(true,INDEX(ihraci,$O385+1):ehraci,0)+$O385</f>
      </c>
    </row>
    <row r="387">
      <c r="A387" s="95">
        <v>59879</v>
      </c>
      <c r="B387" s="93" t="s">
        <v>26376</v>
      </c>
      <c r="C387" s="93" t="s">
        <v>1443</v>
      </c>
      <c r="D387" s="95">
        <v>1250</v>
      </c>
      <c r="F387" s="95">
        <v>571004610</v>
      </c>
      <c r="G387" s="95">
        <v>250</v>
      </c>
      <c r="H387" s="93" t="s">
        <v>8976</v>
      </c>
      <c r="I387" s="93" t="s">
        <v>23890</v>
      </c>
      <c r="J387" s="93" t="s">
        <v>20921</v>
      </c>
      <c r="K387" s="93" t="s">
        <v>19686</v>
      </c>
      <c r="L387" s="14">
        <f>AND(vyberHrace&lt;&gt;"",ISNUMBER(SEARCH(vyberHrace,$B387)))</f>
      </c>
      <c r="M387" s="14">
        <f>AND($I387=MID(kododd,1,2),$J387=MID(kododd,3,3))</f>
      </c>
      <c r="N387" s="14">
        <f>IF(ISNUMBER($O387),CONCATENATE(INDEX(RokNar,$O387)," ",INDEX(Jmeno,$O387)," ",INDEX(Ev_c_LOK,$O387)),"")</f>
      </c>
      <c r="O387" s="14">
        <f>MATCH(true,INDEX(ihraci,$O386+1):ehraci,0)+$O386</f>
      </c>
    </row>
    <row r="388">
      <c r="A388" s="95">
        <v>1500</v>
      </c>
      <c r="B388" s="93" t="s">
        <v>16322</v>
      </c>
      <c r="C388" s="93" t="s">
        <v>1474</v>
      </c>
      <c r="D388" s="95">
        <v>1658</v>
      </c>
      <c r="E388" s="95">
        <v>1787</v>
      </c>
      <c r="F388" s="95">
        <v>377937</v>
      </c>
      <c r="G388" s="95">
        <v>250</v>
      </c>
      <c r="H388" s="93" t="s">
        <v>8976</v>
      </c>
      <c r="I388" s="93" t="s">
        <v>23890</v>
      </c>
      <c r="J388" s="93" t="s">
        <v>20934</v>
      </c>
      <c r="K388" s="93" t="s">
        <v>21356</v>
      </c>
      <c r="L388" s="14">
        <f>AND(vyberHrace&lt;&gt;"",ISNUMBER(SEARCH(vyberHrace,$B388)))</f>
      </c>
      <c r="M388" s="14">
        <f>AND($I388=MID(kododd,1,2),$J388=MID(kododd,3,3))</f>
      </c>
      <c r="N388" s="14">
        <f>IF(ISNUMBER($O388),CONCATENATE(INDEX(RokNar,$O388)," ",INDEX(Jmeno,$O388)," ",INDEX(Ev_c_LOK,$O388)),"")</f>
      </c>
      <c r="O388" s="14">
        <f>MATCH(true,INDEX(ihraci,$O387+1):ehraci,0)+$O387</f>
      </c>
    </row>
    <row r="389">
      <c r="A389" s="95">
        <v>57342</v>
      </c>
      <c r="B389" s="93" t="s">
        <v>21511</v>
      </c>
      <c r="C389" s="93" t="s">
        <v>1424</v>
      </c>
      <c r="G389" s="95">
        <v>0</v>
      </c>
      <c r="H389" s="93" t="s">
        <v>8976</v>
      </c>
      <c r="I389" s="93" t="s">
        <v>23890</v>
      </c>
      <c r="J389" s="93" t="s">
        <v>20843</v>
      </c>
      <c r="K389" s="93" t="s">
        <v>19862</v>
      </c>
      <c r="L389" s="14">
        <f>AND(vyberHrace&lt;&gt;"",ISNUMBER(SEARCH(vyberHrace,$B389)))</f>
      </c>
      <c r="M389" s="14">
        <f>AND($I389=MID(kododd,1,2),$J389=MID(kododd,3,3))</f>
      </c>
      <c r="N389" s="14">
        <f>IF(ISNUMBER($O389),CONCATENATE(INDEX(RokNar,$O389)," ",INDEX(Jmeno,$O389)," ",INDEX(Ev_c_LOK,$O389)),"")</f>
      </c>
      <c r="O389" s="14">
        <f>MATCH(true,INDEX(ihraci,$O388+1):ehraci,0)+$O388</f>
      </c>
    </row>
    <row r="390">
      <c r="A390" s="95">
        <v>57341</v>
      </c>
      <c r="B390" s="93" t="s">
        <v>21512</v>
      </c>
      <c r="C390" s="93" t="s">
        <v>1412</v>
      </c>
      <c r="D390" s="95">
        <v>1169</v>
      </c>
      <c r="E390" s="95">
        <v>1661</v>
      </c>
      <c r="F390" s="95">
        <v>23785578</v>
      </c>
      <c r="G390" s="95">
        <v>250</v>
      </c>
      <c r="H390" s="93" t="s">
        <v>8976</v>
      </c>
      <c r="I390" s="93" t="s">
        <v>23890</v>
      </c>
      <c r="J390" s="93" t="s">
        <v>20843</v>
      </c>
      <c r="K390" s="93" t="s">
        <v>19862</v>
      </c>
      <c r="L390" s="14">
        <f>AND(vyberHrace&lt;&gt;"",ISNUMBER(SEARCH(vyberHrace,$B390)))</f>
      </c>
      <c r="M390" s="14">
        <f>AND($I390=MID(kododd,1,2),$J390=MID(kododd,3,3))</f>
      </c>
      <c r="N390" s="14">
        <f>IF(ISNUMBER($O390),CONCATENATE(INDEX(RokNar,$O390)," ",INDEX(Jmeno,$O390)," ",INDEX(Ev_c_LOK,$O390)),"")</f>
      </c>
      <c r="O390" s="14">
        <f>MATCH(true,INDEX(ihraci,$O389+1):ehraci,0)+$O389</f>
      </c>
    </row>
    <row r="391">
      <c r="A391" s="95">
        <v>50013</v>
      </c>
      <c r="B391" s="93" t="s">
        <v>12657</v>
      </c>
      <c r="C391" s="93" t="s">
        <v>1417</v>
      </c>
      <c r="D391" s="95">
        <v>1891</v>
      </c>
      <c r="E391" s="95">
        <v>1920</v>
      </c>
      <c r="F391" s="95">
        <v>23741325</v>
      </c>
      <c r="G391" s="95">
        <v>250</v>
      </c>
      <c r="H391" s="93" t="s">
        <v>8976</v>
      </c>
      <c r="I391" s="93" t="s">
        <v>23890</v>
      </c>
      <c r="J391" s="93" t="s">
        <v>20843</v>
      </c>
      <c r="K391" s="93" t="s">
        <v>19862</v>
      </c>
      <c r="L391" s="14">
        <f>AND(vyberHrace&lt;&gt;"",ISNUMBER(SEARCH(vyberHrace,$B391)))</f>
      </c>
      <c r="M391" s="14">
        <f>AND($I391=MID(kododd,1,2),$J391=MID(kododd,3,3))</f>
      </c>
      <c r="N391" s="14">
        <f>IF(ISNUMBER($O391),CONCATENATE(INDEX(RokNar,$O391)," ",INDEX(Jmeno,$O391)," ",INDEX(Ev_c_LOK,$O391)),"")</f>
      </c>
      <c r="O391" s="14">
        <f>MATCH(true,INDEX(ihraci,$O390+1):ehraci,0)+$O390</f>
      </c>
    </row>
    <row r="392">
      <c r="A392" s="95">
        <v>47598</v>
      </c>
      <c r="B392" s="93" t="s">
        <v>18941</v>
      </c>
      <c r="C392" s="93" t="s">
        <v>1407</v>
      </c>
      <c r="D392" s="95">
        <v>1530</v>
      </c>
      <c r="E392" s="95">
        <v>1718</v>
      </c>
      <c r="F392" s="95">
        <v>23716053</v>
      </c>
      <c r="G392" s="95">
        <v>0</v>
      </c>
      <c r="H392" s="93" t="s">
        <v>8976</v>
      </c>
      <c r="I392" s="93" t="s">
        <v>23890</v>
      </c>
      <c r="J392" s="93" t="s">
        <v>20932</v>
      </c>
      <c r="K392" s="93" t="s">
        <v>9421</v>
      </c>
      <c r="L392" s="14">
        <f>AND(vyberHrace&lt;&gt;"",ISNUMBER(SEARCH(vyberHrace,$B392)))</f>
      </c>
      <c r="M392" s="14">
        <f>AND($I392=MID(kododd,1,2),$J392=MID(kododd,3,3))</f>
      </c>
      <c r="N392" s="14">
        <f>IF(ISNUMBER($O392),CONCATENATE(INDEX(RokNar,$O392)," ",INDEX(Jmeno,$O392)," ",INDEX(Ev_c_LOK,$O392)),"")</f>
      </c>
      <c r="O392" s="14">
        <f>MATCH(true,INDEX(ihraci,$O391+1):ehraci,0)+$O391</f>
      </c>
    </row>
    <row r="393">
      <c r="A393" s="95">
        <v>49487</v>
      </c>
      <c r="B393" s="93" t="s">
        <v>10355</v>
      </c>
      <c r="C393" s="93" t="s">
        <v>1423</v>
      </c>
      <c r="D393" s="95">
        <v>1291</v>
      </c>
      <c r="E393" s="95">
        <v>1576</v>
      </c>
      <c r="F393" s="95">
        <v>23724986</v>
      </c>
      <c r="G393" s="95">
        <v>0</v>
      </c>
      <c r="H393" s="93" t="s">
        <v>8976</v>
      </c>
      <c r="I393" s="93" t="s">
        <v>23890</v>
      </c>
      <c r="J393" s="93" t="s">
        <v>20932</v>
      </c>
      <c r="K393" s="93" t="s">
        <v>9421</v>
      </c>
      <c r="L393" s="14">
        <f>AND(vyberHrace&lt;&gt;"",ISNUMBER(SEARCH(vyberHrace,$B393)))</f>
      </c>
      <c r="M393" s="14">
        <f>AND($I393=MID(kododd,1,2),$J393=MID(kododd,3,3))</f>
      </c>
      <c r="N393" s="14">
        <f>IF(ISNUMBER($O393),CONCATENATE(INDEX(RokNar,$O393)," ",INDEX(Jmeno,$O393)," ",INDEX(Ev_c_LOK,$O393)),"")</f>
      </c>
      <c r="O393" s="14">
        <f>MATCH(true,INDEX(ihraci,$O392+1):ehraci,0)+$O392</f>
      </c>
    </row>
    <row r="394">
      <c r="A394" s="95">
        <v>4397</v>
      </c>
      <c r="B394" s="93" t="s">
        <v>19761</v>
      </c>
      <c r="C394" s="93" t="s">
        <v>1418</v>
      </c>
      <c r="D394" s="95">
        <v>2059</v>
      </c>
      <c r="E394" s="95">
        <v>2069</v>
      </c>
      <c r="F394" s="95">
        <v>309389</v>
      </c>
      <c r="G394" s="95">
        <v>0</v>
      </c>
      <c r="H394" s="93" t="s">
        <v>8976</v>
      </c>
      <c r="I394" s="93" t="s">
        <v>23890</v>
      </c>
      <c r="J394" s="93" t="s">
        <v>20932</v>
      </c>
      <c r="K394" s="93" t="s">
        <v>9421</v>
      </c>
      <c r="L394" s="14">
        <f>AND(vyberHrace&lt;&gt;"",ISNUMBER(SEARCH(vyberHrace,$B394)))</f>
      </c>
      <c r="M394" s="14">
        <f>AND($I394=MID(kododd,1,2),$J394=MID(kododd,3,3))</f>
      </c>
      <c r="N394" s="14">
        <f>IF(ISNUMBER($O394),CONCATENATE(INDEX(RokNar,$O394)," ",INDEX(Jmeno,$O394)," ",INDEX(Ev_c_LOK,$O394)),"")</f>
      </c>
      <c r="O394" s="14">
        <f>MATCH(true,INDEX(ihraci,$O393+1):ehraci,0)+$O393</f>
      </c>
    </row>
    <row r="395">
      <c r="A395" s="95">
        <v>41457</v>
      </c>
      <c r="B395" s="93" t="s">
        <v>19771</v>
      </c>
      <c r="C395" s="93" t="s">
        <v>1400</v>
      </c>
      <c r="D395" s="95">
        <v>1077</v>
      </c>
      <c r="F395" s="95">
        <v>23720735</v>
      </c>
      <c r="G395" s="95">
        <v>0</v>
      </c>
      <c r="H395" s="93" t="s">
        <v>8976</v>
      </c>
      <c r="I395" s="93" t="s">
        <v>23890</v>
      </c>
      <c r="J395" s="93" t="s">
        <v>21009</v>
      </c>
      <c r="K395" s="93" t="s">
        <v>15049</v>
      </c>
      <c r="L395" s="14">
        <f>AND(vyberHrace&lt;&gt;"",ISNUMBER(SEARCH(vyberHrace,$B395)))</f>
      </c>
      <c r="M395" s="14">
        <f>AND($I395=MID(kododd,1,2),$J395=MID(kododd,3,3))</f>
      </c>
      <c r="N395" s="14">
        <f>IF(ISNUMBER($O395),CONCATENATE(INDEX(RokNar,$O395)," ",INDEX(Jmeno,$O395)," ",INDEX(Ev_c_LOK,$O395)),"")</f>
      </c>
      <c r="O395" s="14">
        <f>MATCH(true,INDEX(ihraci,$O394+1):ehraci,0)+$O394</f>
      </c>
    </row>
    <row r="396">
      <c r="A396" s="95">
        <v>51763</v>
      </c>
      <c r="B396" s="93" t="s">
        <v>3556</v>
      </c>
      <c r="C396" s="93" t="s">
        <v>1457</v>
      </c>
      <c r="F396" s="95">
        <v>23745568</v>
      </c>
      <c r="G396" s="95">
        <v>250</v>
      </c>
      <c r="H396" s="93" t="s">
        <v>8976</v>
      </c>
      <c r="I396" s="93" t="s">
        <v>23890</v>
      </c>
      <c r="J396" s="93" t="s">
        <v>20897</v>
      </c>
      <c r="K396" s="93" t="s">
        <v>9426</v>
      </c>
      <c r="L396" s="14">
        <f>AND(vyberHrace&lt;&gt;"",ISNUMBER(SEARCH(vyberHrace,$B396)))</f>
      </c>
      <c r="M396" s="14">
        <f>AND($I396=MID(kododd,1,2),$J396=MID(kododd,3,3))</f>
      </c>
      <c r="N396" s="14">
        <f>IF(ISNUMBER($O396),CONCATENATE(INDEX(RokNar,$O396)," ",INDEX(Jmeno,$O396)," ",INDEX(Ev_c_LOK,$O396)),"")</f>
      </c>
      <c r="O396" s="14">
        <f>MATCH(true,INDEX(ihraci,$O395+1):ehraci,0)+$O395</f>
      </c>
    </row>
    <row r="397">
      <c r="A397" s="95">
        <v>46583</v>
      </c>
      <c r="B397" s="93" t="s">
        <v>18621</v>
      </c>
      <c r="C397" s="93" t="s">
        <v>1402</v>
      </c>
      <c r="D397" s="95">
        <v>1294</v>
      </c>
      <c r="E397" s="95">
        <v>1561</v>
      </c>
      <c r="F397" s="95">
        <v>23716061</v>
      </c>
      <c r="G397" s="95">
        <v>0</v>
      </c>
      <c r="H397" s="93" t="s">
        <v>8976</v>
      </c>
      <c r="I397" s="93" t="s">
        <v>23890</v>
      </c>
      <c r="J397" s="93" t="s">
        <v>20932</v>
      </c>
      <c r="K397" s="93" t="s">
        <v>9421</v>
      </c>
      <c r="L397" s="14">
        <f>AND(vyberHrace&lt;&gt;"",ISNUMBER(SEARCH(vyberHrace,$B397)))</f>
      </c>
      <c r="M397" s="14">
        <f>AND($I397=MID(kododd,1,2),$J397=MID(kododd,3,3))</f>
      </c>
      <c r="N397" s="14">
        <f>IF(ISNUMBER($O397),CONCATENATE(INDEX(RokNar,$O397)," ",INDEX(Jmeno,$O397)," ",INDEX(Ev_c_LOK,$O397)),"")</f>
      </c>
      <c r="O397" s="14">
        <f>MATCH(true,INDEX(ihraci,$O396+1):ehraci,0)+$O396</f>
      </c>
    </row>
    <row r="398">
      <c r="A398" s="95">
        <v>61172</v>
      </c>
      <c r="B398" s="93" t="s">
        <v>27422</v>
      </c>
      <c r="C398" s="93" t="s">
        <v>1424</v>
      </c>
      <c r="D398" s="95">
        <v>1004</v>
      </c>
      <c r="F398" s="95">
        <v>23788720</v>
      </c>
      <c r="G398" s="95">
        <v>250</v>
      </c>
      <c r="H398" s="93" t="s">
        <v>8976</v>
      </c>
      <c r="I398" s="93" t="s">
        <v>23890</v>
      </c>
      <c r="J398" s="93" t="s">
        <v>20932</v>
      </c>
      <c r="K398" s="93" t="s">
        <v>9421</v>
      </c>
      <c r="L398" s="14">
        <f>AND(vyberHrace&lt;&gt;"",ISNUMBER(SEARCH(vyberHrace,$B398)))</f>
      </c>
      <c r="M398" s="14">
        <f>AND($I398=MID(kododd,1,2),$J398=MID(kododd,3,3))</f>
      </c>
      <c r="N398" s="14">
        <f>IF(ISNUMBER($O398),CONCATENATE(INDEX(RokNar,$O398)," ",INDEX(Jmeno,$O398)," ",INDEX(Ev_c_LOK,$O398)),"")</f>
      </c>
      <c r="O398" s="14">
        <f>MATCH(true,INDEX(ihraci,$O397+1):ehraci,0)+$O397</f>
      </c>
    </row>
    <row r="399">
      <c r="A399" s="95">
        <v>42092</v>
      </c>
      <c r="B399" s="93" t="s">
        <v>452</v>
      </c>
      <c r="C399" s="93" t="s">
        <v>1400</v>
      </c>
      <c r="D399" s="95">
        <v>1106</v>
      </c>
      <c r="G399" s="95">
        <v>0</v>
      </c>
      <c r="H399" s="93" t="s">
        <v>8976</v>
      </c>
      <c r="I399" s="93" t="s">
        <v>23890</v>
      </c>
      <c r="J399" s="93" t="s">
        <v>20870</v>
      </c>
      <c r="K399" s="93" t="s">
        <v>19858</v>
      </c>
      <c r="L399" s="14">
        <f>AND(vyberHrace&lt;&gt;"",ISNUMBER(SEARCH(vyberHrace,$B399)))</f>
      </c>
      <c r="M399" s="14">
        <f>AND($I399=MID(kododd,1,2),$J399=MID(kododd,3,3))</f>
      </c>
      <c r="N399" s="14">
        <f>IF(ISNUMBER($O399),CONCATENATE(INDEX(RokNar,$O399)," ",INDEX(Jmeno,$O399)," ",INDEX(Ev_c_LOK,$O399)),"")</f>
      </c>
      <c r="O399" s="14">
        <f>MATCH(true,INDEX(ihraci,$O398+1):ehraci,0)+$O398</f>
      </c>
    </row>
    <row r="400">
      <c r="A400" s="95">
        <v>40341</v>
      </c>
      <c r="B400" s="93" t="s">
        <v>11787</v>
      </c>
      <c r="C400" s="93" t="s">
        <v>1401</v>
      </c>
      <c r="D400" s="95">
        <v>1518</v>
      </c>
      <c r="F400" s="95">
        <v>23779225</v>
      </c>
      <c r="G400" s="95">
        <v>250</v>
      </c>
      <c r="H400" s="93" t="s">
        <v>8976</v>
      </c>
      <c r="I400" s="93" t="s">
        <v>23890</v>
      </c>
      <c r="J400" s="93" t="s">
        <v>20973</v>
      </c>
      <c r="K400" s="93" t="s">
        <v>12775</v>
      </c>
      <c r="L400" s="14">
        <f>AND(vyberHrace&lt;&gt;"",ISNUMBER(SEARCH(vyberHrace,$B400)))</f>
      </c>
      <c r="M400" s="14">
        <f>AND($I400=MID(kododd,1,2),$J400=MID(kododd,3,3))</f>
      </c>
      <c r="N400" s="14">
        <f>IF(ISNUMBER($O400),CONCATENATE(INDEX(RokNar,$O400)," ",INDEX(Jmeno,$O400)," ",INDEX(Ev_c_LOK,$O400)),"")</f>
      </c>
      <c r="O400" s="14">
        <f>MATCH(true,INDEX(ihraci,$O399+1):ehraci,0)+$O399</f>
      </c>
    </row>
    <row r="401">
      <c r="A401" s="95">
        <v>59842</v>
      </c>
      <c r="B401" s="93" t="s">
        <v>26344</v>
      </c>
      <c r="C401" s="93" t="s">
        <v>1450</v>
      </c>
      <c r="F401" s="95">
        <v>23787171</v>
      </c>
      <c r="G401" s="95">
        <v>250</v>
      </c>
      <c r="H401" s="93" t="s">
        <v>8976</v>
      </c>
      <c r="I401" s="93" t="s">
        <v>23890</v>
      </c>
      <c r="J401" s="93" t="s">
        <v>21009</v>
      </c>
      <c r="K401" s="93" t="s">
        <v>15049</v>
      </c>
      <c r="L401" s="14">
        <f>AND(vyberHrace&lt;&gt;"",ISNUMBER(SEARCH(vyberHrace,$B401)))</f>
      </c>
      <c r="M401" s="14">
        <f>AND($I401=MID(kododd,1,2),$J401=MID(kododd,3,3))</f>
      </c>
      <c r="N401" s="14">
        <f>IF(ISNUMBER($O401),CONCATENATE(INDEX(RokNar,$O401)," ",INDEX(Jmeno,$O401)," ",INDEX(Ev_c_LOK,$O401)),"")</f>
      </c>
      <c r="O401" s="14">
        <f>MATCH(true,INDEX(ihraci,$O400+1):ehraci,0)+$O400</f>
      </c>
    </row>
    <row r="402">
      <c r="A402" s="95">
        <v>63601</v>
      </c>
      <c r="B402" s="93" t="s">
        <v>28606</v>
      </c>
      <c r="C402" s="93" t="s">
        <v>1410</v>
      </c>
      <c r="E402" s="95">
        <v>1952</v>
      </c>
      <c r="F402" s="95">
        <v>34156313</v>
      </c>
      <c r="G402" s="95">
        <v>250</v>
      </c>
      <c r="H402" s="93" t="s">
        <v>8976</v>
      </c>
      <c r="I402" s="93" t="s">
        <v>23890</v>
      </c>
      <c r="J402" s="93" t="s">
        <v>20870</v>
      </c>
      <c r="K402" s="93" t="s">
        <v>19858</v>
      </c>
      <c r="L402" s="14">
        <f>AND(vyberHrace&lt;&gt;"",ISNUMBER(SEARCH(vyberHrace,$B402)))</f>
      </c>
      <c r="M402" s="14">
        <f>AND($I402=MID(kododd,1,2),$J402=MID(kododd,3,3))</f>
      </c>
      <c r="N402" s="14">
        <f>IF(ISNUMBER($O402),CONCATENATE(INDEX(RokNar,$O402)," ",INDEX(Jmeno,$O402)," ",INDEX(Ev_c_LOK,$O402)),"")</f>
      </c>
      <c r="O402" s="14">
        <f>MATCH(true,INDEX(ihraci,$O401+1):ehraci,0)+$O401</f>
      </c>
    </row>
    <row r="403">
      <c r="A403" s="95">
        <v>16657</v>
      </c>
      <c r="B403" s="93" t="s">
        <v>18737</v>
      </c>
      <c r="C403" s="93" t="s">
        <v>1434</v>
      </c>
      <c r="D403" s="95">
        <v>1491</v>
      </c>
      <c r="E403" s="95">
        <v>1629</v>
      </c>
      <c r="F403" s="95">
        <v>332429</v>
      </c>
      <c r="G403" s="95">
        <v>250</v>
      </c>
      <c r="H403" s="93" t="s">
        <v>8976</v>
      </c>
      <c r="I403" s="93" t="s">
        <v>23890</v>
      </c>
      <c r="J403" s="93" t="s">
        <v>20858</v>
      </c>
      <c r="K403" s="93" t="s">
        <v>20407</v>
      </c>
      <c r="L403" s="14">
        <f>AND(vyberHrace&lt;&gt;"",ISNUMBER(SEARCH(vyberHrace,$B403)))</f>
      </c>
      <c r="M403" s="14">
        <f>AND($I403=MID(kododd,1,2),$J403=MID(kododd,3,3))</f>
      </c>
      <c r="N403" s="14">
        <f>IF(ISNUMBER($O403),CONCATENATE(INDEX(RokNar,$O403)," ",INDEX(Jmeno,$O403)," ",INDEX(Ev_c_LOK,$O403)),"")</f>
      </c>
      <c r="O403" s="14">
        <f>MATCH(true,INDEX(ihraci,$O402+1):ehraci,0)+$O402</f>
      </c>
    </row>
    <row r="404">
      <c r="A404" s="95">
        <v>50039</v>
      </c>
      <c r="B404" s="93" t="s">
        <v>19986</v>
      </c>
      <c r="C404" s="93" t="s">
        <v>1475</v>
      </c>
      <c r="D404" s="95">
        <v>1186</v>
      </c>
      <c r="F404" s="95">
        <v>23734442</v>
      </c>
      <c r="G404" s="95">
        <v>250</v>
      </c>
      <c r="H404" s="93" t="s">
        <v>8976</v>
      </c>
      <c r="I404" s="93" t="s">
        <v>23890</v>
      </c>
      <c r="J404" s="93" t="s">
        <v>20858</v>
      </c>
      <c r="K404" s="93" t="s">
        <v>20407</v>
      </c>
      <c r="L404" s="14">
        <f>AND(vyberHrace&lt;&gt;"",ISNUMBER(SEARCH(vyberHrace,$B404)))</f>
      </c>
      <c r="M404" s="14">
        <f>AND($I404=MID(kododd,1,2),$J404=MID(kododd,3,3))</f>
      </c>
      <c r="N404" s="14">
        <f>IF(ISNUMBER($O404),CONCATENATE(INDEX(RokNar,$O404)," ",INDEX(Jmeno,$O404)," ",INDEX(Ev_c_LOK,$O404)),"")</f>
      </c>
      <c r="O404" s="14">
        <f>MATCH(true,INDEX(ihraci,$O403+1):ehraci,0)+$O403</f>
      </c>
    </row>
    <row r="405">
      <c r="A405" s="95">
        <v>52142</v>
      </c>
      <c r="B405" s="93" t="s">
        <v>1841</v>
      </c>
      <c r="C405" s="93" t="s">
        <v>3255</v>
      </c>
      <c r="G405" s="95">
        <v>0</v>
      </c>
      <c r="H405" s="93" t="s">
        <v>8976</v>
      </c>
      <c r="I405" s="93" t="s">
        <v>23890</v>
      </c>
      <c r="J405" s="93" t="s">
        <v>20860</v>
      </c>
      <c r="K405" s="93" t="s">
        <v>12768</v>
      </c>
      <c r="L405" s="14">
        <f>AND(vyberHrace&lt;&gt;"",ISNUMBER(SEARCH(vyberHrace,$B405)))</f>
      </c>
      <c r="M405" s="14">
        <f>AND($I405=MID(kododd,1,2),$J405=MID(kododd,3,3))</f>
      </c>
      <c r="N405" s="14">
        <f>IF(ISNUMBER($O405),CONCATENATE(INDEX(RokNar,$O405)," ",INDEX(Jmeno,$O405)," ",INDEX(Ev_c_LOK,$O405)),"")</f>
      </c>
      <c r="O405" s="14">
        <f>MATCH(true,INDEX(ihraci,$O404+1):ehraci,0)+$O404</f>
      </c>
    </row>
    <row r="406">
      <c r="A406" s="95">
        <v>46669</v>
      </c>
      <c r="B406" s="93" t="s">
        <v>18636</v>
      </c>
      <c r="C406" s="93" t="s">
        <v>1426</v>
      </c>
      <c r="D406" s="95">
        <v>1420</v>
      </c>
      <c r="E406" s="95">
        <v>1495</v>
      </c>
      <c r="F406" s="95">
        <v>23715162</v>
      </c>
      <c r="G406" s="95">
        <v>250</v>
      </c>
      <c r="H406" s="93" t="s">
        <v>8976</v>
      </c>
      <c r="I406" s="93" t="s">
        <v>23890</v>
      </c>
      <c r="J406" s="93" t="s">
        <v>20881</v>
      </c>
      <c r="K406" s="93" t="s">
        <v>26140</v>
      </c>
      <c r="L406" s="14">
        <f>AND(vyberHrace&lt;&gt;"",ISNUMBER(SEARCH(vyberHrace,$B406)))</f>
      </c>
      <c r="M406" s="14">
        <f>AND($I406=MID(kododd,1,2),$J406=MID(kododd,3,3))</f>
      </c>
      <c r="N406" s="14">
        <f>IF(ISNUMBER($O406),CONCATENATE(INDEX(RokNar,$O406)," ",INDEX(Jmeno,$O406)," ",INDEX(Ev_c_LOK,$O406)),"")</f>
      </c>
      <c r="O406" s="14">
        <f>MATCH(true,INDEX(ihraci,$O405+1):ehraci,0)+$O405</f>
      </c>
    </row>
    <row r="407">
      <c r="A407" s="95">
        <v>57792</v>
      </c>
      <c r="B407" s="93" t="s">
        <v>24346</v>
      </c>
      <c r="C407" s="93" t="s">
        <v>1464</v>
      </c>
      <c r="D407" s="95">
        <v>1651</v>
      </c>
      <c r="F407" s="95">
        <v>23762527</v>
      </c>
      <c r="G407" s="95">
        <v>250</v>
      </c>
      <c r="H407" s="93" t="s">
        <v>8976</v>
      </c>
      <c r="I407" s="93" t="s">
        <v>23890</v>
      </c>
      <c r="J407" s="93" t="s">
        <v>20961</v>
      </c>
      <c r="K407" s="93" t="s">
        <v>20404</v>
      </c>
      <c r="L407" s="14">
        <f>AND(vyberHrace&lt;&gt;"",ISNUMBER(SEARCH(vyberHrace,$B407)))</f>
      </c>
      <c r="M407" s="14">
        <f>AND($I407=MID(kododd,1,2),$J407=MID(kododd,3,3))</f>
      </c>
      <c r="N407" s="14">
        <f>IF(ISNUMBER($O407),CONCATENATE(INDEX(RokNar,$O407)," ",INDEX(Jmeno,$O407)," ",INDEX(Ev_c_LOK,$O407)),"")</f>
      </c>
      <c r="O407" s="14">
        <f>MATCH(true,INDEX(ihraci,$O406+1):ehraci,0)+$O406</f>
      </c>
    </row>
    <row r="408">
      <c r="A408" s="95">
        <v>50907</v>
      </c>
      <c r="B408" s="93" t="s">
        <v>6710</v>
      </c>
      <c r="C408" s="93" t="s">
        <v>1422</v>
      </c>
      <c r="G408" s="95">
        <v>0</v>
      </c>
      <c r="H408" s="93" t="s">
        <v>8976</v>
      </c>
      <c r="I408" s="93" t="s">
        <v>23890</v>
      </c>
      <c r="J408" s="93" t="s">
        <v>20870</v>
      </c>
      <c r="K408" s="93" t="s">
        <v>19858</v>
      </c>
      <c r="L408" s="14">
        <f>AND(vyberHrace&lt;&gt;"",ISNUMBER(SEARCH(vyberHrace,$B408)))</f>
      </c>
      <c r="M408" s="14">
        <f>AND($I408=MID(kododd,1,2),$J408=MID(kododd,3,3))</f>
      </c>
      <c r="N408" s="14">
        <f>IF(ISNUMBER($O408),CONCATENATE(INDEX(RokNar,$O408)," ",INDEX(Jmeno,$O408)," ",INDEX(Ev_c_LOK,$O408)),"")</f>
      </c>
      <c r="O408" s="14">
        <f>MATCH(true,INDEX(ihraci,$O407+1):ehraci,0)+$O407</f>
      </c>
    </row>
    <row r="409">
      <c r="A409" s="95">
        <v>1617</v>
      </c>
      <c r="B409" s="93" t="s">
        <v>16338</v>
      </c>
      <c r="C409" s="93" t="s">
        <v>1433</v>
      </c>
      <c r="D409" s="95">
        <v>1861</v>
      </c>
      <c r="E409" s="95">
        <v>1931</v>
      </c>
      <c r="F409" s="95">
        <v>353876</v>
      </c>
      <c r="G409" s="95">
        <v>250</v>
      </c>
      <c r="H409" s="93" t="s">
        <v>8976</v>
      </c>
      <c r="I409" s="93" t="s">
        <v>23890</v>
      </c>
      <c r="J409" s="93" t="s">
        <v>20860</v>
      </c>
      <c r="K409" s="93" t="s">
        <v>12768</v>
      </c>
      <c r="L409" s="14">
        <f>AND(vyberHrace&lt;&gt;"",ISNUMBER(SEARCH(vyberHrace,$B409)))</f>
      </c>
      <c r="M409" s="14">
        <f>AND($I409=MID(kododd,1,2),$J409=MID(kododd,3,3))</f>
      </c>
      <c r="N409" s="14">
        <f>IF(ISNUMBER($O409),CONCATENATE(INDEX(RokNar,$O409)," ",INDEX(Jmeno,$O409)," ",INDEX(Ev_c_LOK,$O409)),"")</f>
      </c>
      <c r="O409" s="14">
        <f>MATCH(true,INDEX(ihraci,$O408+1):ehraci,0)+$O408</f>
      </c>
    </row>
    <row r="410">
      <c r="A410" s="95">
        <v>4356</v>
      </c>
      <c r="B410" s="93" t="s">
        <v>19758</v>
      </c>
      <c r="C410" s="93" t="s">
        <v>1466</v>
      </c>
      <c r="D410" s="95">
        <v>1359</v>
      </c>
      <c r="G410" s="95">
        <v>0</v>
      </c>
      <c r="H410" s="93" t="s">
        <v>8976</v>
      </c>
      <c r="I410" s="93" t="s">
        <v>23890</v>
      </c>
      <c r="J410" s="93" t="s">
        <v>20860</v>
      </c>
      <c r="K410" s="93" t="s">
        <v>12768</v>
      </c>
      <c r="L410" s="14">
        <f>AND(vyberHrace&lt;&gt;"",ISNUMBER(SEARCH(vyberHrace,$B410)))</f>
      </c>
      <c r="M410" s="14">
        <f>AND($I410=MID(kododd,1,2),$J410=MID(kododd,3,3))</f>
      </c>
      <c r="N410" s="14">
        <f>IF(ISNUMBER($O410),CONCATENATE(INDEX(RokNar,$O410)," ",INDEX(Jmeno,$O410)," ",INDEX(Ev_c_LOK,$O410)),"")</f>
      </c>
      <c r="O410" s="14">
        <f>MATCH(true,INDEX(ihraci,$O409+1):ehraci,0)+$O409</f>
      </c>
    </row>
    <row r="411">
      <c r="A411" s="95">
        <v>53426</v>
      </c>
      <c r="B411" s="93" t="s">
        <v>19990</v>
      </c>
      <c r="C411" s="93" t="s">
        <v>1406</v>
      </c>
      <c r="G411" s="95">
        <v>0</v>
      </c>
      <c r="H411" s="93" t="s">
        <v>8976</v>
      </c>
      <c r="I411" s="93" t="s">
        <v>23890</v>
      </c>
      <c r="J411" s="93" t="s">
        <v>20897</v>
      </c>
      <c r="K411" s="93" t="s">
        <v>9426</v>
      </c>
      <c r="L411" s="14">
        <f>AND(vyberHrace&lt;&gt;"",ISNUMBER(SEARCH(vyberHrace,$B411)))</f>
      </c>
      <c r="M411" s="14">
        <f>AND($I411=MID(kododd,1,2),$J411=MID(kododd,3,3))</f>
      </c>
      <c r="N411" s="14">
        <f>IF(ISNUMBER($O411),CONCATENATE(INDEX(RokNar,$O411)," ",INDEX(Jmeno,$O411)," ",INDEX(Ev_c_LOK,$O411)),"")</f>
      </c>
      <c r="O411" s="14">
        <f>MATCH(true,INDEX(ihraci,$O410+1):ehraci,0)+$O410</f>
      </c>
    </row>
    <row r="412">
      <c r="A412" s="95">
        <v>30895</v>
      </c>
      <c r="B412" s="93" t="s">
        <v>14179</v>
      </c>
      <c r="C412" s="93" t="s">
        <v>1414</v>
      </c>
      <c r="D412" s="95">
        <v>1859</v>
      </c>
      <c r="E412" s="95">
        <v>1932</v>
      </c>
      <c r="F412" s="95">
        <v>348767</v>
      </c>
      <c r="G412" s="95">
        <v>250</v>
      </c>
      <c r="H412" s="93" t="s">
        <v>8976</v>
      </c>
      <c r="I412" s="93" t="s">
        <v>23890</v>
      </c>
      <c r="J412" s="93" t="s">
        <v>21009</v>
      </c>
      <c r="K412" s="93" t="s">
        <v>15049</v>
      </c>
      <c r="L412" s="14">
        <f>AND(vyberHrace&lt;&gt;"",ISNUMBER(SEARCH(vyberHrace,$B412)))</f>
      </c>
      <c r="M412" s="14">
        <f>AND($I412=MID(kododd,1,2),$J412=MID(kododd,3,3))</f>
      </c>
      <c r="N412" s="14">
        <f>IF(ISNUMBER($O412),CONCATENATE(INDEX(RokNar,$O412)," ",INDEX(Jmeno,$O412)," ",INDEX(Ev_c_LOK,$O412)),"")</f>
      </c>
      <c r="O412" s="14">
        <f>MATCH(true,INDEX(ihraci,$O411+1):ehraci,0)+$O411</f>
      </c>
    </row>
    <row r="413">
      <c r="A413" s="95">
        <v>61996</v>
      </c>
      <c r="B413" s="93" t="s">
        <v>28201</v>
      </c>
      <c r="C413" s="93" t="s">
        <v>1422</v>
      </c>
      <c r="G413" s="95">
        <v>250</v>
      </c>
      <c r="H413" s="93" t="s">
        <v>8976</v>
      </c>
      <c r="I413" s="93" t="s">
        <v>23890</v>
      </c>
      <c r="J413" s="93" t="s">
        <v>21009</v>
      </c>
      <c r="K413" s="93" t="s">
        <v>15049</v>
      </c>
      <c r="L413" s="14">
        <f>AND(vyberHrace&lt;&gt;"",ISNUMBER(SEARCH(vyberHrace,$B413)))</f>
      </c>
      <c r="M413" s="14">
        <f>AND($I413=MID(kododd,1,2),$J413=MID(kododd,3,3))</f>
      </c>
      <c r="N413" s="14">
        <f>IF(ISNUMBER($O413),CONCATENATE(INDEX(RokNar,$O413)," ",INDEX(Jmeno,$O413)," ",INDEX(Ev_c_LOK,$O413)),"")</f>
      </c>
      <c r="O413" s="14">
        <f>MATCH(true,INDEX(ihraci,$O412+1):ehraci,0)+$O412</f>
      </c>
    </row>
    <row r="414">
      <c r="A414" s="95">
        <v>53913</v>
      </c>
      <c r="B414" s="93" t="s">
        <v>2485</v>
      </c>
      <c r="C414" s="93" t="s">
        <v>1421</v>
      </c>
      <c r="D414" s="95">
        <v>1353</v>
      </c>
      <c r="F414" s="95">
        <v>23751096</v>
      </c>
      <c r="G414" s="95">
        <v>250</v>
      </c>
      <c r="H414" s="93" t="s">
        <v>8976</v>
      </c>
      <c r="I414" s="93" t="s">
        <v>23890</v>
      </c>
      <c r="J414" s="93" t="s">
        <v>21009</v>
      </c>
      <c r="K414" s="93" t="s">
        <v>15049</v>
      </c>
      <c r="L414" s="14">
        <f>AND(vyberHrace&lt;&gt;"",ISNUMBER(SEARCH(vyberHrace,$B414)))</f>
      </c>
      <c r="M414" s="14">
        <f>AND($I414=MID(kododd,1,2),$J414=MID(kododd,3,3))</f>
      </c>
      <c r="N414" s="14">
        <f>IF(ISNUMBER($O414),CONCATENATE(INDEX(RokNar,$O414)," ",INDEX(Jmeno,$O414)," ",INDEX(Ev_c_LOK,$O414)),"")</f>
      </c>
      <c r="O414" s="14">
        <f>MATCH(true,INDEX(ihraci,$O413+1):ehraci,0)+$O413</f>
      </c>
    </row>
    <row r="415">
      <c r="A415" s="95">
        <v>55692</v>
      </c>
      <c r="B415" s="93" t="s">
        <v>21510</v>
      </c>
      <c r="C415" s="93" t="s">
        <v>1447</v>
      </c>
      <c r="D415" s="95">
        <v>1308</v>
      </c>
      <c r="E415" s="95">
        <v>1484</v>
      </c>
      <c r="F415" s="95">
        <v>23766794</v>
      </c>
      <c r="G415" s="95">
        <v>250</v>
      </c>
      <c r="H415" s="93" t="s">
        <v>8976</v>
      </c>
      <c r="I415" s="93" t="s">
        <v>23890</v>
      </c>
      <c r="J415" s="93" t="s">
        <v>20957</v>
      </c>
      <c r="K415" s="93" t="s">
        <v>13992</v>
      </c>
      <c r="L415" s="14">
        <f>AND(vyberHrace&lt;&gt;"",ISNUMBER(SEARCH(vyberHrace,$B415)))</f>
      </c>
      <c r="M415" s="14">
        <f>AND($I415=MID(kododd,1,2),$J415=MID(kododd,3,3))</f>
      </c>
      <c r="N415" s="14">
        <f>IF(ISNUMBER($O415),CONCATENATE(INDEX(RokNar,$O415)," ",INDEX(Jmeno,$O415)," ",INDEX(Ev_c_LOK,$O415)),"")</f>
      </c>
      <c r="O415" s="14">
        <f>MATCH(true,INDEX(ihraci,$O414+1):ehraci,0)+$O414</f>
      </c>
    </row>
    <row r="416">
      <c r="A416" s="95">
        <v>43910</v>
      </c>
      <c r="B416" s="93" t="s">
        <v>15100</v>
      </c>
      <c r="C416" s="93" t="s">
        <v>1410</v>
      </c>
      <c r="D416" s="95">
        <v>1159</v>
      </c>
      <c r="E416" s="95">
        <v>1495</v>
      </c>
      <c r="F416" s="95">
        <v>23709383</v>
      </c>
      <c r="G416" s="95">
        <v>0</v>
      </c>
      <c r="H416" s="93" t="s">
        <v>8976</v>
      </c>
      <c r="I416" s="93" t="s">
        <v>23890</v>
      </c>
      <c r="J416" s="93" t="s">
        <v>20932</v>
      </c>
      <c r="K416" s="93" t="s">
        <v>9421</v>
      </c>
      <c r="L416" s="14">
        <f>AND(vyberHrace&lt;&gt;"",ISNUMBER(SEARCH(vyberHrace,$B416)))</f>
      </c>
      <c r="M416" s="14">
        <f>AND($I416=MID(kododd,1,2),$J416=MID(kododd,3,3))</f>
      </c>
      <c r="N416" s="14">
        <f>IF(ISNUMBER($O416),CONCATENATE(INDEX(RokNar,$O416)," ",INDEX(Jmeno,$O416)," ",INDEX(Ev_c_LOK,$O416)),"")</f>
      </c>
      <c r="O416" s="14">
        <f>MATCH(true,INDEX(ihraci,$O415+1):ehraci,0)+$O415</f>
      </c>
    </row>
    <row r="417">
      <c r="A417" s="95">
        <v>44937</v>
      </c>
      <c r="B417" s="93" t="s">
        <v>10464</v>
      </c>
      <c r="C417" s="93" t="s">
        <v>3255</v>
      </c>
      <c r="D417" s="95">
        <v>1930</v>
      </c>
      <c r="E417" s="95">
        <v>1983</v>
      </c>
      <c r="F417" s="95">
        <v>23709391</v>
      </c>
      <c r="G417" s="95">
        <v>250</v>
      </c>
      <c r="H417" s="93" t="s">
        <v>8976</v>
      </c>
      <c r="I417" s="93" t="s">
        <v>23890</v>
      </c>
      <c r="J417" s="93" t="s">
        <v>20932</v>
      </c>
      <c r="K417" s="93" t="s">
        <v>9421</v>
      </c>
      <c r="L417" s="14">
        <f>AND(vyberHrace&lt;&gt;"",ISNUMBER(SEARCH(vyberHrace,$B417)))</f>
      </c>
      <c r="M417" s="14">
        <f>AND($I417=MID(kododd,1,2),$J417=MID(kododd,3,3))</f>
      </c>
      <c r="N417" s="14">
        <f>IF(ISNUMBER($O417),CONCATENATE(INDEX(RokNar,$O417)," ",INDEX(Jmeno,$O417)," ",INDEX(Ev_c_LOK,$O417)),"")</f>
      </c>
      <c r="O417" s="14">
        <f>MATCH(true,INDEX(ihraci,$O416+1):ehraci,0)+$O416</f>
      </c>
    </row>
    <row r="418">
      <c r="A418" s="95">
        <v>11432</v>
      </c>
      <c r="B418" s="93" t="s">
        <v>13811</v>
      </c>
      <c r="C418" s="93" t="s">
        <v>1453</v>
      </c>
      <c r="D418" s="95">
        <v>2256</v>
      </c>
      <c r="E418" s="95">
        <v>2272</v>
      </c>
      <c r="F418" s="95">
        <v>320625</v>
      </c>
      <c r="G418" s="95">
        <v>250</v>
      </c>
      <c r="H418" s="93" t="s">
        <v>8976</v>
      </c>
      <c r="I418" s="93" t="s">
        <v>23890</v>
      </c>
      <c r="J418" s="93" t="s">
        <v>20897</v>
      </c>
      <c r="K418" s="93" t="s">
        <v>9426</v>
      </c>
      <c r="L418" s="14">
        <f>AND(vyberHrace&lt;&gt;"",ISNUMBER(SEARCH(vyberHrace,$B418)))</f>
      </c>
      <c r="M418" s="14">
        <f>AND($I418=MID(kododd,1,2),$J418=MID(kododd,3,3))</f>
      </c>
      <c r="N418" s="14">
        <f>IF(ISNUMBER($O418),CONCATENATE(INDEX(RokNar,$O418)," ",INDEX(Jmeno,$O418)," ",INDEX(Ev_c_LOK,$O418)),"")</f>
      </c>
      <c r="O418" s="14">
        <f>MATCH(true,INDEX(ihraci,$O417+1):ehraci,0)+$O417</f>
      </c>
    </row>
    <row r="419">
      <c r="A419" s="95">
        <v>25285</v>
      </c>
      <c r="B419" s="93" t="s">
        <v>5028</v>
      </c>
      <c r="C419" s="93" t="s">
        <v>1436</v>
      </c>
      <c r="D419" s="95">
        <v>1927</v>
      </c>
      <c r="E419" s="95">
        <v>1972</v>
      </c>
      <c r="F419" s="95">
        <v>325600</v>
      </c>
      <c r="G419" s="95">
        <v>250</v>
      </c>
      <c r="H419" s="93" t="s">
        <v>8976</v>
      </c>
      <c r="I419" s="93" t="s">
        <v>23890</v>
      </c>
      <c r="J419" s="93" t="s">
        <v>20913</v>
      </c>
      <c r="K419" s="93" t="s">
        <v>15044</v>
      </c>
      <c r="L419" s="14">
        <f>AND(vyberHrace&lt;&gt;"",ISNUMBER(SEARCH(vyberHrace,$B419)))</f>
      </c>
      <c r="M419" s="14">
        <f>AND($I419=MID(kododd,1,2),$J419=MID(kododd,3,3))</f>
      </c>
      <c r="N419" s="14">
        <f>IF(ISNUMBER($O419),CONCATENATE(INDEX(RokNar,$O419)," ",INDEX(Jmeno,$O419)," ",INDEX(Ev_c_LOK,$O419)),"")</f>
      </c>
      <c r="O419" s="14">
        <f>MATCH(true,INDEX(ihraci,$O418+1):ehraci,0)+$O418</f>
      </c>
    </row>
    <row r="420">
      <c r="A420" s="95">
        <v>1380</v>
      </c>
      <c r="B420" s="93" t="s">
        <v>20405</v>
      </c>
      <c r="C420" s="93" t="s">
        <v>1483</v>
      </c>
      <c r="D420" s="95">
        <v>1767</v>
      </c>
      <c r="E420" s="95">
        <v>1935</v>
      </c>
      <c r="F420" s="95">
        <v>334170</v>
      </c>
      <c r="G420" s="95">
        <v>0</v>
      </c>
      <c r="H420" s="93" t="s">
        <v>8976</v>
      </c>
      <c r="I420" s="93" t="s">
        <v>23890</v>
      </c>
      <c r="J420" s="93" t="s">
        <v>20874</v>
      </c>
      <c r="K420" s="93" t="s">
        <v>1849</v>
      </c>
      <c r="L420" s="14">
        <f>AND(vyberHrace&lt;&gt;"",ISNUMBER(SEARCH(vyberHrace,$B420)))</f>
      </c>
      <c r="M420" s="14">
        <f>AND($I420=MID(kododd,1,2),$J420=MID(kododd,3,3))</f>
      </c>
      <c r="N420" s="14">
        <f>IF(ISNUMBER($O420),CONCATENATE(INDEX(RokNar,$O420)," ",INDEX(Jmeno,$O420)," ",INDEX(Ev_c_LOK,$O420)),"")</f>
      </c>
      <c r="O420" s="14">
        <f>MATCH(true,INDEX(ihraci,$O419+1):ehraci,0)+$O419</f>
      </c>
    </row>
    <row r="421">
      <c r="A421" s="95">
        <v>46927</v>
      </c>
      <c r="B421" s="93" t="s">
        <v>18649</v>
      </c>
      <c r="C421" s="93" t="s">
        <v>1402</v>
      </c>
      <c r="D421" s="95">
        <v>1199</v>
      </c>
      <c r="E421" s="95">
        <v>1464</v>
      </c>
      <c r="F421" s="95">
        <v>23731710</v>
      </c>
      <c r="G421" s="95">
        <v>0</v>
      </c>
      <c r="H421" s="93" t="s">
        <v>8976</v>
      </c>
      <c r="I421" s="93" t="s">
        <v>23890</v>
      </c>
      <c r="J421" s="93" t="s">
        <v>20843</v>
      </c>
      <c r="K421" s="93" t="s">
        <v>19862</v>
      </c>
      <c r="L421" s="14">
        <f>AND(vyberHrace&lt;&gt;"",ISNUMBER(SEARCH(vyberHrace,$B421)))</f>
      </c>
      <c r="M421" s="14">
        <f>AND($I421=MID(kododd,1,2),$J421=MID(kododd,3,3))</f>
      </c>
      <c r="N421" s="14">
        <f>IF(ISNUMBER($O421),CONCATENATE(INDEX(RokNar,$O421)," ",INDEX(Jmeno,$O421)," ",INDEX(Ev_c_LOK,$O421)),"")</f>
      </c>
      <c r="O421" s="14">
        <f>MATCH(true,INDEX(ihraci,$O420+1):ehraci,0)+$O420</f>
      </c>
    </row>
    <row r="422">
      <c r="A422" s="95">
        <v>48554</v>
      </c>
      <c r="B422" s="93" t="s">
        <v>16406</v>
      </c>
      <c r="C422" s="93" t="s">
        <v>1416</v>
      </c>
      <c r="D422" s="95">
        <v>1028</v>
      </c>
      <c r="E422" s="95">
        <v>1434</v>
      </c>
      <c r="F422" s="95">
        <v>23744979</v>
      </c>
      <c r="G422" s="95">
        <v>250</v>
      </c>
      <c r="H422" s="93" t="s">
        <v>8976</v>
      </c>
      <c r="I422" s="93" t="s">
        <v>23890</v>
      </c>
      <c r="J422" s="93" t="s">
        <v>20843</v>
      </c>
      <c r="K422" s="93" t="s">
        <v>19862</v>
      </c>
      <c r="L422" s="14">
        <f>AND(vyberHrace&lt;&gt;"",ISNUMBER(SEARCH(vyberHrace,$B422)))</f>
      </c>
      <c r="M422" s="14">
        <f>AND($I422=MID(kododd,1,2),$J422=MID(kododd,3,3))</f>
      </c>
      <c r="N422" s="14">
        <f>IF(ISNUMBER($O422),CONCATENATE(INDEX(RokNar,$O422)," ",INDEX(Jmeno,$O422)," ",INDEX(Ev_c_LOK,$O422)),"")</f>
      </c>
      <c r="O422" s="14">
        <f>MATCH(true,INDEX(ihraci,$O421+1):ehraci,0)+$O421</f>
      </c>
    </row>
    <row r="423">
      <c r="A423" s="95">
        <v>43917</v>
      </c>
      <c r="B423" s="93" t="s">
        <v>15101</v>
      </c>
      <c r="C423" s="93" t="s">
        <v>1400</v>
      </c>
      <c r="D423" s="95">
        <v>1619</v>
      </c>
      <c r="E423" s="95">
        <v>1711</v>
      </c>
      <c r="F423" s="95">
        <v>399841</v>
      </c>
      <c r="G423" s="95">
        <v>0</v>
      </c>
      <c r="H423" s="93" t="s">
        <v>8976</v>
      </c>
      <c r="I423" s="93" t="s">
        <v>23890</v>
      </c>
      <c r="J423" s="93" t="s">
        <v>20858</v>
      </c>
      <c r="K423" s="93" t="s">
        <v>20407</v>
      </c>
      <c r="L423" s="14">
        <f>AND(vyberHrace&lt;&gt;"",ISNUMBER(SEARCH(vyberHrace,$B423)))</f>
      </c>
      <c r="M423" s="14">
        <f>AND($I423=MID(kododd,1,2),$J423=MID(kododd,3,3))</f>
      </c>
      <c r="N423" s="14">
        <f>IF(ISNUMBER($O423),CONCATENATE(INDEX(RokNar,$O423)," ",INDEX(Jmeno,$O423)," ",INDEX(Ev_c_LOK,$O423)),"")</f>
      </c>
      <c r="O423" s="14">
        <f>MATCH(true,INDEX(ihraci,$O422+1):ehraci,0)+$O422</f>
      </c>
    </row>
    <row r="424">
      <c r="A424" s="95">
        <v>59975</v>
      </c>
      <c r="B424" s="93" t="s">
        <v>26458</v>
      </c>
      <c r="C424" s="93" t="s">
        <v>1406</v>
      </c>
      <c r="D424" s="95">
        <v>1002</v>
      </c>
      <c r="F424" s="95">
        <v>23791152</v>
      </c>
      <c r="G424" s="95">
        <v>0</v>
      </c>
      <c r="H424" s="93" t="s">
        <v>8976</v>
      </c>
      <c r="I424" s="93" t="s">
        <v>23890</v>
      </c>
      <c r="J424" s="93" t="s">
        <v>20843</v>
      </c>
      <c r="K424" s="93" t="s">
        <v>19862</v>
      </c>
      <c r="L424" s="14">
        <f>AND(vyberHrace&lt;&gt;"",ISNUMBER(SEARCH(vyberHrace,$B424)))</f>
      </c>
      <c r="M424" s="14">
        <f>AND($I424=MID(kododd,1,2),$J424=MID(kododd,3,3))</f>
      </c>
      <c r="N424" s="14">
        <f>IF(ISNUMBER($O424),CONCATENATE(INDEX(RokNar,$O424)," ",INDEX(Jmeno,$O424)," ",INDEX(Ev_c_LOK,$O424)),"")</f>
      </c>
      <c r="O424" s="14">
        <f>MATCH(true,INDEX(ihraci,$O423+1):ehraci,0)+$O423</f>
      </c>
    </row>
    <row r="425">
      <c r="A425" s="95">
        <v>31347</v>
      </c>
      <c r="B425" s="93" t="s">
        <v>15339</v>
      </c>
      <c r="C425" s="93" t="s">
        <v>1439</v>
      </c>
      <c r="D425" s="95">
        <v>1778</v>
      </c>
      <c r="F425" s="95">
        <v>394718</v>
      </c>
      <c r="G425" s="95">
        <v>250</v>
      </c>
      <c r="H425" s="93" t="s">
        <v>8976</v>
      </c>
      <c r="I425" s="93" t="s">
        <v>23890</v>
      </c>
      <c r="J425" s="93" t="s">
        <v>20895</v>
      </c>
      <c r="K425" s="93" t="s">
        <v>13982</v>
      </c>
      <c r="L425" s="14">
        <f>AND(vyberHrace&lt;&gt;"",ISNUMBER(SEARCH(vyberHrace,$B425)))</f>
      </c>
      <c r="M425" s="14">
        <f>AND($I425=MID(kododd,1,2),$J425=MID(kododd,3,3))</f>
      </c>
      <c r="N425" s="14">
        <f>IF(ISNUMBER($O425),CONCATENATE(INDEX(RokNar,$O425)," ",INDEX(Jmeno,$O425)," ",INDEX(Ev_c_LOK,$O425)),"")</f>
      </c>
      <c r="O425" s="14">
        <f>MATCH(true,INDEX(ihraci,$O424+1):ehraci,0)+$O424</f>
      </c>
    </row>
    <row r="426">
      <c r="A426" s="95">
        <v>13567</v>
      </c>
      <c r="B426" s="93" t="s">
        <v>11678</v>
      </c>
      <c r="C426" s="93" t="s">
        <v>1434</v>
      </c>
      <c r="D426" s="95">
        <v>1985</v>
      </c>
      <c r="E426" s="95">
        <v>2005</v>
      </c>
      <c r="F426" s="95">
        <v>319627</v>
      </c>
      <c r="G426" s="95">
        <v>250</v>
      </c>
      <c r="H426" s="93" t="s">
        <v>8976</v>
      </c>
      <c r="I426" s="93" t="s">
        <v>23890</v>
      </c>
      <c r="J426" s="93" t="s">
        <v>20897</v>
      </c>
      <c r="K426" s="93" t="s">
        <v>9426</v>
      </c>
      <c r="L426" s="14">
        <f>AND(vyberHrace&lt;&gt;"",ISNUMBER(SEARCH(vyberHrace,$B426)))</f>
      </c>
      <c r="M426" s="14">
        <f>AND($I426=MID(kododd,1,2),$J426=MID(kododd,3,3))</f>
      </c>
      <c r="N426" s="14">
        <f>IF(ISNUMBER($O426),CONCATENATE(INDEX(RokNar,$O426)," ",INDEX(Jmeno,$O426)," ",INDEX(Ev_c_LOK,$O426)),"")</f>
      </c>
      <c r="O426" s="14">
        <f>MATCH(true,INDEX(ihraci,$O425+1):ehraci,0)+$O425</f>
      </c>
    </row>
    <row r="427">
      <c r="A427" s="95">
        <v>34031</v>
      </c>
      <c r="B427" s="93" t="s">
        <v>11678</v>
      </c>
      <c r="C427" s="93" t="s">
        <v>1398</v>
      </c>
      <c r="D427" s="95">
        <v>1499</v>
      </c>
      <c r="E427" s="95">
        <v>1619</v>
      </c>
      <c r="F427" s="95">
        <v>23727110</v>
      </c>
      <c r="G427" s="95">
        <v>250</v>
      </c>
      <c r="H427" s="93" t="s">
        <v>8976</v>
      </c>
      <c r="I427" s="93" t="s">
        <v>23890</v>
      </c>
      <c r="J427" s="93" t="s">
        <v>20897</v>
      </c>
      <c r="K427" s="93" t="s">
        <v>9426</v>
      </c>
      <c r="L427" s="14">
        <f>AND(vyberHrace&lt;&gt;"",ISNUMBER(SEARCH(vyberHrace,$B427)))</f>
      </c>
      <c r="M427" s="14">
        <f>AND($I427=MID(kododd,1,2),$J427=MID(kododd,3,3))</f>
      </c>
      <c r="N427" s="14">
        <f>IF(ISNUMBER($O427),CONCATENATE(INDEX(RokNar,$O427)," ",INDEX(Jmeno,$O427)," ",INDEX(Ev_c_LOK,$O427)),"")</f>
      </c>
      <c r="O427" s="14">
        <f>MATCH(true,INDEX(ihraci,$O426+1):ehraci,0)+$O426</f>
      </c>
    </row>
    <row r="428">
      <c r="A428" s="95">
        <v>49496</v>
      </c>
      <c r="B428" s="93" t="s">
        <v>10358</v>
      </c>
      <c r="C428" s="93" t="s">
        <v>1415</v>
      </c>
      <c r="D428" s="95">
        <v>1871</v>
      </c>
      <c r="E428" s="95">
        <v>1838</v>
      </c>
      <c r="F428" s="95">
        <v>23729627</v>
      </c>
      <c r="G428" s="95">
        <v>250</v>
      </c>
      <c r="H428" s="93" t="s">
        <v>8976</v>
      </c>
      <c r="I428" s="93" t="s">
        <v>23890</v>
      </c>
      <c r="J428" s="93" t="s">
        <v>21007</v>
      </c>
      <c r="K428" s="93" t="s">
        <v>23945</v>
      </c>
      <c r="L428" s="14">
        <f>AND(vyberHrace&lt;&gt;"",ISNUMBER(SEARCH(vyberHrace,$B428)))</f>
      </c>
      <c r="M428" s="14">
        <f>AND($I428=MID(kododd,1,2),$J428=MID(kododd,3,3))</f>
      </c>
      <c r="N428" s="14">
        <f>IF(ISNUMBER($O428),CONCATENATE(INDEX(RokNar,$O428)," ",INDEX(Jmeno,$O428)," ",INDEX(Ev_c_LOK,$O428)),"")</f>
      </c>
      <c r="O428" s="14">
        <f>MATCH(true,INDEX(ihraci,$O427+1):ehraci,0)+$O427</f>
      </c>
    </row>
    <row r="429">
      <c r="A429" s="95">
        <v>145</v>
      </c>
      <c r="B429" s="93" t="s">
        <v>13983</v>
      </c>
      <c r="C429" s="93" t="s">
        <v>1404</v>
      </c>
      <c r="D429" s="95">
        <v>2240</v>
      </c>
      <c r="E429" s="95">
        <v>2282</v>
      </c>
      <c r="F429" s="95">
        <v>304735</v>
      </c>
      <c r="G429" s="95">
        <v>250</v>
      </c>
      <c r="H429" s="93" t="s">
        <v>8976</v>
      </c>
      <c r="I429" s="93" t="s">
        <v>23890</v>
      </c>
      <c r="J429" s="93" t="s">
        <v>3580</v>
      </c>
      <c r="K429" s="93" t="s">
        <v>6721</v>
      </c>
      <c r="L429" s="14">
        <f>AND(vyberHrace&lt;&gt;"",ISNUMBER(SEARCH(vyberHrace,$B429)))</f>
      </c>
      <c r="M429" s="14">
        <f>AND($I429=MID(kododd,1,2),$J429=MID(kododd,3,3))</f>
      </c>
      <c r="N429" s="14">
        <f>IF(ISNUMBER($O429),CONCATENATE(INDEX(RokNar,$O429)," ",INDEX(Jmeno,$O429)," ",INDEX(Ev_c_LOK,$O429)),"")</f>
      </c>
      <c r="O429" s="14">
        <f>MATCH(true,INDEX(ihraci,$O428+1):ehraci,0)+$O428</f>
      </c>
    </row>
    <row r="430">
      <c r="A430" s="95">
        <v>49497</v>
      </c>
      <c r="B430" s="93" t="s">
        <v>10359</v>
      </c>
      <c r="C430" s="93" t="s">
        <v>1446</v>
      </c>
      <c r="D430" s="95">
        <v>1378</v>
      </c>
      <c r="G430" s="95">
        <v>250</v>
      </c>
      <c r="H430" s="93" t="s">
        <v>8976</v>
      </c>
      <c r="I430" s="93" t="s">
        <v>23890</v>
      </c>
      <c r="J430" s="93" t="s">
        <v>21007</v>
      </c>
      <c r="K430" s="93" t="s">
        <v>23945</v>
      </c>
      <c r="L430" s="14">
        <f>AND(vyberHrace&lt;&gt;"",ISNUMBER(SEARCH(vyberHrace,$B430)))</f>
      </c>
      <c r="M430" s="14">
        <f>AND($I430=MID(kododd,1,2),$J430=MID(kododd,3,3))</f>
      </c>
      <c r="N430" s="14">
        <f>IF(ISNUMBER($O430),CONCATENATE(INDEX(RokNar,$O430)," ",INDEX(Jmeno,$O430)," ",INDEX(Ev_c_LOK,$O430)),"")</f>
      </c>
      <c r="O430" s="14">
        <f>MATCH(true,INDEX(ihraci,$O429+1):ehraci,0)+$O429</f>
      </c>
    </row>
    <row r="431">
      <c r="A431" s="95">
        <v>2512</v>
      </c>
      <c r="B431" s="93" t="s">
        <v>14044</v>
      </c>
      <c r="C431" s="93" t="s">
        <v>1460</v>
      </c>
      <c r="D431" s="95">
        <v>1828</v>
      </c>
      <c r="F431" s="95">
        <v>366994</v>
      </c>
      <c r="G431" s="95">
        <v>0</v>
      </c>
      <c r="H431" s="93" t="s">
        <v>8976</v>
      </c>
      <c r="I431" s="93" t="s">
        <v>23890</v>
      </c>
      <c r="J431" s="93" t="s">
        <v>20883</v>
      </c>
      <c r="K431" s="93" t="s">
        <v>19883</v>
      </c>
      <c r="L431" s="14">
        <f>AND(vyberHrace&lt;&gt;"",ISNUMBER(SEARCH(vyberHrace,$B431)))</f>
      </c>
      <c r="M431" s="14">
        <f>AND($I431=MID(kododd,1,2),$J431=MID(kododd,3,3))</f>
      </c>
      <c r="N431" s="14">
        <f>IF(ISNUMBER($O431),CONCATENATE(INDEX(RokNar,$O431)," ",INDEX(Jmeno,$O431)," ",INDEX(Ev_c_LOK,$O431)),"")</f>
      </c>
      <c r="O431" s="14">
        <f>MATCH(true,INDEX(ihraci,$O430+1):ehraci,0)+$O430</f>
      </c>
    </row>
    <row r="432">
      <c r="A432" s="95">
        <v>3837</v>
      </c>
      <c r="B432" s="93" t="s">
        <v>19745</v>
      </c>
      <c r="C432" s="93" t="s">
        <v>1446</v>
      </c>
      <c r="D432" s="95">
        <v>1697</v>
      </c>
      <c r="G432" s="95">
        <v>0</v>
      </c>
      <c r="H432" s="93" t="s">
        <v>8976</v>
      </c>
      <c r="I432" s="93" t="s">
        <v>23890</v>
      </c>
      <c r="J432" s="93" t="s">
        <v>20918</v>
      </c>
      <c r="K432" s="93" t="s">
        <v>19880</v>
      </c>
      <c r="L432" s="14">
        <f>AND(vyberHrace&lt;&gt;"",ISNUMBER(SEARCH(vyberHrace,$B432)))</f>
      </c>
      <c r="M432" s="14">
        <f>AND($I432=MID(kododd,1,2),$J432=MID(kododd,3,3))</f>
      </c>
      <c r="N432" s="14">
        <f>IF(ISNUMBER($O432),CONCATENATE(INDEX(RokNar,$O432)," ",INDEX(Jmeno,$O432)," ",INDEX(Ev_c_LOK,$O432)),"")</f>
      </c>
      <c r="O432" s="14">
        <f>MATCH(true,INDEX(ihraci,$O431+1):ehraci,0)+$O431</f>
      </c>
    </row>
    <row r="433">
      <c r="A433" s="95">
        <v>55536</v>
      </c>
      <c r="B433" s="93" t="s">
        <v>523</v>
      </c>
      <c r="C433" s="93" t="s">
        <v>1412</v>
      </c>
      <c r="D433" s="95">
        <v>1049</v>
      </c>
      <c r="F433" s="95">
        <v>23771011</v>
      </c>
      <c r="G433" s="95">
        <v>250</v>
      </c>
      <c r="H433" s="93" t="s">
        <v>8976</v>
      </c>
      <c r="I433" s="93" t="s">
        <v>23890</v>
      </c>
      <c r="J433" s="93" t="s">
        <v>21009</v>
      </c>
      <c r="K433" s="93" t="s">
        <v>15049</v>
      </c>
      <c r="L433" s="14">
        <f>AND(vyberHrace&lt;&gt;"",ISNUMBER(SEARCH(vyberHrace,$B433)))</f>
      </c>
      <c r="M433" s="14">
        <f>AND($I433=MID(kododd,1,2),$J433=MID(kododd,3,3))</f>
      </c>
      <c r="N433" s="14">
        <f>IF(ISNUMBER($O433),CONCATENATE(INDEX(RokNar,$O433)," ",INDEX(Jmeno,$O433)," ",INDEX(Ev_c_LOK,$O433)),"")</f>
      </c>
      <c r="O433" s="14">
        <f>MATCH(true,INDEX(ihraci,$O432+1):ehraci,0)+$O432</f>
      </c>
    </row>
    <row r="434">
      <c r="A434" s="95">
        <v>4303</v>
      </c>
      <c r="B434" s="93" t="s">
        <v>19757</v>
      </c>
      <c r="C434" s="93" t="s">
        <v>1468</v>
      </c>
      <c r="D434" s="95">
        <v>1544</v>
      </c>
      <c r="F434" s="95">
        <v>394742</v>
      </c>
      <c r="G434" s="95">
        <v>250</v>
      </c>
      <c r="H434" s="93" t="s">
        <v>8976</v>
      </c>
      <c r="I434" s="93" t="s">
        <v>23890</v>
      </c>
      <c r="J434" s="93" t="s">
        <v>20860</v>
      </c>
      <c r="K434" s="93" t="s">
        <v>12768</v>
      </c>
      <c r="L434" s="14">
        <f>AND(vyberHrace&lt;&gt;"",ISNUMBER(SEARCH(vyberHrace,$B434)))</f>
      </c>
      <c r="M434" s="14">
        <f>AND($I434=MID(kododd,1,2),$J434=MID(kododd,3,3))</f>
      </c>
      <c r="N434" s="14">
        <f>IF(ISNUMBER($O434),CONCATENATE(INDEX(RokNar,$O434)," ",INDEX(Jmeno,$O434)," ",INDEX(Ev_c_LOK,$O434)),"")</f>
      </c>
      <c r="O434" s="14">
        <f>MATCH(true,INDEX(ihraci,$O433+1):ehraci,0)+$O433</f>
      </c>
    </row>
    <row r="435">
      <c r="A435" s="95">
        <v>6121</v>
      </c>
      <c r="B435" s="93" t="s">
        <v>525</v>
      </c>
      <c r="C435" s="93" t="s">
        <v>1439</v>
      </c>
      <c r="D435" s="95">
        <v>1797</v>
      </c>
      <c r="E435" s="95">
        <v>1736</v>
      </c>
      <c r="F435" s="95">
        <v>377953</v>
      </c>
      <c r="G435" s="95">
        <v>250</v>
      </c>
      <c r="H435" s="93" t="s">
        <v>8976</v>
      </c>
      <c r="I435" s="93" t="s">
        <v>23890</v>
      </c>
      <c r="J435" s="93" t="s">
        <v>21009</v>
      </c>
      <c r="K435" s="93" t="s">
        <v>15049</v>
      </c>
      <c r="L435" s="14">
        <f>AND(vyberHrace&lt;&gt;"",ISNUMBER(SEARCH(vyberHrace,$B435)))</f>
      </c>
      <c r="M435" s="14">
        <f>AND($I435=MID(kododd,1,2),$J435=MID(kododd,3,3))</f>
      </c>
      <c r="N435" s="14">
        <f>IF(ISNUMBER($O435),CONCATENATE(INDEX(RokNar,$O435)," ",INDEX(Jmeno,$O435)," ",INDEX(Ev_c_LOK,$O435)),"")</f>
      </c>
      <c r="O435" s="14">
        <f>MATCH(true,INDEX(ihraci,$O434+1):ehraci,0)+$O434</f>
      </c>
    </row>
    <row r="436">
      <c r="A436" s="95">
        <v>57263</v>
      </c>
      <c r="B436" s="93" t="s">
        <v>21460</v>
      </c>
      <c r="C436" s="93" t="s">
        <v>1424</v>
      </c>
      <c r="F436" s="95">
        <v>23799986</v>
      </c>
      <c r="G436" s="95">
        <v>250</v>
      </c>
      <c r="H436" s="93" t="s">
        <v>8976</v>
      </c>
      <c r="I436" s="93" t="s">
        <v>23890</v>
      </c>
      <c r="J436" s="93" t="s">
        <v>21009</v>
      </c>
      <c r="K436" s="93" t="s">
        <v>15049</v>
      </c>
      <c r="L436" s="14">
        <f>AND(vyberHrace&lt;&gt;"",ISNUMBER(SEARCH(vyberHrace,$B436)))</f>
      </c>
      <c r="M436" s="14">
        <f>AND($I436=MID(kododd,1,2),$J436=MID(kododd,3,3))</f>
      </c>
      <c r="N436" s="14">
        <f>IF(ISNUMBER($O436),CONCATENATE(INDEX(RokNar,$O436)," ",INDEX(Jmeno,$O436)," ",INDEX(Ev_c_LOK,$O436)),"")</f>
      </c>
      <c r="O436" s="14">
        <f>MATCH(true,INDEX(ihraci,$O435+1):ehraci,0)+$O435</f>
      </c>
    </row>
    <row r="437">
      <c r="A437" s="95">
        <v>1002</v>
      </c>
      <c r="B437" s="93" t="s">
        <v>12788</v>
      </c>
      <c r="C437" s="93" t="s">
        <v>1445</v>
      </c>
      <c r="D437" s="95">
        <v>1779</v>
      </c>
      <c r="E437" s="95">
        <v>1830</v>
      </c>
      <c r="F437" s="95">
        <v>348236</v>
      </c>
      <c r="G437" s="95">
        <v>250</v>
      </c>
      <c r="H437" s="93" t="s">
        <v>8976</v>
      </c>
      <c r="I437" s="93" t="s">
        <v>23890</v>
      </c>
      <c r="J437" s="93" t="s">
        <v>20887</v>
      </c>
      <c r="K437" s="93" t="s">
        <v>9423</v>
      </c>
      <c r="L437" s="14">
        <f>AND(vyberHrace&lt;&gt;"",ISNUMBER(SEARCH(vyberHrace,$B437)))</f>
      </c>
      <c r="M437" s="14">
        <f>AND($I437=MID(kododd,1,2),$J437=MID(kododd,3,3))</f>
      </c>
      <c r="N437" s="14">
        <f>IF(ISNUMBER($O437),CONCATENATE(INDEX(RokNar,$O437)," ",INDEX(Jmeno,$O437)," ",INDEX(Ev_c_LOK,$O437)),"")</f>
      </c>
      <c r="O437" s="14">
        <f>MATCH(true,INDEX(ihraci,$O436+1):ehraci,0)+$O436</f>
      </c>
    </row>
    <row r="438">
      <c r="A438" s="95">
        <v>4032</v>
      </c>
      <c r="B438" s="93" t="s">
        <v>21192</v>
      </c>
      <c r="C438" s="93" t="s">
        <v>1437</v>
      </c>
      <c r="D438" s="95">
        <v>2002</v>
      </c>
      <c r="E438" s="95">
        <v>1993</v>
      </c>
      <c r="F438" s="95">
        <v>311839</v>
      </c>
      <c r="G438" s="95">
        <v>250</v>
      </c>
      <c r="H438" s="93" t="s">
        <v>8976</v>
      </c>
      <c r="I438" s="93" t="s">
        <v>23890</v>
      </c>
      <c r="J438" s="93" t="s">
        <v>20897</v>
      </c>
      <c r="K438" s="93" t="s">
        <v>9426</v>
      </c>
      <c r="L438" s="14">
        <f>AND(vyberHrace&lt;&gt;"",ISNUMBER(SEARCH(vyberHrace,$B438)))</f>
      </c>
      <c r="M438" s="14">
        <f>AND($I438=MID(kododd,1,2),$J438=MID(kododd,3,3))</f>
      </c>
      <c r="N438" s="14">
        <f>IF(ISNUMBER($O438),CONCATENATE(INDEX(RokNar,$O438)," ",INDEX(Jmeno,$O438)," ",INDEX(Ev_c_LOK,$O438)),"")</f>
      </c>
      <c r="O438" s="14">
        <f>MATCH(true,INDEX(ihraci,$O437+1):ehraci,0)+$O437</f>
      </c>
    </row>
    <row r="439">
      <c r="A439" s="95">
        <v>52374</v>
      </c>
      <c r="B439" s="93" t="s">
        <v>3565</v>
      </c>
      <c r="C439" s="93" t="s">
        <v>1420</v>
      </c>
      <c r="G439" s="95">
        <v>0</v>
      </c>
      <c r="H439" s="93" t="s">
        <v>8976</v>
      </c>
      <c r="I439" s="93" t="s">
        <v>23890</v>
      </c>
      <c r="J439" s="93" t="s">
        <v>20870</v>
      </c>
      <c r="K439" s="93" t="s">
        <v>19858</v>
      </c>
      <c r="L439" s="14">
        <f>AND(vyberHrace&lt;&gt;"",ISNUMBER(SEARCH(vyberHrace,$B439)))</f>
      </c>
      <c r="M439" s="14">
        <f>AND($I439=MID(kododd,1,2),$J439=MID(kododd,3,3))</f>
      </c>
      <c r="N439" s="14">
        <f>IF(ISNUMBER($O439),CONCATENATE(INDEX(RokNar,$O439)," ",INDEX(Jmeno,$O439)," ",INDEX(Ev_c_LOK,$O439)),"")</f>
      </c>
      <c r="O439" s="14">
        <f>MATCH(true,INDEX(ihraci,$O438+1):ehraci,0)+$O438</f>
      </c>
    </row>
    <row r="440">
      <c r="A440" s="95">
        <v>38279</v>
      </c>
      <c r="B440" s="93" t="s">
        <v>11726</v>
      </c>
      <c r="C440" s="93" t="s">
        <v>1421</v>
      </c>
      <c r="G440" s="95">
        <v>0</v>
      </c>
      <c r="H440" s="93" t="s">
        <v>8976</v>
      </c>
      <c r="I440" s="93" t="s">
        <v>23890</v>
      </c>
      <c r="J440" s="93" t="s">
        <v>20992</v>
      </c>
      <c r="K440" s="93" t="s">
        <v>16334</v>
      </c>
      <c r="L440" s="14">
        <f>AND(vyberHrace&lt;&gt;"",ISNUMBER(SEARCH(vyberHrace,$B440)))</f>
      </c>
      <c r="M440" s="14">
        <f>AND($I440=MID(kododd,1,2),$J440=MID(kododd,3,3))</f>
      </c>
      <c r="N440" s="14">
        <f>IF(ISNUMBER($O440),CONCATENATE(INDEX(RokNar,$O440)," ",INDEX(Jmeno,$O440)," ",INDEX(Ev_c_LOK,$O440)),"")</f>
      </c>
      <c r="O440" s="14">
        <f>MATCH(true,INDEX(ihraci,$O439+1):ehraci,0)+$O439</f>
      </c>
    </row>
    <row r="441">
      <c r="A441" s="95">
        <v>44536</v>
      </c>
      <c r="B441" s="93" t="s">
        <v>14099</v>
      </c>
      <c r="C441" s="93" t="s">
        <v>1402</v>
      </c>
      <c r="D441" s="95">
        <v>1191</v>
      </c>
      <c r="F441" s="95">
        <v>23712341</v>
      </c>
      <c r="G441" s="95">
        <v>0</v>
      </c>
      <c r="H441" s="93" t="s">
        <v>8976</v>
      </c>
      <c r="I441" s="93" t="s">
        <v>23890</v>
      </c>
      <c r="J441" s="93" t="s">
        <v>20870</v>
      </c>
      <c r="K441" s="93" t="s">
        <v>19858</v>
      </c>
      <c r="L441" s="14">
        <f>AND(vyberHrace&lt;&gt;"",ISNUMBER(SEARCH(vyberHrace,$B441)))</f>
      </c>
      <c r="M441" s="14">
        <f>AND($I441=MID(kododd,1,2),$J441=MID(kododd,3,3))</f>
      </c>
      <c r="N441" s="14">
        <f>IF(ISNUMBER($O441),CONCATENATE(INDEX(RokNar,$O441)," ",INDEX(Jmeno,$O441)," ",INDEX(Ev_c_LOK,$O441)),"")</f>
      </c>
      <c r="O441" s="14">
        <f>MATCH(true,INDEX(ihraci,$O440+1):ehraci,0)+$O440</f>
      </c>
    </row>
    <row r="442">
      <c r="A442" s="95">
        <v>49986</v>
      </c>
      <c r="B442" s="93" t="s">
        <v>12653</v>
      </c>
      <c r="C442" s="93" t="s">
        <v>1422</v>
      </c>
      <c r="G442" s="95">
        <v>0</v>
      </c>
      <c r="H442" s="93" t="s">
        <v>8976</v>
      </c>
      <c r="I442" s="93" t="s">
        <v>23890</v>
      </c>
      <c r="J442" s="93" t="s">
        <v>20870</v>
      </c>
      <c r="K442" s="93" t="s">
        <v>19858</v>
      </c>
      <c r="L442" s="14">
        <f>AND(vyberHrace&lt;&gt;"",ISNUMBER(SEARCH(vyberHrace,$B442)))</f>
      </c>
      <c r="M442" s="14">
        <f>AND($I442=MID(kododd,1,2),$J442=MID(kododd,3,3))</f>
      </c>
      <c r="N442" s="14">
        <f>IF(ISNUMBER($O442),CONCATENATE(INDEX(RokNar,$O442)," ",INDEX(Jmeno,$O442)," ",INDEX(Ev_c_LOK,$O442)),"")</f>
      </c>
      <c r="O442" s="14">
        <f>MATCH(true,INDEX(ihraci,$O441+1):ehraci,0)+$O441</f>
      </c>
    </row>
    <row r="443">
      <c r="A443" s="95">
        <v>51238</v>
      </c>
      <c r="B443" s="93" t="s">
        <v>6740</v>
      </c>
      <c r="C443" s="93" t="s">
        <v>1412</v>
      </c>
      <c r="D443" s="95">
        <v>1491</v>
      </c>
      <c r="E443" s="95">
        <v>1582</v>
      </c>
      <c r="F443" s="95">
        <v>23744162</v>
      </c>
      <c r="G443" s="95">
        <v>250</v>
      </c>
      <c r="H443" s="93" t="s">
        <v>8976</v>
      </c>
      <c r="I443" s="93" t="s">
        <v>23890</v>
      </c>
      <c r="J443" s="93" t="s">
        <v>20858</v>
      </c>
      <c r="K443" s="93" t="s">
        <v>20407</v>
      </c>
      <c r="L443" s="14">
        <f>AND(vyberHrace&lt;&gt;"",ISNUMBER(SEARCH(vyberHrace,$B443)))</f>
      </c>
      <c r="M443" s="14">
        <f>AND($I443=MID(kododd,1,2),$J443=MID(kododd,3,3))</f>
      </c>
      <c r="N443" s="14">
        <f>IF(ISNUMBER($O443),CONCATENATE(INDEX(RokNar,$O443)," ",INDEX(Jmeno,$O443)," ",INDEX(Ev_c_LOK,$O443)),"")</f>
      </c>
      <c r="O443" s="14">
        <f>MATCH(true,INDEX(ihraci,$O442+1):ehraci,0)+$O442</f>
      </c>
    </row>
    <row r="444">
      <c r="A444" s="95">
        <v>46725</v>
      </c>
      <c r="B444" s="93" t="s">
        <v>18638</v>
      </c>
      <c r="C444" s="93" t="s">
        <v>1416</v>
      </c>
      <c r="D444" s="95">
        <v>1083</v>
      </c>
      <c r="E444" s="95">
        <v>1537</v>
      </c>
      <c r="F444" s="95">
        <v>23718781</v>
      </c>
      <c r="G444" s="95">
        <v>0</v>
      </c>
      <c r="H444" s="93" t="s">
        <v>8976</v>
      </c>
      <c r="I444" s="93" t="s">
        <v>23890</v>
      </c>
      <c r="J444" s="93" t="s">
        <v>20858</v>
      </c>
      <c r="K444" s="93" t="s">
        <v>20407</v>
      </c>
      <c r="L444" s="14">
        <f>AND(vyberHrace&lt;&gt;"",ISNUMBER(SEARCH(vyberHrace,$B444)))</f>
      </c>
      <c r="M444" s="14">
        <f>AND($I444=MID(kododd,1,2),$J444=MID(kododd,3,3))</f>
      </c>
      <c r="N444" s="14">
        <f>IF(ISNUMBER($O444),CONCATENATE(INDEX(RokNar,$O444)," ",INDEX(Jmeno,$O444)," ",INDEX(Ev_c_LOK,$O444)),"")</f>
      </c>
      <c r="O444" s="14">
        <f>MATCH(true,INDEX(ihraci,$O443+1):ehraci,0)+$O443</f>
      </c>
    </row>
    <row r="445">
      <c r="A445" s="95">
        <v>262</v>
      </c>
      <c r="B445" s="93" t="s">
        <v>15046</v>
      </c>
      <c r="C445" s="93" t="s">
        <v>1433</v>
      </c>
      <c r="D445" s="95">
        <v>2049</v>
      </c>
      <c r="E445" s="95">
        <v>2069</v>
      </c>
      <c r="F445" s="95">
        <v>305936</v>
      </c>
      <c r="G445" s="95">
        <v>250</v>
      </c>
      <c r="H445" s="93" t="s">
        <v>8976</v>
      </c>
      <c r="I445" s="93" t="s">
        <v>23890</v>
      </c>
      <c r="J445" s="93" t="s">
        <v>20918</v>
      </c>
      <c r="K445" s="93" t="s">
        <v>19880</v>
      </c>
      <c r="L445" s="14">
        <f>AND(vyberHrace&lt;&gt;"",ISNUMBER(SEARCH(vyberHrace,$B445)))</f>
      </c>
      <c r="M445" s="14">
        <f>AND($I445=MID(kododd,1,2),$J445=MID(kododd,3,3))</f>
      </c>
      <c r="N445" s="14">
        <f>IF(ISNUMBER($O445),CONCATENATE(INDEX(RokNar,$O445)," ",INDEX(Jmeno,$O445)," ",INDEX(Ev_c_LOK,$O445)),"")</f>
      </c>
      <c r="O445" s="14">
        <f>MATCH(true,INDEX(ihraci,$O444+1):ehraci,0)+$O444</f>
      </c>
    </row>
    <row r="446">
      <c r="A446" s="95">
        <v>26226</v>
      </c>
      <c r="B446" s="93" t="s">
        <v>1566</v>
      </c>
      <c r="C446" s="93" t="s">
        <v>1447</v>
      </c>
      <c r="D446" s="95">
        <v>1921</v>
      </c>
      <c r="E446" s="95">
        <v>1966</v>
      </c>
      <c r="F446" s="95">
        <v>327026</v>
      </c>
      <c r="G446" s="95">
        <v>250</v>
      </c>
      <c r="H446" s="93" t="s">
        <v>8976</v>
      </c>
      <c r="I446" s="93" t="s">
        <v>23890</v>
      </c>
      <c r="J446" s="93" t="s">
        <v>20927</v>
      </c>
      <c r="K446" s="93" t="s">
        <v>1493</v>
      </c>
      <c r="L446" s="14">
        <f>AND(vyberHrace&lt;&gt;"",ISNUMBER(SEARCH(vyberHrace,$B446)))</f>
      </c>
      <c r="M446" s="14">
        <f>AND($I446=MID(kododd,1,2),$J446=MID(kododd,3,3))</f>
      </c>
      <c r="N446" s="14">
        <f>IF(ISNUMBER($O446),CONCATENATE(INDEX(RokNar,$O446)," ",INDEX(Jmeno,$O446)," ",INDEX(Ev_c_LOK,$O446)),"")</f>
      </c>
      <c r="O446" s="14">
        <f>MATCH(true,INDEX(ihraci,$O445+1):ehraci,0)+$O445</f>
      </c>
    </row>
    <row r="447">
      <c r="A447" s="95">
        <v>62548</v>
      </c>
      <c r="B447" s="93" t="s">
        <v>28607</v>
      </c>
      <c r="C447" s="93" t="s">
        <v>1412</v>
      </c>
      <c r="F447" s="95">
        <v>23787740</v>
      </c>
      <c r="G447" s="95">
        <v>250</v>
      </c>
      <c r="H447" s="93" t="s">
        <v>8976</v>
      </c>
      <c r="I447" s="93" t="s">
        <v>23890</v>
      </c>
      <c r="J447" s="93" t="s">
        <v>20858</v>
      </c>
      <c r="K447" s="93" t="s">
        <v>20407</v>
      </c>
      <c r="L447" s="14">
        <f>AND(vyberHrace&lt;&gt;"",ISNUMBER(SEARCH(vyberHrace,$B447)))</f>
      </c>
      <c r="M447" s="14">
        <f>AND($I447=MID(kododd,1,2),$J447=MID(kododd,3,3))</f>
      </c>
      <c r="N447" s="14">
        <f>IF(ISNUMBER($O447),CONCATENATE(INDEX(RokNar,$O447)," ",INDEX(Jmeno,$O447)," ",INDEX(Ev_c_LOK,$O447)),"")</f>
      </c>
      <c r="O447" s="14">
        <f>MATCH(true,INDEX(ihraci,$O446+1):ehraci,0)+$O446</f>
      </c>
    </row>
    <row r="448">
      <c r="A448" s="95">
        <v>58185</v>
      </c>
      <c r="B448" s="93" t="s">
        <v>24703</v>
      </c>
      <c r="C448" s="93" t="s">
        <v>1411</v>
      </c>
      <c r="F448" s="95">
        <v>571000518</v>
      </c>
      <c r="G448" s="95">
        <v>250</v>
      </c>
      <c r="H448" s="93" t="s">
        <v>8976</v>
      </c>
      <c r="I448" s="93" t="s">
        <v>23890</v>
      </c>
      <c r="J448" s="93" t="s">
        <v>20918</v>
      </c>
      <c r="K448" s="93" t="s">
        <v>19880</v>
      </c>
      <c r="L448" s="14">
        <f>AND(vyberHrace&lt;&gt;"",ISNUMBER(SEARCH(vyberHrace,$B448)))</f>
      </c>
      <c r="M448" s="14">
        <f>AND($I448=MID(kododd,1,2),$J448=MID(kododd,3,3))</f>
      </c>
      <c r="N448" s="14">
        <f>IF(ISNUMBER($O448),CONCATENATE(INDEX(RokNar,$O448)," ",INDEX(Jmeno,$O448)," ",INDEX(Ev_c_LOK,$O448)),"")</f>
      </c>
      <c r="O448" s="14">
        <f>MATCH(true,INDEX(ihraci,$O447+1):ehraci,0)+$O447</f>
      </c>
    </row>
    <row r="449">
      <c r="A449" s="95">
        <v>55511</v>
      </c>
      <c r="B449" s="93" t="s">
        <v>21387</v>
      </c>
      <c r="C449" s="93" t="s">
        <v>3255</v>
      </c>
      <c r="D449" s="95">
        <v>1649</v>
      </c>
      <c r="E449" s="95">
        <v>1777</v>
      </c>
      <c r="F449" s="95">
        <v>23764988</v>
      </c>
      <c r="G449" s="95">
        <v>250</v>
      </c>
      <c r="H449" s="93" t="s">
        <v>8976</v>
      </c>
      <c r="I449" s="93" t="s">
        <v>23890</v>
      </c>
      <c r="J449" s="93" t="s">
        <v>20843</v>
      </c>
      <c r="K449" s="93" t="s">
        <v>19862</v>
      </c>
      <c r="L449" s="14">
        <f>AND(vyberHrace&lt;&gt;"",ISNUMBER(SEARCH(vyberHrace,$B449)))</f>
      </c>
      <c r="M449" s="14">
        <f>AND($I449=MID(kododd,1,2),$J449=MID(kododd,3,3))</f>
      </c>
      <c r="N449" s="14">
        <f>IF(ISNUMBER($O449),CONCATENATE(INDEX(RokNar,$O449)," ",INDEX(Jmeno,$O449)," ",INDEX(Ev_c_LOK,$O449)),"")</f>
      </c>
      <c r="O449" s="14">
        <f>MATCH(true,INDEX(ihraci,$O448+1):ehraci,0)+$O448</f>
      </c>
    </row>
    <row r="450">
      <c r="A450" s="95">
        <v>60686</v>
      </c>
      <c r="B450" s="93" t="s">
        <v>27100</v>
      </c>
      <c r="C450" s="93" t="s">
        <v>1450</v>
      </c>
      <c r="G450" s="95">
        <v>250</v>
      </c>
      <c r="H450" s="93" t="s">
        <v>8976</v>
      </c>
      <c r="I450" s="93" t="s">
        <v>23890</v>
      </c>
      <c r="J450" s="93" t="s">
        <v>20848</v>
      </c>
      <c r="K450" s="93" t="s">
        <v>21377</v>
      </c>
      <c r="L450" s="14">
        <f>AND(vyberHrace&lt;&gt;"",ISNUMBER(SEARCH(vyberHrace,$B450)))</f>
      </c>
      <c r="M450" s="14">
        <f>AND($I450=MID(kododd,1,2),$J450=MID(kododd,3,3))</f>
      </c>
      <c r="N450" s="14">
        <f>IF(ISNUMBER($O450),CONCATENATE(INDEX(RokNar,$O450)," ",INDEX(Jmeno,$O450)," ",INDEX(Ev_c_LOK,$O450)),"")</f>
      </c>
      <c r="O450" s="14">
        <f>MATCH(true,INDEX(ihraci,$O449+1):ehraci,0)+$O449</f>
      </c>
    </row>
    <row r="451">
      <c r="A451" s="95">
        <v>63525</v>
      </c>
      <c r="B451" s="93" t="s">
        <v>28608</v>
      </c>
      <c r="C451" s="93" t="s">
        <v>3255</v>
      </c>
      <c r="F451" s="95">
        <v>571005609</v>
      </c>
      <c r="G451" s="95">
        <v>500</v>
      </c>
      <c r="H451" s="93" t="s">
        <v>8976</v>
      </c>
      <c r="I451" s="93" t="s">
        <v>23890</v>
      </c>
      <c r="J451" s="93" t="s">
        <v>23412</v>
      </c>
      <c r="K451" s="93" t="s">
        <v>21357</v>
      </c>
      <c r="L451" s="14">
        <f>AND(vyberHrace&lt;&gt;"",ISNUMBER(SEARCH(vyberHrace,$B451)))</f>
      </c>
      <c r="M451" s="14">
        <f>AND($I451=MID(kododd,1,2),$J451=MID(kododd,3,3))</f>
      </c>
      <c r="N451" s="14">
        <f>IF(ISNUMBER($O451),CONCATENATE(INDEX(RokNar,$O451)," ",INDEX(Jmeno,$O451)," ",INDEX(Ev_c_LOK,$O451)),"")</f>
      </c>
      <c r="O451" s="14">
        <f>MATCH(true,INDEX(ihraci,$O450+1):ehraci,0)+$O450</f>
      </c>
    </row>
    <row r="452">
      <c r="A452" s="95">
        <v>19439</v>
      </c>
      <c r="B452" s="93" t="s">
        <v>15381</v>
      </c>
      <c r="C452" s="93" t="s">
        <v>1436</v>
      </c>
      <c r="D452" s="95">
        <v>1100</v>
      </c>
      <c r="G452" s="95">
        <v>0</v>
      </c>
      <c r="H452" s="93" t="s">
        <v>8976</v>
      </c>
      <c r="I452" s="93" t="s">
        <v>23890</v>
      </c>
      <c r="J452" s="93" t="s">
        <v>20992</v>
      </c>
      <c r="K452" s="93" t="s">
        <v>16334</v>
      </c>
      <c r="L452" s="14">
        <f>AND(vyberHrace&lt;&gt;"",ISNUMBER(SEARCH(vyberHrace,$B452)))</f>
      </c>
      <c r="M452" s="14">
        <f>AND($I452=MID(kododd,1,2),$J452=MID(kododd,3,3))</f>
      </c>
      <c r="N452" s="14">
        <f>IF(ISNUMBER($O452),CONCATENATE(INDEX(RokNar,$O452)," ",INDEX(Jmeno,$O452)," ",INDEX(Ev_c_LOK,$O452)),"")</f>
      </c>
      <c r="O452" s="14">
        <f>MATCH(true,INDEX(ihraci,$O451+1):ehraci,0)+$O451</f>
      </c>
    </row>
    <row r="453">
      <c r="A453" s="95">
        <v>27815</v>
      </c>
      <c r="B453" s="93" t="s">
        <v>18957</v>
      </c>
      <c r="C453" s="93" t="s">
        <v>1428</v>
      </c>
      <c r="G453" s="95">
        <v>0</v>
      </c>
      <c r="H453" s="93" t="s">
        <v>8976</v>
      </c>
      <c r="I453" s="93" t="s">
        <v>23890</v>
      </c>
      <c r="J453" s="93" t="s">
        <v>20932</v>
      </c>
      <c r="K453" s="93" t="s">
        <v>9421</v>
      </c>
      <c r="L453" s="14">
        <f>AND(vyberHrace&lt;&gt;"",ISNUMBER(SEARCH(vyberHrace,$B453)))</f>
      </c>
      <c r="M453" s="14">
        <f>AND($I453=MID(kododd,1,2),$J453=MID(kododd,3,3))</f>
      </c>
      <c r="N453" s="14">
        <f>IF(ISNUMBER($O453),CONCATENATE(INDEX(RokNar,$O453)," ",INDEX(Jmeno,$O453)," ",INDEX(Ev_c_LOK,$O453)),"")</f>
      </c>
      <c r="O453" s="14">
        <f>MATCH(true,INDEX(ihraci,$O452+1):ehraci,0)+$O452</f>
      </c>
    </row>
    <row r="454">
      <c r="A454" s="95">
        <v>10318</v>
      </c>
      <c r="B454" s="93" t="s">
        <v>21164</v>
      </c>
      <c r="C454" s="93" t="s">
        <v>1418</v>
      </c>
      <c r="D454" s="95">
        <v>1903</v>
      </c>
      <c r="E454" s="95">
        <v>1926</v>
      </c>
      <c r="F454" s="95">
        <v>326003</v>
      </c>
      <c r="G454" s="95">
        <v>250</v>
      </c>
      <c r="H454" s="93" t="s">
        <v>8976</v>
      </c>
      <c r="I454" s="93" t="s">
        <v>23890</v>
      </c>
      <c r="J454" s="93" t="s">
        <v>20843</v>
      </c>
      <c r="K454" s="93" t="s">
        <v>19862</v>
      </c>
      <c r="L454" s="14">
        <f>AND(vyberHrace&lt;&gt;"",ISNUMBER(SEARCH(vyberHrace,$B454)))</f>
      </c>
      <c r="M454" s="14">
        <f>AND($I454=MID(kododd,1,2),$J454=MID(kododd,3,3))</f>
      </c>
      <c r="N454" s="14">
        <f>IF(ISNUMBER($O454),CONCATENATE(INDEX(RokNar,$O454)," ",INDEX(Jmeno,$O454)," ",INDEX(Ev_c_LOK,$O454)),"")</f>
      </c>
      <c r="O454" s="14">
        <f>MATCH(true,INDEX(ihraci,$O453+1):ehraci,0)+$O453</f>
      </c>
    </row>
    <row r="455">
      <c r="A455" s="95">
        <v>2657</v>
      </c>
      <c r="B455" s="93" t="s">
        <v>14203</v>
      </c>
      <c r="C455" s="93" t="s">
        <v>1469</v>
      </c>
      <c r="D455" s="95">
        <v>1790</v>
      </c>
      <c r="E455" s="95">
        <v>1901</v>
      </c>
      <c r="F455" s="95">
        <v>353507</v>
      </c>
      <c r="G455" s="95">
        <v>250</v>
      </c>
      <c r="H455" s="93" t="s">
        <v>8976</v>
      </c>
      <c r="I455" s="93" t="s">
        <v>23890</v>
      </c>
      <c r="J455" s="93" t="s">
        <v>20931</v>
      </c>
      <c r="K455" s="93" t="s">
        <v>19878</v>
      </c>
      <c r="L455" s="14">
        <f>AND(vyberHrace&lt;&gt;"",ISNUMBER(SEARCH(vyberHrace,$B455)))</f>
      </c>
      <c r="M455" s="14">
        <f>AND($I455=MID(kododd,1,2),$J455=MID(kododd,3,3))</f>
      </c>
      <c r="N455" s="14">
        <f>IF(ISNUMBER($O455),CONCATENATE(INDEX(RokNar,$O455)," ",INDEX(Jmeno,$O455)," ",INDEX(Ev_c_LOK,$O455)),"")</f>
      </c>
      <c r="O455" s="14">
        <f>MATCH(true,INDEX(ihraci,$O454+1):ehraci,0)+$O454</f>
      </c>
    </row>
    <row r="456">
      <c r="A456" s="95">
        <v>63410</v>
      </c>
      <c r="B456" s="93" t="s">
        <v>28609</v>
      </c>
      <c r="C456" s="93" t="s">
        <v>1464</v>
      </c>
      <c r="E456" s="95">
        <v>1738</v>
      </c>
      <c r="F456" s="95">
        <v>14940566</v>
      </c>
      <c r="G456" s="95">
        <v>250</v>
      </c>
      <c r="H456" s="93" t="s">
        <v>8976</v>
      </c>
      <c r="I456" s="93" t="s">
        <v>23890</v>
      </c>
      <c r="J456" s="93" t="s">
        <v>20927</v>
      </c>
      <c r="K456" s="93" t="s">
        <v>1493</v>
      </c>
      <c r="L456" s="14">
        <f>AND(vyberHrace&lt;&gt;"",ISNUMBER(SEARCH(vyberHrace,$B456)))</f>
      </c>
      <c r="M456" s="14">
        <f>AND($I456=MID(kododd,1,2),$J456=MID(kododd,3,3))</f>
      </c>
      <c r="N456" s="14">
        <f>IF(ISNUMBER($O456),CONCATENATE(INDEX(RokNar,$O456)," ",INDEX(Jmeno,$O456)," ",INDEX(Ev_c_LOK,$O456)),"")</f>
      </c>
      <c r="O456" s="14">
        <f>MATCH(true,INDEX(ihraci,$O455+1):ehraci,0)+$O455</f>
      </c>
    </row>
    <row r="457">
      <c r="A457" s="95">
        <v>8163</v>
      </c>
      <c r="B457" s="93" t="s">
        <v>13875</v>
      </c>
      <c r="C457" s="93" t="s">
        <v>1470</v>
      </c>
      <c r="D457" s="95">
        <v>1452</v>
      </c>
      <c r="G457" s="95">
        <v>0</v>
      </c>
      <c r="H457" s="93" t="s">
        <v>8976</v>
      </c>
      <c r="I457" s="93" t="s">
        <v>23890</v>
      </c>
      <c r="J457" s="93" t="s">
        <v>21010</v>
      </c>
      <c r="K457" s="93" t="s">
        <v>20402</v>
      </c>
      <c r="L457" s="14">
        <f>AND(vyberHrace&lt;&gt;"",ISNUMBER(SEARCH(vyberHrace,$B457)))</f>
      </c>
      <c r="M457" s="14">
        <f>AND($I457=MID(kododd,1,2),$J457=MID(kododd,3,3))</f>
      </c>
      <c r="N457" s="14">
        <f>IF(ISNUMBER($O457),CONCATENATE(INDEX(RokNar,$O457)," ",INDEX(Jmeno,$O457)," ",INDEX(Ev_c_LOK,$O457)),"")</f>
      </c>
      <c r="O457" s="14">
        <f>MATCH(true,INDEX(ihraci,$O456+1):ehraci,0)+$O456</f>
      </c>
    </row>
    <row r="458">
      <c r="A458" s="95">
        <v>1355</v>
      </c>
      <c r="B458" s="93" t="s">
        <v>19942</v>
      </c>
      <c r="C458" s="93" t="s">
        <v>1405</v>
      </c>
      <c r="D458" s="95">
        <v>2220</v>
      </c>
      <c r="E458" s="95">
        <v>2229</v>
      </c>
      <c r="F458" s="95">
        <v>309010</v>
      </c>
      <c r="G458" s="95">
        <v>250</v>
      </c>
      <c r="H458" s="93" t="s">
        <v>8976</v>
      </c>
      <c r="I458" s="93" t="s">
        <v>23890</v>
      </c>
      <c r="J458" s="93" t="s">
        <v>20843</v>
      </c>
      <c r="K458" s="93" t="s">
        <v>19862</v>
      </c>
      <c r="L458" s="14">
        <f>AND(vyberHrace&lt;&gt;"",ISNUMBER(SEARCH(vyberHrace,$B458)))</f>
      </c>
      <c r="M458" s="14">
        <f>AND($I458=MID(kododd,1,2),$J458=MID(kododd,3,3))</f>
      </c>
      <c r="N458" s="14">
        <f>IF(ISNUMBER($O458),CONCATENATE(INDEX(RokNar,$O458)," ",INDEX(Jmeno,$O458)," ",INDEX(Ev_c_LOK,$O458)),"")</f>
      </c>
      <c r="O458" s="14">
        <f>MATCH(true,INDEX(ihraci,$O457+1):ehraci,0)+$O457</f>
      </c>
    </row>
    <row r="459">
      <c r="A459" s="95">
        <v>57389</v>
      </c>
      <c r="B459" s="93" t="s">
        <v>21410</v>
      </c>
      <c r="C459" s="93" t="s">
        <v>1450</v>
      </c>
      <c r="G459" s="95">
        <v>250</v>
      </c>
      <c r="H459" s="93" t="s">
        <v>8976</v>
      </c>
      <c r="I459" s="93" t="s">
        <v>23890</v>
      </c>
      <c r="J459" s="93" t="s">
        <v>20897</v>
      </c>
      <c r="K459" s="93" t="s">
        <v>9426</v>
      </c>
      <c r="L459" s="14">
        <f>AND(vyberHrace&lt;&gt;"",ISNUMBER(SEARCH(vyberHrace,$B459)))</f>
      </c>
      <c r="M459" s="14">
        <f>AND($I459=MID(kododd,1,2),$J459=MID(kododd,3,3))</f>
      </c>
      <c r="N459" s="14">
        <f>IF(ISNUMBER($O459),CONCATENATE(INDEX(RokNar,$O459)," ",INDEX(Jmeno,$O459)," ",INDEX(Ev_c_LOK,$O459)),"")</f>
      </c>
      <c r="O459" s="14">
        <f>MATCH(true,INDEX(ihraci,$O458+1):ehraci,0)+$O458</f>
      </c>
    </row>
    <row r="460">
      <c r="A460" s="95">
        <v>62750</v>
      </c>
      <c r="B460" s="93" t="s">
        <v>28610</v>
      </c>
      <c r="C460" s="93" t="s">
        <v>1487</v>
      </c>
      <c r="F460" s="95">
        <v>571005617</v>
      </c>
      <c r="G460" s="95">
        <v>250</v>
      </c>
      <c r="H460" s="93" t="s">
        <v>8976</v>
      </c>
      <c r="I460" s="93" t="s">
        <v>23890</v>
      </c>
      <c r="J460" s="93" t="s">
        <v>21011</v>
      </c>
      <c r="K460" s="93" t="s">
        <v>1494</v>
      </c>
      <c r="L460" s="14">
        <f>AND(vyberHrace&lt;&gt;"",ISNUMBER(SEARCH(vyberHrace,$B460)))</f>
      </c>
      <c r="M460" s="14">
        <f>AND($I460=MID(kododd,1,2),$J460=MID(kododd,3,3))</f>
      </c>
      <c r="N460" s="14">
        <f>IF(ISNUMBER($O460),CONCATENATE(INDEX(RokNar,$O460)," ",INDEX(Jmeno,$O460)," ",INDEX(Ev_c_LOK,$O460)),"")</f>
      </c>
      <c r="O460" s="14">
        <f>MATCH(true,INDEX(ihraci,$O459+1):ehraci,0)+$O459</f>
      </c>
    </row>
    <row r="461">
      <c r="A461" s="95">
        <v>61888</v>
      </c>
      <c r="B461" s="93" t="s">
        <v>28025</v>
      </c>
      <c r="C461" s="93" t="s">
        <v>1450</v>
      </c>
      <c r="F461" s="95">
        <v>23799340</v>
      </c>
      <c r="G461" s="95">
        <v>250</v>
      </c>
      <c r="H461" s="93" t="s">
        <v>8976</v>
      </c>
      <c r="I461" s="93" t="s">
        <v>23890</v>
      </c>
      <c r="J461" s="93" t="s">
        <v>20899</v>
      </c>
      <c r="K461" s="93" t="s">
        <v>21373</v>
      </c>
      <c r="L461" s="14">
        <f>AND(vyberHrace&lt;&gt;"",ISNUMBER(SEARCH(vyberHrace,$B461)))</f>
      </c>
      <c r="M461" s="14">
        <f>AND($I461=MID(kododd,1,2),$J461=MID(kododd,3,3))</f>
      </c>
      <c r="N461" s="14">
        <f>IF(ISNUMBER($O461),CONCATENATE(INDEX(RokNar,$O461)," ",INDEX(Jmeno,$O461)," ",INDEX(Ev_c_LOK,$O461)),"")</f>
      </c>
      <c r="O461" s="14">
        <f>MATCH(true,INDEX(ihraci,$O460+1):ehraci,0)+$O460</f>
      </c>
    </row>
    <row r="462">
      <c r="A462" s="95">
        <v>55021</v>
      </c>
      <c r="B462" s="93" t="s">
        <v>2429</v>
      </c>
      <c r="C462" s="93" t="s">
        <v>3255</v>
      </c>
      <c r="G462" s="95">
        <v>0</v>
      </c>
      <c r="H462" s="93" t="s">
        <v>8976</v>
      </c>
      <c r="I462" s="93" t="s">
        <v>23890</v>
      </c>
      <c r="J462" s="93" t="s">
        <v>20843</v>
      </c>
      <c r="K462" s="93" t="s">
        <v>19862</v>
      </c>
      <c r="L462" s="14">
        <f>AND(vyberHrace&lt;&gt;"",ISNUMBER(SEARCH(vyberHrace,$B462)))</f>
      </c>
      <c r="M462" s="14">
        <f>AND($I462=MID(kododd,1,2),$J462=MID(kododd,3,3))</f>
      </c>
      <c r="N462" s="14">
        <f>IF(ISNUMBER($O462),CONCATENATE(INDEX(RokNar,$O462)," ",INDEX(Jmeno,$O462)," ",INDEX(Ev_c_LOK,$O462)),"")</f>
      </c>
      <c r="O462" s="14">
        <f>MATCH(true,INDEX(ihraci,$O461+1):ehraci,0)+$O461</f>
      </c>
    </row>
    <row r="463">
      <c r="A463" s="95">
        <v>47815</v>
      </c>
      <c r="B463" s="93" t="s">
        <v>12828</v>
      </c>
      <c r="C463" s="93" t="s">
        <v>3255</v>
      </c>
      <c r="D463" s="95">
        <v>1735</v>
      </c>
      <c r="E463" s="95">
        <v>1730</v>
      </c>
      <c r="F463" s="95">
        <v>23716908</v>
      </c>
      <c r="G463" s="95">
        <v>250</v>
      </c>
      <c r="H463" s="93" t="s">
        <v>8976</v>
      </c>
      <c r="I463" s="93" t="s">
        <v>23890</v>
      </c>
      <c r="J463" s="93" t="s">
        <v>20870</v>
      </c>
      <c r="K463" s="93" t="s">
        <v>19858</v>
      </c>
      <c r="L463" s="14">
        <f>AND(vyberHrace&lt;&gt;"",ISNUMBER(SEARCH(vyberHrace,$B463)))</f>
      </c>
      <c r="M463" s="14">
        <f>AND($I463=MID(kododd,1,2),$J463=MID(kododd,3,3))</f>
      </c>
      <c r="N463" s="14">
        <f>IF(ISNUMBER($O463),CONCATENATE(INDEX(RokNar,$O463)," ",INDEX(Jmeno,$O463)," ",INDEX(Ev_c_LOK,$O463)),"")</f>
      </c>
      <c r="O463" s="14">
        <f>MATCH(true,INDEX(ihraci,$O462+1):ehraci,0)+$O462</f>
      </c>
    </row>
    <row r="464">
      <c r="A464" s="95">
        <v>47814</v>
      </c>
      <c r="B464" s="93" t="s">
        <v>12827</v>
      </c>
      <c r="C464" s="93" t="s">
        <v>1406</v>
      </c>
      <c r="D464" s="95">
        <v>1031</v>
      </c>
      <c r="F464" s="95">
        <v>23714921</v>
      </c>
      <c r="G464" s="95">
        <v>0</v>
      </c>
      <c r="H464" s="93" t="s">
        <v>8976</v>
      </c>
      <c r="I464" s="93" t="s">
        <v>23890</v>
      </c>
      <c r="J464" s="93" t="s">
        <v>20870</v>
      </c>
      <c r="K464" s="93" t="s">
        <v>19858</v>
      </c>
      <c r="L464" s="14">
        <f>AND(vyberHrace&lt;&gt;"",ISNUMBER(SEARCH(vyberHrace,$B464)))</f>
      </c>
      <c r="M464" s="14">
        <f>AND($I464=MID(kododd,1,2),$J464=MID(kododd,3,3))</f>
      </c>
      <c r="N464" s="14">
        <f>IF(ISNUMBER($O464),CONCATENATE(INDEX(RokNar,$O464)," ",INDEX(Jmeno,$O464)," ",INDEX(Ev_c_LOK,$O464)),"")</f>
      </c>
      <c r="O464" s="14">
        <f>MATCH(true,INDEX(ihraci,$O463+1):ehraci,0)+$O463</f>
      </c>
    </row>
    <row r="465">
      <c r="A465" s="95">
        <v>45048</v>
      </c>
      <c r="B465" s="93" t="s">
        <v>10466</v>
      </c>
      <c r="C465" s="93" t="s">
        <v>1403</v>
      </c>
      <c r="D465" s="95">
        <v>1262</v>
      </c>
      <c r="G465" s="95">
        <v>0</v>
      </c>
      <c r="H465" s="93" t="s">
        <v>8976</v>
      </c>
      <c r="I465" s="93" t="s">
        <v>23890</v>
      </c>
      <c r="J465" s="93" t="s">
        <v>20973</v>
      </c>
      <c r="K465" s="93" t="s">
        <v>12775</v>
      </c>
      <c r="L465" s="14">
        <f>AND(vyberHrace&lt;&gt;"",ISNUMBER(SEARCH(vyberHrace,$B465)))</f>
      </c>
      <c r="M465" s="14">
        <f>AND($I465=MID(kododd,1,2),$J465=MID(kododd,3,3))</f>
      </c>
      <c r="N465" s="14">
        <f>IF(ISNUMBER($O465),CONCATENATE(INDEX(RokNar,$O465)," ",INDEX(Jmeno,$O465)," ",INDEX(Ev_c_LOK,$O465)),"")</f>
      </c>
      <c r="O465" s="14">
        <f>MATCH(true,INDEX(ihraci,$O464+1):ehraci,0)+$O464</f>
      </c>
    </row>
    <row r="466">
      <c r="A466" s="95">
        <v>62413</v>
      </c>
      <c r="B466" s="93" t="s">
        <v>28611</v>
      </c>
      <c r="C466" s="93" t="s">
        <v>1487</v>
      </c>
      <c r="F466" s="95">
        <v>571001263</v>
      </c>
      <c r="G466" s="95">
        <v>250</v>
      </c>
      <c r="H466" s="93" t="s">
        <v>8976</v>
      </c>
      <c r="I466" s="93" t="s">
        <v>23890</v>
      </c>
      <c r="J466" s="93" t="s">
        <v>21011</v>
      </c>
      <c r="K466" s="93" t="s">
        <v>1494</v>
      </c>
      <c r="L466" s="14">
        <f>AND(vyberHrace&lt;&gt;"",ISNUMBER(SEARCH(vyberHrace,$B466)))</f>
      </c>
      <c r="M466" s="14">
        <f>AND($I466=MID(kododd,1,2),$J466=MID(kododd,3,3))</f>
      </c>
      <c r="N466" s="14">
        <f>IF(ISNUMBER($O466),CONCATENATE(INDEX(RokNar,$O466)," ",INDEX(Jmeno,$O466)," ",INDEX(Ev_c_LOK,$O466)),"")</f>
      </c>
      <c r="O466" s="14">
        <f>MATCH(true,INDEX(ihraci,$O465+1):ehraci,0)+$O465</f>
      </c>
    </row>
    <row r="467">
      <c r="A467" s="95">
        <v>44029</v>
      </c>
      <c r="B467" s="93" t="s">
        <v>20486</v>
      </c>
      <c r="C467" s="93" t="s">
        <v>1416</v>
      </c>
      <c r="D467" s="95">
        <v>1964</v>
      </c>
      <c r="E467" s="95">
        <v>2032</v>
      </c>
      <c r="F467" s="95">
        <v>23714930</v>
      </c>
      <c r="G467" s="95">
        <v>250</v>
      </c>
      <c r="H467" s="93" t="s">
        <v>8976</v>
      </c>
      <c r="I467" s="93" t="s">
        <v>23890</v>
      </c>
      <c r="J467" s="93" t="s">
        <v>20936</v>
      </c>
      <c r="K467" s="93" t="s">
        <v>10625</v>
      </c>
      <c r="L467" s="14">
        <f>AND(vyberHrace&lt;&gt;"",ISNUMBER(SEARCH(vyberHrace,$B467)))</f>
      </c>
      <c r="M467" s="14">
        <f>AND($I467=MID(kododd,1,2),$J467=MID(kododd,3,3))</f>
      </c>
      <c r="N467" s="14">
        <f>IF(ISNUMBER($O467),CONCATENATE(INDEX(RokNar,$O467)," ",INDEX(Jmeno,$O467)," ",INDEX(Ev_c_LOK,$O467)),"")</f>
      </c>
      <c r="O467" s="14">
        <f>MATCH(true,INDEX(ihraci,$O466+1):ehraci,0)+$O466</f>
      </c>
    </row>
    <row r="468">
      <c r="A468" s="95">
        <v>52482</v>
      </c>
      <c r="B468" s="93" t="s">
        <v>28612</v>
      </c>
      <c r="C468" s="93" t="s">
        <v>1444</v>
      </c>
      <c r="G468" s="95">
        <v>0</v>
      </c>
      <c r="H468" s="93" t="s">
        <v>8976</v>
      </c>
      <c r="I468" s="93" t="s">
        <v>23890</v>
      </c>
      <c r="J468" s="93" t="s">
        <v>20870</v>
      </c>
      <c r="K468" s="93" t="s">
        <v>19858</v>
      </c>
      <c r="L468" s="14">
        <f>AND(vyberHrace&lt;&gt;"",ISNUMBER(SEARCH(vyberHrace,$B468)))</f>
      </c>
      <c r="M468" s="14">
        <f>AND($I468=MID(kododd,1,2),$J468=MID(kododd,3,3))</f>
      </c>
      <c r="N468" s="14">
        <f>IF(ISNUMBER($O468),CONCATENATE(INDEX(RokNar,$O468)," ",INDEX(Jmeno,$O468)," ",INDEX(Ev_c_LOK,$O468)),"")</f>
      </c>
      <c r="O468" s="14">
        <f>MATCH(true,INDEX(ihraci,$O467+1):ehraci,0)+$O467</f>
      </c>
    </row>
    <row r="469">
      <c r="A469" s="95">
        <v>10386</v>
      </c>
      <c r="B469" s="93" t="s">
        <v>20137</v>
      </c>
      <c r="C469" s="93" t="s">
        <v>1430</v>
      </c>
      <c r="D469" s="95">
        <v>1404</v>
      </c>
      <c r="G469" s="95">
        <v>0</v>
      </c>
      <c r="H469" s="93" t="s">
        <v>8976</v>
      </c>
      <c r="I469" s="93" t="s">
        <v>23890</v>
      </c>
      <c r="J469" s="93" t="s">
        <v>20932</v>
      </c>
      <c r="K469" s="93" t="s">
        <v>9421</v>
      </c>
      <c r="L469" s="14">
        <f>AND(vyberHrace&lt;&gt;"",ISNUMBER(SEARCH(vyberHrace,$B469)))</f>
      </c>
      <c r="M469" s="14">
        <f>AND($I469=MID(kododd,1,2),$J469=MID(kododd,3,3))</f>
      </c>
      <c r="N469" s="14">
        <f>IF(ISNUMBER($O469),CONCATENATE(INDEX(RokNar,$O469)," ",INDEX(Jmeno,$O469)," ",INDEX(Ev_c_LOK,$O469)),"")</f>
      </c>
      <c r="O469" s="14">
        <f>MATCH(true,INDEX(ihraci,$O468+1):ehraci,0)+$O468</f>
      </c>
    </row>
    <row r="470">
      <c r="A470" s="95">
        <v>3925</v>
      </c>
      <c r="B470" s="93" t="s">
        <v>19748</v>
      </c>
      <c r="C470" s="93" t="s">
        <v>1470</v>
      </c>
      <c r="D470" s="95">
        <v>1631</v>
      </c>
      <c r="E470" s="95">
        <v>1963</v>
      </c>
      <c r="F470" s="95">
        <v>322032</v>
      </c>
      <c r="G470" s="95">
        <v>0</v>
      </c>
      <c r="H470" s="93" t="s">
        <v>8976</v>
      </c>
      <c r="I470" s="93" t="s">
        <v>23890</v>
      </c>
      <c r="J470" s="93" t="s">
        <v>20870</v>
      </c>
      <c r="K470" s="93" t="s">
        <v>19858</v>
      </c>
      <c r="L470" s="14">
        <f>AND(vyberHrace&lt;&gt;"",ISNUMBER(SEARCH(vyberHrace,$B470)))</f>
      </c>
      <c r="M470" s="14">
        <f>AND($I470=MID(kododd,1,2),$J470=MID(kododd,3,3))</f>
      </c>
      <c r="N470" s="14">
        <f>IF(ISNUMBER($O470),CONCATENATE(INDEX(RokNar,$O470)," ",INDEX(Jmeno,$O470)," ",INDEX(Ev_c_LOK,$O470)),"")</f>
      </c>
      <c r="O470" s="14">
        <f>MATCH(true,INDEX(ihraci,$O469+1):ehraci,0)+$O469</f>
      </c>
    </row>
    <row r="471">
      <c r="A471" s="95">
        <v>62522</v>
      </c>
      <c r="B471" s="93" t="s">
        <v>28613</v>
      </c>
      <c r="C471" s="93" t="s">
        <v>1399</v>
      </c>
      <c r="G471" s="95">
        <v>250</v>
      </c>
      <c r="H471" s="93" t="s">
        <v>8976</v>
      </c>
      <c r="I471" s="93" t="s">
        <v>23890</v>
      </c>
      <c r="J471" s="93" t="s">
        <v>20931</v>
      </c>
      <c r="K471" s="93" t="s">
        <v>19878</v>
      </c>
      <c r="L471" s="14">
        <f>AND(vyberHrace&lt;&gt;"",ISNUMBER(SEARCH(vyberHrace,$B471)))</f>
      </c>
      <c r="M471" s="14">
        <f>AND($I471=MID(kododd,1,2),$J471=MID(kododd,3,3))</f>
      </c>
      <c r="N471" s="14">
        <f>IF(ISNUMBER($O471),CONCATENATE(INDEX(RokNar,$O471)," ",INDEX(Jmeno,$O471)," ",INDEX(Ev_c_LOK,$O471)),"")</f>
      </c>
      <c r="O471" s="14">
        <f>MATCH(true,INDEX(ihraci,$O470+1):ehraci,0)+$O470</f>
      </c>
    </row>
    <row r="472">
      <c r="A472" s="95">
        <v>33991</v>
      </c>
      <c r="B472" s="93" t="s">
        <v>15074</v>
      </c>
      <c r="C472" s="93" t="s">
        <v>1398</v>
      </c>
      <c r="D472" s="95">
        <v>1893</v>
      </c>
      <c r="E472" s="95">
        <v>1938</v>
      </c>
      <c r="F472" s="95">
        <v>363901</v>
      </c>
      <c r="G472" s="95">
        <v>250</v>
      </c>
      <c r="H472" s="93" t="s">
        <v>8976</v>
      </c>
      <c r="I472" s="93" t="s">
        <v>23890</v>
      </c>
      <c r="J472" s="93" t="s">
        <v>20843</v>
      </c>
      <c r="K472" s="93" t="s">
        <v>19862</v>
      </c>
      <c r="L472" s="14">
        <f>AND(vyberHrace&lt;&gt;"",ISNUMBER(SEARCH(vyberHrace,$B472)))</f>
      </c>
      <c r="M472" s="14">
        <f>AND($I472=MID(kododd,1,2),$J472=MID(kododd,3,3))</f>
      </c>
      <c r="N472" s="14">
        <f>IF(ISNUMBER($O472),CONCATENATE(INDEX(RokNar,$O472)," ",INDEX(Jmeno,$O472)," ",INDEX(Ev_c_LOK,$O472)),"")</f>
      </c>
      <c r="O472" s="14">
        <f>MATCH(true,INDEX(ihraci,$O471+1):ehraci,0)+$O471</f>
      </c>
    </row>
    <row r="473">
      <c r="A473" s="95">
        <v>53053</v>
      </c>
      <c r="B473" s="93" t="s">
        <v>17418</v>
      </c>
      <c r="C473" s="93" t="s">
        <v>1402</v>
      </c>
      <c r="G473" s="95">
        <v>0</v>
      </c>
      <c r="H473" s="93" t="s">
        <v>8976</v>
      </c>
      <c r="I473" s="93" t="s">
        <v>23890</v>
      </c>
      <c r="J473" s="93" t="s">
        <v>20932</v>
      </c>
      <c r="K473" s="93" t="s">
        <v>9421</v>
      </c>
      <c r="L473" s="14">
        <f>AND(vyberHrace&lt;&gt;"",ISNUMBER(SEARCH(vyberHrace,$B473)))</f>
      </c>
      <c r="M473" s="14">
        <f>AND($I473=MID(kododd,1,2),$J473=MID(kododd,3,3))</f>
      </c>
      <c r="N473" s="14">
        <f>IF(ISNUMBER($O473),CONCATENATE(INDEX(RokNar,$O473)," ",INDEX(Jmeno,$O473)," ",INDEX(Ev_c_LOK,$O473)),"")</f>
      </c>
      <c r="O473" s="14">
        <f>MATCH(true,INDEX(ihraci,$O472+1):ehraci,0)+$O472</f>
      </c>
    </row>
    <row r="474">
      <c r="A474" s="95">
        <v>62085</v>
      </c>
      <c r="B474" s="93" t="s">
        <v>28286</v>
      </c>
      <c r="C474" s="93" t="s">
        <v>1422</v>
      </c>
      <c r="D474" s="95">
        <v>1242</v>
      </c>
      <c r="E474" s="95">
        <v>1445</v>
      </c>
      <c r="F474" s="95">
        <v>571003460</v>
      </c>
      <c r="G474" s="95">
        <v>250</v>
      </c>
      <c r="H474" s="93" t="s">
        <v>8976</v>
      </c>
      <c r="I474" s="93" t="s">
        <v>23890</v>
      </c>
      <c r="J474" s="93" t="s">
        <v>20843</v>
      </c>
      <c r="K474" s="93" t="s">
        <v>19862</v>
      </c>
      <c r="L474" s="14">
        <f>AND(vyberHrace&lt;&gt;"",ISNUMBER(SEARCH(vyberHrace,$B474)))</f>
      </c>
      <c r="M474" s="14">
        <f>AND($I474=MID(kododd,1,2),$J474=MID(kododd,3,3))</f>
      </c>
      <c r="N474" s="14">
        <f>IF(ISNUMBER($O474),CONCATENATE(INDEX(RokNar,$O474)," ",INDEX(Jmeno,$O474)," ",INDEX(Ev_c_LOK,$O474)),"")</f>
      </c>
      <c r="O474" s="14">
        <f>MATCH(true,INDEX(ihraci,$O473+1):ehraci,0)+$O473</f>
      </c>
    </row>
    <row r="475">
      <c r="A475" s="95">
        <v>55453</v>
      </c>
      <c r="B475" s="93" t="s">
        <v>21523</v>
      </c>
      <c r="C475" s="93" t="s">
        <v>1411</v>
      </c>
      <c r="G475" s="95">
        <v>0</v>
      </c>
      <c r="H475" s="93" t="s">
        <v>8976</v>
      </c>
      <c r="I475" s="93" t="s">
        <v>23890</v>
      </c>
      <c r="J475" s="93" t="s">
        <v>20932</v>
      </c>
      <c r="K475" s="93" t="s">
        <v>9421</v>
      </c>
      <c r="L475" s="14">
        <f>AND(vyberHrace&lt;&gt;"",ISNUMBER(SEARCH(vyberHrace,$B475)))</f>
      </c>
      <c r="M475" s="14">
        <f>AND($I475=MID(kododd,1,2),$J475=MID(kododd,3,3))</f>
      </c>
      <c r="N475" s="14">
        <f>IF(ISNUMBER($O475),CONCATENATE(INDEX(RokNar,$O475)," ",INDEX(Jmeno,$O475)," ",INDEX(Ev_c_LOK,$O475)),"")</f>
      </c>
      <c r="O475" s="14">
        <f>MATCH(true,INDEX(ihraci,$O474+1):ehraci,0)+$O474</f>
      </c>
    </row>
    <row r="476">
      <c r="A476" s="95">
        <v>14841</v>
      </c>
      <c r="B476" s="93" t="s">
        <v>11706</v>
      </c>
      <c r="C476" s="93" t="s">
        <v>1401</v>
      </c>
      <c r="D476" s="95">
        <v>1632</v>
      </c>
      <c r="F476" s="95">
        <v>23716355</v>
      </c>
      <c r="G476" s="95">
        <v>0</v>
      </c>
      <c r="H476" s="93" t="s">
        <v>8976</v>
      </c>
      <c r="I476" s="93" t="s">
        <v>23890</v>
      </c>
      <c r="J476" s="93" t="s">
        <v>20957</v>
      </c>
      <c r="K476" s="93" t="s">
        <v>13992</v>
      </c>
      <c r="L476" s="14">
        <f>AND(vyberHrace&lt;&gt;"",ISNUMBER(SEARCH(vyberHrace,$B476)))</f>
      </c>
      <c r="M476" s="14">
        <f>AND($I476=MID(kododd,1,2),$J476=MID(kododd,3,3))</f>
      </c>
      <c r="N476" s="14">
        <f>IF(ISNUMBER($O476),CONCATENATE(INDEX(RokNar,$O476)," ",INDEX(Jmeno,$O476)," ",INDEX(Ev_c_LOK,$O476)),"")</f>
      </c>
      <c r="O476" s="14">
        <f>MATCH(true,INDEX(ihraci,$O475+1):ehraci,0)+$O475</f>
      </c>
    </row>
    <row r="477">
      <c r="A477" s="95">
        <v>57795</v>
      </c>
      <c r="B477" s="93" t="s">
        <v>24349</v>
      </c>
      <c r="C477" s="93" t="s">
        <v>1420</v>
      </c>
      <c r="F477" s="95">
        <v>23751495</v>
      </c>
      <c r="G477" s="95">
        <v>250</v>
      </c>
      <c r="H477" s="93" t="s">
        <v>8976</v>
      </c>
      <c r="I477" s="93" t="s">
        <v>23890</v>
      </c>
      <c r="J477" s="93" t="s">
        <v>20870</v>
      </c>
      <c r="K477" s="93" t="s">
        <v>19858</v>
      </c>
      <c r="L477" s="14">
        <f>AND(vyberHrace&lt;&gt;"",ISNUMBER(SEARCH(vyberHrace,$B477)))</f>
      </c>
      <c r="M477" s="14">
        <f>AND($I477=MID(kododd,1,2),$J477=MID(kododd,3,3))</f>
      </c>
      <c r="N477" s="14">
        <f>IF(ISNUMBER($O477),CONCATENATE(INDEX(RokNar,$O477)," ",INDEX(Jmeno,$O477)," ",INDEX(Ev_c_LOK,$O477)),"")</f>
      </c>
      <c r="O477" s="14">
        <f>MATCH(true,INDEX(ihraci,$O476+1):ehraci,0)+$O476</f>
      </c>
    </row>
    <row r="478">
      <c r="A478" s="95">
        <v>63505</v>
      </c>
      <c r="B478" s="93" t="s">
        <v>13655</v>
      </c>
      <c r="C478" s="93" t="s">
        <v>1419</v>
      </c>
      <c r="E478" s="95">
        <v>1407</v>
      </c>
      <c r="F478" s="95">
        <v>571002880</v>
      </c>
      <c r="G478" s="95">
        <v>500</v>
      </c>
      <c r="H478" s="93" t="s">
        <v>8976</v>
      </c>
      <c r="I478" s="93" t="s">
        <v>23890</v>
      </c>
      <c r="J478" s="93" t="s">
        <v>23412</v>
      </c>
      <c r="K478" s="93" t="s">
        <v>21357</v>
      </c>
      <c r="L478" s="14">
        <f>AND(vyberHrace&lt;&gt;"",ISNUMBER(SEARCH(vyberHrace,$B478)))</f>
      </c>
      <c r="M478" s="14">
        <f>AND($I478=MID(kododd,1,2),$J478=MID(kododd,3,3))</f>
      </c>
      <c r="N478" s="14">
        <f>IF(ISNUMBER($O478),CONCATENATE(INDEX(RokNar,$O478)," ",INDEX(Jmeno,$O478)," ",INDEX(Ev_c_LOK,$O478)),"")</f>
      </c>
      <c r="O478" s="14">
        <f>MATCH(true,INDEX(ihraci,$O477+1):ehraci,0)+$O477</f>
      </c>
    </row>
    <row r="479">
      <c r="A479" s="95">
        <v>51177</v>
      </c>
      <c r="B479" s="93" t="s">
        <v>6726</v>
      </c>
      <c r="C479" s="93" t="s">
        <v>1412</v>
      </c>
      <c r="G479" s="95">
        <v>250</v>
      </c>
      <c r="H479" s="93" t="s">
        <v>8976</v>
      </c>
      <c r="I479" s="93" t="s">
        <v>23890</v>
      </c>
      <c r="J479" s="93" t="s">
        <v>20918</v>
      </c>
      <c r="K479" s="93" t="s">
        <v>19880</v>
      </c>
      <c r="L479" s="14">
        <f>AND(vyberHrace&lt;&gt;"",ISNUMBER(SEARCH(vyberHrace,$B479)))</f>
      </c>
      <c r="M479" s="14">
        <f>AND($I479=MID(kododd,1,2),$J479=MID(kododd,3,3))</f>
      </c>
      <c r="N479" s="14">
        <f>IF(ISNUMBER($O479),CONCATENATE(INDEX(RokNar,$O479)," ",INDEX(Jmeno,$O479)," ",INDEX(Ev_c_LOK,$O479)),"")</f>
      </c>
      <c r="O479" s="14">
        <f>MATCH(true,INDEX(ihraci,$O478+1):ehraci,0)+$O478</f>
      </c>
    </row>
    <row r="480">
      <c r="A480" s="95">
        <v>58227</v>
      </c>
      <c r="B480" s="93" t="s">
        <v>24745</v>
      </c>
      <c r="C480" s="93" t="s">
        <v>1422</v>
      </c>
      <c r="G480" s="95">
        <v>0</v>
      </c>
      <c r="H480" s="93" t="s">
        <v>8976</v>
      </c>
      <c r="I480" s="93" t="s">
        <v>23890</v>
      </c>
      <c r="J480" s="93" t="s">
        <v>20843</v>
      </c>
      <c r="K480" s="93" t="s">
        <v>19862</v>
      </c>
      <c r="L480" s="14">
        <f>AND(vyberHrace&lt;&gt;"",ISNUMBER(SEARCH(vyberHrace,$B480)))</f>
      </c>
      <c r="M480" s="14">
        <f>AND($I480=MID(kododd,1,2),$J480=MID(kododd,3,3))</f>
      </c>
      <c r="N480" s="14">
        <f>IF(ISNUMBER($O480),CONCATENATE(INDEX(RokNar,$O480)," ",INDEX(Jmeno,$O480)," ",INDEX(Ev_c_LOK,$O480)),"")</f>
      </c>
      <c r="O480" s="14">
        <f>MATCH(true,INDEX(ihraci,$O479+1):ehraci,0)+$O479</f>
      </c>
    </row>
    <row r="481">
      <c r="A481" s="95">
        <v>2271</v>
      </c>
      <c r="B481" s="93" t="s">
        <v>14020</v>
      </c>
      <c r="C481" s="93" t="s">
        <v>1442</v>
      </c>
      <c r="D481" s="95">
        <v>1971</v>
      </c>
      <c r="E481" s="95">
        <v>2000</v>
      </c>
      <c r="F481" s="95">
        <v>309176</v>
      </c>
      <c r="G481" s="95">
        <v>250</v>
      </c>
      <c r="H481" s="93" t="s">
        <v>8976</v>
      </c>
      <c r="I481" s="93" t="s">
        <v>23890</v>
      </c>
      <c r="J481" s="93" t="s">
        <v>20887</v>
      </c>
      <c r="K481" s="93" t="s">
        <v>9423</v>
      </c>
      <c r="L481" s="14">
        <f>AND(vyberHrace&lt;&gt;"",ISNUMBER(SEARCH(vyberHrace,$B481)))</f>
      </c>
      <c r="M481" s="14">
        <f>AND($I481=MID(kododd,1,2),$J481=MID(kododd,3,3))</f>
      </c>
      <c r="N481" s="14">
        <f>IF(ISNUMBER($O481),CONCATENATE(INDEX(RokNar,$O481)," ",INDEX(Jmeno,$O481)," ",INDEX(Ev_c_LOK,$O481)),"")</f>
      </c>
      <c r="O481" s="14">
        <f>MATCH(true,INDEX(ihraci,$O480+1):ehraci,0)+$O480</f>
      </c>
    </row>
    <row r="482">
      <c r="A482" s="95">
        <v>1367</v>
      </c>
      <c r="B482" s="93" t="s">
        <v>17825</v>
      </c>
      <c r="C482" s="93" t="s">
        <v>1465</v>
      </c>
      <c r="D482" s="95">
        <v>1747</v>
      </c>
      <c r="E482" s="95">
        <v>1829</v>
      </c>
      <c r="F482" s="95">
        <v>334707</v>
      </c>
      <c r="G482" s="95">
        <v>250</v>
      </c>
      <c r="H482" s="93" t="s">
        <v>8976</v>
      </c>
      <c r="I482" s="93" t="s">
        <v>23890</v>
      </c>
      <c r="J482" s="93" t="s">
        <v>21010</v>
      </c>
      <c r="K482" s="93" t="s">
        <v>20402</v>
      </c>
      <c r="L482" s="14">
        <f>AND(vyberHrace&lt;&gt;"",ISNUMBER(SEARCH(vyberHrace,$B482)))</f>
      </c>
      <c r="M482" s="14">
        <f>AND($I482=MID(kododd,1,2),$J482=MID(kododd,3,3))</f>
      </c>
      <c r="N482" s="14">
        <f>IF(ISNUMBER($O482),CONCATENATE(INDEX(RokNar,$O482)," ",INDEX(Jmeno,$O482)," ",INDEX(Ev_c_LOK,$O482)),"")</f>
      </c>
      <c r="O482" s="14">
        <f>MATCH(true,INDEX(ihraci,$O481+1):ehraci,0)+$O481</f>
      </c>
    </row>
    <row r="483">
      <c r="A483" s="95">
        <v>51176</v>
      </c>
      <c r="B483" s="93" t="s">
        <v>13663</v>
      </c>
      <c r="C483" s="93" t="s">
        <v>3255</v>
      </c>
      <c r="G483" s="95">
        <v>0</v>
      </c>
      <c r="H483" s="93" t="s">
        <v>8976</v>
      </c>
      <c r="I483" s="93" t="s">
        <v>23890</v>
      </c>
      <c r="J483" s="93" t="s">
        <v>20918</v>
      </c>
      <c r="K483" s="93" t="s">
        <v>19880</v>
      </c>
      <c r="L483" s="14">
        <f>AND(vyberHrace&lt;&gt;"",ISNUMBER(SEARCH(vyberHrace,$B483)))</f>
      </c>
      <c r="M483" s="14">
        <f>AND($I483=MID(kododd,1,2),$J483=MID(kododd,3,3))</f>
      </c>
      <c r="N483" s="14">
        <f>IF(ISNUMBER($O483),CONCATENATE(INDEX(RokNar,$O483)," ",INDEX(Jmeno,$O483)," ",INDEX(Ev_c_LOK,$O483)),"")</f>
      </c>
      <c r="O483" s="14">
        <f>MATCH(true,INDEX(ihraci,$O482+1):ehraci,0)+$O482</f>
      </c>
    </row>
    <row r="484">
      <c r="A484" s="95">
        <v>53127</v>
      </c>
      <c r="B484" s="93" t="s">
        <v>17421</v>
      </c>
      <c r="C484" s="93" t="s">
        <v>1420</v>
      </c>
      <c r="G484" s="95">
        <v>0</v>
      </c>
      <c r="H484" s="93" t="s">
        <v>8976</v>
      </c>
      <c r="I484" s="93" t="s">
        <v>23890</v>
      </c>
      <c r="J484" s="93" t="s">
        <v>20843</v>
      </c>
      <c r="K484" s="93" t="s">
        <v>19862</v>
      </c>
      <c r="L484" s="14">
        <f>AND(vyberHrace&lt;&gt;"",ISNUMBER(SEARCH(vyberHrace,$B484)))</f>
      </c>
      <c r="M484" s="14">
        <f>AND($I484=MID(kododd,1,2),$J484=MID(kododd,3,3))</f>
      </c>
      <c r="N484" s="14">
        <f>IF(ISNUMBER($O484),CONCATENATE(INDEX(RokNar,$O484)," ",INDEX(Jmeno,$O484)," ",INDEX(Ev_c_LOK,$O484)),"")</f>
      </c>
      <c r="O484" s="14">
        <f>MATCH(true,INDEX(ihraci,$O483+1):ehraci,0)+$O483</f>
      </c>
    </row>
    <row r="485">
      <c r="A485" s="95">
        <v>30348</v>
      </c>
      <c r="B485" s="93" t="s">
        <v>2430</v>
      </c>
      <c r="C485" s="93" t="s">
        <v>1414</v>
      </c>
      <c r="D485" s="95">
        <v>1276</v>
      </c>
      <c r="E485" s="95">
        <v>1741</v>
      </c>
      <c r="F485" s="95">
        <v>23745940</v>
      </c>
      <c r="G485" s="95">
        <v>0</v>
      </c>
      <c r="H485" s="93" t="s">
        <v>8976</v>
      </c>
      <c r="I485" s="93" t="s">
        <v>23890</v>
      </c>
      <c r="J485" s="93" t="s">
        <v>20843</v>
      </c>
      <c r="K485" s="93" t="s">
        <v>19862</v>
      </c>
      <c r="L485" s="14">
        <f>AND(vyberHrace&lt;&gt;"",ISNUMBER(SEARCH(vyberHrace,$B485)))</f>
      </c>
      <c r="M485" s="14">
        <f>AND($I485=MID(kododd,1,2),$J485=MID(kododd,3,3))</f>
      </c>
      <c r="N485" s="14">
        <f>IF(ISNUMBER($O485),CONCATENATE(INDEX(RokNar,$O485)," ",INDEX(Jmeno,$O485)," ",INDEX(Ev_c_LOK,$O485)),"")</f>
      </c>
      <c r="O485" s="14">
        <f>MATCH(true,INDEX(ihraci,$O484+1):ehraci,0)+$O484</f>
      </c>
    </row>
    <row r="486">
      <c r="A486" s="95">
        <v>11035</v>
      </c>
      <c r="B486" s="93" t="s">
        <v>12897</v>
      </c>
      <c r="C486" s="93" t="s">
        <v>1439</v>
      </c>
      <c r="D486" s="95">
        <v>1728</v>
      </c>
      <c r="E486" s="95">
        <v>1879</v>
      </c>
      <c r="F486" s="95">
        <v>380768</v>
      </c>
      <c r="G486" s="95">
        <v>250</v>
      </c>
      <c r="H486" s="93" t="s">
        <v>8976</v>
      </c>
      <c r="I486" s="93" t="s">
        <v>23890</v>
      </c>
      <c r="J486" s="93" t="s">
        <v>20883</v>
      </c>
      <c r="K486" s="93" t="s">
        <v>19883</v>
      </c>
      <c r="L486" s="14">
        <f>AND(vyberHrace&lt;&gt;"",ISNUMBER(SEARCH(vyberHrace,$B486)))</f>
      </c>
      <c r="M486" s="14">
        <f>AND($I486=MID(kododd,1,2),$J486=MID(kododd,3,3))</f>
      </c>
      <c r="N486" s="14">
        <f>IF(ISNUMBER($O486),CONCATENATE(INDEX(RokNar,$O486)," ",INDEX(Jmeno,$O486)," ",INDEX(Ev_c_LOK,$O486)),"")</f>
      </c>
      <c r="O486" s="14">
        <f>MATCH(true,INDEX(ihraci,$O485+1):ehraci,0)+$O485</f>
      </c>
    </row>
    <row r="487">
      <c r="A487" s="95">
        <v>38074</v>
      </c>
      <c r="B487" s="93" t="s">
        <v>11550</v>
      </c>
      <c r="C487" s="93" t="s">
        <v>1471</v>
      </c>
      <c r="D487" s="95">
        <v>1935</v>
      </c>
      <c r="E487" s="95">
        <v>1953</v>
      </c>
      <c r="F487" s="95">
        <v>364878</v>
      </c>
      <c r="G487" s="95">
        <v>250</v>
      </c>
      <c r="H487" s="93" t="s">
        <v>8976</v>
      </c>
      <c r="I487" s="93" t="s">
        <v>23890</v>
      </c>
      <c r="J487" s="93" t="s">
        <v>20921</v>
      </c>
      <c r="K487" s="93" t="s">
        <v>19686</v>
      </c>
      <c r="L487" s="14">
        <f>AND(vyberHrace&lt;&gt;"",ISNUMBER(SEARCH(vyberHrace,$B487)))</f>
      </c>
      <c r="M487" s="14">
        <f>AND($I487=MID(kododd,1,2),$J487=MID(kododd,3,3))</f>
      </c>
      <c r="N487" s="14">
        <f>IF(ISNUMBER($O487),CONCATENATE(INDEX(RokNar,$O487)," ",INDEX(Jmeno,$O487)," ",INDEX(Ev_c_LOK,$O487)),"")</f>
      </c>
      <c r="O487" s="14">
        <f>MATCH(true,INDEX(ihraci,$O486+1):ehraci,0)+$O486</f>
      </c>
    </row>
    <row r="488">
      <c r="A488" s="95">
        <v>2041</v>
      </c>
      <c r="B488" s="93" t="s">
        <v>16309</v>
      </c>
      <c r="C488" s="93" t="s">
        <v>1443</v>
      </c>
      <c r="D488" s="95">
        <v>1800</v>
      </c>
      <c r="E488" s="95">
        <v>1954</v>
      </c>
      <c r="F488" s="95">
        <v>394726</v>
      </c>
      <c r="G488" s="95">
        <v>250</v>
      </c>
      <c r="H488" s="93" t="s">
        <v>8976</v>
      </c>
      <c r="I488" s="93" t="s">
        <v>23890</v>
      </c>
      <c r="J488" s="93" t="s">
        <v>20883</v>
      </c>
      <c r="K488" s="93" t="s">
        <v>19883</v>
      </c>
      <c r="L488" s="14">
        <f>AND(vyberHrace&lt;&gt;"",ISNUMBER(SEARCH(vyberHrace,$B488)))</f>
      </c>
      <c r="M488" s="14">
        <f>AND($I488=MID(kododd,1,2),$J488=MID(kododd,3,3))</f>
      </c>
      <c r="N488" s="14">
        <f>IF(ISNUMBER($O488),CONCATENATE(INDEX(RokNar,$O488)," ",INDEX(Jmeno,$O488)," ",INDEX(Ev_c_LOK,$O488)),"")</f>
      </c>
      <c r="O488" s="14">
        <f>MATCH(true,INDEX(ihraci,$O487+1):ehraci,0)+$O487</f>
      </c>
    </row>
    <row r="489">
      <c r="A489" s="95">
        <v>53098</v>
      </c>
      <c r="B489" s="93" t="s">
        <v>17422</v>
      </c>
      <c r="C489" s="93" t="s">
        <v>1402</v>
      </c>
      <c r="G489" s="95">
        <v>0</v>
      </c>
      <c r="H489" s="93" t="s">
        <v>8976</v>
      </c>
      <c r="I489" s="93" t="s">
        <v>23890</v>
      </c>
      <c r="J489" s="93" t="s">
        <v>20843</v>
      </c>
      <c r="K489" s="93" t="s">
        <v>19862</v>
      </c>
      <c r="L489" s="14">
        <f>AND(vyberHrace&lt;&gt;"",ISNUMBER(SEARCH(vyberHrace,$B489)))</f>
      </c>
      <c r="M489" s="14">
        <f>AND($I489=MID(kododd,1,2),$J489=MID(kododd,3,3))</f>
      </c>
      <c r="N489" s="14">
        <f>IF(ISNUMBER($O489),CONCATENATE(INDEX(RokNar,$O489)," ",INDEX(Jmeno,$O489)," ",INDEX(Ev_c_LOK,$O489)),"")</f>
      </c>
      <c r="O489" s="14">
        <f>MATCH(true,INDEX(ihraci,$O488+1):ehraci,0)+$O488</f>
      </c>
    </row>
    <row r="490">
      <c r="A490" s="95">
        <v>4614</v>
      </c>
      <c r="B490" s="93" t="s">
        <v>20466</v>
      </c>
      <c r="C490" s="93" t="s">
        <v>1439</v>
      </c>
      <c r="D490" s="95">
        <v>2041</v>
      </c>
      <c r="E490" s="95">
        <v>2067</v>
      </c>
      <c r="F490" s="95">
        <v>314870</v>
      </c>
      <c r="G490" s="95">
        <v>250</v>
      </c>
      <c r="H490" s="93" t="s">
        <v>8976</v>
      </c>
      <c r="I490" s="93" t="s">
        <v>23890</v>
      </c>
      <c r="J490" s="93" t="s">
        <v>20858</v>
      </c>
      <c r="K490" s="93" t="s">
        <v>20407</v>
      </c>
      <c r="L490" s="14">
        <f>AND(vyberHrace&lt;&gt;"",ISNUMBER(SEARCH(vyberHrace,$B490)))</f>
      </c>
      <c r="M490" s="14">
        <f>AND($I490=MID(kododd,1,2),$J490=MID(kododd,3,3))</f>
      </c>
      <c r="N490" s="14">
        <f>IF(ISNUMBER($O490),CONCATENATE(INDEX(RokNar,$O490)," ",INDEX(Jmeno,$O490)," ",INDEX(Ev_c_LOK,$O490)),"")</f>
      </c>
      <c r="O490" s="14">
        <f>MATCH(true,INDEX(ihraci,$O489+1):ehraci,0)+$O489</f>
      </c>
    </row>
    <row r="491">
      <c r="A491" s="95">
        <v>63659</v>
      </c>
      <c r="B491" s="93" t="s">
        <v>20466</v>
      </c>
      <c r="C491" s="93" t="s">
        <v>1417</v>
      </c>
      <c r="E491" s="95">
        <v>1836</v>
      </c>
      <c r="F491" s="95">
        <v>571005129</v>
      </c>
      <c r="G491" s="95">
        <v>250</v>
      </c>
      <c r="H491" s="93" t="s">
        <v>8976</v>
      </c>
      <c r="I491" s="93" t="s">
        <v>23890</v>
      </c>
      <c r="J491" s="93" t="s">
        <v>20934</v>
      </c>
      <c r="K491" s="93" t="s">
        <v>21356</v>
      </c>
      <c r="L491" s="14">
        <f>AND(vyberHrace&lt;&gt;"",ISNUMBER(SEARCH(vyberHrace,$B491)))</f>
      </c>
      <c r="M491" s="14">
        <f>AND($I491=MID(kododd,1,2),$J491=MID(kododd,3,3))</f>
      </c>
      <c r="N491" s="14">
        <f>IF(ISNUMBER($O491),CONCATENATE(INDEX(RokNar,$O491)," ",INDEX(Jmeno,$O491)," ",INDEX(Ev_c_LOK,$O491)),"")</f>
      </c>
      <c r="O491" s="14">
        <f>MATCH(true,INDEX(ihraci,$O490+1):ehraci,0)+$O490</f>
      </c>
    </row>
    <row r="492">
      <c r="A492" s="95">
        <v>37743</v>
      </c>
      <c r="B492" s="93" t="s">
        <v>12909</v>
      </c>
      <c r="C492" s="93" t="s">
        <v>1452</v>
      </c>
      <c r="D492" s="95">
        <v>1437</v>
      </c>
      <c r="F492" s="95">
        <v>376094</v>
      </c>
      <c r="G492" s="95">
        <v>0</v>
      </c>
      <c r="H492" s="93" t="s">
        <v>8976</v>
      </c>
      <c r="I492" s="93" t="s">
        <v>23890</v>
      </c>
      <c r="J492" s="93" t="s">
        <v>20870</v>
      </c>
      <c r="K492" s="93" t="s">
        <v>19858</v>
      </c>
      <c r="L492" s="14">
        <f>AND(vyberHrace&lt;&gt;"",ISNUMBER(SEARCH(vyberHrace,$B492)))</f>
      </c>
      <c r="M492" s="14">
        <f>AND($I492=MID(kododd,1,2),$J492=MID(kododd,3,3))</f>
      </c>
      <c r="N492" s="14">
        <f>IF(ISNUMBER($O492),CONCATENATE(INDEX(RokNar,$O492)," ",INDEX(Jmeno,$O492)," ",INDEX(Ev_c_LOK,$O492)),"")</f>
      </c>
      <c r="O492" s="14">
        <f>MATCH(true,INDEX(ihraci,$O491+1):ehraci,0)+$O491</f>
      </c>
    </row>
    <row r="493">
      <c r="A493" s="95">
        <v>786</v>
      </c>
      <c r="B493" s="93" t="s">
        <v>19699</v>
      </c>
      <c r="C493" s="93" t="s">
        <v>1459</v>
      </c>
      <c r="D493" s="95">
        <v>2072</v>
      </c>
      <c r="E493" s="95">
        <v>2059</v>
      </c>
      <c r="F493" s="95">
        <v>331120</v>
      </c>
      <c r="G493" s="95">
        <v>250</v>
      </c>
      <c r="H493" s="93" t="s">
        <v>8976</v>
      </c>
      <c r="I493" s="93" t="s">
        <v>23890</v>
      </c>
      <c r="J493" s="93" t="s">
        <v>20995</v>
      </c>
      <c r="K493" s="93" t="s">
        <v>17824</v>
      </c>
      <c r="L493" s="14">
        <f>AND(vyberHrace&lt;&gt;"",ISNUMBER(SEARCH(vyberHrace,$B493)))</f>
      </c>
      <c r="M493" s="14">
        <f>AND($I493=MID(kododd,1,2),$J493=MID(kododd,3,3))</f>
      </c>
      <c r="N493" s="14">
        <f>IF(ISNUMBER($O493),CONCATENATE(INDEX(RokNar,$O493)," ",INDEX(Jmeno,$O493)," ",INDEX(Ev_c_LOK,$O493)),"")</f>
      </c>
      <c r="O493" s="14">
        <f>MATCH(true,INDEX(ihraci,$O492+1):ehraci,0)+$O492</f>
      </c>
    </row>
    <row r="494">
      <c r="A494" s="95">
        <v>53726</v>
      </c>
      <c r="B494" s="93" t="s">
        <v>2449</v>
      </c>
      <c r="C494" s="93" t="s">
        <v>1410</v>
      </c>
      <c r="D494" s="95">
        <v>1394</v>
      </c>
      <c r="E494" s="95">
        <v>1662</v>
      </c>
      <c r="F494" s="95">
        <v>23744987</v>
      </c>
      <c r="G494" s="95">
        <v>250</v>
      </c>
      <c r="H494" s="93" t="s">
        <v>8976</v>
      </c>
      <c r="I494" s="93" t="s">
        <v>23890</v>
      </c>
      <c r="J494" s="93" t="s">
        <v>20897</v>
      </c>
      <c r="K494" s="93" t="s">
        <v>9426</v>
      </c>
      <c r="L494" s="14">
        <f>AND(vyberHrace&lt;&gt;"",ISNUMBER(SEARCH(vyberHrace,$B494)))</f>
      </c>
      <c r="M494" s="14">
        <f>AND($I494=MID(kododd,1,2),$J494=MID(kododd,3,3))</f>
      </c>
      <c r="N494" s="14">
        <f>IF(ISNUMBER($O494),CONCATENATE(INDEX(RokNar,$O494)," ",INDEX(Jmeno,$O494)," ",INDEX(Ev_c_LOK,$O494)),"")</f>
      </c>
      <c r="O494" s="14">
        <f>MATCH(true,INDEX(ihraci,$O493+1):ehraci,0)+$O493</f>
      </c>
    </row>
    <row r="495">
      <c r="A495" s="95">
        <v>62245</v>
      </c>
      <c r="B495" s="93" t="s">
        <v>28429</v>
      </c>
      <c r="C495" s="93" t="s">
        <v>1424</v>
      </c>
      <c r="G495" s="95">
        <v>250</v>
      </c>
      <c r="H495" s="93" t="s">
        <v>8976</v>
      </c>
      <c r="I495" s="93" t="s">
        <v>23890</v>
      </c>
      <c r="J495" s="93" t="s">
        <v>20971</v>
      </c>
      <c r="K495" s="93" t="s">
        <v>16300</v>
      </c>
      <c r="L495" s="14">
        <f>AND(vyberHrace&lt;&gt;"",ISNUMBER(SEARCH(vyberHrace,$B495)))</f>
      </c>
      <c r="M495" s="14">
        <f>AND($I495=MID(kododd,1,2),$J495=MID(kododd,3,3))</f>
      </c>
      <c r="N495" s="14">
        <f>IF(ISNUMBER($O495),CONCATENATE(INDEX(RokNar,$O495)," ",INDEX(Jmeno,$O495)," ",INDEX(Ev_c_LOK,$O495)),"")</f>
      </c>
      <c r="O495" s="14">
        <f>MATCH(true,INDEX(ihraci,$O494+1):ehraci,0)+$O494</f>
      </c>
    </row>
    <row r="496">
      <c r="A496" s="95">
        <v>5177</v>
      </c>
      <c r="B496" s="93" t="s">
        <v>10430</v>
      </c>
      <c r="C496" s="93" t="s">
        <v>1418</v>
      </c>
      <c r="D496" s="95">
        <v>2285</v>
      </c>
      <c r="E496" s="95">
        <v>2279</v>
      </c>
      <c r="F496" s="95">
        <v>311650</v>
      </c>
      <c r="G496" s="95">
        <v>0</v>
      </c>
      <c r="H496" s="93" t="s">
        <v>8976</v>
      </c>
      <c r="I496" s="93" t="s">
        <v>23890</v>
      </c>
      <c r="J496" s="93" t="s">
        <v>3580</v>
      </c>
      <c r="K496" s="93" t="s">
        <v>6721</v>
      </c>
      <c r="L496" s="14">
        <f>AND(vyberHrace&lt;&gt;"",ISNUMBER(SEARCH(vyberHrace,$B496)))</f>
      </c>
      <c r="M496" s="14">
        <f>AND($I496=MID(kododd,1,2),$J496=MID(kododd,3,3))</f>
      </c>
      <c r="N496" s="14">
        <f>IF(ISNUMBER($O496),CONCATENATE(INDEX(RokNar,$O496)," ",INDEX(Jmeno,$O496)," ",INDEX(Ev_c_LOK,$O496)),"")</f>
      </c>
      <c r="O496" s="14">
        <f>MATCH(true,INDEX(ihraci,$O495+1):ehraci,0)+$O495</f>
      </c>
    </row>
    <row r="497">
      <c r="A497" s="95">
        <v>61559</v>
      </c>
      <c r="B497" s="93" t="s">
        <v>4494</v>
      </c>
      <c r="C497" s="93" t="s">
        <v>1407</v>
      </c>
      <c r="D497" s="95">
        <v>1632</v>
      </c>
      <c r="F497" s="95">
        <v>23791276</v>
      </c>
      <c r="G497" s="95">
        <v>250</v>
      </c>
      <c r="H497" s="93" t="s">
        <v>8976</v>
      </c>
      <c r="I497" s="93" t="s">
        <v>23890</v>
      </c>
      <c r="J497" s="93" t="s">
        <v>20881</v>
      </c>
      <c r="K497" s="93" t="s">
        <v>26140</v>
      </c>
      <c r="L497" s="14">
        <f>AND(vyberHrace&lt;&gt;"",ISNUMBER(SEARCH(vyberHrace,$B497)))</f>
      </c>
      <c r="M497" s="14">
        <f>AND($I497=MID(kododd,1,2),$J497=MID(kododd,3,3))</f>
      </c>
      <c r="N497" s="14">
        <f>IF(ISNUMBER($O497),CONCATENATE(INDEX(RokNar,$O497)," ",INDEX(Jmeno,$O497)," ",INDEX(Ev_c_LOK,$O497)),"")</f>
      </c>
      <c r="O497" s="14">
        <f>MATCH(true,INDEX(ihraci,$O496+1):ehraci,0)+$O496</f>
      </c>
    </row>
    <row r="498">
      <c r="A498" s="95">
        <v>57390</v>
      </c>
      <c r="B498" s="93" t="s">
        <v>21411</v>
      </c>
      <c r="C498" s="93" t="s">
        <v>1450</v>
      </c>
      <c r="G498" s="95">
        <v>0</v>
      </c>
      <c r="H498" s="93" t="s">
        <v>8976</v>
      </c>
      <c r="I498" s="93" t="s">
        <v>23890</v>
      </c>
      <c r="J498" s="93" t="s">
        <v>20897</v>
      </c>
      <c r="K498" s="93" t="s">
        <v>9426</v>
      </c>
      <c r="L498" s="14">
        <f>AND(vyberHrace&lt;&gt;"",ISNUMBER(SEARCH(vyberHrace,$B498)))</f>
      </c>
      <c r="M498" s="14">
        <f>AND($I498=MID(kododd,1,2),$J498=MID(kododd,3,3))</f>
      </c>
      <c r="N498" s="14">
        <f>IF(ISNUMBER($O498),CONCATENATE(INDEX(RokNar,$O498)," ",INDEX(Jmeno,$O498)," ",INDEX(Ev_c_LOK,$O498)),"")</f>
      </c>
      <c r="O498" s="14">
        <f>MATCH(true,INDEX(ihraci,$O497+1):ehraci,0)+$O497</f>
      </c>
    </row>
    <row r="499">
      <c r="A499" s="95">
        <v>1025</v>
      </c>
      <c r="B499" s="93" t="s">
        <v>12790</v>
      </c>
      <c r="C499" s="93" t="s">
        <v>1459</v>
      </c>
      <c r="D499" s="95">
        <v>1919</v>
      </c>
      <c r="E499" s="95">
        <v>1947</v>
      </c>
      <c r="F499" s="95">
        <v>327042</v>
      </c>
      <c r="G499" s="95">
        <v>250</v>
      </c>
      <c r="H499" s="93" t="s">
        <v>8976</v>
      </c>
      <c r="I499" s="93" t="s">
        <v>23890</v>
      </c>
      <c r="J499" s="93" t="s">
        <v>20995</v>
      </c>
      <c r="K499" s="93" t="s">
        <v>17824</v>
      </c>
      <c r="L499" s="14">
        <f>AND(vyberHrace&lt;&gt;"",ISNUMBER(SEARCH(vyberHrace,$B499)))</f>
      </c>
      <c r="M499" s="14">
        <f>AND($I499=MID(kododd,1,2),$J499=MID(kododd,3,3))</f>
      </c>
      <c r="N499" s="14">
        <f>IF(ISNUMBER($O499),CONCATENATE(INDEX(RokNar,$O499)," ",INDEX(Jmeno,$O499)," ",INDEX(Ev_c_LOK,$O499)),"")</f>
      </c>
      <c r="O499" s="14">
        <f>MATCH(true,INDEX(ihraci,$O498+1):ehraci,0)+$O498</f>
      </c>
    </row>
    <row r="500">
      <c r="A500" s="95">
        <v>6153</v>
      </c>
      <c r="B500" s="93" t="s">
        <v>18656</v>
      </c>
      <c r="C500" s="93" t="s">
        <v>1417</v>
      </c>
      <c r="D500" s="95">
        <v>1843</v>
      </c>
      <c r="G500" s="95">
        <v>0</v>
      </c>
      <c r="H500" s="93" t="s">
        <v>8976</v>
      </c>
      <c r="I500" s="93" t="s">
        <v>23890</v>
      </c>
      <c r="J500" s="93" t="s">
        <v>20874</v>
      </c>
      <c r="K500" s="93" t="s">
        <v>1849</v>
      </c>
      <c r="L500" s="14">
        <f>AND(vyberHrace&lt;&gt;"",ISNUMBER(SEARCH(vyberHrace,$B500)))</f>
      </c>
      <c r="M500" s="14">
        <f>AND($I500=MID(kododd,1,2),$J500=MID(kododd,3,3))</f>
      </c>
      <c r="N500" s="14">
        <f>IF(ISNUMBER($O500),CONCATENATE(INDEX(RokNar,$O500)," ",INDEX(Jmeno,$O500)," ",INDEX(Ev_c_LOK,$O500)),"")</f>
      </c>
      <c r="O500" s="14">
        <f>MATCH(true,INDEX(ihraci,$O499+1):ehraci,0)+$O499</f>
      </c>
    </row>
    <row r="501">
      <c r="A501" s="95">
        <v>64037</v>
      </c>
      <c r="B501" s="93" t="s">
        <v>30177</v>
      </c>
      <c r="C501" s="93" t="s">
        <v>1452</v>
      </c>
      <c r="D501" s="95">
        <v>60010</v>
      </c>
      <c r="E501" s="95">
        <v>60010</v>
      </c>
      <c r="F501" s="95">
        <v>571006940</v>
      </c>
      <c r="G501" s="95">
        <v>250</v>
      </c>
      <c r="H501" s="93" t="s">
        <v>8976</v>
      </c>
      <c r="I501" s="93" t="s">
        <v>23890</v>
      </c>
      <c r="J501" s="93" t="s">
        <v>20934</v>
      </c>
      <c r="K501" s="93" t="s">
        <v>21356</v>
      </c>
      <c r="L501" s="14">
        <f>AND(vyberHrace&lt;&gt;"",ISNUMBER(SEARCH(vyberHrace,$B501)))</f>
      </c>
      <c r="M501" s="14">
        <f>AND($I501=MID(kododd,1,2),$J501=MID(kododd,3,3))</f>
      </c>
      <c r="N501" s="14">
        <f>IF(ISNUMBER($O501),CONCATENATE(INDEX(RokNar,$O501)," ",INDEX(Jmeno,$O501)," ",INDEX(Ev_c_LOK,$O501)),"")</f>
      </c>
      <c r="O501" s="14">
        <f>MATCH(true,INDEX(ihraci,$O500+1):ehraci,0)+$O500</f>
      </c>
    </row>
    <row r="502">
      <c r="A502" s="95">
        <v>57319</v>
      </c>
      <c r="B502" s="93" t="s">
        <v>24183</v>
      </c>
      <c r="C502" s="93" t="s">
        <v>1420</v>
      </c>
      <c r="D502" s="95">
        <v>1046</v>
      </c>
      <c r="F502" s="95">
        <v>23791004</v>
      </c>
      <c r="G502" s="95">
        <v>250</v>
      </c>
      <c r="H502" s="93" t="s">
        <v>8976</v>
      </c>
      <c r="I502" s="93" t="s">
        <v>23890</v>
      </c>
      <c r="J502" s="93" t="s">
        <v>20843</v>
      </c>
      <c r="K502" s="93" t="s">
        <v>19862</v>
      </c>
      <c r="L502" s="14">
        <f>AND(vyberHrace&lt;&gt;"",ISNUMBER(SEARCH(vyberHrace,$B502)))</f>
      </c>
      <c r="M502" s="14">
        <f>AND($I502=MID(kododd,1,2),$J502=MID(kododd,3,3))</f>
      </c>
    </row>
    <row r="503">
      <c r="A503" s="95">
        <v>63273</v>
      </c>
      <c r="B503" s="93" t="s">
        <v>28614</v>
      </c>
      <c r="C503" s="93" t="s">
        <v>1487</v>
      </c>
      <c r="F503" s="95">
        <v>571004033</v>
      </c>
      <c r="G503" s="95">
        <v>250</v>
      </c>
      <c r="H503" s="93" t="s">
        <v>8976</v>
      </c>
      <c r="I503" s="93" t="s">
        <v>23890</v>
      </c>
      <c r="J503" s="93" t="s">
        <v>20848</v>
      </c>
      <c r="K503" s="93" t="s">
        <v>21377</v>
      </c>
      <c r="L503" s="14">
        <f>AND(vyberHrace&lt;&gt;"",ISNUMBER(SEARCH(vyberHrace,$B503)))</f>
      </c>
      <c r="M503" s="14">
        <f>AND($I503=MID(kododd,1,2),$J503=MID(kododd,3,3))</f>
      </c>
    </row>
    <row r="504">
      <c r="A504" s="95">
        <v>46370</v>
      </c>
      <c r="B504" s="93" t="s">
        <v>18606</v>
      </c>
      <c r="C504" s="93" t="s">
        <v>1438</v>
      </c>
      <c r="D504" s="95">
        <v>1250</v>
      </c>
      <c r="F504" s="95">
        <v>23711302</v>
      </c>
      <c r="G504" s="95">
        <v>0</v>
      </c>
      <c r="H504" s="93" t="s">
        <v>8976</v>
      </c>
      <c r="I504" s="93" t="s">
        <v>23890</v>
      </c>
      <c r="J504" s="93" t="s">
        <v>20931</v>
      </c>
      <c r="K504" s="93" t="s">
        <v>19878</v>
      </c>
      <c r="L504" s="14">
        <f>AND(vyberHrace&lt;&gt;"",ISNUMBER(SEARCH(vyberHrace,$B504)))</f>
      </c>
      <c r="M504" s="14">
        <f>AND($I504=MID(kododd,1,2),$J504=MID(kododd,3,3))</f>
      </c>
    </row>
    <row r="505">
      <c r="A505" s="95">
        <v>48488</v>
      </c>
      <c r="B505" s="93" t="s">
        <v>16391</v>
      </c>
      <c r="C505" s="93" t="s">
        <v>1406</v>
      </c>
      <c r="G505" s="95">
        <v>0</v>
      </c>
      <c r="H505" s="93" t="s">
        <v>8976</v>
      </c>
      <c r="I505" s="93" t="s">
        <v>23890</v>
      </c>
      <c r="J505" s="93" t="s">
        <v>20870</v>
      </c>
      <c r="K505" s="93" t="s">
        <v>19858</v>
      </c>
      <c r="L505" s="14">
        <f>AND(vyberHrace&lt;&gt;"",ISNUMBER(SEARCH(vyberHrace,$B505)))</f>
      </c>
      <c r="M505" s="14">
        <f>AND($I505=MID(kododd,1,2),$J505=MID(kododd,3,3))</f>
      </c>
    </row>
    <row r="506">
      <c r="A506" s="95">
        <v>49732</v>
      </c>
      <c r="B506" s="93" t="s">
        <v>12639</v>
      </c>
      <c r="C506" s="93" t="s">
        <v>1455</v>
      </c>
      <c r="D506" s="95">
        <v>1398</v>
      </c>
      <c r="F506" s="95">
        <v>23741333</v>
      </c>
      <c r="G506" s="95">
        <v>250</v>
      </c>
      <c r="H506" s="93" t="s">
        <v>8976</v>
      </c>
      <c r="I506" s="93" t="s">
        <v>23890</v>
      </c>
      <c r="J506" s="93" t="s">
        <v>20887</v>
      </c>
      <c r="K506" s="93" t="s">
        <v>9423</v>
      </c>
      <c r="L506" s="14">
        <f>AND(vyberHrace&lt;&gt;"",ISNUMBER(SEARCH(vyberHrace,$B506)))</f>
      </c>
      <c r="M506" s="14">
        <f>AND($I506=MID(kododd,1,2),$J506=MID(kododd,3,3))</f>
      </c>
    </row>
    <row r="507">
      <c r="A507" s="95">
        <v>53914</v>
      </c>
      <c r="B507" s="93" t="s">
        <v>2486</v>
      </c>
      <c r="C507" s="93" t="s">
        <v>1400</v>
      </c>
      <c r="D507" s="95">
        <v>1479</v>
      </c>
      <c r="E507" s="95">
        <v>1731</v>
      </c>
      <c r="F507" s="95">
        <v>23749890</v>
      </c>
      <c r="G507" s="95">
        <v>0</v>
      </c>
      <c r="H507" s="93" t="s">
        <v>8976</v>
      </c>
      <c r="I507" s="93" t="s">
        <v>23890</v>
      </c>
      <c r="J507" s="93" t="s">
        <v>21009</v>
      </c>
      <c r="K507" s="93" t="s">
        <v>15049</v>
      </c>
      <c r="L507" s="14">
        <f>AND(vyberHrace&lt;&gt;"",ISNUMBER(SEARCH(vyberHrace,$B507)))</f>
      </c>
      <c r="M507" s="14">
        <f>AND($I507=MID(kododd,1,2),$J507=MID(kododd,3,3))</f>
      </c>
    </row>
    <row r="508">
      <c r="A508" s="95">
        <v>59961</v>
      </c>
      <c r="B508" s="93" t="s">
        <v>26445</v>
      </c>
      <c r="C508" s="93" t="s">
        <v>1486</v>
      </c>
      <c r="G508" s="95">
        <v>250</v>
      </c>
      <c r="H508" s="93" t="s">
        <v>8976</v>
      </c>
      <c r="I508" s="93" t="s">
        <v>23890</v>
      </c>
      <c r="J508" s="93" t="s">
        <v>20915</v>
      </c>
      <c r="K508" s="93" t="s">
        <v>12637</v>
      </c>
      <c r="L508" s="14">
        <f>AND(vyberHrace&lt;&gt;"",ISNUMBER(SEARCH(vyberHrace,$B508)))</f>
      </c>
      <c r="M508" s="14">
        <f>AND($I508=MID(kododd,1,2),$J508=MID(kododd,3,3))</f>
      </c>
    </row>
    <row r="509">
      <c r="A509" s="95">
        <v>40803</v>
      </c>
      <c r="B509" s="93" t="s">
        <v>11904</v>
      </c>
      <c r="C509" s="93" t="s">
        <v>1438</v>
      </c>
      <c r="D509" s="95">
        <v>1567</v>
      </c>
      <c r="E509" s="95">
        <v>1680</v>
      </c>
      <c r="F509" s="95">
        <v>392898</v>
      </c>
      <c r="G509" s="95">
        <v>250</v>
      </c>
      <c r="H509" s="93" t="s">
        <v>8976</v>
      </c>
      <c r="I509" s="93" t="s">
        <v>23890</v>
      </c>
      <c r="J509" s="93" t="s">
        <v>20897</v>
      </c>
      <c r="K509" s="93" t="s">
        <v>9426</v>
      </c>
      <c r="L509" s="14">
        <f>AND(vyberHrace&lt;&gt;"",ISNUMBER(SEARCH(vyberHrace,$B509)))</f>
      </c>
      <c r="M509" s="14">
        <f>AND($I509=MID(kododd,1,2),$J509=MID(kododd,3,3))</f>
      </c>
    </row>
    <row r="510">
      <c r="A510" s="95">
        <v>39430</v>
      </c>
      <c r="B510" s="93" t="s">
        <v>20427</v>
      </c>
      <c r="C510" s="93" t="s">
        <v>1444</v>
      </c>
      <c r="D510" s="95">
        <v>1486</v>
      </c>
      <c r="E510" s="95">
        <v>1662</v>
      </c>
      <c r="F510" s="95">
        <v>378399</v>
      </c>
      <c r="G510" s="95">
        <v>0</v>
      </c>
      <c r="H510" s="93" t="s">
        <v>8976</v>
      </c>
      <c r="I510" s="93" t="s">
        <v>23890</v>
      </c>
      <c r="J510" s="93" t="s">
        <v>21009</v>
      </c>
      <c r="K510" s="93" t="s">
        <v>15049</v>
      </c>
      <c r="L510" s="14">
        <f>AND(vyberHrace&lt;&gt;"",ISNUMBER(SEARCH(vyberHrace,$B510)))</f>
      </c>
      <c r="M510" s="14">
        <f>AND($I510=MID(kododd,1,2),$J510=MID(kododd,3,3))</f>
      </c>
    </row>
    <row r="511">
      <c r="A511" s="95">
        <v>59223</v>
      </c>
      <c r="B511" s="93" t="s">
        <v>25652</v>
      </c>
      <c r="C511" s="93" t="s">
        <v>1487</v>
      </c>
      <c r="G511" s="95">
        <v>0</v>
      </c>
      <c r="H511" s="93" t="s">
        <v>8976</v>
      </c>
      <c r="I511" s="93" t="s">
        <v>23890</v>
      </c>
      <c r="J511" s="93" t="s">
        <v>20931</v>
      </c>
      <c r="K511" s="93" t="s">
        <v>19878</v>
      </c>
      <c r="L511" s="14">
        <f>AND(vyberHrace&lt;&gt;"",ISNUMBER(SEARCH(vyberHrace,$B511)))</f>
      </c>
      <c r="M511" s="14">
        <f>AND($I511=MID(kododd,1,2),$J511=MID(kododd,3,3))</f>
      </c>
    </row>
    <row r="512">
      <c r="A512" s="95">
        <v>1646</v>
      </c>
      <c r="B512" s="93" t="s">
        <v>16340</v>
      </c>
      <c r="C512" s="93" t="s">
        <v>1415</v>
      </c>
      <c r="D512" s="95">
        <v>2059</v>
      </c>
      <c r="E512" s="95">
        <v>2057</v>
      </c>
      <c r="F512" s="95">
        <v>316040</v>
      </c>
      <c r="G512" s="95">
        <v>250</v>
      </c>
      <c r="H512" s="93" t="s">
        <v>8976</v>
      </c>
      <c r="I512" s="93" t="s">
        <v>23890</v>
      </c>
      <c r="J512" s="93" t="s">
        <v>20913</v>
      </c>
      <c r="K512" s="93" t="s">
        <v>15044</v>
      </c>
      <c r="L512" s="14">
        <f>AND(vyberHrace&lt;&gt;"",ISNUMBER(SEARCH(vyberHrace,$B512)))</f>
      </c>
      <c r="M512" s="14">
        <f>AND($I512=MID(kododd,1,2),$J512=MID(kododd,3,3))</f>
      </c>
    </row>
    <row r="513">
      <c r="A513" s="95">
        <v>44977</v>
      </c>
      <c r="B513" s="93" t="s">
        <v>14089</v>
      </c>
      <c r="C513" s="93" t="s">
        <v>1404</v>
      </c>
      <c r="G513" s="95">
        <v>0</v>
      </c>
      <c r="H513" s="93" t="s">
        <v>8976</v>
      </c>
      <c r="I513" s="93" t="s">
        <v>23890</v>
      </c>
      <c r="J513" s="93" t="s">
        <v>20870</v>
      </c>
      <c r="K513" s="93" t="s">
        <v>19858</v>
      </c>
      <c r="L513" s="14">
        <f>AND(vyberHrace&lt;&gt;"",ISNUMBER(SEARCH(vyberHrace,$B513)))</f>
      </c>
      <c r="M513" s="14">
        <f>AND($I513=MID(kododd,1,2),$J513=MID(kododd,3,3))</f>
      </c>
    </row>
    <row r="514">
      <c r="A514" s="95">
        <v>33932</v>
      </c>
      <c r="B514" s="93" t="s">
        <v>12314</v>
      </c>
      <c r="C514" s="93" t="s">
        <v>1438</v>
      </c>
      <c r="D514" s="95">
        <v>2294</v>
      </c>
      <c r="E514" s="95">
        <v>2308</v>
      </c>
      <c r="F514" s="95">
        <v>364509</v>
      </c>
      <c r="G514" s="95">
        <v>250</v>
      </c>
      <c r="H514" s="93" t="s">
        <v>8976</v>
      </c>
      <c r="I514" s="93" t="s">
        <v>23890</v>
      </c>
      <c r="J514" s="93" t="s">
        <v>20932</v>
      </c>
      <c r="K514" s="93" t="s">
        <v>9421</v>
      </c>
      <c r="L514" s="14">
        <f>AND(vyberHrace&lt;&gt;"",ISNUMBER(SEARCH(vyberHrace,$B514)))</f>
      </c>
      <c r="M514" s="14">
        <f>AND($I514=MID(kododd,1,2),$J514=MID(kododd,3,3))</f>
      </c>
    </row>
    <row r="515">
      <c r="A515" s="95">
        <v>15362</v>
      </c>
      <c r="B515" s="93" t="s">
        <v>10418</v>
      </c>
      <c r="C515" s="93" t="s">
        <v>1464</v>
      </c>
      <c r="D515" s="95">
        <v>2233</v>
      </c>
      <c r="E515" s="95">
        <v>2229</v>
      </c>
      <c r="F515" s="95">
        <v>320951</v>
      </c>
      <c r="G515" s="95">
        <v>0</v>
      </c>
      <c r="H515" s="93" t="s">
        <v>8976</v>
      </c>
      <c r="I515" s="93" t="s">
        <v>23890</v>
      </c>
      <c r="J515" s="93" t="s">
        <v>20971</v>
      </c>
      <c r="K515" s="93" t="s">
        <v>16300</v>
      </c>
      <c r="L515" s="14">
        <f>AND(vyberHrace&lt;&gt;"",ISNUMBER(SEARCH(vyberHrace,$B515)))</f>
      </c>
      <c r="M515" s="14">
        <f>AND($I515=MID(kododd,1,2),$J515=MID(kododd,3,3))</f>
      </c>
    </row>
    <row r="516">
      <c r="A516" s="95">
        <v>38273</v>
      </c>
      <c r="B516" s="93" t="s">
        <v>11720</v>
      </c>
      <c r="C516" s="93" t="s">
        <v>1398</v>
      </c>
      <c r="G516" s="95">
        <v>0</v>
      </c>
      <c r="H516" s="93" t="s">
        <v>8976</v>
      </c>
      <c r="I516" s="93" t="s">
        <v>23890</v>
      </c>
      <c r="J516" s="93" t="s">
        <v>20992</v>
      </c>
      <c r="K516" s="93" t="s">
        <v>16334</v>
      </c>
      <c r="L516" s="14">
        <f>AND(vyberHrace&lt;&gt;"",ISNUMBER(SEARCH(vyberHrace,$B516)))</f>
      </c>
      <c r="M516" s="14">
        <f>AND($I516=MID(kododd,1,2),$J516=MID(kododd,3,3))</f>
      </c>
    </row>
    <row r="517">
      <c r="A517" s="95">
        <v>44773</v>
      </c>
      <c r="B517" s="93" t="s">
        <v>10455</v>
      </c>
      <c r="C517" s="93" t="s">
        <v>1407</v>
      </c>
      <c r="D517" s="95">
        <v>1255</v>
      </c>
      <c r="F517" s="95">
        <v>23707585</v>
      </c>
      <c r="G517" s="95">
        <v>0</v>
      </c>
      <c r="H517" s="93" t="s">
        <v>8976</v>
      </c>
      <c r="I517" s="93" t="s">
        <v>23890</v>
      </c>
      <c r="J517" s="93" t="s">
        <v>20932</v>
      </c>
      <c r="K517" s="93" t="s">
        <v>9421</v>
      </c>
      <c r="L517" s="14">
        <f>AND(vyberHrace&lt;&gt;"",ISNUMBER(SEARCH(vyberHrace,$B517)))</f>
      </c>
      <c r="M517" s="14">
        <f>AND($I517=MID(kododd,1,2),$J517=MID(kododd,3,3))</f>
      </c>
    </row>
    <row r="518">
      <c r="A518" s="95">
        <v>55924</v>
      </c>
      <c r="B518" s="93" t="s">
        <v>21424</v>
      </c>
      <c r="C518" s="93" t="s">
        <v>1450</v>
      </c>
      <c r="G518" s="95">
        <v>250</v>
      </c>
      <c r="H518" s="93" t="s">
        <v>8976</v>
      </c>
      <c r="I518" s="93" t="s">
        <v>23890</v>
      </c>
      <c r="J518" s="93" t="s">
        <v>20870</v>
      </c>
      <c r="K518" s="93" t="s">
        <v>19858</v>
      </c>
      <c r="L518" s="14">
        <f>AND(vyberHrace&lt;&gt;"",ISNUMBER(SEARCH(vyberHrace,$B518)))</f>
      </c>
      <c r="M518" s="14">
        <f>AND($I518=MID(kododd,1,2),$J518=MID(kododd,3,3))</f>
      </c>
    </row>
    <row r="519">
      <c r="A519" s="95">
        <v>60610</v>
      </c>
      <c r="B519" s="93" t="s">
        <v>27030</v>
      </c>
      <c r="C519" s="93" t="s">
        <v>1431</v>
      </c>
      <c r="G519" s="95">
        <v>0</v>
      </c>
      <c r="H519" s="93" t="s">
        <v>8976</v>
      </c>
      <c r="I519" s="93" t="s">
        <v>23890</v>
      </c>
      <c r="J519" s="93" t="s">
        <v>23412</v>
      </c>
      <c r="K519" s="93" t="s">
        <v>21357</v>
      </c>
      <c r="L519" s="14">
        <f>AND(vyberHrace&lt;&gt;"",ISNUMBER(SEARCH(vyberHrace,$B519)))</f>
      </c>
      <c r="M519" s="14">
        <f>AND($I519=MID(kododd,1,2),$J519=MID(kododd,3,3))</f>
      </c>
    </row>
    <row r="520">
      <c r="A520" s="95">
        <v>59971</v>
      </c>
      <c r="B520" s="93" t="s">
        <v>26454</v>
      </c>
      <c r="C520" s="93" t="s">
        <v>1424</v>
      </c>
      <c r="G520" s="95">
        <v>250</v>
      </c>
      <c r="H520" s="93" t="s">
        <v>8976</v>
      </c>
      <c r="I520" s="93" t="s">
        <v>23890</v>
      </c>
      <c r="J520" s="93" t="s">
        <v>20848</v>
      </c>
      <c r="K520" s="93" t="s">
        <v>21377</v>
      </c>
      <c r="L520" s="14">
        <f>AND(vyberHrace&lt;&gt;"",ISNUMBER(SEARCH(vyberHrace,$B520)))</f>
      </c>
      <c r="M520" s="14">
        <f>AND($I520=MID(kododd,1,2),$J520=MID(kododd,3,3))</f>
      </c>
    </row>
    <row r="521">
      <c r="A521" s="95">
        <v>55551</v>
      </c>
      <c r="B521" s="93" t="s">
        <v>23385</v>
      </c>
      <c r="C521" s="93" t="s">
        <v>1405</v>
      </c>
      <c r="D521" s="95">
        <v>2030</v>
      </c>
      <c r="E521" s="95">
        <v>2007</v>
      </c>
      <c r="F521" s="95">
        <v>34111115</v>
      </c>
      <c r="G521" s="95">
        <v>250</v>
      </c>
      <c r="H521" s="93" t="s">
        <v>8976</v>
      </c>
      <c r="I521" s="93" t="s">
        <v>23890</v>
      </c>
      <c r="J521" s="93" t="s">
        <v>20927</v>
      </c>
      <c r="K521" s="93" t="s">
        <v>1493</v>
      </c>
      <c r="L521" s="14">
        <f>AND(vyberHrace&lt;&gt;"",ISNUMBER(SEARCH(vyberHrace,$B521)))</f>
      </c>
      <c r="M521" s="14">
        <f>AND($I521=MID(kododd,1,2),$J521=MID(kododd,3,3))</f>
      </c>
    </row>
    <row r="522">
      <c r="A522" s="95">
        <v>28830</v>
      </c>
      <c r="B522" s="93" t="s">
        <v>23978</v>
      </c>
      <c r="C522" s="93" t="s">
        <v>1421</v>
      </c>
      <c r="D522" s="95">
        <v>2132</v>
      </c>
      <c r="E522" s="95">
        <v>2147</v>
      </c>
      <c r="F522" s="95">
        <v>334138</v>
      </c>
      <c r="G522" s="95">
        <v>250</v>
      </c>
      <c r="H522" s="93" t="s">
        <v>8976</v>
      </c>
      <c r="I522" s="93" t="s">
        <v>23890</v>
      </c>
      <c r="J522" s="93" t="s">
        <v>20971</v>
      </c>
      <c r="K522" s="93" t="s">
        <v>16300</v>
      </c>
      <c r="L522" s="14">
        <f>AND(vyberHrace&lt;&gt;"",ISNUMBER(SEARCH(vyberHrace,$B522)))</f>
      </c>
      <c r="M522" s="14">
        <f>AND($I522=MID(kododd,1,2),$J522=MID(kododd,3,3))</f>
      </c>
    </row>
    <row r="523">
      <c r="A523" s="95">
        <v>51546</v>
      </c>
      <c r="B523" s="93" t="s">
        <v>1826</v>
      </c>
      <c r="C523" s="93" t="s">
        <v>1416</v>
      </c>
      <c r="G523" s="95">
        <v>0</v>
      </c>
      <c r="H523" s="93" t="s">
        <v>8976</v>
      </c>
      <c r="I523" s="93" t="s">
        <v>23890</v>
      </c>
      <c r="J523" s="93" t="s">
        <v>20932</v>
      </c>
      <c r="K523" s="93" t="s">
        <v>9421</v>
      </c>
      <c r="L523" s="14">
        <f>AND(vyberHrace&lt;&gt;"",ISNUMBER(SEARCH(vyberHrace,$B523)))</f>
      </c>
      <c r="M523" s="14">
        <f>AND($I523=MID(kododd,1,2),$J523=MID(kododd,3,3))</f>
      </c>
    </row>
    <row r="524">
      <c r="A524" s="95">
        <v>48833</v>
      </c>
      <c r="B524" s="93" t="s">
        <v>16434</v>
      </c>
      <c r="C524" s="93" t="s">
        <v>1406</v>
      </c>
      <c r="G524" s="95">
        <v>0</v>
      </c>
      <c r="H524" s="93" t="s">
        <v>8976</v>
      </c>
      <c r="I524" s="93" t="s">
        <v>23890</v>
      </c>
      <c r="J524" s="93" t="s">
        <v>20860</v>
      </c>
      <c r="K524" s="93" t="s">
        <v>12768</v>
      </c>
      <c r="L524" s="14">
        <f>AND(vyberHrace&lt;&gt;"",ISNUMBER(SEARCH(vyberHrace,$B524)))</f>
      </c>
      <c r="M524" s="14">
        <f>AND($I524=MID(kododd,1,2),$J524=MID(kododd,3,3))</f>
      </c>
    </row>
    <row r="525">
      <c r="A525" s="95">
        <v>52979</v>
      </c>
      <c r="B525" s="93" t="s">
        <v>3567</v>
      </c>
      <c r="C525" s="93" t="s">
        <v>1424</v>
      </c>
      <c r="F525" s="95">
        <v>23751509</v>
      </c>
      <c r="G525" s="95">
        <v>250</v>
      </c>
      <c r="H525" s="93" t="s">
        <v>8976</v>
      </c>
      <c r="I525" s="93" t="s">
        <v>23890</v>
      </c>
      <c r="J525" s="93" t="s">
        <v>20870</v>
      </c>
      <c r="K525" s="93" t="s">
        <v>19858</v>
      </c>
      <c r="L525" s="14">
        <f>AND(vyberHrace&lt;&gt;"",ISNUMBER(SEARCH(vyberHrace,$B525)))</f>
      </c>
      <c r="M525" s="14">
        <f>AND($I525=MID(kododd,1,2),$J525=MID(kododd,3,3))</f>
      </c>
    </row>
    <row r="526">
      <c r="A526" s="95">
        <v>63362</v>
      </c>
      <c r="B526" s="93" t="s">
        <v>28615</v>
      </c>
      <c r="C526" s="93" t="s">
        <v>1450</v>
      </c>
      <c r="D526" s="95">
        <v>1235</v>
      </c>
      <c r="E526" s="95">
        <v>1453</v>
      </c>
      <c r="F526" s="95">
        <v>571004041</v>
      </c>
      <c r="G526" s="95">
        <v>250</v>
      </c>
      <c r="H526" s="93" t="s">
        <v>8976</v>
      </c>
      <c r="I526" s="93" t="s">
        <v>23890</v>
      </c>
      <c r="J526" s="93" t="s">
        <v>20899</v>
      </c>
      <c r="K526" s="93" t="s">
        <v>21373</v>
      </c>
      <c r="L526" s="14">
        <f>AND(vyberHrace&lt;&gt;"",ISNUMBER(SEARCH(vyberHrace,$B526)))</f>
      </c>
      <c r="M526" s="14">
        <f>AND($I526=MID(kododd,1,2),$J526=MID(kododd,3,3))</f>
      </c>
    </row>
    <row r="527">
      <c r="A527" s="95">
        <v>42330</v>
      </c>
      <c r="B527" s="93" t="s">
        <v>12848</v>
      </c>
      <c r="C527" s="93" t="s">
        <v>1459</v>
      </c>
      <c r="G527" s="95">
        <v>0</v>
      </c>
      <c r="H527" s="93" t="s">
        <v>8976</v>
      </c>
      <c r="I527" s="93" t="s">
        <v>23890</v>
      </c>
      <c r="J527" s="93" t="s">
        <v>20860</v>
      </c>
      <c r="K527" s="93" t="s">
        <v>12768</v>
      </c>
      <c r="L527" s="14">
        <f>AND(vyberHrace&lt;&gt;"",ISNUMBER(SEARCH(vyberHrace,$B527)))</f>
      </c>
      <c r="M527" s="14">
        <f>AND($I527=MID(kododd,1,2),$J527=MID(kododd,3,3))</f>
      </c>
    </row>
    <row r="528">
      <c r="A528" s="95">
        <v>48603</v>
      </c>
      <c r="B528" s="93" t="s">
        <v>24050</v>
      </c>
      <c r="C528" s="93" t="s">
        <v>1464</v>
      </c>
      <c r="D528" s="95">
        <v>2236</v>
      </c>
      <c r="E528" s="95">
        <v>2205</v>
      </c>
      <c r="F528" s="95">
        <v>4188004</v>
      </c>
      <c r="G528" s="95">
        <v>250</v>
      </c>
      <c r="H528" s="93" t="s">
        <v>8976</v>
      </c>
      <c r="I528" s="93" t="s">
        <v>23890</v>
      </c>
      <c r="J528" s="93" t="s">
        <v>20870</v>
      </c>
      <c r="K528" s="93" t="s">
        <v>19858</v>
      </c>
      <c r="L528" s="14">
        <f>AND(vyberHrace&lt;&gt;"",ISNUMBER(SEARCH(vyberHrace,$B528)))</f>
      </c>
      <c r="M528" s="14">
        <f>AND($I528=MID(kododd,1,2),$J528=MID(kododd,3,3))</f>
      </c>
    </row>
    <row r="529">
      <c r="A529" s="95">
        <v>53391</v>
      </c>
      <c r="B529" s="93" t="s">
        <v>17432</v>
      </c>
      <c r="C529" s="93" t="s">
        <v>1411</v>
      </c>
      <c r="F529" s="95">
        <v>23752017</v>
      </c>
      <c r="G529" s="95">
        <v>0</v>
      </c>
      <c r="H529" s="93" t="s">
        <v>8976</v>
      </c>
      <c r="I529" s="93" t="s">
        <v>23890</v>
      </c>
      <c r="J529" s="93" t="s">
        <v>20931</v>
      </c>
      <c r="K529" s="93" t="s">
        <v>19878</v>
      </c>
      <c r="L529" s="14">
        <f>AND(vyberHrace&lt;&gt;"",ISNUMBER(SEARCH(vyberHrace,$B529)))</f>
      </c>
      <c r="M529" s="14">
        <f>AND($I529=MID(kododd,1,2),$J529=MID(kododd,3,3))</f>
      </c>
    </row>
    <row r="530">
      <c r="A530" s="95">
        <v>61171</v>
      </c>
      <c r="B530" s="93" t="s">
        <v>27421</v>
      </c>
      <c r="C530" s="93" t="s">
        <v>1424</v>
      </c>
      <c r="F530" s="95">
        <v>571003932</v>
      </c>
      <c r="G530" s="95">
        <v>250</v>
      </c>
      <c r="H530" s="93" t="s">
        <v>8976</v>
      </c>
      <c r="I530" s="93" t="s">
        <v>23890</v>
      </c>
      <c r="J530" s="93" t="s">
        <v>20932</v>
      </c>
      <c r="K530" s="93" t="s">
        <v>9421</v>
      </c>
      <c r="L530" s="14">
        <f>AND(vyberHrace&lt;&gt;"",ISNUMBER(SEARCH(vyberHrace,$B530)))</f>
      </c>
      <c r="M530" s="14">
        <f>AND($I530=MID(kododd,1,2),$J530=MID(kododd,3,3))</f>
      </c>
    </row>
    <row r="531">
      <c r="A531" s="95">
        <v>55618</v>
      </c>
      <c r="B531" s="93" t="s">
        <v>21412</v>
      </c>
      <c r="C531" s="93" t="s">
        <v>1424</v>
      </c>
      <c r="G531" s="95">
        <v>0</v>
      </c>
      <c r="H531" s="93" t="s">
        <v>8976</v>
      </c>
      <c r="I531" s="93" t="s">
        <v>23890</v>
      </c>
      <c r="J531" s="93" t="s">
        <v>20897</v>
      </c>
      <c r="K531" s="93" t="s">
        <v>9426</v>
      </c>
      <c r="L531" s="14">
        <f>AND(vyberHrace&lt;&gt;"",ISNUMBER(SEARCH(vyberHrace,$B531)))</f>
      </c>
      <c r="M531" s="14">
        <f>AND($I531=MID(kododd,1,2),$J531=MID(kododd,3,3))</f>
      </c>
    </row>
    <row r="532">
      <c r="A532" s="95">
        <v>6159</v>
      </c>
      <c r="B532" s="93" t="s">
        <v>18657</v>
      </c>
      <c r="C532" s="93" t="s">
        <v>1468</v>
      </c>
      <c r="D532" s="95">
        <v>1507</v>
      </c>
      <c r="E532" s="95">
        <v>1739</v>
      </c>
      <c r="F532" s="95">
        <v>372498</v>
      </c>
      <c r="G532" s="95">
        <v>250</v>
      </c>
      <c r="H532" s="93" t="s">
        <v>8976</v>
      </c>
      <c r="I532" s="93" t="s">
        <v>23890</v>
      </c>
      <c r="J532" s="93" t="s">
        <v>20923</v>
      </c>
      <c r="K532" s="93" t="s">
        <v>19860</v>
      </c>
      <c r="L532" s="14">
        <f>AND(vyberHrace&lt;&gt;"",ISNUMBER(SEARCH(vyberHrace,$B532)))</f>
      </c>
      <c r="M532" s="14">
        <f>AND($I532=MID(kododd,1,2),$J532=MID(kododd,3,3))</f>
      </c>
    </row>
    <row r="533">
      <c r="A533" s="95">
        <v>46355</v>
      </c>
      <c r="B533" s="93" t="s">
        <v>18605</v>
      </c>
      <c r="C533" s="93" t="s">
        <v>1427</v>
      </c>
      <c r="D533" s="95">
        <v>1782</v>
      </c>
      <c r="E533" s="95">
        <v>1792</v>
      </c>
      <c r="F533" s="95">
        <v>23725664</v>
      </c>
      <c r="G533" s="95">
        <v>250</v>
      </c>
      <c r="H533" s="93" t="s">
        <v>8976</v>
      </c>
      <c r="I533" s="93" t="s">
        <v>23890</v>
      </c>
      <c r="J533" s="93" t="s">
        <v>20883</v>
      </c>
      <c r="K533" s="93" t="s">
        <v>19883</v>
      </c>
      <c r="L533" s="14">
        <f>AND(vyberHrace&lt;&gt;"",ISNUMBER(SEARCH(vyberHrace,$B533)))</f>
      </c>
      <c r="M533" s="14">
        <f>AND($I533=MID(kododd,1,2),$J533=MID(kododd,3,3))</f>
      </c>
    </row>
    <row r="534">
      <c r="A534" s="95">
        <v>56664</v>
      </c>
      <c r="B534" s="93" t="s">
        <v>21461</v>
      </c>
      <c r="C534" s="93" t="s">
        <v>1450</v>
      </c>
      <c r="D534" s="95">
        <v>1006</v>
      </c>
      <c r="F534" s="95">
        <v>23798084</v>
      </c>
      <c r="G534" s="95">
        <v>0</v>
      </c>
      <c r="H534" s="93" t="s">
        <v>8976</v>
      </c>
      <c r="I534" s="93" t="s">
        <v>23890</v>
      </c>
      <c r="J534" s="93" t="s">
        <v>21009</v>
      </c>
      <c r="K534" s="93" t="s">
        <v>15049</v>
      </c>
      <c r="L534" s="14">
        <f>AND(vyberHrace&lt;&gt;"",ISNUMBER(SEARCH(vyberHrace,$B534)))</f>
      </c>
      <c r="M534" s="14">
        <f>AND($I534=MID(kododd,1,2),$J534=MID(kododd,3,3))</f>
      </c>
    </row>
    <row r="535">
      <c r="A535" s="95">
        <v>56897</v>
      </c>
      <c r="B535" s="93" t="s">
        <v>21425</v>
      </c>
      <c r="C535" s="93" t="s">
        <v>1420</v>
      </c>
      <c r="D535" s="95">
        <v>1757</v>
      </c>
      <c r="E535" s="95">
        <v>1893</v>
      </c>
      <c r="F535" s="95">
        <v>23764996</v>
      </c>
      <c r="G535" s="95">
        <v>250</v>
      </c>
      <c r="H535" s="93" t="s">
        <v>8976</v>
      </c>
      <c r="I535" s="93" t="s">
        <v>23890</v>
      </c>
      <c r="J535" s="93" t="s">
        <v>21011</v>
      </c>
      <c r="K535" s="93" t="s">
        <v>1494</v>
      </c>
      <c r="L535" s="14">
        <f>AND(vyberHrace&lt;&gt;"",ISNUMBER(SEARCH(vyberHrace,$B535)))</f>
      </c>
      <c r="M535" s="14">
        <f>AND($I535=MID(kododd,1,2),$J535=MID(kododd,3,3))</f>
      </c>
    </row>
    <row r="536">
      <c r="A536" s="95">
        <v>2436</v>
      </c>
      <c r="B536" s="93" t="s">
        <v>14038</v>
      </c>
      <c r="C536" s="93" t="s">
        <v>1401</v>
      </c>
      <c r="D536" s="95">
        <v>1754</v>
      </c>
      <c r="E536" s="95">
        <v>1904</v>
      </c>
      <c r="F536" s="95">
        <v>353892</v>
      </c>
      <c r="G536" s="95">
        <v>250</v>
      </c>
      <c r="H536" s="93" t="s">
        <v>8976</v>
      </c>
      <c r="I536" s="93" t="s">
        <v>23890</v>
      </c>
      <c r="J536" s="93" t="s">
        <v>20895</v>
      </c>
      <c r="K536" s="93" t="s">
        <v>13982</v>
      </c>
      <c r="L536" s="14">
        <f>AND(vyberHrace&lt;&gt;"",ISNUMBER(SEARCH(vyberHrace,$B536)))</f>
      </c>
      <c r="M536" s="14">
        <f>AND($I536=MID(kododd,1,2),$J536=MID(kododd,3,3))</f>
      </c>
    </row>
    <row r="537">
      <c r="A537" s="95">
        <v>60333</v>
      </c>
      <c r="B537" s="93" t="s">
        <v>26787</v>
      </c>
      <c r="C537" s="93" t="s">
        <v>1424</v>
      </c>
      <c r="D537" s="95">
        <v>1058</v>
      </c>
      <c r="F537" s="95">
        <v>23787180</v>
      </c>
      <c r="G537" s="95">
        <v>250</v>
      </c>
      <c r="H537" s="93" t="s">
        <v>8976</v>
      </c>
      <c r="I537" s="93" t="s">
        <v>23890</v>
      </c>
      <c r="J537" s="93" t="s">
        <v>20936</v>
      </c>
      <c r="K537" s="93" t="s">
        <v>10625</v>
      </c>
      <c r="L537" s="14">
        <f>AND(vyberHrace&lt;&gt;"",ISNUMBER(SEARCH(vyberHrace,$B537)))</f>
      </c>
      <c r="M537" s="14">
        <f>AND($I537=MID(kododd,1,2),$J537=MID(kododd,3,3))</f>
      </c>
    </row>
    <row r="538">
      <c r="A538" s="95">
        <v>60334</v>
      </c>
      <c r="B538" s="93" t="s">
        <v>26788</v>
      </c>
      <c r="C538" s="93" t="s">
        <v>1450</v>
      </c>
      <c r="F538" s="95">
        <v>23792876</v>
      </c>
      <c r="G538" s="95">
        <v>250</v>
      </c>
      <c r="H538" s="93" t="s">
        <v>8976</v>
      </c>
      <c r="I538" s="93" t="s">
        <v>23890</v>
      </c>
      <c r="J538" s="93" t="s">
        <v>20936</v>
      </c>
      <c r="K538" s="93" t="s">
        <v>10625</v>
      </c>
      <c r="L538" s="14">
        <f>AND(vyberHrace&lt;&gt;"",ISNUMBER(SEARCH(vyberHrace,$B538)))</f>
      </c>
      <c r="M538" s="14">
        <f>AND($I538=MID(kododd,1,2),$J538=MID(kododd,3,3))</f>
      </c>
    </row>
    <row r="539">
      <c r="A539" s="95">
        <v>9221</v>
      </c>
      <c r="B539" s="93" t="s">
        <v>18958</v>
      </c>
      <c r="C539" s="93" t="s">
        <v>1466</v>
      </c>
      <c r="D539" s="95">
        <v>1920</v>
      </c>
      <c r="F539" s="95">
        <v>23725621</v>
      </c>
      <c r="G539" s="95">
        <v>0</v>
      </c>
      <c r="H539" s="93" t="s">
        <v>8976</v>
      </c>
      <c r="I539" s="93" t="s">
        <v>23890</v>
      </c>
      <c r="J539" s="93" t="s">
        <v>3580</v>
      </c>
      <c r="K539" s="93" t="s">
        <v>6721</v>
      </c>
      <c r="L539" s="14">
        <f>AND(vyberHrace&lt;&gt;"",ISNUMBER(SEARCH(vyberHrace,$B539)))</f>
      </c>
      <c r="M539" s="14">
        <f>AND($I539=MID(kododd,1,2),$J539=MID(kododd,3,3))</f>
      </c>
    </row>
    <row r="540">
      <c r="A540" s="95">
        <v>3030</v>
      </c>
      <c r="B540" s="93" t="s">
        <v>21094</v>
      </c>
      <c r="C540" s="93" t="s">
        <v>1476</v>
      </c>
      <c r="D540" s="95">
        <v>1507</v>
      </c>
      <c r="E540" s="95">
        <v>1754</v>
      </c>
      <c r="F540" s="95">
        <v>335061</v>
      </c>
      <c r="G540" s="95">
        <v>250</v>
      </c>
      <c r="H540" s="93" t="s">
        <v>8976</v>
      </c>
      <c r="I540" s="93" t="s">
        <v>23890</v>
      </c>
      <c r="J540" s="93" t="s">
        <v>21010</v>
      </c>
      <c r="K540" s="93" t="s">
        <v>20402</v>
      </c>
      <c r="L540" s="14">
        <f>AND(vyberHrace&lt;&gt;"",ISNUMBER(SEARCH(vyberHrace,$B540)))</f>
      </c>
      <c r="M540" s="14">
        <f>AND($I540=MID(kododd,1,2),$J540=MID(kododd,3,3))</f>
      </c>
    </row>
    <row r="541">
      <c r="A541" s="95">
        <v>50919</v>
      </c>
      <c r="B541" s="93" t="s">
        <v>2097</v>
      </c>
      <c r="C541" s="93" t="s">
        <v>1407</v>
      </c>
      <c r="G541" s="95">
        <v>250</v>
      </c>
      <c r="H541" s="93" t="s">
        <v>8976</v>
      </c>
      <c r="I541" s="93" t="s">
        <v>23890</v>
      </c>
      <c r="J541" s="93" t="s">
        <v>20910</v>
      </c>
      <c r="K541" s="93" t="s">
        <v>16315</v>
      </c>
      <c r="L541" s="14">
        <f>AND(vyberHrace&lt;&gt;"",ISNUMBER(SEARCH(vyberHrace,$B541)))</f>
      </c>
      <c r="M541" s="14">
        <f>AND($I541=MID(kododd,1,2),$J541=MID(kododd,3,3))</f>
      </c>
    </row>
    <row r="542">
      <c r="A542" s="95">
        <v>50680</v>
      </c>
      <c r="B542" s="93" t="s">
        <v>17434</v>
      </c>
      <c r="C542" s="93" t="s">
        <v>1406</v>
      </c>
      <c r="G542" s="95">
        <v>0</v>
      </c>
      <c r="H542" s="93" t="s">
        <v>8976</v>
      </c>
      <c r="I542" s="93" t="s">
        <v>23890</v>
      </c>
      <c r="J542" s="93" t="s">
        <v>20870</v>
      </c>
      <c r="K542" s="93" t="s">
        <v>19858</v>
      </c>
      <c r="L542" s="14">
        <f>AND(vyberHrace&lt;&gt;"",ISNUMBER(SEARCH(vyberHrace,$B542)))</f>
      </c>
      <c r="M542" s="14">
        <f>AND($I542=MID(kododd,1,2),$J542=MID(kododd,3,3))</f>
      </c>
    </row>
    <row r="543">
      <c r="A543" s="95">
        <v>63203</v>
      </c>
      <c r="B543" s="93" t="s">
        <v>28616</v>
      </c>
      <c r="C543" s="93" t="s">
        <v>1487</v>
      </c>
      <c r="F543" s="95">
        <v>571004050</v>
      </c>
      <c r="G543" s="95">
        <v>250</v>
      </c>
      <c r="H543" s="93" t="s">
        <v>8976</v>
      </c>
      <c r="I543" s="93" t="s">
        <v>23890</v>
      </c>
      <c r="J543" s="93" t="s">
        <v>20932</v>
      </c>
      <c r="K543" s="93" t="s">
        <v>9421</v>
      </c>
      <c r="L543" s="14">
        <f>AND(vyberHrace&lt;&gt;"",ISNUMBER(SEARCH(vyberHrace,$B543)))</f>
      </c>
      <c r="M543" s="14">
        <f>AND($I543=MID(kododd,1,2),$J543=MID(kododd,3,3))</f>
      </c>
    </row>
    <row r="544">
      <c r="A544" s="95">
        <v>3419</v>
      </c>
      <c r="B544" s="93" t="s">
        <v>21040</v>
      </c>
      <c r="C544" s="93" t="s">
        <v>1451</v>
      </c>
      <c r="D544" s="95">
        <v>1576</v>
      </c>
      <c r="E544" s="95">
        <v>1751</v>
      </c>
      <c r="F544" s="95">
        <v>372412</v>
      </c>
      <c r="G544" s="95">
        <v>250</v>
      </c>
      <c r="H544" s="93" t="s">
        <v>8976</v>
      </c>
      <c r="I544" s="93" t="s">
        <v>23890</v>
      </c>
      <c r="J544" s="93" t="s">
        <v>20913</v>
      </c>
      <c r="K544" s="93" t="s">
        <v>15044</v>
      </c>
      <c r="L544" s="14">
        <f>AND(vyberHrace&lt;&gt;"",ISNUMBER(SEARCH(vyberHrace,$B544)))</f>
      </c>
      <c r="M544" s="14">
        <f>AND($I544=MID(kododd,1,2),$J544=MID(kododd,3,3))</f>
      </c>
    </row>
    <row r="545">
      <c r="A545" s="95">
        <v>63840</v>
      </c>
      <c r="B545" s="93" t="s">
        <v>29101</v>
      </c>
      <c r="C545" s="93" t="s">
        <v>1475</v>
      </c>
      <c r="G545" s="95">
        <v>0</v>
      </c>
      <c r="H545" s="93" t="s">
        <v>8976</v>
      </c>
      <c r="I545" s="93" t="s">
        <v>23890</v>
      </c>
      <c r="J545" s="93" t="s">
        <v>23414</v>
      </c>
      <c r="K545" s="93" t="s">
        <v>25275</v>
      </c>
      <c r="L545" s="14">
        <f>AND(vyberHrace&lt;&gt;"",ISNUMBER(SEARCH(vyberHrace,$B545)))</f>
      </c>
      <c r="M545" s="14">
        <f>AND($I545=MID(kododd,1,2),$J545=MID(kododd,3,3))</f>
      </c>
    </row>
    <row r="546">
      <c r="A546" s="95">
        <v>3295</v>
      </c>
      <c r="B546" s="93" t="s">
        <v>21185</v>
      </c>
      <c r="C546" s="93" t="s">
        <v>1472</v>
      </c>
      <c r="D546" s="95">
        <v>1626</v>
      </c>
      <c r="E546" s="95">
        <v>1815</v>
      </c>
      <c r="F546" s="95">
        <v>372420</v>
      </c>
      <c r="G546" s="95">
        <v>250</v>
      </c>
      <c r="H546" s="93" t="s">
        <v>8976</v>
      </c>
      <c r="I546" s="93" t="s">
        <v>23890</v>
      </c>
      <c r="J546" s="93" t="s">
        <v>20887</v>
      </c>
      <c r="K546" s="93" t="s">
        <v>9423</v>
      </c>
      <c r="L546" s="14">
        <f>AND(vyberHrace&lt;&gt;"",ISNUMBER(SEARCH(vyberHrace,$B546)))</f>
      </c>
      <c r="M546" s="14">
        <f>AND($I546=MID(kododd,1,2),$J546=MID(kododd,3,3))</f>
      </c>
    </row>
    <row r="547">
      <c r="A547" s="95">
        <v>58021</v>
      </c>
      <c r="B547" s="93" t="s">
        <v>24557</v>
      </c>
      <c r="C547" s="93" t="s">
        <v>1414</v>
      </c>
      <c r="G547" s="95">
        <v>250</v>
      </c>
      <c r="H547" s="93" t="s">
        <v>8976</v>
      </c>
      <c r="I547" s="93" t="s">
        <v>23890</v>
      </c>
      <c r="J547" s="93" t="s">
        <v>21007</v>
      </c>
      <c r="K547" s="93" t="s">
        <v>23945</v>
      </c>
      <c r="L547" s="14">
        <f>AND(vyberHrace&lt;&gt;"",ISNUMBER(SEARCH(vyberHrace,$B547)))</f>
      </c>
      <c r="M547" s="14">
        <f>AND($I547=MID(kododd,1,2),$J547=MID(kododd,3,3))</f>
      </c>
    </row>
    <row r="548">
      <c r="A548" s="95">
        <v>5330</v>
      </c>
      <c r="B548" s="93" t="s">
        <v>28063</v>
      </c>
      <c r="C548" s="93" t="s">
        <v>1439</v>
      </c>
      <c r="D548" s="95">
        <v>1954</v>
      </c>
      <c r="E548" s="95">
        <v>1973</v>
      </c>
      <c r="F548" s="95">
        <v>321788</v>
      </c>
      <c r="G548" s="95">
        <v>250</v>
      </c>
      <c r="H548" s="93" t="s">
        <v>8976</v>
      </c>
      <c r="I548" s="93" t="s">
        <v>23890</v>
      </c>
      <c r="J548" s="93" t="s">
        <v>20870</v>
      </c>
      <c r="K548" s="93" t="s">
        <v>19858</v>
      </c>
      <c r="L548" s="14">
        <f>AND(vyberHrace&lt;&gt;"",ISNUMBER(SEARCH(vyberHrace,$B548)))</f>
      </c>
      <c r="M548" s="14">
        <f>AND($I548=MID(kododd,1,2),$J548=MID(kododd,3,3))</f>
      </c>
    </row>
    <row r="549">
      <c r="A549" s="95">
        <v>53965</v>
      </c>
      <c r="B549" s="93" t="s">
        <v>2431</v>
      </c>
      <c r="C549" s="93" t="s">
        <v>3255</v>
      </c>
      <c r="G549" s="95">
        <v>0</v>
      </c>
      <c r="H549" s="93" t="s">
        <v>8976</v>
      </c>
      <c r="I549" s="93" t="s">
        <v>23890</v>
      </c>
      <c r="J549" s="93" t="s">
        <v>20843</v>
      </c>
      <c r="K549" s="93" t="s">
        <v>19862</v>
      </c>
      <c r="L549" s="14">
        <f>AND(vyberHrace&lt;&gt;"",ISNUMBER(SEARCH(vyberHrace,$B549)))</f>
      </c>
      <c r="M549" s="14">
        <f>AND($I549=MID(kododd,1,2),$J549=MID(kododd,3,3))</f>
      </c>
    </row>
    <row r="550">
      <c r="A550" s="95">
        <v>51582</v>
      </c>
      <c r="B550" s="93" t="s">
        <v>1827</v>
      </c>
      <c r="C550" s="93" t="s">
        <v>1412</v>
      </c>
      <c r="D550" s="95">
        <v>1272</v>
      </c>
      <c r="E550" s="95">
        <v>1528</v>
      </c>
      <c r="F550" s="95">
        <v>23755415</v>
      </c>
      <c r="G550" s="95">
        <v>250</v>
      </c>
      <c r="H550" s="93" t="s">
        <v>8976</v>
      </c>
      <c r="I550" s="93" t="s">
        <v>23890</v>
      </c>
      <c r="J550" s="93" t="s">
        <v>20932</v>
      </c>
      <c r="K550" s="93" t="s">
        <v>9421</v>
      </c>
      <c r="L550" s="14">
        <f>AND(vyberHrace&lt;&gt;"",ISNUMBER(SEARCH(vyberHrace,$B550)))</f>
      </c>
      <c r="M550" s="14">
        <f>AND($I550=MID(kododd,1,2),$J550=MID(kododd,3,3))</f>
      </c>
    </row>
    <row r="551">
      <c r="A551" s="95">
        <v>61169</v>
      </c>
      <c r="B551" s="93" t="s">
        <v>27419</v>
      </c>
      <c r="C551" s="93" t="s">
        <v>1412</v>
      </c>
      <c r="D551" s="95">
        <v>1079</v>
      </c>
      <c r="F551" s="95">
        <v>23788887</v>
      </c>
      <c r="G551" s="95">
        <v>250</v>
      </c>
      <c r="H551" s="93" t="s">
        <v>8976</v>
      </c>
      <c r="I551" s="93" t="s">
        <v>23890</v>
      </c>
      <c r="J551" s="93" t="s">
        <v>20932</v>
      </c>
      <c r="K551" s="93" t="s">
        <v>9421</v>
      </c>
      <c r="L551" s="14">
        <f>AND(vyberHrace&lt;&gt;"",ISNUMBER(SEARCH(vyberHrace,$B551)))</f>
      </c>
      <c r="M551" s="14">
        <f>AND($I551=MID(kododd,1,2),$J551=MID(kododd,3,3))</f>
      </c>
    </row>
    <row r="552">
      <c r="A552" s="95">
        <v>51583</v>
      </c>
      <c r="B552" s="93" t="s">
        <v>1828</v>
      </c>
      <c r="C552" s="93" t="s">
        <v>3255</v>
      </c>
      <c r="D552" s="95">
        <v>1287</v>
      </c>
      <c r="E552" s="95">
        <v>1611</v>
      </c>
      <c r="F552" s="95">
        <v>23755423</v>
      </c>
      <c r="G552" s="95">
        <v>0</v>
      </c>
      <c r="H552" s="93" t="s">
        <v>8976</v>
      </c>
      <c r="I552" s="93" t="s">
        <v>23890</v>
      </c>
      <c r="J552" s="93" t="s">
        <v>20932</v>
      </c>
      <c r="K552" s="93" t="s">
        <v>9421</v>
      </c>
      <c r="L552" s="14">
        <f>AND(vyberHrace&lt;&gt;"",ISNUMBER(SEARCH(vyberHrace,$B552)))</f>
      </c>
      <c r="M552" s="14">
        <f>AND($I552=MID(kododd,1,2),$J552=MID(kododd,3,3))</f>
      </c>
    </row>
    <row r="553">
      <c r="A553" s="95">
        <v>53383</v>
      </c>
      <c r="B553" s="93" t="s">
        <v>10171</v>
      </c>
      <c r="C553" s="93" t="s">
        <v>1404</v>
      </c>
      <c r="F553" s="95">
        <v>23765380</v>
      </c>
      <c r="G553" s="95">
        <v>0</v>
      </c>
      <c r="H553" s="93" t="s">
        <v>8976</v>
      </c>
      <c r="I553" s="93" t="s">
        <v>23890</v>
      </c>
      <c r="J553" s="93" t="s">
        <v>23412</v>
      </c>
      <c r="K553" s="93" t="s">
        <v>21357</v>
      </c>
      <c r="L553" s="14">
        <f>AND(vyberHrace&lt;&gt;"",ISNUMBER(SEARCH(vyberHrace,$B553)))</f>
      </c>
      <c r="M553" s="14">
        <f>AND($I553=MID(kododd,1,2),$J553=MID(kododd,3,3))</f>
      </c>
    </row>
    <row r="554">
      <c r="A554" s="95">
        <v>36690</v>
      </c>
      <c r="B554" s="93" t="s">
        <v>17774</v>
      </c>
      <c r="C554" s="93" t="s">
        <v>1401</v>
      </c>
      <c r="D554" s="95">
        <v>1130</v>
      </c>
      <c r="E554" s="95">
        <v>1516</v>
      </c>
      <c r="F554" s="95">
        <v>23709642</v>
      </c>
      <c r="G554" s="95">
        <v>250</v>
      </c>
      <c r="H554" s="93" t="s">
        <v>8976</v>
      </c>
      <c r="I554" s="93" t="s">
        <v>23890</v>
      </c>
      <c r="J554" s="93" t="s">
        <v>20858</v>
      </c>
      <c r="K554" s="93" t="s">
        <v>20407</v>
      </c>
      <c r="L554" s="14">
        <f>AND(vyberHrace&lt;&gt;"",ISNUMBER(SEARCH(vyberHrace,$B554)))</f>
      </c>
      <c r="M554" s="14">
        <f>AND($I554=MID(kododd,1,2),$J554=MID(kododd,3,3))</f>
      </c>
    </row>
    <row r="555">
      <c r="A555" s="95">
        <v>59371</v>
      </c>
      <c r="B555" s="93" t="s">
        <v>10173</v>
      </c>
      <c r="C555" s="93" t="s">
        <v>1416</v>
      </c>
      <c r="F555" s="95">
        <v>23776757</v>
      </c>
      <c r="G555" s="95">
        <v>250</v>
      </c>
      <c r="H555" s="93" t="s">
        <v>8976</v>
      </c>
      <c r="I555" s="93" t="s">
        <v>23890</v>
      </c>
      <c r="J555" s="93" t="s">
        <v>20897</v>
      </c>
      <c r="K555" s="93" t="s">
        <v>9426</v>
      </c>
      <c r="L555" s="14">
        <f>AND(vyberHrace&lt;&gt;"",ISNUMBER(SEARCH(vyberHrace,$B555)))</f>
      </c>
      <c r="M555" s="14">
        <f>AND($I555=MID(kododd,1,2),$J555=MID(kododd,3,3))</f>
      </c>
    </row>
    <row r="556">
      <c r="A556" s="95">
        <v>2707</v>
      </c>
      <c r="B556" s="93" t="s">
        <v>20147</v>
      </c>
      <c r="C556" s="93" t="s">
        <v>1471</v>
      </c>
      <c r="D556" s="95">
        <v>1798</v>
      </c>
      <c r="F556" s="95">
        <v>386707</v>
      </c>
      <c r="G556" s="95">
        <v>0</v>
      </c>
      <c r="H556" s="93" t="s">
        <v>8976</v>
      </c>
      <c r="I556" s="93" t="s">
        <v>23890</v>
      </c>
      <c r="J556" s="93" t="s">
        <v>3580</v>
      </c>
      <c r="K556" s="93" t="s">
        <v>6721</v>
      </c>
      <c r="L556" s="14">
        <f>AND(vyberHrace&lt;&gt;"",ISNUMBER(SEARCH(vyberHrace,$B556)))</f>
      </c>
      <c r="M556" s="14">
        <f>AND($I556=MID(kododd,1,2),$J556=MID(kododd,3,3))</f>
      </c>
    </row>
    <row r="557">
      <c r="A557" s="95">
        <v>12523</v>
      </c>
      <c r="B557" s="93" t="s">
        <v>11795</v>
      </c>
      <c r="C557" s="93" t="s">
        <v>1436</v>
      </c>
      <c r="D557" s="95">
        <v>2061</v>
      </c>
      <c r="E557" s="95">
        <v>2081</v>
      </c>
      <c r="F557" s="95">
        <v>319600</v>
      </c>
      <c r="G557" s="95">
        <v>250</v>
      </c>
      <c r="H557" s="93" t="s">
        <v>8976</v>
      </c>
      <c r="I557" s="93" t="s">
        <v>23890</v>
      </c>
      <c r="J557" s="93" t="s">
        <v>20897</v>
      </c>
      <c r="K557" s="93" t="s">
        <v>9426</v>
      </c>
      <c r="L557" s="14">
        <f>AND(vyberHrace&lt;&gt;"",ISNUMBER(SEARCH(vyberHrace,$B557)))</f>
      </c>
      <c r="M557" s="14">
        <f>AND($I557=MID(kododd,1,2),$J557=MID(kododd,3,3))</f>
      </c>
    </row>
    <row r="558">
      <c r="A558" s="95">
        <v>50681</v>
      </c>
      <c r="B558" s="93" t="s">
        <v>6711</v>
      </c>
      <c r="C558" s="93" t="s">
        <v>1416</v>
      </c>
      <c r="G558" s="95">
        <v>0</v>
      </c>
      <c r="H558" s="93" t="s">
        <v>8976</v>
      </c>
      <c r="I558" s="93" t="s">
        <v>23890</v>
      </c>
      <c r="J558" s="93" t="s">
        <v>20870</v>
      </c>
      <c r="K558" s="93" t="s">
        <v>19858</v>
      </c>
      <c r="L558" s="14">
        <f>AND(vyberHrace&lt;&gt;"",ISNUMBER(SEARCH(vyberHrace,$B558)))</f>
      </c>
      <c r="M558" s="14">
        <f>AND($I558=MID(kododd,1,2),$J558=MID(kododd,3,3))</f>
      </c>
    </row>
    <row r="559">
      <c r="A559" s="95">
        <v>48840</v>
      </c>
      <c r="B559" s="93" t="s">
        <v>11436</v>
      </c>
      <c r="C559" s="93" t="s">
        <v>1402</v>
      </c>
      <c r="D559" s="95">
        <v>1116</v>
      </c>
      <c r="F559" s="95">
        <v>23778830</v>
      </c>
      <c r="G559" s="95">
        <v>0</v>
      </c>
      <c r="H559" s="93" t="s">
        <v>8976</v>
      </c>
      <c r="I559" s="93" t="s">
        <v>23890</v>
      </c>
      <c r="J559" s="93" t="s">
        <v>20860</v>
      </c>
      <c r="K559" s="93" t="s">
        <v>12768</v>
      </c>
      <c r="L559" s="14">
        <f>AND(vyberHrace&lt;&gt;"",ISNUMBER(SEARCH(vyberHrace,$B559)))</f>
      </c>
      <c r="M559" s="14">
        <f>AND($I559=MID(kododd,1,2),$J559=MID(kododd,3,3))</f>
      </c>
    </row>
    <row r="560">
      <c r="A560" s="95">
        <v>48614</v>
      </c>
      <c r="B560" s="93" t="s">
        <v>16415</v>
      </c>
      <c r="C560" s="93" t="s">
        <v>1449</v>
      </c>
      <c r="D560" s="95">
        <v>1399</v>
      </c>
      <c r="F560" s="95">
        <v>23725630</v>
      </c>
      <c r="G560" s="95">
        <v>250</v>
      </c>
      <c r="H560" s="93" t="s">
        <v>8976</v>
      </c>
      <c r="I560" s="93" t="s">
        <v>23890</v>
      </c>
      <c r="J560" s="93" t="s">
        <v>20897</v>
      </c>
      <c r="K560" s="93" t="s">
        <v>9426</v>
      </c>
      <c r="L560" s="14">
        <f>AND(vyberHrace&lt;&gt;"",ISNUMBER(SEARCH(vyberHrace,$B560)))</f>
      </c>
      <c r="M560" s="14">
        <f>AND($I560=MID(kododd,1,2),$J560=MID(kododd,3,3))</f>
      </c>
    </row>
    <row r="561">
      <c r="A561" s="95">
        <v>32469</v>
      </c>
      <c r="B561" s="93" t="s">
        <v>20138</v>
      </c>
      <c r="C561" s="93" t="s">
        <v>1460</v>
      </c>
      <c r="D561" s="95">
        <v>1809</v>
      </c>
      <c r="E561" s="95">
        <v>1863</v>
      </c>
      <c r="F561" s="95">
        <v>330604</v>
      </c>
      <c r="G561" s="95">
        <v>250</v>
      </c>
      <c r="H561" s="93" t="s">
        <v>8976</v>
      </c>
      <c r="I561" s="93" t="s">
        <v>23890</v>
      </c>
      <c r="J561" s="93" t="s">
        <v>20932</v>
      </c>
      <c r="K561" s="93" t="s">
        <v>9421</v>
      </c>
      <c r="L561" s="14">
        <f>AND(vyberHrace&lt;&gt;"",ISNUMBER(SEARCH(vyberHrace,$B561)))</f>
      </c>
      <c r="M561" s="14">
        <f>AND($I561=MID(kododd,1,2),$J561=MID(kododd,3,3))</f>
      </c>
    </row>
    <row r="562">
      <c r="A562" s="95">
        <v>63614</v>
      </c>
      <c r="B562" s="93" t="s">
        <v>12395</v>
      </c>
      <c r="C562" s="93" t="s">
        <v>1424</v>
      </c>
      <c r="F562" s="95">
        <v>571004661</v>
      </c>
      <c r="G562" s="95">
        <v>250</v>
      </c>
      <c r="H562" s="93" t="s">
        <v>8976</v>
      </c>
      <c r="I562" s="93" t="s">
        <v>23890</v>
      </c>
      <c r="J562" s="93" t="s">
        <v>20870</v>
      </c>
      <c r="K562" s="93" t="s">
        <v>19858</v>
      </c>
      <c r="L562" s="14">
        <f>AND(vyberHrace&lt;&gt;"",ISNUMBER(SEARCH(vyberHrace,$B562)))</f>
      </c>
      <c r="M562" s="14">
        <f>AND($I562=MID(kododd,1,2),$J562=MID(kododd,3,3))</f>
      </c>
    </row>
    <row r="563">
      <c r="A563" s="95">
        <v>48176</v>
      </c>
      <c r="B563" s="93" t="s">
        <v>16266</v>
      </c>
      <c r="C563" s="93" t="s">
        <v>1464</v>
      </c>
      <c r="G563" s="95">
        <v>0</v>
      </c>
      <c r="H563" s="93" t="s">
        <v>8976</v>
      </c>
      <c r="I563" s="93" t="s">
        <v>23890</v>
      </c>
      <c r="J563" s="93" t="s">
        <v>20973</v>
      </c>
      <c r="K563" s="93" t="s">
        <v>12775</v>
      </c>
      <c r="L563" s="14">
        <f>AND(vyberHrace&lt;&gt;"",ISNUMBER(SEARCH(vyberHrace,$B563)))</f>
      </c>
      <c r="M563" s="14">
        <f>AND($I563=MID(kododd,1,2),$J563=MID(kododd,3,3))</f>
      </c>
    </row>
    <row r="564">
      <c r="A564" s="95">
        <v>1992</v>
      </c>
      <c r="B564" s="93" t="s">
        <v>16304</v>
      </c>
      <c r="C564" s="93" t="s">
        <v>1469</v>
      </c>
      <c r="D564" s="95">
        <v>1847</v>
      </c>
      <c r="E564" s="95">
        <v>1912</v>
      </c>
      <c r="F564" s="95">
        <v>318175</v>
      </c>
      <c r="G564" s="95">
        <v>250</v>
      </c>
      <c r="H564" s="93" t="s">
        <v>8976</v>
      </c>
      <c r="I564" s="93" t="s">
        <v>23890</v>
      </c>
      <c r="J564" s="93" t="s">
        <v>3580</v>
      </c>
      <c r="K564" s="93" t="s">
        <v>6721</v>
      </c>
      <c r="L564" s="14">
        <f>AND(vyberHrace&lt;&gt;"",ISNUMBER(SEARCH(vyberHrace,$B564)))</f>
      </c>
      <c r="M564" s="14">
        <f>AND($I564=MID(kododd,1,2),$J564=MID(kododd,3,3))</f>
      </c>
    </row>
    <row r="565">
      <c r="A565" s="95">
        <v>52351</v>
      </c>
      <c r="B565" s="93" t="s">
        <v>3581</v>
      </c>
      <c r="C565" s="93" t="s">
        <v>1420</v>
      </c>
      <c r="G565" s="95">
        <v>0</v>
      </c>
      <c r="H565" s="93" t="s">
        <v>8976</v>
      </c>
      <c r="I565" s="93" t="s">
        <v>23890</v>
      </c>
      <c r="J565" s="93" t="s">
        <v>3580</v>
      </c>
      <c r="K565" s="93" t="s">
        <v>6721</v>
      </c>
      <c r="L565" s="14">
        <f>AND(vyberHrace&lt;&gt;"",ISNUMBER(SEARCH(vyberHrace,$B565)))</f>
      </c>
      <c r="M565" s="14">
        <f>AND($I565=MID(kododd,1,2),$J565=MID(kododd,3,3))</f>
      </c>
    </row>
    <row r="566">
      <c r="A566" s="95">
        <v>53121</v>
      </c>
      <c r="B566" s="93" t="s">
        <v>17438</v>
      </c>
      <c r="C566" s="93" t="s">
        <v>1422</v>
      </c>
      <c r="G566" s="95">
        <v>0</v>
      </c>
      <c r="H566" s="93" t="s">
        <v>8976</v>
      </c>
      <c r="I566" s="93" t="s">
        <v>23890</v>
      </c>
      <c r="J566" s="93" t="s">
        <v>3580</v>
      </c>
      <c r="K566" s="93" t="s">
        <v>6721</v>
      </c>
      <c r="L566" s="14">
        <f>AND(vyberHrace&lt;&gt;"",ISNUMBER(SEARCH(vyberHrace,$B566)))</f>
      </c>
      <c r="M566" s="14">
        <f>AND($I566=MID(kododd,1,2),$J566=MID(kododd,3,3))</f>
      </c>
    </row>
    <row r="567">
      <c r="A567" s="95">
        <v>62391</v>
      </c>
      <c r="B567" s="93" t="s">
        <v>28560</v>
      </c>
      <c r="C567" s="93" t="s">
        <v>1411</v>
      </c>
      <c r="D567" s="95">
        <v>1211</v>
      </c>
      <c r="E567" s="95">
        <v>1499</v>
      </c>
      <c r="F567" s="95">
        <v>571000860</v>
      </c>
      <c r="G567" s="95">
        <v>250</v>
      </c>
      <c r="H567" s="93" t="s">
        <v>8976</v>
      </c>
      <c r="I567" s="93" t="s">
        <v>23890</v>
      </c>
      <c r="J567" s="93" t="s">
        <v>20899</v>
      </c>
      <c r="K567" s="93" t="s">
        <v>21373</v>
      </c>
      <c r="L567" s="14">
        <f>AND(vyberHrace&lt;&gt;"",ISNUMBER(SEARCH(vyberHrace,$B567)))</f>
      </c>
      <c r="M567" s="14">
        <f>AND($I567=MID(kododd,1,2),$J567=MID(kododd,3,3))</f>
      </c>
    </row>
    <row r="568">
      <c r="A568" s="95">
        <v>61465</v>
      </c>
      <c r="B568" s="93" t="s">
        <v>27647</v>
      </c>
      <c r="C568" s="93" t="s">
        <v>24215</v>
      </c>
      <c r="F568" s="95">
        <v>23799358</v>
      </c>
      <c r="G568" s="95">
        <v>250</v>
      </c>
      <c r="H568" s="93" t="s">
        <v>8976</v>
      </c>
      <c r="I568" s="93" t="s">
        <v>23890</v>
      </c>
      <c r="J568" s="93" t="s">
        <v>20932</v>
      </c>
      <c r="K568" s="93" t="s">
        <v>9421</v>
      </c>
      <c r="L568" s="14">
        <f>AND(vyberHrace&lt;&gt;"",ISNUMBER(SEARCH(vyberHrace,$B568)))</f>
      </c>
      <c r="M568" s="14">
        <f>AND($I568=MID(kododd,1,2),$J568=MID(kododd,3,3))</f>
      </c>
    </row>
    <row r="569">
      <c r="A569" s="95">
        <v>10270</v>
      </c>
      <c r="B569" s="93" t="s">
        <v>21162</v>
      </c>
      <c r="C569" s="93" t="s">
        <v>1455</v>
      </c>
      <c r="D569" s="95">
        <v>1656</v>
      </c>
      <c r="G569" s="95">
        <v>0</v>
      </c>
      <c r="H569" s="93" t="s">
        <v>8976</v>
      </c>
      <c r="I569" s="93" t="s">
        <v>23890</v>
      </c>
      <c r="J569" s="93" t="s">
        <v>20932</v>
      </c>
      <c r="K569" s="93" t="s">
        <v>9421</v>
      </c>
      <c r="L569" s="14">
        <f>AND(vyberHrace&lt;&gt;"",ISNUMBER(SEARCH(vyberHrace,$B569)))</f>
      </c>
      <c r="M569" s="14">
        <f>AND($I569=MID(kododd,1,2),$J569=MID(kododd,3,3))</f>
      </c>
    </row>
    <row r="570">
      <c r="A570" s="95">
        <v>57224</v>
      </c>
      <c r="B570" s="93" t="s">
        <v>21462</v>
      </c>
      <c r="C570" s="93" t="s">
        <v>1416</v>
      </c>
      <c r="D570" s="95">
        <v>1096</v>
      </c>
      <c r="F570" s="95">
        <v>23771038</v>
      </c>
      <c r="G570" s="95">
        <v>250</v>
      </c>
      <c r="H570" s="93" t="s">
        <v>8976</v>
      </c>
      <c r="I570" s="93" t="s">
        <v>23890</v>
      </c>
      <c r="J570" s="93" t="s">
        <v>21009</v>
      </c>
      <c r="K570" s="93" t="s">
        <v>15049</v>
      </c>
      <c r="L570" s="14">
        <f>AND(vyberHrace&lt;&gt;"",ISNUMBER(SEARCH(vyberHrace,$B570)))</f>
      </c>
      <c r="M570" s="14">
        <f>AND($I570=MID(kododd,1,2),$J570=MID(kododd,3,3))</f>
      </c>
    </row>
    <row r="571">
      <c r="A571" s="95">
        <v>4508</v>
      </c>
      <c r="B571" s="93" t="s">
        <v>20459</v>
      </c>
      <c r="C571" s="93" t="s">
        <v>1433</v>
      </c>
      <c r="D571" s="95">
        <v>1721</v>
      </c>
      <c r="E571" s="95">
        <v>1885</v>
      </c>
      <c r="F571" s="95">
        <v>387037</v>
      </c>
      <c r="G571" s="95">
        <v>250</v>
      </c>
      <c r="H571" s="93" t="s">
        <v>8976</v>
      </c>
      <c r="I571" s="93" t="s">
        <v>23890</v>
      </c>
      <c r="J571" s="93" t="s">
        <v>20883</v>
      </c>
      <c r="K571" s="93" t="s">
        <v>19883</v>
      </c>
      <c r="L571" s="14">
        <f>AND(vyberHrace&lt;&gt;"",ISNUMBER(SEARCH(vyberHrace,$B571)))</f>
      </c>
      <c r="M571" s="14">
        <f>AND($I571=MID(kododd,1,2),$J571=MID(kododd,3,3))</f>
      </c>
    </row>
    <row r="572">
      <c r="A572" s="95">
        <v>10908</v>
      </c>
      <c r="B572" s="93" t="s">
        <v>12892</v>
      </c>
      <c r="C572" s="93" t="s">
        <v>1423</v>
      </c>
      <c r="D572" s="95">
        <v>2106</v>
      </c>
      <c r="E572" s="95">
        <v>2117</v>
      </c>
      <c r="F572" s="95">
        <v>316768</v>
      </c>
      <c r="G572" s="95">
        <v>250</v>
      </c>
      <c r="H572" s="93" t="s">
        <v>8976</v>
      </c>
      <c r="I572" s="93" t="s">
        <v>23890</v>
      </c>
      <c r="J572" s="93" t="s">
        <v>20858</v>
      </c>
      <c r="K572" s="93" t="s">
        <v>20407</v>
      </c>
      <c r="L572" s="14">
        <f>AND(vyberHrace&lt;&gt;"",ISNUMBER(SEARCH(vyberHrace,$B572)))</f>
      </c>
      <c r="M572" s="14">
        <f>AND($I572=MID(kododd,1,2),$J572=MID(kododd,3,3))</f>
      </c>
    </row>
    <row r="573">
      <c r="A573" s="95">
        <v>57714</v>
      </c>
      <c r="B573" s="93" t="s">
        <v>24281</v>
      </c>
      <c r="C573" s="93" t="s">
        <v>1408</v>
      </c>
      <c r="F573" s="95">
        <v>23768487</v>
      </c>
      <c r="G573" s="95">
        <v>0</v>
      </c>
      <c r="H573" s="93" t="s">
        <v>8976</v>
      </c>
      <c r="I573" s="93" t="s">
        <v>23890</v>
      </c>
      <c r="J573" s="93" t="s">
        <v>20870</v>
      </c>
      <c r="K573" s="93" t="s">
        <v>19858</v>
      </c>
      <c r="L573" s="14">
        <f>AND(vyberHrace&lt;&gt;"",ISNUMBER(SEARCH(vyberHrace,$B573)))</f>
      </c>
      <c r="M573" s="14">
        <f>AND($I573=MID(kododd,1,2),$J573=MID(kododd,3,3))</f>
      </c>
    </row>
    <row r="574">
      <c r="A574" s="95">
        <v>59914</v>
      </c>
      <c r="B574" s="93" t="s">
        <v>26406</v>
      </c>
      <c r="C574" s="93" t="s">
        <v>1450</v>
      </c>
      <c r="F574" s="95">
        <v>23777621</v>
      </c>
      <c r="G574" s="95">
        <v>250</v>
      </c>
      <c r="H574" s="93" t="s">
        <v>8976</v>
      </c>
      <c r="I574" s="93" t="s">
        <v>23890</v>
      </c>
      <c r="J574" s="93" t="s">
        <v>26214</v>
      </c>
      <c r="K574" s="93" t="s">
        <v>26215</v>
      </c>
      <c r="L574" s="14">
        <f>AND(vyberHrace&lt;&gt;"",ISNUMBER(SEARCH(vyberHrace,$B574)))</f>
      </c>
      <c r="M574" s="14">
        <f>AND($I574=MID(kododd,1,2),$J574=MID(kododd,3,3))</f>
      </c>
    </row>
    <row r="575">
      <c r="A575" s="95">
        <v>60869</v>
      </c>
      <c r="B575" s="93" t="s">
        <v>27247</v>
      </c>
      <c r="C575" s="93" t="s">
        <v>1452</v>
      </c>
      <c r="F575" s="95">
        <v>23791381</v>
      </c>
      <c r="G575" s="95">
        <v>250</v>
      </c>
      <c r="H575" s="93" t="s">
        <v>8976</v>
      </c>
      <c r="I575" s="93" t="s">
        <v>23890</v>
      </c>
      <c r="J575" s="93" t="s">
        <v>26214</v>
      </c>
      <c r="K575" s="93" t="s">
        <v>26215</v>
      </c>
      <c r="L575" s="14">
        <f>AND(vyberHrace&lt;&gt;"",ISNUMBER(SEARCH(vyberHrace,$B575)))</f>
      </c>
      <c r="M575" s="14">
        <f>AND($I575=MID(kododd,1,2),$J575=MID(kododd,3,3))</f>
      </c>
    </row>
    <row r="576">
      <c r="A576" s="95">
        <v>19387</v>
      </c>
      <c r="B576" s="93" t="s">
        <v>3401</v>
      </c>
      <c r="C576" s="93" t="s">
        <v>1454</v>
      </c>
      <c r="D576" s="95">
        <v>2039</v>
      </c>
      <c r="E576" s="95">
        <v>2060</v>
      </c>
      <c r="F576" s="95">
        <v>353370</v>
      </c>
      <c r="G576" s="95">
        <v>250</v>
      </c>
      <c r="H576" s="93" t="s">
        <v>8976</v>
      </c>
      <c r="I576" s="93" t="s">
        <v>23890</v>
      </c>
      <c r="J576" s="93" t="s">
        <v>3580</v>
      </c>
      <c r="K576" s="93" t="s">
        <v>6721</v>
      </c>
      <c r="L576" s="14">
        <f>AND(vyberHrace&lt;&gt;"",ISNUMBER(SEARCH(vyberHrace,$B576)))</f>
      </c>
      <c r="M576" s="14">
        <f>AND($I576=MID(kododd,1,2),$J576=MID(kododd,3,3))</f>
      </c>
    </row>
    <row r="577">
      <c r="A577" s="95">
        <v>30320</v>
      </c>
      <c r="B577" s="93" t="s">
        <v>14181</v>
      </c>
      <c r="C577" s="93" t="s">
        <v>1421</v>
      </c>
      <c r="D577" s="95">
        <v>1938</v>
      </c>
      <c r="E577" s="95">
        <v>1963</v>
      </c>
      <c r="F577" s="95">
        <v>351539</v>
      </c>
      <c r="G577" s="95">
        <v>250</v>
      </c>
      <c r="H577" s="93" t="s">
        <v>8976</v>
      </c>
      <c r="I577" s="93" t="s">
        <v>23890</v>
      </c>
      <c r="J577" s="93" t="s">
        <v>20843</v>
      </c>
      <c r="K577" s="93" t="s">
        <v>19862</v>
      </c>
      <c r="L577" s="14">
        <f>AND(vyberHrace&lt;&gt;"",ISNUMBER(SEARCH(vyberHrace,$B577)))</f>
      </c>
      <c r="M577" s="14">
        <f>AND($I577=MID(kododd,1,2),$J577=MID(kododd,3,3))</f>
      </c>
    </row>
    <row r="578">
      <c r="A578" s="95">
        <v>49560</v>
      </c>
      <c r="B578" s="93" t="s">
        <v>12631</v>
      </c>
      <c r="C578" s="93" t="s">
        <v>1455</v>
      </c>
      <c r="D578" s="95">
        <v>1408</v>
      </c>
      <c r="G578" s="95">
        <v>250</v>
      </c>
      <c r="H578" s="93" t="s">
        <v>8976</v>
      </c>
      <c r="I578" s="93" t="s">
        <v>23890</v>
      </c>
      <c r="J578" s="93" t="s">
        <v>20957</v>
      </c>
      <c r="K578" s="93" t="s">
        <v>13992</v>
      </c>
      <c r="L578" s="14">
        <f>AND(vyberHrace&lt;&gt;"",ISNUMBER(SEARCH(vyberHrace,$B578)))</f>
      </c>
      <c r="M578" s="14">
        <f>AND($I578=MID(kododd,1,2),$J578=MID(kododd,3,3))</f>
      </c>
    </row>
    <row r="579">
      <c r="A579" s="95">
        <v>154</v>
      </c>
      <c r="B579" s="93" t="s">
        <v>3420</v>
      </c>
      <c r="C579" s="93" t="s">
        <v>1428</v>
      </c>
      <c r="D579" s="95">
        <v>2154</v>
      </c>
      <c r="E579" s="95">
        <v>2198</v>
      </c>
      <c r="F579" s="95">
        <v>301477</v>
      </c>
      <c r="G579" s="95">
        <v>250</v>
      </c>
      <c r="H579" s="93" t="s">
        <v>8976</v>
      </c>
      <c r="I579" s="93" t="s">
        <v>23890</v>
      </c>
      <c r="J579" s="93" t="s">
        <v>20858</v>
      </c>
      <c r="K579" s="93" t="s">
        <v>20407</v>
      </c>
      <c r="L579" s="14">
        <f>AND(vyberHrace&lt;&gt;"",ISNUMBER(SEARCH(vyberHrace,$B579)))</f>
      </c>
      <c r="M579" s="14">
        <f>AND($I579=MID(kododd,1,2),$J579=MID(kododd,3,3))</f>
      </c>
    </row>
    <row r="580">
      <c r="A580" s="95">
        <v>60394</v>
      </c>
      <c r="B580" s="93" t="s">
        <v>26839</v>
      </c>
      <c r="C580" s="93" t="s">
        <v>1457</v>
      </c>
      <c r="G580" s="95">
        <v>250</v>
      </c>
      <c r="H580" s="93" t="s">
        <v>8976</v>
      </c>
      <c r="I580" s="93" t="s">
        <v>23890</v>
      </c>
      <c r="J580" s="93" t="s">
        <v>20848</v>
      </c>
      <c r="K580" s="93" t="s">
        <v>21377</v>
      </c>
      <c r="L580" s="14">
        <f>AND(vyberHrace&lt;&gt;"",ISNUMBER(SEARCH(vyberHrace,$B580)))</f>
      </c>
      <c r="M580" s="14">
        <f>AND($I580=MID(kododd,1,2),$J580=MID(kododd,3,3))</f>
      </c>
    </row>
    <row r="581">
      <c r="A581" s="95">
        <v>11021</v>
      </c>
      <c r="B581" s="93" t="s">
        <v>19780</v>
      </c>
      <c r="C581" s="93" t="s">
        <v>1453</v>
      </c>
      <c r="D581" s="95">
        <v>1875</v>
      </c>
      <c r="E581" s="95">
        <v>1865</v>
      </c>
      <c r="F581" s="95">
        <v>340960</v>
      </c>
      <c r="G581" s="95">
        <v>250</v>
      </c>
      <c r="H581" s="93" t="s">
        <v>8976</v>
      </c>
      <c r="I581" s="93" t="s">
        <v>23890</v>
      </c>
      <c r="J581" s="93" t="s">
        <v>20957</v>
      </c>
      <c r="K581" s="93" t="s">
        <v>13992</v>
      </c>
      <c r="L581" s="14">
        <f>AND(vyberHrace&lt;&gt;"",ISNUMBER(SEARCH(vyberHrace,$B581)))</f>
      </c>
      <c r="M581" s="14">
        <f>AND($I581=MID(kododd,1,2),$J581=MID(kododd,3,3))</f>
      </c>
    </row>
    <row r="582">
      <c r="A582" s="95">
        <v>41859</v>
      </c>
      <c r="B582" s="93" t="s">
        <v>19780</v>
      </c>
      <c r="C582" s="93" t="s">
        <v>1444</v>
      </c>
      <c r="D582" s="95">
        <v>1094</v>
      </c>
      <c r="F582" s="95">
        <v>391417</v>
      </c>
      <c r="G582" s="95">
        <v>0</v>
      </c>
      <c r="H582" s="93" t="s">
        <v>8976</v>
      </c>
      <c r="I582" s="93" t="s">
        <v>23890</v>
      </c>
      <c r="J582" s="93" t="s">
        <v>20931</v>
      </c>
      <c r="K582" s="93" t="s">
        <v>19878</v>
      </c>
      <c r="L582" s="14">
        <f>AND(vyberHrace&lt;&gt;"",ISNUMBER(SEARCH(vyberHrace,$B582)))</f>
      </c>
      <c r="M582" s="14">
        <f>AND($I582=MID(kododd,1,2),$J582=MID(kododd,3,3))</f>
      </c>
    </row>
    <row r="583">
      <c r="A583" s="95">
        <v>62167</v>
      </c>
      <c r="B583" s="93" t="s">
        <v>28360</v>
      </c>
      <c r="C583" s="93" t="s">
        <v>1412</v>
      </c>
      <c r="F583" s="95">
        <v>23794976</v>
      </c>
      <c r="G583" s="95">
        <v>250</v>
      </c>
      <c r="H583" s="93" t="s">
        <v>8976</v>
      </c>
      <c r="I583" s="93" t="s">
        <v>23890</v>
      </c>
      <c r="J583" s="93" t="s">
        <v>20870</v>
      </c>
      <c r="K583" s="93" t="s">
        <v>19858</v>
      </c>
      <c r="L583" s="14">
        <f>AND(vyberHrace&lt;&gt;"",ISNUMBER(SEARCH(vyberHrace,$B583)))</f>
      </c>
      <c r="M583" s="14">
        <f>AND($I583=MID(kododd,1,2),$J583=MID(kododd,3,3))</f>
      </c>
    </row>
    <row r="584">
      <c r="A584" s="95">
        <v>62168</v>
      </c>
      <c r="B584" s="93" t="s">
        <v>28361</v>
      </c>
      <c r="C584" s="93" t="s">
        <v>1487</v>
      </c>
      <c r="F584" s="95">
        <v>23798106</v>
      </c>
      <c r="G584" s="95">
        <v>0</v>
      </c>
      <c r="H584" s="93" t="s">
        <v>8976</v>
      </c>
      <c r="I584" s="93" t="s">
        <v>23890</v>
      </c>
      <c r="J584" s="93" t="s">
        <v>20870</v>
      </c>
      <c r="K584" s="93" t="s">
        <v>19858</v>
      </c>
      <c r="L584" s="14">
        <f>AND(vyberHrace&lt;&gt;"",ISNUMBER(SEARCH(vyberHrace,$B584)))</f>
      </c>
      <c r="M584" s="14">
        <f>AND($I584=MID(kododd,1,2),$J584=MID(kododd,3,3))</f>
      </c>
    </row>
    <row r="585">
      <c r="A585" s="95">
        <v>62169</v>
      </c>
      <c r="B585" s="93" t="s">
        <v>29935</v>
      </c>
      <c r="C585" s="93" t="s">
        <v>1412</v>
      </c>
      <c r="F585" s="95">
        <v>23794984</v>
      </c>
      <c r="G585" s="95">
        <v>0</v>
      </c>
      <c r="H585" s="93" t="s">
        <v>8976</v>
      </c>
      <c r="I585" s="93" t="s">
        <v>23890</v>
      </c>
      <c r="J585" s="93" t="s">
        <v>20870</v>
      </c>
      <c r="K585" s="93" t="s">
        <v>19858</v>
      </c>
      <c r="L585" s="14">
        <f>AND(vyberHrace&lt;&gt;"",ISNUMBER(SEARCH(vyberHrace,$B585)))</f>
      </c>
      <c r="M585" s="14">
        <f>AND($I585=MID(kododd,1,2),$J585=MID(kododd,3,3))</f>
      </c>
    </row>
    <row r="586">
      <c r="A586" s="95">
        <v>57986</v>
      </c>
      <c r="B586" s="93" t="s">
        <v>24523</v>
      </c>
      <c r="C586" s="93" t="s">
        <v>1422</v>
      </c>
      <c r="G586" s="95">
        <v>0</v>
      </c>
      <c r="H586" s="93" t="s">
        <v>8976</v>
      </c>
      <c r="I586" s="93" t="s">
        <v>23890</v>
      </c>
      <c r="J586" s="93" t="s">
        <v>21009</v>
      </c>
      <c r="K586" s="93" t="s">
        <v>15049</v>
      </c>
      <c r="L586" s="14">
        <f>AND(vyberHrace&lt;&gt;"",ISNUMBER(SEARCH(vyberHrace,$B586)))</f>
      </c>
      <c r="M586" s="14">
        <f>AND($I586=MID(kododd,1,2),$J586=MID(kododd,3,3))</f>
      </c>
    </row>
    <row r="587">
      <c r="A587" s="95">
        <v>38049</v>
      </c>
      <c r="B587" s="93" t="s">
        <v>9455</v>
      </c>
      <c r="C587" s="93" t="s">
        <v>1419</v>
      </c>
      <c r="G587" s="95">
        <v>0</v>
      </c>
      <c r="H587" s="93" t="s">
        <v>8976</v>
      </c>
      <c r="I587" s="93" t="s">
        <v>23890</v>
      </c>
      <c r="J587" s="93" t="s">
        <v>20931</v>
      </c>
      <c r="K587" s="93" t="s">
        <v>19878</v>
      </c>
      <c r="L587" s="14">
        <f>AND(vyberHrace&lt;&gt;"",ISNUMBER(SEARCH(vyberHrace,$B587)))</f>
      </c>
      <c r="M587" s="14">
        <f>AND($I587=MID(kododd,1,2),$J587=MID(kododd,3,3))</f>
      </c>
    </row>
    <row r="588">
      <c r="A588" s="95">
        <v>60363</v>
      </c>
      <c r="B588" s="93" t="s">
        <v>26813</v>
      </c>
      <c r="C588" s="93" t="s">
        <v>1446</v>
      </c>
      <c r="D588" s="95">
        <v>1326</v>
      </c>
      <c r="F588" s="95">
        <v>397407</v>
      </c>
      <c r="G588" s="95">
        <v>250</v>
      </c>
      <c r="H588" s="93" t="s">
        <v>8976</v>
      </c>
      <c r="I588" s="93" t="s">
        <v>23890</v>
      </c>
      <c r="J588" s="93" t="s">
        <v>20881</v>
      </c>
      <c r="K588" s="93" t="s">
        <v>26140</v>
      </c>
      <c r="L588" s="14">
        <f>AND(vyberHrace&lt;&gt;"",ISNUMBER(SEARCH(vyberHrace,$B588)))</f>
      </c>
      <c r="M588" s="14">
        <f>AND($I588=MID(kododd,1,2),$J588=MID(kododd,3,3))</f>
      </c>
    </row>
    <row r="589">
      <c r="A589" s="95">
        <v>60362</v>
      </c>
      <c r="B589" s="93" t="s">
        <v>26812</v>
      </c>
      <c r="C589" s="93" t="s">
        <v>1406</v>
      </c>
      <c r="G589" s="95">
        <v>250</v>
      </c>
      <c r="H589" s="93" t="s">
        <v>8976</v>
      </c>
      <c r="I589" s="93" t="s">
        <v>23890</v>
      </c>
      <c r="J589" s="93" t="s">
        <v>20881</v>
      </c>
      <c r="K589" s="93" t="s">
        <v>26140</v>
      </c>
      <c r="L589" s="14">
        <f>AND(vyberHrace&lt;&gt;"",ISNUMBER(SEARCH(vyberHrace,$B589)))</f>
      </c>
      <c r="M589" s="14">
        <f>AND($I589=MID(kododd,1,2),$J589=MID(kododd,3,3))</f>
      </c>
    </row>
    <row r="590">
      <c r="A590" s="95">
        <v>6187</v>
      </c>
      <c r="B590" s="93" t="s">
        <v>11437</v>
      </c>
      <c r="C590" s="93" t="s">
        <v>1442</v>
      </c>
      <c r="D590" s="95">
        <v>1810</v>
      </c>
      <c r="E590" s="95">
        <v>1866</v>
      </c>
      <c r="F590" s="95">
        <v>353906</v>
      </c>
      <c r="G590" s="95">
        <v>250</v>
      </c>
      <c r="H590" s="93" t="s">
        <v>8976</v>
      </c>
      <c r="I590" s="93" t="s">
        <v>23890</v>
      </c>
      <c r="J590" s="93" t="s">
        <v>20874</v>
      </c>
      <c r="K590" s="93" t="s">
        <v>1849</v>
      </c>
      <c r="L590" s="14">
        <f>AND(vyberHrace&lt;&gt;"",ISNUMBER(SEARCH(vyberHrace,$B590)))</f>
      </c>
      <c r="M590" s="14">
        <f>AND($I590=MID(kododd,1,2),$J590=MID(kododd,3,3))</f>
      </c>
    </row>
    <row r="591">
      <c r="A591" s="95">
        <v>30753</v>
      </c>
      <c r="B591" s="93" t="s">
        <v>14186</v>
      </c>
      <c r="C591" s="93" t="s">
        <v>1475</v>
      </c>
      <c r="D591" s="95">
        <v>1453</v>
      </c>
      <c r="G591" s="95">
        <v>250</v>
      </c>
      <c r="H591" s="93" t="s">
        <v>8976</v>
      </c>
      <c r="I591" s="93" t="s">
        <v>23890</v>
      </c>
      <c r="J591" s="93" t="s">
        <v>20971</v>
      </c>
      <c r="K591" s="93" t="s">
        <v>16300</v>
      </c>
      <c r="L591" s="14">
        <f>AND(vyberHrace&lt;&gt;"",ISNUMBER(SEARCH(vyberHrace,$B591)))</f>
      </c>
      <c r="M591" s="14">
        <f>AND($I591=MID(kododd,1,2),$J591=MID(kododd,3,3))</f>
      </c>
    </row>
    <row r="592">
      <c r="A592" s="95">
        <v>6189</v>
      </c>
      <c r="B592" s="93" t="s">
        <v>11438</v>
      </c>
      <c r="C592" s="93" t="s">
        <v>1473</v>
      </c>
      <c r="D592" s="95">
        <v>1463</v>
      </c>
      <c r="E592" s="95">
        <v>1672</v>
      </c>
      <c r="F592" s="95">
        <v>385891</v>
      </c>
      <c r="G592" s="95">
        <v>250</v>
      </c>
      <c r="H592" s="93" t="s">
        <v>8976</v>
      </c>
      <c r="I592" s="93" t="s">
        <v>23890</v>
      </c>
      <c r="J592" s="93" t="s">
        <v>20973</v>
      </c>
      <c r="K592" s="93" t="s">
        <v>12775</v>
      </c>
      <c r="L592" s="14">
        <f>AND(vyberHrace&lt;&gt;"",ISNUMBER(SEARCH(vyberHrace,$B592)))</f>
      </c>
      <c r="M592" s="14">
        <f>AND($I592=MID(kododd,1,2),$J592=MID(kododd,3,3))</f>
      </c>
    </row>
    <row r="593">
      <c r="A593" s="95">
        <v>58028</v>
      </c>
      <c r="B593" s="93" t="s">
        <v>24564</v>
      </c>
      <c r="C593" s="93" t="s">
        <v>1412</v>
      </c>
      <c r="D593" s="95">
        <v>1081</v>
      </c>
      <c r="F593" s="95">
        <v>23791519</v>
      </c>
      <c r="G593" s="95">
        <v>250</v>
      </c>
      <c r="H593" s="93" t="s">
        <v>8976</v>
      </c>
      <c r="I593" s="93" t="s">
        <v>23890</v>
      </c>
      <c r="J593" s="93" t="s">
        <v>26214</v>
      </c>
      <c r="K593" s="93" t="s">
        <v>26215</v>
      </c>
      <c r="L593" s="14">
        <f>AND(vyberHrace&lt;&gt;"",ISNUMBER(SEARCH(vyberHrace,$B593)))</f>
      </c>
      <c r="M593" s="14">
        <f>AND($I593=MID(kododd,1,2),$J593=MID(kododd,3,3))</f>
      </c>
    </row>
    <row r="594">
      <c r="A594" s="95">
        <v>58029</v>
      </c>
      <c r="B594" s="93" t="s">
        <v>24565</v>
      </c>
      <c r="C594" s="93" t="s">
        <v>1424</v>
      </c>
      <c r="F594" s="95">
        <v>23791527</v>
      </c>
      <c r="G594" s="95">
        <v>250</v>
      </c>
      <c r="H594" s="93" t="s">
        <v>8976</v>
      </c>
      <c r="I594" s="93" t="s">
        <v>23890</v>
      </c>
      <c r="J594" s="93" t="s">
        <v>26214</v>
      </c>
      <c r="K594" s="93" t="s">
        <v>26215</v>
      </c>
      <c r="L594" s="14">
        <f>AND(vyberHrace&lt;&gt;"",ISNUMBER(SEARCH(vyberHrace,$B594)))</f>
      </c>
      <c r="M594" s="14">
        <f>AND($I594=MID(kododd,1,2),$J594=MID(kododd,3,3))</f>
      </c>
    </row>
    <row r="595">
      <c r="A595" s="95">
        <v>37110</v>
      </c>
      <c r="B595" s="93" t="s">
        <v>20238</v>
      </c>
      <c r="C595" s="93" t="s">
        <v>1453</v>
      </c>
      <c r="D595" s="95">
        <v>1686</v>
      </c>
      <c r="E595" s="95">
        <v>1818</v>
      </c>
      <c r="F595" s="95">
        <v>14912554</v>
      </c>
      <c r="G595" s="95">
        <v>250</v>
      </c>
      <c r="H595" s="93" t="s">
        <v>8976</v>
      </c>
      <c r="I595" s="93" t="s">
        <v>23890</v>
      </c>
      <c r="J595" s="93" t="s">
        <v>20883</v>
      </c>
      <c r="K595" s="93" t="s">
        <v>19883</v>
      </c>
      <c r="L595" s="14">
        <f>AND(vyberHrace&lt;&gt;"",ISNUMBER(SEARCH(vyberHrace,$B595)))</f>
      </c>
      <c r="M595" s="14">
        <f>AND($I595=MID(kododd,1,2),$J595=MID(kododd,3,3))</f>
      </c>
    </row>
    <row r="596">
      <c r="A596" s="95">
        <v>58566</v>
      </c>
      <c r="B596" s="93" t="s">
        <v>25062</v>
      </c>
      <c r="C596" s="93" t="s">
        <v>1406</v>
      </c>
      <c r="D596" s="95">
        <v>1645</v>
      </c>
      <c r="E596" s="95">
        <v>1711</v>
      </c>
      <c r="F596" s="95">
        <v>23790954</v>
      </c>
      <c r="G596" s="95">
        <v>250</v>
      </c>
      <c r="H596" s="93" t="s">
        <v>8976</v>
      </c>
      <c r="I596" s="93" t="s">
        <v>23890</v>
      </c>
      <c r="J596" s="93" t="s">
        <v>20858</v>
      </c>
      <c r="K596" s="93" t="s">
        <v>20407</v>
      </c>
      <c r="L596" s="14">
        <f>AND(vyberHrace&lt;&gt;"",ISNUMBER(SEARCH(vyberHrace,$B596)))</f>
      </c>
      <c r="M596" s="14">
        <f>AND($I596=MID(kododd,1,2),$J596=MID(kododd,3,3))</f>
      </c>
    </row>
    <row r="597">
      <c r="A597" s="95">
        <v>61061</v>
      </c>
      <c r="B597" s="93" t="s">
        <v>27360</v>
      </c>
      <c r="C597" s="93" t="s">
        <v>1403</v>
      </c>
      <c r="G597" s="95">
        <v>0</v>
      </c>
      <c r="H597" s="93" t="s">
        <v>8976</v>
      </c>
      <c r="I597" s="93" t="s">
        <v>23890</v>
      </c>
      <c r="J597" s="93" t="s">
        <v>20848</v>
      </c>
      <c r="K597" s="93" t="s">
        <v>21377</v>
      </c>
      <c r="L597" s="14">
        <f>AND(vyberHrace&lt;&gt;"",ISNUMBER(SEARCH(vyberHrace,$B597)))</f>
      </c>
      <c r="M597" s="14">
        <f>AND($I597=MID(kododd,1,2),$J597=MID(kododd,3,3))</f>
      </c>
    </row>
    <row r="598">
      <c r="A598" s="95">
        <v>57316</v>
      </c>
      <c r="B598" s="93" t="s">
        <v>4855</v>
      </c>
      <c r="C598" s="93" t="s">
        <v>1420</v>
      </c>
      <c r="D598" s="95">
        <v>1206</v>
      </c>
      <c r="F598" s="95">
        <v>23783184</v>
      </c>
      <c r="G598" s="95">
        <v>250</v>
      </c>
      <c r="H598" s="93" t="s">
        <v>8976</v>
      </c>
      <c r="I598" s="93" t="s">
        <v>23890</v>
      </c>
      <c r="J598" s="93" t="s">
        <v>20843</v>
      </c>
      <c r="K598" s="93" t="s">
        <v>19862</v>
      </c>
      <c r="L598" s="14">
        <f>AND(vyberHrace&lt;&gt;"",ISNUMBER(SEARCH(vyberHrace,$B598)))</f>
      </c>
      <c r="M598" s="14">
        <f>AND($I598=MID(kododd,1,2),$J598=MID(kododd,3,3))</f>
      </c>
    </row>
    <row r="599">
      <c r="A599" s="95">
        <v>39012</v>
      </c>
      <c r="B599" s="93" t="s">
        <v>21073</v>
      </c>
      <c r="C599" s="93" t="s">
        <v>1444</v>
      </c>
      <c r="D599" s="95">
        <v>1243</v>
      </c>
      <c r="F599" s="95">
        <v>385719</v>
      </c>
      <c r="G599" s="95">
        <v>0</v>
      </c>
      <c r="H599" s="93" t="s">
        <v>8976</v>
      </c>
      <c r="I599" s="93" t="s">
        <v>23890</v>
      </c>
      <c r="J599" s="93" t="s">
        <v>20870</v>
      </c>
      <c r="K599" s="93" t="s">
        <v>19858</v>
      </c>
      <c r="L599" s="14">
        <f>AND(vyberHrace&lt;&gt;"",ISNUMBER(SEARCH(vyberHrace,$B599)))</f>
      </c>
      <c r="M599" s="14">
        <f>AND($I599=MID(kododd,1,2),$J599=MID(kododd,3,3))</f>
      </c>
    </row>
    <row r="600">
      <c r="A600" s="95">
        <v>39011</v>
      </c>
      <c r="B600" s="93" t="s">
        <v>21072</v>
      </c>
      <c r="C600" s="93" t="s">
        <v>1438</v>
      </c>
      <c r="D600" s="95">
        <v>1300</v>
      </c>
      <c r="F600" s="95">
        <v>385727</v>
      </c>
      <c r="G600" s="95">
        <v>0</v>
      </c>
      <c r="H600" s="93" t="s">
        <v>8976</v>
      </c>
      <c r="I600" s="93" t="s">
        <v>23890</v>
      </c>
      <c r="J600" s="93" t="s">
        <v>20870</v>
      </c>
      <c r="K600" s="93" t="s">
        <v>19858</v>
      </c>
      <c r="L600" s="14">
        <f>AND(vyberHrace&lt;&gt;"",ISNUMBER(SEARCH(vyberHrace,$B600)))</f>
      </c>
      <c r="M600" s="14">
        <f>AND($I600=MID(kododd,1,2),$J600=MID(kododd,3,3))</f>
      </c>
    </row>
    <row r="601">
      <c r="A601" s="95">
        <v>49916</v>
      </c>
      <c r="B601" s="93" t="s">
        <v>12649</v>
      </c>
      <c r="C601" s="93" t="s">
        <v>1406</v>
      </c>
      <c r="G601" s="95">
        <v>0</v>
      </c>
      <c r="H601" s="93" t="s">
        <v>8976</v>
      </c>
      <c r="I601" s="93" t="s">
        <v>23890</v>
      </c>
      <c r="J601" s="93" t="s">
        <v>3580</v>
      </c>
      <c r="K601" s="93" t="s">
        <v>6721</v>
      </c>
      <c r="L601" s="14">
        <f>AND(vyberHrace&lt;&gt;"",ISNUMBER(SEARCH(vyberHrace,$B601)))</f>
      </c>
      <c r="M601" s="14">
        <f>AND($I601=MID(kododd,1,2),$J601=MID(kododd,3,3))</f>
      </c>
    </row>
    <row r="602">
      <c r="A602" s="95">
        <v>52584</v>
      </c>
      <c r="B602" s="93" t="s">
        <v>1715</v>
      </c>
      <c r="C602" s="93" t="s">
        <v>1411</v>
      </c>
      <c r="F602" s="95">
        <v>23788984</v>
      </c>
      <c r="G602" s="95">
        <v>250</v>
      </c>
      <c r="H602" s="93" t="s">
        <v>8976</v>
      </c>
      <c r="I602" s="93" t="s">
        <v>23890</v>
      </c>
      <c r="J602" s="93" t="s">
        <v>20843</v>
      </c>
      <c r="K602" s="93" t="s">
        <v>19862</v>
      </c>
      <c r="L602" s="14">
        <f>AND(vyberHrace&lt;&gt;"",ISNUMBER(SEARCH(vyberHrace,$B602)))</f>
      </c>
      <c r="M602" s="14">
        <f>AND($I602=MID(kododd,1,2),$J602=MID(kododd,3,3))</f>
      </c>
    </row>
    <row r="603">
      <c r="A603" s="95">
        <v>50464</v>
      </c>
      <c r="B603" s="93" t="s">
        <v>6789</v>
      </c>
      <c r="C603" s="93" t="s">
        <v>1422</v>
      </c>
      <c r="D603" s="95">
        <v>1225</v>
      </c>
      <c r="E603" s="95">
        <v>1583</v>
      </c>
      <c r="F603" s="95">
        <v>23779381</v>
      </c>
      <c r="G603" s="95">
        <v>250</v>
      </c>
      <c r="H603" s="93" t="s">
        <v>8976</v>
      </c>
      <c r="I603" s="93" t="s">
        <v>23890</v>
      </c>
      <c r="J603" s="93" t="s">
        <v>20843</v>
      </c>
      <c r="K603" s="93" t="s">
        <v>19862</v>
      </c>
      <c r="L603" s="14">
        <f>AND(vyberHrace&lt;&gt;"",ISNUMBER(SEARCH(vyberHrace,$B603)))</f>
      </c>
      <c r="M603" s="14">
        <f>AND($I603=MID(kododd,1,2),$J603=MID(kododd,3,3))</f>
      </c>
    </row>
    <row r="604">
      <c r="A604" s="95">
        <v>43039</v>
      </c>
      <c r="B604" s="93" t="s">
        <v>12880</v>
      </c>
      <c r="C604" s="93" t="s">
        <v>1410</v>
      </c>
      <c r="D604" s="95">
        <v>1683</v>
      </c>
      <c r="E604" s="95">
        <v>1770</v>
      </c>
      <c r="F604" s="95">
        <v>23718102</v>
      </c>
      <c r="G604" s="95">
        <v>250</v>
      </c>
      <c r="H604" s="93" t="s">
        <v>8976</v>
      </c>
      <c r="I604" s="93" t="s">
        <v>23890</v>
      </c>
      <c r="J604" s="93" t="s">
        <v>20843</v>
      </c>
      <c r="K604" s="93" t="s">
        <v>19862</v>
      </c>
      <c r="L604" s="14">
        <f>AND(vyberHrace&lt;&gt;"",ISNUMBER(SEARCH(vyberHrace,$B604)))</f>
      </c>
      <c r="M604" s="14">
        <f>AND($I604=MID(kododd,1,2),$J604=MID(kododd,3,3))</f>
      </c>
    </row>
    <row r="605">
      <c r="A605" s="95">
        <v>35811</v>
      </c>
      <c r="B605" s="93" t="s">
        <v>11480</v>
      </c>
      <c r="C605" s="93" t="s">
        <v>1446</v>
      </c>
      <c r="D605" s="95">
        <v>1930</v>
      </c>
      <c r="E605" s="95">
        <v>1955</v>
      </c>
      <c r="F605" s="95">
        <v>350710</v>
      </c>
      <c r="G605" s="95">
        <v>250</v>
      </c>
      <c r="H605" s="93" t="s">
        <v>8976</v>
      </c>
      <c r="I605" s="93" t="s">
        <v>23890</v>
      </c>
      <c r="J605" s="93" t="s">
        <v>20932</v>
      </c>
      <c r="K605" s="93" t="s">
        <v>9421</v>
      </c>
      <c r="L605" s="14">
        <f>AND(vyberHrace&lt;&gt;"",ISNUMBER(SEARCH(vyberHrace,$B605)))</f>
      </c>
      <c r="M605" s="14">
        <f>AND($I605=MID(kododd,1,2),$J605=MID(kododd,3,3))</f>
      </c>
    </row>
    <row r="606">
      <c r="A606" s="95">
        <v>63820</v>
      </c>
      <c r="B606" s="93" t="s">
        <v>29936</v>
      </c>
      <c r="C606" s="93" t="s">
        <v>1486</v>
      </c>
      <c r="G606" s="95">
        <v>250</v>
      </c>
      <c r="H606" s="93" t="s">
        <v>8976</v>
      </c>
      <c r="I606" s="93" t="s">
        <v>23890</v>
      </c>
      <c r="J606" s="93" t="s">
        <v>20858</v>
      </c>
      <c r="K606" s="93" t="s">
        <v>20407</v>
      </c>
      <c r="L606" s="14">
        <f>AND(vyberHrace&lt;&gt;"",ISNUMBER(SEARCH(vyberHrace,$B606)))</f>
      </c>
      <c r="M606" s="14">
        <f>AND($I606=MID(kododd,1,2),$J606=MID(kododd,3,3))</f>
      </c>
    </row>
    <row r="607">
      <c r="A607" s="95">
        <v>902</v>
      </c>
      <c r="B607" s="93" t="s">
        <v>12774</v>
      </c>
      <c r="C607" s="93" t="s">
        <v>1425</v>
      </c>
      <c r="D607" s="95">
        <v>1804</v>
      </c>
      <c r="E607" s="95">
        <v>1939</v>
      </c>
      <c r="F607" s="95">
        <v>303429</v>
      </c>
      <c r="G607" s="95">
        <v>250</v>
      </c>
      <c r="H607" s="93" t="s">
        <v>8976</v>
      </c>
      <c r="I607" s="93" t="s">
        <v>23890</v>
      </c>
      <c r="J607" s="93" t="s">
        <v>20973</v>
      </c>
      <c r="K607" s="93" t="s">
        <v>12775</v>
      </c>
      <c r="L607" s="14">
        <f>AND(vyberHrace&lt;&gt;"",ISNUMBER(SEARCH(vyberHrace,$B607)))</f>
      </c>
      <c r="M607" s="14">
        <f>AND($I607=MID(kododd,1,2),$J607=MID(kododd,3,3))</f>
      </c>
    </row>
    <row r="608">
      <c r="A608" s="95">
        <v>61999</v>
      </c>
      <c r="B608" s="93" t="s">
        <v>28203</v>
      </c>
      <c r="C608" s="93" t="s">
        <v>1450</v>
      </c>
      <c r="G608" s="95">
        <v>250</v>
      </c>
      <c r="H608" s="93" t="s">
        <v>8976</v>
      </c>
      <c r="I608" s="93" t="s">
        <v>23890</v>
      </c>
      <c r="J608" s="93" t="s">
        <v>21009</v>
      </c>
      <c r="K608" s="93" t="s">
        <v>15049</v>
      </c>
      <c r="L608" s="14">
        <f>AND(vyberHrace&lt;&gt;"",ISNUMBER(SEARCH(vyberHrace,$B608)))</f>
      </c>
      <c r="M608" s="14">
        <f>AND($I608=MID(kododd,1,2),$J608=MID(kododd,3,3))</f>
      </c>
    </row>
    <row r="609">
      <c r="A609" s="95">
        <v>1506</v>
      </c>
      <c r="B609" s="93" t="s">
        <v>16324</v>
      </c>
      <c r="C609" s="93" t="s">
        <v>1432</v>
      </c>
      <c r="D609" s="95">
        <v>1938</v>
      </c>
      <c r="E609" s="95">
        <v>1986</v>
      </c>
      <c r="F609" s="95">
        <v>302708</v>
      </c>
      <c r="G609" s="95">
        <v>250</v>
      </c>
      <c r="H609" s="93" t="s">
        <v>8976</v>
      </c>
      <c r="I609" s="93" t="s">
        <v>23890</v>
      </c>
      <c r="J609" s="93" t="s">
        <v>20918</v>
      </c>
      <c r="K609" s="93" t="s">
        <v>19880</v>
      </c>
      <c r="L609" s="14">
        <f>AND(vyberHrace&lt;&gt;"",ISNUMBER(SEARCH(vyberHrace,$B609)))</f>
      </c>
      <c r="M609" s="14">
        <f>AND($I609=MID(kododd,1,2),$J609=MID(kododd,3,3))</f>
      </c>
    </row>
    <row r="610">
      <c r="A610" s="95">
        <v>59959</v>
      </c>
      <c r="B610" s="93" t="s">
        <v>26443</v>
      </c>
      <c r="C610" s="93" t="s">
        <v>1412</v>
      </c>
      <c r="F610" s="95">
        <v>23787198</v>
      </c>
      <c r="G610" s="95">
        <v>0</v>
      </c>
      <c r="H610" s="93" t="s">
        <v>8976</v>
      </c>
      <c r="I610" s="93" t="s">
        <v>23890</v>
      </c>
      <c r="J610" s="93" t="s">
        <v>20848</v>
      </c>
      <c r="K610" s="93" t="s">
        <v>21377</v>
      </c>
      <c r="L610" s="14">
        <f>AND(vyberHrace&lt;&gt;"",ISNUMBER(SEARCH(vyberHrace,$B610)))</f>
      </c>
      <c r="M610" s="14">
        <f>AND($I610=MID(kododd,1,2),$J610=MID(kododd,3,3))</f>
      </c>
    </row>
    <row r="611">
      <c r="A611" s="95">
        <v>60683</v>
      </c>
      <c r="B611" s="93" t="s">
        <v>27097</v>
      </c>
      <c r="C611" s="93" t="s">
        <v>1402</v>
      </c>
      <c r="G611" s="95">
        <v>0</v>
      </c>
      <c r="H611" s="93" t="s">
        <v>8976</v>
      </c>
      <c r="I611" s="93" t="s">
        <v>23890</v>
      </c>
      <c r="J611" s="93" t="s">
        <v>20848</v>
      </c>
      <c r="K611" s="93" t="s">
        <v>21377</v>
      </c>
      <c r="L611" s="14">
        <f>AND(vyberHrace&lt;&gt;"",ISNUMBER(SEARCH(vyberHrace,$B611)))</f>
      </c>
      <c r="M611" s="14">
        <f>AND($I611=MID(kododd,1,2),$J611=MID(kododd,3,3))</f>
      </c>
    </row>
    <row r="612">
      <c r="A612" s="95">
        <v>51621</v>
      </c>
      <c r="B612" s="93" t="s">
        <v>4143</v>
      </c>
      <c r="C612" s="93" t="s">
        <v>1420</v>
      </c>
      <c r="D612" s="95">
        <v>1144</v>
      </c>
      <c r="E612" s="95">
        <v>1513</v>
      </c>
      <c r="F612" s="95">
        <v>23739924</v>
      </c>
      <c r="G612" s="95">
        <v>250</v>
      </c>
      <c r="H612" s="93" t="s">
        <v>8976</v>
      </c>
      <c r="I612" s="93" t="s">
        <v>23890</v>
      </c>
      <c r="J612" s="93" t="s">
        <v>20843</v>
      </c>
      <c r="K612" s="93" t="s">
        <v>19862</v>
      </c>
      <c r="L612" s="14">
        <f>AND(vyberHrace&lt;&gt;"",ISNUMBER(SEARCH(vyberHrace,$B612)))</f>
      </c>
      <c r="M612" s="14">
        <f>AND($I612=MID(kododd,1,2),$J612=MID(kododd,3,3))</f>
      </c>
    </row>
    <row r="613">
      <c r="A613" s="95">
        <v>25593</v>
      </c>
      <c r="B613" s="93" t="s">
        <v>8000</v>
      </c>
      <c r="C613" s="93" t="s">
        <v>1475</v>
      </c>
      <c r="D613" s="95">
        <v>2010</v>
      </c>
      <c r="E613" s="95">
        <v>2069</v>
      </c>
      <c r="F613" s="95">
        <v>351652</v>
      </c>
      <c r="G613" s="95">
        <v>250</v>
      </c>
      <c r="H613" s="93" t="s">
        <v>8976</v>
      </c>
      <c r="I613" s="93" t="s">
        <v>23890</v>
      </c>
      <c r="J613" s="93" t="s">
        <v>20858</v>
      </c>
      <c r="K613" s="93" t="s">
        <v>20407</v>
      </c>
      <c r="L613" s="14">
        <f>AND(vyberHrace&lt;&gt;"",ISNUMBER(SEARCH(vyberHrace,$B613)))</f>
      </c>
      <c r="M613" s="14">
        <f>AND($I613=MID(kododd,1,2),$J613=MID(kododd,3,3))</f>
      </c>
    </row>
    <row r="614">
      <c r="A614" s="95">
        <v>57544</v>
      </c>
      <c r="B614" s="93" t="s">
        <v>21508</v>
      </c>
      <c r="C614" s="93" t="s">
        <v>1438</v>
      </c>
      <c r="D614" s="95">
        <v>1320</v>
      </c>
      <c r="E614" s="95">
        <v>1621</v>
      </c>
      <c r="F614" s="95">
        <v>23793902</v>
      </c>
      <c r="G614" s="95">
        <v>250</v>
      </c>
      <c r="H614" s="93" t="s">
        <v>8976</v>
      </c>
      <c r="I614" s="93" t="s">
        <v>23890</v>
      </c>
      <c r="J614" s="93" t="s">
        <v>20923</v>
      </c>
      <c r="K614" s="93" t="s">
        <v>19860</v>
      </c>
      <c r="L614" s="14">
        <f>AND(vyberHrace&lt;&gt;"",ISNUMBER(SEARCH(vyberHrace,$B614)))</f>
      </c>
      <c r="M614" s="14">
        <f>AND($I614=MID(kododd,1,2),$J614=MID(kododd,3,3))</f>
      </c>
    </row>
    <row r="615">
      <c r="A615" s="95">
        <v>54937</v>
      </c>
      <c r="B615" s="93" t="s">
        <v>2432</v>
      </c>
      <c r="C615" s="93" t="s">
        <v>3255</v>
      </c>
      <c r="G615" s="95">
        <v>0</v>
      </c>
      <c r="H615" s="93" t="s">
        <v>8976</v>
      </c>
      <c r="I615" s="93" t="s">
        <v>23890</v>
      </c>
      <c r="J615" s="93" t="s">
        <v>20843</v>
      </c>
      <c r="K615" s="93" t="s">
        <v>19862</v>
      </c>
      <c r="L615" s="14">
        <f>AND(vyberHrace&lt;&gt;"",ISNUMBER(SEARCH(vyberHrace,$B615)))</f>
      </c>
      <c r="M615" s="14">
        <f>AND($I615=MID(kododd,1,2),$J615=MID(kododd,3,3))</f>
      </c>
    </row>
    <row r="616">
      <c r="A616" s="95">
        <v>62389</v>
      </c>
      <c r="B616" s="93" t="s">
        <v>28558</v>
      </c>
      <c r="C616" s="93" t="s">
        <v>1412</v>
      </c>
      <c r="D616" s="95">
        <v>1100</v>
      </c>
      <c r="E616" s="95">
        <v>1563</v>
      </c>
      <c r="F616" s="95">
        <v>571001867</v>
      </c>
      <c r="G616" s="95">
        <v>250</v>
      </c>
      <c r="H616" s="93" t="s">
        <v>8976</v>
      </c>
      <c r="I616" s="93" t="s">
        <v>23890</v>
      </c>
      <c r="J616" s="93" t="s">
        <v>20843</v>
      </c>
      <c r="K616" s="93" t="s">
        <v>19862</v>
      </c>
      <c r="L616" s="14">
        <f>AND(vyberHrace&lt;&gt;"",ISNUMBER(SEARCH(vyberHrace,$B616)))</f>
      </c>
      <c r="M616" s="14">
        <f>AND($I616=MID(kododd,1,2),$J616=MID(kododd,3,3))</f>
      </c>
    </row>
    <row r="617">
      <c r="A617" s="95">
        <v>53086</v>
      </c>
      <c r="B617" s="93" t="s">
        <v>17451</v>
      </c>
      <c r="C617" s="93" t="s">
        <v>1402</v>
      </c>
      <c r="G617" s="95">
        <v>0</v>
      </c>
      <c r="H617" s="93" t="s">
        <v>8976</v>
      </c>
      <c r="I617" s="93" t="s">
        <v>23890</v>
      </c>
      <c r="J617" s="93" t="s">
        <v>20897</v>
      </c>
      <c r="K617" s="93" t="s">
        <v>9426</v>
      </c>
      <c r="L617" s="14">
        <f>AND(vyberHrace&lt;&gt;"",ISNUMBER(SEARCH(vyberHrace,$B617)))</f>
      </c>
      <c r="M617" s="14">
        <f>AND($I617=MID(kododd,1,2),$J617=MID(kododd,3,3))</f>
      </c>
    </row>
    <row r="618">
      <c r="A618" s="95">
        <v>6199</v>
      </c>
      <c r="B618" s="93" t="s">
        <v>11440</v>
      </c>
      <c r="C618" s="93" t="s">
        <v>1427</v>
      </c>
      <c r="D618" s="95">
        <v>1321</v>
      </c>
      <c r="F618" s="95">
        <v>393851</v>
      </c>
      <c r="G618" s="95">
        <v>0</v>
      </c>
      <c r="H618" s="93" t="s">
        <v>8976</v>
      </c>
      <c r="I618" s="93" t="s">
        <v>23890</v>
      </c>
      <c r="J618" s="93" t="s">
        <v>20921</v>
      </c>
      <c r="K618" s="93" t="s">
        <v>19686</v>
      </c>
      <c r="L618" s="14">
        <f>AND(vyberHrace&lt;&gt;"",ISNUMBER(SEARCH(vyberHrace,$B618)))</f>
      </c>
      <c r="M618" s="14">
        <f>AND($I618=MID(kododd,1,2),$J618=MID(kododd,3,3))</f>
      </c>
    </row>
    <row r="619">
      <c r="A619" s="95">
        <v>50032</v>
      </c>
      <c r="B619" s="93" t="s">
        <v>20157</v>
      </c>
      <c r="C619" s="93" t="s">
        <v>1439</v>
      </c>
      <c r="D619" s="95">
        <v>1897</v>
      </c>
      <c r="E619" s="95">
        <v>1995</v>
      </c>
      <c r="F619" s="95">
        <v>14902648</v>
      </c>
      <c r="G619" s="95">
        <v>250</v>
      </c>
      <c r="H619" s="93" t="s">
        <v>8976</v>
      </c>
      <c r="I619" s="93" t="s">
        <v>23890</v>
      </c>
      <c r="J619" s="93" t="s">
        <v>20957</v>
      </c>
      <c r="K619" s="93" t="s">
        <v>13992</v>
      </c>
      <c r="L619" s="14">
        <f>AND(vyberHrace&lt;&gt;"",ISNUMBER(SEARCH(vyberHrace,$B619)))</f>
      </c>
      <c r="M619" s="14">
        <f>AND($I619=MID(kododd,1,2),$J619=MID(kododd,3,3))</f>
      </c>
    </row>
    <row r="620">
      <c r="A620" s="95">
        <v>62924</v>
      </c>
      <c r="B620" s="93" t="s">
        <v>28617</v>
      </c>
      <c r="C620" s="93" t="s">
        <v>1488</v>
      </c>
      <c r="G620" s="95">
        <v>250</v>
      </c>
      <c r="H620" s="93" t="s">
        <v>8976</v>
      </c>
      <c r="I620" s="93" t="s">
        <v>23890</v>
      </c>
      <c r="J620" s="93" t="s">
        <v>20936</v>
      </c>
      <c r="K620" s="93" t="s">
        <v>10625</v>
      </c>
      <c r="L620" s="14">
        <f>AND(vyberHrace&lt;&gt;"",ISNUMBER(SEARCH(vyberHrace,$B620)))</f>
      </c>
      <c r="M620" s="14">
        <f>AND($I620=MID(kododd,1,2),$J620=MID(kododd,3,3))</f>
      </c>
    </row>
    <row r="621">
      <c r="A621" s="95">
        <v>62414</v>
      </c>
      <c r="B621" s="93" t="s">
        <v>28618</v>
      </c>
      <c r="C621" s="93" t="s">
        <v>1487</v>
      </c>
      <c r="G621" s="95">
        <v>0</v>
      </c>
      <c r="H621" s="93" t="s">
        <v>8976</v>
      </c>
      <c r="I621" s="93" t="s">
        <v>23890</v>
      </c>
      <c r="J621" s="93" t="s">
        <v>20848</v>
      </c>
      <c r="K621" s="93" t="s">
        <v>21377</v>
      </c>
      <c r="L621" s="14">
        <f>AND(vyberHrace&lt;&gt;"",ISNUMBER(SEARCH(vyberHrace,$B621)))</f>
      </c>
      <c r="M621" s="14">
        <f>AND($I621=MID(kododd,1,2),$J621=MID(kododd,3,3))</f>
      </c>
    </row>
    <row r="622">
      <c r="A622" s="95">
        <v>35933</v>
      </c>
      <c r="B622" s="93" t="s">
        <v>12219</v>
      </c>
      <c r="C622" s="93" t="s">
        <v>1421</v>
      </c>
      <c r="D622" s="95">
        <v>1401</v>
      </c>
      <c r="E622" s="95">
        <v>1735</v>
      </c>
      <c r="F622" s="95">
        <v>23708522</v>
      </c>
      <c r="G622" s="95">
        <v>0</v>
      </c>
      <c r="H622" s="93" t="s">
        <v>8976</v>
      </c>
      <c r="I622" s="93" t="s">
        <v>23890</v>
      </c>
      <c r="J622" s="93" t="s">
        <v>21010</v>
      </c>
      <c r="K622" s="93" t="s">
        <v>20402</v>
      </c>
      <c r="L622" s="14">
        <f>AND(vyberHrace&lt;&gt;"",ISNUMBER(SEARCH(vyberHrace,$B622)))</f>
      </c>
      <c r="M622" s="14">
        <f>AND($I622=MID(kododd,1,2),$J622=MID(kododd,3,3))</f>
      </c>
    </row>
    <row r="623">
      <c r="A623" s="95">
        <v>57618</v>
      </c>
      <c r="B623" s="93" t="s">
        <v>24193</v>
      </c>
      <c r="C623" s="93" t="s">
        <v>1411</v>
      </c>
      <c r="F623" s="95">
        <v>571002243</v>
      </c>
      <c r="G623" s="95">
        <v>250</v>
      </c>
      <c r="H623" s="93" t="s">
        <v>8976</v>
      </c>
      <c r="I623" s="93" t="s">
        <v>23890</v>
      </c>
      <c r="J623" s="93" t="s">
        <v>20887</v>
      </c>
      <c r="K623" s="93" t="s">
        <v>9423</v>
      </c>
      <c r="L623" s="14">
        <f>AND(vyberHrace&lt;&gt;"",ISNUMBER(SEARCH(vyberHrace,$B623)))</f>
      </c>
      <c r="M623" s="14">
        <f>AND($I623=MID(kododd,1,2),$J623=MID(kododd,3,3))</f>
      </c>
    </row>
    <row r="624">
      <c r="A624" s="95">
        <v>63188</v>
      </c>
      <c r="B624" s="93" t="s">
        <v>28619</v>
      </c>
      <c r="C624" s="93" t="s">
        <v>1487</v>
      </c>
      <c r="G624" s="95">
        <v>250</v>
      </c>
      <c r="H624" s="93" t="s">
        <v>8976</v>
      </c>
      <c r="I624" s="93" t="s">
        <v>23890</v>
      </c>
      <c r="J624" s="93" t="s">
        <v>20843</v>
      </c>
      <c r="K624" s="93" t="s">
        <v>19862</v>
      </c>
      <c r="L624" s="14">
        <f>AND(vyberHrace&lt;&gt;"",ISNUMBER(SEARCH(vyberHrace,$B624)))</f>
      </c>
      <c r="M624" s="14">
        <f>AND($I624=MID(kododd,1,2),$J624=MID(kododd,3,3))</f>
      </c>
    </row>
    <row r="625">
      <c r="A625" s="95">
        <v>39299</v>
      </c>
      <c r="B625" s="93" t="s">
        <v>20423</v>
      </c>
      <c r="C625" s="93" t="s">
        <v>1409</v>
      </c>
      <c r="D625" s="95">
        <v>1813</v>
      </c>
      <c r="E625" s="95">
        <v>1882</v>
      </c>
      <c r="F625" s="95">
        <v>24182036</v>
      </c>
      <c r="G625" s="95">
        <v>0</v>
      </c>
      <c r="H625" s="93" t="s">
        <v>8976</v>
      </c>
      <c r="I625" s="93" t="s">
        <v>23890</v>
      </c>
      <c r="J625" s="93" t="s">
        <v>20899</v>
      </c>
      <c r="K625" s="93" t="s">
        <v>21373</v>
      </c>
      <c r="L625" s="14">
        <f>AND(vyberHrace&lt;&gt;"",ISNUMBER(SEARCH(vyberHrace,$B625)))</f>
      </c>
      <c r="M625" s="14">
        <f>AND($I625=MID(kododd,1,2),$J625=MID(kododd,3,3))</f>
      </c>
    </row>
    <row r="626">
      <c r="A626" s="95">
        <v>45326</v>
      </c>
      <c r="B626" s="93" t="s">
        <v>10623</v>
      </c>
      <c r="C626" s="93" t="s">
        <v>1416</v>
      </c>
      <c r="D626" s="95">
        <v>1133</v>
      </c>
      <c r="F626" s="95">
        <v>23716924</v>
      </c>
      <c r="G626" s="95">
        <v>0</v>
      </c>
      <c r="H626" s="93" t="s">
        <v>8976</v>
      </c>
      <c r="I626" s="93" t="s">
        <v>23890</v>
      </c>
      <c r="J626" s="93" t="s">
        <v>20899</v>
      </c>
      <c r="K626" s="93" t="s">
        <v>21373</v>
      </c>
      <c r="L626" s="14">
        <f>AND(vyberHrace&lt;&gt;"",ISNUMBER(SEARCH(vyberHrace,$B626)))</f>
      </c>
      <c r="M626" s="14">
        <f>AND($I626=MID(kododd,1,2),$J626=MID(kododd,3,3))</f>
      </c>
    </row>
    <row r="627">
      <c r="A627" s="95">
        <v>57807</v>
      </c>
      <c r="B627" s="93" t="s">
        <v>24360</v>
      </c>
      <c r="C627" s="93" t="s">
        <v>1450</v>
      </c>
      <c r="G627" s="95">
        <v>0</v>
      </c>
      <c r="H627" s="93" t="s">
        <v>8976</v>
      </c>
      <c r="I627" s="93" t="s">
        <v>23890</v>
      </c>
      <c r="J627" s="93" t="s">
        <v>20860</v>
      </c>
      <c r="K627" s="93" t="s">
        <v>12768</v>
      </c>
      <c r="L627" s="14">
        <f>AND(vyberHrace&lt;&gt;"",ISNUMBER(SEARCH(vyberHrace,$B627)))</f>
      </c>
      <c r="M627" s="14">
        <f>AND($I627=MID(kododd,1,2),$J627=MID(kododd,3,3))</f>
      </c>
    </row>
    <row r="628">
      <c r="A628" s="95">
        <v>2507</v>
      </c>
      <c r="B628" s="93" t="s">
        <v>14043</v>
      </c>
      <c r="C628" s="93" t="s">
        <v>1439</v>
      </c>
      <c r="D628" s="95">
        <v>1793</v>
      </c>
      <c r="E628" s="95">
        <v>1793</v>
      </c>
      <c r="F628" s="95">
        <v>313122</v>
      </c>
      <c r="G628" s="95">
        <v>0</v>
      </c>
      <c r="H628" s="93" t="s">
        <v>8976</v>
      </c>
      <c r="I628" s="93" t="s">
        <v>23890</v>
      </c>
      <c r="J628" s="93" t="s">
        <v>21009</v>
      </c>
      <c r="K628" s="93" t="s">
        <v>15049</v>
      </c>
      <c r="L628" s="14">
        <f>AND(vyberHrace&lt;&gt;"",ISNUMBER(SEARCH(vyberHrace,$B628)))</f>
      </c>
      <c r="M628" s="14">
        <f>AND($I628=MID(kododd,1,2),$J628=MID(kododd,3,3))</f>
      </c>
    </row>
    <row r="629">
      <c r="A629" s="95">
        <v>42341</v>
      </c>
      <c r="B629" s="93" t="s">
        <v>12956</v>
      </c>
      <c r="C629" s="93" t="s">
        <v>1477</v>
      </c>
      <c r="D629" s="95">
        <v>1208</v>
      </c>
      <c r="G629" s="95">
        <v>0</v>
      </c>
      <c r="H629" s="93" t="s">
        <v>8976</v>
      </c>
      <c r="I629" s="93" t="s">
        <v>23890</v>
      </c>
      <c r="J629" s="93" t="s">
        <v>20874</v>
      </c>
      <c r="K629" s="93" t="s">
        <v>1849</v>
      </c>
      <c r="L629" s="14">
        <f>AND(vyberHrace&lt;&gt;"",ISNUMBER(SEARCH(vyberHrace,$B629)))</f>
      </c>
      <c r="M629" s="14">
        <f>AND($I629=MID(kododd,1,2),$J629=MID(kododd,3,3))</f>
      </c>
    </row>
    <row r="630">
      <c r="A630" s="95">
        <v>55201</v>
      </c>
      <c r="B630" s="93" t="s">
        <v>2460</v>
      </c>
      <c r="C630" s="93" t="s">
        <v>1416</v>
      </c>
      <c r="F630" s="95">
        <v>23762969</v>
      </c>
      <c r="G630" s="95">
        <v>0</v>
      </c>
      <c r="H630" s="93" t="s">
        <v>8976</v>
      </c>
      <c r="I630" s="93" t="s">
        <v>23890</v>
      </c>
      <c r="J630" s="93" t="s">
        <v>20870</v>
      </c>
      <c r="K630" s="93" t="s">
        <v>19858</v>
      </c>
      <c r="L630" s="14">
        <f>AND(vyberHrace&lt;&gt;"",ISNUMBER(SEARCH(vyberHrace,$B630)))</f>
      </c>
      <c r="M630" s="14">
        <f>AND($I630=MID(kododd,1,2),$J630=MID(kododd,3,3))</f>
      </c>
    </row>
    <row r="631">
      <c r="A631" s="95">
        <v>59935</v>
      </c>
      <c r="B631" s="93" t="s">
        <v>26424</v>
      </c>
      <c r="C631" s="93" t="s">
        <v>1438</v>
      </c>
      <c r="D631" s="95">
        <v>1070</v>
      </c>
      <c r="F631" s="95">
        <v>23777460</v>
      </c>
      <c r="G631" s="95">
        <v>250</v>
      </c>
      <c r="H631" s="93" t="s">
        <v>8976</v>
      </c>
      <c r="I631" s="93" t="s">
        <v>23890</v>
      </c>
      <c r="J631" s="93" t="s">
        <v>20860</v>
      </c>
      <c r="K631" s="93" t="s">
        <v>12768</v>
      </c>
      <c r="L631" s="14">
        <f>AND(vyberHrace&lt;&gt;"",ISNUMBER(SEARCH(vyberHrace,$B631)))</f>
      </c>
      <c r="M631" s="14">
        <f>AND($I631=MID(kododd,1,2),$J631=MID(kododd,3,3))</f>
      </c>
    </row>
    <row r="632">
      <c r="A632" s="95">
        <v>60323</v>
      </c>
      <c r="B632" s="93" t="s">
        <v>26778</v>
      </c>
      <c r="C632" s="93" t="s">
        <v>1450</v>
      </c>
      <c r="F632" s="95">
        <v>23788739</v>
      </c>
      <c r="G632" s="95">
        <v>250</v>
      </c>
      <c r="H632" s="93" t="s">
        <v>8976</v>
      </c>
      <c r="I632" s="93" t="s">
        <v>23890</v>
      </c>
      <c r="J632" s="93" t="s">
        <v>20931</v>
      </c>
      <c r="K632" s="93" t="s">
        <v>19878</v>
      </c>
      <c r="L632" s="14">
        <f>AND(vyberHrace&lt;&gt;"",ISNUMBER(SEARCH(vyberHrace,$B632)))</f>
      </c>
      <c r="M632" s="14">
        <f>AND($I632=MID(kododd,1,2),$J632=MID(kododd,3,3))</f>
      </c>
    </row>
    <row r="633">
      <c r="A633" s="95">
        <v>57088</v>
      </c>
      <c r="B633" s="93" t="s">
        <v>21624</v>
      </c>
      <c r="C633" s="93" t="s">
        <v>1424</v>
      </c>
      <c r="G633" s="95">
        <v>0</v>
      </c>
      <c r="H633" s="93" t="s">
        <v>8976</v>
      </c>
      <c r="I633" s="93" t="s">
        <v>23890</v>
      </c>
      <c r="J633" s="93" t="s">
        <v>20848</v>
      </c>
      <c r="K633" s="93" t="s">
        <v>21377</v>
      </c>
      <c r="L633" s="14">
        <f>AND(vyberHrace&lt;&gt;"",ISNUMBER(SEARCH(vyberHrace,$B633)))</f>
      </c>
      <c r="M633" s="14">
        <f>AND($I633=MID(kododd,1,2),$J633=MID(kododd,3,3))</f>
      </c>
    </row>
    <row r="634">
      <c r="A634" s="95">
        <v>472</v>
      </c>
      <c r="B634" s="93" t="s">
        <v>19896</v>
      </c>
      <c r="C634" s="93" t="s">
        <v>1401</v>
      </c>
      <c r="D634" s="95">
        <v>1905</v>
      </c>
      <c r="E634" s="95">
        <v>1961</v>
      </c>
      <c r="F634" s="95">
        <v>304557</v>
      </c>
      <c r="G634" s="95">
        <v>250</v>
      </c>
      <c r="H634" s="93" t="s">
        <v>8976</v>
      </c>
      <c r="I634" s="93" t="s">
        <v>23890</v>
      </c>
      <c r="J634" s="93" t="s">
        <v>20897</v>
      </c>
      <c r="K634" s="93" t="s">
        <v>9426</v>
      </c>
      <c r="L634" s="14">
        <f>AND(vyberHrace&lt;&gt;"",ISNUMBER(SEARCH(vyberHrace,$B634)))</f>
      </c>
      <c r="M634" s="14">
        <f>AND($I634=MID(kododd,1,2),$J634=MID(kododd,3,3))</f>
      </c>
    </row>
    <row r="635">
      <c r="A635" s="95">
        <v>62388</v>
      </c>
      <c r="B635" s="93" t="s">
        <v>28557</v>
      </c>
      <c r="C635" s="93" t="s">
        <v>1411</v>
      </c>
      <c r="E635" s="95">
        <v>1468</v>
      </c>
      <c r="F635" s="95">
        <v>571002251</v>
      </c>
      <c r="G635" s="95">
        <v>250</v>
      </c>
      <c r="H635" s="93" t="s">
        <v>8976</v>
      </c>
      <c r="I635" s="93" t="s">
        <v>23890</v>
      </c>
      <c r="J635" s="93" t="s">
        <v>20843</v>
      </c>
      <c r="K635" s="93" t="s">
        <v>19862</v>
      </c>
      <c r="L635" s="14">
        <f>AND(vyberHrace&lt;&gt;"",ISNUMBER(SEARCH(vyberHrace,$B635)))</f>
      </c>
      <c r="M635" s="14">
        <f>AND($I635=MID(kododd,1,2),$J635=MID(kododd,3,3))</f>
      </c>
    </row>
    <row r="636">
      <c r="A636" s="95">
        <v>63828</v>
      </c>
      <c r="B636" s="93" t="s">
        <v>29937</v>
      </c>
      <c r="C636" s="93" t="s">
        <v>1486</v>
      </c>
      <c r="G636" s="95">
        <v>250</v>
      </c>
      <c r="H636" s="93" t="s">
        <v>8976</v>
      </c>
      <c r="I636" s="93" t="s">
        <v>23890</v>
      </c>
      <c r="J636" s="93" t="s">
        <v>21009</v>
      </c>
      <c r="K636" s="93" t="s">
        <v>15049</v>
      </c>
      <c r="L636" s="14">
        <f>AND(vyberHrace&lt;&gt;"",ISNUMBER(SEARCH(vyberHrace,$B636)))</f>
      </c>
      <c r="M636" s="14">
        <f>AND($I636=MID(kododd,1,2),$J636=MID(kododd,3,3))</f>
      </c>
    </row>
    <row r="637">
      <c r="A637" s="95">
        <v>56337</v>
      </c>
      <c r="B637" s="93" t="s">
        <v>24160</v>
      </c>
      <c r="C637" s="93" t="s">
        <v>1416</v>
      </c>
      <c r="D637" s="95">
        <v>1302</v>
      </c>
      <c r="E637" s="95">
        <v>1563</v>
      </c>
      <c r="F637" s="95">
        <v>23785713</v>
      </c>
      <c r="G637" s="95">
        <v>250</v>
      </c>
      <c r="H637" s="93" t="s">
        <v>8976</v>
      </c>
      <c r="I637" s="93" t="s">
        <v>23890</v>
      </c>
      <c r="J637" s="93" t="s">
        <v>20858</v>
      </c>
      <c r="K637" s="93" t="s">
        <v>20407</v>
      </c>
      <c r="L637" s="14">
        <f>AND(vyberHrace&lt;&gt;"",ISNUMBER(SEARCH(vyberHrace,$B637)))</f>
      </c>
      <c r="M637" s="14">
        <f>AND($I637=MID(kododd,1,2),$J637=MID(kododd,3,3))</f>
      </c>
    </row>
    <row r="638">
      <c r="A638" s="95">
        <v>4217</v>
      </c>
      <c r="B638" s="93" t="s">
        <v>26153</v>
      </c>
      <c r="C638" s="93" t="s">
        <v>1415</v>
      </c>
      <c r="E638" s="95">
        <v>1966</v>
      </c>
      <c r="F638" s="95">
        <v>325007</v>
      </c>
      <c r="G638" s="95">
        <v>0</v>
      </c>
      <c r="H638" s="93" t="s">
        <v>8976</v>
      </c>
      <c r="I638" s="93" t="s">
        <v>23890</v>
      </c>
      <c r="J638" s="93" t="s">
        <v>20858</v>
      </c>
      <c r="K638" s="93" t="s">
        <v>20407</v>
      </c>
      <c r="L638" s="14">
        <f>AND(vyberHrace&lt;&gt;"",ISNUMBER(SEARCH(vyberHrace,$B638)))</f>
      </c>
      <c r="M638" s="14">
        <f>AND($I638=MID(kododd,1,2),$J638=MID(kododd,3,3))</f>
      </c>
    </row>
    <row r="639">
      <c r="A639" s="95">
        <v>5359</v>
      </c>
      <c r="B639" s="93" t="s">
        <v>4447</v>
      </c>
      <c r="C639" s="93" t="s">
        <v>1407</v>
      </c>
      <c r="D639" s="95">
        <v>1643</v>
      </c>
      <c r="F639" s="95">
        <v>336459</v>
      </c>
      <c r="G639" s="95">
        <v>0</v>
      </c>
      <c r="H639" s="93" t="s">
        <v>8976</v>
      </c>
      <c r="I639" s="93" t="s">
        <v>23890</v>
      </c>
      <c r="J639" s="93" t="s">
        <v>20843</v>
      </c>
      <c r="K639" s="93" t="s">
        <v>19862</v>
      </c>
      <c r="L639" s="14">
        <f>AND(vyberHrace&lt;&gt;"",ISNUMBER(SEARCH(vyberHrace,$B639)))</f>
      </c>
      <c r="M639" s="14">
        <f>AND($I639=MID(kododd,1,2),$J639=MID(kododd,3,3))</f>
      </c>
    </row>
    <row r="640">
      <c r="A640" s="95">
        <v>53764</v>
      </c>
      <c r="B640" s="93" t="s">
        <v>2530</v>
      </c>
      <c r="C640" s="93" t="s">
        <v>1412</v>
      </c>
      <c r="D640" s="95">
        <v>1036</v>
      </c>
      <c r="G640" s="95">
        <v>250</v>
      </c>
      <c r="H640" s="93" t="s">
        <v>8976</v>
      </c>
      <c r="I640" s="93" t="s">
        <v>23890</v>
      </c>
      <c r="J640" s="93" t="s">
        <v>21011</v>
      </c>
      <c r="K640" s="93" t="s">
        <v>1494</v>
      </c>
      <c r="L640" s="14">
        <f>AND(vyberHrace&lt;&gt;"",ISNUMBER(SEARCH(vyberHrace,$B640)))</f>
      </c>
      <c r="M640" s="14">
        <f>AND($I640=MID(kododd,1,2),$J640=MID(kododd,3,3))</f>
      </c>
    </row>
    <row r="641">
      <c r="A641" s="95">
        <v>62113</v>
      </c>
      <c r="B641" s="93" t="s">
        <v>28309</v>
      </c>
      <c r="C641" s="93" t="s">
        <v>1450</v>
      </c>
      <c r="F641" s="95">
        <v>23799366</v>
      </c>
      <c r="G641" s="95">
        <v>250</v>
      </c>
      <c r="H641" s="93" t="s">
        <v>8976</v>
      </c>
      <c r="I641" s="93" t="s">
        <v>23890</v>
      </c>
      <c r="J641" s="93" t="s">
        <v>20932</v>
      </c>
      <c r="K641" s="93" t="s">
        <v>9421</v>
      </c>
      <c r="L641" s="14">
        <f>AND(vyberHrace&lt;&gt;"",ISNUMBER(SEARCH(vyberHrace,$B641)))</f>
      </c>
      <c r="M641" s="14">
        <f>AND($I641=MID(kododd,1,2),$J641=MID(kododd,3,3))</f>
      </c>
    </row>
    <row r="642">
      <c r="A642" s="95">
        <v>64005</v>
      </c>
      <c r="B642" s="93" t="s">
        <v>30133</v>
      </c>
      <c r="C642" s="93" t="s">
        <v>24215</v>
      </c>
      <c r="D642" s="95">
        <v>80551</v>
      </c>
      <c r="E642" s="95">
        <v>80551</v>
      </c>
      <c r="F642" s="95">
        <v>571004068</v>
      </c>
      <c r="G642" s="95">
        <v>250</v>
      </c>
      <c r="H642" s="93" t="s">
        <v>8976</v>
      </c>
      <c r="I642" s="93" t="s">
        <v>23890</v>
      </c>
      <c r="J642" s="93" t="s">
        <v>20899</v>
      </c>
      <c r="K642" s="93" t="s">
        <v>21373</v>
      </c>
      <c r="L642" s="14">
        <f>AND(vyberHrace&lt;&gt;"",ISNUMBER(SEARCH(vyberHrace,$B642)))</f>
      </c>
      <c r="M642" s="14">
        <f>AND($I642=MID(kododd,1,2),$J642=MID(kododd,3,3))</f>
      </c>
    </row>
    <row r="643">
      <c r="A643" s="95">
        <v>45615</v>
      </c>
      <c r="B643" s="93" t="s">
        <v>12950</v>
      </c>
      <c r="C643" s="93" t="s">
        <v>1402</v>
      </c>
      <c r="G643" s="95">
        <v>0</v>
      </c>
      <c r="H643" s="93" t="s">
        <v>8976</v>
      </c>
      <c r="I643" s="93" t="s">
        <v>23890</v>
      </c>
      <c r="J643" s="93" t="s">
        <v>20931</v>
      </c>
      <c r="K643" s="93" t="s">
        <v>19878</v>
      </c>
      <c r="L643" s="14">
        <f>AND(vyberHrace&lt;&gt;"",ISNUMBER(SEARCH(vyberHrace,$B643)))</f>
      </c>
      <c r="M643" s="14">
        <f>AND($I643=MID(kododd,1,2),$J643=MID(kododd,3,3))</f>
      </c>
    </row>
    <row r="644">
      <c r="A644" s="95">
        <v>48150</v>
      </c>
      <c r="B644" s="93" t="s">
        <v>17461</v>
      </c>
      <c r="C644" s="93" t="s">
        <v>1408</v>
      </c>
      <c r="F644" s="95">
        <v>383422</v>
      </c>
      <c r="G644" s="95">
        <v>0</v>
      </c>
      <c r="H644" s="93" t="s">
        <v>8976</v>
      </c>
      <c r="I644" s="93" t="s">
        <v>23890</v>
      </c>
      <c r="J644" s="93" t="s">
        <v>20870</v>
      </c>
      <c r="K644" s="93" t="s">
        <v>19858</v>
      </c>
      <c r="L644" s="14">
        <f>AND(vyberHrace&lt;&gt;"",ISNUMBER(SEARCH(vyberHrace,$B644)))</f>
      </c>
      <c r="M644" s="14">
        <f>AND($I644=MID(kododd,1,2),$J644=MID(kododd,3,3))</f>
      </c>
    </row>
    <row r="645">
      <c r="A645" s="95">
        <v>48149</v>
      </c>
      <c r="B645" s="93" t="s">
        <v>21426</v>
      </c>
      <c r="C645" s="93" t="s">
        <v>1419</v>
      </c>
      <c r="D645" s="95">
        <v>1466</v>
      </c>
      <c r="F645" s="95">
        <v>383430</v>
      </c>
      <c r="G645" s="95">
        <v>0</v>
      </c>
      <c r="H645" s="93" t="s">
        <v>8976</v>
      </c>
      <c r="I645" s="93" t="s">
        <v>23890</v>
      </c>
      <c r="J645" s="93" t="s">
        <v>20870</v>
      </c>
      <c r="K645" s="93" t="s">
        <v>19858</v>
      </c>
      <c r="L645" s="14">
        <f>AND(vyberHrace&lt;&gt;"",ISNUMBER(SEARCH(vyberHrace,$B645)))</f>
      </c>
      <c r="M645" s="14">
        <f>AND($I645=MID(kododd,1,2),$J645=MID(kododd,3,3))</f>
      </c>
    </row>
    <row r="646">
      <c r="A646" s="95">
        <v>60859</v>
      </c>
      <c r="B646" s="93" t="s">
        <v>27242</v>
      </c>
      <c r="C646" s="93" t="s">
        <v>1450</v>
      </c>
      <c r="E646" s="95">
        <v>1412</v>
      </c>
      <c r="F646" s="95">
        <v>23787791</v>
      </c>
      <c r="G646" s="95">
        <v>250</v>
      </c>
      <c r="H646" s="93" t="s">
        <v>8976</v>
      </c>
      <c r="I646" s="93" t="s">
        <v>23890</v>
      </c>
      <c r="J646" s="93" t="s">
        <v>20936</v>
      </c>
      <c r="K646" s="93" t="s">
        <v>10625</v>
      </c>
      <c r="L646" s="14">
        <f>AND(vyberHrace&lt;&gt;"",ISNUMBER(SEARCH(vyberHrace,$B646)))</f>
      </c>
      <c r="M646" s="14">
        <f>AND($I646=MID(kododd,1,2),$J646=MID(kododd,3,3))</f>
      </c>
    </row>
    <row r="647">
      <c r="A647" s="95">
        <v>62591</v>
      </c>
      <c r="B647" s="93" t="s">
        <v>28620</v>
      </c>
      <c r="C647" s="93" t="s">
        <v>1474</v>
      </c>
      <c r="F647" s="95">
        <v>571006338</v>
      </c>
      <c r="G647" s="95">
        <v>250</v>
      </c>
      <c r="H647" s="93" t="s">
        <v>8976</v>
      </c>
      <c r="I647" s="93" t="s">
        <v>23890</v>
      </c>
      <c r="J647" s="93" t="s">
        <v>20921</v>
      </c>
      <c r="K647" s="93" t="s">
        <v>19686</v>
      </c>
      <c r="L647" s="14">
        <f>AND(vyberHrace&lt;&gt;"",ISNUMBER(SEARCH(vyberHrace,$B647)))</f>
      </c>
      <c r="M647" s="14">
        <f>AND($I647=MID(kododd,1,2),$J647=MID(kododd,3,3))</f>
      </c>
    </row>
    <row r="648">
      <c r="A648" s="95">
        <v>42091</v>
      </c>
      <c r="B648" s="93" t="s">
        <v>11621</v>
      </c>
      <c r="C648" s="93" t="s">
        <v>3255</v>
      </c>
      <c r="F648" s="95">
        <v>23727411</v>
      </c>
      <c r="G648" s="95">
        <v>0</v>
      </c>
      <c r="H648" s="93" t="s">
        <v>8976</v>
      </c>
      <c r="I648" s="93" t="s">
        <v>23890</v>
      </c>
      <c r="J648" s="93" t="s">
        <v>20870</v>
      </c>
      <c r="K648" s="93" t="s">
        <v>19858</v>
      </c>
      <c r="L648" s="14">
        <f>AND(vyberHrace&lt;&gt;"",ISNUMBER(SEARCH(vyberHrace,$B648)))</f>
      </c>
      <c r="M648" s="14">
        <f>AND($I648=MID(kododd,1,2),$J648=MID(kododd,3,3))</f>
      </c>
    </row>
    <row r="649">
      <c r="A649" s="95">
        <v>36967</v>
      </c>
      <c r="B649" s="93" t="s">
        <v>16344</v>
      </c>
      <c r="C649" s="93" t="s">
        <v>1438</v>
      </c>
      <c r="D649" s="95">
        <v>2135</v>
      </c>
      <c r="E649" s="95">
        <v>2131</v>
      </c>
      <c r="F649" s="95">
        <v>360392</v>
      </c>
      <c r="G649" s="95">
        <v>0</v>
      </c>
      <c r="H649" s="93" t="s">
        <v>8976</v>
      </c>
      <c r="I649" s="93" t="s">
        <v>23890</v>
      </c>
      <c r="J649" s="93" t="s">
        <v>20870</v>
      </c>
      <c r="K649" s="93" t="s">
        <v>19858</v>
      </c>
      <c r="L649" s="14">
        <f>AND(vyberHrace&lt;&gt;"",ISNUMBER(SEARCH(vyberHrace,$B649)))</f>
      </c>
      <c r="M649" s="14">
        <f>AND($I649=MID(kododd,1,2),$J649=MID(kododd,3,3))</f>
      </c>
    </row>
    <row r="650">
      <c r="A650" s="95">
        <v>36966</v>
      </c>
      <c r="B650" s="93" t="s">
        <v>17781</v>
      </c>
      <c r="C650" s="93" t="s">
        <v>1446</v>
      </c>
      <c r="D650" s="95">
        <v>1248</v>
      </c>
      <c r="F650" s="95">
        <v>23727403</v>
      </c>
      <c r="G650" s="95">
        <v>0</v>
      </c>
      <c r="H650" s="93" t="s">
        <v>8976</v>
      </c>
      <c r="I650" s="93" t="s">
        <v>23890</v>
      </c>
      <c r="J650" s="93" t="s">
        <v>20870</v>
      </c>
      <c r="K650" s="93" t="s">
        <v>19858</v>
      </c>
      <c r="L650" s="14">
        <f>AND(vyberHrace&lt;&gt;"",ISNUMBER(SEARCH(vyberHrace,$B650)))</f>
      </c>
      <c r="M650" s="14">
        <f>AND($I650=MID(kododd,1,2),$J650=MID(kododd,3,3))</f>
      </c>
    </row>
    <row r="651">
      <c r="A651" s="95">
        <v>6212</v>
      </c>
      <c r="B651" s="93" t="s">
        <v>11441</v>
      </c>
      <c r="C651" s="93" t="s">
        <v>1404</v>
      </c>
      <c r="D651" s="95">
        <v>1804</v>
      </c>
      <c r="E651" s="95">
        <v>1859</v>
      </c>
      <c r="F651" s="95">
        <v>323365</v>
      </c>
      <c r="G651" s="95">
        <v>250</v>
      </c>
      <c r="H651" s="93" t="s">
        <v>8976</v>
      </c>
      <c r="I651" s="93" t="s">
        <v>23890</v>
      </c>
      <c r="J651" s="93" t="s">
        <v>20971</v>
      </c>
      <c r="K651" s="93" t="s">
        <v>16300</v>
      </c>
      <c r="L651" s="14">
        <f>AND(vyberHrace&lt;&gt;"",ISNUMBER(SEARCH(vyberHrace,$B651)))</f>
      </c>
      <c r="M651" s="14">
        <f>AND($I651=MID(kododd,1,2),$J651=MID(kododd,3,3))</f>
      </c>
    </row>
    <row r="652">
      <c r="A652" s="95">
        <v>19273</v>
      </c>
      <c r="B652" s="93" t="s">
        <v>14196</v>
      </c>
      <c r="C652" s="93" t="s">
        <v>1471</v>
      </c>
      <c r="G652" s="95">
        <v>0</v>
      </c>
      <c r="H652" s="93" t="s">
        <v>8976</v>
      </c>
      <c r="I652" s="93" t="s">
        <v>23890</v>
      </c>
      <c r="J652" s="93" t="s">
        <v>20870</v>
      </c>
      <c r="K652" s="93" t="s">
        <v>19858</v>
      </c>
      <c r="L652" s="14">
        <f>AND(vyberHrace&lt;&gt;"",ISNUMBER(SEARCH(vyberHrace,$B652)))</f>
      </c>
      <c r="M652" s="14">
        <f>AND($I652=MID(kododd,1,2),$J652=MID(kododd,3,3))</f>
      </c>
    </row>
    <row r="653">
      <c r="A653" s="95">
        <v>6214</v>
      </c>
      <c r="B653" s="93" t="s">
        <v>11442</v>
      </c>
      <c r="C653" s="93" t="s">
        <v>1428</v>
      </c>
      <c r="D653" s="95">
        <v>1911</v>
      </c>
      <c r="E653" s="95">
        <v>1936</v>
      </c>
      <c r="F653" s="95">
        <v>333484</v>
      </c>
      <c r="G653" s="95">
        <v>250</v>
      </c>
      <c r="H653" s="93" t="s">
        <v>8976</v>
      </c>
      <c r="I653" s="93" t="s">
        <v>23890</v>
      </c>
      <c r="J653" s="93" t="s">
        <v>20932</v>
      </c>
      <c r="K653" s="93" t="s">
        <v>9421</v>
      </c>
      <c r="L653" s="14">
        <f>AND(vyberHrace&lt;&gt;"",ISNUMBER(SEARCH(vyberHrace,$B653)))</f>
      </c>
      <c r="M653" s="14">
        <f>AND($I653=MID(kododd,1,2),$J653=MID(kododd,3,3))</f>
      </c>
    </row>
    <row r="654">
      <c r="A654" s="95">
        <v>53185</v>
      </c>
      <c r="B654" s="93" t="s">
        <v>17463</v>
      </c>
      <c r="C654" s="93" t="s">
        <v>1408</v>
      </c>
      <c r="G654" s="95">
        <v>250</v>
      </c>
      <c r="H654" s="93" t="s">
        <v>8976</v>
      </c>
      <c r="I654" s="93" t="s">
        <v>23890</v>
      </c>
      <c r="J654" s="93" t="s">
        <v>20897</v>
      </c>
      <c r="K654" s="93" t="s">
        <v>9426</v>
      </c>
      <c r="L654" s="14">
        <f>AND(vyberHrace&lt;&gt;"",ISNUMBER(SEARCH(vyberHrace,$B654)))</f>
      </c>
      <c r="M654" s="14">
        <f>AND($I654=MID(kododd,1,2),$J654=MID(kododd,3,3))</f>
      </c>
    </row>
    <row r="655">
      <c r="A655" s="95">
        <v>48114</v>
      </c>
      <c r="B655" s="93" t="s">
        <v>16263</v>
      </c>
      <c r="C655" s="93" t="s">
        <v>1402</v>
      </c>
      <c r="G655" s="95">
        <v>0</v>
      </c>
      <c r="H655" s="93" t="s">
        <v>8976</v>
      </c>
      <c r="I655" s="93" t="s">
        <v>23890</v>
      </c>
      <c r="J655" s="93" t="s">
        <v>20897</v>
      </c>
      <c r="K655" s="93" t="s">
        <v>9426</v>
      </c>
      <c r="L655" s="14">
        <f>AND(vyberHrace&lt;&gt;"",ISNUMBER(SEARCH(vyberHrace,$B655)))</f>
      </c>
      <c r="M655" s="14">
        <f>AND($I655=MID(kododd,1,2),$J655=MID(kododd,3,3))</f>
      </c>
    </row>
    <row r="656">
      <c r="A656" s="95">
        <v>59918</v>
      </c>
      <c r="B656" s="93" t="s">
        <v>26410</v>
      </c>
      <c r="C656" s="93" t="s">
        <v>1421</v>
      </c>
      <c r="D656" s="95">
        <v>1491</v>
      </c>
      <c r="G656" s="95">
        <v>250</v>
      </c>
      <c r="H656" s="93" t="s">
        <v>8976</v>
      </c>
      <c r="I656" s="93" t="s">
        <v>23890</v>
      </c>
      <c r="J656" s="93" t="s">
        <v>21007</v>
      </c>
      <c r="K656" s="93" t="s">
        <v>23945</v>
      </c>
      <c r="L656" s="14">
        <f>AND(vyberHrace&lt;&gt;"",ISNUMBER(SEARCH(vyberHrace,$B656)))</f>
      </c>
      <c r="M656" s="14">
        <f>AND($I656=MID(kododd,1,2),$J656=MID(kododd,3,3))</f>
      </c>
    </row>
    <row r="657">
      <c r="A657" s="95">
        <v>59469</v>
      </c>
      <c r="B657" s="93" t="s">
        <v>25879</v>
      </c>
      <c r="C657" s="93" t="s">
        <v>1450</v>
      </c>
      <c r="F657" s="95">
        <v>23791543</v>
      </c>
      <c r="G657" s="95">
        <v>250</v>
      </c>
      <c r="H657" s="93" t="s">
        <v>8976</v>
      </c>
      <c r="I657" s="93" t="s">
        <v>23890</v>
      </c>
      <c r="J657" s="93" t="s">
        <v>20932</v>
      </c>
      <c r="K657" s="93" t="s">
        <v>9421</v>
      </c>
      <c r="L657" s="14">
        <f>AND(vyberHrace&lt;&gt;"",ISNUMBER(SEARCH(vyberHrace,$B657)))</f>
      </c>
      <c r="M657" s="14">
        <f>AND($I657=MID(kododd,1,2),$J657=MID(kododd,3,3))</f>
      </c>
    </row>
    <row r="658">
      <c r="A658" s="95">
        <v>57803</v>
      </c>
      <c r="B658" s="93" t="s">
        <v>24356</v>
      </c>
      <c r="C658" s="93" t="s">
        <v>1424</v>
      </c>
      <c r="D658" s="95">
        <v>1053</v>
      </c>
      <c r="F658" s="95">
        <v>23780754</v>
      </c>
      <c r="G658" s="95">
        <v>0</v>
      </c>
      <c r="H658" s="93" t="s">
        <v>8976</v>
      </c>
      <c r="I658" s="93" t="s">
        <v>23890</v>
      </c>
      <c r="J658" s="93" t="s">
        <v>21009</v>
      </c>
      <c r="K658" s="93" t="s">
        <v>15049</v>
      </c>
      <c r="L658" s="14">
        <f>AND(vyberHrace&lt;&gt;"",ISNUMBER(SEARCH(vyberHrace,$B658)))</f>
      </c>
      <c r="M658" s="14">
        <f>AND($I658=MID(kododd,1,2),$J658=MID(kododd,3,3))</f>
      </c>
    </row>
    <row r="659">
      <c r="A659" s="95">
        <v>60081</v>
      </c>
      <c r="B659" s="93" t="s">
        <v>26557</v>
      </c>
      <c r="C659" s="93" t="s">
        <v>1416</v>
      </c>
      <c r="F659" s="95">
        <v>23781572</v>
      </c>
      <c r="G659" s="95">
        <v>0</v>
      </c>
      <c r="H659" s="93" t="s">
        <v>8976</v>
      </c>
      <c r="I659" s="93" t="s">
        <v>23890</v>
      </c>
      <c r="J659" s="93" t="s">
        <v>21011</v>
      </c>
      <c r="K659" s="93" t="s">
        <v>1494</v>
      </c>
      <c r="L659" s="14">
        <f>AND(vyberHrace&lt;&gt;"",ISNUMBER(SEARCH(vyberHrace,$B659)))</f>
      </c>
      <c r="M659" s="14">
        <f>AND($I659=MID(kododd,1,2),$J659=MID(kododd,3,3))</f>
      </c>
    </row>
    <row r="660">
      <c r="A660" s="95">
        <v>315</v>
      </c>
      <c r="B660" s="93" t="s">
        <v>19877</v>
      </c>
      <c r="C660" s="93" t="s">
        <v>1449</v>
      </c>
      <c r="D660" s="95">
        <v>2166</v>
      </c>
      <c r="E660" s="95">
        <v>2226</v>
      </c>
      <c r="F660" s="95">
        <v>306185</v>
      </c>
      <c r="G660" s="95">
        <v>0</v>
      </c>
      <c r="H660" s="93" t="s">
        <v>8976</v>
      </c>
      <c r="I660" s="93" t="s">
        <v>23890</v>
      </c>
      <c r="J660" s="93" t="s">
        <v>20870</v>
      </c>
      <c r="K660" s="93" t="s">
        <v>19858</v>
      </c>
      <c r="L660" s="14">
        <f>AND(vyberHrace&lt;&gt;"",ISNUMBER(SEARCH(vyberHrace,$B660)))</f>
      </c>
      <c r="M660" s="14">
        <f>AND($I660=MID(kododd,1,2),$J660=MID(kododd,3,3))</f>
      </c>
    </row>
    <row r="661">
      <c r="A661" s="95">
        <v>4200</v>
      </c>
      <c r="B661" s="93" t="s">
        <v>19752</v>
      </c>
      <c r="C661" s="93" t="s">
        <v>1404</v>
      </c>
      <c r="D661" s="95">
        <v>1683</v>
      </c>
      <c r="E661" s="95">
        <v>1825</v>
      </c>
      <c r="F661" s="95">
        <v>320803</v>
      </c>
      <c r="G661" s="95">
        <v>250</v>
      </c>
      <c r="H661" s="93" t="s">
        <v>8976</v>
      </c>
      <c r="I661" s="93" t="s">
        <v>23890</v>
      </c>
      <c r="J661" s="93" t="s">
        <v>20973</v>
      </c>
      <c r="K661" s="93" t="s">
        <v>12775</v>
      </c>
      <c r="L661" s="14">
        <f>AND(vyberHrace&lt;&gt;"",ISNUMBER(SEARCH(vyberHrace,$B661)))</f>
      </c>
      <c r="M661" s="14">
        <f>AND($I661=MID(kododd,1,2),$J661=MID(kododd,3,3))</f>
      </c>
    </row>
    <row r="662">
      <c r="A662" s="95">
        <v>9226</v>
      </c>
      <c r="B662" s="93" t="s">
        <v>18981</v>
      </c>
      <c r="C662" s="93" t="s">
        <v>1460</v>
      </c>
      <c r="D662" s="95">
        <v>1694</v>
      </c>
      <c r="G662" s="95">
        <v>250</v>
      </c>
      <c r="H662" s="93" t="s">
        <v>8976</v>
      </c>
      <c r="I662" s="93" t="s">
        <v>23890</v>
      </c>
      <c r="J662" s="93" t="s">
        <v>20883</v>
      </c>
      <c r="K662" s="93" t="s">
        <v>19883</v>
      </c>
      <c r="L662" s="14">
        <f>AND(vyberHrace&lt;&gt;"",ISNUMBER(SEARCH(vyberHrace,$B662)))</f>
      </c>
      <c r="M662" s="14">
        <f>AND($I662=MID(kododd,1,2),$J662=MID(kododd,3,3))</f>
      </c>
    </row>
    <row r="663">
      <c r="A663" s="95">
        <v>51572</v>
      </c>
      <c r="B663" s="93" t="s">
        <v>3584</v>
      </c>
      <c r="C663" s="93" t="s">
        <v>1439</v>
      </c>
      <c r="D663" s="95">
        <v>1357</v>
      </c>
      <c r="F663" s="95">
        <v>23726270</v>
      </c>
      <c r="G663" s="95">
        <v>0</v>
      </c>
      <c r="H663" s="93" t="s">
        <v>8976</v>
      </c>
      <c r="I663" s="93" t="s">
        <v>23890</v>
      </c>
      <c r="J663" s="93" t="s">
        <v>20934</v>
      </c>
      <c r="K663" s="93" t="s">
        <v>21356</v>
      </c>
      <c r="L663" s="14">
        <f>AND(vyberHrace&lt;&gt;"",ISNUMBER(SEARCH(vyberHrace,$B663)))</f>
      </c>
      <c r="M663" s="14">
        <f>AND($I663=MID(kododd,1,2),$J663=MID(kododd,3,3))</f>
      </c>
    </row>
    <row r="664">
      <c r="A664" s="95">
        <v>48059</v>
      </c>
      <c r="B664" s="93" t="s">
        <v>12840</v>
      </c>
      <c r="C664" s="93" t="s">
        <v>1422</v>
      </c>
      <c r="G664" s="95">
        <v>0</v>
      </c>
      <c r="H664" s="93" t="s">
        <v>8976</v>
      </c>
      <c r="I664" s="93" t="s">
        <v>23890</v>
      </c>
      <c r="J664" s="93" t="s">
        <v>3580</v>
      </c>
      <c r="K664" s="93" t="s">
        <v>6721</v>
      </c>
      <c r="L664" s="14">
        <f>AND(vyberHrace&lt;&gt;"",ISNUMBER(SEARCH(vyberHrace,$B664)))</f>
      </c>
      <c r="M664" s="14">
        <f>AND($I664=MID(kododd,1,2),$J664=MID(kododd,3,3))</f>
      </c>
    </row>
    <row r="665">
      <c r="A665" s="95">
        <v>602</v>
      </c>
      <c r="B665" s="93" t="s">
        <v>19914</v>
      </c>
      <c r="C665" s="93" t="s">
        <v>1441</v>
      </c>
      <c r="D665" s="95">
        <v>2045</v>
      </c>
      <c r="E665" s="95">
        <v>2052</v>
      </c>
      <c r="F665" s="95">
        <v>309036</v>
      </c>
      <c r="G665" s="95">
        <v>250</v>
      </c>
      <c r="H665" s="93" t="s">
        <v>8976</v>
      </c>
      <c r="I665" s="93" t="s">
        <v>23890</v>
      </c>
      <c r="J665" s="93" t="s">
        <v>3580</v>
      </c>
      <c r="K665" s="93" t="s">
        <v>6721</v>
      </c>
      <c r="L665" s="14">
        <f>AND(vyberHrace&lt;&gt;"",ISNUMBER(SEARCH(vyberHrace,$B665)))</f>
      </c>
      <c r="M665" s="14">
        <f>AND($I665=MID(kododd,1,2),$J665=MID(kododd,3,3))</f>
      </c>
    </row>
    <row r="666">
      <c r="A666" s="95">
        <v>49413</v>
      </c>
      <c r="B666" s="93" t="s">
        <v>20264</v>
      </c>
      <c r="C666" s="93" t="s">
        <v>1422</v>
      </c>
      <c r="G666" s="95">
        <v>250</v>
      </c>
      <c r="H666" s="93" t="s">
        <v>8976</v>
      </c>
      <c r="I666" s="93" t="s">
        <v>23890</v>
      </c>
      <c r="J666" s="93" t="s">
        <v>20897</v>
      </c>
      <c r="K666" s="93" t="s">
        <v>9426</v>
      </c>
      <c r="L666" s="14">
        <f>AND(vyberHrace&lt;&gt;"",ISNUMBER(SEARCH(vyberHrace,$B666)))</f>
      </c>
      <c r="M666" s="14">
        <f>AND($I666=MID(kododd,1,2),$J666=MID(kododd,3,3))</f>
      </c>
    </row>
    <row r="667">
      <c r="A667" s="95">
        <v>30912</v>
      </c>
      <c r="B667" s="93" t="s">
        <v>14190</v>
      </c>
      <c r="C667" s="93" t="s">
        <v>1398</v>
      </c>
      <c r="D667" s="95">
        <v>1334</v>
      </c>
      <c r="F667" s="95">
        <v>363936</v>
      </c>
      <c r="G667" s="95">
        <v>0</v>
      </c>
      <c r="H667" s="93" t="s">
        <v>8976</v>
      </c>
      <c r="I667" s="93" t="s">
        <v>23890</v>
      </c>
      <c r="J667" s="93" t="s">
        <v>20931</v>
      </c>
      <c r="K667" s="93" t="s">
        <v>19878</v>
      </c>
      <c r="L667" s="14">
        <f>AND(vyberHrace&lt;&gt;"",ISNUMBER(SEARCH(vyberHrace,$B667)))</f>
      </c>
      <c r="M667" s="14">
        <f>AND($I667=MID(kododd,1,2),$J667=MID(kododd,3,3))</f>
      </c>
    </row>
    <row r="668">
      <c r="A668" s="95">
        <v>59989</v>
      </c>
      <c r="B668" s="93" t="s">
        <v>26471</v>
      </c>
      <c r="C668" s="93" t="s">
        <v>1487</v>
      </c>
      <c r="G668" s="95">
        <v>0</v>
      </c>
      <c r="H668" s="93" t="s">
        <v>8976</v>
      </c>
      <c r="I668" s="93" t="s">
        <v>23890</v>
      </c>
      <c r="J668" s="93" t="s">
        <v>20931</v>
      </c>
      <c r="K668" s="93" t="s">
        <v>19878</v>
      </c>
      <c r="L668" s="14">
        <f>AND(vyberHrace&lt;&gt;"",ISNUMBER(SEARCH(vyberHrace,$B668)))</f>
      </c>
      <c r="M668" s="14">
        <f>AND($I668=MID(kododd,1,2),$J668=MID(kododd,3,3))</f>
      </c>
    </row>
    <row r="669">
      <c r="A669" s="95">
        <v>62555</v>
      </c>
      <c r="B669" s="93" t="s">
        <v>28621</v>
      </c>
      <c r="C669" s="93" t="s">
        <v>1420</v>
      </c>
      <c r="F669" s="95">
        <v>23794992</v>
      </c>
      <c r="G669" s="95">
        <v>250</v>
      </c>
      <c r="H669" s="93" t="s">
        <v>8976</v>
      </c>
      <c r="I669" s="93" t="s">
        <v>23890</v>
      </c>
      <c r="J669" s="93" t="s">
        <v>20897</v>
      </c>
      <c r="K669" s="93" t="s">
        <v>9426</v>
      </c>
      <c r="L669" s="14">
        <f>AND(vyberHrace&lt;&gt;"",ISNUMBER(SEARCH(vyberHrace,$B669)))</f>
      </c>
      <c r="M669" s="14">
        <f>AND($I669=MID(kododd,1,2),$J669=MID(kododd,3,3))</f>
      </c>
    </row>
    <row r="670">
      <c r="A670" s="95">
        <v>51430</v>
      </c>
      <c r="B670" s="93" t="s">
        <v>17466</v>
      </c>
      <c r="C670" s="93" t="s">
        <v>1416</v>
      </c>
      <c r="G670" s="95">
        <v>0</v>
      </c>
      <c r="H670" s="93" t="s">
        <v>8976</v>
      </c>
      <c r="I670" s="93" t="s">
        <v>23890</v>
      </c>
      <c r="J670" s="93" t="s">
        <v>20870</v>
      </c>
      <c r="K670" s="93" t="s">
        <v>19858</v>
      </c>
      <c r="L670" s="14">
        <f>AND(vyberHrace&lt;&gt;"",ISNUMBER(SEARCH(vyberHrace,$B670)))</f>
      </c>
      <c r="M670" s="14">
        <f>AND($I670=MID(kododd,1,2),$J670=MID(kododd,3,3))</f>
      </c>
    </row>
    <row r="671">
      <c r="A671" s="95">
        <v>60163</v>
      </c>
      <c r="B671" s="93" t="s">
        <v>26627</v>
      </c>
      <c r="C671" s="93" t="s">
        <v>3255</v>
      </c>
      <c r="G671" s="95">
        <v>250</v>
      </c>
      <c r="H671" s="93" t="s">
        <v>8976</v>
      </c>
      <c r="I671" s="93" t="s">
        <v>23890</v>
      </c>
      <c r="J671" s="93" t="s">
        <v>20918</v>
      </c>
      <c r="K671" s="93" t="s">
        <v>19880</v>
      </c>
      <c r="L671" s="14">
        <f>AND(vyberHrace&lt;&gt;"",ISNUMBER(SEARCH(vyberHrace,$B671)))</f>
      </c>
      <c r="M671" s="14">
        <f>AND($I671=MID(kododd,1,2),$J671=MID(kododd,3,3))</f>
      </c>
    </row>
    <row r="672">
      <c r="A672" s="95">
        <v>4619</v>
      </c>
      <c r="B672" s="93" t="s">
        <v>20467</v>
      </c>
      <c r="C672" s="93" t="s">
        <v>1428</v>
      </c>
      <c r="D672" s="95">
        <v>1514</v>
      </c>
      <c r="E672" s="95">
        <v>1691</v>
      </c>
      <c r="F672" s="95">
        <v>323853</v>
      </c>
      <c r="G672" s="95">
        <v>250</v>
      </c>
      <c r="H672" s="93" t="s">
        <v>8976</v>
      </c>
      <c r="I672" s="93" t="s">
        <v>23890</v>
      </c>
      <c r="J672" s="93" t="s">
        <v>20858</v>
      </c>
      <c r="K672" s="93" t="s">
        <v>20407</v>
      </c>
      <c r="L672" s="14">
        <f>AND(vyberHrace&lt;&gt;"",ISNUMBER(SEARCH(vyberHrace,$B672)))</f>
      </c>
      <c r="M672" s="14">
        <f>AND($I672=MID(kododd,1,2),$J672=MID(kododd,3,3))</f>
      </c>
    </row>
    <row r="673">
      <c r="A673" s="95">
        <v>4430</v>
      </c>
      <c r="B673" s="93" t="s">
        <v>20455</v>
      </c>
      <c r="C673" s="93" t="s">
        <v>1443</v>
      </c>
      <c r="D673" s="95">
        <v>1353</v>
      </c>
      <c r="E673" s="95">
        <v>1603</v>
      </c>
      <c r="F673" s="95">
        <v>394769</v>
      </c>
      <c r="G673" s="95">
        <v>250</v>
      </c>
      <c r="H673" s="93" t="s">
        <v>8976</v>
      </c>
      <c r="I673" s="93" t="s">
        <v>23890</v>
      </c>
      <c r="J673" s="93" t="s">
        <v>20860</v>
      </c>
      <c r="K673" s="93" t="s">
        <v>12768</v>
      </c>
      <c r="L673" s="14">
        <f>AND(vyberHrace&lt;&gt;"",ISNUMBER(SEARCH(vyberHrace,$B673)))</f>
      </c>
      <c r="M673" s="14">
        <f>AND($I673=MID(kododd,1,2),$J673=MID(kododd,3,3))</f>
      </c>
    </row>
    <row r="674">
      <c r="A674" s="95">
        <v>26383</v>
      </c>
      <c r="B674" s="93" t="s">
        <v>12918</v>
      </c>
      <c r="C674" s="93" t="s">
        <v>1428</v>
      </c>
      <c r="D674" s="95">
        <v>1627</v>
      </c>
      <c r="E674" s="95">
        <v>1831</v>
      </c>
      <c r="F674" s="95">
        <v>397610</v>
      </c>
      <c r="G674" s="95">
        <v>250</v>
      </c>
      <c r="H674" s="93" t="s">
        <v>8976</v>
      </c>
      <c r="I674" s="93" t="s">
        <v>23890</v>
      </c>
      <c r="J674" s="93" t="s">
        <v>20910</v>
      </c>
      <c r="K674" s="93" t="s">
        <v>16315</v>
      </c>
      <c r="L674" s="14">
        <f>AND(vyberHrace&lt;&gt;"",ISNUMBER(SEARCH(vyberHrace,$B674)))</f>
      </c>
      <c r="M674" s="14">
        <f>AND($I674=MID(kododd,1,2),$J674=MID(kododd,3,3))</f>
      </c>
    </row>
    <row r="675">
      <c r="A675" s="95">
        <v>61275</v>
      </c>
      <c r="B675" s="93" t="s">
        <v>27487</v>
      </c>
      <c r="C675" s="93" t="s">
        <v>1450</v>
      </c>
      <c r="G675" s="95">
        <v>250</v>
      </c>
      <c r="H675" s="93" t="s">
        <v>8976</v>
      </c>
      <c r="I675" s="93" t="s">
        <v>23890</v>
      </c>
      <c r="J675" s="93" t="s">
        <v>20927</v>
      </c>
      <c r="K675" s="93" t="s">
        <v>1493</v>
      </c>
      <c r="L675" s="14">
        <f>AND(vyberHrace&lt;&gt;"",ISNUMBER(SEARCH(vyberHrace,$B675)))</f>
      </c>
      <c r="M675" s="14">
        <f>AND($I675=MID(kododd,1,2),$J675=MID(kododd,3,3))</f>
      </c>
    </row>
    <row r="676">
      <c r="A676" s="95">
        <v>42867</v>
      </c>
      <c r="B676" s="93" t="s">
        <v>12877</v>
      </c>
      <c r="C676" s="93" t="s">
        <v>1410</v>
      </c>
      <c r="D676" s="95">
        <v>1250</v>
      </c>
      <c r="F676" s="95">
        <v>23726296</v>
      </c>
      <c r="G676" s="95">
        <v>0</v>
      </c>
      <c r="H676" s="93" t="s">
        <v>8976</v>
      </c>
      <c r="I676" s="93" t="s">
        <v>23890</v>
      </c>
      <c r="J676" s="93" t="s">
        <v>20971</v>
      </c>
      <c r="K676" s="93" t="s">
        <v>16300</v>
      </c>
      <c r="L676" s="14">
        <f>AND(vyberHrace&lt;&gt;"",ISNUMBER(SEARCH(vyberHrace,$B676)))</f>
      </c>
      <c r="M676" s="14">
        <f>AND($I676=MID(kododd,1,2),$J676=MID(kododd,3,3))</f>
      </c>
    </row>
    <row r="677">
      <c r="A677" s="95">
        <v>59931</v>
      </c>
      <c r="B677" s="93" t="s">
        <v>26421</v>
      </c>
      <c r="C677" s="93" t="s">
        <v>1486</v>
      </c>
      <c r="D677" s="95">
        <v>1622</v>
      </c>
      <c r="E677" s="95">
        <v>1654</v>
      </c>
      <c r="F677" s="95">
        <v>23787473</v>
      </c>
      <c r="G677" s="95">
        <v>250</v>
      </c>
      <c r="H677" s="93" t="s">
        <v>8976</v>
      </c>
      <c r="I677" s="93" t="s">
        <v>23890</v>
      </c>
      <c r="J677" s="93" t="s">
        <v>20932</v>
      </c>
      <c r="K677" s="93" t="s">
        <v>9421</v>
      </c>
      <c r="L677" s="14">
        <f>AND(vyberHrace&lt;&gt;"",ISNUMBER(SEARCH(vyberHrace,$B677)))</f>
      </c>
      <c r="M677" s="14">
        <f>AND($I677=MID(kododd,1,2),$J677=MID(kododd,3,3))</f>
      </c>
    </row>
    <row r="678">
      <c r="A678" s="95">
        <v>61322</v>
      </c>
      <c r="B678" s="93" t="s">
        <v>27525</v>
      </c>
      <c r="C678" s="93" t="s">
        <v>1420</v>
      </c>
      <c r="D678" s="95">
        <v>1702</v>
      </c>
      <c r="E678" s="95">
        <v>1724</v>
      </c>
      <c r="F678" s="95">
        <v>23790911</v>
      </c>
      <c r="G678" s="95">
        <v>250</v>
      </c>
      <c r="H678" s="93" t="s">
        <v>8976</v>
      </c>
      <c r="I678" s="93" t="s">
        <v>23890</v>
      </c>
      <c r="J678" s="93" t="s">
        <v>20931</v>
      </c>
      <c r="K678" s="93" t="s">
        <v>19878</v>
      </c>
      <c r="L678" s="14">
        <f>AND(vyberHrace&lt;&gt;"",ISNUMBER(SEARCH(vyberHrace,$B678)))</f>
      </c>
      <c r="M678" s="14">
        <f>AND($I678=MID(kododd,1,2),$J678=MID(kododd,3,3))</f>
      </c>
    </row>
    <row r="679">
      <c r="A679" s="95">
        <v>60053</v>
      </c>
      <c r="B679" s="93" t="s">
        <v>26530</v>
      </c>
      <c r="C679" s="93" t="s">
        <v>1407</v>
      </c>
      <c r="D679" s="95">
        <v>1536</v>
      </c>
      <c r="F679" s="95">
        <v>571000704</v>
      </c>
      <c r="G679" s="95">
        <v>250</v>
      </c>
      <c r="H679" s="93" t="s">
        <v>8976</v>
      </c>
      <c r="I679" s="93" t="s">
        <v>23890</v>
      </c>
      <c r="J679" s="93" t="s">
        <v>20973</v>
      </c>
      <c r="K679" s="93" t="s">
        <v>12775</v>
      </c>
      <c r="L679" s="14">
        <f>AND(vyberHrace&lt;&gt;"",ISNUMBER(SEARCH(vyberHrace,$B679)))</f>
      </c>
      <c r="M679" s="14">
        <f>AND($I679=MID(kododd,1,2),$J679=MID(kododd,3,3))</f>
      </c>
    </row>
    <row r="680">
      <c r="A680" s="95">
        <v>53561</v>
      </c>
      <c r="B680" s="93" t="s">
        <v>17468</v>
      </c>
      <c r="C680" s="93" t="s">
        <v>1402</v>
      </c>
      <c r="G680" s="95">
        <v>0</v>
      </c>
      <c r="H680" s="93" t="s">
        <v>8976</v>
      </c>
      <c r="I680" s="93" t="s">
        <v>23890</v>
      </c>
      <c r="J680" s="93" t="s">
        <v>20870</v>
      </c>
      <c r="K680" s="93" t="s">
        <v>19858</v>
      </c>
      <c r="L680" s="14">
        <f>AND(vyberHrace&lt;&gt;"",ISNUMBER(SEARCH(vyberHrace,$B680)))</f>
      </c>
      <c r="M680" s="14">
        <f>AND($I680=MID(kododd,1,2),$J680=MID(kododd,3,3))</f>
      </c>
    </row>
    <row r="681">
      <c r="A681" s="95">
        <v>53560</v>
      </c>
      <c r="B681" s="93" t="s">
        <v>17469</v>
      </c>
      <c r="C681" s="93" t="s">
        <v>1422</v>
      </c>
      <c r="D681" s="95">
        <v>1243</v>
      </c>
      <c r="E681" s="95">
        <v>1551</v>
      </c>
      <c r="F681" s="95">
        <v>23751517</v>
      </c>
      <c r="G681" s="95">
        <v>250</v>
      </c>
      <c r="H681" s="93" t="s">
        <v>8976</v>
      </c>
      <c r="I681" s="93" t="s">
        <v>23890</v>
      </c>
      <c r="J681" s="93" t="s">
        <v>20870</v>
      </c>
      <c r="K681" s="93" t="s">
        <v>19858</v>
      </c>
      <c r="L681" s="14">
        <f>AND(vyberHrace&lt;&gt;"",ISNUMBER(SEARCH(vyberHrace,$B681)))</f>
      </c>
      <c r="M681" s="14">
        <f>AND($I681=MID(kododd,1,2),$J681=MID(kododd,3,3))</f>
      </c>
    </row>
    <row r="682">
      <c r="A682" s="95">
        <v>36019</v>
      </c>
      <c r="B682" s="93" t="s">
        <v>6552</v>
      </c>
      <c r="C682" s="93" t="s">
        <v>1409</v>
      </c>
      <c r="D682" s="95">
        <v>1785</v>
      </c>
      <c r="E682" s="95">
        <v>1873</v>
      </c>
      <c r="F682" s="95">
        <v>363944</v>
      </c>
      <c r="G682" s="95">
        <v>250</v>
      </c>
      <c r="H682" s="93" t="s">
        <v>8976</v>
      </c>
      <c r="I682" s="93" t="s">
        <v>23890</v>
      </c>
      <c r="J682" s="93" t="s">
        <v>20931</v>
      </c>
      <c r="K682" s="93" t="s">
        <v>19878</v>
      </c>
      <c r="L682" s="14">
        <f>AND(vyberHrace&lt;&gt;"",ISNUMBER(SEARCH(vyberHrace,$B682)))</f>
      </c>
      <c r="M682" s="14">
        <f>AND($I682=MID(kododd,1,2),$J682=MID(kododd,3,3))</f>
      </c>
    </row>
    <row r="683">
      <c r="A683" s="95">
        <v>48629</v>
      </c>
      <c r="B683" s="93" t="s">
        <v>16417</v>
      </c>
      <c r="C683" s="93" t="s">
        <v>1408</v>
      </c>
      <c r="D683" s="95">
        <v>1182</v>
      </c>
      <c r="F683" s="95">
        <v>23749270</v>
      </c>
      <c r="G683" s="95">
        <v>250</v>
      </c>
      <c r="H683" s="93" t="s">
        <v>8976</v>
      </c>
      <c r="I683" s="93" t="s">
        <v>23890</v>
      </c>
      <c r="J683" s="93" t="s">
        <v>20927</v>
      </c>
      <c r="K683" s="93" t="s">
        <v>1493</v>
      </c>
      <c r="L683" s="14">
        <f>AND(vyberHrace&lt;&gt;"",ISNUMBER(SEARCH(vyberHrace,$B683)))</f>
      </c>
      <c r="M683" s="14">
        <f>AND($I683=MID(kododd,1,2),$J683=MID(kododd,3,3))</f>
      </c>
    </row>
    <row r="684">
      <c r="A684" s="95">
        <v>48630</v>
      </c>
      <c r="B684" s="93" t="s">
        <v>16418</v>
      </c>
      <c r="C684" s="93" t="s">
        <v>1410</v>
      </c>
      <c r="G684" s="95">
        <v>0</v>
      </c>
      <c r="H684" s="93" t="s">
        <v>8976</v>
      </c>
      <c r="I684" s="93" t="s">
        <v>23890</v>
      </c>
      <c r="J684" s="93" t="s">
        <v>20860</v>
      </c>
      <c r="K684" s="93" t="s">
        <v>12768</v>
      </c>
      <c r="L684" s="14">
        <f>AND(vyberHrace&lt;&gt;"",ISNUMBER(SEARCH(vyberHrace,$B684)))</f>
      </c>
      <c r="M684" s="14">
        <f>AND($I684=MID(kododd,1,2),$J684=MID(kododd,3,3))</f>
      </c>
    </row>
    <row r="685">
      <c r="A685" s="95">
        <v>53622</v>
      </c>
      <c r="B685" s="93" t="s">
        <v>17470</v>
      </c>
      <c r="C685" s="93" t="s">
        <v>1419</v>
      </c>
      <c r="G685" s="95">
        <v>0</v>
      </c>
      <c r="H685" s="93" t="s">
        <v>8976</v>
      </c>
      <c r="I685" s="93" t="s">
        <v>23890</v>
      </c>
      <c r="J685" s="93" t="s">
        <v>20932</v>
      </c>
      <c r="K685" s="93" t="s">
        <v>9421</v>
      </c>
      <c r="L685" s="14">
        <f>AND(vyberHrace&lt;&gt;"",ISNUMBER(SEARCH(vyberHrace,$B685)))</f>
      </c>
      <c r="M685" s="14">
        <f>AND($I685=MID(kododd,1,2),$J685=MID(kododd,3,3))</f>
      </c>
    </row>
    <row r="686">
      <c r="A686" s="95">
        <v>62989</v>
      </c>
      <c r="B686" s="93" t="s">
        <v>28622</v>
      </c>
      <c r="C686" s="93" t="s">
        <v>1412</v>
      </c>
      <c r="F686" s="95">
        <v>571001875</v>
      </c>
      <c r="G686" s="95">
        <v>250</v>
      </c>
      <c r="H686" s="93" t="s">
        <v>8976</v>
      </c>
      <c r="I686" s="93" t="s">
        <v>23890</v>
      </c>
      <c r="J686" s="93" t="s">
        <v>20870</v>
      </c>
      <c r="K686" s="93" t="s">
        <v>19858</v>
      </c>
      <c r="L686" s="14">
        <f>AND(vyberHrace&lt;&gt;"",ISNUMBER(SEARCH(vyberHrace,$B686)))</f>
      </c>
      <c r="M686" s="14">
        <f>AND($I686=MID(kododd,1,2),$J686=MID(kododd,3,3))</f>
      </c>
    </row>
    <row r="687">
      <c r="A687" s="95">
        <v>61905</v>
      </c>
      <c r="B687" s="93" t="s">
        <v>28117</v>
      </c>
      <c r="C687" s="93" t="s">
        <v>1437</v>
      </c>
      <c r="G687" s="95">
        <v>250</v>
      </c>
      <c r="H687" s="93" t="s">
        <v>8976</v>
      </c>
      <c r="I687" s="93" t="s">
        <v>23890</v>
      </c>
      <c r="J687" s="93" t="s">
        <v>20961</v>
      </c>
      <c r="K687" s="93" t="s">
        <v>20404</v>
      </c>
      <c r="L687" s="14">
        <f>AND(vyberHrace&lt;&gt;"",ISNUMBER(SEARCH(vyberHrace,$B687)))</f>
      </c>
      <c r="M687" s="14">
        <f>AND($I687=MID(kododd,1,2),$J687=MID(kododd,3,3))</f>
      </c>
    </row>
    <row r="688">
      <c r="A688" s="95">
        <v>3329</v>
      </c>
      <c r="B688" s="93" t="s">
        <v>14001</v>
      </c>
      <c r="C688" s="93" t="s">
        <v>1474</v>
      </c>
      <c r="D688" s="95">
        <v>1505</v>
      </c>
      <c r="E688" s="95">
        <v>1645</v>
      </c>
      <c r="F688" s="95">
        <v>380660</v>
      </c>
      <c r="G688" s="95">
        <v>250</v>
      </c>
      <c r="H688" s="93" t="s">
        <v>8976</v>
      </c>
      <c r="I688" s="93" t="s">
        <v>23890</v>
      </c>
      <c r="J688" s="93" t="s">
        <v>20923</v>
      </c>
      <c r="K688" s="93" t="s">
        <v>19860</v>
      </c>
      <c r="L688" s="14">
        <f>AND(vyberHrace&lt;&gt;"",ISNUMBER(SEARCH(vyberHrace,$B688)))</f>
      </c>
      <c r="M688" s="14">
        <f>AND($I688=MID(kododd,1,2),$J688=MID(kododd,3,3))</f>
      </c>
    </row>
    <row r="689">
      <c r="A689" s="95">
        <v>58175</v>
      </c>
      <c r="B689" s="93" t="s">
        <v>24694</v>
      </c>
      <c r="C689" s="93" t="s">
        <v>3255</v>
      </c>
      <c r="F689" s="95">
        <v>23790920</v>
      </c>
      <c r="G689" s="95">
        <v>0</v>
      </c>
      <c r="H689" s="93" t="s">
        <v>8976</v>
      </c>
      <c r="I689" s="93" t="s">
        <v>23890</v>
      </c>
      <c r="J689" s="93" t="s">
        <v>21011</v>
      </c>
      <c r="K689" s="93" t="s">
        <v>1494</v>
      </c>
      <c r="L689" s="14">
        <f>AND(vyberHrace&lt;&gt;"",ISNUMBER(SEARCH(vyberHrace,$B689)))</f>
      </c>
      <c r="M689" s="14">
        <f>AND($I689=MID(kododd,1,2),$J689=MID(kododd,3,3))</f>
      </c>
    </row>
    <row r="690">
      <c r="A690" s="95">
        <v>57898</v>
      </c>
      <c r="B690" s="93" t="s">
        <v>24444</v>
      </c>
      <c r="C690" s="93" t="s">
        <v>1406</v>
      </c>
      <c r="D690" s="95">
        <v>1334</v>
      </c>
      <c r="E690" s="95">
        <v>1544</v>
      </c>
      <c r="F690" s="95">
        <v>23776943</v>
      </c>
      <c r="G690" s="95">
        <v>250</v>
      </c>
      <c r="H690" s="93" t="s">
        <v>8976</v>
      </c>
      <c r="I690" s="93" t="s">
        <v>23890</v>
      </c>
      <c r="J690" s="93" t="s">
        <v>20927</v>
      </c>
      <c r="K690" s="93" t="s">
        <v>1493</v>
      </c>
      <c r="L690" s="14">
        <f>AND(vyberHrace&lt;&gt;"",ISNUMBER(SEARCH(vyberHrace,$B690)))</f>
      </c>
      <c r="M690" s="14">
        <f>AND($I690=MID(kododd,1,2),$J690=MID(kododd,3,3))</f>
      </c>
    </row>
    <row r="691">
      <c r="A691" s="95">
        <v>51527</v>
      </c>
      <c r="B691" s="93" t="s">
        <v>3568</v>
      </c>
      <c r="C691" s="93" t="s">
        <v>1400</v>
      </c>
      <c r="D691" s="95">
        <v>1132</v>
      </c>
      <c r="F691" s="95">
        <v>23735430</v>
      </c>
      <c r="G691" s="95">
        <v>0</v>
      </c>
      <c r="H691" s="93" t="s">
        <v>8976</v>
      </c>
      <c r="I691" s="93" t="s">
        <v>23890</v>
      </c>
      <c r="J691" s="93" t="s">
        <v>20870</v>
      </c>
      <c r="K691" s="93" t="s">
        <v>19858</v>
      </c>
      <c r="L691" s="14">
        <f>AND(vyberHrace&lt;&gt;"",ISNUMBER(SEARCH(vyberHrace,$B691)))</f>
      </c>
      <c r="M691" s="14">
        <f>AND($I691=MID(kododd,1,2),$J691=MID(kododd,3,3))</f>
      </c>
    </row>
    <row r="692">
      <c r="A692" s="95">
        <v>53390</v>
      </c>
      <c r="B692" s="93" t="s">
        <v>17472</v>
      </c>
      <c r="C692" s="93" t="s">
        <v>1450</v>
      </c>
      <c r="G692" s="95">
        <v>0</v>
      </c>
      <c r="H692" s="93" t="s">
        <v>8976</v>
      </c>
      <c r="I692" s="93" t="s">
        <v>23890</v>
      </c>
      <c r="J692" s="93" t="s">
        <v>20870</v>
      </c>
      <c r="K692" s="93" t="s">
        <v>19858</v>
      </c>
      <c r="L692" s="14">
        <f>AND(vyberHrace&lt;&gt;"",ISNUMBER(SEARCH(vyberHrace,$B692)))</f>
      </c>
      <c r="M692" s="14">
        <f>AND($I692=MID(kododd,1,2),$J692=MID(kododd,3,3))</f>
      </c>
    </row>
    <row r="693">
      <c r="A693" s="95">
        <v>53389</v>
      </c>
      <c r="B693" s="93" t="s">
        <v>17473</v>
      </c>
      <c r="C693" s="93" t="s">
        <v>1457</v>
      </c>
      <c r="F693" s="95">
        <v>23752041</v>
      </c>
      <c r="G693" s="95">
        <v>0</v>
      </c>
      <c r="H693" s="93" t="s">
        <v>8976</v>
      </c>
      <c r="I693" s="93" t="s">
        <v>23890</v>
      </c>
      <c r="J693" s="93" t="s">
        <v>20870</v>
      </c>
      <c r="K693" s="93" t="s">
        <v>19858</v>
      </c>
      <c r="L693" s="14">
        <f>AND(vyberHrace&lt;&gt;"",ISNUMBER(SEARCH(vyberHrace,$B693)))</f>
      </c>
      <c r="M693" s="14">
        <f>AND($I693=MID(kododd,1,2),$J693=MID(kododd,3,3))</f>
      </c>
    </row>
    <row r="694">
      <c r="A694" s="95">
        <v>2311</v>
      </c>
      <c r="B694" s="93" t="s">
        <v>14023</v>
      </c>
      <c r="C694" s="93" t="s">
        <v>1465</v>
      </c>
      <c r="D694" s="95">
        <v>2045</v>
      </c>
      <c r="E694" s="95">
        <v>2033</v>
      </c>
      <c r="F694" s="95">
        <v>310581</v>
      </c>
      <c r="G694" s="95">
        <v>250</v>
      </c>
      <c r="H694" s="93" t="s">
        <v>8976</v>
      </c>
      <c r="I694" s="93" t="s">
        <v>23890</v>
      </c>
      <c r="J694" s="93" t="s">
        <v>20895</v>
      </c>
      <c r="K694" s="93" t="s">
        <v>13982</v>
      </c>
      <c r="L694" s="14">
        <f>AND(vyberHrace&lt;&gt;"",ISNUMBER(SEARCH(vyberHrace,$B694)))</f>
      </c>
      <c r="M694" s="14">
        <f>AND($I694=MID(kododd,1,2),$J694=MID(kododd,3,3))</f>
      </c>
    </row>
    <row r="695">
      <c r="A695" s="95">
        <v>62121</v>
      </c>
      <c r="B695" s="93" t="s">
        <v>28317</v>
      </c>
      <c r="C695" s="93" t="s">
        <v>1448</v>
      </c>
      <c r="D695" s="95">
        <v>1420</v>
      </c>
      <c r="E695" s="95">
        <v>1569</v>
      </c>
      <c r="F695" s="95">
        <v>23753137</v>
      </c>
      <c r="G695" s="95">
        <v>250</v>
      </c>
      <c r="H695" s="93" t="s">
        <v>8976</v>
      </c>
      <c r="I695" s="93" t="s">
        <v>23890</v>
      </c>
      <c r="J695" s="93" t="s">
        <v>3580</v>
      </c>
      <c r="K695" s="93" t="s">
        <v>6721</v>
      </c>
      <c r="L695" s="14">
        <f>AND(vyberHrace&lt;&gt;"",ISNUMBER(SEARCH(vyberHrace,$B695)))</f>
      </c>
      <c r="M695" s="14">
        <f>AND($I695=MID(kododd,1,2),$J695=MID(kododd,3,3))</f>
      </c>
    </row>
    <row r="696">
      <c r="A696" s="95">
        <v>62123</v>
      </c>
      <c r="B696" s="93" t="s">
        <v>28319</v>
      </c>
      <c r="C696" s="93" t="s">
        <v>1412</v>
      </c>
      <c r="G696" s="95">
        <v>250</v>
      </c>
      <c r="H696" s="93" t="s">
        <v>8976</v>
      </c>
      <c r="I696" s="93" t="s">
        <v>23890</v>
      </c>
      <c r="J696" s="93" t="s">
        <v>21009</v>
      </c>
      <c r="K696" s="93" t="s">
        <v>15049</v>
      </c>
      <c r="L696" s="14">
        <f>AND(vyberHrace&lt;&gt;"",ISNUMBER(SEARCH(vyberHrace,$B696)))</f>
      </c>
      <c r="M696" s="14">
        <f>AND($I696=MID(kododd,1,2),$J696=MID(kododd,3,3))</f>
      </c>
    </row>
    <row r="697">
      <c r="A697" s="95">
        <v>670</v>
      </c>
      <c r="B697" s="93" t="s">
        <v>19684</v>
      </c>
      <c r="C697" s="93" t="s">
        <v>1470</v>
      </c>
      <c r="D697" s="95">
        <v>1834</v>
      </c>
      <c r="F697" s="95">
        <v>372510</v>
      </c>
      <c r="G697" s="95">
        <v>250</v>
      </c>
      <c r="H697" s="93" t="s">
        <v>8976</v>
      </c>
      <c r="I697" s="93" t="s">
        <v>23890</v>
      </c>
      <c r="J697" s="93" t="s">
        <v>20934</v>
      </c>
      <c r="K697" s="93" t="s">
        <v>21356</v>
      </c>
      <c r="L697" s="14">
        <f>AND(vyberHrace&lt;&gt;"",ISNUMBER(SEARCH(vyberHrace,$B697)))</f>
      </c>
      <c r="M697" s="14">
        <f>AND($I697=MID(kododd,1,2),$J697=MID(kododd,3,3))</f>
      </c>
    </row>
    <row r="698">
      <c r="A698" s="95">
        <v>3492</v>
      </c>
      <c r="B698" s="93" t="s">
        <v>21044</v>
      </c>
      <c r="C698" s="93" t="s">
        <v>1468</v>
      </c>
      <c r="D698" s="95">
        <v>1578</v>
      </c>
      <c r="E698" s="95">
        <v>1715</v>
      </c>
      <c r="F698" s="95">
        <v>364886</v>
      </c>
      <c r="G698" s="95">
        <v>250</v>
      </c>
      <c r="H698" s="93" t="s">
        <v>8976</v>
      </c>
      <c r="I698" s="93" t="s">
        <v>23890</v>
      </c>
      <c r="J698" s="93" t="s">
        <v>20895</v>
      </c>
      <c r="K698" s="93" t="s">
        <v>13982</v>
      </c>
      <c r="L698" s="14">
        <f>AND(vyberHrace&lt;&gt;"",ISNUMBER(SEARCH(vyberHrace,$B698)))</f>
      </c>
      <c r="M698" s="14">
        <f>AND($I698=MID(kododd,1,2),$J698=MID(kododd,3,3))</f>
      </c>
    </row>
    <row r="699">
      <c r="A699" s="95">
        <v>45340</v>
      </c>
      <c r="B699" s="93" t="s">
        <v>10631</v>
      </c>
      <c r="C699" s="93" t="s">
        <v>1419</v>
      </c>
      <c r="D699" s="95">
        <v>1090</v>
      </c>
      <c r="G699" s="95">
        <v>0</v>
      </c>
      <c r="H699" s="93" t="s">
        <v>8976</v>
      </c>
      <c r="I699" s="93" t="s">
        <v>23890</v>
      </c>
      <c r="J699" s="93" t="s">
        <v>20843</v>
      </c>
      <c r="K699" s="93" t="s">
        <v>19862</v>
      </c>
      <c r="L699" s="14">
        <f>AND(vyberHrace&lt;&gt;"",ISNUMBER(SEARCH(vyberHrace,$B699)))</f>
      </c>
      <c r="M699" s="14">
        <f>AND($I699=MID(kododd,1,2),$J699=MID(kododd,3,3))</f>
      </c>
    </row>
    <row r="700">
      <c r="A700" s="95">
        <v>19260</v>
      </c>
      <c r="B700" s="93" t="s">
        <v>13972</v>
      </c>
      <c r="C700" s="93" t="s">
        <v>1464</v>
      </c>
      <c r="G700" s="95">
        <v>0</v>
      </c>
      <c r="H700" s="93" t="s">
        <v>8976</v>
      </c>
      <c r="I700" s="93" t="s">
        <v>23890</v>
      </c>
      <c r="J700" s="93" t="s">
        <v>20870</v>
      </c>
      <c r="K700" s="93" t="s">
        <v>19858</v>
      </c>
      <c r="L700" s="14">
        <f>AND(vyberHrace&lt;&gt;"",ISNUMBER(SEARCH(vyberHrace,$B700)))</f>
      </c>
      <c r="M700" s="14">
        <f>AND($I700=MID(kododd,1,2),$J700=MID(kododd,3,3))</f>
      </c>
    </row>
    <row r="701">
      <c r="A701" s="95">
        <v>15239</v>
      </c>
      <c r="B701" s="93" t="s">
        <v>11700</v>
      </c>
      <c r="C701" s="93" t="s">
        <v>1432</v>
      </c>
      <c r="D701" s="95">
        <v>1349</v>
      </c>
      <c r="F701" s="95">
        <v>332860</v>
      </c>
      <c r="G701" s="95">
        <v>0</v>
      </c>
      <c r="H701" s="93" t="s">
        <v>8976</v>
      </c>
      <c r="I701" s="93" t="s">
        <v>23890</v>
      </c>
      <c r="J701" s="93" t="s">
        <v>20932</v>
      </c>
      <c r="K701" s="93" t="s">
        <v>9421</v>
      </c>
      <c r="L701" s="14">
        <f>AND(vyberHrace&lt;&gt;"",ISNUMBER(SEARCH(vyberHrace,$B701)))</f>
      </c>
      <c r="M701" s="14">
        <f>AND($I701=MID(kododd,1,2),$J701=MID(kododd,3,3))</f>
      </c>
    </row>
    <row r="702">
      <c r="A702" s="95">
        <v>61672</v>
      </c>
      <c r="B702" s="93" t="s">
        <v>27831</v>
      </c>
      <c r="C702" s="93" t="s">
        <v>1441</v>
      </c>
      <c r="F702" s="95">
        <v>23781149</v>
      </c>
      <c r="G702" s="95">
        <v>500</v>
      </c>
      <c r="H702" s="93" t="s">
        <v>8976</v>
      </c>
      <c r="I702" s="93" t="s">
        <v>23890</v>
      </c>
      <c r="J702" s="93" t="s">
        <v>23412</v>
      </c>
      <c r="K702" s="93" t="s">
        <v>21357</v>
      </c>
      <c r="L702" s="14">
        <f>AND(vyberHrace&lt;&gt;"",ISNUMBER(SEARCH(vyberHrace,$B702)))</f>
      </c>
      <c r="M702" s="14">
        <f>AND($I702=MID(kododd,1,2),$J702=MID(kododd,3,3))</f>
      </c>
    </row>
    <row r="703">
      <c r="A703" s="95">
        <v>40178</v>
      </c>
      <c r="B703" s="93" t="s">
        <v>21205</v>
      </c>
      <c r="C703" s="93" t="s">
        <v>1441</v>
      </c>
      <c r="G703" s="95">
        <v>0</v>
      </c>
      <c r="H703" s="93" t="s">
        <v>8976</v>
      </c>
      <c r="I703" s="93" t="s">
        <v>23890</v>
      </c>
      <c r="J703" s="93" t="s">
        <v>20860</v>
      </c>
      <c r="K703" s="93" t="s">
        <v>12768</v>
      </c>
      <c r="L703" s="14">
        <f>AND(vyberHrace&lt;&gt;"",ISNUMBER(SEARCH(vyberHrace,$B703)))</f>
      </c>
      <c r="M703" s="14">
        <f>AND($I703=MID(kododd,1,2),$J703=MID(kododd,3,3))</f>
      </c>
    </row>
    <row r="704">
      <c r="A704" s="95">
        <v>19261</v>
      </c>
      <c r="B704" s="93" t="s">
        <v>13973</v>
      </c>
      <c r="C704" s="93" t="s">
        <v>1436</v>
      </c>
      <c r="G704" s="95">
        <v>0</v>
      </c>
      <c r="H704" s="93" t="s">
        <v>8976</v>
      </c>
      <c r="I704" s="93" t="s">
        <v>23890</v>
      </c>
      <c r="J704" s="93" t="s">
        <v>20870</v>
      </c>
      <c r="K704" s="93" t="s">
        <v>19858</v>
      </c>
      <c r="L704" s="14">
        <f>AND(vyberHrace&lt;&gt;"",ISNUMBER(SEARCH(vyberHrace,$B704)))</f>
      </c>
      <c r="M704" s="14">
        <f>AND($I704=MID(kododd,1,2),$J704=MID(kododd,3,3))</f>
      </c>
    </row>
    <row r="705">
      <c r="A705" s="95">
        <v>36253</v>
      </c>
      <c r="B705" s="93" t="s">
        <v>18713</v>
      </c>
      <c r="C705" s="93" t="s">
        <v>1444</v>
      </c>
      <c r="D705" s="95">
        <v>2305</v>
      </c>
      <c r="E705" s="95">
        <v>2335</v>
      </c>
      <c r="F705" s="95">
        <v>361097</v>
      </c>
      <c r="G705" s="95">
        <v>250</v>
      </c>
      <c r="H705" s="93" t="s">
        <v>8976</v>
      </c>
      <c r="I705" s="93" t="s">
        <v>23890</v>
      </c>
      <c r="J705" s="93" t="s">
        <v>21009</v>
      </c>
      <c r="K705" s="93" t="s">
        <v>15049</v>
      </c>
      <c r="L705" s="14">
        <f>AND(vyberHrace&lt;&gt;"",ISNUMBER(SEARCH(vyberHrace,$B705)))</f>
      </c>
      <c r="M705" s="14">
        <f>AND($I705=MID(kododd,1,2),$J705=MID(kododd,3,3))</f>
      </c>
    </row>
    <row r="706">
      <c r="A706" s="95">
        <v>12525</v>
      </c>
      <c r="B706" s="93" t="s">
        <v>28054</v>
      </c>
      <c r="C706" s="93" t="s">
        <v>1407</v>
      </c>
      <c r="D706" s="95">
        <v>1687</v>
      </c>
      <c r="F706" s="95">
        <v>23761350</v>
      </c>
      <c r="G706" s="95">
        <v>250</v>
      </c>
      <c r="H706" s="93" t="s">
        <v>8976</v>
      </c>
      <c r="I706" s="93" t="s">
        <v>23890</v>
      </c>
      <c r="J706" s="93" t="s">
        <v>21010</v>
      </c>
      <c r="K706" s="93" t="s">
        <v>20402</v>
      </c>
      <c r="L706" s="14">
        <f>AND(vyberHrace&lt;&gt;"",ISNUMBER(SEARCH(vyberHrace,$B706)))</f>
      </c>
      <c r="M706" s="14">
        <f>AND($I706=MID(kododd,1,2),$J706=MID(kododd,3,3))</f>
      </c>
    </row>
    <row r="707">
      <c r="A707" s="95">
        <v>62925</v>
      </c>
      <c r="B707" s="93" t="s">
        <v>28623</v>
      </c>
      <c r="C707" s="93" t="s">
        <v>1488</v>
      </c>
      <c r="G707" s="95">
        <v>250</v>
      </c>
      <c r="H707" s="93" t="s">
        <v>8976</v>
      </c>
      <c r="I707" s="93" t="s">
        <v>23890</v>
      </c>
      <c r="J707" s="93" t="s">
        <v>20936</v>
      </c>
      <c r="K707" s="93" t="s">
        <v>10625</v>
      </c>
      <c r="L707" s="14">
        <f>AND(vyberHrace&lt;&gt;"",ISNUMBER(SEARCH(vyberHrace,$B707)))</f>
      </c>
      <c r="M707" s="14">
        <f>AND($I707=MID(kododd,1,2),$J707=MID(kododd,3,3))</f>
      </c>
    </row>
    <row r="708">
      <c r="A708" s="95">
        <v>63106</v>
      </c>
      <c r="B708" s="93" t="s">
        <v>28624</v>
      </c>
      <c r="C708" s="93" t="s">
        <v>1488</v>
      </c>
      <c r="G708" s="95">
        <v>250</v>
      </c>
      <c r="H708" s="93" t="s">
        <v>8976</v>
      </c>
      <c r="I708" s="93" t="s">
        <v>23890</v>
      </c>
      <c r="J708" s="93" t="s">
        <v>21011</v>
      </c>
      <c r="K708" s="93" t="s">
        <v>1494</v>
      </c>
      <c r="L708" s="14">
        <f>AND(vyberHrace&lt;&gt;"",ISNUMBER(SEARCH(vyberHrace,$B708)))</f>
      </c>
      <c r="M708" s="14">
        <f>AND($I708=MID(kododd,1,2),$J708=MID(kododd,3,3))</f>
      </c>
    </row>
    <row r="709">
      <c r="A709" s="95">
        <v>37359</v>
      </c>
      <c r="B709" s="93" t="s">
        <v>11543</v>
      </c>
      <c r="C709" s="93" t="s">
        <v>1436</v>
      </c>
      <c r="D709" s="95">
        <v>1487</v>
      </c>
      <c r="E709" s="95">
        <v>1711</v>
      </c>
      <c r="F709" s="95">
        <v>359874</v>
      </c>
      <c r="G709" s="95">
        <v>0</v>
      </c>
      <c r="H709" s="93" t="s">
        <v>8976</v>
      </c>
      <c r="I709" s="93" t="s">
        <v>23890</v>
      </c>
      <c r="J709" s="93" t="s">
        <v>20860</v>
      </c>
      <c r="K709" s="93" t="s">
        <v>12768</v>
      </c>
      <c r="L709" s="14">
        <f>AND(vyberHrace&lt;&gt;"",ISNUMBER(SEARCH(vyberHrace,$B709)))</f>
      </c>
      <c r="M709" s="14">
        <f>AND($I709=MID(kododd,1,2),$J709=MID(kododd,3,3))</f>
      </c>
    </row>
    <row r="710">
      <c r="A710" s="95">
        <v>60337</v>
      </c>
      <c r="B710" s="93" t="s">
        <v>26791</v>
      </c>
      <c r="C710" s="93" t="s">
        <v>1450</v>
      </c>
      <c r="G710" s="95">
        <v>250</v>
      </c>
      <c r="H710" s="93" t="s">
        <v>8976</v>
      </c>
      <c r="I710" s="93" t="s">
        <v>23890</v>
      </c>
      <c r="J710" s="93" t="s">
        <v>20843</v>
      </c>
      <c r="K710" s="93" t="s">
        <v>19862</v>
      </c>
      <c r="L710" s="14">
        <f>AND(vyberHrace&lt;&gt;"",ISNUMBER(SEARCH(vyberHrace,$B710)))</f>
      </c>
      <c r="M710" s="14">
        <f>AND($I710=MID(kododd,1,2),$J710=MID(kododd,3,3))</f>
      </c>
    </row>
    <row r="711">
      <c r="A711" s="95">
        <v>3376</v>
      </c>
      <c r="B711" s="93" t="s">
        <v>21187</v>
      </c>
      <c r="C711" s="93" t="s">
        <v>1449</v>
      </c>
      <c r="D711" s="95">
        <v>1758</v>
      </c>
      <c r="E711" s="95">
        <v>1927</v>
      </c>
      <c r="F711" s="95">
        <v>353922</v>
      </c>
      <c r="G711" s="95">
        <v>250</v>
      </c>
      <c r="H711" s="93" t="s">
        <v>8976</v>
      </c>
      <c r="I711" s="93" t="s">
        <v>23890</v>
      </c>
      <c r="J711" s="93" t="s">
        <v>20918</v>
      </c>
      <c r="K711" s="93" t="s">
        <v>19880</v>
      </c>
      <c r="L711" s="14">
        <f>AND(vyberHrace&lt;&gt;"",ISNUMBER(SEARCH(vyberHrace,$B711)))</f>
      </c>
      <c r="M711" s="14">
        <f>AND($I711=MID(kododd,1,2),$J711=MID(kododd,3,3))</f>
      </c>
    </row>
    <row r="712">
      <c r="A712" s="95">
        <v>63373</v>
      </c>
      <c r="B712" s="93" t="s">
        <v>1281</v>
      </c>
      <c r="C712" s="93" t="s">
        <v>1450</v>
      </c>
      <c r="G712" s="95">
        <v>250</v>
      </c>
      <c r="H712" s="93" t="s">
        <v>8976</v>
      </c>
      <c r="I712" s="93" t="s">
        <v>23890</v>
      </c>
      <c r="J712" s="93" t="s">
        <v>21011</v>
      </c>
      <c r="K712" s="93" t="s">
        <v>1494</v>
      </c>
      <c r="L712" s="14">
        <f>AND(vyberHrace&lt;&gt;"",ISNUMBER(SEARCH(vyberHrace,$B712)))</f>
      </c>
      <c r="M712" s="14">
        <f>AND($I712=MID(kododd,1,2),$J712=MID(kododd,3,3))</f>
      </c>
    </row>
    <row r="713">
      <c r="A713" s="95">
        <v>54653</v>
      </c>
      <c r="B713" s="93" t="s">
        <v>13381</v>
      </c>
      <c r="C713" s="93" t="s">
        <v>1420</v>
      </c>
      <c r="D713" s="95">
        <v>1759</v>
      </c>
      <c r="E713" s="95">
        <v>1852</v>
      </c>
      <c r="F713" s="95">
        <v>23751525</v>
      </c>
      <c r="G713" s="95">
        <v>250</v>
      </c>
      <c r="H713" s="93" t="s">
        <v>8976</v>
      </c>
      <c r="I713" s="93" t="s">
        <v>23890</v>
      </c>
      <c r="J713" s="93" t="s">
        <v>20932</v>
      </c>
      <c r="K713" s="93" t="s">
        <v>9421</v>
      </c>
      <c r="L713" s="14">
        <f>AND(vyberHrace&lt;&gt;"",ISNUMBER(SEARCH(vyberHrace,$B713)))</f>
      </c>
      <c r="M713" s="14">
        <f>AND($I713=MID(kododd,1,2),$J713=MID(kododd,3,3))</f>
      </c>
    </row>
    <row r="714">
      <c r="A714" s="95">
        <v>45809</v>
      </c>
      <c r="B714" s="93" t="s">
        <v>24030</v>
      </c>
      <c r="C714" s="93" t="s">
        <v>1410</v>
      </c>
      <c r="F714" s="95">
        <v>23775050</v>
      </c>
      <c r="G714" s="95">
        <v>0</v>
      </c>
      <c r="H714" s="93" t="s">
        <v>8976</v>
      </c>
      <c r="I714" s="93" t="s">
        <v>23890</v>
      </c>
      <c r="J714" s="93" t="s">
        <v>23412</v>
      </c>
      <c r="K714" s="93" t="s">
        <v>21357</v>
      </c>
      <c r="L714" s="14">
        <f>AND(vyberHrace&lt;&gt;"",ISNUMBER(SEARCH(vyberHrace,$B714)))</f>
      </c>
      <c r="M714" s="14">
        <f>AND($I714=MID(kododd,1,2),$J714=MID(kododd,3,3))</f>
      </c>
    </row>
    <row r="715">
      <c r="A715" s="95">
        <v>37593</v>
      </c>
      <c r="B715" s="93" t="s">
        <v>13816</v>
      </c>
      <c r="C715" s="93" t="s">
        <v>1398</v>
      </c>
      <c r="D715" s="95">
        <v>1304</v>
      </c>
      <c r="G715" s="95">
        <v>250</v>
      </c>
      <c r="H715" s="93" t="s">
        <v>8976</v>
      </c>
      <c r="I715" s="93" t="s">
        <v>23890</v>
      </c>
      <c r="J715" s="93" t="s">
        <v>20957</v>
      </c>
      <c r="K715" s="93" t="s">
        <v>13992</v>
      </c>
      <c r="L715" s="14">
        <f>AND(vyberHrace&lt;&gt;"",ISNUMBER(SEARCH(vyberHrace,$B715)))</f>
      </c>
      <c r="M715" s="14">
        <f>AND($I715=MID(kododd,1,2),$J715=MID(kododd,3,3))</f>
      </c>
    </row>
    <row r="716">
      <c r="A716" s="95">
        <v>4749</v>
      </c>
      <c r="B716" s="93" t="s">
        <v>9370</v>
      </c>
      <c r="C716" s="93" t="s">
        <v>1423</v>
      </c>
      <c r="D716" s="95">
        <v>1798</v>
      </c>
      <c r="E716" s="95">
        <v>1865</v>
      </c>
      <c r="F716" s="95">
        <v>364991</v>
      </c>
      <c r="G716" s="95">
        <v>250</v>
      </c>
      <c r="H716" s="93" t="s">
        <v>8976</v>
      </c>
      <c r="I716" s="93" t="s">
        <v>23890</v>
      </c>
      <c r="J716" s="93" t="s">
        <v>20843</v>
      </c>
      <c r="K716" s="93" t="s">
        <v>19862</v>
      </c>
      <c r="L716" s="14">
        <f>AND(vyberHrace&lt;&gt;"",ISNUMBER(SEARCH(vyberHrace,$B716)))</f>
      </c>
      <c r="M716" s="14">
        <f>AND($I716=MID(kododd,1,2),$J716=MID(kododd,3,3))</f>
      </c>
    </row>
    <row r="717">
      <c r="A717" s="95">
        <v>62016</v>
      </c>
      <c r="B717" s="93" t="s">
        <v>28219</v>
      </c>
      <c r="C717" s="93" t="s">
        <v>1424</v>
      </c>
      <c r="G717" s="95">
        <v>250</v>
      </c>
      <c r="H717" s="93" t="s">
        <v>8976</v>
      </c>
      <c r="I717" s="93" t="s">
        <v>23890</v>
      </c>
      <c r="J717" s="93" t="s">
        <v>20927</v>
      </c>
      <c r="K717" s="93" t="s">
        <v>1493</v>
      </c>
      <c r="L717" s="14">
        <f>AND(vyberHrace&lt;&gt;"",ISNUMBER(SEARCH(vyberHrace,$B717)))</f>
      </c>
      <c r="M717" s="14">
        <f>AND($I717=MID(kododd,1,2),$J717=MID(kododd,3,3))</f>
      </c>
    </row>
    <row r="718">
      <c r="A718" s="95">
        <v>57466</v>
      </c>
      <c r="B718" s="93" t="s">
        <v>21639</v>
      </c>
      <c r="C718" s="93" t="s">
        <v>1413</v>
      </c>
      <c r="G718" s="95">
        <v>500</v>
      </c>
      <c r="H718" s="93" t="s">
        <v>8976</v>
      </c>
      <c r="I718" s="93" t="s">
        <v>23890</v>
      </c>
      <c r="J718" s="93" t="s">
        <v>23412</v>
      </c>
      <c r="K718" s="93" t="s">
        <v>21357</v>
      </c>
      <c r="L718" s="14">
        <f>AND(vyberHrace&lt;&gt;"",ISNUMBER(SEARCH(vyberHrace,$B718)))</f>
      </c>
      <c r="M718" s="14">
        <f>AND($I718=MID(kododd,1,2),$J718=MID(kododd,3,3))</f>
      </c>
    </row>
    <row r="719">
      <c r="A719" s="95">
        <v>57465</v>
      </c>
      <c r="B719" s="93" t="s">
        <v>21640</v>
      </c>
      <c r="C719" s="93" t="s">
        <v>1440</v>
      </c>
      <c r="G719" s="95">
        <v>500</v>
      </c>
      <c r="H719" s="93" t="s">
        <v>8976</v>
      </c>
      <c r="I719" s="93" t="s">
        <v>23890</v>
      </c>
      <c r="J719" s="93" t="s">
        <v>23412</v>
      </c>
      <c r="K719" s="93" t="s">
        <v>21357</v>
      </c>
      <c r="L719" s="14">
        <f>AND(vyberHrace&lt;&gt;"",ISNUMBER(SEARCH(vyberHrace,$B719)))</f>
      </c>
      <c r="M719" s="14">
        <f>AND($I719=MID(kododd,1,2),$J719=MID(kododd,3,3))</f>
      </c>
    </row>
    <row r="720">
      <c r="A720" s="95">
        <v>63652</v>
      </c>
      <c r="B720" s="93" t="s">
        <v>29790</v>
      </c>
      <c r="C720" s="93" t="s">
        <v>1448</v>
      </c>
      <c r="G720" s="95">
        <v>250</v>
      </c>
      <c r="H720" s="93" t="s">
        <v>8976</v>
      </c>
      <c r="I720" s="93" t="s">
        <v>23890</v>
      </c>
      <c r="J720" s="93" t="s">
        <v>20931</v>
      </c>
      <c r="K720" s="93" t="s">
        <v>19878</v>
      </c>
      <c r="L720" s="14">
        <f>AND(vyberHrace&lt;&gt;"",ISNUMBER(SEARCH(vyberHrace,$B720)))</f>
      </c>
      <c r="M720" s="14">
        <f>AND($I720=MID(kododd,1,2),$J720=MID(kododd,3,3))</f>
      </c>
    </row>
    <row r="721">
      <c r="A721" s="95">
        <v>60854</v>
      </c>
      <c r="B721" s="93" t="s">
        <v>27239</v>
      </c>
      <c r="C721" s="93" t="s">
        <v>1411</v>
      </c>
      <c r="F721" s="95">
        <v>23788992</v>
      </c>
      <c r="G721" s="95">
        <v>250</v>
      </c>
      <c r="H721" s="93" t="s">
        <v>8976</v>
      </c>
      <c r="I721" s="93" t="s">
        <v>23890</v>
      </c>
      <c r="J721" s="93" t="s">
        <v>20843</v>
      </c>
      <c r="K721" s="93" t="s">
        <v>19862</v>
      </c>
      <c r="L721" s="14">
        <f>AND(vyberHrace&lt;&gt;"",ISNUMBER(SEARCH(vyberHrace,$B721)))</f>
      </c>
      <c r="M721" s="14">
        <f>AND($I721=MID(kododd,1,2),$J721=MID(kododd,3,3))</f>
      </c>
    </row>
    <row r="722">
      <c r="A722" s="95">
        <v>32104</v>
      </c>
      <c r="B722" s="93" t="s">
        <v>19826</v>
      </c>
      <c r="C722" s="93" t="s">
        <v>1404</v>
      </c>
      <c r="D722" s="95">
        <v>1737</v>
      </c>
      <c r="E722" s="95">
        <v>1846</v>
      </c>
      <c r="F722" s="95">
        <v>393207</v>
      </c>
      <c r="G722" s="95">
        <v>250</v>
      </c>
      <c r="H722" s="93" t="s">
        <v>8976</v>
      </c>
      <c r="I722" s="93" t="s">
        <v>23890</v>
      </c>
      <c r="J722" s="93" t="s">
        <v>20932</v>
      </c>
      <c r="K722" s="93" t="s">
        <v>9421</v>
      </c>
      <c r="L722" s="14">
        <f>AND(vyberHrace&lt;&gt;"",ISNUMBER(SEARCH(vyberHrace,$B722)))</f>
      </c>
      <c r="M722" s="14">
        <f>AND($I722=MID(kododd,1,2),$J722=MID(kododd,3,3))</f>
      </c>
    </row>
    <row r="723">
      <c r="A723" s="95">
        <v>60109</v>
      </c>
      <c r="B723" s="93" t="s">
        <v>26582</v>
      </c>
      <c r="C723" s="93" t="s">
        <v>1431</v>
      </c>
      <c r="G723" s="95">
        <v>0</v>
      </c>
      <c r="H723" s="93" t="s">
        <v>8976</v>
      </c>
      <c r="I723" s="93" t="s">
        <v>23890</v>
      </c>
      <c r="J723" s="93" t="s">
        <v>20886</v>
      </c>
      <c r="K723" s="93" t="s">
        <v>25293</v>
      </c>
      <c r="L723" s="14">
        <f>AND(vyberHrace&lt;&gt;"",ISNUMBER(SEARCH(vyberHrace,$B723)))</f>
      </c>
      <c r="M723" s="14">
        <f>AND($I723=MID(kododd,1,2),$J723=MID(kododd,3,3))</f>
      </c>
    </row>
    <row r="724">
      <c r="A724" s="95">
        <v>60108</v>
      </c>
      <c r="B724" s="93" t="s">
        <v>26581</v>
      </c>
      <c r="C724" s="93" t="s">
        <v>1448</v>
      </c>
      <c r="G724" s="95">
        <v>0</v>
      </c>
      <c r="H724" s="93" t="s">
        <v>8976</v>
      </c>
      <c r="I724" s="93" t="s">
        <v>23890</v>
      </c>
      <c r="J724" s="93" t="s">
        <v>20886</v>
      </c>
      <c r="K724" s="93" t="s">
        <v>25293</v>
      </c>
      <c r="L724" s="14">
        <f>AND(vyberHrace&lt;&gt;"",ISNUMBER(SEARCH(vyberHrace,$B724)))</f>
      </c>
      <c r="M724" s="14">
        <f>AND($I724=MID(kododd,1,2),$J724=MID(kododd,3,3))</f>
      </c>
    </row>
    <row r="725">
      <c r="A725" s="95">
        <v>43921</v>
      </c>
      <c r="B725" s="93" t="s">
        <v>15103</v>
      </c>
      <c r="C725" s="93" t="s">
        <v>1400</v>
      </c>
      <c r="D725" s="95">
        <v>2033</v>
      </c>
      <c r="E725" s="95">
        <v>2076</v>
      </c>
      <c r="F725" s="95">
        <v>393860</v>
      </c>
      <c r="G725" s="95">
        <v>250</v>
      </c>
      <c r="H725" s="93" t="s">
        <v>8976</v>
      </c>
      <c r="I725" s="93" t="s">
        <v>23890</v>
      </c>
      <c r="J725" s="93" t="s">
        <v>20843</v>
      </c>
      <c r="K725" s="93" t="s">
        <v>19862</v>
      </c>
      <c r="L725" s="14">
        <f>AND(vyberHrace&lt;&gt;"",ISNUMBER(SEARCH(vyberHrace,$B725)))</f>
      </c>
      <c r="M725" s="14">
        <f>AND($I725=MID(kododd,1,2),$J725=MID(kododd,3,3))</f>
      </c>
    </row>
    <row r="726">
      <c r="A726" s="95">
        <v>51721</v>
      </c>
      <c r="B726" s="93" t="s">
        <v>3585</v>
      </c>
      <c r="C726" s="93" t="s">
        <v>1400</v>
      </c>
      <c r="D726" s="95">
        <v>1601</v>
      </c>
      <c r="E726" s="95">
        <v>1772</v>
      </c>
      <c r="F726" s="95">
        <v>23749415</v>
      </c>
      <c r="G726" s="95">
        <v>250</v>
      </c>
      <c r="H726" s="93" t="s">
        <v>8976</v>
      </c>
      <c r="I726" s="93" t="s">
        <v>23890</v>
      </c>
      <c r="J726" s="93" t="s">
        <v>20913</v>
      </c>
      <c r="K726" s="93" t="s">
        <v>15044</v>
      </c>
      <c r="L726" s="14">
        <f>AND(vyberHrace&lt;&gt;"",ISNUMBER(SEARCH(vyberHrace,$B726)))</f>
      </c>
      <c r="M726" s="14">
        <f>AND($I726=MID(kododd,1,2),$J726=MID(kododd,3,3))</f>
      </c>
    </row>
    <row r="727">
      <c r="A727" s="95">
        <v>29496</v>
      </c>
      <c r="B727" s="93" t="s">
        <v>14064</v>
      </c>
      <c r="C727" s="93" t="s">
        <v>1451</v>
      </c>
      <c r="D727" s="95">
        <v>1522</v>
      </c>
      <c r="E727" s="95">
        <v>1584</v>
      </c>
      <c r="F727" s="95">
        <v>23770910</v>
      </c>
      <c r="G727" s="95">
        <v>250</v>
      </c>
      <c r="H727" s="93" t="s">
        <v>8976</v>
      </c>
      <c r="I727" s="93" t="s">
        <v>23890</v>
      </c>
      <c r="J727" s="93" t="s">
        <v>20918</v>
      </c>
      <c r="K727" s="93" t="s">
        <v>19880</v>
      </c>
      <c r="L727" s="14">
        <f>AND(vyberHrace&lt;&gt;"",ISNUMBER(SEARCH(vyberHrace,$B727)))</f>
      </c>
      <c r="M727" s="14">
        <f>AND($I727=MID(kododd,1,2),$J727=MID(kododd,3,3))</f>
      </c>
    </row>
    <row r="728">
      <c r="A728" s="95">
        <v>9225</v>
      </c>
      <c r="B728" s="93" t="s">
        <v>18980</v>
      </c>
      <c r="C728" s="93" t="s">
        <v>1455</v>
      </c>
      <c r="D728" s="95">
        <v>1853</v>
      </c>
      <c r="E728" s="95">
        <v>1898</v>
      </c>
      <c r="F728" s="95">
        <v>372528</v>
      </c>
      <c r="G728" s="95">
        <v>250</v>
      </c>
      <c r="H728" s="93" t="s">
        <v>8976</v>
      </c>
      <c r="I728" s="93" t="s">
        <v>23890</v>
      </c>
      <c r="J728" s="93" t="s">
        <v>20897</v>
      </c>
      <c r="K728" s="93" t="s">
        <v>9426</v>
      </c>
      <c r="L728" s="14">
        <f>AND(vyberHrace&lt;&gt;"",ISNUMBER(SEARCH(vyberHrace,$B728)))</f>
      </c>
      <c r="M728" s="14">
        <f>AND($I728=MID(kododd,1,2),$J728=MID(kododd,3,3))</f>
      </c>
    </row>
    <row r="729">
      <c r="A729" s="95">
        <v>62927</v>
      </c>
      <c r="B729" s="93" t="s">
        <v>28625</v>
      </c>
      <c r="C729" s="93" t="s">
        <v>1488</v>
      </c>
      <c r="G729" s="95">
        <v>250</v>
      </c>
      <c r="H729" s="93" t="s">
        <v>8976</v>
      </c>
      <c r="I729" s="93" t="s">
        <v>23890</v>
      </c>
      <c r="J729" s="93" t="s">
        <v>20936</v>
      </c>
      <c r="K729" s="93" t="s">
        <v>10625</v>
      </c>
      <c r="L729" s="14">
        <f>AND(vyberHrace&lt;&gt;"",ISNUMBER(SEARCH(vyberHrace,$B729)))</f>
      </c>
      <c r="M729" s="14">
        <f>AND($I729=MID(kododd,1,2),$J729=MID(kododd,3,3))</f>
      </c>
    </row>
    <row r="730">
      <c r="A730" s="95">
        <v>38553</v>
      </c>
      <c r="B730" s="93" t="s">
        <v>11586</v>
      </c>
      <c r="C730" s="93" t="s">
        <v>1399</v>
      </c>
      <c r="D730" s="95">
        <v>1120</v>
      </c>
      <c r="G730" s="95">
        <v>0</v>
      </c>
      <c r="H730" s="93" t="s">
        <v>8976</v>
      </c>
      <c r="I730" s="93" t="s">
        <v>23890</v>
      </c>
      <c r="J730" s="93" t="s">
        <v>20897</v>
      </c>
      <c r="K730" s="93" t="s">
        <v>9426</v>
      </c>
      <c r="L730" s="14">
        <f>AND(vyberHrace&lt;&gt;"",ISNUMBER(SEARCH(vyberHrace,$B730)))</f>
      </c>
      <c r="M730" s="14">
        <f>AND($I730=MID(kododd,1,2),$J730=MID(kododd,3,3))</f>
      </c>
    </row>
    <row r="731">
      <c r="A731" s="95">
        <v>51289</v>
      </c>
      <c r="B731" s="93" t="s">
        <v>5645</v>
      </c>
      <c r="C731" s="93" t="s">
        <v>3255</v>
      </c>
      <c r="D731" s="95">
        <v>1075</v>
      </c>
      <c r="G731" s="95">
        <v>0</v>
      </c>
      <c r="H731" s="93" t="s">
        <v>8976</v>
      </c>
      <c r="I731" s="93" t="s">
        <v>23890</v>
      </c>
      <c r="J731" s="93" t="s">
        <v>20860</v>
      </c>
      <c r="K731" s="93" t="s">
        <v>12768</v>
      </c>
      <c r="L731" s="14">
        <f>AND(vyberHrace&lt;&gt;"",ISNUMBER(SEARCH(vyberHrace,$B731)))</f>
      </c>
      <c r="M731" s="14">
        <f>AND($I731=MID(kododd,1,2),$J731=MID(kododd,3,3))</f>
      </c>
    </row>
    <row r="732">
      <c r="A732" s="95">
        <v>13643</v>
      </c>
      <c r="B732" s="93" t="s">
        <v>11681</v>
      </c>
      <c r="C732" s="93" t="s">
        <v>1430</v>
      </c>
      <c r="D732" s="95">
        <v>1762</v>
      </c>
      <c r="E732" s="95">
        <v>1926</v>
      </c>
      <c r="F732" s="95">
        <v>365009</v>
      </c>
      <c r="G732" s="95">
        <v>0</v>
      </c>
      <c r="H732" s="93" t="s">
        <v>8976</v>
      </c>
      <c r="I732" s="93" t="s">
        <v>23890</v>
      </c>
      <c r="J732" s="93" t="s">
        <v>20874</v>
      </c>
      <c r="K732" s="93" t="s">
        <v>1849</v>
      </c>
      <c r="L732" s="14">
        <f>AND(vyberHrace&lt;&gt;"",ISNUMBER(SEARCH(vyberHrace,$B732)))</f>
      </c>
      <c r="M732" s="14">
        <f>AND($I732=MID(kododd,1,2),$J732=MID(kododd,3,3))</f>
      </c>
    </row>
    <row r="733">
      <c r="A733" s="95">
        <v>53102</v>
      </c>
      <c r="B733" s="93" t="s">
        <v>17480</v>
      </c>
      <c r="C733" s="93" t="s">
        <v>1406</v>
      </c>
      <c r="F733" s="95">
        <v>23791551</v>
      </c>
      <c r="G733" s="95">
        <v>0</v>
      </c>
      <c r="H733" s="93" t="s">
        <v>8976</v>
      </c>
      <c r="I733" s="93" t="s">
        <v>23890</v>
      </c>
      <c r="J733" s="93" t="s">
        <v>20843</v>
      </c>
      <c r="K733" s="93" t="s">
        <v>19862</v>
      </c>
      <c r="L733" s="14">
        <f>AND(vyberHrace&lt;&gt;"",ISNUMBER(SEARCH(vyberHrace,$B733)))</f>
      </c>
      <c r="M733" s="14">
        <f>AND($I733=MID(kododd,1,2),$J733=MID(kododd,3,3))</f>
      </c>
    </row>
    <row r="734">
      <c r="A734" s="95">
        <v>55423</v>
      </c>
      <c r="B734" s="93" t="s">
        <v>21581</v>
      </c>
      <c r="C734" s="93" t="s">
        <v>1408</v>
      </c>
      <c r="D734" s="95">
        <v>1650</v>
      </c>
      <c r="E734" s="95">
        <v>1782</v>
      </c>
      <c r="F734" s="95">
        <v>23759950</v>
      </c>
      <c r="G734" s="95">
        <v>250</v>
      </c>
      <c r="H734" s="93" t="s">
        <v>8976</v>
      </c>
      <c r="I734" s="93" t="s">
        <v>23890</v>
      </c>
      <c r="J734" s="93" t="s">
        <v>20860</v>
      </c>
      <c r="K734" s="93" t="s">
        <v>12768</v>
      </c>
      <c r="L734" s="14">
        <f>AND(vyberHrace&lt;&gt;"",ISNUMBER(SEARCH(vyberHrace,$B734)))</f>
      </c>
      <c r="M734" s="14">
        <f>AND($I734=MID(kododd,1,2),$J734=MID(kododd,3,3))</f>
      </c>
    </row>
    <row r="735">
      <c r="A735" s="95">
        <v>61749</v>
      </c>
      <c r="B735" s="93" t="s">
        <v>27899</v>
      </c>
      <c r="C735" s="93" t="s">
        <v>1450</v>
      </c>
      <c r="F735" s="95">
        <v>23792884</v>
      </c>
      <c r="G735" s="95">
        <v>250</v>
      </c>
      <c r="H735" s="93" t="s">
        <v>8976</v>
      </c>
      <c r="I735" s="93" t="s">
        <v>23890</v>
      </c>
      <c r="J735" s="93" t="s">
        <v>20936</v>
      </c>
      <c r="K735" s="93" t="s">
        <v>10625</v>
      </c>
      <c r="L735" s="14">
        <f>AND(vyberHrace&lt;&gt;"",ISNUMBER(SEARCH(vyberHrace,$B735)))</f>
      </c>
      <c r="M735" s="14">
        <f>AND($I735=MID(kododd,1,2),$J735=MID(kododd,3,3))</f>
      </c>
    </row>
    <row r="736">
      <c r="A736" s="95">
        <v>47797</v>
      </c>
      <c r="B736" s="93" t="s">
        <v>12822</v>
      </c>
      <c r="C736" s="93" t="s">
        <v>3255</v>
      </c>
      <c r="D736" s="95">
        <v>1044</v>
      </c>
      <c r="E736" s="95">
        <v>1506</v>
      </c>
      <c r="F736" s="95">
        <v>23715294</v>
      </c>
      <c r="G736" s="95">
        <v>0</v>
      </c>
      <c r="H736" s="93" t="s">
        <v>8976</v>
      </c>
      <c r="I736" s="93" t="s">
        <v>23890</v>
      </c>
      <c r="J736" s="93" t="s">
        <v>21009</v>
      </c>
      <c r="K736" s="93" t="s">
        <v>15049</v>
      </c>
      <c r="L736" s="14">
        <f>AND(vyberHrace&lt;&gt;"",ISNUMBER(SEARCH(vyberHrace,$B736)))</f>
      </c>
      <c r="M736" s="14">
        <f>AND($I736=MID(kododd,1,2),$J736=MID(kododd,3,3))</f>
      </c>
    </row>
    <row r="737">
      <c r="A737" s="95">
        <v>9627</v>
      </c>
      <c r="B737" s="93" t="s">
        <v>18971</v>
      </c>
      <c r="C737" s="93" t="s">
        <v>1423</v>
      </c>
      <c r="D737" s="95">
        <v>2019</v>
      </c>
      <c r="E737" s="95">
        <v>2020</v>
      </c>
      <c r="F737" s="95">
        <v>319791</v>
      </c>
      <c r="G737" s="95">
        <v>250</v>
      </c>
      <c r="H737" s="93" t="s">
        <v>8976</v>
      </c>
      <c r="I737" s="93" t="s">
        <v>23890</v>
      </c>
      <c r="J737" s="93" t="s">
        <v>20995</v>
      </c>
      <c r="K737" s="93" t="s">
        <v>17824</v>
      </c>
      <c r="L737" s="14">
        <f>AND(vyberHrace&lt;&gt;"",ISNUMBER(SEARCH(vyberHrace,$B737)))</f>
      </c>
      <c r="M737" s="14">
        <f>AND($I737=MID(kododd,1,2),$J737=MID(kododd,3,3))</f>
      </c>
    </row>
    <row r="738">
      <c r="A738" s="95">
        <v>60087</v>
      </c>
      <c r="B738" s="93" t="s">
        <v>26562</v>
      </c>
      <c r="C738" s="93" t="s">
        <v>1402</v>
      </c>
      <c r="D738" s="95">
        <v>1512</v>
      </c>
      <c r="E738" s="95">
        <v>1707</v>
      </c>
      <c r="F738" s="95">
        <v>23761210</v>
      </c>
      <c r="G738" s="95">
        <v>250</v>
      </c>
      <c r="H738" s="93" t="s">
        <v>8976</v>
      </c>
      <c r="I738" s="93" t="s">
        <v>23890</v>
      </c>
      <c r="J738" s="93" t="s">
        <v>20961</v>
      </c>
      <c r="K738" s="93" t="s">
        <v>20404</v>
      </c>
      <c r="L738" s="14">
        <f>AND(vyberHrace&lt;&gt;"",ISNUMBER(SEARCH(vyberHrace,$B738)))</f>
      </c>
      <c r="M738" s="14">
        <f>AND($I738=MID(kododd,1,2),$J738=MID(kododd,3,3))</f>
      </c>
    </row>
    <row r="739">
      <c r="A739" s="95">
        <v>35524</v>
      </c>
      <c r="B739" s="93" t="s">
        <v>4516</v>
      </c>
      <c r="C739" s="93" t="s">
        <v>1404</v>
      </c>
      <c r="D739" s="95">
        <v>2282</v>
      </c>
      <c r="E739" s="95">
        <v>2311</v>
      </c>
      <c r="F739" s="95">
        <v>403938</v>
      </c>
      <c r="G739" s="95">
        <v>250</v>
      </c>
      <c r="H739" s="93" t="s">
        <v>8976</v>
      </c>
      <c r="I739" s="93" t="s">
        <v>23890</v>
      </c>
      <c r="J739" s="93" t="s">
        <v>20858</v>
      </c>
      <c r="K739" s="93" t="s">
        <v>20407</v>
      </c>
      <c r="L739" s="14">
        <f>AND(vyberHrace&lt;&gt;"",ISNUMBER(SEARCH(vyberHrace,$B739)))</f>
      </c>
      <c r="M739" s="14">
        <f>AND($I739=MID(kododd,1,2),$J739=MID(kododd,3,3))</f>
      </c>
    </row>
    <row r="740">
      <c r="A740" s="95">
        <v>57711</v>
      </c>
      <c r="B740" s="93" t="s">
        <v>24278</v>
      </c>
      <c r="C740" s="93" t="s">
        <v>1400</v>
      </c>
      <c r="F740" s="95">
        <v>23768509</v>
      </c>
      <c r="G740" s="95">
        <v>0</v>
      </c>
      <c r="H740" s="93" t="s">
        <v>8976</v>
      </c>
      <c r="I740" s="93" t="s">
        <v>23890</v>
      </c>
      <c r="J740" s="93" t="s">
        <v>20870</v>
      </c>
      <c r="K740" s="93" t="s">
        <v>19858</v>
      </c>
      <c r="L740" s="14">
        <f>AND(vyberHrace&lt;&gt;"",ISNUMBER(SEARCH(vyberHrace,$B740)))</f>
      </c>
      <c r="M740" s="14">
        <f>AND($I740=MID(kododd,1,2),$J740=MID(kododd,3,3))</f>
      </c>
    </row>
    <row r="741">
      <c r="A741" s="95">
        <v>60102</v>
      </c>
      <c r="B741" s="93" t="s">
        <v>26575</v>
      </c>
      <c r="C741" s="93" t="s">
        <v>1410</v>
      </c>
      <c r="F741" s="95">
        <v>23785659</v>
      </c>
      <c r="G741" s="95">
        <v>0</v>
      </c>
      <c r="H741" s="93" t="s">
        <v>8976</v>
      </c>
      <c r="I741" s="93" t="s">
        <v>23890</v>
      </c>
      <c r="J741" s="93" t="s">
        <v>20870</v>
      </c>
      <c r="K741" s="93" t="s">
        <v>19858</v>
      </c>
      <c r="L741" s="14">
        <f>AND(vyberHrace&lt;&gt;"",ISNUMBER(SEARCH(vyberHrace,$B741)))</f>
      </c>
      <c r="M741" s="14">
        <f>AND($I741=MID(kododd,1,2),$J741=MID(kododd,3,3))</f>
      </c>
    </row>
    <row r="742">
      <c r="A742" s="95">
        <v>62124</v>
      </c>
      <c r="B742" s="93" t="s">
        <v>28320</v>
      </c>
      <c r="C742" s="93" t="s">
        <v>1487</v>
      </c>
      <c r="G742" s="95">
        <v>250</v>
      </c>
      <c r="H742" s="93" t="s">
        <v>8976</v>
      </c>
      <c r="I742" s="93" t="s">
        <v>23890</v>
      </c>
      <c r="J742" s="93" t="s">
        <v>21009</v>
      </c>
      <c r="K742" s="93" t="s">
        <v>15049</v>
      </c>
      <c r="L742" s="14">
        <f>AND(vyberHrace&lt;&gt;"",ISNUMBER(SEARCH(vyberHrace,$B742)))</f>
      </c>
      <c r="M742" s="14">
        <f>AND($I742=MID(kododd,1,2),$J742=MID(kododd,3,3))</f>
      </c>
    </row>
    <row r="743">
      <c r="A743" s="95">
        <v>16085</v>
      </c>
      <c r="B743" s="93" t="s">
        <v>11510</v>
      </c>
      <c r="C743" s="93" t="s">
        <v>1466</v>
      </c>
      <c r="D743" s="95">
        <v>1685</v>
      </c>
      <c r="E743" s="95">
        <v>1808</v>
      </c>
      <c r="F743" s="95">
        <v>327077</v>
      </c>
      <c r="G743" s="95">
        <v>250</v>
      </c>
      <c r="H743" s="93" t="s">
        <v>8976</v>
      </c>
      <c r="I743" s="93" t="s">
        <v>23890</v>
      </c>
      <c r="J743" s="93" t="s">
        <v>20995</v>
      </c>
      <c r="K743" s="93" t="s">
        <v>17824</v>
      </c>
      <c r="L743" s="14">
        <f>AND(vyberHrace&lt;&gt;"",ISNUMBER(SEARCH(vyberHrace,$B743)))</f>
      </c>
      <c r="M743" s="14">
        <f>AND($I743=MID(kododd,1,2),$J743=MID(kododd,3,3))</f>
      </c>
    </row>
    <row r="744">
      <c r="A744" s="95">
        <v>44038</v>
      </c>
      <c r="B744" s="93" t="s">
        <v>20487</v>
      </c>
      <c r="C744" s="93" t="s">
        <v>1430</v>
      </c>
      <c r="G744" s="95">
        <v>0</v>
      </c>
      <c r="H744" s="93" t="s">
        <v>8976</v>
      </c>
      <c r="I744" s="93" t="s">
        <v>23890</v>
      </c>
      <c r="J744" s="93" t="s">
        <v>20874</v>
      </c>
      <c r="K744" s="93" t="s">
        <v>1849</v>
      </c>
      <c r="L744" s="14">
        <f>AND(vyberHrace&lt;&gt;"",ISNUMBER(SEARCH(vyberHrace,$B744)))</f>
      </c>
      <c r="M744" s="14">
        <f>AND($I744=MID(kododd,1,2),$J744=MID(kododd,3,3))</f>
      </c>
    </row>
    <row r="745">
      <c r="A745" s="95">
        <v>42197</v>
      </c>
      <c r="B745" s="93" t="s">
        <v>11494</v>
      </c>
      <c r="C745" s="93" t="s">
        <v>1442</v>
      </c>
      <c r="D745" s="95">
        <v>1523</v>
      </c>
      <c r="G745" s="95">
        <v>250</v>
      </c>
      <c r="H745" s="93" t="s">
        <v>8976</v>
      </c>
      <c r="I745" s="93" t="s">
        <v>23890</v>
      </c>
      <c r="J745" s="93" t="s">
        <v>20893</v>
      </c>
      <c r="K745" s="93" t="s">
        <v>11825</v>
      </c>
      <c r="L745" s="14">
        <f>AND(vyberHrace&lt;&gt;"",ISNUMBER(SEARCH(vyberHrace,$B745)))</f>
      </c>
      <c r="M745" s="14">
        <f>AND($I745=MID(kododd,1,2),$J745=MID(kododd,3,3))</f>
      </c>
    </row>
    <row r="746">
      <c r="A746" s="95">
        <v>48887</v>
      </c>
      <c r="B746" s="93" t="s">
        <v>11494</v>
      </c>
      <c r="C746" s="93" t="s">
        <v>1406</v>
      </c>
      <c r="F746" s="95">
        <v>23716932</v>
      </c>
      <c r="G746" s="95">
        <v>0</v>
      </c>
      <c r="H746" s="93" t="s">
        <v>8976</v>
      </c>
      <c r="I746" s="93" t="s">
        <v>23890</v>
      </c>
      <c r="J746" s="93" t="s">
        <v>20893</v>
      </c>
      <c r="K746" s="93" t="s">
        <v>11825</v>
      </c>
      <c r="L746" s="14">
        <f>AND(vyberHrace&lt;&gt;"",ISNUMBER(SEARCH(vyberHrace,$B746)))</f>
      </c>
      <c r="M746" s="14">
        <f>AND($I746=MID(kododd,1,2),$J746=MID(kododd,3,3))</f>
      </c>
    </row>
    <row r="747">
      <c r="A747" s="95">
        <v>40960</v>
      </c>
      <c r="B747" s="93" t="s">
        <v>11814</v>
      </c>
      <c r="C747" s="93" t="s">
        <v>1410</v>
      </c>
      <c r="D747" s="95">
        <v>1166</v>
      </c>
      <c r="F747" s="95">
        <v>393045</v>
      </c>
      <c r="G747" s="95">
        <v>0</v>
      </c>
      <c r="H747" s="93" t="s">
        <v>8976</v>
      </c>
      <c r="I747" s="93" t="s">
        <v>23890</v>
      </c>
      <c r="J747" s="93" t="s">
        <v>20893</v>
      </c>
      <c r="K747" s="93" t="s">
        <v>11825</v>
      </c>
      <c r="L747" s="14">
        <f>AND(vyberHrace&lt;&gt;"",ISNUMBER(SEARCH(vyberHrace,$B747)))</f>
      </c>
      <c r="M747" s="14">
        <f>AND($I747=MID(kododd,1,2),$J747=MID(kododd,3,3))</f>
      </c>
    </row>
    <row r="748">
      <c r="A748" s="95">
        <v>1081</v>
      </c>
      <c r="B748" s="93" t="s">
        <v>13825</v>
      </c>
      <c r="C748" s="93" t="s">
        <v>1430</v>
      </c>
      <c r="D748" s="95">
        <v>2038</v>
      </c>
      <c r="E748" s="95">
        <v>2070</v>
      </c>
      <c r="F748" s="95">
        <v>317438</v>
      </c>
      <c r="G748" s="95">
        <v>250</v>
      </c>
      <c r="H748" s="93" t="s">
        <v>8976</v>
      </c>
      <c r="I748" s="93" t="s">
        <v>23890</v>
      </c>
      <c r="J748" s="93" t="s">
        <v>20897</v>
      </c>
      <c r="K748" s="93" t="s">
        <v>9426</v>
      </c>
      <c r="L748" s="14">
        <f>AND(vyberHrace&lt;&gt;"",ISNUMBER(SEARCH(vyberHrace,$B748)))</f>
      </c>
      <c r="M748" s="14">
        <f>AND($I748=MID(kododd,1,2),$J748=MID(kododd,3,3))</f>
      </c>
    </row>
    <row r="749">
      <c r="A749" s="95">
        <v>4092</v>
      </c>
      <c r="B749" s="93" t="s">
        <v>21193</v>
      </c>
      <c r="C749" s="93" t="s">
        <v>1439</v>
      </c>
      <c r="D749" s="95">
        <v>1926</v>
      </c>
      <c r="F749" s="95">
        <v>387045</v>
      </c>
      <c r="G749" s="95">
        <v>0</v>
      </c>
      <c r="H749" s="93" t="s">
        <v>8976</v>
      </c>
      <c r="I749" s="93" t="s">
        <v>23890</v>
      </c>
      <c r="J749" s="93" t="s">
        <v>20897</v>
      </c>
      <c r="K749" s="93" t="s">
        <v>9426</v>
      </c>
      <c r="L749" s="14">
        <f>AND(vyberHrace&lt;&gt;"",ISNUMBER(SEARCH(vyberHrace,$B749)))</f>
      </c>
      <c r="M749" s="14">
        <f>AND($I749=MID(kododd,1,2),$J749=MID(kododd,3,3))</f>
      </c>
    </row>
    <row r="750">
      <c r="A750" s="95">
        <v>34485</v>
      </c>
      <c r="B750" s="93" t="s">
        <v>12749</v>
      </c>
      <c r="C750" s="93" t="s">
        <v>1447</v>
      </c>
      <c r="D750" s="95">
        <v>1924</v>
      </c>
      <c r="G750" s="95">
        <v>0</v>
      </c>
      <c r="H750" s="93" t="s">
        <v>8976</v>
      </c>
      <c r="I750" s="93" t="s">
        <v>23890</v>
      </c>
      <c r="J750" s="93" t="s">
        <v>20932</v>
      </c>
      <c r="K750" s="93" t="s">
        <v>9421</v>
      </c>
      <c r="L750" s="14">
        <f>AND(vyberHrace&lt;&gt;"",ISNUMBER(SEARCH(vyberHrace,$B750)))</f>
      </c>
      <c r="M750" s="14">
        <f>AND($I750=MID(kododd,1,2),$J750=MID(kododd,3,3))</f>
      </c>
    </row>
    <row r="751">
      <c r="A751" s="95">
        <v>5094</v>
      </c>
      <c r="B751" s="93" t="s">
        <v>10426</v>
      </c>
      <c r="C751" s="93" t="s">
        <v>1437</v>
      </c>
      <c r="D751" s="95">
        <v>1720</v>
      </c>
      <c r="E751" s="95">
        <v>1818</v>
      </c>
      <c r="F751" s="95">
        <v>363022</v>
      </c>
      <c r="G751" s="95">
        <v>250</v>
      </c>
      <c r="H751" s="93" t="s">
        <v>8976</v>
      </c>
      <c r="I751" s="93" t="s">
        <v>23890</v>
      </c>
      <c r="J751" s="93" t="s">
        <v>20897</v>
      </c>
      <c r="K751" s="93" t="s">
        <v>9426</v>
      </c>
      <c r="L751" s="14">
        <f>AND(vyberHrace&lt;&gt;"",ISNUMBER(SEARCH(vyberHrace,$B751)))</f>
      </c>
      <c r="M751" s="14">
        <f>AND($I751=MID(kododd,1,2),$J751=MID(kododd,3,3))</f>
      </c>
    </row>
    <row r="752">
      <c r="A752" s="95">
        <v>48832</v>
      </c>
      <c r="B752" s="93" t="s">
        <v>16433</v>
      </c>
      <c r="C752" s="93" t="s">
        <v>1406</v>
      </c>
      <c r="G752" s="95">
        <v>0</v>
      </c>
      <c r="H752" s="93" t="s">
        <v>8976</v>
      </c>
      <c r="I752" s="93" t="s">
        <v>23890</v>
      </c>
      <c r="J752" s="93" t="s">
        <v>20860</v>
      </c>
      <c r="K752" s="93" t="s">
        <v>12768</v>
      </c>
      <c r="L752" s="14">
        <f>AND(vyberHrace&lt;&gt;"",ISNUMBER(SEARCH(vyberHrace,$B752)))</f>
      </c>
      <c r="M752" s="14">
        <f>AND($I752=MID(kododd,1,2),$J752=MID(kododd,3,3))</f>
      </c>
    </row>
    <row r="753">
      <c r="A753" s="95">
        <v>60093</v>
      </c>
      <c r="B753" s="93" t="s">
        <v>26567</v>
      </c>
      <c r="C753" s="93" t="s">
        <v>1451</v>
      </c>
      <c r="D753" s="95">
        <v>1772</v>
      </c>
      <c r="E753" s="95">
        <v>1783</v>
      </c>
      <c r="F753" s="95">
        <v>23775467</v>
      </c>
      <c r="G753" s="95">
        <v>250</v>
      </c>
      <c r="H753" s="93" t="s">
        <v>8976</v>
      </c>
      <c r="I753" s="93" t="s">
        <v>23890</v>
      </c>
      <c r="J753" s="93" t="s">
        <v>20961</v>
      </c>
      <c r="K753" s="93" t="s">
        <v>20404</v>
      </c>
      <c r="L753" s="14">
        <f>AND(vyberHrace&lt;&gt;"",ISNUMBER(SEARCH(vyberHrace,$B753)))</f>
      </c>
      <c r="M753" s="14">
        <f>AND($I753=MID(kododd,1,2),$J753=MID(kododd,3,3))</f>
      </c>
    </row>
    <row r="754">
      <c r="A754" s="95">
        <v>35487</v>
      </c>
      <c r="B754" s="93" t="s">
        <v>11472</v>
      </c>
      <c r="C754" s="93" t="s">
        <v>1398</v>
      </c>
      <c r="D754" s="95">
        <v>1563</v>
      </c>
      <c r="F754" s="95">
        <v>361488</v>
      </c>
      <c r="G754" s="95">
        <v>0</v>
      </c>
      <c r="H754" s="93" t="s">
        <v>8976</v>
      </c>
      <c r="I754" s="93" t="s">
        <v>23890</v>
      </c>
      <c r="J754" s="93" t="s">
        <v>20918</v>
      </c>
      <c r="K754" s="93" t="s">
        <v>19880</v>
      </c>
      <c r="L754" s="14">
        <f>AND(vyberHrace&lt;&gt;"",ISNUMBER(SEARCH(vyberHrace,$B754)))</f>
      </c>
      <c r="M754" s="14">
        <f>AND($I754=MID(kododd,1,2),$J754=MID(kododd,3,3))</f>
      </c>
    </row>
    <row r="755">
      <c r="A755" s="95">
        <v>52076</v>
      </c>
      <c r="B755" s="93" t="s">
        <v>3719</v>
      </c>
      <c r="C755" s="93" t="s">
        <v>1416</v>
      </c>
      <c r="D755" s="95">
        <v>1118</v>
      </c>
      <c r="E755" s="95">
        <v>1429</v>
      </c>
      <c r="F755" s="95">
        <v>23766140</v>
      </c>
      <c r="G755" s="95">
        <v>0</v>
      </c>
      <c r="H755" s="93" t="s">
        <v>8976</v>
      </c>
      <c r="I755" s="93" t="s">
        <v>23890</v>
      </c>
      <c r="J755" s="93" t="s">
        <v>21011</v>
      </c>
      <c r="K755" s="93" t="s">
        <v>1494</v>
      </c>
      <c r="L755" s="14">
        <f>AND(vyberHrace&lt;&gt;"",ISNUMBER(SEARCH(vyberHrace,$B755)))</f>
      </c>
      <c r="M755" s="14">
        <f>AND($I755=MID(kododd,1,2),$J755=MID(kododd,3,3))</f>
      </c>
    </row>
    <row r="756">
      <c r="A756" s="95">
        <v>49454</v>
      </c>
      <c r="B756" s="93" t="s">
        <v>20268</v>
      </c>
      <c r="C756" s="93" t="s">
        <v>1416</v>
      </c>
      <c r="D756" s="95">
        <v>1230</v>
      </c>
      <c r="F756" s="95">
        <v>23726822</v>
      </c>
      <c r="G756" s="95">
        <v>0</v>
      </c>
      <c r="H756" s="93" t="s">
        <v>8976</v>
      </c>
      <c r="I756" s="93" t="s">
        <v>23890</v>
      </c>
      <c r="J756" s="93" t="s">
        <v>20931</v>
      </c>
      <c r="K756" s="93" t="s">
        <v>19878</v>
      </c>
      <c r="L756" s="14">
        <f>AND(vyberHrace&lt;&gt;"",ISNUMBER(SEARCH(vyberHrace,$B756)))</f>
      </c>
      <c r="M756" s="14">
        <f>AND($I756=MID(kododd,1,2),$J756=MID(kododd,3,3))</f>
      </c>
    </row>
    <row r="757">
      <c r="A757" s="95">
        <v>45383</v>
      </c>
      <c r="B757" s="93" t="s">
        <v>12945</v>
      </c>
      <c r="C757" s="93" t="s">
        <v>1402</v>
      </c>
      <c r="D757" s="95">
        <v>1270</v>
      </c>
      <c r="E757" s="95">
        <v>1626</v>
      </c>
      <c r="F757" s="95">
        <v>23712384</v>
      </c>
      <c r="G757" s="95">
        <v>0</v>
      </c>
      <c r="H757" s="93" t="s">
        <v>8976</v>
      </c>
      <c r="I757" s="93" t="s">
        <v>23890</v>
      </c>
      <c r="J757" s="93" t="s">
        <v>21009</v>
      </c>
      <c r="K757" s="93" t="s">
        <v>15049</v>
      </c>
      <c r="L757" s="14">
        <f>AND(vyberHrace&lt;&gt;"",ISNUMBER(SEARCH(vyberHrace,$B757)))</f>
      </c>
      <c r="M757" s="14">
        <f>AND($I757=MID(kododd,1,2),$J757=MID(kododd,3,3))</f>
      </c>
    </row>
    <row r="758">
      <c r="A758" s="95">
        <v>39974</v>
      </c>
      <c r="B758" s="93" t="s">
        <v>21200</v>
      </c>
      <c r="C758" s="93" t="s">
        <v>1399</v>
      </c>
      <c r="D758" s="95">
        <v>1100</v>
      </c>
      <c r="G758" s="95">
        <v>0</v>
      </c>
      <c r="H758" s="93" t="s">
        <v>8976</v>
      </c>
      <c r="I758" s="93" t="s">
        <v>23890</v>
      </c>
      <c r="J758" s="93" t="s">
        <v>20843</v>
      </c>
      <c r="K758" s="93" t="s">
        <v>19862</v>
      </c>
      <c r="L758" s="14">
        <f>AND(vyberHrace&lt;&gt;"",ISNUMBER(SEARCH(vyberHrace,$B758)))</f>
      </c>
      <c r="M758" s="14">
        <f>AND($I758=MID(kododd,1,2),$J758=MID(kododd,3,3))</f>
      </c>
    </row>
    <row r="759">
      <c r="A759" s="95">
        <v>19262</v>
      </c>
      <c r="B759" s="93" t="s">
        <v>2461</v>
      </c>
      <c r="C759" s="93" t="s">
        <v>1434</v>
      </c>
      <c r="G759" s="95">
        <v>0</v>
      </c>
      <c r="H759" s="93" t="s">
        <v>8976</v>
      </c>
      <c r="I759" s="93" t="s">
        <v>23890</v>
      </c>
      <c r="J759" s="93" t="s">
        <v>20870</v>
      </c>
      <c r="K759" s="93" t="s">
        <v>19858</v>
      </c>
      <c r="L759" s="14">
        <f>AND(vyberHrace&lt;&gt;"",ISNUMBER(SEARCH(vyberHrace,$B759)))</f>
      </c>
      <c r="M759" s="14">
        <f>AND($I759=MID(kododd,1,2),$J759=MID(kododd,3,3))</f>
      </c>
    </row>
    <row r="760">
      <c r="A760" s="95">
        <v>38276</v>
      </c>
      <c r="B760" s="93" t="s">
        <v>11723</v>
      </c>
      <c r="C760" s="93" t="s">
        <v>1421</v>
      </c>
      <c r="G760" s="95">
        <v>0</v>
      </c>
      <c r="H760" s="93" t="s">
        <v>8976</v>
      </c>
      <c r="I760" s="93" t="s">
        <v>23890</v>
      </c>
      <c r="J760" s="93" t="s">
        <v>20992</v>
      </c>
      <c r="K760" s="93" t="s">
        <v>16334</v>
      </c>
      <c r="L760" s="14">
        <f>AND(vyberHrace&lt;&gt;"",ISNUMBER(SEARCH(vyberHrace,$B760)))</f>
      </c>
      <c r="M760" s="14">
        <f>AND($I760=MID(kododd,1,2),$J760=MID(kododd,3,3))</f>
      </c>
    </row>
    <row r="761">
      <c r="A761" s="95">
        <v>49985</v>
      </c>
      <c r="B761" s="93" t="s">
        <v>12652</v>
      </c>
      <c r="C761" s="93" t="s">
        <v>1416</v>
      </c>
      <c r="G761" s="95">
        <v>0</v>
      </c>
      <c r="H761" s="93" t="s">
        <v>8976</v>
      </c>
      <c r="I761" s="93" t="s">
        <v>23890</v>
      </c>
      <c r="J761" s="93" t="s">
        <v>20870</v>
      </c>
      <c r="K761" s="93" t="s">
        <v>19858</v>
      </c>
      <c r="L761" s="14">
        <f>AND(vyberHrace&lt;&gt;"",ISNUMBER(SEARCH(vyberHrace,$B761)))</f>
      </c>
      <c r="M761" s="14">
        <f>AND($I761=MID(kododd,1,2),$J761=MID(kododd,3,3))</f>
      </c>
    </row>
    <row r="762">
      <c r="A762" s="95">
        <v>55413</v>
      </c>
      <c r="B762" s="93" t="s">
        <v>21600</v>
      </c>
      <c r="C762" s="93" t="s">
        <v>1411</v>
      </c>
      <c r="G762" s="95">
        <v>0</v>
      </c>
      <c r="H762" s="93" t="s">
        <v>8976</v>
      </c>
      <c r="I762" s="93" t="s">
        <v>23890</v>
      </c>
      <c r="J762" s="93" t="s">
        <v>21011</v>
      </c>
      <c r="K762" s="93" t="s">
        <v>1494</v>
      </c>
      <c r="L762" s="14">
        <f>AND(vyberHrace&lt;&gt;"",ISNUMBER(SEARCH(vyberHrace,$B762)))</f>
      </c>
      <c r="M762" s="14">
        <f>AND($I762=MID(kododd,1,2),$J762=MID(kododd,3,3))</f>
      </c>
    </row>
    <row r="763">
      <c r="A763" s="95">
        <v>54880</v>
      </c>
      <c r="B763" s="93" t="s">
        <v>17021</v>
      </c>
      <c r="C763" s="93" t="s">
        <v>1412</v>
      </c>
      <c r="G763" s="95">
        <v>0</v>
      </c>
      <c r="H763" s="93" t="s">
        <v>8976</v>
      </c>
      <c r="I763" s="93" t="s">
        <v>23890</v>
      </c>
      <c r="J763" s="93" t="s">
        <v>21011</v>
      </c>
      <c r="K763" s="93" t="s">
        <v>1494</v>
      </c>
      <c r="L763" s="14">
        <f>AND(vyberHrace&lt;&gt;"",ISNUMBER(SEARCH(vyberHrace,$B763)))</f>
      </c>
      <c r="M763" s="14">
        <f>AND($I763=MID(kododd,1,2),$J763=MID(kododd,3,3))</f>
      </c>
    </row>
    <row r="764">
      <c r="A764" s="95">
        <v>4667</v>
      </c>
      <c r="B764" s="93" t="s">
        <v>4496</v>
      </c>
      <c r="C764" s="93" t="s">
        <v>1453</v>
      </c>
      <c r="D764" s="95">
        <v>2052</v>
      </c>
      <c r="E764" s="95">
        <v>2052</v>
      </c>
      <c r="F764" s="95">
        <v>316130</v>
      </c>
      <c r="G764" s="95">
        <v>0</v>
      </c>
      <c r="H764" s="93" t="s">
        <v>8976</v>
      </c>
      <c r="I764" s="93" t="s">
        <v>23890</v>
      </c>
      <c r="J764" s="93" t="s">
        <v>20932</v>
      </c>
      <c r="K764" s="93" t="s">
        <v>9421</v>
      </c>
      <c r="L764" s="14">
        <f>AND(vyberHrace&lt;&gt;"",ISNUMBER(SEARCH(vyberHrace,$B764)))</f>
      </c>
      <c r="M764" s="14">
        <f>AND($I764=MID(kododd,1,2),$J764=MID(kododd,3,3))</f>
      </c>
    </row>
    <row r="765">
      <c r="A765" s="95">
        <v>482</v>
      </c>
      <c r="B765" s="93" t="s">
        <v>19898</v>
      </c>
      <c r="C765" s="93" t="s">
        <v>1413</v>
      </c>
      <c r="D765" s="95">
        <v>2112</v>
      </c>
      <c r="E765" s="95">
        <v>2114</v>
      </c>
      <c r="F765" s="95">
        <v>336610</v>
      </c>
      <c r="G765" s="95">
        <v>0</v>
      </c>
      <c r="H765" s="93" t="s">
        <v>8976</v>
      </c>
      <c r="I765" s="93" t="s">
        <v>23890</v>
      </c>
      <c r="J765" s="93" t="s">
        <v>3580</v>
      </c>
      <c r="K765" s="93" t="s">
        <v>6721</v>
      </c>
      <c r="L765" s="14">
        <f>AND(vyberHrace&lt;&gt;"",ISNUMBER(SEARCH(vyberHrace,$B765)))</f>
      </c>
      <c r="M765" s="14">
        <f>AND($I765=MID(kododd,1,2),$J765=MID(kododd,3,3))</f>
      </c>
    </row>
    <row r="766">
      <c r="A766" s="95">
        <v>59150</v>
      </c>
      <c r="B766" s="93" t="s">
        <v>25586</v>
      </c>
      <c r="C766" s="93" t="s">
        <v>1486</v>
      </c>
      <c r="G766" s="95">
        <v>0</v>
      </c>
      <c r="H766" s="93" t="s">
        <v>8976</v>
      </c>
      <c r="I766" s="93" t="s">
        <v>23890</v>
      </c>
      <c r="J766" s="93" t="s">
        <v>21009</v>
      </c>
      <c r="K766" s="93" t="s">
        <v>15049</v>
      </c>
      <c r="L766" s="14">
        <f>AND(vyberHrace&lt;&gt;"",ISNUMBER(SEARCH(vyberHrace,$B766)))</f>
      </c>
      <c r="M766" s="14">
        <f>AND($I766=MID(kododd,1,2),$J766=MID(kododd,3,3))</f>
      </c>
    </row>
    <row r="767">
      <c r="A767" s="95">
        <v>27964</v>
      </c>
      <c r="B767" s="93" t="s">
        <v>11600</v>
      </c>
      <c r="C767" s="93" t="s">
        <v>1442</v>
      </c>
      <c r="D767" s="95">
        <v>1592</v>
      </c>
      <c r="F767" s="95">
        <v>376140</v>
      </c>
      <c r="G767" s="95">
        <v>250</v>
      </c>
      <c r="H767" s="93" t="s">
        <v>8976</v>
      </c>
      <c r="I767" s="93" t="s">
        <v>23890</v>
      </c>
      <c r="J767" s="93" t="s">
        <v>20918</v>
      </c>
      <c r="K767" s="93" t="s">
        <v>19880</v>
      </c>
      <c r="L767" s="14">
        <f>AND(vyberHrace&lt;&gt;"",ISNUMBER(SEARCH(vyberHrace,$B767)))</f>
      </c>
      <c r="M767" s="14">
        <f>AND($I767=MID(kododd,1,2),$J767=MID(kododd,3,3))</f>
      </c>
    </row>
    <row r="768">
      <c r="A768" s="95">
        <v>60713</v>
      </c>
      <c r="B768" s="93" t="s">
        <v>27125</v>
      </c>
      <c r="C768" s="93" t="s">
        <v>1411</v>
      </c>
      <c r="F768" s="95">
        <v>23789000</v>
      </c>
      <c r="G768" s="95">
        <v>250</v>
      </c>
      <c r="H768" s="93" t="s">
        <v>8976</v>
      </c>
      <c r="I768" s="93" t="s">
        <v>23890</v>
      </c>
      <c r="J768" s="93" t="s">
        <v>20860</v>
      </c>
      <c r="K768" s="93" t="s">
        <v>12768</v>
      </c>
      <c r="L768" s="14">
        <f>AND(vyberHrace&lt;&gt;"",ISNUMBER(SEARCH(vyberHrace,$B768)))</f>
      </c>
      <c r="M768" s="14">
        <f>AND($I768=MID(kododd,1,2),$J768=MID(kododd,3,3))</f>
      </c>
    </row>
    <row r="769">
      <c r="A769" s="95">
        <v>48331</v>
      </c>
      <c r="B769" s="93" t="s">
        <v>16386</v>
      </c>
      <c r="C769" s="93" t="s">
        <v>1463</v>
      </c>
      <c r="D769" s="95">
        <v>1248</v>
      </c>
      <c r="F769" s="95">
        <v>23726563</v>
      </c>
      <c r="G769" s="95">
        <v>0</v>
      </c>
      <c r="H769" s="93" t="s">
        <v>8976</v>
      </c>
      <c r="I769" s="93" t="s">
        <v>23890</v>
      </c>
      <c r="J769" s="93" t="s">
        <v>20973</v>
      </c>
      <c r="K769" s="93" t="s">
        <v>12775</v>
      </c>
      <c r="L769" s="14">
        <f>AND(vyberHrace&lt;&gt;"",ISNUMBER(SEARCH(vyberHrace,$B769)))</f>
      </c>
      <c r="M769" s="14">
        <f>AND($I769=MID(kododd,1,2),$J769=MID(kododd,3,3))</f>
      </c>
    </row>
    <row r="770">
      <c r="A770" s="95">
        <v>39824</v>
      </c>
      <c r="B770" s="93" t="s">
        <v>21195</v>
      </c>
      <c r="C770" s="93" t="s">
        <v>1409</v>
      </c>
      <c r="D770" s="95">
        <v>1283</v>
      </c>
      <c r="E770" s="95">
        <v>1547</v>
      </c>
      <c r="F770" s="95">
        <v>385506</v>
      </c>
      <c r="G770" s="95">
        <v>0</v>
      </c>
      <c r="H770" s="93" t="s">
        <v>8976</v>
      </c>
      <c r="I770" s="93" t="s">
        <v>23890</v>
      </c>
      <c r="J770" s="93" t="s">
        <v>20843</v>
      </c>
      <c r="K770" s="93" t="s">
        <v>19862</v>
      </c>
      <c r="L770" s="14">
        <f>AND(vyberHrace&lt;&gt;"",ISNUMBER(SEARCH(vyberHrace,$B770)))</f>
      </c>
      <c r="M770" s="14">
        <f>AND($I770=MID(kododd,1,2),$J770=MID(kododd,3,3))</f>
      </c>
    </row>
    <row r="771">
      <c r="A771" s="95">
        <v>36626</v>
      </c>
      <c r="B771" s="93" t="s">
        <v>8729</v>
      </c>
      <c r="C771" s="93" t="s">
        <v>1444</v>
      </c>
      <c r="D771" s="95">
        <v>2315</v>
      </c>
      <c r="E771" s="95">
        <v>2297</v>
      </c>
      <c r="F771" s="95">
        <v>360937</v>
      </c>
      <c r="G771" s="95">
        <v>250</v>
      </c>
      <c r="H771" s="93" t="s">
        <v>8976</v>
      </c>
      <c r="I771" s="93" t="s">
        <v>23890</v>
      </c>
      <c r="J771" s="93" t="s">
        <v>21009</v>
      </c>
      <c r="K771" s="93" t="s">
        <v>15049</v>
      </c>
      <c r="L771" s="14">
        <f>AND(vyberHrace&lt;&gt;"",ISNUMBER(SEARCH(vyberHrace,$B771)))</f>
      </c>
      <c r="M771" s="14">
        <f>AND($I771=MID(kododd,1,2),$J771=MID(kododd,3,3))</f>
      </c>
    </row>
    <row r="772">
      <c r="A772" s="95">
        <v>36625</v>
      </c>
      <c r="B772" s="93" t="s">
        <v>17771</v>
      </c>
      <c r="C772" s="93" t="s">
        <v>1444</v>
      </c>
      <c r="D772" s="95">
        <v>2244</v>
      </c>
      <c r="E772" s="95">
        <v>2263</v>
      </c>
      <c r="F772" s="95">
        <v>360945</v>
      </c>
      <c r="G772" s="95">
        <v>250</v>
      </c>
      <c r="H772" s="93" t="s">
        <v>8976</v>
      </c>
      <c r="I772" s="93" t="s">
        <v>23890</v>
      </c>
      <c r="J772" s="93" t="s">
        <v>21009</v>
      </c>
      <c r="K772" s="93" t="s">
        <v>15049</v>
      </c>
      <c r="L772" s="14">
        <f>AND(vyberHrace&lt;&gt;"",ISNUMBER(SEARCH(vyberHrace,$B772)))</f>
      </c>
      <c r="M772" s="14">
        <f>AND($I772=MID(kododd,1,2),$J772=MID(kododd,3,3))</f>
      </c>
    </row>
    <row r="773">
      <c r="A773" s="95">
        <v>56771</v>
      </c>
      <c r="B773" s="93" t="s">
        <v>21388</v>
      </c>
      <c r="C773" s="93" t="s">
        <v>1412</v>
      </c>
      <c r="D773" s="95">
        <v>1356</v>
      </c>
      <c r="E773" s="95">
        <v>1572</v>
      </c>
      <c r="F773" s="95">
        <v>23788895</v>
      </c>
      <c r="G773" s="95">
        <v>250</v>
      </c>
      <c r="H773" s="93" t="s">
        <v>8976</v>
      </c>
      <c r="I773" s="93" t="s">
        <v>23890</v>
      </c>
      <c r="J773" s="93" t="s">
        <v>20843</v>
      </c>
      <c r="K773" s="93" t="s">
        <v>19862</v>
      </c>
      <c r="L773" s="14">
        <f>AND(vyberHrace&lt;&gt;"",ISNUMBER(SEARCH(vyberHrace,$B773)))</f>
      </c>
      <c r="M773" s="14">
        <f>AND($I773=MID(kododd,1,2),$J773=MID(kododd,3,3))</f>
      </c>
    </row>
    <row r="774">
      <c r="A774" s="95">
        <v>59590</v>
      </c>
      <c r="B774" s="93" t="s">
        <v>25983</v>
      </c>
      <c r="C774" s="93" t="s">
        <v>1398</v>
      </c>
      <c r="F774" s="95">
        <v>23777060</v>
      </c>
      <c r="G774" s="95">
        <v>0</v>
      </c>
      <c r="H774" s="93" t="s">
        <v>8976</v>
      </c>
      <c r="I774" s="93" t="s">
        <v>23890</v>
      </c>
      <c r="J774" s="93" t="s">
        <v>20848</v>
      </c>
      <c r="K774" s="93" t="s">
        <v>21377</v>
      </c>
      <c r="L774" s="14">
        <f>AND(vyberHrace&lt;&gt;"",ISNUMBER(SEARCH(vyberHrace,$B774)))</f>
      </c>
      <c r="M774" s="14">
        <f>AND($I774=MID(kododd,1,2),$J774=MID(kododd,3,3))</f>
      </c>
    </row>
    <row r="775">
      <c r="A775" s="95">
        <v>57824</v>
      </c>
      <c r="B775" s="93" t="s">
        <v>22633</v>
      </c>
      <c r="C775" s="93" t="s">
        <v>1411</v>
      </c>
      <c r="D775" s="95">
        <v>1248</v>
      </c>
      <c r="F775" s="95">
        <v>23791390</v>
      </c>
      <c r="G775" s="95">
        <v>250</v>
      </c>
      <c r="H775" s="93" t="s">
        <v>8976</v>
      </c>
      <c r="I775" s="93" t="s">
        <v>23890</v>
      </c>
      <c r="J775" s="93" t="s">
        <v>26214</v>
      </c>
      <c r="K775" s="93" t="s">
        <v>26215</v>
      </c>
      <c r="L775" s="14">
        <f>AND(vyberHrace&lt;&gt;"",ISNUMBER(SEARCH(vyberHrace,$B775)))</f>
      </c>
      <c r="M775" s="14">
        <f>AND($I775=MID(kododd,1,2),$J775=MID(kododd,3,3))</f>
      </c>
    </row>
    <row r="776">
      <c r="A776" s="95">
        <v>45368</v>
      </c>
      <c r="B776" s="93" t="s">
        <v>12940</v>
      </c>
      <c r="C776" s="93" t="s">
        <v>1408</v>
      </c>
      <c r="D776" s="95">
        <v>1935</v>
      </c>
      <c r="E776" s="95">
        <v>1966</v>
      </c>
      <c r="F776" s="95">
        <v>23709073</v>
      </c>
      <c r="G776" s="95">
        <v>250</v>
      </c>
      <c r="H776" s="93" t="s">
        <v>8976</v>
      </c>
      <c r="I776" s="93" t="s">
        <v>23890</v>
      </c>
      <c r="J776" s="93" t="s">
        <v>20932</v>
      </c>
      <c r="K776" s="93" t="s">
        <v>9421</v>
      </c>
      <c r="L776" s="14">
        <f>AND(vyberHrace&lt;&gt;"",ISNUMBER(SEARCH(vyberHrace,$B776)))</f>
      </c>
      <c r="M776" s="14">
        <f>AND($I776=MID(kododd,1,2),$J776=MID(kododd,3,3))</f>
      </c>
    </row>
    <row r="777">
      <c r="A777" s="95">
        <v>10392</v>
      </c>
      <c r="B777" s="93" t="s">
        <v>20140</v>
      </c>
      <c r="C777" s="93" t="s">
        <v>1425</v>
      </c>
      <c r="D777" s="95">
        <v>1775</v>
      </c>
      <c r="E777" s="95">
        <v>1889</v>
      </c>
      <c r="F777" s="95">
        <v>318841</v>
      </c>
      <c r="G777" s="95">
        <v>250</v>
      </c>
      <c r="H777" s="93" t="s">
        <v>8976</v>
      </c>
      <c r="I777" s="93" t="s">
        <v>23890</v>
      </c>
      <c r="J777" s="93" t="s">
        <v>20843</v>
      </c>
      <c r="K777" s="93" t="s">
        <v>19862</v>
      </c>
      <c r="L777" s="14">
        <f>AND(vyberHrace&lt;&gt;"",ISNUMBER(SEARCH(vyberHrace,$B777)))</f>
      </c>
      <c r="M777" s="14">
        <f>AND($I777=MID(kododd,1,2),$J777=MID(kododd,3,3))</f>
      </c>
    </row>
    <row r="778">
      <c r="A778" s="95">
        <v>52588</v>
      </c>
      <c r="B778" s="93" t="s">
        <v>20140</v>
      </c>
      <c r="C778" s="93" t="s">
        <v>1424</v>
      </c>
      <c r="D778" s="95">
        <v>1061</v>
      </c>
      <c r="F778" s="95">
        <v>23751541</v>
      </c>
      <c r="G778" s="95">
        <v>250</v>
      </c>
      <c r="H778" s="93" t="s">
        <v>8976</v>
      </c>
      <c r="I778" s="93" t="s">
        <v>23890</v>
      </c>
      <c r="J778" s="93" t="s">
        <v>20931</v>
      </c>
      <c r="K778" s="93" t="s">
        <v>19878</v>
      </c>
      <c r="L778" s="14">
        <f>AND(vyberHrace&lt;&gt;"",ISNUMBER(SEARCH(vyberHrace,$B778)))</f>
      </c>
      <c r="M778" s="14">
        <f>AND($I778=MID(kododd,1,2),$J778=MID(kododd,3,3))</f>
      </c>
    </row>
    <row r="779">
      <c r="A779" s="95">
        <v>50206</v>
      </c>
      <c r="B779" s="93" t="s">
        <v>2098</v>
      </c>
      <c r="C779" s="93" t="s">
        <v>1412</v>
      </c>
      <c r="D779" s="95">
        <v>1482</v>
      </c>
      <c r="E779" s="95">
        <v>1615</v>
      </c>
      <c r="F779" s="95">
        <v>23734124</v>
      </c>
      <c r="G779" s="95">
        <v>250</v>
      </c>
      <c r="H779" s="93" t="s">
        <v>8976</v>
      </c>
      <c r="I779" s="93" t="s">
        <v>23890</v>
      </c>
      <c r="J779" s="93" t="s">
        <v>20931</v>
      </c>
      <c r="K779" s="93" t="s">
        <v>19878</v>
      </c>
      <c r="L779" s="14">
        <f>AND(vyberHrace&lt;&gt;"",ISNUMBER(SEARCH(vyberHrace,$B779)))</f>
      </c>
      <c r="M779" s="14">
        <f>AND($I779=MID(kododd,1,2),$J779=MID(kododd,3,3))</f>
      </c>
    </row>
    <row r="780">
      <c r="A780" s="95">
        <v>61365</v>
      </c>
      <c r="B780" s="93" t="s">
        <v>27561</v>
      </c>
      <c r="C780" s="93" t="s">
        <v>1424</v>
      </c>
      <c r="F780" s="95">
        <v>23788747</v>
      </c>
      <c r="G780" s="95">
        <v>250</v>
      </c>
      <c r="H780" s="93" t="s">
        <v>8976</v>
      </c>
      <c r="I780" s="93" t="s">
        <v>23890</v>
      </c>
      <c r="J780" s="93" t="s">
        <v>20870</v>
      </c>
      <c r="K780" s="93" t="s">
        <v>19858</v>
      </c>
      <c r="L780" s="14">
        <f>AND(vyberHrace&lt;&gt;"",ISNUMBER(SEARCH(vyberHrace,$B780)))</f>
      </c>
      <c r="M780" s="14">
        <f>AND($I780=MID(kododd,1,2),$J780=MID(kododd,3,3))</f>
      </c>
    </row>
    <row r="781">
      <c r="A781" s="95">
        <v>48831</v>
      </c>
      <c r="B781" s="93" t="s">
        <v>16432</v>
      </c>
      <c r="C781" s="93" t="s">
        <v>1416</v>
      </c>
      <c r="G781" s="95">
        <v>0</v>
      </c>
      <c r="H781" s="93" t="s">
        <v>8976</v>
      </c>
      <c r="I781" s="93" t="s">
        <v>23890</v>
      </c>
      <c r="J781" s="93" t="s">
        <v>20860</v>
      </c>
      <c r="K781" s="93" t="s">
        <v>12768</v>
      </c>
      <c r="L781" s="14">
        <f>AND(vyberHrace&lt;&gt;"",ISNUMBER(SEARCH(vyberHrace,$B781)))</f>
      </c>
      <c r="M781" s="14">
        <f>AND($I781=MID(kododd,1,2),$J781=MID(kododd,3,3))</f>
      </c>
    </row>
    <row r="782">
      <c r="A782" s="95">
        <v>54200</v>
      </c>
      <c r="B782" s="93" t="s">
        <v>2462</v>
      </c>
      <c r="C782" s="93" t="s">
        <v>1402</v>
      </c>
      <c r="G782" s="95">
        <v>0</v>
      </c>
      <c r="H782" s="93" t="s">
        <v>8976</v>
      </c>
      <c r="I782" s="93" t="s">
        <v>23890</v>
      </c>
      <c r="J782" s="93" t="s">
        <v>20870</v>
      </c>
      <c r="K782" s="93" t="s">
        <v>19858</v>
      </c>
      <c r="L782" s="14">
        <f>AND(vyberHrace&lt;&gt;"",ISNUMBER(SEARCH(vyberHrace,$B782)))</f>
      </c>
      <c r="M782" s="14">
        <f>AND($I782=MID(kododd,1,2),$J782=MID(kododd,3,3))</f>
      </c>
    </row>
    <row r="783">
      <c r="A783" s="95">
        <v>52363</v>
      </c>
      <c r="B783" s="93" t="s">
        <v>5050</v>
      </c>
      <c r="C783" s="93" t="s">
        <v>1407</v>
      </c>
      <c r="D783" s="95">
        <v>1292</v>
      </c>
      <c r="F783" s="95">
        <v>23740493</v>
      </c>
      <c r="G783" s="95">
        <v>0</v>
      </c>
      <c r="H783" s="93" t="s">
        <v>8976</v>
      </c>
      <c r="I783" s="93" t="s">
        <v>23890</v>
      </c>
      <c r="J783" s="93" t="s">
        <v>20858</v>
      </c>
      <c r="K783" s="93" t="s">
        <v>20407</v>
      </c>
      <c r="L783" s="14">
        <f>AND(vyberHrace&lt;&gt;"",ISNUMBER(SEARCH(vyberHrace,$B783)))</f>
      </c>
      <c r="M783" s="14">
        <f>AND($I783=MID(kododd,1,2),$J783=MID(kododd,3,3))</f>
      </c>
    </row>
    <row r="784">
      <c r="A784" s="95">
        <v>53611</v>
      </c>
      <c r="B784" s="93" t="s">
        <v>17492</v>
      </c>
      <c r="C784" s="93" t="s">
        <v>1447</v>
      </c>
      <c r="D784" s="95">
        <v>1760</v>
      </c>
      <c r="E784" s="95">
        <v>1836</v>
      </c>
      <c r="F784" s="95">
        <v>23747170</v>
      </c>
      <c r="G784" s="95">
        <v>250</v>
      </c>
      <c r="H784" s="93" t="s">
        <v>8976</v>
      </c>
      <c r="I784" s="93" t="s">
        <v>23890</v>
      </c>
      <c r="J784" s="93" t="s">
        <v>20927</v>
      </c>
      <c r="K784" s="93" t="s">
        <v>1493</v>
      </c>
      <c r="L784" s="14">
        <f>AND(vyberHrace&lt;&gt;"",ISNUMBER(SEARCH(vyberHrace,$B784)))</f>
      </c>
      <c r="M784" s="14">
        <f>AND($I784=MID(kododd,1,2),$J784=MID(kododd,3,3))</f>
      </c>
    </row>
    <row r="785">
      <c r="A785" s="95">
        <v>37047</v>
      </c>
      <c r="B785" s="93" t="s">
        <v>17789</v>
      </c>
      <c r="C785" s="93" t="s">
        <v>1446</v>
      </c>
      <c r="G785" s="95">
        <v>0</v>
      </c>
      <c r="H785" s="93" t="s">
        <v>8976</v>
      </c>
      <c r="I785" s="93" t="s">
        <v>23890</v>
      </c>
      <c r="J785" s="93" t="s">
        <v>20874</v>
      </c>
      <c r="K785" s="93" t="s">
        <v>1849</v>
      </c>
      <c r="L785" s="14">
        <f>AND(vyberHrace&lt;&gt;"",ISNUMBER(SEARCH(vyberHrace,$B785)))</f>
      </c>
      <c r="M785" s="14">
        <f>AND($I785=MID(kododd,1,2),$J785=MID(kododd,3,3))</f>
      </c>
    </row>
    <row r="786">
      <c r="A786" s="95">
        <v>56832</v>
      </c>
      <c r="B786" s="93" t="s">
        <v>21484</v>
      </c>
      <c r="C786" s="93" t="s">
        <v>1486</v>
      </c>
      <c r="G786" s="95">
        <v>0</v>
      </c>
      <c r="H786" s="93" t="s">
        <v>8976</v>
      </c>
      <c r="I786" s="93" t="s">
        <v>23890</v>
      </c>
      <c r="J786" s="93" t="s">
        <v>20858</v>
      </c>
      <c r="K786" s="93" t="s">
        <v>20407</v>
      </c>
      <c r="L786" s="14">
        <f>AND(vyberHrace&lt;&gt;"",ISNUMBER(SEARCH(vyberHrace,$B786)))</f>
      </c>
      <c r="M786" s="14">
        <f>AND($I786=MID(kododd,1,2),$J786=MID(kododd,3,3))</f>
      </c>
    </row>
    <row r="787">
      <c r="A787" s="95">
        <v>51776</v>
      </c>
      <c r="B787" s="93" t="s">
        <v>11018</v>
      </c>
      <c r="C787" s="93" t="s">
        <v>1410</v>
      </c>
      <c r="G787" s="95">
        <v>0</v>
      </c>
      <c r="H787" s="93" t="s">
        <v>8976</v>
      </c>
      <c r="I787" s="93" t="s">
        <v>23890</v>
      </c>
      <c r="J787" s="93" t="s">
        <v>20971</v>
      </c>
      <c r="K787" s="93" t="s">
        <v>16300</v>
      </c>
      <c r="L787" s="14">
        <f>AND(vyberHrace&lt;&gt;"",ISNUMBER(SEARCH(vyberHrace,$B787)))</f>
      </c>
      <c r="M787" s="14">
        <f>AND($I787=MID(kododd,1,2),$J787=MID(kododd,3,3))</f>
      </c>
    </row>
    <row r="788">
      <c r="A788" s="95">
        <v>53809</v>
      </c>
      <c r="B788" s="93" t="s">
        <v>2463</v>
      </c>
      <c r="C788" s="93" t="s">
        <v>1398</v>
      </c>
      <c r="D788" s="95">
        <v>1793</v>
      </c>
      <c r="E788" s="95">
        <v>1870</v>
      </c>
      <c r="F788" s="95">
        <v>23751819</v>
      </c>
      <c r="G788" s="95">
        <v>250</v>
      </c>
      <c r="H788" s="93" t="s">
        <v>8976</v>
      </c>
      <c r="I788" s="93" t="s">
        <v>23890</v>
      </c>
      <c r="J788" s="93" t="s">
        <v>20870</v>
      </c>
      <c r="K788" s="93" t="s">
        <v>19858</v>
      </c>
      <c r="L788" s="14">
        <f>AND(vyberHrace&lt;&gt;"",ISNUMBER(SEARCH(vyberHrace,$B788)))</f>
      </c>
      <c r="M788" s="14">
        <f>AND($I788=MID(kododd,1,2),$J788=MID(kododd,3,3))</f>
      </c>
    </row>
    <row r="789">
      <c r="A789" s="95">
        <v>63759</v>
      </c>
      <c r="B789" s="93" t="s">
        <v>29791</v>
      </c>
      <c r="C789" s="93" t="s">
        <v>1424</v>
      </c>
      <c r="G789" s="95">
        <v>250</v>
      </c>
      <c r="H789" s="93" t="s">
        <v>8976</v>
      </c>
      <c r="I789" s="93" t="s">
        <v>23890</v>
      </c>
      <c r="J789" s="93" t="s">
        <v>20860</v>
      </c>
      <c r="K789" s="93" t="s">
        <v>12768</v>
      </c>
      <c r="L789" s="14">
        <f>AND(vyberHrace&lt;&gt;"",ISNUMBER(SEARCH(vyberHrace,$B789)))</f>
      </c>
      <c r="M789" s="14">
        <f>AND($I789=MID(kododd,1,2),$J789=MID(kododd,3,3))</f>
      </c>
    </row>
    <row r="790">
      <c r="A790" s="95">
        <v>6265</v>
      </c>
      <c r="B790" s="93" t="s">
        <v>11444</v>
      </c>
      <c r="C790" s="93" t="s">
        <v>1418</v>
      </c>
      <c r="D790" s="95">
        <v>1531</v>
      </c>
      <c r="G790" s="95">
        <v>0</v>
      </c>
      <c r="H790" s="93" t="s">
        <v>8976</v>
      </c>
      <c r="I790" s="93" t="s">
        <v>23890</v>
      </c>
      <c r="J790" s="93" t="s">
        <v>20870</v>
      </c>
      <c r="K790" s="93" t="s">
        <v>19858</v>
      </c>
      <c r="L790" s="14">
        <f>AND(vyberHrace&lt;&gt;"",ISNUMBER(SEARCH(vyberHrace,$B790)))</f>
      </c>
      <c r="M790" s="14">
        <f>AND($I790=MID(kododd,1,2),$J790=MID(kododd,3,3))</f>
      </c>
    </row>
    <row r="791">
      <c r="A791" s="95">
        <v>63785</v>
      </c>
      <c r="B791" s="93" t="s">
        <v>11444</v>
      </c>
      <c r="C791" s="93" t="s">
        <v>1488</v>
      </c>
      <c r="G791" s="95">
        <v>250</v>
      </c>
      <c r="H791" s="93" t="s">
        <v>8976</v>
      </c>
      <c r="I791" s="93" t="s">
        <v>23890</v>
      </c>
      <c r="J791" s="93" t="s">
        <v>20870</v>
      </c>
      <c r="K791" s="93" t="s">
        <v>19858</v>
      </c>
      <c r="L791" s="14">
        <f>AND(vyberHrace&lt;&gt;"",ISNUMBER(SEARCH(vyberHrace,$B791)))</f>
      </c>
      <c r="M791" s="14">
        <f>AND($I791=MID(kododd,1,2),$J791=MID(kododd,3,3))</f>
      </c>
    </row>
    <row r="792">
      <c r="A792" s="95">
        <v>4218</v>
      </c>
      <c r="B792" s="93" t="s">
        <v>19754</v>
      </c>
      <c r="C792" s="93" t="s">
        <v>1437</v>
      </c>
      <c r="D792" s="95">
        <v>1904</v>
      </c>
      <c r="F792" s="95">
        <v>339857</v>
      </c>
      <c r="G792" s="95">
        <v>0</v>
      </c>
      <c r="H792" s="93" t="s">
        <v>8976</v>
      </c>
      <c r="I792" s="93" t="s">
        <v>23890</v>
      </c>
      <c r="J792" s="93" t="s">
        <v>20932</v>
      </c>
      <c r="K792" s="93" t="s">
        <v>9421</v>
      </c>
      <c r="L792" s="14">
        <f>AND(vyberHrace&lt;&gt;"",ISNUMBER(SEARCH(vyberHrace,$B792)))</f>
      </c>
      <c r="M792" s="14">
        <f>AND($I792=MID(kododd,1,2),$J792=MID(kododd,3,3))</f>
      </c>
    </row>
    <row r="793">
      <c r="A793" s="95">
        <v>13414</v>
      </c>
      <c r="B793" s="93" t="s">
        <v>11668</v>
      </c>
      <c r="C793" s="93" t="s">
        <v>1457</v>
      </c>
      <c r="D793" s="95">
        <v>2120</v>
      </c>
      <c r="E793" s="95">
        <v>2119</v>
      </c>
      <c r="F793" s="95">
        <v>331740</v>
      </c>
      <c r="G793" s="95">
        <v>0</v>
      </c>
      <c r="H793" s="93" t="s">
        <v>8976</v>
      </c>
      <c r="I793" s="93" t="s">
        <v>23890</v>
      </c>
      <c r="J793" s="93" t="s">
        <v>20897</v>
      </c>
      <c r="K793" s="93" t="s">
        <v>9426</v>
      </c>
      <c r="L793" s="14">
        <f>AND(vyberHrace&lt;&gt;"",ISNUMBER(SEARCH(vyberHrace,$B793)))</f>
      </c>
      <c r="M793" s="14">
        <f>AND($I793=MID(kododd,1,2),$J793=MID(kododd,3,3))</f>
      </c>
    </row>
    <row r="794">
      <c r="A794" s="95">
        <v>14272</v>
      </c>
      <c r="B794" s="93" t="s">
        <v>11668</v>
      </c>
      <c r="C794" s="93" t="s">
        <v>1459</v>
      </c>
      <c r="D794" s="95">
        <v>1743</v>
      </c>
      <c r="E794" s="95">
        <v>1891</v>
      </c>
      <c r="F794" s="95">
        <v>323861</v>
      </c>
      <c r="G794" s="95">
        <v>0</v>
      </c>
      <c r="H794" s="93" t="s">
        <v>8976</v>
      </c>
      <c r="I794" s="93" t="s">
        <v>23890</v>
      </c>
      <c r="J794" s="93" t="s">
        <v>20897</v>
      </c>
      <c r="K794" s="93" t="s">
        <v>9426</v>
      </c>
      <c r="L794" s="14">
        <f>AND(vyberHrace&lt;&gt;"",ISNUMBER(SEARCH(vyberHrace,$B794)))</f>
      </c>
      <c r="M794" s="14">
        <f>AND($I794=MID(kododd,1,2),$J794=MID(kododd,3,3))</f>
      </c>
    </row>
    <row r="795">
      <c r="A795" s="95">
        <v>34853</v>
      </c>
      <c r="B795" s="93" t="s">
        <v>11040</v>
      </c>
      <c r="C795" s="93" t="s">
        <v>1444</v>
      </c>
      <c r="D795" s="95">
        <v>2293</v>
      </c>
      <c r="E795" s="95">
        <v>2331</v>
      </c>
      <c r="F795" s="95">
        <v>367095</v>
      </c>
      <c r="G795" s="95">
        <v>250</v>
      </c>
      <c r="H795" s="93" t="s">
        <v>8976</v>
      </c>
      <c r="I795" s="93" t="s">
        <v>23890</v>
      </c>
      <c r="J795" s="93" t="s">
        <v>20932</v>
      </c>
      <c r="K795" s="93" t="s">
        <v>9421</v>
      </c>
      <c r="L795" s="14">
        <f>AND(vyberHrace&lt;&gt;"",ISNUMBER(SEARCH(vyberHrace,$B795)))</f>
      </c>
      <c r="M795" s="14">
        <f>AND($I795=MID(kododd,1,2),$J795=MID(kododd,3,3))</f>
      </c>
    </row>
    <row r="796">
      <c r="A796" s="95">
        <v>57251</v>
      </c>
      <c r="B796" s="93" t="s">
        <v>11050</v>
      </c>
      <c r="C796" s="93" t="s">
        <v>1399</v>
      </c>
      <c r="G796" s="95">
        <v>0</v>
      </c>
      <c r="H796" s="93" t="s">
        <v>8976</v>
      </c>
      <c r="I796" s="93" t="s">
        <v>23890</v>
      </c>
      <c r="J796" s="93" t="s">
        <v>20870</v>
      </c>
      <c r="K796" s="93" t="s">
        <v>19858</v>
      </c>
      <c r="L796" s="14">
        <f>AND(vyberHrace&lt;&gt;"",ISNUMBER(SEARCH(vyberHrace,$B796)))</f>
      </c>
      <c r="M796" s="14">
        <f>AND($I796=MID(kododd,1,2),$J796=MID(kododd,3,3))</f>
      </c>
    </row>
    <row r="797">
      <c r="A797" s="95">
        <v>62048</v>
      </c>
      <c r="B797" s="93" t="s">
        <v>28250</v>
      </c>
      <c r="C797" s="93" t="s">
        <v>1486</v>
      </c>
      <c r="F797" s="95">
        <v>23798114</v>
      </c>
      <c r="G797" s="95">
        <v>250</v>
      </c>
      <c r="H797" s="93" t="s">
        <v>8976</v>
      </c>
      <c r="I797" s="93" t="s">
        <v>23890</v>
      </c>
      <c r="J797" s="93" t="s">
        <v>20870</v>
      </c>
      <c r="K797" s="93" t="s">
        <v>19858</v>
      </c>
      <c r="L797" s="14">
        <f>AND(vyberHrace&lt;&gt;"",ISNUMBER(SEARCH(vyberHrace,$B797)))</f>
      </c>
      <c r="M797" s="14">
        <f>AND($I797=MID(kododd,1,2),$J797=MID(kododd,3,3))</f>
      </c>
    </row>
    <row r="798">
      <c r="A798" s="95">
        <v>51049</v>
      </c>
      <c r="B798" s="93" t="s">
        <v>2107</v>
      </c>
      <c r="C798" s="93" t="s">
        <v>1416</v>
      </c>
      <c r="G798" s="95">
        <v>0</v>
      </c>
      <c r="H798" s="93" t="s">
        <v>8976</v>
      </c>
      <c r="I798" s="93" t="s">
        <v>23890</v>
      </c>
      <c r="J798" s="93" t="s">
        <v>20932</v>
      </c>
      <c r="K798" s="93" t="s">
        <v>9421</v>
      </c>
      <c r="L798" s="14">
        <f>AND(vyberHrace&lt;&gt;"",ISNUMBER(SEARCH(vyberHrace,$B798)))</f>
      </c>
      <c r="M798" s="14">
        <f>AND($I798=MID(kododd,1,2),$J798=MID(kododd,3,3))</f>
      </c>
    </row>
    <row r="799">
      <c r="A799" s="95">
        <v>55954</v>
      </c>
      <c r="B799" s="93" t="s">
        <v>21427</v>
      </c>
      <c r="C799" s="93" t="s">
        <v>1416</v>
      </c>
      <c r="F799" s="95">
        <v>23761105</v>
      </c>
      <c r="G799" s="95">
        <v>250</v>
      </c>
      <c r="H799" s="93" t="s">
        <v>8976</v>
      </c>
      <c r="I799" s="93" t="s">
        <v>23890</v>
      </c>
      <c r="J799" s="93" t="s">
        <v>20870</v>
      </c>
      <c r="K799" s="93" t="s">
        <v>19858</v>
      </c>
      <c r="L799" s="14">
        <f>AND(vyberHrace&lt;&gt;"",ISNUMBER(SEARCH(vyberHrace,$B799)))</f>
      </c>
      <c r="M799" s="14">
        <f>AND($I799=MID(kododd,1,2),$J799=MID(kododd,3,3))</f>
      </c>
    </row>
    <row r="800">
      <c r="A800" s="95">
        <v>57220</v>
      </c>
      <c r="B800" s="93" t="s">
        <v>21625</v>
      </c>
      <c r="C800" s="93" t="s">
        <v>1409</v>
      </c>
      <c r="G800" s="95">
        <v>0</v>
      </c>
      <c r="H800" s="93" t="s">
        <v>8976</v>
      </c>
      <c r="I800" s="93" t="s">
        <v>23890</v>
      </c>
      <c r="J800" s="93" t="s">
        <v>20848</v>
      </c>
      <c r="K800" s="93" t="s">
        <v>21377</v>
      </c>
      <c r="L800" s="14">
        <f>AND(vyberHrace&lt;&gt;"",ISNUMBER(SEARCH(vyberHrace,$B800)))</f>
      </c>
      <c r="M800" s="14">
        <f>AND($I800=MID(kododd,1,2),$J800=MID(kododd,3,3))</f>
      </c>
    </row>
    <row r="801">
      <c r="A801" s="95">
        <v>19287</v>
      </c>
      <c r="B801" s="93" t="s">
        <v>17388</v>
      </c>
      <c r="C801" s="93" t="s">
        <v>1460</v>
      </c>
      <c r="G801" s="95">
        <v>0</v>
      </c>
      <c r="H801" s="93" t="s">
        <v>8976</v>
      </c>
      <c r="I801" s="93" t="s">
        <v>23890</v>
      </c>
      <c r="J801" s="93" t="s">
        <v>20934</v>
      </c>
      <c r="K801" s="93" t="s">
        <v>21356</v>
      </c>
      <c r="L801" s="14">
        <f>AND(vyberHrace&lt;&gt;"",ISNUMBER(SEARCH(vyberHrace,$B801)))</f>
      </c>
      <c r="M801" s="14">
        <f>AND($I801=MID(kododd,1,2),$J801=MID(kododd,3,3))</f>
      </c>
    </row>
    <row r="802">
      <c r="A802" s="95">
        <v>61464</v>
      </c>
      <c r="B802" s="93" t="s">
        <v>27646</v>
      </c>
      <c r="C802" s="93" t="s">
        <v>1459</v>
      </c>
      <c r="D802" s="95">
        <v>1512</v>
      </c>
      <c r="E802" s="95">
        <v>1693</v>
      </c>
      <c r="F802" s="95">
        <v>23791438</v>
      </c>
      <c r="G802" s="95">
        <v>250</v>
      </c>
      <c r="H802" s="93" t="s">
        <v>8976</v>
      </c>
      <c r="I802" s="93" t="s">
        <v>23890</v>
      </c>
      <c r="J802" s="93" t="s">
        <v>20921</v>
      </c>
      <c r="K802" s="93" t="s">
        <v>19686</v>
      </c>
      <c r="L802" s="14">
        <f>AND(vyberHrace&lt;&gt;"",ISNUMBER(SEARCH(vyberHrace,$B802)))</f>
      </c>
      <c r="M802" s="14">
        <f>AND($I802=MID(kododd,1,2),$J802=MID(kododd,3,3))</f>
      </c>
    </row>
    <row r="803">
      <c r="A803" s="95">
        <v>62081</v>
      </c>
      <c r="B803" s="93" t="s">
        <v>28283</v>
      </c>
      <c r="C803" s="93" t="s">
        <v>1406</v>
      </c>
      <c r="D803" s="95">
        <v>1025</v>
      </c>
      <c r="G803" s="95">
        <v>250</v>
      </c>
      <c r="H803" s="93" t="s">
        <v>8976</v>
      </c>
      <c r="I803" s="93" t="s">
        <v>23890</v>
      </c>
      <c r="J803" s="93" t="s">
        <v>20843</v>
      </c>
      <c r="K803" s="93" t="s">
        <v>19862</v>
      </c>
      <c r="L803" s="14">
        <f>AND(vyberHrace&lt;&gt;"",ISNUMBER(SEARCH(vyberHrace,$B803)))</f>
      </c>
      <c r="M803" s="14">
        <f>AND($I803=MID(kododd,1,2),$J803=MID(kododd,3,3))</f>
      </c>
    </row>
    <row r="804">
      <c r="A804" s="95">
        <v>61851</v>
      </c>
      <c r="B804" s="93" t="s">
        <v>27992</v>
      </c>
      <c r="C804" s="93" t="s">
        <v>1420</v>
      </c>
      <c r="F804" s="95">
        <v>23791292</v>
      </c>
      <c r="G804" s="95">
        <v>250</v>
      </c>
      <c r="H804" s="93" t="s">
        <v>8976</v>
      </c>
      <c r="I804" s="93" t="s">
        <v>23890</v>
      </c>
      <c r="J804" s="93" t="s">
        <v>20921</v>
      </c>
      <c r="K804" s="93" t="s">
        <v>19686</v>
      </c>
      <c r="L804" s="14">
        <f>AND(vyberHrace&lt;&gt;"",ISNUMBER(SEARCH(vyberHrace,$B804)))</f>
      </c>
      <c r="M804" s="14">
        <f>AND($I804=MID(kododd,1,2),$J804=MID(kododd,3,3))</f>
      </c>
    </row>
    <row r="805">
      <c r="A805" s="95">
        <v>14896</v>
      </c>
      <c r="B805" s="93" t="s">
        <v>10411</v>
      </c>
      <c r="C805" s="93" t="s">
        <v>1461</v>
      </c>
      <c r="D805" s="95">
        <v>1553</v>
      </c>
      <c r="E805" s="95">
        <v>1710</v>
      </c>
      <c r="F805" s="95">
        <v>394734</v>
      </c>
      <c r="G805" s="95">
        <v>0</v>
      </c>
      <c r="H805" s="93" t="s">
        <v>8976</v>
      </c>
      <c r="I805" s="93" t="s">
        <v>23890</v>
      </c>
      <c r="J805" s="93" t="s">
        <v>3580</v>
      </c>
      <c r="K805" s="93" t="s">
        <v>6721</v>
      </c>
      <c r="L805" s="14">
        <f>AND(vyberHrace&lt;&gt;"",ISNUMBER(SEARCH(vyberHrace,$B805)))</f>
      </c>
      <c r="M805" s="14">
        <f>AND($I805=MID(kododd,1,2),$J805=MID(kododd,3,3))</f>
      </c>
    </row>
    <row r="806">
      <c r="A806" s="95">
        <v>55455</v>
      </c>
      <c r="B806" s="93" t="s">
        <v>21524</v>
      </c>
      <c r="C806" s="93" t="s">
        <v>1422</v>
      </c>
      <c r="F806" s="95">
        <v>23771690</v>
      </c>
      <c r="G806" s="95">
        <v>0</v>
      </c>
      <c r="H806" s="93" t="s">
        <v>8976</v>
      </c>
      <c r="I806" s="93" t="s">
        <v>23890</v>
      </c>
      <c r="J806" s="93" t="s">
        <v>20932</v>
      </c>
      <c r="K806" s="93" t="s">
        <v>9421</v>
      </c>
      <c r="L806" s="14">
        <f>AND(vyberHrace&lt;&gt;"",ISNUMBER(SEARCH(vyberHrace,$B806)))</f>
      </c>
      <c r="M806" s="14">
        <f>AND($I806=MID(kododd,1,2),$J806=MID(kododd,3,3))</f>
      </c>
    </row>
    <row r="807">
      <c r="A807" s="95">
        <v>2734</v>
      </c>
      <c r="B807" s="93" t="s">
        <v>21075</v>
      </c>
      <c r="C807" s="93" t="s">
        <v>1470</v>
      </c>
      <c r="D807" s="95">
        <v>1668</v>
      </c>
      <c r="E807" s="95">
        <v>1747</v>
      </c>
      <c r="F807" s="95">
        <v>316369</v>
      </c>
      <c r="G807" s="95">
        <v>250</v>
      </c>
      <c r="H807" s="93" t="s">
        <v>8976</v>
      </c>
      <c r="I807" s="93" t="s">
        <v>23890</v>
      </c>
      <c r="J807" s="93" t="s">
        <v>20913</v>
      </c>
      <c r="K807" s="93" t="s">
        <v>15044</v>
      </c>
      <c r="L807" s="14">
        <f>AND(vyberHrace&lt;&gt;"",ISNUMBER(SEARCH(vyberHrace,$B807)))</f>
      </c>
      <c r="M807" s="14">
        <f>AND($I807=MID(kododd,1,2),$J807=MID(kododd,3,3))</f>
      </c>
    </row>
    <row r="808">
      <c r="A808" s="95">
        <v>6275</v>
      </c>
      <c r="B808" s="93" t="s">
        <v>11445</v>
      </c>
      <c r="C808" s="93" t="s">
        <v>1426</v>
      </c>
      <c r="D808" s="95">
        <v>2014</v>
      </c>
      <c r="F808" s="95">
        <v>353418</v>
      </c>
      <c r="G808" s="95">
        <v>250</v>
      </c>
      <c r="H808" s="93" t="s">
        <v>8976</v>
      </c>
      <c r="I808" s="93" t="s">
        <v>23890</v>
      </c>
      <c r="J808" s="93" t="s">
        <v>20843</v>
      </c>
      <c r="K808" s="93" t="s">
        <v>19862</v>
      </c>
      <c r="L808" s="14">
        <f>AND(vyberHrace&lt;&gt;"",ISNUMBER(SEARCH(vyberHrace,$B808)))</f>
      </c>
      <c r="M808" s="14">
        <f>AND($I808=MID(kododd,1,2),$J808=MID(kododd,3,3))</f>
      </c>
    </row>
    <row r="809">
      <c r="A809" s="95">
        <v>1308</v>
      </c>
      <c r="B809" s="93" t="s">
        <v>16298</v>
      </c>
      <c r="C809" s="93" t="s">
        <v>1440</v>
      </c>
      <c r="D809" s="95">
        <v>1853</v>
      </c>
      <c r="E809" s="95">
        <v>1919</v>
      </c>
      <c r="F809" s="95">
        <v>323276</v>
      </c>
      <c r="G809" s="95">
        <v>250</v>
      </c>
      <c r="H809" s="93" t="s">
        <v>8976</v>
      </c>
      <c r="I809" s="93" t="s">
        <v>23890</v>
      </c>
      <c r="J809" s="93" t="s">
        <v>20860</v>
      </c>
      <c r="K809" s="93" t="s">
        <v>12768</v>
      </c>
      <c r="L809" s="14">
        <f>AND(vyberHrace&lt;&gt;"",ISNUMBER(SEARCH(vyberHrace,$B809)))</f>
      </c>
      <c r="M809" s="14">
        <f>AND($I809=MID(kododd,1,2),$J809=MID(kododd,3,3))</f>
      </c>
    </row>
    <row r="810">
      <c r="A810" s="95">
        <v>44044</v>
      </c>
      <c r="B810" s="93" t="s">
        <v>14072</v>
      </c>
      <c r="C810" s="93" t="s">
        <v>1404</v>
      </c>
      <c r="D810" s="95">
        <v>1309</v>
      </c>
      <c r="F810" s="95">
        <v>398101</v>
      </c>
      <c r="G810" s="95">
        <v>0</v>
      </c>
      <c r="H810" s="93" t="s">
        <v>8976</v>
      </c>
      <c r="I810" s="93" t="s">
        <v>23890</v>
      </c>
      <c r="J810" s="93" t="s">
        <v>21009</v>
      </c>
      <c r="K810" s="93" t="s">
        <v>15049</v>
      </c>
      <c r="L810" s="14">
        <f>AND(vyberHrace&lt;&gt;"",ISNUMBER(SEARCH(vyberHrace,$B810)))</f>
      </c>
      <c r="M810" s="14">
        <f>AND($I810=MID(kododd,1,2),$J810=MID(kododd,3,3))</f>
      </c>
    </row>
    <row r="811">
      <c r="A811" s="95">
        <v>392</v>
      </c>
      <c r="B811" s="93" t="s">
        <v>5253</v>
      </c>
      <c r="C811" s="93" t="s">
        <v>1401</v>
      </c>
      <c r="D811" s="95">
        <v>1988</v>
      </c>
      <c r="E811" s="95">
        <v>2039</v>
      </c>
      <c r="F811" s="95">
        <v>302295</v>
      </c>
      <c r="G811" s="95">
        <v>250</v>
      </c>
      <c r="H811" s="93" t="s">
        <v>8976</v>
      </c>
      <c r="I811" s="93" t="s">
        <v>23890</v>
      </c>
      <c r="J811" s="93" t="s">
        <v>20923</v>
      </c>
      <c r="K811" s="93" t="s">
        <v>19860</v>
      </c>
      <c r="L811" s="14">
        <f>AND(vyberHrace&lt;&gt;"",ISNUMBER(SEARCH(vyberHrace,$B811)))</f>
      </c>
      <c r="M811" s="14">
        <f>AND($I811=MID(kododd,1,2),$J811=MID(kododd,3,3))</f>
      </c>
    </row>
    <row r="812">
      <c r="A812" s="95">
        <v>63819</v>
      </c>
      <c r="B812" s="93" t="s">
        <v>29938</v>
      </c>
      <c r="C812" s="93" t="s">
        <v>1420</v>
      </c>
      <c r="G812" s="95">
        <v>250</v>
      </c>
      <c r="H812" s="93" t="s">
        <v>8976</v>
      </c>
      <c r="I812" s="93" t="s">
        <v>23890</v>
      </c>
      <c r="J812" s="93" t="s">
        <v>20858</v>
      </c>
      <c r="K812" s="93" t="s">
        <v>20407</v>
      </c>
      <c r="L812" s="14">
        <f>AND(vyberHrace&lt;&gt;"",ISNUMBER(SEARCH(vyberHrace,$B812)))</f>
      </c>
      <c r="M812" s="14">
        <f>AND($I812=MID(kododd,1,2),$J812=MID(kododd,3,3))</f>
      </c>
    </row>
    <row r="813">
      <c r="A813" s="95">
        <v>50044</v>
      </c>
      <c r="B813" s="93" t="s">
        <v>19951</v>
      </c>
      <c r="C813" s="93" t="s">
        <v>1459</v>
      </c>
      <c r="D813" s="95">
        <v>1102</v>
      </c>
      <c r="G813" s="95">
        <v>0</v>
      </c>
      <c r="H813" s="93" t="s">
        <v>8976</v>
      </c>
      <c r="I813" s="93" t="s">
        <v>23890</v>
      </c>
      <c r="J813" s="93" t="s">
        <v>20918</v>
      </c>
      <c r="K813" s="93" t="s">
        <v>19880</v>
      </c>
      <c r="L813" s="14">
        <f>AND(vyberHrace&lt;&gt;"",ISNUMBER(SEARCH(vyberHrace,$B813)))</f>
      </c>
      <c r="M813" s="14">
        <f>AND($I813=MID(kododd,1,2),$J813=MID(kododd,3,3))</f>
      </c>
    </row>
    <row r="814">
      <c r="A814" s="95">
        <v>150</v>
      </c>
      <c r="B814" s="93" t="s">
        <v>13984</v>
      </c>
      <c r="C814" s="93" t="s">
        <v>1430</v>
      </c>
      <c r="D814" s="95">
        <v>2227</v>
      </c>
      <c r="E814" s="95">
        <v>2267</v>
      </c>
      <c r="F814" s="95">
        <v>303933</v>
      </c>
      <c r="G814" s="95">
        <v>0</v>
      </c>
      <c r="H814" s="93" t="s">
        <v>8976</v>
      </c>
      <c r="I814" s="93" t="s">
        <v>23890</v>
      </c>
      <c r="J814" s="93" t="s">
        <v>20932</v>
      </c>
      <c r="K814" s="93" t="s">
        <v>9421</v>
      </c>
      <c r="L814" s="14">
        <f>AND(vyberHrace&lt;&gt;"",ISNUMBER(SEARCH(vyberHrace,$B814)))</f>
      </c>
      <c r="M814" s="14">
        <f>AND($I814=MID(kododd,1,2),$J814=MID(kododd,3,3))</f>
      </c>
    </row>
    <row r="815">
      <c r="A815" s="95">
        <v>55998</v>
      </c>
      <c r="B815" s="93" t="s">
        <v>21485</v>
      </c>
      <c r="C815" s="93" t="s">
        <v>1412</v>
      </c>
      <c r="F815" s="95">
        <v>23751550</v>
      </c>
      <c r="G815" s="95">
        <v>0</v>
      </c>
      <c r="H815" s="93" t="s">
        <v>8976</v>
      </c>
      <c r="I815" s="93" t="s">
        <v>23890</v>
      </c>
      <c r="J815" s="93" t="s">
        <v>20858</v>
      </c>
      <c r="K815" s="93" t="s">
        <v>20407</v>
      </c>
      <c r="L815" s="14">
        <f>AND(vyberHrace&lt;&gt;"",ISNUMBER(SEARCH(vyberHrace,$B815)))</f>
      </c>
      <c r="M815" s="14">
        <f>AND($I815=MID(kododd,1,2),$J815=MID(kododd,3,3))</f>
      </c>
    </row>
    <row r="816">
      <c r="A816" s="95">
        <v>63490</v>
      </c>
      <c r="B816" s="93" t="s">
        <v>28626</v>
      </c>
      <c r="C816" s="93" t="s">
        <v>1411</v>
      </c>
      <c r="F816" s="95">
        <v>23795000</v>
      </c>
      <c r="G816" s="95">
        <v>500</v>
      </c>
      <c r="H816" s="93" t="s">
        <v>8976</v>
      </c>
      <c r="I816" s="93" t="s">
        <v>23890</v>
      </c>
      <c r="J816" s="93" t="s">
        <v>23412</v>
      </c>
      <c r="K816" s="93" t="s">
        <v>21357</v>
      </c>
      <c r="L816" s="14">
        <f>AND(vyberHrace&lt;&gt;"",ISNUMBER(SEARCH(vyberHrace,$B816)))</f>
      </c>
      <c r="M816" s="14">
        <f>AND($I816=MID(kododd,1,2),$J816=MID(kododd,3,3))</f>
      </c>
    </row>
    <row r="817">
      <c r="A817" s="95">
        <v>60117</v>
      </c>
      <c r="B817" s="93" t="s">
        <v>4100</v>
      </c>
      <c r="C817" s="93" t="s">
        <v>1453</v>
      </c>
      <c r="D817" s="95">
        <v>1598</v>
      </c>
      <c r="F817" s="95">
        <v>23787040</v>
      </c>
      <c r="G817" s="95">
        <v>250</v>
      </c>
      <c r="H817" s="93" t="s">
        <v>8976</v>
      </c>
      <c r="I817" s="93" t="s">
        <v>23890</v>
      </c>
      <c r="J817" s="93" t="s">
        <v>20995</v>
      </c>
      <c r="K817" s="93" t="s">
        <v>17824</v>
      </c>
      <c r="L817" s="14">
        <f>AND(vyberHrace&lt;&gt;"",ISNUMBER(SEARCH(vyberHrace,$B817)))</f>
      </c>
      <c r="M817" s="14">
        <f>AND($I817=MID(kododd,1,2),$J817=MID(kododd,3,3))</f>
      </c>
    </row>
    <row r="818">
      <c r="A818" s="95">
        <v>62920</v>
      </c>
      <c r="B818" s="93" t="s">
        <v>28627</v>
      </c>
      <c r="C818" s="93" t="s">
        <v>1487</v>
      </c>
      <c r="G818" s="95">
        <v>250</v>
      </c>
      <c r="H818" s="93" t="s">
        <v>8976</v>
      </c>
      <c r="I818" s="93" t="s">
        <v>23890</v>
      </c>
      <c r="J818" s="93" t="s">
        <v>20936</v>
      </c>
      <c r="K818" s="93" t="s">
        <v>10625</v>
      </c>
      <c r="L818" s="14">
        <f>AND(vyberHrace&lt;&gt;"",ISNUMBER(SEARCH(vyberHrace,$B818)))</f>
      </c>
      <c r="M818" s="14">
        <f>AND($I818=MID(kododd,1,2),$J818=MID(kododd,3,3))</f>
      </c>
    </row>
    <row r="819">
      <c r="A819" s="95">
        <v>57738</v>
      </c>
      <c r="B819" s="93" t="s">
        <v>4105</v>
      </c>
      <c r="C819" s="93" t="s">
        <v>1422</v>
      </c>
      <c r="D819" s="95">
        <v>1460</v>
      </c>
      <c r="E819" s="95">
        <v>1702</v>
      </c>
      <c r="F819" s="95">
        <v>23782625</v>
      </c>
      <c r="G819" s="95">
        <v>250</v>
      </c>
      <c r="H819" s="93" t="s">
        <v>8976</v>
      </c>
      <c r="I819" s="93" t="s">
        <v>23890</v>
      </c>
      <c r="J819" s="93" t="s">
        <v>20932</v>
      </c>
      <c r="K819" s="93" t="s">
        <v>9421</v>
      </c>
      <c r="L819" s="14">
        <f>AND(vyberHrace&lt;&gt;"",ISNUMBER(SEARCH(vyberHrace,$B819)))</f>
      </c>
      <c r="M819" s="14">
        <f>AND($I819=MID(kododd,1,2),$J819=MID(kododd,3,3))</f>
      </c>
    </row>
    <row r="820">
      <c r="A820" s="95">
        <v>6787</v>
      </c>
      <c r="B820" s="93" t="s">
        <v>11465</v>
      </c>
      <c r="C820" s="93" t="s">
        <v>1455</v>
      </c>
      <c r="D820" s="95">
        <v>1520</v>
      </c>
      <c r="F820" s="95">
        <v>23708409</v>
      </c>
      <c r="G820" s="95">
        <v>250</v>
      </c>
      <c r="H820" s="93" t="s">
        <v>8976</v>
      </c>
      <c r="I820" s="93" t="s">
        <v>23890</v>
      </c>
      <c r="J820" s="93" t="s">
        <v>20897</v>
      </c>
      <c r="K820" s="93" t="s">
        <v>9426</v>
      </c>
      <c r="L820" s="14">
        <f>AND(vyberHrace&lt;&gt;"",ISNUMBER(SEARCH(vyberHrace,$B820)))</f>
      </c>
      <c r="M820" s="14">
        <f>AND($I820=MID(kododd,1,2),$J820=MID(kododd,3,3))</f>
      </c>
    </row>
    <row r="821">
      <c r="A821" s="95">
        <v>47658</v>
      </c>
      <c r="B821" s="93" t="s">
        <v>12937</v>
      </c>
      <c r="C821" s="93" t="s">
        <v>3255</v>
      </c>
      <c r="D821" s="95">
        <v>2185</v>
      </c>
      <c r="E821" s="95">
        <v>2226</v>
      </c>
      <c r="F821" s="95">
        <v>23725958</v>
      </c>
      <c r="G821" s="95">
        <v>250</v>
      </c>
      <c r="H821" s="93" t="s">
        <v>8976</v>
      </c>
      <c r="I821" s="93" t="s">
        <v>23890</v>
      </c>
      <c r="J821" s="93" t="s">
        <v>20887</v>
      </c>
      <c r="K821" s="93" t="s">
        <v>9423</v>
      </c>
      <c r="L821" s="14">
        <f>AND(vyberHrace&lt;&gt;"",ISNUMBER(SEARCH(vyberHrace,$B821)))</f>
      </c>
      <c r="M821" s="14">
        <f>AND($I821=MID(kododd,1,2),$J821=MID(kododd,3,3))</f>
      </c>
    </row>
    <row r="822">
      <c r="A822" s="95">
        <v>52005</v>
      </c>
      <c r="B822" s="93" t="s">
        <v>199</v>
      </c>
      <c r="C822" s="93" t="s">
        <v>1412</v>
      </c>
      <c r="G822" s="95">
        <v>250</v>
      </c>
      <c r="H822" s="93" t="s">
        <v>8976</v>
      </c>
      <c r="I822" s="93" t="s">
        <v>23890</v>
      </c>
      <c r="J822" s="93" t="s">
        <v>20931</v>
      </c>
      <c r="K822" s="93" t="s">
        <v>19878</v>
      </c>
      <c r="L822" s="14">
        <f>AND(vyberHrace&lt;&gt;"",ISNUMBER(SEARCH(vyberHrace,$B822)))</f>
      </c>
      <c r="M822" s="14">
        <f>AND($I822=MID(kododd,1,2),$J822=MID(kododd,3,3))</f>
      </c>
    </row>
    <row r="823">
      <c r="A823" s="95">
        <v>47659</v>
      </c>
      <c r="B823" s="93" t="s">
        <v>12806</v>
      </c>
      <c r="C823" s="93" t="s">
        <v>1416</v>
      </c>
      <c r="D823" s="95">
        <v>1264</v>
      </c>
      <c r="F823" s="95">
        <v>23732199</v>
      </c>
      <c r="G823" s="95">
        <v>250</v>
      </c>
      <c r="H823" s="93" t="s">
        <v>8976</v>
      </c>
      <c r="I823" s="93" t="s">
        <v>23890</v>
      </c>
      <c r="J823" s="93" t="s">
        <v>20931</v>
      </c>
      <c r="K823" s="93" t="s">
        <v>19878</v>
      </c>
      <c r="L823" s="14">
        <f>AND(vyberHrace&lt;&gt;"",ISNUMBER(SEARCH(vyberHrace,$B823)))</f>
      </c>
      <c r="M823" s="14">
        <f>AND($I823=MID(kododd,1,2),$J823=MID(kododd,3,3))</f>
      </c>
    </row>
    <row r="824">
      <c r="A824" s="95">
        <v>46430</v>
      </c>
      <c r="B824" s="93" t="s">
        <v>18610</v>
      </c>
      <c r="C824" s="93" t="s">
        <v>1402</v>
      </c>
      <c r="D824" s="95">
        <v>1414</v>
      </c>
      <c r="E824" s="95">
        <v>1646</v>
      </c>
      <c r="F824" s="95">
        <v>23711361</v>
      </c>
      <c r="G824" s="95">
        <v>250</v>
      </c>
      <c r="H824" s="93" t="s">
        <v>8976</v>
      </c>
      <c r="I824" s="93" t="s">
        <v>23890</v>
      </c>
      <c r="J824" s="93" t="s">
        <v>20931</v>
      </c>
      <c r="K824" s="93" t="s">
        <v>19878</v>
      </c>
      <c r="L824" s="14">
        <f>AND(vyberHrace&lt;&gt;"",ISNUMBER(SEARCH(vyberHrace,$B824)))</f>
      </c>
      <c r="M824" s="14">
        <f>AND($I824=MID(kododd,1,2),$J824=MID(kododd,3,3))</f>
      </c>
    </row>
    <row r="825">
      <c r="A825" s="95">
        <v>57041</v>
      </c>
      <c r="B825" s="93" t="s">
        <v>21486</v>
      </c>
      <c r="C825" s="93" t="s">
        <v>1487</v>
      </c>
      <c r="G825" s="95">
        <v>0</v>
      </c>
      <c r="H825" s="93" t="s">
        <v>8976</v>
      </c>
      <c r="I825" s="93" t="s">
        <v>23890</v>
      </c>
      <c r="J825" s="93" t="s">
        <v>20858</v>
      </c>
      <c r="K825" s="93" t="s">
        <v>20407</v>
      </c>
      <c r="L825" s="14">
        <f>AND(vyberHrace&lt;&gt;"",ISNUMBER(SEARCH(vyberHrace,$B825)))</f>
      </c>
      <c r="M825" s="14">
        <f>AND($I825=MID(kododd,1,2),$J825=MID(kododd,3,3))</f>
      </c>
    </row>
    <row r="826">
      <c r="A826" s="95">
        <v>57042</v>
      </c>
      <c r="B826" s="93" t="s">
        <v>21487</v>
      </c>
      <c r="C826" s="93" t="s">
        <v>1424</v>
      </c>
      <c r="G826" s="95">
        <v>0</v>
      </c>
      <c r="H826" s="93" t="s">
        <v>8976</v>
      </c>
      <c r="I826" s="93" t="s">
        <v>23890</v>
      </c>
      <c r="J826" s="93" t="s">
        <v>20858</v>
      </c>
      <c r="K826" s="93" t="s">
        <v>20407</v>
      </c>
      <c r="L826" s="14">
        <f>AND(vyberHrace&lt;&gt;"",ISNUMBER(SEARCH(vyberHrace,$B826)))</f>
      </c>
      <c r="M826" s="14">
        <f>AND($I826=MID(kododd,1,2),$J826=MID(kododd,3,3))</f>
      </c>
    </row>
    <row r="827">
      <c r="A827" s="95">
        <v>45327</v>
      </c>
      <c r="B827" s="93" t="s">
        <v>10624</v>
      </c>
      <c r="C827" s="93" t="s">
        <v>1416</v>
      </c>
      <c r="D827" s="95">
        <v>2040</v>
      </c>
      <c r="E827" s="95">
        <v>2069</v>
      </c>
      <c r="F827" s="95">
        <v>23709138</v>
      </c>
      <c r="G827" s="95">
        <v>250</v>
      </c>
      <c r="H827" s="93" t="s">
        <v>8976</v>
      </c>
      <c r="I827" s="93" t="s">
        <v>23890</v>
      </c>
      <c r="J827" s="93" t="s">
        <v>20936</v>
      </c>
      <c r="K827" s="93" t="s">
        <v>10625</v>
      </c>
      <c r="L827" s="14">
        <f>AND(vyberHrace&lt;&gt;"",ISNUMBER(SEARCH(vyberHrace,$B827)))</f>
      </c>
      <c r="M827" s="14">
        <f>AND($I827=MID(kododd,1,2),$J827=MID(kododd,3,3))</f>
      </c>
    </row>
    <row r="828">
      <c r="A828" s="95">
        <v>63423</v>
      </c>
      <c r="B828" s="93" t="s">
        <v>17500</v>
      </c>
      <c r="C828" s="93" t="s">
        <v>1450</v>
      </c>
      <c r="F828" s="95">
        <v>571004670</v>
      </c>
      <c r="G828" s="95">
        <v>250</v>
      </c>
      <c r="H828" s="93" t="s">
        <v>8976</v>
      </c>
      <c r="I828" s="93" t="s">
        <v>23890</v>
      </c>
      <c r="J828" s="93" t="s">
        <v>20870</v>
      </c>
      <c r="K828" s="93" t="s">
        <v>19858</v>
      </c>
      <c r="L828" s="14">
        <f>AND(vyberHrace&lt;&gt;"",ISNUMBER(SEARCH(vyberHrace,$B828)))</f>
      </c>
      <c r="M828" s="14">
        <f>AND($I828=MID(kododd,1,2),$J828=MID(kododd,3,3))</f>
      </c>
    </row>
    <row r="829">
      <c r="A829" s="95">
        <v>45299</v>
      </c>
      <c r="B829" s="93" t="s">
        <v>10619</v>
      </c>
      <c r="C829" s="93" t="s">
        <v>1427</v>
      </c>
      <c r="G829" s="95">
        <v>0</v>
      </c>
      <c r="H829" s="93" t="s">
        <v>8976</v>
      </c>
      <c r="I829" s="93" t="s">
        <v>23890</v>
      </c>
      <c r="J829" s="93" t="s">
        <v>20931</v>
      </c>
      <c r="K829" s="93" t="s">
        <v>19878</v>
      </c>
      <c r="L829" s="14">
        <f>AND(vyberHrace&lt;&gt;"",ISNUMBER(SEARCH(vyberHrace,$B829)))</f>
      </c>
      <c r="M829" s="14">
        <f>AND($I829=MID(kododd,1,2),$J829=MID(kododd,3,3))</f>
      </c>
    </row>
    <row r="830">
      <c r="A830" s="95">
        <v>39967</v>
      </c>
      <c r="B830" s="93" t="s">
        <v>21199</v>
      </c>
      <c r="C830" s="93" t="s">
        <v>1400</v>
      </c>
      <c r="D830" s="95">
        <v>1988</v>
      </c>
      <c r="E830" s="95">
        <v>2004</v>
      </c>
      <c r="F830" s="95">
        <v>383848</v>
      </c>
      <c r="G830" s="95">
        <v>250</v>
      </c>
      <c r="H830" s="93" t="s">
        <v>8976</v>
      </c>
      <c r="I830" s="93" t="s">
        <v>23890</v>
      </c>
      <c r="J830" s="93" t="s">
        <v>20870</v>
      </c>
      <c r="K830" s="93" t="s">
        <v>19858</v>
      </c>
      <c r="L830" s="14">
        <f>AND(vyberHrace&lt;&gt;"",ISNUMBER(SEARCH(vyberHrace,$B830)))</f>
      </c>
      <c r="M830" s="14">
        <f>AND($I830=MID(kododd,1,2),$J830=MID(kododd,3,3))</f>
      </c>
    </row>
    <row r="831">
      <c r="A831" s="95">
        <v>45328</v>
      </c>
      <c r="B831" s="93" t="s">
        <v>10626</v>
      </c>
      <c r="C831" s="93" t="s">
        <v>3255</v>
      </c>
      <c r="D831" s="95">
        <v>1317</v>
      </c>
      <c r="E831" s="95">
        <v>1538</v>
      </c>
      <c r="F831" s="95">
        <v>23709146</v>
      </c>
      <c r="G831" s="95">
        <v>250</v>
      </c>
      <c r="H831" s="93" t="s">
        <v>8976</v>
      </c>
      <c r="I831" s="93" t="s">
        <v>23890</v>
      </c>
      <c r="J831" s="93" t="s">
        <v>20936</v>
      </c>
      <c r="K831" s="93" t="s">
        <v>10625</v>
      </c>
      <c r="L831" s="14">
        <f>AND(vyberHrace&lt;&gt;"",ISNUMBER(SEARCH(vyberHrace,$B831)))</f>
      </c>
      <c r="M831" s="14">
        <f>AND($I831=MID(kododd,1,2),$J831=MID(kododd,3,3))</f>
      </c>
    </row>
    <row r="832">
      <c r="A832" s="95">
        <v>47147</v>
      </c>
      <c r="B832" s="93" t="s">
        <v>16357</v>
      </c>
      <c r="C832" s="93" t="s">
        <v>1438</v>
      </c>
      <c r="F832" s="95">
        <v>23721472</v>
      </c>
      <c r="G832" s="95">
        <v>0</v>
      </c>
      <c r="H832" s="93" t="s">
        <v>8976</v>
      </c>
      <c r="I832" s="93" t="s">
        <v>23890</v>
      </c>
      <c r="J832" s="93" t="s">
        <v>20931</v>
      </c>
      <c r="K832" s="93" t="s">
        <v>19878</v>
      </c>
      <c r="L832" s="14">
        <f>AND(vyberHrace&lt;&gt;"",ISNUMBER(SEARCH(vyberHrace,$B832)))</f>
      </c>
      <c r="M832" s="14">
        <f>AND($I832=MID(kododd,1,2),$J832=MID(kododd,3,3))</f>
      </c>
    </row>
    <row r="833">
      <c r="A833" s="95">
        <v>58195</v>
      </c>
      <c r="B833" s="93" t="s">
        <v>24713</v>
      </c>
      <c r="C833" s="93" t="s">
        <v>1422</v>
      </c>
      <c r="D833" s="95">
        <v>1103</v>
      </c>
      <c r="E833" s="95">
        <v>1467</v>
      </c>
      <c r="F833" s="95">
        <v>23753110</v>
      </c>
      <c r="G833" s="95">
        <v>250</v>
      </c>
      <c r="H833" s="93" t="s">
        <v>8976</v>
      </c>
      <c r="I833" s="93" t="s">
        <v>23890</v>
      </c>
      <c r="J833" s="93" t="s">
        <v>20918</v>
      </c>
      <c r="K833" s="93" t="s">
        <v>19880</v>
      </c>
      <c r="L833" s="14">
        <f>AND(vyberHrace&lt;&gt;"",ISNUMBER(SEARCH(vyberHrace,$B833)))</f>
      </c>
      <c r="M833" s="14">
        <f>AND($I833=MID(kododd,1,2),$J833=MID(kododd,3,3))</f>
      </c>
    </row>
    <row r="834">
      <c r="A834" s="95">
        <v>51532</v>
      </c>
      <c r="B834" s="93" t="s">
        <v>4144</v>
      </c>
      <c r="C834" s="93" t="s">
        <v>1422</v>
      </c>
      <c r="G834" s="95">
        <v>0</v>
      </c>
      <c r="H834" s="93" t="s">
        <v>8976</v>
      </c>
      <c r="I834" s="93" t="s">
        <v>23890</v>
      </c>
      <c r="J834" s="93" t="s">
        <v>20843</v>
      </c>
      <c r="K834" s="93" t="s">
        <v>19862</v>
      </c>
      <c r="L834" s="14">
        <f>AND(vyberHrace&lt;&gt;"",ISNUMBER(SEARCH(vyberHrace,$B834)))</f>
      </c>
      <c r="M834" s="14">
        <f>AND($I834=MID(kododd,1,2),$J834=MID(kododd,3,3))</f>
      </c>
    </row>
    <row r="835">
      <c r="A835" s="95">
        <v>54936</v>
      </c>
      <c r="B835" s="93" t="s">
        <v>21389</v>
      </c>
      <c r="C835" s="93" t="s">
        <v>1424</v>
      </c>
      <c r="G835" s="95">
        <v>0</v>
      </c>
      <c r="H835" s="93" t="s">
        <v>8976</v>
      </c>
      <c r="I835" s="93" t="s">
        <v>23890</v>
      </c>
      <c r="J835" s="93" t="s">
        <v>20843</v>
      </c>
      <c r="K835" s="93" t="s">
        <v>19862</v>
      </c>
      <c r="L835" s="14">
        <f>AND(vyberHrace&lt;&gt;"",ISNUMBER(SEARCH(vyberHrace,$B835)))</f>
      </c>
      <c r="M835" s="14">
        <f>AND($I835=MID(kododd,1,2),$J835=MID(kododd,3,3))</f>
      </c>
    </row>
    <row r="836">
      <c r="A836" s="95">
        <v>46569</v>
      </c>
      <c r="B836" s="93" t="s">
        <v>18619</v>
      </c>
      <c r="C836" s="93" t="s">
        <v>1423</v>
      </c>
      <c r="D836" s="95">
        <v>1529</v>
      </c>
      <c r="F836" s="95">
        <v>23788003</v>
      </c>
      <c r="G836" s="95">
        <v>250</v>
      </c>
      <c r="H836" s="93" t="s">
        <v>8976</v>
      </c>
      <c r="I836" s="93" t="s">
        <v>23890</v>
      </c>
      <c r="J836" s="93" t="s">
        <v>20883</v>
      </c>
      <c r="K836" s="93" t="s">
        <v>19883</v>
      </c>
      <c r="L836" s="14">
        <f>AND(vyberHrace&lt;&gt;"",ISNUMBER(SEARCH(vyberHrace,$B836)))</f>
      </c>
      <c r="M836" s="14">
        <f>AND($I836=MID(kododd,1,2),$J836=MID(kododd,3,3))</f>
      </c>
    </row>
    <row r="837">
      <c r="A837" s="95">
        <v>57735</v>
      </c>
      <c r="B837" s="93" t="s">
        <v>24296</v>
      </c>
      <c r="C837" s="93" t="s">
        <v>1424</v>
      </c>
      <c r="D837" s="95">
        <v>1177</v>
      </c>
      <c r="E837" s="95">
        <v>1507</v>
      </c>
      <c r="F837" s="95">
        <v>23782633</v>
      </c>
      <c r="G837" s="95">
        <v>250</v>
      </c>
      <c r="H837" s="93" t="s">
        <v>8976</v>
      </c>
      <c r="I837" s="93" t="s">
        <v>23890</v>
      </c>
      <c r="J837" s="93" t="s">
        <v>20932</v>
      </c>
      <c r="K837" s="93" t="s">
        <v>9421</v>
      </c>
      <c r="L837" s="14">
        <f>AND(vyberHrace&lt;&gt;"",ISNUMBER(SEARCH(vyberHrace,$B837)))</f>
      </c>
      <c r="M837" s="14">
        <f>AND($I837=MID(kododd,1,2),$J837=MID(kododd,3,3))</f>
      </c>
    </row>
    <row r="838">
      <c r="A838" s="95">
        <v>45369</v>
      </c>
      <c r="B838" s="93" t="s">
        <v>12941</v>
      </c>
      <c r="C838" s="93" t="s">
        <v>1402</v>
      </c>
      <c r="D838" s="95">
        <v>1292</v>
      </c>
      <c r="E838" s="95">
        <v>1491</v>
      </c>
      <c r="F838" s="95">
        <v>23710365</v>
      </c>
      <c r="G838" s="95">
        <v>0</v>
      </c>
      <c r="H838" s="93" t="s">
        <v>8976</v>
      </c>
      <c r="I838" s="93" t="s">
        <v>23890</v>
      </c>
      <c r="J838" s="93" t="s">
        <v>20932</v>
      </c>
      <c r="K838" s="93" t="s">
        <v>9421</v>
      </c>
      <c r="L838" s="14">
        <f>AND(vyberHrace&lt;&gt;"",ISNUMBER(SEARCH(vyberHrace,$B838)))</f>
      </c>
      <c r="M838" s="14">
        <f>AND($I838=MID(kododd,1,2),$J838=MID(kododd,3,3))</f>
      </c>
    </row>
    <row r="839">
      <c r="A839" s="95">
        <v>58072</v>
      </c>
      <c r="B839" s="93" t="s">
        <v>24600</v>
      </c>
      <c r="C839" s="93" t="s">
        <v>1412</v>
      </c>
      <c r="G839" s="95">
        <v>0</v>
      </c>
      <c r="H839" s="93" t="s">
        <v>8976</v>
      </c>
      <c r="I839" s="93" t="s">
        <v>23890</v>
      </c>
      <c r="J839" s="93" t="s">
        <v>20860</v>
      </c>
      <c r="K839" s="93" t="s">
        <v>12768</v>
      </c>
      <c r="L839" s="14">
        <f>AND(vyberHrace&lt;&gt;"",ISNUMBER(SEARCH(vyberHrace,$B839)))</f>
      </c>
      <c r="M839" s="14">
        <f>AND($I839=MID(kododd,1,2),$J839=MID(kododd,3,3))</f>
      </c>
    </row>
    <row r="840">
      <c r="A840" s="95">
        <v>62032</v>
      </c>
      <c r="B840" s="93" t="s">
        <v>28234</v>
      </c>
      <c r="C840" s="93" t="s">
        <v>1411</v>
      </c>
      <c r="D840" s="95">
        <v>1683</v>
      </c>
      <c r="E840" s="95">
        <v>1778</v>
      </c>
      <c r="F840" s="95">
        <v>23799501</v>
      </c>
      <c r="G840" s="95">
        <v>250</v>
      </c>
      <c r="H840" s="93" t="s">
        <v>8976</v>
      </c>
      <c r="I840" s="93" t="s">
        <v>23890</v>
      </c>
      <c r="J840" s="93" t="s">
        <v>20931</v>
      </c>
      <c r="K840" s="93" t="s">
        <v>19878</v>
      </c>
      <c r="L840" s="14">
        <f>AND(vyberHrace&lt;&gt;"",ISNUMBER(SEARCH(vyberHrace,$B840)))</f>
      </c>
      <c r="M840" s="14">
        <f>AND($I840=MID(kododd,1,2),$J840=MID(kododd,3,3))</f>
      </c>
    </row>
    <row r="841">
      <c r="A841" s="95">
        <v>49699</v>
      </c>
      <c r="B841" s="93" t="s">
        <v>5502</v>
      </c>
      <c r="C841" s="93" t="s">
        <v>1433</v>
      </c>
      <c r="D841" s="95">
        <v>2112</v>
      </c>
      <c r="E841" s="95">
        <v>2102</v>
      </c>
      <c r="F841" s="95">
        <v>14902583</v>
      </c>
      <c r="G841" s="95">
        <v>250</v>
      </c>
      <c r="H841" s="93" t="s">
        <v>8976</v>
      </c>
      <c r="I841" s="93" t="s">
        <v>23890</v>
      </c>
      <c r="J841" s="93" t="s">
        <v>21007</v>
      </c>
      <c r="K841" s="93" t="s">
        <v>23945</v>
      </c>
      <c r="L841" s="14">
        <f>AND(vyberHrace&lt;&gt;"",ISNUMBER(SEARCH(vyberHrace,$B841)))</f>
      </c>
      <c r="M841" s="14">
        <f>AND($I841=MID(kododd,1,2),$J841=MID(kododd,3,3))</f>
      </c>
    </row>
    <row r="842">
      <c r="A842" s="95">
        <v>30510</v>
      </c>
      <c r="B842" s="93" t="s">
        <v>14183</v>
      </c>
      <c r="C842" s="93" t="s">
        <v>1481</v>
      </c>
      <c r="D842" s="95">
        <v>1658</v>
      </c>
      <c r="F842" s="95">
        <v>380679</v>
      </c>
      <c r="G842" s="95">
        <v>0</v>
      </c>
      <c r="H842" s="93" t="s">
        <v>8976</v>
      </c>
      <c r="I842" s="93" t="s">
        <v>23890</v>
      </c>
      <c r="J842" s="93" t="s">
        <v>20931</v>
      </c>
      <c r="K842" s="93" t="s">
        <v>19878</v>
      </c>
      <c r="L842" s="14">
        <f>AND(vyberHrace&lt;&gt;"",ISNUMBER(SEARCH(vyberHrace,$B842)))</f>
      </c>
      <c r="M842" s="14">
        <f>AND($I842=MID(kododd,1,2),$J842=MID(kododd,3,3))</f>
      </c>
    </row>
    <row r="843">
      <c r="A843" s="95">
        <v>1043</v>
      </c>
      <c r="B843" s="93" t="s">
        <v>12794</v>
      </c>
      <c r="C843" s="93" t="s">
        <v>1427</v>
      </c>
      <c r="D843" s="95">
        <v>2011</v>
      </c>
      <c r="G843" s="95">
        <v>0</v>
      </c>
      <c r="H843" s="93" t="s">
        <v>8976</v>
      </c>
      <c r="I843" s="93" t="s">
        <v>23890</v>
      </c>
      <c r="J843" s="93" t="s">
        <v>20870</v>
      </c>
      <c r="K843" s="93" t="s">
        <v>19858</v>
      </c>
      <c r="L843" s="14">
        <f>AND(vyberHrace&lt;&gt;"",ISNUMBER(SEARCH(vyberHrace,$B843)))</f>
      </c>
      <c r="M843" s="14">
        <f>AND($I843=MID(kododd,1,2),$J843=MID(kododd,3,3))</f>
      </c>
    </row>
    <row r="844">
      <c r="A844" s="95">
        <v>55462</v>
      </c>
      <c r="B844" s="93" t="s">
        <v>21525</v>
      </c>
      <c r="C844" s="93" t="s">
        <v>1412</v>
      </c>
      <c r="D844" s="95">
        <v>1408</v>
      </c>
      <c r="E844" s="95">
        <v>1757</v>
      </c>
      <c r="F844" s="95">
        <v>23771704</v>
      </c>
      <c r="G844" s="95">
        <v>250</v>
      </c>
      <c r="H844" s="93" t="s">
        <v>8976</v>
      </c>
      <c r="I844" s="93" t="s">
        <v>23890</v>
      </c>
      <c r="J844" s="93" t="s">
        <v>20899</v>
      </c>
      <c r="K844" s="93" t="s">
        <v>21373</v>
      </c>
      <c r="L844" s="14">
        <f>AND(vyberHrace&lt;&gt;"",ISNUMBER(SEARCH(vyberHrace,$B844)))</f>
      </c>
      <c r="M844" s="14">
        <f>AND($I844=MID(kododd,1,2),$J844=MID(kododd,3,3))</f>
      </c>
    </row>
    <row r="845">
      <c r="A845" s="95">
        <v>59463</v>
      </c>
      <c r="B845" s="93" t="s">
        <v>25873</v>
      </c>
      <c r="C845" s="93" t="s">
        <v>1420</v>
      </c>
      <c r="G845" s="95">
        <v>250</v>
      </c>
      <c r="H845" s="93" t="s">
        <v>8976</v>
      </c>
      <c r="I845" s="93" t="s">
        <v>23890</v>
      </c>
      <c r="J845" s="93" t="s">
        <v>20923</v>
      </c>
      <c r="K845" s="93" t="s">
        <v>19860</v>
      </c>
      <c r="L845" s="14">
        <f>AND(vyberHrace&lt;&gt;"",ISNUMBER(SEARCH(vyberHrace,$B845)))</f>
      </c>
      <c r="M845" s="14">
        <f>AND($I845=MID(kododd,1,2),$J845=MID(kododd,3,3))</f>
      </c>
    </row>
    <row r="846">
      <c r="A846" s="95">
        <v>39546</v>
      </c>
      <c r="B846" s="93" t="s">
        <v>20436</v>
      </c>
      <c r="C846" s="93" t="s">
        <v>1408</v>
      </c>
      <c r="D846" s="95">
        <v>1467</v>
      </c>
      <c r="E846" s="95">
        <v>1561</v>
      </c>
      <c r="F846" s="95">
        <v>386138</v>
      </c>
      <c r="G846" s="95">
        <v>250</v>
      </c>
      <c r="H846" s="93" t="s">
        <v>8976</v>
      </c>
      <c r="I846" s="93" t="s">
        <v>23890</v>
      </c>
      <c r="J846" s="93" t="s">
        <v>20893</v>
      </c>
      <c r="K846" s="93" t="s">
        <v>11825</v>
      </c>
      <c r="L846" s="14">
        <f>AND(vyberHrace&lt;&gt;"",ISNUMBER(SEARCH(vyberHrace,$B846)))</f>
      </c>
      <c r="M846" s="14">
        <f>AND($I846=MID(kododd,1,2),$J846=MID(kododd,3,3))</f>
      </c>
    </row>
    <row r="847">
      <c r="A847" s="95">
        <v>2209</v>
      </c>
      <c r="B847" s="93" t="s">
        <v>14009</v>
      </c>
      <c r="C847" s="93" t="s">
        <v>1405</v>
      </c>
      <c r="D847" s="95">
        <v>2051</v>
      </c>
      <c r="E847" s="95">
        <v>2090</v>
      </c>
      <c r="F847" s="95">
        <v>350729</v>
      </c>
      <c r="G847" s="95">
        <v>250</v>
      </c>
      <c r="H847" s="93" t="s">
        <v>8976</v>
      </c>
      <c r="I847" s="93" t="s">
        <v>23890</v>
      </c>
      <c r="J847" s="93" t="s">
        <v>20932</v>
      </c>
      <c r="K847" s="93" t="s">
        <v>9421</v>
      </c>
      <c r="L847" s="14">
        <f>AND(vyberHrace&lt;&gt;"",ISNUMBER(SEARCH(vyberHrace,$B847)))</f>
      </c>
      <c r="M847" s="14">
        <f>AND($I847=MID(kododd,1,2),$J847=MID(kododd,3,3))</f>
      </c>
    </row>
    <row r="848">
      <c r="A848" s="95">
        <v>2704</v>
      </c>
      <c r="B848" s="93" t="s">
        <v>11585</v>
      </c>
      <c r="C848" s="93" t="s">
        <v>1442</v>
      </c>
      <c r="D848" s="95">
        <v>1859</v>
      </c>
      <c r="E848" s="95">
        <v>1907</v>
      </c>
      <c r="F848" s="95">
        <v>350737</v>
      </c>
      <c r="G848" s="95">
        <v>250</v>
      </c>
      <c r="H848" s="93" t="s">
        <v>8976</v>
      </c>
      <c r="I848" s="93" t="s">
        <v>23890</v>
      </c>
      <c r="J848" s="93" t="s">
        <v>20932</v>
      </c>
      <c r="K848" s="93" t="s">
        <v>9421</v>
      </c>
      <c r="L848" s="14">
        <f>AND(vyberHrace&lt;&gt;"",ISNUMBER(SEARCH(vyberHrace,$B848)))</f>
      </c>
      <c r="M848" s="14">
        <f>AND($I848=MID(kododd,1,2),$J848=MID(kododd,3,3))</f>
      </c>
    </row>
    <row r="849">
      <c r="A849" s="95">
        <v>58651</v>
      </c>
      <c r="B849" s="93" t="s">
        <v>25138</v>
      </c>
      <c r="C849" s="93" t="s">
        <v>1406</v>
      </c>
      <c r="D849" s="95">
        <v>1407</v>
      </c>
      <c r="E849" s="95">
        <v>1574</v>
      </c>
      <c r="F849" s="95">
        <v>23785721</v>
      </c>
      <c r="G849" s="95">
        <v>250</v>
      </c>
      <c r="H849" s="93" t="s">
        <v>8976</v>
      </c>
      <c r="I849" s="93" t="s">
        <v>23890</v>
      </c>
      <c r="J849" s="93" t="s">
        <v>20858</v>
      </c>
      <c r="K849" s="93" t="s">
        <v>20407</v>
      </c>
      <c r="L849" s="14">
        <f>AND(vyberHrace&lt;&gt;"",ISNUMBER(SEARCH(vyberHrace,$B849)))</f>
      </c>
      <c r="M849" s="14">
        <f>AND($I849=MID(kododd,1,2),$J849=MID(kododd,3,3))</f>
      </c>
    </row>
    <row r="850">
      <c r="A850" s="95">
        <v>34051</v>
      </c>
      <c r="B850" s="93" t="s">
        <v>15079</v>
      </c>
      <c r="C850" s="93" t="s">
        <v>1454</v>
      </c>
      <c r="D850" s="95">
        <v>1340</v>
      </c>
      <c r="F850" s="95">
        <v>363731</v>
      </c>
      <c r="G850" s="95">
        <v>0</v>
      </c>
      <c r="H850" s="93" t="s">
        <v>8976</v>
      </c>
      <c r="I850" s="93" t="s">
        <v>23890</v>
      </c>
      <c r="J850" s="93" t="s">
        <v>21009</v>
      </c>
      <c r="K850" s="93" t="s">
        <v>15049</v>
      </c>
      <c r="L850" s="14">
        <f>AND(vyberHrace&lt;&gt;"",ISNUMBER(SEARCH(vyberHrace,$B850)))</f>
      </c>
      <c r="M850" s="14">
        <f>AND($I850=MID(kododd,1,2),$J850=MID(kododd,3,3))</f>
      </c>
    </row>
    <row r="851">
      <c r="A851" s="95">
        <v>4395</v>
      </c>
      <c r="B851" s="93" t="s">
        <v>19760</v>
      </c>
      <c r="C851" s="93" t="s">
        <v>1415</v>
      </c>
      <c r="D851" s="95">
        <v>1805</v>
      </c>
      <c r="E851" s="95">
        <v>1906</v>
      </c>
      <c r="F851" s="95">
        <v>318850</v>
      </c>
      <c r="G851" s="95">
        <v>250</v>
      </c>
      <c r="H851" s="93" t="s">
        <v>8976</v>
      </c>
      <c r="I851" s="93" t="s">
        <v>23890</v>
      </c>
      <c r="J851" s="93" t="s">
        <v>20860</v>
      </c>
      <c r="K851" s="93" t="s">
        <v>12768</v>
      </c>
      <c r="L851" s="14">
        <f>AND(vyberHrace&lt;&gt;"",ISNUMBER(SEARCH(vyberHrace,$B851)))</f>
      </c>
      <c r="M851" s="14">
        <f>AND($I851=MID(kododd,1,2),$J851=MID(kododd,3,3))</f>
      </c>
    </row>
    <row r="852">
      <c r="A852" s="95">
        <v>11623</v>
      </c>
      <c r="B852" s="93" t="s">
        <v>11826</v>
      </c>
      <c r="C852" s="93" t="s">
        <v>1407</v>
      </c>
      <c r="D852" s="95">
        <v>1581</v>
      </c>
      <c r="E852" s="95">
        <v>1746</v>
      </c>
      <c r="F852" s="95">
        <v>23710063</v>
      </c>
      <c r="G852" s="95">
        <v>250</v>
      </c>
      <c r="H852" s="93" t="s">
        <v>8976</v>
      </c>
      <c r="I852" s="93" t="s">
        <v>23890</v>
      </c>
      <c r="J852" s="93" t="s">
        <v>20910</v>
      </c>
      <c r="K852" s="93" t="s">
        <v>16315</v>
      </c>
      <c r="L852" s="14">
        <f>AND(vyberHrace&lt;&gt;"",ISNUMBER(SEARCH(vyberHrace,$B852)))</f>
      </c>
      <c r="M852" s="14">
        <f>AND($I852=MID(kododd,1,2),$J852=MID(kododd,3,3))</f>
      </c>
    </row>
    <row r="853">
      <c r="A853" s="95">
        <v>26355</v>
      </c>
      <c r="B853" s="93" t="s">
        <v>21180</v>
      </c>
      <c r="C853" s="93" t="s">
        <v>1427</v>
      </c>
      <c r="D853" s="95">
        <v>1453</v>
      </c>
      <c r="F853" s="95">
        <v>23749946</v>
      </c>
      <c r="G853" s="95">
        <v>250</v>
      </c>
      <c r="H853" s="93" t="s">
        <v>8976</v>
      </c>
      <c r="I853" s="93" t="s">
        <v>23890</v>
      </c>
      <c r="J853" s="93" t="s">
        <v>20843</v>
      </c>
      <c r="K853" s="93" t="s">
        <v>19862</v>
      </c>
      <c r="L853" s="14">
        <f>AND(vyberHrace&lt;&gt;"",ISNUMBER(SEARCH(vyberHrace,$B853)))</f>
      </c>
      <c r="M853" s="14">
        <f>AND($I853=MID(kododd,1,2),$J853=MID(kododd,3,3))</f>
      </c>
    </row>
    <row r="854">
      <c r="A854" s="95">
        <v>1651</v>
      </c>
      <c r="B854" s="93" t="s">
        <v>16342</v>
      </c>
      <c r="C854" s="93" t="s">
        <v>1432</v>
      </c>
      <c r="D854" s="95">
        <v>2136</v>
      </c>
      <c r="E854" s="95">
        <v>2075</v>
      </c>
      <c r="F854" s="95">
        <v>372129</v>
      </c>
      <c r="G854" s="95">
        <v>0</v>
      </c>
      <c r="H854" s="93" t="s">
        <v>8976</v>
      </c>
      <c r="I854" s="93" t="s">
        <v>23890</v>
      </c>
      <c r="J854" s="93" t="s">
        <v>20932</v>
      </c>
      <c r="K854" s="93" t="s">
        <v>9421</v>
      </c>
      <c r="L854" s="14">
        <f>AND(vyberHrace&lt;&gt;"",ISNUMBER(SEARCH(vyberHrace,$B854)))</f>
      </c>
      <c r="M854" s="14">
        <f>AND($I854=MID(kododd,1,2),$J854=MID(kododd,3,3))</f>
      </c>
    </row>
    <row r="855">
      <c r="A855" s="95">
        <v>19263</v>
      </c>
      <c r="B855" s="93" t="s">
        <v>13974</v>
      </c>
      <c r="C855" s="93" t="s">
        <v>1434</v>
      </c>
      <c r="G855" s="95">
        <v>0</v>
      </c>
      <c r="H855" s="93" t="s">
        <v>8976</v>
      </c>
      <c r="I855" s="93" t="s">
        <v>23890</v>
      </c>
      <c r="J855" s="93" t="s">
        <v>20870</v>
      </c>
      <c r="K855" s="93" t="s">
        <v>19858</v>
      </c>
      <c r="L855" s="14">
        <f>AND(vyberHrace&lt;&gt;"",ISNUMBER(SEARCH(vyberHrace,$B855)))</f>
      </c>
      <c r="M855" s="14">
        <f>AND($I855=MID(kododd,1,2),$J855=MID(kododd,3,3))</f>
      </c>
    </row>
    <row r="856">
      <c r="A856" s="95">
        <v>62343</v>
      </c>
      <c r="B856" s="93" t="s">
        <v>28518</v>
      </c>
      <c r="C856" s="93" t="s">
        <v>1424</v>
      </c>
      <c r="F856" s="95">
        <v>571000046</v>
      </c>
      <c r="G856" s="95">
        <v>250</v>
      </c>
      <c r="H856" s="93" t="s">
        <v>8976</v>
      </c>
      <c r="I856" s="93" t="s">
        <v>23890</v>
      </c>
      <c r="J856" s="93" t="s">
        <v>21036</v>
      </c>
      <c r="K856" s="93" t="s">
        <v>27907</v>
      </c>
      <c r="L856" s="14">
        <f>AND(vyberHrace&lt;&gt;"",ISNUMBER(SEARCH(vyberHrace,$B856)))</f>
      </c>
      <c r="M856" s="14">
        <f>AND($I856=MID(kododd,1,2),$J856=MID(kododd,3,3))</f>
      </c>
    </row>
    <row r="857">
      <c r="A857" s="95">
        <v>1473</v>
      </c>
      <c r="B857" s="93" t="s">
        <v>16318</v>
      </c>
      <c r="C857" s="93" t="s">
        <v>1441</v>
      </c>
      <c r="D857" s="95">
        <v>1783</v>
      </c>
      <c r="E857" s="95">
        <v>1856</v>
      </c>
      <c r="F857" s="95">
        <v>353949</v>
      </c>
      <c r="G857" s="95">
        <v>250</v>
      </c>
      <c r="H857" s="93" t="s">
        <v>8976</v>
      </c>
      <c r="I857" s="93" t="s">
        <v>23890</v>
      </c>
      <c r="J857" s="93" t="s">
        <v>20995</v>
      </c>
      <c r="K857" s="93" t="s">
        <v>17824</v>
      </c>
      <c r="L857" s="14">
        <f>AND(vyberHrace&lt;&gt;"",ISNUMBER(SEARCH(vyberHrace,$B857)))</f>
      </c>
      <c r="M857" s="14">
        <f>AND($I857=MID(kododd,1,2),$J857=MID(kododd,3,3))</f>
      </c>
    </row>
    <row r="858">
      <c r="A858" s="95">
        <v>49325</v>
      </c>
      <c r="B858" s="93" t="s">
        <v>20256</v>
      </c>
      <c r="C858" s="93" t="s">
        <v>1452</v>
      </c>
      <c r="D858" s="95">
        <v>1505</v>
      </c>
      <c r="E858" s="95">
        <v>1629</v>
      </c>
      <c r="F858" s="95">
        <v>23734582</v>
      </c>
      <c r="G858" s="95">
        <v>250</v>
      </c>
      <c r="H858" s="93" t="s">
        <v>8976</v>
      </c>
      <c r="I858" s="93" t="s">
        <v>23890</v>
      </c>
      <c r="J858" s="93" t="s">
        <v>20895</v>
      </c>
      <c r="K858" s="93" t="s">
        <v>13982</v>
      </c>
      <c r="L858" s="14">
        <f>AND(vyberHrace&lt;&gt;"",ISNUMBER(SEARCH(vyberHrace,$B858)))</f>
      </c>
      <c r="M858" s="14">
        <f>AND($I858=MID(kododd,1,2),$J858=MID(kododd,3,3))</f>
      </c>
    </row>
    <row r="859">
      <c r="A859" s="95">
        <v>54199</v>
      </c>
      <c r="B859" s="93" t="s">
        <v>24113</v>
      </c>
      <c r="C859" s="93" t="s">
        <v>1424</v>
      </c>
      <c r="F859" s="95">
        <v>23752025</v>
      </c>
      <c r="G859" s="95">
        <v>0</v>
      </c>
      <c r="H859" s="93" t="s">
        <v>8976</v>
      </c>
      <c r="I859" s="93" t="s">
        <v>23890</v>
      </c>
      <c r="J859" s="93" t="s">
        <v>20870</v>
      </c>
      <c r="K859" s="93" t="s">
        <v>19858</v>
      </c>
      <c r="L859" s="14">
        <f>AND(vyberHrace&lt;&gt;"",ISNUMBER(SEARCH(vyberHrace,$B859)))</f>
      </c>
      <c r="M859" s="14">
        <f>AND($I859=MID(kododd,1,2),$J859=MID(kododd,3,3))</f>
      </c>
    </row>
    <row r="860">
      <c r="A860" s="95">
        <v>62386</v>
      </c>
      <c r="B860" s="93" t="s">
        <v>28555</v>
      </c>
      <c r="C860" s="93" t="s">
        <v>1422</v>
      </c>
      <c r="D860" s="95">
        <v>1257</v>
      </c>
      <c r="E860" s="95">
        <v>1615</v>
      </c>
      <c r="F860" s="95">
        <v>571005820</v>
      </c>
      <c r="G860" s="95">
        <v>250</v>
      </c>
      <c r="H860" s="93" t="s">
        <v>8976</v>
      </c>
      <c r="I860" s="93" t="s">
        <v>23890</v>
      </c>
      <c r="J860" s="93" t="s">
        <v>20843</v>
      </c>
      <c r="K860" s="93" t="s">
        <v>19862</v>
      </c>
      <c r="L860" s="14">
        <f>AND(vyberHrace&lt;&gt;"",ISNUMBER(SEARCH(vyberHrace,$B860)))</f>
      </c>
      <c r="M860" s="14">
        <f>AND($I860=MID(kododd,1,2),$J860=MID(kododd,3,3))</f>
      </c>
    </row>
    <row r="861">
      <c r="A861" s="95">
        <v>38271</v>
      </c>
      <c r="B861" s="93" t="s">
        <v>11719</v>
      </c>
      <c r="C861" s="93" t="s">
        <v>1444</v>
      </c>
      <c r="G861" s="95">
        <v>0</v>
      </c>
      <c r="H861" s="93" t="s">
        <v>8976</v>
      </c>
      <c r="I861" s="93" t="s">
        <v>23890</v>
      </c>
      <c r="J861" s="93" t="s">
        <v>20992</v>
      </c>
      <c r="K861" s="93" t="s">
        <v>16334</v>
      </c>
      <c r="L861" s="14">
        <f>AND(vyberHrace&lt;&gt;"",ISNUMBER(SEARCH(vyberHrace,$B861)))</f>
      </c>
      <c r="M861" s="14">
        <f>AND($I861=MID(kododd,1,2),$J861=MID(kododd,3,3))</f>
      </c>
    </row>
    <row r="862">
      <c r="A862" s="95">
        <v>1519</v>
      </c>
      <c r="B862" s="93" t="s">
        <v>16325</v>
      </c>
      <c r="C862" s="93" t="s">
        <v>1428</v>
      </c>
      <c r="D862" s="95">
        <v>1919</v>
      </c>
      <c r="E862" s="95">
        <v>1938</v>
      </c>
      <c r="F862" s="95">
        <v>383309</v>
      </c>
      <c r="G862" s="95">
        <v>250</v>
      </c>
      <c r="H862" s="93" t="s">
        <v>8976</v>
      </c>
      <c r="I862" s="93" t="s">
        <v>23890</v>
      </c>
      <c r="J862" s="93" t="s">
        <v>20843</v>
      </c>
      <c r="K862" s="93" t="s">
        <v>19862</v>
      </c>
      <c r="L862" s="14">
        <f>AND(vyberHrace&lt;&gt;"",ISNUMBER(SEARCH(vyberHrace,$B862)))</f>
      </c>
      <c r="M862" s="14">
        <f>AND($I862=MID(kododd,1,2),$J862=MID(kododd,3,3))</f>
      </c>
    </row>
    <row r="863">
      <c r="A863" s="95">
        <v>42235</v>
      </c>
      <c r="B863" s="93" t="s">
        <v>12958</v>
      </c>
      <c r="C863" s="93" t="s">
        <v>1408</v>
      </c>
      <c r="D863" s="95">
        <v>1934</v>
      </c>
      <c r="E863" s="95">
        <v>1990</v>
      </c>
      <c r="F863" s="95">
        <v>393487</v>
      </c>
      <c r="G863" s="95">
        <v>250</v>
      </c>
      <c r="H863" s="93" t="s">
        <v>8976</v>
      </c>
      <c r="I863" s="93" t="s">
        <v>23890</v>
      </c>
      <c r="J863" s="93" t="s">
        <v>20932</v>
      </c>
      <c r="K863" s="93" t="s">
        <v>9421</v>
      </c>
      <c r="L863" s="14">
        <f>AND(vyberHrace&lt;&gt;"",ISNUMBER(SEARCH(vyberHrace,$B863)))</f>
      </c>
      <c r="M863" s="14">
        <f>AND($I863=MID(kododd,1,2),$J863=MID(kododd,3,3))</f>
      </c>
    </row>
    <row r="864">
      <c r="A864" s="95">
        <v>36852</v>
      </c>
      <c r="B864" s="93" t="s">
        <v>5452</v>
      </c>
      <c r="C864" s="93" t="s">
        <v>1444</v>
      </c>
      <c r="D864" s="95">
        <v>2140</v>
      </c>
      <c r="E864" s="95">
        <v>2145</v>
      </c>
      <c r="F864" s="95">
        <v>384054</v>
      </c>
      <c r="G864" s="95">
        <v>250</v>
      </c>
      <c r="H864" s="93" t="s">
        <v>8976</v>
      </c>
      <c r="I864" s="93" t="s">
        <v>23890</v>
      </c>
      <c r="J864" s="93" t="s">
        <v>21009</v>
      </c>
      <c r="K864" s="93" t="s">
        <v>15049</v>
      </c>
      <c r="L864" s="14">
        <f>AND(vyberHrace&lt;&gt;"",ISNUMBER(SEARCH(vyberHrace,$B864)))</f>
      </c>
      <c r="M864" s="14">
        <f>AND($I864=MID(kododd,1,2),$J864=MID(kododd,3,3))</f>
      </c>
    </row>
    <row r="865">
      <c r="A865" s="95">
        <v>59098</v>
      </c>
      <c r="B865" s="93" t="s">
        <v>25544</v>
      </c>
      <c r="C865" s="93" t="s">
        <v>1486</v>
      </c>
      <c r="F865" s="95">
        <v>23798130</v>
      </c>
      <c r="G865" s="95">
        <v>0</v>
      </c>
      <c r="H865" s="93" t="s">
        <v>8976</v>
      </c>
      <c r="I865" s="93" t="s">
        <v>23890</v>
      </c>
      <c r="J865" s="93" t="s">
        <v>20932</v>
      </c>
      <c r="K865" s="93" t="s">
        <v>9421</v>
      </c>
      <c r="L865" s="14">
        <f>AND(vyberHrace&lt;&gt;"",ISNUMBER(SEARCH(vyberHrace,$B865)))</f>
      </c>
      <c r="M865" s="14">
        <f>AND($I865=MID(kododd,1,2),$J865=MID(kododd,3,3))</f>
      </c>
    </row>
    <row r="866">
      <c r="A866" s="95">
        <v>48308</v>
      </c>
      <c r="B866" s="93" t="s">
        <v>24047</v>
      </c>
      <c r="C866" s="93" t="s">
        <v>1416</v>
      </c>
      <c r="G866" s="95">
        <v>0</v>
      </c>
      <c r="H866" s="93" t="s">
        <v>8976</v>
      </c>
      <c r="I866" s="93" t="s">
        <v>23890</v>
      </c>
      <c r="J866" s="93" t="s">
        <v>20870</v>
      </c>
      <c r="K866" s="93" t="s">
        <v>19858</v>
      </c>
      <c r="L866" s="14">
        <f>AND(vyberHrace&lt;&gt;"",ISNUMBER(SEARCH(vyberHrace,$B866)))</f>
      </c>
      <c r="M866" s="14">
        <f>AND($I866=MID(kododd,1,2),$J866=MID(kododd,3,3))</f>
      </c>
    </row>
    <row r="867">
      <c r="A867" s="95">
        <v>62217</v>
      </c>
      <c r="B867" s="93" t="s">
        <v>28406</v>
      </c>
      <c r="C867" s="93" t="s">
        <v>1450</v>
      </c>
      <c r="F867" s="95">
        <v>571002120</v>
      </c>
      <c r="G867" s="95">
        <v>250</v>
      </c>
      <c r="H867" s="93" t="s">
        <v>8976</v>
      </c>
      <c r="I867" s="93" t="s">
        <v>23890</v>
      </c>
      <c r="J867" s="93" t="s">
        <v>20927</v>
      </c>
      <c r="K867" s="93" t="s">
        <v>1493</v>
      </c>
      <c r="L867" s="14">
        <f>AND(vyberHrace&lt;&gt;"",ISNUMBER(SEARCH(vyberHrace,$B867)))</f>
      </c>
      <c r="M867" s="14">
        <f>AND($I867=MID(kododd,1,2),$J867=MID(kododd,3,3))</f>
      </c>
    </row>
    <row r="868">
      <c r="A868" s="95">
        <v>3031</v>
      </c>
      <c r="B868" s="93" t="s">
        <v>21095</v>
      </c>
      <c r="C868" s="93" t="s">
        <v>1474</v>
      </c>
      <c r="D868" s="95">
        <v>1644</v>
      </c>
      <c r="E868" s="95">
        <v>1905</v>
      </c>
      <c r="F868" s="95">
        <v>320692</v>
      </c>
      <c r="G868" s="95">
        <v>250</v>
      </c>
      <c r="H868" s="93" t="s">
        <v>8976</v>
      </c>
      <c r="I868" s="93" t="s">
        <v>23890</v>
      </c>
      <c r="J868" s="93" t="s">
        <v>20881</v>
      </c>
      <c r="K868" s="93" t="s">
        <v>26140</v>
      </c>
      <c r="L868" s="14">
        <f>AND(vyberHrace&lt;&gt;"",ISNUMBER(SEARCH(vyberHrace,$B868)))</f>
      </c>
      <c r="M868" s="14">
        <f>AND($I868=MID(kododd,1,2),$J868=MID(kododd,3,3))</f>
      </c>
    </row>
    <row r="869">
      <c r="A869" s="95">
        <v>60373</v>
      </c>
      <c r="B869" s="93" t="s">
        <v>26822</v>
      </c>
      <c r="C869" s="93" t="s">
        <v>1412</v>
      </c>
      <c r="D869" s="95">
        <v>1019</v>
      </c>
      <c r="F869" s="95">
        <v>571002049</v>
      </c>
      <c r="G869" s="95">
        <v>250</v>
      </c>
      <c r="H869" s="93" t="s">
        <v>8976</v>
      </c>
      <c r="I869" s="93" t="s">
        <v>23890</v>
      </c>
      <c r="J869" s="93" t="s">
        <v>20971</v>
      </c>
      <c r="K869" s="93" t="s">
        <v>16300</v>
      </c>
      <c r="L869" s="14">
        <f>AND(vyberHrace&lt;&gt;"",ISNUMBER(SEARCH(vyberHrace,$B869)))</f>
      </c>
      <c r="M869" s="14">
        <f>AND($I869=MID(kododd,1,2),$J869=MID(kododd,3,3))</f>
      </c>
    </row>
    <row r="870">
      <c r="A870" s="95">
        <v>31072</v>
      </c>
      <c r="B870" s="93" t="s">
        <v>14193</v>
      </c>
      <c r="C870" s="93" t="s">
        <v>1455</v>
      </c>
      <c r="D870" s="95">
        <v>1956</v>
      </c>
      <c r="E870" s="95">
        <v>1956</v>
      </c>
      <c r="F870" s="95">
        <v>345148</v>
      </c>
      <c r="G870" s="95">
        <v>250</v>
      </c>
      <c r="H870" s="93" t="s">
        <v>8976</v>
      </c>
      <c r="I870" s="93" t="s">
        <v>23890</v>
      </c>
      <c r="J870" s="93" t="s">
        <v>20932</v>
      </c>
      <c r="K870" s="93" t="s">
        <v>9421</v>
      </c>
      <c r="L870" s="14">
        <f>AND(vyberHrace&lt;&gt;"",ISNUMBER(SEARCH(vyberHrace,$B870)))</f>
      </c>
      <c r="M870" s="14">
        <f>AND($I870=MID(kododd,1,2),$J870=MID(kododd,3,3))</f>
      </c>
    </row>
    <row r="871">
      <c r="A871" s="95">
        <v>50678</v>
      </c>
      <c r="B871" s="93" t="s">
        <v>6712</v>
      </c>
      <c r="C871" s="93" t="s">
        <v>1422</v>
      </c>
      <c r="F871" s="95">
        <v>23745967</v>
      </c>
      <c r="G871" s="95">
        <v>250</v>
      </c>
      <c r="H871" s="93" t="s">
        <v>8976</v>
      </c>
      <c r="I871" s="93" t="s">
        <v>23890</v>
      </c>
      <c r="J871" s="93" t="s">
        <v>20870</v>
      </c>
      <c r="K871" s="93" t="s">
        <v>19858</v>
      </c>
      <c r="L871" s="14">
        <f>AND(vyberHrace&lt;&gt;"",ISNUMBER(SEARCH(vyberHrace,$B871)))</f>
      </c>
      <c r="M871" s="14">
        <f>AND($I871=MID(kododd,1,2),$J871=MID(kododd,3,3))</f>
      </c>
    </row>
    <row r="872">
      <c r="A872" s="95">
        <v>50010</v>
      </c>
      <c r="B872" s="93" t="s">
        <v>16326</v>
      </c>
      <c r="C872" s="93" t="s">
        <v>1400</v>
      </c>
      <c r="D872" s="95">
        <v>1333</v>
      </c>
      <c r="E872" s="95">
        <v>1698</v>
      </c>
      <c r="F872" s="95">
        <v>23749253</v>
      </c>
      <c r="G872" s="95">
        <v>250</v>
      </c>
      <c r="H872" s="93" t="s">
        <v>8976</v>
      </c>
      <c r="I872" s="93" t="s">
        <v>23890</v>
      </c>
      <c r="J872" s="93" t="s">
        <v>20860</v>
      </c>
      <c r="K872" s="93" t="s">
        <v>12768</v>
      </c>
      <c r="L872" s="14">
        <f>AND(vyberHrace&lt;&gt;"",ISNUMBER(SEARCH(vyberHrace,$B872)))</f>
      </c>
      <c r="M872" s="14">
        <f>AND($I872=MID(kododd,1,2),$J872=MID(kododd,3,3))</f>
      </c>
    </row>
    <row r="873">
      <c r="A873" s="95">
        <v>16598</v>
      </c>
      <c r="B873" s="93" t="s">
        <v>18734</v>
      </c>
      <c r="C873" s="93" t="s">
        <v>1405</v>
      </c>
      <c r="D873" s="95">
        <v>1413</v>
      </c>
      <c r="G873" s="95">
        <v>0</v>
      </c>
      <c r="H873" s="93" t="s">
        <v>8976</v>
      </c>
      <c r="I873" s="93" t="s">
        <v>23890</v>
      </c>
      <c r="J873" s="93" t="s">
        <v>20992</v>
      </c>
      <c r="K873" s="93" t="s">
        <v>16334</v>
      </c>
      <c r="L873" s="14">
        <f>AND(vyberHrace&lt;&gt;"",ISNUMBER(SEARCH(vyberHrace,$B873)))</f>
      </c>
      <c r="M873" s="14">
        <f>AND($I873=MID(kododd,1,2),$J873=MID(kododd,3,3))</f>
      </c>
    </row>
    <row r="874">
      <c r="A874" s="95">
        <v>48251</v>
      </c>
      <c r="B874" s="93" t="s">
        <v>16271</v>
      </c>
      <c r="C874" s="93" t="s">
        <v>1402</v>
      </c>
      <c r="D874" s="95">
        <v>1808</v>
      </c>
      <c r="E874" s="95">
        <v>1853</v>
      </c>
      <c r="F874" s="95">
        <v>23749261</v>
      </c>
      <c r="G874" s="95">
        <v>250</v>
      </c>
      <c r="H874" s="93" t="s">
        <v>8976</v>
      </c>
      <c r="I874" s="93" t="s">
        <v>23890</v>
      </c>
      <c r="J874" s="93" t="s">
        <v>20860</v>
      </c>
      <c r="K874" s="93" t="s">
        <v>12768</v>
      </c>
      <c r="L874" s="14">
        <f>AND(vyberHrace&lt;&gt;"",ISNUMBER(SEARCH(vyberHrace,$B874)))</f>
      </c>
      <c r="M874" s="14">
        <f>AND($I874=MID(kododd,1,2),$J874=MID(kododd,3,3))</f>
      </c>
    </row>
    <row r="875">
      <c r="A875" s="95">
        <v>1995</v>
      </c>
      <c r="B875" s="93" t="s">
        <v>16305</v>
      </c>
      <c r="C875" s="93" t="s">
        <v>1470</v>
      </c>
      <c r="D875" s="95">
        <v>1557</v>
      </c>
      <c r="E875" s="95">
        <v>1720</v>
      </c>
      <c r="F875" s="95">
        <v>353477</v>
      </c>
      <c r="G875" s="95">
        <v>250</v>
      </c>
      <c r="H875" s="93" t="s">
        <v>8976</v>
      </c>
      <c r="I875" s="93" t="s">
        <v>23890</v>
      </c>
      <c r="J875" s="93" t="s">
        <v>20895</v>
      </c>
      <c r="K875" s="93" t="s">
        <v>13982</v>
      </c>
      <c r="L875" s="14">
        <f>AND(vyberHrace&lt;&gt;"",ISNUMBER(SEARCH(vyberHrace,$B875)))</f>
      </c>
      <c r="M875" s="14">
        <f>AND($I875=MID(kododd,1,2),$J875=MID(kododd,3,3))</f>
      </c>
    </row>
    <row r="876">
      <c r="A876" s="95">
        <v>13565</v>
      </c>
      <c r="B876" s="93" t="s">
        <v>11677</v>
      </c>
      <c r="C876" s="93" t="s">
        <v>1434</v>
      </c>
      <c r="D876" s="95">
        <v>2106</v>
      </c>
      <c r="E876" s="95">
        <v>2095</v>
      </c>
      <c r="F876" s="95">
        <v>318833</v>
      </c>
      <c r="G876" s="95">
        <v>250</v>
      </c>
      <c r="H876" s="93" t="s">
        <v>8976</v>
      </c>
      <c r="I876" s="93" t="s">
        <v>23890</v>
      </c>
      <c r="J876" s="93" t="s">
        <v>20897</v>
      </c>
      <c r="K876" s="93" t="s">
        <v>9426</v>
      </c>
      <c r="L876" s="14">
        <f>AND(vyberHrace&lt;&gt;"",ISNUMBER(SEARCH(vyberHrace,$B876)))</f>
      </c>
      <c r="M876" s="14">
        <f>AND($I876=MID(kododd,1,2),$J876=MID(kododd,3,3))</f>
      </c>
    </row>
    <row r="877">
      <c r="A877" s="95">
        <v>55969</v>
      </c>
      <c r="B877" s="93" t="s">
        <v>21390</v>
      </c>
      <c r="C877" s="93" t="s">
        <v>1410</v>
      </c>
      <c r="D877" s="95">
        <v>1398</v>
      </c>
      <c r="G877" s="95">
        <v>0</v>
      </c>
      <c r="H877" s="93" t="s">
        <v>8976</v>
      </c>
      <c r="I877" s="93" t="s">
        <v>23890</v>
      </c>
      <c r="J877" s="93" t="s">
        <v>20843</v>
      </c>
      <c r="K877" s="93" t="s">
        <v>19862</v>
      </c>
      <c r="L877" s="14">
        <f>AND(vyberHrace&lt;&gt;"",ISNUMBER(SEARCH(vyberHrace,$B877)))</f>
      </c>
      <c r="M877" s="14">
        <f>AND($I877=MID(kododd,1,2),$J877=MID(kododd,3,3))</f>
      </c>
    </row>
    <row r="878">
      <c r="A878" s="95">
        <v>53125</v>
      </c>
      <c r="B878" s="93" t="s">
        <v>17510</v>
      </c>
      <c r="C878" s="93" t="s">
        <v>1405</v>
      </c>
      <c r="D878" s="95">
        <v>1587</v>
      </c>
      <c r="E878" s="95">
        <v>1714</v>
      </c>
      <c r="F878" s="95">
        <v>23741708</v>
      </c>
      <c r="G878" s="95">
        <v>250</v>
      </c>
      <c r="H878" s="93" t="s">
        <v>8976</v>
      </c>
      <c r="I878" s="93" t="s">
        <v>23890</v>
      </c>
      <c r="J878" s="93" t="s">
        <v>20913</v>
      </c>
      <c r="K878" s="93" t="s">
        <v>15044</v>
      </c>
      <c r="L878" s="14">
        <f>AND(vyberHrace&lt;&gt;"",ISNUMBER(SEARCH(vyberHrace,$B878)))</f>
      </c>
      <c r="M878" s="14">
        <f>AND($I878=MID(kododd,1,2),$J878=MID(kododd,3,3))</f>
      </c>
    </row>
    <row r="879">
      <c r="A879" s="95">
        <v>61581</v>
      </c>
      <c r="B879" s="93" t="s">
        <v>27751</v>
      </c>
      <c r="C879" s="93" t="s">
        <v>1487</v>
      </c>
      <c r="F879" s="95">
        <v>23791497</v>
      </c>
      <c r="G879" s="95">
        <v>250</v>
      </c>
      <c r="H879" s="93" t="s">
        <v>8976</v>
      </c>
      <c r="I879" s="93" t="s">
        <v>23890</v>
      </c>
      <c r="J879" s="93" t="s">
        <v>20936</v>
      </c>
      <c r="K879" s="93" t="s">
        <v>10625</v>
      </c>
      <c r="L879" s="14">
        <f>AND(vyberHrace&lt;&gt;"",ISNUMBER(SEARCH(vyberHrace,$B879)))</f>
      </c>
      <c r="M879" s="14">
        <f>AND($I879=MID(kododd,1,2),$J879=MID(kododd,3,3))</f>
      </c>
    </row>
    <row r="880">
      <c r="A880" s="95">
        <v>34486</v>
      </c>
      <c r="B880" s="93" t="s">
        <v>12750</v>
      </c>
      <c r="C880" s="93" t="s">
        <v>1442</v>
      </c>
      <c r="D880" s="95">
        <v>1869</v>
      </c>
      <c r="E880" s="95">
        <v>1748</v>
      </c>
      <c r="F880" s="95">
        <v>349518</v>
      </c>
      <c r="G880" s="95">
        <v>0</v>
      </c>
      <c r="H880" s="93" t="s">
        <v>8976</v>
      </c>
      <c r="I880" s="93" t="s">
        <v>23890</v>
      </c>
      <c r="J880" s="93" t="s">
        <v>20932</v>
      </c>
      <c r="K880" s="93" t="s">
        <v>9421</v>
      </c>
      <c r="L880" s="14">
        <f>AND(vyberHrace&lt;&gt;"",ISNUMBER(SEARCH(vyberHrace,$B880)))</f>
      </c>
      <c r="M880" s="14">
        <f>AND($I880=MID(kododd,1,2),$J880=MID(kododd,3,3))</f>
      </c>
    </row>
    <row r="881">
      <c r="A881" s="95">
        <v>10907</v>
      </c>
      <c r="B881" s="93" t="s">
        <v>27906</v>
      </c>
      <c r="C881" s="93" t="s">
        <v>1434</v>
      </c>
      <c r="D881" s="95">
        <v>1608</v>
      </c>
      <c r="F881" s="95">
        <v>23799048</v>
      </c>
      <c r="G881" s="95">
        <v>250</v>
      </c>
      <c r="H881" s="93" t="s">
        <v>8976</v>
      </c>
      <c r="I881" s="93" t="s">
        <v>23890</v>
      </c>
      <c r="J881" s="93" t="s">
        <v>21036</v>
      </c>
      <c r="K881" s="93" t="s">
        <v>27907</v>
      </c>
      <c r="L881" s="14">
        <f>AND(vyberHrace&lt;&gt;"",ISNUMBER(SEARCH(vyberHrace,$B881)))</f>
      </c>
      <c r="M881" s="14">
        <f>AND($I881=MID(kododd,1,2),$J881=MID(kododd,3,3))</f>
      </c>
    </row>
    <row r="882">
      <c r="A882" s="95">
        <v>61758</v>
      </c>
      <c r="B882" s="93" t="s">
        <v>27906</v>
      </c>
      <c r="C882" s="93" t="s">
        <v>1411</v>
      </c>
      <c r="F882" s="95">
        <v>23799897</v>
      </c>
      <c r="G882" s="95">
        <v>250</v>
      </c>
      <c r="H882" s="93" t="s">
        <v>8976</v>
      </c>
      <c r="I882" s="93" t="s">
        <v>23890</v>
      </c>
      <c r="J882" s="93" t="s">
        <v>21036</v>
      </c>
      <c r="K882" s="93" t="s">
        <v>27907</v>
      </c>
      <c r="L882" s="14">
        <f>AND(vyberHrace&lt;&gt;"",ISNUMBER(SEARCH(vyberHrace,$B882)))</f>
      </c>
      <c r="M882" s="14">
        <f>AND($I882=MID(kododd,1,2),$J882=MID(kododd,3,3))</f>
      </c>
    </row>
    <row r="883">
      <c r="A883" s="95">
        <v>14275</v>
      </c>
      <c r="B883" s="93" t="s">
        <v>11757</v>
      </c>
      <c r="C883" s="93" t="s">
        <v>1448</v>
      </c>
      <c r="D883" s="95">
        <v>1911</v>
      </c>
      <c r="E883" s="95">
        <v>1929</v>
      </c>
      <c r="F883" s="95">
        <v>345989</v>
      </c>
      <c r="G883" s="95">
        <v>250</v>
      </c>
      <c r="H883" s="93" t="s">
        <v>8976</v>
      </c>
      <c r="I883" s="93" t="s">
        <v>23890</v>
      </c>
      <c r="J883" s="93" t="s">
        <v>21009</v>
      </c>
      <c r="K883" s="93" t="s">
        <v>15049</v>
      </c>
      <c r="L883" s="14">
        <f>AND(vyberHrace&lt;&gt;"",ISNUMBER(SEARCH(vyberHrace,$B883)))</f>
      </c>
      <c r="M883" s="14">
        <f>AND($I883=MID(kododd,1,2),$J883=MID(kododd,3,3))</f>
      </c>
    </row>
    <row r="884">
      <c r="A884" s="95">
        <v>14274</v>
      </c>
      <c r="B884" s="93" t="s">
        <v>11756</v>
      </c>
      <c r="C884" s="93" t="s">
        <v>1441</v>
      </c>
      <c r="D884" s="95">
        <v>1511</v>
      </c>
      <c r="F884" s="95">
        <v>372404</v>
      </c>
      <c r="G884" s="95">
        <v>250</v>
      </c>
      <c r="H884" s="93" t="s">
        <v>8976</v>
      </c>
      <c r="I884" s="93" t="s">
        <v>23890</v>
      </c>
      <c r="J884" s="93" t="s">
        <v>21009</v>
      </c>
      <c r="K884" s="93" t="s">
        <v>15049</v>
      </c>
      <c r="L884" s="14">
        <f>AND(vyberHrace&lt;&gt;"",ISNUMBER(SEARCH(vyberHrace,$B884)))</f>
      </c>
      <c r="M884" s="14">
        <f>AND($I884=MID(kododd,1,2),$J884=MID(kododd,3,3))</f>
      </c>
    </row>
    <row r="885">
      <c r="A885" s="95">
        <v>61759</v>
      </c>
      <c r="B885" s="93" t="s">
        <v>27908</v>
      </c>
      <c r="C885" s="93" t="s">
        <v>1450</v>
      </c>
      <c r="F885" s="95">
        <v>571000550</v>
      </c>
      <c r="G885" s="95">
        <v>250</v>
      </c>
      <c r="H885" s="93" t="s">
        <v>8976</v>
      </c>
      <c r="I885" s="93" t="s">
        <v>23890</v>
      </c>
      <c r="J885" s="93" t="s">
        <v>21036</v>
      </c>
      <c r="K885" s="93" t="s">
        <v>27907</v>
      </c>
      <c r="L885" s="14">
        <f>AND(vyberHrace&lt;&gt;"",ISNUMBER(SEARCH(vyberHrace,$B885)))</f>
      </c>
      <c r="M885" s="14">
        <f>AND($I885=MID(kododd,1,2),$J885=MID(kododd,3,3))</f>
      </c>
    </row>
    <row r="886">
      <c r="A886" s="95">
        <v>61760</v>
      </c>
      <c r="B886" s="93" t="s">
        <v>27909</v>
      </c>
      <c r="C886" s="93" t="s">
        <v>1487</v>
      </c>
      <c r="F886" s="95">
        <v>571000569</v>
      </c>
      <c r="G886" s="95">
        <v>250</v>
      </c>
      <c r="H886" s="93" t="s">
        <v>8976</v>
      </c>
      <c r="I886" s="93" t="s">
        <v>23890</v>
      </c>
      <c r="J886" s="93" t="s">
        <v>21036</v>
      </c>
      <c r="K886" s="93" t="s">
        <v>27907</v>
      </c>
      <c r="L886" s="14">
        <f>AND(vyberHrace&lt;&gt;"",ISNUMBER(SEARCH(vyberHrace,$B886)))</f>
      </c>
      <c r="M886" s="14">
        <f>AND($I886=MID(kododd,1,2),$J886=MID(kododd,3,3))</f>
      </c>
    </row>
    <row r="887">
      <c r="A887" s="95">
        <v>62011</v>
      </c>
      <c r="B887" s="93" t="s">
        <v>28215</v>
      </c>
      <c r="C887" s="93" t="s">
        <v>1400</v>
      </c>
      <c r="G887" s="95">
        <v>0</v>
      </c>
      <c r="H887" s="93" t="s">
        <v>8976</v>
      </c>
      <c r="I887" s="93" t="s">
        <v>23890</v>
      </c>
      <c r="J887" s="93" t="s">
        <v>20858</v>
      </c>
      <c r="K887" s="93" t="s">
        <v>20407</v>
      </c>
      <c r="L887" s="14">
        <f>AND(vyberHrace&lt;&gt;"",ISNUMBER(SEARCH(vyberHrace,$B887)))</f>
      </c>
      <c r="M887" s="14">
        <f>AND($I887=MID(kododd,1,2),$J887=MID(kododd,3,3))</f>
      </c>
    </row>
    <row r="888">
      <c r="A888" s="95">
        <v>48839</v>
      </c>
      <c r="B888" s="93" t="s">
        <v>16440</v>
      </c>
      <c r="C888" s="93" t="s">
        <v>1408</v>
      </c>
      <c r="G888" s="95">
        <v>0</v>
      </c>
      <c r="H888" s="93" t="s">
        <v>8976</v>
      </c>
      <c r="I888" s="93" t="s">
        <v>23890</v>
      </c>
      <c r="J888" s="93" t="s">
        <v>20860</v>
      </c>
      <c r="K888" s="93" t="s">
        <v>12768</v>
      </c>
      <c r="L888" s="14">
        <f>AND(vyberHrace&lt;&gt;"",ISNUMBER(SEARCH(vyberHrace,$B888)))</f>
      </c>
      <c r="M888" s="14">
        <f>AND($I888=MID(kododd,1,2),$J888=MID(kododd,3,3))</f>
      </c>
    </row>
    <row r="889">
      <c r="A889" s="95">
        <v>48838</v>
      </c>
      <c r="B889" s="93" t="s">
        <v>16439</v>
      </c>
      <c r="C889" s="93" t="s">
        <v>1408</v>
      </c>
      <c r="G889" s="95">
        <v>0</v>
      </c>
      <c r="H889" s="93" t="s">
        <v>8976</v>
      </c>
      <c r="I889" s="93" t="s">
        <v>23890</v>
      </c>
      <c r="J889" s="93" t="s">
        <v>20860</v>
      </c>
      <c r="K889" s="93" t="s">
        <v>12768</v>
      </c>
      <c r="L889" s="14">
        <f>AND(vyberHrace&lt;&gt;"",ISNUMBER(SEARCH(vyberHrace,$B889)))</f>
      </c>
      <c r="M889" s="14">
        <f>AND($I889=MID(kododd,1,2),$J889=MID(kododd,3,3))</f>
      </c>
    </row>
    <row r="890">
      <c r="A890" s="95">
        <v>62613</v>
      </c>
      <c r="B890" s="93" t="s">
        <v>28628</v>
      </c>
      <c r="C890" s="93" t="s">
        <v>1446</v>
      </c>
      <c r="D890" s="95">
        <v>1504</v>
      </c>
      <c r="E890" s="95">
        <v>1611</v>
      </c>
      <c r="F890" s="95">
        <v>571001522</v>
      </c>
      <c r="G890" s="95">
        <v>500</v>
      </c>
      <c r="H890" s="93" t="s">
        <v>8976</v>
      </c>
      <c r="I890" s="93" t="s">
        <v>23890</v>
      </c>
      <c r="J890" s="93" t="s">
        <v>23412</v>
      </c>
      <c r="K890" s="93" t="s">
        <v>21357</v>
      </c>
      <c r="L890" s="14">
        <f>AND(vyberHrace&lt;&gt;"",ISNUMBER(SEARCH(vyberHrace,$B890)))</f>
      </c>
      <c r="M890" s="14">
        <f>AND($I890=MID(kododd,1,2),$J890=MID(kododd,3,3))</f>
      </c>
    </row>
    <row r="891">
      <c r="A891" s="95">
        <v>57222</v>
      </c>
      <c r="B891" s="93" t="s">
        <v>21626</v>
      </c>
      <c r="C891" s="93" t="s">
        <v>1448</v>
      </c>
      <c r="G891" s="95">
        <v>0</v>
      </c>
      <c r="H891" s="93" t="s">
        <v>8976</v>
      </c>
      <c r="I891" s="93" t="s">
        <v>23890</v>
      </c>
      <c r="J891" s="93" t="s">
        <v>20848</v>
      </c>
      <c r="K891" s="93" t="s">
        <v>21377</v>
      </c>
      <c r="L891" s="14">
        <f>AND(vyberHrace&lt;&gt;"",ISNUMBER(SEARCH(vyberHrace,$B891)))</f>
      </c>
      <c r="M891" s="14">
        <f>AND($I891=MID(kododd,1,2),$J891=MID(kododd,3,3))</f>
      </c>
    </row>
    <row r="892">
      <c r="A892" s="95">
        <v>59996</v>
      </c>
      <c r="B892" s="93" t="s">
        <v>26478</v>
      </c>
      <c r="C892" s="93" t="s">
        <v>1451</v>
      </c>
      <c r="G892" s="95">
        <v>250</v>
      </c>
      <c r="H892" s="93" t="s">
        <v>8976</v>
      </c>
      <c r="I892" s="93" t="s">
        <v>23890</v>
      </c>
      <c r="J892" s="93" t="s">
        <v>20887</v>
      </c>
      <c r="K892" s="93" t="s">
        <v>9423</v>
      </c>
      <c r="L892" s="14">
        <f>AND(vyberHrace&lt;&gt;"",ISNUMBER(SEARCH(vyberHrace,$B892)))</f>
      </c>
      <c r="M892" s="14">
        <f>AND($I892=MID(kododd,1,2),$J892=MID(kododd,3,3))</f>
      </c>
    </row>
    <row r="893">
      <c r="A893" s="95">
        <v>59943</v>
      </c>
      <c r="B893" s="93" t="s">
        <v>26431</v>
      </c>
      <c r="C893" s="93" t="s">
        <v>1406</v>
      </c>
      <c r="G893" s="95">
        <v>0</v>
      </c>
      <c r="H893" s="93" t="s">
        <v>8976</v>
      </c>
      <c r="I893" s="93" t="s">
        <v>23890</v>
      </c>
      <c r="J893" s="93" t="s">
        <v>21009</v>
      </c>
      <c r="K893" s="93" t="s">
        <v>15049</v>
      </c>
      <c r="L893" s="14">
        <f>AND(vyberHrace&lt;&gt;"",ISNUMBER(SEARCH(vyberHrace,$B893)))</f>
      </c>
      <c r="M893" s="14">
        <f>AND($I893=MID(kododd,1,2),$J893=MID(kododd,3,3))</f>
      </c>
    </row>
    <row r="894">
      <c r="A894" s="95">
        <v>57191</v>
      </c>
      <c r="B894" s="93" t="s">
        <v>21558</v>
      </c>
      <c r="C894" s="93" t="s">
        <v>1408</v>
      </c>
      <c r="E894" s="95">
        <v>1520</v>
      </c>
      <c r="F894" s="95">
        <v>13734300</v>
      </c>
      <c r="G894" s="95">
        <v>0</v>
      </c>
      <c r="H894" s="93" t="s">
        <v>8976</v>
      </c>
      <c r="I894" s="93" t="s">
        <v>23890</v>
      </c>
      <c r="J894" s="93" t="s">
        <v>20899</v>
      </c>
      <c r="K894" s="93" t="s">
        <v>21373</v>
      </c>
      <c r="L894" s="14">
        <f>AND(vyberHrace&lt;&gt;"",ISNUMBER(SEARCH(vyberHrace,$B894)))</f>
      </c>
      <c r="M894" s="14">
        <f>AND($I894=MID(kododd,1,2),$J894=MID(kododd,3,3))</f>
      </c>
    </row>
    <row r="895">
      <c r="A895" s="95">
        <v>46919</v>
      </c>
      <c r="B895" s="93" t="s">
        <v>18647</v>
      </c>
      <c r="C895" s="93" t="s">
        <v>1422</v>
      </c>
      <c r="D895" s="95">
        <v>2018</v>
      </c>
      <c r="E895" s="95">
        <v>2121</v>
      </c>
      <c r="F895" s="95">
        <v>23723785</v>
      </c>
      <c r="G895" s="95">
        <v>250</v>
      </c>
      <c r="H895" s="93" t="s">
        <v>8976</v>
      </c>
      <c r="I895" s="93" t="s">
        <v>23890</v>
      </c>
      <c r="J895" s="93" t="s">
        <v>20899</v>
      </c>
      <c r="K895" s="93" t="s">
        <v>21373</v>
      </c>
      <c r="L895" s="14">
        <f>AND(vyberHrace&lt;&gt;"",ISNUMBER(SEARCH(vyberHrace,$B895)))</f>
      </c>
      <c r="M895" s="14">
        <f>AND($I895=MID(kododd,1,2),$J895=MID(kododd,3,3))</f>
      </c>
    </row>
    <row r="896">
      <c r="A896" s="95">
        <v>50199</v>
      </c>
      <c r="B896" s="93" t="s">
        <v>6713</v>
      </c>
      <c r="C896" s="93" t="s">
        <v>1456</v>
      </c>
      <c r="G896" s="95">
        <v>0</v>
      </c>
      <c r="H896" s="93" t="s">
        <v>8976</v>
      </c>
      <c r="I896" s="93" t="s">
        <v>23890</v>
      </c>
      <c r="J896" s="93" t="s">
        <v>20870</v>
      </c>
      <c r="K896" s="93" t="s">
        <v>19858</v>
      </c>
      <c r="L896" s="14">
        <f>AND(vyberHrace&lt;&gt;"",ISNUMBER(SEARCH(vyberHrace,$B896)))</f>
      </c>
      <c r="M896" s="14">
        <f>AND($I896=MID(kododd,1,2),$J896=MID(kododd,3,3))</f>
      </c>
    </row>
    <row r="897">
      <c r="A897" s="95">
        <v>16082</v>
      </c>
      <c r="B897" s="93" t="s">
        <v>11509</v>
      </c>
      <c r="C897" s="93" t="s">
        <v>1423</v>
      </c>
      <c r="D897" s="95">
        <v>1597</v>
      </c>
      <c r="F897" s="95">
        <v>394386</v>
      </c>
      <c r="G897" s="95">
        <v>0</v>
      </c>
      <c r="H897" s="93" t="s">
        <v>8976</v>
      </c>
      <c r="I897" s="93" t="s">
        <v>23890</v>
      </c>
      <c r="J897" s="93" t="s">
        <v>20992</v>
      </c>
      <c r="K897" s="93" t="s">
        <v>16334</v>
      </c>
      <c r="L897" s="14">
        <f>AND(vyberHrace&lt;&gt;"",ISNUMBER(SEARCH(vyberHrace,$B897)))</f>
      </c>
      <c r="M897" s="14">
        <f>AND($I897=MID(kododd,1,2),$J897=MID(kododd,3,3))</f>
      </c>
    </row>
    <row r="898">
      <c r="A898" s="95">
        <v>48478</v>
      </c>
      <c r="B898" s="93" t="s">
        <v>16388</v>
      </c>
      <c r="C898" s="93" t="s">
        <v>1408</v>
      </c>
      <c r="G898" s="95">
        <v>0</v>
      </c>
      <c r="H898" s="93" t="s">
        <v>8976</v>
      </c>
      <c r="I898" s="93" t="s">
        <v>23890</v>
      </c>
      <c r="J898" s="93" t="s">
        <v>20931</v>
      </c>
      <c r="K898" s="93" t="s">
        <v>19878</v>
      </c>
      <c r="L898" s="14">
        <f>AND(vyberHrace&lt;&gt;"",ISNUMBER(SEARCH(vyberHrace,$B898)))</f>
      </c>
      <c r="M898" s="14">
        <f>AND($I898=MID(kododd,1,2),$J898=MID(kododd,3,3))</f>
      </c>
    </row>
    <row r="899">
      <c r="A899" s="95">
        <v>75</v>
      </c>
      <c r="B899" s="93" t="s">
        <v>9425</v>
      </c>
      <c r="C899" s="93" t="s">
        <v>1442</v>
      </c>
      <c r="D899" s="95">
        <v>2301</v>
      </c>
      <c r="E899" s="95">
        <v>2302</v>
      </c>
      <c r="F899" s="95">
        <v>303518</v>
      </c>
      <c r="G899" s="95">
        <v>0</v>
      </c>
      <c r="H899" s="93" t="s">
        <v>8976</v>
      </c>
      <c r="I899" s="93" t="s">
        <v>23890</v>
      </c>
      <c r="J899" s="93" t="s">
        <v>20897</v>
      </c>
      <c r="K899" s="93" t="s">
        <v>9426</v>
      </c>
      <c r="L899" s="14">
        <f>AND(vyberHrace&lt;&gt;"",ISNUMBER(SEARCH(vyberHrace,$B899)))</f>
      </c>
      <c r="M899" s="14">
        <f>AND($I899=MID(kododd,1,2),$J899=MID(kododd,3,3))</f>
      </c>
    </row>
    <row r="900">
      <c r="A900" s="95">
        <v>62058</v>
      </c>
      <c r="B900" s="93" t="s">
        <v>28260</v>
      </c>
      <c r="C900" s="93" t="s">
        <v>1424</v>
      </c>
      <c r="G900" s="95">
        <v>250</v>
      </c>
      <c r="H900" s="93" t="s">
        <v>8976</v>
      </c>
      <c r="I900" s="93" t="s">
        <v>23890</v>
      </c>
      <c r="J900" s="93" t="s">
        <v>20860</v>
      </c>
      <c r="K900" s="93" t="s">
        <v>12768</v>
      </c>
      <c r="L900" s="14">
        <f>AND(vyberHrace&lt;&gt;"",ISNUMBER(SEARCH(vyberHrace,$B900)))</f>
      </c>
      <c r="M900" s="14">
        <f>AND($I900=MID(kododd,1,2),$J900=MID(kododd,3,3))</f>
      </c>
    </row>
    <row r="901">
      <c r="A901" s="95">
        <v>49605</v>
      </c>
      <c r="B901" s="93" t="s">
        <v>12632</v>
      </c>
      <c r="C901" s="93" t="s">
        <v>1403</v>
      </c>
      <c r="D901" s="95">
        <v>1738</v>
      </c>
      <c r="E901" s="95">
        <v>1840</v>
      </c>
      <c r="F901" s="95">
        <v>23726598</v>
      </c>
      <c r="G901" s="95">
        <v>0</v>
      </c>
      <c r="H901" s="93" t="s">
        <v>8976</v>
      </c>
      <c r="I901" s="93" t="s">
        <v>23890</v>
      </c>
      <c r="J901" s="93" t="s">
        <v>21009</v>
      </c>
      <c r="K901" s="93" t="s">
        <v>15049</v>
      </c>
      <c r="L901" s="14">
        <f>AND(vyberHrace&lt;&gt;"",ISNUMBER(SEARCH(vyberHrace,$B901)))</f>
      </c>
      <c r="M901" s="14">
        <f>AND($I901=MID(kododd,1,2),$J901=MID(kododd,3,3))</f>
      </c>
    </row>
    <row r="902">
      <c r="A902" s="95">
        <v>55501</v>
      </c>
      <c r="B902" s="93" t="s">
        <v>21413</v>
      </c>
      <c r="C902" s="93" t="s">
        <v>1402</v>
      </c>
      <c r="G902" s="95">
        <v>250</v>
      </c>
      <c r="H902" s="93" t="s">
        <v>8976</v>
      </c>
      <c r="I902" s="93" t="s">
        <v>23890</v>
      </c>
      <c r="J902" s="93" t="s">
        <v>20897</v>
      </c>
      <c r="K902" s="93" t="s">
        <v>9426</v>
      </c>
      <c r="L902" s="14">
        <f>AND(vyberHrace&lt;&gt;"",ISNUMBER(SEARCH(vyberHrace,$B902)))</f>
      </c>
      <c r="M902" s="14">
        <f>AND($I902=MID(kododd,1,2),$J902=MID(kododd,3,3))</f>
      </c>
    </row>
    <row r="903">
      <c r="A903" s="95">
        <v>56280</v>
      </c>
      <c r="B903" s="93" t="s">
        <v>21526</v>
      </c>
      <c r="C903" s="93" t="s">
        <v>1419</v>
      </c>
      <c r="F903" s="95">
        <v>23763930</v>
      </c>
      <c r="G903" s="95">
        <v>0</v>
      </c>
      <c r="H903" s="93" t="s">
        <v>8976</v>
      </c>
      <c r="I903" s="93" t="s">
        <v>23890</v>
      </c>
      <c r="J903" s="93" t="s">
        <v>20932</v>
      </c>
      <c r="K903" s="93" t="s">
        <v>9421</v>
      </c>
      <c r="L903" s="14">
        <f>AND(vyberHrace&lt;&gt;"",ISNUMBER(SEARCH(vyberHrace,$B903)))</f>
      </c>
      <c r="M903" s="14">
        <f>AND($I903=MID(kododd,1,2),$J903=MID(kododd,3,3))</f>
      </c>
    </row>
    <row r="904">
      <c r="A904" s="95">
        <v>58189</v>
      </c>
      <c r="B904" s="93" t="s">
        <v>24707</v>
      </c>
      <c r="C904" s="93" t="s">
        <v>1450</v>
      </c>
      <c r="F904" s="95">
        <v>571002103</v>
      </c>
      <c r="G904" s="95">
        <v>250</v>
      </c>
      <c r="H904" s="93" t="s">
        <v>8976</v>
      </c>
      <c r="I904" s="93" t="s">
        <v>23890</v>
      </c>
      <c r="J904" s="93" t="s">
        <v>20887</v>
      </c>
      <c r="K904" s="93" t="s">
        <v>9423</v>
      </c>
      <c r="L904" s="14">
        <f>AND(vyberHrace&lt;&gt;"",ISNUMBER(SEARCH(vyberHrace,$B904)))</f>
      </c>
      <c r="M904" s="14">
        <f>AND($I904=MID(kododd,1,2),$J904=MID(kododd,3,3))</f>
      </c>
    </row>
    <row r="905">
      <c r="A905" s="95">
        <v>62010</v>
      </c>
      <c r="B905" s="93" t="s">
        <v>28214</v>
      </c>
      <c r="C905" s="93" t="s">
        <v>1411</v>
      </c>
      <c r="G905" s="95">
        <v>250</v>
      </c>
      <c r="H905" s="93" t="s">
        <v>8976</v>
      </c>
      <c r="I905" s="93" t="s">
        <v>23890</v>
      </c>
      <c r="J905" s="93" t="s">
        <v>20858</v>
      </c>
      <c r="K905" s="93" t="s">
        <v>20407</v>
      </c>
      <c r="L905" s="14">
        <f>AND(vyberHrace&lt;&gt;"",ISNUMBER(SEARCH(vyberHrace,$B905)))</f>
      </c>
      <c r="M905" s="14">
        <f>AND($I905=MID(kododd,1,2),$J905=MID(kododd,3,3))</f>
      </c>
    </row>
    <row r="906">
      <c r="A906" s="95">
        <v>30793</v>
      </c>
      <c r="B906" s="93" t="s">
        <v>23980</v>
      </c>
      <c r="C906" s="93" t="s">
        <v>1448</v>
      </c>
      <c r="D906" s="95">
        <v>2161</v>
      </c>
      <c r="E906" s="95">
        <v>2197</v>
      </c>
      <c r="F906" s="95">
        <v>344281</v>
      </c>
      <c r="G906" s="95">
        <v>250</v>
      </c>
      <c r="H906" s="93" t="s">
        <v>8976</v>
      </c>
      <c r="I906" s="93" t="s">
        <v>23890</v>
      </c>
      <c r="J906" s="93" t="s">
        <v>20858</v>
      </c>
      <c r="K906" s="93" t="s">
        <v>20407</v>
      </c>
      <c r="L906" s="14">
        <f>AND(vyberHrace&lt;&gt;"",ISNUMBER(SEARCH(vyberHrace,$B906)))</f>
      </c>
      <c r="M906" s="14">
        <f>AND($I906=MID(kododd,1,2),$J906=MID(kododd,3,3))</f>
      </c>
    </row>
    <row r="907">
      <c r="A907" s="95">
        <v>12519</v>
      </c>
      <c r="B907" s="93" t="s">
        <v>11794</v>
      </c>
      <c r="C907" s="93" t="s">
        <v>1429</v>
      </c>
      <c r="D907" s="95">
        <v>1313</v>
      </c>
      <c r="E907" s="95">
        <v>1580</v>
      </c>
      <c r="F907" s="95">
        <v>351512</v>
      </c>
      <c r="G907" s="95">
        <v>250</v>
      </c>
      <c r="H907" s="93" t="s">
        <v>8976</v>
      </c>
      <c r="I907" s="93" t="s">
        <v>23890</v>
      </c>
      <c r="J907" s="93" t="s">
        <v>20860</v>
      </c>
      <c r="K907" s="93" t="s">
        <v>12768</v>
      </c>
      <c r="L907" s="14">
        <f>AND(vyberHrace&lt;&gt;"",ISNUMBER(SEARCH(vyberHrace,$B907)))</f>
      </c>
      <c r="M907" s="14">
        <f>AND($I907=MID(kododd,1,2),$J907=MID(kododd,3,3))</f>
      </c>
    </row>
    <row r="908">
      <c r="A908" s="95">
        <v>14504</v>
      </c>
      <c r="B908" s="93" t="s">
        <v>11768</v>
      </c>
      <c r="C908" s="93" t="s">
        <v>1423</v>
      </c>
      <c r="D908" s="95">
        <v>1610</v>
      </c>
      <c r="E908" s="95">
        <v>1713</v>
      </c>
      <c r="F908" s="95">
        <v>350915</v>
      </c>
      <c r="G908" s="95">
        <v>250</v>
      </c>
      <c r="H908" s="93" t="s">
        <v>8976</v>
      </c>
      <c r="I908" s="93" t="s">
        <v>23890</v>
      </c>
      <c r="J908" s="93" t="s">
        <v>20971</v>
      </c>
      <c r="K908" s="93" t="s">
        <v>16300</v>
      </c>
      <c r="L908" s="14">
        <f>AND(vyberHrace&lt;&gt;"",ISNUMBER(SEARCH(vyberHrace,$B908)))</f>
      </c>
      <c r="M908" s="14">
        <f>AND($I908=MID(kododd,1,2),$J908=MID(kododd,3,3))</f>
      </c>
    </row>
    <row r="909">
      <c r="A909" s="95">
        <v>203</v>
      </c>
      <c r="B909" s="93" t="s">
        <v>13990</v>
      </c>
      <c r="C909" s="93" t="s">
        <v>1429</v>
      </c>
      <c r="D909" s="95">
        <v>2228</v>
      </c>
      <c r="E909" s="95">
        <v>2218</v>
      </c>
      <c r="F909" s="95">
        <v>301981</v>
      </c>
      <c r="G909" s="95">
        <v>0</v>
      </c>
      <c r="H909" s="93" t="s">
        <v>8976</v>
      </c>
      <c r="I909" s="93" t="s">
        <v>23890</v>
      </c>
      <c r="J909" s="93" t="s">
        <v>20843</v>
      </c>
      <c r="K909" s="93" t="s">
        <v>19862</v>
      </c>
      <c r="L909" s="14">
        <f>AND(vyberHrace&lt;&gt;"",ISNUMBER(SEARCH(vyberHrace,$B909)))</f>
      </c>
      <c r="M909" s="14">
        <f>AND($I909=MID(kododd,1,2),$J909=MID(kododd,3,3))</f>
      </c>
    </row>
    <row r="910">
      <c r="A910" s="95">
        <v>60100</v>
      </c>
      <c r="B910" s="93" t="s">
        <v>26573</v>
      </c>
      <c r="C910" s="93" t="s">
        <v>1450</v>
      </c>
      <c r="F910" s="95">
        <v>23799331</v>
      </c>
      <c r="G910" s="95">
        <v>250</v>
      </c>
      <c r="H910" s="93" t="s">
        <v>8976</v>
      </c>
      <c r="I910" s="93" t="s">
        <v>23890</v>
      </c>
      <c r="J910" s="93" t="s">
        <v>21009</v>
      </c>
      <c r="K910" s="93" t="s">
        <v>15049</v>
      </c>
      <c r="L910" s="14">
        <f>AND(vyberHrace&lt;&gt;"",ISNUMBER(SEARCH(vyberHrace,$B910)))</f>
      </c>
      <c r="M910" s="14">
        <f>AND($I910=MID(kododd,1,2),$J910=MID(kododd,3,3))</f>
      </c>
    </row>
    <row r="911">
      <c r="A911" s="95">
        <v>49442</v>
      </c>
      <c r="B911" s="93" t="s">
        <v>20267</v>
      </c>
      <c r="C911" s="93" t="s">
        <v>1406</v>
      </c>
      <c r="D911" s="95">
        <v>1672</v>
      </c>
      <c r="E911" s="95">
        <v>1820</v>
      </c>
      <c r="F911" s="95">
        <v>23731559</v>
      </c>
      <c r="G911" s="95">
        <v>250</v>
      </c>
      <c r="H911" s="93" t="s">
        <v>8976</v>
      </c>
      <c r="I911" s="93" t="s">
        <v>23890</v>
      </c>
      <c r="J911" s="93" t="s">
        <v>20843</v>
      </c>
      <c r="K911" s="93" t="s">
        <v>19862</v>
      </c>
      <c r="L911" s="14">
        <f>AND(vyberHrace&lt;&gt;"",ISNUMBER(SEARCH(vyberHrace,$B911)))</f>
      </c>
      <c r="M911" s="14">
        <f>AND($I911=MID(kododd,1,2),$J911=MID(kododd,3,3))</f>
      </c>
    </row>
    <row r="912">
      <c r="A912" s="95">
        <v>9220</v>
      </c>
      <c r="B912" s="93" t="s">
        <v>18979</v>
      </c>
      <c r="C912" s="93" t="s">
        <v>1417</v>
      </c>
      <c r="D912" s="95">
        <v>1691</v>
      </c>
      <c r="E912" s="95">
        <v>1824</v>
      </c>
      <c r="F912" s="95">
        <v>330825</v>
      </c>
      <c r="G912" s="95">
        <v>0</v>
      </c>
      <c r="H912" s="93" t="s">
        <v>8976</v>
      </c>
      <c r="I912" s="93" t="s">
        <v>23890</v>
      </c>
      <c r="J912" s="93" t="s">
        <v>20918</v>
      </c>
      <c r="K912" s="93" t="s">
        <v>19880</v>
      </c>
      <c r="L912" s="14">
        <f>AND(vyberHrace&lt;&gt;"",ISNUMBER(SEARCH(vyberHrace,$B912)))</f>
      </c>
      <c r="M912" s="14">
        <f>AND($I912=MID(kododd,1,2),$J912=MID(kododd,3,3))</f>
      </c>
    </row>
    <row r="913">
      <c r="A913" s="95">
        <v>59893</v>
      </c>
      <c r="B913" s="93" t="s">
        <v>26388</v>
      </c>
      <c r="C913" s="93" t="s">
        <v>1420</v>
      </c>
      <c r="G913" s="95">
        <v>0</v>
      </c>
      <c r="H913" s="93" t="s">
        <v>8976</v>
      </c>
      <c r="I913" s="93" t="s">
        <v>23890</v>
      </c>
      <c r="J913" s="93" t="s">
        <v>20931</v>
      </c>
      <c r="K913" s="93" t="s">
        <v>19878</v>
      </c>
      <c r="L913" s="14">
        <f>AND(vyberHrace&lt;&gt;"",ISNUMBER(SEARCH(vyberHrace,$B913)))</f>
      </c>
      <c r="M913" s="14">
        <f>AND($I913=MID(kododd,1,2),$J913=MID(kododd,3,3))</f>
      </c>
    </row>
    <row r="914">
      <c r="A914" s="95">
        <v>62222</v>
      </c>
      <c r="B914" s="93" t="s">
        <v>28409</v>
      </c>
      <c r="C914" s="93" t="s">
        <v>1482</v>
      </c>
      <c r="F914" s="95">
        <v>23777451</v>
      </c>
      <c r="G914" s="95">
        <v>250</v>
      </c>
      <c r="H914" s="93" t="s">
        <v>8976</v>
      </c>
      <c r="I914" s="93" t="s">
        <v>23890</v>
      </c>
      <c r="J914" s="93" t="s">
        <v>20860</v>
      </c>
      <c r="K914" s="93" t="s">
        <v>12768</v>
      </c>
      <c r="L914" s="14">
        <f>AND(vyberHrace&lt;&gt;"",ISNUMBER(SEARCH(vyberHrace,$B914)))</f>
      </c>
      <c r="M914" s="14">
        <f>AND($I914=MID(kododd,1,2),$J914=MID(kododd,3,3))</f>
      </c>
    </row>
    <row r="915">
      <c r="A915" s="95">
        <v>314</v>
      </c>
      <c r="B915" s="93" t="s">
        <v>19876</v>
      </c>
      <c r="C915" s="93" t="s">
        <v>1430</v>
      </c>
      <c r="D915" s="95">
        <v>2183</v>
      </c>
      <c r="E915" s="95">
        <v>2193</v>
      </c>
      <c r="F915" s="95">
        <v>303461</v>
      </c>
      <c r="G915" s="95">
        <v>0</v>
      </c>
      <c r="H915" s="93" t="s">
        <v>8976</v>
      </c>
      <c r="I915" s="93" t="s">
        <v>23890</v>
      </c>
      <c r="J915" s="93" t="s">
        <v>20843</v>
      </c>
      <c r="K915" s="93" t="s">
        <v>19862</v>
      </c>
      <c r="L915" s="14">
        <f>AND(vyberHrace&lt;&gt;"",ISNUMBER(SEARCH(vyberHrace,$B915)))</f>
      </c>
      <c r="M915" s="14">
        <f>AND($I915=MID(kododd,1,2),$J915=MID(kododd,3,3))</f>
      </c>
    </row>
    <row r="916">
      <c r="A916" s="95">
        <v>62419</v>
      </c>
      <c r="B916" s="93" t="s">
        <v>28629</v>
      </c>
      <c r="C916" s="93" t="s">
        <v>1486</v>
      </c>
      <c r="G916" s="95">
        <v>250</v>
      </c>
      <c r="H916" s="93" t="s">
        <v>8976</v>
      </c>
      <c r="I916" s="93" t="s">
        <v>23890</v>
      </c>
      <c r="J916" s="93" t="s">
        <v>21011</v>
      </c>
      <c r="K916" s="93" t="s">
        <v>1494</v>
      </c>
      <c r="L916" s="14">
        <f>AND(vyberHrace&lt;&gt;"",ISNUMBER(SEARCH(vyberHrace,$B916)))</f>
      </c>
      <c r="M916" s="14">
        <f>AND($I916=MID(kododd,1,2),$J916=MID(kododd,3,3))</f>
      </c>
    </row>
    <row r="917">
      <c r="A917" s="95">
        <v>39214</v>
      </c>
      <c r="B917" s="93" t="s">
        <v>20413</v>
      </c>
      <c r="C917" s="93" t="s">
        <v>1443</v>
      </c>
      <c r="D917" s="95">
        <v>1430</v>
      </c>
      <c r="G917" s="95">
        <v>250</v>
      </c>
      <c r="H917" s="93" t="s">
        <v>8976</v>
      </c>
      <c r="I917" s="93" t="s">
        <v>23890</v>
      </c>
      <c r="J917" s="93" t="s">
        <v>20927</v>
      </c>
      <c r="K917" s="93" t="s">
        <v>1493</v>
      </c>
      <c r="L917" s="14">
        <f>AND(vyberHrace&lt;&gt;"",ISNUMBER(SEARCH(vyberHrace,$B917)))</f>
      </c>
      <c r="M917" s="14">
        <f>AND($I917=MID(kododd,1,2),$J917=MID(kododd,3,3))</f>
      </c>
    </row>
    <row r="918">
      <c r="A918" s="95">
        <v>62834</v>
      </c>
      <c r="B918" s="93" t="s">
        <v>28630</v>
      </c>
      <c r="C918" s="93" t="s">
        <v>1488</v>
      </c>
      <c r="G918" s="95">
        <v>250</v>
      </c>
      <c r="H918" s="93" t="s">
        <v>8976</v>
      </c>
      <c r="I918" s="93" t="s">
        <v>23890</v>
      </c>
      <c r="J918" s="93" t="s">
        <v>20843</v>
      </c>
      <c r="K918" s="93" t="s">
        <v>19862</v>
      </c>
      <c r="L918" s="14">
        <f>AND(vyberHrace&lt;&gt;"",ISNUMBER(SEARCH(vyberHrace,$B918)))</f>
      </c>
      <c r="M918" s="14">
        <f>AND($I918=MID(kododd,1,2),$J918=MID(kododd,3,3))</f>
      </c>
    </row>
    <row r="919">
      <c r="A919" s="95">
        <v>58695</v>
      </c>
      <c r="B919" s="93" t="s">
        <v>25178</v>
      </c>
      <c r="C919" s="93" t="s">
        <v>1412</v>
      </c>
      <c r="D919" s="95">
        <v>1282</v>
      </c>
      <c r="E919" s="95">
        <v>1559</v>
      </c>
      <c r="F919" s="95">
        <v>23776765</v>
      </c>
      <c r="G919" s="95">
        <v>250</v>
      </c>
      <c r="H919" s="93" t="s">
        <v>8976</v>
      </c>
      <c r="I919" s="93" t="s">
        <v>23890</v>
      </c>
      <c r="J919" s="93" t="s">
        <v>20870</v>
      </c>
      <c r="K919" s="93" t="s">
        <v>19858</v>
      </c>
      <c r="L919" s="14">
        <f>AND(vyberHrace&lt;&gt;"",ISNUMBER(SEARCH(vyberHrace,$B919)))</f>
      </c>
      <c r="M919" s="14">
        <f>AND($I919=MID(kododd,1,2),$J919=MID(kododd,3,3))</f>
      </c>
    </row>
    <row r="920">
      <c r="A920" s="95">
        <v>61683</v>
      </c>
      <c r="B920" s="93" t="s">
        <v>27841</v>
      </c>
      <c r="C920" s="93" t="s">
        <v>1411</v>
      </c>
      <c r="F920" s="95">
        <v>23791578</v>
      </c>
      <c r="G920" s="95">
        <v>250</v>
      </c>
      <c r="H920" s="93" t="s">
        <v>8976</v>
      </c>
      <c r="I920" s="93" t="s">
        <v>23890</v>
      </c>
      <c r="J920" s="93" t="s">
        <v>20870</v>
      </c>
      <c r="K920" s="93" t="s">
        <v>19858</v>
      </c>
      <c r="L920" s="14">
        <f>AND(vyberHrace&lt;&gt;"",ISNUMBER(SEARCH(vyberHrace,$B920)))</f>
      </c>
      <c r="M920" s="14">
        <f>AND($I920=MID(kododd,1,2),$J920=MID(kododd,3,3))</f>
      </c>
    </row>
    <row r="921">
      <c r="A921" s="95">
        <v>53603</v>
      </c>
      <c r="B921" s="93" t="s">
        <v>17517</v>
      </c>
      <c r="C921" s="93" t="s">
        <v>1411</v>
      </c>
      <c r="G921" s="95">
        <v>0</v>
      </c>
      <c r="H921" s="93" t="s">
        <v>8976</v>
      </c>
      <c r="I921" s="93" t="s">
        <v>23890</v>
      </c>
      <c r="J921" s="93" t="s">
        <v>20870</v>
      </c>
      <c r="K921" s="93" t="s">
        <v>19858</v>
      </c>
      <c r="L921" s="14">
        <f>AND(vyberHrace&lt;&gt;"",ISNUMBER(SEARCH(vyberHrace,$B921)))</f>
      </c>
      <c r="M921" s="14">
        <f>AND($I921=MID(kododd,1,2),$J921=MID(kododd,3,3))</f>
      </c>
    </row>
    <row r="922">
      <c r="A922" s="95">
        <v>231</v>
      </c>
      <c r="B922" s="93" t="s">
        <v>13995</v>
      </c>
      <c r="C922" s="93" t="s">
        <v>1460</v>
      </c>
      <c r="D922" s="95">
        <v>2085</v>
      </c>
      <c r="E922" s="95">
        <v>2068</v>
      </c>
      <c r="F922" s="95">
        <v>301795</v>
      </c>
      <c r="G922" s="95">
        <v>0</v>
      </c>
      <c r="H922" s="93" t="s">
        <v>8976</v>
      </c>
      <c r="I922" s="93" t="s">
        <v>23890</v>
      </c>
      <c r="J922" s="93" t="s">
        <v>20897</v>
      </c>
      <c r="K922" s="93" t="s">
        <v>9426</v>
      </c>
      <c r="L922" s="14">
        <f>AND(vyberHrace&lt;&gt;"",ISNUMBER(SEARCH(vyberHrace,$B922)))</f>
      </c>
      <c r="M922" s="14">
        <f>AND($I922=MID(kododd,1,2),$J922=MID(kododd,3,3))</f>
      </c>
    </row>
    <row r="923">
      <c r="A923" s="95">
        <v>57963</v>
      </c>
      <c r="B923" s="93" t="s">
        <v>24504</v>
      </c>
      <c r="C923" s="93" t="s">
        <v>1411</v>
      </c>
      <c r="D923" s="95">
        <v>1326</v>
      </c>
      <c r="E923" s="95">
        <v>1587</v>
      </c>
      <c r="F923" s="95">
        <v>23777656</v>
      </c>
      <c r="G923" s="95">
        <v>250</v>
      </c>
      <c r="H923" s="93" t="s">
        <v>8976</v>
      </c>
      <c r="I923" s="93" t="s">
        <v>23890</v>
      </c>
      <c r="J923" s="93" t="s">
        <v>20843</v>
      </c>
      <c r="K923" s="93" t="s">
        <v>19862</v>
      </c>
      <c r="L923" s="14">
        <f>AND(vyberHrace&lt;&gt;"",ISNUMBER(SEARCH(vyberHrace,$B923)))</f>
      </c>
      <c r="M923" s="14">
        <f>AND($I923=MID(kododd,1,2),$J923=MID(kododd,3,3))</f>
      </c>
    </row>
    <row r="924">
      <c r="A924" s="95">
        <v>19233</v>
      </c>
      <c r="B924" s="93" t="s">
        <v>13968</v>
      </c>
      <c r="C924" s="93" t="s">
        <v>1431</v>
      </c>
      <c r="D924" s="95">
        <v>1563</v>
      </c>
      <c r="G924" s="95">
        <v>0</v>
      </c>
      <c r="H924" s="93" t="s">
        <v>8976</v>
      </c>
      <c r="I924" s="93" t="s">
        <v>23890</v>
      </c>
      <c r="J924" s="93" t="s">
        <v>20897</v>
      </c>
      <c r="K924" s="93" t="s">
        <v>9426</v>
      </c>
      <c r="L924" s="14">
        <f>AND(vyberHrace&lt;&gt;"",ISNUMBER(SEARCH(vyberHrace,$B924)))</f>
      </c>
      <c r="M924" s="14">
        <f>AND($I924=MID(kododd,1,2),$J924=MID(kododd,3,3))</f>
      </c>
    </row>
    <row r="925">
      <c r="A925" s="95">
        <v>59318</v>
      </c>
      <c r="B925" s="93" t="s">
        <v>25741</v>
      </c>
      <c r="C925" s="93" t="s">
        <v>1422</v>
      </c>
      <c r="F925" s="95">
        <v>23778105</v>
      </c>
      <c r="G925" s="95">
        <v>0</v>
      </c>
      <c r="H925" s="93" t="s">
        <v>8976</v>
      </c>
      <c r="I925" s="93" t="s">
        <v>23890</v>
      </c>
      <c r="J925" s="93" t="s">
        <v>20870</v>
      </c>
      <c r="K925" s="93" t="s">
        <v>19858</v>
      </c>
      <c r="L925" s="14">
        <f>AND(vyberHrace&lt;&gt;"",ISNUMBER(SEARCH(vyberHrace,$B925)))</f>
      </c>
      <c r="M925" s="14">
        <f>AND($I925=MID(kododd,1,2),$J925=MID(kododd,3,3))</f>
      </c>
    </row>
    <row r="926">
      <c r="A926" s="95">
        <v>58020</v>
      </c>
      <c r="B926" s="93" t="s">
        <v>24556</v>
      </c>
      <c r="C926" s="93" t="s">
        <v>1409</v>
      </c>
      <c r="D926" s="95">
        <v>1063</v>
      </c>
      <c r="G926" s="95">
        <v>250</v>
      </c>
      <c r="H926" s="93" t="s">
        <v>8976</v>
      </c>
      <c r="I926" s="93" t="s">
        <v>23890</v>
      </c>
      <c r="J926" s="93" t="s">
        <v>21007</v>
      </c>
      <c r="K926" s="93" t="s">
        <v>23945</v>
      </c>
      <c r="L926" s="14">
        <f>AND(vyberHrace&lt;&gt;"",ISNUMBER(SEARCH(vyberHrace,$B926)))</f>
      </c>
      <c r="M926" s="14">
        <f>AND($I926=MID(kododd,1,2),$J926=MID(kododd,3,3))</f>
      </c>
    </row>
    <row r="927">
      <c r="A927" s="95">
        <v>47139</v>
      </c>
      <c r="B927" s="93" t="s">
        <v>16354</v>
      </c>
      <c r="C927" s="93" t="s">
        <v>3255</v>
      </c>
      <c r="G927" s="95">
        <v>0</v>
      </c>
      <c r="H927" s="93" t="s">
        <v>8976</v>
      </c>
      <c r="I927" s="93" t="s">
        <v>23890</v>
      </c>
      <c r="J927" s="93" t="s">
        <v>20870</v>
      </c>
      <c r="K927" s="93" t="s">
        <v>19858</v>
      </c>
      <c r="L927" s="14">
        <f>AND(vyberHrace&lt;&gt;"",ISNUMBER(SEARCH(vyberHrace,$B927)))</f>
      </c>
      <c r="M927" s="14">
        <f>AND($I927=MID(kododd,1,2),$J927=MID(kododd,3,3))</f>
      </c>
    </row>
    <row r="928">
      <c r="A928" s="95">
        <v>47140</v>
      </c>
      <c r="B928" s="93" t="s">
        <v>16355</v>
      </c>
      <c r="C928" s="93" t="s">
        <v>1408</v>
      </c>
      <c r="G928" s="95">
        <v>0</v>
      </c>
      <c r="H928" s="93" t="s">
        <v>8976</v>
      </c>
      <c r="I928" s="93" t="s">
        <v>23890</v>
      </c>
      <c r="J928" s="93" t="s">
        <v>20870</v>
      </c>
      <c r="K928" s="93" t="s">
        <v>19858</v>
      </c>
      <c r="L928" s="14">
        <f>AND(vyberHrace&lt;&gt;"",ISNUMBER(SEARCH(vyberHrace,$B928)))</f>
      </c>
      <c r="M928" s="14">
        <f>AND($I928=MID(kododd,1,2),$J928=MID(kododd,3,3))</f>
      </c>
    </row>
    <row r="929">
      <c r="A929" s="95">
        <v>15205</v>
      </c>
      <c r="B929" s="93" t="s">
        <v>11694</v>
      </c>
      <c r="C929" s="93" t="s">
        <v>1471</v>
      </c>
      <c r="D929" s="95">
        <v>1503</v>
      </c>
      <c r="E929" s="95">
        <v>1680</v>
      </c>
      <c r="F929" s="95">
        <v>326496</v>
      </c>
      <c r="G929" s="95">
        <v>250</v>
      </c>
      <c r="H929" s="93" t="s">
        <v>8976</v>
      </c>
      <c r="I929" s="93" t="s">
        <v>23890</v>
      </c>
      <c r="J929" s="93" t="s">
        <v>20910</v>
      </c>
      <c r="K929" s="93" t="s">
        <v>16315</v>
      </c>
      <c r="L929" s="14">
        <f>AND(vyberHrace&lt;&gt;"",ISNUMBER(SEARCH(vyberHrace,$B929)))</f>
      </c>
      <c r="M929" s="14">
        <f>AND($I929=MID(kododd,1,2),$J929=MID(kododd,3,3))</f>
      </c>
    </row>
    <row r="930">
      <c r="A930" s="95">
        <v>9748</v>
      </c>
      <c r="B930" s="93" t="s">
        <v>21156</v>
      </c>
      <c r="C930" s="93" t="s">
        <v>1423</v>
      </c>
      <c r="D930" s="95">
        <v>1239</v>
      </c>
      <c r="G930" s="95">
        <v>0</v>
      </c>
      <c r="H930" s="93" t="s">
        <v>8976</v>
      </c>
      <c r="I930" s="93" t="s">
        <v>23890</v>
      </c>
      <c r="J930" s="93" t="s">
        <v>20870</v>
      </c>
      <c r="K930" s="93" t="s">
        <v>19858</v>
      </c>
      <c r="L930" s="14">
        <f>AND(vyberHrace&lt;&gt;"",ISNUMBER(SEARCH(vyberHrace,$B930)))</f>
      </c>
      <c r="M930" s="14">
        <f>AND($I930=MID(kododd,1,2),$J930=MID(kododd,3,3))</f>
      </c>
    </row>
    <row r="931">
      <c r="A931" s="95">
        <v>55191</v>
      </c>
      <c r="B931" s="93" t="s">
        <v>1343</v>
      </c>
      <c r="C931" s="93" t="s">
        <v>1403</v>
      </c>
      <c r="D931" s="95">
        <v>1569</v>
      </c>
      <c r="E931" s="95">
        <v>1685</v>
      </c>
      <c r="F931" s="95">
        <v>23761695</v>
      </c>
      <c r="G931" s="95">
        <v>250</v>
      </c>
      <c r="H931" s="93" t="s">
        <v>8976</v>
      </c>
      <c r="I931" s="93" t="s">
        <v>23890</v>
      </c>
      <c r="J931" s="93" t="s">
        <v>20887</v>
      </c>
      <c r="K931" s="93" t="s">
        <v>9423</v>
      </c>
      <c r="L931" s="14">
        <f>AND(vyberHrace&lt;&gt;"",ISNUMBER(SEARCH(vyberHrace,$B931)))</f>
      </c>
      <c r="M931" s="14">
        <f>AND($I931=MID(kododd,1,2),$J931=MID(kododd,3,3))</f>
      </c>
    </row>
    <row r="932">
      <c r="A932" s="95">
        <v>33137</v>
      </c>
      <c r="B932" s="93" t="s">
        <v>14209</v>
      </c>
      <c r="C932" s="93" t="s">
        <v>1449</v>
      </c>
      <c r="D932" s="95">
        <v>1660</v>
      </c>
      <c r="F932" s="95">
        <v>353957</v>
      </c>
      <c r="G932" s="95">
        <v>0</v>
      </c>
      <c r="H932" s="93" t="s">
        <v>8976</v>
      </c>
      <c r="I932" s="93" t="s">
        <v>23890</v>
      </c>
      <c r="J932" s="93" t="s">
        <v>20934</v>
      </c>
      <c r="K932" s="93" t="s">
        <v>21356</v>
      </c>
      <c r="L932" s="14">
        <f>AND(vyberHrace&lt;&gt;"",ISNUMBER(SEARCH(vyberHrace,$B932)))</f>
      </c>
      <c r="M932" s="14">
        <f>AND($I932=MID(kododd,1,2),$J932=MID(kododd,3,3))</f>
      </c>
    </row>
    <row r="933">
      <c r="A933" s="95">
        <v>390</v>
      </c>
      <c r="B933" s="93" t="s">
        <v>19886</v>
      </c>
      <c r="C933" s="93" t="s">
        <v>1404</v>
      </c>
      <c r="D933" s="95">
        <v>2094</v>
      </c>
      <c r="E933" s="95">
        <v>2110</v>
      </c>
      <c r="F933" s="95">
        <v>305812</v>
      </c>
      <c r="G933" s="95">
        <v>250</v>
      </c>
      <c r="H933" s="93" t="s">
        <v>8976</v>
      </c>
      <c r="I933" s="93" t="s">
        <v>23890</v>
      </c>
      <c r="J933" s="93" t="s">
        <v>20897</v>
      </c>
      <c r="K933" s="93" t="s">
        <v>9426</v>
      </c>
      <c r="L933" s="14">
        <f>AND(vyberHrace&lt;&gt;"",ISNUMBER(SEARCH(vyberHrace,$B933)))</f>
      </c>
      <c r="M933" s="14">
        <f>AND($I933=MID(kododd,1,2),$J933=MID(kododd,3,3))</f>
      </c>
    </row>
    <row r="934">
      <c r="A934" s="95">
        <v>2317</v>
      </c>
      <c r="B934" s="93" t="s">
        <v>14024</v>
      </c>
      <c r="C934" s="93" t="s">
        <v>1428</v>
      </c>
      <c r="D934" s="95">
        <v>1792</v>
      </c>
      <c r="E934" s="95">
        <v>1826</v>
      </c>
      <c r="F934" s="95">
        <v>307890</v>
      </c>
      <c r="G934" s="95">
        <v>0</v>
      </c>
      <c r="H934" s="93" t="s">
        <v>8976</v>
      </c>
      <c r="I934" s="93" t="s">
        <v>23890</v>
      </c>
      <c r="J934" s="93" t="s">
        <v>20870</v>
      </c>
      <c r="K934" s="93" t="s">
        <v>19858</v>
      </c>
      <c r="L934" s="14">
        <f>AND(vyberHrace&lt;&gt;"",ISNUMBER(SEARCH(vyberHrace,$B934)))</f>
      </c>
      <c r="M934" s="14">
        <f>AND($I934=MID(kododd,1,2),$J934=MID(kododd,3,3))</f>
      </c>
    </row>
    <row r="935">
      <c r="A935" s="95">
        <v>60218</v>
      </c>
      <c r="B935" s="93" t="s">
        <v>28631</v>
      </c>
      <c r="C935" s="93" t="s">
        <v>1427</v>
      </c>
      <c r="G935" s="95">
        <v>250</v>
      </c>
      <c r="H935" s="93" t="s">
        <v>8976</v>
      </c>
      <c r="I935" s="93" t="s">
        <v>23890</v>
      </c>
      <c r="J935" s="93" t="s">
        <v>20973</v>
      </c>
      <c r="K935" s="93" t="s">
        <v>12775</v>
      </c>
      <c r="L935" s="14">
        <f>AND(vyberHrace&lt;&gt;"",ISNUMBER(SEARCH(vyberHrace,$B935)))</f>
      </c>
      <c r="M935" s="14">
        <f>AND($I935=MID(kododd,1,2),$J935=MID(kododd,3,3))</f>
      </c>
    </row>
    <row r="936">
      <c r="A936" s="95">
        <v>45261</v>
      </c>
      <c r="B936" s="93" t="s">
        <v>10479</v>
      </c>
      <c r="C936" s="93" t="s">
        <v>1439</v>
      </c>
      <c r="D936" s="95">
        <v>1611</v>
      </c>
      <c r="E936" s="95">
        <v>1755</v>
      </c>
      <c r="F936" s="95">
        <v>23749903</v>
      </c>
      <c r="G936" s="95">
        <v>250</v>
      </c>
      <c r="H936" s="93" t="s">
        <v>8976</v>
      </c>
      <c r="I936" s="93" t="s">
        <v>23890</v>
      </c>
      <c r="J936" s="93" t="s">
        <v>26214</v>
      </c>
      <c r="K936" s="93" t="s">
        <v>26215</v>
      </c>
      <c r="L936" s="14">
        <f>AND(vyberHrace&lt;&gt;"",ISNUMBER(SEARCH(vyberHrace,$B936)))</f>
      </c>
      <c r="M936" s="14">
        <f>AND($I936=MID(kododd,1,2),$J936=MID(kododd,3,3))</f>
      </c>
    </row>
    <row r="937">
      <c r="A937" s="95">
        <v>1912</v>
      </c>
      <c r="B937" s="93" t="s">
        <v>11567</v>
      </c>
      <c r="C937" s="93" t="s">
        <v>1413</v>
      </c>
      <c r="D937" s="95">
        <v>1834</v>
      </c>
      <c r="E937" s="95">
        <v>1874</v>
      </c>
      <c r="F937" s="95">
        <v>343366</v>
      </c>
      <c r="G937" s="95">
        <v>250</v>
      </c>
      <c r="H937" s="93" t="s">
        <v>8976</v>
      </c>
      <c r="I937" s="93" t="s">
        <v>23890</v>
      </c>
      <c r="J937" s="93" t="s">
        <v>20887</v>
      </c>
      <c r="K937" s="93" t="s">
        <v>9423</v>
      </c>
      <c r="L937" s="14">
        <f>AND(vyberHrace&lt;&gt;"",ISNUMBER(SEARCH(vyberHrace,$B937)))</f>
      </c>
      <c r="M937" s="14">
        <f>AND($I937=MID(kododd,1,2),$J937=MID(kododd,3,3))</f>
      </c>
    </row>
    <row r="938">
      <c r="A938" s="95">
        <v>57317</v>
      </c>
      <c r="B938" s="93" t="s">
        <v>21391</v>
      </c>
      <c r="C938" s="93" t="s">
        <v>1416</v>
      </c>
      <c r="G938" s="95">
        <v>0</v>
      </c>
      <c r="H938" s="93" t="s">
        <v>8976</v>
      </c>
      <c r="I938" s="93" t="s">
        <v>23890</v>
      </c>
      <c r="J938" s="93" t="s">
        <v>20843</v>
      </c>
      <c r="K938" s="93" t="s">
        <v>19862</v>
      </c>
      <c r="L938" s="14">
        <f>AND(vyberHrace&lt;&gt;"",ISNUMBER(SEARCH(vyberHrace,$B938)))</f>
      </c>
      <c r="M938" s="14">
        <f>AND($I938=MID(kododd,1,2),$J938=MID(kododd,3,3))</f>
      </c>
    </row>
    <row r="939">
      <c r="A939" s="95">
        <v>55008</v>
      </c>
      <c r="B939" s="93" t="s">
        <v>2464</v>
      </c>
      <c r="C939" s="93" t="s">
        <v>1453</v>
      </c>
      <c r="D939" s="95">
        <v>1961</v>
      </c>
      <c r="E939" s="95">
        <v>2101</v>
      </c>
      <c r="F939" s="95">
        <v>23752050</v>
      </c>
      <c r="G939" s="95">
        <v>250</v>
      </c>
      <c r="H939" s="93" t="s">
        <v>8976</v>
      </c>
      <c r="I939" s="93" t="s">
        <v>23890</v>
      </c>
      <c r="J939" s="93" t="s">
        <v>20870</v>
      </c>
      <c r="K939" s="93" t="s">
        <v>19858</v>
      </c>
      <c r="L939" s="14">
        <f>AND(vyberHrace&lt;&gt;"",ISNUMBER(SEARCH(vyberHrace,$B939)))</f>
      </c>
      <c r="M939" s="14">
        <f>AND($I939=MID(kododd,1,2),$J939=MID(kododd,3,3))</f>
      </c>
    </row>
    <row r="940">
      <c r="A940" s="95">
        <v>19264</v>
      </c>
      <c r="B940" s="93" t="s">
        <v>13975</v>
      </c>
      <c r="C940" s="93" t="s">
        <v>1452</v>
      </c>
      <c r="G940" s="95">
        <v>0</v>
      </c>
      <c r="H940" s="93" t="s">
        <v>8976</v>
      </c>
      <c r="I940" s="93" t="s">
        <v>23890</v>
      </c>
      <c r="J940" s="93" t="s">
        <v>20870</v>
      </c>
      <c r="K940" s="93" t="s">
        <v>19858</v>
      </c>
      <c r="L940" s="14">
        <f>AND(vyberHrace&lt;&gt;"",ISNUMBER(SEARCH(vyberHrace,$B940)))</f>
      </c>
      <c r="M940" s="14">
        <f>AND($I940=MID(kododd,1,2),$J940=MID(kododd,3,3))</f>
      </c>
    </row>
    <row r="941">
      <c r="A941" s="95">
        <v>56772</v>
      </c>
      <c r="B941" s="93" t="s">
        <v>21392</v>
      </c>
      <c r="C941" s="93" t="s">
        <v>1420</v>
      </c>
      <c r="G941" s="95">
        <v>0</v>
      </c>
      <c r="H941" s="93" t="s">
        <v>8976</v>
      </c>
      <c r="I941" s="93" t="s">
        <v>23890</v>
      </c>
      <c r="J941" s="93" t="s">
        <v>20843</v>
      </c>
      <c r="K941" s="93" t="s">
        <v>19862</v>
      </c>
      <c r="L941" s="14">
        <f>AND(vyberHrace&lt;&gt;"",ISNUMBER(SEARCH(vyberHrace,$B941)))</f>
      </c>
      <c r="M941" s="14">
        <f>AND($I941=MID(kododd,1,2),$J941=MID(kododd,3,3))</f>
      </c>
    </row>
    <row r="942">
      <c r="A942" s="95">
        <v>53419</v>
      </c>
      <c r="B942" s="93" t="s">
        <v>17526</v>
      </c>
      <c r="C942" s="93" t="s">
        <v>1422</v>
      </c>
      <c r="D942" s="95">
        <v>1924</v>
      </c>
      <c r="E942" s="95">
        <v>2133</v>
      </c>
      <c r="F942" s="95">
        <v>23745975</v>
      </c>
      <c r="G942" s="95">
        <v>250</v>
      </c>
      <c r="H942" s="93" t="s">
        <v>8976</v>
      </c>
      <c r="I942" s="93" t="s">
        <v>23890</v>
      </c>
      <c r="J942" s="93" t="s">
        <v>20843</v>
      </c>
      <c r="K942" s="93" t="s">
        <v>19862</v>
      </c>
      <c r="L942" s="14">
        <f>AND(vyberHrace&lt;&gt;"",ISNUMBER(SEARCH(vyberHrace,$B942)))</f>
      </c>
      <c r="M942" s="14">
        <f>AND($I942=MID(kododd,1,2),$J942=MID(kododd,3,3))</f>
      </c>
    </row>
    <row r="943">
      <c r="A943" s="95">
        <v>4655</v>
      </c>
      <c r="B943" s="93" t="s">
        <v>20471</v>
      </c>
      <c r="C943" s="93" t="s">
        <v>1482</v>
      </c>
      <c r="D943" s="95">
        <v>1479</v>
      </c>
      <c r="E943" s="95">
        <v>1566</v>
      </c>
      <c r="F943" s="95">
        <v>343374</v>
      </c>
      <c r="G943" s="95">
        <v>250</v>
      </c>
      <c r="H943" s="93" t="s">
        <v>8976</v>
      </c>
      <c r="I943" s="93" t="s">
        <v>23890</v>
      </c>
      <c r="J943" s="93" t="s">
        <v>20923</v>
      </c>
      <c r="K943" s="93" t="s">
        <v>19860</v>
      </c>
      <c r="L943" s="14">
        <f>AND(vyberHrace&lt;&gt;"",ISNUMBER(SEARCH(vyberHrace,$B943)))</f>
      </c>
      <c r="M943" s="14">
        <f>AND($I943=MID(kododd,1,2),$J943=MID(kododd,3,3))</f>
      </c>
    </row>
    <row r="944">
      <c r="A944" s="95">
        <v>52480</v>
      </c>
      <c r="B944" s="93" t="s">
        <v>3569</v>
      </c>
      <c r="C944" s="93" t="s">
        <v>1411</v>
      </c>
      <c r="G944" s="95">
        <v>0</v>
      </c>
      <c r="H944" s="93" t="s">
        <v>8976</v>
      </c>
      <c r="I944" s="93" t="s">
        <v>23890</v>
      </c>
      <c r="J944" s="93" t="s">
        <v>20870</v>
      </c>
      <c r="K944" s="93" t="s">
        <v>19858</v>
      </c>
      <c r="L944" s="14">
        <f>AND(vyberHrace&lt;&gt;"",ISNUMBER(SEARCH(vyberHrace,$B944)))</f>
      </c>
      <c r="M944" s="14">
        <f>AND($I944=MID(kododd,1,2),$J944=MID(kododd,3,3))</f>
      </c>
    </row>
    <row r="945">
      <c r="A945" s="95">
        <v>52481</v>
      </c>
      <c r="B945" s="93" t="s">
        <v>2465</v>
      </c>
      <c r="C945" s="93" t="s">
        <v>1420</v>
      </c>
      <c r="G945" s="95">
        <v>0</v>
      </c>
      <c r="H945" s="93" t="s">
        <v>8976</v>
      </c>
      <c r="I945" s="93" t="s">
        <v>23890</v>
      </c>
      <c r="J945" s="93" t="s">
        <v>20870</v>
      </c>
      <c r="K945" s="93" t="s">
        <v>19858</v>
      </c>
      <c r="L945" s="14">
        <f>AND(vyberHrace&lt;&gt;"",ISNUMBER(SEARCH(vyberHrace,$B945)))</f>
      </c>
      <c r="M945" s="14">
        <f>AND($I945=MID(kododd,1,2),$J945=MID(kododd,3,3))</f>
      </c>
    </row>
    <row r="946">
      <c r="A946" s="95">
        <v>51851</v>
      </c>
      <c r="B946" s="93" t="s">
        <v>200</v>
      </c>
      <c r="C946" s="93" t="s">
        <v>1410</v>
      </c>
      <c r="G946" s="95">
        <v>0</v>
      </c>
      <c r="H946" s="93" t="s">
        <v>8976</v>
      </c>
      <c r="I946" s="93" t="s">
        <v>23890</v>
      </c>
      <c r="J946" s="93" t="s">
        <v>20931</v>
      </c>
      <c r="K946" s="93" t="s">
        <v>19878</v>
      </c>
      <c r="L946" s="14">
        <f>AND(vyberHrace&lt;&gt;"",ISNUMBER(SEARCH(vyberHrace,$B946)))</f>
      </c>
      <c r="M946" s="14">
        <f>AND($I946=MID(kododd,1,2),$J946=MID(kododd,3,3))</f>
      </c>
    </row>
    <row r="947">
      <c r="A947" s="95">
        <v>674</v>
      </c>
      <c r="B947" s="93" t="s">
        <v>19685</v>
      </c>
      <c r="C947" s="93" t="s">
        <v>1427</v>
      </c>
      <c r="D947" s="95">
        <v>1893</v>
      </c>
      <c r="E947" s="95">
        <v>1941</v>
      </c>
      <c r="F947" s="95">
        <v>306681</v>
      </c>
      <c r="G947" s="95">
        <v>250</v>
      </c>
      <c r="H947" s="93" t="s">
        <v>8976</v>
      </c>
      <c r="I947" s="93" t="s">
        <v>23890</v>
      </c>
      <c r="J947" s="93" t="s">
        <v>20923</v>
      </c>
      <c r="K947" s="93" t="s">
        <v>19860</v>
      </c>
      <c r="L947" s="14">
        <f>AND(vyberHrace&lt;&gt;"",ISNUMBER(SEARCH(vyberHrace,$B947)))</f>
      </c>
      <c r="M947" s="14">
        <f>AND($I947=MID(kododd,1,2),$J947=MID(kododd,3,3))</f>
      </c>
    </row>
    <row r="948">
      <c r="A948" s="95">
        <v>14484</v>
      </c>
      <c r="B948" s="93" t="s">
        <v>11767</v>
      </c>
      <c r="C948" s="93" t="s">
        <v>1431</v>
      </c>
      <c r="D948" s="95">
        <v>2261</v>
      </c>
      <c r="E948" s="95">
        <v>2257</v>
      </c>
      <c r="F948" s="95">
        <v>331996</v>
      </c>
      <c r="G948" s="95">
        <v>0</v>
      </c>
      <c r="H948" s="93" t="s">
        <v>8976</v>
      </c>
      <c r="I948" s="93" t="s">
        <v>23890</v>
      </c>
      <c r="J948" s="93" t="s">
        <v>20858</v>
      </c>
      <c r="K948" s="93" t="s">
        <v>20407</v>
      </c>
      <c r="L948" s="14">
        <f>AND(vyberHrace&lt;&gt;"",ISNUMBER(SEARCH(vyberHrace,$B948)))</f>
      </c>
      <c r="M948" s="14">
        <f>AND($I948=MID(kododd,1,2),$J948=MID(kododd,3,3))</f>
      </c>
    </row>
    <row r="949">
      <c r="A949" s="95">
        <v>713</v>
      </c>
      <c r="B949" s="93" t="s">
        <v>19690</v>
      </c>
      <c r="C949" s="93" t="s">
        <v>1449</v>
      </c>
      <c r="D949" s="95">
        <v>2051</v>
      </c>
      <c r="E949" s="95">
        <v>2071</v>
      </c>
      <c r="F949" s="95">
        <v>319678</v>
      </c>
      <c r="G949" s="95">
        <v>250</v>
      </c>
      <c r="H949" s="93" t="s">
        <v>8976</v>
      </c>
      <c r="I949" s="93" t="s">
        <v>23890</v>
      </c>
      <c r="J949" s="93" t="s">
        <v>20858</v>
      </c>
      <c r="K949" s="93" t="s">
        <v>20407</v>
      </c>
      <c r="L949" s="14">
        <f>AND(vyberHrace&lt;&gt;"",ISNUMBER(SEARCH(vyberHrace,$B949)))</f>
      </c>
      <c r="M949" s="14">
        <f>AND($I949=MID(kododd,1,2),$J949=MID(kododd,3,3))</f>
      </c>
    </row>
    <row r="950">
      <c r="A950" s="95">
        <v>14845</v>
      </c>
      <c r="B950" s="93" t="s">
        <v>19690</v>
      </c>
      <c r="C950" s="93" t="s">
        <v>1435</v>
      </c>
      <c r="D950" s="95">
        <v>1701</v>
      </c>
      <c r="F950" s="95">
        <v>353965</v>
      </c>
      <c r="G950" s="95">
        <v>0</v>
      </c>
      <c r="H950" s="93" t="s">
        <v>8976</v>
      </c>
      <c r="I950" s="93" t="s">
        <v>23890</v>
      </c>
      <c r="J950" s="93" t="s">
        <v>20913</v>
      </c>
      <c r="K950" s="93" t="s">
        <v>15044</v>
      </c>
      <c r="L950" s="14">
        <f>AND(vyberHrace&lt;&gt;"",ISNUMBER(SEARCH(vyberHrace,$B950)))</f>
      </c>
      <c r="M950" s="14">
        <f>AND($I950=MID(kododd,1,2),$J950=MID(kododd,3,3))</f>
      </c>
    </row>
    <row r="951">
      <c r="A951" s="95">
        <v>33161</v>
      </c>
      <c r="B951" s="93" t="s">
        <v>14211</v>
      </c>
      <c r="C951" s="93" t="s">
        <v>1407</v>
      </c>
      <c r="D951" s="95">
        <v>1546</v>
      </c>
      <c r="G951" s="95">
        <v>0</v>
      </c>
      <c r="H951" s="93" t="s">
        <v>8976</v>
      </c>
      <c r="I951" s="93" t="s">
        <v>23890</v>
      </c>
      <c r="J951" s="93" t="s">
        <v>20910</v>
      </c>
      <c r="K951" s="93" t="s">
        <v>16315</v>
      </c>
      <c r="L951" s="14">
        <f>AND(vyberHrace&lt;&gt;"",ISNUMBER(SEARCH(vyberHrace,$B951)))</f>
      </c>
      <c r="M951" s="14">
        <f>AND($I951=MID(kododd,1,2),$J951=MID(kododd,3,3))</f>
      </c>
    </row>
    <row r="952">
      <c r="A952" s="95">
        <v>1122</v>
      </c>
      <c r="B952" s="93" t="s">
        <v>11692</v>
      </c>
      <c r="C952" s="93" t="s">
        <v>1432</v>
      </c>
      <c r="D952" s="95">
        <v>2029</v>
      </c>
      <c r="E952" s="95">
        <v>2055</v>
      </c>
      <c r="F952" s="95">
        <v>307807</v>
      </c>
      <c r="G952" s="95">
        <v>250</v>
      </c>
      <c r="H952" s="93" t="s">
        <v>8976</v>
      </c>
      <c r="I952" s="93" t="s">
        <v>23890</v>
      </c>
      <c r="J952" s="93" t="s">
        <v>20995</v>
      </c>
      <c r="K952" s="93" t="s">
        <v>17824</v>
      </c>
      <c r="L952" s="14">
        <f>AND(vyberHrace&lt;&gt;"",ISNUMBER(SEARCH(vyberHrace,$B952)))</f>
      </c>
      <c r="M952" s="14">
        <f>AND($I952=MID(kododd,1,2),$J952=MID(kododd,3,3))</f>
      </c>
    </row>
    <row r="953">
      <c r="A953" s="95">
        <v>14771</v>
      </c>
      <c r="B953" s="93" t="s">
        <v>11692</v>
      </c>
      <c r="C953" s="93" t="s">
        <v>1405</v>
      </c>
      <c r="D953" s="95">
        <v>1916</v>
      </c>
      <c r="E953" s="95">
        <v>1986</v>
      </c>
      <c r="F953" s="95">
        <v>345156</v>
      </c>
      <c r="G953" s="95">
        <v>0</v>
      </c>
      <c r="H953" s="93" t="s">
        <v>8976</v>
      </c>
      <c r="I953" s="93" t="s">
        <v>23890</v>
      </c>
      <c r="J953" s="93" t="s">
        <v>20932</v>
      </c>
      <c r="K953" s="93" t="s">
        <v>9421</v>
      </c>
      <c r="L953" s="14">
        <f>AND(vyberHrace&lt;&gt;"",ISNUMBER(SEARCH(vyberHrace,$B953)))</f>
      </c>
      <c r="M953" s="14">
        <f>AND($I953=MID(kododd,1,2),$J953=MID(kododd,3,3))</f>
      </c>
    </row>
    <row r="954">
      <c r="A954" s="95">
        <v>53717</v>
      </c>
      <c r="B954" s="93" t="s">
        <v>2531</v>
      </c>
      <c r="C954" s="93" t="s">
        <v>1402</v>
      </c>
      <c r="F954" s="95">
        <v>23740159</v>
      </c>
      <c r="G954" s="95">
        <v>0</v>
      </c>
      <c r="H954" s="93" t="s">
        <v>8976</v>
      </c>
      <c r="I954" s="93" t="s">
        <v>23890</v>
      </c>
      <c r="J954" s="93" t="s">
        <v>20932</v>
      </c>
      <c r="K954" s="93" t="s">
        <v>9421</v>
      </c>
      <c r="L954" s="14">
        <f>AND(vyberHrace&lt;&gt;"",ISNUMBER(SEARCH(vyberHrace,$B954)))</f>
      </c>
      <c r="M954" s="14">
        <f>AND($I954=MID(kododd,1,2),$J954=MID(kododd,3,3))</f>
      </c>
    </row>
    <row r="955">
      <c r="A955" s="95">
        <v>550</v>
      </c>
      <c r="B955" s="93" t="s">
        <v>19909</v>
      </c>
      <c r="C955" s="93" t="s">
        <v>1415</v>
      </c>
      <c r="D955" s="95">
        <v>2105</v>
      </c>
      <c r="E955" s="95">
        <v>2119</v>
      </c>
      <c r="F955" s="95">
        <v>308358</v>
      </c>
      <c r="G955" s="95">
        <v>250</v>
      </c>
      <c r="H955" s="93" t="s">
        <v>8976</v>
      </c>
      <c r="I955" s="93" t="s">
        <v>23890</v>
      </c>
      <c r="J955" s="93" t="s">
        <v>20918</v>
      </c>
      <c r="K955" s="93" t="s">
        <v>19880</v>
      </c>
      <c r="L955" s="14">
        <f>AND(vyberHrace&lt;&gt;"",ISNUMBER(SEARCH(vyberHrace,$B955)))</f>
      </c>
      <c r="M955" s="14">
        <f>AND($I955=MID(kododd,1,2),$J955=MID(kododd,3,3))</f>
      </c>
    </row>
    <row r="956">
      <c r="A956" s="95">
        <v>48489</v>
      </c>
      <c r="B956" s="93" t="s">
        <v>16392</v>
      </c>
      <c r="C956" s="93" t="s">
        <v>1402</v>
      </c>
      <c r="D956" s="95">
        <v>1240</v>
      </c>
      <c r="F956" s="95">
        <v>23740167</v>
      </c>
      <c r="G956" s="95">
        <v>250</v>
      </c>
      <c r="H956" s="93" t="s">
        <v>8976</v>
      </c>
      <c r="I956" s="93" t="s">
        <v>23890</v>
      </c>
      <c r="J956" s="93" t="s">
        <v>20870</v>
      </c>
      <c r="K956" s="93" t="s">
        <v>19858</v>
      </c>
      <c r="L956" s="14">
        <f>AND(vyberHrace&lt;&gt;"",ISNUMBER(SEARCH(vyberHrace,$B956)))</f>
      </c>
      <c r="M956" s="14">
        <f>AND($I956=MID(kododd,1,2),$J956=MID(kododd,3,3))</f>
      </c>
    </row>
    <row r="957">
      <c r="A957" s="95">
        <v>58459</v>
      </c>
      <c r="B957" s="93" t="s">
        <v>24960</v>
      </c>
      <c r="C957" s="93" t="s">
        <v>1450</v>
      </c>
      <c r="D957" s="95">
        <v>1025</v>
      </c>
      <c r="F957" s="95">
        <v>23787210</v>
      </c>
      <c r="G957" s="95">
        <v>250</v>
      </c>
      <c r="H957" s="93" t="s">
        <v>8976</v>
      </c>
      <c r="I957" s="93" t="s">
        <v>23890</v>
      </c>
      <c r="J957" s="93" t="s">
        <v>20936</v>
      </c>
      <c r="K957" s="93" t="s">
        <v>10625</v>
      </c>
      <c r="L957" s="14">
        <f>AND(vyberHrace&lt;&gt;"",ISNUMBER(SEARCH(vyberHrace,$B957)))</f>
      </c>
      <c r="M957" s="14">
        <f>AND($I957=MID(kododd,1,2),$J957=MID(kododd,3,3))</f>
      </c>
    </row>
    <row r="958">
      <c r="A958" s="95">
        <v>19265</v>
      </c>
      <c r="B958" s="93" t="s">
        <v>13976</v>
      </c>
      <c r="C958" s="93" t="s">
        <v>1436</v>
      </c>
      <c r="G958" s="95">
        <v>0</v>
      </c>
      <c r="H958" s="93" t="s">
        <v>8976</v>
      </c>
      <c r="I958" s="93" t="s">
        <v>23890</v>
      </c>
      <c r="J958" s="93" t="s">
        <v>20870</v>
      </c>
      <c r="K958" s="93" t="s">
        <v>19858</v>
      </c>
      <c r="L958" s="14">
        <f>AND(vyberHrace&lt;&gt;"",ISNUMBER(SEARCH(vyberHrace,$B958)))</f>
      </c>
      <c r="M958" s="14">
        <f>AND($I958=MID(kododd,1,2),$J958=MID(kododd,3,3))</f>
      </c>
    </row>
    <row r="959">
      <c r="A959" s="95">
        <v>57781</v>
      </c>
      <c r="B959" s="93" t="s">
        <v>24335</v>
      </c>
      <c r="C959" s="93" t="s">
        <v>1486</v>
      </c>
      <c r="G959" s="95">
        <v>250</v>
      </c>
      <c r="H959" s="93" t="s">
        <v>8976</v>
      </c>
      <c r="I959" s="93" t="s">
        <v>23890</v>
      </c>
      <c r="J959" s="93" t="s">
        <v>20860</v>
      </c>
      <c r="K959" s="93" t="s">
        <v>12768</v>
      </c>
      <c r="L959" s="14">
        <f>AND(vyberHrace&lt;&gt;"",ISNUMBER(SEARCH(vyberHrace,$B959)))</f>
      </c>
      <c r="M959" s="14">
        <f>AND($I959=MID(kododd,1,2),$J959=MID(kododd,3,3))</f>
      </c>
    </row>
    <row r="960">
      <c r="A960" s="95">
        <v>16088</v>
      </c>
      <c r="B960" s="93" t="s">
        <v>11512</v>
      </c>
      <c r="C960" s="93" t="s">
        <v>1465</v>
      </c>
      <c r="D960" s="95">
        <v>1274</v>
      </c>
      <c r="G960" s="95">
        <v>0</v>
      </c>
      <c r="H960" s="93" t="s">
        <v>8976</v>
      </c>
      <c r="I960" s="93" t="s">
        <v>23890</v>
      </c>
      <c r="J960" s="93" t="s">
        <v>20932</v>
      </c>
      <c r="K960" s="93" t="s">
        <v>9421</v>
      </c>
      <c r="L960" s="14">
        <f>AND(vyberHrace&lt;&gt;"",ISNUMBER(SEARCH(vyberHrace,$B960)))</f>
      </c>
      <c r="M960" s="14">
        <f>AND($I960=MID(kododd,1,2),$J960=MID(kododd,3,3))</f>
      </c>
    </row>
    <row r="961">
      <c r="A961" s="95">
        <v>63627</v>
      </c>
      <c r="B961" s="93" t="s">
        <v>29792</v>
      </c>
      <c r="C961" s="93" t="s">
        <v>1438</v>
      </c>
      <c r="F961" s="95">
        <v>571005765</v>
      </c>
      <c r="G961" s="95">
        <v>250</v>
      </c>
      <c r="H961" s="93" t="s">
        <v>8976</v>
      </c>
      <c r="I961" s="93" t="s">
        <v>23890</v>
      </c>
      <c r="J961" s="93" t="s">
        <v>20870</v>
      </c>
      <c r="K961" s="93" t="s">
        <v>19858</v>
      </c>
      <c r="L961" s="14">
        <f>AND(vyberHrace&lt;&gt;"",ISNUMBER(SEARCH(vyberHrace,$B961)))</f>
      </c>
      <c r="M961" s="14">
        <f>AND($I961=MID(kododd,1,2),$J961=MID(kododd,3,3))</f>
      </c>
    </row>
    <row r="962">
      <c r="A962" s="95">
        <v>5392</v>
      </c>
      <c r="B962" s="93" t="s">
        <v>10438</v>
      </c>
      <c r="C962" s="93" t="s">
        <v>1429</v>
      </c>
      <c r="D962" s="95">
        <v>1426</v>
      </c>
      <c r="G962" s="95">
        <v>250</v>
      </c>
      <c r="H962" s="93" t="s">
        <v>8976</v>
      </c>
      <c r="I962" s="93" t="s">
        <v>23890</v>
      </c>
      <c r="J962" s="93" t="s">
        <v>20895</v>
      </c>
      <c r="K962" s="93" t="s">
        <v>13982</v>
      </c>
      <c r="L962" s="14">
        <f>AND(vyberHrace&lt;&gt;"",ISNUMBER(SEARCH(vyberHrace,$B962)))</f>
      </c>
      <c r="M962" s="14">
        <f>AND($I962=MID(kododd,1,2),$J962=MID(kododd,3,3))</f>
      </c>
    </row>
    <row r="963">
      <c r="A963" s="95">
        <v>43909</v>
      </c>
      <c r="B963" s="93" t="s">
        <v>15099</v>
      </c>
      <c r="C963" s="93" t="s">
        <v>1402</v>
      </c>
      <c r="G963" s="95">
        <v>0</v>
      </c>
      <c r="H963" s="93" t="s">
        <v>8976</v>
      </c>
      <c r="I963" s="93" t="s">
        <v>23890</v>
      </c>
      <c r="J963" s="93" t="s">
        <v>20843</v>
      </c>
      <c r="K963" s="93" t="s">
        <v>19862</v>
      </c>
      <c r="L963" s="14">
        <f>AND(vyberHrace&lt;&gt;"",ISNUMBER(SEARCH(vyberHrace,$B963)))</f>
      </c>
      <c r="M963" s="14">
        <f>AND($I963=MID(kododd,1,2),$J963=MID(kododd,3,3))</f>
      </c>
    </row>
    <row r="964">
      <c r="A964" s="95">
        <v>26313</v>
      </c>
      <c r="B964" s="93" t="s">
        <v>21172</v>
      </c>
      <c r="C964" s="93" t="s">
        <v>1428</v>
      </c>
      <c r="D964" s="95">
        <v>1526</v>
      </c>
      <c r="G964" s="95">
        <v>0</v>
      </c>
      <c r="H964" s="93" t="s">
        <v>8976</v>
      </c>
      <c r="I964" s="93" t="s">
        <v>23890</v>
      </c>
      <c r="J964" s="93" t="s">
        <v>20934</v>
      </c>
      <c r="K964" s="93" t="s">
        <v>21356</v>
      </c>
      <c r="L964" s="14">
        <f>AND(vyberHrace&lt;&gt;"",ISNUMBER(SEARCH(vyberHrace,$B964)))</f>
      </c>
      <c r="M964" s="14">
        <f>AND($I964=MID(kododd,1,2),$J964=MID(kododd,3,3))</f>
      </c>
    </row>
    <row r="965">
      <c r="A965" s="95">
        <v>1705</v>
      </c>
      <c r="B965" s="93" t="s">
        <v>16349</v>
      </c>
      <c r="C965" s="93" t="s">
        <v>1440</v>
      </c>
      <c r="D965" s="95">
        <v>1780</v>
      </c>
      <c r="E965" s="95">
        <v>1867</v>
      </c>
      <c r="F965" s="95">
        <v>345288</v>
      </c>
      <c r="G965" s="95">
        <v>250</v>
      </c>
      <c r="H965" s="93" t="s">
        <v>8976</v>
      </c>
      <c r="I965" s="93" t="s">
        <v>23890</v>
      </c>
      <c r="J965" s="93" t="s">
        <v>21010</v>
      </c>
      <c r="K965" s="93" t="s">
        <v>20402</v>
      </c>
      <c r="L965" s="14">
        <f>AND(vyberHrace&lt;&gt;"",ISNUMBER(SEARCH(vyberHrace,$B965)))</f>
      </c>
      <c r="M965" s="14">
        <f>AND($I965=MID(kododd,1,2),$J965=MID(kododd,3,3))</f>
      </c>
    </row>
    <row r="966">
      <c r="A966" s="95">
        <v>52546</v>
      </c>
      <c r="B966" s="93" t="s">
        <v>1843</v>
      </c>
      <c r="C966" s="93" t="s">
        <v>1422</v>
      </c>
      <c r="G966" s="95">
        <v>250</v>
      </c>
      <c r="H966" s="93" t="s">
        <v>8976</v>
      </c>
      <c r="I966" s="93" t="s">
        <v>23890</v>
      </c>
      <c r="J966" s="93" t="s">
        <v>20860</v>
      </c>
      <c r="K966" s="93" t="s">
        <v>12768</v>
      </c>
      <c r="L966" s="14">
        <f>AND(vyberHrace&lt;&gt;"",ISNUMBER(SEARCH(vyberHrace,$B966)))</f>
      </c>
      <c r="M966" s="14">
        <f>AND($I966=MID(kododd,1,2),$J966=MID(kododd,3,3))</f>
      </c>
    </row>
    <row r="967">
      <c r="A967" s="95">
        <v>8176</v>
      </c>
      <c r="B967" s="93" t="s">
        <v>13879</v>
      </c>
      <c r="C967" s="93" t="s">
        <v>1449</v>
      </c>
      <c r="D967" s="95">
        <v>1403</v>
      </c>
      <c r="E967" s="95">
        <v>1667</v>
      </c>
      <c r="F967" s="95">
        <v>303097</v>
      </c>
      <c r="G967" s="95">
        <v>250</v>
      </c>
      <c r="H967" s="93" t="s">
        <v>8976</v>
      </c>
      <c r="I967" s="93" t="s">
        <v>23890</v>
      </c>
      <c r="J967" s="93" t="s">
        <v>20897</v>
      </c>
      <c r="K967" s="93" t="s">
        <v>9426</v>
      </c>
      <c r="L967" s="14">
        <f>AND(vyberHrace&lt;&gt;"",ISNUMBER(SEARCH(vyberHrace,$B967)))</f>
      </c>
      <c r="M967" s="14">
        <f>AND($I967=MID(kododd,1,2),$J967=MID(kododd,3,3))</f>
      </c>
    </row>
    <row r="968">
      <c r="A968" s="95">
        <v>31221</v>
      </c>
      <c r="B968" s="93" t="s">
        <v>15334</v>
      </c>
      <c r="C968" s="93" t="s">
        <v>1426</v>
      </c>
      <c r="D968" s="95">
        <v>1161</v>
      </c>
      <c r="G968" s="95">
        <v>0</v>
      </c>
      <c r="H968" s="93" t="s">
        <v>8976</v>
      </c>
      <c r="I968" s="93" t="s">
        <v>23890</v>
      </c>
      <c r="J968" s="93" t="s">
        <v>20843</v>
      </c>
      <c r="K968" s="93" t="s">
        <v>19862</v>
      </c>
      <c r="L968" s="14">
        <f>AND(vyberHrace&lt;&gt;"",ISNUMBER(SEARCH(vyberHrace,$B968)))</f>
      </c>
      <c r="M968" s="14">
        <f>AND($I968=MID(kododd,1,2),$J968=MID(kododd,3,3))</f>
      </c>
    </row>
    <row r="969">
      <c r="A969" s="95">
        <v>59581</v>
      </c>
      <c r="B969" s="93" t="s">
        <v>25975</v>
      </c>
      <c r="C969" s="93" t="s">
        <v>1486</v>
      </c>
      <c r="G969" s="95">
        <v>0</v>
      </c>
      <c r="H969" s="93" t="s">
        <v>8976</v>
      </c>
      <c r="I969" s="93" t="s">
        <v>23890</v>
      </c>
      <c r="J969" s="93" t="s">
        <v>20848</v>
      </c>
      <c r="K969" s="93" t="s">
        <v>21377</v>
      </c>
      <c r="L969" s="14">
        <f>AND(vyberHrace&lt;&gt;"",ISNUMBER(SEARCH(vyberHrace,$B969)))</f>
      </c>
      <c r="M969" s="14">
        <f>AND($I969=MID(kododd,1,2),$J969=MID(kododd,3,3))</f>
      </c>
    </row>
    <row r="970">
      <c r="A970" s="95">
        <v>58652</v>
      </c>
      <c r="B970" s="93" t="s">
        <v>25139</v>
      </c>
      <c r="C970" s="93" t="s">
        <v>1424</v>
      </c>
      <c r="G970" s="95">
        <v>0</v>
      </c>
      <c r="H970" s="93" t="s">
        <v>8976</v>
      </c>
      <c r="I970" s="93" t="s">
        <v>23890</v>
      </c>
      <c r="J970" s="93" t="s">
        <v>20858</v>
      </c>
      <c r="K970" s="93" t="s">
        <v>20407</v>
      </c>
      <c r="L970" s="14">
        <f>AND(vyberHrace&lt;&gt;"",ISNUMBER(SEARCH(vyberHrace,$B970)))</f>
      </c>
      <c r="M970" s="14">
        <f>AND($I970=MID(kododd,1,2),$J970=MID(kododd,3,3))</f>
      </c>
    </row>
    <row r="971">
      <c r="A971" s="95">
        <v>57303</v>
      </c>
      <c r="B971" s="93" t="s">
        <v>21527</v>
      </c>
      <c r="C971" s="93" t="s">
        <v>1416</v>
      </c>
      <c r="G971" s="95">
        <v>0</v>
      </c>
      <c r="H971" s="93" t="s">
        <v>8976</v>
      </c>
      <c r="I971" s="93" t="s">
        <v>23890</v>
      </c>
      <c r="J971" s="93" t="s">
        <v>20932</v>
      </c>
      <c r="K971" s="93" t="s">
        <v>9421</v>
      </c>
      <c r="L971" s="14">
        <f>AND(vyberHrace&lt;&gt;"",ISNUMBER(SEARCH(vyberHrace,$B971)))</f>
      </c>
      <c r="M971" s="14">
        <f>AND($I971=MID(kododd,1,2),$J971=MID(kododd,3,3))</f>
      </c>
    </row>
    <row r="972">
      <c r="A972" s="95">
        <v>52125</v>
      </c>
      <c r="B972" s="93" t="s">
        <v>3550</v>
      </c>
      <c r="C972" s="93" t="s">
        <v>1406</v>
      </c>
      <c r="G972" s="95">
        <v>0</v>
      </c>
      <c r="H972" s="93" t="s">
        <v>8976</v>
      </c>
      <c r="I972" s="93" t="s">
        <v>23890</v>
      </c>
      <c r="J972" s="93" t="s">
        <v>20843</v>
      </c>
      <c r="K972" s="93" t="s">
        <v>19862</v>
      </c>
      <c r="L972" s="14">
        <f>AND(vyberHrace&lt;&gt;"",ISNUMBER(SEARCH(vyberHrace,$B972)))</f>
      </c>
      <c r="M972" s="14">
        <f>AND($I972=MID(kododd,1,2),$J972=MID(kododd,3,3))</f>
      </c>
    </row>
    <row r="973">
      <c r="A973" s="95">
        <v>40643</v>
      </c>
      <c r="B973" s="93" t="s">
        <v>11789</v>
      </c>
      <c r="C973" s="93" t="s">
        <v>1455</v>
      </c>
      <c r="D973" s="95">
        <v>2114</v>
      </c>
      <c r="E973" s="95">
        <v>2120</v>
      </c>
      <c r="F973" s="95">
        <v>4135822</v>
      </c>
      <c r="G973" s="95">
        <v>250</v>
      </c>
      <c r="H973" s="93" t="s">
        <v>8976</v>
      </c>
      <c r="I973" s="93" t="s">
        <v>23890</v>
      </c>
      <c r="J973" s="93" t="s">
        <v>20932</v>
      </c>
      <c r="K973" s="93" t="s">
        <v>9421</v>
      </c>
      <c r="L973" s="14">
        <f>AND(vyberHrace&lt;&gt;"",ISNUMBER(SEARCH(vyberHrace,$B973)))</f>
      </c>
      <c r="M973" s="14">
        <f>AND($I973=MID(kododd,1,2),$J973=MID(kododd,3,3))</f>
      </c>
    </row>
    <row r="974">
      <c r="A974" s="95">
        <v>60339</v>
      </c>
      <c r="B974" s="93" t="s">
        <v>26793</v>
      </c>
      <c r="C974" s="93" t="s">
        <v>1416</v>
      </c>
      <c r="F974" s="95">
        <v>23777664</v>
      </c>
      <c r="G974" s="95">
        <v>0</v>
      </c>
      <c r="H974" s="93" t="s">
        <v>8976</v>
      </c>
      <c r="I974" s="93" t="s">
        <v>23890</v>
      </c>
      <c r="J974" s="93" t="s">
        <v>20843</v>
      </c>
      <c r="K974" s="93" t="s">
        <v>19862</v>
      </c>
      <c r="L974" s="14">
        <f>AND(vyberHrace&lt;&gt;"",ISNUMBER(SEARCH(vyberHrace,$B974)))</f>
      </c>
      <c r="M974" s="14">
        <f>AND($I974=MID(kododd,1,2),$J974=MID(kododd,3,3))</f>
      </c>
    </row>
    <row r="975">
      <c r="A975" s="95">
        <v>53387</v>
      </c>
      <c r="B975" s="93" t="s">
        <v>17536</v>
      </c>
      <c r="C975" s="93" t="s">
        <v>1431</v>
      </c>
      <c r="D975" s="95">
        <v>1322</v>
      </c>
      <c r="F975" s="95">
        <v>23744642</v>
      </c>
      <c r="G975" s="95">
        <v>250</v>
      </c>
      <c r="H975" s="93" t="s">
        <v>8976</v>
      </c>
      <c r="I975" s="93" t="s">
        <v>23890</v>
      </c>
      <c r="J975" s="93" t="s">
        <v>20843</v>
      </c>
      <c r="K975" s="93" t="s">
        <v>19862</v>
      </c>
      <c r="L975" s="14">
        <f>AND(vyberHrace&lt;&gt;"",ISNUMBER(SEARCH(vyberHrace,$B975)))</f>
      </c>
      <c r="M975" s="14">
        <f>AND($I975=MID(kododd,1,2),$J975=MID(kododd,3,3))</f>
      </c>
    </row>
    <row r="976">
      <c r="A976" s="95">
        <v>54331</v>
      </c>
      <c r="B976" s="93" t="s">
        <v>2433</v>
      </c>
      <c r="C976" s="93" t="s">
        <v>1416</v>
      </c>
      <c r="F976" s="95">
        <v>23787279</v>
      </c>
      <c r="G976" s="95">
        <v>0</v>
      </c>
      <c r="H976" s="93" t="s">
        <v>8976</v>
      </c>
      <c r="I976" s="93" t="s">
        <v>23890</v>
      </c>
      <c r="J976" s="93" t="s">
        <v>20843</v>
      </c>
      <c r="K976" s="93" t="s">
        <v>19862</v>
      </c>
      <c r="L976" s="14">
        <f>AND(vyberHrace&lt;&gt;"",ISNUMBER(SEARCH(vyberHrace,$B976)))</f>
      </c>
      <c r="M976" s="14">
        <f>AND($I976=MID(kododd,1,2),$J976=MID(kododd,3,3))</f>
      </c>
    </row>
    <row r="977">
      <c r="A977" s="95">
        <v>37937</v>
      </c>
      <c r="B977" s="93" t="s">
        <v>12915</v>
      </c>
      <c r="C977" s="93" t="s">
        <v>1439</v>
      </c>
      <c r="G977" s="95">
        <v>0</v>
      </c>
      <c r="H977" s="93" t="s">
        <v>8976</v>
      </c>
      <c r="I977" s="93" t="s">
        <v>23890</v>
      </c>
      <c r="J977" s="93" t="s">
        <v>20874</v>
      </c>
      <c r="K977" s="93" t="s">
        <v>1849</v>
      </c>
      <c r="L977" s="14">
        <f>AND(vyberHrace&lt;&gt;"",ISNUMBER(SEARCH(vyberHrace,$B977)))</f>
      </c>
      <c r="M977" s="14">
        <f>AND($I977=MID(kododd,1,2),$J977=MID(kododd,3,3))</f>
      </c>
    </row>
    <row r="978">
      <c r="A978" s="95">
        <v>39548</v>
      </c>
      <c r="B978" s="93" t="s">
        <v>20437</v>
      </c>
      <c r="C978" s="93" t="s">
        <v>1438</v>
      </c>
      <c r="D978" s="95">
        <v>1099</v>
      </c>
      <c r="G978" s="95">
        <v>0</v>
      </c>
      <c r="H978" s="93" t="s">
        <v>8976</v>
      </c>
      <c r="I978" s="93" t="s">
        <v>23890</v>
      </c>
      <c r="J978" s="93" t="s">
        <v>20893</v>
      </c>
      <c r="K978" s="93" t="s">
        <v>11825</v>
      </c>
      <c r="L978" s="14">
        <f>AND(vyberHrace&lt;&gt;"",ISNUMBER(SEARCH(vyberHrace,$B978)))</f>
      </c>
      <c r="M978" s="14">
        <f>AND($I978=MID(kododd,1,2),$J978=MID(kododd,3,3))</f>
      </c>
    </row>
    <row r="979">
      <c r="A979" s="95">
        <v>55424</v>
      </c>
      <c r="B979" s="93" t="s">
        <v>14897</v>
      </c>
      <c r="C979" s="93" t="s">
        <v>1410</v>
      </c>
      <c r="D979" s="95">
        <v>1478</v>
      </c>
      <c r="E979" s="95">
        <v>1634</v>
      </c>
      <c r="F979" s="95">
        <v>23759968</v>
      </c>
      <c r="G979" s="95">
        <v>250</v>
      </c>
      <c r="H979" s="93" t="s">
        <v>8976</v>
      </c>
      <c r="I979" s="93" t="s">
        <v>23890</v>
      </c>
      <c r="J979" s="93" t="s">
        <v>20973</v>
      </c>
      <c r="K979" s="93" t="s">
        <v>12775</v>
      </c>
      <c r="L979" s="14">
        <f>AND(vyberHrace&lt;&gt;"",ISNUMBER(SEARCH(vyberHrace,$B979)))</f>
      </c>
      <c r="M979" s="14">
        <f>AND($I979=MID(kododd,1,2),$J979=MID(kododd,3,3))</f>
      </c>
    </row>
    <row r="980">
      <c r="A980" s="95">
        <v>48547</v>
      </c>
      <c r="B980" s="93" t="s">
        <v>16403</v>
      </c>
      <c r="C980" s="93" t="s">
        <v>1401</v>
      </c>
      <c r="G980" s="95">
        <v>0</v>
      </c>
      <c r="H980" s="93" t="s">
        <v>8976</v>
      </c>
      <c r="I980" s="93" t="s">
        <v>23890</v>
      </c>
      <c r="J980" s="93" t="s">
        <v>20971</v>
      </c>
      <c r="K980" s="93" t="s">
        <v>16300</v>
      </c>
      <c r="L980" s="14">
        <f>AND(vyberHrace&lt;&gt;"",ISNUMBER(SEARCH(vyberHrace,$B980)))</f>
      </c>
      <c r="M980" s="14">
        <f>AND($I980=MID(kododd,1,2),$J980=MID(kododd,3,3))</f>
      </c>
    </row>
    <row r="981">
      <c r="A981" s="95">
        <v>34481</v>
      </c>
      <c r="B981" s="93" t="s">
        <v>15085</v>
      </c>
      <c r="C981" s="93" t="s">
        <v>1399</v>
      </c>
      <c r="D981" s="95">
        <v>2111</v>
      </c>
      <c r="E981" s="95">
        <v>2123</v>
      </c>
      <c r="F981" s="95">
        <v>360953</v>
      </c>
      <c r="G981" s="95">
        <v>250</v>
      </c>
      <c r="H981" s="93" t="s">
        <v>8976</v>
      </c>
      <c r="I981" s="93" t="s">
        <v>23890</v>
      </c>
      <c r="J981" s="93" t="s">
        <v>21009</v>
      </c>
      <c r="K981" s="93" t="s">
        <v>15049</v>
      </c>
      <c r="L981" s="14">
        <f>AND(vyberHrace&lt;&gt;"",ISNUMBER(SEARCH(vyberHrace,$B981)))</f>
      </c>
      <c r="M981" s="14">
        <f>AND($I981=MID(kododd,1,2),$J981=MID(kododd,3,3))</f>
      </c>
    </row>
    <row r="982">
      <c r="A982" s="95">
        <v>37049</v>
      </c>
      <c r="B982" s="93" t="s">
        <v>21178</v>
      </c>
      <c r="C982" s="93" t="s">
        <v>1465</v>
      </c>
      <c r="G982" s="95">
        <v>0</v>
      </c>
      <c r="H982" s="93" t="s">
        <v>8976</v>
      </c>
      <c r="I982" s="93" t="s">
        <v>23890</v>
      </c>
      <c r="J982" s="93" t="s">
        <v>20874</v>
      </c>
      <c r="K982" s="93" t="s">
        <v>1849</v>
      </c>
      <c r="L982" s="14">
        <f>AND(vyberHrace&lt;&gt;"",ISNUMBER(SEARCH(vyberHrace,$B982)))</f>
      </c>
      <c r="M982" s="14">
        <f>AND($I982=MID(kododd,1,2),$J982=MID(kododd,3,3))</f>
      </c>
    </row>
    <row r="983">
      <c r="A983" s="95">
        <v>57938</v>
      </c>
      <c r="B983" s="93" t="s">
        <v>24479</v>
      </c>
      <c r="C983" s="93" t="s">
        <v>1418</v>
      </c>
      <c r="D983" s="95">
        <v>1182</v>
      </c>
      <c r="F983" s="95">
        <v>23774800</v>
      </c>
      <c r="G983" s="95">
        <v>250</v>
      </c>
      <c r="H983" s="93" t="s">
        <v>8976</v>
      </c>
      <c r="I983" s="93" t="s">
        <v>23890</v>
      </c>
      <c r="J983" s="93" t="s">
        <v>20870</v>
      </c>
      <c r="K983" s="93" t="s">
        <v>19858</v>
      </c>
      <c r="L983" s="14">
        <f>AND(vyberHrace&lt;&gt;"",ISNUMBER(SEARCH(vyberHrace,$B983)))</f>
      </c>
      <c r="M983" s="14">
        <f>AND($I983=MID(kododd,1,2),$J983=MID(kododd,3,3))</f>
      </c>
    </row>
    <row r="984">
      <c r="A984" s="95">
        <v>60106</v>
      </c>
      <c r="B984" s="93" t="s">
        <v>26579</v>
      </c>
      <c r="C984" s="93" t="s">
        <v>1475</v>
      </c>
      <c r="G984" s="95">
        <v>0</v>
      </c>
      <c r="H984" s="93" t="s">
        <v>8976</v>
      </c>
      <c r="I984" s="93" t="s">
        <v>23890</v>
      </c>
      <c r="J984" s="93" t="s">
        <v>20886</v>
      </c>
      <c r="K984" s="93" t="s">
        <v>25293</v>
      </c>
      <c r="L984" s="14">
        <f>AND(vyberHrace&lt;&gt;"",ISNUMBER(SEARCH(vyberHrace,$B984)))</f>
      </c>
      <c r="M984" s="14">
        <f>AND($I984=MID(kododd,1,2),$J984=MID(kododd,3,3))</f>
      </c>
    </row>
    <row r="985">
      <c r="A985" s="95">
        <v>39458</v>
      </c>
      <c r="B985" s="93" t="s">
        <v>20430</v>
      </c>
      <c r="C985" s="93" t="s">
        <v>1421</v>
      </c>
      <c r="G985" s="95">
        <v>0</v>
      </c>
      <c r="H985" s="93" t="s">
        <v>8976</v>
      </c>
      <c r="I985" s="93" t="s">
        <v>23890</v>
      </c>
      <c r="J985" s="93" t="s">
        <v>20870</v>
      </c>
      <c r="K985" s="93" t="s">
        <v>19858</v>
      </c>
      <c r="L985" s="14">
        <f>AND(vyberHrace&lt;&gt;"",ISNUMBER(SEARCH(vyberHrace,$B985)))</f>
      </c>
      <c r="M985" s="14">
        <f>AND($I985=MID(kododd,1,2),$J985=MID(kododd,3,3))</f>
      </c>
    </row>
    <row r="986">
      <c r="A986" s="95">
        <v>61934</v>
      </c>
      <c r="B986" s="93" t="s">
        <v>28142</v>
      </c>
      <c r="C986" s="93" t="s">
        <v>1416</v>
      </c>
      <c r="D986" s="95">
        <v>1056</v>
      </c>
      <c r="F986" s="95">
        <v>571004165</v>
      </c>
      <c r="G986" s="95">
        <v>250</v>
      </c>
      <c r="H986" s="93" t="s">
        <v>8976</v>
      </c>
      <c r="I986" s="93" t="s">
        <v>23890</v>
      </c>
      <c r="J986" s="93" t="s">
        <v>26214</v>
      </c>
      <c r="K986" s="93" t="s">
        <v>26215</v>
      </c>
      <c r="L986" s="14">
        <f>AND(vyberHrace&lt;&gt;"",ISNUMBER(SEARCH(vyberHrace,$B986)))</f>
      </c>
      <c r="M986" s="14">
        <f>AND($I986=MID(kododd,1,2),$J986=MID(kododd,3,3))</f>
      </c>
    </row>
    <row r="987">
      <c r="A987" s="95">
        <v>50952</v>
      </c>
      <c r="B987" s="93" t="s">
        <v>6723</v>
      </c>
      <c r="C987" s="93" t="s">
        <v>1402</v>
      </c>
      <c r="D987" s="95">
        <v>1100</v>
      </c>
      <c r="F987" s="95">
        <v>23739037</v>
      </c>
      <c r="G987" s="95">
        <v>0</v>
      </c>
      <c r="H987" s="93" t="s">
        <v>8976</v>
      </c>
      <c r="I987" s="93" t="s">
        <v>23890</v>
      </c>
      <c r="J987" s="93" t="s">
        <v>3580</v>
      </c>
      <c r="K987" s="93" t="s">
        <v>6721</v>
      </c>
      <c r="L987" s="14">
        <f>AND(vyberHrace&lt;&gt;"",ISNUMBER(SEARCH(vyberHrace,$B987)))</f>
      </c>
      <c r="M987" s="14">
        <f>AND($I987=MID(kododd,1,2),$J987=MID(kododd,3,3))</f>
      </c>
    </row>
    <row r="988">
      <c r="A988" s="95">
        <v>33748</v>
      </c>
      <c r="B988" s="93" t="s">
        <v>19871</v>
      </c>
      <c r="C988" s="93" t="s">
        <v>1415</v>
      </c>
      <c r="D988" s="95">
        <v>1597</v>
      </c>
      <c r="G988" s="95">
        <v>0</v>
      </c>
      <c r="H988" s="93" t="s">
        <v>8976</v>
      </c>
      <c r="I988" s="93" t="s">
        <v>23890</v>
      </c>
      <c r="J988" s="93" t="s">
        <v>20921</v>
      </c>
      <c r="K988" s="93" t="s">
        <v>19686</v>
      </c>
      <c r="L988" s="14">
        <f>AND(vyberHrace&lt;&gt;"",ISNUMBER(SEARCH(vyberHrace,$B988)))</f>
      </c>
      <c r="M988" s="14">
        <f>AND($I988=MID(kododd,1,2),$J988=MID(kododd,3,3))</f>
      </c>
    </row>
    <row r="989">
      <c r="A989" s="95">
        <v>42773</v>
      </c>
      <c r="B989" s="93" t="s">
        <v>13470</v>
      </c>
      <c r="C989" s="93" t="s">
        <v>1400</v>
      </c>
      <c r="D989" s="95">
        <v>1721</v>
      </c>
      <c r="E989" s="95">
        <v>1825</v>
      </c>
      <c r="F989" s="95">
        <v>398128</v>
      </c>
      <c r="G989" s="95">
        <v>250</v>
      </c>
      <c r="H989" s="93" t="s">
        <v>8976</v>
      </c>
      <c r="I989" s="93" t="s">
        <v>23890</v>
      </c>
      <c r="J989" s="93" t="s">
        <v>20897</v>
      </c>
      <c r="K989" s="93" t="s">
        <v>9426</v>
      </c>
      <c r="L989" s="14">
        <f>AND(vyberHrace&lt;&gt;"",ISNUMBER(SEARCH(vyberHrace,$B989)))</f>
      </c>
      <c r="M989" s="14">
        <f>AND($I989=MID(kododd,1,2),$J989=MID(kododd,3,3))</f>
      </c>
    </row>
    <row r="990">
      <c r="A990" s="95">
        <v>3884</v>
      </c>
      <c r="B990" s="93" t="s">
        <v>19746</v>
      </c>
      <c r="C990" s="93" t="s">
        <v>1476</v>
      </c>
      <c r="D990" s="95">
        <v>1674</v>
      </c>
      <c r="G990" s="95">
        <v>0</v>
      </c>
      <c r="H990" s="93" t="s">
        <v>8976</v>
      </c>
      <c r="I990" s="93" t="s">
        <v>23890</v>
      </c>
      <c r="J990" s="93" t="s">
        <v>20934</v>
      </c>
      <c r="K990" s="93" t="s">
        <v>21356</v>
      </c>
      <c r="L990" s="14">
        <f>AND(vyberHrace&lt;&gt;"",ISNUMBER(SEARCH(vyberHrace,$B990)))</f>
      </c>
      <c r="M990" s="14">
        <f>AND($I990=MID(kododd,1,2),$J990=MID(kododd,3,3))</f>
      </c>
    </row>
    <row r="991">
      <c r="A991" s="95">
        <v>59744</v>
      </c>
      <c r="B991" s="93" t="s">
        <v>26110</v>
      </c>
      <c r="C991" s="93" t="s">
        <v>1406</v>
      </c>
      <c r="D991" s="95">
        <v>1411</v>
      </c>
      <c r="E991" s="95">
        <v>1660</v>
      </c>
      <c r="F991" s="95">
        <v>23790962</v>
      </c>
      <c r="G991" s="95">
        <v>250</v>
      </c>
      <c r="H991" s="93" t="s">
        <v>8976</v>
      </c>
      <c r="I991" s="93" t="s">
        <v>23890</v>
      </c>
      <c r="J991" s="93" t="s">
        <v>20927</v>
      </c>
      <c r="K991" s="93" t="s">
        <v>1493</v>
      </c>
      <c r="L991" s="14">
        <f>AND(vyberHrace&lt;&gt;"",ISNUMBER(SEARCH(vyberHrace,$B991)))</f>
      </c>
      <c r="M991" s="14">
        <f>AND($I991=MID(kododd,1,2),$J991=MID(kododd,3,3))</f>
      </c>
    </row>
    <row r="992">
      <c r="A992" s="95">
        <v>51746</v>
      </c>
      <c r="B992" s="93" t="s">
        <v>3570</v>
      </c>
      <c r="C992" s="93" t="s">
        <v>3255</v>
      </c>
      <c r="G992" s="95">
        <v>0</v>
      </c>
      <c r="H992" s="93" t="s">
        <v>8976</v>
      </c>
      <c r="I992" s="93" t="s">
        <v>23890</v>
      </c>
      <c r="J992" s="93" t="s">
        <v>20870</v>
      </c>
      <c r="K992" s="93" t="s">
        <v>19858</v>
      </c>
      <c r="L992" s="14">
        <f>AND(vyberHrace&lt;&gt;"",ISNUMBER(SEARCH(vyberHrace,$B992)))</f>
      </c>
      <c r="M992" s="14">
        <f>AND($I992=MID(kododd,1,2),$J992=MID(kododd,3,3))</f>
      </c>
    </row>
    <row r="993">
      <c r="A993" s="95">
        <v>53085</v>
      </c>
      <c r="B993" s="93" t="s">
        <v>17541</v>
      </c>
      <c r="C993" s="93" t="s">
        <v>1420</v>
      </c>
      <c r="G993" s="95">
        <v>0</v>
      </c>
      <c r="H993" s="93" t="s">
        <v>8976</v>
      </c>
      <c r="I993" s="93" t="s">
        <v>23890</v>
      </c>
      <c r="J993" s="93" t="s">
        <v>20897</v>
      </c>
      <c r="K993" s="93" t="s">
        <v>9426</v>
      </c>
      <c r="L993" s="14">
        <f>AND(vyberHrace&lt;&gt;"",ISNUMBER(SEARCH(vyberHrace,$B993)))</f>
      </c>
      <c r="M993" s="14">
        <f>AND($I993=MID(kododd,1,2),$J993=MID(kododd,3,3))</f>
      </c>
    </row>
    <row r="994">
      <c r="A994" s="95">
        <v>53084</v>
      </c>
      <c r="B994" s="93" t="s">
        <v>17542</v>
      </c>
      <c r="C994" s="93" t="s">
        <v>1422</v>
      </c>
      <c r="G994" s="95">
        <v>0</v>
      </c>
      <c r="H994" s="93" t="s">
        <v>8976</v>
      </c>
      <c r="I994" s="93" t="s">
        <v>23890</v>
      </c>
      <c r="J994" s="93" t="s">
        <v>20897</v>
      </c>
      <c r="K994" s="93" t="s">
        <v>9426</v>
      </c>
      <c r="L994" s="14">
        <f>AND(vyberHrace&lt;&gt;"",ISNUMBER(SEARCH(vyberHrace,$B994)))</f>
      </c>
      <c r="M994" s="14">
        <f>AND($I994=MID(kododd,1,2),$J994=MID(kododd,3,3))</f>
      </c>
    </row>
    <row r="995">
      <c r="A995" s="95">
        <v>2980</v>
      </c>
      <c r="B995" s="93" t="s">
        <v>21089</v>
      </c>
      <c r="C995" s="93" t="s">
        <v>1423</v>
      </c>
      <c r="D995" s="95">
        <v>2339</v>
      </c>
      <c r="E995" s="95">
        <v>2367</v>
      </c>
      <c r="F995" s="95">
        <v>311731</v>
      </c>
      <c r="G995" s="95">
        <v>250</v>
      </c>
      <c r="H995" s="93" t="s">
        <v>8976</v>
      </c>
      <c r="I995" s="93" t="s">
        <v>23890</v>
      </c>
      <c r="J995" s="93" t="s">
        <v>20843</v>
      </c>
      <c r="K995" s="93" t="s">
        <v>19862</v>
      </c>
      <c r="L995" s="14">
        <f>AND(vyberHrace&lt;&gt;"",ISNUMBER(SEARCH(vyberHrace,$B995)))</f>
      </c>
      <c r="M995" s="14">
        <f>AND($I995=MID(kododd,1,2),$J995=MID(kododd,3,3))</f>
      </c>
    </row>
    <row r="996">
      <c r="A996" s="95">
        <v>1163</v>
      </c>
      <c r="B996" s="93" t="s">
        <v>13834</v>
      </c>
      <c r="C996" s="93" t="s">
        <v>1446</v>
      </c>
      <c r="D996" s="95">
        <v>1927</v>
      </c>
      <c r="E996" s="95">
        <v>1955</v>
      </c>
      <c r="F996" s="95">
        <v>339563</v>
      </c>
      <c r="G996" s="95">
        <v>250</v>
      </c>
      <c r="H996" s="93" t="s">
        <v>8976</v>
      </c>
      <c r="I996" s="93" t="s">
        <v>23890</v>
      </c>
      <c r="J996" s="93" t="s">
        <v>20897</v>
      </c>
      <c r="K996" s="93" t="s">
        <v>9426</v>
      </c>
      <c r="L996" s="14">
        <f>AND(vyberHrace&lt;&gt;"",ISNUMBER(SEARCH(vyberHrace,$B996)))</f>
      </c>
      <c r="M996" s="14">
        <f>AND($I996=MID(kododd,1,2),$J996=MID(kododd,3,3))</f>
      </c>
    </row>
    <row r="997">
      <c r="A997" s="95">
        <v>63301</v>
      </c>
      <c r="B997" s="93" t="s">
        <v>28632</v>
      </c>
      <c r="C997" s="93" t="s">
        <v>1475</v>
      </c>
      <c r="F997" s="95">
        <v>571003029</v>
      </c>
      <c r="G997" s="95">
        <v>500</v>
      </c>
      <c r="H997" s="93" t="s">
        <v>8976</v>
      </c>
      <c r="I997" s="93" t="s">
        <v>23890</v>
      </c>
      <c r="J997" s="93" t="s">
        <v>23412</v>
      </c>
      <c r="K997" s="93" t="s">
        <v>21357</v>
      </c>
      <c r="L997" s="14">
        <f>AND(vyberHrace&lt;&gt;"",ISNUMBER(SEARCH(vyberHrace,$B997)))</f>
      </c>
      <c r="M997" s="14">
        <f>AND($I997=MID(kododd,1,2),$J997=MID(kododd,3,3))</f>
      </c>
    </row>
    <row r="998">
      <c r="A998" s="95">
        <v>63847</v>
      </c>
      <c r="B998" s="93" t="s">
        <v>29939</v>
      </c>
      <c r="C998" s="93" t="s">
        <v>1416</v>
      </c>
      <c r="G998" s="95">
        <v>250</v>
      </c>
      <c r="H998" s="93" t="s">
        <v>8976</v>
      </c>
      <c r="I998" s="93" t="s">
        <v>23890</v>
      </c>
      <c r="J998" s="93" t="s">
        <v>20870</v>
      </c>
      <c r="K998" s="93" t="s">
        <v>19858</v>
      </c>
      <c r="L998" s="14">
        <f>AND(vyberHrace&lt;&gt;"",ISNUMBER(SEARCH(vyberHrace,$B998)))</f>
      </c>
      <c r="M998" s="14">
        <f>AND($I998=MID(kododd,1,2),$J998=MID(kododd,3,3))</f>
      </c>
    </row>
    <row r="999">
      <c r="A999" s="95">
        <v>59900</v>
      </c>
      <c r="B999" s="93" t="s">
        <v>26394</v>
      </c>
      <c r="C999" s="93" t="s">
        <v>1422</v>
      </c>
      <c r="F999" s="95">
        <v>23795018</v>
      </c>
      <c r="G999" s="95">
        <v>250</v>
      </c>
      <c r="H999" s="93" t="s">
        <v>8976</v>
      </c>
      <c r="I999" s="93" t="s">
        <v>23890</v>
      </c>
      <c r="J999" s="93" t="s">
        <v>20870</v>
      </c>
      <c r="K999" s="93" t="s">
        <v>19858</v>
      </c>
      <c r="L999" s="14">
        <f>AND(vyberHrace&lt;&gt;"",ISNUMBER(SEARCH(vyberHrace,$B999)))</f>
      </c>
      <c r="M999" s="14">
        <f>AND($I999=MID(kododd,1,2),$J999=MID(kododd,3,3))</f>
      </c>
    </row>
    <row r="1000">
      <c r="A1000" s="95">
        <v>243</v>
      </c>
      <c r="B1000" s="93" t="s">
        <v>13997</v>
      </c>
      <c r="C1000" s="93" t="s">
        <v>1415</v>
      </c>
      <c r="D1000" s="95">
        <v>2353</v>
      </c>
      <c r="E1000" s="95">
        <v>2396</v>
      </c>
      <c r="F1000" s="95">
        <v>305995</v>
      </c>
      <c r="G1000" s="95">
        <v>0</v>
      </c>
      <c r="H1000" s="93" t="s">
        <v>8976</v>
      </c>
      <c r="I1000" s="93" t="s">
        <v>23890</v>
      </c>
      <c r="J1000" s="93" t="s">
        <v>20870</v>
      </c>
      <c r="K1000" s="93" t="s">
        <v>19858</v>
      </c>
      <c r="L1000" s="14">
        <f>AND(vyberHrace&lt;&gt;"",ISNUMBER(SEARCH(vyberHrace,$B1000)))</f>
      </c>
      <c r="M1000" s="14">
        <f>AND($I1000=MID(kododd,1,2),$J1000=MID(kododd,3,3))</f>
      </c>
    </row>
    <row r="1001">
      <c r="A1001" s="95">
        <v>61205</v>
      </c>
      <c r="B1001" s="93" t="s">
        <v>27447</v>
      </c>
      <c r="C1001" s="93" t="s">
        <v>1486</v>
      </c>
      <c r="G1001" s="95">
        <v>250</v>
      </c>
      <c r="H1001" s="93" t="s">
        <v>8976</v>
      </c>
      <c r="I1001" s="93" t="s">
        <v>23890</v>
      </c>
      <c r="J1001" s="93" t="s">
        <v>21011</v>
      </c>
      <c r="K1001" s="93" t="s">
        <v>1494</v>
      </c>
      <c r="L1001" s="14">
        <f>AND(vyberHrace&lt;&gt;"",ISNUMBER(SEARCH(vyberHrace,$B1001)))</f>
      </c>
      <c r="M1001" s="14">
        <f>AND($I1001=MID(kododd,1,2),$J1001=MID(kododd,3,3))</f>
      </c>
    </row>
    <row r="1002">
      <c r="A1002" s="95">
        <v>19266</v>
      </c>
      <c r="B1002" s="93" t="s">
        <v>13977</v>
      </c>
      <c r="C1002" s="93" t="s">
        <v>1453</v>
      </c>
      <c r="G1002" s="95">
        <v>0</v>
      </c>
      <c r="H1002" s="93" t="s">
        <v>8976</v>
      </c>
      <c r="I1002" s="93" t="s">
        <v>23890</v>
      </c>
      <c r="J1002" s="93" t="s">
        <v>20870</v>
      </c>
      <c r="K1002" s="93" t="s">
        <v>19858</v>
      </c>
      <c r="L1002" s="14">
        <f>AND(vyberHrace&lt;&gt;"",ISNUMBER(SEARCH(vyberHrace,$B1002)))</f>
      </c>
      <c r="M1002" s="14">
        <f>AND($I1002=MID(kododd,1,2),$J1002=MID(kododd,3,3))</f>
      </c>
    </row>
    <row r="1003">
      <c r="A1003" s="95">
        <v>58218</v>
      </c>
      <c r="B1003" s="93" t="s">
        <v>24736</v>
      </c>
      <c r="C1003" s="93" t="s">
        <v>1431</v>
      </c>
      <c r="G1003" s="95">
        <v>0</v>
      </c>
      <c r="H1003" s="93" t="s">
        <v>8976</v>
      </c>
      <c r="I1003" s="93" t="s">
        <v>23890</v>
      </c>
      <c r="J1003" s="93" t="s">
        <v>20860</v>
      </c>
      <c r="K1003" s="93" t="s">
        <v>12768</v>
      </c>
      <c r="L1003" s="14">
        <f>AND(vyberHrace&lt;&gt;"",ISNUMBER(SEARCH(vyberHrace,$B1003)))</f>
      </c>
      <c r="M1003" s="14">
        <f>AND($I1003=MID(kododd,1,2),$J1003=MID(kododd,3,3))</f>
      </c>
    </row>
    <row r="1004">
      <c r="A1004" s="95">
        <v>63615</v>
      </c>
      <c r="B1004" s="93" t="s">
        <v>28633</v>
      </c>
      <c r="C1004" s="93" t="s">
        <v>1424</v>
      </c>
      <c r="F1004" s="95">
        <v>571001883</v>
      </c>
      <c r="G1004" s="95">
        <v>250</v>
      </c>
      <c r="H1004" s="93" t="s">
        <v>8976</v>
      </c>
      <c r="I1004" s="93" t="s">
        <v>23890</v>
      </c>
      <c r="J1004" s="93" t="s">
        <v>20870</v>
      </c>
      <c r="K1004" s="93" t="s">
        <v>19858</v>
      </c>
      <c r="L1004" s="14">
        <f>AND(vyberHrace&lt;&gt;"",ISNUMBER(SEARCH(vyberHrace,$B1004)))</f>
      </c>
      <c r="M1004" s="14">
        <f>AND($I1004=MID(kododd,1,2),$J1004=MID(kododd,3,3))</f>
      </c>
    </row>
    <row r="1005">
      <c r="A1005" s="95">
        <v>61646</v>
      </c>
      <c r="B1005" s="93" t="s">
        <v>27808</v>
      </c>
      <c r="C1005" s="93" t="s">
        <v>1424</v>
      </c>
      <c r="F1005" s="95">
        <v>571004173</v>
      </c>
      <c r="G1005" s="95">
        <v>250</v>
      </c>
      <c r="H1005" s="93" t="s">
        <v>8976</v>
      </c>
      <c r="I1005" s="93" t="s">
        <v>23890</v>
      </c>
      <c r="J1005" s="93" t="s">
        <v>26214</v>
      </c>
      <c r="K1005" s="93" t="s">
        <v>26215</v>
      </c>
      <c r="L1005" s="14">
        <f>AND(vyberHrace&lt;&gt;"",ISNUMBER(SEARCH(vyberHrace,$B1005)))</f>
      </c>
      <c r="M1005" s="14">
        <f>AND($I1005=MID(kododd,1,2),$J1005=MID(kododd,3,3))</f>
      </c>
    </row>
    <row r="1006">
      <c r="A1006" s="95">
        <v>61645</v>
      </c>
      <c r="B1006" s="93" t="s">
        <v>27807</v>
      </c>
      <c r="C1006" s="93" t="s">
        <v>3255</v>
      </c>
      <c r="D1006" s="95">
        <v>1230</v>
      </c>
      <c r="F1006" s="95">
        <v>571004181</v>
      </c>
      <c r="G1006" s="95">
        <v>250</v>
      </c>
      <c r="H1006" s="93" t="s">
        <v>8976</v>
      </c>
      <c r="I1006" s="93" t="s">
        <v>23890</v>
      </c>
      <c r="J1006" s="93" t="s">
        <v>26214</v>
      </c>
      <c r="K1006" s="93" t="s">
        <v>26215</v>
      </c>
      <c r="L1006" s="14">
        <f>AND(vyberHrace&lt;&gt;"",ISNUMBER(SEARCH(vyberHrace,$B1006)))</f>
      </c>
      <c r="M1006" s="14">
        <f>AND($I1006=MID(kododd,1,2),$J1006=MID(kododd,3,3))</f>
      </c>
    </row>
    <row r="1007">
      <c r="A1007" s="95">
        <v>47693</v>
      </c>
      <c r="B1007" s="93" t="s">
        <v>12810</v>
      </c>
      <c r="C1007" s="93" t="s">
        <v>1426</v>
      </c>
      <c r="D1007" s="95">
        <v>1496</v>
      </c>
      <c r="F1007" s="95">
        <v>23764899</v>
      </c>
      <c r="G1007" s="95">
        <v>250</v>
      </c>
      <c r="H1007" s="93" t="s">
        <v>8976</v>
      </c>
      <c r="I1007" s="93" t="s">
        <v>23890</v>
      </c>
      <c r="J1007" s="93" t="s">
        <v>20921</v>
      </c>
      <c r="K1007" s="93" t="s">
        <v>19686</v>
      </c>
      <c r="L1007" s="14">
        <f>AND(vyberHrace&lt;&gt;"",ISNUMBER(SEARCH(vyberHrace,$B1007)))</f>
      </c>
      <c r="M1007" s="14">
        <f>AND($I1007=MID(kododd,1,2),$J1007=MID(kododd,3,3))</f>
      </c>
    </row>
    <row r="1008">
      <c r="A1008" s="95">
        <v>60399</v>
      </c>
      <c r="B1008" s="93" t="s">
        <v>26843</v>
      </c>
      <c r="C1008" s="93" t="s">
        <v>1454</v>
      </c>
      <c r="G1008" s="95">
        <v>0</v>
      </c>
      <c r="H1008" s="93" t="s">
        <v>8976</v>
      </c>
      <c r="I1008" s="93" t="s">
        <v>23890</v>
      </c>
      <c r="J1008" s="93" t="s">
        <v>20848</v>
      </c>
      <c r="K1008" s="93" t="s">
        <v>21377</v>
      </c>
      <c r="L1008" s="14">
        <f>AND(vyberHrace&lt;&gt;"",ISNUMBER(SEARCH(vyberHrace,$B1008)))</f>
      </c>
      <c r="M1008" s="14">
        <f>AND($I1008=MID(kododd,1,2),$J1008=MID(kododd,3,3))</f>
      </c>
    </row>
    <row r="1009">
      <c r="A1009" s="95">
        <v>53206</v>
      </c>
      <c r="B1009" s="93" t="s">
        <v>17546</v>
      </c>
      <c r="C1009" s="93" t="s">
        <v>1416</v>
      </c>
      <c r="F1009" s="95">
        <v>23744081</v>
      </c>
      <c r="G1009" s="95">
        <v>0</v>
      </c>
      <c r="H1009" s="93" t="s">
        <v>8976</v>
      </c>
      <c r="I1009" s="93" t="s">
        <v>23890</v>
      </c>
      <c r="J1009" s="93" t="s">
        <v>20870</v>
      </c>
      <c r="K1009" s="93" t="s">
        <v>19858</v>
      </c>
      <c r="L1009" s="14">
        <f>AND(vyberHrace&lt;&gt;"",ISNUMBER(SEARCH(vyberHrace,$B1009)))</f>
      </c>
      <c r="M1009" s="14">
        <f>AND($I1009=MID(kododd,1,2),$J1009=MID(kododd,3,3))</f>
      </c>
    </row>
    <row r="1010">
      <c r="A1010" s="95">
        <v>62138</v>
      </c>
      <c r="B1010" s="93" t="s">
        <v>28334</v>
      </c>
      <c r="C1010" s="93" t="s">
        <v>1424</v>
      </c>
      <c r="D1010" s="95">
        <v>1013</v>
      </c>
      <c r="F1010" s="95">
        <v>571003576</v>
      </c>
      <c r="G1010" s="95">
        <v>250</v>
      </c>
      <c r="H1010" s="93" t="s">
        <v>8976</v>
      </c>
      <c r="I1010" s="93" t="s">
        <v>23890</v>
      </c>
      <c r="J1010" s="93" t="s">
        <v>20858</v>
      </c>
      <c r="K1010" s="93" t="s">
        <v>20407</v>
      </c>
      <c r="L1010" s="14">
        <f>AND(vyberHrace&lt;&gt;"",ISNUMBER(SEARCH(vyberHrace,$B1010)))</f>
      </c>
      <c r="M1010" s="14">
        <f>AND($I1010=MID(kododd,1,2),$J1010=MID(kododd,3,3))</f>
      </c>
    </row>
    <row r="1011">
      <c r="A1011" s="95">
        <v>62139</v>
      </c>
      <c r="B1011" s="93" t="s">
        <v>28335</v>
      </c>
      <c r="C1011" s="93" t="s">
        <v>1486</v>
      </c>
      <c r="F1011" s="95">
        <v>571003584</v>
      </c>
      <c r="G1011" s="95">
        <v>250</v>
      </c>
      <c r="H1011" s="93" t="s">
        <v>8976</v>
      </c>
      <c r="I1011" s="93" t="s">
        <v>23890</v>
      </c>
      <c r="J1011" s="93" t="s">
        <v>20858</v>
      </c>
      <c r="K1011" s="93" t="s">
        <v>20407</v>
      </c>
      <c r="L1011" s="14">
        <f>AND(vyberHrace&lt;&gt;"",ISNUMBER(SEARCH(vyberHrace,$B1011)))</f>
      </c>
      <c r="M1011" s="14">
        <f>AND($I1011=MID(kododd,1,2),$J1011=MID(kododd,3,3))</f>
      </c>
    </row>
    <row r="1012">
      <c r="A1012" s="95">
        <v>51521</v>
      </c>
      <c r="B1012" s="93" t="s">
        <v>6249</v>
      </c>
      <c r="C1012" s="93" t="s">
        <v>1423</v>
      </c>
      <c r="D1012" s="95">
        <v>1624</v>
      </c>
      <c r="E1012" s="95">
        <v>1860</v>
      </c>
      <c r="F1012" s="95">
        <v>23787058</v>
      </c>
      <c r="G1012" s="95">
        <v>250</v>
      </c>
      <c r="H1012" s="93" t="s">
        <v>8976</v>
      </c>
      <c r="I1012" s="93" t="s">
        <v>23890</v>
      </c>
      <c r="J1012" s="93" t="s">
        <v>20927</v>
      </c>
      <c r="K1012" s="93" t="s">
        <v>1493</v>
      </c>
      <c r="L1012" s="14">
        <f>AND(vyberHrace&lt;&gt;"",ISNUMBER(SEARCH(vyberHrace,$B1012)))</f>
      </c>
      <c r="M1012" s="14">
        <f>AND($I1012=MID(kododd,1,2),$J1012=MID(kododd,3,3))</f>
      </c>
    </row>
    <row r="1013">
      <c r="A1013" s="95">
        <v>63684</v>
      </c>
      <c r="B1013" s="93" t="s">
        <v>29793</v>
      </c>
      <c r="C1013" s="93" t="s">
        <v>1412</v>
      </c>
      <c r="G1013" s="95">
        <v>250</v>
      </c>
      <c r="H1013" s="93" t="s">
        <v>8976</v>
      </c>
      <c r="I1013" s="93" t="s">
        <v>23890</v>
      </c>
      <c r="J1013" s="93" t="s">
        <v>20887</v>
      </c>
      <c r="K1013" s="93" t="s">
        <v>9423</v>
      </c>
      <c r="L1013" s="14">
        <f>AND(vyberHrace&lt;&gt;"",ISNUMBER(SEARCH(vyberHrace,$B1013)))</f>
      </c>
      <c r="M1013" s="14">
        <f>AND($I1013=MID(kododd,1,2),$J1013=MID(kododd,3,3))</f>
      </c>
    </row>
    <row r="1014">
      <c r="A1014" s="95">
        <v>53101</v>
      </c>
      <c r="B1014" s="93" t="s">
        <v>17548</v>
      </c>
      <c r="C1014" s="93" t="s">
        <v>3255</v>
      </c>
      <c r="G1014" s="95">
        <v>0</v>
      </c>
      <c r="H1014" s="93" t="s">
        <v>8976</v>
      </c>
      <c r="I1014" s="93" t="s">
        <v>23890</v>
      </c>
      <c r="J1014" s="93" t="s">
        <v>20843</v>
      </c>
      <c r="K1014" s="93" t="s">
        <v>19862</v>
      </c>
      <c r="L1014" s="14">
        <f>AND(vyberHrace&lt;&gt;"",ISNUMBER(SEARCH(vyberHrace,$B1014)))</f>
      </c>
      <c r="M1014" s="14">
        <f>AND($I1014=MID(kododd,1,2),$J1014=MID(kododd,3,3))</f>
      </c>
    </row>
    <row r="1015">
      <c r="A1015" s="95">
        <v>55726</v>
      </c>
      <c r="B1015" s="93" t="s">
        <v>21414</v>
      </c>
      <c r="C1015" s="93" t="s">
        <v>1402</v>
      </c>
      <c r="F1015" s="95">
        <v>23751576</v>
      </c>
      <c r="G1015" s="95">
        <v>0</v>
      </c>
      <c r="H1015" s="93" t="s">
        <v>8976</v>
      </c>
      <c r="I1015" s="93" t="s">
        <v>23890</v>
      </c>
      <c r="J1015" s="93" t="s">
        <v>20897</v>
      </c>
      <c r="K1015" s="93" t="s">
        <v>9426</v>
      </c>
      <c r="L1015" s="14">
        <f>AND(vyberHrace&lt;&gt;"",ISNUMBER(SEARCH(vyberHrace,$B1015)))</f>
      </c>
      <c r="M1015" s="14">
        <f>AND($I1015=MID(kododd,1,2),$J1015=MID(kododd,3,3))</f>
      </c>
    </row>
    <row r="1016">
      <c r="A1016" s="95">
        <v>62728</v>
      </c>
      <c r="B1016" s="93" t="s">
        <v>28634</v>
      </c>
      <c r="C1016" s="93" t="s">
        <v>1400</v>
      </c>
      <c r="D1016" s="95">
        <v>1676</v>
      </c>
      <c r="E1016" s="95">
        <v>1793</v>
      </c>
      <c r="F1016" s="95">
        <v>571001530</v>
      </c>
      <c r="G1016" s="95">
        <v>500</v>
      </c>
      <c r="H1016" s="93" t="s">
        <v>8976</v>
      </c>
      <c r="I1016" s="93" t="s">
        <v>23890</v>
      </c>
      <c r="J1016" s="93" t="s">
        <v>23412</v>
      </c>
      <c r="K1016" s="93" t="s">
        <v>21357</v>
      </c>
      <c r="L1016" s="14">
        <f>AND(vyberHrace&lt;&gt;"",ISNUMBER(SEARCH(vyberHrace,$B1016)))</f>
      </c>
      <c r="M1016" s="14">
        <f>AND($I1016=MID(kododd,1,2),$J1016=MID(kododd,3,3))</f>
      </c>
    </row>
    <row r="1017">
      <c r="A1017" s="95">
        <v>63804</v>
      </c>
      <c r="B1017" s="93" t="s">
        <v>29940</v>
      </c>
      <c r="C1017" s="93" t="s">
        <v>1420</v>
      </c>
      <c r="G1017" s="95">
        <v>250</v>
      </c>
      <c r="H1017" s="93" t="s">
        <v>8976</v>
      </c>
      <c r="I1017" s="93" t="s">
        <v>23890</v>
      </c>
      <c r="J1017" s="93" t="s">
        <v>20887</v>
      </c>
      <c r="K1017" s="93" t="s">
        <v>9423</v>
      </c>
      <c r="L1017" s="14">
        <f>AND(vyberHrace&lt;&gt;"",ISNUMBER(SEARCH(vyberHrace,$B1017)))</f>
      </c>
      <c r="M1017" s="14">
        <f>AND($I1017=MID(kododd,1,2),$J1017=MID(kododd,3,3))</f>
      </c>
    </row>
    <row r="1018">
      <c r="A1018" s="95">
        <v>37986</v>
      </c>
      <c r="B1018" s="93" t="s">
        <v>9444</v>
      </c>
      <c r="C1018" s="93" t="s">
        <v>1467</v>
      </c>
      <c r="D1018" s="95">
        <v>1467</v>
      </c>
      <c r="G1018" s="95">
        <v>0</v>
      </c>
      <c r="H1018" s="93" t="s">
        <v>8976</v>
      </c>
      <c r="I1018" s="93" t="s">
        <v>23890</v>
      </c>
      <c r="J1018" s="93" t="s">
        <v>20860</v>
      </c>
      <c r="K1018" s="93" t="s">
        <v>12768</v>
      </c>
      <c r="L1018" s="14">
        <f>AND(vyberHrace&lt;&gt;"",ISNUMBER(SEARCH(vyberHrace,$B1018)))</f>
      </c>
      <c r="M1018" s="14">
        <f>AND($I1018=MID(kododd,1,2),$J1018=MID(kododd,3,3))</f>
      </c>
    </row>
    <row r="1019">
      <c r="A1019" s="95">
        <v>61293</v>
      </c>
      <c r="B1019" s="93" t="s">
        <v>27500</v>
      </c>
      <c r="C1019" s="93" t="s">
        <v>1450</v>
      </c>
      <c r="G1019" s="95">
        <v>250</v>
      </c>
      <c r="H1019" s="93" t="s">
        <v>8976</v>
      </c>
      <c r="I1019" s="93" t="s">
        <v>23890</v>
      </c>
      <c r="J1019" s="93" t="s">
        <v>20932</v>
      </c>
      <c r="K1019" s="93" t="s">
        <v>9421</v>
      </c>
      <c r="L1019" s="14">
        <f>AND(vyberHrace&lt;&gt;"",ISNUMBER(SEARCH(vyberHrace,$B1019)))</f>
      </c>
      <c r="M1019" s="14">
        <f>AND($I1019=MID(kododd,1,2),$J1019=MID(kododd,3,3))</f>
      </c>
    </row>
    <row r="1020">
      <c r="A1020" s="95">
        <v>63198</v>
      </c>
      <c r="B1020" s="93" t="s">
        <v>28635</v>
      </c>
      <c r="C1020" s="93" t="s">
        <v>1486</v>
      </c>
      <c r="G1020" s="95">
        <v>250</v>
      </c>
      <c r="H1020" s="93" t="s">
        <v>8976</v>
      </c>
      <c r="I1020" s="93" t="s">
        <v>23890</v>
      </c>
      <c r="J1020" s="93" t="s">
        <v>20936</v>
      </c>
      <c r="K1020" s="93" t="s">
        <v>10625</v>
      </c>
      <c r="L1020" s="14">
        <f>AND(vyberHrace&lt;&gt;"",ISNUMBER(SEARCH(vyberHrace,$B1020)))</f>
      </c>
      <c r="M1020" s="14">
        <f>AND($I1020=MID(kododd,1,2),$J1020=MID(kododd,3,3))</f>
      </c>
    </row>
    <row r="1021">
      <c r="A1021" s="95">
        <v>40695</v>
      </c>
      <c r="B1021" s="93" t="s">
        <v>11790</v>
      </c>
      <c r="C1021" s="93" t="s">
        <v>1439</v>
      </c>
      <c r="D1021" s="95">
        <v>1284</v>
      </c>
      <c r="G1021" s="95">
        <v>250</v>
      </c>
      <c r="H1021" s="93" t="s">
        <v>8976</v>
      </c>
      <c r="I1021" s="93" t="s">
        <v>23890</v>
      </c>
      <c r="J1021" s="93" t="s">
        <v>20927</v>
      </c>
      <c r="K1021" s="93" t="s">
        <v>1493</v>
      </c>
      <c r="L1021" s="14">
        <f>AND(vyberHrace&lt;&gt;"",ISNUMBER(SEARCH(vyberHrace,$B1021)))</f>
      </c>
      <c r="M1021" s="14">
        <f>AND($I1021=MID(kododd,1,2),$J1021=MID(kododd,3,3))</f>
      </c>
    </row>
    <row r="1022">
      <c r="A1022" s="95">
        <v>57825</v>
      </c>
      <c r="B1022" s="93" t="s">
        <v>24376</v>
      </c>
      <c r="C1022" s="93" t="s">
        <v>1411</v>
      </c>
      <c r="F1022" s="95">
        <v>571004190</v>
      </c>
      <c r="G1022" s="95">
        <v>250</v>
      </c>
      <c r="H1022" s="93" t="s">
        <v>8976</v>
      </c>
      <c r="I1022" s="93" t="s">
        <v>23890</v>
      </c>
      <c r="J1022" s="93" t="s">
        <v>26214</v>
      </c>
      <c r="K1022" s="93" t="s">
        <v>26215</v>
      </c>
      <c r="L1022" s="14">
        <f>AND(vyberHrace&lt;&gt;"",ISNUMBER(SEARCH(vyberHrace,$B1022)))</f>
      </c>
      <c r="M1022" s="14">
        <f>AND($I1022=MID(kododd,1,2),$J1022=MID(kododd,3,3))</f>
      </c>
    </row>
    <row r="1023">
      <c r="A1023" s="95">
        <v>60870</v>
      </c>
      <c r="B1023" s="93" t="s">
        <v>27248</v>
      </c>
      <c r="C1023" s="93" t="s">
        <v>1434</v>
      </c>
      <c r="G1023" s="95">
        <v>250</v>
      </c>
      <c r="H1023" s="93" t="s">
        <v>8976</v>
      </c>
      <c r="I1023" s="93" t="s">
        <v>23890</v>
      </c>
      <c r="J1023" s="93" t="s">
        <v>26214</v>
      </c>
      <c r="K1023" s="93" t="s">
        <v>26215</v>
      </c>
      <c r="L1023" s="14">
        <f>AND(vyberHrace&lt;&gt;"",ISNUMBER(SEARCH(vyberHrace,$B1023)))</f>
      </c>
      <c r="M1023" s="14">
        <f>AND($I1023=MID(kododd,1,2),$J1023=MID(kododd,3,3))</f>
      </c>
    </row>
    <row r="1024">
      <c r="A1024" s="95">
        <v>11037</v>
      </c>
      <c r="B1024" s="93" t="s">
        <v>12898</v>
      </c>
      <c r="C1024" s="93" t="s">
        <v>1461</v>
      </c>
      <c r="D1024" s="95">
        <v>1851</v>
      </c>
      <c r="E1024" s="95">
        <v>1862</v>
      </c>
      <c r="F1024" s="95">
        <v>367117</v>
      </c>
      <c r="G1024" s="95">
        <v>250</v>
      </c>
      <c r="H1024" s="93" t="s">
        <v>8976</v>
      </c>
      <c r="I1024" s="93" t="s">
        <v>23890</v>
      </c>
      <c r="J1024" s="93" t="s">
        <v>20897</v>
      </c>
      <c r="K1024" s="93" t="s">
        <v>9426</v>
      </c>
      <c r="L1024" s="14">
        <f>AND(vyberHrace&lt;&gt;"",ISNUMBER(SEARCH(vyberHrace,$B1024)))</f>
      </c>
      <c r="M1024" s="14">
        <f>AND($I1024=MID(kododd,1,2),$J1024=MID(kododd,3,3))</f>
      </c>
    </row>
    <row r="1025">
      <c r="A1025" s="95">
        <v>48830</v>
      </c>
      <c r="B1025" s="93" t="s">
        <v>16431</v>
      </c>
      <c r="C1025" s="93" t="s">
        <v>1406</v>
      </c>
      <c r="G1025" s="95">
        <v>0</v>
      </c>
      <c r="H1025" s="93" t="s">
        <v>8976</v>
      </c>
      <c r="I1025" s="93" t="s">
        <v>23890</v>
      </c>
      <c r="J1025" s="93" t="s">
        <v>20860</v>
      </c>
      <c r="K1025" s="93" t="s">
        <v>12768</v>
      </c>
      <c r="L1025" s="14">
        <f>AND(vyberHrace&lt;&gt;"",ISNUMBER(SEARCH(vyberHrace,$B1025)))</f>
      </c>
      <c r="M1025" s="14">
        <f>AND($I1025=MID(kododd,1,2),$J1025=MID(kododd,3,3))</f>
      </c>
    </row>
    <row r="1026">
      <c r="A1026" s="95">
        <v>62462</v>
      </c>
      <c r="B1026" s="93" t="s">
        <v>28636</v>
      </c>
      <c r="C1026" s="93" t="s">
        <v>1411</v>
      </c>
      <c r="F1026" s="95">
        <v>571002260</v>
      </c>
      <c r="G1026" s="95">
        <v>250</v>
      </c>
      <c r="H1026" s="93" t="s">
        <v>8976</v>
      </c>
      <c r="I1026" s="93" t="s">
        <v>23890</v>
      </c>
      <c r="J1026" s="93" t="s">
        <v>20931</v>
      </c>
      <c r="K1026" s="93" t="s">
        <v>19878</v>
      </c>
      <c r="L1026" s="14">
        <f>AND(vyberHrace&lt;&gt;"",ISNUMBER(SEARCH(vyberHrace,$B1026)))</f>
      </c>
      <c r="M1026" s="14">
        <f>AND($I1026=MID(kododd,1,2),$J1026=MID(kododd,3,3))</f>
      </c>
    </row>
    <row r="1027">
      <c r="A1027" s="95">
        <v>7453</v>
      </c>
      <c r="B1027" s="93" t="s">
        <v>13858</v>
      </c>
      <c r="C1027" s="93" t="s">
        <v>1443</v>
      </c>
      <c r="D1027" s="95">
        <v>1394</v>
      </c>
      <c r="E1027" s="95">
        <v>1642</v>
      </c>
      <c r="F1027" s="95">
        <v>391522</v>
      </c>
      <c r="G1027" s="95">
        <v>0</v>
      </c>
      <c r="H1027" s="93" t="s">
        <v>8976</v>
      </c>
      <c r="I1027" s="93" t="s">
        <v>23890</v>
      </c>
      <c r="J1027" s="93" t="s">
        <v>20860</v>
      </c>
      <c r="K1027" s="93" t="s">
        <v>12768</v>
      </c>
      <c r="L1027" s="14">
        <f>AND(vyberHrace&lt;&gt;"",ISNUMBER(SEARCH(vyberHrace,$B1027)))</f>
      </c>
      <c r="M1027" s="14">
        <f>AND($I1027=MID(kododd,1,2),$J1027=MID(kododd,3,3))</f>
      </c>
    </row>
    <row r="1028">
      <c r="A1028" s="95">
        <v>58580</v>
      </c>
      <c r="B1028" s="93" t="s">
        <v>1104</v>
      </c>
      <c r="C1028" s="93" t="s">
        <v>1406</v>
      </c>
      <c r="F1028" s="95">
        <v>23775238</v>
      </c>
      <c r="G1028" s="95">
        <v>0</v>
      </c>
      <c r="H1028" s="93" t="s">
        <v>8976</v>
      </c>
      <c r="I1028" s="93" t="s">
        <v>23890</v>
      </c>
      <c r="J1028" s="93" t="s">
        <v>20870</v>
      </c>
      <c r="K1028" s="93" t="s">
        <v>19858</v>
      </c>
      <c r="L1028" s="14">
        <f>AND(vyberHrace&lt;&gt;"",ISNUMBER(SEARCH(vyberHrace,$B1028)))</f>
      </c>
      <c r="M1028" s="14">
        <f>AND($I1028=MID(kododd,1,2),$J1028=MID(kododd,3,3))</f>
      </c>
    </row>
    <row r="1029">
      <c r="A1029" s="95">
        <v>45421</v>
      </c>
      <c r="B1029" s="93" t="s">
        <v>12949</v>
      </c>
      <c r="C1029" s="93" t="s">
        <v>1407</v>
      </c>
      <c r="D1029" s="95">
        <v>1251</v>
      </c>
      <c r="E1029" s="95">
        <v>1575</v>
      </c>
      <c r="F1029" s="95">
        <v>386685</v>
      </c>
      <c r="G1029" s="95">
        <v>0</v>
      </c>
      <c r="H1029" s="93" t="s">
        <v>8976</v>
      </c>
      <c r="I1029" s="93" t="s">
        <v>23890</v>
      </c>
      <c r="J1029" s="93" t="s">
        <v>20918</v>
      </c>
      <c r="K1029" s="93" t="s">
        <v>19880</v>
      </c>
      <c r="L1029" s="14">
        <f>AND(vyberHrace&lt;&gt;"",ISNUMBER(SEARCH(vyberHrace,$B1029)))</f>
      </c>
      <c r="M1029" s="14">
        <f>AND($I1029=MID(kododd,1,2),$J1029=MID(kododd,3,3))</f>
      </c>
    </row>
    <row r="1030">
      <c r="A1030" s="95">
        <v>58878</v>
      </c>
      <c r="B1030" s="93" t="s">
        <v>25346</v>
      </c>
      <c r="C1030" s="93" t="s">
        <v>1461</v>
      </c>
      <c r="F1030" s="95">
        <v>23777079</v>
      </c>
      <c r="G1030" s="95">
        <v>0</v>
      </c>
      <c r="H1030" s="93" t="s">
        <v>8976</v>
      </c>
      <c r="I1030" s="93" t="s">
        <v>23890</v>
      </c>
      <c r="J1030" s="93" t="s">
        <v>20848</v>
      </c>
      <c r="K1030" s="93" t="s">
        <v>21377</v>
      </c>
      <c r="L1030" s="14">
        <f>AND(vyberHrace&lt;&gt;"",ISNUMBER(SEARCH(vyberHrace,$B1030)))</f>
      </c>
      <c r="M1030" s="14">
        <f>AND($I1030=MID(kododd,1,2),$J1030=MID(kododd,3,3))</f>
      </c>
    </row>
    <row r="1031">
      <c r="A1031" s="95">
        <v>57364</v>
      </c>
      <c r="B1031" s="93" t="s">
        <v>21488</v>
      </c>
      <c r="C1031" s="93" t="s">
        <v>1412</v>
      </c>
      <c r="D1031" s="95">
        <v>1114</v>
      </c>
      <c r="F1031" s="95">
        <v>23768894</v>
      </c>
      <c r="G1031" s="95">
        <v>250</v>
      </c>
      <c r="H1031" s="93" t="s">
        <v>8976</v>
      </c>
      <c r="I1031" s="93" t="s">
        <v>23890</v>
      </c>
      <c r="J1031" s="93" t="s">
        <v>20858</v>
      </c>
      <c r="K1031" s="93" t="s">
        <v>20407</v>
      </c>
      <c r="L1031" s="14">
        <f>AND(vyberHrace&lt;&gt;"",ISNUMBER(SEARCH(vyberHrace,$B1031)))</f>
      </c>
      <c r="M1031" s="14">
        <f>AND($I1031=MID(kododd,1,2),$J1031=MID(kododd,3,3))</f>
      </c>
    </row>
    <row r="1032">
      <c r="A1032" s="95">
        <v>36994</v>
      </c>
      <c r="B1032" s="93" t="s">
        <v>17786</v>
      </c>
      <c r="C1032" s="93" t="s">
        <v>1439</v>
      </c>
      <c r="D1032" s="95">
        <v>1714</v>
      </c>
      <c r="F1032" s="95">
        <v>353540</v>
      </c>
      <c r="G1032" s="95">
        <v>0</v>
      </c>
      <c r="H1032" s="93" t="s">
        <v>8976</v>
      </c>
      <c r="I1032" s="93" t="s">
        <v>23890</v>
      </c>
      <c r="J1032" s="93" t="s">
        <v>20918</v>
      </c>
      <c r="K1032" s="93" t="s">
        <v>19880</v>
      </c>
      <c r="L1032" s="14">
        <f>AND(vyberHrace&lt;&gt;"",ISNUMBER(SEARCH(vyberHrace,$B1032)))</f>
      </c>
      <c r="M1032" s="14">
        <f>AND($I1032=MID(kododd,1,2),$J1032=MID(kododd,3,3))</f>
      </c>
    </row>
    <row r="1033">
      <c r="A1033" s="95">
        <v>48829</v>
      </c>
      <c r="B1033" s="93" t="s">
        <v>16430</v>
      </c>
      <c r="C1033" s="93" t="s">
        <v>1416</v>
      </c>
      <c r="G1033" s="95">
        <v>0</v>
      </c>
      <c r="H1033" s="93" t="s">
        <v>8976</v>
      </c>
      <c r="I1033" s="93" t="s">
        <v>23890</v>
      </c>
      <c r="J1033" s="93" t="s">
        <v>20860</v>
      </c>
      <c r="K1033" s="93" t="s">
        <v>12768</v>
      </c>
      <c r="L1033" s="14">
        <f>AND(vyberHrace&lt;&gt;"",ISNUMBER(SEARCH(vyberHrace,$B1033)))</f>
      </c>
      <c r="M1033" s="14">
        <f>AND($I1033=MID(kododd,1,2),$J1033=MID(kododd,3,3))</f>
      </c>
    </row>
    <row r="1034">
      <c r="A1034" s="95">
        <v>4805</v>
      </c>
      <c r="B1034" s="93" t="s">
        <v>9372</v>
      </c>
      <c r="C1034" s="93" t="s">
        <v>1439</v>
      </c>
      <c r="D1034" s="95">
        <v>1760</v>
      </c>
      <c r="E1034" s="95">
        <v>1794</v>
      </c>
      <c r="F1034" s="95">
        <v>353558</v>
      </c>
      <c r="G1034" s="95">
        <v>250</v>
      </c>
      <c r="H1034" s="93" t="s">
        <v>8976</v>
      </c>
      <c r="I1034" s="93" t="s">
        <v>23890</v>
      </c>
      <c r="J1034" s="93" t="s">
        <v>20971</v>
      </c>
      <c r="K1034" s="93" t="s">
        <v>16300</v>
      </c>
      <c r="L1034" s="14">
        <f>AND(vyberHrace&lt;&gt;"",ISNUMBER(SEARCH(vyberHrace,$B1034)))</f>
      </c>
      <c r="M1034" s="14">
        <f>AND($I1034=MID(kododd,1,2),$J1034=MID(kododd,3,3))</f>
      </c>
    </row>
    <row r="1035">
      <c r="A1035" s="95">
        <v>63089</v>
      </c>
      <c r="B1035" s="93" t="s">
        <v>28637</v>
      </c>
      <c r="C1035" s="93" t="s">
        <v>1424</v>
      </c>
      <c r="G1035" s="95">
        <v>250</v>
      </c>
      <c r="H1035" s="93" t="s">
        <v>8976</v>
      </c>
      <c r="I1035" s="93" t="s">
        <v>23890</v>
      </c>
      <c r="J1035" s="93" t="s">
        <v>20887</v>
      </c>
      <c r="K1035" s="93" t="s">
        <v>9423</v>
      </c>
      <c r="L1035" s="14">
        <f>AND(vyberHrace&lt;&gt;"",ISNUMBER(SEARCH(vyberHrace,$B1035)))</f>
      </c>
      <c r="M1035" s="14">
        <f>AND($I1035=MID(kododd,1,2),$J1035=MID(kododd,3,3))</f>
      </c>
    </row>
    <row r="1036">
      <c r="A1036" s="95">
        <v>35943</v>
      </c>
      <c r="B1036" s="93" t="s">
        <v>18705</v>
      </c>
      <c r="C1036" s="93" t="s">
        <v>1442</v>
      </c>
      <c r="D1036" s="95">
        <v>1556</v>
      </c>
      <c r="E1036" s="95">
        <v>1765</v>
      </c>
      <c r="F1036" s="95">
        <v>23707780</v>
      </c>
      <c r="G1036" s="95">
        <v>250</v>
      </c>
      <c r="H1036" s="93" t="s">
        <v>8976</v>
      </c>
      <c r="I1036" s="93" t="s">
        <v>23890</v>
      </c>
      <c r="J1036" s="93" t="s">
        <v>20858</v>
      </c>
      <c r="K1036" s="93" t="s">
        <v>20407</v>
      </c>
      <c r="L1036" s="14">
        <f>AND(vyberHrace&lt;&gt;"",ISNUMBER(SEARCH(vyberHrace,$B1036)))</f>
      </c>
      <c r="M1036" s="14">
        <f>AND($I1036=MID(kododd,1,2),$J1036=MID(kododd,3,3))</f>
      </c>
    </row>
    <row r="1037">
      <c r="A1037" s="95">
        <v>3462</v>
      </c>
      <c r="B1037" s="93" t="s">
        <v>21043</v>
      </c>
      <c r="C1037" s="93" t="s">
        <v>1482</v>
      </c>
      <c r="D1037" s="95">
        <v>1794</v>
      </c>
      <c r="E1037" s="95">
        <v>1945</v>
      </c>
      <c r="F1037" s="95">
        <v>317209</v>
      </c>
      <c r="G1037" s="95">
        <v>0</v>
      </c>
      <c r="H1037" s="93" t="s">
        <v>8976</v>
      </c>
      <c r="I1037" s="93" t="s">
        <v>23890</v>
      </c>
      <c r="J1037" s="93" t="s">
        <v>20992</v>
      </c>
      <c r="K1037" s="93" t="s">
        <v>16334</v>
      </c>
      <c r="L1037" s="14">
        <f>AND(vyberHrace&lt;&gt;"",ISNUMBER(SEARCH(vyberHrace,$B1037)))</f>
      </c>
      <c r="M1037" s="14">
        <f>AND($I1037=MID(kododd,1,2),$J1037=MID(kododd,3,3))</f>
      </c>
    </row>
    <row r="1038">
      <c r="A1038" s="95">
        <v>36552</v>
      </c>
      <c r="B1038" s="93" t="s">
        <v>17765</v>
      </c>
      <c r="C1038" s="93" t="s">
        <v>1466</v>
      </c>
      <c r="D1038" s="95">
        <v>1444</v>
      </c>
      <c r="E1038" s="95">
        <v>1758</v>
      </c>
      <c r="F1038" s="95">
        <v>368130</v>
      </c>
      <c r="G1038" s="95">
        <v>250</v>
      </c>
      <c r="H1038" s="93" t="s">
        <v>8976</v>
      </c>
      <c r="I1038" s="93" t="s">
        <v>23890</v>
      </c>
      <c r="J1038" s="93" t="s">
        <v>20921</v>
      </c>
      <c r="K1038" s="93" t="s">
        <v>19686</v>
      </c>
      <c r="L1038" s="14">
        <f>AND(vyberHrace&lt;&gt;"",ISNUMBER(SEARCH(vyberHrace,$B1038)))</f>
      </c>
      <c r="M1038" s="14">
        <f>AND($I1038=MID(kododd,1,2),$J1038=MID(kododd,3,3))</f>
      </c>
    </row>
    <row r="1039">
      <c r="A1039" s="95">
        <v>61995</v>
      </c>
      <c r="B1039" s="93" t="s">
        <v>28200</v>
      </c>
      <c r="C1039" s="93" t="s">
        <v>1412</v>
      </c>
      <c r="F1039" s="95">
        <v>571002324</v>
      </c>
      <c r="G1039" s="95">
        <v>250</v>
      </c>
      <c r="H1039" s="93" t="s">
        <v>8976</v>
      </c>
      <c r="I1039" s="93" t="s">
        <v>23890</v>
      </c>
      <c r="J1039" s="93" t="s">
        <v>21009</v>
      </c>
      <c r="K1039" s="93" t="s">
        <v>15049</v>
      </c>
      <c r="L1039" s="14">
        <f>AND(vyberHrace&lt;&gt;"",ISNUMBER(SEARCH(vyberHrace,$B1039)))</f>
      </c>
      <c r="M1039" s="14">
        <f>AND($I1039=MID(kododd,1,2),$J1039=MID(kododd,3,3))</f>
      </c>
    </row>
    <row r="1040">
      <c r="A1040" s="95">
        <v>50931</v>
      </c>
      <c r="B1040" s="93" t="s">
        <v>5657</v>
      </c>
      <c r="C1040" s="93" t="s">
        <v>1406</v>
      </c>
      <c r="G1040" s="95">
        <v>0</v>
      </c>
      <c r="H1040" s="93" t="s">
        <v>8976</v>
      </c>
      <c r="I1040" s="93" t="s">
        <v>23890</v>
      </c>
      <c r="J1040" s="93" t="s">
        <v>20899</v>
      </c>
      <c r="K1040" s="93" t="s">
        <v>21373</v>
      </c>
      <c r="L1040" s="14">
        <f>AND(vyberHrace&lt;&gt;"",ISNUMBER(SEARCH(vyberHrace,$B1040)))</f>
      </c>
      <c r="M1040" s="14">
        <f>AND($I1040=MID(kododd,1,2),$J1040=MID(kododd,3,3))</f>
      </c>
    </row>
    <row r="1041">
      <c r="A1041" s="95">
        <v>58499</v>
      </c>
      <c r="B1041" s="93" t="s">
        <v>24999</v>
      </c>
      <c r="C1041" s="93" t="s">
        <v>1487</v>
      </c>
      <c r="F1041" s="95">
        <v>23778857</v>
      </c>
      <c r="G1041" s="95">
        <v>250</v>
      </c>
      <c r="H1041" s="93" t="s">
        <v>8976</v>
      </c>
      <c r="I1041" s="93" t="s">
        <v>23890</v>
      </c>
      <c r="J1041" s="93" t="s">
        <v>20870</v>
      </c>
      <c r="K1041" s="93" t="s">
        <v>19858</v>
      </c>
      <c r="L1041" s="14">
        <f>AND(vyberHrace&lt;&gt;"",ISNUMBER(SEARCH(vyberHrace,$B1041)))</f>
      </c>
      <c r="M1041" s="14">
        <f>AND($I1041=MID(kododd,1,2),$J1041=MID(kododd,3,3))</f>
      </c>
    </row>
    <row r="1042">
      <c r="A1042" s="95">
        <v>921</v>
      </c>
      <c r="B1042" s="93" t="s">
        <v>12779</v>
      </c>
      <c r="C1042" s="93" t="s">
        <v>1432</v>
      </c>
      <c r="D1042" s="95">
        <v>1998</v>
      </c>
      <c r="E1042" s="95">
        <v>2045</v>
      </c>
      <c r="F1042" s="95">
        <v>310956</v>
      </c>
      <c r="G1042" s="95">
        <v>250</v>
      </c>
      <c r="H1042" s="93" t="s">
        <v>8976</v>
      </c>
      <c r="I1042" s="93" t="s">
        <v>23890</v>
      </c>
      <c r="J1042" s="93" t="s">
        <v>20843</v>
      </c>
      <c r="K1042" s="93" t="s">
        <v>19862</v>
      </c>
      <c r="L1042" s="14">
        <f>AND(vyberHrace&lt;&gt;"",ISNUMBER(SEARCH(vyberHrace,$B1042)))</f>
      </c>
      <c r="M1042" s="14">
        <f>AND($I1042=MID(kododd,1,2),$J1042=MID(kododd,3,3))</f>
      </c>
    </row>
    <row r="1043">
      <c r="A1043" s="95">
        <v>58500</v>
      </c>
      <c r="B1043" s="93" t="s">
        <v>25000</v>
      </c>
      <c r="C1043" s="93" t="s">
        <v>1450</v>
      </c>
      <c r="F1043" s="95">
        <v>23778865</v>
      </c>
      <c r="G1043" s="95">
        <v>250</v>
      </c>
      <c r="H1043" s="93" t="s">
        <v>8976</v>
      </c>
      <c r="I1043" s="93" t="s">
        <v>23890</v>
      </c>
      <c r="J1043" s="93" t="s">
        <v>20870</v>
      </c>
      <c r="K1043" s="93" t="s">
        <v>19858</v>
      </c>
      <c r="L1043" s="14">
        <f>AND(vyberHrace&lt;&gt;"",ISNUMBER(SEARCH(vyberHrace,$B1043)))</f>
      </c>
      <c r="M1043" s="14">
        <f>AND($I1043=MID(kododd,1,2),$J1043=MID(kododd,3,3))</f>
      </c>
    </row>
    <row r="1044">
      <c r="A1044" s="95">
        <v>26385</v>
      </c>
      <c r="B1044" s="93" t="s">
        <v>12920</v>
      </c>
      <c r="C1044" s="93" t="s">
        <v>1418</v>
      </c>
      <c r="D1044" s="95">
        <v>1980</v>
      </c>
      <c r="E1044" s="95">
        <v>2009</v>
      </c>
      <c r="F1044" s="95">
        <v>331341</v>
      </c>
      <c r="G1044" s="95">
        <v>250</v>
      </c>
      <c r="H1044" s="93" t="s">
        <v>8976</v>
      </c>
      <c r="I1044" s="93" t="s">
        <v>23890</v>
      </c>
      <c r="J1044" s="93" t="s">
        <v>20918</v>
      </c>
      <c r="K1044" s="93" t="s">
        <v>19880</v>
      </c>
      <c r="L1044" s="14">
        <f>AND(vyberHrace&lt;&gt;"",ISNUMBER(SEARCH(vyberHrace,$B1044)))</f>
      </c>
      <c r="M1044" s="14">
        <f>AND($I1044=MID(kododd,1,2),$J1044=MID(kododd,3,3))</f>
      </c>
    </row>
    <row r="1045">
      <c r="A1045" s="95">
        <v>2648</v>
      </c>
      <c r="B1045" s="93" t="s">
        <v>14201</v>
      </c>
      <c r="C1045" s="93" t="s">
        <v>1426</v>
      </c>
      <c r="D1045" s="95">
        <v>1654</v>
      </c>
      <c r="E1045" s="95">
        <v>1809</v>
      </c>
      <c r="F1045" s="95">
        <v>317284</v>
      </c>
      <c r="G1045" s="95">
        <v>250</v>
      </c>
      <c r="H1045" s="93" t="s">
        <v>8976</v>
      </c>
      <c r="I1045" s="93" t="s">
        <v>23890</v>
      </c>
      <c r="J1045" s="93" t="s">
        <v>20923</v>
      </c>
      <c r="K1045" s="93" t="s">
        <v>19860</v>
      </c>
      <c r="L1045" s="14">
        <f>AND(vyberHrace&lt;&gt;"",ISNUMBER(SEARCH(vyberHrace,$B1045)))</f>
      </c>
      <c r="M1045" s="14">
        <f>AND($I1045=MID(kododd,1,2),$J1045=MID(kododd,3,3))</f>
      </c>
    </row>
    <row r="1046">
      <c r="A1046" s="95">
        <v>53746</v>
      </c>
      <c r="B1046" s="93" t="s">
        <v>2479</v>
      </c>
      <c r="C1046" s="93" t="s">
        <v>1436</v>
      </c>
      <c r="D1046" s="95">
        <v>1496</v>
      </c>
      <c r="E1046" s="95">
        <v>1650</v>
      </c>
      <c r="F1046" s="95">
        <v>23749423</v>
      </c>
      <c r="G1046" s="95">
        <v>250</v>
      </c>
      <c r="H1046" s="93" t="s">
        <v>8976</v>
      </c>
      <c r="I1046" s="93" t="s">
        <v>23890</v>
      </c>
      <c r="J1046" s="93" t="s">
        <v>20913</v>
      </c>
      <c r="K1046" s="93" t="s">
        <v>15044</v>
      </c>
      <c r="L1046" s="14">
        <f>AND(vyberHrace&lt;&gt;"",ISNUMBER(SEARCH(vyberHrace,$B1046)))</f>
      </c>
      <c r="M1046" s="14">
        <f>AND($I1046=MID(kododd,1,2),$J1046=MID(kododd,3,3))</f>
      </c>
    </row>
    <row r="1047">
      <c r="A1047" s="95">
        <v>63338</v>
      </c>
      <c r="B1047" s="93" t="s">
        <v>28638</v>
      </c>
      <c r="C1047" s="93" t="s">
        <v>1418</v>
      </c>
      <c r="G1047" s="95">
        <v>250</v>
      </c>
      <c r="H1047" s="93" t="s">
        <v>8976</v>
      </c>
      <c r="I1047" s="93" t="s">
        <v>23890</v>
      </c>
      <c r="J1047" s="93" t="s">
        <v>20881</v>
      </c>
      <c r="K1047" s="93" t="s">
        <v>26140</v>
      </c>
      <c r="L1047" s="14">
        <f>AND(vyberHrace&lt;&gt;"",ISNUMBER(SEARCH(vyberHrace,$B1047)))</f>
      </c>
      <c r="M1047" s="14">
        <f>AND($I1047=MID(kododd,1,2),$J1047=MID(kododd,3,3))</f>
      </c>
    </row>
    <row r="1048">
      <c r="A1048" s="95">
        <v>49267</v>
      </c>
      <c r="B1048" s="93" t="s">
        <v>20252</v>
      </c>
      <c r="C1048" s="93" t="s">
        <v>1428</v>
      </c>
      <c r="G1048" s="95">
        <v>0</v>
      </c>
      <c r="H1048" s="93" t="s">
        <v>8976</v>
      </c>
      <c r="I1048" s="93" t="s">
        <v>23890</v>
      </c>
      <c r="J1048" s="93" t="s">
        <v>20860</v>
      </c>
      <c r="K1048" s="93" t="s">
        <v>12768</v>
      </c>
      <c r="L1048" s="14">
        <f>AND(vyberHrace&lt;&gt;"",ISNUMBER(SEARCH(vyberHrace,$B1048)))</f>
      </c>
      <c r="M1048" s="14">
        <f>AND($I1048=MID(kododd,1,2),$J1048=MID(kododd,3,3))</f>
      </c>
    </row>
    <row r="1049">
      <c r="A1049" s="95">
        <v>11949</v>
      </c>
      <c r="B1049" s="93" t="s">
        <v>12854</v>
      </c>
      <c r="C1049" s="93" t="s">
        <v>1405</v>
      </c>
      <c r="D1049" s="95">
        <v>1907</v>
      </c>
      <c r="E1049" s="95">
        <v>1963</v>
      </c>
      <c r="F1049" s="95">
        <v>323870</v>
      </c>
      <c r="G1049" s="95">
        <v>0</v>
      </c>
      <c r="H1049" s="93" t="s">
        <v>8976</v>
      </c>
      <c r="I1049" s="93" t="s">
        <v>23890</v>
      </c>
      <c r="J1049" s="93" t="s">
        <v>20870</v>
      </c>
      <c r="K1049" s="93" t="s">
        <v>19858</v>
      </c>
      <c r="L1049" s="14">
        <f>AND(vyberHrace&lt;&gt;"",ISNUMBER(SEARCH(vyberHrace,$B1049)))</f>
      </c>
      <c r="M1049" s="14">
        <f>AND($I1049=MID(kododd,1,2),$J1049=MID(kododd,3,3))</f>
      </c>
    </row>
    <row r="1050">
      <c r="A1050" s="95">
        <v>35810</v>
      </c>
      <c r="B1050" s="93" t="s">
        <v>11479</v>
      </c>
      <c r="C1050" s="93" t="s">
        <v>1442</v>
      </c>
      <c r="D1050" s="95">
        <v>1441</v>
      </c>
      <c r="G1050" s="95">
        <v>0</v>
      </c>
      <c r="H1050" s="93" t="s">
        <v>8976</v>
      </c>
      <c r="I1050" s="93" t="s">
        <v>23890</v>
      </c>
      <c r="J1050" s="93" t="s">
        <v>20934</v>
      </c>
      <c r="K1050" s="93" t="s">
        <v>21356</v>
      </c>
      <c r="L1050" s="14">
        <f>AND(vyberHrace&lt;&gt;"",ISNUMBER(SEARCH(vyberHrace,$B1050)))</f>
      </c>
      <c r="M1050" s="14">
        <f>AND($I1050=MID(kododd,1,2),$J1050=MID(kododd,3,3))</f>
      </c>
    </row>
    <row r="1051">
      <c r="A1051" s="95">
        <v>791</v>
      </c>
      <c r="B1051" s="93" t="s">
        <v>19701</v>
      </c>
      <c r="C1051" s="93" t="s">
        <v>1472</v>
      </c>
      <c r="D1051" s="95">
        <v>1859</v>
      </c>
      <c r="E1051" s="95">
        <v>1903</v>
      </c>
      <c r="F1051" s="95">
        <v>308536</v>
      </c>
      <c r="G1051" s="95">
        <v>250</v>
      </c>
      <c r="H1051" s="93" t="s">
        <v>8976</v>
      </c>
      <c r="I1051" s="93" t="s">
        <v>23890</v>
      </c>
      <c r="J1051" s="93" t="s">
        <v>20934</v>
      </c>
      <c r="K1051" s="93" t="s">
        <v>21356</v>
      </c>
      <c r="L1051" s="14">
        <f>AND(vyberHrace&lt;&gt;"",ISNUMBER(SEARCH(vyberHrace,$B1051)))</f>
      </c>
      <c r="M1051" s="14">
        <f>AND($I1051=MID(kododd,1,2),$J1051=MID(kododd,3,3))</f>
      </c>
    </row>
    <row r="1052">
      <c r="A1052" s="95">
        <v>61589</v>
      </c>
      <c r="B1052" s="93" t="s">
        <v>27758</v>
      </c>
      <c r="C1052" s="93" t="s">
        <v>1486</v>
      </c>
      <c r="F1052" s="95">
        <v>23791012</v>
      </c>
      <c r="G1052" s="95">
        <v>0</v>
      </c>
      <c r="H1052" s="93" t="s">
        <v>8976</v>
      </c>
      <c r="I1052" s="93" t="s">
        <v>23890</v>
      </c>
      <c r="J1052" s="93" t="s">
        <v>21011</v>
      </c>
      <c r="K1052" s="93" t="s">
        <v>1494</v>
      </c>
      <c r="L1052" s="14">
        <f>AND(vyberHrace&lt;&gt;"",ISNUMBER(SEARCH(vyberHrace,$B1052)))</f>
      </c>
      <c r="M1052" s="14">
        <f>AND($I1052=MID(kododd,1,2),$J1052=MID(kododd,3,3))</f>
      </c>
    </row>
    <row r="1053">
      <c r="A1053" s="95">
        <v>58289</v>
      </c>
      <c r="B1053" s="93" t="s">
        <v>24802</v>
      </c>
      <c r="C1053" s="93" t="s">
        <v>1424</v>
      </c>
      <c r="G1053" s="95">
        <v>0</v>
      </c>
      <c r="H1053" s="93" t="s">
        <v>8976</v>
      </c>
      <c r="I1053" s="93" t="s">
        <v>23890</v>
      </c>
      <c r="J1053" s="93" t="s">
        <v>20848</v>
      </c>
      <c r="K1053" s="93" t="s">
        <v>21377</v>
      </c>
      <c r="L1053" s="14">
        <f>AND(vyberHrace&lt;&gt;"",ISNUMBER(SEARCH(vyberHrace,$B1053)))</f>
      </c>
      <c r="M1053" s="14">
        <f>AND($I1053=MID(kododd,1,2),$J1053=MID(kododd,3,3))</f>
      </c>
    </row>
    <row r="1054">
      <c r="A1054" s="95">
        <v>13228</v>
      </c>
      <c r="B1054" s="93" t="s">
        <v>11656</v>
      </c>
      <c r="C1054" s="93" t="s">
        <v>1464</v>
      </c>
      <c r="D1054" s="95">
        <v>2068</v>
      </c>
      <c r="E1054" s="95">
        <v>2108</v>
      </c>
      <c r="F1054" s="95">
        <v>336971</v>
      </c>
      <c r="G1054" s="95">
        <v>250</v>
      </c>
      <c r="H1054" s="93" t="s">
        <v>8976</v>
      </c>
      <c r="I1054" s="93" t="s">
        <v>23890</v>
      </c>
      <c r="J1054" s="93" t="s">
        <v>20971</v>
      </c>
      <c r="K1054" s="93" t="s">
        <v>16300</v>
      </c>
      <c r="L1054" s="14">
        <f>AND(vyberHrace&lt;&gt;"",ISNUMBER(SEARCH(vyberHrace,$B1054)))</f>
      </c>
      <c r="M1054" s="14">
        <f>AND($I1054=MID(kododd,1,2),$J1054=MID(kododd,3,3))</f>
      </c>
    </row>
    <row r="1055">
      <c r="A1055" s="95">
        <v>59928</v>
      </c>
      <c r="B1055" s="93" t="s">
        <v>26419</v>
      </c>
      <c r="C1055" s="93" t="s">
        <v>1411</v>
      </c>
      <c r="G1055" s="95">
        <v>0</v>
      </c>
      <c r="H1055" s="93" t="s">
        <v>8976</v>
      </c>
      <c r="I1055" s="93" t="s">
        <v>23890</v>
      </c>
      <c r="J1055" s="93" t="s">
        <v>20932</v>
      </c>
      <c r="K1055" s="93" t="s">
        <v>9421</v>
      </c>
      <c r="L1055" s="14">
        <f>AND(vyberHrace&lt;&gt;"",ISNUMBER(SEARCH(vyberHrace,$B1055)))</f>
      </c>
      <c r="M1055" s="14">
        <f>AND($I1055=MID(kododd,1,2),$J1055=MID(kododd,3,3))</f>
      </c>
    </row>
    <row r="1056">
      <c r="A1056" s="95">
        <v>41857</v>
      </c>
      <c r="B1056" s="93" t="s">
        <v>19778</v>
      </c>
      <c r="C1056" s="93" t="s">
        <v>1454</v>
      </c>
      <c r="G1056" s="95">
        <v>0</v>
      </c>
      <c r="H1056" s="93" t="s">
        <v>8976</v>
      </c>
      <c r="I1056" s="93" t="s">
        <v>23890</v>
      </c>
      <c r="J1056" s="93" t="s">
        <v>20931</v>
      </c>
      <c r="K1056" s="93" t="s">
        <v>19878</v>
      </c>
      <c r="L1056" s="14">
        <f>AND(vyberHrace&lt;&gt;"",ISNUMBER(SEARCH(vyberHrace,$B1056)))</f>
      </c>
      <c r="M1056" s="14">
        <f>AND($I1056=MID(kododd,1,2),$J1056=MID(kododd,3,3))</f>
      </c>
    </row>
    <row r="1057">
      <c r="A1057" s="95">
        <v>12249</v>
      </c>
      <c r="B1057" s="93" t="s">
        <v>21120</v>
      </c>
      <c r="C1057" s="93" t="s">
        <v>1434</v>
      </c>
      <c r="D1057" s="95">
        <v>1750</v>
      </c>
      <c r="F1057" s="95">
        <v>394696</v>
      </c>
      <c r="G1057" s="95">
        <v>0</v>
      </c>
      <c r="H1057" s="93" t="s">
        <v>8976</v>
      </c>
      <c r="I1057" s="93" t="s">
        <v>23890</v>
      </c>
      <c r="J1057" s="93" t="s">
        <v>20870</v>
      </c>
      <c r="K1057" s="93" t="s">
        <v>19858</v>
      </c>
      <c r="L1057" s="14">
        <f>AND(vyberHrace&lt;&gt;"",ISNUMBER(SEARCH(vyberHrace,$B1057)))</f>
      </c>
      <c r="M1057" s="14">
        <f>AND($I1057=MID(kododd,1,2),$J1057=MID(kododd,3,3))</f>
      </c>
    </row>
    <row r="1058">
      <c r="A1058" s="95">
        <v>6371</v>
      </c>
      <c r="B1058" s="93" t="s">
        <v>11446</v>
      </c>
      <c r="C1058" s="93" t="s">
        <v>1469</v>
      </c>
      <c r="D1058" s="95">
        <v>1573</v>
      </c>
      <c r="E1058" s="95">
        <v>1737</v>
      </c>
      <c r="F1058" s="95">
        <v>353566</v>
      </c>
      <c r="G1058" s="95">
        <v>250</v>
      </c>
      <c r="H1058" s="93" t="s">
        <v>8976</v>
      </c>
      <c r="I1058" s="93" t="s">
        <v>23890</v>
      </c>
      <c r="J1058" s="93" t="s">
        <v>20971</v>
      </c>
      <c r="K1058" s="93" t="s">
        <v>16300</v>
      </c>
      <c r="L1058" s="14">
        <f>AND(vyberHrace&lt;&gt;"",ISNUMBER(SEARCH(vyberHrace,$B1058)))</f>
      </c>
      <c r="M1058" s="14">
        <f>AND($I1058=MID(kododd,1,2),$J1058=MID(kododd,3,3))</f>
      </c>
    </row>
    <row r="1059">
      <c r="A1059" s="95">
        <v>4026</v>
      </c>
      <c r="B1059" s="93" t="s">
        <v>10964</v>
      </c>
      <c r="C1059" s="93" t="s">
        <v>1427</v>
      </c>
      <c r="D1059" s="95">
        <v>1611</v>
      </c>
      <c r="F1059" s="95">
        <v>571004203</v>
      </c>
      <c r="G1059" s="95">
        <v>250</v>
      </c>
      <c r="H1059" s="93" t="s">
        <v>8976</v>
      </c>
      <c r="I1059" s="93" t="s">
        <v>23890</v>
      </c>
      <c r="J1059" s="93" t="s">
        <v>20874</v>
      </c>
      <c r="K1059" s="93" t="s">
        <v>1849</v>
      </c>
      <c r="L1059" s="14">
        <f>AND(vyberHrace&lt;&gt;"",ISNUMBER(SEARCH(vyberHrace,$B1059)))</f>
      </c>
      <c r="M1059" s="14">
        <f>AND($I1059=MID(kododd,1,2),$J1059=MID(kododd,3,3))</f>
      </c>
    </row>
    <row r="1060">
      <c r="A1060" s="95">
        <v>60689</v>
      </c>
      <c r="B1060" s="93" t="s">
        <v>27102</v>
      </c>
      <c r="C1060" s="93" t="s">
        <v>1486</v>
      </c>
      <c r="G1060" s="95">
        <v>0</v>
      </c>
      <c r="H1060" s="93" t="s">
        <v>8976</v>
      </c>
      <c r="I1060" s="93" t="s">
        <v>23890</v>
      </c>
      <c r="J1060" s="93" t="s">
        <v>20848</v>
      </c>
      <c r="K1060" s="93" t="s">
        <v>21377</v>
      </c>
      <c r="L1060" s="14">
        <f>AND(vyberHrace&lt;&gt;"",ISNUMBER(SEARCH(vyberHrace,$B1060)))</f>
      </c>
      <c r="M1060" s="14">
        <f>AND($I1060=MID(kododd,1,2),$J1060=MID(kododd,3,3))</f>
      </c>
    </row>
    <row r="1061">
      <c r="A1061" s="95">
        <v>49702</v>
      </c>
      <c r="B1061" s="93" t="s">
        <v>12638</v>
      </c>
      <c r="C1061" s="93" t="s">
        <v>1418</v>
      </c>
      <c r="G1061" s="95">
        <v>250</v>
      </c>
      <c r="H1061" s="93" t="s">
        <v>8976</v>
      </c>
      <c r="I1061" s="93" t="s">
        <v>23890</v>
      </c>
      <c r="J1061" s="93" t="s">
        <v>20915</v>
      </c>
      <c r="K1061" s="93" t="s">
        <v>12637</v>
      </c>
      <c r="L1061" s="14">
        <f>AND(vyberHrace&lt;&gt;"",ISNUMBER(SEARCH(vyberHrace,$B1061)))</f>
      </c>
      <c r="M1061" s="14">
        <f>AND($I1061=MID(kododd,1,2),$J1061=MID(kododd,3,3))</f>
      </c>
    </row>
    <row r="1062">
      <c r="A1062" s="95">
        <v>59942</v>
      </c>
      <c r="B1062" s="93" t="s">
        <v>26430</v>
      </c>
      <c r="C1062" s="93" t="s">
        <v>1422</v>
      </c>
      <c r="D1062" s="95">
        <v>1021</v>
      </c>
      <c r="F1062" s="95">
        <v>23796669</v>
      </c>
      <c r="G1062" s="95">
        <v>250</v>
      </c>
      <c r="H1062" s="93" t="s">
        <v>8976</v>
      </c>
      <c r="I1062" s="93" t="s">
        <v>23890</v>
      </c>
      <c r="J1062" s="93" t="s">
        <v>20932</v>
      </c>
      <c r="K1062" s="93" t="s">
        <v>9421</v>
      </c>
      <c r="L1062" s="14">
        <f>AND(vyberHrace&lt;&gt;"",ISNUMBER(SEARCH(vyberHrace,$B1062)))</f>
      </c>
      <c r="M1062" s="14">
        <f>AND($I1062=MID(kododd,1,2),$J1062=MID(kododd,3,3))</f>
      </c>
    </row>
    <row r="1063">
      <c r="A1063" s="95">
        <v>61595</v>
      </c>
      <c r="B1063" s="93" t="s">
        <v>27763</v>
      </c>
      <c r="C1063" s="93" t="s">
        <v>1423</v>
      </c>
      <c r="F1063" s="95">
        <v>23790130</v>
      </c>
      <c r="G1063" s="95">
        <v>0</v>
      </c>
      <c r="H1063" s="93" t="s">
        <v>8976</v>
      </c>
      <c r="I1063" s="93" t="s">
        <v>23890</v>
      </c>
      <c r="J1063" s="93" t="s">
        <v>23412</v>
      </c>
      <c r="K1063" s="93" t="s">
        <v>21357</v>
      </c>
      <c r="L1063" s="14">
        <f>AND(vyberHrace&lt;&gt;"",ISNUMBER(SEARCH(vyberHrace,$B1063)))</f>
      </c>
      <c r="M1063" s="14">
        <f>AND($I1063=MID(kododd,1,2),$J1063=MID(kododd,3,3))</f>
      </c>
    </row>
    <row r="1064">
      <c r="A1064" s="95">
        <v>60057</v>
      </c>
      <c r="B1064" s="93" t="s">
        <v>26534</v>
      </c>
      <c r="C1064" s="93" t="s">
        <v>1408</v>
      </c>
      <c r="D1064" s="95">
        <v>1907</v>
      </c>
      <c r="E1064" s="95">
        <v>1898</v>
      </c>
      <c r="F1064" s="95">
        <v>23787066</v>
      </c>
      <c r="G1064" s="95">
        <v>250</v>
      </c>
      <c r="H1064" s="93" t="s">
        <v>8976</v>
      </c>
      <c r="I1064" s="93" t="s">
        <v>23890</v>
      </c>
      <c r="J1064" s="93" t="s">
        <v>20931</v>
      </c>
      <c r="K1064" s="93" t="s">
        <v>19878</v>
      </c>
      <c r="L1064" s="14">
        <f>AND(vyberHrace&lt;&gt;"",ISNUMBER(SEARCH(vyberHrace,$B1064)))</f>
      </c>
      <c r="M1064" s="14">
        <f>AND($I1064=MID(kododd,1,2),$J1064=MID(kododd,3,3))</f>
      </c>
    </row>
    <row r="1065">
      <c r="A1065" s="95">
        <v>1300</v>
      </c>
      <c r="B1065" s="93" t="s">
        <v>16297</v>
      </c>
      <c r="C1065" s="93" t="s">
        <v>1472</v>
      </c>
      <c r="D1065" s="95">
        <v>1903</v>
      </c>
      <c r="G1065" s="95">
        <v>0</v>
      </c>
      <c r="H1065" s="93" t="s">
        <v>8976</v>
      </c>
      <c r="I1065" s="93" t="s">
        <v>23890</v>
      </c>
      <c r="J1065" s="93" t="s">
        <v>20934</v>
      </c>
      <c r="K1065" s="93" t="s">
        <v>21356</v>
      </c>
      <c r="L1065" s="14">
        <f>AND(vyberHrace&lt;&gt;"",ISNUMBER(SEARCH(vyberHrace,$B1065)))</f>
      </c>
      <c r="M1065" s="14">
        <f>AND($I1065=MID(kododd,1,2),$J1065=MID(kododd,3,3))</f>
      </c>
    </row>
    <row r="1066">
      <c r="A1066" s="95">
        <v>37822</v>
      </c>
      <c r="B1066" s="93" t="s">
        <v>12911</v>
      </c>
      <c r="C1066" s="93" t="s">
        <v>1451</v>
      </c>
      <c r="D1066" s="95">
        <v>1865</v>
      </c>
      <c r="E1066" s="95">
        <v>1926</v>
      </c>
      <c r="F1066" s="95">
        <v>2056356</v>
      </c>
      <c r="G1066" s="95">
        <v>0</v>
      </c>
      <c r="H1066" s="93" t="s">
        <v>8976</v>
      </c>
      <c r="I1066" s="93" t="s">
        <v>23890</v>
      </c>
      <c r="J1066" s="93" t="s">
        <v>20934</v>
      </c>
      <c r="K1066" s="93" t="s">
        <v>21356</v>
      </c>
      <c r="L1066" s="14">
        <f>AND(vyberHrace&lt;&gt;"",ISNUMBER(SEARCH(vyberHrace,$B1066)))</f>
      </c>
      <c r="M1066" s="14">
        <f>AND($I1066=MID(kododd,1,2),$J1066=MID(kododd,3,3))</f>
      </c>
    </row>
    <row r="1067">
      <c r="A1067" s="95">
        <v>935</v>
      </c>
      <c r="B1067" s="93" t="s">
        <v>12781</v>
      </c>
      <c r="C1067" s="93" t="s">
        <v>1463</v>
      </c>
      <c r="D1067" s="95">
        <v>1918</v>
      </c>
      <c r="E1067" s="95">
        <v>1950</v>
      </c>
      <c r="F1067" s="95">
        <v>336980</v>
      </c>
      <c r="G1067" s="95">
        <v>250</v>
      </c>
      <c r="H1067" s="93" t="s">
        <v>8976</v>
      </c>
      <c r="I1067" s="93" t="s">
        <v>23890</v>
      </c>
      <c r="J1067" s="93" t="s">
        <v>20887</v>
      </c>
      <c r="K1067" s="93" t="s">
        <v>9423</v>
      </c>
      <c r="L1067" s="14">
        <f>AND(vyberHrace&lt;&gt;"",ISNUMBER(SEARCH(vyberHrace,$B1067)))</f>
      </c>
      <c r="M1067" s="14">
        <f>AND($I1067=MID(kododd,1,2),$J1067=MID(kododd,3,3))</f>
      </c>
    </row>
    <row r="1068">
      <c r="A1068" s="95">
        <v>57003</v>
      </c>
      <c r="B1068" s="93" t="s">
        <v>21572</v>
      </c>
      <c r="C1068" s="93" t="s">
        <v>1416</v>
      </c>
      <c r="G1068" s="95">
        <v>0</v>
      </c>
      <c r="H1068" s="93" t="s">
        <v>8976</v>
      </c>
      <c r="I1068" s="93" t="s">
        <v>23890</v>
      </c>
      <c r="J1068" s="93" t="s">
        <v>20881</v>
      </c>
      <c r="K1068" s="93" t="s">
        <v>26140</v>
      </c>
      <c r="L1068" s="14">
        <f>AND(vyberHrace&lt;&gt;"",ISNUMBER(SEARCH(vyberHrace,$B1068)))</f>
      </c>
      <c r="M1068" s="14">
        <f>AND($I1068=MID(kododd,1,2),$J1068=MID(kododd,3,3))</f>
      </c>
    </row>
    <row r="1069">
      <c r="A1069" s="95">
        <v>60918</v>
      </c>
      <c r="B1069" s="93" t="s">
        <v>27293</v>
      </c>
      <c r="C1069" s="93" t="s">
        <v>1399</v>
      </c>
      <c r="F1069" s="95">
        <v>23787953</v>
      </c>
      <c r="G1069" s="95">
        <v>0</v>
      </c>
      <c r="H1069" s="93" t="s">
        <v>8976</v>
      </c>
      <c r="I1069" s="93" t="s">
        <v>23890</v>
      </c>
      <c r="J1069" s="93" t="s">
        <v>20913</v>
      </c>
      <c r="K1069" s="93" t="s">
        <v>15044</v>
      </c>
      <c r="L1069" s="14">
        <f>AND(vyberHrace&lt;&gt;"",ISNUMBER(SEARCH(vyberHrace,$B1069)))</f>
      </c>
      <c r="M1069" s="14">
        <f>AND($I1069=MID(kododd,1,2),$J1069=MID(kododd,3,3))</f>
      </c>
    </row>
    <row r="1070">
      <c r="A1070" s="95">
        <v>51050</v>
      </c>
      <c r="B1070" s="93" t="s">
        <v>2108</v>
      </c>
      <c r="C1070" s="93" t="s">
        <v>1422</v>
      </c>
      <c r="D1070" s="95">
        <v>1270</v>
      </c>
      <c r="E1070" s="95">
        <v>1425</v>
      </c>
      <c r="F1070" s="95">
        <v>23734981</v>
      </c>
      <c r="G1070" s="95">
        <v>250</v>
      </c>
      <c r="H1070" s="93" t="s">
        <v>8976</v>
      </c>
      <c r="I1070" s="93" t="s">
        <v>23890</v>
      </c>
      <c r="J1070" s="93" t="s">
        <v>20932</v>
      </c>
      <c r="K1070" s="93" t="s">
        <v>9421</v>
      </c>
      <c r="L1070" s="14">
        <f>AND(vyberHrace&lt;&gt;"",ISNUMBER(SEARCH(vyberHrace,$B1070)))</f>
      </c>
      <c r="M1070" s="14">
        <f>AND($I1070=MID(kododd,1,2),$J1070=MID(kododd,3,3))</f>
      </c>
    </row>
    <row r="1071">
      <c r="A1071" s="95">
        <v>43519</v>
      </c>
      <c r="B1071" s="93" t="s">
        <v>20490</v>
      </c>
      <c r="C1071" s="93" t="s">
        <v>1417</v>
      </c>
      <c r="D1071" s="95">
        <v>1512</v>
      </c>
      <c r="F1071" s="95">
        <v>393940</v>
      </c>
      <c r="G1071" s="95">
        <v>250</v>
      </c>
      <c r="H1071" s="93" t="s">
        <v>8976</v>
      </c>
      <c r="I1071" s="93" t="s">
        <v>23890</v>
      </c>
      <c r="J1071" s="93" t="s">
        <v>20961</v>
      </c>
      <c r="K1071" s="93" t="s">
        <v>20404</v>
      </c>
      <c r="L1071" s="14">
        <f>AND(vyberHrace&lt;&gt;"",ISNUMBER(SEARCH(vyberHrace,$B1071)))</f>
      </c>
      <c r="M1071" s="14">
        <f>AND($I1071=MID(kododd,1,2),$J1071=MID(kododd,3,3))</f>
      </c>
    </row>
    <row r="1072">
      <c r="A1072" s="95">
        <v>57901</v>
      </c>
      <c r="B1072" s="93" t="s">
        <v>24446</v>
      </c>
      <c r="C1072" s="93" t="s">
        <v>1429</v>
      </c>
      <c r="D1072" s="95">
        <v>1604</v>
      </c>
      <c r="E1072" s="95">
        <v>1789</v>
      </c>
      <c r="F1072" s="95">
        <v>23765720</v>
      </c>
      <c r="G1072" s="95">
        <v>250</v>
      </c>
      <c r="H1072" s="93" t="s">
        <v>8976</v>
      </c>
      <c r="I1072" s="93" t="s">
        <v>23890</v>
      </c>
      <c r="J1072" s="93" t="s">
        <v>20858</v>
      </c>
      <c r="K1072" s="93" t="s">
        <v>20407</v>
      </c>
      <c r="L1072" s="14">
        <f>AND(vyberHrace&lt;&gt;"",ISNUMBER(SEARCH(vyberHrace,$B1072)))</f>
      </c>
      <c r="M1072" s="14">
        <f>AND($I1072=MID(kododd,1,2),$J1072=MID(kododd,3,3))</f>
      </c>
    </row>
    <row r="1073">
      <c r="A1073" s="95">
        <v>6376</v>
      </c>
      <c r="B1073" s="93" t="s">
        <v>11447</v>
      </c>
      <c r="C1073" s="93" t="s">
        <v>1482</v>
      </c>
      <c r="D1073" s="95">
        <v>1657</v>
      </c>
      <c r="E1073" s="95">
        <v>1729</v>
      </c>
      <c r="F1073" s="95">
        <v>380695</v>
      </c>
      <c r="G1073" s="95">
        <v>0</v>
      </c>
      <c r="H1073" s="93" t="s">
        <v>8976</v>
      </c>
      <c r="I1073" s="93" t="s">
        <v>23890</v>
      </c>
      <c r="J1073" s="93" t="s">
        <v>20934</v>
      </c>
      <c r="K1073" s="93" t="s">
        <v>21356</v>
      </c>
      <c r="L1073" s="14">
        <f>AND(vyberHrace&lt;&gt;"",ISNUMBER(SEARCH(vyberHrace,$B1073)))</f>
      </c>
      <c r="M1073" s="14">
        <f>AND($I1073=MID(kododd,1,2),$J1073=MID(kododd,3,3))</f>
      </c>
    </row>
    <row r="1074">
      <c r="A1074" s="95">
        <v>13955</v>
      </c>
      <c r="B1074" s="93" t="s">
        <v>15359</v>
      </c>
      <c r="C1074" s="93" t="s">
        <v>1428</v>
      </c>
      <c r="D1074" s="95">
        <v>1825</v>
      </c>
      <c r="E1074" s="95">
        <v>1890</v>
      </c>
      <c r="F1074" s="95">
        <v>380709</v>
      </c>
      <c r="G1074" s="95">
        <v>250</v>
      </c>
      <c r="H1074" s="93" t="s">
        <v>8976</v>
      </c>
      <c r="I1074" s="93" t="s">
        <v>23890</v>
      </c>
      <c r="J1074" s="93" t="s">
        <v>20961</v>
      </c>
      <c r="K1074" s="93" t="s">
        <v>20404</v>
      </c>
      <c r="L1074" s="14">
        <f>AND(vyberHrace&lt;&gt;"",ISNUMBER(SEARCH(vyberHrace,$B1074)))</f>
      </c>
      <c r="M1074" s="14">
        <f>AND($I1074=MID(kododd,1,2),$J1074=MID(kododd,3,3))</f>
      </c>
    </row>
    <row r="1075">
      <c r="A1075" s="95">
        <v>62976</v>
      </c>
      <c r="B1075" s="93" t="s">
        <v>28639</v>
      </c>
      <c r="C1075" s="93" t="s">
        <v>1411</v>
      </c>
      <c r="F1075" s="95">
        <v>571001212</v>
      </c>
      <c r="G1075" s="95">
        <v>250</v>
      </c>
      <c r="H1075" s="93" t="s">
        <v>8976</v>
      </c>
      <c r="I1075" s="93" t="s">
        <v>23890</v>
      </c>
      <c r="J1075" s="93" t="s">
        <v>20870</v>
      </c>
      <c r="K1075" s="93" t="s">
        <v>19858</v>
      </c>
      <c r="L1075" s="14">
        <f>AND(vyberHrace&lt;&gt;"",ISNUMBER(SEARCH(vyberHrace,$B1075)))</f>
      </c>
      <c r="M1075" s="14">
        <f>AND($I1075=MID(kododd,1,2),$J1075=MID(kododd,3,3))</f>
      </c>
    </row>
    <row r="1076">
      <c r="A1076" s="95">
        <v>28180</v>
      </c>
      <c r="B1076" s="93" t="s">
        <v>13354</v>
      </c>
      <c r="C1076" s="93" t="s">
        <v>1431</v>
      </c>
      <c r="D1076" s="95">
        <v>2214</v>
      </c>
      <c r="E1076" s="95">
        <v>2230</v>
      </c>
      <c r="F1076" s="95">
        <v>337005</v>
      </c>
      <c r="G1076" s="95">
        <v>250</v>
      </c>
      <c r="H1076" s="93" t="s">
        <v>8976</v>
      </c>
      <c r="I1076" s="93" t="s">
        <v>23890</v>
      </c>
      <c r="J1076" s="93" t="s">
        <v>21009</v>
      </c>
      <c r="K1076" s="93" t="s">
        <v>15049</v>
      </c>
      <c r="L1076" s="14">
        <f>AND(vyberHrace&lt;&gt;"",ISNUMBER(SEARCH(vyberHrace,$B1076)))</f>
      </c>
      <c r="M1076" s="14">
        <f>AND($I1076=MID(kododd,1,2),$J1076=MID(kododd,3,3))</f>
      </c>
    </row>
    <row r="1077">
      <c r="A1077" s="95">
        <v>62342</v>
      </c>
      <c r="B1077" s="93" t="s">
        <v>28517</v>
      </c>
      <c r="C1077" s="93" t="s">
        <v>1420</v>
      </c>
      <c r="F1077" s="95">
        <v>23799927</v>
      </c>
      <c r="G1077" s="95">
        <v>250</v>
      </c>
      <c r="H1077" s="93" t="s">
        <v>8976</v>
      </c>
      <c r="I1077" s="93" t="s">
        <v>23890</v>
      </c>
      <c r="J1077" s="93" t="s">
        <v>21036</v>
      </c>
      <c r="K1077" s="93" t="s">
        <v>27907</v>
      </c>
      <c r="L1077" s="14">
        <f>AND(vyberHrace&lt;&gt;"",ISNUMBER(SEARCH(vyberHrace,$B1077)))</f>
      </c>
      <c r="M1077" s="14">
        <f>AND($I1077=MID(kododd,1,2),$J1077=MID(kododd,3,3))</f>
      </c>
    </row>
    <row r="1078">
      <c r="A1078" s="95">
        <v>42161</v>
      </c>
      <c r="B1078" s="93" t="s">
        <v>11629</v>
      </c>
      <c r="C1078" s="93" t="s">
        <v>1418</v>
      </c>
      <c r="D1078" s="95">
        <v>1613</v>
      </c>
      <c r="F1078" s="95">
        <v>23715111</v>
      </c>
      <c r="G1078" s="95">
        <v>250</v>
      </c>
      <c r="H1078" s="93" t="s">
        <v>8976</v>
      </c>
      <c r="I1078" s="93" t="s">
        <v>23890</v>
      </c>
      <c r="J1078" s="93" t="s">
        <v>20971</v>
      </c>
      <c r="K1078" s="93" t="s">
        <v>16300</v>
      </c>
      <c r="L1078" s="14">
        <f>AND(vyberHrace&lt;&gt;"",ISNUMBER(SEARCH(vyberHrace,$B1078)))</f>
      </c>
      <c r="M1078" s="14">
        <f>AND($I1078=MID(kododd,1,2),$J1078=MID(kododd,3,3))</f>
      </c>
    </row>
    <row r="1079">
      <c r="A1079" s="95">
        <v>58786</v>
      </c>
      <c r="B1079" s="93" t="s">
        <v>25259</v>
      </c>
      <c r="C1079" s="93" t="s">
        <v>1422</v>
      </c>
      <c r="G1079" s="95">
        <v>0</v>
      </c>
      <c r="H1079" s="93" t="s">
        <v>8976</v>
      </c>
      <c r="I1079" s="93" t="s">
        <v>23890</v>
      </c>
      <c r="J1079" s="93" t="s">
        <v>20971</v>
      </c>
      <c r="K1079" s="93" t="s">
        <v>16300</v>
      </c>
      <c r="L1079" s="14">
        <f>AND(vyberHrace&lt;&gt;"",ISNUMBER(SEARCH(vyberHrace,$B1079)))</f>
      </c>
      <c r="M1079" s="14">
        <f>AND($I1079=MID(kododd,1,2),$J1079=MID(kododd,3,3))</f>
      </c>
    </row>
    <row r="1080">
      <c r="A1080" s="95">
        <v>12535</v>
      </c>
      <c r="B1080" s="93" t="s">
        <v>11796</v>
      </c>
      <c r="C1080" s="93" t="s">
        <v>1433</v>
      </c>
      <c r="D1080" s="95">
        <v>1813</v>
      </c>
      <c r="E1080" s="95">
        <v>1906</v>
      </c>
      <c r="F1080" s="95">
        <v>372803</v>
      </c>
      <c r="G1080" s="95">
        <v>0</v>
      </c>
      <c r="H1080" s="93" t="s">
        <v>8976</v>
      </c>
      <c r="I1080" s="93" t="s">
        <v>23890</v>
      </c>
      <c r="J1080" s="93" t="s">
        <v>20843</v>
      </c>
      <c r="K1080" s="93" t="s">
        <v>19862</v>
      </c>
      <c r="L1080" s="14">
        <f>AND(vyberHrace&lt;&gt;"",ISNUMBER(SEARCH(vyberHrace,$B1080)))</f>
      </c>
      <c r="M1080" s="14">
        <f>AND($I1080=MID(kododd,1,2),$J1080=MID(kododd,3,3))</f>
      </c>
    </row>
    <row r="1081">
      <c r="A1081" s="95">
        <v>57806</v>
      </c>
      <c r="B1081" s="93" t="s">
        <v>24359</v>
      </c>
      <c r="C1081" s="93" t="s">
        <v>1405</v>
      </c>
      <c r="G1081" s="95">
        <v>0</v>
      </c>
      <c r="H1081" s="93" t="s">
        <v>8976</v>
      </c>
      <c r="I1081" s="93" t="s">
        <v>23890</v>
      </c>
      <c r="J1081" s="93" t="s">
        <v>21010</v>
      </c>
      <c r="K1081" s="93" t="s">
        <v>20402</v>
      </c>
      <c r="L1081" s="14">
        <f>AND(vyberHrace&lt;&gt;"",ISNUMBER(SEARCH(vyberHrace,$B1081)))</f>
      </c>
      <c r="M1081" s="14">
        <f>AND($I1081=MID(kododd,1,2),$J1081=MID(kododd,3,3))</f>
      </c>
    </row>
    <row r="1082">
      <c r="A1082" s="95">
        <v>45339</v>
      </c>
      <c r="B1082" s="93" t="s">
        <v>10630</v>
      </c>
      <c r="C1082" s="93" t="s">
        <v>1410</v>
      </c>
      <c r="D1082" s="95">
        <v>1399</v>
      </c>
      <c r="E1082" s="95">
        <v>1537</v>
      </c>
      <c r="F1082" s="95">
        <v>23732962</v>
      </c>
      <c r="G1082" s="95">
        <v>0</v>
      </c>
      <c r="H1082" s="93" t="s">
        <v>8976</v>
      </c>
      <c r="I1082" s="93" t="s">
        <v>23890</v>
      </c>
      <c r="J1082" s="93" t="s">
        <v>20843</v>
      </c>
      <c r="K1082" s="93" t="s">
        <v>19862</v>
      </c>
      <c r="L1082" s="14">
        <f>AND(vyberHrace&lt;&gt;"",ISNUMBER(SEARCH(vyberHrace,$B1082)))</f>
      </c>
      <c r="M1082" s="14">
        <f>AND($I1082=MID(kododd,1,2),$J1082=MID(kododd,3,3))</f>
      </c>
    </row>
    <row r="1083">
      <c r="A1083" s="95">
        <v>733</v>
      </c>
      <c r="B1083" s="93" t="s">
        <v>19691</v>
      </c>
      <c r="C1083" s="93" t="s">
        <v>1459</v>
      </c>
      <c r="D1083" s="95">
        <v>1888</v>
      </c>
      <c r="E1083" s="95">
        <v>1926</v>
      </c>
      <c r="F1083" s="95">
        <v>353574</v>
      </c>
      <c r="G1083" s="95">
        <v>250</v>
      </c>
      <c r="H1083" s="93" t="s">
        <v>8976</v>
      </c>
      <c r="I1083" s="93" t="s">
        <v>23890</v>
      </c>
      <c r="J1083" s="93" t="s">
        <v>20957</v>
      </c>
      <c r="K1083" s="93" t="s">
        <v>13992</v>
      </c>
      <c r="L1083" s="14">
        <f>AND(vyberHrace&lt;&gt;"",ISNUMBER(SEARCH(vyberHrace,$B1083)))</f>
      </c>
      <c r="M1083" s="14">
        <f>AND($I1083=MID(kododd,1,2),$J1083=MID(kododd,3,3))</f>
      </c>
    </row>
    <row r="1084">
      <c r="A1084" s="95">
        <v>59558</v>
      </c>
      <c r="B1084" s="93" t="s">
        <v>25954</v>
      </c>
      <c r="C1084" s="93" t="s">
        <v>1424</v>
      </c>
      <c r="F1084" s="95">
        <v>23778873</v>
      </c>
      <c r="G1084" s="95">
        <v>0</v>
      </c>
      <c r="H1084" s="93" t="s">
        <v>8976</v>
      </c>
      <c r="I1084" s="93" t="s">
        <v>23890</v>
      </c>
      <c r="J1084" s="93" t="s">
        <v>20923</v>
      </c>
      <c r="K1084" s="93" t="s">
        <v>19860</v>
      </c>
      <c r="L1084" s="14">
        <f>AND(vyberHrace&lt;&gt;"",ISNUMBER(SEARCH(vyberHrace,$B1084)))</f>
      </c>
      <c r="M1084" s="14">
        <f>AND($I1084=MID(kododd,1,2),$J1084=MID(kododd,3,3))</f>
      </c>
    </row>
    <row r="1085">
      <c r="A1085" s="95">
        <v>60721</v>
      </c>
      <c r="B1085" s="93" t="s">
        <v>27131</v>
      </c>
      <c r="C1085" s="93" t="s">
        <v>1450</v>
      </c>
      <c r="F1085" s="95">
        <v>23788755</v>
      </c>
      <c r="G1085" s="95">
        <v>250</v>
      </c>
      <c r="H1085" s="93" t="s">
        <v>8976</v>
      </c>
      <c r="I1085" s="93" t="s">
        <v>23890</v>
      </c>
      <c r="J1085" s="93" t="s">
        <v>20870</v>
      </c>
      <c r="K1085" s="93" t="s">
        <v>19858</v>
      </c>
      <c r="L1085" s="14">
        <f>AND(vyberHrace&lt;&gt;"",ISNUMBER(SEARCH(vyberHrace,$B1085)))</f>
      </c>
      <c r="M1085" s="14">
        <f>AND($I1085=MID(kododd,1,2),$J1085=MID(kododd,3,3))</f>
      </c>
    </row>
    <row r="1086">
      <c r="A1086" s="95">
        <v>1433</v>
      </c>
      <c r="B1086" s="93" t="s">
        <v>16299</v>
      </c>
      <c r="C1086" s="93" t="s">
        <v>1455</v>
      </c>
      <c r="D1086" s="95">
        <v>2028</v>
      </c>
      <c r="E1086" s="95">
        <v>2037</v>
      </c>
      <c r="F1086" s="95">
        <v>309508</v>
      </c>
      <c r="G1086" s="95">
        <v>250</v>
      </c>
      <c r="H1086" s="93" t="s">
        <v>8976</v>
      </c>
      <c r="I1086" s="93" t="s">
        <v>23890</v>
      </c>
      <c r="J1086" s="93" t="s">
        <v>20971</v>
      </c>
      <c r="K1086" s="93" t="s">
        <v>16300</v>
      </c>
      <c r="L1086" s="14">
        <f>AND(vyberHrace&lt;&gt;"",ISNUMBER(SEARCH(vyberHrace,$B1086)))</f>
      </c>
      <c r="M1086" s="14">
        <f>AND($I1086=MID(kododd,1,2),$J1086=MID(kododd,3,3))</f>
      </c>
    </row>
    <row r="1087">
      <c r="A1087" s="95">
        <v>38783</v>
      </c>
      <c r="B1087" s="93" t="s">
        <v>21061</v>
      </c>
      <c r="C1087" s="93" t="s">
        <v>1469</v>
      </c>
      <c r="D1087" s="95">
        <v>2124</v>
      </c>
      <c r="E1087" s="95">
        <v>2022</v>
      </c>
      <c r="F1087" s="95">
        <v>23707470</v>
      </c>
      <c r="G1087" s="95">
        <v>250</v>
      </c>
      <c r="H1087" s="93" t="s">
        <v>8976</v>
      </c>
      <c r="I1087" s="93" t="s">
        <v>23890</v>
      </c>
      <c r="J1087" s="93" t="s">
        <v>20961</v>
      </c>
      <c r="K1087" s="93" t="s">
        <v>20404</v>
      </c>
      <c r="L1087" s="14">
        <f>AND(vyberHrace&lt;&gt;"",ISNUMBER(SEARCH(vyberHrace,$B1087)))</f>
      </c>
      <c r="M1087" s="14">
        <f>AND($I1087=MID(kododd,1,2),$J1087=MID(kododd,3,3))</f>
      </c>
    </row>
    <row r="1088">
      <c r="A1088" s="95">
        <v>33210</v>
      </c>
      <c r="B1088" s="93" t="s">
        <v>14214</v>
      </c>
      <c r="C1088" s="93" t="s">
        <v>1439</v>
      </c>
      <c r="G1088" s="95">
        <v>0</v>
      </c>
      <c r="H1088" s="93" t="s">
        <v>8976</v>
      </c>
      <c r="I1088" s="93" t="s">
        <v>23890</v>
      </c>
      <c r="J1088" s="93" t="s">
        <v>20874</v>
      </c>
      <c r="K1088" s="93" t="s">
        <v>1849</v>
      </c>
      <c r="L1088" s="14">
        <f>AND(vyberHrace&lt;&gt;"",ISNUMBER(SEARCH(vyberHrace,$B1088)))</f>
      </c>
      <c r="M1088" s="14">
        <f>AND($I1088=MID(kododd,1,2),$J1088=MID(kododd,3,3))</f>
      </c>
    </row>
    <row r="1089">
      <c r="A1089" s="95">
        <v>13543</v>
      </c>
      <c r="B1089" s="93" t="s">
        <v>11147</v>
      </c>
      <c r="C1089" s="93" t="s">
        <v>1464</v>
      </c>
      <c r="D1089" s="95">
        <v>1815</v>
      </c>
      <c r="E1089" s="95">
        <v>1849</v>
      </c>
      <c r="F1089" s="95">
        <v>342696</v>
      </c>
      <c r="G1089" s="95">
        <v>250</v>
      </c>
      <c r="H1089" s="93" t="s">
        <v>8976</v>
      </c>
      <c r="I1089" s="93" t="s">
        <v>23890</v>
      </c>
      <c r="J1089" s="93" t="s">
        <v>20961</v>
      </c>
      <c r="K1089" s="93" t="s">
        <v>20404</v>
      </c>
      <c r="L1089" s="14">
        <f>AND(vyberHrace&lt;&gt;"",ISNUMBER(SEARCH(vyberHrace,$B1089)))</f>
      </c>
      <c r="M1089" s="14">
        <f>AND($I1089=MID(kododd,1,2),$J1089=MID(kododd,3,3))</f>
      </c>
    </row>
    <row r="1090">
      <c r="A1090" s="95">
        <v>61971</v>
      </c>
      <c r="B1090" s="93" t="s">
        <v>28176</v>
      </c>
      <c r="C1090" s="93" t="s">
        <v>1411</v>
      </c>
      <c r="F1090" s="95">
        <v>571002278</v>
      </c>
      <c r="G1090" s="95">
        <v>250</v>
      </c>
      <c r="H1090" s="93" t="s">
        <v>8976</v>
      </c>
      <c r="I1090" s="93" t="s">
        <v>23890</v>
      </c>
      <c r="J1090" s="93" t="s">
        <v>20887</v>
      </c>
      <c r="K1090" s="93" t="s">
        <v>9423</v>
      </c>
      <c r="L1090" s="14">
        <f>AND(vyberHrace&lt;&gt;"",ISNUMBER(SEARCH(vyberHrace,$B1090)))</f>
      </c>
      <c r="M1090" s="14">
        <f>AND($I1090=MID(kododd,1,2),$J1090=MID(kododd,3,3))</f>
      </c>
    </row>
    <row r="1091">
      <c r="A1091" s="95">
        <v>60690</v>
      </c>
      <c r="B1091" s="93" t="s">
        <v>27103</v>
      </c>
      <c r="C1091" s="93" t="s">
        <v>1431</v>
      </c>
      <c r="G1091" s="95">
        <v>0</v>
      </c>
      <c r="H1091" s="93" t="s">
        <v>8976</v>
      </c>
      <c r="I1091" s="93" t="s">
        <v>23890</v>
      </c>
      <c r="J1091" s="93" t="s">
        <v>20848</v>
      </c>
      <c r="K1091" s="93" t="s">
        <v>21377</v>
      </c>
      <c r="L1091" s="14">
        <f>AND(vyberHrace&lt;&gt;"",ISNUMBER(SEARCH(vyberHrace,$B1091)))</f>
      </c>
      <c r="M1091" s="14">
        <f>AND($I1091=MID(kododd,1,2),$J1091=MID(kododd,3,3))</f>
      </c>
    </row>
    <row r="1092">
      <c r="A1092" s="95">
        <v>59051</v>
      </c>
      <c r="B1092" s="93" t="s">
        <v>25502</v>
      </c>
      <c r="C1092" s="93" t="s">
        <v>1450</v>
      </c>
      <c r="G1092" s="95">
        <v>0</v>
      </c>
      <c r="H1092" s="93" t="s">
        <v>8976</v>
      </c>
      <c r="I1092" s="93" t="s">
        <v>23890</v>
      </c>
      <c r="J1092" s="93" t="s">
        <v>20932</v>
      </c>
      <c r="K1092" s="93" t="s">
        <v>9421</v>
      </c>
      <c r="L1092" s="14">
        <f>AND(vyberHrace&lt;&gt;"",ISNUMBER(SEARCH(vyberHrace,$B1092)))</f>
      </c>
      <c r="M1092" s="14">
        <f>AND($I1092=MID(kododd,1,2),$J1092=MID(kododd,3,3))</f>
      </c>
    </row>
    <row r="1093">
      <c r="A1093" s="95">
        <v>62122</v>
      </c>
      <c r="B1093" s="93" t="s">
        <v>28318</v>
      </c>
      <c r="C1093" s="93" t="s">
        <v>1487</v>
      </c>
      <c r="G1093" s="95">
        <v>250</v>
      </c>
      <c r="H1093" s="93" t="s">
        <v>8976</v>
      </c>
      <c r="I1093" s="93" t="s">
        <v>23890</v>
      </c>
      <c r="J1093" s="93" t="s">
        <v>21009</v>
      </c>
      <c r="K1093" s="93" t="s">
        <v>15049</v>
      </c>
      <c r="L1093" s="14">
        <f>AND(vyberHrace&lt;&gt;"",ISNUMBER(SEARCH(vyberHrace,$B1093)))</f>
      </c>
      <c r="M1093" s="14">
        <f>AND($I1093=MID(kododd,1,2),$J1093=MID(kododd,3,3))</f>
      </c>
    </row>
    <row r="1094">
      <c r="A1094" s="95">
        <v>51477</v>
      </c>
      <c r="B1094" s="93" t="s">
        <v>189</v>
      </c>
      <c r="C1094" s="93" t="s">
        <v>1442</v>
      </c>
      <c r="D1094" s="95">
        <v>1259</v>
      </c>
      <c r="G1094" s="95">
        <v>250</v>
      </c>
      <c r="H1094" s="93" t="s">
        <v>8976</v>
      </c>
      <c r="I1094" s="93" t="s">
        <v>23890</v>
      </c>
      <c r="J1094" s="93" t="s">
        <v>20895</v>
      </c>
      <c r="K1094" s="93" t="s">
        <v>13982</v>
      </c>
      <c r="L1094" s="14">
        <f>AND(vyberHrace&lt;&gt;"",ISNUMBER(SEARCH(vyberHrace,$B1094)))</f>
      </c>
      <c r="M1094" s="14">
        <f>AND($I1094=MID(kododd,1,2),$J1094=MID(kododd,3,3))</f>
      </c>
    </row>
    <row r="1095">
      <c r="A1095" s="95">
        <v>38925</v>
      </c>
      <c r="B1095" s="93" t="s">
        <v>21064</v>
      </c>
      <c r="C1095" s="93" t="s">
        <v>1438</v>
      </c>
      <c r="D1095" s="95">
        <v>1304</v>
      </c>
      <c r="F1095" s="95">
        <v>374008</v>
      </c>
      <c r="G1095" s="95">
        <v>250</v>
      </c>
      <c r="H1095" s="93" t="s">
        <v>8976</v>
      </c>
      <c r="I1095" s="93" t="s">
        <v>23890</v>
      </c>
      <c r="J1095" s="93" t="s">
        <v>20957</v>
      </c>
      <c r="K1095" s="93" t="s">
        <v>13992</v>
      </c>
      <c r="L1095" s="14">
        <f>AND(vyberHrace&lt;&gt;"",ISNUMBER(SEARCH(vyberHrace,$B1095)))</f>
      </c>
      <c r="M1095" s="14">
        <f>AND($I1095=MID(kododd,1,2),$J1095=MID(kododd,3,3))</f>
      </c>
    </row>
    <row r="1096">
      <c r="A1096" s="95">
        <v>8179</v>
      </c>
      <c r="B1096" s="93" t="s">
        <v>13880</v>
      </c>
      <c r="C1096" s="93" t="s">
        <v>1455</v>
      </c>
      <c r="D1096" s="95">
        <v>1934</v>
      </c>
      <c r="E1096" s="95">
        <v>1959</v>
      </c>
      <c r="F1096" s="95">
        <v>353582</v>
      </c>
      <c r="G1096" s="95">
        <v>250</v>
      </c>
      <c r="H1096" s="93" t="s">
        <v>8976</v>
      </c>
      <c r="I1096" s="93" t="s">
        <v>23890</v>
      </c>
      <c r="J1096" s="93" t="s">
        <v>20957</v>
      </c>
      <c r="K1096" s="93" t="s">
        <v>13992</v>
      </c>
      <c r="L1096" s="14">
        <f>AND(vyberHrace&lt;&gt;"",ISNUMBER(SEARCH(vyberHrace,$B1096)))</f>
      </c>
      <c r="M1096" s="14">
        <f>AND($I1096=MID(kododd,1,2),$J1096=MID(kododd,3,3))</f>
      </c>
    </row>
    <row r="1097">
      <c r="A1097" s="95">
        <v>10398</v>
      </c>
      <c r="B1097" s="93" t="s">
        <v>13812</v>
      </c>
      <c r="C1097" s="93" t="s">
        <v>1449</v>
      </c>
      <c r="D1097" s="95">
        <v>1900</v>
      </c>
      <c r="E1097" s="95">
        <v>1945</v>
      </c>
      <c r="F1097" s="95">
        <v>353590</v>
      </c>
      <c r="G1097" s="95">
        <v>250</v>
      </c>
      <c r="H1097" s="93" t="s">
        <v>8976</v>
      </c>
      <c r="I1097" s="93" t="s">
        <v>23890</v>
      </c>
      <c r="J1097" s="93" t="s">
        <v>20957</v>
      </c>
      <c r="K1097" s="93" t="s">
        <v>13992</v>
      </c>
      <c r="L1097" s="14">
        <f>AND(vyberHrace&lt;&gt;"",ISNUMBER(SEARCH(vyberHrace,$B1097)))</f>
      </c>
      <c r="M1097" s="14">
        <f>AND($I1097=MID(kododd,1,2),$J1097=MID(kododd,3,3))</f>
      </c>
    </row>
    <row r="1098">
      <c r="A1098" s="95">
        <v>27220</v>
      </c>
      <c r="B1098" s="93" t="s">
        <v>11603</v>
      </c>
      <c r="C1098" s="93" t="s">
        <v>1431</v>
      </c>
      <c r="D1098" s="95">
        <v>2142</v>
      </c>
      <c r="E1098" s="95">
        <v>2133</v>
      </c>
      <c r="F1098" s="95">
        <v>326950</v>
      </c>
      <c r="G1098" s="95">
        <v>0</v>
      </c>
      <c r="H1098" s="93" t="s">
        <v>8976</v>
      </c>
      <c r="I1098" s="93" t="s">
        <v>23890</v>
      </c>
      <c r="J1098" s="93" t="s">
        <v>3580</v>
      </c>
      <c r="K1098" s="93" t="s">
        <v>6721</v>
      </c>
      <c r="L1098" s="14">
        <f>AND(vyberHrace&lt;&gt;"",ISNUMBER(SEARCH(vyberHrace,$B1098)))</f>
      </c>
      <c r="M1098" s="14">
        <f>AND($I1098=MID(kododd,1,2),$J1098=MID(kododd,3,3))</f>
      </c>
    </row>
    <row r="1099">
      <c r="A1099" s="95">
        <v>8808</v>
      </c>
      <c r="B1099" s="93" t="s">
        <v>18968</v>
      </c>
      <c r="C1099" s="93" t="s">
        <v>1417</v>
      </c>
      <c r="D1099" s="95">
        <v>1681</v>
      </c>
      <c r="F1099" s="95">
        <v>23708417</v>
      </c>
      <c r="G1099" s="95">
        <v>0</v>
      </c>
      <c r="H1099" s="93" t="s">
        <v>8976</v>
      </c>
      <c r="I1099" s="93" t="s">
        <v>23890</v>
      </c>
      <c r="J1099" s="93" t="s">
        <v>20931</v>
      </c>
      <c r="K1099" s="93" t="s">
        <v>19878</v>
      </c>
      <c r="L1099" s="14">
        <f>AND(vyberHrace&lt;&gt;"",ISNUMBER(SEARCH(vyberHrace,$B1099)))</f>
      </c>
      <c r="M1099" s="14">
        <f>AND($I1099=MID(kododd,1,2),$J1099=MID(kododd,3,3))</f>
      </c>
    </row>
    <row r="1100">
      <c r="A1100" s="95">
        <v>61197</v>
      </c>
      <c r="B1100" s="93" t="s">
        <v>27440</v>
      </c>
      <c r="C1100" s="93" t="s">
        <v>1486</v>
      </c>
      <c r="D1100" s="95">
        <v>1043</v>
      </c>
      <c r="F1100" s="95">
        <v>23798157</v>
      </c>
      <c r="G1100" s="95">
        <v>250</v>
      </c>
      <c r="H1100" s="93" t="s">
        <v>8976</v>
      </c>
      <c r="I1100" s="93" t="s">
        <v>23890</v>
      </c>
      <c r="J1100" s="93" t="s">
        <v>21009</v>
      </c>
      <c r="K1100" s="93" t="s">
        <v>15049</v>
      </c>
      <c r="L1100" s="14">
        <f>AND(vyberHrace&lt;&gt;"",ISNUMBER(SEARCH(vyberHrace,$B1100)))</f>
      </c>
      <c r="M1100" s="14">
        <f>AND($I1100=MID(kododd,1,2),$J1100=MID(kododd,3,3))</f>
      </c>
    </row>
    <row r="1101">
      <c r="A1101" s="95">
        <v>61196</v>
      </c>
      <c r="B1101" s="93" t="s">
        <v>27439</v>
      </c>
      <c r="C1101" s="93" t="s">
        <v>1424</v>
      </c>
      <c r="D1101" s="95">
        <v>1157</v>
      </c>
      <c r="F1101" s="95">
        <v>23798165</v>
      </c>
      <c r="G1101" s="95">
        <v>250</v>
      </c>
      <c r="H1101" s="93" t="s">
        <v>8976</v>
      </c>
      <c r="I1101" s="93" t="s">
        <v>23890</v>
      </c>
      <c r="J1101" s="93" t="s">
        <v>21009</v>
      </c>
      <c r="K1101" s="93" t="s">
        <v>15049</v>
      </c>
      <c r="L1101" s="14">
        <f>AND(vyberHrace&lt;&gt;"",ISNUMBER(SEARCH(vyberHrace,$B1101)))</f>
      </c>
      <c r="M1101" s="14">
        <f>AND($I1101=MID(kododd,1,2),$J1101=MID(kododd,3,3))</f>
      </c>
    </row>
    <row r="1102">
      <c r="A1102" s="95">
        <v>16242</v>
      </c>
      <c r="B1102" s="93" t="s">
        <v>18728</v>
      </c>
      <c r="C1102" s="93" t="s">
        <v>1434</v>
      </c>
      <c r="D1102" s="95">
        <v>1893</v>
      </c>
      <c r="E1102" s="95">
        <v>1908</v>
      </c>
      <c r="F1102" s="95">
        <v>393240</v>
      </c>
      <c r="G1102" s="95">
        <v>0</v>
      </c>
      <c r="H1102" s="93" t="s">
        <v>8976</v>
      </c>
      <c r="I1102" s="93" t="s">
        <v>23890</v>
      </c>
      <c r="J1102" s="93" t="s">
        <v>21009</v>
      </c>
      <c r="K1102" s="93" t="s">
        <v>15049</v>
      </c>
      <c r="L1102" s="14">
        <f>AND(vyberHrace&lt;&gt;"",ISNUMBER(SEARCH(vyberHrace,$B1102)))</f>
      </c>
      <c r="M1102" s="14">
        <f>AND($I1102=MID(kododd,1,2),$J1102=MID(kododd,3,3))</f>
      </c>
    </row>
    <row r="1103">
      <c r="A1103" s="95">
        <v>34257</v>
      </c>
      <c r="B1103" s="93" t="s">
        <v>15077</v>
      </c>
      <c r="C1103" s="93" t="s">
        <v>1431</v>
      </c>
      <c r="D1103" s="95">
        <v>1970</v>
      </c>
      <c r="E1103" s="95">
        <v>1993</v>
      </c>
      <c r="F1103" s="95">
        <v>23709022</v>
      </c>
      <c r="G1103" s="95">
        <v>0</v>
      </c>
      <c r="H1103" s="93" t="s">
        <v>8976</v>
      </c>
      <c r="I1103" s="93" t="s">
        <v>23890</v>
      </c>
      <c r="J1103" s="93" t="s">
        <v>20932</v>
      </c>
      <c r="K1103" s="93" t="s">
        <v>9421</v>
      </c>
      <c r="L1103" s="14">
        <f>AND(vyberHrace&lt;&gt;"",ISNUMBER(SEARCH(vyberHrace,$B1103)))</f>
      </c>
      <c r="M1103" s="14">
        <f>AND($I1103=MID(kododd,1,2),$J1103=MID(kododd,3,3))</f>
      </c>
    </row>
    <row r="1104">
      <c r="A1104" s="95">
        <v>10272</v>
      </c>
      <c r="B1104" s="93" t="s">
        <v>75</v>
      </c>
      <c r="C1104" s="93" t="s">
        <v>1464</v>
      </c>
      <c r="D1104" s="95">
        <v>1822</v>
      </c>
      <c r="E1104" s="95">
        <v>1817</v>
      </c>
      <c r="F1104" s="95">
        <v>322105</v>
      </c>
      <c r="G1104" s="95">
        <v>250</v>
      </c>
      <c r="H1104" s="93" t="s">
        <v>8976</v>
      </c>
      <c r="I1104" s="93" t="s">
        <v>23890</v>
      </c>
      <c r="J1104" s="93" t="s">
        <v>3580</v>
      </c>
      <c r="K1104" s="93" t="s">
        <v>6721</v>
      </c>
      <c r="L1104" s="14">
        <f>AND(vyberHrace&lt;&gt;"",ISNUMBER(SEARCH(vyberHrace,$B1104)))</f>
      </c>
      <c r="M1104" s="14">
        <f>AND($I1104=MID(kododd,1,2),$J1104=MID(kododd,3,3))</f>
      </c>
    </row>
    <row r="1105">
      <c r="A1105" s="95">
        <v>53763</v>
      </c>
      <c r="B1105" s="93" t="s">
        <v>2532</v>
      </c>
      <c r="C1105" s="93" t="s">
        <v>1420</v>
      </c>
      <c r="F1105" s="95">
        <v>23774878</v>
      </c>
      <c r="G1105" s="95">
        <v>0</v>
      </c>
      <c r="H1105" s="93" t="s">
        <v>8976</v>
      </c>
      <c r="I1105" s="93" t="s">
        <v>23890</v>
      </c>
      <c r="J1105" s="93" t="s">
        <v>20932</v>
      </c>
      <c r="K1105" s="93" t="s">
        <v>9421</v>
      </c>
      <c r="L1105" s="14">
        <f>AND(vyberHrace&lt;&gt;"",ISNUMBER(SEARCH(vyberHrace,$B1105)))</f>
      </c>
      <c r="M1105" s="14">
        <f>AND($I1105=MID(kododd,1,2),$J1105=MID(kododd,3,3))</f>
      </c>
    </row>
    <row r="1106">
      <c r="A1106" s="95">
        <v>13590</v>
      </c>
      <c r="B1106" s="93" t="s">
        <v>11680</v>
      </c>
      <c r="C1106" s="93" t="s">
        <v>1434</v>
      </c>
      <c r="D1106" s="95">
        <v>1892</v>
      </c>
      <c r="G1106" s="95">
        <v>0</v>
      </c>
      <c r="H1106" s="93" t="s">
        <v>8976</v>
      </c>
      <c r="I1106" s="93" t="s">
        <v>23890</v>
      </c>
      <c r="J1106" s="93" t="s">
        <v>20843</v>
      </c>
      <c r="K1106" s="93" t="s">
        <v>19862</v>
      </c>
      <c r="L1106" s="14">
        <f>AND(vyberHrace&lt;&gt;"",ISNUMBER(SEARCH(vyberHrace,$B1106)))</f>
      </c>
      <c r="M1106" s="14">
        <f>AND($I1106=MID(kododd,1,2),$J1106=MID(kododd,3,3))</f>
      </c>
    </row>
    <row r="1107">
      <c r="A1107" s="95">
        <v>61060</v>
      </c>
      <c r="B1107" s="93" t="s">
        <v>27359</v>
      </c>
      <c r="C1107" s="93" t="s">
        <v>1402</v>
      </c>
      <c r="F1107" s="95">
        <v>34364188</v>
      </c>
      <c r="G1107" s="95">
        <v>250</v>
      </c>
      <c r="H1107" s="93" t="s">
        <v>8976</v>
      </c>
      <c r="I1107" s="93" t="s">
        <v>23890</v>
      </c>
      <c r="J1107" s="93" t="s">
        <v>20848</v>
      </c>
      <c r="K1107" s="93" t="s">
        <v>21377</v>
      </c>
      <c r="L1107" s="14">
        <f>AND(vyberHrace&lt;&gt;"",ISNUMBER(SEARCH(vyberHrace,$B1107)))</f>
      </c>
      <c r="M1107" s="14">
        <f>AND($I1107=MID(kododd,1,2),$J1107=MID(kododd,3,3))</f>
      </c>
    </row>
    <row r="1108">
      <c r="A1108" s="95">
        <v>53679</v>
      </c>
      <c r="B1108" s="93" t="s">
        <v>2450</v>
      </c>
      <c r="C1108" s="93" t="s">
        <v>1402</v>
      </c>
      <c r="E1108" s="95">
        <v>1432</v>
      </c>
      <c r="F1108" s="95">
        <v>23752467</v>
      </c>
      <c r="G1108" s="95">
        <v>0</v>
      </c>
      <c r="H1108" s="93" t="s">
        <v>8976</v>
      </c>
      <c r="I1108" s="93" t="s">
        <v>23890</v>
      </c>
      <c r="J1108" s="93" t="s">
        <v>20870</v>
      </c>
      <c r="K1108" s="93" t="s">
        <v>19858</v>
      </c>
      <c r="L1108" s="14">
        <f>AND(vyberHrace&lt;&gt;"",ISNUMBER(SEARCH(vyberHrace,$B1108)))</f>
      </c>
      <c r="M1108" s="14">
        <f>AND($I1108=MID(kododd,1,2),$J1108=MID(kododd,3,3))</f>
      </c>
    </row>
    <row r="1109">
      <c r="A1109" s="95">
        <v>63379</v>
      </c>
      <c r="B1109" s="93" t="s">
        <v>28640</v>
      </c>
      <c r="C1109" s="93" t="s">
        <v>1487</v>
      </c>
      <c r="F1109" s="95">
        <v>571004084</v>
      </c>
      <c r="G1109" s="95">
        <v>250</v>
      </c>
      <c r="H1109" s="93" t="s">
        <v>8976</v>
      </c>
      <c r="I1109" s="93" t="s">
        <v>23890</v>
      </c>
      <c r="J1109" s="93" t="s">
        <v>20870</v>
      </c>
      <c r="K1109" s="93" t="s">
        <v>19858</v>
      </c>
      <c r="L1109" s="14">
        <f>AND(vyberHrace&lt;&gt;"",ISNUMBER(SEARCH(vyberHrace,$B1109)))</f>
      </c>
      <c r="M1109" s="14">
        <f>AND($I1109=MID(kododd,1,2),$J1109=MID(kododd,3,3))</f>
      </c>
    </row>
    <row r="1110">
      <c r="A1110" s="95">
        <v>59152</v>
      </c>
      <c r="B1110" s="93" t="s">
        <v>25588</v>
      </c>
      <c r="C1110" s="93" t="s">
        <v>1416</v>
      </c>
      <c r="G1110" s="95">
        <v>0</v>
      </c>
      <c r="H1110" s="93" t="s">
        <v>8976</v>
      </c>
      <c r="I1110" s="93" t="s">
        <v>23890</v>
      </c>
      <c r="J1110" s="93" t="s">
        <v>21009</v>
      </c>
      <c r="K1110" s="93" t="s">
        <v>15049</v>
      </c>
      <c r="L1110" s="14">
        <f>AND(vyberHrace&lt;&gt;"",ISNUMBER(SEARCH(vyberHrace,$B1110)))</f>
      </c>
      <c r="M1110" s="14">
        <f>AND($I1110=MID(kododd,1,2),$J1110=MID(kododd,3,3))</f>
      </c>
    </row>
    <row r="1111">
      <c r="A1111" s="95">
        <v>59556</v>
      </c>
      <c r="B1111" s="93" t="s">
        <v>25952</v>
      </c>
      <c r="C1111" s="93" t="s">
        <v>1453</v>
      </c>
      <c r="D1111" s="95">
        <v>1528</v>
      </c>
      <c r="E1111" s="95">
        <v>1594</v>
      </c>
      <c r="F1111" s="95">
        <v>23778717</v>
      </c>
      <c r="G1111" s="95">
        <v>250</v>
      </c>
      <c r="H1111" s="93" t="s">
        <v>8976</v>
      </c>
      <c r="I1111" s="93" t="s">
        <v>23890</v>
      </c>
      <c r="J1111" s="93" t="s">
        <v>20887</v>
      </c>
      <c r="K1111" s="93" t="s">
        <v>9423</v>
      </c>
      <c r="L1111" s="14">
        <f>AND(vyberHrace&lt;&gt;"",ISNUMBER(SEARCH(vyberHrace,$B1111)))</f>
      </c>
      <c r="M1111" s="14">
        <f>AND($I1111=MID(kododd,1,2),$J1111=MID(kododd,3,3))</f>
      </c>
    </row>
    <row r="1112">
      <c r="A1112" s="95">
        <v>34460</v>
      </c>
      <c r="B1112" s="93" t="s">
        <v>15084</v>
      </c>
      <c r="C1112" s="93" t="s">
        <v>1446</v>
      </c>
      <c r="D1112" s="95">
        <v>1732</v>
      </c>
      <c r="E1112" s="95">
        <v>1968</v>
      </c>
      <c r="F1112" s="95">
        <v>23716398</v>
      </c>
      <c r="G1112" s="95">
        <v>250</v>
      </c>
      <c r="H1112" s="93" t="s">
        <v>8976</v>
      </c>
      <c r="I1112" s="93" t="s">
        <v>23890</v>
      </c>
      <c r="J1112" s="93" t="s">
        <v>20870</v>
      </c>
      <c r="K1112" s="93" t="s">
        <v>19858</v>
      </c>
      <c r="L1112" s="14">
        <f>AND(vyberHrace&lt;&gt;"",ISNUMBER(SEARCH(vyberHrace,$B1112)))</f>
      </c>
      <c r="M1112" s="14">
        <f>AND($I1112=MID(kododd,1,2),$J1112=MID(kododd,3,3))</f>
      </c>
    </row>
    <row r="1113">
      <c r="A1113" s="95">
        <v>50854</v>
      </c>
      <c r="B1113" s="93" t="s">
        <v>6704</v>
      </c>
      <c r="C1113" s="93" t="s">
        <v>3255</v>
      </c>
      <c r="G1113" s="95">
        <v>0</v>
      </c>
      <c r="H1113" s="93" t="s">
        <v>8976</v>
      </c>
      <c r="I1113" s="93" t="s">
        <v>23890</v>
      </c>
      <c r="J1113" s="93" t="s">
        <v>20843</v>
      </c>
      <c r="K1113" s="93" t="s">
        <v>19862</v>
      </c>
      <c r="L1113" s="14">
        <f>AND(vyberHrace&lt;&gt;"",ISNUMBER(SEARCH(vyberHrace,$B1113)))</f>
      </c>
      <c r="M1113" s="14">
        <f>AND($I1113=MID(kododd,1,2),$J1113=MID(kododd,3,3))</f>
      </c>
    </row>
    <row r="1114">
      <c r="A1114" s="95">
        <v>13957</v>
      </c>
      <c r="B1114" s="93" t="s">
        <v>15360</v>
      </c>
      <c r="C1114" s="93" t="s">
        <v>1434</v>
      </c>
      <c r="D1114" s="95">
        <v>1891</v>
      </c>
      <c r="E1114" s="95">
        <v>1921</v>
      </c>
      <c r="F1114" s="95">
        <v>353604</v>
      </c>
      <c r="G1114" s="95">
        <v>250</v>
      </c>
      <c r="H1114" s="93" t="s">
        <v>8976</v>
      </c>
      <c r="I1114" s="93" t="s">
        <v>23890</v>
      </c>
      <c r="J1114" s="93" t="s">
        <v>20897</v>
      </c>
      <c r="K1114" s="93" t="s">
        <v>9426</v>
      </c>
      <c r="L1114" s="14">
        <f>AND(vyberHrace&lt;&gt;"",ISNUMBER(SEARCH(vyberHrace,$B1114)))</f>
      </c>
      <c r="M1114" s="14">
        <f>AND($I1114=MID(kododd,1,2),$J1114=MID(kododd,3,3))</f>
      </c>
    </row>
    <row r="1115">
      <c r="A1115" s="95">
        <v>13958</v>
      </c>
      <c r="B1115" s="93" t="s">
        <v>15361</v>
      </c>
      <c r="C1115" s="93" t="s">
        <v>1407</v>
      </c>
      <c r="D1115" s="95">
        <v>1843</v>
      </c>
      <c r="F1115" s="95">
        <v>353612</v>
      </c>
      <c r="G1115" s="95">
        <v>250</v>
      </c>
      <c r="H1115" s="93" t="s">
        <v>8976</v>
      </c>
      <c r="I1115" s="93" t="s">
        <v>23890</v>
      </c>
      <c r="J1115" s="93" t="s">
        <v>21009</v>
      </c>
      <c r="K1115" s="93" t="s">
        <v>15049</v>
      </c>
      <c r="L1115" s="14">
        <f>AND(vyberHrace&lt;&gt;"",ISNUMBER(SEARCH(vyberHrace,$B1115)))</f>
      </c>
      <c r="M1115" s="14">
        <f>AND($I1115=MID(kododd,1,2),$J1115=MID(kododd,3,3))</f>
      </c>
    </row>
    <row r="1116">
      <c r="A1116" s="95">
        <v>44170</v>
      </c>
      <c r="B1116" s="93" t="s">
        <v>14077</v>
      </c>
      <c r="C1116" s="93" t="s">
        <v>1432</v>
      </c>
      <c r="D1116" s="95">
        <v>1937</v>
      </c>
      <c r="E1116" s="95">
        <v>1943</v>
      </c>
      <c r="F1116" s="95">
        <v>23718366</v>
      </c>
      <c r="G1116" s="95">
        <v>0</v>
      </c>
      <c r="H1116" s="93" t="s">
        <v>8976</v>
      </c>
      <c r="I1116" s="93" t="s">
        <v>23890</v>
      </c>
      <c r="J1116" s="93" t="s">
        <v>20843</v>
      </c>
      <c r="K1116" s="93" t="s">
        <v>19862</v>
      </c>
      <c r="L1116" s="14">
        <f>AND(vyberHrace&lt;&gt;"",ISNUMBER(SEARCH(vyberHrace,$B1116)))</f>
      </c>
      <c r="M1116" s="14">
        <f>AND($I1116=MID(kododd,1,2),$J1116=MID(kododd,3,3))</f>
      </c>
    </row>
    <row r="1117">
      <c r="A1117" s="95">
        <v>52136</v>
      </c>
      <c r="B1117" s="93" t="s">
        <v>3557</v>
      </c>
      <c r="C1117" s="93" t="s">
        <v>1422</v>
      </c>
      <c r="D1117" s="95">
        <v>1635</v>
      </c>
      <c r="E1117" s="95">
        <v>1795</v>
      </c>
      <c r="F1117" s="95">
        <v>23791586</v>
      </c>
      <c r="G1117" s="95">
        <v>250</v>
      </c>
      <c r="H1117" s="93" t="s">
        <v>8976</v>
      </c>
      <c r="I1117" s="93" t="s">
        <v>23890</v>
      </c>
      <c r="J1117" s="93" t="s">
        <v>20860</v>
      </c>
      <c r="K1117" s="93" t="s">
        <v>12768</v>
      </c>
      <c r="L1117" s="14">
        <f>AND(vyberHrace&lt;&gt;"",ISNUMBER(SEARCH(vyberHrace,$B1117)))</f>
      </c>
      <c r="M1117" s="14">
        <f>AND($I1117=MID(kododd,1,2),$J1117=MID(kododd,3,3))</f>
      </c>
    </row>
    <row r="1118">
      <c r="A1118" s="95">
        <v>59337</v>
      </c>
      <c r="B1118" s="93" t="s">
        <v>25759</v>
      </c>
      <c r="C1118" s="93" t="s">
        <v>1438</v>
      </c>
      <c r="G1118" s="95">
        <v>0</v>
      </c>
      <c r="H1118" s="93" t="s">
        <v>8976</v>
      </c>
      <c r="I1118" s="93" t="s">
        <v>23890</v>
      </c>
      <c r="J1118" s="93" t="s">
        <v>20932</v>
      </c>
      <c r="K1118" s="93" t="s">
        <v>9421</v>
      </c>
      <c r="L1118" s="14">
        <f>AND(vyberHrace&lt;&gt;"",ISNUMBER(SEARCH(vyberHrace,$B1118)))</f>
      </c>
      <c r="M1118" s="14">
        <f>AND($I1118=MID(kododd,1,2),$J1118=MID(kododd,3,3))</f>
      </c>
    </row>
    <row r="1119">
      <c r="A1119" s="95">
        <v>55769</v>
      </c>
      <c r="B1119" s="93" t="s">
        <v>21429</v>
      </c>
      <c r="C1119" s="93" t="s">
        <v>1416</v>
      </c>
      <c r="D1119" s="95">
        <v>1425</v>
      </c>
      <c r="E1119" s="95">
        <v>1564</v>
      </c>
      <c r="F1119" s="95">
        <v>23758350</v>
      </c>
      <c r="G1119" s="95">
        <v>250</v>
      </c>
      <c r="H1119" s="93" t="s">
        <v>8976</v>
      </c>
      <c r="I1119" s="93" t="s">
        <v>23890</v>
      </c>
      <c r="J1119" s="93" t="s">
        <v>20870</v>
      </c>
      <c r="K1119" s="93" t="s">
        <v>19858</v>
      </c>
      <c r="L1119" s="14">
        <f>AND(vyberHrace&lt;&gt;"",ISNUMBER(SEARCH(vyberHrace,$B1119)))</f>
      </c>
      <c r="M1119" s="14">
        <f>AND($I1119=MID(kododd,1,2),$J1119=MID(kododd,3,3))</f>
      </c>
    </row>
    <row r="1120">
      <c r="A1120" s="95">
        <v>57965</v>
      </c>
      <c r="B1120" s="93" t="s">
        <v>24505</v>
      </c>
      <c r="C1120" s="93" t="s">
        <v>1412</v>
      </c>
      <c r="G1120" s="95">
        <v>0</v>
      </c>
      <c r="H1120" s="93" t="s">
        <v>8976</v>
      </c>
      <c r="I1120" s="93" t="s">
        <v>23890</v>
      </c>
      <c r="J1120" s="93" t="s">
        <v>20843</v>
      </c>
      <c r="K1120" s="93" t="s">
        <v>19862</v>
      </c>
      <c r="L1120" s="14">
        <f>AND(vyberHrace&lt;&gt;"",ISNUMBER(SEARCH(vyberHrace,$B1120)))</f>
      </c>
      <c r="M1120" s="14">
        <f>AND($I1120=MID(kododd,1,2),$J1120=MID(kododd,3,3))</f>
      </c>
    </row>
    <row r="1121">
      <c r="A1121" s="95">
        <v>54094</v>
      </c>
      <c r="B1121" s="93" t="s">
        <v>2521</v>
      </c>
      <c r="C1121" s="93" t="s">
        <v>1416</v>
      </c>
      <c r="D1121" s="95">
        <v>1444</v>
      </c>
      <c r="E1121" s="95">
        <v>1606</v>
      </c>
      <c r="F1121" s="95">
        <v>23751584</v>
      </c>
      <c r="G1121" s="95">
        <v>250</v>
      </c>
      <c r="H1121" s="93" t="s">
        <v>8976</v>
      </c>
      <c r="I1121" s="93" t="s">
        <v>23890</v>
      </c>
      <c r="J1121" s="93" t="s">
        <v>20931</v>
      </c>
      <c r="K1121" s="93" t="s">
        <v>19878</v>
      </c>
      <c r="L1121" s="14">
        <f>AND(vyberHrace&lt;&gt;"",ISNUMBER(SEARCH(vyberHrace,$B1121)))</f>
      </c>
      <c r="M1121" s="14">
        <f>AND($I1121=MID(kododd,1,2),$J1121=MID(kododd,3,3))</f>
      </c>
    </row>
    <row r="1122">
      <c r="A1122" s="95">
        <v>48594</v>
      </c>
      <c r="B1122" s="93" t="s">
        <v>16413</v>
      </c>
      <c r="C1122" s="93" t="s">
        <v>1408</v>
      </c>
      <c r="F1122" s="95">
        <v>23720794</v>
      </c>
      <c r="G1122" s="95">
        <v>0</v>
      </c>
      <c r="H1122" s="93" t="s">
        <v>8976</v>
      </c>
      <c r="I1122" s="93" t="s">
        <v>23890</v>
      </c>
      <c r="J1122" s="93" t="s">
        <v>21009</v>
      </c>
      <c r="K1122" s="93" t="s">
        <v>15049</v>
      </c>
      <c r="L1122" s="14">
        <f>AND(vyberHrace&lt;&gt;"",ISNUMBER(SEARCH(vyberHrace,$B1122)))</f>
      </c>
      <c r="M1122" s="14">
        <f>AND($I1122=MID(kododd,1,2),$J1122=MID(kododd,3,3))</f>
      </c>
    </row>
    <row r="1123">
      <c r="A1123" s="95">
        <v>63803</v>
      </c>
      <c r="B1123" s="93" t="s">
        <v>29941</v>
      </c>
      <c r="C1123" s="93" t="s">
        <v>1486</v>
      </c>
      <c r="F1123" s="95">
        <v>571007148</v>
      </c>
      <c r="G1123" s="95">
        <v>250</v>
      </c>
      <c r="H1123" s="93" t="s">
        <v>8976</v>
      </c>
      <c r="I1123" s="93" t="s">
        <v>23890</v>
      </c>
      <c r="J1123" s="93" t="s">
        <v>20936</v>
      </c>
      <c r="K1123" s="93" t="s">
        <v>10625</v>
      </c>
      <c r="L1123" s="14">
        <f>AND(vyberHrace&lt;&gt;"",ISNUMBER(SEARCH(vyberHrace,$B1123)))</f>
      </c>
      <c r="M1123" s="14">
        <f>AND($I1123=MID(kododd,1,2),$J1123=MID(kododd,3,3))</f>
      </c>
    </row>
    <row r="1124">
      <c r="A1124" s="95">
        <v>55437</v>
      </c>
      <c r="B1124" s="93" t="s">
        <v>21446</v>
      </c>
      <c r="C1124" s="93" t="s">
        <v>1408</v>
      </c>
      <c r="D1124" s="95">
        <v>1799</v>
      </c>
      <c r="E1124" s="95">
        <v>1865</v>
      </c>
      <c r="F1124" s="95">
        <v>23759550</v>
      </c>
      <c r="G1124" s="95">
        <v>250</v>
      </c>
      <c r="H1124" s="93" t="s">
        <v>8976</v>
      </c>
      <c r="I1124" s="93" t="s">
        <v>23890</v>
      </c>
      <c r="J1124" s="93" t="s">
        <v>20913</v>
      </c>
      <c r="K1124" s="93" t="s">
        <v>15044</v>
      </c>
      <c r="L1124" s="14">
        <f>AND(vyberHrace&lt;&gt;"",ISNUMBER(SEARCH(vyberHrace,$B1124)))</f>
      </c>
      <c r="M1124" s="14">
        <f>AND($I1124=MID(kododd,1,2),$J1124=MID(kododd,3,3))</f>
      </c>
    </row>
    <row r="1125">
      <c r="A1125" s="95">
        <v>3199</v>
      </c>
      <c r="B1125" s="93" t="s">
        <v>21106</v>
      </c>
      <c r="C1125" s="93" t="s">
        <v>1429</v>
      </c>
      <c r="D1125" s="95">
        <v>1681</v>
      </c>
      <c r="E1125" s="95">
        <v>1897</v>
      </c>
      <c r="F1125" s="95">
        <v>353620</v>
      </c>
      <c r="G1125" s="95">
        <v>250</v>
      </c>
      <c r="H1125" s="93" t="s">
        <v>8976</v>
      </c>
      <c r="I1125" s="93" t="s">
        <v>23890</v>
      </c>
      <c r="J1125" s="93" t="s">
        <v>20874</v>
      </c>
      <c r="K1125" s="93" t="s">
        <v>1849</v>
      </c>
      <c r="L1125" s="14">
        <f>AND(vyberHrace&lt;&gt;"",ISNUMBER(SEARCH(vyberHrace,$B1125)))</f>
      </c>
      <c r="M1125" s="14">
        <f>AND($I1125=MID(kododd,1,2),$J1125=MID(kododd,3,3))</f>
      </c>
    </row>
    <row r="1126">
      <c r="A1126" s="95">
        <v>51541</v>
      </c>
      <c r="B1126" s="93" t="s">
        <v>3571</v>
      </c>
      <c r="C1126" s="93" t="s">
        <v>1412</v>
      </c>
      <c r="D1126" s="95">
        <v>1100</v>
      </c>
      <c r="F1126" s="95">
        <v>23755547</v>
      </c>
      <c r="G1126" s="95">
        <v>0</v>
      </c>
      <c r="H1126" s="93" t="s">
        <v>8976</v>
      </c>
      <c r="I1126" s="93" t="s">
        <v>23890</v>
      </c>
      <c r="J1126" s="93" t="s">
        <v>20870</v>
      </c>
      <c r="K1126" s="93" t="s">
        <v>19858</v>
      </c>
      <c r="L1126" s="14">
        <f>AND(vyberHrace&lt;&gt;"",ISNUMBER(SEARCH(vyberHrace,$B1126)))</f>
      </c>
      <c r="M1126" s="14">
        <f>AND($I1126=MID(kododd,1,2),$J1126=MID(kododd,3,3))</f>
      </c>
    </row>
    <row r="1127">
      <c r="A1127" s="95">
        <v>57713</v>
      </c>
      <c r="B1127" s="93" t="s">
        <v>24280</v>
      </c>
      <c r="C1127" s="93" t="s">
        <v>1422</v>
      </c>
      <c r="F1127" s="95">
        <v>23775246</v>
      </c>
      <c r="G1127" s="95">
        <v>0</v>
      </c>
      <c r="H1127" s="93" t="s">
        <v>8976</v>
      </c>
      <c r="I1127" s="93" t="s">
        <v>23890</v>
      </c>
      <c r="J1127" s="93" t="s">
        <v>20870</v>
      </c>
      <c r="K1127" s="93" t="s">
        <v>19858</v>
      </c>
      <c r="L1127" s="14">
        <f>AND(vyberHrace&lt;&gt;"",ISNUMBER(SEARCH(vyberHrace,$B1127)))</f>
      </c>
      <c r="M1127" s="14">
        <f>AND($I1127=MID(kododd,1,2),$J1127=MID(kododd,3,3))</f>
      </c>
    </row>
    <row r="1128">
      <c r="A1128" s="95">
        <v>49994</v>
      </c>
      <c r="B1128" s="93" t="s">
        <v>18600</v>
      </c>
      <c r="C1128" s="93" t="s">
        <v>1402</v>
      </c>
      <c r="G1128" s="95">
        <v>0</v>
      </c>
      <c r="H1128" s="93" t="s">
        <v>8976</v>
      </c>
      <c r="I1128" s="93" t="s">
        <v>23890</v>
      </c>
      <c r="J1128" s="93" t="s">
        <v>20915</v>
      </c>
      <c r="K1128" s="93" t="s">
        <v>12637</v>
      </c>
      <c r="L1128" s="14">
        <f>AND(vyberHrace&lt;&gt;"",ISNUMBER(SEARCH(vyberHrace,$B1128)))</f>
      </c>
      <c r="M1128" s="14">
        <f>AND($I1128=MID(kododd,1,2),$J1128=MID(kododd,3,3))</f>
      </c>
    </row>
    <row r="1129">
      <c r="A1129" s="95">
        <v>49995</v>
      </c>
      <c r="B1129" s="93" t="s">
        <v>19929</v>
      </c>
      <c r="C1129" s="93" t="s">
        <v>1406</v>
      </c>
      <c r="G1129" s="95">
        <v>0</v>
      </c>
      <c r="H1129" s="93" t="s">
        <v>8976</v>
      </c>
      <c r="I1129" s="93" t="s">
        <v>23890</v>
      </c>
      <c r="J1129" s="93" t="s">
        <v>20915</v>
      </c>
      <c r="K1129" s="93" t="s">
        <v>12637</v>
      </c>
      <c r="L1129" s="14">
        <f>AND(vyberHrace&lt;&gt;"",ISNUMBER(SEARCH(vyberHrace,$B1129)))</f>
      </c>
      <c r="M1129" s="14">
        <f>AND($I1129=MID(kododd,1,2),$J1129=MID(kododd,3,3))</f>
      </c>
    </row>
    <row r="1130">
      <c r="A1130" s="95">
        <v>57918</v>
      </c>
      <c r="B1130" s="93" t="s">
        <v>24460</v>
      </c>
      <c r="C1130" s="93" t="s">
        <v>3255</v>
      </c>
      <c r="F1130" s="95">
        <v>23762977</v>
      </c>
      <c r="G1130" s="95">
        <v>0</v>
      </c>
      <c r="H1130" s="93" t="s">
        <v>8976</v>
      </c>
      <c r="I1130" s="93" t="s">
        <v>23890</v>
      </c>
      <c r="J1130" s="93" t="s">
        <v>21009</v>
      </c>
      <c r="K1130" s="93" t="s">
        <v>15049</v>
      </c>
      <c r="L1130" s="14">
        <f>AND(vyberHrace&lt;&gt;"",ISNUMBER(SEARCH(vyberHrace,$B1130)))</f>
      </c>
      <c r="M1130" s="14">
        <f>AND($I1130=MID(kododd,1,2),$J1130=MID(kododd,3,3))</f>
      </c>
    </row>
    <row r="1131">
      <c r="A1131" s="95">
        <v>62572</v>
      </c>
      <c r="B1131" s="93" t="s">
        <v>28641</v>
      </c>
      <c r="C1131" s="93" t="s">
        <v>1422</v>
      </c>
      <c r="G1131" s="95">
        <v>250</v>
      </c>
      <c r="H1131" s="93" t="s">
        <v>8976</v>
      </c>
      <c r="I1131" s="93" t="s">
        <v>23890</v>
      </c>
      <c r="J1131" s="93" t="s">
        <v>20848</v>
      </c>
      <c r="K1131" s="93" t="s">
        <v>21377</v>
      </c>
      <c r="L1131" s="14">
        <f>AND(vyberHrace&lt;&gt;"",ISNUMBER(SEARCH(vyberHrace,$B1131)))</f>
      </c>
      <c r="M1131" s="14">
        <f>AND($I1131=MID(kododd,1,2),$J1131=MID(kododd,3,3))</f>
      </c>
    </row>
    <row r="1132">
      <c r="A1132" s="95">
        <v>61449</v>
      </c>
      <c r="B1132" s="93" t="s">
        <v>27631</v>
      </c>
      <c r="C1132" s="93" t="s">
        <v>1409</v>
      </c>
      <c r="F1132" s="95">
        <v>23763060</v>
      </c>
      <c r="G1132" s="95">
        <v>0</v>
      </c>
      <c r="H1132" s="93" t="s">
        <v>8976</v>
      </c>
      <c r="I1132" s="93" t="s">
        <v>23890</v>
      </c>
      <c r="J1132" s="93" t="s">
        <v>20893</v>
      </c>
      <c r="K1132" s="93" t="s">
        <v>11825</v>
      </c>
      <c r="L1132" s="14">
        <f>AND(vyberHrace&lt;&gt;"",ISNUMBER(SEARCH(vyberHrace,$B1132)))</f>
      </c>
      <c r="M1132" s="14">
        <f>AND($I1132=MID(kododd,1,2),$J1132=MID(kododd,3,3))</f>
      </c>
    </row>
    <row r="1133">
      <c r="A1133" s="95">
        <v>1385</v>
      </c>
      <c r="B1133" s="93" t="s">
        <v>20406</v>
      </c>
      <c r="C1133" s="93" t="s">
        <v>1449</v>
      </c>
      <c r="D1133" s="95">
        <v>1973</v>
      </c>
      <c r="E1133" s="95">
        <v>2121</v>
      </c>
      <c r="F1133" s="95">
        <v>309524</v>
      </c>
      <c r="G1133" s="95">
        <v>250</v>
      </c>
      <c r="H1133" s="93" t="s">
        <v>8976</v>
      </c>
      <c r="I1133" s="93" t="s">
        <v>23890</v>
      </c>
      <c r="J1133" s="93" t="s">
        <v>20874</v>
      </c>
      <c r="K1133" s="93" t="s">
        <v>1849</v>
      </c>
      <c r="L1133" s="14">
        <f>AND(vyberHrace&lt;&gt;"",ISNUMBER(SEARCH(vyberHrace,$B1133)))</f>
      </c>
      <c r="M1133" s="14">
        <f>AND($I1133=MID(kododd,1,2),$J1133=MID(kododd,3,3))</f>
      </c>
    </row>
    <row r="1134">
      <c r="A1134" s="95">
        <v>59711</v>
      </c>
      <c r="B1134" s="93" t="s">
        <v>26086</v>
      </c>
      <c r="C1134" s="93" t="s">
        <v>1438</v>
      </c>
      <c r="D1134" s="95">
        <v>1579</v>
      </c>
      <c r="E1134" s="95">
        <v>1739</v>
      </c>
      <c r="F1134" s="95">
        <v>23744910</v>
      </c>
      <c r="G1134" s="95">
        <v>250</v>
      </c>
      <c r="H1134" s="93" t="s">
        <v>8976</v>
      </c>
      <c r="I1134" s="93" t="s">
        <v>23890</v>
      </c>
      <c r="J1134" s="93" t="s">
        <v>20927</v>
      </c>
      <c r="K1134" s="93" t="s">
        <v>1493</v>
      </c>
      <c r="L1134" s="14">
        <f>AND(vyberHrace&lt;&gt;"",ISNUMBER(SEARCH(vyberHrace,$B1134)))</f>
      </c>
      <c r="M1134" s="14">
        <f>AND($I1134=MID(kododd,1,2),$J1134=MID(kododd,3,3))</f>
      </c>
    </row>
    <row r="1135">
      <c r="A1135" s="95">
        <v>8382</v>
      </c>
      <c r="B1135" s="93" t="s">
        <v>13864</v>
      </c>
      <c r="C1135" s="93" t="s">
        <v>1405</v>
      </c>
      <c r="D1135" s="95">
        <v>1837</v>
      </c>
      <c r="E1135" s="95">
        <v>1874</v>
      </c>
      <c r="F1135" s="95">
        <v>325643</v>
      </c>
      <c r="G1135" s="95">
        <v>250</v>
      </c>
      <c r="H1135" s="93" t="s">
        <v>8976</v>
      </c>
      <c r="I1135" s="93" t="s">
        <v>23890</v>
      </c>
      <c r="J1135" s="93" t="s">
        <v>20887</v>
      </c>
      <c r="K1135" s="93" t="s">
        <v>9423</v>
      </c>
      <c r="L1135" s="14">
        <f>AND(vyberHrace&lt;&gt;"",ISNUMBER(SEARCH(vyberHrace,$B1135)))</f>
      </c>
      <c r="M1135" s="14">
        <f>AND($I1135=MID(kododd,1,2),$J1135=MID(kododd,3,3))</f>
      </c>
    </row>
    <row r="1136">
      <c r="A1136" s="95">
        <v>62362</v>
      </c>
      <c r="B1136" s="93" t="s">
        <v>28533</v>
      </c>
      <c r="C1136" s="93" t="s">
        <v>1412</v>
      </c>
      <c r="D1136" s="95">
        <v>1019</v>
      </c>
      <c r="F1136" s="95">
        <v>571001611</v>
      </c>
      <c r="G1136" s="95">
        <v>250</v>
      </c>
      <c r="H1136" s="93" t="s">
        <v>8976</v>
      </c>
      <c r="I1136" s="93" t="s">
        <v>23890</v>
      </c>
      <c r="J1136" s="93" t="s">
        <v>20927</v>
      </c>
      <c r="K1136" s="93" t="s">
        <v>1493</v>
      </c>
      <c r="L1136" s="14">
        <f>AND(vyberHrace&lt;&gt;"",ISNUMBER(SEARCH(vyberHrace,$B1136)))</f>
      </c>
      <c r="M1136" s="14">
        <f>AND($I1136=MID(kododd,1,2),$J1136=MID(kododd,3,3))</f>
      </c>
    </row>
    <row r="1137">
      <c r="A1137" s="95">
        <v>47694</v>
      </c>
      <c r="B1137" s="93" t="s">
        <v>12811</v>
      </c>
      <c r="C1137" s="93" t="s">
        <v>1408</v>
      </c>
      <c r="D1137" s="95">
        <v>1851</v>
      </c>
      <c r="E1137" s="95">
        <v>1898</v>
      </c>
      <c r="F1137" s="95">
        <v>23717645</v>
      </c>
      <c r="G1137" s="95">
        <v>250</v>
      </c>
      <c r="H1137" s="93" t="s">
        <v>8976</v>
      </c>
      <c r="I1137" s="93" t="s">
        <v>23890</v>
      </c>
      <c r="J1137" s="93" t="s">
        <v>20870</v>
      </c>
      <c r="K1137" s="93" t="s">
        <v>19858</v>
      </c>
      <c r="L1137" s="14">
        <f>AND(vyberHrace&lt;&gt;"",ISNUMBER(SEARCH(vyberHrace,$B1137)))</f>
      </c>
      <c r="M1137" s="14">
        <f>AND($I1137=MID(kododd,1,2),$J1137=MID(kododd,3,3))</f>
      </c>
    </row>
    <row r="1138">
      <c r="A1138" s="95">
        <v>47352</v>
      </c>
      <c r="B1138" s="93" t="s">
        <v>16367</v>
      </c>
      <c r="C1138" s="93" t="s">
        <v>1447</v>
      </c>
      <c r="D1138" s="95">
        <v>1569</v>
      </c>
      <c r="F1138" s="95">
        <v>23715901</v>
      </c>
      <c r="G1138" s="95">
        <v>250</v>
      </c>
      <c r="H1138" s="93" t="s">
        <v>8976</v>
      </c>
      <c r="I1138" s="93" t="s">
        <v>23890</v>
      </c>
      <c r="J1138" s="93" t="s">
        <v>20870</v>
      </c>
      <c r="K1138" s="93" t="s">
        <v>19858</v>
      </c>
      <c r="L1138" s="14">
        <f>AND(vyberHrace&lt;&gt;"",ISNUMBER(SEARCH(vyberHrace,$B1138)))</f>
      </c>
      <c r="M1138" s="14">
        <f>AND($I1138=MID(kododd,1,2),$J1138=MID(kododd,3,3))</f>
      </c>
    </row>
    <row r="1139">
      <c r="A1139" s="95">
        <v>47783</v>
      </c>
      <c r="B1139" s="93" t="s">
        <v>12816</v>
      </c>
      <c r="C1139" s="93" t="s">
        <v>1402</v>
      </c>
      <c r="D1139" s="95">
        <v>1260</v>
      </c>
      <c r="F1139" s="95">
        <v>23725508</v>
      </c>
      <c r="G1139" s="95">
        <v>250</v>
      </c>
      <c r="H1139" s="93" t="s">
        <v>8976</v>
      </c>
      <c r="I1139" s="93" t="s">
        <v>23890</v>
      </c>
      <c r="J1139" s="93" t="s">
        <v>20897</v>
      </c>
      <c r="K1139" s="93" t="s">
        <v>9426</v>
      </c>
      <c r="L1139" s="14">
        <f>AND(vyberHrace&lt;&gt;"",ISNUMBER(SEARCH(vyberHrace,$B1139)))</f>
      </c>
      <c r="M1139" s="14">
        <f>AND($I1139=MID(kododd,1,2),$J1139=MID(kododd,3,3))</f>
      </c>
    </row>
    <row r="1140">
      <c r="A1140" s="95">
        <v>2788</v>
      </c>
      <c r="B1140" s="93" t="s">
        <v>21078</v>
      </c>
      <c r="C1140" s="93" t="s">
        <v>1449</v>
      </c>
      <c r="D1140" s="95">
        <v>1890</v>
      </c>
      <c r="E1140" s="95">
        <v>1912</v>
      </c>
      <c r="F1140" s="95">
        <v>23726164</v>
      </c>
      <c r="G1140" s="95">
        <v>0</v>
      </c>
      <c r="H1140" s="93" t="s">
        <v>8976</v>
      </c>
      <c r="I1140" s="93" t="s">
        <v>23890</v>
      </c>
      <c r="J1140" s="93" t="s">
        <v>20897</v>
      </c>
      <c r="K1140" s="93" t="s">
        <v>9426</v>
      </c>
      <c r="L1140" s="14">
        <f>AND(vyberHrace&lt;&gt;"",ISNUMBER(SEARCH(vyberHrace,$B1140)))</f>
      </c>
      <c r="M1140" s="14">
        <f>AND($I1140=MID(kododd,1,2),$J1140=MID(kododd,3,3))</f>
      </c>
    </row>
    <row r="1141">
      <c r="A1141" s="95">
        <v>47782</v>
      </c>
      <c r="B1141" s="93" t="s">
        <v>21078</v>
      </c>
      <c r="C1141" s="93" t="s">
        <v>1419</v>
      </c>
      <c r="D1141" s="95">
        <v>1228</v>
      </c>
      <c r="F1141" s="95">
        <v>23724471</v>
      </c>
      <c r="G1141" s="95">
        <v>250</v>
      </c>
      <c r="H1141" s="93" t="s">
        <v>8976</v>
      </c>
      <c r="I1141" s="93" t="s">
        <v>23890</v>
      </c>
      <c r="J1141" s="93" t="s">
        <v>20897</v>
      </c>
      <c r="K1141" s="93" t="s">
        <v>9426</v>
      </c>
      <c r="L1141" s="14">
        <f>AND(vyberHrace&lt;&gt;"",ISNUMBER(SEARCH(vyberHrace,$B1141)))</f>
      </c>
      <c r="M1141" s="14">
        <f>AND($I1141=MID(kododd,1,2),$J1141=MID(kododd,3,3))</f>
      </c>
    </row>
    <row r="1142">
      <c r="A1142" s="95">
        <v>53118</v>
      </c>
      <c r="B1142" s="93" t="s">
        <v>17583</v>
      </c>
      <c r="C1142" s="93" t="s">
        <v>1411</v>
      </c>
      <c r="G1142" s="95">
        <v>0</v>
      </c>
      <c r="H1142" s="93" t="s">
        <v>8976</v>
      </c>
      <c r="I1142" s="93" t="s">
        <v>23890</v>
      </c>
      <c r="J1142" s="93" t="s">
        <v>3580</v>
      </c>
      <c r="K1142" s="93" t="s">
        <v>6721</v>
      </c>
      <c r="L1142" s="14">
        <f>AND(vyberHrace&lt;&gt;"",ISNUMBER(SEARCH(vyberHrace,$B1142)))</f>
      </c>
      <c r="M1142" s="14">
        <f>AND($I1142=MID(kododd,1,2),$J1142=MID(kododd,3,3))</f>
      </c>
    </row>
    <row r="1143">
      <c r="A1143" s="95">
        <v>61681</v>
      </c>
      <c r="B1143" s="93" t="s">
        <v>27839</v>
      </c>
      <c r="C1143" s="93" t="s">
        <v>1403</v>
      </c>
      <c r="G1143" s="95">
        <v>250</v>
      </c>
      <c r="H1143" s="93" t="s">
        <v>8976</v>
      </c>
      <c r="I1143" s="93" t="s">
        <v>23890</v>
      </c>
      <c r="J1143" s="93" t="s">
        <v>20957</v>
      </c>
      <c r="K1143" s="93" t="s">
        <v>13992</v>
      </c>
      <c r="L1143" s="14">
        <f>AND(vyberHrace&lt;&gt;"",ISNUMBER(SEARCH(vyberHrace,$B1143)))</f>
      </c>
      <c r="M1143" s="14">
        <f>AND($I1143=MID(kododd,1,2),$J1143=MID(kododd,3,3))</f>
      </c>
    </row>
    <row r="1144">
      <c r="A1144" s="95">
        <v>63131</v>
      </c>
      <c r="B1144" s="93" t="s">
        <v>28642</v>
      </c>
      <c r="C1144" s="93" t="s">
        <v>1487</v>
      </c>
      <c r="D1144" s="95">
        <v>1021</v>
      </c>
      <c r="G1144" s="95">
        <v>250</v>
      </c>
      <c r="H1144" s="93" t="s">
        <v>8976</v>
      </c>
      <c r="I1144" s="93" t="s">
        <v>23890</v>
      </c>
      <c r="J1144" s="93" t="s">
        <v>20936</v>
      </c>
      <c r="K1144" s="93" t="s">
        <v>10625</v>
      </c>
      <c r="L1144" s="14">
        <f>AND(vyberHrace&lt;&gt;"",ISNUMBER(SEARCH(vyberHrace,$B1144)))</f>
      </c>
      <c r="M1144" s="14">
        <f>AND($I1144=MID(kododd,1,2),$J1144=MID(kododd,3,3))</f>
      </c>
    </row>
    <row r="1145">
      <c r="A1145" s="95">
        <v>17889</v>
      </c>
      <c r="B1145" s="93" t="s">
        <v>16226</v>
      </c>
      <c r="C1145" s="93" t="s">
        <v>1457</v>
      </c>
      <c r="D1145" s="95">
        <v>1801</v>
      </c>
      <c r="E1145" s="95">
        <v>1878</v>
      </c>
      <c r="F1145" s="95">
        <v>343781</v>
      </c>
      <c r="G1145" s="95">
        <v>250</v>
      </c>
      <c r="H1145" s="93" t="s">
        <v>8976</v>
      </c>
      <c r="I1145" s="93" t="s">
        <v>23890</v>
      </c>
      <c r="J1145" s="93" t="s">
        <v>20897</v>
      </c>
      <c r="K1145" s="93" t="s">
        <v>9426</v>
      </c>
      <c r="L1145" s="14">
        <f>AND(vyberHrace&lt;&gt;"",ISNUMBER(SEARCH(vyberHrace,$B1145)))</f>
      </c>
      <c r="M1145" s="14">
        <f>AND($I1145=MID(kododd,1,2),$J1145=MID(kododd,3,3))</f>
      </c>
    </row>
    <row r="1146">
      <c r="A1146" s="95">
        <v>45338</v>
      </c>
      <c r="B1146" s="93" t="s">
        <v>10629</v>
      </c>
      <c r="C1146" s="93" t="s">
        <v>1410</v>
      </c>
      <c r="G1146" s="95">
        <v>0</v>
      </c>
      <c r="H1146" s="93" t="s">
        <v>8976</v>
      </c>
      <c r="I1146" s="93" t="s">
        <v>23890</v>
      </c>
      <c r="J1146" s="93" t="s">
        <v>20843</v>
      </c>
      <c r="K1146" s="93" t="s">
        <v>19862</v>
      </c>
      <c r="L1146" s="14">
        <f>AND(vyberHrace&lt;&gt;"",ISNUMBER(SEARCH(vyberHrace,$B1146)))</f>
      </c>
      <c r="M1146" s="14">
        <f>AND($I1146=MID(kododd,1,2),$J1146=MID(kododd,3,3))</f>
      </c>
    </row>
    <row r="1147">
      <c r="A1147" s="95">
        <v>13459</v>
      </c>
      <c r="B1147" s="93" t="s">
        <v>21757</v>
      </c>
      <c r="C1147" s="93" t="s">
        <v>1453</v>
      </c>
      <c r="D1147" s="95">
        <v>1631</v>
      </c>
      <c r="E1147" s="95">
        <v>1889</v>
      </c>
      <c r="F1147" s="95">
        <v>308030</v>
      </c>
      <c r="G1147" s="95">
        <v>250</v>
      </c>
      <c r="H1147" s="93" t="s">
        <v>8976</v>
      </c>
      <c r="I1147" s="93" t="s">
        <v>23890</v>
      </c>
      <c r="J1147" s="93" t="s">
        <v>20931</v>
      </c>
      <c r="K1147" s="93" t="s">
        <v>19878</v>
      </c>
      <c r="L1147" s="14">
        <f>AND(vyberHrace&lt;&gt;"",ISNUMBER(SEARCH(vyberHrace,$B1147)))</f>
      </c>
      <c r="M1147" s="14">
        <f>AND($I1147=MID(kododd,1,2),$J1147=MID(kododd,3,3))</f>
      </c>
    </row>
    <row r="1148">
      <c r="A1148" s="95">
        <v>56732</v>
      </c>
      <c r="B1148" s="93" t="s">
        <v>21513</v>
      </c>
      <c r="C1148" s="93" t="s">
        <v>1450</v>
      </c>
      <c r="D1148" s="95">
        <v>1010</v>
      </c>
      <c r="F1148" s="95">
        <v>23777443</v>
      </c>
      <c r="G1148" s="95">
        <v>250</v>
      </c>
      <c r="H1148" s="93" t="s">
        <v>8976</v>
      </c>
      <c r="I1148" s="93" t="s">
        <v>23890</v>
      </c>
      <c r="J1148" s="93" t="s">
        <v>20931</v>
      </c>
      <c r="K1148" s="93" t="s">
        <v>19878</v>
      </c>
      <c r="L1148" s="14">
        <f>AND(vyberHrace&lt;&gt;"",ISNUMBER(SEARCH(vyberHrace,$B1148)))</f>
      </c>
      <c r="M1148" s="14">
        <f>AND($I1148=MID(kododd,1,2),$J1148=MID(kododd,3,3))</f>
      </c>
    </row>
    <row r="1149">
      <c r="A1149" s="95">
        <v>35523</v>
      </c>
      <c r="B1149" s="93" t="s">
        <v>11473</v>
      </c>
      <c r="C1149" s="93" t="s">
        <v>1405</v>
      </c>
      <c r="D1149" s="95">
        <v>1514</v>
      </c>
      <c r="F1149" s="95">
        <v>23733276</v>
      </c>
      <c r="G1149" s="95">
        <v>250</v>
      </c>
      <c r="H1149" s="93" t="s">
        <v>8976</v>
      </c>
      <c r="I1149" s="93" t="s">
        <v>23890</v>
      </c>
      <c r="J1149" s="93" t="s">
        <v>20887</v>
      </c>
      <c r="K1149" s="93" t="s">
        <v>9423</v>
      </c>
      <c r="L1149" s="14">
        <f>AND(vyberHrace&lt;&gt;"",ISNUMBER(SEARCH(vyberHrace,$B1149)))</f>
      </c>
      <c r="M1149" s="14">
        <f>AND($I1149=MID(kododd,1,2),$J1149=MID(kododd,3,3))</f>
      </c>
    </row>
    <row r="1150">
      <c r="A1150" s="95">
        <v>61366</v>
      </c>
      <c r="B1150" s="93" t="s">
        <v>27562</v>
      </c>
      <c r="C1150" s="93" t="s">
        <v>1412</v>
      </c>
      <c r="F1150" s="95">
        <v>23788909</v>
      </c>
      <c r="G1150" s="95">
        <v>250</v>
      </c>
      <c r="H1150" s="93" t="s">
        <v>8976</v>
      </c>
      <c r="I1150" s="93" t="s">
        <v>23890</v>
      </c>
      <c r="J1150" s="93" t="s">
        <v>20870</v>
      </c>
      <c r="K1150" s="93" t="s">
        <v>19858</v>
      </c>
      <c r="L1150" s="14">
        <f>AND(vyberHrace&lt;&gt;"",ISNUMBER(SEARCH(vyberHrace,$B1150)))</f>
      </c>
      <c r="M1150" s="14">
        <f>AND($I1150=MID(kododd,1,2),$J1150=MID(kododd,3,3))</f>
      </c>
    </row>
    <row r="1151">
      <c r="A1151" s="95">
        <v>12536</v>
      </c>
      <c r="B1151" s="93" t="s">
        <v>11797</v>
      </c>
      <c r="C1151" s="93" t="s">
        <v>1456</v>
      </c>
      <c r="D1151" s="95">
        <v>1419</v>
      </c>
      <c r="G1151" s="95">
        <v>0</v>
      </c>
      <c r="H1151" s="93" t="s">
        <v>8976</v>
      </c>
      <c r="I1151" s="93" t="s">
        <v>23890</v>
      </c>
      <c r="J1151" s="93" t="s">
        <v>20874</v>
      </c>
      <c r="K1151" s="93" t="s">
        <v>1849</v>
      </c>
      <c r="L1151" s="14">
        <f>AND(vyberHrace&lt;&gt;"",ISNUMBER(SEARCH(vyberHrace,$B1151)))</f>
      </c>
      <c r="M1151" s="14">
        <f>AND($I1151=MID(kododd,1,2),$J1151=MID(kododd,3,3))</f>
      </c>
    </row>
    <row r="1152">
      <c r="A1152" s="95">
        <v>57811</v>
      </c>
      <c r="B1152" s="93" t="s">
        <v>24364</v>
      </c>
      <c r="C1152" s="93" t="s">
        <v>1416</v>
      </c>
      <c r="D1152" s="95">
        <v>1097</v>
      </c>
      <c r="E1152" s="95">
        <v>1479</v>
      </c>
      <c r="F1152" s="95">
        <v>23772441</v>
      </c>
      <c r="G1152" s="95">
        <v>0</v>
      </c>
      <c r="H1152" s="93" t="s">
        <v>8976</v>
      </c>
      <c r="I1152" s="93" t="s">
        <v>23890</v>
      </c>
      <c r="J1152" s="93" t="s">
        <v>21009</v>
      </c>
      <c r="K1152" s="93" t="s">
        <v>15049</v>
      </c>
      <c r="L1152" s="14">
        <f>AND(vyberHrace&lt;&gt;"",ISNUMBER(SEARCH(vyberHrace,$B1152)))</f>
      </c>
      <c r="M1152" s="14">
        <f>AND($I1152=MID(kododd,1,2),$J1152=MID(kododd,3,3))</f>
      </c>
    </row>
    <row r="1153">
      <c r="A1153" s="95">
        <v>401</v>
      </c>
      <c r="B1153" s="93" t="s">
        <v>19889</v>
      </c>
      <c r="C1153" s="93" t="s">
        <v>1405</v>
      </c>
      <c r="D1153" s="95">
        <v>1972</v>
      </c>
      <c r="E1153" s="95">
        <v>1972</v>
      </c>
      <c r="F1153" s="95">
        <v>312002</v>
      </c>
      <c r="G1153" s="95">
        <v>250</v>
      </c>
      <c r="H1153" s="93" t="s">
        <v>8976</v>
      </c>
      <c r="I1153" s="93" t="s">
        <v>23890</v>
      </c>
      <c r="J1153" s="93" t="s">
        <v>20932</v>
      </c>
      <c r="K1153" s="93" t="s">
        <v>9421</v>
      </c>
      <c r="L1153" s="14">
        <f>AND(vyberHrace&lt;&gt;"",ISNUMBER(SEARCH(vyberHrace,$B1153)))</f>
      </c>
      <c r="M1153" s="14">
        <f>AND($I1153=MID(kododd,1,2),$J1153=MID(kododd,3,3))</f>
      </c>
    </row>
    <row r="1154">
      <c r="A1154" s="95">
        <v>41190</v>
      </c>
      <c r="B1154" s="93" t="s">
        <v>11817</v>
      </c>
      <c r="C1154" s="93" t="s">
        <v>1410</v>
      </c>
      <c r="G1154" s="95">
        <v>0</v>
      </c>
      <c r="H1154" s="93" t="s">
        <v>8976</v>
      </c>
      <c r="I1154" s="93" t="s">
        <v>23890</v>
      </c>
      <c r="J1154" s="93" t="s">
        <v>20918</v>
      </c>
      <c r="K1154" s="93" t="s">
        <v>19880</v>
      </c>
      <c r="L1154" s="14">
        <f>AND(vyberHrace&lt;&gt;"",ISNUMBER(SEARCH(vyberHrace,$B1154)))</f>
      </c>
      <c r="M1154" s="14">
        <f>AND($I1154=MID(kododd,1,2),$J1154=MID(kododd,3,3))</f>
      </c>
    </row>
    <row r="1155">
      <c r="A1155" s="95">
        <v>41191</v>
      </c>
      <c r="B1155" s="93" t="s">
        <v>11818</v>
      </c>
      <c r="C1155" s="93" t="s">
        <v>3255</v>
      </c>
      <c r="G1155" s="95">
        <v>0</v>
      </c>
      <c r="H1155" s="93" t="s">
        <v>8976</v>
      </c>
      <c r="I1155" s="93" t="s">
        <v>23890</v>
      </c>
      <c r="J1155" s="93" t="s">
        <v>20918</v>
      </c>
      <c r="K1155" s="93" t="s">
        <v>19880</v>
      </c>
      <c r="L1155" s="14">
        <f>AND(vyberHrace&lt;&gt;"",ISNUMBER(SEARCH(vyberHrace,$B1155)))</f>
      </c>
      <c r="M1155" s="14">
        <f>AND($I1155=MID(kododd,1,2),$J1155=MID(kododd,3,3))</f>
      </c>
    </row>
    <row r="1156">
      <c r="A1156" s="95">
        <v>60368</v>
      </c>
      <c r="B1156" s="93" t="s">
        <v>26818</v>
      </c>
      <c r="C1156" s="93" t="s">
        <v>1424</v>
      </c>
      <c r="G1156" s="95">
        <v>0</v>
      </c>
      <c r="H1156" s="93" t="s">
        <v>8976</v>
      </c>
      <c r="I1156" s="93" t="s">
        <v>23890</v>
      </c>
      <c r="J1156" s="93" t="s">
        <v>20931</v>
      </c>
      <c r="K1156" s="93" t="s">
        <v>19878</v>
      </c>
      <c r="L1156" s="14">
        <f>AND(vyberHrace&lt;&gt;"",ISNUMBER(SEARCH(vyberHrace,$B1156)))</f>
      </c>
      <c r="M1156" s="14">
        <f>AND($I1156=MID(kododd,1,2),$J1156=MID(kododd,3,3))</f>
      </c>
    </row>
    <row r="1157">
      <c r="A1157" s="95">
        <v>29432</v>
      </c>
      <c r="B1157" s="93" t="s">
        <v>9215</v>
      </c>
      <c r="C1157" s="93" t="s">
        <v>1403</v>
      </c>
      <c r="D1157" s="95">
        <v>1651</v>
      </c>
      <c r="E1157" s="95">
        <v>1628</v>
      </c>
      <c r="F1157" s="95">
        <v>369683</v>
      </c>
      <c r="G1157" s="95">
        <v>250</v>
      </c>
      <c r="H1157" s="93" t="s">
        <v>8976</v>
      </c>
      <c r="I1157" s="93" t="s">
        <v>23890</v>
      </c>
      <c r="J1157" s="93" t="s">
        <v>20913</v>
      </c>
      <c r="K1157" s="93" t="s">
        <v>15044</v>
      </c>
      <c r="L1157" s="14">
        <f>AND(vyberHrace&lt;&gt;"",ISNUMBER(SEARCH(vyberHrace,$B1157)))</f>
      </c>
      <c r="M1157" s="14">
        <f>AND($I1157=MID(kododd,1,2),$J1157=MID(kododd,3,3))</f>
      </c>
    </row>
    <row r="1158">
      <c r="A1158" s="95">
        <v>60587</v>
      </c>
      <c r="B1158" s="93" t="s">
        <v>27009</v>
      </c>
      <c r="C1158" s="93" t="s">
        <v>1453</v>
      </c>
      <c r="G1158" s="95">
        <v>250</v>
      </c>
      <c r="H1158" s="93" t="s">
        <v>8976</v>
      </c>
      <c r="I1158" s="93" t="s">
        <v>23890</v>
      </c>
      <c r="J1158" s="93" t="s">
        <v>20881</v>
      </c>
      <c r="K1158" s="93" t="s">
        <v>26140</v>
      </c>
      <c r="L1158" s="14">
        <f>AND(vyberHrace&lt;&gt;"",ISNUMBER(SEARCH(vyberHrace,$B1158)))</f>
      </c>
      <c r="M1158" s="14">
        <f>AND($I1158=MID(kododd,1,2),$J1158=MID(kododd,3,3))</f>
      </c>
    </row>
    <row r="1159">
      <c r="A1159" s="95">
        <v>36946</v>
      </c>
      <c r="B1159" s="93" t="s">
        <v>17778</v>
      </c>
      <c r="C1159" s="93" t="s">
        <v>1421</v>
      </c>
      <c r="D1159" s="95">
        <v>1534</v>
      </c>
      <c r="E1159" s="95">
        <v>1713</v>
      </c>
      <c r="F1159" s="95">
        <v>360660</v>
      </c>
      <c r="G1159" s="95">
        <v>0</v>
      </c>
      <c r="H1159" s="93" t="s">
        <v>8976</v>
      </c>
      <c r="I1159" s="93" t="s">
        <v>23890</v>
      </c>
      <c r="J1159" s="93" t="s">
        <v>3580</v>
      </c>
      <c r="K1159" s="93" t="s">
        <v>6721</v>
      </c>
      <c r="L1159" s="14">
        <f>AND(vyberHrace&lt;&gt;"",ISNUMBER(SEARCH(vyberHrace,$B1159)))</f>
      </c>
      <c r="M1159" s="14">
        <f>AND($I1159=MID(kododd,1,2),$J1159=MID(kododd,3,3))</f>
      </c>
    </row>
    <row r="1160">
      <c r="A1160" s="95">
        <v>2718</v>
      </c>
      <c r="B1160" s="93" t="s">
        <v>14000</v>
      </c>
      <c r="C1160" s="93" t="s">
        <v>1472</v>
      </c>
      <c r="D1160" s="95">
        <v>1727</v>
      </c>
      <c r="E1160" s="95">
        <v>1794</v>
      </c>
      <c r="F1160" s="95">
        <v>365033</v>
      </c>
      <c r="G1160" s="95">
        <v>250</v>
      </c>
      <c r="H1160" s="93" t="s">
        <v>8976</v>
      </c>
      <c r="I1160" s="93" t="s">
        <v>23890</v>
      </c>
      <c r="J1160" s="93" t="s">
        <v>20973</v>
      </c>
      <c r="K1160" s="93" t="s">
        <v>12775</v>
      </c>
      <c r="L1160" s="14">
        <f>AND(vyberHrace&lt;&gt;"",ISNUMBER(SEARCH(vyberHrace,$B1160)))</f>
      </c>
      <c r="M1160" s="14">
        <f>AND($I1160=MID(kododd,1,2),$J1160=MID(kododd,3,3))</f>
      </c>
    </row>
    <row r="1161">
      <c r="A1161" s="95">
        <v>789</v>
      </c>
      <c r="B1161" s="93" t="s">
        <v>19700</v>
      </c>
      <c r="C1161" s="93" t="s">
        <v>1455</v>
      </c>
      <c r="D1161" s="95">
        <v>2190</v>
      </c>
      <c r="E1161" s="95">
        <v>2198</v>
      </c>
      <c r="F1161" s="95">
        <v>304026</v>
      </c>
      <c r="G1161" s="95">
        <v>250</v>
      </c>
      <c r="H1161" s="93" t="s">
        <v>8976</v>
      </c>
      <c r="I1161" s="93" t="s">
        <v>23890</v>
      </c>
      <c r="J1161" s="93" t="s">
        <v>20918</v>
      </c>
      <c r="K1161" s="93" t="s">
        <v>19880</v>
      </c>
      <c r="L1161" s="14">
        <f>AND(vyberHrace&lt;&gt;"",ISNUMBER(SEARCH(vyberHrace,$B1161)))</f>
      </c>
      <c r="M1161" s="14">
        <f>AND($I1161=MID(kododd,1,2),$J1161=MID(kododd,3,3))</f>
      </c>
    </row>
    <row r="1162">
      <c r="A1162" s="95">
        <v>1827</v>
      </c>
      <c r="B1162" s="93" t="s">
        <v>11563</v>
      </c>
      <c r="C1162" s="93" t="s">
        <v>1451</v>
      </c>
      <c r="D1162" s="95">
        <v>1751</v>
      </c>
      <c r="E1162" s="95">
        <v>1873</v>
      </c>
      <c r="F1162" s="95">
        <v>306606</v>
      </c>
      <c r="G1162" s="95">
        <v>250</v>
      </c>
      <c r="H1162" s="93" t="s">
        <v>8976</v>
      </c>
      <c r="I1162" s="93" t="s">
        <v>23890</v>
      </c>
      <c r="J1162" s="93" t="s">
        <v>20923</v>
      </c>
      <c r="K1162" s="93" t="s">
        <v>19860</v>
      </c>
      <c r="L1162" s="14">
        <f>AND(vyberHrace&lt;&gt;"",ISNUMBER(SEARCH(vyberHrace,$B1162)))</f>
      </c>
      <c r="M1162" s="14">
        <f>AND($I1162=MID(kododd,1,2),$J1162=MID(kododd,3,3))</f>
      </c>
    </row>
    <row r="1163">
      <c r="A1163" s="95">
        <v>537</v>
      </c>
      <c r="B1163" s="93" t="s">
        <v>19907</v>
      </c>
      <c r="C1163" s="93" t="s">
        <v>1435</v>
      </c>
      <c r="D1163" s="95">
        <v>1971</v>
      </c>
      <c r="E1163" s="95">
        <v>1991</v>
      </c>
      <c r="F1163" s="95">
        <v>311464</v>
      </c>
      <c r="G1163" s="95">
        <v>250</v>
      </c>
      <c r="H1163" s="93" t="s">
        <v>8976</v>
      </c>
      <c r="I1163" s="93" t="s">
        <v>23890</v>
      </c>
      <c r="J1163" s="93" t="s">
        <v>20843</v>
      </c>
      <c r="K1163" s="93" t="s">
        <v>19862</v>
      </c>
      <c r="L1163" s="14">
        <f>AND(vyberHrace&lt;&gt;"",ISNUMBER(SEARCH(vyberHrace,$B1163)))</f>
      </c>
      <c r="M1163" s="14">
        <f>AND($I1163=MID(kododd,1,2),$J1163=MID(kododd,3,3))</f>
      </c>
    </row>
    <row r="1164">
      <c r="A1164" s="95">
        <v>53806</v>
      </c>
      <c r="B1164" s="93" t="s">
        <v>2466</v>
      </c>
      <c r="C1164" s="93" t="s">
        <v>1406</v>
      </c>
      <c r="F1164" s="95">
        <v>23762985</v>
      </c>
      <c r="G1164" s="95">
        <v>0</v>
      </c>
      <c r="H1164" s="93" t="s">
        <v>8976</v>
      </c>
      <c r="I1164" s="93" t="s">
        <v>23890</v>
      </c>
      <c r="J1164" s="93" t="s">
        <v>20870</v>
      </c>
      <c r="K1164" s="93" t="s">
        <v>19858</v>
      </c>
      <c r="L1164" s="14">
        <f>AND(vyberHrace&lt;&gt;"",ISNUMBER(SEARCH(vyberHrace,$B1164)))</f>
      </c>
      <c r="M1164" s="14">
        <f>AND($I1164=MID(kododd,1,2),$J1164=MID(kododd,3,3))</f>
      </c>
    </row>
    <row r="1165">
      <c r="A1165" s="95">
        <v>63566</v>
      </c>
      <c r="B1165" s="93" t="s">
        <v>28643</v>
      </c>
      <c r="C1165" s="93" t="s">
        <v>1411</v>
      </c>
      <c r="F1165" s="95">
        <v>571005994</v>
      </c>
      <c r="G1165" s="95">
        <v>500</v>
      </c>
      <c r="H1165" s="93" t="s">
        <v>8976</v>
      </c>
      <c r="I1165" s="93" t="s">
        <v>23890</v>
      </c>
      <c r="J1165" s="93" t="s">
        <v>23412</v>
      </c>
      <c r="K1165" s="93" t="s">
        <v>21357</v>
      </c>
      <c r="L1165" s="14">
        <f>AND(vyberHrace&lt;&gt;"",ISNUMBER(SEARCH(vyberHrace,$B1165)))</f>
      </c>
      <c r="M1165" s="14">
        <f>AND($I1165=MID(kododd,1,2),$J1165=MID(kododd,3,3))</f>
      </c>
    </row>
    <row r="1166">
      <c r="A1166" s="95">
        <v>627</v>
      </c>
      <c r="B1166" s="93" t="s">
        <v>19916</v>
      </c>
      <c r="C1166" s="93" t="s">
        <v>1456</v>
      </c>
      <c r="D1166" s="95">
        <v>2112</v>
      </c>
      <c r="E1166" s="95">
        <v>2164</v>
      </c>
      <c r="F1166" s="95">
        <v>309109</v>
      </c>
      <c r="G1166" s="95">
        <v>250</v>
      </c>
      <c r="H1166" s="93" t="s">
        <v>8976</v>
      </c>
      <c r="I1166" s="93" t="s">
        <v>23890</v>
      </c>
      <c r="J1166" s="93" t="s">
        <v>20858</v>
      </c>
      <c r="K1166" s="93" t="s">
        <v>20407</v>
      </c>
      <c r="L1166" s="14">
        <f>AND(vyberHrace&lt;&gt;"",ISNUMBER(SEARCH(vyberHrace,$B1166)))</f>
      </c>
      <c r="M1166" s="14">
        <f>AND($I1166=MID(kododd,1,2),$J1166=MID(kododd,3,3))</f>
      </c>
    </row>
    <row r="1167">
      <c r="A1167" s="95">
        <v>15240</v>
      </c>
      <c r="B1167" s="93" t="s">
        <v>11701</v>
      </c>
      <c r="C1167" s="93" t="s">
        <v>1432</v>
      </c>
      <c r="D1167" s="95">
        <v>1456</v>
      </c>
      <c r="G1167" s="95">
        <v>0</v>
      </c>
      <c r="H1167" s="93" t="s">
        <v>8976</v>
      </c>
      <c r="I1167" s="93" t="s">
        <v>23890</v>
      </c>
      <c r="J1167" s="93" t="s">
        <v>20932</v>
      </c>
      <c r="K1167" s="93" t="s">
        <v>9421</v>
      </c>
      <c r="L1167" s="14">
        <f>AND(vyberHrace&lt;&gt;"",ISNUMBER(SEARCH(vyberHrace,$B1167)))</f>
      </c>
      <c r="M1167" s="14">
        <f>AND($I1167=MID(kododd,1,2),$J1167=MID(kododd,3,3))</f>
      </c>
    </row>
    <row r="1168">
      <c r="A1168" s="95">
        <v>41490</v>
      </c>
      <c r="B1168" s="93" t="s">
        <v>19772</v>
      </c>
      <c r="C1168" s="93" t="s">
        <v>1400</v>
      </c>
      <c r="D1168" s="95">
        <v>1512</v>
      </c>
      <c r="E1168" s="95">
        <v>1714</v>
      </c>
      <c r="F1168" s="95">
        <v>383490</v>
      </c>
      <c r="G1168" s="95">
        <v>0</v>
      </c>
      <c r="H1168" s="93" t="s">
        <v>8976</v>
      </c>
      <c r="I1168" s="93" t="s">
        <v>23890</v>
      </c>
      <c r="J1168" s="93" t="s">
        <v>20870</v>
      </c>
      <c r="K1168" s="93" t="s">
        <v>19858</v>
      </c>
      <c r="L1168" s="14">
        <f>AND(vyberHrace&lt;&gt;"",ISNUMBER(SEARCH(vyberHrace,$B1168)))</f>
      </c>
      <c r="M1168" s="14">
        <f>AND($I1168=MID(kododd,1,2),$J1168=MID(kododd,3,3))</f>
      </c>
    </row>
    <row r="1169">
      <c r="A1169" s="95">
        <v>36630</v>
      </c>
      <c r="B1169" s="93" t="s">
        <v>17773</v>
      </c>
      <c r="C1169" s="93" t="s">
        <v>1434</v>
      </c>
      <c r="D1169" s="95">
        <v>1582</v>
      </c>
      <c r="E1169" s="95">
        <v>1711</v>
      </c>
      <c r="F1169" s="95">
        <v>349712</v>
      </c>
      <c r="G1169" s="95">
        <v>0</v>
      </c>
      <c r="H1169" s="93" t="s">
        <v>8976</v>
      </c>
      <c r="I1169" s="93" t="s">
        <v>23890</v>
      </c>
      <c r="J1169" s="93" t="s">
        <v>20932</v>
      </c>
      <c r="K1169" s="93" t="s">
        <v>9421</v>
      </c>
      <c r="L1169" s="14">
        <f>AND(vyberHrace&lt;&gt;"",ISNUMBER(SEARCH(vyberHrace,$B1169)))</f>
      </c>
      <c r="M1169" s="14">
        <f>AND($I1169=MID(kododd,1,2),$J1169=MID(kododd,3,3))</f>
      </c>
    </row>
    <row r="1170">
      <c r="A1170" s="95">
        <v>48850</v>
      </c>
      <c r="B1170" s="93" t="s">
        <v>16442</v>
      </c>
      <c r="C1170" s="93" t="s">
        <v>1398</v>
      </c>
      <c r="G1170" s="95">
        <v>0</v>
      </c>
      <c r="H1170" s="93" t="s">
        <v>8976</v>
      </c>
      <c r="I1170" s="93" t="s">
        <v>23890</v>
      </c>
      <c r="J1170" s="93" t="s">
        <v>20860</v>
      </c>
      <c r="K1170" s="93" t="s">
        <v>12768</v>
      </c>
      <c r="L1170" s="14">
        <f>AND(vyberHrace&lt;&gt;"",ISNUMBER(SEARCH(vyberHrace,$B1170)))</f>
      </c>
      <c r="M1170" s="14">
        <f>AND($I1170=MID(kododd,1,2),$J1170=MID(kododd,3,3))</f>
      </c>
    </row>
    <row r="1171">
      <c r="A1171" s="95">
        <v>60038</v>
      </c>
      <c r="B1171" s="93" t="s">
        <v>1371</v>
      </c>
      <c r="C1171" s="93" t="s">
        <v>1438</v>
      </c>
      <c r="D1171" s="95">
        <v>2024</v>
      </c>
      <c r="E1171" s="95">
        <v>2053</v>
      </c>
      <c r="F1171" s="95">
        <v>14155656</v>
      </c>
      <c r="G1171" s="95">
        <v>250</v>
      </c>
      <c r="H1171" s="93" t="s">
        <v>8976</v>
      </c>
      <c r="I1171" s="93" t="s">
        <v>23890</v>
      </c>
      <c r="J1171" s="93" t="s">
        <v>20843</v>
      </c>
      <c r="K1171" s="93" t="s">
        <v>19862</v>
      </c>
      <c r="L1171" s="14">
        <f>AND(vyberHrace&lt;&gt;"",ISNUMBER(SEARCH(vyberHrace,$B1171)))</f>
      </c>
      <c r="M1171" s="14">
        <f>AND($I1171=MID(kododd,1,2),$J1171=MID(kododd,3,3))</f>
      </c>
    </row>
    <row r="1172">
      <c r="A1172" s="95">
        <v>62309</v>
      </c>
      <c r="B1172" s="93" t="s">
        <v>28484</v>
      </c>
      <c r="C1172" s="93" t="s">
        <v>1398</v>
      </c>
      <c r="F1172" s="95">
        <v>571005137</v>
      </c>
      <c r="G1172" s="95">
        <v>0</v>
      </c>
      <c r="H1172" s="93" t="s">
        <v>8976</v>
      </c>
      <c r="I1172" s="93" t="s">
        <v>23890</v>
      </c>
      <c r="J1172" s="93" t="s">
        <v>23412</v>
      </c>
      <c r="K1172" s="93" t="s">
        <v>21357</v>
      </c>
      <c r="L1172" s="14">
        <f>AND(vyberHrace&lt;&gt;"",ISNUMBER(SEARCH(vyberHrace,$B1172)))</f>
      </c>
      <c r="M1172" s="14">
        <f>AND($I1172=MID(kododd,1,2),$J1172=MID(kododd,3,3))</f>
      </c>
    </row>
    <row r="1173">
      <c r="A1173" s="95">
        <v>2487</v>
      </c>
      <c r="B1173" s="93" t="s">
        <v>5351</v>
      </c>
      <c r="C1173" s="93" t="s">
        <v>1433</v>
      </c>
      <c r="D1173" s="95">
        <v>2035</v>
      </c>
      <c r="E1173" s="95">
        <v>2067</v>
      </c>
      <c r="F1173" s="95">
        <v>312568</v>
      </c>
      <c r="G1173" s="95">
        <v>250</v>
      </c>
      <c r="H1173" s="93" t="s">
        <v>8976</v>
      </c>
      <c r="I1173" s="93" t="s">
        <v>23890</v>
      </c>
      <c r="J1173" s="93" t="s">
        <v>20843</v>
      </c>
      <c r="K1173" s="93" t="s">
        <v>19862</v>
      </c>
      <c r="L1173" s="14">
        <f>AND(vyberHrace&lt;&gt;"",ISNUMBER(SEARCH(vyberHrace,$B1173)))</f>
      </c>
      <c r="M1173" s="14">
        <f>AND($I1173=MID(kododd,1,2),$J1173=MID(kododd,3,3))</f>
      </c>
    </row>
    <row r="1174">
      <c r="A1174" s="95">
        <v>37733</v>
      </c>
      <c r="B1174" s="93" t="s">
        <v>5352</v>
      </c>
      <c r="C1174" s="93" t="s">
        <v>1398</v>
      </c>
      <c r="D1174" s="95">
        <v>1828</v>
      </c>
      <c r="E1174" s="95">
        <v>1886</v>
      </c>
      <c r="F1174" s="95">
        <v>364010</v>
      </c>
      <c r="G1174" s="95">
        <v>250</v>
      </c>
      <c r="H1174" s="93" t="s">
        <v>8976</v>
      </c>
      <c r="I1174" s="93" t="s">
        <v>23890</v>
      </c>
      <c r="J1174" s="93" t="s">
        <v>20843</v>
      </c>
      <c r="K1174" s="93" t="s">
        <v>19862</v>
      </c>
      <c r="L1174" s="14">
        <f>AND(vyberHrace&lt;&gt;"",ISNUMBER(SEARCH(vyberHrace,$B1174)))</f>
      </c>
      <c r="M1174" s="14">
        <f>AND($I1174=MID(kododd,1,2),$J1174=MID(kododd,3,3))</f>
      </c>
    </row>
    <row r="1175">
      <c r="A1175" s="95">
        <v>26600</v>
      </c>
      <c r="B1175" s="93" t="s">
        <v>5353</v>
      </c>
      <c r="C1175" s="93" t="s">
        <v>1431</v>
      </c>
      <c r="D1175" s="95">
        <v>2082</v>
      </c>
      <c r="E1175" s="95">
        <v>2098</v>
      </c>
      <c r="F1175" s="95">
        <v>305057</v>
      </c>
      <c r="G1175" s="95">
        <v>250</v>
      </c>
      <c r="H1175" s="93" t="s">
        <v>8976</v>
      </c>
      <c r="I1175" s="93" t="s">
        <v>23890</v>
      </c>
      <c r="J1175" s="93" t="s">
        <v>3580</v>
      </c>
      <c r="K1175" s="93" t="s">
        <v>6721</v>
      </c>
      <c r="L1175" s="14">
        <f>AND(vyberHrace&lt;&gt;"",ISNUMBER(SEARCH(vyberHrace,$B1175)))</f>
      </c>
      <c r="M1175" s="14">
        <f>AND($I1175=MID(kododd,1,2),$J1175=MID(kododd,3,3))</f>
      </c>
    </row>
    <row r="1176">
      <c r="A1176" s="95">
        <v>63369</v>
      </c>
      <c r="B1176" s="93" t="s">
        <v>30134</v>
      </c>
      <c r="C1176" s="93" t="s">
        <v>1486</v>
      </c>
      <c r="G1176" s="95">
        <v>250</v>
      </c>
      <c r="H1176" s="93" t="s">
        <v>8976</v>
      </c>
      <c r="I1176" s="93" t="s">
        <v>23890</v>
      </c>
      <c r="J1176" s="93" t="s">
        <v>20843</v>
      </c>
      <c r="K1176" s="93" t="s">
        <v>19862</v>
      </c>
      <c r="L1176" s="14">
        <f>AND(vyberHrace&lt;&gt;"",ISNUMBER(SEARCH(vyberHrace,$B1176)))</f>
      </c>
      <c r="M1176" s="14">
        <f>AND($I1176=MID(kododd,1,2),$J1176=MID(kododd,3,3))</f>
      </c>
    </row>
    <row r="1177">
      <c r="A1177" s="95">
        <v>39206</v>
      </c>
      <c r="B1177" s="93" t="s">
        <v>20412</v>
      </c>
      <c r="C1177" s="93" t="s">
        <v>3255</v>
      </c>
      <c r="D1177" s="95">
        <v>1079</v>
      </c>
      <c r="F1177" s="95">
        <v>23712406</v>
      </c>
      <c r="G1177" s="95">
        <v>0</v>
      </c>
      <c r="H1177" s="93" t="s">
        <v>8976</v>
      </c>
      <c r="I1177" s="93" t="s">
        <v>23890</v>
      </c>
      <c r="J1177" s="93" t="s">
        <v>21009</v>
      </c>
      <c r="K1177" s="93" t="s">
        <v>15049</v>
      </c>
      <c r="L1177" s="14">
        <f>AND(vyberHrace&lt;&gt;"",ISNUMBER(SEARCH(vyberHrace,$B1177)))</f>
      </c>
      <c r="M1177" s="14">
        <f>AND($I1177=MID(kododd,1,2),$J1177=MID(kododd,3,3))</f>
      </c>
    </row>
    <row r="1178">
      <c r="A1178" s="95">
        <v>14622</v>
      </c>
      <c r="B1178" s="93" t="s">
        <v>11690</v>
      </c>
      <c r="C1178" s="93" t="s">
        <v>1442</v>
      </c>
      <c r="D1178" s="95">
        <v>1579</v>
      </c>
      <c r="G1178" s="95">
        <v>0</v>
      </c>
      <c r="H1178" s="93" t="s">
        <v>8976</v>
      </c>
      <c r="I1178" s="93" t="s">
        <v>23890</v>
      </c>
      <c r="J1178" s="93" t="s">
        <v>21009</v>
      </c>
      <c r="K1178" s="93" t="s">
        <v>15049</v>
      </c>
      <c r="L1178" s="14">
        <f>AND(vyberHrace&lt;&gt;"",ISNUMBER(SEARCH(vyberHrace,$B1178)))</f>
      </c>
      <c r="M1178" s="14">
        <f>AND($I1178=MID(kododd,1,2),$J1178=MID(kododd,3,3))</f>
      </c>
    </row>
    <row r="1179">
      <c r="A1179" s="95">
        <v>37397</v>
      </c>
      <c r="B1179" s="93" t="s">
        <v>11545</v>
      </c>
      <c r="C1179" s="93" t="s">
        <v>1400</v>
      </c>
      <c r="D1179" s="95">
        <v>1110</v>
      </c>
      <c r="F1179" s="95">
        <v>368563</v>
      </c>
      <c r="G1179" s="95">
        <v>0</v>
      </c>
      <c r="H1179" s="93" t="s">
        <v>8976</v>
      </c>
      <c r="I1179" s="93" t="s">
        <v>23890</v>
      </c>
      <c r="J1179" s="93" t="s">
        <v>21009</v>
      </c>
      <c r="K1179" s="93" t="s">
        <v>15049</v>
      </c>
      <c r="L1179" s="14">
        <f>AND(vyberHrace&lt;&gt;"",ISNUMBER(SEARCH(vyberHrace,$B1179)))</f>
      </c>
      <c r="M1179" s="14">
        <f>AND($I1179=MID(kododd,1,2),$J1179=MID(kododd,3,3))</f>
      </c>
    </row>
    <row r="1180">
      <c r="A1180" s="95">
        <v>57712</v>
      </c>
      <c r="B1180" s="93" t="s">
        <v>24279</v>
      </c>
      <c r="C1180" s="93" t="s">
        <v>1411</v>
      </c>
      <c r="D1180" s="95">
        <v>1115</v>
      </c>
      <c r="F1180" s="95">
        <v>23768525</v>
      </c>
      <c r="G1180" s="95">
        <v>250</v>
      </c>
      <c r="H1180" s="93" t="s">
        <v>8976</v>
      </c>
      <c r="I1180" s="93" t="s">
        <v>23890</v>
      </c>
      <c r="J1180" s="93" t="s">
        <v>20870</v>
      </c>
      <c r="K1180" s="93" t="s">
        <v>19858</v>
      </c>
      <c r="L1180" s="14">
        <f>AND(vyberHrace&lt;&gt;"",ISNUMBER(SEARCH(vyberHrace,$B1180)))</f>
      </c>
      <c r="M1180" s="14">
        <f>AND($I1180=MID(kododd,1,2),$J1180=MID(kododd,3,3))</f>
      </c>
    </row>
    <row r="1181">
      <c r="A1181" s="95">
        <v>60622</v>
      </c>
      <c r="B1181" s="93" t="s">
        <v>27041</v>
      </c>
      <c r="C1181" s="93" t="s">
        <v>1412</v>
      </c>
      <c r="D1181" s="95">
        <v>1597</v>
      </c>
      <c r="E1181" s="95">
        <v>1774</v>
      </c>
      <c r="F1181" s="95">
        <v>23778881</v>
      </c>
      <c r="G1181" s="95">
        <v>250</v>
      </c>
      <c r="H1181" s="93" t="s">
        <v>8976</v>
      </c>
      <c r="I1181" s="93" t="s">
        <v>23890</v>
      </c>
      <c r="J1181" s="93" t="s">
        <v>20918</v>
      </c>
      <c r="K1181" s="93" t="s">
        <v>19880</v>
      </c>
      <c r="L1181" s="14">
        <f>AND(vyberHrace&lt;&gt;"",ISNUMBER(SEARCH(vyberHrace,$B1181)))</f>
      </c>
      <c r="M1181" s="14">
        <f>AND($I1181=MID(kododd,1,2),$J1181=MID(kododd,3,3))</f>
      </c>
    </row>
    <row r="1182">
      <c r="A1182" s="95">
        <v>44976</v>
      </c>
      <c r="B1182" s="93" t="s">
        <v>14088</v>
      </c>
      <c r="C1182" s="93" t="s">
        <v>3255</v>
      </c>
      <c r="D1182" s="95">
        <v>1100</v>
      </c>
      <c r="F1182" s="95">
        <v>23712414</v>
      </c>
      <c r="G1182" s="95">
        <v>0</v>
      </c>
      <c r="H1182" s="93" t="s">
        <v>8976</v>
      </c>
      <c r="I1182" s="93" t="s">
        <v>23890</v>
      </c>
      <c r="J1182" s="93" t="s">
        <v>20870</v>
      </c>
      <c r="K1182" s="93" t="s">
        <v>19858</v>
      </c>
      <c r="L1182" s="14">
        <f>AND(vyberHrace&lt;&gt;"",ISNUMBER(SEARCH(vyberHrace,$B1182)))</f>
      </c>
      <c r="M1182" s="14">
        <f>AND($I1182=MID(kododd,1,2),$J1182=MID(kododd,3,3))</f>
      </c>
    </row>
    <row r="1183">
      <c r="A1183" s="95">
        <v>58198</v>
      </c>
      <c r="B1183" s="93" t="s">
        <v>24716</v>
      </c>
      <c r="C1183" s="93" t="s">
        <v>1416</v>
      </c>
      <c r="G1183" s="95">
        <v>0</v>
      </c>
      <c r="H1183" s="93" t="s">
        <v>8976</v>
      </c>
      <c r="I1183" s="93" t="s">
        <v>23890</v>
      </c>
      <c r="J1183" s="93" t="s">
        <v>20931</v>
      </c>
      <c r="K1183" s="93" t="s">
        <v>19878</v>
      </c>
      <c r="L1183" s="14">
        <f>AND(vyberHrace&lt;&gt;"",ISNUMBER(SEARCH(vyberHrace,$B1183)))</f>
      </c>
      <c r="M1183" s="14">
        <f>AND($I1183=MID(kododd,1,2),$J1183=MID(kododd,3,3))</f>
      </c>
    </row>
    <row r="1184">
      <c r="A1184" s="95">
        <v>5222</v>
      </c>
      <c r="B1184" s="93" t="s">
        <v>10435</v>
      </c>
      <c r="C1184" s="93" t="s">
        <v>1423</v>
      </c>
      <c r="D1184" s="95">
        <v>1815</v>
      </c>
      <c r="F1184" s="95">
        <v>23739550</v>
      </c>
      <c r="G1184" s="95">
        <v>0</v>
      </c>
      <c r="H1184" s="93" t="s">
        <v>8976</v>
      </c>
      <c r="I1184" s="93" t="s">
        <v>23890</v>
      </c>
      <c r="J1184" s="93" t="s">
        <v>20870</v>
      </c>
      <c r="K1184" s="93" t="s">
        <v>19858</v>
      </c>
      <c r="L1184" s="14">
        <f>AND(vyberHrace&lt;&gt;"",ISNUMBER(SEARCH(vyberHrace,$B1184)))</f>
      </c>
      <c r="M1184" s="14">
        <f>AND($I1184=MID(kododd,1,2),$J1184=MID(kododd,3,3))</f>
      </c>
    </row>
    <row r="1185">
      <c r="A1185" s="95">
        <v>56970</v>
      </c>
      <c r="B1185" s="93" t="s">
        <v>21627</v>
      </c>
      <c r="C1185" s="93" t="s">
        <v>1450</v>
      </c>
      <c r="G1185" s="95">
        <v>0</v>
      </c>
      <c r="H1185" s="93" t="s">
        <v>8976</v>
      </c>
      <c r="I1185" s="93" t="s">
        <v>23890</v>
      </c>
      <c r="J1185" s="93" t="s">
        <v>20848</v>
      </c>
      <c r="K1185" s="93" t="s">
        <v>21377</v>
      </c>
      <c r="L1185" s="14">
        <f>AND(vyberHrace&lt;&gt;"",ISNUMBER(SEARCH(vyberHrace,$B1185)))</f>
      </c>
      <c r="M1185" s="14">
        <f>AND($I1185=MID(kododd,1,2),$J1185=MID(kododd,3,3))</f>
      </c>
    </row>
    <row r="1186">
      <c r="A1186" s="95">
        <v>56969</v>
      </c>
      <c r="B1186" s="93" t="s">
        <v>21628</v>
      </c>
      <c r="C1186" s="93" t="s">
        <v>1450</v>
      </c>
      <c r="G1186" s="95">
        <v>0</v>
      </c>
      <c r="H1186" s="93" t="s">
        <v>8976</v>
      </c>
      <c r="I1186" s="93" t="s">
        <v>23890</v>
      </c>
      <c r="J1186" s="93" t="s">
        <v>20848</v>
      </c>
      <c r="K1186" s="93" t="s">
        <v>21377</v>
      </c>
      <c r="L1186" s="14">
        <f>AND(vyberHrace&lt;&gt;"",ISNUMBER(SEARCH(vyberHrace,$B1186)))</f>
      </c>
      <c r="M1186" s="14">
        <f>AND($I1186=MID(kododd,1,2),$J1186=MID(kododd,3,3))</f>
      </c>
    </row>
    <row r="1187">
      <c r="A1187" s="95">
        <v>33277</v>
      </c>
      <c r="B1187" s="93" t="s">
        <v>14205</v>
      </c>
      <c r="C1187" s="93" t="s">
        <v>1398</v>
      </c>
      <c r="D1187" s="95">
        <v>1892</v>
      </c>
      <c r="E1187" s="95">
        <v>1921</v>
      </c>
      <c r="F1187" s="95">
        <v>351750</v>
      </c>
      <c r="G1187" s="95">
        <v>250</v>
      </c>
      <c r="H1187" s="93" t="s">
        <v>8976</v>
      </c>
      <c r="I1187" s="93" t="s">
        <v>23890</v>
      </c>
      <c r="J1187" s="93" t="s">
        <v>20858</v>
      </c>
      <c r="K1187" s="93" t="s">
        <v>20407</v>
      </c>
      <c r="L1187" s="14">
        <f>AND(vyberHrace&lt;&gt;"",ISNUMBER(SEARCH(vyberHrace,$B1187)))</f>
      </c>
      <c r="M1187" s="14">
        <f>AND($I1187=MID(kododd,1,2),$J1187=MID(kododd,3,3))</f>
      </c>
    </row>
    <row r="1188">
      <c r="A1188" s="95">
        <v>52905</v>
      </c>
      <c r="B1188" s="93" t="s">
        <v>7651</v>
      </c>
      <c r="C1188" s="93" t="s">
        <v>1457</v>
      </c>
      <c r="F1188" s="95">
        <v>23752475</v>
      </c>
      <c r="G1188" s="95">
        <v>250</v>
      </c>
      <c r="H1188" s="93" t="s">
        <v>8976</v>
      </c>
      <c r="I1188" s="93" t="s">
        <v>23890</v>
      </c>
      <c r="J1188" s="93" t="s">
        <v>20931</v>
      </c>
      <c r="K1188" s="93" t="s">
        <v>19878</v>
      </c>
      <c r="L1188" s="14">
        <f>AND(vyberHrace&lt;&gt;"",ISNUMBER(SEARCH(vyberHrace,$B1188)))</f>
      </c>
      <c r="M1188" s="14">
        <f>AND($I1188=MID(kododd,1,2),$J1188=MID(kododd,3,3))</f>
      </c>
    </row>
    <row r="1189">
      <c r="A1189" s="95">
        <v>6425</v>
      </c>
      <c r="B1189" s="93" t="s">
        <v>11448</v>
      </c>
      <c r="C1189" s="93" t="s">
        <v>1468</v>
      </c>
      <c r="D1189" s="95">
        <v>1268</v>
      </c>
      <c r="G1189" s="95">
        <v>0</v>
      </c>
      <c r="H1189" s="93" t="s">
        <v>8976</v>
      </c>
      <c r="I1189" s="93" t="s">
        <v>23890</v>
      </c>
      <c r="J1189" s="93" t="s">
        <v>3580</v>
      </c>
      <c r="K1189" s="93" t="s">
        <v>6721</v>
      </c>
      <c r="L1189" s="14">
        <f>AND(vyberHrace&lt;&gt;"",ISNUMBER(SEARCH(vyberHrace,$B1189)))</f>
      </c>
      <c r="M1189" s="14">
        <f>AND($I1189=MID(kododd,1,2),$J1189=MID(kododd,3,3))</f>
      </c>
    </row>
    <row r="1190">
      <c r="A1190" s="95">
        <v>2289</v>
      </c>
      <c r="B1190" s="93" t="s">
        <v>14021</v>
      </c>
      <c r="C1190" s="93" t="s">
        <v>1451</v>
      </c>
      <c r="D1190" s="95">
        <v>1700</v>
      </c>
      <c r="E1190" s="95">
        <v>1892</v>
      </c>
      <c r="F1190" s="95">
        <v>394777</v>
      </c>
      <c r="G1190" s="95">
        <v>250</v>
      </c>
      <c r="H1190" s="93" t="s">
        <v>8976</v>
      </c>
      <c r="I1190" s="93" t="s">
        <v>23890</v>
      </c>
      <c r="J1190" s="93" t="s">
        <v>20874</v>
      </c>
      <c r="K1190" s="93" t="s">
        <v>1849</v>
      </c>
      <c r="L1190" s="14">
        <f>AND(vyberHrace&lt;&gt;"",ISNUMBER(SEARCH(vyberHrace,$B1190)))</f>
      </c>
      <c r="M1190" s="14">
        <f>AND($I1190=MID(kododd,1,2),$J1190=MID(kododd,3,3))</f>
      </c>
    </row>
    <row r="1191">
      <c r="A1191" s="95">
        <v>58133</v>
      </c>
      <c r="B1191" s="93" t="s">
        <v>24655</v>
      </c>
      <c r="C1191" s="93" t="s">
        <v>1406</v>
      </c>
      <c r="F1191" s="95">
        <v>23775254</v>
      </c>
      <c r="G1191" s="95">
        <v>250</v>
      </c>
      <c r="H1191" s="93" t="s">
        <v>8976</v>
      </c>
      <c r="I1191" s="93" t="s">
        <v>23890</v>
      </c>
      <c r="J1191" s="93" t="s">
        <v>20918</v>
      </c>
      <c r="K1191" s="93" t="s">
        <v>19880</v>
      </c>
      <c r="L1191" s="14">
        <f>AND(vyberHrace&lt;&gt;"",ISNUMBER(SEARCH(vyberHrace,$B1191)))</f>
      </c>
      <c r="M1191" s="14">
        <f>AND($I1191=MID(kododd,1,2),$J1191=MID(kododd,3,3))</f>
      </c>
    </row>
    <row r="1192">
      <c r="A1192" s="95">
        <v>55635</v>
      </c>
      <c r="B1192" s="93" t="s">
        <v>21463</v>
      </c>
      <c r="C1192" s="93" t="s">
        <v>1412</v>
      </c>
      <c r="F1192" s="95">
        <v>23752076</v>
      </c>
      <c r="G1192" s="95">
        <v>0</v>
      </c>
      <c r="H1192" s="93" t="s">
        <v>8976</v>
      </c>
      <c r="I1192" s="93" t="s">
        <v>23890</v>
      </c>
      <c r="J1192" s="93" t="s">
        <v>21009</v>
      </c>
      <c r="K1192" s="93" t="s">
        <v>15049</v>
      </c>
      <c r="L1192" s="14">
        <f>AND(vyberHrace&lt;&gt;"",ISNUMBER(SEARCH(vyberHrace,$B1192)))</f>
      </c>
      <c r="M1192" s="14">
        <f>AND($I1192=MID(kododd,1,2),$J1192=MID(kododd,3,3))</f>
      </c>
    </row>
    <row r="1193">
      <c r="A1193" s="95">
        <v>54731</v>
      </c>
      <c r="B1193" s="93" t="s">
        <v>2487</v>
      </c>
      <c r="C1193" s="93" t="s">
        <v>1424</v>
      </c>
      <c r="G1193" s="95">
        <v>250</v>
      </c>
      <c r="H1193" s="93" t="s">
        <v>8976</v>
      </c>
      <c r="I1193" s="93" t="s">
        <v>23890</v>
      </c>
      <c r="J1193" s="93" t="s">
        <v>21009</v>
      </c>
      <c r="K1193" s="93" t="s">
        <v>15049</v>
      </c>
      <c r="L1193" s="14">
        <f>AND(vyberHrace&lt;&gt;"",ISNUMBER(SEARCH(vyberHrace,$B1193)))</f>
      </c>
      <c r="M1193" s="14">
        <f>AND($I1193=MID(kododd,1,2),$J1193=MID(kododd,3,3))</f>
      </c>
    </row>
    <row r="1194">
      <c r="A1194" s="95">
        <v>58197</v>
      </c>
      <c r="B1194" s="93" t="s">
        <v>24715</v>
      </c>
      <c r="C1194" s="93" t="s">
        <v>1486</v>
      </c>
      <c r="G1194" s="95">
        <v>0</v>
      </c>
      <c r="H1194" s="93" t="s">
        <v>8976</v>
      </c>
      <c r="I1194" s="93" t="s">
        <v>23890</v>
      </c>
      <c r="J1194" s="93" t="s">
        <v>20848</v>
      </c>
      <c r="K1194" s="93" t="s">
        <v>21377</v>
      </c>
      <c r="L1194" s="14">
        <f>AND(vyberHrace&lt;&gt;"",ISNUMBER(SEARCH(vyberHrace,$B1194)))</f>
      </c>
      <c r="M1194" s="14">
        <f>AND($I1194=MID(kododd,1,2),$J1194=MID(kododd,3,3))</f>
      </c>
    </row>
    <row r="1195">
      <c r="A1195" s="95">
        <v>50908</v>
      </c>
      <c r="B1195" s="93" t="s">
        <v>6714</v>
      </c>
      <c r="C1195" s="93" t="s">
        <v>1416</v>
      </c>
      <c r="D1195" s="95">
        <v>1004</v>
      </c>
      <c r="F1195" s="95">
        <v>23776277</v>
      </c>
      <c r="G1195" s="95">
        <v>0</v>
      </c>
      <c r="H1195" s="93" t="s">
        <v>8976</v>
      </c>
      <c r="I1195" s="93" t="s">
        <v>23890</v>
      </c>
      <c r="J1195" s="93" t="s">
        <v>20870</v>
      </c>
      <c r="K1195" s="93" t="s">
        <v>19858</v>
      </c>
      <c r="L1195" s="14">
        <f>AND(vyberHrace&lt;&gt;"",ISNUMBER(SEARCH(vyberHrace,$B1195)))</f>
      </c>
      <c r="M1195" s="14">
        <f>AND($I1195=MID(kododd,1,2),$J1195=MID(kododd,3,3))</f>
      </c>
    </row>
    <row r="1196">
      <c r="A1196" s="95">
        <v>2663</v>
      </c>
      <c r="B1196" s="93" t="s">
        <v>11581</v>
      </c>
      <c r="C1196" s="93" t="s">
        <v>1451</v>
      </c>
      <c r="D1196" s="95">
        <v>1456</v>
      </c>
      <c r="E1196" s="95">
        <v>1598</v>
      </c>
      <c r="F1196" s="95">
        <v>351563</v>
      </c>
      <c r="G1196" s="95">
        <v>250</v>
      </c>
      <c r="H1196" s="93" t="s">
        <v>8976</v>
      </c>
      <c r="I1196" s="93" t="s">
        <v>23890</v>
      </c>
      <c r="J1196" s="93" t="s">
        <v>20883</v>
      </c>
      <c r="K1196" s="93" t="s">
        <v>19883</v>
      </c>
      <c r="L1196" s="14">
        <f>AND(vyberHrace&lt;&gt;"",ISNUMBER(SEARCH(vyberHrace,$B1196)))</f>
      </c>
      <c r="M1196" s="14">
        <f>AND($I1196=MID(kododd,1,2),$J1196=MID(kododd,3,3))</f>
      </c>
    </row>
    <row r="1197">
      <c r="A1197" s="95">
        <v>51787</v>
      </c>
      <c r="B1197" s="93" t="s">
        <v>205</v>
      </c>
      <c r="C1197" s="93" t="s">
        <v>1416</v>
      </c>
      <c r="D1197" s="95">
        <v>1506</v>
      </c>
      <c r="E1197" s="95">
        <v>1680</v>
      </c>
      <c r="F1197" s="95">
        <v>23751606</v>
      </c>
      <c r="G1197" s="95">
        <v>250</v>
      </c>
      <c r="H1197" s="93" t="s">
        <v>8976</v>
      </c>
      <c r="I1197" s="93" t="s">
        <v>23890</v>
      </c>
      <c r="J1197" s="93" t="s">
        <v>21011</v>
      </c>
      <c r="K1197" s="93" t="s">
        <v>1494</v>
      </c>
      <c r="L1197" s="14">
        <f>AND(vyberHrace&lt;&gt;"",ISNUMBER(SEARCH(vyberHrace,$B1197)))</f>
      </c>
      <c r="M1197" s="14">
        <f>AND($I1197=MID(kododd,1,2),$J1197=MID(kododd,3,3))</f>
      </c>
    </row>
    <row r="1198">
      <c r="A1198" s="95">
        <v>39292</v>
      </c>
      <c r="B1198" s="93" t="s">
        <v>20419</v>
      </c>
      <c r="C1198" s="93" t="s">
        <v>1435</v>
      </c>
      <c r="D1198" s="95">
        <v>1593</v>
      </c>
      <c r="E1198" s="95">
        <v>1696</v>
      </c>
      <c r="F1198" s="95">
        <v>393258</v>
      </c>
      <c r="G1198" s="95">
        <v>250</v>
      </c>
      <c r="H1198" s="93" t="s">
        <v>8976</v>
      </c>
      <c r="I1198" s="93" t="s">
        <v>23890</v>
      </c>
      <c r="J1198" s="93" t="s">
        <v>20934</v>
      </c>
      <c r="K1198" s="93" t="s">
        <v>21356</v>
      </c>
      <c r="L1198" s="14">
        <f>AND(vyberHrace&lt;&gt;"",ISNUMBER(SEARCH(vyberHrace,$B1198)))</f>
      </c>
      <c r="M1198" s="14">
        <f>AND($I1198=MID(kododd,1,2),$J1198=MID(kododd,3,3))</f>
      </c>
    </row>
    <row r="1199">
      <c r="A1199" s="95">
        <v>63157</v>
      </c>
      <c r="B1199" s="93" t="s">
        <v>28645</v>
      </c>
      <c r="C1199" s="93" t="s">
        <v>1411</v>
      </c>
      <c r="F1199" s="95">
        <v>571001891</v>
      </c>
      <c r="G1199" s="95">
        <v>250</v>
      </c>
      <c r="H1199" s="93" t="s">
        <v>8976</v>
      </c>
      <c r="I1199" s="93" t="s">
        <v>23890</v>
      </c>
      <c r="J1199" s="93" t="s">
        <v>20931</v>
      </c>
      <c r="K1199" s="93" t="s">
        <v>19878</v>
      </c>
      <c r="L1199" s="14">
        <f>AND(vyberHrace&lt;&gt;"",ISNUMBER(SEARCH(vyberHrace,$B1199)))</f>
      </c>
      <c r="M1199" s="14">
        <f>AND($I1199=MID(kododd,1,2),$J1199=MID(kododd,3,3))</f>
      </c>
    </row>
    <row r="1200">
      <c r="A1200" s="95">
        <v>62082</v>
      </c>
      <c r="B1200" s="93" t="s">
        <v>28284</v>
      </c>
      <c r="C1200" s="93" t="s">
        <v>1422</v>
      </c>
      <c r="F1200" s="95">
        <v>23793996</v>
      </c>
      <c r="G1200" s="95">
        <v>250</v>
      </c>
      <c r="H1200" s="93" t="s">
        <v>8976</v>
      </c>
      <c r="I1200" s="93" t="s">
        <v>23890</v>
      </c>
      <c r="J1200" s="93" t="s">
        <v>20843</v>
      </c>
      <c r="K1200" s="93" t="s">
        <v>19862</v>
      </c>
      <c r="L1200" s="14">
        <f>AND(vyberHrace&lt;&gt;"",ISNUMBER(SEARCH(vyberHrace,$B1200)))</f>
      </c>
      <c r="M1200" s="14">
        <f>AND($I1200=MID(kododd,1,2),$J1200=MID(kododd,3,3))</f>
      </c>
    </row>
    <row r="1201">
      <c r="A1201" s="95">
        <v>51114</v>
      </c>
      <c r="B1201" s="93" t="s">
        <v>2109</v>
      </c>
      <c r="C1201" s="93" t="s">
        <v>1402</v>
      </c>
      <c r="D1201" s="95">
        <v>1181</v>
      </c>
      <c r="E1201" s="95">
        <v>1558</v>
      </c>
      <c r="F1201" s="95">
        <v>23768908</v>
      </c>
      <c r="G1201" s="95">
        <v>250</v>
      </c>
      <c r="H1201" s="93" t="s">
        <v>8976</v>
      </c>
      <c r="I1201" s="93" t="s">
        <v>23890</v>
      </c>
      <c r="J1201" s="93" t="s">
        <v>20932</v>
      </c>
      <c r="K1201" s="93" t="s">
        <v>9421</v>
      </c>
      <c r="L1201" s="14">
        <f>AND(vyberHrace&lt;&gt;"",ISNUMBER(SEARCH(vyberHrace,$B1201)))</f>
      </c>
      <c r="M1201" s="14">
        <f>AND($I1201=MID(kododd,1,2),$J1201=MID(kododd,3,3))</f>
      </c>
    </row>
    <row r="1202">
      <c r="A1202" s="95">
        <v>762</v>
      </c>
      <c r="B1202" s="93" t="s">
        <v>19695</v>
      </c>
      <c r="C1202" s="93" t="s">
        <v>1413</v>
      </c>
      <c r="D1202" s="95">
        <v>1863</v>
      </c>
      <c r="E1202" s="95">
        <v>1899</v>
      </c>
      <c r="F1202" s="95">
        <v>302210</v>
      </c>
      <c r="G1202" s="95">
        <v>250</v>
      </c>
      <c r="H1202" s="93" t="s">
        <v>8976</v>
      </c>
      <c r="I1202" s="93" t="s">
        <v>23890</v>
      </c>
      <c r="J1202" s="93" t="s">
        <v>20918</v>
      </c>
      <c r="K1202" s="93" t="s">
        <v>19880</v>
      </c>
      <c r="L1202" s="14">
        <f>AND(vyberHrace&lt;&gt;"",ISNUMBER(SEARCH(vyberHrace,$B1202)))</f>
      </c>
      <c r="M1202" s="14">
        <f>AND($I1202=MID(kododd,1,2),$J1202=MID(kododd,3,3))</f>
      </c>
    </row>
    <row r="1203">
      <c r="A1203" s="95">
        <v>61562</v>
      </c>
      <c r="B1203" s="93" t="s">
        <v>27733</v>
      </c>
      <c r="C1203" s="93" t="s">
        <v>1406</v>
      </c>
      <c r="G1203" s="95">
        <v>250</v>
      </c>
      <c r="H1203" s="93" t="s">
        <v>8976</v>
      </c>
      <c r="I1203" s="93" t="s">
        <v>23890</v>
      </c>
      <c r="J1203" s="93" t="s">
        <v>21009</v>
      </c>
      <c r="K1203" s="93" t="s">
        <v>15049</v>
      </c>
      <c r="L1203" s="14">
        <f>AND(vyberHrace&lt;&gt;"",ISNUMBER(SEARCH(vyberHrace,$B1203)))</f>
      </c>
      <c r="M1203" s="14">
        <f>AND($I1203=MID(kododd,1,2),$J1203=MID(kododd,3,3))</f>
      </c>
    </row>
    <row r="1204">
      <c r="A1204" s="95">
        <v>62715</v>
      </c>
      <c r="B1204" s="93" t="s">
        <v>28646</v>
      </c>
      <c r="C1204" s="93" t="s">
        <v>1416</v>
      </c>
      <c r="F1204" s="95">
        <v>23790547</v>
      </c>
      <c r="G1204" s="95">
        <v>250</v>
      </c>
      <c r="H1204" s="93" t="s">
        <v>8976</v>
      </c>
      <c r="I1204" s="93" t="s">
        <v>23890</v>
      </c>
      <c r="J1204" s="93" t="s">
        <v>20897</v>
      </c>
      <c r="K1204" s="93" t="s">
        <v>9426</v>
      </c>
      <c r="L1204" s="14">
        <f>AND(vyberHrace&lt;&gt;"",ISNUMBER(SEARCH(vyberHrace,$B1204)))</f>
      </c>
      <c r="M1204" s="14">
        <f>AND($I1204=MID(kododd,1,2),$J1204=MID(kododd,3,3))</f>
      </c>
    </row>
    <row r="1205">
      <c r="A1205" s="95">
        <v>62926</v>
      </c>
      <c r="B1205" s="93" t="s">
        <v>28647</v>
      </c>
      <c r="C1205" s="93" t="s">
        <v>1487</v>
      </c>
      <c r="G1205" s="95">
        <v>250</v>
      </c>
      <c r="H1205" s="93" t="s">
        <v>8976</v>
      </c>
      <c r="I1205" s="93" t="s">
        <v>23890</v>
      </c>
      <c r="J1205" s="93" t="s">
        <v>20936</v>
      </c>
      <c r="K1205" s="93" t="s">
        <v>10625</v>
      </c>
      <c r="L1205" s="14">
        <f>AND(vyberHrace&lt;&gt;"",ISNUMBER(SEARCH(vyberHrace,$B1205)))</f>
      </c>
      <c r="M1205" s="14">
        <f>AND($I1205=MID(kododd,1,2),$J1205=MID(kododd,3,3))</f>
      </c>
    </row>
    <row r="1206">
      <c r="A1206" s="95">
        <v>51205</v>
      </c>
      <c r="B1206" s="93" t="s">
        <v>6727</v>
      </c>
      <c r="C1206" s="93" t="s">
        <v>1412</v>
      </c>
      <c r="F1206" s="95">
        <v>23781009</v>
      </c>
      <c r="G1206" s="95">
        <v>250</v>
      </c>
      <c r="H1206" s="93" t="s">
        <v>8976</v>
      </c>
      <c r="I1206" s="93" t="s">
        <v>23890</v>
      </c>
      <c r="J1206" s="93" t="s">
        <v>20918</v>
      </c>
      <c r="K1206" s="93" t="s">
        <v>19880</v>
      </c>
      <c r="L1206" s="14">
        <f>AND(vyberHrace&lt;&gt;"",ISNUMBER(SEARCH(vyberHrace,$B1206)))</f>
      </c>
      <c r="M1206" s="14">
        <f>AND($I1206=MID(kododd,1,2),$J1206=MID(kododd,3,3))</f>
      </c>
    </row>
    <row r="1207">
      <c r="A1207" s="95">
        <v>63107</v>
      </c>
      <c r="B1207" s="93" t="s">
        <v>28648</v>
      </c>
      <c r="C1207" s="93" t="s">
        <v>1437</v>
      </c>
      <c r="D1207" s="95">
        <v>1244</v>
      </c>
      <c r="F1207" s="95">
        <v>571002952</v>
      </c>
      <c r="G1207" s="95">
        <v>250</v>
      </c>
      <c r="H1207" s="93" t="s">
        <v>8976</v>
      </c>
      <c r="I1207" s="93" t="s">
        <v>23890</v>
      </c>
      <c r="J1207" s="93" t="s">
        <v>21011</v>
      </c>
      <c r="K1207" s="93" t="s">
        <v>1494</v>
      </c>
      <c r="L1207" s="14">
        <f>AND(vyberHrace&lt;&gt;"",ISNUMBER(SEARCH(vyberHrace,$B1207)))</f>
      </c>
      <c r="M1207" s="14">
        <f>AND($I1207=MID(kododd,1,2),$J1207=MID(kododd,3,3))</f>
      </c>
    </row>
    <row r="1208">
      <c r="A1208" s="95">
        <v>61274</v>
      </c>
      <c r="B1208" s="93" t="s">
        <v>27486</v>
      </c>
      <c r="C1208" s="93" t="s">
        <v>1486</v>
      </c>
      <c r="D1208" s="95">
        <v>1125</v>
      </c>
      <c r="F1208" s="95">
        <v>23798173</v>
      </c>
      <c r="G1208" s="95">
        <v>250</v>
      </c>
      <c r="H1208" s="93" t="s">
        <v>8976</v>
      </c>
      <c r="I1208" s="93" t="s">
        <v>23890</v>
      </c>
      <c r="J1208" s="93" t="s">
        <v>21011</v>
      </c>
      <c r="K1208" s="93" t="s">
        <v>1494</v>
      </c>
      <c r="L1208" s="14">
        <f>AND(vyberHrace&lt;&gt;"",ISNUMBER(SEARCH(vyberHrace,$B1208)))</f>
      </c>
      <c r="M1208" s="14">
        <f>AND($I1208=MID(kododd,1,2),$J1208=MID(kododd,3,3))</f>
      </c>
    </row>
    <row r="1209">
      <c r="A1209" s="95">
        <v>50015</v>
      </c>
      <c r="B1209" s="93" t="s">
        <v>12658</v>
      </c>
      <c r="C1209" s="93" t="s">
        <v>1402</v>
      </c>
      <c r="G1209" s="95">
        <v>0</v>
      </c>
      <c r="H1209" s="93" t="s">
        <v>8976</v>
      </c>
      <c r="I1209" s="93" t="s">
        <v>23890</v>
      </c>
      <c r="J1209" s="93" t="s">
        <v>20897</v>
      </c>
      <c r="K1209" s="93" t="s">
        <v>9426</v>
      </c>
      <c r="L1209" s="14">
        <f>AND(vyberHrace&lt;&gt;"",ISNUMBER(SEARCH(vyberHrace,$B1209)))</f>
      </c>
      <c r="M1209" s="14">
        <f>AND($I1209=MID(kododd,1,2),$J1209=MID(kododd,3,3))</f>
      </c>
    </row>
    <row r="1210">
      <c r="A1210" s="95">
        <v>54175</v>
      </c>
      <c r="B1210" s="93" t="s">
        <v>2467</v>
      </c>
      <c r="C1210" s="93" t="s">
        <v>1420</v>
      </c>
      <c r="F1210" s="95">
        <v>23751614</v>
      </c>
      <c r="G1210" s="95">
        <v>0</v>
      </c>
      <c r="H1210" s="93" t="s">
        <v>8976</v>
      </c>
      <c r="I1210" s="93" t="s">
        <v>23890</v>
      </c>
      <c r="J1210" s="93" t="s">
        <v>20870</v>
      </c>
      <c r="K1210" s="93" t="s">
        <v>19858</v>
      </c>
      <c r="L1210" s="14">
        <f>AND(vyberHrace&lt;&gt;"",ISNUMBER(SEARCH(vyberHrace,$B1210)))</f>
      </c>
      <c r="M1210" s="14">
        <f>AND($I1210=MID(kododd,1,2),$J1210=MID(kododd,3,3))</f>
      </c>
    </row>
    <row r="1211">
      <c r="A1211" s="95">
        <v>17435</v>
      </c>
      <c r="B1211" s="93" t="s">
        <v>9842</v>
      </c>
      <c r="C1211" s="93" t="s">
        <v>1462</v>
      </c>
      <c r="D1211" s="95">
        <v>1424</v>
      </c>
      <c r="E1211" s="95">
        <v>1644</v>
      </c>
      <c r="F1211" s="95">
        <v>328952</v>
      </c>
      <c r="G1211" s="95">
        <v>250</v>
      </c>
      <c r="H1211" s="93" t="s">
        <v>8976</v>
      </c>
      <c r="I1211" s="93" t="s">
        <v>23890</v>
      </c>
      <c r="J1211" s="93" t="s">
        <v>21010</v>
      </c>
      <c r="K1211" s="93" t="s">
        <v>20402</v>
      </c>
      <c r="L1211" s="14">
        <f>AND(vyberHrace&lt;&gt;"",ISNUMBER(SEARCH(vyberHrace,$B1211)))</f>
      </c>
      <c r="M1211" s="14">
        <f>AND($I1211=MID(kododd,1,2),$J1211=MID(kododd,3,3))</f>
      </c>
    </row>
    <row r="1212">
      <c r="A1212" s="95">
        <v>4737</v>
      </c>
      <c r="B1212" s="93" t="s">
        <v>9368</v>
      </c>
      <c r="C1212" s="93" t="s">
        <v>1418</v>
      </c>
      <c r="D1212" s="95">
        <v>1984</v>
      </c>
      <c r="E1212" s="95">
        <v>1972</v>
      </c>
      <c r="F1212" s="95">
        <v>316474</v>
      </c>
      <c r="G1212" s="95">
        <v>250</v>
      </c>
      <c r="H1212" s="93" t="s">
        <v>8976</v>
      </c>
      <c r="I1212" s="93" t="s">
        <v>23890</v>
      </c>
      <c r="J1212" s="93" t="s">
        <v>20918</v>
      </c>
      <c r="K1212" s="93" t="s">
        <v>19880</v>
      </c>
      <c r="L1212" s="14">
        <f>AND(vyberHrace&lt;&gt;"",ISNUMBER(SEARCH(vyberHrace,$B1212)))</f>
      </c>
      <c r="M1212" s="14">
        <f>AND($I1212=MID(kododd,1,2),$J1212=MID(kododd,3,3))</f>
      </c>
    </row>
    <row r="1213">
      <c r="A1213" s="95">
        <v>62665</v>
      </c>
      <c r="B1213" s="93" t="s">
        <v>28649</v>
      </c>
      <c r="C1213" s="93" t="s">
        <v>1488</v>
      </c>
      <c r="G1213" s="95">
        <v>250</v>
      </c>
      <c r="H1213" s="93" t="s">
        <v>8976</v>
      </c>
      <c r="I1213" s="93" t="s">
        <v>23890</v>
      </c>
      <c r="J1213" s="93" t="s">
        <v>21011</v>
      </c>
      <c r="K1213" s="93" t="s">
        <v>1494</v>
      </c>
      <c r="L1213" s="14">
        <f>AND(vyberHrace&lt;&gt;"",ISNUMBER(SEARCH(vyberHrace,$B1213)))</f>
      </c>
      <c r="M1213" s="14">
        <f>AND($I1213=MID(kododd,1,2),$J1213=MID(kododd,3,3))</f>
      </c>
    </row>
    <row r="1214">
      <c r="A1214" s="95">
        <v>54727</v>
      </c>
      <c r="B1214" s="93" t="s">
        <v>2581</v>
      </c>
      <c r="C1214" s="93" t="s">
        <v>1420</v>
      </c>
      <c r="D1214" s="95">
        <v>1412</v>
      </c>
      <c r="E1214" s="95">
        <v>1737</v>
      </c>
      <c r="F1214" s="95">
        <v>23764066</v>
      </c>
      <c r="G1214" s="95">
        <v>250</v>
      </c>
      <c r="H1214" s="93" t="s">
        <v>8976</v>
      </c>
      <c r="I1214" s="93" t="s">
        <v>23890</v>
      </c>
      <c r="J1214" s="93" t="s">
        <v>21011</v>
      </c>
      <c r="K1214" s="93" t="s">
        <v>1494</v>
      </c>
      <c r="L1214" s="14">
        <f>AND(vyberHrace&lt;&gt;"",ISNUMBER(SEARCH(vyberHrace,$B1214)))</f>
      </c>
      <c r="M1214" s="14">
        <f>AND($I1214=MID(kododd,1,2),$J1214=MID(kododd,3,3))</f>
      </c>
    </row>
    <row r="1215">
      <c r="A1215" s="95">
        <v>288</v>
      </c>
      <c r="B1215" s="93" t="s">
        <v>15050</v>
      </c>
      <c r="C1215" s="93" t="s">
        <v>1429</v>
      </c>
      <c r="D1215" s="95">
        <v>1828</v>
      </c>
      <c r="E1215" s="95">
        <v>1867</v>
      </c>
      <c r="F1215" s="95">
        <v>306673</v>
      </c>
      <c r="G1215" s="95">
        <v>250</v>
      </c>
      <c r="H1215" s="93" t="s">
        <v>8976</v>
      </c>
      <c r="I1215" s="93" t="s">
        <v>23890</v>
      </c>
      <c r="J1215" s="93" t="s">
        <v>20913</v>
      </c>
      <c r="K1215" s="93" t="s">
        <v>15044</v>
      </c>
      <c r="L1215" s="14">
        <f>AND(vyberHrace&lt;&gt;"",ISNUMBER(SEARCH(vyberHrace,$B1215)))</f>
      </c>
      <c r="M1215" s="14">
        <f>AND($I1215=MID(kododd,1,2),$J1215=MID(kododd,3,3))</f>
      </c>
    </row>
    <row r="1216">
      <c r="A1216" s="95">
        <v>38657</v>
      </c>
      <c r="B1216" s="93" t="s">
        <v>3572</v>
      </c>
      <c r="C1216" s="93" t="s">
        <v>1403</v>
      </c>
      <c r="D1216" s="95">
        <v>2308</v>
      </c>
      <c r="E1216" s="95">
        <v>2317</v>
      </c>
      <c r="F1216" s="95">
        <v>4211626</v>
      </c>
      <c r="G1216" s="95">
        <v>250</v>
      </c>
      <c r="H1216" s="93" t="s">
        <v>8976</v>
      </c>
      <c r="I1216" s="93" t="s">
        <v>23890</v>
      </c>
      <c r="J1216" s="93" t="s">
        <v>20932</v>
      </c>
      <c r="K1216" s="93" t="s">
        <v>9421</v>
      </c>
      <c r="L1216" s="14">
        <f>AND(vyberHrace&lt;&gt;"",ISNUMBER(SEARCH(vyberHrace,$B1216)))</f>
      </c>
      <c r="M1216" s="14">
        <f>AND($I1216=MID(kododd,1,2),$J1216=MID(kododd,3,3))</f>
      </c>
    </row>
    <row r="1217">
      <c r="A1217" s="95">
        <v>40809</v>
      </c>
      <c r="B1217" s="93" t="s">
        <v>11910</v>
      </c>
      <c r="C1217" s="93" t="s">
        <v>1438</v>
      </c>
      <c r="G1217" s="95">
        <v>0</v>
      </c>
      <c r="H1217" s="93" t="s">
        <v>8976</v>
      </c>
      <c r="I1217" s="93" t="s">
        <v>23890</v>
      </c>
      <c r="J1217" s="93" t="s">
        <v>20897</v>
      </c>
      <c r="K1217" s="93" t="s">
        <v>9426</v>
      </c>
      <c r="L1217" s="14">
        <f>AND(vyberHrace&lt;&gt;"",ISNUMBER(SEARCH(vyberHrace,$B1217)))</f>
      </c>
      <c r="M1217" s="14">
        <f>AND($I1217=MID(kododd,1,2),$J1217=MID(kododd,3,3))</f>
      </c>
    </row>
    <row r="1218">
      <c r="A1218" s="95">
        <v>61364</v>
      </c>
      <c r="B1218" s="93" t="s">
        <v>27560</v>
      </c>
      <c r="C1218" s="93" t="s">
        <v>1420</v>
      </c>
      <c r="F1218" s="95">
        <v>23789018</v>
      </c>
      <c r="G1218" s="95">
        <v>250</v>
      </c>
      <c r="H1218" s="93" t="s">
        <v>8976</v>
      </c>
      <c r="I1218" s="93" t="s">
        <v>23890</v>
      </c>
      <c r="J1218" s="93" t="s">
        <v>20870</v>
      </c>
      <c r="K1218" s="93" t="s">
        <v>19858</v>
      </c>
      <c r="L1218" s="14">
        <f>AND(vyberHrace&lt;&gt;"",ISNUMBER(SEARCH(vyberHrace,$B1218)))</f>
      </c>
      <c r="M1218" s="14">
        <f>AND($I1218=MID(kododd,1,2),$J1218=MID(kododd,3,3))</f>
      </c>
    </row>
    <row r="1219">
      <c r="A1219" s="95">
        <v>57964</v>
      </c>
      <c r="B1219" s="93" t="s">
        <v>14935</v>
      </c>
      <c r="C1219" s="93" t="s">
        <v>1422</v>
      </c>
      <c r="D1219" s="95">
        <v>1413</v>
      </c>
      <c r="E1219" s="95">
        <v>1618</v>
      </c>
      <c r="F1219" s="95">
        <v>23775068</v>
      </c>
      <c r="G1219" s="95">
        <v>250</v>
      </c>
      <c r="H1219" s="93" t="s">
        <v>8976</v>
      </c>
      <c r="I1219" s="93" t="s">
        <v>23890</v>
      </c>
      <c r="J1219" s="93" t="s">
        <v>20843</v>
      </c>
      <c r="K1219" s="93" t="s">
        <v>19862</v>
      </c>
      <c r="L1219" s="14">
        <f>AND(vyberHrace&lt;&gt;"",ISNUMBER(SEARCH(vyberHrace,$B1219)))</f>
      </c>
      <c r="M1219" s="14">
        <f>AND($I1219=MID(kododd,1,2),$J1219=MID(kododd,3,3))</f>
      </c>
    </row>
    <row r="1220">
      <c r="A1220" s="95">
        <v>45310</v>
      </c>
      <c r="B1220" s="93" t="s">
        <v>10622</v>
      </c>
      <c r="C1220" s="93" t="s">
        <v>1444</v>
      </c>
      <c r="G1220" s="95">
        <v>0</v>
      </c>
      <c r="H1220" s="93" t="s">
        <v>8976</v>
      </c>
      <c r="I1220" s="93" t="s">
        <v>23890</v>
      </c>
      <c r="J1220" s="93" t="s">
        <v>20874</v>
      </c>
      <c r="K1220" s="93" t="s">
        <v>1849</v>
      </c>
      <c r="L1220" s="14">
        <f>AND(vyberHrace&lt;&gt;"",ISNUMBER(SEARCH(vyberHrace,$B1220)))</f>
      </c>
      <c r="M1220" s="14">
        <f>AND($I1220=MID(kododd,1,2),$J1220=MID(kododd,3,3))</f>
      </c>
    </row>
    <row r="1221">
      <c r="A1221" s="95">
        <v>14408</v>
      </c>
      <c r="B1221" s="93" t="s">
        <v>11764</v>
      </c>
      <c r="C1221" s="93" t="s">
        <v>1436</v>
      </c>
      <c r="D1221" s="95">
        <v>1737</v>
      </c>
      <c r="E1221" s="95">
        <v>1825</v>
      </c>
      <c r="F1221" s="95">
        <v>330272</v>
      </c>
      <c r="G1221" s="95">
        <v>0</v>
      </c>
      <c r="H1221" s="93" t="s">
        <v>8976</v>
      </c>
      <c r="I1221" s="93" t="s">
        <v>23890</v>
      </c>
      <c r="J1221" s="93" t="s">
        <v>20843</v>
      </c>
      <c r="K1221" s="93" t="s">
        <v>19862</v>
      </c>
      <c r="L1221" s="14">
        <f>AND(vyberHrace&lt;&gt;"",ISNUMBER(SEARCH(vyberHrace,$B1221)))</f>
      </c>
      <c r="M1221" s="14">
        <f>AND($I1221=MID(kododd,1,2),$J1221=MID(kododd,3,3))</f>
      </c>
    </row>
    <row r="1222">
      <c r="A1222" s="95">
        <v>45309</v>
      </c>
      <c r="B1222" s="93" t="s">
        <v>10621</v>
      </c>
      <c r="C1222" s="93" t="s">
        <v>1454</v>
      </c>
      <c r="G1222" s="95">
        <v>0</v>
      </c>
      <c r="H1222" s="93" t="s">
        <v>8976</v>
      </c>
      <c r="I1222" s="93" t="s">
        <v>23890</v>
      </c>
      <c r="J1222" s="93" t="s">
        <v>20874</v>
      </c>
      <c r="K1222" s="93" t="s">
        <v>1849</v>
      </c>
      <c r="L1222" s="14">
        <f>AND(vyberHrace&lt;&gt;"",ISNUMBER(SEARCH(vyberHrace,$B1222)))</f>
      </c>
      <c r="M1222" s="14">
        <f>AND($I1222=MID(kododd,1,2),$J1222=MID(kododd,3,3))</f>
      </c>
    </row>
    <row r="1223">
      <c r="A1223" s="95">
        <v>47562</v>
      </c>
      <c r="B1223" s="93" t="s">
        <v>18939</v>
      </c>
      <c r="C1223" s="93" t="s">
        <v>1416</v>
      </c>
      <c r="G1223" s="95">
        <v>0</v>
      </c>
      <c r="H1223" s="93" t="s">
        <v>8976</v>
      </c>
      <c r="I1223" s="93" t="s">
        <v>23890</v>
      </c>
      <c r="J1223" s="93" t="s">
        <v>20931</v>
      </c>
      <c r="K1223" s="93" t="s">
        <v>19878</v>
      </c>
      <c r="L1223" s="14">
        <f>AND(vyberHrace&lt;&gt;"",ISNUMBER(SEARCH(vyberHrace,$B1223)))</f>
      </c>
      <c r="M1223" s="14">
        <f>AND($I1223=MID(kododd,1,2),$J1223=MID(kododd,3,3))</f>
      </c>
    </row>
    <row r="1224">
      <c r="A1224" s="95">
        <v>59853</v>
      </c>
      <c r="B1224" s="93" t="s">
        <v>26354</v>
      </c>
      <c r="C1224" s="93" t="s">
        <v>1421</v>
      </c>
      <c r="G1224" s="95">
        <v>250</v>
      </c>
      <c r="H1224" s="93" t="s">
        <v>8976</v>
      </c>
      <c r="I1224" s="93" t="s">
        <v>23890</v>
      </c>
      <c r="J1224" s="93" t="s">
        <v>20848</v>
      </c>
      <c r="K1224" s="93" t="s">
        <v>21377</v>
      </c>
      <c r="L1224" s="14">
        <f>AND(vyberHrace&lt;&gt;"",ISNUMBER(SEARCH(vyberHrace,$B1224)))</f>
      </c>
      <c r="M1224" s="14">
        <f>AND($I1224=MID(kododd,1,2),$J1224=MID(kododd,3,3))</f>
      </c>
    </row>
    <row r="1225">
      <c r="A1225" s="95">
        <v>51363</v>
      </c>
      <c r="B1225" s="93" t="s">
        <v>17596</v>
      </c>
      <c r="C1225" s="93" t="s">
        <v>1452</v>
      </c>
      <c r="D1225" s="95">
        <v>1896</v>
      </c>
      <c r="E1225" s="95">
        <v>1971</v>
      </c>
      <c r="F1225" s="95">
        <v>14911019</v>
      </c>
      <c r="G1225" s="95">
        <v>250</v>
      </c>
      <c r="H1225" s="93" t="s">
        <v>8976</v>
      </c>
      <c r="I1225" s="93" t="s">
        <v>23890</v>
      </c>
      <c r="J1225" s="93" t="s">
        <v>20858</v>
      </c>
      <c r="K1225" s="93" t="s">
        <v>20407</v>
      </c>
      <c r="L1225" s="14">
        <f>AND(vyberHrace&lt;&gt;"",ISNUMBER(SEARCH(vyberHrace,$B1225)))</f>
      </c>
      <c r="M1225" s="14">
        <f>AND($I1225=MID(kododd,1,2),$J1225=MID(kododd,3,3))</f>
      </c>
    </row>
    <row r="1226">
      <c r="A1226" s="95">
        <v>6444</v>
      </c>
      <c r="B1226" s="93" t="s">
        <v>11450</v>
      </c>
      <c r="C1226" s="93" t="s">
        <v>1440</v>
      </c>
      <c r="D1226" s="95">
        <v>1799</v>
      </c>
      <c r="E1226" s="95">
        <v>1858</v>
      </c>
      <c r="F1226" s="95">
        <v>354015</v>
      </c>
      <c r="G1226" s="95">
        <v>250</v>
      </c>
      <c r="H1226" s="93" t="s">
        <v>8976</v>
      </c>
      <c r="I1226" s="93" t="s">
        <v>23890</v>
      </c>
      <c r="J1226" s="93" t="s">
        <v>20913</v>
      </c>
      <c r="K1226" s="93" t="s">
        <v>15044</v>
      </c>
      <c r="L1226" s="14">
        <f>AND(vyberHrace&lt;&gt;"",ISNUMBER(SEARCH(vyberHrace,$B1226)))</f>
      </c>
      <c r="M1226" s="14">
        <f>AND($I1226=MID(kododd,1,2),$J1226=MID(kododd,3,3))</f>
      </c>
    </row>
    <row r="1227">
      <c r="A1227" s="95">
        <v>13290</v>
      </c>
      <c r="B1227" s="93" t="s">
        <v>11659</v>
      </c>
      <c r="C1227" s="93" t="s">
        <v>1434</v>
      </c>
      <c r="D1227" s="95">
        <v>1790</v>
      </c>
      <c r="E1227" s="95">
        <v>1867</v>
      </c>
      <c r="F1227" s="95">
        <v>319864</v>
      </c>
      <c r="G1227" s="95">
        <v>250</v>
      </c>
      <c r="H1227" s="93" t="s">
        <v>8976</v>
      </c>
      <c r="I1227" s="93" t="s">
        <v>23890</v>
      </c>
      <c r="J1227" s="93" t="s">
        <v>20931</v>
      </c>
      <c r="K1227" s="93" t="s">
        <v>19878</v>
      </c>
      <c r="L1227" s="14">
        <f>AND(vyberHrace&lt;&gt;"",ISNUMBER(SEARCH(vyberHrace,$B1227)))</f>
      </c>
      <c r="M1227" s="14">
        <f>AND($I1227=MID(kododd,1,2),$J1227=MID(kododd,3,3))</f>
      </c>
    </row>
    <row r="1228">
      <c r="A1228" s="95">
        <v>46931</v>
      </c>
      <c r="B1228" s="93" t="s">
        <v>18652</v>
      </c>
      <c r="C1228" s="93" t="s">
        <v>1446</v>
      </c>
      <c r="D1228" s="95">
        <v>1433</v>
      </c>
      <c r="E1228" s="95">
        <v>1584</v>
      </c>
      <c r="F1228" s="95">
        <v>23714867</v>
      </c>
      <c r="G1228" s="95">
        <v>250</v>
      </c>
      <c r="H1228" s="93" t="s">
        <v>8976</v>
      </c>
      <c r="I1228" s="93" t="s">
        <v>23890</v>
      </c>
      <c r="J1228" s="93" t="s">
        <v>21009</v>
      </c>
      <c r="K1228" s="93" t="s">
        <v>15049</v>
      </c>
      <c r="L1228" s="14">
        <f>AND(vyberHrace&lt;&gt;"",ISNUMBER(SEARCH(vyberHrace,$B1228)))</f>
      </c>
      <c r="M1228" s="14">
        <f>AND($I1228=MID(kododd,1,2),$J1228=MID(kododd,3,3))</f>
      </c>
    </row>
    <row r="1229">
      <c r="A1229" s="95">
        <v>60374</v>
      </c>
      <c r="B1229" s="93" t="s">
        <v>26823</v>
      </c>
      <c r="C1229" s="93" t="s">
        <v>1412</v>
      </c>
      <c r="G1229" s="95">
        <v>0</v>
      </c>
      <c r="H1229" s="93" t="s">
        <v>8976</v>
      </c>
      <c r="I1229" s="93" t="s">
        <v>23890</v>
      </c>
      <c r="J1229" s="93" t="s">
        <v>20971</v>
      </c>
      <c r="K1229" s="93" t="s">
        <v>16300</v>
      </c>
      <c r="L1229" s="14">
        <f>AND(vyberHrace&lt;&gt;"",ISNUMBER(SEARCH(vyberHrace,$B1229)))</f>
      </c>
      <c r="M1229" s="14">
        <f>AND($I1229=MID(kododd,1,2),$J1229=MID(kododd,3,3))</f>
      </c>
    </row>
    <row r="1230">
      <c r="A1230" s="95">
        <v>43985</v>
      </c>
      <c r="B1230" s="93" t="s">
        <v>15109</v>
      </c>
      <c r="C1230" s="93" t="s">
        <v>1410</v>
      </c>
      <c r="D1230" s="95">
        <v>1459</v>
      </c>
      <c r="E1230" s="95">
        <v>1516</v>
      </c>
      <c r="F1230" s="95">
        <v>23712422</v>
      </c>
      <c r="G1230" s="95">
        <v>250</v>
      </c>
      <c r="H1230" s="93" t="s">
        <v>8976</v>
      </c>
      <c r="I1230" s="93" t="s">
        <v>23890</v>
      </c>
      <c r="J1230" s="93" t="s">
        <v>21009</v>
      </c>
      <c r="K1230" s="93" t="s">
        <v>15049</v>
      </c>
      <c r="L1230" s="14">
        <f>AND(vyberHrace&lt;&gt;"",ISNUMBER(SEARCH(vyberHrace,$B1230)))</f>
      </c>
      <c r="M1230" s="14">
        <f>AND($I1230=MID(kododd,1,2),$J1230=MID(kododd,3,3))</f>
      </c>
    </row>
    <row r="1231">
      <c r="A1231" s="95">
        <v>2838</v>
      </c>
      <c r="B1231" s="93" t="s">
        <v>21081</v>
      </c>
      <c r="C1231" s="93" t="s">
        <v>1417</v>
      </c>
      <c r="D1231" s="95">
        <v>1802</v>
      </c>
      <c r="E1231" s="95">
        <v>1867</v>
      </c>
      <c r="F1231" s="95">
        <v>320153</v>
      </c>
      <c r="G1231" s="95">
        <v>250</v>
      </c>
      <c r="H1231" s="93" t="s">
        <v>8976</v>
      </c>
      <c r="I1231" s="93" t="s">
        <v>23890</v>
      </c>
      <c r="J1231" s="93" t="s">
        <v>20858</v>
      </c>
      <c r="K1231" s="93" t="s">
        <v>20407</v>
      </c>
      <c r="L1231" s="14">
        <f>AND(vyberHrace&lt;&gt;"",ISNUMBER(SEARCH(vyberHrace,$B1231)))</f>
      </c>
      <c r="M1231" s="14">
        <f>AND($I1231=MID(kododd,1,2),$J1231=MID(kododd,3,3))</f>
      </c>
    </row>
    <row r="1232">
      <c r="A1232" s="95">
        <v>3382</v>
      </c>
      <c r="B1232" s="93" t="s">
        <v>21188</v>
      </c>
      <c r="C1232" s="93" t="s">
        <v>1418</v>
      </c>
      <c r="D1232" s="95">
        <v>2170</v>
      </c>
      <c r="E1232" s="95">
        <v>2159</v>
      </c>
      <c r="F1232" s="95">
        <v>314943</v>
      </c>
      <c r="G1232" s="95">
        <v>250</v>
      </c>
      <c r="H1232" s="93" t="s">
        <v>8976</v>
      </c>
      <c r="I1232" s="93" t="s">
        <v>23890</v>
      </c>
      <c r="J1232" s="93" t="s">
        <v>20932</v>
      </c>
      <c r="K1232" s="93" t="s">
        <v>9421</v>
      </c>
      <c r="L1232" s="14">
        <f>AND(vyberHrace&lt;&gt;"",ISNUMBER(SEARCH(vyberHrace,$B1232)))</f>
      </c>
      <c r="M1232" s="14">
        <f>AND($I1232=MID(kododd,1,2),$J1232=MID(kododd,3,3))</f>
      </c>
    </row>
    <row r="1233">
      <c r="A1233" s="95">
        <v>38527</v>
      </c>
      <c r="B1233" s="93" t="s">
        <v>11590</v>
      </c>
      <c r="C1233" s="93" t="s">
        <v>1440</v>
      </c>
      <c r="D1233" s="95">
        <v>1707</v>
      </c>
      <c r="E1233" s="95">
        <v>1864</v>
      </c>
      <c r="F1233" s="95">
        <v>378305</v>
      </c>
      <c r="G1233" s="95">
        <v>0</v>
      </c>
      <c r="H1233" s="93" t="s">
        <v>8976</v>
      </c>
      <c r="I1233" s="93" t="s">
        <v>23890</v>
      </c>
      <c r="J1233" s="93" t="s">
        <v>20932</v>
      </c>
      <c r="K1233" s="93" t="s">
        <v>9421</v>
      </c>
      <c r="L1233" s="14">
        <f>AND(vyberHrace&lt;&gt;"",ISNUMBER(SEARCH(vyberHrace,$B1233)))</f>
      </c>
      <c r="M1233" s="14">
        <f>AND($I1233=MID(kododd,1,2),$J1233=MID(kododd,3,3))</f>
      </c>
    </row>
    <row r="1234">
      <c r="A1234" s="95">
        <v>40733</v>
      </c>
      <c r="B1234" s="93" t="s">
        <v>14969</v>
      </c>
      <c r="C1234" s="93" t="s">
        <v>1399</v>
      </c>
      <c r="D1234" s="95">
        <v>1848</v>
      </c>
      <c r="E1234" s="95">
        <v>1916</v>
      </c>
      <c r="F1234" s="95">
        <v>392855</v>
      </c>
      <c r="G1234" s="95">
        <v>250</v>
      </c>
      <c r="H1234" s="93" t="s">
        <v>8976</v>
      </c>
      <c r="I1234" s="93" t="s">
        <v>23890</v>
      </c>
      <c r="J1234" s="93" t="s">
        <v>20897</v>
      </c>
      <c r="K1234" s="93" t="s">
        <v>9426</v>
      </c>
      <c r="L1234" s="14">
        <f>AND(vyberHrace&lt;&gt;"",ISNUMBER(SEARCH(vyberHrace,$B1234)))</f>
      </c>
      <c r="M1234" s="14">
        <f>AND($I1234=MID(kododd,1,2),$J1234=MID(kododd,3,3))</f>
      </c>
    </row>
    <row r="1235">
      <c r="A1235" s="95">
        <v>45627</v>
      </c>
      <c r="B1235" s="93" t="s">
        <v>21098</v>
      </c>
      <c r="C1235" s="93" t="s">
        <v>1444</v>
      </c>
      <c r="D1235" s="95">
        <v>1124</v>
      </c>
      <c r="F1235" s="95">
        <v>23706589</v>
      </c>
      <c r="G1235" s="95">
        <v>0</v>
      </c>
      <c r="H1235" s="93" t="s">
        <v>8976</v>
      </c>
      <c r="I1235" s="93" t="s">
        <v>23890</v>
      </c>
      <c r="J1235" s="93" t="s">
        <v>20870</v>
      </c>
      <c r="K1235" s="93" t="s">
        <v>19858</v>
      </c>
      <c r="L1235" s="14">
        <f>AND(vyberHrace&lt;&gt;"",ISNUMBER(SEARCH(vyberHrace,$B1235)))</f>
      </c>
      <c r="M1235" s="14">
        <f>AND($I1235=MID(kododd,1,2),$J1235=MID(kododd,3,3))</f>
      </c>
    </row>
    <row r="1236">
      <c r="A1236" s="95">
        <v>4657</v>
      </c>
      <c r="B1236" s="93" t="s">
        <v>20472</v>
      </c>
      <c r="C1236" s="93" t="s">
        <v>1472</v>
      </c>
      <c r="D1236" s="95">
        <v>1838</v>
      </c>
      <c r="E1236" s="95">
        <v>1890</v>
      </c>
      <c r="F1236" s="95">
        <v>384542</v>
      </c>
      <c r="G1236" s="95">
        <v>0</v>
      </c>
      <c r="H1236" s="93" t="s">
        <v>8976</v>
      </c>
      <c r="I1236" s="93" t="s">
        <v>23890</v>
      </c>
      <c r="J1236" s="93" t="s">
        <v>20870</v>
      </c>
      <c r="K1236" s="93" t="s">
        <v>19858</v>
      </c>
      <c r="L1236" s="14">
        <f>AND(vyberHrace&lt;&gt;"",ISNUMBER(SEARCH(vyberHrace,$B1236)))</f>
      </c>
      <c r="M1236" s="14">
        <f>AND($I1236=MID(kododd,1,2),$J1236=MID(kododd,3,3))</f>
      </c>
    </row>
    <row r="1237">
      <c r="A1237" s="95">
        <v>51762</v>
      </c>
      <c r="B1237" s="93" t="s">
        <v>14972</v>
      </c>
      <c r="C1237" s="93" t="s">
        <v>1428</v>
      </c>
      <c r="G1237" s="95">
        <v>0</v>
      </c>
      <c r="H1237" s="93" t="s">
        <v>8976</v>
      </c>
      <c r="I1237" s="93" t="s">
        <v>23890</v>
      </c>
      <c r="J1237" s="93" t="s">
        <v>20860</v>
      </c>
      <c r="K1237" s="93" t="s">
        <v>12768</v>
      </c>
      <c r="L1237" s="14">
        <f>AND(vyberHrace&lt;&gt;"",ISNUMBER(SEARCH(vyberHrace,$B1237)))</f>
      </c>
      <c r="M1237" s="14">
        <f>AND($I1237=MID(kododd,1,2),$J1237=MID(kododd,3,3))</f>
      </c>
    </row>
    <row r="1238">
      <c r="A1238" s="95">
        <v>47148</v>
      </c>
      <c r="B1238" s="93" t="s">
        <v>16358</v>
      </c>
      <c r="C1238" s="93" t="s">
        <v>1427</v>
      </c>
      <c r="G1238" s="95">
        <v>0</v>
      </c>
      <c r="H1238" s="93" t="s">
        <v>8976</v>
      </c>
      <c r="I1238" s="93" t="s">
        <v>23890</v>
      </c>
      <c r="J1238" s="93" t="s">
        <v>20931</v>
      </c>
      <c r="K1238" s="93" t="s">
        <v>19878</v>
      </c>
      <c r="L1238" s="14">
        <f>AND(vyberHrace&lt;&gt;"",ISNUMBER(SEARCH(vyberHrace,$B1238)))</f>
      </c>
      <c r="M1238" s="14">
        <f>AND($I1238=MID(kododd,1,2),$J1238=MID(kododd,3,3))</f>
      </c>
    </row>
    <row r="1239">
      <c r="A1239" s="95">
        <v>5322</v>
      </c>
      <c r="B1239" s="93" t="s">
        <v>10437</v>
      </c>
      <c r="C1239" s="93" t="s">
        <v>1418</v>
      </c>
      <c r="D1239" s="95">
        <v>1723</v>
      </c>
      <c r="E1239" s="95">
        <v>1809</v>
      </c>
      <c r="F1239" s="95">
        <v>320595</v>
      </c>
      <c r="G1239" s="95">
        <v>250</v>
      </c>
      <c r="H1239" s="93" t="s">
        <v>8976</v>
      </c>
      <c r="I1239" s="93" t="s">
        <v>23890</v>
      </c>
      <c r="J1239" s="93" t="s">
        <v>20858</v>
      </c>
      <c r="K1239" s="93" t="s">
        <v>20407</v>
      </c>
      <c r="L1239" s="14">
        <f>AND(vyberHrace&lt;&gt;"",ISNUMBER(SEARCH(vyberHrace,$B1239)))</f>
      </c>
      <c r="M1239" s="14">
        <f>AND($I1239=MID(kododd,1,2),$J1239=MID(kododd,3,3))</f>
      </c>
    </row>
    <row r="1240">
      <c r="A1240" s="95">
        <v>52929</v>
      </c>
      <c r="B1240" s="93" t="s">
        <v>1800</v>
      </c>
      <c r="C1240" s="93" t="s">
        <v>1450</v>
      </c>
      <c r="F1240" s="95">
        <v>23752610</v>
      </c>
      <c r="G1240" s="95">
        <v>0</v>
      </c>
      <c r="H1240" s="93" t="s">
        <v>8976</v>
      </c>
      <c r="I1240" s="93" t="s">
        <v>23890</v>
      </c>
      <c r="J1240" s="93" t="s">
        <v>20858</v>
      </c>
      <c r="K1240" s="93" t="s">
        <v>20407</v>
      </c>
      <c r="L1240" s="14">
        <f>AND(vyberHrace&lt;&gt;"",ISNUMBER(SEARCH(vyberHrace,$B1240)))</f>
      </c>
      <c r="M1240" s="14">
        <f>AND($I1240=MID(kododd,1,2),$J1240=MID(kododd,3,3))</f>
      </c>
    </row>
    <row r="1241">
      <c r="A1241" s="95">
        <v>700</v>
      </c>
      <c r="B1241" s="93" t="s">
        <v>19687</v>
      </c>
      <c r="C1241" s="93" t="s">
        <v>1427</v>
      </c>
      <c r="D1241" s="95">
        <v>2069</v>
      </c>
      <c r="E1241" s="95">
        <v>2092</v>
      </c>
      <c r="F1241" s="95">
        <v>307335</v>
      </c>
      <c r="G1241" s="95">
        <v>0</v>
      </c>
      <c r="H1241" s="93" t="s">
        <v>8976</v>
      </c>
      <c r="I1241" s="93" t="s">
        <v>23890</v>
      </c>
      <c r="J1241" s="93" t="s">
        <v>20913</v>
      </c>
      <c r="K1241" s="93" t="s">
        <v>15044</v>
      </c>
      <c r="L1241" s="14">
        <f>AND(vyberHrace&lt;&gt;"",ISNUMBER(SEARCH(vyberHrace,$B1241)))</f>
      </c>
      <c r="M1241" s="14">
        <f>AND($I1241=MID(kododd,1,2),$J1241=MID(kododd,3,3))</f>
      </c>
    </row>
    <row r="1242">
      <c r="A1242" s="95">
        <v>2394</v>
      </c>
      <c r="B1242" s="93" t="s">
        <v>14031</v>
      </c>
      <c r="C1242" s="93" t="s">
        <v>1449</v>
      </c>
      <c r="D1242" s="95">
        <v>1830</v>
      </c>
      <c r="E1242" s="95">
        <v>1852</v>
      </c>
      <c r="F1242" s="95">
        <v>353647</v>
      </c>
      <c r="G1242" s="95">
        <v>250</v>
      </c>
      <c r="H1242" s="93" t="s">
        <v>8976</v>
      </c>
      <c r="I1242" s="93" t="s">
        <v>23890</v>
      </c>
      <c r="J1242" s="93" t="s">
        <v>20870</v>
      </c>
      <c r="K1242" s="93" t="s">
        <v>19858</v>
      </c>
      <c r="L1242" s="14">
        <f>AND(vyberHrace&lt;&gt;"",ISNUMBER(SEARCH(vyberHrace,$B1242)))</f>
      </c>
      <c r="M1242" s="14">
        <f>AND($I1242=MID(kododd,1,2),$J1242=MID(kododd,3,3))</f>
      </c>
    </row>
    <row r="1243">
      <c r="A1243" s="95">
        <v>36413</v>
      </c>
      <c r="B1243" s="93" t="s">
        <v>16276</v>
      </c>
      <c r="C1243" s="93" t="s">
        <v>1409</v>
      </c>
      <c r="D1243" s="95">
        <v>1793</v>
      </c>
      <c r="E1243" s="95">
        <v>1888</v>
      </c>
      <c r="F1243" s="95">
        <v>364029</v>
      </c>
      <c r="G1243" s="95">
        <v>0</v>
      </c>
      <c r="H1243" s="93" t="s">
        <v>8976</v>
      </c>
      <c r="I1243" s="93" t="s">
        <v>23890</v>
      </c>
      <c r="J1243" s="93" t="s">
        <v>20843</v>
      </c>
      <c r="K1243" s="93" t="s">
        <v>19862</v>
      </c>
      <c r="L1243" s="14">
        <f>AND(vyberHrace&lt;&gt;"",ISNUMBER(SEARCH(vyberHrace,$B1243)))</f>
      </c>
      <c r="M1243" s="14">
        <f>AND($I1243=MID(kododd,1,2),$J1243=MID(kododd,3,3))</f>
      </c>
    </row>
    <row r="1244">
      <c r="A1244" s="95">
        <v>10400</v>
      </c>
      <c r="B1244" s="93" t="s">
        <v>13813</v>
      </c>
      <c r="C1244" s="93" t="s">
        <v>1417</v>
      </c>
      <c r="D1244" s="95">
        <v>1848</v>
      </c>
      <c r="E1244" s="95">
        <v>1905</v>
      </c>
      <c r="F1244" s="95">
        <v>337161</v>
      </c>
      <c r="G1244" s="95">
        <v>0</v>
      </c>
      <c r="H1244" s="93" t="s">
        <v>8976</v>
      </c>
      <c r="I1244" s="93" t="s">
        <v>23890</v>
      </c>
      <c r="J1244" s="93" t="s">
        <v>20932</v>
      </c>
      <c r="K1244" s="93" t="s">
        <v>9421</v>
      </c>
      <c r="L1244" s="14">
        <f>AND(vyberHrace&lt;&gt;"",ISNUMBER(SEARCH(vyberHrace,$B1244)))</f>
      </c>
      <c r="M1244" s="14">
        <f>AND($I1244=MID(kododd,1,2),$J1244=MID(kododd,3,3))</f>
      </c>
    </row>
    <row r="1245">
      <c r="A1245" s="95">
        <v>62106</v>
      </c>
      <c r="B1245" s="93" t="s">
        <v>28302</v>
      </c>
      <c r="C1245" s="93" t="s">
        <v>1450</v>
      </c>
      <c r="F1245" s="95">
        <v>23799382</v>
      </c>
      <c r="G1245" s="95">
        <v>250</v>
      </c>
      <c r="H1245" s="93" t="s">
        <v>8976</v>
      </c>
      <c r="I1245" s="93" t="s">
        <v>23890</v>
      </c>
      <c r="J1245" s="93" t="s">
        <v>21009</v>
      </c>
      <c r="K1245" s="93" t="s">
        <v>15049</v>
      </c>
      <c r="L1245" s="14">
        <f>AND(vyberHrace&lt;&gt;"",ISNUMBER(SEARCH(vyberHrace,$B1245)))</f>
      </c>
      <c r="M1245" s="14">
        <f>AND($I1245=MID(kododd,1,2),$J1245=MID(kododd,3,3))</f>
      </c>
    </row>
    <row r="1246">
      <c r="A1246" s="95">
        <v>62340</v>
      </c>
      <c r="B1246" s="93" t="s">
        <v>28515</v>
      </c>
      <c r="C1246" s="93" t="s">
        <v>1420</v>
      </c>
      <c r="F1246" s="95">
        <v>23799935</v>
      </c>
      <c r="G1246" s="95">
        <v>250</v>
      </c>
      <c r="H1246" s="93" t="s">
        <v>8976</v>
      </c>
      <c r="I1246" s="93" t="s">
        <v>23890</v>
      </c>
      <c r="J1246" s="93" t="s">
        <v>21036</v>
      </c>
      <c r="K1246" s="93" t="s">
        <v>27907</v>
      </c>
      <c r="L1246" s="14">
        <f>AND(vyberHrace&lt;&gt;"",ISNUMBER(SEARCH(vyberHrace,$B1246)))</f>
      </c>
      <c r="M1246" s="14">
        <f>AND($I1246=MID(kododd,1,2),$J1246=MID(kododd,3,3))</f>
      </c>
    </row>
    <row r="1247">
      <c r="A1247" s="95">
        <v>31073</v>
      </c>
      <c r="B1247" s="93" t="s">
        <v>14194</v>
      </c>
      <c r="C1247" s="93" t="s">
        <v>1418</v>
      </c>
      <c r="D1247" s="95">
        <v>1558</v>
      </c>
      <c r="E1247" s="95">
        <v>1749</v>
      </c>
      <c r="F1247" s="95">
        <v>349720</v>
      </c>
      <c r="G1247" s="95">
        <v>250</v>
      </c>
      <c r="H1247" s="93" t="s">
        <v>8976</v>
      </c>
      <c r="I1247" s="93" t="s">
        <v>23890</v>
      </c>
      <c r="J1247" s="93" t="s">
        <v>20932</v>
      </c>
      <c r="K1247" s="93" t="s">
        <v>9421</v>
      </c>
      <c r="L1247" s="14">
        <f>AND(vyberHrace&lt;&gt;"",ISNUMBER(SEARCH(vyberHrace,$B1247)))</f>
      </c>
      <c r="M1247" s="14">
        <f>AND($I1247=MID(kododd,1,2),$J1247=MID(kododd,3,3))</f>
      </c>
    </row>
    <row r="1248">
      <c r="A1248" s="95">
        <v>63053</v>
      </c>
      <c r="B1248" s="93" t="s">
        <v>28650</v>
      </c>
      <c r="C1248" s="93" t="s">
        <v>1406</v>
      </c>
      <c r="G1248" s="95">
        <v>250</v>
      </c>
      <c r="H1248" s="93" t="s">
        <v>8976</v>
      </c>
      <c r="I1248" s="93" t="s">
        <v>23890</v>
      </c>
      <c r="J1248" s="93" t="s">
        <v>20887</v>
      </c>
      <c r="K1248" s="93" t="s">
        <v>9423</v>
      </c>
      <c r="L1248" s="14">
        <f>AND(vyberHrace&lt;&gt;"",ISNUMBER(SEARCH(vyberHrace,$B1248)))</f>
      </c>
      <c r="M1248" s="14">
        <f>AND($I1248=MID(kododd,1,2),$J1248=MID(kododd,3,3))</f>
      </c>
    </row>
    <row r="1249">
      <c r="A1249" s="95">
        <v>37921</v>
      </c>
      <c r="B1249" s="93" t="s">
        <v>12914</v>
      </c>
      <c r="C1249" s="93" t="s">
        <v>1455</v>
      </c>
      <c r="D1249" s="95">
        <v>1250</v>
      </c>
      <c r="G1249" s="95">
        <v>0</v>
      </c>
      <c r="H1249" s="93" t="s">
        <v>8976</v>
      </c>
      <c r="I1249" s="93" t="s">
        <v>23890</v>
      </c>
      <c r="J1249" s="93" t="s">
        <v>20931</v>
      </c>
      <c r="K1249" s="93" t="s">
        <v>19878</v>
      </c>
      <c r="L1249" s="14">
        <f>AND(vyberHrace&lt;&gt;"",ISNUMBER(SEARCH(vyberHrace,$B1249)))</f>
      </c>
      <c r="M1249" s="14">
        <f>AND($I1249=MID(kododd,1,2),$J1249=MID(kododd,3,3))</f>
      </c>
    </row>
    <row r="1250">
      <c r="A1250" s="95">
        <v>55968</v>
      </c>
      <c r="B1250" s="93" t="s">
        <v>21393</v>
      </c>
      <c r="C1250" s="93" t="s">
        <v>1412</v>
      </c>
      <c r="D1250" s="95">
        <v>1354</v>
      </c>
      <c r="E1250" s="95">
        <v>1561</v>
      </c>
      <c r="F1250" s="95">
        <v>23763388</v>
      </c>
      <c r="G1250" s="95">
        <v>250</v>
      </c>
      <c r="H1250" s="93" t="s">
        <v>8976</v>
      </c>
      <c r="I1250" s="93" t="s">
        <v>23890</v>
      </c>
      <c r="J1250" s="93" t="s">
        <v>20843</v>
      </c>
      <c r="K1250" s="93" t="s">
        <v>19862</v>
      </c>
      <c r="L1250" s="14">
        <f>AND(vyberHrace&lt;&gt;"",ISNUMBER(SEARCH(vyberHrace,$B1250)))</f>
      </c>
      <c r="M1250" s="14">
        <f>AND($I1250=MID(kododd,1,2),$J1250=MID(kododd,3,3))</f>
      </c>
    </row>
    <row r="1251">
      <c r="A1251" s="95">
        <v>50860</v>
      </c>
      <c r="B1251" s="93" t="s">
        <v>2099</v>
      </c>
      <c r="C1251" s="93" t="s">
        <v>1402</v>
      </c>
      <c r="D1251" s="95">
        <v>1324</v>
      </c>
      <c r="E1251" s="95">
        <v>1639</v>
      </c>
      <c r="F1251" s="95">
        <v>23732750</v>
      </c>
      <c r="G1251" s="95">
        <v>250</v>
      </c>
      <c r="H1251" s="93" t="s">
        <v>8976</v>
      </c>
      <c r="I1251" s="93" t="s">
        <v>23890</v>
      </c>
      <c r="J1251" s="93" t="s">
        <v>20931</v>
      </c>
      <c r="K1251" s="93" t="s">
        <v>19878</v>
      </c>
      <c r="L1251" s="14">
        <f>AND(vyberHrace&lt;&gt;"",ISNUMBER(SEARCH(vyberHrace,$B1251)))</f>
      </c>
      <c r="M1251" s="14">
        <f>AND($I1251=MID(kododd,1,2),$J1251=MID(kododd,3,3))</f>
      </c>
    </row>
    <row r="1252">
      <c r="A1252" s="95">
        <v>54425</v>
      </c>
      <c r="B1252" s="93" t="s">
        <v>2504</v>
      </c>
      <c r="C1252" s="93" t="s">
        <v>1424</v>
      </c>
      <c r="G1252" s="95">
        <v>0</v>
      </c>
      <c r="H1252" s="93" t="s">
        <v>8976</v>
      </c>
      <c r="I1252" s="93" t="s">
        <v>23890</v>
      </c>
      <c r="J1252" s="93" t="s">
        <v>20858</v>
      </c>
      <c r="K1252" s="93" t="s">
        <v>20407</v>
      </c>
      <c r="L1252" s="14">
        <f>AND(vyberHrace&lt;&gt;"",ISNUMBER(SEARCH(vyberHrace,$B1252)))</f>
      </c>
      <c r="M1252" s="14">
        <f>AND($I1252=MID(kododd,1,2),$J1252=MID(kododd,3,3))</f>
      </c>
    </row>
    <row r="1253">
      <c r="A1253" s="95">
        <v>60107</v>
      </c>
      <c r="B1253" s="93" t="s">
        <v>28101</v>
      </c>
      <c r="C1253" s="93" t="s">
        <v>1464</v>
      </c>
      <c r="G1253" s="95">
        <v>0</v>
      </c>
      <c r="H1253" s="93" t="s">
        <v>8976</v>
      </c>
      <c r="I1253" s="93" t="s">
        <v>23890</v>
      </c>
      <c r="J1253" s="93" t="s">
        <v>20886</v>
      </c>
      <c r="K1253" s="93" t="s">
        <v>25293</v>
      </c>
      <c r="L1253" s="14">
        <f>AND(vyberHrace&lt;&gt;"",ISNUMBER(SEARCH(vyberHrace,$B1253)))</f>
      </c>
      <c r="M1253" s="14">
        <f>AND($I1253=MID(kododd,1,2),$J1253=MID(kododd,3,3))</f>
      </c>
    </row>
    <row r="1254">
      <c r="A1254" s="95">
        <v>36532</v>
      </c>
      <c r="B1254" s="93" t="s">
        <v>17764</v>
      </c>
      <c r="C1254" s="93" t="s">
        <v>1404</v>
      </c>
      <c r="D1254" s="95">
        <v>1749</v>
      </c>
      <c r="E1254" s="95">
        <v>1816</v>
      </c>
      <c r="F1254" s="95">
        <v>351318</v>
      </c>
      <c r="G1254" s="95">
        <v>0</v>
      </c>
      <c r="H1254" s="93" t="s">
        <v>8976</v>
      </c>
      <c r="I1254" s="93" t="s">
        <v>23890</v>
      </c>
      <c r="J1254" s="93" t="s">
        <v>3580</v>
      </c>
      <c r="K1254" s="93" t="s">
        <v>6721</v>
      </c>
      <c r="L1254" s="14">
        <f>AND(vyberHrace&lt;&gt;"",ISNUMBER(SEARCH(vyberHrace,$B1254)))</f>
      </c>
      <c r="M1254" s="14">
        <f>AND($I1254=MID(kododd,1,2),$J1254=MID(kododd,3,3))</f>
      </c>
    </row>
    <row r="1255">
      <c r="A1255" s="95">
        <v>62525</v>
      </c>
      <c r="B1255" s="93" t="s">
        <v>28651</v>
      </c>
      <c r="C1255" s="93" t="s">
        <v>1486</v>
      </c>
      <c r="D1255" s="95">
        <v>1058</v>
      </c>
      <c r="F1255" s="95">
        <v>571002138</v>
      </c>
      <c r="G1255" s="95">
        <v>250</v>
      </c>
      <c r="H1255" s="93" t="s">
        <v>8976</v>
      </c>
      <c r="I1255" s="93" t="s">
        <v>23890</v>
      </c>
      <c r="J1255" s="93" t="s">
        <v>21011</v>
      </c>
      <c r="K1255" s="93" t="s">
        <v>1494</v>
      </c>
      <c r="L1255" s="14">
        <f>AND(vyberHrace&lt;&gt;"",ISNUMBER(SEARCH(vyberHrace,$B1255)))</f>
      </c>
      <c r="M1255" s="14">
        <f>AND($I1255=MID(kododd,1,2),$J1255=MID(kododd,3,3))</f>
      </c>
    </row>
    <row r="1256">
      <c r="A1256" s="95">
        <v>324</v>
      </c>
      <c r="B1256" s="93" t="s">
        <v>23904</v>
      </c>
      <c r="C1256" s="93" t="s">
        <v>1441</v>
      </c>
      <c r="D1256" s="95">
        <v>2056</v>
      </c>
      <c r="E1256" s="95">
        <v>2073</v>
      </c>
      <c r="F1256" s="95">
        <v>23787074</v>
      </c>
      <c r="G1256" s="95">
        <v>250</v>
      </c>
      <c r="H1256" s="93" t="s">
        <v>8976</v>
      </c>
      <c r="I1256" s="93" t="s">
        <v>23890</v>
      </c>
      <c r="J1256" s="93" t="s">
        <v>20932</v>
      </c>
      <c r="K1256" s="93" t="s">
        <v>9421</v>
      </c>
      <c r="L1256" s="14">
        <f>AND(vyberHrace&lt;&gt;"",ISNUMBER(SEARCH(vyberHrace,$B1256)))</f>
      </c>
      <c r="M1256" s="14">
        <f>AND($I1256=MID(kododd,1,2),$J1256=MID(kododd,3,3))</f>
      </c>
    </row>
    <row r="1257">
      <c r="A1257" s="95">
        <v>15221</v>
      </c>
      <c r="B1257" s="93" t="s">
        <v>11699</v>
      </c>
      <c r="C1257" s="93" t="s">
        <v>1423</v>
      </c>
      <c r="D1257" s="95">
        <v>1478</v>
      </c>
      <c r="E1257" s="95">
        <v>1682</v>
      </c>
      <c r="F1257" s="95">
        <v>376655</v>
      </c>
      <c r="G1257" s="95">
        <v>0</v>
      </c>
      <c r="H1257" s="93" t="s">
        <v>8976</v>
      </c>
      <c r="I1257" s="93" t="s">
        <v>23890</v>
      </c>
      <c r="J1257" s="93" t="s">
        <v>20932</v>
      </c>
      <c r="K1257" s="93" t="s">
        <v>9421</v>
      </c>
      <c r="L1257" s="14">
        <f>AND(vyberHrace&lt;&gt;"",ISNUMBER(SEARCH(vyberHrace,$B1257)))</f>
      </c>
      <c r="M1257" s="14">
        <f>AND($I1257=MID(kododd,1,2),$J1257=MID(kododd,3,3))</f>
      </c>
    </row>
    <row r="1258">
      <c r="A1258" s="95">
        <v>43463</v>
      </c>
      <c r="B1258" s="93" t="s">
        <v>20478</v>
      </c>
      <c r="C1258" s="93" t="s">
        <v>1438</v>
      </c>
      <c r="D1258" s="95">
        <v>1095</v>
      </c>
      <c r="F1258" s="95">
        <v>393061</v>
      </c>
      <c r="G1258" s="95">
        <v>0</v>
      </c>
      <c r="H1258" s="93" t="s">
        <v>8976</v>
      </c>
      <c r="I1258" s="93" t="s">
        <v>23890</v>
      </c>
      <c r="J1258" s="93" t="s">
        <v>20918</v>
      </c>
      <c r="K1258" s="93" t="s">
        <v>19880</v>
      </c>
      <c r="L1258" s="14">
        <f>AND(vyberHrace&lt;&gt;"",ISNUMBER(SEARCH(vyberHrace,$B1258)))</f>
      </c>
      <c r="M1258" s="14">
        <f>AND($I1258=MID(kododd,1,2),$J1258=MID(kododd,3,3))</f>
      </c>
    </row>
    <row r="1259">
      <c r="A1259" s="95">
        <v>51747</v>
      </c>
      <c r="B1259" s="93" t="s">
        <v>12139</v>
      </c>
      <c r="C1259" s="93" t="s">
        <v>1422</v>
      </c>
      <c r="F1259" s="95">
        <v>23771135</v>
      </c>
      <c r="G1259" s="95">
        <v>0</v>
      </c>
      <c r="H1259" s="93" t="s">
        <v>8976</v>
      </c>
      <c r="I1259" s="93" t="s">
        <v>23890</v>
      </c>
      <c r="J1259" s="93" t="s">
        <v>20870</v>
      </c>
      <c r="K1259" s="93" t="s">
        <v>19858</v>
      </c>
      <c r="L1259" s="14">
        <f>AND(vyberHrace&lt;&gt;"",ISNUMBER(SEARCH(vyberHrace,$B1259)))</f>
      </c>
      <c r="M1259" s="14">
        <f>AND($I1259=MID(kododd,1,2),$J1259=MID(kododd,3,3))</f>
      </c>
    </row>
    <row r="1260">
      <c r="A1260" s="95">
        <v>36629</v>
      </c>
      <c r="B1260" s="93" t="s">
        <v>17772</v>
      </c>
      <c r="C1260" s="93" t="s">
        <v>1462</v>
      </c>
      <c r="D1260" s="95">
        <v>1461</v>
      </c>
      <c r="E1260" s="95">
        <v>1624</v>
      </c>
      <c r="F1260" s="95">
        <v>343676</v>
      </c>
      <c r="G1260" s="95">
        <v>0</v>
      </c>
      <c r="H1260" s="93" t="s">
        <v>8976</v>
      </c>
      <c r="I1260" s="93" t="s">
        <v>23890</v>
      </c>
      <c r="J1260" s="93" t="s">
        <v>20932</v>
      </c>
      <c r="K1260" s="93" t="s">
        <v>9421</v>
      </c>
      <c r="L1260" s="14">
        <f>AND(vyberHrace&lt;&gt;"",ISNUMBER(SEARCH(vyberHrace,$B1260)))</f>
      </c>
      <c r="M1260" s="14">
        <f>AND($I1260=MID(kododd,1,2),$J1260=MID(kododd,3,3))</f>
      </c>
    </row>
    <row r="1261">
      <c r="A1261" s="95">
        <v>50052</v>
      </c>
      <c r="B1261" s="93" t="s">
        <v>12743</v>
      </c>
      <c r="C1261" s="93" t="s">
        <v>1443</v>
      </c>
      <c r="D1261" s="95">
        <v>1458</v>
      </c>
      <c r="F1261" s="95">
        <v>23733284</v>
      </c>
      <c r="G1261" s="95">
        <v>0</v>
      </c>
      <c r="H1261" s="93" t="s">
        <v>8976</v>
      </c>
      <c r="I1261" s="93" t="s">
        <v>23890</v>
      </c>
      <c r="J1261" s="93" t="s">
        <v>20897</v>
      </c>
      <c r="K1261" s="93" t="s">
        <v>9426</v>
      </c>
      <c r="L1261" s="14">
        <f>AND(vyberHrace&lt;&gt;"",ISNUMBER(SEARCH(vyberHrace,$B1261)))</f>
      </c>
      <c r="M1261" s="14">
        <f>AND($I1261=MID(kododd,1,2),$J1261=MID(kododd,3,3))</f>
      </c>
    </row>
    <row r="1262">
      <c r="A1262" s="95">
        <v>38080</v>
      </c>
      <c r="B1262" s="93" t="s">
        <v>11551</v>
      </c>
      <c r="C1262" s="93" t="s">
        <v>1399</v>
      </c>
      <c r="D1262" s="95">
        <v>1244</v>
      </c>
      <c r="F1262" s="95">
        <v>374024</v>
      </c>
      <c r="G1262" s="95">
        <v>0</v>
      </c>
      <c r="H1262" s="93" t="s">
        <v>8976</v>
      </c>
      <c r="I1262" s="93" t="s">
        <v>23890</v>
      </c>
      <c r="J1262" s="93" t="s">
        <v>20931</v>
      </c>
      <c r="K1262" s="93" t="s">
        <v>19878</v>
      </c>
      <c r="L1262" s="14">
        <f>AND(vyberHrace&lt;&gt;"",ISNUMBER(SEARCH(vyberHrace,$B1262)))</f>
      </c>
      <c r="M1262" s="14">
        <f>AND($I1262=MID(kododd,1,2),$J1262=MID(kododd,3,3))</f>
      </c>
    </row>
    <row r="1263">
      <c r="A1263" s="95">
        <v>8632</v>
      </c>
      <c r="B1263" s="93" t="s">
        <v>18966</v>
      </c>
      <c r="C1263" s="93" t="s">
        <v>1404</v>
      </c>
      <c r="D1263" s="95">
        <v>1857</v>
      </c>
      <c r="E1263" s="95">
        <v>1915</v>
      </c>
      <c r="F1263" s="95">
        <v>320730</v>
      </c>
      <c r="G1263" s="95">
        <v>250</v>
      </c>
      <c r="H1263" s="93" t="s">
        <v>8976</v>
      </c>
      <c r="I1263" s="93" t="s">
        <v>23890</v>
      </c>
      <c r="J1263" s="93" t="s">
        <v>20932</v>
      </c>
      <c r="K1263" s="93" t="s">
        <v>9421</v>
      </c>
      <c r="L1263" s="14">
        <f>AND(vyberHrace&lt;&gt;"",ISNUMBER(SEARCH(vyberHrace,$B1263)))</f>
      </c>
      <c r="M1263" s="14">
        <f>AND($I1263=MID(kododd,1,2),$J1263=MID(kododd,3,3))</f>
      </c>
    </row>
    <row r="1264">
      <c r="A1264" s="95">
        <v>1178</v>
      </c>
      <c r="B1264" s="93" t="s">
        <v>13836</v>
      </c>
      <c r="C1264" s="93" t="s">
        <v>1467</v>
      </c>
      <c r="D1264" s="95">
        <v>1670</v>
      </c>
      <c r="F1264" s="95">
        <v>23708425</v>
      </c>
      <c r="G1264" s="95">
        <v>250</v>
      </c>
      <c r="H1264" s="93" t="s">
        <v>8976</v>
      </c>
      <c r="I1264" s="93" t="s">
        <v>23890</v>
      </c>
      <c r="J1264" s="93" t="s">
        <v>20913</v>
      </c>
      <c r="K1264" s="93" t="s">
        <v>15044</v>
      </c>
      <c r="L1264" s="14">
        <f>AND(vyberHrace&lt;&gt;"",ISNUMBER(SEARCH(vyberHrace,$B1264)))</f>
      </c>
      <c r="M1264" s="14">
        <f>AND($I1264=MID(kododd,1,2),$J1264=MID(kododd,3,3))</f>
      </c>
    </row>
    <row r="1265">
      <c r="A1265" s="95">
        <v>3166</v>
      </c>
      <c r="B1265" s="93" t="s">
        <v>21103</v>
      </c>
      <c r="C1265" s="93" t="s">
        <v>1405</v>
      </c>
      <c r="D1265" s="95">
        <v>1778</v>
      </c>
      <c r="E1265" s="95">
        <v>1847</v>
      </c>
      <c r="F1265" s="95">
        <v>386723</v>
      </c>
      <c r="G1265" s="95">
        <v>250</v>
      </c>
      <c r="H1265" s="93" t="s">
        <v>8976</v>
      </c>
      <c r="I1265" s="93" t="s">
        <v>23890</v>
      </c>
      <c r="J1265" s="93" t="s">
        <v>20897</v>
      </c>
      <c r="K1265" s="93" t="s">
        <v>9426</v>
      </c>
      <c r="L1265" s="14">
        <f>AND(vyberHrace&lt;&gt;"",ISNUMBER(SEARCH(vyberHrace,$B1265)))</f>
      </c>
      <c r="M1265" s="14">
        <f>AND($I1265=MID(kododd,1,2),$J1265=MID(kododd,3,3))</f>
      </c>
    </row>
    <row r="1266">
      <c r="A1266" s="95">
        <v>3543</v>
      </c>
      <c r="B1266" s="93" t="s">
        <v>21047</v>
      </c>
      <c r="C1266" s="93" t="s">
        <v>1425</v>
      </c>
      <c r="D1266" s="95">
        <v>1562</v>
      </c>
      <c r="G1266" s="95">
        <v>0</v>
      </c>
      <c r="H1266" s="93" t="s">
        <v>8976</v>
      </c>
      <c r="I1266" s="93" t="s">
        <v>23890</v>
      </c>
      <c r="J1266" s="93" t="s">
        <v>20931</v>
      </c>
      <c r="K1266" s="93" t="s">
        <v>19878</v>
      </c>
      <c r="L1266" s="14">
        <f>AND(vyberHrace&lt;&gt;"",ISNUMBER(SEARCH(vyberHrace,$B1266)))</f>
      </c>
      <c r="M1266" s="14">
        <f>AND($I1266=MID(kododd,1,2),$J1266=MID(kododd,3,3))</f>
      </c>
    </row>
    <row r="1267">
      <c r="A1267" s="95">
        <v>43456</v>
      </c>
      <c r="B1267" s="93" t="s">
        <v>20476</v>
      </c>
      <c r="C1267" s="93" t="s">
        <v>1409</v>
      </c>
      <c r="F1267" s="95">
        <v>23703776</v>
      </c>
      <c r="G1267" s="95">
        <v>0</v>
      </c>
      <c r="H1267" s="93" t="s">
        <v>8976</v>
      </c>
      <c r="I1267" s="93" t="s">
        <v>23890</v>
      </c>
      <c r="J1267" s="93" t="s">
        <v>20931</v>
      </c>
      <c r="K1267" s="93" t="s">
        <v>19878</v>
      </c>
      <c r="L1267" s="14">
        <f>AND(vyberHrace&lt;&gt;"",ISNUMBER(SEARCH(vyberHrace,$B1267)))</f>
      </c>
      <c r="M1267" s="14">
        <f>AND($I1267=MID(kododd,1,2),$J1267=MID(kododd,3,3))</f>
      </c>
    </row>
    <row r="1268">
      <c r="A1268" s="95">
        <v>48980</v>
      </c>
      <c r="B1268" s="93" t="s">
        <v>16450</v>
      </c>
      <c r="C1268" s="93" t="s">
        <v>1444</v>
      </c>
      <c r="D1268" s="95">
        <v>1512</v>
      </c>
      <c r="E1268" s="95">
        <v>1670</v>
      </c>
      <c r="F1268" s="95">
        <v>23738952</v>
      </c>
      <c r="G1268" s="95">
        <v>250</v>
      </c>
      <c r="H1268" s="93" t="s">
        <v>8976</v>
      </c>
      <c r="I1268" s="93" t="s">
        <v>23890</v>
      </c>
      <c r="J1268" s="93" t="s">
        <v>20973</v>
      </c>
      <c r="K1268" s="93" t="s">
        <v>12775</v>
      </c>
      <c r="L1268" s="14">
        <f>AND(vyberHrace&lt;&gt;"",ISNUMBER(SEARCH(vyberHrace,$B1268)))</f>
      </c>
      <c r="M1268" s="14">
        <f>AND($I1268=MID(kododd,1,2),$J1268=MID(kododd,3,3))</f>
      </c>
    </row>
    <row r="1269">
      <c r="A1269" s="95">
        <v>55439</v>
      </c>
      <c r="B1269" s="93" t="s">
        <v>21447</v>
      </c>
      <c r="C1269" s="93" t="s">
        <v>1453</v>
      </c>
      <c r="D1269" s="95">
        <v>1499</v>
      </c>
      <c r="E1269" s="95">
        <v>1643</v>
      </c>
      <c r="F1269" s="95">
        <v>23759569</v>
      </c>
      <c r="G1269" s="95">
        <v>250</v>
      </c>
      <c r="H1269" s="93" t="s">
        <v>8976</v>
      </c>
      <c r="I1269" s="93" t="s">
        <v>23890</v>
      </c>
      <c r="J1269" s="93" t="s">
        <v>20913</v>
      </c>
      <c r="K1269" s="93" t="s">
        <v>15044</v>
      </c>
      <c r="L1269" s="14">
        <f>AND(vyberHrace&lt;&gt;"",ISNUMBER(SEARCH(vyberHrace,$B1269)))</f>
      </c>
      <c r="M1269" s="14">
        <f>AND($I1269=MID(kododd,1,2),$J1269=MID(kododd,3,3))</f>
      </c>
    </row>
    <row r="1270">
      <c r="A1270" s="95">
        <v>40768</v>
      </c>
      <c r="B1270" s="93" t="s">
        <v>11792</v>
      </c>
      <c r="C1270" s="93" t="s">
        <v>1429</v>
      </c>
      <c r="G1270" s="95">
        <v>0</v>
      </c>
      <c r="H1270" s="93" t="s">
        <v>8976</v>
      </c>
      <c r="I1270" s="93" t="s">
        <v>23890</v>
      </c>
      <c r="J1270" s="93" t="s">
        <v>20860</v>
      </c>
      <c r="K1270" s="93" t="s">
        <v>12768</v>
      </c>
      <c r="L1270" s="14">
        <f>AND(vyberHrace&lt;&gt;"",ISNUMBER(SEARCH(vyberHrace,$B1270)))</f>
      </c>
      <c r="M1270" s="14">
        <f>AND($I1270=MID(kododd,1,2),$J1270=MID(kododd,3,3))</f>
      </c>
    </row>
    <row r="1271">
      <c r="A1271" s="95">
        <v>63299</v>
      </c>
      <c r="B1271" s="93" t="s">
        <v>28652</v>
      </c>
      <c r="C1271" s="93" t="s">
        <v>1486</v>
      </c>
      <c r="G1271" s="95">
        <v>250</v>
      </c>
      <c r="H1271" s="93" t="s">
        <v>8976</v>
      </c>
      <c r="I1271" s="93" t="s">
        <v>23890</v>
      </c>
      <c r="J1271" s="93" t="s">
        <v>20860</v>
      </c>
      <c r="K1271" s="93" t="s">
        <v>12768</v>
      </c>
      <c r="L1271" s="14">
        <f>AND(vyberHrace&lt;&gt;"",ISNUMBER(SEARCH(vyberHrace,$B1271)))</f>
      </c>
      <c r="M1271" s="14">
        <f>AND($I1271=MID(kododd,1,2),$J1271=MID(kododd,3,3))</f>
      </c>
    </row>
    <row r="1272">
      <c r="A1272" s="95">
        <v>6492</v>
      </c>
      <c r="B1272" s="93" t="s">
        <v>11452</v>
      </c>
      <c r="C1272" s="93" t="s">
        <v>1459</v>
      </c>
      <c r="D1272" s="95">
        <v>1546</v>
      </c>
      <c r="G1272" s="95">
        <v>0</v>
      </c>
      <c r="H1272" s="93" t="s">
        <v>8976</v>
      </c>
      <c r="I1272" s="93" t="s">
        <v>23890</v>
      </c>
      <c r="J1272" s="93" t="s">
        <v>20931</v>
      </c>
      <c r="K1272" s="93" t="s">
        <v>19878</v>
      </c>
      <c r="L1272" s="14">
        <f>AND(vyberHrace&lt;&gt;"",ISNUMBER(SEARCH(vyberHrace,$B1272)))</f>
      </c>
      <c r="M1272" s="14">
        <f>AND($I1272=MID(kododd,1,2),$J1272=MID(kododd,3,3))</f>
      </c>
    </row>
    <row r="1273">
      <c r="A1273" s="95">
        <v>51547</v>
      </c>
      <c r="B1273" s="93" t="s">
        <v>1829</v>
      </c>
      <c r="C1273" s="93" t="s">
        <v>1416</v>
      </c>
      <c r="G1273" s="95">
        <v>0</v>
      </c>
      <c r="H1273" s="93" t="s">
        <v>8976</v>
      </c>
      <c r="I1273" s="93" t="s">
        <v>23890</v>
      </c>
      <c r="J1273" s="93" t="s">
        <v>20932</v>
      </c>
      <c r="K1273" s="93" t="s">
        <v>9421</v>
      </c>
      <c r="L1273" s="14">
        <f>AND(vyberHrace&lt;&gt;"",ISNUMBER(SEARCH(vyberHrace,$B1273)))</f>
      </c>
      <c r="M1273" s="14">
        <f>AND($I1273=MID(kododd,1,2),$J1273=MID(kododd,3,3))</f>
      </c>
    </row>
    <row r="1274">
      <c r="A1274" s="95">
        <v>438</v>
      </c>
      <c r="B1274" s="93" t="s">
        <v>19893</v>
      </c>
      <c r="C1274" s="93" t="s">
        <v>1449</v>
      </c>
      <c r="D1274" s="95">
        <v>2116</v>
      </c>
      <c r="E1274" s="95">
        <v>2107</v>
      </c>
      <c r="F1274" s="95">
        <v>353655</v>
      </c>
      <c r="G1274" s="95">
        <v>0</v>
      </c>
      <c r="H1274" s="93" t="s">
        <v>8976</v>
      </c>
      <c r="I1274" s="93" t="s">
        <v>23890</v>
      </c>
      <c r="J1274" s="93" t="s">
        <v>20957</v>
      </c>
      <c r="K1274" s="93" t="s">
        <v>13992</v>
      </c>
      <c r="L1274" s="14">
        <f>AND(vyberHrace&lt;&gt;"",ISNUMBER(SEARCH(vyberHrace,$B1274)))</f>
      </c>
      <c r="M1274" s="14">
        <f>AND($I1274=MID(kododd,1,2),$J1274=MID(kododd,3,3))</f>
      </c>
    </row>
    <row r="1275">
      <c r="A1275" s="95">
        <v>14736</v>
      </c>
      <c r="B1275" s="93" t="s">
        <v>11691</v>
      </c>
      <c r="C1275" s="93" t="s">
        <v>1464</v>
      </c>
      <c r="D1275" s="95">
        <v>2038</v>
      </c>
      <c r="E1275" s="95">
        <v>2028</v>
      </c>
      <c r="F1275" s="95">
        <v>321001</v>
      </c>
      <c r="G1275" s="95">
        <v>0</v>
      </c>
      <c r="H1275" s="93" t="s">
        <v>8976</v>
      </c>
      <c r="I1275" s="93" t="s">
        <v>23890</v>
      </c>
      <c r="J1275" s="93" t="s">
        <v>3580</v>
      </c>
      <c r="K1275" s="93" t="s">
        <v>6721</v>
      </c>
      <c r="L1275" s="14">
        <f>AND(vyberHrace&lt;&gt;"",ISNUMBER(SEARCH(vyberHrace,$B1275)))</f>
      </c>
      <c r="M1275" s="14">
        <f>AND($I1275=MID(kododd,1,2),$J1275=MID(kododd,3,3))</f>
      </c>
    </row>
    <row r="1276">
      <c r="A1276" s="95">
        <v>2789</v>
      </c>
      <c r="B1276" s="93" t="s">
        <v>21079</v>
      </c>
      <c r="C1276" s="93" t="s">
        <v>1473</v>
      </c>
      <c r="D1276" s="95">
        <v>1865</v>
      </c>
      <c r="G1276" s="95">
        <v>0</v>
      </c>
      <c r="H1276" s="93" t="s">
        <v>8976</v>
      </c>
      <c r="I1276" s="93" t="s">
        <v>23890</v>
      </c>
      <c r="J1276" s="93" t="s">
        <v>20870</v>
      </c>
      <c r="K1276" s="93" t="s">
        <v>19858</v>
      </c>
      <c r="L1276" s="14">
        <f>AND(vyberHrace&lt;&gt;"",ISNUMBER(SEARCH(vyberHrace,$B1276)))</f>
      </c>
      <c r="M1276" s="14">
        <f>AND($I1276=MID(kododd,1,2),$J1276=MID(kododd,3,3))</f>
      </c>
    </row>
    <row r="1277">
      <c r="A1277" s="95">
        <v>63961</v>
      </c>
      <c r="B1277" s="93" t="s">
        <v>30067</v>
      </c>
      <c r="C1277" s="93" t="s">
        <v>1422</v>
      </c>
      <c r="D1277" s="95">
        <v>60030</v>
      </c>
      <c r="E1277" s="95">
        <v>60030</v>
      </c>
      <c r="G1277" s="95">
        <v>250</v>
      </c>
      <c r="H1277" s="93" t="s">
        <v>8976</v>
      </c>
      <c r="I1277" s="93" t="s">
        <v>23890</v>
      </c>
      <c r="J1277" s="93" t="s">
        <v>20931</v>
      </c>
      <c r="K1277" s="93" t="s">
        <v>19878</v>
      </c>
      <c r="L1277" s="14">
        <f>AND(vyberHrace&lt;&gt;"",ISNUMBER(SEARCH(vyberHrace,$B1277)))</f>
      </c>
      <c r="M1277" s="14">
        <f>AND($I1277=MID(kododd,1,2),$J1277=MID(kododd,3,3))</f>
      </c>
    </row>
    <row r="1278">
      <c r="A1278" s="95">
        <v>62363</v>
      </c>
      <c r="B1278" s="93" t="s">
        <v>28534</v>
      </c>
      <c r="C1278" s="93" t="s">
        <v>1412</v>
      </c>
      <c r="G1278" s="95">
        <v>250</v>
      </c>
      <c r="H1278" s="93" t="s">
        <v>8976</v>
      </c>
      <c r="I1278" s="93" t="s">
        <v>23890</v>
      </c>
      <c r="J1278" s="93" t="s">
        <v>20927</v>
      </c>
      <c r="K1278" s="93" t="s">
        <v>1493</v>
      </c>
      <c r="L1278" s="14">
        <f>AND(vyberHrace&lt;&gt;"",ISNUMBER(SEARCH(vyberHrace,$B1278)))</f>
      </c>
      <c r="M1278" s="14">
        <f>AND($I1278=MID(kododd,1,2),$J1278=MID(kododd,3,3))</f>
      </c>
    </row>
    <row r="1279">
      <c r="A1279" s="95">
        <v>52124</v>
      </c>
      <c r="B1279" s="93" t="s">
        <v>3551</v>
      </c>
      <c r="C1279" s="93" t="s">
        <v>1420</v>
      </c>
      <c r="G1279" s="95">
        <v>0</v>
      </c>
      <c r="H1279" s="93" t="s">
        <v>8976</v>
      </c>
      <c r="I1279" s="93" t="s">
        <v>23890</v>
      </c>
      <c r="J1279" s="93" t="s">
        <v>20843</v>
      </c>
      <c r="K1279" s="93" t="s">
        <v>19862</v>
      </c>
      <c r="L1279" s="14">
        <f>AND(vyberHrace&lt;&gt;"",ISNUMBER(SEARCH(vyberHrace,$B1279)))</f>
      </c>
      <c r="M1279" s="14">
        <f>AND($I1279=MID(kododd,1,2),$J1279=MID(kododd,3,3))</f>
      </c>
    </row>
    <row r="1280">
      <c r="A1280" s="95">
        <v>57436</v>
      </c>
      <c r="B1280" s="93" t="s">
        <v>24187</v>
      </c>
      <c r="C1280" s="93" t="s">
        <v>1409</v>
      </c>
      <c r="E1280" s="95">
        <v>1600</v>
      </c>
      <c r="F1280" s="95">
        <v>23766808</v>
      </c>
      <c r="G1280" s="95">
        <v>0</v>
      </c>
      <c r="H1280" s="93" t="s">
        <v>8976</v>
      </c>
      <c r="I1280" s="93" t="s">
        <v>23890</v>
      </c>
      <c r="J1280" s="93" t="s">
        <v>20870</v>
      </c>
      <c r="K1280" s="93" t="s">
        <v>19858</v>
      </c>
      <c r="L1280" s="14">
        <f>AND(vyberHrace&lt;&gt;"",ISNUMBER(SEARCH(vyberHrace,$B1280)))</f>
      </c>
      <c r="M1280" s="14">
        <f>AND($I1280=MID(kododd,1,2),$J1280=MID(kododd,3,3))</f>
      </c>
    </row>
    <row r="1281">
      <c r="A1281" s="95">
        <v>42419</v>
      </c>
      <c r="B1281" s="93" t="s">
        <v>12850</v>
      </c>
      <c r="C1281" s="93" t="s">
        <v>1410</v>
      </c>
      <c r="D1281" s="95">
        <v>1049</v>
      </c>
      <c r="F1281" s="95">
        <v>23701293</v>
      </c>
      <c r="G1281" s="95">
        <v>0</v>
      </c>
      <c r="H1281" s="93" t="s">
        <v>8976</v>
      </c>
      <c r="I1281" s="93" t="s">
        <v>23890</v>
      </c>
      <c r="J1281" s="93" t="s">
        <v>20843</v>
      </c>
      <c r="K1281" s="93" t="s">
        <v>19862</v>
      </c>
      <c r="L1281" s="14">
        <f>AND(vyberHrace&lt;&gt;"",ISNUMBER(SEARCH(vyberHrace,$B1281)))</f>
      </c>
      <c r="M1281" s="14">
        <f>AND($I1281=MID(kododd,1,2),$J1281=MID(kododd,3,3))</f>
      </c>
    </row>
    <row r="1282">
      <c r="A1282" s="95">
        <v>57780</v>
      </c>
      <c r="B1282" s="93" t="s">
        <v>24334</v>
      </c>
      <c r="C1282" s="93" t="s">
        <v>1411</v>
      </c>
      <c r="G1282" s="95">
        <v>0</v>
      </c>
      <c r="H1282" s="93" t="s">
        <v>8976</v>
      </c>
      <c r="I1282" s="93" t="s">
        <v>23890</v>
      </c>
      <c r="J1282" s="93" t="s">
        <v>20860</v>
      </c>
      <c r="K1282" s="93" t="s">
        <v>12768</v>
      </c>
      <c r="L1282" s="14">
        <f>AND(vyberHrace&lt;&gt;"",ISNUMBER(SEARCH(vyberHrace,$B1282)))</f>
      </c>
      <c r="M1282" s="14">
        <f>AND($I1282=MID(kododd,1,2),$J1282=MID(kododd,3,3))</f>
      </c>
    </row>
    <row r="1283">
      <c r="A1283" s="95">
        <v>49992</v>
      </c>
      <c r="B1283" s="93" t="s">
        <v>19927</v>
      </c>
      <c r="C1283" s="93" t="s">
        <v>1422</v>
      </c>
      <c r="D1283" s="95">
        <v>1713</v>
      </c>
      <c r="E1283" s="95">
        <v>1828</v>
      </c>
      <c r="F1283" s="95">
        <v>23716983</v>
      </c>
      <c r="G1283" s="95">
        <v>250</v>
      </c>
      <c r="H1283" s="93" t="s">
        <v>8976</v>
      </c>
      <c r="I1283" s="93" t="s">
        <v>23890</v>
      </c>
      <c r="J1283" s="93" t="s">
        <v>20899</v>
      </c>
      <c r="K1283" s="93" t="s">
        <v>21373</v>
      </c>
      <c r="L1283" s="14">
        <f>AND(vyberHrace&lt;&gt;"",ISNUMBER(SEARCH(vyberHrace,$B1283)))</f>
      </c>
      <c r="M1283" s="14">
        <f>AND($I1283=MID(kododd,1,2),$J1283=MID(kododd,3,3))</f>
      </c>
    </row>
    <row r="1284">
      <c r="A1284" s="95">
        <v>51542</v>
      </c>
      <c r="B1284" s="93" t="s">
        <v>3573</v>
      </c>
      <c r="C1284" s="93" t="s">
        <v>3255</v>
      </c>
      <c r="G1284" s="95">
        <v>0</v>
      </c>
      <c r="H1284" s="93" t="s">
        <v>8976</v>
      </c>
      <c r="I1284" s="93" t="s">
        <v>23890</v>
      </c>
      <c r="J1284" s="93" t="s">
        <v>20870</v>
      </c>
      <c r="K1284" s="93" t="s">
        <v>19858</v>
      </c>
      <c r="L1284" s="14">
        <f>AND(vyberHrace&lt;&gt;"",ISNUMBER(SEARCH(vyberHrace,$B1284)))</f>
      </c>
      <c r="M1284" s="14">
        <f>AND($I1284=MID(kododd,1,2),$J1284=MID(kododd,3,3))</f>
      </c>
    </row>
    <row r="1285">
      <c r="A1285" s="95">
        <v>30930</v>
      </c>
      <c r="B1285" s="93" t="s">
        <v>14192</v>
      </c>
      <c r="C1285" s="93" t="s">
        <v>1471</v>
      </c>
      <c r="D1285" s="95">
        <v>1563</v>
      </c>
      <c r="E1285" s="95">
        <v>1772</v>
      </c>
      <c r="F1285" s="95">
        <v>393215</v>
      </c>
      <c r="G1285" s="95">
        <v>0</v>
      </c>
      <c r="H1285" s="93" t="s">
        <v>8976</v>
      </c>
      <c r="I1285" s="93" t="s">
        <v>23890</v>
      </c>
      <c r="J1285" s="93" t="s">
        <v>20932</v>
      </c>
      <c r="K1285" s="93" t="s">
        <v>9421</v>
      </c>
      <c r="L1285" s="14">
        <f>AND(vyberHrace&lt;&gt;"",ISNUMBER(SEARCH(vyberHrace,$B1285)))</f>
      </c>
      <c r="M1285" s="14">
        <f>AND($I1285=MID(kododd,1,2),$J1285=MID(kododd,3,3))</f>
      </c>
    </row>
    <row r="1286">
      <c r="A1286" s="95">
        <v>13961</v>
      </c>
      <c r="B1286" s="93" t="s">
        <v>15362</v>
      </c>
      <c r="C1286" s="93" t="s">
        <v>1465</v>
      </c>
      <c r="D1286" s="95">
        <v>1528</v>
      </c>
      <c r="E1286" s="95">
        <v>1719</v>
      </c>
      <c r="F1286" s="95">
        <v>398152</v>
      </c>
      <c r="G1286" s="95">
        <v>250</v>
      </c>
      <c r="H1286" s="93" t="s">
        <v>8976</v>
      </c>
      <c r="I1286" s="93" t="s">
        <v>23890</v>
      </c>
      <c r="J1286" s="93" t="s">
        <v>20992</v>
      </c>
      <c r="K1286" s="93" t="s">
        <v>16334</v>
      </c>
      <c r="L1286" s="14">
        <f>AND(vyberHrace&lt;&gt;"",ISNUMBER(SEARCH(vyberHrace,$B1286)))</f>
      </c>
      <c r="M1286" s="14">
        <f>AND($I1286=MID(kododd,1,2),$J1286=MID(kododd,3,3))</f>
      </c>
    </row>
    <row r="1287">
      <c r="A1287" s="95">
        <v>55451</v>
      </c>
      <c r="B1287" s="93" t="s">
        <v>21464</v>
      </c>
      <c r="C1287" s="93" t="s">
        <v>3255</v>
      </c>
      <c r="D1287" s="95">
        <v>1121</v>
      </c>
      <c r="F1287" s="95">
        <v>23762357</v>
      </c>
      <c r="G1287" s="95">
        <v>0</v>
      </c>
      <c r="H1287" s="93" t="s">
        <v>8976</v>
      </c>
      <c r="I1287" s="93" t="s">
        <v>23890</v>
      </c>
      <c r="J1287" s="93" t="s">
        <v>21009</v>
      </c>
      <c r="K1287" s="93" t="s">
        <v>15049</v>
      </c>
      <c r="L1287" s="14">
        <f>AND(vyberHrace&lt;&gt;"",ISNUMBER(SEARCH(vyberHrace,$B1287)))</f>
      </c>
      <c r="M1287" s="14">
        <f>AND($I1287=MID(kododd,1,2),$J1287=MID(kododd,3,3))</f>
      </c>
    </row>
    <row r="1288">
      <c r="A1288" s="95">
        <v>60974</v>
      </c>
      <c r="B1288" s="93" t="s">
        <v>27319</v>
      </c>
      <c r="C1288" s="93" t="s">
        <v>1416</v>
      </c>
      <c r="G1288" s="95">
        <v>250</v>
      </c>
      <c r="H1288" s="93" t="s">
        <v>8976</v>
      </c>
      <c r="I1288" s="93" t="s">
        <v>23890</v>
      </c>
      <c r="J1288" s="93" t="s">
        <v>20860</v>
      </c>
      <c r="K1288" s="93" t="s">
        <v>12768</v>
      </c>
      <c r="L1288" s="14">
        <f>AND(vyberHrace&lt;&gt;"",ISNUMBER(SEARCH(vyberHrace,$B1288)))</f>
      </c>
      <c r="M1288" s="14">
        <f>AND($I1288=MID(kododd,1,2),$J1288=MID(kododd,3,3))</f>
      </c>
    </row>
    <row r="1289">
      <c r="A1289" s="95">
        <v>706</v>
      </c>
      <c r="B1289" s="93" t="s">
        <v>19689</v>
      </c>
      <c r="C1289" s="93" t="s">
        <v>1468</v>
      </c>
      <c r="D1289" s="95">
        <v>1839</v>
      </c>
      <c r="E1289" s="95">
        <v>1900</v>
      </c>
      <c r="F1289" s="95">
        <v>313483</v>
      </c>
      <c r="G1289" s="95">
        <v>250</v>
      </c>
      <c r="H1289" s="93" t="s">
        <v>8976</v>
      </c>
      <c r="I1289" s="93" t="s">
        <v>23890</v>
      </c>
      <c r="J1289" s="93" t="s">
        <v>20995</v>
      </c>
      <c r="K1289" s="93" t="s">
        <v>17824</v>
      </c>
      <c r="L1289" s="14">
        <f>AND(vyberHrace&lt;&gt;"",ISNUMBER(SEARCH(vyberHrace,$B1289)))</f>
      </c>
      <c r="M1289" s="14">
        <f>AND($I1289=MID(kododd,1,2),$J1289=MID(kododd,3,3))</f>
      </c>
    </row>
    <row r="1290">
      <c r="A1290" s="95">
        <v>56316</v>
      </c>
      <c r="B1290" s="93" t="s">
        <v>21452</v>
      </c>
      <c r="C1290" s="93" t="s">
        <v>1420</v>
      </c>
      <c r="G1290" s="95">
        <v>0</v>
      </c>
      <c r="H1290" s="93" t="s">
        <v>8976</v>
      </c>
      <c r="I1290" s="93" t="s">
        <v>23890</v>
      </c>
      <c r="J1290" s="93" t="s">
        <v>20918</v>
      </c>
      <c r="K1290" s="93" t="s">
        <v>19880</v>
      </c>
      <c r="L1290" s="14">
        <f>AND(vyberHrace&lt;&gt;"",ISNUMBER(SEARCH(vyberHrace,$B1290)))</f>
      </c>
      <c r="M1290" s="14">
        <f>AND($I1290=MID(kododd,1,2),$J1290=MID(kododd,3,3))</f>
      </c>
    </row>
    <row r="1291">
      <c r="A1291" s="95">
        <v>62083</v>
      </c>
      <c r="B1291" s="93" t="s">
        <v>6810</v>
      </c>
      <c r="C1291" s="93" t="s">
        <v>1450</v>
      </c>
      <c r="F1291" s="95">
        <v>23799390</v>
      </c>
      <c r="G1291" s="95">
        <v>250</v>
      </c>
      <c r="H1291" s="93" t="s">
        <v>8976</v>
      </c>
      <c r="I1291" s="93" t="s">
        <v>23890</v>
      </c>
      <c r="J1291" s="93" t="s">
        <v>20843</v>
      </c>
      <c r="K1291" s="93" t="s">
        <v>19862</v>
      </c>
      <c r="L1291" s="14">
        <f>AND(vyberHrace&lt;&gt;"",ISNUMBER(SEARCH(vyberHrace,$B1291)))</f>
      </c>
      <c r="M1291" s="14">
        <f>AND($I1291=MID(kododd,1,2),$J1291=MID(kododd,3,3))</f>
      </c>
    </row>
    <row r="1292">
      <c r="A1292" s="95">
        <v>14849</v>
      </c>
      <c r="B1292" s="93" t="s">
        <v>11707</v>
      </c>
      <c r="C1292" s="93" t="s">
        <v>1465</v>
      </c>
      <c r="D1292" s="95">
        <v>1453</v>
      </c>
      <c r="G1292" s="95">
        <v>0</v>
      </c>
      <c r="H1292" s="93" t="s">
        <v>8976</v>
      </c>
      <c r="I1292" s="93" t="s">
        <v>23890</v>
      </c>
      <c r="J1292" s="93" t="s">
        <v>20932</v>
      </c>
      <c r="K1292" s="93" t="s">
        <v>9421</v>
      </c>
      <c r="L1292" s="14">
        <f>AND(vyberHrace&lt;&gt;"",ISNUMBER(SEARCH(vyberHrace,$B1292)))</f>
      </c>
      <c r="M1292" s="14">
        <f>AND($I1292=MID(kododd,1,2),$J1292=MID(kododd,3,3))</f>
      </c>
    </row>
    <row r="1293">
      <c r="A1293" s="95">
        <v>59908</v>
      </c>
      <c r="B1293" s="93" t="s">
        <v>26401</v>
      </c>
      <c r="C1293" s="93" t="s">
        <v>1411</v>
      </c>
      <c r="G1293" s="95">
        <v>250</v>
      </c>
      <c r="H1293" s="93" t="s">
        <v>8976</v>
      </c>
      <c r="I1293" s="93" t="s">
        <v>23890</v>
      </c>
      <c r="J1293" s="93" t="s">
        <v>20931</v>
      </c>
      <c r="K1293" s="93" t="s">
        <v>19878</v>
      </c>
      <c r="L1293" s="14">
        <f>AND(vyberHrace&lt;&gt;"",ISNUMBER(SEARCH(vyberHrace,$B1293)))</f>
      </c>
      <c r="M1293" s="14">
        <f>AND($I1293=MID(kododd,1,2),$J1293=MID(kododd,3,3))</f>
      </c>
    </row>
    <row r="1294">
      <c r="A1294" s="95">
        <v>57081</v>
      </c>
      <c r="B1294" s="93" t="s">
        <v>21430</v>
      </c>
      <c r="C1294" s="93" t="s">
        <v>1420</v>
      </c>
      <c r="D1294" s="95">
        <v>1006</v>
      </c>
      <c r="F1294" s="95">
        <v>23765011</v>
      </c>
      <c r="G1294" s="95">
        <v>0</v>
      </c>
      <c r="H1294" s="93" t="s">
        <v>8976</v>
      </c>
      <c r="I1294" s="93" t="s">
        <v>23890</v>
      </c>
      <c r="J1294" s="93" t="s">
        <v>20870</v>
      </c>
      <c r="K1294" s="93" t="s">
        <v>19858</v>
      </c>
      <c r="L1294" s="14">
        <f>AND(vyberHrace&lt;&gt;"",ISNUMBER(SEARCH(vyberHrace,$B1294)))</f>
      </c>
      <c r="M1294" s="14">
        <f>AND($I1294=MID(kododd,1,2),$J1294=MID(kododd,3,3))</f>
      </c>
    </row>
    <row r="1295">
      <c r="A1295" s="95">
        <v>58168</v>
      </c>
      <c r="B1295" s="93" t="s">
        <v>24687</v>
      </c>
      <c r="C1295" s="93" t="s">
        <v>1412</v>
      </c>
      <c r="F1295" s="95">
        <v>23778687</v>
      </c>
      <c r="G1295" s="95">
        <v>0</v>
      </c>
      <c r="H1295" s="93" t="s">
        <v>8976</v>
      </c>
      <c r="I1295" s="93" t="s">
        <v>23890</v>
      </c>
      <c r="J1295" s="93" t="s">
        <v>20870</v>
      </c>
      <c r="K1295" s="93" t="s">
        <v>19858</v>
      </c>
      <c r="L1295" s="14">
        <f>AND(vyberHrace&lt;&gt;"",ISNUMBER(SEARCH(vyberHrace,$B1295)))</f>
      </c>
      <c r="M1295" s="14">
        <f>AND($I1295=MID(kododd,1,2),$J1295=MID(kododd,3,3))</f>
      </c>
    </row>
    <row r="1296">
      <c r="A1296" s="95">
        <v>60777</v>
      </c>
      <c r="B1296" s="93" t="s">
        <v>27173</v>
      </c>
      <c r="C1296" s="93" t="s">
        <v>1471</v>
      </c>
      <c r="D1296" s="95">
        <v>1288</v>
      </c>
      <c r="E1296" s="95">
        <v>1470</v>
      </c>
      <c r="F1296" s="95">
        <v>571001050</v>
      </c>
      <c r="G1296" s="95">
        <v>250</v>
      </c>
      <c r="H1296" s="93" t="s">
        <v>8976</v>
      </c>
      <c r="I1296" s="93" t="s">
        <v>23890</v>
      </c>
      <c r="J1296" s="93" t="s">
        <v>20971</v>
      </c>
      <c r="K1296" s="93" t="s">
        <v>16300</v>
      </c>
      <c r="L1296" s="14">
        <f>AND(vyberHrace&lt;&gt;"",ISNUMBER(SEARCH(vyberHrace,$B1296)))</f>
      </c>
      <c r="M1296" s="14">
        <f>AND($I1296=MID(kododd,1,2),$J1296=MID(kododd,3,3))</f>
      </c>
    </row>
    <row r="1297">
      <c r="A1297" s="95">
        <v>4736</v>
      </c>
      <c r="B1297" s="93" t="s">
        <v>9367</v>
      </c>
      <c r="C1297" s="93" t="s">
        <v>1440</v>
      </c>
      <c r="D1297" s="95">
        <v>1485</v>
      </c>
      <c r="F1297" s="95">
        <v>366870</v>
      </c>
      <c r="G1297" s="95">
        <v>250</v>
      </c>
      <c r="H1297" s="93" t="s">
        <v>8976</v>
      </c>
      <c r="I1297" s="93" t="s">
        <v>23890</v>
      </c>
      <c r="J1297" s="93" t="s">
        <v>20971</v>
      </c>
      <c r="K1297" s="93" t="s">
        <v>16300</v>
      </c>
      <c r="L1297" s="14">
        <f>AND(vyberHrace&lt;&gt;"",ISNUMBER(SEARCH(vyberHrace,$B1297)))</f>
      </c>
      <c r="M1297" s="14">
        <f>AND($I1297=MID(kododd,1,2),$J1297=MID(kododd,3,3))</f>
      </c>
    </row>
    <row r="1298">
      <c r="A1298" s="95">
        <v>4496</v>
      </c>
      <c r="B1298" s="93" t="s">
        <v>20457</v>
      </c>
      <c r="C1298" s="93" t="s">
        <v>1435</v>
      </c>
      <c r="D1298" s="95">
        <v>1403</v>
      </c>
      <c r="E1298" s="95">
        <v>1672</v>
      </c>
      <c r="F1298" s="95">
        <v>376175</v>
      </c>
      <c r="G1298" s="95">
        <v>250</v>
      </c>
      <c r="H1298" s="93" t="s">
        <v>8976</v>
      </c>
      <c r="I1298" s="93" t="s">
        <v>23890</v>
      </c>
      <c r="J1298" s="93" t="s">
        <v>20895</v>
      </c>
      <c r="K1298" s="93" t="s">
        <v>13982</v>
      </c>
      <c r="L1298" s="14">
        <f>AND(vyberHrace&lt;&gt;"",ISNUMBER(SEARCH(vyberHrace,$B1298)))</f>
      </c>
      <c r="M1298" s="14">
        <f>AND($I1298=MID(kododd,1,2),$J1298=MID(kododd,3,3))</f>
      </c>
    </row>
    <row r="1299">
      <c r="A1299" s="95">
        <v>967</v>
      </c>
      <c r="B1299" s="93" t="s">
        <v>12784</v>
      </c>
      <c r="C1299" s="93" t="s">
        <v>1428</v>
      </c>
      <c r="D1299" s="95">
        <v>1943</v>
      </c>
      <c r="E1299" s="95">
        <v>1946</v>
      </c>
      <c r="F1299" s="95">
        <v>306703</v>
      </c>
      <c r="G1299" s="95">
        <v>250</v>
      </c>
      <c r="H1299" s="93" t="s">
        <v>8976</v>
      </c>
      <c r="I1299" s="93" t="s">
        <v>23890</v>
      </c>
      <c r="J1299" s="93" t="s">
        <v>20934</v>
      </c>
      <c r="K1299" s="93" t="s">
        <v>21356</v>
      </c>
      <c r="L1299" s="14">
        <f>AND(vyberHrace&lt;&gt;"",ISNUMBER(SEARCH(vyberHrace,$B1299)))</f>
      </c>
      <c r="M1299" s="14">
        <f>AND($I1299=MID(kododd,1,2),$J1299=MID(kododd,3,3))</f>
      </c>
    </row>
    <row r="1300">
      <c r="A1300" s="95">
        <v>56313</v>
      </c>
      <c r="B1300" s="93" t="s">
        <v>21453</v>
      </c>
      <c r="C1300" s="93" t="s">
        <v>3255</v>
      </c>
      <c r="D1300" s="95">
        <v>1430</v>
      </c>
      <c r="F1300" s="95">
        <v>23761962</v>
      </c>
      <c r="G1300" s="95">
        <v>250</v>
      </c>
      <c r="H1300" s="93" t="s">
        <v>8976</v>
      </c>
      <c r="I1300" s="93" t="s">
        <v>23890</v>
      </c>
      <c r="J1300" s="93" t="s">
        <v>20918</v>
      </c>
      <c r="K1300" s="93" t="s">
        <v>19880</v>
      </c>
      <c r="L1300" s="14">
        <f>AND(vyberHrace&lt;&gt;"",ISNUMBER(SEARCH(vyberHrace,$B1300)))</f>
      </c>
      <c r="M1300" s="14">
        <f>AND($I1300=MID(kododd,1,2),$J1300=MID(kododd,3,3))</f>
      </c>
    </row>
    <row r="1301">
      <c r="A1301" s="95">
        <v>38275</v>
      </c>
      <c r="B1301" s="93" t="s">
        <v>11722</v>
      </c>
      <c r="C1301" s="93" t="s">
        <v>1448</v>
      </c>
      <c r="G1301" s="95">
        <v>0</v>
      </c>
      <c r="H1301" s="93" t="s">
        <v>8976</v>
      </c>
      <c r="I1301" s="93" t="s">
        <v>23890</v>
      </c>
      <c r="J1301" s="93" t="s">
        <v>20992</v>
      </c>
      <c r="K1301" s="93" t="s">
        <v>16334</v>
      </c>
      <c r="L1301" s="14">
        <f>AND(vyberHrace&lt;&gt;"",ISNUMBER(SEARCH(vyberHrace,$B1301)))</f>
      </c>
      <c r="M1301" s="14">
        <f>AND($I1301=MID(kododd,1,2),$J1301=MID(kododd,3,3))</f>
      </c>
    </row>
    <row r="1302">
      <c r="A1302" s="95">
        <v>62136</v>
      </c>
      <c r="B1302" s="93" t="s">
        <v>28332</v>
      </c>
      <c r="C1302" s="93" t="s">
        <v>1486</v>
      </c>
      <c r="G1302" s="95">
        <v>250</v>
      </c>
      <c r="H1302" s="93" t="s">
        <v>8976</v>
      </c>
      <c r="I1302" s="93" t="s">
        <v>23890</v>
      </c>
      <c r="J1302" s="93" t="s">
        <v>20858</v>
      </c>
      <c r="K1302" s="93" t="s">
        <v>20407</v>
      </c>
      <c r="L1302" s="14">
        <f>AND(vyberHrace&lt;&gt;"",ISNUMBER(SEARCH(vyberHrace,$B1302)))</f>
      </c>
      <c r="M1302" s="14">
        <f>AND($I1302=MID(kododd,1,2),$J1302=MID(kododd,3,3))</f>
      </c>
    </row>
    <row r="1303">
      <c r="A1303" s="95">
        <v>2428</v>
      </c>
      <c r="B1303" s="93" t="s">
        <v>14034</v>
      </c>
      <c r="C1303" s="93" t="s">
        <v>1472</v>
      </c>
      <c r="D1303" s="95">
        <v>1603</v>
      </c>
      <c r="E1303" s="95">
        <v>1757</v>
      </c>
      <c r="F1303" s="95">
        <v>349461</v>
      </c>
      <c r="G1303" s="95">
        <v>250</v>
      </c>
      <c r="H1303" s="93" t="s">
        <v>8976</v>
      </c>
      <c r="I1303" s="93" t="s">
        <v>23890</v>
      </c>
      <c r="J1303" s="93" t="s">
        <v>20913</v>
      </c>
      <c r="K1303" s="93" t="s">
        <v>15044</v>
      </c>
      <c r="L1303" s="14">
        <f>AND(vyberHrace&lt;&gt;"",ISNUMBER(SEARCH(vyberHrace,$B1303)))</f>
      </c>
      <c r="M1303" s="14">
        <f>AND($I1303=MID(kododd,1,2),$J1303=MID(kododd,3,3))</f>
      </c>
    </row>
    <row r="1304">
      <c r="A1304" s="95">
        <v>10329</v>
      </c>
      <c r="B1304" s="93" t="s">
        <v>21165</v>
      </c>
      <c r="C1304" s="93" t="s">
        <v>1437</v>
      </c>
      <c r="D1304" s="95">
        <v>1666</v>
      </c>
      <c r="E1304" s="95">
        <v>1779</v>
      </c>
      <c r="F1304" s="95">
        <v>376825</v>
      </c>
      <c r="G1304" s="95">
        <v>250</v>
      </c>
      <c r="H1304" s="93" t="s">
        <v>8976</v>
      </c>
      <c r="I1304" s="93" t="s">
        <v>23890</v>
      </c>
      <c r="J1304" s="93" t="s">
        <v>20843</v>
      </c>
      <c r="K1304" s="93" t="s">
        <v>19862</v>
      </c>
      <c r="L1304" s="14">
        <f>AND(vyberHrace&lt;&gt;"",ISNUMBER(SEARCH(vyberHrace,$B1304)))</f>
      </c>
      <c r="M1304" s="14">
        <f>AND($I1304=MID(kododd,1,2),$J1304=MID(kododd,3,3))</f>
      </c>
    </row>
    <row r="1305">
      <c r="A1305" s="95">
        <v>1235</v>
      </c>
      <c r="B1305" s="93" t="s">
        <v>13845</v>
      </c>
      <c r="C1305" s="93" t="s">
        <v>1476</v>
      </c>
      <c r="D1305" s="95">
        <v>1711</v>
      </c>
      <c r="E1305" s="95">
        <v>1809</v>
      </c>
      <c r="F1305" s="95">
        <v>308935</v>
      </c>
      <c r="G1305" s="95">
        <v>250</v>
      </c>
      <c r="H1305" s="93" t="s">
        <v>8976</v>
      </c>
      <c r="I1305" s="93" t="s">
        <v>23890</v>
      </c>
      <c r="J1305" s="93" t="s">
        <v>21010</v>
      </c>
      <c r="K1305" s="93" t="s">
        <v>20402</v>
      </c>
      <c r="L1305" s="14">
        <f>AND(vyberHrace&lt;&gt;"",ISNUMBER(SEARCH(vyberHrace,$B1305)))</f>
      </c>
      <c r="M1305" s="14">
        <f>AND($I1305=MID(kododd,1,2),$J1305=MID(kododd,3,3))</f>
      </c>
    </row>
    <row r="1306">
      <c r="A1306" s="95">
        <v>62523</v>
      </c>
      <c r="B1306" s="93" t="s">
        <v>28653</v>
      </c>
      <c r="C1306" s="93" t="s">
        <v>1426</v>
      </c>
      <c r="G1306" s="95">
        <v>250</v>
      </c>
      <c r="H1306" s="93" t="s">
        <v>8976</v>
      </c>
      <c r="I1306" s="93" t="s">
        <v>23890</v>
      </c>
      <c r="J1306" s="93" t="s">
        <v>20931</v>
      </c>
      <c r="K1306" s="93" t="s">
        <v>19878</v>
      </c>
      <c r="L1306" s="14">
        <f>AND(vyberHrace&lt;&gt;"",ISNUMBER(SEARCH(vyberHrace,$B1306)))</f>
      </c>
      <c r="M1306" s="14">
        <f>AND($I1306=MID(kododd,1,2),$J1306=MID(kododd,3,3))</f>
      </c>
    </row>
    <row r="1307">
      <c r="A1307" s="95">
        <v>56770</v>
      </c>
      <c r="B1307" s="93" t="s">
        <v>21394</v>
      </c>
      <c r="C1307" s="93" t="s">
        <v>1406</v>
      </c>
      <c r="D1307" s="95">
        <v>1727</v>
      </c>
      <c r="E1307" s="95">
        <v>1816</v>
      </c>
      <c r="F1307" s="95">
        <v>23775076</v>
      </c>
      <c r="G1307" s="95">
        <v>250</v>
      </c>
      <c r="H1307" s="93" t="s">
        <v>8976</v>
      </c>
      <c r="I1307" s="93" t="s">
        <v>23890</v>
      </c>
      <c r="J1307" s="93" t="s">
        <v>20843</v>
      </c>
      <c r="K1307" s="93" t="s">
        <v>19862</v>
      </c>
      <c r="L1307" s="14">
        <f>AND(vyberHrace&lt;&gt;"",ISNUMBER(SEARCH(vyberHrace,$B1307)))</f>
      </c>
      <c r="M1307" s="14">
        <f>AND($I1307=MID(kododd,1,2),$J1307=MID(kododd,3,3))</f>
      </c>
    </row>
    <row r="1308">
      <c r="A1308" s="95">
        <v>61054</v>
      </c>
      <c r="B1308" s="93" t="s">
        <v>27357</v>
      </c>
      <c r="C1308" s="93" t="s">
        <v>1402</v>
      </c>
      <c r="F1308" s="95">
        <v>23792043</v>
      </c>
      <c r="G1308" s="95">
        <v>0</v>
      </c>
      <c r="H1308" s="93" t="s">
        <v>8976</v>
      </c>
      <c r="I1308" s="93" t="s">
        <v>23890</v>
      </c>
      <c r="J1308" s="93" t="s">
        <v>23412</v>
      </c>
      <c r="K1308" s="93" t="s">
        <v>21357</v>
      </c>
      <c r="L1308" s="14">
        <f>AND(vyberHrace&lt;&gt;"",ISNUMBER(SEARCH(vyberHrace,$B1308)))</f>
      </c>
      <c r="M1308" s="14">
        <f>AND($I1308=MID(kododd,1,2),$J1308=MID(kododd,3,3))</f>
      </c>
    </row>
    <row r="1309">
      <c r="A1309" s="95">
        <v>54632</v>
      </c>
      <c r="B1309" s="93" t="s">
        <v>2434</v>
      </c>
      <c r="C1309" s="93" t="s">
        <v>1410</v>
      </c>
      <c r="G1309" s="95">
        <v>0</v>
      </c>
      <c r="H1309" s="93" t="s">
        <v>8976</v>
      </c>
      <c r="I1309" s="93" t="s">
        <v>23890</v>
      </c>
      <c r="J1309" s="93" t="s">
        <v>20843</v>
      </c>
      <c r="K1309" s="93" t="s">
        <v>19862</v>
      </c>
      <c r="L1309" s="14">
        <f>AND(vyberHrace&lt;&gt;"",ISNUMBER(SEARCH(vyberHrace,$B1309)))</f>
      </c>
      <c r="M1309" s="14">
        <f>AND($I1309=MID(kododd,1,2),$J1309=MID(kododd,3,3))</f>
      </c>
    </row>
    <row r="1310">
      <c r="A1310" s="95">
        <v>1074</v>
      </c>
      <c r="B1310" s="93" t="s">
        <v>13824</v>
      </c>
      <c r="C1310" s="93" t="s">
        <v>1462</v>
      </c>
      <c r="D1310" s="95">
        <v>1967</v>
      </c>
      <c r="E1310" s="95">
        <v>1972</v>
      </c>
      <c r="F1310" s="95">
        <v>349992</v>
      </c>
      <c r="G1310" s="95">
        <v>250</v>
      </c>
      <c r="H1310" s="93" t="s">
        <v>8976</v>
      </c>
      <c r="I1310" s="93" t="s">
        <v>23890</v>
      </c>
      <c r="J1310" s="93" t="s">
        <v>20931</v>
      </c>
      <c r="K1310" s="93" t="s">
        <v>19878</v>
      </c>
      <c r="L1310" s="14">
        <f>AND(vyberHrace&lt;&gt;"",ISNUMBER(SEARCH(vyberHrace,$B1310)))</f>
      </c>
      <c r="M1310" s="14">
        <f>AND($I1310=MID(kododd,1,2),$J1310=MID(kododd,3,3))</f>
      </c>
    </row>
    <row r="1311">
      <c r="A1311" s="95">
        <v>34357</v>
      </c>
      <c r="B1311" s="93" t="s">
        <v>13824</v>
      </c>
      <c r="C1311" s="93" t="s">
        <v>1398</v>
      </c>
      <c r="D1311" s="95">
        <v>2062</v>
      </c>
      <c r="E1311" s="95">
        <v>2030</v>
      </c>
      <c r="F1311" s="95">
        <v>360503</v>
      </c>
      <c r="G1311" s="95">
        <v>250</v>
      </c>
      <c r="H1311" s="93" t="s">
        <v>8976</v>
      </c>
      <c r="I1311" s="93" t="s">
        <v>23890</v>
      </c>
      <c r="J1311" s="93" t="s">
        <v>20931</v>
      </c>
      <c r="K1311" s="93" t="s">
        <v>19878</v>
      </c>
      <c r="L1311" s="14">
        <f>AND(vyberHrace&lt;&gt;"",ISNUMBER(SEARCH(vyberHrace,$B1311)))</f>
      </c>
      <c r="M1311" s="14">
        <f>AND($I1311=MID(kododd,1,2),$J1311=MID(kododd,3,3))</f>
      </c>
    </row>
    <row r="1312">
      <c r="A1312" s="95">
        <v>47795</v>
      </c>
      <c r="B1312" s="93" t="s">
        <v>12820</v>
      </c>
      <c r="C1312" s="93" t="s">
        <v>1410</v>
      </c>
      <c r="D1312" s="95">
        <v>1062</v>
      </c>
      <c r="F1312" s="95">
        <v>23739797</v>
      </c>
      <c r="G1312" s="95">
        <v>0</v>
      </c>
      <c r="H1312" s="93" t="s">
        <v>8976</v>
      </c>
      <c r="I1312" s="93" t="s">
        <v>23890</v>
      </c>
      <c r="J1312" s="93" t="s">
        <v>20870</v>
      </c>
      <c r="K1312" s="93" t="s">
        <v>19858</v>
      </c>
      <c r="L1312" s="14">
        <f>AND(vyberHrace&lt;&gt;"",ISNUMBER(SEARCH(vyberHrace,$B1312)))</f>
      </c>
      <c r="M1312" s="14">
        <f>AND($I1312=MID(kododd,1,2),$J1312=MID(kododd,3,3))</f>
      </c>
    </row>
    <row r="1313">
      <c r="A1313" s="95">
        <v>1173</v>
      </c>
      <c r="B1313" s="93" t="s">
        <v>13835</v>
      </c>
      <c r="C1313" s="93" t="s">
        <v>1471</v>
      </c>
      <c r="D1313" s="95">
        <v>1884</v>
      </c>
      <c r="E1313" s="95">
        <v>1912</v>
      </c>
      <c r="F1313" s="95">
        <v>318230</v>
      </c>
      <c r="G1313" s="95">
        <v>250</v>
      </c>
      <c r="H1313" s="93" t="s">
        <v>8976</v>
      </c>
      <c r="I1313" s="93" t="s">
        <v>23890</v>
      </c>
      <c r="J1313" s="93" t="s">
        <v>20887</v>
      </c>
      <c r="K1313" s="93" t="s">
        <v>9423</v>
      </c>
      <c r="L1313" s="14">
        <f>AND(vyberHrace&lt;&gt;"",ISNUMBER(SEARCH(vyberHrace,$B1313)))</f>
      </c>
      <c r="M1313" s="14">
        <f>AND($I1313=MID(kododd,1,2),$J1313=MID(kododd,3,3))</f>
      </c>
    </row>
    <row r="1314">
      <c r="A1314" s="95">
        <v>1188</v>
      </c>
      <c r="B1314" s="93" t="s">
        <v>13838</v>
      </c>
      <c r="C1314" s="93" t="s">
        <v>1451</v>
      </c>
      <c r="D1314" s="95">
        <v>1912</v>
      </c>
      <c r="E1314" s="95">
        <v>1950</v>
      </c>
      <c r="F1314" s="95">
        <v>313548</v>
      </c>
      <c r="G1314" s="95">
        <v>250</v>
      </c>
      <c r="H1314" s="93" t="s">
        <v>8976</v>
      </c>
      <c r="I1314" s="93" t="s">
        <v>23890</v>
      </c>
      <c r="J1314" s="93" t="s">
        <v>20918</v>
      </c>
      <c r="K1314" s="93" t="s">
        <v>19880</v>
      </c>
      <c r="L1314" s="14">
        <f>AND(vyberHrace&lt;&gt;"",ISNUMBER(SEARCH(vyberHrace,$B1314)))</f>
      </c>
      <c r="M1314" s="14">
        <f>AND($I1314=MID(kododd,1,2),$J1314=MID(kododd,3,3))</f>
      </c>
    </row>
    <row r="1315">
      <c r="A1315" s="95">
        <v>41749</v>
      </c>
      <c r="B1315" s="93" t="s">
        <v>19781</v>
      </c>
      <c r="C1315" s="93" t="s">
        <v>1448</v>
      </c>
      <c r="D1315" s="95">
        <v>1124</v>
      </c>
      <c r="G1315" s="95">
        <v>0</v>
      </c>
      <c r="H1315" s="93" t="s">
        <v>8976</v>
      </c>
      <c r="I1315" s="93" t="s">
        <v>23890</v>
      </c>
      <c r="J1315" s="93" t="s">
        <v>20957</v>
      </c>
      <c r="K1315" s="93" t="s">
        <v>13992</v>
      </c>
      <c r="L1315" s="14">
        <f>AND(vyberHrace&lt;&gt;"",ISNUMBER(SEARCH(vyberHrace,$B1315)))</f>
      </c>
      <c r="M1315" s="14">
        <f>AND($I1315=MID(kododd,1,2),$J1315=MID(kododd,3,3))</f>
      </c>
    </row>
    <row r="1316">
      <c r="A1316" s="95">
        <v>59000</v>
      </c>
      <c r="B1316" s="93" t="s">
        <v>25452</v>
      </c>
      <c r="C1316" s="93" t="s">
        <v>1422</v>
      </c>
      <c r="G1316" s="95">
        <v>0</v>
      </c>
      <c r="H1316" s="93" t="s">
        <v>8976</v>
      </c>
      <c r="I1316" s="93" t="s">
        <v>23890</v>
      </c>
      <c r="J1316" s="93" t="s">
        <v>20931</v>
      </c>
      <c r="K1316" s="93" t="s">
        <v>19878</v>
      </c>
      <c r="L1316" s="14">
        <f>AND(vyberHrace&lt;&gt;"",ISNUMBER(SEARCH(vyberHrace,$B1316)))</f>
      </c>
      <c r="M1316" s="14">
        <f>AND($I1316=MID(kododd,1,2),$J1316=MID(kododd,3,3))</f>
      </c>
    </row>
    <row r="1317">
      <c r="A1317" s="95">
        <v>60688</v>
      </c>
      <c r="B1317" s="93" t="s">
        <v>27101</v>
      </c>
      <c r="C1317" s="93" t="s">
        <v>1457</v>
      </c>
      <c r="G1317" s="95">
        <v>0</v>
      </c>
      <c r="H1317" s="93" t="s">
        <v>8976</v>
      </c>
      <c r="I1317" s="93" t="s">
        <v>23890</v>
      </c>
      <c r="J1317" s="93" t="s">
        <v>20848</v>
      </c>
      <c r="K1317" s="93" t="s">
        <v>21377</v>
      </c>
      <c r="L1317" s="14">
        <f>AND(vyberHrace&lt;&gt;"",ISNUMBER(SEARCH(vyberHrace,$B1317)))</f>
      </c>
      <c r="M1317" s="14">
        <f>AND($I1317=MID(kododd,1,2),$J1317=MID(kododd,3,3))</f>
      </c>
    </row>
    <row r="1318">
      <c r="A1318" s="95">
        <v>11394</v>
      </c>
      <c r="B1318" s="93" t="s">
        <v>16371</v>
      </c>
      <c r="C1318" s="93" t="s">
        <v>1464</v>
      </c>
      <c r="D1318" s="95">
        <v>2108</v>
      </c>
      <c r="E1318" s="95">
        <v>2142</v>
      </c>
      <c r="F1318" s="95">
        <v>326445</v>
      </c>
      <c r="G1318" s="95">
        <v>250</v>
      </c>
      <c r="H1318" s="93" t="s">
        <v>8976</v>
      </c>
      <c r="I1318" s="93" t="s">
        <v>23890</v>
      </c>
      <c r="J1318" s="93" t="s">
        <v>20971</v>
      </c>
      <c r="K1318" s="93" t="s">
        <v>16300</v>
      </c>
      <c r="L1318" s="14">
        <f>AND(vyberHrace&lt;&gt;"",ISNUMBER(SEARCH(vyberHrace,$B1318)))</f>
      </c>
      <c r="M1318" s="14">
        <f>AND($I1318=MID(kododd,1,2),$J1318=MID(kododd,3,3))</f>
      </c>
    </row>
    <row r="1319">
      <c r="A1319" s="95">
        <v>59396</v>
      </c>
      <c r="B1319" s="93" t="s">
        <v>25813</v>
      </c>
      <c r="C1319" s="93" t="s">
        <v>1450</v>
      </c>
      <c r="G1319" s="95">
        <v>0</v>
      </c>
      <c r="H1319" s="93" t="s">
        <v>8976</v>
      </c>
      <c r="I1319" s="93" t="s">
        <v>23890</v>
      </c>
      <c r="J1319" s="93" t="s">
        <v>20870</v>
      </c>
      <c r="K1319" s="93" t="s">
        <v>19858</v>
      </c>
      <c r="L1319" s="14">
        <f>AND(vyberHrace&lt;&gt;"",ISNUMBER(SEARCH(vyberHrace,$B1319)))</f>
      </c>
      <c r="M1319" s="14">
        <f>AND($I1319=MID(kododd,1,2),$J1319=MID(kododd,3,3))</f>
      </c>
    </row>
    <row r="1320">
      <c r="A1320" s="95">
        <v>58501</v>
      </c>
      <c r="B1320" s="93" t="s">
        <v>25001</v>
      </c>
      <c r="C1320" s="93" t="s">
        <v>1424</v>
      </c>
      <c r="D1320" s="95">
        <v>1045</v>
      </c>
      <c r="F1320" s="95">
        <v>23778903</v>
      </c>
      <c r="G1320" s="95">
        <v>250</v>
      </c>
      <c r="H1320" s="93" t="s">
        <v>8976</v>
      </c>
      <c r="I1320" s="93" t="s">
        <v>23890</v>
      </c>
      <c r="J1320" s="93" t="s">
        <v>20870</v>
      </c>
      <c r="K1320" s="93" t="s">
        <v>19858</v>
      </c>
      <c r="L1320" s="14">
        <f>AND(vyberHrace&lt;&gt;"",ISNUMBER(SEARCH(vyberHrace,$B1320)))</f>
      </c>
      <c r="M1320" s="14">
        <f>AND($I1320=MID(kododd,1,2),$J1320=MID(kododd,3,3))</f>
      </c>
    </row>
    <row r="1321">
      <c r="A1321" s="95">
        <v>34304</v>
      </c>
      <c r="B1321" s="93" t="s">
        <v>15081</v>
      </c>
      <c r="C1321" s="93" t="s">
        <v>1462</v>
      </c>
      <c r="G1321" s="95">
        <v>0</v>
      </c>
      <c r="H1321" s="93" t="s">
        <v>8976</v>
      </c>
      <c r="I1321" s="93" t="s">
        <v>23890</v>
      </c>
      <c r="J1321" s="93" t="s">
        <v>20897</v>
      </c>
      <c r="K1321" s="93" t="s">
        <v>9426</v>
      </c>
      <c r="L1321" s="14">
        <f>AND(vyberHrace&lt;&gt;"",ISNUMBER(SEARCH(vyberHrace,$B1321)))</f>
      </c>
      <c r="M1321" s="14">
        <f>AND($I1321=MID(kododd,1,2),$J1321=MID(kododd,3,3))</f>
      </c>
    </row>
    <row r="1322">
      <c r="A1322" s="95">
        <v>6543</v>
      </c>
      <c r="B1322" s="93" t="s">
        <v>11456</v>
      </c>
      <c r="C1322" s="93" t="s">
        <v>1413</v>
      </c>
      <c r="D1322" s="95">
        <v>1129</v>
      </c>
      <c r="G1322" s="95">
        <v>0</v>
      </c>
      <c r="H1322" s="93" t="s">
        <v>8976</v>
      </c>
      <c r="I1322" s="93" t="s">
        <v>23890</v>
      </c>
      <c r="J1322" s="93" t="s">
        <v>20870</v>
      </c>
      <c r="K1322" s="93" t="s">
        <v>19858</v>
      </c>
      <c r="L1322" s="14">
        <f>AND(vyberHrace&lt;&gt;"",ISNUMBER(SEARCH(vyberHrace,$B1322)))</f>
      </c>
      <c r="M1322" s="14">
        <f>AND($I1322=MID(kododd,1,2),$J1322=MID(kododd,3,3))</f>
      </c>
    </row>
    <row r="1323">
      <c r="A1323" s="95">
        <v>41877</v>
      </c>
      <c r="B1323" s="93" t="s">
        <v>21105</v>
      </c>
      <c r="C1323" s="93" t="s">
        <v>1471</v>
      </c>
      <c r="D1323" s="95">
        <v>1630</v>
      </c>
      <c r="E1323" s="95">
        <v>1850</v>
      </c>
      <c r="F1323" s="95">
        <v>383864</v>
      </c>
      <c r="G1323" s="95">
        <v>0</v>
      </c>
      <c r="H1323" s="93" t="s">
        <v>8976</v>
      </c>
      <c r="I1323" s="93" t="s">
        <v>23890</v>
      </c>
      <c r="J1323" s="93" t="s">
        <v>20957</v>
      </c>
      <c r="K1323" s="93" t="s">
        <v>13992</v>
      </c>
      <c r="L1323" s="14">
        <f>AND(vyberHrace&lt;&gt;"",ISNUMBER(SEARCH(vyberHrace,$B1323)))</f>
      </c>
      <c r="M1323" s="14">
        <f>AND($I1323=MID(kododd,1,2),$J1323=MID(kododd,3,3))</f>
      </c>
    </row>
    <row r="1324">
      <c r="A1324" s="95">
        <v>40806</v>
      </c>
      <c r="B1324" s="93" t="s">
        <v>11907</v>
      </c>
      <c r="C1324" s="93" t="s">
        <v>1400</v>
      </c>
      <c r="D1324" s="95">
        <v>1327</v>
      </c>
      <c r="E1324" s="95">
        <v>1467</v>
      </c>
      <c r="F1324" s="95">
        <v>23713488</v>
      </c>
      <c r="G1324" s="95">
        <v>250</v>
      </c>
      <c r="H1324" s="93" t="s">
        <v>8976</v>
      </c>
      <c r="I1324" s="93" t="s">
        <v>23890</v>
      </c>
      <c r="J1324" s="93" t="s">
        <v>20897</v>
      </c>
      <c r="K1324" s="93" t="s">
        <v>9426</v>
      </c>
      <c r="L1324" s="14">
        <f>AND(vyberHrace&lt;&gt;"",ISNUMBER(SEARCH(vyberHrace,$B1324)))</f>
      </c>
      <c r="M1324" s="14">
        <f>AND($I1324=MID(kododd,1,2),$J1324=MID(kododd,3,3))</f>
      </c>
    </row>
    <row r="1325">
      <c r="A1325" s="95">
        <v>2160</v>
      </c>
      <c r="B1325" s="93" t="s">
        <v>14005</v>
      </c>
      <c r="C1325" s="93" t="s">
        <v>1432</v>
      </c>
      <c r="D1325" s="95">
        <v>1912</v>
      </c>
      <c r="E1325" s="95">
        <v>1951</v>
      </c>
      <c r="F1325" s="95">
        <v>364916</v>
      </c>
      <c r="G1325" s="95">
        <v>250</v>
      </c>
      <c r="H1325" s="93" t="s">
        <v>8976</v>
      </c>
      <c r="I1325" s="93" t="s">
        <v>23890</v>
      </c>
      <c r="J1325" s="93" t="s">
        <v>20927</v>
      </c>
      <c r="K1325" s="93" t="s">
        <v>1493</v>
      </c>
      <c r="L1325" s="14">
        <f>AND(vyberHrace&lt;&gt;"",ISNUMBER(SEARCH(vyberHrace,$B1325)))</f>
      </c>
      <c r="M1325" s="14">
        <f>AND($I1325=MID(kododd,1,2),$J1325=MID(kododd,3,3))</f>
      </c>
    </row>
    <row r="1326">
      <c r="A1326" s="95">
        <v>29494</v>
      </c>
      <c r="B1326" s="93" t="s">
        <v>14063</v>
      </c>
      <c r="C1326" s="93" t="s">
        <v>1475</v>
      </c>
      <c r="D1326" s="95">
        <v>1472</v>
      </c>
      <c r="G1326" s="95">
        <v>0</v>
      </c>
      <c r="H1326" s="93" t="s">
        <v>8976</v>
      </c>
      <c r="I1326" s="93" t="s">
        <v>23890</v>
      </c>
      <c r="J1326" s="93" t="s">
        <v>20918</v>
      </c>
      <c r="K1326" s="93" t="s">
        <v>19880</v>
      </c>
      <c r="L1326" s="14">
        <f>AND(vyberHrace&lt;&gt;"",ISNUMBER(SEARCH(vyberHrace,$B1326)))</f>
      </c>
      <c r="M1326" s="14">
        <f>AND($I1326=MID(kododd,1,2),$J1326=MID(kododd,3,3))</f>
      </c>
    </row>
    <row r="1327">
      <c r="A1327" s="95">
        <v>56769</v>
      </c>
      <c r="B1327" s="93" t="s">
        <v>21395</v>
      </c>
      <c r="C1327" s="93" t="s">
        <v>1422</v>
      </c>
      <c r="F1327" s="95">
        <v>23781580</v>
      </c>
      <c r="G1327" s="95">
        <v>0</v>
      </c>
      <c r="H1327" s="93" t="s">
        <v>8976</v>
      </c>
      <c r="I1327" s="93" t="s">
        <v>23890</v>
      </c>
      <c r="J1327" s="93" t="s">
        <v>20843</v>
      </c>
      <c r="K1327" s="93" t="s">
        <v>19862</v>
      </c>
      <c r="L1327" s="14">
        <f>AND(vyberHrace&lt;&gt;"",ISNUMBER(SEARCH(vyberHrace,$B1327)))</f>
      </c>
      <c r="M1327" s="14">
        <f>AND($I1327=MID(kododd,1,2),$J1327=MID(kododd,3,3))</f>
      </c>
    </row>
    <row r="1328">
      <c r="A1328" s="95">
        <v>46134</v>
      </c>
      <c r="B1328" s="93" t="s">
        <v>20126</v>
      </c>
      <c r="C1328" s="93" t="s">
        <v>3255</v>
      </c>
      <c r="D1328" s="95">
        <v>1178</v>
      </c>
      <c r="F1328" s="95">
        <v>23714956</v>
      </c>
      <c r="G1328" s="95">
        <v>0</v>
      </c>
      <c r="H1328" s="93" t="s">
        <v>8976</v>
      </c>
      <c r="I1328" s="93" t="s">
        <v>23890</v>
      </c>
      <c r="J1328" s="93" t="s">
        <v>20870</v>
      </c>
      <c r="K1328" s="93" t="s">
        <v>19858</v>
      </c>
      <c r="L1328" s="14">
        <f>AND(vyberHrace&lt;&gt;"",ISNUMBER(SEARCH(vyberHrace,$B1328)))</f>
      </c>
      <c r="M1328" s="14">
        <f>AND($I1328=MID(kododd,1,2),$J1328=MID(kododd,3,3))</f>
      </c>
    </row>
    <row r="1329">
      <c r="A1329" s="95">
        <v>37728</v>
      </c>
      <c r="B1329" s="93" t="s">
        <v>12907</v>
      </c>
      <c r="C1329" s="93" t="s">
        <v>1399</v>
      </c>
      <c r="D1329" s="95">
        <v>1849</v>
      </c>
      <c r="E1329" s="95">
        <v>1880</v>
      </c>
      <c r="F1329" s="95">
        <v>365343</v>
      </c>
      <c r="G1329" s="95">
        <v>0</v>
      </c>
      <c r="H1329" s="93" t="s">
        <v>8976</v>
      </c>
      <c r="I1329" s="93" t="s">
        <v>23890</v>
      </c>
      <c r="J1329" s="93" t="s">
        <v>20858</v>
      </c>
      <c r="K1329" s="93" t="s">
        <v>20407</v>
      </c>
      <c r="L1329" s="14">
        <f>AND(vyberHrace&lt;&gt;"",ISNUMBER(SEARCH(vyberHrace,$B1329)))</f>
      </c>
      <c r="M1329" s="14">
        <f>AND($I1329=MID(kododd,1,2),$J1329=MID(kododd,3,3))</f>
      </c>
    </row>
    <row r="1330">
      <c r="A1330" s="95">
        <v>483</v>
      </c>
      <c r="B1330" s="93" t="s">
        <v>19899</v>
      </c>
      <c r="C1330" s="93" t="s">
        <v>1446</v>
      </c>
      <c r="D1330" s="95">
        <v>2264</v>
      </c>
      <c r="E1330" s="95">
        <v>2261</v>
      </c>
      <c r="F1330" s="95">
        <v>307041</v>
      </c>
      <c r="G1330" s="95">
        <v>0</v>
      </c>
      <c r="H1330" s="93" t="s">
        <v>8976</v>
      </c>
      <c r="I1330" s="93" t="s">
        <v>23890</v>
      </c>
      <c r="J1330" s="93" t="s">
        <v>20913</v>
      </c>
      <c r="K1330" s="93" t="s">
        <v>15044</v>
      </c>
      <c r="L1330" s="14">
        <f>AND(vyberHrace&lt;&gt;"",ISNUMBER(SEARCH(vyberHrace,$B1330)))</f>
      </c>
      <c r="M1330" s="14">
        <f>AND($I1330=MID(kododd,1,2),$J1330=MID(kododd,3,3))</f>
      </c>
    </row>
    <row r="1331">
      <c r="A1331" s="95">
        <v>62611</v>
      </c>
      <c r="B1331" s="93" t="s">
        <v>28654</v>
      </c>
      <c r="C1331" s="93" t="s">
        <v>1412</v>
      </c>
      <c r="G1331" s="95">
        <v>250</v>
      </c>
      <c r="H1331" s="93" t="s">
        <v>8976</v>
      </c>
      <c r="I1331" s="93" t="s">
        <v>23890</v>
      </c>
      <c r="J1331" s="93" t="s">
        <v>20971</v>
      </c>
      <c r="K1331" s="93" t="s">
        <v>16300</v>
      </c>
      <c r="L1331" s="14">
        <f>AND(vyberHrace&lt;&gt;"",ISNUMBER(SEARCH(vyberHrace,$B1331)))</f>
      </c>
      <c r="M1331" s="14">
        <f>AND($I1331=MID(kododd,1,2),$J1331=MID(kododd,3,3))</f>
      </c>
    </row>
    <row r="1332">
      <c r="A1332" s="95">
        <v>27264</v>
      </c>
      <c r="B1332" s="93" t="s">
        <v>18944</v>
      </c>
      <c r="C1332" s="93" t="s">
        <v>1475</v>
      </c>
      <c r="D1332" s="95">
        <v>1741</v>
      </c>
      <c r="E1332" s="95">
        <v>1801</v>
      </c>
      <c r="F1332" s="95">
        <v>358185</v>
      </c>
      <c r="G1332" s="95">
        <v>250</v>
      </c>
      <c r="H1332" s="93" t="s">
        <v>8976</v>
      </c>
      <c r="I1332" s="93" t="s">
        <v>23890</v>
      </c>
      <c r="J1332" s="93" t="s">
        <v>20931</v>
      </c>
      <c r="K1332" s="93" t="s">
        <v>19878</v>
      </c>
      <c r="L1332" s="14">
        <f>AND(vyberHrace&lt;&gt;"",ISNUMBER(SEARCH(vyberHrace,$B1332)))</f>
      </c>
      <c r="M1332" s="14">
        <f>AND($I1332=MID(kododd,1,2),$J1332=MID(kododd,3,3))</f>
      </c>
    </row>
    <row r="1333">
      <c r="A1333" s="95">
        <v>60364</v>
      </c>
      <c r="B1333" s="93" t="s">
        <v>26814</v>
      </c>
      <c r="C1333" s="93" t="s">
        <v>1452</v>
      </c>
      <c r="D1333" s="95">
        <v>1832</v>
      </c>
      <c r="E1333" s="95">
        <v>1866</v>
      </c>
      <c r="F1333" s="95">
        <v>23787783</v>
      </c>
      <c r="G1333" s="95">
        <v>250</v>
      </c>
      <c r="H1333" s="93" t="s">
        <v>8976</v>
      </c>
      <c r="I1333" s="93" t="s">
        <v>23890</v>
      </c>
      <c r="J1333" s="93" t="s">
        <v>20957</v>
      </c>
      <c r="K1333" s="93" t="s">
        <v>13992</v>
      </c>
      <c r="L1333" s="14">
        <f>AND(vyberHrace&lt;&gt;"",ISNUMBER(SEARCH(vyberHrace,$B1333)))</f>
      </c>
      <c r="M1333" s="14">
        <f>AND($I1333=MID(kododd,1,2),$J1333=MID(kododd,3,3))</f>
      </c>
    </row>
    <row r="1334">
      <c r="A1334" s="95">
        <v>5572</v>
      </c>
      <c r="B1334" s="93" t="s">
        <v>12734</v>
      </c>
      <c r="C1334" s="93" t="s">
        <v>1446</v>
      </c>
      <c r="D1334" s="95">
        <v>2046</v>
      </c>
      <c r="E1334" s="95">
        <v>2053</v>
      </c>
      <c r="F1334" s="95">
        <v>313270</v>
      </c>
      <c r="G1334" s="95">
        <v>250</v>
      </c>
      <c r="H1334" s="93" t="s">
        <v>8976</v>
      </c>
      <c r="I1334" s="93" t="s">
        <v>23890</v>
      </c>
      <c r="J1334" s="93" t="s">
        <v>20934</v>
      </c>
      <c r="K1334" s="93" t="s">
        <v>21356</v>
      </c>
      <c r="L1334" s="14">
        <f>AND(vyberHrace&lt;&gt;"",ISNUMBER(SEARCH(vyberHrace,$B1334)))</f>
      </c>
      <c r="M1334" s="14">
        <f>AND($I1334=MID(kododd,1,2),$J1334=MID(kododd,3,3))</f>
      </c>
    </row>
    <row r="1335">
      <c r="A1335" s="95">
        <v>1732</v>
      </c>
      <c r="B1335" s="93" t="s">
        <v>11559</v>
      </c>
      <c r="C1335" s="93" t="s">
        <v>1401</v>
      </c>
      <c r="D1335" s="95">
        <v>1622</v>
      </c>
      <c r="E1335" s="95">
        <v>1707</v>
      </c>
      <c r="F1335" s="95">
        <v>322970</v>
      </c>
      <c r="G1335" s="95">
        <v>250</v>
      </c>
      <c r="H1335" s="93" t="s">
        <v>8976</v>
      </c>
      <c r="I1335" s="93" t="s">
        <v>23890</v>
      </c>
      <c r="J1335" s="93" t="s">
        <v>20858</v>
      </c>
      <c r="K1335" s="93" t="s">
        <v>20407</v>
      </c>
      <c r="L1335" s="14">
        <f>AND(vyberHrace&lt;&gt;"",ISNUMBER(SEARCH(vyberHrace,$B1335)))</f>
      </c>
      <c r="M1335" s="14">
        <f>AND($I1335=MID(kododd,1,2),$J1335=MID(kododd,3,3))</f>
      </c>
    </row>
    <row r="1336">
      <c r="A1336" s="95">
        <v>10840</v>
      </c>
      <c r="B1336" s="93" t="s">
        <v>20144</v>
      </c>
      <c r="C1336" s="93" t="s">
        <v>1452</v>
      </c>
      <c r="D1336" s="95">
        <v>2085</v>
      </c>
      <c r="E1336" s="95">
        <v>2048</v>
      </c>
      <c r="F1336" s="95">
        <v>319872</v>
      </c>
      <c r="G1336" s="95">
        <v>250</v>
      </c>
      <c r="H1336" s="93" t="s">
        <v>8976</v>
      </c>
      <c r="I1336" s="93" t="s">
        <v>23890</v>
      </c>
      <c r="J1336" s="93" t="s">
        <v>20858</v>
      </c>
      <c r="K1336" s="93" t="s">
        <v>20407</v>
      </c>
      <c r="L1336" s="14">
        <f>AND(vyberHrace&lt;&gt;"",ISNUMBER(SEARCH(vyberHrace,$B1336)))</f>
      </c>
      <c r="M1336" s="14">
        <f>AND($I1336=MID(kododd,1,2),$J1336=MID(kododd,3,3))</f>
      </c>
    </row>
    <row r="1337">
      <c r="A1337" s="95">
        <v>29719</v>
      </c>
      <c r="B1337" s="93" t="s">
        <v>14068</v>
      </c>
      <c r="C1337" s="93" t="s">
        <v>1475</v>
      </c>
      <c r="G1337" s="95">
        <v>0</v>
      </c>
      <c r="H1337" s="93" t="s">
        <v>8976</v>
      </c>
      <c r="I1337" s="93" t="s">
        <v>23890</v>
      </c>
      <c r="J1337" s="93" t="s">
        <v>20932</v>
      </c>
      <c r="K1337" s="93" t="s">
        <v>9421</v>
      </c>
      <c r="L1337" s="14">
        <f>AND(vyberHrace&lt;&gt;"",ISNUMBER(SEARCH(vyberHrace,$B1337)))</f>
      </c>
      <c r="M1337" s="14">
        <f>AND($I1337=MID(kododd,1,2),$J1337=MID(kododd,3,3))</f>
      </c>
    </row>
    <row r="1338">
      <c r="A1338" s="95">
        <v>36669</v>
      </c>
      <c r="B1338" s="93" t="s">
        <v>18704</v>
      </c>
      <c r="C1338" s="93" t="s">
        <v>1431</v>
      </c>
      <c r="D1338" s="95">
        <v>1650</v>
      </c>
      <c r="E1338" s="95">
        <v>1681</v>
      </c>
      <c r="F1338" s="95">
        <v>360899</v>
      </c>
      <c r="G1338" s="95">
        <v>0</v>
      </c>
      <c r="H1338" s="93" t="s">
        <v>8976</v>
      </c>
      <c r="I1338" s="93" t="s">
        <v>23890</v>
      </c>
      <c r="J1338" s="93" t="s">
        <v>20931</v>
      </c>
      <c r="K1338" s="93" t="s">
        <v>19878</v>
      </c>
      <c r="L1338" s="14">
        <f>AND(vyberHrace&lt;&gt;"",ISNUMBER(SEARCH(vyberHrace,$B1338)))</f>
      </c>
      <c r="M1338" s="14">
        <f>AND($I1338=MID(kododd,1,2),$J1338=MID(kododd,3,3))</f>
      </c>
    </row>
    <row r="1339">
      <c r="A1339" s="95">
        <v>28982</v>
      </c>
      <c r="B1339" s="93" t="s">
        <v>21137</v>
      </c>
      <c r="C1339" s="93" t="s">
        <v>1446</v>
      </c>
      <c r="D1339" s="95">
        <v>1890</v>
      </c>
      <c r="E1339" s="95">
        <v>1948</v>
      </c>
      <c r="F1339" s="95">
        <v>353663</v>
      </c>
      <c r="G1339" s="95">
        <v>250</v>
      </c>
      <c r="H1339" s="93" t="s">
        <v>8976</v>
      </c>
      <c r="I1339" s="93" t="s">
        <v>23890</v>
      </c>
      <c r="J1339" s="93" t="s">
        <v>20995</v>
      </c>
      <c r="K1339" s="93" t="s">
        <v>17824</v>
      </c>
      <c r="L1339" s="14">
        <f>AND(vyberHrace&lt;&gt;"",ISNUMBER(SEARCH(vyberHrace,$B1339)))</f>
      </c>
      <c r="M1339" s="14">
        <f>AND($I1339=MID(kododd,1,2),$J1339=MID(kododd,3,3))</f>
      </c>
    </row>
    <row r="1340">
      <c r="A1340" s="95">
        <v>31312</v>
      </c>
      <c r="B1340" s="93" t="s">
        <v>21137</v>
      </c>
      <c r="C1340" s="93" t="s">
        <v>1436</v>
      </c>
      <c r="D1340" s="95">
        <v>1857</v>
      </c>
      <c r="E1340" s="95">
        <v>1881</v>
      </c>
      <c r="F1340" s="95">
        <v>383813</v>
      </c>
      <c r="G1340" s="95">
        <v>250</v>
      </c>
      <c r="H1340" s="93" t="s">
        <v>8976</v>
      </c>
      <c r="I1340" s="93" t="s">
        <v>23890</v>
      </c>
      <c r="J1340" s="93" t="s">
        <v>20870</v>
      </c>
      <c r="K1340" s="93" t="s">
        <v>19858</v>
      </c>
      <c r="L1340" s="14">
        <f>AND(vyberHrace&lt;&gt;"",ISNUMBER(SEARCH(vyberHrace,$B1340)))</f>
      </c>
      <c r="M1340" s="14">
        <f>AND($I1340=MID(kododd,1,2),$J1340=MID(kododd,3,3))</f>
      </c>
    </row>
    <row r="1341">
      <c r="A1341" s="95">
        <v>48491</v>
      </c>
      <c r="B1341" s="93" t="s">
        <v>16394</v>
      </c>
      <c r="C1341" s="93" t="s">
        <v>1457</v>
      </c>
      <c r="G1341" s="95">
        <v>0</v>
      </c>
      <c r="H1341" s="93" t="s">
        <v>8976</v>
      </c>
      <c r="I1341" s="93" t="s">
        <v>23890</v>
      </c>
      <c r="J1341" s="93" t="s">
        <v>20897</v>
      </c>
      <c r="K1341" s="93" t="s">
        <v>9426</v>
      </c>
      <c r="L1341" s="14">
        <f>AND(vyberHrace&lt;&gt;"",ISNUMBER(SEARCH(vyberHrace,$B1341)))</f>
      </c>
      <c r="M1341" s="14">
        <f>AND($I1341=MID(kododd,1,2),$J1341=MID(kododd,3,3))</f>
      </c>
    </row>
    <row r="1342">
      <c r="A1342" s="95">
        <v>2586</v>
      </c>
      <c r="B1342" s="93" t="s">
        <v>14011</v>
      </c>
      <c r="C1342" s="93" t="s">
        <v>1468</v>
      </c>
      <c r="D1342" s="95">
        <v>1570</v>
      </c>
      <c r="E1342" s="95">
        <v>1719</v>
      </c>
      <c r="F1342" s="95">
        <v>383872</v>
      </c>
      <c r="G1342" s="95">
        <v>250</v>
      </c>
      <c r="H1342" s="93" t="s">
        <v>8976</v>
      </c>
      <c r="I1342" s="93" t="s">
        <v>23890</v>
      </c>
      <c r="J1342" s="93" t="s">
        <v>20870</v>
      </c>
      <c r="K1342" s="93" t="s">
        <v>19858</v>
      </c>
      <c r="L1342" s="14">
        <f>AND(vyberHrace&lt;&gt;"",ISNUMBER(SEARCH(vyberHrace,$B1342)))</f>
      </c>
      <c r="M1342" s="14">
        <f>AND($I1342=MID(kododd,1,2),$J1342=MID(kododd,3,3))</f>
      </c>
    </row>
    <row r="1343">
      <c r="A1343" s="95">
        <v>58053</v>
      </c>
      <c r="B1343" s="93" t="s">
        <v>8285</v>
      </c>
      <c r="C1343" s="93" t="s">
        <v>3255</v>
      </c>
      <c r="G1343" s="95">
        <v>0</v>
      </c>
      <c r="H1343" s="93" t="s">
        <v>8976</v>
      </c>
      <c r="I1343" s="93" t="s">
        <v>23890</v>
      </c>
      <c r="J1343" s="93" t="s">
        <v>20921</v>
      </c>
      <c r="K1343" s="93" t="s">
        <v>19686</v>
      </c>
      <c r="L1343" s="14">
        <f>AND(vyberHrace&lt;&gt;"",ISNUMBER(SEARCH(vyberHrace,$B1343)))</f>
      </c>
      <c r="M1343" s="14">
        <f>AND($I1343=MID(kododd,1,2),$J1343=MID(kododd,3,3))</f>
      </c>
    </row>
    <row r="1344">
      <c r="A1344" s="95">
        <v>35808</v>
      </c>
      <c r="B1344" s="93" t="s">
        <v>11477</v>
      </c>
      <c r="C1344" s="93" t="s">
        <v>1440</v>
      </c>
      <c r="D1344" s="95">
        <v>1250</v>
      </c>
      <c r="F1344" s="95">
        <v>378445</v>
      </c>
      <c r="G1344" s="95">
        <v>0</v>
      </c>
      <c r="H1344" s="93" t="s">
        <v>8976</v>
      </c>
      <c r="I1344" s="93" t="s">
        <v>23890</v>
      </c>
      <c r="J1344" s="93" t="s">
        <v>20934</v>
      </c>
      <c r="K1344" s="93" t="s">
        <v>21356</v>
      </c>
      <c r="L1344" s="14">
        <f>AND(vyberHrace&lt;&gt;"",ISNUMBER(SEARCH(vyberHrace,$B1344)))</f>
      </c>
      <c r="M1344" s="14">
        <f>AND($I1344=MID(kododd,1,2),$J1344=MID(kododd,3,3))</f>
      </c>
    </row>
    <row r="1345">
      <c r="A1345" s="95">
        <v>1575</v>
      </c>
      <c r="B1345" s="93" t="s">
        <v>16333</v>
      </c>
      <c r="C1345" s="93" t="s">
        <v>1435</v>
      </c>
      <c r="D1345" s="95">
        <v>1868</v>
      </c>
      <c r="E1345" s="95">
        <v>1907</v>
      </c>
      <c r="F1345" s="95">
        <v>312436</v>
      </c>
      <c r="G1345" s="95">
        <v>0</v>
      </c>
      <c r="H1345" s="93" t="s">
        <v>8976</v>
      </c>
      <c r="I1345" s="93" t="s">
        <v>23890</v>
      </c>
      <c r="J1345" s="93" t="s">
        <v>20913</v>
      </c>
      <c r="K1345" s="93" t="s">
        <v>15044</v>
      </c>
      <c r="L1345" s="14">
        <f>AND(vyberHrace&lt;&gt;"",ISNUMBER(SEARCH(vyberHrace,$B1345)))</f>
      </c>
      <c r="M1345" s="14">
        <f>AND($I1345=MID(kododd,1,2),$J1345=MID(kododd,3,3))</f>
      </c>
    </row>
    <row r="1346">
      <c r="A1346" s="95">
        <v>50679</v>
      </c>
      <c r="B1346" s="93" t="s">
        <v>6715</v>
      </c>
      <c r="C1346" s="93" t="s">
        <v>3255</v>
      </c>
      <c r="G1346" s="95">
        <v>0</v>
      </c>
      <c r="H1346" s="93" t="s">
        <v>8976</v>
      </c>
      <c r="I1346" s="93" t="s">
        <v>23890</v>
      </c>
      <c r="J1346" s="93" t="s">
        <v>20870</v>
      </c>
      <c r="K1346" s="93" t="s">
        <v>19858</v>
      </c>
      <c r="L1346" s="14">
        <f>AND(vyberHrace&lt;&gt;"",ISNUMBER(SEARCH(vyberHrace,$B1346)))</f>
      </c>
      <c r="M1346" s="14">
        <f>AND($I1346=MID(kododd,1,2),$J1346=MID(kododd,3,3))</f>
      </c>
    </row>
    <row r="1347">
      <c r="A1347" s="95">
        <v>15211</v>
      </c>
      <c r="B1347" s="93" t="s">
        <v>11696</v>
      </c>
      <c r="C1347" s="93" t="s">
        <v>1434</v>
      </c>
      <c r="D1347" s="95">
        <v>1906</v>
      </c>
      <c r="E1347" s="95">
        <v>1962</v>
      </c>
      <c r="F1347" s="95">
        <v>321010</v>
      </c>
      <c r="G1347" s="95">
        <v>250</v>
      </c>
      <c r="H1347" s="93" t="s">
        <v>8976</v>
      </c>
      <c r="I1347" s="93" t="s">
        <v>23890</v>
      </c>
      <c r="J1347" s="93" t="s">
        <v>20913</v>
      </c>
      <c r="K1347" s="93" t="s">
        <v>15044</v>
      </c>
      <c r="L1347" s="14">
        <f>AND(vyberHrace&lt;&gt;"",ISNUMBER(SEARCH(vyberHrace,$B1347)))</f>
      </c>
      <c r="M1347" s="14">
        <f>AND($I1347=MID(kododd,1,2),$J1347=MID(kododd,3,3))</f>
      </c>
    </row>
    <row r="1348">
      <c r="A1348" s="95">
        <v>16395</v>
      </c>
      <c r="B1348" s="93" t="s">
        <v>11502</v>
      </c>
      <c r="C1348" s="93" t="s">
        <v>1452</v>
      </c>
      <c r="D1348" s="95">
        <v>1441</v>
      </c>
      <c r="E1348" s="95">
        <v>1705</v>
      </c>
      <c r="F1348" s="95">
        <v>397903</v>
      </c>
      <c r="G1348" s="95">
        <v>0</v>
      </c>
      <c r="H1348" s="93" t="s">
        <v>8976</v>
      </c>
      <c r="I1348" s="93" t="s">
        <v>23890</v>
      </c>
      <c r="J1348" s="93" t="s">
        <v>20897</v>
      </c>
      <c r="K1348" s="93" t="s">
        <v>9426</v>
      </c>
      <c r="L1348" s="14">
        <f>AND(vyberHrace&lt;&gt;"",ISNUMBER(SEARCH(vyberHrace,$B1348)))</f>
      </c>
      <c r="M1348" s="14">
        <f>AND($I1348=MID(kododd,1,2),$J1348=MID(kododd,3,3))</f>
      </c>
    </row>
    <row r="1349">
      <c r="A1349" s="95">
        <v>45185</v>
      </c>
      <c r="B1349" s="93" t="s">
        <v>10475</v>
      </c>
      <c r="C1349" s="93" t="s">
        <v>1399</v>
      </c>
      <c r="D1349" s="95">
        <v>1431</v>
      </c>
      <c r="E1349" s="95">
        <v>1675</v>
      </c>
      <c r="F1349" s="95">
        <v>23750715</v>
      </c>
      <c r="G1349" s="95">
        <v>250</v>
      </c>
      <c r="H1349" s="93" t="s">
        <v>8976</v>
      </c>
      <c r="I1349" s="93" t="s">
        <v>23890</v>
      </c>
      <c r="J1349" s="93" t="s">
        <v>20927</v>
      </c>
      <c r="K1349" s="93" t="s">
        <v>1493</v>
      </c>
      <c r="L1349" s="14">
        <f>AND(vyberHrace&lt;&gt;"",ISNUMBER(SEARCH(vyberHrace,$B1349)))</f>
      </c>
      <c r="M1349" s="14">
        <f>AND($I1349=MID(kododd,1,2),$J1349=MID(kododd,3,3))</f>
      </c>
    </row>
    <row r="1350">
      <c r="A1350" s="95">
        <v>31335</v>
      </c>
      <c r="B1350" s="93" t="s">
        <v>15337</v>
      </c>
      <c r="C1350" s="93" t="s">
        <v>1417</v>
      </c>
      <c r="D1350" s="95">
        <v>1638</v>
      </c>
      <c r="E1350" s="95">
        <v>1860</v>
      </c>
      <c r="F1350" s="95">
        <v>360830</v>
      </c>
      <c r="G1350" s="95">
        <v>0</v>
      </c>
      <c r="H1350" s="93" t="s">
        <v>8976</v>
      </c>
      <c r="I1350" s="93" t="s">
        <v>23890</v>
      </c>
      <c r="J1350" s="93" t="s">
        <v>20883</v>
      </c>
      <c r="K1350" s="93" t="s">
        <v>19883</v>
      </c>
      <c r="L1350" s="14">
        <f>AND(vyberHrace&lt;&gt;"",ISNUMBER(SEARCH(vyberHrace,$B1350)))</f>
      </c>
      <c r="M1350" s="14">
        <f>AND($I1350=MID(kododd,1,2),$J1350=MID(kododd,3,3))</f>
      </c>
    </row>
    <row r="1351">
      <c r="A1351" s="95">
        <v>40737</v>
      </c>
      <c r="B1351" s="93" t="s">
        <v>11784</v>
      </c>
      <c r="C1351" s="93" t="s">
        <v>1476</v>
      </c>
      <c r="D1351" s="95">
        <v>1622</v>
      </c>
      <c r="E1351" s="95">
        <v>1731</v>
      </c>
      <c r="F1351" s="95">
        <v>393983</v>
      </c>
      <c r="G1351" s="95">
        <v>250</v>
      </c>
      <c r="H1351" s="93" t="s">
        <v>8976</v>
      </c>
      <c r="I1351" s="93" t="s">
        <v>23890</v>
      </c>
      <c r="J1351" s="93" t="s">
        <v>20961</v>
      </c>
      <c r="K1351" s="93" t="s">
        <v>20404</v>
      </c>
      <c r="L1351" s="14">
        <f>AND(vyberHrace&lt;&gt;"",ISNUMBER(SEARCH(vyberHrace,$B1351)))</f>
      </c>
      <c r="M1351" s="14">
        <f>AND($I1351=MID(kododd,1,2),$J1351=MID(kododd,3,3))</f>
      </c>
    </row>
    <row r="1352">
      <c r="A1352" s="95">
        <v>48046</v>
      </c>
      <c r="B1352" s="93" t="s">
        <v>12838</v>
      </c>
      <c r="C1352" s="93" t="s">
        <v>1444</v>
      </c>
      <c r="D1352" s="95">
        <v>1407</v>
      </c>
      <c r="F1352" s="95">
        <v>23726474</v>
      </c>
      <c r="G1352" s="95">
        <v>250</v>
      </c>
      <c r="H1352" s="93" t="s">
        <v>8976</v>
      </c>
      <c r="I1352" s="93" t="s">
        <v>23890</v>
      </c>
      <c r="J1352" s="93" t="s">
        <v>20887</v>
      </c>
      <c r="K1352" s="93" t="s">
        <v>9423</v>
      </c>
      <c r="L1352" s="14">
        <f>AND(vyberHrace&lt;&gt;"",ISNUMBER(SEARCH(vyberHrace,$B1352)))</f>
      </c>
      <c r="M1352" s="14">
        <f>AND($I1352=MID(kododd,1,2),$J1352=MID(kododd,3,3))</f>
      </c>
    </row>
    <row r="1353">
      <c r="A1353" s="95">
        <v>1663</v>
      </c>
      <c r="B1353" s="93" t="s">
        <v>16343</v>
      </c>
      <c r="C1353" s="93" t="s">
        <v>1405</v>
      </c>
      <c r="D1353" s="95">
        <v>1984</v>
      </c>
      <c r="E1353" s="95">
        <v>1997</v>
      </c>
      <c r="F1353" s="95">
        <v>308170</v>
      </c>
      <c r="G1353" s="95">
        <v>0</v>
      </c>
      <c r="H1353" s="93" t="s">
        <v>8976</v>
      </c>
      <c r="I1353" s="93" t="s">
        <v>23890</v>
      </c>
      <c r="J1353" s="93" t="s">
        <v>20913</v>
      </c>
      <c r="K1353" s="93" t="s">
        <v>15044</v>
      </c>
      <c r="L1353" s="14">
        <f>AND(vyberHrace&lt;&gt;"",ISNUMBER(SEARCH(vyberHrace,$B1353)))</f>
      </c>
      <c r="M1353" s="14">
        <f>AND($I1353=MID(kododd,1,2),$J1353=MID(kododd,3,3))</f>
      </c>
    </row>
    <row r="1354">
      <c r="A1354" s="95">
        <v>63856</v>
      </c>
      <c r="B1354" s="93" t="s">
        <v>29942</v>
      </c>
      <c r="C1354" s="93" t="s">
        <v>1447</v>
      </c>
      <c r="G1354" s="95">
        <v>250</v>
      </c>
      <c r="H1354" s="93" t="s">
        <v>8976</v>
      </c>
      <c r="I1354" s="93" t="s">
        <v>23890</v>
      </c>
      <c r="J1354" s="93" t="s">
        <v>20973</v>
      </c>
      <c r="K1354" s="93" t="s">
        <v>12775</v>
      </c>
      <c r="L1354" s="14">
        <f>AND(vyberHrace&lt;&gt;"",ISNUMBER(SEARCH(vyberHrace,$B1354)))</f>
      </c>
      <c r="M1354" s="14">
        <f>AND($I1354=MID(kododd,1,2),$J1354=MID(kododd,3,3))</f>
      </c>
    </row>
    <row r="1355">
      <c r="A1355" s="95">
        <v>26384</v>
      </c>
      <c r="B1355" s="93" t="s">
        <v>12919</v>
      </c>
      <c r="C1355" s="93" t="s">
        <v>1440</v>
      </c>
      <c r="D1355" s="95">
        <v>1322</v>
      </c>
      <c r="G1355" s="95">
        <v>250</v>
      </c>
      <c r="H1355" s="93" t="s">
        <v>8976</v>
      </c>
      <c r="I1355" s="93" t="s">
        <v>23890</v>
      </c>
      <c r="J1355" s="93" t="s">
        <v>20895</v>
      </c>
      <c r="K1355" s="93" t="s">
        <v>13982</v>
      </c>
      <c r="L1355" s="14">
        <f>AND(vyberHrace&lt;&gt;"",ISNUMBER(SEARCH(vyberHrace,$B1355)))</f>
      </c>
      <c r="M1355" s="14">
        <f>AND($I1355=MID(kododd,1,2),$J1355=MID(kododd,3,3))</f>
      </c>
    </row>
    <row r="1356">
      <c r="A1356" s="95">
        <v>62030</v>
      </c>
      <c r="B1356" s="93" t="s">
        <v>28232</v>
      </c>
      <c r="C1356" s="93" t="s">
        <v>1488</v>
      </c>
      <c r="G1356" s="95">
        <v>250</v>
      </c>
      <c r="H1356" s="93" t="s">
        <v>8976</v>
      </c>
      <c r="I1356" s="93" t="s">
        <v>23890</v>
      </c>
      <c r="J1356" s="93" t="s">
        <v>20870</v>
      </c>
      <c r="K1356" s="93" t="s">
        <v>19858</v>
      </c>
      <c r="L1356" s="14">
        <f>AND(vyberHrace&lt;&gt;"",ISNUMBER(SEARCH(vyberHrace,$B1356)))</f>
      </c>
      <c r="M1356" s="14">
        <f>AND($I1356=MID(kododd,1,2),$J1356=MID(kododd,3,3))</f>
      </c>
    </row>
    <row r="1357">
      <c r="A1357" s="95">
        <v>60722</v>
      </c>
      <c r="B1357" s="93" t="s">
        <v>27132</v>
      </c>
      <c r="C1357" s="93" t="s">
        <v>1450</v>
      </c>
      <c r="G1357" s="95">
        <v>250</v>
      </c>
      <c r="H1357" s="93" t="s">
        <v>8976</v>
      </c>
      <c r="I1357" s="93" t="s">
        <v>23890</v>
      </c>
      <c r="J1357" s="93" t="s">
        <v>20870</v>
      </c>
      <c r="K1357" s="93" t="s">
        <v>19858</v>
      </c>
      <c r="L1357" s="14">
        <f>AND(vyberHrace&lt;&gt;"",ISNUMBER(SEARCH(vyberHrace,$B1357)))</f>
      </c>
      <c r="M1357" s="14">
        <f>AND($I1357=MID(kododd,1,2),$J1357=MID(kododd,3,3))</f>
      </c>
    </row>
    <row r="1358">
      <c r="A1358" s="95">
        <v>32414</v>
      </c>
      <c r="B1358" s="93" t="s">
        <v>19829</v>
      </c>
      <c r="C1358" s="93" t="s">
        <v>1452</v>
      </c>
      <c r="D1358" s="95">
        <v>1250</v>
      </c>
      <c r="G1358" s="95">
        <v>0</v>
      </c>
      <c r="H1358" s="93" t="s">
        <v>8976</v>
      </c>
      <c r="I1358" s="93" t="s">
        <v>23890</v>
      </c>
      <c r="J1358" s="93" t="s">
        <v>20931</v>
      </c>
      <c r="K1358" s="93" t="s">
        <v>19878</v>
      </c>
      <c r="L1358" s="14">
        <f>AND(vyberHrace&lt;&gt;"",ISNUMBER(SEARCH(vyberHrace,$B1358)))</f>
      </c>
      <c r="M1358" s="14">
        <f>AND($I1358=MID(kododd,1,2),$J1358=MID(kododd,3,3))</f>
      </c>
    </row>
    <row r="1359">
      <c r="A1359" s="95">
        <v>53845</v>
      </c>
      <c r="B1359" s="93" t="s">
        <v>24108</v>
      </c>
      <c r="C1359" s="93" t="s">
        <v>1406</v>
      </c>
      <c r="G1359" s="95">
        <v>0</v>
      </c>
      <c r="H1359" s="93" t="s">
        <v>8976</v>
      </c>
      <c r="I1359" s="93" t="s">
        <v>23890</v>
      </c>
      <c r="J1359" s="93" t="s">
        <v>20931</v>
      </c>
      <c r="K1359" s="93" t="s">
        <v>19878</v>
      </c>
      <c r="L1359" s="14">
        <f>AND(vyberHrace&lt;&gt;"",ISNUMBER(SEARCH(vyberHrace,$B1359)))</f>
      </c>
      <c r="M1359" s="14">
        <f>AND($I1359=MID(kododd,1,2),$J1359=MID(kododd,3,3))</f>
      </c>
    </row>
    <row r="1360">
      <c r="A1360" s="95">
        <v>37262</v>
      </c>
      <c r="B1360" s="93" t="s">
        <v>20245</v>
      </c>
      <c r="C1360" s="93" t="s">
        <v>1444</v>
      </c>
      <c r="D1360" s="95">
        <v>1976</v>
      </c>
      <c r="E1360" s="95">
        <v>2029</v>
      </c>
      <c r="F1360" s="95">
        <v>364045</v>
      </c>
      <c r="G1360" s="95">
        <v>250</v>
      </c>
      <c r="H1360" s="93" t="s">
        <v>8976</v>
      </c>
      <c r="I1360" s="93" t="s">
        <v>23890</v>
      </c>
      <c r="J1360" s="93" t="s">
        <v>20897</v>
      </c>
      <c r="K1360" s="93" t="s">
        <v>9426</v>
      </c>
      <c r="L1360" s="14">
        <f>AND(vyberHrace&lt;&gt;"",ISNUMBER(SEARCH(vyberHrace,$B1360)))</f>
      </c>
      <c r="M1360" s="14">
        <f>AND($I1360=MID(kododd,1,2),$J1360=MID(kododd,3,3))</f>
      </c>
    </row>
    <row r="1361">
      <c r="A1361" s="95">
        <v>34763</v>
      </c>
      <c r="B1361" s="93" t="s">
        <v>12748</v>
      </c>
      <c r="C1361" s="93" t="s">
        <v>1427</v>
      </c>
      <c r="D1361" s="95">
        <v>1384</v>
      </c>
      <c r="G1361" s="95">
        <v>0</v>
      </c>
      <c r="H1361" s="93" t="s">
        <v>8976</v>
      </c>
      <c r="I1361" s="93" t="s">
        <v>23890</v>
      </c>
      <c r="J1361" s="93" t="s">
        <v>20927</v>
      </c>
      <c r="K1361" s="93" t="s">
        <v>1493</v>
      </c>
      <c r="L1361" s="14">
        <f>AND(vyberHrace&lt;&gt;"",ISNUMBER(SEARCH(vyberHrace,$B1361)))</f>
      </c>
      <c r="M1361" s="14">
        <f>AND($I1361=MID(kododd,1,2),$J1361=MID(kododd,3,3))</f>
      </c>
    </row>
    <row r="1362">
      <c r="A1362" s="95">
        <v>35231</v>
      </c>
      <c r="B1362" s="93" t="s">
        <v>10448</v>
      </c>
      <c r="C1362" s="93" t="s">
        <v>1441</v>
      </c>
      <c r="D1362" s="95">
        <v>1652</v>
      </c>
      <c r="F1362" s="95">
        <v>353671</v>
      </c>
      <c r="G1362" s="95">
        <v>250</v>
      </c>
      <c r="H1362" s="93" t="s">
        <v>8976</v>
      </c>
      <c r="I1362" s="93" t="s">
        <v>23890</v>
      </c>
      <c r="J1362" s="93" t="s">
        <v>20874</v>
      </c>
      <c r="K1362" s="93" t="s">
        <v>1849</v>
      </c>
      <c r="L1362" s="14">
        <f>AND(vyberHrace&lt;&gt;"",ISNUMBER(SEARCH(vyberHrace,$B1362)))</f>
      </c>
      <c r="M1362" s="14">
        <f>AND($I1362=MID(kododd,1,2),$J1362=MID(kododd,3,3))</f>
      </c>
    </row>
    <row r="1363">
      <c r="A1363" s="95">
        <v>57096</v>
      </c>
      <c r="B1363" s="93" t="s">
        <v>21465</v>
      </c>
      <c r="C1363" s="93" t="s">
        <v>1422</v>
      </c>
      <c r="D1363" s="95">
        <v>1060</v>
      </c>
      <c r="F1363" s="95">
        <v>23786353</v>
      </c>
      <c r="G1363" s="95">
        <v>250</v>
      </c>
      <c r="H1363" s="93" t="s">
        <v>8976</v>
      </c>
      <c r="I1363" s="93" t="s">
        <v>23890</v>
      </c>
      <c r="J1363" s="93" t="s">
        <v>21009</v>
      </c>
      <c r="K1363" s="93" t="s">
        <v>15049</v>
      </c>
      <c r="L1363" s="14">
        <f>AND(vyberHrace&lt;&gt;"",ISNUMBER(SEARCH(vyberHrace,$B1363)))</f>
      </c>
      <c r="M1363" s="14">
        <f>AND($I1363=MID(kododd,1,2),$J1363=MID(kododd,3,3))</f>
      </c>
    </row>
    <row r="1364">
      <c r="A1364" s="95">
        <v>57346</v>
      </c>
      <c r="B1364" s="93" t="s">
        <v>8516</v>
      </c>
      <c r="C1364" s="93" t="s">
        <v>1411</v>
      </c>
      <c r="D1364" s="95">
        <v>1093</v>
      </c>
      <c r="F1364" s="95">
        <v>571002286</v>
      </c>
      <c r="G1364" s="95">
        <v>250</v>
      </c>
      <c r="H1364" s="93" t="s">
        <v>8976</v>
      </c>
      <c r="I1364" s="93" t="s">
        <v>23890</v>
      </c>
      <c r="J1364" s="93" t="s">
        <v>20971</v>
      </c>
      <c r="K1364" s="93" t="s">
        <v>16300</v>
      </c>
      <c r="L1364" s="14">
        <f>AND(vyberHrace&lt;&gt;"",ISNUMBER(SEARCH(vyberHrace,$B1364)))</f>
      </c>
      <c r="M1364" s="14">
        <f>AND($I1364=MID(kododd,1,2),$J1364=MID(kododd,3,3))</f>
      </c>
    </row>
    <row r="1365">
      <c r="A1365" s="95">
        <v>40725</v>
      </c>
      <c r="B1365" s="93" t="s">
        <v>11781</v>
      </c>
      <c r="C1365" s="93" t="s">
        <v>1456</v>
      </c>
      <c r="D1365" s="95">
        <v>1436</v>
      </c>
      <c r="F1365" s="95">
        <v>398160</v>
      </c>
      <c r="G1365" s="95">
        <v>250</v>
      </c>
      <c r="H1365" s="93" t="s">
        <v>8976</v>
      </c>
      <c r="I1365" s="93" t="s">
        <v>23890</v>
      </c>
      <c r="J1365" s="93" t="s">
        <v>20870</v>
      </c>
      <c r="K1365" s="93" t="s">
        <v>19858</v>
      </c>
      <c r="L1365" s="14">
        <f>AND(vyberHrace&lt;&gt;"",ISNUMBER(SEARCH(vyberHrace,$B1365)))</f>
      </c>
      <c r="M1365" s="14">
        <f>AND($I1365=MID(kododd,1,2),$J1365=MID(kododd,3,3))</f>
      </c>
    </row>
    <row r="1366">
      <c r="A1366" s="95">
        <v>62369</v>
      </c>
      <c r="B1366" s="93" t="s">
        <v>28540</v>
      </c>
      <c r="C1366" s="93" t="s">
        <v>1406</v>
      </c>
      <c r="D1366" s="95">
        <v>1075</v>
      </c>
      <c r="G1366" s="95">
        <v>250</v>
      </c>
      <c r="H1366" s="93" t="s">
        <v>8976</v>
      </c>
      <c r="I1366" s="93" t="s">
        <v>23890</v>
      </c>
      <c r="J1366" s="93" t="s">
        <v>20931</v>
      </c>
      <c r="K1366" s="93" t="s">
        <v>19878</v>
      </c>
      <c r="L1366" s="14">
        <f>AND(vyberHrace&lt;&gt;"",ISNUMBER(SEARCH(vyberHrace,$B1366)))</f>
      </c>
      <c r="M1366" s="14">
        <f>AND($I1366=MID(kododd,1,2),$J1366=MID(kododd,3,3))</f>
      </c>
    </row>
    <row r="1367">
      <c r="A1367" s="95">
        <v>59621</v>
      </c>
      <c r="B1367" s="93" t="s">
        <v>26009</v>
      </c>
      <c r="C1367" s="93" t="s">
        <v>1454</v>
      </c>
      <c r="G1367" s="95">
        <v>0</v>
      </c>
      <c r="H1367" s="93" t="s">
        <v>8976</v>
      </c>
      <c r="I1367" s="93" t="s">
        <v>23890</v>
      </c>
      <c r="J1367" s="93" t="s">
        <v>20848</v>
      </c>
      <c r="K1367" s="93" t="s">
        <v>21377</v>
      </c>
      <c r="L1367" s="14">
        <f>AND(vyberHrace&lt;&gt;"",ISNUMBER(SEARCH(vyberHrace,$B1367)))</f>
      </c>
      <c r="M1367" s="14">
        <f>AND($I1367=MID(kododd,1,2),$J1367=MID(kododd,3,3))</f>
      </c>
    </row>
    <row r="1368">
      <c r="A1368" s="95">
        <v>61533</v>
      </c>
      <c r="B1368" s="93" t="s">
        <v>27707</v>
      </c>
      <c r="C1368" s="93" t="s">
        <v>1436</v>
      </c>
      <c r="F1368" s="95">
        <v>23792248</v>
      </c>
      <c r="G1368" s="95">
        <v>0</v>
      </c>
      <c r="H1368" s="93" t="s">
        <v>8976</v>
      </c>
      <c r="I1368" s="93" t="s">
        <v>23890</v>
      </c>
      <c r="J1368" s="93" t="s">
        <v>23412</v>
      </c>
      <c r="K1368" s="93" t="s">
        <v>21357</v>
      </c>
      <c r="L1368" s="14">
        <f>AND(vyberHrace&lt;&gt;"",ISNUMBER(SEARCH(vyberHrace,$B1368)))</f>
      </c>
      <c r="M1368" s="14">
        <f>AND($I1368=MID(kododd,1,2),$J1368=MID(kododd,3,3))</f>
      </c>
    </row>
    <row r="1369">
      <c r="A1369" s="95">
        <v>36983</v>
      </c>
      <c r="B1369" s="93" t="s">
        <v>17784</v>
      </c>
      <c r="C1369" s="93" t="s">
        <v>1448</v>
      </c>
      <c r="D1369" s="95">
        <v>1442</v>
      </c>
      <c r="F1369" s="95">
        <v>23741341</v>
      </c>
      <c r="G1369" s="95">
        <v>0</v>
      </c>
      <c r="H1369" s="93" t="s">
        <v>8976</v>
      </c>
      <c r="I1369" s="93" t="s">
        <v>23890</v>
      </c>
      <c r="J1369" s="93" t="s">
        <v>20897</v>
      </c>
      <c r="K1369" s="93" t="s">
        <v>9426</v>
      </c>
      <c r="L1369" s="14">
        <f>AND(vyberHrace&lt;&gt;"",ISNUMBER(SEARCH(vyberHrace,$B1369)))</f>
      </c>
      <c r="M1369" s="14">
        <f>AND($I1369=MID(kododd,1,2),$J1369=MID(kododd,3,3))</f>
      </c>
    </row>
    <row r="1370">
      <c r="A1370" s="95">
        <v>62103</v>
      </c>
      <c r="B1370" s="93" t="s">
        <v>28301</v>
      </c>
      <c r="C1370" s="93" t="s">
        <v>1464</v>
      </c>
      <c r="D1370" s="95">
        <v>1493</v>
      </c>
      <c r="E1370" s="95">
        <v>1706</v>
      </c>
      <c r="F1370" s="95">
        <v>23798378</v>
      </c>
      <c r="G1370" s="95">
        <v>250</v>
      </c>
      <c r="H1370" s="93" t="s">
        <v>8976</v>
      </c>
      <c r="I1370" s="93" t="s">
        <v>23890</v>
      </c>
      <c r="J1370" s="93" t="s">
        <v>20860</v>
      </c>
      <c r="K1370" s="93" t="s">
        <v>12768</v>
      </c>
      <c r="L1370" s="14">
        <f>AND(vyberHrace&lt;&gt;"",ISNUMBER(SEARCH(vyberHrace,$B1370)))</f>
      </c>
      <c r="M1370" s="14">
        <f>AND($I1370=MID(kododd,1,2),$J1370=MID(kododd,3,3))</f>
      </c>
    </row>
    <row r="1371">
      <c r="A1371" s="95">
        <v>34752</v>
      </c>
      <c r="B1371" s="93" t="s">
        <v>12746</v>
      </c>
      <c r="C1371" s="93" t="s">
        <v>1439</v>
      </c>
      <c r="D1371" s="95">
        <v>1276</v>
      </c>
      <c r="F1371" s="95">
        <v>383775</v>
      </c>
      <c r="G1371" s="95">
        <v>0</v>
      </c>
      <c r="H1371" s="93" t="s">
        <v>8976</v>
      </c>
      <c r="I1371" s="93" t="s">
        <v>23890</v>
      </c>
      <c r="J1371" s="93" t="s">
        <v>20874</v>
      </c>
      <c r="K1371" s="93" t="s">
        <v>1849</v>
      </c>
      <c r="L1371" s="14">
        <f>AND(vyberHrace&lt;&gt;"",ISNUMBER(SEARCH(vyberHrace,$B1371)))</f>
      </c>
      <c r="M1371" s="14">
        <f>AND($I1371=MID(kododd,1,2),$J1371=MID(kododd,3,3))</f>
      </c>
    </row>
    <row r="1372">
      <c r="A1372" s="95">
        <v>2606</v>
      </c>
      <c r="B1372" s="93" t="s">
        <v>14197</v>
      </c>
      <c r="C1372" s="93" t="s">
        <v>1463</v>
      </c>
      <c r="D1372" s="95">
        <v>1948</v>
      </c>
      <c r="E1372" s="95">
        <v>1987</v>
      </c>
      <c r="F1372" s="95">
        <v>326968</v>
      </c>
      <c r="G1372" s="95">
        <v>0</v>
      </c>
      <c r="H1372" s="93" t="s">
        <v>8976</v>
      </c>
      <c r="I1372" s="93" t="s">
        <v>23890</v>
      </c>
      <c r="J1372" s="93" t="s">
        <v>20881</v>
      </c>
      <c r="K1372" s="93" t="s">
        <v>26140</v>
      </c>
      <c r="L1372" s="14">
        <f>AND(vyberHrace&lt;&gt;"",ISNUMBER(SEARCH(vyberHrace,$B1372)))</f>
      </c>
      <c r="M1372" s="14">
        <f>AND($I1372=MID(kododd,1,2),$J1372=MID(kododd,3,3))</f>
      </c>
    </row>
    <row r="1373">
      <c r="A1373" s="95">
        <v>59143</v>
      </c>
      <c r="B1373" s="93" t="s">
        <v>25580</v>
      </c>
      <c r="C1373" s="93" t="s">
        <v>1424</v>
      </c>
      <c r="F1373" s="95">
        <v>23776773</v>
      </c>
      <c r="G1373" s="95">
        <v>250</v>
      </c>
      <c r="H1373" s="93" t="s">
        <v>8976</v>
      </c>
      <c r="I1373" s="93" t="s">
        <v>23890</v>
      </c>
      <c r="J1373" s="93" t="s">
        <v>20870</v>
      </c>
      <c r="K1373" s="93" t="s">
        <v>19858</v>
      </c>
      <c r="L1373" s="14">
        <f>AND(vyberHrace&lt;&gt;"",ISNUMBER(SEARCH(vyberHrace,$B1373)))</f>
      </c>
      <c r="M1373" s="14">
        <f>AND($I1373=MID(kododd,1,2),$J1373=MID(kododd,3,3))</f>
      </c>
    </row>
    <row r="1374">
      <c r="A1374" s="95">
        <v>61882</v>
      </c>
      <c r="B1374" s="93" t="s">
        <v>28019</v>
      </c>
      <c r="C1374" s="93" t="s">
        <v>1424</v>
      </c>
      <c r="D1374" s="95">
        <v>1168</v>
      </c>
      <c r="E1374" s="95">
        <v>1714</v>
      </c>
      <c r="F1374" s="95">
        <v>23798181</v>
      </c>
      <c r="G1374" s="95">
        <v>250</v>
      </c>
      <c r="H1374" s="93" t="s">
        <v>8976</v>
      </c>
      <c r="I1374" s="93" t="s">
        <v>23890</v>
      </c>
      <c r="J1374" s="93" t="s">
        <v>21009</v>
      </c>
      <c r="K1374" s="93" t="s">
        <v>15049</v>
      </c>
      <c r="L1374" s="14">
        <f>AND(vyberHrace&lt;&gt;"",ISNUMBER(SEARCH(vyberHrace,$B1374)))</f>
      </c>
      <c r="M1374" s="14">
        <f>AND($I1374=MID(kododd,1,2),$J1374=MID(kododd,3,3))</f>
      </c>
    </row>
    <row r="1375">
      <c r="A1375" s="95">
        <v>39157</v>
      </c>
      <c r="B1375" s="93" t="s">
        <v>20411</v>
      </c>
      <c r="C1375" s="93" t="s">
        <v>1459</v>
      </c>
      <c r="D1375" s="95">
        <v>1368</v>
      </c>
      <c r="G1375" s="95">
        <v>250</v>
      </c>
      <c r="H1375" s="93" t="s">
        <v>8976</v>
      </c>
      <c r="I1375" s="93" t="s">
        <v>23890</v>
      </c>
      <c r="J1375" s="93" t="s">
        <v>20921</v>
      </c>
      <c r="K1375" s="93" t="s">
        <v>19686</v>
      </c>
      <c r="L1375" s="14">
        <f>AND(vyberHrace&lt;&gt;"",ISNUMBER(SEARCH(vyberHrace,$B1375)))</f>
      </c>
      <c r="M1375" s="14">
        <f>AND($I1375=MID(kododd,1,2),$J1375=MID(kododd,3,3))</f>
      </c>
    </row>
    <row r="1376">
      <c r="A1376" s="95">
        <v>48640</v>
      </c>
      <c r="B1376" s="93" t="s">
        <v>16421</v>
      </c>
      <c r="C1376" s="93" t="s">
        <v>3255</v>
      </c>
      <c r="F1376" s="95">
        <v>23744090</v>
      </c>
      <c r="G1376" s="95">
        <v>0</v>
      </c>
      <c r="H1376" s="93" t="s">
        <v>8976</v>
      </c>
      <c r="I1376" s="93" t="s">
        <v>23890</v>
      </c>
      <c r="J1376" s="93" t="s">
        <v>20843</v>
      </c>
      <c r="K1376" s="93" t="s">
        <v>19862</v>
      </c>
      <c r="L1376" s="14">
        <f>AND(vyberHrace&lt;&gt;"",ISNUMBER(SEARCH(vyberHrace,$B1376)))</f>
      </c>
      <c r="M1376" s="14">
        <f>AND($I1376=MID(kododd,1,2),$J1376=MID(kododd,3,3))</f>
      </c>
    </row>
    <row r="1377">
      <c r="A1377" s="95">
        <v>60083</v>
      </c>
      <c r="B1377" s="93" t="s">
        <v>26559</v>
      </c>
      <c r="C1377" s="93" t="s">
        <v>1418</v>
      </c>
      <c r="D1377" s="95">
        <v>1509</v>
      </c>
      <c r="E1377" s="95">
        <v>1737</v>
      </c>
      <c r="F1377" s="95">
        <v>23786159</v>
      </c>
      <c r="G1377" s="95">
        <v>250</v>
      </c>
      <c r="H1377" s="93" t="s">
        <v>8976</v>
      </c>
      <c r="I1377" s="93" t="s">
        <v>23890</v>
      </c>
      <c r="J1377" s="93" t="s">
        <v>20860</v>
      </c>
      <c r="K1377" s="93" t="s">
        <v>12768</v>
      </c>
      <c r="L1377" s="14">
        <f>AND(vyberHrace&lt;&gt;"",ISNUMBER(SEARCH(vyberHrace,$B1377)))</f>
      </c>
      <c r="M1377" s="14">
        <f>AND($I1377=MID(kododd,1,2),$J1377=MID(kododd,3,3))</f>
      </c>
    </row>
    <row r="1378">
      <c r="A1378" s="95">
        <v>13800</v>
      </c>
      <c r="B1378" s="93" t="s">
        <v>11683</v>
      </c>
      <c r="C1378" s="93" t="s">
        <v>1418</v>
      </c>
      <c r="D1378" s="95">
        <v>1761</v>
      </c>
      <c r="G1378" s="95">
        <v>0</v>
      </c>
      <c r="H1378" s="93" t="s">
        <v>8976</v>
      </c>
      <c r="I1378" s="93" t="s">
        <v>23890</v>
      </c>
      <c r="J1378" s="93" t="s">
        <v>20934</v>
      </c>
      <c r="K1378" s="93" t="s">
        <v>21356</v>
      </c>
      <c r="L1378" s="14">
        <f>AND(vyberHrace&lt;&gt;"",ISNUMBER(SEARCH(vyberHrace,$B1378)))</f>
      </c>
      <c r="M1378" s="14">
        <f>AND($I1378=MID(kododd,1,2),$J1378=MID(kododd,3,3))</f>
      </c>
    </row>
    <row r="1379">
      <c r="A1379" s="95">
        <v>59600</v>
      </c>
      <c r="B1379" s="93" t="s">
        <v>25992</v>
      </c>
      <c r="C1379" s="93" t="s">
        <v>1486</v>
      </c>
      <c r="F1379" s="95">
        <v>23791764</v>
      </c>
      <c r="G1379" s="95">
        <v>250</v>
      </c>
      <c r="H1379" s="93" t="s">
        <v>8976</v>
      </c>
      <c r="I1379" s="93" t="s">
        <v>23890</v>
      </c>
      <c r="J1379" s="93" t="s">
        <v>20936</v>
      </c>
      <c r="K1379" s="93" t="s">
        <v>10625</v>
      </c>
      <c r="L1379" s="14">
        <f>AND(vyberHrace&lt;&gt;"",ISNUMBER(SEARCH(vyberHrace,$B1379)))</f>
      </c>
      <c r="M1379" s="14">
        <f>AND($I1379=MID(kododd,1,2),$J1379=MID(kododd,3,3))</f>
      </c>
    </row>
    <row r="1380">
      <c r="A1380" s="95">
        <v>60631</v>
      </c>
      <c r="B1380" s="93" t="s">
        <v>27048</v>
      </c>
      <c r="C1380" s="93" t="s">
        <v>1420</v>
      </c>
      <c r="D1380" s="95">
        <v>1706</v>
      </c>
      <c r="E1380" s="95">
        <v>1757</v>
      </c>
      <c r="F1380" s="95">
        <v>23780509</v>
      </c>
      <c r="G1380" s="95">
        <v>250</v>
      </c>
      <c r="H1380" s="93" t="s">
        <v>8976</v>
      </c>
      <c r="I1380" s="93" t="s">
        <v>23890</v>
      </c>
      <c r="J1380" s="93" t="s">
        <v>20918</v>
      </c>
      <c r="K1380" s="93" t="s">
        <v>19880</v>
      </c>
      <c r="L1380" s="14">
        <f>AND(vyberHrace&lt;&gt;"",ISNUMBER(SEARCH(vyberHrace,$B1380)))</f>
      </c>
      <c r="M1380" s="14">
        <f>AND($I1380=MID(kododd,1,2),$J1380=MID(kododd,3,3))</f>
      </c>
    </row>
    <row r="1381">
      <c r="A1381" s="95">
        <v>56035</v>
      </c>
      <c r="B1381" s="93" t="s">
        <v>21431</v>
      </c>
      <c r="C1381" s="93" t="s">
        <v>1450</v>
      </c>
      <c r="F1381" s="95">
        <v>23788763</v>
      </c>
      <c r="G1381" s="95">
        <v>250</v>
      </c>
      <c r="H1381" s="93" t="s">
        <v>8976</v>
      </c>
      <c r="I1381" s="93" t="s">
        <v>23890</v>
      </c>
      <c r="J1381" s="93" t="s">
        <v>20870</v>
      </c>
      <c r="K1381" s="93" t="s">
        <v>19858</v>
      </c>
      <c r="L1381" s="14">
        <f>AND(vyberHrace&lt;&gt;"",ISNUMBER(SEARCH(vyberHrace,$B1381)))</f>
      </c>
      <c r="M1381" s="14">
        <f>AND($I1381=MID(kododd,1,2),$J1381=MID(kododd,3,3))</f>
      </c>
    </row>
    <row r="1382">
      <c r="A1382" s="95">
        <v>28107</v>
      </c>
      <c r="B1382" s="93" t="s">
        <v>6339</v>
      </c>
      <c r="C1382" s="93" t="s">
        <v>1429</v>
      </c>
      <c r="D1382" s="95">
        <v>1534</v>
      </c>
      <c r="F1382" s="95">
        <v>386448</v>
      </c>
      <c r="G1382" s="95">
        <v>250</v>
      </c>
      <c r="H1382" s="93" t="s">
        <v>8976</v>
      </c>
      <c r="I1382" s="93" t="s">
        <v>23890</v>
      </c>
      <c r="J1382" s="93" t="s">
        <v>20881</v>
      </c>
      <c r="K1382" s="93" t="s">
        <v>26140</v>
      </c>
      <c r="L1382" s="14">
        <f>AND(vyberHrace&lt;&gt;"",ISNUMBER(SEARCH(vyberHrace,$B1382)))</f>
      </c>
      <c r="M1382" s="14">
        <f>AND($I1382=MID(kododd,1,2),$J1382=MID(kododd,3,3))</f>
      </c>
    </row>
    <row r="1383">
      <c r="A1383" s="95">
        <v>58166</v>
      </c>
      <c r="B1383" s="93" t="s">
        <v>24685</v>
      </c>
      <c r="C1383" s="93" t="s">
        <v>1422</v>
      </c>
      <c r="F1383" s="95">
        <v>23775262</v>
      </c>
      <c r="G1383" s="95">
        <v>250</v>
      </c>
      <c r="H1383" s="93" t="s">
        <v>8976</v>
      </c>
      <c r="I1383" s="93" t="s">
        <v>23890</v>
      </c>
      <c r="J1383" s="93" t="s">
        <v>20870</v>
      </c>
      <c r="K1383" s="93" t="s">
        <v>19858</v>
      </c>
      <c r="L1383" s="14">
        <f>AND(vyberHrace&lt;&gt;"",ISNUMBER(SEARCH(vyberHrace,$B1383)))</f>
      </c>
      <c r="M1383" s="14">
        <f>AND($I1383=MID(kododd,1,2),$J1383=MID(kododd,3,3))</f>
      </c>
    </row>
    <row r="1384">
      <c r="A1384" s="95">
        <v>62573</v>
      </c>
      <c r="B1384" s="93" t="s">
        <v>6345</v>
      </c>
      <c r="C1384" s="93" t="s">
        <v>1436</v>
      </c>
      <c r="F1384" s="95">
        <v>23799757</v>
      </c>
      <c r="G1384" s="95">
        <v>500</v>
      </c>
      <c r="H1384" s="93" t="s">
        <v>8976</v>
      </c>
      <c r="I1384" s="93" t="s">
        <v>23890</v>
      </c>
      <c r="J1384" s="93" t="s">
        <v>23412</v>
      </c>
      <c r="K1384" s="93" t="s">
        <v>21357</v>
      </c>
      <c r="L1384" s="14">
        <f>AND(vyberHrace&lt;&gt;"",ISNUMBER(SEARCH(vyberHrace,$B1384)))</f>
      </c>
      <c r="M1384" s="14">
        <f>AND($I1384=MID(kododd,1,2),$J1384=MID(kododd,3,3))</f>
      </c>
    </row>
    <row r="1385">
      <c r="A1385" s="95">
        <v>9539</v>
      </c>
      <c r="B1385" s="93" t="s">
        <v>21155</v>
      </c>
      <c r="C1385" s="93" t="s">
        <v>1455</v>
      </c>
      <c r="D1385" s="95">
        <v>1739</v>
      </c>
      <c r="E1385" s="95">
        <v>1874</v>
      </c>
      <c r="F1385" s="95">
        <v>332615</v>
      </c>
      <c r="G1385" s="95">
        <v>250</v>
      </c>
      <c r="H1385" s="93" t="s">
        <v>8976</v>
      </c>
      <c r="I1385" s="93" t="s">
        <v>23890</v>
      </c>
      <c r="J1385" s="93" t="s">
        <v>20883</v>
      </c>
      <c r="K1385" s="93" t="s">
        <v>19883</v>
      </c>
      <c r="L1385" s="14">
        <f>AND(vyberHrace&lt;&gt;"",ISNUMBER(SEARCH(vyberHrace,$B1385)))</f>
      </c>
      <c r="M1385" s="14">
        <f>AND($I1385=MID(kododd,1,2),$J1385=MID(kododd,3,3))</f>
      </c>
    </row>
    <row r="1386">
      <c r="A1386" s="95">
        <v>63925</v>
      </c>
      <c r="B1386" s="93" t="s">
        <v>30068</v>
      </c>
      <c r="C1386" s="93" t="s">
        <v>1411</v>
      </c>
      <c r="D1386" s="95">
        <v>60011</v>
      </c>
      <c r="E1386" s="95">
        <v>60011</v>
      </c>
      <c r="G1386" s="95">
        <v>250</v>
      </c>
      <c r="H1386" s="93" t="s">
        <v>8976</v>
      </c>
      <c r="I1386" s="93" t="s">
        <v>23890</v>
      </c>
      <c r="J1386" s="93" t="s">
        <v>20913</v>
      </c>
      <c r="K1386" s="93" t="s">
        <v>15044</v>
      </c>
      <c r="L1386" s="14">
        <f>AND(vyberHrace&lt;&gt;"",ISNUMBER(SEARCH(vyberHrace,$B1386)))</f>
      </c>
      <c r="M1386" s="14">
        <f>AND($I1386=MID(kododd,1,2),$J1386=MID(kododd,3,3))</f>
      </c>
    </row>
    <row r="1387">
      <c r="A1387" s="95">
        <v>6527</v>
      </c>
      <c r="B1387" s="93" t="s">
        <v>11455</v>
      </c>
      <c r="C1387" s="93" t="s">
        <v>1441</v>
      </c>
      <c r="D1387" s="95">
        <v>1491</v>
      </c>
      <c r="G1387" s="95">
        <v>0</v>
      </c>
      <c r="H1387" s="93" t="s">
        <v>8976</v>
      </c>
      <c r="I1387" s="93" t="s">
        <v>23890</v>
      </c>
      <c r="J1387" s="93" t="s">
        <v>20897</v>
      </c>
      <c r="K1387" s="93" t="s">
        <v>9426</v>
      </c>
      <c r="L1387" s="14">
        <f>AND(vyberHrace&lt;&gt;"",ISNUMBER(SEARCH(vyberHrace,$B1387)))</f>
      </c>
      <c r="M1387" s="14">
        <f>AND($I1387=MID(kododd,1,2),$J1387=MID(kododd,3,3))</f>
      </c>
    </row>
    <row r="1388">
      <c r="A1388" s="95">
        <v>37719</v>
      </c>
      <c r="B1388" s="93" t="s">
        <v>11556</v>
      </c>
      <c r="C1388" s="93" t="s">
        <v>1437</v>
      </c>
      <c r="D1388" s="95">
        <v>1645</v>
      </c>
      <c r="G1388" s="95">
        <v>0</v>
      </c>
      <c r="H1388" s="93" t="s">
        <v>8976</v>
      </c>
      <c r="I1388" s="93" t="s">
        <v>23890</v>
      </c>
      <c r="J1388" s="93" t="s">
        <v>20934</v>
      </c>
      <c r="K1388" s="93" t="s">
        <v>21356</v>
      </c>
      <c r="L1388" s="14">
        <f>AND(vyberHrace&lt;&gt;"",ISNUMBER(SEARCH(vyberHrace,$B1388)))</f>
      </c>
      <c r="M1388" s="14">
        <f>AND($I1388=MID(kododd,1,2),$J1388=MID(kododd,3,3))</f>
      </c>
    </row>
    <row r="1389">
      <c r="A1389" s="95">
        <v>19390</v>
      </c>
      <c r="B1389" s="93" t="s">
        <v>15374</v>
      </c>
      <c r="C1389" s="93" t="s">
        <v>1403</v>
      </c>
      <c r="D1389" s="95">
        <v>1767</v>
      </c>
      <c r="E1389" s="95">
        <v>1865</v>
      </c>
      <c r="F1389" s="95">
        <v>337293</v>
      </c>
      <c r="G1389" s="95">
        <v>250</v>
      </c>
      <c r="H1389" s="93" t="s">
        <v>8976</v>
      </c>
      <c r="I1389" s="93" t="s">
        <v>23890</v>
      </c>
      <c r="J1389" s="93" t="s">
        <v>20897</v>
      </c>
      <c r="K1389" s="93" t="s">
        <v>9426</v>
      </c>
      <c r="L1389" s="14">
        <f>AND(vyberHrace&lt;&gt;"",ISNUMBER(SEARCH(vyberHrace,$B1389)))</f>
      </c>
      <c r="M1389" s="14">
        <f>AND($I1389=MID(kododd,1,2),$J1389=MID(kododd,3,3))</f>
      </c>
    </row>
    <row r="1390">
      <c r="A1390" s="95">
        <v>31493</v>
      </c>
      <c r="B1390" s="93" t="s">
        <v>15340</v>
      </c>
      <c r="C1390" s="93" t="s">
        <v>1442</v>
      </c>
      <c r="D1390" s="95">
        <v>1420</v>
      </c>
      <c r="F1390" s="95">
        <v>23724340</v>
      </c>
      <c r="G1390" s="95">
        <v>250</v>
      </c>
      <c r="H1390" s="93" t="s">
        <v>8976</v>
      </c>
      <c r="I1390" s="93" t="s">
        <v>23890</v>
      </c>
      <c r="J1390" s="93" t="s">
        <v>20918</v>
      </c>
      <c r="K1390" s="93" t="s">
        <v>19880</v>
      </c>
      <c r="L1390" s="14">
        <f>AND(vyberHrace&lt;&gt;"",ISNUMBER(SEARCH(vyberHrace,$B1390)))</f>
      </c>
      <c r="M1390" s="14">
        <f>AND($I1390=MID(kododd,1,2),$J1390=MID(kododd,3,3))</f>
      </c>
    </row>
    <row r="1391">
      <c r="A1391" s="95">
        <v>48060</v>
      </c>
      <c r="B1391" s="93" t="s">
        <v>12841</v>
      </c>
      <c r="C1391" s="93" t="s">
        <v>1400</v>
      </c>
      <c r="D1391" s="95">
        <v>1028</v>
      </c>
      <c r="F1391" s="95">
        <v>23739088</v>
      </c>
      <c r="G1391" s="95">
        <v>0</v>
      </c>
      <c r="H1391" s="93" t="s">
        <v>8976</v>
      </c>
      <c r="I1391" s="93" t="s">
        <v>23890</v>
      </c>
      <c r="J1391" s="93" t="s">
        <v>3580</v>
      </c>
      <c r="K1391" s="93" t="s">
        <v>6721</v>
      </c>
      <c r="L1391" s="14">
        <f>AND(vyberHrace&lt;&gt;"",ISNUMBER(SEARCH(vyberHrace,$B1391)))</f>
      </c>
      <c r="M1391" s="14">
        <f>AND($I1391=MID(kododd,1,2),$J1391=MID(kododd,3,3))</f>
      </c>
    </row>
    <row r="1392">
      <c r="A1392" s="95">
        <v>13964</v>
      </c>
      <c r="B1392" s="93" t="s">
        <v>15363</v>
      </c>
      <c r="C1392" s="93" t="s">
        <v>1439</v>
      </c>
      <c r="D1392" s="95">
        <v>1992</v>
      </c>
      <c r="E1392" s="95">
        <v>2020</v>
      </c>
      <c r="F1392" s="95">
        <v>327433</v>
      </c>
      <c r="G1392" s="95">
        <v>250</v>
      </c>
      <c r="H1392" s="93" t="s">
        <v>8976</v>
      </c>
      <c r="I1392" s="93" t="s">
        <v>23890</v>
      </c>
      <c r="J1392" s="93" t="s">
        <v>20897</v>
      </c>
      <c r="K1392" s="93" t="s">
        <v>9426</v>
      </c>
      <c r="L1392" s="14">
        <f>AND(vyberHrace&lt;&gt;"",ISNUMBER(SEARCH(vyberHrace,$B1392)))</f>
      </c>
      <c r="M1392" s="14">
        <f>AND($I1392=MID(kododd,1,2),$J1392=MID(kododd,3,3))</f>
      </c>
    </row>
    <row r="1393">
      <c r="A1393" s="95">
        <v>59924</v>
      </c>
      <c r="B1393" s="93" t="s">
        <v>26416</v>
      </c>
      <c r="C1393" s="93" t="s">
        <v>1406</v>
      </c>
      <c r="G1393" s="95">
        <v>0</v>
      </c>
      <c r="H1393" s="93" t="s">
        <v>8976</v>
      </c>
      <c r="I1393" s="93" t="s">
        <v>23890</v>
      </c>
      <c r="J1393" s="93" t="s">
        <v>21009</v>
      </c>
      <c r="K1393" s="93" t="s">
        <v>15049</v>
      </c>
      <c r="L1393" s="14">
        <f>AND(vyberHrace&lt;&gt;"",ISNUMBER(SEARCH(vyberHrace,$B1393)))</f>
      </c>
      <c r="M1393" s="14">
        <f>AND($I1393=MID(kododd,1,2),$J1393=MID(kododd,3,3))</f>
      </c>
    </row>
    <row r="1394">
      <c r="A1394" s="95">
        <v>55454</v>
      </c>
      <c r="B1394" s="93" t="s">
        <v>21528</v>
      </c>
      <c r="C1394" s="93" t="s">
        <v>1411</v>
      </c>
      <c r="D1394" s="95">
        <v>1601</v>
      </c>
      <c r="E1394" s="95">
        <v>1684</v>
      </c>
      <c r="F1394" s="95">
        <v>23774100</v>
      </c>
      <c r="G1394" s="95">
        <v>250</v>
      </c>
      <c r="H1394" s="93" t="s">
        <v>8976</v>
      </c>
      <c r="I1394" s="93" t="s">
        <v>23890</v>
      </c>
      <c r="J1394" s="93" t="s">
        <v>21009</v>
      </c>
      <c r="K1394" s="93" t="s">
        <v>15049</v>
      </c>
      <c r="L1394" s="14">
        <f>AND(vyberHrace&lt;&gt;"",ISNUMBER(SEARCH(vyberHrace,$B1394)))</f>
      </c>
      <c r="M1394" s="14">
        <f>AND($I1394=MID(kododd,1,2),$J1394=MID(kododd,3,3))</f>
      </c>
    </row>
    <row r="1395">
      <c r="A1395" s="95">
        <v>57300</v>
      </c>
      <c r="B1395" s="93" t="s">
        <v>21652</v>
      </c>
      <c r="C1395" s="93" t="s">
        <v>1439</v>
      </c>
      <c r="D1395" s="95">
        <v>1105</v>
      </c>
      <c r="E1395" s="95">
        <v>1436</v>
      </c>
      <c r="F1395" s="95">
        <v>23774118</v>
      </c>
      <c r="G1395" s="95">
        <v>250</v>
      </c>
      <c r="H1395" s="93" t="s">
        <v>8976</v>
      </c>
      <c r="I1395" s="93" t="s">
        <v>23890</v>
      </c>
      <c r="J1395" s="93" t="s">
        <v>20932</v>
      </c>
      <c r="K1395" s="93" t="s">
        <v>9421</v>
      </c>
      <c r="L1395" s="14">
        <f>AND(vyberHrace&lt;&gt;"",ISNUMBER(SEARCH(vyberHrace,$B1395)))</f>
      </c>
      <c r="M1395" s="14">
        <f>AND($I1395=MID(kododd,1,2),$J1395=MID(kododd,3,3))</f>
      </c>
    </row>
    <row r="1396">
      <c r="A1396" s="95">
        <v>62360</v>
      </c>
      <c r="B1396" s="93" t="s">
        <v>28531</v>
      </c>
      <c r="C1396" s="93" t="s">
        <v>1486</v>
      </c>
      <c r="D1396" s="95">
        <v>1013</v>
      </c>
      <c r="F1396" s="95">
        <v>23798190</v>
      </c>
      <c r="G1396" s="95">
        <v>250</v>
      </c>
      <c r="H1396" s="93" t="s">
        <v>8976</v>
      </c>
      <c r="I1396" s="93" t="s">
        <v>23890</v>
      </c>
      <c r="J1396" s="93" t="s">
        <v>21009</v>
      </c>
      <c r="K1396" s="93" t="s">
        <v>15049</v>
      </c>
      <c r="L1396" s="14">
        <f>AND(vyberHrace&lt;&gt;"",ISNUMBER(SEARCH(vyberHrace,$B1396)))</f>
      </c>
      <c r="M1396" s="14">
        <f>AND($I1396=MID(kododd,1,2),$J1396=MID(kododd,3,3))</f>
      </c>
    </row>
    <row r="1397">
      <c r="A1397" s="95">
        <v>507</v>
      </c>
      <c r="B1397" s="93" t="s">
        <v>19903</v>
      </c>
      <c r="C1397" s="93" t="s">
        <v>1472</v>
      </c>
      <c r="D1397" s="95">
        <v>1981</v>
      </c>
      <c r="E1397" s="95">
        <v>1981</v>
      </c>
      <c r="F1397" s="95">
        <v>311570</v>
      </c>
      <c r="G1397" s="95">
        <v>250</v>
      </c>
      <c r="H1397" s="93" t="s">
        <v>8976</v>
      </c>
      <c r="I1397" s="93" t="s">
        <v>23890</v>
      </c>
      <c r="J1397" s="93" t="s">
        <v>20932</v>
      </c>
      <c r="K1397" s="93" t="s">
        <v>9421</v>
      </c>
      <c r="L1397" s="14">
        <f>AND(vyberHrace&lt;&gt;"",ISNUMBER(SEARCH(vyberHrace,$B1397)))</f>
      </c>
      <c r="M1397" s="14">
        <f>AND($I1397=MID(kododd,1,2),$J1397=MID(kododd,3,3))</f>
      </c>
    </row>
    <row r="1398">
      <c r="A1398" s="95">
        <v>59193</v>
      </c>
      <c r="B1398" s="93" t="s">
        <v>25625</v>
      </c>
      <c r="C1398" s="93" t="s">
        <v>1459</v>
      </c>
      <c r="D1398" s="95">
        <v>1044</v>
      </c>
      <c r="G1398" s="95">
        <v>250</v>
      </c>
      <c r="H1398" s="93" t="s">
        <v>8976</v>
      </c>
      <c r="I1398" s="93" t="s">
        <v>23890</v>
      </c>
      <c r="J1398" s="93" t="s">
        <v>20858</v>
      </c>
      <c r="K1398" s="93" t="s">
        <v>20407</v>
      </c>
      <c r="L1398" s="14">
        <f>AND(vyberHrace&lt;&gt;"",ISNUMBER(SEARCH(vyberHrace,$B1398)))</f>
      </c>
      <c r="M1398" s="14">
        <f>AND($I1398=MID(kododd,1,2),$J1398=MID(kododd,3,3))</f>
      </c>
    </row>
    <row r="1399">
      <c r="A1399" s="95">
        <v>63043</v>
      </c>
      <c r="B1399" s="93" t="s">
        <v>28655</v>
      </c>
      <c r="C1399" s="93" t="s">
        <v>1412</v>
      </c>
      <c r="F1399" s="95">
        <v>571001905</v>
      </c>
      <c r="G1399" s="95">
        <v>250</v>
      </c>
      <c r="H1399" s="93" t="s">
        <v>8976</v>
      </c>
      <c r="I1399" s="93" t="s">
        <v>23890</v>
      </c>
      <c r="J1399" s="93" t="s">
        <v>20932</v>
      </c>
      <c r="K1399" s="93" t="s">
        <v>9421</v>
      </c>
      <c r="L1399" s="14">
        <f>AND(vyberHrace&lt;&gt;"",ISNUMBER(SEARCH(vyberHrace,$B1399)))</f>
      </c>
      <c r="M1399" s="14">
        <f>AND($I1399=MID(kododd,1,2),$J1399=MID(kododd,3,3))</f>
      </c>
    </row>
    <row r="1400">
      <c r="A1400" s="95">
        <v>62385</v>
      </c>
      <c r="B1400" s="93" t="s">
        <v>28554</v>
      </c>
      <c r="C1400" s="93" t="s">
        <v>1411</v>
      </c>
      <c r="F1400" s="95">
        <v>571001913</v>
      </c>
      <c r="G1400" s="95">
        <v>250</v>
      </c>
      <c r="H1400" s="93" t="s">
        <v>8976</v>
      </c>
      <c r="I1400" s="93" t="s">
        <v>23890</v>
      </c>
      <c r="J1400" s="93" t="s">
        <v>20932</v>
      </c>
      <c r="K1400" s="93" t="s">
        <v>9421</v>
      </c>
      <c r="L1400" s="14">
        <f>AND(vyberHrace&lt;&gt;"",ISNUMBER(SEARCH(vyberHrace,$B1400)))</f>
      </c>
      <c r="M1400" s="14">
        <f>AND($I1400=MID(kododd,1,2),$J1400=MID(kododd,3,3))</f>
      </c>
    </row>
    <row r="1401">
      <c r="A1401" s="95">
        <v>59050</v>
      </c>
      <c r="B1401" s="93" t="s">
        <v>25501</v>
      </c>
      <c r="C1401" s="93" t="s">
        <v>1486</v>
      </c>
      <c r="D1401" s="95">
        <v>1674</v>
      </c>
      <c r="E1401" s="95">
        <v>1738</v>
      </c>
      <c r="F1401" s="95">
        <v>23778920</v>
      </c>
      <c r="G1401" s="95">
        <v>250</v>
      </c>
      <c r="H1401" s="93" t="s">
        <v>8976</v>
      </c>
      <c r="I1401" s="93" t="s">
        <v>23890</v>
      </c>
      <c r="J1401" s="93" t="s">
        <v>21009</v>
      </c>
      <c r="K1401" s="93" t="s">
        <v>15049</v>
      </c>
      <c r="L1401" s="14">
        <f>AND(vyberHrace&lt;&gt;"",ISNUMBER(SEARCH(vyberHrace,$B1401)))</f>
      </c>
      <c r="M1401" s="14">
        <f>AND($I1401=MID(kododd,1,2),$J1401=MID(kododd,3,3))</f>
      </c>
    </row>
    <row r="1402">
      <c r="A1402" s="95">
        <v>55452</v>
      </c>
      <c r="B1402" s="93" t="s">
        <v>21529</v>
      </c>
      <c r="C1402" s="93" t="s">
        <v>1412</v>
      </c>
      <c r="D1402" s="95">
        <v>1461</v>
      </c>
      <c r="E1402" s="95">
        <v>1584</v>
      </c>
      <c r="F1402" s="95">
        <v>23771771</v>
      </c>
      <c r="G1402" s="95">
        <v>250</v>
      </c>
      <c r="H1402" s="93" t="s">
        <v>8976</v>
      </c>
      <c r="I1402" s="93" t="s">
        <v>23890</v>
      </c>
      <c r="J1402" s="93" t="s">
        <v>20932</v>
      </c>
      <c r="K1402" s="93" t="s">
        <v>9421</v>
      </c>
      <c r="L1402" s="14">
        <f>AND(vyberHrace&lt;&gt;"",ISNUMBER(SEARCH(vyberHrace,$B1402)))</f>
      </c>
      <c r="M1402" s="14">
        <f>AND($I1402=MID(kododd,1,2),$J1402=MID(kododd,3,3))</f>
      </c>
    </row>
    <row r="1403">
      <c r="A1403" s="95">
        <v>41754</v>
      </c>
      <c r="B1403" s="93" t="s">
        <v>11607</v>
      </c>
      <c r="C1403" s="93" t="s">
        <v>1408</v>
      </c>
      <c r="D1403" s="95">
        <v>1324</v>
      </c>
      <c r="E1403" s="95">
        <v>1610</v>
      </c>
      <c r="F1403" s="95">
        <v>23732121</v>
      </c>
      <c r="G1403" s="95">
        <v>0</v>
      </c>
      <c r="H1403" s="93" t="s">
        <v>8976</v>
      </c>
      <c r="I1403" s="93" t="s">
        <v>23890</v>
      </c>
      <c r="J1403" s="93" t="s">
        <v>20932</v>
      </c>
      <c r="K1403" s="93" t="s">
        <v>9421</v>
      </c>
      <c r="L1403" s="14">
        <f>AND(vyberHrace&lt;&gt;"",ISNUMBER(SEARCH(vyberHrace,$B1403)))</f>
      </c>
      <c r="M1403" s="14">
        <f>AND($I1403=MID(kododd,1,2),$J1403=MID(kododd,3,3))</f>
      </c>
    </row>
    <row r="1404">
      <c r="A1404" s="95">
        <v>60131</v>
      </c>
      <c r="B1404" s="93" t="s">
        <v>10812</v>
      </c>
      <c r="C1404" s="93" t="s">
        <v>1398</v>
      </c>
      <c r="G1404" s="95">
        <v>0</v>
      </c>
      <c r="H1404" s="93" t="s">
        <v>8976</v>
      </c>
      <c r="I1404" s="93" t="s">
        <v>23890</v>
      </c>
      <c r="J1404" s="93" t="s">
        <v>20932</v>
      </c>
      <c r="K1404" s="93" t="s">
        <v>9421</v>
      </c>
      <c r="L1404" s="14">
        <f>AND(vyberHrace&lt;&gt;"",ISNUMBER(SEARCH(vyberHrace,$B1404)))</f>
      </c>
      <c r="M1404" s="14">
        <f>AND($I1404=MID(kododd,1,2),$J1404=MID(kododd,3,3))</f>
      </c>
    </row>
    <row r="1405">
      <c r="A1405" s="95">
        <v>53747</v>
      </c>
      <c r="B1405" s="93" t="s">
        <v>2488</v>
      </c>
      <c r="C1405" s="93" t="s">
        <v>1422</v>
      </c>
      <c r="F1405" s="95">
        <v>23754702</v>
      </c>
      <c r="G1405" s="95">
        <v>250</v>
      </c>
      <c r="H1405" s="93" t="s">
        <v>8976</v>
      </c>
      <c r="I1405" s="93" t="s">
        <v>23890</v>
      </c>
      <c r="J1405" s="93" t="s">
        <v>21009</v>
      </c>
      <c r="K1405" s="93" t="s">
        <v>15049</v>
      </c>
      <c r="L1405" s="14">
        <f>AND(vyberHrace&lt;&gt;"",ISNUMBER(SEARCH(vyberHrace,$B1405)))</f>
      </c>
      <c r="M1405" s="14">
        <f>AND($I1405=MID(kododd,1,2),$J1405=MID(kododd,3,3))</f>
      </c>
    </row>
    <row r="1406">
      <c r="A1406" s="95">
        <v>51784</v>
      </c>
      <c r="B1406" s="93" t="s">
        <v>3558</v>
      </c>
      <c r="C1406" s="93" t="s">
        <v>3255</v>
      </c>
      <c r="G1406" s="95">
        <v>0</v>
      </c>
      <c r="H1406" s="93" t="s">
        <v>8976</v>
      </c>
      <c r="I1406" s="93" t="s">
        <v>23890</v>
      </c>
      <c r="J1406" s="93" t="s">
        <v>20897</v>
      </c>
      <c r="K1406" s="93" t="s">
        <v>9426</v>
      </c>
      <c r="L1406" s="14">
        <f>AND(vyberHrace&lt;&gt;"",ISNUMBER(SEARCH(vyberHrace,$B1406)))</f>
      </c>
      <c r="M1406" s="14">
        <f>AND($I1406=MID(kododd,1,2),$J1406=MID(kododd,3,3))</f>
      </c>
    </row>
    <row r="1407">
      <c r="A1407" s="95">
        <v>64004</v>
      </c>
      <c r="B1407" s="93" t="s">
        <v>30135</v>
      </c>
      <c r="C1407" s="93" t="s">
        <v>24215</v>
      </c>
      <c r="D1407" s="95">
        <v>80551</v>
      </c>
      <c r="E1407" s="95">
        <v>80551</v>
      </c>
      <c r="G1407" s="95">
        <v>250</v>
      </c>
      <c r="H1407" s="93" t="s">
        <v>8976</v>
      </c>
      <c r="I1407" s="93" t="s">
        <v>23890</v>
      </c>
      <c r="J1407" s="93" t="s">
        <v>20899</v>
      </c>
      <c r="K1407" s="93" t="s">
        <v>21373</v>
      </c>
      <c r="L1407" s="14">
        <f>AND(vyberHrace&lt;&gt;"",ISNUMBER(SEARCH(vyberHrace,$B1407)))</f>
      </c>
      <c r="M1407" s="14">
        <f>AND($I1407=MID(kododd,1,2),$J1407=MID(kododd,3,3))</f>
      </c>
    </row>
    <row r="1408">
      <c r="A1408" s="95">
        <v>61347</v>
      </c>
      <c r="B1408" s="93" t="s">
        <v>27543</v>
      </c>
      <c r="C1408" s="93" t="s">
        <v>1424</v>
      </c>
      <c r="D1408" s="95">
        <v>1128</v>
      </c>
      <c r="E1408" s="95">
        <v>1481</v>
      </c>
      <c r="F1408" s="95">
        <v>23752114</v>
      </c>
      <c r="G1408" s="95">
        <v>250</v>
      </c>
      <c r="H1408" s="93" t="s">
        <v>8976</v>
      </c>
      <c r="I1408" s="93" t="s">
        <v>23890</v>
      </c>
      <c r="J1408" s="93" t="s">
        <v>20899</v>
      </c>
      <c r="K1408" s="93" t="s">
        <v>21373</v>
      </c>
      <c r="L1408" s="14">
        <f>AND(vyberHrace&lt;&gt;"",ISNUMBER(SEARCH(vyberHrace,$B1408)))</f>
      </c>
      <c r="M1408" s="14">
        <f>AND($I1408=MID(kododd,1,2),$J1408=MID(kododd,3,3))</f>
      </c>
    </row>
    <row r="1409">
      <c r="A1409" s="95">
        <v>61661</v>
      </c>
      <c r="B1409" s="93" t="s">
        <v>27821</v>
      </c>
      <c r="C1409" s="93" t="s">
        <v>1487</v>
      </c>
      <c r="F1409" s="95">
        <v>23793244</v>
      </c>
      <c r="G1409" s="95">
        <v>250</v>
      </c>
      <c r="H1409" s="93" t="s">
        <v>8976</v>
      </c>
      <c r="I1409" s="93" t="s">
        <v>23890</v>
      </c>
      <c r="J1409" s="93" t="s">
        <v>20899</v>
      </c>
      <c r="K1409" s="93" t="s">
        <v>21373</v>
      </c>
      <c r="L1409" s="14">
        <f>AND(vyberHrace&lt;&gt;"",ISNUMBER(SEARCH(vyberHrace,$B1409)))</f>
      </c>
      <c r="M1409" s="14">
        <f>AND($I1409=MID(kododd,1,2),$J1409=MID(kododd,3,3))</f>
      </c>
    </row>
    <row r="1410">
      <c r="A1410" s="95">
        <v>43884</v>
      </c>
      <c r="B1410" s="93" t="s">
        <v>15094</v>
      </c>
      <c r="C1410" s="93" t="s">
        <v>1408</v>
      </c>
      <c r="D1410" s="95">
        <v>1094</v>
      </c>
      <c r="F1410" s="95">
        <v>392138</v>
      </c>
      <c r="G1410" s="95">
        <v>0</v>
      </c>
      <c r="H1410" s="93" t="s">
        <v>8976</v>
      </c>
      <c r="I1410" s="93" t="s">
        <v>23890</v>
      </c>
      <c r="J1410" s="93" t="s">
        <v>3580</v>
      </c>
      <c r="K1410" s="93" t="s">
        <v>6721</v>
      </c>
      <c r="L1410" s="14">
        <f>AND(vyberHrace&lt;&gt;"",ISNUMBER(SEARCH(vyberHrace,$B1410)))</f>
      </c>
      <c r="M1410" s="14">
        <f>AND($I1410=MID(kododd,1,2),$J1410=MID(kododd,3,3))</f>
      </c>
    </row>
    <row r="1411">
      <c r="A1411" s="95">
        <v>53867</v>
      </c>
      <c r="B1411" s="93" t="s">
        <v>2522</v>
      </c>
      <c r="C1411" s="93" t="s">
        <v>1412</v>
      </c>
      <c r="F1411" s="95">
        <v>23761520</v>
      </c>
      <c r="G1411" s="95">
        <v>0</v>
      </c>
      <c r="H1411" s="93" t="s">
        <v>8976</v>
      </c>
      <c r="I1411" s="93" t="s">
        <v>23890</v>
      </c>
      <c r="J1411" s="93" t="s">
        <v>20931</v>
      </c>
      <c r="K1411" s="93" t="s">
        <v>19878</v>
      </c>
      <c r="L1411" s="14">
        <f>AND(vyberHrace&lt;&gt;"",ISNUMBER(SEARCH(vyberHrace,$B1411)))</f>
      </c>
      <c r="M1411" s="14">
        <f>AND($I1411=MID(kododd,1,2),$J1411=MID(kododd,3,3))</f>
      </c>
    </row>
    <row r="1412">
      <c r="A1412" s="95">
        <v>1110</v>
      </c>
      <c r="B1412" s="93" t="s">
        <v>13829</v>
      </c>
      <c r="C1412" s="93" t="s">
        <v>1432</v>
      </c>
      <c r="D1412" s="95">
        <v>2102</v>
      </c>
      <c r="E1412" s="95">
        <v>2015</v>
      </c>
      <c r="F1412" s="95">
        <v>339806</v>
      </c>
      <c r="G1412" s="95">
        <v>250</v>
      </c>
      <c r="H1412" s="93" t="s">
        <v>8976</v>
      </c>
      <c r="I1412" s="93" t="s">
        <v>23890</v>
      </c>
      <c r="J1412" s="93" t="s">
        <v>21009</v>
      </c>
      <c r="K1412" s="93" t="s">
        <v>15049</v>
      </c>
      <c r="L1412" s="14">
        <f>AND(vyberHrace&lt;&gt;"",ISNUMBER(SEARCH(vyberHrace,$B1412)))</f>
      </c>
      <c r="M1412" s="14">
        <f>AND($I1412=MID(kododd,1,2),$J1412=MID(kododd,3,3))</f>
      </c>
    </row>
    <row r="1413">
      <c r="A1413" s="95">
        <v>55534</v>
      </c>
      <c r="B1413" s="93" t="s">
        <v>21466</v>
      </c>
      <c r="C1413" s="93" t="s">
        <v>1422</v>
      </c>
      <c r="D1413" s="95">
        <v>1590</v>
      </c>
      <c r="E1413" s="95">
        <v>1655</v>
      </c>
      <c r="F1413" s="95">
        <v>23746033</v>
      </c>
      <c r="G1413" s="95">
        <v>250</v>
      </c>
      <c r="H1413" s="93" t="s">
        <v>8976</v>
      </c>
      <c r="I1413" s="93" t="s">
        <v>23890</v>
      </c>
      <c r="J1413" s="93" t="s">
        <v>21009</v>
      </c>
      <c r="K1413" s="93" t="s">
        <v>15049</v>
      </c>
      <c r="L1413" s="14">
        <f>AND(vyberHrace&lt;&gt;"",ISNUMBER(SEARCH(vyberHrace,$B1413)))</f>
      </c>
      <c r="M1413" s="14">
        <f>AND($I1413=MID(kododd,1,2),$J1413=MID(kododd,3,3))</f>
      </c>
    </row>
    <row r="1414">
      <c r="A1414" s="95">
        <v>48309</v>
      </c>
      <c r="B1414" s="93" t="s">
        <v>16383</v>
      </c>
      <c r="C1414" s="93" t="s">
        <v>1416</v>
      </c>
      <c r="G1414" s="95">
        <v>0</v>
      </c>
      <c r="H1414" s="93" t="s">
        <v>8976</v>
      </c>
      <c r="I1414" s="93" t="s">
        <v>23890</v>
      </c>
      <c r="J1414" s="93" t="s">
        <v>20870</v>
      </c>
      <c r="K1414" s="93" t="s">
        <v>19858</v>
      </c>
      <c r="L1414" s="14">
        <f>AND(vyberHrace&lt;&gt;"",ISNUMBER(SEARCH(vyberHrace,$B1414)))</f>
      </c>
      <c r="M1414" s="14">
        <f>AND($I1414=MID(kododd,1,2),$J1414=MID(kododd,3,3))</f>
      </c>
    </row>
    <row r="1415">
      <c r="A1415" s="95">
        <v>3163</v>
      </c>
      <c r="B1415" s="93" t="s">
        <v>21102</v>
      </c>
      <c r="C1415" s="93" t="s">
        <v>1447</v>
      </c>
      <c r="D1415" s="95">
        <v>1679</v>
      </c>
      <c r="E1415" s="95">
        <v>1747</v>
      </c>
      <c r="F1415" s="95">
        <v>320188</v>
      </c>
      <c r="G1415" s="95">
        <v>250</v>
      </c>
      <c r="H1415" s="93" t="s">
        <v>8976</v>
      </c>
      <c r="I1415" s="93" t="s">
        <v>23890</v>
      </c>
      <c r="J1415" s="93" t="s">
        <v>20923</v>
      </c>
      <c r="K1415" s="93" t="s">
        <v>19860</v>
      </c>
      <c r="L1415" s="14">
        <f>AND(vyberHrace&lt;&gt;"",ISNUMBER(SEARCH(vyberHrace,$B1415)))</f>
      </c>
      <c r="M1415" s="14">
        <f>AND($I1415=MID(kododd,1,2),$J1415=MID(kododd,3,3))</f>
      </c>
    </row>
    <row r="1416">
      <c r="A1416" s="95">
        <v>40720</v>
      </c>
      <c r="B1416" s="93" t="s">
        <v>11779</v>
      </c>
      <c r="C1416" s="93" t="s">
        <v>1399</v>
      </c>
      <c r="D1416" s="95">
        <v>1725</v>
      </c>
      <c r="E1416" s="95">
        <v>1832</v>
      </c>
      <c r="F1416" s="95">
        <v>383260</v>
      </c>
      <c r="G1416" s="95">
        <v>250</v>
      </c>
      <c r="H1416" s="93" t="s">
        <v>8976</v>
      </c>
      <c r="I1416" s="93" t="s">
        <v>23890</v>
      </c>
      <c r="J1416" s="93" t="s">
        <v>20923</v>
      </c>
      <c r="K1416" s="93" t="s">
        <v>19860</v>
      </c>
      <c r="L1416" s="14">
        <f>AND(vyberHrace&lt;&gt;"",ISNUMBER(SEARCH(vyberHrace,$B1416)))</f>
      </c>
      <c r="M1416" s="14">
        <f>AND($I1416=MID(kododd,1,2),$J1416=MID(kododd,3,3))</f>
      </c>
    </row>
    <row r="1417">
      <c r="A1417" s="95">
        <v>59279</v>
      </c>
      <c r="B1417" s="93" t="s">
        <v>25705</v>
      </c>
      <c r="C1417" s="93" t="s">
        <v>1486</v>
      </c>
      <c r="G1417" s="95">
        <v>0</v>
      </c>
      <c r="H1417" s="93" t="s">
        <v>8976</v>
      </c>
      <c r="I1417" s="93" t="s">
        <v>23890</v>
      </c>
      <c r="J1417" s="93" t="s">
        <v>20848</v>
      </c>
      <c r="K1417" s="93" t="s">
        <v>21377</v>
      </c>
      <c r="L1417" s="14">
        <f>AND(vyberHrace&lt;&gt;"",ISNUMBER(SEARCH(vyberHrace,$B1417)))</f>
      </c>
      <c r="M1417" s="14">
        <f>AND($I1417=MID(kododd,1,2),$J1417=MID(kododd,3,3))</f>
      </c>
    </row>
    <row r="1418">
      <c r="A1418" s="95">
        <v>51549</v>
      </c>
      <c r="B1418" s="93" t="s">
        <v>1830</v>
      </c>
      <c r="C1418" s="93" t="s">
        <v>1406</v>
      </c>
      <c r="F1418" s="95">
        <v>23739959</v>
      </c>
      <c r="G1418" s="95">
        <v>0</v>
      </c>
      <c r="H1418" s="93" t="s">
        <v>8976</v>
      </c>
      <c r="I1418" s="93" t="s">
        <v>23890</v>
      </c>
      <c r="J1418" s="93" t="s">
        <v>20932</v>
      </c>
      <c r="K1418" s="93" t="s">
        <v>9421</v>
      </c>
      <c r="L1418" s="14">
        <f>AND(vyberHrace&lt;&gt;"",ISNUMBER(SEARCH(vyberHrace,$B1418)))</f>
      </c>
      <c r="M1418" s="14">
        <f>AND($I1418=MID(kododd,1,2),$J1418=MID(kododd,3,3))</f>
      </c>
    </row>
    <row r="1419">
      <c r="A1419" s="95">
        <v>57706</v>
      </c>
      <c r="B1419" s="93" t="s">
        <v>24274</v>
      </c>
      <c r="C1419" s="93" t="s">
        <v>1410</v>
      </c>
      <c r="D1419" s="95">
        <v>1717</v>
      </c>
      <c r="E1419" s="95">
        <v>1781</v>
      </c>
      <c r="F1419" s="95">
        <v>23761989</v>
      </c>
      <c r="G1419" s="95">
        <v>250</v>
      </c>
      <c r="H1419" s="93" t="s">
        <v>8976</v>
      </c>
      <c r="I1419" s="93" t="s">
        <v>23890</v>
      </c>
      <c r="J1419" s="93" t="s">
        <v>21011</v>
      </c>
      <c r="K1419" s="93" t="s">
        <v>1494</v>
      </c>
      <c r="L1419" s="14">
        <f>AND(vyberHrace&lt;&gt;"",ISNUMBER(SEARCH(vyberHrace,$B1419)))</f>
      </c>
      <c r="M1419" s="14">
        <f>AND($I1419=MID(kododd,1,2),$J1419=MID(kododd,3,3))</f>
      </c>
    </row>
    <row r="1420">
      <c r="A1420" s="95">
        <v>53693</v>
      </c>
      <c r="B1420" s="93" t="s">
        <v>2489</v>
      </c>
      <c r="C1420" s="93" t="s">
        <v>1416</v>
      </c>
      <c r="D1420" s="95">
        <v>1378</v>
      </c>
      <c r="E1420" s="95">
        <v>1647</v>
      </c>
      <c r="F1420" s="95">
        <v>23751100</v>
      </c>
      <c r="G1420" s="95">
        <v>250</v>
      </c>
      <c r="H1420" s="93" t="s">
        <v>8976</v>
      </c>
      <c r="I1420" s="93" t="s">
        <v>23890</v>
      </c>
      <c r="J1420" s="93" t="s">
        <v>21009</v>
      </c>
      <c r="K1420" s="93" t="s">
        <v>15049</v>
      </c>
      <c r="L1420" s="14">
        <f>AND(vyberHrace&lt;&gt;"",ISNUMBER(SEARCH(vyberHrace,$B1420)))</f>
      </c>
      <c r="M1420" s="14">
        <f>AND($I1420=MID(kododd,1,2),$J1420=MID(kododd,3,3))</f>
      </c>
    </row>
    <row r="1421">
      <c r="A1421" s="95">
        <v>53052</v>
      </c>
      <c r="B1421" s="93" t="s">
        <v>17636</v>
      </c>
      <c r="C1421" s="93" t="s">
        <v>1416</v>
      </c>
      <c r="D1421" s="95">
        <v>1540</v>
      </c>
      <c r="E1421" s="95">
        <v>1740</v>
      </c>
      <c r="F1421" s="95">
        <v>23753595</v>
      </c>
      <c r="G1421" s="95">
        <v>250</v>
      </c>
      <c r="H1421" s="93" t="s">
        <v>8976</v>
      </c>
      <c r="I1421" s="93" t="s">
        <v>23890</v>
      </c>
      <c r="J1421" s="93" t="s">
        <v>20932</v>
      </c>
      <c r="K1421" s="93" t="s">
        <v>9421</v>
      </c>
      <c r="L1421" s="14">
        <f>AND(vyberHrace&lt;&gt;"",ISNUMBER(SEARCH(vyberHrace,$B1421)))</f>
      </c>
      <c r="M1421" s="14">
        <f>AND($I1421=MID(kododd,1,2),$J1421=MID(kododd,3,3))</f>
      </c>
    </row>
    <row r="1422">
      <c r="A1422" s="95">
        <v>53555</v>
      </c>
      <c r="B1422" s="93" t="s">
        <v>17637</v>
      </c>
      <c r="C1422" s="93" t="s">
        <v>1406</v>
      </c>
      <c r="G1422" s="95">
        <v>0</v>
      </c>
      <c r="H1422" s="93" t="s">
        <v>8976</v>
      </c>
      <c r="I1422" s="93" t="s">
        <v>23890</v>
      </c>
      <c r="J1422" s="93" t="s">
        <v>20870</v>
      </c>
      <c r="K1422" s="93" t="s">
        <v>19858</v>
      </c>
      <c r="L1422" s="14">
        <f>AND(vyberHrace&lt;&gt;"",ISNUMBER(SEARCH(vyberHrace,$B1422)))</f>
      </c>
      <c r="M1422" s="14">
        <f>AND($I1422=MID(kododd,1,2),$J1422=MID(kododd,3,3))</f>
      </c>
    </row>
    <row r="1423">
      <c r="A1423" s="95">
        <v>49645</v>
      </c>
      <c r="B1423" s="93" t="s">
        <v>12634</v>
      </c>
      <c r="C1423" s="93" t="s">
        <v>1475</v>
      </c>
      <c r="D1423" s="95">
        <v>1839</v>
      </c>
      <c r="E1423" s="95">
        <v>1875</v>
      </c>
      <c r="F1423" s="95">
        <v>23709065</v>
      </c>
      <c r="G1423" s="95">
        <v>250</v>
      </c>
      <c r="H1423" s="93" t="s">
        <v>8976</v>
      </c>
      <c r="I1423" s="93" t="s">
        <v>23890</v>
      </c>
      <c r="J1423" s="93" t="s">
        <v>20934</v>
      </c>
      <c r="K1423" s="93" t="s">
        <v>21356</v>
      </c>
      <c r="L1423" s="14">
        <f>AND(vyberHrace&lt;&gt;"",ISNUMBER(SEARCH(vyberHrace,$B1423)))</f>
      </c>
      <c r="M1423" s="14">
        <f>AND($I1423=MID(kododd,1,2),$J1423=MID(kododd,3,3))</f>
      </c>
    </row>
    <row r="1424">
      <c r="A1424" s="95">
        <v>29466</v>
      </c>
      <c r="B1424" s="93" t="s">
        <v>21153</v>
      </c>
      <c r="C1424" s="93" t="s">
        <v>1439</v>
      </c>
      <c r="D1424" s="95">
        <v>1452</v>
      </c>
      <c r="F1424" s="95">
        <v>23749911</v>
      </c>
      <c r="G1424" s="95">
        <v>250</v>
      </c>
      <c r="H1424" s="93" t="s">
        <v>8976</v>
      </c>
      <c r="I1424" s="93" t="s">
        <v>23890</v>
      </c>
      <c r="J1424" s="93" t="s">
        <v>20913</v>
      </c>
      <c r="K1424" s="93" t="s">
        <v>15044</v>
      </c>
      <c r="L1424" s="14">
        <f>AND(vyberHrace&lt;&gt;"",ISNUMBER(SEARCH(vyberHrace,$B1424)))</f>
      </c>
      <c r="M1424" s="14">
        <f>AND($I1424=MID(kododd,1,2),$J1424=MID(kododd,3,3))</f>
      </c>
    </row>
    <row r="1425">
      <c r="A1425" s="95">
        <v>42297</v>
      </c>
      <c r="B1425" s="93" t="s">
        <v>12846</v>
      </c>
      <c r="C1425" s="93" t="s">
        <v>1438</v>
      </c>
      <c r="D1425" s="95">
        <v>1081</v>
      </c>
      <c r="F1425" s="95">
        <v>393711</v>
      </c>
      <c r="G1425" s="95">
        <v>0</v>
      </c>
      <c r="H1425" s="93" t="s">
        <v>8976</v>
      </c>
      <c r="I1425" s="93" t="s">
        <v>23890</v>
      </c>
      <c r="J1425" s="93" t="s">
        <v>20843</v>
      </c>
      <c r="K1425" s="93" t="s">
        <v>19862</v>
      </c>
      <c r="L1425" s="14">
        <f>AND(vyberHrace&lt;&gt;"",ISNUMBER(SEARCH(vyberHrace,$B1425)))</f>
      </c>
      <c r="M1425" s="14">
        <f>AND($I1425=MID(kododd,1,2),$J1425=MID(kododd,3,3))</f>
      </c>
    </row>
    <row r="1426">
      <c r="A1426" s="95">
        <v>53130</v>
      </c>
      <c r="B1426" s="93" t="s">
        <v>17638</v>
      </c>
      <c r="C1426" s="93" t="s">
        <v>1402</v>
      </c>
      <c r="D1426" s="95">
        <v>1036</v>
      </c>
      <c r="F1426" s="95">
        <v>23752483</v>
      </c>
      <c r="G1426" s="95">
        <v>0</v>
      </c>
      <c r="H1426" s="93" t="s">
        <v>8976</v>
      </c>
      <c r="I1426" s="93" t="s">
        <v>23890</v>
      </c>
      <c r="J1426" s="93" t="s">
        <v>20931</v>
      </c>
      <c r="K1426" s="93" t="s">
        <v>19878</v>
      </c>
      <c r="L1426" s="14">
        <f>AND(vyberHrace&lt;&gt;"",ISNUMBER(SEARCH(vyberHrace,$B1426)))</f>
      </c>
      <c r="M1426" s="14">
        <f>AND($I1426=MID(kododd,1,2),$J1426=MID(kododd,3,3))</f>
      </c>
    </row>
    <row r="1427">
      <c r="A1427" s="95">
        <v>50011</v>
      </c>
      <c r="B1427" s="93" t="s">
        <v>12655</v>
      </c>
      <c r="C1427" s="93" t="s">
        <v>1416</v>
      </c>
      <c r="G1427" s="95">
        <v>0</v>
      </c>
      <c r="H1427" s="93" t="s">
        <v>8976</v>
      </c>
      <c r="I1427" s="93" t="s">
        <v>23890</v>
      </c>
      <c r="J1427" s="93" t="s">
        <v>20860</v>
      </c>
      <c r="K1427" s="93" t="s">
        <v>12768</v>
      </c>
      <c r="L1427" s="14">
        <f>AND(vyberHrace&lt;&gt;"",ISNUMBER(SEARCH(vyberHrace,$B1427)))</f>
      </c>
      <c r="M1427" s="14">
        <f>AND($I1427=MID(kododd,1,2),$J1427=MID(kododd,3,3))</f>
      </c>
    </row>
    <row r="1428">
      <c r="A1428" s="95">
        <v>61585</v>
      </c>
      <c r="B1428" s="93" t="s">
        <v>27754</v>
      </c>
      <c r="C1428" s="93" t="s">
        <v>1487</v>
      </c>
      <c r="D1428" s="95">
        <v>1020</v>
      </c>
      <c r="F1428" s="95">
        <v>571002154</v>
      </c>
      <c r="G1428" s="95">
        <v>250</v>
      </c>
      <c r="H1428" s="93" t="s">
        <v>8976</v>
      </c>
      <c r="I1428" s="93" t="s">
        <v>23890</v>
      </c>
      <c r="J1428" s="93" t="s">
        <v>20843</v>
      </c>
      <c r="K1428" s="93" t="s">
        <v>19862</v>
      </c>
      <c r="L1428" s="14">
        <f>AND(vyberHrace&lt;&gt;"",ISNUMBER(SEARCH(vyberHrace,$B1428)))</f>
      </c>
      <c r="M1428" s="14">
        <f>AND($I1428=MID(kododd,1,2),$J1428=MID(kododd,3,3))</f>
      </c>
    </row>
    <row r="1429">
      <c r="A1429" s="95">
        <v>61836</v>
      </c>
      <c r="B1429" s="93" t="s">
        <v>27977</v>
      </c>
      <c r="C1429" s="93" t="s">
        <v>1422</v>
      </c>
      <c r="D1429" s="95">
        <v>1459</v>
      </c>
      <c r="E1429" s="95">
        <v>1594</v>
      </c>
      <c r="F1429" s="95">
        <v>23789832</v>
      </c>
      <c r="G1429" s="95">
        <v>250</v>
      </c>
      <c r="H1429" s="93" t="s">
        <v>8976</v>
      </c>
      <c r="I1429" s="93" t="s">
        <v>23890</v>
      </c>
      <c r="J1429" s="93" t="s">
        <v>21011</v>
      </c>
      <c r="K1429" s="93" t="s">
        <v>1494</v>
      </c>
      <c r="L1429" s="14">
        <f>AND(vyberHrace&lt;&gt;"",ISNUMBER(SEARCH(vyberHrace,$B1429)))</f>
      </c>
      <c r="M1429" s="14">
        <f>AND($I1429=MID(kododd,1,2),$J1429=MID(kododd,3,3))</f>
      </c>
    </row>
    <row r="1430">
      <c r="A1430" s="95">
        <v>56304</v>
      </c>
      <c r="B1430" s="93" t="s">
        <v>21559</v>
      </c>
      <c r="C1430" s="93" t="s">
        <v>1412</v>
      </c>
      <c r="G1430" s="95">
        <v>0</v>
      </c>
      <c r="H1430" s="93" t="s">
        <v>8976</v>
      </c>
      <c r="I1430" s="93" t="s">
        <v>23890</v>
      </c>
      <c r="J1430" s="93" t="s">
        <v>20899</v>
      </c>
      <c r="K1430" s="93" t="s">
        <v>21373</v>
      </c>
      <c r="L1430" s="14">
        <f>AND(vyberHrace&lt;&gt;"",ISNUMBER(SEARCH(vyberHrace,$B1430)))</f>
      </c>
      <c r="M1430" s="14">
        <f>AND($I1430=MID(kododd,1,2),$J1430=MID(kododd,3,3))</f>
      </c>
    </row>
    <row r="1431">
      <c r="A1431" s="95">
        <v>56874</v>
      </c>
      <c r="B1431" s="93" t="s">
        <v>26241</v>
      </c>
      <c r="C1431" s="93" t="s">
        <v>1424</v>
      </c>
      <c r="D1431" s="95">
        <v>1103</v>
      </c>
      <c r="E1431" s="95">
        <v>1480</v>
      </c>
      <c r="F1431" s="95">
        <v>23780720</v>
      </c>
      <c r="G1431" s="95">
        <v>250</v>
      </c>
      <c r="H1431" s="93" t="s">
        <v>8976</v>
      </c>
      <c r="I1431" s="93" t="s">
        <v>23890</v>
      </c>
      <c r="J1431" s="93" t="s">
        <v>20936</v>
      </c>
      <c r="K1431" s="93" t="s">
        <v>10625</v>
      </c>
      <c r="L1431" s="14">
        <f>AND(vyberHrace&lt;&gt;"",ISNUMBER(SEARCH(vyberHrace,$B1431)))</f>
      </c>
      <c r="M1431" s="14">
        <f>AND($I1431=MID(kododd,1,2),$J1431=MID(kododd,3,3))</f>
      </c>
    </row>
    <row r="1432">
      <c r="A1432" s="95">
        <v>56875</v>
      </c>
      <c r="B1432" s="93" t="s">
        <v>26242</v>
      </c>
      <c r="C1432" s="93" t="s">
        <v>1406</v>
      </c>
      <c r="D1432" s="95">
        <v>1294</v>
      </c>
      <c r="E1432" s="95">
        <v>1631</v>
      </c>
      <c r="F1432" s="95">
        <v>23780681</v>
      </c>
      <c r="G1432" s="95">
        <v>250</v>
      </c>
      <c r="H1432" s="93" t="s">
        <v>8976</v>
      </c>
      <c r="I1432" s="93" t="s">
        <v>23890</v>
      </c>
      <c r="J1432" s="93" t="s">
        <v>20936</v>
      </c>
      <c r="K1432" s="93" t="s">
        <v>10625</v>
      </c>
      <c r="L1432" s="14">
        <f>AND(vyberHrace&lt;&gt;"",ISNUMBER(SEARCH(vyberHrace,$B1432)))</f>
      </c>
      <c r="M1432" s="14">
        <f>AND($I1432=MID(kododd,1,2),$J1432=MID(kododd,3,3))</f>
      </c>
    </row>
    <row r="1433">
      <c r="A1433" s="95">
        <v>46456</v>
      </c>
      <c r="B1433" s="93" t="s">
        <v>18611</v>
      </c>
      <c r="C1433" s="93" t="s">
        <v>1410</v>
      </c>
      <c r="F1433" s="95">
        <v>23711469</v>
      </c>
      <c r="G1433" s="95">
        <v>0</v>
      </c>
      <c r="H1433" s="93" t="s">
        <v>8976</v>
      </c>
      <c r="I1433" s="93" t="s">
        <v>23890</v>
      </c>
      <c r="J1433" s="93" t="s">
        <v>20931</v>
      </c>
      <c r="K1433" s="93" t="s">
        <v>19878</v>
      </c>
      <c r="L1433" s="14">
        <f>AND(vyberHrace&lt;&gt;"",ISNUMBER(SEARCH(vyberHrace,$B1433)))</f>
      </c>
      <c r="M1433" s="14">
        <f>AND($I1433=MID(kododd,1,2),$J1433=MID(kododd,3,3))</f>
      </c>
    </row>
    <row r="1434">
      <c r="A1434" s="95">
        <v>42088</v>
      </c>
      <c r="B1434" s="93" t="s">
        <v>11618</v>
      </c>
      <c r="C1434" s="93" t="s">
        <v>1408</v>
      </c>
      <c r="D1434" s="95">
        <v>1269</v>
      </c>
      <c r="E1434" s="95">
        <v>1570</v>
      </c>
      <c r="F1434" s="95">
        <v>397725</v>
      </c>
      <c r="G1434" s="95">
        <v>0</v>
      </c>
      <c r="H1434" s="93" t="s">
        <v>8976</v>
      </c>
      <c r="I1434" s="93" t="s">
        <v>23890</v>
      </c>
      <c r="J1434" s="93" t="s">
        <v>20870</v>
      </c>
      <c r="K1434" s="93" t="s">
        <v>19858</v>
      </c>
      <c r="L1434" s="14">
        <f>AND(vyberHrace&lt;&gt;"",ISNUMBER(SEARCH(vyberHrace,$B1434)))</f>
      </c>
      <c r="M1434" s="14">
        <f>AND($I1434=MID(kododd,1,2),$J1434=MID(kododd,3,3))</f>
      </c>
    </row>
    <row r="1435">
      <c r="A1435" s="95">
        <v>43902</v>
      </c>
      <c r="B1435" s="93" t="s">
        <v>11618</v>
      </c>
      <c r="C1435" s="93" t="s">
        <v>1417</v>
      </c>
      <c r="D1435" s="95">
        <v>1504</v>
      </c>
      <c r="E1435" s="95">
        <v>1711</v>
      </c>
      <c r="F1435" s="95">
        <v>23707429</v>
      </c>
      <c r="G1435" s="95">
        <v>250</v>
      </c>
      <c r="H1435" s="93" t="s">
        <v>8976</v>
      </c>
      <c r="I1435" s="93" t="s">
        <v>23890</v>
      </c>
      <c r="J1435" s="93" t="s">
        <v>20870</v>
      </c>
      <c r="K1435" s="93" t="s">
        <v>19858</v>
      </c>
      <c r="L1435" s="14">
        <f>AND(vyberHrace&lt;&gt;"",ISNUMBER(SEARCH(vyberHrace,$B1435)))</f>
      </c>
      <c r="M1435" s="14">
        <f>AND($I1435=MID(kododd,1,2),$J1435=MID(kododd,3,3))</f>
      </c>
    </row>
    <row r="1436">
      <c r="A1436" s="95">
        <v>55866</v>
      </c>
      <c r="B1436" s="93" t="s">
        <v>21490</v>
      </c>
      <c r="C1436" s="93" t="s">
        <v>1452</v>
      </c>
      <c r="D1436" s="95">
        <v>1310</v>
      </c>
      <c r="G1436" s="95">
        <v>250</v>
      </c>
      <c r="H1436" s="93" t="s">
        <v>8976</v>
      </c>
      <c r="I1436" s="93" t="s">
        <v>23890</v>
      </c>
      <c r="J1436" s="93" t="s">
        <v>20858</v>
      </c>
      <c r="K1436" s="93" t="s">
        <v>20407</v>
      </c>
      <c r="L1436" s="14">
        <f>AND(vyberHrace&lt;&gt;"",ISNUMBER(SEARCH(vyberHrace,$B1436)))</f>
      </c>
      <c r="M1436" s="14">
        <f>AND($I1436=MID(kododd,1,2),$J1436=MID(kododd,3,3))</f>
      </c>
    </row>
    <row r="1437">
      <c r="A1437" s="95">
        <v>54174</v>
      </c>
      <c r="B1437" s="93" t="s">
        <v>2468</v>
      </c>
      <c r="C1437" s="93" t="s">
        <v>1411</v>
      </c>
      <c r="G1437" s="95">
        <v>0</v>
      </c>
      <c r="H1437" s="93" t="s">
        <v>8976</v>
      </c>
      <c r="I1437" s="93" t="s">
        <v>23890</v>
      </c>
      <c r="J1437" s="93" t="s">
        <v>20870</v>
      </c>
      <c r="K1437" s="93" t="s">
        <v>19858</v>
      </c>
      <c r="L1437" s="14">
        <f>AND(vyberHrace&lt;&gt;"",ISNUMBER(SEARCH(vyberHrace,$B1437)))</f>
      </c>
      <c r="M1437" s="14">
        <f>AND($I1437=MID(kododd,1,2),$J1437=MID(kododd,3,3))</f>
      </c>
    </row>
    <row r="1438">
      <c r="A1438" s="95">
        <v>10403</v>
      </c>
      <c r="B1438" s="93" t="s">
        <v>13814</v>
      </c>
      <c r="C1438" s="93" t="s">
        <v>1442</v>
      </c>
      <c r="D1438" s="95">
        <v>1850</v>
      </c>
      <c r="E1438" s="95">
        <v>1920</v>
      </c>
      <c r="F1438" s="95">
        <v>326119</v>
      </c>
      <c r="G1438" s="95">
        <v>250</v>
      </c>
      <c r="H1438" s="93" t="s">
        <v>8976</v>
      </c>
      <c r="I1438" s="93" t="s">
        <v>23890</v>
      </c>
      <c r="J1438" s="93" t="s">
        <v>20932</v>
      </c>
      <c r="K1438" s="93" t="s">
        <v>9421</v>
      </c>
      <c r="L1438" s="14">
        <f>AND(vyberHrace&lt;&gt;"",ISNUMBER(SEARCH(vyberHrace,$B1438)))</f>
      </c>
      <c r="M1438" s="14">
        <f>AND($I1438=MID(kododd,1,2),$J1438=MID(kododd,3,3))</f>
      </c>
    </row>
    <row r="1439">
      <c r="A1439" s="95">
        <v>2650</v>
      </c>
      <c r="B1439" s="93" t="s">
        <v>14202</v>
      </c>
      <c r="C1439" s="93" t="s">
        <v>1474</v>
      </c>
      <c r="D1439" s="95">
        <v>1727</v>
      </c>
      <c r="E1439" s="95">
        <v>1846</v>
      </c>
      <c r="F1439" s="95">
        <v>313661</v>
      </c>
      <c r="G1439" s="95">
        <v>250</v>
      </c>
      <c r="H1439" s="93" t="s">
        <v>8976</v>
      </c>
      <c r="I1439" s="93" t="s">
        <v>23890</v>
      </c>
      <c r="J1439" s="93" t="s">
        <v>20913</v>
      </c>
      <c r="K1439" s="93" t="s">
        <v>15044</v>
      </c>
      <c r="L1439" s="14">
        <f>AND(vyberHrace&lt;&gt;"",ISNUMBER(SEARCH(vyberHrace,$B1439)))</f>
      </c>
      <c r="M1439" s="14">
        <f>AND($I1439=MID(kododd,1,2),$J1439=MID(kododd,3,3))</f>
      </c>
    </row>
    <row r="1440">
      <c r="A1440" s="95">
        <v>50974</v>
      </c>
      <c r="B1440" s="93" t="s">
        <v>2100</v>
      </c>
      <c r="C1440" s="93" t="s">
        <v>1464</v>
      </c>
      <c r="D1440" s="95">
        <v>1433</v>
      </c>
      <c r="F1440" s="95">
        <v>23733195</v>
      </c>
      <c r="G1440" s="95">
        <v>250</v>
      </c>
      <c r="H1440" s="93" t="s">
        <v>8976</v>
      </c>
      <c r="I1440" s="93" t="s">
        <v>23890</v>
      </c>
      <c r="J1440" s="93" t="s">
        <v>20931</v>
      </c>
      <c r="K1440" s="93" t="s">
        <v>19878</v>
      </c>
      <c r="L1440" s="14">
        <f>AND(vyberHrace&lt;&gt;"",ISNUMBER(SEARCH(vyberHrace,$B1440)))</f>
      </c>
      <c r="M1440" s="14">
        <f>AND($I1440=MID(kododd,1,2),$J1440=MID(kododd,3,3))</f>
      </c>
    </row>
    <row r="1441">
      <c r="A1441" s="95">
        <v>30221</v>
      </c>
      <c r="B1441" s="93" t="s">
        <v>14180</v>
      </c>
      <c r="C1441" s="93" t="s">
        <v>1454</v>
      </c>
      <c r="D1441" s="95">
        <v>2085</v>
      </c>
      <c r="E1441" s="95">
        <v>2092</v>
      </c>
      <c r="F1441" s="95">
        <v>351733</v>
      </c>
      <c r="G1441" s="95">
        <v>0</v>
      </c>
      <c r="H1441" s="93" t="s">
        <v>8976</v>
      </c>
      <c r="I1441" s="93" t="s">
        <v>23890</v>
      </c>
      <c r="J1441" s="93" t="s">
        <v>20858</v>
      </c>
      <c r="K1441" s="93" t="s">
        <v>20407</v>
      </c>
      <c r="L1441" s="14">
        <f>AND(vyberHrace&lt;&gt;"",ISNUMBER(SEARCH(vyberHrace,$B1441)))</f>
      </c>
      <c r="M1441" s="14">
        <f>AND($I1441=MID(kododd,1,2),$J1441=MID(kododd,3,3))</f>
      </c>
    </row>
    <row r="1442">
      <c r="A1442" s="95">
        <v>38556</v>
      </c>
      <c r="B1442" s="93" t="s">
        <v>11587</v>
      </c>
      <c r="C1442" s="93" t="s">
        <v>1408</v>
      </c>
      <c r="D1442" s="95">
        <v>2117</v>
      </c>
      <c r="E1442" s="95">
        <v>2138</v>
      </c>
      <c r="F1442" s="95">
        <v>376183</v>
      </c>
      <c r="G1442" s="95">
        <v>250</v>
      </c>
      <c r="H1442" s="93" t="s">
        <v>8976</v>
      </c>
      <c r="I1442" s="93" t="s">
        <v>23890</v>
      </c>
      <c r="J1442" s="93" t="s">
        <v>21009</v>
      </c>
      <c r="K1442" s="93" t="s">
        <v>15049</v>
      </c>
      <c r="L1442" s="14">
        <f>AND(vyberHrace&lt;&gt;"",ISNUMBER(SEARCH(vyberHrace,$B1442)))</f>
      </c>
      <c r="M1442" s="14">
        <f>AND($I1442=MID(kododd,1,2),$J1442=MID(kododd,3,3))</f>
      </c>
    </row>
    <row r="1443">
      <c r="A1443" s="95">
        <v>60121</v>
      </c>
      <c r="B1443" s="93" t="s">
        <v>26592</v>
      </c>
      <c r="C1443" s="93" t="s">
        <v>1410</v>
      </c>
      <c r="D1443" s="95">
        <v>1040</v>
      </c>
      <c r="G1443" s="95">
        <v>250</v>
      </c>
      <c r="H1443" s="93" t="s">
        <v>8976</v>
      </c>
      <c r="I1443" s="93" t="s">
        <v>23890</v>
      </c>
      <c r="J1443" s="93" t="s">
        <v>3580</v>
      </c>
      <c r="K1443" s="93" t="s">
        <v>6721</v>
      </c>
      <c r="L1443" s="14">
        <f>AND(vyberHrace&lt;&gt;"",ISNUMBER(SEARCH(vyberHrace,$B1443)))</f>
      </c>
      <c r="M1443" s="14">
        <f>AND($I1443=MID(kododd,1,2),$J1443=MID(kododd,3,3))</f>
      </c>
    </row>
    <row r="1444">
      <c r="A1444" s="95">
        <v>1839</v>
      </c>
      <c r="B1444" s="93" t="s">
        <v>11564</v>
      </c>
      <c r="C1444" s="93" t="s">
        <v>1430</v>
      </c>
      <c r="D1444" s="95">
        <v>2080</v>
      </c>
      <c r="E1444" s="95">
        <v>2095</v>
      </c>
      <c r="F1444" s="95">
        <v>324248</v>
      </c>
      <c r="G1444" s="95">
        <v>250</v>
      </c>
      <c r="H1444" s="93" t="s">
        <v>8976</v>
      </c>
      <c r="I1444" s="93" t="s">
        <v>23890</v>
      </c>
      <c r="J1444" s="93" t="s">
        <v>3580</v>
      </c>
      <c r="K1444" s="93" t="s">
        <v>6721</v>
      </c>
      <c r="L1444" s="14">
        <f>AND(vyberHrace&lt;&gt;"",ISNUMBER(SEARCH(vyberHrace,$B1444)))</f>
      </c>
      <c r="M1444" s="14">
        <f>AND($I1444=MID(kododd,1,2),$J1444=MID(kododd,3,3))</f>
      </c>
    </row>
    <row r="1445">
      <c r="A1445" s="95">
        <v>38038</v>
      </c>
      <c r="B1445" s="93" t="s">
        <v>9450</v>
      </c>
      <c r="C1445" s="93" t="s">
        <v>1465</v>
      </c>
      <c r="D1445" s="95">
        <v>1341</v>
      </c>
      <c r="E1445" s="95">
        <v>1579</v>
      </c>
      <c r="F1445" s="95">
        <v>367192</v>
      </c>
      <c r="G1445" s="95">
        <v>250</v>
      </c>
      <c r="H1445" s="93" t="s">
        <v>8976</v>
      </c>
      <c r="I1445" s="93" t="s">
        <v>23890</v>
      </c>
      <c r="J1445" s="93" t="s">
        <v>21009</v>
      </c>
      <c r="K1445" s="93" t="s">
        <v>15049</v>
      </c>
      <c r="L1445" s="14">
        <f>AND(vyberHrace&lt;&gt;"",ISNUMBER(SEARCH(vyberHrace,$B1445)))</f>
      </c>
      <c r="M1445" s="14">
        <f>AND($I1445=MID(kododd,1,2),$J1445=MID(kododd,3,3))</f>
      </c>
    </row>
    <row r="1446">
      <c r="A1446" s="95">
        <v>38039</v>
      </c>
      <c r="B1446" s="93" t="s">
        <v>9450</v>
      </c>
      <c r="C1446" s="93" t="s">
        <v>1399</v>
      </c>
      <c r="D1446" s="95">
        <v>1842</v>
      </c>
      <c r="E1446" s="95">
        <v>1892</v>
      </c>
      <c r="F1446" s="95">
        <v>367184</v>
      </c>
      <c r="G1446" s="95">
        <v>250</v>
      </c>
      <c r="H1446" s="93" t="s">
        <v>8976</v>
      </c>
      <c r="I1446" s="93" t="s">
        <v>23890</v>
      </c>
      <c r="J1446" s="93" t="s">
        <v>21009</v>
      </c>
      <c r="K1446" s="93" t="s">
        <v>15049</v>
      </c>
      <c r="L1446" s="14">
        <f>AND(vyberHrace&lt;&gt;"",ISNUMBER(SEARCH(vyberHrace,$B1446)))</f>
      </c>
      <c r="M1446" s="14">
        <f>AND($I1446=MID(kododd,1,2),$J1446=MID(kododd,3,3))</f>
      </c>
    </row>
    <row r="1447">
      <c r="A1447" s="95">
        <v>58081</v>
      </c>
      <c r="B1447" s="93" t="s">
        <v>24609</v>
      </c>
      <c r="C1447" s="93" t="s">
        <v>1442</v>
      </c>
      <c r="F1447" s="95">
        <v>571001476</v>
      </c>
      <c r="G1447" s="95">
        <v>250</v>
      </c>
      <c r="H1447" s="93" t="s">
        <v>8976</v>
      </c>
      <c r="I1447" s="93" t="s">
        <v>23890</v>
      </c>
      <c r="J1447" s="93" t="s">
        <v>20932</v>
      </c>
      <c r="K1447" s="93" t="s">
        <v>9421</v>
      </c>
      <c r="L1447" s="14">
        <f>AND(vyberHrace&lt;&gt;"",ISNUMBER(SEARCH(vyberHrace,$B1447)))</f>
      </c>
      <c r="M1447" s="14">
        <f>AND($I1447=MID(kododd,1,2),$J1447=MID(kododd,3,3))</f>
      </c>
    </row>
    <row r="1448">
      <c r="A1448" s="95">
        <v>53051</v>
      </c>
      <c r="B1448" s="93" t="s">
        <v>17641</v>
      </c>
      <c r="C1448" s="93" t="s">
        <v>1412</v>
      </c>
      <c r="D1448" s="95">
        <v>1622</v>
      </c>
      <c r="E1448" s="95">
        <v>1792</v>
      </c>
      <c r="F1448" s="95">
        <v>23744359</v>
      </c>
      <c r="G1448" s="95">
        <v>250</v>
      </c>
      <c r="H1448" s="93" t="s">
        <v>8976</v>
      </c>
      <c r="I1448" s="93" t="s">
        <v>23890</v>
      </c>
      <c r="J1448" s="93" t="s">
        <v>20932</v>
      </c>
      <c r="K1448" s="93" t="s">
        <v>9421</v>
      </c>
      <c r="L1448" s="14">
        <f>AND(vyberHrace&lt;&gt;"",ISNUMBER(SEARCH(vyberHrace,$B1448)))</f>
      </c>
      <c r="M1448" s="14">
        <f>AND($I1448=MID(kododd,1,2),$J1448=MID(kododd,3,3))</f>
      </c>
    </row>
    <row r="1449">
      <c r="A1449" s="95">
        <v>38659</v>
      </c>
      <c r="B1449" s="93" t="s">
        <v>11592</v>
      </c>
      <c r="C1449" s="93" t="s">
        <v>1456</v>
      </c>
      <c r="D1449" s="95">
        <v>1564</v>
      </c>
      <c r="E1449" s="95">
        <v>1752</v>
      </c>
      <c r="F1449" s="95">
        <v>360961</v>
      </c>
      <c r="G1449" s="95">
        <v>0</v>
      </c>
      <c r="H1449" s="93" t="s">
        <v>8976</v>
      </c>
      <c r="I1449" s="93" t="s">
        <v>23890</v>
      </c>
      <c r="J1449" s="93" t="s">
        <v>3580</v>
      </c>
      <c r="K1449" s="93" t="s">
        <v>6721</v>
      </c>
      <c r="L1449" s="14">
        <f>AND(vyberHrace&lt;&gt;"",ISNUMBER(SEARCH(vyberHrace,$B1449)))</f>
      </c>
      <c r="M1449" s="14">
        <f>AND($I1449=MID(kododd,1,2),$J1449=MID(kododd,3,3))</f>
      </c>
    </row>
    <row r="1450">
      <c r="A1450" s="95">
        <v>39658</v>
      </c>
      <c r="B1450" s="93" t="s">
        <v>20443</v>
      </c>
      <c r="C1450" s="93" t="s">
        <v>1414</v>
      </c>
      <c r="D1450" s="95">
        <v>1089</v>
      </c>
      <c r="F1450" s="95">
        <v>381519</v>
      </c>
      <c r="G1450" s="95">
        <v>0</v>
      </c>
      <c r="H1450" s="93" t="s">
        <v>8976</v>
      </c>
      <c r="I1450" s="93" t="s">
        <v>23890</v>
      </c>
      <c r="J1450" s="93" t="s">
        <v>20843</v>
      </c>
      <c r="K1450" s="93" t="s">
        <v>19862</v>
      </c>
      <c r="L1450" s="14">
        <f>AND(vyberHrace&lt;&gt;"",ISNUMBER(SEARCH(vyberHrace,$B1450)))</f>
      </c>
      <c r="M1450" s="14">
        <f>AND($I1450=MID(kododd,1,2),$J1450=MID(kododd,3,3))</f>
      </c>
    </row>
    <row r="1451">
      <c r="A1451" s="95">
        <v>43717</v>
      </c>
      <c r="B1451" s="93" t="s">
        <v>20496</v>
      </c>
      <c r="C1451" s="93" t="s">
        <v>1408</v>
      </c>
      <c r="D1451" s="95">
        <v>1250</v>
      </c>
      <c r="F1451" s="95">
        <v>393070</v>
      </c>
      <c r="G1451" s="95">
        <v>0</v>
      </c>
      <c r="H1451" s="93" t="s">
        <v>8976</v>
      </c>
      <c r="I1451" s="93" t="s">
        <v>23890</v>
      </c>
      <c r="J1451" s="93" t="s">
        <v>20870</v>
      </c>
      <c r="K1451" s="93" t="s">
        <v>19858</v>
      </c>
      <c r="L1451" s="14">
        <f>AND(vyberHrace&lt;&gt;"",ISNUMBER(SEARCH(vyberHrace,$B1451)))</f>
      </c>
      <c r="M1451" s="14">
        <f>AND($I1451=MID(kododd,1,2),$J1451=MID(kododd,3,3))</f>
      </c>
    </row>
    <row r="1452">
      <c r="A1452" s="95">
        <v>13557</v>
      </c>
      <c r="B1452" s="93" t="s">
        <v>23951</v>
      </c>
      <c r="C1452" s="93" t="s">
        <v>1453</v>
      </c>
      <c r="D1452" s="95">
        <v>1311</v>
      </c>
      <c r="G1452" s="95">
        <v>0</v>
      </c>
      <c r="H1452" s="93" t="s">
        <v>8976</v>
      </c>
      <c r="I1452" s="93" t="s">
        <v>23890</v>
      </c>
      <c r="J1452" s="93" t="s">
        <v>20931</v>
      </c>
      <c r="K1452" s="93" t="s">
        <v>19878</v>
      </c>
      <c r="L1452" s="14">
        <f>AND(vyberHrace&lt;&gt;"",ISNUMBER(SEARCH(vyberHrace,$B1452)))</f>
      </c>
      <c r="M1452" s="14">
        <f>AND($I1452=MID(kododd,1,2),$J1452=MID(kododd,3,3))</f>
      </c>
    </row>
    <row r="1453">
      <c r="A1453" s="95">
        <v>51009</v>
      </c>
      <c r="B1453" s="93" t="s">
        <v>7769</v>
      </c>
      <c r="C1453" s="93" t="s">
        <v>1416</v>
      </c>
      <c r="F1453" s="95">
        <v>23717025</v>
      </c>
      <c r="G1453" s="95">
        <v>0</v>
      </c>
      <c r="H1453" s="93" t="s">
        <v>8976</v>
      </c>
      <c r="I1453" s="93" t="s">
        <v>23890</v>
      </c>
      <c r="J1453" s="93" t="s">
        <v>20893</v>
      </c>
      <c r="K1453" s="93" t="s">
        <v>11825</v>
      </c>
      <c r="L1453" s="14">
        <f>AND(vyberHrace&lt;&gt;"",ISNUMBER(SEARCH(vyberHrace,$B1453)))</f>
      </c>
      <c r="M1453" s="14">
        <f>AND($I1453=MID(kododd,1,2),$J1453=MID(kododd,3,3))</f>
      </c>
    </row>
    <row r="1454">
      <c r="A1454" s="95">
        <v>46510</v>
      </c>
      <c r="B1454" s="93" t="s">
        <v>18613</v>
      </c>
      <c r="C1454" s="93" t="s">
        <v>3255</v>
      </c>
      <c r="D1454" s="95">
        <v>1078</v>
      </c>
      <c r="G1454" s="95">
        <v>0</v>
      </c>
      <c r="H1454" s="93" t="s">
        <v>8976</v>
      </c>
      <c r="I1454" s="93" t="s">
        <v>23890</v>
      </c>
      <c r="J1454" s="93" t="s">
        <v>20843</v>
      </c>
      <c r="K1454" s="93" t="s">
        <v>19862</v>
      </c>
      <c r="L1454" s="14">
        <f>AND(vyberHrace&lt;&gt;"",ISNUMBER(SEARCH(vyberHrace,$B1454)))</f>
      </c>
      <c r="M1454" s="14">
        <f>AND($I1454=MID(kododd,1,2),$J1454=MID(kododd,3,3))</f>
      </c>
    </row>
    <row r="1455">
      <c r="A1455" s="95">
        <v>51034</v>
      </c>
      <c r="B1455" s="93" t="s">
        <v>6716</v>
      </c>
      <c r="C1455" s="93" t="s">
        <v>1422</v>
      </c>
      <c r="D1455" s="95">
        <v>1112</v>
      </c>
      <c r="G1455" s="95">
        <v>0</v>
      </c>
      <c r="H1455" s="93" t="s">
        <v>8976</v>
      </c>
      <c r="I1455" s="93" t="s">
        <v>23890</v>
      </c>
      <c r="J1455" s="93" t="s">
        <v>20870</v>
      </c>
      <c r="K1455" s="93" t="s">
        <v>19858</v>
      </c>
      <c r="L1455" s="14">
        <f>AND(vyberHrace&lt;&gt;"",ISNUMBER(SEARCH(vyberHrace,$B1455)))</f>
      </c>
      <c r="M1455" s="14">
        <f>AND($I1455=MID(kododd,1,2),$J1455=MID(kododd,3,3))</f>
      </c>
    </row>
    <row r="1456">
      <c r="A1456" s="95">
        <v>49404</v>
      </c>
      <c r="B1456" s="93" t="s">
        <v>20259</v>
      </c>
      <c r="C1456" s="93" t="s">
        <v>3255</v>
      </c>
      <c r="D1456" s="95">
        <v>1147</v>
      </c>
      <c r="F1456" s="95">
        <v>23732601</v>
      </c>
      <c r="G1456" s="95">
        <v>0</v>
      </c>
      <c r="H1456" s="93" t="s">
        <v>8976</v>
      </c>
      <c r="I1456" s="93" t="s">
        <v>23890</v>
      </c>
      <c r="J1456" s="93" t="s">
        <v>20932</v>
      </c>
      <c r="K1456" s="93" t="s">
        <v>9421</v>
      </c>
      <c r="L1456" s="14">
        <f>AND(vyberHrace&lt;&gt;"",ISNUMBER(SEARCH(vyberHrace,$B1456)))</f>
      </c>
      <c r="M1456" s="14">
        <f>AND($I1456=MID(kododd,1,2),$J1456=MID(kododd,3,3))</f>
      </c>
    </row>
    <row r="1457">
      <c r="A1457" s="95">
        <v>47812</v>
      </c>
      <c r="B1457" s="93" t="s">
        <v>12825</v>
      </c>
      <c r="C1457" s="93" t="s">
        <v>3255</v>
      </c>
      <c r="D1457" s="95">
        <v>1124</v>
      </c>
      <c r="F1457" s="95">
        <v>23716207</v>
      </c>
      <c r="G1457" s="95">
        <v>250</v>
      </c>
      <c r="H1457" s="93" t="s">
        <v>8976</v>
      </c>
      <c r="I1457" s="93" t="s">
        <v>23890</v>
      </c>
      <c r="J1457" s="93" t="s">
        <v>20870</v>
      </c>
      <c r="K1457" s="93" t="s">
        <v>19858</v>
      </c>
      <c r="L1457" s="14">
        <f>AND(vyberHrace&lt;&gt;"",ISNUMBER(SEARCH(vyberHrace,$B1457)))</f>
      </c>
      <c r="M1457" s="14">
        <f>AND($I1457=MID(kododd,1,2),$J1457=MID(kododd,3,3))</f>
      </c>
    </row>
    <row r="1458">
      <c r="A1458" s="95">
        <v>45184</v>
      </c>
      <c r="B1458" s="93" t="s">
        <v>10474</v>
      </c>
      <c r="C1458" s="93" t="s">
        <v>1399</v>
      </c>
      <c r="D1458" s="95">
        <v>1601</v>
      </c>
      <c r="F1458" s="95">
        <v>23751436</v>
      </c>
      <c r="G1458" s="95">
        <v>250</v>
      </c>
      <c r="H1458" s="93" t="s">
        <v>8976</v>
      </c>
      <c r="I1458" s="93" t="s">
        <v>23890</v>
      </c>
      <c r="J1458" s="93" t="s">
        <v>20927</v>
      </c>
      <c r="K1458" s="93" t="s">
        <v>1493</v>
      </c>
      <c r="L1458" s="14">
        <f>AND(vyberHrace&lt;&gt;"",ISNUMBER(SEARCH(vyberHrace,$B1458)))</f>
      </c>
      <c r="M1458" s="14">
        <f>AND($I1458=MID(kododd,1,2),$J1458=MID(kododd,3,3))</f>
      </c>
    </row>
    <row r="1459">
      <c r="A1459" s="95">
        <v>59049</v>
      </c>
      <c r="B1459" s="93" t="s">
        <v>25500</v>
      </c>
      <c r="C1459" s="93" t="s">
        <v>1411</v>
      </c>
      <c r="G1459" s="95">
        <v>0</v>
      </c>
      <c r="H1459" s="93" t="s">
        <v>8976</v>
      </c>
      <c r="I1459" s="93" t="s">
        <v>23890</v>
      </c>
      <c r="J1459" s="93" t="s">
        <v>20932</v>
      </c>
      <c r="K1459" s="93" t="s">
        <v>9421</v>
      </c>
      <c r="L1459" s="14">
        <f>AND(vyberHrace&lt;&gt;"",ISNUMBER(SEARCH(vyberHrace,$B1459)))</f>
      </c>
      <c r="M1459" s="14">
        <f>AND($I1459=MID(kododd,1,2),$J1459=MID(kododd,3,3))</f>
      </c>
    </row>
    <row r="1460">
      <c r="A1460" s="95">
        <v>2417</v>
      </c>
      <c r="B1460" s="93" t="s">
        <v>14032</v>
      </c>
      <c r="C1460" s="93" t="s">
        <v>1443</v>
      </c>
      <c r="D1460" s="95">
        <v>1795</v>
      </c>
      <c r="E1460" s="95">
        <v>1807</v>
      </c>
      <c r="F1460" s="95">
        <v>313556</v>
      </c>
      <c r="G1460" s="95">
        <v>250</v>
      </c>
      <c r="H1460" s="93" t="s">
        <v>8976</v>
      </c>
      <c r="I1460" s="93" t="s">
        <v>23890</v>
      </c>
      <c r="J1460" s="93" t="s">
        <v>20934</v>
      </c>
      <c r="K1460" s="93" t="s">
        <v>21356</v>
      </c>
      <c r="L1460" s="14">
        <f>AND(vyberHrace&lt;&gt;"",ISNUMBER(SEARCH(vyberHrace,$B1460)))</f>
      </c>
      <c r="M1460" s="14">
        <f>AND($I1460=MID(kododd,1,2),$J1460=MID(kododd,3,3))</f>
      </c>
    </row>
    <row r="1461">
      <c r="A1461" s="95">
        <v>59168</v>
      </c>
      <c r="B1461" s="93" t="s">
        <v>25601</v>
      </c>
      <c r="C1461" s="93" t="s">
        <v>1411</v>
      </c>
      <c r="F1461" s="95">
        <v>23789034</v>
      </c>
      <c r="G1461" s="95">
        <v>250</v>
      </c>
      <c r="H1461" s="93" t="s">
        <v>8976</v>
      </c>
      <c r="I1461" s="93" t="s">
        <v>23890</v>
      </c>
      <c r="J1461" s="93" t="s">
        <v>20870</v>
      </c>
      <c r="K1461" s="93" t="s">
        <v>19858</v>
      </c>
      <c r="L1461" s="14">
        <f>AND(vyberHrace&lt;&gt;"",ISNUMBER(SEARCH(vyberHrace,$B1461)))</f>
      </c>
      <c r="M1461" s="14">
        <f>AND($I1461=MID(kododd,1,2),$J1461=MID(kododd,3,3))</f>
      </c>
    </row>
    <row r="1462">
      <c r="A1462" s="95">
        <v>2559</v>
      </c>
      <c r="B1462" s="93" t="s">
        <v>14048</v>
      </c>
      <c r="C1462" s="93" t="s">
        <v>1407</v>
      </c>
      <c r="D1462" s="95">
        <v>2070</v>
      </c>
      <c r="E1462" s="95">
        <v>2049</v>
      </c>
      <c r="F1462" s="95">
        <v>308366</v>
      </c>
      <c r="G1462" s="95">
        <v>250</v>
      </c>
      <c r="H1462" s="93" t="s">
        <v>8976</v>
      </c>
      <c r="I1462" s="93" t="s">
        <v>23890</v>
      </c>
      <c r="J1462" s="93" t="s">
        <v>20887</v>
      </c>
      <c r="K1462" s="93" t="s">
        <v>9423</v>
      </c>
      <c r="L1462" s="14">
        <f>AND(vyberHrace&lt;&gt;"",ISNUMBER(SEARCH(vyberHrace,$B1462)))</f>
      </c>
      <c r="M1462" s="14">
        <f>AND($I1462=MID(kododd,1,2),$J1462=MID(kododd,3,3))</f>
      </c>
    </row>
    <row r="1463">
      <c r="A1463" s="95">
        <v>51594</v>
      </c>
      <c r="B1463" s="93" t="s">
        <v>201</v>
      </c>
      <c r="C1463" s="93" t="s">
        <v>1438</v>
      </c>
      <c r="D1463" s="95">
        <v>1289</v>
      </c>
      <c r="E1463" s="95">
        <v>1698</v>
      </c>
      <c r="F1463" s="95">
        <v>23792639</v>
      </c>
      <c r="G1463" s="95">
        <v>250</v>
      </c>
      <c r="H1463" s="93" t="s">
        <v>8976</v>
      </c>
      <c r="I1463" s="93" t="s">
        <v>23890</v>
      </c>
      <c r="J1463" s="93" t="s">
        <v>20931</v>
      </c>
      <c r="K1463" s="93" t="s">
        <v>19878</v>
      </c>
      <c r="L1463" s="14">
        <f>AND(vyberHrace&lt;&gt;"",ISNUMBER(SEARCH(vyberHrace,$B1463)))</f>
      </c>
      <c r="M1463" s="14">
        <f>AND($I1463=MID(kododd,1,2),$J1463=MID(kododd,3,3))</f>
      </c>
    </row>
    <row r="1464">
      <c r="A1464" s="95">
        <v>9646</v>
      </c>
      <c r="B1464" s="93" t="s">
        <v>18974</v>
      </c>
      <c r="C1464" s="93" t="s">
        <v>1446</v>
      </c>
      <c r="D1464" s="95">
        <v>1347</v>
      </c>
      <c r="F1464" s="95">
        <v>23752165</v>
      </c>
      <c r="G1464" s="95">
        <v>0</v>
      </c>
      <c r="H1464" s="93" t="s">
        <v>8976</v>
      </c>
      <c r="I1464" s="93" t="s">
        <v>23890</v>
      </c>
      <c r="J1464" s="93" t="s">
        <v>20931</v>
      </c>
      <c r="K1464" s="93" t="s">
        <v>19878</v>
      </c>
      <c r="L1464" s="14">
        <f>AND(vyberHrace&lt;&gt;"",ISNUMBER(SEARCH(vyberHrace,$B1464)))</f>
      </c>
      <c r="M1464" s="14">
        <f>AND($I1464=MID(kododd,1,2),$J1464=MID(kododd,3,3))</f>
      </c>
    </row>
    <row r="1465">
      <c r="A1465" s="95">
        <v>62593</v>
      </c>
      <c r="B1465" s="93" t="s">
        <v>28656</v>
      </c>
      <c r="C1465" s="93" t="s">
        <v>1488</v>
      </c>
      <c r="F1465" s="95">
        <v>571000623</v>
      </c>
      <c r="G1465" s="95">
        <v>250</v>
      </c>
      <c r="H1465" s="93" t="s">
        <v>8976</v>
      </c>
      <c r="I1465" s="93" t="s">
        <v>23890</v>
      </c>
      <c r="J1465" s="93" t="s">
        <v>20870</v>
      </c>
      <c r="K1465" s="93" t="s">
        <v>19858</v>
      </c>
      <c r="L1465" s="14">
        <f>AND(vyberHrace&lt;&gt;"",ISNUMBER(SEARCH(vyberHrace,$B1465)))</f>
      </c>
      <c r="M1465" s="14">
        <f>AND($I1465=MID(kododd,1,2),$J1465=MID(kododd,3,3))</f>
      </c>
    </row>
    <row r="1466">
      <c r="A1466" s="95">
        <v>58991</v>
      </c>
      <c r="B1466" s="93" t="s">
        <v>26250</v>
      </c>
      <c r="C1466" s="93" t="s">
        <v>1406</v>
      </c>
      <c r="D1466" s="95">
        <v>1017</v>
      </c>
      <c r="F1466" s="95">
        <v>23783311</v>
      </c>
      <c r="G1466" s="95">
        <v>250</v>
      </c>
      <c r="H1466" s="93" t="s">
        <v>8976</v>
      </c>
      <c r="I1466" s="93" t="s">
        <v>23890</v>
      </c>
      <c r="J1466" s="93" t="s">
        <v>20843</v>
      </c>
      <c r="K1466" s="93" t="s">
        <v>19862</v>
      </c>
      <c r="L1466" s="14">
        <f>AND(vyberHrace&lt;&gt;"",ISNUMBER(SEARCH(vyberHrace,$B1466)))</f>
      </c>
      <c r="M1466" s="14">
        <f>AND($I1466=MID(kododd,1,2),$J1466=MID(kododd,3,3))</f>
      </c>
    </row>
    <row r="1467">
      <c r="A1467" s="95">
        <v>51053</v>
      </c>
      <c r="B1467" s="93" t="s">
        <v>5646</v>
      </c>
      <c r="C1467" s="93" t="s">
        <v>1406</v>
      </c>
      <c r="G1467" s="95">
        <v>250</v>
      </c>
      <c r="H1467" s="93" t="s">
        <v>8976</v>
      </c>
      <c r="I1467" s="93" t="s">
        <v>23890</v>
      </c>
      <c r="J1467" s="93" t="s">
        <v>20860</v>
      </c>
      <c r="K1467" s="93" t="s">
        <v>12768</v>
      </c>
      <c r="L1467" s="14">
        <f>AND(vyberHrace&lt;&gt;"",ISNUMBER(SEARCH(vyberHrace,$B1467)))</f>
      </c>
      <c r="M1467" s="14">
        <f>AND($I1467=MID(kododd,1,2),$J1467=MID(kododd,3,3))</f>
      </c>
    </row>
    <row r="1468">
      <c r="A1468" s="95">
        <v>51054</v>
      </c>
      <c r="B1468" s="93" t="s">
        <v>5647</v>
      </c>
      <c r="C1468" s="93" t="s">
        <v>1422</v>
      </c>
      <c r="D1468" s="95">
        <v>1076</v>
      </c>
      <c r="G1468" s="95">
        <v>250</v>
      </c>
      <c r="H1468" s="93" t="s">
        <v>8976</v>
      </c>
      <c r="I1468" s="93" t="s">
        <v>23890</v>
      </c>
      <c r="J1468" s="93" t="s">
        <v>20860</v>
      </c>
      <c r="K1468" s="93" t="s">
        <v>12768</v>
      </c>
      <c r="L1468" s="14">
        <f>AND(vyberHrace&lt;&gt;"",ISNUMBER(SEARCH(vyberHrace,$B1468)))</f>
      </c>
      <c r="M1468" s="14">
        <f>AND($I1468=MID(kododd,1,2),$J1468=MID(kododd,3,3))</f>
      </c>
    </row>
    <row r="1469">
      <c r="A1469" s="95">
        <v>51213</v>
      </c>
      <c r="B1469" s="93" t="s">
        <v>2101</v>
      </c>
      <c r="C1469" s="93" t="s">
        <v>1400</v>
      </c>
      <c r="D1469" s="95">
        <v>1278</v>
      </c>
      <c r="F1469" s="95">
        <v>23740744</v>
      </c>
      <c r="G1469" s="95">
        <v>250</v>
      </c>
      <c r="H1469" s="93" t="s">
        <v>8976</v>
      </c>
      <c r="I1469" s="93" t="s">
        <v>23890</v>
      </c>
      <c r="J1469" s="93" t="s">
        <v>20931</v>
      </c>
      <c r="K1469" s="93" t="s">
        <v>19878</v>
      </c>
      <c r="L1469" s="14">
        <f>AND(vyberHrace&lt;&gt;"",ISNUMBER(SEARCH(vyberHrace,$B1469)))</f>
      </c>
      <c r="M1469" s="14">
        <f>AND($I1469=MID(kododd,1,2),$J1469=MID(kododd,3,3))</f>
      </c>
    </row>
    <row r="1470">
      <c r="A1470" s="95">
        <v>53192</v>
      </c>
      <c r="B1470" s="93" t="s">
        <v>17645</v>
      </c>
      <c r="C1470" s="93" t="s">
        <v>3255</v>
      </c>
      <c r="D1470" s="95">
        <v>1438</v>
      </c>
      <c r="E1470" s="95">
        <v>1563</v>
      </c>
      <c r="F1470" s="95">
        <v>23747757</v>
      </c>
      <c r="G1470" s="95">
        <v>250</v>
      </c>
      <c r="H1470" s="93" t="s">
        <v>8976</v>
      </c>
      <c r="I1470" s="93" t="s">
        <v>23890</v>
      </c>
      <c r="J1470" s="93" t="s">
        <v>20932</v>
      </c>
      <c r="K1470" s="93" t="s">
        <v>9421</v>
      </c>
      <c r="L1470" s="14">
        <f>AND(vyberHrace&lt;&gt;"",ISNUMBER(SEARCH(vyberHrace,$B1470)))</f>
      </c>
      <c r="M1470" s="14">
        <f>AND($I1470=MID(kododd,1,2),$J1470=MID(kododd,3,3))</f>
      </c>
    </row>
    <row r="1471">
      <c r="A1471" s="95">
        <v>60916</v>
      </c>
      <c r="B1471" s="93" t="s">
        <v>27291</v>
      </c>
      <c r="C1471" s="93" t="s">
        <v>1416</v>
      </c>
      <c r="G1471" s="95">
        <v>0</v>
      </c>
      <c r="H1471" s="93" t="s">
        <v>8976</v>
      </c>
      <c r="I1471" s="93" t="s">
        <v>23890</v>
      </c>
      <c r="J1471" s="93" t="s">
        <v>20931</v>
      </c>
      <c r="K1471" s="93" t="s">
        <v>19878</v>
      </c>
      <c r="L1471" s="14">
        <f>AND(vyberHrace&lt;&gt;"",ISNUMBER(SEARCH(vyberHrace,$B1471)))</f>
      </c>
      <c r="M1471" s="14">
        <f>AND($I1471=MID(kododd,1,2),$J1471=MID(kododd,3,3))</f>
      </c>
    </row>
    <row r="1472">
      <c r="A1472" s="95">
        <v>39093</v>
      </c>
      <c r="B1472" s="93" t="s">
        <v>12780</v>
      </c>
      <c r="C1472" s="93" t="s">
        <v>1409</v>
      </c>
      <c r="D1472" s="95">
        <v>1656</v>
      </c>
      <c r="E1472" s="95">
        <v>1783</v>
      </c>
      <c r="F1472" s="95">
        <v>385751</v>
      </c>
      <c r="G1472" s="95">
        <v>0</v>
      </c>
      <c r="H1472" s="93" t="s">
        <v>8976</v>
      </c>
      <c r="I1472" s="93" t="s">
        <v>23890</v>
      </c>
      <c r="J1472" s="93" t="s">
        <v>21009</v>
      </c>
      <c r="K1472" s="93" t="s">
        <v>15049</v>
      </c>
      <c r="L1472" s="14">
        <f>AND(vyberHrace&lt;&gt;"",ISNUMBER(SEARCH(vyberHrace,$B1472)))</f>
      </c>
      <c r="M1472" s="14">
        <f>AND($I1472=MID(kododd,1,2),$J1472=MID(kododd,3,3))</f>
      </c>
    </row>
    <row r="1473">
      <c r="A1473" s="95">
        <v>55952</v>
      </c>
      <c r="B1473" s="93" t="s">
        <v>21396</v>
      </c>
      <c r="C1473" s="93" t="s">
        <v>1400</v>
      </c>
      <c r="F1473" s="95">
        <v>23761113</v>
      </c>
      <c r="G1473" s="95">
        <v>0</v>
      </c>
      <c r="H1473" s="93" t="s">
        <v>8976</v>
      </c>
      <c r="I1473" s="93" t="s">
        <v>23890</v>
      </c>
      <c r="J1473" s="93" t="s">
        <v>20843</v>
      </c>
      <c r="K1473" s="93" t="s">
        <v>19862</v>
      </c>
      <c r="L1473" s="14">
        <f>AND(vyberHrace&lt;&gt;"",ISNUMBER(SEARCH(vyberHrace,$B1473)))</f>
      </c>
      <c r="M1473" s="14">
        <f>AND($I1473=MID(kododd,1,2),$J1473=MID(kododd,3,3))</f>
      </c>
    </row>
    <row r="1474">
      <c r="A1474" s="95">
        <v>60357</v>
      </c>
      <c r="B1474" s="93" t="s">
        <v>26807</v>
      </c>
      <c r="C1474" s="93" t="s">
        <v>1420</v>
      </c>
      <c r="D1474" s="95">
        <v>1230</v>
      </c>
      <c r="E1474" s="95">
        <v>1662</v>
      </c>
      <c r="F1474" s="95">
        <v>23795042</v>
      </c>
      <c r="G1474" s="95">
        <v>250</v>
      </c>
      <c r="H1474" s="93" t="s">
        <v>8976</v>
      </c>
      <c r="I1474" s="93" t="s">
        <v>23890</v>
      </c>
      <c r="J1474" s="93" t="s">
        <v>20932</v>
      </c>
      <c r="K1474" s="93" t="s">
        <v>9421</v>
      </c>
      <c r="L1474" s="14">
        <f>AND(vyberHrace&lt;&gt;"",ISNUMBER(SEARCH(vyberHrace,$B1474)))</f>
      </c>
      <c r="M1474" s="14">
        <f>AND($I1474=MID(kododd,1,2),$J1474=MID(kododd,3,3))</f>
      </c>
    </row>
    <row r="1475">
      <c r="A1475" s="95">
        <v>59053</v>
      </c>
      <c r="B1475" s="93" t="s">
        <v>25504</v>
      </c>
      <c r="C1475" s="93" t="s">
        <v>1422</v>
      </c>
      <c r="F1475" s="95">
        <v>23774827</v>
      </c>
      <c r="G1475" s="95">
        <v>250</v>
      </c>
      <c r="H1475" s="93" t="s">
        <v>8976</v>
      </c>
      <c r="I1475" s="93" t="s">
        <v>23890</v>
      </c>
      <c r="J1475" s="93" t="s">
        <v>20932</v>
      </c>
      <c r="K1475" s="93" t="s">
        <v>9421</v>
      </c>
      <c r="L1475" s="14">
        <f>AND(vyberHrace&lt;&gt;"",ISNUMBER(SEARCH(vyberHrace,$B1475)))</f>
      </c>
      <c r="M1475" s="14">
        <f>AND($I1475=MID(kododd,1,2),$J1475=MID(kododd,3,3))</f>
      </c>
    </row>
    <row r="1476">
      <c r="A1476" s="95">
        <v>59192</v>
      </c>
      <c r="B1476" s="93" t="s">
        <v>25624</v>
      </c>
      <c r="C1476" s="93" t="s">
        <v>1424</v>
      </c>
      <c r="F1476" s="95">
        <v>23788771</v>
      </c>
      <c r="G1476" s="95">
        <v>250</v>
      </c>
      <c r="H1476" s="93" t="s">
        <v>8976</v>
      </c>
      <c r="I1476" s="93" t="s">
        <v>23890</v>
      </c>
      <c r="J1476" s="93" t="s">
        <v>20843</v>
      </c>
      <c r="K1476" s="93" t="s">
        <v>19862</v>
      </c>
      <c r="L1476" s="14">
        <f>AND(vyberHrace&lt;&gt;"",ISNUMBER(SEARCH(vyberHrace,$B1476)))</f>
      </c>
      <c r="M1476" s="14">
        <f>AND($I1476=MID(kododd,1,2),$J1476=MID(kododd,3,3))</f>
      </c>
    </row>
    <row r="1477">
      <c r="A1477" s="95">
        <v>58017</v>
      </c>
      <c r="B1477" s="93" t="s">
        <v>24553</v>
      </c>
      <c r="C1477" s="93" t="s">
        <v>1464</v>
      </c>
      <c r="D1477" s="95">
        <v>2128</v>
      </c>
      <c r="E1477" s="95">
        <v>2126</v>
      </c>
      <c r="F1477" s="95">
        <v>4177495</v>
      </c>
      <c r="G1477" s="95">
        <v>250</v>
      </c>
      <c r="H1477" s="93" t="s">
        <v>8976</v>
      </c>
      <c r="I1477" s="93" t="s">
        <v>23890</v>
      </c>
      <c r="J1477" s="93" t="s">
        <v>20899</v>
      </c>
      <c r="K1477" s="93" t="s">
        <v>21373</v>
      </c>
      <c r="L1477" s="14">
        <f>AND(vyberHrace&lt;&gt;"",ISNUMBER(SEARCH(vyberHrace,$B1477)))</f>
      </c>
      <c r="M1477" s="14">
        <f>AND($I1477=MID(kododd,1,2),$J1477=MID(kododd,3,3))</f>
      </c>
    </row>
    <row r="1478">
      <c r="A1478" s="95">
        <v>53450</v>
      </c>
      <c r="B1478" s="93" t="s">
        <v>17646</v>
      </c>
      <c r="C1478" s="93" t="s">
        <v>1424</v>
      </c>
      <c r="D1478" s="95">
        <v>1918</v>
      </c>
      <c r="E1478" s="95">
        <v>1968</v>
      </c>
      <c r="F1478" s="95">
        <v>23744308</v>
      </c>
      <c r="G1478" s="95">
        <v>250</v>
      </c>
      <c r="H1478" s="93" t="s">
        <v>8976</v>
      </c>
      <c r="I1478" s="93" t="s">
        <v>23890</v>
      </c>
      <c r="J1478" s="93" t="s">
        <v>20843</v>
      </c>
      <c r="K1478" s="93" t="s">
        <v>19862</v>
      </c>
      <c r="L1478" s="14">
        <f>AND(vyberHrace&lt;&gt;"",ISNUMBER(SEARCH(vyberHrace,$B1478)))</f>
      </c>
      <c r="M1478" s="14">
        <f>AND($I1478=MID(kododd,1,2),$J1478=MID(kododd,3,3))</f>
      </c>
    </row>
    <row r="1479">
      <c r="A1479" s="95">
        <v>10503</v>
      </c>
      <c r="B1479" s="93" t="s">
        <v>12888</v>
      </c>
      <c r="C1479" s="93" t="s">
        <v>1423</v>
      </c>
      <c r="D1479" s="95">
        <v>1995</v>
      </c>
      <c r="E1479" s="95">
        <v>1979</v>
      </c>
      <c r="F1479" s="95">
        <v>372560</v>
      </c>
      <c r="G1479" s="95">
        <v>250</v>
      </c>
      <c r="H1479" s="93" t="s">
        <v>8976</v>
      </c>
      <c r="I1479" s="93" t="s">
        <v>23890</v>
      </c>
      <c r="J1479" s="93" t="s">
        <v>20887</v>
      </c>
      <c r="K1479" s="93" t="s">
        <v>9423</v>
      </c>
      <c r="L1479" s="14">
        <f>AND(vyberHrace&lt;&gt;"",ISNUMBER(SEARCH(vyberHrace,$B1479)))</f>
      </c>
      <c r="M1479" s="14">
        <f>AND($I1479=MID(kododd,1,2),$J1479=MID(kododd,3,3))</f>
      </c>
    </row>
    <row r="1480">
      <c r="A1480" s="95">
        <v>48227</v>
      </c>
      <c r="B1480" s="93" t="s">
        <v>16268</v>
      </c>
      <c r="C1480" s="93" t="s">
        <v>1422</v>
      </c>
      <c r="D1480" s="95">
        <v>1737</v>
      </c>
      <c r="E1480" s="95">
        <v>1845</v>
      </c>
      <c r="F1480" s="95">
        <v>23735015</v>
      </c>
      <c r="G1480" s="95">
        <v>250</v>
      </c>
      <c r="H1480" s="93" t="s">
        <v>8976</v>
      </c>
      <c r="I1480" s="93" t="s">
        <v>23890</v>
      </c>
      <c r="J1480" s="93" t="s">
        <v>20931</v>
      </c>
      <c r="K1480" s="93" t="s">
        <v>19878</v>
      </c>
      <c r="L1480" s="14">
        <f>AND(vyberHrace&lt;&gt;"",ISNUMBER(SEARCH(vyberHrace,$B1480)))</f>
      </c>
      <c r="M1480" s="14">
        <f>AND($I1480=MID(kododd,1,2),$J1480=MID(kododd,3,3))</f>
      </c>
    </row>
    <row r="1481">
      <c r="A1481" s="95">
        <v>31719</v>
      </c>
      <c r="B1481" s="93" t="s">
        <v>15344</v>
      </c>
      <c r="C1481" s="93" t="s">
        <v>1417</v>
      </c>
      <c r="D1481" s="95">
        <v>1378</v>
      </c>
      <c r="F1481" s="95">
        <v>23714697</v>
      </c>
      <c r="G1481" s="95">
        <v>0</v>
      </c>
      <c r="H1481" s="93" t="s">
        <v>8976</v>
      </c>
      <c r="I1481" s="93" t="s">
        <v>23890</v>
      </c>
      <c r="J1481" s="93" t="s">
        <v>20932</v>
      </c>
      <c r="K1481" s="93" t="s">
        <v>9421</v>
      </c>
      <c r="L1481" s="14">
        <f>AND(vyberHrace&lt;&gt;"",ISNUMBER(SEARCH(vyberHrace,$B1481)))</f>
      </c>
      <c r="M1481" s="14">
        <f>AND($I1481=MID(kododd,1,2),$J1481=MID(kododd,3,3))</f>
      </c>
    </row>
    <row r="1482">
      <c r="A1482" s="95">
        <v>55308</v>
      </c>
      <c r="B1482" s="93" t="s">
        <v>2469</v>
      </c>
      <c r="C1482" s="93" t="s">
        <v>1420</v>
      </c>
      <c r="G1482" s="95">
        <v>0</v>
      </c>
      <c r="H1482" s="93" t="s">
        <v>8976</v>
      </c>
      <c r="I1482" s="93" t="s">
        <v>23890</v>
      </c>
      <c r="J1482" s="93" t="s">
        <v>20870</v>
      </c>
      <c r="K1482" s="93" t="s">
        <v>19858</v>
      </c>
      <c r="L1482" s="14">
        <f>AND(vyberHrace&lt;&gt;"",ISNUMBER(SEARCH(vyberHrace,$B1482)))</f>
      </c>
      <c r="M1482" s="14">
        <f>AND($I1482=MID(kododd,1,2),$J1482=MID(kododd,3,3))</f>
      </c>
    </row>
    <row r="1483">
      <c r="A1483" s="95">
        <v>15094</v>
      </c>
      <c r="B1483" s="93" t="s">
        <v>18338</v>
      </c>
      <c r="C1483" s="93" t="s">
        <v>1434</v>
      </c>
      <c r="D1483" s="95">
        <v>1475</v>
      </c>
      <c r="G1483" s="95">
        <v>0</v>
      </c>
      <c r="H1483" s="93" t="s">
        <v>8976</v>
      </c>
      <c r="I1483" s="93" t="s">
        <v>23890</v>
      </c>
      <c r="J1483" s="93" t="s">
        <v>20893</v>
      </c>
      <c r="K1483" s="93" t="s">
        <v>11825</v>
      </c>
      <c r="L1483" s="14">
        <f>AND(vyberHrace&lt;&gt;"",ISNUMBER(SEARCH(vyberHrace,$B1483)))</f>
      </c>
      <c r="M1483" s="14">
        <f>AND($I1483=MID(kododd,1,2),$J1483=MID(kododd,3,3))</f>
      </c>
    </row>
    <row r="1484">
      <c r="A1484" s="95">
        <v>5897</v>
      </c>
      <c r="B1484" s="93" t="s">
        <v>12741</v>
      </c>
      <c r="C1484" s="93" t="s">
        <v>1446</v>
      </c>
      <c r="D1484" s="95">
        <v>1552</v>
      </c>
      <c r="E1484" s="95">
        <v>1669</v>
      </c>
      <c r="F1484" s="95">
        <v>354759</v>
      </c>
      <c r="G1484" s="95">
        <v>250</v>
      </c>
      <c r="H1484" s="93" t="s">
        <v>8976</v>
      </c>
      <c r="I1484" s="93" t="s">
        <v>23890</v>
      </c>
      <c r="J1484" s="93" t="s">
        <v>20895</v>
      </c>
      <c r="K1484" s="93" t="s">
        <v>13982</v>
      </c>
      <c r="L1484" s="14">
        <f>AND(vyberHrace&lt;&gt;"",ISNUMBER(SEARCH(vyberHrace,$B1484)))</f>
      </c>
      <c r="M1484" s="14">
        <f>AND($I1484=MID(kododd,1,2),$J1484=MID(kododd,3,3))</f>
      </c>
    </row>
    <row r="1485">
      <c r="A1485" s="95">
        <v>60567</v>
      </c>
      <c r="B1485" s="93" t="s">
        <v>26992</v>
      </c>
      <c r="C1485" s="93" t="s">
        <v>3255</v>
      </c>
      <c r="G1485" s="95">
        <v>0</v>
      </c>
      <c r="H1485" s="93" t="s">
        <v>8976</v>
      </c>
      <c r="I1485" s="93" t="s">
        <v>23890</v>
      </c>
      <c r="J1485" s="93" t="s">
        <v>23412</v>
      </c>
      <c r="K1485" s="93" t="s">
        <v>21357</v>
      </c>
      <c r="L1485" s="14">
        <f>AND(vyberHrace&lt;&gt;"",ISNUMBER(SEARCH(vyberHrace,$B1485)))</f>
      </c>
      <c r="M1485" s="14">
        <f>AND($I1485=MID(kododd,1,2),$J1485=MID(kododd,3,3))</f>
      </c>
    </row>
    <row r="1486">
      <c r="A1486" s="95">
        <v>13295</v>
      </c>
      <c r="B1486" s="93" t="s">
        <v>18358</v>
      </c>
      <c r="C1486" s="93" t="s">
        <v>1457</v>
      </c>
      <c r="D1486" s="95">
        <v>2222</v>
      </c>
      <c r="E1486" s="95">
        <v>2220</v>
      </c>
      <c r="F1486" s="95">
        <v>325090</v>
      </c>
      <c r="G1486" s="95">
        <v>0</v>
      </c>
      <c r="H1486" s="93" t="s">
        <v>8976</v>
      </c>
      <c r="I1486" s="93" t="s">
        <v>23890</v>
      </c>
      <c r="J1486" s="93" t="s">
        <v>20932</v>
      </c>
      <c r="K1486" s="93" t="s">
        <v>9421</v>
      </c>
      <c r="L1486" s="14">
        <f>AND(vyberHrace&lt;&gt;"",ISNUMBER(SEARCH(vyberHrace,$B1486)))</f>
      </c>
      <c r="M1486" s="14">
        <f>AND($I1486=MID(kododd,1,2),$J1486=MID(kododd,3,3))</f>
      </c>
    </row>
    <row r="1487">
      <c r="A1487" s="95">
        <v>63085</v>
      </c>
      <c r="B1487" s="93" t="s">
        <v>28657</v>
      </c>
      <c r="C1487" s="93" t="s">
        <v>1488</v>
      </c>
      <c r="G1487" s="95">
        <v>500</v>
      </c>
      <c r="H1487" s="93" t="s">
        <v>8976</v>
      </c>
      <c r="I1487" s="93" t="s">
        <v>23890</v>
      </c>
      <c r="J1487" s="93" t="s">
        <v>23412</v>
      </c>
      <c r="K1487" s="93" t="s">
        <v>21357</v>
      </c>
      <c r="L1487" s="14">
        <f>AND(vyberHrace&lt;&gt;"",ISNUMBER(SEARCH(vyberHrace,$B1487)))</f>
      </c>
      <c r="M1487" s="14">
        <f>AND($I1487=MID(kododd,1,2),$J1487=MID(kododd,3,3))</f>
      </c>
    </row>
    <row r="1488">
      <c r="A1488" s="95">
        <v>54214</v>
      </c>
      <c r="B1488" s="93" t="s">
        <v>1348</v>
      </c>
      <c r="C1488" s="93" t="s">
        <v>1423</v>
      </c>
      <c r="D1488" s="95">
        <v>2123</v>
      </c>
      <c r="E1488" s="95">
        <v>2123</v>
      </c>
      <c r="F1488" s="95">
        <v>4138740</v>
      </c>
      <c r="G1488" s="95">
        <v>500</v>
      </c>
      <c r="H1488" s="93" t="s">
        <v>8976</v>
      </c>
      <c r="I1488" s="93" t="s">
        <v>23890</v>
      </c>
      <c r="J1488" s="93" t="s">
        <v>23412</v>
      </c>
      <c r="K1488" s="93" t="s">
        <v>21357</v>
      </c>
      <c r="L1488" s="14">
        <f>AND(vyberHrace&lt;&gt;"",ISNUMBER(SEARCH(vyberHrace,$B1488)))</f>
      </c>
      <c r="M1488" s="14">
        <f>AND($I1488=MID(kododd,1,2),$J1488=MID(kododd,3,3))</f>
      </c>
    </row>
    <row r="1489">
      <c r="A1489" s="95">
        <v>31269</v>
      </c>
      <c r="B1489" s="93" t="s">
        <v>15335</v>
      </c>
      <c r="C1489" s="93" t="s">
        <v>1398</v>
      </c>
      <c r="D1489" s="95">
        <v>1796</v>
      </c>
      <c r="E1489" s="95">
        <v>1881</v>
      </c>
      <c r="F1489" s="95">
        <v>333590</v>
      </c>
      <c r="G1489" s="95">
        <v>250</v>
      </c>
      <c r="H1489" s="93" t="s">
        <v>8976</v>
      </c>
      <c r="I1489" s="93" t="s">
        <v>23890</v>
      </c>
      <c r="J1489" s="93" t="s">
        <v>20843</v>
      </c>
      <c r="K1489" s="93" t="s">
        <v>19862</v>
      </c>
      <c r="L1489" s="14">
        <f>AND(vyberHrace&lt;&gt;"",ISNUMBER(SEARCH(vyberHrace,$B1489)))</f>
      </c>
      <c r="M1489" s="14">
        <f>AND($I1489=MID(kododd,1,2),$J1489=MID(kododd,3,3))</f>
      </c>
    </row>
    <row r="1490">
      <c r="A1490" s="95">
        <v>8189</v>
      </c>
      <c r="B1490" s="93" t="s">
        <v>13882</v>
      </c>
      <c r="C1490" s="93" t="s">
        <v>1466</v>
      </c>
      <c r="D1490" s="95">
        <v>1603</v>
      </c>
      <c r="E1490" s="95">
        <v>1757</v>
      </c>
      <c r="F1490" s="95">
        <v>23709081</v>
      </c>
      <c r="G1490" s="95">
        <v>250</v>
      </c>
      <c r="H1490" s="93" t="s">
        <v>8976</v>
      </c>
      <c r="I1490" s="93" t="s">
        <v>23890</v>
      </c>
      <c r="J1490" s="93" t="s">
        <v>20887</v>
      </c>
      <c r="K1490" s="93" t="s">
        <v>9423</v>
      </c>
      <c r="L1490" s="14">
        <f>AND(vyberHrace&lt;&gt;"",ISNUMBER(SEARCH(vyberHrace,$B1490)))</f>
      </c>
      <c r="M1490" s="14">
        <f>AND($I1490=MID(kododd,1,2),$J1490=MID(kododd,3,3))</f>
      </c>
    </row>
    <row r="1491">
      <c r="A1491" s="95">
        <v>54427</v>
      </c>
      <c r="B1491" s="93" t="s">
        <v>2507</v>
      </c>
      <c r="C1491" s="93" t="s">
        <v>1411</v>
      </c>
      <c r="G1491" s="95">
        <v>0</v>
      </c>
      <c r="H1491" s="93" t="s">
        <v>8976</v>
      </c>
      <c r="I1491" s="93" t="s">
        <v>23890</v>
      </c>
      <c r="J1491" s="93" t="s">
        <v>20858</v>
      </c>
      <c r="K1491" s="93" t="s">
        <v>20407</v>
      </c>
      <c r="L1491" s="14">
        <f>AND(vyberHrace&lt;&gt;"",ISNUMBER(SEARCH(vyberHrace,$B1491)))</f>
      </c>
      <c r="M1491" s="14">
        <f>AND($I1491=MID(kododd,1,2),$J1491=MID(kododd,3,3))</f>
      </c>
    </row>
    <row r="1492">
      <c r="A1492" s="95">
        <v>56765</v>
      </c>
      <c r="B1492" s="93" t="s">
        <v>21397</v>
      </c>
      <c r="C1492" s="93" t="s">
        <v>3255</v>
      </c>
      <c r="D1492" s="95">
        <v>1109</v>
      </c>
      <c r="E1492" s="95">
        <v>1424</v>
      </c>
      <c r="F1492" s="95">
        <v>23767766</v>
      </c>
      <c r="G1492" s="95">
        <v>0</v>
      </c>
      <c r="H1492" s="93" t="s">
        <v>8976</v>
      </c>
      <c r="I1492" s="93" t="s">
        <v>23890</v>
      </c>
      <c r="J1492" s="93" t="s">
        <v>20843</v>
      </c>
      <c r="K1492" s="93" t="s">
        <v>19862</v>
      </c>
      <c r="L1492" s="14">
        <f>AND(vyberHrace&lt;&gt;"",ISNUMBER(SEARCH(vyberHrace,$B1492)))</f>
      </c>
      <c r="M1492" s="14">
        <f>AND($I1492=MID(kododd,1,2),$J1492=MID(kododd,3,3))</f>
      </c>
    </row>
    <row r="1493">
      <c r="A1493" s="95">
        <v>42263</v>
      </c>
      <c r="B1493" s="93" t="s">
        <v>12961</v>
      </c>
      <c r="C1493" s="93" t="s">
        <v>1410</v>
      </c>
      <c r="D1493" s="95">
        <v>1962</v>
      </c>
      <c r="E1493" s="95">
        <v>1989</v>
      </c>
      <c r="F1493" s="95">
        <v>393886</v>
      </c>
      <c r="G1493" s="95">
        <v>250</v>
      </c>
      <c r="H1493" s="93" t="s">
        <v>8976</v>
      </c>
      <c r="I1493" s="93" t="s">
        <v>23890</v>
      </c>
      <c r="J1493" s="93" t="s">
        <v>20843</v>
      </c>
      <c r="K1493" s="93" t="s">
        <v>19862</v>
      </c>
      <c r="L1493" s="14">
        <f>AND(vyberHrace&lt;&gt;"",ISNUMBER(SEARCH(vyberHrace,$B1493)))</f>
      </c>
      <c r="M1493" s="14">
        <f>AND($I1493=MID(kododd,1,2),$J1493=MID(kododd,3,3))</f>
      </c>
    </row>
    <row r="1494">
      <c r="A1494" s="95">
        <v>42039</v>
      </c>
      <c r="B1494" s="93" t="s">
        <v>11612</v>
      </c>
      <c r="C1494" s="93" t="s">
        <v>1423</v>
      </c>
      <c r="D1494" s="95">
        <v>1243</v>
      </c>
      <c r="F1494" s="95">
        <v>23749288</v>
      </c>
      <c r="G1494" s="95">
        <v>250</v>
      </c>
      <c r="H1494" s="93" t="s">
        <v>8976</v>
      </c>
      <c r="I1494" s="93" t="s">
        <v>23890</v>
      </c>
      <c r="J1494" s="93" t="s">
        <v>20992</v>
      </c>
      <c r="K1494" s="93" t="s">
        <v>16334</v>
      </c>
      <c r="L1494" s="14">
        <f>AND(vyberHrace&lt;&gt;"",ISNUMBER(SEARCH(vyberHrace,$B1494)))</f>
      </c>
      <c r="M1494" s="14">
        <f>AND($I1494=MID(kododd,1,2),$J1494=MID(kododd,3,3))</f>
      </c>
    </row>
    <row r="1495">
      <c r="A1495" s="95">
        <v>50905</v>
      </c>
      <c r="B1495" s="93" t="s">
        <v>1801</v>
      </c>
      <c r="C1495" s="93" t="s">
        <v>1410</v>
      </c>
      <c r="E1495" s="95">
        <v>1669</v>
      </c>
      <c r="F1495" s="95">
        <v>23759453</v>
      </c>
      <c r="G1495" s="95">
        <v>0</v>
      </c>
      <c r="H1495" s="93" t="s">
        <v>8976</v>
      </c>
      <c r="I1495" s="93" t="s">
        <v>23890</v>
      </c>
      <c r="J1495" s="93" t="s">
        <v>21009</v>
      </c>
      <c r="K1495" s="93" t="s">
        <v>15049</v>
      </c>
      <c r="L1495" s="14">
        <f>AND(vyberHrace&lt;&gt;"",ISNUMBER(SEARCH(vyberHrace,$B1495)))</f>
      </c>
      <c r="M1495" s="14">
        <f>AND($I1495=MID(kododd,1,2),$J1495=MID(kododd,3,3))</f>
      </c>
    </row>
    <row r="1496">
      <c r="A1496" s="95">
        <v>62108</v>
      </c>
      <c r="B1496" s="93" t="s">
        <v>28304</v>
      </c>
      <c r="C1496" s="93" t="s">
        <v>1454</v>
      </c>
      <c r="G1496" s="95">
        <v>250</v>
      </c>
      <c r="H1496" s="93" t="s">
        <v>8976</v>
      </c>
      <c r="I1496" s="93" t="s">
        <v>23890</v>
      </c>
      <c r="J1496" s="93" t="s">
        <v>20957</v>
      </c>
      <c r="K1496" s="93" t="s">
        <v>13992</v>
      </c>
      <c r="L1496" s="14">
        <f>AND(vyberHrace&lt;&gt;"",ISNUMBER(SEARCH(vyberHrace,$B1496)))</f>
      </c>
      <c r="M1496" s="14">
        <f>AND($I1496=MID(kododd,1,2),$J1496=MID(kododd,3,3))</f>
      </c>
    </row>
    <row r="1497">
      <c r="A1497" s="95">
        <v>40711</v>
      </c>
      <c r="B1497" s="93" t="s">
        <v>11776</v>
      </c>
      <c r="C1497" s="93" t="s">
        <v>1446</v>
      </c>
      <c r="D1497" s="95">
        <v>1734</v>
      </c>
      <c r="E1497" s="95">
        <v>1827</v>
      </c>
      <c r="F1497" s="95">
        <v>378330</v>
      </c>
      <c r="G1497" s="95">
        <v>0</v>
      </c>
      <c r="H1497" s="93" t="s">
        <v>8976</v>
      </c>
      <c r="I1497" s="93" t="s">
        <v>23890</v>
      </c>
      <c r="J1497" s="93" t="s">
        <v>20932</v>
      </c>
      <c r="K1497" s="93" t="s">
        <v>9421</v>
      </c>
      <c r="L1497" s="14">
        <f>AND(vyberHrace&lt;&gt;"",ISNUMBER(SEARCH(vyberHrace,$B1497)))</f>
      </c>
      <c r="M1497" s="14">
        <f>AND($I1497=MID(kododd,1,2),$J1497=MID(kododd,3,3))</f>
      </c>
    </row>
    <row r="1498">
      <c r="A1498" s="95">
        <v>11451</v>
      </c>
      <c r="B1498" s="93" t="s">
        <v>11824</v>
      </c>
      <c r="C1498" s="93" t="s">
        <v>1405</v>
      </c>
      <c r="D1498" s="95">
        <v>1572</v>
      </c>
      <c r="F1498" s="95">
        <v>23752181</v>
      </c>
      <c r="G1498" s="95">
        <v>250</v>
      </c>
      <c r="H1498" s="93" t="s">
        <v>8976</v>
      </c>
      <c r="I1498" s="93" t="s">
        <v>23890</v>
      </c>
      <c r="J1498" s="93" t="s">
        <v>20893</v>
      </c>
      <c r="K1498" s="93" t="s">
        <v>11825</v>
      </c>
      <c r="L1498" s="14">
        <f>AND(vyberHrace&lt;&gt;"",ISNUMBER(SEARCH(vyberHrace,$B1498)))</f>
      </c>
      <c r="M1498" s="14">
        <f>AND($I1498=MID(kododd,1,2),$J1498=MID(kododd,3,3))</f>
      </c>
    </row>
    <row r="1499">
      <c r="A1499" s="95">
        <v>40807</v>
      </c>
      <c r="B1499" s="93" t="s">
        <v>11908</v>
      </c>
      <c r="C1499" s="93" t="s">
        <v>1408</v>
      </c>
      <c r="D1499" s="95">
        <v>1376</v>
      </c>
      <c r="E1499" s="95">
        <v>1624</v>
      </c>
      <c r="F1499" s="95">
        <v>396605</v>
      </c>
      <c r="G1499" s="95">
        <v>0</v>
      </c>
      <c r="H1499" s="93" t="s">
        <v>8976</v>
      </c>
      <c r="I1499" s="93" t="s">
        <v>23890</v>
      </c>
      <c r="J1499" s="93" t="s">
        <v>20843</v>
      </c>
      <c r="K1499" s="93" t="s">
        <v>19862</v>
      </c>
      <c r="L1499" s="14">
        <f>AND(vyberHrace&lt;&gt;"",ISNUMBER(SEARCH(vyberHrace,$B1499)))</f>
      </c>
      <c r="M1499" s="14">
        <f>AND($I1499=MID(kododd,1,2),$J1499=MID(kododd,3,3))</f>
      </c>
    </row>
    <row r="1500">
      <c r="A1500" s="95">
        <v>40808</v>
      </c>
      <c r="B1500" s="93" t="s">
        <v>11909</v>
      </c>
      <c r="C1500" s="93" t="s">
        <v>1438</v>
      </c>
      <c r="G1500" s="95">
        <v>0</v>
      </c>
      <c r="H1500" s="93" t="s">
        <v>8976</v>
      </c>
      <c r="I1500" s="93" t="s">
        <v>23890</v>
      </c>
      <c r="J1500" s="93" t="s">
        <v>20897</v>
      </c>
      <c r="K1500" s="93" t="s">
        <v>9426</v>
      </c>
      <c r="L1500" s="14">
        <f>AND(vyberHrace&lt;&gt;"",ISNUMBER(SEARCH(vyberHrace,$B1500)))</f>
      </c>
      <c r="M1500" s="14">
        <f>AND($I1500=MID(kododd,1,2),$J1500=MID(kododd,3,3))</f>
      </c>
    </row>
    <row r="1501">
      <c r="A1501" s="95">
        <v>30928</v>
      </c>
      <c r="B1501" s="93" t="s">
        <v>14191</v>
      </c>
      <c r="C1501" s="93" t="s">
        <v>1405</v>
      </c>
      <c r="D1501" s="95">
        <v>1652</v>
      </c>
      <c r="E1501" s="95">
        <v>1776</v>
      </c>
      <c r="F1501" s="95">
        <v>337366</v>
      </c>
      <c r="G1501" s="95">
        <v>250</v>
      </c>
      <c r="H1501" s="93" t="s">
        <v>8976</v>
      </c>
      <c r="I1501" s="93" t="s">
        <v>23890</v>
      </c>
      <c r="J1501" s="93" t="s">
        <v>20843</v>
      </c>
      <c r="K1501" s="93" t="s">
        <v>19862</v>
      </c>
      <c r="L1501" s="14">
        <f>AND(vyberHrace&lt;&gt;"",ISNUMBER(SEARCH(vyberHrace,$B1501)))</f>
      </c>
      <c r="M1501" s="14">
        <f>AND($I1501=MID(kododd,1,2),$J1501=MID(kododd,3,3))</f>
      </c>
    </row>
    <row r="1502">
      <c r="A1502" s="95">
        <v>37893</v>
      </c>
      <c r="B1502" s="93" t="s">
        <v>9996</v>
      </c>
      <c r="C1502" s="93" t="s">
        <v>1448</v>
      </c>
      <c r="D1502" s="95">
        <v>1912</v>
      </c>
      <c r="E1502" s="95">
        <v>1940</v>
      </c>
      <c r="F1502" s="95">
        <v>372358</v>
      </c>
      <c r="G1502" s="95">
        <v>250</v>
      </c>
      <c r="H1502" s="93" t="s">
        <v>8976</v>
      </c>
      <c r="I1502" s="93" t="s">
        <v>23890</v>
      </c>
      <c r="J1502" s="93" t="s">
        <v>21009</v>
      </c>
      <c r="K1502" s="93" t="s">
        <v>15049</v>
      </c>
      <c r="L1502" s="14">
        <f>AND(vyberHrace&lt;&gt;"",ISNUMBER(SEARCH(vyberHrace,$B1502)))</f>
      </c>
      <c r="M1502" s="14">
        <f>AND($I1502=MID(kododd,1,2),$J1502=MID(kododd,3,3))</f>
      </c>
    </row>
    <row r="1503">
      <c r="A1503" s="95">
        <v>43403</v>
      </c>
      <c r="B1503" s="93" t="s">
        <v>19776</v>
      </c>
      <c r="C1503" s="93" t="s">
        <v>1427</v>
      </c>
      <c r="D1503" s="95">
        <v>1647</v>
      </c>
      <c r="E1503" s="95">
        <v>1751</v>
      </c>
      <c r="F1503" s="95">
        <v>391344</v>
      </c>
      <c r="G1503" s="95">
        <v>250</v>
      </c>
      <c r="H1503" s="93" t="s">
        <v>8976</v>
      </c>
      <c r="I1503" s="93" t="s">
        <v>23890</v>
      </c>
      <c r="J1503" s="93" t="s">
        <v>20893</v>
      </c>
      <c r="K1503" s="93" t="s">
        <v>11825</v>
      </c>
      <c r="L1503" s="14">
        <f>AND(vyberHrace&lt;&gt;"",ISNUMBER(SEARCH(vyberHrace,$B1503)))</f>
      </c>
      <c r="M1503" s="14">
        <f>AND($I1503=MID(kododd,1,2),$J1503=MID(kododd,3,3))</f>
      </c>
    </row>
    <row r="1504">
      <c r="A1504" s="95">
        <v>43512</v>
      </c>
      <c r="B1504" s="93" t="s">
        <v>19776</v>
      </c>
      <c r="C1504" s="93" t="s">
        <v>1410</v>
      </c>
      <c r="G1504" s="95">
        <v>0</v>
      </c>
      <c r="H1504" s="93" t="s">
        <v>8976</v>
      </c>
      <c r="I1504" s="93" t="s">
        <v>23890</v>
      </c>
      <c r="J1504" s="93" t="s">
        <v>3580</v>
      </c>
      <c r="K1504" s="93" t="s">
        <v>6721</v>
      </c>
      <c r="L1504" s="14">
        <f>AND(vyberHrace&lt;&gt;"",ISNUMBER(SEARCH(vyberHrace,$B1504)))</f>
      </c>
      <c r="M1504" s="14">
        <f>AND($I1504=MID(kododd,1,2),$J1504=MID(kododd,3,3))</f>
      </c>
    </row>
    <row r="1505">
      <c r="A1505" s="95">
        <v>54768</v>
      </c>
      <c r="B1505" s="93" t="s">
        <v>2573</v>
      </c>
      <c r="C1505" s="93" t="s">
        <v>1411</v>
      </c>
      <c r="E1505" s="95">
        <v>1443</v>
      </c>
      <c r="F1505" s="95">
        <v>23752696</v>
      </c>
      <c r="G1505" s="95">
        <v>250</v>
      </c>
      <c r="H1505" s="93" t="s">
        <v>8976</v>
      </c>
      <c r="I1505" s="93" t="s">
        <v>23890</v>
      </c>
      <c r="J1505" s="93" t="s">
        <v>20843</v>
      </c>
      <c r="K1505" s="93" t="s">
        <v>19862</v>
      </c>
      <c r="L1505" s="14">
        <f>AND(vyberHrace&lt;&gt;"",ISNUMBER(SEARCH(vyberHrace,$B1505)))</f>
      </c>
      <c r="M1505" s="14">
        <f>AND($I1505=MID(kododd,1,2),$J1505=MID(kododd,3,3))</f>
      </c>
    </row>
    <row r="1506">
      <c r="A1506" s="95">
        <v>595</v>
      </c>
      <c r="B1506" s="93" t="s">
        <v>19913</v>
      </c>
      <c r="C1506" s="93" t="s">
        <v>1447</v>
      </c>
      <c r="D1506" s="95">
        <v>1914</v>
      </c>
      <c r="E1506" s="95">
        <v>1947</v>
      </c>
      <c r="F1506" s="95">
        <v>327255</v>
      </c>
      <c r="G1506" s="95">
        <v>250</v>
      </c>
      <c r="H1506" s="93" t="s">
        <v>8976</v>
      </c>
      <c r="I1506" s="93" t="s">
        <v>23890</v>
      </c>
      <c r="J1506" s="93" t="s">
        <v>20895</v>
      </c>
      <c r="K1506" s="93" t="s">
        <v>13982</v>
      </c>
      <c r="L1506" s="14">
        <f>AND(vyberHrace&lt;&gt;"",ISNUMBER(SEARCH(vyberHrace,$B1506)))</f>
      </c>
      <c r="M1506" s="14">
        <f>AND($I1506=MID(kododd,1,2),$J1506=MID(kododd,3,3))</f>
      </c>
    </row>
    <row r="1507">
      <c r="A1507" s="95">
        <v>7574</v>
      </c>
      <c r="B1507" s="93" t="s">
        <v>13861</v>
      </c>
      <c r="C1507" s="93" t="s">
        <v>1439</v>
      </c>
      <c r="D1507" s="95">
        <v>2175</v>
      </c>
      <c r="E1507" s="95">
        <v>2166</v>
      </c>
      <c r="F1507" s="95">
        <v>313319</v>
      </c>
      <c r="G1507" s="95">
        <v>250</v>
      </c>
      <c r="H1507" s="93" t="s">
        <v>8976</v>
      </c>
      <c r="I1507" s="93" t="s">
        <v>23890</v>
      </c>
      <c r="J1507" s="93" t="s">
        <v>20843</v>
      </c>
      <c r="K1507" s="93" t="s">
        <v>19862</v>
      </c>
      <c r="L1507" s="14">
        <f>AND(vyberHrace&lt;&gt;"",ISNUMBER(SEARCH(vyberHrace,$B1507)))</f>
      </c>
      <c r="M1507" s="14">
        <f>AND($I1507=MID(kododd,1,2),$J1507=MID(kododd,3,3))</f>
      </c>
    </row>
    <row r="1508">
      <c r="A1508" s="95">
        <v>63692</v>
      </c>
      <c r="B1508" s="93" t="s">
        <v>29794</v>
      </c>
      <c r="C1508" s="93" t="s">
        <v>1412</v>
      </c>
      <c r="G1508" s="95">
        <v>250</v>
      </c>
      <c r="H1508" s="93" t="s">
        <v>8976</v>
      </c>
      <c r="I1508" s="93" t="s">
        <v>23890</v>
      </c>
      <c r="J1508" s="93" t="s">
        <v>20931</v>
      </c>
      <c r="K1508" s="93" t="s">
        <v>19878</v>
      </c>
      <c r="L1508" s="14">
        <f>AND(vyberHrace&lt;&gt;"",ISNUMBER(SEARCH(vyberHrace,$B1508)))</f>
      </c>
      <c r="M1508" s="14">
        <f>AND($I1508=MID(kododd,1,2),$J1508=MID(kododd,3,3))</f>
      </c>
    </row>
    <row r="1509">
      <c r="A1509" s="95">
        <v>63316</v>
      </c>
      <c r="B1509" s="93" t="s">
        <v>28658</v>
      </c>
      <c r="C1509" s="93" t="s">
        <v>1398</v>
      </c>
      <c r="E1509" s="95">
        <v>1839</v>
      </c>
      <c r="F1509" s="95">
        <v>571003789</v>
      </c>
      <c r="G1509" s="95">
        <v>250</v>
      </c>
      <c r="H1509" s="93" t="s">
        <v>8976</v>
      </c>
      <c r="I1509" s="93" t="s">
        <v>23890</v>
      </c>
      <c r="J1509" s="93" t="s">
        <v>20913</v>
      </c>
      <c r="K1509" s="93" t="s">
        <v>15044</v>
      </c>
      <c r="L1509" s="14">
        <f>AND(vyberHrace&lt;&gt;"",ISNUMBER(SEARCH(vyberHrace,$B1509)))</f>
      </c>
      <c r="M1509" s="14">
        <f>AND($I1509=MID(kododd,1,2),$J1509=MID(kododd,3,3))</f>
      </c>
    </row>
    <row r="1510">
      <c r="A1510" s="95">
        <v>51051</v>
      </c>
      <c r="B1510" s="93" t="s">
        <v>2110</v>
      </c>
      <c r="C1510" s="93" t="s">
        <v>1402</v>
      </c>
      <c r="D1510" s="95">
        <v>1378</v>
      </c>
      <c r="E1510" s="95">
        <v>1583</v>
      </c>
      <c r="F1510" s="95">
        <v>23740183</v>
      </c>
      <c r="G1510" s="95">
        <v>250</v>
      </c>
      <c r="H1510" s="93" t="s">
        <v>8976</v>
      </c>
      <c r="I1510" s="93" t="s">
        <v>23890</v>
      </c>
      <c r="J1510" s="93" t="s">
        <v>20932</v>
      </c>
      <c r="K1510" s="93" t="s">
        <v>9421</v>
      </c>
      <c r="L1510" s="14">
        <f>AND(vyberHrace&lt;&gt;"",ISNUMBER(SEARCH(vyberHrace,$B1510)))</f>
      </c>
      <c r="M1510" s="14">
        <f>AND($I1510=MID(kododd,1,2),$J1510=MID(kododd,3,3))</f>
      </c>
    </row>
    <row r="1511">
      <c r="A1511" s="95">
        <v>53386</v>
      </c>
      <c r="B1511" s="93" t="s">
        <v>17647</v>
      </c>
      <c r="C1511" s="93" t="s">
        <v>1437</v>
      </c>
      <c r="G1511" s="95">
        <v>0</v>
      </c>
      <c r="H1511" s="93" t="s">
        <v>8976</v>
      </c>
      <c r="I1511" s="93" t="s">
        <v>23890</v>
      </c>
      <c r="J1511" s="93" t="s">
        <v>20870</v>
      </c>
      <c r="K1511" s="93" t="s">
        <v>19858</v>
      </c>
      <c r="L1511" s="14">
        <f>AND(vyberHrace&lt;&gt;"",ISNUMBER(SEARCH(vyberHrace,$B1511)))</f>
      </c>
      <c r="M1511" s="14">
        <f>AND($I1511=MID(kododd,1,2),$J1511=MID(kododd,3,3))</f>
      </c>
    </row>
    <row r="1512">
      <c r="A1512" s="95">
        <v>62916</v>
      </c>
      <c r="B1512" s="93" t="s">
        <v>28659</v>
      </c>
      <c r="C1512" s="93" t="s">
        <v>1487</v>
      </c>
      <c r="G1512" s="95">
        <v>250</v>
      </c>
      <c r="H1512" s="93" t="s">
        <v>8976</v>
      </c>
      <c r="I1512" s="93" t="s">
        <v>23890</v>
      </c>
      <c r="J1512" s="93" t="s">
        <v>20936</v>
      </c>
      <c r="K1512" s="93" t="s">
        <v>10625</v>
      </c>
      <c r="L1512" s="14">
        <f>AND(vyberHrace&lt;&gt;"",ISNUMBER(SEARCH(vyberHrace,$B1512)))</f>
      </c>
      <c r="M1512" s="14">
        <f>AND($I1512=MID(kododd,1,2),$J1512=MID(kododd,3,3))</f>
      </c>
    </row>
    <row r="1513">
      <c r="A1513" s="95">
        <v>50956</v>
      </c>
      <c r="B1513" s="93" t="s">
        <v>7773</v>
      </c>
      <c r="C1513" s="93" t="s">
        <v>1475</v>
      </c>
      <c r="F1513" s="95">
        <v>23733608</v>
      </c>
      <c r="G1513" s="95">
        <v>0</v>
      </c>
      <c r="H1513" s="93" t="s">
        <v>8976</v>
      </c>
      <c r="I1513" s="93" t="s">
        <v>23890</v>
      </c>
      <c r="J1513" s="93" t="s">
        <v>20973</v>
      </c>
      <c r="K1513" s="93" t="s">
        <v>12775</v>
      </c>
      <c r="L1513" s="14">
        <f>AND(vyberHrace&lt;&gt;"",ISNUMBER(SEARCH(vyberHrace,$B1513)))</f>
      </c>
      <c r="M1513" s="14">
        <f>AND($I1513=MID(kododd,1,2),$J1513=MID(kododd,3,3))</f>
      </c>
    </row>
    <row r="1514">
      <c r="A1514" s="95">
        <v>58056</v>
      </c>
      <c r="B1514" s="93" t="s">
        <v>24586</v>
      </c>
      <c r="C1514" s="93" t="s">
        <v>1450</v>
      </c>
      <c r="G1514" s="95">
        <v>0</v>
      </c>
      <c r="H1514" s="93" t="s">
        <v>8976</v>
      </c>
      <c r="I1514" s="93" t="s">
        <v>23890</v>
      </c>
      <c r="J1514" s="93" t="s">
        <v>21011</v>
      </c>
      <c r="K1514" s="93" t="s">
        <v>1494</v>
      </c>
      <c r="L1514" s="14">
        <f>AND(vyberHrace&lt;&gt;"",ISNUMBER(SEARCH(vyberHrace,$B1514)))</f>
      </c>
      <c r="M1514" s="14">
        <f>AND($I1514=MID(kododd,1,2),$J1514=MID(kododd,3,3))</f>
      </c>
    </row>
    <row r="1515">
      <c r="A1515" s="95">
        <v>48586</v>
      </c>
      <c r="B1515" s="93" t="s">
        <v>16411</v>
      </c>
      <c r="C1515" s="93" t="s">
        <v>1438</v>
      </c>
      <c r="D1515" s="95">
        <v>1275</v>
      </c>
      <c r="E1515" s="95">
        <v>1571</v>
      </c>
      <c r="F1515" s="95">
        <v>23720832</v>
      </c>
      <c r="G1515" s="95">
        <v>0</v>
      </c>
      <c r="H1515" s="93" t="s">
        <v>8976</v>
      </c>
      <c r="I1515" s="93" t="s">
        <v>23890</v>
      </c>
      <c r="J1515" s="93" t="s">
        <v>21009</v>
      </c>
      <c r="K1515" s="93" t="s">
        <v>15049</v>
      </c>
      <c r="L1515" s="14">
        <f>AND(vyberHrace&lt;&gt;"",ISNUMBER(SEARCH(vyberHrace,$B1515)))</f>
      </c>
      <c r="M1515" s="14">
        <f>AND($I1515=MID(kododd,1,2),$J1515=MID(kododd,3,3))</f>
      </c>
    </row>
    <row r="1516">
      <c r="A1516" s="95">
        <v>51581</v>
      </c>
      <c r="B1516" s="93" t="s">
        <v>1844</v>
      </c>
      <c r="C1516" s="93" t="s">
        <v>1402</v>
      </c>
      <c r="D1516" s="95">
        <v>1663</v>
      </c>
      <c r="E1516" s="95">
        <v>1716</v>
      </c>
      <c r="F1516" s="95">
        <v>23749296</v>
      </c>
      <c r="G1516" s="95">
        <v>250</v>
      </c>
      <c r="H1516" s="93" t="s">
        <v>8976</v>
      </c>
      <c r="I1516" s="93" t="s">
        <v>23890</v>
      </c>
      <c r="J1516" s="93" t="s">
        <v>20860</v>
      </c>
      <c r="K1516" s="93" t="s">
        <v>12768</v>
      </c>
      <c r="L1516" s="14">
        <f>AND(vyberHrace&lt;&gt;"",ISNUMBER(SEARCH(vyberHrace,$B1516)))</f>
      </c>
      <c r="M1516" s="14">
        <f>AND($I1516=MID(kododd,1,2),$J1516=MID(kododd,3,3))</f>
      </c>
    </row>
    <row r="1517">
      <c r="A1517" s="95">
        <v>57687</v>
      </c>
      <c r="B1517" s="93" t="s">
        <v>24257</v>
      </c>
      <c r="C1517" s="93" t="s">
        <v>1420</v>
      </c>
      <c r="E1517" s="95">
        <v>1479</v>
      </c>
      <c r="F1517" s="95">
        <v>23765453</v>
      </c>
      <c r="G1517" s="95">
        <v>250</v>
      </c>
      <c r="H1517" s="93" t="s">
        <v>8976</v>
      </c>
      <c r="I1517" s="93" t="s">
        <v>23890</v>
      </c>
      <c r="J1517" s="93" t="s">
        <v>20899</v>
      </c>
      <c r="K1517" s="93" t="s">
        <v>21373</v>
      </c>
      <c r="L1517" s="14">
        <f>AND(vyberHrace&lt;&gt;"",ISNUMBER(SEARCH(vyberHrace,$B1517)))</f>
      </c>
      <c r="M1517" s="14">
        <f>AND($I1517=MID(kododd,1,2),$J1517=MID(kododd,3,3))</f>
      </c>
    </row>
    <row r="1518">
      <c r="A1518" s="95">
        <v>63274</v>
      </c>
      <c r="B1518" s="93" t="s">
        <v>28660</v>
      </c>
      <c r="C1518" s="93" t="s">
        <v>1488</v>
      </c>
      <c r="G1518" s="95">
        <v>250</v>
      </c>
      <c r="H1518" s="93" t="s">
        <v>8976</v>
      </c>
      <c r="I1518" s="93" t="s">
        <v>23890</v>
      </c>
      <c r="J1518" s="93" t="s">
        <v>20848</v>
      </c>
      <c r="K1518" s="93" t="s">
        <v>21377</v>
      </c>
      <c r="L1518" s="14">
        <f>AND(vyberHrace&lt;&gt;"",ISNUMBER(SEARCH(vyberHrace,$B1518)))</f>
      </c>
      <c r="M1518" s="14">
        <f>AND($I1518=MID(kododd,1,2),$J1518=MID(kododd,3,3))</f>
      </c>
    </row>
    <row r="1519">
      <c r="A1519" s="95">
        <v>56883</v>
      </c>
      <c r="B1519" s="93" t="s">
        <v>21530</v>
      </c>
      <c r="C1519" s="93" t="s">
        <v>1450</v>
      </c>
      <c r="F1519" s="95">
        <v>23778660</v>
      </c>
      <c r="G1519" s="95">
        <v>250</v>
      </c>
      <c r="H1519" s="93" t="s">
        <v>8976</v>
      </c>
      <c r="I1519" s="93" t="s">
        <v>23890</v>
      </c>
      <c r="J1519" s="93" t="s">
        <v>20932</v>
      </c>
      <c r="K1519" s="93" t="s">
        <v>9421</v>
      </c>
      <c r="L1519" s="14">
        <f>AND(vyberHrace&lt;&gt;"",ISNUMBER(SEARCH(vyberHrace,$B1519)))</f>
      </c>
      <c r="M1519" s="14">
        <f>AND($I1519=MID(kododd,1,2),$J1519=MID(kododd,3,3))</f>
      </c>
    </row>
    <row r="1520">
      <c r="A1520" s="95">
        <v>43450</v>
      </c>
      <c r="B1520" s="93" t="s">
        <v>14223</v>
      </c>
      <c r="C1520" s="93" t="s">
        <v>1438</v>
      </c>
      <c r="D1520" s="95">
        <v>1250</v>
      </c>
      <c r="F1520" s="95">
        <v>395480</v>
      </c>
      <c r="G1520" s="95">
        <v>0</v>
      </c>
      <c r="H1520" s="93" t="s">
        <v>8976</v>
      </c>
      <c r="I1520" s="93" t="s">
        <v>23890</v>
      </c>
      <c r="J1520" s="93" t="s">
        <v>20870</v>
      </c>
      <c r="K1520" s="93" t="s">
        <v>19858</v>
      </c>
      <c r="L1520" s="14">
        <f>AND(vyberHrace&lt;&gt;"",ISNUMBER(SEARCH(vyberHrace,$B1520)))</f>
      </c>
      <c r="M1520" s="14">
        <f>AND($I1520=MID(kododd,1,2),$J1520=MID(kododd,3,3))</f>
      </c>
    </row>
    <row r="1521">
      <c r="A1521" s="95">
        <v>43451</v>
      </c>
      <c r="B1521" s="93" t="s">
        <v>20475</v>
      </c>
      <c r="C1521" s="93" t="s">
        <v>1408</v>
      </c>
      <c r="D1521" s="95">
        <v>1250</v>
      </c>
      <c r="F1521" s="95">
        <v>23712465</v>
      </c>
      <c r="G1521" s="95">
        <v>0</v>
      </c>
      <c r="H1521" s="93" t="s">
        <v>8976</v>
      </c>
      <c r="I1521" s="93" t="s">
        <v>23890</v>
      </c>
      <c r="J1521" s="93" t="s">
        <v>20870</v>
      </c>
      <c r="K1521" s="93" t="s">
        <v>19858</v>
      </c>
      <c r="L1521" s="14">
        <f>AND(vyberHrace&lt;&gt;"",ISNUMBER(SEARCH(vyberHrace,$B1521)))</f>
      </c>
      <c r="M1521" s="14">
        <f>AND($I1521=MID(kododd,1,2),$J1521=MID(kododd,3,3))</f>
      </c>
    </row>
    <row r="1522">
      <c r="A1522" s="95">
        <v>13536</v>
      </c>
      <c r="B1522" s="93" t="s">
        <v>11670</v>
      </c>
      <c r="C1522" s="93" t="s">
        <v>1461</v>
      </c>
      <c r="D1522" s="95">
        <v>1992</v>
      </c>
      <c r="E1522" s="95">
        <v>2002</v>
      </c>
      <c r="F1522" s="95">
        <v>353426</v>
      </c>
      <c r="G1522" s="95">
        <v>250</v>
      </c>
      <c r="H1522" s="93" t="s">
        <v>8976</v>
      </c>
      <c r="I1522" s="93" t="s">
        <v>23890</v>
      </c>
      <c r="J1522" s="93" t="s">
        <v>20858</v>
      </c>
      <c r="K1522" s="93" t="s">
        <v>20407</v>
      </c>
      <c r="L1522" s="14">
        <f>AND(vyberHrace&lt;&gt;"",ISNUMBER(SEARCH(vyberHrace,$B1522)))</f>
      </c>
      <c r="M1522" s="14">
        <f>AND($I1522=MID(kododd,1,2),$J1522=MID(kododd,3,3))</f>
      </c>
    </row>
    <row r="1523">
      <c r="A1523" s="95">
        <v>14317</v>
      </c>
      <c r="B1523" s="93" t="s">
        <v>11670</v>
      </c>
      <c r="C1523" s="93" t="s">
        <v>1462</v>
      </c>
      <c r="D1523" s="95">
        <v>1589</v>
      </c>
      <c r="G1523" s="95">
        <v>0</v>
      </c>
      <c r="H1523" s="93" t="s">
        <v>8976</v>
      </c>
      <c r="I1523" s="93" t="s">
        <v>23890</v>
      </c>
      <c r="J1523" s="93" t="s">
        <v>20858</v>
      </c>
      <c r="K1523" s="93" t="s">
        <v>20407</v>
      </c>
      <c r="L1523" s="14">
        <f>AND(vyberHrace&lt;&gt;"",ISNUMBER(SEARCH(vyberHrace,$B1523)))</f>
      </c>
      <c r="M1523" s="14">
        <f>AND($I1523=MID(kododd,1,2),$J1523=MID(kododd,3,3))</f>
      </c>
    </row>
    <row r="1524">
      <c r="A1524" s="95">
        <v>2073</v>
      </c>
      <c r="B1524" s="93" t="s">
        <v>16313</v>
      </c>
      <c r="C1524" s="93" t="s">
        <v>1470</v>
      </c>
      <c r="D1524" s="95">
        <v>1623</v>
      </c>
      <c r="E1524" s="95">
        <v>1769</v>
      </c>
      <c r="F1524" s="95">
        <v>313602</v>
      </c>
      <c r="G1524" s="95">
        <v>250</v>
      </c>
      <c r="H1524" s="93" t="s">
        <v>8976</v>
      </c>
      <c r="I1524" s="93" t="s">
        <v>23890</v>
      </c>
      <c r="J1524" s="93" t="s">
        <v>20887</v>
      </c>
      <c r="K1524" s="93" t="s">
        <v>9423</v>
      </c>
      <c r="L1524" s="14">
        <f>AND(vyberHrace&lt;&gt;"",ISNUMBER(SEARCH(vyberHrace,$B1524)))</f>
      </c>
      <c r="M1524" s="14">
        <f>AND($I1524=MID(kododd,1,2),$J1524=MID(kododd,3,3))</f>
      </c>
    </row>
    <row r="1525">
      <c r="A1525" s="95">
        <v>60110</v>
      </c>
      <c r="B1525" s="93" t="s">
        <v>23171</v>
      </c>
      <c r="C1525" s="93" t="s">
        <v>1398</v>
      </c>
      <c r="G1525" s="95">
        <v>0</v>
      </c>
      <c r="H1525" s="93" t="s">
        <v>8976</v>
      </c>
      <c r="I1525" s="93" t="s">
        <v>23890</v>
      </c>
      <c r="J1525" s="93" t="s">
        <v>20886</v>
      </c>
      <c r="K1525" s="93" t="s">
        <v>25293</v>
      </c>
      <c r="L1525" s="14">
        <f>AND(vyberHrace&lt;&gt;"",ISNUMBER(SEARCH(vyberHrace,$B1525)))</f>
      </c>
      <c r="M1525" s="14">
        <f>AND($I1525=MID(kododd,1,2),$J1525=MID(kododd,3,3))</f>
      </c>
    </row>
    <row r="1526">
      <c r="A1526" s="95">
        <v>52126</v>
      </c>
      <c r="B1526" s="93" t="s">
        <v>24081</v>
      </c>
      <c r="C1526" s="93" t="s">
        <v>1420</v>
      </c>
      <c r="G1526" s="95">
        <v>0</v>
      </c>
      <c r="H1526" s="93" t="s">
        <v>8976</v>
      </c>
      <c r="I1526" s="93" t="s">
        <v>23890</v>
      </c>
      <c r="J1526" s="93" t="s">
        <v>20843</v>
      </c>
      <c r="K1526" s="93" t="s">
        <v>19862</v>
      </c>
      <c r="L1526" s="14">
        <f>AND(vyberHrace&lt;&gt;"",ISNUMBER(SEARCH(vyberHrace,$B1526)))</f>
      </c>
      <c r="M1526" s="14">
        <f>AND($I1526=MID(kododd,1,2),$J1526=MID(kododd,3,3))</f>
      </c>
    </row>
    <row r="1527">
      <c r="A1527" s="95">
        <v>48065</v>
      </c>
      <c r="B1527" s="93" t="s">
        <v>24045</v>
      </c>
      <c r="C1527" s="93" t="s">
        <v>1399</v>
      </c>
      <c r="D1527" s="95">
        <v>1908</v>
      </c>
      <c r="E1527" s="95">
        <v>1947</v>
      </c>
      <c r="F1527" s="95">
        <v>23726261</v>
      </c>
      <c r="G1527" s="95">
        <v>250</v>
      </c>
      <c r="H1527" s="93" t="s">
        <v>8976</v>
      </c>
      <c r="I1527" s="93" t="s">
        <v>23890</v>
      </c>
      <c r="J1527" s="93" t="s">
        <v>20931</v>
      </c>
      <c r="K1527" s="93" t="s">
        <v>19878</v>
      </c>
      <c r="L1527" s="14">
        <f>AND(vyberHrace&lt;&gt;"",ISNUMBER(SEARCH(vyberHrace,$B1527)))</f>
      </c>
      <c r="M1527" s="14">
        <f>AND($I1527=MID(kododd,1,2),$J1527=MID(kododd,3,3))</f>
      </c>
    </row>
    <row r="1528">
      <c r="A1528" s="95">
        <v>62744</v>
      </c>
      <c r="B1528" s="93" t="s">
        <v>28661</v>
      </c>
      <c r="C1528" s="93" t="s">
        <v>1486</v>
      </c>
      <c r="G1528" s="95">
        <v>250</v>
      </c>
      <c r="H1528" s="93" t="s">
        <v>8976</v>
      </c>
      <c r="I1528" s="93" t="s">
        <v>23890</v>
      </c>
      <c r="J1528" s="93" t="s">
        <v>20858</v>
      </c>
      <c r="K1528" s="93" t="s">
        <v>20407</v>
      </c>
      <c r="L1528" s="14">
        <f>AND(vyberHrace&lt;&gt;"",ISNUMBER(SEARCH(vyberHrace,$B1528)))</f>
      </c>
      <c r="M1528" s="14">
        <f>AND($I1528=MID(kododd,1,2),$J1528=MID(kododd,3,3))</f>
      </c>
    </row>
    <row r="1529">
      <c r="A1529" s="95">
        <v>62745</v>
      </c>
      <c r="B1529" s="93" t="s">
        <v>28662</v>
      </c>
      <c r="C1529" s="93" t="s">
        <v>1488</v>
      </c>
      <c r="G1529" s="95">
        <v>250</v>
      </c>
      <c r="H1529" s="93" t="s">
        <v>8976</v>
      </c>
      <c r="I1529" s="93" t="s">
        <v>23890</v>
      </c>
      <c r="J1529" s="93" t="s">
        <v>20858</v>
      </c>
      <c r="K1529" s="93" t="s">
        <v>20407</v>
      </c>
      <c r="L1529" s="14">
        <f>AND(vyberHrace&lt;&gt;"",ISNUMBER(SEARCH(vyberHrace,$B1529)))</f>
      </c>
      <c r="M1529" s="14">
        <f>AND($I1529=MID(kododd,1,2),$J1529=MID(kododd,3,3))</f>
      </c>
    </row>
    <row r="1530">
      <c r="A1530" s="95">
        <v>58550</v>
      </c>
      <c r="B1530" s="93" t="s">
        <v>25047</v>
      </c>
      <c r="C1530" s="93" t="s">
        <v>1439</v>
      </c>
      <c r="D1530" s="95">
        <v>1066</v>
      </c>
      <c r="E1530" s="95">
        <v>1421</v>
      </c>
      <c r="F1530" s="95">
        <v>23775718</v>
      </c>
      <c r="G1530" s="95">
        <v>0</v>
      </c>
      <c r="H1530" s="93" t="s">
        <v>8976</v>
      </c>
      <c r="I1530" s="93" t="s">
        <v>23890</v>
      </c>
      <c r="J1530" s="93" t="s">
        <v>20932</v>
      </c>
      <c r="K1530" s="93" t="s">
        <v>9421</v>
      </c>
      <c r="L1530" s="14">
        <f>AND(vyberHrace&lt;&gt;"",ISNUMBER(SEARCH(vyberHrace,$B1530)))</f>
      </c>
      <c r="M1530" s="14">
        <f>AND($I1530=MID(kododd,1,2),$J1530=MID(kododd,3,3))</f>
      </c>
    </row>
    <row r="1531">
      <c r="A1531" s="95">
        <v>56448</v>
      </c>
      <c r="B1531" s="93" t="s">
        <v>21541</v>
      </c>
      <c r="C1531" s="93" t="s">
        <v>1450</v>
      </c>
      <c r="D1531" s="95">
        <v>1544</v>
      </c>
      <c r="E1531" s="95">
        <v>1619</v>
      </c>
      <c r="F1531" s="95">
        <v>23775890</v>
      </c>
      <c r="G1531" s="95">
        <v>250</v>
      </c>
      <c r="H1531" s="93" t="s">
        <v>8976</v>
      </c>
      <c r="I1531" s="93" t="s">
        <v>23890</v>
      </c>
      <c r="J1531" s="93" t="s">
        <v>20927</v>
      </c>
      <c r="K1531" s="93" t="s">
        <v>1493</v>
      </c>
      <c r="L1531" s="14">
        <f>AND(vyberHrace&lt;&gt;"",ISNUMBER(SEARCH(vyberHrace,$B1531)))</f>
      </c>
      <c r="M1531" s="14">
        <f>AND($I1531=MID(kododd,1,2),$J1531=MID(kododd,3,3))</f>
      </c>
    </row>
    <row r="1532">
      <c r="A1532" s="95">
        <v>51574</v>
      </c>
      <c r="B1532" s="93" t="s">
        <v>18438</v>
      </c>
      <c r="C1532" s="93" t="s">
        <v>1422</v>
      </c>
      <c r="D1532" s="95">
        <v>1815</v>
      </c>
      <c r="E1532" s="95">
        <v>1888</v>
      </c>
      <c r="F1532" s="95">
        <v>23741236</v>
      </c>
      <c r="G1532" s="95">
        <v>250</v>
      </c>
      <c r="H1532" s="93" t="s">
        <v>8976</v>
      </c>
      <c r="I1532" s="93" t="s">
        <v>23890</v>
      </c>
      <c r="J1532" s="93" t="s">
        <v>20932</v>
      </c>
      <c r="K1532" s="93" t="s">
        <v>9421</v>
      </c>
      <c r="L1532" s="14">
        <f>AND(vyberHrace&lt;&gt;"",ISNUMBER(SEARCH(vyberHrace,$B1532)))</f>
      </c>
      <c r="M1532" s="14">
        <f>AND($I1532=MID(kododd,1,2),$J1532=MID(kododd,3,3))</f>
      </c>
    </row>
    <row r="1533">
      <c r="A1533" s="95">
        <v>52829</v>
      </c>
      <c r="B1533" s="93" t="s">
        <v>18438</v>
      </c>
      <c r="C1533" s="93" t="s">
        <v>1430</v>
      </c>
      <c r="D1533" s="95">
        <v>1364</v>
      </c>
      <c r="E1533" s="95">
        <v>1586</v>
      </c>
      <c r="F1533" s="95">
        <v>23741244</v>
      </c>
      <c r="G1533" s="95">
        <v>250</v>
      </c>
      <c r="H1533" s="93" t="s">
        <v>8976</v>
      </c>
      <c r="I1533" s="93" t="s">
        <v>23890</v>
      </c>
      <c r="J1533" s="93" t="s">
        <v>20932</v>
      </c>
      <c r="K1533" s="93" t="s">
        <v>9421</v>
      </c>
      <c r="L1533" s="14">
        <f>AND(vyberHrace&lt;&gt;"",ISNUMBER(SEARCH(vyberHrace,$B1533)))</f>
      </c>
      <c r="M1533" s="14">
        <f>AND($I1533=MID(kododd,1,2),$J1533=MID(kododd,3,3))</f>
      </c>
    </row>
    <row r="1534">
      <c r="A1534" s="95">
        <v>54902</v>
      </c>
      <c r="B1534" s="93" t="s">
        <v>18438</v>
      </c>
      <c r="C1534" s="93" t="s">
        <v>1420</v>
      </c>
      <c r="F1534" s="95">
        <v>23751622</v>
      </c>
      <c r="G1534" s="95">
        <v>250</v>
      </c>
      <c r="H1534" s="93" t="s">
        <v>8976</v>
      </c>
      <c r="I1534" s="93" t="s">
        <v>23890</v>
      </c>
      <c r="J1534" s="93" t="s">
        <v>20893</v>
      </c>
      <c r="K1534" s="93" t="s">
        <v>11825</v>
      </c>
      <c r="L1534" s="14">
        <f>AND(vyberHrace&lt;&gt;"",ISNUMBER(SEARCH(vyberHrace,$B1534)))</f>
      </c>
      <c r="M1534" s="14">
        <f>AND($I1534=MID(kododd,1,2),$J1534=MID(kododd,3,3))</f>
      </c>
    </row>
    <row r="1535">
      <c r="A1535" s="95">
        <v>32853</v>
      </c>
      <c r="B1535" s="93" t="s">
        <v>19836</v>
      </c>
      <c r="C1535" s="93" t="s">
        <v>1463</v>
      </c>
      <c r="D1535" s="95">
        <v>1691</v>
      </c>
      <c r="E1535" s="95">
        <v>1761</v>
      </c>
      <c r="F1535" s="95">
        <v>301671</v>
      </c>
      <c r="G1535" s="95">
        <v>250</v>
      </c>
      <c r="H1535" s="93" t="s">
        <v>8976</v>
      </c>
      <c r="I1535" s="93" t="s">
        <v>23890</v>
      </c>
      <c r="J1535" s="93" t="s">
        <v>20897</v>
      </c>
      <c r="K1535" s="93" t="s">
        <v>9426</v>
      </c>
      <c r="L1535" s="14">
        <f>AND(vyberHrace&lt;&gt;"",ISNUMBER(SEARCH(vyberHrace,$B1535)))</f>
      </c>
      <c r="M1535" s="14">
        <f>AND($I1535=MID(kododd,1,2),$J1535=MID(kododd,3,3))</f>
      </c>
    </row>
    <row r="1536">
      <c r="A1536" s="95">
        <v>55825</v>
      </c>
      <c r="B1536" s="93" t="s">
        <v>21609</v>
      </c>
      <c r="C1536" s="93" t="s">
        <v>1411</v>
      </c>
      <c r="F1536" s="95">
        <v>571003487</v>
      </c>
      <c r="G1536" s="95">
        <v>250</v>
      </c>
      <c r="H1536" s="93" t="s">
        <v>8976</v>
      </c>
      <c r="I1536" s="93" t="s">
        <v>23890</v>
      </c>
      <c r="J1536" s="93" t="s">
        <v>21011</v>
      </c>
      <c r="K1536" s="93" t="s">
        <v>1494</v>
      </c>
      <c r="L1536" s="14">
        <f>AND(vyberHrace&lt;&gt;"",ISNUMBER(SEARCH(vyberHrace,$B1536)))</f>
      </c>
      <c r="M1536" s="14">
        <f>AND($I1536=MID(kododd,1,2),$J1536=MID(kododd,3,3))</f>
      </c>
    </row>
    <row r="1537">
      <c r="A1537" s="95">
        <v>36969</v>
      </c>
      <c r="B1537" s="93" t="s">
        <v>17783</v>
      </c>
      <c r="C1537" s="93" t="s">
        <v>1415</v>
      </c>
      <c r="D1537" s="95">
        <v>1417</v>
      </c>
      <c r="G1537" s="95">
        <v>0</v>
      </c>
      <c r="H1537" s="93" t="s">
        <v>8976</v>
      </c>
      <c r="I1537" s="93" t="s">
        <v>23890</v>
      </c>
      <c r="J1537" s="93" t="s">
        <v>20870</v>
      </c>
      <c r="K1537" s="93" t="s">
        <v>19858</v>
      </c>
      <c r="L1537" s="14">
        <f>AND(vyberHrace&lt;&gt;"",ISNUMBER(SEARCH(vyberHrace,$B1537)))</f>
      </c>
      <c r="M1537" s="14">
        <f>AND($I1537=MID(kododd,1,2),$J1537=MID(kododd,3,3))</f>
      </c>
    </row>
    <row r="1538">
      <c r="A1538" s="95">
        <v>59765</v>
      </c>
      <c r="B1538" s="93" t="s">
        <v>26278</v>
      </c>
      <c r="C1538" s="93" t="s">
        <v>1416</v>
      </c>
      <c r="G1538" s="95">
        <v>250</v>
      </c>
      <c r="H1538" s="93" t="s">
        <v>8976</v>
      </c>
      <c r="I1538" s="93" t="s">
        <v>23890</v>
      </c>
      <c r="J1538" s="93" t="s">
        <v>20931</v>
      </c>
      <c r="K1538" s="93" t="s">
        <v>19878</v>
      </c>
      <c r="L1538" s="14">
        <f>AND(vyberHrace&lt;&gt;"",ISNUMBER(SEARCH(vyberHrace,$B1538)))</f>
      </c>
      <c r="M1538" s="14">
        <f>AND($I1538=MID(kododd,1,2),$J1538=MID(kododd,3,3))</f>
      </c>
    </row>
    <row r="1539">
      <c r="A1539" s="95">
        <v>43277</v>
      </c>
      <c r="B1539" s="93" t="s">
        <v>9418</v>
      </c>
      <c r="C1539" s="93" t="s">
        <v>1408</v>
      </c>
      <c r="D1539" s="95">
        <v>1093</v>
      </c>
      <c r="F1539" s="95">
        <v>23724757</v>
      </c>
      <c r="G1539" s="95">
        <v>0</v>
      </c>
      <c r="H1539" s="93" t="s">
        <v>8976</v>
      </c>
      <c r="I1539" s="93" t="s">
        <v>23890</v>
      </c>
      <c r="J1539" s="93" t="s">
        <v>3580</v>
      </c>
      <c r="K1539" s="93" t="s">
        <v>6721</v>
      </c>
      <c r="L1539" s="14">
        <f>AND(vyberHrace&lt;&gt;"",ISNUMBER(SEARCH(vyberHrace,$B1539)))</f>
      </c>
      <c r="M1539" s="14">
        <f>AND($I1539=MID(kododd,1,2),$J1539=MID(kododd,3,3))</f>
      </c>
    </row>
    <row r="1540">
      <c r="A1540" s="95">
        <v>63511</v>
      </c>
      <c r="B1540" s="93" t="s">
        <v>28663</v>
      </c>
      <c r="C1540" s="93" t="s">
        <v>1487</v>
      </c>
      <c r="G1540" s="95">
        <v>250</v>
      </c>
      <c r="H1540" s="93" t="s">
        <v>8976</v>
      </c>
      <c r="I1540" s="93" t="s">
        <v>23890</v>
      </c>
      <c r="J1540" s="93" t="s">
        <v>20899</v>
      </c>
      <c r="K1540" s="93" t="s">
        <v>21373</v>
      </c>
      <c r="L1540" s="14">
        <f>AND(vyberHrace&lt;&gt;"",ISNUMBER(SEARCH(vyberHrace,$B1540)))</f>
      </c>
      <c r="M1540" s="14">
        <f>AND($I1540=MID(kododd,1,2),$J1540=MID(kododd,3,3))</f>
      </c>
    </row>
    <row r="1541">
      <c r="A1541" s="95">
        <v>58052</v>
      </c>
      <c r="B1541" s="93" t="s">
        <v>24584</v>
      </c>
      <c r="C1541" s="93" t="s">
        <v>1409</v>
      </c>
      <c r="G1541" s="95">
        <v>0</v>
      </c>
      <c r="H1541" s="93" t="s">
        <v>8976</v>
      </c>
      <c r="I1541" s="93" t="s">
        <v>23890</v>
      </c>
      <c r="J1541" s="93" t="s">
        <v>20848</v>
      </c>
      <c r="K1541" s="93" t="s">
        <v>21377</v>
      </c>
      <c r="L1541" s="14">
        <f>AND(vyberHrace&lt;&gt;"",ISNUMBER(SEARCH(vyberHrace,$B1541)))</f>
      </c>
      <c r="M1541" s="14">
        <f>AND($I1541=MID(kododd,1,2),$J1541=MID(kododd,3,3))</f>
      </c>
    </row>
    <row r="1542">
      <c r="A1542" s="95">
        <v>51063</v>
      </c>
      <c r="B1542" s="93" t="s">
        <v>2111</v>
      </c>
      <c r="C1542" s="93" t="s">
        <v>3255</v>
      </c>
      <c r="D1542" s="95">
        <v>1117</v>
      </c>
      <c r="F1542" s="95">
        <v>23761148</v>
      </c>
      <c r="G1542" s="95">
        <v>0</v>
      </c>
      <c r="H1542" s="93" t="s">
        <v>8976</v>
      </c>
      <c r="I1542" s="93" t="s">
        <v>23890</v>
      </c>
      <c r="J1542" s="93" t="s">
        <v>20932</v>
      </c>
      <c r="K1542" s="93" t="s">
        <v>9421</v>
      </c>
      <c r="L1542" s="14">
        <f>AND(vyberHrace&lt;&gt;"",ISNUMBER(SEARCH(vyberHrace,$B1542)))</f>
      </c>
      <c r="M1542" s="14">
        <f>AND($I1542=MID(kododd,1,2),$J1542=MID(kododd,3,3))</f>
      </c>
    </row>
    <row r="1543">
      <c r="A1543" s="95">
        <v>44723</v>
      </c>
      <c r="B1543" s="93" t="s">
        <v>10451</v>
      </c>
      <c r="C1543" s="93" t="s">
        <v>1467</v>
      </c>
      <c r="D1543" s="95">
        <v>1596</v>
      </c>
      <c r="E1543" s="95">
        <v>1767</v>
      </c>
      <c r="F1543" s="95">
        <v>23707135</v>
      </c>
      <c r="G1543" s="95">
        <v>0</v>
      </c>
      <c r="H1543" s="93" t="s">
        <v>8976</v>
      </c>
      <c r="I1543" s="93" t="s">
        <v>23890</v>
      </c>
      <c r="J1543" s="93" t="s">
        <v>20973</v>
      </c>
      <c r="K1543" s="93" t="s">
        <v>12775</v>
      </c>
      <c r="L1543" s="14">
        <f>AND(vyberHrace&lt;&gt;"",ISNUMBER(SEARCH(vyberHrace,$B1543)))</f>
      </c>
      <c r="M1543" s="14">
        <f>AND($I1543=MID(kododd,1,2),$J1543=MID(kododd,3,3))</f>
      </c>
    </row>
    <row r="1544">
      <c r="A1544" s="95">
        <v>46959</v>
      </c>
      <c r="B1544" s="93" t="s">
        <v>18653</v>
      </c>
      <c r="C1544" s="93" t="s">
        <v>1416</v>
      </c>
      <c r="G1544" s="95">
        <v>0</v>
      </c>
      <c r="H1544" s="93" t="s">
        <v>8976</v>
      </c>
      <c r="I1544" s="93" t="s">
        <v>23890</v>
      </c>
      <c r="J1544" s="93" t="s">
        <v>20897</v>
      </c>
      <c r="K1544" s="93" t="s">
        <v>9426</v>
      </c>
      <c r="L1544" s="14">
        <f>AND(vyberHrace&lt;&gt;"",ISNUMBER(SEARCH(vyberHrace,$B1544)))</f>
      </c>
      <c r="M1544" s="14">
        <f>AND($I1544=MID(kododd,1,2),$J1544=MID(kododd,3,3))</f>
      </c>
    </row>
    <row r="1545">
      <c r="A1545" s="95">
        <v>62616</v>
      </c>
      <c r="B1545" s="93" t="s">
        <v>28664</v>
      </c>
      <c r="C1545" s="93" t="s">
        <v>1411</v>
      </c>
      <c r="G1545" s="95">
        <v>250</v>
      </c>
      <c r="H1545" s="93" t="s">
        <v>8976</v>
      </c>
      <c r="I1545" s="93" t="s">
        <v>23890</v>
      </c>
      <c r="J1545" s="93" t="s">
        <v>20860</v>
      </c>
      <c r="K1545" s="93" t="s">
        <v>12768</v>
      </c>
      <c r="L1545" s="14">
        <f>AND(vyberHrace&lt;&gt;"",ISNUMBER(SEARCH(vyberHrace,$B1545)))</f>
      </c>
      <c r="M1545" s="14">
        <f>AND($I1545=MID(kododd,1,2),$J1545=MID(kododd,3,3))</f>
      </c>
    </row>
    <row r="1546">
      <c r="A1546" s="95">
        <v>31083</v>
      </c>
      <c r="B1546" s="93" t="s">
        <v>14195</v>
      </c>
      <c r="C1546" s="93" t="s">
        <v>1413</v>
      </c>
      <c r="D1546" s="95">
        <v>1807</v>
      </c>
      <c r="E1546" s="95">
        <v>1868</v>
      </c>
      <c r="F1546" s="95">
        <v>353434</v>
      </c>
      <c r="G1546" s="95">
        <v>250</v>
      </c>
      <c r="H1546" s="93" t="s">
        <v>8976</v>
      </c>
      <c r="I1546" s="93" t="s">
        <v>23890</v>
      </c>
      <c r="J1546" s="93" t="s">
        <v>20843</v>
      </c>
      <c r="K1546" s="93" t="s">
        <v>19862</v>
      </c>
      <c r="L1546" s="14">
        <f>AND(vyberHrace&lt;&gt;"",ISNUMBER(SEARCH(vyberHrace,$B1546)))</f>
      </c>
      <c r="M1546" s="14">
        <f>AND($I1546=MID(kododd,1,2),$J1546=MID(kododd,3,3))</f>
      </c>
    </row>
    <row r="1547">
      <c r="A1547" s="95">
        <v>57264</v>
      </c>
      <c r="B1547" s="93" t="s">
        <v>14008</v>
      </c>
      <c r="C1547" s="93" t="s">
        <v>1416</v>
      </c>
      <c r="G1547" s="95">
        <v>0</v>
      </c>
      <c r="H1547" s="93" t="s">
        <v>8976</v>
      </c>
      <c r="I1547" s="93" t="s">
        <v>23890</v>
      </c>
      <c r="J1547" s="93" t="s">
        <v>21009</v>
      </c>
      <c r="K1547" s="93" t="s">
        <v>15049</v>
      </c>
      <c r="L1547" s="14">
        <f>AND(vyberHrace&lt;&gt;"",ISNUMBER(SEARCH(vyberHrace,$B1547)))</f>
      </c>
      <c r="M1547" s="14">
        <f>AND($I1547=MID(kododd,1,2),$J1547=MID(kododd,3,3))</f>
      </c>
    </row>
    <row r="1548">
      <c r="A1548" s="95">
        <v>55727</v>
      </c>
      <c r="B1548" s="93" t="s">
        <v>21415</v>
      </c>
      <c r="C1548" s="93" t="s">
        <v>1402</v>
      </c>
      <c r="F1548" s="95">
        <v>23752190</v>
      </c>
      <c r="G1548" s="95">
        <v>0</v>
      </c>
      <c r="H1548" s="93" t="s">
        <v>8976</v>
      </c>
      <c r="I1548" s="93" t="s">
        <v>23890</v>
      </c>
      <c r="J1548" s="93" t="s">
        <v>20897</v>
      </c>
      <c r="K1548" s="93" t="s">
        <v>9426</v>
      </c>
      <c r="L1548" s="14">
        <f>AND(vyberHrace&lt;&gt;"",ISNUMBER(SEARCH(vyberHrace,$B1548)))</f>
      </c>
      <c r="M1548" s="14">
        <f>AND($I1548=MID(kododd,1,2),$J1548=MID(kododd,3,3))</f>
      </c>
    </row>
    <row r="1549">
      <c r="A1549" s="95">
        <v>36023</v>
      </c>
      <c r="B1549" s="93" t="s">
        <v>18711</v>
      </c>
      <c r="C1549" s="93" t="s">
        <v>1413</v>
      </c>
      <c r="D1549" s="95">
        <v>1537</v>
      </c>
      <c r="E1549" s="95">
        <v>1768</v>
      </c>
      <c r="F1549" s="95">
        <v>384879</v>
      </c>
      <c r="G1549" s="95">
        <v>250</v>
      </c>
      <c r="H1549" s="93" t="s">
        <v>8976</v>
      </c>
      <c r="I1549" s="93" t="s">
        <v>23890</v>
      </c>
      <c r="J1549" s="93" t="s">
        <v>20973</v>
      </c>
      <c r="K1549" s="93" t="s">
        <v>12775</v>
      </c>
      <c r="L1549" s="14">
        <f>AND(vyberHrace&lt;&gt;"",ISNUMBER(SEARCH(vyberHrace,$B1549)))</f>
      </c>
      <c r="M1549" s="14">
        <f>AND($I1549=MID(kododd,1,2),$J1549=MID(kododd,3,3))</f>
      </c>
    </row>
    <row r="1550">
      <c r="A1550" s="95">
        <v>41359</v>
      </c>
      <c r="B1550" s="93" t="s">
        <v>19764</v>
      </c>
      <c r="C1550" s="93" t="s">
        <v>1400</v>
      </c>
      <c r="F1550" s="95">
        <v>23703857</v>
      </c>
      <c r="G1550" s="95">
        <v>0</v>
      </c>
      <c r="H1550" s="93" t="s">
        <v>8976</v>
      </c>
      <c r="I1550" s="93" t="s">
        <v>23890</v>
      </c>
      <c r="J1550" s="93" t="s">
        <v>20931</v>
      </c>
      <c r="K1550" s="93" t="s">
        <v>19878</v>
      </c>
      <c r="L1550" s="14">
        <f>AND(vyberHrace&lt;&gt;"",ISNUMBER(SEARCH(vyberHrace,$B1550)))</f>
      </c>
      <c r="M1550" s="14">
        <f>AND($I1550=MID(kododd,1,2),$J1550=MID(kododd,3,3))</f>
      </c>
    </row>
    <row r="1551">
      <c r="A1551" s="95">
        <v>44309</v>
      </c>
      <c r="B1551" s="93" t="s">
        <v>17391</v>
      </c>
      <c r="C1551" s="93" t="s">
        <v>1438</v>
      </c>
      <c r="D1551" s="95">
        <v>1591</v>
      </c>
      <c r="E1551" s="95">
        <v>1749</v>
      </c>
      <c r="F1551" s="95">
        <v>393720</v>
      </c>
      <c r="G1551" s="95">
        <v>250</v>
      </c>
      <c r="H1551" s="93" t="s">
        <v>8976</v>
      </c>
      <c r="I1551" s="93" t="s">
        <v>23890</v>
      </c>
      <c r="J1551" s="93" t="s">
        <v>20932</v>
      </c>
      <c r="K1551" s="93" t="s">
        <v>9421</v>
      </c>
      <c r="L1551" s="14">
        <f>AND(vyberHrace&lt;&gt;"",ISNUMBER(SEARCH(vyberHrace,$B1551)))</f>
      </c>
      <c r="M1551" s="14">
        <f>AND($I1551=MID(kododd,1,2),$J1551=MID(kododd,3,3))</f>
      </c>
    </row>
    <row r="1552">
      <c r="A1552" s="95">
        <v>61994</v>
      </c>
      <c r="B1552" s="93" t="s">
        <v>28199</v>
      </c>
      <c r="C1552" s="93" t="s">
        <v>27305</v>
      </c>
      <c r="G1552" s="95">
        <v>250</v>
      </c>
      <c r="H1552" s="93" t="s">
        <v>8976</v>
      </c>
      <c r="I1552" s="93" t="s">
        <v>23890</v>
      </c>
      <c r="J1552" s="93" t="s">
        <v>21009</v>
      </c>
      <c r="K1552" s="93" t="s">
        <v>15049</v>
      </c>
      <c r="L1552" s="14">
        <f>AND(vyberHrace&lt;&gt;"",ISNUMBER(SEARCH(vyberHrace,$B1552)))</f>
      </c>
      <c r="M1552" s="14">
        <f>AND($I1552=MID(kododd,1,2),$J1552=MID(kododd,3,3))</f>
      </c>
    </row>
    <row r="1553">
      <c r="A1553" s="95">
        <v>10405</v>
      </c>
      <c r="B1553" s="93" t="s">
        <v>13815</v>
      </c>
      <c r="C1553" s="93" t="s">
        <v>1407</v>
      </c>
      <c r="D1553" s="95">
        <v>1325</v>
      </c>
      <c r="G1553" s="95">
        <v>0</v>
      </c>
      <c r="H1553" s="93" t="s">
        <v>8976</v>
      </c>
      <c r="I1553" s="93" t="s">
        <v>23890</v>
      </c>
      <c r="J1553" s="93" t="s">
        <v>20992</v>
      </c>
      <c r="K1553" s="93" t="s">
        <v>16334</v>
      </c>
      <c r="L1553" s="14">
        <f>AND(vyberHrace&lt;&gt;"",ISNUMBER(SEARCH(vyberHrace,$B1553)))</f>
      </c>
      <c r="M1553" s="14">
        <f>AND($I1553=MID(kododd,1,2),$J1553=MID(kododd,3,3))</f>
      </c>
    </row>
    <row r="1554">
      <c r="A1554" s="95">
        <v>63517</v>
      </c>
      <c r="B1554" s="93" t="s">
        <v>28665</v>
      </c>
      <c r="C1554" s="93" t="s">
        <v>1422</v>
      </c>
      <c r="G1554" s="95">
        <v>250</v>
      </c>
      <c r="H1554" s="93" t="s">
        <v>8976</v>
      </c>
      <c r="I1554" s="93" t="s">
        <v>23890</v>
      </c>
      <c r="J1554" s="93" t="s">
        <v>20899</v>
      </c>
      <c r="K1554" s="93" t="s">
        <v>21373</v>
      </c>
      <c r="L1554" s="14">
        <f>AND(vyberHrace&lt;&gt;"",ISNUMBER(SEARCH(vyberHrace,$B1554)))</f>
      </c>
      <c r="M1554" s="14">
        <f>AND($I1554=MID(kododd,1,2),$J1554=MID(kododd,3,3))</f>
      </c>
    </row>
    <row r="1555">
      <c r="A1555" s="95">
        <v>62039</v>
      </c>
      <c r="B1555" s="93" t="s">
        <v>28241</v>
      </c>
      <c r="C1555" s="93" t="s">
        <v>1487</v>
      </c>
      <c r="F1555" s="95">
        <v>23799404</v>
      </c>
      <c r="G1555" s="95">
        <v>250</v>
      </c>
      <c r="H1555" s="93" t="s">
        <v>8976</v>
      </c>
      <c r="I1555" s="93" t="s">
        <v>23890</v>
      </c>
      <c r="J1555" s="93" t="s">
        <v>21011</v>
      </c>
      <c r="K1555" s="93" t="s">
        <v>1494</v>
      </c>
      <c r="L1555" s="14">
        <f>AND(vyberHrace&lt;&gt;"",ISNUMBER(SEARCH(vyberHrace,$B1555)))</f>
      </c>
      <c r="M1555" s="14">
        <f>AND($I1555=MID(kododd,1,2),$J1555=MID(kododd,3,3))</f>
      </c>
    </row>
    <row r="1556">
      <c r="A1556" s="95">
        <v>53009</v>
      </c>
      <c r="B1556" s="93" t="s">
        <v>17655</v>
      </c>
      <c r="C1556" s="93" t="s">
        <v>1422</v>
      </c>
      <c r="D1556" s="95">
        <v>1867</v>
      </c>
      <c r="E1556" s="95">
        <v>2004</v>
      </c>
      <c r="F1556" s="95">
        <v>23744014</v>
      </c>
      <c r="G1556" s="95">
        <v>250</v>
      </c>
      <c r="H1556" s="93" t="s">
        <v>8976</v>
      </c>
      <c r="I1556" s="93" t="s">
        <v>23890</v>
      </c>
      <c r="J1556" s="93" t="s">
        <v>20899</v>
      </c>
      <c r="K1556" s="93" t="s">
        <v>21373</v>
      </c>
      <c r="L1556" s="14">
        <f>AND(vyberHrace&lt;&gt;"",ISNUMBER(SEARCH(vyberHrace,$B1556)))</f>
      </c>
      <c r="M1556" s="14">
        <f>AND($I1556=MID(kododd,1,2),$J1556=MID(kododd,3,3))</f>
      </c>
    </row>
    <row r="1557">
      <c r="A1557" s="95">
        <v>49519</v>
      </c>
      <c r="B1557" s="93" t="s">
        <v>12628</v>
      </c>
      <c r="C1557" s="93" t="s">
        <v>1469</v>
      </c>
      <c r="D1557" s="95">
        <v>1546</v>
      </c>
      <c r="E1557" s="95">
        <v>1671</v>
      </c>
      <c r="F1557" s="95">
        <v>23733292</v>
      </c>
      <c r="G1557" s="95">
        <v>250</v>
      </c>
      <c r="H1557" s="93" t="s">
        <v>8976</v>
      </c>
      <c r="I1557" s="93" t="s">
        <v>23890</v>
      </c>
      <c r="J1557" s="93" t="s">
        <v>20858</v>
      </c>
      <c r="K1557" s="93" t="s">
        <v>20407</v>
      </c>
      <c r="L1557" s="14">
        <f>AND(vyberHrace&lt;&gt;"",ISNUMBER(SEARCH(vyberHrace,$B1557)))</f>
      </c>
      <c r="M1557" s="14">
        <f>AND($I1557=MID(kododd,1,2),$J1557=MID(kododd,3,3))</f>
      </c>
    </row>
    <row r="1558">
      <c r="A1558" s="95">
        <v>46253</v>
      </c>
      <c r="B1558" s="93" t="s">
        <v>18599</v>
      </c>
      <c r="C1558" s="93" t="s">
        <v>1410</v>
      </c>
      <c r="D1558" s="95">
        <v>1696</v>
      </c>
      <c r="E1558" s="95">
        <v>1827</v>
      </c>
      <c r="F1558" s="95">
        <v>23708751</v>
      </c>
      <c r="G1558" s="95">
        <v>0</v>
      </c>
      <c r="H1558" s="93" t="s">
        <v>8976</v>
      </c>
      <c r="I1558" s="93" t="s">
        <v>23890</v>
      </c>
      <c r="J1558" s="93" t="s">
        <v>20936</v>
      </c>
      <c r="K1558" s="93" t="s">
        <v>10625</v>
      </c>
      <c r="L1558" s="14">
        <f>AND(vyberHrace&lt;&gt;"",ISNUMBER(SEARCH(vyberHrace,$B1558)))</f>
      </c>
      <c r="M1558" s="14">
        <f>AND($I1558=MID(kododd,1,2),$J1558=MID(kododd,3,3))</f>
      </c>
    </row>
    <row r="1559">
      <c r="A1559" s="95">
        <v>36022</v>
      </c>
      <c r="B1559" s="93" t="s">
        <v>18710</v>
      </c>
      <c r="C1559" s="93" t="s">
        <v>1453</v>
      </c>
      <c r="G1559" s="95">
        <v>0</v>
      </c>
      <c r="H1559" s="93" t="s">
        <v>8976</v>
      </c>
      <c r="I1559" s="93" t="s">
        <v>23890</v>
      </c>
      <c r="J1559" s="93" t="s">
        <v>20973</v>
      </c>
      <c r="K1559" s="93" t="s">
        <v>12775</v>
      </c>
      <c r="L1559" s="14">
        <f>AND(vyberHrace&lt;&gt;"",ISNUMBER(SEARCH(vyberHrace,$B1559)))</f>
      </c>
      <c r="M1559" s="14">
        <f>AND($I1559=MID(kododd,1,2),$J1559=MID(kododd,3,3))</f>
      </c>
    </row>
    <row r="1560">
      <c r="A1560" s="95">
        <v>59972</v>
      </c>
      <c r="B1560" s="93" t="s">
        <v>26455</v>
      </c>
      <c r="C1560" s="93" t="s">
        <v>1414</v>
      </c>
      <c r="G1560" s="95">
        <v>0</v>
      </c>
      <c r="H1560" s="93" t="s">
        <v>8976</v>
      </c>
      <c r="I1560" s="93" t="s">
        <v>23890</v>
      </c>
      <c r="J1560" s="93" t="s">
        <v>20848</v>
      </c>
      <c r="K1560" s="93" t="s">
        <v>21377</v>
      </c>
      <c r="L1560" s="14">
        <f>AND(vyberHrace&lt;&gt;"",ISNUMBER(SEARCH(vyberHrace,$B1560)))</f>
      </c>
      <c r="M1560" s="14">
        <f>AND($I1560=MID(kododd,1,2),$J1560=MID(kododd,3,3))</f>
      </c>
    </row>
    <row r="1561">
      <c r="A1561" s="95">
        <v>55922</v>
      </c>
      <c r="B1561" s="93" t="s">
        <v>21432</v>
      </c>
      <c r="C1561" s="93" t="s">
        <v>1412</v>
      </c>
      <c r="F1561" s="95">
        <v>23765038</v>
      </c>
      <c r="G1561" s="95">
        <v>0</v>
      </c>
      <c r="H1561" s="93" t="s">
        <v>8976</v>
      </c>
      <c r="I1561" s="93" t="s">
        <v>23890</v>
      </c>
      <c r="J1561" s="93" t="s">
        <v>20870</v>
      </c>
      <c r="K1561" s="93" t="s">
        <v>19858</v>
      </c>
      <c r="L1561" s="14">
        <f>AND(vyberHrace&lt;&gt;"",ISNUMBER(SEARCH(vyberHrace,$B1561)))</f>
      </c>
      <c r="M1561" s="14">
        <f>AND($I1561=MID(kododd,1,2),$J1561=MID(kododd,3,3))</f>
      </c>
    </row>
    <row r="1562">
      <c r="A1562" s="95">
        <v>55921</v>
      </c>
      <c r="B1562" s="93" t="s">
        <v>21433</v>
      </c>
      <c r="C1562" s="93" t="s">
        <v>1420</v>
      </c>
      <c r="F1562" s="95">
        <v>23765046</v>
      </c>
      <c r="G1562" s="95">
        <v>250</v>
      </c>
      <c r="H1562" s="93" t="s">
        <v>8976</v>
      </c>
      <c r="I1562" s="93" t="s">
        <v>23890</v>
      </c>
      <c r="J1562" s="93" t="s">
        <v>20870</v>
      </c>
      <c r="K1562" s="93" t="s">
        <v>19858</v>
      </c>
      <c r="L1562" s="14">
        <f>AND(vyberHrace&lt;&gt;"",ISNUMBER(SEARCH(vyberHrace,$B1562)))</f>
      </c>
      <c r="M1562" s="14">
        <f>AND($I1562=MID(kododd,1,2),$J1562=MID(kododd,3,3))</f>
      </c>
    </row>
    <row r="1563">
      <c r="A1563" s="95">
        <v>56494</v>
      </c>
      <c r="B1563" s="93" t="s">
        <v>21653</v>
      </c>
      <c r="C1563" s="93" t="s">
        <v>1448</v>
      </c>
      <c r="D1563" s="95">
        <v>1616</v>
      </c>
      <c r="E1563" s="95">
        <v>1791</v>
      </c>
      <c r="F1563" s="95">
        <v>23766891</v>
      </c>
      <c r="G1563" s="95">
        <v>250</v>
      </c>
      <c r="H1563" s="93" t="s">
        <v>8976</v>
      </c>
      <c r="I1563" s="93" t="s">
        <v>23890</v>
      </c>
      <c r="J1563" s="93" t="s">
        <v>21009</v>
      </c>
      <c r="K1563" s="93" t="s">
        <v>15049</v>
      </c>
      <c r="L1563" s="14">
        <f>AND(vyberHrace&lt;&gt;"",ISNUMBER(SEARCH(vyberHrace,$B1563)))</f>
      </c>
      <c r="M1563" s="14">
        <f>AND($I1563=MID(kododd,1,2),$J1563=MID(kododd,3,3))</f>
      </c>
    </row>
    <row r="1564">
      <c r="A1564" s="95">
        <v>48929</v>
      </c>
      <c r="B1564" s="93" t="s">
        <v>16446</v>
      </c>
      <c r="C1564" s="93" t="s">
        <v>1419</v>
      </c>
      <c r="D1564" s="95">
        <v>1277</v>
      </c>
      <c r="F1564" s="95">
        <v>23725516</v>
      </c>
      <c r="G1564" s="95">
        <v>250</v>
      </c>
      <c r="H1564" s="93" t="s">
        <v>8976</v>
      </c>
      <c r="I1564" s="93" t="s">
        <v>23890</v>
      </c>
      <c r="J1564" s="93" t="s">
        <v>3580</v>
      </c>
      <c r="K1564" s="93" t="s">
        <v>6721</v>
      </c>
      <c r="L1564" s="14">
        <f>AND(vyberHrace&lt;&gt;"",ISNUMBER(SEARCH(vyberHrace,$B1564)))</f>
      </c>
      <c r="M1564" s="14">
        <f>AND($I1564=MID(kododd,1,2),$J1564=MID(kododd,3,3))</f>
      </c>
    </row>
    <row r="1565">
      <c r="A1565" s="95">
        <v>56981</v>
      </c>
      <c r="B1565" s="93" t="s">
        <v>21654</v>
      </c>
      <c r="C1565" s="93" t="s">
        <v>1465</v>
      </c>
      <c r="G1565" s="95">
        <v>0</v>
      </c>
      <c r="H1565" s="93" t="s">
        <v>8976</v>
      </c>
      <c r="I1565" s="93" t="s">
        <v>23890</v>
      </c>
      <c r="J1565" s="93" t="s">
        <v>23412</v>
      </c>
      <c r="K1565" s="93" t="s">
        <v>21357</v>
      </c>
      <c r="L1565" s="14">
        <f>AND(vyberHrace&lt;&gt;"",ISNUMBER(SEARCH(vyberHrace,$B1565)))</f>
      </c>
      <c r="M1565" s="14">
        <f>AND($I1565=MID(kododd,1,2),$J1565=MID(kododd,3,3))</f>
      </c>
    </row>
    <row r="1566">
      <c r="A1566" s="95">
        <v>57919</v>
      </c>
      <c r="B1566" s="93" t="s">
        <v>24461</v>
      </c>
      <c r="C1566" s="93" t="s">
        <v>1411</v>
      </c>
      <c r="D1566" s="95">
        <v>1054</v>
      </c>
      <c r="F1566" s="95">
        <v>23790938</v>
      </c>
      <c r="G1566" s="95">
        <v>250</v>
      </c>
      <c r="H1566" s="93" t="s">
        <v>8976</v>
      </c>
      <c r="I1566" s="93" t="s">
        <v>23890</v>
      </c>
      <c r="J1566" s="93" t="s">
        <v>21009</v>
      </c>
      <c r="K1566" s="93" t="s">
        <v>15049</v>
      </c>
      <c r="L1566" s="14">
        <f>AND(vyberHrace&lt;&gt;"",ISNUMBER(SEARCH(vyberHrace,$B1566)))</f>
      </c>
      <c r="M1566" s="14">
        <f>AND($I1566=MID(kododd,1,2),$J1566=MID(kododd,3,3))</f>
      </c>
    </row>
    <row r="1567">
      <c r="A1567" s="95">
        <v>63917</v>
      </c>
      <c r="B1567" s="93" t="s">
        <v>30069</v>
      </c>
      <c r="C1567" s="93" t="s">
        <v>1422</v>
      </c>
      <c r="D1567" s="95">
        <v>80551</v>
      </c>
      <c r="E1567" s="95">
        <v>80551</v>
      </c>
      <c r="G1567" s="95">
        <v>250</v>
      </c>
      <c r="H1567" s="93" t="s">
        <v>8976</v>
      </c>
      <c r="I1567" s="93" t="s">
        <v>23890</v>
      </c>
      <c r="J1567" s="93" t="s">
        <v>20899</v>
      </c>
      <c r="K1567" s="93" t="s">
        <v>21373</v>
      </c>
      <c r="L1567" s="14">
        <f>AND(vyberHrace&lt;&gt;"",ISNUMBER(SEARCH(vyberHrace,$B1567)))</f>
      </c>
      <c r="M1567" s="14">
        <f>AND($I1567=MID(kododd,1,2),$J1567=MID(kododd,3,3))</f>
      </c>
    </row>
    <row r="1568">
      <c r="A1568" s="95">
        <v>60141</v>
      </c>
      <c r="B1568" s="93" t="s">
        <v>26609</v>
      </c>
      <c r="C1568" s="93" t="s">
        <v>1416</v>
      </c>
      <c r="D1568" s="95">
        <v>1228</v>
      </c>
      <c r="E1568" s="95">
        <v>1506</v>
      </c>
      <c r="F1568" s="95">
        <v>23798467</v>
      </c>
      <c r="G1568" s="95">
        <v>250</v>
      </c>
      <c r="H1568" s="93" t="s">
        <v>8976</v>
      </c>
      <c r="I1568" s="93" t="s">
        <v>23890</v>
      </c>
      <c r="J1568" s="93" t="s">
        <v>21009</v>
      </c>
      <c r="K1568" s="93" t="s">
        <v>15049</v>
      </c>
      <c r="L1568" s="14">
        <f>AND(vyberHrace&lt;&gt;"",ISNUMBER(SEARCH(vyberHrace,$B1568)))</f>
      </c>
      <c r="M1568" s="14">
        <f>AND($I1568=MID(kododd,1,2),$J1568=MID(kododd,3,3))</f>
      </c>
    </row>
    <row r="1569">
      <c r="A1569" s="95">
        <v>45387</v>
      </c>
      <c r="B1569" s="93" t="s">
        <v>12946</v>
      </c>
      <c r="C1569" s="93" t="s">
        <v>1408</v>
      </c>
      <c r="D1569" s="95">
        <v>1524</v>
      </c>
      <c r="E1569" s="95">
        <v>1709</v>
      </c>
      <c r="F1569" s="95">
        <v>23721170</v>
      </c>
      <c r="G1569" s="95">
        <v>250</v>
      </c>
      <c r="H1569" s="93" t="s">
        <v>8976</v>
      </c>
      <c r="I1569" s="93" t="s">
        <v>23890</v>
      </c>
      <c r="J1569" s="93" t="s">
        <v>21009</v>
      </c>
      <c r="K1569" s="93" t="s">
        <v>15049</v>
      </c>
      <c r="L1569" s="14">
        <f>AND(vyberHrace&lt;&gt;"",ISNUMBER(SEARCH(vyberHrace,$B1569)))</f>
      </c>
      <c r="M1569" s="14">
        <f>AND($I1569=MID(kododd,1,2),$J1569=MID(kododd,3,3))</f>
      </c>
    </row>
    <row r="1570">
      <c r="A1570" s="95">
        <v>50023</v>
      </c>
      <c r="B1570" s="93" t="s">
        <v>20148</v>
      </c>
      <c r="C1570" s="93" t="s">
        <v>3255</v>
      </c>
      <c r="D1570" s="95">
        <v>1658</v>
      </c>
      <c r="E1570" s="95">
        <v>1691</v>
      </c>
      <c r="F1570" s="95">
        <v>23720840</v>
      </c>
      <c r="G1570" s="95">
        <v>250</v>
      </c>
      <c r="H1570" s="93" t="s">
        <v>8976</v>
      </c>
      <c r="I1570" s="93" t="s">
        <v>23890</v>
      </c>
      <c r="J1570" s="93" t="s">
        <v>20858</v>
      </c>
      <c r="K1570" s="93" t="s">
        <v>20407</v>
      </c>
      <c r="L1570" s="14">
        <f>AND(vyberHrace&lt;&gt;"",ISNUMBER(SEARCH(vyberHrace,$B1570)))</f>
      </c>
      <c r="M1570" s="14">
        <f>AND($I1570=MID(kododd,1,2),$J1570=MID(kododd,3,3))</f>
      </c>
    </row>
    <row r="1571">
      <c r="A1571" s="95">
        <v>57718</v>
      </c>
      <c r="B1571" s="93" t="s">
        <v>20148</v>
      </c>
      <c r="C1571" s="93" t="s">
        <v>1412</v>
      </c>
      <c r="D1571" s="95">
        <v>1172</v>
      </c>
      <c r="F1571" s="95">
        <v>23774193</v>
      </c>
      <c r="G1571" s="95">
        <v>250</v>
      </c>
      <c r="H1571" s="93" t="s">
        <v>8976</v>
      </c>
      <c r="I1571" s="93" t="s">
        <v>23890</v>
      </c>
      <c r="J1571" s="93" t="s">
        <v>20870</v>
      </c>
      <c r="K1571" s="93" t="s">
        <v>19858</v>
      </c>
      <c r="L1571" s="14">
        <f>AND(vyberHrace&lt;&gt;"",ISNUMBER(SEARCH(vyberHrace,$B1571)))</f>
      </c>
      <c r="M1571" s="14">
        <f>AND($I1571=MID(kododd,1,2),$J1571=MID(kododd,3,3))</f>
      </c>
    </row>
    <row r="1572">
      <c r="A1572" s="95">
        <v>52906</v>
      </c>
      <c r="B1572" s="93" t="s">
        <v>3444</v>
      </c>
      <c r="C1572" s="93" t="s">
        <v>1406</v>
      </c>
      <c r="D1572" s="95">
        <v>1144</v>
      </c>
      <c r="E1572" s="95">
        <v>1482</v>
      </c>
      <c r="F1572" s="95">
        <v>1347063</v>
      </c>
      <c r="G1572" s="95">
        <v>0</v>
      </c>
      <c r="H1572" s="93" t="s">
        <v>8976</v>
      </c>
      <c r="I1572" s="93" t="s">
        <v>23890</v>
      </c>
      <c r="J1572" s="93" t="s">
        <v>21009</v>
      </c>
      <c r="K1572" s="93" t="s">
        <v>15049</v>
      </c>
      <c r="L1572" s="14">
        <f>AND(vyberHrace&lt;&gt;"",ISNUMBER(SEARCH(vyberHrace,$B1572)))</f>
      </c>
      <c r="M1572" s="14">
        <f>AND($I1572=MID(kododd,1,2),$J1572=MID(kododd,3,3))</f>
      </c>
    </row>
    <row r="1573">
      <c r="A1573" s="95">
        <v>44808</v>
      </c>
      <c r="B1573" s="93" t="s">
        <v>10458</v>
      </c>
      <c r="C1573" s="93" t="s">
        <v>1402</v>
      </c>
      <c r="D1573" s="95">
        <v>1605</v>
      </c>
      <c r="E1573" s="95">
        <v>1745</v>
      </c>
      <c r="F1573" s="95">
        <v>23701366</v>
      </c>
      <c r="G1573" s="95">
        <v>0</v>
      </c>
      <c r="H1573" s="93" t="s">
        <v>8976</v>
      </c>
      <c r="I1573" s="93" t="s">
        <v>23890</v>
      </c>
      <c r="J1573" s="93" t="s">
        <v>21009</v>
      </c>
      <c r="K1573" s="93" t="s">
        <v>15049</v>
      </c>
      <c r="L1573" s="14">
        <f>AND(vyberHrace&lt;&gt;"",ISNUMBER(SEARCH(vyberHrace,$B1573)))</f>
      </c>
      <c r="M1573" s="14">
        <f>AND($I1573=MID(kododd,1,2),$J1573=MID(kododd,3,3))</f>
      </c>
    </row>
    <row r="1574">
      <c r="A1574" s="95">
        <v>40576</v>
      </c>
      <c r="B1574" s="93" t="s">
        <v>11788</v>
      </c>
      <c r="C1574" s="93" t="s">
        <v>1460</v>
      </c>
      <c r="D1574" s="95">
        <v>1708</v>
      </c>
      <c r="F1574" s="95">
        <v>23733306</v>
      </c>
      <c r="G1574" s="95">
        <v>0</v>
      </c>
      <c r="H1574" s="93" t="s">
        <v>8976</v>
      </c>
      <c r="I1574" s="93" t="s">
        <v>23890</v>
      </c>
      <c r="J1574" s="93" t="s">
        <v>20934</v>
      </c>
      <c r="K1574" s="93" t="s">
        <v>21356</v>
      </c>
      <c r="L1574" s="14">
        <f>AND(vyberHrace&lt;&gt;"",ISNUMBER(SEARCH(vyberHrace,$B1574)))</f>
      </c>
      <c r="M1574" s="14">
        <f>AND($I1574=MID(kododd,1,2),$J1574=MID(kododd,3,3))</f>
      </c>
    </row>
    <row r="1575">
      <c r="A1575" s="95">
        <v>37558</v>
      </c>
      <c r="B1575" s="93" t="s">
        <v>20247</v>
      </c>
      <c r="C1575" s="93" t="s">
        <v>1419</v>
      </c>
      <c r="D1575" s="95">
        <v>1938</v>
      </c>
      <c r="E1575" s="95">
        <v>1982</v>
      </c>
      <c r="F1575" s="95">
        <v>371912</v>
      </c>
      <c r="G1575" s="95">
        <v>250</v>
      </c>
      <c r="H1575" s="93" t="s">
        <v>8976</v>
      </c>
      <c r="I1575" s="93" t="s">
        <v>23890</v>
      </c>
      <c r="J1575" s="93" t="s">
        <v>20870</v>
      </c>
      <c r="K1575" s="93" t="s">
        <v>19858</v>
      </c>
      <c r="L1575" s="14">
        <f>AND(vyberHrace&lt;&gt;"",ISNUMBER(SEARCH(vyberHrace,$B1575)))</f>
      </c>
      <c r="M1575" s="14">
        <f>AND($I1575=MID(kododd,1,2),$J1575=MID(kododd,3,3))</f>
      </c>
    </row>
    <row r="1576">
      <c r="A1576" s="95">
        <v>16866</v>
      </c>
      <c r="B1576" s="93" t="s">
        <v>16222</v>
      </c>
      <c r="C1576" s="93" t="s">
        <v>1404</v>
      </c>
      <c r="D1576" s="95">
        <v>1613</v>
      </c>
      <c r="E1576" s="95">
        <v>1678</v>
      </c>
      <c r="F1576" s="95">
        <v>397822</v>
      </c>
      <c r="G1576" s="95">
        <v>250</v>
      </c>
      <c r="H1576" s="93" t="s">
        <v>8976</v>
      </c>
      <c r="I1576" s="93" t="s">
        <v>23890</v>
      </c>
      <c r="J1576" s="93" t="s">
        <v>20870</v>
      </c>
      <c r="K1576" s="93" t="s">
        <v>19858</v>
      </c>
      <c r="L1576" s="14">
        <f>AND(vyberHrace&lt;&gt;"",ISNUMBER(SEARCH(vyberHrace,$B1576)))</f>
      </c>
      <c r="M1576" s="14">
        <f>AND($I1576=MID(kododd,1,2),$J1576=MID(kododd,3,3))</f>
      </c>
    </row>
    <row r="1577">
      <c r="A1577" s="95">
        <v>60684</v>
      </c>
      <c r="B1577" s="93" t="s">
        <v>27098</v>
      </c>
      <c r="C1577" s="93" t="s">
        <v>1411</v>
      </c>
      <c r="G1577" s="95">
        <v>250</v>
      </c>
      <c r="H1577" s="93" t="s">
        <v>8976</v>
      </c>
      <c r="I1577" s="93" t="s">
        <v>23890</v>
      </c>
      <c r="J1577" s="93" t="s">
        <v>20848</v>
      </c>
      <c r="K1577" s="93" t="s">
        <v>21377</v>
      </c>
      <c r="L1577" s="14">
        <f>AND(vyberHrace&lt;&gt;"",ISNUMBER(SEARCH(vyberHrace,$B1577)))</f>
      </c>
      <c r="M1577" s="14">
        <f>AND($I1577=MID(kododd,1,2),$J1577=MID(kododd,3,3))</f>
      </c>
    </row>
    <row r="1578">
      <c r="A1578" s="95">
        <v>15312</v>
      </c>
      <c r="B1578" s="93" t="s">
        <v>10415</v>
      </c>
      <c r="C1578" s="93" t="s">
        <v>1413</v>
      </c>
      <c r="D1578" s="95">
        <v>1862</v>
      </c>
      <c r="E1578" s="95">
        <v>1873</v>
      </c>
      <c r="F1578" s="95">
        <v>330299</v>
      </c>
      <c r="G1578" s="95">
        <v>250</v>
      </c>
      <c r="H1578" s="93" t="s">
        <v>8976</v>
      </c>
      <c r="I1578" s="93" t="s">
        <v>23890</v>
      </c>
      <c r="J1578" s="93" t="s">
        <v>20934</v>
      </c>
      <c r="K1578" s="93" t="s">
        <v>21356</v>
      </c>
      <c r="L1578" s="14">
        <f>AND(vyberHrace&lt;&gt;"",ISNUMBER(SEARCH(vyberHrace,$B1578)))</f>
      </c>
      <c r="M1578" s="14">
        <f>AND($I1578=MID(kododd,1,2),$J1578=MID(kododd,3,3))</f>
      </c>
    </row>
    <row r="1579">
      <c r="A1579" s="95">
        <v>53574</v>
      </c>
      <c r="B1579" s="93" t="s">
        <v>17661</v>
      </c>
      <c r="C1579" s="93" t="s">
        <v>1436</v>
      </c>
      <c r="D1579" s="95">
        <v>1704</v>
      </c>
      <c r="F1579" s="95">
        <v>23725591</v>
      </c>
      <c r="G1579" s="95">
        <v>250</v>
      </c>
      <c r="H1579" s="93" t="s">
        <v>8976</v>
      </c>
      <c r="I1579" s="93" t="s">
        <v>23890</v>
      </c>
      <c r="J1579" s="93" t="s">
        <v>20921</v>
      </c>
      <c r="K1579" s="93" t="s">
        <v>19686</v>
      </c>
      <c r="L1579" s="14">
        <f>AND(vyberHrace&lt;&gt;"",ISNUMBER(SEARCH(vyberHrace,$B1579)))</f>
      </c>
      <c r="M1579" s="14">
        <f>AND($I1579=MID(kododd,1,2),$J1579=MID(kododd,3,3))</f>
      </c>
    </row>
    <row r="1580">
      <c r="A1580" s="95">
        <v>61170</v>
      </c>
      <c r="B1580" s="93" t="s">
        <v>27420</v>
      </c>
      <c r="C1580" s="93" t="s">
        <v>1424</v>
      </c>
      <c r="F1580" s="95">
        <v>571003975</v>
      </c>
      <c r="G1580" s="95">
        <v>250</v>
      </c>
      <c r="H1580" s="93" t="s">
        <v>8976</v>
      </c>
      <c r="I1580" s="93" t="s">
        <v>23890</v>
      </c>
      <c r="J1580" s="93" t="s">
        <v>20932</v>
      </c>
      <c r="K1580" s="93" t="s">
        <v>9421</v>
      </c>
      <c r="L1580" s="14">
        <f>AND(vyberHrace&lt;&gt;"",ISNUMBER(SEARCH(vyberHrace,$B1580)))</f>
      </c>
      <c r="M1580" s="14">
        <f>AND($I1580=MID(kododd,1,2),$J1580=MID(kododd,3,3))</f>
      </c>
    </row>
    <row r="1581">
      <c r="A1581" s="95">
        <v>56036</v>
      </c>
      <c r="B1581" s="93" t="s">
        <v>21434</v>
      </c>
      <c r="C1581" s="93" t="s">
        <v>1450</v>
      </c>
      <c r="G1581" s="95">
        <v>0</v>
      </c>
      <c r="H1581" s="93" t="s">
        <v>8976</v>
      </c>
      <c r="I1581" s="93" t="s">
        <v>23890</v>
      </c>
      <c r="J1581" s="93" t="s">
        <v>20870</v>
      </c>
      <c r="K1581" s="93" t="s">
        <v>19858</v>
      </c>
      <c r="L1581" s="14">
        <f>AND(vyberHrace&lt;&gt;"",ISNUMBER(SEARCH(vyberHrace,$B1581)))</f>
      </c>
      <c r="M1581" s="14">
        <f>AND($I1581=MID(kododd,1,2),$J1581=MID(kododd,3,3))</f>
      </c>
    </row>
    <row r="1582">
      <c r="A1582" s="95">
        <v>61993</v>
      </c>
      <c r="B1582" s="93" t="s">
        <v>28198</v>
      </c>
      <c r="C1582" s="93" t="s">
        <v>1486</v>
      </c>
      <c r="G1582" s="95">
        <v>250</v>
      </c>
      <c r="H1582" s="93" t="s">
        <v>8976</v>
      </c>
      <c r="I1582" s="93" t="s">
        <v>23890</v>
      </c>
      <c r="J1582" s="93" t="s">
        <v>21009</v>
      </c>
      <c r="K1582" s="93" t="s">
        <v>15049</v>
      </c>
      <c r="L1582" s="14">
        <f>AND(vyberHrace&lt;&gt;"",ISNUMBER(SEARCH(vyberHrace,$B1582)))</f>
      </c>
      <c r="M1582" s="14">
        <f>AND($I1582=MID(kododd,1,2),$J1582=MID(kododd,3,3))</f>
      </c>
    </row>
    <row r="1583">
      <c r="A1583" s="95">
        <v>6644</v>
      </c>
      <c r="B1583" s="93" t="s">
        <v>11434</v>
      </c>
      <c r="C1583" s="93" t="s">
        <v>1471</v>
      </c>
      <c r="D1583" s="95">
        <v>1412</v>
      </c>
      <c r="F1583" s="95">
        <v>23733314</v>
      </c>
      <c r="G1583" s="95">
        <v>250</v>
      </c>
      <c r="H1583" s="93" t="s">
        <v>8976</v>
      </c>
      <c r="I1583" s="93" t="s">
        <v>23890</v>
      </c>
      <c r="J1583" s="93" t="s">
        <v>20887</v>
      </c>
      <c r="K1583" s="93" t="s">
        <v>9423</v>
      </c>
      <c r="L1583" s="14">
        <f>AND(vyberHrace&lt;&gt;"",ISNUMBER(SEARCH(vyberHrace,$B1583)))</f>
      </c>
      <c r="M1583" s="14">
        <f>AND($I1583=MID(kododd,1,2),$J1583=MID(kododd,3,3))</f>
      </c>
    </row>
    <row r="1584">
      <c r="A1584" s="95">
        <v>1503</v>
      </c>
      <c r="B1584" s="93" t="s">
        <v>16323</v>
      </c>
      <c r="C1584" s="93" t="s">
        <v>1459</v>
      </c>
      <c r="D1584" s="95">
        <v>1742</v>
      </c>
      <c r="E1584" s="95">
        <v>1845</v>
      </c>
      <c r="F1584" s="95">
        <v>318515</v>
      </c>
      <c r="G1584" s="95">
        <v>250</v>
      </c>
      <c r="H1584" s="93" t="s">
        <v>8976</v>
      </c>
      <c r="I1584" s="93" t="s">
        <v>23890</v>
      </c>
      <c r="J1584" s="93" t="s">
        <v>20887</v>
      </c>
      <c r="K1584" s="93" t="s">
        <v>9423</v>
      </c>
      <c r="L1584" s="14">
        <f>AND(vyberHrace&lt;&gt;"",ISNUMBER(SEARCH(vyberHrace,$B1584)))</f>
      </c>
      <c r="M1584" s="14">
        <f>AND($I1584=MID(kododd,1,2),$J1584=MID(kododd,3,3))</f>
      </c>
    </row>
    <row r="1585">
      <c r="A1585" s="95">
        <v>27816</v>
      </c>
      <c r="B1585" s="93" t="s">
        <v>16323</v>
      </c>
      <c r="C1585" s="93" t="s">
        <v>1415</v>
      </c>
      <c r="D1585" s="95">
        <v>1661</v>
      </c>
      <c r="G1585" s="95">
        <v>0</v>
      </c>
      <c r="H1585" s="93" t="s">
        <v>8976</v>
      </c>
      <c r="I1585" s="93" t="s">
        <v>23890</v>
      </c>
      <c r="J1585" s="93" t="s">
        <v>20932</v>
      </c>
      <c r="K1585" s="93" t="s">
        <v>9421</v>
      </c>
      <c r="L1585" s="14">
        <f>AND(vyberHrace&lt;&gt;"",ISNUMBER(SEARCH(vyberHrace,$B1585)))</f>
      </c>
      <c r="M1585" s="14">
        <f>AND($I1585=MID(kododd,1,2),$J1585=MID(kododd,3,3))</f>
      </c>
    </row>
    <row r="1586">
      <c r="A1586" s="95">
        <v>14127</v>
      </c>
      <c r="B1586" s="93" t="s">
        <v>11682</v>
      </c>
      <c r="C1586" s="93" t="s">
        <v>1439</v>
      </c>
      <c r="D1586" s="95">
        <v>1193</v>
      </c>
      <c r="G1586" s="95">
        <v>0</v>
      </c>
      <c r="H1586" s="93" t="s">
        <v>8976</v>
      </c>
      <c r="I1586" s="93" t="s">
        <v>23890</v>
      </c>
      <c r="J1586" s="93" t="s">
        <v>20973</v>
      </c>
      <c r="K1586" s="93" t="s">
        <v>12775</v>
      </c>
      <c r="L1586" s="14">
        <f>AND(vyberHrace&lt;&gt;"",ISNUMBER(SEARCH(vyberHrace,$B1586)))</f>
      </c>
      <c r="M1586" s="14">
        <f>AND($I1586=MID(kododd,1,2),$J1586=MID(kododd,3,3))</f>
      </c>
    </row>
    <row r="1587">
      <c r="A1587" s="95">
        <v>36615</v>
      </c>
      <c r="B1587" s="93" t="s">
        <v>17770</v>
      </c>
      <c r="C1587" s="93" t="s">
        <v>1443</v>
      </c>
      <c r="D1587" s="95">
        <v>1360</v>
      </c>
      <c r="F1587" s="95">
        <v>384887</v>
      </c>
      <c r="G1587" s="95">
        <v>0</v>
      </c>
      <c r="H1587" s="93" t="s">
        <v>8976</v>
      </c>
      <c r="I1587" s="93" t="s">
        <v>23890</v>
      </c>
      <c r="J1587" s="93" t="s">
        <v>20934</v>
      </c>
      <c r="K1587" s="93" t="s">
        <v>21356</v>
      </c>
      <c r="L1587" s="14">
        <f>AND(vyberHrace&lt;&gt;"",ISNUMBER(SEARCH(vyberHrace,$B1587)))</f>
      </c>
      <c r="M1587" s="14">
        <f>AND($I1587=MID(kododd,1,2),$J1587=MID(kododd,3,3))</f>
      </c>
    </row>
    <row r="1588">
      <c r="A1588" s="95">
        <v>52985</v>
      </c>
      <c r="B1588" s="93" t="s">
        <v>191</v>
      </c>
      <c r="C1588" s="93" t="s">
        <v>1423</v>
      </c>
      <c r="F1588" s="95">
        <v>378461</v>
      </c>
      <c r="G1588" s="95">
        <v>0</v>
      </c>
      <c r="H1588" s="93" t="s">
        <v>8976</v>
      </c>
      <c r="I1588" s="93" t="s">
        <v>23890</v>
      </c>
      <c r="J1588" s="93" t="s">
        <v>20923</v>
      </c>
      <c r="K1588" s="93" t="s">
        <v>19860</v>
      </c>
      <c r="L1588" s="14">
        <f>AND(vyberHrace&lt;&gt;"",ISNUMBER(SEARCH(vyberHrace,$B1588)))</f>
      </c>
      <c r="M1588" s="14">
        <f>AND($I1588=MID(kododd,1,2),$J1588=MID(kododd,3,3))</f>
      </c>
    </row>
    <row r="1589">
      <c r="A1589" s="95">
        <v>43986</v>
      </c>
      <c r="B1589" s="93" t="s">
        <v>15110</v>
      </c>
      <c r="C1589" s="93" t="s">
        <v>1400</v>
      </c>
      <c r="D1589" s="95">
        <v>1209</v>
      </c>
      <c r="F1589" s="95">
        <v>23712473</v>
      </c>
      <c r="G1589" s="95">
        <v>0</v>
      </c>
      <c r="H1589" s="93" t="s">
        <v>8976</v>
      </c>
      <c r="I1589" s="93" t="s">
        <v>23890</v>
      </c>
      <c r="J1589" s="93" t="s">
        <v>21009</v>
      </c>
      <c r="K1589" s="93" t="s">
        <v>15049</v>
      </c>
      <c r="L1589" s="14">
        <f>AND(vyberHrace&lt;&gt;"",ISNUMBER(SEARCH(vyberHrace,$B1589)))</f>
      </c>
      <c r="M1589" s="14">
        <f>AND($I1589=MID(kododd,1,2),$J1589=MID(kododd,3,3))</f>
      </c>
    </row>
    <row r="1590">
      <c r="A1590" s="95">
        <v>43984</v>
      </c>
      <c r="B1590" s="93" t="s">
        <v>15108</v>
      </c>
      <c r="C1590" s="93" t="s">
        <v>1410</v>
      </c>
      <c r="D1590" s="95">
        <v>1649</v>
      </c>
      <c r="E1590" s="95">
        <v>1662</v>
      </c>
      <c r="F1590" s="95">
        <v>23701374</v>
      </c>
      <c r="G1590" s="95">
        <v>0</v>
      </c>
      <c r="H1590" s="93" t="s">
        <v>8976</v>
      </c>
      <c r="I1590" s="93" t="s">
        <v>23890</v>
      </c>
      <c r="J1590" s="93" t="s">
        <v>21009</v>
      </c>
      <c r="K1590" s="93" t="s">
        <v>15049</v>
      </c>
      <c r="L1590" s="14">
        <f>AND(vyberHrace&lt;&gt;"",ISNUMBER(SEARCH(vyberHrace,$B1590)))</f>
      </c>
      <c r="M1590" s="14">
        <f>AND($I1590=MID(kododd,1,2),$J1590=MID(kododd,3,3))</f>
      </c>
    </row>
    <row r="1591">
      <c r="A1591" s="95">
        <v>58123</v>
      </c>
      <c r="B1591" s="93" t="s">
        <v>24647</v>
      </c>
      <c r="C1591" s="93" t="s">
        <v>1487</v>
      </c>
      <c r="D1591" s="95">
        <v>1077</v>
      </c>
      <c r="E1591" s="95">
        <v>1449</v>
      </c>
      <c r="F1591" s="95">
        <v>23788780</v>
      </c>
      <c r="G1591" s="95">
        <v>250</v>
      </c>
      <c r="H1591" s="93" t="s">
        <v>8976</v>
      </c>
      <c r="I1591" s="93" t="s">
        <v>23890</v>
      </c>
      <c r="J1591" s="93" t="s">
        <v>21009</v>
      </c>
      <c r="K1591" s="93" t="s">
        <v>15049</v>
      </c>
      <c r="L1591" s="14">
        <f>AND(vyberHrace&lt;&gt;"",ISNUMBER(SEARCH(vyberHrace,$B1591)))</f>
      </c>
      <c r="M1591" s="14">
        <f>AND($I1591=MID(kododd,1,2),$J1591=MID(kododd,3,3))</f>
      </c>
    </row>
    <row r="1592">
      <c r="A1592" s="95">
        <v>44956</v>
      </c>
      <c r="B1592" s="93" t="s">
        <v>10465</v>
      </c>
      <c r="C1592" s="93" t="s">
        <v>1441</v>
      </c>
      <c r="G1592" s="95">
        <v>0</v>
      </c>
      <c r="H1592" s="93" t="s">
        <v>8976</v>
      </c>
      <c r="I1592" s="93" t="s">
        <v>23890</v>
      </c>
      <c r="J1592" s="93" t="s">
        <v>20874</v>
      </c>
      <c r="K1592" s="93" t="s">
        <v>1849</v>
      </c>
      <c r="L1592" s="14">
        <f>AND(vyberHrace&lt;&gt;"",ISNUMBER(SEARCH(vyberHrace,$B1592)))</f>
      </c>
      <c r="M1592" s="14">
        <f>AND($I1592=MID(kododd,1,2),$J1592=MID(kododd,3,3))</f>
      </c>
    </row>
    <row r="1593">
      <c r="A1593" s="95">
        <v>49408</v>
      </c>
      <c r="B1593" s="93" t="s">
        <v>20261</v>
      </c>
      <c r="C1593" s="93" t="s">
        <v>1419</v>
      </c>
      <c r="G1593" s="95">
        <v>0</v>
      </c>
      <c r="H1593" s="93" t="s">
        <v>8976</v>
      </c>
      <c r="I1593" s="93" t="s">
        <v>23890</v>
      </c>
      <c r="J1593" s="93" t="s">
        <v>20897</v>
      </c>
      <c r="K1593" s="93" t="s">
        <v>9426</v>
      </c>
      <c r="L1593" s="14">
        <f>AND(vyberHrace&lt;&gt;"",ISNUMBER(SEARCH(vyberHrace,$B1593)))</f>
      </c>
      <c r="M1593" s="14">
        <f>AND($I1593=MID(kododd,1,2),$J1593=MID(kododd,3,3))</f>
      </c>
    </row>
    <row r="1594">
      <c r="A1594" s="95">
        <v>1254</v>
      </c>
      <c r="B1594" s="93" t="s">
        <v>20448</v>
      </c>
      <c r="C1594" s="93" t="s">
        <v>1440</v>
      </c>
      <c r="D1594" s="95">
        <v>1922</v>
      </c>
      <c r="E1594" s="95">
        <v>1937</v>
      </c>
      <c r="F1594" s="95">
        <v>310883</v>
      </c>
      <c r="G1594" s="95">
        <v>250</v>
      </c>
      <c r="H1594" s="93" t="s">
        <v>8976</v>
      </c>
      <c r="I1594" s="93" t="s">
        <v>23890</v>
      </c>
      <c r="J1594" s="93" t="s">
        <v>20843</v>
      </c>
      <c r="K1594" s="93" t="s">
        <v>19862</v>
      </c>
      <c r="L1594" s="14">
        <f>AND(vyberHrace&lt;&gt;"",ISNUMBER(SEARCH(vyberHrace,$B1594)))</f>
      </c>
      <c r="M1594" s="14">
        <f>AND($I1594=MID(kododd,1,2),$J1594=MID(kododd,3,3))</f>
      </c>
    </row>
    <row r="1595">
      <c r="A1595" s="95">
        <v>50864</v>
      </c>
      <c r="B1595" s="93" t="s">
        <v>6705</v>
      </c>
      <c r="C1595" s="93" t="s">
        <v>3255</v>
      </c>
      <c r="G1595" s="95">
        <v>0</v>
      </c>
      <c r="H1595" s="93" t="s">
        <v>8976</v>
      </c>
      <c r="I1595" s="93" t="s">
        <v>23890</v>
      </c>
      <c r="J1595" s="93" t="s">
        <v>20843</v>
      </c>
      <c r="K1595" s="93" t="s">
        <v>19862</v>
      </c>
      <c r="L1595" s="14">
        <f>AND(vyberHrace&lt;&gt;"",ISNUMBER(SEARCH(vyberHrace,$B1595)))</f>
      </c>
      <c r="M1595" s="14">
        <f>AND($I1595=MID(kododd,1,2),$J1595=MID(kododd,3,3))</f>
      </c>
    </row>
    <row r="1596">
      <c r="A1596" s="95">
        <v>34592</v>
      </c>
      <c r="B1596" s="93" t="s">
        <v>12760</v>
      </c>
      <c r="C1596" s="93" t="s">
        <v>1474</v>
      </c>
      <c r="D1596" s="95">
        <v>1950</v>
      </c>
      <c r="E1596" s="95">
        <v>1968</v>
      </c>
      <c r="F1596" s="95">
        <v>346241</v>
      </c>
      <c r="G1596" s="95">
        <v>0</v>
      </c>
      <c r="H1596" s="93" t="s">
        <v>8976</v>
      </c>
      <c r="I1596" s="93" t="s">
        <v>23890</v>
      </c>
      <c r="J1596" s="93" t="s">
        <v>20870</v>
      </c>
      <c r="K1596" s="93" t="s">
        <v>19858</v>
      </c>
      <c r="L1596" s="14">
        <f>AND(vyberHrace&lt;&gt;"",ISNUMBER(SEARCH(vyberHrace,$B1596)))</f>
      </c>
      <c r="M1596" s="14">
        <f>AND($I1596=MID(kododd,1,2),$J1596=MID(kododd,3,3))</f>
      </c>
    </row>
    <row r="1597">
      <c r="A1597" s="95">
        <v>60720</v>
      </c>
      <c r="B1597" s="93" t="s">
        <v>27130</v>
      </c>
      <c r="C1597" s="93" t="s">
        <v>3255</v>
      </c>
      <c r="G1597" s="95">
        <v>0</v>
      </c>
      <c r="H1597" s="93" t="s">
        <v>8976</v>
      </c>
      <c r="I1597" s="93" t="s">
        <v>23890</v>
      </c>
      <c r="J1597" s="93" t="s">
        <v>20870</v>
      </c>
      <c r="K1597" s="93" t="s">
        <v>19858</v>
      </c>
      <c r="L1597" s="14">
        <f>AND(vyberHrace&lt;&gt;"",ISNUMBER(SEARCH(vyberHrace,$B1597)))</f>
      </c>
      <c r="M1597" s="14">
        <f>AND($I1597=MID(kododd,1,2),$J1597=MID(kododd,3,3))</f>
      </c>
    </row>
    <row r="1598">
      <c r="A1598" s="95">
        <v>57833</v>
      </c>
      <c r="B1598" s="93" t="s">
        <v>24384</v>
      </c>
      <c r="C1598" s="93" t="s">
        <v>1412</v>
      </c>
      <c r="D1598" s="95">
        <v>1058</v>
      </c>
      <c r="F1598" s="95">
        <v>23778938</v>
      </c>
      <c r="G1598" s="95">
        <v>250</v>
      </c>
      <c r="H1598" s="93" t="s">
        <v>8976</v>
      </c>
      <c r="I1598" s="93" t="s">
        <v>23890</v>
      </c>
      <c r="J1598" s="93" t="s">
        <v>20870</v>
      </c>
      <c r="K1598" s="93" t="s">
        <v>19858</v>
      </c>
      <c r="L1598" s="14">
        <f>AND(vyberHrace&lt;&gt;"",ISNUMBER(SEARCH(vyberHrace,$B1598)))</f>
      </c>
      <c r="M1598" s="14">
        <f>AND($I1598=MID(kododd,1,2),$J1598=MID(kododd,3,3))</f>
      </c>
    </row>
    <row r="1599">
      <c r="A1599" s="95">
        <v>15968</v>
      </c>
      <c r="B1599" s="93" t="s">
        <v>11505</v>
      </c>
      <c r="C1599" s="93" t="s">
        <v>1430</v>
      </c>
      <c r="D1599" s="95">
        <v>1934</v>
      </c>
      <c r="E1599" s="95">
        <v>1963</v>
      </c>
      <c r="F1599" s="95">
        <v>321028</v>
      </c>
      <c r="G1599" s="95">
        <v>250</v>
      </c>
      <c r="H1599" s="93" t="s">
        <v>8976</v>
      </c>
      <c r="I1599" s="93" t="s">
        <v>23890</v>
      </c>
      <c r="J1599" s="93" t="s">
        <v>20957</v>
      </c>
      <c r="K1599" s="93" t="s">
        <v>13992</v>
      </c>
      <c r="L1599" s="14">
        <f>AND(vyberHrace&lt;&gt;"",ISNUMBER(SEARCH(vyberHrace,$B1599)))</f>
      </c>
      <c r="M1599" s="14">
        <f>AND($I1599=MID(kododd,1,2),$J1599=MID(kododd,3,3))</f>
      </c>
    </row>
    <row r="1600">
      <c r="A1600" s="95">
        <v>61678</v>
      </c>
      <c r="B1600" s="93" t="s">
        <v>27837</v>
      </c>
      <c r="C1600" s="93" t="s">
        <v>1430</v>
      </c>
      <c r="F1600" s="95">
        <v>337105273</v>
      </c>
      <c r="G1600" s="95">
        <v>0</v>
      </c>
      <c r="H1600" s="93" t="s">
        <v>8976</v>
      </c>
      <c r="I1600" s="93" t="s">
        <v>23890</v>
      </c>
      <c r="J1600" s="93" t="s">
        <v>23412</v>
      </c>
      <c r="K1600" s="93" t="s">
        <v>21357</v>
      </c>
      <c r="L1600" s="14">
        <f>AND(vyberHrace&lt;&gt;"",ISNUMBER(SEARCH(vyberHrace,$B1600)))</f>
      </c>
      <c r="M1600" s="14">
        <f>AND($I1600=MID(kododd,1,2),$J1600=MID(kododd,3,3))</f>
      </c>
    </row>
    <row r="1601">
      <c r="A1601" s="95">
        <v>57467</v>
      </c>
      <c r="B1601" s="93" t="s">
        <v>11821</v>
      </c>
      <c r="C1601" s="93" t="s">
        <v>1435</v>
      </c>
      <c r="G1601" s="95">
        <v>500</v>
      </c>
      <c r="H1601" s="93" t="s">
        <v>8976</v>
      </c>
      <c r="I1601" s="93" t="s">
        <v>23890</v>
      </c>
      <c r="J1601" s="93" t="s">
        <v>23412</v>
      </c>
      <c r="K1601" s="93" t="s">
        <v>21357</v>
      </c>
      <c r="L1601" s="14">
        <f>AND(vyberHrace&lt;&gt;"",ISNUMBER(SEARCH(vyberHrace,$B1601)))</f>
      </c>
      <c r="M1601" s="14">
        <f>AND($I1601=MID(kododd,1,2),$J1601=MID(kododd,3,3))</f>
      </c>
    </row>
    <row r="1602">
      <c r="A1602" s="95">
        <v>56333</v>
      </c>
      <c r="B1602" s="93" t="s">
        <v>21491</v>
      </c>
      <c r="C1602" s="93" t="s">
        <v>1412</v>
      </c>
      <c r="G1602" s="95">
        <v>250</v>
      </c>
      <c r="H1602" s="93" t="s">
        <v>8976</v>
      </c>
      <c r="I1602" s="93" t="s">
        <v>23890</v>
      </c>
      <c r="J1602" s="93" t="s">
        <v>20860</v>
      </c>
      <c r="K1602" s="93" t="s">
        <v>12768</v>
      </c>
      <c r="L1602" s="14">
        <f>AND(vyberHrace&lt;&gt;"",ISNUMBER(SEARCH(vyberHrace,$B1602)))</f>
      </c>
      <c r="M1602" s="14">
        <f>AND($I1602=MID(kododd,1,2),$J1602=MID(kododd,3,3))</f>
      </c>
    </row>
    <row r="1603">
      <c r="A1603" s="95">
        <v>34556</v>
      </c>
      <c r="B1603" s="93" t="s">
        <v>12757</v>
      </c>
      <c r="C1603" s="93" t="s">
        <v>1436</v>
      </c>
      <c r="G1603" s="95">
        <v>0</v>
      </c>
      <c r="H1603" s="93" t="s">
        <v>8976</v>
      </c>
      <c r="I1603" s="93" t="s">
        <v>23890</v>
      </c>
      <c r="J1603" s="93" t="s">
        <v>20874</v>
      </c>
      <c r="K1603" s="93" t="s">
        <v>1849</v>
      </c>
      <c r="L1603" s="14">
        <f>AND(vyberHrace&lt;&gt;"",ISNUMBER(SEARCH(vyberHrace,$B1603)))</f>
      </c>
      <c r="M1603" s="14">
        <f>AND($I1603=MID(kododd,1,2),$J1603=MID(kododd,3,3))</f>
      </c>
    </row>
    <row r="1604">
      <c r="A1604" s="95">
        <v>13968</v>
      </c>
      <c r="B1604" s="93" t="s">
        <v>15364</v>
      </c>
      <c r="C1604" s="93" t="s">
        <v>1418</v>
      </c>
      <c r="D1604" s="95">
        <v>1243</v>
      </c>
      <c r="G1604" s="95">
        <v>0</v>
      </c>
      <c r="H1604" s="93" t="s">
        <v>8976</v>
      </c>
      <c r="I1604" s="93" t="s">
        <v>23890</v>
      </c>
      <c r="J1604" s="93" t="s">
        <v>20858</v>
      </c>
      <c r="K1604" s="93" t="s">
        <v>20407</v>
      </c>
      <c r="L1604" s="14">
        <f>AND(vyberHrace&lt;&gt;"",ISNUMBER(SEARCH(vyberHrace,$B1604)))</f>
      </c>
      <c r="M1604" s="14">
        <f>AND($I1604=MID(kododd,1,2),$J1604=MID(kododd,3,3))</f>
      </c>
    </row>
    <row r="1605">
      <c r="A1605" s="95">
        <v>3235</v>
      </c>
      <c r="B1605" s="93" t="s">
        <v>21107</v>
      </c>
      <c r="C1605" s="93" t="s">
        <v>1415</v>
      </c>
      <c r="D1605" s="95">
        <v>2168</v>
      </c>
      <c r="E1605" s="95">
        <v>2174</v>
      </c>
      <c r="F1605" s="95">
        <v>309125</v>
      </c>
      <c r="G1605" s="95">
        <v>250</v>
      </c>
      <c r="H1605" s="93" t="s">
        <v>8976</v>
      </c>
      <c r="I1605" s="93" t="s">
        <v>23890</v>
      </c>
      <c r="J1605" s="93" t="s">
        <v>20860</v>
      </c>
      <c r="K1605" s="93" t="s">
        <v>12768</v>
      </c>
      <c r="L1605" s="14">
        <f>AND(vyberHrace&lt;&gt;"",ISNUMBER(SEARCH(vyberHrace,$B1605)))</f>
      </c>
      <c r="M1605" s="14">
        <f>AND($I1605=MID(kododd,1,2),$J1605=MID(kododd,3,3))</f>
      </c>
    </row>
    <row r="1606">
      <c r="A1606" s="95">
        <v>43732</v>
      </c>
      <c r="B1606" s="93" t="s">
        <v>15089</v>
      </c>
      <c r="C1606" s="93" t="s">
        <v>1421</v>
      </c>
      <c r="D1606" s="95">
        <v>2428</v>
      </c>
      <c r="E1606" s="95">
        <v>2189</v>
      </c>
      <c r="F1606" s="95">
        <v>24146501</v>
      </c>
      <c r="G1606" s="95">
        <v>0</v>
      </c>
      <c r="H1606" s="93" t="s">
        <v>8976</v>
      </c>
      <c r="I1606" s="93" t="s">
        <v>23890</v>
      </c>
      <c r="J1606" s="93" t="s">
        <v>20899</v>
      </c>
      <c r="K1606" s="93" t="s">
        <v>21373</v>
      </c>
      <c r="L1606" s="14">
        <f>AND(vyberHrace&lt;&gt;"",ISNUMBER(SEARCH(vyberHrace,$B1606)))</f>
      </c>
      <c r="M1606" s="14">
        <f>AND($I1606=MID(kododd,1,2),$J1606=MID(kododd,3,3))</f>
      </c>
    </row>
    <row r="1607">
      <c r="A1607" s="95">
        <v>58973</v>
      </c>
      <c r="B1607" s="93" t="s">
        <v>25428</v>
      </c>
      <c r="C1607" s="93" t="s">
        <v>1406</v>
      </c>
      <c r="G1607" s="95">
        <v>0</v>
      </c>
      <c r="H1607" s="93" t="s">
        <v>8976</v>
      </c>
      <c r="I1607" s="93" t="s">
        <v>23890</v>
      </c>
      <c r="J1607" s="93" t="s">
        <v>20931</v>
      </c>
      <c r="K1607" s="93" t="s">
        <v>19878</v>
      </c>
      <c r="L1607" s="14">
        <f>AND(vyberHrace&lt;&gt;"",ISNUMBER(SEARCH(vyberHrace,$B1607)))</f>
      </c>
      <c r="M1607" s="14">
        <f>AND($I1607=MID(kododd,1,2),$J1607=MID(kododd,3,3))</f>
      </c>
    </row>
    <row r="1608">
      <c r="A1608" s="95">
        <v>36235</v>
      </c>
      <c r="B1608" s="93" t="s">
        <v>18712</v>
      </c>
      <c r="C1608" s="93" t="s">
        <v>1399</v>
      </c>
      <c r="D1608" s="95">
        <v>1823</v>
      </c>
      <c r="E1608" s="95">
        <v>1868</v>
      </c>
      <c r="F1608" s="95">
        <v>398861</v>
      </c>
      <c r="G1608" s="95">
        <v>250</v>
      </c>
      <c r="H1608" s="93" t="s">
        <v>8976</v>
      </c>
      <c r="I1608" s="93" t="s">
        <v>23890</v>
      </c>
      <c r="J1608" s="93" t="s">
        <v>20897</v>
      </c>
      <c r="K1608" s="93" t="s">
        <v>9426</v>
      </c>
      <c r="L1608" s="14">
        <f>AND(vyberHrace&lt;&gt;"",ISNUMBER(SEARCH(vyberHrace,$B1608)))</f>
      </c>
      <c r="M1608" s="14">
        <f>AND($I1608=MID(kododd,1,2),$J1608=MID(kododd,3,3))</f>
      </c>
    </row>
    <row r="1609">
      <c r="A1609" s="95">
        <v>39854</v>
      </c>
      <c r="B1609" s="93" t="s">
        <v>21198</v>
      </c>
      <c r="C1609" s="93" t="s">
        <v>1449</v>
      </c>
      <c r="D1609" s="95">
        <v>1733</v>
      </c>
      <c r="E1609" s="95">
        <v>1854</v>
      </c>
      <c r="F1609" s="95">
        <v>377155</v>
      </c>
      <c r="G1609" s="95">
        <v>0</v>
      </c>
      <c r="H1609" s="93" t="s">
        <v>8976</v>
      </c>
      <c r="I1609" s="93" t="s">
        <v>23890</v>
      </c>
      <c r="J1609" s="93" t="s">
        <v>20973</v>
      </c>
      <c r="K1609" s="93" t="s">
        <v>12775</v>
      </c>
      <c r="L1609" s="14">
        <f>AND(vyberHrace&lt;&gt;"",ISNUMBER(SEARCH(vyberHrace,$B1609)))</f>
      </c>
      <c r="M1609" s="14">
        <f>AND($I1609=MID(kododd,1,2),$J1609=MID(kododd,3,3))</f>
      </c>
    </row>
    <row r="1610">
      <c r="A1610" s="95">
        <v>1129</v>
      </c>
      <c r="B1610" s="93" t="s">
        <v>13832</v>
      </c>
      <c r="C1610" s="93" t="s">
        <v>1429</v>
      </c>
      <c r="D1610" s="95">
        <v>1770</v>
      </c>
      <c r="E1610" s="95">
        <v>1868</v>
      </c>
      <c r="F1610" s="95">
        <v>309370</v>
      </c>
      <c r="G1610" s="95">
        <v>250</v>
      </c>
      <c r="H1610" s="93" t="s">
        <v>8976</v>
      </c>
      <c r="I1610" s="93" t="s">
        <v>23890</v>
      </c>
      <c r="J1610" s="93" t="s">
        <v>20887</v>
      </c>
      <c r="K1610" s="93" t="s">
        <v>9423</v>
      </c>
      <c r="L1610" s="14">
        <f>AND(vyberHrace&lt;&gt;"",ISNUMBER(SEARCH(vyberHrace,$B1610)))</f>
      </c>
      <c r="M1610" s="14">
        <f>AND($I1610=MID(kododd,1,2),$J1610=MID(kododd,3,3))</f>
      </c>
    </row>
    <row r="1611">
      <c r="A1611" s="95">
        <v>1726</v>
      </c>
      <c r="B1611" s="93" t="s">
        <v>11557</v>
      </c>
      <c r="C1611" s="93" t="s">
        <v>1441</v>
      </c>
      <c r="D1611" s="95">
        <v>1921</v>
      </c>
      <c r="F1611" s="95">
        <v>364827</v>
      </c>
      <c r="G1611" s="95">
        <v>0</v>
      </c>
      <c r="H1611" s="93" t="s">
        <v>8976</v>
      </c>
      <c r="I1611" s="93" t="s">
        <v>23890</v>
      </c>
      <c r="J1611" s="93" t="s">
        <v>20843</v>
      </c>
      <c r="K1611" s="93" t="s">
        <v>19862</v>
      </c>
      <c r="L1611" s="14">
        <f>AND(vyberHrace&lt;&gt;"",ISNUMBER(SEARCH(vyberHrace,$B1611)))</f>
      </c>
      <c r="M1611" s="14">
        <f>AND($I1611=MID(kododd,1,2),$J1611=MID(kododd,3,3))</f>
      </c>
    </row>
    <row r="1612">
      <c r="A1612" s="95">
        <v>38134</v>
      </c>
      <c r="B1612" s="93" t="s">
        <v>11554</v>
      </c>
      <c r="C1612" s="93" t="s">
        <v>1442</v>
      </c>
      <c r="D1612" s="95">
        <v>1619</v>
      </c>
      <c r="E1612" s="95">
        <v>1707</v>
      </c>
      <c r="F1612" s="95">
        <v>384461</v>
      </c>
      <c r="G1612" s="95">
        <v>250</v>
      </c>
      <c r="H1612" s="93" t="s">
        <v>8976</v>
      </c>
      <c r="I1612" s="93" t="s">
        <v>23890</v>
      </c>
      <c r="J1612" s="93" t="s">
        <v>20843</v>
      </c>
      <c r="K1612" s="93" t="s">
        <v>19862</v>
      </c>
      <c r="L1612" s="14">
        <f>AND(vyberHrace&lt;&gt;"",ISNUMBER(SEARCH(vyberHrace,$B1612)))</f>
      </c>
      <c r="M1612" s="14">
        <f>AND($I1612=MID(kododd,1,2),$J1612=MID(kododd,3,3))</f>
      </c>
    </row>
    <row r="1613">
      <c r="A1613" s="95">
        <v>43938</v>
      </c>
      <c r="B1613" s="93" t="s">
        <v>15104</v>
      </c>
      <c r="C1613" s="93" t="s">
        <v>1463</v>
      </c>
      <c r="G1613" s="95">
        <v>0</v>
      </c>
      <c r="H1613" s="93" t="s">
        <v>8976</v>
      </c>
      <c r="I1613" s="93" t="s">
        <v>23890</v>
      </c>
      <c r="J1613" s="93" t="s">
        <v>20897</v>
      </c>
      <c r="K1613" s="93" t="s">
        <v>9426</v>
      </c>
      <c r="L1613" s="14">
        <f>AND(vyberHrace&lt;&gt;"",ISNUMBER(SEARCH(vyberHrace,$B1613)))</f>
      </c>
      <c r="M1613" s="14">
        <f>AND($I1613=MID(kododd,1,2),$J1613=MID(kododd,3,3))</f>
      </c>
    </row>
    <row r="1614">
      <c r="A1614" s="95">
        <v>53235</v>
      </c>
      <c r="B1614" s="93" t="s">
        <v>17669</v>
      </c>
      <c r="C1614" s="93" t="s">
        <v>1420</v>
      </c>
      <c r="F1614" s="95">
        <v>23751630</v>
      </c>
      <c r="G1614" s="95">
        <v>250</v>
      </c>
      <c r="H1614" s="93" t="s">
        <v>8976</v>
      </c>
      <c r="I1614" s="93" t="s">
        <v>23890</v>
      </c>
      <c r="J1614" s="93" t="s">
        <v>20995</v>
      </c>
      <c r="K1614" s="93" t="s">
        <v>17824</v>
      </c>
      <c r="L1614" s="14">
        <f>AND(vyberHrace&lt;&gt;"",ISNUMBER(SEARCH(vyberHrace,$B1614)))</f>
      </c>
      <c r="M1614" s="14">
        <f>AND($I1614=MID(kododd,1,2),$J1614=MID(kododd,3,3))</f>
      </c>
    </row>
    <row r="1615">
      <c r="A1615" s="95">
        <v>35482</v>
      </c>
      <c r="B1615" s="93" t="s">
        <v>11471</v>
      </c>
      <c r="C1615" s="93" t="s">
        <v>1409</v>
      </c>
      <c r="D1615" s="95">
        <v>1100</v>
      </c>
      <c r="G1615" s="95">
        <v>0</v>
      </c>
      <c r="H1615" s="93" t="s">
        <v>8976</v>
      </c>
      <c r="I1615" s="93" t="s">
        <v>23890</v>
      </c>
      <c r="J1615" s="93" t="s">
        <v>20843</v>
      </c>
      <c r="K1615" s="93" t="s">
        <v>19862</v>
      </c>
      <c r="L1615" s="14">
        <f>AND(vyberHrace&lt;&gt;"",ISNUMBER(SEARCH(vyberHrace,$B1615)))</f>
      </c>
      <c r="M1615" s="14">
        <f>AND($I1615=MID(kododd,1,2),$J1615=MID(kododd,3,3))</f>
      </c>
    </row>
    <row r="1616">
      <c r="A1616" s="95">
        <v>58728</v>
      </c>
      <c r="B1616" s="93" t="s">
        <v>25209</v>
      </c>
      <c r="C1616" s="93" t="s">
        <v>1406</v>
      </c>
      <c r="G1616" s="95">
        <v>250</v>
      </c>
      <c r="H1616" s="93" t="s">
        <v>8976</v>
      </c>
      <c r="I1616" s="93" t="s">
        <v>23890</v>
      </c>
      <c r="J1616" s="93" t="s">
        <v>20931</v>
      </c>
      <c r="K1616" s="93" t="s">
        <v>19878</v>
      </c>
      <c r="L1616" s="14">
        <f>AND(vyberHrace&lt;&gt;"",ISNUMBER(SEARCH(vyberHrace,$B1616)))</f>
      </c>
      <c r="M1616" s="14">
        <f>AND($I1616=MID(kododd,1,2),$J1616=MID(kododd,3,3))</f>
      </c>
    </row>
    <row r="1617">
      <c r="A1617" s="95">
        <v>48228</v>
      </c>
      <c r="B1617" s="93" t="s">
        <v>16269</v>
      </c>
      <c r="C1617" s="93" t="s">
        <v>1402</v>
      </c>
      <c r="D1617" s="95">
        <v>1291</v>
      </c>
      <c r="E1617" s="95">
        <v>1504</v>
      </c>
      <c r="F1617" s="95">
        <v>13909428</v>
      </c>
      <c r="G1617" s="95">
        <v>0</v>
      </c>
      <c r="H1617" s="93" t="s">
        <v>8976</v>
      </c>
      <c r="I1617" s="93" t="s">
        <v>23890</v>
      </c>
      <c r="J1617" s="93" t="s">
        <v>20899</v>
      </c>
      <c r="K1617" s="93" t="s">
        <v>21373</v>
      </c>
      <c r="L1617" s="14">
        <f>AND(vyberHrace&lt;&gt;"",ISNUMBER(SEARCH(vyberHrace,$B1617)))</f>
      </c>
      <c r="M1617" s="14">
        <f>AND($I1617=MID(kododd,1,2),$J1617=MID(kododd,3,3))</f>
      </c>
    </row>
    <row r="1618">
      <c r="A1618" s="95">
        <v>57921</v>
      </c>
      <c r="B1618" s="93" t="s">
        <v>24463</v>
      </c>
      <c r="C1618" s="93" t="s">
        <v>1411</v>
      </c>
      <c r="G1618" s="95">
        <v>0</v>
      </c>
      <c r="H1618" s="93" t="s">
        <v>8976</v>
      </c>
      <c r="I1618" s="93" t="s">
        <v>23890</v>
      </c>
      <c r="J1618" s="93" t="s">
        <v>21009</v>
      </c>
      <c r="K1618" s="93" t="s">
        <v>15049</v>
      </c>
      <c r="L1618" s="14">
        <f>AND(vyberHrace&lt;&gt;"",ISNUMBER(SEARCH(vyberHrace,$B1618)))</f>
      </c>
      <c r="M1618" s="14">
        <f>AND($I1618=MID(kododd,1,2),$J1618=MID(kododd,3,3))</f>
      </c>
    </row>
    <row r="1619">
      <c r="A1619" s="95">
        <v>13448</v>
      </c>
      <c r="B1619" s="93" t="s">
        <v>11669</v>
      </c>
      <c r="C1619" s="93" t="s">
        <v>1405</v>
      </c>
      <c r="D1619" s="95">
        <v>1747</v>
      </c>
      <c r="E1619" s="95">
        <v>1846</v>
      </c>
      <c r="F1619" s="95">
        <v>23725672</v>
      </c>
      <c r="G1619" s="95">
        <v>250</v>
      </c>
      <c r="H1619" s="93" t="s">
        <v>8976</v>
      </c>
      <c r="I1619" s="93" t="s">
        <v>23890</v>
      </c>
      <c r="J1619" s="93" t="s">
        <v>20881</v>
      </c>
      <c r="K1619" s="93" t="s">
        <v>26140</v>
      </c>
      <c r="L1619" s="14">
        <f>AND(vyberHrace&lt;&gt;"",ISNUMBER(SEARCH(vyberHrace,$B1619)))</f>
      </c>
      <c r="M1619" s="14">
        <f>AND($I1619=MID(kododd,1,2),$J1619=MID(kododd,3,3))</f>
      </c>
    </row>
    <row r="1620">
      <c r="A1620" s="95">
        <v>4223</v>
      </c>
      <c r="B1620" s="93" t="s">
        <v>19755</v>
      </c>
      <c r="C1620" s="93" t="s">
        <v>1425</v>
      </c>
      <c r="D1620" s="95">
        <v>1610</v>
      </c>
      <c r="F1620" s="95">
        <v>23707917</v>
      </c>
      <c r="G1620" s="95">
        <v>250</v>
      </c>
      <c r="H1620" s="93" t="s">
        <v>8976</v>
      </c>
      <c r="I1620" s="93" t="s">
        <v>23890</v>
      </c>
      <c r="J1620" s="93" t="s">
        <v>20973</v>
      </c>
      <c r="K1620" s="93" t="s">
        <v>12775</v>
      </c>
      <c r="L1620" s="14">
        <f>AND(vyberHrace&lt;&gt;"",ISNUMBER(SEARCH(vyberHrace,$B1620)))</f>
      </c>
      <c r="M1620" s="14">
        <f>AND($I1620=MID(kododd,1,2),$J1620=MID(kododd,3,3))</f>
      </c>
    </row>
    <row r="1621">
      <c r="A1621" s="95">
        <v>45329</v>
      </c>
      <c r="B1621" s="93" t="s">
        <v>10627</v>
      </c>
      <c r="C1621" s="93" t="s">
        <v>1402</v>
      </c>
      <c r="D1621" s="95">
        <v>1335</v>
      </c>
      <c r="E1621" s="95">
        <v>1647</v>
      </c>
      <c r="F1621" s="95">
        <v>23707267</v>
      </c>
      <c r="G1621" s="95">
        <v>0</v>
      </c>
      <c r="H1621" s="93" t="s">
        <v>8976</v>
      </c>
      <c r="I1621" s="93" t="s">
        <v>23890</v>
      </c>
      <c r="J1621" s="93" t="s">
        <v>20932</v>
      </c>
      <c r="K1621" s="93" t="s">
        <v>9421</v>
      </c>
      <c r="L1621" s="14">
        <f>AND(vyberHrace&lt;&gt;"",ISNUMBER(SEARCH(vyberHrace,$B1621)))</f>
      </c>
      <c r="M1621" s="14">
        <f>AND($I1621=MID(kododd,1,2),$J1621=MID(kododd,3,3))</f>
      </c>
    </row>
    <row r="1622">
      <c r="A1622" s="95">
        <v>49405</v>
      </c>
      <c r="B1622" s="93" t="s">
        <v>20260</v>
      </c>
      <c r="C1622" s="93" t="s">
        <v>1406</v>
      </c>
      <c r="G1622" s="95">
        <v>0</v>
      </c>
      <c r="H1622" s="93" t="s">
        <v>8976</v>
      </c>
      <c r="I1622" s="93" t="s">
        <v>23890</v>
      </c>
      <c r="J1622" s="93" t="s">
        <v>20932</v>
      </c>
      <c r="K1622" s="93" t="s">
        <v>9421</v>
      </c>
      <c r="L1622" s="14">
        <f>AND(vyberHrace&lt;&gt;"",ISNUMBER(SEARCH(vyberHrace,$B1622)))</f>
      </c>
      <c r="M1622" s="14">
        <f>AND($I1622=MID(kododd,1,2),$J1622=MID(kododd,3,3))</f>
      </c>
    </row>
    <row r="1623">
      <c r="A1623" s="95">
        <v>63204</v>
      </c>
      <c r="B1623" s="93" t="s">
        <v>28666</v>
      </c>
      <c r="C1623" s="93" t="s">
        <v>1488</v>
      </c>
      <c r="G1623" s="95">
        <v>250</v>
      </c>
      <c r="H1623" s="93" t="s">
        <v>8976</v>
      </c>
      <c r="I1623" s="93" t="s">
        <v>23890</v>
      </c>
      <c r="J1623" s="93" t="s">
        <v>20936</v>
      </c>
      <c r="K1623" s="93" t="s">
        <v>10625</v>
      </c>
      <c r="L1623" s="14">
        <f>AND(vyberHrace&lt;&gt;"",ISNUMBER(SEARCH(vyberHrace,$B1623)))</f>
      </c>
      <c r="M1623" s="14">
        <f>AND($I1623=MID(kododd,1,2),$J1623=MID(kododd,3,3))</f>
      </c>
    </row>
    <row r="1624">
      <c r="A1624" s="95">
        <v>48305</v>
      </c>
      <c r="B1624" s="93" t="s">
        <v>16273</v>
      </c>
      <c r="C1624" s="93" t="s">
        <v>1406</v>
      </c>
      <c r="D1624" s="95">
        <v>1073</v>
      </c>
      <c r="F1624" s="95">
        <v>23746068</v>
      </c>
      <c r="G1624" s="95">
        <v>250</v>
      </c>
      <c r="H1624" s="93" t="s">
        <v>8976</v>
      </c>
      <c r="I1624" s="93" t="s">
        <v>23890</v>
      </c>
      <c r="J1624" s="93" t="s">
        <v>20870</v>
      </c>
      <c r="K1624" s="93" t="s">
        <v>19858</v>
      </c>
      <c r="L1624" s="14">
        <f>AND(vyberHrace&lt;&gt;"",ISNUMBER(SEARCH(vyberHrace,$B1624)))</f>
      </c>
      <c r="M1624" s="14">
        <f>AND($I1624=MID(kododd,1,2),$J1624=MID(kododd,3,3))</f>
      </c>
    </row>
    <row r="1625">
      <c r="A1625" s="95">
        <v>60111</v>
      </c>
      <c r="B1625" s="93" t="s">
        <v>26583</v>
      </c>
      <c r="C1625" s="93" t="s">
        <v>1457</v>
      </c>
      <c r="G1625" s="95">
        <v>0</v>
      </c>
      <c r="H1625" s="93" t="s">
        <v>8976</v>
      </c>
      <c r="I1625" s="93" t="s">
        <v>23890</v>
      </c>
      <c r="J1625" s="93" t="s">
        <v>20886</v>
      </c>
      <c r="K1625" s="93" t="s">
        <v>25293</v>
      </c>
      <c r="L1625" s="14">
        <f>AND(vyberHrace&lt;&gt;"",ISNUMBER(SEARCH(vyberHrace,$B1625)))</f>
      </c>
      <c r="M1625" s="14">
        <f>AND($I1625=MID(kododd,1,2),$J1625=MID(kododd,3,3))</f>
      </c>
    </row>
    <row r="1626">
      <c r="A1626" s="95">
        <v>61676</v>
      </c>
      <c r="B1626" s="93" t="s">
        <v>27835</v>
      </c>
      <c r="C1626" s="93" t="s">
        <v>1411</v>
      </c>
      <c r="F1626" s="95">
        <v>23791616</v>
      </c>
      <c r="G1626" s="95">
        <v>250</v>
      </c>
      <c r="H1626" s="93" t="s">
        <v>8976</v>
      </c>
      <c r="I1626" s="93" t="s">
        <v>23890</v>
      </c>
      <c r="J1626" s="93" t="s">
        <v>26214</v>
      </c>
      <c r="K1626" s="93" t="s">
        <v>26215</v>
      </c>
      <c r="L1626" s="14">
        <f>AND(vyberHrace&lt;&gt;"",ISNUMBER(SEARCH(vyberHrace,$B1626)))</f>
      </c>
      <c r="M1626" s="14">
        <f>AND($I1626=MID(kododd,1,2),$J1626=MID(kododd,3,3))</f>
      </c>
    </row>
    <row r="1627">
      <c r="A1627" s="95">
        <v>62153</v>
      </c>
      <c r="B1627" s="93" t="s">
        <v>27835</v>
      </c>
      <c r="C1627" s="93" t="s">
        <v>1407</v>
      </c>
      <c r="F1627" s="95">
        <v>571004211</v>
      </c>
      <c r="G1627" s="95">
        <v>250</v>
      </c>
      <c r="H1627" s="93" t="s">
        <v>8976</v>
      </c>
      <c r="I1627" s="93" t="s">
        <v>23890</v>
      </c>
      <c r="J1627" s="93" t="s">
        <v>26214</v>
      </c>
      <c r="K1627" s="93" t="s">
        <v>26215</v>
      </c>
      <c r="L1627" s="14">
        <f>AND(vyberHrace&lt;&gt;"",ISNUMBER(SEARCH(vyberHrace,$B1627)))</f>
      </c>
      <c r="M1627" s="14">
        <f>AND($I1627=MID(kododd,1,2),$J1627=MID(kododd,3,3))</f>
      </c>
    </row>
    <row r="1628">
      <c r="A1628" s="95">
        <v>55516</v>
      </c>
      <c r="B1628" s="93" t="s">
        <v>21416</v>
      </c>
      <c r="C1628" s="93" t="s">
        <v>1420</v>
      </c>
      <c r="G1628" s="95">
        <v>0</v>
      </c>
      <c r="H1628" s="93" t="s">
        <v>8976</v>
      </c>
      <c r="I1628" s="93" t="s">
        <v>23890</v>
      </c>
      <c r="J1628" s="93" t="s">
        <v>20897</v>
      </c>
      <c r="K1628" s="93" t="s">
        <v>9426</v>
      </c>
      <c r="L1628" s="14">
        <f>AND(vyberHrace&lt;&gt;"",ISNUMBER(SEARCH(vyberHrace,$B1628)))</f>
      </c>
      <c r="M1628" s="14">
        <f>AND($I1628=MID(kododd,1,2),$J1628=MID(kododd,3,3))</f>
      </c>
    </row>
    <row r="1629">
      <c r="A1629" s="95">
        <v>55517</v>
      </c>
      <c r="B1629" s="93" t="s">
        <v>21417</v>
      </c>
      <c r="C1629" s="93" t="s">
        <v>1420</v>
      </c>
      <c r="G1629" s="95">
        <v>0</v>
      </c>
      <c r="H1629" s="93" t="s">
        <v>8976</v>
      </c>
      <c r="I1629" s="93" t="s">
        <v>23890</v>
      </c>
      <c r="J1629" s="93" t="s">
        <v>20897</v>
      </c>
      <c r="K1629" s="93" t="s">
        <v>9426</v>
      </c>
      <c r="L1629" s="14">
        <f>AND(vyberHrace&lt;&gt;"",ISNUMBER(SEARCH(vyberHrace,$B1629)))</f>
      </c>
      <c r="M1629" s="14">
        <f>AND($I1629=MID(kododd,1,2),$J1629=MID(kododd,3,3))</f>
      </c>
    </row>
    <row r="1630">
      <c r="A1630" s="95">
        <v>62013</v>
      </c>
      <c r="B1630" s="93" t="s">
        <v>28217</v>
      </c>
      <c r="C1630" s="93" t="s">
        <v>1414</v>
      </c>
      <c r="G1630" s="95">
        <v>0</v>
      </c>
      <c r="H1630" s="93" t="s">
        <v>8976</v>
      </c>
      <c r="I1630" s="93" t="s">
        <v>23890</v>
      </c>
      <c r="J1630" s="93" t="s">
        <v>20858</v>
      </c>
      <c r="K1630" s="93" t="s">
        <v>20407</v>
      </c>
      <c r="L1630" s="14">
        <f>AND(vyberHrace&lt;&gt;"",ISNUMBER(SEARCH(vyberHrace,$B1630)))</f>
      </c>
      <c r="M1630" s="14">
        <f>AND($I1630=MID(kododd,1,2),$J1630=MID(kododd,3,3))</f>
      </c>
    </row>
    <row r="1631">
      <c r="A1631" s="95">
        <v>48552</v>
      </c>
      <c r="B1631" s="93" t="s">
        <v>16404</v>
      </c>
      <c r="C1631" s="93" t="s">
        <v>3255</v>
      </c>
      <c r="G1631" s="95">
        <v>0</v>
      </c>
      <c r="H1631" s="93" t="s">
        <v>8976</v>
      </c>
      <c r="I1631" s="93" t="s">
        <v>23890</v>
      </c>
      <c r="J1631" s="93" t="s">
        <v>20843</v>
      </c>
      <c r="K1631" s="93" t="s">
        <v>19862</v>
      </c>
      <c r="L1631" s="14">
        <f>AND(vyberHrace&lt;&gt;"",ISNUMBER(SEARCH(vyberHrace,$B1631)))</f>
      </c>
      <c r="M1631" s="14">
        <f>AND($I1631=MID(kododd,1,2),$J1631=MID(kododd,3,3))</f>
      </c>
    </row>
    <row r="1632">
      <c r="A1632" s="95">
        <v>46291</v>
      </c>
      <c r="B1632" s="93" t="s">
        <v>18601</v>
      </c>
      <c r="C1632" s="93" t="s">
        <v>1406</v>
      </c>
      <c r="D1632" s="95">
        <v>1482</v>
      </c>
      <c r="E1632" s="95">
        <v>1654</v>
      </c>
      <c r="F1632" s="95">
        <v>23716754</v>
      </c>
      <c r="G1632" s="95">
        <v>0</v>
      </c>
      <c r="H1632" s="93" t="s">
        <v>8976</v>
      </c>
      <c r="I1632" s="93" t="s">
        <v>23890</v>
      </c>
      <c r="J1632" s="93" t="s">
        <v>20843</v>
      </c>
      <c r="K1632" s="93" t="s">
        <v>19862</v>
      </c>
      <c r="L1632" s="14">
        <f>AND(vyberHrace&lt;&gt;"",ISNUMBER(SEARCH(vyberHrace,$B1632)))</f>
      </c>
      <c r="M1632" s="14">
        <f>AND($I1632=MID(kododd,1,2),$J1632=MID(kododd,3,3))</f>
      </c>
    </row>
    <row r="1633">
      <c r="A1633" s="95">
        <v>55611</v>
      </c>
      <c r="B1633" s="93" t="s">
        <v>21561</v>
      </c>
      <c r="C1633" s="93" t="s">
        <v>1411</v>
      </c>
      <c r="D1633" s="95">
        <v>1855</v>
      </c>
      <c r="E1633" s="95">
        <v>1819</v>
      </c>
      <c r="F1633" s="95">
        <v>23763400</v>
      </c>
      <c r="G1633" s="95">
        <v>250</v>
      </c>
      <c r="H1633" s="93" t="s">
        <v>8976</v>
      </c>
      <c r="I1633" s="93" t="s">
        <v>23890</v>
      </c>
      <c r="J1633" s="93" t="s">
        <v>20899</v>
      </c>
      <c r="K1633" s="93" t="s">
        <v>21373</v>
      </c>
      <c r="L1633" s="14">
        <f>AND(vyberHrace&lt;&gt;"",ISNUMBER(SEARCH(vyberHrace,$B1633)))</f>
      </c>
      <c r="M1633" s="14">
        <f>AND($I1633=MID(kododd,1,2),$J1633=MID(kododd,3,3))</f>
      </c>
    </row>
    <row r="1634">
      <c r="A1634" s="95">
        <v>56879</v>
      </c>
      <c r="B1634" s="93" t="s">
        <v>21398</v>
      </c>
      <c r="C1634" s="93" t="s">
        <v>1422</v>
      </c>
      <c r="F1634" s="95">
        <v>23783346</v>
      </c>
      <c r="G1634" s="95">
        <v>0</v>
      </c>
      <c r="H1634" s="93" t="s">
        <v>8976</v>
      </c>
      <c r="I1634" s="93" t="s">
        <v>23890</v>
      </c>
      <c r="J1634" s="93" t="s">
        <v>20843</v>
      </c>
      <c r="K1634" s="93" t="s">
        <v>19862</v>
      </c>
      <c r="L1634" s="14">
        <f>AND(vyberHrace&lt;&gt;"",ISNUMBER(SEARCH(vyberHrace,$B1634)))</f>
      </c>
      <c r="M1634" s="14">
        <f>AND($I1634=MID(kododd,1,2),$J1634=MID(kododd,3,3))</f>
      </c>
    </row>
    <row r="1635">
      <c r="A1635" s="95">
        <v>59595</v>
      </c>
      <c r="B1635" s="93" t="s">
        <v>25987</v>
      </c>
      <c r="C1635" s="93" t="s">
        <v>1486</v>
      </c>
      <c r="D1635" s="95">
        <v>1026</v>
      </c>
      <c r="F1635" s="95">
        <v>23779837</v>
      </c>
      <c r="G1635" s="95">
        <v>250</v>
      </c>
      <c r="H1635" s="93" t="s">
        <v>8976</v>
      </c>
      <c r="I1635" s="93" t="s">
        <v>23890</v>
      </c>
      <c r="J1635" s="93" t="s">
        <v>20858</v>
      </c>
      <c r="K1635" s="93" t="s">
        <v>20407</v>
      </c>
      <c r="L1635" s="14">
        <f>AND(vyberHrace&lt;&gt;"",ISNUMBER(SEARCH(vyberHrace,$B1635)))</f>
      </c>
      <c r="M1635" s="14">
        <f>AND($I1635=MID(kododd,1,2),$J1635=MID(kododd,3,3))</f>
      </c>
    </row>
    <row r="1636">
      <c r="A1636" s="95">
        <v>60048</v>
      </c>
      <c r="B1636" s="93" t="s">
        <v>26525</v>
      </c>
      <c r="C1636" s="93" t="s">
        <v>1488</v>
      </c>
      <c r="F1636" s="95">
        <v>571000070</v>
      </c>
      <c r="G1636" s="95">
        <v>250</v>
      </c>
      <c r="H1636" s="93" t="s">
        <v>8976</v>
      </c>
      <c r="I1636" s="93" t="s">
        <v>23890</v>
      </c>
      <c r="J1636" s="93" t="s">
        <v>20858</v>
      </c>
      <c r="K1636" s="93" t="s">
        <v>20407</v>
      </c>
      <c r="L1636" s="14">
        <f>AND(vyberHrace&lt;&gt;"",ISNUMBER(SEARCH(vyberHrace,$B1636)))</f>
      </c>
      <c r="M1636" s="14">
        <f>AND($I1636=MID(kododd,1,2),$J1636=MID(kododd,3,3))</f>
      </c>
    </row>
    <row r="1637">
      <c r="A1637" s="95">
        <v>61289</v>
      </c>
      <c r="B1637" s="93" t="s">
        <v>27496</v>
      </c>
      <c r="C1637" s="93" t="s">
        <v>1424</v>
      </c>
      <c r="F1637" s="95">
        <v>571000089</v>
      </c>
      <c r="G1637" s="95">
        <v>250</v>
      </c>
      <c r="H1637" s="93" t="s">
        <v>8976</v>
      </c>
      <c r="I1637" s="93" t="s">
        <v>23890</v>
      </c>
      <c r="J1637" s="93" t="s">
        <v>20858</v>
      </c>
      <c r="K1637" s="93" t="s">
        <v>20407</v>
      </c>
      <c r="L1637" s="14">
        <f>AND(vyberHrace&lt;&gt;"",ISNUMBER(SEARCH(vyberHrace,$B1637)))</f>
      </c>
      <c r="M1637" s="14">
        <f>AND($I1637=MID(kododd,1,2),$J1637=MID(kododd,3,3))</f>
      </c>
    </row>
    <row r="1638">
      <c r="A1638" s="95">
        <v>46652</v>
      </c>
      <c r="B1638" s="93" t="s">
        <v>18633</v>
      </c>
      <c r="C1638" s="93" t="s">
        <v>1430</v>
      </c>
      <c r="D1638" s="95">
        <v>1592</v>
      </c>
      <c r="G1638" s="95">
        <v>250</v>
      </c>
      <c r="H1638" s="93" t="s">
        <v>8976</v>
      </c>
      <c r="I1638" s="93" t="s">
        <v>23890</v>
      </c>
      <c r="J1638" s="93" t="s">
        <v>20957</v>
      </c>
      <c r="K1638" s="93" t="s">
        <v>13992</v>
      </c>
      <c r="L1638" s="14">
        <f>AND(vyberHrace&lt;&gt;"",ISNUMBER(SEARCH(vyberHrace,$B1638)))</f>
      </c>
      <c r="M1638" s="14">
        <f>AND($I1638=MID(kododd,1,2),$J1638=MID(kododd,3,3))</f>
      </c>
    </row>
    <row r="1639">
      <c r="A1639" s="95">
        <v>11406</v>
      </c>
      <c r="B1639" s="93" t="s">
        <v>11822</v>
      </c>
      <c r="C1639" s="93" t="s">
        <v>1435</v>
      </c>
      <c r="D1639" s="95">
        <v>1264</v>
      </c>
      <c r="G1639" s="95">
        <v>0</v>
      </c>
      <c r="H1639" s="93" t="s">
        <v>8976</v>
      </c>
      <c r="I1639" s="93" t="s">
        <v>23890</v>
      </c>
      <c r="J1639" s="93" t="s">
        <v>20934</v>
      </c>
      <c r="K1639" s="93" t="s">
        <v>21356</v>
      </c>
      <c r="L1639" s="14">
        <f>AND(vyberHrace&lt;&gt;"",ISNUMBER(SEARCH(vyberHrace,$B1639)))</f>
      </c>
      <c r="M1639" s="14">
        <f>AND($I1639=MID(kododd,1,2),$J1639=MID(kododd,3,3))</f>
      </c>
    </row>
    <row r="1640">
      <c r="A1640" s="95">
        <v>35332</v>
      </c>
      <c r="B1640" s="93" t="s">
        <v>11467</v>
      </c>
      <c r="C1640" s="93" t="s">
        <v>1476</v>
      </c>
      <c r="D1640" s="95">
        <v>1323</v>
      </c>
      <c r="G1640" s="95">
        <v>0</v>
      </c>
      <c r="H1640" s="93" t="s">
        <v>8976</v>
      </c>
      <c r="I1640" s="93" t="s">
        <v>23890</v>
      </c>
      <c r="J1640" s="93" t="s">
        <v>20931</v>
      </c>
      <c r="K1640" s="93" t="s">
        <v>19878</v>
      </c>
      <c r="L1640" s="14">
        <f>AND(vyberHrace&lt;&gt;"",ISNUMBER(SEARCH(vyberHrace,$B1640)))</f>
      </c>
      <c r="M1640" s="14">
        <f>AND($I1640=MID(kododd,1,2),$J1640=MID(kododd,3,3))</f>
      </c>
    </row>
    <row r="1641">
      <c r="A1641" s="95">
        <v>52479</v>
      </c>
      <c r="B1641" s="93" t="s">
        <v>3552</v>
      </c>
      <c r="C1641" s="93" t="s">
        <v>1422</v>
      </c>
      <c r="G1641" s="95">
        <v>0</v>
      </c>
      <c r="H1641" s="93" t="s">
        <v>8976</v>
      </c>
      <c r="I1641" s="93" t="s">
        <v>23890</v>
      </c>
      <c r="J1641" s="93" t="s">
        <v>20843</v>
      </c>
      <c r="K1641" s="93" t="s">
        <v>19862</v>
      </c>
      <c r="L1641" s="14">
        <f>AND(vyberHrace&lt;&gt;"",ISNUMBER(SEARCH(vyberHrace,$B1641)))</f>
      </c>
      <c r="M1641" s="14">
        <f>AND($I1641=MID(kododd,1,2),$J1641=MID(kododd,3,3))</f>
      </c>
    </row>
    <row r="1642">
      <c r="A1642" s="95">
        <v>5183</v>
      </c>
      <c r="B1642" s="93" t="s">
        <v>10431</v>
      </c>
      <c r="C1642" s="93" t="s">
        <v>1407</v>
      </c>
      <c r="D1642" s="95">
        <v>2027</v>
      </c>
      <c r="E1642" s="95">
        <v>2036</v>
      </c>
      <c r="F1642" s="95">
        <v>314790</v>
      </c>
      <c r="G1642" s="95">
        <v>250</v>
      </c>
      <c r="H1642" s="93" t="s">
        <v>8976</v>
      </c>
      <c r="I1642" s="93" t="s">
        <v>23890</v>
      </c>
      <c r="J1642" s="93" t="s">
        <v>20843</v>
      </c>
      <c r="K1642" s="93" t="s">
        <v>19862</v>
      </c>
      <c r="L1642" s="14">
        <f>AND(vyberHrace&lt;&gt;"",ISNUMBER(SEARCH(vyberHrace,$B1642)))</f>
      </c>
      <c r="M1642" s="14">
        <f>AND($I1642=MID(kododd,1,2),$J1642=MID(kododd,3,3))</f>
      </c>
    </row>
    <row r="1643">
      <c r="A1643" s="95">
        <v>42200</v>
      </c>
      <c r="B1643" s="93" t="s">
        <v>11496</v>
      </c>
      <c r="C1643" s="93" t="s">
        <v>1418</v>
      </c>
      <c r="D1643" s="95">
        <v>1459</v>
      </c>
      <c r="G1643" s="95">
        <v>250</v>
      </c>
      <c r="H1643" s="93" t="s">
        <v>8976</v>
      </c>
      <c r="I1643" s="93" t="s">
        <v>23890</v>
      </c>
      <c r="J1643" s="93" t="s">
        <v>20893</v>
      </c>
      <c r="K1643" s="93" t="s">
        <v>11825</v>
      </c>
      <c r="L1643" s="14">
        <f>AND(vyberHrace&lt;&gt;"",ISNUMBER(SEARCH(vyberHrace,$B1643)))</f>
      </c>
      <c r="M1643" s="14">
        <f>AND($I1643=MID(kododd,1,2),$J1643=MID(kododd,3,3))</f>
      </c>
    </row>
    <row r="1644">
      <c r="A1644" s="95">
        <v>55402</v>
      </c>
      <c r="B1644" s="93" t="s">
        <v>21562</v>
      </c>
      <c r="C1644" s="93" t="s">
        <v>1422</v>
      </c>
      <c r="D1644" s="95">
        <v>2087</v>
      </c>
      <c r="E1644" s="95">
        <v>2140</v>
      </c>
      <c r="F1644" s="95">
        <v>34147489</v>
      </c>
      <c r="G1644" s="95">
        <v>250</v>
      </c>
      <c r="H1644" s="93" t="s">
        <v>8976</v>
      </c>
      <c r="I1644" s="93" t="s">
        <v>23890</v>
      </c>
      <c r="J1644" s="93" t="s">
        <v>20899</v>
      </c>
      <c r="K1644" s="93" t="s">
        <v>21373</v>
      </c>
      <c r="L1644" s="14">
        <f>AND(vyberHrace&lt;&gt;"",ISNUMBER(SEARCH(vyberHrace,$B1644)))</f>
      </c>
      <c r="M1644" s="14">
        <f>AND($I1644=MID(kododd,1,2),$J1644=MID(kododd,3,3))</f>
      </c>
    </row>
    <row r="1645">
      <c r="A1645" s="95">
        <v>40719</v>
      </c>
      <c r="B1645" s="93" t="s">
        <v>11778</v>
      </c>
      <c r="C1645" s="93" t="s">
        <v>1469</v>
      </c>
      <c r="D1645" s="95">
        <v>1749</v>
      </c>
      <c r="E1645" s="95">
        <v>1863</v>
      </c>
      <c r="F1645" s="95">
        <v>380784</v>
      </c>
      <c r="G1645" s="95">
        <v>250</v>
      </c>
      <c r="H1645" s="93" t="s">
        <v>8976</v>
      </c>
      <c r="I1645" s="93" t="s">
        <v>23890</v>
      </c>
      <c r="J1645" s="93" t="s">
        <v>21007</v>
      </c>
      <c r="K1645" s="93" t="s">
        <v>23945</v>
      </c>
      <c r="L1645" s="14">
        <f>AND(vyberHrace&lt;&gt;"",ISNUMBER(SEARCH(vyberHrace,$B1645)))</f>
      </c>
      <c r="M1645" s="14">
        <f>AND($I1645=MID(kododd,1,2),$J1645=MID(kododd,3,3))</f>
      </c>
    </row>
    <row r="1646">
      <c r="A1646" s="95">
        <v>55425</v>
      </c>
      <c r="B1646" s="93" t="s">
        <v>21582</v>
      </c>
      <c r="C1646" s="93" t="s">
        <v>1410</v>
      </c>
      <c r="D1646" s="95">
        <v>1233</v>
      </c>
      <c r="E1646" s="95">
        <v>1576</v>
      </c>
      <c r="F1646" s="95">
        <v>23759976</v>
      </c>
      <c r="G1646" s="95">
        <v>0</v>
      </c>
      <c r="H1646" s="93" t="s">
        <v>8976</v>
      </c>
      <c r="I1646" s="93" t="s">
        <v>23890</v>
      </c>
      <c r="J1646" s="93" t="s">
        <v>20973</v>
      </c>
      <c r="K1646" s="93" t="s">
        <v>12775</v>
      </c>
      <c r="L1646" s="14">
        <f>AND(vyberHrace&lt;&gt;"",ISNUMBER(SEARCH(vyberHrace,$B1646)))</f>
      </c>
      <c r="M1646" s="14">
        <f>AND($I1646=MID(kododd,1,2),$J1646=MID(kododd,3,3))</f>
      </c>
    </row>
    <row r="1647">
      <c r="A1647" s="95">
        <v>57302</v>
      </c>
      <c r="B1647" s="93" t="s">
        <v>21531</v>
      </c>
      <c r="C1647" s="93" t="s">
        <v>1411</v>
      </c>
      <c r="D1647" s="95">
        <v>1031</v>
      </c>
      <c r="F1647" s="95">
        <v>23778946</v>
      </c>
      <c r="G1647" s="95">
        <v>250</v>
      </c>
      <c r="H1647" s="93" t="s">
        <v>8976</v>
      </c>
      <c r="I1647" s="93" t="s">
        <v>23890</v>
      </c>
      <c r="J1647" s="93" t="s">
        <v>20932</v>
      </c>
      <c r="K1647" s="93" t="s">
        <v>9421</v>
      </c>
      <c r="L1647" s="14">
        <f>AND(vyberHrace&lt;&gt;"",ISNUMBER(SEARCH(vyberHrace,$B1647)))</f>
      </c>
      <c r="M1647" s="14">
        <f>AND($I1647=MID(kododd,1,2),$J1647=MID(kododd,3,3))</f>
      </c>
    </row>
    <row r="1648">
      <c r="A1648" s="95">
        <v>61853</v>
      </c>
      <c r="B1648" s="93" t="s">
        <v>27994</v>
      </c>
      <c r="C1648" s="93" t="s">
        <v>1411</v>
      </c>
      <c r="D1648" s="95">
        <v>1020</v>
      </c>
      <c r="F1648" s="95">
        <v>23791624</v>
      </c>
      <c r="G1648" s="95">
        <v>250</v>
      </c>
      <c r="H1648" s="93" t="s">
        <v>8976</v>
      </c>
      <c r="I1648" s="93" t="s">
        <v>23890</v>
      </c>
      <c r="J1648" s="93" t="s">
        <v>21009</v>
      </c>
      <c r="K1648" s="93" t="s">
        <v>15049</v>
      </c>
      <c r="L1648" s="14">
        <f>AND(vyberHrace&lt;&gt;"",ISNUMBER(SEARCH(vyberHrace,$B1648)))</f>
      </c>
      <c r="M1648" s="14">
        <f>AND($I1648=MID(kododd,1,2),$J1648=MID(kododd,3,3))</f>
      </c>
    </row>
    <row r="1649">
      <c r="A1649" s="95">
        <v>45183</v>
      </c>
      <c r="B1649" s="93" t="s">
        <v>10473</v>
      </c>
      <c r="C1649" s="93" t="s">
        <v>1426</v>
      </c>
      <c r="G1649" s="95">
        <v>0</v>
      </c>
      <c r="H1649" s="93" t="s">
        <v>8976</v>
      </c>
      <c r="I1649" s="93" t="s">
        <v>23890</v>
      </c>
      <c r="J1649" s="93" t="s">
        <v>20973</v>
      </c>
      <c r="K1649" s="93" t="s">
        <v>12775</v>
      </c>
      <c r="L1649" s="14">
        <f>AND(vyberHrace&lt;&gt;"",ISNUMBER(SEARCH(vyberHrace,$B1649)))</f>
      </c>
      <c r="M1649" s="14">
        <f>AND($I1649=MID(kododd,1,2),$J1649=MID(kododd,3,3))</f>
      </c>
    </row>
    <row r="1650">
      <c r="A1650" s="95">
        <v>57741</v>
      </c>
      <c r="B1650" s="93" t="s">
        <v>24301</v>
      </c>
      <c r="C1650" s="93" t="s">
        <v>1475</v>
      </c>
      <c r="D1650" s="95">
        <v>1524</v>
      </c>
      <c r="F1650" s="95">
        <v>23775483</v>
      </c>
      <c r="G1650" s="95">
        <v>250</v>
      </c>
      <c r="H1650" s="93" t="s">
        <v>8976</v>
      </c>
      <c r="I1650" s="93" t="s">
        <v>23890</v>
      </c>
      <c r="J1650" s="93" t="s">
        <v>20927</v>
      </c>
      <c r="K1650" s="93" t="s">
        <v>1493</v>
      </c>
      <c r="L1650" s="14">
        <f>AND(vyberHrace&lt;&gt;"",ISNUMBER(SEARCH(vyberHrace,$B1650)))</f>
      </c>
      <c r="M1650" s="14">
        <f>AND($I1650=MID(kododd,1,2),$J1650=MID(kododd,3,3))</f>
      </c>
    </row>
    <row r="1651">
      <c r="A1651" s="95">
        <v>57841</v>
      </c>
      <c r="B1651" s="93" t="s">
        <v>24391</v>
      </c>
      <c r="C1651" s="93" t="s">
        <v>1444</v>
      </c>
      <c r="G1651" s="95">
        <v>250</v>
      </c>
      <c r="H1651" s="93" t="s">
        <v>8976</v>
      </c>
      <c r="I1651" s="93" t="s">
        <v>23890</v>
      </c>
      <c r="J1651" s="93" t="s">
        <v>20927</v>
      </c>
      <c r="K1651" s="93" t="s">
        <v>1493</v>
      </c>
      <c r="L1651" s="14">
        <f>AND(vyberHrace&lt;&gt;"",ISNUMBER(SEARCH(vyberHrace,$B1651)))</f>
      </c>
      <c r="M1651" s="14">
        <f>AND($I1651=MID(kododd,1,2),$J1651=MID(kododd,3,3))</f>
      </c>
    </row>
    <row r="1652">
      <c r="A1652" s="95">
        <v>53495</v>
      </c>
      <c r="B1652" s="93" t="s">
        <v>17676</v>
      </c>
      <c r="C1652" s="93" t="s">
        <v>1404</v>
      </c>
      <c r="D1652" s="95">
        <v>1140</v>
      </c>
      <c r="F1652" s="95">
        <v>23750723</v>
      </c>
      <c r="G1652" s="95">
        <v>250</v>
      </c>
      <c r="H1652" s="93" t="s">
        <v>8976</v>
      </c>
      <c r="I1652" s="93" t="s">
        <v>23890</v>
      </c>
      <c r="J1652" s="93" t="s">
        <v>20927</v>
      </c>
      <c r="K1652" s="93" t="s">
        <v>1493</v>
      </c>
      <c r="L1652" s="14">
        <f>AND(vyberHrace&lt;&gt;"",ISNUMBER(SEARCH(vyberHrace,$B1652)))</f>
      </c>
      <c r="M1652" s="14">
        <f>AND($I1652=MID(kododd,1,2),$J1652=MID(kododd,3,3))</f>
      </c>
    </row>
    <row r="1653">
      <c r="A1653" s="95">
        <v>55696</v>
      </c>
      <c r="B1653" s="93" t="s">
        <v>21467</v>
      </c>
      <c r="C1653" s="93" t="s">
        <v>1412</v>
      </c>
      <c r="G1653" s="95">
        <v>0</v>
      </c>
      <c r="H1653" s="93" t="s">
        <v>8976</v>
      </c>
      <c r="I1653" s="93" t="s">
        <v>23890</v>
      </c>
      <c r="J1653" s="93" t="s">
        <v>21009</v>
      </c>
      <c r="K1653" s="93" t="s">
        <v>15049</v>
      </c>
      <c r="L1653" s="14">
        <f>AND(vyberHrace&lt;&gt;"",ISNUMBER(SEARCH(vyberHrace,$B1653)))</f>
      </c>
      <c r="M1653" s="14">
        <f>AND($I1653=MID(kododd,1,2),$J1653=MID(kododd,3,3))</f>
      </c>
    </row>
    <row r="1654">
      <c r="A1654" s="95">
        <v>55697</v>
      </c>
      <c r="B1654" s="93" t="s">
        <v>21468</v>
      </c>
      <c r="C1654" s="93" t="s">
        <v>1424</v>
      </c>
      <c r="G1654" s="95">
        <v>0</v>
      </c>
      <c r="H1654" s="93" t="s">
        <v>8976</v>
      </c>
      <c r="I1654" s="93" t="s">
        <v>23890</v>
      </c>
      <c r="J1654" s="93" t="s">
        <v>21009</v>
      </c>
      <c r="K1654" s="93" t="s">
        <v>15049</v>
      </c>
      <c r="L1654" s="14">
        <f>AND(vyberHrace&lt;&gt;"",ISNUMBER(SEARCH(vyberHrace,$B1654)))</f>
      </c>
      <c r="M1654" s="14">
        <f>AND($I1654=MID(kododd,1,2),$J1654=MID(kododd,3,3))</f>
      </c>
    </row>
    <row r="1655">
      <c r="A1655" s="95">
        <v>61369</v>
      </c>
      <c r="B1655" s="93" t="s">
        <v>27565</v>
      </c>
      <c r="C1655" s="93" t="s">
        <v>1411</v>
      </c>
      <c r="D1655" s="95">
        <v>1053</v>
      </c>
      <c r="F1655" s="95">
        <v>23789042</v>
      </c>
      <c r="G1655" s="95">
        <v>250</v>
      </c>
      <c r="H1655" s="93" t="s">
        <v>8976</v>
      </c>
      <c r="I1655" s="93" t="s">
        <v>23890</v>
      </c>
      <c r="J1655" s="93" t="s">
        <v>20887</v>
      </c>
      <c r="K1655" s="93" t="s">
        <v>9423</v>
      </c>
      <c r="L1655" s="14">
        <f>AND(vyberHrace&lt;&gt;"",ISNUMBER(SEARCH(vyberHrace,$B1655)))</f>
      </c>
      <c r="M1655" s="14">
        <f>AND($I1655=MID(kododd,1,2),$J1655=MID(kododd,3,3))</f>
      </c>
    </row>
    <row r="1656">
      <c r="A1656" s="95">
        <v>59882</v>
      </c>
      <c r="B1656" s="93" t="s">
        <v>26378</v>
      </c>
      <c r="C1656" s="93" t="s">
        <v>1422</v>
      </c>
      <c r="D1656" s="95">
        <v>1013</v>
      </c>
      <c r="G1656" s="95">
        <v>250</v>
      </c>
      <c r="H1656" s="93" t="s">
        <v>8976</v>
      </c>
      <c r="I1656" s="93" t="s">
        <v>23890</v>
      </c>
      <c r="J1656" s="93" t="s">
        <v>20927</v>
      </c>
      <c r="K1656" s="93" t="s">
        <v>1493</v>
      </c>
      <c r="L1656" s="14">
        <f>AND(vyberHrace&lt;&gt;"",ISNUMBER(SEARCH(vyberHrace,$B1656)))</f>
      </c>
      <c r="M1656" s="14">
        <f>AND($I1656=MID(kododd,1,2),$J1656=MID(kododd,3,3))</f>
      </c>
    </row>
    <row r="1657">
      <c r="A1657" s="95">
        <v>46511</v>
      </c>
      <c r="B1657" s="93" t="s">
        <v>18614</v>
      </c>
      <c r="C1657" s="93" t="s">
        <v>1402</v>
      </c>
      <c r="D1657" s="95">
        <v>1074</v>
      </c>
      <c r="G1657" s="95">
        <v>0</v>
      </c>
      <c r="H1657" s="93" t="s">
        <v>8976</v>
      </c>
      <c r="I1657" s="93" t="s">
        <v>23890</v>
      </c>
      <c r="J1657" s="93" t="s">
        <v>20843</v>
      </c>
      <c r="K1657" s="93" t="s">
        <v>19862</v>
      </c>
      <c r="L1657" s="14">
        <f>AND(vyberHrace&lt;&gt;"",ISNUMBER(SEARCH(vyberHrace,$B1657)))</f>
      </c>
      <c r="M1657" s="14">
        <f>AND($I1657=MID(kododd,1,2),$J1657=MID(kododd,3,3))</f>
      </c>
    </row>
    <row r="1658">
      <c r="A1658" s="95">
        <v>36614</v>
      </c>
      <c r="B1658" s="93" t="s">
        <v>17769</v>
      </c>
      <c r="C1658" s="93" t="s">
        <v>1476</v>
      </c>
      <c r="D1658" s="95">
        <v>1399</v>
      </c>
      <c r="G1658" s="95">
        <v>0</v>
      </c>
      <c r="H1658" s="93" t="s">
        <v>8976</v>
      </c>
      <c r="I1658" s="93" t="s">
        <v>23890</v>
      </c>
      <c r="J1658" s="93" t="s">
        <v>20934</v>
      </c>
      <c r="K1658" s="93" t="s">
        <v>21356</v>
      </c>
      <c r="L1658" s="14">
        <f>AND(vyberHrace&lt;&gt;"",ISNUMBER(SEARCH(vyberHrace,$B1658)))</f>
      </c>
      <c r="M1658" s="14">
        <f>AND($I1658=MID(kododd,1,2),$J1658=MID(kododd,3,3))</f>
      </c>
    </row>
    <row r="1659">
      <c r="A1659" s="95">
        <v>53128</v>
      </c>
      <c r="B1659" s="93" t="s">
        <v>17678</v>
      </c>
      <c r="C1659" s="93" t="s">
        <v>1402</v>
      </c>
      <c r="D1659" s="95">
        <v>1278</v>
      </c>
      <c r="E1659" s="95">
        <v>1536</v>
      </c>
      <c r="F1659" s="95">
        <v>23732768</v>
      </c>
      <c r="G1659" s="95">
        <v>250</v>
      </c>
      <c r="H1659" s="93" t="s">
        <v>8976</v>
      </c>
      <c r="I1659" s="93" t="s">
        <v>23890</v>
      </c>
      <c r="J1659" s="93" t="s">
        <v>20843</v>
      </c>
      <c r="K1659" s="93" t="s">
        <v>19862</v>
      </c>
      <c r="L1659" s="14">
        <f>AND(vyberHrace&lt;&gt;"",ISNUMBER(SEARCH(vyberHrace,$B1659)))</f>
      </c>
      <c r="M1659" s="14">
        <f>AND($I1659=MID(kododd,1,2),$J1659=MID(kododd,3,3))</f>
      </c>
    </row>
    <row r="1660">
      <c r="A1660" s="95">
        <v>55310</v>
      </c>
      <c r="B1660" s="93" t="s">
        <v>2470</v>
      </c>
      <c r="C1660" s="93" t="s">
        <v>1416</v>
      </c>
      <c r="D1660" s="95">
        <v>1953</v>
      </c>
      <c r="E1660" s="95">
        <v>2012</v>
      </c>
      <c r="F1660" s="95">
        <v>34141359</v>
      </c>
      <c r="G1660" s="95">
        <v>250</v>
      </c>
      <c r="H1660" s="93" t="s">
        <v>8976</v>
      </c>
      <c r="I1660" s="93" t="s">
        <v>23890</v>
      </c>
      <c r="J1660" s="93" t="s">
        <v>20870</v>
      </c>
      <c r="K1660" s="93" t="s">
        <v>19858</v>
      </c>
      <c r="L1660" s="14">
        <f>AND(vyberHrace&lt;&gt;"",ISNUMBER(SEARCH(vyberHrace,$B1660)))</f>
      </c>
      <c r="M1660" s="14">
        <f>AND($I1660=MID(kododd,1,2),$J1660=MID(kododd,3,3))</f>
      </c>
    </row>
    <row r="1661">
      <c r="A1661" s="95">
        <v>61097</v>
      </c>
      <c r="B1661" s="93" t="s">
        <v>27375</v>
      </c>
      <c r="C1661" s="93" t="s">
        <v>1486</v>
      </c>
      <c r="F1661" s="95">
        <v>571000631</v>
      </c>
      <c r="G1661" s="95">
        <v>250</v>
      </c>
      <c r="H1661" s="93" t="s">
        <v>8976</v>
      </c>
      <c r="I1661" s="93" t="s">
        <v>23890</v>
      </c>
      <c r="J1661" s="93" t="s">
        <v>21011</v>
      </c>
      <c r="K1661" s="93" t="s">
        <v>1494</v>
      </c>
      <c r="L1661" s="14">
        <f>AND(vyberHrace&lt;&gt;"",ISNUMBER(SEARCH(vyberHrace,$B1661)))</f>
      </c>
      <c r="M1661" s="14">
        <f>AND($I1661=MID(kododd,1,2),$J1661=MID(kododd,3,3))</f>
      </c>
    </row>
    <row r="1662">
      <c r="A1662" s="95">
        <v>59559</v>
      </c>
      <c r="B1662" s="93" t="s">
        <v>25955</v>
      </c>
      <c r="C1662" s="93" t="s">
        <v>1420</v>
      </c>
      <c r="F1662" s="95">
        <v>23778954</v>
      </c>
      <c r="G1662" s="95">
        <v>250</v>
      </c>
      <c r="H1662" s="93" t="s">
        <v>8976</v>
      </c>
      <c r="I1662" s="93" t="s">
        <v>23890</v>
      </c>
      <c r="J1662" s="93" t="s">
        <v>20923</v>
      </c>
      <c r="K1662" s="93" t="s">
        <v>19860</v>
      </c>
      <c r="L1662" s="14">
        <f>AND(vyberHrace&lt;&gt;"",ISNUMBER(SEARCH(vyberHrace,$B1662)))</f>
      </c>
      <c r="M1662" s="14">
        <f>AND($I1662=MID(kododd,1,2),$J1662=MID(kododd,3,3))</f>
      </c>
    </row>
    <row r="1663">
      <c r="A1663" s="95">
        <v>60546</v>
      </c>
      <c r="B1663" s="93" t="s">
        <v>26973</v>
      </c>
      <c r="C1663" s="93" t="s">
        <v>1422</v>
      </c>
      <c r="D1663" s="95">
        <v>1272</v>
      </c>
      <c r="E1663" s="95">
        <v>1622</v>
      </c>
      <c r="F1663" s="95">
        <v>23787490</v>
      </c>
      <c r="G1663" s="95">
        <v>250</v>
      </c>
      <c r="H1663" s="93" t="s">
        <v>8976</v>
      </c>
      <c r="I1663" s="93" t="s">
        <v>23890</v>
      </c>
      <c r="J1663" s="93" t="s">
        <v>21009</v>
      </c>
      <c r="K1663" s="93" t="s">
        <v>15049</v>
      </c>
      <c r="L1663" s="14">
        <f>AND(vyberHrace&lt;&gt;"",ISNUMBER(SEARCH(vyberHrace,$B1663)))</f>
      </c>
      <c r="M1663" s="14">
        <f>AND($I1663=MID(kododd,1,2),$J1663=MID(kododd,3,3))</f>
      </c>
    </row>
    <row r="1664">
      <c r="A1664" s="95">
        <v>55644</v>
      </c>
      <c r="B1664" s="93" t="s">
        <v>21583</v>
      </c>
      <c r="C1664" s="93" t="s">
        <v>1444</v>
      </c>
      <c r="G1664" s="95">
        <v>0</v>
      </c>
      <c r="H1664" s="93" t="s">
        <v>8976</v>
      </c>
      <c r="I1664" s="93" t="s">
        <v>23890</v>
      </c>
      <c r="J1664" s="93" t="s">
        <v>20973</v>
      </c>
      <c r="K1664" s="93" t="s">
        <v>12775</v>
      </c>
      <c r="L1664" s="14">
        <f>AND(vyberHrace&lt;&gt;"",ISNUMBER(SEARCH(vyberHrace,$B1664)))</f>
      </c>
      <c r="M1664" s="14">
        <f>AND($I1664=MID(kododd,1,2),$J1664=MID(kododd,3,3))</f>
      </c>
    </row>
    <row r="1665">
      <c r="A1665" s="95">
        <v>1729</v>
      </c>
      <c r="B1665" s="93" t="s">
        <v>11558</v>
      </c>
      <c r="C1665" s="93" t="s">
        <v>1440</v>
      </c>
      <c r="D1665" s="95">
        <v>1693</v>
      </c>
      <c r="E1665" s="95">
        <v>1889</v>
      </c>
      <c r="F1665" s="95">
        <v>309761</v>
      </c>
      <c r="G1665" s="95">
        <v>250</v>
      </c>
      <c r="H1665" s="93" t="s">
        <v>8976</v>
      </c>
      <c r="I1665" s="93" t="s">
        <v>23890</v>
      </c>
      <c r="J1665" s="93" t="s">
        <v>20913</v>
      </c>
      <c r="K1665" s="93" t="s">
        <v>15044</v>
      </c>
      <c r="L1665" s="14">
        <f>AND(vyberHrace&lt;&gt;"",ISNUMBER(SEARCH(vyberHrace,$B1665)))</f>
      </c>
      <c r="M1665" s="14">
        <f>AND($I1665=MID(kododd,1,2),$J1665=MID(kododd,3,3))</f>
      </c>
    </row>
    <row r="1666">
      <c r="A1666" s="95">
        <v>27092</v>
      </c>
      <c r="B1666" s="93" t="s">
        <v>11601</v>
      </c>
      <c r="C1666" s="93" t="s">
        <v>1475</v>
      </c>
      <c r="D1666" s="95">
        <v>1614</v>
      </c>
      <c r="F1666" s="95">
        <v>329371</v>
      </c>
      <c r="G1666" s="95">
        <v>0</v>
      </c>
      <c r="H1666" s="93" t="s">
        <v>8976</v>
      </c>
      <c r="I1666" s="93" t="s">
        <v>23890</v>
      </c>
      <c r="J1666" s="93" t="s">
        <v>20843</v>
      </c>
      <c r="K1666" s="93" t="s">
        <v>19862</v>
      </c>
      <c r="L1666" s="14">
        <f>AND(vyberHrace&lt;&gt;"",ISNUMBER(SEARCH(vyberHrace,$B1666)))</f>
      </c>
      <c r="M1666" s="14">
        <f>AND($I1666=MID(kododd,1,2),$J1666=MID(kododd,3,3))</f>
      </c>
    </row>
    <row r="1667">
      <c r="A1667" s="95">
        <v>51655</v>
      </c>
      <c r="B1667" s="93" t="s">
        <v>202</v>
      </c>
      <c r="C1667" s="93" t="s">
        <v>1420</v>
      </c>
      <c r="G1667" s="95">
        <v>0</v>
      </c>
      <c r="H1667" s="93" t="s">
        <v>8976</v>
      </c>
      <c r="I1667" s="93" t="s">
        <v>23890</v>
      </c>
      <c r="J1667" s="93" t="s">
        <v>20931</v>
      </c>
      <c r="K1667" s="93" t="s">
        <v>19878</v>
      </c>
      <c r="L1667" s="14">
        <f>AND(vyberHrace&lt;&gt;"",ISNUMBER(SEARCH(vyberHrace,$B1667)))</f>
      </c>
      <c r="M1667" s="14">
        <f>AND($I1667=MID(kododd,1,2),$J1667=MID(kododd,3,3))</f>
      </c>
    </row>
    <row r="1668">
      <c r="A1668" s="95">
        <v>54578</v>
      </c>
      <c r="B1668" s="93" t="s">
        <v>2523</v>
      </c>
      <c r="C1668" s="93" t="s">
        <v>1424</v>
      </c>
      <c r="G1668" s="95">
        <v>0</v>
      </c>
      <c r="H1668" s="93" t="s">
        <v>8976</v>
      </c>
      <c r="I1668" s="93" t="s">
        <v>23890</v>
      </c>
      <c r="J1668" s="93" t="s">
        <v>20931</v>
      </c>
      <c r="K1668" s="93" t="s">
        <v>19878</v>
      </c>
      <c r="L1668" s="14">
        <f>AND(vyberHrace&lt;&gt;"",ISNUMBER(SEARCH(vyberHrace,$B1668)))</f>
      </c>
      <c r="M1668" s="14">
        <f>AND($I1668=MID(kododd,1,2),$J1668=MID(kododd,3,3))</f>
      </c>
    </row>
    <row r="1669">
      <c r="A1669" s="95">
        <v>57984</v>
      </c>
      <c r="B1669" s="93" t="s">
        <v>24521</v>
      </c>
      <c r="C1669" s="93" t="s">
        <v>1488</v>
      </c>
      <c r="F1669" s="95">
        <v>571002162</v>
      </c>
      <c r="G1669" s="95">
        <v>250</v>
      </c>
      <c r="H1669" s="93" t="s">
        <v>8976</v>
      </c>
      <c r="I1669" s="93" t="s">
        <v>23890</v>
      </c>
      <c r="J1669" s="93" t="s">
        <v>21009</v>
      </c>
      <c r="K1669" s="93" t="s">
        <v>15049</v>
      </c>
      <c r="L1669" s="14">
        <f>AND(vyberHrace&lt;&gt;"",ISNUMBER(SEARCH(vyberHrace,$B1669)))</f>
      </c>
      <c r="M1669" s="14">
        <f>AND($I1669=MID(kododd,1,2),$J1669=MID(kododd,3,3))</f>
      </c>
    </row>
    <row r="1670">
      <c r="A1670" s="95">
        <v>48061</v>
      </c>
      <c r="B1670" s="93" t="s">
        <v>12842</v>
      </c>
      <c r="C1670" s="93" t="s">
        <v>1406</v>
      </c>
      <c r="G1670" s="95">
        <v>0</v>
      </c>
      <c r="H1670" s="93" t="s">
        <v>8976</v>
      </c>
      <c r="I1670" s="93" t="s">
        <v>23890</v>
      </c>
      <c r="J1670" s="93" t="s">
        <v>3580</v>
      </c>
      <c r="K1670" s="93" t="s">
        <v>6721</v>
      </c>
      <c r="L1670" s="14">
        <f>AND(vyberHrace&lt;&gt;"",ISNUMBER(SEARCH(vyberHrace,$B1670)))</f>
      </c>
      <c r="M1670" s="14">
        <f>AND($I1670=MID(kododd,1,2),$J1670=MID(kododd,3,3))</f>
      </c>
    </row>
    <row r="1671">
      <c r="A1671" s="95">
        <v>63864</v>
      </c>
      <c r="B1671" s="93" t="s">
        <v>29943</v>
      </c>
      <c r="C1671" s="93" t="s">
        <v>1486</v>
      </c>
      <c r="G1671" s="95">
        <v>250</v>
      </c>
      <c r="H1671" s="93" t="s">
        <v>8976</v>
      </c>
      <c r="I1671" s="93" t="s">
        <v>23890</v>
      </c>
      <c r="J1671" s="93" t="s">
        <v>20887</v>
      </c>
      <c r="K1671" s="93" t="s">
        <v>9423</v>
      </c>
      <c r="L1671" s="14">
        <f>AND(vyberHrace&lt;&gt;"",ISNUMBER(SEARCH(vyberHrace,$B1671)))</f>
      </c>
      <c r="M1671" s="14">
        <f>AND($I1671=MID(kododd,1,2),$J1671=MID(kododd,3,3))</f>
      </c>
    </row>
    <row r="1672">
      <c r="A1672" s="95">
        <v>54429</v>
      </c>
      <c r="B1672" s="93" t="s">
        <v>2509</v>
      </c>
      <c r="C1672" s="93" t="s">
        <v>1412</v>
      </c>
      <c r="F1672" s="95">
        <v>571003592</v>
      </c>
      <c r="G1672" s="95">
        <v>250</v>
      </c>
      <c r="H1672" s="93" t="s">
        <v>8976</v>
      </c>
      <c r="I1672" s="93" t="s">
        <v>23890</v>
      </c>
      <c r="J1672" s="93" t="s">
        <v>20858</v>
      </c>
      <c r="K1672" s="93" t="s">
        <v>20407</v>
      </c>
      <c r="L1672" s="14">
        <f>AND(vyberHrace&lt;&gt;"",ISNUMBER(SEARCH(vyberHrace,$B1672)))</f>
      </c>
      <c r="M1672" s="14">
        <f>AND($I1672=MID(kododd,1,2),$J1672=MID(kododd,3,3))</f>
      </c>
    </row>
    <row r="1673">
      <c r="A1673" s="95">
        <v>60045</v>
      </c>
      <c r="B1673" s="93" t="s">
        <v>26522</v>
      </c>
      <c r="C1673" s="93" t="s">
        <v>1450</v>
      </c>
      <c r="G1673" s="95">
        <v>0</v>
      </c>
      <c r="H1673" s="93" t="s">
        <v>8976</v>
      </c>
      <c r="I1673" s="93" t="s">
        <v>23890</v>
      </c>
      <c r="J1673" s="93" t="s">
        <v>20858</v>
      </c>
      <c r="K1673" s="93" t="s">
        <v>20407</v>
      </c>
      <c r="L1673" s="14">
        <f>AND(vyberHrace&lt;&gt;"",ISNUMBER(SEARCH(vyberHrace,$B1673)))</f>
      </c>
      <c r="M1673" s="14">
        <f>AND($I1673=MID(kododd,1,2),$J1673=MID(kododd,3,3))</f>
      </c>
    </row>
    <row r="1674">
      <c r="A1674" s="95">
        <v>58649</v>
      </c>
      <c r="B1674" s="93" t="s">
        <v>25136</v>
      </c>
      <c r="C1674" s="93" t="s">
        <v>1424</v>
      </c>
      <c r="G1674" s="95">
        <v>0</v>
      </c>
      <c r="H1674" s="93" t="s">
        <v>8976</v>
      </c>
      <c r="I1674" s="93" t="s">
        <v>23890</v>
      </c>
      <c r="J1674" s="93" t="s">
        <v>20858</v>
      </c>
      <c r="K1674" s="93" t="s">
        <v>20407</v>
      </c>
      <c r="L1674" s="14">
        <f>AND(vyberHrace&lt;&gt;"",ISNUMBER(SEARCH(vyberHrace,$B1674)))</f>
      </c>
      <c r="M1674" s="14">
        <f>AND($I1674=MID(kododd,1,2),$J1674=MID(kododd,3,3))</f>
      </c>
    </row>
    <row r="1675">
      <c r="A1675" s="95">
        <v>28143</v>
      </c>
      <c r="B1675" s="93" t="s">
        <v>21123</v>
      </c>
      <c r="C1675" s="93" t="s">
        <v>1431</v>
      </c>
      <c r="D1675" s="95">
        <v>1844</v>
      </c>
      <c r="E1675" s="95">
        <v>1885</v>
      </c>
      <c r="F1675" s="95">
        <v>358258</v>
      </c>
      <c r="G1675" s="95">
        <v>0</v>
      </c>
      <c r="H1675" s="93" t="s">
        <v>8976</v>
      </c>
      <c r="I1675" s="93" t="s">
        <v>23890</v>
      </c>
      <c r="J1675" s="93" t="s">
        <v>20931</v>
      </c>
      <c r="K1675" s="93" t="s">
        <v>19878</v>
      </c>
      <c r="L1675" s="14">
        <f>AND(vyberHrace&lt;&gt;"",ISNUMBER(SEARCH(vyberHrace,$B1675)))</f>
      </c>
      <c r="M1675" s="14">
        <f>AND($I1675=MID(kododd,1,2),$J1675=MID(kododd,3,3))</f>
      </c>
    </row>
    <row r="1676">
      <c r="A1676" s="95">
        <v>6661</v>
      </c>
      <c r="B1676" s="93" t="s">
        <v>11435</v>
      </c>
      <c r="C1676" s="93" t="s">
        <v>1413</v>
      </c>
      <c r="D1676" s="95">
        <v>1970</v>
      </c>
      <c r="E1676" s="95">
        <v>1981</v>
      </c>
      <c r="F1676" s="95">
        <v>327280</v>
      </c>
      <c r="G1676" s="95">
        <v>250</v>
      </c>
      <c r="H1676" s="93" t="s">
        <v>8976</v>
      </c>
      <c r="I1676" s="93" t="s">
        <v>23890</v>
      </c>
      <c r="J1676" s="93" t="s">
        <v>3580</v>
      </c>
      <c r="K1676" s="93" t="s">
        <v>6721</v>
      </c>
      <c r="L1676" s="14">
        <f>AND(vyberHrace&lt;&gt;"",ISNUMBER(SEARCH(vyberHrace,$B1676)))</f>
      </c>
      <c r="M1676" s="14">
        <f>AND($I1676=MID(kododd,1,2),$J1676=MID(kododd,3,3))</f>
      </c>
    </row>
    <row r="1677">
      <c r="A1677" s="95">
        <v>14720</v>
      </c>
      <c r="B1677" s="93" t="s">
        <v>16761</v>
      </c>
      <c r="C1677" s="93" t="s">
        <v>1442</v>
      </c>
      <c r="D1677" s="95">
        <v>1509</v>
      </c>
      <c r="F1677" s="95">
        <v>317535</v>
      </c>
      <c r="G1677" s="95">
        <v>250</v>
      </c>
      <c r="H1677" s="93" t="s">
        <v>8976</v>
      </c>
      <c r="I1677" s="93" t="s">
        <v>23890</v>
      </c>
      <c r="J1677" s="93" t="s">
        <v>20893</v>
      </c>
      <c r="K1677" s="93" t="s">
        <v>11825</v>
      </c>
      <c r="L1677" s="14">
        <f>AND(vyberHrace&lt;&gt;"",ISNUMBER(SEARCH(vyberHrace,$B1677)))</f>
      </c>
      <c r="M1677" s="14">
        <f>AND($I1677=MID(kododd,1,2),$J1677=MID(kododd,3,3))</f>
      </c>
    </row>
    <row r="1678">
      <c r="A1678" s="95">
        <v>61945</v>
      </c>
      <c r="B1678" s="93" t="s">
        <v>28153</v>
      </c>
      <c r="C1678" s="93" t="s">
        <v>1488</v>
      </c>
      <c r="F1678" s="95">
        <v>23799412</v>
      </c>
      <c r="G1678" s="95">
        <v>250</v>
      </c>
      <c r="H1678" s="93" t="s">
        <v>8976</v>
      </c>
      <c r="I1678" s="93" t="s">
        <v>23890</v>
      </c>
      <c r="J1678" s="93" t="s">
        <v>20899</v>
      </c>
      <c r="K1678" s="93" t="s">
        <v>21373</v>
      </c>
      <c r="L1678" s="14">
        <f>AND(vyberHrace&lt;&gt;"",ISNUMBER(SEARCH(vyberHrace,$B1678)))</f>
      </c>
      <c r="M1678" s="14">
        <f>AND($I1678=MID(kododd,1,2),$J1678=MID(kododd,3,3))</f>
      </c>
    </row>
    <row r="1679">
      <c r="A1679" s="95">
        <v>43278</v>
      </c>
      <c r="B1679" s="93" t="s">
        <v>9419</v>
      </c>
      <c r="C1679" s="93" t="s">
        <v>1400</v>
      </c>
      <c r="D1679" s="95">
        <v>1474</v>
      </c>
      <c r="E1679" s="95">
        <v>1695</v>
      </c>
      <c r="F1679" s="95">
        <v>23732130</v>
      </c>
      <c r="G1679" s="95">
        <v>0</v>
      </c>
      <c r="H1679" s="93" t="s">
        <v>8976</v>
      </c>
      <c r="I1679" s="93" t="s">
        <v>23890</v>
      </c>
      <c r="J1679" s="93" t="s">
        <v>20932</v>
      </c>
      <c r="K1679" s="93" t="s">
        <v>9421</v>
      </c>
      <c r="L1679" s="14">
        <f>AND(vyberHrace&lt;&gt;"",ISNUMBER(SEARCH(vyberHrace,$B1679)))</f>
      </c>
      <c r="M1679" s="14">
        <f>AND($I1679=MID(kododd,1,2),$J1679=MID(kododd,3,3))</f>
      </c>
    </row>
    <row r="1680">
      <c r="A1680" s="95">
        <v>59456</v>
      </c>
      <c r="B1680" s="93" t="s">
        <v>25866</v>
      </c>
      <c r="C1680" s="93" t="s">
        <v>1431</v>
      </c>
      <c r="D1680" s="95">
        <v>1543</v>
      </c>
      <c r="E1680" s="95">
        <v>1646</v>
      </c>
      <c r="F1680" s="95">
        <v>23777630</v>
      </c>
      <c r="G1680" s="95">
        <v>250</v>
      </c>
      <c r="H1680" s="93" t="s">
        <v>8976</v>
      </c>
      <c r="I1680" s="93" t="s">
        <v>23890</v>
      </c>
      <c r="J1680" s="93" t="s">
        <v>20923</v>
      </c>
      <c r="K1680" s="93" t="s">
        <v>19860</v>
      </c>
      <c r="L1680" s="14">
        <f>AND(vyberHrace&lt;&gt;"",ISNUMBER(SEARCH(vyberHrace,$B1680)))</f>
      </c>
      <c r="M1680" s="14">
        <f>AND($I1680=MID(kododd,1,2),$J1680=MID(kododd,3,3))</f>
      </c>
    </row>
    <row r="1681">
      <c r="A1681" s="95">
        <v>14851</v>
      </c>
      <c r="B1681" s="93" t="s">
        <v>18595</v>
      </c>
      <c r="C1681" s="93" t="s">
        <v>1418</v>
      </c>
      <c r="D1681" s="95">
        <v>1768</v>
      </c>
      <c r="G1681" s="95">
        <v>0</v>
      </c>
      <c r="H1681" s="93" t="s">
        <v>8976</v>
      </c>
      <c r="I1681" s="93" t="s">
        <v>23890</v>
      </c>
      <c r="J1681" s="93" t="s">
        <v>20932</v>
      </c>
      <c r="K1681" s="93" t="s">
        <v>9421</v>
      </c>
      <c r="L1681" s="14">
        <f>AND(vyberHrace&lt;&gt;"",ISNUMBER(SEARCH(vyberHrace,$B1681)))</f>
      </c>
      <c r="M1681" s="14">
        <f>AND($I1681=MID(kododd,1,2),$J1681=MID(kododd,3,3))</f>
      </c>
    </row>
    <row r="1682">
      <c r="A1682" s="95">
        <v>61697</v>
      </c>
      <c r="B1682" s="93" t="s">
        <v>27852</v>
      </c>
      <c r="C1682" s="93" t="s">
        <v>1409</v>
      </c>
      <c r="D1682" s="95">
        <v>1587</v>
      </c>
      <c r="F1682" s="95">
        <v>571000712</v>
      </c>
      <c r="G1682" s="95">
        <v>250</v>
      </c>
      <c r="H1682" s="93" t="s">
        <v>8976</v>
      </c>
      <c r="I1682" s="93" t="s">
        <v>23890</v>
      </c>
      <c r="J1682" s="93" t="s">
        <v>20843</v>
      </c>
      <c r="K1682" s="93" t="s">
        <v>19862</v>
      </c>
      <c r="L1682" s="14">
        <f>AND(vyberHrace&lt;&gt;"",ISNUMBER(SEARCH(vyberHrace,$B1682)))</f>
      </c>
      <c r="M1682" s="14">
        <f>AND($I1682=MID(kododd,1,2),$J1682=MID(kododd,3,3))</f>
      </c>
    </row>
    <row r="1683">
      <c r="A1683" s="95">
        <v>59131</v>
      </c>
      <c r="B1683" s="93" t="s">
        <v>25573</v>
      </c>
      <c r="C1683" s="93" t="s">
        <v>1424</v>
      </c>
      <c r="G1683" s="95">
        <v>250</v>
      </c>
      <c r="H1683" s="93" t="s">
        <v>8976</v>
      </c>
      <c r="I1683" s="93" t="s">
        <v>23890</v>
      </c>
      <c r="J1683" s="93" t="s">
        <v>20936</v>
      </c>
      <c r="K1683" s="93" t="s">
        <v>10625</v>
      </c>
      <c r="L1683" s="14">
        <f>AND(vyberHrace&lt;&gt;"",ISNUMBER(SEARCH(vyberHrace,$B1683)))</f>
      </c>
      <c r="M1683" s="14">
        <f>AND($I1683=MID(kododd,1,2),$J1683=MID(kododd,3,3))</f>
      </c>
    </row>
    <row r="1684">
      <c r="A1684" s="95">
        <v>59695</v>
      </c>
      <c r="B1684" s="93" t="s">
        <v>26075</v>
      </c>
      <c r="C1684" s="93" t="s">
        <v>1416</v>
      </c>
      <c r="G1684" s="95">
        <v>0</v>
      </c>
      <c r="H1684" s="93" t="s">
        <v>8976</v>
      </c>
      <c r="I1684" s="93" t="s">
        <v>23890</v>
      </c>
      <c r="J1684" s="93" t="s">
        <v>23412</v>
      </c>
      <c r="K1684" s="93" t="s">
        <v>21357</v>
      </c>
      <c r="L1684" s="14">
        <f>AND(vyberHrace&lt;&gt;"",ISNUMBER(SEARCH(vyberHrace,$B1684)))</f>
      </c>
      <c r="M1684" s="14">
        <f>AND($I1684=MID(kododd,1,2),$J1684=MID(kododd,3,3))</f>
      </c>
    </row>
    <row r="1685">
      <c r="A1685" s="95">
        <v>19442</v>
      </c>
      <c r="B1685" s="93" t="s">
        <v>15382</v>
      </c>
      <c r="C1685" s="93" t="s">
        <v>1439</v>
      </c>
      <c r="D1685" s="95">
        <v>1100</v>
      </c>
      <c r="G1685" s="95">
        <v>0</v>
      </c>
      <c r="H1685" s="93" t="s">
        <v>8976</v>
      </c>
      <c r="I1685" s="93" t="s">
        <v>23890</v>
      </c>
      <c r="J1685" s="93" t="s">
        <v>20992</v>
      </c>
      <c r="K1685" s="93" t="s">
        <v>16334</v>
      </c>
      <c r="L1685" s="14">
        <f>AND(vyberHrace&lt;&gt;"",ISNUMBER(SEARCH(vyberHrace,$B1685)))</f>
      </c>
      <c r="M1685" s="14">
        <f>AND($I1685=MID(kododd,1,2),$J1685=MID(kododd,3,3))</f>
      </c>
    </row>
    <row r="1686">
      <c r="A1686" s="95">
        <v>41504</v>
      </c>
      <c r="B1686" s="93" t="s">
        <v>19774</v>
      </c>
      <c r="C1686" s="93" t="s">
        <v>1438</v>
      </c>
      <c r="D1686" s="95">
        <v>1206</v>
      </c>
      <c r="G1686" s="95">
        <v>250</v>
      </c>
      <c r="H1686" s="93" t="s">
        <v>8976</v>
      </c>
      <c r="I1686" s="93" t="s">
        <v>23890</v>
      </c>
      <c r="J1686" s="93" t="s">
        <v>20858</v>
      </c>
      <c r="K1686" s="93" t="s">
        <v>20407</v>
      </c>
      <c r="L1686" s="14">
        <f>AND(vyberHrace&lt;&gt;"",ISNUMBER(SEARCH(vyberHrace,$B1686)))</f>
      </c>
      <c r="M1686" s="14">
        <f>AND($I1686=MID(kododd,1,2),$J1686=MID(kododd,3,3))</f>
      </c>
    </row>
    <row r="1687">
      <c r="A1687" s="95">
        <v>40927</v>
      </c>
      <c r="B1687" s="93" t="s">
        <v>11813</v>
      </c>
      <c r="C1687" s="93" t="s">
        <v>1457</v>
      </c>
      <c r="G1687" s="95">
        <v>0</v>
      </c>
      <c r="H1687" s="93" t="s">
        <v>8976</v>
      </c>
      <c r="I1687" s="93" t="s">
        <v>23890</v>
      </c>
      <c r="J1687" s="93" t="s">
        <v>20921</v>
      </c>
      <c r="K1687" s="93" t="s">
        <v>19686</v>
      </c>
      <c r="L1687" s="14">
        <f>AND(vyberHrace&lt;&gt;"",ISNUMBER(SEARCH(vyberHrace,$B1687)))</f>
      </c>
      <c r="M1687" s="14">
        <f>AND($I1687=MID(kododd,1,2),$J1687=MID(kododd,3,3))</f>
      </c>
    </row>
    <row r="1688">
      <c r="A1688" s="95">
        <v>1958</v>
      </c>
      <c r="B1688" s="93" t="s">
        <v>11571</v>
      </c>
      <c r="C1688" s="93" t="s">
        <v>1435</v>
      </c>
      <c r="D1688" s="95">
        <v>1693</v>
      </c>
      <c r="F1688" s="95">
        <v>23710330</v>
      </c>
      <c r="G1688" s="95">
        <v>250</v>
      </c>
      <c r="H1688" s="93" t="s">
        <v>8976</v>
      </c>
      <c r="I1688" s="93" t="s">
        <v>23890</v>
      </c>
      <c r="J1688" s="93" t="s">
        <v>20874</v>
      </c>
      <c r="K1688" s="93" t="s">
        <v>1849</v>
      </c>
      <c r="L1688" s="14">
        <f>AND(vyberHrace&lt;&gt;"",ISNUMBER(SEARCH(vyberHrace,$B1688)))</f>
      </c>
      <c r="M1688" s="14">
        <f>AND($I1688=MID(kododd,1,2),$J1688=MID(kododd,3,3))</f>
      </c>
    </row>
    <row r="1689">
      <c r="A1689" s="95">
        <v>34310</v>
      </c>
      <c r="B1689" s="93" t="s">
        <v>15082</v>
      </c>
      <c r="C1689" s="93" t="s">
        <v>1449</v>
      </c>
      <c r="D1689" s="95">
        <v>1578</v>
      </c>
      <c r="E1689" s="95">
        <v>1800</v>
      </c>
      <c r="F1689" s="95">
        <v>326704</v>
      </c>
      <c r="G1689" s="95">
        <v>0</v>
      </c>
      <c r="H1689" s="93" t="s">
        <v>8976</v>
      </c>
      <c r="I1689" s="93" t="s">
        <v>23890</v>
      </c>
      <c r="J1689" s="93" t="s">
        <v>20858</v>
      </c>
      <c r="K1689" s="93" t="s">
        <v>20407</v>
      </c>
      <c r="L1689" s="14">
        <f>AND(vyberHrace&lt;&gt;"",ISNUMBER(SEARCH(vyberHrace,$B1689)))</f>
      </c>
      <c r="M1689" s="14">
        <f>AND($I1689=MID(kododd,1,2),$J1689=MID(kododd,3,3))</f>
      </c>
    </row>
    <row r="1690">
      <c r="A1690" s="95">
        <v>44641</v>
      </c>
      <c r="B1690" s="93" t="s">
        <v>20452</v>
      </c>
      <c r="C1690" s="93" t="s">
        <v>1429</v>
      </c>
      <c r="D1690" s="95">
        <v>1834</v>
      </c>
      <c r="G1690" s="95">
        <v>0</v>
      </c>
      <c r="H1690" s="93" t="s">
        <v>8976</v>
      </c>
      <c r="I1690" s="93" t="s">
        <v>23890</v>
      </c>
      <c r="J1690" s="93" t="s">
        <v>20921</v>
      </c>
      <c r="K1690" s="93" t="s">
        <v>19686</v>
      </c>
      <c r="L1690" s="14">
        <f>AND(vyberHrace&lt;&gt;"",ISNUMBER(SEARCH(vyberHrace,$B1690)))</f>
      </c>
      <c r="M1690" s="14">
        <f>AND($I1690=MID(kododd,1,2),$J1690=MID(kododd,3,3))</f>
      </c>
    </row>
    <row r="1691">
      <c r="A1691" s="95">
        <v>1236</v>
      </c>
      <c r="B1691" s="93" t="s">
        <v>16352</v>
      </c>
      <c r="C1691" s="93" t="s">
        <v>1443</v>
      </c>
      <c r="D1691" s="95">
        <v>1653</v>
      </c>
      <c r="E1691" s="95">
        <v>1729</v>
      </c>
      <c r="F1691" s="95">
        <v>302651</v>
      </c>
      <c r="G1691" s="95">
        <v>250</v>
      </c>
      <c r="H1691" s="93" t="s">
        <v>8976</v>
      </c>
      <c r="I1691" s="93" t="s">
        <v>23890</v>
      </c>
      <c r="J1691" s="93" t="s">
        <v>20843</v>
      </c>
      <c r="K1691" s="93" t="s">
        <v>19862</v>
      </c>
      <c r="L1691" s="14">
        <f>AND(vyberHrace&lt;&gt;"",ISNUMBER(SEARCH(vyberHrace,$B1691)))</f>
      </c>
      <c r="M1691" s="14">
        <f>AND($I1691=MID(kododd,1,2),$J1691=MID(kododd,3,3))</f>
      </c>
    </row>
    <row r="1692">
      <c r="A1692" s="95">
        <v>57814</v>
      </c>
      <c r="B1692" s="93" t="s">
        <v>24367</v>
      </c>
      <c r="C1692" s="93" t="s">
        <v>1457</v>
      </c>
      <c r="D1692" s="95">
        <v>1672</v>
      </c>
      <c r="E1692" s="95">
        <v>1718</v>
      </c>
      <c r="F1692" s="95">
        <v>23734604</v>
      </c>
      <c r="G1692" s="95">
        <v>250</v>
      </c>
      <c r="H1692" s="93" t="s">
        <v>8976</v>
      </c>
      <c r="I1692" s="93" t="s">
        <v>23890</v>
      </c>
      <c r="J1692" s="93" t="s">
        <v>20858</v>
      </c>
      <c r="K1692" s="93" t="s">
        <v>20407</v>
      </c>
      <c r="L1692" s="14">
        <f>AND(vyberHrace&lt;&gt;"",ISNUMBER(SEARCH(vyberHrace,$B1692)))</f>
      </c>
      <c r="M1692" s="14">
        <f>AND($I1692=MID(kododd,1,2),$J1692=MID(kododd,3,3))</f>
      </c>
    </row>
    <row r="1693">
      <c r="A1693" s="95">
        <v>53457</v>
      </c>
      <c r="B1693" s="93" t="s">
        <v>17687</v>
      </c>
      <c r="C1693" s="93" t="s">
        <v>1412</v>
      </c>
      <c r="G1693" s="95">
        <v>250</v>
      </c>
      <c r="H1693" s="93" t="s">
        <v>8976</v>
      </c>
      <c r="I1693" s="93" t="s">
        <v>23890</v>
      </c>
      <c r="J1693" s="93" t="s">
        <v>20918</v>
      </c>
      <c r="K1693" s="93" t="s">
        <v>19880</v>
      </c>
      <c r="L1693" s="14">
        <f>AND(vyberHrace&lt;&gt;"",ISNUMBER(SEARCH(vyberHrace,$B1693)))</f>
      </c>
      <c r="M1693" s="14">
        <f>AND($I1693=MID(kododd,1,2),$J1693=MID(kododd,3,3))</f>
      </c>
    </row>
    <row r="1694">
      <c r="A1694" s="95">
        <v>30153</v>
      </c>
      <c r="B1694" s="93" t="s">
        <v>17688</v>
      </c>
      <c r="C1694" s="93" t="s">
        <v>1407</v>
      </c>
      <c r="D1694" s="95">
        <v>1935</v>
      </c>
      <c r="F1694" s="95">
        <v>313610</v>
      </c>
      <c r="G1694" s="95">
        <v>250</v>
      </c>
      <c r="H1694" s="93" t="s">
        <v>8976</v>
      </c>
      <c r="I1694" s="93" t="s">
        <v>23890</v>
      </c>
      <c r="J1694" s="93" t="s">
        <v>20918</v>
      </c>
      <c r="K1694" s="93" t="s">
        <v>19880</v>
      </c>
      <c r="L1694" s="14">
        <f>AND(vyberHrace&lt;&gt;"",ISNUMBER(SEARCH(vyberHrace,$B1694)))</f>
      </c>
      <c r="M1694" s="14">
        <f>AND($I1694=MID(kododd,1,2),$J1694=MID(kododd,3,3))</f>
      </c>
    </row>
    <row r="1695">
      <c r="A1695" s="95">
        <v>57815</v>
      </c>
      <c r="B1695" s="93" t="s">
        <v>24368</v>
      </c>
      <c r="C1695" s="93" t="s">
        <v>1486</v>
      </c>
      <c r="G1695" s="95">
        <v>0</v>
      </c>
      <c r="H1695" s="93" t="s">
        <v>8976</v>
      </c>
      <c r="I1695" s="93" t="s">
        <v>23890</v>
      </c>
      <c r="J1695" s="93" t="s">
        <v>20858</v>
      </c>
      <c r="K1695" s="93" t="s">
        <v>20407</v>
      </c>
      <c r="L1695" s="14">
        <f>AND(vyberHrace&lt;&gt;"",ISNUMBER(SEARCH(vyberHrace,$B1695)))</f>
      </c>
      <c r="M1695" s="14">
        <f>AND($I1695=MID(kododd,1,2),$J1695=MID(kododd,3,3))</f>
      </c>
    </row>
    <row r="1696">
      <c r="A1696" s="95">
        <v>25353</v>
      </c>
      <c r="B1696" s="93" t="s">
        <v>28667</v>
      </c>
      <c r="C1696" s="93" t="s">
        <v>1448</v>
      </c>
      <c r="F1696" s="95">
        <v>300357</v>
      </c>
      <c r="G1696" s="95">
        <v>500</v>
      </c>
      <c r="H1696" s="93" t="s">
        <v>8976</v>
      </c>
      <c r="I1696" s="93" t="s">
        <v>23890</v>
      </c>
      <c r="J1696" s="93" t="s">
        <v>23412</v>
      </c>
      <c r="K1696" s="93" t="s">
        <v>21357</v>
      </c>
      <c r="L1696" s="14">
        <f>AND(vyberHrace&lt;&gt;"",ISNUMBER(SEARCH(vyberHrace,$B1696)))</f>
      </c>
      <c r="M1696" s="14">
        <f>AND($I1696=MID(kododd,1,2),$J1696=MID(kododd,3,3))</f>
      </c>
    </row>
    <row r="1697">
      <c r="A1697" s="95">
        <v>26549</v>
      </c>
      <c r="B1697" s="93" t="s">
        <v>28667</v>
      </c>
      <c r="C1697" s="93" t="s">
        <v>1455</v>
      </c>
      <c r="D1697" s="95">
        <v>1641</v>
      </c>
      <c r="G1697" s="95">
        <v>500</v>
      </c>
      <c r="H1697" s="93" t="s">
        <v>8976</v>
      </c>
      <c r="I1697" s="93" t="s">
        <v>23890</v>
      </c>
      <c r="J1697" s="93" t="s">
        <v>23412</v>
      </c>
      <c r="K1697" s="93" t="s">
        <v>21357</v>
      </c>
      <c r="L1697" s="14">
        <f>AND(vyberHrace&lt;&gt;"",ISNUMBER(SEARCH(vyberHrace,$B1697)))</f>
      </c>
      <c r="M1697" s="14">
        <f>AND($I1697=MID(kododd,1,2),$J1697=MID(kododd,3,3))</f>
      </c>
    </row>
    <row r="1698">
      <c r="A1698" s="95">
        <v>56336</v>
      </c>
      <c r="B1698" s="93" t="s">
        <v>21493</v>
      </c>
      <c r="C1698" s="93" t="s">
        <v>1486</v>
      </c>
      <c r="G1698" s="95">
        <v>0</v>
      </c>
      <c r="H1698" s="93" t="s">
        <v>8976</v>
      </c>
      <c r="I1698" s="93" t="s">
        <v>23890</v>
      </c>
      <c r="J1698" s="93" t="s">
        <v>20858</v>
      </c>
      <c r="K1698" s="93" t="s">
        <v>20407</v>
      </c>
      <c r="L1698" s="14">
        <f>AND(vyberHrace&lt;&gt;"",ISNUMBER(SEARCH(vyberHrace,$B1698)))</f>
      </c>
      <c r="M1698" s="14">
        <f>AND($I1698=MID(kododd,1,2),$J1698=MID(kododd,3,3))</f>
      </c>
    </row>
    <row r="1699">
      <c r="A1699" s="95">
        <v>49848</v>
      </c>
      <c r="B1699" s="93" t="s">
        <v>12647</v>
      </c>
      <c r="C1699" s="93" t="s">
        <v>1422</v>
      </c>
      <c r="D1699" s="95">
        <v>1667</v>
      </c>
      <c r="E1699" s="95">
        <v>1765</v>
      </c>
      <c r="F1699" s="95">
        <v>23732733</v>
      </c>
      <c r="G1699" s="95">
        <v>250</v>
      </c>
      <c r="H1699" s="93" t="s">
        <v>8976</v>
      </c>
      <c r="I1699" s="93" t="s">
        <v>23890</v>
      </c>
      <c r="J1699" s="93" t="s">
        <v>21011</v>
      </c>
      <c r="K1699" s="93" t="s">
        <v>1494</v>
      </c>
      <c r="L1699" s="14">
        <f>AND(vyberHrace&lt;&gt;"",ISNUMBER(SEARCH(vyberHrace,$B1699)))</f>
      </c>
      <c r="M1699" s="14">
        <f>AND($I1699=MID(kododd,1,2),$J1699=MID(kododd,3,3))</f>
      </c>
    </row>
    <row r="1700">
      <c r="A1700" s="95">
        <v>39496</v>
      </c>
      <c r="B1700" s="93" t="s">
        <v>20433</v>
      </c>
      <c r="C1700" s="93" t="s">
        <v>1409</v>
      </c>
      <c r="D1700" s="95">
        <v>2035</v>
      </c>
      <c r="E1700" s="95">
        <v>2046</v>
      </c>
      <c r="F1700" s="95">
        <v>381535</v>
      </c>
      <c r="G1700" s="95">
        <v>250</v>
      </c>
      <c r="H1700" s="93" t="s">
        <v>8976</v>
      </c>
      <c r="I1700" s="93" t="s">
        <v>23890</v>
      </c>
      <c r="J1700" s="93" t="s">
        <v>20858</v>
      </c>
      <c r="K1700" s="93" t="s">
        <v>20407</v>
      </c>
      <c r="L1700" s="14">
        <f>AND(vyberHrace&lt;&gt;"",ISNUMBER(SEARCH(vyberHrace,$B1700)))</f>
      </c>
      <c r="M1700" s="14">
        <f>AND($I1700=MID(kododd,1,2),$J1700=MID(kododd,3,3))</f>
      </c>
    </row>
    <row r="1701">
      <c r="A1701" s="95">
        <v>55923</v>
      </c>
      <c r="B1701" s="93" t="s">
        <v>21435</v>
      </c>
      <c r="C1701" s="93" t="s">
        <v>1411</v>
      </c>
      <c r="F1701" s="95">
        <v>23795069</v>
      </c>
      <c r="G1701" s="95">
        <v>0</v>
      </c>
      <c r="H1701" s="93" t="s">
        <v>8976</v>
      </c>
      <c r="I1701" s="93" t="s">
        <v>23890</v>
      </c>
      <c r="J1701" s="93" t="s">
        <v>20870</v>
      </c>
      <c r="K1701" s="93" t="s">
        <v>19858</v>
      </c>
      <c r="L1701" s="14">
        <f>AND(vyberHrace&lt;&gt;"",ISNUMBER(SEARCH(vyberHrace,$B1701)))</f>
      </c>
      <c r="M1701" s="14">
        <f>AND($I1701=MID(kododd,1,2),$J1701=MID(kododd,3,3))</f>
      </c>
    </row>
    <row r="1702">
      <c r="A1702" s="95">
        <v>51722</v>
      </c>
      <c r="B1702" s="93" t="s">
        <v>3586</v>
      </c>
      <c r="C1702" s="93" t="s">
        <v>1438</v>
      </c>
      <c r="D1702" s="95">
        <v>1706</v>
      </c>
      <c r="E1702" s="95">
        <v>1852</v>
      </c>
      <c r="F1702" s="95">
        <v>23749431</v>
      </c>
      <c r="G1702" s="95">
        <v>250</v>
      </c>
      <c r="H1702" s="93" t="s">
        <v>8976</v>
      </c>
      <c r="I1702" s="93" t="s">
        <v>23890</v>
      </c>
      <c r="J1702" s="93" t="s">
        <v>20913</v>
      </c>
      <c r="K1702" s="93" t="s">
        <v>15044</v>
      </c>
      <c r="L1702" s="14">
        <f>AND(vyberHrace&lt;&gt;"",ISNUMBER(SEARCH(vyberHrace,$B1702)))</f>
      </c>
      <c r="M1702" s="14">
        <f>AND($I1702=MID(kododd,1,2),$J1702=MID(kododd,3,3))</f>
      </c>
    </row>
    <row r="1703">
      <c r="A1703" s="95">
        <v>59995</v>
      </c>
      <c r="B1703" s="93" t="s">
        <v>26477</v>
      </c>
      <c r="C1703" s="93" t="s">
        <v>1416</v>
      </c>
      <c r="D1703" s="95">
        <v>1701</v>
      </c>
      <c r="E1703" s="95">
        <v>1745</v>
      </c>
      <c r="F1703" s="95">
        <v>23781599</v>
      </c>
      <c r="G1703" s="95">
        <v>250</v>
      </c>
      <c r="H1703" s="93" t="s">
        <v>8976</v>
      </c>
      <c r="I1703" s="93" t="s">
        <v>23890</v>
      </c>
      <c r="J1703" s="93" t="s">
        <v>20843</v>
      </c>
      <c r="K1703" s="93" t="s">
        <v>19862</v>
      </c>
      <c r="L1703" s="14">
        <f>AND(vyberHrace&lt;&gt;"",ISNUMBER(SEARCH(vyberHrace,$B1703)))</f>
      </c>
      <c r="M1703" s="14">
        <f>AND($I1703=MID(kododd,1,2),$J1703=MID(kododd,3,3))</f>
      </c>
    </row>
    <row r="1704">
      <c r="A1704" s="95">
        <v>1620</v>
      </c>
      <c r="B1704" s="93" t="s">
        <v>16339</v>
      </c>
      <c r="C1704" s="93" t="s">
        <v>1432</v>
      </c>
      <c r="D1704" s="95">
        <v>1955</v>
      </c>
      <c r="G1704" s="95">
        <v>0</v>
      </c>
      <c r="H1704" s="93" t="s">
        <v>8976</v>
      </c>
      <c r="I1704" s="93" t="s">
        <v>23890</v>
      </c>
      <c r="J1704" s="93" t="s">
        <v>20932</v>
      </c>
      <c r="K1704" s="93" t="s">
        <v>9421</v>
      </c>
      <c r="L1704" s="14">
        <f>AND(vyberHrace&lt;&gt;"",ISNUMBER(SEARCH(vyberHrace,$B1704)))</f>
      </c>
      <c r="M1704" s="14">
        <f>AND($I1704=MID(kododd,1,2),$J1704=MID(kododd,3,3))</f>
      </c>
    </row>
    <row r="1705">
      <c r="A1705" s="95">
        <v>58221</v>
      </c>
      <c r="B1705" s="93" t="s">
        <v>24739</v>
      </c>
      <c r="C1705" s="93" t="s">
        <v>1420</v>
      </c>
      <c r="D1705" s="95">
        <v>1223</v>
      </c>
      <c r="E1705" s="95">
        <v>1625</v>
      </c>
      <c r="F1705" s="95">
        <v>23785683</v>
      </c>
      <c r="G1705" s="95">
        <v>250</v>
      </c>
      <c r="H1705" s="93" t="s">
        <v>8976</v>
      </c>
      <c r="I1705" s="93" t="s">
        <v>23890</v>
      </c>
      <c r="J1705" s="93" t="s">
        <v>20932</v>
      </c>
      <c r="K1705" s="93" t="s">
        <v>9421</v>
      </c>
      <c r="L1705" s="14">
        <f>AND(vyberHrace&lt;&gt;"",ISNUMBER(SEARCH(vyberHrace,$B1705)))</f>
      </c>
      <c r="M1705" s="14">
        <f>AND($I1705=MID(kododd,1,2),$J1705=MID(kododd,3,3))</f>
      </c>
    </row>
    <row r="1706">
      <c r="A1706" s="95">
        <v>62722</v>
      </c>
      <c r="B1706" s="93" t="s">
        <v>28668</v>
      </c>
      <c r="C1706" s="93" t="s">
        <v>1411</v>
      </c>
      <c r="G1706" s="95">
        <v>250</v>
      </c>
      <c r="H1706" s="93" t="s">
        <v>8976</v>
      </c>
      <c r="I1706" s="93" t="s">
        <v>23890</v>
      </c>
      <c r="J1706" s="93" t="s">
        <v>20897</v>
      </c>
      <c r="K1706" s="93" t="s">
        <v>9426</v>
      </c>
      <c r="L1706" s="14">
        <f>AND(vyberHrace&lt;&gt;"",ISNUMBER(SEARCH(vyberHrace,$B1706)))</f>
      </c>
      <c r="M1706" s="14">
        <f>AND($I1706=MID(kododd,1,2),$J1706=MID(kododd,3,3))</f>
      </c>
    </row>
    <row r="1707">
      <c r="A1707" s="95">
        <v>54654</v>
      </c>
      <c r="B1707" s="93" t="s">
        <v>2533</v>
      </c>
      <c r="C1707" s="93" t="s">
        <v>1422</v>
      </c>
      <c r="G1707" s="95">
        <v>0</v>
      </c>
      <c r="H1707" s="93" t="s">
        <v>8976</v>
      </c>
      <c r="I1707" s="93" t="s">
        <v>23890</v>
      </c>
      <c r="J1707" s="93" t="s">
        <v>20932</v>
      </c>
      <c r="K1707" s="93" t="s">
        <v>9421</v>
      </c>
      <c r="L1707" s="14">
        <f>AND(vyberHrace&lt;&gt;"",ISNUMBER(SEARCH(vyberHrace,$B1707)))</f>
      </c>
      <c r="M1707" s="14">
        <f>AND($I1707=MID(kododd,1,2),$J1707=MID(kododd,3,3))</f>
      </c>
    </row>
    <row r="1708">
      <c r="A1708" s="95">
        <v>46374</v>
      </c>
      <c r="B1708" s="93" t="s">
        <v>18607</v>
      </c>
      <c r="C1708" s="93" t="s">
        <v>1456</v>
      </c>
      <c r="D1708" s="95">
        <v>1272</v>
      </c>
      <c r="F1708" s="95">
        <v>397830</v>
      </c>
      <c r="G1708" s="95">
        <v>0</v>
      </c>
      <c r="H1708" s="93" t="s">
        <v>8976</v>
      </c>
      <c r="I1708" s="93" t="s">
        <v>23890</v>
      </c>
      <c r="J1708" s="93" t="s">
        <v>20870</v>
      </c>
      <c r="K1708" s="93" t="s">
        <v>19858</v>
      </c>
      <c r="L1708" s="14">
        <f>AND(vyberHrace&lt;&gt;"",ISNUMBER(SEARCH(vyberHrace,$B1708)))</f>
      </c>
      <c r="M1708" s="14">
        <f>AND($I1708=MID(kododd,1,2),$J1708=MID(kododd,3,3))</f>
      </c>
    </row>
    <row r="1709">
      <c r="A1709" s="95">
        <v>44532</v>
      </c>
      <c r="B1709" s="93" t="s">
        <v>14095</v>
      </c>
      <c r="C1709" s="93" t="s">
        <v>1400</v>
      </c>
      <c r="D1709" s="95">
        <v>1367</v>
      </c>
      <c r="E1709" s="95">
        <v>1594</v>
      </c>
      <c r="F1709" s="95">
        <v>397733</v>
      </c>
      <c r="G1709" s="95">
        <v>0</v>
      </c>
      <c r="H1709" s="93" t="s">
        <v>8976</v>
      </c>
      <c r="I1709" s="93" t="s">
        <v>23890</v>
      </c>
      <c r="J1709" s="93" t="s">
        <v>20870</v>
      </c>
      <c r="K1709" s="93" t="s">
        <v>19858</v>
      </c>
      <c r="L1709" s="14">
        <f>AND(vyberHrace&lt;&gt;"",ISNUMBER(SEARCH(vyberHrace,$B1709)))</f>
      </c>
      <c r="M1709" s="14">
        <f>AND($I1709=MID(kododd,1,2),$J1709=MID(kododd,3,3))</f>
      </c>
    </row>
    <row r="1710">
      <c r="A1710" s="95">
        <v>46084</v>
      </c>
      <c r="B1710" s="93" t="s">
        <v>18721</v>
      </c>
      <c r="C1710" s="93" t="s">
        <v>3255</v>
      </c>
      <c r="D1710" s="95">
        <v>1305</v>
      </c>
      <c r="E1710" s="95">
        <v>1565</v>
      </c>
      <c r="F1710" s="95">
        <v>23711485</v>
      </c>
      <c r="G1710" s="95">
        <v>250</v>
      </c>
      <c r="H1710" s="93" t="s">
        <v>8976</v>
      </c>
      <c r="I1710" s="93" t="s">
        <v>23890</v>
      </c>
      <c r="J1710" s="93" t="s">
        <v>20931</v>
      </c>
      <c r="K1710" s="93" t="s">
        <v>19878</v>
      </c>
      <c r="L1710" s="14">
        <f>AND(vyberHrace&lt;&gt;"",ISNUMBER(SEARCH(vyberHrace,$B1710)))</f>
      </c>
      <c r="M1710" s="14">
        <f>AND($I1710=MID(kododd,1,2),$J1710=MID(kododd,3,3))</f>
      </c>
    </row>
    <row r="1711">
      <c r="A1711" s="95">
        <v>51031</v>
      </c>
      <c r="B1711" s="93" t="s">
        <v>2102</v>
      </c>
      <c r="C1711" s="93" t="s">
        <v>1422</v>
      </c>
      <c r="F1711" s="95">
        <v>23767057</v>
      </c>
      <c r="G1711" s="95">
        <v>0</v>
      </c>
      <c r="H1711" s="93" t="s">
        <v>8976</v>
      </c>
      <c r="I1711" s="93" t="s">
        <v>23890</v>
      </c>
      <c r="J1711" s="93" t="s">
        <v>20931</v>
      </c>
      <c r="K1711" s="93" t="s">
        <v>19878</v>
      </c>
      <c r="L1711" s="14">
        <f>AND(vyberHrace&lt;&gt;"",ISNUMBER(SEARCH(vyberHrace,$B1711)))</f>
      </c>
      <c r="M1711" s="14">
        <f>AND($I1711=MID(kododd,1,2),$J1711=MID(kododd,3,3))</f>
      </c>
    </row>
    <row r="1712">
      <c r="A1712" s="95">
        <v>58850</v>
      </c>
      <c r="B1712" s="93" t="s">
        <v>25322</v>
      </c>
      <c r="C1712" s="93" t="s">
        <v>1411</v>
      </c>
      <c r="D1712" s="95">
        <v>1016</v>
      </c>
      <c r="F1712" s="95">
        <v>23791284</v>
      </c>
      <c r="G1712" s="95">
        <v>250</v>
      </c>
      <c r="H1712" s="93" t="s">
        <v>8976</v>
      </c>
      <c r="I1712" s="93" t="s">
        <v>23890</v>
      </c>
      <c r="J1712" s="93" t="s">
        <v>20927</v>
      </c>
      <c r="K1712" s="93" t="s">
        <v>1493</v>
      </c>
      <c r="L1712" s="14">
        <f>AND(vyberHrace&lt;&gt;"",ISNUMBER(SEARCH(vyberHrace,$B1712)))</f>
      </c>
      <c r="M1712" s="14">
        <f>AND($I1712=MID(kododd,1,2),$J1712=MID(kododd,3,3))</f>
      </c>
    </row>
    <row r="1713">
      <c r="A1713" s="95">
        <v>57845</v>
      </c>
      <c r="B1713" s="93" t="s">
        <v>24395</v>
      </c>
      <c r="C1713" s="93" t="s">
        <v>1420</v>
      </c>
      <c r="G1713" s="95">
        <v>0</v>
      </c>
      <c r="H1713" s="93" t="s">
        <v>8976</v>
      </c>
      <c r="I1713" s="93" t="s">
        <v>23890</v>
      </c>
      <c r="J1713" s="93" t="s">
        <v>20860</v>
      </c>
      <c r="K1713" s="93" t="s">
        <v>12768</v>
      </c>
      <c r="L1713" s="14">
        <f>AND(vyberHrace&lt;&gt;"",ISNUMBER(SEARCH(vyberHrace,$B1713)))</f>
      </c>
      <c r="M1713" s="14">
        <f>AND($I1713=MID(kododd,1,2),$J1713=MID(kododd,3,3))</f>
      </c>
    </row>
    <row r="1714">
      <c r="A1714" s="95">
        <v>62382</v>
      </c>
      <c r="B1714" s="93" t="s">
        <v>28551</v>
      </c>
      <c r="C1714" s="93" t="s">
        <v>1437</v>
      </c>
      <c r="G1714" s="95">
        <v>250</v>
      </c>
      <c r="H1714" s="93" t="s">
        <v>8976</v>
      </c>
      <c r="I1714" s="93" t="s">
        <v>23890</v>
      </c>
      <c r="J1714" s="93" t="s">
        <v>20883</v>
      </c>
      <c r="K1714" s="93" t="s">
        <v>19883</v>
      </c>
      <c r="L1714" s="14">
        <f>AND(vyberHrace&lt;&gt;"",ISNUMBER(SEARCH(vyberHrace,$B1714)))</f>
      </c>
      <c r="M1714" s="14">
        <f>AND($I1714=MID(kododd,1,2),$J1714=MID(kododd,3,3))</f>
      </c>
    </row>
    <row r="1715">
      <c r="A1715" s="95">
        <v>59302</v>
      </c>
      <c r="B1715" s="93" t="s">
        <v>25726</v>
      </c>
      <c r="C1715" s="93" t="s">
        <v>1410</v>
      </c>
      <c r="G1715" s="95">
        <v>0</v>
      </c>
      <c r="H1715" s="93" t="s">
        <v>8976</v>
      </c>
      <c r="I1715" s="93" t="s">
        <v>23890</v>
      </c>
      <c r="J1715" s="93" t="s">
        <v>20858</v>
      </c>
      <c r="K1715" s="93" t="s">
        <v>20407</v>
      </c>
      <c r="L1715" s="14">
        <f>AND(vyberHrace&lt;&gt;"",ISNUMBER(SEARCH(vyberHrace,$B1715)))</f>
      </c>
      <c r="M1715" s="14">
        <f>AND($I1715=MID(kododd,1,2),$J1715=MID(kododd,3,3))</f>
      </c>
    </row>
    <row r="1716">
      <c r="A1716" s="95">
        <v>60547</v>
      </c>
      <c r="B1716" s="93" t="s">
        <v>26974</v>
      </c>
      <c r="C1716" s="93" t="s">
        <v>1486</v>
      </c>
      <c r="G1716" s="95">
        <v>0</v>
      </c>
      <c r="H1716" s="93" t="s">
        <v>8976</v>
      </c>
      <c r="I1716" s="93" t="s">
        <v>23890</v>
      </c>
      <c r="J1716" s="93" t="s">
        <v>21009</v>
      </c>
      <c r="K1716" s="93" t="s">
        <v>15049</v>
      </c>
      <c r="L1716" s="14">
        <f>AND(vyberHrace&lt;&gt;"",ISNUMBER(SEARCH(vyberHrace,$B1716)))</f>
      </c>
      <c r="M1716" s="14">
        <f>AND($I1716=MID(kododd,1,2),$J1716=MID(kododd,3,3))</f>
      </c>
    </row>
    <row r="1717">
      <c r="A1717" s="95">
        <v>59811</v>
      </c>
      <c r="B1717" s="93" t="s">
        <v>26320</v>
      </c>
      <c r="C1717" s="93" t="s">
        <v>1424</v>
      </c>
      <c r="G1717" s="95">
        <v>250</v>
      </c>
      <c r="H1717" s="93" t="s">
        <v>8976</v>
      </c>
      <c r="I1717" s="93" t="s">
        <v>23890</v>
      </c>
      <c r="J1717" s="93" t="s">
        <v>21009</v>
      </c>
      <c r="K1717" s="93" t="s">
        <v>15049</v>
      </c>
      <c r="L1717" s="14">
        <f>AND(vyberHrace&lt;&gt;"",ISNUMBER(SEARCH(vyberHrace,$B1717)))</f>
      </c>
      <c r="M1717" s="14">
        <f>AND($I1717=MID(kododd,1,2),$J1717=MID(kododd,3,3))</f>
      </c>
    </row>
    <row r="1718">
      <c r="A1718" s="95">
        <v>56315</v>
      </c>
      <c r="B1718" s="93" t="s">
        <v>21454</v>
      </c>
      <c r="C1718" s="93" t="s">
        <v>1406</v>
      </c>
      <c r="D1718" s="95">
        <v>1034</v>
      </c>
      <c r="F1718" s="95">
        <v>23778962</v>
      </c>
      <c r="G1718" s="95">
        <v>250</v>
      </c>
      <c r="H1718" s="93" t="s">
        <v>8976</v>
      </c>
      <c r="I1718" s="93" t="s">
        <v>23890</v>
      </c>
      <c r="J1718" s="93" t="s">
        <v>20918</v>
      </c>
      <c r="K1718" s="93" t="s">
        <v>19880</v>
      </c>
      <c r="L1718" s="14">
        <f>AND(vyberHrace&lt;&gt;"",ISNUMBER(SEARCH(vyberHrace,$B1718)))</f>
      </c>
      <c r="M1718" s="14">
        <f>AND($I1718=MID(kododd,1,2),$J1718=MID(kododd,3,3))</f>
      </c>
    </row>
    <row r="1719">
      <c r="A1719" s="95">
        <v>37086</v>
      </c>
      <c r="B1719" s="93" t="s">
        <v>20233</v>
      </c>
      <c r="C1719" s="93" t="s">
        <v>1437</v>
      </c>
      <c r="D1719" s="95">
        <v>1579</v>
      </c>
      <c r="G1719" s="95">
        <v>0</v>
      </c>
      <c r="H1719" s="93" t="s">
        <v>8976</v>
      </c>
      <c r="I1719" s="93" t="s">
        <v>23890</v>
      </c>
      <c r="J1719" s="93" t="s">
        <v>20932</v>
      </c>
      <c r="K1719" s="93" t="s">
        <v>9421</v>
      </c>
      <c r="L1719" s="14">
        <f>AND(vyberHrace&lt;&gt;"",ISNUMBER(SEARCH(vyberHrace,$B1719)))</f>
      </c>
      <c r="M1719" s="14">
        <f>AND($I1719=MID(kododd,1,2),$J1719=MID(kododd,3,3))</f>
      </c>
    </row>
    <row r="1720">
      <c r="A1720" s="95">
        <v>60485</v>
      </c>
      <c r="B1720" s="93" t="s">
        <v>26917</v>
      </c>
      <c r="C1720" s="93" t="s">
        <v>1422</v>
      </c>
      <c r="F1720" s="95">
        <v>23787120</v>
      </c>
      <c r="G1720" s="95">
        <v>0</v>
      </c>
      <c r="H1720" s="93" t="s">
        <v>8976</v>
      </c>
      <c r="I1720" s="93" t="s">
        <v>23890</v>
      </c>
      <c r="J1720" s="93" t="s">
        <v>20843</v>
      </c>
      <c r="K1720" s="93" t="s">
        <v>19862</v>
      </c>
      <c r="L1720" s="14">
        <f>AND(vyberHrace&lt;&gt;"",ISNUMBER(SEARCH(vyberHrace,$B1720)))</f>
      </c>
      <c r="M1720" s="14">
        <f>AND($I1720=MID(kododd,1,2),$J1720=MID(kododd,3,3))</f>
      </c>
    </row>
    <row r="1721">
      <c r="A1721" s="95">
        <v>49637</v>
      </c>
      <c r="B1721" s="93" t="s">
        <v>12633</v>
      </c>
      <c r="C1721" s="93" t="s">
        <v>1406</v>
      </c>
      <c r="D1721" s="95">
        <v>1251</v>
      </c>
      <c r="E1721" s="95">
        <v>1583</v>
      </c>
      <c r="F1721" s="95">
        <v>23732776</v>
      </c>
      <c r="G1721" s="95">
        <v>0</v>
      </c>
      <c r="H1721" s="93" t="s">
        <v>8976</v>
      </c>
      <c r="I1721" s="93" t="s">
        <v>23890</v>
      </c>
      <c r="J1721" s="93" t="s">
        <v>3580</v>
      </c>
      <c r="K1721" s="93" t="s">
        <v>6721</v>
      </c>
      <c r="L1721" s="14">
        <f>AND(vyberHrace&lt;&gt;"",ISNUMBER(SEARCH(vyberHrace,$B1721)))</f>
      </c>
      <c r="M1721" s="14">
        <f>AND($I1721=MID(kododd,1,2),$J1721=MID(kododd,3,3))</f>
      </c>
    </row>
    <row r="1722">
      <c r="A1722" s="95">
        <v>63787</v>
      </c>
      <c r="B1722" s="93" t="s">
        <v>29944</v>
      </c>
      <c r="C1722" s="93" t="s">
        <v>1420</v>
      </c>
      <c r="G1722" s="95">
        <v>250</v>
      </c>
      <c r="H1722" s="93" t="s">
        <v>8976</v>
      </c>
      <c r="I1722" s="93" t="s">
        <v>23890</v>
      </c>
      <c r="J1722" s="93" t="s">
        <v>20870</v>
      </c>
      <c r="K1722" s="93" t="s">
        <v>19858</v>
      </c>
      <c r="L1722" s="14">
        <f>AND(vyberHrace&lt;&gt;"",ISNUMBER(SEARCH(vyberHrace,$B1722)))</f>
      </c>
      <c r="M1722" s="14">
        <f>AND($I1722=MID(kododd,1,2),$J1722=MID(kododd,3,3))</f>
      </c>
    </row>
    <row r="1723">
      <c r="A1723" s="95">
        <v>61252</v>
      </c>
      <c r="B1723" s="93" t="s">
        <v>27477</v>
      </c>
      <c r="C1723" s="93" t="s">
        <v>1486</v>
      </c>
      <c r="D1723" s="95">
        <v>1343</v>
      </c>
      <c r="F1723" s="95">
        <v>23792256</v>
      </c>
      <c r="G1723" s="95">
        <v>250</v>
      </c>
      <c r="H1723" s="93" t="s">
        <v>8976</v>
      </c>
      <c r="I1723" s="93" t="s">
        <v>23890</v>
      </c>
      <c r="J1723" s="93" t="s">
        <v>20899</v>
      </c>
      <c r="K1723" s="93" t="s">
        <v>21373</v>
      </c>
      <c r="L1723" s="14">
        <f>AND(vyberHrace&lt;&gt;"",ISNUMBER(SEARCH(vyberHrace,$B1723)))</f>
      </c>
      <c r="M1723" s="14">
        <f>AND($I1723=MID(kododd,1,2),$J1723=MID(kododd,3,3))</f>
      </c>
    </row>
    <row r="1724">
      <c r="A1724" s="95">
        <v>1024</v>
      </c>
      <c r="B1724" s="93" t="s">
        <v>12789</v>
      </c>
      <c r="C1724" s="93" t="s">
        <v>1474</v>
      </c>
      <c r="D1724" s="95">
        <v>1920</v>
      </c>
      <c r="E1724" s="95">
        <v>1939</v>
      </c>
      <c r="F1724" s="95">
        <v>302619</v>
      </c>
      <c r="G1724" s="95">
        <v>0</v>
      </c>
      <c r="H1724" s="93" t="s">
        <v>8976</v>
      </c>
      <c r="I1724" s="93" t="s">
        <v>23890</v>
      </c>
      <c r="J1724" s="93" t="s">
        <v>3580</v>
      </c>
      <c r="K1724" s="93" t="s">
        <v>6721</v>
      </c>
      <c r="L1724" s="14">
        <f>AND(vyberHrace&lt;&gt;"",ISNUMBER(SEARCH(vyberHrace,$B1724)))</f>
      </c>
      <c r="M1724" s="14">
        <f>AND($I1724=MID(kododd,1,2),$J1724=MID(kododd,3,3))</f>
      </c>
    </row>
    <row r="1725">
      <c r="A1725" s="95">
        <v>18</v>
      </c>
      <c r="B1725" s="93" t="s">
        <v>19859</v>
      </c>
      <c r="C1725" s="93" t="s">
        <v>1429</v>
      </c>
      <c r="D1725" s="95">
        <v>2250</v>
      </c>
      <c r="E1725" s="95">
        <v>2212</v>
      </c>
      <c r="F1725" s="95">
        <v>300454</v>
      </c>
      <c r="G1725" s="95">
        <v>250</v>
      </c>
      <c r="H1725" s="93" t="s">
        <v>8976</v>
      </c>
      <c r="I1725" s="93" t="s">
        <v>23890</v>
      </c>
      <c r="J1725" s="93" t="s">
        <v>20897</v>
      </c>
      <c r="K1725" s="93" t="s">
        <v>9426</v>
      </c>
      <c r="L1725" s="14">
        <f>AND(vyberHrace&lt;&gt;"",ISNUMBER(SEARCH(vyberHrace,$B1725)))</f>
      </c>
      <c r="M1725" s="14">
        <f>AND($I1725=MID(kododd,1,2),$J1725=MID(kododd,3,3))</f>
      </c>
    </row>
    <row r="1726">
      <c r="A1726" s="95">
        <v>59227</v>
      </c>
      <c r="B1726" s="93" t="s">
        <v>25656</v>
      </c>
      <c r="C1726" s="93" t="s">
        <v>1420</v>
      </c>
      <c r="G1726" s="95">
        <v>0</v>
      </c>
      <c r="H1726" s="93" t="s">
        <v>8976</v>
      </c>
      <c r="I1726" s="93" t="s">
        <v>23890</v>
      </c>
      <c r="J1726" s="93" t="s">
        <v>20858</v>
      </c>
      <c r="K1726" s="93" t="s">
        <v>20407</v>
      </c>
      <c r="L1726" s="14">
        <f>AND(vyberHrace&lt;&gt;"",ISNUMBER(SEARCH(vyberHrace,$B1726)))</f>
      </c>
      <c r="M1726" s="14">
        <f>AND($I1726=MID(kododd,1,2),$J1726=MID(kododd,3,3))</f>
      </c>
    </row>
    <row r="1727">
      <c r="A1727" s="95">
        <v>56300</v>
      </c>
      <c r="B1727" s="93" t="s">
        <v>21597</v>
      </c>
      <c r="C1727" s="93" t="s">
        <v>1424</v>
      </c>
      <c r="F1727" s="95">
        <v>23762730</v>
      </c>
      <c r="G1727" s="95">
        <v>0</v>
      </c>
      <c r="H1727" s="93" t="s">
        <v>8976</v>
      </c>
      <c r="I1727" s="93" t="s">
        <v>23890</v>
      </c>
      <c r="J1727" s="93" t="s">
        <v>20915</v>
      </c>
      <c r="K1727" s="93" t="s">
        <v>12637</v>
      </c>
      <c r="L1727" s="14">
        <f>AND(vyberHrace&lt;&gt;"",ISNUMBER(SEARCH(vyberHrace,$B1727)))</f>
      </c>
      <c r="M1727" s="14">
        <f>AND($I1727=MID(kododd,1,2),$J1727=MID(kododd,3,3))</f>
      </c>
    </row>
    <row r="1728">
      <c r="A1728" s="95">
        <v>42277</v>
      </c>
      <c r="B1728" s="93" t="s">
        <v>12844</v>
      </c>
      <c r="C1728" s="93" t="s">
        <v>1475</v>
      </c>
      <c r="D1728" s="95">
        <v>1551</v>
      </c>
      <c r="E1728" s="95">
        <v>1669</v>
      </c>
      <c r="F1728" s="95">
        <v>397849</v>
      </c>
      <c r="G1728" s="95">
        <v>250</v>
      </c>
      <c r="H1728" s="93" t="s">
        <v>8976</v>
      </c>
      <c r="I1728" s="93" t="s">
        <v>23890</v>
      </c>
      <c r="J1728" s="93" t="s">
        <v>20883</v>
      </c>
      <c r="K1728" s="93" t="s">
        <v>19883</v>
      </c>
      <c r="L1728" s="14">
        <f>AND(vyberHrace&lt;&gt;"",ISNUMBER(SEARCH(vyberHrace,$B1728)))</f>
      </c>
      <c r="M1728" s="14">
        <f>AND($I1728=MID(kododd,1,2),$J1728=MID(kododd,3,3))</f>
      </c>
    </row>
    <row r="1729">
      <c r="A1729" s="95">
        <v>39050</v>
      </c>
      <c r="B1729" s="93" t="s">
        <v>20410</v>
      </c>
      <c r="C1729" s="93" t="s">
        <v>1463</v>
      </c>
      <c r="D1729" s="95">
        <v>1448</v>
      </c>
      <c r="E1729" s="95">
        <v>1655</v>
      </c>
      <c r="F1729" s="95">
        <v>393177</v>
      </c>
      <c r="G1729" s="95">
        <v>250</v>
      </c>
      <c r="H1729" s="93" t="s">
        <v>8976</v>
      </c>
      <c r="I1729" s="93" t="s">
        <v>23890</v>
      </c>
      <c r="J1729" s="93" t="s">
        <v>20860</v>
      </c>
      <c r="K1729" s="93" t="s">
        <v>12768</v>
      </c>
      <c r="L1729" s="14">
        <f>AND(vyberHrace&lt;&gt;"",ISNUMBER(SEARCH(vyberHrace,$B1729)))</f>
      </c>
      <c r="M1729" s="14">
        <f>AND($I1729=MID(kododd,1,2),$J1729=MID(kododd,3,3))</f>
      </c>
    </row>
    <row r="1730">
      <c r="A1730" s="95">
        <v>56618</v>
      </c>
      <c r="B1730" s="93" t="s">
        <v>21548</v>
      </c>
      <c r="C1730" s="93" t="s">
        <v>1412</v>
      </c>
      <c r="F1730" s="95">
        <v>23774509</v>
      </c>
      <c r="G1730" s="95">
        <v>250</v>
      </c>
      <c r="H1730" s="93" t="s">
        <v>8976</v>
      </c>
      <c r="I1730" s="93" t="s">
        <v>23890</v>
      </c>
      <c r="J1730" s="93" t="s">
        <v>20887</v>
      </c>
      <c r="K1730" s="93" t="s">
        <v>9423</v>
      </c>
      <c r="L1730" s="14">
        <f>AND(vyberHrace&lt;&gt;"",ISNUMBER(SEARCH(vyberHrace,$B1730)))</f>
      </c>
      <c r="M1730" s="14">
        <f>AND($I1730=MID(kododd,1,2),$J1730=MID(kododd,3,3))</f>
      </c>
    </row>
    <row r="1731">
      <c r="A1731" s="95">
        <v>47792</v>
      </c>
      <c r="B1731" s="93" t="s">
        <v>12819</v>
      </c>
      <c r="C1731" s="93" t="s">
        <v>1443</v>
      </c>
      <c r="D1731" s="95">
        <v>1295</v>
      </c>
      <c r="F1731" s="95">
        <v>23707925</v>
      </c>
      <c r="G1731" s="95">
        <v>250</v>
      </c>
      <c r="H1731" s="93" t="s">
        <v>8976</v>
      </c>
      <c r="I1731" s="93" t="s">
        <v>23890</v>
      </c>
      <c r="J1731" s="93" t="s">
        <v>20887</v>
      </c>
      <c r="K1731" s="93" t="s">
        <v>9423</v>
      </c>
      <c r="L1731" s="14">
        <f>AND(vyberHrace&lt;&gt;"",ISNUMBER(SEARCH(vyberHrace,$B1731)))</f>
      </c>
      <c r="M1731" s="14">
        <f>AND($I1731=MID(kododd,1,2),$J1731=MID(kododd,3,3))</f>
      </c>
    </row>
    <row r="1732">
      <c r="A1732" s="95">
        <v>39003</v>
      </c>
      <c r="B1732" s="93" t="s">
        <v>21069</v>
      </c>
      <c r="C1732" s="93" t="s">
        <v>1409</v>
      </c>
      <c r="G1732" s="95">
        <v>0</v>
      </c>
      <c r="H1732" s="93" t="s">
        <v>8976</v>
      </c>
      <c r="I1732" s="93" t="s">
        <v>23890</v>
      </c>
      <c r="J1732" s="93" t="s">
        <v>20931</v>
      </c>
      <c r="K1732" s="93" t="s">
        <v>19878</v>
      </c>
      <c r="L1732" s="14">
        <f>AND(vyberHrace&lt;&gt;"",ISNUMBER(SEARCH(vyberHrace,$B1732)))</f>
      </c>
      <c r="M1732" s="14">
        <f>AND($I1732=MID(kododd,1,2),$J1732=MID(kododd,3,3))</f>
      </c>
    </row>
    <row r="1733">
      <c r="A1733" s="95">
        <v>32797</v>
      </c>
      <c r="B1733" s="93" t="s">
        <v>15346</v>
      </c>
      <c r="C1733" s="93" t="s">
        <v>1429</v>
      </c>
      <c r="D1733" s="95">
        <v>1903</v>
      </c>
      <c r="E1733" s="95">
        <v>1908</v>
      </c>
      <c r="F1733" s="95">
        <v>309990</v>
      </c>
      <c r="G1733" s="95">
        <v>250</v>
      </c>
      <c r="H1733" s="93" t="s">
        <v>8976</v>
      </c>
      <c r="I1733" s="93" t="s">
        <v>23890</v>
      </c>
      <c r="J1733" s="93" t="s">
        <v>3580</v>
      </c>
      <c r="K1733" s="93" t="s">
        <v>6721</v>
      </c>
      <c r="L1733" s="14">
        <f>AND(vyberHrace&lt;&gt;"",ISNUMBER(SEARCH(vyberHrace,$B1733)))</f>
      </c>
      <c r="M1733" s="14">
        <f>AND($I1733=MID(kododd,1,2),$J1733=MID(kododd,3,3))</f>
      </c>
    </row>
    <row r="1734">
      <c r="A1734" s="95">
        <v>33209</v>
      </c>
      <c r="B1734" s="93" t="s">
        <v>14213</v>
      </c>
      <c r="C1734" s="93" t="s">
        <v>1446</v>
      </c>
      <c r="G1734" s="95">
        <v>0</v>
      </c>
      <c r="H1734" s="93" t="s">
        <v>8976</v>
      </c>
      <c r="I1734" s="93" t="s">
        <v>23890</v>
      </c>
      <c r="J1734" s="93" t="s">
        <v>20874</v>
      </c>
      <c r="K1734" s="93" t="s">
        <v>1849</v>
      </c>
      <c r="L1734" s="14">
        <f>AND(vyberHrace&lt;&gt;"",ISNUMBER(SEARCH(vyberHrace,$B1734)))</f>
      </c>
      <c r="M1734" s="14">
        <f>AND($I1734=MID(kododd,1,2),$J1734=MID(kododd,3,3))</f>
      </c>
    </row>
    <row r="1735">
      <c r="A1735" s="95">
        <v>40167</v>
      </c>
      <c r="B1735" s="93" t="s">
        <v>7771</v>
      </c>
      <c r="C1735" s="93" t="s">
        <v>1468</v>
      </c>
      <c r="G1735" s="95">
        <v>0</v>
      </c>
      <c r="H1735" s="93" t="s">
        <v>8976</v>
      </c>
      <c r="I1735" s="93" t="s">
        <v>23890</v>
      </c>
      <c r="J1735" s="93" t="s">
        <v>20881</v>
      </c>
      <c r="K1735" s="93" t="s">
        <v>26140</v>
      </c>
      <c r="L1735" s="14">
        <f>AND(vyberHrace&lt;&gt;"",ISNUMBER(SEARCH(vyberHrace,$B1735)))</f>
      </c>
      <c r="M1735" s="14">
        <f>AND($I1735=MID(kododd,1,2),$J1735=MID(kododd,3,3))</f>
      </c>
    </row>
    <row r="1736">
      <c r="A1736" s="95">
        <v>63440</v>
      </c>
      <c r="B1736" s="93" t="s">
        <v>28669</v>
      </c>
      <c r="C1736" s="93" t="s">
        <v>1409</v>
      </c>
      <c r="D1736" s="95">
        <v>1622</v>
      </c>
      <c r="E1736" s="95">
        <v>1729</v>
      </c>
      <c r="F1736" s="95">
        <v>571004521</v>
      </c>
      <c r="G1736" s="95">
        <v>500</v>
      </c>
      <c r="H1736" s="93" t="s">
        <v>8976</v>
      </c>
      <c r="I1736" s="93" t="s">
        <v>23890</v>
      </c>
      <c r="J1736" s="93" t="s">
        <v>23412</v>
      </c>
      <c r="K1736" s="93" t="s">
        <v>21357</v>
      </c>
      <c r="L1736" s="14">
        <f>AND(vyberHrace&lt;&gt;"",ISNUMBER(SEARCH(vyberHrace,$B1736)))</f>
      </c>
      <c r="M1736" s="14">
        <f>AND($I1736=MID(kododd,1,2),$J1736=MID(kododd,3,3))</f>
      </c>
    </row>
    <row r="1737">
      <c r="A1737" s="95">
        <v>55807</v>
      </c>
      <c r="B1737" s="93" t="s">
        <v>21436</v>
      </c>
      <c r="C1737" s="93" t="s">
        <v>1450</v>
      </c>
      <c r="F1737" s="95">
        <v>23751649</v>
      </c>
      <c r="G1737" s="95">
        <v>250</v>
      </c>
      <c r="H1737" s="93" t="s">
        <v>8976</v>
      </c>
      <c r="I1737" s="93" t="s">
        <v>23890</v>
      </c>
      <c r="J1737" s="93" t="s">
        <v>20870</v>
      </c>
      <c r="K1737" s="93" t="s">
        <v>19858</v>
      </c>
      <c r="L1737" s="14">
        <f>AND(vyberHrace&lt;&gt;"",ISNUMBER(SEARCH(vyberHrace,$B1737)))</f>
      </c>
      <c r="M1737" s="14">
        <f>AND($I1737=MID(kododd,1,2),$J1737=MID(kododd,3,3))</f>
      </c>
    </row>
    <row r="1738">
      <c r="A1738" s="95">
        <v>63848</v>
      </c>
      <c r="B1738" s="93" t="s">
        <v>29945</v>
      </c>
      <c r="C1738" s="93" t="s">
        <v>1424</v>
      </c>
      <c r="G1738" s="95">
        <v>250</v>
      </c>
      <c r="H1738" s="93" t="s">
        <v>8976</v>
      </c>
      <c r="I1738" s="93" t="s">
        <v>23890</v>
      </c>
      <c r="J1738" s="93" t="s">
        <v>20870</v>
      </c>
      <c r="K1738" s="93" t="s">
        <v>19858</v>
      </c>
      <c r="L1738" s="14">
        <f>AND(vyberHrace&lt;&gt;"",ISNUMBER(SEARCH(vyberHrace,$B1738)))</f>
      </c>
      <c r="M1738" s="14">
        <f>AND($I1738=MID(kododd,1,2),$J1738=MID(kododd,3,3))</f>
      </c>
    </row>
    <row r="1739">
      <c r="A1739" s="95">
        <v>40767</v>
      </c>
      <c r="B1739" s="93" t="s">
        <v>11791</v>
      </c>
      <c r="C1739" s="93" t="s">
        <v>1400</v>
      </c>
      <c r="D1739" s="95">
        <v>1061</v>
      </c>
      <c r="F1739" s="95">
        <v>23707275</v>
      </c>
      <c r="G1739" s="95">
        <v>0</v>
      </c>
      <c r="H1739" s="93" t="s">
        <v>8976</v>
      </c>
      <c r="I1739" s="93" t="s">
        <v>23890</v>
      </c>
      <c r="J1739" s="93" t="s">
        <v>20870</v>
      </c>
      <c r="K1739" s="93" t="s">
        <v>19858</v>
      </c>
      <c r="L1739" s="14">
        <f>AND(vyberHrace&lt;&gt;"",ISNUMBER(SEARCH(vyberHrace,$B1739)))</f>
      </c>
      <c r="M1739" s="14">
        <f>AND($I1739=MID(kododd,1,2),$J1739=MID(kododd,3,3))</f>
      </c>
    </row>
    <row r="1740">
      <c r="A1740" s="95">
        <v>44531</v>
      </c>
      <c r="B1740" s="93" t="s">
        <v>14094</v>
      </c>
      <c r="C1740" s="93" t="s">
        <v>1410</v>
      </c>
      <c r="D1740" s="95">
        <v>1164</v>
      </c>
      <c r="F1740" s="95">
        <v>23714999</v>
      </c>
      <c r="G1740" s="95">
        <v>0</v>
      </c>
      <c r="H1740" s="93" t="s">
        <v>8976</v>
      </c>
      <c r="I1740" s="93" t="s">
        <v>23890</v>
      </c>
      <c r="J1740" s="93" t="s">
        <v>20870</v>
      </c>
      <c r="K1740" s="93" t="s">
        <v>19858</v>
      </c>
      <c r="L1740" s="14">
        <f>AND(vyberHrace&lt;&gt;"",ISNUMBER(SEARCH(vyberHrace,$B1740)))</f>
      </c>
      <c r="M1740" s="14">
        <f>AND($I1740=MID(kododd,1,2),$J1740=MID(kododd,3,3))</f>
      </c>
    </row>
    <row r="1741">
      <c r="A1741" s="95">
        <v>40714</v>
      </c>
      <c r="B1741" s="93" t="s">
        <v>11777</v>
      </c>
      <c r="C1741" s="93" t="s">
        <v>1431</v>
      </c>
      <c r="D1741" s="95">
        <v>2188</v>
      </c>
      <c r="E1741" s="95">
        <v>2183</v>
      </c>
      <c r="F1741" s="95">
        <v>13703803</v>
      </c>
      <c r="G1741" s="95">
        <v>250</v>
      </c>
      <c r="H1741" s="93" t="s">
        <v>8976</v>
      </c>
      <c r="I1741" s="93" t="s">
        <v>23890</v>
      </c>
      <c r="J1741" s="93" t="s">
        <v>20899</v>
      </c>
      <c r="K1741" s="93" t="s">
        <v>21373</v>
      </c>
      <c r="L1741" s="14">
        <f>AND(vyberHrace&lt;&gt;"",ISNUMBER(SEARCH(vyberHrace,$B1741)))</f>
      </c>
      <c r="M1741" s="14">
        <f>AND($I1741=MID(kododd,1,2),$J1741=MID(kododd,3,3))</f>
      </c>
    </row>
    <row r="1742">
      <c r="A1742" s="95">
        <v>59280</v>
      </c>
      <c r="B1742" s="93" t="s">
        <v>25706</v>
      </c>
      <c r="C1742" s="93" t="s">
        <v>1422</v>
      </c>
      <c r="D1742" s="95">
        <v>1405</v>
      </c>
      <c r="E1742" s="95">
        <v>1718</v>
      </c>
      <c r="F1742" s="95">
        <v>23777699</v>
      </c>
      <c r="G1742" s="95">
        <v>250</v>
      </c>
      <c r="H1742" s="93" t="s">
        <v>8976</v>
      </c>
      <c r="I1742" s="93" t="s">
        <v>23890</v>
      </c>
      <c r="J1742" s="93" t="s">
        <v>20848</v>
      </c>
      <c r="K1742" s="93" t="s">
        <v>21377</v>
      </c>
      <c r="L1742" s="14">
        <f>AND(vyberHrace&lt;&gt;"",ISNUMBER(SEARCH(vyberHrace,$B1742)))</f>
      </c>
      <c r="M1742" s="14">
        <f>AND($I1742=MID(kododd,1,2),$J1742=MID(kododd,3,3))</f>
      </c>
    </row>
    <row r="1743">
      <c r="A1743" s="95">
        <v>61997</v>
      </c>
      <c r="B1743" s="93" t="s">
        <v>28202</v>
      </c>
      <c r="C1743" s="93" t="s">
        <v>1486</v>
      </c>
      <c r="F1743" s="95">
        <v>571000097</v>
      </c>
      <c r="G1743" s="95">
        <v>250</v>
      </c>
      <c r="H1743" s="93" t="s">
        <v>8976</v>
      </c>
      <c r="I1743" s="93" t="s">
        <v>23890</v>
      </c>
      <c r="J1743" s="93" t="s">
        <v>21009</v>
      </c>
      <c r="K1743" s="93" t="s">
        <v>15049</v>
      </c>
      <c r="L1743" s="14">
        <f>AND(vyberHrace&lt;&gt;"",ISNUMBER(SEARCH(vyberHrace,$B1743)))</f>
      </c>
      <c r="M1743" s="14">
        <f>AND($I1743=MID(kododd,1,2),$J1743=MID(kododd,3,3))</f>
      </c>
    </row>
    <row r="1744">
      <c r="A1744" s="95">
        <v>63400</v>
      </c>
      <c r="B1744" s="93" t="s">
        <v>28670</v>
      </c>
      <c r="C1744" s="93" t="s">
        <v>24215</v>
      </c>
      <c r="G1744" s="95">
        <v>250</v>
      </c>
      <c r="H1744" s="93" t="s">
        <v>8976</v>
      </c>
      <c r="I1744" s="93" t="s">
        <v>23890</v>
      </c>
      <c r="J1744" s="93" t="s">
        <v>21009</v>
      </c>
      <c r="K1744" s="93" t="s">
        <v>15049</v>
      </c>
      <c r="L1744" s="14">
        <f>AND(vyberHrace&lt;&gt;"",ISNUMBER(SEARCH(vyberHrace,$B1744)))</f>
      </c>
      <c r="M1744" s="14">
        <f>AND($I1744=MID(kododd,1,2),$J1744=MID(kododd,3,3))</f>
      </c>
    </row>
    <row r="1745">
      <c r="A1745" s="95">
        <v>58640</v>
      </c>
      <c r="B1745" s="93" t="s">
        <v>25128</v>
      </c>
      <c r="C1745" s="93" t="s">
        <v>1424</v>
      </c>
      <c r="F1745" s="95">
        <v>23776790</v>
      </c>
      <c r="G1745" s="95">
        <v>0</v>
      </c>
      <c r="H1745" s="93" t="s">
        <v>8976</v>
      </c>
      <c r="I1745" s="93" t="s">
        <v>23890</v>
      </c>
      <c r="J1745" s="93" t="s">
        <v>20848</v>
      </c>
      <c r="K1745" s="93" t="s">
        <v>21377</v>
      </c>
      <c r="L1745" s="14">
        <f>AND(vyberHrace&lt;&gt;"",ISNUMBER(SEARCH(vyberHrace,$B1745)))</f>
      </c>
      <c r="M1745" s="14">
        <f>AND($I1745=MID(kododd,1,2),$J1745=MID(kododd,3,3))</f>
      </c>
    </row>
    <row r="1746">
      <c r="A1746" s="95">
        <v>59950</v>
      </c>
      <c r="B1746" s="93" t="s">
        <v>26436</v>
      </c>
      <c r="C1746" s="93" t="s">
        <v>1400</v>
      </c>
      <c r="F1746" s="95">
        <v>23786361</v>
      </c>
      <c r="G1746" s="95">
        <v>0</v>
      </c>
      <c r="H1746" s="93" t="s">
        <v>8976</v>
      </c>
      <c r="I1746" s="93" t="s">
        <v>23890</v>
      </c>
      <c r="J1746" s="93" t="s">
        <v>20848</v>
      </c>
      <c r="K1746" s="93" t="s">
        <v>21377</v>
      </c>
      <c r="L1746" s="14">
        <f>AND(vyberHrace&lt;&gt;"",ISNUMBER(SEARCH(vyberHrace,$B1746)))</f>
      </c>
      <c r="M1746" s="14">
        <f>AND($I1746=MID(kododd,1,2),$J1746=MID(kododd,3,3))</f>
      </c>
    </row>
    <row r="1747">
      <c r="A1747" s="95">
        <v>121</v>
      </c>
      <c r="B1747" s="93" t="s">
        <v>9441</v>
      </c>
      <c r="C1747" s="93" t="s">
        <v>1441</v>
      </c>
      <c r="D1747" s="95">
        <v>1999</v>
      </c>
      <c r="E1747" s="95">
        <v>2053</v>
      </c>
      <c r="F1747" s="95">
        <v>301957</v>
      </c>
      <c r="G1747" s="95">
        <v>250</v>
      </c>
      <c r="H1747" s="93" t="s">
        <v>8976</v>
      </c>
      <c r="I1747" s="93" t="s">
        <v>23890</v>
      </c>
      <c r="J1747" s="93" t="s">
        <v>20887</v>
      </c>
      <c r="K1747" s="93" t="s">
        <v>9423</v>
      </c>
      <c r="L1747" s="14">
        <f>AND(vyberHrace&lt;&gt;"",ISNUMBER(SEARCH(vyberHrace,$B1747)))</f>
      </c>
      <c r="M1747" s="14">
        <f>AND($I1747=MID(kododd,1,2),$J1747=MID(kododd,3,3))</f>
      </c>
    </row>
    <row r="1748">
      <c r="A1748" s="95">
        <v>56477</v>
      </c>
      <c r="B1748" s="93" t="s">
        <v>21629</v>
      </c>
      <c r="C1748" s="93" t="s">
        <v>1454</v>
      </c>
      <c r="G1748" s="95">
        <v>0</v>
      </c>
      <c r="H1748" s="93" t="s">
        <v>8976</v>
      </c>
      <c r="I1748" s="93" t="s">
        <v>23890</v>
      </c>
      <c r="J1748" s="93" t="s">
        <v>20848</v>
      </c>
      <c r="K1748" s="93" t="s">
        <v>21377</v>
      </c>
      <c r="L1748" s="14">
        <f>AND(vyberHrace&lt;&gt;"",ISNUMBER(SEARCH(vyberHrace,$B1748)))</f>
      </c>
      <c r="M1748" s="14">
        <f>AND($I1748=MID(kododd,1,2),$J1748=MID(kododd,3,3))</f>
      </c>
    </row>
    <row r="1749">
      <c r="A1749" s="95">
        <v>58528</v>
      </c>
      <c r="B1749" s="93" t="s">
        <v>25026</v>
      </c>
      <c r="C1749" s="93" t="s">
        <v>1416</v>
      </c>
      <c r="F1749" s="95">
        <v>23775084</v>
      </c>
      <c r="G1749" s="95">
        <v>0</v>
      </c>
      <c r="H1749" s="93" t="s">
        <v>8976</v>
      </c>
      <c r="I1749" s="93" t="s">
        <v>23890</v>
      </c>
      <c r="J1749" s="93" t="s">
        <v>20927</v>
      </c>
      <c r="K1749" s="93" t="s">
        <v>1493</v>
      </c>
      <c r="L1749" s="14">
        <f>AND(vyberHrace&lt;&gt;"",ISNUMBER(SEARCH(vyberHrace,$B1749)))</f>
      </c>
      <c r="M1749" s="14">
        <f>AND($I1749=MID(kododd,1,2),$J1749=MID(kododd,3,3))</f>
      </c>
    </row>
    <row r="1750">
      <c r="A1750" s="95">
        <v>15952</v>
      </c>
      <c r="B1750" s="93" t="s">
        <v>11503</v>
      </c>
      <c r="C1750" s="93" t="s">
        <v>1464</v>
      </c>
      <c r="D1750" s="95">
        <v>1873</v>
      </c>
      <c r="E1750" s="95">
        <v>1936</v>
      </c>
      <c r="F1750" s="95">
        <v>328030</v>
      </c>
      <c r="G1750" s="95">
        <v>250</v>
      </c>
      <c r="H1750" s="93" t="s">
        <v>8976</v>
      </c>
      <c r="I1750" s="93" t="s">
        <v>23890</v>
      </c>
      <c r="J1750" s="93" t="s">
        <v>20897</v>
      </c>
      <c r="K1750" s="93" t="s">
        <v>9426</v>
      </c>
      <c r="L1750" s="14">
        <f>AND(vyberHrace&lt;&gt;"",ISNUMBER(SEARCH(vyberHrace,$B1750)))</f>
      </c>
      <c r="M1750" s="14">
        <f>AND($I1750=MID(kododd,1,2),$J1750=MID(kododd,3,3))</f>
      </c>
    </row>
    <row r="1751">
      <c r="A1751" s="95">
        <v>2157</v>
      </c>
      <c r="B1751" s="93" t="s">
        <v>14004</v>
      </c>
      <c r="C1751" s="93" t="s">
        <v>1483</v>
      </c>
      <c r="D1751" s="95">
        <v>1744</v>
      </c>
      <c r="F1751" s="95">
        <v>353680</v>
      </c>
      <c r="G1751" s="95">
        <v>0</v>
      </c>
      <c r="H1751" s="93" t="s">
        <v>8976</v>
      </c>
      <c r="I1751" s="93" t="s">
        <v>23890</v>
      </c>
      <c r="J1751" s="93" t="s">
        <v>21009</v>
      </c>
      <c r="K1751" s="93" t="s">
        <v>15049</v>
      </c>
      <c r="L1751" s="14">
        <f>AND(vyberHrace&lt;&gt;"",ISNUMBER(SEARCH(vyberHrace,$B1751)))</f>
      </c>
      <c r="M1751" s="14">
        <f>AND($I1751=MID(kododd,1,2),$J1751=MID(kododd,3,3))</f>
      </c>
    </row>
    <row r="1752">
      <c r="A1752" s="95">
        <v>38031</v>
      </c>
      <c r="B1752" s="93" t="s">
        <v>9447</v>
      </c>
      <c r="C1752" s="93" t="s">
        <v>1465</v>
      </c>
      <c r="F1752" s="95">
        <v>367249</v>
      </c>
      <c r="G1752" s="95">
        <v>0</v>
      </c>
      <c r="H1752" s="93" t="s">
        <v>8976</v>
      </c>
      <c r="I1752" s="93" t="s">
        <v>23890</v>
      </c>
      <c r="J1752" s="93" t="s">
        <v>20897</v>
      </c>
      <c r="K1752" s="93" t="s">
        <v>9426</v>
      </c>
      <c r="L1752" s="14">
        <f>AND(vyberHrace&lt;&gt;"",ISNUMBER(SEARCH(vyberHrace,$B1752)))</f>
      </c>
      <c r="M1752" s="14">
        <f>AND($I1752=MID(kododd,1,2),$J1752=MID(kododd,3,3))</f>
      </c>
    </row>
    <row r="1753">
      <c r="A1753" s="95">
        <v>35340</v>
      </c>
      <c r="B1753" s="93" t="s">
        <v>11468</v>
      </c>
      <c r="C1753" s="93" t="s">
        <v>1399</v>
      </c>
      <c r="D1753" s="95">
        <v>1466</v>
      </c>
      <c r="E1753" s="95">
        <v>1682</v>
      </c>
      <c r="F1753" s="95">
        <v>367257</v>
      </c>
      <c r="G1753" s="95">
        <v>0</v>
      </c>
      <c r="H1753" s="93" t="s">
        <v>8976</v>
      </c>
      <c r="I1753" s="93" t="s">
        <v>23890</v>
      </c>
      <c r="J1753" s="93" t="s">
        <v>20897</v>
      </c>
      <c r="K1753" s="93" t="s">
        <v>9426</v>
      </c>
      <c r="L1753" s="14">
        <f>AND(vyberHrace&lt;&gt;"",ISNUMBER(SEARCH(vyberHrace,$B1753)))</f>
      </c>
      <c r="M1753" s="14">
        <f>AND($I1753=MID(kododd,1,2),$J1753=MID(kododd,3,3))</f>
      </c>
    </row>
    <row r="1754">
      <c r="A1754" s="95">
        <v>35953</v>
      </c>
      <c r="B1754" s="93" t="s">
        <v>18707</v>
      </c>
      <c r="C1754" s="93" t="s">
        <v>1414</v>
      </c>
      <c r="D1754" s="95">
        <v>1664</v>
      </c>
      <c r="E1754" s="95">
        <v>1776</v>
      </c>
      <c r="F1754" s="95">
        <v>367265</v>
      </c>
      <c r="G1754" s="95">
        <v>250</v>
      </c>
      <c r="H1754" s="93" t="s">
        <v>8976</v>
      </c>
      <c r="I1754" s="93" t="s">
        <v>23890</v>
      </c>
      <c r="J1754" s="93" t="s">
        <v>20897</v>
      </c>
      <c r="K1754" s="93" t="s">
        <v>9426</v>
      </c>
      <c r="L1754" s="14">
        <f>AND(vyberHrace&lt;&gt;"",ISNUMBER(SEARCH(vyberHrace,$B1754)))</f>
      </c>
      <c r="M1754" s="14">
        <f>AND($I1754=MID(kododd,1,2),$J1754=MID(kododd,3,3))</f>
      </c>
    </row>
    <row r="1755">
      <c r="A1755" s="95">
        <v>48950</v>
      </c>
      <c r="B1755" s="93" t="s">
        <v>16447</v>
      </c>
      <c r="C1755" s="93" t="s">
        <v>1474</v>
      </c>
      <c r="D1755" s="95">
        <v>1304</v>
      </c>
      <c r="E1755" s="95">
        <v>1579</v>
      </c>
      <c r="F1755" s="95">
        <v>23725079</v>
      </c>
      <c r="G1755" s="95">
        <v>250</v>
      </c>
      <c r="H1755" s="93" t="s">
        <v>8976</v>
      </c>
      <c r="I1755" s="93" t="s">
        <v>23890</v>
      </c>
      <c r="J1755" s="93" t="s">
        <v>20870</v>
      </c>
      <c r="K1755" s="93" t="s">
        <v>19858</v>
      </c>
      <c r="L1755" s="14">
        <f>AND(vyberHrace&lt;&gt;"",ISNUMBER(SEARCH(vyberHrace,$B1755)))</f>
      </c>
      <c r="M1755" s="14">
        <f>AND($I1755=MID(kododd,1,2),$J1755=MID(kododd,3,3))</f>
      </c>
    </row>
    <row r="1756">
      <c r="A1756" s="95">
        <v>36457</v>
      </c>
      <c r="B1756" s="93" t="s">
        <v>17761</v>
      </c>
      <c r="C1756" s="93" t="s">
        <v>1444</v>
      </c>
      <c r="D1756" s="95">
        <v>1238</v>
      </c>
      <c r="G1756" s="95">
        <v>0</v>
      </c>
      <c r="H1756" s="93" t="s">
        <v>8976</v>
      </c>
      <c r="I1756" s="93" t="s">
        <v>23890</v>
      </c>
      <c r="J1756" s="93" t="s">
        <v>20897</v>
      </c>
      <c r="K1756" s="93" t="s">
        <v>9426</v>
      </c>
      <c r="L1756" s="14">
        <f>AND(vyberHrace&lt;&gt;"",ISNUMBER(SEARCH(vyberHrace,$B1756)))</f>
      </c>
      <c r="M1756" s="14">
        <f>AND($I1756=MID(kododd,1,2),$J1756=MID(kododd,3,3))</f>
      </c>
    </row>
    <row r="1757">
      <c r="A1757" s="95">
        <v>59278</v>
      </c>
      <c r="B1757" s="93" t="s">
        <v>25704</v>
      </c>
      <c r="C1757" s="93" t="s">
        <v>1450</v>
      </c>
      <c r="G1757" s="95">
        <v>0</v>
      </c>
      <c r="H1757" s="93" t="s">
        <v>8976</v>
      </c>
      <c r="I1757" s="93" t="s">
        <v>23890</v>
      </c>
      <c r="J1757" s="93" t="s">
        <v>20848</v>
      </c>
      <c r="K1757" s="93" t="s">
        <v>21377</v>
      </c>
      <c r="L1757" s="14">
        <f>AND(vyberHrace&lt;&gt;"",ISNUMBER(SEARCH(vyberHrace,$B1757)))</f>
      </c>
      <c r="M1757" s="14">
        <f>AND($I1757=MID(kododd,1,2),$J1757=MID(kododd,3,3))</f>
      </c>
    </row>
    <row r="1758">
      <c r="A1758" s="95">
        <v>63680</v>
      </c>
      <c r="B1758" s="93" t="s">
        <v>29795</v>
      </c>
      <c r="C1758" s="93" t="s">
        <v>1450</v>
      </c>
      <c r="G1758" s="95">
        <v>250</v>
      </c>
      <c r="H1758" s="93" t="s">
        <v>8976</v>
      </c>
      <c r="I1758" s="93" t="s">
        <v>23890</v>
      </c>
      <c r="J1758" s="93" t="s">
        <v>20887</v>
      </c>
      <c r="K1758" s="93" t="s">
        <v>9423</v>
      </c>
      <c r="L1758" s="14">
        <f>AND(vyberHrace&lt;&gt;"",ISNUMBER(SEARCH(vyberHrace,$B1758)))</f>
      </c>
      <c r="M1758" s="14">
        <f>AND($I1758=MID(kododd,1,2),$J1758=MID(kododd,3,3))</f>
      </c>
    </row>
    <row r="1759">
      <c r="A1759" s="95">
        <v>62075</v>
      </c>
      <c r="B1759" s="93" t="s">
        <v>28277</v>
      </c>
      <c r="C1759" s="93" t="s">
        <v>1486</v>
      </c>
      <c r="D1759" s="95">
        <v>1028</v>
      </c>
      <c r="F1759" s="95">
        <v>23792680</v>
      </c>
      <c r="G1759" s="95">
        <v>250</v>
      </c>
      <c r="H1759" s="93" t="s">
        <v>8976</v>
      </c>
      <c r="I1759" s="93" t="s">
        <v>23890</v>
      </c>
      <c r="J1759" s="93" t="s">
        <v>20932</v>
      </c>
      <c r="K1759" s="93" t="s">
        <v>9421</v>
      </c>
      <c r="L1759" s="14">
        <f>AND(vyberHrace&lt;&gt;"",ISNUMBER(SEARCH(vyberHrace,$B1759)))</f>
      </c>
      <c r="M1759" s="14">
        <f>AND($I1759=MID(kododd,1,2),$J1759=MID(kododd,3,3))</f>
      </c>
    </row>
    <row r="1760">
      <c r="A1760" s="95">
        <v>62308</v>
      </c>
      <c r="B1760" s="93" t="s">
        <v>28483</v>
      </c>
      <c r="C1760" s="93" t="s">
        <v>1488</v>
      </c>
      <c r="G1760" s="95">
        <v>250</v>
      </c>
      <c r="H1760" s="93" t="s">
        <v>8976</v>
      </c>
      <c r="I1760" s="93" t="s">
        <v>23890</v>
      </c>
      <c r="J1760" s="93" t="s">
        <v>20870</v>
      </c>
      <c r="K1760" s="93" t="s">
        <v>19858</v>
      </c>
      <c r="L1760" s="14">
        <f>AND(vyberHrace&lt;&gt;"",ISNUMBER(SEARCH(vyberHrace,$B1760)))</f>
      </c>
      <c r="M1760" s="14">
        <f>AND($I1760=MID(kododd,1,2),$J1760=MID(kododd,3,3))</f>
      </c>
    </row>
    <row r="1761">
      <c r="A1761" s="95">
        <v>50855</v>
      </c>
      <c r="B1761" s="93" t="s">
        <v>24072</v>
      </c>
      <c r="C1761" s="93" t="s">
        <v>3255</v>
      </c>
      <c r="D1761" s="95">
        <v>1294</v>
      </c>
      <c r="E1761" s="95">
        <v>1528</v>
      </c>
      <c r="F1761" s="95">
        <v>23740191</v>
      </c>
      <c r="G1761" s="95">
        <v>250</v>
      </c>
      <c r="H1761" s="93" t="s">
        <v>8976</v>
      </c>
      <c r="I1761" s="93" t="s">
        <v>23890</v>
      </c>
      <c r="J1761" s="93" t="s">
        <v>20843</v>
      </c>
      <c r="K1761" s="93" t="s">
        <v>19862</v>
      </c>
      <c r="L1761" s="14">
        <f>AND(vyberHrace&lt;&gt;"",ISNUMBER(SEARCH(vyberHrace,$B1761)))</f>
      </c>
      <c r="M1761" s="14">
        <f>AND($I1761=MID(kododd,1,2),$J1761=MID(kododd,3,3))</f>
      </c>
    </row>
    <row r="1762">
      <c r="A1762" s="95">
        <v>54976</v>
      </c>
      <c r="B1762" s="93" t="s">
        <v>28090</v>
      </c>
      <c r="C1762" s="93" t="s">
        <v>1416</v>
      </c>
      <c r="D1762" s="95">
        <v>1077</v>
      </c>
      <c r="E1762" s="95">
        <v>1516</v>
      </c>
      <c r="F1762" s="95">
        <v>23753021</v>
      </c>
      <c r="G1762" s="95">
        <v>0</v>
      </c>
      <c r="H1762" s="93" t="s">
        <v>8976</v>
      </c>
      <c r="I1762" s="93" t="s">
        <v>23890</v>
      </c>
      <c r="J1762" s="93" t="s">
        <v>20927</v>
      </c>
      <c r="K1762" s="93" t="s">
        <v>1493</v>
      </c>
      <c r="L1762" s="14">
        <f>AND(vyberHrace&lt;&gt;"",ISNUMBER(SEARCH(vyberHrace,$B1762)))</f>
      </c>
      <c r="M1762" s="14">
        <f>AND($I1762=MID(kododd,1,2),$J1762=MID(kododd,3,3))</f>
      </c>
    </row>
    <row r="1763">
      <c r="A1763" s="95">
        <v>54431</v>
      </c>
      <c r="B1763" s="93" t="s">
        <v>2511</v>
      </c>
      <c r="C1763" s="93" t="s">
        <v>1424</v>
      </c>
      <c r="G1763" s="95">
        <v>0</v>
      </c>
      <c r="H1763" s="93" t="s">
        <v>8976</v>
      </c>
      <c r="I1763" s="93" t="s">
        <v>23890</v>
      </c>
      <c r="J1763" s="93" t="s">
        <v>20858</v>
      </c>
      <c r="K1763" s="93" t="s">
        <v>20407</v>
      </c>
      <c r="L1763" s="14">
        <f>AND(vyberHrace&lt;&gt;"",ISNUMBER(SEARCH(vyberHrace,$B1763)))</f>
      </c>
      <c r="M1763" s="14">
        <f>AND($I1763=MID(kododd,1,2),$J1763=MID(kododd,3,3))</f>
      </c>
    </row>
    <row r="1764">
      <c r="A1764" s="95">
        <v>58196</v>
      </c>
      <c r="B1764" s="93" t="s">
        <v>24714</v>
      </c>
      <c r="C1764" s="93" t="s">
        <v>1400</v>
      </c>
      <c r="G1764" s="95">
        <v>0</v>
      </c>
      <c r="H1764" s="93" t="s">
        <v>8976</v>
      </c>
      <c r="I1764" s="93" t="s">
        <v>23890</v>
      </c>
      <c r="J1764" s="93" t="s">
        <v>20848</v>
      </c>
      <c r="K1764" s="93" t="s">
        <v>21377</v>
      </c>
      <c r="L1764" s="14">
        <f>AND(vyberHrace&lt;&gt;"",ISNUMBER(SEARCH(vyberHrace,$B1764)))</f>
      </c>
      <c r="M1764" s="14">
        <f>AND($I1764=MID(kododd,1,2),$J1764=MID(kododd,3,3))</f>
      </c>
    </row>
    <row r="1765">
      <c r="A1765" s="95">
        <v>61311</v>
      </c>
      <c r="B1765" s="93" t="s">
        <v>27515</v>
      </c>
      <c r="C1765" s="93" t="s">
        <v>1420</v>
      </c>
      <c r="G1765" s="95">
        <v>250</v>
      </c>
      <c r="H1765" s="93" t="s">
        <v>8976</v>
      </c>
      <c r="I1765" s="93" t="s">
        <v>23890</v>
      </c>
      <c r="J1765" s="93" t="s">
        <v>20860</v>
      </c>
      <c r="K1765" s="93" t="s">
        <v>12768</v>
      </c>
      <c r="L1765" s="14">
        <f>AND(vyberHrace&lt;&gt;"",ISNUMBER(SEARCH(vyberHrace,$B1765)))</f>
      </c>
      <c r="M1765" s="14">
        <f>AND($I1765=MID(kododd,1,2),$J1765=MID(kododd,3,3))</f>
      </c>
    </row>
    <row r="1766">
      <c r="A1766" s="95">
        <v>347</v>
      </c>
      <c r="B1766" s="93" t="s">
        <v>20408</v>
      </c>
      <c r="C1766" s="93" t="s">
        <v>1462</v>
      </c>
      <c r="D1766" s="95">
        <v>2079</v>
      </c>
      <c r="E1766" s="95">
        <v>2079</v>
      </c>
      <c r="F1766" s="95">
        <v>309028</v>
      </c>
      <c r="G1766" s="95">
        <v>250</v>
      </c>
      <c r="H1766" s="93" t="s">
        <v>8976</v>
      </c>
      <c r="I1766" s="93" t="s">
        <v>23890</v>
      </c>
      <c r="J1766" s="93" t="s">
        <v>20887</v>
      </c>
      <c r="K1766" s="93" t="s">
        <v>9423</v>
      </c>
      <c r="L1766" s="14">
        <f>AND(vyberHrace&lt;&gt;"",ISNUMBER(SEARCH(vyberHrace,$B1766)))</f>
      </c>
      <c r="M1766" s="14">
        <f>AND($I1766=MID(kododd,1,2),$J1766=MID(kododd,3,3))</f>
      </c>
    </row>
    <row r="1767">
      <c r="A1767" s="95">
        <v>26018</v>
      </c>
      <c r="B1767" s="93" t="s">
        <v>20205</v>
      </c>
      <c r="C1767" s="93" t="s">
        <v>1431</v>
      </c>
      <c r="D1767" s="95">
        <v>1985</v>
      </c>
      <c r="E1767" s="95">
        <v>1990</v>
      </c>
      <c r="F1767" s="95">
        <v>342840</v>
      </c>
      <c r="G1767" s="95">
        <v>0</v>
      </c>
      <c r="H1767" s="93" t="s">
        <v>8976</v>
      </c>
      <c r="I1767" s="93" t="s">
        <v>23890</v>
      </c>
      <c r="J1767" s="93" t="s">
        <v>20918</v>
      </c>
      <c r="K1767" s="93" t="s">
        <v>19880</v>
      </c>
      <c r="L1767" s="14">
        <f>AND(vyberHrace&lt;&gt;"",ISNUMBER(SEARCH(vyberHrace,$B1767)))</f>
      </c>
      <c r="M1767" s="14">
        <f>AND($I1767=MID(kododd,1,2),$J1767=MID(kododd,3,3))</f>
      </c>
    </row>
    <row r="1768">
      <c r="A1768" s="95">
        <v>28851</v>
      </c>
      <c r="B1768" s="93" t="s">
        <v>21133</v>
      </c>
      <c r="C1768" s="93" t="s">
        <v>1421</v>
      </c>
      <c r="D1768" s="95">
        <v>1257</v>
      </c>
      <c r="F1768" s="95">
        <v>357820</v>
      </c>
      <c r="G1768" s="95">
        <v>0</v>
      </c>
      <c r="H1768" s="93" t="s">
        <v>8976</v>
      </c>
      <c r="I1768" s="93" t="s">
        <v>23890</v>
      </c>
      <c r="J1768" s="93" t="s">
        <v>21009</v>
      </c>
      <c r="K1768" s="93" t="s">
        <v>15049</v>
      </c>
      <c r="L1768" s="14">
        <f>AND(vyberHrace&lt;&gt;"",ISNUMBER(SEARCH(vyberHrace,$B1768)))</f>
      </c>
      <c r="M1768" s="14">
        <f>AND($I1768=MID(kododd,1,2),$J1768=MID(kododd,3,3))</f>
      </c>
    </row>
    <row r="1769">
      <c r="A1769" s="95">
        <v>16687</v>
      </c>
      <c r="B1769" s="93" t="s">
        <v>18738</v>
      </c>
      <c r="C1769" s="93" t="s">
        <v>1399</v>
      </c>
      <c r="D1769" s="95">
        <v>1881</v>
      </c>
      <c r="E1769" s="95">
        <v>1927</v>
      </c>
      <c r="F1769" s="95">
        <v>357839</v>
      </c>
      <c r="G1769" s="95">
        <v>0</v>
      </c>
      <c r="H1769" s="93" t="s">
        <v>8976</v>
      </c>
      <c r="I1769" s="93" t="s">
        <v>23890</v>
      </c>
      <c r="J1769" s="93" t="s">
        <v>21009</v>
      </c>
      <c r="K1769" s="93" t="s">
        <v>15049</v>
      </c>
      <c r="L1769" s="14">
        <f>AND(vyberHrace&lt;&gt;"",ISNUMBER(SEARCH(vyberHrace,$B1769)))</f>
      </c>
      <c r="M1769" s="14">
        <f>AND($I1769=MID(kododd,1,2),$J1769=MID(kododd,3,3))</f>
      </c>
    </row>
    <row r="1770">
      <c r="A1770" s="95">
        <v>35342</v>
      </c>
      <c r="B1770" s="93" t="s">
        <v>11469</v>
      </c>
      <c r="C1770" s="93" t="s">
        <v>1438</v>
      </c>
      <c r="D1770" s="95">
        <v>2121</v>
      </c>
      <c r="E1770" s="95">
        <v>2048</v>
      </c>
      <c r="F1770" s="95">
        <v>360821</v>
      </c>
      <c r="G1770" s="95">
        <v>0</v>
      </c>
      <c r="H1770" s="93" t="s">
        <v>8976</v>
      </c>
      <c r="I1770" s="93" t="s">
        <v>23890</v>
      </c>
      <c r="J1770" s="93" t="s">
        <v>21009</v>
      </c>
      <c r="K1770" s="93" t="s">
        <v>15049</v>
      </c>
      <c r="L1770" s="14">
        <f>AND(vyberHrace&lt;&gt;"",ISNUMBER(SEARCH(vyberHrace,$B1770)))</f>
      </c>
      <c r="M1770" s="14">
        <f>AND($I1770=MID(kododd,1,2),$J1770=MID(kododd,3,3))</f>
      </c>
    </row>
    <row r="1771">
      <c r="A1771" s="95">
        <v>12184</v>
      </c>
      <c r="B1771" s="93" t="s">
        <v>21115</v>
      </c>
      <c r="C1771" s="93" t="s">
        <v>1431</v>
      </c>
      <c r="D1771" s="95">
        <v>1936</v>
      </c>
      <c r="E1771" s="95">
        <v>1957</v>
      </c>
      <c r="F1771" s="95">
        <v>326984</v>
      </c>
      <c r="G1771" s="95">
        <v>0</v>
      </c>
      <c r="H1771" s="93" t="s">
        <v>8976</v>
      </c>
      <c r="I1771" s="93" t="s">
        <v>23890</v>
      </c>
      <c r="J1771" s="93" t="s">
        <v>21009</v>
      </c>
      <c r="K1771" s="93" t="s">
        <v>15049</v>
      </c>
      <c r="L1771" s="14">
        <f>AND(vyberHrace&lt;&gt;"",ISNUMBER(SEARCH(vyberHrace,$B1771)))</f>
      </c>
      <c r="M1771" s="14">
        <f>AND($I1771=MID(kododd,1,2),$J1771=MID(kododd,3,3))</f>
      </c>
    </row>
    <row r="1772">
      <c r="A1772" s="95">
        <v>10949</v>
      </c>
      <c r="B1772" s="93" t="s">
        <v>12894</v>
      </c>
      <c r="C1772" s="93" t="s">
        <v>1452</v>
      </c>
      <c r="D1772" s="95">
        <v>2052</v>
      </c>
      <c r="E1772" s="95">
        <v>2035</v>
      </c>
      <c r="F1772" s="95">
        <v>323900</v>
      </c>
      <c r="G1772" s="95">
        <v>0</v>
      </c>
      <c r="H1772" s="93" t="s">
        <v>8976</v>
      </c>
      <c r="I1772" s="93" t="s">
        <v>23890</v>
      </c>
      <c r="J1772" s="93" t="s">
        <v>21009</v>
      </c>
      <c r="K1772" s="93" t="s">
        <v>15049</v>
      </c>
      <c r="L1772" s="14">
        <f>AND(vyberHrace&lt;&gt;"",ISNUMBER(SEARCH(vyberHrace,$B1772)))</f>
      </c>
      <c r="M1772" s="14">
        <f>AND($I1772=MID(kododd,1,2),$J1772=MID(kododd,3,3))</f>
      </c>
    </row>
    <row r="1773">
      <c r="A1773" s="95">
        <v>48836</v>
      </c>
      <c r="B1773" s="93" t="s">
        <v>16437</v>
      </c>
      <c r="C1773" s="93" t="s">
        <v>1406</v>
      </c>
      <c r="G1773" s="95">
        <v>0</v>
      </c>
      <c r="H1773" s="93" t="s">
        <v>8976</v>
      </c>
      <c r="I1773" s="93" t="s">
        <v>23890</v>
      </c>
      <c r="J1773" s="93" t="s">
        <v>20860</v>
      </c>
      <c r="K1773" s="93" t="s">
        <v>12768</v>
      </c>
      <c r="L1773" s="14">
        <f>AND(vyberHrace&lt;&gt;"",ISNUMBER(SEARCH(vyberHrace,$B1773)))</f>
      </c>
      <c r="M1773" s="14">
        <f>AND($I1773=MID(kododd,1,2),$J1773=MID(kododd,3,3))</f>
      </c>
    </row>
    <row r="1774">
      <c r="A1774" s="95">
        <v>51055</v>
      </c>
      <c r="B1774" s="93" t="s">
        <v>5648</v>
      </c>
      <c r="C1774" s="93" t="s">
        <v>1402</v>
      </c>
      <c r="D1774" s="95">
        <v>1063</v>
      </c>
      <c r="G1774" s="95">
        <v>0</v>
      </c>
      <c r="H1774" s="93" t="s">
        <v>8976</v>
      </c>
      <c r="I1774" s="93" t="s">
        <v>23890</v>
      </c>
      <c r="J1774" s="93" t="s">
        <v>20860</v>
      </c>
      <c r="K1774" s="93" t="s">
        <v>12768</v>
      </c>
      <c r="L1774" s="14">
        <f>AND(vyberHrace&lt;&gt;"",ISNUMBER(SEARCH(vyberHrace,$B1774)))</f>
      </c>
      <c r="M1774" s="14">
        <f>AND($I1774=MID(kododd,1,2),$J1774=MID(kododd,3,3))</f>
      </c>
    </row>
    <row r="1775">
      <c r="A1775" s="95">
        <v>887</v>
      </c>
      <c r="B1775" s="93" t="s">
        <v>12772</v>
      </c>
      <c r="C1775" s="93" t="s">
        <v>1440</v>
      </c>
      <c r="D1775" s="95">
        <v>1903</v>
      </c>
      <c r="E1775" s="95">
        <v>1908</v>
      </c>
      <c r="F1775" s="95">
        <v>337633</v>
      </c>
      <c r="G1775" s="95">
        <v>250</v>
      </c>
      <c r="H1775" s="93" t="s">
        <v>8976</v>
      </c>
      <c r="I1775" s="93" t="s">
        <v>23890</v>
      </c>
      <c r="J1775" s="93" t="s">
        <v>20887</v>
      </c>
      <c r="K1775" s="93" t="s">
        <v>9423</v>
      </c>
      <c r="L1775" s="14">
        <f>AND(vyberHrace&lt;&gt;"",ISNUMBER(SEARCH(vyberHrace,$B1775)))</f>
      </c>
      <c r="M1775" s="14">
        <f>AND($I1775=MID(kododd,1,2),$J1775=MID(kododd,3,3))</f>
      </c>
    </row>
    <row r="1776">
      <c r="A1776" s="95">
        <v>8503</v>
      </c>
      <c r="B1776" s="93" t="s">
        <v>18965</v>
      </c>
      <c r="C1776" s="93" t="s">
        <v>1404</v>
      </c>
      <c r="D1776" s="95">
        <v>1959</v>
      </c>
      <c r="E1776" s="95">
        <v>1982</v>
      </c>
      <c r="F1776" s="95">
        <v>343382</v>
      </c>
      <c r="G1776" s="95">
        <v>250</v>
      </c>
      <c r="H1776" s="93" t="s">
        <v>8976</v>
      </c>
      <c r="I1776" s="93" t="s">
        <v>23890</v>
      </c>
      <c r="J1776" s="93" t="s">
        <v>20971</v>
      </c>
      <c r="K1776" s="93" t="s">
        <v>16300</v>
      </c>
      <c r="L1776" s="14">
        <f>AND(vyberHrace&lt;&gt;"",ISNUMBER(SEARCH(vyberHrace,$B1776)))</f>
      </c>
      <c r="M1776" s="14">
        <f>AND($I1776=MID(kododd,1,2),$J1776=MID(kododd,3,3))</f>
      </c>
    </row>
    <row r="1777">
      <c r="A1777" s="95">
        <v>12545</v>
      </c>
      <c r="B1777" s="93" t="s">
        <v>18965</v>
      </c>
      <c r="C1777" s="93" t="s">
        <v>1462</v>
      </c>
      <c r="D1777" s="95">
        <v>1653</v>
      </c>
      <c r="F1777" s="95">
        <v>23708433</v>
      </c>
      <c r="G1777" s="95">
        <v>0</v>
      </c>
      <c r="H1777" s="93" t="s">
        <v>8976</v>
      </c>
      <c r="I1777" s="93" t="s">
        <v>23890</v>
      </c>
      <c r="J1777" s="93" t="s">
        <v>20957</v>
      </c>
      <c r="K1777" s="93" t="s">
        <v>13992</v>
      </c>
      <c r="L1777" s="14">
        <f>AND(vyberHrace&lt;&gt;"",ISNUMBER(SEARCH(vyberHrace,$B1777)))</f>
      </c>
      <c r="M1777" s="14">
        <f>AND($I1777=MID(kododd,1,2),$J1777=MID(kododd,3,3))</f>
      </c>
    </row>
    <row r="1778">
      <c r="A1778" s="95">
        <v>28852</v>
      </c>
      <c r="B1778" s="93" t="s">
        <v>21134</v>
      </c>
      <c r="C1778" s="93" t="s">
        <v>1427</v>
      </c>
      <c r="G1778" s="95">
        <v>0</v>
      </c>
      <c r="H1778" s="93" t="s">
        <v>8976</v>
      </c>
      <c r="I1778" s="93" t="s">
        <v>23890</v>
      </c>
      <c r="J1778" s="93" t="s">
        <v>21009</v>
      </c>
      <c r="K1778" s="93" t="s">
        <v>15049</v>
      </c>
      <c r="L1778" s="14">
        <f>AND(vyberHrace&lt;&gt;"",ISNUMBER(SEARCH(vyberHrace,$B1778)))</f>
      </c>
      <c r="M1778" s="14">
        <f>AND($I1778=MID(kododd,1,2),$J1778=MID(kododd,3,3))</f>
      </c>
    </row>
    <row r="1779">
      <c r="A1779" s="95">
        <v>994</v>
      </c>
      <c r="B1779" s="93" t="s">
        <v>12787</v>
      </c>
      <c r="C1779" s="93" t="s">
        <v>1463</v>
      </c>
      <c r="D1779" s="95">
        <v>1960</v>
      </c>
      <c r="E1779" s="95">
        <v>1968</v>
      </c>
      <c r="F1779" s="95">
        <v>380555</v>
      </c>
      <c r="G1779" s="95">
        <v>250</v>
      </c>
      <c r="H1779" s="93" t="s">
        <v>8976</v>
      </c>
      <c r="I1779" s="93" t="s">
        <v>23890</v>
      </c>
      <c r="J1779" s="93" t="s">
        <v>20927</v>
      </c>
      <c r="K1779" s="93" t="s">
        <v>1493</v>
      </c>
      <c r="L1779" s="14">
        <f>AND(vyberHrace&lt;&gt;"",ISNUMBER(SEARCH(vyberHrace,$B1779)))</f>
      </c>
      <c r="M1779" s="14">
        <f>AND($I1779=MID(kododd,1,2),$J1779=MID(kododd,3,3))</f>
      </c>
    </row>
    <row r="1780">
      <c r="A1780" s="95">
        <v>12546</v>
      </c>
      <c r="B1780" s="93" t="s">
        <v>11800</v>
      </c>
      <c r="C1780" s="93" t="s">
        <v>1432</v>
      </c>
      <c r="D1780" s="95">
        <v>1850</v>
      </c>
      <c r="E1780" s="95">
        <v>1911</v>
      </c>
      <c r="F1780" s="95">
        <v>359610</v>
      </c>
      <c r="G1780" s="95">
        <v>0</v>
      </c>
      <c r="H1780" s="93" t="s">
        <v>8976</v>
      </c>
      <c r="I1780" s="93" t="s">
        <v>23890</v>
      </c>
      <c r="J1780" s="93" t="s">
        <v>20870</v>
      </c>
      <c r="K1780" s="93" t="s">
        <v>19858</v>
      </c>
      <c r="L1780" s="14">
        <f>AND(vyberHrace&lt;&gt;"",ISNUMBER(SEARCH(vyberHrace,$B1780)))</f>
      </c>
      <c r="M1780" s="14">
        <f>AND($I1780=MID(kododd,1,2),$J1780=MID(kododd,3,3))</f>
      </c>
    </row>
    <row r="1781">
      <c r="A1781" s="95">
        <v>11159</v>
      </c>
      <c r="B1781" s="93" t="s">
        <v>12904</v>
      </c>
      <c r="C1781" s="93" t="s">
        <v>1461</v>
      </c>
      <c r="D1781" s="95">
        <v>1779</v>
      </c>
      <c r="E1781" s="95">
        <v>1923</v>
      </c>
      <c r="F1781" s="95">
        <v>327468</v>
      </c>
      <c r="G1781" s="95">
        <v>0</v>
      </c>
      <c r="H1781" s="93" t="s">
        <v>8976</v>
      </c>
      <c r="I1781" s="93" t="s">
        <v>23890</v>
      </c>
      <c r="J1781" s="93" t="s">
        <v>21009</v>
      </c>
      <c r="K1781" s="93" t="s">
        <v>15049</v>
      </c>
      <c r="L1781" s="14">
        <f>AND(vyberHrace&lt;&gt;"",ISNUMBER(SEARCH(vyberHrace,$B1781)))</f>
      </c>
      <c r="M1781" s="14">
        <f>AND($I1781=MID(kododd,1,2),$J1781=MID(kododd,3,3))</f>
      </c>
    </row>
    <row r="1782">
      <c r="A1782" s="95">
        <v>3458</v>
      </c>
      <c r="B1782" s="93" t="s">
        <v>21042</v>
      </c>
      <c r="C1782" s="93" t="s">
        <v>1468</v>
      </c>
      <c r="D1782" s="95">
        <v>1612</v>
      </c>
      <c r="F1782" s="95">
        <v>313629</v>
      </c>
      <c r="G1782" s="95">
        <v>250</v>
      </c>
      <c r="H1782" s="93" t="s">
        <v>8976</v>
      </c>
      <c r="I1782" s="93" t="s">
        <v>23890</v>
      </c>
      <c r="J1782" s="93" t="s">
        <v>20895</v>
      </c>
      <c r="K1782" s="93" t="s">
        <v>13982</v>
      </c>
      <c r="L1782" s="14">
        <f>AND(vyberHrace&lt;&gt;"",ISNUMBER(SEARCH(vyberHrace,$B1782)))</f>
      </c>
      <c r="M1782" s="14">
        <f>AND($I1782=MID(kododd,1,2),$J1782=MID(kododd,3,3))</f>
      </c>
    </row>
    <row r="1783">
      <c r="A1783" s="95">
        <v>61972</v>
      </c>
      <c r="B1783" s="93" t="s">
        <v>28177</v>
      </c>
      <c r="C1783" s="93" t="s">
        <v>1406</v>
      </c>
      <c r="D1783" s="95">
        <v>1031</v>
      </c>
      <c r="F1783" s="95">
        <v>23794925</v>
      </c>
      <c r="G1783" s="95">
        <v>250</v>
      </c>
      <c r="H1783" s="93" t="s">
        <v>8976</v>
      </c>
      <c r="I1783" s="93" t="s">
        <v>23890</v>
      </c>
      <c r="J1783" s="93" t="s">
        <v>20870</v>
      </c>
      <c r="K1783" s="93" t="s">
        <v>19858</v>
      </c>
      <c r="L1783" s="14">
        <f>AND(vyberHrace&lt;&gt;"",ISNUMBER(SEARCH(vyberHrace,$B1783)))</f>
      </c>
      <c r="M1783" s="14">
        <f>AND($I1783=MID(kododd,1,2),$J1783=MID(kododd,3,3))</f>
      </c>
    </row>
    <row r="1784">
      <c r="A1784" s="95">
        <v>60321</v>
      </c>
      <c r="B1784" s="93" t="s">
        <v>26777</v>
      </c>
      <c r="C1784" s="93" t="s">
        <v>1406</v>
      </c>
      <c r="D1784" s="95">
        <v>1118</v>
      </c>
      <c r="F1784" s="95">
        <v>23787503</v>
      </c>
      <c r="G1784" s="95">
        <v>250</v>
      </c>
      <c r="H1784" s="93" t="s">
        <v>8976</v>
      </c>
      <c r="I1784" s="93" t="s">
        <v>23890</v>
      </c>
      <c r="J1784" s="93" t="s">
        <v>20932</v>
      </c>
      <c r="K1784" s="93" t="s">
        <v>9421</v>
      </c>
      <c r="L1784" s="14">
        <f>AND(vyberHrace&lt;&gt;"",ISNUMBER(SEARCH(vyberHrace,$B1784)))</f>
      </c>
      <c r="M1784" s="14">
        <f>AND($I1784=MID(kododd,1,2),$J1784=MID(kododd,3,3))</f>
      </c>
    </row>
    <row r="1785">
      <c r="A1785" s="95">
        <v>1435</v>
      </c>
      <c r="B1785" s="93" t="s">
        <v>16301</v>
      </c>
      <c r="C1785" s="93" t="s">
        <v>1428</v>
      </c>
      <c r="D1785" s="95">
        <v>1778</v>
      </c>
      <c r="E1785" s="95">
        <v>1859</v>
      </c>
      <c r="F1785" s="95">
        <v>387010</v>
      </c>
      <c r="G1785" s="95">
        <v>250</v>
      </c>
      <c r="H1785" s="93" t="s">
        <v>8976</v>
      </c>
      <c r="I1785" s="93" t="s">
        <v>23890</v>
      </c>
      <c r="J1785" s="93" t="s">
        <v>20913</v>
      </c>
      <c r="K1785" s="93" t="s">
        <v>15044</v>
      </c>
      <c r="L1785" s="14">
        <f>AND(vyberHrace&lt;&gt;"",ISNUMBER(SEARCH(vyberHrace,$B1785)))</f>
      </c>
      <c r="M1785" s="14">
        <f>AND($I1785=MID(kododd,1,2),$J1785=MID(kododd,3,3))</f>
      </c>
    </row>
    <row r="1786">
      <c r="A1786" s="95">
        <v>53187</v>
      </c>
      <c r="B1786" s="93" t="s">
        <v>17699</v>
      </c>
      <c r="C1786" s="93" t="s">
        <v>1420</v>
      </c>
      <c r="G1786" s="95">
        <v>0</v>
      </c>
      <c r="H1786" s="93" t="s">
        <v>8976</v>
      </c>
      <c r="I1786" s="93" t="s">
        <v>23890</v>
      </c>
      <c r="J1786" s="93" t="s">
        <v>20897</v>
      </c>
      <c r="K1786" s="93" t="s">
        <v>9426</v>
      </c>
      <c r="L1786" s="14">
        <f>AND(vyberHrace&lt;&gt;"",ISNUMBER(SEARCH(vyberHrace,$B1786)))</f>
      </c>
      <c r="M1786" s="14">
        <f>AND($I1786=MID(kododd,1,2),$J1786=MID(kododd,3,3))</f>
      </c>
    </row>
    <row r="1787">
      <c r="A1787" s="95">
        <v>53186</v>
      </c>
      <c r="B1787" s="93" t="s">
        <v>17700</v>
      </c>
      <c r="C1787" s="93" t="s">
        <v>1422</v>
      </c>
      <c r="G1787" s="95">
        <v>0</v>
      </c>
      <c r="H1787" s="93" t="s">
        <v>8976</v>
      </c>
      <c r="I1787" s="93" t="s">
        <v>23890</v>
      </c>
      <c r="J1787" s="93" t="s">
        <v>20897</v>
      </c>
      <c r="K1787" s="93" t="s">
        <v>9426</v>
      </c>
      <c r="L1787" s="14">
        <f>AND(vyberHrace&lt;&gt;"",ISNUMBER(SEARCH(vyberHrace,$B1787)))</f>
      </c>
      <c r="M1787" s="14">
        <f>AND($I1787=MID(kododd,1,2),$J1787=MID(kododd,3,3))</f>
      </c>
    </row>
    <row r="1788">
      <c r="A1788" s="95">
        <v>57223</v>
      </c>
      <c r="B1788" s="93" t="s">
        <v>21630</v>
      </c>
      <c r="C1788" s="93" t="s">
        <v>1422</v>
      </c>
      <c r="G1788" s="95">
        <v>0</v>
      </c>
      <c r="H1788" s="93" t="s">
        <v>8976</v>
      </c>
      <c r="I1788" s="93" t="s">
        <v>23890</v>
      </c>
      <c r="J1788" s="93" t="s">
        <v>20848</v>
      </c>
      <c r="K1788" s="93" t="s">
        <v>21377</v>
      </c>
      <c r="L1788" s="14">
        <f>AND(vyberHrace&lt;&gt;"",ISNUMBER(SEARCH(vyberHrace,$B1788)))</f>
      </c>
      <c r="M1788" s="14">
        <f>AND($I1788=MID(kododd,1,2),$J1788=MID(kododd,3,3))</f>
      </c>
    </row>
    <row r="1789">
      <c r="A1789" s="95">
        <v>41217</v>
      </c>
      <c r="B1789" s="93" t="s">
        <v>13502</v>
      </c>
      <c r="C1789" s="93" t="s">
        <v>1410</v>
      </c>
      <c r="D1789" s="95">
        <v>1826</v>
      </c>
      <c r="E1789" s="95">
        <v>1891</v>
      </c>
      <c r="F1789" s="95">
        <v>392286</v>
      </c>
      <c r="G1789" s="95">
        <v>250</v>
      </c>
      <c r="H1789" s="93" t="s">
        <v>8976</v>
      </c>
      <c r="I1789" s="93" t="s">
        <v>23890</v>
      </c>
      <c r="J1789" s="93" t="s">
        <v>20843</v>
      </c>
      <c r="K1789" s="93" t="s">
        <v>19862</v>
      </c>
      <c r="L1789" s="14">
        <f>AND(vyberHrace&lt;&gt;"",ISNUMBER(SEARCH(vyberHrace,$B1789)))</f>
      </c>
      <c r="M1789" s="14">
        <f>AND($I1789=MID(kododd,1,2),$J1789=MID(kododd,3,3))</f>
      </c>
    </row>
    <row r="1790">
      <c r="A1790" s="95">
        <v>54734</v>
      </c>
      <c r="B1790" s="93" t="s">
        <v>2490</v>
      </c>
      <c r="C1790" s="93" t="s">
        <v>1424</v>
      </c>
      <c r="D1790" s="95">
        <v>1273</v>
      </c>
      <c r="E1790" s="95">
        <v>1444</v>
      </c>
      <c r="F1790" s="95">
        <v>23754745</v>
      </c>
      <c r="G1790" s="95">
        <v>250</v>
      </c>
      <c r="H1790" s="93" t="s">
        <v>8976</v>
      </c>
      <c r="I1790" s="93" t="s">
        <v>23890</v>
      </c>
      <c r="J1790" s="93" t="s">
        <v>21009</v>
      </c>
      <c r="K1790" s="93" t="s">
        <v>15049</v>
      </c>
      <c r="L1790" s="14">
        <f>AND(vyberHrace&lt;&gt;"",ISNUMBER(SEARCH(vyberHrace,$B1790)))</f>
      </c>
      <c r="M1790" s="14">
        <f>AND($I1790=MID(kododd,1,2),$J1790=MID(kododd,3,3))</f>
      </c>
    </row>
    <row r="1791">
      <c r="A1791" s="95">
        <v>1260</v>
      </c>
      <c r="B1791" s="93" t="s">
        <v>20449</v>
      </c>
      <c r="C1791" s="93" t="s">
        <v>1459</v>
      </c>
      <c r="D1791" s="95">
        <v>1783</v>
      </c>
      <c r="E1791" s="95">
        <v>1897</v>
      </c>
      <c r="F1791" s="95">
        <v>313645</v>
      </c>
      <c r="G1791" s="95">
        <v>250</v>
      </c>
      <c r="H1791" s="93" t="s">
        <v>8976</v>
      </c>
      <c r="I1791" s="93" t="s">
        <v>23890</v>
      </c>
      <c r="J1791" s="93" t="s">
        <v>21009</v>
      </c>
      <c r="K1791" s="93" t="s">
        <v>15049</v>
      </c>
      <c r="L1791" s="14">
        <f>AND(vyberHrace&lt;&gt;"",ISNUMBER(SEARCH(vyberHrace,$B1791)))</f>
      </c>
      <c r="M1791" s="14">
        <f>AND($I1791=MID(kododd,1,2),$J1791=MID(kododd,3,3))</f>
      </c>
    </row>
    <row r="1792">
      <c r="A1792" s="95">
        <v>118</v>
      </c>
      <c r="B1792" s="93" t="s">
        <v>9440</v>
      </c>
      <c r="C1792" s="93" t="s">
        <v>1459</v>
      </c>
      <c r="D1792" s="95">
        <v>2104</v>
      </c>
      <c r="E1792" s="95">
        <v>2112</v>
      </c>
      <c r="F1792" s="95">
        <v>301183</v>
      </c>
      <c r="G1792" s="95">
        <v>250</v>
      </c>
      <c r="H1792" s="93" t="s">
        <v>8976</v>
      </c>
      <c r="I1792" s="93" t="s">
        <v>23890</v>
      </c>
      <c r="J1792" s="93" t="s">
        <v>20897</v>
      </c>
      <c r="K1792" s="93" t="s">
        <v>9426</v>
      </c>
      <c r="L1792" s="14">
        <f>AND(vyberHrace&lt;&gt;"",ISNUMBER(SEARCH(vyberHrace,$B1792)))</f>
      </c>
      <c r="M1792" s="14">
        <f>AND($I1792=MID(kododd,1,2),$J1792=MID(kododd,3,3))</f>
      </c>
    </row>
    <row r="1793">
      <c r="A1793" s="95">
        <v>15250</v>
      </c>
      <c r="B1793" s="93" t="s">
        <v>11703</v>
      </c>
      <c r="C1793" s="93" t="s">
        <v>1423</v>
      </c>
      <c r="D1793" s="95">
        <v>1639</v>
      </c>
      <c r="E1793" s="95">
        <v>1772</v>
      </c>
      <c r="F1793" s="95">
        <v>323918</v>
      </c>
      <c r="G1793" s="95">
        <v>250</v>
      </c>
      <c r="H1793" s="93" t="s">
        <v>8976</v>
      </c>
      <c r="I1793" s="93" t="s">
        <v>23890</v>
      </c>
      <c r="J1793" s="93" t="s">
        <v>20843</v>
      </c>
      <c r="K1793" s="93" t="s">
        <v>19862</v>
      </c>
      <c r="L1793" s="14">
        <f>AND(vyberHrace&lt;&gt;"",ISNUMBER(SEARCH(vyberHrace,$B1793)))</f>
      </c>
      <c r="M1793" s="14">
        <f>AND($I1793=MID(kododd,1,2),$J1793=MID(kododd,3,3))</f>
      </c>
    </row>
    <row r="1794">
      <c r="A1794" s="95">
        <v>42182</v>
      </c>
      <c r="B1794" s="93" t="s">
        <v>11492</v>
      </c>
      <c r="C1794" s="93" t="s">
        <v>1407</v>
      </c>
      <c r="D1794" s="95">
        <v>1698</v>
      </c>
      <c r="E1794" s="95">
        <v>1837</v>
      </c>
      <c r="F1794" s="95">
        <v>391778</v>
      </c>
      <c r="G1794" s="95">
        <v>250</v>
      </c>
      <c r="H1794" s="93" t="s">
        <v>8976</v>
      </c>
      <c r="I1794" s="93" t="s">
        <v>23890</v>
      </c>
      <c r="J1794" s="93" t="s">
        <v>20932</v>
      </c>
      <c r="K1794" s="93" t="s">
        <v>9421</v>
      </c>
      <c r="L1794" s="14">
        <f>AND(vyberHrace&lt;&gt;"",ISNUMBER(SEARCH(vyberHrace,$B1794)))</f>
      </c>
      <c r="M1794" s="14">
        <f>AND($I1794=MID(kododd,1,2),$J1794=MID(kododd,3,3))</f>
      </c>
    </row>
    <row r="1795">
      <c r="A1795" s="95">
        <v>51181</v>
      </c>
      <c r="B1795" s="93" t="s">
        <v>6717</v>
      </c>
      <c r="C1795" s="93" t="s">
        <v>1420</v>
      </c>
      <c r="G1795" s="95">
        <v>0</v>
      </c>
      <c r="H1795" s="93" t="s">
        <v>8976</v>
      </c>
      <c r="I1795" s="93" t="s">
        <v>23890</v>
      </c>
      <c r="J1795" s="93" t="s">
        <v>20870</v>
      </c>
      <c r="K1795" s="93" t="s">
        <v>19858</v>
      </c>
      <c r="L1795" s="14">
        <f>AND(vyberHrace&lt;&gt;"",ISNUMBER(SEARCH(vyberHrace,$B1795)))</f>
      </c>
      <c r="M1795" s="14">
        <f>AND($I1795=MID(kododd,1,2),$J1795=MID(kododd,3,3))</f>
      </c>
    </row>
    <row r="1796">
      <c r="A1796" s="95">
        <v>49736</v>
      </c>
      <c r="B1796" s="93" t="s">
        <v>12640</v>
      </c>
      <c r="C1796" s="93" t="s">
        <v>1415</v>
      </c>
      <c r="D1796" s="95">
        <v>1650</v>
      </c>
      <c r="F1796" s="95">
        <v>23780649</v>
      </c>
      <c r="G1796" s="95">
        <v>250</v>
      </c>
      <c r="H1796" s="93" t="s">
        <v>8976</v>
      </c>
      <c r="I1796" s="93" t="s">
        <v>23890</v>
      </c>
      <c r="J1796" s="93" t="s">
        <v>20961</v>
      </c>
      <c r="K1796" s="93" t="s">
        <v>20404</v>
      </c>
      <c r="L1796" s="14">
        <f>AND(vyberHrace&lt;&gt;"",ISNUMBER(SEARCH(vyberHrace,$B1796)))</f>
      </c>
      <c r="M1796" s="14">
        <f>AND($I1796=MID(kododd,1,2),$J1796=MID(kododd,3,3))</f>
      </c>
    </row>
    <row r="1797">
      <c r="A1797" s="95">
        <v>43345</v>
      </c>
      <c r="B1797" s="93" t="s">
        <v>14221</v>
      </c>
      <c r="C1797" s="93" t="s">
        <v>1419</v>
      </c>
      <c r="G1797" s="95">
        <v>0</v>
      </c>
      <c r="H1797" s="93" t="s">
        <v>8976</v>
      </c>
      <c r="I1797" s="93" t="s">
        <v>23890</v>
      </c>
      <c r="J1797" s="93" t="s">
        <v>20843</v>
      </c>
      <c r="K1797" s="93" t="s">
        <v>19862</v>
      </c>
      <c r="L1797" s="14">
        <f>AND(vyberHrace&lt;&gt;"",ISNUMBER(SEARCH(vyberHrace,$B1797)))</f>
      </c>
      <c r="M1797" s="14">
        <f>AND($I1797=MID(kododd,1,2),$J1797=MID(kododd,3,3))</f>
      </c>
    </row>
    <row r="1798">
      <c r="A1798" s="95">
        <v>54771</v>
      </c>
      <c r="B1798" s="93" t="s">
        <v>2471</v>
      </c>
      <c r="C1798" s="93" t="s">
        <v>1406</v>
      </c>
      <c r="D1798" s="95">
        <v>1491</v>
      </c>
      <c r="E1798" s="95">
        <v>1626</v>
      </c>
      <c r="F1798" s="95">
        <v>23752203</v>
      </c>
      <c r="G1798" s="95">
        <v>250</v>
      </c>
      <c r="H1798" s="93" t="s">
        <v>8976</v>
      </c>
      <c r="I1798" s="93" t="s">
        <v>23890</v>
      </c>
      <c r="J1798" s="93" t="s">
        <v>20899</v>
      </c>
      <c r="K1798" s="93" t="s">
        <v>21373</v>
      </c>
      <c r="L1798" s="14">
        <f>AND(vyberHrace&lt;&gt;"",ISNUMBER(SEARCH(vyberHrace,$B1798)))</f>
      </c>
      <c r="M1798" s="14">
        <f>AND($I1798=MID(kododd,1,2),$J1798=MID(kododd,3,3))</f>
      </c>
    </row>
    <row r="1799">
      <c r="A1799" s="95">
        <v>46904</v>
      </c>
      <c r="B1799" s="93" t="s">
        <v>18644</v>
      </c>
      <c r="C1799" s="93" t="s">
        <v>1410</v>
      </c>
      <c r="F1799" s="95">
        <v>23721642</v>
      </c>
      <c r="G1799" s="95">
        <v>0</v>
      </c>
      <c r="H1799" s="93" t="s">
        <v>8976</v>
      </c>
      <c r="I1799" s="93" t="s">
        <v>23890</v>
      </c>
      <c r="J1799" s="93" t="s">
        <v>20931</v>
      </c>
      <c r="K1799" s="93" t="s">
        <v>19878</v>
      </c>
      <c r="L1799" s="14">
        <f>AND(vyberHrace&lt;&gt;"",ISNUMBER(SEARCH(vyberHrace,$B1799)))</f>
      </c>
      <c r="M1799" s="14">
        <f>AND($I1799=MID(kododd,1,2),$J1799=MID(kododd,3,3))</f>
      </c>
    </row>
    <row r="1800">
      <c r="A1800" s="95">
        <v>37920</v>
      </c>
      <c r="B1800" s="93" t="s">
        <v>12913</v>
      </c>
      <c r="C1800" s="93" t="s">
        <v>1444</v>
      </c>
      <c r="D1800" s="95">
        <v>1414</v>
      </c>
      <c r="F1800" s="95">
        <v>364088</v>
      </c>
      <c r="G1800" s="95">
        <v>0</v>
      </c>
      <c r="H1800" s="93" t="s">
        <v>8976</v>
      </c>
      <c r="I1800" s="93" t="s">
        <v>23890</v>
      </c>
      <c r="J1800" s="93" t="s">
        <v>20931</v>
      </c>
      <c r="K1800" s="93" t="s">
        <v>19878</v>
      </c>
      <c r="L1800" s="14">
        <f>AND(vyberHrace&lt;&gt;"",ISNUMBER(SEARCH(vyberHrace,$B1800)))</f>
      </c>
      <c r="M1800" s="14">
        <f>AND($I1800=MID(kododd,1,2),$J1800=MID(kododd,3,3))</f>
      </c>
    </row>
    <row r="1801">
      <c r="A1801" s="95">
        <v>60050</v>
      </c>
      <c r="B1801" s="93" t="s">
        <v>26527</v>
      </c>
      <c r="C1801" s="93" t="s">
        <v>1411</v>
      </c>
      <c r="G1801" s="95">
        <v>250</v>
      </c>
      <c r="H1801" s="93" t="s">
        <v>8976</v>
      </c>
      <c r="I1801" s="93" t="s">
        <v>23890</v>
      </c>
      <c r="J1801" s="93" t="s">
        <v>20858</v>
      </c>
      <c r="K1801" s="93" t="s">
        <v>20407</v>
      </c>
      <c r="L1801" s="14">
        <f>AND(vyberHrace&lt;&gt;"",ISNUMBER(SEARCH(vyberHrace,$B1801)))</f>
      </c>
      <c r="M1801" s="14">
        <f>AND($I1801=MID(kododd,1,2),$J1801=MID(kododd,3,3))</f>
      </c>
    </row>
    <row r="1802">
      <c r="A1802" s="95">
        <v>43320</v>
      </c>
      <c r="B1802" s="93" t="s">
        <v>14220</v>
      </c>
      <c r="C1802" s="93" t="s">
        <v>1409</v>
      </c>
      <c r="D1802" s="95">
        <v>1448</v>
      </c>
      <c r="E1802" s="95">
        <v>1677</v>
      </c>
      <c r="F1802" s="95">
        <v>396516</v>
      </c>
      <c r="G1802" s="95">
        <v>0</v>
      </c>
      <c r="H1802" s="93" t="s">
        <v>8976</v>
      </c>
      <c r="I1802" s="93" t="s">
        <v>23890</v>
      </c>
      <c r="J1802" s="93" t="s">
        <v>20931</v>
      </c>
      <c r="K1802" s="93" t="s">
        <v>19878</v>
      </c>
      <c r="L1802" s="14">
        <f>AND(vyberHrace&lt;&gt;"",ISNUMBER(SEARCH(vyberHrace,$B1802)))</f>
      </c>
      <c r="M1802" s="14">
        <f>AND($I1802=MID(kododd,1,2),$J1802=MID(kododd,3,3))</f>
      </c>
    </row>
    <row r="1803">
      <c r="A1803" s="95">
        <v>63021</v>
      </c>
      <c r="B1803" s="93" t="s">
        <v>28671</v>
      </c>
      <c r="C1803" s="93" t="s">
        <v>1411</v>
      </c>
      <c r="F1803" s="95">
        <v>571001921</v>
      </c>
      <c r="G1803" s="95">
        <v>250</v>
      </c>
      <c r="H1803" s="93" t="s">
        <v>8976</v>
      </c>
      <c r="I1803" s="93" t="s">
        <v>23890</v>
      </c>
      <c r="J1803" s="93" t="s">
        <v>20858</v>
      </c>
      <c r="K1803" s="93" t="s">
        <v>20407</v>
      </c>
      <c r="L1803" s="14">
        <f>AND(vyberHrace&lt;&gt;"",ISNUMBER(SEARCH(vyberHrace,$B1803)))</f>
      </c>
      <c r="M1803" s="14">
        <f>AND($I1803=MID(kododd,1,2),$J1803=MID(kododd,3,3))</f>
      </c>
    </row>
    <row r="1804">
      <c r="A1804" s="95">
        <v>42089</v>
      </c>
      <c r="B1804" s="93" t="s">
        <v>11619</v>
      </c>
      <c r="C1804" s="93" t="s">
        <v>1408</v>
      </c>
      <c r="D1804" s="95">
        <v>1080</v>
      </c>
      <c r="F1804" s="95">
        <v>23712503</v>
      </c>
      <c r="G1804" s="95">
        <v>0</v>
      </c>
      <c r="H1804" s="93" t="s">
        <v>8976</v>
      </c>
      <c r="I1804" s="93" t="s">
        <v>23890</v>
      </c>
      <c r="J1804" s="93" t="s">
        <v>20870</v>
      </c>
      <c r="K1804" s="93" t="s">
        <v>19858</v>
      </c>
      <c r="L1804" s="14">
        <f>AND(vyberHrace&lt;&gt;"",ISNUMBER(SEARCH(vyberHrace,$B1804)))</f>
      </c>
      <c r="M1804" s="14">
        <f>AND($I1804=MID(kododd,1,2),$J1804=MID(kododd,3,3))</f>
      </c>
    </row>
    <row r="1805">
      <c r="A1805" s="95">
        <v>42087</v>
      </c>
      <c r="B1805" s="93" t="s">
        <v>11617</v>
      </c>
      <c r="C1805" s="93" t="s">
        <v>1419</v>
      </c>
      <c r="D1805" s="95">
        <v>1091</v>
      </c>
      <c r="F1805" s="95">
        <v>23712511</v>
      </c>
      <c r="G1805" s="95">
        <v>0</v>
      </c>
      <c r="H1805" s="93" t="s">
        <v>8976</v>
      </c>
      <c r="I1805" s="93" t="s">
        <v>23890</v>
      </c>
      <c r="J1805" s="93" t="s">
        <v>20870</v>
      </c>
      <c r="K1805" s="93" t="s">
        <v>19858</v>
      </c>
      <c r="L1805" s="14">
        <f>AND(vyberHrace&lt;&gt;"",ISNUMBER(SEARCH(vyberHrace,$B1805)))</f>
      </c>
      <c r="M1805" s="14">
        <f>AND($I1805=MID(kododd,1,2),$J1805=MID(kododd,3,3))</f>
      </c>
    </row>
    <row r="1806">
      <c r="A1806" s="95">
        <v>55382</v>
      </c>
      <c r="B1806" s="93" t="s">
        <v>21437</v>
      </c>
      <c r="C1806" s="93" t="s">
        <v>1416</v>
      </c>
      <c r="F1806" s="95">
        <v>23762004</v>
      </c>
      <c r="G1806" s="95">
        <v>0</v>
      </c>
      <c r="H1806" s="93" t="s">
        <v>8976</v>
      </c>
      <c r="I1806" s="93" t="s">
        <v>23890</v>
      </c>
      <c r="J1806" s="93" t="s">
        <v>20870</v>
      </c>
      <c r="K1806" s="93" t="s">
        <v>19858</v>
      </c>
      <c r="L1806" s="14">
        <f>AND(vyberHrace&lt;&gt;"",ISNUMBER(SEARCH(vyberHrace,$B1806)))</f>
      </c>
      <c r="M1806" s="14">
        <f>AND($I1806=MID(kododd,1,2),$J1806=MID(kododd,3,3))</f>
      </c>
    </row>
    <row r="1807">
      <c r="A1807" s="95">
        <v>53632</v>
      </c>
      <c r="B1807" s="93" t="s">
        <v>2472</v>
      </c>
      <c r="C1807" s="93" t="s">
        <v>1444</v>
      </c>
      <c r="D1807" s="95">
        <v>1826</v>
      </c>
      <c r="E1807" s="95">
        <v>1904</v>
      </c>
      <c r="F1807" s="95">
        <v>23745711</v>
      </c>
      <c r="G1807" s="95">
        <v>0</v>
      </c>
      <c r="H1807" s="93" t="s">
        <v>8976</v>
      </c>
      <c r="I1807" s="93" t="s">
        <v>23890</v>
      </c>
      <c r="J1807" s="93" t="s">
        <v>20870</v>
      </c>
      <c r="K1807" s="93" t="s">
        <v>19858</v>
      </c>
      <c r="L1807" s="14">
        <f>AND(vyberHrace&lt;&gt;"",ISNUMBER(SEARCH(vyberHrace,$B1807)))</f>
      </c>
      <c r="M1807" s="14">
        <f>AND($I1807=MID(kododd,1,2),$J1807=MID(kododd,3,3))</f>
      </c>
    </row>
    <row r="1808">
      <c r="A1808" s="95">
        <v>56964</v>
      </c>
      <c r="B1808" s="93" t="s">
        <v>21631</v>
      </c>
      <c r="C1808" s="93" t="s">
        <v>1448</v>
      </c>
      <c r="G1808" s="95">
        <v>0</v>
      </c>
      <c r="H1808" s="93" t="s">
        <v>8976</v>
      </c>
      <c r="I1808" s="93" t="s">
        <v>23890</v>
      </c>
      <c r="J1808" s="93" t="s">
        <v>20848</v>
      </c>
      <c r="K1808" s="93" t="s">
        <v>21377</v>
      </c>
      <c r="L1808" s="14">
        <f>AND(vyberHrace&lt;&gt;"",ISNUMBER(SEARCH(vyberHrace,$B1808)))</f>
      </c>
      <c r="M1808" s="14">
        <f>AND($I1808=MID(kododd,1,2),$J1808=MID(kododd,3,3))</f>
      </c>
    </row>
    <row r="1809">
      <c r="A1809" s="95">
        <v>60632</v>
      </c>
      <c r="B1809" s="93" t="s">
        <v>27049</v>
      </c>
      <c r="C1809" s="93" t="s">
        <v>1419</v>
      </c>
      <c r="D1809" s="95">
        <v>1382</v>
      </c>
      <c r="E1809" s="95">
        <v>1627</v>
      </c>
      <c r="F1809" s="95">
        <v>23788054</v>
      </c>
      <c r="G1809" s="95">
        <v>250</v>
      </c>
      <c r="H1809" s="93" t="s">
        <v>8976</v>
      </c>
      <c r="I1809" s="93" t="s">
        <v>23890</v>
      </c>
      <c r="J1809" s="93" t="s">
        <v>20961</v>
      </c>
      <c r="K1809" s="93" t="s">
        <v>20404</v>
      </c>
      <c r="L1809" s="14">
        <f>AND(vyberHrace&lt;&gt;"",ISNUMBER(SEARCH(vyberHrace,$B1809)))</f>
      </c>
      <c r="M1809" s="14">
        <f>AND($I1809=MID(kododd,1,2),$J1809=MID(kododd,3,3))</f>
      </c>
    </row>
    <row r="1810">
      <c r="A1810" s="95">
        <v>8930</v>
      </c>
      <c r="B1810" s="93" t="s">
        <v>18969</v>
      </c>
      <c r="C1810" s="93" t="s">
        <v>1423</v>
      </c>
      <c r="D1810" s="95">
        <v>1895</v>
      </c>
      <c r="E1810" s="95">
        <v>1921</v>
      </c>
      <c r="F1810" s="95">
        <v>327581</v>
      </c>
      <c r="G1810" s="95">
        <v>250</v>
      </c>
      <c r="H1810" s="93" t="s">
        <v>8976</v>
      </c>
      <c r="I1810" s="93" t="s">
        <v>23890</v>
      </c>
      <c r="J1810" s="93" t="s">
        <v>21009</v>
      </c>
      <c r="K1810" s="93" t="s">
        <v>15049</v>
      </c>
      <c r="L1810" s="14">
        <f>AND(vyberHrace&lt;&gt;"",ISNUMBER(SEARCH(vyberHrace,$B1810)))</f>
      </c>
      <c r="M1810" s="14">
        <f>AND($I1810=MID(kododd,1,2),$J1810=MID(kododd,3,3))</f>
      </c>
    </row>
    <row r="1811">
      <c r="A1811" s="95">
        <v>9526</v>
      </c>
      <c r="B1811" s="93" t="s">
        <v>21154</v>
      </c>
      <c r="C1811" s="93" t="s">
        <v>1415</v>
      </c>
      <c r="D1811" s="95">
        <v>1964</v>
      </c>
      <c r="E1811" s="95">
        <v>1977</v>
      </c>
      <c r="F1811" s="95">
        <v>325147</v>
      </c>
      <c r="G1811" s="95">
        <v>250</v>
      </c>
      <c r="H1811" s="93" t="s">
        <v>8976</v>
      </c>
      <c r="I1811" s="93" t="s">
        <v>23890</v>
      </c>
      <c r="J1811" s="93" t="s">
        <v>20843</v>
      </c>
      <c r="K1811" s="93" t="s">
        <v>19862</v>
      </c>
      <c r="L1811" s="14">
        <f>AND(vyberHrace&lt;&gt;"",ISNUMBER(SEARCH(vyberHrace,$B1811)))</f>
      </c>
      <c r="M1811" s="14">
        <f>AND($I1811=MID(kododd,1,2),$J1811=MID(kododd,3,3))</f>
      </c>
    </row>
    <row r="1812">
      <c r="A1812" s="95">
        <v>57662</v>
      </c>
      <c r="B1812" s="93" t="s">
        <v>24234</v>
      </c>
      <c r="C1812" s="93" t="s">
        <v>1423</v>
      </c>
      <c r="D1812" s="95">
        <v>1558</v>
      </c>
      <c r="F1812" s="95">
        <v>23775653</v>
      </c>
      <c r="G1812" s="95">
        <v>0</v>
      </c>
      <c r="H1812" s="93" t="s">
        <v>8976</v>
      </c>
      <c r="I1812" s="93" t="s">
        <v>23890</v>
      </c>
      <c r="J1812" s="93" t="s">
        <v>20881</v>
      </c>
      <c r="K1812" s="93" t="s">
        <v>26140</v>
      </c>
      <c r="L1812" s="14">
        <f>AND(vyberHrace&lt;&gt;"",ISNUMBER(SEARCH(vyberHrace,$B1812)))</f>
      </c>
      <c r="M1812" s="14">
        <f>AND($I1812=MID(kododd,1,2),$J1812=MID(kododd,3,3))</f>
      </c>
    </row>
    <row r="1813">
      <c r="A1813" s="95">
        <v>8385</v>
      </c>
      <c r="B1813" s="93" t="s">
        <v>8611</v>
      </c>
      <c r="C1813" s="93" t="s">
        <v>1423</v>
      </c>
      <c r="D1813" s="95">
        <v>1862</v>
      </c>
      <c r="E1813" s="95">
        <v>1900</v>
      </c>
      <c r="F1813" s="95">
        <v>321419</v>
      </c>
      <c r="G1813" s="95">
        <v>250</v>
      </c>
      <c r="H1813" s="93" t="s">
        <v>8976</v>
      </c>
      <c r="I1813" s="93" t="s">
        <v>23890</v>
      </c>
      <c r="J1813" s="93" t="s">
        <v>20973</v>
      </c>
      <c r="K1813" s="93" t="s">
        <v>12775</v>
      </c>
      <c r="L1813" s="14">
        <f>AND(vyberHrace&lt;&gt;"",ISNUMBER(SEARCH(vyberHrace,$B1813)))</f>
      </c>
      <c r="M1813" s="14">
        <f>AND($I1813=MID(kododd,1,2),$J1813=MID(kododd,3,3))</f>
      </c>
    </row>
    <row r="1814">
      <c r="A1814" s="95">
        <v>60377</v>
      </c>
      <c r="B1814" s="93" t="s">
        <v>11602</v>
      </c>
      <c r="C1814" s="93" t="s">
        <v>1416</v>
      </c>
      <c r="G1814" s="95">
        <v>0</v>
      </c>
      <c r="H1814" s="93" t="s">
        <v>8976</v>
      </c>
      <c r="I1814" s="93" t="s">
        <v>23890</v>
      </c>
      <c r="J1814" s="93" t="s">
        <v>20971</v>
      </c>
      <c r="K1814" s="93" t="s">
        <v>16300</v>
      </c>
      <c r="L1814" s="14">
        <f>AND(vyberHrace&lt;&gt;"",ISNUMBER(SEARCH(vyberHrace,$B1814)))</f>
      </c>
      <c r="M1814" s="14">
        <f>AND($I1814=MID(kododd,1,2),$J1814=MID(kododd,3,3))</f>
      </c>
    </row>
    <row r="1815">
      <c r="A1815" s="95">
        <v>38272</v>
      </c>
      <c r="B1815" s="93" t="s">
        <v>9369</v>
      </c>
      <c r="C1815" s="93" t="s">
        <v>1398</v>
      </c>
      <c r="G1815" s="95">
        <v>0</v>
      </c>
      <c r="H1815" s="93" t="s">
        <v>8976</v>
      </c>
      <c r="I1815" s="93" t="s">
        <v>23890</v>
      </c>
      <c r="J1815" s="93" t="s">
        <v>20992</v>
      </c>
      <c r="K1815" s="93" t="s">
        <v>16334</v>
      </c>
      <c r="L1815" s="14">
        <f>AND(vyberHrace&lt;&gt;"",ISNUMBER(SEARCH(vyberHrace,$B1815)))</f>
      </c>
      <c r="M1815" s="14">
        <f>AND($I1815=MID(kododd,1,2),$J1815=MID(kododd,3,3))</f>
      </c>
    </row>
    <row r="1816">
      <c r="A1816" s="95">
        <v>53868</v>
      </c>
      <c r="B1816" s="93" t="s">
        <v>9369</v>
      </c>
      <c r="C1816" s="93" t="s">
        <v>1414</v>
      </c>
      <c r="G1816" s="95">
        <v>0</v>
      </c>
      <c r="H1816" s="93" t="s">
        <v>8976</v>
      </c>
      <c r="I1816" s="93" t="s">
        <v>23890</v>
      </c>
      <c r="J1816" s="93" t="s">
        <v>20931</v>
      </c>
      <c r="K1816" s="93" t="s">
        <v>19878</v>
      </c>
      <c r="L1816" s="14">
        <f>AND(vyberHrace&lt;&gt;"",ISNUMBER(SEARCH(vyberHrace,$B1816)))</f>
      </c>
      <c r="M1816" s="14">
        <f>AND($I1816=MID(kododd,1,2),$J1816=MID(kododd,3,3))</f>
      </c>
    </row>
    <row r="1817">
      <c r="A1817" s="95">
        <v>1335</v>
      </c>
      <c r="B1817" s="93" t="s">
        <v>19884</v>
      </c>
      <c r="C1817" s="93" t="s">
        <v>1466</v>
      </c>
      <c r="D1817" s="95">
        <v>1575</v>
      </c>
      <c r="G1817" s="95">
        <v>250</v>
      </c>
      <c r="H1817" s="93" t="s">
        <v>8976</v>
      </c>
      <c r="I1817" s="93" t="s">
        <v>23890</v>
      </c>
      <c r="J1817" s="93" t="s">
        <v>20874</v>
      </c>
      <c r="K1817" s="93" t="s">
        <v>1849</v>
      </c>
      <c r="L1817" s="14">
        <f>AND(vyberHrace&lt;&gt;"",ISNUMBER(SEARCH(vyberHrace,$B1817)))</f>
      </c>
      <c r="M1817" s="14">
        <f>AND($I1817=MID(kododd,1,2),$J1817=MID(kododd,3,3))</f>
      </c>
    </row>
    <row r="1818">
      <c r="A1818" s="95">
        <v>2106</v>
      </c>
      <c r="B1818" s="93" t="s">
        <v>11576</v>
      </c>
      <c r="C1818" s="93" t="s">
        <v>1463</v>
      </c>
      <c r="D1818" s="95">
        <v>1808</v>
      </c>
      <c r="E1818" s="95">
        <v>1920</v>
      </c>
      <c r="F1818" s="95">
        <v>320684</v>
      </c>
      <c r="G1818" s="95">
        <v>250</v>
      </c>
      <c r="H1818" s="93" t="s">
        <v>8976</v>
      </c>
      <c r="I1818" s="93" t="s">
        <v>23890</v>
      </c>
      <c r="J1818" s="93" t="s">
        <v>20874</v>
      </c>
      <c r="K1818" s="93" t="s">
        <v>1849</v>
      </c>
      <c r="L1818" s="14">
        <f>AND(vyberHrace&lt;&gt;"",ISNUMBER(SEARCH(vyberHrace,$B1818)))</f>
      </c>
      <c r="M1818" s="14">
        <f>AND($I1818=MID(kododd,1,2),$J1818=MID(kododd,3,3))</f>
      </c>
    </row>
    <row r="1819">
      <c r="A1819" s="95">
        <v>50125</v>
      </c>
      <c r="B1819" s="93" t="s">
        <v>8616</v>
      </c>
      <c r="C1819" s="93" t="s">
        <v>1422</v>
      </c>
      <c r="D1819" s="95">
        <v>1458</v>
      </c>
      <c r="E1819" s="95">
        <v>1751</v>
      </c>
      <c r="F1819" s="95">
        <v>23764090</v>
      </c>
      <c r="G1819" s="95">
        <v>250</v>
      </c>
      <c r="H1819" s="93" t="s">
        <v>8976</v>
      </c>
      <c r="I1819" s="93" t="s">
        <v>23890</v>
      </c>
      <c r="J1819" s="93" t="s">
        <v>20843</v>
      </c>
      <c r="K1819" s="93" t="s">
        <v>19862</v>
      </c>
      <c r="L1819" s="14">
        <f>AND(vyberHrace&lt;&gt;"",ISNUMBER(SEARCH(vyberHrace,$B1819)))</f>
      </c>
      <c r="M1819" s="14">
        <f>AND($I1819=MID(kododd,1,2),$J1819=MID(kododd,3,3))</f>
      </c>
    </row>
    <row r="1820">
      <c r="A1820" s="95">
        <v>58173</v>
      </c>
      <c r="B1820" s="93" t="s">
        <v>24692</v>
      </c>
      <c r="C1820" s="93" t="s">
        <v>1420</v>
      </c>
      <c r="D1820" s="95">
        <v>1015</v>
      </c>
      <c r="F1820" s="95">
        <v>23789050</v>
      </c>
      <c r="G1820" s="95">
        <v>250</v>
      </c>
      <c r="H1820" s="93" t="s">
        <v>8976</v>
      </c>
      <c r="I1820" s="93" t="s">
        <v>23890</v>
      </c>
      <c r="J1820" s="93" t="s">
        <v>20918</v>
      </c>
      <c r="K1820" s="93" t="s">
        <v>19880</v>
      </c>
      <c r="L1820" s="14">
        <f>AND(vyberHrace&lt;&gt;"",ISNUMBER(SEARCH(vyberHrace,$B1820)))</f>
      </c>
      <c r="M1820" s="14">
        <f>AND($I1820=MID(kododd,1,2),$J1820=MID(kododd,3,3))</f>
      </c>
    </row>
    <row r="1821">
      <c r="A1821" s="95">
        <v>11411</v>
      </c>
      <c r="B1821" s="93" t="s">
        <v>20146</v>
      </c>
      <c r="C1821" s="93" t="s">
        <v>1437</v>
      </c>
      <c r="D1821" s="95">
        <v>1630</v>
      </c>
      <c r="G1821" s="95">
        <v>0</v>
      </c>
      <c r="H1821" s="93" t="s">
        <v>8976</v>
      </c>
      <c r="I1821" s="93" t="s">
        <v>23890</v>
      </c>
      <c r="J1821" s="93" t="s">
        <v>20992</v>
      </c>
      <c r="K1821" s="93" t="s">
        <v>16334</v>
      </c>
      <c r="L1821" s="14">
        <f>AND(vyberHrace&lt;&gt;"",ISNUMBER(SEARCH(vyberHrace,$B1821)))</f>
      </c>
      <c r="M1821" s="14">
        <f>AND($I1821=MID(kododd,1,2),$J1821=MID(kododd,3,3))</f>
      </c>
    </row>
    <row r="1822">
      <c r="A1822" s="95">
        <v>47851</v>
      </c>
      <c r="B1822" s="93" t="s">
        <v>12831</v>
      </c>
      <c r="C1822" s="93" t="s">
        <v>1416</v>
      </c>
      <c r="D1822" s="95">
        <v>1287</v>
      </c>
      <c r="E1822" s="95">
        <v>1473</v>
      </c>
      <c r="F1822" s="95">
        <v>23721650</v>
      </c>
      <c r="G1822" s="95">
        <v>0</v>
      </c>
      <c r="H1822" s="93" t="s">
        <v>8976</v>
      </c>
      <c r="I1822" s="93" t="s">
        <v>23890</v>
      </c>
      <c r="J1822" s="93" t="s">
        <v>20931</v>
      </c>
      <c r="K1822" s="93" t="s">
        <v>19878</v>
      </c>
      <c r="L1822" s="14">
        <f>AND(vyberHrace&lt;&gt;"",ISNUMBER(SEARCH(vyberHrace,$B1822)))</f>
      </c>
      <c r="M1822" s="14">
        <f>AND($I1822=MID(kododd,1,2),$J1822=MID(kododd,3,3))</f>
      </c>
    </row>
    <row r="1823">
      <c r="A1823" s="95">
        <v>53182</v>
      </c>
      <c r="B1823" s="93" t="s">
        <v>17709</v>
      </c>
      <c r="C1823" s="93" t="s">
        <v>1399</v>
      </c>
      <c r="D1823" s="95">
        <v>1498</v>
      </c>
      <c r="E1823" s="95">
        <v>1626</v>
      </c>
      <c r="F1823" s="95">
        <v>23744030</v>
      </c>
      <c r="G1823" s="95">
        <v>0</v>
      </c>
      <c r="H1823" s="93" t="s">
        <v>8976</v>
      </c>
      <c r="I1823" s="93" t="s">
        <v>23890</v>
      </c>
      <c r="J1823" s="93" t="s">
        <v>20870</v>
      </c>
      <c r="K1823" s="93" t="s">
        <v>19858</v>
      </c>
      <c r="L1823" s="14">
        <f>AND(vyberHrace&lt;&gt;"",ISNUMBER(SEARCH(vyberHrace,$B1823)))</f>
      </c>
      <c r="M1823" s="14">
        <f>AND($I1823=MID(kododd,1,2),$J1823=MID(kododd,3,3))</f>
      </c>
    </row>
    <row r="1824">
      <c r="A1824" s="95">
        <v>38855</v>
      </c>
      <c r="B1824" s="93" t="s">
        <v>21108</v>
      </c>
      <c r="C1824" s="93" t="s">
        <v>1432</v>
      </c>
      <c r="D1824" s="95">
        <v>2100</v>
      </c>
      <c r="E1824" s="95">
        <v>2153</v>
      </c>
      <c r="F1824" s="95">
        <v>4641434</v>
      </c>
      <c r="G1824" s="95">
        <v>250</v>
      </c>
      <c r="H1824" s="93" t="s">
        <v>8976</v>
      </c>
      <c r="I1824" s="93" t="s">
        <v>23890</v>
      </c>
      <c r="J1824" s="93" t="s">
        <v>20887</v>
      </c>
      <c r="K1824" s="93" t="s">
        <v>9423</v>
      </c>
      <c r="L1824" s="14">
        <f>AND(vyberHrace&lt;&gt;"",ISNUMBER(SEARCH(vyberHrace,$B1824)))</f>
      </c>
      <c r="M1824" s="14">
        <f>AND($I1824=MID(kododd,1,2),$J1824=MID(kododd,3,3))</f>
      </c>
    </row>
    <row r="1825">
      <c r="A1825" s="95">
        <v>56873</v>
      </c>
      <c r="B1825" s="93" t="s">
        <v>8627</v>
      </c>
      <c r="C1825" s="93" t="s">
        <v>1406</v>
      </c>
      <c r="G1825" s="95">
        <v>0</v>
      </c>
      <c r="H1825" s="93" t="s">
        <v>8976</v>
      </c>
      <c r="I1825" s="93" t="s">
        <v>23890</v>
      </c>
      <c r="J1825" s="93" t="s">
        <v>20932</v>
      </c>
      <c r="K1825" s="93" t="s">
        <v>9421</v>
      </c>
      <c r="L1825" s="14">
        <f>AND(vyberHrace&lt;&gt;"",ISNUMBER(SEARCH(vyberHrace,$B1825)))</f>
      </c>
      <c r="M1825" s="14">
        <f>AND($I1825=MID(kododd,1,2),$J1825=MID(kododd,3,3))</f>
      </c>
    </row>
    <row r="1826">
      <c r="A1826" s="95">
        <v>54725</v>
      </c>
      <c r="B1826" s="93" t="s">
        <v>2582</v>
      </c>
      <c r="C1826" s="93" t="s">
        <v>1411</v>
      </c>
      <c r="F1826" s="95">
        <v>571000526</v>
      </c>
      <c r="G1826" s="95">
        <v>250</v>
      </c>
      <c r="H1826" s="93" t="s">
        <v>8976</v>
      </c>
      <c r="I1826" s="93" t="s">
        <v>23890</v>
      </c>
      <c r="J1826" s="93" t="s">
        <v>21011</v>
      </c>
      <c r="K1826" s="93" t="s">
        <v>1494</v>
      </c>
      <c r="L1826" s="14">
        <f>AND(vyberHrace&lt;&gt;"",ISNUMBER(SEARCH(vyberHrace,$B1826)))</f>
      </c>
      <c r="M1826" s="14">
        <f>AND($I1826=MID(kododd,1,2),$J1826=MID(kododd,3,3))</f>
      </c>
    </row>
    <row r="1827">
      <c r="A1827" s="95">
        <v>10682</v>
      </c>
      <c r="B1827" s="93" t="s">
        <v>12889</v>
      </c>
      <c r="C1827" s="93" t="s">
        <v>1417</v>
      </c>
      <c r="D1827" s="95">
        <v>2027</v>
      </c>
      <c r="E1827" s="95">
        <v>2043</v>
      </c>
      <c r="F1827" s="95">
        <v>354040</v>
      </c>
      <c r="G1827" s="95">
        <v>0</v>
      </c>
      <c r="H1827" s="93" t="s">
        <v>8976</v>
      </c>
      <c r="I1827" s="93" t="s">
        <v>23890</v>
      </c>
      <c r="J1827" s="93" t="s">
        <v>20934</v>
      </c>
      <c r="K1827" s="93" t="s">
        <v>21356</v>
      </c>
      <c r="L1827" s="14">
        <f>AND(vyberHrace&lt;&gt;"",ISNUMBER(SEARCH(vyberHrace,$B1827)))</f>
      </c>
      <c r="M1827" s="14">
        <f>AND($I1827=MID(kododd,1,2),$J1827=MID(kododd,3,3))</f>
      </c>
    </row>
    <row r="1828">
      <c r="A1828" s="95">
        <v>8196</v>
      </c>
      <c r="B1828" s="93" t="s">
        <v>13883</v>
      </c>
      <c r="C1828" s="93" t="s">
        <v>1442</v>
      </c>
      <c r="D1828" s="95">
        <v>1639</v>
      </c>
      <c r="E1828" s="95">
        <v>1763</v>
      </c>
      <c r="F1828" s="95">
        <v>23708441</v>
      </c>
      <c r="G1828" s="95">
        <v>250</v>
      </c>
      <c r="H1828" s="93" t="s">
        <v>8976</v>
      </c>
      <c r="I1828" s="93" t="s">
        <v>23890</v>
      </c>
      <c r="J1828" s="93" t="s">
        <v>20897</v>
      </c>
      <c r="K1828" s="93" t="s">
        <v>9426</v>
      </c>
      <c r="L1828" s="14">
        <f>AND(vyberHrace&lt;&gt;"",ISNUMBER(SEARCH(vyberHrace,$B1828)))</f>
      </c>
      <c r="M1828" s="14">
        <f>AND($I1828=MID(kododd,1,2),$J1828=MID(kododd,3,3))</f>
      </c>
    </row>
    <row r="1829">
      <c r="A1829" s="95">
        <v>55309</v>
      </c>
      <c r="B1829" s="93" t="s">
        <v>8636</v>
      </c>
      <c r="C1829" s="93" t="s">
        <v>1420</v>
      </c>
      <c r="G1829" s="95">
        <v>0</v>
      </c>
      <c r="H1829" s="93" t="s">
        <v>8976</v>
      </c>
      <c r="I1829" s="93" t="s">
        <v>23890</v>
      </c>
      <c r="J1829" s="93" t="s">
        <v>20870</v>
      </c>
      <c r="K1829" s="93" t="s">
        <v>19858</v>
      </c>
      <c r="L1829" s="14">
        <f>AND(vyberHrace&lt;&gt;"",ISNUMBER(SEARCH(vyberHrace,$B1829)))</f>
      </c>
      <c r="M1829" s="14">
        <f>AND($I1829=MID(kododd,1,2),$J1829=MID(kododd,3,3))</f>
      </c>
    </row>
    <row r="1830">
      <c r="A1830" s="95">
        <v>34206</v>
      </c>
      <c r="B1830" s="93" t="s">
        <v>15076</v>
      </c>
      <c r="C1830" s="93" t="s">
        <v>1401</v>
      </c>
      <c r="D1830" s="95">
        <v>1521</v>
      </c>
      <c r="F1830" s="95">
        <v>23793309</v>
      </c>
      <c r="G1830" s="95">
        <v>250</v>
      </c>
      <c r="H1830" s="93" t="s">
        <v>8976</v>
      </c>
      <c r="I1830" s="93" t="s">
        <v>23890</v>
      </c>
      <c r="J1830" s="93" t="s">
        <v>20971</v>
      </c>
      <c r="K1830" s="93" t="s">
        <v>16300</v>
      </c>
      <c r="L1830" s="14">
        <f>AND(vyberHrace&lt;&gt;"",ISNUMBER(SEARCH(vyberHrace,$B1830)))</f>
      </c>
      <c r="M1830" s="14">
        <f>AND($I1830=MID(kododd,1,2),$J1830=MID(kododd,3,3))</f>
      </c>
    </row>
    <row r="1831">
      <c r="A1831" s="95">
        <v>60825</v>
      </c>
      <c r="B1831" s="93" t="s">
        <v>27215</v>
      </c>
      <c r="C1831" s="93" t="s">
        <v>1476</v>
      </c>
      <c r="F1831" s="95">
        <v>23763213</v>
      </c>
      <c r="G1831" s="95">
        <v>0</v>
      </c>
      <c r="H1831" s="93" t="s">
        <v>8976</v>
      </c>
      <c r="I1831" s="93" t="s">
        <v>23890</v>
      </c>
      <c r="J1831" s="93" t="s">
        <v>20893</v>
      </c>
      <c r="K1831" s="93" t="s">
        <v>11825</v>
      </c>
      <c r="L1831" s="14">
        <f>AND(vyberHrace&lt;&gt;"",ISNUMBER(SEARCH(vyberHrace,$B1831)))</f>
      </c>
      <c r="M1831" s="14">
        <f>AND($I1831=MID(kododd,1,2),$J1831=MID(kododd,3,3))</f>
      </c>
    </row>
    <row r="1832">
      <c r="A1832" s="95">
        <v>60486</v>
      </c>
      <c r="B1832" s="93" t="s">
        <v>26918</v>
      </c>
      <c r="C1832" s="93" t="s">
        <v>1488</v>
      </c>
      <c r="G1832" s="95">
        <v>250</v>
      </c>
      <c r="H1832" s="93" t="s">
        <v>8976</v>
      </c>
      <c r="I1832" s="93" t="s">
        <v>23890</v>
      </c>
      <c r="J1832" s="93" t="s">
        <v>20843</v>
      </c>
      <c r="K1832" s="93" t="s">
        <v>19862</v>
      </c>
      <c r="L1832" s="14">
        <f>AND(vyberHrace&lt;&gt;"",ISNUMBER(SEARCH(vyberHrace,$B1832)))</f>
      </c>
      <c r="M1832" s="14">
        <f>AND($I1832=MID(kododd,1,2),$J1832=MID(kododd,3,3))</f>
      </c>
    </row>
    <row r="1833">
      <c r="A1833" s="95">
        <v>61970</v>
      </c>
      <c r="B1833" s="93" t="s">
        <v>28175</v>
      </c>
      <c r="C1833" s="93" t="s">
        <v>1412</v>
      </c>
      <c r="D1833" s="95">
        <v>1390</v>
      </c>
      <c r="E1833" s="95">
        <v>1607</v>
      </c>
      <c r="F1833" s="95">
        <v>23798033</v>
      </c>
      <c r="G1833" s="95">
        <v>250</v>
      </c>
      <c r="H1833" s="93" t="s">
        <v>8976</v>
      </c>
      <c r="I1833" s="93" t="s">
        <v>23890</v>
      </c>
      <c r="J1833" s="93" t="s">
        <v>20931</v>
      </c>
      <c r="K1833" s="93" t="s">
        <v>19878</v>
      </c>
      <c r="L1833" s="14">
        <f>AND(vyberHrace&lt;&gt;"",ISNUMBER(SEARCH(vyberHrace,$B1833)))</f>
      </c>
      <c r="M1833" s="14">
        <f>AND($I1833=MID(kododd,1,2),$J1833=MID(kododd,3,3))</f>
      </c>
    </row>
    <row r="1834">
      <c r="A1834" s="95">
        <v>33091</v>
      </c>
      <c r="B1834" s="93" t="s">
        <v>14206</v>
      </c>
      <c r="C1834" s="93" t="s">
        <v>1418</v>
      </c>
      <c r="D1834" s="95">
        <v>1331</v>
      </c>
      <c r="G1834" s="95">
        <v>0</v>
      </c>
      <c r="H1834" s="93" t="s">
        <v>8976</v>
      </c>
      <c r="I1834" s="93" t="s">
        <v>23890</v>
      </c>
      <c r="J1834" s="93" t="s">
        <v>20874</v>
      </c>
      <c r="K1834" s="93" t="s">
        <v>1849</v>
      </c>
      <c r="L1834" s="14">
        <f>AND(vyberHrace&lt;&gt;"",ISNUMBER(SEARCH(vyberHrace,$B1834)))</f>
      </c>
      <c r="M1834" s="14">
        <f>AND($I1834=MID(kododd,1,2),$J1834=MID(kododd,3,3))</f>
      </c>
    </row>
    <row r="1835">
      <c r="A1835" s="95">
        <v>49828</v>
      </c>
      <c r="B1835" s="93" t="s">
        <v>12645</v>
      </c>
      <c r="C1835" s="93" t="s">
        <v>1416</v>
      </c>
      <c r="F1835" s="95">
        <v>23759798</v>
      </c>
      <c r="G1835" s="95">
        <v>250</v>
      </c>
      <c r="H1835" s="93" t="s">
        <v>8976</v>
      </c>
      <c r="I1835" s="93" t="s">
        <v>23890</v>
      </c>
      <c r="J1835" s="93" t="s">
        <v>20860</v>
      </c>
      <c r="K1835" s="93" t="s">
        <v>12768</v>
      </c>
      <c r="L1835" s="14">
        <f>AND(vyberHrace&lt;&gt;"",ISNUMBER(SEARCH(vyberHrace,$B1835)))</f>
      </c>
      <c r="M1835" s="14">
        <f>AND($I1835=MID(kododd,1,2),$J1835=MID(kododd,3,3))</f>
      </c>
    </row>
    <row r="1836">
      <c r="A1836" s="95">
        <v>33093</v>
      </c>
      <c r="B1836" s="93" t="s">
        <v>14208</v>
      </c>
      <c r="C1836" s="93" t="s">
        <v>1474</v>
      </c>
      <c r="D1836" s="95">
        <v>1469</v>
      </c>
      <c r="G1836" s="95">
        <v>0</v>
      </c>
      <c r="H1836" s="93" t="s">
        <v>8976</v>
      </c>
      <c r="I1836" s="93" t="s">
        <v>23890</v>
      </c>
      <c r="J1836" s="93" t="s">
        <v>20874</v>
      </c>
      <c r="K1836" s="93" t="s">
        <v>1849</v>
      </c>
      <c r="L1836" s="14">
        <f>AND(vyberHrace&lt;&gt;"",ISNUMBER(SEARCH(vyberHrace,$B1836)))</f>
      </c>
      <c r="M1836" s="14">
        <f>AND($I1836=MID(kododd,1,2),$J1836=MID(kododd,3,3))</f>
      </c>
    </row>
    <row r="1837">
      <c r="A1837" s="95">
        <v>15429</v>
      </c>
      <c r="B1837" s="93" t="s">
        <v>11498</v>
      </c>
      <c r="C1837" s="93" t="s">
        <v>1405</v>
      </c>
      <c r="D1837" s="95">
        <v>1683</v>
      </c>
      <c r="E1837" s="95">
        <v>1812</v>
      </c>
      <c r="F1837" s="95">
        <v>23709120</v>
      </c>
      <c r="G1837" s="95">
        <v>250</v>
      </c>
      <c r="H1837" s="93" t="s">
        <v>8976</v>
      </c>
      <c r="I1837" s="93" t="s">
        <v>23890</v>
      </c>
      <c r="J1837" s="93" t="s">
        <v>20843</v>
      </c>
      <c r="K1837" s="93" t="s">
        <v>19862</v>
      </c>
      <c r="L1837" s="14">
        <f>AND(vyberHrace&lt;&gt;"",ISNUMBER(SEARCH(vyberHrace,$B1837)))</f>
      </c>
      <c r="M1837" s="14">
        <f>AND($I1837=MID(kododd,1,2),$J1837=MID(kododd,3,3))</f>
      </c>
    </row>
    <row r="1838">
      <c r="A1838" s="95">
        <v>26302</v>
      </c>
      <c r="B1838" s="93" t="s">
        <v>11498</v>
      </c>
      <c r="C1838" s="93" t="s">
        <v>1413</v>
      </c>
      <c r="D1838" s="95">
        <v>1870</v>
      </c>
      <c r="E1838" s="95">
        <v>1956</v>
      </c>
      <c r="F1838" s="95">
        <v>302848</v>
      </c>
      <c r="G1838" s="95">
        <v>250</v>
      </c>
      <c r="H1838" s="93" t="s">
        <v>8976</v>
      </c>
      <c r="I1838" s="93" t="s">
        <v>23890</v>
      </c>
      <c r="J1838" s="93" t="s">
        <v>20897</v>
      </c>
      <c r="K1838" s="93" t="s">
        <v>9426</v>
      </c>
      <c r="L1838" s="14">
        <f>AND(vyberHrace&lt;&gt;"",ISNUMBER(SEARCH(vyberHrace,$B1838)))</f>
      </c>
      <c r="M1838" s="14">
        <f>AND($I1838=MID(kododd,1,2),$J1838=MID(kododd,3,3))</f>
      </c>
    </row>
    <row r="1839">
      <c r="A1839" s="95">
        <v>32684</v>
      </c>
      <c r="B1839" s="93" t="s">
        <v>19833</v>
      </c>
      <c r="C1839" s="93" t="s">
        <v>1456</v>
      </c>
      <c r="D1839" s="95">
        <v>1489</v>
      </c>
      <c r="G1839" s="95">
        <v>0</v>
      </c>
      <c r="H1839" s="93" t="s">
        <v>8976</v>
      </c>
      <c r="I1839" s="93" t="s">
        <v>23890</v>
      </c>
      <c r="J1839" s="93" t="s">
        <v>20874</v>
      </c>
      <c r="K1839" s="93" t="s">
        <v>1849</v>
      </c>
      <c r="L1839" s="14">
        <f>AND(vyberHrace&lt;&gt;"",ISNUMBER(SEARCH(vyberHrace,$B1839)))</f>
      </c>
      <c r="M1839" s="14">
        <f>AND($I1839=MID(kododd,1,2),$J1839=MID(kododd,3,3))</f>
      </c>
    </row>
    <row r="1840">
      <c r="A1840" s="95">
        <v>33561</v>
      </c>
      <c r="B1840" s="93" t="s">
        <v>19867</v>
      </c>
      <c r="C1840" s="93" t="s">
        <v>1446</v>
      </c>
      <c r="D1840" s="95">
        <v>1785</v>
      </c>
      <c r="F1840" s="95">
        <v>23708255</v>
      </c>
      <c r="G1840" s="95">
        <v>0</v>
      </c>
      <c r="H1840" s="93" t="s">
        <v>8976</v>
      </c>
      <c r="I1840" s="93" t="s">
        <v>23890</v>
      </c>
      <c r="J1840" s="93" t="s">
        <v>20895</v>
      </c>
      <c r="K1840" s="93" t="s">
        <v>13982</v>
      </c>
      <c r="L1840" s="14">
        <f>AND(vyberHrace&lt;&gt;"",ISNUMBER(SEARCH(vyberHrace,$B1840)))</f>
      </c>
      <c r="M1840" s="14">
        <f>AND($I1840=MID(kododd,1,2),$J1840=MID(kododd,3,3))</f>
      </c>
    </row>
    <row r="1841">
      <c r="A1841" s="95">
        <v>48951</v>
      </c>
      <c r="B1841" s="93" t="s">
        <v>16448</v>
      </c>
      <c r="C1841" s="93" t="s">
        <v>1416</v>
      </c>
      <c r="G1841" s="95">
        <v>0</v>
      </c>
      <c r="H1841" s="93" t="s">
        <v>8976</v>
      </c>
      <c r="I1841" s="93" t="s">
        <v>23890</v>
      </c>
      <c r="J1841" s="93" t="s">
        <v>20870</v>
      </c>
      <c r="K1841" s="93" t="s">
        <v>19858</v>
      </c>
      <c r="L1841" s="14">
        <f>AND(vyberHrace&lt;&gt;"",ISNUMBER(SEARCH(vyberHrace,$B1841)))</f>
      </c>
      <c r="M1841" s="14">
        <f>AND($I1841=MID(kododd,1,2),$J1841=MID(kododd,3,3))</f>
      </c>
    </row>
    <row r="1842">
      <c r="A1842" s="95">
        <v>12223</v>
      </c>
      <c r="B1842" s="93" t="s">
        <v>21117</v>
      </c>
      <c r="C1842" s="93" t="s">
        <v>1430</v>
      </c>
      <c r="D1842" s="95">
        <v>1404</v>
      </c>
      <c r="E1842" s="95">
        <v>1526</v>
      </c>
      <c r="F1842" s="95">
        <v>571003606</v>
      </c>
      <c r="G1842" s="95">
        <v>250</v>
      </c>
      <c r="H1842" s="93" t="s">
        <v>8976</v>
      </c>
      <c r="I1842" s="93" t="s">
        <v>23890</v>
      </c>
      <c r="J1842" s="93" t="s">
        <v>20858</v>
      </c>
      <c r="K1842" s="93" t="s">
        <v>20407</v>
      </c>
      <c r="L1842" s="14">
        <f>AND(vyberHrace&lt;&gt;"",ISNUMBER(SEARCH(vyberHrace,$B1842)))</f>
      </c>
      <c r="M1842" s="14">
        <f>AND($I1842=MID(kododd,1,2),$J1842=MID(kododd,3,3))</f>
      </c>
    </row>
    <row r="1843">
      <c r="A1843" s="95">
        <v>48952</v>
      </c>
      <c r="B1843" s="93" t="s">
        <v>16449</v>
      </c>
      <c r="C1843" s="93" t="s">
        <v>1422</v>
      </c>
      <c r="G1843" s="95">
        <v>0</v>
      </c>
      <c r="H1843" s="93" t="s">
        <v>8976</v>
      </c>
      <c r="I1843" s="93" t="s">
        <v>23890</v>
      </c>
      <c r="J1843" s="93" t="s">
        <v>20870</v>
      </c>
      <c r="K1843" s="93" t="s">
        <v>19858</v>
      </c>
      <c r="L1843" s="14">
        <f>AND(vyberHrace&lt;&gt;"",ISNUMBER(SEARCH(vyberHrace,$B1843)))</f>
      </c>
      <c r="M1843" s="14">
        <f>AND($I1843=MID(kododd,1,2),$J1843=MID(kododd,3,3))</f>
      </c>
    </row>
    <row r="1844">
      <c r="A1844" s="95">
        <v>9462</v>
      </c>
      <c r="B1844" s="93" t="s">
        <v>16381</v>
      </c>
      <c r="C1844" s="93" t="s">
        <v>1451</v>
      </c>
      <c r="D1844" s="95">
        <v>1563</v>
      </c>
      <c r="E1844" s="95">
        <v>1870</v>
      </c>
      <c r="F1844" s="95">
        <v>314110</v>
      </c>
      <c r="G1844" s="95">
        <v>0</v>
      </c>
      <c r="H1844" s="93" t="s">
        <v>8976</v>
      </c>
      <c r="I1844" s="93" t="s">
        <v>23890</v>
      </c>
      <c r="J1844" s="93" t="s">
        <v>20870</v>
      </c>
      <c r="K1844" s="93" t="s">
        <v>19858</v>
      </c>
      <c r="L1844" s="14">
        <f>AND(vyberHrace&lt;&gt;"",ISNUMBER(SEARCH(vyberHrace,$B1844)))</f>
      </c>
      <c r="M1844" s="14">
        <f>AND($I1844=MID(kododd,1,2),$J1844=MID(kododd,3,3))</f>
      </c>
    </row>
    <row r="1845">
      <c r="A1845" s="95">
        <v>38551</v>
      </c>
      <c r="B1845" s="93" t="s">
        <v>11730</v>
      </c>
      <c r="C1845" s="93" t="s">
        <v>1399</v>
      </c>
      <c r="D1845" s="95">
        <v>1258</v>
      </c>
      <c r="G1845" s="95">
        <v>0</v>
      </c>
      <c r="H1845" s="93" t="s">
        <v>8976</v>
      </c>
      <c r="I1845" s="93" t="s">
        <v>23890</v>
      </c>
      <c r="J1845" s="93" t="s">
        <v>20897</v>
      </c>
      <c r="K1845" s="93" t="s">
        <v>9426</v>
      </c>
      <c r="L1845" s="14">
        <f>AND(vyberHrace&lt;&gt;"",ISNUMBER(SEARCH(vyberHrace,$B1845)))</f>
      </c>
      <c r="M1845" s="14">
        <f>AND($I1845=MID(kododd,1,2),$J1845=MID(kododd,3,3))</f>
      </c>
    </row>
    <row r="1846">
      <c r="A1846" s="95">
        <v>36459</v>
      </c>
      <c r="B1846" s="93" t="s">
        <v>17762</v>
      </c>
      <c r="C1846" s="93" t="s">
        <v>1399</v>
      </c>
      <c r="D1846" s="95">
        <v>2232</v>
      </c>
      <c r="E1846" s="95">
        <v>2249</v>
      </c>
      <c r="F1846" s="95">
        <v>360988</v>
      </c>
      <c r="G1846" s="95">
        <v>250</v>
      </c>
      <c r="H1846" s="93" t="s">
        <v>8976</v>
      </c>
      <c r="I1846" s="93" t="s">
        <v>23890</v>
      </c>
      <c r="J1846" s="93" t="s">
        <v>20923</v>
      </c>
      <c r="K1846" s="93" t="s">
        <v>19860</v>
      </c>
      <c r="L1846" s="14">
        <f>AND(vyberHrace&lt;&gt;"",ISNUMBER(SEARCH(vyberHrace,$B1846)))</f>
      </c>
      <c r="M1846" s="14">
        <f>AND($I1846=MID(kododd,1,2),$J1846=MID(kododd,3,3))</f>
      </c>
    </row>
    <row r="1847">
      <c r="A1847" s="95">
        <v>58641</v>
      </c>
      <c r="B1847" s="93" t="s">
        <v>25129</v>
      </c>
      <c r="C1847" s="93" t="s">
        <v>1422</v>
      </c>
      <c r="F1847" s="95">
        <v>23776803</v>
      </c>
      <c r="G1847" s="95">
        <v>0</v>
      </c>
      <c r="H1847" s="93" t="s">
        <v>8976</v>
      </c>
      <c r="I1847" s="93" t="s">
        <v>23890</v>
      </c>
      <c r="J1847" s="93" t="s">
        <v>20848</v>
      </c>
      <c r="K1847" s="93" t="s">
        <v>21377</v>
      </c>
      <c r="L1847" s="14">
        <f>AND(vyberHrace&lt;&gt;"",ISNUMBER(SEARCH(vyberHrace,$B1847)))</f>
      </c>
      <c r="M1847" s="14">
        <f>AND($I1847=MID(kododd,1,2),$J1847=MID(kododd,3,3))</f>
      </c>
    </row>
    <row r="1848">
      <c r="A1848" s="95">
        <v>48530</v>
      </c>
      <c r="B1848" s="93" t="s">
        <v>16399</v>
      </c>
      <c r="C1848" s="93" t="s">
        <v>1402</v>
      </c>
      <c r="D1848" s="95">
        <v>1100</v>
      </c>
      <c r="F1848" s="95">
        <v>23732970</v>
      </c>
      <c r="G1848" s="95">
        <v>0</v>
      </c>
      <c r="H1848" s="93" t="s">
        <v>8976</v>
      </c>
      <c r="I1848" s="93" t="s">
        <v>23890</v>
      </c>
      <c r="J1848" s="93" t="s">
        <v>20918</v>
      </c>
      <c r="K1848" s="93" t="s">
        <v>19880</v>
      </c>
      <c r="L1848" s="14">
        <f>AND(vyberHrace&lt;&gt;"",ISNUMBER(SEARCH(vyberHrace,$B1848)))</f>
      </c>
      <c r="M1848" s="14">
        <f>AND($I1848=MID(kododd,1,2),$J1848=MID(kododd,3,3))</f>
      </c>
    </row>
    <row r="1849">
      <c r="A1849" s="95">
        <v>50604</v>
      </c>
      <c r="B1849" s="93" t="s">
        <v>6728</v>
      </c>
      <c r="C1849" s="93" t="s">
        <v>1422</v>
      </c>
      <c r="G1849" s="95">
        <v>0</v>
      </c>
      <c r="H1849" s="93" t="s">
        <v>8976</v>
      </c>
      <c r="I1849" s="93" t="s">
        <v>23890</v>
      </c>
      <c r="J1849" s="93" t="s">
        <v>20918</v>
      </c>
      <c r="K1849" s="93" t="s">
        <v>19880</v>
      </c>
      <c r="L1849" s="14">
        <f>AND(vyberHrace&lt;&gt;"",ISNUMBER(SEARCH(vyberHrace,$B1849)))</f>
      </c>
      <c r="M1849" s="14">
        <f>AND($I1849=MID(kododd,1,2),$J1849=MID(kododd,3,3))</f>
      </c>
    </row>
    <row r="1850">
      <c r="A1850" s="95">
        <v>55580</v>
      </c>
      <c r="B1850" s="93" t="s">
        <v>21418</v>
      </c>
      <c r="C1850" s="93" t="s">
        <v>1424</v>
      </c>
      <c r="G1850" s="95">
        <v>0</v>
      </c>
      <c r="H1850" s="93" t="s">
        <v>8976</v>
      </c>
      <c r="I1850" s="93" t="s">
        <v>23890</v>
      </c>
      <c r="J1850" s="93" t="s">
        <v>20897</v>
      </c>
      <c r="K1850" s="93" t="s">
        <v>9426</v>
      </c>
      <c r="L1850" s="14">
        <f>AND(vyberHrace&lt;&gt;"",ISNUMBER(SEARCH(vyberHrace,$B1850)))</f>
      </c>
      <c r="M1850" s="14">
        <f>AND($I1850=MID(kododd,1,2),$J1850=MID(kododd,3,3))</f>
      </c>
    </row>
    <row r="1851">
      <c r="A1851" s="95">
        <v>41361</v>
      </c>
      <c r="B1851" s="93" t="s">
        <v>19766</v>
      </c>
      <c r="C1851" s="93" t="s">
        <v>1434</v>
      </c>
      <c r="G1851" s="95">
        <v>0</v>
      </c>
      <c r="H1851" s="93" t="s">
        <v>8976</v>
      </c>
      <c r="I1851" s="93" t="s">
        <v>23890</v>
      </c>
      <c r="J1851" s="93" t="s">
        <v>20931</v>
      </c>
      <c r="K1851" s="93" t="s">
        <v>19878</v>
      </c>
      <c r="L1851" s="14">
        <f>AND(vyberHrace&lt;&gt;"",ISNUMBER(SEARCH(vyberHrace,$B1851)))</f>
      </c>
      <c r="M1851" s="14">
        <f>AND($I1851=MID(kododd,1,2),$J1851=MID(kododd,3,3))</f>
      </c>
    </row>
    <row r="1852">
      <c r="A1852" s="95">
        <v>51756</v>
      </c>
      <c r="B1852" s="93" t="s">
        <v>10791</v>
      </c>
      <c r="C1852" s="93" t="s">
        <v>1461</v>
      </c>
      <c r="G1852" s="95">
        <v>0</v>
      </c>
      <c r="H1852" s="93" t="s">
        <v>8976</v>
      </c>
      <c r="I1852" s="93" t="s">
        <v>23890</v>
      </c>
      <c r="J1852" s="93" t="s">
        <v>20971</v>
      </c>
      <c r="K1852" s="93" t="s">
        <v>16300</v>
      </c>
      <c r="L1852" s="14">
        <f>AND(vyberHrace&lt;&gt;"",ISNUMBER(SEARCH(vyberHrace,$B1852)))</f>
      </c>
      <c r="M1852" s="14">
        <f>AND($I1852=MID(kododd,1,2),$J1852=MID(kododd,3,3))</f>
      </c>
    </row>
    <row r="1853">
      <c r="A1853" s="95">
        <v>8197</v>
      </c>
      <c r="B1853" s="93" t="s">
        <v>13884</v>
      </c>
      <c r="C1853" s="93" t="s">
        <v>1474</v>
      </c>
      <c r="D1853" s="95">
        <v>1667</v>
      </c>
      <c r="F1853" s="95">
        <v>372463</v>
      </c>
      <c r="G1853" s="95">
        <v>250</v>
      </c>
      <c r="H1853" s="93" t="s">
        <v>8976</v>
      </c>
      <c r="I1853" s="93" t="s">
        <v>23890</v>
      </c>
      <c r="J1853" s="93" t="s">
        <v>20913</v>
      </c>
      <c r="K1853" s="93" t="s">
        <v>15044</v>
      </c>
      <c r="L1853" s="14">
        <f>AND(vyberHrace&lt;&gt;"",ISNUMBER(SEARCH(vyberHrace,$B1853)))</f>
      </c>
      <c r="M1853" s="14">
        <f>AND($I1853=MID(kododd,1,2),$J1853=MID(kododd,3,3))</f>
      </c>
    </row>
    <row r="1854">
      <c r="A1854" s="95">
        <v>57468</v>
      </c>
      <c r="B1854" s="93" t="s">
        <v>21658</v>
      </c>
      <c r="C1854" s="93" t="s">
        <v>1431</v>
      </c>
      <c r="F1854" s="95">
        <v>23767952</v>
      </c>
      <c r="G1854" s="95">
        <v>0</v>
      </c>
      <c r="H1854" s="93" t="s">
        <v>8976</v>
      </c>
      <c r="I1854" s="93" t="s">
        <v>23890</v>
      </c>
      <c r="J1854" s="93" t="s">
        <v>23412</v>
      </c>
      <c r="K1854" s="93" t="s">
        <v>21357</v>
      </c>
      <c r="L1854" s="14">
        <f>AND(vyberHrace&lt;&gt;"",ISNUMBER(SEARCH(vyberHrace,$B1854)))</f>
      </c>
      <c r="M1854" s="14">
        <f>AND($I1854=MID(kododd,1,2),$J1854=MID(kododd,3,3))</f>
      </c>
    </row>
    <row r="1855">
      <c r="A1855" s="95">
        <v>47746</v>
      </c>
      <c r="B1855" s="93" t="s">
        <v>12812</v>
      </c>
      <c r="C1855" s="93" t="s">
        <v>3255</v>
      </c>
      <c r="D1855" s="95">
        <v>1117</v>
      </c>
      <c r="F1855" s="95">
        <v>23715316</v>
      </c>
      <c r="G1855" s="95">
        <v>0</v>
      </c>
      <c r="H1855" s="93" t="s">
        <v>8976</v>
      </c>
      <c r="I1855" s="93" t="s">
        <v>23890</v>
      </c>
      <c r="J1855" s="93" t="s">
        <v>20932</v>
      </c>
      <c r="K1855" s="93" t="s">
        <v>9421</v>
      </c>
      <c r="L1855" s="14">
        <f>AND(vyberHrace&lt;&gt;"",ISNUMBER(SEARCH(vyberHrace,$B1855)))</f>
      </c>
      <c r="M1855" s="14">
        <f>AND($I1855=MID(kododd,1,2),$J1855=MID(kododd,3,3))</f>
      </c>
    </row>
    <row r="1856">
      <c r="A1856" s="95">
        <v>39008</v>
      </c>
      <c r="B1856" s="93" t="s">
        <v>21071</v>
      </c>
      <c r="C1856" s="93" t="s">
        <v>1452</v>
      </c>
      <c r="G1856" s="95">
        <v>0</v>
      </c>
      <c r="H1856" s="93" t="s">
        <v>8976</v>
      </c>
      <c r="I1856" s="93" t="s">
        <v>23890</v>
      </c>
      <c r="J1856" s="93" t="s">
        <v>20870</v>
      </c>
      <c r="K1856" s="93" t="s">
        <v>19858</v>
      </c>
      <c r="L1856" s="14">
        <f>AND(vyberHrace&lt;&gt;"",ISNUMBER(SEARCH(vyberHrace,$B1856)))</f>
      </c>
      <c r="M1856" s="14">
        <f>AND($I1856=MID(kododd,1,2),$J1856=MID(kododd,3,3))</f>
      </c>
    </row>
    <row r="1857">
      <c r="A1857" s="95">
        <v>63761</v>
      </c>
      <c r="B1857" s="93" t="s">
        <v>29796</v>
      </c>
      <c r="C1857" s="93" t="s">
        <v>1486</v>
      </c>
      <c r="G1857" s="95">
        <v>250</v>
      </c>
      <c r="H1857" s="93" t="s">
        <v>8976</v>
      </c>
      <c r="I1857" s="93" t="s">
        <v>23890</v>
      </c>
      <c r="J1857" s="93" t="s">
        <v>20887</v>
      </c>
      <c r="K1857" s="93" t="s">
        <v>9423</v>
      </c>
      <c r="L1857" s="14">
        <f>AND(vyberHrace&lt;&gt;"",ISNUMBER(SEARCH(vyberHrace,$B1857)))</f>
      </c>
      <c r="M1857" s="14">
        <f>AND($I1857=MID(kododd,1,2),$J1857=MID(kododd,3,3))</f>
      </c>
    </row>
    <row r="1858">
      <c r="A1858" s="95">
        <v>15607</v>
      </c>
      <c r="B1858" s="93" t="s">
        <v>11500</v>
      </c>
      <c r="C1858" s="93" t="s">
        <v>1431</v>
      </c>
      <c r="D1858" s="95">
        <v>1607</v>
      </c>
      <c r="E1858" s="95">
        <v>1783</v>
      </c>
      <c r="F1858" s="95">
        <v>335436</v>
      </c>
      <c r="G1858" s="95">
        <v>0</v>
      </c>
      <c r="H1858" s="93" t="s">
        <v>8976</v>
      </c>
      <c r="I1858" s="93" t="s">
        <v>23890</v>
      </c>
      <c r="J1858" s="93" t="s">
        <v>20927</v>
      </c>
      <c r="K1858" s="93" t="s">
        <v>1493</v>
      </c>
      <c r="L1858" s="14">
        <f>AND(vyberHrace&lt;&gt;"",ISNUMBER(SEARCH(vyberHrace,$B1858)))</f>
      </c>
      <c r="M1858" s="14">
        <f>AND($I1858=MID(kododd,1,2),$J1858=MID(kododd,3,3))</f>
      </c>
    </row>
    <row r="1859">
      <c r="A1859" s="95">
        <v>43987</v>
      </c>
      <c r="B1859" s="93" t="s">
        <v>28078</v>
      </c>
      <c r="C1859" s="93" t="s">
        <v>1410</v>
      </c>
      <c r="D1859" s="95">
        <v>1365</v>
      </c>
      <c r="F1859" s="95">
        <v>397750</v>
      </c>
      <c r="G1859" s="95">
        <v>0</v>
      </c>
      <c r="H1859" s="93" t="s">
        <v>8976</v>
      </c>
      <c r="I1859" s="93" t="s">
        <v>23890</v>
      </c>
      <c r="J1859" s="93" t="s">
        <v>21009</v>
      </c>
      <c r="K1859" s="93" t="s">
        <v>15049</v>
      </c>
      <c r="L1859" s="14">
        <f>AND(vyberHrace&lt;&gt;"",ISNUMBER(SEARCH(vyberHrace,$B1859)))</f>
      </c>
      <c r="M1859" s="14">
        <f>AND($I1859=MID(kododd,1,2),$J1859=MID(kododd,3,3))</f>
      </c>
    </row>
    <row r="1860">
      <c r="A1860" s="95">
        <v>43988</v>
      </c>
      <c r="B1860" s="93" t="s">
        <v>28079</v>
      </c>
      <c r="C1860" s="93" t="s">
        <v>1400</v>
      </c>
      <c r="D1860" s="95">
        <v>1183</v>
      </c>
      <c r="E1860" s="95">
        <v>1453</v>
      </c>
      <c r="F1860" s="95">
        <v>397768</v>
      </c>
      <c r="G1860" s="95">
        <v>0</v>
      </c>
      <c r="H1860" s="93" t="s">
        <v>8976</v>
      </c>
      <c r="I1860" s="93" t="s">
        <v>23890</v>
      </c>
      <c r="J1860" s="93" t="s">
        <v>21009</v>
      </c>
      <c r="K1860" s="93" t="s">
        <v>15049</v>
      </c>
      <c r="L1860" s="14">
        <f>AND(vyberHrace&lt;&gt;"",ISNUMBER(SEARCH(vyberHrace,$B1860)))</f>
      </c>
      <c r="M1860" s="14">
        <f>AND($I1860=MID(kododd,1,2),$J1860=MID(kododd,3,3))</f>
      </c>
    </row>
    <row r="1861">
      <c r="A1861" s="95">
        <v>47674</v>
      </c>
      <c r="B1861" s="93" t="s">
        <v>12807</v>
      </c>
      <c r="C1861" s="93" t="s">
        <v>3255</v>
      </c>
      <c r="D1861" s="95">
        <v>1306</v>
      </c>
      <c r="F1861" s="95">
        <v>397741</v>
      </c>
      <c r="G1861" s="95">
        <v>0</v>
      </c>
      <c r="H1861" s="93" t="s">
        <v>8976</v>
      </c>
      <c r="I1861" s="93" t="s">
        <v>23890</v>
      </c>
      <c r="J1861" s="93" t="s">
        <v>21009</v>
      </c>
      <c r="K1861" s="93" t="s">
        <v>15049</v>
      </c>
      <c r="L1861" s="14">
        <f>AND(vyberHrace&lt;&gt;"",ISNUMBER(SEARCH(vyberHrace,$B1861)))</f>
      </c>
      <c r="M1861" s="14">
        <f>AND($I1861=MID(kododd,1,2),$J1861=MID(kododd,3,3))</f>
      </c>
    </row>
    <row r="1862">
      <c r="A1862" s="95">
        <v>59573</v>
      </c>
      <c r="B1862" s="93" t="s">
        <v>25967</v>
      </c>
      <c r="C1862" s="93" t="s">
        <v>1486</v>
      </c>
      <c r="G1862" s="95">
        <v>250</v>
      </c>
      <c r="H1862" s="93" t="s">
        <v>8976</v>
      </c>
      <c r="I1862" s="93" t="s">
        <v>23890</v>
      </c>
      <c r="J1862" s="93" t="s">
        <v>20843</v>
      </c>
      <c r="K1862" s="93" t="s">
        <v>19862</v>
      </c>
      <c r="L1862" s="14">
        <f>AND(vyberHrace&lt;&gt;"",ISNUMBER(SEARCH(vyberHrace,$B1862)))</f>
      </c>
      <c r="M1862" s="14">
        <f>AND($I1862=MID(kododd,1,2),$J1862=MID(kododd,3,3))</f>
      </c>
    </row>
    <row r="1863">
      <c r="A1863" s="95">
        <v>63036</v>
      </c>
      <c r="B1863" s="93" t="s">
        <v>28672</v>
      </c>
      <c r="C1863" s="93" t="s">
        <v>1450</v>
      </c>
      <c r="F1863" s="95">
        <v>571002170</v>
      </c>
      <c r="G1863" s="95">
        <v>250</v>
      </c>
      <c r="H1863" s="93" t="s">
        <v>8976</v>
      </c>
      <c r="I1863" s="93" t="s">
        <v>23890</v>
      </c>
      <c r="J1863" s="93" t="s">
        <v>20860</v>
      </c>
      <c r="K1863" s="93" t="s">
        <v>12768</v>
      </c>
      <c r="L1863" s="14">
        <f>AND(vyberHrace&lt;&gt;"",ISNUMBER(SEARCH(vyberHrace,$B1863)))</f>
      </c>
      <c r="M1863" s="14">
        <f>AND($I1863=MID(kododd,1,2),$J1863=MID(kododd,3,3))</f>
      </c>
    </row>
    <row r="1864">
      <c r="A1864" s="95">
        <v>53563</v>
      </c>
      <c r="B1864" s="93" t="s">
        <v>17712</v>
      </c>
      <c r="C1864" s="93" t="s">
        <v>1422</v>
      </c>
      <c r="F1864" s="95">
        <v>23751657</v>
      </c>
      <c r="G1864" s="95">
        <v>250</v>
      </c>
      <c r="H1864" s="93" t="s">
        <v>8976</v>
      </c>
      <c r="I1864" s="93" t="s">
        <v>23890</v>
      </c>
      <c r="J1864" s="93" t="s">
        <v>20870</v>
      </c>
      <c r="K1864" s="93" t="s">
        <v>19858</v>
      </c>
      <c r="L1864" s="14">
        <f>AND(vyberHrace&lt;&gt;"",ISNUMBER(SEARCH(vyberHrace,$B1864)))</f>
      </c>
      <c r="M1864" s="14">
        <f>AND($I1864=MID(kododd,1,2),$J1864=MID(kododd,3,3))</f>
      </c>
    </row>
    <row r="1865">
      <c r="A1865" s="95">
        <v>51795</v>
      </c>
      <c r="B1865" s="93" t="s">
        <v>195</v>
      </c>
      <c r="C1865" s="93" t="s">
        <v>1405</v>
      </c>
      <c r="D1865" s="95">
        <v>1325</v>
      </c>
      <c r="G1865" s="95">
        <v>250</v>
      </c>
      <c r="H1865" s="93" t="s">
        <v>8976</v>
      </c>
      <c r="I1865" s="93" t="s">
        <v>23890</v>
      </c>
      <c r="J1865" s="93" t="s">
        <v>20961</v>
      </c>
      <c r="K1865" s="93" t="s">
        <v>20404</v>
      </c>
      <c r="L1865" s="14">
        <f>AND(vyberHrace&lt;&gt;"",ISNUMBER(SEARCH(vyberHrace,$B1865)))</f>
      </c>
      <c r="M1865" s="14">
        <f>AND($I1865=MID(kododd,1,2),$J1865=MID(kododd,3,3))</f>
      </c>
    </row>
    <row r="1866">
      <c r="A1866" s="95">
        <v>56966</v>
      </c>
      <c r="B1866" s="93" t="s">
        <v>21632</v>
      </c>
      <c r="C1866" s="93" t="s">
        <v>1421</v>
      </c>
      <c r="F1866" s="95">
        <v>23765674</v>
      </c>
      <c r="G1866" s="95">
        <v>250</v>
      </c>
      <c r="H1866" s="93" t="s">
        <v>8976</v>
      </c>
      <c r="I1866" s="93" t="s">
        <v>23890</v>
      </c>
      <c r="J1866" s="93" t="s">
        <v>20848</v>
      </c>
      <c r="K1866" s="93" t="s">
        <v>21377</v>
      </c>
      <c r="L1866" s="14">
        <f>AND(vyberHrace&lt;&gt;"",ISNUMBER(SEARCH(vyberHrace,$B1866)))</f>
      </c>
      <c r="M1866" s="14">
        <f>AND($I1866=MID(kododd,1,2),$J1866=MID(kododd,3,3))</f>
      </c>
    </row>
    <row r="1867">
      <c r="A1867" s="95">
        <v>55925</v>
      </c>
      <c r="B1867" s="93" t="s">
        <v>21469</v>
      </c>
      <c r="C1867" s="93" t="s">
        <v>1486</v>
      </c>
      <c r="G1867" s="95">
        <v>0</v>
      </c>
      <c r="H1867" s="93" t="s">
        <v>8976</v>
      </c>
      <c r="I1867" s="93" t="s">
        <v>23890</v>
      </c>
      <c r="J1867" s="93" t="s">
        <v>21009</v>
      </c>
      <c r="K1867" s="93" t="s">
        <v>15049</v>
      </c>
      <c r="L1867" s="14">
        <f>AND(vyberHrace&lt;&gt;"",ISNUMBER(SEARCH(vyberHrace,$B1867)))</f>
      </c>
      <c r="M1867" s="14">
        <f>AND($I1867=MID(kododd,1,2),$J1867=MID(kododd,3,3))</f>
      </c>
    </row>
    <row r="1868">
      <c r="A1868" s="95">
        <v>1781</v>
      </c>
      <c r="B1868" s="93" t="s">
        <v>11561</v>
      </c>
      <c r="C1868" s="93" t="s">
        <v>1429</v>
      </c>
      <c r="D1868" s="95">
        <v>1806</v>
      </c>
      <c r="E1868" s="95">
        <v>1891</v>
      </c>
      <c r="F1868" s="95">
        <v>313912</v>
      </c>
      <c r="G1868" s="95">
        <v>250</v>
      </c>
      <c r="H1868" s="93" t="s">
        <v>8976</v>
      </c>
      <c r="I1868" s="93" t="s">
        <v>23890</v>
      </c>
      <c r="J1868" s="93" t="s">
        <v>20860</v>
      </c>
      <c r="K1868" s="93" t="s">
        <v>12768</v>
      </c>
      <c r="L1868" s="14">
        <f>AND(vyberHrace&lt;&gt;"",ISNUMBER(SEARCH(vyberHrace,$B1868)))</f>
      </c>
      <c r="M1868" s="14">
        <f>AND($I1868=MID(kododd,1,2),$J1868=MID(kododd,3,3))</f>
      </c>
    </row>
    <row r="1869">
      <c r="A1869" s="95">
        <v>60015</v>
      </c>
      <c r="B1869" s="93" t="s">
        <v>26495</v>
      </c>
      <c r="C1869" s="93" t="s">
        <v>1424</v>
      </c>
      <c r="G1869" s="95">
        <v>250</v>
      </c>
      <c r="H1869" s="93" t="s">
        <v>8976</v>
      </c>
      <c r="I1869" s="93" t="s">
        <v>23890</v>
      </c>
      <c r="J1869" s="93" t="s">
        <v>20915</v>
      </c>
      <c r="K1869" s="93" t="s">
        <v>12637</v>
      </c>
      <c r="L1869" s="14">
        <f>AND(vyberHrace&lt;&gt;"",ISNUMBER(SEARCH(vyberHrace,$B1869)))</f>
      </c>
      <c r="M1869" s="14">
        <f>AND($I1869=MID(kododd,1,2),$J1869=MID(kododd,3,3))</f>
      </c>
    </row>
    <row r="1870">
      <c r="A1870" s="95">
        <v>6741</v>
      </c>
      <c r="B1870" s="93" t="s">
        <v>11461</v>
      </c>
      <c r="C1870" s="93" t="s">
        <v>1459</v>
      </c>
      <c r="D1870" s="95">
        <v>1504</v>
      </c>
      <c r="G1870" s="95">
        <v>0</v>
      </c>
      <c r="H1870" s="93" t="s">
        <v>8976</v>
      </c>
      <c r="I1870" s="93" t="s">
        <v>23890</v>
      </c>
      <c r="J1870" s="93" t="s">
        <v>20883</v>
      </c>
      <c r="K1870" s="93" t="s">
        <v>19883</v>
      </c>
      <c r="L1870" s="14">
        <f>AND(vyberHrace&lt;&gt;"",ISNUMBER(SEARCH(vyberHrace,$B1870)))</f>
      </c>
      <c r="M1870" s="14">
        <f>AND($I1870=MID(kododd,1,2),$J1870=MID(kododd,3,3))</f>
      </c>
    </row>
    <row r="1871">
      <c r="A1871" s="95">
        <v>26567</v>
      </c>
      <c r="B1871" s="93" t="s">
        <v>21169</v>
      </c>
      <c r="C1871" s="93" t="s">
        <v>1435</v>
      </c>
      <c r="D1871" s="95">
        <v>1514</v>
      </c>
      <c r="E1871" s="95">
        <v>1771</v>
      </c>
      <c r="F1871" s="95">
        <v>350761</v>
      </c>
      <c r="G1871" s="95">
        <v>250</v>
      </c>
      <c r="H1871" s="93" t="s">
        <v>8976</v>
      </c>
      <c r="I1871" s="93" t="s">
        <v>23890</v>
      </c>
      <c r="J1871" s="93" t="s">
        <v>20883</v>
      </c>
      <c r="K1871" s="93" t="s">
        <v>19883</v>
      </c>
      <c r="L1871" s="14">
        <f>AND(vyberHrace&lt;&gt;"",ISNUMBER(SEARCH(vyberHrace,$B1871)))</f>
      </c>
      <c r="M1871" s="14">
        <f>AND($I1871=MID(kododd,1,2),$J1871=MID(kododd,3,3))</f>
      </c>
    </row>
    <row r="1872">
      <c r="A1872" s="95">
        <v>60013</v>
      </c>
      <c r="B1872" s="93" t="s">
        <v>26493</v>
      </c>
      <c r="C1872" s="93" t="s">
        <v>1486</v>
      </c>
      <c r="G1872" s="95">
        <v>250</v>
      </c>
      <c r="H1872" s="93" t="s">
        <v>8976</v>
      </c>
      <c r="I1872" s="93" t="s">
        <v>23890</v>
      </c>
      <c r="J1872" s="93" t="s">
        <v>20915</v>
      </c>
      <c r="K1872" s="93" t="s">
        <v>12637</v>
      </c>
      <c r="L1872" s="14">
        <f>AND(vyberHrace&lt;&gt;"",ISNUMBER(SEARCH(vyberHrace,$B1872)))</f>
      </c>
      <c r="M1872" s="14">
        <f>AND($I1872=MID(kododd,1,2),$J1872=MID(kododd,3,3))</f>
      </c>
    </row>
    <row r="1873">
      <c r="A1873" s="95">
        <v>57784</v>
      </c>
      <c r="B1873" s="93" t="s">
        <v>24338</v>
      </c>
      <c r="C1873" s="93" t="s">
        <v>1411</v>
      </c>
      <c r="G1873" s="95">
        <v>0</v>
      </c>
      <c r="H1873" s="93" t="s">
        <v>8976</v>
      </c>
      <c r="I1873" s="93" t="s">
        <v>23890</v>
      </c>
      <c r="J1873" s="93" t="s">
        <v>20860</v>
      </c>
      <c r="K1873" s="93" t="s">
        <v>12768</v>
      </c>
      <c r="L1873" s="14">
        <f>AND(vyberHrace&lt;&gt;"",ISNUMBER(SEARCH(vyberHrace,$B1873)))</f>
      </c>
      <c r="M1873" s="14">
        <f>AND($I1873=MID(kododd,1,2),$J1873=MID(kododd,3,3))</f>
      </c>
    </row>
    <row r="1874">
      <c r="A1874" s="95">
        <v>51408</v>
      </c>
      <c r="B1874" s="93" t="s">
        <v>1845</v>
      </c>
      <c r="C1874" s="93" t="s">
        <v>3255</v>
      </c>
      <c r="G1874" s="95">
        <v>0</v>
      </c>
      <c r="H1874" s="93" t="s">
        <v>8976</v>
      </c>
      <c r="I1874" s="93" t="s">
        <v>23890</v>
      </c>
      <c r="J1874" s="93" t="s">
        <v>20860</v>
      </c>
      <c r="K1874" s="93" t="s">
        <v>12768</v>
      </c>
      <c r="L1874" s="14">
        <f>AND(vyberHrace&lt;&gt;"",ISNUMBER(SEARCH(vyberHrace,$B1874)))</f>
      </c>
      <c r="M1874" s="14">
        <f>AND($I1874=MID(kododd,1,2),$J1874=MID(kododd,3,3))</f>
      </c>
    </row>
    <row r="1875">
      <c r="A1875" s="95">
        <v>6742</v>
      </c>
      <c r="B1875" s="93" t="s">
        <v>11462</v>
      </c>
      <c r="C1875" s="93" t="s">
        <v>1467</v>
      </c>
      <c r="D1875" s="95">
        <v>1520</v>
      </c>
      <c r="G1875" s="95">
        <v>0</v>
      </c>
      <c r="H1875" s="93" t="s">
        <v>8976</v>
      </c>
      <c r="I1875" s="93" t="s">
        <v>23890</v>
      </c>
      <c r="J1875" s="93" t="s">
        <v>20883</v>
      </c>
      <c r="K1875" s="93" t="s">
        <v>19883</v>
      </c>
      <c r="L1875" s="14">
        <f>AND(vyberHrace&lt;&gt;"",ISNUMBER(SEARCH(vyberHrace,$B1875)))</f>
      </c>
      <c r="M1875" s="14">
        <f>AND($I1875=MID(kododd,1,2),$J1875=MID(kododd,3,3))</f>
      </c>
    </row>
    <row r="1876">
      <c r="A1876" s="95">
        <v>54395</v>
      </c>
      <c r="B1876" s="93" t="s">
        <v>2543</v>
      </c>
      <c r="C1876" s="93" t="s">
        <v>1475</v>
      </c>
      <c r="F1876" s="95">
        <v>23750731</v>
      </c>
      <c r="G1876" s="95">
        <v>0</v>
      </c>
      <c r="H1876" s="93" t="s">
        <v>8976</v>
      </c>
      <c r="I1876" s="93" t="s">
        <v>23890</v>
      </c>
      <c r="J1876" s="93" t="s">
        <v>20927</v>
      </c>
      <c r="K1876" s="93" t="s">
        <v>1493</v>
      </c>
      <c r="L1876" s="14">
        <f>AND(vyberHrace&lt;&gt;"",ISNUMBER(SEARCH(vyberHrace,$B1876)))</f>
      </c>
      <c r="M1876" s="14">
        <f>AND($I1876=MID(kododd,1,2),$J1876=MID(kododd,3,3))</f>
      </c>
    </row>
    <row r="1877">
      <c r="A1877" s="95">
        <v>59312</v>
      </c>
      <c r="B1877" s="93" t="s">
        <v>25735</v>
      </c>
      <c r="C1877" s="93" t="s">
        <v>1411</v>
      </c>
      <c r="D1877" s="95">
        <v>1038</v>
      </c>
      <c r="F1877" s="95">
        <v>23789069</v>
      </c>
      <c r="G1877" s="95">
        <v>250</v>
      </c>
      <c r="H1877" s="93" t="s">
        <v>8976</v>
      </c>
      <c r="I1877" s="93" t="s">
        <v>23890</v>
      </c>
      <c r="J1877" s="93" t="s">
        <v>20927</v>
      </c>
      <c r="K1877" s="93" t="s">
        <v>1493</v>
      </c>
      <c r="L1877" s="14">
        <f>AND(vyberHrace&lt;&gt;"",ISNUMBER(SEARCH(vyberHrace,$B1877)))</f>
      </c>
      <c r="M1877" s="14">
        <f>AND($I1877=MID(kododd,1,2),$J1877=MID(kododd,3,3))</f>
      </c>
    </row>
    <row r="1878">
      <c r="A1878" s="95">
        <v>26199</v>
      </c>
      <c r="B1878" s="93" t="s">
        <v>21170</v>
      </c>
      <c r="C1878" s="93" t="s">
        <v>1457</v>
      </c>
      <c r="D1878" s="95">
        <v>2183</v>
      </c>
      <c r="E1878" s="95">
        <v>2204</v>
      </c>
      <c r="F1878" s="95">
        <v>328693</v>
      </c>
      <c r="G1878" s="95">
        <v>250</v>
      </c>
      <c r="H1878" s="93" t="s">
        <v>8976</v>
      </c>
      <c r="I1878" s="93" t="s">
        <v>23890</v>
      </c>
      <c r="J1878" s="93" t="s">
        <v>21009</v>
      </c>
      <c r="K1878" s="93" t="s">
        <v>15049</v>
      </c>
      <c r="L1878" s="14">
        <f>AND(vyberHrace&lt;&gt;"",ISNUMBER(SEARCH(vyberHrace,$B1878)))</f>
      </c>
      <c r="M1878" s="14">
        <f>AND($I1878=MID(kododd,1,2),$J1878=MID(kododd,3,3))</f>
      </c>
    </row>
    <row r="1879">
      <c r="A1879" s="95">
        <v>62161</v>
      </c>
      <c r="B1879" s="93" t="s">
        <v>28355</v>
      </c>
      <c r="C1879" s="93" t="s">
        <v>1416</v>
      </c>
      <c r="G1879" s="95">
        <v>250</v>
      </c>
      <c r="H1879" s="93" t="s">
        <v>8976</v>
      </c>
      <c r="I1879" s="93" t="s">
        <v>23890</v>
      </c>
      <c r="J1879" s="93" t="s">
        <v>20881</v>
      </c>
      <c r="K1879" s="93" t="s">
        <v>26140</v>
      </c>
      <c r="L1879" s="14">
        <f>AND(vyberHrace&lt;&gt;"",ISNUMBER(SEARCH(vyberHrace,$B1879)))</f>
      </c>
      <c r="M1879" s="14">
        <f>AND($I1879=MID(kododd,1,2),$J1879=MID(kododd,3,3))</f>
      </c>
    </row>
    <row r="1880">
      <c r="A1880" s="95">
        <v>62994</v>
      </c>
      <c r="B1880" s="93" t="s">
        <v>28673</v>
      </c>
      <c r="C1880" s="93" t="s">
        <v>1487</v>
      </c>
      <c r="F1880" s="95">
        <v>571001972</v>
      </c>
      <c r="G1880" s="95">
        <v>250</v>
      </c>
      <c r="H1880" s="93" t="s">
        <v>8976</v>
      </c>
      <c r="I1880" s="93" t="s">
        <v>23890</v>
      </c>
      <c r="J1880" s="93" t="s">
        <v>20870</v>
      </c>
      <c r="K1880" s="93" t="s">
        <v>19858</v>
      </c>
      <c r="L1880" s="14">
        <f>AND(vyberHrace&lt;&gt;"",ISNUMBER(SEARCH(vyberHrace,$B1880)))</f>
      </c>
      <c r="M1880" s="14">
        <f>AND($I1880=MID(kododd,1,2),$J1880=MID(kododd,3,3))</f>
      </c>
    </row>
    <row r="1881">
      <c r="A1881" s="95">
        <v>61394</v>
      </c>
      <c r="B1881" s="93" t="s">
        <v>27587</v>
      </c>
      <c r="C1881" s="93" t="s">
        <v>1487</v>
      </c>
      <c r="D1881" s="95">
        <v>1004</v>
      </c>
      <c r="F1881" s="95">
        <v>23791322</v>
      </c>
      <c r="G1881" s="95">
        <v>250</v>
      </c>
      <c r="H1881" s="93" t="s">
        <v>8976</v>
      </c>
      <c r="I1881" s="93" t="s">
        <v>23890</v>
      </c>
      <c r="J1881" s="93" t="s">
        <v>20931</v>
      </c>
      <c r="K1881" s="93" t="s">
        <v>19878</v>
      </c>
      <c r="L1881" s="14">
        <f>AND(vyberHrace&lt;&gt;"",ISNUMBER(SEARCH(vyberHrace,$B1881)))</f>
      </c>
      <c r="M1881" s="14">
        <f>AND($I1881=MID(kododd,1,2),$J1881=MID(kododd,3,3))</f>
      </c>
    </row>
    <row r="1882">
      <c r="A1882" s="95">
        <v>61891</v>
      </c>
      <c r="B1882" s="93" t="s">
        <v>28028</v>
      </c>
      <c r="C1882" s="93" t="s">
        <v>1411</v>
      </c>
      <c r="G1882" s="95">
        <v>250</v>
      </c>
      <c r="H1882" s="93" t="s">
        <v>8976</v>
      </c>
      <c r="I1882" s="93" t="s">
        <v>23890</v>
      </c>
      <c r="J1882" s="93" t="s">
        <v>20899</v>
      </c>
      <c r="K1882" s="93" t="s">
        <v>21373</v>
      </c>
      <c r="L1882" s="14">
        <f>AND(vyberHrace&lt;&gt;"",ISNUMBER(SEARCH(vyberHrace,$B1882)))</f>
      </c>
      <c r="M1882" s="14">
        <f>AND($I1882=MID(kododd,1,2),$J1882=MID(kododd,3,3))</f>
      </c>
    </row>
    <row r="1883">
      <c r="A1883" s="95">
        <v>42167</v>
      </c>
      <c r="B1883" s="93" t="s">
        <v>11630</v>
      </c>
      <c r="C1883" s="93" t="s">
        <v>1438</v>
      </c>
      <c r="D1883" s="95">
        <v>1364</v>
      </c>
      <c r="F1883" s="95">
        <v>392910</v>
      </c>
      <c r="G1883" s="95">
        <v>0</v>
      </c>
      <c r="H1883" s="93" t="s">
        <v>8976</v>
      </c>
      <c r="I1883" s="93" t="s">
        <v>23890</v>
      </c>
      <c r="J1883" s="93" t="s">
        <v>20918</v>
      </c>
      <c r="K1883" s="93" t="s">
        <v>19880</v>
      </c>
      <c r="L1883" s="14">
        <f>AND(vyberHrace&lt;&gt;"",ISNUMBER(SEARCH(vyberHrace,$B1883)))</f>
      </c>
      <c r="M1883" s="14">
        <f>AND($I1883=MID(kododd,1,2),$J1883=MID(kododd,3,3))</f>
      </c>
    </row>
    <row r="1884">
      <c r="A1884" s="95">
        <v>141</v>
      </c>
      <c r="B1884" s="93" t="s">
        <v>13981</v>
      </c>
      <c r="C1884" s="93" t="s">
        <v>1405</v>
      </c>
      <c r="D1884" s="95">
        <v>1961</v>
      </c>
      <c r="E1884" s="95">
        <v>1961</v>
      </c>
      <c r="F1884" s="95">
        <v>304670</v>
      </c>
      <c r="G1884" s="95">
        <v>250</v>
      </c>
      <c r="H1884" s="93" t="s">
        <v>8976</v>
      </c>
      <c r="I1884" s="93" t="s">
        <v>23890</v>
      </c>
      <c r="J1884" s="93" t="s">
        <v>20887</v>
      </c>
      <c r="K1884" s="93" t="s">
        <v>9423</v>
      </c>
      <c r="L1884" s="14">
        <f>AND(vyberHrace&lt;&gt;"",ISNUMBER(SEARCH(vyberHrace,$B1884)))</f>
      </c>
      <c r="M1884" s="14">
        <f>AND($I1884=MID(kododd,1,2),$J1884=MID(kododd,3,3))</f>
      </c>
    </row>
    <row r="1885">
      <c r="A1885" s="95">
        <v>53873</v>
      </c>
      <c r="B1885" s="93" t="s">
        <v>2435</v>
      </c>
      <c r="C1885" s="93" t="s">
        <v>1406</v>
      </c>
      <c r="G1885" s="95">
        <v>0</v>
      </c>
      <c r="H1885" s="93" t="s">
        <v>8976</v>
      </c>
      <c r="I1885" s="93" t="s">
        <v>23890</v>
      </c>
      <c r="J1885" s="93" t="s">
        <v>20843</v>
      </c>
      <c r="K1885" s="93" t="s">
        <v>19862</v>
      </c>
      <c r="L1885" s="14">
        <f>AND(vyberHrace&lt;&gt;"",ISNUMBER(SEARCH(vyberHrace,$B1885)))</f>
      </c>
      <c r="M1885" s="14">
        <f>AND($I1885=MID(kododd,1,2),$J1885=MID(kododd,3,3))</f>
      </c>
    </row>
    <row r="1886">
      <c r="A1886" s="95">
        <v>53699</v>
      </c>
      <c r="B1886" s="93" t="s">
        <v>2559</v>
      </c>
      <c r="C1886" s="93" t="s">
        <v>1416</v>
      </c>
      <c r="D1886" s="95">
        <v>1546</v>
      </c>
      <c r="E1886" s="95">
        <v>1701</v>
      </c>
      <c r="F1886" s="95">
        <v>23751827</v>
      </c>
      <c r="G1886" s="95">
        <v>250</v>
      </c>
      <c r="H1886" s="93" t="s">
        <v>8976</v>
      </c>
      <c r="I1886" s="93" t="s">
        <v>23890</v>
      </c>
      <c r="J1886" s="93" t="s">
        <v>20899</v>
      </c>
      <c r="K1886" s="93" t="s">
        <v>21373</v>
      </c>
      <c r="L1886" s="14">
        <f>AND(vyberHrace&lt;&gt;"",ISNUMBER(SEARCH(vyberHrace,$B1886)))</f>
      </c>
      <c r="M1886" s="14">
        <f>AND($I1886=MID(kododd,1,2),$J1886=MID(kododd,3,3))</f>
      </c>
    </row>
    <row r="1887">
      <c r="A1887" s="95">
        <v>33276</v>
      </c>
      <c r="B1887" s="93" t="s">
        <v>14204</v>
      </c>
      <c r="C1887" s="93" t="s">
        <v>1444</v>
      </c>
      <c r="D1887" s="95">
        <v>1793</v>
      </c>
      <c r="E1887" s="95">
        <v>1829</v>
      </c>
      <c r="F1887" s="95">
        <v>365394</v>
      </c>
      <c r="G1887" s="95">
        <v>0</v>
      </c>
      <c r="H1887" s="93" t="s">
        <v>8976</v>
      </c>
      <c r="I1887" s="93" t="s">
        <v>23890</v>
      </c>
      <c r="J1887" s="93" t="s">
        <v>20858</v>
      </c>
      <c r="K1887" s="93" t="s">
        <v>20407</v>
      </c>
      <c r="L1887" s="14">
        <f>AND(vyberHrace&lt;&gt;"",ISNUMBER(SEARCH(vyberHrace,$B1887)))</f>
      </c>
      <c r="M1887" s="14">
        <f>AND($I1887=MID(kododd,1,2),$J1887=MID(kododd,3,3))</f>
      </c>
    </row>
    <row r="1888">
      <c r="A1888" s="95">
        <v>41360</v>
      </c>
      <c r="B1888" s="93" t="s">
        <v>19765</v>
      </c>
      <c r="C1888" s="93" t="s">
        <v>1438</v>
      </c>
      <c r="D1888" s="95">
        <v>1386</v>
      </c>
      <c r="E1888" s="95">
        <v>1653</v>
      </c>
      <c r="F1888" s="95">
        <v>23703970</v>
      </c>
      <c r="G1888" s="95">
        <v>0</v>
      </c>
      <c r="H1888" s="93" t="s">
        <v>8976</v>
      </c>
      <c r="I1888" s="93" t="s">
        <v>23890</v>
      </c>
      <c r="J1888" s="93" t="s">
        <v>20931</v>
      </c>
      <c r="K1888" s="93" t="s">
        <v>19878</v>
      </c>
      <c r="L1888" s="14">
        <f>AND(vyberHrace&lt;&gt;"",ISNUMBER(SEARCH(vyberHrace,$B1888)))</f>
      </c>
      <c r="M1888" s="14">
        <f>AND($I1888=MID(kododd,1,2),$J1888=MID(kododd,3,3))</f>
      </c>
    </row>
    <row r="1889">
      <c r="A1889" s="95">
        <v>50041</v>
      </c>
      <c r="B1889" s="93" t="s">
        <v>11655</v>
      </c>
      <c r="C1889" s="93" t="s">
        <v>1415</v>
      </c>
      <c r="D1889" s="95">
        <v>1019</v>
      </c>
      <c r="G1889" s="95">
        <v>250</v>
      </c>
      <c r="H1889" s="93" t="s">
        <v>8976</v>
      </c>
      <c r="I1889" s="93" t="s">
        <v>23890</v>
      </c>
      <c r="J1889" s="93" t="s">
        <v>21007</v>
      </c>
      <c r="K1889" s="93" t="s">
        <v>23945</v>
      </c>
      <c r="L1889" s="14">
        <f>AND(vyberHrace&lt;&gt;"",ISNUMBER(SEARCH(vyberHrace,$B1889)))</f>
      </c>
      <c r="M1889" s="14">
        <f>AND($I1889=MID(kododd,1,2),$J1889=MID(kododd,3,3))</f>
      </c>
    </row>
    <row r="1890">
      <c r="A1890" s="95">
        <v>48743</v>
      </c>
      <c r="B1890" s="93" t="s">
        <v>16422</v>
      </c>
      <c r="C1890" s="93" t="s">
        <v>1416</v>
      </c>
      <c r="D1890" s="95">
        <v>1072</v>
      </c>
      <c r="F1890" s="95">
        <v>23724102</v>
      </c>
      <c r="G1890" s="95">
        <v>0</v>
      </c>
      <c r="H1890" s="93" t="s">
        <v>8976</v>
      </c>
      <c r="I1890" s="93" t="s">
        <v>23890</v>
      </c>
      <c r="J1890" s="93" t="s">
        <v>20936</v>
      </c>
      <c r="K1890" s="93" t="s">
        <v>10625</v>
      </c>
      <c r="L1890" s="14">
        <f>AND(vyberHrace&lt;&gt;"",ISNUMBER(SEARCH(vyberHrace,$B1890)))</f>
      </c>
      <c r="M1890" s="14">
        <f>AND($I1890=MID(kododd,1,2),$J1890=MID(kododd,3,3))</f>
      </c>
    </row>
    <row r="1891">
      <c r="A1891" s="95">
        <v>53089</v>
      </c>
      <c r="B1891" s="93" t="s">
        <v>17717</v>
      </c>
      <c r="C1891" s="93" t="s">
        <v>1411</v>
      </c>
      <c r="G1891" s="95">
        <v>0</v>
      </c>
      <c r="H1891" s="93" t="s">
        <v>8976</v>
      </c>
      <c r="I1891" s="93" t="s">
        <v>23890</v>
      </c>
      <c r="J1891" s="93" t="s">
        <v>20870</v>
      </c>
      <c r="K1891" s="93" t="s">
        <v>19858</v>
      </c>
      <c r="L1891" s="14">
        <f>AND(vyberHrace&lt;&gt;"",ISNUMBER(SEARCH(vyberHrace,$B1891)))</f>
      </c>
      <c r="M1891" s="14">
        <f>AND($I1891=MID(kododd,1,2),$J1891=MID(kododd,3,3))</f>
      </c>
    </row>
    <row r="1892">
      <c r="A1892" s="95">
        <v>56763</v>
      </c>
      <c r="B1892" s="93" t="s">
        <v>21419</v>
      </c>
      <c r="C1892" s="93" t="s">
        <v>1422</v>
      </c>
      <c r="F1892" s="95">
        <v>23764937</v>
      </c>
      <c r="G1892" s="95">
        <v>250</v>
      </c>
      <c r="H1892" s="93" t="s">
        <v>8976</v>
      </c>
      <c r="I1892" s="93" t="s">
        <v>23890</v>
      </c>
      <c r="J1892" s="93" t="s">
        <v>20897</v>
      </c>
      <c r="K1892" s="93" t="s">
        <v>9426</v>
      </c>
      <c r="L1892" s="14">
        <f>AND(vyberHrace&lt;&gt;"",ISNUMBER(SEARCH(vyberHrace,$B1892)))</f>
      </c>
      <c r="M1892" s="14">
        <f>AND($I1892=MID(kododd,1,2),$J1892=MID(kododd,3,3))</f>
      </c>
    </row>
    <row r="1893">
      <c r="A1893" s="95">
        <v>3086</v>
      </c>
      <c r="B1893" s="93" t="s">
        <v>3588</v>
      </c>
      <c r="C1893" s="93" t="s">
        <v>1432</v>
      </c>
      <c r="D1893" s="95">
        <v>1707</v>
      </c>
      <c r="E1893" s="95">
        <v>1769</v>
      </c>
      <c r="F1893" s="95">
        <v>23741210</v>
      </c>
      <c r="G1893" s="95">
        <v>250</v>
      </c>
      <c r="H1893" s="93" t="s">
        <v>8976</v>
      </c>
      <c r="I1893" s="93" t="s">
        <v>23890</v>
      </c>
      <c r="J1893" s="93" t="s">
        <v>20918</v>
      </c>
      <c r="K1893" s="93" t="s">
        <v>19880</v>
      </c>
      <c r="L1893" s="14">
        <f>AND(vyberHrace&lt;&gt;"",ISNUMBER(SEARCH(vyberHrace,$B1893)))</f>
      </c>
      <c r="M1893" s="14">
        <f>AND($I1893=MID(kododd,1,2),$J1893=MID(kododd,3,3))</f>
      </c>
    </row>
    <row r="1894">
      <c r="A1894" s="95">
        <v>2619</v>
      </c>
      <c r="B1894" s="93" t="s">
        <v>14199</v>
      </c>
      <c r="C1894" s="93" t="s">
        <v>1441</v>
      </c>
      <c r="D1894" s="95">
        <v>1674</v>
      </c>
      <c r="E1894" s="95">
        <v>1793</v>
      </c>
      <c r="F1894" s="95">
        <v>23710420</v>
      </c>
      <c r="G1894" s="95">
        <v>250</v>
      </c>
      <c r="H1894" s="93" t="s">
        <v>8976</v>
      </c>
      <c r="I1894" s="93" t="s">
        <v>23890</v>
      </c>
      <c r="J1894" s="93" t="s">
        <v>20973</v>
      </c>
      <c r="K1894" s="93" t="s">
        <v>12775</v>
      </c>
      <c r="L1894" s="14">
        <f>AND(vyberHrace&lt;&gt;"",ISNUMBER(SEARCH(vyberHrace,$B1894)))</f>
      </c>
      <c r="M1894" s="14">
        <f>AND($I1894=MID(kododd,1,2),$J1894=MID(kododd,3,3))</f>
      </c>
    </row>
    <row r="1895">
      <c r="A1895" s="95">
        <v>46249</v>
      </c>
      <c r="B1895" s="93" t="s">
        <v>20135</v>
      </c>
      <c r="C1895" s="93" t="s">
        <v>1437</v>
      </c>
      <c r="G1895" s="95">
        <v>250</v>
      </c>
      <c r="H1895" s="93" t="s">
        <v>8976</v>
      </c>
      <c r="I1895" s="93" t="s">
        <v>23890</v>
      </c>
      <c r="J1895" s="93" t="s">
        <v>20936</v>
      </c>
      <c r="K1895" s="93" t="s">
        <v>10625</v>
      </c>
      <c r="L1895" s="14">
        <f>AND(vyberHrace&lt;&gt;"",ISNUMBER(SEARCH(vyberHrace,$B1895)))</f>
      </c>
      <c r="M1895" s="14">
        <f>AND($I1895=MID(kododd,1,2),$J1895=MID(kododd,3,3))</f>
      </c>
    </row>
    <row r="1896">
      <c r="A1896" s="95">
        <v>205</v>
      </c>
      <c r="B1896" s="93" t="s">
        <v>13991</v>
      </c>
      <c r="C1896" s="93" t="s">
        <v>1440</v>
      </c>
      <c r="D1896" s="95">
        <v>2186</v>
      </c>
      <c r="E1896" s="95">
        <v>2189</v>
      </c>
      <c r="F1896" s="95">
        <v>304654</v>
      </c>
      <c r="G1896" s="95">
        <v>250</v>
      </c>
      <c r="H1896" s="93" t="s">
        <v>8976</v>
      </c>
      <c r="I1896" s="93" t="s">
        <v>23890</v>
      </c>
      <c r="J1896" s="93" t="s">
        <v>20957</v>
      </c>
      <c r="K1896" s="93" t="s">
        <v>13992</v>
      </c>
      <c r="L1896" s="14">
        <f>AND(vyberHrace&lt;&gt;"",ISNUMBER(SEARCH(vyberHrace,$B1896)))</f>
      </c>
      <c r="M1896" s="14">
        <f>AND($I1896=MID(kododd,1,2),$J1896=MID(kododd,3,3))</f>
      </c>
    </row>
    <row r="1897">
      <c r="A1897" s="95">
        <v>10202</v>
      </c>
      <c r="B1897" s="93" t="s">
        <v>21160</v>
      </c>
      <c r="C1897" s="93" t="s">
        <v>1418</v>
      </c>
      <c r="D1897" s="95">
        <v>1921</v>
      </c>
      <c r="E1897" s="95">
        <v>1950</v>
      </c>
      <c r="F1897" s="95">
        <v>328707</v>
      </c>
      <c r="G1897" s="95">
        <v>0</v>
      </c>
      <c r="H1897" s="93" t="s">
        <v>8976</v>
      </c>
      <c r="I1897" s="93" t="s">
        <v>23890</v>
      </c>
      <c r="J1897" s="93" t="s">
        <v>20918</v>
      </c>
      <c r="K1897" s="93" t="s">
        <v>19880</v>
      </c>
      <c r="L1897" s="14">
        <f>AND(vyberHrace&lt;&gt;"",ISNUMBER(SEARCH(vyberHrace,$B1897)))</f>
      </c>
      <c r="M1897" s="14">
        <f>AND($I1897=MID(kododd,1,2),$J1897=MID(kododd,3,3))</f>
      </c>
    </row>
    <row r="1898">
      <c r="A1898" s="95">
        <v>1482</v>
      </c>
      <c r="B1898" s="93" t="s">
        <v>16321</v>
      </c>
      <c r="C1898" s="93" t="s">
        <v>1459</v>
      </c>
      <c r="D1898" s="95">
        <v>1790</v>
      </c>
      <c r="E1898" s="95">
        <v>1942</v>
      </c>
      <c r="F1898" s="95">
        <v>354058</v>
      </c>
      <c r="G1898" s="95">
        <v>250</v>
      </c>
      <c r="H1898" s="93" t="s">
        <v>8976</v>
      </c>
      <c r="I1898" s="93" t="s">
        <v>23890</v>
      </c>
      <c r="J1898" s="93" t="s">
        <v>20895</v>
      </c>
      <c r="K1898" s="93" t="s">
        <v>13982</v>
      </c>
      <c r="L1898" s="14">
        <f>AND(vyberHrace&lt;&gt;"",ISNUMBER(SEARCH(vyberHrace,$B1898)))</f>
      </c>
      <c r="M1898" s="14">
        <f>AND($I1898=MID(kododd,1,2),$J1898=MID(kododd,3,3))</f>
      </c>
    </row>
    <row r="1899">
      <c r="A1899" s="95">
        <v>62141</v>
      </c>
      <c r="B1899" s="93" t="s">
        <v>28337</v>
      </c>
      <c r="C1899" s="93" t="s">
        <v>1450</v>
      </c>
      <c r="F1899" s="95">
        <v>571001271</v>
      </c>
      <c r="G1899" s="95">
        <v>250</v>
      </c>
      <c r="H1899" s="93" t="s">
        <v>8976</v>
      </c>
      <c r="I1899" s="93" t="s">
        <v>23890</v>
      </c>
      <c r="J1899" s="93" t="s">
        <v>20858</v>
      </c>
      <c r="K1899" s="93" t="s">
        <v>20407</v>
      </c>
      <c r="L1899" s="14">
        <f>AND(vyberHrace&lt;&gt;"",ISNUMBER(SEARCH(vyberHrace,$B1899)))</f>
      </c>
      <c r="M1899" s="14">
        <f>AND($I1899=MID(kododd,1,2),$J1899=MID(kododd,3,3))</f>
      </c>
    </row>
    <row r="1900">
      <c r="A1900" s="95">
        <v>127</v>
      </c>
      <c r="B1900" s="93" t="s">
        <v>9443</v>
      </c>
      <c r="C1900" s="93" t="s">
        <v>1415</v>
      </c>
      <c r="D1900" s="95">
        <v>2235</v>
      </c>
      <c r="E1900" s="95">
        <v>2242</v>
      </c>
      <c r="F1900" s="95">
        <v>306177</v>
      </c>
      <c r="G1900" s="95">
        <v>250</v>
      </c>
      <c r="H1900" s="93" t="s">
        <v>8976</v>
      </c>
      <c r="I1900" s="93" t="s">
        <v>23890</v>
      </c>
      <c r="J1900" s="93" t="s">
        <v>20870</v>
      </c>
      <c r="K1900" s="93" t="s">
        <v>19858</v>
      </c>
      <c r="L1900" s="14">
        <f>AND(vyberHrace&lt;&gt;"",ISNUMBER(SEARCH(vyberHrace,$B1900)))</f>
      </c>
      <c r="M1900" s="14">
        <f>AND($I1900=MID(kododd,1,2),$J1900=MID(kododd,3,3))</f>
      </c>
    </row>
    <row r="1901">
      <c r="A1901" s="95">
        <v>58621</v>
      </c>
      <c r="B1901" s="93" t="s">
        <v>25113</v>
      </c>
      <c r="C1901" s="93" t="s">
        <v>1411</v>
      </c>
      <c r="G1901" s="95">
        <v>0</v>
      </c>
      <c r="H1901" s="93" t="s">
        <v>8976</v>
      </c>
      <c r="I1901" s="93" t="s">
        <v>23890</v>
      </c>
      <c r="J1901" s="93" t="s">
        <v>20860</v>
      </c>
      <c r="K1901" s="93" t="s">
        <v>12768</v>
      </c>
      <c r="L1901" s="14">
        <f>AND(vyberHrace&lt;&gt;"",ISNUMBER(SEARCH(vyberHrace,$B1901)))</f>
      </c>
      <c r="M1901" s="14">
        <f>AND($I1901=MID(kododd,1,2),$J1901=MID(kododd,3,3))</f>
      </c>
    </row>
    <row r="1902">
      <c r="A1902" s="95">
        <v>58620</v>
      </c>
      <c r="B1902" s="93" t="s">
        <v>25112</v>
      </c>
      <c r="C1902" s="93" t="s">
        <v>1412</v>
      </c>
      <c r="G1902" s="95">
        <v>250</v>
      </c>
      <c r="H1902" s="93" t="s">
        <v>8976</v>
      </c>
      <c r="I1902" s="93" t="s">
        <v>23890</v>
      </c>
      <c r="J1902" s="93" t="s">
        <v>20860</v>
      </c>
      <c r="K1902" s="93" t="s">
        <v>12768</v>
      </c>
      <c r="L1902" s="14">
        <f>AND(vyberHrace&lt;&gt;"",ISNUMBER(SEARCH(vyberHrace,$B1902)))</f>
      </c>
      <c r="M1902" s="14">
        <f>AND($I1902=MID(kododd,1,2),$J1902=MID(kododd,3,3))</f>
      </c>
    </row>
    <row r="1903">
      <c r="A1903" s="95">
        <v>423</v>
      </c>
      <c r="B1903" s="93" t="s">
        <v>19892</v>
      </c>
      <c r="C1903" s="93" t="s">
        <v>1466</v>
      </c>
      <c r="D1903" s="95">
        <v>1972</v>
      </c>
      <c r="E1903" s="95">
        <v>1995</v>
      </c>
      <c r="F1903" s="95">
        <v>387029</v>
      </c>
      <c r="G1903" s="95">
        <v>250</v>
      </c>
      <c r="H1903" s="93" t="s">
        <v>8976</v>
      </c>
      <c r="I1903" s="93" t="s">
        <v>23890</v>
      </c>
      <c r="J1903" s="93" t="s">
        <v>3580</v>
      </c>
      <c r="K1903" s="93" t="s">
        <v>6721</v>
      </c>
      <c r="L1903" s="14">
        <f>AND(vyberHrace&lt;&gt;"",ISNUMBER(SEARCH(vyberHrace,$B1903)))</f>
      </c>
      <c r="M1903" s="14">
        <f>AND($I1903=MID(kododd,1,2),$J1903=MID(kododd,3,3))</f>
      </c>
    </row>
    <row r="1904">
      <c r="A1904" s="95">
        <v>50028</v>
      </c>
      <c r="B1904" s="93" t="s">
        <v>20153</v>
      </c>
      <c r="C1904" s="93" t="s">
        <v>1434</v>
      </c>
      <c r="F1904" s="95">
        <v>23731370</v>
      </c>
      <c r="G1904" s="95">
        <v>0</v>
      </c>
      <c r="H1904" s="93" t="s">
        <v>8976</v>
      </c>
      <c r="I1904" s="93" t="s">
        <v>23890</v>
      </c>
      <c r="J1904" s="93" t="s">
        <v>20932</v>
      </c>
      <c r="K1904" s="93" t="s">
        <v>9421</v>
      </c>
      <c r="L1904" s="14">
        <f>AND(vyberHrace&lt;&gt;"",ISNUMBER(SEARCH(vyberHrace,$B1904)))</f>
      </c>
      <c r="M1904" s="14">
        <f>AND($I1904=MID(kododd,1,2),$J1904=MID(kododd,3,3))</f>
      </c>
    </row>
    <row r="1905">
      <c r="A1905" s="95">
        <v>9235</v>
      </c>
      <c r="B1905" s="93" t="s">
        <v>16373</v>
      </c>
      <c r="C1905" s="93" t="s">
        <v>1432</v>
      </c>
      <c r="D1905" s="95">
        <v>1571</v>
      </c>
      <c r="F1905" s="95">
        <v>23708263</v>
      </c>
      <c r="G1905" s="95">
        <v>250</v>
      </c>
      <c r="H1905" s="93" t="s">
        <v>8976</v>
      </c>
      <c r="I1905" s="93" t="s">
        <v>23890</v>
      </c>
      <c r="J1905" s="93" t="s">
        <v>20843</v>
      </c>
      <c r="K1905" s="93" t="s">
        <v>19862</v>
      </c>
      <c r="L1905" s="14">
        <f>AND(vyberHrace&lt;&gt;"",ISNUMBER(SEARCH(vyberHrace,$B1905)))</f>
      </c>
      <c r="M1905" s="14">
        <f>AND($I1905=MID(kododd,1,2),$J1905=MID(kododd,3,3))</f>
      </c>
    </row>
    <row r="1906">
      <c r="A1906" s="95">
        <v>61935</v>
      </c>
      <c r="B1906" s="93" t="s">
        <v>28143</v>
      </c>
      <c r="C1906" s="93" t="s">
        <v>1406</v>
      </c>
      <c r="F1906" s="95">
        <v>23791632</v>
      </c>
      <c r="G1906" s="95">
        <v>250</v>
      </c>
      <c r="H1906" s="93" t="s">
        <v>8976</v>
      </c>
      <c r="I1906" s="93" t="s">
        <v>23890</v>
      </c>
      <c r="J1906" s="93" t="s">
        <v>26214</v>
      </c>
      <c r="K1906" s="93" t="s">
        <v>26215</v>
      </c>
      <c r="L1906" s="14">
        <f>AND(vyberHrace&lt;&gt;"",ISNUMBER(SEARCH(vyberHrace,$B1906)))</f>
      </c>
      <c r="M1906" s="14">
        <f>AND($I1906=MID(kododd,1,2),$J1906=MID(kododd,3,3))</f>
      </c>
    </row>
    <row r="1907">
      <c r="A1907" s="95">
        <v>63512</v>
      </c>
      <c r="B1907" s="93" t="s">
        <v>28674</v>
      </c>
      <c r="C1907" s="93" t="s">
        <v>1406</v>
      </c>
      <c r="F1907" s="95">
        <v>571005315</v>
      </c>
      <c r="G1907" s="95">
        <v>250</v>
      </c>
      <c r="H1907" s="93" t="s">
        <v>8976</v>
      </c>
      <c r="I1907" s="93" t="s">
        <v>23890</v>
      </c>
      <c r="J1907" s="93" t="s">
        <v>20931</v>
      </c>
      <c r="K1907" s="93" t="s">
        <v>19878</v>
      </c>
      <c r="L1907" s="14">
        <f>AND(vyberHrace&lt;&gt;"",ISNUMBER(SEARCH(vyberHrace,$B1907)))</f>
      </c>
      <c r="M1907" s="14">
        <f>AND($I1907=MID(kododd,1,2),$J1907=MID(kododd,3,3))</f>
      </c>
    </row>
    <row r="1908">
      <c r="A1908" s="95">
        <v>62041</v>
      </c>
      <c r="B1908" s="93" t="s">
        <v>28243</v>
      </c>
      <c r="C1908" s="93" t="s">
        <v>1431</v>
      </c>
      <c r="D1908" s="95">
        <v>1858</v>
      </c>
      <c r="E1908" s="95">
        <v>1906</v>
      </c>
      <c r="F1908" s="95">
        <v>1153862</v>
      </c>
      <c r="G1908" s="95">
        <v>250</v>
      </c>
      <c r="H1908" s="93" t="s">
        <v>8976</v>
      </c>
      <c r="I1908" s="93" t="s">
        <v>23890</v>
      </c>
      <c r="J1908" s="93" t="s">
        <v>20897</v>
      </c>
      <c r="K1908" s="93" t="s">
        <v>9426</v>
      </c>
      <c r="L1908" s="14">
        <f>AND(vyberHrace&lt;&gt;"",ISNUMBER(SEARCH(vyberHrace,$B1908)))</f>
      </c>
      <c r="M1908" s="14">
        <f>AND($I1908=MID(kododd,1,2),$J1908=MID(kododd,3,3))</f>
      </c>
    </row>
    <row r="1909">
      <c r="A1909" s="95">
        <v>53767</v>
      </c>
      <c r="B1909" s="93" t="s">
        <v>2473</v>
      </c>
      <c r="C1909" s="93" t="s">
        <v>1422</v>
      </c>
      <c r="D1909" s="95">
        <v>1073</v>
      </c>
      <c r="F1909" s="95">
        <v>23765097</v>
      </c>
      <c r="G1909" s="95">
        <v>0</v>
      </c>
      <c r="H1909" s="93" t="s">
        <v>8976</v>
      </c>
      <c r="I1909" s="93" t="s">
        <v>23890</v>
      </c>
      <c r="J1909" s="93" t="s">
        <v>20870</v>
      </c>
      <c r="K1909" s="93" t="s">
        <v>19858</v>
      </c>
      <c r="L1909" s="14">
        <f>AND(vyberHrace&lt;&gt;"",ISNUMBER(SEARCH(vyberHrace,$B1909)))</f>
      </c>
      <c r="M1909" s="14">
        <f>AND($I1909=MID(kododd,1,2),$J1909=MID(kododd,3,3))</f>
      </c>
    </row>
    <row r="1910">
      <c r="A1910" s="95">
        <v>42139</v>
      </c>
      <c r="B1910" s="93" t="s">
        <v>11628</v>
      </c>
      <c r="C1910" s="93" t="s">
        <v>1400</v>
      </c>
      <c r="D1910" s="95">
        <v>1100</v>
      </c>
      <c r="F1910" s="95">
        <v>23703989</v>
      </c>
      <c r="G1910" s="95">
        <v>0</v>
      </c>
      <c r="H1910" s="93" t="s">
        <v>8976</v>
      </c>
      <c r="I1910" s="93" t="s">
        <v>23890</v>
      </c>
      <c r="J1910" s="93" t="s">
        <v>20931</v>
      </c>
      <c r="K1910" s="93" t="s">
        <v>19878</v>
      </c>
      <c r="L1910" s="14">
        <f>AND(vyberHrace&lt;&gt;"",ISNUMBER(SEARCH(vyberHrace,$B1910)))</f>
      </c>
      <c r="M1910" s="14">
        <f>AND($I1910=MID(kododd,1,2),$J1910=MID(kododd,3,3))</f>
      </c>
    </row>
    <row r="1911">
      <c r="A1911" s="95">
        <v>56308</v>
      </c>
      <c r="B1911" s="93" t="s">
        <v>21555</v>
      </c>
      <c r="C1911" s="93" t="s">
        <v>1419</v>
      </c>
      <c r="F1911" s="95">
        <v>23763426</v>
      </c>
      <c r="G1911" s="95">
        <v>0</v>
      </c>
      <c r="H1911" s="93" t="s">
        <v>8976</v>
      </c>
      <c r="I1911" s="93" t="s">
        <v>23890</v>
      </c>
      <c r="J1911" s="93" t="s">
        <v>20921</v>
      </c>
      <c r="K1911" s="93" t="s">
        <v>19686</v>
      </c>
      <c r="L1911" s="14">
        <f>AND(vyberHrace&lt;&gt;"",ISNUMBER(SEARCH(vyberHrace,$B1911)))</f>
      </c>
      <c r="M1911" s="14">
        <f>AND($I1911=MID(kododd,1,2),$J1911=MID(kododd,3,3))</f>
      </c>
    </row>
    <row r="1912">
      <c r="A1912" s="95">
        <v>60132</v>
      </c>
      <c r="B1912" s="93" t="s">
        <v>26600</v>
      </c>
      <c r="C1912" s="93" t="s">
        <v>1418</v>
      </c>
      <c r="G1912" s="95">
        <v>0</v>
      </c>
      <c r="H1912" s="93" t="s">
        <v>8976</v>
      </c>
      <c r="I1912" s="93" t="s">
        <v>23890</v>
      </c>
      <c r="J1912" s="93" t="s">
        <v>20932</v>
      </c>
      <c r="K1912" s="93" t="s">
        <v>9421</v>
      </c>
      <c r="L1912" s="14">
        <f>AND(vyberHrace&lt;&gt;"",ISNUMBER(SEARCH(vyberHrace,$B1912)))</f>
      </c>
      <c r="M1912" s="14">
        <f>AND($I1912=MID(kododd,1,2),$J1912=MID(kododd,3,3))</f>
      </c>
    </row>
    <row r="1913">
      <c r="A1913" s="95">
        <v>48098</v>
      </c>
      <c r="B1913" s="93" t="s">
        <v>16261</v>
      </c>
      <c r="C1913" s="93" t="s">
        <v>1410</v>
      </c>
      <c r="D1913" s="95">
        <v>1494</v>
      </c>
      <c r="E1913" s="95">
        <v>1739</v>
      </c>
      <c r="F1913" s="95">
        <v>23719230</v>
      </c>
      <c r="G1913" s="95">
        <v>0</v>
      </c>
      <c r="H1913" s="93" t="s">
        <v>8976</v>
      </c>
      <c r="I1913" s="93" t="s">
        <v>23890</v>
      </c>
      <c r="J1913" s="93" t="s">
        <v>20870</v>
      </c>
      <c r="K1913" s="93" t="s">
        <v>19858</v>
      </c>
      <c r="L1913" s="14">
        <f>AND(vyberHrace&lt;&gt;"",ISNUMBER(SEARCH(vyberHrace,$B1913)))</f>
      </c>
      <c r="M1913" s="14">
        <f>AND($I1913=MID(kododd,1,2),$J1913=MID(kododd,3,3))</f>
      </c>
    </row>
    <row r="1914">
      <c r="A1914" s="95">
        <v>60592</v>
      </c>
      <c r="B1914" s="93" t="s">
        <v>27013</v>
      </c>
      <c r="C1914" s="93" t="s">
        <v>1406</v>
      </c>
      <c r="G1914" s="95">
        <v>0</v>
      </c>
      <c r="H1914" s="93" t="s">
        <v>8976</v>
      </c>
      <c r="I1914" s="93" t="s">
        <v>23890</v>
      </c>
      <c r="J1914" s="93" t="s">
        <v>20858</v>
      </c>
      <c r="K1914" s="93" t="s">
        <v>20407</v>
      </c>
      <c r="L1914" s="14">
        <f>AND(vyberHrace&lt;&gt;"",ISNUMBER(SEARCH(vyberHrace,$B1914)))</f>
      </c>
      <c r="M1914" s="14">
        <f>AND($I1914=MID(kododd,1,2),$J1914=MID(kododd,3,3))</f>
      </c>
    </row>
    <row r="1915">
      <c r="A1915" s="95">
        <v>55023</v>
      </c>
      <c r="B1915" s="93" t="s">
        <v>2544</v>
      </c>
      <c r="C1915" s="93" t="s">
        <v>1412</v>
      </c>
      <c r="F1915" s="95">
        <v>571003495</v>
      </c>
      <c r="G1915" s="95">
        <v>250</v>
      </c>
      <c r="H1915" s="93" t="s">
        <v>8976</v>
      </c>
      <c r="I1915" s="93" t="s">
        <v>23890</v>
      </c>
      <c r="J1915" s="93" t="s">
        <v>20927</v>
      </c>
      <c r="K1915" s="93" t="s">
        <v>1493</v>
      </c>
      <c r="L1915" s="14">
        <f>AND(vyberHrace&lt;&gt;"",ISNUMBER(SEARCH(vyberHrace,$B1915)))</f>
      </c>
      <c r="M1915" s="14">
        <f>AND($I1915=MID(kododd,1,2),$J1915=MID(kododd,3,3))</f>
      </c>
    </row>
    <row r="1916">
      <c r="A1916" s="95">
        <v>54092</v>
      </c>
      <c r="B1916" s="93" t="s">
        <v>2491</v>
      </c>
      <c r="C1916" s="93" t="s">
        <v>1416</v>
      </c>
      <c r="D1916" s="95">
        <v>1344</v>
      </c>
      <c r="E1916" s="95">
        <v>1659</v>
      </c>
      <c r="F1916" s="95">
        <v>23789786</v>
      </c>
      <c r="G1916" s="95">
        <v>250</v>
      </c>
      <c r="H1916" s="93" t="s">
        <v>8976</v>
      </c>
      <c r="I1916" s="93" t="s">
        <v>23890</v>
      </c>
      <c r="J1916" s="93" t="s">
        <v>21009</v>
      </c>
      <c r="K1916" s="93" t="s">
        <v>15049</v>
      </c>
      <c r="L1916" s="14">
        <f>AND(vyberHrace&lt;&gt;"",ISNUMBER(SEARCH(vyberHrace,$B1916)))</f>
      </c>
      <c r="M1916" s="14">
        <f>AND($I1916=MID(kododd,1,2),$J1916=MID(kododd,3,3))</f>
      </c>
    </row>
    <row r="1917">
      <c r="A1917" s="95">
        <v>55022</v>
      </c>
      <c r="B1917" s="93" t="s">
        <v>2545</v>
      </c>
      <c r="C1917" s="93" t="s">
        <v>3255</v>
      </c>
      <c r="G1917" s="95">
        <v>0</v>
      </c>
      <c r="H1917" s="93" t="s">
        <v>8976</v>
      </c>
      <c r="I1917" s="93" t="s">
        <v>23890</v>
      </c>
      <c r="J1917" s="93" t="s">
        <v>20927</v>
      </c>
      <c r="K1917" s="93" t="s">
        <v>1493</v>
      </c>
      <c r="L1917" s="14">
        <f>AND(vyberHrace&lt;&gt;"",ISNUMBER(SEARCH(vyberHrace,$B1917)))</f>
      </c>
      <c r="M1917" s="14">
        <f>AND($I1917=MID(kododd,1,2),$J1917=MID(kododd,3,3))</f>
      </c>
    </row>
    <row r="1918">
      <c r="A1918" s="95">
        <v>3666</v>
      </c>
      <c r="B1918" s="93" t="s">
        <v>19744</v>
      </c>
      <c r="C1918" s="93" t="s">
        <v>1462</v>
      </c>
      <c r="D1918" s="95">
        <v>1605</v>
      </c>
      <c r="E1918" s="95">
        <v>1725</v>
      </c>
      <c r="F1918" s="95">
        <v>354066</v>
      </c>
      <c r="G1918" s="95">
        <v>250</v>
      </c>
      <c r="H1918" s="93" t="s">
        <v>8976</v>
      </c>
      <c r="I1918" s="93" t="s">
        <v>23890</v>
      </c>
      <c r="J1918" s="93" t="s">
        <v>20895</v>
      </c>
      <c r="K1918" s="93" t="s">
        <v>13982</v>
      </c>
      <c r="L1918" s="14">
        <f>AND(vyberHrace&lt;&gt;"",ISNUMBER(SEARCH(vyberHrace,$B1918)))</f>
      </c>
      <c r="M1918" s="14">
        <f>AND($I1918=MID(kododd,1,2),$J1918=MID(kododd,3,3))</f>
      </c>
    </row>
    <row r="1919">
      <c r="A1919" s="95">
        <v>58612</v>
      </c>
      <c r="B1919" s="93" t="s">
        <v>25104</v>
      </c>
      <c r="C1919" s="93" t="s">
        <v>1475</v>
      </c>
      <c r="G1919" s="95">
        <v>0</v>
      </c>
      <c r="H1919" s="93" t="s">
        <v>8976</v>
      </c>
      <c r="I1919" s="93" t="s">
        <v>23890</v>
      </c>
      <c r="J1919" s="93" t="s">
        <v>20848</v>
      </c>
      <c r="K1919" s="93" t="s">
        <v>21377</v>
      </c>
      <c r="L1919" s="14">
        <f>AND(vyberHrace&lt;&gt;"",ISNUMBER(SEARCH(vyberHrace,$B1919)))</f>
      </c>
      <c r="M1919" s="14">
        <f>AND($I1919=MID(kododd,1,2),$J1919=MID(kododd,3,3))</f>
      </c>
    </row>
    <row r="1920">
      <c r="A1920" s="95">
        <v>45110</v>
      </c>
      <c r="B1920" s="93" t="s">
        <v>10467</v>
      </c>
      <c r="C1920" s="93" t="s">
        <v>1408</v>
      </c>
      <c r="D1920" s="95">
        <v>1099</v>
      </c>
      <c r="F1920" s="95">
        <v>23701447</v>
      </c>
      <c r="G1920" s="95">
        <v>0</v>
      </c>
      <c r="H1920" s="93" t="s">
        <v>8976</v>
      </c>
      <c r="I1920" s="93" t="s">
        <v>23890</v>
      </c>
      <c r="J1920" s="93" t="s">
        <v>20843</v>
      </c>
      <c r="K1920" s="93" t="s">
        <v>19862</v>
      </c>
      <c r="L1920" s="14">
        <f>AND(vyberHrace&lt;&gt;"",ISNUMBER(SEARCH(vyberHrace,$B1920)))</f>
      </c>
      <c r="M1920" s="14">
        <f>AND($I1920=MID(kododd,1,2),$J1920=MID(kododd,3,3))</f>
      </c>
    </row>
    <row r="1921">
      <c r="A1921" s="95">
        <v>63693</v>
      </c>
      <c r="B1921" s="93" t="s">
        <v>29797</v>
      </c>
      <c r="C1921" s="93" t="s">
        <v>1422</v>
      </c>
      <c r="G1921" s="95">
        <v>250</v>
      </c>
      <c r="H1921" s="93" t="s">
        <v>8976</v>
      </c>
      <c r="I1921" s="93" t="s">
        <v>23890</v>
      </c>
      <c r="J1921" s="93" t="s">
        <v>20931</v>
      </c>
      <c r="K1921" s="93" t="s">
        <v>19878</v>
      </c>
      <c r="L1921" s="14">
        <f>AND(vyberHrace&lt;&gt;"",ISNUMBER(SEARCH(vyberHrace,$B1921)))</f>
      </c>
      <c r="M1921" s="14">
        <f>AND($I1921=MID(kododd,1,2),$J1921=MID(kododd,3,3))</f>
      </c>
    </row>
    <row r="1922">
      <c r="A1922" s="95">
        <v>59529</v>
      </c>
      <c r="B1922" s="93" t="s">
        <v>25929</v>
      </c>
      <c r="C1922" s="93" t="s">
        <v>1411</v>
      </c>
      <c r="D1922" s="95">
        <v>1053</v>
      </c>
      <c r="F1922" s="95">
        <v>23778970</v>
      </c>
      <c r="G1922" s="95">
        <v>0</v>
      </c>
      <c r="H1922" s="93" t="s">
        <v>8976</v>
      </c>
      <c r="I1922" s="93" t="s">
        <v>23890</v>
      </c>
      <c r="J1922" s="93" t="s">
        <v>21009</v>
      </c>
      <c r="K1922" s="93" t="s">
        <v>15049</v>
      </c>
      <c r="L1922" s="14">
        <f>AND(vyberHrace&lt;&gt;"",ISNUMBER(SEARCH(vyberHrace,$B1922)))</f>
      </c>
      <c r="M1922" s="14">
        <f>AND($I1922=MID(kododd,1,2),$J1922=MID(kododd,3,3))</f>
      </c>
    </row>
    <row r="1923">
      <c r="A1923" s="95">
        <v>36319</v>
      </c>
      <c r="B1923" s="93" t="s">
        <v>18717</v>
      </c>
      <c r="C1923" s="93" t="s">
        <v>1399</v>
      </c>
      <c r="D1923" s="95">
        <v>2159</v>
      </c>
      <c r="E1923" s="95">
        <v>2182</v>
      </c>
      <c r="F1923" s="95">
        <v>360996</v>
      </c>
      <c r="G1923" s="95">
        <v>250</v>
      </c>
      <c r="H1923" s="93" t="s">
        <v>8976</v>
      </c>
      <c r="I1923" s="93" t="s">
        <v>23890</v>
      </c>
      <c r="J1923" s="93" t="s">
        <v>20932</v>
      </c>
      <c r="K1923" s="93" t="s">
        <v>9421</v>
      </c>
      <c r="L1923" s="14">
        <f>AND(vyberHrace&lt;&gt;"",ISNUMBER(SEARCH(vyberHrace,$B1923)))</f>
      </c>
      <c r="M1923" s="14">
        <f>AND($I1923=MID(kododd,1,2),$J1923=MID(kododd,3,3))</f>
      </c>
    </row>
    <row r="1924">
      <c r="A1924" s="95">
        <v>47796</v>
      </c>
      <c r="B1924" s="93" t="s">
        <v>12821</v>
      </c>
      <c r="C1924" s="93" t="s">
        <v>1406</v>
      </c>
      <c r="D1924" s="95">
        <v>1790</v>
      </c>
      <c r="E1924" s="95">
        <v>1883</v>
      </c>
      <c r="F1924" s="95">
        <v>23715324</v>
      </c>
      <c r="G1924" s="95">
        <v>250</v>
      </c>
      <c r="H1924" s="93" t="s">
        <v>8976</v>
      </c>
      <c r="I1924" s="93" t="s">
        <v>23890</v>
      </c>
      <c r="J1924" s="93" t="s">
        <v>20843</v>
      </c>
      <c r="K1924" s="93" t="s">
        <v>19862</v>
      </c>
      <c r="L1924" s="14">
        <f>AND(vyberHrace&lt;&gt;"",ISNUMBER(SEARCH(vyberHrace,$B1924)))</f>
      </c>
      <c r="M1924" s="14">
        <f>AND($I1924=MID(kododd,1,2),$J1924=MID(kododd,3,3))</f>
      </c>
    </row>
    <row r="1925">
      <c r="A1925" s="95">
        <v>53173</v>
      </c>
      <c r="B1925" s="93" t="s">
        <v>17718</v>
      </c>
      <c r="C1925" s="93" t="s">
        <v>1439</v>
      </c>
      <c r="D1925" s="95">
        <v>1108</v>
      </c>
      <c r="E1925" s="95">
        <v>1435</v>
      </c>
      <c r="F1925" s="95">
        <v>23761121</v>
      </c>
      <c r="G1925" s="95">
        <v>0</v>
      </c>
      <c r="H1925" s="93" t="s">
        <v>8976</v>
      </c>
      <c r="I1925" s="93" t="s">
        <v>23890</v>
      </c>
      <c r="J1925" s="93" t="s">
        <v>20843</v>
      </c>
      <c r="K1925" s="93" t="s">
        <v>19862</v>
      </c>
      <c r="L1925" s="14">
        <f>AND(vyberHrace&lt;&gt;"",ISNUMBER(SEARCH(vyberHrace,$B1925)))</f>
      </c>
      <c r="M1925" s="14">
        <f>AND($I1925=MID(kododd,1,2),$J1925=MID(kododd,3,3))</f>
      </c>
    </row>
    <row r="1926">
      <c r="A1926" s="95">
        <v>51595</v>
      </c>
      <c r="B1926" s="93" t="s">
        <v>1852</v>
      </c>
      <c r="C1926" s="93" t="s">
        <v>1409</v>
      </c>
      <c r="D1926" s="95">
        <v>2064</v>
      </c>
      <c r="E1926" s="95">
        <v>2079</v>
      </c>
      <c r="F1926" s="95">
        <v>23740060</v>
      </c>
      <c r="G1926" s="95">
        <v>250</v>
      </c>
      <c r="H1926" s="93" t="s">
        <v>8976</v>
      </c>
      <c r="I1926" s="93" t="s">
        <v>23890</v>
      </c>
      <c r="J1926" s="93" t="s">
        <v>20927</v>
      </c>
      <c r="K1926" s="93" t="s">
        <v>1493</v>
      </c>
      <c r="L1926" s="14">
        <f>AND(vyberHrace&lt;&gt;"",ISNUMBER(SEARCH(vyberHrace,$B1926)))</f>
      </c>
      <c r="M1926" s="14">
        <f>AND($I1926=MID(kododd,1,2),$J1926=MID(kododd,3,3))</f>
      </c>
    </row>
    <row r="1927">
      <c r="A1927" s="95">
        <v>10855</v>
      </c>
      <c r="B1927" s="93" t="s">
        <v>20145</v>
      </c>
      <c r="C1927" s="93" t="s">
        <v>1460</v>
      </c>
      <c r="D1927" s="95">
        <v>1492</v>
      </c>
      <c r="E1927" s="95">
        <v>1697</v>
      </c>
      <c r="F1927" s="95">
        <v>23761733</v>
      </c>
      <c r="G1927" s="95">
        <v>250</v>
      </c>
      <c r="H1927" s="93" t="s">
        <v>8976</v>
      </c>
      <c r="I1927" s="93" t="s">
        <v>23890</v>
      </c>
      <c r="J1927" s="93" t="s">
        <v>3580</v>
      </c>
      <c r="K1927" s="93" t="s">
        <v>6721</v>
      </c>
      <c r="L1927" s="14">
        <f>AND(vyberHrace&lt;&gt;"",ISNUMBER(SEARCH(vyberHrace,$B1927)))</f>
      </c>
      <c r="M1927" s="14">
        <f>AND($I1927=MID(kododd,1,2),$J1927=MID(kododd,3,3))</f>
      </c>
    </row>
    <row r="1928">
      <c r="A1928" s="95">
        <v>51512</v>
      </c>
      <c r="B1928" s="93" t="s">
        <v>3582</v>
      </c>
      <c r="C1928" s="93" t="s">
        <v>1408</v>
      </c>
      <c r="D1928" s="95">
        <v>1100</v>
      </c>
      <c r="F1928" s="95">
        <v>23735449</v>
      </c>
      <c r="G1928" s="95">
        <v>0</v>
      </c>
      <c r="H1928" s="93" t="s">
        <v>8976</v>
      </c>
      <c r="I1928" s="93" t="s">
        <v>23890</v>
      </c>
      <c r="J1928" s="93" t="s">
        <v>3580</v>
      </c>
      <c r="K1928" s="93" t="s">
        <v>6721</v>
      </c>
      <c r="L1928" s="14">
        <f>AND(vyberHrace&lt;&gt;"",ISNUMBER(SEARCH(vyberHrace,$B1928)))</f>
      </c>
      <c r="M1928" s="14">
        <f>AND($I1928=MID(kododd,1,2),$J1928=MID(kododd,3,3))</f>
      </c>
    </row>
    <row r="1929">
      <c r="A1929" s="95">
        <v>3302</v>
      </c>
      <c r="B1929" s="93" t="s">
        <v>21186</v>
      </c>
      <c r="C1929" s="93" t="s">
        <v>1435</v>
      </c>
      <c r="D1929" s="95">
        <v>1748</v>
      </c>
      <c r="F1929" s="95">
        <v>380725</v>
      </c>
      <c r="G1929" s="95">
        <v>0</v>
      </c>
      <c r="H1929" s="93" t="s">
        <v>8976</v>
      </c>
      <c r="I1929" s="93" t="s">
        <v>23890</v>
      </c>
      <c r="J1929" s="93" t="s">
        <v>20931</v>
      </c>
      <c r="K1929" s="93" t="s">
        <v>19878</v>
      </c>
      <c r="L1929" s="14">
        <f>AND(vyberHrace&lt;&gt;"",ISNUMBER(SEARCH(vyberHrace,$B1929)))</f>
      </c>
      <c r="M1929" s="14">
        <f>AND($I1929=MID(kododd,1,2),$J1929=MID(kododd,3,3))</f>
      </c>
    </row>
    <row r="1930">
      <c r="A1930" s="95">
        <v>48045</v>
      </c>
      <c r="B1930" s="93" t="s">
        <v>12837</v>
      </c>
      <c r="C1930" s="93" t="s">
        <v>1398</v>
      </c>
      <c r="D1930" s="95">
        <v>1462</v>
      </c>
      <c r="F1930" s="95">
        <v>23726490</v>
      </c>
      <c r="G1930" s="95">
        <v>250</v>
      </c>
      <c r="H1930" s="93" t="s">
        <v>8976</v>
      </c>
      <c r="I1930" s="93" t="s">
        <v>23890</v>
      </c>
      <c r="J1930" s="93" t="s">
        <v>20887</v>
      </c>
      <c r="K1930" s="93" t="s">
        <v>9423</v>
      </c>
      <c r="L1930" s="14">
        <f>AND(vyberHrace&lt;&gt;"",ISNUMBER(SEARCH(vyberHrace,$B1930)))</f>
      </c>
      <c r="M1930" s="14">
        <f>AND($I1930=MID(kododd,1,2),$J1930=MID(kododd,3,3))</f>
      </c>
    </row>
    <row r="1931">
      <c r="A1931" s="95">
        <v>40732</v>
      </c>
      <c r="B1931" s="93" t="s">
        <v>11783</v>
      </c>
      <c r="C1931" s="93" t="s">
        <v>1454</v>
      </c>
      <c r="D1931" s="95">
        <v>1692</v>
      </c>
      <c r="E1931" s="95">
        <v>1842</v>
      </c>
      <c r="F1931" s="95">
        <v>391840</v>
      </c>
      <c r="G1931" s="95">
        <v>250</v>
      </c>
      <c r="H1931" s="93" t="s">
        <v>8976</v>
      </c>
      <c r="I1931" s="93" t="s">
        <v>23890</v>
      </c>
      <c r="J1931" s="93" t="s">
        <v>21009</v>
      </c>
      <c r="K1931" s="93" t="s">
        <v>15049</v>
      </c>
      <c r="L1931" s="14">
        <f>AND(vyberHrace&lt;&gt;"",ISNUMBER(SEARCH(vyberHrace,$B1931)))</f>
      </c>
      <c r="M1931" s="14">
        <f>AND($I1931=MID(kododd,1,2),$J1931=MID(kododd,3,3))</f>
      </c>
    </row>
    <row r="1932">
      <c r="A1932" s="95">
        <v>53139</v>
      </c>
      <c r="B1932" s="93" t="s">
        <v>17720</v>
      </c>
      <c r="C1932" s="93" t="s">
        <v>1422</v>
      </c>
      <c r="D1932" s="95">
        <v>1094</v>
      </c>
      <c r="F1932" s="95">
        <v>23749300</v>
      </c>
      <c r="G1932" s="95">
        <v>250</v>
      </c>
      <c r="H1932" s="93" t="s">
        <v>8976</v>
      </c>
      <c r="I1932" s="93" t="s">
        <v>23890</v>
      </c>
      <c r="J1932" s="93" t="s">
        <v>20860</v>
      </c>
      <c r="K1932" s="93" t="s">
        <v>12768</v>
      </c>
      <c r="L1932" s="14">
        <f>AND(vyberHrace&lt;&gt;"",ISNUMBER(SEARCH(vyberHrace,$B1932)))</f>
      </c>
      <c r="M1932" s="14">
        <f>AND($I1932=MID(kododd,1,2),$J1932=MID(kododd,3,3))</f>
      </c>
    </row>
    <row r="1933">
      <c r="A1933" s="95">
        <v>56338</v>
      </c>
      <c r="B1933" s="93" t="s">
        <v>18100</v>
      </c>
      <c r="C1933" s="93" t="s">
        <v>1411</v>
      </c>
      <c r="G1933" s="95">
        <v>0</v>
      </c>
      <c r="H1933" s="93" t="s">
        <v>8976</v>
      </c>
      <c r="I1933" s="93" t="s">
        <v>23890</v>
      </c>
      <c r="J1933" s="93" t="s">
        <v>20858</v>
      </c>
      <c r="K1933" s="93" t="s">
        <v>20407</v>
      </c>
      <c r="L1933" s="14">
        <f>AND(vyberHrace&lt;&gt;"",ISNUMBER(SEARCH(vyberHrace,$B1933)))</f>
      </c>
      <c r="M1933" s="14">
        <f>AND($I1933=MID(kododd,1,2),$J1933=MID(kododd,3,3))</f>
      </c>
    </row>
    <row r="1934">
      <c r="A1934" s="95">
        <v>36304</v>
      </c>
      <c r="B1934" s="93" t="s">
        <v>18714</v>
      </c>
      <c r="C1934" s="93" t="s">
        <v>1466</v>
      </c>
      <c r="D1934" s="95">
        <v>1522</v>
      </c>
      <c r="E1934" s="95">
        <v>1753</v>
      </c>
      <c r="F1934" s="95">
        <v>350834</v>
      </c>
      <c r="G1934" s="95">
        <v>0</v>
      </c>
      <c r="H1934" s="93" t="s">
        <v>8976</v>
      </c>
      <c r="I1934" s="93" t="s">
        <v>23890</v>
      </c>
      <c r="J1934" s="93" t="s">
        <v>20860</v>
      </c>
      <c r="K1934" s="93" t="s">
        <v>12768</v>
      </c>
      <c r="L1934" s="14">
        <f>AND(vyberHrace&lt;&gt;"",ISNUMBER(SEARCH(vyberHrace,$B1934)))</f>
      </c>
      <c r="M1934" s="14">
        <f>AND($I1934=MID(kododd,1,2),$J1934=MID(kododd,3,3))</f>
      </c>
    </row>
    <row r="1935">
      <c r="A1935" s="95">
        <v>1535</v>
      </c>
      <c r="B1935" s="93" t="s">
        <v>16327</v>
      </c>
      <c r="C1935" s="93" t="s">
        <v>1466</v>
      </c>
      <c r="D1935" s="95">
        <v>1771</v>
      </c>
      <c r="E1935" s="95">
        <v>1844</v>
      </c>
      <c r="F1935" s="95">
        <v>325163</v>
      </c>
      <c r="G1935" s="95">
        <v>250</v>
      </c>
      <c r="H1935" s="93" t="s">
        <v>8976</v>
      </c>
      <c r="I1935" s="93" t="s">
        <v>23890</v>
      </c>
      <c r="J1935" s="93" t="s">
        <v>20934</v>
      </c>
      <c r="K1935" s="93" t="s">
        <v>21356</v>
      </c>
      <c r="L1935" s="14">
        <f>AND(vyberHrace&lt;&gt;"",ISNUMBER(SEARCH(vyberHrace,$B1935)))</f>
      </c>
      <c r="M1935" s="14">
        <f>AND($I1935=MID(kododd,1,2),$J1935=MID(kododd,3,3))</f>
      </c>
    </row>
    <row r="1936">
      <c r="A1936" s="95">
        <v>1468</v>
      </c>
      <c r="B1936" s="93" t="s">
        <v>16317</v>
      </c>
      <c r="C1936" s="93" t="s">
        <v>1443</v>
      </c>
      <c r="D1936" s="95">
        <v>1693</v>
      </c>
      <c r="F1936" s="95">
        <v>354074</v>
      </c>
      <c r="G1936" s="95">
        <v>0</v>
      </c>
      <c r="H1936" s="93" t="s">
        <v>8976</v>
      </c>
      <c r="I1936" s="93" t="s">
        <v>23890</v>
      </c>
      <c r="J1936" s="93" t="s">
        <v>3580</v>
      </c>
      <c r="K1936" s="93" t="s">
        <v>6721</v>
      </c>
      <c r="L1936" s="14">
        <f>AND(vyberHrace&lt;&gt;"",ISNUMBER(SEARCH(vyberHrace,$B1936)))</f>
      </c>
      <c r="M1936" s="14">
        <f>AND($I1936=MID(kododd,1,2),$J1936=MID(kododd,3,3))</f>
      </c>
    </row>
    <row r="1937">
      <c r="A1937" s="95">
        <v>19445</v>
      </c>
      <c r="B1937" s="93" t="s">
        <v>12763</v>
      </c>
      <c r="C1937" s="93" t="s">
        <v>1423</v>
      </c>
      <c r="G1937" s="95">
        <v>0</v>
      </c>
      <c r="H1937" s="93" t="s">
        <v>8976</v>
      </c>
      <c r="I1937" s="93" t="s">
        <v>23890</v>
      </c>
      <c r="J1937" s="93" t="s">
        <v>20992</v>
      </c>
      <c r="K1937" s="93" t="s">
        <v>16334</v>
      </c>
      <c r="L1937" s="14">
        <f>AND(vyberHrace&lt;&gt;"",ISNUMBER(SEARCH(vyberHrace,$B1937)))</f>
      </c>
      <c r="M1937" s="14">
        <f>AND($I1937=MID(kododd,1,2),$J1937=MID(kododd,3,3))</f>
      </c>
    </row>
    <row r="1938">
      <c r="A1938" s="95">
        <v>56991</v>
      </c>
      <c r="B1938" s="93" t="s">
        <v>21519</v>
      </c>
      <c r="C1938" s="93" t="s">
        <v>1424</v>
      </c>
      <c r="D1938" s="95">
        <v>1219</v>
      </c>
      <c r="E1938" s="95">
        <v>1476</v>
      </c>
      <c r="F1938" s="95">
        <v>23788798</v>
      </c>
      <c r="G1938" s="95">
        <v>250</v>
      </c>
      <c r="H1938" s="93" t="s">
        <v>8976</v>
      </c>
      <c r="I1938" s="93" t="s">
        <v>23890</v>
      </c>
      <c r="J1938" s="93" t="s">
        <v>20936</v>
      </c>
      <c r="K1938" s="93" t="s">
        <v>10625</v>
      </c>
      <c r="L1938" s="14">
        <f>AND(vyberHrace&lt;&gt;"",ISNUMBER(SEARCH(vyberHrace,$B1938)))</f>
      </c>
      <c r="M1938" s="14">
        <f>AND($I1938=MID(kododd,1,2),$J1938=MID(kododd,3,3))</f>
      </c>
    </row>
    <row r="1939">
      <c r="A1939" s="95">
        <v>60378</v>
      </c>
      <c r="B1939" s="93" t="s">
        <v>26826</v>
      </c>
      <c r="C1939" s="93" t="s">
        <v>1488</v>
      </c>
      <c r="F1939" s="95">
        <v>571000119</v>
      </c>
      <c r="G1939" s="95">
        <v>250</v>
      </c>
      <c r="H1939" s="93" t="s">
        <v>8976</v>
      </c>
      <c r="I1939" s="93" t="s">
        <v>23890</v>
      </c>
      <c r="J1939" s="93" t="s">
        <v>20936</v>
      </c>
      <c r="K1939" s="93" t="s">
        <v>10625</v>
      </c>
      <c r="L1939" s="14">
        <f>AND(vyberHrace&lt;&gt;"",ISNUMBER(SEARCH(vyberHrace,$B1939)))</f>
      </c>
      <c r="M1939" s="14">
        <f>AND($I1939=MID(kododd,1,2),$J1939=MID(kododd,3,3))</f>
      </c>
    </row>
    <row r="1940">
      <c r="A1940" s="95">
        <v>63146</v>
      </c>
      <c r="B1940" s="93" t="s">
        <v>28675</v>
      </c>
      <c r="C1940" s="93" t="s">
        <v>1450</v>
      </c>
      <c r="F1940" s="95">
        <v>571003614</v>
      </c>
      <c r="G1940" s="95">
        <v>250</v>
      </c>
      <c r="H1940" s="93" t="s">
        <v>8976</v>
      </c>
      <c r="I1940" s="93" t="s">
        <v>23890</v>
      </c>
      <c r="J1940" s="93" t="s">
        <v>20927</v>
      </c>
      <c r="K1940" s="93" t="s">
        <v>1493</v>
      </c>
      <c r="L1940" s="14">
        <f>AND(vyberHrace&lt;&gt;"",ISNUMBER(SEARCH(vyberHrace,$B1940)))</f>
      </c>
      <c r="M1940" s="14">
        <f>AND($I1940=MID(kododd,1,2),$J1940=MID(kododd,3,3))</f>
      </c>
    </row>
    <row r="1941">
      <c r="A1941" s="95">
        <v>48828</v>
      </c>
      <c r="B1941" s="93" t="s">
        <v>16429</v>
      </c>
      <c r="C1941" s="93" t="s">
        <v>1406</v>
      </c>
      <c r="G1941" s="95">
        <v>0</v>
      </c>
      <c r="H1941" s="93" t="s">
        <v>8976</v>
      </c>
      <c r="I1941" s="93" t="s">
        <v>23890</v>
      </c>
      <c r="J1941" s="93" t="s">
        <v>20860</v>
      </c>
      <c r="K1941" s="93" t="s">
        <v>12768</v>
      </c>
      <c r="L1941" s="14">
        <f>AND(vyberHrace&lt;&gt;"",ISNUMBER(SEARCH(vyberHrace,$B1941)))</f>
      </c>
      <c r="M1941" s="14">
        <f>AND($I1941=MID(kododd,1,2),$J1941=MID(kododd,3,3))</f>
      </c>
    </row>
    <row r="1942">
      <c r="A1942" s="95">
        <v>59903</v>
      </c>
      <c r="B1942" s="93" t="s">
        <v>26397</v>
      </c>
      <c r="C1942" s="93" t="s">
        <v>1422</v>
      </c>
      <c r="D1942" s="95">
        <v>1275</v>
      </c>
      <c r="E1942" s="95">
        <v>1566</v>
      </c>
      <c r="F1942" s="95">
        <v>23788917</v>
      </c>
      <c r="G1942" s="95">
        <v>250</v>
      </c>
      <c r="H1942" s="93" t="s">
        <v>8976</v>
      </c>
      <c r="I1942" s="93" t="s">
        <v>23890</v>
      </c>
      <c r="J1942" s="93" t="s">
        <v>20936</v>
      </c>
      <c r="K1942" s="93" t="s">
        <v>10625</v>
      </c>
      <c r="L1942" s="14">
        <f>AND(vyberHrace&lt;&gt;"",ISNUMBER(SEARCH(vyberHrace,$B1942)))</f>
      </c>
      <c r="M1942" s="14">
        <f>AND($I1942=MID(kododd,1,2),$J1942=MID(kododd,3,3))</f>
      </c>
    </row>
    <row r="1943">
      <c r="A1943" s="95">
        <v>9751</v>
      </c>
      <c r="B1943" s="93" t="s">
        <v>21157</v>
      </c>
      <c r="C1943" s="93" t="s">
        <v>1453</v>
      </c>
      <c r="D1943" s="95">
        <v>1853</v>
      </c>
      <c r="E1943" s="95">
        <v>1923</v>
      </c>
      <c r="F1943" s="95">
        <v>384160</v>
      </c>
      <c r="G1943" s="95">
        <v>0</v>
      </c>
      <c r="H1943" s="93" t="s">
        <v>8976</v>
      </c>
      <c r="I1943" s="93" t="s">
        <v>23890</v>
      </c>
      <c r="J1943" s="93" t="s">
        <v>20932</v>
      </c>
      <c r="K1943" s="93" t="s">
        <v>9421</v>
      </c>
      <c r="L1943" s="14">
        <f>AND(vyberHrace&lt;&gt;"",ISNUMBER(SEARCH(vyberHrace,$B1943)))</f>
      </c>
      <c r="M1943" s="14">
        <f>AND($I1943=MID(kododd,1,2),$J1943=MID(kododd,3,3))</f>
      </c>
    </row>
    <row r="1944">
      <c r="A1944" s="95">
        <v>42141</v>
      </c>
      <c r="B1944" s="93" t="s">
        <v>7583</v>
      </c>
      <c r="C1944" s="93" t="s">
        <v>1410</v>
      </c>
      <c r="D1944" s="95">
        <v>2008</v>
      </c>
      <c r="E1944" s="95">
        <v>2063</v>
      </c>
      <c r="F1944" s="95">
        <v>23712520</v>
      </c>
      <c r="G1944" s="95">
        <v>250</v>
      </c>
      <c r="H1944" s="93" t="s">
        <v>8976</v>
      </c>
      <c r="I1944" s="93" t="s">
        <v>23890</v>
      </c>
      <c r="J1944" s="93" t="s">
        <v>20858</v>
      </c>
      <c r="K1944" s="93" t="s">
        <v>20407</v>
      </c>
      <c r="L1944" s="14">
        <f>AND(vyberHrace&lt;&gt;"",ISNUMBER(SEARCH(vyberHrace,$B1944)))</f>
      </c>
      <c r="M1944" s="14">
        <f>AND($I1944=MID(kododd,1,2),$J1944=MID(kododd,3,3))</f>
      </c>
    </row>
    <row r="1945">
      <c r="A1945" s="95">
        <v>35809</v>
      </c>
      <c r="B1945" s="93" t="s">
        <v>11478</v>
      </c>
      <c r="C1945" s="93" t="s">
        <v>1461</v>
      </c>
      <c r="D1945" s="95">
        <v>1749</v>
      </c>
      <c r="F1945" s="95">
        <v>23733322</v>
      </c>
      <c r="G1945" s="95">
        <v>0</v>
      </c>
      <c r="H1945" s="93" t="s">
        <v>8976</v>
      </c>
      <c r="I1945" s="93" t="s">
        <v>23890</v>
      </c>
      <c r="J1945" s="93" t="s">
        <v>20934</v>
      </c>
      <c r="K1945" s="93" t="s">
        <v>21356</v>
      </c>
      <c r="L1945" s="14">
        <f>AND(vyberHrace&lt;&gt;"",ISNUMBER(SEARCH(vyberHrace,$B1945)))</f>
      </c>
      <c r="M1945" s="14">
        <f>AND($I1945=MID(kododd,1,2),$J1945=MID(kododd,3,3))</f>
      </c>
    </row>
    <row r="1946">
      <c r="A1946" s="95">
        <v>2998</v>
      </c>
      <c r="B1946" s="93" t="s">
        <v>21091</v>
      </c>
      <c r="C1946" s="93" t="s">
        <v>1446</v>
      </c>
      <c r="D1946" s="95">
        <v>1783</v>
      </c>
      <c r="F1946" s="95">
        <v>365068</v>
      </c>
      <c r="G1946" s="95">
        <v>250</v>
      </c>
      <c r="H1946" s="93" t="s">
        <v>8976</v>
      </c>
      <c r="I1946" s="93" t="s">
        <v>23890</v>
      </c>
      <c r="J1946" s="93" t="s">
        <v>20843</v>
      </c>
      <c r="K1946" s="93" t="s">
        <v>19862</v>
      </c>
      <c r="L1946" s="14">
        <f>AND(vyberHrace&lt;&gt;"",ISNUMBER(SEARCH(vyberHrace,$B1946)))</f>
      </c>
      <c r="M1946" s="14">
        <f>AND($I1946=MID(kododd,1,2),$J1946=MID(kododd,3,3))</f>
      </c>
    </row>
    <row r="1947">
      <c r="A1947" s="95">
        <v>59925</v>
      </c>
      <c r="B1947" s="93" t="s">
        <v>26417</v>
      </c>
      <c r="C1947" s="93" t="s">
        <v>1411</v>
      </c>
      <c r="D1947" s="95">
        <v>1028</v>
      </c>
      <c r="F1947" s="95">
        <v>23790946</v>
      </c>
      <c r="G1947" s="95">
        <v>250</v>
      </c>
      <c r="H1947" s="93" t="s">
        <v>8976</v>
      </c>
      <c r="I1947" s="93" t="s">
        <v>23890</v>
      </c>
      <c r="J1947" s="93" t="s">
        <v>21009</v>
      </c>
      <c r="K1947" s="93" t="s">
        <v>15049</v>
      </c>
      <c r="L1947" s="14">
        <f>AND(vyberHrace&lt;&gt;"",ISNUMBER(SEARCH(vyberHrace,$B1947)))</f>
      </c>
      <c r="M1947" s="14">
        <f>AND($I1947=MID(kododd,1,2),$J1947=MID(kododd,3,3))</f>
      </c>
    </row>
    <row r="1948">
      <c r="A1948" s="95">
        <v>44770</v>
      </c>
      <c r="B1948" s="93" t="s">
        <v>2692</v>
      </c>
      <c r="C1948" s="93" t="s">
        <v>1438</v>
      </c>
      <c r="D1948" s="95">
        <v>1553</v>
      </c>
      <c r="E1948" s="95">
        <v>1678</v>
      </c>
      <c r="F1948" s="95">
        <v>23719869</v>
      </c>
      <c r="G1948" s="95">
        <v>250</v>
      </c>
      <c r="H1948" s="93" t="s">
        <v>8976</v>
      </c>
      <c r="I1948" s="93" t="s">
        <v>23890</v>
      </c>
      <c r="J1948" s="93" t="s">
        <v>20934</v>
      </c>
      <c r="K1948" s="93" t="s">
        <v>21356</v>
      </c>
      <c r="L1948" s="14">
        <f>AND(vyberHrace&lt;&gt;"",ISNUMBER(SEARCH(vyberHrace,$B1948)))</f>
      </c>
      <c r="M1948" s="14">
        <f>AND($I1948=MID(kododd,1,2),$J1948=MID(kododd,3,3))</f>
      </c>
    </row>
    <row r="1949">
      <c r="A1949" s="95">
        <v>3791</v>
      </c>
      <c r="B1949" s="93" t="s">
        <v>26151</v>
      </c>
      <c r="C1949" s="93" t="s">
        <v>1462</v>
      </c>
      <c r="D1949" s="95">
        <v>1647</v>
      </c>
      <c r="F1949" s="95">
        <v>326160</v>
      </c>
      <c r="G1949" s="95">
        <v>0</v>
      </c>
      <c r="H1949" s="93" t="s">
        <v>8976</v>
      </c>
      <c r="I1949" s="93" t="s">
        <v>23890</v>
      </c>
      <c r="J1949" s="93" t="s">
        <v>23412</v>
      </c>
      <c r="K1949" s="93" t="s">
        <v>21357</v>
      </c>
      <c r="L1949" s="14">
        <f>AND(vyberHrace&lt;&gt;"",ISNUMBER(SEARCH(vyberHrace,$B1949)))</f>
      </c>
      <c r="M1949" s="14">
        <f>AND($I1949=MID(kododd,1,2),$J1949=MID(kododd,3,3))</f>
      </c>
    </row>
    <row r="1950">
      <c r="A1950" s="95">
        <v>13655</v>
      </c>
      <c r="B1950" s="93" t="s">
        <v>11990</v>
      </c>
      <c r="C1950" s="93" t="s">
        <v>1456</v>
      </c>
      <c r="D1950" s="95">
        <v>1488</v>
      </c>
      <c r="G1950" s="95">
        <v>0</v>
      </c>
      <c r="H1950" s="93" t="s">
        <v>8976</v>
      </c>
      <c r="I1950" s="93" t="s">
        <v>23890</v>
      </c>
      <c r="J1950" s="93" t="s">
        <v>20995</v>
      </c>
      <c r="K1950" s="93" t="s">
        <v>17824</v>
      </c>
      <c r="L1950" s="14">
        <f>AND(vyberHrace&lt;&gt;"",ISNUMBER(SEARCH(vyberHrace,$B1950)))</f>
      </c>
      <c r="M1950" s="14">
        <f>AND($I1950=MID(kododd,1,2),$J1950=MID(kododd,3,3))</f>
      </c>
    </row>
    <row r="1951">
      <c r="A1951" s="95">
        <v>23</v>
      </c>
      <c r="B1951" s="93" t="s">
        <v>19861</v>
      </c>
      <c r="C1951" s="93" t="s">
        <v>1447</v>
      </c>
      <c r="D1951" s="95">
        <v>2183</v>
      </c>
      <c r="E1951" s="95">
        <v>2244</v>
      </c>
      <c r="F1951" s="95">
        <v>300080</v>
      </c>
      <c r="G1951" s="95">
        <v>250</v>
      </c>
      <c r="H1951" s="93" t="s">
        <v>8976</v>
      </c>
      <c r="I1951" s="93" t="s">
        <v>23890</v>
      </c>
      <c r="J1951" s="93" t="s">
        <v>20843</v>
      </c>
      <c r="K1951" s="93" t="s">
        <v>19862</v>
      </c>
      <c r="L1951" s="14">
        <f>AND(vyberHrace&lt;&gt;"",ISNUMBER(SEARCH(vyberHrace,$B1951)))</f>
      </c>
      <c r="M1951" s="14">
        <f>AND($I1951=MID(kododd,1,2),$J1951=MID(kododd,3,3))</f>
      </c>
    </row>
    <row r="1952">
      <c r="A1952" s="95">
        <v>44615</v>
      </c>
      <c r="B1952" s="93" t="s">
        <v>14102</v>
      </c>
      <c r="C1952" s="93" t="s">
        <v>1475</v>
      </c>
      <c r="D1952" s="95">
        <v>1274</v>
      </c>
      <c r="F1952" s="95">
        <v>394017</v>
      </c>
      <c r="G1952" s="95">
        <v>0</v>
      </c>
      <c r="H1952" s="93" t="s">
        <v>8976</v>
      </c>
      <c r="I1952" s="93" t="s">
        <v>23890</v>
      </c>
      <c r="J1952" s="93" t="s">
        <v>20870</v>
      </c>
      <c r="K1952" s="93" t="s">
        <v>19858</v>
      </c>
      <c r="L1952" s="14">
        <f>AND(vyberHrace&lt;&gt;"",ISNUMBER(SEARCH(vyberHrace,$B1952)))</f>
      </c>
      <c r="M1952" s="14">
        <f>AND($I1952=MID(kododd,1,2),$J1952=MID(kododd,3,3))</f>
      </c>
    </row>
    <row r="1953">
      <c r="A1953" s="95">
        <v>62746</v>
      </c>
      <c r="B1953" s="93" t="s">
        <v>27011</v>
      </c>
      <c r="C1953" s="93" t="s">
        <v>1487</v>
      </c>
      <c r="G1953" s="95">
        <v>250</v>
      </c>
      <c r="H1953" s="93" t="s">
        <v>8976</v>
      </c>
      <c r="I1953" s="93" t="s">
        <v>23890</v>
      </c>
      <c r="J1953" s="93" t="s">
        <v>20858</v>
      </c>
      <c r="K1953" s="93" t="s">
        <v>20407</v>
      </c>
      <c r="L1953" s="14">
        <f>AND(vyberHrace&lt;&gt;"",ISNUMBER(SEARCH(vyberHrace,$B1953)))</f>
      </c>
      <c r="M1953" s="14">
        <f>AND($I1953=MID(kododd,1,2),$J1953=MID(kododd,3,3))</f>
      </c>
    </row>
    <row r="1954">
      <c r="A1954" s="95">
        <v>61608</v>
      </c>
      <c r="B1954" s="93" t="s">
        <v>27775</v>
      </c>
      <c r="C1954" s="93" t="s">
        <v>1411</v>
      </c>
      <c r="D1954" s="95">
        <v>1309</v>
      </c>
      <c r="E1954" s="95">
        <v>1717</v>
      </c>
      <c r="F1954" s="95">
        <v>23791039</v>
      </c>
      <c r="G1954" s="95">
        <v>250</v>
      </c>
      <c r="H1954" s="93" t="s">
        <v>8976</v>
      </c>
      <c r="I1954" s="93" t="s">
        <v>23890</v>
      </c>
      <c r="J1954" s="93" t="s">
        <v>21009</v>
      </c>
      <c r="K1954" s="93" t="s">
        <v>15049</v>
      </c>
      <c r="L1954" s="14">
        <f>AND(vyberHrace&lt;&gt;"",ISNUMBER(SEARCH(vyberHrace,$B1954)))</f>
      </c>
      <c r="M1954" s="14">
        <f>AND($I1954=MID(kododd,1,2),$J1954=MID(kododd,3,3))</f>
      </c>
    </row>
    <row r="1955">
      <c r="A1955" s="95">
        <v>37742</v>
      </c>
      <c r="B1955" s="93" t="s">
        <v>12908</v>
      </c>
      <c r="C1955" s="93" t="s">
        <v>1409</v>
      </c>
      <c r="D1955" s="95">
        <v>1100</v>
      </c>
      <c r="G1955" s="95">
        <v>0</v>
      </c>
      <c r="H1955" s="93" t="s">
        <v>8976</v>
      </c>
      <c r="I1955" s="93" t="s">
        <v>23890</v>
      </c>
      <c r="J1955" s="93" t="s">
        <v>20931</v>
      </c>
      <c r="K1955" s="93" t="s">
        <v>19878</v>
      </c>
      <c r="L1955" s="14">
        <f>AND(vyberHrace&lt;&gt;"",ISNUMBER(SEARCH(vyberHrace,$B1955)))</f>
      </c>
      <c r="M1955" s="14">
        <f>AND($I1955=MID(kododd,1,2),$J1955=MID(kododd,3,3))</f>
      </c>
    </row>
    <row r="1956">
      <c r="A1956" s="95">
        <v>819</v>
      </c>
      <c r="B1956" s="93" t="s">
        <v>19881</v>
      </c>
      <c r="C1956" s="93" t="s">
        <v>1455</v>
      </c>
      <c r="D1956" s="95">
        <v>2078</v>
      </c>
      <c r="G1956" s="95">
        <v>0</v>
      </c>
      <c r="H1956" s="93" t="s">
        <v>8976</v>
      </c>
      <c r="I1956" s="93" t="s">
        <v>23890</v>
      </c>
      <c r="J1956" s="93" t="s">
        <v>20870</v>
      </c>
      <c r="K1956" s="93" t="s">
        <v>19858</v>
      </c>
      <c r="L1956" s="14">
        <f>AND(vyberHrace&lt;&gt;"",ISNUMBER(SEARCH(vyberHrace,$B1956)))</f>
      </c>
      <c r="M1956" s="14">
        <f>AND($I1956=MID(kododd,1,2),$J1956=MID(kododd,3,3))</f>
      </c>
    </row>
    <row r="1957">
      <c r="A1957" s="95">
        <v>6780</v>
      </c>
      <c r="B1957" s="93" t="s">
        <v>11464</v>
      </c>
      <c r="C1957" s="93" t="s">
        <v>1446</v>
      </c>
      <c r="D1957" s="95">
        <v>1639</v>
      </c>
      <c r="G1957" s="95">
        <v>0</v>
      </c>
      <c r="H1957" s="93" t="s">
        <v>8976</v>
      </c>
      <c r="I1957" s="93" t="s">
        <v>23890</v>
      </c>
      <c r="J1957" s="93" t="s">
        <v>20883</v>
      </c>
      <c r="K1957" s="93" t="s">
        <v>19883</v>
      </c>
      <c r="L1957" s="14">
        <f>AND(vyberHrace&lt;&gt;"",ISNUMBER(SEARCH(vyberHrace,$B1957)))</f>
      </c>
      <c r="M1957" s="14">
        <f>AND($I1957=MID(kododd,1,2),$J1957=MID(kododd,3,3))</f>
      </c>
    </row>
    <row r="1958">
      <c r="A1958" s="95">
        <v>53745</v>
      </c>
      <c r="B1958" s="93" t="s">
        <v>2480</v>
      </c>
      <c r="C1958" s="93" t="s">
        <v>1418</v>
      </c>
      <c r="D1958" s="95">
        <v>1496</v>
      </c>
      <c r="E1958" s="95">
        <v>1575</v>
      </c>
      <c r="F1958" s="95">
        <v>23749440</v>
      </c>
      <c r="G1958" s="95">
        <v>250</v>
      </c>
      <c r="H1958" s="93" t="s">
        <v>8976</v>
      </c>
      <c r="I1958" s="93" t="s">
        <v>23890</v>
      </c>
      <c r="J1958" s="93" t="s">
        <v>20913</v>
      </c>
      <c r="K1958" s="93" t="s">
        <v>15044</v>
      </c>
      <c r="L1958" s="14">
        <f>AND(vyberHrace&lt;&gt;"",ISNUMBER(SEARCH(vyberHrace,$B1958)))</f>
      </c>
      <c r="M1958" s="14">
        <f>AND($I1958=MID(kododd,1,2),$J1958=MID(kododd,3,3))</f>
      </c>
    </row>
    <row r="1959">
      <c r="A1959" s="95">
        <v>62228</v>
      </c>
      <c r="B1959" s="93" t="s">
        <v>28415</v>
      </c>
      <c r="C1959" s="93" t="s">
        <v>3255</v>
      </c>
      <c r="D1959" s="95">
        <v>1027</v>
      </c>
      <c r="E1959" s="95">
        <v>1579</v>
      </c>
      <c r="F1959" s="95">
        <v>571002960</v>
      </c>
      <c r="G1959" s="95">
        <v>250</v>
      </c>
      <c r="H1959" s="93" t="s">
        <v>8976</v>
      </c>
      <c r="I1959" s="93" t="s">
        <v>23890</v>
      </c>
      <c r="J1959" s="93" t="s">
        <v>21011</v>
      </c>
      <c r="K1959" s="93" t="s">
        <v>1494</v>
      </c>
      <c r="L1959" s="14">
        <f>AND(vyberHrace&lt;&gt;"",ISNUMBER(SEARCH(vyberHrace,$B1959)))</f>
      </c>
      <c r="M1959" s="14">
        <f>AND($I1959=MID(kododd,1,2),$J1959=MID(kododd,3,3))</f>
      </c>
    </row>
    <row r="1960">
      <c r="A1960" s="95">
        <v>5693</v>
      </c>
      <c r="B1960" s="93" t="s">
        <v>12737</v>
      </c>
      <c r="C1960" s="93" t="s">
        <v>1468</v>
      </c>
      <c r="D1960" s="95">
        <v>1886</v>
      </c>
      <c r="E1960" s="95">
        <v>1949</v>
      </c>
      <c r="F1960" s="95">
        <v>23725680</v>
      </c>
      <c r="G1960" s="95">
        <v>0</v>
      </c>
      <c r="H1960" s="93" t="s">
        <v>8976</v>
      </c>
      <c r="I1960" s="93" t="s">
        <v>23890</v>
      </c>
      <c r="J1960" s="93" t="s">
        <v>20870</v>
      </c>
      <c r="K1960" s="93" t="s">
        <v>19858</v>
      </c>
      <c r="L1960" s="14">
        <f>AND(vyberHrace&lt;&gt;"",ISNUMBER(SEARCH(vyberHrace,$B1960)))</f>
      </c>
      <c r="M1960" s="14">
        <f>AND($I1960=MID(kododd,1,2),$J1960=MID(kododd,3,3))</f>
      </c>
    </row>
    <row r="1961">
      <c r="A1961" s="95">
        <v>45362</v>
      </c>
      <c r="B1961" s="93" t="s">
        <v>12939</v>
      </c>
      <c r="C1961" s="93" t="s">
        <v>3255</v>
      </c>
      <c r="G1961" s="95">
        <v>250</v>
      </c>
      <c r="H1961" s="93" t="s">
        <v>8976</v>
      </c>
      <c r="I1961" s="93" t="s">
        <v>23890</v>
      </c>
      <c r="J1961" s="93" t="s">
        <v>20897</v>
      </c>
      <c r="K1961" s="93" t="s">
        <v>9426</v>
      </c>
      <c r="L1961" s="14">
        <f>AND(vyberHrace&lt;&gt;"",ISNUMBER(SEARCH(vyberHrace,$B1961)))</f>
      </c>
      <c r="M1961" s="14">
        <f>AND($I1961=MID(kododd,1,2),$J1961=MID(kododd,3,3))</f>
      </c>
    </row>
    <row r="1962">
      <c r="A1962" s="95">
        <v>1295</v>
      </c>
      <c r="B1962" s="93" t="s">
        <v>16296</v>
      </c>
      <c r="C1962" s="93" t="s">
        <v>1440</v>
      </c>
      <c r="D1962" s="95">
        <v>1846</v>
      </c>
      <c r="E1962" s="95">
        <v>1900</v>
      </c>
      <c r="F1962" s="95">
        <v>337838</v>
      </c>
      <c r="G1962" s="95">
        <v>250</v>
      </c>
      <c r="H1962" s="93" t="s">
        <v>8976</v>
      </c>
      <c r="I1962" s="93" t="s">
        <v>23890</v>
      </c>
      <c r="J1962" s="93" t="s">
        <v>20995</v>
      </c>
      <c r="K1962" s="93" t="s">
        <v>17824</v>
      </c>
      <c r="L1962" s="14">
        <f>AND(vyberHrace&lt;&gt;"",ISNUMBER(SEARCH(vyberHrace,$B1962)))</f>
      </c>
      <c r="M1962" s="14">
        <f>AND($I1962=MID(kododd,1,2),$J1962=MID(kododd,3,3))</f>
      </c>
    </row>
    <row r="1963">
      <c r="A1963" s="95">
        <v>48789</v>
      </c>
      <c r="B1963" s="93" t="s">
        <v>16427</v>
      </c>
      <c r="C1963" s="93" t="s">
        <v>1410</v>
      </c>
      <c r="D1963" s="95">
        <v>1678</v>
      </c>
      <c r="E1963" s="95">
        <v>1734</v>
      </c>
      <c r="F1963" s="95">
        <v>23732202</v>
      </c>
      <c r="G1963" s="95">
        <v>250</v>
      </c>
      <c r="H1963" s="93" t="s">
        <v>8976</v>
      </c>
      <c r="I1963" s="93" t="s">
        <v>23890</v>
      </c>
      <c r="J1963" s="93" t="s">
        <v>20897</v>
      </c>
      <c r="K1963" s="93" t="s">
        <v>9426</v>
      </c>
      <c r="L1963" s="14">
        <f>AND(vyberHrace&lt;&gt;"",ISNUMBER(SEARCH(vyberHrace,$B1963)))</f>
      </c>
      <c r="M1963" s="14">
        <f>AND($I1963=MID(kododd,1,2),$J1963=MID(kododd,3,3))</f>
      </c>
    </row>
    <row r="1964">
      <c r="A1964" s="95">
        <v>56038</v>
      </c>
      <c r="B1964" s="93" t="s">
        <v>21438</v>
      </c>
      <c r="C1964" s="93" t="s">
        <v>1411</v>
      </c>
      <c r="G1964" s="95">
        <v>0</v>
      </c>
      <c r="H1964" s="93" t="s">
        <v>8976</v>
      </c>
      <c r="I1964" s="93" t="s">
        <v>23890</v>
      </c>
      <c r="J1964" s="93" t="s">
        <v>20870</v>
      </c>
      <c r="K1964" s="93" t="s">
        <v>19858</v>
      </c>
      <c r="L1964" s="14">
        <f>AND(vyberHrace&lt;&gt;"",ISNUMBER(SEARCH(vyberHrace,$B1964)))</f>
      </c>
      <c r="M1964" s="14">
        <f>AND($I1964=MID(kododd,1,2),$J1964=MID(kododd,3,3))</f>
      </c>
    </row>
    <row r="1965">
      <c r="A1965" s="95">
        <v>36960</v>
      </c>
      <c r="B1965" s="93" t="s">
        <v>17780</v>
      </c>
      <c r="C1965" s="93" t="s">
        <v>1448</v>
      </c>
      <c r="D1965" s="95">
        <v>1341</v>
      </c>
      <c r="F1965" s="95">
        <v>23749008</v>
      </c>
      <c r="G1965" s="95">
        <v>250</v>
      </c>
      <c r="H1965" s="93" t="s">
        <v>8976</v>
      </c>
      <c r="I1965" s="93" t="s">
        <v>23890</v>
      </c>
      <c r="J1965" s="93" t="s">
        <v>20843</v>
      </c>
      <c r="K1965" s="93" t="s">
        <v>19862</v>
      </c>
      <c r="L1965" s="14">
        <f>AND(vyberHrace&lt;&gt;"",ISNUMBER(SEARCH(vyberHrace,$B1965)))</f>
      </c>
      <c r="M1965" s="14">
        <f>AND($I1965=MID(kododd,1,2),$J1965=MID(kododd,3,3))</f>
      </c>
    </row>
    <row r="1966">
      <c r="A1966" s="95">
        <v>904</v>
      </c>
      <c r="B1966" s="93" t="s">
        <v>12776</v>
      </c>
      <c r="C1966" s="93" t="s">
        <v>1460</v>
      </c>
      <c r="D1966" s="95">
        <v>1863</v>
      </c>
      <c r="E1966" s="95">
        <v>1874</v>
      </c>
      <c r="F1966" s="95">
        <v>325384</v>
      </c>
      <c r="G1966" s="95">
        <v>250</v>
      </c>
      <c r="H1966" s="93" t="s">
        <v>8976</v>
      </c>
      <c r="I1966" s="93" t="s">
        <v>23890</v>
      </c>
      <c r="J1966" s="93" t="s">
        <v>20870</v>
      </c>
      <c r="K1966" s="93" t="s">
        <v>19858</v>
      </c>
      <c r="L1966" s="14">
        <f>AND(vyberHrace&lt;&gt;"",ISNUMBER(SEARCH(vyberHrace,$B1966)))</f>
      </c>
      <c r="M1966" s="14">
        <f>AND($I1966=MID(kododd,1,2),$J1966=MID(kododd,3,3))</f>
      </c>
    </row>
    <row r="1967">
      <c r="A1967" s="95">
        <v>2221</v>
      </c>
      <c r="B1967" s="93" t="s">
        <v>14010</v>
      </c>
      <c r="C1967" s="93" t="s">
        <v>1459</v>
      </c>
      <c r="D1967" s="95">
        <v>1810</v>
      </c>
      <c r="F1967" s="95">
        <v>343390</v>
      </c>
      <c r="G1967" s="95">
        <v>0</v>
      </c>
      <c r="H1967" s="93" t="s">
        <v>8976</v>
      </c>
      <c r="I1967" s="93" t="s">
        <v>23890</v>
      </c>
      <c r="J1967" s="93" t="s">
        <v>20918</v>
      </c>
      <c r="K1967" s="93" t="s">
        <v>19880</v>
      </c>
      <c r="L1967" s="14">
        <f>AND(vyberHrace&lt;&gt;"",ISNUMBER(SEARCH(vyberHrace,$B1967)))</f>
      </c>
      <c r="M1967" s="14">
        <f>AND($I1967=MID(kododd,1,2),$J1967=MID(kododd,3,3))</f>
      </c>
    </row>
    <row r="1968">
      <c r="A1968" s="95">
        <v>80</v>
      </c>
      <c r="B1968" s="93" t="s">
        <v>9429</v>
      </c>
      <c r="C1968" s="93" t="s">
        <v>1476</v>
      </c>
      <c r="D1968" s="95">
        <v>2057</v>
      </c>
      <c r="E1968" s="95">
        <v>2056</v>
      </c>
      <c r="F1968" s="95">
        <v>306347</v>
      </c>
      <c r="G1968" s="95">
        <v>250</v>
      </c>
      <c r="H1968" s="93" t="s">
        <v>8976</v>
      </c>
      <c r="I1968" s="93" t="s">
        <v>23890</v>
      </c>
      <c r="J1968" s="93" t="s">
        <v>3580</v>
      </c>
      <c r="K1968" s="93" t="s">
        <v>6721</v>
      </c>
      <c r="L1968" s="14">
        <f>AND(vyberHrace&lt;&gt;"",ISNUMBER(SEARCH(vyberHrace,$B1968)))</f>
      </c>
      <c r="M1968" s="14">
        <f>AND($I1968=MID(kododd,1,2),$J1968=MID(kododd,3,3))</f>
      </c>
    </row>
    <row r="1969">
      <c r="A1969" s="95">
        <v>53874</v>
      </c>
      <c r="B1969" s="93" t="s">
        <v>2436</v>
      </c>
      <c r="C1969" s="93" t="s">
        <v>1420</v>
      </c>
      <c r="G1969" s="95">
        <v>0</v>
      </c>
      <c r="H1969" s="93" t="s">
        <v>8976</v>
      </c>
      <c r="I1969" s="93" t="s">
        <v>23890</v>
      </c>
      <c r="J1969" s="93" t="s">
        <v>20843</v>
      </c>
      <c r="K1969" s="93" t="s">
        <v>19862</v>
      </c>
      <c r="L1969" s="14">
        <f>AND(vyberHrace&lt;&gt;"",ISNUMBER(SEARCH(vyberHrace,$B1969)))</f>
      </c>
      <c r="M1969" s="14">
        <f>AND($I1969=MID(kododd,1,2),$J1969=MID(kododd,3,3))</f>
      </c>
    </row>
    <row r="1970">
      <c r="A1970" s="95">
        <v>52113</v>
      </c>
      <c r="B1970" s="93" t="s">
        <v>1577</v>
      </c>
      <c r="C1970" s="93" t="s">
        <v>1408</v>
      </c>
      <c r="D1970" s="95">
        <v>1766</v>
      </c>
      <c r="E1970" s="95">
        <v>1832</v>
      </c>
      <c r="F1970" s="95">
        <v>23741961</v>
      </c>
      <c r="G1970" s="95">
        <v>250</v>
      </c>
      <c r="H1970" s="93" t="s">
        <v>8976</v>
      </c>
      <c r="I1970" s="93" t="s">
        <v>23890</v>
      </c>
      <c r="J1970" s="93" t="s">
        <v>20897</v>
      </c>
      <c r="K1970" s="93" t="s">
        <v>9426</v>
      </c>
      <c r="L1970" s="14">
        <f>AND(vyberHrace&lt;&gt;"",ISNUMBER(SEARCH(vyberHrace,$B1970)))</f>
      </c>
      <c r="M1970" s="14">
        <f>AND($I1970=MID(kododd,1,2),$J1970=MID(kododd,3,3))</f>
      </c>
    </row>
    <row r="1971">
      <c r="A1971" s="95">
        <v>50007</v>
      </c>
      <c r="B1971" s="93" t="s">
        <v>12654</v>
      </c>
      <c r="C1971" s="93" t="s">
        <v>1429</v>
      </c>
      <c r="D1971" s="95">
        <v>1557</v>
      </c>
      <c r="F1971" s="95">
        <v>23733330</v>
      </c>
      <c r="G1971" s="95">
        <v>250</v>
      </c>
      <c r="H1971" s="93" t="s">
        <v>8976</v>
      </c>
      <c r="I1971" s="93" t="s">
        <v>23890</v>
      </c>
      <c r="J1971" s="93" t="s">
        <v>20887</v>
      </c>
      <c r="K1971" s="93" t="s">
        <v>9423</v>
      </c>
      <c r="L1971" s="14">
        <f>AND(vyberHrace&lt;&gt;"",ISNUMBER(SEARCH(vyberHrace,$B1971)))</f>
      </c>
      <c r="M1971" s="14">
        <f>AND($I1971=MID(kododd,1,2),$J1971=MID(kododd,3,3))</f>
      </c>
    </row>
    <row r="1972">
      <c r="A1972" s="95">
        <v>38536</v>
      </c>
      <c r="B1972" s="93" t="s">
        <v>11591</v>
      </c>
      <c r="C1972" s="93" t="s">
        <v>1438</v>
      </c>
      <c r="D1972" s="95">
        <v>2256</v>
      </c>
      <c r="E1972" s="95">
        <v>2275</v>
      </c>
      <c r="F1972" s="95">
        <v>371718</v>
      </c>
      <c r="G1972" s="95">
        <v>250</v>
      </c>
      <c r="H1972" s="93" t="s">
        <v>8976</v>
      </c>
      <c r="I1972" s="93" t="s">
        <v>23890</v>
      </c>
      <c r="J1972" s="93" t="s">
        <v>20843</v>
      </c>
      <c r="K1972" s="93" t="s">
        <v>19862</v>
      </c>
      <c r="L1972" s="14">
        <f>AND(vyberHrace&lt;&gt;"",ISNUMBER(SEARCH(vyberHrace,$B1972)))</f>
      </c>
      <c r="M1972" s="14">
        <f>AND($I1972=MID(kododd,1,2),$J1972=MID(kododd,3,3))</f>
      </c>
    </row>
    <row r="1973">
      <c r="A1973" s="95">
        <v>165</v>
      </c>
      <c r="B1973" s="93" t="s">
        <v>13986</v>
      </c>
      <c r="C1973" s="93" t="s">
        <v>1463</v>
      </c>
      <c r="D1973" s="95">
        <v>2004</v>
      </c>
      <c r="E1973" s="95">
        <v>2021</v>
      </c>
      <c r="F1973" s="95">
        <v>305154</v>
      </c>
      <c r="G1973" s="95">
        <v>250</v>
      </c>
      <c r="H1973" s="93" t="s">
        <v>8976</v>
      </c>
      <c r="I1973" s="93" t="s">
        <v>23890</v>
      </c>
      <c r="J1973" s="93" t="s">
        <v>3580</v>
      </c>
      <c r="K1973" s="93" t="s">
        <v>6721</v>
      </c>
      <c r="L1973" s="14">
        <f>AND(vyberHrace&lt;&gt;"",ISNUMBER(SEARCH(vyberHrace,$B1973)))</f>
      </c>
      <c r="M1973" s="14">
        <f>AND($I1973=MID(kododd,1,2),$J1973=MID(kododd,3,3))</f>
      </c>
    </row>
    <row r="1974">
      <c r="A1974" s="95">
        <v>29546</v>
      </c>
      <c r="B1974" s="93" t="s">
        <v>13986</v>
      </c>
      <c r="C1974" s="93" t="s">
        <v>1398</v>
      </c>
      <c r="D1974" s="95">
        <v>2259</v>
      </c>
      <c r="E1974" s="95">
        <v>2282</v>
      </c>
      <c r="F1974" s="95">
        <v>345784</v>
      </c>
      <c r="G1974" s="95">
        <v>250</v>
      </c>
      <c r="H1974" s="93" t="s">
        <v>8976</v>
      </c>
      <c r="I1974" s="93" t="s">
        <v>23890</v>
      </c>
      <c r="J1974" s="93" t="s">
        <v>20843</v>
      </c>
      <c r="K1974" s="93" t="s">
        <v>19862</v>
      </c>
      <c r="L1974" s="14">
        <f>AND(vyberHrace&lt;&gt;"",ISNUMBER(SEARCH(vyberHrace,$B1974)))</f>
      </c>
      <c r="M1974" s="14">
        <f>AND($I1974=MID(kododd,1,2),$J1974=MID(kododd,3,3))</f>
      </c>
    </row>
    <row r="1975">
      <c r="A1975" s="95">
        <v>754</v>
      </c>
      <c r="B1975" s="93" t="s">
        <v>19694</v>
      </c>
      <c r="C1975" s="93" t="s">
        <v>1429</v>
      </c>
      <c r="D1975" s="95">
        <v>1877</v>
      </c>
      <c r="E1975" s="95">
        <v>1922</v>
      </c>
      <c r="F1975" s="95">
        <v>309699</v>
      </c>
      <c r="G1975" s="95">
        <v>250</v>
      </c>
      <c r="H1975" s="93" t="s">
        <v>8976</v>
      </c>
      <c r="I1975" s="93" t="s">
        <v>23890</v>
      </c>
      <c r="J1975" s="93" t="s">
        <v>20931</v>
      </c>
      <c r="K1975" s="93" t="s">
        <v>19878</v>
      </c>
      <c r="L1975" s="14">
        <f>AND(vyberHrace&lt;&gt;"",ISNUMBER(SEARCH(vyberHrace,$B1975)))</f>
      </c>
      <c r="M1975" s="14">
        <f>AND($I1975=MID(kododd,1,2),$J1975=MID(kododd,3,3))</f>
      </c>
    </row>
    <row r="1976">
      <c r="A1976" s="95">
        <v>812</v>
      </c>
      <c r="B1976" s="93" t="s">
        <v>19704</v>
      </c>
      <c r="C1976" s="93" t="s">
        <v>1440</v>
      </c>
      <c r="D1976" s="95">
        <v>1946</v>
      </c>
      <c r="E1976" s="95">
        <v>2025</v>
      </c>
      <c r="F1976" s="95">
        <v>306665</v>
      </c>
      <c r="G1976" s="95">
        <v>250</v>
      </c>
      <c r="H1976" s="93" t="s">
        <v>8976</v>
      </c>
      <c r="I1976" s="93" t="s">
        <v>23890</v>
      </c>
      <c r="J1976" s="93" t="s">
        <v>20860</v>
      </c>
      <c r="K1976" s="93" t="s">
        <v>12768</v>
      </c>
      <c r="L1976" s="14">
        <f>AND(vyberHrace&lt;&gt;"",ISNUMBER(SEARCH(vyberHrace,$B1976)))</f>
      </c>
      <c r="M1976" s="14">
        <f>AND($I1976=MID(kododd,1,2),$J1976=MID(kododd,3,3))</f>
      </c>
    </row>
    <row r="1977">
      <c r="A1977" s="95">
        <v>58057</v>
      </c>
      <c r="B1977" s="93" t="s">
        <v>24587</v>
      </c>
      <c r="C1977" s="93" t="s">
        <v>1433</v>
      </c>
      <c r="D1977" s="95">
        <v>1274</v>
      </c>
      <c r="F1977" s="95">
        <v>23782234</v>
      </c>
      <c r="G1977" s="95">
        <v>250</v>
      </c>
      <c r="H1977" s="93" t="s">
        <v>8976</v>
      </c>
      <c r="I1977" s="93" t="s">
        <v>23890</v>
      </c>
      <c r="J1977" s="93" t="s">
        <v>20860</v>
      </c>
      <c r="K1977" s="93" t="s">
        <v>12768</v>
      </c>
      <c r="L1977" s="14">
        <f>AND(vyberHrace&lt;&gt;"",ISNUMBER(SEARCH(vyberHrace,$B1977)))</f>
      </c>
      <c r="M1977" s="14">
        <f>AND($I1977=MID(kododd,1,2),$J1977=MID(kododd,3,3))</f>
      </c>
    </row>
    <row r="1978">
      <c r="A1978" s="95">
        <v>62174</v>
      </c>
      <c r="B1978" s="93" t="s">
        <v>28366</v>
      </c>
      <c r="C1978" s="93" t="s">
        <v>1487</v>
      </c>
      <c r="F1978" s="95">
        <v>571000127</v>
      </c>
      <c r="G1978" s="95">
        <v>250</v>
      </c>
      <c r="H1978" s="93" t="s">
        <v>8976</v>
      </c>
      <c r="I1978" s="93" t="s">
        <v>23890</v>
      </c>
      <c r="J1978" s="93" t="s">
        <v>21009</v>
      </c>
      <c r="K1978" s="93" t="s">
        <v>15049</v>
      </c>
      <c r="L1978" s="14">
        <f>AND(vyberHrace&lt;&gt;"",ISNUMBER(SEARCH(vyberHrace,$B1978)))</f>
      </c>
      <c r="M1978" s="14">
        <f>AND($I1978=MID(kododd,1,2),$J1978=MID(kododd,3,3))</f>
      </c>
    </row>
    <row r="1979">
      <c r="A1979" s="95">
        <v>60130</v>
      </c>
      <c r="B1979" s="93" t="s">
        <v>26599</v>
      </c>
      <c r="C1979" s="93" t="s">
        <v>1424</v>
      </c>
      <c r="F1979" s="95">
        <v>571000135</v>
      </c>
      <c r="G1979" s="95">
        <v>250</v>
      </c>
      <c r="H1979" s="93" t="s">
        <v>8976</v>
      </c>
      <c r="I1979" s="93" t="s">
        <v>23890</v>
      </c>
      <c r="J1979" s="93" t="s">
        <v>21009</v>
      </c>
      <c r="K1979" s="93" t="s">
        <v>15049</v>
      </c>
      <c r="L1979" s="14">
        <f>AND(vyberHrace&lt;&gt;"",ISNUMBER(SEARCH(vyberHrace,$B1979)))</f>
      </c>
      <c r="M1979" s="14">
        <f>AND($I1979=MID(kododd,1,2),$J1979=MID(kododd,3,3))</f>
      </c>
    </row>
    <row r="1980">
      <c r="A1980" s="95">
        <v>39499</v>
      </c>
      <c r="B1980" s="93" t="s">
        <v>20434</v>
      </c>
      <c r="C1980" s="93" t="s">
        <v>1419</v>
      </c>
      <c r="D1980" s="95">
        <v>1096</v>
      </c>
      <c r="G1980" s="95">
        <v>0</v>
      </c>
      <c r="H1980" s="93" t="s">
        <v>8976</v>
      </c>
      <c r="I1980" s="93" t="s">
        <v>23890</v>
      </c>
      <c r="J1980" s="93" t="s">
        <v>20858</v>
      </c>
      <c r="K1980" s="93" t="s">
        <v>20407</v>
      </c>
      <c r="L1980" s="14">
        <f>AND(vyberHrace&lt;&gt;"",ISNUMBER(SEARCH(vyberHrace,$B1980)))</f>
      </c>
      <c r="M1980" s="14">
        <f>AND($I1980=MID(kododd,1,2),$J1980=MID(kododd,3,3))</f>
      </c>
    </row>
    <row r="1981">
      <c r="A1981" s="95">
        <v>38781</v>
      </c>
      <c r="B1981" s="93" t="s">
        <v>21060</v>
      </c>
      <c r="C1981" s="93" t="s">
        <v>1442</v>
      </c>
      <c r="G1981" s="95">
        <v>0</v>
      </c>
      <c r="H1981" s="93" t="s">
        <v>8976</v>
      </c>
      <c r="I1981" s="93" t="s">
        <v>23890</v>
      </c>
      <c r="J1981" s="93" t="s">
        <v>20961</v>
      </c>
      <c r="K1981" s="93" t="s">
        <v>20404</v>
      </c>
      <c r="L1981" s="14">
        <f>AND(vyberHrace&lt;&gt;"",ISNUMBER(SEARCH(vyberHrace,$B1981)))</f>
      </c>
      <c r="M1981" s="14">
        <f>AND($I1981=MID(kododd,1,2),$J1981=MID(kododd,3,3))</f>
      </c>
    </row>
    <row r="1982">
      <c r="A1982" s="95">
        <v>55794</v>
      </c>
      <c r="B1982" s="93" t="s">
        <v>21470</v>
      </c>
      <c r="C1982" s="93" t="s">
        <v>1422</v>
      </c>
      <c r="G1982" s="95">
        <v>0</v>
      </c>
      <c r="H1982" s="93" t="s">
        <v>8976</v>
      </c>
      <c r="I1982" s="93" t="s">
        <v>23890</v>
      </c>
      <c r="J1982" s="93" t="s">
        <v>21009</v>
      </c>
      <c r="K1982" s="93" t="s">
        <v>15049</v>
      </c>
      <c r="L1982" s="14">
        <f>AND(vyberHrace&lt;&gt;"",ISNUMBER(SEARCH(vyberHrace,$B1982)))</f>
      </c>
      <c r="M1982" s="14">
        <f>AND($I1982=MID(kododd,1,2),$J1982=MID(kododd,3,3))</f>
      </c>
    </row>
    <row r="1983">
      <c r="A1983" s="95">
        <v>55709</v>
      </c>
      <c r="B1983" s="93" t="s">
        <v>21448</v>
      </c>
      <c r="C1983" s="93" t="s">
        <v>1400</v>
      </c>
      <c r="D1983" s="95">
        <v>1677</v>
      </c>
      <c r="E1983" s="95">
        <v>1782</v>
      </c>
      <c r="F1983" s="95">
        <v>23759577</v>
      </c>
      <c r="G1983" s="95">
        <v>250</v>
      </c>
      <c r="H1983" s="93" t="s">
        <v>8976</v>
      </c>
      <c r="I1983" s="93" t="s">
        <v>23890</v>
      </c>
      <c r="J1983" s="93" t="s">
        <v>20913</v>
      </c>
      <c r="K1983" s="93" t="s">
        <v>15044</v>
      </c>
      <c r="L1983" s="14">
        <f>AND(vyberHrace&lt;&gt;"",ISNUMBER(SEARCH(vyberHrace,$B1983)))</f>
      </c>
      <c r="M1983" s="14">
        <f>AND($I1983=MID(kododd,1,2),$J1983=MID(kododd,3,3))</f>
      </c>
    </row>
    <row r="1984">
      <c r="A1984" s="95">
        <v>2615</v>
      </c>
      <c r="B1984" s="93" t="s">
        <v>20458</v>
      </c>
      <c r="C1984" s="93" t="s">
        <v>1441</v>
      </c>
      <c r="D1984" s="95">
        <v>1769</v>
      </c>
      <c r="E1984" s="95">
        <v>1816</v>
      </c>
      <c r="F1984" s="95">
        <v>325198</v>
      </c>
      <c r="G1984" s="95">
        <v>250</v>
      </c>
      <c r="H1984" s="93" t="s">
        <v>8976</v>
      </c>
      <c r="I1984" s="93" t="s">
        <v>23890</v>
      </c>
      <c r="J1984" s="93" t="s">
        <v>20881</v>
      </c>
      <c r="K1984" s="93" t="s">
        <v>26140</v>
      </c>
      <c r="L1984" s="14">
        <f>AND(vyberHrace&lt;&gt;"",ISNUMBER(SEARCH(vyberHrace,$B1984)))</f>
      </c>
      <c r="M1984" s="14">
        <f>AND($I1984=MID(kododd,1,2),$J1984=MID(kododd,3,3))</f>
      </c>
    </row>
    <row r="1985">
      <c r="A1985" s="95">
        <v>264</v>
      </c>
      <c r="B1985" s="93" t="s">
        <v>15047</v>
      </c>
      <c r="C1985" s="93" t="s">
        <v>1474</v>
      </c>
      <c r="D1985" s="95">
        <v>1845</v>
      </c>
      <c r="E1985" s="95">
        <v>1897</v>
      </c>
      <c r="F1985" s="95">
        <v>308587</v>
      </c>
      <c r="G1985" s="95">
        <v>250</v>
      </c>
      <c r="H1985" s="93" t="s">
        <v>8976</v>
      </c>
      <c r="I1985" s="93" t="s">
        <v>23890</v>
      </c>
      <c r="J1985" s="93" t="s">
        <v>3580</v>
      </c>
      <c r="K1985" s="93" t="s">
        <v>6721</v>
      </c>
      <c r="L1985" s="14">
        <f>AND(vyberHrace&lt;&gt;"",ISNUMBER(SEARCH(vyberHrace,$B1985)))</f>
      </c>
      <c r="M1985" s="14">
        <f>AND($I1985=MID(kododd,1,2),$J1985=MID(kododd,3,3))</f>
      </c>
    </row>
    <row r="1986">
      <c r="A1986" s="95">
        <v>41858</v>
      </c>
      <c r="B1986" s="93" t="s">
        <v>19779</v>
      </c>
      <c r="C1986" s="93" t="s">
        <v>1453</v>
      </c>
      <c r="D1986" s="95">
        <v>1257</v>
      </c>
      <c r="G1986" s="95">
        <v>0</v>
      </c>
      <c r="H1986" s="93" t="s">
        <v>8976</v>
      </c>
      <c r="I1986" s="93" t="s">
        <v>23890</v>
      </c>
      <c r="J1986" s="93" t="s">
        <v>20931</v>
      </c>
      <c r="K1986" s="93" t="s">
        <v>19878</v>
      </c>
      <c r="L1986" s="14">
        <f>AND(vyberHrace&lt;&gt;"",ISNUMBER(SEARCH(vyberHrace,$B1986)))</f>
      </c>
      <c r="M1986" s="14">
        <f>AND($I1986=MID(kododd,1,2),$J1986=MID(kododd,3,3))</f>
      </c>
    </row>
    <row r="1987">
      <c r="A1987" s="95">
        <v>55411</v>
      </c>
      <c r="B1987" s="93" t="s">
        <v>21569</v>
      </c>
      <c r="C1987" s="93" t="s">
        <v>1450</v>
      </c>
      <c r="G1987" s="95">
        <v>0</v>
      </c>
      <c r="H1987" s="93" t="s">
        <v>8976</v>
      </c>
      <c r="I1987" s="93" t="s">
        <v>23890</v>
      </c>
      <c r="J1987" s="93" t="s">
        <v>20893</v>
      </c>
      <c r="K1987" s="93" t="s">
        <v>11825</v>
      </c>
      <c r="L1987" s="14">
        <f>AND(vyberHrace&lt;&gt;"",ISNUMBER(SEARCH(vyberHrace,$B1987)))</f>
      </c>
      <c r="M1987" s="14">
        <f>AND($I1987=MID(kododd,1,2),$J1987=MID(kododd,3,3))</f>
      </c>
    </row>
    <row r="1988">
      <c r="A1988" s="95">
        <v>55412</v>
      </c>
      <c r="B1988" s="93" t="s">
        <v>21570</v>
      </c>
      <c r="C1988" s="93" t="s">
        <v>1411</v>
      </c>
      <c r="G1988" s="95">
        <v>0</v>
      </c>
      <c r="H1988" s="93" t="s">
        <v>8976</v>
      </c>
      <c r="I1988" s="93" t="s">
        <v>23890</v>
      </c>
      <c r="J1988" s="93" t="s">
        <v>20893</v>
      </c>
      <c r="K1988" s="93" t="s">
        <v>11825</v>
      </c>
      <c r="L1988" s="14">
        <f>AND(vyberHrace&lt;&gt;"",ISNUMBER(SEARCH(vyberHrace,$B1988)))</f>
      </c>
      <c r="M1988" s="14">
        <f>AND($I1988=MID(kododd,1,2),$J1988=MID(kododd,3,3))</f>
      </c>
    </row>
    <row r="1989">
      <c r="A1989" s="95">
        <v>117</v>
      </c>
      <c r="B1989" s="93" t="s">
        <v>9439</v>
      </c>
      <c r="C1989" s="93" t="s">
        <v>1443</v>
      </c>
      <c r="D1989" s="95">
        <v>2064</v>
      </c>
      <c r="E1989" s="95">
        <v>2044</v>
      </c>
      <c r="F1989" s="95">
        <v>306207</v>
      </c>
      <c r="G1989" s="95">
        <v>250</v>
      </c>
      <c r="H1989" s="93" t="s">
        <v>8976</v>
      </c>
      <c r="I1989" s="93" t="s">
        <v>23890</v>
      </c>
      <c r="J1989" s="93" t="s">
        <v>20897</v>
      </c>
      <c r="K1989" s="93" t="s">
        <v>9426</v>
      </c>
      <c r="L1989" s="14">
        <f>AND(vyberHrace&lt;&gt;"",ISNUMBER(SEARCH(vyberHrace,$B1989)))</f>
      </c>
      <c r="M1989" s="14">
        <f>AND($I1989=MID(kododd,1,2),$J1989=MID(kododd,3,3))</f>
      </c>
    </row>
    <row r="1990">
      <c r="A1990" s="95">
        <v>4210</v>
      </c>
      <c r="B1990" s="93" t="s">
        <v>19753</v>
      </c>
      <c r="C1990" s="93" t="s">
        <v>1405</v>
      </c>
      <c r="D1990" s="95">
        <v>1598</v>
      </c>
      <c r="E1990" s="95">
        <v>1810</v>
      </c>
      <c r="F1990" s="95">
        <v>328090</v>
      </c>
      <c r="G1990" s="95">
        <v>250</v>
      </c>
      <c r="H1990" s="93" t="s">
        <v>8976</v>
      </c>
      <c r="I1990" s="93" t="s">
        <v>23890</v>
      </c>
      <c r="J1990" s="93" t="s">
        <v>20874</v>
      </c>
      <c r="K1990" s="93" t="s">
        <v>1849</v>
      </c>
      <c r="L1990" s="14">
        <f>AND(vyberHrace&lt;&gt;"",ISNUMBER(SEARCH(vyberHrace,$B1990)))</f>
      </c>
      <c r="M1990" s="14">
        <f>AND($I1990=MID(kododd,1,2),$J1990=MID(kododd,3,3))</f>
      </c>
    </row>
    <row r="1991">
      <c r="A1991" s="95">
        <v>1117</v>
      </c>
      <c r="B1991" s="93" t="s">
        <v>13830</v>
      </c>
      <c r="C1991" s="93" t="s">
        <v>1426</v>
      </c>
      <c r="D1991" s="95">
        <v>1727</v>
      </c>
      <c r="E1991" s="95">
        <v>1799</v>
      </c>
      <c r="F1991" s="95">
        <v>354082</v>
      </c>
      <c r="G1991" s="95">
        <v>0</v>
      </c>
      <c r="H1991" s="93" t="s">
        <v>8976</v>
      </c>
      <c r="I1991" s="93" t="s">
        <v>23890</v>
      </c>
      <c r="J1991" s="93" t="s">
        <v>20931</v>
      </c>
      <c r="K1991" s="93" t="s">
        <v>19878</v>
      </c>
      <c r="L1991" s="14">
        <f>AND(vyberHrace&lt;&gt;"",ISNUMBER(SEARCH(vyberHrace,$B1991)))</f>
      </c>
      <c r="M1991" s="14">
        <f>AND($I1991=MID(kododd,1,2),$J1991=MID(kododd,3,3))</f>
      </c>
    </row>
    <row r="1992">
      <c r="A1992" s="95">
        <v>55537</v>
      </c>
      <c r="B1992" s="93" t="s">
        <v>21521</v>
      </c>
      <c r="C1992" s="93" t="s">
        <v>1438</v>
      </c>
      <c r="D1992" s="95">
        <v>1415</v>
      </c>
      <c r="E1992" s="95">
        <v>1656</v>
      </c>
      <c r="F1992" s="95">
        <v>23760672</v>
      </c>
      <c r="G1992" s="95">
        <v>0</v>
      </c>
      <c r="H1992" s="93" t="s">
        <v>8976</v>
      </c>
      <c r="I1992" s="93" t="s">
        <v>23890</v>
      </c>
      <c r="J1992" s="93" t="s">
        <v>20995</v>
      </c>
      <c r="K1992" s="93" t="s">
        <v>17824</v>
      </c>
      <c r="L1992" s="14">
        <f>AND(vyberHrace&lt;&gt;"",ISNUMBER(SEARCH(vyberHrace,$B1992)))</f>
      </c>
      <c r="M1992" s="14">
        <f>AND($I1992=MID(kododd,1,2),$J1992=MID(kododd,3,3))</f>
      </c>
    </row>
    <row r="1993">
      <c r="A1993" s="95">
        <v>4696</v>
      </c>
      <c r="B1993" s="93" t="s">
        <v>20474</v>
      </c>
      <c r="C1993" s="93" t="s">
        <v>1418</v>
      </c>
      <c r="D1993" s="95">
        <v>2033</v>
      </c>
      <c r="E1993" s="95">
        <v>2064</v>
      </c>
      <c r="F1993" s="95">
        <v>313777</v>
      </c>
      <c r="G1993" s="95">
        <v>250</v>
      </c>
      <c r="H1993" s="93" t="s">
        <v>8976</v>
      </c>
      <c r="I1993" s="93" t="s">
        <v>23890</v>
      </c>
      <c r="J1993" s="93" t="s">
        <v>21009</v>
      </c>
      <c r="K1993" s="93" t="s">
        <v>15049</v>
      </c>
      <c r="L1993" s="14">
        <f>AND(vyberHrace&lt;&gt;"",ISNUMBER(SEARCH(vyberHrace,$B1993)))</f>
      </c>
      <c r="M1993" s="14">
        <f>AND($I1993=MID(kododd,1,2),$J1993=MID(kododd,3,3))</f>
      </c>
    </row>
    <row r="1994">
      <c r="A1994" s="95">
        <v>62344</v>
      </c>
      <c r="B1994" s="93" t="s">
        <v>28519</v>
      </c>
      <c r="C1994" s="93" t="s">
        <v>1411</v>
      </c>
      <c r="F1994" s="95">
        <v>23799951</v>
      </c>
      <c r="G1994" s="95">
        <v>250</v>
      </c>
      <c r="H1994" s="93" t="s">
        <v>8976</v>
      </c>
      <c r="I1994" s="93" t="s">
        <v>23890</v>
      </c>
      <c r="J1994" s="93" t="s">
        <v>21036</v>
      </c>
      <c r="K1994" s="93" t="s">
        <v>27907</v>
      </c>
      <c r="L1994" s="14">
        <f>AND(vyberHrace&lt;&gt;"",ISNUMBER(SEARCH(vyberHrace,$B1994)))</f>
      </c>
      <c r="M1994" s="14">
        <f>AND($I1994=MID(kododd,1,2),$J1994=MID(kododd,3,3))</f>
      </c>
    </row>
    <row r="1995">
      <c r="A1995" s="95">
        <v>62345</v>
      </c>
      <c r="B1995" s="93" t="s">
        <v>28520</v>
      </c>
      <c r="C1995" s="93" t="s">
        <v>1411</v>
      </c>
      <c r="F1995" s="95">
        <v>23799960</v>
      </c>
      <c r="G1995" s="95">
        <v>250</v>
      </c>
      <c r="H1995" s="93" t="s">
        <v>8976</v>
      </c>
      <c r="I1995" s="93" t="s">
        <v>23890</v>
      </c>
      <c r="J1995" s="93" t="s">
        <v>21036</v>
      </c>
      <c r="K1995" s="93" t="s">
        <v>27907</v>
      </c>
      <c r="L1995" s="14">
        <f>AND(vyberHrace&lt;&gt;"",ISNUMBER(SEARCH(vyberHrace,$B1995)))</f>
      </c>
      <c r="M1995" s="14">
        <f>AND($I1995=MID(kododd,1,2),$J1995=MID(kododd,3,3))</f>
      </c>
    </row>
    <row r="1996">
      <c r="A1996" s="95">
        <v>44755</v>
      </c>
      <c r="B1996" s="93" t="s">
        <v>10453</v>
      </c>
      <c r="C1996" s="93" t="s">
        <v>1410</v>
      </c>
      <c r="D1996" s="95">
        <v>2010</v>
      </c>
      <c r="E1996" s="95">
        <v>2017</v>
      </c>
      <c r="F1996" s="95">
        <v>23701501</v>
      </c>
      <c r="G1996" s="95">
        <v>250</v>
      </c>
      <c r="H1996" s="93" t="s">
        <v>8976</v>
      </c>
      <c r="I1996" s="93" t="s">
        <v>23890</v>
      </c>
      <c r="J1996" s="93" t="s">
        <v>20843</v>
      </c>
      <c r="K1996" s="93" t="s">
        <v>19862</v>
      </c>
      <c r="L1996" s="14">
        <f>AND(vyberHrace&lt;&gt;"",ISNUMBER(SEARCH(vyberHrace,$B1996)))</f>
      </c>
      <c r="M1996" s="14">
        <f>AND($I1996=MID(kododd,1,2),$J1996=MID(kododd,3,3))</f>
      </c>
    </row>
    <row r="1997">
      <c r="A1997" s="95">
        <v>63389</v>
      </c>
      <c r="B1997" s="93" t="s">
        <v>28676</v>
      </c>
      <c r="C1997" s="93" t="s">
        <v>1487</v>
      </c>
      <c r="F1997" s="95">
        <v>571002596</v>
      </c>
      <c r="G1997" s="95">
        <v>250</v>
      </c>
      <c r="H1997" s="93" t="s">
        <v>8976</v>
      </c>
      <c r="I1997" s="93" t="s">
        <v>23890</v>
      </c>
      <c r="J1997" s="93" t="s">
        <v>20870</v>
      </c>
      <c r="K1997" s="93" t="s">
        <v>19858</v>
      </c>
      <c r="L1997" s="14">
        <f>AND(vyberHrace&lt;&gt;"",ISNUMBER(SEARCH(vyberHrace,$B1997)))</f>
      </c>
      <c r="M1997" s="14">
        <f>AND($I1997=MID(kododd,1,2),$J1997=MID(kododd,3,3))</f>
      </c>
    </row>
    <row r="1998">
      <c r="A1998" s="95">
        <v>11923</v>
      </c>
      <c r="B1998" s="93" t="s">
        <v>12853</v>
      </c>
      <c r="C1998" s="93" t="s">
        <v>1459</v>
      </c>
      <c r="D1998" s="95">
        <v>1611</v>
      </c>
      <c r="E1998" s="95">
        <v>1702</v>
      </c>
      <c r="F1998" s="95">
        <v>23749318</v>
      </c>
      <c r="G1998" s="95">
        <v>250</v>
      </c>
      <c r="H1998" s="93" t="s">
        <v>8976</v>
      </c>
      <c r="I1998" s="93" t="s">
        <v>23890</v>
      </c>
      <c r="J1998" s="93" t="s">
        <v>20957</v>
      </c>
      <c r="K1998" s="93" t="s">
        <v>13992</v>
      </c>
      <c r="L1998" s="14">
        <f>AND(vyberHrace&lt;&gt;"",ISNUMBER(SEARCH(vyberHrace,$B1998)))</f>
      </c>
      <c r="M1998" s="14">
        <f>AND($I1998=MID(kododd,1,2),$J1998=MID(kododd,3,3))</f>
      </c>
    </row>
    <row r="1999">
      <c r="A1999" s="95">
        <v>34490</v>
      </c>
      <c r="B1999" s="93" t="s">
        <v>12752</v>
      </c>
      <c r="C1999" s="93" t="s">
        <v>1398</v>
      </c>
      <c r="D1999" s="95">
        <v>1856</v>
      </c>
      <c r="E1999" s="95">
        <v>1893</v>
      </c>
      <c r="F1999" s="95">
        <v>364142</v>
      </c>
      <c r="G1999" s="95">
        <v>250</v>
      </c>
      <c r="H1999" s="93" t="s">
        <v>8976</v>
      </c>
      <c r="I1999" s="93" t="s">
        <v>23890</v>
      </c>
      <c r="J1999" s="93" t="s">
        <v>20931</v>
      </c>
      <c r="K1999" s="93" t="s">
        <v>19878</v>
      </c>
      <c r="L1999" s="14">
        <f>AND(vyberHrace&lt;&gt;"",ISNUMBER(SEARCH(vyberHrace,$B1999)))</f>
      </c>
      <c r="M1999" s="14">
        <f>AND($I1999=MID(kododd,1,2),$J1999=MID(kododd,3,3))</f>
      </c>
    </row>
    <row r="2000">
      <c r="A2000" s="95">
        <v>37260</v>
      </c>
      <c r="B2000" s="93" t="s">
        <v>20243</v>
      </c>
      <c r="C2000" s="93" t="s">
        <v>1440</v>
      </c>
      <c r="F2000" s="95">
        <v>23764872</v>
      </c>
      <c r="G2000" s="95">
        <v>250</v>
      </c>
      <c r="H2000" s="93" t="s">
        <v>8976</v>
      </c>
      <c r="I2000" s="93" t="s">
        <v>23890</v>
      </c>
      <c r="J2000" s="93" t="s">
        <v>20931</v>
      </c>
      <c r="K2000" s="93" t="s">
        <v>19878</v>
      </c>
      <c r="L2000" s="14">
        <f>AND(vyberHrace&lt;&gt;"",ISNUMBER(SEARCH(vyberHrace,$B2000)))</f>
      </c>
      <c r="M2000" s="14">
        <f>AND($I2000=MID(kododd,1,2),$J2000=MID(kododd,3,3))</f>
      </c>
    </row>
    <row r="2001">
      <c r="A2001" s="95">
        <v>47641</v>
      </c>
      <c r="B2001" s="93" t="s">
        <v>12933</v>
      </c>
      <c r="C2001" s="93" t="s">
        <v>1408</v>
      </c>
      <c r="F2001" s="95">
        <v>23715332</v>
      </c>
      <c r="G2001" s="95">
        <v>0</v>
      </c>
      <c r="H2001" s="93" t="s">
        <v>8976</v>
      </c>
      <c r="I2001" s="93" t="s">
        <v>23890</v>
      </c>
      <c r="J2001" s="93" t="s">
        <v>3580</v>
      </c>
      <c r="K2001" s="93" t="s">
        <v>6721</v>
      </c>
      <c r="L2001" s="14">
        <f>AND(vyberHrace&lt;&gt;"",ISNUMBER(SEARCH(vyberHrace,$B2001)))</f>
      </c>
      <c r="M2001" s="14">
        <f>AND($I2001=MID(kododd,1,2),$J2001=MID(kododd,3,3))</f>
      </c>
    </row>
    <row r="2002">
      <c r="A2002" s="95">
        <v>7883</v>
      </c>
      <c r="B2002" s="93" t="s">
        <v>11460</v>
      </c>
      <c r="C2002" s="93" t="s">
        <v>1430</v>
      </c>
      <c r="D2002" s="95">
        <v>1742</v>
      </c>
      <c r="G2002" s="95">
        <v>0</v>
      </c>
      <c r="H2002" s="93" t="s">
        <v>8976</v>
      </c>
      <c r="I2002" s="93" t="s">
        <v>23890</v>
      </c>
      <c r="J2002" s="93" t="s">
        <v>20932</v>
      </c>
      <c r="K2002" s="93" t="s">
        <v>9421</v>
      </c>
      <c r="L2002" s="14">
        <f>AND(vyberHrace&lt;&gt;"",ISNUMBER(SEARCH(vyberHrace,$B2002)))</f>
      </c>
      <c r="M2002" s="14">
        <f>AND($I2002=MID(kododd,1,2),$J2002=MID(kododd,3,3))</f>
      </c>
    </row>
    <row r="2003">
      <c r="A2003" s="95">
        <v>62175</v>
      </c>
      <c r="B2003" s="93" t="s">
        <v>28367</v>
      </c>
      <c r="C2003" s="93" t="s">
        <v>1452</v>
      </c>
      <c r="G2003" s="95">
        <v>250</v>
      </c>
      <c r="H2003" s="93" t="s">
        <v>8976</v>
      </c>
      <c r="I2003" s="93" t="s">
        <v>23890</v>
      </c>
      <c r="J2003" s="93" t="s">
        <v>21009</v>
      </c>
      <c r="K2003" s="93" t="s">
        <v>15049</v>
      </c>
      <c r="L2003" s="14">
        <f>AND(vyberHrace&lt;&gt;"",ISNUMBER(SEARCH(vyberHrace,$B2003)))</f>
      </c>
      <c r="M2003" s="14">
        <f>AND($I2003=MID(kododd,1,2),$J2003=MID(kododd,3,3))</f>
      </c>
    </row>
    <row r="2004">
      <c r="A2004" s="95">
        <v>2946</v>
      </c>
      <c r="B2004" s="93" t="s">
        <v>21088</v>
      </c>
      <c r="C2004" s="93" t="s">
        <v>1440</v>
      </c>
      <c r="D2004" s="95">
        <v>1825</v>
      </c>
      <c r="E2004" s="95">
        <v>1897</v>
      </c>
      <c r="F2004" s="95">
        <v>309800</v>
      </c>
      <c r="G2004" s="95">
        <v>250</v>
      </c>
      <c r="H2004" s="93" t="s">
        <v>8976</v>
      </c>
      <c r="I2004" s="93" t="s">
        <v>23890</v>
      </c>
      <c r="J2004" s="93" t="s">
        <v>20913</v>
      </c>
      <c r="K2004" s="93" t="s">
        <v>15044</v>
      </c>
      <c r="L2004" s="14">
        <f>AND(vyberHrace&lt;&gt;"",ISNUMBER(SEARCH(vyberHrace,$B2004)))</f>
      </c>
      <c r="M2004" s="14">
        <f>AND($I2004=MID(kododd,1,2),$J2004=MID(kododd,3,3))</f>
      </c>
    </row>
    <row r="2005">
      <c r="A2005" s="95">
        <v>37070</v>
      </c>
      <c r="B2005" s="93" t="s">
        <v>20232</v>
      </c>
      <c r="C2005" s="93" t="s">
        <v>1455</v>
      </c>
      <c r="D2005" s="95">
        <v>1997</v>
      </c>
      <c r="E2005" s="95">
        <v>2002</v>
      </c>
      <c r="F2005" s="95">
        <v>359360</v>
      </c>
      <c r="G2005" s="95">
        <v>250</v>
      </c>
      <c r="H2005" s="93" t="s">
        <v>8976</v>
      </c>
      <c r="I2005" s="93" t="s">
        <v>23890</v>
      </c>
      <c r="J2005" s="93" t="s">
        <v>20858</v>
      </c>
      <c r="K2005" s="93" t="s">
        <v>20407</v>
      </c>
      <c r="L2005" s="14">
        <f>AND(vyberHrace&lt;&gt;"",ISNUMBER(SEARCH(vyberHrace,$B2005)))</f>
      </c>
      <c r="M2005" s="14">
        <f>AND($I2005=MID(kododd,1,2),$J2005=MID(kododd,3,3))</f>
      </c>
    </row>
    <row r="2006">
      <c r="A2006" s="95">
        <v>60376</v>
      </c>
      <c r="B2006" s="93" t="s">
        <v>26825</v>
      </c>
      <c r="C2006" s="93" t="s">
        <v>1454</v>
      </c>
      <c r="G2006" s="95">
        <v>250</v>
      </c>
      <c r="H2006" s="93" t="s">
        <v>8976</v>
      </c>
      <c r="I2006" s="93" t="s">
        <v>23890</v>
      </c>
      <c r="J2006" s="93" t="s">
        <v>20971</v>
      </c>
      <c r="K2006" s="93" t="s">
        <v>16300</v>
      </c>
      <c r="L2006" s="14">
        <f>AND(vyberHrace&lt;&gt;"",ISNUMBER(SEARCH(vyberHrace,$B2006)))</f>
      </c>
      <c r="M2006" s="14">
        <f>AND($I2006=MID(kododd,1,2),$J2006=MID(kododd,3,3))</f>
      </c>
    </row>
    <row r="2007">
      <c r="A2007" s="95">
        <v>45284</v>
      </c>
      <c r="B2007" s="93" t="s">
        <v>10482</v>
      </c>
      <c r="C2007" s="93" t="s">
        <v>1469</v>
      </c>
      <c r="D2007" s="95">
        <v>1679</v>
      </c>
      <c r="E2007" s="95">
        <v>1782</v>
      </c>
      <c r="F2007" s="95">
        <v>23707607</v>
      </c>
      <c r="G2007" s="95">
        <v>250</v>
      </c>
      <c r="H2007" s="93" t="s">
        <v>8976</v>
      </c>
      <c r="I2007" s="93" t="s">
        <v>23890</v>
      </c>
      <c r="J2007" s="93" t="s">
        <v>20893</v>
      </c>
      <c r="K2007" s="93" t="s">
        <v>11825</v>
      </c>
      <c r="L2007" s="14">
        <f>AND(vyberHrace&lt;&gt;"",ISNUMBER(SEARCH(vyberHrace,$B2007)))</f>
      </c>
      <c r="M2007" s="14">
        <f>AND($I2007=MID(kododd,1,2),$J2007=MID(kododd,3,3))</f>
      </c>
    </row>
    <row r="2008">
      <c r="A2008" s="95">
        <v>56326</v>
      </c>
      <c r="B2008" s="93" t="s">
        <v>21520</v>
      </c>
      <c r="C2008" s="93" t="s">
        <v>1402</v>
      </c>
      <c r="D2008" s="95">
        <v>1659</v>
      </c>
      <c r="E2008" s="95">
        <v>1715</v>
      </c>
      <c r="F2008" s="95">
        <v>23762039</v>
      </c>
      <c r="G2008" s="95">
        <v>250</v>
      </c>
      <c r="H2008" s="93" t="s">
        <v>8976</v>
      </c>
      <c r="I2008" s="93" t="s">
        <v>23890</v>
      </c>
      <c r="J2008" s="93" t="s">
        <v>20971</v>
      </c>
      <c r="K2008" s="93" t="s">
        <v>16300</v>
      </c>
      <c r="L2008" s="14">
        <f>AND(vyberHrace&lt;&gt;"",ISNUMBER(SEARCH(vyberHrace,$B2008)))</f>
      </c>
      <c r="M2008" s="14">
        <f>AND($I2008=MID(kododd,1,2),$J2008=MID(kododd,3,3))</f>
      </c>
    </row>
    <row r="2009">
      <c r="A2009" s="95">
        <v>38032</v>
      </c>
      <c r="B2009" s="93" t="s">
        <v>9448</v>
      </c>
      <c r="C2009" s="93" t="s">
        <v>1444</v>
      </c>
      <c r="G2009" s="95">
        <v>0</v>
      </c>
      <c r="H2009" s="93" t="s">
        <v>8976</v>
      </c>
      <c r="I2009" s="93" t="s">
        <v>23890</v>
      </c>
      <c r="J2009" s="93" t="s">
        <v>20897</v>
      </c>
      <c r="K2009" s="93" t="s">
        <v>9426</v>
      </c>
      <c r="L2009" s="14">
        <f>AND(vyberHrace&lt;&gt;"",ISNUMBER(SEARCH(vyberHrace,$B2009)))</f>
      </c>
      <c r="M2009" s="14">
        <f>AND($I2009=MID(kododd,1,2),$J2009=MID(kododd,3,3))</f>
      </c>
    </row>
    <row r="2010">
      <c r="A2010" s="95">
        <v>4854</v>
      </c>
      <c r="B2010" s="93" t="s">
        <v>11486</v>
      </c>
      <c r="C2010" s="93" t="s">
        <v>1453</v>
      </c>
      <c r="D2010" s="95">
        <v>1776</v>
      </c>
      <c r="E2010" s="95">
        <v>1842</v>
      </c>
      <c r="F2010" s="95">
        <v>359262</v>
      </c>
      <c r="G2010" s="95">
        <v>250</v>
      </c>
      <c r="H2010" s="93" t="s">
        <v>8976</v>
      </c>
      <c r="I2010" s="93" t="s">
        <v>23890</v>
      </c>
      <c r="J2010" s="93" t="s">
        <v>21009</v>
      </c>
      <c r="K2010" s="93" t="s">
        <v>15049</v>
      </c>
      <c r="L2010" s="14">
        <f>AND(vyberHrace&lt;&gt;"",ISNUMBER(SEARCH(vyberHrace,$B2010)))</f>
      </c>
      <c r="M2010" s="14">
        <f>AND($I2010=MID(kododd,1,2),$J2010=MID(kododd,3,3))</f>
      </c>
    </row>
    <row r="2011">
      <c r="A2011" s="95">
        <v>355</v>
      </c>
      <c r="B2011" s="93" t="s">
        <v>12625</v>
      </c>
      <c r="C2011" s="93" t="s">
        <v>1469</v>
      </c>
      <c r="D2011" s="95">
        <v>2053</v>
      </c>
      <c r="E2011" s="95">
        <v>2071</v>
      </c>
      <c r="F2011" s="95">
        <v>305146</v>
      </c>
      <c r="G2011" s="95">
        <v>250</v>
      </c>
      <c r="H2011" s="93" t="s">
        <v>8976</v>
      </c>
      <c r="I2011" s="93" t="s">
        <v>23890</v>
      </c>
      <c r="J2011" s="93" t="s">
        <v>3580</v>
      </c>
      <c r="K2011" s="93" t="s">
        <v>6721</v>
      </c>
      <c r="L2011" s="14">
        <f>AND(vyberHrace&lt;&gt;"",ISNUMBER(SEARCH(vyberHrace,$B2011)))</f>
      </c>
      <c r="M2011" s="14">
        <f>AND($I2011=MID(kododd,1,2),$J2011=MID(kododd,3,3))</f>
      </c>
    </row>
    <row r="2012">
      <c r="A2012" s="95">
        <v>53714</v>
      </c>
      <c r="B2012" s="93" t="s">
        <v>2437</v>
      </c>
      <c r="C2012" s="93" t="s">
        <v>1402</v>
      </c>
      <c r="G2012" s="95">
        <v>0</v>
      </c>
      <c r="H2012" s="93" t="s">
        <v>8976</v>
      </c>
      <c r="I2012" s="93" t="s">
        <v>23890</v>
      </c>
      <c r="J2012" s="93" t="s">
        <v>20843</v>
      </c>
      <c r="K2012" s="93" t="s">
        <v>19862</v>
      </c>
      <c r="L2012" s="14">
        <f>AND(vyberHrace&lt;&gt;"",ISNUMBER(SEARCH(vyberHrace,$B2012)))</f>
      </c>
      <c r="M2012" s="14">
        <f>AND($I2012=MID(kododd,1,2),$J2012=MID(kododd,3,3))</f>
      </c>
    </row>
    <row r="2013">
      <c r="A2013" s="95">
        <v>29200</v>
      </c>
      <c r="B2013" s="93" t="s">
        <v>21146</v>
      </c>
      <c r="C2013" s="93" t="s">
        <v>1427</v>
      </c>
      <c r="D2013" s="95">
        <v>1858</v>
      </c>
      <c r="E2013" s="95">
        <v>1900</v>
      </c>
      <c r="F2013" s="95">
        <v>301701</v>
      </c>
      <c r="G2013" s="95">
        <v>0</v>
      </c>
      <c r="H2013" s="93" t="s">
        <v>8976</v>
      </c>
      <c r="I2013" s="93" t="s">
        <v>23890</v>
      </c>
      <c r="J2013" s="93" t="s">
        <v>20870</v>
      </c>
      <c r="K2013" s="93" t="s">
        <v>19858</v>
      </c>
      <c r="L2013" s="14">
        <f>AND(vyberHrace&lt;&gt;"",ISNUMBER(SEARCH(vyberHrace,$B2013)))</f>
      </c>
      <c r="M2013" s="14">
        <f>AND($I2013=MID(kododd,1,2),$J2013=MID(kododd,3,3))</f>
      </c>
    </row>
    <row r="2014">
      <c r="A2014" s="95">
        <v>5660</v>
      </c>
      <c r="B2014" s="93" t="s">
        <v>12736</v>
      </c>
      <c r="C2014" s="93" t="s">
        <v>1468</v>
      </c>
      <c r="D2014" s="95">
        <v>1482</v>
      </c>
      <c r="G2014" s="95">
        <v>0</v>
      </c>
      <c r="H2014" s="93" t="s">
        <v>8976</v>
      </c>
      <c r="I2014" s="93" t="s">
        <v>23890</v>
      </c>
      <c r="J2014" s="93" t="s">
        <v>20870</v>
      </c>
      <c r="K2014" s="93" t="s">
        <v>19858</v>
      </c>
      <c r="L2014" s="14">
        <f>AND(vyberHrace&lt;&gt;"",ISNUMBER(SEARCH(vyberHrace,$B2014)))</f>
      </c>
      <c r="M2014" s="14">
        <f>AND($I2014=MID(kododd,1,2),$J2014=MID(kododd,3,3))</f>
      </c>
    </row>
    <row r="2015">
      <c r="A2015" s="95">
        <v>61904</v>
      </c>
      <c r="B2015" s="93" t="s">
        <v>28116</v>
      </c>
      <c r="C2015" s="93" t="s">
        <v>1401</v>
      </c>
      <c r="F2015" s="95">
        <v>571000739</v>
      </c>
      <c r="G2015" s="95">
        <v>250</v>
      </c>
      <c r="H2015" s="93" t="s">
        <v>8976</v>
      </c>
      <c r="I2015" s="93" t="s">
        <v>23890</v>
      </c>
      <c r="J2015" s="93" t="s">
        <v>20961</v>
      </c>
      <c r="K2015" s="93" t="s">
        <v>20404</v>
      </c>
      <c r="L2015" s="14">
        <f>AND(vyberHrace&lt;&gt;"",ISNUMBER(SEARCH(vyberHrace,$B2015)))</f>
      </c>
      <c r="M2015" s="14">
        <f>AND($I2015=MID(kododd,1,2),$J2015=MID(kododd,3,3))</f>
      </c>
    </row>
    <row r="2016">
      <c r="A2016" s="95">
        <v>59151</v>
      </c>
      <c r="B2016" s="93" t="s">
        <v>25587</v>
      </c>
      <c r="C2016" s="93" t="s">
        <v>1487</v>
      </c>
      <c r="G2016" s="95">
        <v>250</v>
      </c>
      <c r="H2016" s="93" t="s">
        <v>8976</v>
      </c>
      <c r="I2016" s="93" t="s">
        <v>23890</v>
      </c>
      <c r="J2016" s="93" t="s">
        <v>21009</v>
      </c>
      <c r="K2016" s="93" t="s">
        <v>15049</v>
      </c>
      <c r="L2016" s="14">
        <f>AND(vyberHrace&lt;&gt;"",ISNUMBER(SEARCH(vyberHrace,$B2016)))</f>
      </c>
      <c r="M2016" s="14">
        <f>AND($I2016=MID(kododd,1,2),$J2016=MID(kododd,3,3))</f>
      </c>
    </row>
    <row r="2017">
      <c r="A2017" s="95">
        <v>11415</v>
      </c>
      <c r="B2017" s="93" t="s">
        <v>13808</v>
      </c>
      <c r="C2017" s="93" t="s">
        <v>1476</v>
      </c>
      <c r="D2017" s="95">
        <v>1544</v>
      </c>
      <c r="G2017" s="95">
        <v>0</v>
      </c>
      <c r="H2017" s="93" t="s">
        <v>8976</v>
      </c>
      <c r="I2017" s="93" t="s">
        <v>23890</v>
      </c>
      <c r="J2017" s="93" t="s">
        <v>20883</v>
      </c>
      <c r="K2017" s="93" t="s">
        <v>19883</v>
      </c>
      <c r="L2017" s="14">
        <f>AND(vyberHrace&lt;&gt;"",ISNUMBER(SEARCH(vyberHrace,$B2017)))</f>
      </c>
      <c r="M2017" s="14">
        <f>AND($I2017=MID(kododd,1,2),$J2017=MID(kododd,3,3))</f>
      </c>
    </row>
    <row r="2018">
      <c r="A2018" s="95">
        <v>56330</v>
      </c>
      <c r="B2018" s="93" t="s">
        <v>21496</v>
      </c>
      <c r="C2018" s="93" t="s">
        <v>3255</v>
      </c>
      <c r="G2018" s="95">
        <v>0</v>
      </c>
      <c r="H2018" s="93" t="s">
        <v>8976</v>
      </c>
      <c r="I2018" s="93" t="s">
        <v>23890</v>
      </c>
      <c r="J2018" s="93" t="s">
        <v>20858</v>
      </c>
      <c r="K2018" s="93" t="s">
        <v>20407</v>
      </c>
      <c r="L2018" s="14">
        <f>AND(vyberHrace&lt;&gt;"",ISNUMBER(SEARCH(vyberHrace,$B2018)))</f>
      </c>
      <c r="M2018" s="14">
        <f>AND($I2018=MID(kododd,1,2),$J2018=MID(kododd,3,3))</f>
      </c>
    </row>
    <row r="2019">
      <c r="A2019" s="95">
        <v>53792</v>
      </c>
      <c r="B2019" s="93" t="s">
        <v>2560</v>
      </c>
      <c r="C2019" s="93" t="s">
        <v>1422</v>
      </c>
      <c r="D2019" s="95">
        <v>2176</v>
      </c>
      <c r="E2019" s="95">
        <v>2228</v>
      </c>
      <c r="F2019" s="95">
        <v>34365478</v>
      </c>
      <c r="G2019" s="95">
        <v>250</v>
      </c>
      <c r="H2019" s="93" t="s">
        <v>8976</v>
      </c>
      <c r="I2019" s="93" t="s">
        <v>23890</v>
      </c>
      <c r="J2019" s="93" t="s">
        <v>20899</v>
      </c>
      <c r="K2019" s="93" t="s">
        <v>21373</v>
      </c>
      <c r="L2019" s="14">
        <f>AND(vyberHrace&lt;&gt;"",ISNUMBER(SEARCH(vyberHrace,$B2019)))</f>
      </c>
      <c r="M2019" s="14">
        <f>AND($I2019=MID(kododd,1,2),$J2019=MID(kododd,3,3))</f>
      </c>
    </row>
    <row r="2020">
      <c r="A2020" s="95">
        <v>48222</v>
      </c>
      <c r="B2020" s="93" t="s">
        <v>16267</v>
      </c>
      <c r="C2020" s="93" t="s">
        <v>3255</v>
      </c>
      <c r="D2020" s="95">
        <v>1100</v>
      </c>
      <c r="F2020" s="95">
        <v>23715006</v>
      </c>
      <c r="G2020" s="95">
        <v>0</v>
      </c>
      <c r="H2020" s="93" t="s">
        <v>8976</v>
      </c>
      <c r="I2020" s="93" t="s">
        <v>23890</v>
      </c>
      <c r="J2020" s="93" t="s">
        <v>20870</v>
      </c>
      <c r="K2020" s="93" t="s">
        <v>19858</v>
      </c>
      <c r="L2020" s="14">
        <f>AND(vyberHrace&lt;&gt;"",ISNUMBER(SEARCH(vyberHrace,$B2020)))</f>
      </c>
      <c r="M2020" s="14">
        <f>AND($I2020=MID(kododd,1,2),$J2020=MID(kododd,3,3))</f>
      </c>
    </row>
    <row r="2021">
      <c r="A2021" s="95">
        <v>57143</v>
      </c>
      <c r="B2021" s="93" t="s">
        <v>21633</v>
      </c>
      <c r="C2021" s="93" t="s">
        <v>1411</v>
      </c>
      <c r="F2021" s="95">
        <v>23777702</v>
      </c>
      <c r="G2021" s="95">
        <v>0</v>
      </c>
      <c r="H2021" s="93" t="s">
        <v>8976</v>
      </c>
      <c r="I2021" s="93" t="s">
        <v>23890</v>
      </c>
      <c r="J2021" s="93" t="s">
        <v>20848</v>
      </c>
      <c r="K2021" s="93" t="s">
        <v>21377</v>
      </c>
      <c r="L2021" s="14">
        <f>AND(vyberHrace&lt;&gt;"",ISNUMBER(SEARCH(vyberHrace,$B2021)))</f>
      </c>
      <c r="M2021" s="14">
        <f>AND($I2021=MID(kododd,1,2),$J2021=MID(kododd,3,3))</f>
      </c>
    </row>
    <row r="2022">
      <c r="A2022" s="95">
        <v>52467</v>
      </c>
      <c r="B2022" s="93" t="s">
        <v>1846</v>
      </c>
      <c r="C2022" s="93" t="s">
        <v>1402</v>
      </c>
      <c r="G2022" s="95">
        <v>0</v>
      </c>
      <c r="H2022" s="93" t="s">
        <v>8976</v>
      </c>
      <c r="I2022" s="93" t="s">
        <v>23890</v>
      </c>
      <c r="J2022" s="93" t="s">
        <v>20860</v>
      </c>
      <c r="K2022" s="93" t="s">
        <v>12768</v>
      </c>
      <c r="L2022" s="14">
        <f>AND(vyberHrace&lt;&gt;"",ISNUMBER(SEARCH(vyberHrace,$B2022)))</f>
      </c>
      <c r="M2022" s="14">
        <f>AND($I2022=MID(kododd,1,2),$J2022=MID(kododd,3,3))</f>
      </c>
    </row>
    <row r="2023">
      <c r="A2023" s="95">
        <v>52468</v>
      </c>
      <c r="B2023" s="93" t="s">
        <v>1847</v>
      </c>
      <c r="C2023" s="93" t="s">
        <v>1402</v>
      </c>
      <c r="G2023" s="95">
        <v>0</v>
      </c>
      <c r="H2023" s="93" t="s">
        <v>8976</v>
      </c>
      <c r="I2023" s="93" t="s">
        <v>23890</v>
      </c>
      <c r="J2023" s="93" t="s">
        <v>20860</v>
      </c>
      <c r="K2023" s="93" t="s">
        <v>12768</v>
      </c>
      <c r="L2023" s="14">
        <f>AND(vyberHrace&lt;&gt;"",ISNUMBER(SEARCH(vyberHrace,$B2023)))</f>
      </c>
      <c r="M2023" s="14">
        <f>AND($I2023=MID(kododd,1,2),$J2023=MID(kododd,3,3))</f>
      </c>
    </row>
    <row r="2024">
      <c r="A2024" s="95">
        <v>54022</v>
      </c>
      <c r="B2024" s="93" t="s">
        <v>2524</v>
      </c>
      <c r="C2024" s="93" t="s">
        <v>1410</v>
      </c>
      <c r="D2024" s="95">
        <v>1738</v>
      </c>
      <c r="E2024" s="95">
        <v>1801</v>
      </c>
      <c r="F2024" s="95">
        <v>23750081</v>
      </c>
      <c r="G2024" s="95">
        <v>0</v>
      </c>
      <c r="H2024" s="93" t="s">
        <v>8976</v>
      </c>
      <c r="I2024" s="93" t="s">
        <v>23890</v>
      </c>
      <c r="J2024" s="93" t="s">
        <v>20931</v>
      </c>
      <c r="K2024" s="93" t="s">
        <v>19878</v>
      </c>
      <c r="L2024" s="14">
        <f>AND(vyberHrace&lt;&gt;"",ISNUMBER(SEARCH(vyberHrace,$B2024)))</f>
      </c>
      <c r="M2024" s="14">
        <f>AND($I2024=MID(kododd,1,2),$J2024=MID(kododd,3,3))</f>
      </c>
    </row>
    <row r="2025">
      <c r="A2025" s="95">
        <v>26663</v>
      </c>
      <c r="B2025" s="93" t="s">
        <v>15329</v>
      </c>
      <c r="C2025" s="93" t="s">
        <v>1421</v>
      </c>
      <c r="D2025" s="95">
        <v>1298</v>
      </c>
      <c r="F2025" s="95">
        <v>344940</v>
      </c>
      <c r="G2025" s="95">
        <v>0</v>
      </c>
      <c r="H2025" s="93" t="s">
        <v>8976</v>
      </c>
      <c r="I2025" s="93" t="s">
        <v>23890</v>
      </c>
      <c r="J2025" s="93" t="s">
        <v>20931</v>
      </c>
      <c r="K2025" s="93" t="s">
        <v>19878</v>
      </c>
      <c r="L2025" s="14">
        <f>AND(vyberHrace&lt;&gt;"",ISNUMBER(SEARCH(vyberHrace,$B2025)))</f>
      </c>
      <c r="M2025" s="14">
        <f>AND($I2025=MID(kododd,1,2),$J2025=MID(kododd,3,3))</f>
      </c>
    </row>
    <row r="2026">
      <c r="A2026" s="95">
        <v>26662</v>
      </c>
      <c r="B2026" s="93" t="s">
        <v>15328</v>
      </c>
      <c r="C2026" s="93" t="s">
        <v>1431</v>
      </c>
      <c r="D2026" s="95">
        <v>1613</v>
      </c>
      <c r="E2026" s="95">
        <v>1791</v>
      </c>
      <c r="F2026" s="95">
        <v>335738</v>
      </c>
      <c r="G2026" s="95">
        <v>0</v>
      </c>
      <c r="H2026" s="93" t="s">
        <v>8976</v>
      </c>
      <c r="I2026" s="93" t="s">
        <v>23890</v>
      </c>
      <c r="J2026" s="93" t="s">
        <v>20931</v>
      </c>
      <c r="K2026" s="93" t="s">
        <v>19878</v>
      </c>
      <c r="L2026" s="14">
        <f>AND(vyberHrace&lt;&gt;"",ISNUMBER(SEARCH(vyberHrace,$B2026)))</f>
      </c>
      <c r="M2026" s="14">
        <f>AND($I2026=MID(kododd,1,2),$J2026=MID(kododd,3,3))</f>
      </c>
    </row>
    <row r="2027">
      <c r="A2027" s="95">
        <v>49947</v>
      </c>
      <c r="B2027" s="93" t="s">
        <v>12650</v>
      </c>
      <c r="C2027" s="93" t="s">
        <v>1422</v>
      </c>
      <c r="G2027" s="95">
        <v>0</v>
      </c>
      <c r="H2027" s="93" t="s">
        <v>8976</v>
      </c>
      <c r="I2027" s="93" t="s">
        <v>23890</v>
      </c>
      <c r="J2027" s="93" t="s">
        <v>20843</v>
      </c>
      <c r="K2027" s="93" t="s">
        <v>19862</v>
      </c>
      <c r="L2027" s="14">
        <f>AND(vyberHrace&lt;&gt;"",ISNUMBER(SEARCH(vyberHrace,$B2027)))</f>
      </c>
      <c r="M2027" s="14">
        <f>AND($I2027=MID(kododd,1,2),$J2027=MID(kododd,3,3))</f>
      </c>
    </row>
    <row r="2028">
      <c r="A2028" s="95">
        <v>44974</v>
      </c>
      <c r="B2028" s="93" t="s">
        <v>14086</v>
      </c>
      <c r="C2028" s="93" t="s">
        <v>1400</v>
      </c>
      <c r="D2028" s="95">
        <v>1092</v>
      </c>
      <c r="F2028" s="95">
        <v>23739819</v>
      </c>
      <c r="G2028" s="95">
        <v>0</v>
      </c>
      <c r="H2028" s="93" t="s">
        <v>8976</v>
      </c>
      <c r="I2028" s="93" t="s">
        <v>23890</v>
      </c>
      <c r="J2028" s="93" t="s">
        <v>20870</v>
      </c>
      <c r="K2028" s="93" t="s">
        <v>19858</v>
      </c>
      <c r="L2028" s="14">
        <f>AND(vyberHrace&lt;&gt;"",ISNUMBER(SEARCH(vyberHrace,$B2028)))</f>
      </c>
      <c r="M2028" s="14">
        <f>AND($I2028=MID(kododd,1,2),$J2028=MID(kododd,3,3))</f>
      </c>
    </row>
    <row r="2029">
      <c r="A2029" s="95">
        <v>2089</v>
      </c>
      <c r="B2029" s="93" t="s">
        <v>11574</v>
      </c>
      <c r="C2029" s="93" t="s">
        <v>1474</v>
      </c>
      <c r="D2029" s="95">
        <v>1685</v>
      </c>
      <c r="E2029" s="95">
        <v>1780</v>
      </c>
      <c r="F2029" s="95">
        <v>325481</v>
      </c>
      <c r="G2029" s="95">
        <v>250</v>
      </c>
      <c r="H2029" s="93" t="s">
        <v>8976</v>
      </c>
      <c r="I2029" s="93" t="s">
        <v>23890</v>
      </c>
      <c r="J2029" s="93" t="s">
        <v>21009</v>
      </c>
      <c r="K2029" s="93" t="s">
        <v>15049</v>
      </c>
      <c r="L2029" s="14">
        <f>AND(vyberHrace&lt;&gt;"",ISNUMBER(SEARCH(vyberHrace,$B2029)))</f>
      </c>
      <c r="M2029" s="14">
        <f>AND($I2029=MID(kododd,1,2),$J2029=MID(kododd,3,3))</f>
      </c>
    </row>
    <row r="2030">
      <c r="A2030" s="95">
        <v>36604</v>
      </c>
      <c r="B2030" s="93" t="s">
        <v>17768</v>
      </c>
      <c r="C2030" s="93" t="s">
        <v>1427</v>
      </c>
      <c r="D2030" s="95">
        <v>1369</v>
      </c>
      <c r="G2030" s="95">
        <v>0</v>
      </c>
      <c r="H2030" s="93" t="s">
        <v>8976</v>
      </c>
      <c r="I2030" s="93" t="s">
        <v>23890</v>
      </c>
      <c r="J2030" s="93" t="s">
        <v>20927</v>
      </c>
      <c r="K2030" s="93" t="s">
        <v>1493</v>
      </c>
      <c r="L2030" s="14">
        <f>AND(vyberHrace&lt;&gt;"",ISNUMBER(SEARCH(vyberHrace,$B2030)))</f>
      </c>
      <c r="M2030" s="14">
        <f>AND($I2030=MID(kododd,1,2),$J2030=MID(kododd,3,3))</f>
      </c>
    </row>
    <row r="2031">
      <c r="A2031" s="95">
        <v>2076</v>
      </c>
      <c r="B2031" s="93" t="s">
        <v>16314</v>
      </c>
      <c r="C2031" s="93" t="s">
        <v>1449</v>
      </c>
      <c r="D2031" s="95">
        <v>2112</v>
      </c>
      <c r="E2031" s="95">
        <v>2138</v>
      </c>
      <c r="F2031" s="95">
        <v>319694</v>
      </c>
      <c r="G2031" s="95">
        <v>0</v>
      </c>
      <c r="H2031" s="93" t="s">
        <v>8976</v>
      </c>
      <c r="I2031" s="93" t="s">
        <v>23890</v>
      </c>
      <c r="J2031" s="93" t="s">
        <v>20843</v>
      </c>
      <c r="K2031" s="93" t="s">
        <v>19862</v>
      </c>
      <c r="L2031" s="14">
        <f>AND(vyberHrace&lt;&gt;"",ISNUMBER(SEARCH(vyberHrace,$B2031)))</f>
      </c>
      <c r="M2031" s="14">
        <f>AND($I2031=MID(kododd,1,2),$J2031=MID(kododd,3,3))</f>
      </c>
    </row>
    <row r="2032">
      <c r="A2032" s="95">
        <v>14223</v>
      </c>
      <c r="B2032" s="93" t="s">
        <v>11753</v>
      </c>
      <c r="C2032" s="93" t="s">
        <v>1423</v>
      </c>
      <c r="D2032" s="95">
        <v>2003</v>
      </c>
      <c r="E2032" s="95">
        <v>1997</v>
      </c>
      <c r="F2032" s="95">
        <v>343404</v>
      </c>
      <c r="G2032" s="95">
        <v>250</v>
      </c>
      <c r="H2032" s="93" t="s">
        <v>8976</v>
      </c>
      <c r="I2032" s="93" t="s">
        <v>23890</v>
      </c>
      <c r="J2032" s="93" t="s">
        <v>20971</v>
      </c>
      <c r="K2032" s="93" t="s">
        <v>16300</v>
      </c>
      <c r="L2032" s="14">
        <f>AND(vyberHrace&lt;&gt;"",ISNUMBER(SEARCH(vyberHrace,$B2032)))</f>
      </c>
      <c r="M2032" s="14">
        <f>AND($I2032=MID(kododd,1,2),$J2032=MID(kododd,3,3))</f>
      </c>
    </row>
    <row r="2033">
      <c r="A2033" s="95">
        <v>5783</v>
      </c>
      <c r="B2033" s="93" t="s">
        <v>12738</v>
      </c>
      <c r="C2033" s="93" t="s">
        <v>1465</v>
      </c>
      <c r="D2033" s="95">
        <v>1780</v>
      </c>
      <c r="E2033" s="95">
        <v>1851</v>
      </c>
      <c r="F2033" s="95">
        <v>344958</v>
      </c>
      <c r="G2033" s="95">
        <v>250</v>
      </c>
      <c r="H2033" s="93" t="s">
        <v>8976</v>
      </c>
      <c r="I2033" s="93" t="s">
        <v>23890</v>
      </c>
      <c r="J2033" s="93" t="s">
        <v>20931</v>
      </c>
      <c r="K2033" s="93" t="s">
        <v>19878</v>
      </c>
      <c r="L2033" s="14">
        <f>AND(vyberHrace&lt;&gt;"",ISNUMBER(SEARCH(vyberHrace,$B2033)))</f>
      </c>
      <c r="M2033" s="14">
        <f>AND($I2033=MID(kododd,1,2),$J2033=MID(kododd,3,3))</f>
      </c>
    </row>
    <row r="2034">
      <c r="A2034" s="95">
        <v>455</v>
      </c>
      <c r="B2034" s="93" t="s">
        <v>19894</v>
      </c>
      <c r="C2034" s="93" t="s">
        <v>1465</v>
      </c>
      <c r="D2034" s="95">
        <v>2060</v>
      </c>
      <c r="E2034" s="95">
        <v>2071</v>
      </c>
      <c r="F2034" s="95">
        <v>311561</v>
      </c>
      <c r="G2034" s="95">
        <v>250</v>
      </c>
      <c r="H2034" s="93" t="s">
        <v>8976</v>
      </c>
      <c r="I2034" s="93" t="s">
        <v>23890</v>
      </c>
      <c r="J2034" s="93" t="s">
        <v>20932</v>
      </c>
      <c r="K2034" s="93" t="s">
        <v>9421</v>
      </c>
      <c r="L2034" s="14">
        <f>AND(vyberHrace&lt;&gt;"",ISNUMBER(SEARCH(vyberHrace,$B2034)))</f>
      </c>
      <c r="M2034" s="14">
        <f>AND($I2034=MID(kododd,1,2),$J2034=MID(kododd,3,3))</f>
      </c>
    </row>
    <row r="2035">
      <c r="A2035" s="95">
        <v>57304</v>
      </c>
      <c r="B2035" s="93" t="s">
        <v>19894</v>
      </c>
      <c r="C2035" s="93" t="s">
        <v>1412</v>
      </c>
      <c r="D2035" s="95">
        <v>1537</v>
      </c>
      <c r="E2035" s="95">
        <v>1594</v>
      </c>
      <c r="F2035" s="95">
        <v>23779241</v>
      </c>
      <c r="G2035" s="95">
        <v>250</v>
      </c>
      <c r="H2035" s="93" t="s">
        <v>8976</v>
      </c>
      <c r="I2035" s="93" t="s">
        <v>23890</v>
      </c>
      <c r="J2035" s="93" t="s">
        <v>20932</v>
      </c>
      <c r="K2035" s="93" t="s">
        <v>9421</v>
      </c>
      <c r="L2035" s="14">
        <f>AND(vyberHrace&lt;&gt;"",ISNUMBER(SEARCH(vyberHrace,$B2035)))</f>
      </c>
      <c r="M2035" s="14">
        <f>AND($I2035=MID(kododd,1,2),$J2035=MID(kododd,3,3))</f>
      </c>
    </row>
    <row r="2036">
      <c r="A2036" s="95">
        <v>51511</v>
      </c>
      <c r="B2036" s="93" t="s">
        <v>18730</v>
      </c>
      <c r="C2036" s="93" t="s">
        <v>1408</v>
      </c>
      <c r="D2036" s="95">
        <v>1100</v>
      </c>
      <c r="F2036" s="95">
        <v>23732784</v>
      </c>
      <c r="G2036" s="95">
        <v>0</v>
      </c>
      <c r="H2036" s="93" t="s">
        <v>8976</v>
      </c>
      <c r="I2036" s="93" t="s">
        <v>23890</v>
      </c>
      <c r="J2036" s="93" t="s">
        <v>3580</v>
      </c>
      <c r="K2036" s="93" t="s">
        <v>6721</v>
      </c>
      <c r="L2036" s="14">
        <f>AND(vyberHrace&lt;&gt;"",ISNUMBER(SEARCH(vyberHrace,$B2036)))</f>
      </c>
      <c r="M2036" s="14">
        <f>AND($I2036=MID(kododd,1,2),$J2036=MID(kododd,3,3))</f>
      </c>
    </row>
    <row r="2037">
      <c r="A2037" s="95">
        <v>48557</v>
      </c>
      <c r="B2037" s="93" t="s">
        <v>16409</v>
      </c>
      <c r="C2037" s="93" t="s">
        <v>1416</v>
      </c>
      <c r="D2037" s="95">
        <v>1147</v>
      </c>
      <c r="F2037" s="95">
        <v>23732989</v>
      </c>
      <c r="G2037" s="95">
        <v>0</v>
      </c>
      <c r="H2037" s="93" t="s">
        <v>8976</v>
      </c>
      <c r="I2037" s="93" t="s">
        <v>23890</v>
      </c>
      <c r="J2037" s="93" t="s">
        <v>20843</v>
      </c>
      <c r="K2037" s="93" t="s">
        <v>19862</v>
      </c>
      <c r="L2037" s="14">
        <f>AND(vyberHrace&lt;&gt;"",ISNUMBER(SEARCH(vyberHrace,$B2037)))</f>
      </c>
      <c r="M2037" s="14">
        <f>AND($I2037=MID(kododd,1,2),$J2037=MID(kododd,3,3))</f>
      </c>
    </row>
    <row r="2038">
      <c r="A2038" s="95">
        <v>46774</v>
      </c>
      <c r="B2038" s="93" t="s">
        <v>18639</v>
      </c>
      <c r="C2038" s="93" t="s">
        <v>1402</v>
      </c>
      <c r="D2038" s="95">
        <v>1115</v>
      </c>
      <c r="F2038" s="95">
        <v>23715340</v>
      </c>
      <c r="G2038" s="95">
        <v>0</v>
      </c>
      <c r="H2038" s="93" t="s">
        <v>8976</v>
      </c>
      <c r="I2038" s="93" t="s">
        <v>23890</v>
      </c>
      <c r="J2038" s="93" t="s">
        <v>20843</v>
      </c>
      <c r="K2038" s="93" t="s">
        <v>19862</v>
      </c>
      <c r="L2038" s="14">
        <f>AND(vyberHrace&lt;&gt;"",ISNUMBER(SEARCH(vyberHrace,$B2038)))</f>
      </c>
      <c r="M2038" s="14">
        <f>AND($I2038=MID(kododd,1,2),$J2038=MID(kododd,3,3))</f>
      </c>
    </row>
    <row r="2039">
      <c r="A2039" s="95">
        <v>46139</v>
      </c>
      <c r="B2039" s="93" t="s">
        <v>11562</v>
      </c>
      <c r="C2039" s="93" t="s">
        <v>3255</v>
      </c>
      <c r="D2039" s="95">
        <v>1237</v>
      </c>
      <c r="F2039" s="95">
        <v>23721200</v>
      </c>
      <c r="G2039" s="95">
        <v>0</v>
      </c>
      <c r="H2039" s="93" t="s">
        <v>8976</v>
      </c>
      <c r="I2039" s="93" t="s">
        <v>23890</v>
      </c>
      <c r="J2039" s="93" t="s">
        <v>20897</v>
      </c>
      <c r="K2039" s="93" t="s">
        <v>9426</v>
      </c>
      <c r="L2039" s="14">
        <f>AND(vyberHrace&lt;&gt;"",ISNUMBER(SEARCH(vyberHrace,$B2039)))</f>
      </c>
      <c r="M2039" s="14">
        <f>AND($I2039=MID(kododd,1,2),$J2039=MID(kododd,3,3))</f>
      </c>
    </row>
    <row r="2040">
      <c r="A2040" s="95">
        <v>57265</v>
      </c>
      <c r="B2040" s="93" t="s">
        <v>21471</v>
      </c>
      <c r="C2040" s="93" t="s">
        <v>3255</v>
      </c>
      <c r="G2040" s="95">
        <v>0</v>
      </c>
      <c r="H2040" s="93" t="s">
        <v>8976</v>
      </c>
      <c r="I2040" s="93" t="s">
        <v>23890</v>
      </c>
      <c r="J2040" s="93" t="s">
        <v>21009</v>
      </c>
      <c r="K2040" s="93" t="s">
        <v>15049</v>
      </c>
      <c r="L2040" s="14">
        <f>AND(vyberHrace&lt;&gt;"",ISNUMBER(SEARCH(vyberHrace,$B2040)))</f>
      </c>
      <c r="M2040" s="14">
        <f>AND($I2040=MID(kododd,1,2),$J2040=MID(kododd,3,3))</f>
      </c>
    </row>
    <row r="2041">
      <c r="A2041" s="95">
        <v>51545</v>
      </c>
      <c r="B2041" s="93" t="s">
        <v>1831</v>
      </c>
      <c r="C2041" s="93" t="s">
        <v>3255</v>
      </c>
      <c r="G2041" s="95">
        <v>0</v>
      </c>
      <c r="H2041" s="93" t="s">
        <v>8976</v>
      </c>
      <c r="I2041" s="93" t="s">
        <v>23890</v>
      </c>
      <c r="J2041" s="93" t="s">
        <v>20932</v>
      </c>
      <c r="K2041" s="93" t="s">
        <v>9421</v>
      </c>
      <c r="L2041" s="14">
        <f>AND(vyberHrace&lt;&gt;"",ISNUMBER(SEARCH(vyberHrace,$B2041)))</f>
      </c>
      <c r="M2041" s="14">
        <f>AND($I2041=MID(kododd,1,2),$J2041=MID(kododd,3,3))</f>
      </c>
    </row>
    <row r="2042">
      <c r="A2042" s="95">
        <v>59601</v>
      </c>
      <c r="B2042" s="93" t="s">
        <v>25993</v>
      </c>
      <c r="C2042" s="93" t="s">
        <v>1450</v>
      </c>
      <c r="D2042" s="95">
        <v>1005</v>
      </c>
      <c r="F2042" s="95">
        <v>571002731</v>
      </c>
      <c r="G2042" s="95">
        <v>250</v>
      </c>
      <c r="H2042" s="93" t="s">
        <v>8976</v>
      </c>
      <c r="I2042" s="93" t="s">
        <v>23890</v>
      </c>
      <c r="J2042" s="93" t="s">
        <v>20936</v>
      </c>
      <c r="K2042" s="93" t="s">
        <v>10625</v>
      </c>
      <c r="L2042" s="14">
        <f>AND(vyberHrace&lt;&gt;"",ISNUMBER(SEARCH(vyberHrace,$B2042)))</f>
      </c>
      <c r="M2042" s="14">
        <f>AND($I2042=MID(kododd,1,2),$J2042=MID(kododd,3,3))</f>
      </c>
    </row>
    <row r="2043">
      <c r="A2043" s="95">
        <v>51605</v>
      </c>
      <c r="B2043" s="93" t="s">
        <v>12</v>
      </c>
      <c r="C2043" s="93" t="s">
        <v>1412</v>
      </c>
      <c r="D2043" s="95">
        <v>1478</v>
      </c>
      <c r="E2043" s="95">
        <v>1543</v>
      </c>
      <c r="F2043" s="95">
        <v>23741872</v>
      </c>
      <c r="G2043" s="95">
        <v>250</v>
      </c>
      <c r="H2043" s="93" t="s">
        <v>8976</v>
      </c>
      <c r="I2043" s="93" t="s">
        <v>23890</v>
      </c>
      <c r="J2043" s="93" t="s">
        <v>20936</v>
      </c>
      <c r="K2043" s="93" t="s">
        <v>10625</v>
      </c>
      <c r="L2043" s="14">
        <f>AND(vyberHrace&lt;&gt;"",ISNUMBER(SEARCH(vyberHrace,$B2043)))</f>
      </c>
      <c r="M2043" s="14">
        <f>AND($I2043=MID(kododd,1,2),$J2043=MID(kododd,3,3))</f>
      </c>
    </row>
    <row r="2044">
      <c r="A2044" s="95">
        <v>78</v>
      </c>
      <c r="B2044" s="93" t="s">
        <v>9427</v>
      </c>
      <c r="C2044" s="93" t="s">
        <v>1413</v>
      </c>
      <c r="D2044" s="95">
        <v>2282</v>
      </c>
      <c r="E2044" s="95">
        <v>2305</v>
      </c>
      <c r="F2044" s="95">
        <v>300411</v>
      </c>
      <c r="G2044" s="95">
        <v>250</v>
      </c>
      <c r="H2044" s="93" t="s">
        <v>8976</v>
      </c>
      <c r="I2044" s="93" t="s">
        <v>23890</v>
      </c>
      <c r="J2044" s="93" t="s">
        <v>3580</v>
      </c>
      <c r="K2044" s="93" t="s">
        <v>6721</v>
      </c>
      <c r="L2044" s="14">
        <f>AND(vyberHrace&lt;&gt;"",ISNUMBER(SEARCH(vyberHrace,$B2044)))</f>
      </c>
      <c r="M2044" s="14">
        <f>AND($I2044=MID(kododd,1,2),$J2044=MID(kododd,3,3))</f>
      </c>
    </row>
    <row r="2045">
      <c r="A2045" s="95">
        <v>14505</v>
      </c>
      <c r="B2045" s="93" t="s">
        <v>23956</v>
      </c>
      <c r="C2045" s="93" t="s">
        <v>1403</v>
      </c>
      <c r="D2045" s="95">
        <v>1612</v>
      </c>
      <c r="E2045" s="95">
        <v>1728</v>
      </c>
      <c r="F2045" s="95">
        <v>23780576</v>
      </c>
      <c r="G2045" s="95">
        <v>250</v>
      </c>
      <c r="H2045" s="93" t="s">
        <v>8976</v>
      </c>
      <c r="I2045" s="93" t="s">
        <v>23890</v>
      </c>
      <c r="J2045" s="93" t="s">
        <v>20931</v>
      </c>
      <c r="K2045" s="93" t="s">
        <v>19878</v>
      </c>
      <c r="L2045" s="14">
        <f>AND(vyberHrace&lt;&gt;"",ISNUMBER(SEARCH(vyberHrace,$B2045)))</f>
      </c>
      <c r="M2045" s="14">
        <f>AND($I2045=MID(kododd,1,2),$J2045=MID(kododd,3,3))</f>
      </c>
    </row>
    <row r="2046">
      <c r="A2046" s="95">
        <v>58379</v>
      </c>
      <c r="B2046" s="93" t="s">
        <v>24887</v>
      </c>
      <c r="C2046" s="93" t="s">
        <v>1410</v>
      </c>
      <c r="D2046" s="95">
        <v>1590</v>
      </c>
      <c r="E2046" s="95">
        <v>1690</v>
      </c>
      <c r="F2046" s="95">
        <v>23775416</v>
      </c>
      <c r="G2046" s="95">
        <v>250</v>
      </c>
      <c r="H2046" s="93" t="s">
        <v>8976</v>
      </c>
      <c r="I2046" s="93" t="s">
        <v>23890</v>
      </c>
      <c r="J2046" s="93" t="s">
        <v>20848</v>
      </c>
      <c r="K2046" s="93" t="s">
        <v>21377</v>
      </c>
      <c r="L2046" s="14">
        <f>AND(vyberHrace&lt;&gt;"",ISNUMBER(SEARCH(vyberHrace,$B2046)))</f>
      </c>
      <c r="M2046" s="14">
        <f>AND($I2046=MID(kododd,1,2),$J2046=MID(kododd,3,3))</f>
      </c>
    </row>
    <row r="2047">
      <c r="A2047" s="95">
        <v>8475</v>
      </c>
      <c r="B2047" s="93" t="s">
        <v>18963</v>
      </c>
      <c r="C2047" s="93" t="s">
        <v>1407</v>
      </c>
      <c r="D2047" s="95">
        <v>1714</v>
      </c>
      <c r="E2047" s="95">
        <v>1815</v>
      </c>
      <c r="F2047" s="95">
        <v>23744049</v>
      </c>
      <c r="G2047" s="95">
        <v>250</v>
      </c>
      <c r="H2047" s="93" t="s">
        <v>8976</v>
      </c>
      <c r="I2047" s="93" t="s">
        <v>23890</v>
      </c>
      <c r="J2047" s="93" t="s">
        <v>20992</v>
      </c>
      <c r="K2047" s="93" t="s">
        <v>16334</v>
      </c>
      <c r="L2047" s="14">
        <f>AND(vyberHrace&lt;&gt;"",ISNUMBER(SEARCH(vyberHrace,$B2047)))</f>
      </c>
      <c r="M2047" s="14">
        <f>AND($I2047=MID(kododd,1,2),$J2047=MID(kododd,3,3))</f>
      </c>
    </row>
    <row r="2048">
      <c r="A2048" s="95">
        <v>9518</v>
      </c>
      <c r="B2048" s="93" t="s">
        <v>23940</v>
      </c>
      <c r="C2048" s="93" t="s">
        <v>1404</v>
      </c>
      <c r="D2048" s="95">
        <v>1566</v>
      </c>
      <c r="E2048" s="95">
        <v>1690</v>
      </c>
      <c r="F2048" s="95">
        <v>23749326</v>
      </c>
      <c r="G2048" s="95">
        <v>250</v>
      </c>
      <c r="H2048" s="93" t="s">
        <v>8976</v>
      </c>
      <c r="I2048" s="93" t="s">
        <v>23890</v>
      </c>
      <c r="J2048" s="93" t="s">
        <v>20992</v>
      </c>
      <c r="K2048" s="93" t="s">
        <v>16334</v>
      </c>
      <c r="L2048" s="14">
        <f>AND(vyberHrace&lt;&gt;"",ISNUMBER(SEARCH(vyberHrace,$B2048)))</f>
      </c>
      <c r="M2048" s="14">
        <f>AND($I2048=MID(kododd,1,2),$J2048=MID(kododd,3,3))</f>
      </c>
    </row>
    <row r="2049">
      <c r="A2049" s="95">
        <v>50532</v>
      </c>
      <c r="B2049" s="93" t="s">
        <v>2103</v>
      </c>
      <c r="C2049" s="93" t="s">
        <v>1408</v>
      </c>
      <c r="G2049" s="95">
        <v>0</v>
      </c>
      <c r="H2049" s="93" t="s">
        <v>8976</v>
      </c>
      <c r="I2049" s="93" t="s">
        <v>23890</v>
      </c>
      <c r="J2049" s="93" t="s">
        <v>20931</v>
      </c>
      <c r="K2049" s="93" t="s">
        <v>19878</v>
      </c>
      <c r="L2049" s="14">
        <f>AND(vyberHrace&lt;&gt;"",ISNUMBER(SEARCH(vyberHrace,$B2049)))</f>
      </c>
      <c r="M2049" s="14">
        <f>AND($I2049=MID(kododd,1,2),$J2049=MID(kododd,3,3))</f>
      </c>
    </row>
    <row r="2050">
      <c r="A2050" s="95">
        <v>62612</v>
      </c>
      <c r="B2050" s="93" t="s">
        <v>28677</v>
      </c>
      <c r="C2050" s="93" t="s">
        <v>1450</v>
      </c>
      <c r="G2050" s="95">
        <v>250</v>
      </c>
      <c r="H2050" s="93" t="s">
        <v>8976</v>
      </c>
      <c r="I2050" s="93" t="s">
        <v>23890</v>
      </c>
      <c r="J2050" s="93" t="s">
        <v>20971</v>
      </c>
      <c r="K2050" s="93" t="s">
        <v>16300</v>
      </c>
      <c r="L2050" s="14">
        <f>AND(vyberHrace&lt;&gt;"",ISNUMBER(SEARCH(vyberHrace,$B2050)))</f>
      </c>
      <c r="M2050" s="14">
        <f>AND($I2050=MID(kododd,1,2),$J2050=MID(kododd,3,3))</f>
      </c>
    </row>
    <row r="2051">
      <c r="A2051" s="95">
        <v>62244</v>
      </c>
      <c r="B2051" s="93" t="s">
        <v>28428</v>
      </c>
      <c r="C2051" s="93" t="s">
        <v>1406</v>
      </c>
      <c r="F2051" s="95">
        <v>571000682</v>
      </c>
      <c r="G2051" s="95">
        <v>250</v>
      </c>
      <c r="H2051" s="93" t="s">
        <v>8976</v>
      </c>
      <c r="I2051" s="93" t="s">
        <v>23890</v>
      </c>
      <c r="J2051" s="93" t="s">
        <v>20971</v>
      </c>
      <c r="K2051" s="93" t="s">
        <v>16300</v>
      </c>
      <c r="L2051" s="14">
        <f>AND(vyberHrace&lt;&gt;"",ISNUMBER(SEARCH(vyberHrace,$B2051)))</f>
      </c>
      <c r="M2051" s="14">
        <f>AND($I2051=MID(kododd,1,2),$J2051=MID(kododd,3,3))</f>
      </c>
    </row>
    <row r="2052">
      <c r="A2052" s="95">
        <v>62571</v>
      </c>
      <c r="B2052" s="93" t="s">
        <v>28678</v>
      </c>
      <c r="C2052" s="93" t="s">
        <v>1422</v>
      </c>
      <c r="G2052" s="95">
        <v>250</v>
      </c>
      <c r="H2052" s="93" t="s">
        <v>8976</v>
      </c>
      <c r="I2052" s="93" t="s">
        <v>23890</v>
      </c>
      <c r="J2052" s="93" t="s">
        <v>20848</v>
      </c>
      <c r="K2052" s="93" t="s">
        <v>21377</v>
      </c>
      <c r="L2052" s="14">
        <f>AND(vyberHrace&lt;&gt;"",ISNUMBER(SEARCH(vyberHrace,$B2052)))</f>
      </c>
      <c r="M2052" s="14">
        <f>AND($I2052=MID(kododd,1,2),$J2052=MID(kododd,3,3))</f>
      </c>
    </row>
    <row r="2053">
      <c r="A2053" s="95">
        <v>62570</v>
      </c>
      <c r="B2053" s="93" t="s">
        <v>28679</v>
      </c>
      <c r="C2053" s="93" t="s">
        <v>1406</v>
      </c>
      <c r="G2053" s="95">
        <v>250</v>
      </c>
      <c r="H2053" s="93" t="s">
        <v>8976</v>
      </c>
      <c r="I2053" s="93" t="s">
        <v>23890</v>
      </c>
      <c r="J2053" s="93" t="s">
        <v>20848</v>
      </c>
      <c r="K2053" s="93" t="s">
        <v>21377</v>
      </c>
      <c r="L2053" s="14">
        <f>AND(vyberHrace&lt;&gt;"",ISNUMBER(SEARCH(vyberHrace,$B2053)))</f>
      </c>
      <c r="M2053" s="14">
        <f>AND($I2053=MID(kododd,1,2),$J2053=MID(kododd,3,3))</f>
      </c>
    </row>
    <row r="2054">
      <c r="A2054" s="95">
        <v>59210</v>
      </c>
      <c r="B2054" s="93" t="s">
        <v>25641</v>
      </c>
      <c r="C2054" s="93" t="s">
        <v>1450</v>
      </c>
      <c r="D2054" s="95">
        <v>1083</v>
      </c>
      <c r="E2054" s="95">
        <v>1447</v>
      </c>
      <c r="F2054" s="95">
        <v>23778989</v>
      </c>
      <c r="G2054" s="95">
        <v>250</v>
      </c>
      <c r="H2054" s="93" t="s">
        <v>8976</v>
      </c>
      <c r="I2054" s="93" t="s">
        <v>23890</v>
      </c>
      <c r="J2054" s="93" t="s">
        <v>20927</v>
      </c>
      <c r="K2054" s="93" t="s">
        <v>1493</v>
      </c>
      <c r="L2054" s="14">
        <f>AND(vyberHrace&lt;&gt;"",ISNUMBER(SEARCH(vyberHrace,$B2054)))</f>
      </c>
      <c r="M2054" s="14">
        <f>AND($I2054=MID(kododd,1,2),$J2054=MID(kododd,3,3))</f>
      </c>
    </row>
    <row r="2055">
      <c r="A2055" s="95">
        <v>63960</v>
      </c>
      <c r="B2055" s="93" t="s">
        <v>30070</v>
      </c>
      <c r="C2055" s="93" t="s">
        <v>1450</v>
      </c>
      <c r="D2055" s="95">
        <v>60030</v>
      </c>
      <c r="E2055" s="95">
        <v>60030</v>
      </c>
      <c r="G2055" s="95">
        <v>250</v>
      </c>
      <c r="H2055" s="93" t="s">
        <v>8976</v>
      </c>
      <c r="I2055" s="93" t="s">
        <v>23890</v>
      </c>
      <c r="J2055" s="93" t="s">
        <v>20931</v>
      </c>
      <c r="K2055" s="93" t="s">
        <v>19878</v>
      </c>
      <c r="L2055" s="14">
        <f>AND(vyberHrace&lt;&gt;"",ISNUMBER(SEARCH(vyberHrace,$B2055)))</f>
      </c>
      <c r="M2055" s="14">
        <f>AND($I2055=MID(kododd,1,2),$J2055=MID(kododd,3,3))</f>
      </c>
    </row>
    <row r="2056">
      <c r="A2056" s="95">
        <v>5064</v>
      </c>
      <c r="B2056" s="93" t="s">
        <v>10425</v>
      </c>
      <c r="C2056" s="93" t="s">
        <v>1439</v>
      </c>
      <c r="D2056" s="95">
        <v>1949</v>
      </c>
      <c r="E2056" s="95">
        <v>1984</v>
      </c>
      <c r="F2056" s="95">
        <v>316504</v>
      </c>
      <c r="G2056" s="95">
        <v>250</v>
      </c>
      <c r="H2056" s="93" t="s">
        <v>8976</v>
      </c>
      <c r="I2056" s="93" t="s">
        <v>23890</v>
      </c>
      <c r="J2056" s="93" t="s">
        <v>20932</v>
      </c>
      <c r="K2056" s="93" t="s">
        <v>9421</v>
      </c>
      <c r="L2056" s="14">
        <f>AND(vyberHrace&lt;&gt;"",ISNUMBER(SEARCH(vyberHrace,$B2056)))</f>
      </c>
      <c r="M2056" s="14">
        <f>AND($I2056=MID(kododd,1,2),$J2056=MID(kododd,3,3))</f>
      </c>
    </row>
    <row r="2057">
      <c r="A2057" s="95">
        <v>53736</v>
      </c>
      <c r="B2057" s="93" t="s">
        <v>2561</v>
      </c>
      <c r="C2057" s="93" t="s">
        <v>1422</v>
      </c>
      <c r="D2057" s="95">
        <v>1432</v>
      </c>
      <c r="E2057" s="95">
        <v>1533</v>
      </c>
      <c r="F2057" s="95">
        <v>23746076</v>
      </c>
      <c r="G2057" s="95">
        <v>250</v>
      </c>
      <c r="H2057" s="93" t="s">
        <v>8976</v>
      </c>
      <c r="I2057" s="93" t="s">
        <v>23890</v>
      </c>
      <c r="J2057" s="93" t="s">
        <v>20899</v>
      </c>
      <c r="K2057" s="93" t="s">
        <v>21373</v>
      </c>
      <c r="L2057" s="14">
        <f>AND(vyberHrace&lt;&gt;"",ISNUMBER(SEARCH(vyberHrace,$B2057)))</f>
      </c>
      <c r="M2057" s="14">
        <f>AND($I2057=MID(kododd,1,2),$J2057=MID(kododd,3,3))</f>
      </c>
    </row>
    <row r="2058">
      <c r="A2058" s="95">
        <v>52131</v>
      </c>
      <c r="B2058" s="93" t="s">
        <v>1794</v>
      </c>
      <c r="C2058" s="93" t="s">
        <v>1406</v>
      </c>
      <c r="D2058" s="95">
        <v>1129</v>
      </c>
      <c r="F2058" s="95">
        <v>23743603</v>
      </c>
      <c r="G2058" s="95">
        <v>250</v>
      </c>
      <c r="H2058" s="93" t="s">
        <v>8976</v>
      </c>
      <c r="I2058" s="93" t="s">
        <v>23890</v>
      </c>
      <c r="J2058" s="93" t="s">
        <v>21009</v>
      </c>
      <c r="K2058" s="93" t="s">
        <v>15049</v>
      </c>
      <c r="L2058" s="14">
        <f>AND(vyberHrace&lt;&gt;"",ISNUMBER(SEARCH(vyberHrace,$B2058)))</f>
      </c>
      <c r="M2058" s="14">
        <f>AND($I2058=MID(kododd,1,2),$J2058=MID(kododd,3,3))</f>
      </c>
    </row>
    <row r="2059">
      <c r="A2059" s="95">
        <v>61193</v>
      </c>
      <c r="B2059" s="93" t="s">
        <v>27436</v>
      </c>
      <c r="C2059" s="93" t="s">
        <v>1411</v>
      </c>
      <c r="G2059" s="95">
        <v>250</v>
      </c>
      <c r="H2059" s="93" t="s">
        <v>8976</v>
      </c>
      <c r="I2059" s="93" t="s">
        <v>23890</v>
      </c>
      <c r="J2059" s="93" t="s">
        <v>20931</v>
      </c>
      <c r="K2059" s="93" t="s">
        <v>19878</v>
      </c>
      <c r="L2059" s="14">
        <f>AND(vyberHrace&lt;&gt;"",ISNUMBER(SEARCH(vyberHrace,$B2059)))</f>
      </c>
      <c r="M2059" s="14">
        <f>AND($I2059=MID(kododd,1,2),$J2059=MID(kododd,3,3))</f>
      </c>
    </row>
    <row r="2060">
      <c r="A2060" s="95">
        <v>42176</v>
      </c>
      <c r="B2060" s="93" t="s">
        <v>11635</v>
      </c>
      <c r="C2060" s="93" t="s">
        <v>1430</v>
      </c>
      <c r="G2060" s="95">
        <v>0</v>
      </c>
      <c r="H2060" s="93" t="s">
        <v>8976</v>
      </c>
      <c r="I2060" s="93" t="s">
        <v>23890</v>
      </c>
      <c r="J2060" s="93" t="s">
        <v>20931</v>
      </c>
      <c r="K2060" s="93" t="s">
        <v>19878</v>
      </c>
      <c r="L2060" s="14">
        <f>AND(vyberHrace&lt;&gt;"",ISNUMBER(SEARCH(vyberHrace,$B2060)))</f>
      </c>
      <c r="M2060" s="14">
        <f>AND($I2060=MID(kododd,1,2),$J2060=MID(kododd,3,3))</f>
      </c>
    </row>
    <row r="2061">
      <c r="A2061" s="95">
        <v>61175</v>
      </c>
      <c r="B2061" s="93" t="s">
        <v>27425</v>
      </c>
      <c r="C2061" s="93" t="s">
        <v>1422</v>
      </c>
      <c r="F2061" s="95">
        <v>23787511</v>
      </c>
      <c r="G2061" s="95">
        <v>0</v>
      </c>
      <c r="H2061" s="93" t="s">
        <v>8976</v>
      </c>
      <c r="I2061" s="93" t="s">
        <v>23890</v>
      </c>
      <c r="J2061" s="93" t="s">
        <v>20858</v>
      </c>
      <c r="K2061" s="93" t="s">
        <v>20407</v>
      </c>
      <c r="L2061" s="14">
        <f>AND(vyberHrace&lt;&gt;"",ISNUMBER(SEARCH(vyberHrace,$B2061)))</f>
      </c>
      <c r="M2061" s="14">
        <f>AND($I2061=MID(kododd,1,2),$J2061=MID(kododd,3,3))</f>
      </c>
    </row>
    <row r="2062">
      <c r="A2062" s="95">
        <v>1059</v>
      </c>
      <c r="B2062" s="93" t="s">
        <v>12795</v>
      </c>
      <c r="C2062" s="93" t="s">
        <v>1429</v>
      </c>
      <c r="D2062" s="95">
        <v>1887</v>
      </c>
      <c r="E2062" s="95">
        <v>1984</v>
      </c>
      <c r="F2062" s="95">
        <v>329835</v>
      </c>
      <c r="G2062" s="95">
        <v>250</v>
      </c>
      <c r="H2062" s="93" t="s">
        <v>8976</v>
      </c>
      <c r="I2062" s="93" t="s">
        <v>23890</v>
      </c>
      <c r="J2062" s="93" t="s">
        <v>20887</v>
      </c>
      <c r="K2062" s="93" t="s">
        <v>9423</v>
      </c>
      <c r="L2062" s="14">
        <f>AND(vyberHrace&lt;&gt;"",ISNUMBER(SEARCH(vyberHrace,$B2062)))</f>
      </c>
      <c r="M2062" s="14">
        <f>AND($I2062=MID(kododd,1,2),$J2062=MID(kododd,3,3))</f>
      </c>
    </row>
    <row r="2063">
      <c r="A2063" s="95">
        <v>788</v>
      </c>
      <c r="B2063" s="93" t="s">
        <v>8103</v>
      </c>
      <c r="C2063" s="93" t="s">
        <v>1451</v>
      </c>
      <c r="D2063" s="95">
        <v>2038</v>
      </c>
      <c r="E2063" s="95">
        <v>2073</v>
      </c>
      <c r="F2063" s="95">
        <v>310085</v>
      </c>
      <c r="G2063" s="95">
        <v>250</v>
      </c>
      <c r="H2063" s="93" t="s">
        <v>8976</v>
      </c>
      <c r="I2063" s="93" t="s">
        <v>23890</v>
      </c>
      <c r="J2063" s="93" t="s">
        <v>20913</v>
      </c>
      <c r="K2063" s="93" t="s">
        <v>15044</v>
      </c>
      <c r="L2063" s="14">
        <f>AND(vyberHrace&lt;&gt;"",ISNUMBER(SEARCH(vyberHrace,$B2063)))</f>
      </c>
      <c r="M2063" s="14">
        <f>AND($I2063=MID(kododd,1,2),$J2063=MID(kododd,3,3))</f>
      </c>
    </row>
    <row r="2064">
      <c r="A2064" s="95">
        <v>63943</v>
      </c>
      <c r="B2064" s="93" t="s">
        <v>8112</v>
      </c>
      <c r="C2064" s="93" t="s">
        <v>1408</v>
      </c>
      <c r="D2064" s="95">
        <v>80648</v>
      </c>
      <c r="E2064" s="95">
        <v>80648</v>
      </c>
      <c r="G2064" s="95">
        <v>250</v>
      </c>
      <c r="H2064" s="93" t="s">
        <v>8976</v>
      </c>
      <c r="I2064" s="93" t="s">
        <v>23890</v>
      </c>
      <c r="J2064" s="93" t="s">
        <v>23414</v>
      </c>
      <c r="K2064" s="93" t="s">
        <v>25275</v>
      </c>
      <c r="L2064" s="14">
        <f>AND(vyberHrace&lt;&gt;"",ISNUMBER(SEARCH(vyberHrace,$B2064)))</f>
      </c>
      <c r="M2064" s="14">
        <f>AND($I2064=MID(kododd,1,2),$J2064=MID(kododd,3,3))</f>
      </c>
    </row>
    <row r="2065">
      <c r="A2065" s="95">
        <v>47064</v>
      </c>
      <c r="B2065" s="93" t="s">
        <v>13847</v>
      </c>
      <c r="C2065" s="93" t="s">
        <v>1408</v>
      </c>
      <c r="D2065" s="95">
        <v>1215</v>
      </c>
      <c r="F2065" s="95">
        <v>23715014</v>
      </c>
      <c r="G2065" s="95">
        <v>0</v>
      </c>
      <c r="H2065" s="93" t="s">
        <v>8976</v>
      </c>
      <c r="I2065" s="93" t="s">
        <v>23890</v>
      </c>
      <c r="J2065" s="93" t="s">
        <v>3580</v>
      </c>
      <c r="K2065" s="93" t="s">
        <v>6721</v>
      </c>
      <c r="L2065" s="14">
        <f>AND(vyberHrace&lt;&gt;"",ISNUMBER(SEARCH(vyberHrace,$B2065)))</f>
      </c>
      <c r="M2065" s="14">
        <f>AND($I2065=MID(kododd,1,2),$J2065=MID(kododd,3,3))</f>
      </c>
    </row>
    <row r="2066">
      <c r="A2066" s="95">
        <v>43267</v>
      </c>
      <c r="B2066" s="93" t="s">
        <v>11538</v>
      </c>
      <c r="C2066" s="93" t="s">
        <v>1433</v>
      </c>
      <c r="D2066" s="95">
        <v>1445</v>
      </c>
      <c r="E2066" s="95">
        <v>1621</v>
      </c>
      <c r="F2066" s="95">
        <v>23715120</v>
      </c>
      <c r="G2066" s="95">
        <v>250</v>
      </c>
      <c r="H2066" s="93" t="s">
        <v>8976</v>
      </c>
      <c r="I2066" s="93" t="s">
        <v>23890</v>
      </c>
      <c r="J2066" s="93" t="s">
        <v>20858</v>
      </c>
      <c r="K2066" s="93" t="s">
        <v>20407</v>
      </c>
      <c r="L2066" s="14">
        <f>AND(vyberHrace&lt;&gt;"",ISNUMBER(SEARCH(vyberHrace,$B2066)))</f>
      </c>
      <c r="M2066" s="14">
        <f>AND($I2066=MID(kododd,1,2),$J2066=MID(kododd,3,3))</f>
      </c>
    </row>
    <row r="2067">
      <c r="A2067" s="95">
        <v>54006</v>
      </c>
      <c r="B2067" s="93" t="s">
        <v>2451</v>
      </c>
      <c r="C2067" s="93" t="s">
        <v>3255</v>
      </c>
      <c r="D2067" s="95">
        <v>1312</v>
      </c>
      <c r="E2067" s="95">
        <v>1525</v>
      </c>
      <c r="F2067" s="95">
        <v>23751916</v>
      </c>
      <c r="G2067" s="95">
        <v>250</v>
      </c>
      <c r="H2067" s="93" t="s">
        <v>8976</v>
      </c>
      <c r="I2067" s="93" t="s">
        <v>23890</v>
      </c>
      <c r="J2067" s="93" t="s">
        <v>20897</v>
      </c>
      <c r="K2067" s="93" t="s">
        <v>9426</v>
      </c>
      <c r="L2067" s="14">
        <f>AND(vyberHrace&lt;&gt;"",ISNUMBER(SEARCH(vyberHrace,$B2067)))</f>
      </c>
      <c r="M2067" s="14">
        <f>AND($I2067=MID(kododd,1,2),$J2067=MID(kododd,3,3))</f>
      </c>
    </row>
    <row r="2068">
      <c r="A2068" s="95">
        <v>61288</v>
      </c>
      <c r="B2068" s="93" t="s">
        <v>27495</v>
      </c>
      <c r="C2068" s="93" t="s">
        <v>1416</v>
      </c>
      <c r="D2068" s="95">
        <v>1032</v>
      </c>
      <c r="F2068" s="95">
        <v>23779098</v>
      </c>
      <c r="G2068" s="95">
        <v>250</v>
      </c>
      <c r="H2068" s="93" t="s">
        <v>8976</v>
      </c>
      <c r="I2068" s="93" t="s">
        <v>23890</v>
      </c>
      <c r="J2068" s="93" t="s">
        <v>20858</v>
      </c>
      <c r="K2068" s="93" t="s">
        <v>20407</v>
      </c>
      <c r="L2068" s="14">
        <f>AND(vyberHrace&lt;&gt;"",ISNUMBER(SEARCH(vyberHrace,$B2068)))</f>
      </c>
      <c r="M2068" s="14">
        <f>AND($I2068=MID(kododd,1,2),$J2068=MID(kododd,3,3))</f>
      </c>
    </row>
    <row r="2069">
      <c r="A2069" s="95">
        <v>51033</v>
      </c>
      <c r="B2069" s="93" t="s">
        <v>2104</v>
      </c>
      <c r="C2069" s="93" t="s">
        <v>1412</v>
      </c>
      <c r="G2069" s="95">
        <v>0</v>
      </c>
      <c r="H2069" s="93" t="s">
        <v>8976</v>
      </c>
      <c r="I2069" s="93" t="s">
        <v>23890</v>
      </c>
      <c r="J2069" s="93" t="s">
        <v>20931</v>
      </c>
      <c r="K2069" s="93" t="s">
        <v>19878</v>
      </c>
      <c r="L2069" s="14">
        <f>AND(vyberHrace&lt;&gt;"",ISNUMBER(SEARCH(vyberHrace,$B2069)))</f>
      </c>
      <c r="M2069" s="14">
        <f>AND($I2069=MID(kododd,1,2),$J2069=MID(kododd,3,3))</f>
      </c>
    </row>
    <row r="2070">
      <c r="A2070" s="95">
        <v>40804</v>
      </c>
      <c r="B2070" s="93" t="s">
        <v>11905</v>
      </c>
      <c r="C2070" s="93" t="s">
        <v>1438</v>
      </c>
      <c r="D2070" s="95">
        <v>1595</v>
      </c>
      <c r="E2070" s="95">
        <v>1633</v>
      </c>
      <c r="F2070" s="95">
        <v>390461</v>
      </c>
      <c r="G2070" s="95">
        <v>250</v>
      </c>
      <c r="H2070" s="93" t="s">
        <v>8976</v>
      </c>
      <c r="I2070" s="93" t="s">
        <v>23890</v>
      </c>
      <c r="J2070" s="93" t="s">
        <v>20897</v>
      </c>
      <c r="K2070" s="93" t="s">
        <v>9426</v>
      </c>
      <c r="L2070" s="14">
        <f>AND(vyberHrace&lt;&gt;"",ISNUMBER(SEARCH(vyberHrace,$B2070)))</f>
      </c>
      <c r="M2070" s="14">
        <f>AND($I2070=MID(kododd,1,2),$J2070=MID(kododd,3,3))</f>
      </c>
    </row>
    <row r="2071">
      <c r="A2071" s="95">
        <v>13538</v>
      </c>
      <c r="B2071" s="93" t="s">
        <v>11671</v>
      </c>
      <c r="C2071" s="93" t="s">
        <v>1461</v>
      </c>
      <c r="D2071" s="95">
        <v>1926</v>
      </c>
      <c r="E2071" s="95">
        <v>1933</v>
      </c>
      <c r="F2071" s="95">
        <v>325210</v>
      </c>
      <c r="G2071" s="95">
        <v>250</v>
      </c>
      <c r="H2071" s="93" t="s">
        <v>8976</v>
      </c>
      <c r="I2071" s="93" t="s">
        <v>23890</v>
      </c>
      <c r="J2071" s="93" t="s">
        <v>3580</v>
      </c>
      <c r="K2071" s="93" t="s">
        <v>6721</v>
      </c>
      <c r="L2071" s="14">
        <f>AND(vyberHrace&lt;&gt;"",ISNUMBER(SEARCH(vyberHrace,$B2071)))</f>
      </c>
      <c r="M2071" s="14">
        <f>AND($I2071=MID(kododd,1,2),$J2071=MID(kododd,3,3))</f>
      </c>
    </row>
    <row r="2072">
      <c r="A2072" s="95">
        <v>13539</v>
      </c>
      <c r="B2072" s="93" t="s">
        <v>11672</v>
      </c>
      <c r="C2072" s="93" t="s">
        <v>1452</v>
      </c>
      <c r="D2072" s="95">
        <v>2123</v>
      </c>
      <c r="E2072" s="95">
        <v>2145</v>
      </c>
      <c r="F2072" s="95">
        <v>326410</v>
      </c>
      <c r="G2072" s="95">
        <v>250</v>
      </c>
      <c r="H2072" s="93" t="s">
        <v>8976</v>
      </c>
      <c r="I2072" s="93" t="s">
        <v>23890</v>
      </c>
      <c r="J2072" s="93" t="s">
        <v>3580</v>
      </c>
      <c r="K2072" s="93" t="s">
        <v>6721</v>
      </c>
      <c r="L2072" s="14">
        <f>AND(vyberHrace&lt;&gt;"",ISNUMBER(SEARCH(vyberHrace,$B2072)))</f>
      </c>
      <c r="M2072" s="14">
        <f>AND($I2072=MID(kododd,1,2),$J2072=MID(kododd,3,3))</f>
      </c>
    </row>
    <row r="2073">
      <c r="A2073" s="95">
        <v>1863</v>
      </c>
      <c r="B2073" s="93" t="s">
        <v>11565</v>
      </c>
      <c r="C2073" s="93" t="s">
        <v>1413</v>
      </c>
      <c r="D2073" s="95">
        <v>1753</v>
      </c>
      <c r="E2073" s="95">
        <v>1813</v>
      </c>
      <c r="F2073" s="95">
        <v>327123</v>
      </c>
      <c r="G2073" s="95">
        <v>250</v>
      </c>
      <c r="H2073" s="93" t="s">
        <v>8976</v>
      </c>
      <c r="I2073" s="93" t="s">
        <v>23890</v>
      </c>
      <c r="J2073" s="93" t="s">
        <v>20995</v>
      </c>
      <c r="K2073" s="93" t="s">
        <v>17824</v>
      </c>
      <c r="L2073" s="14">
        <f>AND(vyberHrace&lt;&gt;"",ISNUMBER(SEARCH(vyberHrace,$B2073)))</f>
      </c>
      <c r="M2073" s="14">
        <f>AND($I2073=MID(kododd,1,2),$J2073=MID(kododd,3,3))</f>
      </c>
    </row>
    <row r="2074">
      <c r="A2074" s="95">
        <v>58938</v>
      </c>
      <c r="B2074" s="93" t="s">
        <v>25400</v>
      </c>
      <c r="C2074" s="93" t="s">
        <v>1486</v>
      </c>
      <c r="F2074" s="95">
        <v>23791047</v>
      </c>
      <c r="G2074" s="95">
        <v>250</v>
      </c>
      <c r="H2074" s="93" t="s">
        <v>8976</v>
      </c>
      <c r="I2074" s="93" t="s">
        <v>23890</v>
      </c>
      <c r="J2074" s="93" t="s">
        <v>21011</v>
      </c>
      <c r="K2074" s="93" t="s">
        <v>1494</v>
      </c>
      <c r="L2074" s="14">
        <f>AND(vyberHrace&lt;&gt;"",ISNUMBER(SEARCH(vyberHrace,$B2074)))</f>
      </c>
      <c r="M2074" s="14">
        <f>AND($I2074=MID(kododd,1,2),$J2074=MID(kododd,3,3))</f>
      </c>
    </row>
    <row r="2075">
      <c r="A2075" s="95">
        <v>42170</v>
      </c>
      <c r="B2075" s="93" t="s">
        <v>11631</v>
      </c>
      <c r="C2075" s="93" t="s">
        <v>1443</v>
      </c>
      <c r="D2075" s="95">
        <v>1133</v>
      </c>
      <c r="F2075" s="95">
        <v>23733918</v>
      </c>
      <c r="G2075" s="95">
        <v>250</v>
      </c>
      <c r="H2075" s="93" t="s">
        <v>8976</v>
      </c>
      <c r="I2075" s="93" t="s">
        <v>23890</v>
      </c>
      <c r="J2075" s="93" t="s">
        <v>20971</v>
      </c>
      <c r="K2075" s="93" t="s">
        <v>16300</v>
      </c>
      <c r="L2075" s="14">
        <f>AND(vyberHrace&lt;&gt;"",ISNUMBER(SEARCH(vyberHrace,$B2075)))</f>
      </c>
      <c r="M2075" s="14">
        <f>AND($I2075=MID(kododd,1,2),$J2075=MID(kododd,3,3))</f>
      </c>
    </row>
    <row r="2076">
      <c r="A2076" s="95">
        <v>54338</v>
      </c>
      <c r="B2076" s="93" t="s">
        <v>2438</v>
      </c>
      <c r="C2076" s="93" t="s">
        <v>3255</v>
      </c>
      <c r="D2076" s="95">
        <v>1605</v>
      </c>
      <c r="E2076" s="95">
        <v>1643</v>
      </c>
      <c r="F2076" s="95">
        <v>23750090</v>
      </c>
      <c r="G2076" s="95">
        <v>250</v>
      </c>
      <c r="H2076" s="93" t="s">
        <v>8976</v>
      </c>
      <c r="I2076" s="93" t="s">
        <v>23890</v>
      </c>
      <c r="J2076" s="93" t="s">
        <v>20843</v>
      </c>
      <c r="K2076" s="93" t="s">
        <v>19862</v>
      </c>
      <c r="L2076" s="14">
        <f>AND(vyberHrace&lt;&gt;"",ISNUMBER(SEARCH(vyberHrace,$B2076)))</f>
      </c>
      <c r="M2076" s="14">
        <f>AND($I2076=MID(kododd,1,2),$J2076=MID(kododd,3,3))</f>
      </c>
    </row>
    <row r="2077">
      <c r="A2077" s="95">
        <v>59663</v>
      </c>
      <c r="B2077" s="93" t="s">
        <v>26046</v>
      </c>
      <c r="C2077" s="93" t="s">
        <v>1406</v>
      </c>
      <c r="F2077" s="95">
        <v>23751681</v>
      </c>
      <c r="G2077" s="95">
        <v>250</v>
      </c>
      <c r="H2077" s="93" t="s">
        <v>8976</v>
      </c>
      <c r="I2077" s="93" t="s">
        <v>23890</v>
      </c>
      <c r="J2077" s="93" t="s">
        <v>20870</v>
      </c>
      <c r="K2077" s="93" t="s">
        <v>19858</v>
      </c>
      <c r="L2077" s="14">
        <f>AND(vyberHrace&lt;&gt;"",ISNUMBER(SEARCH(vyberHrace,$B2077)))</f>
      </c>
      <c r="M2077" s="14">
        <f>AND($I2077=MID(kododd,1,2),$J2077=MID(kododd,3,3))</f>
      </c>
    </row>
    <row r="2078">
      <c r="A2078" s="95">
        <v>59662</v>
      </c>
      <c r="B2078" s="93" t="s">
        <v>26045</v>
      </c>
      <c r="C2078" s="93" t="s">
        <v>1420</v>
      </c>
      <c r="F2078" s="95">
        <v>23751690</v>
      </c>
      <c r="G2078" s="95">
        <v>250</v>
      </c>
      <c r="H2078" s="93" t="s">
        <v>8976</v>
      </c>
      <c r="I2078" s="93" t="s">
        <v>23890</v>
      </c>
      <c r="J2078" s="93" t="s">
        <v>20870</v>
      </c>
      <c r="K2078" s="93" t="s">
        <v>19858</v>
      </c>
      <c r="L2078" s="14">
        <f>AND(vyberHrace&lt;&gt;"",ISNUMBER(SEARCH(vyberHrace,$B2078)))</f>
      </c>
      <c r="M2078" s="14">
        <f>AND($I2078=MID(kododd,1,2),$J2078=MID(kododd,3,3))</f>
      </c>
    </row>
    <row r="2079">
      <c r="A2079" s="95">
        <v>51543</v>
      </c>
      <c r="B2079" s="93" t="s">
        <v>3574</v>
      </c>
      <c r="C2079" s="93" t="s">
        <v>1412</v>
      </c>
      <c r="D2079" s="95">
        <v>1015</v>
      </c>
      <c r="F2079" s="95">
        <v>23786825</v>
      </c>
      <c r="G2079" s="95">
        <v>250</v>
      </c>
      <c r="H2079" s="93" t="s">
        <v>8976</v>
      </c>
      <c r="I2079" s="93" t="s">
        <v>23890</v>
      </c>
      <c r="J2079" s="93" t="s">
        <v>20870</v>
      </c>
      <c r="K2079" s="93" t="s">
        <v>19858</v>
      </c>
      <c r="L2079" s="14">
        <f>AND(vyberHrace&lt;&gt;"",ISNUMBER(SEARCH(vyberHrace,$B2079)))</f>
      </c>
      <c r="M2079" s="14">
        <f>AND($I2079=MID(kododd,1,2),$J2079=MID(kododd,3,3))</f>
      </c>
    </row>
    <row r="2080">
      <c r="A2080" s="95">
        <v>57837</v>
      </c>
      <c r="B2080" s="93" t="s">
        <v>24388</v>
      </c>
      <c r="C2080" s="93" t="s">
        <v>1448</v>
      </c>
      <c r="D2080" s="95">
        <v>1520</v>
      </c>
      <c r="F2080" s="95">
        <v>23775572</v>
      </c>
      <c r="G2080" s="95">
        <v>250</v>
      </c>
      <c r="H2080" s="93" t="s">
        <v>8976</v>
      </c>
      <c r="I2080" s="93" t="s">
        <v>23890</v>
      </c>
      <c r="J2080" s="93" t="s">
        <v>20934</v>
      </c>
      <c r="K2080" s="93" t="s">
        <v>21356</v>
      </c>
      <c r="L2080" s="14">
        <f>AND(vyberHrace&lt;&gt;"",ISNUMBER(SEARCH(vyberHrace,$B2080)))</f>
      </c>
      <c r="M2080" s="14">
        <f>AND($I2080=MID(kododd,1,2),$J2080=MID(kododd,3,3))</f>
      </c>
    </row>
    <row r="2081">
      <c r="A2081" s="95">
        <v>55725</v>
      </c>
      <c r="B2081" s="93" t="s">
        <v>21420</v>
      </c>
      <c r="C2081" s="93" t="s">
        <v>1411</v>
      </c>
      <c r="D2081" s="95">
        <v>1845</v>
      </c>
      <c r="E2081" s="95">
        <v>1873</v>
      </c>
      <c r="F2081" s="95">
        <v>23764112</v>
      </c>
      <c r="G2081" s="95">
        <v>250</v>
      </c>
      <c r="H2081" s="93" t="s">
        <v>8976</v>
      </c>
      <c r="I2081" s="93" t="s">
        <v>23890</v>
      </c>
      <c r="J2081" s="93" t="s">
        <v>20931</v>
      </c>
      <c r="K2081" s="93" t="s">
        <v>19878</v>
      </c>
      <c r="L2081" s="14">
        <f>AND(vyberHrace&lt;&gt;"",ISNUMBER(SEARCH(vyberHrace,$B2081)))</f>
      </c>
      <c r="M2081" s="14">
        <f>AND($I2081=MID(kododd,1,2),$J2081=MID(kododd,3,3))</f>
      </c>
    </row>
    <row r="2082">
      <c r="A2082" s="95">
        <v>51573</v>
      </c>
      <c r="B2082" s="93" t="s">
        <v>1832</v>
      </c>
      <c r="C2082" s="93" t="s">
        <v>1406</v>
      </c>
      <c r="D2082" s="95">
        <v>1120</v>
      </c>
      <c r="E2082" s="95">
        <v>1452</v>
      </c>
      <c r="F2082" s="95">
        <v>23751703</v>
      </c>
      <c r="G2082" s="95">
        <v>0</v>
      </c>
      <c r="H2082" s="93" t="s">
        <v>8976</v>
      </c>
      <c r="I2082" s="93" t="s">
        <v>23890</v>
      </c>
      <c r="J2082" s="93" t="s">
        <v>20932</v>
      </c>
      <c r="K2082" s="93" t="s">
        <v>9421</v>
      </c>
      <c r="L2082" s="14">
        <f>AND(vyberHrace&lt;&gt;"",ISNUMBER(SEARCH(vyberHrace,$B2082)))</f>
      </c>
      <c r="M2082" s="14">
        <f>AND($I2082=MID(kododd,1,2),$J2082=MID(kododd,3,3))</f>
      </c>
    </row>
    <row r="2083">
      <c r="A2083" s="95">
        <v>38340</v>
      </c>
      <c r="B2083" s="93" t="s">
        <v>8319</v>
      </c>
      <c r="C2083" s="93" t="s">
        <v>1438</v>
      </c>
      <c r="D2083" s="95">
        <v>1743</v>
      </c>
      <c r="E2083" s="95">
        <v>1854</v>
      </c>
      <c r="F2083" s="95">
        <v>374113</v>
      </c>
      <c r="G2083" s="95">
        <v>0</v>
      </c>
      <c r="H2083" s="93" t="s">
        <v>8976</v>
      </c>
      <c r="I2083" s="93" t="s">
        <v>23890</v>
      </c>
      <c r="J2083" s="93" t="s">
        <v>20858</v>
      </c>
      <c r="K2083" s="93" t="s">
        <v>20407</v>
      </c>
      <c r="L2083" s="14">
        <f>AND(vyberHrace&lt;&gt;"",ISNUMBER(SEARCH(vyberHrace,$B2083)))</f>
      </c>
      <c r="M2083" s="14">
        <f>AND($I2083=MID(kododd,1,2),$J2083=MID(kododd,3,3))</f>
      </c>
    </row>
    <row r="2084">
      <c r="A2084" s="95">
        <v>27244</v>
      </c>
      <c r="B2084" s="93" t="s">
        <v>3164</v>
      </c>
      <c r="C2084" s="93" t="s">
        <v>1446</v>
      </c>
      <c r="D2084" s="95">
        <v>2121</v>
      </c>
      <c r="E2084" s="95">
        <v>2127</v>
      </c>
      <c r="F2084" s="95">
        <v>14902761</v>
      </c>
      <c r="G2084" s="95">
        <v>250</v>
      </c>
      <c r="H2084" s="93" t="s">
        <v>8976</v>
      </c>
      <c r="I2084" s="93" t="s">
        <v>23890</v>
      </c>
      <c r="J2084" s="93" t="s">
        <v>20995</v>
      </c>
      <c r="K2084" s="93" t="s">
        <v>17824</v>
      </c>
      <c r="L2084" s="14">
        <f>AND(vyberHrace&lt;&gt;"",ISNUMBER(SEARCH(vyberHrace,$B2084)))</f>
      </c>
      <c r="M2084" s="14">
        <f>AND($I2084=MID(kododd,1,2),$J2084=MID(kododd,3,3))</f>
      </c>
    </row>
    <row r="2085">
      <c r="A2085" s="95">
        <v>398</v>
      </c>
      <c r="B2085" s="93" t="s">
        <v>19888</v>
      </c>
      <c r="C2085" s="93" t="s">
        <v>1433</v>
      </c>
      <c r="D2085" s="95">
        <v>2177</v>
      </c>
      <c r="E2085" s="95">
        <v>2166</v>
      </c>
      <c r="F2085" s="95">
        <v>310352</v>
      </c>
      <c r="G2085" s="95">
        <v>250</v>
      </c>
      <c r="H2085" s="93" t="s">
        <v>8976</v>
      </c>
      <c r="I2085" s="93" t="s">
        <v>23890</v>
      </c>
      <c r="J2085" s="93" t="s">
        <v>20895</v>
      </c>
      <c r="K2085" s="93" t="s">
        <v>13982</v>
      </c>
      <c r="L2085" s="14">
        <f>AND(vyberHrace&lt;&gt;"",ISNUMBER(SEARCH(vyberHrace,$B2085)))</f>
      </c>
      <c r="M2085" s="14">
        <f>AND($I2085=MID(kododd,1,2),$J2085=MID(kododd,3,3))</f>
      </c>
    </row>
    <row r="2086">
      <c r="A2086" s="95">
        <v>6822</v>
      </c>
      <c r="B2086" s="93" t="s">
        <v>11466</v>
      </c>
      <c r="C2086" s="93" t="s">
        <v>1468</v>
      </c>
      <c r="D2086" s="95">
        <v>1609</v>
      </c>
      <c r="F2086" s="95">
        <v>380792</v>
      </c>
      <c r="G2086" s="95">
        <v>250</v>
      </c>
      <c r="H2086" s="93" t="s">
        <v>8976</v>
      </c>
      <c r="I2086" s="93" t="s">
        <v>23890</v>
      </c>
      <c r="J2086" s="93" t="s">
        <v>20883</v>
      </c>
      <c r="K2086" s="93" t="s">
        <v>19883</v>
      </c>
      <c r="L2086" s="14">
        <f>AND(vyberHrace&lt;&gt;"",ISNUMBER(SEARCH(vyberHrace,$B2086)))</f>
      </c>
      <c r="M2086" s="14">
        <f>AND($I2086=MID(kododd,1,2),$J2086=MID(kododd,3,3))</f>
      </c>
    </row>
    <row r="2087">
      <c r="A2087" s="95">
        <v>41788</v>
      </c>
      <c r="B2087" s="93" t="s">
        <v>11609</v>
      </c>
      <c r="C2087" s="93" t="s">
        <v>1400</v>
      </c>
      <c r="G2087" s="95">
        <v>250</v>
      </c>
      <c r="H2087" s="93" t="s">
        <v>8976</v>
      </c>
      <c r="I2087" s="93" t="s">
        <v>23890</v>
      </c>
      <c r="J2087" s="93" t="s">
        <v>20897</v>
      </c>
      <c r="K2087" s="93" t="s">
        <v>9426</v>
      </c>
      <c r="L2087" s="14">
        <f>AND(vyberHrace&lt;&gt;"",ISNUMBER(SEARCH(vyberHrace,$B2087)))</f>
      </c>
      <c r="M2087" s="14">
        <f>AND($I2087=MID(kododd,1,2),$J2087=MID(kododd,3,3))</f>
      </c>
    </row>
    <row r="2088">
      <c r="A2088" s="95">
        <v>768</v>
      </c>
      <c r="B2088" s="93" t="s">
        <v>19696</v>
      </c>
      <c r="C2088" s="93" t="s">
        <v>1462</v>
      </c>
      <c r="D2088" s="95">
        <v>1956</v>
      </c>
      <c r="E2088" s="95">
        <v>1980</v>
      </c>
      <c r="F2088" s="95">
        <v>343412</v>
      </c>
      <c r="G2088" s="95">
        <v>250</v>
      </c>
      <c r="H2088" s="93" t="s">
        <v>8976</v>
      </c>
      <c r="I2088" s="93" t="s">
        <v>23890</v>
      </c>
      <c r="J2088" s="93" t="s">
        <v>20913</v>
      </c>
      <c r="K2088" s="93" t="s">
        <v>15044</v>
      </c>
      <c r="L2088" s="14">
        <f>AND(vyberHrace&lt;&gt;"",ISNUMBER(SEARCH(vyberHrace,$B2088)))</f>
      </c>
      <c r="M2088" s="14">
        <f>AND($I2088=MID(kododd,1,2),$J2088=MID(kododd,3,3))</f>
      </c>
    </row>
    <row r="2089">
      <c r="A2089" s="95">
        <v>53762</v>
      </c>
      <c r="B2089" s="93" t="s">
        <v>8381</v>
      </c>
      <c r="C2089" s="93" t="s">
        <v>1422</v>
      </c>
      <c r="G2089" s="95">
        <v>0</v>
      </c>
      <c r="H2089" s="93" t="s">
        <v>8976</v>
      </c>
      <c r="I2089" s="93" t="s">
        <v>23890</v>
      </c>
      <c r="J2089" s="93" t="s">
        <v>20932</v>
      </c>
      <c r="K2089" s="93" t="s">
        <v>9421</v>
      </c>
      <c r="L2089" s="14">
        <f>AND(vyberHrace&lt;&gt;"",ISNUMBER(SEARCH(vyberHrace,$B2089)))</f>
      </c>
      <c r="M2089" s="14">
        <f>AND($I2089=MID(kododd,1,2),$J2089=MID(kododd,3,3))</f>
      </c>
    </row>
    <row r="2090">
      <c r="A2090" s="95">
        <v>43276</v>
      </c>
      <c r="B2090" s="93" t="s">
        <v>9417</v>
      </c>
      <c r="C2090" s="93" t="s">
        <v>1410</v>
      </c>
      <c r="D2090" s="95">
        <v>1762</v>
      </c>
      <c r="E2090" s="95">
        <v>1869</v>
      </c>
      <c r="F2090" s="95">
        <v>393754</v>
      </c>
      <c r="G2090" s="95">
        <v>0</v>
      </c>
      <c r="H2090" s="93" t="s">
        <v>8976</v>
      </c>
      <c r="I2090" s="93" t="s">
        <v>23890</v>
      </c>
      <c r="J2090" s="93" t="s">
        <v>20932</v>
      </c>
      <c r="K2090" s="93" t="s">
        <v>9421</v>
      </c>
      <c r="L2090" s="14">
        <f>AND(vyberHrace&lt;&gt;"",ISNUMBER(SEARCH(vyberHrace,$B2090)))</f>
      </c>
      <c r="M2090" s="14">
        <f>AND($I2090=MID(kododd,1,2),$J2090=MID(kododd,3,3))</f>
      </c>
    </row>
    <row r="2091">
      <c r="A2091" s="95">
        <v>57210</v>
      </c>
      <c r="B2091" s="93" t="s">
        <v>21439</v>
      </c>
      <c r="C2091" s="93" t="s">
        <v>1402</v>
      </c>
      <c r="F2091" s="95">
        <v>23771267</v>
      </c>
      <c r="G2091" s="95">
        <v>0</v>
      </c>
      <c r="H2091" s="93" t="s">
        <v>8976</v>
      </c>
      <c r="I2091" s="93" t="s">
        <v>23890</v>
      </c>
      <c r="J2091" s="93" t="s">
        <v>20870</v>
      </c>
      <c r="K2091" s="93" t="s">
        <v>19858</v>
      </c>
      <c r="L2091" s="14">
        <f>AND(vyberHrace&lt;&gt;"",ISNUMBER(SEARCH(vyberHrace,$B2091)))</f>
      </c>
      <c r="M2091" s="14">
        <f>AND($I2091=MID(kododd,1,2),$J2091=MID(kododd,3,3))</f>
      </c>
    </row>
    <row r="2092">
      <c r="A2092" s="95">
        <v>56339</v>
      </c>
      <c r="B2092" s="93" t="s">
        <v>21498</v>
      </c>
      <c r="C2092" s="93" t="s">
        <v>1424</v>
      </c>
      <c r="G2092" s="95">
        <v>0</v>
      </c>
      <c r="H2092" s="93" t="s">
        <v>8976</v>
      </c>
      <c r="I2092" s="93" t="s">
        <v>23890</v>
      </c>
      <c r="J2092" s="93" t="s">
        <v>20858</v>
      </c>
      <c r="K2092" s="93" t="s">
        <v>20407</v>
      </c>
      <c r="L2092" s="14">
        <f>AND(vyberHrace&lt;&gt;"",ISNUMBER(SEARCH(vyberHrace,$B2092)))</f>
      </c>
      <c r="M2092" s="14">
        <f>AND($I2092=MID(kododd,1,2),$J2092=MID(kododd,3,3))</f>
      </c>
    </row>
    <row r="2093">
      <c r="A2093" s="95">
        <v>56340</v>
      </c>
      <c r="B2093" s="93" t="s">
        <v>28680</v>
      </c>
      <c r="C2093" s="93" t="s">
        <v>1424</v>
      </c>
      <c r="G2093" s="95">
        <v>0</v>
      </c>
      <c r="H2093" s="93" t="s">
        <v>8976</v>
      </c>
      <c r="I2093" s="93" t="s">
        <v>23890</v>
      </c>
      <c r="J2093" s="93" t="s">
        <v>20858</v>
      </c>
      <c r="K2093" s="93" t="s">
        <v>20407</v>
      </c>
      <c r="L2093" s="14">
        <f>AND(vyberHrace&lt;&gt;"",ISNUMBER(SEARCH(vyberHrace,$B2093)))</f>
      </c>
      <c r="M2093" s="14">
        <f>AND($I2093=MID(kododd,1,2),$J2093=MID(kododd,3,3))</f>
      </c>
    </row>
    <row r="2094">
      <c r="A2094" s="95">
        <v>43484</v>
      </c>
      <c r="B2094" s="93" t="s">
        <v>20489</v>
      </c>
      <c r="C2094" s="93" t="s">
        <v>1400</v>
      </c>
      <c r="D2094" s="95">
        <v>1191</v>
      </c>
      <c r="F2094" s="95">
        <v>23735899</v>
      </c>
      <c r="G2094" s="95">
        <v>0</v>
      </c>
      <c r="H2094" s="93" t="s">
        <v>8976</v>
      </c>
      <c r="I2094" s="93" t="s">
        <v>23890</v>
      </c>
      <c r="J2094" s="93" t="s">
        <v>20932</v>
      </c>
      <c r="K2094" s="93" t="s">
        <v>9421</v>
      </c>
      <c r="L2094" s="14">
        <f>AND(vyberHrace&lt;&gt;"",ISNUMBER(SEARCH(vyberHrace,$B2094)))</f>
      </c>
      <c r="M2094" s="14">
        <f>AND($I2094=MID(kododd,1,2),$J2094=MID(kododd,3,3))</f>
      </c>
    </row>
    <row r="2095">
      <c r="A2095" s="95">
        <v>43483</v>
      </c>
      <c r="B2095" s="93" t="s">
        <v>20488</v>
      </c>
      <c r="C2095" s="93" t="s">
        <v>1402</v>
      </c>
      <c r="D2095" s="95">
        <v>1297</v>
      </c>
      <c r="E2095" s="95">
        <v>1568</v>
      </c>
      <c r="F2095" s="95">
        <v>23730820</v>
      </c>
      <c r="G2095" s="95">
        <v>0</v>
      </c>
      <c r="H2095" s="93" t="s">
        <v>8976</v>
      </c>
      <c r="I2095" s="93" t="s">
        <v>23890</v>
      </c>
      <c r="J2095" s="93" t="s">
        <v>20932</v>
      </c>
      <c r="K2095" s="93" t="s">
        <v>9421</v>
      </c>
      <c r="L2095" s="14">
        <f>AND(vyberHrace&lt;&gt;"",ISNUMBER(SEARCH(vyberHrace,$B2095)))</f>
      </c>
      <c r="M2095" s="14">
        <f>AND($I2095=MID(kododd,1,2),$J2095=MID(kododd,3,3))</f>
      </c>
    </row>
    <row r="2096">
      <c r="A2096" s="95">
        <v>64023</v>
      </c>
      <c r="B2096" s="93" t="s">
        <v>30178</v>
      </c>
      <c r="C2096" s="93" t="s">
        <v>1419</v>
      </c>
      <c r="D2096" s="95">
        <v>80644</v>
      </c>
      <c r="E2096" s="95">
        <v>80644</v>
      </c>
      <c r="F2096" s="95">
        <v>23765682</v>
      </c>
      <c r="G2096" s="95">
        <v>250</v>
      </c>
      <c r="H2096" s="93" t="s">
        <v>8976</v>
      </c>
      <c r="I2096" s="93" t="s">
        <v>23890</v>
      </c>
      <c r="J2096" s="93" t="s">
        <v>21007</v>
      </c>
      <c r="K2096" s="93" t="s">
        <v>23945</v>
      </c>
      <c r="L2096" s="14">
        <f>AND(vyberHrace&lt;&gt;"",ISNUMBER(SEARCH(vyberHrace,$B2096)))</f>
      </c>
      <c r="M2096" s="14">
        <f>AND($I2096=MID(kododd,1,2),$J2096=MID(kododd,3,3))</f>
      </c>
    </row>
    <row r="2097">
      <c r="A2097" s="95">
        <v>59206</v>
      </c>
      <c r="B2097" s="93" t="s">
        <v>25638</v>
      </c>
      <c r="C2097" s="93" t="s">
        <v>1487</v>
      </c>
      <c r="G2097" s="95">
        <v>250</v>
      </c>
      <c r="H2097" s="93" t="s">
        <v>8976</v>
      </c>
      <c r="I2097" s="93" t="s">
        <v>23890</v>
      </c>
      <c r="J2097" s="93" t="s">
        <v>20918</v>
      </c>
      <c r="K2097" s="93" t="s">
        <v>19880</v>
      </c>
      <c r="L2097" s="14">
        <f>AND(vyberHrace&lt;&gt;"",ISNUMBER(SEARCH(vyberHrace,$B2097)))</f>
      </c>
      <c r="M2097" s="14">
        <f>AND($I2097=MID(kododd,1,2),$J2097=MID(kododd,3,3))</f>
      </c>
    </row>
    <row r="2098">
      <c r="A2098" s="95">
        <v>46150</v>
      </c>
      <c r="B2098" s="93" t="s">
        <v>20129</v>
      </c>
      <c r="C2098" s="93" t="s">
        <v>1438</v>
      </c>
      <c r="F2098" s="95">
        <v>23708662</v>
      </c>
      <c r="G2098" s="95">
        <v>0</v>
      </c>
      <c r="H2098" s="93" t="s">
        <v>8976</v>
      </c>
      <c r="I2098" s="93" t="s">
        <v>23890</v>
      </c>
      <c r="J2098" s="93" t="s">
        <v>3580</v>
      </c>
      <c r="K2098" s="93" t="s">
        <v>6721</v>
      </c>
      <c r="L2098" s="14">
        <f>AND(vyberHrace&lt;&gt;"",ISNUMBER(SEARCH(vyberHrace,$B2098)))</f>
      </c>
      <c r="M2098" s="14">
        <f>AND($I2098=MID(kododd,1,2),$J2098=MID(kododd,3,3))</f>
      </c>
    </row>
    <row r="2099">
      <c r="A2099" s="95">
        <v>62379</v>
      </c>
      <c r="B2099" s="93" t="s">
        <v>28548</v>
      </c>
      <c r="C2099" s="93" t="s">
        <v>1422</v>
      </c>
      <c r="G2099" s="95">
        <v>250</v>
      </c>
      <c r="H2099" s="93" t="s">
        <v>8976</v>
      </c>
      <c r="I2099" s="93" t="s">
        <v>23890</v>
      </c>
      <c r="J2099" s="93" t="s">
        <v>20860</v>
      </c>
      <c r="K2099" s="93" t="s">
        <v>12768</v>
      </c>
      <c r="L2099" s="14">
        <f>AND(vyberHrace&lt;&gt;"",ISNUMBER(SEARCH(vyberHrace,$B2099)))</f>
      </c>
      <c r="M2099" s="14">
        <f>AND($I2099=MID(kododd,1,2),$J2099=MID(kododd,3,3))</f>
      </c>
    </row>
    <row r="2100">
      <c r="A2100" s="95">
        <v>13269</v>
      </c>
      <c r="B2100" s="93" t="s">
        <v>11657</v>
      </c>
      <c r="C2100" s="93" t="s">
        <v>1418</v>
      </c>
      <c r="D2100" s="95">
        <v>1882</v>
      </c>
      <c r="E2100" s="95">
        <v>1937</v>
      </c>
      <c r="F2100" s="95">
        <v>323616</v>
      </c>
      <c r="G2100" s="95">
        <v>250</v>
      </c>
      <c r="H2100" s="93" t="s">
        <v>8976</v>
      </c>
      <c r="I2100" s="93" t="s">
        <v>23890</v>
      </c>
      <c r="J2100" s="93" t="s">
        <v>20858</v>
      </c>
      <c r="K2100" s="93" t="s">
        <v>20407</v>
      </c>
      <c r="L2100" s="14">
        <f>AND(vyberHrace&lt;&gt;"",ISNUMBER(SEARCH(vyberHrace,$B2100)))</f>
      </c>
      <c r="M2100" s="14">
        <f>AND($I2100=MID(kododd,1,2),$J2100=MID(kododd,3,3))</f>
      </c>
    </row>
    <row r="2101">
      <c r="A2101" s="95">
        <v>28</v>
      </c>
      <c r="B2101" s="93" t="s">
        <v>19863</v>
      </c>
      <c r="C2101" s="93" t="s">
        <v>1472</v>
      </c>
      <c r="D2101" s="95">
        <v>2104</v>
      </c>
      <c r="E2101" s="95">
        <v>2147</v>
      </c>
      <c r="F2101" s="95">
        <v>300187</v>
      </c>
      <c r="G2101" s="95">
        <v>250</v>
      </c>
      <c r="H2101" s="93" t="s">
        <v>8976</v>
      </c>
      <c r="I2101" s="93" t="s">
        <v>23890</v>
      </c>
      <c r="J2101" s="93" t="s">
        <v>20870</v>
      </c>
      <c r="K2101" s="93" t="s">
        <v>19858</v>
      </c>
      <c r="L2101" s="14">
        <f>AND(vyberHrace&lt;&gt;"",ISNUMBER(SEARCH(vyberHrace,$B2101)))</f>
      </c>
      <c r="M2101" s="14">
        <f>AND($I2101=MID(kododd,1,2),$J2101=MID(kododd,3,3))</f>
      </c>
    </row>
    <row r="2102">
      <c r="A2102" s="95">
        <v>79</v>
      </c>
      <c r="B2102" s="93" t="s">
        <v>9428</v>
      </c>
      <c r="C2102" s="93" t="s">
        <v>1455</v>
      </c>
      <c r="D2102" s="95">
        <v>2297</v>
      </c>
      <c r="E2102" s="95">
        <v>2269</v>
      </c>
      <c r="F2102" s="95">
        <v>302392</v>
      </c>
      <c r="G2102" s="95">
        <v>250</v>
      </c>
      <c r="H2102" s="93" t="s">
        <v>8976</v>
      </c>
      <c r="I2102" s="93" t="s">
        <v>23890</v>
      </c>
      <c r="J2102" s="93" t="s">
        <v>20870</v>
      </c>
      <c r="K2102" s="93" t="s">
        <v>19858</v>
      </c>
      <c r="L2102" s="14">
        <f>AND(vyberHrace&lt;&gt;"",ISNUMBER(SEARCH(vyberHrace,$B2102)))</f>
      </c>
      <c r="M2102" s="14">
        <f>AND($I2102=MID(kododd,1,2),$J2102=MID(kododd,3,3))</f>
      </c>
    </row>
    <row r="2103">
      <c r="A2103" s="95">
        <v>55510</v>
      </c>
      <c r="B2103" s="93" t="s">
        <v>21399</v>
      </c>
      <c r="C2103" s="93" t="s">
        <v>1486</v>
      </c>
      <c r="F2103" s="95">
        <v>23765496</v>
      </c>
      <c r="G2103" s="95">
        <v>0</v>
      </c>
      <c r="H2103" s="93" t="s">
        <v>8976</v>
      </c>
      <c r="I2103" s="93" t="s">
        <v>23890</v>
      </c>
      <c r="J2103" s="93" t="s">
        <v>20843</v>
      </c>
      <c r="K2103" s="93" t="s">
        <v>19862</v>
      </c>
      <c r="L2103" s="14">
        <f>AND(vyberHrace&lt;&gt;"",ISNUMBER(SEARCH(vyberHrace,$B2103)))</f>
      </c>
      <c r="M2103" s="14">
        <f>AND($I2103=MID(kododd,1,2),$J2103=MID(kododd,3,3))</f>
      </c>
    </row>
    <row r="2104">
      <c r="A2104" s="95">
        <v>37174</v>
      </c>
      <c r="B2104" s="93" t="s">
        <v>20239</v>
      </c>
      <c r="C2104" s="93" t="s">
        <v>1408</v>
      </c>
      <c r="D2104" s="95">
        <v>2148</v>
      </c>
      <c r="E2104" s="95">
        <v>2162</v>
      </c>
      <c r="F2104" s="95">
        <v>371971</v>
      </c>
      <c r="G2104" s="95">
        <v>0</v>
      </c>
      <c r="H2104" s="93" t="s">
        <v>8976</v>
      </c>
      <c r="I2104" s="93" t="s">
        <v>23890</v>
      </c>
      <c r="J2104" s="93" t="s">
        <v>20870</v>
      </c>
      <c r="K2104" s="93" t="s">
        <v>19858</v>
      </c>
      <c r="L2104" s="14">
        <f>AND(vyberHrace&lt;&gt;"",ISNUMBER(SEARCH(vyberHrace,$B2104)))</f>
      </c>
      <c r="M2104" s="14">
        <f>AND($I2104=MID(kododd,1,2),$J2104=MID(kododd,3,3))</f>
      </c>
    </row>
    <row r="2105">
      <c r="A2105" s="95">
        <v>62928</v>
      </c>
      <c r="B2105" s="93" t="s">
        <v>28681</v>
      </c>
      <c r="C2105" s="93" t="s">
        <v>1487</v>
      </c>
      <c r="G2105" s="95">
        <v>250</v>
      </c>
      <c r="H2105" s="93" t="s">
        <v>8976</v>
      </c>
      <c r="I2105" s="93" t="s">
        <v>23890</v>
      </c>
      <c r="J2105" s="93" t="s">
        <v>20936</v>
      </c>
      <c r="K2105" s="93" t="s">
        <v>10625</v>
      </c>
      <c r="L2105" s="14">
        <f>AND(vyberHrace&lt;&gt;"",ISNUMBER(SEARCH(vyberHrace,$B2105)))</f>
      </c>
      <c r="M2105" s="14">
        <f>AND($I2105=MID(kododd,1,2),$J2105=MID(kododd,3,3))</f>
      </c>
    </row>
    <row r="2106">
      <c r="A2106" s="95">
        <v>2547</v>
      </c>
      <c r="B2106" s="93" t="s">
        <v>14047</v>
      </c>
      <c r="C2106" s="93" t="s">
        <v>1435</v>
      </c>
      <c r="D2106" s="95">
        <v>1756</v>
      </c>
      <c r="E2106" s="95">
        <v>1826</v>
      </c>
      <c r="F2106" s="95">
        <v>327131</v>
      </c>
      <c r="G2106" s="95">
        <v>250</v>
      </c>
      <c r="H2106" s="93" t="s">
        <v>8976</v>
      </c>
      <c r="I2106" s="93" t="s">
        <v>23890</v>
      </c>
      <c r="J2106" s="93" t="s">
        <v>20870</v>
      </c>
      <c r="K2106" s="93" t="s">
        <v>19858</v>
      </c>
      <c r="L2106" s="14">
        <f>AND(vyberHrace&lt;&gt;"",ISNUMBER(SEARCH(vyberHrace,$B2106)))</f>
      </c>
      <c r="M2106" s="14">
        <f>AND($I2106=MID(kododd,1,2),$J2106=MID(kododd,3,3))</f>
      </c>
    </row>
    <row r="2107">
      <c r="A2107" s="95">
        <v>37176</v>
      </c>
      <c r="B2107" s="93" t="s">
        <v>20241</v>
      </c>
      <c r="C2107" s="93" t="s">
        <v>1438</v>
      </c>
      <c r="D2107" s="95">
        <v>1959</v>
      </c>
      <c r="E2107" s="95">
        <v>1951</v>
      </c>
      <c r="F2107" s="95">
        <v>371726</v>
      </c>
      <c r="G2107" s="95">
        <v>0</v>
      </c>
      <c r="H2107" s="93" t="s">
        <v>8976</v>
      </c>
      <c r="I2107" s="93" t="s">
        <v>23890</v>
      </c>
      <c r="J2107" s="93" t="s">
        <v>20870</v>
      </c>
      <c r="K2107" s="93" t="s">
        <v>19858</v>
      </c>
      <c r="L2107" s="14">
        <f>AND(vyberHrace&lt;&gt;"",ISNUMBER(SEARCH(vyberHrace,$B2107)))</f>
      </c>
      <c r="M2107" s="14">
        <f>AND($I2107=MID(kododd,1,2),$J2107=MID(kododd,3,3))</f>
      </c>
    </row>
    <row r="2108">
      <c r="A2108" s="95">
        <v>4462</v>
      </c>
      <c r="B2108" s="93" t="s">
        <v>20456</v>
      </c>
      <c r="C2108" s="93" t="s">
        <v>1460</v>
      </c>
      <c r="D2108" s="95">
        <v>1512</v>
      </c>
      <c r="G2108" s="95">
        <v>0</v>
      </c>
      <c r="H2108" s="93" t="s">
        <v>8976</v>
      </c>
      <c r="I2108" s="93" t="s">
        <v>23890</v>
      </c>
      <c r="J2108" s="93" t="s">
        <v>20931</v>
      </c>
      <c r="K2108" s="93" t="s">
        <v>19878</v>
      </c>
      <c r="L2108" s="14">
        <f>AND(vyberHrace&lt;&gt;"",ISNUMBER(SEARCH(vyberHrace,$B2108)))</f>
      </c>
      <c r="M2108" s="14">
        <f>AND($I2108=MID(kododd,1,2),$J2108=MID(kododd,3,3))</f>
      </c>
    </row>
    <row r="2109">
      <c r="A2109" s="95">
        <v>63639</v>
      </c>
      <c r="B2109" s="93" t="s">
        <v>29798</v>
      </c>
      <c r="C2109" s="93" t="s">
        <v>1487</v>
      </c>
      <c r="G2109" s="95">
        <v>250</v>
      </c>
      <c r="H2109" s="93" t="s">
        <v>8976</v>
      </c>
      <c r="I2109" s="93" t="s">
        <v>23890</v>
      </c>
      <c r="J2109" s="93" t="s">
        <v>21009</v>
      </c>
      <c r="K2109" s="93" t="s">
        <v>15049</v>
      </c>
      <c r="L2109" s="14">
        <f>AND(vyberHrace&lt;&gt;"",ISNUMBER(SEARCH(vyberHrace,$B2109)))</f>
      </c>
      <c r="M2109" s="14">
        <f>AND($I2109=MID(kododd,1,2),$J2109=MID(kododd,3,3))</f>
      </c>
    </row>
    <row r="2110">
      <c r="A2110" s="95">
        <v>61191</v>
      </c>
      <c r="B2110" s="93" t="s">
        <v>8586</v>
      </c>
      <c r="C2110" s="93" t="s">
        <v>1453</v>
      </c>
      <c r="D2110" s="95">
        <v>1162</v>
      </c>
      <c r="G2110" s="95">
        <v>250</v>
      </c>
      <c r="H2110" s="93" t="s">
        <v>8976</v>
      </c>
      <c r="I2110" s="93" t="s">
        <v>23890</v>
      </c>
      <c r="J2110" s="93" t="s">
        <v>20895</v>
      </c>
      <c r="K2110" s="93" t="s">
        <v>13982</v>
      </c>
      <c r="L2110" s="14">
        <f>AND(vyberHrace&lt;&gt;"",ISNUMBER(SEARCH(vyberHrace,$B2110)))</f>
      </c>
      <c r="M2110" s="14">
        <f>AND($I2110=MID(kododd,1,2),$J2110=MID(kododd,3,3))</f>
      </c>
    </row>
    <row r="2111">
      <c r="A2111" s="95">
        <v>32992</v>
      </c>
      <c r="B2111" s="93" t="s">
        <v>19840</v>
      </c>
      <c r="C2111" s="93" t="s">
        <v>1405</v>
      </c>
      <c r="D2111" s="95">
        <v>1340</v>
      </c>
      <c r="G2111" s="95">
        <v>0</v>
      </c>
      <c r="H2111" s="93" t="s">
        <v>8976</v>
      </c>
      <c r="I2111" s="93" t="s">
        <v>23890</v>
      </c>
      <c r="J2111" s="93" t="s">
        <v>20992</v>
      </c>
      <c r="K2111" s="93" t="s">
        <v>16334</v>
      </c>
      <c r="L2111" s="14">
        <f>AND(vyberHrace&lt;&gt;"",ISNUMBER(SEARCH(vyberHrace,$B2111)))</f>
      </c>
      <c r="M2111" s="14">
        <f>AND($I2111=MID(kododd,1,2),$J2111=MID(kododd,3,3))</f>
      </c>
    </row>
    <row r="2112">
      <c r="A2112" s="95">
        <v>43883</v>
      </c>
      <c r="B2112" s="93" t="s">
        <v>15093</v>
      </c>
      <c r="C2112" s="93" t="s">
        <v>1438</v>
      </c>
      <c r="D2112" s="95">
        <v>1456</v>
      </c>
      <c r="E2112" s="95">
        <v>1887</v>
      </c>
      <c r="F2112" s="95">
        <v>395498</v>
      </c>
      <c r="G2112" s="95">
        <v>250</v>
      </c>
      <c r="H2112" s="93" t="s">
        <v>8976</v>
      </c>
      <c r="I2112" s="93" t="s">
        <v>23890</v>
      </c>
      <c r="J2112" s="93" t="s">
        <v>3580</v>
      </c>
      <c r="K2112" s="93" t="s">
        <v>6721</v>
      </c>
      <c r="L2112" s="14">
        <f>AND(vyberHrace&lt;&gt;"",ISNUMBER(SEARCH(vyberHrace,$B2112)))</f>
      </c>
      <c r="M2112" s="14">
        <f>AND($I2112=MID(kododd,1,2),$J2112=MID(kododd,3,3))</f>
      </c>
    </row>
    <row r="2113">
      <c r="A2113" s="95">
        <v>57204</v>
      </c>
      <c r="B2113" s="93" t="s">
        <v>21455</v>
      </c>
      <c r="C2113" s="93" t="s">
        <v>1412</v>
      </c>
      <c r="G2113" s="95">
        <v>250</v>
      </c>
      <c r="H2113" s="93" t="s">
        <v>8976</v>
      </c>
      <c r="I2113" s="93" t="s">
        <v>23890</v>
      </c>
      <c r="J2113" s="93" t="s">
        <v>20918</v>
      </c>
      <c r="K2113" s="93" t="s">
        <v>19880</v>
      </c>
      <c r="L2113" s="14">
        <f>AND(vyberHrace&lt;&gt;"",ISNUMBER(SEARCH(vyberHrace,$B2113)))</f>
      </c>
      <c r="M2113" s="14">
        <f>AND($I2113=MID(kododd,1,2),$J2113=MID(kododd,3,3))</f>
      </c>
    </row>
    <row r="2114">
      <c r="A2114" s="95">
        <v>46159</v>
      </c>
      <c r="B2114" s="93" t="s">
        <v>20131</v>
      </c>
      <c r="C2114" s="93" t="s">
        <v>1419</v>
      </c>
      <c r="F2114" s="95">
        <v>23751711</v>
      </c>
      <c r="G2114" s="95">
        <v>0</v>
      </c>
      <c r="H2114" s="93" t="s">
        <v>8976</v>
      </c>
      <c r="I2114" s="93" t="s">
        <v>23890</v>
      </c>
      <c r="J2114" s="93" t="s">
        <v>20897</v>
      </c>
      <c r="K2114" s="93" t="s">
        <v>9426</v>
      </c>
      <c r="L2114" s="14">
        <f>AND(vyberHrace&lt;&gt;"",ISNUMBER(SEARCH(vyberHrace,$B2114)))</f>
      </c>
      <c r="M2114" s="14">
        <f>AND($I2114=MID(kododd,1,2),$J2114=MID(kododd,3,3))</f>
      </c>
    </row>
    <row r="2115">
      <c r="A2115" s="95">
        <v>58240</v>
      </c>
      <c r="B2115" s="93" t="s">
        <v>24757</v>
      </c>
      <c r="C2115" s="93" t="s">
        <v>1450</v>
      </c>
      <c r="D2115" s="95">
        <v>1223</v>
      </c>
      <c r="E2115" s="95">
        <v>1594</v>
      </c>
      <c r="F2115" s="95">
        <v>23780738</v>
      </c>
      <c r="G2115" s="95">
        <v>250</v>
      </c>
      <c r="H2115" s="93" t="s">
        <v>8976</v>
      </c>
      <c r="I2115" s="93" t="s">
        <v>23890</v>
      </c>
      <c r="J2115" s="93" t="s">
        <v>20936</v>
      </c>
      <c r="K2115" s="93" t="s">
        <v>10625</v>
      </c>
      <c r="L2115" s="14">
        <f>AND(vyberHrace&lt;&gt;"",ISNUMBER(SEARCH(vyberHrace,$B2115)))</f>
      </c>
      <c r="M2115" s="14">
        <f>AND($I2115=MID(kododd,1,2),$J2115=MID(kododd,3,3))</f>
      </c>
    </row>
    <row r="2116">
      <c r="A2116" s="95">
        <v>61751</v>
      </c>
      <c r="B2116" s="93" t="s">
        <v>27901</v>
      </c>
      <c r="C2116" s="93" t="s">
        <v>1487</v>
      </c>
      <c r="F2116" s="95">
        <v>23792892</v>
      </c>
      <c r="G2116" s="95">
        <v>250</v>
      </c>
      <c r="H2116" s="93" t="s">
        <v>8976</v>
      </c>
      <c r="I2116" s="93" t="s">
        <v>23890</v>
      </c>
      <c r="J2116" s="93" t="s">
        <v>20936</v>
      </c>
      <c r="K2116" s="93" t="s">
        <v>10625</v>
      </c>
      <c r="L2116" s="14">
        <f>AND(vyberHrace&lt;&gt;"",ISNUMBER(SEARCH(vyberHrace,$B2116)))</f>
      </c>
      <c r="M2116" s="14">
        <f>AND($I2116=MID(kododd,1,2),$J2116=MID(kododd,3,3))</f>
      </c>
    </row>
    <row r="2117">
      <c r="A2117" s="95">
        <v>31933</v>
      </c>
      <c r="B2117" s="93" t="s">
        <v>19449</v>
      </c>
      <c r="C2117" s="93" t="s">
        <v>1409</v>
      </c>
      <c r="D2117" s="95">
        <v>2063</v>
      </c>
      <c r="E2117" s="95">
        <v>2070</v>
      </c>
      <c r="F2117" s="95">
        <v>345016</v>
      </c>
      <c r="G2117" s="95">
        <v>250</v>
      </c>
      <c r="H2117" s="93" t="s">
        <v>8976</v>
      </c>
      <c r="I2117" s="93" t="s">
        <v>23890</v>
      </c>
      <c r="J2117" s="93" t="s">
        <v>20971</v>
      </c>
      <c r="K2117" s="93" t="s">
        <v>16300</v>
      </c>
      <c r="L2117" s="14">
        <f>AND(vyberHrace&lt;&gt;"",ISNUMBER(SEARCH(vyberHrace,$B2117)))</f>
      </c>
      <c r="M2117" s="14">
        <f>AND($I2117=MID(kododd,1,2),$J2117=MID(kododd,3,3))</f>
      </c>
    </row>
    <row r="2118">
      <c r="A2118" s="95">
        <v>55389</v>
      </c>
      <c r="B2118" s="93" t="s">
        <v>21539</v>
      </c>
      <c r="C2118" s="93" t="s">
        <v>1461</v>
      </c>
      <c r="G2118" s="95">
        <v>0</v>
      </c>
      <c r="H2118" s="93" t="s">
        <v>8976</v>
      </c>
      <c r="I2118" s="93" t="s">
        <v>23890</v>
      </c>
      <c r="J2118" s="93" t="s">
        <v>20860</v>
      </c>
      <c r="K2118" s="93" t="s">
        <v>12768</v>
      </c>
      <c r="L2118" s="14">
        <f>AND(vyberHrace&lt;&gt;"",ISNUMBER(SEARCH(vyberHrace,$B2118)))</f>
      </c>
      <c r="M2118" s="14">
        <f>AND($I2118=MID(kododd,1,2),$J2118=MID(kododd,3,3))</f>
      </c>
    </row>
    <row r="2119">
      <c r="A2119" s="95">
        <v>58228</v>
      </c>
      <c r="B2119" s="93" t="s">
        <v>24746</v>
      </c>
      <c r="C2119" s="93" t="s">
        <v>1486</v>
      </c>
      <c r="G2119" s="95">
        <v>250</v>
      </c>
      <c r="H2119" s="93" t="s">
        <v>8976</v>
      </c>
      <c r="I2119" s="93" t="s">
        <v>23890</v>
      </c>
      <c r="J2119" s="93" t="s">
        <v>20843</v>
      </c>
      <c r="K2119" s="93" t="s">
        <v>19862</v>
      </c>
      <c r="L2119" s="14">
        <f>AND(vyberHrace&lt;&gt;"",ISNUMBER(SEARCH(vyberHrace,$B2119)))</f>
      </c>
      <c r="M2119" s="14">
        <f>AND($I2119=MID(kododd,1,2),$J2119=MID(kododd,3,3))</f>
      </c>
    </row>
    <row r="2120">
      <c r="A2120" s="95">
        <v>48556</v>
      </c>
      <c r="B2120" s="93" t="s">
        <v>16408</v>
      </c>
      <c r="C2120" s="93" t="s">
        <v>1402</v>
      </c>
      <c r="D2120" s="95">
        <v>1222</v>
      </c>
      <c r="G2120" s="95">
        <v>0</v>
      </c>
      <c r="H2120" s="93" t="s">
        <v>8976</v>
      </c>
      <c r="I2120" s="93" t="s">
        <v>23890</v>
      </c>
      <c r="J2120" s="93" t="s">
        <v>20843</v>
      </c>
      <c r="K2120" s="93" t="s">
        <v>19862</v>
      </c>
      <c r="L2120" s="14">
        <f>AND(vyberHrace&lt;&gt;"",ISNUMBER(SEARCH(vyberHrace,$B2120)))</f>
      </c>
      <c r="M2120" s="14">
        <f>AND($I2120=MID(kododd,1,2),$J2120=MID(kododd,3,3))</f>
      </c>
    </row>
    <row r="2121">
      <c r="A2121" s="95">
        <v>14245</v>
      </c>
      <c r="B2121" s="93" t="s">
        <v>11755</v>
      </c>
      <c r="C2121" s="93" t="s">
        <v>1436</v>
      </c>
      <c r="D2121" s="95">
        <v>1697</v>
      </c>
      <c r="F2121" s="95">
        <v>315508</v>
      </c>
      <c r="G2121" s="95">
        <v>0</v>
      </c>
      <c r="H2121" s="93" t="s">
        <v>8976</v>
      </c>
      <c r="I2121" s="93" t="s">
        <v>23890</v>
      </c>
      <c r="J2121" s="93" t="s">
        <v>20918</v>
      </c>
      <c r="K2121" s="93" t="s">
        <v>19880</v>
      </c>
      <c r="L2121" s="14">
        <f>AND(vyberHrace&lt;&gt;"",ISNUMBER(SEARCH(vyberHrace,$B2121)))</f>
      </c>
      <c r="M2121" s="14">
        <f>AND($I2121=MID(kododd,1,2),$J2121=MID(kododd,3,3))</f>
      </c>
    </row>
    <row r="2122">
      <c r="A2122" s="95">
        <v>16580</v>
      </c>
      <c r="B2122" s="93" t="s">
        <v>18733</v>
      </c>
      <c r="C2122" s="93" t="s">
        <v>1435</v>
      </c>
      <c r="D2122" s="95">
        <v>1398</v>
      </c>
      <c r="F2122" s="95">
        <v>377023</v>
      </c>
      <c r="G2122" s="95">
        <v>250</v>
      </c>
      <c r="H2122" s="93" t="s">
        <v>8976</v>
      </c>
      <c r="I2122" s="93" t="s">
        <v>23890</v>
      </c>
      <c r="J2122" s="93" t="s">
        <v>20973</v>
      </c>
      <c r="K2122" s="93" t="s">
        <v>12775</v>
      </c>
      <c r="L2122" s="14">
        <f>AND(vyberHrace&lt;&gt;"",ISNUMBER(SEARCH(vyberHrace,$B2122)))</f>
      </c>
      <c r="M2122" s="14">
        <f>AND($I2122=MID(kododd,1,2),$J2122=MID(kododd,3,3))</f>
      </c>
    </row>
    <row r="2123">
      <c r="A2123" s="95">
        <v>38656</v>
      </c>
      <c r="B2123" s="93" t="s">
        <v>24001</v>
      </c>
      <c r="C2123" s="93" t="s">
        <v>1438</v>
      </c>
      <c r="G2123" s="95">
        <v>0</v>
      </c>
      <c r="H2123" s="93" t="s">
        <v>8976</v>
      </c>
      <c r="I2123" s="93" t="s">
        <v>23890</v>
      </c>
      <c r="J2123" s="93" t="s">
        <v>20897</v>
      </c>
      <c r="K2123" s="93" t="s">
        <v>9426</v>
      </c>
      <c r="L2123" s="14">
        <f>AND(vyberHrace&lt;&gt;"",ISNUMBER(SEARCH(vyberHrace,$B2123)))</f>
      </c>
      <c r="M2123" s="14">
        <f>AND($I2123=MID(kododd,1,2),$J2123=MID(kododd,3,3))</f>
      </c>
    </row>
    <row r="2124">
      <c r="A2124" s="95">
        <v>818</v>
      </c>
      <c r="B2124" s="93" t="s">
        <v>12769</v>
      </c>
      <c r="C2124" s="93" t="s">
        <v>1471</v>
      </c>
      <c r="D2124" s="95">
        <v>1880</v>
      </c>
      <c r="E2124" s="95">
        <v>1947</v>
      </c>
      <c r="F2124" s="95">
        <v>338044</v>
      </c>
      <c r="G2124" s="95">
        <v>250</v>
      </c>
      <c r="H2124" s="93" t="s">
        <v>8976</v>
      </c>
      <c r="I2124" s="93" t="s">
        <v>23890</v>
      </c>
      <c r="J2124" s="93" t="s">
        <v>20887</v>
      </c>
      <c r="K2124" s="93" t="s">
        <v>9423</v>
      </c>
      <c r="L2124" s="14">
        <f>AND(vyberHrace&lt;&gt;"",ISNUMBER(SEARCH(vyberHrace,$B2124)))</f>
      </c>
      <c r="M2124" s="14">
        <f>AND($I2124=MID(kododd,1,2),$J2124=MID(kododd,3,3))</f>
      </c>
    </row>
    <row r="2125">
      <c r="A2125" s="95">
        <v>13976</v>
      </c>
      <c r="B2125" s="93" t="s">
        <v>15368</v>
      </c>
      <c r="C2125" s="93" t="s">
        <v>1453</v>
      </c>
      <c r="D2125" s="95">
        <v>1930</v>
      </c>
      <c r="E2125" s="95">
        <v>1995</v>
      </c>
      <c r="F2125" s="95">
        <v>378348</v>
      </c>
      <c r="G2125" s="95">
        <v>250</v>
      </c>
      <c r="H2125" s="93" t="s">
        <v>8976</v>
      </c>
      <c r="I2125" s="93" t="s">
        <v>23890</v>
      </c>
      <c r="J2125" s="93" t="s">
        <v>20932</v>
      </c>
      <c r="K2125" s="93" t="s">
        <v>9421</v>
      </c>
      <c r="L2125" s="14">
        <f>AND(vyberHrace&lt;&gt;"",ISNUMBER(SEARCH(vyberHrace,$B2125)))</f>
      </c>
      <c r="M2125" s="14">
        <f>AND($I2125=MID(kododd,1,2),$J2125=MID(kododd,3,3))</f>
      </c>
    </row>
    <row r="2126">
      <c r="A2126" s="95">
        <v>48477</v>
      </c>
      <c r="B2126" s="93" t="s">
        <v>16387</v>
      </c>
      <c r="C2126" s="93" t="s">
        <v>3255</v>
      </c>
      <c r="G2126" s="95">
        <v>0</v>
      </c>
      <c r="H2126" s="93" t="s">
        <v>8976</v>
      </c>
      <c r="I2126" s="93" t="s">
        <v>23890</v>
      </c>
      <c r="J2126" s="93" t="s">
        <v>20931</v>
      </c>
      <c r="K2126" s="93" t="s">
        <v>19878</v>
      </c>
      <c r="L2126" s="14">
        <f>AND(vyberHrace&lt;&gt;"",ISNUMBER(SEARCH(vyberHrace,$B2126)))</f>
      </c>
      <c r="M2126" s="14">
        <f>AND($I2126=MID(kododd,1,2),$J2126=MID(kododd,3,3))</f>
      </c>
    </row>
    <row r="2127">
      <c r="A2127" s="95">
        <v>53739</v>
      </c>
      <c r="B2127" s="93" t="s">
        <v>2474</v>
      </c>
      <c r="C2127" s="93" t="s">
        <v>1441</v>
      </c>
      <c r="D2127" s="95">
        <v>1445</v>
      </c>
      <c r="E2127" s="95">
        <v>1695</v>
      </c>
      <c r="F2127" s="95">
        <v>23708859</v>
      </c>
      <c r="G2127" s="95">
        <v>0</v>
      </c>
      <c r="H2127" s="93" t="s">
        <v>8976</v>
      </c>
      <c r="I2127" s="93" t="s">
        <v>23890</v>
      </c>
      <c r="J2127" s="93" t="s">
        <v>20870</v>
      </c>
      <c r="K2127" s="93" t="s">
        <v>19858</v>
      </c>
      <c r="L2127" s="14">
        <f>AND(vyberHrace&lt;&gt;"",ISNUMBER(SEARCH(vyberHrace,$B2127)))</f>
      </c>
      <c r="M2127" s="14">
        <f>AND($I2127=MID(kododd,1,2),$J2127=MID(kododd,3,3))</f>
      </c>
    </row>
    <row r="2128">
      <c r="A2128" s="95">
        <v>48835</v>
      </c>
      <c r="B2128" s="93" t="s">
        <v>16436</v>
      </c>
      <c r="C2128" s="93" t="s">
        <v>1416</v>
      </c>
      <c r="G2128" s="95">
        <v>0</v>
      </c>
      <c r="H2128" s="93" t="s">
        <v>8976</v>
      </c>
      <c r="I2128" s="93" t="s">
        <v>23890</v>
      </c>
      <c r="J2128" s="93" t="s">
        <v>20860</v>
      </c>
      <c r="K2128" s="93" t="s">
        <v>12768</v>
      </c>
      <c r="L2128" s="14">
        <f>AND(vyberHrace&lt;&gt;"",ISNUMBER(SEARCH(vyberHrace,$B2128)))</f>
      </c>
      <c r="M2128" s="14">
        <f>AND($I2128=MID(kododd,1,2),$J2128=MID(kododd,3,3))</f>
      </c>
    </row>
    <row r="2129">
      <c r="A2129" s="95">
        <v>55953</v>
      </c>
      <c r="B2129" s="93" t="s">
        <v>21440</v>
      </c>
      <c r="C2129" s="93" t="s">
        <v>3255</v>
      </c>
      <c r="F2129" s="95">
        <v>23762055</v>
      </c>
      <c r="G2129" s="95">
        <v>0</v>
      </c>
      <c r="H2129" s="93" t="s">
        <v>8976</v>
      </c>
      <c r="I2129" s="93" t="s">
        <v>23890</v>
      </c>
      <c r="J2129" s="93" t="s">
        <v>20870</v>
      </c>
      <c r="K2129" s="93" t="s">
        <v>19858</v>
      </c>
      <c r="L2129" s="14">
        <f>AND(vyberHrace&lt;&gt;"",ISNUMBER(SEARCH(vyberHrace,$B2129)))</f>
      </c>
      <c r="M2129" s="14">
        <f>AND($I2129=MID(kododd,1,2),$J2129=MID(kododd,3,3))</f>
      </c>
    </row>
    <row r="2130">
      <c r="A2130" s="95">
        <v>61890</v>
      </c>
      <c r="B2130" s="93" t="s">
        <v>28027</v>
      </c>
      <c r="C2130" s="93" t="s">
        <v>1424</v>
      </c>
      <c r="G2130" s="95">
        <v>250</v>
      </c>
      <c r="H2130" s="93" t="s">
        <v>8976</v>
      </c>
      <c r="I2130" s="93" t="s">
        <v>23890</v>
      </c>
      <c r="J2130" s="93" t="s">
        <v>20899</v>
      </c>
      <c r="K2130" s="93" t="s">
        <v>21373</v>
      </c>
      <c r="L2130" s="14">
        <f>AND(vyberHrace&lt;&gt;"",ISNUMBER(SEARCH(vyberHrace,$B2130)))</f>
      </c>
      <c r="M2130" s="14">
        <f>AND($I2130=MID(kododd,1,2),$J2130=MID(kododd,3,3))</f>
      </c>
    </row>
    <row r="2131">
      <c r="A2131" s="95">
        <v>56302</v>
      </c>
      <c r="B2131" s="93" t="s">
        <v>24159</v>
      </c>
      <c r="C2131" s="93" t="s">
        <v>1424</v>
      </c>
      <c r="G2131" s="95">
        <v>0</v>
      </c>
      <c r="H2131" s="93" t="s">
        <v>8976</v>
      </c>
      <c r="I2131" s="93" t="s">
        <v>23890</v>
      </c>
      <c r="J2131" s="93" t="s">
        <v>20915</v>
      </c>
      <c r="K2131" s="93" t="s">
        <v>12637</v>
      </c>
      <c r="L2131" s="14">
        <f>AND(vyberHrace&lt;&gt;"",ISNUMBER(SEARCH(vyberHrace,$B2131)))</f>
      </c>
      <c r="M2131" s="14">
        <f>AND($I2131=MID(kododd,1,2),$J2131=MID(kododd,3,3))</f>
      </c>
    </row>
    <row r="2132">
      <c r="A2132" s="95">
        <v>57829</v>
      </c>
      <c r="B2132" s="93" t="s">
        <v>24380</v>
      </c>
      <c r="C2132" s="93" t="s">
        <v>1431</v>
      </c>
      <c r="G2132" s="95">
        <v>0</v>
      </c>
      <c r="H2132" s="93" t="s">
        <v>8976</v>
      </c>
      <c r="I2132" s="93" t="s">
        <v>23890</v>
      </c>
      <c r="J2132" s="93" t="s">
        <v>20961</v>
      </c>
      <c r="K2132" s="93" t="s">
        <v>20404</v>
      </c>
      <c r="L2132" s="14">
        <f>AND(vyberHrace&lt;&gt;"",ISNUMBER(SEARCH(vyberHrace,$B2132)))</f>
      </c>
      <c r="M2132" s="14">
        <f>AND($I2132=MID(kododd,1,2),$J2132=MID(kododd,3,3))</f>
      </c>
    </row>
    <row r="2133">
      <c r="A2133" s="95">
        <v>40845</v>
      </c>
      <c r="B2133" s="93" t="s">
        <v>11809</v>
      </c>
      <c r="C2133" s="93" t="s">
        <v>1437</v>
      </c>
      <c r="D2133" s="95">
        <v>1722</v>
      </c>
      <c r="E2133" s="95">
        <v>1843</v>
      </c>
      <c r="F2133" s="95">
        <v>380806</v>
      </c>
      <c r="G2133" s="95">
        <v>250</v>
      </c>
      <c r="H2133" s="93" t="s">
        <v>8976</v>
      </c>
      <c r="I2133" s="93" t="s">
        <v>23890</v>
      </c>
      <c r="J2133" s="93" t="s">
        <v>21009</v>
      </c>
      <c r="K2133" s="93" t="s">
        <v>15049</v>
      </c>
      <c r="L2133" s="14">
        <f>AND(vyberHrace&lt;&gt;"",ISNUMBER(SEARCH(vyberHrace,$B2133)))</f>
      </c>
      <c r="M2133" s="14">
        <f>AND($I2133=MID(kododd,1,2),$J2133=MID(kododd,3,3))</f>
      </c>
    </row>
    <row r="2134">
      <c r="A2134" s="95">
        <v>2697</v>
      </c>
      <c r="B2134" s="93" t="s">
        <v>11584</v>
      </c>
      <c r="C2134" s="93" t="s">
        <v>1446</v>
      </c>
      <c r="D2134" s="95">
        <v>1994</v>
      </c>
      <c r="E2134" s="95">
        <v>2004</v>
      </c>
      <c r="F2134" s="95">
        <v>330310</v>
      </c>
      <c r="G2134" s="95">
        <v>250</v>
      </c>
      <c r="H2134" s="93" t="s">
        <v>8976</v>
      </c>
      <c r="I2134" s="93" t="s">
        <v>23890</v>
      </c>
      <c r="J2134" s="93" t="s">
        <v>20913</v>
      </c>
      <c r="K2134" s="93" t="s">
        <v>15044</v>
      </c>
      <c r="L2134" s="14">
        <f>AND(vyberHrace&lt;&gt;"",ISNUMBER(SEARCH(vyberHrace,$B2134)))</f>
      </c>
      <c r="M2134" s="14">
        <f>AND($I2134=MID(kododd,1,2),$J2134=MID(kododd,3,3))</f>
      </c>
    </row>
    <row r="2135">
      <c r="A2135" s="95">
        <v>19340</v>
      </c>
      <c r="B2135" s="93" t="s">
        <v>17396</v>
      </c>
      <c r="C2135" s="93" t="s">
        <v>1482</v>
      </c>
      <c r="D2135" s="95">
        <v>1707</v>
      </c>
      <c r="G2135" s="95">
        <v>0</v>
      </c>
      <c r="H2135" s="93" t="s">
        <v>8976</v>
      </c>
      <c r="I2135" s="93" t="s">
        <v>23890</v>
      </c>
      <c r="J2135" s="93" t="s">
        <v>21010</v>
      </c>
      <c r="K2135" s="93" t="s">
        <v>20402</v>
      </c>
      <c r="L2135" s="14">
        <f>AND(vyberHrace&lt;&gt;"",ISNUMBER(SEARCH(vyberHrace,$B2135)))</f>
      </c>
      <c r="M2135" s="14">
        <f>AND($I2135=MID(kododd,1,2),$J2135=MID(kododd,3,3))</f>
      </c>
    </row>
    <row r="2136">
      <c r="A2136" s="95">
        <v>60209</v>
      </c>
      <c r="B2136" s="93" t="s">
        <v>26671</v>
      </c>
      <c r="C2136" s="93" t="s">
        <v>1412</v>
      </c>
      <c r="D2136" s="95">
        <v>1078</v>
      </c>
      <c r="F2136" s="95">
        <v>23796359</v>
      </c>
      <c r="G2136" s="95">
        <v>250</v>
      </c>
      <c r="H2136" s="93" t="s">
        <v>8976</v>
      </c>
      <c r="I2136" s="93" t="s">
        <v>23890</v>
      </c>
      <c r="J2136" s="93" t="s">
        <v>20858</v>
      </c>
      <c r="K2136" s="93" t="s">
        <v>20407</v>
      </c>
      <c r="L2136" s="14">
        <f>AND(vyberHrace&lt;&gt;"",ISNUMBER(SEARCH(vyberHrace,$B2136)))</f>
      </c>
      <c r="M2136" s="14">
        <f>AND($I2136=MID(kododd,1,2),$J2136=MID(kododd,3,3))</f>
      </c>
    </row>
    <row r="2137">
      <c r="A2137" s="95">
        <v>16843</v>
      </c>
      <c r="B2137" s="93" t="s">
        <v>16221</v>
      </c>
      <c r="C2137" s="93" t="s">
        <v>1417</v>
      </c>
      <c r="D2137" s="95">
        <v>1318</v>
      </c>
      <c r="E2137" s="95">
        <v>1582</v>
      </c>
      <c r="F2137" s="95">
        <v>23733349</v>
      </c>
      <c r="G2137" s="95">
        <v>250</v>
      </c>
      <c r="H2137" s="93" t="s">
        <v>8976</v>
      </c>
      <c r="I2137" s="93" t="s">
        <v>23890</v>
      </c>
      <c r="J2137" s="93" t="s">
        <v>20858</v>
      </c>
      <c r="K2137" s="93" t="s">
        <v>20407</v>
      </c>
      <c r="L2137" s="14">
        <f>AND(vyberHrace&lt;&gt;"",ISNUMBER(SEARCH(vyberHrace,$B2137)))</f>
      </c>
      <c r="M2137" s="14">
        <f>AND($I2137=MID(kododd,1,2),$J2137=MID(kododd,3,3))</f>
      </c>
    </row>
    <row r="2138">
      <c r="A2138" s="95">
        <v>46138</v>
      </c>
      <c r="B2138" s="93" t="s">
        <v>20128</v>
      </c>
      <c r="C2138" s="93" t="s">
        <v>1402</v>
      </c>
      <c r="F2138" s="95">
        <v>23721227</v>
      </c>
      <c r="G2138" s="95">
        <v>0</v>
      </c>
      <c r="H2138" s="93" t="s">
        <v>8976</v>
      </c>
      <c r="I2138" s="93" t="s">
        <v>23890</v>
      </c>
      <c r="J2138" s="93" t="s">
        <v>20897</v>
      </c>
      <c r="K2138" s="93" t="s">
        <v>9426</v>
      </c>
      <c r="L2138" s="14">
        <f>AND(vyberHrace&lt;&gt;"",ISNUMBER(SEARCH(vyberHrace,$B2138)))</f>
      </c>
      <c r="M2138" s="14">
        <f>AND($I2138=MID(kododd,1,2),$J2138=MID(kododd,3,3))</f>
      </c>
    </row>
    <row r="2139">
      <c r="A2139" s="95">
        <v>9274</v>
      </c>
      <c r="B2139" s="93" t="s">
        <v>20286</v>
      </c>
      <c r="C2139" s="93" t="s">
        <v>1415</v>
      </c>
      <c r="D2139" s="95">
        <v>1281</v>
      </c>
      <c r="F2139" s="95">
        <v>23741864</v>
      </c>
      <c r="G2139" s="95">
        <v>250</v>
      </c>
      <c r="H2139" s="93" t="s">
        <v>8976</v>
      </c>
      <c r="I2139" s="93" t="s">
        <v>23890</v>
      </c>
      <c r="J2139" s="93" t="s">
        <v>20881</v>
      </c>
      <c r="K2139" s="93" t="s">
        <v>26140</v>
      </c>
      <c r="L2139" s="14">
        <f>AND(vyberHrace&lt;&gt;"",ISNUMBER(SEARCH(vyberHrace,$B2139)))</f>
      </c>
      <c r="M2139" s="14">
        <f>AND($I2139=MID(kododd,1,2),$J2139=MID(kododd,3,3))</f>
      </c>
    </row>
    <row r="2140">
      <c r="A2140" s="95">
        <v>57199</v>
      </c>
      <c r="B2140" s="93" t="s">
        <v>21472</v>
      </c>
      <c r="C2140" s="93" t="s">
        <v>1402</v>
      </c>
      <c r="D2140" s="95">
        <v>1201</v>
      </c>
      <c r="F2140" s="95">
        <v>23762063</v>
      </c>
      <c r="G2140" s="95">
        <v>0</v>
      </c>
      <c r="H2140" s="93" t="s">
        <v>8976</v>
      </c>
      <c r="I2140" s="93" t="s">
        <v>23890</v>
      </c>
      <c r="J2140" s="93" t="s">
        <v>21009</v>
      </c>
      <c r="K2140" s="93" t="s">
        <v>15049</v>
      </c>
      <c r="L2140" s="14">
        <f>AND(vyberHrace&lt;&gt;"",ISNUMBER(SEARCH(vyberHrace,$B2140)))</f>
      </c>
      <c r="M2140" s="14">
        <f>AND($I2140=MID(kododd,1,2),$J2140=MID(kododd,3,3))</f>
      </c>
    </row>
    <row r="2141">
      <c r="A2141" s="95">
        <v>63420</v>
      </c>
      <c r="B2141" s="93" t="s">
        <v>28682</v>
      </c>
      <c r="C2141" s="93" t="s">
        <v>1409</v>
      </c>
      <c r="G2141" s="95">
        <v>250</v>
      </c>
      <c r="H2141" s="93" t="s">
        <v>8976</v>
      </c>
      <c r="I2141" s="93" t="s">
        <v>23890</v>
      </c>
      <c r="J2141" s="93" t="s">
        <v>20870</v>
      </c>
      <c r="K2141" s="93" t="s">
        <v>19858</v>
      </c>
      <c r="L2141" s="14">
        <f>AND(vyberHrace&lt;&gt;"",ISNUMBER(SEARCH(vyberHrace,$B2141)))</f>
      </c>
      <c r="M2141" s="14">
        <f>AND($I2141=MID(kododd,1,2),$J2141=MID(kododd,3,3))</f>
      </c>
    </row>
    <row r="2142">
      <c r="A2142" s="95">
        <v>53184</v>
      </c>
      <c r="B2142" s="93" t="s">
        <v>20652</v>
      </c>
      <c r="C2142" s="93" t="s">
        <v>1411</v>
      </c>
      <c r="D2142" s="95">
        <v>1766</v>
      </c>
      <c r="E2142" s="95">
        <v>1895</v>
      </c>
      <c r="F2142" s="95">
        <v>23751720</v>
      </c>
      <c r="G2142" s="95">
        <v>250</v>
      </c>
      <c r="H2142" s="93" t="s">
        <v>8976</v>
      </c>
      <c r="I2142" s="93" t="s">
        <v>23890</v>
      </c>
      <c r="J2142" s="93" t="s">
        <v>20931</v>
      </c>
      <c r="K2142" s="93" t="s">
        <v>19878</v>
      </c>
      <c r="L2142" s="14">
        <f>AND(vyberHrace&lt;&gt;"",ISNUMBER(SEARCH(vyberHrace,$B2142)))</f>
      </c>
      <c r="M2142" s="14">
        <f>AND($I2142=MID(kododd,1,2),$J2142=MID(kododd,3,3))</f>
      </c>
    </row>
    <row r="2143">
      <c r="A2143" s="95">
        <v>61278</v>
      </c>
      <c r="B2143" s="93" t="s">
        <v>27490</v>
      </c>
      <c r="C2143" s="93" t="s">
        <v>1412</v>
      </c>
      <c r="G2143" s="95">
        <v>0</v>
      </c>
      <c r="H2143" s="93" t="s">
        <v>8976</v>
      </c>
      <c r="I2143" s="93" t="s">
        <v>23890</v>
      </c>
      <c r="J2143" s="93" t="s">
        <v>21011</v>
      </c>
      <c r="K2143" s="93" t="s">
        <v>1494</v>
      </c>
      <c r="L2143" s="14">
        <f>AND(vyberHrace&lt;&gt;"",ISNUMBER(SEARCH(vyberHrace,$B2143)))</f>
      </c>
      <c r="M2143" s="14">
        <f>AND($I2143=MID(kododd,1,2),$J2143=MID(kododd,3,3))</f>
      </c>
    </row>
    <row r="2144">
      <c r="A2144" s="95">
        <v>52373</v>
      </c>
      <c r="B2144" s="93" t="s">
        <v>3575</v>
      </c>
      <c r="C2144" s="93" t="s">
        <v>1412</v>
      </c>
      <c r="G2144" s="95">
        <v>0</v>
      </c>
      <c r="H2144" s="93" t="s">
        <v>8976</v>
      </c>
      <c r="I2144" s="93" t="s">
        <v>23890</v>
      </c>
      <c r="J2144" s="93" t="s">
        <v>20870</v>
      </c>
      <c r="K2144" s="93" t="s">
        <v>19858</v>
      </c>
      <c r="L2144" s="14">
        <f>AND(vyberHrace&lt;&gt;"",ISNUMBER(SEARCH(vyberHrace,$B2144)))</f>
      </c>
      <c r="M2144" s="14">
        <f>AND($I2144=MID(kododd,1,2),$J2144=MID(kododd,3,3))</f>
      </c>
    </row>
    <row r="2145">
      <c r="A2145" s="95">
        <v>54433</v>
      </c>
      <c r="B2145" s="93" t="s">
        <v>2514</v>
      </c>
      <c r="C2145" s="93" t="s">
        <v>1411</v>
      </c>
      <c r="G2145" s="95">
        <v>0</v>
      </c>
      <c r="H2145" s="93" t="s">
        <v>8976</v>
      </c>
      <c r="I2145" s="93" t="s">
        <v>23890</v>
      </c>
      <c r="J2145" s="93" t="s">
        <v>20858</v>
      </c>
      <c r="K2145" s="93" t="s">
        <v>20407</v>
      </c>
      <c r="L2145" s="14">
        <f>AND(vyberHrace&lt;&gt;"",ISNUMBER(SEARCH(vyberHrace,$B2145)))</f>
      </c>
      <c r="M2145" s="14">
        <f>AND($I2145=MID(kododd,1,2),$J2145=MID(kododd,3,3))</f>
      </c>
    </row>
    <row r="2146">
      <c r="A2146" s="95">
        <v>63147</v>
      </c>
      <c r="B2146" s="93" t="s">
        <v>28683</v>
      </c>
      <c r="C2146" s="93" t="s">
        <v>1411</v>
      </c>
      <c r="D2146" s="95">
        <v>1202</v>
      </c>
      <c r="E2146" s="95">
        <v>1543</v>
      </c>
      <c r="F2146" s="95">
        <v>571005722</v>
      </c>
      <c r="G2146" s="95">
        <v>250</v>
      </c>
      <c r="H2146" s="93" t="s">
        <v>8976</v>
      </c>
      <c r="I2146" s="93" t="s">
        <v>23890</v>
      </c>
      <c r="J2146" s="93" t="s">
        <v>20936</v>
      </c>
      <c r="K2146" s="93" t="s">
        <v>10625</v>
      </c>
      <c r="L2146" s="14">
        <f>AND(vyberHrace&lt;&gt;"",ISNUMBER(SEARCH(vyberHrace,$B2146)))</f>
      </c>
      <c r="M2146" s="14">
        <f>AND($I2146=MID(kododd,1,2),$J2146=MID(kododd,3,3))</f>
      </c>
    </row>
    <row r="2147">
      <c r="A2147" s="95">
        <v>56023</v>
      </c>
      <c r="B2147" s="93" t="s">
        <v>21592</v>
      </c>
      <c r="C2147" s="93" t="s">
        <v>1486</v>
      </c>
      <c r="D2147" s="95">
        <v>1158</v>
      </c>
      <c r="E2147" s="95">
        <v>1564</v>
      </c>
      <c r="F2147" s="95">
        <v>23775866</v>
      </c>
      <c r="G2147" s="95">
        <v>250</v>
      </c>
      <c r="H2147" s="93" t="s">
        <v>8976</v>
      </c>
      <c r="I2147" s="93" t="s">
        <v>23890</v>
      </c>
      <c r="J2147" s="93" t="s">
        <v>20936</v>
      </c>
      <c r="K2147" s="93" t="s">
        <v>10625</v>
      </c>
      <c r="L2147" s="14">
        <f>AND(vyberHrace&lt;&gt;"",ISNUMBER(SEARCH(vyberHrace,$B2147)))</f>
      </c>
      <c r="M2147" s="14">
        <f>AND($I2147=MID(kododd,1,2),$J2147=MID(kododd,3,3))</f>
      </c>
    </row>
    <row r="2148">
      <c r="A2148" s="95">
        <v>51551</v>
      </c>
      <c r="B2148" s="93" t="s">
        <v>1833</v>
      </c>
      <c r="C2148" s="93" t="s">
        <v>1406</v>
      </c>
      <c r="D2148" s="95">
        <v>1036</v>
      </c>
      <c r="E2148" s="95">
        <v>1597</v>
      </c>
      <c r="F2148" s="95">
        <v>23790970</v>
      </c>
      <c r="G2148" s="95">
        <v>250</v>
      </c>
      <c r="H2148" s="93" t="s">
        <v>8976</v>
      </c>
      <c r="I2148" s="93" t="s">
        <v>23890</v>
      </c>
      <c r="J2148" s="93" t="s">
        <v>20932</v>
      </c>
      <c r="K2148" s="93" t="s">
        <v>9421</v>
      </c>
      <c r="L2148" s="14">
        <f>AND(vyberHrace&lt;&gt;"",ISNUMBER(SEARCH(vyberHrace,$B2148)))</f>
      </c>
      <c r="M2148" s="14">
        <f>AND($I2148=MID(kododd,1,2),$J2148=MID(kododd,3,3))</f>
      </c>
    </row>
    <row r="2149">
      <c r="A2149" s="95">
        <v>54710</v>
      </c>
      <c r="B2149" s="93" t="s">
        <v>2574</v>
      </c>
      <c r="C2149" s="93" t="s">
        <v>1420</v>
      </c>
      <c r="F2149" s="95">
        <v>23789077</v>
      </c>
      <c r="G2149" s="95">
        <v>250</v>
      </c>
      <c r="H2149" s="93" t="s">
        <v>8976</v>
      </c>
      <c r="I2149" s="93" t="s">
        <v>23890</v>
      </c>
      <c r="J2149" s="93" t="s">
        <v>20936</v>
      </c>
      <c r="K2149" s="93" t="s">
        <v>10625</v>
      </c>
      <c r="L2149" s="14">
        <f>AND(vyberHrace&lt;&gt;"",ISNUMBER(SEARCH(vyberHrace,$B2149)))</f>
      </c>
      <c r="M2149" s="14">
        <f>AND($I2149=MID(kododd,1,2),$J2149=MID(kododd,3,3))</f>
      </c>
    </row>
    <row r="2150">
      <c r="A2150" s="95">
        <v>7454</v>
      </c>
      <c r="B2150" s="93" t="s">
        <v>13859</v>
      </c>
      <c r="C2150" s="93" t="s">
        <v>1470</v>
      </c>
      <c r="D2150" s="95">
        <v>1283</v>
      </c>
      <c r="E2150" s="95">
        <v>1474</v>
      </c>
      <c r="F2150" s="95">
        <v>384925</v>
      </c>
      <c r="G2150" s="95">
        <v>0</v>
      </c>
      <c r="H2150" s="93" t="s">
        <v>8976</v>
      </c>
      <c r="I2150" s="93" t="s">
        <v>23890</v>
      </c>
      <c r="J2150" s="93" t="s">
        <v>20860</v>
      </c>
      <c r="K2150" s="93" t="s">
        <v>12768</v>
      </c>
      <c r="L2150" s="14">
        <f>AND(vyberHrace&lt;&gt;"",ISNUMBER(SEARCH(vyberHrace,$B2150)))</f>
      </c>
      <c r="M2150" s="14">
        <f>AND($I2150=MID(kododd,1,2),$J2150=MID(kododd,3,3))</f>
      </c>
    </row>
    <row r="2151">
      <c r="A2151" s="95">
        <v>40810</v>
      </c>
      <c r="B2151" s="93" t="s">
        <v>11911</v>
      </c>
      <c r="C2151" s="93" t="s">
        <v>1456</v>
      </c>
      <c r="D2151" s="95">
        <v>1333</v>
      </c>
      <c r="G2151" s="95">
        <v>0</v>
      </c>
      <c r="H2151" s="93" t="s">
        <v>8976</v>
      </c>
      <c r="I2151" s="93" t="s">
        <v>23890</v>
      </c>
      <c r="J2151" s="93" t="s">
        <v>20897</v>
      </c>
      <c r="K2151" s="93" t="s">
        <v>9426</v>
      </c>
      <c r="L2151" s="14">
        <f>AND(vyberHrace&lt;&gt;"",ISNUMBER(SEARCH(vyberHrace,$B2151)))</f>
      </c>
      <c r="M2151" s="14">
        <f>AND($I2151=MID(kododd,1,2),$J2151=MID(kododd,3,3))</f>
      </c>
    </row>
    <row r="2152">
      <c r="A2152" s="95">
        <v>38552</v>
      </c>
      <c r="B2152" s="93" t="s">
        <v>24000</v>
      </c>
      <c r="C2152" s="93" t="s">
        <v>1419</v>
      </c>
      <c r="D2152" s="95">
        <v>1958</v>
      </c>
      <c r="E2152" s="95">
        <v>1997</v>
      </c>
      <c r="F2152" s="95">
        <v>371980</v>
      </c>
      <c r="G2152" s="95">
        <v>250</v>
      </c>
      <c r="H2152" s="93" t="s">
        <v>8976</v>
      </c>
      <c r="I2152" s="93" t="s">
        <v>23890</v>
      </c>
      <c r="J2152" s="93" t="s">
        <v>20897</v>
      </c>
      <c r="K2152" s="93" t="s">
        <v>9426</v>
      </c>
      <c r="L2152" s="14">
        <f>AND(vyberHrace&lt;&gt;"",ISNUMBER(SEARCH(vyberHrace,$B2152)))</f>
      </c>
      <c r="M2152" s="14">
        <f>AND($I2152=MID(kododd,1,2),$J2152=MID(kododd,3,3))</f>
      </c>
    </row>
    <row r="2153">
      <c r="A2153" s="95">
        <v>16100</v>
      </c>
      <c r="B2153" s="93" t="s">
        <v>11515</v>
      </c>
      <c r="C2153" s="93" t="s">
        <v>1430</v>
      </c>
      <c r="D2153" s="95">
        <v>1544</v>
      </c>
      <c r="G2153" s="95">
        <v>0</v>
      </c>
      <c r="H2153" s="93" t="s">
        <v>8976</v>
      </c>
      <c r="I2153" s="93" t="s">
        <v>23890</v>
      </c>
      <c r="J2153" s="93" t="s">
        <v>20932</v>
      </c>
      <c r="K2153" s="93" t="s">
        <v>9421</v>
      </c>
      <c r="L2153" s="14">
        <f>AND(vyberHrace&lt;&gt;"",ISNUMBER(SEARCH(vyberHrace,$B2153)))</f>
      </c>
      <c r="M2153" s="14">
        <f>AND($I2153=MID(kododd,1,2),$J2153=MID(kododd,3,3))</f>
      </c>
    </row>
    <row r="2154">
      <c r="A2154" s="95">
        <v>45671</v>
      </c>
      <c r="B2154" s="93" t="s">
        <v>12953</v>
      </c>
      <c r="C2154" s="93" t="s">
        <v>1400</v>
      </c>
      <c r="D2154" s="95">
        <v>1129</v>
      </c>
      <c r="F2154" s="95">
        <v>23715022</v>
      </c>
      <c r="G2154" s="95">
        <v>0</v>
      </c>
      <c r="H2154" s="93" t="s">
        <v>8976</v>
      </c>
      <c r="I2154" s="93" t="s">
        <v>23890</v>
      </c>
      <c r="J2154" s="93" t="s">
        <v>3580</v>
      </c>
      <c r="K2154" s="93" t="s">
        <v>6721</v>
      </c>
      <c r="L2154" s="14">
        <f>AND(vyberHrace&lt;&gt;"",ISNUMBER(SEARCH(vyberHrace,$B2154)))</f>
      </c>
      <c r="M2154" s="14">
        <f>AND($I2154=MID(kododd,1,2),$J2154=MID(kododd,3,3))</f>
      </c>
    </row>
    <row r="2155">
      <c r="A2155" s="95">
        <v>50530</v>
      </c>
      <c r="B2155" s="93" t="s">
        <v>6729</v>
      </c>
      <c r="C2155" s="93" t="s">
        <v>1420</v>
      </c>
      <c r="D2155" s="95">
        <v>1468</v>
      </c>
      <c r="E2155" s="95">
        <v>1557</v>
      </c>
      <c r="F2155" s="95">
        <v>23739940</v>
      </c>
      <c r="G2155" s="95">
        <v>250</v>
      </c>
      <c r="H2155" s="93" t="s">
        <v>8976</v>
      </c>
      <c r="I2155" s="93" t="s">
        <v>23890</v>
      </c>
      <c r="J2155" s="93" t="s">
        <v>20918</v>
      </c>
      <c r="K2155" s="93" t="s">
        <v>19880</v>
      </c>
      <c r="L2155" s="14">
        <f>AND(vyberHrace&lt;&gt;"",ISNUMBER(SEARCH(vyberHrace,$B2155)))</f>
      </c>
      <c r="M2155" s="14">
        <f>AND($I2155=MID(kododd,1,2),$J2155=MID(kododd,3,3))</f>
      </c>
    </row>
    <row r="2156">
      <c r="A2156" s="95">
        <v>54733</v>
      </c>
      <c r="B2156" s="93" t="s">
        <v>2492</v>
      </c>
      <c r="C2156" s="93" t="s">
        <v>3255</v>
      </c>
      <c r="G2156" s="95">
        <v>0</v>
      </c>
      <c r="H2156" s="93" t="s">
        <v>8976</v>
      </c>
      <c r="I2156" s="93" t="s">
        <v>23890</v>
      </c>
      <c r="J2156" s="93" t="s">
        <v>21009</v>
      </c>
      <c r="K2156" s="93" t="s">
        <v>15049</v>
      </c>
      <c r="L2156" s="14">
        <f>AND(vyberHrace&lt;&gt;"",ISNUMBER(SEARCH(vyberHrace,$B2156)))</f>
      </c>
      <c r="M2156" s="14">
        <f>AND($I2156=MID(kododd,1,2),$J2156=MID(kododd,3,3))</f>
      </c>
    </row>
    <row r="2157">
      <c r="A2157" s="95">
        <v>58724</v>
      </c>
      <c r="B2157" s="93" t="s">
        <v>25205</v>
      </c>
      <c r="C2157" s="93" t="s">
        <v>1422</v>
      </c>
      <c r="F2157" s="95">
        <v>23775092</v>
      </c>
      <c r="G2157" s="95">
        <v>0</v>
      </c>
      <c r="H2157" s="93" t="s">
        <v>8976</v>
      </c>
      <c r="I2157" s="93" t="s">
        <v>23890</v>
      </c>
      <c r="J2157" s="93" t="s">
        <v>20870</v>
      </c>
      <c r="K2157" s="93" t="s">
        <v>19858</v>
      </c>
      <c r="L2157" s="14">
        <f>AND(vyberHrace&lt;&gt;"",ISNUMBER(SEARCH(vyberHrace,$B2157)))</f>
      </c>
      <c r="M2157" s="14">
        <f>AND($I2157=MID(kododd,1,2),$J2157=MID(kododd,3,3))</f>
      </c>
    </row>
    <row r="2158">
      <c r="A2158" s="95">
        <v>13977</v>
      </c>
      <c r="B2158" s="93" t="s">
        <v>15369</v>
      </c>
      <c r="C2158" s="93" t="s">
        <v>1405</v>
      </c>
      <c r="G2158" s="95">
        <v>0</v>
      </c>
      <c r="H2158" s="93" t="s">
        <v>8976</v>
      </c>
      <c r="I2158" s="93" t="s">
        <v>23890</v>
      </c>
      <c r="J2158" s="93" t="s">
        <v>20870</v>
      </c>
      <c r="K2158" s="93" t="s">
        <v>19858</v>
      </c>
      <c r="L2158" s="14">
        <f>AND(vyberHrace&lt;&gt;"",ISNUMBER(SEARCH(vyberHrace,$B2158)))</f>
      </c>
      <c r="M2158" s="14">
        <f>AND($I2158=MID(kododd,1,2),$J2158=MID(kododd,3,3))</f>
      </c>
    </row>
    <row r="2159">
      <c r="A2159" s="95">
        <v>51895</v>
      </c>
      <c r="B2159" s="93" t="s">
        <v>13</v>
      </c>
      <c r="C2159" s="93" t="s">
        <v>1412</v>
      </c>
      <c r="D2159" s="95">
        <v>1766</v>
      </c>
      <c r="E2159" s="95">
        <v>1837</v>
      </c>
      <c r="F2159" s="95">
        <v>23750197</v>
      </c>
      <c r="G2159" s="95">
        <v>250</v>
      </c>
      <c r="H2159" s="93" t="s">
        <v>8976</v>
      </c>
      <c r="I2159" s="93" t="s">
        <v>23890</v>
      </c>
      <c r="J2159" s="93" t="s">
        <v>20936</v>
      </c>
      <c r="K2159" s="93" t="s">
        <v>10625</v>
      </c>
      <c r="L2159" s="14">
        <f>AND(vyberHrace&lt;&gt;"",ISNUMBER(SEARCH(vyberHrace,$B2159)))</f>
      </c>
      <c r="M2159" s="14">
        <f>AND($I2159=MID(kododd,1,2),$J2159=MID(kododd,3,3))</f>
      </c>
    </row>
    <row r="2160">
      <c r="A2160" s="95">
        <v>56910</v>
      </c>
      <c r="B2160" s="93" t="s">
        <v>21593</v>
      </c>
      <c r="C2160" s="93" t="s">
        <v>1424</v>
      </c>
      <c r="D2160" s="95">
        <v>1058</v>
      </c>
      <c r="E2160" s="95">
        <v>1435</v>
      </c>
      <c r="F2160" s="95">
        <v>23780746</v>
      </c>
      <c r="G2160" s="95">
        <v>250</v>
      </c>
      <c r="H2160" s="93" t="s">
        <v>8976</v>
      </c>
      <c r="I2160" s="93" t="s">
        <v>23890</v>
      </c>
      <c r="J2160" s="93" t="s">
        <v>20936</v>
      </c>
      <c r="K2160" s="93" t="s">
        <v>10625</v>
      </c>
      <c r="L2160" s="14">
        <f>AND(vyberHrace&lt;&gt;"",ISNUMBER(SEARCH(vyberHrace,$B2160)))</f>
      </c>
      <c r="M2160" s="14">
        <f>AND($I2160=MID(kododd,1,2),$J2160=MID(kododd,3,3))</f>
      </c>
    </row>
    <row r="2161">
      <c r="A2161" s="95">
        <v>11416</v>
      </c>
      <c r="B2161" s="93" t="s">
        <v>13809</v>
      </c>
      <c r="C2161" s="93" t="s">
        <v>1462</v>
      </c>
      <c r="D2161" s="95">
        <v>1471</v>
      </c>
      <c r="G2161" s="95">
        <v>0</v>
      </c>
      <c r="H2161" s="93" t="s">
        <v>8976</v>
      </c>
      <c r="I2161" s="93" t="s">
        <v>23890</v>
      </c>
      <c r="J2161" s="93" t="s">
        <v>20932</v>
      </c>
      <c r="K2161" s="93" t="s">
        <v>9421</v>
      </c>
      <c r="L2161" s="14">
        <f>AND(vyberHrace&lt;&gt;"",ISNUMBER(SEARCH(vyberHrace,$B2161)))</f>
      </c>
      <c r="M2161" s="14">
        <f>AND($I2161=MID(kododd,1,2),$J2161=MID(kododd,3,3))</f>
      </c>
    </row>
    <row r="2162">
      <c r="A2162" s="95">
        <v>58650</v>
      </c>
      <c r="B2162" s="93" t="s">
        <v>25137</v>
      </c>
      <c r="C2162" s="93" t="s">
        <v>1450</v>
      </c>
      <c r="G2162" s="95">
        <v>0</v>
      </c>
      <c r="H2162" s="93" t="s">
        <v>8976</v>
      </c>
      <c r="I2162" s="93" t="s">
        <v>23890</v>
      </c>
      <c r="J2162" s="93" t="s">
        <v>20858</v>
      </c>
      <c r="K2162" s="93" t="s">
        <v>20407</v>
      </c>
      <c r="L2162" s="14">
        <f>AND(vyberHrace&lt;&gt;"",ISNUMBER(SEARCH(vyberHrace,$B2162)))</f>
      </c>
      <c r="M2162" s="14">
        <f>AND($I2162=MID(kododd,1,2),$J2162=MID(kododd,3,3))</f>
      </c>
    </row>
    <row r="2163">
      <c r="A2163" s="95">
        <v>42114</v>
      </c>
      <c r="B2163" s="93" t="s">
        <v>11623</v>
      </c>
      <c r="C2163" s="93" t="s">
        <v>1405</v>
      </c>
      <c r="D2163" s="95">
        <v>1936</v>
      </c>
      <c r="E2163" s="95">
        <v>1979</v>
      </c>
      <c r="F2163" s="95">
        <v>386740</v>
      </c>
      <c r="G2163" s="95">
        <v>250</v>
      </c>
      <c r="H2163" s="93" t="s">
        <v>8976</v>
      </c>
      <c r="I2163" s="93" t="s">
        <v>23890</v>
      </c>
      <c r="J2163" s="93" t="s">
        <v>20887</v>
      </c>
      <c r="K2163" s="93" t="s">
        <v>9423</v>
      </c>
      <c r="L2163" s="14">
        <f>AND(vyberHrace&lt;&gt;"",ISNUMBER(SEARCH(vyberHrace,$B2163)))</f>
      </c>
      <c r="M2163" s="14">
        <f>AND($I2163=MID(kododd,1,2),$J2163=MID(kododd,3,3))</f>
      </c>
    </row>
    <row r="2164">
      <c r="A2164" s="95">
        <v>43903</v>
      </c>
      <c r="B2164" s="93" t="s">
        <v>15096</v>
      </c>
      <c r="C2164" s="93" t="s">
        <v>1410</v>
      </c>
      <c r="D2164" s="95">
        <v>1439</v>
      </c>
      <c r="E2164" s="95">
        <v>1631</v>
      </c>
      <c r="F2164" s="95">
        <v>394092</v>
      </c>
      <c r="G2164" s="95">
        <v>0</v>
      </c>
      <c r="H2164" s="93" t="s">
        <v>8976</v>
      </c>
      <c r="I2164" s="93" t="s">
        <v>23890</v>
      </c>
      <c r="J2164" s="93" t="s">
        <v>21009</v>
      </c>
      <c r="K2164" s="93" t="s">
        <v>15049</v>
      </c>
      <c r="L2164" s="14">
        <f>AND(vyberHrace&lt;&gt;"",ISNUMBER(SEARCH(vyberHrace,$B2164)))</f>
      </c>
      <c r="M2164" s="14">
        <f>AND($I2164=MID(kododd,1,2),$J2164=MID(kododd,3,3))</f>
      </c>
    </row>
    <row r="2165">
      <c r="A2165" s="95">
        <v>15214</v>
      </c>
      <c r="B2165" s="93" t="s">
        <v>11697</v>
      </c>
      <c r="C2165" s="93" t="s">
        <v>1403</v>
      </c>
      <c r="D2165" s="95">
        <v>1939</v>
      </c>
      <c r="E2165" s="95">
        <v>1944</v>
      </c>
      <c r="F2165" s="95">
        <v>338109</v>
      </c>
      <c r="G2165" s="95">
        <v>0</v>
      </c>
      <c r="H2165" s="93" t="s">
        <v>8976</v>
      </c>
      <c r="I2165" s="93" t="s">
        <v>23890</v>
      </c>
      <c r="J2165" s="93" t="s">
        <v>20931</v>
      </c>
      <c r="K2165" s="93" t="s">
        <v>19878</v>
      </c>
      <c r="L2165" s="14">
        <f>AND(vyberHrace&lt;&gt;"",ISNUMBER(SEARCH(vyberHrace,$B2165)))</f>
      </c>
      <c r="M2165" s="14">
        <f>AND($I2165=MID(kododd,1,2),$J2165=MID(kododd,3,3))</f>
      </c>
    </row>
    <row r="2166">
      <c r="A2166" s="95">
        <v>61684</v>
      </c>
      <c r="B2166" s="93" t="s">
        <v>27842</v>
      </c>
      <c r="C2166" s="93" t="s">
        <v>1455</v>
      </c>
      <c r="D2166" s="95">
        <v>1418</v>
      </c>
      <c r="E2166" s="95">
        <v>1461</v>
      </c>
      <c r="F2166" s="95">
        <v>358104429</v>
      </c>
      <c r="G2166" s="95">
        <v>0</v>
      </c>
      <c r="H2166" s="93" t="s">
        <v>8976</v>
      </c>
      <c r="I2166" s="93" t="s">
        <v>23890</v>
      </c>
      <c r="J2166" s="93" t="s">
        <v>20870</v>
      </c>
      <c r="K2166" s="93" t="s">
        <v>19858</v>
      </c>
      <c r="L2166" s="14">
        <f>AND(vyberHrace&lt;&gt;"",ISNUMBER(SEARCH(vyberHrace,$B2166)))</f>
      </c>
      <c r="M2166" s="14">
        <f>AND($I2166=MID(kododd,1,2),$J2166=MID(kododd,3,3))</f>
      </c>
    </row>
    <row r="2167">
      <c r="A2167" s="95">
        <v>57197</v>
      </c>
      <c r="B2167" s="93" t="s">
        <v>21441</v>
      </c>
      <c r="C2167" s="93" t="s">
        <v>1402</v>
      </c>
      <c r="D2167" s="95">
        <v>1518</v>
      </c>
      <c r="E2167" s="95">
        <v>1728</v>
      </c>
      <c r="F2167" s="95">
        <v>23764120</v>
      </c>
      <c r="G2167" s="95">
        <v>0</v>
      </c>
      <c r="H2167" s="93" t="s">
        <v>8976</v>
      </c>
      <c r="I2167" s="93" t="s">
        <v>23890</v>
      </c>
      <c r="J2167" s="93" t="s">
        <v>20870</v>
      </c>
      <c r="K2167" s="93" t="s">
        <v>19858</v>
      </c>
      <c r="L2167" s="14">
        <f>AND(vyberHrace&lt;&gt;"",ISNUMBER(SEARCH(vyberHrace,$B2167)))</f>
      </c>
      <c r="M2167" s="14">
        <f>AND($I2167=MID(kododd,1,2),$J2167=MID(kododd,3,3))</f>
      </c>
    </row>
    <row r="2168">
      <c r="A2168" s="95">
        <v>45354</v>
      </c>
      <c r="B2168" s="93" t="s">
        <v>12938</v>
      </c>
      <c r="C2168" s="93" t="s">
        <v>1459</v>
      </c>
      <c r="D2168" s="95">
        <v>2031</v>
      </c>
      <c r="E2168" s="95">
        <v>1996</v>
      </c>
      <c r="F2168" s="95">
        <v>23716410</v>
      </c>
      <c r="G2168" s="95">
        <v>250</v>
      </c>
      <c r="H2168" s="93" t="s">
        <v>8976</v>
      </c>
      <c r="I2168" s="93" t="s">
        <v>23890</v>
      </c>
      <c r="J2168" s="93" t="s">
        <v>20931</v>
      </c>
      <c r="K2168" s="93" t="s">
        <v>19878</v>
      </c>
      <c r="L2168" s="14">
        <f>AND(vyberHrace&lt;&gt;"",ISNUMBER(SEARCH(vyberHrace,$B2168)))</f>
      </c>
      <c r="M2168" s="14">
        <f>AND($I2168=MID(kododd,1,2),$J2168=MID(kododd,3,3))</f>
      </c>
    </row>
    <row r="2169">
      <c r="A2169" s="95">
        <v>28529</v>
      </c>
      <c r="B2169" s="93" t="s">
        <v>21129</v>
      </c>
      <c r="C2169" s="93" t="s">
        <v>1442</v>
      </c>
      <c r="D2169" s="95">
        <v>1774</v>
      </c>
      <c r="E2169" s="95">
        <v>1905</v>
      </c>
      <c r="F2169" s="95">
        <v>372587</v>
      </c>
      <c r="G2169" s="95">
        <v>250</v>
      </c>
      <c r="H2169" s="93" t="s">
        <v>8976</v>
      </c>
      <c r="I2169" s="93" t="s">
        <v>23890</v>
      </c>
      <c r="J2169" s="93" t="s">
        <v>20887</v>
      </c>
      <c r="K2169" s="93" t="s">
        <v>9423</v>
      </c>
      <c r="L2169" s="14">
        <f>AND(vyberHrace&lt;&gt;"",ISNUMBER(SEARCH(vyberHrace,$B2169)))</f>
      </c>
      <c r="M2169" s="14">
        <f>AND($I2169=MID(kododd,1,2),$J2169=MID(kododd,3,3))</f>
      </c>
    </row>
    <row r="2170">
      <c r="A2170" s="95">
        <v>15245</v>
      </c>
      <c r="B2170" s="93" t="s">
        <v>11702</v>
      </c>
      <c r="C2170" s="93" t="s">
        <v>1453</v>
      </c>
      <c r="D2170" s="95">
        <v>1841</v>
      </c>
      <c r="E2170" s="95">
        <v>1846</v>
      </c>
      <c r="F2170" s="95">
        <v>329525</v>
      </c>
      <c r="G2170" s="95">
        <v>250</v>
      </c>
      <c r="H2170" s="93" t="s">
        <v>8976</v>
      </c>
      <c r="I2170" s="93" t="s">
        <v>23890</v>
      </c>
      <c r="J2170" s="93" t="s">
        <v>20995</v>
      </c>
      <c r="K2170" s="93" t="s">
        <v>17824</v>
      </c>
      <c r="L2170" s="14">
        <f>AND(vyberHrace&lt;&gt;"",ISNUMBER(SEARCH(vyberHrace,$B2170)))</f>
      </c>
      <c r="M2170" s="14">
        <f>AND($I2170=MID(kododd,1,2),$J2170=MID(kododd,3,3))</f>
      </c>
    </row>
    <row r="2171">
      <c r="A2171" s="95">
        <v>38277</v>
      </c>
      <c r="B2171" s="93" t="s">
        <v>11724</v>
      </c>
      <c r="C2171" s="93" t="s">
        <v>1454</v>
      </c>
      <c r="G2171" s="95">
        <v>0</v>
      </c>
      <c r="H2171" s="93" t="s">
        <v>8976</v>
      </c>
      <c r="I2171" s="93" t="s">
        <v>23890</v>
      </c>
      <c r="J2171" s="93" t="s">
        <v>20992</v>
      </c>
      <c r="K2171" s="93" t="s">
        <v>16334</v>
      </c>
      <c r="L2171" s="14">
        <f>AND(vyberHrace&lt;&gt;"",ISNUMBER(SEARCH(vyberHrace,$B2171)))</f>
      </c>
      <c r="M2171" s="14">
        <f>AND($I2171=MID(kododd,1,2),$J2171=MID(kododd,3,3))</f>
      </c>
    </row>
    <row r="2172">
      <c r="A2172" s="95">
        <v>60685</v>
      </c>
      <c r="B2172" s="93" t="s">
        <v>27099</v>
      </c>
      <c r="C2172" s="93" t="s">
        <v>1488</v>
      </c>
      <c r="G2172" s="95">
        <v>250</v>
      </c>
      <c r="H2172" s="93" t="s">
        <v>8976</v>
      </c>
      <c r="I2172" s="93" t="s">
        <v>23890</v>
      </c>
      <c r="J2172" s="93" t="s">
        <v>20848</v>
      </c>
      <c r="K2172" s="93" t="s">
        <v>21377</v>
      </c>
      <c r="L2172" s="14">
        <f>AND(vyberHrace&lt;&gt;"",ISNUMBER(SEARCH(vyberHrace,$B2172)))</f>
      </c>
      <c r="M2172" s="14">
        <f>AND($I2172=MID(kododd,1,2),$J2172=MID(kododd,3,3))</f>
      </c>
    </row>
    <row r="2173">
      <c r="A2173" s="95">
        <v>57988</v>
      </c>
      <c r="B2173" s="93" t="s">
        <v>24525</v>
      </c>
      <c r="C2173" s="93" t="s">
        <v>1486</v>
      </c>
      <c r="D2173" s="95">
        <v>1364</v>
      </c>
      <c r="E2173" s="95">
        <v>1620</v>
      </c>
      <c r="F2173" s="95">
        <v>23777710</v>
      </c>
      <c r="G2173" s="95">
        <v>250</v>
      </c>
      <c r="H2173" s="93" t="s">
        <v>8976</v>
      </c>
      <c r="I2173" s="93" t="s">
        <v>23890</v>
      </c>
      <c r="J2173" s="93" t="s">
        <v>20899</v>
      </c>
      <c r="K2173" s="93" t="s">
        <v>21373</v>
      </c>
      <c r="L2173" s="14">
        <f>AND(vyberHrace&lt;&gt;"",ISNUMBER(SEARCH(vyberHrace,$B2173)))</f>
      </c>
      <c r="M2173" s="14">
        <f>AND($I2173=MID(kododd,1,2),$J2173=MID(kododd,3,3))</f>
      </c>
    </row>
    <row r="2174">
      <c r="A2174" s="95">
        <v>14277</v>
      </c>
      <c r="B2174" s="93" t="s">
        <v>11758</v>
      </c>
      <c r="C2174" s="93" t="s">
        <v>1434</v>
      </c>
      <c r="D2174" s="95">
        <v>1903</v>
      </c>
      <c r="E2174" s="95">
        <v>1947</v>
      </c>
      <c r="F2174" s="95">
        <v>323314</v>
      </c>
      <c r="G2174" s="95">
        <v>0</v>
      </c>
      <c r="H2174" s="93" t="s">
        <v>8976</v>
      </c>
      <c r="I2174" s="93" t="s">
        <v>23890</v>
      </c>
      <c r="J2174" s="93" t="s">
        <v>21009</v>
      </c>
      <c r="K2174" s="93" t="s">
        <v>15049</v>
      </c>
      <c r="L2174" s="14">
        <f>AND(vyberHrace&lt;&gt;"",ISNUMBER(SEARCH(vyberHrace,$B2174)))</f>
      </c>
      <c r="M2174" s="14">
        <f>AND($I2174=MID(kododd,1,2),$J2174=MID(kododd,3,3))</f>
      </c>
    </row>
    <row r="2175">
      <c r="A2175" s="95">
        <v>53731</v>
      </c>
      <c r="B2175" s="93" t="s">
        <v>2452</v>
      </c>
      <c r="C2175" s="93" t="s">
        <v>3255</v>
      </c>
      <c r="G2175" s="95">
        <v>0</v>
      </c>
      <c r="H2175" s="93" t="s">
        <v>8976</v>
      </c>
      <c r="I2175" s="93" t="s">
        <v>23890</v>
      </c>
      <c r="J2175" s="93" t="s">
        <v>20897</v>
      </c>
      <c r="K2175" s="93" t="s">
        <v>9426</v>
      </c>
      <c r="L2175" s="14">
        <f>AND(vyberHrace&lt;&gt;"",ISNUMBER(SEARCH(vyberHrace,$B2175)))</f>
      </c>
      <c r="M2175" s="14">
        <f>AND($I2175=MID(kododd,1,2),$J2175=MID(kododd,3,3))</f>
      </c>
    </row>
    <row r="2176">
      <c r="A2176" s="95">
        <v>60089</v>
      </c>
      <c r="B2176" s="93" t="s">
        <v>26563</v>
      </c>
      <c r="C2176" s="93" t="s">
        <v>1418</v>
      </c>
      <c r="G2176" s="95">
        <v>250</v>
      </c>
      <c r="H2176" s="93" t="s">
        <v>8976</v>
      </c>
      <c r="I2176" s="93" t="s">
        <v>23890</v>
      </c>
      <c r="J2176" s="93" t="s">
        <v>20961</v>
      </c>
      <c r="K2176" s="93" t="s">
        <v>20404</v>
      </c>
      <c r="L2176" s="14">
        <f>AND(vyberHrace&lt;&gt;"",ISNUMBER(SEARCH(vyberHrace,$B2176)))</f>
      </c>
      <c r="M2176" s="14">
        <f>AND($I2176=MID(kododd,1,2),$J2176=MID(kododd,3,3))</f>
      </c>
    </row>
    <row r="2177">
      <c r="A2177" s="95">
        <v>60090</v>
      </c>
      <c r="B2177" s="93" t="s">
        <v>26564</v>
      </c>
      <c r="C2177" s="93" t="s">
        <v>1474</v>
      </c>
      <c r="G2177" s="95">
        <v>250</v>
      </c>
      <c r="H2177" s="93" t="s">
        <v>8976</v>
      </c>
      <c r="I2177" s="93" t="s">
        <v>23890</v>
      </c>
      <c r="J2177" s="93" t="s">
        <v>20961</v>
      </c>
      <c r="K2177" s="93" t="s">
        <v>20404</v>
      </c>
      <c r="L2177" s="14">
        <f>AND(vyberHrace&lt;&gt;"",ISNUMBER(SEARCH(vyberHrace,$B2177)))</f>
      </c>
      <c r="M2177" s="14">
        <f>AND($I2177=MID(kododd,1,2),$J2177=MID(kododd,3,3))</f>
      </c>
    </row>
    <row r="2178">
      <c r="A2178" s="95">
        <v>6866</v>
      </c>
      <c r="B2178" s="93" t="s">
        <v>13891</v>
      </c>
      <c r="C2178" s="93" t="s">
        <v>1407</v>
      </c>
      <c r="D2178" s="95">
        <v>1332</v>
      </c>
      <c r="G2178" s="95">
        <v>0</v>
      </c>
      <c r="H2178" s="93" t="s">
        <v>8976</v>
      </c>
      <c r="I2178" s="93" t="s">
        <v>23890</v>
      </c>
      <c r="J2178" s="93" t="s">
        <v>20870</v>
      </c>
      <c r="K2178" s="93" t="s">
        <v>19858</v>
      </c>
      <c r="L2178" s="14">
        <f>AND(vyberHrace&lt;&gt;"",ISNUMBER(SEARCH(vyberHrace,$B2178)))</f>
      </c>
      <c r="M2178" s="14">
        <f>AND($I2178=MID(kododd,1,2),$J2178=MID(kododd,3,3))</f>
      </c>
    </row>
    <row r="2179">
      <c r="A2179" s="95">
        <v>48555</v>
      </c>
      <c r="B2179" s="93" t="s">
        <v>16407</v>
      </c>
      <c r="C2179" s="93" t="s">
        <v>1416</v>
      </c>
      <c r="D2179" s="95">
        <v>1100</v>
      </c>
      <c r="G2179" s="95">
        <v>0</v>
      </c>
      <c r="H2179" s="93" t="s">
        <v>8976</v>
      </c>
      <c r="I2179" s="93" t="s">
        <v>23890</v>
      </c>
      <c r="J2179" s="93" t="s">
        <v>20843</v>
      </c>
      <c r="K2179" s="93" t="s">
        <v>19862</v>
      </c>
      <c r="L2179" s="14">
        <f>AND(vyberHrace&lt;&gt;"",ISNUMBER(SEARCH(vyberHrace,$B2179)))</f>
      </c>
      <c r="M2179" s="14">
        <f>AND($I2179=MID(kododd,1,2),$J2179=MID(kododd,3,3))</f>
      </c>
    </row>
    <row r="2180">
      <c r="A2180" s="95">
        <v>4417</v>
      </c>
      <c r="B2180" s="93" t="s">
        <v>19762</v>
      </c>
      <c r="C2180" s="93" t="s">
        <v>1426</v>
      </c>
      <c r="D2180" s="95">
        <v>1629</v>
      </c>
      <c r="G2180" s="95">
        <v>0</v>
      </c>
      <c r="H2180" s="93" t="s">
        <v>8976</v>
      </c>
      <c r="I2180" s="93" t="s">
        <v>23890</v>
      </c>
      <c r="J2180" s="93" t="s">
        <v>20931</v>
      </c>
      <c r="K2180" s="93" t="s">
        <v>19878</v>
      </c>
      <c r="L2180" s="14">
        <f>AND(vyberHrace&lt;&gt;"",ISNUMBER(SEARCH(vyberHrace,$B2180)))</f>
      </c>
      <c r="M2180" s="14">
        <f>AND($I2180=MID(kododd,1,2),$J2180=MID(kododd,3,3))</f>
      </c>
    </row>
    <row r="2181">
      <c r="A2181" s="95">
        <v>59048</v>
      </c>
      <c r="B2181" s="93" t="s">
        <v>25499</v>
      </c>
      <c r="C2181" s="93" t="s">
        <v>1424</v>
      </c>
      <c r="G2181" s="95">
        <v>0</v>
      </c>
      <c r="H2181" s="93" t="s">
        <v>8976</v>
      </c>
      <c r="I2181" s="93" t="s">
        <v>23890</v>
      </c>
      <c r="J2181" s="93" t="s">
        <v>20932</v>
      </c>
      <c r="K2181" s="93" t="s">
        <v>9421</v>
      </c>
      <c r="L2181" s="14">
        <f>AND(vyberHrace&lt;&gt;"",ISNUMBER(SEARCH(vyberHrace,$B2181)))</f>
      </c>
      <c r="M2181" s="14">
        <f>AND($I2181=MID(kododd,1,2),$J2181=MID(kododd,3,3))</f>
      </c>
    </row>
    <row r="2182">
      <c r="A2182" s="95">
        <v>50048</v>
      </c>
      <c r="B2182" s="93" t="s">
        <v>19953</v>
      </c>
      <c r="C2182" s="93" t="s">
        <v>1475</v>
      </c>
      <c r="D2182" s="95">
        <v>1311</v>
      </c>
      <c r="F2182" s="95">
        <v>23732598</v>
      </c>
      <c r="G2182" s="95">
        <v>0</v>
      </c>
      <c r="H2182" s="93" t="s">
        <v>8976</v>
      </c>
      <c r="I2182" s="93" t="s">
        <v>23890</v>
      </c>
      <c r="J2182" s="93" t="s">
        <v>20870</v>
      </c>
      <c r="K2182" s="93" t="s">
        <v>19858</v>
      </c>
      <c r="L2182" s="14">
        <f>AND(vyberHrace&lt;&gt;"",ISNUMBER(SEARCH(vyberHrace,$B2182)))</f>
      </c>
      <c r="M2182" s="14">
        <f>AND($I2182=MID(kododd,1,2),$J2182=MID(kododd,3,3))</f>
      </c>
    </row>
    <row r="2183">
      <c r="A2183" s="95">
        <v>5420</v>
      </c>
      <c r="B2183" s="93" t="s">
        <v>12731</v>
      </c>
      <c r="C2183" s="93" t="s">
        <v>1451</v>
      </c>
      <c r="D2183" s="95">
        <v>1380</v>
      </c>
      <c r="E2183" s="95">
        <v>1576</v>
      </c>
      <c r="F2183" s="95">
        <v>23726504</v>
      </c>
      <c r="G2183" s="95">
        <v>250</v>
      </c>
      <c r="H2183" s="93" t="s">
        <v>8976</v>
      </c>
      <c r="I2183" s="93" t="s">
        <v>23890</v>
      </c>
      <c r="J2183" s="93" t="s">
        <v>21010</v>
      </c>
      <c r="K2183" s="93" t="s">
        <v>20402</v>
      </c>
      <c r="L2183" s="14">
        <f>AND(vyberHrace&lt;&gt;"",ISNUMBER(SEARCH(vyberHrace,$B2183)))</f>
      </c>
      <c r="M2183" s="14">
        <f>AND($I2183=MID(kododd,1,2),$J2183=MID(kododd,3,3))</f>
      </c>
    </row>
    <row r="2184">
      <c r="A2184" s="95">
        <v>48253</v>
      </c>
      <c r="B2184" s="93" t="s">
        <v>16272</v>
      </c>
      <c r="C2184" s="93" t="s">
        <v>1410</v>
      </c>
      <c r="G2184" s="95">
        <v>0</v>
      </c>
      <c r="H2184" s="93" t="s">
        <v>8976</v>
      </c>
      <c r="I2184" s="93" t="s">
        <v>23890</v>
      </c>
      <c r="J2184" s="93" t="s">
        <v>20931</v>
      </c>
      <c r="K2184" s="93" t="s">
        <v>19878</v>
      </c>
      <c r="L2184" s="14">
        <f>AND(vyberHrace&lt;&gt;"",ISNUMBER(SEARCH(vyberHrace,$B2184)))</f>
      </c>
      <c r="M2184" s="14">
        <f>AND($I2184=MID(kododd,1,2),$J2184=MID(kododd,3,3))</f>
      </c>
    </row>
    <row r="2185">
      <c r="A2185" s="95">
        <v>56037</v>
      </c>
      <c r="B2185" s="93" t="s">
        <v>21442</v>
      </c>
      <c r="C2185" s="93" t="s">
        <v>1486</v>
      </c>
      <c r="G2185" s="95">
        <v>0</v>
      </c>
      <c r="H2185" s="93" t="s">
        <v>8976</v>
      </c>
      <c r="I2185" s="93" t="s">
        <v>23890</v>
      </c>
      <c r="J2185" s="93" t="s">
        <v>20870</v>
      </c>
      <c r="K2185" s="93" t="s">
        <v>19858</v>
      </c>
      <c r="L2185" s="14">
        <f>AND(vyberHrace&lt;&gt;"",ISNUMBER(SEARCH(vyberHrace,$B2185)))</f>
      </c>
      <c r="M2185" s="14">
        <f>AND($I2185=MID(kododd,1,2),$J2185=MID(kododd,3,3))</f>
      </c>
    </row>
    <row r="2186">
      <c r="A2186" s="95">
        <v>43885</v>
      </c>
      <c r="B2186" s="93" t="s">
        <v>15095</v>
      </c>
      <c r="C2186" s="93" t="s">
        <v>1475</v>
      </c>
      <c r="D2186" s="95">
        <v>2060</v>
      </c>
      <c r="E2186" s="95">
        <v>2037</v>
      </c>
      <c r="F2186" s="95">
        <v>393576</v>
      </c>
      <c r="G2186" s="95">
        <v>0</v>
      </c>
      <c r="H2186" s="93" t="s">
        <v>8976</v>
      </c>
      <c r="I2186" s="93" t="s">
        <v>23890</v>
      </c>
      <c r="J2186" s="93" t="s">
        <v>3580</v>
      </c>
      <c r="K2186" s="93" t="s">
        <v>6721</v>
      </c>
      <c r="L2186" s="14">
        <f>AND(vyberHrace&lt;&gt;"",ISNUMBER(SEARCH(vyberHrace,$B2186)))</f>
      </c>
      <c r="M2186" s="14">
        <f>AND($I2186=MID(kododd,1,2),$J2186=MID(kododd,3,3))</f>
      </c>
    </row>
    <row r="2187">
      <c r="A2187" s="95">
        <v>60864</v>
      </c>
      <c r="B2187" s="93" t="s">
        <v>27243</v>
      </c>
      <c r="C2187" s="93" t="s">
        <v>1450</v>
      </c>
      <c r="D2187" s="95">
        <v>1001</v>
      </c>
      <c r="F2187" s="95">
        <v>23798238</v>
      </c>
      <c r="G2187" s="95">
        <v>250</v>
      </c>
      <c r="H2187" s="93" t="s">
        <v>8976</v>
      </c>
      <c r="I2187" s="93" t="s">
        <v>23890</v>
      </c>
      <c r="J2187" s="93" t="s">
        <v>20887</v>
      </c>
      <c r="K2187" s="93" t="s">
        <v>9423</v>
      </c>
      <c r="L2187" s="14">
        <f>AND(vyberHrace&lt;&gt;"",ISNUMBER(SEARCH(vyberHrace,$B2187)))</f>
      </c>
      <c r="M2187" s="14">
        <f>AND($I2187=MID(kododd,1,2),$J2187=MID(kododd,3,3))</f>
      </c>
    </row>
    <row r="2188">
      <c r="A2188" s="95">
        <v>53474</v>
      </c>
      <c r="B2188" s="93" t="s">
        <v>20658</v>
      </c>
      <c r="C2188" s="93" t="s">
        <v>1410</v>
      </c>
      <c r="D2188" s="95">
        <v>1463</v>
      </c>
      <c r="F2188" s="95">
        <v>23744227</v>
      </c>
      <c r="G2188" s="95">
        <v>0</v>
      </c>
      <c r="H2188" s="93" t="s">
        <v>8976</v>
      </c>
      <c r="I2188" s="93" t="s">
        <v>23890</v>
      </c>
      <c r="J2188" s="93" t="s">
        <v>20893</v>
      </c>
      <c r="K2188" s="93" t="s">
        <v>11825</v>
      </c>
      <c r="L2188" s="14">
        <f>AND(vyberHrace&lt;&gt;"",ISNUMBER(SEARCH(vyberHrace,$B2188)))</f>
      </c>
      <c r="M2188" s="14">
        <f>AND($I2188=MID(kododd,1,2),$J2188=MID(kododd,3,3))</f>
      </c>
    </row>
    <row r="2189">
      <c r="A2189" s="95">
        <v>57240</v>
      </c>
      <c r="B2189" s="93" t="s">
        <v>21499</v>
      </c>
      <c r="C2189" s="93" t="s">
        <v>1424</v>
      </c>
      <c r="D2189" s="95">
        <v>1024</v>
      </c>
      <c r="F2189" s="95">
        <v>23764945</v>
      </c>
      <c r="G2189" s="95">
        <v>250</v>
      </c>
      <c r="H2189" s="93" t="s">
        <v>8976</v>
      </c>
      <c r="I2189" s="93" t="s">
        <v>23890</v>
      </c>
      <c r="J2189" s="93" t="s">
        <v>20858</v>
      </c>
      <c r="K2189" s="93" t="s">
        <v>20407</v>
      </c>
      <c r="L2189" s="14">
        <f>AND(vyberHrace&lt;&gt;"",ISNUMBER(SEARCH(vyberHrace,$B2189)))</f>
      </c>
      <c r="M2189" s="14">
        <f>AND($I2189=MID(kododd,1,2),$J2189=MID(kododd,3,3))</f>
      </c>
    </row>
    <row r="2190">
      <c r="A2190" s="95">
        <v>62969</v>
      </c>
      <c r="B2190" s="93" t="s">
        <v>28684</v>
      </c>
      <c r="C2190" s="93" t="s">
        <v>1488</v>
      </c>
      <c r="F2190" s="95">
        <v>571000143</v>
      </c>
      <c r="G2190" s="95">
        <v>250</v>
      </c>
      <c r="H2190" s="93" t="s">
        <v>8976</v>
      </c>
      <c r="I2190" s="93" t="s">
        <v>23890</v>
      </c>
      <c r="J2190" s="93" t="s">
        <v>20858</v>
      </c>
      <c r="K2190" s="93" t="s">
        <v>20407</v>
      </c>
      <c r="L2190" s="14">
        <f>AND(vyberHrace&lt;&gt;"",ISNUMBER(SEARCH(vyberHrace,$B2190)))</f>
      </c>
      <c r="M2190" s="14">
        <f>AND($I2190=MID(kododd,1,2),$J2190=MID(kododd,3,3))</f>
      </c>
    </row>
    <row r="2191">
      <c r="A2191" s="95">
        <v>29443</v>
      </c>
      <c r="B2191" s="93" t="s">
        <v>21140</v>
      </c>
      <c r="C2191" s="93" t="s">
        <v>1421</v>
      </c>
      <c r="D2191" s="95">
        <v>2239</v>
      </c>
      <c r="E2191" s="95">
        <v>2266</v>
      </c>
      <c r="F2191" s="95">
        <v>338150</v>
      </c>
      <c r="G2191" s="95">
        <v>250</v>
      </c>
      <c r="H2191" s="93" t="s">
        <v>8976</v>
      </c>
      <c r="I2191" s="93" t="s">
        <v>23890</v>
      </c>
      <c r="J2191" s="93" t="s">
        <v>20870</v>
      </c>
      <c r="K2191" s="93" t="s">
        <v>19858</v>
      </c>
      <c r="L2191" s="14">
        <f>AND(vyberHrace&lt;&gt;"",ISNUMBER(SEARCH(vyberHrace,$B2191)))</f>
      </c>
      <c r="M2191" s="14">
        <f>AND($I2191=MID(kododd,1,2),$J2191=MID(kododd,3,3))</f>
      </c>
    </row>
    <row r="2192">
      <c r="A2192" s="95">
        <v>16876</v>
      </c>
      <c r="B2192" s="93" t="s">
        <v>16223</v>
      </c>
      <c r="C2192" s="93" t="s">
        <v>1410</v>
      </c>
      <c r="D2192" s="95">
        <v>1716</v>
      </c>
      <c r="E2192" s="95">
        <v>1763</v>
      </c>
      <c r="F2192" s="95">
        <v>375993</v>
      </c>
      <c r="G2192" s="95">
        <v>250</v>
      </c>
      <c r="H2192" s="93" t="s">
        <v>8976</v>
      </c>
      <c r="I2192" s="93" t="s">
        <v>23890</v>
      </c>
      <c r="J2192" s="93" t="s">
        <v>20870</v>
      </c>
      <c r="K2192" s="93" t="s">
        <v>19858</v>
      </c>
      <c r="L2192" s="14">
        <f>AND(vyberHrace&lt;&gt;"",ISNUMBER(SEARCH(vyberHrace,$B2192)))</f>
      </c>
      <c r="M2192" s="14">
        <f>AND($I2192=MID(kododd,1,2),$J2192=MID(kododd,3,3))</f>
      </c>
    </row>
    <row r="2193">
      <c r="A2193" s="95">
        <v>625</v>
      </c>
      <c r="B2193" s="93" t="s">
        <v>19915</v>
      </c>
      <c r="C2193" s="93" t="s">
        <v>1428</v>
      </c>
      <c r="D2193" s="95">
        <v>2037</v>
      </c>
      <c r="E2193" s="95">
        <v>2035</v>
      </c>
      <c r="F2193" s="95">
        <v>308544</v>
      </c>
      <c r="G2193" s="95">
        <v>0</v>
      </c>
      <c r="H2193" s="93" t="s">
        <v>8976</v>
      </c>
      <c r="I2193" s="93" t="s">
        <v>23890</v>
      </c>
      <c r="J2193" s="93" t="s">
        <v>20870</v>
      </c>
      <c r="K2193" s="93" t="s">
        <v>19858</v>
      </c>
      <c r="L2193" s="14">
        <f>AND(vyberHrace&lt;&gt;"",ISNUMBER(SEARCH(vyberHrace,$B2193)))</f>
      </c>
      <c r="M2193" s="14">
        <f>AND($I2193=MID(kododd,1,2),$J2193=MID(kododd,3,3))</f>
      </c>
    </row>
    <row r="2194">
      <c r="A2194" s="95">
        <v>41752</v>
      </c>
      <c r="B2194" s="93" t="s">
        <v>19782</v>
      </c>
      <c r="C2194" s="93" t="s">
        <v>1408</v>
      </c>
      <c r="D2194" s="95">
        <v>2046</v>
      </c>
      <c r="E2194" s="95">
        <v>2048</v>
      </c>
      <c r="F2194" s="95">
        <v>386669</v>
      </c>
      <c r="G2194" s="95">
        <v>250</v>
      </c>
      <c r="H2194" s="93" t="s">
        <v>8976</v>
      </c>
      <c r="I2194" s="93" t="s">
        <v>23890</v>
      </c>
      <c r="J2194" s="93" t="s">
        <v>20932</v>
      </c>
      <c r="K2194" s="93" t="s">
        <v>9421</v>
      </c>
      <c r="L2194" s="14">
        <f>AND(vyberHrace&lt;&gt;"",ISNUMBER(SEARCH(vyberHrace,$B2194)))</f>
      </c>
      <c r="M2194" s="14">
        <f>AND($I2194=MID(kododd,1,2),$J2194=MID(kododd,3,3))</f>
      </c>
    </row>
    <row r="2195">
      <c r="A2195" s="95">
        <v>57449</v>
      </c>
      <c r="B2195" s="93" t="s">
        <v>21522</v>
      </c>
      <c r="C2195" s="93" t="s">
        <v>1441</v>
      </c>
      <c r="D2195" s="95">
        <v>1641</v>
      </c>
      <c r="E2195" s="95">
        <v>1839</v>
      </c>
      <c r="F2195" s="95">
        <v>23775580</v>
      </c>
      <c r="G2195" s="95">
        <v>250</v>
      </c>
      <c r="H2195" s="93" t="s">
        <v>8976</v>
      </c>
      <c r="I2195" s="93" t="s">
        <v>23890</v>
      </c>
      <c r="J2195" s="93" t="s">
        <v>20995</v>
      </c>
      <c r="K2195" s="93" t="s">
        <v>17824</v>
      </c>
      <c r="L2195" s="14">
        <f>AND(vyberHrace&lt;&gt;"",ISNUMBER(SEARCH(vyberHrace,$B2195)))</f>
      </c>
      <c r="M2195" s="14">
        <f>AND($I2195=MID(kododd,1,2),$J2195=MID(kododd,3,3))</f>
      </c>
    </row>
    <row r="2196">
      <c r="A2196" s="95">
        <v>44936</v>
      </c>
      <c r="B2196" s="93" t="s">
        <v>10463</v>
      </c>
      <c r="C2196" s="93" t="s">
        <v>3255</v>
      </c>
      <c r="D2196" s="95">
        <v>1196</v>
      </c>
      <c r="F2196" s="95">
        <v>398730</v>
      </c>
      <c r="G2196" s="95">
        <v>0</v>
      </c>
      <c r="H2196" s="93" t="s">
        <v>8976</v>
      </c>
      <c r="I2196" s="93" t="s">
        <v>23890</v>
      </c>
      <c r="J2196" s="93" t="s">
        <v>20932</v>
      </c>
      <c r="K2196" s="93" t="s">
        <v>9421</v>
      </c>
      <c r="L2196" s="14">
        <f>AND(vyberHrace&lt;&gt;"",ISNUMBER(SEARCH(vyberHrace,$B2196)))</f>
      </c>
      <c r="M2196" s="14">
        <f>AND($I2196=MID(kododd,1,2),$J2196=MID(kododd,3,3))</f>
      </c>
    </row>
    <row r="2197">
      <c r="A2197" s="95">
        <v>29441</v>
      </c>
      <c r="B2197" s="93" t="s">
        <v>21139</v>
      </c>
      <c r="C2197" s="93" t="s">
        <v>1456</v>
      </c>
      <c r="D2197" s="95">
        <v>1095</v>
      </c>
      <c r="G2197" s="95">
        <v>0</v>
      </c>
      <c r="H2197" s="93" t="s">
        <v>8976</v>
      </c>
      <c r="I2197" s="93" t="s">
        <v>23890</v>
      </c>
      <c r="J2197" s="93" t="s">
        <v>20870</v>
      </c>
      <c r="K2197" s="93" t="s">
        <v>19858</v>
      </c>
      <c r="L2197" s="14">
        <f>AND(vyberHrace&lt;&gt;"",ISNUMBER(SEARCH(vyberHrace,$B2197)))</f>
      </c>
      <c r="M2197" s="14">
        <f>AND($I2197=MID(kododd,1,2),$J2197=MID(kododd,3,3))</f>
      </c>
    </row>
    <row r="2198">
      <c r="A2198" s="95">
        <v>13389</v>
      </c>
      <c r="B2198" s="93" t="s">
        <v>11662</v>
      </c>
      <c r="C2198" s="93" t="s">
        <v>1436</v>
      </c>
      <c r="D2198" s="95">
        <v>2082</v>
      </c>
      <c r="E2198" s="95">
        <v>2108</v>
      </c>
      <c r="F2198" s="95">
        <v>322245</v>
      </c>
      <c r="G2198" s="95">
        <v>250</v>
      </c>
      <c r="H2198" s="93" t="s">
        <v>8976</v>
      </c>
      <c r="I2198" s="93" t="s">
        <v>23890</v>
      </c>
      <c r="J2198" s="93" t="s">
        <v>20858</v>
      </c>
      <c r="K2198" s="93" t="s">
        <v>20407</v>
      </c>
      <c r="L2198" s="14">
        <f>AND(vyberHrace&lt;&gt;"",ISNUMBER(SEARCH(vyberHrace,$B2198)))</f>
      </c>
      <c r="M2198" s="14">
        <f>AND($I2198=MID(kododd,1,2),$J2198=MID(kododd,3,3))</f>
      </c>
    </row>
    <row r="2199">
      <c r="A2199" s="95">
        <v>27854</v>
      </c>
      <c r="B2199" s="93" t="s">
        <v>23976</v>
      </c>
      <c r="C2199" s="93" t="s">
        <v>1423</v>
      </c>
      <c r="D2199" s="95">
        <v>1465</v>
      </c>
      <c r="E2199" s="95">
        <v>1794</v>
      </c>
      <c r="F2199" s="95">
        <v>23759801</v>
      </c>
      <c r="G2199" s="95">
        <v>0</v>
      </c>
      <c r="H2199" s="93" t="s">
        <v>8976</v>
      </c>
      <c r="I2199" s="93" t="s">
        <v>23890</v>
      </c>
      <c r="J2199" s="93" t="s">
        <v>20870</v>
      </c>
      <c r="K2199" s="93" t="s">
        <v>19858</v>
      </c>
      <c r="L2199" s="14">
        <f>AND(vyberHrace&lt;&gt;"",ISNUMBER(SEARCH(vyberHrace,$B2199)))</f>
      </c>
      <c r="M2199" s="14">
        <f>AND($I2199=MID(kododd,1,2),$J2199=MID(kododd,3,3))</f>
      </c>
    </row>
    <row r="2200">
      <c r="A2200" s="95">
        <v>51526</v>
      </c>
      <c r="B2200" s="93" t="s">
        <v>3576</v>
      </c>
      <c r="C2200" s="93" t="s">
        <v>3255</v>
      </c>
      <c r="D2200" s="95">
        <v>1100</v>
      </c>
      <c r="G2200" s="95">
        <v>0</v>
      </c>
      <c r="H2200" s="93" t="s">
        <v>8976</v>
      </c>
      <c r="I2200" s="93" t="s">
        <v>23890</v>
      </c>
      <c r="J2200" s="93" t="s">
        <v>20870</v>
      </c>
      <c r="K2200" s="93" t="s">
        <v>19858</v>
      </c>
      <c r="L2200" s="14">
        <f>AND(vyberHrace&lt;&gt;"",ISNUMBER(SEARCH(vyberHrace,$B2200)))</f>
      </c>
      <c r="M2200" s="14">
        <f>AND($I2200=MID(kododd,1,2),$J2200=MID(kododd,3,3))</f>
      </c>
    </row>
    <row r="2201">
      <c r="A2201" s="95">
        <v>804</v>
      </c>
      <c r="B2201" s="93" t="s">
        <v>19703</v>
      </c>
      <c r="C2201" s="93" t="s">
        <v>1443</v>
      </c>
      <c r="D2201" s="95">
        <v>1943</v>
      </c>
      <c r="E2201" s="95">
        <v>2087</v>
      </c>
      <c r="F2201" s="95">
        <v>311090</v>
      </c>
      <c r="G2201" s="95">
        <v>250</v>
      </c>
      <c r="H2201" s="93" t="s">
        <v>8976</v>
      </c>
      <c r="I2201" s="93" t="s">
        <v>23890</v>
      </c>
      <c r="J2201" s="93" t="s">
        <v>20874</v>
      </c>
      <c r="K2201" s="93" t="s">
        <v>1849</v>
      </c>
      <c r="L2201" s="14">
        <f>AND(vyberHrace&lt;&gt;"",ISNUMBER(SEARCH(vyberHrace,$B2201)))</f>
      </c>
      <c r="M2201" s="14">
        <f>AND($I2201=MID(kododd,1,2),$J2201=MID(kododd,3,3))</f>
      </c>
    </row>
    <row r="2202">
      <c r="A2202" s="95">
        <v>2570</v>
      </c>
      <c r="B2202" s="93" t="s">
        <v>14049</v>
      </c>
      <c r="C2202" s="93" t="s">
        <v>1426</v>
      </c>
      <c r="D2202" s="95">
        <v>1830</v>
      </c>
      <c r="F2202" s="95">
        <v>23708271</v>
      </c>
      <c r="G2202" s="95">
        <v>250</v>
      </c>
      <c r="H2202" s="93" t="s">
        <v>8976</v>
      </c>
      <c r="I2202" s="93" t="s">
        <v>23890</v>
      </c>
      <c r="J2202" s="93" t="s">
        <v>20843</v>
      </c>
      <c r="K2202" s="93" t="s">
        <v>19862</v>
      </c>
      <c r="L2202" s="14">
        <f>AND(vyberHrace&lt;&gt;"",ISNUMBER(SEARCH(vyberHrace,$B2202)))</f>
      </c>
      <c r="M2202" s="14">
        <f>AND($I2202=MID(kododd,1,2),$J2202=MID(kododd,3,3))</f>
      </c>
    </row>
    <row r="2203">
      <c r="A2203" s="95">
        <v>12107</v>
      </c>
      <c r="B2203" s="93" t="s">
        <v>12862</v>
      </c>
      <c r="C2203" s="93" t="s">
        <v>1436</v>
      </c>
      <c r="D2203" s="95">
        <v>2265</v>
      </c>
      <c r="E2203" s="95">
        <v>2265</v>
      </c>
      <c r="F2203" s="95">
        <v>318663</v>
      </c>
      <c r="G2203" s="95">
        <v>0</v>
      </c>
      <c r="H2203" s="93" t="s">
        <v>8976</v>
      </c>
      <c r="I2203" s="93" t="s">
        <v>23890</v>
      </c>
      <c r="J2203" s="93" t="s">
        <v>20971</v>
      </c>
      <c r="K2203" s="93" t="s">
        <v>16300</v>
      </c>
      <c r="L2203" s="14">
        <f>AND(vyberHrace&lt;&gt;"",ISNUMBER(SEARCH(vyberHrace,$B2203)))</f>
      </c>
      <c r="M2203" s="14">
        <f>AND($I2203=MID(kododd,1,2),$J2203=MID(kododd,3,3))</f>
      </c>
    </row>
    <row r="2204">
      <c r="A2204" s="95">
        <v>61098</v>
      </c>
      <c r="B2204" s="93" t="s">
        <v>690</v>
      </c>
      <c r="C2204" s="93" t="s">
        <v>1486</v>
      </c>
      <c r="F2204" s="95">
        <v>23791055</v>
      </c>
      <c r="G2204" s="95">
        <v>250</v>
      </c>
      <c r="H2204" s="93" t="s">
        <v>8976</v>
      </c>
      <c r="I2204" s="93" t="s">
        <v>23890</v>
      </c>
      <c r="J2204" s="93" t="s">
        <v>21011</v>
      </c>
      <c r="K2204" s="93" t="s">
        <v>1494</v>
      </c>
      <c r="L2204" s="14">
        <f>AND(vyberHrace&lt;&gt;"",ISNUMBER(SEARCH(vyberHrace,$B2204)))</f>
      </c>
      <c r="M2204" s="14">
        <f>AND($I2204=MID(kododd,1,2),$J2204=MID(kododd,3,3))</f>
      </c>
    </row>
    <row r="2205">
      <c r="A2205" s="95">
        <v>45236</v>
      </c>
      <c r="B2205" s="93" t="s">
        <v>10478</v>
      </c>
      <c r="C2205" s="93" t="s">
        <v>1405</v>
      </c>
      <c r="G2205" s="95">
        <v>0</v>
      </c>
      <c r="H2205" s="93" t="s">
        <v>8976</v>
      </c>
      <c r="I2205" s="93" t="s">
        <v>23890</v>
      </c>
      <c r="J2205" s="93" t="s">
        <v>3580</v>
      </c>
      <c r="K2205" s="93" t="s">
        <v>6721</v>
      </c>
      <c r="L2205" s="14">
        <f>AND(vyberHrace&lt;&gt;"",ISNUMBER(SEARCH(vyberHrace,$B2205)))</f>
      </c>
      <c r="M2205" s="14">
        <f>AND($I2205=MID(kododd,1,2),$J2205=MID(kododd,3,3))</f>
      </c>
    </row>
    <row r="2206">
      <c r="A2206" s="95">
        <v>55401</v>
      </c>
      <c r="B2206" s="93" t="s">
        <v>21565</v>
      </c>
      <c r="C2206" s="93" t="s">
        <v>1416</v>
      </c>
      <c r="D2206" s="95">
        <v>1803</v>
      </c>
      <c r="E2206" s="95">
        <v>1850</v>
      </c>
      <c r="F2206" s="95">
        <v>23751738</v>
      </c>
      <c r="G2206" s="95">
        <v>250</v>
      </c>
      <c r="H2206" s="93" t="s">
        <v>8976</v>
      </c>
      <c r="I2206" s="93" t="s">
        <v>23890</v>
      </c>
      <c r="J2206" s="93" t="s">
        <v>20899</v>
      </c>
      <c r="K2206" s="93" t="s">
        <v>21373</v>
      </c>
      <c r="L2206" s="14">
        <f>AND(vyberHrace&lt;&gt;"",ISNUMBER(SEARCH(vyberHrace,$B2206)))</f>
      </c>
      <c r="M2206" s="14">
        <f>AND($I2206=MID(kododd,1,2),$J2206=MID(kododd,3,3))</f>
      </c>
    </row>
    <row r="2207">
      <c r="A2207" s="95">
        <v>50031</v>
      </c>
      <c r="B2207" s="93" t="s">
        <v>20156</v>
      </c>
      <c r="C2207" s="93" t="s">
        <v>1400</v>
      </c>
      <c r="D2207" s="95">
        <v>1850</v>
      </c>
      <c r="E2207" s="95">
        <v>1859</v>
      </c>
      <c r="F2207" s="95">
        <v>23730315</v>
      </c>
      <c r="G2207" s="95">
        <v>0</v>
      </c>
      <c r="H2207" s="93" t="s">
        <v>8976</v>
      </c>
      <c r="I2207" s="93" t="s">
        <v>23890</v>
      </c>
      <c r="J2207" s="93" t="s">
        <v>20932</v>
      </c>
      <c r="K2207" s="93" t="s">
        <v>9421</v>
      </c>
      <c r="L2207" s="14">
        <f>AND(vyberHrace&lt;&gt;"",ISNUMBER(SEARCH(vyberHrace,$B2207)))</f>
      </c>
      <c r="M2207" s="14">
        <f>AND($I2207=MID(kododd,1,2),$J2207=MID(kododd,3,3))</f>
      </c>
    </row>
    <row r="2208">
      <c r="A2208" s="95">
        <v>56872</v>
      </c>
      <c r="B2208" s="93" t="s">
        <v>21516</v>
      </c>
      <c r="C2208" s="93" t="s">
        <v>1406</v>
      </c>
      <c r="G2208" s="95">
        <v>0</v>
      </c>
      <c r="H2208" s="93" t="s">
        <v>8976</v>
      </c>
      <c r="I2208" s="93" t="s">
        <v>23890</v>
      </c>
      <c r="J2208" s="93" t="s">
        <v>20931</v>
      </c>
      <c r="K2208" s="93" t="s">
        <v>19878</v>
      </c>
      <c r="L2208" s="14">
        <f>AND(vyberHrace&lt;&gt;"",ISNUMBER(SEARCH(vyberHrace,$B2208)))</f>
      </c>
      <c r="M2208" s="14">
        <f>AND($I2208=MID(kododd,1,2),$J2208=MID(kododd,3,3))</f>
      </c>
    </row>
    <row r="2209">
      <c r="A2209" s="95">
        <v>60921</v>
      </c>
      <c r="B2209" s="93" t="s">
        <v>27296</v>
      </c>
      <c r="C2209" s="93" t="s">
        <v>1424</v>
      </c>
      <c r="G2209" s="95">
        <v>250</v>
      </c>
      <c r="H2209" s="93" t="s">
        <v>8976</v>
      </c>
      <c r="I2209" s="93" t="s">
        <v>23890</v>
      </c>
      <c r="J2209" s="93" t="s">
        <v>20843</v>
      </c>
      <c r="K2209" s="93" t="s">
        <v>19862</v>
      </c>
      <c r="L2209" s="14">
        <f>AND(vyberHrace&lt;&gt;"",ISNUMBER(SEARCH(vyberHrace,$B2209)))</f>
      </c>
      <c r="M2209" s="14">
        <f>AND($I2209=MID(kododd,1,2),$J2209=MID(kododd,3,3))</f>
      </c>
    </row>
    <row r="2210">
      <c r="A2210" s="95">
        <v>56768</v>
      </c>
      <c r="B2210" s="93" t="s">
        <v>21400</v>
      </c>
      <c r="C2210" s="93" t="s">
        <v>1402</v>
      </c>
      <c r="D2210" s="95">
        <v>1412</v>
      </c>
      <c r="E2210" s="95">
        <v>1699</v>
      </c>
      <c r="F2210" s="95">
        <v>23763434</v>
      </c>
      <c r="G2210" s="95">
        <v>250</v>
      </c>
      <c r="H2210" s="93" t="s">
        <v>8976</v>
      </c>
      <c r="I2210" s="93" t="s">
        <v>23890</v>
      </c>
      <c r="J2210" s="93" t="s">
        <v>20843</v>
      </c>
      <c r="K2210" s="93" t="s">
        <v>19862</v>
      </c>
      <c r="L2210" s="14">
        <f>AND(vyberHrace&lt;&gt;"",ISNUMBER(SEARCH(vyberHrace,$B2210)))</f>
      </c>
      <c r="M2210" s="14">
        <f>AND($I2210=MID(kododd,1,2),$J2210=MID(kododd,3,3))</f>
      </c>
    </row>
    <row r="2211">
      <c r="A2211" s="95">
        <v>15363</v>
      </c>
      <c r="B2211" s="93" t="s">
        <v>10419</v>
      </c>
      <c r="C2211" s="93" t="s">
        <v>1457</v>
      </c>
      <c r="D2211" s="95">
        <v>1922</v>
      </c>
      <c r="E2211" s="95">
        <v>1976</v>
      </c>
      <c r="F2211" s="95">
        <v>323934</v>
      </c>
      <c r="G2211" s="95">
        <v>250</v>
      </c>
      <c r="H2211" s="93" t="s">
        <v>8976</v>
      </c>
      <c r="I2211" s="93" t="s">
        <v>23890</v>
      </c>
      <c r="J2211" s="93" t="s">
        <v>20957</v>
      </c>
      <c r="K2211" s="93" t="s">
        <v>13992</v>
      </c>
      <c r="L2211" s="14">
        <f>AND(vyberHrace&lt;&gt;"",ISNUMBER(SEARCH(vyberHrace,$B2211)))</f>
      </c>
      <c r="M2211" s="14">
        <f>AND($I2211=MID(kododd,1,2),$J2211=MID(kododd,3,3))</f>
      </c>
    </row>
    <row r="2212">
      <c r="A2212" s="95">
        <v>19234</v>
      </c>
      <c r="B2212" s="93" t="s">
        <v>13969</v>
      </c>
      <c r="C2212" s="93" t="s">
        <v>1452</v>
      </c>
      <c r="D2212" s="95">
        <v>1900</v>
      </c>
      <c r="E2212" s="95">
        <v>1954</v>
      </c>
      <c r="F2212" s="95">
        <v>328170</v>
      </c>
      <c r="G2212" s="95">
        <v>0</v>
      </c>
      <c r="H2212" s="93" t="s">
        <v>8976</v>
      </c>
      <c r="I2212" s="93" t="s">
        <v>23890</v>
      </c>
      <c r="J2212" s="93" t="s">
        <v>20897</v>
      </c>
      <c r="K2212" s="93" t="s">
        <v>9426</v>
      </c>
      <c r="L2212" s="14">
        <f>AND(vyberHrace&lt;&gt;"",ISNUMBER(SEARCH(vyberHrace,$B2212)))</f>
      </c>
      <c r="M2212" s="14">
        <f>AND($I2212=MID(kododd,1,2),$J2212=MID(kododd,3,3))</f>
      </c>
    </row>
    <row r="2213">
      <c r="A2213" s="95">
        <v>38051</v>
      </c>
      <c r="B2213" s="93" t="s">
        <v>15367</v>
      </c>
      <c r="C2213" s="93" t="s">
        <v>1467</v>
      </c>
      <c r="G2213" s="95">
        <v>0</v>
      </c>
      <c r="H2213" s="93" t="s">
        <v>8976</v>
      </c>
      <c r="I2213" s="93" t="s">
        <v>23890</v>
      </c>
      <c r="J2213" s="93" t="s">
        <v>20931</v>
      </c>
      <c r="K2213" s="93" t="s">
        <v>19878</v>
      </c>
      <c r="L2213" s="14">
        <f>AND(vyberHrace&lt;&gt;"",ISNUMBER(SEARCH(vyberHrace,$B2213)))</f>
      </c>
      <c r="M2213" s="14">
        <f>AND($I2213=MID(kododd,1,2),$J2213=MID(kododd,3,3))</f>
      </c>
    </row>
    <row r="2214">
      <c r="A2214" s="95">
        <v>50045</v>
      </c>
      <c r="B2214" s="93" t="s">
        <v>19952</v>
      </c>
      <c r="C2214" s="93" t="s">
        <v>1468</v>
      </c>
      <c r="D2214" s="95">
        <v>1553</v>
      </c>
      <c r="G2214" s="95">
        <v>250</v>
      </c>
      <c r="H2214" s="93" t="s">
        <v>8976</v>
      </c>
      <c r="I2214" s="93" t="s">
        <v>23890</v>
      </c>
      <c r="J2214" s="93" t="s">
        <v>20918</v>
      </c>
      <c r="K2214" s="93" t="s">
        <v>19880</v>
      </c>
      <c r="L2214" s="14">
        <f>AND(vyberHrace&lt;&gt;"",ISNUMBER(SEARCH(vyberHrace,$B2214)))</f>
      </c>
      <c r="M2214" s="14">
        <f>AND($I2214=MID(kododd,1,2),$J2214=MID(kododd,3,3))</f>
      </c>
    </row>
    <row r="2215">
      <c r="A2215" s="95">
        <v>15180</v>
      </c>
      <c r="B2215" s="93" t="s">
        <v>10414</v>
      </c>
      <c r="C2215" s="93" t="s">
        <v>1456</v>
      </c>
      <c r="D2215" s="95">
        <v>1610</v>
      </c>
      <c r="E2215" s="95">
        <v>1725</v>
      </c>
      <c r="F2215" s="95">
        <v>331643</v>
      </c>
      <c r="G2215" s="95">
        <v>250</v>
      </c>
      <c r="H2215" s="93" t="s">
        <v>8976</v>
      </c>
      <c r="I2215" s="93" t="s">
        <v>23890</v>
      </c>
      <c r="J2215" s="93" t="s">
        <v>20971</v>
      </c>
      <c r="K2215" s="93" t="s">
        <v>16300</v>
      </c>
      <c r="L2215" s="14">
        <f>AND(vyberHrace&lt;&gt;"",ISNUMBER(SEARCH(vyberHrace,$B2215)))</f>
      </c>
      <c r="M2215" s="14">
        <f>AND($I2215=MID(kododd,1,2),$J2215=MID(kododd,3,3))</f>
      </c>
    </row>
    <row r="2216">
      <c r="A2216" s="95">
        <v>657</v>
      </c>
      <c r="B2216" s="93" t="s">
        <v>19682</v>
      </c>
      <c r="C2216" s="93" t="s">
        <v>1468</v>
      </c>
      <c r="D2216" s="95">
        <v>2136</v>
      </c>
      <c r="E2216" s="95">
        <v>2115</v>
      </c>
      <c r="F2216" s="95">
        <v>309850</v>
      </c>
      <c r="G2216" s="95">
        <v>250</v>
      </c>
      <c r="H2216" s="93" t="s">
        <v>8976</v>
      </c>
      <c r="I2216" s="93" t="s">
        <v>23890</v>
      </c>
      <c r="J2216" s="93" t="s">
        <v>20874</v>
      </c>
      <c r="K2216" s="93" t="s">
        <v>1849</v>
      </c>
      <c r="L2216" s="14">
        <f>AND(vyberHrace&lt;&gt;"",ISNUMBER(SEARCH(vyberHrace,$B2216)))</f>
      </c>
      <c r="M2216" s="14">
        <f>AND($I2216=MID(kododd,1,2),$J2216=MID(kododd,3,3))</f>
      </c>
    </row>
    <row r="2217">
      <c r="A2217" s="95">
        <v>31604</v>
      </c>
      <c r="B2217" s="93" t="s">
        <v>15343</v>
      </c>
      <c r="C2217" s="93" t="s">
        <v>1398</v>
      </c>
      <c r="D2217" s="95">
        <v>2409</v>
      </c>
      <c r="E2217" s="95">
        <v>2414</v>
      </c>
      <c r="F2217" s="95">
        <v>346390</v>
      </c>
      <c r="G2217" s="95">
        <v>250</v>
      </c>
      <c r="H2217" s="93" t="s">
        <v>8976</v>
      </c>
      <c r="I2217" s="93" t="s">
        <v>23890</v>
      </c>
      <c r="J2217" s="93" t="s">
        <v>20932</v>
      </c>
      <c r="K2217" s="93" t="s">
        <v>9421</v>
      </c>
      <c r="L2217" s="14">
        <f>AND(vyberHrace&lt;&gt;"",ISNUMBER(SEARCH(vyberHrace,$B2217)))</f>
      </c>
      <c r="M2217" s="14">
        <f>AND($I2217=MID(kododd,1,2),$J2217=MID(kododd,3,3))</f>
      </c>
    </row>
    <row r="2218">
      <c r="A2218" s="95">
        <v>32683</v>
      </c>
      <c r="B2218" s="93" t="s">
        <v>19832</v>
      </c>
      <c r="C2218" s="93" t="s">
        <v>1459</v>
      </c>
      <c r="G2218" s="95">
        <v>0</v>
      </c>
      <c r="H2218" s="93" t="s">
        <v>8976</v>
      </c>
      <c r="I2218" s="93" t="s">
        <v>23890</v>
      </c>
      <c r="J2218" s="93" t="s">
        <v>20874</v>
      </c>
      <c r="K2218" s="93" t="s">
        <v>1849</v>
      </c>
      <c r="L2218" s="14">
        <f>AND(vyberHrace&lt;&gt;"",ISNUMBER(SEARCH(vyberHrace,$B2218)))</f>
      </c>
      <c r="M2218" s="14">
        <f>AND($I2218=MID(kododd,1,2),$J2218=MID(kododd,3,3))</f>
      </c>
    </row>
    <row r="2219">
      <c r="A2219" s="95">
        <v>34426</v>
      </c>
      <c r="B2219" s="93" t="s">
        <v>18375</v>
      </c>
      <c r="C2219" s="93" t="s">
        <v>1453</v>
      </c>
      <c r="D2219" s="95">
        <v>1694</v>
      </c>
      <c r="E2219" s="95">
        <v>1916</v>
      </c>
      <c r="F2219" s="95">
        <v>347850</v>
      </c>
      <c r="G2219" s="95">
        <v>250</v>
      </c>
      <c r="H2219" s="93" t="s">
        <v>8976</v>
      </c>
      <c r="I2219" s="93" t="s">
        <v>23890</v>
      </c>
      <c r="J2219" s="93" t="s">
        <v>3580</v>
      </c>
      <c r="K2219" s="93" t="s">
        <v>6721</v>
      </c>
      <c r="L2219" s="14">
        <f>AND(vyberHrace&lt;&gt;"",ISNUMBER(SEARCH(vyberHrace,$B2219)))</f>
      </c>
      <c r="M2219" s="14">
        <f>AND($I2219=MID(kododd,1,2),$J2219=MID(kododd,3,3))</f>
      </c>
    </row>
    <row r="2220">
      <c r="A2220" s="95">
        <v>6879</v>
      </c>
      <c r="B2220" s="93" t="s">
        <v>10485</v>
      </c>
      <c r="C2220" s="93" t="s">
        <v>1472</v>
      </c>
      <c r="D2220" s="95">
        <v>1482</v>
      </c>
      <c r="E2220" s="95">
        <v>1594</v>
      </c>
      <c r="F2220" s="95">
        <v>334235</v>
      </c>
      <c r="G2220" s="95">
        <v>250</v>
      </c>
      <c r="H2220" s="93" t="s">
        <v>8976</v>
      </c>
      <c r="I2220" s="93" t="s">
        <v>23890</v>
      </c>
      <c r="J2220" s="93" t="s">
        <v>20913</v>
      </c>
      <c r="K2220" s="93" t="s">
        <v>15044</v>
      </c>
      <c r="L2220" s="14">
        <f>AND(vyberHrace&lt;&gt;"",ISNUMBER(SEARCH(vyberHrace,$B2220)))</f>
      </c>
      <c r="M2220" s="14">
        <f>AND($I2220=MID(kododd,1,2),$J2220=MID(kododd,3,3))</f>
      </c>
    </row>
    <row r="2221">
      <c r="A2221" s="95">
        <v>12550</v>
      </c>
      <c r="B2221" s="93" t="s">
        <v>11802</v>
      </c>
      <c r="C2221" s="93" t="s">
        <v>1479</v>
      </c>
      <c r="D2221" s="95">
        <v>1730</v>
      </c>
      <c r="F2221" s="95">
        <v>353728</v>
      </c>
      <c r="G2221" s="95">
        <v>0</v>
      </c>
      <c r="H2221" s="93" t="s">
        <v>8976</v>
      </c>
      <c r="I2221" s="93" t="s">
        <v>23890</v>
      </c>
      <c r="J2221" s="93" t="s">
        <v>20971</v>
      </c>
      <c r="K2221" s="93" t="s">
        <v>16300</v>
      </c>
      <c r="L2221" s="14">
        <f>AND(vyberHrace&lt;&gt;"",ISNUMBER(SEARCH(vyberHrace,$B2221)))</f>
      </c>
      <c r="M2221" s="14">
        <f>AND($I2221=MID(kododd,1,2),$J2221=MID(kododd,3,3))</f>
      </c>
    </row>
    <row r="2222">
      <c r="A2222" s="95">
        <v>59149</v>
      </c>
      <c r="B2222" s="93" t="s">
        <v>25585</v>
      </c>
      <c r="C2222" s="93" t="s">
        <v>1424</v>
      </c>
      <c r="G2222" s="95">
        <v>0</v>
      </c>
      <c r="H2222" s="93" t="s">
        <v>8976</v>
      </c>
      <c r="I2222" s="93" t="s">
        <v>23890</v>
      </c>
      <c r="J2222" s="93" t="s">
        <v>21009</v>
      </c>
      <c r="K2222" s="93" t="s">
        <v>15049</v>
      </c>
      <c r="L2222" s="14">
        <f>AND(vyberHrace&lt;&gt;"",ISNUMBER(SEARCH(vyberHrace,$B2222)))</f>
      </c>
      <c r="M2222" s="14">
        <f>AND($I2222=MID(kododd,1,2),$J2222=MID(kododd,3,3))</f>
      </c>
    </row>
    <row r="2223">
      <c r="A2223" s="95">
        <v>57288</v>
      </c>
      <c r="B2223" s="93" t="s">
        <v>22538</v>
      </c>
      <c r="C2223" s="93" t="s">
        <v>1414</v>
      </c>
      <c r="D2223" s="95">
        <v>1683</v>
      </c>
      <c r="F2223" s="95">
        <v>23769998</v>
      </c>
      <c r="G2223" s="95">
        <v>0</v>
      </c>
      <c r="H2223" s="93" t="s">
        <v>8976</v>
      </c>
      <c r="I2223" s="93" t="s">
        <v>23890</v>
      </c>
      <c r="J2223" s="93" t="s">
        <v>20921</v>
      </c>
      <c r="K2223" s="93" t="s">
        <v>19686</v>
      </c>
      <c r="L2223" s="14">
        <f>AND(vyberHrace&lt;&gt;"",ISNUMBER(SEARCH(vyberHrace,$B2223)))</f>
      </c>
      <c r="M2223" s="14">
        <f>AND($I2223=MID(kododd,1,2),$J2223=MID(kododd,3,3))</f>
      </c>
    </row>
    <row r="2224">
      <c r="A2224" s="95">
        <v>42127</v>
      </c>
      <c r="B2224" s="93" t="s">
        <v>11626</v>
      </c>
      <c r="C2224" s="93" t="s">
        <v>1419</v>
      </c>
      <c r="D2224" s="95">
        <v>1271</v>
      </c>
      <c r="F2224" s="95">
        <v>23763817</v>
      </c>
      <c r="G2224" s="95">
        <v>250</v>
      </c>
      <c r="H2224" s="93" t="s">
        <v>8976</v>
      </c>
      <c r="I2224" s="93" t="s">
        <v>23890</v>
      </c>
      <c r="J2224" s="93" t="s">
        <v>20887</v>
      </c>
      <c r="K2224" s="93" t="s">
        <v>9423</v>
      </c>
      <c r="L2224" s="14">
        <f>AND(vyberHrace&lt;&gt;"",ISNUMBER(SEARCH(vyberHrace,$B2224)))</f>
      </c>
      <c r="M2224" s="14">
        <f>AND($I2224=MID(kododd,1,2),$J2224=MID(kododd,3,3))</f>
      </c>
    </row>
    <row r="2225">
      <c r="A2225" s="95">
        <v>96</v>
      </c>
      <c r="B2225" s="93" t="s">
        <v>9432</v>
      </c>
      <c r="C2225" s="93" t="s">
        <v>1446</v>
      </c>
      <c r="D2225" s="95">
        <v>1941</v>
      </c>
      <c r="E2225" s="95">
        <v>1970</v>
      </c>
      <c r="F2225" s="95">
        <v>306193</v>
      </c>
      <c r="G2225" s="95">
        <v>250</v>
      </c>
      <c r="H2225" s="93" t="s">
        <v>8976</v>
      </c>
      <c r="I2225" s="93" t="s">
        <v>23890</v>
      </c>
      <c r="J2225" s="93" t="s">
        <v>20897</v>
      </c>
      <c r="K2225" s="93" t="s">
        <v>9426</v>
      </c>
      <c r="L2225" s="14">
        <f>AND(vyberHrace&lt;&gt;"",ISNUMBER(SEARCH(vyberHrace,$B2225)))</f>
      </c>
      <c r="M2225" s="14">
        <f>AND($I2225=MID(kododd,1,2),$J2225=MID(kododd,3,3))</f>
      </c>
    </row>
    <row r="2226">
      <c r="A2226" s="95">
        <v>57194</v>
      </c>
      <c r="B2226" s="93" t="s">
        <v>21473</v>
      </c>
      <c r="C2226" s="93" t="s">
        <v>1412</v>
      </c>
      <c r="D2226" s="95">
        <v>1023</v>
      </c>
      <c r="F2226" s="95">
        <v>23787759</v>
      </c>
      <c r="G2226" s="95">
        <v>250</v>
      </c>
      <c r="H2226" s="93" t="s">
        <v>8976</v>
      </c>
      <c r="I2226" s="93" t="s">
        <v>23890</v>
      </c>
      <c r="J2226" s="93" t="s">
        <v>21009</v>
      </c>
      <c r="K2226" s="93" t="s">
        <v>15049</v>
      </c>
      <c r="L2226" s="14">
        <f>AND(vyberHrace&lt;&gt;"",ISNUMBER(SEARCH(vyberHrace,$B2226)))</f>
      </c>
      <c r="M2226" s="14">
        <f>AND($I2226=MID(kododd,1,2),$J2226=MID(kododd,3,3))</f>
      </c>
    </row>
    <row r="2227">
      <c r="A2227" s="95">
        <v>39032</v>
      </c>
      <c r="B2227" s="93" t="s">
        <v>20409</v>
      </c>
      <c r="C2227" s="93" t="s">
        <v>1466</v>
      </c>
      <c r="D2227" s="95">
        <v>1423</v>
      </c>
      <c r="F2227" s="95">
        <v>23741392</v>
      </c>
      <c r="G2227" s="95">
        <v>250</v>
      </c>
      <c r="H2227" s="93" t="s">
        <v>8976</v>
      </c>
      <c r="I2227" s="93" t="s">
        <v>23890</v>
      </c>
      <c r="J2227" s="93" t="s">
        <v>20897</v>
      </c>
      <c r="K2227" s="93" t="s">
        <v>9426</v>
      </c>
      <c r="L2227" s="14">
        <f>AND(vyberHrace&lt;&gt;"",ISNUMBER(SEARCH(vyberHrace,$B2227)))</f>
      </c>
      <c r="M2227" s="14">
        <f>AND($I2227=MID(kododd,1,2),$J2227=MID(kododd,3,3))</f>
      </c>
    </row>
    <row r="2228">
      <c r="A2228" s="95">
        <v>114</v>
      </c>
      <c r="B2228" s="93" t="s">
        <v>9437</v>
      </c>
      <c r="C2228" s="93" t="s">
        <v>1427</v>
      </c>
      <c r="D2228" s="95">
        <v>2195</v>
      </c>
      <c r="E2228" s="95">
        <v>2209</v>
      </c>
      <c r="F2228" s="95">
        <v>303704</v>
      </c>
      <c r="G2228" s="95">
        <v>250</v>
      </c>
      <c r="H2228" s="93" t="s">
        <v>8976</v>
      </c>
      <c r="I2228" s="93" t="s">
        <v>23890</v>
      </c>
      <c r="J2228" s="93" t="s">
        <v>20932</v>
      </c>
      <c r="K2228" s="93" t="s">
        <v>9421</v>
      </c>
      <c r="L2228" s="14">
        <f>AND(vyberHrace&lt;&gt;"",ISNUMBER(SEARCH(vyberHrace,$B2228)))</f>
      </c>
      <c r="M2228" s="14">
        <f>AND($I2228=MID(kododd,1,2),$J2228=MID(kododd,3,3))</f>
      </c>
    </row>
    <row r="2229">
      <c r="A2229" s="95">
        <v>58563</v>
      </c>
      <c r="B2229" s="93" t="s">
        <v>25059</v>
      </c>
      <c r="C2229" s="93" t="s">
        <v>1420</v>
      </c>
      <c r="G2229" s="95">
        <v>0</v>
      </c>
      <c r="H2229" s="93" t="s">
        <v>8976</v>
      </c>
      <c r="I2229" s="93" t="s">
        <v>23890</v>
      </c>
      <c r="J2229" s="93" t="s">
        <v>20870</v>
      </c>
      <c r="K2229" s="93" t="s">
        <v>19858</v>
      </c>
      <c r="L2229" s="14">
        <f>AND(vyberHrace&lt;&gt;"",ISNUMBER(SEARCH(vyberHrace,$B2229)))</f>
      </c>
      <c r="M2229" s="14">
        <f>AND($I2229=MID(kododd,1,2),$J2229=MID(kododd,3,3))</f>
      </c>
    </row>
    <row r="2230">
      <c r="A2230" s="95">
        <v>11634</v>
      </c>
      <c r="B2230" s="93" t="s">
        <v>11827</v>
      </c>
      <c r="C2230" s="93" t="s">
        <v>1455</v>
      </c>
      <c r="D2230" s="95">
        <v>1639</v>
      </c>
      <c r="E2230" s="95">
        <v>1768</v>
      </c>
      <c r="F2230" s="95">
        <v>368903</v>
      </c>
      <c r="G2230" s="95">
        <v>250</v>
      </c>
      <c r="H2230" s="93" t="s">
        <v>8976</v>
      </c>
      <c r="I2230" s="93" t="s">
        <v>23890</v>
      </c>
      <c r="J2230" s="93" t="s">
        <v>20973</v>
      </c>
      <c r="K2230" s="93" t="s">
        <v>12775</v>
      </c>
      <c r="L2230" s="14">
        <f>AND(vyberHrace&lt;&gt;"",ISNUMBER(SEARCH(vyberHrace,$B2230)))</f>
      </c>
      <c r="M2230" s="14">
        <f>AND($I2230=MID(kododd,1,2),$J2230=MID(kododd,3,3))</f>
      </c>
    </row>
    <row r="2231">
      <c r="A2231" s="95">
        <v>55422</v>
      </c>
      <c r="B2231" s="93" t="s">
        <v>20571</v>
      </c>
      <c r="C2231" s="93" t="s">
        <v>3255</v>
      </c>
      <c r="D2231" s="95">
        <v>1453</v>
      </c>
      <c r="E2231" s="95">
        <v>1721</v>
      </c>
      <c r="F2231" s="95">
        <v>23761130</v>
      </c>
      <c r="G2231" s="95">
        <v>250</v>
      </c>
      <c r="H2231" s="93" t="s">
        <v>8976</v>
      </c>
      <c r="I2231" s="93" t="s">
        <v>23890</v>
      </c>
      <c r="J2231" s="93" t="s">
        <v>20870</v>
      </c>
      <c r="K2231" s="93" t="s">
        <v>19858</v>
      </c>
      <c r="L2231" s="14">
        <f>AND(vyberHrace&lt;&gt;"",ISNUMBER(SEARCH(vyberHrace,$B2231)))</f>
      </c>
      <c r="M2231" s="14">
        <f>AND($I2231=MID(kododd,1,2),$J2231=MID(kododd,3,3))</f>
      </c>
    </row>
    <row r="2232">
      <c r="A2232" s="95">
        <v>244</v>
      </c>
      <c r="B2232" s="93" t="s">
        <v>13998</v>
      </c>
      <c r="C2232" s="93" t="s">
        <v>1405</v>
      </c>
      <c r="D2232" s="95">
        <v>2233</v>
      </c>
      <c r="E2232" s="95">
        <v>2234</v>
      </c>
      <c r="F2232" s="95">
        <v>307130</v>
      </c>
      <c r="G2232" s="95">
        <v>0</v>
      </c>
      <c r="H2232" s="93" t="s">
        <v>8976</v>
      </c>
      <c r="I2232" s="93" t="s">
        <v>23890</v>
      </c>
      <c r="J2232" s="93" t="s">
        <v>3580</v>
      </c>
      <c r="K2232" s="93" t="s">
        <v>6721</v>
      </c>
      <c r="L2232" s="14">
        <f>AND(vyberHrace&lt;&gt;"",ISNUMBER(SEARCH(vyberHrace,$B2232)))</f>
      </c>
      <c r="M2232" s="14">
        <f>AND($I2232=MID(kododd,1,2),$J2232=MID(kododd,3,3))</f>
      </c>
    </row>
    <row r="2233">
      <c r="A2233" s="95">
        <v>1275</v>
      </c>
      <c r="B2233" s="93" t="s">
        <v>20450</v>
      </c>
      <c r="C2233" s="93" t="s">
        <v>1441</v>
      </c>
      <c r="D2233" s="95">
        <v>1764</v>
      </c>
      <c r="F2233" s="95">
        <v>338117</v>
      </c>
      <c r="G2233" s="95">
        <v>250</v>
      </c>
      <c r="H2233" s="93" t="s">
        <v>8976</v>
      </c>
      <c r="I2233" s="93" t="s">
        <v>23890</v>
      </c>
      <c r="J2233" s="93" t="s">
        <v>20897</v>
      </c>
      <c r="K2233" s="93" t="s">
        <v>9426</v>
      </c>
      <c r="L2233" s="14">
        <f>AND(vyberHrace&lt;&gt;"",ISNUMBER(SEARCH(vyberHrace,$B2233)))</f>
      </c>
      <c r="M2233" s="14">
        <f>AND($I2233=MID(kododd,1,2),$J2233=MID(kododd,3,3))</f>
      </c>
    </row>
    <row r="2234">
      <c r="A2234" s="95">
        <v>42768</v>
      </c>
      <c r="B2234" s="93" t="s">
        <v>12876</v>
      </c>
      <c r="C2234" s="93" t="s">
        <v>1402</v>
      </c>
      <c r="D2234" s="95">
        <v>1207</v>
      </c>
      <c r="F2234" s="95">
        <v>23701528</v>
      </c>
      <c r="G2234" s="95">
        <v>250</v>
      </c>
      <c r="H2234" s="93" t="s">
        <v>8976</v>
      </c>
      <c r="I2234" s="93" t="s">
        <v>23890</v>
      </c>
      <c r="J2234" s="93" t="s">
        <v>20843</v>
      </c>
      <c r="K2234" s="93" t="s">
        <v>19862</v>
      </c>
      <c r="L2234" s="14">
        <f>AND(vyberHrace&lt;&gt;"",ISNUMBER(SEARCH(vyberHrace,$B2234)))</f>
      </c>
      <c r="M2234" s="14">
        <f>AND($I2234=MID(kododd,1,2),$J2234=MID(kododd,3,3))</f>
      </c>
    </row>
    <row r="2235">
      <c r="A2235" s="95">
        <v>9079</v>
      </c>
      <c r="B2235" s="93" t="s">
        <v>13865</v>
      </c>
      <c r="C2235" s="93" t="s">
        <v>1464</v>
      </c>
      <c r="D2235" s="95">
        <v>2049</v>
      </c>
      <c r="E2235" s="95">
        <v>2044</v>
      </c>
      <c r="F2235" s="95">
        <v>324388</v>
      </c>
      <c r="G2235" s="95">
        <v>0</v>
      </c>
      <c r="H2235" s="93" t="s">
        <v>8976</v>
      </c>
      <c r="I2235" s="93" t="s">
        <v>23890</v>
      </c>
      <c r="J2235" s="93" t="s">
        <v>20957</v>
      </c>
      <c r="K2235" s="93" t="s">
        <v>13992</v>
      </c>
      <c r="L2235" s="14">
        <f>AND(vyberHrace&lt;&gt;"",ISNUMBER(SEARCH(vyberHrace,$B2235)))</f>
      </c>
      <c r="M2235" s="14">
        <f>AND($I2235=MID(kododd,1,2),$J2235=MID(kododd,3,3))</f>
      </c>
    </row>
    <row r="2236">
      <c r="A2236" s="95">
        <v>27510</v>
      </c>
      <c r="B2236" s="93" t="s">
        <v>18952</v>
      </c>
      <c r="C2236" s="93" t="s">
        <v>1417</v>
      </c>
      <c r="G2236" s="95">
        <v>0</v>
      </c>
      <c r="H2236" s="93" t="s">
        <v>8976</v>
      </c>
      <c r="I2236" s="93" t="s">
        <v>23890</v>
      </c>
      <c r="J2236" s="93" t="s">
        <v>20932</v>
      </c>
      <c r="K2236" s="93" t="s">
        <v>9421</v>
      </c>
      <c r="L2236" s="14">
        <f>AND(vyberHrace&lt;&gt;"",ISNUMBER(SEARCH(vyberHrace,$B2236)))</f>
      </c>
      <c r="M2236" s="14">
        <f>AND($I2236=MID(kododd,1,2),$J2236=MID(kododd,3,3))</f>
      </c>
    </row>
    <row r="2237">
      <c r="A2237" s="95">
        <v>50026</v>
      </c>
      <c r="B2237" s="93" t="s">
        <v>20151</v>
      </c>
      <c r="C2237" s="93" t="s">
        <v>3255</v>
      </c>
      <c r="D2237" s="95">
        <v>1933</v>
      </c>
      <c r="E2237" s="95">
        <v>2049</v>
      </c>
      <c r="F2237" s="95">
        <v>23735597</v>
      </c>
      <c r="G2237" s="95">
        <v>250</v>
      </c>
      <c r="H2237" s="93" t="s">
        <v>8976</v>
      </c>
      <c r="I2237" s="93" t="s">
        <v>23890</v>
      </c>
      <c r="J2237" s="93" t="s">
        <v>20858</v>
      </c>
      <c r="K2237" s="93" t="s">
        <v>20407</v>
      </c>
      <c r="L2237" s="14">
        <f>AND(vyberHrace&lt;&gt;"",ISNUMBER(SEARCH(vyberHrace,$B2237)))</f>
      </c>
      <c r="M2237" s="14">
        <f>AND($I2237=MID(kododd,1,2),$J2237=MID(kododd,3,3))</f>
      </c>
    </row>
    <row r="2238">
      <c r="A2238" s="95">
        <v>57956</v>
      </c>
      <c r="B2238" s="93" t="s">
        <v>24497</v>
      </c>
      <c r="C2238" s="93" t="s">
        <v>1432</v>
      </c>
      <c r="D2238" s="95">
        <v>1672</v>
      </c>
      <c r="F2238" s="95">
        <v>23775599</v>
      </c>
      <c r="G2238" s="95">
        <v>250</v>
      </c>
      <c r="H2238" s="93" t="s">
        <v>8976</v>
      </c>
      <c r="I2238" s="93" t="s">
        <v>23890</v>
      </c>
      <c r="J2238" s="93" t="s">
        <v>20934</v>
      </c>
      <c r="K2238" s="93" t="s">
        <v>21356</v>
      </c>
      <c r="L2238" s="14">
        <f>AND(vyberHrace&lt;&gt;"",ISNUMBER(SEARCH(vyberHrace,$B2238)))</f>
      </c>
      <c r="M2238" s="14">
        <f>AND($I2238=MID(kododd,1,2),$J2238=MID(kododd,3,3))</f>
      </c>
    </row>
    <row r="2239">
      <c r="A2239" s="95">
        <v>63843</v>
      </c>
      <c r="B2239" s="93" t="s">
        <v>29946</v>
      </c>
      <c r="C2239" s="93" t="s">
        <v>1487</v>
      </c>
      <c r="G2239" s="95">
        <v>250</v>
      </c>
      <c r="H2239" s="93" t="s">
        <v>8976</v>
      </c>
      <c r="I2239" s="93" t="s">
        <v>23890</v>
      </c>
      <c r="J2239" s="93" t="s">
        <v>21011</v>
      </c>
      <c r="K2239" s="93" t="s">
        <v>1494</v>
      </c>
      <c r="L2239" s="14">
        <f>AND(vyberHrace&lt;&gt;"",ISNUMBER(SEARCH(vyberHrace,$B2239)))</f>
      </c>
      <c r="M2239" s="14">
        <f>AND($I2239=MID(kododd,1,2),$J2239=MID(kododd,3,3))</f>
      </c>
    </row>
    <row r="2240">
      <c r="A2240" s="95">
        <v>59974</v>
      </c>
      <c r="B2240" s="93" t="s">
        <v>26457</v>
      </c>
      <c r="C2240" s="93" t="s">
        <v>1412</v>
      </c>
      <c r="D2240" s="95">
        <v>1069</v>
      </c>
      <c r="F2240" s="95">
        <v>23786833</v>
      </c>
      <c r="G2240" s="95">
        <v>250</v>
      </c>
      <c r="H2240" s="93" t="s">
        <v>8976</v>
      </c>
      <c r="I2240" s="93" t="s">
        <v>23890</v>
      </c>
      <c r="J2240" s="93" t="s">
        <v>20843</v>
      </c>
      <c r="K2240" s="93" t="s">
        <v>19862</v>
      </c>
      <c r="L2240" s="14">
        <f>AND(vyberHrace&lt;&gt;"",ISNUMBER(SEARCH(vyberHrace,$B2240)))</f>
      </c>
      <c r="M2240" s="14">
        <f>AND($I2240=MID(kododd,1,2),$J2240=MID(kododd,3,3))</f>
      </c>
    </row>
    <row r="2241">
      <c r="A2241" s="95">
        <v>1284</v>
      </c>
      <c r="B2241" s="93" t="s">
        <v>20451</v>
      </c>
      <c r="C2241" s="93" t="s">
        <v>1443</v>
      </c>
      <c r="D2241" s="95">
        <v>1866</v>
      </c>
      <c r="E2241" s="95">
        <v>1892</v>
      </c>
      <c r="F2241" s="95">
        <v>325260</v>
      </c>
      <c r="G2241" s="95">
        <v>250</v>
      </c>
      <c r="H2241" s="93" t="s">
        <v>8976</v>
      </c>
      <c r="I2241" s="93" t="s">
        <v>23890</v>
      </c>
      <c r="J2241" s="93" t="s">
        <v>20887</v>
      </c>
      <c r="K2241" s="93" t="s">
        <v>9423</v>
      </c>
      <c r="L2241" s="14">
        <f>AND(vyberHrace&lt;&gt;"",ISNUMBER(SEARCH(vyberHrace,$B2241)))</f>
      </c>
      <c r="M2241" s="14">
        <f>AND($I2241=MID(kododd,1,2),$J2241=MID(kododd,3,3))</f>
      </c>
    </row>
    <row r="2242">
      <c r="A2242" s="95">
        <v>60375</v>
      </c>
      <c r="B2242" s="93" t="s">
        <v>26824</v>
      </c>
      <c r="C2242" s="93" t="s">
        <v>1420</v>
      </c>
      <c r="G2242" s="95">
        <v>0</v>
      </c>
      <c r="H2242" s="93" t="s">
        <v>8976</v>
      </c>
      <c r="I2242" s="93" t="s">
        <v>23890</v>
      </c>
      <c r="J2242" s="93" t="s">
        <v>20971</v>
      </c>
      <c r="K2242" s="93" t="s">
        <v>16300</v>
      </c>
      <c r="L2242" s="14">
        <f>AND(vyberHrace&lt;&gt;"",ISNUMBER(SEARCH(vyberHrace,$B2242)))</f>
      </c>
      <c r="M2242" s="14">
        <f>AND($I2242=MID(kododd,1,2),$J2242=MID(kododd,3,3))</f>
      </c>
    </row>
    <row r="2243">
      <c r="A2243" s="95">
        <v>51779</v>
      </c>
      <c r="B2243" s="93" t="s">
        <v>192</v>
      </c>
      <c r="C2243" s="93" t="s">
        <v>1414</v>
      </c>
      <c r="D2243" s="95">
        <v>1694</v>
      </c>
      <c r="E2243" s="95">
        <v>1842</v>
      </c>
      <c r="F2243" s="95">
        <v>23739789</v>
      </c>
      <c r="G2243" s="95">
        <v>0</v>
      </c>
      <c r="H2243" s="93" t="s">
        <v>8976</v>
      </c>
      <c r="I2243" s="93" t="s">
        <v>23890</v>
      </c>
      <c r="J2243" s="93" t="s">
        <v>20923</v>
      </c>
      <c r="K2243" s="93" t="s">
        <v>19860</v>
      </c>
      <c r="L2243" s="14">
        <f>AND(vyberHrace&lt;&gt;"",ISNUMBER(SEARCH(vyberHrace,$B2243)))</f>
      </c>
      <c r="M2243" s="14">
        <f>AND($I2243=MID(kododd,1,2),$J2243=MID(kododd,3,3))</f>
      </c>
    </row>
    <row r="2244">
      <c r="A2244" s="95">
        <v>35887</v>
      </c>
      <c r="B2244" s="93" t="s">
        <v>18702</v>
      </c>
      <c r="C2244" s="93" t="s">
        <v>1475</v>
      </c>
      <c r="D2244" s="95">
        <v>1556</v>
      </c>
      <c r="E2244" s="95">
        <v>1723</v>
      </c>
      <c r="F2244" s="95">
        <v>380733</v>
      </c>
      <c r="G2244" s="95">
        <v>0</v>
      </c>
      <c r="H2244" s="93" t="s">
        <v>8976</v>
      </c>
      <c r="I2244" s="93" t="s">
        <v>23890</v>
      </c>
      <c r="J2244" s="93" t="s">
        <v>21009</v>
      </c>
      <c r="K2244" s="93" t="s">
        <v>15049</v>
      </c>
      <c r="L2244" s="14">
        <f>AND(vyberHrace&lt;&gt;"",ISNUMBER(SEARCH(vyberHrace,$B2244)))</f>
      </c>
      <c r="M2244" s="14">
        <f>AND($I2244=MID(kododd,1,2),$J2244=MID(kododd,3,3))</f>
      </c>
    </row>
    <row r="2245">
      <c r="A2245" s="95">
        <v>51785</v>
      </c>
      <c r="B2245" s="93" t="s">
        <v>3559</v>
      </c>
      <c r="C2245" s="93" t="s">
        <v>1408</v>
      </c>
      <c r="F2245" s="95">
        <v>23749954</v>
      </c>
      <c r="G2245" s="95">
        <v>0</v>
      </c>
      <c r="H2245" s="93" t="s">
        <v>8976</v>
      </c>
      <c r="I2245" s="93" t="s">
        <v>23890</v>
      </c>
      <c r="J2245" s="93" t="s">
        <v>20897</v>
      </c>
      <c r="K2245" s="93" t="s">
        <v>9426</v>
      </c>
      <c r="L2245" s="14">
        <f>AND(vyberHrace&lt;&gt;"",ISNUMBER(SEARCH(vyberHrace,$B2245)))</f>
      </c>
      <c r="M2245" s="14">
        <f>AND($I2245=MID(kododd,1,2),$J2245=MID(kododd,3,3))</f>
      </c>
    </row>
    <row r="2246">
      <c r="A2246" s="95">
        <v>61331</v>
      </c>
      <c r="B2246" s="93" t="s">
        <v>27532</v>
      </c>
      <c r="C2246" s="93" t="s">
        <v>1486</v>
      </c>
      <c r="D2246" s="95">
        <v>1015</v>
      </c>
      <c r="F2246" s="95">
        <v>23788810</v>
      </c>
      <c r="G2246" s="95">
        <v>250</v>
      </c>
      <c r="H2246" s="93" t="s">
        <v>8976</v>
      </c>
      <c r="I2246" s="93" t="s">
        <v>23890</v>
      </c>
      <c r="J2246" s="93" t="s">
        <v>21011</v>
      </c>
      <c r="K2246" s="93" t="s">
        <v>1494</v>
      </c>
      <c r="L2246" s="14">
        <f>AND(vyberHrace&lt;&gt;"",ISNUMBER(SEARCH(vyberHrace,$B2246)))</f>
      </c>
      <c r="M2246" s="14">
        <f>AND($I2246=MID(kododd,1,2),$J2246=MID(kododd,3,3))</f>
      </c>
    </row>
    <row r="2247">
      <c r="A2247" s="95">
        <v>28826</v>
      </c>
      <c r="B2247" s="93" t="s">
        <v>21131</v>
      </c>
      <c r="C2247" s="93" t="s">
        <v>1457</v>
      </c>
      <c r="D2247" s="95">
        <v>1605</v>
      </c>
      <c r="E2247" s="95">
        <v>1716</v>
      </c>
      <c r="F2247" s="95">
        <v>23749920</v>
      </c>
      <c r="G2247" s="95">
        <v>0</v>
      </c>
      <c r="H2247" s="93" t="s">
        <v>8976</v>
      </c>
      <c r="I2247" s="93" t="s">
        <v>23890</v>
      </c>
      <c r="J2247" s="93" t="s">
        <v>21009</v>
      </c>
      <c r="K2247" s="93" t="s">
        <v>15049</v>
      </c>
      <c r="L2247" s="14">
        <f>AND(vyberHrace&lt;&gt;"",ISNUMBER(SEARCH(vyberHrace,$B2247)))</f>
      </c>
      <c r="M2247" s="14">
        <f>AND($I2247=MID(kododd,1,2),$J2247=MID(kododd,3,3))</f>
      </c>
    </row>
    <row r="2248">
      <c r="A2248" s="95">
        <v>2204</v>
      </c>
      <c r="B2248" s="93" t="s">
        <v>3</v>
      </c>
      <c r="C2248" s="93" t="s">
        <v>1428</v>
      </c>
      <c r="D2248" s="95">
        <v>1794</v>
      </c>
      <c r="E2248" s="95">
        <v>1858</v>
      </c>
      <c r="F2248" s="95">
        <v>13302515</v>
      </c>
      <c r="G2248" s="95">
        <v>250</v>
      </c>
      <c r="H2248" s="93" t="s">
        <v>8976</v>
      </c>
      <c r="I2248" s="93" t="s">
        <v>23890</v>
      </c>
      <c r="J2248" s="93" t="s">
        <v>20899</v>
      </c>
      <c r="K2248" s="93" t="s">
        <v>21373</v>
      </c>
      <c r="L2248" s="14">
        <f>AND(vyberHrace&lt;&gt;"",ISNUMBER(SEARCH(vyberHrace,$B2248)))</f>
      </c>
      <c r="M2248" s="14">
        <f>AND($I2248=MID(kododd,1,2),$J2248=MID(kododd,3,3))</f>
      </c>
    </row>
    <row r="2249">
      <c r="A2249" s="95">
        <v>56965</v>
      </c>
      <c r="B2249" s="93" t="s">
        <v>21634</v>
      </c>
      <c r="C2249" s="93" t="s">
        <v>1448</v>
      </c>
      <c r="G2249" s="95">
        <v>250</v>
      </c>
      <c r="H2249" s="93" t="s">
        <v>8976</v>
      </c>
      <c r="I2249" s="93" t="s">
        <v>23890</v>
      </c>
      <c r="J2249" s="93" t="s">
        <v>20848</v>
      </c>
      <c r="K2249" s="93" t="s">
        <v>21377</v>
      </c>
      <c r="L2249" s="14">
        <f>AND(vyberHrace&lt;&gt;"",ISNUMBER(SEARCH(vyberHrace,$B2249)))</f>
      </c>
      <c r="M2249" s="14">
        <f>AND($I2249=MID(kododd,1,2),$J2249=MID(kododd,3,3))</f>
      </c>
    </row>
    <row r="2250">
      <c r="A2250" s="95">
        <v>59978</v>
      </c>
      <c r="B2250" s="93" t="s">
        <v>26461</v>
      </c>
      <c r="C2250" s="93" t="s">
        <v>1450</v>
      </c>
      <c r="D2250" s="95">
        <v>1443</v>
      </c>
      <c r="E2250" s="95">
        <v>1640</v>
      </c>
      <c r="F2250" s="95">
        <v>23788828</v>
      </c>
      <c r="G2250" s="95">
        <v>250</v>
      </c>
      <c r="H2250" s="93" t="s">
        <v>8976</v>
      </c>
      <c r="I2250" s="93" t="s">
        <v>23890</v>
      </c>
      <c r="J2250" s="93" t="s">
        <v>20931</v>
      </c>
      <c r="K2250" s="93" t="s">
        <v>19878</v>
      </c>
      <c r="L2250" s="14">
        <f>AND(vyberHrace&lt;&gt;"",ISNUMBER(SEARCH(vyberHrace,$B2250)))</f>
      </c>
      <c r="M2250" s="14">
        <f>AND($I2250=MID(kododd,1,2),$J2250=MID(kododd,3,3))</f>
      </c>
    </row>
    <row r="2251">
      <c r="A2251" s="95">
        <v>63675</v>
      </c>
      <c r="B2251" s="93" t="s">
        <v>29799</v>
      </c>
      <c r="C2251" s="93" t="s">
        <v>1486</v>
      </c>
      <c r="F2251" s="95">
        <v>571006958</v>
      </c>
      <c r="G2251" s="95">
        <v>250</v>
      </c>
      <c r="H2251" s="93" t="s">
        <v>8976</v>
      </c>
      <c r="I2251" s="93" t="s">
        <v>23890</v>
      </c>
      <c r="J2251" s="93" t="s">
        <v>21011</v>
      </c>
      <c r="K2251" s="93" t="s">
        <v>1494</v>
      </c>
      <c r="L2251" s="14">
        <f>AND(vyberHrace&lt;&gt;"",ISNUMBER(SEARCH(vyberHrace,$B2251)))</f>
      </c>
      <c r="M2251" s="14">
        <f>AND($I2251=MID(kododd,1,2),$J2251=MID(kododd,3,3))</f>
      </c>
    </row>
    <row r="2252">
      <c r="A2252" s="95">
        <v>26314</v>
      </c>
      <c r="B2252" s="93" t="s">
        <v>21173</v>
      </c>
      <c r="C2252" s="93" t="s">
        <v>1469</v>
      </c>
      <c r="D2252" s="95">
        <v>1559</v>
      </c>
      <c r="G2252" s="95">
        <v>0</v>
      </c>
      <c r="H2252" s="93" t="s">
        <v>8976</v>
      </c>
      <c r="I2252" s="93" t="s">
        <v>23890</v>
      </c>
      <c r="J2252" s="93" t="s">
        <v>20874</v>
      </c>
      <c r="K2252" s="93" t="s">
        <v>1849</v>
      </c>
      <c r="L2252" s="14">
        <f>AND(vyberHrace&lt;&gt;"",ISNUMBER(SEARCH(vyberHrace,$B2252)))</f>
      </c>
      <c r="M2252" s="14">
        <f>AND($I2252=MID(kododd,1,2),$J2252=MID(kododd,3,3))</f>
      </c>
    </row>
    <row r="2253">
      <c r="A2253" s="95">
        <v>59909</v>
      </c>
      <c r="B2253" s="93" t="s">
        <v>26402</v>
      </c>
      <c r="C2253" s="93" t="s">
        <v>1428</v>
      </c>
      <c r="D2253" s="95">
        <v>1294</v>
      </c>
      <c r="G2253" s="95">
        <v>250</v>
      </c>
      <c r="H2253" s="93" t="s">
        <v>8976</v>
      </c>
      <c r="I2253" s="93" t="s">
        <v>23890</v>
      </c>
      <c r="J2253" s="93" t="s">
        <v>20957</v>
      </c>
      <c r="K2253" s="93" t="s">
        <v>13992</v>
      </c>
      <c r="L2253" s="14">
        <f>AND(vyberHrace&lt;&gt;"",ISNUMBER(SEARCH(vyberHrace,$B2253)))</f>
      </c>
      <c r="M2253" s="14">
        <f>AND($I2253=MID(kododd,1,2),$J2253=MID(kododd,3,3))</f>
      </c>
    </row>
    <row r="2254">
      <c r="A2254" s="95">
        <v>61983</v>
      </c>
      <c r="B2254" s="93" t="s">
        <v>28188</v>
      </c>
      <c r="C2254" s="93" t="s">
        <v>1414</v>
      </c>
      <c r="G2254" s="95">
        <v>250</v>
      </c>
      <c r="H2254" s="93" t="s">
        <v>8976</v>
      </c>
      <c r="I2254" s="93" t="s">
        <v>23890</v>
      </c>
      <c r="J2254" s="93" t="s">
        <v>20931</v>
      </c>
      <c r="K2254" s="93" t="s">
        <v>19878</v>
      </c>
      <c r="L2254" s="14">
        <f>AND(vyberHrace&lt;&gt;"",ISNUMBER(SEARCH(vyberHrace,$B2254)))</f>
      </c>
      <c r="M2254" s="14">
        <f>AND($I2254=MID(kododd,1,2),$J2254=MID(kododd,3,3))</f>
      </c>
    </row>
    <row r="2255">
      <c r="A2255" s="95">
        <v>47755</v>
      </c>
      <c r="B2255" s="93" t="s">
        <v>12814</v>
      </c>
      <c r="C2255" s="93" t="s">
        <v>1422</v>
      </c>
      <c r="D2255" s="95">
        <v>1804</v>
      </c>
      <c r="E2255" s="95">
        <v>1911</v>
      </c>
      <c r="F2255" s="95">
        <v>23732245</v>
      </c>
      <c r="G2255" s="95">
        <v>250</v>
      </c>
      <c r="H2255" s="93" t="s">
        <v>8976</v>
      </c>
      <c r="I2255" s="93" t="s">
        <v>23890</v>
      </c>
      <c r="J2255" s="93" t="s">
        <v>20899</v>
      </c>
      <c r="K2255" s="93" t="s">
        <v>21373</v>
      </c>
      <c r="L2255" s="14">
        <f>AND(vyberHrace&lt;&gt;"",ISNUMBER(SEARCH(vyberHrace,$B2255)))</f>
      </c>
      <c r="M2255" s="14">
        <f>AND($I2255=MID(kododd,1,2),$J2255=MID(kododd,3,3))</f>
      </c>
    </row>
    <row r="2256">
      <c r="A2256" s="95">
        <v>58167</v>
      </c>
      <c r="B2256" s="93" t="s">
        <v>24686</v>
      </c>
      <c r="C2256" s="93" t="s">
        <v>1412</v>
      </c>
      <c r="F2256" s="95">
        <v>23776811</v>
      </c>
      <c r="G2256" s="95">
        <v>0</v>
      </c>
      <c r="H2256" s="93" t="s">
        <v>8976</v>
      </c>
      <c r="I2256" s="93" t="s">
        <v>23890</v>
      </c>
      <c r="J2256" s="93" t="s">
        <v>20870</v>
      </c>
      <c r="K2256" s="93" t="s">
        <v>19858</v>
      </c>
      <c r="L2256" s="14">
        <f>AND(vyberHrace&lt;&gt;"",ISNUMBER(SEARCH(vyberHrace,$B2256)))</f>
      </c>
      <c r="M2256" s="14">
        <f>AND($I2256=MID(kododd,1,2),$J2256=MID(kododd,3,3))</f>
      </c>
    </row>
    <row r="2257">
      <c r="A2257" s="95">
        <v>62900</v>
      </c>
      <c r="B2257" s="93" t="s">
        <v>28685</v>
      </c>
      <c r="C2257" s="93" t="s">
        <v>1424</v>
      </c>
      <c r="F2257" s="95">
        <v>571001220</v>
      </c>
      <c r="G2257" s="95">
        <v>250</v>
      </c>
      <c r="H2257" s="93" t="s">
        <v>8976</v>
      </c>
      <c r="I2257" s="93" t="s">
        <v>23890</v>
      </c>
      <c r="J2257" s="93" t="s">
        <v>21011</v>
      </c>
      <c r="K2257" s="93" t="s">
        <v>1494</v>
      </c>
      <c r="L2257" s="14">
        <f>AND(vyberHrace&lt;&gt;"",ISNUMBER(SEARCH(vyberHrace,$B2257)))</f>
      </c>
      <c r="M2257" s="14">
        <f>AND($I2257=MID(kododd,1,2),$J2257=MID(kododd,3,3))</f>
      </c>
    </row>
    <row r="2258">
      <c r="A2258" s="95">
        <v>15048</v>
      </c>
      <c r="B2258" s="93" t="s">
        <v>10412</v>
      </c>
      <c r="C2258" s="93" t="s">
        <v>1452</v>
      </c>
      <c r="D2258" s="95">
        <v>1613</v>
      </c>
      <c r="E2258" s="95">
        <v>1752</v>
      </c>
      <c r="F2258" s="95">
        <v>308730</v>
      </c>
      <c r="G2258" s="95">
        <v>250</v>
      </c>
      <c r="H2258" s="93" t="s">
        <v>8976</v>
      </c>
      <c r="I2258" s="93" t="s">
        <v>23890</v>
      </c>
      <c r="J2258" s="93" t="s">
        <v>20918</v>
      </c>
      <c r="K2258" s="93" t="s">
        <v>19880</v>
      </c>
      <c r="L2258" s="14">
        <f>AND(vyberHrace&lt;&gt;"",ISNUMBER(SEARCH(vyberHrace,$B2258)))</f>
      </c>
      <c r="M2258" s="14">
        <f>AND($I2258=MID(kododd,1,2),$J2258=MID(kododd,3,3))</f>
      </c>
    </row>
    <row r="2259">
      <c r="A2259" s="95">
        <v>512</v>
      </c>
      <c r="B2259" s="93" t="s">
        <v>19904</v>
      </c>
      <c r="C2259" s="93" t="s">
        <v>1432</v>
      </c>
      <c r="D2259" s="95">
        <v>2012</v>
      </c>
      <c r="E2259" s="95">
        <v>2031</v>
      </c>
      <c r="F2259" s="95">
        <v>319031</v>
      </c>
      <c r="G2259" s="95">
        <v>250</v>
      </c>
      <c r="H2259" s="93" t="s">
        <v>8976</v>
      </c>
      <c r="I2259" s="93" t="s">
        <v>23890</v>
      </c>
      <c r="J2259" s="93" t="s">
        <v>20887</v>
      </c>
      <c r="K2259" s="93" t="s">
        <v>9423</v>
      </c>
      <c r="L2259" s="14">
        <f>AND(vyberHrace&lt;&gt;"",ISNUMBER(SEARCH(vyberHrace,$B2259)))</f>
      </c>
      <c r="M2259" s="14">
        <f>AND($I2259=MID(kododd,1,2),$J2259=MID(kododd,3,3))</f>
      </c>
    </row>
    <row r="2260">
      <c r="A2260" s="95">
        <v>49984</v>
      </c>
      <c r="B2260" s="93" t="s">
        <v>12651</v>
      </c>
      <c r="C2260" s="93" t="s">
        <v>1410</v>
      </c>
      <c r="D2260" s="95">
        <v>1129</v>
      </c>
      <c r="E2260" s="95">
        <v>1659</v>
      </c>
      <c r="F2260" s="95">
        <v>23739827</v>
      </c>
      <c r="G2260" s="95">
        <v>0</v>
      </c>
      <c r="H2260" s="93" t="s">
        <v>8976</v>
      </c>
      <c r="I2260" s="93" t="s">
        <v>23890</v>
      </c>
      <c r="J2260" s="93" t="s">
        <v>20870</v>
      </c>
      <c r="K2260" s="93" t="s">
        <v>19858</v>
      </c>
      <c r="L2260" s="14">
        <f>AND(vyberHrace&lt;&gt;"",ISNUMBER(SEARCH(vyberHrace,$B2260)))</f>
      </c>
      <c r="M2260" s="14">
        <f>AND($I2260=MID(kododd,1,2),$J2260=MID(kododd,3,3))</f>
      </c>
    </row>
    <row r="2261">
      <c r="A2261" s="95">
        <v>4001</v>
      </c>
      <c r="B2261" s="93" t="s">
        <v>21189</v>
      </c>
      <c r="C2261" s="93" t="s">
        <v>1466</v>
      </c>
      <c r="D2261" s="95">
        <v>1531</v>
      </c>
      <c r="E2261" s="95">
        <v>1708</v>
      </c>
      <c r="F2261" s="95">
        <v>384933</v>
      </c>
      <c r="G2261" s="95">
        <v>0</v>
      </c>
      <c r="H2261" s="93" t="s">
        <v>8976</v>
      </c>
      <c r="I2261" s="93" t="s">
        <v>23890</v>
      </c>
      <c r="J2261" s="93" t="s">
        <v>20973</v>
      </c>
      <c r="K2261" s="93" t="s">
        <v>12775</v>
      </c>
      <c r="L2261" s="14">
        <f>AND(vyberHrace&lt;&gt;"",ISNUMBER(SEARCH(vyberHrace,$B2261)))</f>
      </c>
      <c r="M2261" s="14">
        <f>AND($I2261=MID(kododd,1,2),$J2261=MID(kododd,3,3))</f>
      </c>
    </row>
    <row r="2262">
      <c r="A2262" s="95">
        <v>2293</v>
      </c>
      <c r="B2262" s="93" t="s">
        <v>14022</v>
      </c>
      <c r="C2262" s="93" t="s">
        <v>1483</v>
      </c>
      <c r="D2262" s="95">
        <v>1653</v>
      </c>
      <c r="E2262" s="95">
        <v>1877</v>
      </c>
      <c r="F2262" s="95">
        <v>386774</v>
      </c>
      <c r="G2262" s="95">
        <v>250</v>
      </c>
      <c r="H2262" s="93" t="s">
        <v>8976</v>
      </c>
      <c r="I2262" s="93" t="s">
        <v>23890</v>
      </c>
      <c r="J2262" s="93" t="s">
        <v>20860</v>
      </c>
      <c r="K2262" s="93" t="s">
        <v>12768</v>
      </c>
      <c r="L2262" s="14">
        <f>AND(vyberHrace&lt;&gt;"",ISNUMBER(SEARCH(vyberHrace,$B2262)))</f>
      </c>
      <c r="M2262" s="14">
        <f>AND($I2262=MID(kododd,1,2),$J2262=MID(kododd,3,3))</f>
      </c>
    </row>
    <row r="2263">
      <c r="A2263" s="95">
        <v>62243</v>
      </c>
      <c r="B2263" s="93" t="s">
        <v>28427</v>
      </c>
      <c r="C2263" s="93" t="s">
        <v>1412</v>
      </c>
      <c r="G2263" s="95">
        <v>250</v>
      </c>
      <c r="H2263" s="93" t="s">
        <v>8976</v>
      </c>
      <c r="I2263" s="93" t="s">
        <v>23890</v>
      </c>
      <c r="J2263" s="93" t="s">
        <v>20971</v>
      </c>
      <c r="K2263" s="93" t="s">
        <v>16300</v>
      </c>
      <c r="L2263" s="14">
        <f>AND(vyberHrace&lt;&gt;"",ISNUMBER(SEARCH(vyberHrace,$B2263)))</f>
      </c>
      <c r="M2263" s="14">
        <f>AND($I2263=MID(kododd,1,2),$J2263=MID(kododd,3,3))</f>
      </c>
    </row>
    <row r="2264">
      <c r="A2264" s="95">
        <v>60989</v>
      </c>
      <c r="B2264" s="93" t="s">
        <v>27330</v>
      </c>
      <c r="C2264" s="93" t="s">
        <v>1450</v>
      </c>
      <c r="D2264" s="95">
        <v>1010</v>
      </c>
      <c r="F2264" s="95">
        <v>23791659</v>
      </c>
      <c r="G2264" s="95">
        <v>250</v>
      </c>
      <c r="H2264" s="93" t="s">
        <v>8976</v>
      </c>
      <c r="I2264" s="93" t="s">
        <v>23890</v>
      </c>
      <c r="J2264" s="93" t="s">
        <v>20858</v>
      </c>
      <c r="K2264" s="93" t="s">
        <v>20407</v>
      </c>
      <c r="L2264" s="14">
        <f>AND(vyberHrace&lt;&gt;"",ISNUMBER(SEARCH(vyberHrace,$B2264)))</f>
      </c>
      <c r="M2264" s="14">
        <f>AND($I2264=MID(kododd,1,2),$J2264=MID(kododd,3,3))</f>
      </c>
    </row>
    <row r="2265">
      <c r="A2265" s="95">
        <v>48479</v>
      </c>
      <c r="B2265" s="93" t="s">
        <v>16389</v>
      </c>
      <c r="C2265" s="93" t="s">
        <v>1406</v>
      </c>
      <c r="G2265" s="95">
        <v>0</v>
      </c>
      <c r="H2265" s="93" t="s">
        <v>8976</v>
      </c>
      <c r="I2265" s="93" t="s">
        <v>23890</v>
      </c>
      <c r="J2265" s="93" t="s">
        <v>20931</v>
      </c>
      <c r="K2265" s="93" t="s">
        <v>19878</v>
      </c>
      <c r="L2265" s="14">
        <f>AND(vyberHrace&lt;&gt;"",ISNUMBER(SEARCH(vyberHrace,$B2265)))</f>
      </c>
      <c r="M2265" s="14">
        <f>AND($I2265=MID(kododd,1,2),$J2265=MID(kododd,3,3))</f>
      </c>
    </row>
    <row r="2266">
      <c r="A2266" s="95">
        <v>456</v>
      </c>
      <c r="B2266" s="93" t="s">
        <v>19895</v>
      </c>
      <c r="C2266" s="93" t="s">
        <v>1446</v>
      </c>
      <c r="D2266" s="95">
        <v>2022</v>
      </c>
      <c r="E2266" s="95">
        <v>2019</v>
      </c>
      <c r="F2266" s="95">
        <v>304565</v>
      </c>
      <c r="G2266" s="95">
        <v>0</v>
      </c>
      <c r="H2266" s="93" t="s">
        <v>8976</v>
      </c>
      <c r="I2266" s="93" t="s">
        <v>23890</v>
      </c>
      <c r="J2266" s="93" t="s">
        <v>20913</v>
      </c>
      <c r="K2266" s="93" t="s">
        <v>15044</v>
      </c>
      <c r="L2266" s="14">
        <f>AND(vyberHrace&lt;&gt;"",ISNUMBER(SEARCH(vyberHrace,$B2266)))</f>
      </c>
      <c r="M2266" s="14">
        <f>AND($I2266=MID(kododd,1,2),$J2266=MID(kododd,3,3))</f>
      </c>
    </row>
    <row r="2267">
      <c r="A2267" s="95">
        <v>45703</v>
      </c>
      <c r="B2267" s="93" t="s">
        <v>12954</v>
      </c>
      <c r="C2267" s="93" t="s">
        <v>1465</v>
      </c>
      <c r="D2267" s="95">
        <v>1555</v>
      </c>
      <c r="F2267" s="95">
        <v>23787082</v>
      </c>
      <c r="G2267" s="95">
        <v>250</v>
      </c>
      <c r="H2267" s="93" t="s">
        <v>8976</v>
      </c>
      <c r="I2267" s="93" t="s">
        <v>23890</v>
      </c>
      <c r="J2267" s="93" t="s">
        <v>20927</v>
      </c>
      <c r="K2267" s="93" t="s">
        <v>1493</v>
      </c>
      <c r="L2267" s="14">
        <f>AND(vyberHrace&lt;&gt;"",ISNUMBER(SEARCH(vyberHrace,$B2267)))</f>
      </c>
      <c r="M2267" s="14">
        <f>AND($I2267=MID(kododd,1,2),$J2267=MID(kododd,3,3))</f>
      </c>
    </row>
    <row r="2268">
      <c r="A2268" s="95">
        <v>51525</v>
      </c>
      <c r="B2268" s="93" t="s">
        <v>3577</v>
      </c>
      <c r="C2268" s="93" t="s">
        <v>1412</v>
      </c>
      <c r="F2268" s="95">
        <v>23788925</v>
      </c>
      <c r="G2268" s="95">
        <v>250</v>
      </c>
      <c r="H2268" s="93" t="s">
        <v>8976</v>
      </c>
      <c r="I2268" s="93" t="s">
        <v>23890</v>
      </c>
      <c r="J2268" s="93" t="s">
        <v>20870</v>
      </c>
      <c r="K2268" s="93" t="s">
        <v>19858</v>
      </c>
      <c r="L2268" s="14">
        <f>AND(vyberHrace&lt;&gt;"",ISNUMBER(SEARCH(vyberHrace,$B2268)))</f>
      </c>
      <c r="M2268" s="14">
        <f>AND($I2268=MID(kododd,1,2),$J2268=MID(kododd,3,3))</f>
      </c>
    </row>
    <row r="2269">
      <c r="A2269" s="95">
        <v>48037</v>
      </c>
      <c r="B2269" s="93" t="s">
        <v>12835</v>
      </c>
      <c r="C2269" s="93" t="s">
        <v>1416</v>
      </c>
      <c r="G2269" s="95">
        <v>0</v>
      </c>
      <c r="H2269" s="93" t="s">
        <v>8976</v>
      </c>
      <c r="I2269" s="93" t="s">
        <v>23890</v>
      </c>
      <c r="J2269" s="93" t="s">
        <v>20870</v>
      </c>
      <c r="K2269" s="93" t="s">
        <v>19858</v>
      </c>
      <c r="L2269" s="14">
        <f>AND(vyberHrace&lt;&gt;"",ISNUMBER(SEARCH(vyberHrace,$B2269)))</f>
      </c>
      <c r="M2269" s="14">
        <f>AND($I2269=MID(kododd,1,2),$J2269=MID(kododd,3,3))</f>
      </c>
    </row>
    <row r="2270">
      <c r="A2270" s="95">
        <v>58587</v>
      </c>
      <c r="B2270" s="93" t="s">
        <v>25080</v>
      </c>
      <c r="C2270" s="93" t="s">
        <v>1420</v>
      </c>
      <c r="F2270" s="95">
        <v>23789093</v>
      </c>
      <c r="G2270" s="95">
        <v>250</v>
      </c>
      <c r="H2270" s="93" t="s">
        <v>8976</v>
      </c>
      <c r="I2270" s="93" t="s">
        <v>23890</v>
      </c>
      <c r="J2270" s="93" t="s">
        <v>20870</v>
      </c>
      <c r="K2270" s="93" t="s">
        <v>19858</v>
      </c>
      <c r="L2270" s="14">
        <f>AND(vyberHrace&lt;&gt;"",ISNUMBER(SEARCH(vyberHrace,$B2270)))</f>
      </c>
      <c r="M2270" s="14">
        <f>AND($I2270=MID(kododd,1,2),$J2270=MID(kododd,3,3))</f>
      </c>
    </row>
    <row r="2271">
      <c r="A2271" s="95">
        <v>62150</v>
      </c>
      <c r="B2271" s="93" t="s">
        <v>28346</v>
      </c>
      <c r="C2271" s="93" t="s">
        <v>1402</v>
      </c>
      <c r="G2271" s="95">
        <v>0</v>
      </c>
      <c r="H2271" s="93" t="s">
        <v>8976</v>
      </c>
      <c r="I2271" s="93" t="s">
        <v>23890</v>
      </c>
      <c r="J2271" s="93" t="s">
        <v>21009</v>
      </c>
      <c r="K2271" s="93" t="s">
        <v>15049</v>
      </c>
      <c r="L2271" s="14">
        <f>AND(vyberHrace&lt;&gt;"",ISNUMBER(SEARCH(vyberHrace,$B2271)))</f>
      </c>
      <c r="M2271" s="14">
        <f>AND($I2271=MID(kododd,1,2),$J2271=MID(kododd,3,3))</f>
      </c>
    </row>
    <row r="2272">
      <c r="A2272" s="95">
        <v>59881</v>
      </c>
      <c r="B2272" s="93" t="s">
        <v>26377</v>
      </c>
      <c r="C2272" s="93" t="s">
        <v>1422</v>
      </c>
      <c r="D2272" s="95">
        <v>1008</v>
      </c>
      <c r="G2272" s="95">
        <v>250</v>
      </c>
      <c r="H2272" s="93" t="s">
        <v>8976</v>
      </c>
      <c r="I2272" s="93" t="s">
        <v>23890</v>
      </c>
      <c r="J2272" s="93" t="s">
        <v>20927</v>
      </c>
      <c r="K2272" s="93" t="s">
        <v>1493</v>
      </c>
      <c r="L2272" s="14">
        <f>AND(vyberHrace&lt;&gt;"",ISNUMBER(SEARCH(vyberHrace,$B2272)))</f>
      </c>
      <c r="M2272" s="14">
        <f>AND($I2272=MID(kododd,1,2),$J2272=MID(kododd,3,3))</f>
      </c>
    </row>
    <row r="2273">
      <c r="A2273" s="95">
        <v>56648</v>
      </c>
      <c r="B2273" s="93" t="s">
        <v>21456</v>
      </c>
      <c r="C2273" s="93" t="s">
        <v>1406</v>
      </c>
      <c r="F2273" s="95">
        <v>23762403</v>
      </c>
      <c r="G2273" s="95">
        <v>0</v>
      </c>
      <c r="H2273" s="93" t="s">
        <v>8976</v>
      </c>
      <c r="I2273" s="93" t="s">
        <v>23890</v>
      </c>
      <c r="J2273" s="93" t="s">
        <v>20931</v>
      </c>
      <c r="K2273" s="93" t="s">
        <v>19878</v>
      </c>
      <c r="L2273" s="14">
        <f>AND(vyberHrace&lt;&gt;"",ISNUMBER(SEARCH(vyberHrace,$B2273)))</f>
      </c>
      <c r="M2273" s="14">
        <f>AND($I2273=MID(kododd,1,2),$J2273=MID(kododd,3,3))</f>
      </c>
    </row>
    <row r="2274">
      <c r="A2274" s="95">
        <v>1233</v>
      </c>
      <c r="B2274" s="93" t="s">
        <v>13844</v>
      </c>
      <c r="C2274" s="93" t="s">
        <v>1432</v>
      </c>
      <c r="D2274" s="95">
        <v>2069</v>
      </c>
      <c r="F2274" s="95">
        <v>364851</v>
      </c>
      <c r="G2274" s="95">
        <v>0</v>
      </c>
      <c r="H2274" s="93" t="s">
        <v>8976</v>
      </c>
      <c r="I2274" s="93" t="s">
        <v>23890</v>
      </c>
      <c r="J2274" s="93" t="s">
        <v>20932</v>
      </c>
      <c r="K2274" s="93" t="s">
        <v>9421</v>
      </c>
      <c r="L2274" s="14">
        <f>AND(vyberHrace&lt;&gt;"",ISNUMBER(SEARCH(vyberHrace,$B2274)))</f>
      </c>
      <c r="M2274" s="14">
        <f>AND($I2274=MID(kododd,1,2),$J2274=MID(kododd,3,3))</f>
      </c>
    </row>
    <row r="2275">
      <c r="A2275" s="95">
        <v>39267</v>
      </c>
      <c r="B2275" s="93" t="s">
        <v>20416</v>
      </c>
      <c r="C2275" s="93" t="s">
        <v>1398</v>
      </c>
      <c r="D2275" s="95">
        <v>1250</v>
      </c>
      <c r="G2275" s="95">
        <v>0</v>
      </c>
      <c r="H2275" s="93" t="s">
        <v>8976</v>
      </c>
      <c r="I2275" s="93" t="s">
        <v>23890</v>
      </c>
      <c r="J2275" s="93" t="s">
        <v>20931</v>
      </c>
      <c r="K2275" s="93" t="s">
        <v>19878</v>
      </c>
      <c r="L2275" s="14">
        <f>AND(vyberHrace&lt;&gt;"",ISNUMBER(SEARCH(vyberHrace,$B2275)))</f>
      </c>
      <c r="M2275" s="14">
        <f>AND($I2275=MID(kododd,1,2),$J2275=MID(kododd,3,3))</f>
      </c>
    </row>
    <row r="2276">
      <c r="A2276" s="95">
        <v>63438</v>
      </c>
      <c r="B2276" s="93" t="s">
        <v>28686</v>
      </c>
      <c r="C2276" s="93" t="s">
        <v>1420</v>
      </c>
      <c r="G2276" s="95">
        <v>0</v>
      </c>
      <c r="H2276" s="93" t="s">
        <v>8976</v>
      </c>
      <c r="I2276" s="93" t="s">
        <v>23890</v>
      </c>
      <c r="J2276" s="93" t="s">
        <v>23414</v>
      </c>
      <c r="K2276" s="93" t="s">
        <v>25275</v>
      </c>
      <c r="L2276" s="14">
        <f>AND(vyberHrace&lt;&gt;"",ISNUMBER(SEARCH(vyberHrace,$B2276)))</f>
      </c>
      <c r="M2276" s="14">
        <f>AND($I2276=MID(kododd,1,2),$J2276=MID(kododd,3,3))</f>
      </c>
    </row>
    <row r="2277">
      <c r="A2277" s="95">
        <v>56380</v>
      </c>
      <c r="B2277" s="93" t="s">
        <v>21532</v>
      </c>
      <c r="C2277" s="93" t="s">
        <v>1411</v>
      </c>
      <c r="F2277" s="95">
        <v>23779004</v>
      </c>
      <c r="G2277" s="95">
        <v>250</v>
      </c>
      <c r="H2277" s="93" t="s">
        <v>8976</v>
      </c>
      <c r="I2277" s="93" t="s">
        <v>23890</v>
      </c>
      <c r="J2277" s="93" t="s">
        <v>20843</v>
      </c>
      <c r="K2277" s="93" t="s">
        <v>19862</v>
      </c>
      <c r="L2277" s="14">
        <f>AND(vyberHrace&lt;&gt;"",ISNUMBER(SEARCH(vyberHrace,$B2277)))</f>
      </c>
      <c r="M2277" s="14">
        <f>AND($I2277=MID(kododd,1,2),$J2277=MID(kododd,3,3))</f>
      </c>
    </row>
    <row r="2278">
      <c r="A2278" s="95">
        <v>57243</v>
      </c>
      <c r="B2278" s="93" t="s">
        <v>21540</v>
      </c>
      <c r="C2278" s="93" t="s">
        <v>1406</v>
      </c>
      <c r="G2278" s="95">
        <v>0</v>
      </c>
      <c r="H2278" s="93" t="s">
        <v>8976</v>
      </c>
      <c r="I2278" s="93" t="s">
        <v>23890</v>
      </c>
      <c r="J2278" s="93" t="s">
        <v>20860</v>
      </c>
      <c r="K2278" s="93" t="s">
        <v>12768</v>
      </c>
      <c r="L2278" s="14">
        <f>AND(vyberHrace&lt;&gt;"",ISNUMBER(SEARCH(vyberHrace,$B2278)))</f>
      </c>
      <c r="M2278" s="14">
        <f>AND($I2278=MID(kododd,1,2),$J2278=MID(kododd,3,3))</f>
      </c>
    </row>
    <row r="2279">
      <c r="A2279" s="95">
        <v>58278</v>
      </c>
      <c r="B2279" s="93" t="s">
        <v>24792</v>
      </c>
      <c r="C2279" s="93" t="s">
        <v>3255</v>
      </c>
      <c r="F2279" s="95">
        <v>23775424</v>
      </c>
      <c r="G2279" s="95">
        <v>0</v>
      </c>
      <c r="H2279" s="93" t="s">
        <v>8976</v>
      </c>
      <c r="I2279" s="93" t="s">
        <v>23890</v>
      </c>
      <c r="J2279" s="93" t="s">
        <v>20927</v>
      </c>
      <c r="K2279" s="93" t="s">
        <v>1493</v>
      </c>
      <c r="L2279" s="14">
        <f>AND(vyberHrace&lt;&gt;"",ISNUMBER(SEARCH(vyberHrace,$B2279)))</f>
      </c>
      <c r="M2279" s="14">
        <f>AND($I2279=MID(kododd,1,2),$J2279=MID(kododd,3,3))</f>
      </c>
    </row>
    <row r="2280">
      <c r="A2280" s="95">
        <v>56968</v>
      </c>
      <c r="B2280" s="93" t="s">
        <v>21635</v>
      </c>
      <c r="C2280" s="93" t="s">
        <v>1420</v>
      </c>
      <c r="G2280" s="95">
        <v>0</v>
      </c>
      <c r="H2280" s="93" t="s">
        <v>8976</v>
      </c>
      <c r="I2280" s="93" t="s">
        <v>23890</v>
      </c>
      <c r="J2280" s="93" t="s">
        <v>20848</v>
      </c>
      <c r="K2280" s="93" t="s">
        <v>21377</v>
      </c>
      <c r="L2280" s="14">
        <f>AND(vyberHrace&lt;&gt;"",ISNUMBER(SEARCH(vyberHrace,$B2280)))</f>
      </c>
      <c r="M2280" s="14">
        <f>AND($I2280=MID(kododd,1,2),$J2280=MID(kododd,3,3))</f>
      </c>
    </row>
    <row r="2281">
      <c r="A2281" s="95">
        <v>56967</v>
      </c>
      <c r="B2281" s="93" t="s">
        <v>21636</v>
      </c>
      <c r="C2281" s="93" t="s">
        <v>1420</v>
      </c>
      <c r="G2281" s="95">
        <v>0</v>
      </c>
      <c r="H2281" s="93" t="s">
        <v>8976</v>
      </c>
      <c r="I2281" s="93" t="s">
        <v>23890</v>
      </c>
      <c r="J2281" s="93" t="s">
        <v>20848</v>
      </c>
      <c r="K2281" s="93" t="s">
        <v>21377</v>
      </c>
      <c r="L2281" s="14">
        <f>AND(vyberHrace&lt;&gt;"",ISNUMBER(SEARCH(vyberHrace,$B2281)))</f>
      </c>
      <c r="M2281" s="14">
        <f>AND($I2281=MID(kododd,1,2),$J2281=MID(kododd,3,3))</f>
      </c>
    </row>
    <row r="2282">
      <c r="A2282" s="95">
        <v>49792</v>
      </c>
      <c r="B2282" s="93" t="s">
        <v>12643</v>
      </c>
      <c r="C2282" s="93" t="s">
        <v>1437</v>
      </c>
      <c r="D2282" s="95">
        <v>2253</v>
      </c>
      <c r="E2282" s="95">
        <v>2269</v>
      </c>
      <c r="F2282" s="95">
        <v>2214075</v>
      </c>
      <c r="G2282" s="95">
        <v>250</v>
      </c>
      <c r="H2282" s="93" t="s">
        <v>8976</v>
      </c>
      <c r="I2282" s="93" t="s">
        <v>23890</v>
      </c>
      <c r="J2282" s="93" t="s">
        <v>20897</v>
      </c>
      <c r="K2282" s="93" t="s">
        <v>9426</v>
      </c>
      <c r="L2282" s="14">
        <f>AND(vyberHrace&lt;&gt;"",ISNUMBER(SEARCH(vyberHrace,$B2282)))</f>
      </c>
      <c r="M2282" s="14">
        <f>AND($I2282=MID(kododd,1,2),$J2282=MID(kododd,3,3))</f>
      </c>
    </row>
    <row r="2283">
      <c r="A2283" s="95">
        <v>60487</v>
      </c>
      <c r="B2283" s="93" t="s">
        <v>26919</v>
      </c>
      <c r="C2283" s="93" t="s">
        <v>1419</v>
      </c>
      <c r="E2283" s="95">
        <v>1513</v>
      </c>
      <c r="F2283" s="95">
        <v>23786574</v>
      </c>
      <c r="G2283" s="95">
        <v>250</v>
      </c>
      <c r="H2283" s="93" t="s">
        <v>8976</v>
      </c>
      <c r="I2283" s="93" t="s">
        <v>23890</v>
      </c>
      <c r="J2283" s="93" t="s">
        <v>20843</v>
      </c>
      <c r="K2283" s="93" t="s">
        <v>19862</v>
      </c>
      <c r="L2283" s="14">
        <f>AND(vyberHrace&lt;&gt;"",ISNUMBER(SEARCH(vyberHrace,$B2283)))</f>
      </c>
      <c r="M2283" s="14">
        <f>AND($I2283=MID(kododd,1,2),$J2283=MID(kododd,3,3))</f>
      </c>
    </row>
    <row r="2284">
      <c r="A2284" s="95">
        <v>38742</v>
      </c>
      <c r="B2284" s="93" t="s">
        <v>21059</v>
      </c>
      <c r="C2284" s="93" t="s">
        <v>1475</v>
      </c>
      <c r="D2284" s="95">
        <v>1250</v>
      </c>
      <c r="G2284" s="95">
        <v>0</v>
      </c>
      <c r="H2284" s="93" t="s">
        <v>8976</v>
      </c>
      <c r="I2284" s="93" t="s">
        <v>23890</v>
      </c>
      <c r="J2284" s="93" t="s">
        <v>20931</v>
      </c>
      <c r="K2284" s="93" t="s">
        <v>19878</v>
      </c>
      <c r="L2284" s="14">
        <f>AND(vyberHrace&lt;&gt;"",ISNUMBER(SEARCH(vyberHrace,$B2284)))</f>
      </c>
      <c r="M2284" s="14">
        <f>AND($I2284=MID(kododd,1,2),$J2284=MID(kododd,3,3))</f>
      </c>
    </row>
    <row r="2285">
      <c r="A2285" s="95">
        <v>53301</v>
      </c>
      <c r="B2285" s="93" t="s">
        <v>20669</v>
      </c>
      <c r="C2285" s="93" t="s">
        <v>1412</v>
      </c>
      <c r="F2285" s="95">
        <v>23747552</v>
      </c>
      <c r="G2285" s="95">
        <v>0</v>
      </c>
      <c r="H2285" s="93" t="s">
        <v>8976</v>
      </c>
      <c r="I2285" s="93" t="s">
        <v>23890</v>
      </c>
      <c r="J2285" s="93" t="s">
        <v>20870</v>
      </c>
      <c r="K2285" s="93" t="s">
        <v>19858</v>
      </c>
      <c r="L2285" s="14">
        <f>AND(vyberHrace&lt;&gt;"",ISNUMBER(SEARCH(vyberHrace,$B2285)))</f>
      </c>
      <c r="M2285" s="14">
        <f>AND($I2285=MID(kododd,1,2),$J2285=MID(kododd,3,3))</f>
      </c>
    </row>
    <row r="2286">
      <c r="A2286" s="95">
        <v>55780</v>
      </c>
      <c r="B2286" s="93" t="s">
        <v>21401</v>
      </c>
      <c r="C2286" s="93" t="s">
        <v>1420</v>
      </c>
      <c r="D2286" s="95">
        <v>1189</v>
      </c>
      <c r="E2286" s="95">
        <v>1500</v>
      </c>
      <c r="F2286" s="95">
        <v>23765127</v>
      </c>
      <c r="G2286" s="95">
        <v>250</v>
      </c>
      <c r="H2286" s="93" t="s">
        <v>8976</v>
      </c>
      <c r="I2286" s="93" t="s">
        <v>23890</v>
      </c>
      <c r="J2286" s="93" t="s">
        <v>20843</v>
      </c>
      <c r="K2286" s="93" t="s">
        <v>19862</v>
      </c>
      <c r="L2286" s="14">
        <f>AND(vyberHrace&lt;&gt;"",ISNUMBER(SEARCH(vyberHrace,$B2286)))</f>
      </c>
      <c r="M2286" s="14">
        <f>AND($I2286=MID(kododd,1,2),$J2286=MID(kododd,3,3))</f>
      </c>
    </row>
    <row r="2287">
      <c r="A2287" s="95">
        <v>56686</v>
      </c>
      <c r="B2287" s="93" t="s">
        <v>21566</v>
      </c>
      <c r="C2287" s="93" t="s">
        <v>1424</v>
      </c>
      <c r="F2287" s="95">
        <v>23766654</v>
      </c>
      <c r="G2287" s="95">
        <v>0</v>
      </c>
      <c r="H2287" s="93" t="s">
        <v>8976</v>
      </c>
      <c r="I2287" s="93" t="s">
        <v>23890</v>
      </c>
      <c r="J2287" s="93" t="s">
        <v>20899</v>
      </c>
      <c r="K2287" s="93" t="s">
        <v>21373</v>
      </c>
      <c r="L2287" s="14">
        <f>AND(vyberHrace&lt;&gt;"",ISNUMBER(SEARCH(vyberHrace,$B2287)))</f>
      </c>
      <c r="M2287" s="14">
        <f>AND($I2287=MID(kododd,1,2),$J2287=MID(kododd,3,3))</f>
      </c>
    </row>
    <row r="2288">
      <c r="A2288" s="95">
        <v>44999</v>
      </c>
      <c r="B2288" s="93" t="s">
        <v>14092</v>
      </c>
      <c r="C2288" s="93" t="s">
        <v>1428</v>
      </c>
      <c r="D2288" s="95">
        <v>1716</v>
      </c>
      <c r="E2288" s="95">
        <v>1911</v>
      </c>
      <c r="F2288" s="95">
        <v>23716835</v>
      </c>
      <c r="G2288" s="95">
        <v>0</v>
      </c>
      <c r="H2288" s="93" t="s">
        <v>8976</v>
      </c>
      <c r="I2288" s="93" t="s">
        <v>23890</v>
      </c>
      <c r="J2288" s="93" t="s">
        <v>20961</v>
      </c>
      <c r="K2288" s="93" t="s">
        <v>20404</v>
      </c>
      <c r="L2288" s="14">
        <f>AND(vyberHrace&lt;&gt;"",ISNUMBER(SEARCH(vyberHrace,$B2288)))</f>
      </c>
      <c r="M2288" s="14">
        <f>AND($I2288=MID(kododd,1,2),$J2288=MID(kododd,3,3))</f>
      </c>
    </row>
    <row r="2289">
      <c r="A2289" s="95">
        <v>58187</v>
      </c>
      <c r="B2289" s="93" t="s">
        <v>24705</v>
      </c>
      <c r="C2289" s="93" t="s">
        <v>1450</v>
      </c>
      <c r="G2289" s="95">
        <v>0</v>
      </c>
      <c r="H2289" s="93" t="s">
        <v>8976</v>
      </c>
      <c r="I2289" s="93" t="s">
        <v>23890</v>
      </c>
      <c r="J2289" s="93" t="s">
        <v>20848</v>
      </c>
      <c r="K2289" s="93" t="s">
        <v>21377</v>
      </c>
      <c r="L2289" s="14">
        <f>AND(vyberHrace&lt;&gt;"",ISNUMBER(SEARCH(vyberHrace,$B2289)))</f>
      </c>
      <c r="M2289" s="14">
        <f>AND($I2289=MID(kododd,1,2),$J2289=MID(kododd,3,3))</f>
      </c>
    </row>
    <row r="2290">
      <c r="A2290" s="95">
        <v>64033</v>
      </c>
      <c r="B2290" s="93" t="s">
        <v>30179</v>
      </c>
      <c r="C2290" s="93" t="s">
        <v>1453</v>
      </c>
      <c r="D2290" s="95">
        <v>80556</v>
      </c>
      <c r="E2290" s="95">
        <v>80556</v>
      </c>
      <c r="G2290" s="95">
        <v>250</v>
      </c>
      <c r="H2290" s="93" t="s">
        <v>8976</v>
      </c>
      <c r="I2290" s="93" t="s">
        <v>23890</v>
      </c>
      <c r="J2290" s="93" t="s">
        <v>20961</v>
      </c>
      <c r="K2290" s="93" t="s">
        <v>20404</v>
      </c>
      <c r="L2290" s="14">
        <f>AND(vyberHrace&lt;&gt;"",ISNUMBER(SEARCH(vyberHrace,$B2290)))</f>
      </c>
      <c r="M2290" s="14">
        <f>AND($I2290=MID(kododd,1,2),$J2290=MID(kododd,3,3))</f>
      </c>
    </row>
    <row r="2291">
      <c r="A2291" s="95">
        <v>55428</v>
      </c>
      <c r="B2291" s="93" t="s">
        <v>21550</v>
      </c>
      <c r="C2291" s="93" t="s">
        <v>1424</v>
      </c>
      <c r="G2291" s="95">
        <v>250</v>
      </c>
      <c r="H2291" s="93" t="s">
        <v>8976</v>
      </c>
      <c r="I2291" s="93" t="s">
        <v>23890</v>
      </c>
      <c r="J2291" s="93" t="s">
        <v>20887</v>
      </c>
      <c r="K2291" s="93" t="s">
        <v>9423</v>
      </c>
      <c r="L2291" s="14">
        <f>AND(vyberHrace&lt;&gt;"",ISNUMBER(SEARCH(vyberHrace,$B2291)))</f>
      </c>
      <c r="M2291" s="14">
        <f>AND($I2291=MID(kododd,1,2),$J2291=MID(kododd,3,3))</f>
      </c>
    </row>
    <row r="2292">
      <c r="A2292" s="95">
        <v>59957</v>
      </c>
      <c r="B2292" s="93" t="s">
        <v>26441</v>
      </c>
      <c r="C2292" s="93" t="s">
        <v>28687</v>
      </c>
      <c r="G2292" s="95">
        <v>250</v>
      </c>
      <c r="H2292" s="93" t="s">
        <v>8976</v>
      </c>
      <c r="I2292" s="93" t="s">
        <v>23890</v>
      </c>
      <c r="J2292" s="93" t="s">
        <v>20915</v>
      </c>
      <c r="K2292" s="93" t="s">
        <v>12637</v>
      </c>
      <c r="L2292" s="14">
        <f>AND(vyberHrace&lt;&gt;"",ISNUMBER(SEARCH(vyberHrace,$B2292)))</f>
      </c>
      <c r="M2292" s="14">
        <f>AND($I2292=MID(kododd,1,2),$J2292=MID(kododd,3,3))</f>
      </c>
    </row>
    <row r="2293">
      <c r="A2293" s="95">
        <v>58737</v>
      </c>
      <c r="B2293" s="93" t="s">
        <v>25217</v>
      </c>
      <c r="C2293" s="93" t="s">
        <v>1421</v>
      </c>
      <c r="G2293" s="95">
        <v>0</v>
      </c>
      <c r="H2293" s="93" t="s">
        <v>8976</v>
      </c>
      <c r="I2293" s="93" t="s">
        <v>23890</v>
      </c>
      <c r="J2293" s="93" t="s">
        <v>20848</v>
      </c>
      <c r="K2293" s="93" t="s">
        <v>21377</v>
      </c>
      <c r="L2293" s="14">
        <f>AND(vyberHrace&lt;&gt;"",ISNUMBER(SEARCH(vyberHrace,$B2293)))</f>
      </c>
      <c r="M2293" s="14">
        <f>AND($I2293=MID(kododd,1,2),$J2293=MID(kododd,3,3))</f>
      </c>
    </row>
    <row r="2294">
      <c r="A2294" s="95">
        <v>51552</v>
      </c>
      <c r="B2294" s="93" t="s">
        <v>28688</v>
      </c>
      <c r="C2294" s="93" t="s">
        <v>1422</v>
      </c>
      <c r="G2294" s="95">
        <v>0</v>
      </c>
      <c r="H2294" s="93" t="s">
        <v>8976</v>
      </c>
      <c r="I2294" s="93" t="s">
        <v>23890</v>
      </c>
      <c r="J2294" s="93" t="s">
        <v>20932</v>
      </c>
      <c r="K2294" s="93" t="s">
        <v>9421</v>
      </c>
      <c r="L2294" s="14">
        <f>AND(vyberHrace&lt;&gt;"",ISNUMBER(SEARCH(vyberHrace,$B2294)))</f>
      </c>
      <c r="M2294" s="14">
        <f>AND($I2294=MID(kododd,1,2),$J2294=MID(kododd,3,3))</f>
      </c>
    </row>
    <row r="2295">
      <c r="A2295" s="95">
        <v>63818</v>
      </c>
      <c r="B2295" s="93" t="s">
        <v>29947</v>
      </c>
      <c r="C2295" s="93" t="s">
        <v>1487</v>
      </c>
      <c r="G2295" s="95">
        <v>250</v>
      </c>
      <c r="H2295" s="93" t="s">
        <v>8976</v>
      </c>
      <c r="I2295" s="93" t="s">
        <v>23890</v>
      </c>
      <c r="J2295" s="93" t="s">
        <v>20931</v>
      </c>
      <c r="K2295" s="93" t="s">
        <v>19878</v>
      </c>
      <c r="L2295" s="14">
        <f>AND(vyberHrace&lt;&gt;"",ISNUMBER(SEARCH(vyberHrace,$B2295)))</f>
      </c>
      <c r="M2295" s="14">
        <f>AND($I2295=MID(kododd,1,2),$J2295=MID(kododd,3,3))</f>
      </c>
    </row>
    <row r="2296">
      <c r="A2296" s="95">
        <v>61887</v>
      </c>
      <c r="B2296" s="93" t="s">
        <v>28024</v>
      </c>
      <c r="C2296" s="93" t="s">
        <v>24215</v>
      </c>
      <c r="D2296" s="95">
        <v>1042</v>
      </c>
      <c r="F2296" s="95">
        <v>23798254</v>
      </c>
      <c r="G2296" s="95">
        <v>250</v>
      </c>
      <c r="H2296" s="93" t="s">
        <v>8976</v>
      </c>
      <c r="I2296" s="93" t="s">
        <v>23890</v>
      </c>
      <c r="J2296" s="93" t="s">
        <v>20899</v>
      </c>
      <c r="K2296" s="93" t="s">
        <v>21373</v>
      </c>
      <c r="L2296" s="14">
        <f>AND(vyberHrace&lt;&gt;"",ISNUMBER(SEARCH(vyberHrace,$B2296)))</f>
      </c>
      <c r="M2296" s="14">
        <f>AND($I2296=MID(kododd,1,2),$J2296=MID(kododd,3,3))</f>
      </c>
    </row>
    <row r="2297">
      <c r="A2297" s="95">
        <v>59547</v>
      </c>
      <c r="B2297" s="93" t="s">
        <v>25944</v>
      </c>
      <c r="C2297" s="93" t="s">
        <v>1487</v>
      </c>
      <c r="D2297" s="95">
        <v>1011</v>
      </c>
      <c r="E2297" s="95">
        <v>1455</v>
      </c>
      <c r="F2297" s="95">
        <v>23779012</v>
      </c>
      <c r="G2297" s="95">
        <v>250</v>
      </c>
      <c r="H2297" s="93" t="s">
        <v>8976</v>
      </c>
      <c r="I2297" s="93" t="s">
        <v>23890</v>
      </c>
      <c r="J2297" s="93" t="s">
        <v>20899</v>
      </c>
      <c r="K2297" s="93" t="s">
        <v>21373</v>
      </c>
      <c r="L2297" s="14">
        <f>AND(vyberHrace&lt;&gt;"",ISNUMBER(SEARCH(vyberHrace,$B2297)))</f>
      </c>
      <c r="M2297" s="14">
        <f>AND($I2297=MID(kododd,1,2),$J2297=MID(kododd,3,3))</f>
      </c>
    </row>
    <row r="2298">
      <c r="A2298" s="95">
        <v>57653</v>
      </c>
      <c r="B2298" s="93" t="s">
        <v>24226</v>
      </c>
      <c r="C2298" s="93" t="s">
        <v>1421</v>
      </c>
      <c r="D2298" s="95">
        <v>1020</v>
      </c>
      <c r="F2298" s="95">
        <v>23774835</v>
      </c>
      <c r="G2298" s="95">
        <v>0</v>
      </c>
      <c r="H2298" s="93" t="s">
        <v>8976</v>
      </c>
      <c r="I2298" s="93" t="s">
        <v>23890</v>
      </c>
      <c r="J2298" s="93" t="s">
        <v>20870</v>
      </c>
      <c r="K2298" s="93" t="s">
        <v>19858</v>
      </c>
      <c r="L2298" s="14">
        <f>AND(vyberHrace&lt;&gt;"",ISNUMBER(SEARCH(vyberHrace,$B2298)))</f>
      </c>
      <c r="M2298" s="14">
        <f>AND($I2298=MID(kododd,1,2),$J2298=MID(kododd,3,3))</f>
      </c>
    </row>
    <row r="2299">
      <c r="A2299" s="95">
        <v>60871</v>
      </c>
      <c r="B2299" s="93" t="s">
        <v>27249</v>
      </c>
      <c r="C2299" s="93" t="s">
        <v>1437</v>
      </c>
      <c r="F2299" s="95">
        <v>23791446</v>
      </c>
      <c r="G2299" s="95">
        <v>250</v>
      </c>
      <c r="H2299" s="93" t="s">
        <v>8976</v>
      </c>
      <c r="I2299" s="93" t="s">
        <v>23890</v>
      </c>
      <c r="J2299" s="93" t="s">
        <v>26214</v>
      </c>
      <c r="K2299" s="93" t="s">
        <v>26215</v>
      </c>
      <c r="L2299" s="14">
        <f>AND(vyberHrace&lt;&gt;"",ISNUMBER(SEARCH(vyberHrace,$B2299)))</f>
      </c>
      <c r="M2299" s="14">
        <f>AND($I2299=MID(kododd,1,2),$J2299=MID(kododd,3,3))</f>
      </c>
    </row>
    <row r="2300">
      <c r="A2300" s="95">
        <v>61670</v>
      </c>
      <c r="B2300" s="93" t="s">
        <v>27829</v>
      </c>
      <c r="C2300" s="93" t="s">
        <v>1450</v>
      </c>
      <c r="F2300" s="95">
        <v>23791667</v>
      </c>
      <c r="G2300" s="95">
        <v>250</v>
      </c>
      <c r="H2300" s="93" t="s">
        <v>8976</v>
      </c>
      <c r="I2300" s="93" t="s">
        <v>23890</v>
      </c>
      <c r="J2300" s="93" t="s">
        <v>26214</v>
      </c>
      <c r="K2300" s="93" t="s">
        <v>26215</v>
      </c>
      <c r="L2300" s="14">
        <f>AND(vyberHrace&lt;&gt;"",ISNUMBER(SEARCH(vyberHrace,$B2300)))</f>
      </c>
      <c r="M2300" s="14">
        <f>AND($I2300=MID(kododd,1,2),$J2300=MID(kododd,3,3))</f>
      </c>
    </row>
    <row r="2301">
      <c r="A2301" s="95">
        <v>59843</v>
      </c>
      <c r="B2301" s="93" t="s">
        <v>26345</v>
      </c>
      <c r="C2301" s="93" t="s">
        <v>1450</v>
      </c>
      <c r="F2301" s="95">
        <v>571004114</v>
      </c>
      <c r="G2301" s="95">
        <v>0</v>
      </c>
      <c r="H2301" s="93" t="s">
        <v>8976</v>
      </c>
      <c r="I2301" s="93" t="s">
        <v>23890</v>
      </c>
      <c r="J2301" s="93" t="s">
        <v>20848</v>
      </c>
      <c r="K2301" s="93" t="s">
        <v>21377</v>
      </c>
      <c r="L2301" s="14">
        <f>AND(vyberHrace&lt;&gt;"",ISNUMBER(SEARCH(vyberHrace,$B2301)))</f>
      </c>
      <c r="M2301" s="14">
        <f>AND($I2301=MID(kododd,1,2),$J2301=MID(kododd,3,3))</f>
      </c>
    </row>
    <row r="2302">
      <c r="A2302" s="95">
        <v>56690</v>
      </c>
      <c r="B2302" s="93" t="s">
        <v>28091</v>
      </c>
      <c r="C2302" s="93" t="s">
        <v>1450</v>
      </c>
      <c r="G2302" s="95">
        <v>0</v>
      </c>
      <c r="H2302" s="93" t="s">
        <v>8976</v>
      </c>
      <c r="I2302" s="93" t="s">
        <v>23890</v>
      </c>
      <c r="J2302" s="93" t="s">
        <v>21011</v>
      </c>
      <c r="K2302" s="93" t="s">
        <v>1494</v>
      </c>
      <c r="L2302" s="14">
        <f>AND(vyberHrace&lt;&gt;"",ISNUMBER(SEARCH(vyberHrace,$B2302)))</f>
      </c>
      <c r="M2302" s="14">
        <f>AND($I2302=MID(kododd,1,2),$J2302=MID(kododd,3,3))</f>
      </c>
    </row>
    <row r="2303">
      <c r="A2303" s="95">
        <v>63408</v>
      </c>
      <c r="B2303" s="93" t="s">
        <v>28689</v>
      </c>
      <c r="C2303" s="93" t="s">
        <v>1420</v>
      </c>
      <c r="G2303" s="95">
        <v>250</v>
      </c>
      <c r="H2303" s="93" t="s">
        <v>8976</v>
      </c>
      <c r="I2303" s="93" t="s">
        <v>23890</v>
      </c>
      <c r="J2303" s="93" t="s">
        <v>20843</v>
      </c>
      <c r="K2303" s="93" t="s">
        <v>19862</v>
      </c>
      <c r="L2303" s="14">
        <f>AND(vyberHrace&lt;&gt;"",ISNUMBER(SEARCH(vyberHrace,$B2303)))</f>
      </c>
      <c r="M2303" s="14">
        <f>AND($I2303=MID(kododd,1,2),$J2303=MID(kododd,3,3))</f>
      </c>
    </row>
    <row r="2304">
      <c r="A2304" s="95">
        <v>62194</v>
      </c>
      <c r="B2304" s="93" t="s">
        <v>28385</v>
      </c>
      <c r="C2304" s="93" t="s">
        <v>1415</v>
      </c>
      <c r="D2304" s="95">
        <v>1959</v>
      </c>
      <c r="E2304" s="95">
        <v>1898</v>
      </c>
      <c r="F2304" s="95">
        <v>23765704</v>
      </c>
      <c r="G2304" s="95">
        <v>250</v>
      </c>
      <c r="H2304" s="93" t="s">
        <v>8976</v>
      </c>
      <c r="I2304" s="93" t="s">
        <v>23890</v>
      </c>
      <c r="J2304" s="93" t="s">
        <v>20931</v>
      </c>
      <c r="K2304" s="93" t="s">
        <v>19878</v>
      </c>
      <c r="L2304" s="14">
        <f>AND(vyberHrace&lt;&gt;"",ISNUMBER(SEARCH(vyberHrace,$B2304)))</f>
      </c>
      <c r="M2304" s="14">
        <f>AND($I2304=MID(kododd,1,2),$J2304=MID(kododd,3,3))</f>
      </c>
    </row>
    <row r="2305">
      <c r="A2305" s="95">
        <v>60104</v>
      </c>
      <c r="B2305" s="93" t="s">
        <v>28690</v>
      </c>
      <c r="C2305" s="93" t="s">
        <v>1420</v>
      </c>
      <c r="G2305" s="95">
        <v>0</v>
      </c>
      <c r="H2305" s="93" t="s">
        <v>8976</v>
      </c>
      <c r="I2305" s="93" t="s">
        <v>23890</v>
      </c>
      <c r="J2305" s="93" t="s">
        <v>20870</v>
      </c>
      <c r="K2305" s="93" t="s">
        <v>19858</v>
      </c>
      <c r="L2305" s="14">
        <f>AND(vyberHrace&lt;&gt;"",ISNUMBER(SEARCH(vyberHrace,$B2305)))</f>
      </c>
      <c r="M2305" s="14">
        <f>AND($I2305=MID(kododd,1,2),$J2305=MID(kododd,3,3))</f>
      </c>
    </row>
    <row r="2306">
      <c r="A2306" s="95">
        <v>51154</v>
      </c>
      <c r="B2306" s="93" t="s">
        <v>6706</v>
      </c>
      <c r="C2306" s="93" t="s">
        <v>1412</v>
      </c>
      <c r="G2306" s="95">
        <v>0</v>
      </c>
      <c r="H2306" s="93" t="s">
        <v>8976</v>
      </c>
      <c r="I2306" s="93" t="s">
        <v>23890</v>
      </c>
      <c r="J2306" s="93" t="s">
        <v>20843</v>
      </c>
      <c r="K2306" s="93" t="s">
        <v>19862</v>
      </c>
      <c r="L2306" s="14">
        <f>AND(vyberHrace&lt;&gt;"",ISNUMBER(SEARCH(vyberHrace,$B2306)))</f>
      </c>
      <c r="M2306" s="14">
        <f>AND($I2306=MID(kododd,1,2),$J2306=MID(kododd,3,3))</f>
      </c>
    </row>
    <row r="2307">
      <c r="A2307" s="95">
        <v>3037</v>
      </c>
      <c r="B2307" s="93" t="s">
        <v>21097</v>
      </c>
      <c r="C2307" s="93" t="s">
        <v>1449</v>
      </c>
      <c r="D2307" s="95">
        <v>1755</v>
      </c>
      <c r="F2307" s="95">
        <v>364940</v>
      </c>
      <c r="G2307" s="95">
        <v>0</v>
      </c>
      <c r="H2307" s="93" t="s">
        <v>8976</v>
      </c>
      <c r="I2307" s="93" t="s">
        <v>23890</v>
      </c>
      <c r="J2307" s="93" t="s">
        <v>20860</v>
      </c>
      <c r="K2307" s="93" t="s">
        <v>12768</v>
      </c>
      <c r="L2307" s="14">
        <f>AND(vyberHrace&lt;&gt;"",ISNUMBER(SEARCH(vyberHrace,$B2307)))</f>
      </c>
      <c r="M2307" s="14">
        <f>AND($I2307=MID(kododd,1,2),$J2307=MID(kododd,3,3))</f>
      </c>
    </row>
    <row r="2308">
      <c r="A2308" s="95">
        <v>594</v>
      </c>
      <c r="B2308" s="93" t="s">
        <v>19912</v>
      </c>
      <c r="C2308" s="93" t="s">
        <v>1468</v>
      </c>
      <c r="D2308" s="95">
        <v>1852</v>
      </c>
      <c r="E2308" s="95">
        <v>1906</v>
      </c>
      <c r="F2308" s="95">
        <v>313076</v>
      </c>
      <c r="G2308" s="95">
        <v>250</v>
      </c>
      <c r="H2308" s="93" t="s">
        <v>8976</v>
      </c>
      <c r="I2308" s="93" t="s">
        <v>23890</v>
      </c>
      <c r="J2308" s="93" t="s">
        <v>20931</v>
      </c>
      <c r="K2308" s="93" t="s">
        <v>19878</v>
      </c>
      <c r="L2308" s="14">
        <f>AND(vyberHrace&lt;&gt;"",ISNUMBER(SEARCH(vyberHrace,$B2308)))</f>
      </c>
      <c r="M2308" s="14">
        <f>AND($I2308=MID(kododd,1,2),$J2308=MID(kododd,3,3))</f>
      </c>
    </row>
    <row r="2309">
      <c r="A2309" s="95">
        <v>53999</v>
      </c>
      <c r="B2309" s="93" t="s">
        <v>2538</v>
      </c>
      <c r="C2309" s="93" t="s">
        <v>1446</v>
      </c>
      <c r="G2309" s="95">
        <v>0</v>
      </c>
      <c r="H2309" s="93" t="s">
        <v>8976</v>
      </c>
      <c r="I2309" s="93" t="s">
        <v>23890</v>
      </c>
      <c r="J2309" s="93" t="s">
        <v>20860</v>
      </c>
      <c r="K2309" s="93" t="s">
        <v>12768</v>
      </c>
      <c r="L2309" s="14">
        <f>AND(vyberHrace&lt;&gt;"",ISNUMBER(SEARCH(vyberHrace,$B2309)))</f>
      </c>
      <c r="M2309" s="14">
        <f>AND($I2309=MID(kododd,1,2),$J2309=MID(kododd,3,3))</f>
      </c>
    </row>
    <row r="2310">
      <c r="A2310" s="95">
        <v>48543</v>
      </c>
      <c r="B2310" s="93" t="s">
        <v>16400</v>
      </c>
      <c r="C2310" s="93" t="s">
        <v>3255</v>
      </c>
      <c r="G2310" s="95">
        <v>0</v>
      </c>
      <c r="H2310" s="93" t="s">
        <v>8976</v>
      </c>
      <c r="I2310" s="93" t="s">
        <v>23890</v>
      </c>
      <c r="J2310" s="93" t="s">
        <v>20931</v>
      </c>
      <c r="K2310" s="93" t="s">
        <v>19878</v>
      </c>
      <c r="L2310" s="14">
        <f>AND(vyberHrace&lt;&gt;"",ISNUMBER(SEARCH(vyberHrace,$B2310)))</f>
      </c>
      <c r="M2310" s="14">
        <f>AND($I2310=MID(kododd,1,2),$J2310=MID(kododd,3,3))</f>
      </c>
    </row>
    <row r="2311">
      <c r="A2311" s="95">
        <v>51399</v>
      </c>
      <c r="B2311" s="93" t="s">
        <v>6718</v>
      </c>
      <c r="C2311" s="93" t="s">
        <v>1403</v>
      </c>
      <c r="F2311" s="95">
        <v>23741791</v>
      </c>
      <c r="G2311" s="95">
        <v>0</v>
      </c>
      <c r="H2311" s="93" t="s">
        <v>8976</v>
      </c>
      <c r="I2311" s="93" t="s">
        <v>23890</v>
      </c>
      <c r="J2311" s="93" t="s">
        <v>20870</v>
      </c>
      <c r="K2311" s="93" t="s">
        <v>19858</v>
      </c>
      <c r="L2311" s="14">
        <f>AND(vyberHrace&lt;&gt;"",ISNUMBER(SEARCH(vyberHrace,$B2311)))</f>
      </c>
      <c r="M2311" s="14">
        <f>AND($I2311=MID(kododd,1,2),$J2311=MID(kododd,3,3))</f>
      </c>
    </row>
    <row r="2312">
      <c r="A2312" s="95">
        <v>44025</v>
      </c>
      <c r="B2312" s="93" t="s">
        <v>20482</v>
      </c>
      <c r="C2312" s="93" t="s">
        <v>1408</v>
      </c>
      <c r="D2312" s="95">
        <v>1100</v>
      </c>
      <c r="F2312" s="95">
        <v>391832</v>
      </c>
      <c r="G2312" s="95">
        <v>0</v>
      </c>
      <c r="H2312" s="93" t="s">
        <v>8976</v>
      </c>
      <c r="I2312" s="93" t="s">
        <v>23890</v>
      </c>
      <c r="J2312" s="93" t="s">
        <v>20897</v>
      </c>
      <c r="K2312" s="93" t="s">
        <v>9426</v>
      </c>
      <c r="L2312" s="14">
        <f>AND(vyberHrace&lt;&gt;"",ISNUMBER(SEARCH(vyberHrace,$B2312)))</f>
      </c>
      <c r="M2312" s="14">
        <f>AND($I2312=MID(kododd,1,2),$J2312=MID(kododd,3,3))</f>
      </c>
    </row>
    <row r="2313">
      <c r="A2313" s="95">
        <v>62569</v>
      </c>
      <c r="B2313" s="93" t="s">
        <v>28691</v>
      </c>
      <c r="C2313" s="93" t="s">
        <v>24215</v>
      </c>
      <c r="G2313" s="95">
        <v>250</v>
      </c>
      <c r="H2313" s="93" t="s">
        <v>8976</v>
      </c>
      <c r="I2313" s="93" t="s">
        <v>23890</v>
      </c>
      <c r="J2313" s="93" t="s">
        <v>20848</v>
      </c>
      <c r="K2313" s="93" t="s">
        <v>21377</v>
      </c>
      <c r="L2313" s="14">
        <f>AND(vyberHrace&lt;&gt;"",ISNUMBER(SEARCH(vyberHrace,$B2313)))</f>
      </c>
      <c r="M2313" s="14">
        <f>AND($I2313=MID(kododd,1,2),$J2313=MID(kododd,3,3))</f>
      </c>
    </row>
    <row r="2314">
      <c r="A2314" s="95">
        <v>53124</v>
      </c>
      <c r="B2314" s="93" t="s">
        <v>20674</v>
      </c>
      <c r="C2314" s="93" t="s">
        <v>1416</v>
      </c>
      <c r="D2314" s="95">
        <v>1193</v>
      </c>
      <c r="E2314" s="95">
        <v>1680</v>
      </c>
      <c r="F2314" s="95">
        <v>23776293</v>
      </c>
      <c r="G2314" s="95">
        <v>250</v>
      </c>
      <c r="H2314" s="93" t="s">
        <v>8976</v>
      </c>
      <c r="I2314" s="93" t="s">
        <v>23890</v>
      </c>
      <c r="J2314" s="93" t="s">
        <v>20932</v>
      </c>
      <c r="K2314" s="93" t="s">
        <v>9421</v>
      </c>
      <c r="L2314" s="14">
        <f>AND(vyberHrace&lt;&gt;"",ISNUMBER(SEARCH(vyberHrace,$B2314)))</f>
      </c>
      <c r="M2314" s="14">
        <f>AND($I2314=MID(kododd,1,2),$J2314=MID(kododd,3,3))</f>
      </c>
    </row>
    <row r="2315">
      <c r="A2315" s="95">
        <v>54434</v>
      </c>
      <c r="B2315" s="93" t="s">
        <v>2515</v>
      </c>
      <c r="C2315" s="93" t="s">
        <v>1424</v>
      </c>
      <c r="G2315" s="95">
        <v>0</v>
      </c>
      <c r="H2315" s="93" t="s">
        <v>8976</v>
      </c>
      <c r="I2315" s="93" t="s">
        <v>23890</v>
      </c>
      <c r="J2315" s="93" t="s">
        <v>20858</v>
      </c>
      <c r="K2315" s="93" t="s">
        <v>20407</v>
      </c>
      <c r="L2315" s="14">
        <f>AND(vyberHrace&lt;&gt;"",ISNUMBER(SEARCH(vyberHrace,$B2315)))</f>
      </c>
      <c r="M2315" s="14">
        <f>AND($I2315=MID(kododd,1,2),$J2315=MID(kododd,3,3))</f>
      </c>
    </row>
    <row r="2316">
      <c r="A2316" s="95">
        <v>14366</v>
      </c>
      <c r="B2316" s="93" t="s">
        <v>1835</v>
      </c>
      <c r="C2316" s="93" t="s">
        <v>1475</v>
      </c>
      <c r="D2316" s="95">
        <v>1794</v>
      </c>
      <c r="E2316" s="95">
        <v>1902</v>
      </c>
      <c r="F2316" s="95">
        <v>337730</v>
      </c>
      <c r="G2316" s="95">
        <v>0</v>
      </c>
      <c r="H2316" s="93" t="s">
        <v>8976</v>
      </c>
      <c r="I2316" s="93" t="s">
        <v>23890</v>
      </c>
      <c r="J2316" s="93" t="s">
        <v>20932</v>
      </c>
      <c r="K2316" s="93" t="s">
        <v>9421</v>
      </c>
      <c r="L2316" s="14">
        <f>AND(vyberHrace&lt;&gt;"",ISNUMBER(SEARCH(vyberHrace,$B2316)))</f>
      </c>
      <c r="M2316" s="14">
        <f>AND($I2316=MID(kododd,1,2),$J2316=MID(kododd,3,3))</f>
      </c>
    </row>
    <row r="2317">
      <c r="A2317" s="95">
        <v>62146</v>
      </c>
      <c r="B2317" s="93" t="s">
        <v>28342</v>
      </c>
      <c r="C2317" s="93" t="s">
        <v>1414</v>
      </c>
      <c r="D2317" s="95">
        <v>1862</v>
      </c>
      <c r="E2317" s="95">
        <v>1950</v>
      </c>
      <c r="F2317" s="95">
        <v>571000720</v>
      </c>
      <c r="G2317" s="95">
        <v>250</v>
      </c>
      <c r="H2317" s="93" t="s">
        <v>8976</v>
      </c>
      <c r="I2317" s="93" t="s">
        <v>23890</v>
      </c>
      <c r="J2317" s="93" t="s">
        <v>20887</v>
      </c>
      <c r="K2317" s="93" t="s">
        <v>9423</v>
      </c>
      <c r="L2317" s="14">
        <f>AND(vyberHrace&lt;&gt;"",ISNUMBER(SEARCH(vyberHrace,$B2317)))</f>
      </c>
      <c r="M2317" s="14">
        <f>AND($I2317=MID(kododd,1,2),$J2317=MID(kododd,3,3))</f>
      </c>
    </row>
    <row r="2318">
      <c r="A2318" s="95">
        <v>55951</v>
      </c>
      <c r="B2318" s="93" t="s">
        <v>21402</v>
      </c>
      <c r="C2318" s="93" t="s">
        <v>1399</v>
      </c>
      <c r="F2318" s="95">
        <v>23744855</v>
      </c>
      <c r="G2318" s="95">
        <v>250</v>
      </c>
      <c r="H2318" s="93" t="s">
        <v>8976</v>
      </c>
      <c r="I2318" s="93" t="s">
        <v>23890</v>
      </c>
      <c r="J2318" s="93" t="s">
        <v>20843</v>
      </c>
      <c r="K2318" s="93" t="s">
        <v>19862</v>
      </c>
      <c r="L2318" s="14">
        <f>AND(vyberHrace&lt;&gt;"",ISNUMBER(SEARCH(vyberHrace,$B2318)))</f>
      </c>
      <c r="M2318" s="14">
        <f>AND($I2318=MID(kododd,1,2),$J2318=MID(kododd,3,3))</f>
      </c>
    </row>
    <row r="2319">
      <c r="A2319" s="95">
        <v>52902</v>
      </c>
      <c r="B2319" s="93" t="s">
        <v>193</v>
      </c>
      <c r="C2319" s="93" t="s">
        <v>1439</v>
      </c>
      <c r="F2319" s="95">
        <v>23740760</v>
      </c>
      <c r="G2319" s="95">
        <v>0</v>
      </c>
      <c r="H2319" s="93" t="s">
        <v>8976</v>
      </c>
      <c r="I2319" s="93" t="s">
        <v>23890</v>
      </c>
      <c r="J2319" s="93" t="s">
        <v>20923</v>
      </c>
      <c r="K2319" s="93" t="s">
        <v>19860</v>
      </c>
      <c r="L2319" s="14">
        <f>AND(vyberHrace&lt;&gt;"",ISNUMBER(SEARCH(vyberHrace,$B2319)))</f>
      </c>
      <c r="M2319" s="14">
        <f>AND($I2319=MID(kododd,1,2),$J2319=MID(kododd,3,3))</f>
      </c>
    </row>
    <row r="2320">
      <c r="A2320" s="95">
        <v>40811</v>
      </c>
      <c r="B2320" s="93" t="s">
        <v>11912</v>
      </c>
      <c r="C2320" s="93" t="s">
        <v>1421</v>
      </c>
      <c r="G2320" s="95">
        <v>0</v>
      </c>
      <c r="H2320" s="93" t="s">
        <v>8976</v>
      </c>
      <c r="I2320" s="93" t="s">
        <v>23890</v>
      </c>
      <c r="J2320" s="93" t="s">
        <v>20897</v>
      </c>
      <c r="K2320" s="93" t="s">
        <v>9426</v>
      </c>
      <c r="L2320" s="14">
        <f>AND(vyberHrace&lt;&gt;"",ISNUMBER(SEARCH(vyberHrace,$B2320)))</f>
      </c>
      <c r="M2320" s="14">
        <f>AND($I2320=MID(kododd,1,2),$J2320=MID(kododd,3,3))</f>
      </c>
    </row>
    <row r="2321">
      <c r="A2321" s="95">
        <v>63412</v>
      </c>
      <c r="B2321" s="93" t="s">
        <v>11912</v>
      </c>
      <c r="C2321" s="93" t="s">
        <v>1416</v>
      </c>
      <c r="F2321" s="95">
        <v>571003983</v>
      </c>
      <c r="G2321" s="95">
        <v>250</v>
      </c>
      <c r="H2321" s="93" t="s">
        <v>8976</v>
      </c>
      <c r="I2321" s="93" t="s">
        <v>23890</v>
      </c>
      <c r="J2321" s="93" t="s">
        <v>20897</v>
      </c>
      <c r="K2321" s="93" t="s">
        <v>9426</v>
      </c>
      <c r="L2321" s="14">
        <f>AND(vyberHrace&lt;&gt;"",ISNUMBER(SEARCH(vyberHrace,$B2321)))</f>
      </c>
      <c r="M2321" s="14">
        <f>AND($I2321=MID(kododd,1,2),$J2321=MID(kododd,3,3))</f>
      </c>
    </row>
    <row r="2322">
      <c r="A2322" s="95">
        <v>29334</v>
      </c>
      <c r="B2322" s="93" t="s">
        <v>21150</v>
      </c>
      <c r="C2322" s="93" t="s">
        <v>1403</v>
      </c>
      <c r="D2322" s="95">
        <v>1903</v>
      </c>
      <c r="E2322" s="95">
        <v>1946</v>
      </c>
      <c r="F2322" s="95">
        <v>312380</v>
      </c>
      <c r="G2322" s="95">
        <v>0</v>
      </c>
      <c r="H2322" s="93" t="s">
        <v>8976</v>
      </c>
      <c r="I2322" s="93" t="s">
        <v>23890</v>
      </c>
      <c r="J2322" s="93" t="s">
        <v>3580</v>
      </c>
      <c r="K2322" s="93" t="s">
        <v>6721</v>
      </c>
      <c r="L2322" s="14">
        <f>AND(vyberHrace&lt;&gt;"",ISNUMBER(SEARCH(vyberHrace,$B2322)))</f>
      </c>
      <c r="M2322" s="14">
        <f>AND($I2322=MID(kododd,1,2),$J2322=MID(kododd,3,3))</f>
      </c>
    </row>
    <row r="2323">
      <c r="A2323" s="95">
        <v>14857</v>
      </c>
      <c r="B2323" s="93" t="s">
        <v>10408</v>
      </c>
      <c r="C2323" s="93" t="s">
        <v>1434</v>
      </c>
      <c r="D2323" s="95">
        <v>1227</v>
      </c>
      <c r="E2323" s="95">
        <v>1432</v>
      </c>
      <c r="F2323" s="95">
        <v>344788</v>
      </c>
      <c r="G2323" s="95">
        <v>250</v>
      </c>
      <c r="H2323" s="93" t="s">
        <v>8976</v>
      </c>
      <c r="I2323" s="93" t="s">
        <v>23890</v>
      </c>
      <c r="J2323" s="93" t="s">
        <v>21009</v>
      </c>
      <c r="K2323" s="93" t="s">
        <v>15049</v>
      </c>
      <c r="L2323" s="14">
        <f>AND(vyberHrace&lt;&gt;"",ISNUMBER(SEARCH(vyberHrace,$B2323)))</f>
      </c>
      <c r="M2323" s="14">
        <f>AND($I2323=MID(kododd,1,2),$J2323=MID(kododd,3,3))</f>
      </c>
    </row>
    <row r="2324">
      <c r="A2324" s="95">
        <v>51658</v>
      </c>
      <c r="B2324" s="93" t="s">
        <v>6</v>
      </c>
      <c r="C2324" s="93" t="s">
        <v>1469</v>
      </c>
      <c r="D2324" s="95">
        <v>1381</v>
      </c>
      <c r="F2324" s="95">
        <v>23738979</v>
      </c>
      <c r="G2324" s="95">
        <v>250</v>
      </c>
      <c r="H2324" s="93" t="s">
        <v>8976</v>
      </c>
      <c r="I2324" s="93" t="s">
        <v>23890</v>
      </c>
      <c r="J2324" s="93" t="s">
        <v>20973</v>
      </c>
      <c r="K2324" s="93" t="s">
        <v>12775</v>
      </c>
      <c r="L2324" s="14">
        <f>AND(vyberHrace&lt;&gt;"",ISNUMBER(SEARCH(vyberHrace,$B2324)))</f>
      </c>
      <c r="M2324" s="14">
        <f>AND($I2324=MID(kododd,1,2),$J2324=MID(kododd,3,3))</f>
      </c>
    </row>
    <row r="2325">
      <c r="A2325" s="95">
        <v>49376</v>
      </c>
      <c r="B2325" s="93" t="s">
        <v>20258</v>
      </c>
      <c r="C2325" s="93" t="s">
        <v>1435</v>
      </c>
      <c r="G2325" s="95">
        <v>0</v>
      </c>
      <c r="H2325" s="93" t="s">
        <v>8976</v>
      </c>
      <c r="I2325" s="93" t="s">
        <v>23890</v>
      </c>
      <c r="J2325" s="93" t="s">
        <v>20860</v>
      </c>
      <c r="K2325" s="93" t="s">
        <v>12768</v>
      </c>
      <c r="L2325" s="14">
        <f>AND(vyberHrace&lt;&gt;"",ISNUMBER(SEARCH(vyberHrace,$B2325)))</f>
      </c>
      <c r="M2325" s="14">
        <f>AND($I2325=MID(kododd,1,2),$J2325=MID(kododd,3,3))</f>
      </c>
    </row>
    <row r="2326">
      <c r="A2326" s="95">
        <v>48827</v>
      </c>
      <c r="B2326" s="93" t="s">
        <v>16428</v>
      </c>
      <c r="C2326" s="93" t="s">
        <v>3255</v>
      </c>
      <c r="G2326" s="95">
        <v>0</v>
      </c>
      <c r="H2326" s="93" t="s">
        <v>8976</v>
      </c>
      <c r="I2326" s="93" t="s">
        <v>23890</v>
      </c>
      <c r="J2326" s="93" t="s">
        <v>20860</v>
      </c>
      <c r="K2326" s="93" t="s">
        <v>12768</v>
      </c>
      <c r="L2326" s="14">
        <f>AND(vyberHrace&lt;&gt;"",ISNUMBER(SEARCH(vyberHrace,$B2326)))</f>
      </c>
      <c r="M2326" s="14">
        <f>AND($I2326=MID(kododd,1,2),$J2326=MID(kododd,3,3))</f>
      </c>
    </row>
    <row r="2327">
      <c r="A2327" s="95">
        <v>42300</v>
      </c>
      <c r="B2327" s="93" t="s">
        <v>12847</v>
      </c>
      <c r="C2327" s="93" t="s">
        <v>1408</v>
      </c>
      <c r="D2327" s="95">
        <v>1345</v>
      </c>
      <c r="E2327" s="95">
        <v>1636</v>
      </c>
      <c r="F2327" s="95">
        <v>23721960</v>
      </c>
      <c r="G2327" s="95">
        <v>0</v>
      </c>
      <c r="H2327" s="93" t="s">
        <v>8976</v>
      </c>
      <c r="I2327" s="93" t="s">
        <v>23890</v>
      </c>
      <c r="J2327" s="93" t="s">
        <v>20932</v>
      </c>
      <c r="K2327" s="93" t="s">
        <v>9421</v>
      </c>
      <c r="L2327" s="14">
        <f>AND(vyberHrace&lt;&gt;"",ISNUMBER(SEARCH(vyberHrace,$B2327)))</f>
      </c>
      <c r="M2327" s="14">
        <f>AND($I2327=MID(kododd,1,2),$J2327=MID(kododd,3,3))</f>
      </c>
    </row>
    <row r="2328">
      <c r="A2328" s="95">
        <v>63372</v>
      </c>
      <c r="B2328" s="93" t="s">
        <v>28692</v>
      </c>
      <c r="C2328" s="93" t="s">
        <v>1487</v>
      </c>
      <c r="G2328" s="95">
        <v>250</v>
      </c>
      <c r="H2328" s="93" t="s">
        <v>8976</v>
      </c>
      <c r="I2328" s="93" t="s">
        <v>23890</v>
      </c>
      <c r="J2328" s="93" t="s">
        <v>20843</v>
      </c>
      <c r="K2328" s="93" t="s">
        <v>19862</v>
      </c>
      <c r="L2328" s="14">
        <f>AND(vyberHrace&lt;&gt;"",ISNUMBER(SEARCH(vyberHrace,$B2328)))</f>
      </c>
      <c r="M2328" s="14">
        <f>AND($I2328=MID(kododd,1,2),$J2328=MID(kododd,3,3))</f>
      </c>
    </row>
    <row r="2329">
      <c r="A2329" s="95">
        <v>19388</v>
      </c>
      <c r="B2329" s="93" t="s">
        <v>15373</v>
      </c>
      <c r="C2329" s="93" t="s">
        <v>1465</v>
      </c>
      <c r="D2329" s="95">
        <v>1334</v>
      </c>
      <c r="F2329" s="95">
        <v>346403</v>
      </c>
      <c r="G2329" s="95">
        <v>250</v>
      </c>
      <c r="H2329" s="93" t="s">
        <v>8976</v>
      </c>
      <c r="I2329" s="93" t="s">
        <v>23890</v>
      </c>
      <c r="J2329" s="93" t="s">
        <v>20931</v>
      </c>
      <c r="K2329" s="93" t="s">
        <v>19878</v>
      </c>
      <c r="L2329" s="14">
        <f>AND(vyberHrace&lt;&gt;"",ISNUMBER(SEARCH(vyberHrace,$B2329)))</f>
      </c>
      <c r="M2329" s="14">
        <f>AND($I2329=MID(kododd,1,2),$J2329=MID(kododd,3,3))</f>
      </c>
    </row>
    <row r="2330">
      <c r="A2330" s="95">
        <v>37553</v>
      </c>
      <c r="B2330" s="93" t="s">
        <v>20246</v>
      </c>
      <c r="C2330" s="93" t="s">
        <v>1408</v>
      </c>
      <c r="D2330" s="95">
        <v>2270</v>
      </c>
      <c r="E2330" s="95">
        <v>2278</v>
      </c>
      <c r="F2330" s="95">
        <v>366285</v>
      </c>
      <c r="G2330" s="95">
        <v>250</v>
      </c>
      <c r="H2330" s="93" t="s">
        <v>8976</v>
      </c>
      <c r="I2330" s="93" t="s">
        <v>23890</v>
      </c>
      <c r="J2330" s="93" t="s">
        <v>20858</v>
      </c>
      <c r="K2330" s="93" t="s">
        <v>20407</v>
      </c>
      <c r="L2330" s="14">
        <f>AND(vyberHrace&lt;&gt;"",ISNUMBER(SEARCH(vyberHrace,$B2330)))</f>
      </c>
      <c r="M2330" s="14">
        <f>AND($I2330=MID(kododd,1,2),$J2330=MID(kododd,3,3))</f>
      </c>
    </row>
    <row r="2331">
      <c r="A2331" s="95">
        <v>52719</v>
      </c>
      <c r="B2331" s="93" t="s">
        <v>183</v>
      </c>
      <c r="C2331" s="93" t="s">
        <v>1422</v>
      </c>
      <c r="G2331" s="95">
        <v>0</v>
      </c>
      <c r="H2331" s="93" t="s">
        <v>8976</v>
      </c>
      <c r="I2331" s="93" t="s">
        <v>23890</v>
      </c>
      <c r="J2331" s="93" t="s">
        <v>20858</v>
      </c>
      <c r="K2331" s="93" t="s">
        <v>20407</v>
      </c>
      <c r="L2331" s="14">
        <f>AND(vyberHrace&lt;&gt;"",ISNUMBER(SEARCH(vyberHrace,$B2331)))</f>
      </c>
      <c r="M2331" s="14">
        <f>AND($I2331=MID(kododd,1,2),$J2331=MID(kododd,3,3))</f>
      </c>
    </row>
    <row r="2332">
      <c r="A2332" s="95">
        <v>52916</v>
      </c>
      <c r="B2332" s="93" t="s">
        <v>10486</v>
      </c>
      <c r="C2332" s="93" t="s">
        <v>1475</v>
      </c>
      <c r="D2332" s="95">
        <v>1713</v>
      </c>
      <c r="E2332" s="95">
        <v>1798</v>
      </c>
      <c r="F2332" s="95">
        <v>23741902</v>
      </c>
      <c r="G2332" s="95">
        <v>250</v>
      </c>
      <c r="H2332" s="93" t="s">
        <v>8976</v>
      </c>
      <c r="I2332" s="93" t="s">
        <v>23890</v>
      </c>
      <c r="J2332" s="93" t="s">
        <v>20860</v>
      </c>
      <c r="K2332" s="93" t="s">
        <v>12768</v>
      </c>
      <c r="L2332" s="14">
        <f>AND(vyberHrace&lt;&gt;"",ISNUMBER(SEARCH(vyberHrace,$B2332)))</f>
      </c>
      <c r="M2332" s="14">
        <f>AND($I2332=MID(kododd,1,2),$J2332=MID(kododd,3,3))</f>
      </c>
    </row>
    <row r="2333">
      <c r="A2333" s="95">
        <v>6922</v>
      </c>
      <c r="B2333" s="93" t="s">
        <v>12923</v>
      </c>
      <c r="C2333" s="93" t="s">
        <v>1439</v>
      </c>
      <c r="D2333" s="95">
        <v>1532</v>
      </c>
      <c r="G2333" s="95">
        <v>0</v>
      </c>
      <c r="H2333" s="93" t="s">
        <v>8976</v>
      </c>
      <c r="I2333" s="93" t="s">
        <v>23890</v>
      </c>
      <c r="J2333" s="93" t="s">
        <v>20932</v>
      </c>
      <c r="K2333" s="93" t="s">
        <v>9421</v>
      </c>
      <c r="L2333" s="14">
        <f>AND(vyberHrace&lt;&gt;"",ISNUMBER(SEARCH(vyberHrace,$B2333)))</f>
      </c>
      <c r="M2333" s="14">
        <f>AND($I2333=MID(kododd,1,2),$J2333=MID(kododd,3,3))</f>
      </c>
    </row>
    <row r="2334">
      <c r="A2334" s="95">
        <v>7892</v>
      </c>
      <c r="B2334" s="93" t="s">
        <v>12047</v>
      </c>
      <c r="C2334" s="93" t="s">
        <v>1446</v>
      </c>
      <c r="D2334" s="95">
        <v>1895</v>
      </c>
      <c r="E2334" s="95">
        <v>1881</v>
      </c>
      <c r="F2334" s="95">
        <v>354945</v>
      </c>
      <c r="G2334" s="95">
        <v>250</v>
      </c>
      <c r="H2334" s="93" t="s">
        <v>8976</v>
      </c>
      <c r="I2334" s="93" t="s">
        <v>23890</v>
      </c>
      <c r="J2334" s="93" t="s">
        <v>21009</v>
      </c>
      <c r="K2334" s="93" t="s">
        <v>15049</v>
      </c>
      <c r="L2334" s="14">
        <f>AND(vyberHrace&lt;&gt;"",ISNUMBER(SEARCH(vyberHrace,$B2334)))</f>
      </c>
      <c r="M2334" s="14">
        <f>AND($I2334=MID(kododd,1,2),$J2334=MID(kododd,3,3))</f>
      </c>
    </row>
    <row r="2335">
      <c r="A2335" s="95">
        <v>40770</v>
      </c>
      <c r="B2335" s="93" t="s">
        <v>11903</v>
      </c>
      <c r="C2335" s="93" t="s">
        <v>1482</v>
      </c>
      <c r="D2335" s="95">
        <v>1160</v>
      </c>
      <c r="G2335" s="95">
        <v>0</v>
      </c>
      <c r="H2335" s="93" t="s">
        <v>8976</v>
      </c>
      <c r="I2335" s="93" t="s">
        <v>23890</v>
      </c>
      <c r="J2335" s="93" t="s">
        <v>20860</v>
      </c>
      <c r="K2335" s="93" t="s">
        <v>12768</v>
      </c>
      <c r="L2335" s="14">
        <f>AND(vyberHrace&lt;&gt;"",ISNUMBER(SEARCH(vyberHrace,$B2335)))</f>
      </c>
      <c r="M2335" s="14">
        <f>AND($I2335=MID(kododd,1,2),$J2335=MID(kododd,3,3))</f>
      </c>
    </row>
    <row r="2336">
      <c r="A2336" s="95">
        <v>44606</v>
      </c>
      <c r="B2336" s="93" t="s">
        <v>14101</v>
      </c>
      <c r="C2336" s="93" t="s">
        <v>1400</v>
      </c>
      <c r="D2336" s="95">
        <v>1242</v>
      </c>
      <c r="F2336" s="95">
        <v>23701609</v>
      </c>
      <c r="G2336" s="95">
        <v>0</v>
      </c>
      <c r="H2336" s="93" t="s">
        <v>8976</v>
      </c>
      <c r="I2336" s="93" t="s">
        <v>23890</v>
      </c>
      <c r="J2336" s="93" t="s">
        <v>20843</v>
      </c>
      <c r="K2336" s="93" t="s">
        <v>19862</v>
      </c>
      <c r="L2336" s="14">
        <f>AND(vyberHrace&lt;&gt;"",ISNUMBER(SEARCH(vyberHrace,$B2336)))</f>
      </c>
      <c r="M2336" s="14">
        <f>AND($I2336=MID(kododd,1,2),$J2336=MID(kododd,3,3))</f>
      </c>
    </row>
    <row r="2337">
      <c r="A2337" s="95">
        <v>26762</v>
      </c>
      <c r="B2337" s="93" t="s">
        <v>15331</v>
      </c>
      <c r="C2337" s="93" t="s">
        <v>1442</v>
      </c>
      <c r="D2337" s="95">
        <v>1700</v>
      </c>
      <c r="E2337" s="95">
        <v>1818</v>
      </c>
      <c r="F2337" s="95">
        <v>365084</v>
      </c>
      <c r="G2337" s="95">
        <v>250</v>
      </c>
      <c r="H2337" s="93" t="s">
        <v>8976</v>
      </c>
      <c r="I2337" s="93" t="s">
        <v>23890</v>
      </c>
      <c r="J2337" s="93" t="s">
        <v>20895</v>
      </c>
      <c r="K2337" s="93" t="s">
        <v>13982</v>
      </c>
      <c r="L2337" s="14">
        <f>AND(vyberHrace&lt;&gt;"",ISNUMBER(SEARCH(vyberHrace,$B2337)))</f>
      </c>
      <c r="M2337" s="14">
        <f>AND($I2337=MID(kododd,1,2),$J2337=MID(kododd,3,3))</f>
      </c>
    </row>
    <row r="2338">
      <c r="A2338" s="95">
        <v>12553</v>
      </c>
      <c r="B2338" s="93" t="s">
        <v>11803</v>
      </c>
      <c r="C2338" s="93" t="s">
        <v>1463</v>
      </c>
      <c r="D2338" s="95">
        <v>1763</v>
      </c>
      <c r="G2338" s="95">
        <v>0</v>
      </c>
      <c r="H2338" s="93" t="s">
        <v>8976</v>
      </c>
      <c r="I2338" s="93" t="s">
        <v>23890</v>
      </c>
      <c r="J2338" s="93" t="s">
        <v>20932</v>
      </c>
      <c r="K2338" s="93" t="s">
        <v>9421</v>
      </c>
      <c r="L2338" s="14">
        <f>AND(vyberHrace&lt;&gt;"",ISNUMBER(SEARCH(vyberHrace,$B2338)))</f>
      </c>
      <c r="M2338" s="14">
        <f>AND($I2338=MID(kododd,1,2),$J2338=MID(kododd,3,3))</f>
      </c>
    </row>
    <row r="2339">
      <c r="A2339" s="95">
        <v>43866</v>
      </c>
      <c r="B2339" s="93" t="s">
        <v>12062</v>
      </c>
      <c r="C2339" s="93" t="s">
        <v>1410</v>
      </c>
      <c r="D2339" s="95">
        <v>1099</v>
      </c>
      <c r="F2339" s="95">
        <v>23715065</v>
      </c>
      <c r="G2339" s="95">
        <v>0</v>
      </c>
      <c r="H2339" s="93" t="s">
        <v>8976</v>
      </c>
      <c r="I2339" s="93" t="s">
        <v>23890</v>
      </c>
      <c r="J2339" s="93" t="s">
        <v>20870</v>
      </c>
      <c r="K2339" s="93" t="s">
        <v>19858</v>
      </c>
      <c r="L2339" s="14">
        <f>AND(vyberHrace&lt;&gt;"",ISNUMBER(SEARCH(vyberHrace,$B2339)))</f>
      </c>
      <c r="M2339" s="14">
        <f>AND($I2339=MID(kododd,1,2),$J2339=MID(kododd,3,3))</f>
      </c>
    </row>
    <row r="2340">
      <c r="A2340" s="95">
        <v>62057</v>
      </c>
      <c r="B2340" s="93" t="s">
        <v>28259</v>
      </c>
      <c r="C2340" s="93" t="s">
        <v>1422</v>
      </c>
      <c r="D2340" s="95">
        <v>1011</v>
      </c>
      <c r="F2340" s="95">
        <v>571003452</v>
      </c>
      <c r="G2340" s="95">
        <v>250</v>
      </c>
      <c r="H2340" s="93" t="s">
        <v>8976</v>
      </c>
      <c r="I2340" s="93" t="s">
        <v>23890</v>
      </c>
      <c r="J2340" s="93" t="s">
        <v>20870</v>
      </c>
      <c r="K2340" s="93" t="s">
        <v>19858</v>
      </c>
      <c r="L2340" s="14">
        <f>AND(vyberHrace&lt;&gt;"",ISNUMBER(SEARCH(vyberHrace,$B2340)))</f>
      </c>
      <c r="M2340" s="14">
        <f>AND($I2340=MID(kododd,1,2),$J2340=MID(kododd,3,3))</f>
      </c>
    </row>
    <row r="2341">
      <c r="A2341" s="95">
        <v>62729</v>
      </c>
      <c r="B2341" s="93" t="s">
        <v>28693</v>
      </c>
      <c r="C2341" s="93" t="s">
        <v>1399</v>
      </c>
      <c r="E2341" s="95">
        <v>1402</v>
      </c>
      <c r="F2341" s="95">
        <v>571002987</v>
      </c>
      <c r="G2341" s="95">
        <v>250</v>
      </c>
      <c r="H2341" s="93" t="s">
        <v>8976</v>
      </c>
      <c r="I2341" s="93" t="s">
        <v>23890</v>
      </c>
      <c r="J2341" s="93" t="s">
        <v>20932</v>
      </c>
      <c r="K2341" s="93" t="s">
        <v>9421</v>
      </c>
      <c r="L2341" s="14">
        <f>AND(vyberHrace&lt;&gt;"",ISNUMBER(SEARCH(vyberHrace,$B2341)))</f>
      </c>
      <c r="M2341" s="14">
        <f>AND($I2341=MID(kododd,1,2),$J2341=MID(kododd,3,3))</f>
      </c>
    </row>
    <row r="2342">
      <c r="A2342" s="95">
        <v>62109</v>
      </c>
      <c r="B2342" s="93" t="s">
        <v>28305</v>
      </c>
      <c r="C2342" s="93" t="s">
        <v>1457</v>
      </c>
      <c r="G2342" s="95">
        <v>250</v>
      </c>
      <c r="H2342" s="93" t="s">
        <v>8976</v>
      </c>
      <c r="I2342" s="93" t="s">
        <v>23890</v>
      </c>
      <c r="J2342" s="93" t="s">
        <v>20957</v>
      </c>
      <c r="K2342" s="93" t="s">
        <v>13992</v>
      </c>
      <c r="L2342" s="14">
        <f>AND(vyberHrace&lt;&gt;"",ISNUMBER(SEARCH(vyberHrace,$B2342)))</f>
      </c>
      <c r="M2342" s="14">
        <f>AND($I2342=MID(kododd,1,2),$J2342=MID(kododd,3,3))</f>
      </c>
    </row>
    <row r="2343">
      <c r="A2343" s="95">
        <v>59450</v>
      </c>
      <c r="B2343" s="93" t="s">
        <v>25860</v>
      </c>
      <c r="C2343" s="93" t="s">
        <v>1416</v>
      </c>
      <c r="D2343" s="95">
        <v>1380</v>
      </c>
      <c r="E2343" s="95">
        <v>1618</v>
      </c>
      <c r="F2343" s="95">
        <v>23777729</v>
      </c>
      <c r="G2343" s="95">
        <v>250</v>
      </c>
      <c r="H2343" s="93" t="s">
        <v>8976</v>
      </c>
      <c r="I2343" s="93" t="s">
        <v>23890</v>
      </c>
      <c r="J2343" s="93" t="s">
        <v>20897</v>
      </c>
      <c r="K2343" s="93" t="s">
        <v>9426</v>
      </c>
      <c r="L2343" s="14">
        <f>AND(vyberHrace&lt;&gt;"",ISNUMBER(SEARCH(vyberHrace,$B2343)))</f>
      </c>
      <c r="M2343" s="14">
        <f>AND($I2343=MID(kododd,1,2),$J2343=MID(kododd,3,3))</f>
      </c>
    </row>
    <row r="2344">
      <c r="A2344" s="95">
        <v>53423</v>
      </c>
      <c r="B2344" s="93" t="s">
        <v>20683</v>
      </c>
      <c r="C2344" s="93" t="s">
        <v>1412</v>
      </c>
      <c r="D2344" s="95">
        <v>1579</v>
      </c>
      <c r="E2344" s="95">
        <v>1616</v>
      </c>
      <c r="F2344" s="95">
        <v>23744553</v>
      </c>
      <c r="G2344" s="95">
        <v>250</v>
      </c>
      <c r="H2344" s="93" t="s">
        <v>8976</v>
      </c>
      <c r="I2344" s="93" t="s">
        <v>23890</v>
      </c>
      <c r="J2344" s="93" t="s">
        <v>20936</v>
      </c>
      <c r="K2344" s="93" t="s">
        <v>10625</v>
      </c>
      <c r="L2344" s="14">
        <f>AND(vyberHrace&lt;&gt;"",ISNUMBER(SEARCH(vyberHrace,$B2344)))</f>
      </c>
      <c r="M2344" s="14">
        <f>AND($I2344=MID(kododd,1,2),$J2344=MID(kododd,3,3))</f>
      </c>
    </row>
    <row r="2345">
      <c r="A2345" s="95">
        <v>41505</v>
      </c>
      <c r="B2345" s="93" t="s">
        <v>19775</v>
      </c>
      <c r="C2345" s="93" t="s">
        <v>1408</v>
      </c>
      <c r="D2345" s="95">
        <v>1020</v>
      </c>
      <c r="F2345" s="95">
        <v>23735600</v>
      </c>
      <c r="G2345" s="95">
        <v>0</v>
      </c>
      <c r="H2345" s="93" t="s">
        <v>8976</v>
      </c>
      <c r="I2345" s="93" t="s">
        <v>23890</v>
      </c>
      <c r="J2345" s="93" t="s">
        <v>20858</v>
      </c>
      <c r="K2345" s="93" t="s">
        <v>20407</v>
      </c>
      <c r="L2345" s="14">
        <f>AND(vyberHrace&lt;&gt;"",ISNUMBER(SEARCH(vyberHrace,$B2345)))</f>
      </c>
      <c r="M2345" s="14">
        <f>AND($I2345=MID(kododd,1,2),$J2345=MID(kododd,3,3))</f>
      </c>
    </row>
    <row r="2346">
      <c r="A2346" s="95">
        <v>32007</v>
      </c>
      <c r="B2346" s="93" t="s">
        <v>19824</v>
      </c>
      <c r="C2346" s="93" t="s">
        <v>1399</v>
      </c>
      <c r="D2346" s="95">
        <v>2230</v>
      </c>
      <c r="E2346" s="95">
        <v>2263</v>
      </c>
      <c r="F2346" s="95">
        <v>365440</v>
      </c>
      <c r="G2346" s="95">
        <v>250</v>
      </c>
      <c r="H2346" s="93" t="s">
        <v>8976</v>
      </c>
      <c r="I2346" s="93" t="s">
        <v>23890</v>
      </c>
      <c r="J2346" s="93" t="s">
        <v>20858</v>
      </c>
      <c r="K2346" s="93" t="s">
        <v>20407</v>
      </c>
      <c r="L2346" s="14">
        <f>AND(vyberHrace&lt;&gt;"",ISNUMBER(SEARCH(vyberHrace,$B2346)))</f>
      </c>
      <c r="M2346" s="14">
        <f>AND($I2346=MID(kododd,1,2),$J2346=MID(kododd,3,3))</f>
      </c>
    </row>
    <row r="2347">
      <c r="A2347" s="95">
        <v>61717</v>
      </c>
      <c r="B2347" s="93" t="s">
        <v>27870</v>
      </c>
      <c r="C2347" s="93" t="s">
        <v>1436</v>
      </c>
      <c r="F2347" s="95">
        <v>23787910</v>
      </c>
      <c r="G2347" s="95">
        <v>0</v>
      </c>
      <c r="H2347" s="93" t="s">
        <v>8976</v>
      </c>
      <c r="I2347" s="93" t="s">
        <v>23890</v>
      </c>
      <c r="J2347" s="93" t="s">
        <v>23412</v>
      </c>
      <c r="K2347" s="93" t="s">
        <v>21357</v>
      </c>
      <c r="L2347" s="14">
        <f>AND(vyberHrace&lt;&gt;"",ISNUMBER(SEARCH(vyberHrace,$B2347)))</f>
      </c>
      <c r="M2347" s="14">
        <f>AND($I2347=MID(kododd,1,2),$J2347=MID(kododd,3,3))</f>
      </c>
    </row>
    <row r="2348">
      <c r="A2348" s="95">
        <v>63275</v>
      </c>
      <c r="B2348" s="93" t="s">
        <v>28694</v>
      </c>
      <c r="C2348" s="93" t="s">
        <v>1424</v>
      </c>
      <c r="F2348" s="95">
        <v>571002510</v>
      </c>
      <c r="G2348" s="95">
        <v>250</v>
      </c>
      <c r="H2348" s="93" t="s">
        <v>8976</v>
      </c>
      <c r="I2348" s="93" t="s">
        <v>23890</v>
      </c>
      <c r="J2348" s="93" t="s">
        <v>20848</v>
      </c>
      <c r="K2348" s="93" t="s">
        <v>21377</v>
      </c>
      <c r="L2348" s="14">
        <f>AND(vyberHrace&lt;&gt;"",ISNUMBER(SEARCH(vyberHrace,$B2348)))</f>
      </c>
      <c r="M2348" s="14">
        <f>AND($I2348=MID(kododd,1,2),$J2348=MID(kododd,3,3))</f>
      </c>
    </row>
    <row r="2349">
      <c r="A2349" s="95">
        <v>61292</v>
      </c>
      <c r="B2349" s="93" t="s">
        <v>28695</v>
      </c>
      <c r="C2349" s="93" t="s">
        <v>1420</v>
      </c>
      <c r="F2349" s="95">
        <v>571003509</v>
      </c>
      <c r="G2349" s="95">
        <v>250</v>
      </c>
      <c r="H2349" s="93" t="s">
        <v>8976</v>
      </c>
      <c r="I2349" s="93" t="s">
        <v>23890</v>
      </c>
      <c r="J2349" s="93" t="s">
        <v>20927</v>
      </c>
      <c r="K2349" s="93" t="s">
        <v>1493</v>
      </c>
      <c r="L2349" s="14">
        <f>AND(vyberHrace&lt;&gt;"",ISNUMBER(SEARCH(vyberHrace,$B2349)))</f>
      </c>
      <c r="M2349" s="14">
        <f>AND($I2349=MID(kododd,1,2),$J2349=MID(kododd,3,3))</f>
      </c>
    </row>
    <row r="2350">
      <c r="A2350" s="95">
        <v>2841</v>
      </c>
      <c r="B2350" s="93" t="s">
        <v>21082</v>
      </c>
      <c r="C2350" s="93" t="s">
        <v>1429</v>
      </c>
      <c r="D2350" s="95">
        <v>1533</v>
      </c>
      <c r="E2350" s="95">
        <v>1724</v>
      </c>
      <c r="F2350" s="95">
        <v>398187</v>
      </c>
      <c r="G2350" s="95">
        <v>250</v>
      </c>
      <c r="H2350" s="93" t="s">
        <v>8976</v>
      </c>
      <c r="I2350" s="93" t="s">
        <v>23890</v>
      </c>
      <c r="J2350" s="93" t="s">
        <v>20992</v>
      </c>
      <c r="K2350" s="93" t="s">
        <v>16334</v>
      </c>
      <c r="L2350" s="14">
        <f>AND(vyberHrace&lt;&gt;"",ISNUMBER(SEARCH(vyberHrace,$B2350)))</f>
      </c>
      <c r="M2350" s="14">
        <f>AND($I2350=MID(kododd,1,2),$J2350=MID(kododd,3,3))</f>
      </c>
    </row>
    <row r="2351">
      <c r="A2351" s="95">
        <v>60484</v>
      </c>
      <c r="B2351" s="93" t="s">
        <v>26916</v>
      </c>
      <c r="C2351" s="93" t="s">
        <v>1406</v>
      </c>
      <c r="G2351" s="95">
        <v>0</v>
      </c>
      <c r="H2351" s="93" t="s">
        <v>8976</v>
      </c>
      <c r="I2351" s="93" t="s">
        <v>23890</v>
      </c>
      <c r="J2351" s="93" t="s">
        <v>20843</v>
      </c>
      <c r="K2351" s="93" t="s">
        <v>19862</v>
      </c>
      <c r="L2351" s="14">
        <f>AND(vyberHrace&lt;&gt;"",ISNUMBER(SEARCH(vyberHrace,$B2351)))</f>
      </c>
      <c r="M2351" s="14">
        <f>AND($I2351=MID(kododd,1,2),$J2351=MID(kododd,3,3))</f>
      </c>
    </row>
    <row r="2352">
      <c r="A2352" s="95">
        <v>1</v>
      </c>
      <c r="B2352" s="93" t="s">
        <v>19857</v>
      </c>
      <c r="C2352" s="93" t="s">
        <v>1468</v>
      </c>
      <c r="D2352" s="95">
        <v>2494</v>
      </c>
      <c r="E2352" s="95">
        <v>2504</v>
      </c>
      <c r="F2352" s="95">
        <v>300020</v>
      </c>
      <c r="G2352" s="95">
        <v>0</v>
      </c>
      <c r="H2352" s="93" t="s">
        <v>8976</v>
      </c>
      <c r="I2352" s="93" t="s">
        <v>23890</v>
      </c>
      <c r="J2352" s="93" t="s">
        <v>20870</v>
      </c>
      <c r="K2352" s="93" t="s">
        <v>19858</v>
      </c>
      <c r="L2352" s="14">
        <f>AND(vyberHrace&lt;&gt;"",ISNUMBER(SEARCH(vyberHrace,$B2352)))</f>
      </c>
      <c r="M2352" s="14">
        <f>AND($I2352=MID(kododd,1,2),$J2352=MID(kododd,3,3))</f>
      </c>
    </row>
    <row r="2353">
      <c r="A2353" s="95">
        <v>54328</v>
      </c>
      <c r="B2353" s="93" t="s">
        <v>2439</v>
      </c>
      <c r="C2353" s="93" t="s">
        <v>1411</v>
      </c>
      <c r="G2353" s="95">
        <v>0</v>
      </c>
      <c r="H2353" s="93" t="s">
        <v>8976</v>
      </c>
      <c r="I2353" s="93" t="s">
        <v>23890</v>
      </c>
      <c r="J2353" s="93" t="s">
        <v>20843</v>
      </c>
      <c r="K2353" s="93" t="s">
        <v>19862</v>
      </c>
      <c r="L2353" s="14">
        <f>AND(vyberHrace&lt;&gt;"",ISNUMBER(SEARCH(vyberHrace,$B2353)))</f>
      </c>
      <c r="M2353" s="14">
        <f>AND($I2353=MID(kododd,1,2),$J2353=MID(kododd,3,3))</f>
      </c>
    </row>
    <row r="2354">
      <c r="A2354" s="95">
        <v>54329</v>
      </c>
      <c r="B2354" s="93" t="s">
        <v>2440</v>
      </c>
      <c r="C2354" s="93" t="s">
        <v>1450</v>
      </c>
      <c r="G2354" s="95">
        <v>0</v>
      </c>
      <c r="H2354" s="93" t="s">
        <v>8976</v>
      </c>
      <c r="I2354" s="93" t="s">
        <v>23890</v>
      </c>
      <c r="J2354" s="93" t="s">
        <v>20843</v>
      </c>
      <c r="K2354" s="93" t="s">
        <v>19862</v>
      </c>
      <c r="L2354" s="14">
        <f>AND(vyberHrace&lt;&gt;"",ISNUMBER(SEARCH(vyberHrace,$B2354)))</f>
      </c>
      <c r="M2354" s="14">
        <f>AND($I2354=MID(kododd,1,2),$J2354=MID(kododd,3,3))</f>
      </c>
    </row>
    <row r="2355">
      <c r="A2355" s="95">
        <v>62238</v>
      </c>
      <c r="B2355" s="93" t="s">
        <v>28423</v>
      </c>
      <c r="C2355" s="93" t="s">
        <v>1420</v>
      </c>
      <c r="G2355" s="95">
        <v>250</v>
      </c>
      <c r="H2355" s="93" t="s">
        <v>8976</v>
      </c>
      <c r="I2355" s="93" t="s">
        <v>23890</v>
      </c>
      <c r="J2355" s="93" t="s">
        <v>20971</v>
      </c>
      <c r="K2355" s="93" t="s">
        <v>16300</v>
      </c>
      <c r="L2355" s="14">
        <f>AND(vyberHrace&lt;&gt;"",ISNUMBER(SEARCH(vyberHrace,$B2355)))</f>
      </c>
      <c r="M2355" s="14">
        <f>AND($I2355=MID(kododd,1,2),$J2355=MID(kododd,3,3))</f>
      </c>
    </row>
    <row r="2356">
      <c r="A2356" s="95">
        <v>55793</v>
      </c>
      <c r="B2356" s="93" t="s">
        <v>21474</v>
      </c>
      <c r="C2356" s="93" t="s">
        <v>1424</v>
      </c>
      <c r="G2356" s="95">
        <v>0</v>
      </c>
      <c r="H2356" s="93" t="s">
        <v>8976</v>
      </c>
      <c r="I2356" s="93" t="s">
        <v>23890</v>
      </c>
      <c r="J2356" s="93" t="s">
        <v>21009</v>
      </c>
      <c r="K2356" s="93" t="s">
        <v>15049</v>
      </c>
      <c r="L2356" s="14">
        <f>AND(vyberHrace&lt;&gt;"",ISNUMBER(SEARCH(vyberHrace,$B2356)))</f>
      </c>
      <c r="M2356" s="14">
        <f>AND($I2356=MID(kododd,1,2),$J2356=MID(kododd,3,3))</f>
      </c>
    </row>
    <row r="2357">
      <c r="A2357" s="95">
        <v>60052</v>
      </c>
      <c r="B2357" s="93" t="s">
        <v>26529</v>
      </c>
      <c r="C2357" s="93" t="s">
        <v>1411</v>
      </c>
      <c r="G2357" s="95">
        <v>250</v>
      </c>
      <c r="H2357" s="93" t="s">
        <v>8976</v>
      </c>
      <c r="I2357" s="93" t="s">
        <v>23890</v>
      </c>
      <c r="J2357" s="93" t="s">
        <v>20858</v>
      </c>
      <c r="K2357" s="93" t="s">
        <v>20407</v>
      </c>
      <c r="L2357" s="14">
        <f>AND(vyberHrace&lt;&gt;"",ISNUMBER(SEARCH(vyberHrace,$B2357)))</f>
      </c>
      <c r="M2357" s="14">
        <f>AND($I2357=MID(kododd,1,2),$J2357=MID(kododd,3,3))</f>
      </c>
    </row>
    <row r="2358">
      <c r="A2358" s="95">
        <v>53194</v>
      </c>
      <c r="B2358" s="93" t="s">
        <v>20686</v>
      </c>
      <c r="C2358" s="93" t="s">
        <v>1398</v>
      </c>
      <c r="D2358" s="95">
        <v>1133</v>
      </c>
      <c r="F2358" s="95">
        <v>23772557</v>
      </c>
      <c r="G2358" s="95">
        <v>250</v>
      </c>
      <c r="H2358" s="93" t="s">
        <v>8976</v>
      </c>
      <c r="I2358" s="93" t="s">
        <v>23890</v>
      </c>
      <c r="J2358" s="93" t="s">
        <v>21009</v>
      </c>
      <c r="K2358" s="93" t="s">
        <v>15049</v>
      </c>
      <c r="L2358" s="14">
        <f>AND(vyberHrace&lt;&gt;"",ISNUMBER(SEARCH(vyberHrace,$B2358)))</f>
      </c>
      <c r="M2358" s="14">
        <f>AND($I2358=MID(kododd,1,2),$J2358=MID(kododd,3,3))</f>
      </c>
    </row>
    <row r="2359">
      <c r="A2359" s="95">
        <v>51786</v>
      </c>
      <c r="B2359" s="93" t="s">
        <v>3560</v>
      </c>
      <c r="C2359" s="93" t="s">
        <v>3255</v>
      </c>
      <c r="G2359" s="95">
        <v>250</v>
      </c>
      <c r="H2359" s="93" t="s">
        <v>8976</v>
      </c>
      <c r="I2359" s="93" t="s">
        <v>23890</v>
      </c>
      <c r="J2359" s="93" t="s">
        <v>20897</v>
      </c>
      <c r="K2359" s="93" t="s">
        <v>9426</v>
      </c>
      <c r="L2359" s="14">
        <f>AND(vyberHrace&lt;&gt;"",ISNUMBER(SEARCH(vyberHrace,$B2359)))</f>
      </c>
      <c r="M2359" s="14">
        <f>AND($I2359=MID(kododd,1,2),$J2359=MID(kododd,3,3))</f>
      </c>
    </row>
    <row r="2360">
      <c r="A2360" s="95">
        <v>51522</v>
      </c>
      <c r="B2360" s="93" t="s">
        <v>1836</v>
      </c>
      <c r="C2360" s="93" t="s">
        <v>1406</v>
      </c>
      <c r="D2360" s="95">
        <v>1876</v>
      </c>
      <c r="E2360" s="95">
        <v>1964</v>
      </c>
      <c r="F2360" s="95">
        <v>23755660</v>
      </c>
      <c r="G2360" s="95">
        <v>250</v>
      </c>
      <c r="H2360" s="93" t="s">
        <v>8976</v>
      </c>
      <c r="I2360" s="93" t="s">
        <v>23890</v>
      </c>
      <c r="J2360" s="93" t="s">
        <v>20932</v>
      </c>
      <c r="K2360" s="93" t="s">
        <v>9421</v>
      </c>
      <c r="L2360" s="14">
        <f>AND(vyberHrace&lt;&gt;"",ISNUMBER(SEARCH(vyberHrace,$B2360)))</f>
      </c>
      <c r="M2360" s="14">
        <f>AND($I2360=MID(kododd,1,2),$J2360=MID(kododd,3,3))</f>
      </c>
    </row>
    <row r="2361">
      <c r="A2361" s="95">
        <v>43861</v>
      </c>
      <c r="B2361" s="93" t="s">
        <v>15091</v>
      </c>
      <c r="C2361" s="93" t="s">
        <v>1407</v>
      </c>
      <c r="D2361" s="95">
        <v>1623</v>
      </c>
      <c r="E2361" s="95">
        <v>1786</v>
      </c>
      <c r="F2361" s="95">
        <v>397520</v>
      </c>
      <c r="G2361" s="95">
        <v>250</v>
      </c>
      <c r="H2361" s="93" t="s">
        <v>8976</v>
      </c>
      <c r="I2361" s="93" t="s">
        <v>23890</v>
      </c>
      <c r="J2361" s="93" t="s">
        <v>20932</v>
      </c>
      <c r="K2361" s="93" t="s">
        <v>9421</v>
      </c>
      <c r="L2361" s="14">
        <f>AND(vyberHrace&lt;&gt;"",ISNUMBER(SEARCH(vyberHrace,$B2361)))</f>
      </c>
      <c r="M2361" s="14">
        <f>AND($I2361=MID(kododd,1,2),$J2361=MID(kododd,3,3))</f>
      </c>
    </row>
    <row r="2362">
      <c r="A2362" s="95">
        <v>13555</v>
      </c>
      <c r="B2362" s="93" t="s">
        <v>11675</v>
      </c>
      <c r="C2362" s="93" t="s">
        <v>1457</v>
      </c>
      <c r="D2362" s="95">
        <v>1492</v>
      </c>
      <c r="F2362" s="95">
        <v>23709189</v>
      </c>
      <c r="G2362" s="95">
        <v>0</v>
      </c>
      <c r="H2362" s="93" t="s">
        <v>8976</v>
      </c>
      <c r="I2362" s="93" t="s">
        <v>23890</v>
      </c>
      <c r="J2362" s="93" t="s">
        <v>20932</v>
      </c>
      <c r="K2362" s="93" t="s">
        <v>9421</v>
      </c>
      <c r="L2362" s="14">
        <f>AND(vyberHrace&lt;&gt;"",ISNUMBER(SEARCH(vyberHrace,$B2362)))</f>
      </c>
      <c r="M2362" s="14">
        <f>AND($I2362=MID(kododd,1,2),$J2362=MID(kododd,3,3))</f>
      </c>
    </row>
    <row r="2363">
      <c r="A2363" s="95">
        <v>40708</v>
      </c>
      <c r="B2363" s="93" t="s">
        <v>11775</v>
      </c>
      <c r="C2363" s="93" t="s">
        <v>1431</v>
      </c>
      <c r="G2363" s="95">
        <v>0</v>
      </c>
      <c r="H2363" s="93" t="s">
        <v>8976</v>
      </c>
      <c r="I2363" s="93" t="s">
        <v>23890</v>
      </c>
      <c r="J2363" s="93" t="s">
        <v>20992</v>
      </c>
      <c r="K2363" s="93" t="s">
        <v>16334</v>
      </c>
      <c r="L2363" s="14">
        <f>AND(vyberHrace&lt;&gt;"",ISNUMBER(SEARCH(vyberHrace,$B2363)))</f>
      </c>
      <c r="M2363" s="14">
        <f>AND($I2363=MID(kododd,1,2),$J2363=MID(kododd,3,3))</f>
      </c>
    </row>
    <row r="2364">
      <c r="A2364" s="95">
        <v>59941</v>
      </c>
      <c r="B2364" s="93" t="s">
        <v>26429</v>
      </c>
      <c r="C2364" s="93" t="s">
        <v>1406</v>
      </c>
      <c r="G2364" s="95">
        <v>0</v>
      </c>
      <c r="H2364" s="93" t="s">
        <v>8976</v>
      </c>
      <c r="I2364" s="93" t="s">
        <v>23890</v>
      </c>
      <c r="J2364" s="93" t="s">
        <v>20927</v>
      </c>
      <c r="K2364" s="93" t="s">
        <v>1493</v>
      </c>
      <c r="L2364" s="14">
        <f>AND(vyberHrace&lt;&gt;"",ISNUMBER(SEARCH(vyberHrace,$B2364)))</f>
      </c>
      <c r="M2364" s="14">
        <f>AND($I2364=MID(kododd,1,2),$J2364=MID(kododd,3,3))</f>
      </c>
    </row>
    <row r="2365">
      <c r="A2365" s="95">
        <v>1364</v>
      </c>
      <c r="B2365" s="93" t="s">
        <v>17823</v>
      </c>
      <c r="C2365" s="93" t="s">
        <v>1465</v>
      </c>
      <c r="D2365" s="95">
        <v>2048</v>
      </c>
      <c r="E2365" s="95">
        <v>2068</v>
      </c>
      <c r="F2365" s="95">
        <v>310930</v>
      </c>
      <c r="G2365" s="95">
        <v>250</v>
      </c>
      <c r="H2365" s="93" t="s">
        <v>8976</v>
      </c>
      <c r="I2365" s="93" t="s">
        <v>23890</v>
      </c>
      <c r="J2365" s="93" t="s">
        <v>20995</v>
      </c>
      <c r="K2365" s="93" t="s">
        <v>17824</v>
      </c>
      <c r="L2365" s="14">
        <f>AND(vyberHrace&lt;&gt;"",ISNUMBER(SEARCH(vyberHrace,$B2365)))</f>
      </c>
      <c r="M2365" s="14">
        <f>AND($I2365=MID(kododd,1,2),$J2365=MID(kododd,3,3))</f>
      </c>
    </row>
    <row r="2366">
      <c r="A2366" s="95">
        <v>59153</v>
      </c>
      <c r="B2366" s="93" t="s">
        <v>25589</v>
      </c>
      <c r="C2366" s="93" t="s">
        <v>1450</v>
      </c>
      <c r="G2366" s="95">
        <v>0</v>
      </c>
      <c r="H2366" s="93" t="s">
        <v>8976</v>
      </c>
      <c r="I2366" s="93" t="s">
        <v>23890</v>
      </c>
      <c r="J2366" s="93" t="s">
        <v>21009</v>
      </c>
      <c r="K2366" s="93" t="s">
        <v>15049</v>
      </c>
      <c r="L2366" s="14">
        <f>AND(vyberHrace&lt;&gt;"",ISNUMBER(SEARCH(vyberHrace,$B2366)))</f>
      </c>
      <c r="M2366" s="14">
        <f>AND($I2366=MID(kododd,1,2),$J2366=MID(kododd,3,3))</f>
      </c>
    </row>
    <row r="2367">
      <c r="A2367" s="95">
        <v>3568</v>
      </c>
      <c r="B2367" s="93" t="s">
        <v>21048</v>
      </c>
      <c r="C2367" s="93" t="s">
        <v>1474</v>
      </c>
      <c r="D2367" s="95">
        <v>1527</v>
      </c>
      <c r="G2367" s="95">
        <v>250</v>
      </c>
      <c r="H2367" s="93" t="s">
        <v>8976</v>
      </c>
      <c r="I2367" s="93" t="s">
        <v>23890</v>
      </c>
      <c r="J2367" s="93" t="s">
        <v>20921</v>
      </c>
      <c r="K2367" s="93" t="s">
        <v>19686</v>
      </c>
      <c r="L2367" s="14">
        <f>AND(vyberHrace&lt;&gt;"",ISNUMBER(SEARCH(vyberHrace,$B2367)))</f>
      </c>
      <c r="M2367" s="14">
        <f>AND($I2367=MID(kododd,1,2),$J2367=MID(kododd,3,3))</f>
      </c>
    </row>
    <row r="2368">
      <c r="A2368" s="95">
        <v>55456</v>
      </c>
      <c r="B2368" s="93" t="s">
        <v>16628</v>
      </c>
      <c r="C2368" s="93" t="s">
        <v>1420</v>
      </c>
      <c r="G2368" s="95">
        <v>250</v>
      </c>
      <c r="H2368" s="93" t="s">
        <v>8976</v>
      </c>
      <c r="I2368" s="93" t="s">
        <v>23890</v>
      </c>
      <c r="J2368" s="93" t="s">
        <v>21009</v>
      </c>
      <c r="K2368" s="93" t="s">
        <v>15049</v>
      </c>
      <c r="L2368" s="14">
        <f>AND(vyberHrace&lt;&gt;"",ISNUMBER(SEARCH(vyberHrace,$B2368)))</f>
      </c>
      <c r="M2368" s="14">
        <f>AND($I2368=MID(kododd,1,2),$J2368=MID(kododd,3,3))</f>
      </c>
    </row>
    <row r="2369">
      <c r="A2369" s="95">
        <v>60370</v>
      </c>
      <c r="B2369" s="93" t="s">
        <v>26819</v>
      </c>
      <c r="C2369" s="93" t="s">
        <v>1424</v>
      </c>
      <c r="F2369" s="95">
        <v>571002294</v>
      </c>
      <c r="G2369" s="95">
        <v>250</v>
      </c>
      <c r="H2369" s="93" t="s">
        <v>8976</v>
      </c>
      <c r="I2369" s="93" t="s">
        <v>23890</v>
      </c>
      <c r="J2369" s="93" t="s">
        <v>20887</v>
      </c>
      <c r="K2369" s="93" t="s">
        <v>9423</v>
      </c>
      <c r="L2369" s="14">
        <f>AND(vyberHrace&lt;&gt;"",ISNUMBER(SEARCH(vyberHrace,$B2369)))</f>
      </c>
      <c r="M2369" s="14">
        <f>AND($I2369=MID(kododd,1,2),$J2369=MID(kododd,3,3))</f>
      </c>
    </row>
    <row r="2370">
      <c r="A2370" s="95">
        <v>61712</v>
      </c>
      <c r="B2370" s="93" t="s">
        <v>27865</v>
      </c>
      <c r="C2370" s="93" t="s">
        <v>1416</v>
      </c>
      <c r="F2370" s="95">
        <v>23791721</v>
      </c>
      <c r="G2370" s="95">
        <v>0</v>
      </c>
      <c r="H2370" s="93" t="s">
        <v>8976</v>
      </c>
      <c r="I2370" s="93" t="s">
        <v>23890</v>
      </c>
      <c r="J2370" s="93" t="s">
        <v>20918</v>
      </c>
      <c r="K2370" s="93" t="s">
        <v>19880</v>
      </c>
      <c r="L2370" s="14">
        <f>AND(vyberHrace&lt;&gt;"",ISNUMBER(SEARCH(vyberHrace,$B2370)))</f>
      </c>
      <c r="M2370" s="14">
        <f>AND($I2370=MID(kododd,1,2),$J2370=MID(kododd,3,3))</f>
      </c>
    </row>
    <row r="2371">
      <c r="A2371" s="95">
        <v>9755</v>
      </c>
      <c r="B2371" s="93" t="s">
        <v>16636</v>
      </c>
      <c r="C2371" s="93" t="s">
        <v>1423</v>
      </c>
      <c r="D2371" s="95">
        <v>2287</v>
      </c>
      <c r="E2371" s="95">
        <v>2313</v>
      </c>
      <c r="F2371" s="95">
        <v>323195</v>
      </c>
      <c r="G2371" s="95">
        <v>250</v>
      </c>
      <c r="H2371" s="93" t="s">
        <v>8976</v>
      </c>
      <c r="I2371" s="93" t="s">
        <v>23890</v>
      </c>
      <c r="J2371" s="93" t="s">
        <v>20843</v>
      </c>
      <c r="K2371" s="93" t="s">
        <v>19862</v>
      </c>
      <c r="L2371" s="14">
        <f>AND(vyberHrace&lt;&gt;"",ISNUMBER(SEARCH(vyberHrace,$B2371)))</f>
      </c>
      <c r="M2371" s="14">
        <f>AND($I2371=MID(kododd,1,2),$J2371=MID(kododd,3,3))</f>
      </c>
    </row>
    <row r="2372">
      <c r="A2372" s="95">
        <v>41039</v>
      </c>
      <c r="B2372" s="93" t="s">
        <v>11816</v>
      </c>
      <c r="C2372" s="93" t="s">
        <v>1438</v>
      </c>
      <c r="D2372" s="95">
        <v>1544</v>
      </c>
      <c r="E2372" s="95">
        <v>1691</v>
      </c>
      <c r="F2372" s="95">
        <v>386677</v>
      </c>
      <c r="G2372" s="95">
        <v>250</v>
      </c>
      <c r="H2372" s="93" t="s">
        <v>8976</v>
      </c>
      <c r="I2372" s="93" t="s">
        <v>23890</v>
      </c>
      <c r="J2372" s="93" t="s">
        <v>20843</v>
      </c>
      <c r="K2372" s="93" t="s">
        <v>19862</v>
      </c>
      <c r="L2372" s="14">
        <f>AND(vyberHrace&lt;&gt;"",ISNUMBER(SEARCH(vyberHrace,$B2372)))</f>
      </c>
      <c r="M2372" s="14">
        <f>AND($I2372=MID(kododd,1,2),$J2372=MID(kododd,3,3))</f>
      </c>
    </row>
    <row r="2373">
      <c r="A2373" s="95">
        <v>39013</v>
      </c>
      <c r="B2373" s="93" t="s">
        <v>21074</v>
      </c>
      <c r="C2373" s="93" t="s">
        <v>1452</v>
      </c>
      <c r="D2373" s="95">
        <v>1776</v>
      </c>
      <c r="E2373" s="95">
        <v>1873</v>
      </c>
      <c r="F2373" s="95">
        <v>391646</v>
      </c>
      <c r="G2373" s="95">
        <v>0</v>
      </c>
      <c r="H2373" s="93" t="s">
        <v>8976</v>
      </c>
      <c r="I2373" s="93" t="s">
        <v>23890</v>
      </c>
      <c r="J2373" s="93" t="s">
        <v>20858</v>
      </c>
      <c r="K2373" s="93" t="s">
        <v>20407</v>
      </c>
      <c r="L2373" s="14">
        <f>AND(vyberHrace&lt;&gt;"",ISNUMBER(SEARCH(vyberHrace,$B2373)))</f>
      </c>
      <c r="M2373" s="14">
        <f>AND($I2373=MID(kododd,1,2),$J2373=MID(kododd,3,3))</f>
      </c>
    </row>
    <row r="2374">
      <c r="A2374" s="95">
        <v>35945</v>
      </c>
      <c r="B2374" s="93" t="s">
        <v>28073</v>
      </c>
      <c r="C2374" s="93" t="s">
        <v>1441</v>
      </c>
      <c r="E2374" s="95">
        <v>1730</v>
      </c>
      <c r="F2374" s="95">
        <v>335592</v>
      </c>
      <c r="G2374" s="95">
        <v>250</v>
      </c>
      <c r="H2374" s="93" t="s">
        <v>8976</v>
      </c>
      <c r="I2374" s="93" t="s">
        <v>23890</v>
      </c>
      <c r="J2374" s="93" t="s">
        <v>20923</v>
      </c>
      <c r="K2374" s="93" t="s">
        <v>19860</v>
      </c>
      <c r="L2374" s="14">
        <f>AND(vyberHrace&lt;&gt;"",ISNUMBER(SEARCH(vyberHrace,$B2374)))</f>
      </c>
      <c r="M2374" s="14">
        <f>AND($I2374=MID(kododd,1,2),$J2374=MID(kododd,3,3))</f>
      </c>
    </row>
    <row r="2375">
      <c r="A2375" s="95">
        <v>37885</v>
      </c>
      <c r="B2375" s="93" t="s">
        <v>12912</v>
      </c>
      <c r="C2375" s="93" t="s">
        <v>1399</v>
      </c>
      <c r="D2375" s="95">
        <v>1239</v>
      </c>
      <c r="F2375" s="95">
        <v>374350</v>
      </c>
      <c r="G2375" s="95">
        <v>0</v>
      </c>
      <c r="H2375" s="93" t="s">
        <v>8976</v>
      </c>
      <c r="I2375" s="93" t="s">
        <v>23890</v>
      </c>
      <c r="J2375" s="93" t="s">
        <v>20843</v>
      </c>
      <c r="K2375" s="93" t="s">
        <v>19862</v>
      </c>
      <c r="L2375" s="14">
        <f>AND(vyberHrace&lt;&gt;"",ISNUMBER(SEARCH(vyberHrace,$B2375)))</f>
      </c>
      <c r="M2375" s="14">
        <f>AND($I2375=MID(kododd,1,2),$J2375=MID(kododd,3,3))</f>
      </c>
    </row>
    <row r="2376">
      <c r="A2376" s="95">
        <v>43681</v>
      </c>
      <c r="B2376" s="93" t="s">
        <v>20495</v>
      </c>
      <c r="C2376" s="93" t="s">
        <v>1400</v>
      </c>
      <c r="D2376" s="95">
        <v>1100</v>
      </c>
      <c r="G2376" s="95">
        <v>0</v>
      </c>
      <c r="H2376" s="93" t="s">
        <v>8976</v>
      </c>
      <c r="I2376" s="93" t="s">
        <v>23890</v>
      </c>
      <c r="J2376" s="93" t="s">
        <v>20843</v>
      </c>
      <c r="K2376" s="93" t="s">
        <v>19862</v>
      </c>
      <c r="L2376" s="14">
        <f>AND(vyberHrace&lt;&gt;"",ISNUMBER(SEARCH(vyberHrace,$B2376)))</f>
      </c>
      <c r="M2376" s="14">
        <f>AND($I2376=MID(kododd,1,2),$J2376=MID(kododd,3,3))</f>
      </c>
    </row>
    <row r="2377">
      <c r="A2377" s="95">
        <v>57654</v>
      </c>
      <c r="B2377" s="93" t="s">
        <v>24227</v>
      </c>
      <c r="C2377" s="93" t="s">
        <v>1424</v>
      </c>
      <c r="G2377" s="95">
        <v>0</v>
      </c>
      <c r="H2377" s="93" t="s">
        <v>8976</v>
      </c>
      <c r="I2377" s="93" t="s">
        <v>23890</v>
      </c>
      <c r="J2377" s="93" t="s">
        <v>20843</v>
      </c>
      <c r="K2377" s="93" t="s">
        <v>19862</v>
      </c>
      <c r="L2377" s="14">
        <f>AND(vyberHrace&lt;&gt;"",ISNUMBER(SEARCH(vyberHrace,$B2377)))</f>
      </c>
      <c r="M2377" s="14">
        <f>AND($I2377=MID(kododd,1,2),$J2377=MID(kododd,3,3))</f>
      </c>
    </row>
    <row r="2378">
      <c r="A2378" s="95">
        <v>54435</v>
      </c>
      <c r="B2378" s="93" t="s">
        <v>2516</v>
      </c>
      <c r="C2378" s="93" t="s">
        <v>1424</v>
      </c>
      <c r="G2378" s="95">
        <v>0</v>
      </c>
      <c r="H2378" s="93" t="s">
        <v>8976</v>
      </c>
      <c r="I2378" s="93" t="s">
        <v>23890</v>
      </c>
      <c r="J2378" s="93" t="s">
        <v>20858</v>
      </c>
      <c r="K2378" s="93" t="s">
        <v>20407</v>
      </c>
      <c r="L2378" s="14">
        <f>AND(vyberHrace&lt;&gt;"",ISNUMBER(SEARCH(vyberHrace,$B2378)))</f>
      </c>
      <c r="M2378" s="14">
        <f>AND($I2378=MID(kododd,1,2),$J2378=MID(kododd,3,3))</f>
      </c>
    </row>
    <row r="2379">
      <c r="A2379" s="95">
        <v>47926</v>
      </c>
      <c r="B2379" s="93" t="s">
        <v>12833</v>
      </c>
      <c r="C2379" s="93" t="s">
        <v>1446</v>
      </c>
      <c r="D2379" s="95">
        <v>2371</v>
      </c>
      <c r="E2379" s="95">
        <v>2374</v>
      </c>
      <c r="F2379" s="95">
        <v>4119177</v>
      </c>
      <c r="G2379" s="95">
        <v>0</v>
      </c>
      <c r="H2379" s="93" t="s">
        <v>8976</v>
      </c>
      <c r="I2379" s="93" t="s">
        <v>23890</v>
      </c>
      <c r="J2379" s="93" t="s">
        <v>3580</v>
      </c>
      <c r="K2379" s="93" t="s">
        <v>6721</v>
      </c>
      <c r="L2379" s="14">
        <f>AND(vyberHrace&lt;&gt;"",ISNUMBER(SEARCH(vyberHrace,$B2379)))</f>
      </c>
      <c r="M2379" s="14">
        <f>AND($I2379=MID(kododd,1,2),$J2379=MID(kododd,3,3))</f>
      </c>
    </row>
    <row r="2380">
      <c r="A2380" s="95">
        <v>53119</v>
      </c>
      <c r="B2380" s="93" t="s">
        <v>20692</v>
      </c>
      <c r="C2380" s="93" t="s">
        <v>1412</v>
      </c>
      <c r="G2380" s="95">
        <v>0</v>
      </c>
      <c r="H2380" s="93" t="s">
        <v>8976</v>
      </c>
      <c r="I2380" s="93" t="s">
        <v>23890</v>
      </c>
      <c r="J2380" s="93" t="s">
        <v>3580</v>
      </c>
      <c r="K2380" s="93" t="s">
        <v>6721</v>
      </c>
      <c r="L2380" s="14">
        <f>AND(vyberHrace&lt;&gt;"",ISNUMBER(SEARCH(vyberHrace,$B2380)))</f>
      </c>
      <c r="M2380" s="14">
        <f>AND($I2380=MID(kododd,1,2),$J2380=MID(kododd,3,3))</f>
      </c>
    </row>
    <row r="2381">
      <c r="A2381" s="95">
        <v>26224</v>
      </c>
      <c r="B2381" s="93" t="s">
        <v>21171</v>
      </c>
      <c r="C2381" s="93" t="s">
        <v>1403</v>
      </c>
      <c r="D2381" s="95">
        <v>1550</v>
      </c>
      <c r="G2381" s="95">
        <v>0</v>
      </c>
      <c r="H2381" s="93" t="s">
        <v>8976</v>
      </c>
      <c r="I2381" s="93" t="s">
        <v>23890</v>
      </c>
      <c r="J2381" s="93" t="s">
        <v>20897</v>
      </c>
      <c r="K2381" s="93" t="s">
        <v>9426</v>
      </c>
      <c r="L2381" s="14">
        <f>AND(vyberHrace&lt;&gt;"",ISNUMBER(SEARCH(vyberHrace,$B2381)))</f>
      </c>
      <c r="M2381" s="14">
        <f>AND($I2381=MID(kododd,1,2),$J2381=MID(kododd,3,3))</f>
      </c>
    </row>
    <row r="2382">
      <c r="A2382" s="95">
        <v>61750</v>
      </c>
      <c r="B2382" s="93" t="s">
        <v>27900</v>
      </c>
      <c r="C2382" s="93" t="s">
        <v>1486</v>
      </c>
      <c r="F2382" s="95">
        <v>23792906</v>
      </c>
      <c r="G2382" s="95">
        <v>250</v>
      </c>
      <c r="H2382" s="93" t="s">
        <v>8976</v>
      </c>
      <c r="I2382" s="93" t="s">
        <v>23890</v>
      </c>
      <c r="J2382" s="93" t="s">
        <v>20936</v>
      </c>
      <c r="K2382" s="93" t="s">
        <v>10625</v>
      </c>
      <c r="L2382" s="14">
        <f>AND(vyberHrace&lt;&gt;"",ISNUMBER(SEARCH(vyberHrace,$B2382)))</f>
      </c>
      <c r="M2382" s="14">
        <f>AND($I2382=MID(kododd,1,2),$J2382=MID(kododd,3,3))</f>
      </c>
    </row>
    <row r="2383">
      <c r="A2383" s="95">
        <v>58975</v>
      </c>
      <c r="B2383" s="93" t="s">
        <v>25429</v>
      </c>
      <c r="C2383" s="93" t="s">
        <v>1446</v>
      </c>
      <c r="F2383" s="95">
        <v>23777222</v>
      </c>
      <c r="G2383" s="95">
        <v>500</v>
      </c>
      <c r="H2383" s="93" t="s">
        <v>8976</v>
      </c>
      <c r="I2383" s="93" t="s">
        <v>23890</v>
      </c>
      <c r="J2383" s="93" t="s">
        <v>23412</v>
      </c>
      <c r="K2383" s="93" t="s">
        <v>21357</v>
      </c>
      <c r="L2383" s="14">
        <f>AND(vyberHrace&lt;&gt;"",ISNUMBER(SEARCH(vyberHrace,$B2383)))</f>
      </c>
      <c r="M2383" s="14">
        <f>AND($I2383=MID(kododd,1,2),$J2383=MID(kododd,3,3))</f>
      </c>
    </row>
    <row r="2384">
      <c r="A2384" s="95">
        <v>63763</v>
      </c>
      <c r="B2384" s="93" t="s">
        <v>29800</v>
      </c>
      <c r="C2384" s="93" t="s">
        <v>1411</v>
      </c>
      <c r="G2384" s="95">
        <v>250</v>
      </c>
      <c r="H2384" s="93" t="s">
        <v>8976</v>
      </c>
      <c r="I2384" s="93" t="s">
        <v>23890</v>
      </c>
      <c r="J2384" s="93" t="s">
        <v>20931</v>
      </c>
      <c r="K2384" s="93" t="s">
        <v>19878</v>
      </c>
      <c r="L2384" s="14">
        <f>AND(vyberHrace&lt;&gt;"",ISNUMBER(SEARCH(vyberHrace,$B2384)))</f>
      </c>
      <c r="M2384" s="14">
        <f>AND($I2384=MID(kododd,1,2),$J2384=MID(kododd,3,3))</f>
      </c>
    </row>
    <row r="2385">
      <c r="A2385" s="95">
        <v>27490</v>
      </c>
      <c r="B2385" s="93" t="s">
        <v>18950</v>
      </c>
      <c r="C2385" s="93" t="s">
        <v>1423</v>
      </c>
      <c r="D2385" s="95">
        <v>1414</v>
      </c>
      <c r="E2385" s="95">
        <v>1586</v>
      </c>
      <c r="F2385" s="95">
        <v>23759984</v>
      </c>
      <c r="G2385" s="95">
        <v>250</v>
      </c>
      <c r="H2385" s="93" t="s">
        <v>8976</v>
      </c>
      <c r="I2385" s="93" t="s">
        <v>23890</v>
      </c>
      <c r="J2385" s="93" t="s">
        <v>21009</v>
      </c>
      <c r="K2385" s="93" t="s">
        <v>15049</v>
      </c>
      <c r="L2385" s="14">
        <f>AND(vyberHrace&lt;&gt;"",ISNUMBER(SEARCH(vyberHrace,$B2385)))</f>
      </c>
      <c r="M2385" s="14">
        <f>AND($I2385=MID(kododd,1,2),$J2385=MID(kododd,3,3))</f>
      </c>
    </row>
    <row r="2386">
      <c r="A2386" s="95">
        <v>46196</v>
      </c>
      <c r="B2386" s="93" t="s">
        <v>20133</v>
      </c>
      <c r="C2386" s="93" t="s">
        <v>3255</v>
      </c>
      <c r="D2386" s="95">
        <v>2268</v>
      </c>
      <c r="E2386" s="95">
        <v>2236</v>
      </c>
      <c r="F2386" s="95">
        <v>23713275</v>
      </c>
      <c r="G2386" s="95">
        <v>250</v>
      </c>
      <c r="H2386" s="93" t="s">
        <v>8976</v>
      </c>
      <c r="I2386" s="93" t="s">
        <v>23890</v>
      </c>
      <c r="J2386" s="93" t="s">
        <v>20936</v>
      </c>
      <c r="K2386" s="93" t="s">
        <v>10625</v>
      </c>
      <c r="L2386" s="14">
        <f>AND(vyberHrace&lt;&gt;"",ISNUMBER(SEARCH(vyberHrace,$B2386)))</f>
      </c>
      <c r="M2386" s="14">
        <f>AND($I2386=MID(kododd,1,2),$J2386=MID(kododd,3,3))</f>
      </c>
    </row>
    <row r="2387">
      <c r="A2387" s="95">
        <v>53694</v>
      </c>
      <c r="B2387" s="93" t="s">
        <v>2493</v>
      </c>
      <c r="C2387" s="93" t="s">
        <v>1411</v>
      </c>
      <c r="G2387" s="95">
        <v>0</v>
      </c>
      <c r="H2387" s="93" t="s">
        <v>8976</v>
      </c>
      <c r="I2387" s="93" t="s">
        <v>23890</v>
      </c>
      <c r="J2387" s="93" t="s">
        <v>21009</v>
      </c>
      <c r="K2387" s="93" t="s">
        <v>15049</v>
      </c>
      <c r="L2387" s="14">
        <f>AND(vyberHrace&lt;&gt;"",ISNUMBER(SEARCH(vyberHrace,$B2387)))</f>
      </c>
      <c r="M2387" s="14">
        <f>AND($I2387=MID(kododd,1,2),$J2387=MID(kododd,3,3))</f>
      </c>
    </row>
    <row r="2388">
      <c r="A2388" s="95">
        <v>46582</v>
      </c>
      <c r="B2388" s="93" t="s">
        <v>18620</v>
      </c>
      <c r="C2388" s="93" t="s">
        <v>1410</v>
      </c>
      <c r="D2388" s="95">
        <v>2242</v>
      </c>
      <c r="E2388" s="95">
        <v>2263</v>
      </c>
      <c r="F2388" s="95">
        <v>23715170</v>
      </c>
      <c r="G2388" s="95">
        <v>250</v>
      </c>
      <c r="H2388" s="93" t="s">
        <v>8976</v>
      </c>
      <c r="I2388" s="93" t="s">
        <v>23890</v>
      </c>
      <c r="J2388" s="93" t="s">
        <v>20932</v>
      </c>
      <c r="K2388" s="93" t="s">
        <v>9421</v>
      </c>
      <c r="L2388" s="14">
        <f>AND(vyberHrace&lt;&gt;"",ISNUMBER(SEARCH(vyberHrace,$B2388)))</f>
      </c>
      <c r="M2388" s="14">
        <f>AND($I2388=MID(kododd,1,2),$J2388=MID(kododd,3,3))</f>
      </c>
    </row>
    <row r="2389">
      <c r="A2389" s="95">
        <v>14567</v>
      </c>
      <c r="B2389" s="93" t="s">
        <v>11689</v>
      </c>
      <c r="C2389" s="93" t="s">
        <v>1453</v>
      </c>
      <c r="D2389" s="95">
        <v>1918</v>
      </c>
      <c r="E2389" s="95">
        <v>1975</v>
      </c>
      <c r="F2389" s="95">
        <v>338427</v>
      </c>
      <c r="G2389" s="95">
        <v>0</v>
      </c>
      <c r="H2389" s="93" t="s">
        <v>8976</v>
      </c>
      <c r="I2389" s="93" t="s">
        <v>23890</v>
      </c>
      <c r="J2389" s="93" t="s">
        <v>20918</v>
      </c>
      <c r="K2389" s="93" t="s">
        <v>19880</v>
      </c>
      <c r="L2389" s="14">
        <f>AND(vyberHrace&lt;&gt;"",ISNUMBER(SEARCH(vyberHrace,$B2389)))</f>
      </c>
      <c r="M2389" s="14">
        <f>AND($I2389=MID(kododd,1,2),$J2389=MID(kododd,3,3))</f>
      </c>
    </row>
    <row r="2390">
      <c r="A2390" s="95">
        <v>63835</v>
      </c>
      <c r="B2390" s="93" t="s">
        <v>29948</v>
      </c>
      <c r="C2390" s="93" t="s">
        <v>1487</v>
      </c>
      <c r="G2390" s="95">
        <v>250</v>
      </c>
      <c r="H2390" s="93" t="s">
        <v>8976</v>
      </c>
      <c r="I2390" s="93" t="s">
        <v>23890</v>
      </c>
      <c r="J2390" s="93" t="s">
        <v>20931</v>
      </c>
      <c r="K2390" s="93" t="s">
        <v>19878</v>
      </c>
      <c r="L2390" s="14">
        <f>AND(vyberHrace&lt;&gt;"",ISNUMBER(SEARCH(vyberHrace,$B2390)))</f>
      </c>
      <c r="M2390" s="14">
        <f>AND($I2390=MID(kododd,1,2),$J2390=MID(kododd,3,3))</f>
      </c>
    </row>
    <row r="2391">
      <c r="A2391" s="95">
        <v>1227</v>
      </c>
      <c r="B2391" s="93" t="s">
        <v>13843</v>
      </c>
      <c r="C2391" s="93" t="s">
        <v>1466</v>
      </c>
      <c r="D2391" s="95">
        <v>1885</v>
      </c>
      <c r="F2391" s="95">
        <v>387053</v>
      </c>
      <c r="G2391" s="95">
        <v>0</v>
      </c>
      <c r="H2391" s="93" t="s">
        <v>8976</v>
      </c>
      <c r="I2391" s="93" t="s">
        <v>23890</v>
      </c>
      <c r="J2391" s="93" t="s">
        <v>20883</v>
      </c>
      <c r="K2391" s="93" t="s">
        <v>19883</v>
      </c>
      <c r="L2391" s="14">
        <f>AND(vyberHrace&lt;&gt;"",ISNUMBER(SEARCH(vyberHrace,$B2391)))</f>
      </c>
      <c r="M2391" s="14">
        <f>AND($I2391=MID(kododd,1,2),$J2391=MID(kododd,3,3))</f>
      </c>
    </row>
    <row r="2392">
      <c r="A2392" s="95">
        <v>58044</v>
      </c>
      <c r="B2392" s="93" t="s">
        <v>8559</v>
      </c>
      <c r="C2392" s="93" t="s">
        <v>1449</v>
      </c>
      <c r="D2392" s="95">
        <v>1490</v>
      </c>
      <c r="E2392" s="95">
        <v>1632</v>
      </c>
      <c r="F2392" s="95">
        <v>23753625</v>
      </c>
      <c r="G2392" s="95">
        <v>250</v>
      </c>
      <c r="H2392" s="93" t="s">
        <v>8976</v>
      </c>
      <c r="I2392" s="93" t="s">
        <v>23890</v>
      </c>
      <c r="J2392" s="93" t="s">
        <v>20936</v>
      </c>
      <c r="K2392" s="93" t="s">
        <v>10625</v>
      </c>
      <c r="L2392" s="14">
        <f>AND(vyberHrace&lt;&gt;"",ISNUMBER(SEARCH(vyberHrace,$B2392)))</f>
      </c>
      <c r="M2392" s="14">
        <f>AND($I2392=MID(kododd,1,2),$J2392=MID(kododd,3,3))</f>
      </c>
    </row>
    <row r="2393">
      <c r="A2393" s="95">
        <v>50917</v>
      </c>
      <c r="B2393" s="93" t="s">
        <v>5644</v>
      </c>
      <c r="C2393" s="93" t="s">
        <v>1409</v>
      </c>
      <c r="D2393" s="95">
        <v>1893</v>
      </c>
      <c r="E2393" s="95">
        <v>1979</v>
      </c>
      <c r="F2393" s="95">
        <v>23733209</v>
      </c>
      <c r="G2393" s="95">
        <v>250</v>
      </c>
      <c r="H2393" s="93" t="s">
        <v>8976</v>
      </c>
      <c r="I2393" s="93" t="s">
        <v>23890</v>
      </c>
      <c r="J2393" s="93" t="s">
        <v>20932</v>
      </c>
      <c r="K2393" s="93" t="s">
        <v>9421</v>
      </c>
      <c r="L2393" s="14">
        <f>AND(vyberHrace&lt;&gt;"",ISNUMBER(SEARCH(vyberHrace,$B2393)))</f>
      </c>
      <c r="M2393" s="14">
        <f>AND($I2393=MID(kododd,1,2),$J2393=MID(kododd,3,3))</f>
      </c>
    </row>
    <row r="2394">
      <c r="A2394" s="95">
        <v>343</v>
      </c>
      <c r="B2394" s="93" t="s">
        <v>19879</v>
      </c>
      <c r="C2394" s="93" t="s">
        <v>1417</v>
      </c>
      <c r="D2394" s="95">
        <v>1951</v>
      </c>
      <c r="E2394" s="95">
        <v>1959</v>
      </c>
      <c r="F2394" s="95">
        <v>307998</v>
      </c>
      <c r="G2394" s="95">
        <v>250</v>
      </c>
      <c r="H2394" s="93" t="s">
        <v>8976</v>
      </c>
      <c r="I2394" s="93" t="s">
        <v>23890</v>
      </c>
      <c r="J2394" s="93" t="s">
        <v>20918</v>
      </c>
      <c r="K2394" s="93" t="s">
        <v>19880</v>
      </c>
      <c r="L2394" s="14">
        <f>AND(vyberHrace&lt;&gt;"",ISNUMBER(SEARCH(vyberHrace,$B2394)))</f>
      </c>
      <c r="M2394" s="14">
        <f>AND($I2394=MID(kododd,1,2),$J2394=MID(kododd,3,3))</f>
      </c>
    </row>
    <row r="2395">
      <c r="A2395" s="95">
        <v>45145</v>
      </c>
      <c r="B2395" s="93" t="s">
        <v>10470</v>
      </c>
      <c r="C2395" s="93" t="s">
        <v>1430</v>
      </c>
      <c r="D2395" s="95">
        <v>1216</v>
      </c>
      <c r="G2395" s="95">
        <v>250</v>
      </c>
      <c r="H2395" s="93" t="s">
        <v>8976</v>
      </c>
      <c r="I2395" s="93" t="s">
        <v>23890</v>
      </c>
      <c r="J2395" s="93" t="s">
        <v>20895</v>
      </c>
      <c r="K2395" s="93" t="s">
        <v>13982</v>
      </c>
      <c r="L2395" s="14">
        <f>AND(vyberHrace&lt;&gt;"",ISNUMBER(SEARCH(vyberHrace,$B2395)))</f>
      </c>
      <c r="M2395" s="14">
        <f>AND($I2395=MID(kododd,1,2),$J2395=MID(kododd,3,3))</f>
      </c>
    </row>
    <row r="2396">
      <c r="A2396" s="95">
        <v>47251</v>
      </c>
      <c r="B2396" s="93" t="s">
        <v>16360</v>
      </c>
      <c r="C2396" s="93" t="s">
        <v>3255</v>
      </c>
      <c r="D2396" s="95">
        <v>1431</v>
      </c>
      <c r="E2396" s="95">
        <v>1601</v>
      </c>
      <c r="F2396" s="95">
        <v>23710586</v>
      </c>
      <c r="G2396" s="95">
        <v>250</v>
      </c>
      <c r="H2396" s="93" t="s">
        <v>8976</v>
      </c>
      <c r="I2396" s="93" t="s">
        <v>23890</v>
      </c>
      <c r="J2396" s="93" t="s">
        <v>21011</v>
      </c>
      <c r="K2396" s="93" t="s">
        <v>1494</v>
      </c>
      <c r="L2396" s="14">
        <f>AND(vyberHrace&lt;&gt;"",ISNUMBER(SEARCH(vyberHrace,$B2396)))</f>
      </c>
      <c r="M2396" s="14">
        <f>AND($I2396=MID(kododd,1,2),$J2396=MID(kododd,3,3))</f>
      </c>
    </row>
    <row r="2397">
      <c r="A2397" s="95">
        <v>16648</v>
      </c>
      <c r="B2397" s="93" t="s">
        <v>18735</v>
      </c>
      <c r="C2397" s="93" t="s">
        <v>1415</v>
      </c>
      <c r="D2397" s="95">
        <v>1421</v>
      </c>
      <c r="E2397" s="95">
        <v>1592</v>
      </c>
      <c r="F2397" s="95">
        <v>332739</v>
      </c>
      <c r="G2397" s="95">
        <v>250</v>
      </c>
      <c r="H2397" s="93" t="s">
        <v>8976</v>
      </c>
      <c r="I2397" s="93" t="s">
        <v>23890</v>
      </c>
      <c r="J2397" s="93" t="s">
        <v>21009</v>
      </c>
      <c r="K2397" s="93" t="s">
        <v>15049</v>
      </c>
      <c r="L2397" s="14">
        <f>AND(vyberHrace&lt;&gt;"",ISNUMBER(SEARCH(vyberHrace,$B2397)))</f>
      </c>
      <c r="M2397" s="14">
        <f>AND($I2397=MID(kododd,1,2),$J2397=MID(kododd,3,3))</f>
      </c>
    </row>
    <row r="2398">
      <c r="A2398" s="95">
        <v>29204</v>
      </c>
      <c r="B2398" s="93" t="s">
        <v>21147</v>
      </c>
      <c r="C2398" s="93" t="s">
        <v>1454</v>
      </c>
      <c r="D2398" s="95">
        <v>1821</v>
      </c>
      <c r="E2398" s="95">
        <v>1910</v>
      </c>
      <c r="F2398" s="95">
        <v>353205</v>
      </c>
      <c r="G2398" s="95">
        <v>250</v>
      </c>
      <c r="H2398" s="93" t="s">
        <v>8976</v>
      </c>
      <c r="I2398" s="93" t="s">
        <v>23890</v>
      </c>
      <c r="J2398" s="93" t="s">
        <v>20870</v>
      </c>
      <c r="K2398" s="93" t="s">
        <v>19858</v>
      </c>
      <c r="L2398" s="14">
        <f>AND(vyberHrace&lt;&gt;"",ISNUMBER(SEARCH(vyberHrace,$B2398)))</f>
      </c>
      <c r="M2398" s="14">
        <f>AND($I2398=MID(kododd,1,2),$J2398=MID(kododd,3,3))</f>
      </c>
    </row>
    <row r="2399">
      <c r="A2399" s="95">
        <v>53193</v>
      </c>
      <c r="B2399" s="93" t="s">
        <v>20696</v>
      </c>
      <c r="C2399" s="93" t="s">
        <v>1414</v>
      </c>
      <c r="D2399" s="95">
        <v>1729</v>
      </c>
      <c r="E2399" s="95">
        <v>1797</v>
      </c>
      <c r="F2399" s="95">
        <v>23749938</v>
      </c>
      <c r="G2399" s="95">
        <v>250</v>
      </c>
      <c r="H2399" s="93" t="s">
        <v>8976</v>
      </c>
      <c r="I2399" s="93" t="s">
        <v>23890</v>
      </c>
      <c r="J2399" s="93" t="s">
        <v>3580</v>
      </c>
      <c r="K2399" s="93" t="s">
        <v>6721</v>
      </c>
      <c r="L2399" s="14">
        <f>AND(vyberHrace&lt;&gt;"",ISNUMBER(SEARCH(vyberHrace,$B2399)))</f>
      </c>
      <c r="M2399" s="14">
        <f>AND($I2399=MID(kododd,1,2),$J2399=MID(kododd,3,3))</f>
      </c>
    </row>
    <row r="2400">
      <c r="A2400" s="95">
        <v>53205</v>
      </c>
      <c r="B2400" s="93" t="s">
        <v>20697</v>
      </c>
      <c r="C2400" s="93" t="s">
        <v>1422</v>
      </c>
      <c r="G2400" s="95">
        <v>250</v>
      </c>
      <c r="H2400" s="93" t="s">
        <v>8976</v>
      </c>
      <c r="I2400" s="93" t="s">
        <v>23890</v>
      </c>
      <c r="J2400" s="93" t="s">
        <v>20931</v>
      </c>
      <c r="K2400" s="93" t="s">
        <v>19878</v>
      </c>
      <c r="L2400" s="14">
        <f>AND(vyberHrace&lt;&gt;"",ISNUMBER(SEARCH(vyberHrace,$B2400)))</f>
      </c>
      <c r="M2400" s="14">
        <f>AND($I2400=MID(kododd,1,2),$J2400=MID(kododd,3,3))</f>
      </c>
    </row>
    <row r="2401">
      <c r="A2401" s="95">
        <v>58936</v>
      </c>
      <c r="B2401" s="93" t="s">
        <v>25398</v>
      </c>
      <c r="C2401" s="93" t="s">
        <v>1486</v>
      </c>
      <c r="G2401" s="95">
        <v>0</v>
      </c>
      <c r="H2401" s="93" t="s">
        <v>8976</v>
      </c>
      <c r="I2401" s="93" t="s">
        <v>23890</v>
      </c>
      <c r="J2401" s="93" t="s">
        <v>21011</v>
      </c>
      <c r="K2401" s="93" t="s">
        <v>1494</v>
      </c>
      <c r="L2401" s="14">
        <f>AND(vyberHrace&lt;&gt;"",ISNUMBER(SEARCH(vyberHrace,$B2401)))</f>
      </c>
      <c r="M2401" s="14">
        <f>AND($I2401=MID(kododd,1,2),$J2401=MID(kododd,3,3))</f>
      </c>
    </row>
    <row r="2402">
      <c r="A2402" s="95">
        <v>5062</v>
      </c>
      <c r="B2402" s="93" t="s">
        <v>10424</v>
      </c>
      <c r="C2402" s="93" t="s">
        <v>1407</v>
      </c>
      <c r="D2402" s="95">
        <v>1801</v>
      </c>
      <c r="E2402" s="95">
        <v>1871</v>
      </c>
      <c r="F2402" s="95">
        <v>23708280</v>
      </c>
      <c r="G2402" s="95">
        <v>250</v>
      </c>
      <c r="H2402" s="93" t="s">
        <v>8976</v>
      </c>
      <c r="I2402" s="93" t="s">
        <v>23890</v>
      </c>
      <c r="J2402" s="93" t="s">
        <v>20843</v>
      </c>
      <c r="K2402" s="93" t="s">
        <v>19862</v>
      </c>
      <c r="L2402" s="14">
        <f>AND(vyberHrace&lt;&gt;"",ISNUMBER(SEARCH(vyberHrace,$B2402)))</f>
      </c>
      <c r="M2402" s="14">
        <f>AND($I2402=MID(kododd,1,2),$J2402=MID(kododd,3,3))</f>
      </c>
    </row>
    <row r="2403">
      <c r="A2403" s="95">
        <v>38278</v>
      </c>
      <c r="B2403" s="93" t="s">
        <v>11725</v>
      </c>
      <c r="C2403" s="93" t="s">
        <v>1454</v>
      </c>
      <c r="G2403" s="95">
        <v>0</v>
      </c>
      <c r="H2403" s="93" t="s">
        <v>8976</v>
      </c>
      <c r="I2403" s="93" t="s">
        <v>23890</v>
      </c>
      <c r="J2403" s="93" t="s">
        <v>20992</v>
      </c>
      <c r="K2403" s="93" t="s">
        <v>16334</v>
      </c>
      <c r="L2403" s="14">
        <f>AND(vyberHrace&lt;&gt;"",ISNUMBER(SEARCH(vyberHrace,$B2403)))</f>
      </c>
      <c r="M2403" s="14">
        <f>AND($I2403=MID(kododd,1,2),$J2403=MID(kododd,3,3))</f>
      </c>
    </row>
    <row r="2404">
      <c r="A2404" s="95">
        <v>2997</v>
      </c>
      <c r="B2404" s="93" t="s">
        <v>21090</v>
      </c>
      <c r="C2404" s="93" t="s">
        <v>1405</v>
      </c>
      <c r="D2404" s="95">
        <v>2034</v>
      </c>
      <c r="E2404" s="95">
        <v>2018</v>
      </c>
      <c r="F2404" s="95">
        <v>345814</v>
      </c>
      <c r="G2404" s="95">
        <v>0</v>
      </c>
      <c r="H2404" s="93" t="s">
        <v>8976</v>
      </c>
      <c r="I2404" s="93" t="s">
        <v>23890</v>
      </c>
      <c r="J2404" s="93" t="s">
        <v>20957</v>
      </c>
      <c r="K2404" s="93" t="s">
        <v>13992</v>
      </c>
      <c r="L2404" s="14">
        <f>AND(vyberHrace&lt;&gt;"",ISNUMBER(SEARCH(vyberHrace,$B2404)))</f>
      </c>
      <c r="M2404" s="14">
        <f>AND($I2404=MID(kododd,1,2),$J2404=MID(kododd,3,3))</f>
      </c>
    </row>
    <row r="2405">
      <c r="A2405" s="95">
        <v>59054</v>
      </c>
      <c r="B2405" s="93" t="s">
        <v>25505</v>
      </c>
      <c r="C2405" s="93" t="s">
        <v>1461</v>
      </c>
      <c r="F2405" s="95">
        <v>23775505</v>
      </c>
      <c r="G2405" s="95">
        <v>250</v>
      </c>
      <c r="H2405" s="93" t="s">
        <v>8976</v>
      </c>
      <c r="I2405" s="93" t="s">
        <v>23890</v>
      </c>
      <c r="J2405" s="93" t="s">
        <v>20848</v>
      </c>
      <c r="K2405" s="93" t="s">
        <v>21377</v>
      </c>
      <c r="L2405" s="14">
        <f>AND(vyberHrace&lt;&gt;"",ISNUMBER(SEARCH(vyberHrace,$B2405)))</f>
      </c>
      <c r="M2405" s="14">
        <f>AND($I2405=MID(kododd,1,2),$J2405=MID(kododd,3,3))</f>
      </c>
    </row>
    <row r="2406">
      <c r="A2406" s="95">
        <v>62137</v>
      </c>
      <c r="B2406" s="93" t="s">
        <v>28333</v>
      </c>
      <c r="C2406" s="93" t="s">
        <v>1420</v>
      </c>
      <c r="G2406" s="95">
        <v>250</v>
      </c>
      <c r="H2406" s="93" t="s">
        <v>8976</v>
      </c>
      <c r="I2406" s="93" t="s">
        <v>23890</v>
      </c>
      <c r="J2406" s="93" t="s">
        <v>20858</v>
      </c>
      <c r="K2406" s="93" t="s">
        <v>20407</v>
      </c>
      <c r="L2406" s="14">
        <f>AND(vyberHrace&lt;&gt;"",ISNUMBER(SEARCH(vyberHrace,$B2406)))</f>
      </c>
      <c r="M2406" s="14">
        <f>AND($I2406=MID(kododd,1,2),$J2406=MID(kododd,3,3))</f>
      </c>
    </row>
    <row r="2407">
      <c r="A2407" s="95">
        <v>2352</v>
      </c>
      <c r="B2407" s="93" t="s">
        <v>14027</v>
      </c>
      <c r="C2407" s="93" t="s">
        <v>1446</v>
      </c>
      <c r="D2407" s="95">
        <v>2118</v>
      </c>
      <c r="E2407" s="95">
        <v>2144</v>
      </c>
      <c r="F2407" s="95">
        <v>321575</v>
      </c>
      <c r="G2407" s="95">
        <v>250</v>
      </c>
      <c r="H2407" s="93" t="s">
        <v>8976</v>
      </c>
      <c r="I2407" s="93" t="s">
        <v>23890</v>
      </c>
      <c r="J2407" s="93" t="s">
        <v>20913</v>
      </c>
      <c r="K2407" s="93" t="s">
        <v>15044</v>
      </c>
      <c r="L2407" s="14">
        <f>AND(vyberHrace&lt;&gt;"",ISNUMBER(SEARCH(vyberHrace,$B2407)))</f>
      </c>
      <c r="M2407" s="14">
        <f>AND($I2407=MID(kododd,1,2),$J2407=MID(kododd,3,3))</f>
      </c>
    </row>
    <row r="2408">
      <c r="A2408" s="95">
        <v>58498</v>
      </c>
      <c r="B2408" s="93" t="s">
        <v>24998</v>
      </c>
      <c r="C2408" s="93" t="s">
        <v>1422</v>
      </c>
      <c r="F2408" s="95">
        <v>23775114</v>
      </c>
      <c r="G2408" s="95">
        <v>250</v>
      </c>
      <c r="H2408" s="93" t="s">
        <v>8976</v>
      </c>
      <c r="I2408" s="93" t="s">
        <v>23890</v>
      </c>
      <c r="J2408" s="93" t="s">
        <v>20870</v>
      </c>
      <c r="K2408" s="93" t="s">
        <v>19858</v>
      </c>
      <c r="L2408" s="14">
        <f>AND(vyberHrace&lt;&gt;"",ISNUMBER(SEARCH(vyberHrace,$B2408)))</f>
      </c>
      <c r="M2408" s="14">
        <f>AND($I2408=MID(kododd,1,2),$J2408=MID(kododd,3,3))</f>
      </c>
    </row>
    <row r="2409">
      <c r="A2409" s="95">
        <v>33583</v>
      </c>
      <c r="B2409" s="93" t="s">
        <v>19869</v>
      </c>
      <c r="C2409" s="93" t="s">
        <v>1431</v>
      </c>
      <c r="D2409" s="95">
        <v>1806</v>
      </c>
      <c r="E2409" s="95">
        <v>1888</v>
      </c>
      <c r="F2409" s="95">
        <v>351393</v>
      </c>
      <c r="G2409" s="95">
        <v>250</v>
      </c>
      <c r="H2409" s="93" t="s">
        <v>8976</v>
      </c>
      <c r="I2409" s="93" t="s">
        <v>23890</v>
      </c>
      <c r="J2409" s="93" t="s">
        <v>20858</v>
      </c>
      <c r="K2409" s="93" t="s">
        <v>20407</v>
      </c>
      <c r="L2409" s="14">
        <f>AND(vyberHrace&lt;&gt;"",ISNUMBER(SEARCH(vyberHrace,$B2409)))</f>
      </c>
      <c r="M2409" s="14">
        <f>AND($I2409=MID(kododd,1,2),$J2409=MID(kododd,3,3))</f>
      </c>
    </row>
    <row r="2410">
      <c r="A2410" s="95">
        <v>63380</v>
      </c>
      <c r="B2410" s="93" t="s">
        <v>28696</v>
      </c>
      <c r="C2410" s="93" t="s">
        <v>1486</v>
      </c>
      <c r="F2410" s="95">
        <v>571002600</v>
      </c>
      <c r="G2410" s="95">
        <v>250</v>
      </c>
      <c r="H2410" s="93" t="s">
        <v>8976</v>
      </c>
      <c r="I2410" s="93" t="s">
        <v>23890</v>
      </c>
      <c r="J2410" s="93" t="s">
        <v>20870</v>
      </c>
      <c r="K2410" s="93" t="s">
        <v>19858</v>
      </c>
      <c r="L2410" s="14">
        <f>AND(vyberHrace&lt;&gt;"",ISNUMBER(SEARCH(vyberHrace,$B2410)))</f>
      </c>
      <c r="M2410" s="14">
        <f>AND($I2410=MID(kododd,1,2),$J2410=MID(kododd,3,3))</f>
      </c>
    </row>
    <row r="2411">
      <c r="A2411" s="95">
        <v>36602</v>
      </c>
      <c r="B2411" s="93" t="s">
        <v>20468</v>
      </c>
      <c r="C2411" s="93" t="s">
        <v>1409</v>
      </c>
      <c r="D2411" s="95">
        <v>2152</v>
      </c>
      <c r="E2411" s="95">
        <v>2171</v>
      </c>
      <c r="F2411" s="95">
        <v>364240</v>
      </c>
      <c r="G2411" s="95">
        <v>250</v>
      </c>
      <c r="H2411" s="93" t="s">
        <v>8976</v>
      </c>
      <c r="I2411" s="93" t="s">
        <v>23890</v>
      </c>
      <c r="J2411" s="93" t="s">
        <v>20843</v>
      </c>
      <c r="K2411" s="93" t="s">
        <v>19862</v>
      </c>
      <c r="L2411" s="14">
        <f>AND(vyberHrace&lt;&gt;"",ISNUMBER(SEARCH(vyberHrace,$B2411)))</f>
      </c>
      <c r="M2411" s="14">
        <f>AND($I2411=MID(kododd,1,2),$J2411=MID(kododd,3,3))</f>
      </c>
    </row>
    <row r="2412">
      <c r="A2412" s="95">
        <v>14314</v>
      </c>
      <c r="B2412" s="93" t="s">
        <v>16345</v>
      </c>
      <c r="C2412" s="93" t="s">
        <v>1472</v>
      </c>
      <c r="D2412" s="95">
        <v>1517</v>
      </c>
      <c r="E2412" s="95">
        <v>1628</v>
      </c>
      <c r="F2412" s="95">
        <v>348260</v>
      </c>
      <c r="G2412" s="95">
        <v>250</v>
      </c>
      <c r="H2412" s="93" t="s">
        <v>8976</v>
      </c>
      <c r="I2412" s="93" t="s">
        <v>23890</v>
      </c>
      <c r="J2412" s="93" t="s">
        <v>20887</v>
      </c>
      <c r="K2412" s="93" t="s">
        <v>9423</v>
      </c>
      <c r="L2412" s="14">
        <f>AND(vyberHrace&lt;&gt;"",ISNUMBER(SEARCH(vyberHrace,$B2412)))</f>
      </c>
      <c r="M2412" s="14">
        <f>AND($I2412=MID(kododd,1,2),$J2412=MID(kododd,3,3))</f>
      </c>
    </row>
    <row r="2413">
      <c r="A2413" s="95">
        <v>39432</v>
      </c>
      <c r="B2413" s="93" t="s">
        <v>20428</v>
      </c>
      <c r="C2413" s="93" t="s">
        <v>1409</v>
      </c>
      <c r="D2413" s="95">
        <v>1649</v>
      </c>
      <c r="E2413" s="95">
        <v>1753</v>
      </c>
      <c r="F2413" s="95">
        <v>385557</v>
      </c>
      <c r="G2413" s="95">
        <v>250</v>
      </c>
      <c r="H2413" s="93" t="s">
        <v>8976</v>
      </c>
      <c r="I2413" s="93" t="s">
        <v>23890</v>
      </c>
      <c r="J2413" s="93" t="s">
        <v>21009</v>
      </c>
      <c r="K2413" s="93" t="s">
        <v>15049</v>
      </c>
      <c r="L2413" s="14">
        <f>AND(vyberHrace&lt;&gt;"",ISNUMBER(SEARCH(vyberHrace,$B2413)))</f>
      </c>
      <c r="M2413" s="14">
        <f>AND($I2413=MID(kododd,1,2),$J2413=MID(kododd,3,3))</f>
      </c>
    </row>
    <row r="2414">
      <c r="A2414" s="95">
        <v>44074</v>
      </c>
      <c r="B2414" s="93" t="s">
        <v>14075</v>
      </c>
      <c r="C2414" s="93" t="s">
        <v>1456</v>
      </c>
      <c r="D2414" s="95">
        <v>1320</v>
      </c>
      <c r="E2414" s="95">
        <v>1512</v>
      </c>
      <c r="F2414" s="95">
        <v>397504</v>
      </c>
      <c r="G2414" s="95">
        <v>250</v>
      </c>
      <c r="H2414" s="93" t="s">
        <v>8976</v>
      </c>
      <c r="I2414" s="93" t="s">
        <v>23890</v>
      </c>
      <c r="J2414" s="93" t="s">
        <v>21009</v>
      </c>
      <c r="K2414" s="93" t="s">
        <v>15049</v>
      </c>
      <c r="L2414" s="14">
        <f>AND(vyberHrace&lt;&gt;"",ISNUMBER(SEARCH(vyberHrace,$B2414)))</f>
      </c>
      <c r="M2414" s="14">
        <f>AND($I2414=MID(kododd,1,2),$J2414=MID(kododd,3,3))</f>
      </c>
    </row>
    <row r="2415">
      <c r="A2415" s="95">
        <v>1543</v>
      </c>
      <c r="B2415" s="93" t="s">
        <v>16329</v>
      </c>
      <c r="C2415" s="93" t="s">
        <v>1435</v>
      </c>
      <c r="D2415" s="95">
        <v>1742</v>
      </c>
      <c r="E2415" s="95">
        <v>1850</v>
      </c>
      <c r="F2415" s="95">
        <v>354171</v>
      </c>
      <c r="G2415" s="95">
        <v>0</v>
      </c>
      <c r="H2415" s="93" t="s">
        <v>8976</v>
      </c>
      <c r="I2415" s="93" t="s">
        <v>23890</v>
      </c>
      <c r="J2415" s="93" t="s">
        <v>20913</v>
      </c>
      <c r="K2415" s="93" t="s">
        <v>15044</v>
      </c>
      <c r="L2415" s="14">
        <f>AND(vyberHrace&lt;&gt;"",ISNUMBER(SEARCH(vyberHrace,$B2415)))</f>
      </c>
      <c r="M2415" s="14">
        <f>AND($I2415=MID(kododd,1,2),$J2415=MID(kododd,3,3))</f>
      </c>
    </row>
    <row r="2416">
      <c r="A2416" s="95">
        <v>15483</v>
      </c>
      <c r="B2416" s="93" t="s">
        <v>2441</v>
      </c>
      <c r="C2416" s="93" t="s">
        <v>1436</v>
      </c>
      <c r="D2416" s="95">
        <v>1718</v>
      </c>
      <c r="E2416" s="95">
        <v>1781</v>
      </c>
      <c r="F2416" s="95">
        <v>384178</v>
      </c>
      <c r="G2416" s="95">
        <v>250</v>
      </c>
      <c r="H2416" s="93" t="s">
        <v>8976</v>
      </c>
      <c r="I2416" s="93" t="s">
        <v>23890</v>
      </c>
      <c r="J2416" s="93" t="s">
        <v>20843</v>
      </c>
      <c r="K2416" s="93" t="s">
        <v>19862</v>
      </c>
      <c r="L2416" s="14">
        <f>AND(vyberHrace&lt;&gt;"",ISNUMBER(SEARCH(vyberHrace,$B2416)))</f>
      </c>
      <c r="M2416" s="14">
        <f>AND($I2416=MID(kododd,1,2),$J2416=MID(kododd,3,3))</f>
      </c>
    </row>
    <row r="2417">
      <c r="A2417" s="95">
        <v>42269</v>
      </c>
      <c r="B2417" s="93" t="s">
        <v>28697</v>
      </c>
      <c r="C2417" s="93" t="s">
        <v>1408</v>
      </c>
      <c r="D2417" s="95">
        <v>1363</v>
      </c>
      <c r="E2417" s="95">
        <v>1614</v>
      </c>
      <c r="F2417" s="95">
        <v>386146</v>
      </c>
      <c r="G2417" s="95">
        <v>0</v>
      </c>
      <c r="H2417" s="93" t="s">
        <v>8976</v>
      </c>
      <c r="I2417" s="93" t="s">
        <v>23890</v>
      </c>
      <c r="J2417" s="93" t="s">
        <v>20870</v>
      </c>
      <c r="K2417" s="93" t="s">
        <v>19858</v>
      </c>
      <c r="L2417" s="14">
        <f>AND(vyberHrace&lt;&gt;"",ISNUMBER(SEARCH(vyberHrace,$B2417)))</f>
      </c>
      <c r="M2417" s="14">
        <f>AND($I2417=MID(kododd,1,2),$J2417=MID(kododd,3,3))</f>
      </c>
    </row>
    <row r="2418">
      <c r="A2418" s="95">
        <v>49942</v>
      </c>
      <c r="B2418" s="93" t="s">
        <v>12660</v>
      </c>
      <c r="C2418" s="93" t="s">
        <v>1410</v>
      </c>
      <c r="D2418" s="95">
        <v>1091</v>
      </c>
      <c r="F2418" s="95">
        <v>23732792</v>
      </c>
      <c r="G2418" s="95">
        <v>0</v>
      </c>
      <c r="H2418" s="93" t="s">
        <v>8976</v>
      </c>
      <c r="I2418" s="93" t="s">
        <v>23890</v>
      </c>
      <c r="J2418" s="93" t="s">
        <v>20870</v>
      </c>
      <c r="K2418" s="93" t="s">
        <v>19858</v>
      </c>
      <c r="L2418" s="14">
        <f>AND(vyberHrace&lt;&gt;"",ISNUMBER(SEARCH(vyberHrace,$B2418)))</f>
      </c>
      <c r="M2418" s="14">
        <f>AND($I2418=MID(kododd,1,2),$J2418=MID(kododd,3,3))</f>
      </c>
    </row>
    <row r="2419">
      <c r="A2419" s="95">
        <v>51041</v>
      </c>
      <c r="B2419" s="93" t="s">
        <v>6719</v>
      </c>
      <c r="C2419" s="93" t="s">
        <v>3255</v>
      </c>
      <c r="G2419" s="95">
        <v>0</v>
      </c>
      <c r="H2419" s="93" t="s">
        <v>8976</v>
      </c>
      <c r="I2419" s="93" t="s">
        <v>23890</v>
      </c>
      <c r="J2419" s="93" t="s">
        <v>20870</v>
      </c>
      <c r="K2419" s="93" t="s">
        <v>19858</v>
      </c>
      <c r="L2419" s="14">
        <f>AND(vyberHrace&lt;&gt;"",ISNUMBER(SEARCH(vyberHrace,$B2419)))</f>
      </c>
      <c r="M2419" s="14">
        <f>AND($I2419=MID(kododd,1,2),$J2419=MID(kododd,3,3))</f>
      </c>
    </row>
    <row r="2420">
      <c r="A2420" s="95">
        <v>60340</v>
      </c>
      <c r="B2420" s="93" t="s">
        <v>26794</v>
      </c>
      <c r="C2420" s="93" t="s">
        <v>1412</v>
      </c>
      <c r="D2420" s="95">
        <v>1256</v>
      </c>
      <c r="E2420" s="95">
        <v>1505</v>
      </c>
      <c r="F2420" s="95">
        <v>23786850</v>
      </c>
      <c r="G2420" s="95">
        <v>250</v>
      </c>
      <c r="H2420" s="93" t="s">
        <v>8976</v>
      </c>
      <c r="I2420" s="93" t="s">
        <v>23890</v>
      </c>
      <c r="J2420" s="93" t="s">
        <v>21011</v>
      </c>
      <c r="K2420" s="93" t="s">
        <v>1494</v>
      </c>
      <c r="L2420" s="14">
        <f>AND(vyberHrace&lt;&gt;"",ISNUMBER(SEARCH(vyberHrace,$B2420)))</f>
      </c>
      <c r="M2420" s="14">
        <f>AND($I2420=MID(kododd,1,2),$J2420=MID(kododd,3,3))</f>
      </c>
    </row>
    <row r="2421">
      <c r="A2421" s="95">
        <v>44616</v>
      </c>
      <c r="B2421" s="93" t="s">
        <v>14103</v>
      </c>
      <c r="C2421" s="93" t="s">
        <v>1410</v>
      </c>
      <c r="F2421" s="95">
        <v>23704080</v>
      </c>
      <c r="G2421" s="95">
        <v>0</v>
      </c>
      <c r="H2421" s="93" t="s">
        <v>8976</v>
      </c>
      <c r="I2421" s="93" t="s">
        <v>23890</v>
      </c>
      <c r="J2421" s="93" t="s">
        <v>20931</v>
      </c>
      <c r="K2421" s="93" t="s">
        <v>19878</v>
      </c>
      <c r="L2421" s="14">
        <f>AND(vyberHrace&lt;&gt;"",ISNUMBER(SEARCH(vyberHrace,$B2421)))</f>
      </c>
      <c r="M2421" s="14">
        <f>AND($I2421=MID(kododd,1,2),$J2421=MID(kododd,3,3))</f>
      </c>
    </row>
    <row r="2422">
      <c r="A2422" s="95">
        <v>1477</v>
      </c>
      <c r="B2422" s="93" t="s">
        <v>16320</v>
      </c>
      <c r="C2422" s="93" t="s">
        <v>1446</v>
      </c>
      <c r="D2422" s="95">
        <v>1993</v>
      </c>
      <c r="E2422" s="95">
        <v>2038</v>
      </c>
      <c r="F2422" s="95">
        <v>308480</v>
      </c>
      <c r="G2422" s="95">
        <v>250</v>
      </c>
      <c r="H2422" s="93" t="s">
        <v>8976</v>
      </c>
      <c r="I2422" s="93" t="s">
        <v>23890</v>
      </c>
      <c r="J2422" s="93" t="s">
        <v>20887</v>
      </c>
      <c r="K2422" s="93" t="s">
        <v>9423</v>
      </c>
      <c r="L2422" s="14">
        <f>AND(vyberHrace&lt;&gt;"",ISNUMBER(SEARCH(vyberHrace,$B2422)))</f>
      </c>
      <c r="M2422" s="14">
        <f>AND($I2422=MID(kododd,1,2),$J2422=MID(kododd,3,3))</f>
      </c>
    </row>
    <row r="2423">
      <c r="A2423" s="95">
        <v>56478</v>
      </c>
      <c r="B2423" s="93" t="s">
        <v>21637</v>
      </c>
      <c r="C2423" s="93" t="s">
        <v>1461</v>
      </c>
      <c r="G2423" s="95">
        <v>250</v>
      </c>
      <c r="H2423" s="93" t="s">
        <v>8976</v>
      </c>
      <c r="I2423" s="93" t="s">
        <v>23890</v>
      </c>
      <c r="J2423" s="93" t="s">
        <v>20848</v>
      </c>
      <c r="K2423" s="93" t="s">
        <v>21377</v>
      </c>
      <c r="L2423" s="14">
        <f>AND(vyberHrace&lt;&gt;"",ISNUMBER(SEARCH(vyberHrace,$B2423)))</f>
      </c>
      <c r="M2423" s="14">
        <f>AND($I2423=MID(kododd,1,2),$J2423=MID(kododd,3,3))</f>
      </c>
    </row>
    <row r="2424">
      <c r="A2424" s="95">
        <v>15445</v>
      </c>
      <c r="B2424" s="93" t="s">
        <v>11499</v>
      </c>
      <c r="C2424" s="93" t="s">
        <v>1404</v>
      </c>
      <c r="D2424" s="95">
        <v>1408</v>
      </c>
      <c r="G2424" s="95">
        <v>0</v>
      </c>
      <c r="H2424" s="93" t="s">
        <v>8976</v>
      </c>
      <c r="I2424" s="93" t="s">
        <v>23890</v>
      </c>
      <c r="J2424" s="93" t="s">
        <v>20932</v>
      </c>
      <c r="K2424" s="93" t="s">
        <v>9421</v>
      </c>
      <c r="L2424" s="14">
        <f>AND(vyberHrace&lt;&gt;"",ISNUMBER(SEARCH(vyberHrace,$B2424)))</f>
      </c>
      <c r="M2424" s="14">
        <f>AND($I2424=MID(kododd,1,2),$J2424=MID(kododd,3,3))</f>
      </c>
    </row>
    <row r="2425">
      <c r="A2425" s="95">
        <v>60103</v>
      </c>
      <c r="B2425" s="93" t="s">
        <v>26576</v>
      </c>
      <c r="C2425" s="93" t="s">
        <v>1415</v>
      </c>
      <c r="G2425" s="95">
        <v>0</v>
      </c>
      <c r="H2425" s="93" t="s">
        <v>8976</v>
      </c>
      <c r="I2425" s="93" t="s">
        <v>23890</v>
      </c>
      <c r="J2425" s="93" t="s">
        <v>20870</v>
      </c>
      <c r="K2425" s="93" t="s">
        <v>19858</v>
      </c>
      <c r="L2425" s="14">
        <f>AND(vyberHrace&lt;&gt;"",ISNUMBER(SEARCH(vyberHrace,$B2425)))</f>
      </c>
      <c r="M2425" s="14">
        <f>AND($I2425=MID(kododd,1,2),$J2425=MID(kododd,3,3))</f>
      </c>
    </row>
    <row r="2426">
      <c r="A2426" s="95">
        <v>51533</v>
      </c>
      <c r="B2426" s="93" t="s">
        <v>3553</v>
      </c>
      <c r="C2426" s="93" t="s">
        <v>3255</v>
      </c>
      <c r="G2426" s="95">
        <v>0</v>
      </c>
      <c r="H2426" s="93" t="s">
        <v>8976</v>
      </c>
      <c r="I2426" s="93" t="s">
        <v>23890</v>
      </c>
      <c r="J2426" s="93" t="s">
        <v>20843</v>
      </c>
      <c r="K2426" s="93" t="s">
        <v>19862</v>
      </c>
      <c r="L2426" s="14">
        <f>AND(vyberHrace&lt;&gt;"",ISNUMBER(SEARCH(vyberHrace,$B2426)))</f>
      </c>
      <c r="M2426" s="14">
        <f>AND($I2426=MID(kododd,1,2),$J2426=MID(kododd,3,3))</f>
      </c>
    </row>
    <row r="2427">
      <c r="A2427" s="95">
        <v>9241</v>
      </c>
      <c r="B2427" s="93" t="s">
        <v>21324</v>
      </c>
      <c r="C2427" s="93" t="s">
        <v>1443</v>
      </c>
      <c r="D2427" s="95">
        <v>1884</v>
      </c>
      <c r="E2427" s="95">
        <v>1941</v>
      </c>
      <c r="F2427" s="95">
        <v>367516</v>
      </c>
      <c r="G2427" s="95">
        <v>250</v>
      </c>
      <c r="H2427" s="93" t="s">
        <v>8976</v>
      </c>
      <c r="I2427" s="93" t="s">
        <v>23890</v>
      </c>
      <c r="J2427" s="93" t="s">
        <v>20918</v>
      </c>
      <c r="K2427" s="93" t="s">
        <v>19880</v>
      </c>
      <c r="L2427" s="14">
        <f>AND(vyberHrace&lt;&gt;"",ISNUMBER(SEARCH(vyberHrace,$B2427)))</f>
      </c>
      <c r="M2427" s="14">
        <f>AND($I2427=MID(kododd,1,2),$J2427=MID(kododd,3,3))</f>
      </c>
    </row>
    <row r="2428">
      <c r="A2428" s="95">
        <v>43973</v>
      </c>
      <c r="B2428" s="93" t="s">
        <v>15106</v>
      </c>
      <c r="C2428" s="93" t="s">
        <v>1457</v>
      </c>
      <c r="D2428" s="95">
        <v>1314</v>
      </c>
      <c r="F2428" s="95">
        <v>23700483</v>
      </c>
      <c r="G2428" s="95">
        <v>0</v>
      </c>
      <c r="H2428" s="93" t="s">
        <v>8976</v>
      </c>
      <c r="I2428" s="93" t="s">
        <v>23890</v>
      </c>
      <c r="J2428" s="93" t="s">
        <v>20932</v>
      </c>
      <c r="K2428" s="93" t="s">
        <v>9421</v>
      </c>
      <c r="L2428" s="14">
        <f>AND(vyberHrace&lt;&gt;"",ISNUMBER(SEARCH(vyberHrace,$B2428)))</f>
      </c>
      <c r="M2428" s="14">
        <f>AND($I2428=MID(kododd,1,2),$J2428=MID(kododd,3,3))</f>
      </c>
    </row>
    <row r="2429">
      <c r="A2429" s="95">
        <v>2267</v>
      </c>
      <c r="B2429" s="93" t="s">
        <v>14018</v>
      </c>
      <c r="C2429" s="93" t="s">
        <v>1433</v>
      </c>
      <c r="D2429" s="95">
        <v>1920</v>
      </c>
      <c r="E2429" s="95">
        <v>1980</v>
      </c>
      <c r="F2429" s="95">
        <v>328774</v>
      </c>
      <c r="G2429" s="95">
        <v>250</v>
      </c>
      <c r="H2429" s="93" t="s">
        <v>8976</v>
      </c>
      <c r="I2429" s="93" t="s">
        <v>23890</v>
      </c>
      <c r="J2429" s="93" t="s">
        <v>20858</v>
      </c>
      <c r="K2429" s="93" t="s">
        <v>20407</v>
      </c>
      <c r="L2429" s="14">
        <f>AND(vyberHrace&lt;&gt;"",ISNUMBER(SEARCH(vyberHrace,$B2429)))</f>
      </c>
      <c r="M2429" s="14">
        <f>AND($I2429=MID(kododd,1,2),$J2429=MID(kododd,3,3))</f>
      </c>
    </row>
    <row r="2430">
      <c r="A2430" s="95">
        <v>8079</v>
      </c>
      <c r="B2430" s="93" t="s">
        <v>13869</v>
      </c>
      <c r="C2430" s="93" t="s">
        <v>1415</v>
      </c>
      <c r="D2430" s="95">
        <v>1761</v>
      </c>
      <c r="G2430" s="95">
        <v>0</v>
      </c>
      <c r="H2430" s="93" t="s">
        <v>8976</v>
      </c>
      <c r="I2430" s="93" t="s">
        <v>23890</v>
      </c>
      <c r="J2430" s="93" t="s">
        <v>20932</v>
      </c>
      <c r="K2430" s="93" t="s">
        <v>9421</v>
      </c>
      <c r="L2430" s="14">
        <f>AND(vyberHrace&lt;&gt;"",ISNUMBER(SEARCH(vyberHrace,$B2430)))</f>
      </c>
      <c r="M2430" s="14">
        <f>AND($I2430=MID(kododd,1,2),$J2430=MID(kododd,3,3))</f>
      </c>
    </row>
    <row r="2431">
      <c r="A2431" s="95">
        <v>44973</v>
      </c>
      <c r="B2431" s="93" t="s">
        <v>14085</v>
      </c>
      <c r="C2431" s="93" t="s">
        <v>1399</v>
      </c>
      <c r="D2431" s="95">
        <v>1100</v>
      </c>
      <c r="G2431" s="95">
        <v>0</v>
      </c>
      <c r="H2431" s="93" t="s">
        <v>8976</v>
      </c>
      <c r="I2431" s="93" t="s">
        <v>23890</v>
      </c>
      <c r="J2431" s="93" t="s">
        <v>20870</v>
      </c>
      <c r="K2431" s="93" t="s">
        <v>19858</v>
      </c>
      <c r="L2431" s="14">
        <f>AND(vyberHrace&lt;&gt;"",ISNUMBER(SEARCH(vyberHrace,$B2431)))</f>
      </c>
      <c r="M2431" s="14">
        <f>AND($I2431=MID(kododd,1,2),$J2431=MID(kododd,3,3))</f>
      </c>
    </row>
    <row r="2432">
      <c r="A2432" s="95">
        <v>44975</v>
      </c>
      <c r="B2432" s="93" t="s">
        <v>14087</v>
      </c>
      <c r="C2432" s="93" t="s">
        <v>1400</v>
      </c>
      <c r="D2432" s="95">
        <v>1100</v>
      </c>
      <c r="G2432" s="95">
        <v>0</v>
      </c>
      <c r="H2432" s="93" t="s">
        <v>8976</v>
      </c>
      <c r="I2432" s="93" t="s">
        <v>23890</v>
      </c>
      <c r="J2432" s="93" t="s">
        <v>20870</v>
      </c>
      <c r="K2432" s="93" t="s">
        <v>19858</v>
      </c>
      <c r="L2432" s="14">
        <f>AND(vyberHrace&lt;&gt;"",ISNUMBER(SEARCH(vyberHrace,$B2432)))</f>
      </c>
      <c r="M2432" s="14">
        <f>AND($I2432=MID(kododd,1,2),$J2432=MID(kododd,3,3))</f>
      </c>
    </row>
    <row r="2433">
      <c r="A2433" s="95">
        <v>59392</v>
      </c>
      <c r="B2433" s="93" t="s">
        <v>25809</v>
      </c>
      <c r="C2433" s="93" t="s">
        <v>1424</v>
      </c>
      <c r="F2433" s="95">
        <v>23779039</v>
      </c>
      <c r="G2433" s="95">
        <v>250</v>
      </c>
      <c r="H2433" s="93" t="s">
        <v>8976</v>
      </c>
      <c r="I2433" s="93" t="s">
        <v>23890</v>
      </c>
      <c r="J2433" s="93" t="s">
        <v>21009</v>
      </c>
      <c r="K2433" s="93" t="s">
        <v>15049</v>
      </c>
      <c r="L2433" s="14">
        <f>AND(vyberHrace&lt;&gt;"",ISNUMBER(SEARCH(vyberHrace,$B2433)))</f>
      </c>
      <c r="M2433" s="14">
        <f>AND($I2433=MID(kododd,1,2),$J2433=MID(kododd,3,3))</f>
      </c>
    </row>
    <row r="2434">
      <c r="A2434" s="95">
        <v>54227</v>
      </c>
      <c r="B2434" s="93" t="s">
        <v>2494</v>
      </c>
      <c r="C2434" s="93" t="s">
        <v>1420</v>
      </c>
      <c r="D2434" s="95">
        <v>1125</v>
      </c>
      <c r="E2434" s="95">
        <v>1559</v>
      </c>
      <c r="F2434" s="95">
        <v>23779047</v>
      </c>
      <c r="G2434" s="95">
        <v>250</v>
      </c>
      <c r="H2434" s="93" t="s">
        <v>8976</v>
      </c>
      <c r="I2434" s="93" t="s">
        <v>23890</v>
      </c>
      <c r="J2434" s="93" t="s">
        <v>21009</v>
      </c>
      <c r="K2434" s="93" t="s">
        <v>15049</v>
      </c>
      <c r="L2434" s="14">
        <f>AND(vyberHrace&lt;&gt;"",ISNUMBER(SEARCH(vyberHrace,$B2434)))</f>
      </c>
      <c r="M2434" s="14">
        <f>AND($I2434=MID(kododd,1,2),$J2434=MID(kododd,3,3))</f>
      </c>
    </row>
    <row r="2435">
      <c r="A2435" s="95">
        <v>54176</v>
      </c>
      <c r="B2435" s="93" t="s">
        <v>2475</v>
      </c>
      <c r="C2435" s="93" t="s">
        <v>1412</v>
      </c>
      <c r="G2435" s="95">
        <v>0</v>
      </c>
      <c r="H2435" s="93" t="s">
        <v>8976</v>
      </c>
      <c r="I2435" s="93" t="s">
        <v>23890</v>
      </c>
      <c r="J2435" s="93" t="s">
        <v>20870</v>
      </c>
      <c r="K2435" s="93" t="s">
        <v>19858</v>
      </c>
      <c r="L2435" s="14">
        <f>AND(vyberHrace&lt;&gt;"",ISNUMBER(SEARCH(vyberHrace,$B2435)))</f>
      </c>
      <c r="M2435" s="14">
        <f>AND($I2435=MID(kododd,1,2),$J2435=MID(kododd,3,3))</f>
      </c>
    </row>
    <row r="2436">
      <c r="A2436" s="95">
        <v>1102</v>
      </c>
      <c r="B2436" s="93" t="s">
        <v>13828</v>
      </c>
      <c r="C2436" s="93" t="s">
        <v>1462</v>
      </c>
      <c r="D2436" s="95">
        <v>1937</v>
      </c>
      <c r="E2436" s="95">
        <v>1989</v>
      </c>
      <c r="F2436" s="95">
        <v>380814</v>
      </c>
      <c r="G2436" s="95">
        <v>250</v>
      </c>
      <c r="H2436" s="93" t="s">
        <v>8976</v>
      </c>
      <c r="I2436" s="93" t="s">
        <v>23890</v>
      </c>
      <c r="J2436" s="93" t="s">
        <v>20883</v>
      </c>
      <c r="K2436" s="93" t="s">
        <v>19883</v>
      </c>
      <c r="L2436" s="14">
        <f>AND(vyberHrace&lt;&gt;"",ISNUMBER(SEARCH(vyberHrace,$B2436)))</f>
      </c>
      <c r="M2436" s="14">
        <f>AND($I2436=MID(kododd,1,2),$J2436=MID(kododd,3,3))</f>
      </c>
    </row>
    <row r="2437">
      <c r="A2437" s="95">
        <v>1570</v>
      </c>
      <c r="B2437" s="93" t="s">
        <v>16332</v>
      </c>
      <c r="C2437" s="93" t="s">
        <v>1441</v>
      </c>
      <c r="D2437" s="95">
        <v>1784</v>
      </c>
      <c r="E2437" s="95">
        <v>1834</v>
      </c>
      <c r="F2437" s="95">
        <v>313858</v>
      </c>
      <c r="G2437" s="95">
        <v>250</v>
      </c>
      <c r="H2437" s="93" t="s">
        <v>8976</v>
      </c>
      <c r="I2437" s="93" t="s">
        <v>23890</v>
      </c>
      <c r="J2437" s="93" t="s">
        <v>3580</v>
      </c>
      <c r="K2437" s="93" t="s">
        <v>6721</v>
      </c>
      <c r="L2437" s="14">
        <f>AND(vyberHrace&lt;&gt;"",ISNUMBER(SEARCH(vyberHrace,$B2437)))</f>
      </c>
      <c r="M2437" s="14">
        <f>AND($I2437=MID(kododd,1,2),$J2437=MID(kododd,3,3))</f>
      </c>
    </row>
    <row r="2438">
      <c r="A2438" s="95">
        <v>15955</v>
      </c>
      <c r="B2438" s="93" t="s">
        <v>14210</v>
      </c>
      <c r="C2438" s="93" t="s">
        <v>1431</v>
      </c>
      <c r="D2438" s="95">
        <v>2346</v>
      </c>
      <c r="E2438" s="95">
        <v>2394</v>
      </c>
      <c r="F2438" s="95">
        <v>312509</v>
      </c>
      <c r="G2438" s="95">
        <v>250</v>
      </c>
      <c r="H2438" s="93" t="s">
        <v>8976</v>
      </c>
      <c r="I2438" s="93" t="s">
        <v>23890</v>
      </c>
      <c r="J2438" s="93" t="s">
        <v>21009</v>
      </c>
      <c r="K2438" s="93" t="s">
        <v>15049</v>
      </c>
      <c r="L2438" s="14">
        <f>AND(vyberHrace&lt;&gt;"",ISNUMBER(SEARCH(vyberHrace,$B2438)))</f>
      </c>
      <c r="M2438" s="14">
        <f>AND($I2438=MID(kododd,1,2),$J2438=MID(kododd,3,3))</f>
      </c>
    </row>
    <row r="2439">
      <c r="A2439" s="95">
        <v>60855</v>
      </c>
      <c r="B2439" s="93" t="s">
        <v>27240</v>
      </c>
      <c r="C2439" s="93" t="s">
        <v>1422</v>
      </c>
      <c r="F2439" s="95">
        <v>23787520</v>
      </c>
      <c r="G2439" s="95">
        <v>250</v>
      </c>
      <c r="H2439" s="93" t="s">
        <v>8976</v>
      </c>
      <c r="I2439" s="93" t="s">
        <v>23890</v>
      </c>
      <c r="J2439" s="93" t="s">
        <v>20843</v>
      </c>
      <c r="K2439" s="93" t="s">
        <v>19862</v>
      </c>
      <c r="L2439" s="14">
        <f>AND(vyberHrace&lt;&gt;"",ISNUMBER(SEARCH(vyberHrace,$B2439)))</f>
      </c>
      <c r="M2439" s="14">
        <f>AND($I2439=MID(kododd,1,2),$J2439=MID(kododd,3,3))</f>
      </c>
    </row>
    <row r="2440">
      <c r="A2440" s="95">
        <v>64038</v>
      </c>
      <c r="B2440" s="93" t="s">
        <v>30180</v>
      </c>
      <c r="C2440" s="93" t="s">
        <v>1427</v>
      </c>
      <c r="D2440" s="95">
        <v>60010</v>
      </c>
      <c r="E2440" s="95">
        <v>60010</v>
      </c>
      <c r="F2440" s="95">
        <v>571001077</v>
      </c>
      <c r="G2440" s="95">
        <v>250</v>
      </c>
      <c r="H2440" s="93" t="s">
        <v>8976</v>
      </c>
      <c r="I2440" s="93" t="s">
        <v>23890</v>
      </c>
      <c r="J2440" s="93" t="s">
        <v>20934</v>
      </c>
      <c r="K2440" s="93" t="s">
        <v>21356</v>
      </c>
      <c r="L2440" s="14">
        <f>AND(vyberHrace&lt;&gt;"",ISNUMBER(SEARCH(vyberHrace,$B2440)))</f>
      </c>
      <c r="M2440" s="14">
        <f>AND($I2440=MID(kododd,1,2),$J2440=MID(kododd,3,3))</f>
      </c>
    </row>
    <row r="2441">
      <c r="A2441" s="95">
        <v>170</v>
      </c>
      <c r="B2441" s="93" t="s">
        <v>13987</v>
      </c>
      <c r="C2441" s="93" t="s">
        <v>1451</v>
      </c>
      <c r="D2441" s="95">
        <v>2220</v>
      </c>
      <c r="E2441" s="95">
        <v>2234</v>
      </c>
      <c r="F2441" s="95">
        <v>301396</v>
      </c>
      <c r="G2441" s="95">
        <v>0</v>
      </c>
      <c r="H2441" s="93" t="s">
        <v>8976</v>
      </c>
      <c r="I2441" s="93" t="s">
        <v>23890</v>
      </c>
      <c r="J2441" s="93" t="s">
        <v>20843</v>
      </c>
      <c r="K2441" s="93" t="s">
        <v>19862</v>
      </c>
      <c r="L2441" s="14">
        <f>AND(vyberHrace&lt;&gt;"",ISNUMBER(SEARCH(vyberHrace,$B2441)))</f>
      </c>
      <c r="M2441" s="14">
        <f>AND($I2441=MID(kododd,1,2),$J2441=MID(kododd,3,3))</f>
      </c>
    </row>
    <row r="2442">
      <c r="A2442" s="95">
        <v>3607</v>
      </c>
      <c r="B2442" s="93" t="s">
        <v>21050</v>
      </c>
      <c r="C2442" s="93" t="s">
        <v>1462</v>
      </c>
      <c r="D2442" s="95">
        <v>1558</v>
      </c>
      <c r="E2442" s="95">
        <v>1704</v>
      </c>
      <c r="F2442" s="95">
        <v>23726520</v>
      </c>
      <c r="G2442" s="95">
        <v>0</v>
      </c>
      <c r="H2442" s="93" t="s">
        <v>8976</v>
      </c>
      <c r="I2442" s="93" t="s">
        <v>23890</v>
      </c>
      <c r="J2442" s="93" t="s">
        <v>20913</v>
      </c>
      <c r="K2442" s="93" t="s">
        <v>15044</v>
      </c>
      <c r="L2442" s="14">
        <f>AND(vyberHrace&lt;&gt;"",ISNUMBER(SEARCH(vyberHrace,$B2442)))</f>
      </c>
      <c r="M2442" s="14">
        <f>AND($I2442=MID(kododd,1,2),$J2442=MID(kododd,3,3))</f>
      </c>
    </row>
    <row r="2443">
      <c r="A2443" s="95">
        <v>57340</v>
      </c>
      <c r="B2443" s="93" t="s">
        <v>21542</v>
      </c>
      <c r="C2443" s="93" t="s">
        <v>1416</v>
      </c>
      <c r="F2443" s="95">
        <v>23765194</v>
      </c>
      <c r="G2443" s="95">
        <v>0</v>
      </c>
      <c r="H2443" s="93" t="s">
        <v>8976</v>
      </c>
      <c r="I2443" s="93" t="s">
        <v>23890</v>
      </c>
      <c r="J2443" s="93" t="s">
        <v>20927</v>
      </c>
      <c r="K2443" s="93" t="s">
        <v>1493</v>
      </c>
      <c r="L2443" s="14">
        <f>AND(vyberHrace&lt;&gt;"",ISNUMBER(SEARCH(vyberHrace,$B2443)))</f>
      </c>
      <c r="M2443" s="14">
        <f>AND($I2443=MID(kododd,1,2),$J2443=MID(kododd,3,3))</f>
      </c>
    </row>
    <row r="2444">
      <c r="A2444" s="95">
        <v>58897</v>
      </c>
      <c r="B2444" s="93" t="s">
        <v>25363</v>
      </c>
      <c r="C2444" s="93" t="s">
        <v>1400</v>
      </c>
      <c r="D2444" s="95">
        <v>1406</v>
      </c>
      <c r="E2444" s="95">
        <v>1656</v>
      </c>
      <c r="F2444" s="95">
        <v>23786485</v>
      </c>
      <c r="G2444" s="95">
        <v>250</v>
      </c>
      <c r="H2444" s="93" t="s">
        <v>8976</v>
      </c>
      <c r="I2444" s="93" t="s">
        <v>23890</v>
      </c>
      <c r="J2444" s="93" t="s">
        <v>20858</v>
      </c>
      <c r="K2444" s="93" t="s">
        <v>20407</v>
      </c>
      <c r="L2444" s="14">
        <f>AND(vyberHrace&lt;&gt;"",ISNUMBER(SEARCH(vyberHrace,$B2444)))</f>
      </c>
      <c r="M2444" s="14">
        <f>AND($I2444=MID(kododd,1,2),$J2444=MID(kododd,3,3))</f>
      </c>
    </row>
    <row r="2445">
      <c r="A2445" s="95">
        <v>12013</v>
      </c>
      <c r="B2445" s="93" t="s">
        <v>12858</v>
      </c>
      <c r="C2445" s="93" t="s">
        <v>1446</v>
      </c>
      <c r="D2445" s="95">
        <v>1649</v>
      </c>
      <c r="G2445" s="95">
        <v>0</v>
      </c>
      <c r="H2445" s="93" t="s">
        <v>8976</v>
      </c>
      <c r="I2445" s="93" t="s">
        <v>23890</v>
      </c>
      <c r="J2445" s="93" t="s">
        <v>20843</v>
      </c>
      <c r="K2445" s="93" t="s">
        <v>19862</v>
      </c>
      <c r="L2445" s="14">
        <f>AND(vyberHrace&lt;&gt;"",ISNUMBER(SEARCH(vyberHrace,$B2445)))</f>
      </c>
      <c r="M2445" s="14">
        <f>AND($I2445=MID(kododd,1,2),$J2445=MID(kododd,3,3))</f>
      </c>
    </row>
    <row r="2446">
      <c r="A2446" s="95">
        <v>30792</v>
      </c>
      <c r="B2446" s="93" t="s">
        <v>14187</v>
      </c>
      <c r="C2446" s="93" t="s">
        <v>1454</v>
      </c>
      <c r="D2446" s="95">
        <v>1950</v>
      </c>
      <c r="E2446" s="95">
        <v>1997</v>
      </c>
      <c r="F2446" s="95">
        <v>360716</v>
      </c>
      <c r="G2446" s="95">
        <v>250</v>
      </c>
      <c r="H2446" s="93" t="s">
        <v>8976</v>
      </c>
      <c r="I2446" s="93" t="s">
        <v>23890</v>
      </c>
      <c r="J2446" s="93" t="s">
        <v>20858</v>
      </c>
      <c r="K2446" s="93" t="s">
        <v>20407</v>
      </c>
      <c r="L2446" s="14">
        <f>AND(vyberHrace&lt;&gt;"",ISNUMBER(SEARCH(vyberHrace,$B2446)))</f>
      </c>
      <c r="M2446" s="14">
        <f>AND($I2446=MID(kododd,1,2),$J2446=MID(kododd,3,3))</f>
      </c>
    </row>
    <row r="2447">
      <c r="A2447" s="95">
        <v>2909</v>
      </c>
      <c r="B2447" s="93" t="s">
        <v>21083</v>
      </c>
      <c r="C2447" s="93" t="s">
        <v>1441</v>
      </c>
      <c r="D2447" s="95">
        <v>1783</v>
      </c>
      <c r="E2447" s="95">
        <v>1855</v>
      </c>
      <c r="F2447" s="95">
        <v>314668</v>
      </c>
      <c r="G2447" s="95">
        <v>250</v>
      </c>
      <c r="H2447" s="93" t="s">
        <v>8976</v>
      </c>
      <c r="I2447" s="93" t="s">
        <v>23890</v>
      </c>
      <c r="J2447" s="93" t="s">
        <v>20923</v>
      </c>
      <c r="K2447" s="93" t="s">
        <v>19860</v>
      </c>
      <c r="L2447" s="14">
        <f>AND(vyberHrace&lt;&gt;"",ISNUMBER(SEARCH(vyberHrace,$B2447)))</f>
      </c>
      <c r="M2447" s="14">
        <f>AND($I2447=MID(kododd,1,2),$J2447=MID(kododd,3,3))</f>
      </c>
    </row>
    <row r="2448">
      <c r="A2448" s="95">
        <v>2250</v>
      </c>
      <c r="B2448" s="93" t="s">
        <v>14014</v>
      </c>
      <c r="C2448" s="93" t="s">
        <v>1426</v>
      </c>
      <c r="D2448" s="95">
        <v>1808</v>
      </c>
      <c r="E2448" s="95">
        <v>1902</v>
      </c>
      <c r="F2448" s="95">
        <v>354198</v>
      </c>
      <c r="G2448" s="95">
        <v>250</v>
      </c>
      <c r="H2448" s="93" t="s">
        <v>8976</v>
      </c>
      <c r="I2448" s="93" t="s">
        <v>23890</v>
      </c>
      <c r="J2448" s="93" t="s">
        <v>20913</v>
      </c>
      <c r="K2448" s="93" t="s">
        <v>15044</v>
      </c>
      <c r="L2448" s="14">
        <f>AND(vyberHrace&lt;&gt;"",ISNUMBER(SEARCH(vyberHrace,$B2448)))</f>
      </c>
      <c r="M2448" s="14">
        <f>AND($I2448=MID(kododd,1,2),$J2448=MID(kododd,3,3))</f>
      </c>
    </row>
    <row r="2449">
      <c r="A2449" s="95">
        <v>54728</v>
      </c>
      <c r="B2449" s="93" t="s">
        <v>2583</v>
      </c>
      <c r="C2449" s="93" t="s">
        <v>1422</v>
      </c>
      <c r="D2449" s="95">
        <v>1079</v>
      </c>
      <c r="F2449" s="95">
        <v>23775149</v>
      </c>
      <c r="G2449" s="95">
        <v>250</v>
      </c>
      <c r="H2449" s="93" t="s">
        <v>8976</v>
      </c>
      <c r="I2449" s="93" t="s">
        <v>23890</v>
      </c>
      <c r="J2449" s="93" t="s">
        <v>21011</v>
      </c>
      <c r="K2449" s="93" t="s">
        <v>1494</v>
      </c>
      <c r="L2449" s="14">
        <f>AND(vyberHrace&lt;&gt;"",ISNUMBER(SEARCH(vyberHrace,$B2449)))</f>
      </c>
      <c r="M2449" s="14">
        <f>AND($I2449=MID(kododd,1,2),$J2449=MID(kododd,3,3))</f>
      </c>
    </row>
    <row r="2450">
      <c r="A2450" s="95">
        <v>3424</v>
      </c>
      <c r="B2450" s="93" t="s">
        <v>21041</v>
      </c>
      <c r="C2450" s="93" t="s">
        <v>1467</v>
      </c>
      <c r="D2450" s="95">
        <v>1532</v>
      </c>
      <c r="F2450" s="95">
        <v>23710349</v>
      </c>
      <c r="G2450" s="95">
        <v>250</v>
      </c>
      <c r="H2450" s="93" t="s">
        <v>8976</v>
      </c>
      <c r="I2450" s="93" t="s">
        <v>23890</v>
      </c>
      <c r="J2450" s="93" t="s">
        <v>20931</v>
      </c>
      <c r="K2450" s="93" t="s">
        <v>19878</v>
      </c>
      <c r="L2450" s="14">
        <f>AND(vyberHrace&lt;&gt;"",ISNUMBER(SEARCH(vyberHrace,$B2450)))</f>
      </c>
      <c r="M2450" s="14">
        <f>AND($I2450=MID(kododd,1,2),$J2450=MID(kododd,3,3))</f>
      </c>
    </row>
    <row r="2451">
      <c r="A2451" s="95">
        <v>9447</v>
      </c>
      <c r="B2451" s="93" t="s">
        <v>21041</v>
      </c>
      <c r="C2451" s="93" t="s">
        <v>1418</v>
      </c>
      <c r="D2451" s="95">
        <v>2130</v>
      </c>
      <c r="E2451" s="95">
        <v>2133</v>
      </c>
      <c r="F2451" s="95">
        <v>338540</v>
      </c>
      <c r="G2451" s="95">
        <v>0</v>
      </c>
      <c r="H2451" s="93" t="s">
        <v>8976</v>
      </c>
      <c r="I2451" s="93" t="s">
        <v>23890</v>
      </c>
      <c r="J2451" s="93" t="s">
        <v>21009</v>
      </c>
      <c r="K2451" s="93" t="s">
        <v>15049</v>
      </c>
      <c r="L2451" s="14">
        <f>AND(vyberHrace&lt;&gt;"",ISNUMBER(SEARCH(vyberHrace,$B2451)))</f>
      </c>
      <c r="M2451" s="14">
        <f>AND($I2451=MID(kododd,1,2),$J2451=MID(kododd,3,3))</f>
      </c>
    </row>
    <row r="2452">
      <c r="A2452" s="95">
        <v>55314</v>
      </c>
      <c r="B2452" s="93" t="s">
        <v>2476</v>
      </c>
      <c r="C2452" s="93" t="s">
        <v>1420</v>
      </c>
      <c r="G2452" s="95">
        <v>0</v>
      </c>
      <c r="H2452" s="93" t="s">
        <v>8976</v>
      </c>
      <c r="I2452" s="93" t="s">
        <v>23890</v>
      </c>
      <c r="J2452" s="93" t="s">
        <v>20870</v>
      </c>
      <c r="K2452" s="93" t="s">
        <v>19858</v>
      </c>
      <c r="L2452" s="14">
        <f>AND(vyberHrace&lt;&gt;"",ISNUMBER(SEARCH(vyberHrace,$B2452)))</f>
      </c>
      <c r="M2452" s="14">
        <f>AND($I2452=MID(kododd,1,2),$J2452=MID(kododd,3,3))</f>
      </c>
    </row>
    <row r="2453">
      <c r="A2453" s="95">
        <v>53819</v>
      </c>
      <c r="B2453" s="93" t="s">
        <v>2528</v>
      </c>
      <c r="C2453" s="93" t="s">
        <v>1417</v>
      </c>
      <c r="D2453" s="95">
        <v>1205</v>
      </c>
      <c r="F2453" s="95">
        <v>23775602</v>
      </c>
      <c r="G2453" s="95">
        <v>250</v>
      </c>
      <c r="H2453" s="93" t="s">
        <v>8976</v>
      </c>
      <c r="I2453" s="93" t="s">
        <v>23890</v>
      </c>
      <c r="J2453" s="93" t="s">
        <v>20995</v>
      </c>
      <c r="K2453" s="93" t="s">
        <v>17824</v>
      </c>
      <c r="L2453" s="14">
        <f>AND(vyberHrace&lt;&gt;"",ISNUMBER(SEARCH(vyberHrace,$B2453)))</f>
      </c>
      <c r="M2453" s="14">
        <f>AND($I2453=MID(kododd,1,2),$J2453=MID(kododd,3,3))</f>
      </c>
    </row>
    <row r="2454">
      <c r="A2454" s="95">
        <v>57826</v>
      </c>
      <c r="B2454" s="93" t="s">
        <v>24377</v>
      </c>
      <c r="C2454" s="93" t="s">
        <v>1406</v>
      </c>
      <c r="G2454" s="95">
        <v>250</v>
      </c>
      <c r="H2454" s="93" t="s">
        <v>8976</v>
      </c>
      <c r="I2454" s="93" t="s">
        <v>23890</v>
      </c>
      <c r="J2454" s="93" t="s">
        <v>20897</v>
      </c>
      <c r="K2454" s="93" t="s">
        <v>9426</v>
      </c>
      <c r="L2454" s="14">
        <f>AND(vyberHrace&lt;&gt;"",ISNUMBER(SEARCH(vyberHrace,$B2454)))</f>
      </c>
      <c r="M2454" s="14">
        <f>AND($I2454=MID(kododd,1,2),$J2454=MID(kododd,3,3))</f>
      </c>
    </row>
    <row r="2455">
      <c r="A2455" s="95">
        <v>61640</v>
      </c>
      <c r="B2455" s="93" t="s">
        <v>27802</v>
      </c>
      <c r="C2455" s="93" t="s">
        <v>1486</v>
      </c>
      <c r="F2455" s="95">
        <v>23791888</v>
      </c>
      <c r="G2455" s="95">
        <v>0</v>
      </c>
      <c r="H2455" s="93" t="s">
        <v>8976</v>
      </c>
      <c r="I2455" s="93" t="s">
        <v>23890</v>
      </c>
      <c r="J2455" s="93" t="s">
        <v>21011</v>
      </c>
      <c r="K2455" s="93" t="s">
        <v>1494</v>
      </c>
      <c r="L2455" s="14">
        <f>AND(vyberHrace&lt;&gt;"",ISNUMBER(SEARCH(vyberHrace,$B2455)))</f>
      </c>
      <c r="M2455" s="14">
        <f>AND($I2455=MID(kododd,1,2),$J2455=MID(kododd,3,3))</f>
      </c>
    </row>
    <row r="2456">
      <c r="A2456" s="95">
        <v>46913</v>
      </c>
      <c r="B2456" s="93" t="s">
        <v>18646</v>
      </c>
      <c r="C2456" s="93" t="s">
        <v>1438</v>
      </c>
      <c r="D2456" s="95">
        <v>1229</v>
      </c>
      <c r="F2456" s="95">
        <v>23721260</v>
      </c>
      <c r="G2456" s="95">
        <v>0</v>
      </c>
      <c r="H2456" s="93" t="s">
        <v>8976</v>
      </c>
      <c r="I2456" s="93" t="s">
        <v>23890</v>
      </c>
      <c r="J2456" s="93" t="s">
        <v>20897</v>
      </c>
      <c r="K2456" s="93" t="s">
        <v>9426</v>
      </c>
      <c r="L2456" s="14">
        <f>AND(vyberHrace&lt;&gt;"",ISNUMBER(SEARCH(vyberHrace,$B2456)))</f>
      </c>
      <c r="M2456" s="14">
        <f>AND($I2456=MID(kododd,1,2),$J2456=MID(kododd,3,3))</f>
      </c>
    </row>
    <row r="2457">
      <c r="A2457" s="95">
        <v>57794</v>
      </c>
      <c r="B2457" s="93" t="s">
        <v>24348</v>
      </c>
      <c r="C2457" s="93" t="s">
        <v>1420</v>
      </c>
      <c r="G2457" s="95">
        <v>0</v>
      </c>
      <c r="H2457" s="93" t="s">
        <v>8976</v>
      </c>
      <c r="I2457" s="93" t="s">
        <v>23890</v>
      </c>
      <c r="J2457" s="93" t="s">
        <v>20870</v>
      </c>
      <c r="K2457" s="93" t="s">
        <v>19858</v>
      </c>
      <c r="L2457" s="14">
        <f>AND(vyberHrace&lt;&gt;"",ISNUMBER(SEARCH(vyberHrace,$B2457)))</f>
      </c>
      <c r="M2457" s="14">
        <f>AND($I2457=MID(kododd,1,2),$J2457=MID(kododd,3,3))</f>
      </c>
    </row>
    <row r="2458">
      <c r="A2458" s="95">
        <v>56474</v>
      </c>
      <c r="B2458" s="93" t="s">
        <v>21533</v>
      </c>
      <c r="C2458" s="93" t="s">
        <v>1486</v>
      </c>
      <c r="D2458" s="95">
        <v>1054</v>
      </c>
      <c r="F2458" s="95">
        <v>23789530</v>
      </c>
      <c r="G2458" s="95">
        <v>250</v>
      </c>
      <c r="H2458" s="93" t="s">
        <v>8976</v>
      </c>
      <c r="I2458" s="93" t="s">
        <v>23890</v>
      </c>
      <c r="J2458" s="93" t="s">
        <v>20932</v>
      </c>
      <c r="K2458" s="93" t="s">
        <v>9421</v>
      </c>
      <c r="L2458" s="14">
        <f>AND(vyberHrace&lt;&gt;"",ISNUMBER(SEARCH(vyberHrace,$B2458)))</f>
      </c>
      <c r="M2458" s="14">
        <f>AND($I2458=MID(kododd,1,2),$J2458=MID(kododd,3,3))</f>
      </c>
    </row>
    <row r="2459">
      <c r="A2459" s="95">
        <v>53360</v>
      </c>
      <c r="B2459" s="93" t="s">
        <v>20714</v>
      </c>
      <c r="C2459" s="93" t="s">
        <v>1406</v>
      </c>
      <c r="G2459" s="95">
        <v>250</v>
      </c>
      <c r="H2459" s="93" t="s">
        <v>8976</v>
      </c>
      <c r="I2459" s="93" t="s">
        <v>23890</v>
      </c>
      <c r="J2459" s="93" t="s">
        <v>20887</v>
      </c>
      <c r="K2459" s="93" t="s">
        <v>9423</v>
      </c>
      <c r="L2459" s="14">
        <f>AND(vyberHrace&lt;&gt;"",ISNUMBER(SEARCH(vyberHrace,$B2459)))</f>
      </c>
      <c r="M2459" s="14">
        <f>AND($I2459=MID(kododd,1,2),$J2459=MID(kododd,3,3))</f>
      </c>
    </row>
    <row r="2460">
      <c r="A2460" s="95">
        <v>57697</v>
      </c>
      <c r="B2460" s="93" t="s">
        <v>13886</v>
      </c>
      <c r="C2460" s="93" t="s">
        <v>1454</v>
      </c>
      <c r="D2460" s="95">
        <v>1593</v>
      </c>
      <c r="F2460" s="95">
        <v>23768576</v>
      </c>
      <c r="G2460" s="95">
        <v>250</v>
      </c>
      <c r="H2460" s="93" t="s">
        <v>8976</v>
      </c>
      <c r="I2460" s="93" t="s">
        <v>23890</v>
      </c>
      <c r="J2460" s="93" t="s">
        <v>20961</v>
      </c>
      <c r="K2460" s="93" t="s">
        <v>20404</v>
      </c>
      <c r="L2460" s="14">
        <f>AND(vyberHrace&lt;&gt;"",ISNUMBER(SEARCH(vyberHrace,$B2460)))</f>
      </c>
      <c r="M2460" s="14">
        <f>AND($I2460=MID(kododd,1,2),$J2460=MID(kododd,3,3))</f>
      </c>
    </row>
    <row r="2461">
      <c r="A2461" s="95">
        <v>57681</v>
      </c>
      <c r="B2461" s="93" t="s">
        <v>24251</v>
      </c>
      <c r="C2461" s="93" t="s">
        <v>1416</v>
      </c>
      <c r="D2461" s="95">
        <v>1215</v>
      </c>
      <c r="E2461" s="95">
        <v>1692</v>
      </c>
      <c r="F2461" s="95">
        <v>23762098</v>
      </c>
      <c r="G2461" s="95">
        <v>250</v>
      </c>
      <c r="H2461" s="93" t="s">
        <v>8976</v>
      </c>
      <c r="I2461" s="93" t="s">
        <v>23890</v>
      </c>
      <c r="J2461" s="93" t="s">
        <v>21011</v>
      </c>
      <c r="K2461" s="93" t="s">
        <v>1494</v>
      </c>
      <c r="L2461" s="14">
        <f>AND(vyberHrace&lt;&gt;"",ISNUMBER(SEARCH(vyberHrace,$B2461)))</f>
      </c>
      <c r="M2461" s="14">
        <f>AND($I2461=MID(kododd,1,2),$J2461=MID(kododd,3,3))</f>
      </c>
    </row>
    <row r="2462">
      <c r="A2462" s="95">
        <v>54320</v>
      </c>
      <c r="B2462" s="93" t="s">
        <v>2442</v>
      </c>
      <c r="C2462" s="93" t="s">
        <v>1402</v>
      </c>
      <c r="D2462" s="95">
        <v>1552</v>
      </c>
      <c r="E2462" s="95">
        <v>1616</v>
      </c>
      <c r="F2462" s="95">
        <v>23750111</v>
      </c>
      <c r="G2462" s="95">
        <v>250</v>
      </c>
      <c r="H2462" s="93" t="s">
        <v>8976</v>
      </c>
      <c r="I2462" s="93" t="s">
        <v>23890</v>
      </c>
      <c r="J2462" s="93" t="s">
        <v>20843</v>
      </c>
      <c r="K2462" s="93" t="s">
        <v>19862</v>
      </c>
      <c r="L2462" s="14">
        <f>AND(vyberHrace&lt;&gt;"",ISNUMBER(SEARCH(vyberHrace,$B2462)))</f>
      </c>
      <c r="M2462" s="14">
        <f>AND($I2462=MID(kododd,1,2),$J2462=MID(kododd,3,3))</f>
      </c>
    </row>
    <row r="2463">
      <c r="A2463" s="95">
        <v>42240</v>
      </c>
      <c r="B2463" s="93" t="s">
        <v>12959</v>
      </c>
      <c r="C2463" s="93" t="s">
        <v>1408</v>
      </c>
      <c r="D2463" s="95">
        <v>1328</v>
      </c>
      <c r="E2463" s="95">
        <v>1600</v>
      </c>
      <c r="F2463" s="95">
        <v>392464</v>
      </c>
      <c r="G2463" s="95">
        <v>0</v>
      </c>
      <c r="H2463" s="93" t="s">
        <v>8976</v>
      </c>
      <c r="I2463" s="93" t="s">
        <v>23890</v>
      </c>
      <c r="J2463" s="93" t="s">
        <v>20932</v>
      </c>
      <c r="K2463" s="93" t="s">
        <v>9421</v>
      </c>
      <c r="L2463" s="14">
        <f>AND(vyberHrace&lt;&gt;"",ISNUMBER(SEARCH(vyberHrace,$B2463)))</f>
      </c>
      <c r="M2463" s="14">
        <f>AND($I2463=MID(kododd,1,2),$J2463=MID(kododd,3,3))</f>
      </c>
    </row>
    <row r="2464">
      <c r="A2464" s="95">
        <v>46164</v>
      </c>
      <c r="B2464" s="93" t="s">
        <v>24032</v>
      </c>
      <c r="C2464" s="93" t="s">
        <v>1438</v>
      </c>
      <c r="D2464" s="95">
        <v>1116</v>
      </c>
      <c r="F2464" s="95">
        <v>383660</v>
      </c>
      <c r="G2464" s="95">
        <v>250</v>
      </c>
      <c r="H2464" s="93" t="s">
        <v>8976</v>
      </c>
      <c r="I2464" s="93" t="s">
        <v>23890</v>
      </c>
      <c r="J2464" s="93" t="s">
        <v>20897</v>
      </c>
      <c r="K2464" s="93" t="s">
        <v>9426</v>
      </c>
      <c r="L2464" s="14">
        <f>AND(vyberHrace&lt;&gt;"",ISNUMBER(SEARCH(vyberHrace,$B2464)))</f>
      </c>
      <c r="M2464" s="14">
        <f>AND($I2464=MID(kododd,1,2),$J2464=MID(kododd,3,3))</f>
      </c>
    </row>
    <row r="2465">
      <c r="A2465" s="95">
        <v>52499</v>
      </c>
      <c r="B2465" s="93" t="s">
        <v>21638</v>
      </c>
      <c r="C2465" s="93" t="s">
        <v>1454</v>
      </c>
      <c r="F2465" s="95">
        <v>23740094</v>
      </c>
      <c r="G2465" s="95">
        <v>250</v>
      </c>
      <c r="H2465" s="93" t="s">
        <v>8976</v>
      </c>
      <c r="I2465" s="93" t="s">
        <v>23890</v>
      </c>
      <c r="J2465" s="93" t="s">
        <v>20848</v>
      </c>
      <c r="K2465" s="93" t="s">
        <v>21377</v>
      </c>
      <c r="L2465" s="14">
        <f>AND(vyberHrace&lt;&gt;"",ISNUMBER(SEARCH(vyberHrace,$B2465)))</f>
      </c>
      <c r="M2465" s="14">
        <f>AND($I2465=MID(kododd,1,2),$J2465=MID(kododd,3,3))</f>
      </c>
    </row>
    <row r="2466">
      <c r="A2466" s="95">
        <v>61503</v>
      </c>
      <c r="B2466" s="93" t="s">
        <v>27681</v>
      </c>
      <c r="C2466" s="93" t="s">
        <v>1411</v>
      </c>
      <c r="F2466" s="95">
        <v>571002308</v>
      </c>
      <c r="G2466" s="95">
        <v>250</v>
      </c>
      <c r="H2466" s="93" t="s">
        <v>8976</v>
      </c>
      <c r="I2466" s="93" t="s">
        <v>23890</v>
      </c>
      <c r="J2466" s="93" t="s">
        <v>20971</v>
      </c>
      <c r="K2466" s="93" t="s">
        <v>16300</v>
      </c>
      <c r="L2466" s="14">
        <f>AND(vyberHrace&lt;&gt;"",ISNUMBER(SEARCH(vyberHrace,$B2466)))</f>
      </c>
      <c r="M2466" s="14">
        <f>AND($I2466=MID(kododd,1,2),$J2466=MID(kododd,3,3))</f>
      </c>
    </row>
    <row r="2467">
      <c r="A2467" s="95">
        <v>59397</v>
      </c>
      <c r="B2467" s="93" t="s">
        <v>25814</v>
      </c>
      <c r="C2467" s="93" t="s">
        <v>1486</v>
      </c>
      <c r="F2467" s="95">
        <v>23798289</v>
      </c>
      <c r="G2467" s="95">
        <v>250</v>
      </c>
      <c r="H2467" s="93" t="s">
        <v>8976</v>
      </c>
      <c r="I2467" s="93" t="s">
        <v>23890</v>
      </c>
      <c r="J2467" s="93" t="s">
        <v>20870</v>
      </c>
      <c r="K2467" s="93" t="s">
        <v>19858</v>
      </c>
      <c r="L2467" s="14">
        <f>AND(vyberHrace&lt;&gt;"",ISNUMBER(SEARCH(vyberHrace,$B2467)))</f>
      </c>
      <c r="M2467" s="14">
        <f>AND($I2467=MID(kododd,1,2),$J2467=MID(kododd,3,3))</f>
      </c>
    </row>
    <row r="2468">
      <c r="A2468" s="95">
        <v>40103</v>
      </c>
      <c r="B2468" s="93" t="s">
        <v>26203</v>
      </c>
      <c r="C2468" s="93" t="s">
        <v>1451</v>
      </c>
      <c r="G2468" s="95">
        <v>0</v>
      </c>
      <c r="H2468" s="93" t="s">
        <v>8976</v>
      </c>
      <c r="I2468" s="93" t="s">
        <v>23890</v>
      </c>
      <c r="J2468" s="93" t="s">
        <v>23412</v>
      </c>
      <c r="K2468" s="93" t="s">
        <v>21357</v>
      </c>
      <c r="L2468" s="14">
        <f>AND(vyberHrace&lt;&gt;"",ISNUMBER(SEARCH(vyberHrace,$B2468)))</f>
      </c>
      <c r="M2468" s="14">
        <f>AND($I2468=MID(kododd,1,2),$J2468=MID(kododd,3,3))</f>
      </c>
    </row>
    <row r="2469">
      <c r="A2469" s="95">
        <v>1128</v>
      </c>
      <c r="B2469" s="93" t="s">
        <v>13831</v>
      </c>
      <c r="C2469" s="93" t="s">
        <v>1433</v>
      </c>
      <c r="D2469" s="95">
        <v>1942</v>
      </c>
      <c r="E2469" s="95">
        <v>1980</v>
      </c>
      <c r="F2469" s="95">
        <v>315664</v>
      </c>
      <c r="G2469" s="95">
        <v>250</v>
      </c>
      <c r="H2469" s="93" t="s">
        <v>8976</v>
      </c>
      <c r="I2469" s="93" t="s">
        <v>23890</v>
      </c>
      <c r="J2469" s="93" t="s">
        <v>3580</v>
      </c>
      <c r="K2469" s="93" t="s">
        <v>6721</v>
      </c>
      <c r="L2469" s="14">
        <f>AND(vyberHrace&lt;&gt;"",ISNUMBER(SEARCH(vyberHrace,$B2469)))</f>
      </c>
      <c r="M2469" s="14">
        <f>AND($I2469=MID(kododd,1,2),$J2469=MID(kododd,3,3))</f>
      </c>
    </row>
    <row r="2470">
      <c r="A2470" s="95">
        <v>43285</v>
      </c>
      <c r="B2470" s="93" t="s">
        <v>14217</v>
      </c>
      <c r="C2470" s="93" t="s">
        <v>1410</v>
      </c>
      <c r="D2470" s="95">
        <v>2160</v>
      </c>
      <c r="E2470" s="95">
        <v>2191</v>
      </c>
      <c r="F2470" s="95">
        <v>385859</v>
      </c>
      <c r="G2470" s="95">
        <v>250</v>
      </c>
      <c r="H2470" s="93" t="s">
        <v>8976</v>
      </c>
      <c r="I2470" s="93" t="s">
        <v>23890</v>
      </c>
      <c r="J2470" s="93" t="s">
        <v>21009</v>
      </c>
      <c r="K2470" s="93" t="s">
        <v>15049</v>
      </c>
      <c r="L2470" s="14">
        <f>AND(vyberHrace&lt;&gt;"",ISNUMBER(SEARCH(vyberHrace,$B2470)))</f>
      </c>
      <c r="M2470" s="14">
        <f>AND($I2470=MID(kododd,1,2),$J2470=MID(kododd,3,3))</f>
      </c>
    </row>
    <row r="2471">
      <c r="A2471" s="95">
        <v>48593</v>
      </c>
      <c r="B2471" s="93" t="s">
        <v>16412</v>
      </c>
      <c r="C2471" s="93" t="s">
        <v>1416</v>
      </c>
      <c r="D2471" s="95">
        <v>1118</v>
      </c>
      <c r="E2471" s="95">
        <v>1473</v>
      </c>
      <c r="F2471" s="95">
        <v>23715413</v>
      </c>
      <c r="G2471" s="95">
        <v>250</v>
      </c>
      <c r="H2471" s="93" t="s">
        <v>8976</v>
      </c>
      <c r="I2471" s="93" t="s">
        <v>23890</v>
      </c>
      <c r="J2471" s="93" t="s">
        <v>21009</v>
      </c>
      <c r="K2471" s="93" t="s">
        <v>15049</v>
      </c>
      <c r="L2471" s="14">
        <f>AND(vyberHrace&lt;&gt;"",ISNUMBER(SEARCH(vyberHrace,$B2471)))</f>
      </c>
      <c r="M2471" s="14">
        <f>AND($I2471=MID(kododd,1,2),$J2471=MID(kododd,3,3))</f>
      </c>
    </row>
    <row r="2472">
      <c r="A2472" s="95">
        <v>252</v>
      </c>
      <c r="B2472" s="93" t="s">
        <v>15043</v>
      </c>
      <c r="C2472" s="93" t="s">
        <v>1417</v>
      </c>
      <c r="D2472" s="95">
        <v>2093</v>
      </c>
      <c r="E2472" s="95">
        <v>2125</v>
      </c>
      <c r="F2472" s="95">
        <v>304174</v>
      </c>
      <c r="G2472" s="95">
        <v>250</v>
      </c>
      <c r="H2472" s="93" t="s">
        <v>8976</v>
      </c>
      <c r="I2472" s="93" t="s">
        <v>23890</v>
      </c>
      <c r="J2472" s="93" t="s">
        <v>20913</v>
      </c>
      <c r="K2472" s="93" t="s">
        <v>15044</v>
      </c>
      <c r="L2472" s="14">
        <f>AND(vyberHrace&lt;&gt;"",ISNUMBER(SEARCH(vyberHrace,$B2472)))</f>
      </c>
      <c r="M2472" s="14">
        <f>AND($I2472=MID(kododd,1,2),$J2472=MID(kododd,3,3))</f>
      </c>
    </row>
    <row r="2473">
      <c r="A2473" s="95">
        <v>701</v>
      </c>
      <c r="B2473" s="93" t="s">
        <v>19688</v>
      </c>
      <c r="C2473" s="93" t="s">
        <v>1465</v>
      </c>
      <c r="D2473" s="95">
        <v>1712</v>
      </c>
      <c r="E2473" s="95">
        <v>1797</v>
      </c>
      <c r="F2473" s="95">
        <v>316032</v>
      </c>
      <c r="G2473" s="95">
        <v>250</v>
      </c>
      <c r="H2473" s="93" t="s">
        <v>8976</v>
      </c>
      <c r="I2473" s="93" t="s">
        <v>23890</v>
      </c>
      <c r="J2473" s="93" t="s">
        <v>20887</v>
      </c>
      <c r="K2473" s="93" t="s">
        <v>9423</v>
      </c>
      <c r="L2473" s="14">
        <f>AND(vyberHrace&lt;&gt;"",ISNUMBER(SEARCH(vyberHrace,$B2473)))</f>
      </c>
      <c r="M2473" s="14">
        <f>AND($I2473=MID(kododd,1,2),$J2473=MID(kododd,3,3))</f>
      </c>
    </row>
    <row r="2474">
      <c r="A2474" s="95">
        <v>28827</v>
      </c>
      <c r="B2474" s="93" t="s">
        <v>21132</v>
      </c>
      <c r="C2474" s="93" t="s">
        <v>1403</v>
      </c>
      <c r="D2474" s="95">
        <v>2019</v>
      </c>
      <c r="E2474" s="95">
        <v>2023</v>
      </c>
      <c r="F2474" s="95">
        <v>332046</v>
      </c>
      <c r="G2474" s="95">
        <v>0</v>
      </c>
      <c r="H2474" s="93" t="s">
        <v>8976</v>
      </c>
      <c r="I2474" s="93" t="s">
        <v>23890</v>
      </c>
      <c r="J2474" s="93" t="s">
        <v>21009</v>
      </c>
      <c r="K2474" s="93" t="s">
        <v>15049</v>
      </c>
      <c r="L2474" s="14">
        <f>AND(vyberHrace&lt;&gt;"",ISNUMBER(SEARCH(vyberHrace,$B2474)))</f>
      </c>
      <c r="M2474" s="14">
        <f>AND($I2474=MID(kododd,1,2),$J2474=MID(kododd,3,3))</f>
      </c>
    </row>
    <row r="2475">
      <c r="A2475" s="95">
        <v>57731</v>
      </c>
      <c r="B2475" s="93" t="s">
        <v>24294</v>
      </c>
      <c r="C2475" s="93" t="s">
        <v>1408</v>
      </c>
      <c r="D2475" s="95">
        <v>1537</v>
      </c>
      <c r="E2475" s="95">
        <v>1742</v>
      </c>
      <c r="F2475" s="95">
        <v>23775610</v>
      </c>
      <c r="G2475" s="95">
        <v>250</v>
      </c>
      <c r="H2475" s="93" t="s">
        <v>8976</v>
      </c>
      <c r="I2475" s="93" t="s">
        <v>23890</v>
      </c>
      <c r="J2475" s="93" t="s">
        <v>20923</v>
      </c>
      <c r="K2475" s="93" t="s">
        <v>19860</v>
      </c>
      <c r="L2475" s="14">
        <f>AND(vyberHrace&lt;&gt;"",ISNUMBER(SEARCH(vyberHrace,$B2475)))</f>
      </c>
      <c r="M2475" s="14">
        <f>AND($I2475=MID(kododd,1,2),$J2475=MID(kododd,3,3))</f>
      </c>
    </row>
    <row r="2476">
      <c r="A2476" s="95">
        <v>38044</v>
      </c>
      <c r="B2476" s="93" t="s">
        <v>9453</v>
      </c>
      <c r="C2476" s="93" t="s">
        <v>1442</v>
      </c>
      <c r="D2476" s="95">
        <v>1674</v>
      </c>
      <c r="E2476" s="95">
        <v>1781</v>
      </c>
      <c r="F2476" s="95">
        <v>378410</v>
      </c>
      <c r="G2476" s="95">
        <v>250</v>
      </c>
      <c r="H2476" s="93" t="s">
        <v>8976</v>
      </c>
      <c r="I2476" s="93" t="s">
        <v>23890</v>
      </c>
      <c r="J2476" s="93" t="s">
        <v>21007</v>
      </c>
      <c r="K2476" s="93" t="s">
        <v>23945</v>
      </c>
      <c r="L2476" s="14">
        <f>AND(vyberHrace&lt;&gt;"",ISNUMBER(SEARCH(vyberHrace,$B2476)))</f>
      </c>
      <c r="M2476" s="14">
        <f>AND($I2476=MID(kododd,1,2),$J2476=MID(kododd,3,3))</f>
      </c>
    </row>
    <row r="2477">
      <c r="A2477" s="95">
        <v>46619</v>
      </c>
      <c r="B2477" s="93" t="s">
        <v>18626</v>
      </c>
      <c r="C2477" s="93" t="s">
        <v>1416</v>
      </c>
      <c r="D2477" s="95">
        <v>1073</v>
      </c>
      <c r="F2477" s="95">
        <v>23715421</v>
      </c>
      <c r="G2477" s="95">
        <v>0</v>
      </c>
      <c r="H2477" s="93" t="s">
        <v>8976</v>
      </c>
      <c r="I2477" s="93" t="s">
        <v>23890</v>
      </c>
      <c r="J2477" s="93" t="s">
        <v>20893</v>
      </c>
      <c r="K2477" s="93" t="s">
        <v>11825</v>
      </c>
      <c r="L2477" s="14">
        <f>AND(vyberHrace&lt;&gt;"",ISNUMBER(SEARCH(vyberHrace,$B2477)))</f>
      </c>
      <c r="M2477" s="14">
        <f>AND($I2477=MID(kododd,1,2),$J2477=MID(kododd,3,3))</f>
      </c>
    </row>
    <row r="2478">
      <c r="A2478" s="95">
        <v>63370</v>
      </c>
      <c r="B2478" s="93" t="s">
        <v>10284</v>
      </c>
      <c r="C2478" s="93" t="s">
        <v>1408</v>
      </c>
      <c r="G2478" s="95">
        <v>250</v>
      </c>
      <c r="H2478" s="93" t="s">
        <v>8976</v>
      </c>
      <c r="I2478" s="93" t="s">
        <v>23890</v>
      </c>
      <c r="J2478" s="93" t="s">
        <v>20843</v>
      </c>
      <c r="K2478" s="93" t="s">
        <v>19862</v>
      </c>
      <c r="L2478" s="14">
        <f>AND(vyberHrace&lt;&gt;"",ISNUMBER(SEARCH(vyberHrace,$B2478)))</f>
      </c>
      <c r="M2478" s="14">
        <f>AND($I2478=MID(kododd,1,2),$J2478=MID(kododd,3,3))</f>
      </c>
    </row>
    <row r="2479">
      <c r="A2479" s="95">
        <v>14373</v>
      </c>
      <c r="B2479" s="93" t="s">
        <v>11763</v>
      </c>
      <c r="C2479" s="93" t="s">
        <v>1475</v>
      </c>
      <c r="D2479" s="95">
        <v>2360</v>
      </c>
      <c r="E2479" s="95">
        <v>2376</v>
      </c>
      <c r="F2479" s="95">
        <v>323551</v>
      </c>
      <c r="G2479" s="95">
        <v>250</v>
      </c>
      <c r="H2479" s="93" t="s">
        <v>8976</v>
      </c>
      <c r="I2479" s="93" t="s">
        <v>23890</v>
      </c>
      <c r="J2479" s="93" t="s">
        <v>21009</v>
      </c>
      <c r="K2479" s="93" t="s">
        <v>15049</v>
      </c>
      <c r="L2479" s="14">
        <f>AND(vyberHrace&lt;&gt;"",ISNUMBER(SEARCH(vyberHrace,$B2479)))</f>
      </c>
      <c r="M2479" s="14">
        <f>AND($I2479=MID(kododd,1,2),$J2479=MID(kododd,3,3))</f>
      </c>
    </row>
    <row r="2480">
      <c r="A2480" s="95">
        <v>34332</v>
      </c>
      <c r="B2480" s="93" t="s">
        <v>10298</v>
      </c>
      <c r="C2480" s="93" t="s">
        <v>1469</v>
      </c>
      <c r="D2480" s="95">
        <v>1563</v>
      </c>
      <c r="G2480" s="95">
        <v>250</v>
      </c>
      <c r="H2480" s="93" t="s">
        <v>8976</v>
      </c>
      <c r="I2480" s="93" t="s">
        <v>23890</v>
      </c>
      <c r="J2480" s="93" t="s">
        <v>20961</v>
      </c>
      <c r="K2480" s="93" t="s">
        <v>20404</v>
      </c>
      <c r="L2480" s="14">
        <f>AND(vyberHrace&lt;&gt;"",ISNUMBER(SEARCH(vyberHrace,$B2480)))</f>
      </c>
      <c r="M2480" s="14">
        <f>AND($I2480=MID(kododd,1,2),$J2480=MID(kododd,3,3))</f>
      </c>
    </row>
    <row r="2481">
      <c r="A2481" s="95">
        <v>488</v>
      </c>
      <c r="B2481" s="93" t="s">
        <v>19900</v>
      </c>
      <c r="C2481" s="93" t="s">
        <v>1459</v>
      </c>
      <c r="D2481" s="95">
        <v>1850</v>
      </c>
      <c r="E2481" s="95">
        <v>1942</v>
      </c>
      <c r="F2481" s="95">
        <v>306169</v>
      </c>
      <c r="G2481" s="95">
        <v>250</v>
      </c>
      <c r="H2481" s="93" t="s">
        <v>8976</v>
      </c>
      <c r="I2481" s="93" t="s">
        <v>23890</v>
      </c>
      <c r="J2481" s="93" t="s">
        <v>20923</v>
      </c>
      <c r="K2481" s="93" t="s">
        <v>19860</v>
      </c>
      <c r="L2481" s="14">
        <f>AND(vyberHrace&lt;&gt;"",ISNUMBER(SEARCH(vyberHrace,$B2481)))</f>
      </c>
      <c r="M2481" s="14">
        <f>AND($I2481=MID(kododd,1,2),$J2481=MID(kododd,3,3))</f>
      </c>
    </row>
    <row r="2482">
      <c r="A2482" s="95">
        <v>13980</v>
      </c>
      <c r="B2482" s="93" t="s">
        <v>19900</v>
      </c>
      <c r="C2482" s="93" t="s">
        <v>1468</v>
      </c>
      <c r="D2482" s="95">
        <v>1479</v>
      </c>
      <c r="E2482" s="95">
        <v>1586</v>
      </c>
      <c r="F2482" s="95">
        <v>344303</v>
      </c>
      <c r="G2482" s="95">
        <v>250</v>
      </c>
      <c r="H2482" s="93" t="s">
        <v>8976</v>
      </c>
      <c r="I2482" s="93" t="s">
        <v>23890</v>
      </c>
      <c r="J2482" s="93" t="s">
        <v>20934</v>
      </c>
      <c r="K2482" s="93" t="s">
        <v>21356</v>
      </c>
      <c r="L2482" s="14">
        <f>AND(vyberHrace&lt;&gt;"",ISNUMBER(SEARCH(vyberHrace,$B2482)))</f>
      </c>
      <c r="M2482" s="14">
        <f>AND($I2482=MID(kododd,1,2),$J2482=MID(kododd,3,3))</f>
      </c>
    </row>
    <row r="2483">
      <c r="A2483" s="95">
        <v>57012</v>
      </c>
      <c r="B2483" s="93" t="s">
        <v>21664</v>
      </c>
      <c r="C2483" s="93" t="s">
        <v>1434</v>
      </c>
      <c r="F2483" s="95">
        <v>23774843</v>
      </c>
      <c r="G2483" s="95">
        <v>500</v>
      </c>
      <c r="H2483" s="93" t="s">
        <v>8976</v>
      </c>
      <c r="I2483" s="93" t="s">
        <v>23890</v>
      </c>
      <c r="J2483" s="93" t="s">
        <v>23412</v>
      </c>
      <c r="K2483" s="93" t="s">
        <v>21357</v>
      </c>
      <c r="L2483" s="14">
        <f>AND(vyberHrace&lt;&gt;"",ISNUMBER(SEARCH(vyberHrace,$B2483)))</f>
      </c>
      <c r="M2483" s="14">
        <f>AND($I2483=MID(kododd,1,2),$J2483=MID(kododd,3,3))</f>
      </c>
    </row>
    <row r="2484">
      <c r="A2484" s="95">
        <v>19256</v>
      </c>
      <c r="B2484" s="93" t="s">
        <v>13971</v>
      </c>
      <c r="C2484" s="93" t="s">
        <v>1453</v>
      </c>
      <c r="G2484" s="95">
        <v>0</v>
      </c>
      <c r="H2484" s="93" t="s">
        <v>8976</v>
      </c>
      <c r="I2484" s="93" t="s">
        <v>23890</v>
      </c>
      <c r="J2484" s="93" t="s">
        <v>20870</v>
      </c>
      <c r="K2484" s="93" t="s">
        <v>19858</v>
      </c>
      <c r="L2484" s="14">
        <f>AND(vyberHrace&lt;&gt;"",ISNUMBER(SEARCH(vyberHrace,$B2484)))</f>
      </c>
      <c r="M2484" s="14">
        <f>AND($I2484=MID(kododd,1,2),$J2484=MID(kododd,3,3))</f>
      </c>
    </row>
    <row r="2485">
      <c r="A2485" s="95">
        <v>58586</v>
      </c>
      <c r="B2485" s="93" t="s">
        <v>10311</v>
      </c>
      <c r="C2485" s="93" t="s">
        <v>1402</v>
      </c>
      <c r="D2485" s="95">
        <v>1438</v>
      </c>
      <c r="F2485" s="95">
        <v>23775165</v>
      </c>
      <c r="G2485" s="95">
        <v>0</v>
      </c>
      <c r="H2485" s="93" t="s">
        <v>8976</v>
      </c>
      <c r="I2485" s="93" t="s">
        <v>23890</v>
      </c>
      <c r="J2485" s="93" t="s">
        <v>23412</v>
      </c>
      <c r="K2485" s="93" t="s">
        <v>21357</v>
      </c>
      <c r="L2485" s="14">
        <f>AND(vyberHrace&lt;&gt;"",ISNUMBER(SEARCH(vyberHrace,$B2485)))</f>
      </c>
      <c r="M2485" s="14">
        <f>AND($I2485=MID(kododd,1,2),$J2485=MID(kododd,3,3))</f>
      </c>
    </row>
    <row r="2486">
      <c r="A2486" s="95">
        <v>37261</v>
      </c>
      <c r="B2486" s="93" t="s">
        <v>20244</v>
      </c>
      <c r="C2486" s="93" t="s">
        <v>1444</v>
      </c>
      <c r="D2486" s="95">
        <v>1100</v>
      </c>
      <c r="F2486" s="95">
        <v>23704160</v>
      </c>
      <c r="G2486" s="95">
        <v>0</v>
      </c>
      <c r="H2486" s="93" t="s">
        <v>8976</v>
      </c>
      <c r="I2486" s="93" t="s">
        <v>23890</v>
      </c>
      <c r="J2486" s="93" t="s">
        <v>20931</v>
      </c>
      <c r="K2486" s="93" t="s">
        <v>19878</v>
      </c>
      <c r="L2486" s="14">
        <f>AND(vyberHrace&lt;&gt;"",ISNUMBER(SEARCH(vyberHrace,$B2486)))</f>
      </c>
      <c r="M2486" s="14">
        <f>AND($I2486=MID(kododd,1,2),$J2486=MID(kododd,3,3))</f>
      </c>
    </row>
    <row r="2487">
      <c r="A2487" s="95">
        <v>6987</v>
      </c>
      <c r="B2487" s="93" t="s">
        <v>12927</v>
      </c>
      <c r="C2487" s="93" t="s">
        <v>1474</v>
      </c>
      <c r="D2487" s="95">
        <v>1572</v>
      </c>
      <c r="E2487" s="95">
        <v>1749</v>
      </c>
      <c r="F2487" s="95">
        <v>23726539</v>
      </c>
      <c r="G2487" s="95">
        <v>250</v>
      </c>
      <c r="H2487" s="93" t="s">
        <v>8976</v>
      </c>
      <c r="I2487" s="93" t="s">
        <v>23890</v>
      </c>
      <c r="J2487" s="93" t="s">
        <v>20913</v>
      </c>
      <c r="K2487" s="93" t="s">
        <v>15044</v>
      </c>
      <c r="L2487" s="14">
        <f>AND(vyberHrace&lt;&gt;"",ISNUMBER(SEARCH(vyberHrace,$B2487)))</f>
      </c>
      <c r="M2487" s="14">
        <f>AND($I2487=MID(kododd,1,2),$J2487=MID(kododd,3,3))</f>
      </c>
    </row>
    <row r="2488">
      <c r="A2488" s="95">
        <v>1183</v>
      </c>
      <c r="B2488" s="93" t="s">
        <v>13837</v>
      </c>
      <c r="C2488" s="93" t="s">
        <v>1469</v>
      </c>
      <c r="D2488" s="95">
        <v>1916</v>
      </c>
      <c r="E2488" s="95">
        <v>1944</v>
      </c>
      <c r="F2488" s="95">
        <v>310620</v>
      </c>
      <c r="G2488" s="95">
        <v>250</v>
      </c>
      <c r="H2488" s="93" t="s">
        <v>8976</v>
      </c>
      <c r="I2488" s="93" t="s">
        <v>23890</v>
      </c>
      <c r="J2488" s="93" t="s">
        <v>20887</v>
      </c>
      <c r="K2488" s="93" t="s">
        <v>9423</v>
      </c>
      <c r="L2488" s="14">
        <f>AND(vyberHrace&lt;&gt;"",ISNUMBER(SEARCH(vyberHrace,$B2488)))</f>
      </c>
      <c r="M2488" s="14">
        <f>AND($I2488=MID(kododd,1,2),$J2488=MID(kododd,3,3))</f>
      </c>
    </row>
    <row r="2489">
      <c r="A2489" s="95">
        <v>54919</v>
      </c>
      <c r="B2489" s="93" t="s">
        <v>8166</v>
      </c>
      <c r="C2489" s="93" t="s">
        <v>1431</v>
      </c>
      <c r="D2489" s="95">
        <v>1413</v>
      </c>
      <c r="E2489" s="95">
        <v>1627</v>
      </c>
      <c r="F2489" s="95">
        <v>23753650</v>
      </c>
      <c r="G2489" s="95">
        <v>250</v>
      </c>
      <c r="H2489" s="93" t="s">
        <v>8976</v>
      </c>
      <c r="I2489" s="93" t="s">
        <v>23890</v>
      </c>
      <c r="J2489" s="93" t="s">
        <v>20927</v>
      </c>
      <c r="K2489" s="93" t="s">
        <v>1493</v>
      </c>
      <c r="L2489" s="14">
        <f>AND(vyberHrace&lt;&gt;"",ISNUMBER(SEARCH(vyberHrace,$B2489)))</f>
      </c>
      <c r="M2489" s="14">
        <f>AND($I2489=MID(kododd,1,2),$J2489=MID(kododd,3,3))</f>
      </c>
    </row>
    <row r="2490">
      <c r="A2490" s="95">
        <v>5052</v>
      </c>
      <c r="B2490" s="93" t="s">
        <v>10423</v>
      </c>
      <c r="C2490" s="93" t="s">
        <v>1407</v>
      </c>
      <c r="D2490" s="95">
        <v>1799</v>
      </c>
      <c r="E2490" s="95">
        <v>1819</v>
      </c>
      <c r="F2490" s="95">
        <v>378372</v>
      </c>
      <c r="G2490" s="95">
        <v>0</v>
      </c>
      <c r="H2490" s="93" t="s">
        <v>8976</v>
      </c>
      <c r="I2490" s="93" t="s">
        <v>23890</v>
      </c>
      <c r="J2490" s="93" t="s">
        <v>20932</v>
      </c>
      <c r="K2490" s="93" t="s">
        <v>9421</v>
      </c>
      <c r="L2490" s="14">
        <f>AND(vyberHrace&lt;&gt;"",ISNUMBER(SEARCH(vyberHrace,$B2490)))</f>
      </c>
      <c r="M2490" s="14">
        <f>AND($I2490=MID(kododd,1,2),$J2490=MID(kododd,3,3))</f>
      </c>
    </row>
    <row r="2491">
      <c r="A2491" s="95">
        <v>3397</v>
      </c>
      <c r="B2491" s="93" t="s">
        <v>20499</v>
      </c>
      <c r="C2491" s="93" t="s">
        <v>1413</v>
      </c>
      <c r="D2491" s="95">
        <v>1504</v>
      </c>
      <c r="E2491" s="95">
        <v>1663</v>
      </c>
      <c r="F2491" s="95">
        <v>23726512</v>
      </c>
      <c r="G2491" s="95">
        <v>250</v>
      </c>
      <c r="H2491" s="93" t="s">
        <v>8976</v>
      </c>
      <c r="I2491" s="93" t="s">
        <v>23890</v>
      </c>
      <c r="J2491" s="93" t="s">
        <v>20913</v>
      </c>
      <c r="K2491" s="93" t="s">
        <v>15044</v>
      </c>
      <c r="L2491" s="14">
        <f>AND(vyberHrace&lt;&gt;"",ISNUMBER(SEARCH(vyberHrace,$B2491)))</f>
      </c>
      <c r="M2491" s="14">
        <f>AND($I2491=MID(kododd,1,2),$J2491=MID(kododd,3,3))</f>
      </c>
    </row>
    <row r="2492">
      <c r="A2492" s="95">
        <v>42284</v>
      </c>
      <c r="B2492" s="93" t="s">
        <v>12845</v>
      </c>
      <c r="C2492" s="93" t="s">
        <v>1452</v>
      </c>
      <c r="D2492" s="95">
        <v>1523</v>
      </c>
      <c r="F2492" s="95">
        <v>385921</v>
      </c>
      <c r="G2492" s="95">
        <v>0</v>
      </c>
      <c r="H2492" s="93" t="s">
        <v>8976</v>
      </c>
      <c r="I2492" s="93" t="s">
        <v>23890</v>
      </c>
      <c r="J2492" s="93" t="s">
        <v>20843</v>
      </c>
      <c r="K2492" s="93" t="s">
        <v>19862</v>
      </c>
      <c r="L2492" s="14">
        <f>AND(vyberHrace&lt;&gt;"",ISNUMBER(SEARCH(vyberHrace,$B2492)))</f>
      </c>
      <c r="M2492" s="14">
        <f>AND($I2492=MID(kododd,1,2),$J2492=MID(kododd,3,3))</f>
      </c>
    </row>
    <row r="2493">
      <c r="A2493" s="95">
        <v>34591</v>
      </c>
      <c r="B2493" s="93" t="s">
        <v>12759</v>
      </c>
      <c r="C2493" s="93" t="s">
        <v>1435</v>
      </c>
      <c r="D2493" s="95">
        <v>1479</v>
      </c>
      <c r="E2493" s="95">
        <v>1554</v>
      </c>
      <c r="F2493" s="95">
        <v>23739568</v>
      </c>
      <c r="G2493" s="95">
        <v>0</v>
      </c>
      <c r="H2493" s="93" t="s">
        <v>8976</v>
      </c>
      <c r="I2493" s="93" t="s">
        <v>23890</v>
      </c>
      <c r="J2493" s="93" t="s">
        <v>20870</v>
      </c>
      <c r="K2493" s="93" t="s">
        <v>19858</v>
      </c>
      <c r="L2493" s="14">
        <f>AND(vyberHrace&lt;&gt;"",ISNUMBER(SEARCH(vyberHrace,$B2493)))</f>
      </c>
      <c r="M2493" s="14">
        <f>AND($I2493=MID(kododd,1,2),$J2493=MID(kododd,3,3))</f>
      </c>
    </row>
    <row r="2494">
      <c r="A2494" s="95">
        <v>9290</v>
      </c>
      <c r="B2494" s="93" t="s">
        <v>16376</v>
      </c>
      <c r="C2494" s="93" t="s">
        <v>1407</v>
      </c>
      <c r="D2494" s="95">
        <v>1699</v>
      </c>
      <c r="E2494" s="95">
        <v>1734</v>
      </c>
      <c r="F2494" s="95">
        <v>353736</v>
      </c>
      <c r="G2494" s="95">
        <v>250</v>
      </c>
      <c r="H2494" s="93" t="s">
        <v>8976</v>
      </c>
      <c r="I2494" s="93" t="s">
        <v>23890</v>
      </c>
      <c r="J2494" s="93" t="s">
        <v>20971</v>
      </c>
      <c r="K2494" s="93" t="s">
        <v>16300</v>
      </c>
      <c r="L2494" s="14">
        <f>AND(vyberHrace&lt;&gt;"",ISNUMBER(SEARCH(vyberHrace,$B2494)))</f>
      </c>
      <c r="M2494" s="14">
        <f>AND($I2494=MID(kododd,1,2),$J2494=MID(kododd,3,3))</f>
      </c>
    </row>
    <row r="2495">
      <c r="A2495" s="95">
        <v>62074</v>
      </c>
      <c r="B2495" s="93" t="s">
        <v>28276</v>
      </c>
      <c r="C2495" s="93" t="s">
        <v>1450</v>
      </c>
      <c r="D2495" s="95">
        <v>1138</v>
      </c>
      <c r="E2495" s="95">
        <v>1660</v>
      </c>
      <c r="F2495" s="95">
        <v>571001980</v>
      </c>
      <c r="G2495" s="95">
        <v>250</v>
      </c>
      <c r="H2495" s="93" t="s">
        <v>8976</v>
      </c>
      <c r="I2495" s="93" t="s">
        <v>23890</v>
      </c>
      <c r="J2495" s="93" t="s">
        <v>20932</v>
      </c>
      <c r="K2495" s="93" t="s">
        <v>9421</v>
      </c>
      <c r="L2495" s="14">
        <f>AND(vyberHrace&lt;&gt;"",ISNUMBER(SEARCH(vyberHrace,$B2495)))</f>
      </c>
      <c r="M2495" s="14">
        <f>AND($I2495=MID(kododd,1,2),$J2495=MID(kododd,3,3))</f>
      </c>
    </row>
    <row r="2496">
      <c r="A2496" s="95">
        <v>59572</v>
      </c>
      <c r="B2496" s="93" t="s">
        <v>25966</v>
      </c>
      <c r="C2496" s="93" t="s">
        <v>1424</v>
      </c>
      <c r="F2496" s="95">
        <v>23788801</v>
      </c>
      <c r="G2496" s="95">
        <v>250</v>
      </c>
      <c r="H2496" s="93" t="s">
        <v>8976</v>
      </c>
      <c r="I2496" s="93" t="s">
        <v>23890</v>
      </c>
      <c r="J2496" s="93" t="s">
        <v>20843</v>
      </c>
      <c r="K2496" s="93" t="s">
        <v>19862</v>
      </c>
      <c r="L2496" s="14">
        <f>AND(vyberHrace&lt;&gt;"",ISNUMBER(SEARCH(vyberHrace,$B2496)))</f>
      </c>
      <c r="M2496" s="14">
        <f>AND($I2496=MID(kododd,1,2),$J2496=MID(kododd,3,3))</f>
      </c>
    </row>
    <row r="2497">
      <c r="A2497" s="95">
        <v>53554</v>
      </c>
      <c r="B2497" s="93" t="s">
        <v>20721</v>
      </c>
      <c r="C2497" s="93" t="s">
        <v>1420</v>
      </c>
      <c r="F2497" s="95">
        <v>23746084</v>
      </c>
      <c r="G2497" s="95">
        <v>250</v>
      </c>
      <c r="H2497" s="93" t="s">
        <v>8976</v>
      </c>
      <c r="I2497" s="93" t="s">
        <v>23890</v>
      </c>
      <c r="J2497" s="93" t="s">
        <v>20870</v>
      </c>
      <c r="K2497" s="93" t="s">
        <v>19858</v>
      </c>
      <c r="L2497" s="14">
        <f>AND(vyberHrace&lt;&gt;"",ISNUMBER(SEARCH(vyberHrace,$B2497)))</f>
      </c>
      <c r="M2497" s="14">
        <f>AND($I2497=MID(kododd,1,2),$J2497=MID(kododd,3,3))</f>
      </c>
    </row>
    <row r="2498">
      <c r="A2498" s="95">
        <v>52180</v>
      </c>
      <c r="B2498" s="93" t="s">
        <v>1789</v>
      </c>
      <c r="C2498" s="93" t="s">
        <v>1422</v>
      </c>
      <c r="D2498" s="95">
        <v>1142</v>
      </c>
      <c r="F2498" s="95">
        <v>23746092</v>
      </c>
      <c r="G2498" s="95">
        <v>250</v>
      </c>
      <c r="H2498" s="93" t="s">
        <v>8976</v>
      </c>
      <c r="I2498" s="93" t="s">
        <v>23890</v>
      </c>
      <c r="J2498" s="93" t="s">
        <v>20870</v>
      </c>
      <c r="K2498" s="93" t="s">
        <v>19858</v>
      </c>
      <c r="L2498" s="14">
        <f>AND(vyberHrace&lt;&gt;"",ISNUMBER(SEARCH(vyberHrace,$B2498)))</f>
      </c>
      <c r="M2498" s="14">
        <f>AND($I2498=MID(kododd,1,2),$J2498=MID(kododd,3,3))</f>
      </c>
    </row>
    <row r="2499">
      <c r="A2499" s="95">
        <v>57373</v>
      </c>
      <c r="B2499" s="93" t="s">
        <v>21552</v>
      </c>
      <c r="C2499" s="93" t="s">
        <v>1420</v>
      </c>
      <c r="F2499" s="95">
        <v>23777184</v>
      </c>
      <c r="G2499" s="95">
        <v>250</v>
      </c>
      <c r="H2499" s="93" t="s">
        <v>8976</v>
      </c>
      <c r="I2499" s="93" t="s">
        <v>23890</v>
      </c>
      <c r="J2499" s="93" t="s">
        <v>20887</v>
      </c>
      <c r="K2499" s="93" t="s">
        <v>9423</v>
      </c>
      <c r="L2499" s="14">
        <f>AND(vyberHrace&lt;&gt;"",ISNUMBER(SEARCH(vyberHrace,$B2499)))</f>
      </c>
      <c r="M2499" s="14">
        <f>AND($I2499=MID(kododd,1,2),$J2499=MID(kododd,3,3))</f>
      </c>
    </row>
    <row r="2500">
      <c r="A2500" s="95">
        <v>53925</v>
      </c>
      <c r="B2500" s="93" t="s">
        <v>1356</v>
      </c>
      <c r="C2500" s="93" t="s">
        <v>1437</v>
      </c>
      <c r="G2500" s="95">
        <v>0</v>
      </c>
      <c r="H2500" s="93" t="s">
        <v>8976</v>
      </c>
      <c r="I2500" s="93" t="s">
        <v>23890</v>
      </c>
      <c r="J2500" s="93" t="s">
        <v>20961</v>
      </c>
      <c r="K2500" s="93" t="s">
        <v>20404</v>
      </c>
      <c r="L2500" s="14">
        <f>AND(vyberHrace&lt;&gt;"",ISNUMBER(SEARCH(vyberHrace,$B2500)))</f>
      </c>
      <c r="M2500" s="14">
        <f>AND($I2500=MID(kododd,1,2),$J2500=MID(kododd,3,3))</f>
      </c>
    </row>
    <row r="2501">
      <c r="A2501" s="95">
        <v>61370</v>
      </c>
      <c r="B2501" s="93" t="s">
        <v>27566</v>
      </c>
      <c r="C2501" s="93" t="s">
        <v>1420</v>
      </c>
      <c r="F2501" s="95">
        <v>23789085</v>
      </c>
      <c r="G2501" s="95">
        <v>250</v>
      </c>
      <c r="H2501" s="93" t="s">
        <v>8976</v>
      </c>
      <c r="I2501" s="93" t="s">
        <v>23890</v>
      </c>
      <c r="J2501" s="93" t="s">
        <v>20971</v>
      </c>
      <c r="K2501" s="93" t="s">
        <v>16300</v>
      </c>
      <c r="L2501" s="14">
        <f>AND(vyberHrace&lt;&gt;"",ISNUMBER(SEARCH(vyberHrace,$B2501)))</f>
      </c>
      <c r="M2501" s="14">
        <f>AND($I2501=MID(kododd,1,2),$J2501=MID(kododd,3,3))</f>
      </c>
    </row>
    <row r="2502">
      <c r="A2502" s="95">
        <v>3591</v>
      </c>
      <c r="B2502" s="93" t="s">
        <v>21049</v>
      </c>
      <c r="C2502" s="93" t="s">
        <v>1415</v>
      </c>
      <c r="D2502" s="95">
        <v>1937</v>
      </c>
      <c r="E2502" s="95">
        <v>1945</v>
      </c>
      <c r="F2502" s="95">
        <v>364843</v>
      </c>
      <c r="G2502" s="95">
        <v>0</v>
      </c>
      <c r="H2502" s="93" t="s">
        <v>8976</v>
      </c>
      <c r="I2502" s="93" t="s">
        <v>23890</v>
      </c>
      <c r="J2502" s="93" t="s">
        <v>20858</v>
      </c>
      <c r="K2502" s="93" t="s">
        <v>20407</v>
      </c>
      <c r="L2502" s="14">
        <f>AND(vyberHrace&lt;&gt;"",ISNUMBER(SEARCH(vyberHrace,$B2502)))</f>
      </c>
      <c r="M2502" s="14">
        <f>AND($I2502=MID(kododd,1,2),$J2502=MID(kododd,3,3))</f>
      </c>
    </row>
    <row r="2503">
      <c r="A2503" s="95">
        <v>56694</v>
      </c>
      <c r="B2503" s="93" t="s">
        <v>24167</v>
      </c>
      <c r="C2503" s="93" t="s">
        <v>3255</v>
      </c>
      <c r="F2503" s="95">
        <v>23762390</v>
      </c>
      <c r="G2503" s="95">
        <v>0</v>
      </c>
      <c r="H2503" s="93" t="s">
        <v>8976</v>
      </c>
      <c r="I2503" s="93" t="s">
        <v>23890</v>
      </c>
      <c r="J2503" s="93" t="s">
        <v>21011</v>
      </c>
      <c r="K2503" s="93" t="s">
        <v>1494</v>
      </c>
      <c r="L2503" s="14">
        <f>AND(vyberHrace&lt;&gt;"",ISNUMBER(SEARCH(vyberHrace,$B2503)))</f>
      </c>
      <c r="M2503" s="14">
        <f>AND($I2503=MID(kododd,1,2),$J2503=MID(kododd,3,3))</f>
      </c>
    </row>
    <row r="2504">
      <c r="A2504" s="95">
        <v>58879</v>
      </c>
      <c r="B2504" s="93" t="s">
        <v>25347</v>
      </c>
      <c r="C2504" s="93" t="s">
        <v>1424</v>
      </c>
      <c r="D2504" s="95">
        <v>1375</v>
      </c>
      <c r="E2504" s="95">
        <v>1564</v>
      </c>
      <c r="F2504" s="95">
        <v>23787139</v>
      </c>
      <c r="G2504" s="95">
        <v>250</v>
      </c>
      <c r="H2504" s="93" t="s">
        <v>8976</v>
      </c>
      <c r="I2504" s="93" t="s">
        <v>23890</v>
      </c>
      <c r="J2504" s="93" t="s">
        <v>20899</v>
      </c>
      <c r="K2504" s="93" t="s">
        <v>21373</v>
      </c>
      <c r="L2504" s="14">
        <f>AND(vyberHrace&lt;&gt;"",ISNUMBER(SEARCH(vyberHrace,$B2504)))</f>
      </c>
      <c r="M2504" s="14">
        <f>AND($I2504=MID(kododd,1,2),$J2504=MID(kododd,3,3))</f>
      </c>
    </row>
    <row r="2505">
      <c r="A2505" s="95">
        <v>2252</v>
      </c>
      <c r="B2505" s="93" t="s">
        <v>14015</v>
      </c>
      <c r="C2505" s="93" t="s">
        <v>1456</v>
      </c>
      <c r="D2505" s="95">
        <v>1773</v>
      </c>
      <c r="E2505" s="95">
        <v>1983</v>
      </c>
      <c r="F2505" s="95">
        <v>354112</v>
      </c>
      <c r="G2505" s="95">
        <v>250</v>
      </c>
      <c r="H2505" s="93" t="s">
        <v>8976</v>
      </c>
      <c r="I2505" s="93" t="s">
        <v>23890</v>
      </c>
      <c r="J2505" s="93" t="s">
        <v>20860</v>
      </c>
      <c r="K2505" s="93" t="s">
        <v>12768</v>
      </c>
      <c r="L2505" s="14">
        <f>AND(vyberHrace&lt;&gt;"",ISNUMBER(SEARCH(vyberHrace,$B2505)))</f>
      </c>
      <c r="M2505" s="14">
        <f>AND($I2505=MID(kododd,1,2),$J2505=MID(kododd,3,3))</f>
      </c>
    </row>
    <row r="2506">
      <c r="A2506" s="95">
        <v>9644</v>
      </c>
      <c r="B2506" s="93" t="s">
        <v>18973</v>
      </c>
      <c r="C2506" s="93" t="s">
        <v>1415</v>
      </c>
      <c r="D2506" s="95">
        <v>1954</v>
      </c>
      <c r="G2506" s="95">
        <v>0</v>
      </c>
      <c r="H2506" s="93" t="s">
        <v>8976</v>
      </c>
      <c r="I2506" s="93" t="s">
        <v>23890</v>
      </c>
      <c r="J2506" s="93" t="s">
        <v>20931</v>
      </c>
      <c r="K2506" s="93" t="s">
        <v>19878</v>
      </c>
      <c r="L2506" s="14">
        <f>AND(vyberHrace&lt;&gt;"",ISNUMBER(SEARCH(vyberHrace,$B2506)))</f>
      </c>
      <c r="M2506" s="14">
        <f>AND($I2506=MID(kododd,1,2),$J2506=MID(kododd,3,3))</f>
      </c>
    </row>
    <row r="2507">
      <c r="A2507" s="95">
        <v>7455</v>
      </c>
      <c r="B2507" s="93" t="s">
        <v>13860</v>
      </c>
      <c r="C2507" s="93" t="s">
        <v>1468</v>
      </c>
      <c r="D2507" s="95">
        <v>1166</v>
      </c>
      <c r="E2507" s="95">
        <v>1552</v>
      </c>
      <c r="F2507" s="95">
        <v>23772379</v>
      </c>
      <c r="G2507" s="95">
        <v>250</v>
      </c>
      <c r="H2507" s="93" t="s">
        <v>8976</v>
      </c>
      <c r="I2507" s="93" t="s">
        <v>23890</v>
      </c>
      <c r="J2507" s="93" t="s">
        <v>20860</v>
      </c>
      <c r="K2507" s="93" t="s">
        <v>12768</v>
      </c>
      <c r="L2507" s="14">
        <f>AND(vyberHrace&lt;&gt;"",ISNUMBER(SEARCH(vyberHrace,$B2507)))</f>
      </c>
      <c r="M2507" s="14">
        <f>AND($I2507=MID(kododd,1,2),$J2507=MID(kododd,3,3))</f>
      </c>
    </row>
    <row r="2508">
      <c r="A2508" s="95">
        <v>2770</v>
      </c>
      <c r="B2508" s="93" t="s">
        <v>21077</v>
      </c>
      <c r="C2508" s="93" t="s">
        <v>1443</v>
      </c>
      <c r="D2508" s="95">
        <v>1747</v>
      </c>
      <c r="F2508" s="95">
        <v>383805</v>
      </c>
      <c r="G2508" s="95">
        <v>250</v>
      </c>
      <c r="H2508" s="93" t="s">
        <v>8976</v>
      </c>
      <c r="I2508" s="93" t="s">
        <v>23890</v>
      </c>
      <c r="J2508" s="93" t="s">
        <v>20913</v>
      </c>
      <c r="K2508" s="93" t="s">
        <v>15044</v>
      </c>
      <c r="L2508" s="14">
        <f>AND(vyberHrace&lt;&gt;"",ISNUMBER(SEARCH(vyberHrace,$B2508)))</f>
      </c>
      <c r="M2508" s="14">
        <f>AND($I2508=MID(kododd,1,2),$J2508=MID(kododd,3,3))</f>
      </c>
    </row>
    <row r="2509">
      <c r="A2509" s="95">
        <v>59938</v>
      </c>
      <c r="B2509" s="93" t="s">
        <v>26427</v>
      </c>
      <c r="C2509" s="93" t="s">
        <v>1486</v>
      </c>
      <c r="F2509" s="95">
        <v>23798246</v>
      </c>
      <c r="G2509" s="95">
        <v>250</v>
      </c>
      <c r="H2509" s="93" t="s">
        <v>8976</v>
      </c>
      <c r="I2509" s="93" t="s">
        <v>23890</v>
      </c>
      <c r="J2509" s="93" t="s">
        <v>20870</v>
      </c>
      <c r="K2509" s="93" t="s">
        <v>19858</v>
      </c>
      <c r="L2509" s="14">
        <f>AND(vyberHrace&lt;&gt;"",ISNUMBER(SEARCH(vyberHrace,$B2509)))</f>
      </c>
      <c r="M2509" s="14">
        <f>AND($I2509=MID(kododd,1,2),$J2509=MID(kododd,3,3))</f>
      </c>
    </row>
    <row r="2510">
      <c r="A2510" s="95">
        <v>38133</v>
      </c>
      <c r="B2510" s="93" t="s">
        <v>11553</v>
      </c>
      <c r="C2510" s="93" t="s">
        <v>1457</v>
      </c>
      <c r="G2510" s="95">
        <v>0</v>
      </c>
      <c r="H2510" s="93" t="s">
        <v>8976</v>
      </c>
      <c r="I2510" s="93" t="s">
        <v>23890</v>
      </c>
      <c r="J2510" s="93" t="s">
        <v>20874</v>
      </c>
      <c r="K2510" s="93" t="s">
        <v>1849</v>
      </c>
      <c r="L2510" s="14">
        <f>AND(vyberHrace&lt;&gt;"",ISNUMBER(SEARCH(vyberHrace,$B2510)))</f>
      </c>
      <c r="M2510" s="14">
        <f>AND($I2510=MID(kododd,1,2),$J2510=MID(kododd,3,3))</f>
      </c>
    </row>
    <row r="2511">
      <c r="A2511" s="95">
        <v>47766</v>
      </c>
      <c r="B2511" s="93" t="s">
        <v>12815</v>
      </c>
      <c r="C2511" s="93" t="s">
        <v>1466</v>
      </c>
      <c r="D2511" s="95">
        <v>1481</v>
      </c>
      <c r="E2511" s="95">
        <v>1616</v>
      </c>
      <c r="F2511" s="95">
        <v>23735414</v>
      </c>
      <c r="G2511" s="95">
        <v>250</v>
      </c>
      <c r="H2511" s="93" t="s">
        <v>8976</v>
      </c>
      <c r="I2511" s="93" t="s">
        <v>23890</v>
      </c>
      <c r="J2511" s="93" t="s">
        <v>20921</v>
      </c>
      <c r="K2511" s="93" t="s">
        <v>19686</v>
      </c>
      <c r="L2511" s="14">
        <f>AND(vyberHrace&lt;&gt;"",ISNUMBER(SEARCH(vyberHrace,$B2511)))</f>
      </c>
      <c r="M2511" s="14">
        <f>AND($I2511=MID(kododd,1,2),$J2511=MID(kododd,3,3))</f>
      </c>
    </row>
    <row r="2512">
      <c r="A2512" s="95">
        <v>55730</v>
      </c>
      <c r="B2512" s="93" t="s">
        <v>21578</v>
      </c>
      <c r="C2512" s="93" t="s">
        <v>3255</v>
      </c>
      <c r="D2512" s="95">
        <v>1175</v>
      </c>
      <c r="F2512" s="95">
        <v>23775670</v>
      </c>
      <c r="G2512" s="95">
        <v>250</v>
      </c>
      <c r="H2512" s="93" t="s">
        <v>8976</v>
      </c>
      <c r="I2512" s="93" t="s">
        <v>23890</v>
      </c>
      <c r="J2512" s="93" t="s">
        <v>20881</v>
      </c>
      <c r="K2512" s="93" t="s">
        <v>26140</v>
      </c>
      <c r="L2512" s="14">
        <f>AND(vyberHrace&lt;&gt;"",ISNUMBER(SEARCH(vyberHrace,$B2512)))</f>
      </c>
      <c r="M2512" s="14">
        <f>AND($I2512=MID(kododd,1,2),$J2512=MID(kododd,3,3))</f>
      </c>
    </row>
    <row r="2513">
      <c r="A2513" s="95">
        <v>4017</v>
      </c>
      <c r="B2513" s="93" t="s">
        <v>21191</v>
      </c>
      <c r="C2513" s="93" t="s">
        <v>1478</v>
      </c>
      <c r="D2513" s="95">
        <v>1339</v>
      </c>
      <c r="E2513" s="95">
        <v>1584</v>
      </c>
      <c r="F2513" s="95">
        <v>334316</v>
      </c>
      <c r="G2513" s="95">
        <v>250</v>
      </c>
      <c r="H2513" s="93" t="s">
        <v>8976</v>
      </c>
      <c r="I2513" s="93" t="s">
        <v>23890</v>
      </c>
      <c r="J2513" s="93" t="s">
        <v>20874</v>
      </c>
      <c r="K2513" s="93" t="s">
        <v>1849</v>
      </c>
      <c r="L2513" s="14">
        <f>AND(vyberHrace&lt;&gt;"",ISNUMBER(SEARCH(vyberHrace,$B2513)))</f>
      </c>
      <c r="M2513" s="14">
        <f>AND($I2513=MID(kododd,1,2),$J2513=MID(kododd,3,3))</f>
      </c>
    </row>
    <row r="2514">
      <c r="A2514" s="95">
        <v>57280</v>
      </c>
      <c r="B2514" s="93" t="s">
        <v>1901</v>
      </c>
      <c r="C2514" s="93" t="s">
        <v>1416</v>
      </c>
      <c r="D2514" s="95">
        <v>1377</v>
      </c>
      <c r="E2514" s="95">
        <v>1609</v>
      </c>
      <c r="F2514" s="95">
        <v>23765119</v>
      </c>
      <c r="G2514" s="95">
        <v>250</v>
      </c>
      <c r="H2514" s="93" t="s">
        <v>8976</v>
      </c>
      <c r="I2514" s="93" t="s">
        <v>23890</v>
      </c>
      <c r="J2514" s="93" t="s">
        <v>20936</v>
      </c>
      <c r="K2514" s="93" t="s">
        <v>10625</v>
      </c>
      <c r="L2514" s="14">
        <f>AND(vyberHrace&lt;&gt;"",ISNUMBER(SEARCH(vyberHrace,$B2514)))</f>
      </c>
      <c r="M2514" s="14">
        <f>AND($I2514=MID(kododd,1,2),$J2514=MID(kododd,3,3))</f>
      </c>
    </row>
    <row r="2515">
      <c r="A2515" s="95">
        <v>16080</v>
      </c>
      <c r="B2515" s="93" t="s">
        <v>11507</v>
      </c>
      <c r="C2515" s="93" t="s">
        <v>1431</v>
      </c>
      <c r="D2515" s="95">
        <v>1907</v>
      </c>
      <c r="E2515" s="95">
        <v>1907</v>
      </c>
      <c r="F2515" s="95">
        <v>346152</v>
      </c>
      <c r="G2515" s="95">
        <v>250</v>
      </c>
      <c r="H2515" s="93" t="s">
        <v>8976</v>
      </c>
      <c r="I2515" s="93" t="s">
        <v>23890</v>
      </c>
      <c r="J2515" s="93" t="s">
        <v>21009</v>
      </c>
      <c r="K2515" s="93" t="s">
        <v>15049</v>
      </c>
      <c r="L2515" s="14">
        <f>AND(vyberHrace&lt;&gt;"",ISNUMBER(SEARCH(vyberHrace,$B2515)))</f>
      </c>
      <c r="M2515" s="14">
        <f>AND($I2515=MID(kododd,1,2),$J2515=MID(kododd,3,3))</f>
      </c>
    </row>
    <row r="2516">
      <c r="A2516" s="95">
        <v>57737</v>
      </c>
      <c r="B2516" s="93" t="s">
        <v>24298</v>
      </c>
      <c r="C2516" s="93" t="s">
        <v>1424</v>
      </c>
      <c r="F2516" s="95">
        <v>23791640</v>
      </c>
      <c r="G2516" s="95">
        <v>250</v>
      </c>
      <c r="H2516" s="93" t="s">
        <v>8976</v>
      </c>
      <c r="I2516" s="93" t="s">
        <v>23890</v>
      </c>
      <c r="J2516" s="93" t="s">
        <v>20932</v>
      </c>
      <c r="K2516" s="93" t="s">
        <v>9421</v>
      </c>
      <c r="L2516" s="14">
        <f>AND(vyberHrace&lt;&gt;"",ISNUMBER(SEARCH(vyberHrace,$B2516)))</f>
      </c>
      <c r="M2516" s="14">
        <f>AND($I2516=MID(kododd,1,2),$J2516=MID(kododd,3,3))</f>
      </c>
    </row>
    <row r="2517">
      <c r="A2517" s="95">
        <v>63130</v>
      </c>
      <c r="B2517" s="93" t="s">
        <v>28698</v>
      </c>
      <c r="C2517" s="93" t="s">
        <v>1440</v>
      </c>
      <c r="D2517" s="95">
        <v>1149</v>
      </c>
      <c r="E2517" s="95">
        <v>1560</v>
      </c>
      <c r="F2517" s="95">
        <v>571002979</v>
      </c>
      <c r="G2517" s="95">
        <v>250</v>
      </c>
      <c r="H2517" s="93" t="s">
        <v>8976</v>
      </c>
      <c r="I2517" s="93" t="s">
        <v>23890</v>
      </c>
      <c r="J2517" s="93" t="s">
        <v>21011</v>
      </c>
      <c r="K2517" s="93" t="s">
        <v>1494</v>
      </c>
      <c r="L2517" s="14">
        <f>AND(vyberHrace&lt;&gt;"",ISNUMBER(SEARCH(vyberHrace,$B2517)))</f>
      </c>
      <c r="M2517" s="14">
        <f>AND($I2517=MID(kododd,1,2),$J2517=MID(kododd,3,3))</f>
      </c>
    </row>
    <row r="2518">
      <c r="A2518" s="95">
        <v>58022</v>
      </c>
      <c r="B2518" s="93" t="s">
        <v>24558</v>
      </c>
      <c r="C2518" s="93" t="s">
        <v>1451</v>
      </c>
      <c r="G2518" s="95">
        <v>250</v>
      </c>
      <c r="H2518" s="93" t="s">
        <v>8976</v>
      </c>
      <c r="I2518" s="93" t="s">
        <v>23890</v>
      </c>
      <c r="J2518" s="93" t="s">
        <v>21007</v>
      </c>
      <c r="K2518" s="93" t="s">
        <v>23945</v>
      </c>
      <c r="L2518" s="14">
        <f>AND(vyberHrace&lt;&gt;"",ISNUMBER(SEARCH(vyberHrace,$B2518)))</f>
      </c>
      <c r="M2518" s="14">
        <f>AND($I2518=MID(kododd,1,2),$J2518=MID(kododd,3,3))</f>
      </c>
    </row>
    <row r="2519">
      <c r="A2519" s="95">
        <v>26858</v>
      </c>
      <c r="B2519" s="93" t="s">
        <v>8460</v>
      </c>
      <c r="C2519" s="93" t="s">
        <v>1454</v>
      </c>
      <c r="D2519" s="95">
        <v>1221</v>
      </c>
      <c r="G2519" s="95">
        <v>250</v>
      </c>
      <c r="H2519" s="93" t="s">
        <v>8976</v>
      </c>
      <c r="I2519" s="93" t="s">
        <v>23890</v>
      </c>
      <c r="J2519" s="93" t="s">
        <v>20923</v>
      </c>
      <c r="K2519" s="93" t="s">
        <v>19860</v>
      </c>
      <c r="L2519" s="14">
        <f>AND(vyberHrace&lt;&gt;"",ISNUMBER(SEARCH(vyberHrace,$B2519)))</f>
      </c>
      <c r="M2519" s="14">
        <f>AND($I2519=MID(kododd,1,2),$J2519=MID(kododd,3,3))</f>
      </c>
    </row>
    <row r="2520">
      <c r="A2520" s="95">
        <v>9369</v>
      </c>
      <c r="B2520" s="93" t="s">
        <v>16378</v>
      </c>
      <c r="C2520" s="93" t="s">
        <v>1453</v>
      </c>
      <c r="D2520" s="95">
        <v>2044</v>
      </c>
      <c r="E2520" s="95">
        <v>2087</v>
      </c>
      <c r="F2520" s="95">
        <v>318884</v>
      </c>
      <c r="G2520" s="95">
        <v>250</v>
      </c>
      <c r="H2520" s="93" t="s">
        <v>8976</v>
      </c>
      <c r="I2520" s="93" t="s">
        <v>23890</v>
      </c>
      <c r="J2520" s="93" t="s">
        <v>20897</v>
      </c>
      <c r="K2520" s="93" t="s">
        <v>9426</v>
      </c>
      <c r="L2520" s="14">
        <f>AND(vyberHrace&lt;&gt;"",ISNUMBER(SEARCH(vyberHrace,$B2520)))</f>
      </c>
      <c r="M2520" s="14">
        <f>AND($I2520=MID(kododd,1,2),$J2520=MID(kododd,3,3))</f>
      </c>
    </row>
    <row r="2521">
      <c r="A2521" s="95">
        <v>2536</v>
      </c>
      <c r="B2521" s="93" t="s">
        <v>14045</v>
      </c>
      <c r="C2521" s="93" t="s">
        <v>1417</v>
      </c>
      <c r="D2521" s="95">
        <v>1765</v>
      </c>
      <c r="E2521" s="95">
        <v>1854</v>
      </c>
      <c r="F2521" s="95">
        <v>386782</v>
      </c>
      <c r="G2521" s="95">
        <v>250</v>
      </c>
      <c r="H2521" s="93" t="s">
        <v>8976</v>
      </c>
      <c r="I2521" s="93" t="s">
        <v>23890</v>
      </c>
      <c r="J2521" s="93" t="s">
        <v>20897</v>
      </c>
      <c r="K2521" s="93" t="s">
        <v>9426</v>
      </c>
      <c r="L2521" s="14">
        <f>AND(vyberHrace&lt;&gt;"",ISNUMBER(SEARCH(vyberHrace,$B2521)))</f>
      </c>
      <c r="M2521" s="14">
        <f>AND($I2521=MID(kododd,1,2),$J2521=MID(kododd,3,3))</f>
      </c>
    </row>
    <row r="2522">
      <c r="A2522" s="95">
        <v>214</v>
      </c>
      <c r="B2522" s="93" t="s">
        <v>13994</v>
      </c>
      <c r="C2522" s="93" t="s">
        <v>1462</v>
      </c>
      <c r="D2522" s="95">
        <v>2114</v>
      </c>
      <c r="E2522" s="95">
        <v>2135</v>
      </c>
      <c r="F2522" s="95">
        <v>308838</v>
      </c>
      <c r="G2522" s="95">
        <v>250</v>
      </c>
      <c r="H2522" s="93" t="s">
        <v>8976</v>
      </c>
      <c r="I2522" s="93" t="s">
        <v>23890</v>
      </c>
      <c r="J2522" s="93" t="s">
        <v>20923</v>
      </c>
      <c r="K2522" s="93" t="s">
        <v>19860</v>
      </c>
      <c r="L2522" s="14">
        <f>AND(vyberHrace&lt;&gt;"",ISNUMBER(SEARCH(vyberHrace,$B2522)))</f>
      </c>
      <c r="M2522" s="14">
        <f>AND($I2522=MID(kododd,1,2),$J2522=MID(kododd,3,3))</f>
      </c>
    </row>
    <row r="2523">
      <c r="A2523" s="95">
        <v>43586</v>
      </c>
      <c r="B2523" s="93" t="s">
        <v>15174</v>
      </c>
      <c r="C2523" s="93" t="s">
        <v>1418</v>
      </c>
      <c r="D2523" s="95">
        <v>1613</v>
      </c>
      <c r="E2523" s="95">
        <v>1808</v>
      </c>
      <c r="F2523" s="95">
        <v>396095</v>
      </c>
      <c r="G2523" s="95">
        <v>0</v>
      </c>
      <c r="H2523" s="93" t="s">
        <v>8976</v>
      </c>
      <c r="I2523" s="93" t="s">
        <v>23890</v>
      </c>
      <c r="J2523" s="93" t="s">
        <v>20881</v>
      </c>
      <c r="K2523" s="93" t="s">
        <v>26140</v>
      </c>
      <c r="L2523" s="14">
        <f>AND(vyberHrace&lt;&gt;"",ISNUMBER(SEARCH(vyberHrace,$B2523)))</f>
      </c>
      <c r="M2523" s="14">
        <f>AND($I2523=MID(kododd,1,2),$J2523=MID(kododd,3,3))</f>
      </c>
    </row>
    <row r="2524">
      <c r="A2524" s="95">
        <v>9243</v>
      </c>
      <c r="B2524" s="93" t="s">
        <v>16375</v>
      </c>
      <c r="C2524" s="93" t="s">
        <v>1404</v>
      </c>
      <c r="D2524" s="95">
        <v>1426</v>
      </c>
      <c r="G2524" s="95">
        <v>0</v>
      </c>
      <c r="H2524" s="93" t="s">
        <v>8976</v>
      </c>
      <c r="I2524" s="93" t="s">
        <v>23890</v>
      </c>
      <c r="J2524" s="93" t="s">
        <v>20860</v>
      </c>
      <c r="K2524" s="93" t="s">
        <v>12768</v>
      </c>
      <c r="L2524" s="14">
        <f>AND(vyberHrace&lt;&gt;"",ISNUMBER(SEARCH(vyberHrace,$B2524)))</f>
      </c>
      <c r="M2524" s="14">
        <f>AND($I2524=MID(kododd,1,2),$J2524=MID(kododd,3,3))</f>
      </c>
    </row>
    <row r="2525">
      <c r="A2525" s="95">
        <v>27963</v>
      </c>
      <c r="B2525" s="93" t="s">
        <v>11599</v>
      </c>
      <c r="C2525" s="93" t="s">
        <v>1460</v>
      </c>
      <c r="D2525" s="95">
        <v>1458</v>
      </c>
      <c r="G2525" s="95">
        <v>0</v>
      </c>
      <c r="H2525" s="93" t="s">
        <v>8976</v>
      </c>
      <c r="I2525" s="93" t="s">
        <v>23890</v>
      </c>
      <c r="J2525" s="93" t="s">
        <v>20918</v>
      </c>
      <c r="K2525" s="93" t="s">
        <v>19880</v>
      </c>
      <c r="L2525" s="14">
        <f>AND(vyberHrace&lt;&gt;"",ISNUMBER(SEARCH(vyberHrace,$B2525)))</f>
      </c>
      <c r="M2525" s="14">
        <f>AND($I2525=MID(kododd,1,2),$J2525=MID(kododd,3,3))</f>
      </c>
    </row>
    <row r="2526">
      <c r="A2526" s="95">
        <v>50231</v>
      </c>
      <c r="B2526" s="93" t="s">
        <v>6707</v>
      </c>
      <c r="C2526" s="93" t="s">
        <v>1422</v>
      </c>
      <c r="D2526" s="95">
        <v>1056</v>
      </c>
      <c r="F2526" s="95">
        <v>23734736</v>
      </c>
      <c r="G2526" s="95">
        <v>250</v>
      </c>
      <c r="H2526" s="93" t="s">
        <v>8976</v>
      </c>
      <c r="I2526" s="93" t="s">
        <v>23890</v>
      </c>
      <c r="J2526" s="93" t="s">
        <v>20843</v>
      </c>
      <c r="K2526" s="93" t="s">
        <v>19862</v>
      </c>
      <c r="L2526" s="14">
        <f>AND(vyberHrace&lt;&gt;"",ISNUMBER(SEARCH(vyberHrace,$B2526)))</f>
      </c>
      <c r="M2526" s="14">
        <f>AND($I2526=MID(kododd,1,2),$J2526=MID(kododd,3,3))</f>
      </c>
    </row>
    <row r="2527">
      <c r="A2527" s="95">
        <v>46088</v>
      </c>
      <c r="B2527" s="93" t="s">
        <v>18725</v>
      </c>
      <c r="C2527" s="93" t="s">
        <v>1402</v>
      </c>
      <c r="D2527" s="95">
        <v>1071</v>
      </c>
      <c r="G2527" s="95">
        <v>0</v>
      </c>
      <c r="H2527" s="93" t="s">
        <v>8976</v>
      </c>
      <c r="I2527" s="93" t="s">
        <v>23890</v>
      </c>
      <c r="J2527" s="93" t="s">
        <v>20843</v>
      </c>
      <c r="K2527" s="93" t="s">
        <v>19862</v>
      </c>
      <c r="L2527" s="14">
        <f>AND(vyberHrace&lt;&gt;"",ISNUMBER(SEARCH(vyberHrace,$B2527)))</f>
      </c>
      <c r="M2527" s="14">
        <f>AND($I2527=MID(kododd,1,2),$J2527=MID(kododd,3,3))</f>
      </c>
    </row>
    <row r="2528">
      <c r="A2528" s="95">
        <v>11976</v>
      </c>
      <c r="B2528" s="93" t="s">
        <v>12855</v>
      </c>
      <c r="C2528" s="93" t="s">
        <v>1423</v>
      </c>
      <c r="D2528" s="95">
        <v>1822</v>
      </c>
      <c r="E2528" s="95">
        <v>1897</v>
      </c>
      <c r="F2528" s="95">
        <v>330175</v>
      </c>
      <c r="G2528" s="95">
        <v>250</v>
      </c>
      <c r="H2528" s="93" t="s">
        <v>8976</v>
      </c>
      <c r="I2528" s="93" t="s">
        <v>23890</v>
      </c>
      <c r="J2528" s="93" t="s">
        <v>20881</v>
      </c>
      <c r="K2528" s="93" t="s">
        <v>26140</v>
      </c>
      <c r="L2528" s="14">
        <f>AND(vyberHrace&lt;&gt;"",ISNUMBER(SEARCH(vyberHrace,$B2528)))</f>
      </c>
      <c r="M2528" s="14">
        <f>AND($I2528=MID(kododd,1,2),$J2528=MID(kododd,3,3))</f>
      </c>
    </row>
    <row r="2529">
      <c r="A2529" s="95">
        <v>5204</v>
      </c>
      <c r="B2529" s="93" t="s">
        <v>10433</v>
      </c>
      <c r="C2529" s="93" t="s">
        <v>1462</v>
      </c>
      <c r="D2529" s="95">
        <v>1527</v>
      </c>
      <c r="E2529" s="95">
        <v>1710</v>
      </c>
      <c r="F2529" s="95">
        <v>335126</v>
      </c>
      <c r="G2529" s="95">
        <v>250</v>
      </c>
      <c r="H2529" s="93" t="s">
        <v>8976</v>
      </c>
      <c r="I2529" s="93" t="s">
        <v>23890</v>
      </c>
      <c r="J2529" s="93" t="s">
        <v>21010</v>
      </c>
      <c r="K2529" s="93" t="s">
        <v>20402</v>
      </c>
      <c r="L2529" s="14">
        <f>AND(vyberHrace&lt;&gt;"",ISNUMBER(SEARCH(vyberHrace,$B2529)))</f>
      </c>
      <c r="M2529" s="14">
        <f>AND($I2529=MID(kododd,1,2),$J2529=MID(kododd,3,3))</f>
      </c>
    </row>
    <row r="2530">
      <c r="A2530" s="95">
        <v>51548</v>
      </c>
      <c r="B2530" s="93" t="s">
        <v>18855</v>
      </c>
      <c r="C2530" s="93" t="s">
        <v>1402</v>
      </c>
      <c r="F2530" s="95">
        <v>23740213</v>
      </c>
      <c r="G2530" s="95">
        <v>0</v>
      </c>
      <c r="H2530" s="93" t="s">
        <v>8976</v>
      </c>
      <c r="I2530" s="93" t="s">
        <v>23890</v>
      </c>
      <c r="J2530" s="93" t="s">
        <v>20932</v>
      </c>
      <c r="K2530" s="93" t="s">
        <v>9421</v>
      </c>
      <c r="L2530" s="14">
        <f>AND(vyberHrace&lt;&gt;"",ISNUMBER(SEARCH(vyberHrace,$B2530)))</f>
      </c>
      <c r="M2530" s="14">
        <f>AND($I2530=MID(kododd,1,2),$J2530=MID(kododd,3,3))</f>
      </c>
    </row>
    <row r="2531">
      <c r="A2531" s="95">
        <v>474</v>
      </c>
      <c r="B2531" s="93" t="s">
        <v>19897</v>
      </c>
      <c r="C2531" s="93" t="s">
        <v>1441</v>
      </c>
      <c r="D2531" s="95">
        <v>2025</v>
      </c>
      <c r="E2531" s="95">
        <v>2026</v>
      </c>
      <c r="F2531" s="95">
        <v>310425</v>
      </c>
      <c r="G2531" s="95">
        <v>250</v>
      </c>
      <c r="H2531" s="93" t="s">
        <v>8976</v>
      </c>
      <c r="I2531" s="93" t="s">
        <v>23890</v>
      </c>
      <c r="J2531" s="93" t="s">
        <v>20887</v>
      </c>
      <c r="K2531" s="93" t="s">
        <v>9423</v>
      </c>
      <c r="L2531" s="14">
        <f>AND(vyberHrace&lt;&gt;"",ISNUMBER(SEARCH(vyberHrace,$B2531)))</f>
      </c>
      <c r="M2531" s="14">
        <f>AND($I2531=MID(kododd,1,2),$J2531=MID(kododd,3,3))</f>
      </c>
    </row>
    <row r="2532">
      <c r="A2532" s="95">
        <v>55317</v>
      </c>
      <c r="B2532" s="93" t="s">
        <v>21475</v>
      </c>
      <c r="C2532" s="93" t="s">
        <v>1447</v>
      </c>
      <c r="D2532" s="95">
        <v>1179</v>
      </c>
      <c r="F2532" s="95">
        <v>23752220</v>
      </c>
      <c r="G2532" s="95">
        <v>250</v>
      </c>
      <c r="H2532" s="93" t="s">
        <v>8976</v>
      </c>
      <c r="I2532" s="93" t="s">
        <v>23890</v>
      </c>
      <c r="J2532" s="93" t="s">
        <v>21009</v>
      </c>
      <c r="K2532" s="93" t="s">
        <v>15049</v>
      </c>
      <c r="L2532" s="14">
        <f>AND(vyberHrace&lt;&gt;"",ISNUMBER(SEARCH(vyberHrace,$B2532)))</f>
      </c>
      <c r="M2532" s="14">
        <f>AND($I2532=MID(kododd,1,2),$J2532=MID(kododd,3,3))</f>
      </c>
    </row>
    <row r="2533">
      <c r="A2533" s="95">
        <v>52944</v>
      </c>
      <c r="B2533" s="93" t="s">
        <v>21085</v>
      </c>
      <c r="C2533" s="93" t="s">
        <v>1413</v>
      </c>
      <c r="G2533" s="95">
        <v>0</v>
      </c>
      <c r="H2533" s="93" t="s">
        <v>8976</v>
      </c>
      <c r="I2533" s="93" t="s">
        <v>23890</v>
      </c>
      <c r="J2533" s="93" t="s">
        <v>20870</v>
      </c>
      <c r="K2533" s="93" t="s">
        <v>19858</v>
      </c>
      <c r="L2533" s="14">
        <f>AND(vyberHrace&lt;&gt;"",ISNUMBER(SEARCH(vyberHrace,$B2533)))</f>
      </c>
      <c r="M2533" s="14">
        <f>AND($I2533=MID(kododd,1,2),$J2533=MID(kododd,3,3))</f>
      </c>
    </row>
    <row r="2534">
      <c r="A2534" s="95">
        <v>16288</v>
      </c>
      <c r="B2534" s="93" t="s">
        <v>10780</v>
      </c>
      <c r="C2534" s="93" t="s">
        <v>1415</v>
      </c>
      <c r="D2534" s="95">
        <v>1862</v>
      </c>
      <c r="E2534" s="95">
        <v>1888</v>
      </c>
      <c r="F2534" s="95">
        <v>23715499</v>
      </c>
      <c r="G2534" s="95">
        <v>0</v>
      </c>
      <c r="H2534" s="93" t="s">
        <v>8976</v>
      </c>
      <c r="I2534" s="93" t="s">
        <v>23890</v>
      </c>
      <c r="J2534" s="93" t="s">
        <v>20971</v>
      </c>
      <c r="K2534" s="93" t="s">
        <v>16300</v>
      </c>
      <c r="L2534" s="14">
        <f>AND(vyberHrace&lt;&gt;"",ISNUMBER(SEARCH(vyberHrace,$B2534)))</f>
      </c>
      <c r="M2534" s="14">
        <f>AND($I2534=MID(kododd,1,2),$J2534=MID(kododd,3,3))</f>
      </c>
    </row>
    <row r="2535">
      <c r="A2535" s="95">
        <v>50957</v>
      </c>
      <c r="B2535" s="93" t="s">
        <v>7774</v>
      </c>
      <c r="C2535" s="93" t="s">
        <v>1417</v>
      </c>
      <c r="D2535" s="95">
        <v>1615</v>
      </c>
      <c r="E2535" s="95">
        <v>1871</v>
      </c>
      <c r="F2535" s="95">
        <v>23738960</v>
      </c>
      <c r="G2535" s="95">
        <v>250</v>
      </c>
      <c r="H2535" s="93" t="s">
        <v>8976</v>
      </c>
      <c r="I2535" s="93" t="s">
        <v>23890</v>
      </c>
      <c r="J2535" s="93" t="s">
        <v>20973</v>
      </c>
      <c r="K2535" s="93" t="s">
        <v>12775</v>
      </c>
      <c r="L2535" s="14">
        <f>AND(vyberHrace&lt;&gt;"",ISNUMBER(SEARCH(vyberHrace,$B2535)))</f>
      </c>
      <c r="M2535" s="14">
        <f>AND($I2535=MID(kododd,1,2),$J2535=MID(kododd,3,3))</f>
      </c>
    </row>
    <row r="2536">
      <c r="A2536" s="95">
        <v>932</v>
      </c>
      <c r="B2536" s="93" t="s">
        <v>10675</v>
      </c>
      <c r="C2536" s="93" t="s">
        <v>1443</v>
      </c>
      <c r="D2536" s="95">
        <v>1732</v>
      </c>
      <c r="E2536" s="95">
        <v>1907</v>
      </c>
      <c r="F2536" s="95">
        <v>314161</v>
      </c>
      <c r="G2536" s="95">
        <v>250</v>
      </c>
      <c r="H2536" s="93" t="s">
        <v>8976</v>
      </c>
      <c r="I2536" s="93" t="s">
        <v>23890</v>
      </c>
      <c r="J2536" s="93" t="s">
        <v>20918</v>
      </c>
      <c r="K2536" s="93" t="s">
        <v>19880</v>
      </c>
      <c r="L2536" s="14">
        <f>AND(vyberHrace&lt;&gt;"",ISNUMBER(SEARCH(vyberHrace,$B2536)))</f>
      </c>
      <c r="M2536" s="14">
        <f>AND($I2536=MID(kododd,1,2),$J2536=MID(kododd,3,3))</f>
      </c>
    </row>
    <row r="2537">
      <c r="A2537" s="95">
        <v>1195</v>
      </c>
      <c r="B2537" s="93" t="s">
        <v>13839</v>
      </c>
      <c r="C2537" s="93" t="s">
        <v>1432</v>
      </c>
      <c r="D2537" s="95">
        <v>1974</v>
      </c>
      <c r="E2537" s="95">
        <v>1989</v>
      </c>
      <c r="F2537" s="95">
        <v>308188</v>
      </c>
      <c r="G2537" s="95">
        <v>250</v>
      </c>
      <c r="H2537" s="93" t="s">
        <v>8976</v>
      </c>
      <c r="I2537" s="93" t="s">
        <v>23890</v>
      </c>
      <c r="J2537" s="93" t="s">
        <v>20934</v>
      </c>
      <c r="K2537" s="93" t="s">
        <v>21356</v>
      </c>
      <c r="L2537" s="14">
        <f>AND(vyberHrace&lt;&gt;"",ISNUMBER(SEARCH(vyberHrace,$B2537)))</f>
      </c>
      <c r="M2537" s="14">
        <f>AND($I2537=MID(kododd,1,2),$J2537=MID(kododd,3,3))</f>
      </c>
    </row>
    <row r="2538">
      <c r="A2538" s="95">
        <v>12130</v>
      </c>
      <c r="B2538" s="93" t="s">
        <v>21112</v>
      </c>
      <c r="C2538" s="93" t="s">
        <v>1436</v>
      </c>
      <c r="D2538" s="95">
        <v>2269</v>
      </c>
      <c r="E2538" s="95">
        <v>2307</v>
      </c>
      <c r="F2538" s="95">
        <v>319260</v>
      </c>
      <c r="G2538" s="95">
        <v>250</v>
      </c>
      <c r="H2538" s="93" t="s">
        <v>8976</v>
      </c>
      <c r="I2538" s="93" t="s">
        <v>23890</v>
      </c>
      <c r="J2538" s="93" t="s">
        <v>20932</v>
      </c>
      <c r="K2538" s="93" t="s">
        <v>9421</v>
      </c>
      <c r="L2538" s="14">
        <f>AND(vyberHrace&lt;&gt;"",ISNUMBER(SEARCH(vyberHrace,$B2538)))</f>
      </c>
      <c r="M2538" s="14">
        <f>AND($I2538=MID(kododd,1,2),$J2538=MID(kododd,3,3))</f>
      </c>
    </row>
    <row r="2539">
      <c r="A2539" s="95">
        <v>62380</v>
      </c>
      <c r="B2539" s="93" t="s">
        <v>28549</v>
      </c>
      <c r="C2539" s="93" t="s">
        <v>1486</v>
      </c>
      <c r="D2539" s="95">
        <v>1023</v>
      </c>
      <c r="F2539" s="95">
        <v>571002197</v>
      </c>
      <c r="G2539" s="95">
        <v>250</v>
      </c>
      <c r="H2539" s="93" t="s">
        <v>8976</v>
      </c>
      <c r="I2539" s="93" t="s">
        <v>23890</v>
      </c>
      <c r="J2539" s="93" t="s">
        <v>21009</v>
      </c>
      <c r="K2539" s="93" t="s">
        <v>15049</v>
      </c>
      <c r="L2539" s="14">
        <f>AND(vyberHrace&lt;&gt;"",ISNUMBER(SEARCH(vyberHrace,$B2539)))</f>
      </c>
      <c r="M2539" s="14">
        <f>AND($I2539=MID(kododd,1,2),$J2539=MID(kododd,3,3))</f>
      </c>
    </row>
    <row r="2540">
      <c r="A2540" s="95">
        <v>11081</v>
      </c>
      <c r="B2540" s="93" t="s">
        <v>2539</v>
      </c>
      <c r="C2540" s="93" t="s">
        <v>1465</v>
      </c>
      <c r="D2540" s="95">
        <v>1632</v>
      </c>
      <c r="G2540" s="95">
        <v>0</v>
      </c>
      <c r="H2540" s="93" t="s">
        <v>8976</v>
      </c>
      <c r="I2540" s="93" t="s">
        <v>23890</v>
      </c>
      <c r="J2540" s="93" t="s">
        <v>20860</v>
      </c>
      <c r="K2540" s="93" t="s">
        <v>12768</v>
      </c>
      <c r="L2540" s="14">
        <f>AND(vyberHrace&lt;&gt;"",ISNUMBER(SEARCH(vyberHrace,$B2540)))</f>
      </c>
      <c r="M2540" s="14">
        <f>AND($I2540=MID(kododd,1,2),$J2540=MID(kododd,3,3))</f>
      </c>
    </row>
    <row r="2541">
      <c r="A2541" s="95">
        <v>50207</v>
      </c>
      <c r="B2541" s="93" t="s">
        <v>5649</v>
      </c>
      <c r="C2541" s="93" t="s">
        <v>1462</v>
      </c>
      <c r="G2541" s="95">
        <v>0</v>
      </c>
      <c r="H2541" s="93" t="s">
        <v>8976</v>
      </c>
      <c r="I2541" s="93" t="s">
        <v>23890</v>
      </c>
      <c r="J2541" s="93" t="s">
        <v>20860</v>
      </c>
      <c r="K2541" s="93" t="s">
        <v>12768</v>
      </c>
      <c r="L2541" s="14">
        <f>AND(vyberHrace&lt;&gt;"",ISNUMBER(SEARCH(vyberHrace,$B2541)))</f>
      </c>
      <c r="M2541" s="14">
        <f>AND($I2541=MID(kododd,1,2),$J2541=MID(kododd,3,3))</f>
      </c>
    </row>
    <row r="2542">
      <c r="A2542" s="95">
        <v>62219</v>
      </c>
      <c r="B2542" s="93" t="s">
        <v>13030</v>
      </c>
      <c r="C2542" s="93" t="s">
        <v>1464</v>
      </c>
      <c r="G2542" s="95">
        <v>250</v>
      </c>
      <c r="H2542" s="93" t="s">
        <v>8976</v>
      </c>
      <c r="I2542" s="93" t="s">
        <v>23890</v>
      </c>
      <c r="J2542" s="93" t="s">
        <v>20927</v>
      </c>
      <c r="K2542" s="93" t="s">
        <v>1493</v>
      </c>
      <c r="L2542" s="14">
        <f>AND(vyberHrace&lt;&gt;"",ISNUMBER(SEARCH(vyberHrace,$B2542)))</f>
      </c>
      <c r="M2542" s="14">
        <f>AND($I2542=MID(kododd,1,2),$J2542=MID(kododd,3,3))</f>
      </c>
    </row>
    <row r="2543">
      <c r="A2543" s="95">
        <v>61584</v>
      </c>
      <c r="B2543" s="93" t="s">
        <v>13032</v>
      </c>
      <c r="C2543" s="93" t="s">
        <v>1411</v>
      </c>
      <c r="G2543" s="95">
        <v>250</v>
      </c>
      <c r="H2543" s="93" t="s">
        <v>8976</v>
      </c>
      <c r="I2543" s="93" t="s">
        <v>23890</v>
      </c>
      <c r="J2543" s="93" t="s">
        <v>20843</v>
      </c>
      <c r="K2543" s="93" t="s">
        <v>19862</v>
      </c>
      <c r="L2543" s="14">
        <f>AND(vyberHrace&lt;&gt;"",ISNUMBER(SEARCH(vyberHrace,$B2543)))</f>
      </c>
      <c r="M2543" s="14">
        <f>AND($I2543=MID(kododd,1,2),$J2543=MID(kododd,3,3))</f>
      </c>
    </row>
    <row r="2544">
      <c r="A2544" s="95">
        <v>46654</v>
      </c>
      <c r="B2544" s="93" t="s">
        <v>18635</v>
      </c>
      <c r="C2544" s="93" t="s">
        <v>1455</v>
      </c>
      <c r="F2544" s="95">
        <v>23716363</v>
      </c>
      <c r="G2544" s="95">
        <v>0</v>
      </c>
      <c r="H2544" s="93" t="s">
        <v>8976</v>
      </c>
      <c r="I2544" s="93" t="s">
        <v>23890</v>
      </c>
      <c r="J2544" s="93" t="s">
        <v>20897</v>
      </c>
      <c r="K2544" s="93" t="s">
        <v>9426</v>
      </c>
      <c r="L2544" s="14">
        <f>AND(vyberHrace&lt;&gt;"",ISNUMBER(SEARCH(vyberHrace,$B2544)))</f>
      </c>
      <c r="M2544" s="14">
        <f>AND($I2544=MID(kododd,1,2),$J2544=MID(kododd,3,3))</f>
      </c>
    </row>
    <row r="2545">
      <c r="A2545" s="95">
        <v>40003</v>
      </c>
      <c r="B2545" s="93" t="s">
        <v>21203</v>
      </c>
      <c r="C2545" s="93" t="s">
        <v>1427</v>
      </c>
      <c r="D2545" s="95">
        <v>1664</v>
      </c>
      <c r="G2545" s="95">
        <v>0</v>
      </c>
      <c r="H2545" s="93" t="s">
        <v>8976</v>
      </c>
      <c r="I2545" s="93" t="s">
        <v>23890</v>
      </c>
      <c r="J2545" s="93" t="s">
        <v>20932</v>
      </c>
      <c r="K2545" s="93" t="s">
        <v>9421</v>
      </c>
      <c r="L2545" s="14">
        <f>AND(vyberHrace&lt;&gt;"",ISNUMBER(SEARCH(vyberHrace,$B2545)))</f>
      </c>
      <c r="M2545" s="14">
        <f>AND($I2545=MID(kododd,1,2),$J2545=MID(kododd,3,3))</f>
      </c>
    </row>
    <row r="2546">
      <c r="A2546" s="95">
        <v>51411</v>
      </c>
      <c r="B2546" s="93" t="s">
        <v>1837</v>
      </c>
      <c r="C2546" s="93" t="s">
        <v>1404</v>
      </c>
      <c r="G2546" s="95">
        <v>0</v>
      </c>
      <c r="H2546" s="93" t="s">
        <v>8976</v>
      </c>
      <c r="I2546" s="93" t="s">
        <v>23890</v>
      </c>
      <c r="J2546" s="93" t="s">
        <v>20932</v>
      </c>
      <c r="K2546" s="93" t="s">
        <v>9421</v>
      </c>
      <c r="L2546" s="14">
        <f>AND(vyberHrace&lt;&gt;"",ISNUMBER(SEARCH(vyberHrace,$B2546)))</f>
      </c>
      <c r="M2546" s="14">
        <f>AND($I2546=MID(kododd,1,2),$J2546=MID(kododd,3,3))</f>
      </c>
    </row>
    <row r="2547">
      <c r="A2547" s="95">
        <v>12091</v>
      </c>
      <c r="B2547" s="93" t="s">
        <v>12861</v>
      </c>
      <c r="C2547" s="93" t="s">
        <v>1423</v>
      </c>
      <c r="D2547" s="95">
        <v>2089</v>
      </c>
      <c r="E2547" s="95">
        <v>2152</v>
      </c>
      <c r="F2547" s="95">
        <v>325287</v>
      </c>
      <c r="G2547" s="95">
        <v>250</v>
      </c>
      <c r="H2547" s="93" t="s">
        <v>8976</v>
      </c>
      <c r="I2547" s="93" t="s">
        <v>23890</v>
      </c>
      <c r="J2547" s="93" t="s">
        <v>3580</v>
      </c>
      <c r="K2547" s="93" t="s">
        <v>6721</v>
      </c>
      <c r="L2547" s="14">
        <f>AND(vyberHrace&lt;&gt;"",ISNUMBER(SEARCH(vyberHrace,$B2547)))</f>
      </c>
      <c r="M2547" s="14">
        <f>AND($I2547=MID(kododd,1,2),$J2547=MID(kododd,3,3))</f>
      </c>
    </row>
    <row r="2548">
      <c r="A2548" s="95">
        <v>51536</v>
      </c>
      <c r="B2548" s="93" t="s">
        <v>1848</v>
      </c>
      <c r="C2548" s="93" t="s">
        <v>1406</v>
      </c>
      <c r="G2548" s="95">
        <v>0</v>
      </c>
      <c r="H2548" s="93" t="s">
        <v>8976</v>
      </c>
      <c r="I2548" s="93" t="s">
        <v>23890</v>
      </c>
      <c r="J2548" s="93" t="s">
        <v>20860</v>
      </c>
      <c r="K2548" s="93" t="s">
        <v>12768</v>
      </c>
      <c r="L2548" s="14">
        <f>AND(vyberHrace&lt;&gt;"",ISNUMBER(SEARCH(vyberHrace,$B2548)))</f>
      </c>
      <c r="M2548" s="14">
        <f>AND($I2548=MID(kododd,1,2),$J2548=MID(kododd,3,3))</f>
      </c>
    </row>
    <row r="2549">
      <c r="A2549" s="95">
        <v>37718</v>
      </c>
      <c r="B2549" s="93" t="s">
        <v>11555</v>
      </c>
      <c r="C2549" s="93" t="s">
        <v>1449</v>
      </c>
      <c r="D2549" s="95">
        <v>1417</v>
      </c>
      <c r="F2549" s="95">
        <v>368687</v>
      </c>
      <c r="G2549" s="95">
        <v>250</v>
      </c>
      <c r="H2549" s="93" t="s">
        <v>8976</v>
      </c>
      <c r="I2549" s="93" t="s">
        <v>23890</v>
      </c>
      <c r="J2549" s="93" t="s">
        <v>20934</v>
      </c>
      <c r="K2549" s="93" t="s">
        <v>21356</v>
      </c>
      <c r="L2549" s="14">
        <f>AND(vyberHrace&lt;&gt;"",ISNUMBER(SEARCH(vyberHrace,$B2549)))</f>
      </c>
      <c r="M2549" s="14">
        <f>AND($I2549=MID(kododd,1,2),$J2549=MID(kododd,3,3))</f>
      </c>
    </row>
    <row r="2550">
      <c r="A2550" s="95">
        <v>51524</v>
      </c>
      <c r="B2550" s="93" t="s">
        <v>3578</v>
      </c>
      <c r="C2550" s="93" t="s">
        <v>1400</v>
      </c>
      <c r="D2550" s="95">
        <v>1100</v>
      </c>
      <c r="F2550" s="95">
        <v>23739835</v>
      </c>
      <c r="G2550" s="95">
        <v>0</v>
      </c>
      <c r="H2550" s="93" t="s">
        <v>8976</v>
      </c>
      <c r="I2550" s="93" t="s">
        <v>23890</v>
      </c>
      <c r="J2550" s="93" t="s">
        <v>20870</v>
      </c>
      <c r="K2550" s="93" t="s">
        <v>19858</v>
      </c>
      <c r="L2550" s="14">
        <f>AND(vyberHrace&lt;&gt;"",ISNUMBER(SEARCH(vyberHrace,$B2550)))</f>
      </c>
      <c r="M2550" s="14">
        <f>AND($I2550=MID(kododd,1,2),$J2550=MID(kododd,3,3))</f>
      </c>
    </row>
    <row r="2551">
      <c r="A2551" s="95">
        <v>62747</v>
      </c>
      <c r="B2551" s="93" t="s">
        <v>28699</v>
      </c>
      <c r="C2551" s="93" t="s">
        <v>1487</v>
      </c>
      <c r="F2551" s="95">
        <v>571004122</v>
      </c>
      <c r="G2551" s="95">
        <v>250</v>
      </c>
      <c r="H2551" s="93" t="s">
        <v>8976</v>
      </c>
      <c r="I2551" s="93" t="s">
        <v>23890</v>
      </c>
      <c r="J2551" s="93" t="s">
        <v>20858</v>
      </c>
      <c r="K2551" s="93" t="s">
        <v>20407</v>
      </c>
      <c r="L2551" s="14">
        <f>AND(vyberHrace&lt;&gt;"",ISNUMBER(SEARCH(vyberHrace,$B2551)))</f>
      </c>
      <c r="M2551" s="14">
        <f>AND($I2551=MID(kododd,1,2),$J2551=MID(kododd,3,3))</f>
      </c>
    </row>
    <row r="2552">
      <c r="A2552" s="95">
        <v>10305</v>
      </c>
      <c r="B2552" s="93" t="s">
        <v>21163</v>
      </c>
      <c r="C2552" s="93" t="s">
        <v>1449</v>
      </c>
      <c r="D2552" s="95">
        <v>1623</v>
      </c>
      <c r="E2552" s="95">
        <v>1760</v>
      </c>
      <c r="F2552" s="95">
        <v>23726172</v>
      </c>
      <c r="G2552" s="95">
        <v>250</v>
      </c>
      <c r="H2552" s="93" t="s">
        <v>8976</v>
      </c>
      <c r="I2552" s="93" t="s">
        <v>23890</v>
      </c>
      <c r="J2552" s="93" t="s">
        <v>20895</v>
      </c>
      <c r="K2552" s="93" t="s">
        <v>13982</v>
      </c>
      <c r="L2552" s="14">
        <f>AND(vyberHrace&lt;&gt;"",ISNUMBER(SEARCH(vyberHrace,$B2552)))</f>
      </c>
      <c r="M2552" s="14">
        <f>AND($I2552=MID(kododd,1,2),$J2552=MID(kododd,3,3))</f>
      </c>
    </row>
    <row r="2553">
      <c r="A2553" s="95">
        <v>52580</v>
      </c>
      <c r="B2553" s="93" t="s">
        <v>3561</v>
      </c>
      <c r="C2553" s="93" t="s">
        <v>1419</v>
      </c>
      <c r="G2553" s="95">
        <v>0</v>
      </c>
      <c r="H2553" s="93" t="s">
        <v>8976</v>
      </c>
      <c r="I2553" s="93" t="s">
        <v>23890</v>
      </c>
      <c r="J2553" s="93" t="s">
        <v>20897</v>
      </c>
      <c r="K2553" s="93" t="s">
        <v>9426</v>
      </c>
      <c r="L2553" s="14">
        <f>AND(vyberHrace&lt;&gt;"",ISNUMBER(SEARCH(vyberHrace,$B2553)))</f>
      </c>
      <c r="M2553" s="14">
        <f>AND($I2553=MID(kododd,1,2),$J2553=MID(kododd,3,3))</f>
      </c>
    </row>
    <row r="2554">
      <c r="A2554" s="95">
        <v>37069</v>
      </c>
      <c r="B2554" s="93" t="s">
        <v>20231</v>
      </c>
      <c r="C2554" s="93" t="s">
        <v>1452</v>
      </c>
      <c r="D2554" s="95">
        <v>2103</v>
      </c>
      <c r="E2554" s="95">
        <v>2239</v>
      </c>
      <c r="F2554" s="95">
        <v>14909146</v>
      </c>
      <c r="G2554" s="95">
        <v>0</v>
      </c>
      <c r="H2554" s="93" t="s">
        <v>8976</v>
      </c>
      <c r="I2554" s="93" t="s">
        <v>23890</v>
      </c>
      <c r="J2554" s="93" t="s">
        <v>20932</v>
      </c>
      <c r="K2554" s="93" t="s">
        <v>9421</v>
      </c>
      <c r="L2554" s="14">
        <f>AND(vyberHrace&lt;&gt;"",ISNUMBER(SEARCH(vyberHrace,$B2554)))</f>
      </c>
      <c r="M2554" s="14">
        <f>AND($I2554=MID(kododd,1,2),$J2554=MID(kododd,3,3))</f>
      </c>
    </row>
    <row r="2555">
      <c r="A2555" s="95">
        <v>49419</v>
      </c>
      <c r="B2555" s="93" t="s">
        <v>20265</v>
      </c>
      <c r="C2555" s="93" t="s">
        <v>1410</v>
      </c>
      <c r="F2555" s="95">
        <v>23735945</v>
      </c>
      <c r="G2555" s="95">
        <v>0</v>
      </c>
      <c r="H2555" s="93" t="s">
        <v>8976</v>
      </c>
      <c r="I2555" s="93" t="s">
        <v>23890</v>
      </c>
      <c r="J2555" s="93" t="s">
        <v>20932</v>
      </c>
      <c r="K2555" s="93" t="s">
        <v>9421</v>
      </c>
      <c r="L2555" s="14">
        <f>AND(vyberHrace&lt;&gt;"",ISNUMBER(SEARCH(vyberHrace,$B2555)))</f>
      </c>
      <c r="M2555" s="14">
        <f>AND($I2555=MID(kododd,1,2),$J2555=MID(kododd,3,3))</f>
      </c>
    </row>
    <row r="2556">
      <c r="A2556" s="95">
        <v>28789</v>
      </c>
      <c r="B2556" s="93" t="s">
        <v>9297</v>
      </c>
      <c r="C2556" s="93" t="s">
        <v>1448</v>
      </c>
      <c r="D2556" s="95">
        <v>1632</v>
      </c>
      <c r="E2556" s="95">
        <v>1905</v>
      </c>
      <c r="F2556" s="95">
        <v>327484</v>
      </c>
      <c r="G2556" s="95">
        <v>0</v>
      </c>
      <c r="H2556" s="93" t="s">
        <v>8976</v>
      </c>
      <c r="I2556" s="93" t="s">
        <v>23890</v>
      </c>
      <c r="J2556" s="93" t="s">
        <v>20932</v>
      </c>
      <c r="K2556" s="93" t="s">
        <v>9421</v>
      </c>
      <c r="L2556" s="14">
        <f>AND(vyberHrace&lt;&gt;"",ISNUMBER(SEARCH(vyberHrace,$B2556)))</f>
      </c>
      <c r="M2556" s="14">
        <f>AND($I2556=MID(kododd,1,2),$J2556=MID(kododd,3,3))</f>
      </c>
    </row>
    <row r="2557">
      <c r="A2557" s="95">
        <v>11210</v>
      </c>
      <c r="B2557" s="93" t="s">
        <v>12905</v>
      </c>
      <c r="C2557" s="93" t="s">
        <v>1461</v>
      </c>
      <c r="D2557" s="95">
        <v>1856</v>
      </c>
      <c r="E2557" s="95">
        <v>1915</v>
      </c>
      <c r="F2557" s="95">
        <v>23717955</v>
      </c>
      <c r="G2557" s="95">
        <v>250</v>
      </c>
      <c r="H2557" s="93" t="s">
        <v>8976</v>
      </c>
      <c r="I2557" s="93" t="s">
        <v>23890</v>
      </c>
      <c r="J2557" s="93" t="s">
        <v>20931</v>
      </c>
      <c r="K2557" s="93" t="s">
        <v>19878</v>
      </c>
      <c r="L2557" s="14">
        <f>AND(vyberHrace&lt;&gt;"",ISNUMBER(SEARCH(vyberHrace,$B2557)))</f>
      </c>
      <c r="M2557" s="14">
        <f>AND($I2557=MID(kododd,1,2),$J2557=MID(kododd,3,3))</f>
      </c>
    </row>
    <row r="2558">
      <c r="A2558" s="95">
        <v>53742</v>
      </c>
      <c r="B2558" s="93" t="s">
        <v>2525</v>
      </c>
      <c r="C2558" s="93" t="s">
        <v>1411</v>
      </c>
      <c r="D2558" s="95">
        <v>1440</v>
      </c>
      <c r="E2558" s="95">
        <v>1717</v>
      </c>
      <c r="F2558" s="95">
        <v>23744111</v>
      </c>
      <c r="G2558" s="95">
        <v>250</v>
      </c>
      <c r="H2558" s="93" t="s">
        <v>8976</v>
      </c>
      <c r="I2558" s="93" t="s">
        <v>23890</v>
      </c>
      <c r="J2558" s="93" t="s">
        <v>20931</v>
      </c>
      <c r="K2558" s="93" t="s">
        <v>19878</v>
      </c>
      <c r="L2558" s="14">
        <f>AND(vyberHrace&lt;&gt;"",ISNUMBER(SEARCH(vyberHrace,$B2558)))</f>
      </c>
      <c r="M2558" s="14">
        <f>AND($I2558=MID(kododd,1,2),$J2558=MID(kododd,3,3))</f>
      </c>
    </row>
    <row r="2559">
      <c r="A2559" s="95">
        <v>8448</v>
      </c>
      <c r="B2559" s="93" t="s">
        <v>18962</v>
      </c>
      <c r="C2559" s="93" t="s">
        <v>1474</v>
      </c>
      <c r="D2559" s="95">
        <v>1565</v>
      </c>
      <c r="F2559" s="95">
        <v>354139</v>
      </c>
      <c r="G2559" s="95">
        <v>250</v>
      </c>
      <c r="H2559" s="93" t="s">
        <v>8976</v>
      </c>
      <c r="I2559" s="93" t="s">
        <v>23890</v>
      </c>
      <c r="J2559" s="93" t="s">
        <v>20931</v>
      </c>
      <c r="K2559" s="93" t="s">
        <v>19878</v>
      </c>
      <c r="L2559" s="14">
        <f>AND(vyberHrace&lt;&gt;"",ISNUMBER(SEARCH(vyberHrace,$B2559)))</f>
      </c>
      <c r="M2559" s="14">
        <f>AND($I2559=MID(kododd,1,2),$J2559=MID(kododd,3,3))</f>
      </c>
    </row>
    <row r="2560">
      <c r="A2560" s="95">
        <v>53743</v>
      </c>
      <c r="B2560" s="93" t="s">
        <v>2526</v>
      </c>
      <c r="C2560" s="93" t="s">
        <v>1412</v>
      </c>
      <c r="D2560" s="95">
        <v>1540</v>
      </c>
      <c r="E2560" s="95">
        <v>1676</v>
      </c>
      <c r="F2560" s="95">
        <v>23744120</v>
      </c>
      <c r="G2560" s="95">
        <v>250</v>
      </c>
      <c r="H2560" s="93" t="s">
        <v>8976</v>
      </c>
      <c r="I2560" s="93" t="s">
        <v>23890</v>
      </c>
      <c r="J2560" s="93" t="s">
        <v>20931</v>
      </c>
      <c r="K2560" s="93" t="s">
        <v>19878</v>
      </c>
      <c r="L2560" s="14">
        <f>AND(vyberHrace&lt;&gt;"",ISNUMBER(SEARCH(vyberHrace,$B2560)))</f>
      </c>
      <c r="M2560" s="14">
        <f>AND($I2560=MID(kododd,1,2),$J2560=MID(kododd,3,3))</f>
      </c>
    </row>
    <row r="2561">
      <c r="A2561" s="95">
        <v>59224</v>
      </c>
      <c r="B2561" s="93" t="s">
        <v>25653</v>
      </c>
      <c r="C2561" s="93" t="s">
        <v>1450</v>
      </c>
      <c r="D2561" s="95">
        <v>1102</v>
      </c>
      <c r="F2561" s="95">
        <v>23788844</v>
      </c>
      <c r="G2561" s="95">
        <v>250</v>
      </c>
      <c r="H2561" s="93" t="s">
        <v>8976</v>
      </c>
      <c r="I2561" s="93" t="s">
        <v>23890</v>
      </c>
      <c r="J2561" s="93" t="s">
        <v>20931</v>
      </c>
      <c r="K2561" s="93" t="s">
        <v>19878</v>
      </c>
      <c r="L2561" s="14">
        <f>AND(vyberHrace&lt;&gt;"",ISNUMBER(SEARCH(vyberHrace,$B2561)))</f>
      </c>
      <c r="M2561" s="14">
        <f>AND($I2561=MID(kododd,1,2),$J2561=MID(kododd,3,3))</f>
      </c>
    </row>
    <row r="2562">
      <c r="A2562" s="95">
        <v>62307</v>
      </c>
      <c r="B2562" s="93" t="s">
        <v>28482</v>
      </c>
      <c r="C2562" s="93" t="s">
        <v>1487</v>
      </c>
      <c r="F2562" s="95">
        <v>23798262</v>
      </c>
      <c r="G2562" s="95">
        <v>250</v>
      </c>
      <c r="H2562" s="93" t="s">
        <v>8976</v>
      </c>
      <c r="I2562" s="93" t="s">
        <v>23890</v>
      </c>
      <c r="J2562" s="93" t="s">
        <v>20931</v>
      </c>
      <c r="K2562" s="93" t="s">
        <v>19878</v>
      </c>
      <c r="L2562" s="14">
        <f>AND(vyberHrace&lt;&gt;"",ISNUMBER(SEARCH(vyberHrace,$B2562)))</f>
      </c>
      <c r="M2562" s="14">
        <f>AND($I2562=MID(kododd,1,2),$J2562=MID(kododd,3,3))</f>
      </c>
    </row>
    <row r="2563">
      <c r="A2563" s="95">
        <v>19286</v>
      </c>
      <c r="B2563" s="93" t="s">
        <v>17387</v>
      </c>
      <c r="C2563" s="93" t="s">
        <v>1468</v>
      </c>
      <c r="D2563" s="95">
        <v>1250</v>
      </c>
      <c r="G2563" s="95">
        <v>0</v>
      </c>
      <c r="H2563" s="93" t="s">
        <v>8976</v>
      </c>
      <c r="I2563" s="93" t="s">
        <v>23890</v>
      </c>
      <c r="J2563" s="93" t="s">
        <v>20934</v>
      </c>
      <c r="K2563" s="93" t="s">
        <v>21356</v>
      </c>
      <c r="L2563" s="14">
        <f>AND(vyberHrace&lt;&gt;"",ISNUMBER(SEARCH(vyberHrace,$B2563)))</f>
      </c>
      <c r="M2563" s="14">
        <f>AND($I2563=MID(kododd,1,2),$J2563=MID(kododd,3,3))</f>
      </c>
    </row>
    <row r="2564">
      <c r="A2564" s="95">
        <v>36013</v>
      </c>
      <c r="B2564" s="93" t="s">
        <v>18709</v>
      </c>
      <c r="C2564" s="93" t="s">
        <v>1419</v>
      </c>
      <c r="D2564" s="95">
        <v>1671</v>
      </c>
      <c r="E2564" s="95">
        <v>1744</v>
      </c>
      <c r="F2564" s="95">
        <v>386510</v>
      </c>
      <c r="G2564" s="95">
        <v>0</v>
      </c>
      <c r="H2564" s="93" t="s">
        <v>8976</v>
      </c>
      <c r="I2564" s="93" t="s">
        <v>23890</v>
      </c>
      <c r="J2564" s="93" t="s">
        <v>20870</v>
      </c>
      <c r="K2564" s="93" t="s">
        <v>19858</v>
      </c>
      <c r="L2564" s="14">
        <f>AND(vyberHrace&lt;&gt;"",ISNUMBER(SEARCH(vyberHrace,$B2564)))</f>
      </c>
      <c r="M2564" s="14">
        <f>AND($I2564=MID(kododd,1,2),$J2564=MID(kododd,3,3))</f>
      </c>
    </row>
    <row r="2565">
      <c r="A2565" s="95">
        <v>29542</v>
      </c>
      <c r="B2565" s="93" t="s">
        <v>14065</v>
      </c>
      <c r="C2565" s="93" t="s">
        <v>1414</v>
      </c>
      <c r="D2565" s="95">
        <v>1964</v>
      </c>
      <c r="E2565" s="95">
        <v>1984</v>
      </c>
      <c r="F2565" s="95">
        <v>353175</v>
      </c>
      <c r="G2565" s="95">
        <v>250</v>
      </c>
      <c r="H2565" s="93" t="s">
        <v>8976</v>
      </c>
      <c r="I2565" s="93" t="s">
        <v>23890</v>
      </c>
      <c r="J2565" s="93" t="s">
        <v>21009</v>
      </c>
      <c r="K2565" s="93" t="s">
        <v>15049</v>
      </c>
      <c r="L2565" s="14">
        <f>AND(vyberHrace&lt;&gt;"",ISNUMBER(SEARCH(vyberHrace,$B2565)))</f>
      </c>
      <c r="M2565" s="14">
        <f>AND($I2565=MID(kododd,1,2),$J2565=MID(kododd,3,3))</f>
      </c>
    </row>
    <row r="2566">
      <c r="A2566" s="95">
        <v>32011</v>
      </c>
      <c r="B2566" s="93" t="s">
        <v>19825</v>
      </c>
      <c r="C2566" s="93" t="s">
        <v>1414</v>
      </c>
      <c r="D2566" s="95">
        <v>1817</v>
      </c>
      <c r="E2566" s="95">
        <v>1869</v>
      </c>
      <c r="F2566" s="95">
        <v>360546</v>
      </c>
      <c r="G2566" s="95">
        <v>0</v>
      </c>
      <c r="H2566" s="93" t="s">
        <v>8976</v>
      </c>
      <c r="I2566" s="93" t="s">
        <v>23890</v>
      </c>
      <c r="J2566" s="93" t="s">
        <v>20843</v>
      </c>
      <c r="K2566" s="93" t="s">
        <v>19862</v>
      </c>
      <c r="L2566" s="14">
        <f>AND(vyberHrace&lt;&gt;"",ISNUMBER(SEARCH(vyberHrace,$B2566)))</f>
      </c>
      <c r="M2566" s="14">
        <f>AND($I2566=MID(kododd,1,2),$J2566=MID(kododd,3,3))</f>
      </c>
    </row>
    <row r="2567">
      <c r="A2567" s="95">
        <v>30495</v>
      </c>
      <c r="B2567" s="93" t="s">
        <v>14182</v>
      </c>
      <c r="C2567" s="93" t="s">
        <v>1421</v>
      </c>
      <c r="D2567" s="95">
        <v>2245</v>
      </c>
      <c r="E2567" s="95">
        <v>2261</v>
      </c>
      <c r="F2567" s="95">
        <v>332330</v>
      </c>
      <c r="G2567" s="95">
        <v>250</v>
      </c>
      <c r="H2567" s="93" t="s">
        <v>8976</v>
      </c>
      <c r="I2567" s="93" t="s">
        <v>23890</v>
      </c>
      <c r="J2567" s="93" t="s">
        <v>20932</v>
      </c>
      <c r="K2567" s="93" t="s">
        <v>9421</v>
      </c>
      <c r="L2567" s="14">
        <f>AND(vyberHrace&lt;&gt;"",ISNUMBER(SEARCH(vyberHrace,$B2567)))</f>
      </c>
      <c r="M2567" s="14">
        <f>AND($I2567=MID(kododd,1,2),$J2567=MID(kododd,3,3))</f>
      </c>
    </row>
    <row r="2568">
      <c r="A2568" s="95">
        <v>60210</v>
      </c>
      <c r="B2568" s="93" t="s">
        <v>26672</v>
      </c>
      <c r="C2568" s="93" t="s">
        <v>1420</v>
      </c>
      <c r="G2568" s="95">
        <v>250</v>
      </c>
      <c r="H2568" s="93" t="s">
        <v>8976</v>
      </c>
      <c r="I2568" s="93" t="s">
        <v>23890</v>
      </c>
      <c r="J2568" s="93" t="s">
        <v>20858</v>
      </c>
      <c r="K2568" s="93" t="s">
        <v>20407</v>
      </c>
      <c r="L2568" s="14">
        <f>AND(vyberHrace&lt;&gt;"",ISNUMBER(SEARCH(vyberHrace,$B2568)))</f>
      </c>
      <c r="M2568" s="14">
        <f>AND($I2568=MID(kododd,1,2),$J2568=MID(kododd,3,3))</f>
      </c>
    </row>
    <row r="2569">
      <c r="A2569" s="95">
        <v>869</v>
      </c>
      <c r="B2569" s="93" t="s">
        <v>12771</v>
      </c>
      <c r="C2569" s="93" t="s">
        <v>1467</v>
      </c>
      <c r="D2569" s="95">
        <v>1838</v>
      </c>
      <c r="E2569" s="95">
        <v>1878</v>
      </c>
      <c r="F2569" s="95">
        <v>326178</v>
      </c>
      <c r="G2569" s="95">
        <v>250</v>
      </c>
      <c r="H2569" s="93" t="s">
        <v>8976</v>
      </c>
      <c r="I2569" s="93" t="s">
        <v>23890</v>
      </c>
      <c r="J2569" s="93" t="s">
        <v>20897</v>
      </c>
      <c r="K2569" s="93" t="s">
        <v>9426</v>
      </c>
      <c r="L2569" s="14">
        <f>AND(vyberHrace&lt;&gt;"",ISNUMBER(SEARCH(vyberHrace,$B2569)))</f>
      </c>
      <c r="M2569" s="14">
        <f>AND($I2569=MID(kododd,1,2),$J2569=MID(kododd,3,3))</f>
      </c>
    </row>
    <row r="2570">
      <c r="A2570" s="95">
        <v>54652</v>
      </c>
      <c r="B2570" s="93" t="s">
        <v>2534</v>
      </c>
      <c r="C2570" s="93" t="s">
        <v>1412</v>
      </c>
      <c r="G2570" s="95">
        <v>0</v>
      </c>
      <c r="H2570" s="93" t="s">
        <v>8976</v>
      </c>
      <c r="I2570" s="93" t="s">
        <v>23890</v>
      </c>
      <c r="J2570" s="93" t="s">
        <v>20932</v>
      </c>
      <c r="K2570" s="93" t="s">
        <v>9421</v>
      </c>
      <c r="L2570" s="14">
        <f>AND(vyberHrace&lt;&gt;"",ISNUMBER(SEARCH(vyberHrace,$B2570)))</f>
      </c>
      <c r="M2570" s="14">
        <f>AND($I2570=MID(kododd,1,2),$J2570=MID(kododd,3,3))</f>
      </c>
    </row>
    <row r="2571">
      <c r="A2571" s="95">
        <v>36993</v>
      </c>
      <c r="B2571" s="93" t="s">
        <v>17785</v>
      </c>
      <c r="C2571" s="93" t="s">
        <v>1435</v>
      </c>
      <c r="D2571" s="95">
        <v>1759</v>
      </c>
      <c r="F2571" s="95">
        <v>378313</v>
      </c>
      <c r="G2571" s="95">
        <v>0</v>
      </c>
      <c r="H2571" s="93" t="s">
        <v>8976</v>
      </c>
      <c r="I2571" s="93" t="s">
        <v>23890</v>
      </c>
      <c r="J2571" s="93" t="s">
        <v>20932</v>
      </c>
      <c r="K2571" s="93" t="s">
        <v>9421</v>
      </c>
      <c r="L2571" s="14">
        <f>AND(vyberHrace&lt;&gt;"",ISNUMBER(SEARCH(vyberHrace,$B2571)))</f>
      </c>
      <c r="M2571" s="14">
        <f>AND($I2571=MID(kododd,1,2),$J2571=MID(kododd,3,3))</f>
      </c>
    </row>
    <row r="2572">
      <c r="A2572" s="95">
        <v>4575</v>
      </c>
      <c r="B2572" s="93" t="s">
        <v>20464</v>
      </c>
      <c r="C2572" s="93" t="s">
        <v>1455</v>
      </c>
      <c r="D2572" s="95">
        <v>1829</v>
      </c>
      <c r="E2572" s="95">
        <v>1823</v>
      </c>
      <c r="F2572" s="95">
        <v>321567</v>
      </c>
      <c r="G2572" s="95">
        <v>250</v>
      </c>
      <c r="H2572" s="93" t="s">
        <v>8976</v>
      </c>
      <c r="I2572" s="93" t="s">
        <v>23890</v>
      </c>
      <c r="J2572" s="93" t="s">
        <v>20971</v>
      </c>
      <c r="K2572" s="93" t="s">
        <v>16300</v>
      </c>
      <c r="L2572" s="14">
        <f>AND(vyberHrace&lt;&gt;"",ISNUMBER(SEARCH(vyberHrace,$B2572)))</f>
      </c>
      <c r="M2572" s="14">
        <f>AND($I2572=MID(kododd,1,2),$J2572=MID(kododd,3,3))</f>
      </c>
    </row>
    <row r="2573">
      <c r="A2573" s="95">
        <v>57736</v>
      </c>
      <c r="B2573" s="93" t="s">
        <v>24297</v>
      </c>
      <c r="C2573" s="93" t="s">
        <v>1406</v>
      </c>
      <c r="G2573" s="95">
        <v>0</v>
      </c>
      <c r="H2573" s="93" t="s">
        <v>8976</v>
      </c>
      <c r="I2573" s="93" t="s">
        <v>23890</v>
      </c>
      <c r="J2573" s="93" t="s">
        <v>20932</v>
      </c>
      <c r="K2573" s="93" t="s">
        <v>9421</v>
      </c>
      <c r="L2573" s="14">
        <f>AND(vyberHrace&lt;&gt;"",ISNUMBER(SEARCH(vyberHrace,$B2573)))</f>
      </c>
      <c r="M2573" s="14">
        <f>AND($I2573=MID(kododd,1,2),$J2573=MID(kododd,3,3))</f>
      </c>
    </row>
    <row r="2574">
      <c r="A2574" s="95">
        <v>9754</v>
      </c>
      <c r="B2574" s="93" t="s">
        <v>21158</v>
      </c>
      <c r="C2574" s="93" t="s">
        <v>1423</v>
      </c>
      <c r="D2574" s="95">
        <v>2145</v>
      </c>
      <c r="E2574" s="95">
        <v>2153</v>
      </c>
      <c r="F2574" s="95">
        <v>318906</v>
      </c>
      <c r="G2574" s="95">
        <v>250</v>
      </c>
      <c r="H2574" s="93" t="s">
        <v>8976</v>
      </c>
      <c r="I2574" s="93" t="s">
        <v>23890</v>
      </c>
      <c r="J2574" s="93" t="s">
        <v>20843</v>
      </c>
      <c r="K2574" s="93" t="s">
        <v>19862</v>
      </c>
      <c r="L2574" s="14">
        <f>AND(vyberHrace&lt;&gt;"",ISNUMBER(SEARCH(vyberHrace,$B2574)))</f>
      </c>
      <c r="M2574" s="14">
        <f>AND($I2574=MID(kododd,1,2),$J2574=MID(kododd,3,3))</f>
      </c>
    </row>
    <row r="2575">
      <c r="A2575" s="95">
        <v>10864</v>
      </c>
      <c r="B2575" s="93" t="s">
        <v>17834</v>
      </c>
      <c r="C2575" s="93" t="s">
        <v>1423</v>
      </c>
      <c r="D2575" s="95">
        <v>1841</v>
      </c>
      <c r="E2575" s="95">
        <v>1901</v>
      </c>
      <c r="F2575" s="95">
        <v>356204</v>
      </c>
      <c r="G2575" s="95">
        <v>250</v>
      </c>
      <c r="H2575" s="93" t="s">
        <v>8976</v>
      </c>
      <c r="I2575" s="93" t="s">
        <v>23890</v>
      </c>
      <c r="J2575" s="93" t="s">
        <v>20895</v>
      </c>
      <c r="K2575" s="93" t="s">
        <v>13982</v>
      </c>
      <c r="L2575" s="14">
        <f>AND(vyberHrace&lt;&gt;"",ISNUMBER(SEARCH(vyberHrace,$B2575)))</f>
      </c>
      <c r="M2575" s="14">
        <f>AND($I2575=MID(kododd,1,2),$J2575=MID(kododd,3,3))</f>
      </c>
    </row>
    <row r="2576">
      <c r="A2576" s="95">
        <v>62017</v>
      </c>
      <c r="B2576" s="93" t="s">
        <v>28220</v>
      </c>
      <c r="C2576" s="93" t="s">
        <v>1450</v>
      </c>
      <c r="F2576" s="95">
        <v>23799420</v>
      </c>
      <c r="G2576" s="95">
        <v>0</v>
      </c>
      <c r="H2576" s="93" t="s">
        <v>8976</v>
      </c>
      <c r="I2576" s="93" t="s">
        <v>23890</v>
      </c>
      <c r="J2576" s="93" t="s">
        <v>20927</v>
      </c>
      <c r="K2576" s="93" t="s">
        <v>1493</v>
      </c>
      <c r="L2576" s="14">
        <f>AND(vyberHrace&lt;&gt;"",ISNUMBER(SEARCH(vyberHrace,$B2576)))</f>
      </c>
      <c r="M2576" s="14">
        <f>AND($I2576=MID(kododd,1,2),$J2576=MID(kododd,3,3))</f>
      </c>
    </row>
    <row r="2577">
      <c r="A2577" s="95">
        <v>62176</v>
      </c>
      <c r="B2577" s="93" t="s">
        <v>28368</v>
      </c>
      <c r="C2577" s="93" t="s">
        <v>24215</v>
      </c>
      <c r="G2577" s="95">
        <v>250</v>
      </c>
      <c r="H2577" s="93" t="s">
        <v>8976</v>
      </c>
      <c r="I2577" s="93" t="s">
        <v>23890</v>
      </c>
      <c r="J2577" s="93" t="s">
        <v>21009</v>
      </c>
      <c r="K2577" s="93" t="s">
        <v>15049</v>
      </c>
      <c r="L2577" s="14">
        <f>AND(vyberHrace&lt;&gt;"",ISNUMBER(SEARCH(vyberHrace,$B2577)))</f>
      </c>
      <c r="M2577" s="14">
        <f>AND($I2577=MID(kododd,1,2),$J2577=MID(kododd,3,3))</f>
      </c>
    </row>
    <row r="2578">
      <c r="A2578" s="95">
        <v>57739</v>
      </c>
      <c r="B2578" s="93" t="s">
        <v>24299</v>
      </c>
      <c r="C2578" s="93" t="s">
        <v>1416</v>
      </c>
      <c r="G2578" s="95">
        <v>0</v>
      </c>
      <c r="H2578" s="93" t="s">
        <v>8976</v>
      </c>
      <c r="I2578" s="93" t="s">
        <v>23890</v>
      </c>
      <c r="J2578" s="93" t="s">
        <v>20932</v>
      </c>
      <c r="K2578" s="93" t="s">
        <v>9421</v>
      </c>
      <c r="L2578" s="14">
        <f>AND(vyberHrace&lt;&gt;"",ISNUMBER(SEARCH(vyberHrace,$B2578)))</f>
      </c>
      <c r="M2578" s="14">
        <f>AND($I2578=MID(kododd,1,2),$J2578=MID(kododd,3,3))</f>
      </c>
    </row>
    <row r="2579">
      <c r="A2579" s="95">
        <v>14520</v>
      </c>
      <c r="B2579" s="93" t="s">
        <v>11773</v>
      </c>
      <c r="C2579" s="93" t="s">
        <v>1431</v>
      </c>
      <c r="D2579" s="95">
        <v>1999</v>
      </c>
      <c r="E2579" s="95">
        <v>1987</v>
      </c>
      <c r="F2579" s="95">
        <v>335339</v>
      </c>
      <c r="G2579" s="95">
        <v>250</v>
      </c>
      <c r="H2579" s="93" t="s">
        <v>8976</v>
      </c>
      <c r="I2579" s="93" t="s">
        <v>23890</v>
      </c>
      <c r="J2579" s="93" t="s">
        <v>20897</v>
      </c>
      <c r="K2579" s="93" t="s">
        <v>9426</v>
      </c>
      <c r="L2579" s="14">
        <f>AND(vyberHrace&lt;&gt;"",ISNUMBER(SEARCH(vyberHrace,$B2579)))</f>
      </c>
      <c r="M2579" s="14">
        <f>AND($I2579=MID(kododd,1,2),$J2579=MID(kododd,3,3))</f>
      </c>
    </row>
    <row r="2580">
      <c r="A2580" s="95">
        <v>57493</v>
      </c>
      <c r="B2580" s="93" t="s">
        <v>21421</v>
      </c>
      <c r="C2580" s="93" t="s">
        <v>1399</v>
      </c>
      <c r="D2580" s="95">
        <v>1610</v>
      </c>
      <c r="E2580" s="95">
        <v>1802</v>
      </c>
      <c r="F2580" s="95">
        <v>23765143</v>
      </c>
      <c r="G2580" s="95">
        <v>250</v>
      </c>
      <c r="H2580" s="93" t="s">
        <v>8976</v>
      </c>
      <c r="I2580" s="93" t="s">
        <v>23890</v>
      </c>
      <c r="J2580" s="93" t="s">
        <v>20897</v>
      </c>
      <c r="K2580" s="93" t="s">
        <v>9426</v>
      </c>
      <c r="L2580" s="14">
        <f>AND(vyberHrace&lt;&gt;"",ISNUMBER(SEARCH(vyberHrace,$B2580)))</f>
      </c>
      <c r="M2580" s="14">
        <f>AND($I2580=MID(kododd,1,2),$J2580=MID(kododd,3,3))</f>
      </c>
    </row>
    <row r="2581">
      <c r="A2581" s="95">
        <v>7288</v>
      </c>
      <c r="B2581" s="93" t="s">
        <v>20732</v>
      </c>
      <c r="C2581" s="93" t="s">
        <v>1451</v>
      </c>
      <c r="D2581" s="95">
        <v>1772</v>
      </c>
      <c r="G2581" s="95">
        <v>0</v>
      </c>
      <c r="H2581" s="93" t="s">
        <v>8976</v>
      </c>
      <c r="I2581" s="93" t="s">
        <v>23890</v>
      </c>
      <c r="J2581" s="93" t="s">
        <v>20870</v>
      </c>
      <c r="K2581" s="93" t="s">
        <v>19858</v>
      </c>
      <c r="L2581" s="14">
        <f>AND(vyberHrace&lt;&gt;"",ISNUMBER(SEARCH(vyberHrace,$B2581)))</f>
      </c>
      <c r="M2581" s="14">
        <f>AND($I2581=MID(kododd,1,2),$J2581=MID(kododd,3,3))</f>
      </c>
    </row>
    <row r="2582">
      <c r="A2582" s="95">
        <v>48490</v>
      </c>
      <c r="B2582" s="93" t="s">
        <v>16393</v>
      </c>
      <c r="C2582" s="93" t="s">
        <v>1416</v>
      </c>
      <c r="G2582" s="95">
        <v>0</v>
      </c>
      <c r="H2582" s="93" t="s">
        <v>8976</v>
      </c>
      <c r="I2582" s="93" t="s">
        <v>23890</v>
      </c>
      <c r="J2582" s="93" t="s">
        <v>20870</v>
      </c>
      <c r="K2582" s="93" t="s">
        <v>19858</v>
      </c>
      <c r="L2582" s="14">
        <f>AND(vyberHrace&lt;&gt;"",ISNUMBER(SEARCH(vyberHrace,$B2582)))</f>
      </c>
      <c r="M2582" s="14">
        <f>AND($I2582=MID(kododd,1,2),$J2582=MID(kododd,3,3))</f>
      </c>
    </row>
    <row r="2583">
      <c r="A2583" s="95">
        <v>63219</v>
      </c>
      <c r="B2583" s="93" t="s">
        <v>28700</v>
      </c>
      <c r="C2583" s="93" t="s">
        <v>1488</v>
      </c>
      <c r="G2583" s="95">
        <v>250</v>
      </c>
      <c r="H2583" s="93" t="s">
        <v>8976</v>
      </c>
      <c r="I2583" s="93" t="s">
        <v>23890</v>
      </c>
      <c r="J2583" s="93" t="s">
        <v>20858</v>
      </c>
      <c r="K2583" s="93" t="s">
        <v>20407</v>
      </c>
      <c r="L2583" s="14">
        <f>AND(vyberHrace&lt;&gt;"",ISNUMBER(SEARCH(vyberHrace,$B2583)))</f>
      </c>
      <c r="M2583" s="14">
        <f>AND($I2583=MID(kododd,1,2),$J2583=MID(kododd,3,3))</f>
      </c>
    </row>
    <row r="2584">
      <c r="A2584" s="95">
        <v>55460</v>
      </c>
      <c r="B2584" s="93" t="s">
        <v>21595</v>
      </c>
      <c r="C2584" s="93" t="s">
        <v>1412</v>
      </c>
      <c r="F2584" s="95">
        <v>23788933</v>
      </c>
      <c r="G2584" s="95">
        <v>250</v>
      </c>
      <c r="H2584" s="93" t="s">
        <v>8976</v>
      </c>
      <c r="I2584" s="93" t="s">
        <v>23890</v>
      </c>
      <c r="J2584" s="93" t="s">
        <v>20936</v>
      </c>
      <c r="K2584" s="93" t="s">
        <v>10625</v>
      </c>
      <c r="L2584" s="14">
        <f>AND(vyberHrace&lt;&gt;"",ISNUMBER(SEARCH(vyberHrace,$B2584)))</f>
      </c>
      <c r="M2584" s="14">
        <f>AND($I2584=MID(kododd,1,2),$J2584=MID(kododd,3,3))</f>
      </c>
    </row>
    <row r="2585">
      <c r="A2585" s="95">
        <v>26346</v>
      </c>
      <c r="B2585" s="93" t="s">
        <v>21177</v>
      </c>
      <c r="C2585" s="93" t="s">
        <v>1417</v>
      </c>
      <c r="D2585" s="95">
        <v>1987</v>
      </c>
      <c r="E2585" s="95">
        <v>1975</v>
      </c>
      <c r="F2585" s="95">
        <v>353752</v>
      </c>
      <c r="G2585" s="95">
        <v>0</v>
      </c>
      <c r="H2585" s="93" t="s">
        <v>8976</v>
      </c>
      <c r="I2585" s="93" t="s">
        <v>23890</v>
      </c>
      <c r="J2585" s="93" t="s">
        <v>20957</v>
      </c>
      <c r="K2585" s="93" t="s">
        <v>13992</v>
      </c>
      <c r="L2585" s="14">
        <f>AND(vyberHrace&lt;&gt;"",ISNUMBER(SEARCH(vyberHrace,$B2585)))</f>
      </c>
      <c r="M2585" s="14">
        <f>AND($I2585=MID(kododd,1,2),$J2585=MID(kododd,3,3))</f>
      </c>
    </row>
    <row r="2586">
      <c r="A2586" s="95">
        <v>14316</v>
      </c>
      <c r="B2586" s="93" t="s">
        <v>11760</v>
      </c>
      <c r="C2586" s="93" t="s">
        <v>1443</v>
      </c>
      <c r="D2586" s="95">
        <v>1305</v>
      </c>
      <c r="F2586" s="95">
        <v>399043</v>
      </c>
      <c r="G2586" s="95">
        <v>0</v>
      </c>
      <c r="H2586" s="93" t="s">
        <v>8976</v>
      </c>
      <c r="I2586" s="93" t="s">
        <v>23890</v>
      </c>
      <c r="J2586" s="93" t="s">
        <v>20973</v>
      </c>
      <c r="K2586" s="93" t="s">
        <v>12775</v>
      </c>
      <c r="L2586" s="14">
        <f>AND(vyberHrace&lt;&gt;"",ISNUMBER(SEARCH(vyberHrace,$B2586)))</f>
      </c>
      <c r="M2586" s="14">
        <f>AND($I2586=MID(kododd,1,2),$J2586=MID(kododd,3,3))</f>
      </c>
    </row>
    <row r="2587">
      <c r="A2587" s="95">
        <v>39217</v>
      </c>
      <c r="B2587" s="93" t="s">
        <v>20415</v>
      </c>
      <c r="C2587" s="93" t="s">
        <v>1399</v>
      </c>
      <c r="D2587" s="95">
        <v>1522</v>
      </c>
      <c r="E2587" s="95">
        <v>1628</v>
      </c>
      <c r="F2587" s="95">
        <v>381586</v>
      </c>
      <c r="G2587" s="95">
        <v>0</v>
      </c>
      <c r="H2587" s="93" t="s">
        <v>8976</v>
      </c>
      <c r="I2587" s="93" t="s">
        <v>23890</v>
      </c>
      <c r="J2587" s="93" t="s">
        <v>20843</v>
      </c>
      <c r="K2587" s="93" t="s">
        <v>19862</v>
      </c>
      <c r="L2587" s="14">
        <f>AND(vyberHrace&lt;&gt;"",ISNUMBER(SEARCH(vyberHrace,$B2587)))</f>
      </c>
      <c r="M2587" s="14">
        <f>AND($I2587=MID(kododd,1,2),$J2587=MID(kododd,3,3))</f>
      </c>
    </row>
    <row r="2588">
      <c r="A2588" s="95">
        <v>39591</v>
      </c>
      <c r="B2588" s="93" t="s">
        <v>20442</v>
      </c>
      <c r="C2588" s="93" t="s">
        <v>1400</v>
      </c>
      <c r="D2588" s="95">
        <v>1401</v>
      </c>
      <c r="E2588" s="95">
        <v>1674</v>
      </c>
      <c r="F2588" s="95">
        <v>381594</v>
      </c>
      <c r="G2588" s="95">
        <v>250</v>
      </c>
      <c r="H2588" s="93" t="s">
        <v>8976</v>
      </c>
      <c r="I2588" s="93" t="s">
        <v>23890</v>
      </c>
      <c r="J2588" s="93" t="s">
        <v>20843</v>
      </c>
      <c r="K2588" s="93" t="s">
        <v>19862</v>
      </c>
      <c r="L2588" s="14">
        <f>AND(vyberHrace&lt;&gt;"",ISNUMBER(SEARCH(vyberHrace,$B2588)))</f>
      </c>
      <c r="M2588" s="14">
        <f>AND($I2588=MID(kododd,1,2),$J2588=MID(kododd,3,3))</f>
      </c>
    </row>
    <row r="2589">
      <c r="A2589" s="95">
        <v>55826</v>
      </c>
      <c r="B2589" s="93" t="s">
        <v>21618</v>
      </c>
      <c r="C2589" s="93" t="s">
        <v>1411</v>
      </c>
      <c r="E2589" s="95">
        <v>1420</v>
      </c>
      <c r="F2589" s="95">
        <v>23777524</v>
      </c>
      <c r="G2589" s="95">
        <v>250</v>
      </c>
      <c r="H2589" s="93" t="s">
        <v>8976</v>
      </c>
      <c r="I2589" s="93" t="s">
        <v>23890</v>
      </c>
      <c r="J2589" s="93" t="s">
        <v>21011</v>
      </c>
      <c r="K2589" s="93" t="s">
        <v>1494</v>
      </c>
      <c r="L2589" s="14">
        <f>AND(vyberHrace&lt;&gt;"",ISNUMBER(SEARCH(vyberHrace,$B2589)))</f>
      </c>
      <c r="M2589" s="14">
        <f>AND($I2589=MID(kododd,1,2),$J2589=MID(kododd,3,3))</f>
      </c>
    </row>
    <row r="2590">
      <c r="A2590" s="95">
        <v>62384</v>
      </c>
      <c r="B2590" s="93" t="s">
        <v>28553</v>
      </c>
      <c r="C2590" s="93" t="s">
        <v>1414</v>
      </c>
      <c r="G2590" s="95">
        <v>250</v>
      </c>
      <c r="H2590" s="93" t="s">
        <v>8976</v>
      </c>
      <c r="I2590" s="93" t="s">
        <v>23890</v>
      </c>
      <c r="J2590" s="93" t="s">
        <v>20957</v>
      </c>
      <c r="K2590" s="93" t="s">
        <v>13992</v>
      </c>
      <c r="L2590" s="14">
        <f>AND(vyberHrace&lt;&gt;"",ISNUMBER(SEARCH(vyberHrace,$B2590)))</f>
      </c>
      <c r="M2590" s="14">
        <f>AND($I2590=MID(kododd,1,2),$J2590=MID(kododd,3,3))</f>
      </c>
    </row>
    <row r="2591">
      <c r="A2591" s="95">
        <v>50471</v>
      </c>
      <c r="B2591" s="93" t="s">
        <v>6747</v>
      </c>
      <c r="C2591" s="93" t="s">
        <v>1402</v>
      </c>
      <c r="D2591" s="95">
        <v>1100</v>
      </c>
      <c r="G2591" s="95">
        <v>0</v>
      </c>
      <c r="H2591" s="93" t="s">
        <v>8976</v>
      </c>
      <c r="I2591" s="93" t="s">
        <v>23890</v>
      </c>
      <c r="J2591" s="93" t="s">
        <v>20860</v>
      </c>
      <c r="K2591" s="93" t="s">
        <v>12768</v>
      </c>
      <c r="L2591" s="14">
        <f>AND(vyberHrace&lt;&gt;"",ISNUMBER(SEARCH(vyberHrace,$B2591)))</f>
      </c>
      <c r="M2591" s="14">
        <f>AND($I2591=MID(kododd,1,2),$J2591=MID(kododd,3,3))</f>
      </c>
    </row>
    <row r="2592">
      <c r="A2592" s="95">
        <v>50667</v>
      </c>
      <c r="B2592" s="93" t="s">
        <v>6748</v>
      </c>
      <c r="C2592" s="93" t="s">
        <v>1416</v>
      </c>
      <c r="D2592" s="95">
        <v>1169</v>
      </c>
      <c r="F2592" s="95">
        <v>23768568</v>
      </c>
      <c r="G2592" s="95">
        <v>250</v>
      </c>
      <c r="H2592" s="93" t="s">
        <v>8976</v>
      </c>
      <c r="I2592" s="93" t="s">
        <v>23890</v>
      </c>
      <c r="J2592" s="93" t="s">
        <v>20858</v>
      </c>
      <c r="K2592" s="93" t="s">
        <v>20407</v>
      </c>
      <c r="L2592" s="14">
        <f>AND(vyberHrace&lt;&gt;"",ISNUMBER(SEARCH(vyberHrace,$B2592)))</f>
      </c>
      <c r="M2592" s="14">
        <f>AND($I2592=MID(kododd,1,2),$J2592=MID(kododd,3,3))</f>
      </c>
    </row>
    <row r="2593">
      <c r="A2593" s="95">
        <v>43980</v>
      </c>
      <c r="B2593" s="93" t="s">
        <v>15107</v>
      </c>
      <c r="C2593" s="93" t="s">
        <v>3255</v>
      </c>
      <c r="G2593" s="95">
        <v>0</v>
      </c>
      <c r="H2593" s="93" t="s">
        <v>8976</v>
      </c>
      <c r="I2593" s="93" t="s">
        <v>23890</v>
      </c>
      <c r="J2593" s="93" t="s">
        <v>20995</v>
      </c>
      <c r="K2593" s="93" t="s">
        <v>17824</v>
      </c>
      <c r="L2593" s="14">
        <f>AND(vyberHrace&lt;&gt;"",ISNUMBER(SEARCH(vyberHrace,$B2593)))</f>
      </c>
      <c r="M2593" s="14">
        <f>AND($I2593=MID(kododd,1,2),$J2593=MID(kododd,3,3))</f>
      </c>
    </row>
    <row r="2594">
      <c r="A2594" s="95">
        <v>27916</v>
      </c>
      <c r="B2594" s="93" t="s">
        <v>11597</v>
      </c>
      <c r="C2594" s="93" t="s">
        <v>1428</v>
      </c>
      <c r="D2594" s="95">
        <v>1607</v>
      </c>
      <c r="E2594" s="95">
        <v>1800</v>
      </c>
      <c r="F2594" s="95">
        <v>335541</v>
      </c>
      <c r="G2594" s="95">
        <v>0</v>
      </c>
      <c r="H2594" s="93" t="s">
        <v>8976</v>
      </c>
      <c r="I2594" s="93" t="s">
        <v>23890</v>
      </c>
      <c r="J2594" s="93" t="s">
        <v>20973</v>
      </c>
      <c r="K2594" s="93" t="s">
        <v>12775</v>
      </c>
      <c r="L2594" s="14">
        <f>AND(vyberHrace&lt;&gt;"",ISNUMBER(SEARCH(vyberHrace,$B2594)))</f>
      </c>
      <c r="M2594" s="14">
        <f>AND($I2594=MID(kododd,1,2),$J2594=MID(kododd,3,3))</f>
      </c>
    </row>
    <row r="2595">
      <c r="A2595" s="95">
        <v>3919</v>
      </c>
      <c r="B2595" s="93" t="s">
        <v>19747</v>
      </c>
      <c r="C2595" s="93" t="s">
        <v>1455</v>
      </c>
      <c r="D2595" s="95">
        <v>1891</v>
      </c>
      <c r="E2595" s="95">
        <v>1926</v>
      </c>
      <c r="F2595" s="95">
        <v>314650</v>
      </c>
      <c r="G2595" s="95">
        <v>250</v>
      </c>
      <c r="H2595" s="93" t="s">
        <v>8976</v>
      </c>
      <c r="I2595" s="93" t="s">
        <v>23890</v>
      </c>
      <c r="J2595" s="93" t="s">
        <v>20932</v>
      </c>
      <c r="K2595" s="93" t="s">
        <v>9421</v>
      </c>
      <c r="L2595" s="14">
        <f>AND(vyberHrace&lt;&gt;"",ISNUMBER(SEARCH(vyberHrace,$B2595)))</f>
      </c>
      <c r="M2595" s="14">
        <f>AND($I2595=MID(kododd,1,2),$J2595=MID(kododd,3,3))</f>
      </c>
    </row>
    <row r="2596">
      <c r="A2596" s="95">
        <v>29600</v>
      </c>
      <c r="B2596" s="93" t="s">
        <v>14066</v>
      </c>
      <c r="C2596" s="93" t="s">
        <v>1439</v>
      </c>
      <c r="D2596" s="95">
        <v>1547</v>
      </c>
      <c r="G2596" s="95">
        <v>0</v>
      </c>
      <c r="H2596" s="93" t="s">
        <v>8976</v>
      </c>
      <c r="I2596" s="93" t="s">
        <v>23890</v>
      </c>
      <c r="J2596" s="93" t="s">
        <v>20897</v>
      </c>
      <c r="K2596" s="93" t="s">
        <v>9426</v>
      </c>
      <c r="L2596" s="14">
        <f>AND(vyberHrace&lt;&gt;"",ISNUMBER(SEARCH(vyberHrace,$B2596)))</f>
      </c>
      <c r="M2596" s="14">
        <f>AND($I2596=MID(kododd,1,2),$J2596=MID(kododd,3,3))</f>
      </c>
    </row>
    <row r="2597">
      <c r="A2597" s="95">
        <v>7298</v>
      </c>
      <c r="B2597" s="93" t="s">
        <v>13854</v>
      </c>
      <c r="C2597" s="93" t="s">
        <v>1476</v>
      </c>
      <c r="D2597" s="95">
        <v>1781</v>
      </c>
      <c r="E2597" s="95">
        <v>1890</v>
      </c>
      <c r="F2597" s="95">
        <v>353760</v>
      </c>
      <c r="G2597" s="95">
        <v>250</v>
      </c>
      <c r="H2597" s="93" t="s">
        <v>8976</v>
      </c>
      <c r="I2597" s="93" t="s">
        <v>23890</v>
      </c>
      <c r="J2597" s="93" t="s">
        <v>20895</v>
      </c>
      <c r="K2597" s="93" t="s">
        <v>13982</v>
      </c>
      <c r="L2597" s="14">
        <f>AND(vyberHrace&lt;&gt;"",ISNUMBER(SEARCH(vyberHrace,$B2597)))</f>
      </c>
      <c r="M2597" s="14">
        <f>AND($I2597=MID(kododd,1,2),$J2597=MID(kododd,3,3))</f>
      </c>
    </row>
    <row r="2598">
      <c r="A2598" s="95">
        <v>62056</v>
      </c>
      <c r="B2598" s="93" t="s">
        <v>28258</v>
      </c>
      <c r="C2598" s="93" t="s">
        <v>1422</v>
      </c>
      <c r="D2598" s="95">
        <v>1171</v>
      </c>
      <c r="E2598" s="95">
        <v>1478</v>
      </c>
      <c r="F2598" s="95">
        <v>571003479</v>
      </c>
      <c r="G2598" s="95">
        <v>250</v>
      </c>
      <c r="H2598" s="93" t="s">
        <v>8976</v>
      </c>
      <c r="I2598" s="93" t="s">
        <v>23890</v>
      </c>
      <c r="J2598" s="93" t="s">
        <v>20858</v>
      </c>
      <c r="K2598" s="93" t="s">
        <v>20407</v>
      </c>
      <c r="L2598" s="14">
        <f>AND(vyberHrace&lt;&gt;"",ISNUMBER(SEARCH(vyberHrace,$B2598)))</f>
      </c>
      <c r="M2598" s="14">
        <f>AND($I2598=MID(kododd,1,2),$J2598=MID(kododd,3,3))</f>
      </c>
    </row>
    <row r="2599">
      <c r="A2599" s="95">
        <v>57470</v>
      </c>
      <c r="B2599" s="93" t="s">
        <v>21500</v>
      </c>
      <c r="C2599" s="93" t="s">
        <v>1422</v>
      </c>
      <c r="D2599" s="95">
        <v>1252</v>
      </c>
      <c r="F2599" s="95">
        <v>23775106</v>
      </c>
      <c r="G2599" s="95">
        <v>0</v>
      </c>
      <c r="H2599" s="93" t="s">
        <v>8976</v>
      </c>
      <c r="I2599" s="93" t="s">
        <v>23890</v>
      </c>
      <c r="J2599" s="93" t="s">
        <v>20858</v>
      </c>
      <c r="K2599" s="93" t="s">
        <v>20407</v>
      </c>
      <c r="L2599" s="14">
        <f>AND(vyberHrace&lt;&gt;"",ISNUMBER(SEARCH(vyberHrace,$B2599)))</f>
      </c>
      <c r="M2599" s="14">
        <f>AND($I2599=MID(kododd,1,2),$J2599=MID(kododd,3,3))</f>
      </c>
    </row>
    <row r="2600">
      <c r="A2600" s="95">
        <v>51783</v>
      </c>
      <c r="B2600" s="93" t="s">
        <v>3562</v>
      </c>
      <c r="C2600" s="93" t="s">
        <v>1422</v>
      </c>
      <c r="G2600" s="95">
        <v>0</v>
      </c>
      <c r="H2600" s="93" t="s">
        <v>8976</v>
      </c>
      <c r="I2600" s="93" t="s">
        <v>23890</v>
      </c>
      <c r="J2600" s="93" t="s">
        <v>20897</v>
      </c>
      <c r="K2600" s="93" t="s">
        <v>9426</v>
      </c>
      <c r="L2600" s="14">
        <f>AND(vyberHrace&lt;&gt;"",ISNUMBER(SEARCH(vyberHrace,$B2600)))</f>
      </c>
      <c r="M2600" s="14">
        <f>AND($I2600=MID(kododd,1,2),$J2600=MID(kododd,3,3))</f>
      </c>
    </row>
    <row r="2601">
      <c r="A2601" s="95">
        <v>7295</v>
      </c>
      <c r="B2601" s="93" t="s">
        <v>13853</v>
      </c>
      <c r="C2601" s="93" t="s">
        <v>1455</v>
      </c>
      <c r="D2601" s="95">
        <v>1803</v>
      </c>
      <c r="E2601" s="95">
        <v>1912</v>
      </c>
      <c r="F2601" s="95">
        <v>354155</v>
      </c>
      <c r="G2601" s="95">
        <v>250</v>
      </c>
      <c r="H2601" s="93" t="s">
        <v>8976</v>
      </c>
      <c r="I2601" s="93" t="s">
        <v>23890</v>
      </c>
      <c r="J2601" s="93" t="s">
        <v>20860</v>
      </c>
      <c r="K2601" s="93" t="s">
        <v>12768</v>
      </c>
      <c r="L2601" s="14">
        <f>AND(vyberHrace&lt;&gt;"",ISNUMBER(SEARCH(vyberHrace,$B2601)))</f>
      </c>
      <c r="M2601" s="14">
        <f>AND($I2601=MID(kododd,1,2),$J2601=MID(kododd,3,3))</f>
      </c>
    </row>
    <row r="2602">
      <c r="A2602" s="95">
        <v>54726</v>
      </c>
      <c r="B2602" s="93" t="s">
        <v>2584</v>
      </c>
      <c r="C2602" s="93" t="s">
        <v>1411</v>
      </c>
      <c r="D2602" s="95">
        <v>1381</v>
      </c>
      <c r="E2602" s="95">
        <v>1521</v>
      </c>
      <c r="F2602" s="95">
        <v>23775122</v>
      </c>
      <c r="G2602" s="95">
        <v>250</v>
      </c>
      <c r="H2602" s="93" t="s">
        <v>8976</v>
      </c>
      <c r="I2602" s="93" t="s">
        <v>23890</v>
      </c>
      <c r="J2602" s="93" t="s">
        <v>21011</v>
      </c>
      <c r="K2602" s="93" t="s">
        <v>1494</v>
      </c>
      <c r="L2602" s="14">
        <f>AND(vyberHrace&lt;&gt;"",ISNUMBER(SEARCH(vyberHrace,$B2602)))</f>
      </c>
      <c r="M2602" s="14">
        <f>AND($I2602=MID(kododd,1,2),$J2602=MID(kododd,3,3))</f>
      </c>
    </row>
    <row r="2603">
      <c r="A2603" s="95">
        <v>5711</v>
      </c>
      <c r="B2603" s="93" t="s">
        <v>19250</v>
      </c>
      <c r="C2603" s="93" t="s">
        <v>1433</v>
      </c>
      <c r="D2603" s="95">
        <v>1934</v>
      </c>
      <c r="E2603" s="95">
        <v>1975</v>
      </c>
      <c r="F2603" s="95">
        <v>339750</v>
      </c>
      <c r="G2603" s="95">
        <v>250</v>
      </c>
      <c r="H2603" s="93" t="s">
        <v>8976</v>
      </c>
      <c r="I2603" s="93" t="s">
        <v>23890</v>
      </c>
      <c r="J2603" s="93" t="s">
        <v>20934</v>
      </c>
      <c r="K2603" s="93" t="s">
        <v>21356</v>
      </c>
      <c r="L2603" s="14">
        <f>AND(vyberHrace&lt;&gt;"",ISNUMBER(SEARCH(vyberHrace,$B2603)))</f>
      </c>
      <c r="M2603" s="14">
        <f>AND($I2603=MID(kododd,1,2),$J2603=MID(kododd,3,3))</f>
      </c>
    </row>
    <row r="2604">
      <c r="A2604" s="95">
        <v>55926</v>
      </c>
      <c r="B2604" s="93" t="s">
        <v>21476</v>
      </c>
      <c r="C2604" s="93" t="s">
        <v>1412</v>
      </c>
      <c r="D2604" s="95">
        <v>1557</v>
      </c>
      <c r="E2604" s="95">
        <v>1696</v>
      </c>
      <c r="F2604" s="95">
        <v>23760800</v>
      </c>
      <c r="G2604" s="95">
        <v>250</v>
      </c>
      <c r="H2604" s="93" t="s">
        <v>8976</v>
      </c>
      <c r="I2604" s="93" t="s">
        <v>23890</v>
      </c>
      <c r="J2604" s="93" t="s">
        <v>21009</v>
      </c>
      <c r="K2604" s="93" t="s">
        <v>15049</v>
      </c>
      <c r="L2604" s="14">
        <f>AND(vyberHrace&lt;&gt;"",ISNUMBER(SEARCH(vyberHrace,$B2604)))</f>
      </c>
      <c r="M2604" s="14">
        <f>AND($I2604=MID(kododd,1,2),$J2604=MID(kododd,3,3))</f>
      </c>
    </row>
    <row r="2605">
      <c r="A2605" s="95">
        <v>42126</v>
      </c>
      <c r="B2605" s="93" t="s">
        <v>11625</v>
      </c>
      <c r="C2605" s="93" t="s">
        <v>1426</v>
      </c>
      <c r="G2605" s="95">
        <v>0</v>
      </c>
      <c r="H2605" s="93" t="s">
        <v>8976</v>
      </c>
      <c r="I2605" s="93" t="s">
        <v>23890</v>
      </c>
      <c r="J2605" s="93" t="s">
        <v>20860</v>
      </c>
      <c r="K2605" s="93" t="s">
        <v>12768</v>
      </c>
      <c r="L2605" s="14">
        <f>AND(vyberHrace&lt;&gt;"",ISNUMBER(SEARCH(vyberHrace,$B2605)))</f>
      </c>
      <c r="M2605" s="14">
        <f>AND($I2605=MID(kododd,1,2),$J2605=MID(kododd,3,3))</f>
      </c>
    </row>
    <row r="2606">
      <c r="A2606" s="95">
        <v>63371</v>
      </c>
      <c r="B2606" s="93" t="s">
        <v>28701</v>
      </c>
      <c r="C2606" s="93" t="s">
        <v>1488</v>
      </c>
      <c r="F2606" s="95">
        <v>571005668</v>
      </c>
      <c r="G2606" s="95">
        <v>250</v>
      </c>
      <c r="H2606" s="93" t="s">
        <v>8976</v>
      </c>
      <c r="I2606" s="93" t="s">
        <v>23890</v>
      </c>
      <c r="J2606" s="93" t="s">
        <v>20843</v>
      </c>
      <c r="K2606" s="93" t="s">
        <v>19862</v>
      </c>
      <c r="L2606" s="14">
        <f>AND(vyberHrace&lt;&gt;"",ISNUMBER(SEARCH(vyberHrace,$B2606)))</f>
      </c>
      <c r="M2606" s="14">
        <f>AND($I2606=MID(kododd,1,2),$J2606=MID(kododd,3,3))</f>
      </c>
    </row>
    <row r="2607">
      <c r="A2607" s="95">
        <v>58239</v>
      </c>
      <c r="B2607" s="93" t="s">
        <v>26243</v>
      </c>
      <c r="C2607" s="93" t="s">
        <v>1424</v>
      </c>
      <c r="F2607" s="95">
        <v>23787236</v>
      </c>
      <c r="G2607" s="95">
        <v>250</v>
      </c>
      <c r="H2607" s="93" t="s">
        <v>8976</v>
      </c>
      <c r="I2607" s="93" t="s">
        <v>23890</v>
      </c>
      <c r="J2607" s="93" t="s">
        <v>20936</v>
      </c>
      <c r="K2607" s="93" t="s">
        <v>10625</v>
      </c>
      <c r="L2607" s="14">
        <f>AND(vyberHrace&lt;&gt;"",ISNUMBER(SEARCH(vyberHrace,$B2607)))</f>
      </c>
      <c r="M2607" s="14">
        <f>AND($I2607=MID(kododd,1,2),$J2607=MID(kododd,3,3))</f>
      </c>
    </row>
    <row r="2608">
      <c r="A2608" s="95">
        <v>61580</v>
      </c>
      <c r="B2608" s="93" t="s">
        <v>27750</v>
      </c>
      <c r="C2608" s="93" t="s">
        <v>1487</v>
      </c>
      <c r="G2608" s="95">
        <v>250</v>
      </c>
      <c r="H2608" s="93" t="s">
        <v>8976</v>
      </c>
      <c r="I2608" s="93" t="s">
        <v>23890</v>
      </c>
      <c r="J2608" s="93" t="s">
        <v>20936</v>
      </c>
      <c r="K2608" s="93" t="s">
        <v>10625</v>
      </c>
      <c r="L2608" s="14">
        <f>AND(vyberHrace&lt;&gt;"",ISNUMBER(SEARCH(vyberHrace,$B2608)))</f>
      </c>
      <c r="M2608" s="14">
        <f>AND($I2608=MID(kododd,1,2),$J2608=MID(kododd,3,3))</f>
      </c>
    </row>
    <row r="2609">
      <c r="A2609" s="95">
        <v>61579</v>
      </c>
      <c r="B2609" s="93" t="s">
        <v>27749</v>
      </c>
      <c r="C2609" s="93" t="s">
        <v>1487</v>
      </c>
      <c r="G2609" s="95">
        <v>250</v>
      </c>
      <c r="H2609" s="93" t="s">
        <v>8976</v>
      </c>
      <c r="I2609" s="93" t="s">
        <v>23890</v>
      </c>
      <c r="J2609" s="93" t="s">
        <v>20936</v>
      </c>
      <c r="K2609" s="93" t="s">
        <v>10625</v>
      </c>
      <c r="L2609" s="14">
        <f>AND(vyberHrace&lt;&gt;"",ISNUMBER(SEARCH(vyberHrace,$B2609)))</f>
      </c>
      <c r="M2609" s="14">
        <f>AND($I2609=MID(kododd,1,2),$J2609=MID(kododd,3,3))</f>
      </c>
    </row>
    <row r="2610">
      <c r="A2610" s="95">
        <v>34557</v>
      </c>
      <c r="B2610" s="93" t="s">
        <v>12758</v>
      </c>
      <c r="C2610" s="93" t="s">
        <v>1465</v>
      </c>
      <c r="D2610" s="95">
        <v>1609</v>
      </c>
      <c r="F2610" s="95">
        <v>372609</v>
      </c>
      <c r="G2610" s="95">
        <v>0</v>
      </c>
      <c r="H2610" s="93" t="s">
        <v>8976</v>
      </c>
      <c r="I2610" s="93" t="s">
        <v>23890</v>
      </c>
      <c r="J2610" s="93" t="s">
        <v>20874</v>
      </c>
      <c r="K2610" s="93" t="s">
        <v>1849</v>
      </c>
      <c r="L2610" s="14">
        <f>AND(vyberHrace&lt;&gt;"",ISNUMBER(SEARCH(vyberHrace,$B2610)))</f>
      </c>
      <c r="M2610" s="14">
        <f>AND($I2610=MID(kododd,1,2),$J2610=MID(kododd,3,3))</f>
      </c>
    </row>
    <row r="2611">
      <c r="A2611" s="95">
        <v>63832</v>
      </c>
      <c r="B2611" s="93" t="s">
        <v>29949</v>
      </c>
      <c r="C2611" s="93" t="s">
        <v>1454</v>
      </c>
      <c r="G2611" s="95">
        <v>250</v>
      </c>
      <c r="H2611" s="93" t="s">
        <v>8976</v>
      </c>
      <c r="I2611" s="93" t="s">
        <v>23890</v>
      </c>
      <c r="J2611" s="93" t="s">
        <v>20843</v>
      </c>
      <c r="K2611" s="93" t="s">
        <v>19862</v>
      </c>
      <c r="L2611" s="14">
        <f>AND(vyberHrace&lt;&gt;"",ISNUMBER(SEARCH(vyberHrace,$B2611)))</f>
      </c>
      <c r="M2611" s="14">
        <f>AND($I2611=MID(kododd,1,2),$J2611=MID(kododd,3,3))</f>
      </c>
    </row>
    <row r="2612">
      <c r="A2612" s="95">
        <v>10267</v>
      </c>
      <c r="B2612" s="93" t="s">
        <v>21161</v>
      </c>
      <c r="C2612" s="93" t="s">
        <v>1455</v>
      </c>
      <c r="D2612" s="95">
        <v>1733</v>
      </c>
      <c r="E2612" s="95">
        <v>1713</v>
      </c>
      <c r="F2612" s="95">
        <v>386790</v>
      </c>
      <c r="G2612" s="95">
        <v>0</v>
      </c>
      <c r="H2612" s="93" t="s">
        <v>8976</v>
      </c>
      <c r="I2612" s="93" t="s">
        <v>23890</v>
      </c>
      <c r="J2612" s="93" t="s">
        <v>20932</v>
      </c>
      <c r="K2612" s="93" t="s">
        <v>9421</v>
      </c>
      <c r="L2612" s="14">
        <f>AND(vyberHrace&lt;&gt;"",ISNUMBER(SEARCH(vyberHrace,$B2612)))</f>
      </c>
      <c r="M2612" s="14">
        <f>AND($I2612=MID(kododd,1,2),$J2612=MID(kododd,3,3))</f>
      </c>
    </row>
    <row r="2613">
      <c r="A2613" s="95">
        <v>37048</v>
      </c>
      <c r="B2613" s="93" t="s">
        <v>17790</v>
      </c>
      <c r="C2613" s="93" t="s">
        <v>1428</v>
      </c>
      <c r="D2613" s="95">
        <v>1611</v>
      </c>
      <c r="F2613" s="95">
        <v>364967</v>
      </c>
      <c r="G2613" s="95">
        <v>0</v>
      </c>
      <c r="H2613" s="93" t="s">
        <v>8976</v>
      </c>
      <c r="I2613" s="93" t="s">
        <v>23890</v>
      </c>
      <c r="J2613" s="93" t="s">
        <v>20874</v>
      </c>
      <c r="K2613" s="93" t="s">
        <v>1849</v>
      </c>
      <c r="L2613" s="14">
        <f>AND(vyberHrace&lt;&gt;"",ISNUMBER(SEARCH(vyberHrace,$B2613)))</f>
      </c>
      <c r="M2613" s="14">
        <f>AND($I2613=MID(kododd,1,2),$J2613=MID(kododd,3,3))</f>
      </c>
    </row>
    <row r="2614">
      <c r="A2614" s="95">
        <v>42085</v>
      </c>
      <c r="B2614" s="93" t="s">
        <v>11615</v>
      </c>
      <c r="C2614" s="93" t="s">
        <v>1400</v>
      </c>
      <c r="D2614" s="95">
        <v>1100</v>
      </c>
      <c r="F2614" s="95">
        <v>23741147</v>
      </c>
      <c r="G2614" s="95">
        <v>0</v>
      </c>
      <c r="H2614" s="93" t="s">
        <v>8976</v>
      </c>
      <c r="I2614" s="93" t="s">
        <v>23890</v>
      </c>
      <c r="J2614" s="93" t="s">
        <v>20870</v>
      </c>
      <c r="K2614" s="93" t="s">
        <v>19858</v>
      </c>
      <c r="L2614" s="14">
        <f>AND(vyberHrace&lt;&gt;"",ISNUMBER(SEARCH(vyberHrace,$B2614)))</f>
      </c>
      <c r="M2614" s="14">
        <f>AND($I2614=MID(kododd,1,2),$J2614=MID(kododd,3,3))</f>
      </c>
    </row>
    <row r="2615">
      <c r="A2615" s="95">
        <v>56314</v>
      </c>
      <c r="B2615" s="93" t="s">
        <v>21457</v>
      </c>
      <c r="C2615" s="93" t="s">
        <v>1406</v>
      </c>
      <c r="F2615" s="95">
        <v>23762080</v>
      </c>
      <c r="G2615" s="95">
        <v>250</v>
      </c>
      <c r="H2615" s="93" t="s">
        <v>8976</v>
      </c>
      <c r="I2615" s="93" t="s">
        <v>23890</v>
      </c>
      <c r="J2615" s="93" t="s">
        <v>20918</v>
      </c>
      <c r="K2615" s="93" t="s">
        <v>19880</v>
      </c>
      <c r="L2615" s="14">
        <f>AND(vyberHrace&lt;&gt;"",ISNUMBER(SEARCH(vyberHrace,$B2615)))</f>
      </c>
      <c r="M2615" s="14">
        <f>AND($I2615=MID(kododd,1,2),$J2615=MID(kododd,3,3))</f>
      </c>
    </row>
    <row r="2616">
      <c r="A2616" s="95">
        <v>51523</v>
      </c>
      <c r="B2616" s="93" t="s">
        <v>11624</v>
      </c>
      <c r="C2616" s="93" t="s">
        <v>3255</v>
      </c>
      <c r="F2616" s="95">
        <v>23759461</v>
      </c>
      <c r="G2616" s="95">
        <v>0</v>
      </c>
      <c r="H2616" s="93" t="s">
        <v>8976</v>
      </c>
      <c r="I2616" s="93" t="s">
        <v>23890</v>
      </c>
      <c r="J2616" s="93" t="s">
        <v>20870</v>
      </c>
      <c r="K2616" s="93" t="s">
        <v>19858</v>
      </c>
      <c r="L2616" s="14">
        <f>AND(vyberHrace&lt;&gt;"",ISNUMBER(SEARCH(vyberHrace,$B2616)))</f>
      </c>
      <c r="M2616" s="14">
        <f>AND($I2616=MID(kododd,1,2),$J2616=MID(kododd,3,3))</f>
      </c>
    </row>
    <row r="2617">
      <c r="A2617" s="95">
        <v>56767</v>
      </c>
      <c r="B2617" s="93" t="s">
        <v>21403</v>
      </c>
      <c r="C2617" s="93" t="s">
        <v>1411</v>
      </c>
      <c r="F2617" s="95">
        <v>23779020</v>
      </c>
      <c r="G2617" s="95">
        <v>0</v>
      </c>
      <c r="H2617" s="93" t="s">
        <v>8976</v>
      </c>
      <c r="I2617" s="93" t="s">
        <v>23890</v>
      </c>
      <c r="J2617" s="93" t="s">
        <v>20843</v>
      </c>
      <c r="K2617" s="93" t="s">
        <v>19862</v>
      </c>
      <c r="L2617" s="14">
        <f>AND(vyberHrace&lt;&gt;"",ISNUMBER(SEARCH(vyberHrace,$B2617)))</f>
      </c>
      <c r="M2617" s="14">
        <f>AND($I2617=MID(kododd,1,2),$J2617=MID(kododd,3,3))</f>
      </c>
    </row>
    <row r="2618">
      <c r="A2618" s="95">
        <v>2717</v>
      </c>
      <c r="B2618" s="93" t="s">
        <v>13999</v>
      </c>
      <c r="C2618" s="93" t="s">
        <v>1462</v>
      </c>
      <c r="D2618" s="95">
        <v>1719</v>
      </c>
      <c r="E2618" s="95">
        <v>1847</v>
      </c>
      <c r="F2618" s="95">
        <v>326461</v>
      </c>
      <c r="G2618" s="95">
        <v>250</v>
      </c>
      <c r="H2618" s="93" t="s">
        <v>8976</v>
      </c>
      <c r="I2618" s="93" t="s">
        <v>23890</v>
      </c>
      <c r="J2618" s="93" t="s">
        <v>20897</v>
      </c>
      <c r="K2618" s="93" t="s">
        <v>9426</v>
      </c>
      <c r="L2618" s="14">
        <f>AND(vyberHrace&lt;&gt;"",ISNUMBER(SEARCH(vyberHrace,$B2618)))</f>
      </c>
      <c r="M2618" s="14">
        <f>AND($I2618=MID(kododd,1,2),$J2618=MID(kododd,3,3))</f>
      </c>
    </row>
    <row r="2619">
      <c r="A2619" s="95">
        <v>47806</v>
      </c>
      <c r="B2619" s="93" t="s">
        <v>12823</v>
      </c>
      <c r="C2619" s="93" t="s">
        <v>1422</v>
      </c>
      <c r="G2619" s="95">
        <v>0</v>
      </c>
      <c r="H2619" s="93" t="s">
        <v>8976</v>
      </c>
      <c r="I2619" s="93" t="s">
        <v>23890</v>
      </c>
      <c r="J2619" s="93" t="s">
        <v>20843</v>
      </c>
      <c r="K2619" s="93" t="s">
        <v>19862</v>
      </c>
      <c r="L2619" s="14">
        <f>AND(vyberHrace&lt;&gt;"",ISNUMBER(SEARCH(vyberHrace,$B2619)))</f>
      </c>
      <c r="M2619" s="14">
        <f>AND($I2619=MID(kododd,1,2),$J2619=MID(kododd,3,3))</f>
      </c>
    </row>
    <row r="2620">
      <c r="A2620" s="95">
        <v>50025</v>
      </c>
      <c r="B2620" s="93" t="s">
        <v>20150</v>
      </c>
      <c r="C2620" s="93" t="s">
        <v>1416</v>
      </c>
      <c r="D2620" s="95">
        <v>1211</v>
      </c>
      <c r="E2620" s="95">
        <v>1467</v>
      </c>
      <c r="F2620" s="95">
        <v>23768924</v>
      </c>
      <c r="G2620" s="95">
        <v>250</v>
      </c>
      <c r="H2620" s="93" t="s">
        <v>8976</v>
      </c>
      <c r="I2620" s="93" t="s">
        <v>23890</v>
      </c>
      <c r="J2620" s="93" t="s">
        <v>20858</v>
      </c>
      <c r="K2620" s="93" t="s">
        <v>20407</v>
      </c>
      <c r="L2620" s="14">
        <f>AND(vyberHrace&lt;&gt;"",ISNUMBER(SEARCH(vyberHrace,$B2620)))</f>
      </c>
      <c r="M2620" s="14">
        <f>AND($I2620=MID(kododd,1,2),$J2620=MID(kododd,3,3))</f>
      </c>
    </row>
    <row r="2621">
      <c r="A2621" s="95">
        <v>1091</v>
      </c>
      <c r="B2621" s="93" t="s">
        <v>13826</v>
      </c>
      <c r="C2621" s="93" t="s">
        <v>1413</v>
      </c>
      <c r="D2621" s="95">
        <v>1844</v>
      </c>
      <c r="E2621" s="95">
        <v>1881</v>
      </c>
      <c r="F2621" s="95">
        <v>354180</v>
      </c>
      <c r="G2621" s="95">
        <v>250</v>
      </c>
      <c r="H2621" s="93" t="s">
        <v>8976</v>
      </c>
      <c r="I2621" s="93" t="s">
        <v>23890</v>
      </c>
      <c r="J2621" s="93" t="s">
        <v>20961</v>
      </c>
      <c r="K2621" s="93" t="s">
        <v>20404</v>
      </c>
      <c r="L2621" s="14">
        <f>AND(vyberHrace&lt;&gt;"",ISNUMBER(SEARCH(vyberHrace,$B2621)))</f>
      </c>
      <c r="M2621" s="14">
        <f>AND($I2621=MID(kododd,1,2),$J2621=MID(kododd,3,3))</f>
      </c>
    </row>
    <row r="2622">
      <c r="A2622" s="95">
        <v>4718</v>
      </c>
      <c r="B2622" s="93" t="s">
        <v>9366</v>
      </c>
      <c r="C2622" s="93" t="s">
        <v>1415</v>
      </c>
      <c r="D2622" s="95">
        <v>1694</v>
      </c>
      <c r="E2622" s="95">
        <v>1778</v>
      </c>
      <c r="F2622" s="95">
        <v>332763</v>
      </c>
      <c r="G2622" s="95">
        <v>250</v>
      </c>
      <c r="H2622" s="93" t="s">
        <v>8976</v>
      </c>
      <c r="I2622" s="93" t="s">
        <v>23890</v>
      </c>
      <c r="J2622" s="93" t="s">
        <v>21009</v>
      </c>
      <c r="K2622" s="93" t="s">
        <v>15049</v>
      </c>
      <c r="L2622" s="14">
        <f>AND(vyberHrace&lt;&gt;"",ISNUMBER(SEARCH(vyberHrace,$B2622)))</f>
      </c>
      <c r="M2622" s="14">
        <f>AND($I2622=MID(kododd,1,2),$J2622=MID(kododd,3,3))</f>
      </c>
    </row>
    <row r="2623">
      <c r="A2623" s="95">
        <v>46589</v>
      </c>
      <c r="B2623" s="93" t="s">
        <v>18622</v>
      </c>
      <c r="C2623" s="93" t="s">
        <v>1402</v>
      </c>
      <c r="D2623" s="95">
        <v>1443</v>
      </c>
      <c r="E2623" s="95">
        <v>1725</v>
      </c>
      <c r="F2623" s="95">
        <v>23716070</v>
      </c>
      <c r="G2623" s="95">
        <v>0</v>
      </c>
      <c r="H2623" s="93" t="s">
        <v>8976</v>
      </c>
      <c r="I2623" s="93" t="s">
        <v>23890</v>
      </c>
      <c r="J2623" s="93" t="s">
        <v>20932</v>
      </c>
      <c r="K2623" s="93" t="s">
        <v>9421</v>
      </c>
      <c r="L2623" s="14">
        <f>AND(vyberHrace&lt;&gt;"",ISNUMBER(SEARCH(vyberHrace,$B2623)))</f>
      </c>
      <c r="M2623" s="14">
        <f>AND($I2623=MID(kododd,1,2),$J2623=MID(kododd,3,3))</f>
      </c>
    </row>
    <row r="2624">
      <c r="A2624" s="95">
        <v>31494</v>
      </c>
      <c r="B2624" s="93" t="s">
        <v>15341</v>
      </c>
      <c r="C2624" s="93" t="s">
        <v>1404</v>
      </c>
      <c r="D2624" s="95">
        <v>1734</v>
      </c>
      <c r="E2624" s="95">
        <v>1858</v>
      </c>
      <c r="F2624" s="95">
        <v>345881</v>
      </c>
      <c r="G2624" s="95">
        <v>250</v>
      </c>
      <c r="H2624" s="93" t="s">
        <v>8976</v>
      </c>
      <c r="I2624" s="93" t="s">
        <v>23890</v>
      </c>
      <c r="J2624" s="93" t="s">
        <v>20918</v>
      </c>
      <c r="K2624" s="93" t="s">
        <v>19880</v>
      </c>
      <c r="L2624" s="14">
        <f>AND(vyberHrace&lt;&gt;"",ISNUMBER(SEARCH(vyberHrace,$B2624)))</f>
      </c>
      <c r="M2624" s="14">
        <f>AND($I2624=MID(kododd,1,2),$J2624=MID(kododd,3,3))</f>
      </c>
    </row>
    <row r="2625">
      <c r="A2625" s="95">
        <v>49410</v>
      </c>
      <c r="B2625" s="93" t="s">
        <v>20262</v>
      </c>
      <c r="C2625" s="93" t="s">
        <v>1422</v>
      </c>
      <c r="G2625" s="95">
        <v>250</v>
      </c>
      <c r="H2625" s="93" t="s">
        <v>8976</v>
      </c>
      <c r="I2625" s="93" t="s">
        <v>23890</v>
      </c>
      <c r="J2625" s="93" t="s">
        <v>20897</v>
      </c>
      <c r="K2625" s="93" t="s">
        <v>9426</v>
      </c>
      <c r="L2625" s="14">
        <f>AND(vyberHrace&lt;&gt;"",ISNUMBER(SEARCH(vyberHrace,$B2625)))</f>
      </c>
      <c r="M2625" s="14">
        <f>AND($I2625=MID(kododd,1,2),$J2625=MID(kododd,3,3))</f>
      </c>
    </row>
    <row r="2626">
      <c r="A2626" s="95">
        <v>28025</v>
      </c>
      <c r="B2626" s="93" t="s">
        <v>11771</v>
      </c>
      <c r="C2626" s="93" t="s">
        <v>1459</v>
      </c>
      <c r="D2626" s="95">
        <v>1470</v>
      </c>
      <c r="E2626" s="95">
        <v>1687</v>
      </c>
      <c r="F2626" s="95">
        <v>383295</v>
      </c>
      <c r="G2626" s="95">
        <v>250</v>
      </c>
      <c r="H2626" s="93" t="s">
        <v>8976</v>
      </c>
      <c r="I2626" s="93" t="s">
        <v>23890</v>
      </c>
      <c r="J2626" s="93" t="s">
        <v>20921</v>
      </c>
      <c r="K2626" s="93" t="s">
        <v>19686</v>
      </c>
      <c r="L2626" s="14">
        <f>AND(vyberHrace&lt;&gt;"",ISNUMBER(SEARCH(vyberHrace,$B2626)))</f>
      </c>
      <c r="M2626" s="14">
        <f>AND($I2626=MID(kododd,1,2),$J2626=MID(kododd,3,3))</f>
      </c>
    </row>
    <row r="2627">
      <c r="A2627" s="95">
        <v>13310</v>
      </c>
      <c r="B2627" s="93" t="s">
        <v>19966</v>
      </c>
      <c r="C2627" s="93" t="s">
        <v>1436</v>
      </c>
      <c r="D2627" s="95">
        <v>1969</v>
      </c>
      <c r="E2627" s="95">
        <v>2019</v>
      </c>
      <c r="F2627" s="95">
        <v>323829</v>
      </c>
      <c r="G2627" s="95">
        <v>250</v>
      </c>
      <c r="H2627" s="93" t="s">
        <v>8976</v>
      </c>
      <c r="I2627" s="93" t="s">
        <v>23890</v>
      </c>
      <c r="J2627" s="93" t="s">
        <v>20918</v>
      </c>
      <c r="K2627" s="93" t="s">
        <v>19880</v>
      </c>
      <c r="L2627" s="14">
        <f>AND(vyberHrace&lt;&gt;"",ISNUMBER(SEARCH(vyberHrace,$B2627)))</f>
      </c>
      <c r="M2627" s="14">
        <f>AND($I2627=MID(kododd,1,2),$J2627=MID(kododd,3,3))</f>
      </c>
    </row>
    <row r="2628">
      <c r="A2628" s="95">
        <v>51606</v>
      </c>
      <c r="B2628" s="93" t="s">
        <v>14</v>
      </c>
      <c r="C2628" s="93" t="s">
        <v>1412</v>
      </c>
      <c r="D2628" s="95">
        <v>1330</v>
      </c>
      <c r="E2628" s="95">
        <v>1543</v>
      </c>
      <c r="F2628" s="95">
        <v>23753641</v>
      </c>
      <c r="G2628" s="95">
        <v>250</v>
      </c>
      <c r="H2628" s="93" t="s">
        <v>8976</v>
      </c>
      <c r="I2628" s="93" t="s">
        <v>23890</v>
      </c>
      <c r="J2628" s="93" t="s">
        <v>20843</v>
      </c>
      <c r="K2628" s="93" t="s">
        <v>19862</v>
      </c>
      <c r="L2628" s="14">
        <f>AND(vyberHrace&lt;&gt;"",ISNUMBER(SEARCH(vyberHrace,$B2628)))</f>
      </c>
      <c r="M2628" s="14">
        <f>AND($I2628=MID(kododd,1,2),$J2628=MID(kododd,3,3))</f>
      </c>
    </row>
    <row r="2629">
      <c r="A2629" s="95">
        <v>54631</v>
      </c>
      <c r="B2629" s="93" t="s">
        <v>2443</v>
      </c>
      <c r="C2629" s="93" t="s">
        <v>1416</v>
      </c>
      <c r="G2629" s="95">
        <v>0</v>
      </c>
      <c r="H2629" s="93" t="s">
        <v>8976</v>
      </c>
      <c r="I2629" s="93" t="s">
        <v>23890</v>
      </c>
      <c r="J2629" s="93" t="s">
        <v>20843</v>
      </c>
      <c r="K2629" s="93" t="s">
        <v>19862</v>
      </c>
      <c r="L2629" s="14">
        <f>AND(vyberHrace&lt;&gt;"",ISNUMBER(SEARCH(vyberHrace,$B2629)))</f>
      </c>
      <c r="M2629" s="14">
        <f>AND($I2629=MID(kododd,1,2),$J2629=MID(kododd,3,3))</f>
      </c>
    </row>
    <row r="2630">
      <c r="A2630" s="95">
        <v>57783</v>
      </c>
      <c r="B2630" s="93" t="s">
        <v>24337</v>
      </c>
      <c r="C2630" s="93" t="s">
        <v>1422</v>
      </c>
      <c r="F2630" s="95">
        <v>23791063</v>
      </c>
      <c r="G2630" s="95">
        <v>250</v>
      </c>
      <c r="H2630" s="93" t="s">
        <v>8976</v>
      </c>
      <c r="I2630" s="93" t="s">
        <v>23890</v>
      </c>
      <c r="J2630" s="93" t="s">
        <v>20860</v>
      </c>
      <c r="K2630" s="93" t="s">
        <v>12768</v>
      </c>
      <c r="L2630" s="14">
        <f>AND(vyberHrace&lt;&gt;"",ISNUMBER(SEARCH(vyberHrace,$B2630)))</f>
      </c>
      <c r="M2630" s="14">
        <f>AND($I2630=MID(kododd,1,2),$J2630=MID(kododd,3,3))</f>
      </c>
    </row>
    <row r="2631">
      <c r="A2631" s="95">
        <v>49412</v>
      </c>
      <c r="B2631" s="93" t="s">
        <v>20263</v>
      </c>
      <c r="C2631" s="93" t="s">
        <v>1410</v>
      </c>
      <c r="G2631" s="95">
        <v>0</v>
      </c>
      <c r="H2631" s="93" t="s">
        <v>8976</v>
      </c>
      <c r="I2631" s="93" t="s">
        <v>23890</v>
      </c>
      <c r="J2631" s="93" t="s">
        <v>20897</v>
      </c>
      <c r="K2631" s="93" t="s">
        <v>9426</v>
      </c>
      <c r="L2631" s="14">
        <f>AND(vyberHrace&lt;&gt;"",ISNUMBER(SEARCH(vyberHrace,$B2631)))</f>
      </c>
      <c r="M2631" s="14">
        <f>AND($I2631=MID(kododd,1,2),$J2631=MID(kododd,3,3))</f>
      </c>
    </row>
    <row r="2632">
      <c r="A2632" s="95">
        <v>8396</v>
      </c>
      <c r="B2632" s="93" t="s">
        <v>18959</v>
      </c>
      <c r="C2632" s="93" t="s">
        <v>1407</v>
      </c>
      <c r="D2632" s="95">
        <v>2288</v>
      </c>
      <c r="E2632" s="95">
        <v>2305</v>
      </c>
      <c r="F2632" s="95">
        <v>313920</v>
      </c>
      <c r="G2632" s="95">
        <v>0</v>
      </c>
      <c r="H2632" s="93" t="s">
        <v>8976</v>
      </c>
      <c r="I2632" s="93" t="s">
        <v>23890</v>
      </c>
      <c r="J2632" s="93" t="s">
        <v>20971</v>
      </c>
      <c r="K2632" s="93" t="s">
        <v>16300</v>
      </c>
      <c r="L2632" s="14">
        <f>AND(vyberHrace&lt;&gt;"",ISNUMBER(SEARCH(vyberHrace,$B2632)))</f>
      </c>
      <c r="M2632" s="14">
        <f>AND($I2632=MID(kododd,1,2),$J2632=MID(kododd,3,3))</f>
      </c>
    </row>
    <row r="2633">
      <c r="A2633" s="95">
        <v>11375</v>
      </c>
      <c r="B2633" s="93" t="s">
        <v>18959</v>
      </c>
      <c r="C2633" s="93" t="s">
        <v>1401</v>
      </c>
      <c r="D2633" s="95">
        <v>1360</v>
      </c>
      <c r="E2633" s="95">
        <v>1583</v>
      </c>
      <c r="F2633" s="95">
        <v>345636</v>
      </c>
      <c r="G2633" s="95">
        <v>250</v>
      </c>
      <c r="H2633" s="93" t="s">
        <v>8976</v>
      </c>
      <c r="I2633" s="93" t="s">
        <v>23890</v>
      </c>
      <c r="J2633" s="93" t="s">
        <v>20971</v>
      </c>
      <c r="K2633" s="93" t="s">
        <v>16300</v>
      </c>
      <c r="L2633" s="14">
        <f>AND(vyberHrace&lt;&gt;"",ISNUMBER(SEARCH(vyberHrace,$B2633)))</f>
      </c>
      <c r="M2633" s="14">
        <f>AND($I2633=MID(kododd,1,2),$J2633=MID(kododd,3,3))</f>
      </c>
    </row>
    <row r="2634">
      <c r="A2634" s="95">
        <v>11388</v>
      </c>
      <c r="B2634" s="93" t="s">
        <v>11820</v>
      </c>
      <c r="C2634" s="93" t="s">
        <v>1415</v>
      </c>
      <c r="D2634" s="95">
        <v>1951</v>
      </c>
      <c r="E2634" s="95">
        <v>1986</v>
      </c>
      <c r="F2634" s="95">
        <v>323438</v>
      </c>
      <c r="G2634" s="95">
        <v>0</v>
      </c>
      <c r="H2634" s="93" t="s">
        <v>8976</v>
      </c>
      <c r="I2634" s="93" t="s">
        <v>23890</v>
      </c>
      <c r="J2634" s="93" t="s">
        <v>20971</v>
      </c>
      <c r="K2634" s="93" t="s">
        <v>16300</v>
      </c>
      <c r="L2634" s="14">
        <f>AND(vyberHrace&lt;&gt;"",ISNUMBER(SEARCH(vyberHrace,$B2634)))</f>
      </c>
      <c r="M2634" s="14">
        <f>AND($I2634=MID(kododd,1,2),$J2634=MID(kododd,3,3))</f>
      </c>
    </row>
    <row r="2635">
      <c r="A2635" s="95">
        <v>4359</v>
      </c>
      <c r="B2635" s="93" t="s">
        <v>19759</v>
      </c>
      <c r="C2635" s="93" t="s">
        <v>1453</v>
      </c>
      <c r="D2635" s="95">
        <v>2171</v>
      </c>
      <c r="E2635" s="95">
        <v>2179</v>
      </c>
      <c r="F2635" s="95">
        <v>320889</v>
      </c>
      <c r="G2635" s="95">
        <v>0</v>
      </c>
      <c r="H2635" s="93" t="s">
        <v>8976</v>
      </c>
      <c r="I2635" s="93" t="s">
        <v>23890</v>
      </c>
      <c r="J2635" s="93" t="s">
        <v>20897</v>
      </c>
      <c r="K2635" s="93" t="s">
        <v>9426</v>
      </c>
      <c r="L2635" s="14">
        <f>AND(vyberHrace&lt;&gt;"",ISNUMBER(SEARCH(vyberHrace,$B2635)))</f>
      </c>
      <c r="M2635" s="14">
        <f>AND($I2635=MID(kododd,1,2),$J2635=MID(kododd,3,3))</f>
      </c>
    </row>
    <row r="2636">
      <c r="A2636" s="95">
        <v>30751</v>
      </c>
      <c r="B2636" s="93" t="s">
        <v>14185</v>
      </c>
      <c r="C2636" s="93" t="s">
        <v>1417</v>
      </c>
      <c r="D2636" s="95">
        <v>1539</v>
      </c>
      <c r="E2636" s="95">
        <v>1756</v>
      </c>
      <c r="F2636" s="95">
        <v>338567</v>
      </c>
      <c r="G2636" s="95">
        <v>250</v>
      </c>
      <c r="H2636" s="93" t="s">
        <v>8976</v>
      </c>
      <c r="I2636" s="93" t="s">
        <v>23890</v>
      </c>
      <c r="J2636" s="93" t="s">
        <v>20971</v>
      </c>
      <c r="K2636" s="93" t="s">
        <v>16300</v>
      </c>
      <c r="L2636" s="14">
        <f>AND(vyberHrace&lt;&gt;"",ISNUMBER(SEARCH(vyberHrace,$B2636)))</f>
      </c>
      <c r="M2636" s="14">
        <f>AND($I2636=MID(kododd,1,2),$J2636=MID(kododd,3,3))</f>
      </c>
    </row>
    <row r="2637">
      <c r="A2637" s="95">
        <v>15412</v>
      </c>
      <c r="B2637" s="93" t="s">
        <v>10420</v>
      </c>
      <c r="C2637" s="93" t="s">
        <v>1431</v>
      </c>
      <c r="D2637" s="95">
        <v>1783</v>
      </c>
      <c r="E2637" s="95">
        <v>1900</v>
      </c>
      <c r="F2637" s="95">
        <v>338575</v>
      </c>
      <c r="G2637" s="95">
        <v>0</v>
      </c>
      <c r="H2637" s="93" t="s">
        <v>8976</v>
      </c>
      <c r="I2637" s="93" t="s">
        <v>23890</v>
      </c>
      <c r="J2637" s="93" t="s">
        <v>20931</v>
      </c>
      <c r="K2637" s="93" t="s">
        <v>19878</v>
      </c>
      <c r="L2637" s="14">
        <f>AND(vyberHrace&lt;&gt;"",ISNUMBER(SEARCH(vyberHrace,$B2637)))</f>
      </c>
      <c r="M2637" s="14">
        <f>AND($I2637=MID(kododd,1,2),$J2637=MID(kododd,3,3))</f>
      </c>
    </row>
    <row r="2638">
      <c r="A2638" s="95">
        <v>55768</v>
      </c>
      <c r="B2638" s="93" t="s">
        <v>21443</v>
      </c>
      <c r="C2638" s="93" t="s">
        <v>1422</v>
      </c>
      <c r="F2638" s="95">
        <v>23776838</v>
      </c>
      <c r="G2638" s="95">
        <v>0</v>
      </c>
      <c r="H2638" s="93" t="s">
        <v>8976</v>
      </c>
      <c r="I2638" s="93" t="s">
        <v>23890</v>
      </c>
      <c r="J2638" s="93" t="s">
        <v>20870</v>
      </c>
      <c r="K2638" s="93" t="s">
        <v>19858</v>
      </c>
      <c r="L2638" s="14">
        <f>AND(vyberHrace&lt;&gt;"",ISNUMBER(SEARCH(vyberHrace,$B2638)))</f>
      </c>
      <c r="M2638" s="14">
        <f>AND($I2638=MID(kododd,1,2),$J2638=MID(kododd,3,3))</f>
      </c>
    </row>
    <row r="2639">
      <c r="A2639" s="95">
        <v>55694</v>
      </c>
      <c r="B2639" s="93" t="s">
        <v>21543</v>
      </c>
      <c r="C2639" s="93" t="s">
        <v>1465</v>
      </c>
      <c r="D2639" s="95">
        <v>1158</v>
      </c>
      <c r="G2639" s="95">
        <v>250</v>
      </c>
      <c r="H2639" s="93" t="s">
        <v>8976</v>
      </c>
      <c r="I2639" s="93" t="s">
        <v>23890</v>
      </c>
      <c r="J2639" s="93" t="s">
        <v>20927</v>
      </c>
      <c r="K2639" s="93" t="s">
        <v>1493</v>
      </c>
      <c r="L2639" s="14">
        <f>AND(vyberHrace&lt;&gt;"",ISNUMBER(SEARCH(vyberHrace,$B2639)))</f>
      </c>
      <c r="M2639" s="14">
        <f>AND($I2639=MID(kododd,1,2),$J2639=MID(kododd,3,3))</f>
      </c>
    </row>
    <row r="2640">
      <c r="A2640" s="95">
        <v>2323</v>
      </c>
      <c r="B2640" s="93" t="s">
        <v>14025</v>
      </c>
      <c r="C2640" s="93" t="s">
        <v>1462</v>
      </c>
      <c r="D2640" s="95">
        <v>1516</v>
      </c>
      <c r="F2640" s="95">
        <v>385255</v>
      </c>
      <c r="G2640" s="95">
        <v>0</v>
      </c>
      <c r="H2640" s="93" t="s">
        <v>8976</v>
      </c>
      <c r="I2640" s="93" t="s">
        <v>23890</v>
      </c>
      <c r="J2640" s="93" t="s">
        <v>20992</v>
      </c>
      <c r="K2640" s="93" t="s">
        <v>16334</v>
      </c>
      <c r="L2640" s="14">
        <f>AND(vyberHrace&lt;&gt;"",ISNUMBER(SEARCH(vyberHrace,$B2640)))</f>
      </c>
      <c r="M2640" s="14">
        <f>AND($I2640=MID(kododd,1,2),$J2640=MID(kododd,3,3))</f>
      </c>
    </row>
    <row r="2641">
      <c r="A2641" s="95">
        <v>41738</v>
      </c>
      <c r="B2641" s="93" t="s">
        <v>15179</v>
      </c>
      <c r="C2641" s="93" t="s">
        <v>1410</v>
      </c>
      <c r="D2641" s="95">
        <v>1879</v>
      </c>
      <c r="E2641" s="95">
        <v>1914</v>
      </c>
      <c r="F2641" s="95">
        <v>395196</v>
      </c>
      <c r="G2641" s="95">
        <v>250</v>
      </c>
      <c r="H2641" s="93" t="s">
        <v>8976</v>
      </c>
      <c r="I2641" s="93" t="s">
        <v>23890</v>
      </c>
      <c r="J2641" s="93" t="s">
        <v>20971</v>
      </c>
      <c r="K2641" s="93" t="s">
        <v>16300</v>
      </c>
      <c r="L2641" s="14">
        <f>AND(vyberHrace&lt;&gt;"",ISNUMBER(SEARCH(vyberHrace,$B2641)))</f>
      </c>
      <c r="M2641" s="14">
        <f>AND($I2641=MID(kododd,1,2),$J2641=MID(kododd,3,3))</f>
      </c>
    </row>
    <row r="2642">
      <c r="A2642" s="95">
        <v>38661</v>
      </c>
      <c r="B2642" s="93" t="s">
        <v>11593</v>
      </c>
      <c r="C2642" s="93" t="s">
        <v>1419</v>
      </c>
      <c r="D2642" s="95">
        <v>1671</v>
      </c>
      <c r="E2642" s="95">
        <v>1744</v>
      </c>
      <c r="F2642" s="95">
        <v>368920</v>
      </c>
      <c r="G2642" s="95">
        <v>0</v>
      </c>
      <c r="H2642" s="93" t="s">
        <v>8976</v>
      </c>
      <c r="I2642" s="93" t="s">
        <v>23890</v>
      </c>
      <c r="J2642" s="93" t="s">
        <v>20870</v>
      </c>
      <c r="K2642" s="93" t="s">
        <v>19858</v>
      </c>
      <c r="L2642" s="14">
        <f>AND(vyberHrace&lt;&gt;"",ISNUMBER(SEARCH(vyberHrace,$B2642)))</f>
      </c>
      <c r="M2642" s="14">
        <f>AND($I2642=MID(kododd,1,2),$J2642=MID(kododd,3,3))</f>
      </c>
    </row>
    <row r="2643">
      <c r="A2643" s="95">
        <v>42747</v>
      </c>
      <c r="B2643" s="93" t="s">
        <v>12875</v>
      </c>
      <c r="C2643" s="93" t="s">
        <v>1456</v>
      </c>
      <c r="D2643" s="95">
        <v>1527</v>
      </c>
      <c r="E2643" s="95">
        <v>1705</v>
      </c>
      <c r="F2643" s="95">
        <v>394408</v>
      </c>
      <c r="G2643" s="95">
        <v>250</v>
      </c>
      <c r="H2643" s="93" t="s">
        <v>8976</v>
      </c>
      <c r="I2643" s="93" t="s">
        <v>23890</v>
      </c>
      <c r="J2643" s="93" t="s">
        <v>20932</v>
      </c>
      <c r="K2643" s="93" t="s">
        <v>9421</v>
      </c>
      <c r="L2643" s="14">
        <f>AND(vyberHrace&lt;&gt;"",ISNUMBER(SEARCH(vyberHrace,$B2643)))</f>
      </c>
      <c r="M2643" s="14">
        <f>AND($I2643=MID(kododd,1,2),$J2643=MID(kododd,3,3))</f>
      </c>
    </row>
    <row r="2644">
      <c r="A2644" s="95">
        <v>37744</v>
      </c>
      <c r="B2644" s="93" t="s">
        <v>12910</v>
      </c>
      <c r="C2644" s="93" t="s">
        <v>1449</v>
      </c>
      <c r="G2644" s="95">
        <v>0</v>
      </c>
      <c r="H2644" s="93" t="s">
        <v>8976</v>
      </c>
      <c r="I2644" s="93" t="s">
        <v>23890</v>
      </c>
      <c r="J2644" s="93" t="s">
        <v>20870</v>
      </c>
      <c r="K2644" s="93" t="s">
        <v>19858</v>
      </c>
      <c r="L2644" s="14">
        <f>AND(vyberHrace&lt;&gt;"",ISNUMBER(SEARCH(vyberHrace,$B2644)))</f>
      </c>
      <c r="M2644" s="14">
        <f>AND($I2644=MID(kododd,1,2),$J2644=MID(kododd,3,3))</f>
      </c>
    </row>
    <row r="2645">
      <c r="A2645" s="95">
        <v>47615</v>
      </c>
      <c r="B2645" s="93" t="s">
        <v>18942</v>
      </c>
      <c r="C2645" s="93" t="s">
        <v>1406</v>
      </c>
      <c r="D2645" s="95">
        <v>2126</v>
      </c>
      <c r="E2645" s="95">
        <v>2125</v>
      </c>
      <c r="F2645" s="95">
        <v>23716258</v>
      </c>
      <c r="G2645" s="95">
        <v>250</v>
      </c>
      <c r="H2645" s="93" t="s">
        <v>8976</v>
      </c>
      <c r="I2645" s="93" t="s">
        <v>23890</v>
      </c>
      <c r="J2645" s="93" t="s">
        <v>20858</v>
      </c>
      <c r="K2645" s="93" t="s">
        <v>20407</v>
      </c>
      <c r="L2645" s="14">
        <f>AND(vyberHrace&lt;&gt;"",ISNUMBER(SEARCH(vyberHrace,$B2645)))</f>
      </c>
      <c r="M2645" s="14">
        <f>AND($I2645=MID(kododd,1,2),$J2645=MID(kododd,3,3))</f>
      </c>
    </row>
    <row r="2646">
      <c r="A2646" s="95">
        <v>47614</v>
      </c>
      <c r="B2646" s="93" t="s">
        <v>11577</v>
      </c>
      <c r="C2646" s="93" t="s">
        <v>1422</v>
      </c>
      <c r="D2646" s="95">
        <v>1955</v>
      </c>
      <c r="E2646" s="95">
        <v>1990</v>
      </c>
      <c r="F2646" s="95">
        <v>23717068</v>
      </c>
      <c r="G2646" s="95">
        <v>250</v>
      </c>
      <c r="H2646" s="93" t="s">
        <v>8976</v>
      </c>
      <c r="I2646" s="93" t="s">
        <v>23890</v>
      </c>
      <c r="J2646" s="93" t="s">
        <v>20858</v>
      </c>
      <c r="K2646" s="93" t="s">
        <v>20407</v>
      </c>
      <c r="L2646" s="14">
        <f>AND(vyberHrace&lt;&gt;"",ISNUMBER(SEARCH(vyberHrace,$B2646)))</f>
      </c>
      <c r="M2646" s="14">
        <f>AND($I2646=MID(kododd,1,2),$J2646=MID(kododd,3,3))</f>
      </c>
    </row>
    <row r="2647">
      <c r="A2647" s="95">
        <v>52928</v>
      </c>
      <c r="B2647" s="93" t="s">
        <v>184</v>
      </c>
      <c r="C2647" s="93" t="s">
        <v>1446</v>
      </c>
      <c r="G2647" s="95">
        <v>0</v>
      </c>
      <c r="H2647" s="93" t="s">
        <v>8976</v>
      </c>
      <c r="I2647" s="93" t="s">
        <v>23890</v>
      </c>
      <c r="J2647" s="93" t="s">
        <v>20858</v>
      </c>
      <c r="K2647" s="93" t="s">
        <v>20407</v>
      </c>
      <c r="L2647" s="14">
        <f>AND(vyberHrace&lt;&gt;"",ISNUMBER(SEARCH(vyberHrace,$B2647)))</f>
      </c>
      <c r="M2647" s="14">
        <f>AND($I2647=MID(kododd,1,2),$J2647=MID(kododd,3,3))</f>
      </c>
    </row>
    <row r="2648">
      <c r="A2648" s="95">
        <v>37142</v>
      </c>
      <c r="B2648" s="93" t="s">
        <v>16685</v>
      </c>
      <c r="C2648" s="93" t="s">
        <v>1419</v>
      </c>
      <c r="D2648" s="95">
        <v>2404</v>
      </c>
      <c r="E2648" s="95">
        <v>2379</v>
      </c>
      <c r="F2648" s="95">
        <v>359670</v>
      </c>
      <c r="G2648" s="95">
        <v>250</v>
      </c>
      <c r="H2648" s="93" t="s">
        <v>8976</v>
      </c>
      <c r="I2648" s="93" t="s">
        <v>23890</v>
      </c>
      <c r="J2648" s="93" t="s">
        <v>21009</v>
      </c>
      <c r="K2648" s="93" t="s">
        <v>15049</v>
      </c>
      <c r="L2648" s="14">
        <f>AND(vyberHrace&lt;&gt;"",ISNUMBER(SEARCH(vyberHrace,$B2648)))</f>
      </c>
      <c r="M2648" s="14">
        <f>AND($I2648=MID(kododd,1,2),$J2648=MID(kododd,3,3))</f>
      </c>
    </row>
    <row r="2649">
      <c r="A2649" s="95">
        <v>57305</v>
      </c>
      <c r="B2649" s="93" t="s">
        <v>21534</v>
      </c>
      <c r="C2649" s="93" t="s">
        <v>1424</v>
      </c>
      <c r="G2649" s="95">
        <v>0</v>
      </c>
      <c r="H2649" s="93" t="s">
        <v>8976</v>
      </c>
      <c r="I2649" s="93" t="s">
        <v>23890</v>
      </c>
      <c r="J2649" s="93" t="s">
        <v>20932</v>
      </c>
      <c r="K2649" s="93" t="s">
        <v>9421</v>
      </c>
      <c r="L2649" s="14">
        <f>AND(vyberHrace&lt;&gt;"",ISNUMBER(SEARCH(vyberHrace,$B2649)))</f>
      </c>
      <c r="M2649" s="14">
        <f>AND($I2649=MID(kododd,1,2),$J2649=MID(kododd,3,3))</f>
      </c>
    </row>
    <row r="2650">
      <c r="A2650" s="95">
        <v>7318</v>
      </c>
      <c r="B2650" s="93" t="s">
        <v>13856</v>
      </c>
      <c r="C2650" s="93" t="s">
        <v>1474</v>
      </c>
      <c r="D2650" s="95">
        <v>1332</v>
      </c>
      <c r="G2650" s="95">
        <v>0</v>
      </c>
      <c r="H2650" s="93" t="s">
        <v>8976</v>
      </c>
      <c r="I2650" s="93" t="s">
        <v>23890</v>
      </c>
      <c r="J2650" s="93" t="s">
        <v>20883</v>
      </c>
      <c r="K2650" s="93" t="s">
        <v>19883</v>
      </c>
      <c r="L2650" s="14">
        <f>AND(vyberHrace&lt;&gt;"",ISNUMBER(SEARCH(vyberHrace,$B2650)))</f>
      </c>
      <c r="M2650" s="14">
        <f>AND($I2650=MID(kododd,1,2),$J2650=MID(kododd,3,3))</f>
      </c>
    </row>
    <row r="2651">
      <c r="A2651" s="95">
        <v>57318</v>
      </c>
      <c r="B2651" s="93" t="s">
        <v>21404</v>
      </c>
      <c r="C2651" s="93" t="s">
        <v>1422</v>
      </c>
      <c r="D2651" s="95">
        <v>1031</v>
      </c>
      <c r="F2651" s="95">
        <v>23775157</v>
      </c>
      <c r="G2651" s="95">
        <v>250</v>
      </c>
      <c r="H2651" s="93" t="s">
        <v>8976</v>
      </c>
      <c r="I2651" s="93" t="s">
        <v>23890</v>
      </c>
      <c r="J2651" s="93" t="s">
        <v>20843</v>
      </c>
      <c r="K2651" s="93" t="s">
        <v>19862</v>
      </c>
      <c r="L2651" s="14">
        <f>AND(vyberHrace&lt;&gt;"",ISNUMBER(SEARCH(vyberHrace,$B2651)))</f>
      </c>
      <c r="M2651" s="14">
        <f>AND($I2651=MID(kododd,1,2),$J2651=MID(kododd,3,3))</f>
      </c>
    </row>
    <row r="2652">
      <c r="A2652" s="95">
        <v>57843</v>
      </c>
      <c r="B2652" s="93" t="s">
        <v>24393</v>
      </c>
      <c r="C2652" s="93" t="s">
        <v>1464</v>
      </c>
      <c r="G2652" s="95">
        <v>250</v>
      </c>
      <c r="H2652" s="93" t="s">
        <v>8976</v>
      </c>
      <c r="I2652" s="93" t="s">
        <v>23890</v>
      </c>
      <c r="J2652" s="93" t="s">
        <v>20927</v>
      </c>
      <c r="K2652" s="93" t="s">
        <v>1493</v>
      </c>
      <c r="L2652" s="14">
        <f>AND(vyberHrace&lt;&gt;"",ISNUMBER(SEARCH(vyberHrace,$B2652)))</f>
      </c>
      <c r="M2652" s="14">
        <f>AND($I2652=MID(kododd,1,2),$J2652=MID(kododd,3,3))</f>
      </c>
    </row>
    <row r="2653">
      <c r="A2653" s="95">
        <v>59274</v>
      </c>
      <c r="B2653" s="93" t="s">
        <v>25700</v>
      </c>
      <c r="C2653" s="93" t="s">
        <v>1406</v>
      </c>
      <c r="G2653" s="95">
        <v>0</v>
      </c>
      <c r="H2653" s="93" t="s">
        <v>8976</v>
      </c>
      <c r="I2653" s="93" t="s">
        <v>23890</v>
      </c>
      <c r="J2653" s="93" t="s">
        <v>20927</v>
      </c>
      <c r="K2653" s="93" t="s">
        <v>1493</v>
      </c>
      <c r="L2653" s="14">
        <f>AND(vyberHrace&lt;&gt;"",ISNUMBER(SEARCH(vyberHrace,$B2653)))</f>
      </c>
      <c r="M2653" s="14">
        <f>AND($I2653=MID(kododd,1,2),$J2653=MID(kododd,3,3))</f>
      </c>
    </row>
    <row r="2654">
      <c r="A2654" s="95">
        <v>35844</v>
      </c>
      <c r="B2654" s="93" t="s">
        <v>11483</v>
      </c>
      <c r="C2654" s="93" t="s">
        <v>1442</v>
      </c>
      <c r="G2654" s="95">
        <v>0</v>
      </c>
      <c r="H2654" s="93" t="s">
        <v>8976</v>
      </c>
      <c r="I2654" s="93" t="s">
        <v>23890</v>
      </c>
      <c r="J2654" s="93" t="s">
        <v>20874</v>
      </c>
      <c r="K2654" s="93" t="s">
        <v>1849</v>
      </c>
      <c r="L2654" s="14">
        <f>AND(vyberHrace&lt;&gt;"",ISNUMBER(SEARCH(vyberHrace,$B2654)))</f>
      </c>
      <c r="M2654" s="14">
        <f>AND($I2654=MID(kododd,1,2),$J2654=MID(kododd,3,3))</f>
      </c>
    </row>
    <row r="2655">
      <c r="A2655" s="95">
        <v>34340</v>
      </c>
      <c r="B2655" s="93" t="s">
        <v>15083</v>
      </c>
      <c r="C2655" s="93" t="s">
        <v>1444</v>
      </c>
      <c r="D2655" s="95">
        <v>1291</v>
      </c>
      <c r="G2655" s="95">
        <v>0</v>
      </c>
      <c r="H2655" s="93" t="s">
        <v>8976</v>
      </c>
      <c r="I2655" s="93" t="s">
        <v>23890</v>
      </c>
      <c r="J2655" s="93" t="s">
        <v>20897</v>
      </c>
      <c r="K2655" s="93" t="s">
        <v>9426</v>
      </c>
      <c r="L2655" s="14">
        <f>AND(vyberHrace&lt;&gt;"",ISNUMBER(SEARCH(vyberHrace,$B2655)))</f>
      </c>
      <c r="M2655" s="14">
        <f>AND($I2655=MID(kododd,1,2),$J2655=MID(kododd,3,3))</f>
      </c>
    </row>
    <row r="2656">
      <c r="A2656" s="95">
        <v>51168</v>
      </c>
      <c r="B2656" s="93" t="s">
        <v>2105</v>
      </c>
      <c r="C2656" s="93" t="s">
        <v>1408</v>
      </c>
      <c r="G2656" s="95">
        <v>250</v>
      </c>
      <c r="H2656" s="93" t="s">
        <v>8976</v>
      </c>
      <c r="I2656" s="93" t="s">
        <v>23890</v>
      </c>
      <c r="J2656" s="93" t="s">
        <v>20971</v>
      </c>
      <c r="K2656" s="93" t="s">
        <v>16300</v>
      </c>
      <c r="L2656" s="14">
        <f>AND(vyberHrace&lt;&gt;"",ISNUMBER(SEARCH(vyberHrace,$B2656)))</f>
      </c>
      <c r="M2656" s="14">
        <f>AND($I2656=MID(kododd,1,2),$J2656=MID(kododd,3,3))</f>
      </c>
    </row>
    <row r="2657">
      <c r="A2657" s="95">
        <v>60336</v>
      </c>
      <c r="B2657" s="93" t="s">
        <v>26790</v>
      </c>
      <c r="C2657" s="93" t="s">
        <v>1412</v>
      </c>
      <c r="G2657" s="95">
        <v>250</v>
      </c>
      <c r="H2657" s="93" t="s">
        <v>8976</v>
      </c>
      <c r="I2657" s="93" t="s">
        <v>23890</v>
      </c>
      <c r="J2657" s="93" t="s">
        <v>20843</v>
      </c>
      <c r="K2657" s="93" t="s">
        <v>19862</v>
      </c>
      <c r="L2657" s="14">
        <f>AND(vyberHrace&lt;&gt;"",ISNUMBER(SEARCH(vyberHrace,$B2657)))</f>
      </c>
      <c r="M2657" s="14">
        <f>AND($I2657=MID(kododd,1,2),$J2657=MID(kododd,3,3))</f>
      </c>
    </row>
    <row r="2658">
      <c r="A2658" s="95">
        <v>54057</v>
      </c>
      <c r="B2658" s="93" t="s">
        <v>2527</v>
      </c>
      <c r="C2658" s="93" t="s">
        <v>1422</v>
      </c>
      <c r="G2658" s="95">
        <v>0</v>
      </c>
      <c r="H2658" s="93" t="s">
        <v>8976</v>
      </c>
      <c r="I2658" s="93" t="s">
        <v>23890</v>
      </c>
      <c r="J2658" s="93" t="s">
        <v>20931</v>
      </c>
      <c r="K2658" s="93" t="s">
        <v>19878</v>
      </c>
      <c r="L2658" s="14">
        <f>AND(vyberHrace&lt;&gt;"",ISNUMBER(SEARCH(vyberHrace,$B2658)))</f>
      </c>
      <c r="M2658" s="14">
        <f>AND($I2658=MID(kododd,1,2),$J2658=MID(kododd,3,3))</f>
      </c>
    </row>
    <row r="2659">
      <c r="A2659" s="95">
        <v>26830</v>
      </c>
      <c r="B2659" s="93" t="s">
        <v>23974</v>
      </c>
      <c r="C2659" s="93" t="s">
        <v>1421</v>
      </c>
      <c r="D2659" s="95">
        <v>1889</v>
      </c>
      <c r="E2659" s="95">
        <v>1976</v>
      </c>
      <c r="F2659" s="95">
        <v>339377</v>
      </c>
      <c r="G2659" s="95">
        <v>250</v>
      </c>
      <c r="H2659" s="93" t="s">
        <v>8976</v>
      </c>
      <c r="I2659" s="93" t="s">
        <v>23890</v>
      </c>
      <c r="J2659" s="93" t="s">
        <v>20932</v>
      </c>
      <c r="K2659" s="93" t="s">
        <v>9421</v>
      </c>
      <c r="L2659" s="14">
        <f>AND(vyberHrace&lt;&gt;"",ISNUMBER(SEARCH(vyberHrace,$B2659)))</f>
      </c>
      <c r="M2659" s="14">
        <f>AND($I2659=MID(kododd,1,2),$J2659=MID(kododd,3,3))</f>
      </c>
    </row>
    <row r="2660">
      <c r="A2660" s="95">
        <v>45346</v>
      </c>
      <c r="B2660" s="93" t="s">
        <v>10632</v>
      </c>
      <c r="C2660" s="93" t="s">
        <v>1438</v>
      </c>
      <c r="D2660" s="95">
        <v>1375</v>
      </c>
      <c r="E2660" s="95">
        <v>1591</v>
      </c>
      <c r="F2660" s="95">
        <v>23710535</v>
      </c>
      <c r="G2660" s="95">
        <v>0</v>
      </c>
      <c r="H2660" s="93" t="s">
        <v>8976</v>
      </c>
      <c r="I2660" s="93" t="s">
        <v>23890</v>
      </c>
      <c r="J2660" s="93" t="s">
        <v>20931</v>
      </c>
      <c r="K2660" s="93" t="s">
        <v>19878</v>
      </c>
      <c r="L2660" s="14">
        <f>AND(vyberHrace&lt;&gt;"",ISNUMBER(SEARCH(vyberHrace,$B2660)))</f>
      </c>
      <c r="M2660" s="14">
        <f>AND($I2660=MID(kododd,1,2),$J2660=MID(kododd,3,3))</f>
      </c>
    </row>
    <row r="2661">
      <c r="A2661" s="95">
        <v>2134</v>
      </c>
      <c r="B2661" s="93" t="s">
        <v>14002</v>
      </c>
      <c r="C2661" s="93" t="s">
        <v>1456</v>
      </c>
      <c r="D2661" s="95">
        <v>1849</v>
      </c>
      <c r="E2661" s="95">
        <v>1972</v>
      </c>
      <c r="F2661" s="95">
        <v>308790</v>
      </c>
      <c r="G2661" s="95">
        <v>250</v>
      </c>
      <c r="H2661" s="93" t="s">
        <v>8976</v>
      </c>
      <c r="I2661" s="93" t="s">
        <v>23890</v>
      </c>
      <c r="J2661" s="93" t="s">
        <v>20918</v>
      </c>
      <c r="K2661" s="93" t="s">
        <v>19880</v>
      </c>
      <c r="L2661" s="14">
        <f>AND(vyberHrace&lt;&gt;"",ISNUMBER(SEARCH(vyberHrace,$B2661)))</f>
      </c>
      <c r="M2661" s="14">
        <f>AND($I2661=MID(kododd,1,2),$J2661=MID(kododd,3,3))</f>
      </c>
    </row>
    <row r="2662">
      <c r="A2662" s="95">
        <v>42175</v>
      </c>
      <c r="B2662" s="93" t="s">
        <v>11634</v>
      </c>
      <c r="C2662" s="93" t="s">
        <v>1421</v>
      </c>
      <c r="D2662" s="95">
        <v>1100</v>
      </c>
      <c r="G2662" s="95">
        <v>0</v>
      </c>
      <c r="H2662" s="93" t="s">
        <v>8976</v>
      </c>
      <c r="I2662" s="93" t="s">
        <v>23890</v>
      </c>
      <c r="J2662" s="93" t="s">
        <v>20931</v>
      </c>
      <c r="K2662" s="93" t="s">
        <v>19878</v>
      </c>
      <c r="L2662" s="14">
        <f>AND(vyberHrace&lt;&gt;"",ISNUMBER(SEARCH(vyberHrace,$B2662)))</f>
      </c>
      <c r="M2662" s="14">
        <f>AND($I2662=MID(kododd,1,2),$J2662=MID(kododd,3,3))</f>
      </c>
    </row>
    <row r="2663">
      <c r="A2663" s="95">
        <v>780</v>
      </c>
      <c r="B2663" s="93" t="s">
        <v>19698</v>
      </c>
      <c r="C2663" s="93" t="s">
        <v>1430</v>
      </c>
      <c r="D2663" s="95">
        <v>2092</v>
      </c>
      <c r="E2663" s="95">
        <v>2116</v>
      </c>
      <c r="F2663" s="95">
        <v>307491</v>
      </c>
      <c r="G2663" s="95">
        <v>250</v>
      </c>
      <c r="H2663" s="93" t="s">
        <v>8976</v>
      </c>
      <c r="I2663" s="93" t="s">
        <v>23890</v>
      </c>
      <c r="J2663" s="93" t="s">
        <v>20918</v>
      </c>
      <c r="K2663" s="93" t="s">
        <v>19880</v>
      </c>
      <c r="L2663" s="14">
        <f>AND(vyberHrace&lt;&gt;"",ISNUMBER(SEARCH(vyberHrace,$B2663)))</f>
      </c>
      <c r="M2663" s="14">
        <f>AND($I2663=MID(kododd,1,2),$J2663=MID(kododd,3,3))</f>
      </c>
    </row>
    <row r="2664">
      <c r="A2664" s="95">
        <v>6989</v>
      </c>
      <c r="B2664" s="93" t="s">
        <v>12928</v>
      </c>
      <c r="C2664" s="93" t="s">
        <v>1463</v>
      </c>
      <c r="D2664" s="95">
        <v>1340</v>
      </c>
      <c r="E2664" s="95">
        <v>1474</v>
      </c>
      <c r="F2664" s="95">
        <v>23724412</v>
      </c>
      <c r="G2664" s="95">
        <v>250</v>
      </c>
      <c r="H2664" s="93" t="s">
        <v>8976</v>
      </c>
      <c r="I2664" s="93" t="s">
        <v>23890</v>
      </c>
      <c r="J2664" s="93" t="s">
        <v>20897</v>
      </c>
      <c r="K2664" s="93" t="s">
        <v>9426</v>
      </c>
      <c r="L2664" s="14">
        <f>AND(vyberHrace&lt;&gt;"",ISNUMBER(SEARCH(vyberHrace,$B2664)))</f>
      </c>
      <c r="M2664" s="14">
        <f>AND($I2664=MID(kododd,1,2),$J2664=MID(kododd,3,3))</f>
      </c>
    </row>
    <row r="2665">
      <c r="A2665" s="95">
        <v>57842</v>
      </c>
      <c r="B2665" s="93" t="s">
        <v>24392</v>
      </c>
      <c r="C2665" s="93" t="s">
        <v>1438</v>
      </c>
      <c r="G2665" s="95">
        <v>0</v>
      </c>
      <c r="H2665" s="93" t="s">
        <v>8976</v>
      </c>
      <c r="I2665" s="93" t="s">
        <v>23890</v>
      </c>
      <c r="J2665" s="93" t="s">
        <v>20927</v>
      </c>
      <c r="K2665" s="93" t="s">
        <v>1493</v>
      </c>
      <c r="L2665" s="14">
        <f>AND(vyberHrace&lt;&gt;"",ISNUMBER(SEARCH(vyberHrace,$B2665)))</f>
      </c>
      <c r="M2665" s="14">
        <f>AND($I2665=MID(kododd,1,2),$J2665=MID(kododd,3,3))</f>
      </c>
    </row>
    <row r="2666">
      <c r="A2666" s="95">
        <v>47747</v>
      </c>
      <c r="B2666" s="93" t="s">
        <v>12813</v>
      </c>
      <c r="C2666" s="93" t="s">
        <v>1442</v>
      </c>
      <c r="D2666" s="95">
        <v>1347</v>
      </c>
      <c r="E2666" s="95">
        <v>1505</v>
      </c>
      <c r="F2666" s="95">
        <v>23717564</v>
      </c>
      <c r="G2666" s="95">
        <v>250</v>
      </c>
      <c r="H2666" s="93" t="s">
        <v>8976</v>
      </c>
      <c r="I2666" s="93" t="s">
        <v>23890</v>
      </c>
      <c r="J2666" s="93" t="s">
        <v>21007</v>
      </c>
      <c r="K2666" s="93" t="s">
        <v>23945</v>
      </c>
      <c r="L2666" s="14">
        <f>AND(vyberHrace&lt;&gt;"",ISNUMBER(SEARCH(vyberHrace,$B2666)))</f>
      </c>
      <c r="M2666" s="14">
        <f>AND($I2666=MID(kododd,1,2),$J2666=MID(kododd,3,3))</f>
      </c>
    </row>
    <row r="2667">
      <c r="A2667" s="95">
        <v>51158</v>
      </c>
      <c r="B2667" s="93" t="s">
        <v>5659</v>
      </c>
      <c r="C2667" s="93" t="s">
        <v>1404</v>
      </c>
      <c r="D2667" s="95">
        <v>1737</v>
      </c>
      <c r="E2667" s="95">
        <v>1809</v>
      </c>
      <c r="F2667" s="95">
        <v>23741368</v>
      </c>
      <c r="G2667" s="95">
        <v>250</v>
      </c>
      <c r="H2667" s="93" t="s">
        <v>8976</v>
      </c>
      <c r="I2667" s="93" t="s">
        <v>23890</v>
      </c>
      <c r="J2667" s="93" t="s">
        <v>20961</v>
      </c>
      <c r="K2667" s="93" t="s">
        <v>20404</v>
      </c>
      <c r="L2667" s="14">
        <f>AND(vyberHrace&lt;&gt;"",ISNUMBER(SEARCH(vyberHrace,$B2667)))</f>
      </c>
      <c r="M2667" s="14">
        <f>AND($I2667=MID(kododd,1,2),$J2667=MID(kododd,3,3))</f>
      </c>
    </row>
    <row r="2668">
      <c r="A2668" s="95">
        <v>3644</v>
      </c>
      <c r="B2668" s="93" t="s">
        <v>19743</v>
      </c>
      <c r="C2668" s="93" t="s">
        <v>1455</v>
      </c>
      <c r="D2668" s="95">
        <v>1798</v>
      </c>
      <c r="E2668" s="95">
        <v>1850</v>
      </c>
      <c r="F2668" s="95">
        <v>303054</v>
      </c>
      <c r="G2668" s="95">
        <v>250</v>
      </c>
      <c r="H2668" s="93" t="s">
        <v>8976</v>
      </c>
      <c r="I2668" s="93" t="s">
        <v>23890</v>
      </c>
      <c r="J2668" s="93" t="s">
        <v>20932</v>
      </c>
      <c r="K2668" s="93" t="s">
        <v>9421</v>
      </c>
      <c r="L2668" s="14">
        <f>AND(vyberHrace&lt;&gt;"",ISNUMBER(SEARCH(vyberHrace,$B2668)))</f>
      </c>
      <c r="M2668" s="14">
        <f>AND($I2668=MID(kododd,1,2),$J2668=MID(kododd,3,3))</f>
      </c>
    </row>
    <row r="2669">
      <c r="A2669" s="95">
        <v>62012</v>
      </c>
      <c r="B2669" s="93" t="s">
        <v>28216</v>
      </c>
      <c r="C2669" s="93" t="s">
        <v>1412</v>
      </c>
      <c r="G2669" s="95">
        <v>250</v>
      </c>
      <c r="H2669" s="93" t="s">
        <v>8976</v>
      </c>
      <c r="I2669" s="93" t="s">
        <v>23890</v>
      </c>
      <c r="J2669" s="93" t="s">
        <v>20858</v>
      </c>
      <c r="K2669" s="93" t="s">
        <v>20407</v>
      </c>
      <c r="L2669" s="14">
        <f>AND(vyberHrace&lt;&gt;"",ISNUMBER(SEARCH(vyberHrace,$B2669)))</f>
      </c>
      <c r="M2669" s="14">
        <f>AND($I2669=MID(kododd,1,2),$J2669=MID(kododd,3,3))</f>
      </c>
    </row>
    <row r="2670">
      <c r="A2670" s="95">
        <v>55612</v>
      </c>
      <c r="B2670" s="93" t="s">
        <v>21567</v>
      </c>
      <c r="C2670" s="93" t="s">
        <v>1450</v>
      </c>
      <c r="F2670" s="95">
        <v>23771968</v>
      </c>
      <c r="G2670" s="95">
        <v>0</v>
      </c>
      <c r="H2670" s="93" t="s">
        <v>8976</v>
      </c>
      <c r="I2670" s="93" t="s">
        <v>23890</v>
      </c>
      <c r="J2670" s="93" t="s">
        <v>20936</v>
      </c>
      <c r="K2670" s="93" t="s">
        <v>10625</v>
      </c>
      <c r="L2670" s="14">
        <f>AND(vyberHrace&lt;&gt;"",ISNUMBER(SEARCH(vyberHrace,$B2670)))</f>
      </c>
      <c r="M2670" s="14">
        <f>AND($I2670=MID(kododd,1,2),$J2670=MID(kododd,3,3))</f>
      </c>
    </row>
    <row r="2671">
      <c r="A2671" s="95">
        <v>56833</v>
      </c>
      <c r="B2671" s="93" t="s">
        <v>21502</v>
      </c>
      <c r="C2671" s="93" t="s">
        <v>1412</v>
      </c>
      <c r="G2671" s="95">
        <v>0</v>
      </c>
      <c r="H2671" s="93" t="s">
        <v>8976</v>
      </c>
      <c r="I2671" s="93" t="s">
        <v>23890</v>
      </c>
      <c r="J2671" s="93" t="s">
        <v>20858</v>
      </c>
      <c r="K2671" s="93" t="s">
        <v>20407</v>
      </c>
      <c r="L2671" s="14">
        <f>AND(vyberHrace&lt;&gt;"",ISNUMBER(SEARCH(vyberHrace,$B2671)))</f>
      </c>
      <c r="M2671" s="14">
        <f>AND($I2671=MID(kododd,1,2),$J2671=MID(kododd,3,3))</f>
      </c>
    </row>
    <row r="2672">
      <c r="A2672" s="95">
        <v>9651</v>
      </c>
      <c r="B2672" s="93" t="s">
        <v>21641</v>
      </c>
      <c r="C2672" s="93" t="s">
        <v>1453</v>
      </c>
      <c r="D2672" s="95">
        <v>1305</v>
      </c>
      <c r="E2672" s="95">
        <v>1474</v>
      </c>
      <c r="F2672" s="95">
        <v>23747013</v>
      </c>
      <c r="G2672" s="95">
        <v>500</v>
      </c>
      <c r="H2672" s="93" t="s">
        <v>8976</v>
      </c>
      <c r="I2672" s="93" t="s">
        <v>23890</v>
      </c>
      <c r="J2672" s="93" t="s">
        <v>23412</v>
      </c>
      <c r="K2672" s="93" t="s">
        <v>21357</v>
      </c>
      <c r="L2672" s="14">
        <f>AND(vyberHrace&lt;&gt;"",ISNUMBER(SEARCH(vyberHrace,$B2672)))</f>
      </c>
      <c r="M2672" s="14">
        <f>AND($I2672=MID(kododd,1,2),$J2672=MID(kododd,3,3))</f>
      </c>
    </row>
    <row r="2673">
      <c r="A2673" s="95">
        <v>53050</v>
      </c>
      <c r="B2673" s="93" t="s">
        <v>20747</v>
      </c>
      <c r="C2673" s="93" t="s">
        <v>1416</v>
      </c>
      <c r="G2673" s="95">
        <v>0</v>
      </c>
      <c r="H2673" s="93" t="s">
        <v>8976</v>
      </c>
      <c r="I2673" s="93" t="s">
        <v>23890</v>
      </c>
      <c r="J2673" s="93" t="s">
        <v>20932</v>
      </c>
      <c r="K2673" s="93" t="s">
        <v>9421</v>
      </c>
      <c r="L2673" s="14">
        <f>AND(vyberHrace&lt;&gt;"",ISNUMBER(SEARCH(vyberHrace,$B2673)))</f>
      </c>
      <c r="M2673" s="14">
        <f>AND($I2673=MID(kododd,1,2),$J2673=MID(kododd,3,3))</f>
      </c>
    </row>
    <row r="2674">
      <c r="A2674" s="95">
        <v>1585</v>
      </c>
      <c r="B2674" s="93" t="s">
        <v>16335</v>
      </c>
      <c r="C2674" s="93" t="s">
        <v>1473</v>
      </c>
      <c r="D2674" s="95">
        <v>1765</v>
      </c>
      <c r="E2674" s="95">
        <v>1814</v>
      </c>
      <c r="F2674" s="95">
        <v>308765</v>
      </c>
      <c r="G2674" s="95">
        <v>250</v>
      </c>
      <c r="H2674" s="93" t="s">
        <v>8976</v>
      </c>
      <c r="I2674" s="93" t="s">
        <v>23890</v>
      </c>
      <c r="J2674" s="93" t="s">
        <v>20973</v>
      </c>
      <c r="K2674" s="93" t="s">
        <v>12775</v>
      </c>
      <c r="L2674" s="14">
        <f>AND(vyberHrace&lt;&gt;"",ISNUMBER(SEARCH(vyberHrace,$B2674)))</f>
      </c>
      <c r="M2674" s="14">
        <f>AND($I2674=MID(kododd,1,2),$J2674=MID(kododd,3,3))</f>
      </c>
    </row>
    <row r="2675">
      <c r="A2675" s="95">
        <v>63201</v>
      </c>
      <c r="B2675" s="93" t="s">
        <v>28702</v>
      </c>
      <c r="C2675" s="93" t="s">
        <v>24215</v>
      </c>
      <c r="F2675" s="95">
        <v>571001999</v>
      </c>
      <c r="G2675" s="95">
        <v>250</v>
      </c>
      <c r="H2675" s="93" t="s">
        <v>8976</v>
      </c>
      <c r="I2675" s="93" t="s">
        <v>23890</v>
      </c>
      <c r="J2675" s="93" t="s">
        <v>20899</v>
      </c>
      <c r="K2675" s="93" t="s">
        <v>21373</v>
      </c>
      <c r="L2675" s="14">
        <f>AND(vyberHrace&lt;&gt;"",ISNUMBER(SEARCH(vyberHrace,$B2675)))</f>
      </c>
      <c r="M2675" s="14">
        <f>AND($I2675=MID(kododd,1,2),$J2675=MID(kododd,3,3))</f>
      </c>
    </row>
    <row r="2676">
      <c r="A2676" s="95">
        <v>57686</v>
      </c>
      <c r="B2676" s="93" t="s">
        <v>24256</v>
      </c>
      <c r="C2676" s="93" t="s">
        <v>1411</v>
      </c>
      <c r="D2676" s="95">
        <v>1905</v>
      </c>
      <c r="E2676" s="95">
        <v>1934</v>
      </c>
      <c r="F2676" s="95">
        <v>447019808</v>
      </c>
      <c r="G2676" s="95">
        <v>250</v>
      </c>
      <c r="H2676" s="93" t="s">
        <v>8976</v>
      </c>
      <c r="I2676" s="93" t="s">
        <v>23890</v>
      </c>
      <c r="J2676" s="93" t="s">
        <v>20899</v>
      </c>
      <c r="K2676" s="93" t="s">
        <v>21373</v>
      </c>
      <c r="L2676" s="14">
        <f>AND(vyberHrace&lt;&gt;"",ISNUMBER(SEARCH(vyberHrace,$B2676)))</f>
      </c>
      <c r="M2676" s="14">
        <f>AND($I2676=MID(kododd,1,2),$J2676=MID(kododd,3,3))</f>
      </c>
    </row>
    <row r="2677">
      <c r="A2677" s="95">
        <v>59077</v>
      </c>
      <c r="B2677" s="93" t="s">
        <v>25528</v>
      </c>
      <c r="C2677" s="93" t="s">
        <v>1450</v>
      </c>
      <c r="D2677" s="95">
        <v>1128</v>
      </c>
      <c r="E2677" s="95">
        <v>1571</v>
      </c>
      <c r="F2677" s="95">
        <v>23787805</v>
      </c>
      <c r="G2677" s="95">
        <v>250</v>
      </c>
      <c r="H2677" s="93" t="s">
        <v>8976</v>
      </c>
      <c r="I2677" s="93" t="s">
        <v>23890</v>
      </c>
      <c r="J2677" s="93" t="s">
        <v>20936</v>
      </c>
      <c r="K2677" s="93" t="s">
        <v>10625</v>
      </c>
      <c r="L2677" s="14">
        <f>AND(vyberHrace&lt;&gt;"",ISNUMBER(SEARCH(vyberHrace,$B2677)))</f>
      </c>
      <c r="M2677" s="14">
        <f>AND($I2677=MID(kododd,1,2),$J2677=MID(kododd,3,3))</f>
      </c>
    </row>
    <row r="2678">
      <c r="A2678" s="95">
        <v>54938</v>
      </c>
      <c r="B2678" s="93" t="s">
        <v>2444</v>
      </c>
      <c r="C2678" s="93" t="s">
        <v>1406</v>
      </c>
      <c r="G2678" s="95">
        <v>0</v>
      </c>
      <c r="H2678" s="93" t="s">
        <v>8976</v>
      </c>
      <c r="I2678" s="93" t="s">
        <v>23890</v>
      </c>
      <c r="J2678" s="93" t="s">
        <v>20843</v>
      </c>
      <c r="K2678" s="93" t="s">
        <v>19862</v>
      </c>
      <c r="L2678" s="14">
        <f>AND(vyberHrace&lt;&gt;"",ISNUMBER(SEARCH(vyberHrace,$B2678)))</f>
      </c>
      <c r="M2678" s="14">
        <f>AND($I2678=MID(kododd,1,2),$J2678=MID(kododd,3,3))</f>
      </c>
    </row>
    <row r="2679">
      <c r="A2679" s="95">
        <v>58992</v>
      </c>
      <c r="B2679" s="93" t="s">
        <v>25445</v>
      </c>
      <c r="C2679" s="93" t="s">
        <v>1402</v>
      </c>
      <c r="G2679" s="95">
        <v>0</v>
      </c>
      <c r="H2679" s="93" t="s">
        <v>8976</v>
      </c>
      <c r="I2679" s="93" t="s">
        <v>23890</v>
      </c>
      <c r="J2679" s="93" t="s">
        <v>20843</v>
      </c>
      <c r="K2679" s="93" t="s">
        <v>19862</v>
      </c>
      <c r="L2679" s="14">
        <f>AND(vyberHrace&lt;&gt;"",ISNUMBER(SEARCH(vyberHrace,$B2679)))</f>
      </c>
      <c r="M2679" s="14">
        <f>AND($I2679=MID(kododd,1,2),$J2679=MID(kododd,3,3))</f>
      </c>
    </row>
    <row r="2680">
      <c r="A2680" s="95">
        <v>56331</v>
      </c>
      <c r="B2680" s="93" t="s">
        <v>21503</v>
      </c>
      <c r="C2680" s="93" t="s">
        <v>1412</v>
      </c>
      <c r="D2680" s="95">
        <v>1366</v>
      </c>
      <c r="E2680" s="95">
        <v>1517</v>
      </c>
      <c r="F2680" s="95">
        <v>23762420</v>
      </c>
      <c r="G2680" s="95">
        <v>250</v>
      </c>
      <c r="H2680" s="93" t="s">
        <v>8976</v>
      </c>
      <c r="I2680" s="93" t="s">
        <v>23890</v>
      </c>
      <c r="J2680" s="93" t="s">
        <v>20858</v>
      </c>
      <c r="K2680" s="93" t="s">
        <v>20407</v>
      </c>
      <c r="L2680" s="14">
        <f>AND(vyberHrace&lt;&gt;"",ISNUMBER(SEARCH(vyberHrace,$B2680)))</f>
      </c>
      <c r="M2680" s="14">
        <f>AND($I2680=MID(kododd,1,2),$J2680=MID(kododd,3,3))</f>
      </c>
    </row>
    <row r="2681">
      <c r="A2681" s="95">
        <v>37633</v>
      </c>
      <c r="B2681" s="93" t="s">
        <v>1850</v>
      </c>
      <c r="C2681" s="93" t="s">
        <v>1466</v>
      </c>
      <c r="D2681" s="95">
        <v>1765</v>
      </c>
      <c r="E2681" s="95">
        <v>1848</v>
      </c>
      <c r="F2681" s="95">
        <v>1016687</v>
      </c>
      <c r="G2681" s="95">
        <v>250</v>
      </c>
      <c r="H2681" s="93" t="s">
        <v>8976</v>
      </c>
      <c r="I2681" s="93" t="s">
        <v>23890</v>
      </c>
      <c r="J2681" s="93" t="s">
        <v>20874</v>
      </c>
      <c r="K2681" s="93" t="s">
        <v>1849</v>
      </c>
      <c r="L2681" s="14">
        <f>AND(vyberHrace&lt;&gt;"",ISNUMBER(SEARCH(vyberHrace,$B2681)))</f>
      </c>
      <c r="M2681" s="14">
        <f>AND($I2681=MID(kododd,1,2),$J2681=MID(kododd,3,3))</f>
      </c>
    </row>
    <row r="2682">
      <c r="A2682" s="95">
        <v>55020</v>
      </c>
      <c r="B2682" s="93" t="s">
        <v>2445</v>
      </c>
      <c r="C2682" s="93" t="s">
        <v>1402</v>
      </c>
      <c r="D2682" s="95">
        <v>1713</v>
      </c>
      <c r="E2682" s="95">
        <v>1837</v>
      </c>
      <c r="F2682" s="95">
        <v>23753676</v>
      </c>
      <c r="G2682" s="95">
        <v>250</v>
      </c>
      <c r="H2682" s="93" t="s">
        <v>8976</v>
      </c>
      <c r="I2682" s="93" t="s">
        <v>23890</v>
      </c>
      <c r="J2682" s="93" t="s">
        <v>20843</v>
      </c>
      <c r="K2682" s="93" t="s">
        <v>19862</v>
      </c>
      <c r="L2682" s="14">
        <f>AND(vyberHrace&lt;&gt;"",ISNUMBER(SEARCH(vyberHrace,$B2682)))</f>
      </c>
      <c r="M2682" s="14">
        <f>AND($I2682=MID(kododd,1,2),$J2682=MID(kododd,3,3))</f>
      </c>
    </row>
    <row r="2683">
      <c r="A2683" s="95">
        <v>47785</v>
      </c>
      <c r="B2683" s="93" t="s">
        <v>12818</v>
      </c>
      <c r="C2683" s="93" t="s">
        <v>3255</v>
      </c>
      <c r="D2683" s="95">
        <v>2040</v>
      </c>
      <c r="E2683" s="95">
        <v>2029</v>
      </c>
      <c r="F2683" s="95">
        <v>23718730</v>
      </c>
      <c r="G2683" s="95">
        <v>250</v>
      </c>
      <c r="H2683" s="93" t="s">
        <v>8976</v>
      </c>
      <c r="I2683" s="93" t="s">
        <v>23890</v>
      </c>
      <c r="J2683" s="93" t="s">
        <v>20932</v>
      </c>
      <c r="K2683" s="93" t="s">
        <v>9421</v>
      </c>
      <c r="L2683" s="14">
        <f>AND(vyberHrace&lt;&gt;"",ISNUMBER(SEARCH(vyberHrace,$B2683)))</f>
      </c>
      <c r="M2683" s="14">
        <f>AND($I2683=MID(kododd,1,2),$J2683=MID(kododd,3,3))</f>
      </c>
    </row>
    <row r="2684">
      <c r="A2684" s="95">
        <v>55967</v>
      </c>
      <c r="B2684" s="93" t="s">
        <v>21405</v>
      </c>
      <c r="C2684" s="93" t="s">
        <v>1486</v>
      </c>
      <c r="G2684" s="95">
        <v>0</v>
      </c>
      <c r="H2684" s="93" t="s">
        <v>8976</v>
      </c>
      <c r="I2684" s="93" t="s">
        <v>23890</v>
      </c>
      <c r="J2684" s="93" t="s">
        <v>20843</v>
      </c>
      <c r="K2684" s="93" t="s">
        <v>19862</v>
      </c>
      <c r="L2684" s="14">
        <f>AND(vyberHrace&lt;&gt;"",ISNUMBER(SEARCH(vyberHrace,$B2684)))</f>
      </c>
      <c r="M2684" s="14">
        <f>AND($I2684=MID(kododd,1,2),$J2684=MID(kododd,3,3))</f>
      </c>
    </row>
    <row r="2685">
      <c r="A2685" s="95">
        <v>60049</v>
      </c>
      <c r="B2685" s="93" t="s">
        <v>26526</v>
      </c>
      <c r="C2685" s="93" t="s">
        <v>1406</v>
      </c>
      <c r="G2685" s="95">
        <v>250</v>
      </c>
      <c r="H2685" s="93" t="s">
        <v>8976</v>
      </c>
      <c r="I2685" s="93" t="s">
        <v>23890</v>
      </c>
      <c r="J2685" s="93" t="s">
        <v>20858</v>
      </c>
      <c r="K2685" s="93" t="s">
        <v>20407</v>
      </c>
      <c r="L2685" s="14">
        <f>AND(vyberHrace&lt;&gt;"",ISNUMBER(SEARCH(vyberHrace,$B2685)))</f>
      </c>
      <c r="M2685" s="14">
        <f>AND($I2685=MID(kododd,1,2),$J2685=MID(kododd,3,3))</f>
      </c>
    </row>
    <row r="2686">
      <c r="A2686" s="95">
        <v>39506</v>
      </c>
      <c r="B2686" s="93" t="s">
        <v>20435</v>
      </c>
      <c r="C2686" s="93" t="s">
        <v>1410</v>
      </c>
      <c r="D2686" s="95">
        <v>1543</v>
      </c>
      <c r="E2686" s="95">
        <v>1806</v>
      </c>
      <c r="F2686" s="95">
        <v>383678</v>
      </c>
      <c r="G2686" s="95">
        <v>250</v>
      </c>
      <c r="H2686" s="93" t="s">
        <v>8976</v>
      </c>
      <c r="I2686" s="93" t="s">
        <v>23890</v>
      </c>
      <c r="J2686" s="93" t="s">
        <v>20858</v>
      </c>
      <c r="K2686" s="93" t="s">
        <v>20407</v>
      </c>
      <c r="L2686" s="14">
        <f>AND(vyberHrace&lt;&gt;"",ISNUMBER(SEARCH(vyberHrace,$B2686)))</f>
      </c>
      <c r="M2686" s="14">
        <f>AND($I2686=MID(kododd,1,2),$J2686=MID(kododd,3,3))</f>
      </c>
    </row>
    <row r="2687">
      <c r="A2687" s="95">
        <v>43054</v>
      </c>
      <c r="B2687" s="93" t="s">
        <v>12882</v>
      </c>
      <c r="C2687" s="93" t="s">
        <v>3255</v>
      </c>
      <c r="F2687" s="95">
        <v>23740256</v>
      </c>
      <c r="G2687" s="95">
        <v>0</v>
      </c>
      <c r="H2687" s="93" t="s">
        <v>8976</v>
      </c>
      <c r="I2687" s="93" t="s">
        <v>23890</v>
      </c>
      <c r="J2687" s="93" t="s">
        <v>20858</v>
      </c>
      <c r="K2687" s="93" t="s">
        <v>20407</v>
      </c>
      <c r="L2687" s="14">
        <f>AND(vyberHrace&lt;&gt;"",ISNUMBER(SEARCH(vyberHrace,$B2687)))</f>
      </c>
      <c r="M2687" s="14">
        <f>AND($I2687=MID(kododd,1,2),$J2687=MID(kododd,3,3))</f>
      </c>
    </row>
    <row r="2688">
      <c r="A2688" s="95">
        <v>54436</v>
      </c>
      <c r="B2688" s="93" t="s">
        <v>2517</v>
      </c>
      <c r="C2688" s="93" t="s">
        <v>1412</v>
      </c>
      <c r="G2688" s="95">
        <v>0</v>
      </c>
      <c r="H2688" s="93" t="s">
        <v>8976</v>
      </c>
      <c r="I2688" s="93" t="s">
        <v>23890</v>
      </c>
      <c r="J2688" s="93" t="s">
        <v>20858</v>
      </c>
      <c r="K2688" s="93" t="s">
        <v>20407</v>
      </c>
      <c r="L2688" s="14">
        <f>AND(vyberHrace&lt;&gt;"",ISNUMBER(SEARCH(vyberHrace,$B2688)))</f>
      </c>
      <c r="M2688" s="14">
        <f>AND($I2688=MID(kododd,1,2),$J2688=MID(kododd,3,3))</f>
      </c>
    </row>
    <row r="2689">
      <c r="A2689" s="95">
        <v>56898</v>
      </c>
      <c r="B2689" s="93" t="s">
        <v>21444</v>
      </c>
      <c r="C2689" s="93" t="s">
        <v>1421</v>
      </c>
      <c r="D2689" s="95">
        <v>1001</v>
      </c>
      <c r="F2689" s="95">
        <v>23765151</v>
      </c>
      <c r="G2689" s="95">
        <v>0</v>
      </c>
      <c r="H2689" s="93" t="s">
        <v>8976</v>
      </c>
      <c r="I2689" s="93" t="s">
        <v>23890</v>
      </c>
      <c r="J2689" s="93" t="s">
        <v>20870</v>
      </c>
      <c r="K2689" s="93" t="s">
        <v>19858</v>
      </c>
      <c r="L2689" s="14">
        <f>AND(vyberHrace&lt;&gt;"",ISNUMBER(SEARCH(vyberHrace,$B2689)))</f>
      </c>
      <c r="M2689" s="14">
        <f>AND($I2689=MID(kododd,1,2),$J2689=MID(kododd,3,3))</f>
      </c>
    </row>
    <row r="2690">
      <c r="A2690" s="95">
        <v>38048</v>
      </c>
      <c r="B2690" s="93" t="s">
        <v>9454</v>
      </c>
      <c r="C2690" s="93" t="s">
        <v>1419</v>
      </c>
      <c r="G2690" s="95">
        <v>0</v>
      </c>
      <c r="H2690" s="93" t="s">
        <v>8976</v>
      </c>
      <c r="I2690" s="93" t="s">
        <v>23890</v>
      </c>
      <c r="J2690" s="93" t="s">
        <v>20931</v>
      </c>
      <c r="K2690" s="93" t="s">
        <v>19878</v>
      </c>
      <c r="L2690" s="14">
        <f>AND(vyberHrace&lt;&gt;"",ISNUMBER(SEARCH(vyberHrace,$B2690)))</f>
      </c>
      <c r="M2690" s="14">
        <f>AND($I2690=MID(kododd,1,2),$J2690=MID(kododd,3,3))</f>
      </c>
    </row>
    <row r="2691">
      <c r="A2691" s="95">
        <v>58274</v>
      </c>
      <c r="B2691" s="93" t="s">
        <v>24789</v>
      </c>
      <c r="C2691" s="93" t="s">
        <v>1420</v>
      </c>
      <c r="D2691" s="95">
        <v>1161</v>
      </c>
      <c r="E2691" s="95">
        <v>1717</v>
      </c>
      <c r="F2691" s="95">
        <v>23778679</v>
      </c>
      <c r="G2691" s="95">
        <v>250</v>
      </c>
      <c r="H2691" s="93" t="s">
        <v>8976</v>
      </c>
      <c r="I2691" s="93" t="s">
        <v>23890</v>
      </c>
      <c r="J2691" s="93" t="s">
        <v>20936</v>
      </c>
      <c r="K2691" s="93" t="s">
        <v>10625</v>
      </c>
      <c r="L2691" s="14">
        <f>AND(vyberHrace&lt;&gt;"",ISNUMBER(SEARCH(vyberHrace,$B2691)))</f>
      </c>
      <c r="M2691" s="14">
        <f>AND($I2691=MID(kododd,1,2),$J2691=MID(kododd,3,3))</f>
      </c>
    </row>
    <row r="2692">
      <c r="A2692" s="95">
        <v>56379</v>
      </c>
      <c r="B2692" s="93" t="s">
        <v>21535</v>
      </c>
      <c r="C2692" s="93" t="s">
        <v>1416</v>
      </c>
      <c r="G2692" s="95">
        <v>0</v>
      </c>
      <c r="H2692" s="93" t="s">
        <v>8976</v>
      </c>
      <c r="I2692" s="93" t="s">
        <v>23890</v>
      </c>
      <c r="J2692" s="93" t="s">
        <v>20932</v>
      </c>
      <c r="K2692" s="93" t="s">
        <v>9421</v>
      </c>
      <c r="L2692" s="14">
        <f>AND(vyberHrace&lt;&gt;"",ISNUMBER(SEARCH(vyberHrace,$B2692)))</f>
      </c>
      <c r="M2692" s="14">
        <f>AND($I2692=MID(kododd,1,2),$J2692=MID(kododd,3,3))</f>
      </c>
    </row>
    <row r="2693">
      <c r="A2693" s="95">
        <v>56907</v>
      </c>
      <c r="B2693" s="93" t="s">
        <v>21596</v>
      </c>
      <c r="C2693" s="93" t="s">
        <v>1424</v>
      </c>
      <c r="E2693" s="95">
        <v>1463</v>
      </c>
      <c r="F2693" s="95">
        <v>23787244</v>
      </c>
      <c r="G2693" s="95">
        <v>250</v>
      </c>
      <c r="H2693" s="93" t="s">
        <v>8976</v>
      </c>
      <c r="I2693" s="93" t="s">
        <v>23890</v>
      </c>
      <c r="J2693" s="93" t="s">
        <v>20936</v>
      </c>
      <c r="K2693" s="93" t="s">
        <v>10625</v>
      </c>
      <c r="L2693" s="14">
        <f>AND(vyberHrace&lt;&gt;"",ISNUMBER(SEARCH(vyberHrace,$B2693)))</f>
      </c>
      <c r="M2693" s="14">
        <f>AND($I2693=MID(kododd,1,2),$J2693=MID(kododd,3,3))</f>
      </c>
    </row>
    <row r="2694">
      <c r="A2694" s="95">
        <v>28020</v>
      </c>
      <c r="B2694" s="93" t="s">
        <v>21109</v>
      </c>
      <c r="C2694" s="93" t="s">
        <v>1403</v>
      </c>
      <c r="D2694" s="95">
        <v>1467</v>
      </c>
      <c r="G2694" s="95">
        <v>0</v>
      </c>
      <c r="H2694" s="93" t="s">
        <v>8976</v>
      </c>
      <c r="I2694" s="93" t="s">
        <v>23890</v>
      </c>
      <c r="J2694" s="93" t="s">
        <v>20897</v>
      </c>
      <c r="K2694" s="93" t="s">
        <v>9426</v>
      </c>
      <c r="L2694" s="14">
        <f>AND(vyberHrace&lt;&gt;"",ISNUMBER(SEARCH(vyberHrace,$B2694)))</f>
      </c>
      <c r="M2694" s="14">
        <f>AND($I2694=MID(kododd,1,2),$J2694=MID(kododd,3,3))</f>
      </c>
    </row>
    <row r="2695">
      <c r="A2695" s="95">
        <v>55602</v>
      </c>
      <c r="B2695" s="93" t="s">
        <v>21109</v>
      </c>
      <c r="C2695" s="93" t="s">
        <v>1401</v>
      </c>
      <c r="D2695" s="95">
        <v>1345</v>
      </c>
      <c r="E2695" s="95">
        <v>1578</v>
      </c>
      <c r="F2695" s="95">
        <v>23781106</v>
      </c>
      <c r="G2695" s="95">
        <v>250</v>
      </c>
      <c r="H2695" s="93" t="s">
        <v>8976</v>
      </c>
      <c r="I2695" s="93" t="s">
        <v>23890</v>
      </c>
      <c r="J2695" s="93" t="s">
        <v>20927</v>
      </c>
      <c r="K2695" s="93" t="s">
        <v>1493</v>
      </c>
      <c r="L2695" s="14">
        <f>AND(vyberHrace&lt;&gt;"",ISNUMBER(SEARCH(vyberHrace,$B2695)))</f>
      </c>
      <c r="M2695" s="14">
        <f>AND($I2695=MID(kododd,1,2),$J2695=MID(kododd,3,3))</f>
      </c>
    </row>
    <row r="2696">
      <c r="A2696" s="95">
        <v>50124</v>
      </c>
      <c r="B2696" s="93" t="s">
        <v>6708</v>
      </c>
      <c r="C2696" s="93" t="s">
        <v>1422</v>
      </c>
      <c r="D2696" s="95">
        <v>1066</v>
      </c>
      <c r="F2696" s="95">
        <v>23735163</v>
      </c>
      <c r="G2696" s="95">
        <v>0</v>
      </c>
      <c r="H2696" s="93" t="s">
        <v>8976</v>
      </c>
      <c r="I2696" s="93" t="s">
        <v>23890</v>
      </c>
      <c r="J2696" s="93" t="s">
        <v>20843</v>
      </c>
      <c r="K2696" s="93" t="s">
        <v>19862</v>
      </c>
      <c r="L2696" s="14">
        <f>AND(vyberHrace&lt;&gt;"",ISNUMBER(SEARCH(vyberHrace,$B2696)))</f>
      </c>
      <c r="M2696" s="14">
        <f>AND($I2696=MID(kododd,1,2),$J2696=MID(kododd,3,3))</f>
      </c>
    </row>
    <row r="2697">
      <c r="A2697" s="95">
        <v>51378</v>
      </c>
      <c r="B2697" s="93" t="s">
        <v>18754</v>
      </c>
      <c r="C2697" s="93" t="s">
        <v>1419</v>
      </c>
      <c r="G2697" s="95">
        <v>0</v>
      </c>
      <c r="H2697" s="93" t="s">
        <v>8976</v>
      </c>
      <c r="I2697" s="93" t="s">
        <v>23890</v>
      </c>
      <c r="J2697" s="93" t="s">
        <v>23412</v>
      </c>
      <c r="K2697" s="93" t="s">
        <v>21357</v>
      </c>
      <c r="L2697" s="14">
        <f>AND(vyberHrace&lt;&gt;"",ISNUMBER(SEARCH(vyberHrace,$B2697)))</f>
      </c>
      <c r="M2697" s="14">
        <f>AND($I2697=MID(kododd,1,2),$J2697=MID(kododd,3,3))</f>
      </c>
    </row>
    <row r="2698">
      <c r="A2698" s="95">
        <v>45623</v>
      </c>
      <c r="B2698" s="93" t="s">
        <v>12951</v>
      </c>
      <c r="C2698" s="93" t="s">
        <v>1416</v>
      </c>
      <c r="D2698" s="95">
        <v>1838</v>
      </c>
      <c r="E2698" s="95">
        <v>1914</v>
      </c>
      <c r="F2698" s="95">
        <v>23715430</v>
      </c>
      <c r="G2698" s="95">
        <v>250</v>
      </c>
      <c r="H2698" s="93" t="s">
        <v>8976</v>
      </c>
      <c r="I2698" s="93" t="s">
        <v>23890</v>
      </c>
      <c r="J2698" s="93" t="s">
        <v>20843</v>
      </c>
      <c r="K2698" s="93" t="s">
        <v>19862</v>
      </c>
      <c r="L2698" s="14">
        <f>AND(vyberHrace&lt;&gt;"",ISNUMBER(SEARCH(vyberHrace,$B2698)))</f>
      </c>
      <c r="M2698" s="14">
        <f>AND($I2698=MID(kododd,1,2),$J2698=MID(kododd,3,3))</f>
      </c>
    </row>
    <row r="2699">
      <c r="A2699" s="95">
        <v>62424</v>
      </c>
      <c r="B2699" s="93" t="s">
        <v>28703</v>
      </c>
      <c r="C2699" s="93" t="s">
        <v>1450</v>
      </c>
      <c r="G2699" s="95">
        <v>250</v>
      </c>
      <c r="H2699" s="93" t="s">
        <v>8976</v>
      </c>
      <c r="I2699" s="93" t="s">
        <v>23890</v>
      </c>
      <c r="J2699" s="93" t="s">
        <v>20899</v>
      </c>
      <c r="K2699" s="93" t="s">
        <v>21373</v>
      </c>
      <c r="L2699" s="14">
        <f>AND(vyberHrace&lt;&gt;"",ISNUMBER(SEARCH(vyberHrace,$B2699)))</f>
      </c>
      <c r="M2699" s="14">
        <f>AND($I2699=MID(kododd,1,2),$J2699=MID(kododd,3,3))</f>
      </c>
    </row>
    <row r="2700">
      <c r="A2700" s="95">
        <v>39296</v>
      </c>
      <c r="B2700" s="93" t="s">
        <v>20420</v>
      </c>
      <c r="C2700" s="93" t="s">
        <v>1399</v>
      </c>
      <c r="G2700" s="95">
        <v>0</v>
      </c>
      <c r="H2700" s="93" t="s">
        <v>8976</v>
      </c>
      <c r="I2700" s="93" t="s">
        <v>23890</v>
      </c>
      <c r="J2700" s="93" t="s">
        <v>20899</v>
      </c>
      <c r="K2700" s="93" t="s">
        <v>21373</v>
      </c>
      <c r="L2700" s="14">
        <f>AND(vyberHrace&lt;&gt;"",ISNUMBER(SEARCH(vyberHrace,$B2700)))</f>
      </c>
      <c r="M2700" s="14">
        <f>AND($I2700=MID(kododd,1,2),$J2700=MID(kododd,3,3))</f>
      </c>
    </row>
    <row r="2701">
      <c r="A2701" s="95">
        <v>59338</v>
      </c>
      <c r="B2701" s="93" t="s">
        <v>25760</v>
      </c>
      <c r="C2701" s="93" t="s">
        <v>1438</v>
      </c>
      <c r="G2701" s="95">
        <v>0</v>
      </c>
      <c r="H2701" s="93" t="s">
        <v>8976</v>
      </c>
      <c r="I2701" s="93" t="s">
        <v>23890</v>
      </c>
      <c r="J2701" s="93" t="s">
        <v>20932</v>
      </c>
      <c r="K2701" s="93" t="s">
        <v>9421</v>
      </c>
      <c r="L2701" s="14">
        <f>AND(vyberHrace&lt;&gt;"",ISNUMBER(SEARCH(vyberHrace,$B2701)))</f>
      </c>
      <c r="M2701" s="14">
        <f>AND($I2701=MID(kododd,1,2),$J2701=MID(kododd,3,3))</f>
      </c>
    </row>
    <row r="2702">
      <c r="A2702" s="95">
        <v>74</v>
      </c>
      <c r="B2702" s="93" t="s">
        <v>9424</v>
      </c>
      <c r="C2702" s="93" t="s">
        <v>1428</v>
      </c>
      <c r="D2702" s="95">
        <v>2280</v>
      </c>
      <c r="E2702" s="95">
        <v>2288</v>
      </c>
      <c r="F2702" s="95">
        <v>301086</v>
      </c>
      <c r="G2702" s="95">
        <v>0</v>
      </c>
      <c r="H2702" s="93" t="s">
        <v>8976</v>
      </c>
      <c r="I2702" s="93" t="s">
        <v>23890</v>
      </c>
      <c r="J2702" s="93" t="s">
        <v>20870</v>
      </c>
      <c r="K2702" s="93" t="s">
        <v>19858</v>
      </c>
      <c r="L2702" s="14">
        <f>AND(vyberHrace&lt;&gt;"",ISNUMBER(SEARCH(vyberHrace,$B2702)))</f>
      </c>
      <c r="M2702" s="14">
        <f>AND($I2702=MID(kododd,1,2),$J2702=MID(kododd,3,3))</f>
      </c>
    </row>
    <row r="2703">
      <c r="A2703" s="95">
        <v>63080</v>
      </c>
      <c r="B2703" s="93" t="s">
        <v>28704</v>
      </c>
      <c r="C2703" s="93" t="s">
        <v>1411</v>
      </c>
      <c r="G2703" s="95">
        <v>250</v>
      </c>
      <c r="H2703" s="93" t="s">
        <v>8976</v>
      </c>
      <c r="I2703" s="93" t="s">
        <v>23890</v>
      </c>
      <c r="J2703" s="93" t="s">
        <v>20931</v>
      </c>
      <c r="K2703" s="93" t="s">
        <v>19878</v>
      </c>
      <c r="L2703" s="14">
        <f>AND(vyberHrace&lt;&gt;"",ISNUMBER(SEARCH(vyberHrace,$B2703)))</f>
      </c>
      <c r="M2703" s="14">
        <f>AND($I2703=MID(kododd,1,2),$J2703=MID(kododd,3,3))</f>
      </c>
    </row>
    <row r="2704">
      <c r="A2704" s="95">
        <v>1924</v>
      </c>
      <c r="B2704" s="93" t="s">
        <v>11568</v>
      </c>
      <c r="C2704" s="93" t="s">
        <v>1463</v>
      </c>
      <c r="D2704" s="95">
        <v>1884</v>
      </c>
      <c r="E2704" s="95">
        <v>1917</v>
      </c>
      <c r="F2704" s="95">
        <v>308617</v>
      </c>
      <c r="G2704" s="95">
        <v>250</v>
      </c>
      <c r="H2704" s="93" t="s">
        <v>8976</v>
      </c>
      <c r="I2704" s="93" t="s">
        <v>23890</v>
      </c>
      <c r="J2704" s="93" t="s">
        <v>20870</v>
      </c>
      <c r="K2704" s="93" t="s">
        <v>19858</v>
      </c>
      <c r="L2704" s="14">
        <f>AND(vyberHrace&lt;&gt;"",ISNUMBER(SEARCH(vyberHrace,$B2704)))</f>
      </c>
      <c r="M2704" s="14">
        <f>AND($I2704=MID(kododd,1,2),$J2704=MID(kododd,3,3))</f>
      </c>
    </row>
    <row r="2705">
      <c r="A2705" s="95">
        <v>3981</v>
      </c>
      <c r="B2705" s="93" t="s">
        <v>19750</v>
      </c>
      <c r="C2705" s="93" t="s">
        <v>1470</v>
      </c>
      <c r="D2705" s="95">
        <v>1512</v>
      </c>
      <c r="E2705" s="95">
        <v>1648</v>
      </c>
      <c r="F2705" s="95">
        <v>390640</v>
      </c>
      <c r="G2705" s="95">
        <v>250</v>
      </c>
      <c r="H2705" s="93" t="s">
        <v>8976</v>
      </c>
      <c r="I2705" s="93" t="s">
        <v>23890</v>
      </c>
      <c r="J2705" s="93" t="s">
        <v>20913</v>
      </c>
      <c r="K2705" s="93" t="s">
        <v>15044</v>
      </c>
      <c r="L2705" s="14">
        <f>AND(vyberHrace&lt;&gt;"",ISNUMBER(SEARCH(vyberHrace,$B2705)))</f>
      </c>
      <c r="M2705" s="14">
        <f>AND($I2705=MID(kododd,1,2),$J2705=MID(kododd,3,3))</f>
      </c>
    </row>
    <row r="2706">
      <c r="A2706" s="95">
        <v>10868</v>
      </c>
      <c r="B2706" s="93" t="s">
        <v>9382</v>
      </c>
      <c r="C2706" s="93" t="s">
        <v>1452</v>
      </c>
      <c r="D2706" s="95">
        <v>2120</v>
      </c>
      <c r="E2706" s="95">
        <v>2133</v>
      </c>
      <c r="F2706" s="95">
        <v>321451</v>
      </c>
      <c r="G2706" s="95">
        <v>250</v>
      </c>
      <c r="H2706" s="93" t="s">
        <v>8976</v>
      </c>
      <c r="I2706" s="93" t="s">
        <v>23890</v>
      </c>
      <c r="J2706" s="93" t="s">
        <v>20932</v>
      </c>
      <c r="K2706" s="93" t="s">
        <v>9421</v>
      </c>
      <c r="L2706" s="14">
        <f>AND(vyberHrace&lt;&gt;"",ISNUMBER(SEARCH(vyberHrace,$B2706)))</f>
      </c>
      <c r="M2706" s="14">
        <f>AND($I2706=MID(kododd,1,2),$J2706=MID(kododd,3,3))</f>
      </c>
    </row>
    <row r="2707">
      <c r="A2707" s="95">
        <v>60741</v>
      </c>
      <c r="B2707" s="93" t="s">
        <v>27150</v>
      </c>
      <c r="C2707" s="93" t="s">
        <v>1461</v>
      </c>
      <c r="F2707" s="95">
        <v>23787147</v>
      </c>
      <c r="G2707" s="95">
        <v>0</v>
      </c>
      <c r="H2707" s="93" t="s">
        <v>8976</v>
      </c>
      <c r="I2707" s="93" t="s">
        <v>23890</v>
      </c>
      <c r="J2707" s="93" t="s">
        <v>23412</v>
      </c>
      <c r="K2707" s="93" t="s">
        <v>21357</v>
      </c>
      <c r="L2707" s="14">
        <f>AND(vyberHrace&lt;&gt;"",ISNUMBER(SEARCH(vyberHrace,$B2707)))</f>
      </c>
      <c r="M2707" s="14">
        <f>AND($I2707=MID(kododd,1,2),$J2707=MID(kododd,3,3))</f>
      </c>
    </row>
    <row r="2708">
      <c r="A2708" s="95">
        <v>53140</v>
      </c>
      <c r="B2708" s="93" t="s">
        <v>20755</v>
      </c>
      <c r="C2708" s="93" t="s">
        <v>1402</v>
      </c>
      <c r="F2708" s="95">
        <v>23749334</v>
      </c>
      <c r="G2708" s="95">
        <v>0</v>
      </c>
      <c r="H2708" s="93" t="s">
        <v>8976</v>
      </c>
      <c r="I2708" s="93" t="s">
        <v>23890</v>
      </c>
      <c r="J2708" s="93" t="s">
        <v>20860</v>
      </c>
      <c r="K2708" s="93" t="s">
        <v>12768</v>
      </c>
      <c r="L2708" s="14">
        <f>AND(vyberHrace&lt;&gt;"",ISNUMBER(SEARCH(vyberHrace,$B2708)))</f>
      </c>
      <c r="M2708" s="14">
        <f>AND($I2708=MID(kododd,1,2),$J2708=MID(kododd,3,3))</f>
      </c>
    </row>
    <row r="2709">
      <c r="A2709" s="95">
        <v>60591</v>
      </c>
      <c r="B2709" s="93" t="s">
        <v>27012</v>
      </c>
      <c r="C2709" s="93" t="s">
        <v>1486</v>
      </c>
      <c r="G2709" s="95">
        <v>0</v>
      </c>
      <c r="H2709" s="93" t="s">
        <v>8976</v>
      </c>
      <c r="I2709" s="93" t="s">
        <v>23890</v>
      </c>
      <c r="J2709" s="93" t="s">
        <v>20858</v>
      </c>
      <c r="K2709" s="93" t="s">
        <v>20407</v>
      </c>
      <c r="L2709" s="14">
        <f>AND(vyberHrace&lt;&gt;"",ISNUMBER(SEARCH(vyberHrace,$B2709)))</f>
      </c>
      <c r="M2709" s="14">
        <f>AND($I2709=MID(kododd,1,2),$J2709=MID(kododd,3,3))</f>
      </c>
    </row>
    <row r="2710">
      <c r="A2710" s="95">
        <v>63314</v>
      </c>
      <c r="B2710" s="93" t="s">
        <v>11532</v>
      </c>
      <c r="C2710" s="93" t="s">
        <v>1436</v>
      </c>
      <c r="G2710" s="95">
        <v>500</v>
      </c>
      <c r="H2710" s="93" t="s">
        <v>8976</v>
      </c>
      <c r="I2710" s="93" t="s">
        <v>23890</v>
      </c>
      <c r="J2710" s="93" t="s">
        <v>23412</v>
      </c>
      <c r="K2710" s="93" t="s">
        <v>21357</v>
      </c>
      <c r="L2710" s="14">
        <f>AND(vyberHrace&lt;&gt;"",ISNUMBER(SEARCH(vyberHrace,$B2710)))</f>
      </c>
      <c r="M2710" s="14">
        <f>AND($I2710=MID(kododd,1,2),$J2710=MID(kododd,3,3))</f>
      </c>
    </row>
    <row r="2711">
      <c r="A2711" s="95">
        <v>56296</v>
      </c>
      <c r="B2711" s="93" t="s">
        <v>21517</v>
      </c>
      <c r="C2711" s="93" t="s">
        <v>3255</v>
      </c>
      <c r="D2711" s="95">
        <v>1150</v>
      </c>
      <c r="F2711" s="95">
        <v>23763019</v>
      </c>
      <c r="G2711" s="95">
        <v>0</v>
      </c>
      <c r="H2711" s="93" t="s">
        <v>8976</v>
      </c>
      <c r="I2711" s="93" t="s">
        <v>23890</v>
      </c>
      <c r="J2711" s="93" t="s">
        <v>20931</v>
      </c>
      <c r="K2711" s="93" t="s">
        <v>19878</v>
      </c>
      <c r="L2711" s="14">
        <f>AND(vyberHrace&lt;&gt;"",ISNUMBER(SEARCH(vyberHrace,$B2711)))</f>
      </c>
      <c r="M2711" s="14">
        <f>AND($I2711=MID(kododd,1,2),$J2711=MID(kododd,3,3))</f>
      </c>
    </row>
    <row r="2712">
      <c r="A2712" s="95">
        <v>25379</v>
      </c>
      <c r="B2712" s="93" t="s">
        <v>18597</v>
      </c>
      <c r="C2712" s="93" t="s">
        <v>1423</v>
      </c>
      <c r="D2712" s="95">
        <v>1240</v>
      </c>
      <c r="F2712" s="95">
        <v>23707615</v>
      </c>
      <c r="G2712" s="95">
        <v>0</v>
      </c>
      <c r="H2712" s="93" t="s">
        <v>8976</v>
      </c>
      <c r="I2712" s="93" t="s">
        <v>23890</v>
      </c>
      <c r="J2712" s="93" t="s">
        <v>20870</v>
      </c>
      <c r="K2712" s="93" t="s">
        <v>19858</v>
      </c>
      <c r="L2712" s="14">
        <f>AND(vyberHrace&lt;&gt;"",ISNUMBER(SEARCH(vyberHrace,$B2712)))</f>
      </c>
      <c r="M2712" s="14">
        <f>AND($I2712=MID(kododd,1,2),$J2712=MID(kododd,3,3))</f>
      </c>
    </row>
    <row r="2713">
      <c r="A2713" s="95">
        <v>9903</v>
      </c>
      <c r="B2713" s="93" t="s">
        <v>21159</v>
      </c>
      <c r="C2713" s="93" t="s">
        <v>1455</v>
      </c>
      <c r="D2713" s="95">
        <v>1283</v>
      </c>
      <c r="F2713" s="95">
        <v>23707623</v>
      </c>
      <c r="G2713" s="95">
        <v>0</v>
      </c>
      <c r="H2713" s="93" t="s">
        <v>8976</v>
      </c>
      <c r="I2713" s="93" t="s">
        <v>23890</v>
      </c>
      <c r="J2713" s="93" t="s">
        <v>20870</v>
      </c>
      <c r="K2713" s="93" t="s">
        <v>19858</v>
      </c>
      <c r="L2713" s="14">
        <f>AND(vyberHrace&lt;&gt;"",ISNUMBER(SEARCH(vyberHrace,$B2713)))</f>
      </c>
      <c r="M2713" s="14">
        <f>AND($I2713=MID(kododd,1,2),$J2713=MID(kododd,3,3))</f>
      </c>
    </row>
    <row r="2714">
      <c r="A2714" s="95">
        <v>952</v>
      </c>
      <c r="B2714" s="93" t="s">
        <v>12782</v>
      </c>
      <c r="C2714" s="93" t="s">
        <v>1469</v>
      </c>
      <c r="D2714" s="95">
        <v>1863</v>
      </c>
      <c r="E2714" s="95">
        <v>1884</v>
      </c>
      <c r="F2714" s="95">
        <v>319023</v>
      </c>
      <c r="G2714" s="95">
        <v>250</v>
      </c>
      <c r="H2714" s="93" t="s">
        <v>8976</v>
      </c>
      <c r="I2714" s="93" t="s">
        <v>23890</v>
      </c>
      <c r="J2714" s="93" t="s">
        <v>20913</v>
      </c>
      <c r="K2714" s="93" t="s">
        <v>15044</v>
      </c>
      <c r="L2714" s="14">
        <f>AND(vyberHrace&lt;&gt;"",ISNUMBER(SEARCH(vyberHrace,$B2714)))</f>
      </c>
      <c r="M2714" s="14">
        <f>AND($I2714=MID(kododd,1,2),$J2714=MID(kododd,3,3))</f>
      </c>
    </row>
    <row r="2715">
      <c r="A2715" s="95">
        <v>60724</v>
      </c>
      <c r="B2715" s="93" t="s">
        <v>28705</v>
      </c>
      <c r="C2715" s="93" t="s">
        <v>1406</v>
      </c>
      <c r="D2715" s="95">
        <v>1091</v>
      </c>
      <c r="F2715" s="95">
        <v>23791071</v>
      </c>
      <c r="G2715" s="95">
        <v>250</v>
      </c>
      <c r="H2715" s="93" t="s">
        <v>8976</v>
      </c>
      <c r="I2715" s="93" t="s">
        <v>23890</v>
      </c>
      <c r="J2715" s="93" t="s">
        <v>20931</v>
      </c>
      <c r="K2715" s="93" t="s">
        <v>19878</v>
      </c>
      <c r="L2715" s="14">
        <f>AND(vyberHrace&lt;&gt;"",ISNUMBER(SEARCH(vyberHrace,$B2715)))</f>
      </c>
      <c r="M2715" s="14">
        <f>AND($I2715=MID(kododd,1,2),$J2715=MID(kododd,3,3))</f>
      </c>
    </row>
    <row r="2716">
      <c r="A2716" s="95">
        <v>63786</v>
      </c>
      <c r="B2716" s="93" t="s">
        <v>29950</v>
      </c>
      <c r="C2716" s="93" t="s">
        <v>1450</v>
      </c>
      <c r="G2716" s="95">
        <v>250</v>
      </c>
      <c r="H2716" s="93" t="s">
        <v>8976</v>
      </c>
      <c r="I2716" s="93" t="s">
        <v>23890</v>
      </c>
      <c r="J2716" s="93" t="s">
        <v>20870</v>
      </c>
      <c r="K2716" s="93" t="s">
        <v>19858</v>
      </c>
      <c r="L2716" s="14">
        <f>AND(vyberHrace&lt;&gt;"",ISNUMBER(SEARCH(vyberHrace,$B2716)))</f>
      </c>
      <c r="M2716" s="14">
        <f>AND($I2716=MID(kododd,1,2),$J2716=MID(kododd,3,3))</f>
      </c>
    </row>
    <row r="2717">
      <c r="A2717" s="95">
        <v>28440</v>
      </c>
      <c r="B2717" s="93" t="s">
        <v>21128</v>
      </c>
      <c r="C2717" s="93" t="s">
        <v>1403</v>
      </c>
      <c r="D2717" s="95">
        <v>2097</v>
      </c>
      <c r="E2717" s="95">
        <v>2092</v>
      </c>
      <c r="F2717" s="95">
        <v>330744</v>
      </c>
      <c r="G2717" s="95">
        <v>250</v>
      </c>
      <c r="H2717" s="93" t="s">
        <v>8976</v>
      </c>
      <c r="I2717" s="93" t="s">
        <v>23890</v>
      </c>
      <c r="J2717" s="93" t="s">
        <v>20934</v>
      </c>
      <c r="K2717" s="93" t="s">
        <v>21356</v>
      </c>
      <c r="L2717" s="14">
        <f>AND(vyberHrace&lt;&gt;"",ISNUMBER(SEARCH(vyberHrace,$B2717)))</f>
      </c>
      <c r="M2717" s="14">
        <f>AND($I2717=MID(kododd,1,2),$J2717=MID(kododd,3,3))</f>
      </c>
    </row>
    <row r="2718">
      <c r="A2718" s="95">
        <v>7022</v>
      </c>
      <c r="B2718" s="93" t="s">
        <v>12931</v>
      </c>
      <c r="C2718" s="93" t="s">
        <v>1428</v>
      </c>
      <c r="D2718" s="95">
        <v>1336</v>
      </c>
      <c r="E2718" s="95">
        <v>1587</v>
      </c>
      <c r="F2718" s="95">
        <v>354201</v>
      </c>
      <c r="G2718" s="95">
        <v>250</v>
      </c>
      <c r="H2718" s="93" t="s">
        <v>8976</v>
      </c>
      <c r="I2718" s="93" t="s">
        <v>23890</v>
      </c>
      <c r="J2718" s="93" t="s">
        <v>20931</v>
      </c>
      <c r="K2718" s="93" t="s">
        <v>19878</v>
      </c>
      <c r="L2718" s="14">
        <f>AND(vyberHrace&lt;&gt;"",ISNUMBER(SEARCH(vyberHrace,$B2718)))</f>
      </c>
      <c r="M2718" s="14">
        <f>AND($I2718=MID(kododd,1,2),$J2718=MID(kododd,3,3))</f>
      </c>
    </row>
    <row r="2719">
      <c r="A2719" s="95">
        <v>32799</v>
      </c>
      <c r="B2719" s="93" t="s">
        <v>15347</v>
      </c>
      <c r="C2719" s="93" t="s">
        <v>1437</v>
      </c>
      <c r="D2719" s="95">
        <v>1585</v>
      </c>
      <c r="E2719" s="95">
        <v>1703</v>
      </c>
      <c r="F2719" s="95">
        <v>23724390</v>
      </c>
      <c r="G2719" s="95">
        <v>250</v>
      </c>
      <c r="H2719" s="93" t="s">
        <v>8976</v>
      </c>
      <c r="I2719" s="93" t="s">
        <v>23890</v>
      </c>
      <c r="J2719" s="93" t="s">
        <v>20870</v>
      </c>
      <c r="K2719" s="93" t="s">
        <v>19858</v>
      </c>
      <c r="L2719" s="14">
        <f>AND(vyberHrace&lt;&gt;"",ISNUMBER(SEARCH(vyberHrace,$B2719)))</f>
      </c>
      <c r="M2719" s="14">
        <f>AND($I2719=MID(kododd,1,2),$J2719=MID(kododd,3,3))</f>
      </c>
    </row>
    <row r="2720">
      <c r="A2720" s="95">
        <v>1039</v>
      </c>
      <c r="B2720" s="93" t="s">
        <v>12792</v>
      </c>
      <c r="C2720" s="93" t="s">
        <v>1447</v>
      </c>
      <c r="D2720" s="95">
        <v>1937</v>
      </c>
      <c r="E2720" s="95">
        <v>1942</v>
      </c>
      <c r="F2720" s="95">
        <v>306851</v>
      </c>
      <c r="G2720" s="95">
        <v>250</v>
      </c>
      <c r="H2720" s="93" t="s">
        <v>8976</v>
      </c>
      <c r="I2720" s="93" t="s">
        <v>23890</v>
      </c>
      <c r="J2720" s="93" t="s">
        <v>20971</v>
      </c>
      <c r="K2720" s="93" t="s">
        <v>16300</v>
      </c>
      <c r="L2720" s="14">
        <f>AND(vyberHrace&lt;&gt;"",ISNUMBER(SEARCH(vyberHrace,$B2720)))</f>
      </c>
      <c r="M2720" s="14">
        <f>AND($I2720=MID(kododd,1,2),$J2720=MID(kododd,3,3))</f>
      </c>
    </row>
    <row r="2721">
      <c r="A2721" s="95">
        <v>50027</v>
      </c>
      <c r="B2721" s="93" t="s">
        <v>20152</v>
      </c>
      <c r="C2721" s="93" t="s">
        <v>1400</v>
      </c>
      <c r="D2721" s="95">
        <v>1348</v>
      </c>
      <c r="F2721" s="95">
        <v>23724765</v>
      </c>
      <c r="G2721" s="95">
        <v>0</v>
      </c>
      <c r="H2721" s="93" t="s">
        <v>8976</v>
      </c>
      <c r="I2721" s="93" t="s">
        <v>23890</v>
      </c>
      <c r="J2721" s="93" t="s">
        <v>20971</v>
      </c>
      <c r="K2721" s="93" t="s">
        <v>16300</v>
      </c>
      <c r="L2721" s="14">
        <f>AND(vyberHrace&lt;&gt;"",ISNUMBER(SEARCH(vyberHrace,$B2721)))</f>
      </c>
      <c r="M2721" s="14">
        <f>AND($I2721=MID(kododd,1,2),$J2721=MID(kododd,3,3))</f>
      </c>
    </row>
    <row r="2722">
      <c r="A2722" s="95">
        <v>63340</v>
      </c>
      <c r="B2722" s="93" t="s">
        <v>28706</v>
      </c>
      <c r="C2722" s="93" t="s">
        <v>1411</v>
      </c>
      <c r="G2722" s="95">
        <v>250</v>
      </c>
      <c r="H2722" s="93" t="s">
        <v>8976</v>
      </c>
      <c r="I2722" s="93" t="s">
        <v>23890</v>
      </c>
      <c r="J2722" s="93" t="s">
        <v>20858</v>
      </c>
      <c r="K2722" s="93" t="s">
        <v>20407</v>
      </c>
      <c r="L2722" s="14">
        <f>AND(vyberHrace&lt;&gt;"",ISNUMBER(SEARCH(vyberHrace,$B2722)))</f>
      </c>
      <c r="M2722" s="14">
        <f>AND($I2722=MID(kododd,1,2),$J2722=MID(kododd,3,3))</f>
      </c>
    </row>
    <row r="2723">
      <c r="A2723" s="95">
        <v>15112</v>
      </c>
      <c r="B2723" s="93" t="s">
        <v>9615</v>
      </c>
      <c r="C2723" s="93" t="s">
        <v>1452</v>
      </c>
      <c r="D2723" s="95">
        <v>2111</v>
      </c>
      <c r="E2723" s="95">
        <v>2127</v>
      </c>
      <c r="F2723" s="95">
        <v>322814</v>
      </c>
      <c r="G2723" s="95">
        <v>250</v>
      </c>
      <c r="H2723" s="93" t="s">
        <v>8976</v>
      </c>
      <c r="I2723" s="93" t="s">
        <v>23890</v>
      </c>
      <c r="J2723" s="93" t="s">
        <v>20897</v>
      </c>
      <c r="K2723" s="93" t="s">
        <v>9426</v>
      </c>
      <c r="L2723" s="14">
        <f>AND(vyberHrace&lt;&gt;"",ISNUMBER(SEARCH(vyberHrace,$B2723)))</f>
      </c>
      <c r="M2723" s="14">
        <f>AND($I2723=MID(kododd,1,2),$J2723=MID(kododd,3,3))</f>
      </c>
    </row>
    <row r="2724">
      <c r="A2724" s="95">
        <v>11069</v>
      </c>
      <c r="B2724" s="93" t="s">
        <v>12902</v>
      </c>
      <c r="C2724" s="93" t="s">
        <v>1449</v>
      </c>
      <c r="D2724" s="95">
        <v>2230</v>
      </c>
      <c r="E2724" s="95">
        <v>2291</v>
      </c>
      <c r="F2724" s="95">
        <v>311103</v>
      </c>
      <c r="G2724" s="95">
        <v>250</v>
      </c>
      <c r="H2724" s="93" t="s">
        <v>8976</v>
      </c>
      <c r="I2724" s="93" t="s">
        <v>23890</v>
      </c>
      <c r="J2724" s="93" t="s">
        <v>20843</v>
      </c>
      <c r="K2724" s="93" t="s">
        <v>19862</v>
      </c>
      <c r="L2724" s="14">
        <f>AND(vyberHrace&lt;&gt;"",ISNUMBER(SEARCH(vyberHrace,$B2724)))</f>
      </c>
      <c r="M2724" s="14">
        <f>AND($I2724=MID(kododd,1,2),$J2724=MID(kododd,3,3))</f>
      </c>
    </row>
    <row r="2725">
      <c r="A2725" s="95">
        <v>39583</v>
      </c>
      <c r="B2725" s="93" t="s">
        <v>20440</v>
      </c>
      <c r="C2725" s="93" t="s">
        <v>1438</v>
      </c>
      <c r="D2725" s="95">
        <v>1346</v>
      </c>
      <c r="E2725" s="95">
        <v>1605</v>
      </c>
      <c r="F2725" s="95">
        <v>396532</v>
      </c>
      <c r="G2725" s="95">
        <v>0</v>
      </c>
      <c r="H2725" s="93" t="s">
        <v>8976</v>
      </c>
      <c r="I2725" s="93" t="s">
        <v>23890</v>
      </c>
      <c r="J2725" s="93" t="s">
        <v>20931</v>
      </c>
      <c r="K2725" s="93" t="s">
        <v>19878</v>
      </c>
      <c r="L2725" s="14">
        <f>AND(vyberHrace&lt;&gt;"",ISNUMBER(SEARCH(vyberHrace,$B2725)))</f>
      </c>
      <c r="M2725" s="14">
        <f>AND($I2725=MID(kododd,1,2),$J2725=MID(kododd,3,3))</f>
      </c>
    </row>
    <row r="2726">
      <c r="A2726" s="95">
        <v>62590</v>
      </c>
      <c r="B2726" s="93" t="s">
        <v>28707</v>
      </c>
      <c r="C2726" s="93" t="s">
        <v>1411</v>
      </c>
      <c r="F2726" s="95">
        <v>571001930</v>
      </c>
      <c r="G2726" s="95">
        <v>250</v>
      </c>
      <c r="H2726" s="93" t="s">
        <v>8976</v>
      </c>
      <c r="I2726" s="93" t="s">
        <v>23890</v>
      </c>
      <c r="J2726" s="93" t="s">
        <v>20931</v>
      </c>
      <c r="K2726" s="93" t="s">
        <v>19878</v>
      </c>
      <c r="L2726" s="14">
        <f>AND(vyberHrace&lt;&gt;"",ISNUMBER(SEARCH(vyberHrace,$B2726)))</f>
      </c>
      <c r="M2726" s="14">
        <f>AND($I2726=MID(kododd,1,2),$J2726=MID(kododd,3,3))</f>
      </c>
    </row>
    <row r="2727">
      <c r="A2727" s="95">
        <v>40844</v>
      </c>
      <c r="B2727" s="93" t="s">
        <v>11808</v>
      </c>
      <c r="C2727" s="93" t="s">
        <v>1407</v>
      </c>
      <c r="D2727" s="95">
        <v>1579</v>
      </c>
      <c r="F2727" s="95">
        <v>380741</v>
      </c>
      <c r="G2727" s="95">
        <v>250</v>
      </c>
      <c r="H2727" s="93" t="s">
        <v>8976</v>
      </c>
      <c r="I2727" s="93" t="s">
        <v>23890</v>
      </c>
      <c r="J2727" s="93" t="s">
        <v>21009</v>
      </c>
      <c r="K2727" s="93" t="s">
        <v>15049</v>
      </c>
      <c r="L2727" s="14">
        <f>AND(vyberHrace&lt;&gt;"",ISNUMBER(SEARCH(vyberHrace,$B2727)))</f>
      </c>
      <c r="M2727" s="14">
        <f>AND($I2727=MID(kododd,1,2),$J2727=MID(kododd,3,3))</f>
      </c>
    </row>
    <row r="2728">
      <c r="A2728" s="95">
        <v>58124</v>
      </c>
      <c r="B2728" s="93" t="s">
        <v>11808</v>
      </c>
      <c r="C2728" s="93" t="s">
        <v>1416</v>
      </c>
      <c r="G2728" s="95">
        <v>0</v>
      </c>
      <c r="H2728" s="93" t="s">
        <v>8976</v>
      </c>
      <c r="I2728" s="93" t="s">
        <v>23890</v>
      </c>
      <c r="J2728" s="93" t="s">
        <v>21009</v>
      </c>
      <c r="K2728" s="93" t="s">
        <v>15049</v>
      </c>
      <c r="L2728" s="14">
        <f>AND(vyberHrace&lt;&gt;"",ISNUMBER(SEARCH(vyberHrace,$B2728)))</f>
      </c>
      <c r="M2728" s="14">
        <f>AND($I2728=MID(kododd,1,2),$J2728=MID(kododd,3,3))</f>
      </c>
    </row>
    <row r="2729">
      <c r="A2729" s="95">
        <v>7019</v>
      </c>
      <c r="B2729" s="93" t="s">
        <v>12930</v>
      </c>
      <c r="C2729" s="93" t="s">
        <v>1428</v>
      </c>
      <c r="D2729" s="95">
        <v>1760</v>
      </c>
      <c r="E2729" s="95">
        <v>1907</v>
      </c>
      <c r="F2729" s="95">
        <v>378429</v>
      </c>
      <c r="G2729" s="95">
        <v>250</v>
      </c>
      <c r="H2729" s="93" t="s">
        <v>8976</v>
      </c>
      <c r="I2729" s="93" t="s">
        <v>23890</v>
      </c>
      <c r="J2729" s="93" t="s">
        <v>20957</v>
      </c>
      <c r="K2729" s="93" t="s">
        <v>13992</v>
      </c>
      <c r="L2729" s="14">
        <f>AND(vyberHrace&lt;&gt;"",ISNUMBER(SEARCH(vyberHrace,$B2729)))</f>
      </c>
      <c r="M2729" s="14">
        <f>AND($I2729=MID(kododd,1,2),$J2729=MID(kododd,3,3))</f>
      </c>
    </row>
    <row r="2730">
      <c r="A2730" s="95">
        <v>911</v>
      </c>
      <c r="B2730" s="93" t="s">
        <v>12777</v>
      </c>
      <c r="C2730" s="93" t="s">
        <v>1433</v>
      </c>
      <c r="D2730" s="95">
        <v>2138</v>
      </c>
      <c r="E2730" s="95">
        <v>2160</v>
      </c>
      <c r="F2730" s="95">
        <v>313157</v>
      </c>
      <c r="G2730" s="95">
        <v>0</v>
      </c>
      <c r="H2730" s="93" t="s">
        <v>8976</v>
      </c>
      <c r="I2730" s="93" t="s">
        <v>23890</v>
      </c>
      <c r="J2730" s="93" t="s">
        <v>20932</v>
      </c>
      <c r="K2730" s="93" t="s">
        <v>9421</v>
      </c>
      <c r="L2730" s="14">
        <f>AND(vyberHrace&lt;&gt;"",ISNUMBER(SEARCH(vyberHrace,$B2730)))</f>
      </c>
      <c r="M2730" s="14">
        <f>AND($I2730=MID(kododd,1,2),$J2730=MID(kododd,3,3))</f>
      </c>
    </row>
    <row r="2731">
      <c r="A2731" s="95">
        <v>62204</v>
      </c>
      <c r="B2731" s="93" t="s">
        <v>28394</v>
      </c>
      <c r="C2731" s="93" t="s">
        <v>1486</v>
      </c>
      <c r="D2731" s="95">
        <v>1146</v>
      </c>
      <c r="F2731" s="95">
        <v>571002006</v>
      </c>
      <c r="G2731" s="95">
        <v>250</v>
      </c>
      <c r="H2731" s="93" t="s">
        <v>8976</v>
      </c>
      <c r="I2731" s="93" t="s">
        <v>23890</v>
      </c>
      <c r="J2731" s="93" t="s">
        <v>21011</v>
      </c>
      <c r="K2731" s="93" t="s">
        <v>1494</v>
      </c>
      <c r="L2731" s="14">
        <f>AND(vyberHrace&lt;&gt;"",ISNUMBER(SEARCH(vyberHrace,$B2731)))</f>
      </c>
      <c r="M2731" s="14">
        <f>AND($I2731=MID(kododd,1,2),$J2731=MID(kododd,3,3))</f>
      </c>
    </row>
    <row r="2732">
      <c r="A2732" s="95">
        <v>13546</v>
      </c>
      <c r="B2732" s="93" t="s">
        <v>20357</v>
      </c>
      <c r="C2732" s="93" t="s">
        <v>1436</v>
      </c>
      <c r="D2732" s="95">
        <v>1793</v>
      </c>
      <c r="E2732" s="95">
        <v>1844</v>
      </c>
      <c r="F2732" s="95">
        <v>339628</v>
      </c>
      <c r="G2732" s="95">
        <v>250</v>
      </c>
      <c r="H2732" s="93" t="s">
        <v>8976</v>
      </c>
      <c r="I2732" s="93" t="s">
        <v>23890</v>
      </c>
      <c r="J2732" s="93" t="s">
        <v>20858</v>
      </c>
      <c r="K2732" s="93" t="s">
        <v>20407</v>
      </c>
      <c r="L2732" s="14">
        <f>AND(vyberHrace&lt;&gt;"",ISNUMBER(SEARCH(vyberHrace,$B2732)))</f>
      </c>
      <c r="M2732" s="14">
        <f>AND($I2732=MID(kododd,1,2),$J2732=MID(kododd,3,3))</f>
      </c>
    </row>
    <row r="2733">
      <c r="A2733" s="95">
        <v>60112</v>
      </c>
      <c r="B2733" s="93" t="s">
        <v>26584</v>
      </c>
      <c r="C2733" s="93" t="s">
        <v>1427</v>
      </c>
      <c r="G2733" s="95">
        <v>250</v>
      </c>
      <c r="H2733" s="93" t="s">
        <v>8976</v>
      </c>
      <c r="I2733" s="93" t="s">
        <v>23890</v>
      </c>
      <c r="J2733" s="93" t="s">
        <v>21010</v>
      </c>
      <c r="K2733" s="93" t="s">
        <v>20402</v>
      </c>
      <c r="L2733" s="14">
        <f>AND(vyberHrace&lt;&gt;"",ISNUMBER(SEARCH(vyberHrace,$B2733)))</f>
      </c>
      <c r="M2733" s="14">
        <f>AND($I2733=MID(kododd,1,2),$J2733=MID(kododd,3,3))</f>
      </c>
    </row>
    <row r="2734">
      <c r="A2734" s="95">
        <v>55458</v>
      </c>
      <c r="B2734" s="93" t="s">
        <v>21536</v>
      </c>
      <c r="C2734" s="93" t="s">
        <v>1411</v>
      </c>
      <c r="F2734" s="95">
        <v>23761318</v>
      </c>
      <c r="G2734" s="95">
        <v>0</v>
      </c>
      <c r="H2734" s="93" t="s">
        <v>8976</v>
      </c>
      <c r="I2734" s="93" t="s">
        <v>23890</v>
      </c>
      <c r="J2734" s="93" t="s">
        <v>20932</v>
      </c>
      <c r="K2734" s="93" t="s">
        <v>9421</v>
      </c>
      <c r="L2734" s="14">
        <f>AND(vyberHrace&lt;&gt;"",ISNUMBER(SEARCH(vyberHrace,$B2734)))</f>
      </c>
      <c r="M2734" s="14">
        <f>AND($I2734=MID(kododd,1,2),$J2734=MID(kododd,3,3))</f>
      </c>
    </row>
    <row r="2735">
      <c r="A2735" s="95">
        <v>61392</v>
      </c>
      <c r="B2735" s="93" t="s">
        <v>27585</v>
      </c>
      <c r="C2735" s="93" t="s">
        <v>1412</v>
      </c>
      <c r="E2735" s="95">
        <v>1475</v>
      </c>
      <c r="F2735" s="95">
        <v>23788941</v>
      </c>
      <c r="G2735" s="95">
        <v>250</v>
      </c>
      <c r="H2735" s="93" t="s">
        <v>8976</v>
      </c>
      <c r="I2735" s="93" t="s">
        <v>23890</v>
      </c>
      <c r="J2735" s="93" t="s">
        <v>20899</v>
      </c>
      <c r="K2735" s="93" t="s">
        <v>21373</v>
      </c>
      <c r="L2735" s="14">
        <f>AND(vyberHrace&lt;&gt;"",ISNUMBER(SEARCH(vyberHrace,$B2735)))</f>
      </c>
      <c r="M2735" s="14">
        <f>AND($I2735=MID(kododd,1,2),$J2735=MID(kododd,3,3))</f>
      </c>
    </row>
    <row r="2736">
      <c r="A2736" s="95">
        <v>57719</v>
      </c>
      <c r="B2736" s="93" t="s">
        <v>24285</v>
      </c>
      <c r="C2736" s="93" t="s">
        <v>1403</v>
      </c>
      <c r="F2736" s="95">
        <v>23775688</v>
      </c>
      <c r="G2736" s="95">
        <v>0</v>
      </c>
      <c r="H2736" s="93" t="s">
        <v>8976</v>
      </c>
      <c r="I2736" s="93" t="s">
        <v>23890</v>
      </c>
      <c r="J2736" s="93" t="s">
        <v>20881</v>
      </c>
      <c r="K2736" s="93" t="s">
        <v>26140</v>
      </c>
      <c r="L2736" s="14">
        <f>AND(vyberHrace&lt;&gt;"",ISNUMBER(SEARCH(vyberHrace,$B2736)))</f>
      </c>
      <c r="M2736" s="14">
        <f>AND($I2736=MID(kododd,1,2),$J2736=MID(kododd,3,3))</f>
      </c>
    </row>
    <row r="2737">
      <c r="A2737" s="95">
        <v>63625</v>
      </c>
      <c r="B2737" s="93" t="s">
        <v>29801</v>
      </c>
      <c r="C2737" s="93" t="s">
        <v>3255</v>
      </c>
      <c r="G2737" s="95">
        <v>250</v>
      </c>
      <c r="H2737" s="93" t="s">
        <v>8976</v>
      </c>
      <c r="I2737" s="93" t="s">
        <v>23890</v>
      </c>
      <c r="J2737" s="93" t="s">
        <v>20931</v>
      </c>
      <c r="K2737" s="93" t="s">
        <v>19878</v>
      </c>
      <c r="L2737" s="14">
        <f>AND(vyberHrace&lt;&gt;"",ISNUMBER(SEARCH(vyberHrace,$B2737)))</f>
      </c>
      <c r="M2737" s="14">
        <f>AND($I2737=MID(kododd,1,2),$J2737=MID(kododd,3,3))</f>
      </c>
    </row>
    <row r="2738">
      <c r="A2738" s="95">
        <v>41069</v>
      </c>
      <c r="B2738" s="93" t="s">
        <v>21666</v>
      </c>
      <c r="C2738" s="93" t="s">
        <v>1432</v>
      </c>
      <c r="D2738" s="95">
        <v>1250</v>
      </c>
      <c r="F2738" s="95">
        <v>23710543</v>
      </c>
      <c r="G2738" s="95">
        <v>0</v>
      </c>
      <c r="H2738" s="93" t="s">
        <v>8976</v>
      </c>
      <c r="I2738" s="93" t="s">
        <v>23890</v>
      </c>
      <c r="J2738" s="93" t="s">
        <v>23412</v>
      </c>
      <c r="K2738" s="93" t="s">
        <v>21357</v>
      </c>
      <c r="L2738" s="14">
        <f>AND(vyberHrace&lt;&gt;"",ISNUMBER(SEARCH(vyberHrace,$B2738)))</f>
      </c>
      <c r="M2738" s="14">
        <f>AND($I2738=MID(kododd,1,2),$J2738=MID(kododd,3,3))</f>
      </c>
    </row>
    <row r="2739">
      <c r="A2739" s="95">
        <v>63574</v>
      </c>
      <c r="B2739" s="93" t="s">
        <v>28708</v>
      </c>
      <c r="C2739" s="93" t="s">
        <v>1411</v>
      </c>
      <c r="G2739" s="95">
        <v>250</v>
      </c>
      <c r="H2739" s="93" t="s">
        <v>8976</v>
      </c>
      <c r="I2739" s="93" t="s">
        <v>23890</v>
      </c>
      <c r="J2739" s="93" t="s">
        <v>20899</v>
      </c>
      <c r="K2739" s="93" t="s">
        <v>21373</v>
      </c>
      <c r="L2739" s="14">
        <f>AND(vyberHrace&lt;&gt;"",ISNUMBER(SEARCH(vyberHrace,$B2739)))</f>
      </c>
      <c r="M2739" s="14">
        <f>AND($I2739=MID(kododd,1,2),$J2739=MID(kododd,3,3))</f>
      </c>
    </row>
    <row r="2740">
      <c r="A2740" s="95">
        <v>57393</v>
      </c>
      <c r="B2740" s="93" t="s">
        <v>21406</v>
      </c>
      <c r="C2740" s="93" t="s">
        <v>1420</v>
      </c>
      <c r="G2740" s="95">
        <v>0</v>
      </c>
      <c r="H2740" s="93" t="s">
        <v>8976</v>
      </c>
      <c r="I2740" s="93" t="s">
        <v>23890</v>
      </c>
      <c r="J2740" s="93" t="s">
        <v>20843</v>
      </c>
      <c r="K2740" s="93" t="s">
        <v>19862</v>
      </c>
      <c r="L2740" s="14">
        <f>AND(vyberHrace&lt;&gt;"",ISNUMBER(SEARCH(vyberHrace,$B2740)))</f>
      </c>
      <c r="M2740" s="14">
        <f>AND($I2740=MID(kododd,1,2),$J2740=MID(kododd,3,3))</f>
      </c>
    </row>
    <row r="2741">
      <c r="A2741" s="95">
        <v>46375</v>
      </c>
      <c r="B2741" s="93" t="s">
        <v>18608</v>
      </c>
      <c r="C2741" s="93" t="s">
        <v>1438</v>
      </c>
      <c r="D2741" s="95">
        <v>1295</v>
      </c>
      <c r="F2741" s="95">
        <v>23709111</v>
      </c>
      <c r="G2741" s="95">
        <v>0</v>
      </c>
      <c r="H2741" s="93" t="s">
        <v>8976</v>
      </c>
      <c r="I2741" s="93" t="s">
        <v>23890</v>
      </c>
      <c r="J2741" s="93" t="s">
        <v>20870</v>
      </c>
      <c r="K2741" s="93" t="s">
        <v>19858</v>
      </c>
      <c r="L2741" s="14">
        <f>AND(vyberHrace&lt;&gt;"",ISNUMBER(SEARCH(vyberHrace,$B2741)))</f>
      </c>
      <c r="M2741" s="14">
        <f>AND($I2741=MID(kododd,1,2),$J2741=MID(kododd,3,3))</f>
      </c>
    </row>
    <row r="2742">
      <c r="A2742" s="95">
        <v>26169</v>
      </c>
      <c r="B2742" s="93" t="s">
        <v>18598</v>
      </c>
      <c r="C2742" s="93" t="s">
        <v>1475</v>
      </c>
      <c r="D2742" s="95">
        <v>2168</v>
      </c>
      <c r="E2742" s="95">
        <v>2148</v>
      </c>
      <c r="F2742" s="95">
        <v>305553</v>
      </c>
      <c r="G2742" s="95">
        <v>250</v>
      </c>
      <c r="H2742" s="93" t="s">
        <v>8976</v>
      </c>
      <c r="I2742" s="93" t="s">
        <v>23890</v>
      </c>
      <c r="J2742" s="93" t="s">
        <v>20870</v>
      </c>
      <c r="K2742" s="93" t="s">
        <v>19858</v>
      </c>
      <c r="L2742" s="14">
        <f>AND(vyberHrace&lt;&gt;"",ISNUMBER(SEARCH(vyberHrace,$B2742)))</f>
      </c>
      <c r="M2742" s="14">
        <f>AND($I2742=MID(kododd,1,2),$J2742=MID(kododd,3,3))</f>
      </c>
    </row>
    <row r="2743">
      <c r="A2743" s="95">
        <v>63156</v>
      </c>
      <c r="B2743" s="93" t="s">
        <v>28709</v>
      </c>
      <c r="C2743" s="93" t="s">
        <v>1488</v>
      </c>
      <c r="G2743" s="95">
        <v>250</v>
      </c>
      <c r="H2743" s="93" t="s">
        <v>8976</v>
      </c>
      <c r="I2743" s="93" t="s">
        <v>23890</v>
      </c>
      <c r="J2743" s="93" t="s">
        <v>20931</v>
      </c>
      <c r="K2743" s="93" t="s">
        <v>19878</v>
      </c>
      <c r="L2743" s="14">
        <f>AND(vyberHrace&lt;&gt;"",ISNUMBER(SEARCH(vyberHrace,$B2743)))</f>
      </c>
      <c r="M2743" s="14">
        <f>AND($I2743=MID(kododd,1,2),$J2743=MID(kododd,3,3))</f>
      </c>
    </row>
    <row r="2744">
      <c r="A2744" s="95">
        <v>33207</v>
      </c>
      <c r="B2744" s="93" t="s">
        <v>14212</v>
      </c>
      <c r="C2744" s="93" t="s">
        <v>1452</v>
      </c>
      <c r="G2744" s="95">
        <v>0</v>
      </c>
      <c r="H2744" s="93" t="s">
        <v>8976</v>
      </c>
      <c r="I2744" s="93" t="s">
        <v>23890</v>
      </c>
      <c r="J2744" s="93" t="s">
        <v>20874</v>
      </c>
      <c r="K2744" s="93" t="s">
        <v>1849</v>
      </c>
      <c r="L2744" s="14">
        <f>AND(vyberHrace&lt;&gt;"",ISNUMBER(SEARCH(vyberHrace,$B2744)))</f>
      </c>
      <c r="M2744" s="14">
        <f>AND($I2744=MID(kododd,1,2),$J2744=MID(kododd,3,3))</f>
      </c>
    </row>
    <row r="2745">
      <c r="A2745" s="95">
        <v>12052</v>
      </c>
      <c r="B2745" s="93" t="s">
        <v>12860</v>
      </c>
      <c r="C2745" s="93" t="s">
        <v>1423</v>
      </c>
      <c r="D2745" s="95">
        <v>1759</v>
      </c>
      <c r="F2745" s="95">
        <v>23708352</v>
      </c>
      <c r="G2745" s="95">
        <v>0</v>
      </c>
      <c r="H2745" s="93" t="s">
        <v>8976</v>
      </c>
      <c r="I2745" s="93" t="s">
        <v>23890</v>
      </c>
      <c r="J2745" s="93" t="s">
        <v>20934</v>
      </c>
      <c r="K2745" s="93" t="s">
        <v>21356</v>
      </c>
      <c r="L2745" s="14">
        <f>AND(vyberHrace&lt;&gt;"",ISNUMBER(SEARCH(vyberHrace,$B2745)))</f>
      </c>
      <c r="M2745" s="14">
        <f>AND($I2745=MID(kododd,1,2),$J2745=MID(kododd,3,3))</f>
      </c>
    </row>
    <row r="2746">
      <c r="A2746" s="95">
        <v>26389</v>
      </c>
      <c r="B2746" s="93" t="s">
        <v>12922</v>
      </c>
      <c r="C2746" s="93" t="s">
        <v>1433</v>
      </c>
      <c r="D2746" s="95">
        <v>1291</v>
      </c>
      <c r="G2746" s="95">
        <v>0</v>
      </c>
      <c r="H2746" s="93" t="s">
        <v>8976</v>
      </c>
      <c r="I2746" s="93" t="s">
        <v>23890</v>
      </c>
      <c r="J2746" s="93" t="s">
        <v>20870</v>
      </c>
      <c r="K2746" s="93" t="s">
        <v>19858</v>
      </c>
      <c r="L2746" s="14">
        <f>AND(vyberHrace&lt;&gt;"",ISNUMBER(SEARCH(vyberHrace,$B2746)))</f>
      </c>
      <c r="M2746" s="14">
        <f>AND($I2746=MID(kododd,1,2),$J2746=MID(kododd,3,3))</f>
      </c>
    </row>
    <row r="2747">
      <c r="A2747" s="95">
        <v>10424</v>
      </c>
      <c r="B2747" s="93" t="s">
        <v>12885</v>
      </c>
      <c r="C2747" s="93" t="s">
        <v>1452</v>
      </c>
      <c r="D2747" s="95">
        <v>1682</v>
      </c>
      <c r="F2747" s="95">
        <v>384194</v>
      </c>
      <c r="G2747" s="95">
        <v>0</v>
      </c>
      <c r="H2747" s="93" t="s">
        <v>8976</v>
      </c>
      <c r="I2747" s="93" t="s">
        <v>23890</v>
      </c>
      <c r="J2747" s="93" t="s">
        <v>21009</v>
      </c>
      <c r="K2747" s="93" t="s">
        <v>15049</v>
      </c>
      <c r="L2747" s="14">
        <f>AND(vyberHrace&lt;&gt;"",ISNUMBER(SEARCH(vyberHrace,$B2747)))</f>
      </c>
      <c r="M2747" s="14">
        <f>AND($I2747=MID(kododd,1,2),$J2747=MID(kododd,3,3))</f>
      </c>
    </row>
    <row r="2748">
      <c r="A2748" s="95">
        <v>13313</v>
      </c>
      <c r="B2748" s="93" t="s">
        <v>11660</v>
      </c>
      <c r="C2748" s="93" t="s">
        <v>1457</v>
      </c>
      <c r="D2748" s="95">
        <v>1665</v>
      </c>
      <c r="E2748" s="95">
        <v>1779</v>
      </c>
      <c r="F2748" s="95">
        <v>376701</v>
      </c>
      <c r="G2748" s="95">
        <v>0</v>
      </c>
      <c r="H2748" s="93" t="s">
        <v>8976</v>
      </c>
      <c r="I2748" s="93" t="s">
        <v>23890</v>
      </c>
      <c r="J2748" s="93" t="s">
        <v>21009</v>
      </c>
      <c r="K2748" s="93" t="s">
        <v>15049</v>
      </c>
      <c r="L2748" s="14">
        <f>AND(vyberHrace&lt;&gt;"",ISNUMBER(SEARCH(vyberHrace,$B2748)))</f>
      </c>
      <c r="M2748" s="14">
        <f>AND($I2748=MID(kododd,1,2),$J2748=MID(kododd,3,3))</f>
      </c>
    </row>
    <row r="2749">
      <c r="A2749" s="95">
        <v>1998</v>
      </c>
      <c r="B2749" s="93" t="s">
        <v>16306</v>
      </c>
      <c r="C2749" s="93" t="s">
        <v>1440</v>
      </c>
      <c r="D2749" s="95">
        <v>1868</v>
      </c>
      <c r="E2749" s="95">
        <v>1895</v>
      </c>
      <c r="F2749" s="95">
        <v>321460</v>
      </c>
      <c r="G2749" s="95">
        <v>250</v>
      </c>
      <c r="H2749" s="93" t="s">
        <v>8976</v>
      </c>
      <c r="I2749" s="93" t="s">
        <v>23890</v>
      </c>
      <c r="J2749" s="93" t="s">
        <v>21009</v>
      </c>
      <c r="K2749" s="93" t="s">
        <v>15049</v>
      </c>
      <c r="L2749" s="14">
        <f>AND(vyberHrace&lt;&gt;"",ISNUMBER(SEARCH(vyberHrace,$B2749)))</f>
      </c>
      <c r="M2749" s="14">
        <f>AND($I2749=MID(kododd,1,2),$J2749=MID(kododd,3,3))</f>
      </c>
    </row>
    <row r="2750">
      <c r="A2750" s="95">
        <v>59960</v>
      </c>
      <c r="B2750" s="93" t="s">
        <v>26444</v>
      </c>
      <c r="C2750" s="93" t="s">
        <v>1450</v>
      </c>
      <c r="F2750" s="95">
        <v>23787252</v>
      </c>
      <c r="G2750" s="95">
        <v>0</v>
      </c>
      <c r="H2750" s="93" t="s">
        <v>8976</v>
      </c>
      <c r="I2750" s="93" t="s">
        <v>23890</v>
      </c>
      <c r="J2750" s="93" t="s">
        <v>20848</v>
      </c>
      <c r="K2750" s="93" t="s">
        <v>21377</v>
      </c>
      <c r="L2750" s="14">
        <f>AND(vyberHrace&lt;&gt;"",ISNUMBER(SEARCH(vyberHrace,$B2750)))</f>
      </c>
      <c r="M2750" s="14">
        <f>AND($I2750=MID(kododd,1,2),$J2750=MID(kododd,3,3))</f>
      </c>
    </row>
    <row r="2751">
      <c r="A2751" s="95">
        <v>62586</v>
      </c>
      <c r="B2751" s="93" t="s">
        <v>28710</v>
      </c>
      <c r="C2751" s="93" t="s">
        <v>1450</v>
      </c>
      <c r="G2751" s="95">
        <v>250</v>
      </c>
      <c r="H2751" s="93" t="s">
        <v>8976</v>
      </c>
      <c r="I2751" s="93" t="s">
        <v>23890</v>
      </c>
      <c r="J2751" s="93" t="s">
        <v>20971</v>
      </c>
      <c r="K2751" s="93" t="s">
        <v>16300</v>
      </c>
      <c r="L2751" s="14">
        <f>AND(vyberHrace&lt;&gt;"",ISNUMBER(SEARCH(vyberHrace,$B2751)))</f>
      </c>
      <c r="M2751" s="14">
        <f>AND($I2751=MID(kododd,1,2),$J2751=MID(kododd,3,3))</f>
      </c>
    </row>
    <row r="2752">
      <c r="A2752" s="95">
        <v>62585</v>
      </c>
      <c r="B2752" s="93" t="s">
        <v>28711</v>
      </c>
      <c r="C2752" s="93" t="s">
        <v>1420</v>
      </c>
      <c r="G2752" s="95">
        <v>250</v>
      </c>
      <c r="H2752" s="93" t="s">
        <v>8976</v>
      </c>
      <c r="I2752" s="93" t="s">
        <v>23890</v>
      </c>
      <c r="J2752" s="93" t="s">
        <v>20971</v>
      </c>
      <c r="K2752" s="93" t="s">
        <v>16300</v>
      </c>
      <c r="L2752" s="14">
        <f>AND(vyberHrace&lt;&gt;"",ISNUMBER(SEARCH(vyberHrace,$B2752)))</f>
      </c>
      <c r="M2752" s="14">
        <f>AND($I2752=MID(kododd,1,2),$J2752=MID(kododd,3,3))</f>
      </c>
    </row>
    <row r="2753">
      <c r="A2753" s="95">
        <v>60361</v>
      </c>
      <c r="B2753" s="93" t="s">
        <v>26811</v>
      </c>
      <c r="C2753" s="93" t="s">
        <v>1422</v>
      </c>
      <c r="G2753" s="95">
        <v>0</v>
      </c>
      <c r="H2753" s="93" t="s">
        <v>8976</v>
      </c>
      <c r="I2753" s="93" t="s">
        <v>23890</v>
      </c>
      <c r="J2753" s="93" t="s">
        <v>21009</v>
      </c>
      <c r="K2753" s="93" t="s">
        <v>15049</v>
      </c>
      <c r="L2753" s="14">
        <f>AND(vyberHrace&lt;&gt;"",ISNUMBER(SEARCH(vyberHrace,$B2753)))</f>
      </c>
      <c r="M2753" s="14">
        <f>AND($I2753=MID(kododd,1,2),$J2753=MID(kododd,3,3))</f>
      </c>
    </row>
    <row r="2754">
      <c r="A2754" s="95">
        <v>7034</v>
      </c>
      <c r="B2754" s="93" t="s">
        <v>13848</v>
      </c>
      <c r="C2754" s="93" t="s">
        <v>1401</v>
      </c>
      <c r="D2754" s="95">
        <v>1548</v>
      </c>
      <c r="G2754" s="95">
        <v>250</v>
      </c>
      <c r="H2754" s="93" t="s">
        <v>8976</v>
      </c>
      <c r="I2754" s="93" t="s">
        <v>23890</v>
      </c>
      <c r="J2754" s="93" t="s">
        <v>20910</v>
      </c>
      <c r="K2754" s="93" t="s">
        <v>16315</v>
      </c>
      <c r="L2754" s="14">
        <f>AND(vyberHrace&lt;&gt;"",ISNUMBER(SEARCH(vyberHrace,$B2754)))</f>
      </c>
      <c r="M2754" s="14">
        <f>AND($I2754=MID(kododd,1,2),$J2754=MID(kododd,3,3))</f>
      </c>
    </row>
    <row r="2755">
      <c r="A2755" s="95">
        <v>53237</v>
      </c>
      <c r="B2755" s="93" t="s">
        <v>20762</v>
      </c>
      <c r="C2755" s="93" t="s">
        <v>1410</v>
      </c>
      <c r="G2755" s="95">
        <v>0</v>
      </c>
      <c r="H2755" s="93" t="s">
        <v>8976</v>
      </c>
      <c r="I2755" s="93" t="s">
        <v>23890</v>
      </c>
      <c r="J2755" s="93" t="s">
        <v>20870</v>
      </c>
      <c r="K2755" s="93" t="s">
        <v>19858</v>
      </c>
      <c r="L2755" s="14">
        <f>AND(vyberHrace&lt;&gt;"",ISNUMBER(SEARCH(vyberHrace,$B2755)))</f>
      </c>
      <c r="M2755" s="14">
        <f>AND($I2755=MID(kododd,1,2),$J2755=MID(kododd,3,3))</f>
      </c>
    </row>
    <row r="2756">
      <c r="A2756" s="95">
        <v>55614</v>
      </c>
      <c r="B2756" s="93" t="s">
        <v>21509</v>
      </c>
      <c r="C2756" s="93" t="s">
        <v>1437</v>
      </c>
      <c r="D2756" s="95">
        <v>1547</v>
      </c>
      <c r="E2756" s="95">
        <v>1662</v>
      </c>
      <c r="F2756" s="95">
        <v>23752238</v>
      </c>
      <c r="G2756" s="95">
        <v>0</v>
      </c>
      <c r="H2756" s="93" t="s">
        <v>8976</v>
      </c>
      <c r="I2756" s="93" t="s">
        <v>23890</v>
      </c>
      <c r="J2756" s="93" t="s">
        <v>21010</v>
      </c>
      <c r="K2756" s="93" t="s">
        <v>20402</v>
      </c>
      <c r="L2756" s="14">
        <f>AND(vyberHrace&lt;&gt;"",ISNUMBER(SEARCH(vyberHrace,$B2756)))</f>
      </c>
      <c r="M2756" s="14">
        <f>AND($I2756=MID(kododd,1,2),$J2756=MID(kododd,3,3))</f>
      </c>
    </row>
    <row r="2757">
      <c r="A2757" s="95">
        <v>60327</v>
      </c>
      <c r="B2757" s="93" t="s">
        <v>26782</v>
      </c>
      <c r="C2757" s="93" t="s">
        <v>1411</v>
      </c>
      <c r="F2757" s="95">
        <v>23789115</v>
      </c>
      <c r="G2757" s="95">
        <v>0</v>
      </c>
      <c r="H2757" s="93" t="s">
        <v>8976</v>
      </c>
      <c r="I2757" s="93" t="s">
        <v>23890</v>
      </c>
      <c r="J2757" s="93" t="s">
        <v>21011</v>
      </c>
      <c r="K2757" s="93" t="s">
        <v>1494</v>
      </c>
      <c r="L2757" s="14">
        <f>AND(vyberHrace&lt;&gt;"",ISNUMBER(SEARCH(vyberHrace,$B2757)))</f>
      </c>
      <c r="M2757" s="14">
        <f>AND($I2757=MID(kododd,1,2),$J2757=MID(kododd,3,3))</f>
      </c>
    </row>
    <row r="2758">
      <c r="A2758" s="95">
        <v>48307</v>
      </c>
      <c r="B2758" s="93" t="s">
        <v>16275</v>
      </c>
      <c r="C2758" s="93" t="s">
        <v>3255</v>
      </c>
      <c r="G2758" s="95">
        <v>0</v>
      </c>
      <c r="H2758" s="93" t="s">
        <v>8976</v>
      </c>
      <c r="I2758" s="93" t="s">
        <v>23890</v>
      </c>
      <c r="J2758" s="93" t="s">
        <v>20870</v>
      </c>
      <c r="K2758" s="93" t="s">
        <v>19858</v>
      </c>
      <c r="L2758" s="14">
        <f>AND(vyberHrace&lt;&gt;"",ISNUMBER(SEARCH(vyberHrace,$B2758)))</f>
      </c>
      <c r="M2758" s="14">
        <f>AND($I2758=MID(kododd,1,2),$J2758=MID(kododd,3,3))</f>
      </c>
    </row>
    <row r="2759">
      <c r="A2759" s="95">
        <v>4832</v>
      </c>
      <c r="B2759" s="93" t="s">
        <v>11485</v>
      </c>
      <c r="C2759" s="93" t="s">
        <v>1453</v>
      </c>
      <c r="D2759" s="95">
        <v>1808</v>
      </c>
      <c r="E2759" s="95">
        <v>1906</v>
      </c>
      <c r="F2759" s="95">
        <v>326666</v>
      </c>
      <c r="G2759" s="95">
        <v>0</v>
      </c>
      <c r="H2759" s="93" t="s">
        <v>8976</v>
      </c>
      <c r="I2759" s="93" t="s">
        <v>23890</v>
      </c>
      <c r="J2759" s="93" t="s">
        <v>20932</v>
      </c>
      <c r="K2759" s="93" t="s">
        <v>9421</v>
      </c>
      <c r="L2759" s="14">
        <f>AND(vyberHrace&lt;&gt;"",ISNUMBER(SEARCH(vyberHrace,$B2759)))</f>
      </c>
      <c r="M2759" s="14">
        <f>AND($I2759=MID(kododd,1,2),$J2759=MID(kododd,3,3))</f>
      </c>
    </row>
    <row r="2760">
      <c r="A2760" s="95">
        <v>5122</v>
      </c>
      <c r="B2760" s="93" t="s">
        <v>10428</v>
      </c>
      <c r="C2760" s="93" t="s">
        <v>1436</v>
      </c>
      <c r="D2760" s="95">
        <v>2110</v>
      </c>
      <c r="E2760" s="95">
        <v>2118</v>
      </c>
      <c r="F2760" s="95">
        <v>322300</v>
      </c>
      <c r="G2760" s="95">
        <v>250</v>
      </c>
      <c r="H2760" s="93" t="s">
        <v>8976</v>
      </c>
      <c r="I2760" s="93" t="s">
        <v>23890</v>
      </c>
      <c r="J2760" s="93" t="s">
        <v>20957</v>
      </c>
      <c r="K2760" s="93" t="s">
        <v>13992</v>
      </c>
      <c r="L2760" s="14">
        <f>AND(vyberHrace&lt;&gt;"",ISNUMBER(SEARCH(vyberHrace,$B2760)))</f>
      </c>
      <c r="M2760" s="14">
        <f>AND($I2760=MID(kododd,1,2),$J2760=MID(kododd,3,3))</f>
      </c>
    </row>
    <row r="2761">
      <c r="A2761" s="95">
        <v>32810</v>
      </c>
      <c r="B2761" s="93" t="s">
        <v>15348</v>
      </c>
      <c r="C2761" s="93" t="s">
        <v>1471</v>
      </c>
      <c r="D2761" s="95">
        <v>1250</v>
      </c>
      <c r="G2761" s="95">
        <v>0</v>
      </c>
      <c r="H2761" s="93" t="s">
        <v>8976</v>
      </c>
      <c r="I2761" s="93" t="s">
        <v>23890</v>
      </c>
      <c r="J2761" s="93" t="s">
        <v>20931</v>
      </c>
      <c r="K2761" s="93" t="s">
        <v>19878</v>
      </c>
      <c r="L2761" s="14">
        <f>AND(vyberHrace&lt;&gt;"",ISNUMBER(SEARCH(vyberHrace,$B2761)))</f>
      </c>
      <c r="M2761" s="14">
        <f>AND($I2761=MID(kododd,1,2),$J2761=MID(kododd,3,3))</f>
      </c>
    </row>
    <row r="2762">
      <c r="A2762" s="95">
        <v>61998</v>
      </c>
      <c r="B2762" s="93" t="s">
        <v>15348</v>
      </c>
      <c r="C2762" s="93" t="s">
        <v>1488</v>
      </c>
      <c r="G2762" s="95">
        <v>250</v>
      </c>
      <c r="H2762" s="93" t="s">
        <v>8976</v>
      </c>
      <c r="I2762" s="93" t="s">
        <v>23890</v>
      </c>
      <c r="J2762" s="93" t="s">
        <v>21009</v>
      </c>
      <c r="K2762" s="93" t="s">
        <v>15049</v>
      </c>
      <c r="L2762" s="14">
        <f>AND(vyberHrace&lt;&gt;"",ISNUMBER(SEARCH(vyberHrace,$B2762)))</f>
      </c>
      <c r="M2762" s="14">
        <f>AND($I2762=MID(kododd,1,2),$J2762=MID(kododd,3,3))</f>
      </c>
    </row>
    <row r="2763">
      <c r="A2763" s="95">
        <v>53357</v>
      </c>
      <c r="B2763" s="93" t="s">
        <v>20765</v>
      </c>
      <c r="C2763" s="93" t="s">
        <v>1408</v>
      </c>
      <c r="G2763" s="95">
        <v>0</v>
      </c>
      <c r="H2763" s="93" t="s">
        <v>8976</v>
      </c>
      <c r="I2763" s="93" t="s">
        <v>23890</v>
      </c>
      <c r="J2763" s="93" t="s">
        <v>20870</v>
      </c>
      <c r="K2763" s="93" t="s">
        <v>19858</v>
      </c>
      <c r="L2763" s="14">
        <f>AND(vyberHrace&lt;&gt;"",ISNUMBER(SEARCH(vyberHrace,$B2763)))</f>
      </c>
      <c r="M2763" s="14">
        <f>AND($I2763=MID(kododd,1,2),$J2763=MID(kododd,3,3))</f>
      </c>
    </row>
    <row r="2764">
      <c r="A2764" s="95">
        <v>44011</v>
      </c>
      <c r="B2764" s="93" t="s">
        <v>20481</v>
      </c>
      <c r="C2764" s="93" t="s">
        <v>1421</v>
      </c>
      <c r="D2764" s="95">
        <v>1536</v>
      </c>
      <c r="E2764" s="95">
        <v>1722</v>
      </c>
      <c r="F2764" s="95">
        <v>393436</v>
      </c>
      <c r="G2764" s="95">
        <v>0</v>
      </c>
      <c r="H2764" s="93" t="s">
        <v>8976</v>
      </c>
      <c r="I2764" s="93" t="s">
        <v>23890</v>
      </c>
      <c r="J2764" s="93" t="s">
        <v>20870</v>
      </c>
      <c r="K2764" s="93" t="s">
        <v>19858</v>
      </c>
      <c r="L2764" s="14">
        <f>AND(vyberHrace&lt;&gt;"",ISNUMBER(SEARCH(vyberHrace,$B2764)))</f>
      </c>
      <c r="M2764" s="14">
        <f>AND($I2764=MID(kododd,1,2),$J2764=MID(kododd,3,3))</f>
      </c>
    </row>
    <row r="2765">
      <c r="A2765" s="95">
        <v>61900</v>
      </c>
      <c r="B2765" s="93" t="s">
        <v>28112</v>
      </c>
      <c r="C2765" s="93" t="s">
        <v>1412</v>
      </c>
      <c r="G2765" s="95">
        <v>0</v>
      </c>
      <c r="H2765" s="93" t="s">
        <v>8976</v>
      </c>
      <c r="I2765" s="93" t="s">
        <v>23890</v>
      </c>
      <c r="J2765" s="93" t="s">
        <v>23412</v>
      </c>
      <c r="K2765" s="93" t="s">
        <v>21357</v>
      </c>
      <c r="L2765" s="14">
        <f>AND(vyberHrace&lt;&gt;"",ISNUMBER(SEARCH(vyberHrace,$B2765)))</f>
      </c>
      <c r="M2765" s="14">
        <f>AND($I2765=MID(kododd,1,2),$J2765=MID(kododd,3,3))</f>
      </c>
    </row>
    <row r="2766">
      <c r="A2766" s="95">
        <v>63830</v>
      </c>
      <c r="B2766" s="93" t="s">
        <v>29951</v>
      </c>
      <c r="C2766" s="93" t="s">
        <v>1486</v>
      </c>
      <c r="G2766" s="95">
        <v>250</v>
      </c>
      <c r="H2766" s="93" t="s">
        <v>8976</v>
      </c>
      <c r="I2766" s="93" t="s">
        <v>23890</v>
      </c>
      <c r="J2766" s="93" t="s">
        <v>21009</v>
      </c>
      <c r="K2766" s="93" t="s">
        <v>15049</v>
      </c>
      <c r="L2766" s="14">
        <f>AND(vyberHrace&lt;&gt;"",ISNUMBER(SEARCH(vyberHrace,$B2766)))</f>
      </c>
      <c r="M2766" s="14">
        <f>AND($I2766=MID(kododd,1,2),$J2766=MID(kododd,3,3))</f>
      </c>
    </row>
    <row r="2767">
      <c r="A2767" s="95">
        <v>57374</v>
      </c>
      <c r="B2767" s="93" t="s">
        <v>21827</v>
      </c>
      <c r="C2767" s="93" t="s">
        <v>1406</v>
      </c>
      <c r="D2767" s="95">
        <v>1413</v>
      </c>
      <c r="F2767" s="95">
        <v>23783443</v>
      </c>
      <c r="G2767" s="95">
        <v>250</v>
      </c>
      <c r="H2767" s="93" t="s">
        <v>8976</v>
      </c>
      <c r="I2767" s="93" t="s">
        <v>23890</v>
      </c>
      <c r="J2767" s="93" t="s">
        <v>20843</v>
      </c>
      <c r="K2767" s="93" t="s">
        <v>19862</v>
      </c>
      <c r="L2767" s="14">
        <f>AND(vyberHrace&lt;&gt;"",ISNUMBER(SEARCH(vyberHrace,$B2767)))</f>
      </c>
      <c r="M2767" s="14">
        <f>AND($I2767=MID(kododd,1,2),$J2767=MID(kododd,3,3))</f>
      </c>
    </row>
    <row r="2768">
      <c r="A2768" s="95">
        <v>912</v>
      </c>
      <c r="B2768" s="93" t="s">
        <v>12778</v>
      </c>
      <c r="C2768" s="93" t="s">
        <v>1433</v>
      </c>
      <c r="D2768" s="95">
        <v>1784</v>
      </c>
      <c r="E2768" s="95">
        <v>1852</v>
      </c>
      <c r="F2768" s="95">
        <v>354228</v>
      </c>
      <c r="G2768" s="95">
        <v>250</v>
      </c>
      <c r="H2768" s="93" t="s">
        <v>8976</v>
      </c>
      <c r="I2768" s="93" t="s">
        <v>23890</v>
      </c>
      <c r="J2768" s="93" t="s">
        <v>20860</v>
      </c>
      <c r="K2768" s="93" t="s">
        <v>12768</v>
      </c>
      <c r="L2768" s="14">
        <f>AND(vyberHrace&lt;&gt;"",ISNUMBER(SEARCH(vyberHrace,$B2768)))</f>
      </c>
      <c r="M2768" s="14">
        <f>AND($I2768=MID(kododd,1,2),$J2768=MID(kododd,3,3))</f>
      </c>
    </row>
    <row r="2769">
      <c r="A2769" s="95">
        <v>61600</v>
      </c>
      <c r="B2769" s="93" t="s">
        <v>27768</v>
      </c>
      <c r="C2769" s="93" t="s">
        <v>1469</v>
      </c>
      <c r="G2769" s="95">
        <v>250</v>
      </c>
      <c r="H2769" s="93" t="s">
        <v>8976</v>
      </c>
      <c r="I2769" s="93" t="s">
        <v>23890</v>
      </c>
      <c r="J2769" s="93" t="s">
        <v>20921</v>
      </c>
      <c r="K2769" s="93" t="s">
        <v>19686</v>
      </c>
      <c r="L2769" s="14">
        <f>AND(vyberHrace&lt;&gt;"",ISNUMBER(SEARCH(vyberHrace,$B2769)))</f>
      </c>
      <c r="M2769" s="14">
        <f>AND($I2769=MID(kododd,1,2),$J2769=MID(kododd,3,3))</f>
      </c>
    </row>
    <row r="2770">
      <c r="A2770" s="95">
        <v>58125</v>
      </c>
      <c r="B2770" s="93" t="s">
        <v>24648</v>
      </c>
      <c r="C2770" s="93" t="s">
        <v>1424</v>
      </c>
      <c r="F2770" s="95">
        <v>23791080</v>
      </c>
      <c r="G2770" s="95">
        <v>250</v>
      </c>
      <c r="H2770" s="93" t="s">
        <v>8976</v>
      </c>
      <c r="I2770" s="93" t="s">
        <v>23890</v>
      </c>
      <c r="J2770" s="93" t="s">
        <v>21009</v>
      </c>
      <c r="K2770" s="93" t="s">
        <v>15049</v>
      </c>
      <c r="L2770" s="14">
        <f>AND(vyberHrace&lt;&gt;"",ISNUMBER(SEARCH(vyberHrace,$B2770)))</f>
      </c>
      <c r="M2770" s="14">
        <f>AND($I2770=MID(kododd,1,2),$J2770=MID(kododd,3,3))</f>
      </c>
    </row>
    <row r="2771">
      <c r="A2771" s="95">
        <v>56473</v>
      </c>
      <c r="B2771" s="93" t="s">
        <v>21556</v>
      </c>
      <c r="C2771" s="93" t="s">
        <v>1406</v>
      </c>
      <c r="F2771" s="95">
        <v>23765208</v>
      </c>
      <c r="G2771" s="95">
        <v>250</v>
      </c>
      <c r="H2771" s="93" t="s">
        <v>8976</v>
      </c>
      <c r="I2771" s="93" t="s">
        <v>23890</v>
      </c>
      <c r="J2771" s="93" t="s">
        <v>20921</v>
      </c>
      <c r="K2771" s="93" t="s">
        <v>19686</v>
      </c>
      <c r="L2771" s="14">
        <f>AND(vyberHrace&lt;&gt;"",ISNUMBER(SEARCH(vyberHrace,$B2771)))</f>
      </c>
      <c r="M2771" s="14">
        <f>AND($I2771=MID(kododd,1,2),$J2771=MID(kododd,3,3))</f>
      </c>
    </row>
    <row r="2772">
      <c r="A2772" s="95">
        <v>46928</v>
      </c>
      <c r="B2772" s="93" t="s">
        <v>18650</v>
      </c>
      <c r="C2772" s="93" t="s">
        <v>1406</v>
      </c>
      <c r="G2772" s="95">
        <v>0</v>
      </c>
      <c r="H2772" s="93" t="s">
        <v>8976</v>
      </c>
      <c r="I2772" s="93" t="s">
        <v>23890</v>
      </c>
      <c r="J2772" s="93" t="s">
        <v>20843</v>
      </c>
      <c r="K2772" s="93" t="s">
        <v>19862</v>
      </c>
      <c r="L2772" s="14">
        <f>AND(vyberHrace&lt;&gt;"",ISNUMBER(SEARCH(vyberHrace,$B2772)))</f>
      </c>
      <c r="M2772" s="14">
        <f>AND($I2772=MID(kododd,1,2),$J2772=MID(kododd,3,3))</f>
      </c>
    </row>
    <row r="2773">
      <c r="A2773" s="95">
        <v>40805</v>
      </c>
      <c r="B2773" s="93" t="s">
        <v>11906</v>
      </c>
      <c r="C2773" s="93" t="s">
        <v>1438</v>
      </c>
      <c r="G2773" s="95">
        <v>0</v>
      </c>
      <c r="H2773" s="93" t="s">
        <v>8976</v>
      </c>
      <c r="I2773" s="93" t="s">
        <v>23890</v>
      </c>
      <c r="J2773" s="93" t="s">
        <v>20897</v>
      </c>
      <c r="K2773" s="93" t="s">
        <v>9426</v>
      </c>
      <c r="L2773" s="14">
        <f>AND(vyberHrace&lt;&gt;"",ISNUMBER(SEARCH(vyberHrace,$B2773)))</f>
      </c>
      <c r="M2773" s="14">
        <f>AND($I2773=MID(kododd,1,2),$J2773=MID(kododd,3,3))</f>
      </c>
    </row>
    <row r="2774">
      <c r="A2774" s="95">
        <v>2052</v>
      </c>
      <c r="B2774" s="93" t="s">
        <v>16312</v>
      </c>
      <c r="C2774" s="93" t="s">
        <v>1478</v>
      </c>
      <c r="D2774" s="95">
        <v>1745</v>
      </c>
      <c r="E2774" s="95">
        <v>1840</v>
      </c>
      <c r="F2774" s="95">
        <v>354236</v>
      </c>
      <c r="G2774" s="95">
        <v>0</v>
      </c>
      <c r="H2774" s="93" t="s">
        <v>8976</v>
      </c>
      <c r="I2774" s="93" t="s">
        <v>23890</v>
      </c>
      <c r="J2774" s="93" t="s">
        <v>20918</v>
      </c>
      <c r="K2774" s="93" t="s">
        <v>19880</v>
      </c>
      <c r="L2774" s="14">
        <f>AND(vyberHrace&lt;&gt;"",ISNUMBER(SEARCH(vyberHrace,$B2774)))</f>
      </c>
      <c r="M2774" s="14">
        <f>AND($I2774=MID(kododd,1,2),$J2774=MID(kododd,3,3))</f>
      </c>
    </row>
    <row r="2775">
      <c r="A2775" s="95">
        <v>54732</v>
      </c>
      <c r="B2775" s="93" t="s">
        <v>2495</v>
      </c>
      <c r="C2775" s="93" t="s">
        <v>1424</v>
      </c>
      <c r="G2775" s="95">
        <v>250</v>
      </c>
      <c r="H2775" s="93" t="s">
        <v>8976</v>
      </c>
      <c r="I2775" s="93" t="s">
        <v>23890</v>
      </c>
      <c r="J2775" s="93" t="s">
        <v>21009</v>
      </c>
      <c r="K2775" s="93" t="s">
        <v>15049</v>
      </c>
      <c r="L2775" s="14">
        <f>AND(vyberHrace&lt;&gt;"",ISNUMBER(SEARCH(vyberHrace,$B2775)))</f>
      </c>
      <c r="M2775" s="14">
        <f>AND($I2775=MID(kododd,1,2),$J2775=MID(kododd,3,3))</f>
      </c>
    </row>
    <row r="2776">
      <c r="A2776" s="95">
        <v>19268</v>
      </c>
      <c r="B2776" s="93" t="s">
        <v>13978</v>
      </c>
      <c r="C2776" s="93" t="s">
        <v>1423</v>
      </c>
      <c r="G2776" s="95">
        <v>0</v>
      </c>
      <c r="H2776" s="93" t="s">
        <v>8976</v>
      </c>
      <c r="I2776" s="93" t="s">
        <v>23890</v>
      </c>
      <c r="J2776" s="93" t="s">
        <v>20870</v>
      </c>
      <c r="K2776" s="93" t="s">
        <v>19858</v>
      </c>
      <c r="L2776" s="14">
        <f>AND(vyberHrace&lt;&gt;"",ISNUMBER(SEARCH(vyberHrace,$B2776)))</f>
      </c>
      <c r="M2776" s="14">
        <f>AND($I2776=MID(kododd,1,2),$J2776=MID(kododd,3,3))</f>
      </c>
    </row>
    <row r="2777">
      <c r="A2777" s="95">
        <v>44028</v>
      </c>
      <c r="B2777" s="93" t="s">
        <v>20485</v>
      </c>
      <c r="C2777" s="93" t="s">
        <v>1410</v>
      </c>
      <c r="G2777" s="95">
        <v>0</v>
      </c>
      <c r="H2777" s="93" t="s">
        <v>8976</v>
      </c>
      <c r="I2777" s="93" t="s">
        <v>23890</v>
      </c>
      <c r="J2777" s="93" t="s">
        <v>20897</v>
      </c>
      <c r="K2777" s="93" t="s">
        <v>9426</v>
      </c>
      <c r="L2777" s="14">
        <f>AND(vyberHrace&lt;&gt;"",ISNUMBER(SEARCH(vyberHrace,$B2777)))</f>
      </c>
      <c r="M2777" s="14">
        <f>AND($I2777=MID(kododd,1,2),$J2777=MID(kododd,3,3))</f>
      </c>
    </row>
    <row r="2778">
      <c r="A2778" s="95">
        <v>44027</v>
      </c>
      <c r="B2778" s="93" t="s">
        <v>20484</v>
      </c>
      <c r="C2778" s="93" t="s">
        <v>3255</v>
      </c>
      <c r="G2778" s="95">
        <v>0</v>
      </c>
      <c r="H2778" s="93" t="s">
        <v>8976</v>
      </c>
      <c r="I2778" s="93" t="s">
        <v>23890</v>
      </c>
      <c r="J2778" s="93" t="s">
        <v>20897</v>
      </c>
      <c r="K2778" s="93" t="s">
        <v>9426</v>
      </c>
      <c r="L2778" s="14">
        <f>AND(vyberHrace&lt;&gt;"",ISNUMBER(SEARCH(vyberHrace,$B2778)))</f>
      </c>
      <c r="M2778" s="14">
        <f>AND($I2778=MID(kododd,1,2),$J2778=MID(kododd,3,3))</f>
      </c>
    </row>
    <row r="2779">
      <c r="A2779" s="95">
        <v>63628</v>
      </c>
      <c r="B2779" s="93" t="s">
        <v>29802</v>
      </c>
      <c r="C2779" s="93" t="s">
        <v>24215</v>
      </c>
      <c r="G2779" s="95">
        <v>250</v>
      </c>
      <c r="H2779" s="93" t="s">
        <v>8976</v>
      </c>
      <c r="I2779" s="93" t="s">
        <v>23890</v>
      </c>
      <c r="J2779" s="93" t="s">
        <v>20870</v>
      </c>
      <c r="K2779" s="93" t="s">
        <v>19858</v>
      </c>
      <c r="L2779" s="14">
        <f>AND(vyberHrace&lt;&gt;"",ISNUMBER(SEARCH(vyberHrace,$B2779)))</f>
      </c>
      <c r="M2779" s="14">
        <f>AND($I2779=MID(kododd,1,2),$J2779=MID(kododd,3,3))</f>
      </c>
    </row>
    <row r="2780">
      <c r="A2780" s="95">
        <v>50230</v>
      </c>
      <c r="B2780" s="93" t="s">
        <v>14120</v>
      </c>
      <c r="C2780" s="93" t="s">
        <v>1408</v>
      </c>
      <c r="G2780" s="95">
        <v>0</v>
      </c>
      <c r="H2780" s="93" t="s">
        <v>8976</v>
      </c>
      <c r="I2780" s="93" t="s">
        <v>23890</v>
      </c>
      <c r="J2780" s="93" t="s">
        <v>20843</v>
      </c>
      <c r="K2780" s="93" t="s">
        <v>19862</v>
      </c>
      <c r="L2780" s="14">
        <f>AND(vyberHrace&lt;&gt;"",ISNUMBER(SEARCH(vyberHrace,$B2780)))</f>
      </c>
      <c r="M2780" s="14">
        <f>AND($I2780=MID(kododd,1,2),$J2780=MID(kododd,3,3))</f>
      </c>
    </row>
    <row r="2781">
      <c r="A2781" s="95">
        <v>26939</v>
      </c>
      <c r="B2781" s="93" t="s">
        <v>11594</v>
      </c>
      <c r="C2781" s="93" t="s">
        <v>1454</v>
      </c>
      <c r="D2781" s="95">
        <v>1761</v>
      </c>
      <c r="E2781" s="95">
        <v>1820</v>
      </c>
      <c r="F2781" s="95">
        <v>391859</v>
      </c>
      <c r="G2781" s="95">
        <v>0</v>
      </c>
      <c r="H2781" s="93" t="s">
        <v>8976</v>
      </c>
      <c r="I2781" s="93" t="s">
        <v>23890</v>
      </c>
      <c r="J2781" s="93" t="s">
        <v>21009</v>
      </c>
      <c r="K2781" s="93" t="s">
        <v>15049</v>
      </c>
      <c r="L2781" s="14">
        <f>AND(vyberHrace&lt;&gt;"",ISNUMBER(SEARCH(vyberHrace,$B2781)))</f>
      </c>
      <c r="M2781" s="14">
        <f>AND($I2781=MID(kododd,1,2),$J2781=MID(kododd,3,3))</f>
      </c>
    </row>
    <row r="2782">
      <c r="A2782" s="95">
        <v>290</v>
      </c>
      <c r="B2782" s="93" t="s">
        <v>16533</v>
      </c>
      <c r="C2782" s="93" t="s">
        <v>1428</v>
      </c>
      <c r="D2782" s="95">
        <v>2059</v>
      </c>
      <c r="E2782" s="95">
        <v>2096</v>
      </c>
      <c r="F2782" s="95">
        <v>315680</v>
      </c>
      <c r="G2782" s="95">
        <v>250</v>
      </c>
      <c r="H2782" s="93" t="s">
        <v>8976</v>
      </c>
      <c r="I2782" s="93" t="s">
        <v>23890</v>
      </c>
      <c r="J2782" s="93" t="s">
        <v>20860</v>
      </c>
      <c r="K2782" s="93" t="s">
        <v>12768</v>
      </c>
      <c r="L2782" s="14">
        <f>AND(vyberHrace&lt;&gt;"",ISNUMBER(SEARCH(vyberHrace,$B2782)))</f>
      </c>
      <c r="M2782" s="14">
        <f>AND($I2782=MID(kododd,1,2),$J2782=MID(kododd,3,3))</f>
      </c>
    </row>
    <row r="2783">
      <c r="A2783" s="95">
        <v>12319</v>
      </c>
      <c r="B2783" s="93" t="s">
        <v>16536</v>
      </c>
      <c r="C2783" s="93" t="s">
        <v>1436</v>
      </c>
      <c r="D2783" s="95">
        <v>1954</v>
      </c>
      <c r="E2783" s="95">
        <v>1933</v>
      </c>
      <c r="F2783" s="95">
        <v>320447</v>
      </c>
      <c r="G2783" s="95">
        <v>250</v>
      </c>
      <c r="H2783" s="93" t="s">
        <v>8976</v>
      </c>
      <c r="I2783" s="93" t="s">
        <v>23890</v>
      </c>
      <c r="J2783" s="93" t="s">
        <v>20971</v>
      </c>
      <c r="K2783" s="93" t="s">
        <v>16300</v>
      </c>
      <c r="L2783" s="14">
        <f>AND(vyberHrace&lt;&gt;"",ISNUMBER(SEARCH(vyberHrace,$B2783)))</f>
      </c>
      <c r="M2783" s="14">
        <f>AND($I2783=MID(kododd,1,2),$J2783=MID(kododd,3,3))</f>
      </c>
    </row>
    <row r="2784">
      <c r="A2784" s="95">
        <v>54907</v>
      </c>
      <c r="B2784" s="93" t="s">
        <v>2577</v>
      </c>
      <c r="C2784" s="93" t="s">
        <v>1420</v>
      </c>
      <c r="D2784" s="95">
        <v>1487</v>
      </c>
      <c r="E2784" s="95">
        <v>1666</v>
      </c>
      <c r="F2784" s="95">
        <v>23752246</v>
      </c>
      <c r="G2784" s="95">
        <v>250</v>
      </c>
      <c r="H2784" s="93" t="s">
        <v>8976</v>
      </c>
      <c r="I2784" s="93" t="s">
        <v>23890</v>
      </c>
      <c r="J2784" s="93" t="s">
        <v>20936</v>
      </c>
      <c r="K2784" s="93" t="s">
        <v>10625</v>
      </c>
      <c r="L2784" s="14">
        <f>AND(vyberHrace&lt;&gt;"",ISNUMBER(SEARCH(vyberHrace,$B2784)))</f>
      </c>
      <c r="M2784" s="14">
        <f>AND($I2784=MID(kododd,1,2),$J2784=MID(kododd,3,3))</f>
      </c>
    </row>
    <row r="2785">
      <c r="A2785" s="95">
        <v>54908</v>
      </c>
      <c r="B2785" s="93" t="s">
        <v>2578</v>
      </c>
      <c r="C2785" s="93" t="s">
        <v>1424</v>
      </c>
      <c r="D2785" s="95">
        <v>1241</v>
      </c>
      <c r="E2785" s="95">
        <v>1488</v>
      </c>
      <c r="F2785" s="95">
        <v>23762292</v>
      </c>
      <c r="G2785" s="95">
        <v>250</v>
      </c>
      <c r="H2785" s="93" t="s">
        <v>8976</v>
      </c>
      <c r="I2785" s="93" t="s">
        <v>23890</v>
      </c>
      <c r="J2785" s="93" t="s">
        <v>20936</v>
      </c>
      <c r="K2785" s="93" t="s">
        <v>10625</v>
      </c>
      <c r="L2785" s="14">
        <f>AND(vyberHrace&lt;&gt;"",ISNUMBER(SEARCH(vyberHrace,$B2785)))</f>
      </c>
      <c r="M2785" s="14">
        <f>AND($I2785=MID(kododd,1,2),$J2785=MID(kododd,3,3))</f>
      </c>
    </row>
    <row r="2786">
      <c r="A2786" s="95">
        <v>57315</v>
      </c>
      <c r="B2786" s="93" t="s">
        <v>21407</v>
      </c>
      <c r="C2786" s="93" t="s">
        <v>1412</v>
      </c>
      <c r="G2786" s="95">
        <v>0</v>
      </c>
      <c r="H2786" s="93" t="s">
        <v>8976</v>
      </c>
      <c r="I2786" s="93" t="s">
        <v>23890</v>
      </c>
      <c r="J2786" s="93" t="s">
        <v>20843</v>
      </c>
      <c r="K2786" s="93" t="s">
        <v>19862</v>
      </c>
      <c r="L2786" s="14">
        <f>AND(vyberHrace&lt;&gt;"",ISNUMBER(SEARCH(vyberHrace,$B2786)))</f>
      </c>
      <c r="M2786" s="14">
        <f>AND($I2786=MID(kododd,1,2),$J2786=MID(kododd,3,3))</f>
      </c>
    </row>
    <row r="2787">
      <c r="A2787" s="95">
        <v>53732</v>
      </c>
      <c r="B2787" s="93" t="s">
        <v>2453</v>
      </c>
      <c r="C2787" s="93" t="s">
        <v>1412</v>
      </c>
      <c r="G2787" s="95">
        <v>250</v>
      </c>
      <c r="H2787" s="93" t="s">
        <v>8976</v>
      </c>
      <c r="I2787" s="93" t="s">
        <v>23890</v>
      </c>
      <c r="J2787" s="93" t="s">
        <v>20897</v>
      </c>
      <c r="K2787" s="93" t="s">
        <v>9426</v>
      </c>
      <c r="L2787" s="14">
        <f>AND(vyberHrace&lt;&gt;"",ISNUMBER(SEARCH(vyberHrace,$B2787)))</f>
      </c>
      <c r="M2787" s="14">
        <f>AND($I2787=MID(kododd,1,2),$J2787=MID(kododd,3,3))</f>
      </c>
    </row>
    <row r="2788">
      <c r="A2788" s="95">
        <v>53733</v>
      </c>
      <c r="B2788" s="93" t="s">
        <v>2454</v>
      </c>
      <c r="C2788" s="93" t="s">
        <v>1457</v>
      </c>
      <c r="G2788" s="95">
        <v>250</v>
      </c>
      <c r="H2788" s="93" t="s">
        <v>8976</v>
      </c>
      <c r="I2788" s="93" t="s">
        <v>23890</v>
      </c>
      <c r="J2788" s="93" t="s">
        <v>20897</v>
      </c>
      <c r="K2788" s="93" t="s">
        <v>9426</v>
      </c>
      <c r="L2788" s="14">
        <f>AND(vyberHrace&lt;&gt;"",ISNUMBER(SEARCH(vyberHrace,$B2788)))</f>
      </c>
      <c r="M2788" s="14">
        <f>AND($I2788=MID(kododd,1,2),$J2788=MID(kododd,3,3))</f>
      </c>
    </row>
    <row r="2789">
      <c r="A2789" s="95">
        <v>61931</v>
      </c>
      <c r="B2789" s="93" t="s">
        <v>28139</v>
      </c>
      <c r="C2789" s="93" t="s">
        <v>1454</v>
      </c>
      <c r="F2789" s="95">
        <v>23799056</v>
      </c>
      <c r="G2789" s="95">
        <v>250</v>
      </c>
      <c r="H2789" s="93" t="s">
        <v>8976</v>
      </c>
      <c r="I2789" s="93" t="s">
        <v>23890</v>
      </c>
      <c r="J2789" s="93" t="s">
        <v>20887</v>
      </c>
      <c r="K2789" s="93" t="s">
        <v>9423</v>
      </c>
      <c r="L2789" s="14">
        <f>AND(vyberHrace&lt;&gt;"",ISNUMBER(SEARCH(vyberHrace,$B2789)))</f>
      </c>
      <c r="M2789" s="14">
        <f>AND($I2789=MID(kododd,1,2),$J2789=MID(kododd,3,3))</f>
      </c>
    </row>
    <row r="2790">
      <c r="A2790" s="95">
        <v>53818</v>
      </c>
      <c r="B2790" s="93" t="s">
        <v>2482</v>
      </c>
      <c r="C2790" s="93" t="s">
        <v>1421</v>
      </c>
      <c r="D2790" s="95">
        <v>1684</v>
      </c>
      <c r="E2790" s="95">
        <v>1759</v>
      </c>
      <c r="F2790" s="95">
        <v>23751142</v>
      </c>
      <c r="G2790" s="95">
        <v>250</v>
      </c>
      <c r="H2790" s="93" t="s">
        <v>8976</v>
      </c>
      <c r="I2790" s="93" t="s">
        <v>23890</v>
      </c>
      <c r="J2790" s="93" t="s">
        <v>20913</v>
      </c>
      <c r="K2790" s="93" t="s">
        <v>15044</v>
      </c>
      <c r="L2790" s="14">
        <f>AND(vyberHrace&lt;&gt;"",ISNUMBER(SEARCH(vyberHrace,$B2790)))</f>
      </c>
      <c r="M2790" s="14">
        <f>AND($I2790=MID(kododd,1,2),$J2790=MID(kododd,3,3))</f>
      </c>
    </row>
    <row r="2791">
      <c r="A2791" s="95">
        <v>38400</v>
      </c>
      <c r="B2791" s="93" t="s">
        <v>11729</v>
      </c>
      <c r="C2791" s="93" t="s">
        <v>1439</v>
      </c>
      <c r="G2791" s="95">
        <v>0</v>
      </c>
      <c r="H2791" s="93" t="s">
        <v>8976</v>
      </c>
      <c r="I2791" s="93" t="s">
        <v>23890</v>
      </c>
      <c r="J2791" s="93" t="s">
        <v>20931</v>
      </c>
      <c r="K2791" s="93" t="s">
        <v>19878</v>
      </c>
      <c r="L2791" s="14">
        <f>AND(vyberHrace&lt;&gt;"",ISNUMBER(SEARCH(vyberHrace,$B2791)))</f>
      </c>
      <c r="M2791" s="14">
        <f>AND($I2791=MID(kododd,1,2),$J2791=MID(kododd,3,3))</f>
      </c>
    </row>
    <row r="2792">
      <c r="A2792" s="95">
        <v>15427</v>
      </c>
      <c r="B2792" s="93" t="s">
        <v>11497</v>
      </c>
      <c r="C2792" s="93" t="s">
        <v>1403</v>
      </c>
      <c r="D2792" s="95">
        <v>1932</v>
      </c>
      <c r="E2792" s="95">
        <v>1958</v>
      </c>
      <c r="F2792" s="95">
        <v>312452</v>
      </c>
      <c r="G2792" s="95">
        <v>0</v>
      </c>
      <c r="H2792" s="93" t="s">
        <v>8976</v>
      </c>
      <c r="I2792" s="93" t="s">
        <v>23890</v>
      </c>
      <c r="J2792" s="93" t="s">
        <v>20931</v>
      </c>
      <c r="K2792" s="93" t="s">
        <v>19878</v>
      </c>
      <c r="L2792" s="14">
        <f>AND(vyberHrace&lt;&gt;"",ISNUMBER(SEARCH(vyberHrace,$B2792)))</f>
      </c>
      <c r="M2792" s="14">
        <f>AND($I2792=MID(kododd,1,2),$J2792=MID(kododd,3,3))</f>
      </c>
    </row>
    <row r="2793">
      <c r="A2793" s="95">
        <v>15426</v>
      </c>
      <c r="B2793" s="93" t="s">
        <v>11640</v>
      </c>
      <c r="C2793" s="93" t="s">
        <v>1440</v>
      </c>
      <c r="D2793" s="95">
        <v>1702</v>
      </c>
      <c r="F2793" s="95">
        <v>354244</v>
      </c>
      <c r="G2793" s="95">
        <v>0</v>
      </c>
      <c r="H2793" s="93" t="s">
        <v>8976</v>
      </c>
      <c r="I2793" s="93" t="s">
        <v>23890</v>
      </c>
      <c r="J2793" s="93" t="s">
        <v>20931</v>
      </c>
      <c r="K2793" s="93" t="s">
        <v>19878</v>
      </c>
      <c r="L2793" s="14">
        <f>AND(vyberHrace&lt;&gt;"",ISNUMBER(SEARCH(vyberHrace,$B2793)))</f>
      </c>
      <c r="M2793" s="14">
        <f>AND($I2793=MID(kododd,1,2),$J2793=MID(kododd,3,3))</f>
      </c>
    </row>
    <row r="2794">
      <c r="A2794" s="95">
        <v>38668</v>
      </c>
      <c r="B2794" s="93" t="s">
        <v>21057</v>
      </c>
      <c r="C2794" s="93" t="s">
        <v>1468</v>
      </c>
      <c r="D2794" s="95">
        <v>1722</v>
      </c>
      <c r="G2794" s="95">
        <v>0</v>
      </c>
      <c r="H2794" s="93" t="s">
        <v>8976</v>
      </c>
      <c r="I2794" s="93" t="s">
        <v>23890</v>
      </c>
      <c r="J2794" s="93" t="s">
        <v>20934</v>
      </c>
      <c r="K2794" s="93" t="s">
        <v>21356</v>
      </c>
      <c r="L2794" s="14">
        <f>AND(vyberHrace&lt;&gt;"",ISNUMBER(SEARCH(vyberHrace,$B2794)))</f>
      </c>
      <c r="M2794" s="14">
        <f>AND($I2794=MID(kododd,1,2),$J2794=MID(kododd,3,3))</f>
      </c>
    </row>
    <row r="2795">
      <c r="A2795" s="95">
        <v>60051</v>
      </c>
      <c r="B2795" s="93" t="s">
        <v>26528</v>
      </c>
      <c r="C2795" s="93" t="s">
        <v>1450</v>
      </c>
      <c r="G2795" s="95">
        <v>0</v>
      </c>
      <c r="H2795" s="93" t="s">
        <v>8976</v>
      </c>
      <c r="I2795" s="93" t="s">
        <v>23890</v>
      </c>
      <c r="J2795" s="93" t="s">
        <v>20858</v>
      </c>
      <c r="K2795" s="93" t="s">
        <v>20407</v>
      </c>
      <c r="L2795" s="14">
        <f>AND(vyberHrace&lt;&gt;"",ISNUMBER(SEARCH(vyberHrace,$B2795)))</f>
      </c>
      <c r="M2795" s="14">
        <f>AND($I2795=MID(kododd,1,2),$J2795=MID(kododd,3,3))</f>
      </c>
    </row>
    <row r="2796">
      <c r="A2796" s="95">
        <v>61242</v>
      </c>
      <c r="B2796" s="93" t="s">
        <v>27468</v>
      </c>
      <c r="C2796" s="93" t="s">
        <v>1487</v>
      </c>
      <c r="F2796" s="95">
        <v>571002200</v>
      </c>
      <c r="G2796" s="95">
        <v>250</v>
      </c>
      <c r="H2796" s="93" t="s">
        <v>8976</v>
      </c>
      <c r="I2796" s="93" t="s">
        <v>23890</v>
      </c>
      <c r="J2796" s="93" t="s">
        <v>21011</v>
      </c>
      <c r="K2796" s="93" t="s">
        <v>1494</v>
      </c>
      <c r="L2796" s="14">
        <f>AND(vyberHrace&lt;&gt;"",ISNUMBER(SEARCH(vyberHrace,$B2796)))</f>
      </c>
      <c r="M2796" s="14">
        <f>AND($I2796=MID(kododd,1,2),$J2796=MID(kododd,3,3))</f>
      </c>
    </row>
    <row r="2797">
      <c r="A2797" s="95">
        <v>58648</v>
      </c>
      <c r="B2797" s="93" t="s">
        <v>25135</v>
      </c>
      <c r="C2797" s="93" t="s">
        <v>1420</v>
      </c>
      <c r="G2797" s="95">
        <v>0</v>
      </c>
      <c r="H2797" s="93" t="s">
        <v>8976</v>
      </c>
      <c r="I2797" s="93" t="s">
        <v>23890</v>
      </c>
      <c r="J2797" s="93" t="s">
        <v>20858</v>
      </c>
      <c r="K2797" s="93" t="s">
        <v>20407</v>
      </c>
      <c r="L2797" s="14">
        <f>AND(vyberHrace&lt;&gt;"",ISNUMBER(SEARCH(vyberHrace,$B2797)))</f>
      </c>
      <c r="M2797" s="14">
        <f>AND($I2797=MID(kododd,1,2),$J2797=MID(kododd,3,3))</f>
      </c>
    </row>
    <row r="2798">
      <c r="A2798" s="95">
        <v>61899</v>
      </c>
      <c r="B2798" s="93" t="s">
        <v>28111</v>
      </c>
      <c r="C2798" s="93" t="s">
        <v>1422</v>
      </c>
      <c r="G2798" s="95">
        <v>0</v>
      </c>
      <c r="H2798" s="93" t="s">
        <v>8976</v>
      </c>
      <c r="I2798" s="93" t="s">
        <v>23890</v>
      </c>
      <c r="J2798" s="93" t="s">
        <v>23412</v>
      </c>
      <c r="K2798" s="93" t="s">
        <v>21357</v>
      </c>
      <c r="L2798" s="14">
        <f>AND(vyberHrace&lt;&gt;"",ISNUMBER(SEARCH(vyberHrace,$B2798)))</f>
      </c>
      <c r="M2798" s="14">
        <f>AND($I2798=MID(kododd,1,2),$J2798=MID(kododd,3,3))</f>
      </c>
    </row>
    <row r="2799">
      <c r="A2799" s="95">
        <v>13983</v>
      </c>
      <c r="B2799" s="93" t="s">
        <v>15372</v>
      </c>
      <c r="C2799" s="93" t="s">
        <v>1439</v>
      </c>
      <c r="D2799" s="95">
        <v>1270</v>
      </c>
      <c r="G2799" s="95">
        <v>0</v>
      </c>
      <c r="H2799" s="93" t="s">
        <v>8976</v>
      </c>
      <c r="I2799" s="93" t="s">
        <v>23890</v>
      </c>
      <c r="J2799" s="93" t="s">
        <v>20870</v>
      </c>
      <c r="K2799" s="93" t="s">
        <v>19858</v>
      </c>
      <c r="L2799" s="14">
        <f>AND(vyberHrace&lt;&gt;"",ISNUMBER(SEARCH(vyberHrace,$B2799)))</f>
      </c>
      <c r="M2799" s="14">
        <f>AND($I2799=MID(kododd,1,2),$J2799=MID(kododd,3,3))</f>
      </c>
    </row>
    <row r="2800">
      <c r="A2800" s="95">
        <v>62341</v>
      </c>
      <c r="B2800" s="93" t="s">
        <v>28516</v>
      </c>
      <c r="C2800" s="93" t="s">
        <v>1412</v>
      </c>
      <c r="F2800" s="95">
        <v>23789859</v>
      </c>
      <c r="G2800" s="95">
        <v>250</v>
      </c>
      <c r="H2800" s="93" t="s">
        <v>8976</v>
      </c>
      <c r="I2800" s="93" t="s">
        <v>23890</v>
      </c>
      <c r="J2800" s="93" t="s">
        <v>21036</v>
      </c>
      <c r="K2800" s="93" t="s">
        <v>27907</v>
      </c>
      <c r="L2800" s="14">
        <f>AND(vyberHrace&lt;&gt;"",ISNUMBER(SEARCH(vyberHrace,$B2800)))</f>
      </c>
      <c r="M2800" s="14">
        <f>AND($I2800=MID(kododd,1,2),$J2800=MID(kododd,3,3))</f>
      </c>
    </row>
    <row r="2801">
      <c r="A2801" s="95">
        <v>44756</v>
      </c>
      <c r="B2801" s="93" t="s">
        <v>10454</v>
      </c>
      <c r="C2801" s="93" t="s">
        <v>1409</v>
      </c>
      <c r="D2801" s="95">
        <v>1886</v>
      </c>
      <c r="E2801" s="95">
        <v>1969</v>
      </c>
      <c r="F2801" s="95">
        <v>384003</v>
      </c>
      <c r="G2801" s="95">
        <v>250</v>
      </c>
      <c r="H2801" s="93" t="s">
        <v>8976</v>
      </c>
      <c r="I2801" s="93" t="s">
        <v>23890</v>
      </c>
      <c r="J2801" s="93" t="s">
        <v>20897</v>
      </c>
      <c r="K2801" s="93" t="s">
        <v>9426</v>
      </c>
      <c r="L2801" s="14">
        <f>AND(vyberHrace&lt;&gt;"",ISNUMBER(SEARCH(vyberHrace,$B2801)))</f>
      </c>
      <c r="M2801" s="14">
        <f>AND($I2801=MID(kododd,1,2),$J2801=MID(kododd,3,3))</f>
      </c>
    </row>
    <row r="2802">
      <c r="A2802" s="95">
        <v>349</v>
      </c>
      <c r="B2802" s="93" t="s">
        <v>15033</v>
      </c>
      <c r="C2802" s="93" t="s">
        <v>1465</v>
      </c>
      <c r="D2802" s="95">
        <v>1923</v>
      </c>
      <c r="E2802" s="95">
        <v>1948</v>
      </c>
      <c r="F2802" s="95">
        <v>305324</v>
      </c>
      <c r="G2802" s="95">
        <v>250</v>
      </c>
      <c r="H2802" s="93" t="s">
        <v>8976</v>
      </c>
      <c r="I2802" s="93" t="s">
        <v>23890</v>
      </c>
      <c r="J2802" s="93" t="s">
        <v>20897</v>
      </c>
      <c r="K2802" s="93" t="s">
        <v>9426</v>
      </c>
      <c r="L2802" s="14">
        <f>AND(vyberHrace&lt;&gt;"",ISNUMBER(SEARCH(vyberHrace,$B2802)))</f>
      </c>
      <c r="M2802" s="14">
        <f>AND($I2802=MID(kododd,1,2),$J2802=MID(kododd,3,3))</f>
      </c>
    </row>
    <row r="2803">
      <c r="A2803" s="95">
        <v>62218</v>
      </c>
      <c r="B2803" s="93" t="s">
        <v>15033</v>
      </c>
      <c r="C2803" s="93" t="s">
        <v>1427</v>
      </c>
      <c r="G2803" s="95">
        <v>250</v>
      </c>
      <c r="H2803" s="93" t="s">
        <v>8976</v>
      </c>
      <c r="I2803" s="93" t="s">
        <v>23890</v>
      </c>
      <c r="J2803" s="93" t="s">
        <v>20927</v>
      </c>
      <c r="K2803" s="93" t="s">
        <v>1493</v>
      </c>
      <c r="L2803" s="14">
        <f>AND(vyberHrace&lt;&gt;"",ISNUMBER(SEARCH(vyberHrace,$B2803)))</f>
      </c>
      <c r="M2803" s="14">
        <f>AND($I2803=MID(kododd,1,2),$J2803=MID(kododd,3,3))</f>
      </c>
    </row>
    <row r="2804">
      <c r="A2804" s="95">
        <v>3904</v>
      </c>
      <c r="B2804" s="93" t="s">
        <v>12704</v>
      </c>
      <c r="C2804" s="93" t="s">
        <v>1418</v>
      </c>
      <c r="D2804" s="95">
        <v>2106</v>
      </c>
      <c r="E2804" s="95">
        <v>2153</v>
      </c>
      <c r="F2804" s="95">
        <v>313459</v>
      </c>
      <c r="G2804" s="95">
        <v>250</v>
      </c>
      <c r="H2804" s="93" t="s">
        <v>8976</v>
      </c>
      <c r="I2804" s="93" t="s">
        <v>23890</v>
      </c>
      <c r="J2804" s="93" t="s">
        <v>20932</v>
      </c>
      <c r="K2804" s="93" t="s">
        <v>9421</v>
      </c>
      <c r="L2804" s="14">
        <f>AND(vyberHrace&lt;&gt;"",ISNUMBER(SEARCH(vyberHrace,$B2804)))</f>
      </c>
      <c r="M2804" s="14">
        <f>AND($I2804=MID(kododd,1,2),$J2804=MID(kododd,3,3))</f>
      </c>
    </row>
    <row r="2805">
      <c r="A2805" s="95">
        <v>61578</v>
      </c>
      <c r="B2805" s="93" t="s">
        <v>27748</v>
      </c>
      <c r="C2805" s="93" t="s">
        <v>1487</v>
      </c>
      <c r="F2805" s="95">
        <v>23791772</v>
      </c>
      <c r="G2805" s="95">
        <v>250</v>
      </c>
      <c r="H2805" s="93" t="s">
        <v>8976</v>
      </c>
      <c r="I2805" s="93" t="s">
        <v>23890</v>
      </c>
      <c r="J2805" s="93" t="s">
        <v>20936</v>
      </c>
      <c r="K2805" s="93" t="s">
        <v>10625</v>
      </c>
      <c r="L2805" s="14">
        <f>AND(vyberHrace&lt;&gt;"",ISNUMBER(SEARCH(vyberHrace,$B2805)))</f>
      </c>
      <c r="M2805" s="14">
        <f>AND($I2805=MID(kododd,1,2),$J2805=MID(kododd,3,3))</f>
      </c>
    </row>
    <row r="2806">
      <c r="A2806" s="95">
        <v>58023</v>
      </c>
      <c r="B2806" s="93" t="s">
        <v>24559</v>
      </c>
      <c r="C2806" s="93" t="s">
        <v>1434</v>
      </c>
      <c r="G2806" s="95">
        <v>250</v>
      </c>
      <c r="H2806" s="93" t="s">
        <v>8976</v>
      </c>
      <c r="I2806" s="93" t="s">
        <v>23890</v>
      </c>
      <c r="J2806" s="93" t="s">
        <v>21007</v>
      </c>
      <c r="K2806" s="93" t="s">
        <v>23945</v>
      </c>
      <c r="L2806" s="14">
        <f>AND(vyberHrace&lt;&gt;"",ISNUMBER(SEARCH(vyberHrace,$B2806)))</f>
      </c>
      <c r="M2806" s="14">
        <f>AND($I2806=MID(kododd,1,2),$J2806=MID(kododd,3,3))</f>
      </c>
    </row>
    <row r="2807">
      <c r="A2807" s="95">
        <v>51794</v>
      </c>
      <c r="B2807" s="93" t="s">
        <v>197</v>
      </c>
      <c r="C2807" s="93" t="s">
        <v>1427</v>
      </c>
      <c r="D2807" s="95">
        <v>1220</v>
      </c>
      <c r="G2807" s="95">
        <v>0</v>
      </c>
      <c r="H2807" s="93" t="s">
        <v>8976</v>
      </c>
      <c r="I2807" s="93" t="s">
        <v>23890</v>
      </c>
      <c r="J2807" s="93" t="s">
        <v>20957</v>
      </c>
      <c r="K2807" s="93" t="s">
        <v>13992</v>
      </c>
      <c r="L2807" s="14">
        <f>AND(vyberHrace&lt;&gt;"",ISNUMBER(SEARCH(vyberHrace,$B2807)))</f>
      </c>
      <c r="M2807" s="14">
        <f>AND($I2807=MID(kododd,1,2),$J2807=MID(kododd,3,3))</f>
      </c>
    </row>
    <row r="2808">
      <c r="A2808" s="95">
        <v>61490</v>
      </c>
      <c r="B2808" s="93" t="s">
        <v>27669</v>
      </c>
      <c r="C2808" s="93" t="s">
        <v>1463</v>
      </c>
      <c r="F2808" s="95">
        <v>23791454</v>
      </c>
      <c r="G2808" s="95">
        <v>250</v>
      </c>
      <c r="H2808" s="93" t="s">
        <v>8976</v>
      </c>
      <c r="I2808" s="93" t="s">
        <v>23890</v>
      </c>
      <c r="J2808" s="93" t="s">
        <v>3580</v>
      </c>
      <c r="K2808" s="93" t="s">
        <v>6721</v>
      </c>
      <c r="L2808" s="14">
        <f>AND(vyberHrace&lt;&gt;"",ISNUMBER(SEARCH(vyberHrace,$B2808)))</f>
      </c>
      <c r="M2808" s="14">
        <f>AND($I2808=MID(kododd,1,2),$J2808=MID(kododd,3,3))</f>
      </c>
    </row>
    <row r="2809">
      <c r="A2809" s="95">
        <v>55693</v>
      </c>
      <c r="B2809" s="93" t="s">
        <v>23404</v>
      </c>
      <c r="C2809" s="93" t="s">
        <v>1461</v>
      </c>
      <c r="D2809" s="95">
        <v>2213</v>
      </c>
      <c r="E2809" s="95">
        <v>2157</v>
      </c>
      <c r="F2809" s="95">
        <v>1519948</v>
      </c>
      <c r="G2809" s="95">
        <v>250</v>
      </c>
      <c r="H2809" s="93" t="s">
        <v>8976</v>
      </c>
      <c r="I2809" s="93" t="s">
        <v>23890</v>
      </c>
      <c r="J2809" s="93" t="s">
        <v>20961</v>
      </c>
      <c r="K2809" s="93" t="s">
        <v>20404</v>
      </c>
      <c r="L2809" s="14">
        <f>AND(vyberHrace&lt;&gt;"",ISNUMBER(SEARCH(vyberHrace,$B2809)))</f>
      </c>
      <c r="M2809" s="14">
        <f>AND($I2809=MID(kododd,1,2),$J2809=MID(kododd,3,3))</f>
      </c>
    </row>
    <row r="2810">
      <c r="A2810" s="95">
        <v>55392</v>
      </c>
      <c r="B2810" s="93" t="s">
        <v>21553</v>
      </c>
      <c r="C2810" s="93" t="s">
        <v>1400</v>
      </c>
      <c r="D2810" s="95">
        <v>1115</v>
      </c>
      <c r="F2810" s="95">
        <v>23761717</v>
      </c>
      <c r="G2810" s="95">
        <v>250</v>
      </c>
      <c r="H2810" s="93" t="s">
        <v>8976</v>
      </c>
      <c r="I2810" s="93" t="s">
        <v>23890</v>
      </c>
      <c r="J2810" s="93" t="s">
        <v>20887</v>
      </c>
      <c r="K2810" s="93" t="s">
        <v>9423</v>
      </c>
      <c r="L2810" s="14">
        <f>AND(vyberHrace&lt;&gt;"",ISNUMBER(SEARCH(vyberHrace,$B2810)))</f>
      </c>
      <c r="M2810" s="14">
        <f>AND($I2810=MID(kododd,1,2),$J2810=MID(kododd,3,3))</f>
      </c>
    </row>
    <row r="2811">
      <c r="A2811" s="95">
        <v>43882</v>
      </c>
      <c r="B2811" s="93" t="s">
        <v>15092</v>
      </c>
      <c r="C2811" s="93" t="s">
        <v>1399</v>
      </c>
      <c r="D2811" s="95">
        <v>1848</v>
      </c>
      <c r="E2811" s="95">
        <v>1907</v>
      </c>
      <c r="F2811" s="95">
        <v>397784</v>
      </c>
      <c r="G2811" s="95">
        <v>250</v>
      </c>
      <c r="H2811" s="93" t="s">
        <v>8976</v>
      </c>
      <c r="I2811" s="93" t="s">
        <v>23890</v>
      </c>
      <c r="J2811" s="93" t="s">
        <v>20887</v>
      </c>
      <c r="K2811" s="93" t="s">
        <v>9423</v>
      </c>
      <c r="L2811" s="14">
        <f>AND(vyberHrace&lt;&gt;"",ISNUMBER(SEARCH(vyberHrace,$B2811)))</f>
      </c>
      <c r="M2811" s="14">
        <f>AND($I2811=MID(kododd,1,2),$J2811=MID(kododd,3,3))</f>
      </c>
    </row>
    <row r="2812">
      <c r="A2812" s="95">
        <v>60853</v>
      </c>
      <c r="B2812" s="93" t="s">
        <v>27238</v>
      </c>
      <c r="C2812" s="93" t="s">
        <v>1424</v>
      </c>
      <c r="F2812" s="95">
        <v>23788852</v>
      </c>
      <c r="G2812" s="95">
        <v>250</v>
      </c>
      <c r="H2812" s="93" t="s">
        <v>8976</v>
      </c>
      <c r="I2812" s="93" t="s">
        <v>23890</v>
      </c>
      <c r="J2812" s="93" t="s">
        <v>20843</v>
      </c>
      <c r="K2812" s="93" t="s">
        <v>19862</v>
      </c>
      <c r="L2812" s="14">
        <f>AND(vyberHrace&lt;&gt;"",ISNUMBER(SEARCH(vyberHrace,$B2812)))</f>
      </c>
      <c r="M2812" s="14">
        <f>AND($I2812=MID(kododd,1,2),$J2812=MID(kododd,3,3))</f>
      </c>
    </row>
    <row r="2813">
      <c r="A2813" s="95">
        <v>2248</v>
      </c>
      <c r="B2813" s="93" t="s">
        <v>14013</v>
      </c>
      <c r="C2813" s="93" t="s">
        <v>1456</v>
      </c>
      <c r="D2813" s="95">
        <v>1891</v>
      </c>
      <c r="E2813" s="95">
        <v>1915</v>
      </c>
      <c r="F2813" s="95">
        <v>387061</v>
      </c>
      <c r="G2813" s="95">
        <v>0</v>
      </c>
      <c r="H2813" s="93" t="s">
        <v>8976</v>
      </c>
      <c r="I2813" s="93" t="s">
        <v>23890</v>
      </c>
      <c r="J2813" s="93" t="s">
        <v>20883</v>
      </c>
      <c r="K2813" s="93" t="s">
        <v>19883</v>
      </c>
      <c r="L2813" s="14">
        <f>AND(vyberHrace&lt;&gt;"",ISNUMBER(SEARCH(vyberHrace,$B2813)))</f>
      </c>
      <c r="M2813" s="14">
        <f>AND($I2813=MID(kododd,1,2),$J2813=MID(kododd,3,3))</f>
      </c>
    </row>
    <row r="2814">
      <c r="A2814" s="95">
        <v>42196</v>
      </c>
      <c r="B2814" s="93" t="s">
        <v>11493</v>
      </c>
      <c r="C2814" s="93" t="s">
        <v>1483</v>
      </c>
      <c r="D2814" s="95">
        <v>1027</v>
      </c>
      <c r="G2814" s="95">
        <v>0</v>
      </c>
      <c r="H2814" s="93" t="s">
        <v>8976</v>
      </c>
      <c r="I2814" s="93" t="s">
        <v>23890</v>
      </c>
      <c r="J2814" s="93" t="s">
        <v>20927</v>
      </c>
      <c r="K2814" s="93" t="s">
        <v>1493</v>
      </c>
      <c r="L2814" s="14">
        <f>AND(vyberHrace&lt;&gt;"",ISNUMBER(SEARCH(vyberHrace,$B2814)))</f>
      </c>
      <c r="M2814" s="14">
        <f>AND($I2814=MID(kododd,1,2),$J2814=MID(kododd,3,3))</f>
      </c>
    </row>
    <row r="2815">
      <c r="A2815" s="95">
        <v>11214</v>
      </c>
      <c r="B2815" s="93" t="s">
        <v>16351</v>
      </c>
      <c r="C2815" s="93" t="s">
        <v>1453</v>
      </c>
      <c r="D2815" s="95">
        <v>1929</v>
      </c>
      <c r="E2815" s="95">
        <v>1934</v>
      </c>
      <c r="F2815" s="95">
        <v>385611</v>
      </c>
      <c r="G2815" s="95">
        <v>250</v>
      </c>
      <c r="H2815" s="93" t="s">
        <v>8976</v>
      </c>
      <c r="I2815" s="93" t="s">
        <v>23890</v>
      </c>
      <c r="J2815" s="93" t="s">
        <v>20843</v>
      </c>
      <c r="K2815" s="93" t="s">
        <v>19862</v>
      </c>
      <c r="L2815" s="14">
        <f>AND(vyberHrace&lt;&gt;"",ISNUMBER(SEARCH(vyberHrace,$B2815)))</f>
      </c>
      <c r="M2815" s="14">
        <f>AND($I2815=MID(kododd,1,2),$J2815=MID(kododd,3,3))</f>
      </c>
    </row>
    <row r="2816">
      <c r="A2816" s="95">
        <v>7068</v>
      </c>
      <c r="B2816" s="93" t="s">
        <v>13849</v>
      </c>
      <c r="C2816" s="93" t="s">
        <v>1474</v>
      </c>
      <c r="D2816" s="95">
        <v>1325</v>
      </c>
      <c r="E2816" s="95">
        <v>1617</v>
      </c>
      <c r="F2816" s="95">
        <v>394416</v>
      </c>
      <c r="G2816" s="95">
        <v>250</v>
      </c>
      <c r="H2816" s="93" t="s">
        <v>8976</v>
      </c>
      <c r="I2816" s="93" t="s">
        <v>23890</v>
      </c>
      <c r="J2816" s="93" t="s">
        <v>20860</v>
      </c>
      <c r="K2816" s="93" t="s">
        <v>12768</v>
      </c>
      <c r="L2816" s="14">
        <f>AND(vyberHrace&lt;&gt;"",ISNUMBER(SEARCH(vyberHrace,$B2816)))</f>
      </c>
      <c r="M2816" s="14">
        <f>AND($I2816=MID(kododd,1,2),$J2816=MID(kododd,3,3))</f>
      </c>
    </row>
    <row r="2817">
      <c r="A2817" s="95">
        <v>1562</v>
      </c>
      <c r="B2817" s="93" t="s">
        <v>16331</v>
      </c>
      <c r="C2817" s="93" t="s">
        <v>1446</v>
      </c>
      <c r="D2817" s="95">
        <v>2055</v>
      </c>
      <c r="E2817" s="95">
        <v>2056</v>
      </c>
      <c r="F2817" s="95">
        <v>318507</v>
      </c>
      <c r="G2817" s="95">
        <v>250</v>
      </c>
      <c r="H2817" s="93" t="s">
        <v>8976</v>
      </c>
      <c r="I2817" s="93" t="s">
        <v>23890</v>
      </c>
      <c r="J2817" s="93" t="s">
        <v>3580</v>
      </c>
      <c r="K2817" s="93" t="s">
        <v>6721</v>
      </c>
      <c r="L2817" s="14">
        <f>AND(vyberHrace&lt;&gt;"",ISNUMBER(SEARCH(vyberHrace,$B2817)))</f>
      </c>
      <c r="M2817" s="14">
        <f>AND($I2817=MID(kododd,1,2),$J2817=MID(kododd,3,3))</f>
      </c>
    </row>
    <row r="2818">
      <c r="A2818" s="95">
        <v>38124</v>
      </c>
      <c r="B2818" s="93" t="s">
        <v>11552</v>
      </c>
      <c r="C2818" s="93" t="s">
        <v>1415</v>
      </c>
      <c r="D2818" s="95">
        <v>1720</v>
      </c>
      <c r="E2818" s="95">
        <v>1790</v>
      </c>
      <c r="F2818" s="95">
        <v>372617</v>
      </c>
      <c r="G2818" s="95">
        <v>250</v>
      </c>
      <c r="H2818" s="93" t="s">
        <v>8976</v>
      </c>
      <c r="I2818" s="93" t="s">
        <v>23890</v>
      </c>
      <c r="J2818" s="93" t="s">
        <v>21009</v>
      </c>
      <c r="K2818" s="93" t="s">
        <v>15049</v>
      </c>
      <c r="L2818" s="14">
        <f>AND(vyberHrace&lt;&gt;"",ISNUMBER(SEARCH(vyberHrace,$B2818)))</f>
      </c>
      <c r="M2818" s="14">
        <f>AND($I2818=MID(kododd,1,2),$J2818=MID(kododd,3,3))</f>
      </c>
    </row>
    <row r="2819">
      <c r="A2819" s="95">
        <v>4296</v>
      </c>
      <c r="B2819" s="93" t="s">
        <v>19756</v>
      </c>
      <c r="C2819" s="93" t="s">
        <v>1401</v>
      </c>
      <c r="D2819" s="95">
        <v>1428</v>
      </c>
      <c r="E2819" s="95">
        <v>1564</v>
      </c>
      <c r="F2819" s="95">
        <v>365122</v>
      </c>
      <c r="G2819" s="95">
        <v>250</v>
      </c>
      <c r="H2819" s="93" t="s">
        <v>8976</v>
      </c>
      <c r="I2819" s="93" t="s">
        <v>23890</v>
      </c>
      <c r="J2819" s="93" t="s">
        <v>20843</v>
      </c>
      <c r="K2819" s="93" t="s">
        <v>19862</v>
      </c>
      <c r="L2819" s="14">
        <f>AND(vyberHrace&lt;&gt;"",ISNUMBER(SEARCH(vyberHrace,$B2819)))</f>
      </c>
      <c r="M2819" s="14">
        <f>AND($I2819=MID(kododd,1,2),$J2819=MID(kododd,3,3))</f>
      </c>
    </row>
    <row r="2820">
      <c r="A2820" s="95">
        <v>37595</v>
      </c>
      <c r="B2820" s="93" t="s">
        <v>13817</v>
      </c>
      <c r="C2820" s="93" t="s">
        <v>1398</v>
      </c>
      <c r="D2820" s="95">
        <v>1274</v>
      </c>
      <c r="G2820" s="95">
        <v>0</v>
      </c>
      <c r="H2820" s="93" t="s">
        <v>8976</v>
      </c>
      <c r="I2820" s="93" t="s">
        <v>23890</v>
      </c>
      <c r="J2820" s="93" t="s">
        <v>20897</v>
      </c>
      <c r="K2820" s="93" t="s">
        <v>9426</v>
      </c>
      <c r="L2820" s="14">
        <f>AND(vyberHrace&lt;&gt;"",ISNUMBER(SEARCH(vyberHrace,$B2820)))</f>
      </c>
      <c r="M2820" s="14">
        <f>AND($I2820=MID(kododd,1,2),$J2820=MID(kododd,3,3))</f>
      </c>
    </row>
    <row r="2821">
      <c r="A2821" s="95">
        <v>58622</v>
      </c>
      <c r="B2821" s="93" t="s">
        <v>22156</v>
      </c>
      <c r="C2821" s="93" t="s">
        <v>1486</v>
      </c>
      <c r="G2821" s="95">
        <v>0</v>
      </c>
      <c r="H2821" s="93" t="s">
        <v>8976</v>
      </c>
      <c r="I2821" s="93" t="s">
        <v>23890</v>
      </c>
      <c r="J2821" s="93" t="s">
        <v>20860</v>
      </c>
      <c r="K2821" s="93" t="s">
        <v>12768</v>
      </c>
      <c r="L2821" s="14">
        <f>AND(vyberHrace&lt;&gt;"",ISNUMBER(SEARCH(vyberHrace,$B2821)))</f>
      </c>
      <c r="M2821" s="14">
        <f>AND($I2821=MID(kododd,1,2),$J2821=MID(kododd,3,3))</f>
      </c>
    </row>
    <row r="2822">
      <c r="A2822" s="95">
        <v>466</v>
      </c>
      <c r="B2822" s="93" t="s">
        <v>19874</v>
      </c>
      <c r="C2822" s="93" t="s">
        <v>1482</v>
      </c>
      <c r="D2822" s="95">
        <v>1856</v>
      </c>
      <c r="E2822" s="95">
        <v>1925</v>
      </c>
      <c r="F2822" s="95">
        <v>308579</v>
      </c>
      <c r="G2822" s="95">
        <v>250</v>
      </c>
      <c r="H2822" s="93" t="s">
        <v>8976</v>
      </c>
      <c r="I2822" s="93" t="s">
        <v>23890</v>
      </c>
      <c r="J2822" s="93" t="s">
        <v>20913</v>
      </c>
      <c r="K2822" s="93" t="s">
        <v>15044</v>
      </c>
      <c r="L2822" s="14">
        <f>AND(vyberHrace&lt;&gt;"",ISNUMBER(SEARCH(vyberHrace,$B2822)))</f>
      </c>
      <c r="M2822" s="14">
        <f>AND($I2822=MID(kododd,1,2),$J2822=MID(kododd,3,3))</f>
      </c>
    </row>
    <row r="2823">
      <c r="A2823" s="95">
        <v>101</v>
      </c>
      <c r="B2823" s="93" t="s">
        <v>9433</v>
      </c>
      <c r="C2823" s="93" t="s">
        <v>1446</v>
      </c>
      <c r="D2823" s="95">
        <v>2231</v>
      </c>
      <c r="E2823" s="95">
        <v>2265</v>
      </c>
      <c r="F2823" s="95">
        <v>301841</v>
      </c>
      <c r="G2823" s="95">
        <v>250</v>
      </c>
      <c r="H2823" s="93" t="s">
        <v>8976</v>
      </c>
      <c r="I2823" s="93" t="s">
        <v>23890</v>
      </c>
      <c r="J2823" s="93" t="s">
        <v>20932</v>
      </c>
      <c r="K2823" s="93" t="s">
        <v>9421</v>
      </c>
      <c r="L2823" s="14">
        <f>AND(vyberHrace&lt;&gt;"",ISNUMBER(SEARCH(vyberHrace,$B2823)))</f>
      </c>
      <c r="M2823" s="14">
        <f>AND($I2823=MID(kododd,1,2),$J2823=MID(kododd,3,3))</f>
      </c>
    </row>
    <row r="2824">
      <c r="A2824" s="95">
        <v>12562</v>
      </c>
      <c r="B2824" s="93" t="s">
        <v>11804</v>
      </c>
      <c r="C2824" s="93" t="s">
        <v>1418</v>
      </c>
      <c r="D2824" s="95">
        <v>1655</v>
      </c>
      <c r="F2824" s="95">
        <v>380750</v>
      </c>
      <c r="G2824" s="95">
        <v>250</v>
      </c>
      <c r="H2824" s="93" t="s">
        <v>8976</v>
      </c>
      <c r="I2824" s="93" t="s">
        <v>23890</v>
      </c>
      <c r="J2824" s="93" t="s">
        <v>20897</v>
      </c>
      <c r="K2824" s="93" t="s">
        <v>9426</v>
      </c>
      <c r="L2824" s="14">
        <f>AND(vyberHrace&lt;&gt;"",ISNUMBER(SEARCH(vyberHrace,$B2824)))</f>
      </c>
      <c r="M2824" s="14">
        <f>AND($I2824=MID(kododd,1,2),$J2824=MID(kododd,3,3))</f>
      </c>
    </row>
    <row r="2825">
      <c r="A2825" s="95">
        <v>49524</v>
      </c>
      <c r="B2825" s="93" t="s">
        <v>12630</v>
      </c>
      <c r="C2825" s="93" t="s">
        <v>1460</v>
      </c>
      <c r="D2825" s="95">
        <v>1381</v>
      </c>
      <c r="E2825" s="95">
        <v>1597</v>
      </c>
      <c r="F2825" s="95">
        <v>23715693</v>
      </c>
      <c r="G2825" s="95">
        <v>250</v>
      </c>
      <c r="H2825" s="93" t="s">
        <v>8976</v>
      </c>
      <c r="I2825" s="93" t="s">
        <v>23890</v>
      </c>
      <c r="J2825" s="93" t="s">
        <v>20931</v>
      </c>
      <c r="K2825" s="93" t="s">
        <v>19878</v>
      </c>
      <c r="L2825" s="14">
        <f>AND(vyberHrace&lt;&gt;"",ISNUMBER(SEARCH(vyberHrace,$B2825)))</f>
      </c>
      <c r="M2825" s="14">
        <f>AND($I2825=MID(kododd,1,2),$J2825=MID(kododd,3,3))</f>
      </c>
    </row>
    <row r="2826">
      <c r="A2826" s="95">
        <v>41922</v>
      </c>
      <c r="B2826" s="93" t="s">
        <v>11611</v>
      </c>
      <c r="C2826" s="93" t="s">
        <v>1451</v>
      </c>
      <c r="D2826" s="95">
        <v>1024</v>
      </c>
      <c r="E2826" s="95">
        <v>1423</v>
      </c>
      <c r="F2826" s="95">
        <v>391808</v>
      </c>
      <c r="G2826" s="95">
        <v>250</v>
      </c>
      <c r="H2826" s="93" t="s">
        <v>8976</v>
      </c>
      <c r="I2826" s="93" t="s">
        <v>23890</v>
      </c>
      <c r="J2826" s="93" t="s">
        <v>20973</v>
      </c>
      <c r="K2826" s="93" t="s">
        <v>12775</v>
      </c>
      <c r="L2826" s="14">
        <f>AND(vyberHrace&lt;&gt;"",ISNUMBER(SEARCH(vyberHrace,$B2826)))</f>
      </c>
      <c r="M2826" s="14">
        <f>AND($I2826=MID(kododd,1,2),$J2826=MID(kododd,3,3))</f>
      </c>
    </row>
    <row r="2827">
      <c r="A2827" s="95">
        <v>116</v>
      </c>
      <c r="B2827" s="93" t="s">
        <v>21215</v>
      </c>
      <c r="C2827" s="93" t="s">
        <v>1449</v>
      </c>
      <c r="D2827" s="95">
        <v>2164</v>
      </c>
      <c r="E2827" s="95">
        <v>2159</v>
      </c>
      <c r="F2827" s="95">
        <v>301400</v>
      </c>
      <c r="G2827" s="95">
        <v>250</v>
      </c>
      <c r="H2827" s="93" t="s">
        <v>8976</v>
      </c>
      <c r="I2827" s="93" t="s">
        <v>23890</v>
      </c>
      <c r="J2827" s="93" t="s">
        <v>21007</v>
      </c>
      <c r="K2827" s="93" t="s">
        <v>23945</v>
      </c>
      <c r="L2827" s="14">
        <f>AND(vyberHrace&lt;&gt;"",ISNUMBER(SEARCH(vyberHrace,$B2827)))</f>
      </c>
      <c r="M2827" s="14">
        <f>AND($I2827=MID(kododd,1,2),$J2827=MID(kododd,3,3))</f>
      </c>
    </row>
    <row r="2828">
      <c r="A2828" s="95">
        <v>63728</v>
      </c>
      <c r="B2828" s="93" t="s">
        <v>29803</v>
      </c>
      <c r="C2828" s="93" t="s">
        <v>1442</v>
      </c>
      <c r="G2828" s="95">
        <v>250</v>
      </c>
      <c r="H2828" s="93" t="s">
        <v>8976</v>
      </c>
      <c r="I2828" s="93" t="s">
        <v>23890</v>
      </c>
      <c r="J2828" s="93" t="s">
        <v>20932</v>
      </c>
      <c r="K2828" s="93" t="s">
        <v>9421</v>
      </c>
      <c r="L2828" s="14">
        <f>AND(vyberHrace&lt;&gt;"",ISNUMBER(SEARCH(vyberHrace,$B2828)))</f>
      </c>
      <c r="M2828" s="14">
        <f>AND($I2828=MID(kododd,1,2),$J2828=MID(kododd,3,3))</f>
      </c>
    </row>
    <row r="2829">
      <c r="A2829" s="95">
        <v>2255</v>
      </c>
      <c r="B2829" s="93" t="s">
        <v>14016</v>
      </c>
      <c r="C2829" s="93" t="s">
        <v>1427</v>
      </c>
      <c r="D2829" s="95">
        <v>2050</v>
      </c>
      <c r="E2829" s="95">
        <v>2071</v>
      </c>
      <c r="F2829" s="95">
        <v>310093</v>
      </c>
      <c r="G2829" s="95">
        <v>0</v>
      </c>
      <c r="H2829" s="93" t="s">
        <v>8976</v>
      </c>
      <c r="I2829" s="93" t="s">
        <v>23890</v>
      </c>
      <c r="J2829" s="93" t="s">
        <v>20932</v>
      </c>
      <c r="K2829" s="93" t="s">
        <v>9421</v>
      </c>
      <c r="L2829" s="14">
        <f>AND(vyberHrace&lt;&gt;"",ISNUMBER(SEARCH(vyberHrace,$B2829)))</f>
      </c>
      <c r="M2829" s="14">
        <f>AND($I2829=MID(kododd,1,2),$J2829=MID(kododd,3,3))</f>
      </c>
    </row>
    <row r="2830">
      <c r="A2830" s="95">
        <v>10975</v>
      </c>
      <c r="B2830" s="93" t="s">
        <v>12895</v>
      </c>
      <c r="C2830" s="93" t="s">
        <v>1436</v>
      </c>
      <c r="D2830" s="95">
        <v>2177</v>
      </c>
      <c r="E2830" s="95">
        <v>2192</v>
      </c>
      <c r="F2830" s="95">
        <v>318892</v>
      </c>
      <c r="G2830" s="95">
        <v>250</v>
      </c>
      <c r="H2830" s="93" t="s">
        <v>8976</v>
      </c>
      <c r="I2830" s="93" t="s">
        <v>23890</v>
      </c>
      <c r="J2830" s="93" t="s">
        <v>21009</v>
      </c>
      <c r="K2830" s="93" t="s">
        <v>15049</v>
      </c>
      <c r="L2830" s="14">
        <f>AND(vyberHrace&lt;&gt;"",ISNUMBER(SEARCH(vyberHrace,$B2830)))</f>
      </c>
      <c r="M2830" s="14">
        <f>AND($I2830=MID(kododd,1,2),$J2830=MID(kododd,3,3))</f>
      </c>
    </row>
    <row r="2831">
      <c r="A2831" s="95">
        <v>62919</v>
      </c>
      <c r="B2831" s="93" t="s">
        <v>28712</v>
      </c>
      <c r="C2831" s="93" t="s">
        <v>1488</v>
      </c>
      <c r="G2831" s="95">
        <v>250</v>
      </c>
      <c r="H2831" s="93" t="s">
        <v>8976</v>
      </c>
      <c r="I2831" s="93" t="s">
        <v>23890</v>
      </c>
      <c r="J2831" s="93" t="s">
        <v>20936</v>
      </c>
      <c r="K2831" s="93" t="s">
        <v>10625</v>
      </c>
      <c r="L2831" s="14">
        <f>AND(vyberHrace&lt;&gt;"",ISNUMBER(SEARCH(vyberHrace,$B2831)))</f>
      </c>
      <c r="M2831" s="14">
        <f>AND($I2831=MID(kododd,1,2),$J2831=MID(kododd,3,3))</f>
      </c>
    </row>
    <row r="2832">
      <c r="A2832" s="95">
        <v>34549</v>
      </c>
      <c r="B2832" s="93" t="s">
        <v>12754</v>
      </c>
      <c r="C2832" s="93" t="s">
        <v>1423</v>
      </c>
      <c r="D2832" s="95">
        <v>1544</v>
      </c>
      <c r="F2832" s="95">
        <v>23793236</v>
      </c>
      <c r="G2832" s="95">
        <v>250</v>
      </c>
      <c r="H2832" s="93" t="s">
        <v>8976</v>
      </c>
      <c r="I2832" s="93" t="s">
        <v>23890</v>
      </c>
      <c r="J2832" s="93" t="s">
        <v>20895</v>
      </c>
      <c r="K2832" s="93" t="s">
        <v>13982</v>
      </c>
      <c r="L2832" s="14">
        <f>AND(vyberHrace&lt;&gt;"",ISNUMBER(SEARCH(vyberHrace,$B2832)))</f>
      </c>
      <c r="M2832" s="14">
        <f>AND($I2832=MID(kododd,1,2),$J2832=MID(kododd,3,3))</f>
      </c>
    </row>
    <row r="2833">
      <c r="A2833" s="95">
        <v>46648</v>
      </c>
      <c r="B2833" s="93" t="s">
        <v>18629</v>
      </c>
      <c r="C2833" s="93" t="s">
        <v>1407</v>
      </c>
      <c r="D2833" s="95">
        <v>1545</v>
      </c>
      <c r="F2833" s="95">
        <v>23732288</v>
      </c>
      <c r="G2833" s="95">
        <v>250</v>
      </c>
      <c r="H2833" s="93" t="s">
        <v>8976</v>
      </c>
      <c r="I2833" s="93" t="s">
        <v>23890</v>
      </c>
      <c r="J2833" s="93" t="s">
        <v>20927</v>
      </c>
      <c r="K2833" s="93" t="s">
        <v>1493</v>
      </c>
      <c r="L2833" s="14">
        <f>AND(vyberHrace&lt;&gt;"",ISNUMBER(SEARCH(vyberHrace,$B2833)))</f>
      </c>
      <c r="M2833" s="14">
        <f>AND($I2833=MID(kododd,1,2),$J2833=MID(kododd,3,3))</f>
      </c>
    </row>
    <row r="2834">
      <c r="A2834" s="95">
        <v>60202</v>
      </c>
      <c r="B2834" s="93" t="s">
        <v>26664</v>
      </c>
      <c r="C2834" s="93" t="s">
        <v>1411</v>
      </c>
      <c r="D2834" s="95">
        <v>1053</v>
      </c>
      <c r="F2834" s="95">
        <v>523009969</v>
      </c>
      <c r="G2834" s="95">
        <v>250</v>
      </c>
      <c r="H2834" s="93" t="s">
        <v>8976</v>
      </c>
      <c r="I2834" s="93" t="s">
        <v>23890</v>
      </c>
      <c r="J2834" s="93" t="s">
        <v>20843</v>
      </c>
      <c r="K2834" s="93" t="s">
        <v>19862</v>
      </c>
      <c r="L2834" s="14">
        <f>AND(vyberHrace&lt;&gt;"",ISNUMBER(SEARCH(vyberHrace,$B2834)))</f>
      </c>
      <c r="M2834" s="14">
        <f>AND($I2834=MID(kododd,1,2),$J2834=MID(kododd,3,3))</f>
      </c>
    </row>
    <row r="2835">
      <c r="A2835" s="95">
        <v>60400</v>
      </c>
      <c r="B2835" s="93" t="s">
        <v>26844</v>
      </c>
      <c r="C2835" s="93" t="s">
        <v>1416</v>
      </c>
      <c r="G2835" s="95">
        <v>0</v>
      </c>
      <c r="H2835" s="93" t="s">
        <v>8976</v>
      </c>
      <c r="I2835" s="93" t="s">
        <v>23890</v>
      </c>
      <c r="J2835" s="93" t="s">
        <v>20848</v>
      </c>
      <c r="K2835" s="93" t="s">
        <v>21377</v>
      </c>
      <c r="L2835" s="14">
        <f>AND(vyberHrace&lt;&gt;"",ISNUMBER(SEARCH(vyberHrace,$B2835)))</f>
      </c>
      <c r="M2835" s="14">
        <f>AND($I2835=MID(kododd,1,2),$J2835=MID(kododd,3,3))</f>
      </c>
    </row>
    <row r="2836">
      <c r="A2836" s="95">
        <v>60687</v>
      </c>
      <c r="B2836" s="93" t="s">
        <v>26844</v>
      </c>
      <c r="C2836" s="93" t="s">
        <v>1488</v>
      </c>
      <c r="F2836" s="95">
        <v>23798297</v>
      </c>
      <c r="G2836" s="95">
        <v>250</v>
      </c>
      <c r="H2836" s="93" t="s">
        <v>8976</v>
      </c>
      <c r="I2836" s="93" t="s">
        <v>23890</v>
      </c>
      <c r="J2836" s="93" t="s">
        <v>20843</v>
      </c>
      <c r="K2836" s="93" t="s">
        <v>19862</v>
      </c>
      <c r="L2836" s="14">
        <f>AND(vyberHrace&lt;&gt;"",ISNUMBER(SEARCH(vyberHrace,$B2836)))</f>
      </c>
      <c r="M2836" s="14">
        <f>AND($I2836=MID(kododd,1,2),$J2836=MID(kododd,3,3))</f>
      </c>
    </row>
    <row r="2837">
      <c r="A2837" s="95">
        <v>3623</v>
      </c>
      <c r="B2837" s="93" t="s">
        <v>21051</v>
      </c>
      <c r="C2837" s="93" t="s">
        <v>1474</v>
      </c>
      <c r="D2837" s="95">
        <v>1532</v>
      </c>
      <c r="F2837" s="95">
        <v>353787</v>
      </c>
      <c r="G2837" s="95">
        <v>250</v>
      </c>
      <c r="H2837" s="93" t="s">
        <v>8976</v>
      </c>
      <c r="I2837" s="93" t="s">
        <v>23890</v>
      </c>
      <c r="J2837" s="93" t="s">
        <v>20934</v>
      </c>
      <c r="K2837" s="93" t="s">
        <v>21356</v>
      </c>
      <c r="L2837" s="14">
        <f>AND(vyberHrace&lt;&gt;"",ISNUMBER(SEARCH(vyberHrace,$B2837)))</f>
      </c>
      <c r="M2837" s="14">
        <f>AND($I2837=MID(kododd,1,2),$J2837=MID(kododd,3,3))</f>
      </c>
    </row>
    <row r="2838">
      <c r="A2838" s="95">
        <v>58164</v>
      </c>
      <c r="B2838" s="93" t="s">
        <v>24683</v>
      </c>
      <c r="C2838" s="93" t="s">
        <v>1487</v>
      </c>
      <c r="F2838" s="95">
        <v>23779063</v>
      </c>
      <c r="G2838" s="95">
        <v>0</v>
      </c>
      <c r="H2838" s="93" t="s">
        <v>8976</v>
      </c>
      <c r="I2838" s="93" t="s">
        <v>23890</v>
      </c>
      <c r="J2838" s="93" t="s">
        <v>20848</v>
      </c>
      <c r="K2838" s="93" t="s">
        <v>21377</v>
      </c>
      <c r="L2838" s="14">
        <f>AND(vyberHrace&lt;&gt;"",ISNUMBER(SEARCH(vyberHrace,$B2838)))</f>
      </c>
      <c r="M2838" s="14">
        <f>AND($I2838=MID(kododd,1,2),$J2838=MID(kododd,3,3))</f>
      </c>
    </row>
    <row r="2839">
      <c r="A2839" s="95">
        <v>38921</v>
      </c>
      <c r="B2839" s="93" t="s">
        <v>19795</v>
      </c>
      <c r="C2839" s="93" t="s">
        <v>1439</v>
      </c>
      <c r="D2839" s="95">
        <v>1860</v>
      </c>
      <c r="E2839" s="95">
        <v>1894</v>
      </c>
      <c r="F2839" s="95">
        <v>373257</v>
      </c>
      <c r="G2839" s="95">
        <v>250</v>
      </c>
      <c r="H2839" s="93" t="s">
        <v>8976</v>
      </c>
      <c r="I2839" s="93" t="s">
        <v>23890</v>
      </c>
      <c r="J2839" s="93" t="s">
        <v>20957</v>
      </c>
      <c r="K2839" s="93" t="s">
        <v>13992</v>
      </c>
      <c r="L2839" s="14">
        <f>AND(vyberHrace&lt;&gt;"",ISNUMBER(SEARCH(vyberHrace,$B2839)))</f>
      </c>
      <c r="M2839" s="14">
        <f>AND($I2839=MID(kododd,1,2),$J2839=MID(kododd,3,3))</f>
      </c>
    </row>
    <row r="2840">
      <c r="A2840" s="95">
        <v>61666</v>
      </c>
      <c r="B2840" s="93" t="s">
        <v>12843</v>
      </c>
      <c r="C2840" s="93" t="s">
        <v>3255</v>
      </c>
      <c r="D2840" s="95">
        <v>1228</v>
      </c>
      <c r="F2840" s="95">
        <v>571006249</v>
      </c>
      <c r="G2840" s="95">
        <v>250</v>
      </c>
      <c r="H2840" s="93" t="s">
        <v>8976</v>
      </c>
      <c r="I2840" s="93" t="s">
        <v>23890</v>
      </c>
      <c r="J2840" s="93" t="s">
        <v>20957</v>
      </c>
      <c r="K2840" s="93" t="s">
        <v>13992</v>
      </c>
      <c r="L2840" s="14">
        <f>AND(vyberHrace&lt;&gt;"",ISNUMBER(SEARCH(vyberHrace,$B2840)))</f>
      </c>
      <c r="M2840" s="14">
        <f>AND($I2840=MID(kododd,1,2),$J2840=MID(kododd,3,3))</f>
      </c>
    </row>
    <row r="2841">
      <c r="A2841" s="95">
        <v>63193</v>
      </c>
      <c r="B2841" s="93" t="s">
        <v>28713</v>
      </c>
      <c r="C2841" s="93" t="s">
        <v>1412</v>
      </c>
      <c r="D2841" s="95">
        <v>1319</v>
      </c>
      <c r="F2841" s="95">
        <v>571003738</v>
      </c>
      <c r="G2841" s="95">
        <v>250</v>
      </c>
      <c r="H2841" s="93" t="s">
        <v>8976</v>
      </c>
      <c r="I2841" s="93" t="s">
        <v>23890</v>
      </c>
      <c r="J2841" s="93" t="s">
        <v>20897</v>
      </c>
      <c r="K2841" s="93" t="s">
        <v>9426</v>
      </c>
      <c r="L2841" s="14">
        <f>AND(vyberHrace&lt;&gt;"",ISNUMBER(SEARCH(vyberHrace,$B2841)))</f>
      </c>
      <c r="M2841" s="14">
        <f>AND($I2841=MID(kododd,1,2),$J2841=MID(kododd,3,3))</f>
      </c>
    </row>
    <row r="2842">
      <c r="A2842" s="95">
        <v>59052</v>
      </c>
      <c r="B2842" s="93" t="s">
        <v>25503</v>
      </c>
      <c r="C2842" s="93" t="s">
        <v>1486</v>
      </c>
      <c r="G2842" s="95">
        <v>0</v>
      </c>
      <c r="H2842" s="93" t="s">
        <v>8976</v>
      </c>
      <c r="I2842" s="93" t="s">
        <v>23890</v>
      </c>
      <c r="J2842" s="93" t="s">
        <v>20932</v>
      </c>
      <c r="K2842" s="93" t="s">
        <v>9421</v>
      </c>
      <c r="L2842" s="14">
        <f>AND(vyberHrace&lt;&gt;"",ISNUMBER(SEARCH(vyberHrace,$B2842)))</f>
      </c>
      <c r="M2842" s="14">
        <f>AND($I2842=MID(kododd,1,2),$J2842=MID(kododd,3,3))</f>
      </c>
    </row>
    <row r="2843">
      <c r="A2843" s="95">
        <v>48113</v>
      </c>
      <c r="B2843" s="93" t="s">
        <v>16262</v>
      </c>
      <c r="C2843" s="93" t="s">
        <v>1402</v>
      </c>
      <c r="D2843" s="95">
        <v>2077</v>
      </c>
      <c r="E2843" s="95">
        <v>2117</v>
      </c>
      <c r="F2843" s="95">
        <v>23729236</v>
      </c>
      <c r="G2843" s="95">
        <v>250</v>
      </c>
      <c r="H2843" s="93" t="s">
        <v>8976</v>
      </c>
      <c r="I2843" s="93" t="s">
        <v>23890</v>
      </c>
      <c r="J2843" s="93" t="s">
        <v>20897</v>
      </c>
      <c r="K2843" s="93" t="s">
        <v>9426</v>
      </c>
      <c r="L2843" s="14">
        <f>AND(vyberHrace&lt;&gt;"",ISNUMBER(SEARCH(vyberHrace,$B2843)))</f>
      </c>
      <c r="M2843" s="14">
        <f>AND($I2843=MID(kododd,1,2),$J2843=MID(kododd,3,3))</f>
      </c>
    </row>
    <row r="2844">
      <c r="A2844" s="95">
        <v>62394</v>
      </c>
      <c r="B2844" s="93" t="s">
        <v>28563</v>
      </c>
      <c r="C2844" s="93" t="s">
        <v>1451</v>
      </c>
      <c r="G2844" s="95">
        <v>250</v>
      </c>
      <c r="H2844" s="93" t="s">
        <v>8976</v>
      </c>
      <c r="I2844" s="93" t="s">
        <v>23890</v>
      </c>
      <c r="J2844" s="93" t="s">
        <v>20860</v>
      </c>
      <c r="K2844" s="93" t="s">
        <v>12768</v>
      </c>
      <c r="L2844" s="14">
        <f>AND(vyberHrace&lt;&gt;"",ISNUMBER(SEARCH(vyberHrace,$B2844)))</f>
      </c>
      <c r="M2844" s="14">
        <f>AND($I2844=MID(kododd,1,2),$J2844=MID(kododd,3,3))</f>
      </c>
    </row>
    <row r="2845">
      <c r="A2845" s="95">
        <v>50469</v>
      </c>
      <c r="B2845" s="93" t="s">
        <v>2096</v>
      </c>
      <c r="C2845" s="93" t="s">
        <v>1422</v>
      </c>
      <c r="G2845" s="95">
        <v>250</v>
      </c>
      <c r="H2845" s="93" t="s">
        <v>8976</v>
      </c>
      <c r="I2845" s="93" t="s">
        <v>23890</v>
      </c>
      <c r="J2845" s="93" t="s">
        <v>20858</v>
      </c>
      <c r="K2845" s="93" t="s">
        <v>20407</v>
      </c>
      <c r="L2845" s="14">
        <f>AND(vyberHrace&lt;&gt;"",ISNUMBER(SEARCH(vyberHrace,$B2845)))</f>
      </c>
      <c r="M2845" s="14">
        <f>AND($I2845=MID(kododd,1,2),$J2845=MID(kododd,3,3))</f>
      </c>
    </row>
    <row r="2846">
      <c r="A2846" s="95">
        <v>29454</v>
      </c>
      <c r="B2846" s="93" t="s">
        <v>21142</v>
      </c>
      <c r="C2846" s="93" t="s">
        <v>1405</v>
      </c>
      <c r="D2846" s="95">
        <v>1545</v>
      </c>
      <c r="E2846" s="95">
        <v>1627</v>
      </c>
      <c r="F2846" s="95">
        <v>303135</v>
      </c>
      <c r="G2846" s="95">
        <v>250</v>
      </c>
      <c r="H2846" s="93" t="s">
        <v>8976</v>
      </c>
      <c r="I2846" s="93" t="s">
        <v>23890</v>
      </c>
      <c r="J2846" s="93" t="s">
        <v>20931</v>
      </c>
      <c r="K2846" s="93" t="s">
        <v>19878</v>
      </c>
      <c r="L2846" s="14">
        <f>AND(vyberHrace&lt;&gt;"",ISNUMBER(SEARCH(vyberHrace,$B2846)))</f>
      </c>
      <c r="M2846" s="14">
        <f>AND($I2846=MID(kododd,1,2),$J2846=MID(kododd,3,3))</f>
      </c>
    </row>
    <row r="2847">
      <c r="A2847" s="95">
        <v>4519</v>
      </c>
      <c r="B2847" s="93" t="s">
        <v>20461</v>
      </c>
      <c r="C2847" s="93" t="s">
        <v>1439</v>
      </c>
      <c r="D2847" s="95">
        <v>2067</v>
      </c>
      <c r="E2847" s="95">
        <v>2062</v>
      </c>
      <c r="F2847" s="95">
        <v>354252</v>
      </c>
      <c r="G2847" s="95">
        <v>250</v>
      </c>
      <c r="H2847" s="93" t="s">
        <v>8976</v>
      </c>
      <c r="I2847" s="93" t="s">
        <v>23890</v>
      </c>
      <c r="J2847" s="93" t="s">
        <v>20883</v>
      </c>
      <c r="K2847" s="93" t="s">
        <v>19883</v>
      </c>
      <c r="L2847" s="14">
        <f>AND(vyberHrace&lt;&gt;"",ISNUMBER(SEARCH(vyberHrace,$B2847)))</f>
      </c>
      <c r="M2847" s="14">
        <f>AND($I2847=MID(kododd,1,2),$J2847=MID(kododd,3,3))</f>
      </c>
    </row>
    <row r="2848">
      <c r="A2848" s="95">
        <v>61812</v>
      </c>
      <c r="B2848" s="93" t="s">
        <v>14056</v>
      </c>
      <c r="C2848" s="93" t="s">
        <v>1442</v>
      </c>
      <c r="D2848" s="95">
        <v>1129</v>
      </c>
      <c r="F2848" s="95">
        <v>571000992</v>
      </c>
      <c r="G2848" s="95">
        <v>250</v>
      </c>
      <c r="H2848" s="93" t="s">
        <v>8976</v>
      </c>
      <c r="I2848" s="93" t="s">
        <v>23890</v>
      </c>
      <c r="J2848" s="93" t="s">
        <v>20973</v>
      </c>
      <c r="K2848" s="93" t="s">
        <v>12775</v>
      </c>
      <c r="L2848" s="14">
        <f>AND(vyberHrace&lt;&gt;"",ISNUMBER(SEARCH(vyberHrace,$B2848)))</f>
      </c>
      <c r="M2848" s="14">
        <f>AND($I2848=MID(kododd,1,2),$J2848=MID(kododd,3,3))</f>
      </c>
    </row>
    <row r="2849">
      <c r="A2849" s="95">
        <v>35812</v>
      </c>
      <c r="B2849" s="93" t="s">
        <v>11481</v>
      </c>
      <c r="C2849" s="93" t="s">
        <v>1476</v>
      </c>
      <c r="D2849" s="95">
        <v>1674</v>
      </c>
      <c r="E2849" s="95">
        <v>1881</v>
      </c>
      <c r="F2849" s="95">
        <v>380822</v>
      </c>
      <c r="G2849" s="95">
        <v>250</v>
      </c>
      <c r="H2849" s="93" t="s">
        <v>8976</v>
      </c>
      <c r="I2849" s="93" t="s">
        <v>23890</v>
      </c>
      <c r="J2849" s="93" t="s">
        <v>20883</v>
      </c>
      <c r="K2849" s="93" t="s">
        <v>19883</v>
      </c>
      <c r="L2849" s="14">
        <f>AND(vyberHrace&lt;&gt;"",ISNUMBER(SEARCH(vyberHrace,$B2849)))</f>
      </c>
      <c r="M2849" s="14">
        <f>AND($I2849=MID(kododd,1,2),$J2849=MID(kododd,3,3))</f>
      </c>
    </row>
    <row r="2850">
      <c r="A2850" s="95">
        <v>62748</v>
      </c>
      <c r="B2850" s="93" t="s">
        <v>28714</v>
      </c>
      <c r="C2850" s="93" t="s">
        <v>1486</v>
      </c>
      <c r="G2850" s="95">
        <v>250</v>
      </c>
      <c r="H2850" s="93" t="s">
        <v>8976</v>
      </c>
      <c r="I2850" s="93" t="s">
        <v>23890</v>
      </c>
      <c r="J2850" s="93" t="s">
        <v>20858</v>
      </c>
      <c r="K2850" s="93" t="s">
        <v>20407</v>
      </c>
      <c r="L2850" s="14">
        <f>AND(vyberHrace&lt;&gt;"",ISNUMBER(SEARCH(vyberHrace,$B2850)))</f>
      </c>
      <c r="M2850" s="14">
        <f>AND($I2850=MID(kododd,1,2),$J2850=MID(kododd,3,3))</f>
      </c>
    </row>
    <row r="2851">
      <c r="A2851" s="95">
        <v>61966</v>
      </c>
      <c r="B2851" s="93" t="s">
        <v>28172</v>
      </c>
      <c r="C2851" s="93" t="s">
        <v>1420</v>
      </c>
      <c r="F2851" s="95">
        <v>23798050</v>
      </c>
      <c r="G2851" s="95">
        <v>250</v>
      </c>
      <c r="H2851" s="93" t="s">
        <v>8976</v>
      </c>
      <c r="I2851" s="93" t="s">
        <v>23890</v>
      </c>
      <c r="J2851" s="93" t="s">
        <v>20870</v>
      </c>
      <c r="K2851" s="93" t="s">
        <v>19858</v>
      </c>
      <c r="L2851" s="14">
        <f>AND(vyberHrace&lt;&gt;"",ISNUMBER(SEARCH(vyberHrace,$B2851)))</f>
      </c>
      <c r="M2851" s="14">
        <f>AND($I2851=MID(kododd,1,2),$J2851=MID(kododd,3,3))</f>
      </c>
    </row>
    <row r="2852">
      <c r="A2852" s="95">
        <v>8392</v>
      </c>
      <c r="B2852" s="93" t="s">
        <v>13890</v>
      </c>
      <c r="C2852" s="93" t="s">
        <v>1442</v>
      </c>
      <c r="D2852" s="95">
        <v>1690</v>
      </c>
      <c r="E2852" s="95">
        <v>1851</v>
      </c>
      <c r="F2852" s="95">
        <v>322822</v>
      </c>
      <c r="G2852" s="95">
        <v>250</v>
      </c>
      <c r="H2852" s="93" t="s">
        <v>8976</v>
      </c>
      <c r="I2852" s="93" t="s">
        <v>23890</v>
      </c>
      <c r="J2852" s="93" t="s">
        <v>20883</v>
      </c>
      <c r="K2852" s="93" t="s">
        <v>19883</v>
      </c>
      <c r="L2852" s="14">
        <f>AND(vyberHrace&lt;&gt;"",ISNUMBER(SEARCH(vyberHrace,$B2852)))</f>
      </c>
      <c r="M2852" s="14">
        <f>AND($I2852=MID(kododd,1,2),$J2852=MID(kododd,3,3))</f>
      </c>
    </row>
    <row r="2853">
      <c r="A2853" s="95">
        <v>2112</v>
      </c>
      <c r="B2853" s="93" t="s">
        <v>11578</v>
      </c>
      <c r="C2853" s="93" t="s">
        <v>1435</v>
      </c>
      <c r="D2853" s="95">
        <v>1909</v>
      </c>
      <c r="G2853" s="95">
        <v>0</v>
      </c>
      <c r="H2853" s="93" t="s">
        <v>8976</v>
      </c>
      <c r="I2853" s="93" t="s">
        <v>23890</v>
      </c>
      <c r="J2853" s="93" t="s">
        <v>20934</v>
      </c>
      <c r="K2853" s="93" t="s">
        <v>21356</v>
      </c>
      <c r="L2853" s="14">
        <f>AND(vyberHrace&lt;&gt;"",ISNUMBER(SEARCH(vyberHrace,$B2853)))</f>
      </c>
      <c r="M2853" s="14">
        <f>AND($I2853=MID(kododd,1,2),$J2853=MID(kododd,3,3))</f>
      </c>
    </row>
    <row r="2854">
      <c r="A2854" s="95">
        <v>26354</v>
      </c>
      <c r="B2854" s="93" t="s">
        <v>21179</v>
      </c>
      <c r="C2854" s="93" t="s">
        <v>1442</v>
      </c>
      <c r="D2854" s="95">
        <v>1690</v>
      </c>
      <c r="E2854" s="95">
        <v>1815</v>
      </c>
      <c r="F2854" s="95">
        <v>365130</v>
      </c>
      <c r="G2854" s="95">
        <v>250</v>
      </c>
      <c r="H2854" s="93" t="s">
        <v>8976</v>
      </c>
      <c r="I2854" s="93" t="s">
        <v>23890</v>
      </c>
      <c r="J2854" s="93" t="s">
        <v>20843</v>
      </c>
      <c r="K2854" s="93" t="s">
        <v>19862</v>
      </c>
      <c r="L2854" s="14">
        <f>AND(vyberHrace&lt;&gt;"",ISNUMBER(SEARCH(vyberHrace,$B2854)))</f>
      </c>
      <c r="M2854" s="14">
        <f>AND($I2854=MID(kododd,1,2),$J2854=MID(kododd,3,3))</f>
      </c>
    </row>
    <row r="2855">
      <c r="A2855" s="95">
        <v>182</v>
      </c>
      <c r="B2855" s="93" t="s">
        <v>13988</v>
      </c>
      <c r="C2855" s="93" t="s">
        <v>1441</v>
      </c>
      <c r="D2855" s="95">
        <v>2036</v>
      </c>
      <c r="E2855" s="95">
        <v>2043</v>
      </c>
      <c r="F2855" s="95">
        <v>303372</v>
      </c>
      <c r="G2855" s="95">
        <v>250</v>
      </c>
      <c r="H2855" s="93" t="s">
        <v>8976</v>
      </c>
      <c r="I2855" s="93" t="s">
        <v>23890</v>
      </c>
      <c r="J2855" s="93" t="s">
        <v>20934</v>
      </c>
      <c r="K2855" s="93" t="s">
        <v>21356</v>
      </c>
      <c r="L2855" s="14">
        <f>AND(vyberHrace&lt;&gt;"",ISNUMBER(SEARCH(vyberHrace,$B2855)))</f>
      </c>
      <c r="M2855" s="14">
        <f>AND($I2855=MID(kododd,1,2),$J2855=MID(kododd,3,3))</f>
      </c>
    </row>
    <row r="2856">
      <c r="A2856" s="95">
        <v>11212</v>
      </c>
      <c r="B2856" s="93" t="s">
        <v>12906</v>
      </c>
      <c r="C2856" s="93" t="s">
        <v>1418</v>
      </c>
      <c r="D2856" s="95">
        <v>2059</v>
      </c>
      <c r="E2856" s="95">
        <v>2062</v>
      </c>
      <c r="F2856" s="95">
        <v>319929</v>
      </c>
      <c r="G2856" s="95">
        <v>0</v>
      </c>
      <c r="H2856" s="93" t="s">
        <v>8976</v>
      </c>
      <c r="I2856" s="93" t="s">
        <v>23890</v>
      </c>
      <c r="J2856" s="93" t="s">
        <v>20843</v>
      </c>
      <c r="K2856" s="93" t="s">
        <v>19862</v>
      </c>
      <c r="L2856" s="14">
        <f>AND(vyberHrace&lt;&gt;"",ISNUMBER(SEARCH(vyberHrace,$B2856)))</f>
      </c>
      <c r="M2856" s="14">
        <f>AND($I2856=MID(kododd,1,2),$J2856=MID(kododd,3,3))</f>
      </c>
    </row>
    <row r="2857">
      <c r="A2857" s="95">
        <v>13337</v>
      </c>
      <c r="B2857" s="93" t="s">
        <v>11661</v>
      </c>
      <c r="C2857" s="93" t="s">
        <v>1464</v>
      </c>
      <c r="D2857" s="95">
        <v>2049</v>
      </c>
      <c r="E2857" s="95">
        <v>2056</v>
      </c>
      <c r="F2857" s="95">
        <v>330370</v>
      </c>
      <c r="G2857" s="95">
        <v>250</v>
      </c>
      <c r="H2857" s="93" t="s">
        <v>8976</v>
      </c>
      <c r="I2857" s="93" t="s">
        <v>23890</v>
      </c>
      <c r="J2857" s="93" t="s">
        <v>3580</v>
      </c>
      <c r="K2857" s="93" t="s">
        <v>6721</v>
      </c>
      <c r="L2857" s="14">
        <f>AND(vyberHrace&lt;&gt;"",ISNUMBER(SEARCH(vyberHrace,$B2857)))</f>
      </c>
      <c r="M2857" s="14">
        <f>AND($I2857=MID(kododd,1,2),$J2857=MID(kododd,3,3))</f>
      </c>
    </row>
    <row r="2858">
      <c r="A2858" s="95">
        <v>15559</v>
      </c>
      <c r="B2858" s="93" t="s">
        <v>21537</v>
      </c>
      <c r="C2858" s="93" t="s">
        <v>1431</v>
      </c>
      <c r="D2858" s="95">
        <v>1373</v>
      </c>
      <c r="F2858" s="95">
        <v>23761687</v>
      </c>
      <c r="G2858" s="95">
        <v>250</v>
      </c>
      <c r="H2858" s="93" t="s">
        <v>8976</v>
      </c>
      <c r="I2858" s="93" t="s">
        <v>23890</v>
      </c>
      <c r="J2858" s="93" t="s">
        <v>20932</v>
      </c>
      <c r="K2858" s="93" t="s">
        <v>9421</v>
      </c>
      <c r="L2858" s="14">
        <f>AND(vyberHrace&lt;&gt;"",ISNUMBER(SEARCH(vyberHrace,$B2858)))</f>
      </c>
      <c r="M2858" s="14">
        <f>AND($I2858=MID(kododd,1,2),$J2858=MID(kododd,3,3))</f>
      </c>
    </row>
    <row r="2859">
      <c r="A2859" s="95">
        <v>8694</v>
      </c>
      <c r="B2859" s="93" t="s">
        <v>18967</v>
      </c>
      <c r="C2859" s="93" t="s">
        <v>1423</v>
      </c>
      <c r="D2859" s="95">
        <v>2215</v>
      </c>
      <c r="E2859" s="95">
        <v>2248</v>
      </c>
      <c r="F2859" s="95">
        <v>323837</v>
      </c>
      <c r="G2859" s="95">
        <v>250</v>
      </c>
      <c r="H2859" s="93" t="s">
        <v>8976</v>
      </c>
      <c r="I2859" s="93" t="s">
        <v>23890</v>
      </c>
      <c r="J2859" s="93" t="s">
        <v>20897</v>
      </c>
      <c r="K2859" s="93" t="s">
        <v>9426</v>
      </c>
      <c r="L2859" s="14">
        <f>AND(vyberHrace&lt;&gt;"",ISNUMBER(SEARCH(vyberHrace,$B2859)))</f>
      </c>
      <c r="M2859" s="14">
        <f>AND($I2859=MID(kododd,1,2),$J2859=MID(kododd,3,3))</f>
      </c>
    </row>
    <row r="2860">
      <c r="A2860" s="95">
        <v>14318</v>
      </c>
      <c r="B2860" s="93" t="s">
        <v>11761</v>
      </c>
      <c r="C2860" s="93" t="s">
        <v>1461</v>
      </c>
      <c r="D2860" s="95">
        <v>1958</v>
      </c>
      <c r="E2860" s="95">
        <v>1983</v>
      </c>
      <c r="F2860" s="95">
        <v>328316</v>
      </c>
      <c r="G2860" s="95">
        <v>250</v>
      </c>
      <c r="H2860" s="93" t="s">
        <v>8976</v>
      </c>
      <c r="I2860" s="93" t="s">
        <v>23890</v>
      </c>
      <c r="J2860" s="93" t="s">
        <v>20858</v>
      </c>
      <c r="K2860" s="93" t="s">
        <v>20407</v>
      </c>
      <c r="L2860" s="14">
        <f>AND(vyberHrace&lt;&gt;"",ISNUMBER(SEARCH(vyberHrace,$B2860)))</f>
      </c>
      <c r="M2860" s="14">
        <f>AND($I2860=MID(kododd,1,2),$J2860=MID(kododd,3,3))</f>
      </c>
    </row>
    <row r="2861">
      <c r="A2861" s="95">
        <v>47141</v>
      </c>
      <c r="B2861" s="93" t="s">
        <v>16356</v>
      </c>
      <c r="C2861" s="93" t="s">
        <v>1406</v>
      </c>
      <c r="F2861" s="95">
        <v>23717092</v>
      </c>
      <c r="G2861" s="95">
        <v>0</v>
      </c>
      <c r="H2861" s="93" t="s">
        <v>8976</v>
      </c>
      <c r="I2861" s="93" t="s">
        <v>23890</v>
      </c>
      <c r="J2861" s="93" t="s">
        <v>20870</v>
      </c>
      <c r="K2861" s="93" t="s">
        <v>19858</v>
      </c>
      <c r="L2861" s="14">
        <f>AND(vyberHrace&lt;&gt;"",ISNUMBER(SEARCH(vyberHrace,$B2861)))</f>
      </c>
      <c r="M2861" s="14">
        <f>AND($I2861=MID(kododd,1,2),$J2861=MID(kododd,3,3))</f>
      </c>
    </row>
    <row r="2862">
      <c r="A2862" s="95">
        <v>47895</v>
      </c>
      <c r="B2862" s="93" t="s">
        <v>12832</v>
      </c>
      <c r="C2862" s="93" t="s">
        <v>1437</v>
      </c>
      <c r="D2862" s="95">
        <v>1363</v>
      </c>
      <c r="F2862" s="95">
        <v>337294822</v>
      </c>
      <c r="G2862" s="95">
        <v>250</v>
      </c>
      <c r="H2862" s="93" t="s">
        <v>8976</v>
      </c>
      <c r="I2862" s="93" t="s">
        <v>23890</v>
      </c>
      <c r="J2862" s="93" t="s">
        <v>20870</v>
      </c>
      <c r="K2862" s="93" t="s">
        <v>19858</v>
      </c>
      <c r="L2862" s="14">
        <f>AND(vyberHrace&lt;&gt;"",ISNUMBER(SEARCH(vyberHrace,$B2862)))</f>
      </c>
      <c r="M2862" s="14">
        <f>AND($I2862=MID(kododd,1,2),$J2862=MID(kododd,3,3))</f>
      </c>
    </row>
    <row r="2863">
      <c r="A2863" s="95">
        <v>7091</v>
      </c>
      <c r="B2863" s="93" t="s">
        <v>13850</v>
      </c>
      <c r="C2863" s="93" t="s">
        <v>1441</v>
      </c>
      <c r="D2863" s="95">
        <v>1524</v>
      </c>
      <c r="E2863" s="95">
        <v>1508</v>
      </c>
      <c r="F2863" s="95">
        <v>23749881</v>
      </c>
      <c r="G2863" s="95">
        <v>250</v>
      </c>
      <c r="H2863" s="93" t="s">
        <v>8976</v>
      </c>
      <c r="I2863" s="93" t="s">
        <v>23890</v>
      </c>
      <c r="J2863" s="93" t="s">
        <v>20843</v>
      </c>
      <c r="K2863" s="93" t="s">
        <v>19862</v>
      </c>
      <c r="L2863" s="14">
        <f>AND(vyberHrace&lt;&gt;"",ISNUMBER(SEARCH(vyberHrace,$B2863)))</f>
      </c>
      <c r="M2863" s="14">
        <f>AND($I2863=MID(kododd,1,2),$J2863=MID(kododd,3,3))</f>
      </c>
    </row>
    <row r="2864">
      <c r="A2864" s="95">
        <v>55004</v>
      </c>
      <c r="B2864" s="93" t="s">
        <v>2563</v>
      </c>
      <c r="C2864" s="93" t="s">
        <v>1457</v>
      </c>
      <c r="F2864" s="95">
        <v>23752262</v>
      </c>
      <c r="G2864" s="95">
        <v>0</v>
      </c>
      <c r="H2864" s="93" t="s">
        <v>8976</v>
      </c>
      <c r="I2864" s="93" t="s">
        <v>23890</v>
      </c>
      <c r="J2864" s="93" t="s">
        <v>20899</v>
      </c>
      <c r="K2864" s="93" t="s">
        <v>21373</v>
      </c>
      <c r="L2864" s="14">
        <f>AND(vyberHrace&lt;&gt;"",ISNUMBER(SEARCH(vyberHrace,$B2864)))</f>
      </c>
      <c r="M2864" s="14">
        <f>AND($I2864=MID(kododd,1,2),$J2864=MID(kododd,3,3))</f>
      </c>
    </row>
    <row r="2865">
      <c r="A2865" s="95">
        <v>2049</v>
      </c>
      <c r="B2865" s="93" t="s">
        <v>16311</v>
      </c>
      <c r="C2865" s="93" t="s">
        <v>1443</v>
      </c>
      <c r="D2865" s="95">
        <v>1825</v>
      </c>
      <c r="E2865" s="95">
        <v>1936</v>
      </c>
      <c r="F2865" s="95">
        <v>360848</v>
      </c>
      <c r="G2865" s="95">
        <v>0</v>
      </c>
      <c r="H2865" s="93" t="s">
        <v>8976</v>
      </c>
      <c r="I2865" s="93" t="s">
        <v>23890</v>
      </c>
      <c r="J2865" s="93" t="s">
        <v>20874</v>
      </c>
      <c r="K2865" s="93" t="s">
        <v>1849</v>
      </c>
      <c r="L2865" s="14">
        <f>AND(vyberHrace&lt;&gt;"",ISNUMBER(SEARCH(vyberHrace,$B2865)))</f>
      </c>
      <c r="M2865" s="14">
        <f>AND($I2865=MID(kododd,1,2),$J2865=MID(kododd,3,3))</f>
      </c>
    </row>
    <row r="2866">
      <c r="A2866" s="95">
        <v>59812</v>
      </c>
      <c r="B2866" s="93" t="s">
        <v>26321</v>
      </c>
      <c r="C2866" s="93" t="s">
        <v>1488</v>
      </c>
      <c r="G2866" s="95">
        <v>0</v>
      </c>
      <c r="H2866" s="93" t="s">
        <v>8976</v>
      </c>
      <c r="I2866" s="93" t="s">
        <v>23890</v>
      </c>
      <c r="J2866" s="93" t="s">
        <v>21009</v>
      </c>
      <c r="K2866" s="93" t="s">
        <v>15049</v>
      </c>
      <c r="L2866" s="14">
        <f>AND(vyberHrace&lt;&gt;"",ISNUMBER(SEARCH(vyberHrace,$B2866)))</f>
      </c>
      <c r="M2866" s="14">
        <f>AND($I2866=MID(kododd,1,2),$J2866=MID(kododd,3,3))</f>
      </c>
    </row>
    <row r="2867">
      <c r="A2867" s="95">
        <v>1378</v>
      </c>
      <c r="B2867" s="93" t="s">
        <v>20403</v>
      </c>
      <c r="C2867" s="93" t="s">
        <v>1476</v>
      </c>
      <c r="D2867" s="95">
        <v>1635</v>
      </c>
      <c r="E2867" s="95">
        <v>1760</v>
      </c>
      <c r="F2867" s="95">
        <v>23706830</v>
      </c>
      <c r="G2867" s="95">
        <v>250</v>
      </c>
      <c r="H2867" s="93" t="s">
        <v>8976</v>
      </c>
      <c r="I2867" s="93" t="s">
        <v>23890</v>
      </c>
      <c r="J2867" s="93" t="s">
        <v>20913</v>
      </c>
      <c r="K2867" s="93" t="s">
        <v>15044</v>
      </c>
      <c r="L2867" s="14">
        <f>AND(vyberHrace&lt;&gt;"",ISNUMBER(SEARCH(vyberHrace,$B2867)))</f>
      </c>
      <c r="M2867" s="14">
        <f>AND($I2867=MID(kododd,1,2),$J2867=MID(kododd,3,3))</f>
      </c>
    </row>
    <row r="2868">
      <c r="A2868" s="95">
        <v>50474</v>
      </c>
      <c r="B2868" s="93" t="s">
        <v>12903</v>
      </c>
      <c r="C2868" s="93" t="s">
        <v>1439</v>
      </c>
      <c r="G2868" s="95">
        <v>0</v>
      </c>
      <c r="H2868" s="93" t="s">
        <v>8976</v>
      </c>
      <c r="I2868" s="93" t="s">
        <v>23890</v>
      </c>
      <c r="J2868" s="93" t="s">
        <v>20918</v>
      </c>
      <c r="K2868" s="93" t="s">
        <v>19880</v>
      </c>
      <c r="L2868" s="14">
        <f>AND(vyberHrace&lt;&gt;"",ISNUMBER(SEARCH(vyberHrace,$B2868)))</f>
      </c>
      <c r="M2868" s="14">
        <f>AND($I2868=MID(kododd,1,2),$J2868=MID(kododd,3,3))</f>
      </c>
    </row>
    <row r="2869">
      <c r="A2869" s="95">
        <v>7150</v>
      </c>
      <c r="B2869" s="93" t="s">
        <v>11458</v>
      </c>
      <c r="C2869" s="93" t="s">
        <v>1435</v>
      </c>
      <c r="D2869" s="95">
        <v>1488</v>
      </c>
      <c r="G2869" s="95">
        <v>0</v>
      </c>
      <c r="H2869" s="93" t="s">
        <v>8976</v>
      </c>
      <c r="I2869" s="93" t="s">
        <v>23890</v>
      </c>
      <c r="J2869" s="93" t="s">
        <v>20910</v>
      </c>
      <c r="K2869" s="93" t="s">
        <v>16315</v>
      </c>
      <c r="L2869" s="14">
        <f>AND(vyberHrace&lt;&gt;"",ISNUMBER(SEARCH(vyberHrace,$B2869)))</f>
      </c>
      <c r="M2869" s="14">
        <f>AND($I2869=MID(kododd,1,2),$J2869=MID(kododd,3,3))</f>
      </c>
    </row>
    <row r="2870">
      <c r="A2870" s="95">
        <v>59913</v>
      </c>
      <c r="B2870" s="93" t="s">
        <v>26405</v>
      </c>
      <c r="C2870" s="93" t="s">
        <v>1412</v>
      </c>
      <c r="G2870" s="95">
        <v>250</v>
      </c>
      <c r="H2870" s="93" t="s">
        <v>8976</v>
      </c>
      <c r="I2870" s="93" t="s">
        <v>23890</v>
      </c>
      <c r="J2870" s="93" t="s">
        <v>26214</v>
      </c>
      <c r="K2870" s="93" t="s">
        <v>26215</v>
      </c>
      <c r="L2870" s="14">
        <f>AND(vyberHrace&lt;&gt;"",ISNUMBER(SEARCH(vyberHrace,$B2870)))</f>
      </c>
      <c r="M2870" s="14">
        <f>AND($I2870=MID(kododd,1,2),$J2870=MID(kododd,3,3))</f>
      </c>
    </row>
    <row r="2871">
      <c r="A2871" s="95">
        <v>10425</v>
      </c>
      <c r="B2871" s="93" t="s">
        <v>12886</v>
      </c>
      <c r="C2871" s="93" t="s">
        <v>1456</v>
      </c>
      <c r="D2871" s="95">
        <v>1420</v>
      </c>
      <c r="F2871" s="95">
        <v>23749342</v>
      </c>
      <c r="G2871" s="95">
        <v>0</v>
      </c>
      <c r="H2871" s="93" t="s">
        <v>8976</v>
      </c>
      <c r="I2871" s="93" t="s">
        <v>23890</v>
      </c>
      <c r="J2871" s="93" t="s">
        <v>20992</v>
      </c>
      <c r="K2871" s="93" t="s">
        <v>16334</v>
      </c>
      <c r="L2871" s="14">
        <f>AND(vyberHrace&lt;&gt;"",ISNUMBER(SEARCH(vyberHrace,$B2871)))</f>
      </c>
      <c r="M2871" s="14">
        <f>AND($I2871=MID(kododd,1,2),$J2871=MID(kododd,3,3))</f>
      </c>
    </row>
    <row r="2872">
      <c r="A2872" s="95">
        <v>2105</v>
      </c>
      <c r="B2872" s="93" t="s">
        <v>11575</v>
      </c>
      <c r="C2872" s="93" t="s">
        <v>1471</v>
      </c>
      <c r="D2872" s="95">
        <v>1714</v>
      </c>
      <c r="E2872" s="95">
        <v>1806</v>
      </c>
      <c r="F2872" s="95">
        <v>23707160</v>
      </c>
      <c r="G2872" s="95">
        <v>250</v>
      </c>
      <c r="H2872" s="93" t="s">
        <v>8976</v>
      </c>
      <c r="I2872" s="93" t="s">
        <v>23890</v>
      </c>
      <c r="J2872" s="93" t="s">
        <v>20913</v>
      </c>
      <c r="K2872" s="93" t="s">
        <v>15044</v>
      </c>
      <c r="L2872" s="14">
        <f>AND(vyberHrace&lt;&gt;"",ISNUMBER(SEARCH(vyberHrace,$B2872)))</f>
      </c>
      <c r="M2872" s="14">
        <f>AND($I2872=MID(kododd,1,2),$J2872=MID(kododd,3,3))</f>
      </c>
    </row>
    <row r="2873">
      <c r="A2873" s="95">
        <v>8474</v>
      </c>
      <c r="B2873" s="93" t="s">
        <v>17307</v>
      </c>
      <c r="C2873" s="93" t="s">
        <v>1407</v>
      </c>
      <c r="D2873" s="95">
        <v>2012</v>
      </c>
      <c r="E2873" s="95">
        <v>2033</v>
      </c>
      <c r="F2873" s="95">
        <v>343447</v>
      </c>
      <c r="G2873" s="95">
        <v>250</v>
      </c>
      <c r="H2873" s="93" t="s">
        <v>8976</v>
      </c>
      <c r="I2873" s="93" t="s">
        <v>23890</v>
      </c>
      <c r="J2873" s="93" t="s">
        <v>20971</v>
      </c>
      <c r="K2873" s="93" t="s">
        <v>16300</v>
      </c>
      <c r="L2873" s="14">
        <f>AND(vyberHrace&lt;&gt;"",ISNUMBER(SEARCH(vyberHrace,$B2873)))</f>
      </c>
      <c r="M2873" s="14">
        <f>AND($I2873=MID(kododd,1,2),$J2873=MID(kododd,3,3))</f>
      </c>
    </row>
    <row r="2874">
      <c r="A2874" s="95">
        <v>57173</v>
      </c>
      <c r="B2874" s="93" t="s">
        <v>17308</v>
      </c>
      <c r="C2874" s="93" t="s">
        <v>1450</v>
      </c>
      <c r="G2874" s="95">
        <v>0</v>
      </c>
      <c r="H2874" s="93" t="s">
        <v>8976</v>
      </c>
      <c r="I2874" s="93" t="s">
        <v>23890</v>
      </c>
      <c r="J2874" s="93" t="s">
        <v>20927</v>
      </c>
      <c r="K2874" s="93" t="s">
        <v>1493</v>
      </c>
      <c r="L2874" s="14">
        <f>AND(vyberHrace&lt;&gt;"",ISNUMBER(SEARCH(vyberHrace,$B2874)))</f>
      </c>
      <c r="M2874" s="14">
        <f>AND($I2874=MID(kododd,1,2),$J2874=MID(kododd,3,3))</f>
      </c>
    </row>
    <row r="2875">
      <c r="A2875" s="95">
        <v>57172</v>
      </c>
      <c r="B2875" s="93" t="s">
        <v>21544</v>
      </c>
      <c r="C2875" s="93" t="s">
        <v>1411</v>
      </c>
      <c r="G2875" s="95">
        <v>0</v>
      </c>
      <c r="H2875" s="93" t="s">
        <v>8976</v>
      </c>
      <c r="I2875" s="93" t="s">
        <v>23890</v>
      </c>
      <c r="J2875" s="93" t="s">
        <v>20927</v>
      </c>
      <c r="K2875" s="93" t="s">
        <v>1493</v>
      </c>
      <c r="L2875" s="14">
        <f>AND(vyberHrace&lt;&gt;"",ISNUMBER(SEARCH(vyberHrace,$B2875)))</f>
      </c>
      <c r="M2875" s="14">
        <f>AND($I2875=MID(kododd,1,2),$J2875=MID(kododd,3,3))</f>
      </c>
    </row>
    <row r="2876">
      <c r="A2876" s="95">
        <v>53063</v>
      </c>
      <c r="B2876" s="93" t="s">
        <v>20790</v>
      </c>
      <c r="C2876" s="93" t="s">
        <v>1402</v>
      </c>
      <c r="F2876" s="95">
        <v>23740272</v>
      </c>
      <c r="G2876" s="95">
        <v>0</v>
      </c>
      <c r="H2876" s="93" t="s">
        <v>8976</v>
      </c>
      <c r="I2876" s="93" t="s">
        <v>23890</v>
      </c>
      <c r="J2876" s="93" t="s">
        <v>21009</v>
      </c>
      <c r="K2876" s="93" t="s">
        <v>15049</v>
      </c>
      <c r="L2876" s="14">
        <f>AND(vyberHrace&lt;&gt;"",ISNUMBER(SEARCH(vyberHrace,$B2876)))</f>
      </c>
      <c r="M2876" s="14">
        <f>AND($I2876=MID(kododd,1,2),$J2876=MID(kododd,3,3))</f>
      </c>
    </row>
    <row r="2877">
      <c r="A2877" s="95">
        <v>45381</v>
      </c>
      <c r="B2877" s="93" t="s">
        <v>12943</v>
      </c>
      <c r="C2877" s="93" t="s">
        <v>1408</v>
      </c>
      <c r="D2877" s="95">
        <v>1544</v>
      </c>
      <c r="E2877" s="95">
        <v>1648</v>
      </c>
      <c r="F2877" s="95">
        <v>23715073</v>
      </c>
      <c r="G2877" s="95">
        <v>250</v>
      </c>
      <c r="H2877" s="93" t="s">
        <v>8976</v>
      </c>
      <c r="I2877" s="93" t="s">
        <v>23890</v>
      </c>
      <c r="J2877" s="93" t="s">
        <v>21009</v>
      </c>
      <c r="K2877" s="93" t="s">
        <v>15049</v>
      </c>
      <c r="L2877" s="14">
        <f>AND(vyberHrace&lt;&gt;"",ISNUMBER(SEARCH(vyberHrace,$B2877)))</f>
      </c>
      <c r="M2877" s="14">
        <f>AND($I2877=MID(kododd,1,2),$J2877=MID(kododd,3,3))</f>
      </c>
    </row>
    <row r="2878">
      <c r="A2878" s="95">
        <v>62003</v>
      </c>
      <c r="B2878" s="93" t="s">
        <v>28207</v>
      </c>
      <c r="C2878" s="93" t="s">
        <v>1486</v>
      </c>
      <c r="G2878" s="95">
        <v>250</v>
      </c>
      <c r="H2878" s="93" t="s">
        <v>8976</v>
      </c>
      <c r="I2878" s="93" t="s">
        <v>23890</v>
      </c>
      <c r="J2878" s="93" t="s">
        <v>20870</v>
      </c>
      <c r="K2878" s="93" t="s">
        <v>19858</v>
      </c>
      <c r="L2878" s="14">
        <f>AND(vyberHrace&lt;&gt;"",ISNUMBER(SEARCH(vyberHrace,$B2878)))</f>
      </c>
      <c r="M2878" s="14">
        <f>AND($I2878=MID(kododd,1,2),$J2878=MID(kododd,3,3))</f>
      </c>
    </row>
    <row r="2879">
      <c r="A2879" s="95">
        <v>3025</v>
      </c>
      <c r="B2879" s="93" t="s">
        <v>21093</v>
      </c>
      <c r="C2879" s="93" t="s">
        <v>1455</v>
      </c>
      <c r="D2879" s="95">
        <v>1894</v>
      </c>
      <c r="E2879" s="95">
        <v>1927</v>
      </c>
      <c r="F2879" s="95">
        <v>354260</v>
      </c>
      <c r="G2879" s="95">
        <v>250</v>
      </c>
      <c r="H2879" s="93" t="s">
        <v>8976</v>
      </c>
      <c r="I2879" s="93" t="s">
        <v>23890</v>
      </c>
      <c r="J2879" s="93" t="s">
        <v>20860</v>
      </c>
      <c r="K2879" s="93" t="s">
        <v>12768</v>
      </c>
      <c r="L2879" s="14">
        <f>AND(vyberHrace&lt;&gt;"",ISNUMBER(SEARCH(vyberHrace,$B2879)))</f>
      </c>
      <c r="M2879" s="14">
        <f>AND($I2879=MID(kododd,1,2),$J2879=MID(kododd,3,3))</f>
      </c>
    </row>
    <row r="2880">
      <c r="A2880" s="95">
        <v>48324</v>
      </c>
      <c r="B2880" s="93" t="s">
        <v>16385</v>
      </c>
      <c r="C2880" s="93" t="s">
        <v>1422</v>
      </c>
      <c r="G2880" s="95">
        <v>250</v>
      </c>
      <c r="H2880" s="93" t="s">
        <v>8976</v>
      </c>
      <c r="I2880" s="93" t="s">
        <v>23890</v>
      </c>
      <c r="J2880" s="93" t="s">
        <v>20860</v>
      </c>
      <c r="K2880" s="93" t="s">
        <v>12768</v>
      </c>
      <c r="L2880" s="14">
        <f>AND(vyberHrace&lt;&gt;"",ISNUMBER(SEARCH(vyberHrace,$B2880)))</f>
      </c>
      <c r="M2880" s="14">
        <f>AND($I2880=MID(kododd,1,2),$J2880=MID(kododd,3,3))</f>
      </c>
    </row>
    <row r="2881">
      <c r="A2881" s="95">
        <v>60816</v>
      </c>
      <c r="B2881" s="93" t="s">
        <v>27207</v>
      </c>
      <c r="C2881" s="93" t="s">
        <v>1424</v>
      </c>
      <c r="F2881" s="95">
        <v>23788860</v>
      </c>
      <c r="G2881" s="95">
        <v>250</v>
      </c>
      <c r="H2881" s="93" t="s">
        <v>8976</v>
      </c>
      <c r="I2881" s="93" t="s">
        <v>23890</v>
      </c>
      <c r="J2881" s="93" t="s">
        <v>20870</v>
      </c>
      <c r="K2881" s="93" t="s">
        <v>19858</v>
      </c>
      <c r="L2881" s="14">
        <f>AND(vyberHrace&lt;&gt;"",ISNUMBER(SEARCH(vyberHrace,$B2881)))</f>
      </c>
      <c r="M2881" s="14">
        <f>AND($I2881=MID(kododd,1,2),$J2881=MID(kododd,3,3))</f>
      </c>
    </row>
    <row r="2882">
      <c r="A2882" s="95">
        <v>48323</v>
      </c>
      <c r="B2882" s="93" t="s">
        <v>16384</v>
      </c>
      <c r="C2882" s="93" t="s">
        <v>1406</v>
      </c>
      <c r="D2882" s="95">
        <v>1037</v>
      </c>
      <c r="G2882" s="95">
        <v>250</v>
      </c>
      <c r="H2882" s="93" t="s">
        <v>8976</v>
      </c>
      <c r="I2882" s="93" t="s">
        <v>23890</v>
      </c>
      <c r="J2882" s="93" t="s">
        <v>20860</v>
      </c>
      <c r="K2882" s="93" t="s">
        <v>12768</v>
      </c>
      <c r="L2882" s="14">
        <f>AND(vyberHrace&lt;&gt;"",ISNUMBER(SEARCH(vyberHrace,$B2882)))</f>
      </c>
      <c r="M2882" s="14">
        <f>AND($I2882=MID(kododd,1,2),$J2882=MID(kododd,3,3))</f>
      </c>
    </row>
    <row r="2883">
      <c r="A2883" s="95">
        <v>55927</v>
      </c>
      <c r="B2883" s="93" t="s">
        <v>16384</v>
      </c>
      <c r="C2883" s="93" t="s">
        <v>1424</v>
      </c>
      <c r="G2883" s="95">
        <v>0</v>
      </c>
      <c r="H2883" s="93" t="s">
        <v>8976</v>
      </c>
      <c r="I2883" s="93" t="s">
        <v>23890</v>
      </c>
      <c r="J2883" s="93" t="s">
        <v>21009</v>
      </c>
      <c r="K2883" s="93" t="s">
        <v>15049</v>
      </c>
      <c r="L2883" s="14">
        <f>AND(vyberHrace&lt;&gt;"",ISNUMBER(SEARCH(vyberHrace,$B2883)))</f>
      </c>
      <c r="M2883" s="14">
        <f>AND($I2883=MID(kododd,1,2),$J2883=MID(kododd,3,3))</f>
      </c>
    </row>
    <row r="2884">
      <c r="A2884" s="95">
        <v>56766</v>
      </c>
      <c r="B2884" s="93" t="s">
        <v>21408</v>
      </c>
      <c r="C2884" s="93" t="s">
        <v>1420</v>
      </c>
      <c r="G2884" s="95">
        <v>0</v>
      </c>
      <c r="H2884" s="93" t="s">
        <v>8976</v>
      </c>
      <c r="I2884" s="93" t="s">
        <v>23890</v>
      </c>
      <c r="J2884" s="93" t="s">
        <v>20843</v>
      </c>
      <c r="K2884" s="93" t="s">
        <v>19862</v>
      </c>
      <c r="L2884" s="14">
        <f>AND(vyberHrace&lt;&gt;"",ISNUMBER(SEARCH(vyberHrace,$B2884)))</f>
      </c>
      <c r="M2884" s="14">
        <f>AND($I2884=MID(kododd,1,2),$J2884=MID(kododd,3,3))</f>
      </c>
    </row>
    <row r="2885">
      <c r="A2885" s="95">
        <v>59899</v>
      </c>
      <c r="B2885" s="93" t="s">
        <v>26393</v>
      </c>
      <c r="C2885" s="93" t="s">
        <v>1424</v>
      </c>
      <c r="G2885" s="95">
        <v>0</v>
      </c>
      <c r="H2885" s="93" t="s">
        <v>8976</v>
      </c>
      <c r="I2885" s="93" t="s">
        <v>23890</v>
      </c>
      <c r="J2885" s="93" t="s">
        <v>20931</v>
      </c>
      <c r="K2885" s="93" t="s">
        <v>19878</v>
      </c>
      <c r="L2885" s="14">
        <f>AND(vyberHrace&lt;&gt;"",ISNUMBER(SEARCH(vyberHrace,$B2885)))</f>
      </c>
      <c r="M2885" s="14">
        <f>AND($I2885=MID(kododd,1,2),$J2885=MID(kododd,3,3))</f>
      </c>
    </row>
    <row r="2886">
      <c r="A2886" s="95">
        <v>57615</v>
      </c>
      <c r="B2886" s="93" t="s">
        <v>21445</v>
      </c>
      <c r="C2886" s="93" t="s">
        <v>1421</v>
      </c>
      <c r="G2886" s="95">
        <v>0</v>
      </c>
      <c r="H2886" s="93" t="s">
        <v>8976</v>
      </c>
      <c r="I2886" s="93" t="s">
        <v>23890</v>
      </c>
      <c r="J2886" s="93" t="s">
        <v>20883</v>
      </c>
      <c r="K2886" s="93" t="s">
        <v>19883</v>
      </c>
      <c r="L2886" s="14">
        <f>AND(vyberHrace&lt;&gt;"",ISNUMBER(SEARCH(vyberHrace,$B2886)))</f>
      </c>
      <c r="M2886" s="14">
        <f>AND($I2886=MID(kododd,1,2),$J2886=MID(kododd,3,3))</f>
      </c>
    </row>
    <row r="2887">
      <c r="A2887" s="95">
        <v>57832</v>
      </c>
      <c r="B2887" s="93" t="s">
        <v>24383</v>
      </c>
      <c r="C2887" s="93" t="s">
        <v>1420</v>
      </c>
      <c r="G2887" s="95">
        <v>0</v>
      </c>
      <c r="H2887" s="93" t="s">
        <v>8976</v>
      </c>
      <c r="I2887" s="93" t="s">
        <v>23890</v>
      </c>
      <c r="J2887" s="93" t="s">
        <v>20860</v>
      </c>
      <c r="K2887" s="93" t="s">
        <v>12768</v>
      </c>
      <c r="L2887" s="14">
        <f>AND(vyberHrace&lt;&gt;"",ISNUMBER(SEARCH(vyberHrace,$B2887)))</f>
      </c>
      <c r="M2887" s="14">
        <f>AND($I2887=MID(kododd,1,2),$J2887=MID(kododd,3,3))</f>
      </c>
    </row>
    <row r="2888">
      <c r="A2888" s="95">
        <v>33703</v>
      </c>
      <c r="B2888" s="93" t="s">
        <v>20791</v>
      </c>
      <c r="C2888" s="93" t="s">
        <v>1414</v>
      </c>
      <c r="D2888" s="95">
        <v>1291</v>
      </c>
      <c r="F2888" s="95">
        <v>334120</v>
      </c>
      <c r="G2888" s="95">
        <v>0</v>
      </c>
      <c r="H2888" s="93" t="s">
        <v>8976</v>
      </c>
      <c r="I2888" s="93" t="s">
        <v>23890</v>
      </c>
      <c r="J2888" s="93" t="s">
        <v>20932</v>
      </c>
      <c r="K2888" s="93" t="s">
        <v>9421</v>
      </c>
      <c r="L2888" s="14">
        <f>AND(vyberHrace&lt;&gt;"",ISNUMBER(SEARCH(vyberHrace,$B2888)))</f>
      </c>
      <c r="M2888" s="14">
        <f>AND($I2888=MID(kododd,1,2),$J2888=MID(kododd,3,3))</f>
      </c>
    </row>
    <row r="2889">
      <c r="A2889" s="95">
        <v>53129</v>
      </c>
      <c r="B2889" s="93" t="s">
        <v>20792</v>
      </c>
      <c r="C2889" s="93" t="s">
        <v>1419</v>
      </c>
      <c r="D2889" s="95">
        <v>1726</v>
      </c>
      <c r="E2889" s="95">
        <v>1774</v>
      </c>
      <c r="F2889" s="95">
        <v>23792779</v>
      </c>
      <c r="G2889" s="95">
        <v>250</v>
      </c>
      <c r="H2889" s="93" t="s">
        <v>8976</v>
      </c>
      <c r="I2889" s="93" t="s">
        <v>23890</v>
      </c>
      <c r="J2889" s="93" t="s">
        <v>20931</v>
      </c>
      <c r="K2889" s="93" t="s">
        <v>19878</v>
      </c>
      <c r="L2889" s="14">
        <f>AND(vyberHrace&lt;&gt;"",ISNUMBER(SEARCH(vyberHrace,$B2889)))</f>
      </c>
      <c r="M2889" s="14">
        <f>AND($I2889=MID(kododd,1,2),$J2889=MID(kododd,3,3))</f>
      </c>
    </row>
    <row r="2890">
      <c r="A2890" s="95">
        <v>62918</v>
      </c>
      <c r="B2890" s="93" t="s">
        <v>28715</v>
      </c>
      <c r="C2890" s="93" t="s">
        <v>1488</v>
      </c>
      <c r="G2890" s="95">
        <v>250</v>
      </c>
      <c r="H2890" s="93" t="s">
        <v>8976</v>
      </c>
      <c r="I2890" s="93" t="s">
        <v>23890</v>
      </c>
      <c r="J2890" s="93" t="s">
        <v>20936</v>
      </c>
      <c r="K2890" s="93" t="s">
        <v>10625</v>
      </c>
      <c r="L2890" s="14">
        <f>AND(vyberHrace&lt;&gt;"",ISNUMBER(SEARCH(vyberHrace,$B2890)))</f>
      </c>
      <c r="M2890" s="14">
        <f>AND($I2890=MID(kododd,1,2),$J2890=MID(kododd,3,3))</f>
      </c>
    </row>
    <row r="2891">
      <c r="A2891" s="95">
        <v>58694</v>
      </c>
      <c r="B2891" s="93" t="s">
        <v>25177</v>
      </c>
      <c r="C2891" s="93" t="s">
        <v>1450</v>
      </c>
      <c r="D2891" s="95">
        <v>1062</v>
      </c>
      <c r="F2891" s="95">
        <v>23794046</v>
      </c>
      <c r="G2891" s="95">
        <v>250</v>
      </c>
      <c r="H2891" s="93" t="s">
        <v>8976</v>
      </c>
      <c r="I2891" s="93" t="s">
        <v>23890</v>
      </c>
      <c r="J2891" s="93" t="s">
        <v>20936</v>
      </c>
      <c r="K2891" s="93" t="s">
        <v>10625</v>
      </c>
      <c r="L2891" s="14">
        <f>AND(vyberHrace&lt;&gt;"",ISNUMBER(SEARCH(vyberHrace,$B2891)))</f>
      </c>
      <c r="M2891" s="14">
        <f>AND($I2891=MID(kododd,1,2),$J2891=MID(kododd,3,3))</f>
      </c>
    </row>
    <row r="2892">
      <c r="A2892" s="95">
        <v>30226</v>
      </c>
      <c r="B2892" s="93" t="s">
        <v>28716</v>
      </c>
      <c r="C2892" s="93" t="s">
        <v>1475</v>
      </c>
      <c r="D2892" s="95">
        <v>1543</v>
      </c>
      <c r="F2892" s="95">
        <v>332828</v>
      </c>
      <c r="G2892" s="95">
        <v>250</v>
      </c>
      <c r="H2892" s="93" t="s">
        <v>8976</v>
      </c>
      <c r="I2892" s="93" t="s">
        <v>23890</v>
      </c>
      <c r="J2892" s="93" t="s">
        <v>20858</v>
      </c>
      <c r="K2892" s="93" t="s">
        <v>20407</v>
      </c>
      <c r="L2892" s="14">
        <f>AND(vyberHrace&lt;&gt;"",ISNUMBER(SEARCH(vyberHrace,$B2892)))</f>
      </c>
      <c r="M2892" s="14">
        <f>AND($I2892=MID(kododd,1,2),$J2892=MID(kododd,3,3))</f>
      </c>
    </row>
    <row r="2893">
      <c r="A2893" s="95">
        <v>64030</v>
      </c>
      <c r="B2893" s="93" t="s">
        <v>30181</v>
      </c>
      <c r="C2893" s="93" t="s">
        <v>1411</v>
      </c>
      <c r="D2893" s="95">
        <v>60030</v>
      </c>
      <c r="E2893" s="95">
        <v>60030</v>
      </c>
      <c r="G2893" s="95">
        <v>250</v>
      </c>
      <c r="H2893" s="93" t="s">
        <v>8976</v>
      </c>
      <c r="I2893" s="93" t="s">
        <v>23890</v>
      </c>
      <c r="J2893" s="93" t="s">
        <v>20931</v>
      </c>
      <c r="K2893" s="93" t="s">
        <v>19878</v>
      </c>
      <c r="L2893" s="14">
        <f>AND(vyberHrace&lt;&gt;"",ISNUMBER(SEARCH(vyberHrace,$B2893)))</f>
      </c>
      <c r="M2893" s="14">
        <f>AND($I2893=MID(kododd,1,2),$J2893=MID(kododd,3,3))</f>
      </c>
    </row>
    <row r="2894">
      <c r="A2894" s="95">
        <v>46628</v>
      </c>
      <c r="B2894" s="93" t="s">
        <v>18628</v>
      </c>
      <c r="C2894" s="93" t="s">
        <v>1426</v>
      </c>
      <c r="D2894" s="95">
        <v>1620</v>
      </c>
      <c r="E2894" s="95">
        <v>1745</v>
      </c>
      <c r="F2894" s="95">
        <v>23716428</v>
      </c>
      <c r="G2894" s="95">
        <v>0</v>
      </c>
      <c r="H2894" s="93" t="s">
        <v>8976</v>
      </c>
      <c r="I2894" s="93" t="s">
        <v>23890</v>
      </c>
      <c r="J2894" s="93" t="s">
        <v>20931</v>
      </c>
      <c r="K2894" s="93" t="s">
        <v>19878</v>
      </c>
      <c r="L2894" s="14">
        <f>AND(vyberHrace&lt;&gt;"",ISNUMBER(SEARCH(vyberHrace,$B2894)))</f>
      </c>
      <c r="M2894" s="14">
        <f>AND($I2894=MID(kododd,1,2),$J2894=MID(kododd,3,3))</f>
      </c>
    </row>
    <row r="2895">
      <c r="A2895" s="95">
        <v>1314</v>
      </c>
      <c r="B2895" s="93" t="s">
        <v>19882</v>
      </c>
      <c r="C2895" s="93" t="s">
        <v>1456</v>
      </c>
      <c r="D2895" s="95">
        <v>1853</v>
      </c>
      <c r="E2895" s="95">
        <v>1907</v>
      </c>
      <c r="F2895" s="95">
        <v>380830</v>
      </c>
      <c r="G2895" s="95">
        <v>250</v>
      </c>
      <c r="H2895" s="93" t="s">
        <v>8976</v>
      </c>
      <c r="I2895" s="93" t="s">
        <v>23890</v>
      </c>
      <c r="J2895" s="93" t="s">
        <v>20883</v>
      </c>
      <c r="K2895" s="93" t="s">
        <v>19883</v>
      </c>
      <c r="L2895" s="14">
        <f>AND(vyberHrace&lt;&gt;"",ISNUMBER(SEARCH(vyberHrace,$B2895)))</f>
      </c>
      <c r="M2895" s="14">
        <f>AND($I2895=MID(kododd,1,2),$J2895=MID(kododd,3,3))</f>
      </c>
    </row>
    <row r="2896">
      <c r="A2896" s="95">
        <v>12183</v>
      </c>
      <c r="B2896" s="93" t="s">
        <v>21114</v>
      </c>
      <c r="C2896" s="93" t="s">
        <v>1436</v>
      </c>
      <c r="D2896" s="95">
        <v>1776</v>
      </c>
      <c r="E2896" s="95">
        <v>1950</v>
      </c>
      <c r="F2896" s="95">
        <v>320722</v>
      </c>
      <c r="G2896" s="95">
        <v>0</v>
      </c>
      <c r="H2896" s="93" t="s">
        <v>8976</v>
      </c>
      <c r="I2896" s="93" t="s">
        <v>23890</v>
      </c>
      <c r="J2896" s="93" t="s">
        <v>20918</v>
      </c>
      <c r="K2896" s="93" t="s">
        <v>19880</v>
      </c>
      <c r="L2896" s="14">
        <f>AND(vyberHrace&lt;&gt;"",ISNUMBER(SEARCH(vyberHrace,$B2896)))</f>
      </c>
      <c r="M2896" s="14">
        <f>AND($I2896=MID(kododd,1,2),$J2896=MID(kododd,3,3))</f>
      </c>
    </row>
    <row r="2897">
      <c r="A2897" s="95">
        <v>59340</v>
      </c>
      <c r="B2897" s="93" t="s">
        <v>25761</v>
      </c>
      <c r="C2897" s="93" t="s">
        <v>1405</v>
      </c>
      <c r="D2897" s="95">
        <v>1327</v>
      </c>
      <c r="E2897" s="95">
        <v>1531</v>
      </c>
      <c r="F2897" s="95">
        <v>23780665</v>
      </c>
      <c r="G2897" s="95">
        <v>250</v>
      </c>
      <c r="H2897" s="93" t="s">
        <v>8976</v>
      </c>
      <c r="I2897" s="93" t="s">
        <v>23890</v>
      </c>
      <c r="J2897" s="93" t="s">
        <v>20858</v>
      </c>
      <c r="K2897" s="93" t="s">
        <v>20407</v>
      </c>
      <c r="L2897" s="14">
        <f>AND(vyberHrace&lt;&gt;"",ISNUMBER(SEARCH(vyberHrace,$B2897)))</f>
      </c>
      <c r="M2897" s="14">
        <f>AND($I2897=MID(kododd,1,2),$J2897=MID(kododd,3,3))</f>
      </c>
    </row>
    <row r="2898">
      <c r="A2898" s="95">
        <v>58194</v>
      </c>
      <c r="B2898" s="93" t="s">
        <v>24712</v>
      </c>
      <c r="C2898" s="93" t="s">
        <v>1412</v>
      </c>
      <c r="D2898" s="95">
        <v>1913</v>
      </c>
      <c r="E2898" s="95">
        <v>1944</v>
      </c>
      <c r="F2898" s="95">
        <v>23780673</v>
      </c>
      <c r="G2898" s="95">
        <v>250</v>
      </c>
      <c r="H2898" s="93" t="s">
        <v>8976</v>
      </c>
      <c r="I2898" s="93" t="s">
        <v>23890</v>
      </c>
      <c r="J2898" s="93" t="s">
        <v>20858</v>
      </c>
      <c r="K2898" s="93" t="s">
        <v>20407</v>
      </c>
      <c r="L2898" s="14">
        <f>AND(vyberHrace&lt;&gt;"",ISNUMBER(SEARCH(vyberHrace,$B2898)))</f>
      </c>
      <c r="M2898" s="14">
        <f>AND($I2898=MID(kododd,1,2),$J2898=MID(kododd,3,3))</f>
      </c>
    </row>
    <row r="2899">
      <c r="A2899" s="95">
        <v>31337</v>
      </c>
      <c r="B2899" s="93" t="s">
        <v>15338</v>
      </c>
      <c r="C2899" s="93" t="s">
        <v>1447</v>
      </c>
      <c r="D2899" s="95">
        <v>1680</v>
      </c>
      <c r="E2899" s="95">
        <v>1857</v>
      </c>
      <c r="F2899" s="95">
        <v>384950</v>
      </c>
      <c r="G2899" s="95">
        <v>250</v>
      </c>
      <c r="H2899" s="93" t="s">
        <v>8976</v>
      </c>
      <c r="I2899" s="93" t="s">
        <v>23890</v>
      </c>
      <c r="J2899" s="93" t="s">
        <v>20883</v>
      </c>
      <c r="K2899" s="93" t="s">
        <v>19883</v>
      </c>
      <c r="L2899" s="14">
        <f>AND(vyberHrace&lt;&gt;"",ISNUMBER(SEARCH(vyberHrace,$B2899)))</f>
      </c>
      <c r="M2899" s="14">
        <f>AND($I2899=MID(kododd,1,2),$J2899=MID(kododd,3,3))</f>
      </c>
    </row>
    <row r="2900">
      <c r="A2900" s="95">
        <v>38274</v>
      </c>
      <c r="B2900" s="93" t="s">
        <v>11721</v>
      </c>
      <c r="C2900" s="93" t="s">
        <v>1448</v>
      </c>
      <c r="G2900" s="95">
        <v>0</v>
      </c>
      <c r="H2900" s="93" t="s">
        <v>8976</v>
      </c>
      <c r="I2900" s="93" t="s">
        <v>23890</v>
      </c>
      <c r="J2900" s="93" t="s">
        <v>20992</v>
      </c>
      <c r="K2900" s="93" t="s">
        <v>16334</v>
      </c>
      <c r="L2900" s="14">
        <f>AND(vyberHrace&lt;&gt;"",ISNUMBER(SEARCH(vyberHrace,$B2900)))</f>
      </c>
      <c r="M2900" s="14">
        <f>AND($I2900=MID(kododd,1,2),$J2900=MID(kododd,3,3))</f>
      </c>
    </row>
    <row r="2901">
      <c r="A2901" s="95">
        <v>51781</v>
      </c>
      <c r="B2901" s="93" t="s">
        <v>10586</v>
      </c>
      <c r="C2901" s="93" t="s">
        <v>1416</v>
      </c>
      <c r="G2901" s="95">
        <v>0</v>
      </c>
      <c r="H2901" s="93" t="s">
        <v>8976</v>
      </c>
      <c r="I2901" s="93" t="s">
        <v>23890</v>
      </c>
      <c r="J2901" s="93" t="s">
        <v>20897</v>
      </c>
      <c r="K2901" s="93" t="s">
        <v>9426</v>
      </c>
      <c r="L2901" s="14">
        <f>AND(vyberHrace&lt;&gt;"",ISNUMBER(SEARCH(vyberHrace,$B2901)))</f>
      </c>
      <c r="M2901" s="14">
        <f>AND($I2901=MID(kododd,1,2),$J2901=MID(kododd,3,3))</f>
      </c>
    </row>
    <row r="2902">
      <c r="A2902" s="95">
        <v>62065</v>
      </c>
      <c r="B2902" s="93" t="s">
        <v>28267</v>
      </c>
      <c r="C2902" s="93" t="s">
        <v>1453</v>
      </c>
      <c r="F2902" s="95">
        <v>23794089</v>
      </c>
      <c r="G2902" s="95">
        <v>0</v>
      </c>
      <c r="H2902" s="93" t="s">
        <v>8976</v>
      </c>
      <c r="I2902" s="93" t="s">
        <v>23890</v>
      </c>
      <c r="J2902" s="93" t="s">
        <v>23412</v>
      </c>
      <c r="K2902" s="93" t="s">
        <v>21357</v>
      </c>
      <c r="L2902" s="14">
        <f>AND(vyberHrace&lt;&gt;"",ISNUMBER(SEARCH(vyberHrace,$B2902)))</f>
      </c>
      <c r="M2902" s="14">
        <f>AND($I2902=MID(kododd,1,2),$J2902=MID(kododd,3,3))</f>
      </c>
    </row>
    <row r="2903">
      <c r="A2903" s="95">
        <v>62163</v>
      </c>
      <c r="B2903" s="93" t="s">
        <v>28356</v>
      </c>
      <c r="C2903" s="93" t="s">
        <v>1410</v>
      </c>
      <c r="G2903" s="95">
        <v>250</v>
      </c>
      <c r="H2903" s="93" t="s">
        <v>8976</v>
      </c>
      <c r="I2903" s="93" t="s">
        <v>23890</v>
      </c>
      <c r="J2903" s="93" t="s">
        <v>20995</v>
      </c>
      <c r="K2903" s="93" t="s">
        <v>17824</v>
      </c>
      <c r="L2903" s="14">
        <f>AND(vyberHrace&lt;&gt;"",ISNUMBER(SEARCH(vyberHrace,$B2903)))</f>
      </c>
      <c r="M2903" s="14">
        <f>AND($I2903=MID(kododd,1,2),$J2903=MID(kododd,3,3))</f>
      </c>
    </row>
    <row r="2904">
      <c r="A2904" s="95">
        <v>35183</v>
      </c>
      <c r="B2904" s="93" t="s">
        <v>10445</v>
      </c>
      <c r="C2904" s="93" t="s">
        <v>1447</v>
      </c>
      <c r="D2904" s="95">
        <v>1675</v>
      </c>
      <c r="E2904" s="95">
        <v>1833</v>
      </c>
      <c r="F2904" s="95">
        <v>351598</v>
      </c>
      <c r="G2904" s="95">
        <v>250</v>
      </c>
      <c r="H2904" s="93" t="s">
        <v>8976</v>
      </c>
      <c r="I2904" s="93" t="s">
        <v>23890</v>
      </c>
      <c r="J2904" s="93" t="s">
        <v>20881</v>
      </c>
      <c r="K2904" s="93" t="s">
        <v>26140</v>
      </c>
      <c r="L2904" s="14">
        <f>AND(vyberHrace&lt;&gt;"",ISNUMBER(SEARCH(vyberHrace,$B2904)))</f>
      </c>
      <c r="M2904" s="14">
        <f>AND($I2904=MID(kododd,1,2),$J2904=MID(kododd,3,3))</f>
      </c>
    </row>
    <row r="2905">
      <c r="A2905" s="95">
        <v>51510</v>
      </c>
      <c r="B2905" s="93" t="s">
        <v>3587</v>
      </c>
      <c r="C2905" s="93" t="s">
        <v>1431</v>
      </c>
      <c r="D2905" s="95">
        <v>1657</v>
      </c>
      <c r="E2905" s="95">
        <v>1806</v>
      </c>
      <c r="F2905" s="95">
        <v>23732237</v>
      </c>
      <c r="G2905" s="95">
        <v>500</v>
      </c>
      <c r="H2905" s="93" t="s">
        <v>8976</v>
      </c>
      <c r="I2905" s="93" t="s">
        <v>23890</v>
      </c>
      <c r="J2905" s="93" t="s">
        <v>21011</v>
      </c>
      <c r="K2905" s="93" t="s">
        <v>1494</v>
      </c>
      <c r="L2905" s="14">
        <f>AND(vyberHrace&lt;&gt;"",ISNUMBER(SEARCH(vyberHrace,$B2905)))</f>
      </c>
      <c r="M2905" s="14">
        <f>AND($I2905=MID(kododd,1,2),$J2905=MID(kododd,3,3))</f>
      </c>
    </row>
    <row r="2906">
      <c r="A2906" s="95">
        <v>261</v>
      </c>
      <c r="B2906" s="93" t="s">
        <v>15045</v>
      </c>
      <c r="C2906" s="93" t="s">
        <v>1443</v>
      </c>
      <c r="D2906" s="95">
        <v>1935</v>
      </c>
      <c r="E2906" s="95">
        <v>1963</v>
      </c>
      <c r="F2906" s="95">
        <v>301647</v>
      </c>
      <c r="G2906" s="95">
        <v>250</v>
      </c>
      <c r="H2906" s="93" t="s">
        <v>8976</v>
      </c>
      <c r="I2906" s="93" t="s">
        <v>23890</v>
      </c>
      <c r="J2906" s="93" t="s">
        <v>3580</v>
      </c>
      <c r="K2906" s="93" t="s">
        <v>6721</v>
      </c>
      <c r="L2906" s="14">
        <f>AND(vyberHrace&lt;&gt;"",ISNUMBER(SEARCH(vyberHrace,$B2906)))</f>
      </c>
      <c r="M2906" s="14">
        <f>AND($I2906=MID(kododd,1,2),$J2906=MID(kododd,3,3))</f>
      </c>
    </row>
    <row r="2907">
      <c r="A2907" s="95">
        <v>40726</v>
      </c>
      <c r="B2907" s="93" t="s">
        <v>11782</v>
      </c>
      <c r="C2907" s="93" t="s">
        <v>1447</v>
      </c>
      <c r="D2907" s="95">
        <v>1508</v>
      </c>
      <c r="F2907" s="95">
        <v>23716371</v>
      </c>
      <c r="G2907" s="95">
        <v>250</v>
      </c>
      <c r="H2907" s="93" t="s">
        <v>8976</v>
      </c>
      <c r="I2907" s="93" t="s">
        <v>23890</v>
      </c>
      <c r="J2907" s="93" t="s">
        <v>21007</v>
      </c>
      <c r="K2907" s="93" t="s">
        <v>23945</v>
      </c>
      <c r="L2907" s="14">
        <f>AND(vyberHrace&lt;&gt;"",ISNUMBER(SEARCH(vyberHrace,$B2907)))</f>
      </c>
      <c r="M2907" s="14">
        <f>AND($I2907=MID(kododd,1,2),$J2907=MID(kododd,3,3))</f>
      </c>
    </row>
    <row r="2908">
      <c r="A2908" s="95">
        <v>2658</v>
      </c>
      <c r="B2908" s="93" t="s">
        <v>11580</v>
      </c>
      <c r="C2908" s="93" t="s">
        <v>1443</v>
      </c>
      <c r="D2908" s="95">
        <v>1832</v>
      </c>
      <c r="E2908" s="95">
        <v>1884</v>
      </c>
      <c r="F2908" s="95">
        <v>360252</v>
      </c>
      <c r="G2908" s="95">
        <v>250</v>
      </c>
      <c r="H2908" s="93" t="s">
        <v>8976</v>
      </c>
      <c r="I2908" s="93" t="s">
        <v>23890</v>
      </c>
      <c r="J2908" s="93" t="s">
        <v>20887</v>
      </c>
      <c r="K2908" s="93" t="s">
        <v>9423</v>
      </c>
      <c r="L2908" s="14">
        <f>AND(vyberHrace&lt;&gt;"",ISNUMBER(SEARCH(vyberHrace,$B2908)))</f>
      </c>
      <c r="M2908" s="14">
        <f>AND($I2908=MID(kododd,1,2),$J2908=MID(kododd,3,3))</f>
      </c>
    </row>
    <row r="2909">
      <c r="A2909" s="95">
        <v>59370</v>
      </c>
      <c r="B2909" s="93" t="s">
        <v>25788</v>
      </c>
      <c r="C2909" s="93" t="s">
        <v>1406</v>
      </c>
      <c r="D2909" s="95">
        <v>1170</v>
      </c>
      <c r="F2909" s="95">
        <v>23776889</v>
      </c>
      <c r="G2909" s="95">
        <v>250</v>
      </c>
      <c r="H2909" s="93" t="s">
        <v>8976</v>
      </c>
      <c r="I2909" s="93" t="s">
        <v>23890</v>
      </c>
      <c r="J2909" s="93" t="s">
        <v>20897</v>
      </c>
      <c r="K2909" s="93" t="s">
        <v>9426</v>
      </c>
      <c r="L2909" s="14">
        <f>AND(vyberHrace&lt;&gt;"",ISNUMBER(SEARCH(vyberHrace,$B2909)))</f>
      </c>
      <c r="M2909" s="14">
        <f>AND($I2909=MID(kododd,1,2),$J2909=MID(kododd,3,3))</f>
      </c>
    </row>
    <row r="2910">
      <c r="A2910" s="95">
        <v>11915</v>
      </c>
      <c r="B2910" s="93" t="s">
        <v>12973</v>
      </c>
      <c r="C2910" s="93" t="s">
        <v>1446</v>
      </c>
      <c r="D2910" s="95">
        <v>2039</v>
      </c>
      <c r="E2910" s="95">
        <v>2058</v>
      </c>
      <c r="F2910" s="95">
        <v>318523</v>
      </c>
      <c r="G2910" s="95">
        <v>250</v>
      </c>
      <c r="H2910" s="93" t="s">
        <v>8976</v>
      </c>
      <c r="I2910" s="93" t="s">
        <v>23890</v>
      </c>
      <c r="J2910" s="93" t="s">
        <v>20918</v>
      </c>
      <c r="K2910" s="93" t="s">
        <v>19880</v>
      </c>
      <c r="L2910" s="14">
        <f>AND(vyberHrace&lt;&gt;"",ISNUMBER(SEARCH(vyberHrace,$B2910)))</f>
      </c>
      <c r="M2910" s="14">
        <f>AND($I2910=MID(kododd,1,2),$J2910=MID(kododd,3,3))</f>
      </c>
    </row>
    <row r="2911">
      <c r="A2911" s="95">
        <v>63388</v>
      </c>
      <c r="B2911" s="93" t="s">
        <v>28717</v>
      </c>
      <c r="C2911" s="93" t="s">
        <v>1487</v>
      </c>
      <c r="F2911" s="95">
        <v>571002626</v>
      </c>
      <c r="G2911" s="95">
        <v>250</v>
      </c>
      <c r="H2911" s="93" t="s">
        <v>8976</v>
      </c>
      <c r="I2911" s="93" t="s">
        <v>23890</v>
      </c>
      <c r="J2911" s="93" t="s">
        <v>20870</v>
      </c>
      <c r="K2911" s="93" t="s">
        <v>19858</v>
      </c>
      <c r="L2911" s="14">
        <f>AND(vyberHrace&lt;&gt;"",ISNUMBER(SEARCH(vyberHrace,$B2911)))</f>
      </c>
      <c r="M2911" s="14">
        <f>AND($I2911=MID(kododd,1,2),$J2911=MID(kododd,3,3))</f>
      </c>
    </row>
    <row r="2912">
      <c r="A2912" s="95">
        <v>47645</v>
      </c>
      <c r="B2912" s="93" t="s">
        <v>12935</v>
      </c>
      <c r="C2912" s="93" t="s">
        <v>1416</v>
      </c>
      <c r="G2912" s="95">
        <v>0</v>
      </c>
      <c r="H2912" s="93" t="s">
        <v>8976</v>
      </c>
      <c r="I2912" s="93" t="s">
        <v>23890</v>
      </c>
      <c r="J2912" s="93" t="s">
        <v>20897</v>
      </c>
      <c r="K2912" s="93" t="s">
        <v>9426</v>
      </c>
      <c r="L2912" s="14">
        <f>AND(vyberHrace&lt;&gt;"",ISNUMBER(SEARCH(vyberHrace,$B2912)))</f>
      </c>
      <c r="M2912" s="14">
        <f>AND($I2912=MID(kododd,1,2),$J2912=MID(kododd,3,3))</f>
      </c>
    </row>
    <row r="2913">
      <c r="A2913" s="95">
        <v>47646</v>
      </c>
      <c r="B2913" s="93" t="s">
        <v>12936</v>
      </c>
      <c r="C2913" s="93" t="s">
        <v>1408</v>
      </c>
      <c r="D2913" s="95">
        <v>1186</v>
      </c>
      <c r="F2913" s="95">
        <v>23721316</v>
      </c>
      <c r="G2913" s="95">
        <v>250</v>
      </c>
      <c r="H2913" s="93" t="s">
        <v>8976</v>
      </c>
      <c r="I2913" s="93" t="s">
        <v>23890</v>
      </c>
      <c r="J2913" s="93" t="s">
        <v>20897</v>
      </c>
      <c r="K2913" s="93" t="s">
        <v>9426</v>
      </c>
      <c r="L2913" s="14">
        <f>AND(vyberHrace&lt;&gt;"",ISNUMBER(SEARCH(vyberHrace,$B2913)))</f>
      </c>
      <c r="M2913" s="14">
        <f>AND($I2913=MID(kododd,1,2),$J2913=MID(kododd,3,3))</f>
      </c>
    </row>
    <row r="2914">
      <c r="A2914" s="95">
        <v>9764</v>
      </c>
      <c r="B2914" s="93" t="s">
        <v>16382</v>
      </c>
      <c r="C2914" s="93" t="s">
        <v>1434</v>
      </c>
      <c r="D2914" s="95">
        <v>1493</v>
      </c>
      <c r="E2914" s="95">
        <v>1643</v>
      </c>
      <c r="F2914" s="95">
        <v>365149</v>
      </c>
      <c r="G2914" s="95">
        <v>250</v>
      </c>
      <c r="H2914" s="93" t="s">
        <v>8976</v>
      </c>
      <c r="I2914" s="93" t="s">
        <v>23890</v>
      </c>
      <c r="J2914" s="93" t="s">
        <v>21009</v>
      </c>
      <c r="K2914" s="93" t="s">
        <v>15049</v>
      </c>
      <c r="L2914" s="14">
        <f>AND(vyberHrace&lt;&gt;"",ISNUMBER(SEARCH(vyberHrace,$B2914)))</f>
      </c>
      <c r="M2914" s="14">
        <f>AND($I2914=MID(kododd,1,2),$J2914=MID(kododd,3,3))</f>
      </c>
    </row>
    <row r="2915">
      <c r="A2915" s="95">
        <v>130</v>
      </c>
      <c r="B2915" s="93" t="s">
        <v>13979</v>
      </c>
      <c r="C2915" s="93" t="s">
        <v>1404</v>
      </c>
      <c r="D2915" s="95">
        <v>2213</v>
      </c>
      <c r="E2915" s="95">
        <v>2219</v>
      </c>
      <c r="F2915" s="95">
        <v>306223</v>
      </c>
      <c r="G2915" s="95">
        <v>250</v>
      </c>
      <c r="H2915" s="93" t="s">
        <v>8976</v>
      </c>
      <c r="I2915" s="93" t="s">
        <v>23890</v>
      </c>
      <c r="J2915" s="93" t="s">
        <v>20843</v>
      </c>
      <c r="K2915" s="93" t="s">
        <v>19862</v>
      </c>
      <c r="L2915" s="14">
        <f>AND(vyberHrace&lt;&gt;"",ISNUMBER(SEARCH(vyberHrace,$B2915)))</f>
      </c>
      <c r="M2915" s="14">
        <f>AND($I2915=MID(kododd,1,2),$J2915=MID(kododd,3,3))</f>
      </c>
    </row>
    <row r="2916">
      <c r="A2916" s="95">
        <v>62387</v>
      </c>
      <c r="B2916" s="93" t="s">
        <v>28556</v>
      </c>
      <c r="C2916" s="93" t="s">
        <v>1450</v>
      </c>
      <c r="G2916" s="95">
        <v>250</v>
      </c>
      <c r="H2916" s="93" t="s">
        <v>8976</v>
      </c>
      <c r="I2916" s="93" t="s">
        <v>23890</v>
      </c>
      <c r="J2916" s="93" t="s">
        <v>20843</v>
      </c>
      <c r="K2916" s="93" t="s">
        <v>19862</v>
      </c>
      <c r="L2916" s="14">
        <f>AND(vyberHrace&lt;&gt;"",ISNUMBER(SEARCH(vyberHrace,$B2916)))</f>
      </c>
      <c r="M2916" s="14">
        <f>AND($I2916=MID(kododd,1,2),$J2916=MID(kododd,3,3))</f>
      </c>
    </row>
    <row r="2917">
      <c r="A2917" s="95">
        <v>47839</v>
      </c>
      <c r="B2917" s="93" t="s">
        <v>12829</v>
      </c>
      <c r="C2917" s="93" t="s">
        <v>1437</v>
      </c>
      <c r="D2917" s="95">
        <v>1668</v>
      </c>
      <c r="E2917" s="95">
        <v>1809</v>
      </c>
      <c r="F2917" s="95">
        <v>23726547</v>
      </c>
      <c r="G2917" s="95">
        <v>250</v>
      </c>
      <c r="H2917" s="93" t="s">
        <v>8976</v>
      </c>
      <c r="I2917" s="93" t="s">
        <v>23890</v>
      </c>
      <c r="J2917" s="93" t="s">
        <v>20913</v>
      </c>
      <c r="K2917" s="93" t="s">
        <v>15044</v>
      </c>
      <c r="L2917" s="14">
        <f>AND(vyberHrace&lt;&gt;"",ISNUMBER(SEARCH(vyberHrace,$B2917)))</f>
      </c>
      <c r="M2917" s="14">
        <f>AND($I2917=MID(kododd,1,2),$J2917=MID(kododd,3,3))</f>
      </c>
    </row>
    <row r="2918">
      <c r="A2918" s="95">
        <v>3103</v>
      </c>
      <c r="B2918" s="93" t="s">
        <v>21099</v>
      </c>
      <c r="C2918" s="93" t="s">
        <v>1456</v>
      </c>
      <c r="D2918" s="95">
        <v>1365</v>
      </c>
      <c r="F2918" s="95">
        <v>23749350</v>
      </c>
      <c r="G2918" s="95">
        <v>250</v>
      </c>
      <c r="H2918" s="93" t="s">
        <v>8976</v>
      </c>
      <c r="I2918" s="93" t="s">
        <v>23890</v>
      </c>
      <c r="J2918" s="93" t="s">
        <v>20992</v>
      </c>
      <c r="K2918" s="93" t="s">
        <v>16334</v>
      </c>
      <c r="L2918" s="14">
        <f>AND(vyberHrace&lt;&gt;"",ISNUMBER(SEARCH(vyberHrace,$B2918)))</f>
      </c>
      <c r="M2918" s="14">
        <f>AND($I2918=MID(kododd,1,2),$J2918=MID(kododd,3,3))</f>
      </c>
    </row>
    <row r="2919">
      <c r="A2919" s="95">
        <v>3036</v>
      </c>
      <c r="B2919" s="93" t="s">
        <v>21096</v>
      </c>
      <c r="C2919" s="93" t="s">
        <v>1468</v>
      </c>
      <c r="D2919" s="95">
        <v>1607</v>
      </c>
      <c r="E2919" s="95">
        <v>1889</v>
      </c>
      <c r="F2919" s="95">
        <v>354287</v>
      </c>
      <c r="G2919" s="95">
        <v>0</v>
      </c>
      <c r="H2919" s="93" t="s">
        <v>8976</v>
      </c>
      <c r="I2919" s="93" t="s">
        <v>23890</v>
      </c>
      <c r="J2919" s="93" t="s">
        <v>3580</v>
      </c>
      <c r="K2919" s="93" t="s">
        <v>6721</v>
      </c>
      <c r="L2919" s="14">
        <f>AND(vyberHrace&lt;&gt;"",ISNUMBER(SEARCH(vyberHrace,$B2919)))</f>
      </c>
      <c r="M2919" s="14">
        <f>AND($I2919=MID(kododd,1,2),$J2919=MID(kododd,3,3))</f>
      </c>
    </row>
    <row r="2920">
      <c r="A2920" s="95">
        <v>49</v>
      </c>
      <c r="B2920" s="93" t="s">
        <v>9422</v>
      </c>
      <c r="C2920" s="93" t="s">
        <v>1443</v>
      </c>
      <c r="D2920" s="95">
        <v>2262</v>
      </c>
      <c r="E2920" s="95">
        <v>2246</v>
      </c>
      <c r="F2920" s="95">
        <v>301019</v>
      </c>
      <c r="G2920" s="95">
        <v>250</v>
      </c>
      <c r="H2920" s="93" t="s">
        <v>8976</v>
      </c>
      <c r="I2920" s="93" t="s">
        <v>23890</v>
      </c>
      <c r="J2920" s="93" t="s">
        <v>20887</v>
      </c>
      <c r="K2920" s="93" t="s">
        <v>9423</v>
      </c>
      <c r="L2920" s="14">
        <f>AND(vyberHrace&lt;&gt;"",ISNUMBER(SEARCH(vyberHrace,$B2920)))</f>
      </c>
      <c r="M2920" s="14">
        <f>AND($I2920=MID(kododd,1,2),$J2920=MID(kododd,3,3))</f>
      </c>
    </row>
    <row r="2921">
      <c r="A2921" s="95">
        <v>54330</v>
      </c>
      <c r="B2921" s="93" t="s">
        <v>2446</v>
      </c>
      <c r="C2921" s="93" t="s">
        <v>1419</v>
      </c>
      <c r="D2921" s="95">
        <v>1612</v>
      </c>
      <c r="F2921" s="95">
        <v>23751886</v>
      </c>
      <c r="G2921" s="95">
        <v>250</v>
      </c>
      <c r="H2921" s="93" t="s">
        <v>8976</v>
      </c>
      <c r="I2921" s="93" t="s">
        <v>23890</v>
      </c>
      <c r="J2921" s="93" t="s">
        <v>20843</v>
      </c>
      <c r="K2921" s="93" t="s">
        <v>19862</v>
      </c>
      <c r="L2921" s="14">
        <f>AND(vyberHrace&lt;&gt;"",ISNUMBER(SEARCH(vyberHrace,$B2921)))</f>
      </c>
      <c r="M2921" s="14">
        <f>AND($I2921=MID(kododd,1,2),$J2921=MID(kododd,3,3))</f>
      </c>
    </row>
    <row r="2922">
      <c r="A2922" s="95">
        <v>2434</v>
      </c>
      <c r="B2922" s="93" t="s">
        <v>14037</v>
      </c>
      <c r="C2922" s="93" t="s">
        <v>1446</v>
      </c>
      <c r="D2922" s="95">
        <v>1846</v>
      </c>
      <c r="F2922" s="95">
        <v>343080</v>
      </c>
      <c r="G2922" s="95">
        <v>0</v>
      </c>
      <c r="H2922" s="93" t="s">
        <v>8976</v>
      </c>
      <c r="I2922" s="93" t="s">
        <v>23890</v>
      </c>
      <c r="J2922" s="93" t="s">
        <v>20957</v>
      </c>
      <c r="K2922" s="93" t="s">
        <v>13992</v>
      </c>
      <c r="L2922" s="14">
        <f>AND(vyberHrace&lt;&gt;"",ISNUMBER(SEARCH(vyberHrace,$B2922)))</f>
      </c>
      <c r="M2922" s="14">
        <f>AND($I2922=MID(kododd,1,2),$J2922=MID(kododd,3,3))</f>
      </c>
    </row>
    <row r="2923">
      <c r="A2923" s="95">
        <v>59579</v>
      </c>
      <c r="B2923" s="93" t="s">
        <v>25973</v>
      </c>
      <c r="C2923" s="93" t="s">
        <v>1411</v>
      </c>
      <c r="G2923" s="95">
        <v>250</v>
      </c>
      <c r="H2923" s="93" t="s">
        <v>8976</v>
      </c>
      <c r="I2923" s="93" t="s">
        <v>23890</v>
      </c>
      <c r="J2923" s="93" t="s">
        <v>23414</v>
      </c>
      <c r="K2923" s="93" t="s">
        <v>25275</v>
      </c>
      <c r="L2923" s="14">
        <f>AND(vyberHrace&lt;&gt;"",ISNUMBER(SEARCH(vyberHrace,$B2923)))</f>
      </c>
      <c r="M2923" s="14">
        <f>AND($I2923=MID(kododd,1,2),$J2923=MID(kododd,3,3))</f>
      </c>
    </row>
    <row r="2924">
      <c r="A2924" s="95">
        <v>40707</v>
      </c>
      <c r="B2924" s="93" t="s">
        <v>11774</v>
      </c>
      <c r="C2924" s="93" t="s">
        <v>1449</v>
      </c>
      <c r="F2924" s="95">
        <v>23749369</v>
      </c>
      <c r="G2924" s="95">
        <v>0</v>
      </c>
      <c r="H2924" s="93" t="s">
        <v>8976</v>
      </c>
      <c r="I2924" s="93" t="s">
        <v>23890</v>
      </c>
      <c r="J2924" s="93" t="s">
        <v>20992</v>
      </c>
      <c r="K2924" s="93" t="s">
        <v>16334</v>
      </c>
      <c r="L2924" s="14">
        <f>AND(vyberHrace&lt;&gt;"",ISNUMBER(SEARCH(vyberHrace,$B2924)))</f>
      </c>
      <c r="M2924" s="14">
        <f>AND($I2924=MID(kododd,1,2),$J2924=MID(kododd,3,3))</f>
      </c>
    </row>
    <row r="2925">
      <c r="A2925" s="95">
        <v>62589</v>
      </c>
      <c r="B2925" s="93" t="s">
        <v>28718</v>
      </c>
      <c r="C2925" s="93" t="s">
        <v>1412</v>
      </c>
      <c r="G2925" s="95">
        <v>250</v>
      </c>
      <c r="H2925" s="93" t="s">
        <v>8976</v>
      </c>
      <c r="I2925" s="93" t="s">
        <v>23890</v>
      </c>
      <c r="J2925" s="93" t="s">
        <v>20931</v>
      </c>
      <c r="K2925" s="93" t="s">
        <v>19878</v>
      </c>
      <c r="L2925" s="14">
        <f>AND(vyberHrace&lt;&gt;"",ISNUMBER(SEARCH(vyberHrace,$B2925)))</f>
      </c>
      <c r="M2925" s="14">
        <f>AND($I2925=MID(kododd,1,2),$J2925=MID(kododd,3,3))</f>
      </c>
    </row>
    <row r="2926">
      <c r="A2926" s="95">
        <v>63257</v>
      </c>
      <c r="B2926" s="93" t="s">
        <v>28719</v>
      </c>
      <c r="C2926" s="93" t="s">
        <v>1420</v>
      </c>
      <c r="G2926" s="95">
        <v>250</v>
      </c>
      <c r="H2926" s="93" t="s">
        <v>8976</v>
      </c>
      <c r="I2926" s="93" t="s">
        <v>23890</v>
      </c>
      <c r="J2926" s="93" t="s">
        <v>20881</v>
      </c>
      <c r="K2926" s="93" t="s">
        <v>26140</v>
      </c>
      <c r="L2926" s="14">
        <f>AND(vyberHrace&lt;&gt;"",ISNUMBER(SEARCH(vyberHrace,$B2926)))</f>
      </c>
      <c r="M2926" s="14">
        <f>AND($I2926=MID(kododd,1,2),$J2926=MID(kododd,3,3))</f>
      </c>
    </row>
    <row r="2927">
      <c r="A2927" s="95">
        <v>9915</v>
      </c>
      <c r="B2927" s="93" t="s">
        <v>13057</v>
      </c>
      <c r="C2927" s="93" t="s">
        <v>1453</v>
      </c>
      <c r="D2927" s="95">
        <v>1677</v>
      </c>
      <c r="G2927" s="95">
        <v>250</v>
      </c>
      <c r="H2927" s="93" t="s">
        <v>8976</v>
      </c>
      <c r="I2927" s="93" t="s">
        <v>23890</v>
      </c>
      <c r="J2927" s="93" t="s">
        <v>20881</v>
      </c>
      <c r="K2927" s="93" t="s">
        <v>26140</v>
      </c>
      <c r="L2927" s="14">
        <f>AND(vyberHrace&lt;&gt;"",ISNUMBER(SEARCH(vyberHrace,$B2927)))</f>
      </c>
      <c r="M2927" s="14">
        <f>AND($I2927=MID(kododd,1,2),$J2927=MID(kododd,3,3))</f>
      </c>
    </row>
    <row r="2928">
      <c r="A2928" s="95">
        <v>45286</v>
      </c>
      <c r="B2928" s="93" t="s">
        <v>10483</v>
      </c>
      <c r="C2928" s="93" t="s">
        <v>1402</v>
      </c>
      <c r="D2928" s="95">
        <v>1253</v>
      </c>
      <c r="E2928" s="95">
        <v>1702</v>
      </c>
      <c r="F2928" s="95">
        <v>23760028</v>
      </c>
      <c r="G2928" s="95">
        <v>0</v>
      </c>
      <c r="H2928" s="93" t="s">
        <v>8976</v>
      </c>
      <c r="I2928" s="93" t="s">
        <v>23890</v>
      </c>
      <c r="J2928" s="93" t="s">
        <v>20931</v>
      </c>
      <c r="K2928" s="93" t="s">
        <v>19878</v>
      </c>
      <c r="L2928" s="14">
        <f>AND(vyberHrace&lt;&gt;"",ISNUMBER(SEARCH(vyberHrace,$B2928)))</f>
      </c>
      <c r="M2928" s="14">
        <f>AND($I2928=MID(kododd,1,2),$J2928=MID(kododd,3,3))</f>
      </c>
    </row>
    <row r="2929">
      <c r="A2929" s="95">
        <v>44026</v>
      </c>
      <c r="B2929" s="93" t="s">
        <v>20483</v>
      </c>
      <c r="C2929" s="93" t="s">
        <v>3255</v>
      </c>
      <c r="G2929" s="95">
        <v>0</v>
      </c>
      <c r="H2929" s="93" t="s">
        <v>8976</v>
      </c>
      <c r="I2929" s="93" t="s">
        <v>23890</v>
      </c>
      <c r="J2929" s="93" t="s">
        <v>20897</v>
      </c>
      <c r="K2929" s="93" t="s">
        <v>9426</v>
      </c>
      <c r="L2929" s="14">
        <f>AND(vyberHrace&lt;&gt;"",ISNUMBER(SEARCH(vyberHrace,$B2929)))</f>
      </c>
      <c r="M2929" s="14">
        <f>AND($I2929=MID(kododd,1,2),$J2929=MID(kododd,3,3))</f>
      </c>
    </row>
    <row r="2930">
      <c r="A2930" s="95">
        <v>29335</v>
      </c>
      <c r="B2930" s="93" t="s">
        <v>21151</v>
      </c>
      <c r="C2930" s="93" t="s">
        <v>1413</v>
      </c>
      <c r="D2930" s="95">
        <v>1886</v>
      </c>
      <c r="E2930" s="95">
        <v>1947</v>
      </c>
      <c r="F2930" s="95">
        <v>348279</v>
      </c>
      <c r="G2930" s="95">
        <v>250</v>
      </c>
      <c r="H2930" s="93" t="s">
        <v>8976</v>
      </c>
      <c r="I2930" s="93" t="s">
        <v>23890</v>
      </c>
      <c r="J2930" s="93" t="s">
        <v>3580</v>
      </c>
      <c r="K2930" s="93" t="s">
        <v>6721</v>
      </c>
      <c r="L2930" s="14">
        <f>AND(vyberHrace&lt;&gt;"",ISNUMBER(SEARCH(vyberHrace,$B2930)))</f>
      </c>
      <c r="M2930" s="14">
        <f>AND($I2930=MID(kododd,1,2),$J2930=MID(kododd,3,3))</f>
      </c>
    </row>
    <row r="2931">
      <c r="A2931" s="95">
        <v>53820</v>
      </c>
      <c r="B2931" s="93" t="s">
        <v>2529</v>
      </c>
      <c r="C2931" s="93" t="s">
        <v>1454</v>
      </c>
      <c r="G2931" s="95">
        <v>0</v>
      </c>
      <c r="H2931" s="93" t="s">
        <v>8976</v>
      </c>
      <c r="I2931" s="93" t="s">
        <v>23890</v>
      </c>
      <c r="J2931" s="93" t="s">
        <v>20995</v>
      </c>
      <c r="K2931" s="93" t="s">
        <v>17824</v>
      </c>
      <c r="L2931" s="14">
        <f>AND(vyberHrace&lt;&gt;"",ISNUMBER(SEARCH(vyberHrace,$B2931)))</f>
      </c>
      <c r="M2931" s="14">
        <f>AND($I2931=MID(kododd,1,2),$J2931=MID(kododd,3,3))</f>
      </c>
    </row>
    <row r="2932">
      <c r="A2932" s="95">
        <v>55440</v>
      </c>
      <c r="B2932" s="93" t="s">
        <v>21450</v>
      </c>
      <c r="C2932" s="93" t="s">
        <v>1410</v>
      </c>
      <c r="D2932" s="95">
        <v>1377</v>
      </c>
      <c r="E2932" s="95">
        <v>1603</v>
      </c>
      <c r="F2932" s="95">
        <v>23759593</v>
      </c>
      <c r="G2932" s="95">
        <v>250</v>
      </c>
      <c r="H2932" s="93" t="s">
        <v>8976</v>
      </c>
      <c r="I2932" s="93" t="s">
        <v>23890</v>
      </c>
      <c r="J2932" s="93" t="s">
        <v>20913</v>
      </c>
      <c r="K2932" s="93" t="s">
        <v>15044</v>
      </c>
      <c r="L2932" s="14">
        <f>AND(vyberHrace&lt;&gt;"",ISNUMBER(SEARCH(vyberHrace,$B2932)))</f>
      </c>
      <c r="M2932" s="14">
        <f>AND($I2932=MID(kododd,1,2),$J2932=MID(kododd,3,3))</f>
      </c>
    </row>
    <row r="2933">
      <c r="A2933" s="95">
        <v>62749</v>
      </c>
      <c r="B2933" s="93" t="s">
        <v>28720</v>
      </c>
      <c r="C2933" s="93" t="s">
        <v>1486</v>
      </c>
      <c r="G2933" s="95">
        <v>250</v>
      </c>
      <c r="H2933" s="93" t="s">
        <v>8976</v>
      </c>
      <c r="I2933" s="93" t="s">
        <v>23890</v>
      </c>
      <c r="J2933" s="93" t="s">
        <v>20858</v>
      </c>
      <c r="K2933" s="93" t="s">
        <v>20407</v>
      </c>
      <c r="L2933" s="14">
        <f>AND(vyberHrace&lt;&gt;"",ISNUMBER(SEARCH(vyberHrace,$B2933)))</f>
      </c>
      <c r="M2933" s="14">
        <f>AND($I2933=MID(kododd,1,2),$J2933=MID(kododd,3,3))</f>
      </c>
    </row>
    <row r="2934">
      <c r="A2934" s="95">
        <v>53861</v>
      </c>
      <c r="B2934" s="93" t="s">
        <v>2496</v>
      </c>
      <c r="C2934" s="93" t="s">
        <v>1448</v>
      </c>
      <c r="D2934" s="95">
        <v>1448</v>
      </c>
      <c r="F2934" s="95">
        <v>23751118</v>
      </c>
      <c r="G2934" s="95">
        <v>0</v>
      </c>
      <c r="H2934" s="93" t="s">
        <v>8976</v>
      </c>
      <c r="I2934" s="93" t="s">
        <v>23890</v>
      </c>
      <c r="J2934" s="93" t="s">
        <v>21009</v>
      </c>
      <c r="K2934" s="93" t="s">
        <v>15049</v>
      </c>
      <c r="L2934" s="14">
        <f>AND(vyberHrace&lt;&gt;"",ISNUMBER(SEARCH(vyberHrace,$B2934)))</f>
      </c>
      <c r="M2934" s="14">
        <f>AND($I2934=MID(kododd,1,2),$J2934=MID(kododd,3,3))</f>
      </c>
    </row>
    <row r="2935">
      <c r="A2935" s="95">
        <v>54049</v>
      </c>
      <c r="B2935" s="93" t="s">
        <v>2497</v>
      </c>
      <c r="C2935" s="93" t="s">
        <v>1412</v>
      </c>
      <c r="D2935" s="95">
        <v>1040</v>
      </c>
      <c r="F2935" s="95">
        <v>23751126</v>
      </c>
      <c r="G2935" s="95">
        <v>0</v>
      </c>
      <c r="H2935" s="93" t="s">
        <v>8976</v>
      </c>
      <c r="I2935" s="93" t="s">
        <v>23890</v>
      </c>
      <c r="J2935" s="93" t="s">
        <v>21009</v>
      </c>
      <c r="K2935" s="93" t="s">
        <v>15049</v>
      </c>
      <c r="L2935" s="14">
        <f>AND(vyberHrace&lt;&gt;"",ISNUMBER(SEARCH(vyberHrace,$B2935)))</f>
      </c>
      <c r="M2935" s="14">
        <f>AND($I2935=MID(kododd,1,2),$J2935=MID(kododd,3,3))</f>
      </c>
    </row>
    <row r="2936">
      <c r="A2936" s="95">
        <v>43474</v>
      </c>
      <c r="B2936" s="93" t="s">
        <v>20479</v>
      </c>
      <c r="C2936" s="93" t="s">
        <v>1418</v>
      </c>
      <c r="D2936" s="95">
        <v>1637</v>
      </c>
      <c r="F2936" s="95">
        <v>23725656</v>
      </c>
      <c r="G2936" s="95">
        <v>0</v>
      </c>
      <c r="H2936" s="93" t="s">
        <v>8976</v>
      </c>
      <c r="I2936" s="93" t="s">
        <v>23890</v>
      </c>
      <c r="J2936" s="93" t="s">
        <v>3580</v>
      </c>
      <c r="K2936" s="93" t="s">
        <v>6721</v>
      </c>
      <c r="L2936" s="14">
        <f>AND(vyberHrace&lt;&gt;"",ISNUMBER(SEARCH(vyberHrace,$B2936)))</f>
      </c>
      <c r="M2936" s="14">
        <f>AND($I2936=MID(kododd,1,2),$J2936=MID(kododd,3,3))</f>
      </c>
    </row>
    <row r="2937">
      <c r="A2937" s="95">
        <v>30712</v>
      </c>
      <c r="B2937" s="93" t="s">
        <v>14184</v>
      </c>
      <c r="C2937" s="93" t="s">
        <v>1415</v>
      </c>
      <c r="D2937" s="95">
        <v>1588</v>
      </c>
      <c r="G2937" s="95">
        <v>0</v>
      </c>
      <c r="H2937" s="93" t="s">
        <v>8976</v>
      </c>
      <c r="I2937" s="93" t="s">
        <v>23890</v>
      </c>
      <c r="J2937" s="93" t="s">
        <v>20932</v>
      </c>
      <c r="K2937" s="93" t="s">
        <v>9421</v>
      </c>
      <c r="L2937" s="14">
        <f>AND(vyberHrace&lt;&gt;"",ISNUMBER(SEARCH(vyberHrace,$B2937)))</f>
      </c>
      <c r="M2937" s="14">
        <f>AND($I2937=MID(kododd,1,2),$J2937=MID(kododd,3,3))</f>
      </c>
    </row>
    <row r="2938">
      <c r="A2938" s="95">
        <v>19418</v>
      </c>
      <c r="B2938" s="93" t="s">
        <v>15376</v>
      </c>
      <c r="C2938" s="93" t="s">
        <v>1426</v>
      </c>
      <c r="D2938" s="95">
        <v>1642</v>
      </c>
      <c r="E2938" s="95">
        <v>1664</v>
      </c>
      <c r="F2938" s="95">
        <v>23725133</v>
      </c>
      <c r="G2938" s="95">
        <v>250</v>
      </c>
      <c r="H2938" s="93" t="s">
        <v>8976</v>
      </c>
      <c r="I2938" s="93" t="s">
        <v>23890</v>
      </c>
      <c r="J2938" s="93" t="s">
        <v>20860</v>
      </c>
      <c r="K2938" s="93" t="s">
        <v>12768</v>
      </c>
      <c r="L2938" s="14">
        <f>AND(vyberHrace&lt;&gt;"",ISNUMBER(SEARCH(vyberHrace,$B2938)))</f>
      </c>
      <c r="M2938" s="14">
        <f>AND($I2938=MID(kododd,1,2),$J2938=MID(kododd,3,3))</f>
      </c>
    </row>
    <row r="2939">
      <c r="A2939" s="95">
        <v>62296</v>
      </c>
      <c r="B2939" s="93" t="s">
        <v>28472</v>
      </c>
      <c r="C2939" s="93" t="s">
        <v>1422</v>
      </c>
      <c r="G2939" s="95">
        <v>250</v>
      </c>
      <c r="H2939" s="93" t="s">
        <v>8976</v>
      </c>
      <c r="I2939" s="93" t="s">
        <v>23890</v>
      </c>
      <c r="J2939" s="93" t="s">
        <v>20858</v>
      </c>
      <c r="K2939" s="93" t="s">
        <v>20407</v>
      </c>
      <c r="L2939" s="14">
        <f>AND(vyberHrace&lt;&gt;"",ISNUMBER(SEARCH(vyberHrace,$B2939)))</f>
      </c>
      <c r="M2939" s="14">
        <f>AND($I2939=MID(kododd,1,2),$J2939=MID(kododd,3,3))</f>
      </c>
    </row>
    <row r="2940">
      <c r="A2940" s="95">
        <v>57145</v>
      </c>
      <c r="B2940" s="93" t="s">
        <v>21506</v>
      </c>
      <c r="C2940" s="93" t="s">
        <v>1420</v>
      </c>
      <c r="D2940" s="95">
        <v>1174</v>
      </c>
      <c r="E2940" s="95">
        <v>1455</v>
      </c>
      <c r="F2940" s="95">
        <v>23772930</v>
      </c>
      <c r="G2940" s="95">
        <v>250</v>
      </c>
      <c r="H2940" s="93" t="s">
        <v>8976</v>
      </c>
      <c r="I2940" s="93" t="s">
        <v>23890</v>
      </c>
      <c r="J2940" s="93" t="s">
        <v>20858</v>
      </c>
      <c r="K2940" s="93" t="s">
        <v>20407</v>
      </c>
      <c r="L2940" s="14">
        <f>AND(vyberHrace&lt;&gt;"",ISNUMBER(SEARCH(vyberHrace,$B2940)))</f>
      </c>
      <c r="M2940" s="14">
        <f>AND($I2940=MID(kododd,1,2),$J2940=MID(kododd,3,3))</f>
      </c>
    </row>
    <row r="2941">
      <c r="A2941" s="95">
        <v>10427</v>
      </c>
      <c r="B2941" s="93" t="s">
        <v>12887</v>
      </c>
      <c r="C2941" s="93" t="s">
        <v>1442</v>
      </c>
      <c r="D2941" s="95">
        <v>1626</v>
      </c>
      <c r="E2941" s="95">
        <v>1758</v>
      </c>
      <c r="F2941" s="95">
        <v>359432</v>
      </c>
      <c r="G2941" s="95">
        <v>250</v>
      </c>
      <c r="H2941" s="93" t="s">
        <v>8976</v>
      </c>
      <c r="I2941" s="93" t="s">
        <v>23890</v>
      </c>
      <c r="J2941" s="93" t="s">
        <v>20932</v>
      </c>
      <c r="K2941" s="93" t="s">
        <v>9421</v>
      </c>
      <c r="L2941" s="14">
        <f>AND(vyberHrace&lt;&gt;"",ISNUMBER(SEARCH(vyberHrace,$B2941)))</f>
      </c>
      <c r="M2941" s="14">
        <f>AND($I2941=MID(kododd,1,2),$J2941=MID(kododd,3,3))</f>
      </c>
    </row>
    <row r="2942">
      <c r="A2942" s="95">
        <v>58019</v>
      </c>
      <c r="B2942" s="93" t="s">
        <v>24555</v>
      </c>
      <c r="C2942" s="93" t="s">
        <v>1417</v>
      </c>
      <c r="D2942" s="95">
        <v>1736</v>
      </c>
      <c r="E2942" s="95">
        <v>1885</v>
      </c>
      <c r="F2942" s="95">
        <v>23779730</v>
      </c>
      <c r="G2942" s="95">
        <v>250</v>
      </c>
      <c r="H2942" s="93" t="s">
        <v>8976</v>
      </c>
      <c r="I2942" s="93" t="s">
        <v>23890</v>
      </c>
      <c r="J2942" s="93" t="s">
        <v>21007</v>
      </c>
      <c r="K2942" s="93" t="s">
        <v>23945</v>
      </c>
      <c r="L2942" s="14">
        <f>AND(vyberHrace&lt;&gt;"",ISNUMBER(SEARCH(vyberHrace,$B2942)))</f>
      </c>
      <c r="M2942" s="14">
        <f>AND($I2942=MID(kododd,1,2),$J2942=MID(kododd,3,3))</f>
      </c>
    </row>
    <row r="2943">
      <c r="A2943" s="95">
        <v>53150</v>
      </c>
      <c r="B2943" s="93" t="s">
        <v>20806</v>
      </c>
      <c r="C2943" s="93" t="s">
        <v>1435</v>
      </c>
      <c r="D2943" s="95">
        <v>1361</v>
      </c>
      <c r="F2943" s="95">
        <v>23775629</v>
      </c>
      <c r="G2943" s="95">
        <v>250</v>
      </c>
      <c r="H2943" s="93" t="s">
        <v>8976</v>
      </c>
      <c r="I2943" s="93" t="s">
        <v>23890</v>
      </c>
      <c r="J2943" s="93" t="s">
        <v>20995</v>
      </c>
      <c r="K2943" s="93" t="s">
        <v>17824</v>
      </c>
      <c r="L2943" s="14">
        <f>AND(vyberHrace&lt;&gt;"",ISNUMBER(SEARCH(vyberHrace,$B2943)))</f>
      </c>
      <c r="M2943" s="14">
        <f>AND($I2943=MID(kododd,1,2),$J2943=MID(kododd,3,3))</f>
      </c>
    </row>
    <row r="2944">
      <c r="A2944" s="95">
        <v>60105</v>
      </c>
      <c r="B2944" s="93" t="s">
        <v>26578</v>
      </c>
      <c r="C2944" s="93" t="s">
        <v>1410</v>
      </c>
      <c r="G2944" s="95">
        <v>0</v>
      </c>
      <c r="H2944" s="93" t="s">
        <v>8976</v>
      </c>
      <c r="I2944" s="93" t="s">
        <v>23890</v>
      </c>
      <c r="J2944" s="93" t="s">
        <v>20886</v>
      </c>
      <c r="K2944" s="93" t="s">
        <v>25293</v>
      </c>
      <c r="L2944" s="14">
        <f>AND(vyberHrace&lt;&gt;"",ISNUMBER(SEARCH(vyberHrace,$B2944)))</f>
      </c>
      <c r="M2944" s="14">
        <f>AND($I2944=MID(kododd,1,2),$J2944=MID(kododd,3,3))</f>
      </c>
    </row>
    <row r="2945">
      <c r="A2945" s="95">
        <v>58823</v>
      </c>
      <c r="B2945" s="93" t="s">
        <v>25295</v>
      </c>
      <c r="C2945" s="93" t="s">
        <v>1457</v>
      </c>
      <c r="G2945" s="95">
        <v>250</v>
      </c>
      <c r="H2945" s="93" t="s">
        <v>8976</v>
      </c>
      <c r="I2945" s="93" t="s">
        <v>23890</v>
      </c>
      <c r="J2945" s="93" t="s">
        <v>20886</v>
      </c>
      <c r="K2945" s="93" t="s">
        <v>25293</v>
      </c>
      <c r="L2945" s="14">
        <f>AND(vyberHrace&lt;&gt;"",ISNUMBER(SEARCH(vyberHrace,$B2945)))</f>
      </c>
      <c r="M2945" s="14">
        <f>AND($I2945=MID(kododd,1,2),$J2945=MID(kododd,3,3))</f>
      </c>
    </row>
    <row r="2946">
      <c r="A2946" s="95">
        <v>49943</v>
      </c>
      <c r="B2946" s="93" t="s">
        <v>12661</v>
      </c>
      <c r="C2946" s="93" t="s">
        <v>1402</v>
      </c>
      <c r="G2946" s="95">
        <v>0</v>
      </c>
      <c r="H2946" s="93" t="s">
        <v>8976</v>
      </c>
      <c r="I2946" s="93" t="s">
        <v>23890</v>
      </c>
      <c r="J2946" s="93" t="s">
        <v>20870</v>
      </c>
      <c r="K2946" s="93" t="s">
        <v>19858</v>
      </c>
      <c r="L2946" s="14">
        <f>AND(vyberHrace&lt;&gt;"",ISNUMBER(SEARCH(vyberHrace,$B2946)))</f>
      </c>
      <c r="M2946" s="14">
        <f>AND($I2946=MID(kododd,1,2),$J2946=MID(kododd,3,3))</f>
      </c>
    </row>
    <row r="2947">
      <c r="A2947" s="95">
        <v>12566</v>
      </c>
      <c r="B2947" s="93" t="s">
        <v>11654</v>
      </c>
      <c r="C2947" s="93" t="s">
        <v>1423</v>
      </c>
      <c r="D2947" s="95">
        <v>1900</v>
      </c>
      <c r="F2947" s="95">
        <v>23708450</v>
      </c>
      <c r="G2947" s="95">
        <v>250</v>
      </c>
      <c r="H2947" s="93" t="s">
        <v>8976</v>
      </c>
      <c r="I2947" s="93" t="s">
        <v>23890</v>
      </c>
      <c r="J2947" s="93" t="s">
        <v>20897</v>
      </c>
      <c r="K2947" s="93" t="s">
        <v>9426</v>
      </c>
      <c r="L2947" s="14">
        <f>AND(vyberHrace&lt;&gt;"",ISNUMBER(SEARCH(vyberHrace,$B2947)))</f>
      </c>
      <c r="M2947" s="14">
        <f>AND($I2947=MID(kododd,1,2),$J2947=MID(kododd,3,3))</f>
      </c>
    </row>
    <row r="2948">
      <c r="A2948" s="95">
        <v>48545</v>
      </c>
      <c r="B2948" s="93" t="s">
        <v>16402</v>
      </c>
      <c r="C2948" s="93" t="s">
        <v>1416</v>
      </c>
      <c r="G2948" s="95">
        <v>0</v>
      </c>
      <c r="H2948" s="93" t="s">
        <v>8976</v>
      </c>
      <c r="I2948" s="93" t="s">
        <v>23890</v>
      </c>
      <c r="J2948" s="93" t="s">
        <v>20931</v>
      </c>
      <c r="K2948" s="93" t="s">
        <v>19878</v>
      </c>
      <c r="L2948" s="14">
        <f>AND(vyberHrace&lt;&gt;"",ISNUMBER(SEARCH(vyberHrace,$B2948)))</f>
      </c>
      <c r="M2948" s="14">
        <f>AND($I2948=MID(kododd,1,2),$J2948=MID(kododd,3,3))</f>
      </c>
    </row>
    <row r="2949">
      <c r="A2949" s="95">
        <v>9673</v>
      </c>
      <c r="B2949" s="93" t="s">
        <v>18977</v>
      </c>
      <c r="C2949" s="93" t="s">
        <v>1463</v>
      </c>
      <c r="D2949" s="95">
        <v>1645</v>
      </c>
      <c r="E2949" s="95">
        <v>1633</v>
      </c>
      <c r="F2949" s="95">
        <v>344265</v>
      </c>
      <c r="G2949" s="95">
        <v>250</v>
      </c>
      <c r="H2949" s="93" t="s">
        <v>8976</v>
      </c>
      <c r="I2949" s="93" t="s">
        <v>23890</v>
      </c>
      <c r="J2949" s="93" t="s">
        <v>20870</v>
      </c>
      <c r="K2949" s="93" t="s">
        <v>19858</v>
      </c>
      <c r="L2949" s="14">
        <f>AND(vyberHrace&lt;&gt;"",ISNUMBER(SEARCH(vyberHrace,$B2949)))</f>
      </c>
      <c r="M2949" s="14">
        <f>AND($I2949=MID(kododd,1,2),$J2949=MID(kododd,3,3))</f>
      </c>
    </row>
    <row r="2950">
      <c r="A2950" s="95">
        <v>2931</v>
      </c>
      <c r="B2950" s="93" t="s">
        <v>21084</v>
      </c>
      <c r="C2950" s="93" t="s">
        <v>1427</v>
      </c>
      <c r="D2950" s="95">
        <v>1704</v>
      </c>
      <c r="E2950" s="95">
        <v>1832</v>
      </c>
      <c r="F2950" s="95">
        <v>320897</v>
      </c>
      <c r="G2950" s="95">
        <v>250</v>
      </c>
      <c r="H2950" s="93" t="s">
        <v>8976</v>
      </c>
      <c r="I2950" s="93" t="s">
        <v>23890</v>
      </c>
      <c r="J2950" s="93" t="s">
        <v>20913</v>
      </c>
      <c r="K2950" s="93" t="s">
        <v>15044</v>
      </c>
      <c r="L2950" s="14">
        <f>AND(vyberHrace&lt;&gt;"",ISNUMBER(SEARCH(vyberHrace,$B2950)))</f>
      </c>
      <c r="M2950" s="14">
        <f>AND($I2950=MID(kododd,1,2),$J2950=MID(kododd,3,3))</f>
      </c>
    </row>
    <row r="2951">
      <c r="A2951" s="95">
        <v>37053</v>
      </c>
      <c r="B2951" s="93" t="s">
        <v>20230</v>
      </c>
      <c r="C2951" s="93" t="s">
        <v>1409</v>
      </c>
      <c r="G2951" s="95">
        <v>0</v>
      </c>
      <c r="H2951" s="93" t="s">
        <v>8976</v>
      </c>
      <c r="I2951" s="93" t="s">
        <v>23890</v>
      </c>
      <c r="J2951" s="93" t="s">
        <v>20897</v>
      </c>
      <c r="K2951" s="93" t="s">
        <v>9426</v>
      </c>
      <c r="L2951" s="14">
        <f>AND(vyberHrace&lt;&gt;"",ISNUMBER(SEARCH(vyberHrace,$B2951)))</f>
      </c>
      <c r="M2951" s="14">
        <f>AND($I2951=MID(kododd,1,2),$J2951=MID(kododd,3,3))</f>
      </c>
    </row>
    <row r="2952">
      <c r="A2952" s="95">
        <v>10802</v>
      </c>
      <c r="B2952" s="93" t="s">
        <v>20142</v>
      </c>
      <c r="C2952" s="93" t="s">
        <v>1439</v>
      </c>
      <c r="D2952" s="95">
        <v>2002</v>
      </c>
      <c r="E2952" s="95">
        <v>2029</v>
      </c>
      <c r="F2952" s="95">
        <v>318574</v>
      </c>
      <c r="G2952" s="95">
        <v>250</v>
      </c>
      <c r="H2952" s="93" t="s">
        <v>8976</v>
      </c>
      <c r="I2952" s="93" t="s">
        <v>23890</v>
      </c>
      <c r="J2952" s="93" t="s">
        <v>20858</v>
      </c>
      <c r="K2952" s="93" t="s">
        <v>20407</v>
      </c>
      <c r="L2952" s="14">
        <f>AND(vyberHrace&lt;&gt;"",ISNUMBER(SEARCH(vyberHrace,$B2952)))</f>
      </c>
      <c r="M2952" s="14">
        <f>AND($I2952=MID(kododd,1,2),$J2952=MID(kododd,3,3))</f>
      </c>
    </row>
    <row r="2953">
      <c r="A2953" s="95">
        <v>53100</v>
      </c>
      <c r="B2953" s="93" t="s">
        <v>20807</v>
      </c>
      <c r="C2953" s="93" t="s">
        <v>1422</v>
      </c>
      <c r="D2953" s="95">
        <v>1099</v>
      </c>
      <c r="E2953" s="95">
        <v>1581</v>
      </c>
      <c r="F2953" s="95">
        <v>23748877</v>
      </c>
      <c r="G2953" s="95">
        <v>0</v>
      </c>
      <c r="H2953" s="93" t="s">
        <v>8976</v>
      </c>
      <c r="I2953" s="93" t="s">
        <v>23890</v>
      </c>
      <c r="J2953" s="93" t="s">
        <v>20843</v>
      </c>
      <c r="K2953" s="93" t="s">
        <v>19862</v>
      </c>
      <c r="L2953" s="14">
        <f>AND(vyberHrace&lt;&gt;"",ISNUMBER(SEARCH(vyberHrace,$B2953)))</f>
      </c>
      <c r="M2953" s="14">
        <f>AND($I2953=MID(kododd,1,2),$J2953=MID(kododd,3,3))</f>
      </c>
    </row>
    <row r="2954">
      <c r="A2954" s="95">
        <v>62606</v>
      </c>
      <c r="B2954" s="93" t="s">
        <v>28721</v>
      </c>
      <c r="C2954" s="93" t="s">
        <v>1406</v>
      </c>
      <c r="G2954" s="95">
        <v>250</v>
      </c>
      <c r="H2954" s="93" t="s">
        <v>8976</v>
      </c>
      <c r="I2954" s="93" t="s">
        <v>23890</v>
      </c>
      <c r="J2954" s="93" t="s">
        <v>21011</v>
      </c>
      <c r="K2954" s="93" t="s">
        <v>1494</v>
      </c>
      <c r="L2954" s="14">
        <f>AND(vyberHrace&lt;&gt;"",ISNUMBER(SEARCH(vyberHrace,$B2954)))</f>
      </c>
      <c r="M2954" s="14">
        <f>AND($I2954=MID(kododd,1,2),$J2954=MID(kododd,3,3))</f>
      </c>
    </row>
    <row r="2955">
      <c r="A2955" s="95">
        <v>62917</v>
      </c>
      <c r="B2955" s="93" t="s">
        <v>28722</v>
      </c>
      <c r="C2955" s="93" t="s">
        <v>1487</v>
      </c>
      <c r="G2955" s="95">
        <v>250</v>
      </c>
      <c r="H2955" s="93" t="s">
        <v>8976</v>
      </c>
      <c r="I2955" s="93" t="s">
        <v>23890</v>
      </c>
      <c r="J2955" s="93" t="s">
        <v>20936</v>
      </c>
      <c r="K2955" s="93" t="s">
        <v>10625</v>
      </c>
      <c r="L2955" s="14">
        <f>AND(vyberHrace&lt;&gt;"",ISNUMBER(SEARCH(vyberHrace,$B2955)))</f>
      </c>
      <c r="M2955" s="14">
        <f>AND($I2955=MID(kododd,1,2),$J2955=MID(kododd,3,3))</f>
      </c>
    </row>
    <row r="2956">
      <c r="A2956" s="95">
        <v>43992</v>
      </c>
      <c r="B2956" s="93" t="s">
        <v>20480</v>
      </c>
      <c r="C2956" s="93" t="s">
        <v>1402</v>
      </c>
      <c r="G2956" s="95">
        <v>0</v>
      </c>
      <c r="H2956" s="93" t="s">
        <v>8976</v>
      </c>
      <c r="I2956" s="93" t="s">
        <v>23890</v>
      </c>
      <c r="J2956" s="93" t="s">
        <v>20931</v>
      </c>
      <c r="K2956" s="93" t="s">
        <v>19878</v>
      </c>
      <c r="L2956" s="14">
        <f>AND(vyberHrace&lt;&gt;"",ISNUMBER(SEARCH(vyberHrace,$B2956)))</f>
      </c>
      <c r="M2956" s="14">
        <f>AND($I2956=MID(kododd,1,2),$J2956=MID(kododd,3,3))</f>
      </c>
    </row>
    <row r="2957">
      <c r="A2957" s="95">
        <v>50677</v>
      </c>
      <c r="B2957" s="93" t="s">
        <v>6720</v>
      </c>
      <c r="C2957" s="93" t="s">
        <v>1422</v>
      </c>
      <c r="G2957" s="95">
        <v>0</v>
      </c>
      <c r="H2957" s="93" t="s">
        <v>8976</v>
      </c>
      <c r="I2957" s="93" t="s">
        <v>23890</v>
      </c>
      <c r="J2957" s="93" t="s">
        <v>20870</v>
      </c>
      <c r="K2957" s="93" t="s">
        <v>19858</v>
      </c>
      <c r="L2957" s="14">
        <f>AND(vyberHrace&lt;&gt;"",ISNUMBER(SEARCH(vyberHrace,$B2957)))</f>
      </c>
      <c r="M2957" s="14">
        <f>AND($I2957=MID(kododd,1,2),$J2957=MID(kododd,3,3))</f>
      </c>
    </row>
    <row r="2958">
      <c r="A2958" s="95">
        <v>53761</v>
      </c>
      <c r="B2958" s="93" t="s">
        <v>2477</v>
      </c>
      <c r="C2958" s="93" t="s">
        <v>1411</v>
      </c>
      <c r="G2958" s="95">
        <v>0</v>
      </c>
      <c r="H2958" s="93" t="s">
        <v>8976</v>
      </c>
      <c r="I2958" s="93" t="s">
        <v>23890</v>
      </c>
      <c r="J2958" s="93" t="s">
        <v>20870</v>
      </c>
      <c r="K2958" s="93" t="s">
        <v>19858</v>
      </c>
      <c r="L2958" s="14">
        <f>AND(vyberHrace&lt;&gt;"",ISNUMBER(SEARCH(vyberHrace,$B2958)))</f>
      </c>
      <c r="M2958" s="14">
        <f>AND($I2958=MID(kododd,1,2),$J2958=MID(kododd,3,3))</f>
      </c>
    </row>
    <row r="2959">
      <c r="A2959" s="95">
        <v>59958</v>
      </c>
      <c r="B2959" s="93" t="s">
        <v>26442</v>
      </c>
      <c r="C2959" s="93" t="s">
        <v>1487</v>
      </c>
      <c r="F2959" s="95">
        <v>23788879</v>
      </c>
      <c r="G2959" s="95">
        <v>250</v>
      </c>
      <c r="H2959" s="93" t="s">
        <v>8976</v>
      </c>
      <c r="I2959" s="93" t="s">
        <v>23890</v>
      </c>
      <c r="J2959" s="93" t="s">
        <v>20899</v>
      </c>
      <c r="K2959" s="93" t="s">
        <v>21373</v>
      </c>
      <c r="L2959" s="14">
        <f>AND(vyberHrace&lt;&gt;"",ISNUMBER(SEARCH(vyberHrace,$B2959)))</f>
      </c>
      <c r="M2959" s="14">
        <f>AND($I2959=MID(kododd,1,2),$J2959=MID(kododd,3,3))</f>
      </c>
    </row>
    <row r="2960">
      <c r="A2960" s="95">
        <v>46097</v>
      </c>
      <c r="B2960" s="93" t="s">
        <v>20124</v>
      </c>
      <c r="C2960" s="93" t="s">
        <v>3255</v>
      </c>
      <c r="D2960" s="95">
        <v>1124</v>
      </c>
      <c r="F2960" s="95">
        <v>23717114</v>
      </c>
      <c r="G2960" s="95">
        <v>0</v>
      </c>
      <c r="H2960" s="93" t="s">
        <v>8976</v>
      </c>
      <c r="I2960" s="93" t="s">
        <v>23890</v>
      </c>
      <c r="J2960" s="93" t="s">
        <v>20899</v>
      </c>
      <c r="K2960" s="93" t="s">
        <v>21373</v>
      </c>
      <c r="L2960" s="14">
        <f>AND(vyberHrace&lt;&gt;"",ISNUMBER(SEARCH(vyberHrace,$B2960)))</f>
      </c>
      <c r="M2960" s="14">
        <f>AND($I2960=MID(kododd,1,2),$J2960=MID(kododd,3,3))</f>
      </c>
    </row>
    <row r="2961">
      <c r="A2961" s="95">
        <v>58679</v>
      </c>
      <c r="B2961" s="93" t="s">
        <v>25163</v>
      </c>
      <c r="C2961" s="93" t="s">
        <v>1487</v>
      </c>
      <c r="G2961" s="95">
        <v>0</v>
      </c>
      <c r="H2961" s="93" t="s">
        <v>8976</v>
      </c>
      <c r="I2961" s="93" t="s">
        <v>23890</v>
      </c>
      <c r="J2961" s="93" t="s">
        <v>20848</v>
      </c>
      <c r="K2961" s="93" t="s">
        <v>21377</v>
      </c>
      <c r="L2961" s="14">
        <f>AND(vyberHrace&lt;&gt;"",ISNUMBER(SEARCH(vyberHrace,$B2961)))</f>
      </c>
      <c r="M2961" s="14">
        <f>AND($I2961=MID(kododd,1,2),$J2961=MID(kododd,3,3))</f>
      </c>
    </row>
    <row r="2962">
      <c r="A2962" s="95">
        <v>53716</v>
      </c>
      <c r="B2962" s="93" t="s">
        <v>2447</v>
      </c>
      <c r="C2962" s="93" t="s">
        <v>1420</v>
      </c>
      <c r="F2962" s="95">
        <v>23762306</v>
      </c>
      <c r="G2962" s="95">
        <v>250</v>
      </c>
      <c r="H2962" s="93" t="s">
        <v>8976</v>
      </c>
      <c r="I2962" s="93" t="s">
        <v>23890</v>
      </c>
      <c r="J2962" s="93" t="s">
        <v>20843</v>
      </c>
      <c r="K2962" s="93" t="s">
        <v>19862</v>
      </c>
      <c r="L2962" s="14">
        <f>AND(vyberHrace&lt;&gt;"",ISNUMBER(SEARCH(vyberHrace,$B2962)))</f>
      </c>
      <c r="M2962" s="14">
        <f>AND($I2962=MID(kododd,1,2),$J2962=MID(kododd,3,3))</f>
      </c>
    </row>
    <row r="2963">
      <c r="A2963" s="95">
        <v>53715</v>
      </c>
      <c r="B2963" s="93" t="s">
        <v>2448</v>
      </c>
      <c r="C2963" s="93" t="s">
        <v>1420</v>
      </c>
      <c r="F2963" s="95">
        <v>23762314</v>
      </c>
      <c r="G2963" s="95">
        <v>250</v>
      </c>
      <c r="H2963" s="93" t="s">
        <v>8976</v>
      </c>
      <c r="I2963" s="93" t="s">
        <v>23890</v>
      </c>
      <c r="J2963" s="93" t="s">
        <v>20843</v>
      </c>
      <c r="K2963" s="93" t="s">
        <v>19862</v>
      </c>
      <c r="L2963" s="14">
        <f>AND(vyberHrace&lt;&gt;"",ISNUMBER(SEARCH(vyberHrace,$B2963)))</f>
      </c>
      <c r="M2963" s="14">
        <f>AND($I2963=MID(kododd,1,2),$J2963=MID(kododd,3,3))</f>
      </c>
    </row>
    <row r="2964">
      <c r="A2964" s="95">
        <v>59494</v>
      </c>
      <c r="B2964" s="93" t="s">
        <v>25899</v>
      </c>
      <c r="C2964" s="93" t="s">
        <v>1422</v>
      </c>
      <c r="D2964" s="95">
        <v>1363</v>
      </c>
      <c r="E2964" s="95">
        <v>1687</v>
      </c>
      <c r="F2964" s="95">
        <v>23779250</v>
      </c>
      <c r="G2964" s="95">
        <v>250</v>
      </c>
      <c r="H2964" s="93" t="s">
        <v>8976</v>
      </c>
      <c r="I2964" s="93" t="s">
        <v>23890</v>
      </c>
      <c r="J2964" s="93" t="s">
        <v>20848</v>
      </c>
      <c r="K2964" s="93" t="s">
        <v>21377</v>
      </c>
      <c r="L2964" s="14">
        <f>AND(vyberHrace&lt;&gt;"",ISNUMBER(SEARCH(vyberHrace,$B2964)))</f>
      </c>
      <c r="M2964" s="14">
        <f>AND($I2964=MID(kododd,1,2),$J2964=MID(kododd,3,3))</f>
      </c>
    </row>
    <row r="2965">
      <c r="A2965" s="95">
        <v>63967</v>
      </c>
      <c r="B2965" s="93" t="s">
        <v>30071</v>
      </c>
      <c r="C2965" s="93" t="s">
        <v>1444</v>
      </c>
      <c r="D2965" s="95">
        <v>80633</v>
      </c>
      <c r="E2965" s="95">
        <v>80633</v>
      </c>
      <c r="G2965" s="95">
        <v>250</v>
      </c>
      <c r="H2965" s="93" t="s">
        <v>8976</v>
      </c>
      <c r="I2965" s="93" t="s">
        <v>23890</v>
      </c>
      <c r="J2965" s="93" t="s">
        <v>21011</v>
      </c>
      <c r="K2965" s="93" t="s">
        <v>1494</v>
      </c>
      <c r="L2965" s="14">
        <f>AND(vyberHrace&lt;&gt;"",ISNUMBER(SEARCH(vyberHrace,$B2965)))</f>
      </c>
      <c r="M2965" s="14">
        <f>AND($I2965=MID(kododd,1,2),$J2965=MID(kododd,3,3))</f>
      </c>
    </row>
    <row r="2966">
      <c r="A2966" s="95">
        <v>61577</v>
      </c>
      <c r="B2966" s="93" t="s">
        <v>27747</v>
      </c>
      <c r="C2966" s="93" t="s">
        <v>1486</v>
      </c>
      <c r="D2966" s="95">
        <v>1001</v>
      </c>
      <c r="G2966" s="95">
        <v>250</v>
      </c>
      <c r="H2966" s="93" t="s">
        <v>8976</v>
      </c>
      <c r="I2966" s="93" t="s">
        <v>23890</v>
      </c>
      <c r="J2966" s="93" t="s">
        <v>20936</v>
      </c>
      <c r="K2966" s="93" t="s">
        <v>10625</v>
      </c>
      <c r="L2966" s="14">
        <f>AND(vyberHrace&lt;&gt;"",ISNUMBER(SEARCH(vyberHrace,$B2966)))</f>
      </c>
      <c r="M2966" s="14">
        <f>AND($I2966=MID(kododd,1,2),$J2966=MID(kododd,3,3))</f>
      </c>
    </row>
    <row r="2967">
      <c r="A2967" s="95">
        <v>8400</v>
      </c>
      <c r="B2967" s="93" t="s">
        <v>18960</v>
      </c>
      <c r="C2967" s="93" t="s">
        <v>1465</v>
      </c>
      <c r="D2967" s="95">
        <v>1802</v>
      </c>
      <c r="F2967" s="95">
        <v>354295</v>
      </c>
      <c r="G2967" s="95">
        <v>250</v>
      </c>
      <c r="H2967" s="93" t="s">
        <v>8976</v>
      </c>
      <c r="I2967" s="93" t="s">
        <v>23890</v>
      </c>
      <c r="J2967" s="93" t="s">
        <v>20931</v>
      </c>
      <c r="K2967" s="93" t="s">
        <v>19878</v>
      </c>
      <c r="L2967" s="14">
        <f>AND(vyberHrace&lt;&gt;"",ISNUMBER(SEARCH(vyberHrace,$B2967)))</f>
      </c>
      <c r="M2967" s="14">
        <f>AND($I2967=MID(kododd,1,2),$J2967=MID(kododd,3,3))</f>
      </c>
    </row>
    <row r="2968">
      <c r="A2968" s="95">
        <v>58165</v>
      </c>
      <c r="B2968" s="93" t="s">
        <v>24684</v>
      </c>
      <c r="C2968" s="93" t="s">
        <v>1420</v>
      </c>
      <c r="G2968" s="95">
        <v>250</v>
      </c>
      <c r="H2968" s="93" t="s">
        <v>8976</v>
      </c>
      <c r="I2968" s="93" t="s">
        <v>23890</v>
      </c>
      <c r="J2968" s="93" t="s">
        <v>20848</v>
      </c>
      <c r="K2968" s="93" t="s">
        <v>21377</v>
      </c>
      <c r="L2968" s="14">
        <f>AND(vyberHrace&lt;&gt;"",ISNUMBER(SEARCH(vyberHrace,$B2968)))</f>
      </c>
      <c r="M2968" s="14">
        <f>AND($I2968=MID(kododd,1,2),$J2968=MID(kododd,3,3))</f>
      </c>
    </row>
    <row r="2969">
      <c r="A2969" s="95">
        <v>59919</v>
      </c>
      <c r="B2969" s="93" t="s">
        <v>26411</v>
      </c>
      <c r="C2969" s="93" t="s">
        <v>1399</v>
      </c>
      <c r="D2969" s="95">
        <v>1426</v>
      </c>
      <c r="E2969" s="95">
        <v>1516</v>
      </c>
      <c r="F2969" s="95">
        <v>23780592</v>
      </c>
      <c r="G2969" s="95">
        <v>250</v>
      </c>
      <c r="H2969" s="93" t="s">
        <v>8976</v>
      </c>
      <c r="I2969" s="93" t="s">
        <v>23890</v>
      </c>
      <c r="J2969" s="93" t="s">
        <v>21007</v>
      </c>
      <c r="K2969" s="93" t="s">
        <v>23945</v>
      </c>
      <c r="L2969" s="14">
        <f>AND(vyberHrace&lt;&gt;"",ISNUMBER(SEARCH(vyberHrace,$B2969)))</f>
      </c>
      <c r="M2969" s="14">
        <f>AND($I2969=MID(kododd,1,2),$J2969=MID(kododd,3,3))</f>
      </c>
    </row>
    <row r="2970">
      <c r="A2970" s="95">
        <v>60086</v>
      </c>
      <c r="B2970" s="93" t="s">
        <v>26561</v>
      </c>
      <c r="C2970" s="93" t="s">
        <v>1402</v>
      </c>
      <c r="G2970" s="95">
        <v>250</v>
      </c>
      <c r="H2970" s="93" t="s">
        <v>8976</v>
      </c>
      <c r="I2970" s="93" t="s">
        <v>23890</v>
      </c>
      <c r="J2970" s="93" t="s">
        <v>20927</v>
      </c>
      <c r="K2970" s="93" t="s">
        <v>1493</v>
      </c>
      <c r="L2970" s="14">
        <f>AND(vyberHrace&lt;&gt;"",ISNUMBER(SEARCH(vyberHrace,$B2970)))</f>
      </c>
      <c r="M2970" s="14">
        <f>AND($I2970=MID(kododd,1,2),$J2970=MID(kododd,3,3))</f>
      </c>
    </row>
    <row r="2971">
      <c r="A2971" s="95">
        <v>9459</v>
      </c>
      <c r="B2971" s="93" t="s">
        <v>16380</v>
      </c>
      <c r="C2971" s="93" t="s">
        <v>1407</v>
      </c>
      <c r="D2971" s="95">
        <v>1597</v>
      </c>
      <c r="G2971" s="95">
        <v>0</v>
      </c>
      <c r="H2971" s="93" t="s">
        <v>8976</v>
      </c>
      <c r="I2971" s="93" t="s">
        <v>23890</v>
      </c>
      <c r="J2971" s="93" t="s">
        <v>20870</v>
      </c>
      <c r="K2971" s="93" t="s">
        <v>19858</v>
      </c>
      <c r="L2971" s="14">
        <f>AND(vyberHrace&lt;&gt;"",ISNUMBER(SEARCH(vyberHrace,$B2971)))</f>
      </c>
      <c r="M2971" s="14">
        <f>AND($I2971=MID(kododd,1,2),$J2971=MID(kododd,3,3))</f>
      </c>
    </row>
    <row r="2972">
      <c r="A2972" s="95">
        <v>53727</v>
      </c>
      <c r="B2972" s="93" t="s">
        <v>2455</v>
      </c>
      <c r="C2972" s="93" t="s">
        <v>1424</v>
      </c>
      <c r="G2972" s="95">
        <v>0</v>
      </c>
      <c r="H2972" s="93" t="s">
        <v>8976</v>
      </c>
      <c r="I2972" s="93" t="s">
        <v>23890</v>
      </c>
      <c r="J2972" s="93" t="s">
        <v>20897</v>
      </c>
      <c r="K2972" s="93" t="s">
        <v>9426</v>
      </c>
      <c r="L2972" s="14">
        <f>AND(vyberHrace&lt;&gt;"",ISNUMBER(SEARCH(vyberHrace,$B2972)))</f>
      </c>
      <c r="M2972" s="14">
        <f>AND($I2972=MID(kododd,1,2),$J2972=MID(kododd,3,3))</f>
      </c>
    </row>
    <row r="2973">
      <c r="A2973" s="95">
        <v>13985</v>
      </c>
      <c r="B2973" s="93" t="s">
        <v>11752</v>
      </c>
      <c r="C2973" s="93" t="s">
        <v>1466</v>
      </c>
      <c r="D2973" s="95">
        <v>1921</v>
      </c>
      <c r="G2973" s="95">
        <v>0</v>
      </c>
      <c r="H2973" s="93" t="s">
        <v>8976</v>
      </c>
      <c r="I2973" s="93" t="s">
        <v>23890</v>
      </c>
      <c r="J2973" s="93" t="s">
        <v>20870</v>
      </c>
      <c r="K2973" s="93" t="s">
        <v>19858</v>
      </c>
      <c r="L2973" s="14">
        <f>AND(vyberHrace&lt;&gt;"",ISNUMBER(SEARCH(vyberHrace,$B2973)))</f>
      </c>
      <c r="M2973" s="14">
        <f>AND($I2973=MID(kododd,1,2),$J2973=MID(kododd,3,3))</f>
      </c>
    </row>
    <row r="2974">
      <c r="A2974" s="95">
        <v>62323</v>
      </c>
      <c r="B2974" s="93" t="s">
        <v>28498</v>
      </c>
      <c r="C2974" s="93" t="s">
        <v>1424</v>
      </c>
      <c r="D2974" s="95">
        <v>1252</v>
      </c>
      <c r="F2974" s="95">
        <v>571000178</v>
      </c>
      <c r="G2974" s="95">
        <v>250</v>
      </c>
      <c r="H2974" s="93" t="s">
        <v>8976</v>
      </c>
      <c r="I2974" s="93" t="s">
        <v>23890</v>
      </c>
      <c r="J2974" s="93" t="s">
        <v>20931</v>
      </c>
      <c r="K2974" s="93" t="s">
        <v>19878</v>
      </c>
      <c r="L2974" s="14">
        <f>AND(vyberHrace&lt;&gt;"",ISNUMBER(SEARCH(vyberHrace,$B2974)))</f>
      </c>
      <c r="M2974" s="14">
        <f>AND($I2974=MID(kododd,1,2),$J2974=MID(kododd,3,3))</f>
      </c>
    </row>
    <row r="2975">
      <c r="A2975" s="95">
        <v>2422</v>
      </c>
      <c r="B2975" s="93" t="s">
        <v>14033</v>
      </c>
      <c r="C2975" s="93" t="s">
        <v>1430</v>
      </c>
      <c r="D2975" s="95">
        <v>1947</v>
      </c>
      <c r="E2975" s="95">
        <v>1982</v>
      </c>
      <c r="F2975" s="95">
        <v>339768</v>
      </c>
      <c r="G2975" s="95">
        <v>250</v>
      </c>
      <c r="H2975" s="93" t="s">
        <v>8976</v>
      </c>
      <c r="I2975" s="93" t="s">
        <v>23890</v>
      </c>
      <c r="J2975" s="93" t="s">
        <v>20897</v>
      </c>
      <c r="K2975" s="93" t="s">
        <v>9426</v>
      </c>
      <c r="L2975" s="14">
        <f>AND(vyberHrace&lt;&gt;"",ISNUMBER(SEARCH(vyberHrace,$B2975)))</f>
      </c>
      <c r="M2975" s="14">
        <f>AND($I2975=MID(kododd,1,2),$J2975=MID(kododd,3,3))</f>
      </c>
    </row>
    <row r="2976">
      <c r="A2976" s="95">
        <v>46548</v>
      </c>
      <c r="B2976" s="93" t="s">
        <v>18616</v>
      </c>
      <c r="C2976" s="93" t="s">
        <v>1472</v>
      </c>
      <c r="D2976" s="95">
        <v>1875</v>
      </c>
      <c r="E2976" s="95">
        <v>1925</v>
      </c>
      <c r="F2976" s="95">
        <v>23731605</v>
      </c>
      <c r="G2976" s="95">
        <v>250</v>
      </c>
      <c r="H2976" s="93" t="s">
        <v>8976</v>
      </c>
      <c r="I2976" s="93" t="s">
        <v>23890</v>
      </c>
      <c r="J2976" s="93" t="s">
        <v>20973</v>
      </c>
      <c r="K2976" s="93" t="s">
        <v>12775</v>
      </c>
      <c r="L2976" s="14">
        <f>AND(vyberHrace&lt;&gt;"",ISNUMBER(SEARCH(vyberHrace,$B2976)))</f>
      </c>
      <c r="M2976" s="14">
        <f>AND($I2976=MID(kododd,1,2),$J2976=MID(kododd,3,3))</f>
      </c>
    </row>
    <row r="2977">
      <c r="A2977" s="95">
        <v>49944</v>
      </c>
      <c r="B2977" s="93" t="s">
        <v>19926</v>
      </c>
      <c r="C2977" s="93" t="s">
        <v>1408</v>
      </c>
      <c r="F2977" s="95">
        <v>23730358</v>
      </c>
      <c r="G2977" s="95">
        <v>0</v>
      </c>
      <c r="H2977" s="93" t="s">
        <v>8976</v>
      </c>
      <c r="I2977" s="93" t="s">
        <v>23890</v>
      </c>
      <c r="J2977" s="93" t="s">
        <v>20870</v>
      </c>
      <c r="K2977" s="93" t="s">
        <v>19858</v>
      </c>
      <c r="L2977" s="14">
        <f>AND(vyberHrace&lt;&gt;"",ISNUMBER(SEARCH(vyberHrace,$B2977)))</f>
      </c>
      <c r="M2977" s="14">
        <f>AND($I2977=MID(kododd,1,2),$J2977=MID(kododd,3,3))</f>
      </c>
    </row>
    <row r="2978">
      <c r="A2978" s="95">
        <v>8646</v>
      </c>
      <c r="B2978" s="93" t="s">
        <v>21422</v>
      </c>
      <c r="C2978" s="93" t="s">
        <v>1464</v>
      </c>
      <c r="D2978" s="95">
        <v>1857</v>
      </c>
      <c r="E2978" s="95">
        <v>1904</v>
      </c>
      <c r="F2978" s="95">
        <v>320862</v>
      </c>
      <c r="G2978" s="95">
        <v>250</v>
      </c>
      <c r="H2978" s="93" t="s">
        <v>8976</v>
      </c>
      <c r="I2978" s="93" t="s">
        <v>23890</v>
      </c>
      <c r="J2978" s="93" t="s">
        <v>20897</v>
      </c>
      <c r="K2978" s="93" t="s">
        <v>9426</v>
      </c>
      <c r="L2978" s="14">
        <f>AND(vyberHrace&lt;&gt;"",ISNUMBER(SEARCH(vyberHrace,$B2978)))</f>
      </c>
      <c r="M2978" s="14">
        <f>AND($I2978=MID(kododd,1,2),$J2978=MID(kododd,3,3))</f>
      </c>
    </row>
    <row r="2979">
      <c r="A2979" s="95">
        <v>56993</v>
      </c>
      <c r="B2979" s="93" t="s">
        <v>21557</v>
      </c>
      <c r="C2979" s="93" t="s">
        <v>1416</v>
      </c>
      <c r="G2979" s="95">
        <v>0</v>
      </c>
      <c r="H2979" s="93" t="s">
        <v>8976</v>
      </c>
      <c r="I2979" s="93" t="s">
        <v>23890</v>
      </c>
      <c r="J2979" s="93" t="s">
        <v>20921</v>
      </c>
      <c r="K2979" s="93" t="s">
        <v>19686</v>
      </c>
      <c r="L2979" s="14">
        <f>AND(vyberHrace&lt;&gt;"",ISNUMBER(SEARCH(vyberHrace,$B2979)))</f>
      </c>
      <c r="M2979" s="14">
        <f>AND($I2979=MID(kododd,1,2),$J2979=MID(kododd,3,3))</f>
      </c>
    </row>
    <row r="2980">
      <c r="A2980" s="95">
        <v>59930</v>
      </c>
      <c r="B2980" s="93" t="s">
        <v>9636</v>
      </c>
      <c r="C2980" s="93" t="s">
        <v>1411</v>
      </c>
      <c r="D2980" s="95">
        <v>1353</v>
      </c>
      <c r="E2980" s="95">
        <v>1484</v>
      </c>
      <c r="F2980" s="95">
        <v>23787538</v>
      </c>
      <c r="G2980" s="95">
        <v>250</v>
      </c>
      <c r="H2980" s="93" t="s">
        <v>8976</v>
      </c>
      <c r="I2980" s="93" t="s">
        <v>23890</v>
      </c>
      <c r="J2980" s="93" t="s">
        <v>20931</v>
      </c>
      <c r="K2980" s="93" t="s">
        <v>19878</v>
      </c>
      <c r="L2980" s="14">
        <f>AND(vyberHrace&lt;&gt;"",ISNUMBER(SEARCH(vyberHrace,$B2980)))</f>
      </c>
      <c r="M2980" s="14">
        <f>AND($I2980=MID(kododd,1,2),$J2980=MID(kododd,3,3))</f>
      </c>
    </row>
    <row r="2981">
      <c r="A2981" s="95">
        <v>31182</v>
      </c>
      <c r="B2981" s="93" t="s">
        <v>15333</v>
      </c>
      <c r="C2981" s="93" t="s">
        <v>1407</v>
      </c>
      <c r="D2981" s="95">
        <v>1839</v>
      </c>
      <c r="E2981" s="95">
        <v>1896</v>
      </c>
      <c r="F2981" s="95">
        <v>320315</v>
      </c>
      <c r="G2981" s="95">
        <v>250</v>
      </c>
      <c r="H2981" s="93" t="s">
        <v>8976</v>
      </c>
      <c r="I2981" s="93" t="s">
        <v>23890</v>
      </c>
      <c r="J2981" s="93" t="s">
        <v>20881</v>
      </c>
      <c r="K2981" s="93" t="s">
        <v>26140</v>
      </c>
      <c r="L2981" s="14">
        <f>AND(vyberHrace&lt;&gt;"",ISNUMBER(SEARCH(vyberHrace,$B2981)))</f>
      </c>
      <c r="M2981" s="14">
        <f>AND($I2981=MID(kododd,1,2),$J2981=MID(kododd,3,3))</f>
      </c>
    </row>
    <row r="2982">
      <c r="A2982" s="95">
        <v>51435</v>
      </c>
      <c r="B2982" s="93" t="s">
        <v>1838</v>
      </c>
      <c r="C2982" s="93" t="s">
        <v>1416</v>
      </c>
      <c r="G2982" s="95">
        <v>0</v>
      </c>
      <c r="H2982" s="93" t="s">
        <v>8976</v>
      </c>
      <c r="I2982" s="93" t="s">
        <v>23890</v>
      </c>
      <c r="J2982" s="93" t="s">
        <v>20932</v>
      </c>
      <c r="K2982" s="93" t="s">
        <v>9421</v>
      </c>
      <c r="L2982" s="14">
        <f>AND(vyberHrace&lt;&gt;"",ISNUMBER(SEARCH(vyberHrace,$B2982)))</f>
      </c>
      <c r="M2982" s="14">
        <f>AND($I2982=MID(kododd,1,2),$J2982=MID(kododd,3,3))</f>
      </c>
    </row>
    <row r="2983">
      <c r="A2983" s="95">
        <v>30871</v>
      </c>
      <c r="B2983" s="93" t="s">
        <v>14178</v>
      </c>
      <c r="C2983" s="93" t="s">
        <v>1414</v>
      </c>
      <c r="G2983" s="95">
        <v>0</v>
      </c>
      <c r="H2983" s="93" t="s">
        <v>8976</v>
      </c>
      <c r="I2983" s="93" t="s">
        <v>23890</v>
      </c>
      <c r="J2983" s="93" t="s">
        <v>20992</v>
      </c>
      <c r="K2983" s="93" t="s">
        <v>16334</v>
      </c>
      <c r="L2983" s="14">
        <f>AND(vyberHrace&lt;&gt;"",ISNUMBER(SEARCH(vyberHrace,$B2983)))</f>
      </c>
      <c r="M2983" s="14">
        <f>AND($I2983=MID(kododd,1,2),$J2983=MID(kododd,3,3))</f>
      </c>
    </row>
    <row r="2984">
      <c r="A2984" s="95">
        <v>26519</v>
      </c>
      <c r="B2984" s="93" t="s">
        <v>15326</v>
      </c>
      <c r="C2984" s="93" t="s">
        <v>1403</v>
      </c>
      <c r="D2984" s="95">
        <v>2090</v>
      </c>
      <c r="E2984" s="95">
        <v>2082</v>
      </c>
      <c r="F2984" s="95">
        <v>339091</v>
      </c>
      <c r="G2984" s="95">
        <v>250</v>
      </c>
      <c r="H2984" s="93" t="s">
        <v>8976</v>
      </c>
      <c r="I2984" s="93" t="s">
        <v>23890</v>
      </c>
      <c r="J2984" s="93" t="s">
        <v>20931</v>
      </c>
      <c r="K2984" s="93" t="s">
        <v>19878</v>
      </c>
      <c r="L2984" s="14">
        <f>AND(vyberHrace&lt;&gt;"",ISNUMBER(SEARCH(vyberHrace,$B2984)))</f>
      </c>
      <c r="M2984" s="14">
        <f>AND($I2984=MID(kododd,1,2),$J2984=MID(kododd,3,3))</f>
      </c>
    </row>
    <row r="2985">
      <c r="A2985" s="95">
        <v>26520</v>
      </c>
      <c r="B2985" s="93" t="s">
        <v>15327</v>
      </c>
      <c r="C2985" s="93" t="s">
        <v>1448</v>
      </c>
      <c r="D2985" s="95">
        <v>1933</v>
      </c>
      <c r="E2985" s="95">
        <v>1936</v>
      </c>
      <c r="F2985" s="95">
        <v>344982</v>
      </c>
      <c r="G2985" s="95">
        <v>250</v>
      </c>
      <c r="H2985" s="93" t="s">
        <v>8976</v>
      </c>
      <c r="I2985" s="93" t="s">
        <v>23890</v>
      </c>
      <c r="J2985" s="93" t="s">
        <v>20931</v>
      </c>
      <c r="K2985" s="93" t="s">
        <v>19878</v>
      </c>
      <c r="L2985" s="14">
        <f>AND(vyberHrace&lt;&gt;"",ISNUMBER(SEARCH(vyberHrace,$B2985)))</f>
      </c>
      <c r="M2985" s="14">
        <f>AND($I2985=MID(kododd,1,2),$J2985=MID(kododd,3,3))</f>
      </c>
    </row>
    <row r="2986">
      <c r="A2986" s="95">
        <v>48834</v>
      </c>
      <c r="B2986" s="93" t="s">
        <v>16435</v>
      </c>
      <c r="C2986" s="93" t="s">
        <v>1406</v>
      </c>
      <c r="G2986" s="95">
        <v>0</v>
      </c>
      <c r="H2986" s="93" t="s">
        <v>8976</v>
      </c>
      <c r="I2986" s="93" t="s">
        <v>23890</v>
      </c>
      <c r="J2986" s="93" t="s">
        <v>20860</v>
      </c>
      <c r="K2986" s="93" t="s">
        <v>12768</v>
      </c>
      <c r="L2986" s="14">
        <f>AND(vyberHrace&lt;&gt;"",ISNUMBER(SEARCH(vyberHrace,$B2986)))</f>
      </c>
      <c r="M2986" s="14">
        <f>AND($I2986=MID(kododd,1,2),$J2986=MID(kododd,3,3))</f>
      </c>
    </row>
    <row r="2987">
      <c r="A2987" s="95">
        <v>60611</v>
      </c>
      <c r="B2987" s="93" t="s">
        <v>27031</v>
      </c>
      <c r="C2987" s="93" t="s">
        <v>1487</v>
      </c>
      <c r="G2987" s="95">
        <v>250</v>
      </c>
      <c r="H2987" s="93" t="s">
        <v>8976</v>
      </c>
      <c r="I2987" s="93" t="s">
        <v>23890</v>
      </c>
      <c r="J2987" s="93" t="s">
        <v>20848</v>
      </c>
      <c r="K2987" s="93" t="s">
        <v>21377</v>
      </c>
      <c r="L2987" s="14">
        <f>AND(vyberHrace&lt;&gt;"",ISNUMBER(SEARCH(vyberHrace,$B2987)))</f>
      </c>
      <c r="M2987" s="14">
        <f>AND($I2987=MID(kododd,1,2),$J2987=MID(kododd,3,3))</f>
      </c>
    </row>
    <row r="2988">
      <c r="A2988" s="95">
        <v>60612</v>
      </c>
      <c r="B2988" s="93" t="s">
        <v>27032</v>
      </c>
      <c r="C2988" s="93" t="s">
        <v>24215</v>
      </c>
      <c r="G2988" s="95">
        <v>250</v>
      </c>
      <c r="H2988" s="93" t="s">
        <v>8976</v>
      </c>
      <c r="I2988" s="93" t="s">
        <v>23890</v>
      </c>
      <c r="J2988" s="93" t="s">
        <v>20848</v>
      </c>
      <c r="K2988" s="93" t="s">
        <v>21377</v>
      </c>
      <c r="L2988" s="14">
        <f>AND(vyberHrace&lt;&gt;"",ISNUMBER(SEARCH(vyberHrace,$B2988)))</f>
      </c>
      <c r="M2988" s="14">
        <f>AND($I2988=MID(kododd,1,2),$J2988=MID(kododd,3,3))</f>
      </c>
    </row>
    <row r="2989">
      <c r="A2989" s="95">
        <v>50467</v>
      </c>
      <c r="B2989" s="93" t="s">
        <v>11920</v>
      </c>
      <c r="C2989" s="93" t="s">
        <v>3255</v>
      </c>
      <c r="D2989" s="95">
        <v>1119</v>
      </c>
      <c r="F2989" s="95">
        <v>23782412</v>
      </c>
      <c r="G2989" s="95">
        <v>250</v>
      </c>
      <c r="H2989" s="93" t="s">
        <v>8976</v>
      </c>
      <c r="I2989" s="93" t="s">
        <v>23890</v>
      </c>
      <c r="J2989" s="93" t="s">
        <v>20858</v>
      </c>
      <c r="K2989" s="93" t="s">
        <v>20407</v>
      </c>
      <c r="L2989" s="14">
        <f>AND(vyberHrace&lt;&gt;"",ISNUMBER(SEARCH(vyberHrace,$B2989)))</f>
      </c>
      <c r="M2989" s="14">
        <f>AND($I2989=MID(kododd,1,2),$J2989=MID(kododd,3,3))</f>
      </c>
    </row>
    <row r="2990">
      <c r="A2990" s="95">
        <v>53738</v>
      </c>
      <c r="B2990" s="93" t="s">
        <v>2518</v>
      </c>
      <c r="C2990" s="93" t="s">
        <v>1404</v>
      </c>
      <c r="D2990" s="95">
        <v>1691</v>
      </c>
      <c r="E2990" s="95">
        <v>1780</v>
      </c>
      <c r="F2990" s="95">
        <v>23751444</v>
      </c>
      <c r="G2990" s="95">
        <v>250</v>
      </c>
      <c r="H2990" s="93" t="s">
        <v>8976</v>
      </c>
      <c r="I2990" s="93" t="s">
        <v>23890</v>
      </c>
      <c r="J2990" s="93" t="s">
        <v>20858</v>
      </c>
      <c r="K2990" s="93" t="s">
        <v>20407</v>
      </c>
      <c r="L2990" s="14">
        <f>AND(vyberHrace&lt;&gt;"",ISNUMBER(SEARCH(vyberHrace,$B2990)))</f>
      </c>
      <c r="M2990" s="14">
        <f>AND($I2990=MID(kododd,1,2),$J2990=MID(kododd,3,3))</f>
      </c>
    </row>
    <row r="2991">
      <c r="A2991" s="95">
        <v>51491</v>
      </c>
      <c r="B2991" s="93" t="s">
        <v>1839</v>
      </c>
      <c r="C2991" s="93" t="s">
        <v>1402</v>
      </c>
      <c r="D2991" s="95">
        <v>1283</v>
      </c>
      <c r="E2991" s="95">
        <v>1616</v>
      </c>
      <c r="F2991" s="95">
        <v>23747919</v>
      </c>
      <c r="G2991" s="95">
        <v>250</v>
      </c>
      <c r="H2991" s="93" t="s">
        <v>8976</v>
      </c>
      <c r="I2991" s="93" t="s">
        <v>23890</v>
      </c>
      <c r="J2991" s="93" t="s">
        <v>20932</v>
      </c>
      <c r="K2991" s="93" t="s">
        <v>9421</v>
      </c>
      <c r="L2991" s="14">
        <f>AND(vyberHrace&lt;&gt;"",ISNUMBER(SEARCH(vyberHrace,$B2991)))</f>
      </c>
      <c r="M2991" s="14">
        <f>AND($I2991=MID(kododd,1,2),$J2991=MID(kododd,3,3))</f>
      </c>
    </row>
    <row r="2992">
      <c r="A2992" s="95">
        <v>13393</v>
      </c>
      <c r="B2992" s="93" t="s">
        <v>11665</v>
      </c>
      <c r="C2992" s="93" t="s">
        <v>1436</v>
      </c>
      <c r="D2992" s="95">
        <v>1614</v>
      </c>
      <c r="F2992" s="95">
        <v>365165</v>
      </c>
      <c r="G2992" s="95">
        <v>250</v>
      </c>
      <c r="H2992" s="93" t="s">
        <v>8976</v>
      </c>
      <c r="I2992" s="93" t="s">
        <v>23890</v>
      </c>
      <c r="J2992" s="93" t="s">
        <v>20858</v>
      </c>
      <c r="K2992" s="93" t="s">
        <v>20407</v>
      </c>
      <c r="L2992" s="14">
        <f>AND(vyberHrace&lt;&gt;"",ISNUMBER(SEARCH(vyberHrace,$B2992)))</f>
      </c>
      <c r="M2992" s="14">
        <f>AND($I2992=MID(kododd,1,2),$J2992=MID(kododd,3,3))</f>
      </c>
    </row>
    <row r="2993">
      <c r="A2993" s="95">
        <v>1974</v>
      </c>
      <c r="B2993" s="93" t="s">
        <v>11573</v>
      </c>
      <c r="C2993" s="93" t="s">
        <v>1426</v>
      </c>
      <c r="D2993" s="95">
        <v>1860</v>
      </c>
      <c r="E2993" s="95">
        <v>1923</v>
      </c>
      <c r="F2993" s="95">
        <v>349062</v>
      </c>
      <c r="G2993" s="95">
        <v>250</v>
      </c>
      <c r="H2993" s="93" t="s">
        <v>8976</v>
      </c>
      <c r="I2993" s="93" t="s">
        <v>23890</v>
      </c>
      <c r="J2993" s="93" t="s">
        <v>20843</v>
      </c>
      <c r="K2993" s="93" t="s">
        <v>19862</v>
      </c>
      <c r="L2993" s="14">
        <f>AND(vyberHrace&lt;&gt;"",ISNUMBER(SEARCH(vyberHrace,$B2993)))</f>
      </c>
      <c r="M2993" s="14">
        <f>AND($I2993=MID(kododd,1,2),$J2993=MID(kododd,3,3))</f>
      </c>
    </row>
    <row r="2994">
      <c r="A2994" s="95">
        <v>1142</v>
      </c>
      <c r="B2994" s="93" t="s">
        <v>13833</v>
      </c>
      <c r="C2994" s="93" t="s">
        <v>1456</v>
      </c>
      <c r="D2994" s="95">
        <v>1925</v>
      </c>
      <c r="E2994" s="95">
        <v>1952</v>
      </c>
      <c r="F2994" s="95">
        <v>386804</v>
      </c>
      <c r="G2994" s="95">
        <v>250</v>
      </c>
      <c r="H2994" s="93" t="s">
        <v>8976</v>
      </c>
      <c r="I2994" s="93" t="s">
        <v>23890</v>
      </c>
      <c r="J2994" s="93" t="s">
        <v>20897</v>
      </c>
      <c r="K2994" s="93" t="s">
        <v>9426</v>
      </c>
      <c r="L2994" s="14">
        <f>AND(vyberHrace&lt;&gt;"",ISNUMBER(SEARCH(vyberHrace,$B2994)))</f>
      </c>
      <c r="M2994" s="14">
        <f>AND($I2994=MID(kododd,1,2),$J2994=MID(kododd,3,3))</f>
      </c>
    </row>
    <row r="2995">
      <c r="A2995" s="95">
        <v>38000</v>
      </c>
      <c r="B2995" s="93" t="s">
        <v>9445</v>
      </c>
      <c r="C2995" s="93" t="s">
        <v>1463</v>
      </c>
      <c r="D2995" s="95">
        <v>1356</v>
      </c>
      <c r="E2995" s="95">
        <v>1633</v>
      </c>
      <c r="F2995" s="95">
        <v>376230</v>
      </c>
      <c r="G2995" s="95">
        <v>250</v>
      </c>
      <c r="H2995" s="93" t="s">
        <v>8976</v>
      </c>
      <c r="I2995" s="93" t="s">
        <v>23890</v>
      </c>
      <c r="J2995" s="93" t="s">
        <v>20913</v>
      </c>
      <c r="K2995" s="93" t="s">
        <v>15044</v>
      </c>
      <c r="L2995" s="14">
        <f>AND(vyberHrace&lt;&gt;"",ISNUMBER(SEARCH(vyberHrace,$B2995)))</f>
      </c>
      <c r="M2995" s="14">
        <f>AND($I2995=MID(kododd,1,2),$J2995=MID(kododd,3,3))</f>
      </c>
    </row>
    <row r="2996">
      <c r="A2996" s="95">
        <v>58071</v>
      </c>
      <c r="B2996" s="93" t="s">
        <v>24599</v>
      </c>
      <c r="C2996" s="93" t="s">
        <v>1408</v>
      </c>
      <c r="G2996" s="95">
        <v>250</v>
      </c>
      <c r="H2996" s="93" t="s">
        <v>8976</v>
      </c>
      <c r="I2996" s="93" t="s">
        <v>23890</v>
      </c>
      <c r="J2996" s="93" t="s">
        <v>20848</v>
      </c>
      <c r="K2996" s="93" t="s">
        <v>21377</v>
      </c>
      <c r="L2996" s="14">
        <f>AND(vyberHrace&lt;&gt;"",ISNUMBER(SEARCH(vyberHrace,$B2996)))</f>
      </c>
      <c r="M2996" s="14">
        <f>AND($I2996=MID(kododd,1,2),$J2996=MID(kododd,3,3))</f>
      </c>
    </row>
    <row r="2997">
      <c r="A2997" s="95">
        <v>634</v>
      </c>
      <c r="B2997" s="93" t="s">
        <v>6808</v>
      </c>
      <c r="C2997" s="93" t="s">
        <v>1449</v>
      </c>
      <c r="D2997" s="95">
        <v>1984</v>
      </c>
      <c r="E2997" s="95">
        <v>1987</v>
      </c>
      <c r="F2997" s="95">
        <v>308552</v>
      </c>
      <c r="G2997" s="95">
        <v>250</v>
      </c>
      <c r="H2997" s="93" t="s">
        <v>8976</v>
      </c>
      <c r="I2997" s="93" t="s">
        <v>23890</v>
      </c>
      <c r="J2997" s="93" t="s">
        <v>20932</v>
      </c>
      <c r="K2997" s="93" t="s">
        <v>9421</v>
      </c>
      <c r="L2997" s="14">
        <f>AND(vyberHrace&lt;&gt;"",ISNUMBER(SEARCH(vyberHrace,$B2997)))</f>
      </c>
      <c r="M2997" s="14">
        <f>AND($I2997=MID(kododd,1,2),$J2997=MID(kododd,3,3))</f>
      </c>
    </row>
    <row r="2998">
      <c r="A2998" s="95">
        <v>62114</v>
      </c>
      <c r="B2998" s="93" t="s">
        <v>28310</v>
      </c>
      <c r="C2998" s="93" t="s">
        <v>1424</v>
      </c>
      <c r="F2998" s="95">
        <v>23798300</v>
      </c>
      <c r="G2998" s="95">
        <v>250</v>
      </c>
      <c r="H2998" s="93" t="s">
        <v>8976</v>
      </c>
      <c r="I2998" s="93" t="s">
        <v>23890</v>
      </c>
      <c r="J2998" s="93" t="s">
        <v>20870</v>
      </c>
      <c r="K2998" s="93" t="s">
        <v>19858</v>
      </c>
      <c r="L2998" s="14">
        <f>AND(vyberHrace&lt;&gt;"",ISNUMBER(SEARCH(vyberHrace,$B2998)))</f>
      </c>
      <c r="M2998" s="14">
        <f>AND($I2998=MID(kododd,1,2),$J2998=MID(kododd,3,3))</f>
      </c>
    </row>
    <row r="2999">
      <c r="A2999" s="95">
        <v>45287</v>
      </c>
      <c r="B2999" s="93" t="s">
        <v>10484</v>
      </c>
      <c r="C2999" s="93" t="s">
        <v>1407</v>
      </c>
      <c r="D2999" s="95">
        <v>1479</v>
      </c>
      <c r="F2999" s="95">
        <v>393584</v>
      </c>
      <c r="G2999" s="95">
        <v>250</v>
      </c>
      <c r="H2999" s="93" t="s">
        <v>8976</v>
      </c>
      <c r="I2999" s="93" t="s">
        <v>23890</v>
      </c>
      <c r="J2999" s="93" t="s">
        <v>20843</v>
      </c>
      <c r="K2999" s="93" t="s">
        <v>19862</v>
      </c>
      <c r="L2999" s="14">
        <f>AND(vyberHrace&lt;&gt;"",ISNUMBER(SEARCH(vyberHrace,$B2999)))</f>
      </c>
      <c r="M2999" s="14">
        <f>AND($I2999=MID(kododd,1,2),$J2999=MID(kododd,3,3))</f>
      </c>
    </row>
    <row r="3000">
      <c r="A3000" s="95">
        <v>61345</v>
      </c>
      <c r="B3000" s="93" t="s">
        <v>27541</v>
      </c>
      <c r="C3000" s="93" t="s">
        <v>1424</v>
      </c>
      <c r="G3000" s="95">
        <v>250</v>
      </c>
      <c r="H3000" s="93" t="s">
        <v>8976</v>
      </c>
      <c r="I3000" s="93" t="s">
        <v>23890</v>
      </c>
      <c r="J3000" s="93" t="s">
        <v>20858</v>
      </c>
      <c r="K3000" s="93" t="s">
        <v>20407</v>
      </c>
      <c r="L3000" s="14">
        <f>AND(vyberHrace&lt;&gt;"",ISNUMBER(SEARCH(vyberHrace,$B3000)))</f>
      </c>
      <c r="M3000" s="14">
        <f>AND($I3000=MID(kododd,1,2),$J3000=MID(kododd,3,3))</f>
      </c>
    </row>
    <row r="3001">
      <c r="A3001" s="95">
        <v>57991</v>
      </c>
      <c r="B3001" s="93" t="s">
        <v>24528</v>
      </c>
      <c r="C3001" s="93" t="s">
        <v>1455</v>
      </c>
      <c r="D3001" s="95">
        <v>1551</v>
      </c>
      <c r="F3001" s="95">
        <v>571004238</v>
      </c>
      <c r="G3001" s="95">
        <v>250</v>
      </c>
      <c r="H3001" s="93" t="s">
        <v>8976</v>
      </c>
      <c r="I3001" s="93" t="s">
        <v>23890</v>
      </c>
      <c r="J3001" s="93" t="s">
        <v>26214</v>
      </c>
      <c r="K3001" s="93" t="s">
        <v>26215</v>
      </c>
      <c r="L3001" s="14">
        <f>AND(vyberHrace&lt;&gt;"",ISNUMBER(SEARCH(vyberHrace,$B3001)))</f>
      </c>
      <c r="M3001" s="14">
        <f>AND($I3001=MID(kododd,1,2),$J3001=MID(kododd,3,3))</f>
      </c>
    </row>
    <row r="3002">
      <c r="A3002" s="95">
        <v>4193</v>
      </c>
      <c r="B3002" s="93" t="s">
        <v>19751</v>
      </c>
      <c r="C3002" s="93" t="s">
        <v>1470</v>
      </c>
      <c r="D3002" s="95">
        <v>1585</v>
      </c>
      <c r="E3002" s="95">
        <v>1717</v>
      </c>
      <c r="F3002" s="95">
        <v>23759607</v>
      </c>
      <c r="G3002" s="95">
        <v>250</v>
      </c>
      <c r="H3002" s="93" t="s">
        <v>8976</v>
      </c>
      <c r="I3002" s="93" t="s">
        <v>23890</v>
      </c>
      <c r="J3002" s="93" t="s">
        <v>20913</v>
      </c>
      <c r="K3002" s="93" t="s">
        <v>15044</v>
      </c>
      <c r="L3002" s="14">
        <f>AND(vyberHrace&lt;&gt;"",ISNUMBER(SEARCH(vyberHrace,$B3002)))</f>
      </c>
      <c r="M3002" s="14">
        <f>AND($I3002=MID(kododd,1,2),$J3002=MID(kododd,3,3))</f>
      </c>
    </row>
    <row r="3003">
      <c r="A3003" s="95">
        <v>13588</v>
      </c>
      <c r="B3003" s="93" t="s">
        <v>11679</v>
      </c>
      <c r="C3003" s="93" t="s">
        <v>1453</v>
      </c>
      <c r="D3003" s="95">
        <v>1965</v>
      </c>
      <c r="E3003" s="95">
        <v>1994</v>
      </c>
      <c r="F3003" s="95">
        <v>321311</v>
      </c>
      <c r="G3003" s="95">
        <v>250</v>
      </c>
      <c r="H3003" s="93" t="s">
        <v>8976</v>
      </c>
      <c r="I3003" s="93" t="s">
        <v>23890</v>
      </c>
      <c r="J3003" s="93" t="s">
        <v>20918</v>
      </c>
      <c r="K3003" s="93" t="s">
        <v>19880</v>
      </c>
      <c r="L3003" s="14">
        <f>AND(vyberHrace&lt;&gt;"",ISNUMBER(SEARCH(vyberHrace,$B3003)))</f>
      </c>
      <c r="M3003" s="14">
        <f>AND($I3003=MID(kododd,1,2),$J3003=MID(kododd,3,3))</f>
      </c>
    </row>
    <row r="3004">
      <c r="A3004" s="95">
        <v>60094</v>
      </c>
      <c r="B3004" s="93" t="s">
        <v>20019</v>
      </c>
      <c r="C3004" s="93" t="s">
        <v>3255</v>
      </c>
      <c r="D3004" s="95">
        <v>1291</v>
      </c>
      <c r="F3004" s="95">
        <v>23790474</v>
      </c>
      <c r="G3004" s="95">
        <v>250</v>
      </c>
      <c r="H3004" s="93" t="s">
        <v>8976</v>
      </c>
      <c r="I3004" s="93" t="s">
        <v>23890</v>
      </c>
      <c r="J3004" s="93" t="s">
        <v>20918</v>
      </c>
      <c r="K3004" s="93" t="s">
        <v>19880</v>
      </c>
      <c r="L3004" s="14">
        <f>AND(vyberHrace&lt;&gt;"",ISNUMBER(SEARCH(vyberHrace,$B3004)))</f>
      </c>
      <c r="M3004" s="14">
        <f>AND($I3004=MID(kododd,1,2),$J3004=MID(kododd,3,3))</f>
      </c>
    </row>
    <row r="3005">
      <c r="A3005" s="95">
        <v>61063</v>
      </c>
      <c r="B3005" s="93" t="s">
        <v>27362</v>
      </c>
      <c r="C3005" s="93" t="s">
        <v>1411</v>
      </c>
      <c r="G3005" s="95">
        <v>0</v>
      </c>
      <c r="H3005" s="93" t="s">
        <v>8976</v>
      </c>
      <c r="I3005" s="93" t="s">
        <v>23890</v>
      </c>
      <c r="J3005" s="93" t="s">
        <v>20848</v>
      </c>
      <c r="K3005" s="93" t="s">
        <v>21377</v>
      </c>
      <c r="L3005" s="14">
        <f>AND(vyberHrace&lt;&gt;"",ISNUMBER(SEARCH(vyberHrace,$B3005)))</f>
      </c>
      <c r="M3005" s="14">
        <f>AND($I3005=MID(kododd,1,2),$J3005=MID(kododd,3,3))</f>
      </c>
    </row>
    <row r="3006">
      <c r="A3006" s="95">
        <v>61066</v>
      </c>
      <c r="B3006" s="93" t="s">
        <v>27363</v>
      </c>
      <c r="C3006" s="93" t="s">
        <v>1487</v>
      </c>
      <c r="G3006" s="95">
        <v>0</v>
      </c>
      <c r="H3006" s="93" t="s">
        <v>8976</v>
      </c>
      <c r="I3006" s="93" t="s">
        <v>23890</v>
      </c>
      <c r="J3006" s="93" t="s">
        <v>20848</v>
      </c>
      <c r="K3006" s="93" t="s">
        <v>21377</v>
      </c>
      <c r="L3006" s="14">
        <f>AND(vyberHrace&lt;&gt;"",ISNUMBER(SEARCH(vyberHrace,$B3006)))</f>
      </c>
      <c r="M3006" s="14">
        <f>AND($I3006=MID(kododd,1,2),$J3006=MID(kododd,3,3))</f>
      </c>
    </row>
    <row r="3007">
      <c r="A3007" s="95">
        <v>61062</v>
      </c>
      <c r="B3007" s="93" t="s">
        <v>27361</v>
      </c>
      <c r="C3007" s="93" t="s">
        <v>1487</v>
      </c>
      <c r="G3007" s="95">
        <v>0</v>
      </c>
      <c r="H3007" s="93" t="s">
        <v>8976</v>
      </c>
      <c r="I3007" s="93" t="s">
        <v>23890</v>
      </c>
      <c r="J3007" s="93" t="s">
        <v>20848</v>
      </c>
      <c r="K3007" s="93" t="s">
        <v>21377</v>
      </c>
      <c r="L3007" s="14">
        <f>AND(vyberHrace&lt;&gt;"",ISNUMBER(SEARCH(vyberHrace,$B3007)))</f>
      </c>
      <c r="M3007" s="14">
        <f>AND($I3007=MID(kododd,1,2),$J3007=MID(kododd,3,3))</f>
      </c>
    </row>
    <row r="3008">
      <c r="A3008" s="95">
        <v>57827</v>
      </c>
      <c r="B3008" s="93" t="s">
        <v>24378</v>
      </c>
      <c r="C3008" s="93" t="s">
        <v>1411</v>
      </c>
      <c r="F3008" s="95">
        <v>571004246</v>
      </c>
      <c r="G3008" s="95">
        <v>250</v>
      </c>
      <c r="H3008" s="93" t="s">
        <v>8976</v>
      </c>
      <c r="I3008" s="93" t="s">
        <v>23890</v>
      </c>
      <c r="J3008" s="93" t="s">
        <v>26214</v>
      </c>
      <c r="K3008" s="93" t="s">
        <v>26215</v>
      </c>
      <c r="L3008" s="14">
        <f>AND(vyberHrace&lt;&gt;"",ISNUMBER(SEARCH(vyberHrace,$B3008)))</f>
      </c>
      <c r="M3008" s="14">
        <f>AND($I3008=MID(kododd,1,2),$J3008=MID(kododd,3,3))</f>
      </c>
    </row>
    <row r="3009">
      <c r="A3009" s="95">
        <v>57937</v>
      </c>
      <c r="B3009" s="93" t="s">
        <v>24478</v>
      </c>
      <c r="C3009" s="93" t="s">
        <v>1461</v>
      </c>
      <c r="D3009" s="95">
        <v>1516</v>
      </c>
      <c r="G3009" s="95">
        <v>0</v>
      </c>
      <c r="H3009" s="93" t="s">
        <v>8976</v>
      </c>
      <c r="I3009" s="93" t="s">
        <v>23890</v>
      </c>
      <c r="J3009" s="93" t="s">
        <v>20870</v>
      </c>
      <c r="K3009" s="93" t="s">
        <v>19858</v>
      </c>
      <c r="L3009" s="14">
        <f>AND(vyberHrace&lt;&gt;"",ISNUMBER(SEARCH(vyberHrace,$B3009)))</f>
      </c>
      <c r="M3009" s="14">
        <f>AND($I3009=MID(kododd,1,2),$J3009=MID(kododd,3,3))</f>
      </c>
    </row>
    <row r="3010">
      <c r="A3010" s="95">
        <v>3255</v>
      </c>
      <c r="B3010" s="93" t="s">
        <v>21110</v>
      </c>
      <c r="C3010" s="93" t="s">
        <v>1430</v>
      </c>
      <c r="D3010" s="95">
        <v>1803</v>
      </c>
      <c r="E3010" s="95">
        <v>1868</v>
      </c>
      <c r="F3010" s="95">
        <v>309796</v>
      </c>
      <c r="G3010" s="95">
        <v>250</v>
      </c>
      <c r="H3010" s="93" t="s">
        <v>8976</v>
      </c>
      <c r="I3010" s="93" t="s">
        <v>23890</v>
      </c>
      <c r="J3010" s="93" t="s">
        <v>20931</v>
      </c>
      <c r="K3010" s="93" t="s">
        <v>19878</v>
      </c>
      <c r="L3010" s="14">
        <f>AND(vyberHrace&lt;&gt;"",ISNUMBER(SEARCH(vyberHrace,$B3010)))</f>
      </c>
      <c r="M3010" s="14">
        <f>AND($I3010=MID(kododd,1,2),$J3010=MID(kododd,3,3))</f>
      </c>
    </row>
    <row r="3011">
      <c r="A3011" s="95">
        <v>58663</v>
      </c>
      <c r="B3011" s="93" t="s">
        <v>25147</v>
      </c>
      <c r="C3011" s="93" t="s">
        <v>1411</v>
      </c>
      <c r="F3011" s="95">
        <v>23779071</v>
      </c>
      <c r="G3011" s="95">
        <v>250</v>
      </c>
      <c r="H3011" s="93" t="s">
        <v>8976</v>
      </c>
      <c r="I3011" s="93" t="s">
        <v>23890</v>
      </c>
      <c r="J3011" s="93" t="s">
        <v>20887</v>
      </c>
      <c r="K3011" s="93" t="s">
        <v>9423</v>
      </c>
      <c r="L3011" s="14">
        <f>AND(vyberHrace&lt;&gt;"",ISNUMBER(SEARCH(vyberHrace,$B3011)))</f>
      </c>
      <c r="M3011" s="14">
        <f>AND($I3011=MID(kododd,1,2),$J3011=MID(kododd,3,3))</f>
      </c>
    </row>
    <row r="3012">
      <c r="A3012" s="95">
        <v>62140</v>
      </c>
      <c r="B3012" s="93" t="s">
        <v>28336</v>
      </c>
      <c r="C3012" s="93" t="s">
        <v>1486</v>
      </c>
      <c r="F3012" s="95">
        <v>571003630</v>
      </c>
      <c r="G3012" s="95">
        <v>250</v>
      </c>
      <c r="H3012" s="93" t="s">
        <v>8976</v>
      </c>
      <c r="I3012" s="93" t="s">
        <v>23890</v>
      </c>
      <c r="J3012" s="93" t="s">
        <v>20858</v>
      </c>
      <c r="K3012" s="93" t="s">
        <v>20407</v>
      </c>
      <c r="L3012" s="14">
        <f>AND(vyberHrace&lt;&gt;"",ISNUMBER(SEARCH(vyberHrace,$B3012)))</f>
      </c>
      <c r="M3012" s="14">
        <f>AND($I3012=MID(kododd,1,2),$J3012=MID(kododd,3,3))</f>
      </c>
    </row>
    <row r="3013">
      <c r="A3013" s="95">
        <v>5393</v>
      </c>
      <c r="B3013" s="93" t="s">
        <v>12730</v>
      </c>
      <c r="C3013" s="93" t="s">
        <v>1404</v>
      </c>
      <c r="D3013" s="95">
        <v>1494</v>
      </c>
      <c r="E3013" s="95">
        <v>1646</v>
      </c>
      <c r="F3013" s="95">
        <v>357618</v>
      </c>
      <c r="G3013" s="95">
        <v>250</v>
      </c>
      <c r="H3013" s="93" t="s">
        <v>8976</v>
      </c>
      <c r="I3013" s="93" t="s">
        <v>23890</v>
      </c>
      <c r="J3013" s="93" t="s">
        <v>3580</v>
      </c>
      <c r="K3013" s="93" t="s">
        <v>6721</v>
      </c>
      <c r="L3013" s="14">
        <f>AND(vyberHrace&lt;&gt;"",ISNUMBER(SEARCH(vyberHrace,$B3013)))</f>
      </c>
      <c r="M3013" s="14">
        <f>AND($I3013=MID(kododd,1,2),$J3013=MID(kododd,3,3))</f>
      </c>
    </row>
    <row r="3014">
      <c r="A3014" s="95">
        <v>46406</v>
      </c>
      <c r="B3014" s="93" t="s">
        <v>18609</v>
      </c>
      <c r="C3014" s="93" t="s">
        <v>1410</v>
      </c>
      <c r="D3014" s="95">
        <v>1202</v>
      </c>
      <c r="F3014" s="95">
        <v>23740299</v>
      </c>
      <c r="G3014" s="95">
        <v>0</v>
      </c>
      <c r="H3014" s="93" t="s">
        <v>8976</v>
      </c>
      <c r="I3014" s="93" t="s">
        <v>23890</v>
      </c>
      <c r="J3014" s="93" t="s">
        <v>20858</v>
      </c>
      <c r="K3014" s="93" t="s">
        <v>20407</v>
      </c>
      <c r="L3014" s="14">
        <f>AND(vyberHrace&lt;&gt;"",ISNUMBER(SEARCH(vyberHrace,$B3014)))</f>
      </c>
      <c r="M3014" s="14">
        <f>AND($I3014=MID(kododd,1,2),$J3014=MID(kododd,3,3))</f>
      </c>
    </row>
    <row r="3015">
      <c r="A3015" s="95">
        <v>63966</v>
      </c>
      <c r="B3015" s="93" t="s">
        <v>30072</v>
      </c>
      <c r="C3015" s="93" t="s">
        <v>1416</v>
      </c>
      <c r="D3015" s="95">
        <v>80648</v>
      </c>
      <c r="E3015" s="95">
        <v>80648</v>
      </c>
      <c r="G3015" s="95">
        <v>250</v>
      </c>
      <c r="H3015" s="93" t="s">
        <v>8976</v>
      </c>
      <c r="I3015" s="93" t="s">
        <v>23890</v>
      </c>
      <c r="J3015" s="93" t="s">
        <v>23414</v>
      </c>
      <c r="K3015" s="93" t="s">
        <v>25275</v>
      </c>
      <c r="L3015" s="14">
        <f>AND(vyberHrace&lt;&gt;"",ISNUMBER(SEARCH(vyberHrace,$B3015)))</f>
      </c>
      <c r="M3015" s="14">
        <f>AND($I3015=MID(kododd,1,2),$J3015=MID(kododd,3,3))</f>
      </c>
    </row>
    <row r="3016">
      <c r="A3016" s="95">
        <v>43598</v>
      </c>
      <c r="B3016" s="93" t="s">
        <v>20494</v>
      </c>
      <c r="C3016" s="93" t="s">
        <v>1417</v>
      </c>
      <c r="D3016" s="95">
        <v>1166</v>
      </c>
      <c r="G3016" s="95">
        <v>0</v>
      </c>
      <c r="H3016" s="93" t="s">
        <v>8976</v>
      </c>
      <c r="I3016" s="93" t="s">
        <v>23890</v>
      </c>
      <c r="J3016" s="93" t="s">
        <v>20870</v>
      </c>
      <c r="K3016" s="93" t="s">
        <v>19858</v>
      </c>
      <c r="L3016" s="14">
        <f>AND(vyberHrace&lt;&gt;"",ISNUMBER(SEARCH(vyberHrace,$B3016)))</f>
      </c>
      <c r="M3016" s="14">
        <f>AND($I3016=MID(kododd,1,2),$J3016=MID(kododd,3,3))</f>
      </c>
    </row>
    <row r="3017">
      <c r="A3017" s="95">
        <v>43294</v>
      </c>
      <c r="B3017" s="93" t="s">
        <v>14219</v>
      </c>
      <c r="C3017" s="93" t="s">
        <v>1408</v>
      </c>
      <c r="D3017" s="95">
        <v>1096</v>
      </c>
      <c r="F3017" s="95">
        <v>397806</v>
      </c>
      <c r="G3017" s="95">
        <v>0</v>
      </c>
      <c r="H3017" s="93" t="s">
        <v>8976</v>
      </c>
      <c r="I3017" s="93" t="s">
        <v>23890</v>
      </c>
      <c r="J3017" s="93" t="s">
        <v>20870</v>
      </c>
      <c r="K3017" s="93" t="s">
        <v>19858</v>
      </c>
      <c r="L3017" s="14">
        <f>AND(vyberHrace&lt;&gt;"",ISNUMBER(SEARCH(vyberHrace,$B3017)))</f>
      </c>
      <c r="M3017" s="14">
        <f>AND($I3017=MID(kododd,1,2),$J3017=MID(kododd,3,3))</f>
      </c>
    </row>
    <row r="3018">
      <c r="A3018" s="95">
        <v>64040</v>
      </c>
      <c r="B3018" s="93" t="s">
        <v>30182</v>
      </c>
      <c r="C3018" s="93" t="s">
        <v>1470</v>
      </c>
      <c r="D3018" s="95">
        <v>80644</v>
      </c>
      <c r="E3018" s="95">
        <v>80644</v>
      </c>
      <c r="G3018" s="95">
        <v>250</v>
      </c>
      <c r="H3018" s="93" t="s">
        <v>8976</v>
      </c>
      <c r="I3018" s="93" t="s">
        <v>23890</v>
      </c>
      <c r="J3018" s="93" t="s">
        <v>21007</v>
      </c>
      <c r="K3018" s="93" t="s">
        <v>23945</v>
      </c>
      <c r="L3018" s="14">
        <f>AND(vyberHrace&lt;&gt;"",ISNUMBER(SEARCH(vyberHrace,$B3018)))</f>
      </c>
      <c r="M3018" s="14">
        <f>AND($I3018=MID(kododd,1,2),$J3018=MID(kododd,3,3))</f>
      </c>
    </row>
    <row r="3019">
      <c r="A3019" s="95">
        <v>123</v>
      </c>
      <c r="B3019" s="93" t="s">
        <v>9442</v>
      </c>
      <c r="C3019" s="93" t="s">
        <v>1440</v>
      </c>
      <c r="D3019" s="95">
        <v>2120</v>
      </c>
      <c r="E3019" s="95">
        <v>2119</v>
      </c>
      <c r="F3019" s="95">
        <v>300721</v>
      </c>
      <c r="G3019" s="95">
        <v>250</v>
      </c>
      <c r="H3019" s="93" t="s">
        <v>8976</v>
      </c>
      <c r="I3019" s="93" t="s">
        <v>23890</v>
      </c>
      <c r="J3019" s="93" t="s">
        <v>20843</v>
      </c>
      <c r="K3019" s="93" t="s">
        <v>19862</v>
      </c>
      <c r="L3019" s="14">
        <f>AND(vyberHrace&lt;&gt;"",ISNUMBER(SEARCH(vyberHrace,$B3019)))</f>
      </c>
      <c r="M3019" s="14">
        <f>AND($I3019=MID(kododd,1,2),$J3019=MID(kododd,3,3))</f>
      </c>
    </row>
    <row r="3020">
      <c r="A3020" s="95">
        <v>56053</v>
      </c>
      <c r="B3020" s="93" t="s">
        <v>21620</v>
      </c>
      <c r="C3020" s="93" t="s">
        <v>1424</v>
      </c>
      <c r="F3020" s="95">
        <v>23779080</v>
      </c>
      <c r="G3020" s="95">
        <v>250</v>
      </c>
      <c r="H3020" s="93" t="s">
        <v>8976</v>
      </c>
      <c r="I3020" s="93" t="s">
        <v>23890</v>
      </c>
      <c r="J3020" s="93" t="s">
        <v>21011</v>
      </c>
      <c r="K3020" s="93" t="s">
        <v>1494</v>
      </c>
      <c r="L3020" s="14">
        <f>AND(vyberHrace&lt;&gt;"",ISNUMBER(SEARCH(vyberHrace,$B3020)))</f>
      </c>
      <c r="M3020" s="14">
        <f>AND($I3020=MID(kododd,1,2),$J3020=MID(kododd,3,3))</f>
      </c>
    </row>
    <row r="3021">
      <c r="A3021" s="95">
        <v>55414</v>
      </c>
      <c r="B3021" s="93" t="s">
        <v>21621</v>
      </c>
      <c r="C3021" s="93" t="s">
        <v>1422</v>
      </c>
      <c r="D3021" s="95">
        <v>1322</v>
      </c>
      <c r="E3021" s="95">
        <v>1514</v>
      </c>
      <c r="F3021" s="95">
        <v>23763043</v>
      </c>
      <c r="G3021" s="95">
        <v>250</v>
      </c>
      <c r="H3021" s="93" t="s">
        <v>8976</v>
      </c>
      <c r="I3021" s="93" t="s">
        <v>23890</v>
      </c>
      <c r="J3021" s="93" t="s">
        <v>21011</v>
      </c>
      <c r="K3021" s="93" t="s">
        <v>1494</v>
      </c>
      <c r="L3021" s="14">
        <f>AND(vyberHrace&lt;&gt;"",ISNUMBER(SEARCH(vyberHrace,$B3021)))</f>
      </c>
      <c r="M3021" s="14">
        <f>AND($I3021=MID(kododd,1,2),$J3021=MID(kododd,3,3))</f>
      </c>
    </row>
    <row r="3022">
      <c r="A3022" s="95">
        <v>62400</v>
      </c>
      <c r="B3022" s="93" t="s">
        <v>28569</v>
      </c>
      <c r="C3022" s="93" t="s">
        <v>1438</v>
      </c>
      <c r="G3022" s="95">
        <v>250</v>
      </c>
      <c r="H3022" s="93" t="s">
        <v>8976</v>
      </c>
      <c r="I3022" s="93" t="s">
        <v>23890</v>
      </c>
      <c r="J3022" s="93" t="s">
        <v>20927</v>
      </c>
      <c r="K3022" s="93" t="s">
        <v>1493</v>
      </c>
      <c r="L3022" s="14">
        <f>AND(vyberHrace&lt;&gt;"",ISNUMBER(SEARCH(vyberHrace,$B3022)))</f>
      </c>
      <c r="M3022" s="14">
        <f>AND($I3022=MID(kododd,1,2),$J3022=MID(kododd,3,3))</f>
      </c>
    </row>
    <row r="3023">
      <c r="A3023" s="95">
        <v>55387</v>
      </c>
      <c r="B3023" s="93" t="s">
        <v>21507</v>
      </c>
      <c r="C3023" s="93" t="s">
        <v>1463</v>
      </c>
      <c r="D3023" s="95">
        <v>1362</v>
      </c>
      <c r="E3023" s="95">
        <v>1563</v>
      </c>
      <c r="F3023" s="95">
        <v>23759810</v>
      </c>
      <c r="G3023" s="95">
        <v>250</v>
      </c>
      <c r="H3023" s="93" t="s">
        <v>8976</v>
      </c>
      <c r="I3023" s="93" t="s">
        <v>23890</v>
      </c>
      <c r="J3023" s="93" t="s">
        <v>20858</v>
      </c>
      <c r="K3023" s="93" t="s">
        <v>20407</v>
      </c>
      <c r="L3023" s="14">
        <f>AND(vyberHrace&lt;&gt;"",ISNUMBER(SEARCH(vyberHrace,$B3023)))</f>
      </c>
      <c r="M3023" s="14">
        <f>AND($I3023=MID(kododd,1,2),$J3023=MID(kododd,3,3))</f>
      </c>
    </row>
    <row r="3024">
      <c r="A3024" s="95">
        <v>29420</v>
      </c>
      <c r="B3024" s="93" t="s">
        <v>21152</v>
      </c>
      <c r="C3024" s="93" t="s">
        <v>1434</v>
      </c>
      <c r="D3024" s="95">
        <v>1996</v>
      </c>
      <c r="E3024" s="95">
        <v>1973</v>
      </c>
      <c r="F3024" s="95">
        <v>339180</v>
      </c>
      <c r="G3024" s="95">
        <v>0</v>
      </c>
      <c r="H3024" s="93" t="s">
        <v>8976</v>
      </c>
      <c r="I3024" s="93" t="s">
        <v>23890</v>
      </c>
      <c r="J3024" s="93" t="s">
        <v>20971</v>
      </c>
      <c r="K3024" s="93" t="s">
        <v>16300</v>
      </c>
      <c r="L3024" s="14">
        <f>AND(vyberHrace&lt;&gt;"",ISNUMBER(SEARCH(vyberHrace,$B3024)))</f>
      </c>
      <c r="M3024" s="14">
        <f>AND($I3024=MID(kododd,1,2),$J3024=MID(kododd,3,3))</f>
      </c>
    </row>
    <row r="3025">
      <c r="A3025" s="95">
        <v>62061</v>
      </c>
      <c r="B3025" s="93" t="s">
        <v>28263</v>
      </c>
      <c r="C3025" s="93" t="s">
        <v>1450</v>
      </c>
      <c r="F3025" s="95">
        <v>571002219</v>
      </c>
      <c r="G3025" s="95">
        <v>250</v>
      </c>
      <c r="H3025" s="93" t="s">
        <v>8976</v>
      </c>
      <c r="I3025" s="93" t="s">
        <v>23890</v>
      </c>
      <c r="J3025" s="93" t="s">
        <v>21011</v>
      </c>
      <c r="K3025" s="93" t="s">
        <v>1494</v>
      </c>
      <c r="L3025" s="14">
        <f>AND(vyberHrace&lt;&gt;"",ISNUMBER(SEARCH(vyberHrace,$B3025)))</f>
      </c>
      <c r="M3025" s="14">
        <f>AND($I3025=MID(kododd,1,2),$J3025=MID(kododd,3,3))</f>
      </c>
    </row>
    <row r="3026">
      <c r="A3026" s="95">
        <v>82</v>
      </c>
      <c r="B3026" s="93" t="s">
        <v>9431</v>
      </c>
      <c r="C3026" s="93" t="s">
        <v>1405</v>
      </c>
      <c r="D3026" s="95">
        <v>2265</v>
      </c>
      <c r="E3026" s="95">
        <v>2300</v>
      </c>
      <c r="F3026" s="95">
        <v>304000</v>
      </c>
      <c r="G3026" s="95">
        <v>250</v>
      </c>
      <c r="H3026" s="93" t="s">
        <v>8976</v>
      </c>
      <c r="I3026" s="93" t="s">
        <v>23890</v>
      </c>
      <c r="J3026" s="93" t="s">
        <v>20843</v>
      </c>
      <c r="K3026" s="93" t="s">
        <v>19862</v>
      </c>
      <c r="L3026" s="14">
        <f>AND(vyberHrace&lt;&gt;"",ISNUMBER(SEARCH(vyberHrace,$B3026)))</f>
      </c>
      <c r="M3026" s="14">
        <f>AND($I3026=MID(kododd,1,2),$J3026=MID(kododd,3,3))</f>
      </c>
    </row>
    <row r="3027">
      <c r="A3027" s="95">
        <v>13391</v>
      </c>
      <c r="B3027" s="93" t="s">
        <v>11664</v>
      </c>
      <c r="C3027" s="93" t="s">
        <v>1436</v>
      </c>
      <c r="D3027" s="95">
        <v>1730</v>
      </c>
      <c r="G3027" s="95">
        <v>250</v>
      </c>
      <c r="H3027" s="93" t="s">
        <v>8976</v>
      </c>
      <c r="I3027" s="93" t="s">
        <v>23890</v>
      </c>
      <c r="J3027" s="93" t="s">
        <v>20858</v>
      </c>
      <c r="K3027" s="93" t="s">
        <v>20407</v>
      </c>
      <c r="L3027" s="14">
        <f>AND(vyberHrace&lt;&gt;"",ISNUMBER(SEARCH(vyberHrace,$B3027)))</f>
      </c>
      <c r="M3027" s="14">
        <f>AND($I3027=MID(kododd,1,2),$J3027=MID(kododd,3,3))</f>
      </c>
    </row>
    <row r="3028">
      <c r="A3028" s="95">
        <v>7247</v>
      </c>
      <c r="B3028" s="93" t="s">
        <v>13852</v>
      </c>
      <c r="C3028" s="93" t="s">
        <v>1456</v>
      </c>
      <c r="D3028" s="95">
        <v>1411</v>
      </c>
      <c r="E3028" s="95">
        <v>1619</v>
      </c>
      <c r="F3028" s="95">
        <v>23726555</v>
      </c>
      <c r="G3028" s="95">
        <v>0</v>
      </c>
      <c r="H3028" s="93" t="s">
        <v>8976</v>
      </c>
      <c r="I3028" s="93" t="s">
        <v>23890</v>
      </c>
      <c r="J3028" s="93" t="s">
        <v>20913</v>
      </c>
      <c r="K3028" s="93" t="s">
        <v>15044</v>
      </c>
      <c r="L3028" s="14">
        <f>AND(vyberHrace&lt;&gt;"",ISNUMBER(SEARCH(vyberHrace,$B3028)))</f>
      </c>
      <c r="M3028" s="14">
        <f>AND($I3028=MID(kododd,1,2),$J3028=MID(kododd,3,3))</f>
      </c>
    </row>
    <row r="3029">
      <c r="A3029" s="95">
        <v>51620</v>
      </c>
      <c r="B3029" s="93" t="s">
        <v>3554</v>
      </c>
      <c r="C3029" s="93" t="s">
        <v>1420</v>
      </c>
      <c r="G3029" s="95">
        <v>0</v>
      </c>
      <c r="H3029" s="93" t="s">
        <v>8976</v>
      </c>
      <c r="I3029" s="93" t="s">
        <v>23890</v>
      </c>
      <c r="J3029" s="93" t="s">
        <v>20843</v>
      </c>
      <c r="K3029" s="93" t="s">
        <v>19862</v>
      </c>
      <c r="L3029" s="14">
        <f>AND(vyberHrace&lt;&gt;"",ISNUMBER(SEARCH(vyberHrace,$B3029)))</f>
      </c>
      <c r="M3029" s="14">
        <f>AND($I3029=MID(kododd,1,2),$J3029=MID(kododd,3,3))</f>
      </c>
    </row>
    <row r="3030">
      <c r="A3030" s="95">
        <v>63731</v>
      </c>
      <c r="B3030" s="93" t="s">
        <v>29804</v>
      </c>
      <c r="C3030" s="93" t="s">
        <v>1418</v>
      </c>
      <c r="G3030" s="95">
        <v>250</v>
      </c>
      <c r="H3030" s="93" t="s">
        <v>8976</v>
      </c>
      <c r="I3030" s="93" t="s">
        <v>23890</v>
      </c>
      <c r="J3030" s="93" t="s">
        <v>20921</v>
      </c>
      <c r="K3030" s="93" t="s">
        <v>19686</v>
      </c>
      <c r="L3030" s="14">
        <f>AND(vyberHrace&lt;&gt;"",ISNUMBER(SEARCH(vyberHrace,$B3030)))</f>
      </c>
      <c r="M3030" s="14">
        <f>AND($I3030=MID(kododd,1,2),$J3030=MID(kododd,3,3))</f>
      </c>
    </row>
    <row r="3031">
      <c r="A3031" s="95">
        <v>61923</v>
      </c>
      <c r="B3031" s="93" t="s">
        <v>28134</v>
      </c>
      <c r="C3031" s="93" t="s">
        <v>1406</v>
      </c>
      <c r="F3031" s="95">
        <v>23799285</v>
      </c>
      <c r="G3031" s="95">
        <v>250</v>
      </c>
      <c r="H3031" s="93" t="s">
        <v>8976</v>
      </c>
      <c r="I3031" s="93" t="s">
        <v>23890</v>
      </c>
      <c r="J3031" s="93" t="s">
        <v>20870</v>
      </c>
      <c r="K3031" s="93" t="s">
        <v>19858</v>
      </c>
      <c r="L3031" s="14">
        <f>AND(vyberHrace&lt;&gt;"",ISNUMBER(SEARCH(vyberHrace,$B3031)))</f>
      </c>
      <c r="M3031" s="14">
        <f>AND($I3031=MID(kododd,1,2),$J3031=MID(kododd,3,3))</f>
      </c>
    </row>
    <row r="3032">
      <c r="A3032" s="95">
        <v>54966</v>
      </c>
      <c r="B3032" s="93" t="s">
        <v>2498</v>
      </c>
      <c r="C3032" s="93" t="s">
        <v>1424</v>
      </c>
      <c r="G3032" s="95">
        <v>0</v>
      </c>
      <c r="H3032" s="93" t="s">
        <v>8976</v>
      </c>
      <c r="I3032" s="93" t="s">
        <v>23890</v>
      </c>
      <c r="J3032" s="93" t="s">
        <v>21009</v>
      </c>
      <c r="K3032" s="93" t="s">
        <v>15049</v>
      </c>
      <c r="L3032" s="14">
        <f>AND(vyberHrace&lt;&gt;"",ISNUMBER(SEARCH(vyberHrace,$B3032)))</f>
      </c>
      <c r="M3032" s="14">
        <f>AND($I3032=MID(kododd,1,2),$J3032=MID(kododd,3,3))</f>
      </c>
    </row>
    <row r="3033">
      <c r="A3033" s="95">
        <v>55570</v>
      </c>
      <c r="B3033" s="93" t="s">
        <v>21579</v>
      </c>
      <c r="C3033" s="93" t="s">
        <v>1439</v>
      </c>
      <c r="G3033" s="95">
        <v>0</v>
      </c>
      <c r="H3033" s="93" t="s">
        <v>8976</v>
      </c>
      <c r="I3033" s="93" t="s">
        <v>23890</v>
      </c>
      <c r="J3033" s="93" t="s">
        <v>20881</v>
      </c>
      <c r="K3033" s="93" t="s">
        <v>26140</v>
      </c>
      <c r="L3033" s="14">
        <f>AND(vyberHrace&lt;&gt;"",ISNUMBER(SEARCH(vyberHrace,$B3033)))</f>
      </c>
      <c r="M3033" s="14">
        <f>AND($I3033=MID(kododd,1,2),$J3033=MID(kododd,3,3))</f>
      </c>
    </row>
    <row r="3034">
      <c r="A3034" s="95">
        <v>55009</v>
      </c>
      <c r="B3034" s="93" t="s">
        <v>2566</v>
      </c>
      <c r="C3034" s="93" t="s">
        <v>3255</v>
      </c>
      <c r="D3034" s="95">
        <v>1230</v>
      </c>
      <c r="F3034" s="95">
        <v>23751452</v>
      </c>
      <c r="G3034" s="95">
        <v>0</v>
      </c>
      <c r="H3034" s="93" t="s">
        <v>8976</v>
      </c>
      <c r="I3034" s="93" t="s">
        <v>23890</v>
      </c>
      <c r="J3034" s="93" t="s">
        <v>20881</v>
      </c>
      <c r="K3034" s="93" t="s">
        <v>26140</v>
      </c>
      <c r="L3034" s="14">
        <f>AND(vyberHrace&lt;&gt;"",ISNUMBER(SEARCH(vyberHrace,$B3034)))</f>
      </c>
      <c r="M3034" s="14">
        <f>AND($I3034=MID(kododd,1,2),$J3034=MID(kododd,3,3))</f>
      </c>
    </row>
    <row r="3035">
      <c r="A3035" s="95">
        <v>35107</v>
      </c>
      <c r="B3035" s="93" t="s">
        <v>10447</v>
      </c>
      <c r="C3035" s="93" t="s">
        <v>1414</v>
      </c>
      <c r="D3035" s="95">
        <v>1493</v>
      </c>
      <c r="F3035" s="95">
        <v>360619</v>
      </c>
      <c r="G3035" s="95">
        <v>0</v>
      </c>
      <c r="H3035" s="93" t="s">
        <v>8976</v>
      </c>
      <c r="I3035" s="93" t="s">
        <v>23890</v>
      </c>
      <c r="J3035" s="93" t="s">
        <v>20843</v>
      </c>
      <c r="K3035" s="93" t="s">
        <v>19862</v>
      </c>
      <c r="L3035" s="14">
        <f>AND(vyberHrace&lt;&gt;"",ISNUMBER(SEARCH(vyberHrace,$B3035)))</f>
      </c>
      <c r="M3035" s="14">
        <f>AND($I3035=MID(kododd,1,2),$J3035=MID(kododd,3,3))</f>
      </c>
    </row>
    <row r="3036">
      <c r="A3036" s="95">
        <v>49700</v>
      </c>
      <c r="B3036" s="93" t="s">
        <v>12636</v>
      </c>
      <c r="C3036" s="93" t="s">
        <v>1453</v>
      </c>
      <c r="D3036" s="95">
        <v>2000</v>
      </c>
      <c r="E3036" s="95">
        <v>2041</v>
      </c>
      <c r="F3036" s="95">
        <v>23708735</v>
      </c>
      <c r="G3036" s="95">
        <v>250</v>
      </c>
      <c r="H3036" s="93" t="s">
        <v>8976</v>
      </c>
      <c r="I3036" s="93" t="s">
        <v>23890</v>
      </c>
      <c r="J3036" s="93" t="s">
        <v>20881</v>
      </c>
      <c r="K3036" s="93" t="s">
        <v>26140</v>
      </c>
      <c r="L3036" s="14">
        <f>AND(vyberHrace&lt;&gt;"",ISNUMBER(SEARCH(vyberHrace,$B3036)))</f>
      </c>
      <c r="M3036" s="14">
        <f>AND($I3036=MID(kododd,1,2),$J3036=MID(kododd,3,3))</f>
      </c>
    </row>
    <row r="3037">
      <c r="A3037" s="95">
        <v>51884</v>
      </c>
      <c r="B3037" s="93" t="s">
        <v>187</v>
      </c>
      <c r="C3037" s="93" t="s">
        <v>1410</v>
      </c>
      <c r="D3037" s="95">
        <v>1312</v>
      </c>
      <c r="F3037" s="95">
        <v>23754133</v>
      </c>
      <c r="G3037" s="95">
        <v>0</v>
      </c>
      <c r="H3037" s="93" t="s">
        <v>8976</v>
      </c>
      <c r="I3037" s="93" t="s">
        <v>23890</v>
      </c>
      <c r="J3037" s="93" t="s">
        <v>20858</v>
      </c>
      <c r="K3037" s="93" t="s">
        <v>20407</v>
      </c>
      <c r="L3037" s="14">
        <f>AND(vyberHrace&lt;&gt;"",ISNUMBER(SEARCH(vyberHrace,$B3037)))</f>
      </c>
      <c r="M3037" s="14">
        <f>AND($I3037=MID(kododd,1,2),$J3037=MID(kododd,3,3))</f>
      </c>
    </row>
    <row r="3038">
      <c r="A3038" s="95">
        <v>30905</v>
      </c>
      <c r="B3038" s="93" t="s">
        <v>14189</v>
      </c>
      <c r="C3038" s="93" t="s">
        <v>1439</v>
      </c>
      <c r="D3038" s="95">
        <v>2050</v>
      </c>
      <c r="E3038" s="95">
        <v>2085</v>
      </c>
      <c r="F3038" s="95">
        <v>303143</v>
      </c>
      <c r="G3038" s="95">
        <v>250</v>
      </c>
      <c r="H3038" s="93" t="s">
        <v>8976</v>
      </c>
      <c r="I3038" s="93" t="s">
        <v>23890</v>
      </c>
      <c r="J3038" s="93" t="s">
        <v>20887</v>
      </c>
      <c r="K3038" s="93" t="s">
        <v>9423</v>
      </c>
      <c r="L3038" s="14">
        <f>AND(vyberHrace&lt;&gt;"",ISNUMBER(SEARCH(vyberHrace,$B3038)))</f>
      </c>
      <c r="M3038" s="14">
        <f>AND($I3038=MID(kododd,1,2),$J3038=MID(kododd,3,3))</f>
      </c>
    </row>
    <row r="3039">
      <c r="A3039" s="95">
        <v>43905</v>
      </c>
      <c r="B3039" s="93" t="s">
        <v>24015</v>
      </c>
      <c r="C3039" s="93" t="s">
        <v>1434</v>
      </c>
      <c r="D3039" s="95">
        <v>2013</v>
      </c>
      <c r="E3039" s="95">
        <v>2030</v>
      </c>
      <c r="F3039" s="95">
        <v>14105560</v>
      </c>
      <c r="G3039" s="95">
        <v>250</v>
      </c>
      <c r="H3039" s="93" t="s">
        <v>8976</v>
      </c>
      <c r="I3039" s="93" t="s">
        <v>23890</v>
      </c>
      <c r="J3039" s="93" t="s">
        <v>20887</v>
      </c>
      <c r="K3039" s="93"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"3040">
      <c r="A3040" s="95">
        <v>60047</v>
      </c>
      <c r="B3040" s="93" t="s">
        <v>26524</v>
      </c>
      <c r="C3040" s="93" t="s">
        <v>1411</v>
      </c>
      <c r="G3040" s="95">
        <v>250</v>
      </c>
      <c r="H3040" s="93" t="s">
        <v>8976</v>
      </c>
      <c r="I3040" s="93" t="s">
        <v>23890</v>
      </c>
      <c r="J3040" s="93" t="s">
        <v>20858</v>
      </c>
      <c r="K3040" s="93" t="s">
        <v>20407</v>
      </c>
      <c r="L3040" s="14">
        <f>AND(vyberHrace&lt;&gt;"",ISNUMBER(SEARCH(vyberHrace,$B3040)))</f>
      </c>
      <c r="M3040" s="14">
        <f>AND($I3040=MID(kododd,1,2),$J3040=MID(kododd,3,3))</f>
      </c>
    </row>
    <row r="3041">
      <c r="A3041" s="95">
        <v>1200</v>
      </c>
      <c r="B3041" s="93" t="s">
        <v>13840</v>
      </c>
      <c r="C3041" s="93" t="s">
        <v>1432</v>
      </c>
      <c r="D3041" s="95">
        <v>1895</v>
      </c>
      <c r="E3041" s="95">
        <v>1859</v>
      </c>
      <c r="F3041" s="95">
        <v>353809</v>
      </c>
      <c r="G3041" s="95">
        <v>250</v>
      </c>
      <c r="H3041" s="93" t="s">
        <v>8976</v>
      </c>
      <c r="I3041" s="93" t="s">
        <v>23890</v>
      </c>
      <c r="J3041" s="93" t="s">
        <v>20957</v>
      </c>
      <c r="K3041" s="93" t="s">
        <v>13992</v>
      </c>
      <c r="L3041" s="14">
        <f>AND(vyberHrace&lt;&gt;"",ISNUMBER(SEARCH(vyberHrace,$B3041)))</f>
      </c>
      <c r="M3041" s="14">
        <f>AND($I3041=MID(kododd,1,2),$J3041=MID(kododd,3,3))</f>
      </c>
    </row>
    <row r="3042">
      <c r="A3042" s="95">
        <v>50029</v>
      </c>
      <c r="B3042" s="93" t="s">
        <v>20154</v>
      </c>
      <c r="C3042" s="93" t="s">
        <v>1423</v>
      </c>
      <c r="D3042" s="95">
        <v>1437</v>
      </c>
      <c r="F3042" s="95">
        <v>23731966</v>
      </c>
      <c r="G3042" s="95">
        <v>0</v>
      </c>
      <c r="H3042" s="93" t="s">
        <v>8976</v>
      </c>
      <c r="I3042" s="93" t="s">
        <v>23890</v>
      </c>
      <c r="J3042" s="93" t="s">
        <v>20860</v>
      </c>
      <c r="K3042" s="93" t="s">
        <v>12768</v>
      </c>
      <c r="L3042" s="14">
        <f>AND(vyberHrace&lt;&gt;"",ISNUMBER(SEARCH(vyberHrace,$B3042)))</f>
      </c>
      <c r="M3042" s="14">
        <f>AND($I3042=MID(kododd,1,2),$J3042=MID(kododd,3,3))</f>
      </c>
    </row>
    <row r="3043">
      <c r="A3043" s="95">
        <v>8051</v>
      </c>
      <c r="B3043" s="93" t="s">
        <v>13868</v>
      </c>
      <c r="C3043" s="93" t="s">
        <v>1433</v>
      </c>
      <c r="D3043" s="95">
        <v>1921</v>
      </c>
      <c r="E3043" s="95">
        <v>1979</v>
      </c>
      <c r="F3043" s="95">
        <v>353817</v>
      </c>
      <c r="G3043" s="95">
        <v>250</v>
      </c>
      <c r="H3043" s="93" t="s">
        <v>8976</v>
      </c>
      <c r="I3043" s="93" t="s">
        <v>23890</v>
      </c>
      <c r="J3043" s="93" t="s">
        <v>20921</v>
      </c>
      <c r="K3043" s="93" t="s">
        <v>19686</v>
      </c>
      <c r="L3043" s="14">
        <f>AND(vyberHrace&lt;&gt;"",ISNUMBER(SEARCH(vyberHrace,$B3043)))</f>
      </c>
      <c r="M3043" s="14">
        <f>AND($I3043=MID(kododd,1,2),$J3043=MID(kododd,3,3))</f>
      </c>
    </row>
    <row r="3044">
      <c r="A3044" s="95">
        <v>43268</v>
      </c>
      <c r="B3044" s="93" t="s">
        <v>11539</v>
      </c>
      <c r="C3044" s="93" t="s">
        <v>1455</v>
      </c>
      <c r="D3044" s="95">
        <v>1250</v>
      </c>
      <c r="G3044" s="95">
        <v>0</v>
      </c>
      <c r="H3044" s="93" t="s">
        <v>8976</v>
      </c>
      <c r="I3044" s="93" t="s">
        <v>23890</v>
      </c>
      <c r="J3044" s="93" t="s">
        <v>20931</v>
      </c>
      <c r="K3044" s="93" t="s">
        <v>19878</v>
      </c>
      <c r="L3044" s="14">
        <f>AND(vyberHrace&lt;&gt;"",ISNUMBER(SEARCH(vyberHrace,$B3044)))</f>
      </c>
      <c r="M3044" s="14">
        <f>AND($I3044=MID(kododd,1,2),$J3044=MID(kododd,3,3))</f>
      </c>
    </row>
    <row r="3045">
      <c r="A3045" s="95">
        <v>58803</v>
      </c>
      <c r="B3045" s="93" t="s">
        <v>25274</v>
      </c>
      <c r="C3045" s="93" t="s">
        <v>1399</v>
      </c>
      <c r="G3045" s="95">
        <v>250</v>
      </c>
      <c r="H3045" s="93" t="s">
        <v>8976</v>
      </c>
      <c r="I3045" s="93" t="s">
        <v>23890</v>
      </c>
      <c r="J3045" s="93" t="s">
        <v>23414</v>
      </c>
      <c r="K3045" s="93" t="s">
        <v>25275</v>
      </c>
      <c r="L3045" s="14">
        <f>AND(vyberHrace&lt;&gt;"",ISNUMBER(SEARCH(vyberHrace,$B3045)))</f>
      </c>
      <c r="M3045" s="14">
        <f>AND($I3045=MID(kododd,1,2),$J3045=MID(kododd,3,3))</f>
      </c>
    </row>
    <row r="3046">
      <c r="A3046" s="95">
        <v>55813</v>
      </c>
      <c r="B3046" s="93" t="s">
        <v>21622</v>
      </c>
      <c r="C3046" s="93" t="s">
        <v>1416</v>
      </c>
      <c r="D3046" s="95">
        <v>1070</v>
      </c>
      <c r="F3046" s="95">
        <v>23763450</v>
      </c>
      <c r="G3046" s="95">
        <v>250</v>
      </c>
      <c r="H3046" s="93" t="s">
        <v>8976</v>
      </c>
      <c r="I3046" s="93" t="s">
        <v>23890</v>
      </c>
      <c r="J3046" s="93" t="s">
        <v>21011</v>
      </c>
      <c r="K3046" s="93" t="s">
        <v>1494</v>
      </c>
      <c r="L3046" s="14">
        <f>AND(vyberHrace&lt;&gt;"",ISNUMBER(SEARCH(vyberHrace,$B3046)))</f>
      </c>
      <c r="M3046" s="14">
        <f>AND($I3046=MID(kododd,1,2),$J3046=MID(kododd,3,3))</f>
      </c>
    </row>
    <row r="3047">
      <c r="A3047" s="95">
        <v>33301</v>
      </c>
      <c r="B3047" s="93" t="s">
        <v>19865</v>
      </c>
      <c r="C3047" s="93" t="s">
        <v>1409</v>
      </c>
      <c r="D3047" s="95">
        <v>2072</v>
      </c>
      <c r="E3047" s="95">
        <v>2089</v>
      </c>
      <c r="F3047" s="95">
        <v>364410</v>
      </c>
      <c r="G3047" s="95">
        <v>0</v>
      </c>
      <c r="H3047" s="93" t="s">
        <v>8976</v>
      </c>
      <c r="I3047" s="93" t="s">
        <v>23890</v>
      </c>
      <c r="J3047" s="93" t="s">
        <v>20843</v>
      </c>
      <c r="K3047" s="93" t="s">
        <v>19862</v>
      </c>
      <c r="L3047" s="14">
        <f>AND(vyberHrace&lt;&gt;"",ISNUMBER(SEARCH(vyberHrace,$B3047)))</f>
      </c>
      <c r="M3047" s="14">
        <f>AND($I3047=MID(kododd,1,2),$J3047=MID(kododd,3,3))</f>
      </c>
    </row>
    <row r="3048">
      <c r="A3048" s="95">
        <v>26668</v>
      </c>
      <c r="B3048" s="93" t="s">
        <v>15330</v>
      </c>
      <c r="C3048" s="93" t="s">
        <v>1421</v>
      </c>
      <c r="D3048" s="95">
        <v>1678</v>
      </c>
      <c r="E3048" s="95">
        <v>1793</v>
      </c>
      <c r="F3048" s="95">
        <v>364428</v>
      </c>
      <c r="G3048" s="95">
        <v>0</v>
      </c>
      <c r="H3048" s="93" t="s">
        <v>8976</v>
      </c>
      <c r="I3048" s="93" t="s">
        <v>23890</v>
      </c>
      <c r="J3048" s="93" t="s">
        <v>20843</v>
      </c>
      <c r="K3048" s="93" t="s">
        <v>19862</v>
      </c>
      <c r="L3048" s="14">
        <f>AND(vyberHrace&lt;&gt;"",ISNUMBER(SEARCH(vyberHrace,$B3048)))</f>
      </c>
      <c r="M3048" s="14">
        <f>AND($I3048=MID(kododd,1,2),$J3048=MID(kododd,3,3))</f>
      </c>
    </row>
    <row r="3049">
      <c r="A3049" s="95">
        <v>61280</v>
      </c>
      <c r="B3049" s="93" t="s">
        <v>27491</v>
      </c>
      <c r="C3049" s="93" t="s">
        <v>1450</v>
      </c>
      <c r="G3049" s="95">
        <v>250</v>
      </c>
      <c r="H3049" s="93" t="s">
        <v>8976</v>
      </c>
      <c r="I3049" s="93" t="s">
        <v>23890</v>
      </c>
      <c r="J3049" s="93" t="s">
        <v>21011</v>
      </c>
      <c r="K3049" s="93" t="s">
        <v>1494</v>
      </c>
      <c r="L3049" s="14">
        <f>AND(vyberHrace&lt;&gt;"",ISNUMBER(SEARCH(vyberHrace,$B3049)))</f>
      </c>
      <c r="M3049" s="14">
        <f>AND($I3049=MID(kododd,1,2),$J3049=MID(kododd,3,3))</f>
      </c>
    </row>
    <row r="3050">
      <c r="A3050" s="95">
        <v>59461</v>
      </c>
      <c r="B3050" s="93" t="s">
        <v>25871</v>
      </c>
      <c r="C3050" s="93" t="s">
        <v>1422</v>
      </c>
      <c r="G3050" s="95">
        <v>250</v>
      </c>
      <c r="H3050" s="93" t="s">
        <v>8976</v>
      </c>
      <c r="I3050" s="93" t="s">
        <v>23890</v>
      </c>
      <c r="J3050" s="93" t="s">
        <v>20931</v>
      </c>
      <c r="K3050" s="93" t="s">
        <v>19878</v>
      </c>
      <c r="L3050" s="14">
        <f>AND(vyberHrace&lt;&gt;"",ISNUMBER(SEARCH(vyberHrace,$B3050)))</f>
      </c>
      <c r="M3050" s="14">
        <f>AND($I3050=MID(kododd,1,2),$J3050=MID(kododd,3,3))</f>
      </c>
    </row>
    <row r="3051">
      <c r="A3051" s="95">
        <v>1455</v>
      </c>
      <c r="B3051" s="93" t="s">
        <v>16316</v>
      </c>
      <c r="C3051" s="93" t="s">
        <v>1447</v>
      </c>
      <c r="D3051" s="95">
        <v>1860</v>
      </c>
      <c r="E3051" s="95">
        <v>1825</v>
      </c>
      <c r="F3051" s="95">
        <v>397873</v>
      </c>
      <c r="G3051" s="95">
        <v>250</v>
      </c>
      <c r="H3051" s="93" t="s">
        <v>8976</v>
      </c>
      <c r="I3051" s="93" t="s">
        <v>23890</v>
      </c>
      <c r="J3051" s="93" t="s">
        <v>20881</v>
      </c>
      <c r="K3051" s="93" t="s">
        <v>26140</v>
      </c>
      <c r="L3051" s="14">
        <f>AND(vyberHrace&lt;&gt;"",ISNUMBER(SEARCH(vyberHrace,$B3051)))</f>
      </c>
      <c r="M3051" s="14">
        <f>AND($I3051=MID(kododd,1,2),$J3051=MID(kododd,3,3))</f>
      </c>
    </row>
    <row r="3052">
      <c r="A3052" s="95">
        <v>59419</v>
      </c>
      <c r="B3052" s="93" t="s">
        <v>25834</v>
      </c>
      <c r="C3052" s="93" t="s">
        <v>1406</v>
      </c>
      <c r="D3052" s="95">
        <v>1054</v>
      </c>
      <c r="E3052" s="95">
        <v>1487</v>
      </c>
      <c r="F3052" s="95">
        <v>23796944</v>
      </c>
      <c r="G3052" s="95">
        <v>250</v>
      </c>
      <c r="H3052" s="93" t="s">
        <v>8976</v>
      </c>
      <c r="I3052" s="93" t="s">
        <v>23893</v>
      </c>
      <c r="J3052" s="93" t="s">
        <v>20956</v>
      </c>
      <c r="K3052" s="93" t="s">
        <v>26134</v>
      </c>
      <c r="L3052" s="14">
        <f>AND(vyberHrace&lt;&gt;"",ISNUMBER(SEARCH(vyberHrace,$B3052)))</f>
      </c>
      <c r="M3052" s="14">
        <f>AND($I3052=MID(kododd,1,2),$J3052=MID(kododd,3,3))</f>
      </c>
    </row>
    <row r="3053">
      <c r="A3053" s="95">
        <v>58094</v>
      </c>
      <c r="B3053" s="93" t="s">
        <v>24622</v>
      </c>
      <c r="C3053" s="93" t="s">
        <v>3255</v>
      </c>
      <c r="D3053" s="95">
        <v>1833</v>
      </c>
      <c r="E3053" s="95">
        <v>1929</v>
      </c>
      <c r="F3053" s="95">
        <v>23776307</v>
      </c>
      <c r="G3053" s="95">
        <v>250</v>
      </c>
      <c r="H3053" s="93" t="s">
        <v>8976</v>
      </c>
      <c r="I3053" s="93" t="s">
        <v>23893</v>
      </c>
      <c r="J3053" s="93" t="s">
        <v>20964</v>
      </c>
      <c r="K3053" s="93" t="s">
        <v>11275</v>
      </c>
      <c r="L3053" s="14">
        <f>AND(vyberHrace&lt;&gt;"",ISNUMBER(SEARCH(vyberHrace,$B3053)))</f>
      </c>
      <c r="M3053" s="14">
        <f>AND($I3053=MID(kododd,1,2),$J3053=MID(kododd,3,3))</f>
      </c>
    </row>
    <row r="3054">
      <c r="A3054" s="95">
        <v>55936</v>
      </c>
      <c r="B3054" s="93" t="s">
        <v>21668</v>
      </c>
      <c r="C3054" s="93" t="s">
        <v>1422</v>
      </c>
      <c r="D3054" s="95">
        <v>1097</v>
      </c>
      <c r="G3054" s="95">
        <v>0</v>
      </c>
      <c r="H3054" s="93" t="s">
        <v>8976</v>
      </c>
      <c r="I3054" s="93" t="s">
        <v>23893</v>
      </c>
      <c r="J3054" s="93" t="s">
        <v>20890</v>
      </c>
      <c r="K3054" s="93" t="s">
        <v>9069</v>
      </c>
      <c r="L3054" s="14">
        <f>AND(vyberHrace&lt;&gt;"",ISNUMBER(SEARCH(vyberHrace,$B3054)))</f>
      </c>
      <c r="M3054" s="14">
        <f>AND($I3054=MID(kododd,1,2),$J3054=MID(kododd,3,3))</f>
      </c>
    </row>
    <row r="3055">
      <c r="A3055" s="95">
        <v>2672</v>
      </c>
      <c r="B3055" s="93" t="s">
        <v>6877</v>
      </c>
      <c r="C3055" s="93" t="s">
        <v>1472</v>
      </c>
      <c r="D3055" s="95">
        <v>1804</v>
      </c>
      <c r="E3055" s="95">
        <v>1927</v>
      </c>
      <c r="F3055" s="95">
        <v>331864</v>
      </c>
      <c r="G3055" s="95">
        <v>0</v>
      </c>
      <c r="H3055" s="93" t="s">
        <v>8976</v>
      </c>
      <c r="I3055" s="93" t="s">
        <v>23893</v>
      </c>
      <c r="J3055" s="93" t="s">
        <v>20862</v>
      </c>
      <c r="K3055" s="93" t="s">
        <v>6759</v>
      </c>
      <c r="L3055" s="14">
        <f>AND(vyberHrace&lt;&gt;"",ISNUMBER(SEARCH(vyberHrace,$B3055)))</f>
      </c>
      <c r="M3055" s="14">
        <f>AND($I3055=MID(kododd,1,2),$J3055=MID(kododd,3,3))</f>
      </c>
    </row>
    <row r="3056">
      <c r="A3056" s="95">
        <v>57831</v>
      </c>
      <c r="B3056" s="93" t="s">
        <v>24382</v>
      </c>
      <c r="C3056" s="93" t="s">
        <v>1416</v>
      </c>
      <c r="D3056" s="95">
        <v>1430</v>
      </c>
      <c r="E3056" s="95">
        <v>1584</v>
      </c>
      <c r="F3056" s="95">
        <v>23785705</v>
      </c>
      <c r="G3056" s="95">
        <v>250</v>
      </c>
      <c r="H3056" s="93" t="s">
        <v>8976</v>
      </c>
      <c r="I3056" s="93" t="s">
        <v>23893</v>
      </c>
      <c r="J3056" s="93" t="s">
        <v>20890</v>
      </c>
      <c r="K3056" s="93" t="s">
        <v>9069</v>
      </c>
      <c r="L3056" s="14">
        <f>AND(vyberHrace&lt;&gt;"",ISNUMBER(SEARCH(vyberHrace,$B3056)))</f>
      </c>
      <c r="M3056" s="14">
        <f>AND($I3056=MID(kododd,1,2),$J3056=MID(kododd,3,3))</f>
      </c>
    </row>
    <row r="3057">
      <c r="A3057" s="95">
        <v>56358</v>
      </c>
      <c r="B3057" s="93" t="s">
        <v>21669</v>
      </c>
      <c r="C3057" s="93" t="s">
        <v>1405</v>
      </c>
      <c r="G3057" s="95">
        <v>0</v>
      </c>
      <c r="H3057" s="93" t="s">
        <v>8976</v>
      </c>
      <c r="I3057" s="93" t="s">
        <v>23893</v>
      </c>
      <c r="J3057" s="93" t="s">
        <v>20890</v>
      </c>
      <c r="K3057" s="93" t="s">
        <v>9069</v>
      </c>
      <c r="L3057" s="14">
        <f>AND(vyberHrace&lt;&gt;"",ISNUMBER(SEARCH(vyberHrace,$B3057)))</f>
      </c>
      <c r="M3057" s="14">
        <f>AND($I3057=MID(kododd,1,2),$J3057=MID(kododd,3,3))</f>
      </c>
    </row>
    <row r="3058">
      <c r="A3058" s="95">
        <v>59453</v>
      </c>
      <c r="B3058" s="93" t="s">
        <v>25863</v>
      </c>
      <c r="C3058" s="93" t="s">
        <v>1446</v>
      </c>
      <c r="G3058" s="95">
        <v>0</v>
      </c>
      <c r="H3058" s="93" t="s">
        <v>8976</v>
      </c>
      <c r="I3058" s="93" t="s">
        <v>23893</v>
      </c>
      <c r="J3058" s="93" t="s">
        <v>20974</v>
      </c>
      <c r="K3058" s="93" t="s">
        <v>4919</v>
      </c>
      <c r="L3058" s="14">
        <f>AND(vyberHrace&lt;&gt;"",ISNUMBER(SEARCH(vyberHrace,$B3058)))</f>
      </c>
      <c r="M3058" s="14">
        <f>AND($I3058=MID(kododd,1,2),$J3058=MID(kododd,3,3))</f>
      </c>
    </row>
    <row r="3059">
      <c r="A3059" s="95">
        <v>60652</v>
      </c>
      <c r="B3059" s="93" t="s">
        <v>27069</v>
      </c>
      <c r="C3059" s="93" t="s">
        <v>1486</v>
      </c>
      <c r="G3059" s="95">
        <v>0</v>
      </c>
      <c r="H3059" s="93" t="s">
        <v>8976</v>
      </c>
      <c r="I3059" s="93" t="s">
        <v>23893</v>
      </c>
      <c r="J3059" s="93" t="s">
        <v>20845</v>
      </c>
      <c r="K3059" s="93" t="s">
        <v>11239</v>
      </c>
      <c r="L3059" s="14">
        <f>AND(vyberHrace&lt;&gt;"",ISNUMBER(SEARCH(vyberHrace,$B3059)))</f>
      </c>
      <c r="M3059" s="14">
        <f>AND($I3059=MID(kododd,1,2),$J3059=MID(kododd,3,3))</f>
      </c>
    </row>
    <row r="3060">
      <c r="A3060" s="95">
        <v>58510</v>
      </c>
      <c r="B3060" s="93" t="s">
        <v>25010</v>
      </c>
      <c r="C3060" s="93" t="s">
        <v>1424</v>
      </c>
      <c r="F3060" s="95">
        <v>23796448</v>
      </c>
      <c r="G3060" s="95">
        <v>250</v>
      </c>
      <c r="H3060" s="93" t="s">
        <v>8976</v>
      </c>
      <c r="I3060" s="93" t="s">
        <v>23893</v>
      </c>
      <c r="J3060" s="93" t="s">
        <v>20880</v>
      </c>
      <c r="K3060" s="93" t="s">
        <v>11224</v>
      </c>
      <c r="L3060" s="14">
        <f>AND(vyberHrace&lt;&gt;"",ISNUMBER(SEARCH(vyberHrace,$B3060)))</f>
      </c>
      <c r="M3060" s="14">
        <f>AND($I3060=MID(kododd,1,2),$J3060=MID(kododd,3,3))</f>
      </c>
    </row>
    <row r="3061">
      <c r="A3061" s="95">
        <v>39864</v>
      </c>
      <c r="B3061" s="93" t="s">
        <v>6913</v>
      </c>
      <c r="C3061" s="93" t="s">
        <v>1409</v>
      </c>
      <c r="G3061" s="95">
        <v>0</v>
      </c>
      <c r="H3061" s="93" t="s">
        <v>8976</v>
      </c>
      <c r="I3061" s="93" t="s">
        <v>23893</v>
      </c>
      <c r="J3061" s="93" t="s">
        <v>20901</v>
      </c>
      <c r="K3061" s="93" t="s">
        <v>6914</v>
      </c>
      <c r="L3061" s="14">
        <f>AND(vyberHrace&lt;&gt;"",ISNUMBER(SEARCH(vyberHrace,$B3061)))</f>
      </c>
      <c r="M3061" s="14">
        <f>AND($I3061=MID(kododd,1,2),$J3061=MID(kododd,3,3))</f>
      </c>
    </row>
    <row r="3062">
      <c r="A3062" s="95">
        <v>53005</v>
      </c>
      <c r="B3062" s="93" t="s">
        <v>5542</v>
      </c>
      <c r="C3062" s="93" t="s">
        <v>1412</v>
      </c>
      <c r="G3062" s="95">
        <v>0</v>
      </c>
      <c r="H3062" s="93" t="s">
        <v>8976</v>
      </c>
      <c r="I3062" s="93" t="s">
        <v>23893</v>
      </c>
      <c r="J3062" s="93" t="s">
        <v>20862</v>
      </c>
      <c r="K3062" s="93" t="s">
        <v>6759</v>
      </c>
      <c r="L3062" s="14">
        <f>AND(vyberHrace&lt;&gt;"",ISNUMBER(SEARCH(vyberHrace,$B3062)))</f>
      </c>
      <c r="M3062" s="14">
        <f>AND($I3062=MID(kododd,1,2),$J3062=MID(kododd,3,3))</f>
      </c>
    </row>
    <row r="3063">
      <c r="A3063" s="95">
        <v>38518</v>
      </c>
      <c r="B3063" s="93" t="s">
        <v>4896</v>
      </c>
      <c r="C3063" s="93" t="s">
        <v>1419</v>
      </c>
      <c r="F3063" s="95">
        <v>398756</v>
      </c>
      <c r="G3063" s="95">
        <v>0</v>
      </c>
      <c r="H3063" s="93" t="s">
        <v>8976</v>
      </c>
      <c r="I3063" s="93" t="s">
        <v>23893</v>
      </c>
      <c r="J3063" s="93" t="s">
        <v>20862</v>
      </c>
      <c r="K3063" s="93" t="s">
        <v>6759</v>
      </c>
      <c r="L3063" s="14">
        <f>AND(vyberHrace&lt;&gt;"",ISNUMBER(SEARCH(vyberHrace,$B3063)))</f>
      </c>
      <c r="M3063" s="14">
        <f>AND($I3063=MID(kododd,1,2),$J3063=MID(kododd,3,3))</f>
      </c>
    </row>
    <row r="3064">
      <c r="A3064" s="95">
        <v>63879</v>
      </c>
      <c r="B3064" s="93" t="s">
        <v>29952</v>
      </c>
      <c r="C3064" s="93" t="s">
        <v>1450</v>
      </c>
      <c r="G3064" s="95">
        <v>0</v>
      </c>
      <c r="H3064" s="93" t="s">
        <v>8976</v>
      </c>
      <c r="I3064" s="93" t="s">
        <v>23893</v>
      </c>
      <c r="J3064" s="93" t="s">
        <v>20862</v>
      </c>
      <c r="K3064" s="93" t="s">
        <v>6759</v>
      </c>
      <c r="L3064" s="14">
        <f>AND(vyberHrace&lt;&gt;"",ISNUMBER(SEARCH(vyberHrace,$B3064)))</f>
      </c>
      <c r="M3064" s="14">
        <f>AND($I3064=MID(kododd,1,2),$J3064=MID(kododd,3,3))</f>
      </c>
    </row>
    <row r="3065">
      <c r="A3065" s="95">
        <v>11</v>
      </c>
      <c r="B3065" s="93" t="s">
        <v>9926</v>
      </c>
      <c r="C3065" s="93" t="s">
        <v>1429</v>
      </c>
      <c r="D3065" s="95">
        <v>2375</v>
      </c>
      <c r="E3065" s="95">
        <v>2364</v>
      </c>
      <c r="F3065" s="95">
        <v>300209</v>
      </c>
      <c r="G3065" s="95">
        <v>0</v>
      </c>
      <c r="H3065" s="93" t="s">
        <v>8976</v>
      </c>
      <c r="I3065" s="93" t="s">
        <v>23893</v>
      </c>
      <c r="J3065" s="93" t="s">
        <v>20862</v>
      </c>
      <c r="K3065" s="93" t="s">
        <v>6759</v>
      </c>
      <c r="L3065" s="14">
        <f>AND(vyberHrace&lt;&gt;"",ISNUMBER(SEARCH(vyberHrace,$B3065)))</f>
      </c>
      <c r="M3065" s="14">
        <f>AND($I3065=MID(kododd,1,2),$J3065=MID(kododd,3,3))</f>
      </c>
    </row>
    <row r="3066">
      <c r="A3066" s="95">
        <v>12410</v>
      </c>
      <c r="B3066" s="93" t="s">
        <v>9926</v>
      </c>
      <c r="C3066" s="93" t="s">
        <v>1436</v>
      </c>
      <c r="D3066" s="95">
        <v>1974</v>
      </c>
      <c r="E3066" s="95">
        <v>2005</v>
      </c>
      <c r="F3066" s="95">
        <v>328464</v>
      </c>
      <c r="G3066" s="95">
        <v>0</v>
      </c>
      <c r="H3066" s="93" t="s">
        <v>8976</v>
      </c>
      <c r="I3066" s="93" t="s">
        <v>23893</v>
      </c>
      <c r="J3066" s="93" t="s">
        <v>20862</v>
      </c>
      <c r="K3066" s="93" t="s">
        <v>6759</v>
      </c>
      <c r="L3066" s="14">
        <f>AND(vyberHrace&lt;&gt;"",ISNUMBER(SEARCH(vyberHrace,$B3066)))</f>
      </c>
      <c r="M3066" s="14">
        <f>AND($I3066=MID(kododd,1,2),$J3066=MID(kododd,3,3))</f>
      </c>
    </row>
    <row r="3067">
      <c r="A3067" s="95">
        <v>45224</v>
      </c>
      <c r="B3067" s="93" t="s">
        <v>9931</v>
      </c>
      <c r="C3067" s="93" t="s">
        <v>3255</v>
      </c>
      <c r="G3067" s="95">
        <v>0</v>
      </c>
      <c r="H3067" s="93" t="s">
        <v>8976</v>
      </c>
      <c r="I3067" s="93" t="s">
        <v>23893</v>
      </c>
      <c r="J3067" s="93" t="s">
        <v>20862</v>
      </c>
      <c r="K3067" s="93" t="s">
        <v>6759</v>
      </c>
      <c r="L3067" s="14">
        <f>AND(vyberHrace&lt;&gt;"",ISNUMBER(SEARCH(vyberHrace,$B3067)))</f>
      </c>
      <c r="M3067" s="14">
        <f>AND($I3067=MID(kododd,1,2),$J3067=MID(kododd,3,3))</f>
      </c>
    </row>
    <row r="3068">
      <c r="A3068" s="95">
        <v>61561</v>
      </c>
      <c r="B3068" s="93" t="s">
        <v>27732</v>
      </c>
      <c r="C3068" s="93" t="s">
        <v>1405</v>
      </c>
      <c r="G3068" s="95">
        <v>250</v>
      </c>
      <c r="H3068" s="93" t="s">
        <v>8976</v>
      </c>
      <c r="I3068" s="93" t="s">
        <v>23893</v>
      </c>
      <c r="J3068" s="93" t="s">
        <v>20855</v>
      </c>
      <c r="K3068" s="93" t="s">
        <v>2076</v>
      </c>
      <c r="L3068" s="14">
        <f>AND(vyberHrace&lt;&gt;"",ISNUMBER(SEARCH(vyberHrace,$B3068)))</f>
      </c>
      <c r="M3068" s="14">
        <f>AND($I3068=MID(kododd,1,2),$J3068=MID(kododd,3,3))</f>
      </c>
    </row>
    <row r="3069">
      <c r="A3069" s="95">
        <v>34150</v>
      </c>
      <c r="B3069" s="93" t="s">
        <v>9936</v>
      </c>
      <c r="C3069" s="93" t="s">
        <v>1455</v>
      </c>
      <c r="D3069" s="95">
        <v>1109</v>
      </c>
      <c r="F3069" s="95">
        <v>370762</v>
      </c>
      <c r="G3069" s="95">
        <v>0</v>
      </c>
      <c r="H3069" s="93" t="s">
        <v>8976</v>
      </c>
      <c r="I3069" s="93" t="s">
        <v>23893</v>
      </c>
      <c r="J3069" s="93" t="s">
        <v>20898</v>
      </c>
      <c r="K3069" s="93" t="s">
        <v>6906</v>
      </c>
      <c r="L3069" s="14">
        <f>AND(vyberHrace&lt;&gt;"",ISNUMBER(SEARCH(vyberHrace,$B3069)))</f>
      </c>
      <c r="M3069" s="14">
        <f>AND($I3069=MID(kododd,1,2),$J3069=MID(kododd,3,3))</f>
      </c>
    </row>
    <row r="3070">
      <c r="A3070" s="95">
        <v>63430</v>
      </c>
      <c r="B3070" s="93" t="s">
        <v>28723</v>
      </c>
      <c r="C3070" s="93" t="s">
        <v>1424</v>
      </c>
      <c r="G3070" s="95">
        <v>250</v>
      </c>
      <c r="H3070" s="93" t="s">
        <v>8976</v>
      </c>
      <c r="I3070" s="93" t="s">
        <v>23893</v>
      </c>
      <c r="J3070" s="93" t="s">
        <v>20850</v>
      </c>
      <c r="K3070" s="93" t="s">
        <v>2038</v>
      </c>
      <c r="L3070" s="14">
        <f>AND(vyberHrace&lt;&gt;"",ISNUMBER(SEARCH(vyberHrace,$B3070)))</f>
      </c>
      <c r="M3070" s="14">
        <f>AND($I3070=MID(kododd,1,2),$J3070=MID(kododd,3,3))</f>
      </c>
    </row>
    <row r="3071">
      <c r="A3071" s="95">
        <v>61841</v>
      </c>
      <c r="B3071" s="93" t="s">
        <v>27982</v>
      </c>
      <c r="C3071" s="93" t="s">
        <v>1411</v>
      </c>
      <c r="G3071" s="95">
        <v>250</v>
      </c>
      <c r="H3071" s="93" t="s">
        <v>8976</v>
      </c>
      <c r="I3071" s="93" t="s">
        <v>23893</v>
      </c>
      <c r="J3071" s="93" t="s">
        <v>20862</v>
      </c>
      <c r="K3071" s="93" t="s">
        <v>6759</v>
      </c>
      <c r="L3071" s="14">
        <f>AND(vyberHrace&lt;&gt;"",ISNUMBER(SEARCH(vyberHrace,$B3071)))</f>
      </c>
      <c r="M3071" s="14">
        <f>AND($I3071=MID(kododd,1,2),$J3071=MID(kododd,3,3))</f>
      </c>
    </row>
    <row r="3072">
      <c r="A3072" s="95">
        <v>53916</v>
      </c>
      <c r="B3072" s="93" t="s">
        <v>2649</v>
      </c>
      <c r="C3072" s="93" t="s">
        <v>3255</v>
      </c>
      <c r="D3072" s="95">
        <v>1501</v>
      </c>
      <c r="E3072" s="95">
        <v>1804</v>
      </c>
      <c r="F3072" s="95">
        <v>23752793</v>
      </c>
      <c r="G3072" s="95">
        <v>0</v>
      </c>
      <c r="H3072" s="93" t="s">
        <v>8976</v>
      </c>
      <c r="I3072" s="93" t="s">
        <v>23893</v>
      </c>
      <c r="J3072" s="93" t="s">
        <v>20958</v>
      </c>
      <c r="K3072" s="93" t="s">
        <v>8977</v>
      </c>
      <c r="L3072" s="14">
        <f>AND(vyberHrace&lt;&gt;"",ISNUMBER(SEARCH(vyberHrace,$B3072)))</f>
      </c>
      <c r="M3072" s="14">
        <f>AND($I3072=MID(kododd,1,2),$J3072=MID(kododd,3,3))</f>
      </c>
    </row>
    <row r="3073">
      <c r="A3073" s="95">
        <v>50685</v>
      </c>
      <c r="B3073" s="93" t="s">
        <v>7785</v>
      </c>
      <c r="C3073" s="93" t="s">
        <v>1422</v>
      </c>
      <c r="D3073" s="95">
        <v>1265</v>
      </c>
      <c r="E3073" s="95">
        <v>1525</v>
      </c>
      <c r="F3073" s="95">
        <v>23735783</v>
      </c>
      <c r="G3073" s="95">
        <v>250</v>
      </c>
      <c r="H3073" s="93" t="s">
        <v>8976</v>
      </c>
      <c r="I3073" s="93" t="s">
        <v>23893</v>
      </c>
      <c r="J3073" s="93" t="s">
        <v>20859</v>
      </c>
      <c r="K3073" s="93" t="s">
        <v>5573</v>
      </c>
      <c r="L3073" s="14">
        <f>AND(vyberHrace&lt;&gt;"",ISNUMBER(SEARCH(vyberHrace,$B3073)))</f>
      </c>
      <c r="M3073" s="14">
        <f>AND($I3073=MID(kododd,1,2),$J3073=MID(kododd,3,3))</f>
      </c>
    </row>
    <row r="3074">
      <c r="A3074" s="95">
        <v>58192</v>
      </c>
      <c r="B3074" s="93" t="s">
        <v>24710</v>
      </c>
      <c r="C3074" s="93" t="s">
        <v>1475</v>
      </c>
      <c r="G3074" s="95">
        <v>0</v>
      </c>
      <c r="H3074" s="93" t="s">
        <v>8976</v>
      </c>
      <c r="I3074" s="93" t="s">
        <v>23893</v>
      </c>
      <c r="J3074" s="93" t="s">
        <v>20880</v>
      </c>
      <c r="K3074" s="93" t="s">
        <v>11224</v>
      </c>
      <c r="L3074" s="14">
        <f>AND(vyberHrace&lt;&gt;"",ISNUMBER(SEARCH(vyberHrace,$B3074)))</f>
      </c>
      <c r="M3074" s="14">
        <f>AND($I3074=MID(kododd,1,2),$J3074=MID(kododd,3,3))</f>
      </c>
    </row>
    <row r="3075">
      <c r="A3075" s="95">
        <v>34760</v>
      </c>
      <c r="B3075" s="93" t="s">
        <v>5587</v>
      </c>
      <c r="C3075" s="93" t="s">
        <v>1459</v>
      </c>
      <c r="D3075" s="95">
        <v>1577</v>
      </c>
      <c r="E3075" s="95">
        <v>1740</v>
      </c>
      <c r="F3075" s="95">
        <v>23726458</v>
      </c>
      <c r="G3075" s="95">
        <v>250</v>
      </c>
      <c r="H3075" s="93" t="s">
        <v>8976</v>
      </c>
      <c r="I3075" s="93" t="s">
        <v>23893</v>
      </c>
      <c r="J3075" s="93" t="s">
        <v>20929</v>
      </c>
      <c r="K3075" s="93" t="s">
        <v>5588</v>
      </c>
      <c r="L3075" s="14">
        <f>AND(vyberHrace&lt;&gt;"",ISNUMBER(SEARCH(vyberHrace,$B3075)))</f>
      </c>
      <c r="M3075" s="14">
        <f>AND($I3075=MID(kododd,1,2),$J3075=MID(kododd,3,3))</f>
      </c>
    </row>
    <row r="3076">
      <c r="A3076" s="95">
        <v>7388</v>
      </c>
      <c r="B3076" s="93" t="s">
        <v>5589</v>
      </c>
      <c r="C3076" s="93" t="s">
        <v>1407</v>
      </c>
      <c r="D3076" s="95">
        <v>1774</v>
      </c>
      <c r="E3076" s="95">
        <v>1851</v>
      </c>
      <c r="F3076" s="95">
        <v>315621</v>
      </c>
      <c r="G3076" s="95">
        <v>250</v>
      </c>
      <c r="H3076" s="93" t="s">
        <v>8976</v>
      </c>
      <c r="I3076" s="93" t="s">
        <v>23893</v>
      </c>
      <c r="J3076" s="93" t="s">
        <v>20930</v>
      </c>
      <c r="K3076" s="93" t="s">
        <v>5590</v>
      </c>
      <c r="L3076" s="14">
        <f>AND(vyberHrace&lt;&gt;"",ISNUMBER(SEARCH(vyberHrace,$B3076)))</f>
      </c>
      <c r="M3076" s="14">
        <f>AND($I3076=MID(kododd,1,2),$J3076=MID(kododd,3,3))</f>
      </c>
    </row>
    <row r="3077">
      <c r="A3077" s="95">
        <v>49993</v>
      </c>
      <c r="B3077" s="93" t="s">
        <v>19928</v>
      </c>
      <c r="C3077" s="93" t="s">
        <v>1412</v>
      </c>
      <c r="D3077" s="95">
        <v>1740</v>
      </c>
      <c r="E3077" s="95">
        <v>1817</v>
      </c>
      <c r="F3077" s="95">
        <v>23732946</v>
      </c>
      <c r="G3077" s="95">
        <v>250</v>
      </c>
      <c r="H3077" s="93" t="s">
        <v>8976</v>
      </c>
      <c r="I3077" s="93" t="s">
        <v>23893</v>
      </c>
      <c r="J3077" s="93" t="s">
        <v>20862</v>
      </c>
      <c r="K3077" s="93" t="s">
        <v>6759</v>
      </c>
      <c r="L3077" s="14">
        <f>AND(vyberHrace&lt;&gt;"",ISNUMBER(SEARCH(vyberHrace,$B3077)))</f>
      </c>
      <c r="M3077" s="14">
        <f>AND($I3077=MID(kododd,1,2),$J3077=MID(kododd,3,3))</f>
      </c>
    </row>
    <row r="3078">
      <c r="A3078" s="95">
        <v>63003</v>
      </c>
      <c r="B3078" s="93" t="s">
        <v>28724</v>
      </c>
      <c r="C3078" s="93" t="s">
        <v>1411</v>
      </c>
      <c r="G3078" s="95">
        <v>250</v>
      </c>
      <c r="H3078" s="93" t="s">
        <v>8976</v>
      </c>
      <c r="I3078" s="93" t="s">
        <v>23893</v>
      </c>
      <c r="J3078" s="93" t="s">
        <v>20964</v>
      </c>
      <c r="K3078" s="93" t="s">
        <v>11275</v>
      </c>
      <c r="L3078" s="14">
        <f>AND(vyberHrace&lt;&gt;"",ISNUMBER(SEARCH(vyberHrace,$B3078)))</f>
      </c>
      <c r="M3078" s="14">
        <f>AND($I3078=MID(kododd,1,2),$J3078=MID(kododd,3,3))</f>
      </c>
    </row>
    <row r="3079">
      <c r="A3079" s="95">
        <v>63002</v>
      </c>
      <c r="B3079" s="93" t="s">
        <v>28725</v>
      </c>
      <c r="C3079" s="93" t="s">
        <v>1411</v>
      </c>
      <c r="G3079" s="95">
        <v>250</v>
      </c>
      <c r="H3079" s="93" t="s">
        <v>8976</v>
      </c>
      <c r="I3079" s="93" t="s">
        <v>23893</v>
      </c>
      <c r="J3079" s="93" t="s">
        <v>20964</v>
      </c>
      <c r="K3079" s="93" t="s">
        <v>11275</v>
      </c>
      <c r="L3079" s="14">
        <f>AND(vyberHrace&lt;&gt;"",ISNUMBER(SEARCH(vyberHrace,$B3079)))</f>
      </c>
      <c r="M3079" s="14">
        <f>AND($I3079=MID(kododd,1,2),$J3079=MID(kododd,3,3))</f>
      </c>
    </row>
    <row r="3080">
      <c r="A3080" s="95">
        <v>55415</v>
      </c>
      <c r="B3080" s="93" t="s">
        <v>21706</v>
      </c>
      <c r="C3080" s="93" t="s">
        <v>1410</v>
      </c>
      <c r="D3080" s="95">
        <v>1378</v>
      </c>
      <c r="E3080" s="95">
        <v>1559</v>
      </c>
      <c r="F3080" s="95">
        <v>23765763</v>
      </c>
      <c r="G3080" s="95">
        <v>0</v>
      </c>
      <c r="H3080" s="93" t="s">
        <v>8976</v>
      </c>
      <c r="I3080" s="93" t="s">
        <v>23893</v>
      </c>
      <c r="J3080" s="93" t="s">
        <v>20922</v>
      </c>
      <c r="K3080" s="93" t="s">
        <v>5595</v>
      </c>
      <c r="L3080" s="14">
        <f>AND(vyberHrace&lt;&gt;"",ISNUMBER(SEARCH(vyberHrace,$B3080)))</f>
      </c>
      <c r="M3080" s="14">
        <f>AND($I3080=MID(kododd,1,2),$J3080=MID(kododd,3,3))</f>
      </c>
    </row>
    <row r="3081">
      <c r="A3081" s="95">
        <v>39868</v>
      </c>
      <c r="B3081" s="93" t="s">
        <v>5596</v>
      </c>
      <c r="C3081" s="93" t="s">
        <v>1438</v>
      </c>
      <c r="D3081" s="95">
        <v>1094</v>
      </c>
      <c r="F3081" s="95">
        <v>383333</v>
      </c>
      <c r="G3081" s="95">
        <v>0</v>
      </c>
      <c r="H3081" s="93" t="s">
        <v>8976</v>
      </c>
      <c r="I3081" s="93" t="s">
        <v>23893</v>
      </c>
      <c r="J3081" s="93" t="s">
        <v>20901</v>
      </c>
      <c r="K3081" s="93" t="s">
        <v>6914</v>
      </c>
      <c r="L3081" s="14">
        <f>AND(vyberHrace&lt;&gt;"",ISNUMBER(SEARCH(vyberHrace,$B3081)))</f>
      </c>
      <c r="M3081" s="14">
        <f>AND($I3081=MID(kododd,1,2),$J3081=MID(kododd,3,3))</f>
      </c>
    </row>
    <row r="3082">
      <c r="A3082" s="95">
        <v>10632</v>
      </c>
      <c r="B3082" s="93" t="s">
        <v>5608</v>
      </c>
      <c r="C3082" s="93" t="s">
        <v>1455</v>
      </c>
      <c r="D3082" s="95">
        <v>1531</v>
      </c>
      <c r="F3082" s="95">
        <v>23719710</v>
      </c>
      <c r="G3082" s="95">
        <v>250</v>
      </c>
      <c r="H3082" s="93" t="s">
        <v>8976</v>
      </c>
      <c r="I3082" s="93" t="s">
        <v>23893</v>
      </c>
      <c r="J3082" s="93" t="s">
        <v>20930</v>
      </c>
      <c r="K3082" s="93" t="s">
        <v>5590</v>
      </c>
      <c r="L3082" s="14">
        <f>AND(vyberHrace&lt;&gt;"",ISNUMBER(SEARCH(vyberHrace,$B3082)))</f>
      </c>
      <c r="M3082" s="14">
        <f>AND($I3082=MID(kododd,1,2),$J3082=MID(kododd,3,3))</f>
      </c>
    </row>
    <row r="3083">
      <c r="A3083" s="95">
        <v>46794</v>
      </c>
      <c r="B3083" s="93" t="s">
        <v>5608</v>
      </c>
      <c r="C3083" s="93" t="s">
        <v>1410</v>
      </c>
      <c r="D3083" s="95">
        <v>1255</v>
      </c>
      <c r="F3083" s="95">
        <v>23785462</v>
      </c>
      <c r="G3083" s="95">
        <v>250</v>
      </c>
      <c r="H3083" s="93" t="s">
        <v>8976</v>
      </c>
      <c r="I3083" s="93" t="s">
        <v>23893</v>
      </c>
      <c r="J3083" s="93" t="s">
        <v>20930</v>
      </c>
      <c r="K3083" s="93" t="s">
        <v>5590</v>
      </c>
      <c r="L3083" s="14">
        <f>AND(vyberHrace&lt;&gt;"",ISNUMBER(SEARCH(vyberHrace,$B3083)))</f>
      </c>
      <c r="M3083" s="14">
        <f>AND($I3083=MID(kododd,1,2),$J3083=MID(kododd,3,3))</f>
      </c>
    </row>
    <row r="3084">
      <c r="A3084" s="95">
        <v>63802</v>
      </c>
      <c r="B3084" s="93" t="s">
        <v>29953</v>
      </c>
      <c r="C3084" s="93" t="s">
        <v>1486</v>
      </c>
      <c r="F3084" s="95">
        <v>571001255</v>
      </c>
      <c r="G3084" s="95">
        <v>250</v>
      </c>
      <c r="H3084" s="93" t="s">
        <v>8976</v>
      </c>
      <c r="I3084" s="93" t="s">
        <v>23893</v>
      </c>
      <c r="J3084" s="93" t="s">
        <v>28727</v>
      </c>
      <c r="K3084" s="93" t="s">
        <v>28728</v>
      </c>
      <c r="L3084" s="14">
        <f>AND(vyberHrace&lt;&gt;"",ISNUMBER(SEARCH(vyberHrace,$B3084)))</f>
      </c>
      <c r="M3084" s="14">
        <f>AND($I3084=MID(kododd,1,2),$J3084=MID(kododd,3,3))</f>
      </c>
    </row>
    <row r="3085">
      <c r="A3085" s="95">
        <v>62530</v>
      </c>
      <c r="B3085" s="93" t="s">
        <v>28726</v>
      </c>
      <c r="C3085" s="93" t="s">
        <v>1420</v>
      </c>
      <c r="D3085" s="95">
        <v>1359</v>
      </c>
      <c r="E3085" s="95">
        <v>1582</v>
      </c>
      <c r="F3085" s="95">
        <v>23791462</v>
      </c>
      <c r="G3085" s="95">
        <v>250</v>
      </c>
      <c r="H3085" s="93" t="s">
        <v>8976</v>
      </c>
      <c r="I3085" s="93" t="s">
        <v>23893</v>
      </c>
      <c r="J3085" s="93" t="s">
        <v>28727</v>
      </c>
      <c r="K3085" s="93" t="s">
        <v>28728</v>
      </c>
      <c r="L3085" s="14">
        <f>AND(vyberHrace&lt;&gt;"",ISNUMBER(SEARCH(vyberHrace,$B3085)))</f>
      </c>
      <c r="M3085" s="14">
        <f>AND($I3085=MID(kododd,1,2),$J3085=MID(kododd,3,3))</f>
      </c>
    </row>
    <row r="3086">
      <c r="A3086" s="95">
        <v>57498</v>
      </c>
      <c r="B3086" s="93" t="s">
        <v>21667</v>
      </c>
      <c r="C3086" s="93" t="s">
        <v>1416</v>
      </c>
      <c r="D3086" s="95">
        <v>1767</v>
      </c>
      <c r="E3086" s="95">
        <v>1857</v>
      </c>
      <c r="F3086" s="95">
        <v>23774444</v>
      </c>
      <c r="G3086" s="95">
        <v>250</v>
      </c>
      <c r="H3086" s="93" t="s">
        <v>8976</v>
      </c>
      <c r="I3086" s="93" t="s">
        <v>23893</v>
      </c>
      <c r="J3086" s="93" t="s">
        <v>20944</v>
      </c>
      <c r="K3086" s="93" t="s">
        <v>5129</v>
      </c>
      <c r="L3086" s="14">
        <f>AND(vyberHrace&lt;&gt;"",ISNUMBER(SEARCH(vyberHrace,$B3086)))</f>
      </c>
      <c r="M3086" s="14">
        <f>AND($I3086=MID(kododd,1,2),$J3086=MID(kododd,3,3))</f>
      </c>
    </row>
    <row r="3087">
      <c r="A3087" s="95">
        <v>45226</v>
      </c>
      <c r="B3087" s="93" t="s">
        <v>9062</v>
      </c>
      <c r="C3087" s="93" t="s">
        <v>1474</v>
      </c>
      <c r="D3087" s="95">
        <v>1290</v>
      </c>
      <c r="F3087" s="95">
        <v>23726717</v>
      </c>
      <c r="G3087" s="95">
        <v>250</v>
      </c>
      <c r="H3087" s="93" t="s">
        <v>8976</v>
      </c>
      <c r="I3087" s="93" t="s">
        <v>23893</v>
      </c>
      <c r="J3087" s="93" t="s">
        <v>20866</v>
      </c>
      <c r="K3087" s="93" t="s">
        <v>9063</v>
      </c>
      <c r="L3087" s="14">
        <f>AND(vyberHrace&lt;&gt;"",ISNUMBER(SEARCH(vyberHrace,$B3087)))</f>
      </c>
      <c r="M3087" s="14">
        <f>AND($I3087=MID(kododd,1,2),$J3087=MID(kododd,3,3))</f>
      </c>
    </row>
    <row r="3088">
      <c r="A3088" s="95">
        <v>62276</v>
      </c>
      <c r="B3088" s="93" t="s">
        <v>28456</v>
      </c>
      <c r="C3088" s="93" t="s">
        <v>1412</v>
      </c>
      <c r="G3088" s="95">
        <v>250</v>
      </c>
      <c r="H3088" s="93" t="s">
        <v>8976</v>
      </c>
      <c r="I3088" s="93" t="s">
        <v>23893</v>
      </c>
      <c r="J3088" s="93" t="s">
        <v>20974</v>
      </c>
      <c r="K3088" s="93" t="s">
        <v>4919</v>
      </c>
      <c r="L3088" s="14">
        <f>AND(vyberHrace&lt;&gt;"",ISNUMBER(SEARCH(vyberHrace,$B3088)))</f>
      </c>
      <c r="M3088" s="14">
        <f>AND($I3088=MID(kododd,1,2),$J3088=MID(kododd,3,3))</f>
      </c>
    </row>
    <row r="3089">
      <c r="A3089" s="95">
        <v>29635</v>
      </c>
      <c r="B3089" s="93" t="s">
        <v>9070</v>
      </c>
      <c r="C3089" s="93" t="s">
        <v>1454</v>
      </c>
      <c r="D3089" s="95">
        <v>1489</v>
      </c>
      <c r="F3089" s="95">
        <v>372323</v>
      </c>
      <c r="G3089" s="95">
        <v>0</v>
      </c>
      <c r="H3089" s="93" t="s">
        <v>8976</v>
      </c>
      <c r="I3089" s="93" t="s">
        <v>23893</v>
      </c>
      <c r="J3089" s="93" t="s">
        <v>20844</v>
      </c>
      <c r="K3089" s="93" t="s">
        <v>8979</v>
      </c>
      <c r="L3089" s="14">
        <f>AND(vyberHrace&lt;&gt;"",ISNUMBER(SEARCH(vyberHrace,$B3089)))</f>
      </c>
      <c r="M3089" s="14">
        <f>AND($I3089=MID(kododd,1,2),$J3089=MID(kododd,3,3))</f>
      </c>
    </row>
    <row r="3090">
      <c r="A3090" s="95">
        <v>15000</v>
      </c>
      <c r="B3090" s="93" t="s">
        <v>9094</v>
      </c>
      <c r="C3090" s="93" t="s">
        <v>1413</v>
      </c>
      <c r="D3090" s="95">
        <v>1515</v>
      </c>
      <c r="F3090" s="95">
        <v>23774517</v>
      </c>
      <c r="G3090" s="95">
        <v>250</v>
      </c>
      <c r="H3090" s="93" t="s">
        <v>8976</v>
      </c>
      <c r="I3090" s="93" t="s">
        <v>23893</v>
      </c>
      <c r="J3090" s="93" t="s">
        <v>20855</v>
      </c>
      <c r="K3090" s="93" t="s">
        <v>2076</v>
      </c>
      <c r="L3090" s="14">
        <f>AND(vyberHrace&lt;&gt;"",ISNUMBER(SEARCH(vyberHrace,$B3090)))</f>
      </c>
      <c r="M3090" s="14">
        <f>AND($I3090=MID(kododd,1,2),$J3090=MID(kododd,3,3))</f>
      </c>
    </row>
    <row r="3091">
      <c r="A3091" s="95">
        <v>57477</v>
      </c>
      <c r="B3091" s="93" t="s">
        <v>21800</v>
      </c>
      <c r="C3091" s="93" t="s">
        <v>1404</v>
      </c>
      <c r="G3091" s="95">
        <v>250</v>
      </c>
      <c r="H3091" s="93" t="s">
        <v>8976</v>
      </c>
      <c r="I3091" s="93" t="s">
        <v>23893</v>
      </c>
      <c r="J3091" s="93" t="s">
        <v>21005</v>
      </c>
      <c r="K3091" s="93" t="s">
        <v>7922</v>
      </c>
      <c r="L3091" s="14">
        <f>AND(vyberHrace&lt;&gt;"",ISNUMBER(SEARCH(vyberHrace,$B3091)))</f>
      </c>
      <c r="M3091" s="14">
        <f>AND($I3091=MID(kododd,1,2),$J3091=MID(kododd,3,3))</f>
      </c>
    </row>
    <row r="3092">
      <c r="A3092" s="95">
        <v>54334</v>
      </c>
      <c r="B3092" s="93" t="s">
        <v>2722</v>
      </c>
      <c r="C3092" s="93" t="s">
        <v>1410</v>
      </c>
      <c r="F3092" s="95">
        <v>23749997</v>
      </c>
      <c r="G3092" s="95">
        <v>0</v>
      </c>
      <c r="H3092" s="93" t="s">
        <v>8976</v>
      </c>
      <c r="I3092" s="93" t="s">
        <v>23893</v>
      </c>
      <c r="J3092" s="93" t="s">
        <v>21005</v>
      </c>
      <c r="K3092" s="93" t="s">
        <v>7922</v>
      </c>
      <c r="L3092" s="14">
        <f>AND(vyberHrace&lt;&gt;"",ISNUMBER(SEARCH(vyberHrace,$B3092)))</f>
      </c>
      <c r="M3092" s="14">
        <f>AND($I3092=MID(kododd,1,2),$J3092=MID(kododd,3,3))</f>
      </c>
    </row>
    <row r="3093">
      <c r="A3093" s="95">
        <v>54335</v>
      </c>
      <c r="B3093" s="93" t="s">
        <v>2723</v>
      </c>
      <c r="C3093" s="93" t="s">
        <v>1406</v>
      </c>
      <c r="F3093" s="95">
        <v>23750006</v>
      </c>
      <c r="G3093" s="95">
        <v>0</v>
      </c>
      <c r="H3093" s="93" t="s">
        <v>8976</v>
      </c>
      <c r="I3093" s="93" t="s">
        <v>23893</v>
      </c>
      <c r="J3093" s="93" t="s">
        <v>21005</v>
      </c>
      <c r="K3093" s="93" t="s">
        <v>7922</v>
      </c>
      <c r="L3093" s="14">
        <f>AND(vyberHrace&lt;&gt;"",ISNUMBER(SEARCH(vyberHrace,$B3093)))</f>
      </c>
      <c r="M3093" s="14">
        <f>AND($I3093=MID(kododd,1,2),$J3093=MID(kododd,3,3))</f>
      </c>
    </row>
    <row r="3094">
      <c r="A3094" s="95">
        <v>59735</v>
      </c>
      <c r="B3094" s="93" t="s">
        <v>26267</v>
      </c>
      <c r="C3094" s="93" t="s">
        <v>1406</v>
      </c>
      <c r="G3094" s="95">
        <v>0</v>
      </c>
      <c r="H3094" s="93" t="s">
        <v>8976</v>
      </c>
      <c r="I3094" s="93" t="s">
        <v>23893</v>
      </c>
      <c r="J3094" s="93" t="s">
        <v>20862</v>
      </c>
      <c r="K3094" s="93" t="s">
        <v>6759</v>
      </c>
      <c r="L3094" s="14">
        <f>AND(vyberHrace&lt;&gt;"",ISNUMBER(SEARCH(vyberHrace,$B3094)))</f>
      </c>
      <c r="M3094" s="14">
        <f>AND($I3094=MID(kododd,1,2),$J3094=MID(kododd,3,3))</f>
      </c>
    </row>
    <row r="3095">
      <c r="A3095" s="95">
        <v>61215</v>
      </c>
      <c r="B3095" s="93" t="s">
        <v>28729</v>
      </c>
      <c r="C3095" s="93" t="s">
        <v>1487</v>
      </c>
      <c r="G3095" s="95">
        <v>0</v>
      </c>
      <c r="H3095" s="93" t="s">
        <v>8976</v>
      </c>
      <c r="I3095" s="93" t="s">
        <v>23893</v>
      </c>
      <c r="J3095" s="93" t="s">
        <v>23413</v>
      </c>
      <c r="K3095" s="93" t="s">
        <v>21382</v>
      </c>
      <c r="L3095" s="14">
        <f>AND(vyberHrace&lt;&gt;"",ISNUMBER(SEARCH(vyberHrace,$B3095)))</f>
      </c>
      <c r="M3095" s="14">
        <f>AND($I3095=MID(kododd,1,2),$J3095=MID(kododd,3,3))</f>
      </c>
    </row>
    <row r="3096">
      <c r="A3096" s="95">
        <v>63841</v>
      </c>
      <c r="B3096" s="93" t="s">
        <v>29954</v>
      </c>
      <c r="C3096" s="93" t="s">
        <v>1411</v>
      </c>
      <c r="G3096" s="95">
        <v>250</v>
      </c>
      <c r="H3096" s="93" t="s">
        <v>8976</v>
      </c>
      <c r="I3096" s="93" t="s">
        <v>23893</v>
      </c>
      <c r="J3096" s="93" t="s">
        <v>20974</v>
      </c>
      <c r="K3096" s="93" t="s">
        <v>4919</v>
      </c>
      <c r="L3096" s="14">
        <f>AND(vyberHrace&lt;&gt;"",ISNUMBER(SEARCH(vyberHrace,$B3096)))</f>
      </c>
      <c r="M3096" s="14">
        <f>AND($I3096=MID(kododd,1,2),$J3096=MID(kododd,3,3))</f>
      </c>
    </row>
    <row r="3097">
      <c r="A3097" s="95">
        <v>42094</v>
      </c>
      <c r="B3097" s="93" t="s">
        <v>2034</v>
      </c>
      <c r="C3097" s="93" t="s">
        <v>1408</v>
      </c>
      <c r="D3097" s="95">
        <v>1104</v>
      </c>
      <c r="F3097" s="95">
        <v>23712244</v>
      </c>
      <c r="G3097" s="95">
        <v>0</v>
      </c>
      <c r="H3097" s="93" t="s">
        <v>8976</v>
      </c>
      <c r="I3097" s="93" t="s">
        <v>23893</v>
      </c>
      <c r="J3097" s="93" t="s">
        <v>20953</v>
      </c>
      <c r="K3097" s="93" t="s">
        <v>2012</v>
      </c>
      <c r="L3097" s="14">
        <f>AND(vyberHrace&lt;&gt;"",ISNUMBER(SEARCH(vyberHrace,$B3097)))</f>
      </c>
      <c r="M3097" s="14">
        <f>AND($I3097=MID(kododd,1,2),$J3097=MID(kododd,3,3))</f>
      </c>
    </row>
    <row r="3098">
      <c r="A3098" s="95">
        <v>62717</v>
      </c>
      <c r="B3098" s="93" t="s">
        <v>2039</v>
      </c>
      <c r="C3098" s="93" t="s">
        <v>1486</v>
      </c>
      <c r="G3098" s="95">
        <v>250</v>
      </c>
      <c r="H3098" s="93" t="s">
        <v>8976</v>
      </c>
      <c r="I3098" s="93" t="s">
        <v>23893</v>
      </c>
      <c r="J3098" s="93" t="s">
        <v>20889</v>
      </c>
      <c r="K3098" s="93" t="s">
        <v>6894</v>
      </c>
      <c r="L3098" s="14">
        <f>AND(vyberHrace&lt;&gt;"",ISNUMBER(SEARCH(vyberHrace,$B3098)))</f>
      </c>
      <c r="M3098" s="14">
        <f>AND($I3098=MID(kododd,1,2),$J3098=MID(kododd,3,3))</f>
      </c>
    </row>
    <row r="3099">
      <c r="A3099" s="95">
        <v>35371</v>
      </c>
      <c r="B3099" s="93" t="s">
        <v>6271</v>
      </c>
      <c r="C3099" s="93" t="s">
        <v>1399</v>
      </c>
      <c r="D3099" s="95">
        <v>1680</v>
      </c>
      <c r="E3099" s="95">
        <v>1800</v>
      </c>
      <c r="F3099" s="95">
        <v>370886</v>
      </c>
      <c r="G3099" s="95">
        <v>0</v>
      </c>
      <c r="H3099" s="93" t="s">
        <v>8976</v>
      </c>
      <c r="I3099" s="93" t="s">
        <v>23893</v>
      </c>
      <c r="J3099" s="93" t="s">
        <v>20880</v>
      </c>
      <c r="K3099" s="93" t="s">
        <v>11224</v>
      </c>
      <c r="L3099" s="14">
        <f>AND(vyberHrace&lt;&gt;"",ISNUMBER(SEARCH(vyberHrace,$B3099)))</f>
      </c>
      <c r="M3099" s="14">
        <f>AND($I3099=MID(kododd,1,2),$J3099=MID(kododd,3,3))</f>
      </c>
    </row>
    <row r="3100">
      <c r="A3100" s="95">
        <v>55416</v>
      </c>
      <c r="B3100" s="93" t="s">
        <v>21801</v>
      </c>
      <c r="C3100" s="93" t="s">
        <v>1424</v>
      </c>
      <c r="D3100" s="95">
        <v>1316</v>
      </c>
      <c r="E3100" s="95">
        <v>1527</v>
      </c>
      <c r="F3100" s="95">
        <v>23762195</v>
      </c>
      <c r="G3100" s="95">
        <v>250</v>
      </c>
      <c r="H3100" s="93" t="s">
        <v>8976</v>
      </c>
      <c r="I3100" s="93" t="s">
        <v>23893</v>
      </c>
      <c r="J3100" s="93" t="s">
        <v>21005</v>
      </c>
      <c r="K3100" s="93" t="s">
        <v>7922</v>
      </c>
      <c r="L3100" s="14">
        <f>AND(vyberHrace&lt;&gt;"",ISNUMBER(SEARCH(vyberHrace,$B3100)))</f>
      </c>
      <c r="M3100" s="14">
        <f>AND($I3100=MID(kododd,1,2),$J3100=MID(kododd,3,3))</f>
      </c>
    </row>
    <row r="3101">
      <c r="A3101" s="95">
        <v>54940</v>
      </c>
      <c r="B3101" s="93" t="s">
        <v>2750</v>
      </c>
      <c r="C3101" s="93" t="s">
        <v>1420</v>
      </c>
      <c r="D3101" s="95">
        <v>1036</v>
      </c>
      <c r="E3101" s="95">
        <v>1456</v>
      </c>
      <c r="F3101" s="95">
        <v>23772875</v>
      </c>
      <c r="G3101" s="95">
        <v>250</v>
      </c>
      <c r="H3101" s="93" t="s">
        <v>8976</v>
      </c>
      <c r="I3101" s="93" t="s">
        <v>23893</v>
      </c>
      <c r="J3101" s="93" t="s">
        <v>20983</v>
      </c>
      <c r="K3101" s="93" t="s">
        <v>9107</v>
      </c>
      <c r="L3101" s="14">
        <f>AND(vyberHrace&lt;&gt;"",ISNUMBER(SEARCH(vyberHrace,$B3101)))</f>
      </c>
      <c r="M3101" s="14">
        <f>AND($I3101=MID(kododd,1,2),$J3101=MID(kododd,3,3))</f>
      </c>
    </row>
    <row r="3102">
      <c r="A3102" s="95">
        <v>63984</v>
      </c>
      <c r="B3102" s="93" t="s">
        <v>30136</v>
      </c>
      <c r="C3102" s="93" t="s">
        <v>1408</v>
      </c>
      <c r="D3102" s="95">
        <v>70012</v>
      </c>
      <c r="E3102" s="95">
        <v>70012</v>
      </c>
      <c r="G3102" s="95">
        <v>500</v>
      </c>
      <c r="H3102" s="93" t="s">
        <v>8976</v>
      </c>
      <c r="I3102" s="93" t="s">
        <v>23893</v>
      </c>
      <c r="J3102" s="93" t="s">
        <v>23412</v>
      </c>
      <c r="K3102" s="93" t="s">
        <v>21358</v>
      </c>
      <c r="L3102" s="14">
        <f>AND(vyberHrace&lt;&gt;"",ISNUMBER(SEARCH(vyberHrace,$B3102)))</f>
      </c>
      <c r="M3102" s="14">
        <f>AND($I3102=MID(kododd,1,2),$J3102=MID(kododd,3,3))</f>
      </c>
    </row>
    <row r="3103">
      <c r="A3103" s="95">
        <v>63706</v>
      </c>
      <c r="B3103" s="93" t="s">
        <v>29805</v>
      </c>
      <c r="C3103" s="93" t="s">
        <v>1412</v>
      </c>
      <c r="G3103" s="95">
        <v>250</v>
      </c>
      <c r="H3103" s="93" t="s">
        <v>8976</v>
      </c>
      <c r="I3103" s="93" t="s">
        <v>23893</v>
      </c>
      <c r="J3103" s="93" t="s">
        <v>20990</v>
      </c>
      <c r="K3103" s="93" t="s">
        <v>5159</v>
      </c>
      <c r="L3103" s="14">
        <f>AND(vyberHrace&lt;&gt;"",ISNUMBER(SEARCH(vyberHrace,$B3103)))</f>
      </c>
      <c r="M3103" s="14">
        <f>AND($I3103=MID(kododd,1,2),$J3103=MID(kododd,3,3))</f>
      </c>
    </row>
    <row r="3104">
      <c r="A3104" s="95">
        <v>53252</v>
      </c>
      <c r="B3104" s="93" t="s">
        <v>20034</v>
      </c>
      <c r="C3104" s="93" t="s">
        <v>1420</v>
      </c>
      <c r="G3104" s="95">
        <v>0</v>
      </c>
      <c r="H3104" s="93" t="s">
        <v>8976</v>
      </c>
      <c r="I3104" s="93" t="s">
        <v>23893</v>
      </c>
      <c r="J3104" s="93" t="s">
        <v>20863</v>
      </c>
      <c r="K3104" s="93" t="s">
        <v>4532</v>
      </c>
      <c r="L3104" s="14">
        <f>AND(vyberHrace&lt;&gt;"",ISNUMBER(SEARCH(vyberHrace,$B3104)))</f>
      </c>
      <c r="M3104" s="14">
        <f>AND($I3104=MID(kododd,1,2),$J3104=MID(kododd,3,3))</f>
      </c>
    </row>
    <row r="3105">
      <c r="A3105" s="95">
        <v>61723</v>
      </c>
      <c r="B3105" s="93" t="s">
        <v>27875</v>
      </c>
      <c r="C3105" s="93" t="s">
        <v>1412</v>
      </c>
      <c r="G3105" s="95">
        <v>250</v>
      </c>
      <c r="H3105" s="93" t="s">
        <v>8976</v>
      </c>
      <c r="I3105" s="93" t="s">
        <v>23893</v>
      </c>
      <c r="J3105" s="93" t="s">
        <v>20902</v>
      </c>
      <c r="K3105" s="93" t="s">
        <v>3608</v>
      </c>
      <c r="L3105" s="14">
        <f>AND(vyberHrace&lt;&gt;"",ISNUMBER(SEARCH(vyberHrace,$B3105)))</f>
      </c>
      <c r="M3105" s="14">
        <f>AND($I3105=MID(kododd,1,2),$J3105=MID(kododd,3,3))</f>
      </c>
    </row>
    <row r="3106">
      <c r="A3106" s="95">
        <v>56049</v>
      </c>
      <c r="B3106" s="93" t="s">
        <v>21731</v>
      </c>
      <c r="C3106" s="93" t="s">
        <v>1406</v>
      </c>
      <c r="F3106" s="95">
        <v>23776315</v>
      </c>
      <c r="G3106" s="95">
        <v>0</v>
      </c>
      <c r="H3106" s="93" t="s">
        <v>8976</v>
      </c>
      <c r="I3106" s="93" t="s">
        <v>23893</v>
      </c>
      <c r="J3106" s="93" t="s">
        <v>20964</v>
      </c>
      <c r="K3106" s="93" t="s">
        <v>11275</v>
      </c>
      <c r="L3106" s="14">
        <f>AND(vyberHrace&lt;&gt;"",ISNUMBER(SEARCH(vyberHrace,$B3106)))</f>
      </c>
      <c r="M3106" s="14">
        <f>AND($I3106=MID(kododd,1,2),$J3106=MID(kododd,3,3))</f>
      </c>
    </row>
    <row r="3107">
      <c r="A3107" s="95">
        <v>2518</v>
      </c>
      <c r="B3107" s="93" t="s">
        <v>3072</v>
      </c>
      <c r="C3107" s="93" t="s">
        <v>1404</v>
      </c>
      <c r="D3107" s="95">
        <v>1985</v>
      </c>
      <c r="E3107" s="95">
        <v>1988</v>
      </c>
      <c r="F3107" s="95">
        <v>309141</v>
      </c>
      <c r="G3107" s="95">
        <v>250</v>
      </c>
      <c r="H3107" s="93" t="s">
        <v>8976</v>
      </c>
      <c r="I3107" s="93" t="s">
        <v>23893</v>
      </c>
      <c r="J3107" s="93" t="s">
        <v>20964</v>
      </c>
      <c r="K3107" s="93" t="s">
        <v>11275</v>
      </c>
      <c r="L3107" s="14">
        <f>AND(vyberHrace&lt;&gt;"",ISNUMBER(SEARCH(vyberHrace,$B3107)))</f>
      </c>
      <c r="M3107" s="14">
        <f>AND($I3107=MID(kododd,1,2),$J3107=MID(kododd,3,3))</f>
      </c>
    </row>
    <row r="3108">
      <c r="A3108" s="95">
        <v>56013</v>
      </c>
      <c r="B3108" s="93" t="s">
        <v>21858</v>
      </c>
      <c r="C3108" s="93" t="s">
        <v>1416</v>
      </c>
      <c r="G3108" s="95">
        <v>0</v>
      </c>
      <c r="H3108" s="93" t="s">
        <v>8976</v>
      </c>
      <c r="I3108" s="93" t="s">
        <v>23893</v>
      </c>
      <c r="J3108" s="93" t="s">
        <v>20892</v>
      </c>
      <c r="K3108" s="93" t="s">
        <v>6900</v>
      </c>
      <c r="L3108" s="14">
        <f>AND(vyberHrace&lt;&gt;"",ISNUMBER(SEARCH(vyberHrace,$B3108)))</f>
      </c>
      <c r="M3108" s="14">
        <f>AND($I3108=MID(kododd,1,2),$J3108=MID(kododd,3,3))</f>
      </c>
    </row>
    <row r="3109">
      <c r="A3109" s="95">
        <v>54941</v>
      </c>
      <c r="B3109" s="93" t="s">
        <v>2751</v>
      </c>
      <c r="C3109" s="93" t="s">
        <v>1412</v>
      </c>
      <c r="D3109" s="95">
        <v>1105</v>
      </c>
      <c r="E3109" s="95">
        <v>1437</v>
      </c>
      <c r="F3109" s="95">
        <v>23772883</v>
      </c>
      <c r="G3109" s="95">
        <v>0</v>
      </c>
      <c r="H3109" s="93" t="s">
        <v>8976</v>
      </c>
      <c r="I3109" s="93" t="s">
        <v>23893</v>
      </c>
      <c r="J3109" s="93" t="s">
        <v>20983</v>
      </c>
      <c r="K3109" s="93" t="s">
        <v>9107</v>
      </c>
      <c r="L3109" s="14">
        <f>AND(vyberHrace&lt;&gt;"",ISNUMBER(SEARCH(vyberHrace,$B3109)))</f>
      </c>
      <c r="M3109" s="14">
        <f>AND($I3109=MID(kododd,1,2),$J3109=MID(kododd,3,3))</f>
      </c>
    </row>
    <row r="3110">
      <c r="A3110" s="95">
        <v>15475</v>
      </c>
      <c r="B3110" s="93" t="s">
        <v>4904</v>
      </c>
      <c r="C3110" s="93" t="s">
        <v>1442</v>
      </c>
      <c r="D3110" s="95">
        <v>1647</v>
      </c>
      <c r="G3110" s="95">
        <v>0</v>
      </c>
      <c r="H3110" s="93" t="s">
        <v>8976</v>
      </c>
      <c r="I3110" s="93" t="s">
        <v>23893</v>
      </c>
      <c r="J3110" s="93" t="s">
        <v>20960</v>
      </c>
      <c r="K3110" s="93" t="s">
        <v>4905</v>
      </c>
      <c r="L3110" s="14">
        <f>AND(vyberHrace&lt;&gt;"",ISNUMBER(SEARCH(vyberHrace,$B3110)))</f>
      </c>
      <c r="M3110" s="14">
        <f>AND($I3110=MID(kododd,1,2),$J3110=MID(kododd,3,3))</f>
      </c>
    </row>
    <row r="3111">
      <c r="A3111" s="95">
        <v>45366</v>
      </c>
      <c r="B3111" s="93" t="s">
        <v>4904</v>
      </c>
      <c r="C3111" s="93" t="s">
        <v>1416</v>
      </c>
      <c r="D3111" s="95">
        <v>1883</v>
      </c>
      <c r="E3111" s="95">
        <v>1924</v>
      </c>
      <c r="F3111" s="95">
        <v>23712252</v>
      </c>
      <c r="G3111" s="95">
        <v>250</v>
      </c>
      <c r="H3111" s="93" t="s">
        <v>8976</v>
      </c>
      <c r="I3111" s="93" t="s">
        <v>23893</v>
      </c>
      <c r="J3111" s="93" t="s">
        <v>20862</v>
      </c>
      <c r="K3111" s="93" t="s">
        <v>6759</v>
      </c>
      <c r="L3111" s="14">
        <f>AND(vyberHrace&lt;&gt;"",ISNUMBER(SEARCH(vyberHrace,$B3111)))</f>
      </c>
      <c r="M3111" s="14">
        <f>AND($I3111=MID(kododd,1,2),$J3111=MID(kododd,3,3))</f>
      </c>
    </row>
    <row r="3112">
      <c r="A3112" s="95">
        <v>57160</v>
      </c>
      <c r="B3112" s="93" t="s">
        <v>21812</v>
      </c>
      <c r="C3112" s="93" t="s">
        <v>1412</v>
      </c>
      <c r="G3112" s="95">
        <v>0</v>
      </c>
      <c r="H3112" s="93" t="s">
        <v>8976</v>
      </c>
      <c r="I3112" s="93" t="s">
        <v>23893</v>
      </c>
      <c r="J3112" s="93" t="s">
        <v>23413</v>
      </c>
      <c r="K3112" s="93" t="s">
        <v>21382</v>
      </c>
      <c r="L3112" s="14">
        <f>AND(vyberHrace&lt;&gt;"",ISNUMBER(SEARCH(vyberHrace,$B3112)))</f>
      </c>
      <c r="M3112" s="14">
        <f>AND($I3112=MID(kododd,1,2),$J3112=MID(kododd,3,3))</f>
      </c>
    </row>
    <row r="3113">
      <c r="A3113" s="95">
        <v>54685</v>
      </c>
      <c r="B3113" s="93" t="s">
        <v>2657</v>
      </c>
      <c r="C3113" s="93" t="s">
        <v>1411</v>
      </c>
      <c r="D3113" s="95">
        <v>1784</v>
      </c>
      <c r="E3113" s="95">
        <v>1891</v>
      </c>
      <c r="F3113" s="95">
        <v>23753544</v>
      </c>
      <c r="G3113" s="95">
        <v>250</v>
      </c>
      <c r="H3113" s="93" t="s">
        <v>8976</v>
      </c>
      <c r="I3113" s="93" t="s">
        <v>23893</v>
      </c>
      <c r="J3113" s="93" t="s">
        <v>20863</v>
      </c>
      <c r="K3113" s="93" t="s">
        <v>4532</v>
      </c>
      <c r="L3113" s="14">
        <f>AND(vyberHrace&lt;&gt;"",ISNUMBER(SEARCH(vyberHrace,$B3113)))</f>
      </c>
      <c r="M3113" s="14">
        <f>AND($I3113=MID(kododd,1,2),$J3113=MID(kododd,3,3))</f>
      </c>
    </row>
    <row r="3114">
      <c r="A3114" s="95">
        <v>30997</v>
      </c>
      <c r="B3114" s="93" t="s">
        <v>21710</v>
      </c>
      <c r="C3114" s="93" t="s">
        <v>1448</v>
      </c>
      <c r="D3114" s="95">
        <v>1509</v>
      </c>
      <c r="F3114" s="95">
        <v>23702206</v>
      </c>
      <c r="G3114" s="95">
        <v>250</v>
      </c>
      <c r="H3114" s="93" t="s">
        <v>8976</v>
      </c>
      <c r="I3114" s="93" t="s">
        <v>23893</v>
      </c>
      <c r="J3114" s="93" t="s">
        <v>20912</v>
      </c>
      <c r="K3114" s="93" t="s">
        <v>10153</v>
      </c>
      <c r="L3114" s="14">
        <f>AND(vyberHrace&lt;&gt;"",ISNUMBER(SEARCH(vyberHrace,$B3114)))</f>
      </c>
      <c r="M3114" s="14">
        <f>AND($I3114=MID(kododd,1,2),$J3114=MID(kododd,3,3))</f>
      </c>
    </row>
    <row r="3115">
      <c r="A3115" s="95">
        <v>15635</v>
      </c>
      <c r="B3115" s="93" t="s">
        <v>4936</v>
      </c>
      <c r="C3115" s="93" t="s">
        <v>1472</v>
      </c>
      <c r="D3115" s="95">
        <v>1230</v>
      </c>
      <c r="E3115" s="95">
        <v>1554</v>
      </c>
      <c r="F3115" s="95">
        <v>386332</v>
      </c>
      <c r="G3115" s="95">
        <v>250</v>
      </c>
      <c r="H3115" s="93" t="s">
        <v>8976</v>
      </c>
      <c r="I3115" s="93" t="s">
        <v>23893</v>
      </c>
      <c r="J3115" s="93" t="s">
        <v>20964</v>
      </c>
      <c r="K3115" s="93" t="s">
        <v>11275</v>
      </c>
      <c r="L3115" s="14">
        <f>AND(vyberHrace&lt;&gt;"",ISNUMBER(SEARCH(vyberHrace,$B3115)))</f>
      </c>
      <c r="M3115" s="14">
        <f>AND($I3115=MID(kododd,1,2),$J3115=MID(kododd,3,3))</f>
      </c>
    </row>
    <row r="3116">
      <c r="A3116" s="95">
        <v>37877</v>
      </c>
      <c r="B3116" s="93" t="s">
        <v>4937</v>
      </c>
      <c r="C3116" s="93" t="s">
        <v>1446</v>
      </c>
      <c r="D3116" s="95">
        <v>1329</v>
      </c>
      <c r="G3116" s="95">
        <v>0</v>
      </c>
      <c r="H3116" s="93" t="s">
        <v>8976</v>
      </c>
      <c r="I3116" s="93" t="s">
        <v>23893</v>
      </c>
      <c r="J3116" s="93" t="s">
        <v>20996</v>
      </c>
      <c r="K3116" s="93" t="s">
        <v>368</v>
      </c>
      <c r="L3116" s="14">
        <f>AND(vyberHrace&lt;&gt;"",ISNUMBER(SEARCH(vyberHrace,$B3116)))</f>
      </c>
      <c r="M3116" s="14">
        <f>AND($I3116=MID(kododd,1,2),$J3116=MID(kododd,3,3))</f>
      </c>
    </row>
    <row r="3117">
      <c r="A3117" s="95">
        <v>14315</v>
      </c>
      <c r="B3117" s="93" t="s">
        <v>5065</v>
      </c>
      <c r="C3117" s="93" t="s">
        <v>1433</v>
      </c>
      <c r="D3117" s="95">
        <v>1376</v>
      </c>
      <c r="F3117" s="95">
        <v>23737280</v>
      </c>
      <c r="G3117" s="95">
        <v>250</v>
      </c>
      <c r="H3117" s="93" t="s">
        <v>8976</v>
      </c>
      <c r="I3117" s="93" t="s">
        <v>23893</v>
      </c>
      <c r="J3117" s="93" t="s">
        <v>20850</v>
      </c>
      <c r="K3117" s="93" t="s">
        <v>2038</v>
      </c>
      <c r="L3117" s="14">
        <f>AND(vyberHrace&lt;&gt;"",ISNUMBER(SEARCH(vyberHrace,$B3117)))</f>
      </c>
      <c r="M3117" s="14">
        <f>AND($I3117=MID(kododd,1,2),$J3117=MID(kododd,3,3))</f>
      </c>
    </row>
    <row r="3118">
      <c r="A3118" s="95">
        <v>59367</v>
      </c>
      <c r="B3118" s="93" t="s">
        <v>25786</v>
      </c>
      <c r="C3118" s="93" t="s">
        <v>1406</v>
      </c>
      <c r="D3118" s="95">
        <v>1234</v>
      </c>
      <c r="G3118" s="95">
        <v>250</v>
      </c>
      <c r="H3118" s="93" t="s">
        <v>8976</v>
      </c>
      <c r="I3118" s="93" t="s">
        <v>23893</v>
      </c>
      <c r="J3118" s="93" t="s">
        <v>20866</v>
      </c>
      <c r="K3118" s="93" t="s">
        <v>9063</v>
      </c>
      <c r="L3118" s="14">
        <f>AND(vyberHrace&lt;&gt;"",ISNUMBER(SEARCH(vyberHrace,$B3118)))</f>
      </c>
      <c r="M3118" s="14">
        <f>AND($I3118=MID(kododd,1,2),$J3118=MID(kododd,3,3))</f>
      </c>
    </row>
    <row r="3119">
      <c r="A3119" s="95">
        <v>5991</v>
      </c>
      <c r="B3119" s="93" t="s">
        <v>5076</v>
      </c>
      <c r="C3119" s="93" t="s">
        <v>1451</v>
      </c>
      <c r="D3119" s="95">
        <v>1534</v>
      </c>
      <c r="E3119" s="95">
        <v>1705</v>
      </c>
      <c r="F3119" s="95">
        <v>344885</v>
      </c>
      <c r="G3119" s="95">
        <v>250</v>
      </c>
      <c r="H3119" s="93" t="s">
        <v>8976</v>
      </c>
      <c r="I3119" s="93" t="s">
        <v>23893</v>
      </c>
      <c r="J3119" s="93" t="s">
        <v>20978</v>
      </c>
      <c r="K3119" s="93" t="s">
        <v>26146</v>
      </c>
      <c r="L3119" s="14">
        <f>AND(vyberHrace&lt;&gt;"",ISNUMBER(SEARCH(vyberHrace,$B3119)))</f>
      </c>
      <c r="M3119" s="14">
        <f>AND($I3119=MID(kododd,1,2),$J3119=MID(kododd,3,3))</f>
      </c>
    </row>
    <row r="3120">
      <c r="A3120" s="95">
        <v>40827</v>
      </c>
      <c r="B3120" s="93" t="s">
        <v>5081</v>
      </c>
      <c r="C3120" s="93" t="s">
        <v>1400</v>
      </c>
      <c r="D3120" s="95">
        <v>1936</v>
      </c>
      <c r="E3120" s="95">
        <v>1973</v>
      </c>
      <c r="F3120" s="95">
        <v>398764</v>
      </c>
      <c r="G3120" s="95">
        <v>250</v>
      </c>
      <c r="H3120" s="93" t="s">
        <v>8976</v>
      </c>
      <c r="I3120" s="93" t="s">
        <v>23893</v>
      </c>
      <c r="J3120" s="93" t="s">
        <v>20862</v>
      </c>
      <c r="K3120" s="93" t="s">
        <v>6759</v>
      </c>
      <c r="L3120" s="14">
        <f>AND(vyberHrace&lt;&gt;"",ISNUMBER(SEARCH(vyberHrace,$B3120)))</f>
      </c>
      <c r="M3120" s="14">
        <f>AND($I3120=MID(kododd,1,2),$J3120=MID(kododd,3,3))</f>
      </c>
    </row>
    <row r="3121">
      <c r="A3121" s="95">
        <v>48965</v>
      </c>
      <c r="B3121" s="93" t="s">
        <v>5081</v>
      </c>
      <c r="C3121" s="93" t="s">
        <v>1417</v>
      </c>
      <c r="G3121" s="95">
        <v>0</v>
      </c>
      <c r="H3121" s="93" t="s">
        <v>8976</v>
      </c>
      <c r="I3121" s="93" t="s">
        <v>23893</v>
      </c>
      <c r="J3121" s="93" t="s">
        <v>20862</v>
      </c>
      <c r="K3121" s="93" t="s">
        <v>6759</v>
      </c>
      <c r="L3121" s="14">
        <f>AND(vyberHrace&lt;&gt;"",ISNUMBER(SEARCH(vyberHrace,$B3121)))</f>
      </c>
      <c r="M3121" s="14">
        <f>AND($I3121=MID(kododd,1,2),$J3121=MID(kododd,3,3))</f>
      </c>
    </row>
    <row r="3122">
      <c r="A3122" s="95">
        <v>43346</v>
      </c>
      <c r="B3122" s="93" t="s">
        <v>5097</v>
      </c>
      <c r="C3122" s="93" t="s">
        <v>1438</v>
      </c>
      <c r="D3122" s="95">
        <v>1753</v>
      </c>
      <c r="E3122" s="95">
        <v>1813</v>
      </c>
      <c r="F3122" s="95">
        <v>394106</v>
      </c>
      <c r="G3122" s="95">
        <v>250</v>
      </c>
      <c r="H3122" s="93" t="s">
        <v>8976</v>
      </c>
      <c r="I3122" s="93" t="s">
        <v>23893</v>
      </c>
      <c r="J3122" s="93" t="s">
        <v>20862</v>
      </c>
      <c r="K3122" s="93" t="s">
        <v>6759</v>
      </c>
      <c r="L3122" s="14">
        <f>AND(vyberHrace&lt;&gt;"",ISNUMBER(SEARCH(vyberHrace,$B3122)))</f>
      </c>
      <c r="M3122" s="14">
        <f>AND($I3122=MID(kododd,1,2),$J3122=MID(kododd,3,3))</f>
      </c>
    </row>
    <row r="3123">
      <c r="A3123" s="95">
        <v>10951</v>
      </c>
      <c r="B3123" s="93" t="s">
        <v>5128</v>
      </c>
      <c r="C3123" s="93" t="s">
        <v>1434</v>
      </c>
      <c r="D3123" s="95">
        <v>1800</v>
      </c>
      <c r="G3123" s="95">
        <v>0</v>
      </c>
      <c r="H3123" s="93" t="s">
        <v>8976</v>
      </c>
      <c r="I3123" s="93" t="s">
        <v>23893</v>
      </c>
      <c r="J3123" s="93" t="s">
        <v>20944</v>
      </c>
      <c r="K3123" s="93" t="s">
        <v>5129</v>
      </c>
      <c r="L3123" s="14">
        <f>AND(vyberHrace&lt;&gt;"",ISNUMBER(SEARCH(vyberHrace,$B3123)))</f>
      </c>
      <c r="M3123" s="14">
        <f>AND($I3123=MID(kododd,1,2),$J3123=MID(kododd,3,3))</f>
      </c>
    </row>
    <row r="3124">
      <c r="A3124" s="95">
        <v>54830</v>
      </c>
      <c r="B3124" s="93" t="s">
        <v>2658</v>
      </c>
      <c r="C3124" s="93" t="s">
        <v>1412</v>
      </c>
      <c r="G3124" s="95">
        <v>0</v>
      </c>
      <c r="H3124" s="93" t="s">
        <v>8976</v>
      </c>
      <c r="I3124" s="93" t="s">
        <v>23893</v>
      </c>
      <c r="J3124" s="93" t="s">
        <v>20863</v>
      </c>
      <c r="K3124" s="93" t="s">
        <v>4532</v>
      </c>
      <c r="L3124" s="14">
        <f>AND(vyberHrace&lt;&gt;"",ISNUMBER(SEARCH(vyberHrace,$B3124)))</f>
      </c>
      <c r="M3124" s="14">
        <f>AND($I3124=MID(kododd,1,2),$J3124=MID(kododd,3,3))</f>
      </c>
    </row>
    <row r="3125">
      <c r="A3125" s="95">
        <v>54831</v>
      </c>
      <c r="B3125" s="93" t="s">
        <v>2659</v>
      </c>
      <c r="C3125" s="93" t="s">
        <v>1412</v>
      </c>
      <c r="G3125" s="95">
        <v>0</v>
      </c>
      <c r="H3125" s="93" t="s">
        <v>8976</v>
      </c>
      <c r="I3125" s="93" t="s">
        <v>23893</v>
      </c>
      <c r="J3125" s="93" t="s">
        <v>20863</v>
      </c>
      <c r="K3125" s="93" t="s">
        <v>4532</v>
      </c>
      <c r="L3125" s="14">
        <f>AND(vyberHrace&lt;&gt;"",ISNUMBER(SEARCH(vyberHrace,$B3125)))</f>
      </c>
      <c r="M3125" s="14">
        <f>AND($I3125=MID(kododd,1,2),$J3125=MID(kododd,3,3))</f>
      </c>
    </row>
    <row r="3126">
      <c r="A3126" s="95">
        <v>10624</v>
      </c>
      <c r="B3126" s="93" t="s">
        <v>5142</v>
      </c>
      <c r="C3126" s="93" t="s">
        <v>1426</v>
      </c>
      <c r="D3126" s="95">
        <v>1509</v>
      </c>
      <c r="G3126" s="95">
        <v>250</v>
      </c>
      <c r="H3126" s="93" t="s">
        <v>8976</v>
      </c>
      <c r="I3126" s="93" t="s">
        <v>23893</v>
      </c>
      <c r="J3126" s="93" t="s">
        <v>20988</v>
      </c>
      <c r="K3126" s="93" t="s">
        <v>5143</v>
      </c>
      <c r="L3126" s="14">
        <f>AND(vyberHrace&lt;&gt;"",ISNUMBER(SEARCH(vyberHrace,$B3126)))</f>
      </c>
      <c r="M3126" s="14">
        <f>AND($I3126=MID(kododd,1,2),$J3126=MID(kododd,3,3))</f>
      </c>
    </row>
    <row r="3127">
      <c r="A3127" s="95">
        <v>41041</v>
      </c>
      <c r="B3127" s="93" t="s">
        <v>5146</v>
      </c>
      <c r="C3127" s="93" t="s">
        <v>1454</v>
      </c>
      <c r="D3127" s="95">
        <v>1303</v>
      </c>
      <c r="F3127" s="95">
        <v>399361</v>
      </c>
      <c r="G3127" s="95">
        <v>0</v>
      </c>
      <c r="H3127" s="93" t="s">
        <v>8976</v>
      </c>
      <c r="I3127" s="93" t="s">
        <v>23893</v>
      </c>
      <c r="J3127" s="93" t="s">
        <v>20986</v>
      </c>
      <c r="K3127" s="93" t="s">
        <v>5124</v>
      </c>
      <c r="L3127" s="14">
        <f>AND(vyberHrace&lt;&gt;"",ISNUMBER(SEARCH(vyberHrace,$B3127)))</f>
      </c>
      <c r="M3127" s="14">
        <f>AND($I3127=MID(kododd,1,2),$J3127=MID(kododd,3,3))</f>
      </c>
    </row>
    <row r="3128">
      <c r="A3128" s="95">
        <v>51539</v>
      </c>
      <c r="B3128" s="93" t="s">
        <v>1650</v>
      </c>
      <c r="C3128" s="93" t="s">
        <v>1404</v>
      </c>
      <c r="D3128" s="95">
        <v>1241</v>
      </c>
      <c r="G3128" s="95">
        <v>250</v>
      </c>
      <c r="H3128" s="93" t="s">
        <v>8976</v>
      </c>
      <c r="I3128" s="93" t="s">
        <v>23893</v>
      </c>
      <c r="J3128" s="93" t="s">
        <v>20929</v>
      </c>
      <c r="K3128" s="93" t="s">
        <v>5588</v>
      </c>
      <c r="L3128" s="14">
        <f>AND(vyberHrace&lt;&gt;"",ISNUMBER(SEARCH(vyberHrace,$B3128)))</f>
      </c>
      <c r="M3128" s="14">
        <f>AND($I3128=MID(kododd,1,2),$J3128=MID(kododd,3,3))</f>
      </c>
    </row>
    <row r="3129">
      <c r="A3129" s="95">
        <v>51540</v>
      </c>
      <c r="B3129" s="93" t="s">
        <v>1650</v>
      </c>
      <c r="C3129" s="93" t="s">
        <v>1410</v>
      </c>
      <c r="G3129" s="95">
        <v>0</v>
      </c>
      <c r="H3129" s="93" t="s">
        <v>8976</v>
      </c>
      <c r="I3129" s="93" t="s">
        <v>23893</v>
      </c>
      <c r="J3129" s="93" t="s">
        <v>20929</v>
      </c>
      <c r="K3129" s="93" t="s">
        <v>5588</v>
      </c>
      <c r="L3129" s="14">
        <f>AND(vyberHrace&lt;&gt;"",ISNUMBER(SEARCH(vyberHrace,$B3129)))</f>
      </c>
      <c r="M3129" s="14">
        <f>AND($I3129=MID(kododd,1,2),$J3129=MID(kododd,3,3))</f>
      </c>
    </row>
    <row r="3130">
      <c r="A3130" s="95">
        <v>28821</v>
      </c>
      <c r="B3130" s="93" t="s">
        <v>5158</v>
      </c>
      <c r="C3130" s="93" t="s">
        <v>1434</v>
      </c>
      <c r="D3130" s="95">
        <v>2015</v>
      </c>
      <c r="E3130" s="95">
        <v>2026</v>
      </c>
      <c r="F3130" s="95">
        <v>328359</v>
      </c>
      <c r="G3130" s="95">
        <v>250</v>
      </c>
      <c r="H3130" s="93" t="s">
        <v>8976</v>
      </c>
      <c r="I3130" s="93" t="s">
        <v>23893</v>
      </c>
      <c r="J3130" s="93" t="s">
        <v>20990</v>
      </c>
      <c r="K3130" s="93" t="s">
        <v>5159</v>
      </c>
      <c r="L3130" s="14">
        <f>AND(vyberHrace&lt;&gt;"",ISNUMBER(SEARCH(vyberHrace,$B3130)))</f>
      </c>
      <c r="M3130" s="14">
        <f>AND($I3130=MID(kododd,1,2),$J3130=MID(kododd,3,3))</f>
      </c>
    </row>
    <row r="3131">
      <c r="A3131" s="95">
        <v>41833</v>
      </c>
      <c r="B3131" s="93" t="s">
        <v>5160</v>
      </c>
      <c r="C3131" s="93" t="s">
        <v>1443</v>
      </c>
      <c r="D3131" s="95">
        <v>1382</v>
      </c>
      <c r="F3131" s="95">
        <v>396419</v>
      </c>
      <c r="G3131" s="95">
        <v>0</v>
      </c>
      <c r="H3131" s="93" t="s">
        <v>8976</v>
      </c>
      <c r="I3131" s="93" t="s">
        <v>23893</v>
      </c>
      <c r="J3131" s="93" t="s">
        <v>20991</v>
      </c>
      <c r="K3131" s="93" t="s">
        <v>9101</v>
      </c>
      <c r="L3131" s="14">
        <f>AND(vyberHrace&lt;&gt;"",ISNUMBER(SEARCH(vyberHrace,$B3131)))</f>
      </c>
      <c r="M3131" s="14">
        <f>AND($I3131=MID(kododd,1,2),$J3131=MID(kododd,3,3))</f>
      </c>
    </row>
    <row r="3132">
      <c r="A3132" s="95">
        <v>48806</v>
      </c>
      <c r="B3132" s="93" t="s">
        <v>5168</v>
      </c>
      <c r="C3132" s="93" t="s">
        <v>3255</v>
      </c>
      <c r="G3132" s="95">
        <v>0</v>
      </c>
      <c r="H3132" s="93" t="s">
        <v>8976</v>
      </c>
      <c r="I3132" s="93" t="s">
        <v>23893</v>
      </c>
      <c r="J3132" s="93" t="s">
        <v>20944</v>
      </c>
      <c r="K3132" s="93" t="s">
        <v>5129</v>
      </c>
      <c r="L3132" s="14">
        <f>AND(vyberHrace&lt;&gt;"",ISNUMBER(SEARCH(vyberHrace,$B3132)))</f>
      </c>
      <c r="M3132" s="14">
        <f>AND($I3132=MID(kododd,1,2),$J3132=MID(kododd,3,3))</f>
      </c>
    </row>
    <row r="3133">
      <c r="A3133" s="95">
        <v>63390</v>
      </c>
      <c r="B3133" s="93" t="s">
        <v>28730</v>
      </c>
      <c r="C3133" s="93" t="s">
        <v>1424</v>
      </c>
      <c r="G3133" s="95">
        <v>250</v>
      </c>
      <c r="H3133" s="93" t="s">
        <v>8976</v>
      </c>
      <c r="I3133" s="93" t="s">
        <v>23893</v>
      </c>
      <c r="J3133" s="93" t="s">
        <v>20901</v>
      </c>
      <c r="K3133" s="93" t="s">
        <v>6914</v>
      </c>
      <c r="L3133" s="14">
        <f>AND(vyberHrace&lt;&gt;"",ISNUMBER(SEARCH(vyberHrace,$B3133)))</f>
      </c>
      <c r="M3133" s="14">
        <f>AND($I3133=MID(kododd,1,2),$J3133=MID(kododd,3,3))</f>
      </c>
    </row>
    <row r="3134">
      <c r="A3134" s="95">
        <v>43409</v>
      </c>
      <c r="B3134" s="93" t="s">
        <v>5184</v>
      </c>
      <c r="C3134" s="93" t="s">
        <v>3255</v>
      </c>
      <c r="G3134" s="95">
        <v>0</v>
      </c>
      <c r="H3134" s="93" t="s">
        <v>8976</v>
      </c>
      <c r="I3134" s="93" t="s">
        <v>23893</v>
      </c>
      <c r="J3134" s="93" t="s">
        <v>20901</v>
      </c>
      <c r="K3134" s="93" t="s">
        <v>6914</v>
      </c>
      <c r="L3134" s="14">
        <f>AND(vyberHrace&lt;&gt;"",ISNUMBER(SEARCH(vyberHrace,$B3134)))</f>
      </c>
      <c r="M3134" s="14">
        <f>AND($I3134=MID(kododd,1,2),$J3134=MID(kododd,3,3))</f>
      </c>
    </row>
    <row r="3135">
      <c r="A3135" s="95">
        <v>46983</v>
      </c>
      <c r="B3135" s="93" t="s">
        <v>7800</v>
      </c>
      <c r="C3135" s="93" t="s">
        <v>1443</v>
      </c>
      <c r="D3135" s="95">
        <v>1459</v>
      </c>
      <c r="F3135" s="95">
        <v>23747161</v>
      </c>
      <c r="G3135" s="95">
        <v>250</v>
      </c>
      <c r="H3135" s="93" t="s">
        <v>8976</v>
      </c>
      <c r="I3135" s="93" t="s">
        <v>23893</v>
      </c>
      <c r="J3135" s="93" t="s">
        <v>20862</v>
      </c>
      <c r="K3135" s="93" t="s">
        <v>6759</v>
      </c>
      <c r="L3135" s="14">
        <f>AND(vyberHrace&lt;&gt;"",ISNUMBER(SEARCH(vyberHrace,$B3135)))</f>
      </c>
      <c r="M3135" s="14">
        <f>AND($I3135=MID(kododd,1,2),$J3135=MID(kododd,3,3))</f>
      </c>
    </row>
    <row r="3136">
      <c r="A3136" s="95">
        <v>49196</v>
      </c>
      <c r="B3136" s="93" t="s">
        <v>7800</v>
      </c>
      <c r="C3136" s="93" t="s">
        <v>3255</v>
      </c>
      <c r="D3136" s="95">
        <v>1076</v>
      </c>
      <c r="F3136" s="95">
        <v>23731702</v>
      </c>
      <c r="G3136" s="95">
        <v>0</v>
      </c>
      <c r="H3136" s="93" t="s">
        <v>8976</v>
      </c>
      <c r="I3136" s="93" t="s">
        <v>23893</v>
      </c>
      <c r="J3136" s="93" t="s">
        <v>20862</v>
      </c>
      <c r="K3136" s="93" t="s">
        <v>6759</v>
      </c>
      <c r="L3136" s="14">
        <f>AND(vyberHrace&lt;&gt;"",ISNUMBER(SEARCH(vyberHrace,$B3136)))</f>
      </c>
      <c r="M3136" s="14">
        <f>AND($I3136=MID(kododd,1,2),$J3136=MID(kododd,3,3))</f>
      </c>
    </row>
    <row r="3137">
      <c r="A3137" s="95">
        <v>44798</v>
      </c>
      <c r="B3137" s="93" t="s">
        <v>7809</v>
      </c>
      <c r="C3137" s="93" t="s">
        <v>1402</v>
      </c>
      <c r="D3137" s="95">
        <v>1117</v>
      </c>
      <c r="E3137" s="95">
        <v>1488</v>
      </c>
      <c r="F3137" s="95">
        <v>23712279</v>
      </c>
      <c r="G3137" s="95">
        <v>0</v>
      </c>
      <c r="H3137" s="93" t="s">
        <v>8976</v>
      </c>
      <c r="I3137" s="93" t="s">
        <v>23893</v>
      </c>
      <c r="J3137" s="93" t="s">
        <v>20953</v>
      </c>
      <c r="K3137" s="93" t="s">
        <v>2012</v>
      </c>
      <c r="L3137" s="14">
        <f>AND(vyberHrace&lt;&gt;"",ISNUMBER(SEARCH(vyberHrace,$B3137)))</f>
      </c>
      <c r="M3137" s="14">
        <f>AND($I3137=MID(kododd,1,2),$J3137=MID(kododd,3,3))</f>
      </c>
    </row>
    <row r="3138">
      <c r="A3138" s="95">
        <v>47734</v>
      </c>
      <c r="B3138" s="93" t="s">
        <v>7810</v>
      </c>
      <c r="C3138" s="93" t="s">
        <v>1416</v>
      </c>
      <c r="G3138" s="95">
        <v>0</v>
      </c>
      <c r="H3138" s="93" t="s">
        <v>8976</v>
      </c>
      <c r="I3138" s="93" t="s">
        <v>23893</v>
      </c>
      <c r="J3138" s="93" t="s">
        <v>20953</v>
      </c>
      <c r="K3138" s="93" t="s">
        <v>2012</v>
      </c>
      <c r="L3138" s="14">
        <f>AND(vyberHrace&lt;&gt;"",ISNUMBER(SEARCH(vyberHrace,$B3138)))</f>
      </c>
      <c r="M3138" s="14">
        <f>AND($I3138=MID(kododd,1,2),$J3138=MID(kododd,3,3))</f>
      </c>
    </row>
    <row r="3139">
      <c r="A3139" s="95">
        <v>60650</v>
      </c>
      <c r="B3139" s="93" t="s">
        <v>27067</v>
      </c>
      <c r="C3139" s="93" t="s">
        <v>1422</v>
      </c>
      <c r="G3139" s="95">
        <v>250</v>
      </c>
      <c r="H3139" s="93" t="s">
        <v>8976</v>
      </c>
      <c r="I3139" s="93" t="s">
        <v>23893</v>
      </c>
      <c r="J3139" s="93" t="s">
        <v>20845</v>
      </c>
      <c r="K3139" s="93" t="s">
        <v>11239</v>
      </c>
      <c r="L3139" s="14">
        <f>AND(vyberHrace&lt;&gt;"",ISNUMBER(SEARCH(vyberHrace,$B3139)))</f>
      </c>
      <c r="M3139" s="14">
        <f>AND($I3139=MID(kododd,1,2),$J3139=MID(kododd,3,3))</f>
      </c>
    </row>
    <row r="3140">
      <c r="A3140" s="95">
        <v>2668</v>
      </c>
      <c r="B3140" s="93" t="s">
        <v>11583</v>
      </c>
      <c r="C3140" s="93" t="s">
        <v>1459</v>
      </c>
      <c r="D3140" s="95">
        <v>1667</v>
      </c>
      <c r="E3140" s="95">
        <v>1790</v>
      </c>
      <c r="F3140" s="95">
        <v>353450</v>
      </c>
      <c r="G3140" s="95">
        <v>250</v>
      </c>
      <c r="H3140" s="93" t="s">
        <v>8976</v>
      </c>
      <c r="I3140" s="93" t="s">
        <v>23893</v>
      </c>
      <c r="J3140" s="93" t="s">
        <v>20888</v>
      </c>
      <c r="K3140" s="93" t="s">
        <v>145</v>
      </c>
      <c r="L3140" s="14">
        <f>AND(vyberHrace&lt;&gt;"",ISNUMBER(SEARCH(vyberHrace,$B3140)))</f>
      </c>
      <c r="M3140" s="14">
        <f>AND($I3140=MID(kododd,1,2),$J3140=MID(kododd,3,3))</f>
      </c>
    </row>
    <row r="3141">
      <c r="A3141" s="95">
        <v>3444</v>
      </c>
      <c r="B3141" s="93" t="s">
        <v>7818</v>
      </c>
      <c r="C3141" s="93" t="s">
        <v>1413</v>
      </c>
      <c r="D3141" s="95">
        <v>1522</v>
      </c>
      <c r="G3141" s="95">
        <v>0</v>
      </c>
      <c r="H3141" s="93" t="s">
        <v>8976</v>
      </c>
      <c r="I3141" s="93" t="s">
        <v>23893</v>
      </c>
      <c r="J3141" s="93" t="s">
        <v>20883</v>
      </c>
      <c r="K3141" s="93" t="s">
        <v>6903</v>
      </c>
      <c r="L3141" s="14">
        <f>AND(vyberHrace&lt;&gt;"",ISNUMBER(SEARCH(vyberHrace,$B3141)))</f>
      </c>
      <c r="M3141" s="14">
        <f>AND($I3141=MID(kododd,1,2),$J3141=MID(kododd,3,3))</f>
      </c>
    </row>
    <row r="3142">
      <c r="A3142" s="95">
        <v>40613</v>
      </c>
      <c r="B3142" s="93" t="s">
        <v>7821</v>
      </c>
      <c r="C3142" s="93" t="s">
        <v>1430</v>
      </c>
      <c r="D3142" s="95">
        <v>1572</v>
      </c>
      <c r="E3142" s="95">
        <v>1804</v>
      </c>
      <c r="F3142" s="95">
        <v>396176</v>
      </c>
      <c r="G3142" s="95">
        <v>250</v>
      </c>
      <c r="H3142" s="93" t="s">
        <v>8976</v>
      </c>
      <c r="I3142" s="93" t="s">
        <v>23893</v>
      </c>
      <c r="J3142" s="93" t="s">
        <v>20898</v>
      </c>
      <c r="K3142" s="93" t="s">
        <v>6906</v>
      </c>
      <c r="L3142" s="14">
        <f>AND(vyberHrace&lt;&gt;"",ISNUMBER(SEARCH(vyberHrace,$B3142)))</f>
      </c>
      <c r="M3142" s="14">
        <f>AND($I3142=MID(kododd,1,2),$J3142=MID(kododd,3,3))</f>
      </c>
    </row>
    <row r="3143">
      <c r="A3143" s="95">
        <v>29295</v>
      </c>
      <c r="B3143" s="93" t="s">
        <v>7831</v>
      </c>
      <c r="C3143" s="93" t="s">
        <v>1475</v>
      </c>
      <c r="D3143" s="95">
        <v>2208</v>
      </c>
      <c r="E3143" s="95">
        <v>2193</v>
      </c>
      <c r="F3143" s="95">
        <v>331007</v>
      </c>
      <c r="G3143" s="95">
        <v>250</v>
      </c>
      <c r="H3143" s="93" t="s">
        <v>8976</v>
      </c>
      <c r="I3143" s="93" t="s">
        <v>23893</v>
      </c>
      <c r="J3143" s="93" t="s">
        <v>20862</v>
      </c>
      <c r="K3143" s="93" t="s">
        <v>6759</v>
      </c>
      <c r="L3143" s="14">
        <f>AND(vyberHrace&lt;&gt;"",ISNUMBER(SEARCH(vyberHrace,$B3143)))</f>
      </c>
      <c r="M3143" s="14">
        <f>AND($I3143=MID(kododd,1,2),$J3143=MID(kododd,3,3))</f>
      </c>
    </row>
    <row r="3144">
      <c r="A3144" s="95">
        <v>44339</v>
      </c>
      <c r="B3144" s="93" t="s">
        <v>7832</v>
      </c>
      <c r="C3144" s="93" t="s">
        <v>1416</v>
      </c>
      <c r="F3144" s="95">
        <v>393665</v>
      </c>
      <c r="G3144" s="95">
        <v>0</v>
      </c>
      <c r="H3144" s="93" t="s">
        <v>8976</v>
      </c>
      <c r="I3144" s="93" t="s">
        <v>23893</v>
      </c>
      <c r="J3144" s="93" t="s">
        <v>20901</v>
      </c>
      <c r="K3144" s="93" t="s">
        <v>6914</v>
      </c>
      <c r="L3144" s="14">
        <f>AND(vyberHrace&lt;&gt;"",ISNUMBER(SEARCH(vyberHrace,$B3144)))</f>
      </c>
      <c r="M3144" s="14">
        <f>AND($I3144=MID(kododd,1,2),$J3144=MID(kododd,3,3))</f>
      </c>
    </row>
    <row r="3145">
      <c r="A3145" s="95">
        <v>3211</v>
      </c>
      <c r="B3145" s="93" t="s">
        <v>7844</v>
      </c>
      <c r="C3145" s="93" t="s">
        <v>1467</v>
      </c>
      <c r="D3145" s="95">
        <v>1690</v>
      </c>
      <c r="E3145" s="95">
        <v>1756</v>
      </c>
      <c r="F3145" s="95">
        <v>399370</v>
      </c>
      <c r="G3145" s="95">
        <v>0</v>
      </c>
      <c r="H3145" s="93" t="s">
        <v>8976</v>
      </c>
      <c r="I3145" s="93" t="s">
        <v>23893</v>
      </c>
      <c r="J3145" s="93" t="s">
        <v>20922</v>
      </c>
      <c r="K3145" s="93" t="s">
        <v>5595</v>
      </c>
      <c r="L3145" s="14">
        <f>AND(vyberHrace&lt;&gt;"",ISNUMBER(SEARCH(vyberHrace,$B3145)))</f>
      </c>
      <c r="M3145" s="14">
        <f>AND($I3145=MID(kododd,1,2),$J3145=MID(kododd,3,3))</f>
      </c>
    </row>
    <row r="3146">
      <c r="A3146" s="95">
        <v>5371</v>
      </c>
      <c r="B3146" s="93" t="s">
        <v>7844</v>
      </c>
      <c r="C3146" s="93" t="s">
        <v>1415</v>
      </c>
      <c r="D3146" s="95">
        <v>1934</v>
      </c>
      <c r="E3146" s="95">
        <v>1960</v>
      </c>
      <c r="F3146" s="95">
        <v>335819</v>
      </c>
      <c r="G3146" s="95">
        <v>0</v>
      </c>
      <c r="H3146" s="93" t="s">
        <v>8976</v>
      </c>
      <c r="I3146" s="93" t="s">
        <v>23893</v>
      </c>
      <c r="J3146" s="93" t="s">
        <v>20922</v>
      </c>
      <c r="K3146" s="93" t="s">
        <v>5595</v>
      </c>
      <c r="L3146" s="14">
        <f>AND(vyberHrace&lt;&gt;"",ISNUMBER(SEARCH(vyberHrace,$B3146)))</f>
      </c>
      <c r="M3146" s="14">
        <f>AND($I3146=MID(kododd,1,2),$J3146=MID(kododd,3,3))</f>
      </c>
    </row>
    <row r="3147">
      <c r="A3147" s="95">
        <v>56167</v>
      </c>
      <c r="B3147" s="93" t="s">
        <v>21716</v>
      </c>
      <c r="C3147" s="93" t="s">
        <v>1450</v>
      </c>
      <c r="G3147" s="95">
        <v>0</v>
      </c>
      <c r="H3147" s="93" t="s">
        <v>8976</v>
      </c>
      <c r="I3147" s="93" t="s">
        <v>23893</v>
      </c>
      <c r="J3147" s="93" t="s">
        <v>20900</v>
      </c>
      <c r="K3147" s="93" t="s">
        <v>1747</v>
      </c>
      <c r="L3147" s="14">
        <f>AND(vyberHrace&lt;&gt;"",ISNUMBER(SEARCH(vyberHrace,$B3147)))</f>
      </c>
      <c r="M3147" s="14">
        <f>AND($I3147=MID(kododd,1,2),$J3147=MID(kododd,3,3))</f>
      </c>
    </row>
    <row r="3148">
      <c r="A3148" s="95">
        <v>56168</v>
      </c>
      <c r="B3148" s="93" t="s">
        <v>21717</v>
      </c>
      <c r="C3148" s="93" t="s">
        <v>1411</v>
      </c>
      <c r="G3148" s="95">
        <v>0</v>
      </c>
      <c r="H3148" s="93" t="s">
        <v>8976</v>
      </c>
      <c r="I3148" s="93" t="s">
        <v>23893</v>
      </c>
      <c r="J3148" s="93" t="s">
        <v>20900</v>
      </c>
      <c r="K3148" s="93" t="s">
        <v>1747</v>
      </c>
      <c r="L3148" s="14">
        <f>AND(vyberHrace&lt;&gt;"",ISNUMBER(SEARCH(vyberHrace,$B3148)))</f>
      </c>
      <c r="M3148" s="14">
        <f>AND($I3148=MID(kododd,1,2),$J3148=MID(kododd,3,3))</f>
      </c>
    </row>
    <row r="3149">
      <c r="A3149" s="95">
        <v>628</v>
      </c>
      <c r="B3149" s="93" t="s">
        <v>6511</v>
      </c>
      <c r="C3149" s="93" t="s">
        <v>1466</v>
      </c>
      <c r="D3149" s="95">
        <v>1879</v>
      </c>
      <c r="E3149" s="95">
        <v>1912</v>
      </c>
      <c r="F3149" s="95">
        <v>308889</v>
      </c>
      <c r="G3149" s="95">
        <v>250</v>
      </c>
      <c r="H3149" s="93" t="s">
        <v>8976</v>
      </c>
      <c r="I3149" s="93" t="s">
        <v>23893</v>
      </c>
      <c r="J3149" s="93" t="s">
        <v>20914</v>
      </c>
      <c r="K3149" s="93" t="s">
        <v>9949</v>
      </c>
      <c r="L3149" s="14">
        <f>AND(vyberHrace&lt;&gt;"",ISNUMBER(SEARCH(vyberHrace,$B3149)))</f>
      </c>
      <c r="M3149" s="14">
        <f>AND($I3149=MID(kododd,1,2),$J3149=MID(kododd,3,3))</f>
      </c>
    </row>
    <row r="3150">
      <c r="A3150" s="95">
        <v>44169</v>
      </c>
      <c r="B3150" s="93" t="s">
        <v>6037</v>
      </c>
      <c r="C3150" s="93" t="s">
        <v>1438</v>
      </c>
      <c r="D3150" s="95">
        <v>1311</v>
      </c>
      <c r="F3150" s="95">
        <v>23703555</v>
      </c>
      <c r="G3150" s="95">
        <v>250</v>
      </c>
      <c r="H3150" s="93" t="s">
        <v>8976</v>
      </c>
      <c r="I3150" s="93" t="s">
        <v>23893</v>
      </c>
      <c r="J3150" s="93" t="s">
        <v>20880</v>
      </c>
      <c r="K3150" s="93" t="s">
        <v>11224</v>
      </c>
      <c r="L3150" s="14">
        <f>AND(vyberHrace&lt;&gt;"",ISNUMBER(SEARCH(vyberHrace,$B3150)))</f>
      </c>
      <c r="M3150" s="14">
        <f>AND($I3150=MID(kododd,1,2),$J3150=MID(kododd,3,3))</f>
      </c>
    </row>
    <row r="3151">
      <c r="A3151" s="95">
        <v>56012</v>
      </c>
      <c r="B3151" s="93" t="s">
        <v>21859</v>
      </c>
      <c r="C3151" s="93" t="s">
        <v>1406</v>
      </c>
      <c r="G3151" s="95">
        <v>0</v>
      </c>
      <c r="H3151" s="93" t="s">
        <v>8976</v>
      </c>
      <c r="I3151" s="93" t="s">
        <v>23893</v>
      </c>
      <c r="J3151" s="93" t="s">
        <v>20892</v>
      </c>
      <c r="K3151" s="93" t="s">
        <v>6900</v>
      </c>
      <c r="L3151" s="14">
        <f>AND(vyberHrace&lt;&gt;"",ISNUMBER(SEARCH(vyberHrace,$B3151)))</f>
      </c>
      <c r="M3151" s="14">
        <f>AND($I3151=MID(kododd,1,2),$J3151=MID(kododd,3,3))</f>
      </c>
    </row>
    <row r="3152">
      <c r="A3152" s="95">
        <v>61950</v>
      </c>
      <c r="B3152" s="93" t="s">
        <v>28158</v>
      </c>
      <c r="C3152" s="93" t="s">
        <v>1406</v>
      </c>
      <c r="D3152" s="95">
        <v>1069</v>
      </c>
      <c r="F3152" s="95">
        <v>571004440</v>
      </c>
      <c r="G3152" s="95">
        <v>250</v>
      </c>
      <c r="H3152" s="93" t="s">
        <v>8976</v>
      </c>
      <c r="I3152" s="93" t="s">
        <v>23893</v>
      </c>
      <c r="J3152" s="93" t="s">
        <v>20888</v>
      </c>
      <c r="K3152" s="93" t="s">
        <v>145</v>
      </c>
      <c r="L3152" s="14">
        <f>AND(vyberHrace&lt;&gt;"",ISNUMBER(SEARCH(vyberHrace,$B3152)))</f>
      </c>
      <c r="M3152" s="14">
        <f>AND($I3152=MID(kododd,1,2),$J3152=MID(kododd,3,3))</f>
      </c>
    </row>
    <row r="3153">
      <c r="A3153" s="95">
        <v>47618</v>
      </c>
      <c r="B3153" s="93" t="s">
        <v>26218</v>
      </c>
      <c r="C3153" s="93" t="s">
        <v>1416</v>
      </c>
      <c r="G3153" s="95">
        <v>0</v>
      </c>
      <c r="H3153" s="93" t="s">
        <v>8976</v>
      </c>
      <c r="I3153" s="93" t="s">
        <v>23893</v>
      </c>
      <c r="J3153" s="93" t="s">
        <v>23412</v>
      </c>
      <c r="K3153" s="93" t="s">
        <v>21358</v>
      </c>
      <c r="L3153" s="14">
        <f>AND(vyberHrace&lt;&gt;"",ISNUMBER(SEARCH(vyberHrace,$B3153)))</f>
      </c>
      <c r="M3153" s="14">
        <f>AND($I3153=MID(kododd,1,2),$J3153=MID(kododd,3,3))</f>
      </c>
    </row>
    <row r="3154">
      <c r="A3154" s="95">
        <v>27802</v>
      </c>
      <c r="B3154" s="93" t="s">
        <v>6154</v>
      </c>
      <c r="C3154" s="93" t="s">
        <v>1403</v>
      </c>
      <c r="D3154" s="95">
        <v>1355</v>
      </c>
      <c r="G3154" s="95">
        <v>0</v>
      </c>
      <c r="H3154" s="93" t="s">
        <v>8976</v>
      </c>
      <c r="I3154" s="93" t="s">
        <v>23893</v>
      </c>
      <c r="J3154" s="93" t="s">
        <v>20880</v>
      </c>
      <c r="K3154" s="93" t="s">
        <v>11224</v>
      </c>
      <c r="L3154" s="14">
        <f>AND(vyberHrace&lt;&gt;"",ISNUMBER(SEARCH(vyberHrace,$B3154)))</f>
      </c>
      <c r="M3154" s="14">
        <f>AND($I3154=MID(kododd,1,2),$J3154=MID(kododd,3,3))</f>
      </c>
    </row>
    <row r="3155">
      <c r="A3155" s="95">
        <v>52699</v>
      </c>
      <c r="B3155" s="93" t="s">
        <v>8812</v>
      </c>
      <c r="C3155" s="93" t="s">
        <v>1402</v>
      </c>
      <c r="D3155" s="95">
        <v>1712</v>
      </c>
      <c r="E3155" s="95">
        <v>1776</v>
      </c>
      <c r="F3155" s="95">
        <v>23756772</v>
      </c>
      <c r="G3155" s="95">
        <v>250</v>
      </c>
      <c r="H3155" s="93" t="s">
        <v>8976</v>
      </c>
      <c r="I3155" s="93" t="s">
        <v>23893</v>
      </c>
      <c r="J3155" s="93" t="s">
        <v>20922</v>
      </c>
      <c r="K3155" s="93" t="s">
        <v>5595</v>
      </c>
      <c r="L3155" s="14">
        <f>AND(vyberHrace&lt;&gt;"",ISNUMBER(SEARCH(vyberHrace,$B3155)))</f>
      </c>
      <c r="M3155" s="14">
        <f>AND($I3155=MID(kododd,1,2),$J3155=MID(kododd,3,3))</f>
      </c>
    </row>
    <row r="3156">
      <c r="A3156" s="95">
        <v>63554</v>
      </c>
      <c r="B3156" s="93" t="s">
        <v>28731</v>
      </c>
      <c r="C3156" s="93" t="s">
        <v>1459</v>
      </c>
      <c r="G3156" s="95">
        <v>250</v>
      </c>
      <c r="H3156" s="93" t="s">
        <v>8976</v>
      </c>
      <c r="I3156" s="93" t="s">
        <v>23893</v>
      </c>
      <c r="J3156" s="93" t="s">
        <v>20928</v>
      </c>
      <c r="K3156" s="93" t="s">
        <v>5586</v>
      </c>
      <c r="L3156" s="14">
        <f>AND(vyberHrace&lt;&gt;"",ISNUMBER(SEARCH(vyberHrace,$B3156)))</f>
      </c>
      <c r="M3156" s="14">
        <f>AND($I3156=MID(kododd,1,2),$J3156=MID(kododd,3,3))</f>
      </c>
    </row>
    <row r="3157">
      <c r="A3157" s="95">
        <v>54403</v>
      </c>
      <c r="B3157" s="93" t="s">
        <v>2619</v>
      </c>
      <c r="C3157" s="93" t="s">
        <v>1406</v>
      </c>
      <c r="D3157" s="95">
        <v>1125</v>
      </c>
      <c r="F3157" s="95">
        <v>571001840</v>
      </c>
      <c r="G3157" s="95">
        <v>250</v>
      </c>
      <c r="H3157" s="93" t="s">
        <v>8976</v>
      </c>
      <c r="I3157" s="93" t="s">
        <v>23893</v>
      </c>
      <c r="J3157" s="93" t="s">
        <v>20922</v>
      </c>
      <c r="K3157" s="93" t="s">
        <v>5595</v>
      </c>
      <c r="L3157" s="14">
        <f>AND(vyberHrace&lt;&gt;"",ISNUMBER(SEARCH(vyberHrace,$B3157)))</f>
      </c>
      <c r="M3157" s="14">
        <f>AND($I3157=MID(kododd,1,2),$J3157=MID(kododd,3,3))</f>
      </c>
    </row>
    <row r="3158">
      <c r="A3158" s="95">
        <v>63237</v>
      </c>
      <c r="B3158" s="93" t="s">
        <v>2619</v>
      </c>
      <c r="C3158" s="93" t="s">
        <v>1486</v>
      </c>
      <c r="F3158" s="95">
        <v>23799293</v>
      </c>
      <c r="G3158" s="95">
        <v>250</v>
      </c>
      <c r="H3158" s="93" t="s">
        <v>8976</v>
      </c>
      <c r="I3158" s="93" t="s">
        <v>23893</v>
      </c>
      <c r="J3158" s="93" t="s">
        <v>20859</v>
      </c>
      <c r="K3158" s="93" t="s">
        <v>5573</v>
      </c>
      <c r="L3158" s="14">
        <f>AND(vyberHrace&lt;&gt;"",ISNUMBER(SEARCH(vyberHrace,$B3158)))</f>
      </c>
      <c r="M3158" s="14">
        <f>AND($I3158=MID(kododd,1,2),$J3158=MID(kododd,3,3))</f>
      </c>
    </row>
    <row r="3159">
      <c r="A3159" s="95">
        <v>37804</v>
      </c>
      <c r="B3159" s="93" t="s">
        <v>8813</v>
      </c>
      <c r="C3159" s="93" t="s">
        <v>1415</v>
      </c>
      <c r="D3159" s="95">
        <v>1690</v>
      </c>
      <c r="F3159" s="95">
        <v>366129</v>
      </c>
      <c r="G3159" s="95">
        <v>250</v>
      </c>
      <c r="H3159" s="93" t="s">
        <v>8976</v>
      </c>
      <c r="I3159" s="93" t="s">
        <v>23893</v>
      </c>
      <c r="J3159" s="93" t="s">
        <v>20900</v>
      </c>
      <c r="K3159" s="93" t="s">
        <v>1747</v>
      </c>
      <c r="L3159" s="14">
        <f>AND(vyberHrace&lt;&gt;"",ISNUMBER(SEARCH(vyberHrace,$B3159)))</f>
      </c>
      <c r="M3159" s="14">
        <f>AND($I3159=MID(kododd,1,2),$J3159=MID(kododd,3,3))</f>
      </c>
    </row>
    <row r="3160">
      <c r="A3160" s="95">
        <v>61446</v>
      </c>
      <c r="B3160" s="93" t="s">
        <v>8814</v>
      </c>
      <c r="C3160" s="93" t="s">
        <v>1424</v>
      </c>
      <c r="D3160" s="95">
        <v>1064</v>
      </c>
      <c r="F3160" s="95">
        <v>23799307</v>
      </c>
      <c r="G3160" s="95">
        <v>250</v>
      </c>
      <c r="H3160" s="93" t="s">
        <v>8976</v>
      </c>
      <c r="I3160" s="93" t="s">
        <v>23893</v>
      </c>
      <c r="J3160" s="93" t="s">
        <v>20859</v>
      </c>
      <c r="K3160" s="93" t="s">
        <v>5573</v>
      </c>
      <c r="L3160" s="14">
        <f>AND(vyberHrace&lt;&gt;"",ISNUMBER(SEARCH(vyberHrace,$B3160)))</f>
      </c>
      <c r="M3160" s="14">
        <f>AND($I3160=MID(kododd,1,2),$J3160=MID(kododd,3,3))</f>
      </c>
    </row>
    <row r="3161">
      <c r="A3161" s="95">
        <v>57692</v>
      </c>
      <c r="B3161" s="93" t="s">
        <v>24262</v>
      </c>
      <c r="C3161" s="93" t="s">
        <v>1442</v>
      </c>
      <c r="G3161" s="95">
        <v>250</v>
      </c>
      <c r="H3161" s="93" t="s">
        <v>8976</v>
      </c>
      <c r="I3161" s="93" t="s">
        <v>23893</v>
      </c>
      <c r="J3161" s="93" t="s">
        <v>20922</v>
      </c>
      <c r="K3161" s="93" t="s">
        <v>5595</v>
      </c>
      <c r="L3161" s="14">
        <f>AND(vyberHrace&lt;&gt;"",ISNUMBER(SEARCH(vyberHrace,$B3161)))</f>
      </c>
      <c r="M3161" s="14">
        <f>AND($I3161=MID(kododd,1,2),$J3161=MID(kododd,3,3))</f>
      </c>
    </row>
    <row r="3162">
      <c r="A3162" s="95">
        <v>63238</v>
      </c>
      <c r="B3162" s="93" t="s">
        <v>28732</v>
      </c>
      <c r="C3162" s="93" t="s">
        <v>1488</v>
      </c>
      <c r="F3162" s="95">
        <v>571002545</v>
      </c>
      <c r="G3162" s="95">
        <v>250</v>
      </c>
      <c r="H3162" s="93" t="s">
        <v>8976</v>
      </c>
      <c r="I3162" s="93" t="s">
        <v>23893</v>
      </c>
      <c r="J3162" s="93" t="s">
        <v>20859</v>
      </c>
      <c r="K3162" s="93" t="s">
        <v>5573</v>
      </c>
      <c r="L3162" s="14">
        <f>AND(vyberHrace&lt;&gt;"",ISNUMBER(SEARCH(vyberHrace,$B3162)))</f>
      </c>
      <c r="M3162" s="14">
        <f>AND($I3162=MID(kododd,1,2),$J3162=MID(kododd,3,3))</f>
      </c>
    </row>
    <row r="3163">
      <c r="A3163" s="95">
        <v>59503</v>
      </c>
      <c r="B3163" s="93" t="s">
        <v>25907</v>
      </c>
      <c r="C3163" s="93" t="s">
        <v>1450</v>
      </c>
      <c r="F3163" s="95">
        <v>23796952</v>
      </c>
      <c r="G3163" s="95">
        <v>250</v>
      </c>
      <c r="H3163" s="93" t="s">
        <v>8976</v>
      </c>
      <c r="I3163" s="93" t="s">
        <v>23893</v>
      </c>
      <c r="J3163" s="93" t="s">
        <v>20964</v>
      </c>
      <c r="K3163" s="93" t="s">
        <v>11275</v>
      </c>
      <c r="L3163" s="14">
        <f>AND(vyberHrace&lt;&gt;"",ISNUMBER(SEARCH(vyberHrace,$B3163)))</f>
      </c>
      <c r="M3163" s="14">
        <f>AND($I3163=MID(kododd,1,2),$J3163=MID(kododd,3,3))</f>
      </c>
    </row>
    <row r="3164">
      <c r="A3164" s="95">
        <v>11125</v>
      </c>
      <c r="B3164" s="93" t="s">
        <v>4823</v>
      </c>
      <c r="C3164" s="93" t="s">
        <v>1435</v>
      </c>
      <c r="D3164" s="95">
        <v>1599</v>
      </c>
      <c r="E3164" s="95">
        <v>1753</v>
      </c>
      <c r="F3164" s="95">
        <v>332380</v>
      </c>
      <c r="G3164" s="95">
        <v>250</v>
      </c>
      <c r="H3164" s="93" t="s">
        <v>8976</v>
      </c>
      <c r="I3164" s="93" t="s">
        <v>23893</v>
      </c>
      <c r="J3164" s="93" t="s">
        <v>20983</v>
      </c>
      <c r="K3164" s="93" t="s">
        <v>9107</v>
      </c>
      <c r="L3164" s="14">
        <f>AND(vyberHrace&lt;&gt;"",ISNUMBER(SEARCH(vyberHrace,$B3164)))</f>
      </c>
      <c r="M3164" s="14">
        <f>AND($I3164=MID(kododd,1,2),$J3164=MID(kododd,3,3))</f>
      </c>
    </row>
    <row r="3165">
      <c r="A3165" s="95">
        <v>42790</v>
      </c>
      <c r="B3165" s="93" t="s">
        <v>16224</v>
      </c>
      <c r="C3165" s="93" t="s">
        <v>1464</v>
      </c>
      <c r="D3165" s="95">
        <v>1256</v>
      </c>
      <c r="G3165" s="95">
        <v>250</v>
      </c>
      <c r="H3165" s="93" t="s">
        <v>8976</v>
      </c>
      <c r="I3165" s="93" t="s">
        <v>23893</v>
      </c>
      <c r="J3165" s="93" t="s">
        <v>20845</v>
      </c>
      <c r="K3165" s="93" t="s">
        <v>11239</v>
      </c>
      <c r="L3165" s="14">
        <f>AND(vyberHrace&lt;&gt;"",ISNUMBER(SEARCH(vyberHrace,$B3165)))</f>
      </c>
      <c r="M3165" s="14">
        <f>AND($I3165=MID(kododd,1,2),$J3165=MID(kododd,3,3))</f>
      </c>
    </row>
    <row r="3166">
      <c r="A3166" s="95">
        <v>42692</v>
      </c>
      <c r="B3166" s="93" t="s">
        <v>4824</v>
      </c>
      <c r="C3166" s="93" t="s">
        <v>1419</v>
      </c>
      <c r="D3166" s="95">
        <v>1747</v>
      </c>
      <c r="E3166" s="95">
        <v>1724</v>
      </c>
      <c r="F3166" s="95">
        <v>23703563</v>
      </c>
      <c r="G3166" s="95">
        <v>250</v>
      </c>
      <c r="H3166" s="93" t="s">
        <v>8976</v>
      </c>
      <c r="I3166" s="93" t="s">
        <v>23893</v>
      </c>
      <c r="J3166" s="93" t="s">
        <v>20845</v>
      </c>
      <c r="K3166" s="93" t="s">
        <v>11239</v>
      </c>
      <c r="L3166" s="14">
        <f>AND(vyberHrace&lt;&gt;"",ISNUMBER(SEARCH(vyberHrace,$B3166)))</f>
      </c>
      <c r="M3166" s="14">
        <f>AND($I3166=MID(kododd,1,2),$J3166=MID(kododd,3,3))</f>
      </c>
    </row>
    <row r="3167">
      <c r="A3167" s="95">
        <v>8671</v>
      </c>
      <c r="B3167" s="93" t="s">
        <v>11487</v>
      </c>
      <c r="C3167" s="93" t="s">
        <v>1426</v>
      </c>
      <c r="D3167" s="95">
        <v>1584</v>
      </c>
      <c r="E3167" s="95">
        <v>1810</v>
      </c>
      <c r="F3167" s="95">
        <v>23729562</v>
      </c>
      <c r="G3167" s="95">
        <v>250</v>
      </c>
      <c r="H3167" s="93" t="s">
        <v>8976</v>
      </c>
      <c r="I3167" s="93" t="s">
        <v>23893</v>
      </c>
      <c r="J3167" s="93" t="s">
        <v>20892</v>
      </c>
      <c r="K3167" s="93" t="s">
        <v>6900</v>
      </c>
      <c r="L3167" s="14">
        <f>AND(vyberHrace&lt;&gt;"",ISNUMBER(SEARCH(vyberHrace,$B3167)))</f>
      </c>
      <c r="M3167" s="14">
        <f>AND($I3167=MID(kododd,1,2),$J3167=MID(kododd,3,3))</f>
      </c>
    </row>
    <row r="3168">
      <c r="A3168" s="95">
        <v>528</v>
      </c>
      <c r="B3168" s="93" t="s">
        <v>19906</v>
      </c>
      <c r="C3168" s="93" t="s">
        <v>1432</v>
      </c>
      <c r="D3168" s="95">
        <v>2079</v>
      </c>
      <c r="E3168" s="95">
        <v>2081</v>
      </c>
      <c r="F3168" s="95">
        <v>314030</v>
      </c>
      <c r="G3168" s="95">
        <v>250</v>
      </c>
      <c r="H3168" s="93" t="s">
        <v>8976</v>
      </c>
      <c r="I3168" s="93" t="s">
        <v>23893</v>
      </c>
      <c r="J3168" s="93" t="s">
        <v>20850</v>
      </c>
      <c r="K3168" s="93" t="s">
        <v>2038</v>
      </c>
      <c r="L3168" s="14">
        <f>AND(vyberHrace&lt;&gt;"",ISNUMBER(SEARCH(vyberHrace,$B3168)))</f>
      </c>
      <c r="M3168" s="14">
        <f>AND($I3168=MID(kododd,1,2),$J3168=MID(kododd,3,3))</f>
      </c>
    </row>
    <row r="3169">
      <c r="A3169" s="95">
        <v>53253</v>
      </c>
      <c r="B3169" s="93" t="s">
        <v>28088</v>
      </c>
      <c r="C3169" s="93" t="s">
        <v>1411</v>
      </c>
      <c r="G3169" s="95">
        <v>0</v>
      </c>
      <c r="H3169" s="93" t="s">
        <v>8976</v>
      </c>
      <c r="I3169" s="93" t="s">
        <v>23893</v>
      </c>
      <c r="J3169" s="93" t="s">
        <v>23413</v>
      </c>
      <c r="K3169" s="93" t="s">
        <v>21382</v>
      </c>
      <c r="L3169" s="14">
        <f>AND(vyberHrace&lt;&gt;"",ISNUMBER(SEARCH(vyberHrace,$B3169)))</f>
      </c>
      <c r="M3169" s="14">
        <f>AND($I3169=MID(kododd,1,2),$J3169=MID(kododd,3,3))</f>
      </c>
    </row>
    <row r="3170">
      <c r="A3170" s="95">
        <v>54149</v>
      </c>
      <c r="B3170" s="93" t="s">
        <v>2660</v>
      </c>
      <c r="C3170" s="93" t="s">
        <v>1416</v>
      </c>
      <c r="D3170" s="95">
        <v>1015</v>
      </c>
      <c r="F3170" s="95">
        <v>23750014</v>
      </c>
      <c r="G3170" s="95">
        <v>250</v>
      </c>
      <c r="H3170" s="93" t="s">
        <v>8976</v>
      </c>
      <c r="I3170" s="93" t="s">
        <v>23893</v>
      </c>
      <c r="J3170" s="93" t="s">
        <v>20863</v>
      </c>
      <c r="K3170" s="93" t="s">
        <v>4532</v>
      </c>
      <c r="L3170" s="14">
        <f>AND(vyberHrace&lt;&gt;"",ISNUMBER(SEARCH(vyberHrace,$B3170)))</f>
      </c>
      <c r="M3170" s="14">
        <f>AND($I3170=MID(kododd,1,2),$J3170=MID(kododd,3,3))</f>
      </c>
    </row>
    <row r="3171">
      <c r="A3171" s="95">
        <v>42110</v>
      </c>
      <c r="B3171" s="93" t="s">
        <v>4703</v>
      </c>
      <c r="C3171" s="93" t="s">
        <v>1410</v>
      </c>
      <c r="D3171" s="95">
        <v>1732</v>
      </c>
      <c r="E3171" s="95">
        <v>1827</v>
      </c>
      <c r="F3171" s="95">
        <v>23727071</v>
      </c>
      <c r="G3171" s="95">
        <v>250</v>
      </c>
      <c r="H3171" s="93" t="s">
        <v>8976</v>
      </c>
      <c r="I3171" s="93" t="s">
        <v>23893</v>
      </c>
      <c r="J3171" s="93" t="s">
        <v>20956</v>
      </c>
      <c r="K3171" s="93" t="s">
        <v>26134</v>
      </c>
      <c r="L3171" s="14">
        <f>AND(vyberHrace&lt;&gt;"",ISNUMBER(SEARCH(vyberHrace,$B3171)))</f>
      </c>
      <c r="M3171" s="14">
        <f>AND($I3171=MID(kododd,1,2),$J3171=MID(kododd,3,3))</f>
      </c>
    </row>
    <row r="3172">
      <c r="A3172" s="95">
        <v>51503</v>
      </c>
      <c r="B3172" s="93" t="s">
        <v>1759</v>
      </c>
      <c r="C3172" s="93" t="s">
        <v>1420</v>
      </c>
      <c r="F3172" s="95">
        <v>23744502</v>
      </c>
      <c r="G3172" s="95">
        <v>0</v>
      </c>
      <c r="H3172" s="93" t="s">
        <v>8976</v>
      </c>
      <c r="I3172" s="93" t="s">
        <v>23893</v>
      </c>
      <c r="J3172" s="93" t="s">
        <v>20956</v>
      </c>
      <c r="K3172" s="93" t="s">
        <v>26134</v>
      </c>
      <c r="L3172" s="14">
        <f>AND(vyberHrace&lt;&gt;"",ISNUMBER(SEARCH(vyberHrace,$B3172)))</f>
      </c>
      <c r="M3172" s="14">
        <f>AND($I3172=MID(kododd,1,2),$J3172=MID(kododd,3,3))</f>
      </c>
    </row>
    <row r="3173">
      <c r="A3173" s="95">
        <v>56622</v>
      </c>
      <c r="B3173" s="93" t="s">
        <v>21708</v>
      </c>
      <c r="C3173" s="93" t="s">
        <v>1411</v>
      </c>
      <c r="G3173" s="95">
        <v>250</v>
      </c>
      <c r="H3173" s="93" t="s">
        <v>8976</v>
      </c>
      <c r="I3173" s="93" t="s">
        <v>23893</v>
      </c>
      <c r="J3173" s="93" t="s">
        <v>20922</v>
      </c>
      <c r="K3173" s="93" t="s">
        <v>5595</v>
      </c>
      <c r="L3173" s="14">
        <f>AND(vyberHrace&lt;&gt;"",ISNUMBER(SEARCH(vyberHrace,$B3173)))</f>
      </c>
      <c r="M3173" s="14">
        <f>AND($I3173=MID(kododd,1,2),$J3173=MID(kododd,3,3))</f>
      </c>
    </row>
    <row r="3174">
      <c r="A3174" s="95">
        <v>43157</v>
      </c>
      <c r="B3174" s="93" t="s">
        <v>3590</v>
      </c>
      <c r="C3174" s="93" t="s">
        <v>1408</v>
      </c>
      <c r="D3174" s="95">
        <v>1100</v>
      </c>
      <c r="F3174" s="95">
        <v>23724463</v>
      </c>
      <c r="G3174" s="95">
        <v>0</v>
      </c>
      <c r="H3174" s="93" t="s">
        <v>8976</v>
      </c>
      <c r="I3174" s="93" t="s">
        <v>23893</v>
      </c>
      <c r="J3174" s="93" t="s">
        <v>20862</v>
      </c>
      <c r="K3174" s="93" t="s">
        <v>6759</v>
      </c>
      <c r="L3174" s="14">
        <f>AND(vyberHrace&lt;&gt;"",ISNUMBER(SEARCH(vyberHrace,$B3174)))</f>
      </c>
      <c r="M3174" s="14">
        <f>AND($I3174=MID(kododd,1,2),$J3174=MID(kododd,3,3))</f>
      </c>
    </row>
    <row r="3175">
      <c r="A3175" s="95">
        <v>43147</v>
      </c>
      <c r="B3175" s="93" t="s">
        <v>3594</v>
      </c>
      <c r="C3175" s="93" t="s">
        <v>3255</v>
      </c>
      <c r="G3175" s="95">
        <v>0</v>
      </c>
      <c r="H3175" s="93" t="s">
        <v>8976</v>
      </c>
      <c r="I3175" s="93" t="s">
        <v>23893</v>
      </c>
      <c r="J3175" s="93" t="s">
        <v>20862</v>
      </c>
      <c r="K3175" s="93" t="s">
        <v>6759</v>
      </c>
      <c r="L3175" s="14">
        <f>AND(vyberHrace&lt;&gt;"",ISNUMBER(SEARCH(vyberHrace,$B3175)))</f>
      </c>
      <c r="M3175" s="14">
        <f>AND($I3175=MID(kododd,1,2),$J3175=MID(kododd,3,3))</f>
      </c>
    </row>
    <row r="3176">
      <c r="A3176" s="95">
        <v>47576</v>
      </c>
      <c r="B3176" s="93" t="s">
        <v>3597</v>
      </c>
      <c r="C3176" s="93" t="s">
        <v>1406</v>
      </c>
      <c r="D3176" s="95">
        <v>1082</v>
      </c>
      <c r="E3176" s="95">
        <v>1495</v>
      </c>
      <c r="F3176" s="95">
        <v>23744510</v>
      </c>
      <c r="G3176" s="95">
        <v>0</v>
      </c>
      <c r="H3176" s="93" t="s">
        <v>8976</v>
      </c>
      <c r="I3176" s="93" t="s">
        <v>23893</v>
      </c>
      <c r="J3176" s="93" t="s">
        <v>20956</v>
      </c>
      <c r="K3176" s="93" t="s">
        <v>26134</v>
      </c>
      <c r="L3176" s="14">
        <f>AND(vyberHrace&lt;&gt;"",ISNUMBER(SEARCH(vyberHrace,$B3176)))</f>
      </c>
      <c r="M3176" s="14">
        <f>AND($I3176=MID(kododd,1,2),$J3176=MID(kododd,3,3))</f>
      </c>
    </row>
    <row r="3177">
      <c r="A3177" s="95">
        <v>38348</v>
      </c>
      <c r="B3177" s="93" t="s">
        <v>3599</v>
      </c>
      <c r="C3177" s="93" t="s">
        <v>1409</v>
      </c>
      <c r="D3177" s="95">
        <v>1123</v>
      </c>
      <c r="F3177" s="95">
        <v>23712287</v>
      </c>
      <c r="G3177" s="95">
        <v>0</v>
      </c>
      <c r="H3177" s="93" t="s">
        <v>8976</v>
      </c>
      <c r="I3177" s="93" t="s">
        <v>23893</v>
      </c>
      <c r="J3177" s="93" t="s">
        <v>20953</v>
      </c>
      <c r="K3177" s="93" t="s">
        <v>2012</v>
      </c>
      <c r="L3177" s="14">
        <f>AND(vyberHrace&lt;&gt;"",ISNUMBER(SEARCH(vyberHrace,$B3177)))</f>
      </c>
      <c r="M3177" s="14">
        <f>AND($I3177=MID(kododd,1,2),$J3177=MID(kododd,3,3))</f>
      </c>
    </row>
    <row r="3178">
      <c r="A3178" s="95">
        <v>26067</v>
      </c>
      <c r="B3178" s="93" t="s">
        <v>3606</v>
      </c>
      <c r="C3178" s="93" t="s">
        <v>1447</v>
      </c>
      <c r="D3178" s="95">
        <v>1855</v>
      </c>
      <c r="E3178" s="95">
        <v>1913</v>
      </c>
      <c r="F3178" s="95">
        <v>309737</v>
      </c>
      <c r="G3178" s="95">
        <v>0</v>
      </c>
      <c r="H3178" s="93" t="s">
        <v>8976</v>
      </c>
      <c r="I3178" s="93" t="s">
        <v>23893</v>
      </c>
      <c r="J3178" s="93" t="s">
        <v>20991</v>
      </c>
      <c r="K3178" s="93" t="s">
        <v>9101</v>
      </c>
      <c r="L3178" s="14">
        <f>AND(vyberHrace&lt;&gt;"",ISNUMBER(SEARCH(vyberHrace,$B3178)))</f>
      </c>
      <c r="M3178" s="14">
        <f>AND($I3178=MID(kododd,1,2),$J3178=MID(kododd,3,3))</f>
      </c>
    </row>
    <row r="3179">
      <c r="A3179" s="95">
        <v>61043</v>
      </c>
      <c r="B3179" s="93" t="s">
        <v>27348</v>
      </c>
      <c r="C3179" s="93" t="s">
        <v>1406</v>
      </c>
      <c r="D3179" s="95">
        <v>1226</v>
      </c>
      <c r="F3179" s="95">
        <v>23793767</v>
      </c>
      <c r="G3179" s="95">
        <v>250</v>
      </c>
      <c r="H3179" s="93" t="s">
        <v>8976</v>
      </c>
      <c r="I3179" s="93" t="s">
        <v>23893</v>
      </c>
      <c r="J3179" s="93" t="s">
        <v>20888</v>
      </c>
      <c r="K3179" s="93" t="s">
        <v>145</v>
      </c>
      <c r="L3179" s="14">
        <f>AND(vyberHrace&lt;&gt;"",ISNUMBER(SEARCH(vyberHrace,$B3179)))</f>
      </c>
      <c r="M3179" s="14">
        <f>AND($I3179=MID(kododd,1,2),$J3179=MID(kododd,3,3))</f>
      </c>
    </row>
    <row r="3180">
      <c r="A3180" s="95">
        <v>14490</v>
      </c>
      <c r="B3180" s="93" t="s">
        <v>3607</v>
      </c>
      <c r="C3180" s="93" t="s">
        <v>1453</v>
      </c>
      <c r="D3180" s="95">
        <v>1482</v>
      </c>
      <c r="F3180" s="95">
        <v>571004599</v>
      </c>
      <c r="G3180" s="95">
        <v>0</v>
      </c>
      <c r="H3180" s="93" t="s">
        <v>8976</v>
      </c>
      <c r="I3180" s="93" t="s">
        <v>23893</v>
      </c>
      <c r="J3180" s="93" t="s">
        <v>20902</v>
      </c>
      <c r="K3180" s="93" t="s">
        <v>3608</v>
      </c>
      <c r="L3180" s="14">
        <f>AND(vyberHrace&lt;&gt;"",ISNUMBER(SEARCH(vyberHrace,$B3180)))</f>
      </c>
      <c r="M3180" s="14">
        <f>AND($I3180=MID(kododd,1,2),$J3180=MID(kododd,3,3))</f>
      </c>
    </row>
    <row r="3181">
      <c r="A3181" s="95">
        <v>12143</v>
      </c>
      <c r="B3181" s="93" t="s">
        <v>3609</v>
      </c>
      <c r="C3181" s="93" t="s">
        <v>1464</v>
      </c>
      <c r="D3181" s="95">
        <v>1664</v>
      </c>
      <c r="F3181" s="95">
        <v>571004602</v>
      </c>
      <c r="G3181" s="95">
        <v>250</v>
      </c>
      <c r="H3181" s="93" t="s">
        <v>8976</v>
      </c>
      <c r="I3181" s="93" t="s">
        <v>23893</v>
      </c>
      <c r="J3181" s="93" t="s">
        <v>20902</v>
      </c>
      <c r="K3181" s="93" t="s">
        <v>3608</v>
      </c>
      <c r="L3181" s="14">
        <f>AND(vyberHrace&lt;&gt;"",ISNUMBER(SEARCH(vyberHrace,$B3181)))</f>
      </c>
      <c r="M3181" s="14">
        <f>AND($I3181=MID(kododd,1,2),$J3181=MID(kododd,3,3))</f>
      </c>
    </row>
    <row r="3182">
      <c r="A3182" s="95">
        <v>59147</v>
      </c>
      <c r="B3182" s="93" t="s">
        <v>25583</v>
      </c>
      <c r="C3182" s="93" t="s">
        <v>1420</v>
      </c>
      <c r="G3182" s="95">
        <v>0</v>
      </c>
      <c r="H3182" s="93" t="s">
        <v>8976</v>
      </c>
      <c r="I3182" s="93" t="s">
        <v>23893</v>
      </c>
      <c r="J3182" s="93" t="s">
        <v>20862</v>
      </c>
      <c r="K3182" s="93" t="s">
        <v>6759</v>
      </c>
      <c r="L3182" s="14">
        <f>AND(vyberHrace&lt;&gt;"",ISNUMBER(SEARCH(vyberHrace,$B3182)))</f>
      </c>
      <c r="M3182" s="14">
        <f>AND($I3182=MID(kododd,1,2),$J3182=MID(kododd,3,3))</f>
      </c>
    </row>
    <row r="3183">
      <c r="A3183" s="95">
        <v>5051</v>
      </c>
      <c r="B3183" s="93" t="s">
        <v>3614</v>
      </c>
      <c r="C3183" s="93" t="s">
        <v>1439</v>
      </c>
      <c r="D3183" s="95">
        <v>1761</v>
      </c>
      <c r="E3183" s="95">
        <v>1791</v>
      </c>
      <c r="F3183" s="95">
        <v>309729</v>
      </c>
      <c r="G3183" s="95">
        <v>250</v>
      </c>
      <c r="H3183" s="93" t="s">
        <v>8976</v>
      </c>
      <c r="I3183" s="93" t="s">
        <v>23893</v>
      </c>
      <c r="J3183" s="93" t="s">
        <v>20991</v>
      </c>
      <c r="K3183" s="93" t="s">
        <v>9101</v>
      </c>
      <c r="L3183" s="14">
        <f>AND(vyberHrace&lt;&gt;"",ISNUMBER(SEARCH(vyberHrace,$B3183)))</f>
      </c>
      <c r="M3183" s="14">
        <f>AND($I3183=MID(kododd,1,2),$J3183=MID(kododd,3,3))</f>
      </c>
    </row>
    <row r="3184">
      <c r="A3184" s="95">
        <v>58592</v>
      </c>
      <c r="B3184" s="93" t="s">
        <v>25084</v>
      </c>
      <c r="C3184" s="93" t="s">
        <v>1432</v>
      </c>
      <c r="D3184" s="95">
        <v>1587</v>
      </c>
      <c r="F3184" s="95">
        <v>23798459</v>
      </c>
      <c r="G3184" s="95">
        <v>250</v>
      </c>
      <c r="H3184" s="93" t="s">
        <v>8976</v>
      </c>
      <c r="I3184" s="93" t="s">
        <v>23893</v>
      </c>
      <c r="J3184" s="93" t="s">
        <v>20929</v>
      </c>
      <c r="K3184" s="93" t="s">
        <v>5588</v>
      </c>
      <c r="L3184" s="14">
        <f>AND(vyberHrace&lt;&gt;"",ISNUMBER(SEARCH(vyberHrace,$B3184)))</f>
      </c>
      <c r="M3184" s="14">
        <f>AND($I3184=MID(kododd,1,2),$J3184=MID(kododd,3,3))</f>
      </c>
    </row>
    <row r="3185">
      <c r="A3185" s="95">
        <v>52152</v>
      </c>
      <c r="B3185" s="93" t="s">
        <v>7754</v>
      </c>
      <c r="C3185" s="93" t="s">
        <v>1406</v>
      </c>
      <c r="F3185" s="95">
        <v>23761938</v>
      </c>
      <c r="G3185" s="95">
        <v>250</v>
      </c>
      <c r="H3185" s="93" t="s">
        <v>8976</v>
      </c>
      <c r="I3185" s="93" t="s">
        <v>23893</v>
      </c>
      <c r="J3185" s="93" t="s">
        <v>20974</v>
      </c>
      <c r="K3185" s="93" t="s">
        <v>4919</v>
      </c>
      <c r="L3185" s="14">
        <f>AND(vyberHrace&lt;&gt;"",ISNUMBER(SEARCH(vyberHrace,$B3185)))</f>
      </c>
      <c r="M3185" s="14">
        <f>AND($I3185=MID(kododd,1,2),$J3185=MID(kododd,3,3))</f>
      </c>
    </row>
    <row r="3186">
      <c r="A3186" s="95">
        <v>53462</v>
      </c>
      <c r="B3186" s="93" t="s">
        <v>20052</v>
      </c>
      <c r="C3186" s="93" t="s">
        <v>1422</v>
      </c>
      <c r="D3186" s="95">
        <v>1161</v>
      </c>
      <c r="E3186" s="95">
        <v>1462</v>
      </c>
      <c r="F3186" s="95">
        <v>23762179</v>
      </c>
      <c r="G3186" s="95">
        <v>250</v>
      </c>
      <c r="H3186" s="93" t="s">
        <v>8976</v>
      </c>
      <c r="I3186" s="93" t="s">
        <v>23893</v>
      </c>
      <c r="J3186" s="93" t="s">
        <v>21005</v>
      </c>
      <c r="K3186" s="93" t="s">
        <v>7922</v>
      </c>
      <c r="L3186" s="14">
        <f>AND(vyberHrace&lt;&gt;"",ISNUMBER(SEARCH(vyberHrace,$B3186)))</f>
      </c>
      <c r="M3186" s="14">
        <f>AND($I3186=MID(kododd,1,2),$J3186=MID(kododd,3,3))</f>
      </c>
    </row>
    <row r="3187">
      <c r="A3187" s="95">
        <v>63069</v>
      </c>
      <c r="B3187" s="93" t="s">
        <v>28733</v>
      </c>
      <c r="C3187" s="93" t="s">
        <v>1488</v>
      </c>
      <c r="G3187" s="95">
        <v>250</v>
      </c>
      <c r="H3187" s="93" t="s">
        <v>8976</v>
      </c>
      <c r="I3187" s="93" t="s">
        <v>23893</v>
      </c>
      <c r="J3187" s="93" t="s">
        <v>21005</v>
      </c>
      <c r="K3187" s="93" t="s">
        <v>7922</v>
      </c>
      <c r="L3187" s="14">
        <f>AND(vyberHrace&lt;&gt;"",ISNUMBER(SEARCH(vyberHrace,$B3187)))</f>
      </c>
      <c r="M3187" s="14">
        <f>AND($I3187=MID(kododd,1,2),$J3187=MID(kododd,3,3))</f>
      </c>
    </row>
    <row r="3188">
      <c r="A3188" s="95">
        <v>53401</v>
      </c>
      <c r="B3188" s="93" t="s">
        <v>20053</v>
      </c>
      <c r="C3188" s="93" t="s">
        <v>1422</v>
      </c>
      <c r="D3188" s="95">
        <v>1178</v>
      </c>
      <c r="E3188" s="95">
        <v>1451</v>
      </c>
      <c r="F3188" s="95">
        <v>23755369</v>
      </c>
      <c r="G3188" s="95">
        <v>250</v>
      </c>
      <c r="H3188" s="93" t="s">
        <v>8976</v>
      </c>
      <c r="I3188" s="93" t="s">
        <v>23893</v>
      </c>
      <c r="J3188" s="93" t="s">
        <v>20900</v>
      </c>
      <c r="K3188" s="93" t="s">
        <v>1747</v>
      </c>
      <c r="L3188" s="14">
        <f>AND(vyberHrace&lt;&gt;"",ISNUMBER(SEARCH(vyberHrace,$B3188)))</f>
      </c>
      <c r="M3188" s="14">
        <f>AND($I3188=MID(kododd,1,2),$J3188=MID(kododd,3,3))</f>
      </c>
    </row>
    <row r="3189">
      <c r="A3189" s="95">
        <v>48529</v>
      </c>
      <c r="B3189" s="93" t="s">
        <v>414</v>
      </c>
      <c r="C3189" s="93" t="s">
        <v>1417</v>
      </c>
      <c r="D3189" s="95">
        <v>1293</v>
      </c>
      <c r="F3189" s="95">
        <v>23742046</v>
      </c>
      <c r="G3189" s="95">
        <v>0</v>
      </c>
      <c r="H3189" s="93" t="s">
        <v>8976</v>
      </c>
      <c r="I3189" s="93" t="s">
        <v>23893</v>
      </c>
      <c r="J3189" s="93" t="s">
        <v>20900</v>
      </c>
      <c r="K3189" s="93" t="s">
        <v>1747</v>
      </c>
      <c r="L3189" s="14">
        <f>AND(vyberHrace&lt;&gt;"",ISNUMBER(SEARCH(vyberHrace,$B3189)))</f>
      </c>
      <c r="M3189" s="14">
        <f>AND($I3189=MID(kododd,1,2),$J3189=MID(kododd,3,3))</f>
      </c>
    </row>
    <row r="3190">
      <c r="A3190" s="95">
        <v>47661</v>
      </c>
      <c r="B3190" s="93" t="s">
        <v>415</v>
      </c>
      <c r="C3190" s="93" t="s">
        <v>1402</v>
      </c>
      <c r="D3190" s="95">
        <v>2100</v>
      </c>
      <c r="E3190" s="95">
        <v>2151</v>
      </c>
      <c r="F3190" s="95">
        <v>23733551</v>
      </c>
      <c r="G3190" s="95">
        <v>250</v>
      </c>
      <c r="H3190" s="93" t="s">
        <v>8976</v>
      </c>
      <c r="I3190" s="93" t="s">
        <v>23893</v>
      </c>
      <c r="J3190" s="93" t="s">
        <v>20862</v>
      </c>
      <c r="K3190" s="93" t="s">
        <v>6759</v>
      </c>
      <c r="L3190" s="14">
        <f>AND(vyberHrace&lt;&gt;"",ISNUMBER(SEARCH(vyberHrace,$B3190)))</f>
      </c>
      <c r="M3190" s="14">
        <f>AND($I3190=MID(kododd,1,2),$J3190=MID(kododd,3,3))</f>
      </c>
    </row>
    <row r="3191">
      <c r="A3191" s="95">
        <v>57045</v>
      </c>
      <c r="B3191" s="93" t="s">
        <v>21718</v>
      </c>
      <c r="C3191" s="93" t="s">
        <v>1411</v>
      </c>
      <c r="G3191" s="95">
        <v>0</v>
      </c>
      <c r="H3191" s="93" t="s">
        <v>8976</v>
      </c>
      <c r="I3191" s="93" t="s">
        <v>23893</v>
      </c>
      <c r="J3191" s="93" t="s">
        <v>20900</v>
      </c>
      <c r="K3191" s="93" t="s">
        <v>1747</v>
      </c>
      <c r="L3191" s="14">
        <f>AND(vyberHrace&lt;&gt;"",ISNUMBER(SEARCH(vyberHrace,$B3191)))</f>
      </c>
      <c r="M3191" s="14">
        <f>AND($I3191=MID(kododd,1,2),$J3191=MID(kododd,3,3))</f>
      </c>
    </row>
    <row r="3192">
      <c r="A3192" s="95">
        <v>7393</v>
      </c>
      <c r="B3192" s="93" t="s">
        <v>418</v>
      </c>
      <c r="C3192" s="93" t="s">
        <v>1428</v>
      </c>
      <c r="D3192" s="95">
        <v>1700</v>
      </c>
      <c r="F3192" s="95">
        <v>23736224</v>
      </c>
      <c r="G3192" s="95">
        <v>0</v>
      </c>
      <c r="H3192" s="93" t="s">
        <v>8976</v>
      </c>
      <c r="I3192" s="93" t="s">
        <v>23893</v>
      </c>
      <c r="J3192" s="93" t="s">
        <v>20983</v>
      </c>
      <c r="K3192" s="93" t="s">
        <v>9107</v>
      </c>
      <c r="L3192" s="14">
        <f>AND(vyberHrace&lt;&gt;"",ISNUMBER(SEARCH(vyberHrace,$B3192)))</f>
      </c>
      <c r="M3192" s="14">
        <f>AND($I3192=MID(kododd,1,2),$J3192=MID(kododd,3,3))</f>
      </c>
    </row>
    <row r="3193">
      <c r="A3193" s="95">
        <v>60071</v>
      </c>
      <c r="B3193" s="93" t="s">
        <v>26548</v>
      </c>
      <c r="C3193" s="93" t="s">
        <v>1411</v>
      </c>
      <c r="F3193" s="95">
        <v>23796960</v>
      </c>
      <c r="G3193" s="95">
        <v>250</v>
      </c>
      <c r="H3193" s="93" t="s">
        <v>8976</v>
      </c>
      <c r="I3193" s="93" t="s">
        <v>23893</v>
      </c>
      <c r="J3193" s="93" t="s">
        <v>20900</v>
      </c>
      <c r="K3193" s="93" t="s">
        <v>1747</v>
      </c>
      <c r="L3193" s="14">
        <f>AND(vyberHrace&lt;&gt;"",ISNUMBER(SEARCH(vyberHrace,$B3193)))</f>
      </c>
      <c r="M3193" s="14">
        <f>AND($I3193=MID(kododd,1,2),$J3193=MID(kododd,3,3))</f>
      </c>
    </row>
    <row r="3194">
      <c r="A3194" s="95">
        <v>41642</v>
      </c>
      <c r="B3194" s="93" t="s">
        <v>424</v>
      </c>
      <c r="C3194" s="93" t="s">
        <v>1438</v>
      </c>
      <c r="D3194" s="95">
        <v>1100</v>
      </c>
      <c r="G3194" s="95">
        <v>0</v>
      </c>
      <c r="H3194" s="93" t="s">
        <v>8976</v>
      </c>
      <c r="I3194" s="93" t="s">
        <v>23893</v>
      </c>
      <c r="J3194" s="93" t="s">
        <v>20863</v>
      </c>
      <c r="K3194" s="93" t="s">
        <v>4532</v>
      </c>
      <c r="L3194" s="14">
        <f>AND(vyberHrace&lt;&gt;"",ISNUMBER(SEARCH(vyberHrace,$B3194)))</f>
      </c>
      <c r="M3194" s="14">
        <f>AND($I3194=MID(kododd,1,2),$J3194=MID(kododd,3,3))</f>
      </c>
    </row>
    <row r="3195">
      <c r="A3195" s="95">
        <v>41641</v>
      </c>
      <c r="B3195" s="93" t="s">
        <v>425</v>
      </c>
      <c r="C3195" s="93" t="s">
        <v>1400</v>
      </c>
      <c r="G3195" s="95">
        <v>0</v>
      </c>
      <c r="H3195" s="93" t="s">
        <v>8976</v>
      </c>
      <c r="I3195" s="93" t="s">
        <v>23893</v>
      </c>
      <c r="J3195" s="93" t="s">
        <v>20863</v>
      </c>
      <c r="K3195" s="93" t="s">
        <v>4532</v>
      </c>
      <c r="L3195" s="14">
        <f>AND(vyberHrace&lt;&gt;"",ISNUMBER(SEARCH(vyberHrace,$B3195)))</f>
      </c>
      <c r="M3195" s="14">
        <f>AND($I3195=MID(kododd,1,2),$J3195=MID(kododd,3,3))</f>
      </c>
    </row>
    <row r="3196">
      <c r="A3196" s="95">
        <v>62772</v>
      </c>
      <c r="B3196" s="93" t="s">
        <v>28734</v>
      </c>
      <c r="C3196" s="93" t="s">
        <v>1412</v>
      </c>
      <c r="G3196" s="95">
        <v>250</v>
      </c>
      <c r="H3196" s="93" t="s">
        <v>8976</v>
      </c>
      <c r="I3196" s="93" t="s">
        <v>23893</v>
      </c>
      <c r="J3196" s="93" t="s">
        <v>21017</v>
      </c>
      <c r="K3196" s="93" t="s">
        <v>7925</v>
      </c>
      <c r="L3196" s="14">
        <f>AND(vyberHrace&lt;&gt;"",ISNUMBER(SEARCH(vyberHrace,$B3196)))</f>
      </c>
      <c r="M3196" s="14">
        <f>AND($I3196=MID(kododd,1,2),$J3196=MID(kododd,3,3))</f>
      </c>
    </row>
    <row r="3197">
      <c r="A3197" s="95">
        <v>37615</v>
      </c>
      <c r="B3197" s="93" t="s">
        <v>7959</v>
      </c>
      <c r="C3197" s="93" t="s">
        <v>1421</v>
      </c>
      <c r="D3197" s="95">
        <v>1394</v>
      </c>
      <c r="F3197" s="95">
        <v>363863</v>
      </c>
      <c r="G3197" s="95">
        <v>0</v>
      </c>
      <c r="H3197" s="93" t="s">
        <v>8976</v>
      </c>
      <c r="I3197" s="93" t="s">
        <v>23893</v>
      </c>
      <c r="J3197" s="93" t="s">
        <v>20953</v>
      </c>
      <c r="K3197" s="93" t="s">
        <v>2012</v>
      </c>
      <c r="L3197" s="14">
        <f>AND(vyberHrace&lt;&gt;"",ISNUMBER(SEARCH(vyberHrace,$B3197)))</f>
      </c>
      <c r="M3197" s="14">
        <f>AND($I3197=MID(kododd,1,2),$J3197=MID(kododd,3,3))</f>
      </c>
    </row>
    <row r="3198">
      <c r="A3198" s="95">
        <v>26117</v>
      </c>
      <c r="B3198" s="93" t="s">
        <v>5870</v>
      </c>
      <c r="C3198" s="93" t="s">
        <v>1461</v>
      </c>
      <c r="D3198" s="95">
        <v>1419</v>
      </c>
      <c r="G3198" s="95">
        <v>0</v>
      </c>
      <c r="H3198" s="93" t="s">
        <v>8976</v>
      </c>
      <c r="I3198" s="93" t="s">
        <v>23893</v>
      </c>
      <c r="J3198" s="93" t="s">
        <v>20960</v>
      </c>
      <c r="K3198" s="93" t="s">
        <v>4905</v>
      </c>
      <c r="L3198" s="14">
        <f>AND(vyberHrace&lt;&gt;"",ISNUMBER(SEARCH(vyberHrace,$B3198)))</f>
      </c>
      <c r="M3198" s="14">
        <f>AND($I3198=MID(kododd,1,2),$J3198=MID(kododd,3,3))</f>
      </c>
    </row>
    <row r="3199">
      <c r="A3199" s="95">
        <v>49490</v>
      </c>
      <c r="B3199" s="93" t="s">
        <v>5875</v>
      </c>
      <c r="C3199" s="93" t="s">
        <v>1408</v>
      </c>
      <c r="G3199" s="95">
        <v>0</v>
      </c>
      <c r="H3199" s="93" t="s">
        <v>8976</v>
      </c>
      <c r="I3199" s="93" t="s">
        <v>23893</v>
      </c>
      <c r="J3199" s="93" t="s">
        <v>20958</v>
      </c>
      <c r="K3199" s="93" t="s">
        <v>8977</v>
      </c>
      <c r="L3199" s="14">
        <f>AND(vyberHrace&lt;&gt;"",ISNUMBER(SEARCH(vyberHrace,$B3199)))</f>
      </c>
      <c r="M3199" s="14">
        <f>AND($I3199=MID(kododd,1,2),$J3199=MID(kododd,3,3))</f>
      </c>
    </row>
    <row r="3200">
      <c r="A3200" s="95">
        <v>60832</v>
      </c>
      <c r="B3200" s="93" t="s">
        <v>27220</v>
      </c>
      <c r="C3200" s="93" t="s">
        <v>1411</v>
      </c>
      <c r="G3200" s="95">
        <v>0</v>
      </c>
      <c r="H3200" s="93" t="s">
        <v>8976</v>
      </c>
      <c r="I3200" s="93" t="s">
        <v>23893</v>
      </c>
      <c r="J3200" s="93" t="s">
        <v>20862</v>
      </c>
      <c r="K3200" s="93" t="s">
        <v>6759</v>
      </c>
      <c r="L3200" s="14">
        <f>AND(vyberHrace&lt;&gt;"",ISNUMBER(SEARCH(vyberHrace,$B3200)))</f>
      </c>
      <c r="M3200" s="14">
        <f>AND($I3200=MID(kododd,1,2),$J3200=MID(kododd,3,3))</f>
      </c>
    </row>
    <row r="3201">
      <c r="A3201" s="95">
        <v>61481</v>
      </c>
      <c r="B3201" s="93" t="s">
        <v>27661</v>
      </c>
      <c r="C3201" s="93" t="s">
        <v>1411</v>
      </c>
      <c r="G3201" s="95">
        <v>0</v>
      </c>
      <c r="H3201" s="93" t="s">
        <v>8976</v>
      </c>
      <c r="I3201" s="93" t="s">
        <v>23893</v>
      </c>
      <c r="J3201" s="93" t="s">
        <v>20862</v>
      </c>
      <c r="K3201" s="93" t="s">
        <v>6759</v>
      </c>
      <c r="L3201" s="14">
        <f>AND(vyberHrace&lt;&gt;"",ISNUMBER(SEARCH(vyberHrace,$B3201)))</f>
      </c>
      <c r="M3201" s="14">
        <f>AND($I3201=MID(kododd,1,2),$J3201=MID(kododd,3,3))</f>
      </c>
    </row>
    <row r="3202">
      <c r="A3202" s="95">
        <v>13129</v>
      </c>
      <c r="B3202" s="93" t="s">
        <v>23950</v>
      </c>
      <c r="C3202" s="93" t="s">
        <v>1413</v>
      </c>
      <c r="G3202" s="95">
        <v>250</v>
      </c>
      <c r="H3202" s="93" t="s">
        <v>8976</v>
      </c>
      <c r="I3202" s="93" t="s">
        <v>23893</v>
      </c>
      <c r="J3202" s="93" t="s">
        <v>20988</v>
      </c>
      <c r="K3202" s="93" t="s">
        <v>5143</v>
      </c>
      <c r="L3202" s="14">
        <f>AND(vyberHrace&lt;&gt;"",ISNUMBER(SEARCH(vyberHrace,$B3202)))</f>
      </c>
      <c r="M3202" s="14">
        <f>AND($I3202=MID(kododd,1,2),$J3202=MID(kododd,3,3))</f>
      </c>
    </row>
    <row r="3203">
      <c r="A3203" s="95">
        <v>47840</v>
      </c>
      <c r="B3203" s="93" t="s">
        <v>5927</v>
      </c>
      <c r="C3203" s="93" t="s">
        <v>3255</v>
      </c>
      <c r="D3203" s="95">
        <v>1081</v>
      </c>
      <c r="E3203" s="95">
        <v>1474</v>
      </c>
      <c r="F3203" s="95">
        <v>23750677</v>
      </c>
      <c r="G3203" s="95">
        <v>0</v>
      </c>
      <c r="H3203" s="93" t="s">
        <v>8976</v>
      </c>
      <c r="I3203" s="93" t="s">
        <v>23893</v>
      </c>
      <c r="J3203" s="93" t="s">
        <v>20958</v>
      </c>
      <c r="K3203" s="93" t="s">
        <v>8977</v>
      </c>
      <c r="L3203" s="14">
        <f>AND(vyberHrace&lt;&gt;"",ISNUMBER(SEARCH(vyberHrace,$B3203)))</f>
      </c>
      <c r="M3203" s="14">
        <f>AND($I3203=MID(kododd,1,2),$J3203=MID(kododd,3,3))</f>
      </c>
    </row>
    <row r="3204">
      <c r="A3204" s="95">
        <v>59732</v>
      </c>
      <c r="B3204" s="93" t="s">
        <v>26100</v>
      </c>
      <c r="C3204" s="93" t="s">
        <v>1411</v>
      </c>
      <c r="D3204" s="95">
        <v>1001</v>
      </c>
      <c r="E3204" s="95">
        <v>1447</v>
      </c>
      <c r="F3204" s="95">
        <v>23786337</v>
      </c>
      <c r="G3204" s="95">
        <v>250</v>
      </c>
      <c r="H3204" s="93" t="s">
        <v>8976</v>
      </c>
      <c r="I3204" s="93" t="s">
        <v>23893</v>
      </c>
      <c r="J3204" s="93" t="s">
        <v>20862</v>
      </c>
      <c r="K3204" s="93" t="s">
        <v>6759</v>
      </c>
      <c r="L3204" s="14">
        <f>AND(vyberHrace&lt;&gt;"",ISNUMBER(SEARCH(vyberHrace,$B3204)))</f>
      </c>
      <c r="M3204" s="14">
        <f>AND($I3204=MID(kododd,1,2),$J3204=MID(kododd,3,3))</f>
      </c>
    </row>
    <row r="3205">
      <c r="A3205" s="95">
        <v>46700</v>
      </c>
      <c r="B3205" s="93" t="s">
        <v>5932</v>
      </c>
      <c r="C3205" s="93" t="s">
        <v>1410</v>
      </c>
      <c r="D3205" s="95">
        <v>1157</v>
      </c>
      <c r="F3205" s="95">
        <v>23731982</v>
      </c>
      <c r="G3205" s="95">
        <v>0</v>
      </c>
      <c r="H3205" s="93" t="s">
        <v>8976</v>
      </c>
      <c r="I3205" s="93" t="s">
        <v>23893</v>
      </c>
      <c r="J3205" s="93" t="s">
        <v>20920</v>
      </c>
      <c r="K3205" s="93" t="s">
        <v>5933</v>
      </c>
      <c r="L3205" s="14">
        <f>AND(vyberHrace&lt;&gt;"",ISNUMBER(SEARCH(vyberHrace,$B3205)))</f>
      </c>
      <c r="M3205" s="14">
        <f>AND($I3205=MID(kododd,1,2),$J3205=MID(kododd,3,3))</f>
      </c>
    </row>
    <row r="3206">
      <c r="A3206" s="95">
        <v>42392</v>
      </c>
      <c r="B3206" s="93" t="s">
        <v>5940</v>
      </c>
      <c r="C3206" s="93" t="s">
        <v>1399</v>
      </c>
      <c r="D3206" s="95">
        <v>1378</v>
      </c>
      <c r="E3206" s="95">
        <v>1638</v>
      </c>
      <c r="F3206" s="95">
        <v>393690</v>
      </c>
      <c r="G3206" s="95">
        <v>0</v>
      </c>
      <c r="H3206" s="93" t="s">
        <v>8976</v>
      </c>
      <c r="I3206" s="93" t="s">
        <v>23893</v>
      </c>
      <c r="J3206" s="93" t="s">
        <v>20859</v>
      </c>
      <c r="K3206" s="93" t="s">
        <v>5573</v>
      </c>
      <c r="L3206" s="14">
        <f>AND(vyberHrace&lt;&gt;"",ISNUMBER(SEARCH(vyberHrace,$B3206)))</f>
      </c>
      <c r="M3206" s="14">
        <f>AND($I3206=MID(kododd,1,2),$J3206=MID(kododd,3,3))</f>
      </c>
    </row>
    <row r="3207">
      <c r="A3207" s="95">
        <v>59406</v>
      </c>
      <c r="B3207" s="93" t="s">
        <v>28735</v>
      </c>
      <c r="C3207" s="93" t="s">
        <v>1487</v>
      </c>
      <c r="F3207" s="95">
        <v>23794224</v>
      </c>
      <c r="G3207" s="95">
        <v>250</v>
      </c>
      <c r="H3207" s="93" t="s">
        <v>8976</v>
      </c>
      <c r="I3207" s="93" t="s">
        <v>23893</v>
      </c>
      <c r="J3207" s="93" t="s">
        <v>20953</v>
      </c>
      <c r="K3207" s="93" t="s">
        <v>2012</v>
      </c>
      <c r="L3207" s="14">
        <f>AND(vyberHrace&lt;&gt;"",ISNUMBER(SEARCH(vyberHrace,$B3207)))</f>
      </c>
      <c r="M3207" s="14">
        <f>AND($I3207=MID(kododd,1,2),$J3207=MID(kododd,3,3))</f>
      </c>
    </row>
    <row r="3208">
      <c r="A3208" s="95">
        <v>42393</v>
      </c>
      <c r="B3208" s="93" t="s">
        <v>5943</v>
      </c>
      <c r="C3208" s="93" t="s">
        <v>1408</v>
      </c>
      <c r="D3208" s="95">
        <v>1358</v>
      </c>
      <c r="E3208" s="95">
        <v>1557</v>
      </c>
      <c r="F3208" s="95">
        <v>393673</v>
      </c>
      <c r="G3208" s="95">
        <v>0</v>
      </c>
      <c r="H3208" s="93" t="s">
        <v>8976</v>
      </c>
      <c r="I3208" s="93" t="s">
        <v>23893</v>
      </c>
      <c r="J3208" s="93" t="s">
        <v>20859</v>
      </c>
      <c r="K3208" s="93" t="s">
        <v>5573</v>
      </c>
      <c r="L3208" s="14">
        <f>AND(vyberHrace&lt;&gt;"",ISNUMBER(SEARCH(vyberHrace,$B3208)))</f>
      </c>
      <c r="M3208" s="14">
        <f>AND($I3208=MID(kododd,1,2),$J3208=MID(kododd,3,3))</f>
      </c>
    </row>
    <row r="3209">
      <c r="A3209" s="95">
        <v>50663</v>
      </c>
      <c r="B3209" s="93" t="s">
        <v>7793</v>
      </c>
      <c r="C3209" s="93" t="s">
        <v>1416</v>
      </c>
      <c r="D3209" s="95">
        <v>1500</v>
      </c>
      <c r="E3209" s="95">
        <v>1580</v>
      </c>
      <c r="F3209" s="95">
        <v>23767677</v>
      </c>
      <c r="G3209" s="95">
        <v>250</v>
      </c>
      <c r="H3209" s="93" t="s">
        <v>8976</v>
      </c>
      <c r="I3209" s="93" t="s">
        <v>23893</v>
      </c>
      <c r="J3209" s="93" t="s">
        <v>20944</v>
      </c>
      <c r="K3209" s="93" t="s">
        <v>5129</v>
      </c>
      <c r="L3209" s="14">
        <f>AND(vyberHrace&lt;&gt;"",ISNUMBER(SEARCH(vyberHrace,$B3209)))</f>
      </c>
      <c r="M3209" s="14">
        <f>AND($I3209=MID(kododd,1,2),$J3209=MID(kododd,3,3))</f>
      </c>
    </row>
    <row r="3210">
      <c r="A3210" s="95">
        <v>62229</v>
      </c>
      <c r="B3210" s="93" t="s">
        <v>28416</v>
      </c>
      <c r="C3210" s="93" t="s">
        <v>1446</v>
      </c>
      <c r="G3210" s="95">
        <v>0</v>
      </c>
      <c r="H3210" s="93" t="s">
        <v>8976</v>
      </c>
      <c r="I3210" s="93" t="s">
        <v>23893</v>
      </c>
      <c r="J3210" s="93" t="s">
        <v>23412</v>
      </c>
      <c r="K3210" s="93" t="s">
        <v>21358</v>
      </c>
      <c r="L3210" s="14">
        <f>AND(vyberHrace&lt;&gt;"",ISNUMBER(SEARCH(vyberHrace,$B3210)))</f>
      </c>
      <c r="M3210" s="14">
        <f>AND($I3210=MID(kododd,1,2),$J3210=MID(kododd,3,3))</f>
      </c>
    </row>
    <row r="3211">
      <c r="A3211" s="95">
        <v>60703</v>
      </c>
      <c r="B3211" s="93" t="s">
        <v>27116</v>
      </c>
      <c r="C3211" s="93" t="s">
        <v>3255</v>
      </c>
      <c r="G3211" s="95">
        <v>0</v>
      </c>
      <c r="H3211" s="93" t="s">
        <v>8976</v>
      </c>
      <c r="I3211" s="93" t="s">
        <v>23893</v>
      </c>
      <c r="J3211" s="93" t="s">
        <v>20958</v>
      </c>
      <c r="K3211" s="93" t="s">
        <v>8977</v>
      </c>
      <c r="L3211" s="14">
        <f>AND(vyberHrace&lt;&gt;"",ISNUMBER(SEARCH(vyberHrace,$B3211)))</f>
      </c>
      <c r="M3211" s="14">
        <f>AND($I3211=MID(kododd,1,2),$J3211=MID(kododd,3,3))</f>
      </c>
    </row>
    <row r="3212">
      <c r="A3212" s="95">
        <v>11089</v>
      </c>
      <c r="B3212" s="93" t="s">
        <v>124</v>
      </c>
      <c r="C3212" s="93" t="s">
        <v>1462</v>
      </c>
      <c r="D3212" s="95">
        <v>1723</v>
      </c>
      <c r="F3212" s="95">
        <v>315044</v>
      </c>
      <c r="G3212" s="95">
        <v>0</v>
      </c>
      <c r="H3212" s="93" t="s">
        <v>8976</v>
      </c>
      <c r="I3212" s="93" t="s">
        <v>23893</v>
      </c>
      <c r="J3212" s="93" t="s">
        <v>20844</v>
      </c>
      <c r="K3212" s="93" t="s">
        <v>8979</v>
      </c>
      <c r="L3212" s="14">
        <f>AND(vyberHrace&lt;&gt;"",ISNUMBER(SEARCH(vyberHrace,$B3212)))</f>
      </c>
      <c r="M3212" s="14">
        <f>AND($I3212=MID(kododd,1,2),$J3212=MID(kododd,3,3))</f>
      </c>
    </row>
    <row r="3213">
      <c r="A3213" s="95">
        <v>35413</v>
      </c>
      <c r="B3213" s="93" t="s">
        <v>125</v>
      </c>
      <c r="C3213" s="93" t="s">
        <v>1417</v>
      </c>
      <c r="D3213" s="95">
        <v>1710</v>
      </c>
      <c r="E3213" s="95">
        <v>1872</v>
      </c>
      <c r="F3213" s="95">
        <v>366137</v>
      </c>
      <c r="G3213" s="95">
        <v>250</v>
      </c>
      <c r="H3213" s="93" t="s">
        <v>8976</v>
      </c>
      <c r="I3213" s="93" t="s">
        <v>23893</v>
      </c>
      <c r="J3213" s="93" t="s">
        <v>20956</v>
      </c>
      <c r="K3213" s="93" t="s">
        <v>26134</v>
      </c>
      <c r="L3213" s="14">
        <f>AND(vyberHrace&lt;&gt;"",ISNUMBER(SEARCH(vyberHrace,$B3213)))</f>
      </c>
      <c r="M3213" s="14">
        <f>AND($I3213=MID(kododd,1,2),$J3213=MID(kododd,3,3))</f>
      </c>
    </row>
    <row r="3214">
      <c r="A3214" s="95">
        <v>2198</v>
      </c>
      <c r="B3214" s="93" t="s">
        <v>127</v>
      </c>
      <c r="C3214" s="93" t="s">
        <v>1429</v>
      </c>
      <c r="D3214" s="95">
        <v>1605</v>
      </c>
      <c r="F3214" s="95">
        <v>309770</v>
      </c>
      <c r="G3214" s="95">
        <v>250</v>
      </c>
      <c r="H3214" s="93" t="s">
        <v>8976</v>
      </c>
      <c r="I3214" s="93" t="s">
        <v>23893</v>
      </c>
      <c r="J3214" s="93" t="s">
        <v>20843</v>
      </c>
      <c r="K3214" s="93" t="s">
        <v>6001</v>
      </c>
      <c r="L3214" s="14">
        <f>AND(vyberHrace&lt;&gt;"",ISNUMBER(SEARCH(vyberHrace,$B3214)))</f>
      </c>
      <c r="M3214" s="14">
        <f>AND($I3214=MID(kododd,1,2),$J3214=MID(kododd,3,3))</f>
      </c>
    </row>
    <row r="3215">
      <c r="A3215" s="95">
        <v>58457</v>
      </c>
      <c r="B3215" s="93" t="s">
        <v>137</v>
      </c>
      <c r="C3215" s="93" t="s">
        <v>1416</v>
      </c>
      <c r="G3215" s="95">
        <v>0</v>
      </c>
      <c r="H3215" s="93" t="s">
        <v>8976</v>
      </c>
      <c r="I3215" s="93" t="s">
        <v>23893</v>
      </c>
      <c r="J3215" s="93" t="s">
        <v>20920</v>
      </c>
      <c r="K3215" s="93" t="s">
        <v>5933</v>
      </c>
      <c r="L3215" s="14">
        <f>AND(vyberHrace&lt;&gt;"",ISNUMBER(SEARCH(vyberHrace,$B3215)))</f>
      </c>
      <c r="M3215" s="14">
        <f>AND($I3215=MID(kododd,1,2),$J3215=MID(kododd,3,3))</f>
      </c>
    </row>
    <row r="3216">
      <c r="A3216" s="95">
        <v>54140</v>
      </c>
      <c r="B3216" s="93" t="s">
        <v>2611</v>
      </c>
      <c r="C3216" s="93" t="s">
        <v>1410</v>
      </c>
      <c r="D3216" s="95">
        <v>1222</v>
      </c>
      <c r="E3216" s="95">
        <v>1455</v>
      </c>
      <c r="F3216" s="95">
        <v>23750170</v>
      </c>
      <c r="G3216" s="95">
        <v>250</v>
      </c>
      <c r="H3216" s="93" t="s">
        <v>8976</v>
      </c>
      <c r="I3216" s="93" t="s">
        <v>23893</v>
      </c>
      <c r="J3216" s="93" t="s">
        <v>20880</v>
      </c>
      <c r="K3216" s="93" t="s">
        <v>11224</v>
      </c>
      <c r="L3216" s="14">
        <f>AND(vyberHrace&lt;&gt;"",ISNUMBER(SEARCH(vyberHrace,$B3216)))</f>
      </c>
      <c r="M3216" s="14">
        <f>AND($I3216=MID(kododd,1,2),$J3216=MID(kododd,3,3))</f>
      </c>
    </row>
    <row r="3217">
      <c r="A3217" s="95">
        <v>61796</v>
      </c>
      <c r="B3217" s="93" t="s">
        <v>27943</v>
      </c>
      <c r="C3217" s="93" t="s">
        <v>1450</v>
      </c>
      <c r="G3217" s="95">
        <v>250</v>
      </c>
      <c r="H3217" s="93" t="s">
        <v>8976</v>
      </c>
      <c r="I3217" s="93" t="s">
        <v>23893</v>
      </c>
      <c r="J3217" s="93" t="s">
        <v>20990</v>
      </c>
      <c r="K3217" s="93" t="s">
        <v>5159</v>
      </c>
      <c r="L3217" s="14">
        <f>AND(vyberHrace&lt;&gt;"",ISNUMBER(SEARCH(vyberHrace,$B3217)))</f>
      </c>
      <c r="M3217" s="14">
        <f>AND($I3217=MID(kododd,1,2),$J3217=MID(kododd,3,3))</f>
      </c>
    </row>
    <row r="3218">
      <c r="A3218" s="95">
        <v>49189</v>
      </c>
      <c r="B3218" s="93" t="s">
        <v>153</v>
      </c>
      <c r="C3218" s="93" t="s">
        <v>1419</v>
      </c>
      <c r="G3218" s="95">
        <v>0</v>
      </c>
      <c r="H3218" s="93" t="s">
        <v>8976</v>
      </c>
      <c r="I3218" s="93" t="s">
        <v>23893</v>
      </c>
      <c r="J3218" s="93" t="s">
        <v>20996</v>
      </c>
      <c r="K3218" s="93" t="s">
        <v>368</v>
      </c>
      <c r="L3218" s="14">
        <f>AND(vyberHrace&lt;&gt;"",ISNUMBER(SEARCH(vyberHrace,$B3218)))</f>
      </c>
      <c r="M3218" s="14">
        <f>AND($I3218=MID(kododd,1,2),$J3218=MID(kododd,3,3))</f>
      </c>
    </row>
    <row r="3219">
      <c r="A3219" s="95">
        <v>13178</v>
      </c>
      <c r="B3219" s="93" t="s">
        <v>159</v>
      </c>
      <c r="C3219" s="93" t="s">
        <v>1434</v>
      </c>
      <c r="D3219" s="95">
        <v>1831</v>
      </c>
      <c r="E3219" s="95">
        <v>1887</v>
      </c>
      <c r="F3219" s="95">
        <v>375489</v>
      </c>
      <c r="G3219" s="95">
        <v>250</v>
      </c>
      <c r="H3219" s="93" t="s">
        <v>8976</v>
      </c>
      <c r="I3219" s="93" t="s">
        <v>23893</v>
      </c>
      <c r="J3219" s="93" t="s">
        <v>20862</v>
      </c>
      <c r="K3219" s="93" t="s">
        <v>6759</v>
      </c>
      <c r="L3219" s="14">
        <f>AND(vyberHrace&lt;&gt;"",ISNUMBER(SEARCH(vyberHrace,$B3219)))</f>
      </c>
      <c r="M3219" s="14">
        <f>AND($I3219=MID(kododd,1,2),$J3219=MID(kododd,3,3))</f>
      </c>
    </row>
    <row r="3220">
      <c r="A3220" s="95">
        <v>326</v>
      </c>
      <c r="B3220" s="93" t="s">
        <v>160</v>
      </c>
      <c r="C3220" s="93" t="s">
        <v>1447</v>
      </c>
      <c r="D3220" s="95">
        <v>1897</v>
      </c>
      <c r="E3220" s="95">
        <v>1940</v>
      </c>
      <c r="F3220" s="95">
        <v>303852</v>
      </c>
      <c r="G3220" s="95">
        <v>250</v>
      </c>
      <c r="H3220" s="93" t="s">
        <v>8976</v>
      </c>
      <c r="I3220" s="93" t="s">
        <v>23893</v>
      </c>
      <c r="J3220" s="93" t="s">
        <v>20862</v>
      </c>
      <c r="K3220" s="93" t="s">
        <v>6759</v>
      </c>
      <c r="L3220" s="14">
        <f>AND(vyberHrace&lt;&gt;"",ISNUMBER(SEARCH(vyberHrace,$B3220)))</f>
      </c>
      <c r="M3220" s="14">
        <f>AND($I3220=MID(kododd,1,2),$J3220=MID(kododd,3,3))</f>
      </c>
    </row>
    <row r="3221">
      <c r="A3221" s="95">
        <v>63286</v>
      </c>
      <c r="B3221" s="93" t="s">
        <v>28736</v>
      </c>
      <c r="C3221" s="93" t="s">
        <v>1411</v>
      </c>
      <c r="G3221" s="95">
        <v>0</v>
      </c>
      <c r="H3221" s="93" t="s">
        <v>8976</v>
      </c>
      <c r="I3221" s="93" t="s">
        <v>23893</v>
      </c>
      <c r="J3221" s="93" t="s">
        <v>20862</v>
      </c>
      <c r="K3221" s="93" t="s">
        <v>6759</v>
      </c>
      <c r="L3221" s="14">
        <f>AND(vyberHrace&lt;&gt;"",ISNUMBER(SEARCH(vyberHrace,$B3221)))</f>
      </c>
      <c r="M3221" s="14">
        <f>AND($I3221=MID(kododd,1,2),$J3221=MID(kododd,3,3))</f>
      </c>
    </row>
    <row r="3222">
      <c r="A3222" s="95">
        <v>31428</v>
      </c>
      <c r="B3222" s="93" t="s">
        <v>4616</v>
      </c>
      <c r="C3222" s="93" t="s">
        <v>1398</v>
      </c>
      <c r="D3222" s="95">
        <v>1622</v>
      </c>
      <c r="E3222" s="95">
        <v>1795</v>
      </c>
      <c r="F3222" s="95">
        <v>346357</v>
      </c>
      <c r="G3222" s="95">
        <v>0</v>
      </c>
      <c r="H3222" s="93" t="s">
        <v>8976</v>
      </c>
      <c r="I3222" s="93" t="s">
        <v>23893</v>
      </c>
      <c r="J3222" s="93" t="s">
        <v>20862</v>
      </c>
      <c r="K3222" s="93" t="s">
        <v>6759</v>
      </c>
      <c r="L3222" s="14">
        <f>AND(vyberHrace&lt;&gt;"",ISNUMBER(SEARCH(vyberHrace,$B3222)))</f>
      </c>
      <c r="M3222" s="14">
        <f>AND($I3222=MID(kododd,1,2),$J3222=MID(kododd,3,3))</f>
      </c>
    </row>
    <row r="3223">
      <c r="A3223" s="95">
        <v>8282</v>
      </c>
      <c r="B3223" s="93" t="s">
        <v>4617</v>
      </c>
      <c r="C3223" s="93" t="s">
        <v>1474</v>
      </c>
      <c r="D3223" s="95">
        <v>1338</v>
      </c>
      <c r="F3223" s="95">
        <v>23756764</v>
      </c>
      <c r="G3223" s="95">
        <v>250</v>
      </c>
      <c r="H3223" s="93" t="s">
        <v>8976</v>
      </c>
      <c r="I3223" s="93" t="s">
        <v>23893</v>
      </c>
      <c r="J3223" s="93" t="s">
        <v>20970</v>
      </c>
      <c r="K3223" s="93" t="s">
        <v>5154</v>
      </c>
      <c r="L3223" s="14">
        <f>AND(vyberHrace&lt;&gt;"",ISNUMBER(SEARCH(vyberHrace,$B3223)))</f>
      </c>
      <c r="M3223" s="14">
        <f>AND($I3223=MID(kododd,1,2),$J3223=MID(kododd,3,3))</f>
      </c>
    </row>
    <row r="3224">
      <c r="A3224" s="95">
        <v>37361</v>
      </c>
      <c r="B3224" s="93" t="s">
        <v>14198</v>
      </c>
      <c r="C3224" s="93" t="s">
        <v>1419</v>
      </c>
      <c r="D3224" s="95">
        <v>1255</v>
      </c>
      <c r="F3224" s="95">
        <v>399396</v>
      </c>
      <c r="G3224" s="95">
        <v>0</v>
      </c>
      <c r="H3224" s="93" t="s">
        <v>8976</v>
      </c>
      <c r="I3224" s="93" t="s">
        <v>23893</v>
      </c>
      <c r="J3224" s="93" t="s">
        <v>20922</v>
      </c>
      <c r="K3224" s="93" t="s">
        <v>5595</v>
      </c>
      <c r="L3224" s="14">
        <f>AND(vyberHrace&lt;&gt;"",ISNUMBER(SEARCH(vyberHrace,$B3224)))</f>
      </c>
      <c r="M3224" s="14">
        <f>AND($I3224=MID(kododd,1,2),$J3224=MID(kododd,3,3))</f>
      </c>
    </row>
    <row r="3225">
      <c r="A3225" s="95">
        <v>25952</v>
      </c>
      <c r="B3225" s="93" t="s">
        <v>6535</v>
      </c>
      <c r="C3225" s="93" t="s">
        <v>1428</v>
      </c>
      <c r="D3225" s="95">
        <v>1694</v>
      </c>
      <c r="E3225" s="95">
        <v>1802</v>
      </c>
      <c r="F3225" s="95">
        <v>379620</v>
      </c>
      <c r="G3225" s="95">
        <v>250</v>
      </c>
      <c r="H3225" s="93" t="s">
        <v>8976</v>
      </c>
      <c r="I3225" s="93" t="s">
        <v>23893</v>
      </c>
      <c r="J3225" s="93" t="s">
        <v>20953</v>
      </c>
      <c r="K3225" s="93" t="s">
        <v>2012</v>
      </c>
      <c r="L3225" s="14">
        <f>AND(vyberHrace&lt;&gt;"",ISNUMBER(SEARCH(vyberHrace,$B3225)))</f>
      </c>
      <c r="M3225" s="14">
        <f>AND($I3225=MID(kododd,1,2),$J3225=MID(kododd,3,3))</f>
      </c>
    </row>
    <row r="3226">
      <c r="A3226" s="95">
        <v>56113</v>
      </c>
      <c r="B3226" s="93" t="s">
        <v>21687</v>
      </c>
      <c r="C3226" s="93" t="s">
        <v>1420</v>
      </c>
      <c r="F3226" s="95">
        <v>23771623</v>
      </c>
      <c r="G3226" s="95">
        <v>0</v>
      </c>
      <c r="H3226" s="93" t="s">
        <v>8976</v>
      </c>
      <c r="I3226" s="93" t="s">
        <v>23893</v>
      </c>
      <c r="J3226" s="93" t="s">
        <v>20880</v>
      </c>
      <c r="K3226" s="93" t="s">
        <v>11224</v>
      </c>
      <c r="L3226" s="14">
        <f>AND(vyberHrace&lt;&gt;"",ISNUMBER(SEARCH(vyberHrace,$B3226)))</f>
      </c>
      <c r="M3226" s="14">
        <f>AND($I3226=MID(kododd,1,2),$J3226=MID(kododd,3,3))</f>
      </c>
    </row>
    <row r="3227">
      <c r="A3227" s="95">
        <v>57182</v>
      </c>
      <c r="B3227" s="93" t="s">
        <v>21712</v>
      </c>
      <c r="C3227" s="93" t="s">
        <v>1408</v>
      </c>
      <c r="D3227" s="95">
        <v>1659</v>
      </c>
      <c r="E3227" s="95">
        <v>1818</v>
      </c>
      <c r="F3227" s="95">
        <v>23791853</v>
      </c>
      <c r="G3227" s="95">
        <v>250</v>
      </c>
      <c r="H3227" s="93" t="s">
        <v>8976</v>
      </c>
      <c r="I3227" s="93" t="s">
        <v>23893</v>
      </c>
      <c r="J3227" s="93" t="s">
        <v>20902</v>
      </c>
      <c r="K3227" s="93" t="s">
        <v>3608</v>
      </c>
      <c r="L3227" s="14">
        <f>AND(vyberHrace&lt;&gt;"",ISNUMBER(SEARCH(vyberHrace,$B3227)))</f>
      </c>
      <c r="M3227" s="14">
        <f>AND($I3227=MID(kododd,1,2),$J3227=MID(kododd,3,3))</f>
      </c>
    </row>
    <row r="3228">
      <c r="A3228" s="95">
        <v>47920</v>
      </c>
      <c r="B3228" s="93" t="s">
        <v>277</v>
      </c>
      <c r="C3228" s="93" t="s">
        <v>1434</v>
      </c>
      <c r="E3228" s="95">
        <v>1861</v>
      </c>
      <c r="F3228" s="95">
        <v>14909766</v>
      </c>
      <c r="G3228" s="95">
        <v>250</v>
      </c>
      <c r="H3228" s="93" t="s">
        <v>8976</v>
      </c>
      <c r="I3228" s="93" t="s">
        <v>23893</v>
      </c>
      <c r="J3228" s="93" t="s">
        <v>21005</v>
      </c>
      <c r="K3228" s="93" t="s">
        <v>7922</v>
      </c>
      <c r="L3228" s="14">
        <f>AND(vyberHrace&lt;&gt;"",ISNUMBER(SEARCH(vyberHrace,$B3228)))</f>
      </c>
      <c r="M3228" s="14">
        <f>AND($I3228=MID(kododd,1,2),$J3228=MID(kododd,3,3))</f>
      </c>
    </row>
    <row r="3229">
      <c r="A3229" s="95">
        <v>14387</v>
      </c>
      <c r="B3229" s="93" t="s">
        <v>6548</v>
      </c>
      <c r="C3229" s="93" t="s">
        <v>1455</v>
      </c>
      <c r="D3229" s="95">
        <v>1444</v>
      </c>
      <c r="F3229" s="95">
        <v>376841</v>
      </c>
      <c r="G3229" s="95">
        <v>0</v>
      </c>
      <c r="H3229" s="93" t="s">
        <v>8976</v>
      </c>
      <c r="I3229" s="93" t="s">
        <v>23893</v>
      </c>
      <c r="J3229" s="93" t="s">
        <v>20862</v>
      </c>
      <c r="K3229" s="93" t="s">
        <v>6759</v>
      </c>
      <c r="L3229" s="14">
        <f>AND(vyberHrace&lt;&gt;"",ISNUMBER(SEARCH(vyberHrace,$B3229)))</f>
      </c>
      <c r="M3229" s="14">
        <f>AND($I3229=MID(kododd,1,2),$J3229=MID(kododd,3,3))</f>
      </c>
    </row>
    <row r="3230">
      <c r="A3230" s="95">
        <v>16881</v>
      </c>
      <c r="B3230" s="93" t="s">
        <v>6548</v>
      </c>
      <c r="C3230" s="93" t="s">
        <v>1409</v>
      </c>
      <c r="D3230" s="95">
        <v>1390</v>
      </c>
      <c r="E3230" s="95">
        <v>1509</v>
      </c>
      <c r="F3230" s="95">
        <v>376833</v>
      </c>
      <c r="G3230" s="95">
        <v>0</v>
      </c>
      <c r="H3230" s="93" t="s">
        <v>8976</v>
      </c>
      <c r="I3230" s="93" t="s">
        <v>23893</v>
      </c>
      <c r="J3230" s="93" t="s">
        <v>20862</v>
      </c>
      <c r="K3230" s="93" t="s">
        <v>6759</v>
      </c>
      <c r="L3230" s="14">
        <f>AND(vyberHrace&lt;&gt;"",ISNUMBER(SEARCH(vyberHrace,$B3230)))</f>
      </c>
      <c r="M3230" s="14">
        <f>AND($I3230=MID(kododd,1,2),$J3230=MID(kododd,3,3))</f>
      </c>
    </row>
    <row r="3231">
      <c r="A3231" s="95">
        <v>63539</v>
      </c>
      <c r="B3231" s="93" t="s">
        <v>28737</v>
      </c>
      <c r="C3231" s="93" t="s">
        <v>1486</v>
      </c>
      <c r="G3231" s="95">
        <v>250</v>
      </c>
      <c r="H3231" s="93" t="s">
        <v>8976</v>
      </c>
      <c r="I3231" s="93" t="s">
        <v>23893</v>
      </c>
      <c r="J3231" s="93" t="s">
        <v>21014</v>
      </c>
      <c r="K3231" s="93" t="s">
        <v>4826</v>
      </c>
      <c r="L3231" s="14">
        <f>AND(vyberHrace&lt;&gt;"",ISNUMBER(SEARCH(vyberHrace,$B3231)))</f>
      </c>
      <c r="M3231" s="14">
        <f>AND($I3231=MID(kododd,1,2),$J3231=MID(kododd,3,3))</f>
      </c>
    </row>
    <row r="3232">
      <c r="A3232" s="95">
        <v>47721</v>
      </c>
      <c r="B3232" s="93" t="s">
        <v>8807</v>
      </c>
      <c r="C3232" s="93" t="s">
        <v>3255</v>
      </c>
      <c r="D3232" s="95">
        <v>1331</v>
      </c>
      <c r="E3232" s="95">
        <v>1785</v>
      </c>
      <c r="F3232" s="95">
        <v>23788011</v>
      </c>
      <c r="G3232" s="95">
        <v>250</v>
      </c>
      <c r="H3232" s="93" t="s">
        <v>8976</v>
      </c>
      <c r="I3232" s="93" t="s">
        <v>23893</v>
      </c>
      <c r="J3232" s="93" t="s">
        <v>20850</v>
      </c>
      <c r="K3232" s="93" t="s">
        <v>2038</v>
      </c>
      <c r="L3232" s="14">
        <f>AND(vyberHrace&lt;&gt;"",ISNUMBER(SEARCH(vyberHrace,$B3232)))</f>
      </c>
      <c r="M3232" s="14">
        <f>AND($I3232=MID(kododd,1,2),$J3232=MID(kododd,3,3))</f>
      </c>
    </row>
    <row r="3233">
      <c r="A3233" s="95">
        <v>18885</v>
      </c>
      <c r="B3233" s="93" t="s">
        <v>12274</v>
      </c>
      <c r="C3233" s="93" t="s">
        <v>1405</v>
      </c>
      <c r="D3233" s="95">
        <v>1720</v>
      </c>
      <c r="E3233" s="95">
        <v>1840</v>
      </c>
      <c r="F3233" s="95">
        <v>300748</v>
      </c>
      <c r="G3233" s="95">
        <v>0</v>
      </c>
      <c r="H3233" s="93" t="s">
        <v>8976</v>
      </c>
      <c r="I3233" s="93" t="s">
        <v>23893</v>
      </c>
      <c r="J3233" s="93" t="s">
        <v>20991</v>
      </c>
      <c r="K3233" s="93" t="s">
        <v>9101</v>
      </c>
      <c r="L3233" s="14">
        <f>AND(vyberHrace&lt;&gt;"",ISNUMBER(SEARCH(vyberHrace,$B3233)))</f>
      </c>
      <c r="M3233" s="14">
        <f>AND($I3233=MID(kododd,1,2),$J3233=MID(kododd,3,3))</f>
      </c>
    </row>
    <row r="3234">
      <c r="A3234" s="95">
        <v>54832</v>
      </c>
      <c r="B3234" s="93" t="s">
        <v>2661</v>
      </c>
      <c r="C3234" s="93" t="s">
        <v>1424</v>
      </c>
      <c r="G3234" s="95">
        <v>0</v>
      </c>
      <c r="H3234" s="93" t="s">
        <v>8976</v>
      </c>
      <c r="I3234" s="93" t="s">
        <v>23893</v>
      </c>
      <c r="J3234" s="93" t="s">
        <v>20863</v>
      </c>
      <c r="K3234" s="93" t="s">
        <v>4532</v>
      </c>
      <c r="L3234" s="14">
        <f>AND(vyberHrace&lt;&gt;"",ISNUMBER(SEARCH(vyberHrace,$B3234)))</f>
      </c>
      <c r="M3234" s="14">
        <f>AND($I3234=MID(kododd,1,2),$J3234=MID(kododd,3,3))</f>
      </c>
    </row>
    <row r="3235">
      <c r="A3235" s="95">
        <v>53254</v>
      </c>
      <c r="B3235" s="93" t="s">
        <v>20060</v>
      </c>
      <c r="C3235" s="93" t="s">
        <v>1420</v>
      </c>
      <c r="G3235" s="95">
        <v>0</v>
      </c>
      <c r="H3235" s="93" t="s">
        <v>8976</v>
      </c>
      <c r="I3235" s="93" t="s">
        <v>23893</v>
      </c>
      <c r="J3235" s="93" t="s">
        <v>20863</v>
      </c>
      <c r="K3235" s="93" t="s">
        <v>4532</v>
      </c>
      <c r="L3235" s="14">
        <f>AND(vyberHrace&lt;&gt;"",ISNUMBER(SEARCH(vyberHrace,$B3235)))</f>
      </c>
      <c r="M3235" s="14">
        <f>AND($I3235=MID(kododd,1,2),$J3235=MID(kododd,3,3))</f>
      </c>
    </row>
    <row r="3236">
      <c r="A3236" s="95">
        <v>6038</v>
      </c>
      <c r="B3236" s="93" t="s">
        <v>12282</v>
      </c>
      <c r="C3236" s="93" t="s">
        <v>1462</v>
      </c>
      <c r="D3236" s="95">
        <v>1629</v>
      </c>
      <c r="G3236" s="95">
        <v>0</v>
      </c>
      <c r="H3236" s="93" t="s">
        <v>8976</v>
      </c>
      <c r="I3236" s="93" t="s">
        <v>23893</v>
      </c>
      <c r="J3236" s="93" t="s">
        <v>21014</v>
      </c>
      <c r="K3236" s="93" t="s">
        <v>4826</v>
      </c>
      <c r="L3236" s="14">
        <f>AND(vyberHrace&lt;&gt;"",ISNUMBER(SEARCH(vyberHrace,$B3236)))</f>
      </c>
      <c r="M3236" s="14">
        <f>AND($I3236=MID(kododd,1,2),$J3236=MID(kododd,3,3))</f>
      </c>
    </row>
    <row r="3237">
      <c r="A3237" s="95">
        <v>6041</v>
      </c>
      <c r="B3237" s="93" t="s">
        <v>6670</v>
      </c>
      <c r="C3237" s="93" t="s">
        <v>1413</v>
      </c>
      <c r="D3237" s="95">
        <v>1834</v>
      </c>
      <c r="G3237" s="95">
        <v>0</v>
      </c>
      <c r="H3237" s="93" t="s">
        <v>8976</v>
      </c>
      <c r="I3237" s="93" t="s">
        <v>23893</v>
      </c>
      <c r="J3237" s="93" t="s">
        <v>21014</v>
      </c>
      <c r="K3237" s="93" t="s">
        <v>4826</v>
      </c>
      <c r="L3237" s="14">
        <f>AND(vyberHrace&lt;&gt;"",ISNUMBER(SEARCH(vyberHrace,$B3237)))</f>
      </c>
      <c r="M3237" s="14">
        <f>AND($I3237=MID(kododd,1,2),$J3237=MID(kododd,3,3))</f>
      </c>
    </row>
    <row r="3238">
      <c r="A3238" s="95">
        <v>46079</v>
      </c>
      <c r="B3238" s="93" t="s">
        <v>6675</v>
      </c>
      <c r="C3238" s="93" t="s">
        <v>1408</v>
      </c>
      <c r="D3238" s="95">
        <v>1082</v>
      </c>
      <c r="F3238" s="95">
        <v>23712295</v>
      </c>
      <c r="G3238" s="95">
        <v>0</v>
      </c>
      <c r="H3238" s="93" t="s">
        <v>8976</v>
      </c>
      <c r="I3238" s="93" t="s">
        <v>23893</v>
      </c>
      <c r="J3238" s="93" t="s">
        <v>20859</v>
      </c>
      <c r="K3238" s="93" t="s">
        <v>5573</v>
      </c>
      <c r="L3238" s="14">
        <f>AND(vyberHrace&lt;&gt;"",ISNUMBER(SEARCH(vyberHrace,$B3238)))</f>
      </c>
      <c r="M3238" s="14">
        <f>AND($I3238=MID(kododd,1,2),$J3238=MID(kododd,3,3))</f>
      </c>
    </row>
    <row r="3239">
      <c r="A3239" s="95">
        <v>3910</v>
      </c>
      <c r="B3239" s="93" t="s">
        <v>6676</v>
      </c>
      <c r="C3239" s="93" t="s">
        <v>1459</v>
      </c>
      <c r="D3239" s="95">
        <v>1734</v>
      </c>
      <c r="E3239" s="95">
        <v>1826</v>
      </c>
      <c r="F3239" s="95">
        <v>396184</v>
      </c>
      <c r="G3239" s="95">
        <v>250</v>
      </c>
      <c r="H3239" s="93" t="s">
        <v>8976</v>
      </c>
      <c r="I3239" s="93" t="s">
        <v>23893</v>
      </c>
      <c r="J3239" s="93" t="s">
        <v>20906</v>
      </c>
      <c r="K3239" s="93" t="s">
        <v>7817</v>
      </c>
      <c r="L3239" s="14">
        <f>AND(vyberHrace&lt;&gt;"",ISNUMBER(SEARCH(vyberHrace,$B3239)))</f>
      </c>
      <c r="M3239" s="14">
        <f>AND($I3239=MID(kododd,1,2),$J3239=MID(kododd,3,3))</f>
      </c>
    </row>
    <row r="3240">
      <c r="A3240" s="95">
        <v>40940</v>
      </c>
      <c r="B3240" s="93" t="s">
        <v>6683</v>
      </c>
      <c r="C3240" s="93" t="s">
        <v>1444</v>
      </c>
      <c r="G3240" s="95">
        <v>0</v>
      </c>
      <c r="H3240" s="93" t="s">
        <v>8976</v>
      </c>
      <c r="I3240" s="93" t="s">
        <v>23893</v>
      </c>
      <c r="J3240" s="93" t="s">
        <v>20862</v>
      </c>
      <c r="K3240" s="93" t="s">
        <v>6759</v>
      </c>
      <c r="L3240" s="14">
        <f>AND(vyberHrace&lt;&gt;"",ISNUMBER(SEARCH(vyberHrace,$B3240)))</f>
      </c>
      <c r="M3240" s="14">
        <f>AND($I3240=MID(kododd,1,2),$J3240=MID(kododd,3,3))</f>
      </c>
    </row>
    <row r="3241">
      <c r="A3241" s="95">
        <v>44228</v>
      </c>
      <c r="B3241" s="93" t="s">
        <v>6685</v>
      </c>
      <c r="C3241" s="93" t="s">
        <v>3255</v>
      </c>
      <c r="G3241" s="95">
        <v>0</v>
      </c>
      <c r="H3241" s="93" t="s">
        <v>8976</v>
      </c>
      <c r="I3241" s="93" t="s">
        <v>23893</v>
      </c>
      <c r="J3241" s="93" t="s">
        <v>20862</v>
      </c>
      <c r="K3241" s="93" t="s">
        <v>6759</v>
      </c>
      <c r="L3241" s="14">
        <f>AND(vyberHrace&lt;&gt;"",ISNUMBER(SEARCH(vyberHrace,$B3241)))</f>
      </c>
      <c r="M3241" s="14">
        <f>AND($I3241=MID(kododd,1,2),$J3241=MID(kododd,3,3))</f>
      </c>
    </row>
    <row r="3242">
      <c r="A3242" s="95">
        <v>54882</v>
      </c>
      <c r="B3242" s="93" t="s">
        <v>2586</v>
      </c>
      <c r="C3242" s="93" t="s">
        <v>1420</v>
      </c>
      <c r="G3242" s="95">
        <v>0</v>
      </c>
      <c r="H3242" s="93" t="s">
        <v>8976</v>
      </c>
      <c r="I3242" s="93" t="s">
        <v>23893</v>
      </c>
      <c r="J3242" s="93" t="s">
        <v>20859</v>
      </c>
      <c r="K3242" s="93" t="s">
        <v>5573</v>
      </c>
      <c r="L3242" s="14">
        <f>AND(vyberHrace&lt;&gt;"",ISNUMBER(SEARCH(vyberHrace,$B3242)))</f>
      </c>
      <c r="M3242" s="14">
        <f>AND($I3242=MID(kododd,1,2),$J3242=MID(kododd,3,3))</f>
      </c>
    </row>
    <row r="3243">
      <c r="A3243" s="95">
        <v>54881</v>
      </c>
      <c r="B3243" s="93" t="s">
        <v>2587</v>
      </c>
      <c r="C3243" s="93" t="s">
        <v>1450</v>
      </c>
      <c r="F3243" s="95">
        <v>23799315</v>
      </c>
      <c r="G3243" s="95">
        <v>0</v>
      </c>
      <c r="H3243" s="93" t="s">
        <v>8976</v>
      </c>
      <c r="I3243" s="93" t="s">
        <v>23893</v>
      </c>
      <c r="J3243" s="93" t="s">
        <v>20859</v>
      </c>
      <c r="K3243" s="93" t="s">
        <v>5573</v>
      </c>
      <c r="L3243" s="14">
        <f>AND(vyberHrace&lt;&gt;"",ISNUMBER(SEARCH(vyberHrace,$B3243)))</f>
      </c>
      <c r="M3243" s="14">
        <f>AND($I3243=MID(kododd,1,2),$J3243=MID(kododd,3,3))</f>
      </c>
    </row>
    <row r="3244">
      <c r="A3244" s="95">
        <v>53598</v>
      </c>
      <c r="B3244" s="93" t="s">
        <v>20063</v>
      </c>
      <c r="C3244" s="93" t="s">
        <v>3255</v>
      </c>
      <c r="G3244" s="95">
        <v>0</v>
      </c>
      <c r="H3244" s="93" t="s">
        <v>8976</v>
      </c>
      <c r="I3244" s="93" t="s">
        <v>23893</v>
      </c>
      <c r="J3244" s="93" t="s">
        <v>20862</v>
      </c>
      <c r="K3244" s="93" t="s">
        <v>6759</v>
      </c>
      <c r="L3244" s="14">
        <f>AND(vyberHrace&lt;&gt;"",ISNUMBER(SEARCH(vyberHrace,$B3244)))</f>
      </c>
      <c r="M3244" s="14">
        <f>AND($I3244=MID(kododd,1,2),$J3244=MID(kododd,3,3))</f>
      </c>
    </row>
    <row r="3245">
      <c r="A3245" s="95">
        <v>60185</v>
      </c>
      <c r="B3245" s="93" t="s">
        <v>26649</v>
      </c>
      <c r="C3245" s="93" t="s">
        <v>1411</v>
      </c>
      <c r="G3245" s="95">
        <v>0</v>
      </c>
      <c r="H3245" s="93" t="s">
        <v>8976</v>
      </c>
      <c r="I3245" s="93" t="s">
        <v>23893</v>
      </c>
      <c r="J3245" s="93" t="s">
        <v>20863</v>
      </c>
      <c r="K3245" s="93" t="s">
        <v>4532</v>
      </c>
      <c r="L3245" s="14">
        <f>AND(vyberHrace&lt;&gt;"",ISNUMBER(SEARCH(vyberHrace,$B3245)))</f>
      </c>
      <c r="M3245" s="14">
        <f>AND($I3245=MID(kododd,1,2),$J3245=MID(kododd,3,3))</f>
      </c>
    </row>
    <row r="3246">
      <c r="A3246" s="95">
        <v>55760</v>
      </c>
      <c r="B3246" s="93" t="s">
        <v>21828</v>
      </c>
      <c r="C3246" s="93" t="s">
        <v>1422</v>
      </c>
      <c r="G3246" s="95">
        <v>250</v>
      </c>
      <c r="H3246" s="93" t="s">
        <v>8976</v>
      </c>
      <c r="I3246" s="93" t="s">
        <v>23893</v>
      </c>
      <c r="J3246" s="93" t="s">
        <v>20976</v>
      </c>
      <c r="K3246" s="93" t="s">
        <v>9938</v>
      </c>
      <c r="L3246" s="14">
        <f>AND(vyberHrace&lt;&gt;"",ISNUMBER(SEARCH(vyberHrace,$B3246)))</f>
      </c>
      <c r="M3246" s="14">
        <f>AND($I3246=MID(kododd,1,2),$J3246=MID(kododd,3,3))</f>
      </c>
    </row>
    <row r="3247">
      <c r="A3247" s="95">
        <v>53255</v>
      </c>
      <c r="B3247" s="93" t="s">
        <v>24097</v>
      </c>
      <c r="C3247" s="93" t="s">
        <v>1420</v>
      </c>
      <c r="G3247" s="95">
        <v>0</v>
      </c>
      <c r="H3247" s="93" t="s">
        <v>8976</v>
      </c>
      <c r="I3247" s="93" t="s">
        <v>23893</v>
      </c>
      <c r="J3247" s="93" t="s">
        <v>20863</v>
      </c>
      <c r="K3247" s="93" t="s">
        <v>4532</v>
      </c>
      <c r="L3247" s="14">
        <f>AND(vyberHrace&lt;&gt;"",ISNUMBER(SEARCH(vyberHrace,$B3247)))</f>
      </c>
      <c r="M3247" s="14">
        <f>AND($I3247=MID(kododd,1,2),$J3247=MID(kododd,3,3))</f>
      </c>
    </row>
    <row r="3248">
      <c r="A3248" s="95">
        <v>50291</v>
      </c>
      <c r="B3248" s="93" t="s">
        <v>4533</v>
      </c>
      <c r="C3248" s="93" t="s">
        <v>1406</v>
      </c>
      <c r="G3248" s="95">
        <v>0</v>
      </c>
      <c r="H3248" s="93" t="s">
        <v>8976</v>
      </c>
      <c r="I3248" s="93" t="s">
        <v>23893</v>
      </c>
      <c r="J3248" s="93" t="s">
        <v>20863</v>
      </c>
      <c r="K3248" s="93" t="s">
        <v>4532</v>
      </c>
      <c r="L3248" s="14">
        <f>AND(vyberHrace&lt;&gt;"",ISNUMBER(SEARCH(vyberHrace,$B3248)))</f>
      </c>
      <c r="M3248" s="14">
        <f>AND($I3248=MID(kododd,1,2),$J3248=MID(kododd,3,3))</f>
      </c>
    </row>
    <row r="3249">
      <c r="A3249" s="95">
        <v>56014</v>
      </c>
      <c r="B3249" s="93" t="s">
        <v>21860</v>
      </c>
      <c r="C3249" s="93" t="s">
        <v>1406</v>
      </c>
      <c r="G3249" s="95">
        <v>250</v>
      </c>
      <c r="H3249" s="93" t="s">
        <v>8976</v>
      </c>
      <c r="I3249" s="93" t="s">
        <v>23893</v>
      </c>
      <c r="J3249" s="93" t="s">
        <v>20892</v>
      </c>
      <c r="K3249" s="93" t="s">
        <v>6900</v>
      </c>
      <c r="L3249" s="14">
        <f>AND(vyberHrace&lt;&gt;"",ISNUMBER(SEARCH(vyberHrace,$B3249)))</f>
      </c>
      <c r="M3249" s="14">
        <f>AND($I3249=MID(kododd,1,2),$J3249=MID(kododd,3,3))</f>
      </c>
    </row>
    <row r="3250">
      <c r="A3250" s="95">
        <v>12101</v>
      </c>
      <c r="B3250" s="93" t="s">
        <v>6697</v>
      </c>
      <c r="C3250" s="93" t="s">
        <v>1428</v>
      </c>
      <c r="D3250" s="95">
        <v>1445</v>
      </c>
      <c r="E3250" s="95">
        <v>1656</v>
      </c>
      <c r="F3250" s="95">
        <v>398500</v>
      </c>
      <c r="G3250" s="95">
        <v>0</v>
      </c>
      <c r="H3250" s="93" t="s">
        <v>8976</v>
      </c>
      <c r="I3250" s="93" t="s">
        <v>23893</v>
      </c>
      <c r="J3250" s="93" t="s">
        <v>20892</v>
      </c>
      <c r="K3250" s="93" t="s">
        <v>6900</v>
      </c>
      <c r="L3250" s="14">
        <f>AND(vyberHrace&lt;&gt;"",ISNUMBER(SEARCH(vyberHrace,$B3250)))</f>
      </c>
      <c r="M3250" s="14">
        <f>AND($I3250=MID(kododd,1,2),$J3250=MID(kododd,3,3))</f>
      </c>
    </row>
    <row r="3251">
      <c r="A3251" s="95">
        <v>25820</v>
      </c>
      <c r="B3251" s="93" t="s">
        <v>12344</v>
      </c>
      <c r="C3251" s="93" t="s">
        <v>1461</v>
      </c>
      <c r="D3251" s="95">
        <v>1479</v>
      </c>
      <c r="E3251" s="95">
        <v>1696</v>
      </c>
      <c r="F3251" s="95">
        <v>368180</v>
      </c>
      <c r="G3251" s="95">
        <v>250</v>
      </c>
      <c r="H3251" s="93" t="s">
        <v>8976</v>
      </c>
      <c r="I3251" s="93" t="s">
        <v>23893</v>
      </c>
      <c r="J3251" s="93" t="s">
        <v>20922</v>
      </c>
      <c r="K3251" s="93" t="s">
        <v>5595</v>
      </c>
      <c r="L3251" s="14">
        <f>AND(vyberHrace&lt;&gt;"",ISNUMBER(SEARCH(vyberHrace,$B3251)))</f>
      </c>
      <c r="M3251" s="14">
        <f>AND($I3251=MID(kododd,1,2),$J3251=MID(kododd,3,3))</f>
      </c>
    </row>
    <row r="3252">
      <c r="A3252" s="95">
        <v>47885</v>
      </c>
      <c r="B3252" s="93" t="s">
        <v>12348</v>
      </c>
      <c r="C3252" s="93" t="s">
        <v>1410</v>
      </c>
      <c r="D3252" s="95">
        <v>1189</v>
      </c>
      <c r="F3252" s="95">
        <v>23727691</v>
      </c>
      <c r="G3252" s="95">
        <v>0</v>
      </c>
      <c r="H3252" s="93" t="s">
        <v>8976</v>
      </c>
      <c r="I3252" s="93" t="s">
        <v>23893</v>
      </c>
      <c r="J3252" s="93" t="s">
        <v>20862</v>
      </c>
      <c r="K3252" s="93" t="s">
        <v>6759</v>
      </c>
      <c r="L3252" s="14">
        <f>AND(vyberHrace&lt;&gt;"",ISNUMBER(SEARCH(vyberHrace,$B3252)))</f>
      </c>
      <c r="M3252" s="14">
        <f>AND($I3252=MID(kododd,1,2),$J3252=MID(kododd,3,3))</f>
      </c>
    </row>
    <row r="3253">
      <c r="A3253" s="95">
        <v>15489</v>
      </c>
      <c r="B3253" s="93" t="s">
        <v>12350</v>
      </c>
      <c r="C3253" s="93" t="s">
        <v>1448</v>
      </c>
      <c r="D3253" s="95">
        <v>2144</v>
      </c>
      <c r="E3253" s="95">
        <v>2157</v>
      </c>
      <c r="F3253" s="95">
        <v>329029</v>
      </c>
      <c r="G3253" s="95">
        <v>250</v>
      </c>
      <c r="H3253" s="93" t="s">
        <v>8976</v>
      </c>
      <c r="I3253" s="93" t="s">
        <v>23893</v>
      </c>
      <c r="J3253" s="93" t="s">
        <v>20862</v>
      </c>
      <c r="K3253" s="93" t="s">
        <v>6759</v>
      </c>
      <c r="L3253" s="14">
        <f>AND(vyberHrace&lt;&gt;"",ISNUMBER(SEARCH(vyberHrace,$B3253)))</f>
      </c>
      <c r="M3253" s="14">
        <f>AND($I3253=MID(kododd,1,2),$J3253=MID(kododd,3,3))</f>
      </c>
    </row>
    <row r="3254">
      <c r="A3254" s="95">
        <v>50058</v>
      </c>
      <c r="B3254" s="93" t="s">
        <v>10062</v>
      </c>
      <c r="C3254" s="93" t="s">
        <v>1416</v>
      </c>
      <c r="G3254" s="95">
        <v>0</v>
      </c>
      <c r="H3254" s="93" t="s">
        <v>8976</v>
      </c>
      <c r="I3254" s="93" t="s">
        <v>23893</v>
      </c>
      <c r="J3254" s="93" t="s">
        <v>20901</v>
      </c>
      <c r="K3254" s="93" t="s">
        <v>6914</v>
      </c>
      <c r="L3254" s="14">
        <f>AND(vyberHrace&lt;&gt;"",ISNUMBER(SEARCH(vyberHrace,$B3254)))</f>
      </c>
      <c r="M3254" s="14">
        <f>AND($I3254=MID(kododd,1,2),$J3254=MID(kododd,3,3))</f>
      </c>
    </row>
    <row r="3255">
      <c r="A3255" s="95">
        <v>56137</v>
      </c>
      <c r="B3255" s="93" t="s">
        <v>21699</v>
      </c>
      <c r="C3255" s="93" t="s">
        <v>1400</v>
      </c>
      <c r="D3255" s="95">
        <v>1339</v>
      </c>
      <c r="F3255" s="95">
        <v>23778814</v>
      </c>
      <c r="G3255" s="95">
        <v>0</v>
      </c>
      <c r="H3255" s="93" t="s">
        <v>8976</v>
      </c>
      <c r="I3255" s="93" t="s">
        <v>23893</v>
      </c>
      <c r="J3255" s="93" t="s">
        <v>20866</v>
      </c>
      <c r="K3255" s="93" t="s">
        <v>9063</v>
      </c>
      <c r="L3255" s="14">
        <f>AND(vyberHrace&lt;&gt;"",ISNUMBER(SEARCH(vyberHrace,$B3255)))</f>
      </c>
      <c r="M3255" s="14">
        <f>AND($I3255=MID(kododd,1,2),$J3255=MID(kododd,3,3))</f>
      </c>
    </row>
    <row r="3256">
      <c r="A3256" s="95">
        <v>61290</v>
      </c>
      <c r="B3256" s="93" t="s">
        <v>27497</v>
      </c>
      <c r="C3256" s="93" t="s">
        <v>1450</v>
      </c>
      <c r="D3256" s="95">
        <v>1374</v>
      </c>
      <c r="E3256" s="95">
        <v>1541</v>
      </c>
      <c r="F3256" s="95">
        <v>23791098</v>
      </c>
      <c r="G3256" s="95">
        <v>250</v>
      </c>
      <c r="H3256" s="93" t="s">
        <v>8976</v>
      </c>
      <c r="I3256" s="93" t="s">
        <v>23893</v>
      </c>
      <c r="J3256" s="93" t="s">
        <v>20862</v>
      </c>
      <c r="K3256" s="93" t="s">
        <v>6759</v>
      </c>
      <c r="L3256" s="14">
        <f>AND(vyberHrace&lt;&gt;"",ISNUMBER(SEARCH(vyberHrace,$B3256)))</f>
      </c>
      <c r="M3256" s="14">
        <f>AND($I3256=MID(kododd,1,2),$J3256=MID(kododd,3,3))</f>
      </c>
    </row>
    <row r="3257">
      <c r="A3257" s="95">
        <v>61291</v>
      </c>
      <c r="B3257" s="93" t="s">
        <v>27498</v>
      </c>
      <c r="C3257" s="93" t="s">
        <v>1411</v>
      </c>
      <c r="D3257" s="95">
        <v>1459</v>
      </c>
      <c r="E3257" s="95">
        <v>1595</v>
      </c>
      <c r="F3257" s="95">
        <v>23791101</v>
      </c>
      <c r="G3257" s="95">
        <v>250</v>
      </c>
      <c r="H3257" s="93" t="s">
        <v>8976</v>
      </c>
      <c r="I3257" s="93" t="s">
        <v>23893</v>
      </c>
      <c r="J3257" s="93" t="s">
        <v>20862</v>
      </c>
      <c r="K3257" s="93" t="s">
        <v>6759</v>
      </c>
      <c r="L3257" s="14">
        <f>AND(vyberHrace&lt;&gt;"",ISNUMBER(SEARCH(vyberHrace,$B3257)))</f>
      </c>
      <c r="M3257" s="14">
        <f>AND($I3257=MID(kododd,1,2),$J3257=MID(kododd,3,3))</f>
      </c>
    </row>
    <row r="3258">
      <c r="A3258" s="95">
        <v>53759</v>
      </c>
      <c r="B3258" s="93" t="s">
        <v>2762</v>
      </c>
      <c r="C3258" s="93" t="s">
        <v>1440</v>
      </c>
      <c r="D3258" s="95">
        <v>1437</v>
      </c>
      <c r="E3258" s="95">
        <v>1555</v>
      </c>
      <c r="F3258" s="95">
        <v>23759470</v>
      </c>
      <c r="G3258" s="95">
        <v>250</v>
      </c>
      <c r="H3258" s="93" t="s">
        <v>8976</v>
      </c>
      <c r="I3258" s="93" t="s">
        <v>23893</v>
      </c>
      <c r="J3258" s="93" t="s">
        <v>20892</v>
      </c>
      <c r="K3258" s="93" t="s">
        <v>6900</v>
      </c>
      <c r="L3258" s="14">
        <f>AND(vyberHrace&lt;&gt;"",ISNUMBER(SEARCH(vyberHrace,$B3258)))</f>
      </c>
      <c r="M3258" s="14">
        <f>AND($I3258=MID(kododd,1,2),$J3258=MID(kododd,3,3))</f>
      </c>
    </row>
    <row r="3259">
      <c r="A3259" s="95">
        <v>55812</v>
      </c>
      <c r="B3259" s="93" t="s">
        <v>20237</v>
      </c>
      <c r="C3259" s="93" t="s">
        <v>1424</v>
      </c>
      <c r="G3259" s="95">
        <v>0</v>
      </c>
      <c r="H3259" s="93" t="s">
        <v>8976</v>
      </c>
      <c r="I3259" s="93" t="s">
        <v>23893</v>
      </c>
      <c r="J3259" s="93" t="s">
        <v>20862</v>
      </c>
      <c r="K3259" s="93" t="s">
        <v>6759</v>
      </c>
      <c r="L3259" s="14">
        <f>AND(vyberHrace&lt;&gt;"",ISNUMBER(SEARCH(vyberHrace,$B3259)))</f>
      </c>
      <c r="M3259" s="14">
        <f>AND($I3259=MID(kododd,1,2),$J3259=MID(kododd,3,3))</f>
      </c>
    </row>
    <row r="3260">
      <c r="A3260" s="95">
        <v>47571</v>
      </c>
      <c r="B3260" s="93" t="s">
        <v>10071</v>
      </c>
      <c r="C3260" s="93" t="s">
        <v>1406</v>
      </c>
      <c r="G3260" s="95">
        <v>0</v>
      </c>
      <c r="H3260" s="93" t="s">
        <v>8976</v>
      </c>
      <c r="I3260" s="93" t="s">
        <v>23893</v>
      </c>
      <c r="J3260" s="93" t="s">
        <v>20862</v>
      </c>
      <c r="K3260" s="93" t="s">
        <v>6759</v>
      </c>
      <c r="L3260" s="14">
        <f>AND(vyberHrace&lt;&gt;"",ISNUMBER(SEARCH(vyberHrace,$B3260)))</f>
      </c>
      <c r="M3260" s="14">
        <f>AND($I3260=MID(kododd,1,2),$J3260=MID(kododd,3,3))</f>
      </c>
    </row>
    <row r="3261">
      <c r="A3261" s="95">
        <v>47572</v>
      </c>
      <c r="B3261" s="93" t="s">
        <v>10072</v>
      </c>
      <c r="C3261" s="93" t="s">
        <v>3255</v>
      </c>
      <c r="G3261" s="95">
        <v>0</v>
      </c>
      <c r="H3261" s="93" t="s">
        <v>8976</v>
      </c>
      <c r="I3261" s="93" t="s">
        <v>23893</v>
      </c>
      <c r="J3261" s="93" t="s">
        <v>20862</v>
      </c>
      <c r="K3261" s="93" t="s">
        <v>6759</v>
      </c>
      <c r="L3261" s="14">
        <f>AND(vyberHrace&lt;&gt;"",ISNUMBER(SEARCH(vyberHrace,$B3261)))</f>
      </c>
      <c r="M3261" s="14">
        <f>AND($I3261=MID(kododd,1,2),$J3261=MID(kododd,3,3))</f>
      </c>
    </row>
    <row r="3262">
      <c r="A3262" s="95">
        <v>57840</v>
      </c>
      <c r="B3262" s="93" t="s">
        <v>24390</v>
      </c>
      <c r="C3262" s="93" t="s">
        <v>1420</v>
      </c>
      <c r="G3262" s="95">
        <v>0</v>
      </c>
      <c r="H3262" s="93" t="s">
        <v>8976</v>
      </c>
      <c r="I3262" s="93" t="s">
        <v>23893</v>
      </c>
      <c r="J3262" s="93" t="s">
        <v>20862</v>
      </c>
      <c r="K3262" s="93" t="s">
        <v>6759</v>
      </c>
      <c r="L3262" s="14">
        <f>AND(vyberHrace&lt;&gt;"",ISNUMBER(SEARCH(vyberHrace,$B3262)))</f>
      </c>
      <c r="M3262" s="14">
        <f>AND($I3262=MID(kododd,1,2),$J3262=MID(kododd,3,3))</f>
      </c>
    </row>
    <row r="3263">
      <c r="A3263" s="95">
        <v>49948</v>
      </c>
      <c r="B3263" s="93" t="s">
        <v>10077</v>
      </c>
      <c r="C3263" s="93" t="s">
        <v>1400</v>
      </c>
      <c r="D3263" s="95">
        <v>1104</v>
      </c>
      <c r="G3263" s="95">
        <v>0</v>
      </c>
      <c r="H3263" s="93" t="s">
        <v>8976</v>
      </c>
      <c r="I3263" s="93" t="s">
        <v>23893</v>
      </c>
      <c r="J3263" s="93" t="s">
        <v>20928</v>
      </c>
      <c r="K3263" s="93" t="s">
        <v>5586</v>
      </c>
      <c r="L3263" s="14">
        <f>AND(vyberHrace&lt;&gt;"",ISNUMBER(SEARCH(vyberHrace,$B3263)))</f>
      </c>
      <c r="M3263" s="14">
        <f>AND($I3263=MID(kododd,1,2),$J3263=MID(kododd,3,3))</f>
      </c>
    </row>
    <row r="3264">
      <c r="A3264" s="95">
        <v>2605</v>
      </c>
      <c r="B3264" s="93" t="s">
        <v>6979</v>
      </c>
      <c r="C3264" s="93" t="s">
        <v>1404</v>
      </c>
      <c r="D3264" s="95">
        <v>1959</v>
      </c>
      <c r="E3264" s="95">
        <v>1976</v>
      </c>
      <c r="F3264" s="95">
        <v>315052</v>
      </c>
      <c r="G3264" s="95">
        <v>250</v>
      </c>
      <c r="H3264" s="93" t="s">
        <v>8976</v>
      </c>
      <c r="I3264" s="93" t="s">
        <v>23893</v>
      </c>
      <c r="J3264" s="93" t="s">
        <v>20867</v>
      </c>
      <c r="K3264" s="93" t="s">
        <v>2024</v>
      </c>
      <c r="L3264" s="14">
        <f>AND(vyberHrace&lt;&gt;"",ISNUMBER(SEARCH(vyberHrace,$B3264)))</f>
      </c>
      <c r="M3264" s="14">
        <f>AND($I3264=MID(kododd,1,2),$J3264=MID(kododd,3,3))</f>
      </c>
    </row>
    <row r="3265">
      <c r="A3265" s="95">
        <v>55033</v>
      </c>
      <c r="B3265" s="93" t="s">
        <v>2724</v>
      </c>
      <c r="C3265" s="93" t="s">
        <v>1411</v>
      </c>
      <c r="G3265" s="95">
        <v>0</v>
      </c>
      <c r="H3265" s="93" t="s">
        <v>8976</v>
      </c>
      <c r="I3265" s="93" t="s">
        <v>23893</v>
      </c>
      <c r="J3265" s="93" t="s">
        <v>21005</v>
      </c>
      <c r="K3265" s="93" t="s">
        <v>7922</v>
      </c>
      <c r="L3265" s="14">
        <f>AND(vyberHrace&lt;&gt;"",ISNUMBER(SEARCH(vyberHrace,$B3265)))</f>
      </c>
      <c r="M3265" s="14">
        <f>AND($I3265=MID(kododd,1,2),$J3265=MID(kododd,3,3))</f>
      </c>
    </row>
    <row r="3266">
      <c r="A3266" s="95">
        <v>49270</v>
      </c>
      <c r="B3266" s="93" t="s">
        <v>7909</v>
      </c>
      <c r="C3266" s="93" t="s">
        <v>1412</v>
      </c>
      <c r="G3266" s="95">
        <v>0</v>
      </c>
      <c r="H3266" s="93" t="s">
        <v>8976</v>
      </c>
      <c r="I3266" s="93" t="s">
        <v>23893</v>
      </c>
      <c r="J3266" s="93" t="s">
        <v>20944</v>
      </c>
      <c r="K3266" s="93" t="s">
        <v>5129</v>
      </c>
      <c r="L3266" s="14">
        <f>AND(vyberHrace&lt;&gt;"",ISNUMBER(SEARCH(vyberHrace,$B3266)))</f>
      </c>
      <c r="M3266" s="14">
        <f>AND($I3266=MID(kododd,1,2),$J3266=MID(kododd,3,3))</f>
      </c>
    </row>
    <row r="3267">
      <c r="A3267" s="95">
        <v>52726</v>
      </c>
      <c r="B3267" s="93" t="s">
        <v>16</v>
      </c>
      <c r="C3267" s="93" t="s">
        <v>1420</v>
      </c>
      <c r="G3267" s="95">
        <v>0</v>
      </c>
      <c r="H3267" s="93" t="s">
        <v>8976</v>
      </c>
      <c r="I3267" s="93" t="s">
        <v>23893</v>
      </c>
      <c r="J3267" s="93" t="s">
        <v>20944</v>
      </c>
      <c r="K3267" s="93" t="s">
        <v>5129</v>
      </c>
      <c r="L3267" s="14">
        <f>AND(vyberHrace&lt;&gt;"",ISNUMBER(SEARCH(vyberHrace,$B3267)))</f>
      </c>
      <c r="M3267" s="14">
        <f>AND($I3267=MID(kododd,1,2),$J3267=MID(kododd,3,3))</f>
      </c>
    </row>
    <row r="3268">
      <c r="A3268" s="95">
        <v>54788</v>
      </c>
      <c r="B3268" s="93" t="s">
        <v>2592</v>
      </c>
      <c r="C3268" s="93" t="s">
        <v>1420</v>
      </c>
      <c r="G3268" s="95">
        <v>0</v>
      </c>
      <c r="H3268" s="93" t="s">
        <v>8976</v>
      </c>
      <c r="I3268" s="93" t="s">
        <v>23893</v>
      </c>
      <c r="J3268" s="93" t="s">
        <v>20944</v>
      </c>
      <c r="K3268" s="93" t="s">
        <v>5129</v>
      </c>
      <c r="L3268" s="14">
        <f>AND(vyberHrace&lt;&gt;"",ISNUMBER(SEARCH(vyberHrace,$B3268)))</f>
      </c>
      <c r="M3268" s="14">
        <f>AND($I3268=MID(kododd,1,2),$J3268=MID(kododd,3,3))</f>
      </c>
    </row>
    <row r="3269">
      <c r="A3269" s="95">
        <v>49079</v>
      </c>
      <c r="B3269" s="93" t="s">
        <v>7924</v>
      </c>
      <c r="C3269" s="93" t="s">
        <v>1438</v>
      </c>
      <c r="D3269" s="95">
        <v>1233</v>
      </c>
      <c r="F3269" s="95">
        <v>23726091</v>
      </c>
      <c r="G3269" s="95">
        <v>250</v>
      </c>
      <c r="H3269" s="93" t="s">
        <v>8976</v>
      </c>
      <c r="I3269" s="93" t="s">
        <v>23893</v>
      </c>
      <c r="J3269" s="93" t="s">
        <v>21017</v>
      </c>
      <c r="K3269" s="93" t="s">
        <v>7925</v>
      </c>
      <c r="L3269" s="14">
        <f>AND(vyberHrace&lt;&gt;"",ISNUMBER(SEARCH(vyberHrace,$B3269)))</f>
      </c>
      <c r="M3269" s="14">
        <f>AND($I3269=MID(kododd,1,2),$J3269=MID(kododd,3,3))</f>
      </c>
    </row>
    <row r="3270">
      <c r="A3270" s="95">
        <v>51555</v>
      </c>
      <c r="B3270" s="93" t="s">
        <v>1651</v>
      </c>
      <c r="C3270" s="93" t="s">
        <v>1400</v>
      </c>
      <c r="D3270" s="95">
        <v>1606</v>
      </c>
      <c r="E3270" s="95">
        <v>1718</v>
      </c>
      <c r="F3270" s="95">
        <v>23741988</v>
      </c>
      <c r="G3270" s="95">
        <v>250</v>
      </c>
      <c r="H3270" s="93" t="s">
        <v>8976</v>
      </c>
      <c r="I3270" s="93" t="s">
        <v>23893</v>
      </c>
      <c r="J3270" s="93" t="s">
        <v>20983</v>
      </c>
      <c r="K3270" s="93" t="s">
        <v>9107</v>
      </c>
      <c r="L3270" s="14">
        <f>AND(vyberHrace&lt;&gt;"",ISNUMBER(SEARCH(vyberHrace,$B3270)))</f>
      </c>
      <c r="M3270" s="14">
        <f>AND($I3270=MID(kododd,1,2),$J3270=MID(kododd,3,3))</f>
      </c>
    </row>
    <row r="3271">
      <c r="A3271" s="95">
        <v>13199</v>
      </c>
      <c r="B3271" s="93" t="s">
        <v>21761</v>
      </c>
      <c r="C3271" s="93" t="s">
        <v>1452</v>
      </c>
      <c r="D3271" s="95">
        <v>1311</v>
      </c>
      <c r="F3271" s="95">
        <v>23763108</v>
      </c>
      <c r="G3271" s="95">
        <v>250</v>
      </c>
      <c r="H3271" s="93" t="s">
        <v>8976</v>
      </c>
      <c r="I3271" s="93" t="s">
        <v>23893</v>
      </c>
      <c r="J3271" s="93" t="s">
        <v>20928</v>
      </c>
      <c r="K3271" s="93" t="s">
        <v>5586</v>
      </c>
      <c r="L3271" s="14">
        <f>AND(vyberHrace&lt;&gt;"",ISNUMBER(SEARCH(vyberHrace,$B3271)))</f>
      </c>
      <c r="M3271" s="14">
        <f>AND($I3271=MID(kododd,1,2),$J3271=MID(kododd,3,3))</f>
      </c>
    </row>
    <row r="3272">
      <c r="A3272" s="95">
        <v>61843</v>
      </c>
      <c r="B3272" s="93" t="s">
        <v>27984</v>
      </c>
      <c r="C3272" s="93" t="s">
        <v>1486</v>
      </c>
      <c r="G3272" s="95">
        <v>0</v>
      </c>
      <c r="H3272" s="93" t="s">
        <v>8976</v>
      </c>
      <c r="I3272" s="93" t="s">
        <v>23893</v>
      </c>
      <c r="J3272" s="93" t="s">
        <v>20862</v>
      </c>
      <c r="K3272" s="93" t="s">
        <v>6759</v>
      </c>
      <c r="L3272" s="14">
        <f>AND(vyberHrace&lt;&gt;"",ISNUMBER(SEARCH(vyberHrace,$B3272)))</f>
      </c>
      <c r="M3272" s="14">
        <f>AND($I3272=MID(kododd,1,2),$J3272=MID(kododd,3,3))</f>
      </c>
    </row>
    <row r="3273">
      <c r="A3273" s="95">
        <v>54890</v>
      </c>
      <c r="B3273" s="93" t="s">
        <v>2662</v>
      </c>
      <c r="C3273" s="93" t="s">
        <v>1412</v>
      </c>
      <c r="G3273" s="95">
        <v>0</v>
      </c>
      <c r="H3273" s="93" t="s">
        <v>8976</v>
      </c>
      <c r="I3273" s="93" t="s">
        <v>23893</v>
      </c>
      <c r="J3273" s="93" t="s">
        <v>20863</v>
      </c>
      <c r="K3273" s="93" t="s">
        <v>4532</v>
      </c>
      <c r="L3273" s="14">
        <f>AND(vyberHrace&lt;&gt;"",ISNUMBER(SEARCH(vyberHrace,$B3273)))</f>
      </c>
      <c r="M3273" s="14">
        <f>AND($I3273=MID(kododd,1,2),$J3273=MID(kododd,3,3))</f>
      </c>
    </row>
    <row r="3274">
      <c r="A3274" s="95">
        <v>49749</v>
      </c>
      <c r="B3274" s="93" t="s">
        <v>7939</v>
      </c>
      <c r="C3274" s="93" t="s">
        <v>1446</v>
      </c>
      <c r="G3274" s="95">
        <v>0</v>
      </c>
      <c r="H3274" s="93" t="s">
        <v>8976</v>
      </c>
      <c r="I3274" s="93" t="s">
        <v>23893</v>
      </c>
      <c r="J3274" s="93" t="s">
        <v>20986</v>
      </c>
      <c r="K3274" s="93" t="s">
        <v>5124</v>
      </c>
      <c r="L3274" s="14">
        <f>AND(vyberHrace&lt;&gt;"",ISNUMBER(SEARCH(vyberHrace,$B3274)))</f>
      </c>
      <c r="M3274" s="14">
        <f>AND($I3274=MID(kododd,1,2),$J3274=MID(kododd,3,3))</f>
      </c>
    </row>
    <row r="3275">
      <c r="A3275" s="95">
        <v>62759</v>
      </c>
      <c r="B3275" s="93" t="s">
        <v>28738</v>
      </c>
      <c r="C3275" s="93" t="s">
        <v>1487</v>
      </c>
      <c r="G3275" s="95">
        <v>250</v>
      </c>
      <c r="H3275" s="93" t="s">
        <v>8976</v>
      </c>
      <c r="I3275" s="93" t="s">
        <v>23893</v>
      </c>
      <c r="J3275" s="93" t="s">
        <v>23413</v>
      </c>
      <c r="K3275" s="93" t="s">
        <v>21382</v>
      </c>
      <c r="L3275" s="14">
        <f>AND(vyberHrace&lt;&gt;"",ISNUMBER(SEARCH(vyberHrace,$B3275)))</f>
      </c>
      <c r="M3275" s="14">
        <f>AND($I3275=MID(kododd,1,2),$J3275=MID(kododd,3,3))</f>
      </c>
    </row>
    <row r="3276">
      <c r="A3276" s="95">
        <v>36250</v>
      </c>
      <c r="B3276" s="93" t="s">
        <v>7942</v>
      </c>
      <c r="C3276" s="93" t="s">
        <v>1438</v>
      </c>
      <c r="D3276" s="95">
        <v>1910</v>
      </c>
      <c r="E3276" s="95">
        <v>1993</v>
      </c>
      <c r="F3276" s="95">
        <v>376850</v>
      </c>
      <c r="G3276" s="95">
        <v>250</v>
      </c>
      <c r="H3276" s="93" t="s">
        <v>8976</v>
      </c>
      <c r="I3276" s="93" t="s">
        <v>23893</v>
      </c>
      <c r="J3276" s="93" t="s">
        <v>20960</v>
      </c>
      <c r="K3276" s="93" t="s">
        <v>4905</v>
      </c>
      <c r="L3276" s="14">
        <f>AND(vyberHrace&lt;&gt;"",ISNUMBER(SEARCH(vyberHrace,$B3276)))</f>
      </c>
      <c r="M3276" s="14">
        <f>AND($I3276=MID(kododd,1,2),$J3276=MID(kododd,3,3))</f>
      </c>
    </row>
    <row r="3277">
      <c r="A3277" s="95">
        <v>63062</v>
      </c>
      <c r="B3277" s="93" t="s">
        <v>28739</v>
      </c>
      <c r="C3277" s="93" t="s">
        <v>1420</v>
      </c>
      <c r="G3277" s="95">
        <v>0</v>
      </c>
      <c r="H3277" s="93" t="s">
        <v>8976</v>
      </c>
      <c r="I3277" s="93" t="s">
        <v>23893</v>
      </c>
      <c r="J3277" s="93" t="s">
        <v>20862</v>
      </c>
      <c r="K3277" s="93" t="s">
        <v>6759</v>
      </c>
      <c r="L3277" s="14">
        <f>AND(vyberHrace&lt;&gt;"",ISNUMBER(SEARCH(vyberHrace,$B3277)))</f>
      </c>
      <c r="M3277" s="14">
        <f>AND($I3277=MID(kododd,1,2),$J3277=MID(kododd,3,3))</f>
      </c>
    </row>
    <row r="3278">
      <c r="A3278" s="95">
        <v>36244</v>
      </c>
      <c r="B3278" s="93" t="s">
        <v>10142</v>
      </c>
      <c r="C3278" s="93" t="s">
        <v>1419</v>
      </c>
      <c r="D3278" s="95">
        <v>1100</v>
      </c>
      <c r="G3278" s="95">
        <v>0</v>
      </c>
      <c r="H3278" s="93" t="s">
        <v>8976</v>
      </c>
      <c r="I3278" s="93" t="s">
        <v>23893</v>
      </c>
      <c r="J3278" s="93" t="s">
        <v>20862</v>
      </c>
      <c r="K3278" s="93" t="s">
        <v>6759</v>
      </c>
      <c r="L3278" s="14">
        <f>AND(vyberHrace&lt;&gt;"",ISNUMBER(SEARCH(vyberHrace,$B3278)))</f>
      </c>
      <c r="M3278" s="14">
        <f>AND($I3278=MID(kododd,1,2),$J3278=MID(kododd,3,3))</f>
      </c>
    </row>
    <row r="3279">
      <c r="A3279" s="95">
        <v>34861</v>
      </c>
      <c r="B3279" s="93" t="s">
        <v>10143</v>
      </c>
      <c r="C3279" s="93" t="s">
        <v>1444</v>
      </c>
      <c r="D3279" s="95">
        <v>1257</v>
      </c>
      <c r="F3279" s="95">
        <v>382280</v>
      </c>
      <c r="G3279" s="95">
        <v>0</v>
      </c>
      <c r="H3279" s="93" t="s">
        <v>8976</v>
      </c>
      <c r="I3279" s="93" t="s">
        <v>23893</v>
      </c>
      <c r="J3279" s="93" t="s">
        <v>20862</v>
      </c>
      <c r="K3279" s="93" t="s">
        <v>6759</v>
      </c>
      <c r="L3279" s="14">
        <f>AND(vyberHrace&lt;&gt;"",ISNUMBER(SEARCH(vyberHrace,$B3279)))</f>
      </c>
      <c r="M3279" s="14">
        <f>AND($I3279=MID(kododd,1,2),$J3279=MID(kododd,3,3))</f>
      </c>
    </row>
    <row r="3280">
      <c r="A3280" s="95">
        <v>53095</v>
      </c>
      <c r="B3280" s="93" t="s">
        <v>20068</v>
      </c>
      <c r="C3280" s="93" t="s">
        <v>1406</v>
      </c>
      <c r="G3280" s="95">
        <v>0</v>
      </c>
      <c r="H3280" s="93" t="s">
        <v>8976</v>
      </c>
      <c r="I3280" s="93" t="s">
        <v>23893</v>
      </c>
      <c r="J3280" s="93" t="s">
        <v>20956</v>
      </c>
      <c r="K3280" s="93" t="s">
        <v>26134</v>
      </c>
      <c r="L3280" s="14">
        <f>AND(vyberHrace&lt;&gt;"",ISNUMBER(SEARCH(vyberHrace,$B3280)))</f>
      </c>
      <c r="M3280" s="14">
        <f>AND($I3280=MID(kododd,1,2),$J3280=MID(kododd,3,3))</f>
      </c>
    </row>
    <row r="3281">
      <c r="A3281" s="95">
        <v>17044</v>
      </c>
      <c r="B3281" s="93" t="s">
        <v>21744</v>
      </c>
      <c r="C3281" s="93" t="s">
        <v>1456</v>
      </c>
      <c r="D3281" s="95">
        <v>1735</v>
      </c>
      <c r="E3281" s="95">
        <v>1873</v>
      </c>
      <c r="F3281" s="95">
        <v>326631</v>
      </c>
      <c r="G3281" s="95">
        <v>250</v>
      </c>
      <c r="H3281" s="93" t="s">
        <v>8976</v>
      </c>
      <c r="I3281" s="93" t="s">
        <v>23893</v>
      </c>
      <c r="J3281" s="93" t="s">
        <v>20956</v>
      </c>
      <c r="K3281" s="93" t="s">
        <v>26134</v>
      </c>
      <c r="L3281" s="14">
        <f>AND(vyberHrace&lt;&gt;"",ISNUMBER(SEARCH(vyberHrace,$B3281)))</f>
      </c>
      <c r="M3281" s="14">
        <f>AND($I3281=MID(kododd,1,2),$J3281=MID(kododd,3,3))</f>
      </c>
    </row>
    <row r="3282">
      <c r="A3282" s="95">
        <v>39225</v>
      </c>
      <c r="B3282" s="93" t="s">
        <v>10168</v>
      </c>
      <c r="C3282" s="93" t="s">
        <v>1414</v>
      </c>
      <c r="G3282" s="95">
        <v>0</v>
      </c>
      <c r="H3282" s="93" t="s">
        <v>8976</v>
      </c>
      <c r="I3282" s="93" t="s">
        <v>23893</v>
      </c>
      <c r="J3282" s="93" t="s">
        <v>20986</v>
      </c>
      <c r="K3282" s="93" t="s">
        <v>5124</v>
      </c>
      <c r="L3282" s="14">
        <f>AND(vyberHrace&lt;&gt;"",ISNUMBER(SEARCH(vyberHrace,$B3282)))</f>
      </c>
      <c r="M3282" s="14">
        <f>AND($I3282=MID(kododd,1,2),$J3282=MID(kododd,3,3))</f>
      </c>
    </row>
    <row r="3283">
      <c r="A3283" s="95">
        <v>53256</v>
      </c>
      <c r="B3283" s="93" t="s">
        <v>20071</v>
      </c>
      <c r="C3283" s="93" t="s">
        <v>1422</v>
      </c>
      <c r="G3283" s="95">
        <v>0</v>
      </c>
      <c r="H3283" s="93" t="s">
        <v>8976</v>
      </c>
      <c r="I3283" s="93" t="s">
        <v>23893</v>
      </c>
      <c r="J3283" s="93" t="s">
        <v>23413</v>
      </c>
      <c r="K3283" s="93" t="s">
        <v>21382</v>
      </c>
      <c r="L3283" s="14">
        <f>AND(vyberHrace&lt;&gt;"",ISNUMBER(SEARCH(vyberHrace,$B3283)))</f>
      </c>
      <c r="M3283" s="14">
        <f>AND($I3283=MID(kododd,1,2),$J3283=MID(kododd,3,3))</f>
      </c>
    </row>
    <row r="3284">
      <c r="A3284" s="95">
        <v>39680</v>
      </c>
      <c r="B3284" s="93" t="s">
        <v>24005</v>
      </c>
      <c r="C3284" s="93" t="s">
        <v>1421</v>
      </c>
      <c r="D3284" s="95">
        <v>1210</v>
      </c>
      <c r="G3284" s="95">
        <v>250</v>
      </c>
      <c r="H3284" s="93" t="s">
        <v>8976</v>
      </c>
      <c r="I3284" s="93" t="s">
        <v>23893</v>
      </c>
      <c r="J3284" s="93" t="s">
        <v>20929</v>
      </c>
      <c r="K3284" s="93" t="s">
        <v>5588</v>
      </c>
      <c r="L3284" s="14">
        <f>AND(vyberHrace&lt;&gt;"",ISNUMBER(SEARCH(vyberHrace,$B3284)))</f>
      </c>
      <c r="M3284" s="14">
        <f>AND($I3284=MID(kododd,1,2),$J3284=MID(kododd,3,3))</f>
      </c>
    </row>
    <row r="3285">
      <c r="A3285" s="95">
        <v>57604</v>
      </c>
      <c r="B3285" s="93" t="s">
        <v>21672</v>
      </c>
      <c r="C3285" s="93" t="s">
        <v>1416</v>
      </c>
      <c r="D3285" s="95">
        <v>1617</v>
      </c>
      <c r="E3285" s="95">
        <v>1780</v>
      </c>
      <c r="F3285" s="95">
        <v>23786345</v>
      </c>
      <c r="G3285" s="95">
        <v>250</v>
      </c>
      <c r="H3285" s="93" t="s">
        <v>8976</v>
      </c>
      <c r="I3285" s="93" t="s">
        <v>23893</v>
      </c>
      <c r="J3285" s="93" t="s">
        <v>20844</v>
      </c>
      <c r="K3285" s="93" t="s">
        <v>8979</v>
      </c>
      <c r="L3285" s="14">
        <f>AND(vyberHrace&lt;&gt;"",ISNUMBER(SEARCH(vyberHrace,$B3285)))</f>
      </c>
      <c r="M3285" s="14">
        <f>AND($I3285=MID(kododd,1,2),$J3285=MID(kododd,3,3))</f>
      </c>
    </row>
    <row r="3286">
      <c r="A3286" s="95">
        <v>51325</v>
      </c>
      <c r="B3286" s="93" t="s">
        <v>24075</v>
      </c>
      <c r="C3286" s="93" t="s">
        <v>1416</v>
      </c>
      <c r="D3286" s="95">
        <v>1175</v>
      </c>
      <c r="F3286" s="95">
        <v>23754079</v>
      </c>
      <c r="G3286" s="95">
        <v>250</v>
      </c>
      <c r="H3286" s="93" t="s">
        <v>8976</v>
      </c>
      <c r="I3286" s="93" t="s">
        <v>23893</v>
      </c>
      <c r="J3286" s="93" t="s">
        <v>20944</v>
      </c>
      <c r="K3286" s="93" t="s">
        <v>5129</v>
      </c>
      <c r="L3286" s="14">
        <f>AND(vyberHrace&lt;&gt;"",ISNUMBER(SEARCH(vyberHrace,$B3286)))</f>
      </c>
      <c r="M3286" s="14">
        <f>AND($I3286=MID(kododd,1,2),$J3286=MID(kododd,3,3))</f>
      </c>
    </row>
    <row r="3287">
      <c r="A3287" s="95">
        <v>6079</v>
      </c>
      <c r="B3287" s="93" t="s">
        <v>11385</v>
      </c>
      <c r="C3287" s="93" t="s">
        <v>1435</v>
      </c>
      <c r="D3287" s="95">
        <v>1697</v>
      </c>
      <c r="E3287" s="95">
        <v>1814</v>
      </c>
      <c r="F3287" s="95">
        <v>309788</v>
      </c>
      <c r="G3287" s="95">
        <v>250</v>
      </c>
      <c r="H3287" s="93" t="s">
        <v>8976</v>
      </c>
      <c r="I3287" s="93" t="s">
        <v>23893</v>
      </c>
      <c r="J3287" s="93" t="s">
        <v>20912</v>
      </c>
      <c r="K3287" s="93" t="s">
        <v>10153</v>
      </c>
      <c r="L3287" s="14">
        <f>AND(vyberHrace&lt;&gt;"",ISNUMBER(SEARCH(vyberHrace,$B3287)))</f>
      </c>
      <c r="M3287" s="14">
        <f>AND($I3287=MID(kododd,1,2),$J3287=MID(kododd,3,3))</f>
      </c>
    </row>
    <row r="3288">
      <c r="A3288" s="95">
        <v>45558</v>
      </c>
      <c r="B3288" s="93" t="s">
        <v>11397</v>
      </c>
      <c r="C3288" s="93" t="s">
        <v>1408</v>
      </c>
      <c r="D3288" s="95">
        <v>1004</v>
      </c>
      <c r="F3288" s="95">
        <v>23721421</v>
      </c>
      <c r="G3288" s="95">
        <v>0</v>
      </c>
      <c r="H3288" s="93" t="s">
        <v>8976</v>
      </c>
      <c r="I3288" s="93" t="s">
        <v>23893</v>
      </c>
      <c r="J3288" s="93" t="s">
        <v>20880</v>
      </c>
      <c r="K3288" s="93" t="s">
        <v>11224</v>
      </c>
      <c r="L3288" s="14">
        <f>AND(vyberHrace&lt;&gt;"",ISNUMBER(SEARCH(vyberHrace,$B3288)))</f>
      </c>
      <c r="M3288" s="14">
        <f>AND($I3288=MID(kododd,1,2),$J3288=MID(kododd,3,3))</f>
      </c>
    </row>
    <row r="3289">
      <c r="A3289" s="95">
        <v>61416</v>
      </c>
      <c r="B3289" s="93" t="s">
        <v>27604</v>
      </c>
      <c r="C3289" s="93" t="s">
        <v>1486</v>
      </c>
      <c r="G3289" s="95">
        <v>0</v>
      </c>
      <c r="H3289" s="93" t="s">
        <v>8976</v>
      </c>
      <c r="I3289" s="93" t="s">
        <v>23893</v>
      </c>
      <c r="J3289" s="93" t="s">
        <v>20862</v>
      </c>
      <c r="K3289" s="93" t="s">
        <v>6759</v>
      </c>
      <c r="L3289" s="14">
        <f>AND(vyberHrace&lt;&gt;"",ISNUMBER(SEARCH(vyberHrace,$B3289)))</f>
      </c>
      <c r="M3289" s="14">
        <f>AND($I3289=MID(kododd,1,2),$J3289=MID(kododd,3,3))</f>
      </c>
    </row>
    <row r="3290">
      <c r="A3290" s="95">
        <v>53368</v>
      </c>
      <c r="B3290" s="93" t="s">
        <v>20072</v>
      </c>
      <c r="C3290" s="93" t="s">
        <v>1422</v>
      </c>
      <c r="G3290" s="95">
        <v>0</v>
      </c>
      <c r="H3290" s="93" t="s">
        <v>8976</v>
      </c>
      <c r="I3290" s="93" t="s">
        <v>23893</v>
      </c>
      <c r="J3290" s="93" t="s">
        <v>20890</v>
      </c>
      <c r="K3290" s="93" t="s">
        <v>9069</v>
      </c>
      <c r="L3290" s="14">
        <f>AND(vyberHrace&lt;&gt;"",ISNUMBER(SEARCH(vyberHrace,$B3290)))</f>
      </c>
      <c r="M3290" s="14">
        <f>AND($I3290=MID(kododd,1,2),$J3290=MID(kododd,3,3))</f>
      </c>
    </row>
    <row r="3291">
      <c r="A3291" s="95">
        <v>55935</v>
      </c>
      <c r="B3291" s="93" t="s">
        <v>21670</v>
      </c>
      <c r="C3291" s="93" t="s">
        <v>1411</v>
      </c>
      <c r="G3291" s="95">
        <v>0</v>
      </c>
      <c r="H3291" s="93" t="s">
        <v>8976</v>
      </c>
      <c r="I3291" s="93" t="s">
        <v>23893</v>
      </c>
      <c r="J3291" s="93" t="s">
        <v>20890</v>
      </c>
      <c r="K3291" s="93" t="s">
        <v>9069</v>
      </c>
      <c r="L3291" s="14">
        <f>AND(vyberHrace&lt;&gt;"",ISNUMBER(SEARCH(vyberHrace,$B3291)))</f>
      </c>
      <c r="M3291" s="14">
        <f>AND($I3291=MID(kododd,1,2),$J3291=MID(kododd,3,3))</f>
      </c>
    </row>
    <row r="3292">
      <c r="A3292" s="95">
        <v>6081</v>
      </c>
      <c r="B3292" s="93" t="s">
        <v>11488</v>
      </c>
      <c r="C3292" s="93" t="s">
        <v>1405</v>
      </c>
      <c r="D3292" s="95">
        <v>1927</v>
      </c>
      <c r="E3292" s="95">
        <v>2014</v>
      </c>
      <c r="F3292" s="95">
        <v>312797</v>
      </c>
      <c r="G3292" s="95">
        <v>0</v>
      </c>
      <c r="H3292" s="93" t="s">
        <v>8976</v>
      </c>
      <c r="I3292" s="93" t="s">
        <v>23893</v>
      </c>
      <c r="J3292" s="93" t="s">
        <v>20890</v>
      </c>
      <c r="K3292" s="93" t="s">
        <v>9069</v>
      </c>
      <c r="L3292" s="14">
        <f>AND(vyberHrace&lt;&gt;"",ISNUMBER(SEARCH(vyberHrace,$B3292)))</f>
      </c>
      <c r="M3292" s="14">
        <f>AND($I3292=MID(kododd,1,2),$J3292=MID(kododd,3,3))</f>
      </c>
    </row>
    <row r="3293">
      <c r="A3293" s="95">
        <v>53369</v>
      </c>
      <c r="B3293" s="93" t="s">
        <v>20073</v>
      </c>
      <c r="C3293" s="93" t="s">
        <v>1416</v>
      </c>
      <c r="G3293" s="95">
        <v>0</v>
      </c>
      <c r="H3293" s="93" t="s">
        <v>8976</v>
      </c>
      <c r="I3293" s="93" t="s">
        <v>23893</v>
      </c>
      <c r="J3293" s="93" t="s">
        <v>20890</v>
      </c>
      <c r="K3293" s="93" t="s">
        <v>9069</v>
      </c>
      <c r="L3293" s="14">
        <f>AND(vyberHrace&lt;&gt;"",ISNUMBER(SEARCH(vyberHrace,$B3293)))</f>
      </c>
      <c r="M3293" s="14">
        <f>AND($I3293=MID(kododd,1,2),$J3293=MID(kododd,3,3))</f>
      </c>
    </row>
    <row r="3294">
      <c r="A3294" s="95">
        <v>31450</v>
      </c>
      <c r="B3294" s="93" t="s">
        <v>11419</v>
      </c>
      <c r="C3294" s="93" t="s">
        <v>1398</v>
      </c>
      <c r="D3294" s="95">
        <v>1192</v>
      </c>
      <c r="G3294" s="95">
        <v>0</v>
      </c>
      <c r="H3294" s="93" t="s">
        <v>8976</v>
      </c>
      <c r="I3294" s="93" t="s">
        <v>23893</v>
      </c>
      <c r="J3294" s="93" t="s">
        <v>20880</v>
      </c>
      <c r="K3294" s="93" t="s">
        <v>11224</v>
      </c>
      <c r="L3294" s="14">
        <f>AND(vyberHrace&lt;&gt;"",ISNUMBER(SEARCH(vyberHrace,$B3294)))</f>
      </c>
      <c r="M3294" s="14">
        <f>AND($I3294=MID(kododd,1,2),$J3294=MID(kododd,3,3))</f>
      </c>
    </row>
    <row r="3295">
      <c r="A3295" s="95">
        <v>30679</v>
      </c>
      <c r="B3295" s="93" t="s">
        <v>11422</v>
      </c>
      <c r="C3295" s="93" t="s">
        <v>1454</v>
      </c>
      <c r="D3295" s="95">
        <v>1617</v>
      </c>
      <c r="E3295" s="95">
        <v>1813</v>
      </c>
      <c r="F3295" s="95">
        <v>351806</v>
      </c>
      <c r="G3295" s="95">
        <v>0</v>
      </c>
      <c r="H3295" s="93" t="s">
        <v>8976</v>
      </c>
      <c r="I3295" s="93" t="s">
        <v>23893</v>
      </c>
      <c r="J3295" s="93" t="s">
        <v>20880</v>
      </c>
      <c r="K3295" s="93" t="s">
        <v>11224</v>
      </c>
      <c r="L3295" s="14">
        <f>AND(vyberHrace&lt;&gt;"",ISNUMBER(SEARCH(vyberHrace,$B3295)))</f>
      </c>
      <c r="M3295" s="14">
        <f>AND($I3295=MID(kododd,1,2),$J3295=MID(kododd,3,3))</f>
      </c>
    </row>
    <row r="3296">
      <c r="A3296" s="95">
        <v>61042</v>
      </c>
      <c r="B3296" s="93" t="s">
        <v>27347</v>
      </c>
      <c r="C3296" s="93" t="s">
        <v>1436</v>
      </c>
      <c r="G3296" s="95">
        <v>250</v>
      </c>
      <c r="H3296" s="93" t="s">
        <v>8976</v>
      </c>
      <c r="I3296" s="93" t="s">
        <v>23893</v>
      </c>
      <c r="J3296" s="93" t="s">
        <v>20888</v>
      </c>
      <c r="K3296" s="93" t="s">
        <v>145</v>
      </c>
      <c r="L3296" s="14">
        <f>AND(vyberHrace&lt;&gt;"",ISNUMBER(SEARCH(vyberHrace,$B3296)))</f>
      </c>
      <c r="M3296" s="14">
        <f>AND($I3296=MID(kododd,1,2),$J3296=MID(kododd,3,3))</f>
      </c>
    </row>
    <row r="3297">
      <c r="A3297" s="95">
        <v>46078</v>
      </c>
      <c r="B3297" s="93" t="s">
        <v>11424</v>
      </c>
      <c r="C3297" s="93" t="s">
        <v>1410</v>
      </c>
      <c r="G3297" s="95">
        <v>0</v>
      </c>
      <c r="H3297" s="93" t="s">
        <v>8976</v>
      </c>
      <c r="I3297" s="93" t="s">
        <v>23893</v>
      </c>
      <c r="J3297" s="93" t="s">
        <v>20888</v>
      </c>
      <c r="K3297" s="93" t="s">
        <v>145</v>
      </c>
      <c r="L3297" s="14">
        <f>AND(vyberHrace&lt;&gt;"",ISNUMBER(SEARCH(vyberHrace,$B3297)))</f>
      </c>
      <c r="M3297" s="14">
        <f>AND($I3297=MID(kododd,1,2),$J3297=MID(kododd,3,3))</f>
      </c>
    </row>
    <row r="3298">
      <c r="A3298" s="95">
        <v>25767</v>
      </c>
      <c r="B3298" s="93" t="s">
        <v>9191</v>
      </c>
      <c r="C3298" s="93" t="s">
        <v>1435</v>
      </c>
      <c r="D3298" s="95">
        <v>1324</v>
      </c>
      <c r="G3298" s="95">
        <v>250</v>
      </c>
      <c r="H3298" s="93" t="s">
        <v>8976</v>
      </c>
      <c r="I3298" s="93" t="s">
        <v>23893</v>
      </c>
      <c r="J3298" s="93" t="s">
        <v>20888</v>
      </c>
      <c r="K3298" s="93" t="s">
        <v>145</v>
      </c>
      <c r="L3298" s="14">
        <f>AND(vyberHrace&lt;&gt;"",ISNUMBER(SEARCH(vyberHrace,$B3298)))</f>
      </c>
      <c r="M3298" s="14">
        <f>AND($I3298=MID(kododd,1,2),$J3298=MID(kododd,3,3))</f>
      </c>
    </row>
    <row r="3299">
      <c r="A3299" s="95">
        <v>58614</v>
      </c>
      <c r="B3299" s="93" t="s">
        <v>25106</v>
      </c>
      <c r="C3299" s="93" t="s">
        <v>1416</v>
      </c>
      <c r="D3299" s="95">
        <v>1983</v>
      </c>
      <c r="E3299" s="95">
        <v>2013</v>
      </c>
      <c r="F3299" s="95">
        <v>23776226</v>
      </c>
      <c r="G3299" s="95">
        <v>250</v>
      </c>
      <c r="H3299" s="93" t="s">
        <v>8976</v>
      </c>
      <c r="I3299" s="93" t="s">
        <v>23893</v>
      </c>
      <c r="J3299" s="93" t="s">
        <v>20880</v>
      </c>
      <c r="K3299" s="93" t="s">
        <v>11224</v>
      </c>
      <c r="L3299" s="14">
        <f>AND(vyberHrace&lt;&gt;"",ISNUMBER(SEARCH(vyberHrace,$B3299)))</f>
      </c>
      <c r="M3299" s="14">
        <f>AND($I3299=MID(kododd,1,2),$J3299=MID(kododd,3,3))</f>
      </c>
    </row>
    <row r="3300">
      <c r="A3300" s="95">
        <v>58172</v>
      </c>
      <c r="B3300" s="93" t="s">
        <v>24691</v>
      </c>
      <c r="C3300" s="93" t="s">
        <v>1420</v>
      </c>
      <c r="F3300" s="95">
        <v>571004335</v>
      </c>
      <c r="G3300" s="95">
        <v>250</v>
      </c>
      <c r="H3300" s="93" t="s">
        <v>8976</v>
      </c>
      <c r="I3300" s="93" t="s">
        <v>23893</v>
      </c>
      <c r="J3300" s="93" t="s">
        <v>20901</v>
      </c>
      <c r="K3300" s="93" t="s">
        <v>6914</v>
      </c>
      <c r="L3300" s="14">
        <f>AND(vyberHrace&lt;&gt;"",ISNUMBER(SEARCH(vyberHrace,$B3300)))</f>
      </c>
      <c r="M3300" s="14">
        <f>AND($I3300=MID(kododd,1,2),$J3300=MID(kododd,3,3))</f>
      </c>
    </row>
    <row r="3301">
      <c r="A3301" s="95">
        <v>63748</v>
      </c>
      <c r="B3301" s="93" t="s">
        <v>29806</v>
      </c>
      <c r="C3301" s="93" t="s">
        <v>1446</v>
      </c>
      <c r="G3301" s="95">
        <v>250</v>
      </c>
      <c r="H3301" s="93" t="s">
        <v>8976</v>
      </c>
      <c r="I3301" s="93" t="s">
        <v>23893</v>
      </c>
      <c r="J3301" s="93" t="s">
        <v>20901</v>
      </c>
      <c r="K3301" s="93" t="s">
        <v>6914</v>
      </c>
      <c r="L3301" s="14">
        <f>AND(vyberHrace&lt;&gt;"",ISNUMBER(SEARCH(vyberHrace,$B3301)))</f>
      </c>
      <c r="M3301" s="14">
        <f>AND($I3301=MID(kododd,1,2),$J3301=MID(kododd,3,3))</f>
      </c>
    </row>
    <row r="3302">
      <c r="A3302" s="95">
        <v>57902</v>
      </c>
      <c r="B3302" s="93" t="s">
        <v>24447</v>
      </c>
      <c r="C3302" s="93" t="s">
        <v>1422</v>
      </c>
      <c r="G3302" s="95">
        <v>0</v>
      </c>
      <c r="H3302" s="93" t="s">
        <v>8976</v>
      </c>
      <c r="I3302" s="93" t="s">
        <v>23893</v>
      </c>
      <c r="J3302" s="93" t="s">
        <v>20862</v>
      </c>
      <c r="K3302" s="93" t="s">
        <v>6759</v>
      </c>
      <c r="L3302" s="14">
        <f>AND(vyberHrace&lt;&gt;"",ISNUMBER(SEARCH(vyberHrace,$B3302)))</f>
      </c>
      <c r="M3302" s="14">
        <f>AND($I3302=MID(kododd,1,2),$J3302=MID(kododd,3,3))</f>
      </c>
    </row>
    <row r="3303">
      <c r="A3303" s="95">
        <v>44652</v>
      </c>
      <c r="B3303" s="93" t="s">
        <v>13693</v>
      </c>
      <c r="C3303" s="93" t="s">
        <v>3255</v>
      </c>
      <c r="D3303" s="95">
        <v>1184</v>
      </c>
      <c r="F3303" s="95">
        <v>23768622</v>
      </c>
      <c r="G3303" s="95">
        <v>250</v>
      </c>
      <c r="H3303" s="93" t="s">
        <v>8976</v>
      </c>
      <c r="I3303" s="93" t="s">
        <v>23893</v>
      </c>
      <c r="J3303" s="93" t="s">
        <v>20983</v>
      </c>
      <c r="K3303" s="93" t="s">
        <v>9107</v>
      </c>
      <c r="L3303" s="14">
        <f>AND(vyberHrace&lt;&gt;"",ISNUMBER(SEARCH(vyberHrace,$B3303)))</f>
      </c>
      <c r="M3303" s="14">
        <f>AND($I3303=MID(kododd,1,2),$J3303=MID(kododd,3,3))</f>
      </c>
    </row>
    <row r="3304">
      <c r="A3304" s="95">
        <v>57805</v>
      </c>
      <c r="B3304" s="93" t="s">
        <v>24358</v>
      </c>
      <c r="C3304" s="93" t="s">
        <v>1406</v>
      </c>
      <c r="G3304" s="95">
        <v>0</v>
      </c>
      <c r="H3304" s="93" t="s">
        <v>8976</v>
      </c>
      <c r="I3304" s="93" t="s">
        <v>23893</v>
      </c>
      <c r="J3304" s="93" t="s">
        <v>20983</v>
      </c>
      <c r="K3304" s="93" t="s">
        <v>9107</v>
      </c>
      <c r="L3304" s="14">
        <f>AND(vyberHrace&lt;&gt;"",ISNUMBER(SEARCH(vyberHrace,$B3304)))</f>
      </c>
      <c r="M3304" s="14">
        <f>AND($I3304=MID(kododd,1,2),$J3304=MID(kododd,3,3))</f>
      </c>
    </row>
    <row r="3305">
      <c r="A3305" s="95">
        <v>45123</v>
      </c>
      <c r="B3305" s="93" t="s">
        <v>13694</v>
      </c>
      <c r="C3305" s="93" t="s">
        <v>1410</v>
      </c>
      <c r="G3305" s="95">
        <v>0</v>
      </c>
      <c r="H3305" s="93" t="s">
        <v>8976</v>
      </c>
      <c r="I3305" s="93" t="s">
        <v>23893</v>
      </c>
      <c r="J3305" s="93" t="s">
        <v>20862</v>
      </c>
      <c r="K3305" s="93" t="s">
        <v>6759</v>
      </c>
      <c r="L3305" s="14">
        <f>AND(vyberHrace&lt;&gt;"",ISNUMBER(SEARCH(vyberHrace,$B3305)))</f>
      </c>
      <c r="M3305" s="14">
        <f>AND($I3305=MID(kododd,1,2),$J3305=MID(kododd,3,3))</f>
      </c>
    </row>
    <row r="3306">
      <c r="A3306" s="95">
        <v>27726</v>
      </c>
      <c r="B3306" s="93" t="s">
        <v>13697</v>
      </c>
      <c r="C3306" s="93" t="s">
        <v>1427</v>
      </c>
      <c r="D3306" s="95">
        <v>1518</v>
      </c>
      <c r="F3306" s="95">
        <v>23728329</v>
      </c>
      <c r="G3306" s="95">
        <v>250</v>
      </c>
      <c r="H3306" s="93" t="s">
        <v>8976</v>
      </c>
      <c r="I3306" s="93" t="s">
        <v>23893</v>
      </c>
      <c r="J3306" s="93" t="s">
        <v>20914</v>
      </c>
      <c r="K3306" s="93" t="s">
        <v>9949</v>
      </c>
      <c r="L3306" s="14">
        <f>AND(vyberHrace&lt;&gt;"",ISNUMBER(SEARCH(vyberHrace,$B3306)))</f>
      </c>
      <c r="M3306" s="14">
        <f>AND($I3306=MID(kododd,1,2),$J3306=MID(kododd,3,3))</f>
      </c>
    </row>
    <row r="3307">
      <c r="A3307" s="95">
        <v>38467</v>
      </c>
      <c r="B3307" s="93" t="s">
        <v>13698</v>
      </c>
      <c r="C3307" s="93" t="s">
        <v>1414</v>
      </c>
      <c r="D3307" s="95">
        <v>1192</v>
      </c>
      <c r="G3307" s="95">
        <v>0</v>
      </c>
      <c r="H3307" s="93" t="s">
        <v>8976</v>
      </c>
      <c r="I3307" s="93" t="s">
        <v>23893</v>
      </c>
      <c r="J3307" s="93" t="s">
        <v>20914</v>
      </c>
      <c r="K3307" s="93" t="s">
        <v>9949</v>
      </c>
      <c r="L3307" s="14">
        <f>AND(vyberHrace&lt;&gt;"",ISNUMBER(SEARCH(vyberHrace,$B3307)))</f>
      </c>
      <c r="M3307" s="14">
        <f>AND($I3307=MID(kododd,1,2),$J3307=MID(kododd,3,3))</f>
      </c>
    </row>
    <row r="3308">
      <c r="A3308" s="95">
        <v>53533</v>
      </c>
      <c r="B3308" s="93" t="s">
        <v>20076</v>
      </c>
      <c r="C3308" s="93" t="s">
        <v>1457</v>
      </c>
      <c r="D3308" s="95">
        <v>1217</v>
      </c>
      <c r="E3308" s="95">
        <v>1587</v>
      </c>
      <c r="F3308" s="95">
        <v>23744960</v>
      </c>
      <c r="G3308" s="95">
        <v>0</v>
      </c>
      <c r="H3308" s="93" t="s">
        <v>8976</v>
      </c>
      <c r="I3308" s="93" t="s">
        <v>23893</v>
      </c>
      <c r="J3308" s="93" t="s">
        <v>20862</v>
      </c>
      <c r="K3308" s="93" t="s">
        <v>6759</v>
      </c>
      <c r="L3308" s="14">
        <f>AND(vyberHrace&lt;&gt;"",ISNUMBER(SEARCH(vyberHrace,$B3308)))</f>
      </c>
      <c r="M3308" s="14">
        <f>AND($I3308=MID(kododd,1,2),$J3308=MID(kododd,3,3))</f>
      </c>
    </row>
    <row r="3309">
      <c r="A3309" s="95">
        <v>62672</v>
      </c>
      <c r="B3309" s="93" t="s">
        <v>28740</v>
      </c>
      <c r="C3309" s="93" t="s">
        <v>1487</v>
      </c>
      <c r="G3309" s="95">
        <v>250</v>
      </c>
      <c r="H3309" s="93" t="s">
        <v>8976</v>
      </c>
      <c r="I3309" s="93" t="s">
        <v>23893</v>
      </c>
      <c r="J3309" s="93" t="s">
        <v>21005</v>
      </c>
      <c r="K3309" s="93" t="s">
        <v>7922</v>
      </c>
      <c r="L3309" s="14">
        <f>AND(vyberHrace&lt;&gt;"",ISNUMBER(SEARCH(vyberHrace,$B3309)))</f>
      </c>
      <c r="M3309" s="14">
        <f>AND($I3309=MID(kododd,1,2),$J3309=MID(kododd,3,3))</f>
      </c>
    </row>
    <row r="3310">
      <c r="A3310" s="95">
        <v>61329</v>
      </c>
      <c r="B3310" s="93" t="s">
        <v>27531</v>
      </c>
      <c r="C3310" s="93" t="s">
        <v>1411</v>
      </c>
      <c r="G3310" s="95">
        <v>0</v>
      </c>
      <c r="H3310" s="93" t="s">
        <v>8976</v>
      </c>
      <c r="I3310" s="93" t="s">
        <v>23893</v>
      </c>
      <c r="J3310" s="93" t="s">
        <v>20983</v>
      </c>
      <c r="K3310" s="93" t="s">
        <v>9107</v>
      </c>
      <c r="L3310" s="14">
        <f>AND(vyberHrace&lt;&gt;"",ISNUMBER(SEARCH(vyberHrace,$B3310)))</f>
      </c>
      <c r="M3310" s="14">
        <f>AND($I3310=MID(kododd,1,2),$J3310=MID(kododd,3,3))</f>
      </c>
    </row>
    <row r="3311">
      <c r="A3311" s="95">
        <v>15007</v>
      </c>
      <c r="B3311" s="93" t="s">
        <v>6656</v>
      </c>
      <c r="C3311" s="93" t="s">
        <v>1457</v>
      </c>
      <c r="D3311" s="95">
        <v>1444</v>
      </c>
      <c r="F3311" s="95">
        <v>399477</v>
      </c>
      <c r="G3311" s="95">
        <v>0</v>
      </c>
      <c r="H3311" s="93" t="s">
        <v>8976</v>
      </c>
      <c r="I3311" s="93" t="s">
        <v>23893</v>
      </c>
      <c r="J3311" s="93" t="s">
        <v>20880</v>
      </c>
      <c r="K3311" s="93" t="s">
        <v>11224</v>
      </c>
      <c r="L3311" s="14">
        <f>AND(vyberHrace&lt;&gt;"",ISNUMBER(SEARCH(vyberHrace,$B3311)))</f>
      </c>
      <c r="M3311" s="14">
        <f>AND($I3311=MID(kododd,1,2),$J3311=MID(kododd,3,3))</f>
      </c>
    </row>
    <row r="3312">
      <c r="A3312" s="95">
        <v>38425</v>
      </c>
      <c r="B3312" s="93" t="s">
        <v>6657</v>
      </c>
      <c r="C3312" s="93" t="s">
        <v>1408</v>
      </c>
      <c r="D3312" s="95">
        <v>1033</v>
      </c>
      <c r="F3312" s="95">
        <v>23703601</v>
      </c>
      <c r="G3312" s="95">
        <v>0</v>
      </c>
      <c r="H3312" s="93" t="s">
        <v>8976</v>
      </c>
      <c r="I3312" s="93" t="s">
        <v>23893</v>
      </c>
      <c r="J3312" s="93" t="s">
        <v>20880</v>
      </c>
      <c r="K3312" s="93" t="s">
        <v>11224</v>
      </c>
      <c r="L3312" s="14">
        <f>AND(vyberHrace&lt;&gt;"",ISNUMBER(SEARCH(vyberHrace,$B3312)))</f>
      </c>
      <c r="M3312" s="14">
        <f>AND($I3312=MID(kododd,1,2),$J3312=MID(kododd,3,3))</f>
      </c>
    </row>
    <row r="3313">
      <c r="A3313" s="95">
        <v>11097</v>
      </c>
      <c r="B3313" s="93" t="s">
        <v>6658</v>
      </c>
      <c r="C3313" s="93" t="s">
        <v>1428</v>
      </c>
      <c r="D3313" s="95">
        <v>1495</v>
      </c>
      <c r="E3313" s="95">
        <v>1634</v>
      </c>
      <c r="F3313" s="95">
        <v>384445</v>
      </c>
      <c r="G3313" s="95">
        <v>250</v>
      </c>
      <c r="H3313" s="93" t="s">
        <v>8976</v>
      </c>
      <c r="I3313" s="93" t="s">
        <v>23893</v>
      </c>
      <c r="J3313" s="93" t="s">
        <v>20880</v>
      </c>
      <c r="K3313" s="93" t="s">
        <v>11224</v>
      </c>
      <c r="L3313" s="14">
        <f>AND(vyberHrace&lt;&gt;"",ISNUMBER(SEARCH(vyberHrace,$B3313)))</f>
      </c>
      <c r="M3313" s="14">
        <f>AND($I3313=MID(kododd,1,2),$J3313=MID(kododd,3,3))</f>
      </c>
    </row>
    <row r="3314">
      <c r="A3314" s="95">
        <v>11096</v>
      </c>
      <c r="B3314" s="93" t="s">
        <v>6659</v>
      </c>
      <c r="C3314" s="93" t="s">
        <v>1427</v>
      </c>
      <c r="D3314" s="95">
        <v>1805</v>
      </c>
      <c r="F3314" s="95">
        <v>370770</v>
      </c>
      <c r="G3314" s="95">
        <v>250</v>
      </c>
      <c r="H3314" s="93" t="s">
        <v>8976</v>
      </c>
      <c r="I3314" s="93" t="s">
        <v>23893</v>
      </c>
      <c r="J3314" s="93" t="s">
        <v>20880</v>
      </c>
      <c r="K3314" s="93" t="s">
        <v>11224</v>
      </c>
      <c r="L3314" s="14">
        <f>AND(vyberHrace&lt;&gt;"",ISNUMBER(SEARCH(vyberHrace,$B3314)))</f>
      </c>
      <c r="M3314" s="14">
        <f>AND($I3314=MID(kododd,1,2),$J3314=MID(kododd,3,3))</f>
      </c>
    </row>
    <row r="3315">
      <c r="A3315" s="95">
        <v>48875</v>
      </c>
      <c r="B3315" s="93" t="s">
        <v>6661</v>
      </c>
      <c r="C3315" s="93" t="s">
        <v>1406</v>
      </c>
      <c r="F3315" s="95">
        <v>23736275</v>
      </c>
      <c r="G3315" s="95">
        <v>0</v>
      </c>
      <c r="H3315" s="93" t="s">
        <v>8976</v>
      </c>
      <c r="I3315" s="93" t="s">
        <v>23893</v>
      </c>
      <c r="J3315" s="93" t="s">
        <v>20880</v>
      </c>
      <c r="K3315" s="93" t="s">
        <v>11224</v>
      </c>
      <c r="L3315" s="14">
        <f>AND(vyberHrace&lt;&gt;"",ISNUMBER(SEARCH(vyberHrace,$B3315)))</f>
      </c>
      <c r="M3315" s="14">
        <f>AND($I3315=MID(kododd,1,2),$J3315=MID(kododd,3,3))</f>
      </c>
    </row>
    <row r="3316">
      <c r="A3316" s="95">
        <v>34399</v>
      </c>
      <c r="B3316" s="93" t="s">
        <v>6662</v>
      </c>
      <c r="C3316" s="93" t="s">
        <v>1405</v>
      </c>
      <c r="D3316" s="95">
        <v>1682</v>
      </c>
      <c r="F3316" s="95">
        <v>347752</v>
      </c>
      <c r="G3316" s="95">
        <v>0</v>
      </c>
      <c r="H3316" s="93" t="s">
        <v>8976</v>
      </c>
      <c r="I3316" s="93" t="s">
        <v>23893</v>
      </c>
      <c r="J3316" s="93" t="s">
        <v>20898</v>
      </c>
      <c r="K3316" s="93" t="s">
        <v>6906</v>
      </c>
      <c r="L3316" s="14">
        <f>AND(vyberHrace&lt;&gt;"",ISNUMBER(SEARCH(vyberHrace,$B3316)))</f>
      </c>
      <c r="M3316" s="14">
        <f>AND($I3316=MID(kododd,1,2),$J3316=MID(kododd,3,3))</f>
      </c>
    </row>
    <row r="3317">
      <c r="A3317" s="95">
        <v>45518</v>
      </c>
      <c r="B3317" s="93" t="s">
        <v>11107</v>
      </c>
      <c r="C3317" s="93" t="s">
        <v>1410</v>
      </c>
      <c r="G3317" s="95">
        <v>0</v>
      </c>
      <c r="H3317" s="93" t="s">
        <v>8976</v>
      </c>
      <c r="I3317" s="93" t="s">
        <v>23893</v>
      </c>
      <c r="J3317" s="93" t="s">
        <v>20880</v>
      </c>
      <c r="K3317" s="93" t="s">
        <v>11224</v>
      </c>
      <c r="L3317" s="14">
        <f>AND(vyberHrace&lt;&gt;"",ISNUMBER(SEARCH(vyberHrace,$B3317)))</f>
      </c>
      <c r="M3317" s="14">
        <f>AND($I3317=MID(kododd,1,2),$J3317=MID(kododd,3,3))</f>
      </c>
    </row>
    <row r="3318">
      <c r="A3318" s="95">
        <v>49436</v>
      </c>
      <c r="B3318" s="93" t="s">
        <v>11113</v>
      </c>
      <c r="C3318" s="93" t="s">
        <v>1406</v>
      </c>
      <c r="G3318" s="95">
        <v>0</v>
      </c>
      <c r="H3318" s="93" t="s">
        <v>8976</v>
      </c>
      <c r="I3318" s="93" t="s">
        <v>23893</v>
      </c>
      <c r="J3318" s="93" t="s">
        <v>20862</v>
      </c>
      <c r="K3318" s="93" t="s">
        <v>6759</v>
      </c>
      <c r="L3318" s="14">
        <f>AND(vyberHrace&lt;&gt;"",ISNUMBER(SEARCH(vyberHrace,$B3318)))</f>
      </c>
      <c r="M3318" s="14">
        <f>AND($I3318=MID(kododd,1,2),$J3318=MID(kododd,3,3))</f>
      </c>
    </row>
    <row r="3319">
      <c r="A3319" s="95">
        <v>33835</v>
      </c>
      <c r="B3319" s="93" t="s">
        <v>11120</v>
      </c>
      <c r="C3319" s="93" t="s">
        <v>1421</v>
      </c>
      <c r="D3319" s="95">
        <v>1356</v>
      </c>
      <c r="G3319" s="95">
        <v>0</v>
      </c>
      <c r="H3319" s="93" t="s">
        <v>8976</v>
      </c>
      <c r="I3319" s="93" t="s">
        <v>23893</v>
      </c>
      <c r="J3319" s="93" t="s">
        <v>20859</v>
      </c>
      <c r="K3319" s="93" t="s">
        <v>5573</v>
      </c>
      <c r="L3319" s="14">
        <f>AND(vyberHrace&lt;&gt;"",ISNUMBER(SEARCH(vyberHrace,$B3319)))</f>
      </c>
      <c r="M3319" s="14">
        <f>AND($I3319=MID(kododd,1,2),$J3319=MID(kododd,3,3))</f>
      </c>
    </row>
    <row r="3320">
      <c r="A3320" s="95">
        <v>1008</v>
      </c>
      <c r="B3320" s="93" t="s">
        <v>11122</v>
      </c>
      <c r="C3320" s="93" t="s">
        <v>1478</v>
      </c>
      <c r="D3320" s="95">
        <v>1873</v>
      </c>
      <c r="G3320" s="95">
        <v>0</v>
      </c>
      <c r="H3320" s="93" t="s">
        <v>8976</v>
      </c>
      <c r="I3320" s="93" t="s">
        <v>23893</v>
      </c>
      <c r="J3320" s="93" t="s">
        <v>20960</v>
      </c>
      <c r="K3320" s="93" t="s">
        <v>4905</v>
      </c>
      <c r="L3320" s="14">
        <f>AND(vyberHrace&lt;&gt;"",ISNUMBER(SEARCH(vyberHrace,$B3320)))</f>
      </c>
      <c r="M3320" s="14">
        <f>AND($I3320=MID(kododd,1,2),$J3320=MID(kododd,3,3))</f>
      </c>
    </row>
    <row r="3321">
      <c r="A3321" s="95">
        <v>54836</v>
      </c>
      <c r="B3321" s="93" t="s">
        <v>2663</v>
      </c>
      <c r="C3321" s="93" t="s">
        <v>1420</v>
      </c>
      <c r="G3321" s="95">
        <v>0</v>
      </c>
      <c r="H3321" s="93" t="s">
        <v>8976</v>
      </c>
      <c r="I3321" s="93" t="s">
        <v>23893</v>
      </c>
      <c r="J3321" s="93" t="s">
        <v>20863</v>
      </c>
      <c r="K3321" s="93" t="s">
        <v>4532</v>
      </c>
      <c r="L3321" s="14">
        <f>AND(vyberHrace&lt;&gt;"",ISNUMBER(SEARCH(vyberHrace,$B3321)))</f>
      </c>
      <c r="M3321" s="14">
        <f>AND($I3321=MID(kododd,1,2),$J3321=MID(kododd,3,3))</f>
      </c>
    </row>
    <row r="3322">
      <c r="A3322" s="95">
        <v>33654</v>
      </c>
      <c r="B3322" s="93" t="s">
        <v>11129</v>
      </c>
      <c r="C3322" s="93" t="s">
        <v>1410</v>
      </c>
      <c r="D3322" s="95">
        <v>1225</v>
      </c>
      <c r="F3322" s="95">
        <v>23722533</v>
      </c>
      <c r="G3322" s="95">
        <v>0</v>
      </c>
      <c r="H3322" s="93" t="s">
        <v>8976</v>
      </c>
      <c r="I3322" s="93" t="s">
        <v>23893</v>
      </c>
      <c r="J3322" s="93" t="s">
        <v>21019</v>
      </c>
      <c r="K3322" s="93" t="s">
        <v>11130</v>
      </c>
      <c r="L3322" s="14">
        <f>AND(vyberHrace&lt;&gt;"",ISNUMBER(SEARCH(vyberHrace,$B3322)))</f>
      </c>
      <c r="M3322" s="14">
        <f>AND($I3322=MID(kododd,1,2),$J3322=MID(kododd,3,3))</f>
      </c>
    </row>
    <row r="3323">
      <c r="A3323" s="95">
        <v>1164</v>
      </c>
      <c r="B3323" s="93" t="s">
        <v>8915</v>
      </c>
      <c r="C3323" s="93" t="s">
        <v>1430</v>
      </c>
      <c r="D3323" s="95">
        <v>1960</v>
      </c>
      <c r="E3323" s="95">
        <v>1992</v>
      </c>
      <c r="F3323" s="95">
        <v>313114</v>
      </c>
      <c r="G3323" s="95">
        <v>250</v>
      </c>
      <c r="H3323" s="93" t="s">
        <v>8976</v>
      </c>
      <c r="I3323" s="93" t="s">
        <v>23893</v>
      </c>
      <c r="J3323" s="93" t="s">
        <v>20964</v>
      </c>
      <c r="K3323" s="93" t="s">
        <v>11275</v>
      </c>
      <c r="L3323" s="14">
        <f>AND(vyberHrace&lt;&gt;"",ISNUMBER(SEARCH(vyberHrace,$B3323)))</f>
      </c>
      <c r="M3323" s="14">
        <f>AND($I3323=MID(kododd,1,2),$J3323=MID(kododd,3,3))</f>
      </c>
    </row>
    <row r="3324">
      <c r="A3324" s="95">
        <v>57043</v>
      </c>
      <c r="B3324" s="93" t="s">
        <v>21760</v>
      </c>
      <c r="C3324" s="93" t="s">
        <v>1406</v>
      </c>
      <c r="G3324" s="95">
        <v>0</v>
      </c>
      <c r="H3324" s="93" t="s">
        <v>8976</v>
      </c>
      <c r="I3324" s="93" t="s">
        <v>23893</v>
      </c>
      <c r="J3324" s="93" t="s">
        <v>21017</v>
      </c>
      <c r="K3324" s="93" t="s">
        <v>7925</v>
      </c>
      <c r="L3324" s="14">
        <f>AND(vyberHrace&lt;&gt;"",ISNUMBER(SEARCH(vyberHrace,$B3324)))</f>
      </c>
      <c r="M3324" s="14">
        <f>AND($I3324=MID(kododd,1,2),$J3324=MID(kododd,3,3))</f>
      </c>
    </row>
    <row r="3325">
      <c r="A3325" s="95">
        <v>6072</v>
      </c>
      <c r="B3325" s="93" t="s">
        <v>23932</v>
      </c>
      <c r="C3325" s="93" t="s">
        <v>1430</v>
      </c>
      <c r="D3325" s="95">
        <v>1751</v>
      </c>
      <c r="E3325" s="95">
        <v>1849</v>
      </c>
      <c r="F3325" s="95">
        <v>334693</v>
      </c>
      <c r="G3325" s="95">
        <v>250</v>
      </c>
      <c r="H3325" s="93" t="s">
        <v>8976</v>
      </c>
      <c r="I3325" s="93" t="s">
        <v>23893</v>
      </c>
      <c r="J3325" s="93" t="s">
        <v>20930</v>
      </c>
      <c r="K3325" s="93" t="s">
        <v>5590</v>
      </c>
      <c r="L3325" s="14">
        <f>AND(vyberHrace&lt;&gt;"",ISNUMBER(SEARCH(vyberHrace,$B3325)))</f>
      </c>
      <c r="M3325" s="14">
        <f>AND($I3325=MID(kododd,1,2),$J3325=MID(kododd,3,3))</f>
      </c>
    </row>
    <row r="3326">
      <c r="A3326" s="95">
        <v>1829</v>
      </c>
      <c r="B3326" s="93" t="s">
        <v>8949</v>
      </c>
      <c r="C3326" s="93" t="s">
        <v>1428</v>
      </c>
      <c r="D3326" s="95">
        <v>1822</v>
      </c>
      <c r="E3326" s="95">
        <v>1876</v>
      </c>
      <c r="F3326" s="95">
        <v>324078</v>
      </c>
      <c r="G3326" s="95">
        <v>250</v>
      </c>
      <c r="H3326" s="93" t="s">
        <v>8976</v>
      </c>
      <c r="I3326" s="93" t="s">
        <v>23893</v>
      </c>
      <c r="J3326" s="93" t="s">
        <v>20942</v>
      </c>
      <c r="K3326" s="93" t="s">
        <v>9082</v>
      </c>
      <c r="L3326" s="14">
        <f>AND(vyberHrace&lt;&gt;"",ISNUMBER(SEARCH(vyberHrace,$B3326)))</f>
      </c>
      <c r="M3326" s="14">
        <f>AND($I3326=MID(kododd,1,2),$J3326=MID(kododd,3,3))</f>
      </c>
    </row>
    <row r="3327">
      <c r="A3327" s="95">
        <v>39678</v>
      </c>
      <c r="B3327" s="93" t="s">
        <v>8949</v>
      </c>
      <c r="C3327" s="93" t="s">
        <v>1414</v>
      </c>
      <c r="G3327" s="95">
        <v>0</v>
      </c>
      <c r="H3327" s="93" t="s">
        <v>8976</v>
      </c>
      <c r="I3327" s="93" t="s">
        <v>23893</v>
      </c>
      <c r="J3327" s="93" t="s">
        <v>20929</v>
      </c>
      <c r="K3327" s="93" t="s">
        <v>5588</v>
      </c>
      <c r="L3327" s="14">
        <f>AND(vyberHrace&lt;&gt;"",ISNUMBER(SEARCH(vyberHrace,$B3327)))</f>
      </c>
      <c r="M3327" s="14">
        <f>AND($I3327=MID(kododd,1,2),$J3327=MID(kododd,3,3))</f>
      </c>
    </row>
    <row r="3328">
      <c r="A3328" s="95">
        <v>47475</v>
      </c>
      <c r="B3328" s="93" t="s">
        <v>8950</v>
      </c>
      <c r="C3328" s="93" t="s">
        <v>3255</v>
      </c>
      <c r="D3328" s="95">
        <v>1248</v>
      </c>
      <c r="E3328" s="95">
        <v>1561</v>
      </c>
      <c r="F3328" s="95">
        <v>23733071</v>
      </c>
      <c r="G3328" s="95">
        <v>0</v>
      </c>
      <c r="H3328" s="93" t="s">
        <v>8976</v>
      </c>
      <c r="I3328" s="93" t="s">
        <v>23893</v>
      </c>
      <c r="J3328" s="93" t="s">
        <v>20922</v>
      </c>
      <c r="K3328" s="93" t="s">
        <v>5595</v>
      </c>
      <c r="L3328" s="14">
        <f>AND(vyberHrace&lt;&gt;"",ISNUMBER(SEARCH(vyberHrace,$B3328)))</f>
      </c>
      <c r="M3328" s="14">
        <f>AND($I3328=MID(kododd,1,2),$J3328=MID(kododd,3,3))</f>
      </c>
    </row>
    <row r="3329">
      <c r="A3329" s="95">
        <v>49451</v>
      </c>
      <c r="B3329" s="93" t="s">
        <v>8951</v>
      </c>
      <c r="C3329" s="93" t="s">
        <v>3255</v>
      </c>
      <c r="G3329" s="95">
        <v>0</v>
      </c>
      <c r="H3329" s="93" t="s">
        <v>8976</v>
      </c>
      <c r="I3329" s="93" t="s">
        <v>23893</v>
      </c>
      <c r="J3329" s="93" t="s">
        <v>21005</v>
      </c>
      <c r="K3329" s="93" t="s">
        <v>7922</v>
      </c>
      <c r="L3329" s="14">
        <f>AND(vyberHrace&lt;&gt;"",ISNUMBER(SEARCH(vyberHrace,$B3329)))</f>
      </c>
      <c r="M3329" s="14">
        <f>AND($I3329=MID(kododd,1,2),$J3329=MID(kododd,3,3))</f>
      </c>
    </row>
    <row r="3330">
      <c r="A3330" s="95">
        <v>50724</v>
      </c>
      <c r="B3330" s="93" t="s">
        <v>1903</v>
      </c>
      <c r="C3330" s="93" t="s">
        <v>1422</v>
      </c>
      <c r="G3330" s="95">
        <v>0</v>
      </c>
      <c r="H3330" s="93" t="s">
        <v>8976</v>
      </c>
      <c r="I3330" s="93" t="s">
        <v>23893</v>
      </c>
      <c r="J3330" s="93" t="s">
        <v>21005</v>
      </c>
      <c r="K3330" s="93" t="s">
        <v>7922</v>
      </c>
      <c r="L3330" s="14">
        <f>AND(vyberHrace&lt;&gt;"",ISNUMBER(SEARCH(vyberHrace,$B3330)))</f>
      </c>
      <c r="M3330" s="14">
        <f>AND($I3330=MID(kododd,1,2),$J3330=MID(kododd,3,3))</f>
      </c>
    </row>
    <row r="3331">
      <c r="A3331" s="95">
        <v>52378</v>
      </c>
      <c r="B3331" s="93" t="s">
        <v>1658</v>
      </c>
      <c r="C3331" s="93" t="s">
        <v>1402</v>
      </c>
      <c r="D3331" s="95">
        <v>1298</v>
      </c>
      <c r="E3331" s="95">
        <v>1592</v>
      </c>
      <c r="F3331" s="95">
        <v>23745916</v>
      </c>
      <c r="G3331" s="95">
        <v>250</v>
      </c>
      <c r="H3331" s="93" t="s">
        <v>8976</v>
      </c>
      <c r="I3331" s="93" t="s">
        <v>23893</v>
      </c>
      <c r="J3331" s="93" t="s">
        <v>21020</v>
      </c>
      <c r="K3331" s="93" t="s">
        <v>1659</v>
      </c>
      <c r="L3331" s="14">
        <f>AND(vyberHrace&lt;&gt;"",ISNUMBER(SEARCH(vyberHrace,$B3331)))</f>
      </c>
      <c r="M3331" s="14">
        <f>AND($I3331=MID(kododd,1,2),$J3331=MID(kododd,3,3))</f>
      </c>
    </row>
    <row r="3332">
      <c r="A3332" s="95">
        <v>52377</v>
      </c>
      <c r="B3332" s="93" t="s">
        <v>1660</v>
      </c>
      <c r="C3332" s="93" t="s">
        <v>1405</v>
      </c>
      <c r="F3332" s="95">
        <v>23745924</v>
      </c>
      <c r="G3332" s="95">
        <v>250</v>
      </c>
      <c r="H3332" s="93" t="s">
        <v>8976</v>
      </c>
      <c r="I3332" s="93" t="s">
        <v>23893</v>
      </c>
      <c r="J3332" s="93" t="s">
        <v>21020</v>
      </c>
      <c r="K3332" s="93" t="s">
        <v>1659</v>
      </c>
      <c r="L3332" s="14">
        <f>AND(vyberHrace&lt;&gt;"",ISNUMBER(SEARCH(vyberHrace,$B3332)))</f>
      </c>
      <c r="M3332" s="14">
        <f>AND($I3332=MID(kododd,1,2),$J3332=MID(kododd,3,3))</f>
      </c>
    </row>
    <row r="3333">
      <c r="A3333" s="95">
        <v>54448</v>
      </c>
      <c r="B3333" s="93" t="s">
        <v>2651</v>
      </c>
      <c r="C3333" s="93" t="s">
        <v>1412</v>
      </c>
      <c r="G3333" s="95">
        <v>0</v>
      </c>
      <c r="H3333" s="93" t="s">
        <v>8976</v>
      </c>
      <c r="I3333" s="93" t="s">
        <v>23893</v>
      </c>
      <c r="J3333" s="93" t="s">
        <v>21017</v>
      </c>
      <c r="K3333" s="93" t="s">
        <v>7925</v>
      </c>
      <c r="L3333" s="14">
        <f>AND(vyberHrace&lt;&gt;"",ISNUMBER(SEARCH(vyberHrace,$B3333)))</f>
      </c>
      <c r="M3333" s="14">
        <f>AND($I3333=MID(kododd,1,2),$J3333=MID(kododd,3,3))</f>
      </c>
    </row>
    <row r="3334">
      <c r="A3334" s="95">
        <v>42142</v>
      </c>
      <c r="B3334" s="93" t="s">
        <v>8956</v>
      </c>
      <c r="C3334" s="93" t="s">
        <v>1430</v>
      </c>
      <c r="D3334" s="95">
        <v>1636</v>
      </c>
      <c r="F3334" s="95">
        <v>23715979</v>
      </c>
      <c r="G3334" s="95">
        <v>250</v>
      </c>
      <c r="H3334" s="93" t="s">
        <v>8976</v>
      </c>
      <c r="I3334" s="93" t="s">
        <v>23893</v>
      </c>
      <c r="J3334" s="93" t="s">
        <v>21017</v>
      </c>
      <c r="K3334" s="93" t="s">
        <v>7925</v>
      </c>
      <c r="L3334" s="14">
        <f>AND(vyberHrace&lt;&gt;"",ISNUMBER(SEARCH(vyberHrace,$B3334)))</f>
      </c>
      <c r="M3334" s="14">
        <f>AND($I3334=MID(kododd,1,2),$J3334=MID(kododd,3,3))</f>
      </c>
    </row>
    <row r="3335">
      <c r="A3335" s="95">
        <v>54449</v>
      </c>
      <c r="B3335" s="93" t="s">
        <v>2652</v>
      </c>
      <c r="C3335" s="93" t="s">
        <v>1411</v>
      </c>
      <c r="G3335" s="95">
        <v>0</v>
      </c>
      <c r="H3335" s="93" t="s">
        <v>8976</v>
      </c>
      <c r="I3335" s="93" t="s">
        <v>23893</v>
      </c>
      <c r="J3335" s="93" t="s">
        <v>21017</v>
      </c>
      <c r="K3335" s="93" t="s">
        <v>7925</v>
      </c>
      <c r="L3335" s="14">
        <f>AND(vyberHrace&lt;&gt;"",ISNUMBER(SEARCH(vyberHrace,$B3335)))</f>
      </c>
      <c r="M3335" s="14">
        <f>AND($I3335=MID(kododd,1,2),$J3335=MID(kododd,3,3))</f>
      </c>
    </row>
    <row r="3336">
      <c r="A3336" s="95">
        <v>28926</v>
      </c>
      <c r="B3336" s="93" t="s">
        <v>8957</v>
      </c>
      <c r="C3336" s="93" t="s">
        <v>1468</v>
      </c>
      <c r="D3336" s="95">
        <v>1470</v>
      </c>
      <c r="G3336" s="95">
        <v>250</v>
      </c>
      <c r="H3336" s="93" t="s">
        <v>8976</v>
      </c>
      <c r="I3336" s="93" t="s">
        <v>23893</v>
      </c>
      <c r="J3336" s="93" t="s">
        <v>20988</v>
      </c>
      <c r="K3336" s="93" t="s">
        <v>5143</v>
      </c>
      <c r="L3336" s="14">
        <f>AND(vyberHrace&lt;&gt;"",ISNUMBER(SEARCH(vyberHrace,$B3336)))</f>
      </c>
      <c r="M3336" s="14">
        <f>AND($I3336=MID(kododd,1,2),$J3336=MID(kododd,3,3))</f>
      </c>
    </row>
    <row r="3337">
      <c r="A3337" s="95">
        <v>2050</v>
      </c>
      <c r="B3337" s="93" t="s">
        <v>8959</v>
      </c>
      <c r="C3337" s="93" t="s">
        <v>1428</v>
      </c>
      <c r="D3337" s="95">
        <v>2041</v>
      </c>
      <c r="E3337" s="95">
        <v>2044</v>
      </c>
      <c r="F3337" s="95">
        <v>331821</v>
      </c>
      <c r="G3337" s="95">
        <v>0</v>
      </c>
      <c r="H3337" s="93" t="s">
        <v>8976</v>
      </c>
      <c r="I3337" s="93" t="s">
        <v>23893</v>
      </c>
      <c r="J3337" s="93" t="s">
        <v>20862</v>
      </c>
      <c r="K3337" s="93" t="s">
        <v>6759</v>
      </c>
      <c r="L3337" s="14">
        <f>AND(vyberHrace&lt;&gt;"",ISNUMBER(SEARCH(vyberHrace,$B3337)))</f>
      </c>
      <c r="M3337" s="14">
        <f>AND($I3337=MID(kododd,1,2),$J3337=MID(kododd,3,3))</f>
      </c>
    </row>
    <row r="3338">
      <c r="A3338" s="95">
        <v>61736</v>
      </c>
      <c r="B3338" s="93" t="s">
        <v>27886</v>
      </c>
      <c r="C3338" s="93" t="s">
        <v>1406</v>
      </c>
      <c r="F3338" s="95">
        <v>23794232</v>
      </c>
      <c r="G3338" s="95">
        <v>250</v>
      </c>
      <c r="H3338" s="93" t="s">
        <v>8976</v>
      </c>
      <c r="I3338" s="93" t="s">
        <v>23893</v>
      </c>
      <c r="J3338" s="93" t="s">
        <v>20964</v>
      </c>
      <c r="K3338" s="93" t="s">
        <v>11275</v>
      </c>
      <c r="L3338" s="14">
        <f>AND(vyberHrace&lt;&gt;"",ISNUMBER(SEARCH(vyberHrace,$B3338)))</f>
      </c>
      <c r="M3338" s="14">
        <f>AND($I3338=MID(kododd,1,2),$J3338=MID(kododd,3,3))</f>
      </c>
    </row>
    <row r="3339">
      <c r="A3339" s="95">
        <v>51704</v>
      </c>
      <c r="B3339" s="93" t="s">
        <v>5543</v>
      </c>
      <c r="C3339" s="93" t="s">
        <v>1420</v>
      </c>
      <c r="G3339" s="95">
        <v>0</v>
      </c>
      <c r="H3339" s="93" t="s">
        <v>8976</v>
      </c>
      <c r="I3339" s="93" t="s">
        <v>23893</v>
      </c>
      <c r="J3339" s="93" t="s">
        <v>20862</v>
      </c>
      <c r="K3339" s="93" t="s">
        <v>6759</v>
      </c>
      <c r="L3339" s="14">
        <f>AND(vyberHrace&lt;&gt;"",ISNUMBER(SEARCH(vyberHrace,$B3339)))</f>
      </c>
      <c r="M3339" s="14">
        <f>AND($I3339=MID(kododd,1,2),$J3339=MID(kododd,3,3))</f>
      </c>
    </row>
    <row r="3340">
      <c r="A3340" s="95">
        <v>53002</v>
      </c>
      <c r="B3340" s="93" t="s">
        <v>5544</v>
      </c>
      <c r="C3340" s="93" t="s">
        <v>1420</v>
      </c>
      <c r="G3340" s="95">
        <v>0</v>
      </c>
      <c r="H3340" s="93" t="s">
        <v>8976</v>
      </c>
      <c r="I3340" s="93" t="s">
        <v>23893</v>
      </c>
      <c r="J3340" s="93" t="s">
        <v>20862</v>
      </c>
      <c r="K3340" s="93" t="s">
        <v>6759</v>
      </c>
      <c r="L3340" s="14">
        <f>AND(vyberHrace&lt;&gt;"",ISNUMBER(SEARCH(vyberHrace,$B3340)))</f>
      </c>
      <c r="M3340" s="14">
        <f>AND($I3340=MID(kododd,1,2),$J3340=MID(kododd,3,3))</f>
      </c>
    </row>
    <row r="3341">
      <c r="A3341" s="95">
        <v>44168</v>
      </c>
      <c r="B3341" s="93" t="s">
        <v>8027</v>
      </c>
      <c r="C3341" s="93" t="s">
        <v>1402</v>
      </c>
      <c r="D3341" s="95">
        <v>1364</v>
      </c>
      <c r="E3341" s="95">
        <v>1631</v>
      </c>
      <c r="F3341" s="95">
        <v>23703628</v>
      </c>
      <c r="G3341" s="95">
        <v>0</v>
      </c>
      <c r="H3341" s="93" t="s">
        <v>8976</v>
      </c>
      <c r="I3341" s="93" t="s">
        <v>23893</v>
      </c>
      <c r="J3341" s="93" t="s">
        <v>20880</v>
      </c>
      <c r="K3341" s="93" t="s">
        <v>11224</v>
      </c>
      <c r="L3341" s="14">
        <f>AND(vyberHrace&lt;&gt;"",ISNUMBER(SEARCH(vyberHrace,$B3341)))</f>
      </c>
      <c r="M3341" s="14">
        <f>AND($I3341=MID(kododd,1,2),$J3341=MID(kododd,3,3))</f>
      </c>
    </row>
    <row r="3342">
      <c r="A3342" s="95">
        <v>44167</v>
      </c>
      <c r="B3342" s="93" t="s">
        <v>8028</v>
      </c>
      <c r="C3342" s="93" t="s">
        <v>1408</v>
      </c>
      <c r="D3342" s="95">
        <v>1100</v>
      </c>
      <c r="F3342" s="95">
        <v>23703636</v>
      </c>
      <c r="G3342" s="95">
        <v>0</v>
      </c>
      <c r="H3342" s="93" t="s">
        <v>8976</v>
      </c>
      <c r="I3342" s="93" t="s">
        <v>23893</v>
      </c>
      <c r="J3342" s="93" t="s">
        <v>20880</v>
      </c>
      <c r="K3342" s="93" t="s">
        <v>11224</v>
      </c>
      <c r="L3342" s="14">
        <f>AND(vyberHrace&lt;&gt;"",ISNUMBER(SEARCH(vyberHrace,$B3342)))</f>
      </c>
      <c r="M3342" s="14">
        <f>AND($I3342=MID(kododd,1,2),$J3342=MID(kododd,3,3))</f>
      </c>
    </row>
    <row r="3343">
      <c r="A3343" s="95">
        <v>45559</v>
      </c>
      <c r="B3343" s="93" t="s">
        <v>8031</v>
      </c>
      <c r="C3343" s="93" t="s">
        <v>1446</v>
      </c>
      <c r="G3343" s="95">
        <v>0</v>
      </c>
      <c r="H3343" s="93" t="s">
        <v>8976</v>
      </c>
      <c r="I3343" s="93" t="s">
        <v>23893</v>
      </c>
      <c r="J3343" s="93" t="s">
        <v>20880</v>
      </c>
      <c r="K3343" s="93" t="s">
        <v>11224</v>
      </c>
      <c r="L3343" s="14">
        <f>AND(vyberHrace&lt;&gt;"",ISNUMBER(SEARCH(vyberHrace,$B3343)))</f>
      </c>
      <c r="M3343" s="14">
        <f>AND($I3343=MID(kododd,1,2),$J3343=MID(kododd,3,3))</f>
      </c>
    </row>
    <row r="3344">
      <c r="A3344" s="95">
        <v>62716</v>
      </c>
      <c r="B3344" s="93" t="s">
        <v>28741</v>
      </c>
      <c r="C3344" s="93" t="s">
        <v>1411</v>
      </c>
      <c r="G3344" s="95">
        <v>250</v>
      </c>
      <c r="H3344" s="93" t="s">
        <v>8976</v>
      </c>
      <c r="I3344" s="93" t="s">
        <v>23893</v>
      </c>
      <c r="J3344" s="93" t="s">
        <v>20889</v>
      </c>
      <c r="K3344" s="93" t="s">
        <v>6894</v>
      </c>
      <c r="L3344" s="14">
        <f>AND(vyberHrace&lt;&gt;"",ISNUMBER(SEARCH(vyberHrace,$B3344)))</f>
      </c>
      <c r="M3344" s="14">
        <f>AND($I3344=MID(kododd,1,2),$J3344=MID(kododd,3,3))</f>
      </c>
    </row>
    <row r="3345">
      <c r="A3345" s="95">
        <v>61895</v>
      </c>
      <c r="B3345" s="93" t="s">
        <v>28109</v>
      </c>
      <c r="C3345" s="93" t="s">
        <v>1464</v>
      </c>
      <c r="G3345" s="95">
        <v>250</v>
      </c>
      <c r="H3345" s="93" t="s">
        <v>8976</v>
      </c>
      <c r="I3345" s="93" t="s">
        <v>23893</v>
      </c>
      <c r="J3345" s="93" t="s">
        <v>20956</v>
      </c>
      <c r="K3345" s="93" t="s">
        <v>26134</v>
      </c>
      <c r="L3345" s="14">
        <f>AND(vyberHrace&lt;&gt;"",ISNUMBER(SEARCH(vyberHrace,$B3345)))</f>
      </c>
      <c r="M3345" s="14">
        <f>AND($I3345=MID(kododd,1,2),$J3345=MID(kododd,3,3))</f>
      </c>
    </row>
    <row r="3346">
      <c r="A3346" s="95">
        <v>62898</v>
      </c>
      <c r="B3346" s="93" t="s">
        <v>28742</v>
      </c>
      <c r="C3346" s="93" t="s">
        <v>1487</v>
      </c>
      <c r="G3346" s="95">
        <v>250</v>
      </c>
      <c r="H3346" s="93" t="s">
        <v>8976</v>
      </c>
      <c r="I3346" s="93" t="s">
        <v>23893</v>
      </c>
      <c r="J3346" s="93" t="s">
        <v>20922</v>
      </c>
      <c r="K3346" s="93" t="s">
        <v>5595</v>
      </c>
      <c r="L3346" s="14">
        <f>AND(vyberHrace&lt;&gt;"",ISNUMBER(SEARCH(vyberHrace,$B3346)))</f>
      </c>
      <c r="M3346" s="14">
        <f>AND($I3346=MID(kododd,1,2),$J3346=MID(kododd,3,3))</f>
      </c>
    </row>
    <row r="3347">
      <c r="A3347" s="95">
        <v>61448</v>
      </c>
      <c r="B3347" s="93" t="s">
        <v>27630</v>
      </c>
      <c r="C3347" s="93" t="s">
        <v>1424</v>
      </c>
      <c r="F3347" s="95">
        <v>23799323</v>
      </c>
      <c r="G3347" s="95">
        <v>250</v>
      </c>
      <c r="H3347" s="93" t="s">
        <v>8976</v>
      </c>
      <c r="I3347" s="93" t="s">
        <v>23893</v>
      </c>
      <c r="J3347" s="93" t="s">
        <v>20859</v>
      </c>
      <c r="K3347" s="93" t="s">
        <v>5573</v>
      </c>
      <c r="L3347" s="14">
        <f>AND(vyberHrace&lt;&gt;"",ISNUMBER(SEARCH(vyberHrace,$B3347)))</f>
      </c>
      <c r="M3347" s="14">
        <f>AND($I3347=MID(kododd,1,2),$J3347=MID(kododd,3,3))</f>
      </c>
    </row>
    <row r="3348">
      <c r="A3348" s="95">
        <v>53257</v>
      </c>
      <c r="B3348" s="93" t="s">
        <v>20083</v>
      </c>
      <c r="C3348" s="93" t="s">
        <v>1411</v>
      </c>
      <c r="G3348" s="95">
        <v>0</v>
      </c>
      <c r="H3348" s="93" t="s">
        <v>8976</v>
      </c>
      <c r="I3348" s="93" t="s">
        <v>23893</v>
      </c>
      <c r="J3348" s="93" t="s">
        <v>20863</v>
      </c>
      <c r="K3348" s="93" t="s">
        <v>4532</v>
      </c>
      <c r="L3348" s="14">
        <f>AND(vyberHrace&lt;&gt;"",ISNUMBER(SEARCH(vyberHrace,$B3348)))</f>
      </c>
      <c r="M3348" s="14">
        <f>AND($I3348=MID(kododd,1,2),$J3348=MID(kododd,3,3))</f>
      </c>
    </row>
    <row r="3349">
      <c r="A3349" s="95">
        <v>40922</v>
      </c>
      <c r="B3349" s="93" t="s">
        <v>5968</v>
      </c>
      <c r="C3349" s="93" t="s">
        <v>1399</v>
      </c>
      <c r="G3349" s="95">
        <v>0</v>
      </c>
      <c r="H3349" s="93" t="s">
        <v>8976</v>
      </c>
      <c r="I3349" s="93" t="s">
        <v>23893</v>
      </c>
      <c r="J3349" s="93" t="s">
        <v>20986</v>
      </c>
      <c r="K3349" s="93" t="s">
        <v>5124</v>
      </c>
      <c r="L3349" s="14">
        <f>AND(vyberHrace&lt;&gt;"",ISNUMBER(SEARCH(vyberHrace,$B3349)))</f>
      </c>
      <c r="M3349" s="14">
        <f>AND($I3349=MID(kododd,1,2),$J3349=MID(kododd,3,3))</f>
      </c>
    </row>
    <row r="3350">
      <c r="A3350" s="95">
        <v>57235</v>
      </c>
      <c r="B3350" s="93" t="s">
        <v>21719</v>
      </c>
      <c r="C3350" s="93" t="s">
        <v>1406</v>
      </c>
      <c r="F3350" s="95">
        <v>23771631</v>
      </c>
      <c r="G3350" s="95">
        <v>0</v>
      </c>
      <c r="H3350" s="93" t="s">
        <v>8976</v>
      </c>
      <c r="I3350" s="93" t="s">
        <v>23893</v>
      </c>
      <c r="J3350" s="93" t="s">
        <v>20900</v>
      </c>
      <c r="K3350" s="93" t="s">
        <v>1747</v>
      </c>
      <c r="L3350" s="14">
        <f>AND(vyberHrace&lt;&gt;"",ISNUMBER(SEARCH(vyberHrace,$B3350)))</f>
      </c>
      <c r="M3350" s="14">
        <f>AND($I3350=MID(kododd,1,2),$J3350=MID(kododd,3,3))</f>
      </c>
    </row>
    <row r="3351">
      <c r="A3351" s="95">
        <v>63475</v>
      </c>
      <c r="B3351" s="93" t="s">
        <v>28743</v>
      </c>
      <c r="C3351" s="93" t="s">
        <v>1488</v>
      </c>
      <c r="G3351" s="95">
        <v>250</v>
      </c>
      <c r="H3351" s="93" t="s">
        <v>8976</v>
      </c>
      <c r="I3351" s="93" t="s">
        <v>23893</v>
      </c>
      <c r="J3351" s="93" t="s">
        <v>20880</v>
      </c>
      <c r="K3351" s="93" t="s">
        <v>11224</v>
      </c>
      <c r="L3351" s="14">
        <f>AND(vyberHrace&lt;&gt;"",ISNUMBER(SEARCH(vyberHrace,$B3351)))</f>
      </c>
      <c r="M3351" s="14">
        <f>AND($I3351=MID(kododd,1,2),$J3351=MID(kododd,3,3))</f>
      </c>
    </row>
    <row r="3352">
      <c r="A3352" s="95">
        <v>54404</v>
      </c>
      <c r="B3352" s="93" t="s">
        <v>2620</v>
      </c>
      <c r="C3352" s="93" t="s">
        <v>1406</v>
      </c>
      <c r="G3352" s="95">
        <v>0</v>
      </c>
      <c r="H3352" s="93" t="s">
        <v>8976</v>
      </c>
      <c r="I3352" s="93" t="s">
        <v>23893</v>
      </c>
      <c r="J3352" s="93" t="s">
        <v>20922</v>
      </c>
      <c r="K3352" s="93" t="s">
        <v>5595</v>
      </c>
      <c r="L3352" s="14">
        <f>AND(vyberHrace&lt;&gt;"",ISNUMBER(SEARCH(vyberHrace,$B3352)))</f>
      </c>
      <c r="M3352" s="14">
        <f>AND($I3352=MID(kododd,1,2),$J3352=MID(kododd,3,3))</f>
      </c>
    </row>
    <row r="3353">
      <c r="A3353" s="95">
        <v>60829</v>
      </c>
      <c r="B3353" s="93" t="s">
        <v>27218</v>
      </c>
      <c r="C3353" s="93" t="s">
        <v>1406</v>
      </c>
      <c r="D3353" s="95">
        <v>1101</v>
      </c>
      <c r="F3353" s="95">
        <v>23796995</v>
      </c>
      <c r="G3353" s="95">
        <v>250</v>
      </c>
      <c r="H3353" s="93" t="s">
        <v>8976</v>
      </c>
      <c r="I3353" s="93" t="s">
        <v>23893</v>
      </c>
      <c r="J3353" s="93" t="s">
        <v>20850</v>
      </c>
      <c r="K3353" s="93" t="s">
        <v>2038</v>
      </c>
      <c r="L3353" s="14">
        <f>AND(vyberHrace&lt;&gt;"",ISNUMBER(SEARCH(vyberHrace,$B3353)))</f>
      </c>
      <c r="M3353" s="14">
        <f>AND($I3353=MID(kododd,1,2),$J3353=MID(kododd,3,3))</f>
      </c>
    </row>
    <row r="3354">
      <c r="A3354" s="95">
        <v>46057</v>
      </c>
      <c r="B3354" s="93" t="s">
        <v>5636</v>
      </c>
      <c r="C3354" s="93" t="s">
        <v>3255</v>
      </c>
      <c r="D3354" s="95">
        <v>1548</v>
      </c>
      <c r="E3354" s="95">
        <v>1667</v>
      </c>
      <c r="F3354" s="95">
        <v>23725826</v>
      </c>
      <c r="G3354" s="95">
        <v>250</v>
      </c>
      <c r="H3354" s="93" t="s">
        <v>8976</v>
      </c>
      <c r="I3354" s="93" t="s">
        <v>23893</v>
      </c>
      <c r="J3354" s="93" t="s">
        <v>20862</v>
      </c>
      <c r="K3354" s="93" t="s">
        <v>6759</v>
      </c>
      <c r="L3354" s="14">
        <f>AND(vyberHrace&lt;&gt;"",ISNUMBER(SEARCH(vyberHrace,$B3354)))</f>
      </c>
      <c r="M3354" s="14">
        <f>AND($I3354=MID(kododd,1,2),$J3354=MID(kododd,3,3))</f>
      </c>
    </row>
    <row r="3355">
      <c r="A3355" s="95">
        <v>33544</v>
      </c>
      <c r="B3355" s="93" t="s">
        <v>9004</v>
      </c>
      <c r="C3355" s="93" t="s">
        <v>1399</v>
      </c>
      <c r="D3355" s="95">
        <v>2102</v>
      </c>
      <c r="E3355" s="95">
        <v>2138</v>
      </c>
      <c r="F3355" s="95">
        <v>372331</v>
      </c>
      <c r="G3355" s="95">
        <v>250</v>
      </c>
      <c r="H3355" s="93" t="s">
        <v>8976</v>
      </c>
      <c r="I3355" s="93" t="s">
        <v>23893</v>
      </c>
      <c r="J3355" s="93" t="s">
        <v>20890</v>
      </c>
      <c r="K3355" s="93" t="s">
        <v>9069</v>
      </c>
      <c r="L3355" s="14">
        <f>AND(vyberHrace&lt;&gt;"",ISNUMBER(SEARCH(vyberHrace,$B3355)))</f>
      </c>
      <c r="M3355" s="14">
        <f>AND($I3355=MID(kododd,1,2),$J3355=MID(kododd,3,3))</f>
      </c>
    </row>
    <row r="3356">
      <c r="A3356" s="95">
        <v>13140</v>
      </c>
      <c r="B3356" s="93" t="s">
        <v>9015</v>
      </c>
      <c r="C3356" s="93" t="s">
        <v>1446</v>
      </c>
      <c r="D3356" s="95">
        <v>1841</v>
      </c>
      <c r="E3356" s="95">
        <v>1906</v>
      </c>
      <c r="F3356" s="95">
        <v>307203</v>
      </c>
      <c r="G3356" s="95">
        <v>250</v>
      </c>
      <c r="H3356" s="93" t="s">
        <v>8976</v>
      </c>
      <c r="I3356" s="93" t="s">
        <v>23893</v>
      </c>
      <c r="J3356" s="93" t="s">
        <v>20990</v>
      </c>
      <c r="K3356" s="93" t="s">
        <v>5159</v>
      </c>
      <c r="L3356" s="14">
        <f>AND(vyberHrace&lt;&gt;"",ISNUMBER(SEARCH(vyberHrace,$B3356)))</f>
      </c>
      <c r="M3356" s="14">
        <f>AND($I3356=MID(kododd,1,2),$J3356=MID(kododd,3,3))</f>
      </c>
    </row>
    <row r="3357">
      <c r="A3357" s="95">
        <v>54313</v>
      </c>
      <c r="B3357" s="93" t="s">
        <v>2710</v>
      </c>
      <c r="C3357" s="93" t="s">
        <v>1411</v>
      </c>
      <c r="D3357" s="95">
        <v>1036</v>
      </c>
      <c r="E3357" s="95">
        <v>1435</v>
      </c>
      <c r="F3357" s="95">
        <v>23785896</v>
      </c>
      <c r="G3357" s="95">
        <v>250</v>
      </c>
      <c r="H3357" s="93" t="s">
        <v>8976</v>
      </c>
      <c r="I3357" s="93" t="s">
        <v>23893</v>
      </c>
      <c r="J3357" s="93" t="s">
        <v>21005</v>
      </c>
      <c r="K3357" s="93" t="s">
        <v>7922</v>
      </c>
      <c r="L3357" s="14">
        <f>AND(vyberHrace&lt;&gt;"",ISNUMBER(SEARCH(vyberHrace,$B3357)))</f>
      </c>
      <c r="M3357" s="14">
        <f>AND($I3357=MID(kododd,1,2),$J3357=MID(kododd,3,3))</f>
      </c>
    </row>
    <row r="3358">
      <c r="A3358" s="95">
        <v>362</v>
      </c>
      <c r="B3358" s="93" t="s">
        <v>6777</v>
      </c>
      <c r="C3358" s="93" t="s">
        <v>1466</v>
      </c>
      <c r="D3358" s="95">
        <v>1933</v>
      </c>
      <c r="E3358" s="95">
        <v>1954</v>
      </c>
      <c r="F3358" s="95">
        <v>307211</v>
      </c>
      <c r="G3358" s="95">
        <v>250</v>
      </c>
      <c r="H3358" s="93" t="s">
        <v>8976</v>
      </c>
      <c r="I3358" s="93" t="s">
        <v>23893</v>
      </c>
      <c r="J3358" s="93" t="s">
        <v>20942</v>
      </c>
      <c r="K3358" s="93" t="s">
        <v>9082</v>
      </c>
      <c r="L3358" s="14">
        <f>AND(vyberHrace&lt;&gt;"",ISNUMBER(SEARCH(vyberHrace,$B3358)))</f>
      </c>
      <c r="M3358" s="14">
        <f>AND($I3358=MID(kododd,1,2),$J3358=MID(kododd,3,3))</f>
      </c>
    </row>
    <row r="3359">
      <c r="A3359" s="95">
        <v>63061</v>
      </c>
      <c r="B3359" s="93" t="s">
        <v>28744</v>
      </c>
      <c r="C3359" s="93" t="s">
        <v>1487</v>
      </c>
      <c r="G3359" s="95">
        <v>250</v>
      </c>
      <c r="H3359" s="93" t="s">
        <v>8976</v>
      </c>
      <c r="I3359" s="93" t="s">
        <v>23893</v>
      </c>
      <c r="J3359" s="93" t="s">
        <v>20862</v>
      </c>
      <c r="K3359" s="93" t="s">
        <v>6759</v>
      </c>
      <c r="L3359" s="14">
        <f>AND(vyberHrace&lt;&gt;"",ISNUMBER(SEARCH(vyberHrace,$B3359)))</f>
      </c>
      <c r="M3359" s="14">
        <f>AND($I3359=MID(kododd,1,2),$J3359=MID(kododd,3,3))</f>
      </c>
    </row>
    <row r="3360">
      <c r="A3360" s="95">
        <v>1393</v>
      </c>
      <c r="B3360" s="93" t="s">
        <v>6778</v>
      </c>
      <c r="C3360" s="93" t="s">
        <v>1415</v>
      </c>
      <c r="D3360" s="95">
        <v>2138</v>
      </c>
      <c r="E3360" s="95">
        <v>2158</v>
      </c>
      <c r="F3360" s="95">
        <v>307220</v>
      </c>
      <c r="G3360" s="95">
        <v>250</v>
      </c>
      <c r="H3360" s="93" t="s">
        <v>8976</v>
      </c>
      <c r="I3360" s="93" t="s">
        <v>23893</v>
      </c>
      <c r="J3360" s="93" t="s">
        <v>20942</v>
      </c>
      <c r="K3360" s="93" t="s">
        <v>9082</v>
      </c>
      <c r="L3360" s="14">
        <f>AND(vyberHrace&lt;&gt;"",ISNUMBER(SEARCH(vyberHrace,$B3360)))</f>
      </c>
      <c r="M3360" s="14">
        <f>AND($I3360=MID(kododd,1,2),$J3360=MID(kododd,3,3))</f>
      </c>
    </row>
    <row r="3361">
      <c r="A3361" s="95">
        <v>1980</v>
      </c>
      <c r="B3361" s="93" t="s">
        <v>6779</v>
      </c>
      <c r="C3361" s="93" t="s">
        <v>1442</v>
      </c>
      <c r="D3361" s="95">
        <v>2067</v>
      </c>
      <c r="E3361" s="95">
        <v>2080</v>
      </c>
      <c r="F3361" s="95">
        <v>324094</v>
      </c>
      <c r="G3361" s="95">
        <v>250</v>
      </c>
      <c r="H3361" s="93" t="s">
        <v>8976</v>
      </c>
      <c r="I3361" s="93" t="s">
        <v>23893</v>
      </c>
      <c r="J3361" s="93" t="s">
        <v>20942</v>
      </c>
      <c r="K3361" s="93" t="s">
        <v>9082</v>
      </c>
      <c r="L3361" s="14">
        <f>AND(vyberHrace&lt;&gt;"",ISNUMBER(SEARCH(vyberHrace,$B3361)))</f>
      </c>
      <c r="M3361" s="14">
        <f>AND($I3361=MID(kododd,1,2),$J3361=MID(kododd,3,3))</f>
      </c>
    </row>
    <row r="3362">
      <c r="A3362" s="95">
        <v>57870</v>
      </c>
      <c r="B3362" s="93" t="s">
        <v>24419</v>
      </c>
      <c r="C3362" s="93" t="s">
        <v>1486</v>
      </c>
      <c r="D3362" s="95">
        <v>1054</v>
      </c>
      <c r="F3362" s="95">
        <v>23776099</v>
      </c>
      <c r="G3362" s="95">
        <v>250</v>
      </c>
      <c r="H3362" s="93" t="s">
        <v>8976</v>
      </c>
      <c r="I3362" s="93" t="s">
        <v>23893</v>
      </c>
      <c r="J3362" s="93" t="s">
        <v>21005</v>
      </c>
      <c r="K3362" s="93" t="s">
        <v>7922</v>
      </c>
      <c r="L3362" s="14">
        <f>AND(vyberHrace&lt;&gt;"",ISNUMBER(SEARCH(vyberHrace,$B3362)))</f>
      </c>
      <c r="M3362" s="14">
        <f>AND($I3362=MID(kododd,1,2),$J3362=MID(kododd,3,3))</f>
      </c>
    </row>
    <row r="3363">
      <c r="A3363" s="95">
        <v>63317</v>
      </c>
      <c r="B3363" s="93" t="s">
        <v>28745</v>
      </c>
      <c r="C3363" s="93" t="s">
        <v>1486</v>
      </c>
      <c r="G3363" s="95">
        <v>0</v>
      </c>
      <c r="H3363" s="93" t="s">
        <v>8976</v>
      </c>
      <c r="I3363" s="93" t="s">
        <v>23893</v>
      </c>
      <c r="J3363" s="93" t="s">
        <v>20862</v>
      </c>
      <c r="K3363" s="93" t="s">
        <v>6759</v>
      </c>
      <c r="L3363" s="14">
        <f>AND(vyberHrace&lt;&gt;"",ISNUMBER(SEARCH(vyberHrace,$B3363)))</f>
      </c>
      <c r="M3363" s="14">
        <f>AND($I3363=MID(kododd,1,2),$J3363=MID(kododd,3,3))</f>
      </c>
    </row>
    <row r="3364">
      <c r="A3364" s="95">
        <v>52197</v>
      </c>
      <c r="B3364" s="93" t="s">
        <v>1748</v>
      </c>
      <c r="C3364" s="93" t="s">
        <v>1402</v>
      </c>
      <c r="F3364" s="95">
        <v>23755377</v>
      </c>
      <c r="G3364" s="95">
        <v>0</v>
      </c>
      <c r="H3364" s="93" t="s">
        <v>8976</v>
      </c>
      <c r="I3364" s="93" t="s">
        <v>23893</v>
      </c>
      <c r="J3364" s="93" t="s">
        <v>20900</v>
      </c>
      <c r="K3364" s="93" t="s">
        <v>1747</v>
      </c>
      <c r="L3364" s="14">
        <f>AND(vyberHrace&lt;&gt;"",ISNUMBER(SEARCH(vyberHrace,$B3364)))</f>
      </c>
      <c r="M3364" s="14">
        <f>AND($I3364=MID(kododd,1,2),$J3364=MID(kododd,3,3))</f>
      </c>
    </row>
    <row r="3365">
      <c r="A3365" s="95">
        <v>52198</v>
      </c>
      <c r="B3365" s="93" t="s">
        <v>1749</v>
      </c>
      <c r="C3365" s="93" t="s">
        <v>1406</v>
      </c>
      <c r="G3365" s="95">
        <v>0</v>
      </c>
      <c r="H3365" s="93" t="s">
        <v>8976</v>
      </c>
      <c r="I3365" s="93" t="s">
        <v>23893</v>
      </c>
      <c r="J3365" s="93" t="s">
        <v>20900</v>
      </c>
      <c r="K3365" s="93" t="s">
        <v>1747</v>
      </c>
      <c r="L3365" s="14">
        <f>AND(vyberHrace&lt;&gt;"",ISNUMBER(SEARCH(vyberHrace,$B3365)))</f>
      </c>
      <c r="M3365" s="14">
        <f>AND($I3365=MID(kododd,1,2),$J3365=MID(kododd,3,3))</f>
      </c>
    </row>
    <row r="3366">
      <c r="A3366" s="95">
        <v>52199</v>
      </c>
      <c r="B3366" s="93" t="s">
        <v>24082</v>
      </c>
      <c r="C3366" s="93" t="s">
        <v>1416</v>
      </c>
      <c r="F3366" s="95">
        <v>23755385</v>
      </c>
      <c r="G3366" s="95">
        <v>0</v>
      </c>
      <c r="H3366" s="93" t="s">
        <v>8976</v>
      </c>
      <c r="I3366" s="93" t="s">
        <v>23893</v>
      </c>
      <c r="J3366" s="93" t="s">
        <v>20900</v>
      </c>
      <c r="K3366" s="93" t="s">
        <v>1747</v>
      </c>
      <c r="L3366" s="14">
        <f>AND(vyberHrace&lt;&gt;"",ISNUMBER(SEARCH(vyberHrace,$B3366)))</f>
      </c>
      <c r="M3366" s="14">
        <f>AND($I3366=MID(kododd,1,2),$J3366=MID(kododd,3,3))</f>
      </c>
    </row>
    <row r="3367">
      <c r="A3367" s="95">
        <v>61492</v>
      </c>
      <c r="B3367" s="93" t="s">
        <v>27671</v>
      </c>
      <c r="C3367" s="93" t="s">
        <v>1450</v>
      </c>
      <c r="F3367" s="95">
        <v>23794240</v>
      </c>
      <c r="G3367" s="95">
        <v>250</v>
      </c>
      <c r="H3367" s="93" t="s">
        <v>8976</v>
      </c>
      <c r="I3367" s="93" t="s">
        <v>23893</v>
      </c>
      <c r="J3367" s="93" t="s">
        <v>20964</v>
      </c>
      <c r="K3367" s="93" t="s">
        <v>11275</v>
      </c>
      <c r="L3367" s="14">
        <f>AND(vyberHrace&lt;&gt;"",ISNUMBER(SEARCH(vyberHrace,$B3367)))</f>
      </c>
      <c r="M3367" s="14">
        <f>AND($I3367=MID(kododd,1,2),$J3367=MID(kododd,3,3))</f>
      </c>
    </row>
    <row r="3368">
      <c r="A3368" s="95">
        <v>60653</v>
      </c>
      <c r="B3368" s="93" t="s">
        <v>27070</v>
      </c>
      <c r="C3368" s="93" t="s">
        <v>1424</v>
      </c>
      <c r="G3368" s="95">
        <v>250</v>
      </c>
      <c r="H3368" s="93" t="s">
        <v>8976</v>
      </c>
      <c r="I3368" s="93" t="s">
        <v>23893</v>
      </c>
      <c r="J3368" s="93" t="s">
        <v>20845</v>
      </c>
      <c r="K3368" s="93" t="s">
        <v>11239</v>
      </c>
      <c r="L3368" s="14">
        <f>AND(vyberHrace&lt;&gt;"",ISNUMBER(SEARCH(vyberHrace,$B3368)))</f>
      </c>
      <c r="M3368" s="14">
        <f>AND($I3368=MID(kododd,1,2),$J3368=MID(kododd,3,3))</f>
      </c>
    </row>
    <row r="3369">
      <c r="A3369" s="95">
        <v>62667</v>
      </c>
      <c r="B3369" s="93" t="s">
        <v>28746</v>
      </c>
      <c r="C3369" s="93" t="s">
        <v>3255</v>
      </c>
      <c r="G3369" s="95">
        <v>250</v>
      </c>
      <c r="H3369" s="93" t="s">
        <v>8976</v>
      </c>
      <c r="I3369" s="93" t="s">
        <v>23893</v>
      </c>
      <c r="J3369" s="93" t="s">
        <v>20983</v>
      </c>
      <c r="K3369" s="93" t="s">
        <v>9107</v>
      </c>
      <c r="L3369" s="14">
        <f>AND(vyberHrace&lt;&gt;"",ISNUMBER(SEARCH(vyberHrace,$B3369)))</f>
      </c>
      <c r="M3369" s="14">
        <f>AND($I3369=MID(kododd,1,2),$J3369=MID(kododd,3,3))</f>
      </c>
    </row>
    <row r="3370">
      <c r="A3370" s="95">
        <v>56183</v>
      </c>
      <c r="B3370" s="93" t="s">
        <v>21755</v>
      </c>
      <c r="C3370" s="93" t="s">
        <v>1420</v>
      </c>
      <c r="D3370" s="95">
        <v>1411</v>
      </c>
      <c r="E3370" s="95">
        <v>1550</v>
      </c>
      <c r="F3370" s="95">
        <v>23772891</v>
      </c>
      <c r="G3370" s="95">
        <v>250</v>
      </c>
      <c r="H3370" s="93" t="s">
        <v>8976</v>
      </c>
      <c r="I3370" s="93" t="s">
        <v>23893</v>
      </c>
      <c r="J3370" s="93" t="s">
        <v>20958</v>
      </c>
      <c r="K3370" s="93" t="s">
        <v>8977</v>
      </c>
      <c r="L3370" s="14">
        <f>AND(vyberHrace&lt;&gt;"",ISNUMBER(SEARCH(vyberHrace,$B3370)))</f>
      </c>
      <c r="M3370" s="14">
        <f>AND($I3370=MID(kododd,1,2),$J3370=MID(kododd,3,3))</f>
      </c>
    </row>
    <row r="3371">
      <c r="A3371" s="95">
        <v>59801</v>
      </c>
      <c r="B3371" s="93" t="s">
        <v>26311</v>
      </c>
      <c r="C3371" s="93" t="s">
        <v>1455</v>
      </c>
      <c r="D3371" s="95">
        <v>1121</v>
      </c>
      <c r="F3371" s="95">
        <v>23791942</v>
      </c>
      <c r="G3371" s="95">
        <v>250</v>
      </c>
      <c r="H3371" s="93" t="s">
        <v>8976</v>
      </c>
      <c r="I3371" s="93" t="s">
        <v>23893</v>
      </c>
      <c r="J3371" s="93" t="s">
        <v>20958</v>
      </c>
      <c r="K3371" s="93" t="s">
        <v>8977</v>
      </c>
      <c r="L3371" s="14">
        <f>AND(vyberHrace&lt;&gt;"",ISNUMBER(SEARCH(vyberHrace,$B3371)))</f>
      </c>
      <c r="M3371" s="14">
        <f>AND($I3371=MID(kododd,1,2),$J3371=MID(kododd,3,3))</f>
      </c>
    </row>
    <row r="3372">
      <c r="A3372" s="95">
        <v>50725</v>
      </c>
      <c r="B3372" s="93" t="s">
        <v>1904</v>
      </c>
      <c r="C3372" s="93" t="s">
        <v>1416</v>
      </c>
      <c r="D3372" s="95">
        <v>1115</v>
      </c>
      <c r="F3372" s="95">
        <v>23777974</v>
      </c>
      <c r="G3372" s="95">
        <v>250</v>
      </c>
      <c r="H3372" s="93" t="s">
        <v>8976</v>
      </c>
      <c r="I3372" s="93" t="s">
        <v>23893</v>
      </c>
      <c r="J3372" s="93" t="s">
        <v>21005</v>
      </c>
      <c r="K3372" s="93" t="s">
        <v>7922</v>
      </c>
      <c r="L3372" s="14">
        <f>AND(vyberHrace&lt;&gt;"",ISNUMBER(SEARCH(vyberHrace,$B3372)))</f>
      </c>
      <c r="M3372" s="14">
        <f>AND($I3372=MID(kododd,1,2),$J3372=MID(kododd,3,3))</f>
      </c>
    </row>
    <row r="3373">
      <c r="A3373" s="95">
        <v>52573</v>
      </c>
      <c r="B3373" s="93" t="s">
        <v>1806</v>
      </c>
      <c r="C3373" s="93" t="s">
        <v>1412</v>
      </c>
      <c r="G3373" s="95">
        <v>250</v>
      </c>
      <c r="H3373" s="93" t="s">
        <v>8976</v>
      </c>
      <c r="I3373" s="93" t="s">
        <v>23893</v>
      </c>
      <c r="J3373" s="93" t="s">
        <v>21005</v>
      </c>
      <c r="K3373" s="93" t="s">
        <v>7922</v>
      </c>
      <c r="L3373" s="14">
        <f>AND(vyberHrace&lt;&gt;"",ISNUMBER(SEARCH(vyberHrace,$B3373)))</f>
      </c>
      <c r="M3373" s="14">
        <f>AND($I3373=MID(kododd,1,2),$J3373=MID(kododd,3,3))</f>
      </c>
    </row>
    <row r="3374">
      <c r="A3374" s="95">
        <v>57431</v>
      </c>
      <c r="B3374" s="93" t="s">
        <v>21688</v>
      </c>
      <c r="C3374" s="93" t="s">
        <v>1427</v>
      </c>
      <c r="D3374" s="95">
        <v>1419</v>
      </c>
      <c r="G3374" s="95">
        <v>0</v>
      </c>
      <c r="H3374" s="93" t="s">
        <v>8976</v>
      </c>
      <c r="I3374" s="93" t="s">
        <v>23893</v>
      </c>
      <c r="J3374" s="93" t="s">
        <v>20880</v>
      </c>
      <c r="K3374" s="93" t="s">
        <v>11224</v>
      </c>
      <c r="L3374" s="14">
        <f>AND(vyberHrace&lt;&gt;"",ISNUMBER(SEARCH(vyberHrace,$B3374)))</f>
      </c>
      <c r="M3374" s="14">
        <f>AND($I3374=MID(kododd,1,2),$J3374=MID(kododd,3,3))</f>
      </c>
    </row>
    <row r="3375">
      <c r="A3375" s="95">
        <v>30722</v>
      </c>
      <c r="B3375" s="93" t="s">
        <v>252</v>
      </c>
      <c r="C3375" s="93" t="s">
        <v>1414</v>
      </c>
      <c r="D3375" s="95">
        <v>2158</v>
      </c>
      <c r="E3375" s="95">
        <v>2176</v>
      </c>
      <c r="F3375" s="95">
        <v>344915</v>
      </c>
      <c r="G3375" s="95">
        <v>250</v>
      </c>
      <c r="H3375" s="93" t="s">
        <v>8976</v>
      </c>
      <c r="I3375" s="93" t="s">
        <v>23893</v>
      </c>
      <c r="J3375" s="93" t="s">
        <v>20844</v>
      </c>
      <c r="K3375" s="93" t="s">
        <v>8979</v>
      </c>
      <c r="L3375" s="14">
        <f>AND(vyberHrace&lt;&gt;"",ISNUMBER(SEARCH(vyberHrace,$B3375)))</f>
      </c>
      <c r="M3375" s="14">
        <f>AND($I3375=MID(kododd,1,2),$J3375=MID(kododd,3,3))</f>
      </c>
    </row>
    <row r="3376">
      <c r="A3376" s="95">
        <v>47901</v>
      </c>
      <c r="B3376" s="93" t="s">
        <v>253</v>
      </c>
      <c r="C3376" s="93" t="s">
        <v>1412</v>
      </c>
      <c r="D3376" s="95">
        <v>1076</v>
      </c>
      <c r="F3376" s="95">
        <v>23746505</v>
      </c>
      <c r="G3376" s="95">
        <v>250</v>
      </c>
      <c r="H3376" s="93" t="s">
        <v>8976</v>
      </c>
      <c r="I3376" s="93" t="s">
        <v>23893</v>
      </c>
      <c r="J3376" s="93" t="s">
        <v>20944</v>
      </c>
      <c r="K3376" s="93" t="s">
        <v>5129</v>
      </c>
      <c r="L3376" s="14">
        <f>AND(vyberHrace&lt;&gt;"",ISNUMBER(SEARCH(vyberHrace,$B3376)))</f>
      </c>
      <c r="M3376" s="14">
        <f>AND($I3376=MID(kododd,1,2),$J3376=MID(kododd,3,3))</f>
      </c>
    </row>
    <row r="3377">
      <c r="A3377" s="95">
        <v>52727</v>
      </c>
      <c r="B3377" s="93" t="s">
        <v>17</v>
      </c>
      <c r="C3377" s="93" t="s">
        <v>1420</v>
      </c>
      <c r="G3377" s="95">
        <v>0</v>
      </c>
      <c r="H3377" s="93" t="s">
        <v>8976</v>
      </c>
      <c r="I3377" s="93" t="s">
        <v>23893</v>
      </c>
      <c r="J3377" s="93" t="s">
        <v>20944</v>
      </c>
      <c r="K3377" s="93" t="s">
        <v>5129</v>
      </c>
      <c r="L3377" s="14">
        <f>AND(vyberHrace&lt;&gt;"",ISNUMBER(SEARCH(vyberHrace,$B3377)))</f>
      </c>
      <c r="M3377" s="14">
        <f>AND($I3377=MID(kododd,1,2),$J3377=MID(kododd,3,3))</f>
      </c>
    </row>
    <row r="3378">
      <c r="A3378" s="95">
        <v>50865</v>
      </c>
      <c r="B3378" s="93" t="s">
        <v>7788</v>
      </c>
      <c r="C3378" s="93" t="s">
        <v>1412</v>
      </c>
      <c r="G3378" s="95">
        <v>0</v>
      </c>
      <c r="H3378" s="93" t="s">
        <v>8976</v>
      </c>
      <c r="I3378" s="93" t="s">
        <v>23893</v>
      </c>
      <c r="J3378" s="93" t="s">
        <v>20944</v>
      </c>
      <c r="K3378" s="93" t="s">
        <v>5129</v>
      </c>
      <c r="L3378" s="14">
        <f>AND(vyberHrace&lt;&gt;"",ISNUMBER(SEARCH(vyberHrace,$B3378)))</f>
      </c>
      <c r="M3378" s="14">
        <f>AND($I3378=MID(kododd,1,2),$J3378=MID(kododd,3,3))</f>
      </c>
    </row>
    <row r="3379">
      <c r="A3379" s="95">
        <v>60424</v>
      </c>
      <c r="B3379" s="93" t="s">
        <v>26865</v>
      </c>
      <c r="C3379" s="93" t="s">
        <v>1416</v>
      </c>
      <c r="G3379" s="95">
        <v>250</v>
      </c>
      <c r="H3379" s="93" t="s">
        <v>8976</v>
      </c>
      <c r="I3379" s="93" t="s">
        <v>23893</v>
      </c>
      <c r="J3379" s="93" t="s">
        <v>21014</v>
      </c>
      <c r="K3379" s="93" t="s">
        <v>4826</v>
      </c>
      <c r="L3379" s="14">
        <f>AND(vyberHrace&lt;&gt;"",ISNUMBER(SEARCH(vyberHrace,$B3379)))</f>
      </c>
      <c r="M3379" s="14">
        <f>AND($I3379=MID(kododd,1,2),$J3379=MID(kododd,3,3))</f>
      </c>
    </row>
    <row r="3380">
      <c r="A3380" s="95">
        <v>60425</v>
      </c>
      <c r="B3380" s="93" t="s">
        <v>26866</v>
      </c>
      <c r="C3380" s="93" t="s">
        <v>1412</v>
      </c>
      <c r="F3380" s="95">
        <v>23796979</v>
      </c>
      <c r="G3380" s="95">
        <v>250</v>
      </c>
      <c r="H3380" s="93" t="s">
        <v>8976</v>
      </c>
      <c r="I3380" s="93" t="s">
        <v>23893</v>
      </c>
      <c r="J3380" s="93" t="s">
        <v>21014</v>
      </c>
      <c r="K3380" s="93" t="s">
        <v>4826</v>
      </c>
      <c r="L3380" s="14">
        <f>AND(vyberHrace&lt;&gt;"",ISNUMBER(SEARCH(vyberHrace,$B3380)))</f>
      </c>
      <c r="M3380" s="14">
        <f>AND($I3380=MID(kododd,1,2),$J3380=MID(kododd,3,3))</f>
      </c>
    </row>
    <row r="3381">
      <c r="A3381" s="95">
        <v>56468</v>
      </c>
      <c r="B3381" s="93" t="s">
        <v>21770</v>
      </c>
      <c r="C3381" s="93" t="s">
        <v>1411</v>
      </c>
      <c r="F3381" s="95">
        <v>23769041</v>
      </c>
      <c r="G3381" s="95">
        <v>0</v>
      </c>
      <c r="H3381" s="93" t="s">
        <v>8976</v>
      </c>
      <c r="I3381" s="93" t="s">
        <v>23893</v>
      </c>
      <c r="J3381" s="93" t="s">
        <v>20970</v>
      </c>
      <c r="K3381" s="93" t="s">
        <v>5154</v>
      </c>
      <c r="L3381" s="14">
        <f>AND(vyberHrace&lt;&gt;"",ISNUMBER(SEARCH(vyberHrace,$B3381)))</f>
      </c>
      <c r="M3381" s="14">
        <f>AND($I3381=MID(kododd,1,2),$J3381=MID(kododd,3,3))</f>
      </c>
    </row>
    <row r="3382">
      <c r="A3382" s="95">
        <v>33482</v>
      </c>
      <c r="B3382" s="93" t="s">
        <v>6750</v>
      </c>
      <c r="C3382" s="93" t="s">
        <v>1471</v>
      </c>
      <c r="D3382" s="95">
        <v>1529</v>
      </c>
      <c r="E3382" s="95">
        <v>1767</v>
      </c>
      <c r="F3382" s="95">
        <v>366404</v>
      </c>
      <c r="G3382" s="95">
        <v>250</v>
      </c>
      <c r="H3382" s="93" t="s">
        <v>8976</v>
      </c>
      <c r="I3382" s="93" t="s">
        <v>23893</v>
      </c>
      <c r="J3382" s="93" t="s">
        <v>20862</v>
      </c>
      <c r="K3382" s="93" t="s">
        <v>6759</v>
      </c>
      <c r="L3382" s="14">
        <f>AND(vyberHrace&lt;&gt;"",ISNUMBER(SEARCH(vyberHrace,$B3382)))</f>
      </c>
      <c r="M3382" s="14">
        <f>AND($I3382=MID(kododd,1,2),$J3382=MID(kododd,3,3))</f>
      </c>
    </row>
    <row r="3383">
      <c r="A3383" s="95">
        <v>62972</v>
      </c>
      <c r="B3383" s="93" t="s">
        <v>28747</v>
      </c>
      <c r="C3383" s="93" t="s">
        <v>1422</v>
      </c>
      <c r="F3383" s="95">
        <v>571001565</v>
      </c>
      <c r="G3383" s="95">
        <v>500</v>
      </c>
      <c r="H3383" s="93" t="s">
        <v>8976</v>
      </c>
      <c r="I3383" s="93" t="s">
        <v>23893</v>
      </c>
      <c r="J3383" s="93" t="s">
        <v>23412</v>
      </c>
      <c r="K3383" s="93" t="s">
        <v>21358</v>
      </c>
      <c r="L3383" s="14">
        <f>AND(vyberHrace&lt;&gt;"",ISNUMBER(SEARCH(vyberHrace,$B3383)))</f>
      </c>
      <c r="M3383" s="14">
        <f>AND($I3383=MID(kododd,1,2),$J3383=MID(kododd,3,3))</f>
      </c>
    </row>
    <row r="3384">
      <c r="A3384" s="95">
        <v>62971</v>
      </c>
      <c r="B3384" s="93" t="s">
        <v>28748</v>
      </c>
      <c r="C3384" s="93" t="s">
        <v>1406</v>
      </c>
      <c r="F3384" s="95">
        <v>571001182</v>
      </c>
      <c r="G3384" s="95">
        <v>500</v>
      </c>
      <c r="H3384" s="93" t="s">
        <v>8976</v>
      </c>
      <c r="I3384" s="93" t="s">
        <v>23893</v>
      </c>
      <c r="J3384" s="93" t="s">
        <v>23412</v>
      </c>
      <c r="K3384" s="93" t="s">
        <v>21358</v>
      </c>
      <c r="L3384" s="14">
        <f>AND(vyberHrace&lt;&gt;"",ISNUMBER(SEARCH(vyberHrace,$B3384)))</f>
      </c>
      <c r="M3384" s="14">
        <f>AND($I3384=MID(kododd,1,2),$J3384=MID(kododd,3,3))</f>
      </c>
    </row>
    <row r="3385">
      <c r="A3385" s="95">
        <v>3005</v>
      </c>
      <c r="B3385" s="93" t="s">
        <v>5530</v>
      </c>
      <c r="C3385" s="93" t="s">
        <v>1465</v>
      </c>
      <c r="D3385" s="95">
        <v>1838</v>
      </c>
      <c r="F3385" s="95">
        <v>342742</v>
      </c>
      <c r="G3385" s="95">
        <v>0</v>
      </c>
      <c r="H3385" s="93" t="s">
        <v>8976</v>
      </c>
      <c r="I3385" s="93" t="s">
        <v>23893</v>
      </c>
      <c r="J3385" s="93" t="s">
        <v>20922</v>
      </c>
      <c r="K3385" s="93" t="s">
        <v>5595</v>
      </c>
      <c r="L3385" s="14">
        <f>AND(vyberHrace&lt;&gt;"",ISNUMBER(SEARCH(vyberHrace,$B3385)))</f>
      </c>
      <c r="M3385" s="14">
        <f>AND($I3385=MID(kododd,1,2),$J3385=MID(kododd,3,3))</f>
      </c>
    </row>
    <row r="3386">
      <c r="A3386" s="95">
        <v>33438</v>
      </c>
      <c r="B3386" s="93" t="s">
        <v>5538</v>
      </c>
      <c r="C3386" s="93" t="s">
        <v>1421</v>
      </c>
      <c r="D3386" s="95">
        <v>1210</v>
      </c>
      <c r="F3386" s="95">
        <v>375853</v>
      </c>
      <c r="G3386" s="95">
        <v>0</v>
      </c>
      <c r="H3386" s="93" t="s">
        <v>8976</v>
      </c>
      <c r="I3386" s="93" t="s">
        <v>23893</v>
      </c>
      <c r="J3386" s="93" t="s">
        <v>20986</v>
      </c>
      <c r="K3386" s="93" t="s">
        <v>5124</v>
      </c>
      <c r="L3386" s="14">
        <f>AND(vyberHrace&lt;&gt;"",ISNUMBER(SEARCH(vyberHrace,$B3386)))</f>
      </c>
      <c r="M3386" s="14">
        <f>AND($I3386=MID(kododd,1,2),$J3386=MID(kododd,3,3))</f>
      </c>
    </row>
    <row r="3387">
      <c r="A3387" s="95">
        <v>63635</v>
      </c>
      <c r="B3387" s="93" t="s">
        <v>29807</v>
      </c>
      <c r="C3387" s="93" t="s">
        <v>1411</v>
      </c>
      <c r="G3387" s="95">
        <v>250</v>
      </c>
      <c r="H3387" s="93" t="s">
        <v>8976</v>
      </c>
      <c r="I3387" s="93" t="s">
        <v>23893</v>
      </c>
      <c r="J3387" s="93" t="s">
        <v>20990</v>
      </c>
      <c r="K3387" s="93" t="s">
        <v>5159</v>
      </c>
      <c r="L3387" s="14">
        <f>AND(vyberHrace&lt;&gt;"",ISNUMBER(SEARCH(vyberHrace,$B3387)))</f>
      </c>
      <c r="M3387" s="14">
        <f>AND($I3387=MID(kododd,1,2),$J3387=MID(kododd,3,3))</f>
      </c>
    </row>
    <row r="3388">
      <c r="A3388" s="95">
        <v>44512</v>
      </c>
      <c r="B3388" s="93" t="s">
        <v>14603</v>
      </c>
      <c r="C3388" s="93" t="s">
        <v>1402</v>
      </c>
      <c r="D3388" s="95">
        <v>1875</v>
      </c>
      <c r="E3388" s="95">
        <v>1921</v>
      </c>
      <c r="F3388" s="95">
        <v>23739096</v>
      </c>
      <c r="G3388" s="95">
        <v>250</v>
      </c>
      <c r="H3388" s="93" t="s">
        <v>8976</v>
      </c>
      <c r="I3388" s="93" t="s">
        <v>23893</v>
      </c>
      <c r="J3388" s="93" t="s">
        <v>20976</v>
      </c>
      <c r="K3388" s="93" t="s">
        <v>9938</v>
      </c>
      <c r="L3388" s="14">
        <f>AND(vyberHrace&lt;&gt;"",ISNUMBER(SEARCH(vyberHrace,$B3388)))</f>
      </c>
      <c r="M3388" s="14">
        <f>AND($I3388=MID(kododd,1,2),$J3388=MID(kododd,3,3))</f>
      </c>
    </row>
    <row r="3389">
      <c r="A3389" s="95">
        <v>54835</v>
      </c>
      <c r="B3389" s="93" t="s">
        <v>14603</v>
      </c>
      <c r="C3389" s="93" t="s">
        <v>1424</v>
      </c>
      <c r="G3389" s="95">
        <v>0</v>
      </c>
      <c r="H3389" s="93" t="s">
        <v>8976</v>
      </c>
      <c r="I3389" s="93" t="s">
        <v>23893</v>
      </c>
      <c r="J3389" s="93" t="s">
        <v>20863</v>
      </c>
      <c r="K3389" s="93" t="s">
        <v>4532</v>
      </c>
      <c r="L3389" s="14">
        <f>AND(vyberHrace&lt;&gt;"",ISNUMBER(SEARCH(vyberHrace,$B3389)))</f>
      </c>
      <c r="M3389" s="14">
        <f>AND($I3389=MID(kododd,1,2),$J3389=MID(kododd,3,3))</f>
      </c>
    </row>
    <row r="3390">
      <c r="A3390" s="95">
        <v>33229</v>
      </c>
      <c r="B3390" s="93" t="s">
        <v>14604</v>
      </c>
      <c r="C3390" s="93" t="s">
        <v>1432</v>
      </c>
      <c r="D3390" s="95">
        <v>1594</v>
      </c>
      <c r="G3390" s="95">
        <v>0</v>
      </c>
      <c r="H3390" s="93" t="s">
        <v>8976</v>
      </c>
      <c r="I3390" s="93" t="s">
        <v>23893</v>
      </c>
      <c r="J3390" s="93" t="s">
        <v>20863</v>
      </c>
      <c r="K3390" s="93" t="s">
        <v>4532</v>
      </c>
      <c r="L3390" s="14">
        <f>AND(vyberHrace&lt;&gt;"",ISNUMBER(SEARCH(vyberHrace,$B3390)))</f>
      </c>
      <c r="M3390" s="14">
        <f>AND($I3390=MID(kododd,1,2),$J3390=MID(kododd,3,3))</f>
      </c>
    </row>
    <row r="3391">
      <c r="A3391" s="95">
        <v>61658</v>
      </c>
      <c r="B3391" s="93" t="s">
        <v>14604</v>
      </c>
      <c r="C3391" s="93" t="s">
        <v>1411</v>
      </c>
      <c r="G3391" s="95">
        <v>250</v>
      </c>
      <c r="H3391" s="93" t="s">
        <v>8976</v>
      </c>
      <c r="I3391" s="93" t="s">
        <v>23893</v>
      </c>
      <c r="J3391" s="93" t="s">
        <v>20929</v>
      </c>
      <c r="K3391" s="93" t="s">
        <v>5588</v>
      </c>
      <c r="L3391" s="14">
        <f>AND(vyberHrace&lt;&gt;"",ISNUMBER(SEARCH(vyberHrace,$B3391)))</f>
      </c>
      <c r="M3391" s="14">
        <f>AND($I3391=MID(kododd,1,2),$J3391=MID(kododd,3,3))</f>
      </c>
    </row>
    <row r="3392">
      <c r="A3392" s="95">
        <v>54834</v>
      </c>
      <c r="B3392" s="93" t="s">
        <v>2664</v>
      </c>
      <c r="C3392" s="93" t="s">
        <v>1412</v>
      </c>
      <c r="G3392" s="95">
        <v>0</v>
      </c>
      <c r="H3392" s="93" t="s">
        <v>8976</v>
      </c>
      <c r="I3392" s="93" t="s">
        <v>23893</v>
      </c>
      <c r="J3392" s="93" t="s">
        <v>20863</v>
      </c>
      <c r="K3392" s="93" t="s">
        <v>4532</v>
      </c>
      <c r="L3392" s="14">
        <f>AND(vyberHrace&lt;&gt;"",ISNUMBER(SEARCH(vyberHrace,$B3392)))</f>
      </c>
      <c r="M3392" s="14">
        <f>AND($I3392=MID(kododd,1,2),$J3392=MID(kododd,3,3))</f>
      </c>
    </row>
    <row r="3393">
      <c r="A3393" s="95">
        <v>37837</v>
      </c>
      <c r="B3393" s="93" t="s">
        <v>14605</v>
      </c>
      <c r="C3393" s="93" t="s">
        <v>1403</v>
      </c>
      <c r="D3393" s="95">
        <v>2005</v>
      </c>
      <c r="E3393" s="95">
        <v>2009</v>
      </c>
      <c r="F3393" s="95">
        <v>368199</v>
      </c>
      <c r="G3393" s="95">
        <v>250</v>
      </c>
      <c r="H3393" s="93" t="s">
        <v>8976</v>
      </c>
      <c r="I3393" s="93" t="s">
        <v>23893</v>
      </c>
      <c r="J3393" s="93" t="s">
        <v>20922</v>
      </c>
      <c r="K3393" s="93" t="s">
        <v>5595</v>
      </c>
      <c r="L3393" s="14">
        <f>AND(vyberHrace&lt;&gt;"",ISNUMBER(SEARCH(vyberHrace,$B3393)))</f>
      </c>
      <c r="M3393" s="14">
        <f>AND($I3393=MID(kododd,1,2),$J3393=MID(kododd,3,3))</f>
      </c>
    </row>
    <row r="3394">
      <c r="A3394" s="95">
        <v>54927</v>
      </c>
      <c r="B3394" s="93" t="s">
        <v>11459</v>
      </c>
      <c r="C3394" s="93" t="s">
        <v>1406</v>
      </c>
      <c r="G3394" s="95">
        <v>0</v>
      </c>
      <c r="H3394" s="93" t="s">
        <v>8976</v>
      </c>
      <c r="I3394" s="93" t="s">
        <v>23893</v>
      </c>
      <c r="J3394" s="93" t="s">
        <v>20863</v>
      </c>
      <c r="K3394" s="93" t="s">
        <v>4532</v>
      </c>
      <c r="L3394" s="14">
        <f>AND(vyberHrace&lt;&gt;"",ISNUMBER(SEARCH(vyberHrace,$B3394)))</f>
      </c>
      <c r="M3394" s="14">
        <f>AND($I3394=MID(kododd,1,2),$J3394=MID(kododd,3,3))</f>
      </c>
    </row>
    <row r="3395">
      <c r="A3395" s="95">
        <v>46942</v>
      </c>
      <c r="B3395" s="93" t="s">
        <v>14608</v>
      </c>
      <c r="C3395" s="93" t="s">
        <v>1402</v>
      </c>
      <c r="G3395" s="95">
        <v>0</v>
      </c>
      <c r="H3395" s="93" t="s">
        <v>8976</v>
      </c>
      <c r="I3395" s="93" t="s">
        <v>23893</v>
      </c>
      <c r="J3395" s="93" t="s">
        <v>20862</v>
      </c>
      <c r="K3395" s="93" t="s">
        <v>6759</v>
      </c>
      <c r="L3395" s="14">
        <f>AND(vyberHrace&lt;&gt;"",ISNUMBER(SEARCH(vyberHrace,$B3395)))</f>
      </c>
      <c r="M3395" s="14">
        <f>AND($I3395=MID(kododd,1,2),$J3395=MID(kododd,3,3))</f>
      </c>
    </row>
    <row r="3396">
      <c r="A3396" s="95">
        <v>13453</v>
      </c>
      <c r="B3396" s="93" t="s">
        <v>14609</v>
      </c>
      <c r="C3396" s="93" t="s">
        <v>1434</v>
      </c>
      <c r="D3396" s="95">
        <v>2045</v>
      </c>
      <c r="E3396" s="95">
        <v>2044</v>
      </c>
      <c r="F3396" s="95">
        <v>304255</v>
      </c>
      <c r="G3396" s="95">
        <v>0</v>
      </c>
      <c r="H3396" s="93" t="s">
        <v>8976</v>
      </c>
      <c r="I3396" s="93" t="s">
        <v>23893</v>
      </c>
      <c r="J3396" s="93" t="s">
        <v>20863</v>
      </c>
      <c r="K3396" s="93" t="s">
        <v>4532</v>
      </c>
      <c r="L3396" s="14">
        <f>AND(vyberHrace&lt;&gt;"",ISNUMBER(SEARCH(vyberHrace,$B3396)))</f>
      </c>
      <c r="M3396" s="14">
        <f>AND($I3396=MID(kododd,1,2),$J3396=MID(kododd,3,3))</f>
      </c>
    </row>
    <row r="3397">
      <c r="A3397" s="95">
        <v>2390</v>
      </c>
      <c r="B3397" s="93" t="s">
        <v>14610</v>
      </c>
      <c r="C3397" s="93" t="s">
        <v>1455</v>
      </c>
      <c r="D3397" s="95">
        <v>1866</v>
      </c>
      <c r="E3397" s="95">
        <v>1933</v>
      </c>
      <c r="F3397" s="95">
        <v>23747021</v>
      </c>
      <c r="G3397" s="95">
        <v>250</v>
      </c>
      <c r="H3397" s="93" t="s">
        <v>8976</v>
      </c>
      <c r="I3397" s="93" t="s">
        <v>23893</v>
      </c>
      <c r="J3397" s="93" t="s">
        <v>20976</v>
      </c>
      <c r="K3397" s="93" t="s">
        <v>9938</v>
      </c>
      <c r="L3397" s="14">
        <f>AND(vyberHrace&lt;&gt;"",ISNUMBER(SEARCH(vyberHrace,$B3397)))</f>
      </c>
      <c r="M3397" s="14">
        <f>AND($I3397=MID(kododd,1,2),$J3397=MID(kododd,3,3))</f>
      </c>
    </row>
    <row r="3398">
      <c r="A3398" s="95">
        <v>55204</v>
      </c>
      <c r="B3398" s="93" t="s">
        <v>14617</v>
      </c>
      <c r="C3398" s="93" t="s">
        <v>1416</v>
      </c>
      <c r="D3398" s="95">
        <v>1150</v>
      </c>
      <c r="G3398" s="95">
        <v>0</v>
      </c>
      <c r="H3398" s="93" t="s">
        <v>8976</v>
      </c>
      <c r="I3398" s="93" t="s">
        <v>23893</v>
      </c>
      <c r="J3398" s="93" t="s">
        <v>20844</v>
      </c>
      <c r="K3398" s="93" t="s">
        <v>8979</v>
      </c>
      <c r="L3398" s="14">
        <f>AND(vyberHrace&lt;&gt;"",ISNUMBER(SEARCH(vyberHrace,$B3398)))</f>
      </c>
      <c r="M3398" s="14">
        <f>AND($I3398=MID(kododd,1,2),$J3398=MID(kododd,3,3))</f>
      </c>
    </row>
    <row r="3399">
      <c r="A3399" s="95">
        <v>61657</v>
      </c>
      <c r="B3399" s="93" t="s">
        <v>27818</v>
      </c>
      <c r="C3399" s="93" t="s">
        <v>1406</v>
      </c>
      <c r="G3399" s="95">
        <v>250</v>
      </c>
      <c r="H3399" s="93" t="s">
        <v>8976</v>
      </c>
      <c r="I3399" s="93" t="s">
        <v>23893</v>
      </c>
      <c r="J3399" s="93" t="s">
        <v>20929</v>
      </c>
      <c r="K3399" s="93" t="s">
        <v>5588</v>
      </c>
      <c r="L3399" s="14">
        <f>AND(vyberHrace&lt;&gt;"",ISNUMBER(SEARCH(vyberHrace,$B3399)))</f>
      </c>
      <c r="M3399" s="14">
        <f>AND($I3399=MID(kododd,1,2),$J3399=MID(kododd,3,3))</f>
      </c>
    </row>
    <row r="3400">
      <c r="A3400" s="95">
        <v>52881</v>
      </c>
      <c r="B3400" s="93" t="s">
        <v>26227</v>
      </c>
      <c r="C3400" s="93" t="s">
        <v>1439</v>
      </c>
      <c r="G3400" s="95">
        <v>0</v>
      </c>
      <c r="H3400" s="93" t="s">
        <v>8976</v>
      </c>
      <c r="I3400" s="93" t="s">
        <v>23893</v>
      </c>
      <c r="J3400" s="93" t="s">
        <v>20862</v>
      </c>
      <c r="K3400" s="93" t="s">
        <v>6759</v>
      </c>
      <c r="L3400" s="14">
        <f>AND(vyberHrace&lt;&gt;"",ISNUMBER(SEARCH(vyberHrace,$B3400)))</f>
      </c>
      <c r="M3400" s="14">
        <f>AND($I3400=MID(kododd,1,2),$J3400=MID(kododd,3,3))</f>
      </c>
    </row>
    <row r="3401">
      <c r="A3401" s="95">
        <v>47733</v>
      </c>
      <c r="B3401" s="93" t="s">
        <v>3079</v>
      </c>
      <c r="C3401" s="93" t="s">
        <v>1402</v>
      </c>
      <c r="F3401" s="95">
        <v>23727985</v>
      </c>
      <c r="G3401" s="95">
        <v>0</v>
      </c>
      <c r="H3401" s="93" t="s">
        <v>8976</v>
      </c>
      <c r="I3401" s="93" t="s">
        <v>23893</v>
      </c>
      <c r="J3401" s="93" t="s">
        <v>20953</v>
      </c>
      <c r="K3401" s="93" t="s">
        <v>2012</v>
      </c>
      <c r="L3401" s="14">
        <f>AND(vyberHrace&lt;&gt;"",ISNUMBER(SEARCH(vyberHrace,$B3401)))</f>
      </c>
      <c r="M3401" s="14">
        <f>AND($I3401=MID(kododd,1,2),$J3401=MID(kododd,3,3))</f>
      </c>
    </row>
    <row r="3402">
      <c r="A3402" s="95">
        <v>50511</v>
      </c>
      <c r="B3402" s="93" t="s">
        <v>4549</v>
      </c>
      <c r="C3402" s="93" t="s">
        <v>1410</v>
      </c>
      <c r="G3402" s="95">
        <v>0</v>
      </c>
      <c r="H3402" s="93" t="s">
        <v>8976</v>
      </c>
      <c r="I3402" s="93" t="s">
        <v>23893</v>
      </c>
      <c r="J3402" s="93" t="s">
        <v>20862</v>
      </c>
      <c r="K3402" s="93" t="s">
        <v>6759</v>
      </c>
      <c r="L3402" s="14">
        <f>AND(vyberHrace&lt;&gt;"",ISNUMBER(SEARCH(vyberHrace,$B3402)))</f>
      </c>
      <c r="M3402" s="14">
        <f>AND($I3402=MID(kododd,1,2),$J3402=MID(kododd,3,3))</f>
      </c>
    </row>
    <row r="3403">
      <c r="A3403" s="95">
        <v>4093</v>
      </c>
      <c r="B3403" s="93" t="s">
        <v>3082</v>
      </c>
      <c r="C3403" s="93" t="s">
        <v>1437</v>
      </c>
      <c r="D3403" s="95">
        <v>2071</v>
      </c>
      <c r="E3403" s="95">
        <v>2081</v>
      </c>
      <c r="F3403" s="95">
        <v>319651</v>
      </c>
      <c r="G3403" s="95">
        <v>250</v>
      </c>
      <c r="H3403" s="93" t="s">
        <v>8976</v>
      </c>
      <c r="I3403" s="93" t="s">
        <v>23893</v>
      </c>
      <c r="J3403" s="93" t="s">
        <v>20964</v>
      </c>
      <c r="K3403" s="93" t="s">
        <v>11275</v>
      </c>
      <c r="L3403" s="14">
        <f>AND(vyberHrace&lt;&gt;"",ISNUMBER(SEARCH(vyberHrace,$B3403)))</f>
      </c>
      <c r="M3403" s="14">
        <f>AND($I3403=MID(kododd,1,2),$J3403=MID(kododd,3,3))</f>
      </c>
    </row>
    <row r="3404">
      <c r="A3404" s="95">
        <v>2368</v>
      </c>
      <c r="B3404" s="93" t="s">
        <v>27</v>
      </c>
      <c r="C3404" s="93" t="s">
        <v>1455</v>
      </c>
      <c r="D3404" s="95">
        <v>2024</v>
      </c>
      <c r="E3404" s="95">
        <v>2045</v>
      </c>
      <c r="F3404" s="95">
        <v>318167</v>
      </c>
      <c r="G3404" s="95">
        <v>250</v>
      </c>
      <c r="H3404" s="93" t="s">
        <v>8976</v>
      </c>
      <c r="I3404" s="93" t="s">
        <v>23893</v>
      </c>
      <c r="J3404" s="93" t="s">
        <v>20960</v>
      </c>
      <c r="K3404" s="93" t="s">
        <v>4905</v>
      </c>
      <c r="L3404" s="14">
        <f>AND(vyberHrace&lt;&gt;"",ISNUMBER(SEARCH(vyberHrace,$B3404)))</f>
      </c>
      <c r="M3404" s="14">
        <f>AND($I3404=MID(kododd,1,2),$J3404=MID(kododd,3,3))</f>
      </c>
    </row>
    <row r="3405">
      <c r="A3405" s="95">
        <v>62377</v>
      </c>
      <c r="B3405" s="93" t="s">
        <v>28</v>
      </c>
      <c r="C3405" s="93" t="s">
        <v>1424</v>
      </c>
      <c r="F3405" s="95">
        <v>23793139</v>
      </c>
      <c r="G3405" s="95">
        <v>0</v>
      </c>
      <c r="H3405" s="93" t="s">
        <v>8976</v>
      </c>
      <c r="I3405" s="93" t="s">
        <v>23893</v>
      </c>
      <c r="J3405" s="93" t="s">
        <v>20862</v>
      </c>
      <c r="K3405" s="93" t="s">
        <v>6759</v>
      </c>
      <c r="L3405" s="14">
        <f>AND(vyberHrace&lt;&gt;"",ISNUMBER(SEARCH(vyberHrace,$B3405)))</f>
      </c>
      <c r="M3405" s="14">
        <f>AND($I3405=MID(kododd,1,2),$J3405=MID(kododd,3,3))</f>
      </c>
    </row>
    <row r="3406">
      <c r="A3406" s="95">
        <v>17985</v>
      </c>
      <c r="B3406" s="93" t="s">
        <v>10436</v>
      </c>
      <c r="C3406" s="93" t="s">
        <v>1403</v>
      </c>
      <c r="D3406" s="95">
        <v>1877</v>
      </c>
      <c r="E3406" s="95">
        <v>1904</v>
      </c>
      <c r="F3406" s="95">
        <v>328987</v>
      </c>
      <c r="G3406" s="95">
        <v>250</v>
      </c>
      <c r="H3406" s="93" t="s">
        <v>8976</v>
      </c>
      <c r="I3406" s="93" t="s">
        <v>23893</v>
      </c>
      <c r="J3406" s="93" t="s">
        <v>20958</v>
      </c>
      <c r="K3406" s="93" t="s">
        <v>8977</v>
      </c>
      <c r="L3406" s="14">
        <f>AND(vyberHrace&lt;&gt;"",ISNUMBER(SEARCH(vyberHrace,$B3406)))</f>
      </c>
      <c r="M3406" s="14">
        <f>AND($I3406=MID(kododd,1,2),$J3406=MID(kododd,3,3))</f>
      </c>
    </row>
    <row r="3407">
      <c r="A3407" s="95">
        <v>10724</v>
      </c>
      <c r="B3407" s="93" t="s">
        <v>12873</v>
      </c>
      <c r="C3407" s="93" t="s">
        <v>1474</v>
      </c>
      <c r="D3407" s="95">
        <v>1755</v>
      </c>
      <c r="G3407" s="95">
        <v>250</v>
      </c>
      <c r="H3407" s="93" t="s">
        <v>8976</v>
      </c>
      <c r="I3407" s="93" t="s">
        <v>23893</v>
      </c>
      <c r="J3407" s="93" t="s">
        <v>21008</v>
      </c>
      <c r="K3407" s="93" t="s">
        <v>29</v>
      </c>
      <c r="L3407" s="14">
        <f>AND(vyberHrace&lt;&gt;"",ISNUMBER(SEARCH(vyberHrace,$B3407)))</f>
      </c>
      <c r="M3407" s="14">
        <f>AND($I3407=MID(kododd,1,2),$J3407=MID(kododd,3,3))</f>
      </c>
    </row>
    <row r="3408">
      <c r="A3408" s="95">
        <v>15601</v>
      </c>
      <c r="B3408" s="93" t="s">
        <v>31</v>
      </c>
      <c r="C3408" s="93" t="s">
        <v>1415</v>
      </c>
      <c r="D3408" s="95">
        <v>1671</v>
      </c>
      <c r="E3408" s="95">
        <v>1817</v>
      </c>
      <c r="F3408" s="95">
        <v>335975</v>
      </c>
      <c r="G3408" s="95">
        <v>250</v>
      </c>
      <c r="H3408" s="93" t="s">
        <v>8976</v>
      </c>
      <c r="I3408" s="93" t="s">
        <v>23893</v>
      </c>
      <c r="J3408" s="93" t="s">
        <v>20859</v>
      </c>
      <c r="K3408" s="93" t="s">
        <v>5573</v>
      </c>
      <c r="L3408" s="14">
        <f>AND(vyberHrace&lt;&gt;"",ISNUMBER(SEARCH(vyberHrace,$B3408)))</f>
      </c>
      <c r="M3408" s="14">
        <f>AND($I3408=MID(kododd,1,2),$J3408=MID(kododd,3,3))</f>
      </c>
    </row>
    <row r="3409">
      <c r="A3409" s="95">
        <v>4886</v>
      </c>
      <c r="B3409" s="93" t="s">
        <v>10421</v>
      </c>
      <c r="C3409" s="93" t="s">
        <v>1449</v>
      </c>
      <c r="D3409" s="95">
        <v>1637</v>
      </c>
      <c r="E3409" s="95">
        <v>1826</v>
      </c>
      <c r="F3409" s="95">
        <v>23759488</v>
      </c>
      <c r="G3409" s="95">
        <v>250</v>
      </c>
      <c r="H3409" s="93" t="s">
        <v>8976</v>
      </c>
      <c r="I3409" s="93" t="s">
        <v>23893</v>
      </c>
      <c r="J3409" s="93" t="s">
        <v>20845</v>
      </c>
      <c r="K3409" s="93" t="s">
        <v>11239</v>
      </c>
      <c r="L3409" s="14">
        <f>AND(vyberHrace&lt;&gt;"",ISNUMBER(SEARCH(vyberHrace,$B3409)))</f>
      </c>
      <c r="M3409" s="14">
        <f>AND($I3409=MID(kododd,1,2),$J3409=MID(kododd,3,3))</f>
      </c>
    </row>
    <row r="3410">
      <c r="A3410" s="95">
        <v>56021</v>
      </c>
      <c r="B3410" s="93" t="s">
        <v>2057</v>
      </c>
      <c r="C3410" s="93" t="s">
        <v>1420</v>
      </c>
      <c r="G3410" s="95">
        <v>0</v>
      </c>
      <c r="H3410" s="93" t="s">
        <v>8976</v>
      </c>
      <c r="I3410" s="93" t="s">
        <v>23893</v>
      </c>
      <c r="J3410" s="93" t="s">
        <v>20892</v>
      </c>
      <c r="K3410" s="93" t="s">
        <v>6900</v>
      </c>
      <c r="L3410" s="14">
        <f>AND(vyberHrace&lt;&gt;"",ISNUMBER(SEARCH(vyberHrace,$B3410)))</f>
      </c>
      <c r="M3410" s="14">
        <f>AND($I3410=MID(kododd,1,2),$J3410=MID(kododd,3,3))</f>
      </c>
    </row>
    <row r="3411">
      <c r="A3411" s="95">
        <v>42027</v>
      </c>
      <c r="B3411" s="93" t="s">
        <v>2058</v>
      </c>
      <c r="C3411" s="93" t="s">
        <v>1400</v>
      </c>
      <c r="D3411" s="95">
        <v>1951</v>
      </c>
      <c r="E3411" s="95">
        <v>1990</v>
      </c>
      <c r="F3411" s="95">
        <v>23727373</v>
      </c>
      <c r="G3411" s="95">
        <v>250</v>
      </c>
      <c r="H3411" s="93" t="s">
        <v>8976</v>
      </c>
      <c r="I3411" s="93" t="s">
        <v>23893</v>
      </c>
      <c r="J3411" s="93" t="s">
        <v>20845</v>
      </c>
      <c r="K3411" s="93" t="s">
        <v>11239</v>
      </c>
      <c r="L3411" s="14">
        <f>AND(vyberHrace&lt;&gt;"",ISNUMBER(SEARCH(vyberHrace,$B3411)))</f>
      </c>
      <c r="M3411" s="14">
        <f>AND($I3411=MID(kododd,1,2),$J3411=MID(kododd,3,3))</f>
      </c>
    </row>
    <row r="3412">
      <c r="A3412" s="95">
        <v>54440</v>
      </c>
      <c r="B3412" s="93" t="s">
        <v>2760</v>
      </c>
      <c r="C3412" s="93" t="s">
        <v>1420</v>
      </c>
      <c r="G3412" s="95">
        <v>250</v>
      </c>
      <c r="H3412" s="93" t="s">
        <v>8976</v>
      </c>
      <c r="I3412" s="93" t="s">
        <v>23893</v>
      </c>
      <c r="J3412" s="93" t="s">
        <v>21020</v>
      </c>
      <c r="K3412" s="93" t="s">
        <v>1659</v>
      </c>
      <c r="L3412" s="14">
        <f>AND(vyberHrace&lt;&gt;"",ISNUMBER(SEARCH(vyberHrace,$B3412)))</f>
      </c>
      <c r="M3412" s="14">
        <f>AND($I3412=MID(kododd,1,2),$J3412=MID(kododd,3,3))</f>
      </c>
    </row>
    <row r="3413">
      <c r="A3413" s="95">
        <v>47966</v>
      </c>
      <c r="B3413" s="93" t="s">
        <v>2063</v>
      </c>
      <c r="C3413" s="93" t="s">
        <v>1476</v>
      </c>
      <c r="D3413" s="95">
        <v>1381</v>
      </c>
      <c r="G3413" s="95">
        <v>0</v>
      </c>
      <c r="H3413" s="93" t="s">
        <v>8976</v>
      </c>
      <c r="I3413" s="93" t="s">
        <v>23893</v>
      </c>
      <c r="J3413" s="93" t="s">
        <v>21017</v>
      </c>
      <c r="K3413" s="93" t="s">
        <v>7925</v>
      </c>
      <c r="L3413" s="14">
        <f>AND(vyberHrace&lt;&gt;"",ISNUMBER(SEARCH(vyberHrace,$B3413)))</f>
      </c>
      <c r="M3413" s="14">
        <f>AND($I3413=MID(kododd,1,2),$J3413=MID(kododd,3,3))</f>
      </c>
    </row>
    <row r="3414">
      <c r="A3414" s="95">
        <v>56022</v>
      </c>
      <c r="B3414" s="93" t="s">
        <v>21861</v>
      </c>
      <c r="C3414" s="93" t="s">
        <v>1424</v>
      </c>
      <c r="G3414" s="95">
        <v>0</v>
      </c>
      <c r="H3414" s="93" t="s">
        <v>8976</v>
      </c>
      <c r="I3414" s="93" t="s">
        <v>23893</v>
      </c>
      <c r="J3414" s="93" t="s">
        <v>20892</v>
      </c>
      <c r="K3414" s="93" t="s">
        <v>6900</v>
      </c>
      <c r="L3414" s="14">
        <f>AND(vyberHrace&lt;&gt;"",ISNUMBER(SEARCH(vyberHrace,$B3414)))</f>
      </c>
      <c r="M3414" s="14">
        <f>AND($I3414=MID(kododd,1,2),$J3414=MID(kododd,3,3))</f>
      </c>
    </row>
    <row r="3415">
      <c r="A3415" s="95">
        <v>54833</v>
      </c>
      <c r="B3415" s="93" t="s">
        <v>19742</v>
      </c>
      <c r="C3415" s="93" t="s">
        <v>1420</v>
      </c>
      <c r="D3415" s="95">
        <v>1514</v>
      </c>
      <c r="E3415" s="95">
        <v>1701</v>
      </c>
      <c r="F3415" s="95">
        <v>23753560</v>
      </c>
      <c r="G3415" s="95">
        <v>250</v>
      </c>
      <c r="H3415" s="93" t="s">
        <v>8976</v>
      </c>
      <c r="I3415" s="93" t="s">
        <v>23893</v>
      </c>
      <c r="J3415" s="93" t="s">
        <v>23413</v>
      </c>
      <c r="K3415" s="93" t="s">
        <v>21382</v>
      </c>
      <c r="L3415" s="14">
        <f>AND(vyberHrace&lt;&gt;"",ISNUMBER(SEARCH(vyberHrace,$B3415)))</f>
      </c>
      <c r="M3415" s="14">
        <f>AND($I3415=MID(kododd,1,2),$J3415=MID(kododd,3,3))</f>
      </c>
    </row>
    <row r="3416">
      <c r="A3416" s="95">
        <v>53214</v>
      </c>
      <c r="B3416" s="93" t="s">
        <v>2067</v>
      </c>
      <c r="C3416" s="93" t="s">
        <v>1420</v>
      </c>
      <c r="G3416" s="95">
        <v>0</v>
      </c>
      <c r="H3416" s="93" t="s">
        <v>8976</v>
      </c>
      <c r="I3416" s="93" t="s">
        <v>23893</v>
      </c>
      <c r="J3416" s="93" t="s">
        <v>20862</v>
      </c>
      <c r="K3416" s="93" t="s">
        <v>6759</v>
      </c>
      <c r="L3416" s="14">
        <f>AND(vyberHrace&lt;&gt;"",ISNUMBER(SEARCH(vyberHrace,$B3416)))</f>
      </c>
      <c r="M3416" s="14">
        <f>AND($I3416=MID(kododd,1,2),$J3416=MID(kododd,3,3))</f>
      </c>
    </row>
    <row r="3417">
      <c r="A3417" s="95">
        <v>48641</v>
      </c>
      <c r="B3417" s="93" t="s">
        <v>2072</v>
      </c>
      <c r="C3417" s="93" t="s">
        <v>1408</v>
      </c>
      <c r="D3417" s="95">
        <v>1089</v>
      </c>
      <c r="F3417" s="95">
        <v>23747030</v>
      </c>
      <c r="G3417" s="95">
        <v>0</v>
      </c>
      <c r="H3417" s="93" t="s">
        <v>8976</v>
      </c>
      <c r="I3417" s="93" t="s">
        <v>23893</v>
      </c>
      <c r="J3417" s="93" t="s">
        <v>21014</v>
      </c>
      <c r="K3417" s="93" t="s">
        <v>4826</v>
      </c>
      <c r="L3417" s="14">
        <f>AND(vyberHrace&lt;&gt;"",ISNUMBER(SEARCH(vyberHrace,$B3417)))</f>
      </c>
      <c r="M3417" s="14">
        <f>AND($I3417=MID(kododd,1,2),$J3417=MID(kododd,3,3))</f>
      </c>
    </row>
    <row r="3418">
      <c r="A3418" s="95">
        <v>26275</v>
      </c>
      <c r="B3418" s="93" t="s">
        <v>2074</v>
      </c>
      <c r="C3418" s="93" t="s">
        <v>1427</v>
      </c>
      <c r="G3418" s="95">
        <v>0</v>
      </c>
      <c r="H3418" s="93" t="s">
        <v>8976</v>
      </c>
      <c r="I3418" s="93" t="s">
        <v>23893</v>
      </c>
      <c r="J3418" s="93" t="s">
        <v>20880</v>
      </c>
      <c r="K3418" s="93" t="s">
        <v>11224</v>
      </c>
      <c r="L3418" s="14">
        <f>AND(vyberHrace&lt;&gt;"",ISNUMBER(SEARCH(vyberHrace,$B3418)))</f>
      </c>
      <c r="M3418" s="14">
        <f>AND($I3418=MID(kododd,1,2),$J3418=MID(kododd,3,3))</f>
      </c>
    </row>
    <row r="3419">
      <c r="A3419" s="95">
        <v>7219</v>
      </c>
      <c r="B3419" s="93" t="s">
        <v>2075</v>
      </c>
      <c r="C3419" s="93" t="s">
        <v>1472</v>
      </c>
      <c r="D3419" s="95">
        <v>1571</v>
      </c>
      <c r="G3419" s="95">
        <v>250</v>
      </c>
      <c r="H3419" s="93" t="s">
        <v>8976</v>
      </c>
      <c r="I3419" s="93" t="s">
        <v>23893</v>
      </c>
      <c r="J3419" s="93" t="s">
        <v>20855</v>
      </c>
      <c r="K3419" s="93" t="s">
        <v>2076</v>
      </c>
      <c r="L3419" s="14">
        <f>AND(vyberHrace&lt;&gt;"",ISNUMBER(SEARCH(vyberHrace,$B3419)))</f>
      </c>
      <c r="M3419" s="14">
        <f>AND($I3419=MID(kododd,1,2),$J3419=MID(kododd,3,3))</f>
      </c>
    </row>
    <row r="3420">
      <c r="A3420" s="95">
        <v>55741</v>
      </c>
      <c r="B3420" s="93" t="s">
        <v>21852</v>
      </c>
      <c r="C3420" s="93" t="s">
        <v>1405</v>
      </c>
      <c r="D3420" s="95">
        <v>1568</v>
      </c>
      <c r="F3420" s="95">
        <v>23764716</v>
      </c>
      <c r="G3420" s="95">
        <v>250</v>
      </c>
      <c r="H3420" s="93" t="s">
        <v>8976</v>
      </c>
      <c r="I3420" s="93" t="s">
        <v>23893</v>
      </c>
      <c r="J3420" s="93" t="s">
        <v>21020</v>
      </c>
      <c r="K3420" s="93" t="s">
        <v>1659</v>
      </c>
      <c r="L3420" s="14">
        <f>AND(vyberHrace&lt;&gt;"",ISNUMBER(SEARCH(vyberHrace,$B3420)))</f>
      </c>
      <c r="M3420" s="14">
        <f>AND($I3420=MID(kododd,1,2),$J3420=MID(kododd,3,3))</f>
      </c>
    </row>
    <row r="3421">
      <c r="A3421" s="95">
        <v>56592</v>
      </c>
      <c r="B3421" s="93" t="s">
        <v>21852</v>
      </c>
      <c r="C3421" s="93" t="s">
        <v>1422</v>
      </c>
      <c r="G3421" s="95">
        <v>250</v>
      </c>
      <c r="H3421" s="93" t="s">
        <v>8976</v>
      </c>
      <c r="I3421" s="93" t="s">
        <v>23893</v>
      </c>
      <c r="J3421" s="93" t="s">
        <v>21020</v>
      </c>
      <c r="K3421" s="93" t="s">
        <v>1659</v>
      </c>
      <c r="L3421" s="14">
        <f>AND(vyberHrace&lt;&gt;"",ISNUMBER(SEARCH(vyberHrace,$B3421)))</f>
      </c>
      <c r="M3421" s="14">
        <f>AND($I3421=MID(kododd,1,2),$J3421=MID(kododd,3,3))</f>
      </c>
    </row>
    <row r="3422">
      <c r="A3422" s="95">
        <v>31630</v>
      </c>
      <c r="B3422" s="93" t="s">
        <v>2077</v>
      </c>
      <c r="C3422" s="93" t="s">
        <v>1448</v>
      </c>
      <c r="D3422" s="95">
        <v>1301</v>
      </c>
      <c r="G3422" s="95">
        <v>0</v>
      </c>
      <c r="H3422" s="93" t="s">
        <v>8976</v>
      </c>
      <c r="I3422" s="93" t="s">
        <v>23893</v>
      </c>
      <c r="J3422" s="93" t="s">
        <v>21014</v>
      </c>
      <c r="K3422" s="93" t="s">
        <v>4826</v>
      </c>
      <c r="L3422" s="14">
        <f>AND(vyberHrace&lt;&gt;"",ISNUMBER(SEARCH(vyberHrace,$B3422)))</f>
      </c>
      <c r="M3422" s="14">
        <f>AND($I3422=MID(kododd,1,2),$J3422=MID(kododd,3,3))</f>
      </c>
    </row>
    <row r="3423">
      <c r="A3423" s="95">
        <v>56593</v>
      </c>
      <c r="B3423" s="93" t="s">
        <v>21853</v>
      </c>
      <c r="C3423" s="93" t="s">
        <v>1420</v>
      </c>
      <c r="G3423" s="95">
        <v>250</v>
      </c>
      <c r="H3423" s="93" t="s">
        <v>8976</v>
      </c>
      <c r="I3423" s="93" t="s">
        <v>23893</v>
      </c>
      <c r="J3423" s="93" t="s">
        <v>21020</v>
      </c>
      <c r="K3423" s="93" t="s">
        <v>1659</v>
      </c>
      <c r="L3423" s="14">
        <f>AND(vyberHrace&lt;&gt;"",ISNUMBER(SEARCH(vyberHrace,$B3423)))</f>
      </c>
      <c r="M3423" s="14">
        <f>AND($I3423=MID(kododd,1,2),$J3423=MID(kododd,3,3))</f>
      </c>
    </row>
    <row r="3424">
      <c r="A3424" s="95">
        <v>5099</v>
      </c>
      <c r="B3424" s="93" t="s">
        <v>2083</v>
      </c>
      <c r="C3424" s="93" t="s">
        <v>1423</v>
      </c>
      <c r="D3424" s="95">
        <v>2236</v>
      </c>
      <c r="E3424" s="95">
        <v>2279</v>
      </c>
      <c r="F3424" s="95">
        <v>321141</v>
      </c>
      <c r="G3424" s="95">
        <v>250</v>
      </c>
      <c r="H3424" s="93" t="s">
        <v>8976</v>
      </c>
      <c r="I3424" s="93" t="s">
        <v>23893</v>
      </c>
      <c r="J3424" s="93" t="s">
        <v>20863</v>
      </c>
      <c r="K3424" s="93" t="s">
        <v>4532</v>
      </c>
      <c r="L3424" s="14">
        <f>AND(vyberHrace&lt;&gt;"",ISNUMBER(SEARCH(vyberHrace,$B3424)))</f>
      </c>
      <c r="M3424" s="14">
        <f>AND($I3424=MID(kododd,1,2),$J3424=MID(kododd,3,3))</f>
      </c>
    </row>
    <row r="3425">
      <c r="A3425" s="95">
        <v>35698</v>
      </c>
      <c r="B3425" s="93" t="s">
        <v>4620</v>
      </c>
      <c r="C3425" s="93" t="s">
        <v>1474</v>
      </c>
      <c r="D3425" s="95">
        <v>1475</v>
      </c>
      <c r="F3425" s="95">
        <v>379727</v>
      </c>
      <c r="G3425" s="95">
        <v>250</v>
      </c>
      <c r="H3425" s="93" t="s">
        <v>8976</v>
      </c>
      <c r="I3425" s="93" t="s">
        <v>23893</v>
      </c>
      <c r="J3425" s="93" t="s">
        <v>20898</v>
      </c>
      <c r="K3425" s="93" t="s">
        <v>6906</v>
      </c>
      <c r="L3425" s="14">
        <f>AND(vyberHrace&lt;&gt;"",ISNUMBER(SEARCH(vyberHrace,$B3425)))</f>
      </c>
      <c r="M3425" s="14">
        <f>AND($I3425=MID(kododd,1,2),$J3425=MID(kododd,3,3))</f>
      </c>
    </row>
    <row r="3426">
      <c r="A3426" s="95">
        <v>13470</v>
      </c>
      <c r="B3426" s="93" t="s">
        <v>26175</v>
      </c>
      <c r="C3426" s="93" t="s">
        <v>1453</v>
      </c>
      <c r="D3426" s="95">
        <v>1911</v>
      </c>
      <c r="F3426" s="95">
        <v>307190</v>
      </c>
      <c r="G3426" s="95">
        <v>250</v>
      </c>
      <c r="H3426" s="93" t="s">
        <v>8976</v>
      </c>
      <c r="I3426" s="93" t="s">
        <v>23893</v>
      </c>
      <c r="J3426" s="93" t="s">
        <v>20964</v>
      </c>
      <c r="K3426" s="93" t="s">
        <v>11275</v>
      </c>
      <c r="L3426" s="14">
        <f>AND(vyberHrace&lt;&gt;"",ISNUMBER(SEARCH(vyberHrace,$B3426)))</f>
      </c>
      <c r="M3426" s="14">
        <f>AND($I3426=MID(kododd,1,2),$J3426=MID(kododd,3,3))</f>
      </c>
    </row>
    <row r="3427">
      <c r="A3427" s="95">
        <v>62951</v>
      </c>
      <c r="B3427" s="93" t="s">
        <v>4625</v>
      </c>
      <c r="C3427" s="93" t="s">
        <v>1424</v>
      </c>
      <c r="G3427" s="95">
        <v>250</v>
      </c>
      <c r="H3427" s="93" t="s">
        <v>8976</v>
      </c>
      <c r="I3427" s="93" t="s">
        <v>23893</v>
      </c>
      <c r="J3427" s="93" t="s">
        <v>21005</v>
      </c>
      <c r="K3427" s="93" t="s">
        <v>7922</v>
      </c>
      <c r="L3427" s="14">
        <f>AND(vyberHrace&lt;&gt;"",ISNUMBER(SEARCH(vyberHrace,$B3427)))</f>
      </c>
      <c r="M3427" s="14">
        <f>AND($I3427=MID(kododd,1,2),$J3427=MID(kododd,3,3))</f>
      </c>
    </row>
    <row r="3428">
      <c r="A3428" s="95">
        <v>40751</v>
      </c>
      <c r="B3428" s="93" t="s">
        <v>4629</v>
      </c>
      <c r="C3428" s="93" t="s">
        <v>1438</v>
      </c>
      <c r="G3428" s="95">
        <v>0</v>
      </c>
      <c r="H3428" s="93" t="s">
        <v>8976</v>
      </c>
      <c r="I3428" s="93" t="s">
        <v>23893</v>
      </c>
      <c r="J3428" s="93" t="s">
        <v>20862</v>
      </c>
      <c r="K3428" s="93" t="s">
        <v>6759</v>
      </c>
      <c r="L3428" s="14">
        <f>AND(vyberHrace&lt;&gt;"",ISNUMBER(SEARCH(vyberHrace,$B3428)))</f>
      </c>
      <c r="M3428" s="14">
        <f>AND($I3428=MID(kododd,1,2),$J3428=MID(kododd,3,3))</f>
      </c>
    </row>
    <row r="3429">
      <c r="A3429" s="95">
        <v>40752</v>
      </c>
      <c r="B3429" s="93" t="s">
        <v>4630</v>
      </c>
      <c r="C3429" s="93" t="s">
        <v>1419</v>
      </c>
      <c r="G3429" s="95">
        <v>0</v>
      </c>
      <c r="H3429" s="93" t="s">
        <v>8976</v>
      </c>
      <c r="I3429" s="93" t="s">
        <v>23893</v>
      </c>
      <c r="J3429" s="93" t="s">
        <v>20862</v>
      </c>
      <c r="K3429" s="93" t="s">
        <v>6759</v>
      </c>
      <c r="L3429" s="14">
        <f>AND(vyberHrace&lt;&gt;"",ISNUMBER(SEARCH(vyberHrace,$B3429)))</f>
      </c>
      <c r="M3429" s="14">
        <f>AND($I3429=MID(kododd,1,2),$J3429=MID(kododd,3,3))</f>
      </c>
    </row>
    <row r="3430">
      <c r="A3430" s="95">
        <v>49518</v>
      </c>
      <c r="B3430" s="93" t="s">
        <v>4632</v>
      </c>
      <c r="C3430" s="93" t="s">
        <v>1416</v>
      </c>
      <c r="D3430" s="95">
        <v>1416</v>
      </c>
      <c r="E3430" s="95">
        <v>1716</v>
      </c>
      <c r="F3430" s="95">
        <v>23753579</v>
      </c>
      <c r="G3430" s="95">
        <v>0</v>
      </c>
      <c r="H3430" s="93" t="s">
        <v>8976</v>
      </c>
      <c r="I3430" s="93" t="s">
        <v>23893</v>
      </c>
      <c r="J3430" s="93" t="s">
        <v>21005</v>
      </c>
      <c r="K3430" s="93" t="s">
        <v>7922</v>
      </c>
      <c r="L3430" s="14">
        <f>AND(vyberHrace&lt;&gt;"",ISNUMBER(SEARCH(vyberHrace,$B3430)))</f>
      </c>
      <c r="M3430" s="14">
        <f>AND($I3430=MID(kododd,1,2),$J3430=MID(kododd,3,3))</f>
      </c>
    </row>
    <row r="3431">
      <c r="A3431" s="95">
        <v>16077</v>
      </c>
      <c r="B3431" s="93" t="s">
        <v>19979</v>
      </c>
      <c r="C3431" s="93" t="s">
        <v>1464</v>
      </c>
      <c r="D3431" s="95">
        <v>1701</v>
      </c>
      <c r="E3431" s="95">
        <v>1800</v>
      </c>
      <c r="F3431" s="95">
        <v>379603</v>
      </c>
      <c r="G3431" s="95">
        <v>250</v>
      </c>
      <c r="H3431" s="93" t="s">
        <v>8976</v>
      </c>
      <c r="I3431" s="93" t="s">
        <v>23893</v>
      </c>
      <c r="J3431" s="93" t="s">
        <v>20862</v>
      </c>
      <c r="K3431" s="93" t="s">
        <v>6759</v>
      </c>
      <c r="L3431" s="14">
        <f>AND(vyberHrace&lt;&gt;"",ISNUMBER(SEARCH(vyberHrace,$B3431)))</f>
      </c>
      <c r="M3431" s="14">
        <f>AND($I3431=MID(kododd,1,2),$J3431=MID(kododd,3,3))</f>
      </c>
    </row>
    <row r="3432">
      <c r="A3432" s="95">
        <v>45376</v>
      </c>
      <c r="B3432" s="93" t="s">
        <v>4644</v>
      </c>
      <c r="C3432" s="93" t="s">
        <v>1408</v>
      </c>
      <c r="D3432" s="95">
        <v>1132</v>
      </c>
      <c r="G3432" s="95">
        <v>0</v>
      </c>
      <c r="H3432" s="93" t="s">
        <v>8976</v>
      </c>
      <c r="I3432" s="93" t="s">
        <v>23893</v>
      </c>
      <c r="J3432" s="93" t="s">
        <v>21014</v>
      </c>
      <c r="K3432" s="93" t="s">
        <v>4826</v>
      </c>
      <c r="L3432" s="14">
        <f>AND(vyberHrace&lt;&gt;"",ISNUMBER(SEARCH(vyberHrace,$B3432)))</f>
      </c>
      <c r="M3432" s="14">
        <f>AND($I3432=MID(kododd,1,2),$J3432=MID(kododd,3,3))</f>
      </c>
    </row>
    <row r="3433">
      <c r="A3433" s="95">
        <v>16170</v>
      </c>
      <c r="B3433" s="93" t="s">
        <v>11766</v>
      </c>
      <c r="C3433" s="93" t="s">
        <v>1465</v>
      </c>
      <c r="D3433" s="95">
        <v>1271</v>
      </c>
      <c r="F3433" s="95">
        <v>379611</v>
      </c>
      <c r="G3433" s="95">
        <v>250</v>
      </c>
      <c r="H3433" s="93" t="s">
        <v>8976</v>
      </c>
      <c r="I3433" s="93" t="s">
        <v>23893</v>
      </c>
      <c r="J3433" s="93" t="s">
        <v>20922</v>
      </c>
      <c r="K3433" s="93" t="s">
        <v>5595</v>
      </c>
      <c r="L3433" s="14">
        <f>AND(vyberHrace&lt;&gt;"",ISNUMBER(SEARCH(vyberHrace,$B3433)))</f>
      </c>
      <c r="M3433" s="14">
        <f>AND($I3433=MID(kododd,1,2),$J3433=MID(kododd,3,3))</f>
      </c>
    </row>
    <row r="3434">
      <c r="A3434" s="95">
        <v>57906</v>
      </c>
      <c r="B3434" s="93" t="s">
        <v>24451</v>
      </c>
      <c r="C3434" s="93" t="s">
        <v>1433</v>
      </c>
      <c r="D3434" s="95">
        <v>1307</v>
      </c>
      <c r="E3434" s="95">
        <v>1505</v>
      </c>
      <c r="F3434" s="95">
        <v>23777869</v>
      </c>
      <c r="G3434" s="95">
        <v>250</v>
      </c>
      <c r="H3434" s="93" t="s">
        <v>8976</v>
      </c>
      <c r="I3434" s="93" t="s">
        <v>23893</v>
      </c>
      <c r="J3434" s="93" t="s">
        <v>20983</v>
      </c>
      <c r="K3434" s="93" t="s">
        <v>9107</v>
      </c>
      <c r="L3434" s="14">
        <f>AND(vyberHrace&lt;&gt;"",ISNUMBER(SEARCH(vyberHrace,$B3434)))</f>
      </c>
      <c r="M3434" s="14">
        <f>AND($I3434=MID(kododd,1,2),$J3434=MID(kododd,3,3))</f>
      </c>
    </row>
    <row r="3435">
      <c r="A3435" s="95">
        <v>46772</v>
      </c>
      <c r="B3435" s="93" t="s">
        <v>1921</v>
      </c>
      <c r="C3435" s="93" t="s">
        <v>1408</v>
      </c>
      <c r="D3435" s="95">
        <v>1100</v>
      </c>
      <c r="G3435" s="95">
        <v>0</v>
      </c>
      <c r="H3435" s="93" t="s">
        <v>8976</v>
      </c>
      <c r="I3435" s="93" t="s">
        <v>23893</v>
      </c>
      <c r="J3435" s="93" t="s">
        <v>20920</v>
      </c>
      <c r="K3435" s="93" t="s">
        <v>5933</v>
      </c>
      <c r="L3435" s="14">
        <f>AND(vyberHrace&lt;&gt;"",ISNUMBER(SEARCH(vyberHrace,$B3435)))</f>
      </c>
      <c r="M3435" s="14">
        <f>AND($I3435=MID(kododd,1,2),$J3435=MID(kododd,3,3))</f>
      </c>
    </row>
    <row r="3436">
      <c r="A3436" s="95">
        <v>61840</v>
      </c>
      <c r="B3436" s="93" t="s">
        <v>27981</v>
      </c>
      <c r="C3436" s="93" t="s">
        <v>1488</v>
      </c>
      <c r="G3436" s="95">
        <v>0</v>
      </c>
      <c r="H3436" s="93" t="s">
        <v>8976</v>
      </c>
      <c r="I3436" s="93" t="s">
        <v>23893</v>
      </c>
      <c r="J3436" s="93" t="s">
        <v>20862</v>
      </c>
      <c r="K3436" s="93" t="s">
        <v>6759</v>
      </c>
      <c r="L3436" s="14">
        <f>AND(vyberHrace&lt;&gt;"",ISNUMBER(SEARCH(vyberHrace,$B3436)))</f>
      </c>
      <c r="M3436" s="14">
        <f>AND($I3436=MID(kododd,1,2),$J3436=MID(kododd,3,3))</f>
      </c>
    </row>
    <row r="3437">
      <c r="A3437" s="95">
        <v>41202</v>
      </c>
      <c r="B3437" s="93" t="s">
        <v>1937</v>
      </c>
      <c r="C3437" s="93" t="s">
        <v>3255</v>
      </c>
      <c r="G3437" s="95">
        <v>0</v>
      </c>
      <c r="H3437" s="93" t="s">
        <v>8976</v>
      </c>
      <c r="I3437" s="93" t="s">
        <v>23893</v>
      </c>
      <c r="J3437" s="93" t="s">
        <v>20976</v>
      </c>
      <c r="K3437" s="93" t="s">
        <v>9938</v>
      </c>
      <c r="L3437" s="14">
        <f>AND(vyberHrace&lt;&gt;"",ISNUMBER(SEARCH(vyberHrace,$B3437)))</f>
      </c>
      <c r="M3437" s="14">
        <f>AND($I3437=MID(kododd,1,2),$J3437=MID(kododd,3,3))</f>
      </c>
    </row>
    <row r="3438">
      <c r="A3438" s="95">
        <v>41203</v>
      </c>
      <c r="B3438" s="93" t="s">
        <v>1938</v>
      </c>
      <c r="C3438" s="93" t="s">
        <v>1438</v>
      </c>
      <c r="D3438" s="95">
        <v>1291</v>
      </c>
      <c r="F3438" s="95">
        <v>375861</v>
      </c>
      <c r="G3438" s="95">
        <v>250</v>
      </c>
      <c r="H3438" s="93" t="s">
        <v>8976</v>
      </c>
      <c r="I3438" s="93" t="s">
        <v>23893</v>
      </c>
      <c r="J3438" s="93" t="s">
        <v>20976</v>
      </c>
      <c r="K3438" s="93" t="s">
        <v>9938</v>
      </c>
      <c r="L3438" s="14">
        <f>AND(vyberHrace&lt;&gt;"",ISNUMBER(SEARCH(vyberHrace,$B3438)))</f>
      </c>
      <c r="M3438" s="14">
        <f>AND($I3438=MID(kododd,1,2),$J3438=MID(kododd,3,3))</f>
      </c>
    </row>
    <row r="3439">
      <c r="A3439" s="95">
        <v>63425</v>
      </c>
      <c r="B3439" s="93" t="s">
        <v>1939</v>
      </c>
      <c r="C3439" s="93" t="s">
        <v>1453</v>
      </c>
      <c r="G3439" s="95">
        <v>250</v>
      </c>
      <c r="H3439" s="93" t="s">
        <v>8976</v>
      </c>
      <c r="I3439" s="93" t="s">
        <v>23893</v>
      </c>
      <c r="J3439" s="93" t="s">
        <v>21028</v>
      </c>
      <c r="K3439" s="93" t="s">
        <v>5175</v>
      </c>
      <c r="L3439" s="14">
        <f>AND(vyberHrace&lt;&gt;"",ISNUMBER(SEARCH(vyberHrace,$B3439)))</f>
      </c>
      <c r="M3439" s="14">
        <f>AND($I3439=MID(kododd,1,2),$J3439=MID(kododd,3,3))</f>
      </c>
    </row>
    <row r="3440">
      <c r="A3440" s="95">
        <v>36899</v>
      </c>
      <c r="B3440" s="93" t="s">
        <v>1943</v>
      </c>
      <c r="C3440" s="93" t="s">
        <v>1430</v>
      </c>
      <c r="D3440" s="95">
        <v>1695</v>
      </c>
      <c r="E3440" s="95">
        <v>1816</v>
      </c>
      <c r="F3440" s="95">
        <v>357871</v>
      </c>
      <c r="G3440" s="95">
        <v>0</v>
      </c>
      <c r="H3440" s="93" t="s">
        <v>8976</v>
      </c>
      <c r="I3440" s="93" t="s">
        <v>23893</v>
      </c>
      <c r="J3440" s="93" t="s">
        <v>20880</v>
      </c>
      <c r="K3440" s="93" t="s">
        <v>11224</v>
      </c>
      <c r="L3440" s="14">
        <f>AND(vyberHrace&lt;&gt;"",ISNUMBER(SEARCH(vyberHrace,$B3440)))</f>
      </c>
      <c r="M3440" s="14">
        <f>AND($I3440=MID(kododd,1,2),$J3440=MID(kododd,3,3))</f>
      </c>
    </row>
    <row r="3441">
      <c r="A3441" s="95">
        <v>27517</v>
      </c>
      <c r="B3441" s="93" t="s">
        <v>1952</v>
      </c>
      <c r="C3441" s="93" t="s">
        <v>1446</v>
      </c>
      <c r="D3441" s="95">
        <v>1787</v>
      </c>
      <c r="E3441" s="95">
        <v>1840</v>
      </c>
      <c r="F3441" s="95">
        <v>366153</v>
      </c>
      <c r="G3441" s="95">
        <v>250</v>
      </c>
      <c r="H3441" s="93" t="s">
        <v>8976</v>
      </c>
      <c r="I3441" s="93" t="s">
        <v>23893</v>
      </c>
      <c r="J3441" s="93" t="s">
        <v>20850</v>
      </c>
      <c r="K3441" s="93" t="s">
        <v>2038</v>
      </c>
      <c r="L3441" s="14">
        <f>AND(vyberHrace&lt;&gt;"",ISNUMBER(SEARCH(vyberHrace,$B3441)))</f>
      </c>
      <c r="M3441" s="14">
        <f>AND($I3441=MID(kododd,1,2),$J3441=MID(kododd,3,3))</f>
      </c>
    </row>
    <row r="3442">
      <c r="A3442" s="95">
        <v>38382</v>
      </c>
      <c r="B3442" s="93" t="s">
        <v>1959</v>
      </c>
      <c r="C3442" s="93" t="s">
        <v>1444</v>
      </c>
      <c r="D3442" s="95">
        <v>1100</v>
      </c>
      <c r="G3442" s="95">
        <v>0</v>
      </c>
      <c r="H3442" s="93" t="s">
        <v>8976</v>
      </c>
      <c r="I3442" s="93" t="s">
        <v>23893</v>
      </c>
      <c r="J3442" s="93" t="s">
        <v>20862</v>
      </c>
      <c r="K3442" s="93" t="s">
        <v>6759</v>
      </c>
      <c r="L3442" s="14">
        <f>AND(vyberHrace&lt;&gt;"",ISNUMBER(SEARCH(vyberHrace,$B3442)))</f>
      </c>
      <c r="M3442" s="14">
        <f>AND($I3442=MID(kododd,1,2),$J3442=MID(kododd,3,3))</f>
      </c>
    </row>
    <row r="3443">
      <c r="A3443" s="95">
        <v>51698</v>
      </c>
      <c r="B3443" s="93" t="s">
        <v>1641</v>
      </c>
      <c r="C3443" s="93" t="s">
        <v>1423</v>
      </c>
      <c r="D3443" s="95">
        <v>1584</v>
      </c>
      <c r="E3443" s="95">
        <v>1719</v>
      </c>
      <c r="F3443" s="95">
        <v>23747048</v>
      </c>
      <c r="G3443" s="95">
        <v>250</v>
      </c>
      <c r="H3443" s="93" t="s">
        <v>8976</v>
      </c>
      <c r="I3443" s="93" t="s">
        <v>23893</v>
      </c>
      <c r="J3443" s="93" t="s">
        <v>20976</v>
      </c>
      <c r="K3443" s="93" t="s">
        <v>9938</v>
      </c>
      <c r="L3443" s="14">
        <f>AND(vyberHrace&lt;&gt;"",ISNUMBER(SEARCH(vyberHrace,$B3443)))</f>
      </c>
      <c r="M3443" s="14">
        <f>AND($I3443=MID(kododd,1,2),$J3443=MID(kododd,3,3))</f>
      </c>
    </row>
    <row r="3444">
      <c r="A3444" s="95">
        <v>3743</v>
      </c>
      <c r="B3444" s="93" t="s">
        <v>1968</v>
      </c>
      <c r="C3444" s="93" t="s">
        <v>1462</v>
      </c>
      <c r="D3444" s="95">
        <v>1458</v>
      </c>
      <c r="E3444" s="95">
        <v>1654</v>
      </c>
      <c r="F3444" s="95">
        <v>366161</v>
      </c>
      <c r="G3444" s="95">
        <v>0</v>
      </c>
      <c r="H3444" s="93" t="s">
        <v>8976</v>
      </c>
      <c r="I3444" s="93" t="s">
        <v>23893</v>
      </c>
      <c r="J3444" s="93" t="s">
        <v>20890</v>
      </c>
      <c r="K3444" s="93" t="s">
        <v>9069</v>
      </c>
      <c r="L3444" s="14">
        <f>AND(vyberHrace&lt;&gt;"",ISNUMBER(SEARCH(vyberHrace,$B3444)))</f>
      </c>
      <c r="M3444" s="14">
        <f>AND($I3444=MID(kododd,1,2),$J3444=MID(kododd,3,3))</f>
      </c>
    </row>
    <row r="3445">
      <c r="A3445" s="95">
        <v>44529</v>
      </c>
      <c r="B3445" s="93" t="s">
        <v>1969</v>
      </c>
      <c r="C3445" s="93" t="s">
        <v>1410</v>
      </c>
      <c r="D3445" s="95">
        <v>1869</v>
      </c>
      <c r="E3445" s="95">
        <v>1899</v>
      </c>
      <c r="F3445" s="95">
        <v>23729570</v>
      </c>
      <c r="G3445" s="95">
        <v>250</v>
      </c>
      <c r="H3445" s="93" t="s">
        <v>8976</v>
      </c>
      <c r="I3445" s="93" t="s">
        <v>23893</v>
      </c>
      <c r="J3445" s="93" t="s">
        <v>20890</v>
      </c>
      <c r="K3445" s="93" t="s">
        <v>9069</v>
      </c>
      <c r="L3445" s="14">
        <f>AND(vyberHrace&lt;&gt;"",ISNUMBER(SEARCH(vyberHrace,$B3445)))</f>
      </c>
      <c r="M3445" s="14">
        <f>AND($I3445=MID(kododd,1,2),$J3445=MID(kododd,3,3))</f>
      </c>
    </row>
    <row r="3446">
      <c r="A3446" s="95">
        <v>41983</v>
      </c>
      <c r="B3446" s="93" t="s">
        <v>1993</v>
      </c>
      <c r="C3446" s="93" t="s">
        <v>1409</v>
      </c>
      <c r="D3446" s="95">
        <v>1235</v>
      </c>
      <c r="F3446" s="95">
        <v>383376</v>
      </c>
      <c r="G3446" s="95">
        <v>0</v>
      </c>
      <c r="H3446" s="93" t="s">
        <v>8976</v>
      </c>
      <c r="I3446" s="93" t="s">
        <v>23893</v>
      </c>
      <c r="J3446" s="93" t="s">
        <v>20901</v>
      </c>
      <c r="K3446" s="93" t="s">
        <v>6914</v>
      </c>
      <c r="L3446" s="14">
        <f>AND(vyberHrace&lt;&gt;"",ISNUMBER(SEARCH(vyberHrace,$B3446)))</f>
      </c>
      <c r="M3446" s="14">
        <f>AND($I3446=MID(kododd,1,2),$J3446=MID(kododd,3,3))</f>
      </c>
    </row>
    <row r="3447">
      <c r="A3447" s="95">
        <v>1372</v>
      </c>
      <c r="B3447" s="93" t="s">
        <v>1995</v>
      </c>
      <c r="C3447" s="93" t="s">
        <v>1415</v>
      </c>
      <c r="D3447" s="95">
        <v>2115</v>
      </c>
      <c r="E3447" s="95">
        <v>2121</v>
      </c>
      <c r="F3447" s="95">
        <v>319635</v>
      </c>
      <c r="G3447" s="95">
        <v>250</v>
      </c>
      <c r="H3447" s="93" t="s">
        <v>8976</v>
      </c>
      <c r="I3447" s="93" t="s">
        <v>23893</v>
      </c>
      <c r="J3447" s="93" t="s">
        <v>20960</v>
      </c>
      <c r="K3447" s="93" t="s">
        <v>4905</v>
      </c>
      <c r="L3447" s="14">
        <f>AND(vyberHrace&lt;&gt;"",ISNUMBER(SEARCH(vyberHrace,$B3447)))</f>
      </c>
      <c r="M3447" s="14">
        <f>AND($I3447=MID(kododd,1,2),$J3447=MID(kododd,3,3))</f>
      </c>
    </row>
    <row r="3448">
      <c r="A3448" s="95">
        <v>14050</v>
      </c>
      <c r="B3448" s="93" t="s">
        <v>1998</v>
      </c>
      <c r="C3448" s="93" t="s">
        <v>1461</v>
      </c>
      <c r="D3448" s="95">
        <v>1908</v>
      </c>
      <c r="E3448" s="95">
        <v>1960</v>
      </c>
      <c r="F3448" s="95">
        <v>309869</v>
      </c>
      <c r="G3448" s="95">
        <v>250</v>
      </c>
      <c r="H3448" s="93" t="s">
        <v>8976</v>
      </c>
      <c r="I3448" s="93" t="s">
        <v>23893</v>
      </c>
      <c r="J3448" s="93" t="s">
        <v>20863</v>
      </c>
      <c r="K3448" s="93" t="s">
        <v>4532</v>
      </c>
      <c r="L3448" s="14">
        <f>AND(vyberHrace&lt;&gt;"",ISNUMBER(SEARCH(vyberHrace,$B3448)))</f>
      </c>
      <c r="M3448" s="14">
        <f>AND($I3448=MID(kododd,1,2),$J3448=MID(kododd,3,3))</f>
      </c>
    </row>
    <row r="3449">
      <c r="A3449" s="95">
        <v>56623</v>
      </c>
      <c r="B3449" s="93" t="s">
        <v>21709</v>
      </c>
      <c r="C3449" s="93" t="s">
        <v>1411</v>
      </c>
      <c r="G3449" s="95">
        <v>250</v>
      </c>
      <c r="H3449" s="93" t="s">
        <v>8976</v>
      </c>
      <c r="I3449" s="93" t="s">
        <v>23893</v>
      </c>
      <c r="J3449" s="93" t="s">
        <v>20922</v>
      </c>
      <c r="K3449" s="93" t="s">
        <v>5595</v>
      </c>
      <c r="L3449" s="14">
        <f>AND(vyberHrace&lt;&gt;"",ISNUMBER(SEARCH(vyberHrace,$B3449)))</f>
      </c>
      <c r="M3449" s="14">
        <f>AND($I3449=MID(kododd,1,2),$J3449=MID(kododd,3,3))</f>
      </c>
    </row>
    <row r="3450">
      <c r="A3450" s="95">
        <v>45233</v>
      </c>
      <c r="B3450" s="93" t="s">
        <v>293</v>
      </c>
      <c r="C3450" s="93" t="s">
        <v>1419</v>
      </c>
      <c r="G3450" s="95">
        <v>0</v>
      </c>
      <c r="H3450" s="93" t="s">
        <v>8976</v>
      </c>
      <c r="I3450" s="93" t="s">
        <v>23893</v>
      </c>
      <c r="J3450" s="93" t="s">
        <v>20990</v>
      </c>
      <c r="K3450" s="93" t="s">
        <v>5159</v>
      </c>
      <c r="L3450" s="14">
        <f>AND(vyberHrace&lt;&gt;"",ISNUMBER(SEARCH(vyberHrace,$B3450)))</f>
      </c>
      <c r="M3450" s="14">
        <f>AND($I3450=MID(kododd,1,2),$J3450=MID(kododd,3,3))</f>
      </c>
    </row>
    <row r="3451">
      <c r="A3451" s="95">
        <v>49340</v>
      </c>
      <c r="B3451" s="93" t="s">
        <v>20257</v>
      </c>
      <c r="C3451" s="93" t="s">
        <v>1422</v>
      </c>
      <c r="D3451" s="95">
        <v>1234</v>
      </c>
      <c r="E3451" s="95">
        <v>1489</v>
      </c>
      <c r="F3451" s="95">
        <v>23726709</v>
      </c>
      <c r="G3451" s="95">
        <v>0</v>
      </c>
      <c r="H3451" s="93" t="s">
        <v>8976</v>
      </c>
      <c r="I3451" s="93" t="s">
        <v>23893</v>
      </c>
      <c r="J3451" s="93" t="s">
        <v>20862</v>
      </c>
      <c r="K3451" s="93" t="s">
        <v>6759</v>
      </c>
      <c r="L3451" s="14">
        <f>AND(vyberHrace&lt;&gt;"",ISNUMBER(SEARCH(vyberHrace,$B3451)))</f>
      </c>
      <c r="M3451" s="14">
        <f>AND($I3451=MID(kododd,1,2),$J3451=MID(kododd,3,3))</f>
      </c>
    </row>
    <row r="3452">
      <c r="A3452" s="95">
        <v>43414</v>
      </c>
      <c r="B3452" s="93" t="s">
        <v>14222</v>
      </c>
      <c r="C3452" s="93" t="s">
        <v>3255</v>
      </c>
      <c r="D3452" s="95">
        <v>1783</v>
      </c>
      <c r="E3452" s="95">
        <v>1831</v>
      </c>
      <c r="F3452" s="95">
        <v>397709</v>
      </c>
      <c r="G3452" s="95">
        <v>0</v>
      </c>
      <c r="H3452" s="93" t="s">
        <v>8976</v>
      </c>
      <c r="I3452" s="93" t="s">
        <v>23893</v>
      </c>
      <c r="J3452" s="93" t="s">
        <v>20862</v>
      </c>
      <c r="K3452" s="93" t="s">
        <v>6759</v>
      </c>
      <c r="L3452" s="14">
        <f>AND(vyberHrace&lt;&gt;"",ISNUMBER(SEARCH(vyberHrace,$B3452)))</f>
      </c>
      <c r="M3452" s="14">
        <f>AND($I3452=MID(kododd,1,2),$J3452=MID(kododd,3,3))</f>
      </c>
    </row>
    <row r="3453">
      <c r="A3453" s="95">
        <v>8649</v>
      </c>
      <c r="B3453" s="93" t="s">
        <v>2150</v>
      </c>
      <c r="C3453" s="93" t="s">
        <v>1447</v>
      </c>
      <c r="D3453" s="95">
        <v>1681</v>
      </c>
      <c r="E3453" s="95">
        <v>1806</v>
      </c>
      <c r="F3453" s="95">
        <v>347760</v>
      </c>
      <c r="G3453" s="95">
        <v>250</v>
      </c>
      <c r="H3453" s="93" t="s">
        <v>8976</v>
      </c>
      <c r="I3453" s="93" t="s">
        <v>23893</v>
      </c>
      <c r="J3453" s="93" t="s">
        <v>20898</v>
      </c>
      <c r="K3453" s="93" t="s">
        <v>6906</v>
      </c>
      <c r="L3453" s="14">
        <f>AND(vyberHrace&lt;&gt;"",ISNUMBER(SEARCH(vyberHrace,$B3453)))</f>
      </c>
      <c r="M3453" s="14">
        <f>AND($I3453=MID(kododd,1,2),$J3453=MID(kododd,3,3))</f>
      </c>
    </row>
    <row r="3454">
      <c r="A3454" s="95">
        <v>47193</v>
      </c>
      <c r="B3454" s="93" t="s">
        <v>446</v>
      </c>
      <c r="C3454" s="93" t="s">
        <v>1419</v>
      </c>
      <c r="D3454" s="95">
        <v>1014</v>
      </c>
      <c r="F3454" s="95">
        <v>23721448</v>
      </c>
      <c r="G3454" s="95">
        <v>0</v>
      </c>
      <c r="H3454" s="93" t="s">
        <v>8976</v>
      </c>
      <c r="I3454" s="93" t="s">
        <v>23893</v>
      </c>
      <c r="J3454" s="93" t="s">
        <v>20880</v>
      </c>
      <c r="K3454" s="93" t="s">
        <v>11224</v>
      </c>
      <c r="L3454" s="14">
        <f>AND(vyberHrace&lt;&gt;"",ISNUMBER(SEARCH(vyberHrace,$B3454)))</f>
      </c>
      <c r="M3454" s="14">
        <f>AND($I3454=MID(kododd,1,2),$J3454=MID(kododd,3,3))</f>
      </c>
    </row>
    <row r="3455">
      <c r="A3455" s="95">
        <v>43749</v>
      </c>
      <c r="B3455" s="93" t="s">
        <v>454</v>
      </c>
      <c r="C3455" s="93" t="s">
        <v>1438</v>
      </c>
      <c r="G3455" s="95">
        <v>0</v>
      </c>
      <c r="H3455" s="93" t="s">
        <v>8976</v>
      </c>
      <c r="I3455" s="93" t="s">
        <v>23893</v>
      </c>
      <c r="J3455" s="93" t="s">
        <v>20862</v>
      </c>
      <c r="K3455" s="93" t="s">
        <v>6759</v>
      </c>
      <c r="L3455" s="14">
        <f>AND(vyberHrace&lt;&gt;"",ISNUMBER(SEARCH(vyberHrace,$B3455)))</f>
      </c>
      <c r="M3455" s="14">
        <f>AND($I3455=MID(kododd,1,2),$J3455=MID(kododd,3,3))</f>
      </c>
    </row>
    <row r="3456">
      <c r="A3456" s="95">
        <v>50849</v>
      </c>
      <c r="B3456" s="93" t="s">
        <v>4542</v>
      </c>
      <c r="C3456" s="93" t="s">
        <v>1422</v>
      </c>
      <c r="G3456" s="95">
        <v>500</v>
      </c>
      <c r="H3456" s="93" t="s">
        <v>8976</v>
      </c>
      <c r="I3456" s="93" t="s">
        <v>23893</v>
      </c>
      <c r="J3456" s="93" t="s">
        <v>23412</v>
      </c>
      <c r="K3456" s="93" t="s">
        <v>21358</v>
      </c>
      <c r="L3456" s="14">
        <f>AND(vyberHrace&lt;&gt;"",ISNUMBER(SEARCH(vyberHrace,$B3456)))</f>
      </c>
      <c r="M3456" s="14">
        <f>AND($I3456=MID(kododd,1,2),$J3456=MID(kododd,3,3))</f>
      </c>
    </row>
    <row r="3457">
      <c r="A3457" s="95">
        <v>11924</v>
      </c>
      <c r="B3457" s="93" t="s">
        <v>458</v>
      </c>
      <c r="C3457" s="93" t="s">
        <v>1426</v>
      </c>
      <c r="D3457" s="95">
        <v>1519</v>
      </c>
      <c r="F3457" s="95">
        <v>309907</v>
      </c>
      <c r="G3457" s="95">
        <v>0</v>
      </c>
      <c r="H3457" s="93" t="s">
        <v>8976</v>
      </c>
      <c r="I3457" s="93" t="s">
        <v>23893</v>
      </c>
      <c r="J3457" s="93" t="s">
        <v>20986</v>
      </c>
      <c r="K3457" s="93" t="s">
        <v>5124</v>
      </c>
      <c r="L3457" s="14">
        <f>AND(vyberHrace&lt;&gt;"",ISNUMBER(SEARCH(vyberHrace,$B3457)))</f>
      </c>
      <c r="M3457" s="14">
        <f>AND($I3457=MID(kododd,1,2),$J3457=MID(kododd,3,3))</f>
      </c>
    </row>
    <row r="3458">
      <c r="A3458" s="95">
        <v>57674</v>
      </c>
      <c r="B3458" s="93" t="s">
        <v>24244</v>
      </c>
      <c r="C3458" s="93" t="s">
        <v>1411</v>
      </c>
      <c r="G3458" s="95">
        <v>0</v>
      </c>
      <c r="H3458" s="93" t="s">
        <v>8976</v>
      </c>
      <c r="I3458" s="93" t="s">
        <v>23893</v>
      </c>
      <c r="J3458" s="93" t="s">
        <v>20862</v>
      </c>
      <c r="K3458" s="93" t="s">
        <v>6759</v>
      </c>
      <c r="L3458" s="14">
        <f>AND(vyberHrace&lt;&gt;"",ISNUMBER(SEARCH(vyberHrace,$B3458)))</f>
      </c>
      <c r="M3458" s="14">
        <f>AND($I3458=MID(kododd,1,2),$J3458=MID(kododd,3,3))</f>
      </c>
    </row>
    <row r="3459">
      <c r="A3459" s="95">
        <v>44255</v>
      </c>
      <c r="B3459" s="93" t="s">
        <v>463</v>
      </c>
      <c r="C3459" s="93" t="s">
        <v>1402</v>
      </c>
      <c r="D3459" s="95">
        <v>1805</v>
      </c>
      <c r="E3459" s="95">
        <v>1843</v>
      </c>
      <c r="F3459" s="95">
        <v>23719222</v>
      </c>
      <c r="G3459" s="95">
        <v>250</v>
      </c>
      <c r="H3459" s="93" t="s">
        <v>8976</v>
      </c>
      <c r="I3459" s="93" t="s">
        <v>23893</v>
      </c>
      <c r="J3459" s="93" t="s">
        <v>20912</v>
      </c>
      <c r="K3459" s="93" t="s">
        <v>10153</v>
      </c>
      <c r="L3459" s="14">
        <f>AND(vyberHrace&lt;&gt;"",ISNUMBER(SEARCH(vyberHrace,$B3459)))</f>
      </c>
      <c r="M3459" s="14">
        <f>AND($I3459=MID(kododd,1,2),$J3459=MID(kododd,3,3))</f>
      </c>
    </row>
    <row r="3460">
      <c r="A3460" s="95">
        <v>51449</v>
      </c>
      <c r="B3460" s="93" t="s">
        <v>1711</v>
      </c>
      <c r="C3460" s="93" t="s">
        <v>1439</v>
      </c>
      <c r="G3460" s="95">
        <v>0</v>
      </c>
      <c r="H3460" s="93" t="s">
        <v>8976</v>
      </c>
      <c r="I3460" s="93" t="s">
        <v>23893</v>
      </c>
      <c r="J3460" s="93" t="s">
        <v>20890</v>
      </c>
      <c r="K3460" s="93" t="s">
        <v>9069</v>
      </c>
      <c r="L3460" s="14">
        <f>AND(vyberHrace&lt;&gt;"",ISNUMBER(SEARCH(vyberHrace,$B3460)))</f>
      </c>
      <c r="M3460" s="14">
        <f>AND($I3460=MID(kododd,1,2),$J3460=MID(kododd,3,3))</f>
      </c>
    </row>
    <row r="3461">
      <c r="A3461" s="95">
        <v>51450</v>
      </c>
      <c r="B3461" s="93" t="s">
        <v>1712</v>
      </c>
      <c r="C3461" s="93" t="s">
        <v>1422</v>
      </c>
      <c r="D3461" s="95">
        <v>1415</v>
      </c>
      <c r="E3461" s="95">
        <v>1616</v>
      </c>
      <c r="F3461" s="95">
        <v>23759844</v>
      </c>
      <c r="G3461" s="95">
        <v>250</v>
      </c>
      <c r="H3461" s="93" t="s">
        <v>8976</v>
      </c>
      <c r="I3461" s="93" t="s">
        <v>23893</v>
      </c>
      <c r="J3461" s="93" t="s">
        <v>20890</v>
      </c>
      <c r="K3461" s="93" t="s">
        <v>9069</v>
      </c>
      <c r="L3461" s="14">
        <f>AND(vyberHrace&lt;&gt;"",ISNUMBER(SEARCH(vyberHrace,$B3461)))</f>
      </c>
      <c r="M3461" s="14">
        <f>AND($I3461=MID(kododd,1,2),$J3461=MID(kododd,3,3))</f>
      </c>
    </row>
    <row r="3462">
      <c r="A3462" s="95">
        <v>26687</v>
      </c>
      <c r="B3462" s="93" t="s">
        <v>6938</v>
      </c>
      <c r="C3462" s="93" t="s">
        <v>1421</v>
      </c>
      <c r="D3462" s="95">
        <v>1221</v>
      </c>
      <c r="G3462" s="95">
        <v>0</v>
      </c>
      <c r="H3462" s="93" t="s">
        <v>8976</v>
      </c>
      <c r="I3462" s="93" t="s">
        <v>23893</v>
      </c>
      <c r="J3462" s="93" t="s">
        <v>20953</v>
      </c>
      <c r="K3462" s="93" t="s">
        <v>2012</v>
      </c>
      <c r="L3462" s="14">
        <f>AND(vyberHrace&lt;&gt;"",ISNUMBER(SEARCH(vyberHrace,$B3462)))</f>
      </c>
      <c r="M3462" s="14">
        <f>AND($I3462=MID(kododd,1,2),$J3462=MID(kododd,3,3))</f>
      </c>
    </row>
    <row r="3463">
      <c r="A3463" s="95">
        <v>62757</v>
      </c>
      <c r="B3463" s="93" t="s">
        <v>28749</v>
      </c>
      <c r="C3463" s="93" t="s">
        <v>1487</v>
      </c>
      <c r="G3463" s="95">
        <v>250</v>
      </c>
      <c r="H3463" s="93" t="s">
        <v>8976</v>
      </c>
      <c r="I3463" s="93" t="s">
        <v>23893</v>
      </c>
      <c r="J3463" s="93" t="s">
        <v>23413</v>
      </c>
      <c r="K3463" s="93" t="s">
        <v>21382</v>
      </c>
      <c r="L3463" s="14">
        <f>AND(vyberHrace&lt;&gt;"",ISNUMBER(SEARCH(vyberHrace,$B3463)))</f>
      </c>
      <c r="M3463" s="14">
        <f>AND($I3463=MID(kododd,1,2),$J3463=MID(kododd,3,3))</f>
      </c>
    </row>
    <row r="3464">
      <c r="A3464" s="95">
        <v>11049</v>
      </c>
      <c r="B3464" s="93" t="s">
        <v>19984</v>
      </c>
      <c r="C3464" s="93" t="s">
        <v>1456</v>
      </c>
      <c r="D3464" s="95">
        <v>1458</v>
      </c>
      <c r="F3464" s="95">
        <v>571004343</v>
      </c>
      <c r="G3464" s="95">
        <v>250</v>
      </c>
      <c r="H3464" s="93" t="s">
        <v>8976</v>
      </c>
      <c r="I3464" s="93" t="s">
        <v>23893</v>
      </c>
      <c r="J3464" s="93" t="s">
        <v>20845</v>
      </c>
      <c r="K3464" s="93" t="s">
        <v>11239</v>
      </c>
      <c r="L3464" s="14">
        <f>AND(vyberHrace&lt;&gt;"",ISNUMBER(SEARCH(vyberHrace,$B3464)))</f>
      </c>
      <c r="M3464" s="14">
        <f>AND($I3464=MID(kododd,1,2),$J3464=MID(kododd,3,3))</f>
      </c>
    </row>
    <row r="3465">
      <c r="A3465" s="95">
        <v>53258</v>
      </c>
      <c r="B3465" s="93" t="s">
        <v>19985</v>
      </c>
      <c r="C3465" s="93" t="s">
        <v>1420</v>
      </c>
      <c r="G3465" s="95">
        <v>0</v>
      </c>
      <c r="H3465" s="93" t="s">
        <v>8976</v>
      </c>
      <c r="I3465" s="93" t="s">
        <v>23893</v>
      </c>
      <c r="J3465" s="93" t="s">
        <v>20863</v>
      </c>
      <c r="K3465" s="93" t="s">
        <v>4532</v>
      </c>
      <c r="L3465" s="14">
        <f>AND(vyberHrace&lt;&gt;"",ISNUMBER(SEARCH(vyberHrace,$B3465)))</f>
      </c>
      <c r="M3465" s="14">
        <f>AND($I3465=MID(kododd,1,2),$J3465=MID(kododd,3,3))</f>
      </c>
    </row>
    <row r="3466">
      <c r="A3466" s="95">
        <v>62979</v>
      </c>
      <c r="B3466" s="93" t="s">
        <v>28750</v>
      </c>
      <c r="C3466" s="93" t="s">
        <v>1486</v>
      </c>
      <c r="G3466" s="95">
        <v>250</v>
      </c>
      <c r="H3466" s="93" t="s">
        <v>8976</v>
      </c>
      <c r="I3466" s="93" t="s">
        <v>23893</v>
      </c>
      <c r="J3466" s="93" t="s">
        <v>21028</v>
      </c>
      <c r="K3466" s="93" t="s">
        <v>5175</v>
      </c>
      <c r="L3466" s="14">
        <f>AND(vyberHrace&lt;&gt;"",ISNUMBER(SEARCH(vyberHrace,$B3466)))</f>
      </c>
      <c r="M3466" s="14">
        <f>AND($I3466=MID(kododd,1,2),$J3466=MID(kododd,3,3))</f>
      </c>
    </row>
    <row r="3467">
      <c r="A3467" s="95">
        <v>59969</v>
      </c>
      <c r="B3467" s="93" t="s">
        <v>26452</v>
      </c>
      <c r="C3467" s="93" t="s">
        <v>1450</v>
      </c>
      <c r="G3467" s="95">
        <v>250</v>
      </c>
      <c r="H3467" s="93" t="s">
        <v>8976</v>
      </c>
      <c r="I3467" s="93" t="s">
        <v>23893</v>
      </c>
      <c r="J3467" s="93" t="s">
        <v>21020</v>
      </c>
      <c r="K3467" s="93" t="s">
        <v>1659</v>
      </c>
      <c r="L3467" s="14">
        <f>AND(vyberHrace&lt;&gt;"",ISNUMBER(SEARCH(vyberHrace,$B3467)))</f>
      </c>
      <c r="M3467" s="14">
        <f>AND($I3467=MID(kododd,1,2),$J3467=MID(kododd,3,3))</f>
      </c>
    </row>
    <row r="3468">
      <c r="A3468" s="95">
        <v>59967</v>
      </c>
      <c r="B3468" s="93" t="s">
        <v>26450</v>
      </c>
      <c r="C3468" s="93" t="s">
        <v>1423</v>
      </c>
      <c r="G3468" s="95">
        <v>250</v>
      </c>
      <c r="H3468" s="93" t="s">
        <v>8976</v>
      </c>
      <c r="I3468" s="93" t="s">
        <v>23893</v>
      </c>
      <c r="J3468" s="93" t="s">
        <v>21020</v>
      </c>
      <c r="K3468" s="93" t="s">
        <v>1659</v>
      </c>
      <c r="L3468" s="14">
        <f>AND(vyberHrace&lt;&gt;"",ISNUMBER(SEARCH(vyberHrace,$B3468)))</f>
      </c>
      <c r="M3468" s="14">
        <f>AND($I3468=MID(kododd,1,2),$J3468=MID(kododd,3,3))</f>
      </c>
    </row>
    <row r="3469">
      <c r="A3469" s="95">
        <v>45589</v>
      </c>
      <c r="B3469" s="93" t="s">
        <v>6945</v>
      </c>
      <c r="C3469" s="93" t="s">
        <v>1410</v>
      </c>
      <c r="G3469" s="95">
        <v>0</v>
      </c>
      <c r="H3469" s="93" t="s">
        <v>8976</v>
      </c>
      <c r="I3469" s="93" t="s">
        <v>23893</v>
      </c>
      <c r="J3469" s="93" t="s">
        <v>20862</v>
      </c>
      <c r="K3469" s="93" t="s">
        <v>6759</v>
      </c>
      <c r="L3469" s="14">
        <f>AND(vyberHrace&lt;&gt;"",ISNUMBER(SEARCH(vyberHrace,$B3469)))</f>
      </c>
      <c r="M3469" s="14">
        <f>AND($I3469=MID(kododd,1,2),$J3469=MID(kododd,3,3))</f>
      </c>
    </row>
    <row r="3470">
      <c r="A3470" s="95">
        <v>52900</v>
      </c>
      <c r="B3470" s="93" t="s">
        <v>26228</v>
      </c>
      <c r="C3470" s="93" t="s">
        <v>1427</v>
      </c>
      <c r="F3470" s="95">
        <v>23794348</v>
      </c>
      <c r="G3470" s="95">
        <v>250</v>
      </c>
      <c r="H3470" s="93" t="s">
        <v>8976</v>
      </c>
      <c r="I3470" s="93" t="s">
        <v>23893</v>
      </c>
      <c r="J3470" s="93" t="s">
        <v>20867</v>
      </c>
      <c r="K3470" s="93" t="s">
        <v>2024</v>
      </c>
      <c r="L3470" s="14">
        <f>AND(vyberHrace&lt;&gt;"",ISNUMBER(SEARCH(vyberHrace,$B3470)))</f>
      </c>
      <c r="M3470" s="14">
        <f>AND($I3470=MID(kododd,1,2),$J3470=MID(kododd,3,3))</f>
      </c>
    </row>
    <row r="3471">
      <c r="A3471" s="95">
        <v>59290</v>
      </c>
      <c r="B3471" s="93" t="s">
        <v>25715</v>
      </c>
      <c r="C3471" s="93" t="s">
        <v>1422</v>
      </c>
      <c r="D3471" s="95">
        <v>1051</v>
      </c>
      <c r="F3471" s="95">
        <v>23796588</v>
      </c>
      <c r="G3471" s="95">
        <v>250</v>
      </c>
      <c r="H3471" s="93" t="s">
        <v>8976</v>
      </c>
      <c r="I3471" s="93" t="s">
        <v>23893</v>
      </c>
      <c r="J3471" s="93" t="s">
        <v>20944</v>
      </c>
      <c r="K3471" s="93" t="s">
        <v>5129</v>
      </c>
      <c r="L3471" s="14">
        <f>AND(vyberHrace&lt;&gt;"",ISNUMBER(SEARCH(vyberHrace,$B3471)))</f>
      </c>
      <c r="M3471" s="14">
        <f>AND($I3471=MID(kododd,1,2),$J3471=MID(kododd,3,3))</f>
      </c>
    </row>
    <row r="3472">
      <c r="A3472" s="95">
        <v>49089</v>
      </c>
      <c r="B3472" s="93" t="s">
        <v>6958</v>
      </c>
      <c r="C3472" s="93" t="s">
        <v>1406</v>
      </c>
      <c r="G3472" s="95">
        <v>0</v>
      </c>
      <c r="H3472" s="93" t="s">
        <v>8976</v>
      </c>
      <c r="I3472" s="93" t="s">
        <v>23893</v>
      </c>
      <c r="J3472" s="93" t="s">
        <v>20901</v>
      </c>
      <c r="K3472" s="93" t="s">
        <v>6914</v>
      </c>
      <c r="L3472" s="14">
        <f>AND(vyberHrace&lt;&gt;"",ISNUMBER(SEARCH(vyberHrace,$B3472)))</f>
      </c>
      <c r="M3472" s="14">
        <f>AND($I3472=MID(kododd,1,2),$J3472=MID(kododd,3,3))</f>
      </c>
    </row>
    <row r="3473">
      <c r="A3473" s="95">
        <v>15029</v>
      </c>
      <c r="B3473" s="93" t="s">
        <v>6960</v>
      </c>
      <c r="C3473" s="93" t="s">
        <v>1452</v>
      </c>
      <c r="D3473" s="95">
        <v>2027</v>
      </c>
      <c r="E3473" s="95">
        <v>2026</v>
      </c>
      <c r="F3473" s="95">
        <v>307262</v>
      </c>
      <c r="G3473" s="95">
        <v>0</v>
      </c>
      <c r="H3473" s="93" t="s">
        <v>8976</v>
      </c>
      <c r="I3473" s="93" t="s">
        <v>23893</v>
      </c>
      <c r="J3473" s="93" t="s">
        <v>20958</v>
      </c>
      <c r="K3473" s="93" t="s">
        <v>8977</v>
      </c>
      <c r="L3473" s="14">
        <f>AND(vyberHrace&lt;&gt;"",ISNUMBER(SEARCH(vyberHrace,$B3473)))</f>
      </c>
      <c r="M3473" s="14">
        <f>AND($I3473=MID(kododd,1,2),$J3473=MID(kododd,3,3))</f>
      </c>
    </row>
    <row r="3474">
      <c r="A3474" s="95">
        <v>28140</v>
      </c>
      <c r="B3474" s="93" t="s">
        <v>7113</v>
      </c>
      <c r="C3474" s="93" t="s">
        <v>1461</v>
      </c>
      <c r="D3474" s="95">
        <v>1380</v>
      </c>
      <c r="F3474" s="95">
        <v>399400</v>
      </c>
      <c r="G3474" s="95">
        <v>0</v>
      </c>
      <c r="H3474" s="93" t="s">
        <v>8976</v>
      </c>
      <c r="I3474" s="93" t="s">
        <v>23893</v>
      </c>
      <c r="J3474" s="93" t="s">
        <v>20958</v>
      </c>
      <c r="K3474" s="93" t="s">
        <v>8977</v>
      </c>
      <c r="L3474" s="14">
        <f>AND(vyberHrace&lt;&gt;"",ISNUMBER(SEARCH(vyberHrace,$B3474)))</f>
      </c>
      <c r="M3474" s="14">
        <f>AND($I3474=MID(kododd,1,2),$J3474=MID(kododd,3,3))</f>
      </c>
    </row>
    <row r="3475">
      <c r="A3475" s="95">
        <v>58813</v>
      </c>
      <c r="B3475" s="93" t="s">
        <v>25284</v>
      </c>
      <c r="C3475" s="93" t="s">
        <v>3255</v>
      </c>
      <c r="D3475" s="95">
        <v>1267</v>
      </c>
      <c r="G3475" s="95">
        <v>0</v>
      </c>
      <c r="H3475" s="93" t="s">
        <v>8976</v>
      </c>
      <c r="I3475" s="93" t="s">
        <v>23893</v>
      </c>
      <c r="J3475" s="93" t="s">
        <v>20920</v>
      </c>
      <c r="K3475" s="93" t="s">
        <v>5933</v>
      </c>
      <c r="L3475" s="14">
        <f>AND(vyberHrace&lt;&gt;"",ISNUMBER(SEARCH(vyberHrace,$B3475)))</f>
      </c>
      <c r="M3475" s="14">
        <f>AND($I3475=MID(kododd,1,2),$J3475=MID(kododd,3,3))</f>
      </c>
    </row>
    <row r="3476">
      <c r="A3476" s="95">
        <v>59023</v>
      </c>
      <c r="B3476" s="93" t="s">
        <v>25475</v>
      </c>
      <c r="C3476" s="93" t="s">
        <v>1410</v>
      </c>
      <c r="G3476" s="95">
        <v>0</v>
      </c>
      <c r="H3476" s="93" t="s">
        <v>8976</v>
      </c>
      <c r="I3476" s="93" t="s">
        <v>23893</v>
      </c>
      <c r="J3476" s="93" t="s">
        <v>20922</v>
      </c>
      <c r="K3476" s="93" t="s">
        <v>5595</v>
      </c>
      <c r="L3476" s="14">
        <f>AND(vyberHrace&lt;&gt;"",ISNUMBER(SEARCH(vyberHrace,$B3476)))</f>
      </c>
      <c r="M3476" s="14">
        <f>AND($I3476=MID(kododd,1,2),$J3476=MID(kododd,3,3))</f>
      </c>
    </row>
    <row r="3477">
      <c r="A3477" s="95">
        <v>59985</v>
      </c>
      <c r="B3477" s="93" t="s">
        <v>26468</v>
      </c>
      <c r="C3477" s="93" t="s">
        <v>1412</v>
      </c>
      <c r="G3477" s="95">
        <v>250</v>
      </c>
      <c r="H3477" s="93" t="s">
        <v>8976</v>
      </c>
      <c r="I3477" s="93" t="s">
        <v>23893</v>
      </c>
      <c r="J3477" s="93" t="s">
        <v>20898</v>
      </c>
      <c r="K3477" s="93" t="s">
        <v>6906</v>
      </c>
      <c r="L3477" s="14">
        <f>AND(vyberHrace&lt;&gt;"",ISNUMBER(SEARCH(vyberHrace,$B3477)))</f>
      </c>
      <c r="M3477" s="14">
        <f>AND($I3477=MID(kododd,1,2),$J3477=MID(kododd,3,3))</f>
      </c>
    </row>
    <row r="3478">
      <c r="A3478" s="95">
        <v>58520</v>
      </c>
      <c r="B3478" s="93" t="s">
        <v>25018</v>
      </c>
      <c r="C3478" s="93" t="s">
        <v>1422</v>
      </c>
      <c r="F3478" s="95">
        <v>23776897</v>
      </c>
      <c r="G3478" s="95">
        <v>0</v>
      </c>
      <c r="H3478" s="93" t="s">
        <v>8976</v>
      </c>
      <c r="I3478" s="93" t="s">
        <v>23893</v>
      </c>
      <c r="J3478" s="93" t="s">
        <v>20958</v>
      </c>
      <c r="K3478" s="93" t="s">
        <v>8977</v>
      </c>
      <c r="L3478" s="14">
        <f>AND(vyberHrace&lt;&gt;"",ISNUMBER(SEARCH(vyberHrace,$B3478)))</f>
      </c>
      <c r="M3478" s="14">
        <f>AND($I3478=MID(kododd,1,2),$J3478=MID(kododd,3,3))</f>
      </c>
    </row>
    <row r="3479">
      <c r="A3479" s="95">
        <v>55111</v>
      </c>
      <c r="B3479" s="93" t="s">
        <v>2650</v>
      </c>
      <c r="C3479" s="93" t="s">
        <v>3255</v>
      </c>
      <c r="D3479" s="95">
        <v>1464</v>
      </c>
      <c r="E3479" s="95">
        <v>1639</v>
      </c>
      <c r="F3479" s="95">
        <v>23773391</v>
      </c>
      <c r="G3479" s="95">
        <v>250</v>
      </c>
      <c r="H3479" s="93" t="s">
        <v>8976</v>
      </c>
      <c r="I3479" s="93" t="s">
        <v>23893</v>
      </c>
      <c r="J3479" s="93" t="s">
        <v>20958</v>
      </c>
      <c r="K3479" s="93" t="s">
        <v>8977</v>
      </c>
      <c r="L3479" s="14">
        <f>AND(vyberHrace&lt;&gt;"",ISNUMBER(SEARCH(vyberHrace,$B3479)))</f>
      </c>
      <c r="M3479" s="14">
        <f>AND($I3479=MID(kododd,1,2),$J3479=MID(kododd,3,3))</f>
      </c>
    </row>
    <row r="3480">
      <c r="A3480" s="95">
        <v>37842</v>
      </c>
      <c r="B3480" s="93" t="s">
        <v>7116</v>
      </c>
      <c r="C3480" s="93" t="s">
        <v>1431</v>
      </c>
      <c r="D3480" s="95">
        <v>1277</v>
      </c>
      <c r="G3480" s="95">
        <v>0</v>
      </c>
      <c r="H3480" s="93" t="s">
        <v>8976</v>
      </c>
      <c r="I3480" s="93" t="s">
        <v>23893</v>
      </c>
      <c r="J3480" s="93" t="s">
        <v>20930</v>
      </c>
      <c r="K3480" s="93" t="s">
        <v>5590</v>
      </c>
      <c r="L3480" s="14">
        <f>AND(vyberHrace&lt;&gt;"",ISNUMBER(SEARCH(vyberHrace,$B3480)))</f>
      </c>
      <c r="M3480" s="14">
        <f>AND($I3480=MID(kododd,1,2),$J3480=MID(kododd,3,3))</f>
      </c>
    </row>
    <row r="3481">
      <c r="A3481" s="95">
        <v>30752</v>
      </c>
      <c r="B3481" s="93" t="s">
        <v>7117</v>
      </c>
      <c r="C3481" s="93" t="s">
        <v>1448</v>
      </c>
      <c r="D3481" s="95">
        <v>1626</v>
      </c>
      <c r="G3481" s="95">
        <v>0</v>
      </c>
      <c r="H3481" s="93" t="s">
        <v>8976</v>
      </c>
      <c r="I3481" s="93" t="s">
        <v>23893</v>
      </c>
      <c r="J3481" s="93" t="s">
        <v>20930</v>
      </c>
      <c r="K3481" s="93" t="s">
        <v>5590</v>
      </c>
      <c r="L3481" s="14">
        <f>AND(vyberHrace&lt;&gt;"",ISNUMBER(SEARCH(vyberHrace,$B3481)))</f>
      </c>
      <c r="M3481" s="14">
        <f>AND($I3481=MID(kododd,1,2),$J3481=MID(kododd,3,3))</f>
      </c>
    </row>
    <row r="3482">
      <c r="A3482" s="95">
        <v>56108</v>
      </c>
      <c r="B3482" s="93" t="s">
        <v>21689</v>
      </c>
      <c r="C3482" s="93" t="s">
        <v>1411</v>
      </c>
      <c r="F3482" s="95">
        <v>23771640</v>
      </c>
      <c r="G3482" s="95">
        <v>0</v>
      </c>
      <c r="H3482" s="93" t="s">
        <v>8976</v>
      </c>
      <c r="I3482" s="93" t="s">
        <v>23893</v>
      </c>
      <c r="J3482" s="93" t="s">
        <v>20880</v>
      </c>
      <c r="K3482" s="93" t="s">
        <v>11224</v>
      </c>
      <c r="L3482" s="14">
        <f>AND(vyberHrace&lt;&gt;"",ISNUMBER(SEARCH(vyberHrace,$B3482)))</f>
      </c>
      <c r="M3482" s="14">
        <f>AND($I3482=MID(kododd,1,2),$J3482=MID(kododd,3,3))</f>
      </c>
    </row>
    <row r="3483">
      <c r="A3483" s="95">
        <v>2082</v>
      </c>
      <c r="B3483" s="93" t="s">
        <v>7124</v>
      </c>
      <c r="C3483" s="93" t="s">
        <v>1430</v>
      </c>
      <c r="D3483" s="95">
        <v>1874</v>
      </c>
      <c r="E3483" s="95">
        <v>1929</v>
      </c>
      <c r="F3483" s="95">
        <v>315907</v>
      </c>
      <c r="G3483" s="95">
        <v>250</v>
      </c>
      <c r="H3483" s="93" t="s">
        <v>8976</v>
      </c>
      <c r="I3483" s="93" t="s">
        <v>23893</v>
      </c>
      <c r="J3483" s="93" t="s">
        <v>20986</v>
      </c>
      <c r="K3483" s="93" t="s">
        <v>5124</v>
      </c>
      <c r="L3483" s="14">
        <f>AND(vyberHrace&lt;&gt;"",ISNUMBER(SEARCH(vyberHrace,$B3483)))</f>
      </c>
      <c r="M3483" s="14">
        <f>AND($I3483=MID(kododd,1,2),$J3483=MID(kododd,3,3))</f>
      </c>
    </row>
    <row r="3484">
      <c r="A3484" s="95">
        <v>6116</v>
      </c>
      <c r="B3484" s="93" t="s">
        <v>7140</v>
      </c>
      <c r="C3484" s="93" t="s">
        <v>1413</v>
      </c>
      <c r="D3484" s="95">
        <v>1356</v>
      </c>
      <c r="F3484" s="95">
        <v>23724323</v>
      </c>
      <c r="G3484" s="95">
        <v>250</v>
      </c>
      <c r="H3484" s="93" t="s">
        <v>8976</v>
      </c>
      <c r="I3484" s="93" t="s">
        <v>23893</v>
      </c>
      <c r="J3484" s="93" t="s">
        <v>20928</v>
      </c>
      <c r="K3484" s="93" t="s">
        <v>5586</v>
      </c>
      <c r="L3484" s="14">
        <f>AND(vyberHrace&lt;&gt;"",ISNUMBER(SEARCH(vyberHrace,$B3484)))</f>
      </c>
      <c r="M3484" s="14">
        <f>AND($I3484=MID(kododd,1,2),$J3484=MID(kododd,3,3))</f>
      </c>
    </row>
    <row r="3485">
      <c r="A3485" s="95">
        <v>7428</v>
      </c>
      <c r="B3485" s="93" t="s">
        <v>7140</v>
      </c>
      <c r="C3485" s="93" t="s">
        <v>1415</v>
      </c>
      <c r="D3485" s="95">
        <v>1623</v>
      </c>
      <c r="G3485" s="95">
        <v>0</v>
      </c>
      <c r="H3485" s="93" t="s">
        <v>8976</v>
      </c>
      <c r="I3485" s="93" t="s">
        <v>23893</v>
      </c>
      <c r="J3485" s="93" t="s">
        <v>20928</v>
      </c>
      <c r="K3485" s="93" t="s">
        <v>5586</v>
      </c>
      <c r="L3485" s="14">
        <f>AND(vyberHrace&lt;&gt;"",ISNUMBER(SEARCH(vyberHrace,$B3485)))</f>
      </c>
      <c r="M3485" s="14">
        <f>AND($I3485=MID(kododd,1,2),$J3485=MID(kododd,3,3))</f>
      </c>
    </row>
    <row r="3486">
      <c r="A3486" s="95">
        <v>27426</v>
      </c>
      <c r="B3486" s="93" t="s">
        <v>7141</v>
      </c>
      <c r="C3486" s="93" t="s">
        <v>1403</v>
      </c>
      <c r="G3486" s="95">
        <v>0</v>
      </c>
      <c r="H3486" s="93" t="s">
        <v>8976</v>
      </c>
      <c r="I3486" s="93" t="s">
        <v>23893</v>
      </c>
      <c r="J3486" s="93" t="s">
        <v>20986</v>
      </c>
      <c r="K3486" s="93" t="s">
        <v>5124</v>
      </c>
      <c r="L3486" s="14">
        <f>AND(vyberHrace&lt;&gt;"",ISNUMBER(SEARCH(vyberHrace,$B3486)))</f>
      </c>
      <c r="M3486" s="14">
        <f>AND($I3486=MID(kododd,1,2),$J3486=MID(kododd,3,3))</f>
      </c>
    </row>
    <row r="3487">
      <c r="A3487" s="95">
        <v>37499</v>
      </c>
      <c r="B3487" s="93" t="s">
        <v>13811</v>
      </c>
      <c r="C3487" s="93" t="s">
        <v>1409</v>
      </c>
      <c r="D3487" s="95">
        <v>1097</v>
      </c>
      <c r="G3487" s="95">
        <v>0</v>
      </c>
      <c r="H3487" s="93" t="s">
        <v>8976</v>
      </c>
      <c r="I3487" s="93" t="s">
        <v>23893</v>
      </c>
      <c r="J3487" s="93" t="s">
        <v>20880</v>
      </c>
      <c r="K3487" s="93" t="s">
        <v>11224</v>
      </c>
      <c r="L3487" s="14">
        <f>AND(vyberHrace&lt;&gt;"",ISNUMBER(SEARCH(vyberHrace,$B3487)))</f>
      </c>
      <c r="M3487" s="14">
        <f>AND($I3487=MID(kododd,1,2),$J3487=MID(kododd,3,3))</f>
      </c>
    </row>
    <row r="3488">
      <c r="A3488" s="95">
        <v>3290</v>
      </c>
      <c r="B3488" s="93" t="s">
        <v>5027</v>
      </c>
      <c r="C3488" s="93" t="s">
        <v>1476</v>
      </c>
      <c r="D3488" s="95">
        <v>1671</v>
      </c>
      <c r="E3488" s="95">
        <v>1830</v>
      </c>
      <c r="F3488" s="95">
        <v>339709</v>
      </c>
      <c r="G3488" s="95">
        <v>250</v>
      </c>
      <c r="H3488" s="93" t="s">
        <v>8976</v>
      </c>
      <c r="I3488" s="93" t="s">
        <v>23893</v>
      </c>
      <c r="J3488" s="93" t="s">
        <v>20866</v>
      </c>
      <c r="K3488" s="93" t="s">
        <v>9063</v>
      </c>
      <c r="L3488" s="14">
        <f>AND(vyberHrace&lt;&gt;"",ISNUMBER(SEARCH(vyberHrace,$B3488)))</f>
      </c>
      <c r="M3488" s="14">
        <f>AND($I3488=MID(kododd,1,2),$J3488=MID(kododd,3,3))</f>
      </c>
    </row>
    <row r="3489">
      <c r="A3489" s="95">
        <v>60010</v>
      </c>
      <c r="B3489" s="93" t="s">
        <v>26490</v>
      </c>
      <c r="C3489" s="93" t="s">
        <v>1424</v>
      </c>
      <c r="G3489" s="95">
        <v>0</v>
      </c>
      <c r="H3489" s="93" t="s">
        <v>8976</v>
      </c>
      <c r="I3489" s="93" t="s">
        <v>23893</v>
      </c>
      <c r="J3489" s="93" t="s">
        <v>20862</v>
      </c>
      <c r="K3489" s="93" t="s">
        <v>6759</v>
      </c>
      <c r="L3489" s="14">
        <f>AND(vyberHrace&lt;&gt;"",ISNUMBER(SEARCH(vyberHrace,$B3489)))</f>
      </c>
      <c r="M3489" s="14">
        <f>AND($I3489=MID(kododd,1,2),$J3489=MID(kododd,3,3))</f>
      </c>
    </row>
    <row r="3490">
      <c r="A3490" s="95">
        <v>14451</v>
      </c>
      <c r="B3490" s="93" t="s">
        <v>5186</v>
      </c>
      <c r="C3490" s="93" t="s">
        <v>1403</v>
      </c>
      <c r="D3490" s="95">
        <v>1281</v>
      </c>
      <c r="F3490" s="95">
        <v>357502</v>
      </c>
      <c r="G3490" s="95">
        <v>0</v>
      </c>
      <c r="H3490" s="93" t="s">
        <v>8976</v>
      </c>
      <c r="I3490" s="93" t="s">
        <v>23893</v>
      </c>
      <c r="J3490" s="93" t="s">
        <v>20900</v>
      </c>
      <c r="K3490" s="93" t="s">
        <v>1747</v>
      </c>
      <c r="L3490" s="14">
        <f>AND(vyberHrace&lt;&gt;"",ISNUMBER(SEARCH(vyberHrace,$B3490)))</f>
      </c>
      <c r="M3490" s="14">
        <f>AND($I3490=MID(kododd,1,2),$J3490=MID(kododd,3,3))</f>
      </c>
    </row>
    <row r="3491">
      <c r="A3491" s="95">
        <v>49594</v>
      </c>
      <c r="B3491" s="93" t="s">
        <v>5194</v>
      </c>
      <c r="C3491" s="93" t="s">
        <v>3255</v>
      </c>
      <c r="G3491" s="95">
        <v>0</v>
      </c>
      <c r="H3491" s="93" t="s">
        <v>8976</v>
      </c>
      <c r="I3491" s="93" t="s">
        <v>23893</v>
      </c>
      <c r="J3491" s="93" t="s">
        <v>20863</v>
      </c>
      <c r="K3491" s="93" t="s">
        <v>4532</v>
      </c>
      <c r="L3491" s="14">
        <f>AND(vyberHrace&lt;&gt;"",ISNUMBER(SEARCH(vyberHrace,$B3491)))</f>
      </c>
      <c r="M3491" s="14">
        <f>AND($I3491=MID(kododd,1,2),$J3491=MID(kododd,3,3))</f>
      </c>
    </row>
    <row r="3492">
      <c r="A3492" s="95">
        <v>5950</v>
      </c>
      <c r="B3492" s="93" t="s">
        <v>5195</v>
      </c>
      <c r="C3492" s="93" t="s">
        <v>1446</v>
      </c>
      <c r="D3492" s="95">
        <v>1858</v>
      </c>
      <c r="E3492" s="95">
        <v>1928</v>
      </c>
      <c r="F3492" s="95">
        <v>328510</v>
      </c>
      <c r="G3492" s="95">
        <v>250</v>
      </c>
      <c r="H3492" s="93" t="s">
        <v>8976</v>
      </c>
      <c r="I3492" s="93" t="s">
        <v>23893</v>
      </c>
      <c r="J3492" s="93" t="s">
        <v>21028</v>
      </c>
      <c r="K3492" s="93" t="s">
        <v>5175</v>
      </c>
      <c r="L3492" s="14">
        <f>AND(vyberHrace&lt;&gt;"",ISNUMBER(SEARCH(vyberHrace,$B3492)))</f>
      </c>
      <c r="M3492" s="14">
        <f>AND($I3492=MID(kododd,1,2),$J3492=MID(kododd,3,3))</f>
      </c>
    </row>
    <row r="3493">
      <c r="A3493" s="95">
        <v>59966</v>
      </c>
      <c r="B3493" s="93" t="s">
        <v>5196</v>
      </c>
      <c r="C3493" s="93" t="s">
        <v>1432</v>
      </c>
      <c r="D3493" s="95">
        <v>1294</v>
      </c>
      <c r="G3493" s="95">
        <v>250</v>
      </c>
      <c r="H3493" s="93" t="s">
        <v>8976</v>
      </c>
      <c r="I3493" s="93" t="s">
        <v>23893</v>
      </c>
      <c r="J3493" s="93" t="s">
        <v>21020</v>
      </c>
      <c r="K3493" s="93" t="s">
        <v>1659</v>
      </c>
      <c r="L3493" s="14">
        <f>AND(vyberHrace&lt;&gt;"",ISNUMBER(SEARCH(vyberHrace,$B3493)))</f>
      </c>
      <c r="M3493" s="14">
        <f>AND($I3493=MID(kododd,1,2),$J3493=MID(kododd,3,3))</f>
      </c>
    </row>
    <row r="3494">
      <c r="A3494" s="95">
        <v>62199</v>
      </c>
      <c r="B3494" s="93" t="s">
        <v>5196</v>
      </c>
      <c r="C3494" s="93" t="s">
        <v>1422</v>
      </c>
      <c r="D3494" s="95">
        <v>1042</v>
      </c>
      <c r="G3494" s="95">
        <v>250</v>
      </c>
      <c r="H3494" s="93" t="s">
        <v>8976</v>
      </c>
      <c r="I3494" s="93" t="s">
        <v>23893</v>
      </c>
      <c r="J3494" s="93" t="s">
        <v>20958</v>
      </c>
      <c r="K3494" s="93" t="s">
        <v>8977</v>
      </c>
      <c r="L3494" s="14">
        <f>AND(vyberHrace&lt;&gt;"",ISNUMBER(SEARCH(vyberHrace,$B3494)))</f>
      </c>
      <c r="M3494" s="14">
        <f>AND($I3494=MID(kododd,1,2),$J3494=MID(kododd,3,3))</f>
      </c>
    </row>
    <row r="3495">
      <c r="A3495" s="95">
        <v>1156</v>
      </c>
      <c r="B3495" s="93" t="s">
        <v>5198</v>
      </c>
      <c r="C3495" s="93" t="s">
        <v>1465</v>
      </c>
      <c r="D3495" s="95">
        <v>1896</v>
      </c>
      <c r="E3495" s="95">
        <v>1927</v>
      </c>
      <c r="F3495" s="95">
        <v>331236</v>
      </c>
      <c r="G3495" s="95">
        <v>250</v>
      </c>
      <c r="H3495" s="93" t="s">
        <v>8976</v>
      </c>
      <c r="I3495" s="93" t="s">
        <v>23893</v>
      </c>
      <c r="J3495" s="93" t="s">
        <v>21028</v>
      </c>
      <c r="K3495" s="93" t="s">
        <v>5175</v>
      </c>
      <c r="L3495" s="14">
        <f>AND(vyberHrace&lt;&gt;"",ISNUMBER(SEARCH(vyberHrace,$B3495)))</f>
      </c>
      <c r="M3495" s="14">
        <f>AND($I3495=MID(kododd,1,2),$J3495=MID(kododd,3,3))</f>
      </c>
    </row>
    <row r="3496">
      <c r="A3496" s="95">
        <v>1449</v>
      </c>
      <c r="B3496" s="93" t="s">
        <v>13983</v>
      </c>
      <c r="C3496" s="93" t="s">
        <v>1443</v>
      </c>
      <c r="D3496" s="95">
        <v>1870</v>
      </c>
      <c r="E3496" s="95">
        <v>1920</v>
      </c>
      <c r="F3496" s="95">
        <v>306789</v>
      </c>
      <c r="G3496" s="95">
        <v>250</v>
      </c>
      <c r="H3496" s="93" t="s">
        <v>8976</v>
      </c>
      <c r="I3496" s="93" t="s">
        <v>23893</v>
      </c>
      <c r="J3496" s="93" t="s">
        <v>20914</v>
      </c>
      <c r="K3496" s="93" t="s">
        <v>9949</v>
      </c>
      <c r="L3496" s="14">
        <f>AND(vyberHrace&lt;&gt;"",ISNUMBER(SEARCH(vyberHrace,$B3496)))</f>
      </c>
      <c r="M3496" s="14">
        <f>AND($I3496=MID(kododd,1,2),$J3496=MID(kododd,3,3))</f>
      </c>
    </row>
    <row r="3497">
      <c r="A3497" s="95">
        <v>43255</v>
      </c>
      <c r="B3497" s="93" t="s">
        <v>5207</v>
      </c>
      <c r="C3497" s="93" t="s">
        <v>1438</v>
      </c>
      <c r="D3497" s="95">
        <v>1250</v>
      </c>
      <c r="F3497" s="95">
        <v>393703</v>
      </c>
      <c r="G3497" s="95">
        <v>0</v>
      </c>
      <c r="H3497" s="93" t="s">
        <v>8976</v>
      </c>
      <c r="I3497" s="93" t="s">
        <v>23893</v>
      </c>
      <c r="J3497" s="93" t="s">
        <v>20859</v>
      </c>
      <c r="K3497" s="93" t="s">
        <v>5573</v>
      </c>
      <c r="L3497" s="14">
        <f>AND(vyberHrace&lt;&gt;"",ISNUMBER(SEARCH(vyberHrace,$B3497)))</f>
      </c>
      <c r="M3497" s="14">
        <f>AND($I3497=MID(kododd,1,2),$J3497=MID(kododd,3,3))</f>
      </c>
    </row>
    <row r="3498">
      <c r="A3498" s="95">
        <v>59968</v>
      </c>
      <c r="B3498" s="93" t="s">
        <v>26451</v>
      </c>
      <c r="C3498" s="93" t="s">
        <v>1486</v>
      </c>
      <c r="G3498" s="95">
        <v>250</v>
      </c>
      <c r="H3498" s="93" t="s">
        <v>8976</v>
      </c>
      <c r="I3498" s="93" t="s">
        <v>23893</v>
      </c>
      <c r="J3498" s="93" t="s">
        <v>20889</v>
      </c>
      <c r="K3498" s="93" t="s">
        <v>6894</v>
      </c>
      <c r="L3498" s="14">
        <f>AND(vyberHrace&lt;&gt;"",ISNUMBER(SEARCH(vyberHrace,$B3498)))</f>
      </c>
      <c r="M3498" s="14">
        <f>AND($I3498=MID(kododd,1,2),$J3498=MID(kododd,3,3))</f>
      </c>
    </row>
    <row r="3499">
      <c r="A3499" s="95">
        <v>2313</v>
      </c>
      <c r="B3499" s="93" t="s">
        <v>5208</v>
      </c>
      <c r="C3499" s="93" t="s">
        <v>1442</v>
      </c>
      <c r="D3499" s="95">
        <v>1992</v>
      </c>
      <c r="E3499" s="95">
        <v>1981</v>
      </c>
      <c r="F3499" s="95">
        <v>307289</v>
      </c>
      <c r="G3499" s="95">
        <v>250</v>
      </c>
      <c r="H3499" s="93" t="s">
        <v>8976</v>
      </c>
      <c r="I3499" s="93" t="s">
        <v>23893</v>
      </c>
      <c r="J3499" s="93" t="s">
        <v>20974</v>
      </c>
      <c r="K3499" s="93" t="s">
        <v>4919</v>
      </c>
      <c r="L3499" s="14">
        <f>AND(vyberHrace&lt;&gt;"",ISNUMBER(SEARCH(vyberHrace,$B3499)))</f>
      </c>
      <c r="M3499" s="14">
        <f>AND($I3499=MID(kododd,1,2),$J3499=MID(kododd,3,3))</f>
      </c>
    </row>
    <row r="3500">
      <c r="A3500" s="95">
        <v>53072</v>
      </c>
      <c r="B3500" s="93" t="s">
        <v>17411</v>
      </c>
      <c r="C3500" s="93" t="s">
        <v>1446</v>
      </c>
      <c r="G3500" s="95">
        <v>0</v>
      </c>
      <c r="H3500" s="93" t="s">
        <v>8976</v>
      </c>
      <c r="I3500" s="93" t="s">
        <v>23893</v>
      </c>
      <c r="J3500" s="93" t="s">
        <v>20906</v>
      </c>
      <c r="K3500" s="93" t="s">
        <v>7817</v>
      </c>
      <c r="L3500" s="14">
        <f>AND(vyberHrace&lt;&gt;"",ISNUMBER(SEARCH(vyberHrace,$B3500)))</f>
      </c>
      <c r="M3500" s="14">
        <f>AND($I3500=MID(kododd,1,2),$J3500=MID(kododd,3,3))</f>
      </c>
    </row>
    <row r="3501">
      <c r="A3501" s="95">
        <v>59306</v>
      </c>
      <c r="B3501" s="93" t="s">
        <v>19757</v>
      </c>
      <c r="C3501" s="93" t="s">
        <v>1486</v>
      </c>
      <c r="G3501" s="95">
        <v>0</v>
      </c>
      <c r="H3501" s="93" t="s">
        <v>8976</v>
      </c>
      <c r="I3501" s="93" t="s">
        <v>23893</v>
      </c>
      <c r="J3501" s="93" t="s">
        <v>20862</v>
      </c>
      <c r="K3501" s="93" t="s">
        <v>6759</v>
      </c>
      <c r="L3501" s="14">
        <f>AND(vyberHrace&lt;&gt;"",ISNUMBER(SEARCH(vyberHrace,$B3501)))</f>
      </c>
      <c r="M3501" s="14">
        <f>AND($I3501=MID(kododd,1,2),$J3501=MID(kododd,3,3))</f>
      </c>
    </row>
    <row r="3502">
      <c r="A3502" s="95">
        <v>1228</v>
      </c>
      <c r="B3502" s="93" t="s">
        <v>532</v>
      </c>
      <c r="C3502" s="93" t="s">
        <v>1428</v>
      </c>
      <c r="D3502" s="95">
        <v>2063</v>
      </c>
      <c r="E3502" s="95">
        <v>2060</v>
      </c>
      <c r="F3502" s="95">
        <v>308382</v>
      </c>
      <c r="G3502" s="95">
        <v>0</v>
      </c>
      <c r="H3502" s="93" t="s">
        <v>8976</v>
      </c>
      <c r="I3502" s="93" t="s">
        <v>23893</v>
      </c>
      <c r="J3502" s="93" t="s">
        <v>21014</v>
      </c>
      <c r="K3502" s="93" t="s">
        <v>4826</v>
      </c>
      <c r="L3502" s="14">
        <f>AND(vyberHrace&lt;&gt;"",ISNUMBER(SEARCH(vyberHrace,$B3502)))</f>
      </c>
      <c r="M3502" s="14">
        <f>AND($I3502=MID(kododd,1,2),$J3502=MID(kododd,3,3))</f>
      </c>
    </row>
    <row r="3503">
      <c r="A3503" s="95">
        <v>56043</v>
      </c>
      <c r="B3503" s="93" t="s">
        <v>21774</v>
      </c>
      <c r="C3503" s="93" t="s">
        <v>1422</v>
      </c>
      <c r="G3503" s="95">
        <v>0</v>
      </c>
      <c r="H3503" s="93" t="s">
        <v>8976</v>
      </c>
      <c r="I3503" s="93" t="s">
        <v>23893</v>
      </c>
      <c r="J3503" s="93" t="s">
        <v>20862</v>
      </c>
      <c r="K3503" s="93" t="s">
        <v>6759</v>
      </c>
      <c r="L3503" s="14">
        <f>AND(vyberHrace&lt;&gt;"",ISNUMBER(SEARCH(vyberHrace,$B3503)))</f>
      </c>
      <c r="M3503" s="14">
        <f>AND($I3503=MID(kododd,1,2),$J3503=MID(kododd,3,3))</f>
      </c>
    </row>
    <row r="3504">
      <c r="A3504" s="95">
        <v>56125</v>
      </c>
      <c r="B3504" s="93" t="s">
        <v>21775</v>
      </c>
      <c r="C3504" s="93" t="s">
        <v>1411</v>
      </c>
      <c r="G3504" s="95">
        <v>0</v>
      </c>
      <c r="H3504" s="93" t="s">
        <v>8976</v>
      </c>
      <c r="I3504" s="93" t="s">
        <v>23893</v>
      </c>
      <c r="J3504" s="93" t="s">
        <v>20862</v>
      </c>
      <c r="K3504" s="93" t="s">
        <v>6759</v>
      </c>
      <c r="L3504" s="14">
        <f>AND(vyberHrace&lt;&gt;"",ISNUMBER(SEARCH(vyberHrace,$B3504)))</f>
      </c>
      <c r="M3504" s="14">
        <f>AND($I3504=MID(kododd,1,2),$J3504=MID(kododd,3,3))</f>
      </c>
    </row>
    <row r="3505">
      <c r="A3505" s="95">
        <v>41378</v>
      </c>
      <c r="B3505" s="93" t="s">
        <v>4033</v>
      </c>
      <c r="C3505" s="93" t="s">
        <v>1419</v>
      </c>
      <c r="D3505" s="95">
        <v>1895</v>
      </c>
      <c r="E3505" s="95">
        <v>1956</v>
      </c>
      <c r="F3505" s="95">
        <v>398772</v>
      </c>
      <c r="G3505" s="95">
        <v>250</v>
      </c>
      <c r="H3505" s="93" t="s">
        <v>8976</v>
      </c>
      <c r="I3505" s="93" t="s">
        <v>23893</v>
      </c>
      <c r="J3505" s="93" t="s">
        <v>20863</v>
      </c>
      <c r="K3505" s="93" t="s">
        <v>4532</v>
      </c>
      <c r="L3505" s="14">
        <f>AND(vyberHrace&lt;&gt;"",ISNUMBER(SEARCH(vyberHrace,$B3505)))</f>
      </c>
      <c r="M3505" s="14">
        <f>AND($I3505=MID(kododd,1,2),$J3505=MID(kododd,3,3))</f>
      </c>
    </row>
    <row r="3506">
      <c r="A3506" s="95">
        <v>61948</v>
      </c>
      <c r="B3506" s="93" t="s">
        <v>28156</v>
      </c>
      <c r="C3506" s="93" t="s">
        <v>1405</v>
      </c>
      <c r="D3506" s="95">
        <v>1027</v>
      </c>
      <c r="G3506" s="95">
        <v>250</v>
      </c>
      <c r="H3506" s="93" t="s">
        <v>8976</v>
      </c>
      <c r="I3506" s="93" t="s">
        <v>23893</v>
      </c>
      <c r="J3506" s="93" t="s">
        <v>20888</v>
      </c>
      <c r="K3506" s="93" t="s">
        <v>145</v>
      </c>
      <c r="L3506" s="14">
        <f>AND(vyberHrace&lt;&gt;"",ISNUMBER(SEARCH(vyberHrace,$B3506)))</f>
      </c>
      <c r="M3506" s="14">
        <f>AND($I3506=MID(kododd,1,2),$J3506=MID(kododd,3,3))</f>
      </c>
    </row>
    <row r="3507">
      <c r="A3507" s="95">
        <v>32673</v>
      </c>
      <c r="B3507" s="93" t="s">
        <v>4048</v>
      </c>
      <c r="C3507" s="93" t="s">
        <v>1463</v>
      </c>
      <c r="D3507" s="95">
        <v>1504</v>
      </c>
      <c r="G3507" s="95">
        <v>0</v>
      </c>
      <c r="H3507" s="93" t="s">
        <v>8976</v>
      </c>
      <c r="I3507" s="93" t="s">
        <v>23893</v>
      </c>
      <c r="J3507" s="93" t="s">
        <v>20880</v>
      </c>
      <c r="K3507" s="93" t="s">
        <v>11224</v>
      </c>
      <c r="L3507" s="14">
        <f>AND(vyberHrace&lt;&gt;"",ISNUMBER(SEARCH(vyberHrace,$B3507)))</f>
      </c>
      <c r="M3507" s="14">
        <f>AND($I3507=MID(kododd,1,2),$J3507=MID(kododd,3,3))</f>
      </c>
    </row>
    <row r="3508">
      <c r="A3508" s="95">
        <v>54837</v>
      </c>
      <c r="B3508" s="93" t="s">
        <v>2665</v>
      </c>
      <c r="C3508" s="93" t="s">
        <v>1424</v>
      </c>
      <c r="G3508" s="95">
        <v>0</v>
      </c>
      <c r="H3508" s="93" t="s">
        <v>8976</v>
      </c>
      <c r="I3508" s="93" t="s">
        <v>23893</v>
      </c>
      <c r="J3508" s="93" t="s">
        <v>20863</v>
      </c>
      <c r="K3508" s="93" t="s">
        <v>4532</v>
      </c>
      <c r="L3508" s="14">
        <f>AND(vyberHrace&lt;&gt;"",ISNUMBER(SEARCH(vyberHrace,$B3508)))</f>
      </c>
      <c r="M3508" s="14">
        <f>AND($I3508=MID(kododd,1,2),$J3508=MID(kododd,3,3))</f>
      </c>
    </row>
    <row r="3509">
      <c r="A3509" s="95">
        <v>15440</v>
      </c>
      <c r="B3509" s="93" t="s">
        <v>4082</v>
      </c>
      <c r="C3509" s="93" t="s">
        <v>1418</v>
      </c>
      <c r="D3509" s="95">
        <v>1831</v>
      </c>
      <c r="E3509" s="95">
        <v>1950</v>
      </c>
      <c r="F3509" s="95">
        <v>307513</v>
      </c>
      <c r="G3509" s="95">
        <v>0</v>
      </c>
      <c r="H3509" s="93" t="s">
        <v>8976</v>
      </c>
      <c r="I3509" s="93" t="s">
        <v>23893</v>
      </c>
      <c r="J3509" s="93" t="s">
        <v>20844</v>
      </c>
      <c r="K3509" s="93" t="s">
        <v>8979</v>
      </c>
      <c r="L3509" s="14">
        <f>AND(vyberHrace&lt;&gt;"",ISNUMBER(SEARCH(vyberHrace,$B3509)))</f>
      </c>
      <c r="M3509" s="14">
        <f>AND($I3509=MID(kododd,1,2),$J3509=MID(kododd,3,3))</f>
      </c>
    </row>
    <row r="3510">
      <c r="A3510" s="95">
        <v>53259</v>
      </c>
      <c r="B3510" s="93" t="s">
        <v>4082</v>
      </c>
      <c r="C3510" s="93" t="s">
        <v>1412</v>
      </c>
      <c r="G3510" s="95">
        <v>0</v>
      </c>
      <c r="H3510" s="93" t="s">
        <v>8976</v>
      </c>
      <c r="I3510" s="93" t="s">
        <v>23893</v>
      </c>
      <c r="J3510" s="93" t="s">
        <v>20863</v>
      </c>
      <c r="K3510" s="93" t="s">
        <v>4532</v>
      </c>
      <c r="L3510" s="14">
        <f>AND(vyberHrace&lt;&gt;"",ISNUMBER(SEARCH(vyberHrace,$B3510)))</f>
      </c>
      <c r="M3510" s="14">
        <f>AND($I3510=MID(kododd,1,2),$J3510=MID(kododd,3,3))</f>
      </c>
    </row>
    <row r="3511">
      <c r="A3511" s="95">
        <v>59511</v>
      </c>
      <c r="B3511" s="93" t="s">
        <v>25914</v>
      </c>
      <c r="C3511" s="93" t="s">
        <v>1416</v>
      </c>
      <c r="D3511" s="95">
        <v>1004</v>
      </c>
      <c r="G3511" s="95">
        <v>0</v>
      </c>
      <c r="H3511" s="93" t="s">
        <v>8976</v>
      </c>
      <c r="I3511" s="93" t="s">
        <v>23893</v>
      </c>
      <c r="J3511" s="93" t="s">
        <v>21005</v>
      </c>
      <c r="K3511" s="93" t="s">
        <v>7922</v>
      </c>
      <c r="L3511" s="14">
        <f>AND(vyberHrace&lt;&gt;"",ISNUMBER(SEARCH(vyberHrace,$B3511)))</f>
      </c>
      <c r="M3511" s="14">
        <f>AND($I3511=MID(kododd,1,2),$J3511=MID(kododd,3,3))</f>
      </c>
    </row>
    <row r="3512">
      <c r="A3512" s="95">
        <v>63504</v>
      </c>
      <c r="B3512" s="93" t="s">
        <v>28751</v>
      </c>
      <c r="C3512" s="93" t="s">
        <v>1404</v>
      </c>
      <c r="F3512" s="95">
        <v>571005811</v>
      </c>
      <c r="G3512" s="95">
        <v>250</v>
      </c>
      <c r="H3512" s="93" t="s">
        <v>8976</v>
      </c>
      <c r="I3512" s="93" t="s">
        <v>23893</v>
      </c>
      <c r="J3512" s="93" t="s">
        <v>21005</v>
      </c>
      <c r="K3512" s="93" t="s">
        <v>7922</v>
      </c>
      <c r="L3512" s="14">
        <f>AND(vyberHrace&lt;&gt;"",ISNUMBER(SEARCH(vyberHrace,$B3512)))</f>
      </c>
      <c r="M3512" s="14">
        <f>AND($I3512=MID(kododd,1,2),$J3512=MID(kododd,3,3))</f>
      </c>
    </row>
    <row r="3513">
      <c r="A3513" s="95">
        <v>16171</v>
      </c>
      <c r="B3513" s="93" t="s">
        <v>7879</v>
      </c>
      <c r="C3513" s="93" t="s">
        <v>1466</v>
      </c>
      <c r="D3513" s="95">
        <v>1686</v>
      </c>
      <c r="E3513" s="95">
        <v>1795</v>
      </c>
      <c r="F3513" s="95">
        <v>399418</v>
      </c>
      <c r="G3513" s="95">
        <v>250</v>
      </c>
      <c r="H3513" s="93" t="s">
        <v>8976</v>
      </c>
      <c r="I3513" s="93" t="s">
        <v>23893</v>
      </c>
      <c r="J3513" s="93" t="s">
        <v>21005</v>
      </c>
      <c r="K3513" s="93" t="s">
        <v>7922</v>
      </c>
      <c r="L3513" s="14">
        <f>AND(vyberHrace&lt;&gt;"",ISNUMBER(SEARCH(vyberHrace,$B3513)))</f>
      </c>
      <c r="M3513" s="14">
        <f>AND($I3513=MID(kododd,1,2),$J3513=MID(kododd,3,3))</f>
      </c>
    </row>
    <row r="3514">
      <c r="A3514" s="95">
        <v>13767</v>
      </c>
      <c r="B3514" s="93" t="s">
        <v>7882</v>
      </c>
      <c r="C3514" s="93" t="s">
        <v>1423</v>
      </c>
      <c r="D3514" s="95">
        <v>1986</v>
      </c>
      <c r="E3514" s="95">
        <v>1991</v>
      </c>
      <c r="F3514" s="95">
        <v>301604</v>
      </c>
      <c r="G3514" s="95">
        <v>250</v>
      </c>
      <c r="H3514" s="93" t="s">
        <v>8976</v>
      </c>
      <c r="I3514" s="93" t="s">
        <v>23893</v>
      </c>
      <c r="J3514" s="93" t="s">
        <v>20964</v>
      </c>
      <c r="K3514" s="93" t="s">
        <v>11275</v>
      </c>
      <c r="L3514" s="14">
        <f>AND(vyberHrace&lt;&gt;"",ISNUMBER(SEARCH(vyberHrace,$B3514)))</f>
      </c>
      <c r="M3514" s="14">
        <f>AND($I3514=MID(kododd,1,2),$J3514=MID(kododd,3,3))</f>
      </c>
    </row>
    <row r="3515">
      <c r="A3515" s="95">
        <v>62463</v>
      </c>
      <c r="B3515" s="93" t="s">
        <v>28752</v>
      </c>
      <c r="C3515" s="93" t="s">
        <v>1486</v>
      </c>
      <c r="G3515" s="95">
        <v>250</v>
      </c>
      <c r="H3515" s="93" t="s">
        <v>8976</v>
      </c>
      <c r="I3515" s="93" t="s">
        <v>23893</v>
      </c>
      <c r="J3515" s="93" t="s">
        <v>20901</v>
      </c>
      <c r="K3515" s="93" t="s">
        <v>6914</v>
      </c>
      <c r="L3515" s="14">
        <f>AND(vyberHrace&lt;&gt;"",ISNUMBER(SEARCH(vyberHrace,$B3515)))</f>
      </c>
      <c r="M3515" s="14">
        <f>AND($I3515=MID(kododd,1,2),$J3515=MID(kododd,3,3))</f>
      </c>
    </row>
    <row r="3516">
      <c r="A3516" s="95">
        <v>17106</v>
      </c>
      <c r="B3516" s="93" t="s">
        <v>10084</v>
      </c>
      <c r="C3516" s="93" t="s">
        <v>1461</v>
      </c>
      <c r="D3516" s="95">
        <v>1745</v>
      </c>
      <c r="F3516" s="95">
        <v>330841</v>
      </c>
      <c r="G3516" s="95">
        <v>0</v>
      </c>
      <c r="H3516" s="93" t="s">
        <v>8976</v>
      </c>
      <c r="I3516" s="93" t="s">
        <v>23893</v>
      </c>
      <c r="J3516" s="93" t="s">
        <v>20958</v>
      </c>
      <c r="K3516" s="93" t="s">
        <v>8977</v>
      </c>
      <c r="L3516" s="14">
        <f>AND(vyberHrace&lt;&gt;"",ISNUMBER(SEARCH(vyberHrace,$B3516)))</f>
      </c>
      <c r="M3516" s="14">
        <f>AND($I3516=MID(kododd,1,2),$J3516=MID(kododd,3,3))</f>
      </c>
    </row>
    <row r="3517">
      <c r="A3517" s="95">
        <v>39094</v>
      </c>
      <c r="B3517" s="93" t="s">
        <v>10085</v>
      </c>
      <c r="C3517" s="93" t="s">
        <v>1419</v>
      </c>
      <c r="G3517" s="95">
        <v>0</v>
      </c>
      <c r="H3517" s="93" t="s">
        <v>8976</v>
      </c>
      <c r="I3517" s="93" t="s">
        <v>23893</v>
      </c>
      <c r="J3517" s="93" t="s">
        <v>20880</v>
      </c>
      <c r="K3517" s="93" t="s">
        <v>11224</v>
      </c>
      <c r="L3517" s="14">
        <f>AND(vyberHrace&lt;&gt;"",ISNUMBER(SEARCH(vyberHrace,$B3517)))</f>
      </c>
      <c r="M3517" s="14">
        <f>AND($I3517=MID(kododd,1,2),$J3517=MID(kododd,3,3))</f>
      </c>
    </row>
    <row r="3518">
      <c r="A3518" s="95">
        <v>11124</v>
      </c>
      <c r="B3518" s="93" t="s">
        <v>2123</v>
      </c>
      <c r="C3518" s="93" t="s">
        <v>1413</v>
      </c>
      <c r="D3518" s="95">
        <v>1344</v>
      </c>
      <c r="G3518" s="95">
        <v>0</v>
      </c>
      <c r="H3518" s="93" t="s">
        <v>8976</v>
      </c>
      <c r="I3518" s="93" t="s">
        <v>23893</v>
      </c>
      <c r="J3518" s="93" t="s">
        <v>20983</v>
      </c>
      <c r="K3518" s="93" t="s">
        <v>9107</v>
      </c>
      <c r="L3518" s="14">
        <f>AND(vyberHrace&lt;&gt;"",ISNUMBER(SEARCH(vyberHrace,$B3518)))</f>
      </c>
      <c r="M3518" s="14">
        <f>AND($I3518=MID(kododd,1,2),$J3518=MID(kododd,3,3))</f>
      </c>
    </row>
    <row r="3519">
      <c r="A3519" s="95">
        <v>55472</v>
      </c>
      <c r="B3519" s="93" t="s">
        <v>21811</v>
      </c>
      <c r="C3519" s="93" t="s">
        <v>1416</v>
      </c>
      <c r="G3519" s="95">
        <v>0</v>
      </c>
      <c r="H3519" s="93" t="s">
        <v>8976</v>
      </c>
      <c r="I3519" s="93" t="s">
        <v>23893</v>
      </c>
      <c r="J3519" s="93" t="s">
        <v>20901</v>
      </c>
      <c r="K3519" s="93" t="s">
        <v>6914</v>
      </c>
      <c r="L3519" s="14">
        <f>AND(vyberHrace&lt;&gt;"",ISNUMBER(SEARCH(vyberHrace,$B3519)))</f>
      </c>
      <c r="M3519" s="14">
        <f>AND($I3519=MID(kododd,1,2),$J3519=MID(kododd,3,3))</f>
      </c>
    </row>
    <row r="3520">
      <c r="A3520" s="95">
        <v>63842</v>
      </c>
      <c r="B3520" s="93" t="s">
        <v>29955</v>
      </c>
      <c r="C3520" s="93" t="s">
        <v>1450</v>
      </c>
      <c r="G3520" s="95">
        <v>250</v>
      </c>
      <c r="H3520" s="93" t="s">
        <v>8976</v>
      </c>
      <c r="I3520" s="93" t="s">
        <v>23893</v>
      </c>
      <c r="J3520" s="93" t="s">
        <v>20974</v>
      </c>
      <c r="K3520" s="93" t="s">
        <v>4919</v>
      </c>
      <c r="L3520" s="14">
        <f>AND(vyberHrace&lt;&gt;"",ISNUMBER(SEARCH(vyberHrace,$B3520)))</f>
      </c>
      <c r="M3520" s="14">
        <f>AND($I3520=MID(kododd,1,2),$J3520=MID(kododd,3,3))</f>
      </c>
    </row>
    <row r="3521">
      <c r="A3521" s="95">
        <v>32867</v>
      </c>
      <c r="B3521" s="93" t="s">
        <v>3328</v>
      </c>
      <c r="C3521" s="93" t="s">
        <v>1398</v>
      </c>
      <c r="D3521" s="95">
        <v>1380</v>
      </c>
      <c r="E3521" s="95">
        <v>1726</v>
      </c>
      <c r="F3521" s="95">
        <v>383392</v>
      </c>
      <c r="G3521" s="95">
        <v>250</v>
      </c>
      <c r="H3521" s="93" t="s">
        <v>8976</v>
      </c>
      <c r="I3521" s="93" t="s">
        <v>23893</v>
      </c>
      <c r="J3521" s="93" t="s">
        <v>21019</v>
      </c>
      <c r="K3521" s="93" t="s">
        <v>11130</v>
      </c>
      <c r="L3521" s="14">
        <f>AND(vyberHrace&lt;&gt;"",ISNUMBER(SEARCH(vyberHrace,$B3521)))</f>
      </c>
      <c r="M3521" s="14">
        <f>AND($I3521=MID(kododd,1,2),$J3521=MID(kododd,3,3))</f>
      </c>
    </row>
    <row r="3522">
      <c r="A3522" s="95">
        <v>62833</v>
      </c>
      <c r="B3522" s="93" t="s">
        <v>28753</v>
      </c>
      <c r="C3522" s="93" t="s">
        <v>1450</v>
      </c>
      <c r="G3522" s="95">
        <v>250</v>
      </c>
      <c r="H3522" s="93" t="s">
        <v>8976</v>
      </c>
      <c r="I3522" s="93" t="s">
        <v>23893</v>
      </c>
      <c r="J3522" s="93" t="s">
        <v>20964</v>
      </c>
      <c r="K3522" s="93" t="s">
        <v>11275</v>
      </c>
      <c r="L3522" s="14">
        <f>AND(vyberHrace&lt;&gt;"",ISNUMBER(SEARCH(vyberHrace,$B3522)))</f>
      </c>
      <c r="M3522" s="14">
        <f>AND($I3522=MID(kododd,1,2),$J3522=MID(kododd,3,3))</f>
      </c>
    </row>
    <row r="3523">
      <c r="A3523" s="95">
        <v>60076</v>
      </c>
      <c r="B3523" s="93" t="s">
        <v>26553</v>
      </c>
      <c r="C3523" s="93" t="s">
        <v>1450</v>
      </c>
      <c r="G3523" s="95">
        <v>0</v>
      </c>
      <c r="H3523" s="93" t="s">
        <v>8976</v>
      </c>
      <c r="I3523" s="93" t="s">
        <v>23893</v>
      </c>
      <c r="J3523" s="93" t="s">
        <v>20862</v>
      </c>
      <c r="K3523" s="93" t="s">
        <v>6759</v>
      </c>
      <c r="L3523" s="14">
        <f>AND(vyberHrace&lt;&gt;"",ISNUMBER(SEARCH(vyberHrace,$B3523)))</f>
      </c>
      <c r="M3523" s="14">
        <f>AND($I3523=MID(kododd,1,2),$J3523=MID(kododd,3,3))</f>
      </c>
    </row>
    <row r="3524">
      <c r="A3524" s="95">
        <v>54951</v>
      </c>
      <c r="B3524" s="93" t="s">
        <v>2629</v>
      </c>
      <c r="C3524" s="93" t="s">
        <v>1420</v>
      </c>
      <c r="F3524" s="95">
        <v>23797002</v>
      </c>
      <c r="G3524" s="95">
        <v>0</v>
      </c>
      <c r="H3524" s="93" t="s">
        <v>8976</v>
      </c>
      <c r="I3524" s="93" t="s">
        <v>23893</v>
      </c>
      <c r="J3524" s="93" t="s">
        <v>20964</v>
      </c>
      <c r="K3524" s="93" t="s">
        <v>11275</v>
      </c>
      <c r="L3524" s="14">
        <f>AND(vyberHrace&lt;&gt;"",ISNUMBER(SEARCH(vyberHrace,$B3524)))</f>
      </c>
      <c r="M3524" s="14">
        <f>AND($I3524=MID(kododd,1,2),$J3524=MID(kododd,3,3))</f>
      </c>
    </row>
    <row r="3525">
      <c r="A3525" s="95">
        <v>57717</v>
      </c>
      <c r="B3525" s="93" t="s">
        <v>24284</v>
      </c>
      <c r="C3525" s="93" t="s">
        <v>1457</v>
      </c>
      <c r="D3525" s="95">
        <v>1302</v>
      </c>
      <c r="F3525" s="95">
        <v>23768649</v>
      </c>
      <c r="G3525" s="95">
        <v>250</v>
      </c>
      <c r="H3525" s="93" t="s">
        <v>8976</v>
      </c>
      <c r="I3525" s="93" t="s">
        <v>23893</v>
      </c>
      <c r="J3525" s="93" t="s">
        <v>20906</v>
      </c>
      <c r="K3525" s="93" t="s">
        <v>7817</v>
      </c>
      <c r="L3525" s="14">
        <f>AND(vyberHrace&lt;&gt;"",ISNUMBER(SEARCH(vyberHrace,$B3525)))</f>
      </c>
      <c r="M3525" s="14">
        <f>AND($I3525=MID(kododd,1,2),$J3525=MID(kododd,3,3))</f>
      </c>
    </row>
    <row r="3526">
      <c r="A3526" s="95">
        <v>37495</v>
      </c>
      <c r="B3526" s="93" t="s">
        <v>3340</v>
      </c>
      <c r="C3526" s="93" t="s">
        <v>1409</v>
      </c>
      <c r="D3526" s="95">
        <v>1345</v>
      </c>
      <c r="E3526" s="95">
        <v>1596</v>
      </c>
      <c r="F3526" s="95">
        <v>377597</v>
      </c>
      <c r="G3526" s="95">
        <v>250</v>
      </c>
      <c r="H3526" s="93" t="s">
        <v>8976</v>
      </c>
      <c r="I3526" s="93" t="s">
        <v>23893</v>
      </c>
      <c r="J3526" s="93" t="s">
        <v>20983</v>
      </c>
      <c r="K3526" s="93" t="s">
        <v>9107</v>
      </c>
      <c r="L3526" s="14">
        <f>AND(vyberHrace&lt;&gt;"",ISNUMBER(SEARCH(vyberHrace,$B3526)))</f>
      </c>
      <c r="M3526" s="14">
        <f>AND($I3526=MID(kododd,1,2),$J3526=MID(kododd,3,3))</f>
      </c>
    </row>
    <row r="3527">
      <c r="A3527" s="95">
        <v>37706</v>
      </c>
      <c r="B3527" s="93" t="s">
        <v>3350</v>
      </c>
      <c r="C3527" s="93" t="s">
        <v>1399</v>
      </c>
      <c r="D3527" s="95">
        <v>1781</v>
      </c>
      <c r="E3527" s="95">
        <v>1851</v>
      </c>
      <c r="F3527" s="95">
        <v>386340</v>
      </c>
      <c r="G3527" s="95">
        <v>250</v>
      </c>
      <c r="H3527" s="93" t="s">
        <v>8976</v>
      </c>
      <c r="I3527" s="93" t="s">
        <v>23893</v>
      </c>
      <c r="J3527" s="93" t="s">
        <v>20850</v>
      </c>
      <c r="K3527" s="93" t="s">
        <v>2038</v>
      </c>
      <c r="L3527" s="14">
        <f>AND(vyberHrace&lt;&gt;"",ISNUMBER(SEARCH(vyberHrace,$B3527)))</f>
      </c>
      <c r="M3527" s="14">
        <f>AND($I3527=MID(kododd,1,2),$J3527=MID(kododd,3,3))</f>
      </c>
    </row>
    <row r="3528">
      <c r="A3528" s="95">
        <v>43588</v>
      </c>
      <c r="B3528" s="93" t="s">
        <v>3355</v>
      </c>
      <c r="C3528" s="93" t="s">
        <v>1428</v>
      </c>
      <c r="D3528" s="95">
        <v>1639</v>
      </c>
      <c r="G3528" s="95">
        <v>250</v>
      </c>
      <c r="H3528" s="93" t="s">
        <v>8976</v>
      </c>
      <c r="I3528" s="93" t="s">
        <v>23893</v>
      </c>
      <c r="J3528" s="93" t="s">
        <v>20988</v>
      </c>
      <c r="K3528" s="93" t="s">
        <v>5143</v>
      </c>
      <c r="L3528" s="14">
        <f>AND(vyberHrace&lt;&gt;"",ISNUMBER(SEARCH(vyberHrace,$B3528)))</f>
      </c>
      <c r="M3528" s="14">
        <f>AND($I3528=MID(kododd,1,2),$J3528=MID(kododd,3,3))</f>
      </c>
    </row>
    <row r="3529">
      <c r="A3529" s="95">
        <v>51128</v>
      </c>
      <c r="B3529" s="93" t="s">
        <v>7789</v>
      </c>
      <c r="C3529" s="93" t="s">
        <v>3255</v>
      </c>
      <c r="F3529" s="95">
        <v>23746513</v>
      </c>
      <c r="G3529" s="95">
        <v>0</v>
      </c>
      <c r="H3529" s="93" t="s">
        <v>8976</v>
      </c>
      <c r="I3529" s="93" t="s">
        <v>23893</v>
      </c>
      <c r="J3529" s="93" t="s">
        <v>20944</v>
      </c>
      <c r="K3529" s="93" t="s">
        <v>5129</v>
      </c>
      <c r="L3529" s="14">
        <f>AND(vyberHrace&lt;&gt;"",ISNUMBER(SEARCH(vyberHrace,$B3529)))</f>
      </c>
      <c r="M3529" s="14">
        <f>AND($I3529=MID(kododd,1,2),$J3529=MID(kododd,3,3))</f>
      </c>
    </row>
    <row r="3530">
      <c r="A3530" s="95">
        <v>13571</v>
      </c>
      <c r="B3530" s="93" t="s">
        <v>4571</v>
      </c>
      <c r="C3530" s="93" t="s">
        <v>1452</v>
      </c>
      <c r="D3530" s="95">
        <v>1477</v>
      </c>
      <c r="G3530" s="95">
        <v>0</v>
      </c>
      <c r="H3530" s="93" t="s">
        <v>8976</v>
      </c>
      <c r="I3530" s="93" t="s">
        <v>23893</v>
      </c>
      <c r="J3530" s="93" t="s">
        <v>20892</v>
      </c>
      <c r="K3530" s="93" t="s">
        <v>6900</v>
      </c>
      <c r="L3530" s="14">
        <f>AND(vyberHrace&lt;&gt;"",ISNUMBER(SEARCH(vyberHrace,$B3530)))</f>
      </c>
      <c r="M3530" s="14">
        <f>AND($I3530=MID(kododd,1,2),$J3530=MID(kododd,3,3))</f>
      </c>
    </row>
    <row r="3531">
      <c r="A3531" s="95">
        <v>47873</v>
      </c>
      <c r="B3531" s="93" t="s">
        <v>4575</v>
      </c>
      <c r="C3531" s="93" t="s">
        <v>1406</v>
      </c>
      <c r="D3531" s="95">
        <v>1290</v>
      </c>
      <c r="E3531" s="95">
        <v>1519</v>
      </c>
      <c r="F3531" s="95">
        <v>23746521</v>
      </c>
      <c r="G3531" s="95">
        <v>250</v>
      </c>
      <c r="H3531" s="93" t="s">
        <v>8976</v>
      </c>
      <c r="I3531" s="93" t="s">
        <v>23893</v>
      </c>
      <c r="J3531" s="93" t="s">
        <v>20944</v>
      </c>
      <c r="K3531" s="93" t="s">
        <v>5129</v>
      </c>
      <c r="L3531" s="14">
        <f>AND(vyberHrace&lt;&gt;"",ISNUMBER(SEARCH(vyberHrace,$B3531)))</f>
      </c>
      <c r="M3531" s="14">
        <f>AND($I3531=MID(kododd,1,2),$J3531=MID(kododd,3,3))</f>
      </c>
    </row>
    <row r="3532">
      <c r="A3532" s="95">
        <v>1937</v>
      </c>
      <c r="B3532" s="93" t="s">
        <v>4578</v>
      </c>
      <c r="C3532" s="93" t="s">
        <v>1432</v>
      </c>
      <c r="D3532" s="95">
        <v>1775</v>
      </c>
      <c r="E3532" s="95">
        <v>1878</v>
      </c>
      <c r="F3532" s="95">
        <v>336238</v>
      </c>
      <c r="G3532" s="95">
        <v>250</v>
      </c>
      <c r="H3532" s="93" t="s">
        <v>8976</v>
      </c>
      <c r="I3532" s="93" t="s">
        <v>23893</v>
      </c>
      <c r="J3532" s="93" t="s">
        <v>20986</v>
      </c>
      <c r="K3532" s="93" t="s">
        <v>5124</v>
      </c>
      <c r="L3532" s="14">
        <f>AND(vyberHrace&lt;&gt;"",ISNUMBER(SEARCH(vyberHrace,$B3532)))</f>
      </c>
      <c r="M3532" s="14">
        <f>AND($I3532=MID(kododd,1,2),$J3532=MID(kododd,3,3))</f>
      </c>
    </row>
    <row r="3533">
      <c r="A3533" s="95">
        <v>41444</v>
      </c>
      <c r="B3533" s="93" t="s">
        <v>4580</v>
      </c>
      <c r="C3533" s="93" t="s">
        <v>1408</v>
      </c>
      <c r="D3533" s="95">
        <v>2102</v>
      </c>
      <c r="E3533" s="95">
        <v>2100</v>
      </c>
      <c r="F3533" s="95">
        <v>398780</v>
      </c>
      <c r="G3533" s="95">
        <v>250</v>
      </c>
      <c r="H3533" s="93" t="s">
        <v>8976</v>
      </c>
      <c r="I3533" s="93" t="s">
        <v>23893</v>
      </c>
      <c r="J3533" s="93" t="s">
        <v>20944</v>
      </c>
      <c r="K3533" s="93" t="s">
        <v>5129</v>
      </c>
      <c r="L3533" s="14">
        <f>AND(vyberHrace&lt;&gt;"",ISNUMBER(SEARCH(vyberHrace,$B3533)))</f>
      </c>
      <c r="M3533" s="14">
        <f>AND($I3533=MID(kododd,1,2),$J3533=MID(kododd,3,3))</f>
      </c>
    </row>
    <row r="3534">
      <c r="A3534" s="95">
        <v>59106</v>
      </c>
      <c r="B3534" s="93" t="s">
        <v>25552</v>
      </c>
      <c r="C3534" s="93" t="s">
        <v>1424</v>
      </c>
      <c r="G3534" s="95">
        <v>0</v>
      </c>
      <c r="H3534" s="93" t="s">
        <v>8976</v>
      </c>
      <c r="I3534" s="93" t="s">
        <v>23893</v>
      </c>
      <c r="J3534" s="93" t="s">
        <v>20906</v>
      </c>
      <c r="K3534" s="93" t="s">
        <v>7817</v>
      </c>
      <c r="L3534" s="14">
        <f>AND(vyberHrace&lt;&gt;"",ISNUMBER(SEARCH(vyberHrace,$B3534)))</f>
      </c>
      <c r="M3534" s="14">
        <f>AND($I3534=MID(kododd,1,2),$J3534=MID(kododd,3,3))</f>
      </c>
    </row>
    <row r="3535">
      <c r="A3535" s="95">
        <v>3679</v>
      </c>
      <c r="B3535" s="93" t="s">
        <v>4582</v>
      </c>
      <c r="C3535" s="93" t="s">
        <v>1404</v>
      </c>
      <c r="D3535" s="95">
        <v>1729</v>
      </c>
      <c r="E3535" s="95">
        <v>1801</v>
      </c>
      <c r="F3535" s="95">
        <v>23718439</v>
      </c>
      <c r="G3535" s="95">
        <v>250</v>
      </c>
      <c r="H3535" s="93" t="s">
        <v>8976</v>
      </c>
      <c r="I3535" s="93" t="s">
        <v>23893</v>
      </c>
      <c r="J3535" s="93" t="s">
        <v>20859</v>
      </c>
      <c r="K3535" s="93" t="s">
        <v>5573</v>
      </c>
      <c r="L3535" s="14">
        <f>AND(vyberHrace&lt;&gt;"",ISNUMBER(SEARCH(vyberHrace,$B3535)))</f>
      </c>
      <c r="M3535" s="14">
        <f>AND($I3535=MID(kododd,1,2),$J3535=MID(kododd,3,3))</f>
      </c>
    </row>
    <row r="3536">
      <c r="A3536" s="95">
        <v>45529</v>
      </c>
      <c r="B3536" s="93" t="s">
        <v>4584</v>
      </c>
      <c r="C3536" s="93" t="s">
        <v>3255</v>
      </c>
      <c r="D3536" s="95">
        <v>1573</v>
      </c>
      <c r="E3536" s="95">
        <v>1700</v>
      </c>
      <c r="F3536" s="95">
        <v>23712350</v>
      </c>
      <c r="G3536" s="95">
        <v>250</v>
      </c>
      <c r="H3536" s="93" t="s">
        <v>8976</v>
      </c>
      <c r="I3536" s="93" t="s">
        <v>23893</v>
      </c>
      <c r="J3536" s="93" t="s">
        <v>20862</v>
      </c>
      <c r="K3536" s="93" t="s">
        <v>6759</v>
      </c>
      <c r="L3536" s="14">
        <f>AND(vyberHrace&lt;&gt;"",ISNUMBER(SEARCH(vyberHrace,$B3536)))</f>
      </c>
      <c r="M3536" s="14">
        <f>AND($I3536=MID(kododd,1,2),$J3536=MID(kododd,3,3))</f>
      </c>
    </row>
    <row r="3537">
      <c r="A3537" s="95">
        <v>49269</v>
      </c>
      <c r="B3537" s="93" t="s">
        <v>4591</v>
      </c>
      <c r="C3537" s="93" t="s">
        <v>1408</v>
      </c>
      <c r="G3537" s="95">
        <v>0</v>
      </c>
      <c r="H3537" s="93" t="s">
        <v>8976</v>
      </c>
      <c r="I3537" s="93" t="s">
        <v>23893</v>
      </c>
      <c r="J3537" s="93" t="s">
        <v>20944</v>
      </c>
      <c r="K3537" s="93" t="s">
        <v>5129</v>
      </c>
      <c r="L3537" s="14">
        <f>AND(vyberHrace&lt;&gt;"",ISNUMBER(SEARCH(vyberHrace,$B3537)))</f>
      </c>
      <c r="M3537" s="14">
        <f>AND($I3537=MID(kododd,1,2),$J3537=MID(kododd,3,3))</f>
      </c>
    </row>
    <row r="3538">
      <c r="A3538" s="95">
        <v>51096</v>
      </c>
      <c r="B3538" s="93" t="s">
        <v>4550</v>
      </c>
      <c r="C3538" s="93" t="s">
        <v>1416</v>
      </c>
      <c r="D3538" s="95">
        <v>1256</v>
      </c>
      <c r="E3538" s="95">
        <v>1428</v>
      </c>
      <c r="F3538" s="95">
        <v>23744383</v>
      </c>
      <c r="G3538" s="95">
        <v>250</v>
      </c>
      <c r="H3538" s="93" t="s">
        <v>8976</v>
      </c>
      <c r="I3538" s="93" t="s">
        <v>23893</v>
      </c>
      <c r="J3538" s="93" t="s">
        <v>20862</v>
      </c>
      <c r="K3538" s="93" t="s">
        <v>6759</v>
      </c>
      <c r="L3538" s="14">
        <f>AND(vyberHrace&lt;&gt;"",ISNUMBER(SEARCH(vyberHrace,$B3538)))</f>
      </c>
      <c r="M3538" s="14">
        <f>AND($I3538=MID(kododd,1,2),$J3538=MID(kododd,3,3))</f>
      </c>
    </row>
    <row r="3539">
      <c r="A3539" s="95">
        <v>63446</v>
      </c>
      <c r="B3539" s="93" t="s">
        <v>28754</v>
      </c>
      <c r="C3539" s="93" t="s">
        <v>1450</v>
      </c>
      <c r="F3539" s="95">
        <v>571001301</v>
      </c>
      <c r="G3539" s="95">
        <v>250</v>
      </c>
      <c r="H3539" s="93" t="s">
        <v>8976</v>
      </c>
      <c r="I3539" s="93" t="s">
        <v>23893</v>
      </c>
      <c r="J3539" s="93" t="s">
        <v>20883</v>
      </c>
      <c r="K3539" s="93" t="s">
        <v>6903</v>
      </c>
      <c r="L3539" s="14">
        <f>AND(vyberHrace&lt;&gt;"",ISNUMBER(SEARCH(vyberHrace,$B3539)))</f>
      </c>
      <c r="M3539" s="14">
        <f>AND($I3539=MID(kododd,1,2),$J3539=MID(kododd,3,3))</f>
      </c>
    </row>
    <row r="3540">
      <c r="A3540" s="95">
        <v>36893</v>
      </c>
      <c r="B3540" s="93" t="s">
        <v>6450</v>
      </c>
      <c r="C3540" s="93" t="s">
        <v>1413</v>
      </c>
      <c r="D3540" s="95">
        <v>1558</v>
      </c>
      <c r="F3540" s="95">
        <v>399973</v>
      </c>
      <c r="G3540" s="95">
        <v>250</v>
      </c>
      <c r="H3540" s="93" t="s">
        <v>8976</v>
      </c>
      <c r="I3540" s="93" t="s">
        <v>23893</v>
      </c>
      <c r="J3540" s="93" t="s">
        <v>20845</v>
      </c>
      <c r="K3540" s="93" t="s">
        <v>11239</v>
      </c>
      <c r="L3540" s="14">
        <f>AND(vyberHrace&lt;&gt;"",ISNUMBER(SEARCH(vyberHrace,$B3540)))</f>
      </c>
      <c r="M3540" s="14">
        <f>AND($I3540=MID(kododd,1,2),$J3540=MID(kododd,3,3))</f>
      </c>
    </row>
    <row r="3541">
      <c r="A3541" s="95">
        <v>60216</v>
      </c>
      <c r="B3541" s="93" t="s">
        <v>26677</v>
      </c>
      <c r="C3541" s="93" t="s">
        <v>1411</v>
      </c>
      <c r="G3541" s="95">
        <v>0</v>
      </c>
      <c r="H3541" s="93" t="s">
        <v>8976</v>
      </c>
      <c r="I3541" s="93" t="s">
        <v>23893</v>
      </c>
      <c r="J3541" s="93" t="s">
        <v>20986</v>
      </c>
      <c r="K3541" s="93" t="s">
        <v>5124</v>
      </c>
      <c r="L3541" s="14">
        <f>AND(vyberHrace&lt;&gt;"",ISNUMBER(SEARCH(vyberHrace,$B3541)))</f>
      </c>
      <c r="M3541" s="14">
        <f>AND($I3541=MID(kododd,1,2),$J3541=MID(kododd,3,3))</f>
      </c>
    </row>
    <row r="3542">
      <c r="A3542" s="95">
        <v>53627</v>
      </c>
      <c r="B3542" s="93" t="s">
        <v>2726</v>
      </c>
      <c r="C3542" s="93" t="s">
        <v>1402</v>
      </c>
      <c r="G3542" s="95">
        <v>0</v>
      </c>
      <c r="H3542" s="93" t="s">
        <v>8976</v>
      </c>
      <c r="I3542" s="93" t="s">
        <v>23893</v>
      </c>
      <c r="J3542" s="93" t="s">
        <v>21005</v>
      </c>
      <c r="K3542" s="93" t="s">
        <v>7922</v>
      </c>
      <c r="L3542" s="14">
        <f>AND(vyberHrace&lt;&gt;"",ISNUMBER(SEARCH(vyberHrace,$B3542)))</f>
      </c>
      <c r="M3542" s="14">
        <f>AND($I3542=MID(kododd,1,2),$J3542=MID(kododd,3,3))</f>
      </c>
    </row>
    <row r="3543">
      <c r="A3543" s="95">
        <v>4458</v>
      </c>
      <c r="B3543" s="93" t="s">
        <v>11369</v>
      </c>
      <c r="C3543" s="93" t="s">
        <v>1451</v>
      </c>
      <c r="D3543" s="95">
        <v>1612</v>
      </c>
      <c r="E3543" s="95">
        <v>1836</v>
      </c>
      <c r="F3543" s="95">
        <v>323241</v>
      </c>
      <c r="G3543" s="95">
        <v>250</v>
      </c>
      <c r="H3543" s="93" t="s">
        <v>8976</v>
      </c>
      <c r="I3543" s="93" t="s">
        <v>23893</v>
      </c>
      <c r="J3543" s="93" t="s">
        <v>20983</v>
      </c>
      <c r="K3543" s="93" t="s">
        <v>9107</v>
      </c>
      <c r="L3543" s="14">
        <f>AND(vyberHrace&lt;&gt;"",ISNUMBER(SEARCH(vyberHrace,$B3543)))</f>
      </c>
      <c r="M3543" s="14">
        <f>AND($I3543=MID(kododd,1,2),$J3543=MID(kododd,3,3))</f>
      </c>
    </row>
    <row r="3544">
      <c r="A3544" s="95">
        <v>8232</v>
      </c>
      <c r="B3544" s="93" t="s">
        <v>11376</v>
      </c>
      <c r="C3544" s="93" t="s">
        <v>1437</v>
      </c>
      <c r="D3544" s="95">
        <v>1684</v>
      </c>
      <c r="F3544" s="95">
        <v>388572</v>
      </c>
      <c r="G3544" s="95">
        <v>250</v>
      </c>
      <c r="H3544" s="93" t="s">
        <v>8976</v>
      </c>
      <c r="I3544" s="93" t="s">
        <v>23893</v>
      </c>
      <c r="J3544" s="93" t="s">
        <v>20863</v>
      </c>
      <c r="K3544" s="93" t="s">
        <v>4532</v>
      </c>
      <c r="L3544" s="14">
        <f>AND(vyberHrace&lt;&gt;"",ISNUMBER(SEARCH(vyberHrace,$B3544)))</f>
      </c>
      <c r="M3544" s="14">
        <f>AND($I3544=MID(kododd,1,2),$J3544=MID(kododd,3,3))</f>
      </c>
    </row>
    <row r="3545">
      <c r="A3545" s="95">
        <v>54843</v>
      </c>
      <c r="B3545" s="93" t="s">
        <v>2666</v>
      </c>
      <c r="C3545" s="93" t="s">
        <v>1406</v>
      </c>
      <c r="F3545" s="95">
        <v>23750022</v>
      </c>
      <c r="G3545" s="95">
        <v>0</v>
      </c>
      <c r="H3545" s="93" t="s">
        <v>8976</v>
      </c>
      <c r="I3545" s="93" t="s">
        <v>23893</v>
      </c>
      <c r="J3545" s="93" t="s">
        <v>20863</v>
      </c>
      <c r="K3545" s="93" t="s">
        <v>4532</v>
      </c>
      <c r="L3545" s="14">
        <f>AND(vyberHrace&lt;&gt;"",ISNUMBER(SEARCH(vyberHrace,$B3545)))</f>
      </c>
      <c r="M3545" s="14">
        <f>AND($I3545=MID(kododd,1,2),$J3545=MID(kododd,3,3))</f>
      </c>
    </row>
    <row r="3546">
      <c r="A3546" s="95">
        <v>6143</v>
      </c>
      <c r="B3546" s="93" t="s">
        <v>13662</v>
      </c>
      <c r="C3546" s="93" t="s">
        <v>1413</v>
      </c>
      <c r="D3546" s="95">
        <v>1542</v>
      </c>
      <c r="E3546" s="95">
        <v>1725</v>
      </c>
      <c r="F3546" s="95">
        <v>319317</v>
      </c>
      <c r="G3546" s="95">
        <v>250</v>
      </c>
      <c r="H3546" s="93" t="s">
        <v>8976</v>
      </c>
      <c r="I3546" s="93" t="s">
        <v>23893</v>
      </c>
      <c r="J3546" s="93" t="s">
        <v>20867</v>
      </c>
      <c r="K3546" s="93" t="s">
        <v>2024</v>
      </c>
      <c r="L3546" s="14">
        <f>AND(vyberHrace&lt;&gt;"",ISNUMBER(SEARCH(vyberHrace,$B3546)))</f>
      </c>
      <c r="M3546" s="14">
        <f>AND($I3546=MID(kododd,1,2),$J3546=MID(kododd,3,3))</f>
      </c>
    </row>
    <row r="3547">
      <c r="A3547" s="95">
        <v>10685</v>
      </c>
      <c r="B3547" s="93" t="s">
        <v>13664</v>
      </c>
      <c r="C3547" s="93" t="s">
        <v>1453</v>
      </c>
      <c r="D3547" s="95">
        <v>1501</v>
      </c>
      <c r="E3547" s="95">
        <v>1701</v>
      </c>
      <c r="F3547" s="95">
        <v>380547</v>
      </c>
      <c r="G3547" s="95">
        <v>0</v>
      </c>
      <c r="H3547" s="93" t="s">
        <v>8976</v>
      </c>
      <c r="I3547" s="93" t="s">
        <v>23893</v>
      </c>
      <c r="J3547" s="93" t="s">
        <v>20912</v>
      </c>
      <c r="K3547" s="93" t="s">
        <v>10153</v>
      </c>
      <c r="L3547" s="14">
        <f>AND(vyberHrace&lt;&gt;"",ISNUMBER(SEARCH(vyberHrace,$B3547)))</f>
      </c>
      <c r="M3547" s="14">
        <f>AND($I3547=MID(kododd,1,2),$J3547=MID(kododd,3,3))</f>
      </c>
    </row>
    <row r="3548">
      <c r="A3548" s="95">
        <v>26276</v>
      </c>
      <c r="B3548" s="93" t="s">
        <v>13667</v>
      </c>
      <c r="C3548" s="93" t="s">
        <v>1462</v>
      </c>
      <c r="D3548" s="95">
        <v>1458</v>
      </c>
      <c r="G3548" s="95">
        <v>0</v>
      </c>
      <c r="H3548" s="93" t="s">
        <v>8976</v>
      </c>
      <c r="I3548" s="93" t="s">
        <v>23893</v>
      </c>
      <c r="J3548" s="93" t="s">
        <v>20880</v>
      </c>
      <c r="K3548" s="93" t="s">
        <v>11224</v>
      </c>
      <c r="L3548" s="14">
        <f>AND(vyberHrace&lt;&gt;"",ISNUMBER(SEARCH(vyberHrace,$B3548)))</f>
      </c>
      <c r="M3548" s="14">
        <f>AND($I3548=MID(kododd,1,2),$J3548=MID(kododd,3,3))</f>
      </c>
    </row>
    <row r="3549">
      <c r="A3549" s="95">
        <v>39150</v>
      </c>
      <c r="B3549" s="93" t="s">
        <v>13673</v>
      </c>
      <c r="C3549" s="93" t="s">
        <v>1438</v>
      </c>
      <c r="D3549" s="95">
        <v>1081</v>
      </c>
      <c r="G3549" s="95">
        <v>0</v>
      </c>
      <c r="H3549" s="93" t="s">
        <v>8976</v>
      </c>
      <c r="I3549" s="93" t="s">
        <v>23893</v>
      </c>
      <c r="J3549" s="93" t="s">
        <v>21019</v>
      </c>
      <c r="K3549" s="93" t="s">
        <v>11130</v>
      </c>
      <c r="L3549" s="14">
        <f>AND(vyberHrace&lt;&gt;"",ISNUMBER(SEARCH(vyberHrace,$B3549)))</f>
      </c>
      <c r="M3549" s="14">
        <f>AND($I3549=MID(kododd,1,2),$J3549=MID(kododd,3,3))</f>
      </c>
    </row>
    <row r="3550">
      <c r="A3550" s="95">
        <v>63939</v>
      </c>
      <c r="B3550" s="93" t="s">
        <v>30073</v>
      </c>
      <c r="C3550" s="93" t="s">
        <v>1486</v>
      </c>
      <c r="D3550" s="95">
        <v>10701</v>
      </c>
      <c r="E3550" s="95">
        <v>10701</v>
      </c>
      <c r="G3550" s="95">
        <v>250</v>
      </c>
      <c r="H3550" s="93" t="s">
        <v>8976</v>
      </c>
      <c r="I3550" s="93" t="s">
        <v>23893</v>
      </c>
      <c r="J3550" s="93" t="s">
        <v>20956</v>
      </c>
      <c r="K3550" s="93" t="s">
        <v>26134</v>
      </c>
      <c r="L3550" s="14">
        <f>AND(vyberHrace&lt;&gt;"",ISNUMBER(SEARCH(vyberHrace,$B3550)))</f>
      </c>
      <c r="M3550" s="14">
        <f>AND($I3550=MID(kododd,1,2),$J3550=MID(kododd,3,3))</f>
      </c>
    </row>
    <row r="3551">
      <c r="A3551" s="95">
        <v>53804</v>
      </c>
      <c r="B3551" s="93" t="s">
        <v>11547</v>
      </c>
      <c r="C3551" s="93" t="s">
        <v>1450</v>
      </c>
      <c r="D3551" s="95">
        <v>1116</v>
      </c>
      <c r="F3551" s="95">
        <v>23776200</v>
      </c>
      <c r="G3551" s="95">
        <v>250</v>
      </c>
      <c r="H3551" s="93" t="s">
        <v>8976</v>
      </c>
      <c r="I3551" s="93" t="s">
        <v>23893</v>
      </c>
      <c r="J3551" s="93" t="s">
        <v>21005</v>
      </c>
      <c r="K3551" s="93" t="s">
        <v>7922</v>
      </c>
      <c r="L3551" s="14">
        <f>AND(vyberHrace&lt;&gt;"",ISNUMBER(SEARCH(vyberHrace,$B3551)))</f>
      </c>
      <c r="M3551" s="14">
        <f>AND($I3551=MID(kododd,1,2),$J3551=MID(kododd,3,3))</f>
      </c>
    </row>
    <row r="3552">
      <c r="A3552" s="95">
        <v>63218</v>
      </c>
      <c r="B3552" s="93" t="s">
        <v>4469</v>
      </c>
      <c r="C3552" s="93" t="s">
        <v>1420</v>
      </c>
      <c r="G3552" s="95">
        <v>250</v>
      </c>
      <c r="H3552" s="93" t="s">
        <v>8976</v>
      </c>
      <c r="I3552" s="93" t="s">
        <v>23893</v>
      </c>
      <c r="J3552" s="93" t="s">
        <v>20859</v>
      </c>
      <c r="K3552" s="93" t="s">
        <v>5573</v>
      </c>
      <c r="L3552" s="14">
        <f>AND(vyberHrace&lt;&gt;"",ISNUMBER(SEARCH(vyberHrace,$B3552)))</f>
      </c>
      <c r="M3552" s="14">
        <f>AND($I3552=MID(kododd,1,2),$J3552=MID(kododd,3,3))</f>
      </c>
    </row>
    <row r="3553">
      <c r="A3553" s="95">
        <v>12407</v>
      </c>
      <c r="B3553" s="93" t="s">
        <v>20466</v>
      </c>
      <c r="C3553" s="93" t="s">
        <v>1443</v>
      </c>
      <c r="D3553" s="95">
        <v>1355</v>
      </c>
      <c r="G3553" s="95">
        <v>0</v>
      </c>
      <c r="H3553" s="93" t="s">
        <v>8976</v>
      </c>
      <c r="I3553" s="93" t="s">
        <v>23893</v>
      </c>
      <c r="J3553" s="93" t="s">
        <v>20859</v>
      </c>
      <c r="K3553" s="93" t="s">
        <v>5573</v>
      </c>
      <c r="L3553" s="14">
        <f>AND(vyberHrace&lt;&gt;"",ISNUMBER(SEARCH(vyberHrace,$B3553)))</f>
      </c>
      <c r="M3553" s="14">
        <f>AND($I3553=MID(kododd,1,2),$J3553=MID(kododd,3,3))</f>
      </c>
    </row>
    <row r="3554">
      <c r="A3554" s="95">
        <v>34673</v>
      </c>
      <c r="B3554" s="93" t="s">
        <v>4476</v>
      </c>
      <c r="C3554" s="93" t="s">
        <v>1414</v>
      </c>
      <c r="D3554" s="95">
        <v>1731</v>
      </c>
      <c r="E3554" s="95">
        <v>1832</v>
      </c>
      <c r="F3554" s="95">
        <v>364487</v>
      </c>
      <c r="G3554" s="95">
        <v>0</v>
      </c>
      <c r="H3554" s="93" t="s">
        <v>8976</v>
      </c>
      <c r="I3554" s="93" t="s">
        <v>23893</v>
      </c>
      <c r="J3554" s="93" t="s">
        <v>20880</v>
      </c>
      <c r="K3554" s="93" t="s">
        <v>11224</v>
      </c>
      <c r="L3554" s="14">
        <f>AND(vyberHrace&lt;&gt;"",ISNUMBER(SEARCH(vyberHrace,$B3554)))</f>
      </c>
      <c r="M3554" s="14">
        <f>AND($I3554=MID(kododd,1,2),$J3554=MID(kododd,3,3))</f>
      </c>
    </row>
    <row r="3555">
      <c r="A3555" s="95">
        <v>59947</v>
      </c>
      <c r="B3555" s="93" t="s">
        <v>4484</v>
      </c>
      <c r="C3555" s="93" t="s">
        <v>1406</v>
      </c>
      <c r="G3555" s="95">
        <v>250</v>
      </c>
      <c r="H3555" s="93" t="s">
        <v>8976</v>
      </c>
      <c r="I3555" s="93" t="s">
        <v>23893</v>
      </c>
      <c r="J3555" s="93" t="s">
        <v>20928</v>
      </c>
      <c r="K3555" s="93" t="s">
        <v>5586</v>
      </c>
      <c r="L3555" s="14">
        <f>AND(vyberHrace&lt;&gt;"",ISNUMBER(SEARCH(vyberHrace,$B3555)))</f>
      </c>
      <c r="M3555" s="14">
        <f>AND($I3555=MID(kododd,1,2),$J3555=MID(kododd,3,3))</f>
      </c>
    </row>
    <row r="3556">
      <c r="A3556" s="95">
        <v>36902</v>
      </c>
      <c r="B3556" s="93" t="s">
        <v>4489</v>
      </c>
      <c r="C3556" s="93" t="s">
        <v>1449</v>
      </c>
      <c r="F3556" s="95">
        <v>23719729</v>
      </c>
      <c r="G3556" s="95">
        <v>250</v>
      </c>
      <c r="H3556" s="93" t="s">
        <v>8976</v>
      </c>
      <c r="I3556" s="93" t="s">
        <v>23893</v>
      </c>
      <c r="J3556" s="93" t="s">
        <v>20990</v>
      </c>
      <c r="K3556" s="93" t="s">
        <v>5159</v>
      </c>
      <c r="L3556" s="14">
        <f>AND(vyberHrace&lt;&gt;"",ISNUMBER(SEARCH(vyberHrace,$B3556)))</f>
      </c>
      <c r="M3556" s="14">
        <f>AND($I3556=MID(kododd,1,2),$J3556=MID(kododd,3,3))</f>
      </c>
    </row>
    <row r="3557">
      <c r="A3557" s="95">
        <v>61502</v>
      </c>
      <c r="B3557" s="93" t="s">
        <v>4493</v>
      </c>
      <c r="C3557" s="93" t="s">
        <v>1487</v>
      </c>
      <c r="F3557" s="95">
        <v>571001573</v>
      </c>
      <c r="G3557" s="95">
        <v>250</v>
      </c>
      <c r="H3557" s="93" t="s">
        <v>8976</v>
      </c>
      <c r="I3557" s="93" t="s">
        <v>23893</v>
      </c>
      <c r="J3557" s="93" t="s">
        <v>21005</v>
      </c>
      <c r="K3557" s="93" t="s">
        <v>7922</v>
      </c>
      <c r="L3557" s="14">
        <f>AND(vyberHrace&lt;&gt;"",ISNUMBER(SEARCH(vyberHrace,$B3557)))</f>
      </c>
      <c r="M3557" s="14">
        <f>AND($I3557=MID(kododd,1,2),$J3557=MID(kododd,3,3))</f>
      </c>
    </row>
    <row r="3558">
      <c r="A3558" s="95">
        <v>54573</v>
      </c>
      <c r="B3558" s="93" t="s">
        <v>2727</v>
      </c>
      <c r="C3558" s="93" t="s">
        <v>1411</v>
      </c>
      <c r="F3558" s="95">
        <v>23762225</v>
      </c>
      <c r="G3558" s="95">
        <v>250</v>
      </c>
      <c r="H3558" s="93" t="s">
        <v>8976</v>
      </c>
      <c r="I3558" s="93" t="s">
        <v>23893</v>
      </c>
      <c r="J3558" s="93" t="s">
        <v>21005</v>
      </c>
      <c r="K3558" s="93" t="s">
        <v>7922</v>
      </c>
      <c r="L3558" s="14">
        <f>AND(vyberHrace&lt;&gt;"",ISNUMBER(SEARCH(vyberHrace,$B3558)))</f>
      </c>
      <c r="M3558" s="14">
        <f>AND($I3558=MID(kododd,1,2),$J3558=MID(kododd,3,3))</f>
      </c>
    </row>
    <row r="3559">
      <c r="A3559" s="95">
        <v>38126</v>
      </c>
      <c r="B3559" s="93" t="s">
        <v>15993</v>
      </c>
      <c r="C3559" s="93" t="s">
        <v>1419</v>
      </c>
      <c r="D3559" s="95">
        <v>1034</v>
      </c>
      <c r="G3559" s="95">
        <v>0</v>
      </c>
      <c r="H3559" s="93" t="s">
        <v>8976</v>
      </c>
      <c r="I3559" s="93" t="s">
        <v>23893</v>
      </c>
      <c r="J3559" s="93" t="s">
        <v>20880</v>
      </c>
      <c r="K3559" s="93" t="s">
        <v>11224</v>
      </c>
      <c r="L3559" s="14">
        <f>AND(vyberHrace&lt;&gt;"",ISNUMBER(SEARCH(vyberHrace,$B3559)))</f>
      </c>
      <c r="M3559" s="14">
        <f>AND($I3559=MID(kododd,1,2),$J3559=MID(kododd,3,3))</f>
      </c>
    </row>
    <row r="3560">
      <c r="A3560" s="95">
        <v>46621</v>
      </c>
      <c r="B3560" s="93" t="s">
        <v>13725</v>
      </c>
      <c r="C3560" s="93" t="s">
        <v>1438</v>
      </c>
      <c r="G3560" s="95">
        <v>0</v>
      </c>
      <c r="H3560" s="93" t="s">
        <v>8976</v>
      </c>
      <c r="I3560" s="93" t="s">
        <v>23893</v>
      </c>
      <c r="J3560" s="93" t="s">
        <v>20929</v>
      </c>
      <c r="K3560" s="93" t="s">
        <v>5588</v>
      </c>
      <c r="L3560" s="14">
        <f>AND(vyberHrace&lt;&gt;"",ISNUMBER(SEARCH(vyberHrace,$B3560)))</f>
      </c>
      <c r="M3560" s="14">
        <f>AND($I3560=MID(kododd,1,2),$J3560=MID(kododd,3,3))</f>
      </c>
    </row>
    <row r="3561">
      <c r="A3561" s="95">
        <v>4860</v>
      </c>
      <c r="B3561" s="93" t="s">
        <v>12290</v>
      </c>
      <c r="C3561" s="93" t="s">
        <v>1439</v>
      </c>
      <c r="D3561" s="95">
        <v>1991</v>
      </c>
      <c r="E3561" s="95">
        <v>2028</v>
      </c>
      <c r="F3561" s="95">
        <v>331031</v>
      </c>
      <c r="G3561" s="95">
        <v>250</v>
      </c>
      <c r="H3561" s="93" t="s">
        <v>8976</v>
      </c>
      <c r="I3561" s="93" t="s">
        <v>23893</v>
      </c>
      <c r="J3561" s="93" t="s">
        <v>20914</v>
      </c>
      <c r="K3561" s="93" t="s">
        <v>9949</v>
      </c>
      <c r="L3561" s="14">
        <f>AND(vyberHrace&lt;&gt;"",ISNUMBER(SEARCH(vyberHrace,$B3561)))</f>
      </c>
      <c r="M3561" s="14">
        <f>AND($I3561=MID(kododd,1,2),$J3561=MID(kododd,3,3))</f>
      </c>
    </row>
    <row r="3562">
      <c r="A3562" s="95">
        <v>2774</v>
      </c>
      <c r="B3562" s="93" t="s">
        <v>12291</v>
      </c>
      <c r="C3562" s="93" t="s">
        <v>1451</v>
      </c>
      <c r="D3562" s="95">
        <v>1682</v>
      </c>
      <c r="E3562" s="95">
        <v>1841</v>
      </c>
      <c r="F3562" s="95">
        <v>328367</v>
      </c>
      <c r="G3562" s="95">
        <v>0</v>
      </c>
      <c r="H3562" s="93" t="s">
        <v>8976</v>
      </c>
      <c r="I3562" s="93" t="s">
        <v>23893</v>
      </c>
      <c r="J3562" s="93" t="s">
        <v>20922</v>
      </c>
      <c r="K3562" s="93" t="s">
        <v>5595</v>
      </c>
      <c r="L3562" s="14">
        <f>AND(vyberHrace&lt;&gt;"",ISNUMBER(SEARCH(vyberHrace,$B3562)))</f>
      </c>
      <c r="M3562" s="14">
        <f>AND($I3562=MID(kododd,1,2),$J3562=MID(kododd,3,3))</f>
      </c>
    </row>
    <row r="3563">
      <c r="A3563" s="95">
        <v>39114</v>
      </c>
      <c r="B3563" s="93" t="s">
        <v>12294</v>
      </c>
      <c r="C3563" s="93" t="s">
        <v>1399</v>
      </c>
      <c r="D3563" s="95">
        <v>1929</v>
      </c>
      <c r="E3563" s="95">
        <v>1983</v>
      </c>
      <c r="F3563" s="95">
        <v>384453</v>
      </c>
      <c r="G3563" s="95">
        <v>250</v>
      </c>
      <c r="H3563" s="93" t="s">
        <v>8976</v>
      </c>
      <c r="I3563" s="93" t="s">
        <v>23893</v>
      </c>
      <c r="J3563" s="93" t="s">
        <v>20958</v>
      </c>
      <c r="K3563" s="93" t="s">
        <v>8977</v>
      </c>
      <c r="L3563" s="14">
        <f>AND(vyberHrace&lt;&gt;"",ISNUMBER(SEARCH(vyberHrace,$B3563)))</f>
      </c>
      <c r="M3563" s="14">
        <f>AND($I3563=MID(kododd,1,2),$J3563=MID(kododd,3,3))</f>
      </c>
    </row>
    <row r="3564">
      <c r="A3564" s="95">
        <v>50290</v>
      </c>
      <c r="B3564" s="93" t="s">
        <v>4534</v>
      </c>
      <c r="C3564" s="93" t="s">
        <v>1416</v>
      </c>
      <c r="D3564" s="95">
        <v>1096</v>
      </c>
      <c r="F3564" s="95">
        <v>23737298</v>
      </c>
      <c r="G3564" s="95">
        <v>0</v>
      </c>
      <c r="H3564" s="93" t="s">
        <v>8976</v>
      </c>
      <c r="I3564" s="93" t="s">
        <v>23893</v>
      </c>
      <c r="J3564" s="93" t="s">
        <v>20863</v>
      </c>
      <c r="K3564" s="93" t="s">
        <v>4532</v>
      </c>
      <c r="L3564" s="14">
        <f>AND(vyberHrace&lt;&gt;"",ISNUMBER(SEARCH(vyberHrace,$B3564)))</f>
      </c>
      <c r="M3564" s="14">
        <f>AND($I3564=MID(kododd,1,2),$J3564=MID(kododd,3,3))</f>
      </c>
    </row>
    <row r="3565">
      <c r="A3565" s="95">
        <v>10963</v>
      </c>
      <c r="B3565" s="93" t="s">
        <v>12309</v>
      </c>
      <c r="C3565" s="93" t="s">
        <v>1436</v>
      </c>
      <c r="D3565" s="95">
        <v>1883</v>
      </c>
      <c r="E3565" s="95">
        <v>1948</v>
      </c>
      <c r="F3565" s="95">
        <v>356565</v>
      </c>
      <c r="G3565" s="95">
        <v>250</v>
      </c>
      <c r="H3565" s="93" t="s">
        <v>8976</v>
      </c>
      <c r="I3565" s="93" t="s">
        <v>23893</v>
      </c>
      <c r="J3565" s="93" t="s">
        <v>20900</v>
      </c>
      <c r="K3565" s="93" t="s">
        <v>1747</v>
      </c>
      <c r="L3565" s="14">
        <f>AND(vyberHrace&lt;&gt;"",ISNUMBER(SEARCH(vyberHrace,$B3565)))</f>
      </c>
      <c r="M3565" s="14">
        <f>AND($I3565=MID(kododd,1,2),$J3565=MID(kododd,3,3))</f>
      </c>
    </row>
    <row r="3566">
      <c r="A3566" s="95">
        <v>1643</v>
      </c>
      <c r="B3566" s="93" t="s">
        <v>12315</v>
      </c>
      <c r="C3566" s="93" t="s">
        <v>1442</v>
      </c>
      <c r="D3566" s="95">
        <v>1934</v>
      </c>
      <c r="E3566" s="95">
        <v>1979</v>
      </c>
      <c r="F3566" s="95">
        <v>303380</v>
      </c>
      <c r="G3566" s="95">
        <v>250</v>
      </c>
      <c r="H3566" s="93" t="s">
        <v>8976</v>
      </c>
      <c r="I3566" s="93" t="s">
        <v>23893</v>
      </c>
      <c r="J3566" s="93" t="s">
        <v>20960</v>
      </c>
      <c r="K3566" s="93" t="s">
        <v>4905</v>
      </c>
      <c r="L3566" s="14">
        <f>AND(vyberHrace&lt;&gt;"",ISNUMBER(SEARCH(vyberHrace,$B3566)))</f>
      </c>
      <c r="M3566" s="14">
        <f>AND($I3566=MID(kododd,1,2),$J3566=MID(kododd,3,3))</f>
      </c>
    </row>
    <row r="3567">
      <c r="A3567" s="95">
        <v>53260</v>
      </c>
      <c r="B3567" s="93" t="s">
        <v>17427</v>
      </c>
      <c r="C3567" s="93" t="s">
        <v>1411</v>
      </c>
      <c r="G3567" s="95">
        <v>0</v>
      </c>
      <c r="H3567" s="93" t="s">
        <v>8976</v>
      </c>
      <c r="I3567" s="93" t="s">
        <v>23893</v>
      </c>
      <c r="J3567" s="93" t="s">
        <v>20863</v>
      </c>
      <c r="K3567" s="93" t="s">
        <v>4532</v>
      </c>
      <c r="L3567" s="14">
        <f>AND(vyberHrace&lt;&gt;"",ISNUMBER(SEARCH(vyberHrace,$B3567)))</f>
      </c>
      <c r="M3567" s="14">
        <f>AND($I3567=MID(kododd,1,2),$J3567=MID(kododd,3,3))</f>
      </c>
    </row>
    <row r="3568">
      <c r="A3568" s="95">
        <v>54844</v>
      </c>
      <c r="B3568" s="93" t="s">
        <v>2667</v>
      </c>
      <c r="C3568" s="93" t="s">
        <v>1450</v>
      </c>
      <c r="G3568" s="95">
        <v>0</v>
      </c>
      <c r="H3568" s="93" t="s">
        <v>8976</v>
      </c>
      <c r="I3568" s="93" t="s">
        <v>23893</v>
      </c>
      <c r="J3568" s="93" t="s">
        <v>20863</v>
      </c>
      <c r="K3568" s="93" t="s">
        <v>4532</v>
      </c>
      <c r="L3568" s="14">
        <f>AND(vyberHrace&lt;&gt;"",ISNUMBER(SEARCH(vyberHrace,$B3568)))</f>
      </c>
      <c r="M3568" s="14">
        <f>AND($I3568=MID(kododd,1,2),$J3568=MID(kododd,3,3))</f>
      </c>
    </row>
    <row r="3569">
      <c r="A3569" s="95">
        <v>1615</v>
      </c>
      <c r="B3569" s="93" t="s">
        <v>12327</v>
      </c>
      <c r="C3569" s="93" t="s">
        <v>1404</v>
      </c>
      <c r="D3569" s="95">
        <v>1970</v>
      </c>
      <c r="E3569" s="95">
        <v>2042</v>
      </c>
      <c r="F3569" s="95">
        <v>310018</v>
      </c>
      <c r="G3569" s="95">
        <v>0</v>
      </c>
      <c r="H3569" s="93" t="s">
        <v>8976</v>
      </c>
      <c r="I3569" s="93" t="s">
        <v>23893</v>
      </c>
      <c r="J3569" s="93" t="s">
        <v>20991</v>
      </c>
      <c r="K3569" s="93" t="s">
        <v>9101</v>
      </c>
      <c r="L3569" s="14">
        <f>AND(vyberHrace&lt;&gt;"",ISNUMBER(SEARCH(vyberHrace,$B3569)))</f>
      </c>
      <c r="M3569" s="14">
        <f>AND($I3569=MID(kododd,1,2),$J3569=MID(kododd,3,3))</f>
      </c>
    </row>
    <row r="3570">
      <c r="A3570" s="95">
        <v>62529</v>
      </c>
      <c r="B3570" s="93" t="s">
        <v>28755</v>
      </c>
      <c r="C3570" s="93" t="s">
        <v>1418</v>
      </c>
      <c r="G3570" s="95">
        <v>250</v>
      </c>
      <c r="H3570" s="93" t="s">
        <v>8976</v>
      </c>
      <c r="I3570" s="93" t="s">
        <v>23893</v>
      </c>
      <c r="J3570" s="93" t="s">
        <v>28727</v>
      </c>
      <c r="K3570" s="93" t="s">
        <v>28728</v>
      </c>
      <c r="L3570" s="14">
        <f>AND(vyberHrace&lt;&gt;"",ISNUMBER(SEARCH(vyberHrace,$B3570)))</f>
      </c>
      <c r="M3570" s="14">
        <f>AND($I3570=MID(kododd,1,2),$J3570=MID(kododd,3,3))</f>
      </c>
    </row>
    <row r="3571">
      <c r="A3571" s="95">
        <v>53613</v>
      </c>
      <c r="B3571" s="93" t="s">
        <v>17429</v>
      </c>
      <c r="C3571" s="93" t="s">
        <v>1418</v>
      </c>
      <c r="D3571" s="95">
        <v>1237</v>
      </c>
      <c r="E3571" s="95">
        <v>1480</v>
      </c>
      <c r="F3571" s="95">
        <v>23749679</v>
      </c>
      <c r="G3571" s="95">
        <v>250</v>
      </c>
      <c r="H3571" s="93" t="s">
        <v>8976</v>
      </c>
      <c r="I3571" s="93" t="s">
        <v>23893</v>
      </c>
      <c r="J3571" s="93" t="s">
        <v>28727</v>
      </c>
      <c r="K3571" s="93" t="s">
        <v>28728</v>
      </c>
      <c r="L3571" s="14">
        <f>AND(vyberHrace&lt;&gt;"",ISNUMBER(SEARCH(vyberHrace,$B3571)))</f>
      </c>
      <c r="M3571" s="14">
        <f>AND($I3571=MID(kododd,1,2),$J3571=MID(kododd,3,3))</f>
      </c>
    </row>
    <row r="3572">
      <c r="A3572" s="95">
        <v>52570</v>
      </c>
      <c r="B3572" s="93" t="s">
        <v>1807</v>
      </c>
      <c r="C3572" s="93" t="s">
        <v>1420</v>
      </c>
      <c r="D3572" s="95">
        <v>1814</v>
      </c>
      <c r="E3572" s="95">
        <v>1895</v>
      </c>
      <c r="F3572" s="95">
        <v>23744170</v>
      </c>
      <c r="G3572" s="95">
        <v>250</v>
      </c>
      <c r="H3572" s="93" t="s">
        <v>8976</v>
      </c>
      <c r="I3572" s="93" t="s">
        <v>23893</v>
      </c>
      <c r="J3572" s="93" t="s">
        <v>28727</v>
      </c>
      <c r="K3572" s="93" t="s">
        <v>28728</v>
      </c>
      <c r="L3572" s="14">
        <f>AND(vyberHrace&lt;&gt;"",ISNUMBER(SEARCH(vyberHrace,$B3572)))</f>
      </c>
      <c r="M3572" s="14">
        <f>AND($I3572=MID(kododd,1,2),$J3572=MID(kododd,3,3))</f>
      </c>
    </row>
    <row r="3573">
      <c r="A3573" s="95">
        <v>57536</v>
      </c>
      <c r="B3573" s="93" t="s">
        <v>21766</v>
      </c>
      <c r="C3573" s="93" t="s">
        <v>1486</v>
      </c>
      <c r="D3573" s="95">
        <v>1051</v>
      </c>
      <c r="E3573" s="95">
        <v>1411</v>
      </c>
      <c r="F3573" s="95">
        <v>23791500</v>
      </c>
      <c r="G3573" s="95">
        <v>250</v>
      </c>
      <c r="H3573" s="93" t="s">
        <v>8976</v>
      </c>
      <c r="I3573" s="93" t="s">
        <v>23893</v>
      </c>
      <c r="J3573" s="93" t="s">
        <v>28727</v>
      </c>
      <c r="K3573" s="93" t="s">
        <v>28728</v>
      </c>
      <c r="L3573" s="14">
        <f>AND(vyberHrace&lt;&gt;"",ISNUMBER(SEARCH(vyberHrace,$B3573)))</f>
      </c>
      <c r="M3573" s="14">
        <f>AND($I3573=MID(kododd,1,2),$J3573=MID(kododd,3,3))</f>
      </c>
    </row>
    <row r="3574">
      <c r="A3574" s="95">
        <v>52574</v>
      </c>
      <c r="B3574" s="93" t="s">
        <v>1808</v>
      </c>
      <c r="C3574" s="93" t="s">
        <v>1411</v>
      </c>
      <c r="D3574" s="95">
        <v>1392</v>
      </c>
      <c r="E3574" s="95">
        <v>1597</v>
      </c>
      <c r="F3574" s="95">
        <v>23744189</v>
      </c>
      <c r="G3574" s="95">
        <v>250</v>
      </c>
      <c r="H3574" s="93" t="s">
        <v>8976</v>
      </c>
      <c r="I3574" s="93" t="s">
        <v>23893</v>
      </c>
      <c r="J3574" s="93" t="s">
        <v>28727</v>
      </c>
      <c r="K3574" s="93" t="s">
        <v>28728</v>
      </c>
      <c r="L3574" s="14">
        <f>AND(vyberHrace&lt;&gt;"",ISNUMBER(SEARCH(vyberHrace,$B3574)))</f>
      </c>
      <c r="M3574" s="14">
        <f>AND($I3574=MID(kododd,1,2),$J3574=MID(kododd,3,3))</f>
      </c>
    </row>
    <row r="3575">
      <c r="A3575" s="95">
        <v>6157</v>
      </c>
      <c r="B3575" s="93" t="s">
        <v>13786</v>
      </c>
      <c r="C3575" s="93" t="s">
        <v>1405</v>
      </c>
      <c r="D3575" s="95">
        <v>1613</v>
      </c>
      <c r="E3575" s="95">
        <v>1769</v>
      </c>
      <c r="F3575" s="95">
        <v>328375</v>
      </c>
      <c r="G3575" s="95">
        <v>250</v>
      </c>
      <c r="H3575" s="93" t="s">
        <v>8976</v>
      </c>
      <c r="I3575" s="93" t="s">
        <v>23893</v>
      </c>
      <c r="J3575" s="93" t="s">
        <v>20888</v>
      </c>
      <c r="K3575" s="93" t="s">
        <v>145</v>
      </c>
      <c r="L3575" s="14">
        <f>AND(vyberHrace&lt;&gt;"",ISNUMBER(SEARCH(vyberHrace,$B3575)))</f>
      </c>
      <c r="M3575" s="14">
        <f>AND($I3575=MID(kododd,1,2),$J3575=MID(kododd,3,3))</f>
      </c>
    </row>
    <row r="3576">
      <c r="A3576" s="95">
        <v>232</v>
      </c>
      <c r="B3576" s="93" t="s">
        <v>13791</v>
      </c>
      <c r="C3576" s="93" t="s">
        <v>1463</v>
      </c>
      <c r="D3576" s="95">
        <v>2098</v>
      </c>
      <c r="E3576" s="95">
        <v>2121</v>
      </c>
      <c r="F3576" s="95">
        <v>309826</v>
      </c>
      <c r="G3576" s="95">
        <v>250</v>
      </c>
      <c r="H3576" s="93" t="s">
        <v>8976</v>
      </c>
      <c r="I3576" s="93" t="s">
        <v>23893</v>
      </c>
      <c r="J3576" s="93" t="s">
        <v>20964</v>
      </c>
      <c r="K3576" s="93" t="s">
        <v>11275</v>
      </c>
      <c r="L3576" s="14">
        <f>AND(vyberHrace&lt;&gt;"",ISNUMBER(SEARCH(vyberHrace,$B3576)))</f>
      </c>
      <c r="M3576" s="14">
        <f>AND($I3576=MID(kododd,1,2),$J3576=MID(kododd,3,3))</f>
      </c>
    </row>
    <row r="3577">
      <c r="A3577" s="95">
        <v>48847</v>
      </c>
      <c r="B3577" s="93" t="s">
        <v>13792</v>
      </c>
      <c r="C3577" s="93" t="s">
        <v>1416</v>
      </c>
      <c r="D3577" s="95">
        <v>1106</v>
      </c>
      <c r="F3577" s="95">
        <v>23737301</v>
      </c>
      <c r="G3577" s="95">
        <v>0</v>
      </c>
      <c r="H3577" s="93" t="s">
        <v>8976</v>
      </c>
      <c r="I3577" s="93" t="s">
        <v>23893</v>
      </c>
      <c r="J3577" s="93" t="s">
        <v>20863</v>
      </c>
      <c r="K3577" s="93" t="s">
        <v>4532</v>
      </c>
      <c r="L3577" s="14">
        <f>AND(vyberHrace&lt;&gt;"",ISNUMBER(SEARCH(vyberHrace,$B3577)))</f>
      </c>
      <c r="M3577" s="14">
        <f>AND($I3577=MID(kododd,1,2),$J3577=MID(kododd,3,3))</f>
      </c>
    </row>
    <row r="3578">
      <c r="A3578" s="95">
        <v>36177</v>
      </c>
      <c r="B3578" s="93" t="s">
        <v>13794</v>
      </c>
      <c r="C3578" s="93" t="s">
        <v>1471</v>
      </c>
      <c r="G3578" s="95">
        <v>0</v>
      </c>
      <c r="H3578" s="93" t="s">
        <v>8976</v>
      </c>
      <c r="I3578" s="93" t="s">
        <v>23893</v>
      </c>
      <c r="J3578" s="93" t="s">
        <v>20996</v>
      </c>
      <c r="K3578" s="93" t="s">
        <v>368</v>
      </c>
      <c r="L3578" s="14">
        <f>AND(vyberHrace&lt;&gt;"",ISNUMBER(SEARCH(vyberHrace,$B3578)))</f>
      </c>
      <c r="M3578" s="14">
        <f>AND($I3578=MID(kododd,1,2),$J3578=MID(kododd,3,3))</f>
      </c>
    </row>
    <row r="3579">
      <c r="A3579" s="95">
        <v>61388</v>
      </c>
      <c r="B3579" s="93" t="s">
        <v>27582</v>
      </c>
      <c r="C3579" s="93" t="s">
        <v>1400</v>
      </c>
      <c r="D3579" s="95">
        <v>1676</v>
      </c>
      <c r="G3579" s="95">
        <v>250</v>
      </c>
      <c r="H3579" s="93" t="s">
        <v>8976</v>
      </c>
      <c r="I3579" s="93" t="s">
        <v>23893</v>
      </c>
      <c r="J3579" s="93" t="s">
        <v>20862</v>
      </c>
      <c r="K3579" s="93" t="s">
        <v>6759</v>
      </c>
      <c r="L3579" s="14">
        <f>AND(vyberHrace&lt;&gt;"",ISNUMBER(SEARCH(vyberHrace,$B3579)))</f>
      </c>
      <c r="M3579" s="14">
        <f>AND($I3579=MID(kododd,1,2),$J3579=MID(kododd,3,3))</f>
      </c>
    </row>
    <row r="3580">
      <c r="A3580" s="95">
        <v>11120</v>
      </c>
      <c r="B3580" s="93" t="s">
        <v>13805</v>
      </c>
      <c r="C3580" s="93" t="s">
        <v>1466</v>
      </c>
      <c r="D3580" s="95">
        <v>1676</v>
      </c>
      <c r="G3580" s="95">
        <v>0</v>
      </c>
      <c r="H3580" s="93" t="s">
        <v>8976</v>
      </c>
      <c r="I3580" s="93" t="s">
        <v>23893</v>
      </c>
      <c r="J3580" s="93" t="s">
        <v>20844</v>
      </c>
      <c r="K3580" s="93" t="s">
        <v>8979</v>
      </c>
      <c r="L3580" s="14">
        <f>AND(vyberHrace&lt;&gt;"",ISNUMBER(SEARCH(vyberHrace,$B3580)))</f>
      </c>
      <c r="M3580" s="14">
        <f>AND($I3580=MID(kododd,1,2),$J3580=MID(kododd,3,3))</f>
      </c>
    </row>
    <row r="3581">
      <c r="A3581" s="95">
        <v>57707</v>
      </c>
      <c r="B3581" s="93" t="s">
        <v>24275</v>
      </c>
      <c r="C3581" s="93" t="s">
        <v>1486</v>
      </c>
      <c r="D3581" s="95">
        <v>1046</v>
      </c>
      <c r="F3581" s="95">
        <v>23776218</v>
      </c>
      <c r="G3581" s="95">
        <v>250</v>
      </c>
      <c r="H3581" s="93" t="s">
        <v>8976</v>
      </c>
      <c r="I3581" s="93" t="s">
        <v>23893</v>
      </c>
      <c r="J3581" s="93" t="s">
        <v>21005</v>
      </c>
      <c r="K3581" s="93" t="s">
        <v>7922</v>
      </c>
      <c r="L3581" s="14">
        <f>AND(vyberHrace&lt;&gt;"",ISNUMBER(SEARCH(vyberHrace,$B3581)))</f>
      </c>
      <c r="M3581" s="14">
        <f>AND($I3581=MID(kododd,1,2),$J3581=MID(kododd,3,3))</f>
      </c>
    </row>
    <row r="3582">
      <c r="A3582" s="95">
        <v>53570</v>
      </c>
      <c r="B3582" s="93" t="s">
        <v>17430</v>
      </c>
      <c r="C3582" s="93" t="s">
        <v>3255</v>
      </c>
      <c r="D3582" s="95">
        <v>1427</v>
      </c>
      <c r="E3582" s="95">
        <v>1713</v>
      </c>
      <c r="F3582" s="95">
        <v>23783540</v>
      </c>
      <c r="G3582" s="95">
        <v>250</v>
      </c>
      <c r="H3582" s="93" t="s">
        <v>8976</v>
      </c>
      <c r="I3582" s="93" t="s">
        <v>23893</v>
      </c>
      <c r="J3582" s="93" t="s">
        <v>20944</v>
      </c>
      <c r="K3582" s="93" t="s">
        <v>5129</v>
      </c>
      <c r="L3582" s="14">
        <f>AND(vyberHrace&lt;&gt;"",ISNUMBER(SEARCH(vyberHrace,$B3582)))</f>
      </c>
      <c r="M3582" s="14">
        <f>AND($I3582=MID(kododd,1,2),$J3582=MID(kododd,3,3))</f>
      </c>
    </row>
    <row r="3583">
      <c r="A3583" s="95">
        <v>48849</v>
      </c>
      <c r="B3583" s="93" t="s">
        <v>6967</v>
      </c>
      <c r="C3583" s="93" t="s">
        <v>1410</v>
      </c>
      <c r="G3583" s="95">
        <v>0</v>
      </c>
      <c r="H3583" s="93" t="s">
        <v>8976</v>
      </c>
      <c r="I3583" s="93" t="s">
        <v>23893</v>
      </c>
      <c r="J3583" s="93" t="s">
        <v>20863</v>
      </c>
      <c r="K3583" s="93" t="s">
        <v>4532</v>
      </c>
      <c r="L3583" s="14">
        <f>AND(vyberHrace&lt;&gt;"",ISNUMBER(SEARCH(vyberHrace,$B3583)))</f>
      </c>
      <c r="M3583" s="14">
        <f>AND($I3583=MID(kododd,1,2),$J3583=MID(kododd,3,3))</f>
      </c>
    </row>
    <row r="3584">
      <c r="A3584" s="95">
        <v>50575</v>
      </c>
      <c r="B3584" s="93" t="s">
        <v>9104</v>
      </c>
      <c r="C3584" s="93" t="s">
        <v>1422</v>
      </c>
      <c r="G3584" s="95">
        <v>250</v>
      </c>
      <c r="H3584" s="93" t="s">
        <v>8976</v>
      </c>
      <c r="I3584" s="93" t="s">
        <v>23893</v>
      </c>
      <c r="J3584" s="93" t="s">
        <v>20976</v>
      </c>
      <c r="K3584" s="93" t="s">
        <v>9938</v>
      </c>
      <c r="L3584" s="14">
        <f>AND(vyberHrace&lt;&gt;"",ISNUMBER(SEARCH(vyberHrace,$B3584)))</f>
      </c>
      <c r="M3584" s="14">
        <f>AND($I3584=MID(kododd,1,2),$J3584=MID(kododd,3,3))</f>
      </c>
    </row>
    <row r="3585">
      <c r="A3585" s="95">
        <v>43810</v>
      </c>
      <c r="B3585" s="93" t="s">
        <v>6971</v>
      </c>
      <c r="C3585" s="93" t="s">
        <v>1419</v>
      </c>
      <c r="D3585" s="95">
        <v>1105</v>
      </c>
      <c r="G3585" s="95">
        <v>0</v>
      </c>
      <c r="H3585" s="93" t="s">
        <v>8976</v>
      </c>
      <c r="I3585" s="93" t="s">
        <v>23893</v>
      </c>
      <c r="J3585" s="93" t="s">
        <v>20888</v>
      </c>
      <c r="K3585" s="93" t="s">
        <v>145</v>
      </c>
      <c r="L3585" s="14">
        <f>AND(vyberHrace&lt;&gt;"",ISNUMBER(SEARCH(vyberHrace,$B3585)))</f>
      </c>
      <c r="M3585" s="14">
        <f>AND($I3585=MID(kododd,1,2),$J3585=MID(kododd,3,3))</f>
      </c>
    </row>
    <row r="3586">
      <c r="A3586" s="95">
        <v>32720</v>
      </c>
      <c r="B3586" s="93" t="s">
        <v>5471</v>
      </c>
      <c r="C3586" s="93" t="s">
        <v>1453</v>
      </c>
      <c r="D3586" s="95">
        <v>2115</v>
      </c>
      <c r="E3586" s="95">
        <v>2115</v>
      </c>
      <c r="F3586" s="95">
        <v>14906996</v>
      </c>
      <c r="G3586" s="95">
        <v>250</v>
      </c>
      <c r="H3586" s="93" t="s">
        <v>8976</v>
      </c>
      <c r="I3586" s="93" t="s">
        <v>23893</v>
      </c>
      <c r="J3586" s="93" t="s">
        <v>20890</v>
      </c>
      <c r="K3586" s="93" t="s">
        <v>9069</v>
      </c>
      <c r="L3586" s="14">
        <f>AND(vyberHrace&lt;&gt;"",ISNUMBER(SEARCH(vyberHrace,$B3586)))</f>
      </c>
      <c r="M3586" s="14">
        <f>AND($I3586=MID(kododd,1,2),$J3586=MID(kododd,3,3))</f>
      </c>
    </row>
    <row r="3587">
      <c r="A3587" s="95">
        <v>5272</v>
      </c>
      <c r="B3587" s="93" t="s">
        <v>26159</v>
      </c>
      <c r="C3587" s="93" t="s">
        <v>1435</v>
      </c>
      <c r="D3587" s="95">
        <v>1632</v>
      </c>
      <c r="G3587" s="95">
        <v>250</v>
      </c>
      <c r="H3587" s="93" t="s">
        <v>8976</v>
      </c>
      <c r="I3587" s="93" t="s">
        <v>23893</v>
      </c>
      <c r="J3587" s="93" t="s">
        <v>20844</v>
      </c>
      <c r="K3587" s="93" t="s">
        <v>8979</v>
      </c>
      <c r="L3587" s="14">
        <f>AND(vyberHrace&lt;&gt;"",ISNUMBER(SEARCH(vyberHrace,$B3587)))</f>
      </c>
      <c r="M3587" s="14">
        <f>AND($I3587=MID(kododd,1,2),$J3587=MID(kododd,3,3))</f>
      </c>
    </row>
    <row r="3588">
      <c r="A3588" s="95">
        <v>2093</v>
      </c>
      <c r="B3588" s="93" t="s">
        <v>6975</v>
      </c>
      <c r="C3588" s="93" t="s">
        <v>1401</v>
      </c>
      <c r="D3588" s="95">
        <v>1652</v>
      </c>
      <c r="E3588" s="95">
        <v>1708</v>
      </c>
      <c r="F3588" s="95">
        <v>327557</v>
      </c>
      <c r="G3588" s="95">
        <v>250</v>
      </c>
      <c r="H3588" s="93" t="s">
        <v>8976</v>
      </c>
      <c r="I3588" s="93" t="s">
        <v>23893</v>
      </c>
      <c r="J3588" s="93" t="s">
        <v>20859</v>
      </c>
      <c r="K3588" s="93" t="s">
        <v>5573</v>
      </c>
      <c r="L3588" s="14">
        <f>AND(vyberHrace&lt;&gt;"",ISNUMBER(SEARCH(vyberHrace,$B3588)))</f>
      </c>
      <c r="M3588" s="14">
        <f>AND($I3588=MID(kododd,1,2),$J3588=MID(kododd,3,3))</f>
      </c>
    </row>
    <row r="3589">
      <c r="A3589" s="95">
        <v>57174</v>
      </c>
      <c r="B3589" s="93" t="s">
        <v>21732</v>
      </c>
      <c r="C3589" s="93" t="s">
        <v>1455</v>
      </c>
      <c r="G3589" s="95">
        <v>0</v>
      </c>
      <c r="H3589" s="93" t="s">
        <v>8976</v>
      </c>
      <c r="I3589" s="93" t="s">
        <v>23893</v>
      </c>
      <c r="J3589" s="93" t="s">
        <v>20964</v>
      </c>
      <c r="K3589" s="93" t="s">
        <v>11275</v>
      </c>
      <c r="L3589" s="14">
        <f>AND(vyberHrace&lt;&gt;"",ISNUMBER(SEARCH(vyberHrace,$B3589)))</f>
      </c>
      <c r="M3589" s="14">
        <f>AND($I3589=MID(kododd,1,2),$J3589=MID(kododd,3,3))</f>
      </c>
    </row>
    <row r="3590">
      <c r="A3590" s="95">
        <v>57175</v>
      </c>
      <c r="B3590" s="93" t="s">
        <v>21733</v>
      </c>
      <c r="C3590" s="93" t="s">
        <v>1406</v>
      </c>
      <c r="F3590" s="95">
        <v>23797010</v>
      </c>
      <c r="G3590" s="95">
        <v>0</v>
      </c>
      <c r="H3590" s="93" t="s">
        <v>8976</v>
      </c>
      <c r="I3590" s="93" t="s">
        <v>23893</v>
      </c>
      <c r="J3590" s="93" t="s">
        <v>20964</v>
      </c>
      <c r="K3590" s="93" t="s">
        <v>11275</v>
      </c>
      <c r="L3590" s="14">
        <f>AND(vyberHrace&lt;&gt;"",ISNUMBER(SEARCH(vyberHrace,$B3590)))</f>
      </c>
      <c r="M3590" s="14">
        <f>AND($I3590=MID(kododd,1,2),$J3590=MID(kododd,3,3))</f>
      </c>
    </row>
    <row r="3591">
      <c r="A3591" s="95">
        <v>43746</v>
      </c>
      <c r="B3591" s="93" t="s">
        <v>8886</v>
      </c>
      <c r="C3591" s="93" t="s">
        <v>1408</v>
      </c>
      <c r="D3591" s="95">
        <v>1328</v>
      </c>
      <c r="E3591" s="95">
        <v>1524</v>
      </c>
      <c r="F3591" s="95">
        <v>392448</v>
      </c>
      <c r="G3591" s="95">
        <v>0</v>
      </c>
      <c r="H3591" s="93" t="s">
        <v>8976</v>
      </c>
      <c r="I3591" s="93" t="s">
        <v>23893</v>
      </c>
      <c r="J3591" s="93" t="s">
        <v>20862</v>
      </c>
      <c r="K3591" s="93" t="s">
        <v>6759</v>
      </c>
      <c r="L3591" s="14">
        <f>AND(vyberHrace&lt;&gt;"",ISNUMBER(SEARCH(vyberHrace,$B3591)))</f>
      </c>
      <c r="M3591" s="14">
        <f>AND($I3591=MID(kododd,1,2),$J3591=MID(kododd,3,3))</f>
      </c>
    </row>
    <row r="3592">
      <c r="A3592" s="95">
        <v>53453</v>
      </c>
      <c r="B3592" s="93" t="s">
        <v>17433</v>
      </c>
      <c r="C3592" s="93" t="s">
        <v>1412</v>
      </c>
      <c r="G3592" s="95">
        <v>0</v>
      </c>
      <c r="H3592" s="93" t="s">
        <v>8976</v>
      </c>
      <c r="I3592" s="93" t="s">
        <v>23893</v>
      </c>
      <c r="J3592" s="93" t="s">
        <v>20863</v>
      </c>
      <c r="K3592" s="93" t="s">
        <v>4532</v>
      </c>
      <c r="L3592" s="14">
        <f>AND(vyberHrace&lt;&gt;"",ISNUMBER(SEARCH(vyberHrace,$B3592)))</f>
      </c>
      <c r="M3592" s="14">
        <f>AND($I3592=MID(kododd,1,2),$J3592=MID(kododd,3,3))</f>
      </c>
    </row>
    <row r="3593">
      <c r="A3593" s="95">
        <v>62187</v>
      </c>
      <c r="B3593" s="93" t="s">
        <v>28378</v>
      </c>
      <c r="C3593" s="93" t="s">
        <v>1416</v>
      </c>
      <c r="G3593" s="95">
        <v>0</v>
      </c>
      <c r="H3593" s="93" t="s">
        <v>8976</v>
      </c>
      <c r="I3593" s="93" t="s">
        <v>23893</v>
      </c>
      <c r="J3593" s="93" t="s">
        <v>20862</v>
      </c>
      <c r="K3593" s="93" t="s">
        <v>6759</v>
      </c>
      <c r="L3593" s="14">
        <f>AND(vyberHrace&lt;&gt;"",ISNUMBER(SEARCH(vyberHrace,$B3593)))</f>
      </c>
      <c r="M3593" s="14">
        <f>AND($I3593=MID(kododd,1,2),$J3593=MID(kododd,3,3))</f>
      </c>
    </row>
    <row r="3594">
      <c r="A3594" s="95">
        <v>4230</v>
      </c>
      <c r="B3594" s="93" t="s">
        <v>6984</v>
      </c>
      <c r="C3594" s="93" t="s">
        <v>1433</v>
      </c>
      <c r="D3594" s="95">
        <v>1648</v>
      </c>
      <c r="E3594" s="95">
        <v>1697</v>
      </c>
      <c r="F3594" s="95">
        <v>310603</v>
      </c>
      <c r="G3594" s="95">
        <v>250</v>
      </c>
      <c r="H3594" s="93" t="s">
        <v>8976</v>
      </c>
      <c r="I3594" s="93" t="s">
        <v>23893</v>
      </c>
      <c r="J3594" s="93" t="s">
        <v>20844</v>
      </c>
      <c r="K3594" s="93" t="s">
        <v>8979</v>
      </c>
      <c r="L3594" s="14">
        <f>AND(vyberHrace&lt;&gt;"",ISNUMBER(SEARCH(vyberHrace,$B3594)))</f>
      </c>
      <c r="M3594" s="14">
        <f>AND($I3594=MID(kododd,1,2),$J3594=MID(kododd,3,3))</f>
      </c>
    </row>
    <row r="3595">
      <c r="A3595" s="95">
        <v>43534</v>
      </c>
      <c r="B3595" s="93" t="s">
        <v>6985</v>
      </c>
      <c r="C3595" s="93" t="s">
        <v>1418</v>
      </c>
      <c r="D3595" s="95">
        <v>1441</v>
      </c>
      <c r="E3595" s="95">
        <v>1644</v>
      </c>
      <c r="F3595" s="95">
        <v>393894</v>
      </c>
      <c r="G3595" s="95">
        <v>250</v>
      </c>
      <c r="H3595" s="93" t="s">
        <v>8976</v>
      </c>
      <c r="I3595" s="93" t="s">
        <v>23893</v>
      </c>
      <c r="J3595" s="93" t="s">
        <v>20958</v>
      </c>
      <c r="K3595" s="93" t="s">
        <v>8977</v>
      </c>
      <c r="L3595" s="14">
        <f>AND(vyberHrace&lt;&gt;"",ISNUMBER(SEARCH(vyberHrace,$B3595)))</f>
      </c>
      <c r="M3595" s="14">
        <f>AND($I3595=MID(kododd,1,2),$J3595=MID(kododd,3,3))</f>
      </c>
    </row>
    <row r="3596">
      <c r="A3596" s="95">
        <v>56476</v>
      </c>
      <c r="B3596" s="93" t="s">
        <v>21829</v>
      </c>
      <c r="C3596" s="93" t="s">
        <v>1422</v>
      </c>
      <c r="G3596" s="95">
        <v>250</v>
      </c>
      <c r="H3596" s="93" t="s">
        <v>8976</v>
      </c>
      <c r="I3596" s="93" t="s">
        <v>23893</v>
      </c>
      <c r="J3596" s="93" t="s">
        <v>20976</v>
      </c>
      <c r="K3596" s="93" t="s">
        <v>9938</v>
      </c>
      <c r="L3596" s="14">
        <f>AND(vyberHrace&lt;&gt;"",ISNUMBER(SEARCH(vyberHrace,$B3596)))</f>
      </c>
      <c r="M3596" s="14">
        <f>AND($I3596=MID(kododd,1,2),$J3596=MID(kododd,3,3))</f>
      </c>
    </row>
    <row r="3597">
      <c r="A3597" s="95">
        <v>37239</v>
      </c>
      <c r="B3597" s="93" t="s">
        <v>6990</v>
      </c>
      <c r="C3597" s="93" t="s">
        <v>1444</v>
      </c>
      <c r="D3597" s="95">
        <v>1357</v>
      </c>
      <c r="F3597" s="95">
        <v>375888</v>
      </c>
      <c r="G3597" s="95">
        <v>0</v>
      </c>
      <c r="H3597" s="93" t="s">
        <v>8976</v>
      </c>
      <c r="I3597" s="93" t="s">
        <v>23893</v>
      </c>
      <c r="J3597" s="93" t="s">
        <v>21014</v>
      </c>
      <c r="K3597" s="93" t="s">
        <v>4826</v>
      </c>
      <c r="L3597" s="14">
        <f>AND(vyberHrace&lt;&gt;"",ISNUMBER(SEARCH(vyberHrace,$B3597)))</f>
      </c>
      <c r="M3597" s="14">
        <f>AND($I3597=MID(kododd,1,2),$J3597=MID(kododd,3,3))</f>
      </c>
    </row>
    <row r="3598">
      <c r="A3598" s="95">
        <v>13517</v>
      </c>
      <c r="B3598" s="93" t="s">
        <v>7150</v>
      </c>
      <c r="C3598" s="93" t="s">
        <v>1457</v>
      </c>
      <c r="D3598" s="95">
        <v>1976</v>
      </c>
      <c r="E3598" s="95">
        <v>2004</v>
      </c>
      <c r="F3598" s="95">
        <v>330671</v>
      </c>
      <c r="G3598" s="95">
        <v>250</v>
      </c>
      <c r="H3598" s="93" t="s">
        <v>8976</v>
      </c>
      <c r="I3598" s="93" t="s">
        <v>23893</v>
      </c>
      <c r="J3598" s="93" t="s">
        <v>20863</v>
      </c>
      <c r="K3598" s="93" t="s">
        <v>4532</v>
      </c>
      <c r="L3598" s="14">
        <f>AND(vyberHrace&lt;&gt;"",ISNUMBER(SEARCH(vyberHrace,$B3598)))</f>
      </c>
      <c r="M3598" s="14">
        <f>AND($I3598=MID(kododd,1,2),$J3598=MID(kododd,3,3))</f>
      </c>
    </row>
    <row r="3599">
      <c r="A3599" s="95">
        <v>59182</v>
      </c>
      <c r="B3599" s="93" t="s">
        <v>25614</v>
      </c>
      <c r="C3599" s="93" t="s">
        <v>1450</v>
      </c>
      <c r="G3599" s="95">
        <v>0</v>
      </c>
      <c r="H3599" s="93" t="s">
        <v>8976</v>
      </c>
      <c r="I3599" s="93" t="s">
        <v>23893</v>
      </c>
      <c r="J3599" s="93" t="s">
        <v>23413</v>
      </c>
      <c r="K3599" s="93" t="s">
        <v>21382</v>
      </c>
      <c r="L3599" s="14">
        <f>AND(vyberHrace&lt;&gt;"",ISNUMBER(SEARCH(vyberHrace,$B3599)))</f>
      </c>
      <c r="M3599" s="14">
        <f>AND($I3599=MID(kododd,1,2),$J3599=MID(kododd,3,3))</f>
      </c>
    </row>
    <row r="3600">
      <c r="A3600" s="95">
        <v>55759</v>
      </c>
      <c r="B3600" s="93" t="s">
        <v>21830</v>
      </c>
      <c r="C3600" s="93" t="s">
        <v>1411</v>
      </c>
      <c r="G3600" s="95">
        <v>0</v>
      </c>
      <c r="H3600" s="93" t="s">
        <v>8976</v>
      </c>
      <c r="I3600" s="93" t="s">
        <v>23893</v>
      </c>
      <c r="J3600" s="93" t="s">
        <v>20976</v>
      </c>
      <c r="K3600" s="93" t="s">
        <v>9938</v>
      </c>
      <c r="L3600" s="14">
        <f>AND(vyberHrace&lt;&gt;"",ISNUMBER(SEARCH(vyberHrace,$B3600)))</f>
      </c>
      <c r="M3600" s="14">
        <f>AND($I3600=MID(kododd,1,2),$J3600=MID(kododd,3,3))</f>
      </c>
    </row>
    <row r="3601">
      <c r="A3601" s="95">
        <v>55758</v>
      </c>
      <c r="B3601" s="93" t="s">
        <v>24145</v>
      </c>
      <c r="C3601" s="93" t="s">
        <v>1416</v>
      </c>
      <c r="G3601" s="95">
        <v>0</v>
      </c>
      <c r="H3601" s="93" t="s">
        <v>8976</v>
      </c>
      <c r="I3601" s="93" t="s">
        <v>23893</v>
      </c>
      <c r="J3601" s="93" t="s">
        <v>20976</v>
      </c>
      <c r="K3601" s="93" t="s">
        <v>9938</v>
      </c>
      <c r="L3601" s="14">
        <f>AND(vyberHrace&lt;&gt;"",ISNUMBER(SEARCH(vyberHrace,$B3601)))</f>
      </c>
      <c r="M3601" s="14">
        <f>AND($I3601=MID(kododd,1,2),$J3601=MID(kododd,3,3))</f>
      </c>
    </row>
    <row r="3602">
      <c r="A3602" s="95">
        <v>55757</v>
      </c>
      <c r="B3602" s="93" t="s">
        <v>21831</v>
      </c>
      <c r="C3602" s="93" t="s">
        <v>1420</v>
      </c>
      <c r="G3602" s="95">
        <v>0</v>
      </c>
      <c r="H3602" s="93" t="s">
        <v>8976</v>
      </c>
      <c r="I3602" s="93" t="s">
        <v>23893</v>
      </c>
      <c r="J3602" s="93" t="s">
        <v>20976</v>
      </c>
      <c r="K3602" s="93" t="s">
        <v>9938</v>
      </c>
      <c r="L3602" s="14">
        <f>AND(vyberHrace&lt;&gt;"",ISNUMBER(SEARCH(vyberHrace,$B3602)))</f>
      </c>
      <c r="M3602" s="14">
        <f>AND($I3602=MID(kododd,1,2),$J3602=MID(kododd,3,3))</f>
      </c>
    </row>
    <row r="3603">
      <c r="A3603" s="95">
        <v>57644</v>
      </c>
      <c r="B3603" s="93" t="s">
        <v>24218</v>
      </c>
      <c r="C3603" s="93" t="s">
        <v>1406</v>
      </c>
      <c r="G3603" s="95">
        <v>0</v>
      </c>
      <c r="H3603" s="93" t="s">
        <v>8976</v>
      </c>
      <c r="I3603" s="93" t="s">
        <v>23893</v>
      </c>
      <c r="J3603" s="93" t="s">
        <v>20862</v>
      </c>
      <c r="K3603" s="93" t="s">
        <v>6759</v>
      </c>
      <c r="L3603" s="14">
        <f>AND(vyberHrace&lt;&gt;"",ISNUMBER(SEARCH(vyberHrace,$B3603)))</f>
      </c>
      <c r="M3603" s="14">
        <f>AND($I3603=MID(kododd,1,2),$J3603=MID(kododd,3,3))</f>
      </c>
    </row>
    <row r="3604">
      <c r="A3604" s="95">
        <v>27545</v>
      </c>
      <c r="B3604" s="93" t="s">
        <v>21040</v>
      </c>
      <c r="C3604" s="93" t="s">
        <v>1403</v>
      </c>
      <c r="D3604" s="95">
        <v>1889</v>
      </c>
      <c r="E3604" s="95">
        <v>1950</v>
      </c>
      <c r="F3604" s="95">
        <v>342777</v>
      </c>
      <c r="G3604" s="95">
        <v>250</v>
      </c>
      <c r="H3604" s="93" t="s">
        <v>8976</v>
      </c>
      <c r="I3604" s="93" t="s">
        <v>23893</v>
      </c>
      <c r="J3604" s="93" t="s">
        <v>20922</v>
      </c>
      <c r="K3604" s="93" t="s">
        <v>5595</v>
      </c>
      <c r="L3604" s="14">
        <f>AND(vyberHrace&lt;&gt;"",ISNUMBER(SEARCH(vyberHrace,$B3604)))</f>
      </c>
      <c r="M3604" s="14">
        <f>AND($I3604=MID(kododd,1,2),$J3604=MID(kododd,3,3))</f>
      </c>
    </row>
    <row r="3605">
      <c r="A3605" s="95">
        <v>48799</v>
      </c>
      <c r="B3605" s="93" t="s">
        <v>7166</v>
      </c>
      <c r="C3605" s="93" t="s">
        <v>1410</v>
      </c>
      <c r="G3605" s="95">
        <v>0</v>
      </c>
      <c r="H3605" s="93" t="s">
        <v>8976</v>
      </c>
      <c r="I3605" s="93" t="s">
        <v>23893</v>
      </c>
      <c r="J3605" s="93" t="s">
        <v>20944</v>
      </c>
      <c r="K3605" s="93" t="s">
        <v>5129</v>
      </c>
      <c r="L3605" s="14">
        <f>AND(vyberHrace&lt;&gt;"",ISNUMBER(SEARCH(vyberHrace,$B3605)))</f>
      </c>
      <c r="M3605" s="14">
        <f>AND($I3605=MID(kododd,1,2),$J3605=MID(kododd,3,3))</f>
      </c>
    </row>
    <row r="3606">
      <c r="A3606" s="95">
        <v>39148</v>
      </c>
      <c r="B3606" s="93" t="s">
        <v>7168</v>
      </c>
      <c r="C3606" s="93" t="s">
        <v>1409</v>
      </c>
      <c r="D3606" s="95">
        <v>1103</v>
      </c>
      <c r="G3606" s="95">
        <v>0</v>
      </c>
      <c r="H3606" s="93" t="s">
        <v>8976</v>
      </c>
      <c r="I3606" s="93" t="s">
        <v>23893</v>
      </c>
      <c r="J3606" s="93" t="s">
        <v>21014</v>
      </c>
      <c r="K3606" s="93" t="s">
        <v>4826</v>
      </c>
      <c r="L3606" s="14">
        <f>AND(vyberHrace&lt;&gt;"",ISNUMBER(SEARCH(vyberHrace,$B3606)))</f>
      </c>
      <c r="M3606" s="14">
        <f>AND($I3606=MID(kododd,1,2),$J3606=MID(kododd,3,3))</f>
      </c>
    </row>
    <row r="3607">
      <c r="A3607" s="95">
        <v>55957</v>
      </c>
      <c r="B3607" s="93" t="s">
        <v>7307</v>
      </c>
      <c r="C3607" s="93" t="s">
        <v>3255</v>
      </c>
      <c r="G3607" s="95">
        <v>0</v>
      </c>
      <c r="H3607" s="93" t="s">
        <v>8976</v>
      </c>
      <c r="I3607" s="93" t="s">
        <v>23893</v>
      </c>
      <c r="J3607" s="93" t="s">
        <v>21014</v>
      </c>
      <c r="K3607" s="93" t="s">
        <v>4826</v>
      </c>
      <c r="L3607" s="14">
        <f>AND(vyberHrace&lt;&gt;"",ISNUMBER(SEARCH(vyberHrace,$B3607)))</f>
      </c>
      <c r="M3607" s="14">
        <f>AND($I3607=MID(kododd,1,2),$J3607=MID(kododd,3,3))</f>
      </c>
    </row>
    <row r="3608">
      <c r="A3608" s="95">
        <v>35212</v>
      </c>
      <c r="B3608" s="93" t="s">
        <v>7309</v>
      </c>
      <c r="C3608" s="93" t="s">
        <v>1444</v>
      </c>
      <c r="D3608" s="95">
        <v>1111</v>
      </c>
      <c r="G3608" s="95">
        <v>0</v>
      </c>
      <c r="H3608" s="93" t="s">
        <v>8976</v>
      </c>
      <c r="I3608" s="93" t="s">
        <v>23893</v>
      </c>
      <c r="J3608" s="93" t="s">
        <v>20880</v>
      </c>
      <c r="K3608" s="93" t="s">
        <v>11224</v>
      </c>
      <c r="L3608" s="14">
        <f>AND(vyberHrace&lt;&gt;"",ISNUMBER(SEARCH(vyberHrace,$B3608)))</f>
      </c>
      <c r="M3608" s="14">
        <f>AND($I3608=MID(kododd,1,2),$J3608=MID(kododd,3,3))</f>
      </c>
    </row>
    <row r="3609">
      <c r="A3609" s="95">
        <v>710</v>
      </c>
      <c r="B3609" s="93" t="s">
        <v>7310</v>
      </c>
      <c r="C3609" s="93" t="s">
        <v>1426</v>
      </c>
      <c r="D3609" s="95">
        <v>1986</v>
      </c>
      <c r="E3609" s="95">
        <v>2010</v>
      </c>
      <c r="F3609" s="95">
        <v>331384</v>
      </c>
      <c r="G3609" s="95">
        <v>250</v>
      </c>
      <c r="H3609" s="93" t="s">
        <v>8976</v>
      </c>
      <c r="I3609" s="93" t="s">
        <v>23893</v>
      </c>
      <c r="J3609" s="93" t="s">
        <v>20859</v>
      </c>
      <c r="K3609" s="93" t="s">
        <v>5573</v>
      </c>
      <c r="L3609" s="14">
        <f>AND(vyberHrace&lt;&gt;"",ISNUMBER(SEARCH(vyberHrace,$B3609)))</f>
      </c>
      <c r="M3609" s="14">
        <f>AND($I3609=MID(kododd,1,2),$J3609=MID(kododd,3,3))</f>
      </c>
    </row>
    <row r="3610">
      <c r="A3610" s="95">
        <v>33480</v>
      </c>
      <c r="B3610" s="93" t="s">
        <v>26193</v>
      </c>
      <c r="C3610" s="93" t="s">
        <v>1421</v>
      </c>
      <c r="D3610" s="95">
        <v>1513</v>
      </c>
      <c r="E3610" s="95">
        <v>1645</v>
      </c>
      <c r="F3610" s="95">
        <v>361089</v>
      </c>
      <c r="G3610" s="95">
        <v>0</v>
      </c>
      <c r="H3610" s="93" t="s">
        <v>8976</v>
      </c>
      <c r="I3610" s="93" t="s">
        <v>23893</v>
      </c>
      <c r="J3610" s="93" t="s">
        <v>20862</v>
      </c>
      <c r="K3610" s="93" t="s">
        <v>6759</v>
      </c>
      <c r="L3610" s="14">
        <f>AND(vyberHrace&lt;&gt;"",ISNUMBER(SEARCH(vyberHrace,$B3610)))</f>
      </c>
      <c r="M3610" s="14">
        <f>AND($I3610=MID(kododd,1,2),$J3610=MID(kododd,3,3))</f>
      </c>
    </row>
    <row r="3611">
      <c r="A3611" s="95">
        <v>53261</v>
      </c>
      <c r="B3611" s="93" t="s">
        <v>7319</v>
      </c>
      <c r="C3611" s="93" t="s">
        <v>1422</v>
      </c>
      <c r="G3611" s="95">
        <v>0</v>
      </c>
      <c r="H3611" s="93" t="s">
        <v>8976</v>
      </c>
      <c r="I3611" s="93" t="s">
        <v>23893</v>
      </c>
      <c r="J3611" s="93" t="s">
        <v>20863</v>
      </c>
      <c r="K3611" s="93" t="s">
        <v>4532</v>
      </c>
      <c r="L3611" s="14">
        <f>AND(vyberHrace&lt;&gt;"",ISNUMBER(SEARCH(vyberHrace,$B3611)))</f>
      </c>
      <c r="M3611" s="14">
        <f>AND($I3611=MID(kododd,1,2),$J3611=MID(kododd,3,3))</f>
      </c>
    </row>
    <row r="3612">
      <c r="A3612" s="95">
        <v>15024</v>
      </c>
      <c r="B3612" s="93" t="s">
        <v>7321</v>
      </c>
      <c r="C3612" s="93" t="s">
        <v>1482</v>
      </c>
      <c r="D3612" s="95">
        <v>1470</v>
      </c>
      <c r="F3612" s="95">
        <v>386359</v>
      </c>
      <c r="G3612" s="95">
        <v>250</v>
      </c>
      <c r="H3612" s="93" t="s">
        <v>8976</v>
      </c>
      <c r="I3612" s="93" t="s">
        <v>23893</v>
      </c>
      <c r="J3612" s="93" t="s">
        <v>20850</v>
      </c>
      <c r="K3612" s="93" t="s">
        <v>2038</v>
      </c>
      <c r="L3612" s="14">
        <f>AND(vyberHrace&lt;&gt;"",ISNUMBER(SEARCH(vyberHrace,$B3612)))</f>
      </c>
      <c r="M3612" s="14">
        <f>AND($I3612=MID(kododd,1,2),$J3612=MID(kododd,3,3))</f>
      </c>
    </row>
    <row r="3613">
      <c r="A3613" s="95">
        <v>25848</v>
      </c>
      <c r="B3613" s="93" t="s">
        <v>7322</v>
      </c>
      <c r="C3613" s="93" t="s">
        <v>1465</v>
      </c>
      <c r="D3613" s="95">
        <v>1250</v>
      </c>
      <c r="G3613" s="95">
        <v>0</v>
      </c>
      <c r="H3613" s="93" t="s">
        <v>8976</v>
      </c>
      <c r="I3613" s="93" t="s">
        <v>23893</v>
      </c>
      <c r="J3613" s="93" t="s">
        <v>20960</v>
      </c>
      <c r="K3613" s="93" t="s">
        <v>4905</v>
      </c>
      <c r="L3613" s="14">
        <f>AND(vyberHrace&lt;&gt;"",ISNUMBER(SEARCH(vyberHrace,$B3613)))</f>
      </c>
      <c r="M3613" s="14">
        <f>AND($I3613=MID(kododd,1,2),$J3613=MID(kododd,3,3))</f>
      </c>
    </row>
    <row r="3614">
      <c r="A3614" s="95">
        <v>10796</v>
      </c>
      <c r="B3614" s="93" t="s">
        <v>7330</v>
      </c>
      <c r="C3614" s="93" t="s">
        <v>1442</v>
      </c>
      <c r="D3614" s="95">
        <v>1774</v>
      </c>
      <c r="G3614" s="95">
        <v>250</v>
      </c>
      <c r="H3614" s="93" t="s">
        <v>8976</v>
      </c>
      <c r="I3614" s="93" t="s">
        <v>23893</v>
      </c>
      <c r="J3614" s="93" t="s">
        <v>20843</v>
      </c>
      <c r="K3614" s="93" t="s">
        <v>6001</v>
      </c>
      <c r="L3614" s="14">
        <f>AND(vyberHrace&lt;&gt;"",ISNUMBER(SEARCH(vyberHrace,$B3614)))</f>
      </c>
      <c r="M3614" s="14">
        <f>AND($I3614=MID(kododd,1,2),$J3614=MID(kododd,3,3))</f>
      </c>
    </row>
    <row r="3615">
      <c r="A3615" s="95">
        <v>12419</v>
      </c>
      <c r="B3615" s="93" t="s">
        <v>7330</v>
      </c>
      <c r="C3615" s="93" t="s">
        <v>1474</v>
      </c>
      <c r="D3615" s="95">
        <v>1264</v>
      </c>
      <c r="G3615" s="95">
        <v>250</v>
      </c>
      <c r="H3615" s="93" t="s">
        <v>8976</v>
      </c>
      <c r="I3615" s="93" t="s">
        <v>23893</v>
      </c>
      <c r="J3615" s="93" t="s">
        <v>20843</v>
      </c>
      <c r="K3615" s="93" t="s">
        <v>6001</v>
      </c>
      <c r="L3615" s="14">
        <f>AND(vyberHrace&lt;&gt;"",ISNUMBER(SEARCH(vyberHrace,$B3615)))</f>
      </c>
      <c r="M3615" s="14">
        <f>AND($I3615=MID(kododd,1,2),$J3615=MID(kododd,3,3))</f>
      </c>
    </row>
    <row r="3616">
      <c r="A3616" s="95">
        <v>62559</v>
      </c>
      <c r="B3616" s="93" t="s">
        <v>28756</v>
      </c>
      <c r="C3616" s="93" t="s">
        <v>1424</v>
      </c>
      <c r="G3616" s="95">
        <v>250</v>
      </c>
      <c r="H3616" s="93" t="s">
        <v>8976</v>
      </c>
      <c r="I3616" s="93" t="s">
        <v>23893</v>
      </c>
      <c r="J3616" s="93" t="s">
        <v>20892</v>
      </c>
      <c r="K3616" s="93" t="s">
        <v>6900</v>
      </c>
      <c r="L3616" s="14">
        <f>AND(vyberHrace&lt;&gt;"",ISNUMBER(SEARCH(vyberHrace,$B3616)))</f>
      </c>
      <c r="M3616" s="14">
        <f>AND($I3616=MID(kododd,1,2),$J3616=MID(kododd,3,3))</f>
      </c>
    </row>
    <row r="3617">
      <c r="A3617" s="95">
        <v>59596</v>
      </c>
      <c r="B3617" s="93" t="s">
        <v>25988</v>
      </c>
      <c r="C3617" s="93" t="s">
        <v>1422</v>
      </c>
      <c r="D3617" s="95">
        <v>1370</v>
      </c>
      <c r="E3617" s="95">
        <v>1579</v>
      </c>
      <c r="F3617" s="95">
        <v>23780282</v>
      </c>
      <c r="G3617" s="95">
        <v>250</v>
      </c>
      <c r="H3617" s="93" t="s">
        <v>8976</v>
      </c>
      <c r="I3617" s="93" t="s">
        <v>23893</v>
      </c>
      <c r="J3617" s="93" t="s">
        <v>20888</v>
      </c>
      <c r="K3617" s="93" t="s">
        <v>145</v>
      </c>
      <c r="L3617" s="14">
        <f>AND(vyberHrace&lt;&gt;"",ISNUMBER(SEARCH(vyberHrace,$B3617)))</f>
      </c>
      <c r="M3617" s="14">
        <f>AND($I3617=MID(kododd,1,2),$J3617=MID(kododd,3,3))</f>
      </c>
    </row>
    <row r="3618">
      <c r="A3618" s="95">
        <v>35128</v>
      </c>
      <c r="B3618" s="93" t="s">
        <v>7338</v>
      </c>
      <c r="C3618" s="93" t="s">
        <v>1448</v>
      </c>
      <c r="D3618" s="95">
        <v>1625</v>
      </c>
      <c r="E3618" s="95">
        <v>1771</v>
      </c>
      <c r="F3618" s="95">
        <v>346004</v>
      </c>
      <c r="G3618" s="95">
        <v>250</v>
      </c>
      <c r="H3618" s="93" t="s">
        <v>8976</v>
      </c>
      <c r="I3618" s="93" t="s">
        <v>23893</v>
      </c>
      <c r="J3618" s="93" t="s">
        <v>20944</v>
      </c>
      <c r="K3618" s="93" t="s">
        <v>5129</v>
      </c>
      <c r="L3618" s="14">
        <f>AND(vyberHrace&lt;&gt;"",ISNUMBER(SEARCH(vyberHrace,$B3618)))</f>
      </c>
      <c r="M3618" s="14">
        <f>AND($I3618=MID(kododd,1,2),$J3618=MID(kododd,3,3))</f>
      </c>
    </row>
    <row r="3619">
      <c r="A3619" s="95">
        <v>50664</v>
      </c>
      <c r="B3619" s="93" t="s">
        <v>7794</v>
      </c>
      <c r="C3619" s="93" t="s">
        <v>1406</v>
      </c>
      <c r="D3619" s="95">
        <v>1076</v>
      </c>
      <c r="F3619" s="95">
        <v>23746530</v>
      </c>
      <c r="G3619" s="95">
        <v>0</v>
      </c>
      <c r="H3619" s="93" t="s">
        <v>8976</v>
      </c>
      <c r="I3619" s="93" t="s">
        <v>23893</v>
      </c>
      <c r="J3619" s="93" t="s">
        <v>20920</v>
      </c>
      <c r="K3619" s="93" t="s">
        <v>5933</v>
      </c>
      <c r="L3619" s="14">
        <f>AND(vyberHrace&lt;&gt;"",ISNUMBER(SEARCH(vyberHrace,$B3619)))</f>
      </c>
      <c r="M3619" s="14">
        <f>AND($I3619=MID(kododd,1,2),$J3619=MID(kododd,3,3))</f>
      </c>
    </row>
    <row r="3620">
      <c r="A3620" s="95">
        <v>38655</v>
      </c>
      <c r="B3620" s="93" t="s">
        <v>10173</v>
      </c>
      <c r="C3620" s="93" t="s">
        <v>1408</v>
      </c>
      <c r="D3620" s="95">
        <v>1520</v>
      </c>
      <c r="E3620" s="95">
        <v>1635</v>
      </c>
      <c r="F3620" s="95">
        <v>23701200</v>
      </c>
      <c r="G3620" s="95">
        <v>250</v>
      </c>
      <c r="H3620" s="93" t="s">
        <v>8976</v>
      </c>
      <c r="I3620" s="93" t="s">
        <v>23893</v>
      </c>
      <c r="J3620" s="93" t="s">
        <v>20944</v>
      </c>
      <c r="K3620" s="93" t="s">
        <v>5129</v>
      </c>
      <c r="L3620" s="14">
        <f>AND(vyberHrace&lt;&gt;"",ISNUMBER(SEARCH(vyberHrace,$B3620)))</f>
      </c>
      <c r="M3620" s="14">
        <f>AND($I3620=MID(kododd,1,2),$J3620=MID(kododd,3,3))</f>
      </c>
    </row>
    <row r="3621">
      <c r="A3621" s="95">
        <v>35131</v>
      </c>
      <c r="B3621" s="93" t="s">
        <v>10175</v>
      </c>
      <c r="C3621" s="93" t="s">
        <v>1398</v>
      </c>
      <c r="D3621" s="95">
        <v>2006</v>
      </c>
      <c r="E3621" s="95">
        <v>2047</v>
      </c>
      <c r="F3621" s="95">
        <v>358703</v>
      </c>
      <c r="G3621" s="95">
        <v>250</v>
      </c>
      <c r="H3621" s="93" t="s">
        <v>8976</v>
      </c>
      <c r="I3621" s="93" t="s">
        <v>23893</v>
      </c>
      <c r="J3621" s="93" t="s">
        <v>20944</v>
      </c>
      <c r="K3621" s="93" t="s">
        <v>5129</v>
      </c>
      <c r="L3621" s="14">
        <f>AND(vyberHrace&lt;&gt;"",ISNUMBER(SEARCH(vyberHrace,$B3621)))</f>
      </c>
      <c r="M3621" s="14">
        <f>AND($I3621=MID(kododd,1,2),$J3621=MID(kododd,3,3))</f>
      </c>
    </row>
    <row r="3622">
      <c r="A3622" s="95">
        <v>53026</v>
      </c>
      <c r="B3622" s="93" t="s">
        <v>17436</v>
      </c>
      <c r="C3622" s="93" t="s">
        <v>1405</v>
      </c>
      <c r="G3622" s="95">
        <v>0</v>
      </c>
      <c r="H3622" s="93" t="s">
        <v>8976</v>
      </c>
      <c r="I3622" s="93" t="s">
        <v>23893</v>
      </c>
      <c r="J3622" s="93" t="s">
        <v>20862</v>
      </c>
      <c r="K3622" s="93" t="s">
        <v>6759</v>
      </c>
      <c r="L3622" s="14">
        <f>AND(vyberHrace&lt;&gt;"",ISNUMBER(SEARCH(vyberHrace,$B3622)))</f>
      </c>
      <c r="M3622" s="14">
        <f>AND($I3622=MID(kododd,1,2),$J3622=MID(kododd,3,3))</f>
      </c>
    </row>
    <row r="3623">
      <c r="A3623" s="95">
        <v>52135</v>
      </c>
      <c r="B3623" s="93" t="s">
        <v>1744</v>
      </c>
      <c r="C3623" s="93" t="s">
        <v>1438</v>
      </c>
      <c r="G3623" s="95">
        <v>0</v>
      </c>
      <c r="H3623" s="93" t="s">
        <v>8976</v>
      </c>
      <c r="I3623" s="93" t="s">
        <v>23893</v>
      </c>
      <c r="J3623" s="93" t="s">
        <v>20902</v>
      </c>
      <c r="K3623" s="93" t="s">
        <v>3608</v>
      </c>
      <c r="L3623" s="14">
        <f>AND(vyberHrace&lt;&gt;"",ISNUMBER(SEARCH(vyberHrace,$B3623)))</f>
      </c>
      <c r="M3623" s="14">
        <f>AND($I3623=MID(kododd,1,2),$J3623=MID(kododd,3,3))</f>
      </c>
    </row>
    <row r="3624">
      <c r="A3624" s="95">
        <v>35813</v>
      </c>
      <c r="B3624" s="93" t="s">
        <v>10180</v>
      </c>
      <c r="C3624" s="93" t="s">
        <v>1471</v>
      </c>
      <c r="G3624" s="95">
        <v>0</v>
      </c>
      <c r="H3624" s="93" t="s">
        <v>8976</v>
      </c>
      <c r="I3624" s="93" t="s">
        <v>23893</v>
      </c>
      <c r="J3624" s="93" t="s">
        <v>20944</v>
      </c>
      <c r="K3624" s="93" t="s">
        <v>5129</v>
      </c>
      <c r="L3624" s="14">
        <f>AND(vyberHrace&lt;&gt;"",ISNUMBER(SEARCH(vyberHrace,$B3624)))</f>
      </c>
      <c r="M3624" s="14">
        <f>AND($I3624=MID(kododd,1,2),$J3624=MID(kododd,3,3))</f>
      </c>
    </row>
    <row r="3625">
      <c r="A3625" s="95">
        <v>49510</v>
      </c>
      <c r="B3625" s="93" t="s">
        <v>12384</v>
      </c>
      <c r="C3625" s="93" t="s">
        <v>1410</v>
      </c>
      <c r="D3625" s="95">
        <v>1092</v>
      </c>
      <c r="G3625" s="95">
        <v>0</v>
      </c>
      <c r="H3625" s="93" t="s">
        <v>8976</v>
      </c>
      <c r="I3625" s="93" t="s">
        <v>23893</v>
      </c>
      <c r="J3625" s="93" t="s">
        <v>21019</v>
      </c>
      <c r="K3625" s="93" t="s">
        <v>11130</v>
      </c>
      <c r="L3625" s="14">
        <f>AND(vyberHrace&lt;&gt;"",ISNUMBER(SEARCH(vyberHrace,$B3625)))</f>
      </c>
      <c r="M3625" s="14">
        <f>AND($I3625=MID(kododd,1,2),$J3625=MID(kododd,3,3))</f>
      </c>
    </row>
    <row r="3626">
      <c r="A3626" s="95">
        <v>43256</v>
      </c>
      <c r="B3626" s="93" t="s">
        <v>12388</v>
      </c>
      <c r="C3626" s="93" t="s">
        <v>1419</v>
      </c>
      <c r="D3626" s="95">
        <v>1453</v>
      </c>
      <c r="E3626" s="95">
        <v>1686</v>
      </c>
      <c r="F3626" s="95">
        <v>23712368</v>
      </c>
      <c r="G3626" s="95">
        <v>0</v>
      </c>
      <c r="H3626" s="93" t="s">
        <v>8976</v>
      </c>
      <c r="I3626" s="93" t="s">
        <v>23893</v>
      </c>
      <c r="J3626" s="93" t="s">
        <v>20859</v>
      </c>
      <c r="K3626" s="93" t="s">
        <v>5573</v>
      </c>
      <c r="L3626" s="14">
        <f>AND(vyberHrace&lt;&gt;"",ISNUMBER(SEARCH(vyberHrace,$B3626)))</f>
      </c>
      <c r="M3626" s="14">
        <f>AND($I3626=MID(kododd,1,2),$J3626=MID(kododd,3,3))</f>
      </c>
    </row>
    <row r="3627">
      <c r="A3627" s="95">
        <v>34613</v>
      </c>
      <c r="B3627" s="93" t="s">
        <v>12413</v>
      </c>
      <c r="C3627" s="93" t="s">
        <v>1414</v>
      </c>
      <c r="D3627" s="95">
        <v>1430</v>
      </c>
      <c r="F3627" s="95">
        <v>386367</v>
      </c>
      <c r="G3627" s="95">
        <v>0</v>
      </c>
      <c r="H3627" s="93" t="s">
        <v>8976</v>
      </c>
      <c r="I3627" s="93" t="s">
        <v>23893</v>
      </c>
      <c r="J3627" s="93" t="s">
        <v>20956</v>
      </c>
      <c r="K3627" s="93" t="s">
        <v>26134</v>
      </c>
      <c r="L3627" s="14">
        <f>AND(vyberHrace&lt;&gt;"",ISNUMBER(SEARCH(vyberHrace,$B3627)))</f>
      </c>
      <c r="M3627" s="14">
        <f>AND($I3627=MID(kododd,1,2),$J3627=MID(kododd,3,3))</f>
      </c>
    </row>
    <row r="3628">
      <c r="A3628" s="95">
        <v>47684</v>
      </c>
      <c r="B3628" s="93" t="s">
        <v>12416</v>
      </c>
      <c r="C3628" s="93" t="s">
        <v>3255</v>
      </c>
      <c r="D3628" s="95">
        <v>1380</v>
      </c>
      <c r="F3628" s="95">
        <v>23790024</v>
      </c>
      <c r="G3628" s="95">
        <v>250</v>
      </c>
      <c r="H3628" s="93" t="s">
        <v>8976</v>
      </c>
      <c r="I3628" s="93" t="s">
        <v>23893</v>
      </c>
      <c r="J3628" s="93" t="s">
        <v>20983</v>
      </c>
      <c r="K3628" s="93" t="s">
        <v>9107</v>
      </c>
      <c r="L3628" s="14">
        <f>AND(vyberHrace&lt;&gt;"",ISNUMBER(SEARCH(vyberHrace,$B3628)))</f>
      </c>
      <c r="M3628" s="14">
        <f>AND($I3628=MID(kododd,1,2),$J3628=MID(kododd,3,3))</f>
      </c>
    </row>
    <row r="3629">
      <c r="A3629" s="95">
        <v>48193</v>
      </c>
      <c r="B3629" s="93" t="s">
        <v>12421</v>
      </c>
      <c r="C3629" s="93" t="s">
        <v>1406</v>
      </c>
      <c r="G3629" s="95">
        <v>0</v>
      </c>
      <c r="H3629" s="93" t="s">
        <v>8976</v>
      </c>
      <c r="I3629" s="93" t="s">
        <v>23893</v>
      </c>
      <c r="J3629" s="93" t="s">
        <v>20890</v>
      </c>
      <c r="K3629" s="93" t="s">
        <v>9069</v>
      </c>
      <c r="L3629" s="14">
        <f>AND(vyberHrace&lt;&gt;"",ISNUMBER(SEARCH(vyberHrace,$B3629)))</f>
      </c>
      <c r="M3629" s="14">
        <f>AND($I3629=MID(kododd,1,2),$J3629=MID(kododd,3,3))</f>
      </c>
    </row>
    <row r="3630">
      <c r="A3630" s="95">
        <v>44762</v>
      </c>
      <c r="B3630" s="93" t="s">
        <v>12427</v>
      </c>
      <c r="C3630" s="93" t="s">
        <v>1438</v>
      </c>
      <c r="D3630" s="95">
        <v>1183</v>
      </c>
      <c r="F3630" s="95">
        <v>23719834</v>
      </c>
      <c r="G3630" s="95">
        <v>0</v>
      </c>
      <c r="H3630" s="93" t="s">
        <v>8976</v>
      </c>
      <c r="I3630" s="93" t="s">
        <v>23893</v>
      </c>
      <c r="J3630" s="93" t="s">
        <v>21005</v>
      </c>
      <c r="K3630" s="93" t="s">
        <v>7922</v>
      </c>
      <c r="L3630" s="14">
        <f>AND(vyberHrace&lt;&gt;"",ISNUMBER(SEARCH(vyberHrace,$B3630)))</f>
      </c>
      <c r="M3630" s="14">
        <f>AND($I3630=MID(kododd,1,2),$J3630=MID(kododd,3,3))</f>
      </c>
    </row>
    <row r="3631">
      <c r="A3631" s="95">
        <v>10743</v>
      </c>
      <c r="B3631" s="93" t="s">
        <v>10187</v>
      </c>
      <c r="C3631" s="93" t="s">
        <v>1457</v>
      </c>
      <c r="D3631" s="95">
        <v>2088</v>
      </c>
      <c r="E3631" s="95">
        <v>2074</v>
      </c>
      <c r="F3631" s="95">
        <v>327565</v>
      </c>
      <c r="G3631" s="95">
        <v>0</v>
      </c>
      <c r="H3631" s="93" t="s">
        <v>8976</v>
      </c>
      <c r="I3631" s="93" t="s">
        <v>23893</v>
      </c>
      <c r="J3631" s="93" t="s">
        <v>20862</v>
      </c>
      <c r="K3631" s="93" t="s">
        <v>6759</v>
      </c>
      <c r="L3631" s="14">
        <f>AND(vyberHrace&lt;&gt;"",ISNUMBER(SEARCH(vyberHrace,$B3631)))</f>
      </c>
      <c r="M3631" s="14">
        <f>AND($I3631=MID(kododd,1,2),$J3631=MID(kododd,3,3))</f>
      </c>
    </row>
    <row r="3632">
      <c r="A3632" s="95">
        <v>26713</v>
      </c>
      <c r="B3632" s="93" t="s">
        <v>10188</v>
      </c>
      <c r="C3632" s="93" t="s">
        <v>1431</v>
      </c>
      <c r="D3632" s="95">
        <v>1494</v>
      </c>
      <c r="E3632" s="95">
        <v>1751</v>
      </c>
      <c r="F3632" s="95">
        <v>350184</v>
      </c>
      <c r="G3632" s="95">
        <v>250</v>
      </c>
      <c r="H3632" s="93" t="s">
        <v>8976</v>
      </c>
      <c r="I3632" s="93" t="s">
        <v>23893</v>
      </c>
      <c r="J3632" s="93" t="s">
        <v>20862</v>
      </c>
      <c r="K3632" s="93" t="s">
        <v>6759</v>
      </c>
      <c r="L3632" s="14">
        <f>AND(vyberHrace&lt;&gt;"",ISNUMBER(SEARCH(vyberHrace,$B3632)))</f>
      </c>
      <c r="M3632" s="14">
        <f>AND($I3632=MID(kododd,1,2),$J3632=MID(kododd,3,3))</f>
      </c>
    </row>
    <row r="3633">
      <c r="A3633" s="95">
        <v>10739</v>
      </c>
      <c r="B3633" s="93" t="s">
        <v>10189</v>
      </c>
      <c r="C3633" s="93" t="s">
        <v>1464</v>
      </c>
      <c r="D3633" s="95">
        <v>2117</v>
      </c>
      <c r="E3633" s="95">
        <v>2118</v>
      </c>
      <c r="F3633" s="95">
        <v>321354</v>
      </c>
      <c r="G3633" s="95">
        <v>0</v>
      </c>
      <c r="H3633" s="93" t="s">
        <v>8976</v>
      </c>
      <c r="I3633" s="93" t="s">
        <v>23893</v>
      </c>
      <c r="J3633" s="93" t="s">
        <v>20862</v>
      </c>
      <c r="K3633" s="93" t="s">
        <v>6759</v>
      </c>
      <c r="L3633" s="14">
        <f>AND(vyberHrace&lt;&gt;"",ISNUMBER(SEARCH(vyberHrace,$B3633)))</f>
      </c>
      <c r="M3633" s="14">
        <f>AND($I3633=MID(kododd,1,2),$J3633=MID(kododd,3,3))</f>
      </c>
    </row>
    <row r="3634">
      <c r="A3634" s="95">
        <v>33998</v>
      </c>
      <c r="B3634" s="93" t="s">
        <v>10192</v>
      </c>
      <c r="C3634" s="93" t="s">
        <v>1431</v>
      </c>
      <c r="D3634" s="95">
        <v>1420</v>
      </c>
      <c r="E3634" s="95">
        <v>1561</v>
      </c>
      <c r="F3634" s="95">
        <v>23766999</v>
      </c>
      <c r="G3634" s="95">
        <v>250</v>
      </c>
      <c r="H3634" s="93" t="s">
        <v>8976</v>
      </c>
      <c r="I3634" s="93" t="s">
        <v>23893</v>
      </c>
      <c r="J3634" s="93" t="s">
        <v>20892</v>
      </c>
      <c r="K3634" s="93" t="s">
        <v>6900</v>
      </c>
      <c r="L3634" s="14">
        <f>AND(vyberHrace&lt;&gt;"",ISNUMBER(SEARCH(vyberHrace,$B3634)))</f>
      </c>
      <c r="M3634" s="14">
        <f>AND($I3634=MID(kododd,1,2),$J3634=MID(kododd,3,3))</f>
      </c>
    </row>
    <row r="3635">
      <c r="A3635" s="95">
        <v>59491</v>
      </c>
      <c r="B3635" s="93" t="s">
        <v>25896</v>
      </c>
      <c r="C3635" s="93" t="s">
        <v>1424</v>
      </c>
      <c r="D3635" s="95">
        <v>1011</v>
      </c>
      <c r="G3635" s="95">
        <v>250</v>
      </c>
      <c r="H3635" s="93" t="s">
        <v>8976</v>
      </c>
      <c r="I3635" s="93" t="s">
        <v>23893</v>
      </c>
      <c r="J3635" s="93" t="s">
        <v>20889</v>
      </c>
      <c r="K3635" s="93" t="s">
        <v>6894</v>
      </c>
      <c r="L3635" s="14">
        <f>AND(vyberHrace&lt;&gt;"",ISNUMBER(SEARCH(vyberHrace,$B3635)))</f>
      </c>
      <c r="M3635" s="14">
        <f>AND($I3635=MID(kododd,1,2),$J3635=MID(kododd,3,3))</f>
      </c>
    </row>
    <row r="3636">
      <c r="A3636" s="95">
        <v>32876</v>
      </c>
      <c r="B3636" s="93" t="s">
        <v>3375</v>
      </c>
      <c r="C3636" s="93" t="s">
        <v>1407</v>
      </c>
      <c r="D3636" s="95">
        <v>1957</v>
      </c>
      <c r="E3636" s="95">
        <v>2009</v>
      </c>
      <c r="F3636" s="95">
        <v>332488</v>
      </c>
      <c r="G3636" s="95">
        <v>250</v>
      </c>
      <c r="H3636" s="93" t="s">
        <v>8976</v>
      </c>
      <c r="I3636" s="93" t="s">
        <v>23893</v>
      </c>
      <c r="J3636" s="93" t="s">
        <v>20914</v>
      </c>
      <c r="K3636" s="93" t="s">
        <v>9949</v>
      </c>
      <c r="L3636" s="14">
        <f>AND(vyberHrace&lt;&gt;"",ISNUMBER(SEARCH(vyberHrace,$B3636)))</f>
      </c>
      <c r="M3636" s="14">
        <f>AND($I3636=MID(kododd,1,2),$J3636=MID(kododd,3,3))</f>
      </c>
    </row>
    <row r="3637">
      <c r="A3637" s="95">
        <v>9380</v>
      </c>
      <c r="B3637" s="93" t="s">
        <v>3378</v>
      </c>
      <c r="C3637" s="93" t="s">
        <v>1452</v>
      </c>
      <c r="D3637" s="95">
        <v>2068</v>
      </c>
      <c r="E3637" s="95">
        <v>2067</v>
      </c>
      <c r="F3637" s="95">
        <v>323250</v>
      </c>
      <c r="G3637" s="95">
        <v>0</v>
      </c>
      <c r="H3637" s="93" t="s">
        <v>8976</v>
      </c>
      <c r="I3637" s="93" t="s">
        <v>23893</v>
      </c>
      <c r="J3637" s="93" t="s">
        <v>20914</v>
      </c>
      <c r="K3637" s="93" t="s">
        <v>9949</v>
      </c>
      <c r="L3637" s="14">
        <f>AND(vyberHrace&lt;&gt;"",ISNUMBER(SEARCH(vyberHrace,$B3637)))</f>
      </c>
      <c r="M3637" s="14">
        <f>AND($I3637=MID(kododd,1,2),$J3637=MID(kododd,3,3))</f>
      </c>
    </row>
    <row r="3638">
      <c r="A3638" s="95">
        <v>15602</v>
      </c>
      <c r="B3638" s="93" t="s">
        <v>3379</v>
      </c>
      <c r="C3638" s="93" t="s">
        <v>1401</v>
      </c>
      <c r="D3638" s="95">
        <v>1102</v>
      </c>
      <c r="G3638" s="95">
        <v>250</v>
      </c>
      <c r="H3638" s="93" t="s">
        <v>8976</v>
      </c>
      <c r="I3638" s="93" t="s">
        <v>23893</v>
      </c>
      <c r="J3638" s="93" t="s">
        <v>20897</v>
      </c>
      <c r="K3638" s="93" t="s">
        <v>5077</v>
      </c>
      <c r="L3638" s="14">
        <f>AND(vyberHrace&lt;&gt;"",ISNUMBER(SEARCH(vyberHrace,$B3638)))</f>
      </c>
      <c r="M3638" s="14">
        <f>AND($I3638=MID(kododd,1,2),$J3638=MID(kododd,3,3))</f>
      </c>
    </row>
    <row r="3639">
      <c r="A3639" s="95">
        <v>3469</v>
      </c>
      <c r="B3639" s="93" t="s">
        <v>3381</v>
      </c>
      <c r="C3639" s="93" t="s">
        <v>1437</v>
      </c>
      <c r="D3639" s="95">
        <v>2217</v>
      </c>
      <c r="E3639" s="95">
        <v>2222</v>
      </c>
      <c r="F3639" s="95">
        <v>311677</v>
      </c>
      <c r="G3639" s="95">
        <v>250</v>
      </c>
      <c r="H3639" s="93" t="s">
        <v>8976</v>
      </c>
      <c r="I3639" s="93" t="s">
        <v>23893</v>
      </c>
      <c r="J3639" s="93" t="s">
        <v>20960</v>
      </c>
      <c r="K3639" s="93" t="s">
        <v>4905</v>
      </c>
      <c r="L3639" s="14">
        <f>AND(vyberHrace&lt;&gt;"",ISNUMBER(SEARCH(vyberHrace,$B3639)))</f>
      </c>
      <c r="M3639" s="14">
        <f>AND($I3639=MID(kododd,1,2),$J3639=MID(kododd,3,3))</f>
      </c>
    </row>
    <row r="3640">
      <c r="A3640" s="95">
        <v>13772</v>
      </c>
      <c r="B3640" s="93" t="s">
        <v>26177</v>
      </c>
      <c r="C3640" s="93" t="s">
        <v>1436</v>
      </c>
      <c r="D3640" s="95">
        <v>1911</v>
      </c>
      <c r="E3640" s="95">
        <v>1850</v>
      </c>
      <c r="F3640" s="95">
        <v>334782</v>
      </c>
      <c r="G3640" s="95">
        <v>0</v>
      </c>
      <c r="H3640" s="93" t="s">
        <v>8976</v>
      </c>
      <c r="I3640" s="93" t="s">
        <v>23893</v>
      </c>
      <c r="J3640" s="93" t="s">
        <v>20964</v>
      </c>
      <c r="K3640" s="93" t="s">
        <v>11275</v>
      </c>
      <c r="L3640" s="14">
        <f>AND(vyberHrace&lt;&gt;"",ISNUMBER(SEARCH(vyberHrace,$B3640)))</f>
      </c>
      <c r="M3640" s="14">
        <f>AND($I3640=MID(kododd,1,2),$J3640=MID(kododd,3,3))</f>
      </c>
    </row>
    <row r="3641">
      <c r="A3641" s="95">
        <v>58122</v>
      </c>
      <c r="B3641" s="93" t="s">
        <v>24646</v>
      </c>
      <c r="C3641" s="93" t="s">
        <v>1420</v>
      </c>
      <c r="G3641" s="95">
        <v>0</v>
      </c>
      <c r="H3641" s="93" t="s">
        <v>8976</v>
      </c>
      <c r="I3641" s="93" t="s">
        <v>23893</v>
      </c>
      <c r="J3641" s="93" t="s">
        <v>20983</v>
      </c>
      <c r="K3641" s="93" t="s">
        <v>9107</v>
      </c>
      <c r="L3641" s="14">
        <f>AND(vyberHrace&lt;&gt;"",ISNUMBER(SEARCH(vyberHrace,$B3641)))</f>
      </c>
      <c r="M3641" s="14">
        <f>AND($I3641=MID(kododd,1,2),$J3641=MID(kododd,3,3))</f>
      </c>
    </row>
    <row r="3642">
      <c r="A3642" s="95">
        <v>63431</v>
      </c>
      <c r="B3642" s="93" t="s">
        <v>28757</v>
      </c>
      <c r="C3642" s="93" t="s">
        <v>1486</v>
      </c>
      <c r="G3642" s="95">
        <v>250</v>
      </c>
      <c r="H3642" s="93" t="s">
        <v>8976</v>
      </c>
      <c r="I3642" s="93" t="s">
        <v>23893</v>
      </c>
      <c r="J3642" s="93" t="s">
        <v>20850</v>
      </c>
      <c r="K3642" s="93" t="s">
        <v>2038</v>
      </c>
      <c r="L3642" s="14">
        <f>AND(vyberHrace&lt;&gt;"",ISNUMBER(SEARCH(vyberHrace,$B3642)))</f>
      </c>
      <c r="M3642" s="14">
        <f>AND($I3642=MID(kododd,1,2),$J3642=MID(kododd,3,3))</f>
      </c>
    </row>
    <row r="3643">
      <c r="A3643" s="95">
        <v>56169</v>
      </c>
      <c r="B3643" s="93" t="s">
        <v>21720</v>
      </c>
      <c r="C3643" s="93" t="s">
        <v>1411</v>
      </c>
      <c r="G3643" s="95">
        <v>0</v>
      </c>
      <c r="H3643" s="93" t="s">
        <v>8976</v>
      </c>
      <c r="I3643" s="93" t="s">
        <v>23893</v>
      </c>
      <c r="J3643" s="93" t="s">
        <v>20900</v>
      </c>
      <c r="K3643" s="93" t="s">
        <v>1747</v>
      </c>
      <c r="L3643" s="14">
        <f>AND(vyberHrace&lt;&gt;"",ISNUMBER(SEARCH(vyberHrace,$B3643)))</f>
      </c>
      <c r="M3643" s="14">
        <f>AND($I3643=MID(kododd,1,2),$J3643=MID(kododd,3,3))</f>
      </c>
    </row>
    <row r="3644">
      <c r="A3644" s="95">
        <v>5795</v>
      </c>
      <c r="B3644" s="93" t="s">
        <v>3397</v>
      </c>
      <c r="C3644" s="93" t="s">
        <v>1404</v>
      </c>
      <c r="D3644" s="95">
        <v>1910</v>
      </c>
      <c r="E3644" s="95">
        <v>1960</v>
      </c>
      <c r="F3644" s="95">
        <v>321320</v>
      </c>
      <c r="G3644" s="95">
        <v>250</v>
      </c>
      <c r="H3644" s="93" t="s">
        <v>8976</v>
      </c>
      <c r="I3644" s="93" t="s">
        <v>23893</v>
      </c>
      <c r="J3644" s="93" t="s">
        <v>20930</v>
      </c>
      <c r="K3644" s="93" t="s">
        <v>5590</v>
      </c>
      <c r="L3644" s="14">
        <f>AND(vyberHrace&lt;&gt;"",ISNUMBER(SEARCH(vyberHrace,$B3644)))</f>
      </c>
      <c r="M3644" s="14">
        <f>AND($I3644=MID(kododd,1,2),$J3644=MID(kododd,3,3))</f>
      </c>
    </row>
    <row r="3645">
      <c r="A3645" s="95">
        <v>1830</v>
      </c>
      <c r="B3645" s="93" t="s">
        <v>3399</v>
      </c>
      <c r="C3645" s="93" t="s">
        <v>1426</v>
      </c>
      <c r="D3645" s="95">
        <v>1759</v>
      </c>
      <c r="E3645" s="95">
        <v>1862</v>
      </c>
      <c r="F3645" s="95">
        <v>331872</v>
      </c>
      <c r="G3645" s="95">
        <v>250</v>
      </c>
      <c r="H3645" s="93" t="s">
        <v>8976</v>
      </c>
      <c r="I3645" s="93" t="s">
        <v>23893</v>
      </c>
      <c r="J3645" s="93" t="s">
        <v>20867</v>
      </c>
      <c r="K3645" s="93" t="s">
        <v>2024</v>
      </c>
      <c r="L3645" s="14">
        <f>AND(vyberHrace&lt;&gt;"",ISNUMBER(SEARCH(vyberHrace,$B3645)))</f>
      </c>
      <c r="M3645" s="14">
        <f>AND($I3645=MID(kododd,1,2),$J3645=MID(kododd,3,3))</f>
      </c>
    </row>
    <row r="3646">
      <c r="A3646" s="95">
        <v>43832</v>
      </c>
      <c r="B3646" s="93" t="s">
        <v>14181</v>
      </c>
      <c r="C3646" s="93" t="s">
        <v>1410</v>
      </c>
      <c r="D3646" s="95">
        <v>1100</v>
      </c>
      <c r="G3646" s="95">
        <v>0</v>
      </c>
      <c r="H3646" s="93" t="s">
        <v>8976</v>
      </c>
      <c r="I3646" s="93" t="s">
        <v>23893</v>
      </c>
      <c r="J3646" s="93" t="s">
        <v>20859</v>
      </c>
      <c r="K3646" s="93" t="s">
        <v>5573</v>
      </c>
      <c r="L3646" s="14">
        <f>AND(vyberHrace&lt;&gt;"",ISNUMBER(SEARCH(vyberHrace,$B3646)))</f>
      </c>
      <c r="M3646" s="14">
        <f>AND($I3646=MID(kododd,1,2),$J3646=MID(kododd,3,3))</f>
      </c>
    </row>
    <row r="3647">
      <c r="A3647" s="95">
        <v>59849</v>
      </c>
      <c r="B3647" s="93" t="s">
        <v>26350</v>
      </c>
      <c r="C3647" s="93" t="s">
        <v>3255</v>
      </c>
      <c r="G3647" s="95">
        <v>0</v>
      </c>
      <c r="H3647" s="93" t="s">
        <v>8976</v>
      </c>
      <c r="I3647" s="93" t="s">
        <v>23893</v>
      </c>
      <c r="J3647" s="93" t="s">
        <v>21019</v>
      </c>
      <c r="K3647" s="93" t="s">
        <v>11130</v>
      </c>
      <c r="L3647" s="14">
        <f>AND(vyberHrace&lt;&gt;"",ISNUMBER(SEARCH(vyberHrace,$B3647)))</f>
      </c>
      <c r="M3647" s="14">
        <f>AND($I3647=MID(kododd,1,2),$J3647=MID(kododd,3,3))</f>
      </c>
    </row>
    <row r="3648">
      <c r="A3648" s="95">
        <v>53962</v>
      </c>
      <c r="B3648" s="93" t="s">
        <v>2617</v>
      </c>
      <c r="C3648" s="93" t="s">
        <v>1446</v>
      </c>
      <c r="D3648" s="95">
        <v>1329</v>
      </c>
      <c r="F3648" s="95">
        <v>23759496</v>
      </c>
      <c r="G3648" s="95">
        <v>0</v>
      </c>
      <c r="H3648" s="93" t="s">
        <v>8976</v>
      </c>
      <c r="I3648" s="93" t="s">
        <v>23893</v>
      </c>
      <c r="J3648" s="93" t="s">
        <v>20866</v>
      </c>
      <c r="K3648" s="93" t="s">
        <v>9063</v>
      </c>
      <c r="L3648" s="14">
        <f>AND(vyberHrace&lt;&gt;"",ISNUMBER(SEARCH(vyberHrace,$B3648)))</f>
      </c>
      <c r="M3648" s="14">
        <f>AND($I3648=MID(kododd,1,2),$J3648=MID(kododd,3,3))</f>
      </c>
    </row>
    <row r="3649">
      <c r="A3649" s="95">
        <v>52615</v>
      </c>
      <c r="B3649" s="93" t="s">
        <v>520</v>
      </c>
      <c r="C3649" s="93" t="s">
        <v>1400</v>
      </c>
      <c r="G3649" s="95">
        <v>0</v>
      </c>
      <c r="H3649" s="93" t="s">
        <v>8976</v>
      </c>
      <c r="I3649" s="93" t="s">
        <v>23893</v>
      </c>
      <c r="J3649" s="93" t="s">
        <v>20866</v>
      </c>
      <c r="K3649" s="93" t="s">
        <v>9063</v>
      </c>
      <c r="L3649" s="14">
        <f>AND(vyberHrace&lt;&gt;"",ISNUMBER(SEARCH(vyberHrace,$B3649)))</f>
      </c>
      <c r="M3649" s="14">
        <f>AND($I3649=MID(kododd,1,2),$J3649=MID(kododd,3,3))</f>
      </c>
    </row>
    <row r="3650">
      <c r="A3650" s="95">
        <v>47194</v>
      </c>
      <c r="B3650" s="93" t="s">
        <v>3423</v>
      </c>
      <c r="C3650" s="93" t="s">
        <v>1408</v>
      </c>
      <c r="F3650" s="95">
        <v>23736313</v>
      </c>
      <c r="G3650" s="95">
        <v>0</v>
      </c>
      <c r="H3650" s="93" t="s">
        <v>8976</v>
      </c>
      <c r="I3650" s="93" t="s">
        <v>23893</v>
      </c>
      <c r="J3650" s="93" t="s">
        <v>20880</v>
      </c>
      <c r="K3650" s="93" t="s">
        <v>11224</v>
      </c>
      <c r="L3650" s="14">
        <f>AND(vyberHrace&lt;&gt;"",ISNUMBER(SEARCH(vyberHrace,$B3650)))</f>
      </c>
      <c r="M3650" s="14">
        <f>AND($I3650=MID(kododd,1,2),$J3650=MID(kododd,3,3))</f>
      </c>
    </row>
    <row r="3651">
      <c r="A3651" s="95">
        <v>47195</v>
      </c>
      <c r="B3651" s="93" t="s">
        <v>3428</v>
      </c>
      <c r="C3651" s="93" t="s">
        <v>1400</v>
      </c>
      <c r="F3651" s="95">
        <v>23736321</v>
      </c>
      <c r="G3651" s="95">
        <v>0</v>
      </c>
      <c r="H3651" s="93" t="s">
        <v>8976</v>
      </c>
      <c r="I3651" s="93" t="s">
        <v>23893</v>
      </c>
      <c r="J3651" s="93" t="s">
        <v>20880</v>
      </c>
      <c r="K3651" s="93" t="s">
        <v>11224</v>
      </c>
      <c r="L3651" s="14">
        <f>AND(vyberHrace&lt;&gt;"",ISNUMBER(SEARCH(vyberHrace,$B3651)))</f>
      </c>
      <c r="M3651" s="14">
        <f>AND($I3651=MID(kododd,1,2),$J3651=MID(kododd,3,3))</f>
      </c>
    </row>
    <row r="3652">
      <c r="A3652" s="95">
        <v>29262</v>
      </c>
      <c r="B3652" s="93" t="s">
        <v>5903</v>
      </c>
      <c r="C3652" s="93" t="s">
        <v>1404</v>
      </c>
      <c r="D3652" s="95">
        <v>1747</v>
      </c>
      <c r="E3652" s="95">
        <v>1879</v>
      </c>
      <c r="F3652" s="95">
        <v>336378</v>
      </c>
      <c r="G3652" s="95">
        <v>0</v>
      </c>
      <c r="H3652" s="93" t="s">
        <v>8976</v>
      </c>
      <c r="I3652" s="93" t="s">
        <v>23893</v>
      </c>
      <c r="J3652" s="93" t="s">
        <v>20859</v>
      </c>
      <c r="K3652" s="93" t="s">
        <v>5573</v>
      </c>
      <c r="L3652" s="14">
        <f>AND(vyberHrace&lt;&gt;"",ISNUMBER(SEARCH(vyberHrace,$B3652)))</f>
      </c>
      <c r="M3652" s="14">
        <f>AND($I3652=MID(kododd,1,2),$J3652=MID(kododd,3,3))</f>
      </c>
    </row>
    <row r="3653">
      <c r="A3653" s="95">
        <v>60253</v>
      </c>
      <c r="B3653" s="93" t="s">
        <v>26712</v>
      </c>
      <c r="C3653" s="93" t="s">
        <v>1486</v>
      </c>
      <c r="G3653" s="95">
        <v>0</v>
      </c>
      <c r="H3653" s="93" t="s">
        <v>8976</v>
      </c>
      <c r="I3653" s="93" t="s">
        <v>23893</v>
      </c>
      <c r="J3653" s="93" t="s">
        <v>20862</v>
      </c>
      <c r="K3653" s="93" t="s">
        <v>6759</v>
      </c>
      <c r="L3653" s="14">
        <f>AND(vyberHrace&lt;&gt;"",ISNUMBER(SEARCH(vyberHrace,$B3653)))</f>
      </c>
      <c r="M3653" s="14">
        <f>AND($I3653=MID(kododd,1,2),$J3653=MID(kododd,3,3))</f>
      </c>
    </row>
    <row r="3654">
      <c r="A3654" s="95">
        <v>48868</v>
      </c>
      <c r="B3654" s="93" t="s">
        <v>12559</v>
      </c>
      <c r="C3654" s="93" t="s">
        <v>1416</v>
      </c>
      <c r="G3654" s="95">
        <v>500</v>
      </c>
      <c r="H3654" s="93" t="s">
        <v>8976</v>
      </c>
      <c r="I3654" s="93" t="s">
        <v>23893</v>
      </c>
      <c r="J3654" s="93" t="s">
        <v>23412</v>
      </c>
      <c r="K3654" s="93" t="s">
        <v>21358</v>
      </c>
      <c r="L3654" s="14">
        <f>AND(vyberHrace&lt;&gt;"",ISNUMBER(SEARCH(vyberHrace,$B3654)))</f>
      </c>
      <c r="M3654" s="14">
        <f>AND($I3654=MID(kododd,1,2),$J3654=MID(kododd,3,3))</f>
      </c>
    </row>
    <row r="3655">
      <c r="A3655" s="95">
        <v>55073</v>
      </c>
      <c r="B3655" s="93" t="s">
        <v>1342</v>
      </c>
      <c r="C3655" s="93" t="s">
        <v>1423</v>
      </c>
      <c r="G3655" s="95">
        <v>500</v>
      </c>
      <c r="H3655" s="93" t="s">
        <v>8976</v>
      </c>
      <c r="I3655" s="93" t="s">
        <v>23893</v>
      </c>
      <c r="J3655" s="93" t="s">
        <v>23412</v>
      </c>
      <c r="K3655" s="93" t="s">
        <v>21358</v>
      </c>
      <c r="L3655" s="14">
        <f>AND(vyberHrace&lt;&gt;"",ISNUMBER(SEARCH(vyberHrace,$B3655)))</f>
      </c>
      <c r="M3655" s="14">
        <f>AND($I3655=MID(kododd,1,2),$J3655=MID(kododd,3,3))</f>
      </c>
    </row>
    <row r="3656">
      <c r="A3656" s="95">
        <v>58883</v>
      </c>
      <c r="B3656" s="93" t="s">
        <v>25351</v>
      </c>
      <c r="C3656" s="93" t="s">
        <v>1420</v>
      </c>
      <c r="F3656" s="95">
        <v>23791535</v>
      </c>
      <c r="G3656" s="95">
        <v>250</v>
      </c>
      <c r="H3656" s="93" t="s">
        <v>8976</v>
      </c>
      <c r="I3656" s="93" t="s">
        <v>23893</v>
      </c>
      <c r="J3656" s="93" t="s">
        <v>20920</v>
      </c>
      <c r="K3656" s="93" t="s">
        <v>5933</v>
      </c>
      <c r="L3656" s="14">
        <f>AND(vyberHrace&lt;&gt;"",ISNUMBER(SEARCH(vyberHrace,$B3656)))</f>
      </c>
      <c r="M3656" s="14">
        <f>AND($I3656=MID(kododd,1,2),$J3656=MID(kododd,3,3))</f>
      </c>
    </row>
    <row r="3657">
      <c r="A3657" s="95">
        <v>6191</v>
      </c>
      <c r="B3657" s="93" t="s">
        <v>2281</v>
      </c>
      <c r="C3657" s="93" t="s">
        <v>1429</v>
      </c>
      <c r="D3657" s="95">
        <v>1879</v>
      </c>
      <c r="E3657" s="95">
        <v>1911</v>
      </c>
      <c r="F3657" s="95">
        <v>379514</v>
      </c>
      <c r="G3657" s="95">
        <v>250</v>
      </c>
      <c r="H3657" s="93" t="s">
        <v>8976</v>
      </c>
      <c r="I3657" s="93" t="s">
        <v>23893</v>
      </c>
      <c r="J3657" s="93" t="s">
        <v>20990</v>
      </c>
      <c r="K3657" s="93" t="s">
        <v>5159</v>
      </c>
      <c r="L3657" s="14">
        <f>AND(vyberHrace&lt;&gt;"",ISNUMBER(SEARCH(vyberHrace,$B3657)))</f>
      </c>
      <c r="M3657" s="14">
        <f>AND($I3657=MID(kododd,1,2),$J3657=MID(kododd,3,3))</f>
      </c>
    </row>
    <row r="3658">
      <c r="A3658" s="95">
        <v>33444</v>
      </c>
      <c r="B3658" s="93" t="s">
        <v>4830</v>
      </c>
      <c r="C3658" s="93" t="s">
        <v>1444</v>
      </c>
      <c r="D3658" s="95">
        <v>1890</v>
      </c>
      <c r="E3658" s="95">
        <v>1937</v>
      </c>
      <c r="F3658" s="95">
        <v>377457</v>
      </c>
      <c r="G3658" s="95">
        <v>250</v>
      </c>
      <c r="H3658" s="93" t="s">
        <v>8976</v>
      </c>
      <c r="I3658" s="93" t="s">
        <v>23893</v>
      </c>
      <c r="J3658" s="93" t="s">
        <v>20892</v>
      </c>
      <c r="K3658" s="93" t="s">
        <v>6900</v>
      </c>
      <c r="L3658" s="14">
        <f>AND(vyberHrace&lt;&gt;"",ISNUMBER(SEARCH(vyberHrace,$B3658)))</f>
      </c>
      <c r="M3658" s="14">
        <f>AND($I3658=MID(kododd,1,2),$J3658=MID(kododd,3,3))</f>
      </c>
    </row>
    <row r="3659">
      <c r="A3659" s="95">
        <v>50457</v>
      </c>
      <c r="B3659" s="93" t="s">
        <v>9109</v>
      </c>
      <c r="C3659" s="93" t="s">
        <v>1427</v>
      </c>
      <c r="G3659" s="95">
        <v>0</v>
      </c>
      <c r="H3659" s="93" t="s">
        <v>8976</v>
      </c>
      <c r="I3659" s="93" t="s">
        <v>23893</v>
      </c>
      <c r="J3659" s="93" t="s">
        <v>20892</v>
      </c>
      <c r="K3659" s="93" t="s">
        <v>6900</v>
      </c>
      <c r="L3659" s="14">
        <f>AND(vyberHrace&lt;&gt;"",ISNUMBER(SEARCH(vyberHrace,$B3659)))</f>
      </c>
      <c r="M3659" s="14">
        <f>AND($I3659=MID(kododd,1,2),$J3659=MID(kododd,3,3))</f>
      </c>
    </row>
    <row r="3660">
      <c r="A3660" s="95">
        <v>54142</v>
      </c>
      <c r="B3660" s="93" t="s">
        <v>2612</v>
      </c>
      <c r="C3660" s="93" t="s">
        <v>1410</v>
      </c>
      <c r="G3660" s="95">
        <v>0</v>
      </c>
      <c r="H3660" s="93" t="s">
        <v>8976</v>
      </c>
      <c r="I3660" s="93" t="s">
        <v>23893</v>
      </c>
      <c r="J3660" s="93" t="s">
        <v>20880</v>
      </c>
      <c r="K3660" s="93" t="s">
        <v>11224</v>
      </c>
      <c r="L3660" s="14">
        <f>AND(vyberHrace&lt;&gt;"",ISNUMBER(SEARCH(vyberHrace,$B3660)))</f>
      </c>
      <c r="M3660" s="14">
        <f>AND($I3660=MID(kododd,1,2),$J3660=MID(kododd,3,3))</f>
      </c>
    </row>
    <row r="3661">
      <c r="A3661" s="95">
        <v>54141</v>
      </c>
      <c r="B3661" s="93" t="s">
        <v>2613</v>
      </c>
      <c r="C3661" s="93" t="s">
        <v>1406</v>
      </c>
      <c r="G3661" s="95">
        <v>0</v>
      </c>
      <c r="H3661" s="93" t="s">
        <v>8976</v>
      </c>
      <c r="I3661" s="93" t="s">
        <v>23893</v>
      </c>
      <c r="J3661" s="93" t="s">
        <v>20880</v>
      </c>
      <c r="K3661" s="93" t="s">
        <v>11224</v>
      </c>
      <c r="L3661" s="14">
        <f>AND(vyberHrace&lt;&gt;"",ISNUMBER(SEARCH(vyberHrace,$B3661)))</f>
      </c>
      <c r="M3661" s="14">
        <f>AND($I3661=MID(kododd,1,2),$J3661=MID(kododd,3,3))</f>
      </c>
    </row>
    <row r="3662">
      <c r="A3662" s="95">
        <v>63248</v>
      </c>
      <c r="B3662" s="93" t="s">
        <v>28758</v>
      </c>
      <c r="C3662" s="93" t="s">
        <v>1451</v>
      </c>
      <c r="G3662" s="95">
        <v>250</v>
      </c>
      <c r="H3662" s="93" t="s">
        <v>8976</v>
      </c>
      <c r="I3662" s="93" t="s">
        <v>23893</v>
      </c>
      <c r="J3662" s="93" t="s">
        <v>20958</v>
      </c>
      <c r="K3662" s="93" t="s">
        <v>8977</v>
      </c>
      <c r="L3662" s="14">
        <f>AND(vyberHrace&lt;&gt;"",ISNUMBER(SEARCH(vyberHrace,$B3662)))</f>
      </c>
      <c r="M3662" s="14">
        <f>AND($I3662=MID(kododd,1,2),$J3662=MID(kododd,3,3))</f>
      </c>
    </row>
    <row r="3663">
      <c r="A3663" s="95">
        <v>46698</v>
      </c>
      <c r="B3663" s="93" t="s">
        <v>4845</v>
      </c>
      <c r="C3663" s="93" t="s">
        <v>1416</v>
      </c>
      <c r="G3663" s="95">
        <v>0</v>
      </c>
      <c r="H3663" s="93" t="s">
        <v>8976</v>
      </c>
      <c r="I3663" s="93" t="s">
        <v>23893</v>
      </c>
      <c r="J3663" s="93" t="s">
        <v>20920</v>
      </c>
      <c r="K3663" s="93" t="s">
        <v>5933</v>
      </c>
      <c r="L3663" s="14">
        <f>AND(vyberHrace&lt;&gt;"",ISNUMBER(SEARCH(vyberHrace,$B3663)))</f>
      </c>
      <c r="M3663" s="14">
        <f>AND($I3663=MID(kododd,1,2),$J3663=MID(kododd,3,3))</f>
      </c>
    </row>
    <row r="3664">
      <c r="A3664" s="95">
        <v>46699</v>
      </c>
      <c r="B3664" s="93" t="s">
        <v>4846</v>
      </c>
      <c r="C3664" s="93" t="s">
        <v>1419</v>
      </c>
      <c r="D3664" s="95">
        <v>1035</v>
      </c>
      <c r="F3664" s="95">
        <v>23729384</v>
      </c>
      <c r="G3664" s="95">
        <v>0</v>
      </c>
      <c r="H3664" s="93" t="s">
        <v>8976</v>
      </c>
      <c r="I3664" s="93" t="s">
        <v>23893</v>
      </c>
      <c r="J3664" s="93" t="s">
        <v>20944</v>
      </c>
      <c r="K3664" s="93" t="s">
        <v>5129</v>
      </c>
      <c r="L3664" s="14">
        <f>AND(vyberHrace&lt;&gt;"",ISNUMBER(SEARCH(vyberHrace,$B3664)))</f>
      </c>
      <c r="M3664" s="14">
        <f>AND($I3664=MID(kododd,1,2),$J3664=MID(kododd,3,3))</f>
      </c>
    </row>
    <row r="3665">
      <c r="A3665" s="95">
        <v>3212</v>
      </c>
      <c r="B3665" s="93" t="s">
        <v>4853</v>
      </c>
      <c r="C3665" s="93" t="s">
        <v>1462</v>
      </c>
      <c r="D3665" s="95">
        <v>1783</v>
      </c>
      <c r="E3665" s="95">
        <v>1835</v>
      </c>
      <c r="F3665" s="95">
        <v>319368</v>
      </c>
      <c r="G3665" s="95">
        <v>250</v>
      </c>
      <c r="H3665" s="93" t="s">
        <v>8976</v>
      </c>
      <c r="I3665" s="93" t="s">
        <v>23893</v>
      </c>
      <c r="J3665" s="93" t="s">
        <v>20867</v>
      </c>
      <c r="K3665" s="93" t="s">
        <v>2024</v>
      </c>
      <c r="L3665" s="14">
        <f>AND(vyberHrace&lt;&gt;"",ISNUMBER(SEARCH(vyberHrace,$B3665)))</f>
      </c>
      <c r="M3665" s="14">
        <f>AND($I3665=MID(kododd,1,2),$J3665=MID(kododd,3,3))</f>
      </c>
    </row>
    <row r="3666">
      <c r="A3666" s="95">
        <v>33053</v>
      </c>
      <c r="B3666" s="93" t="s">
        <v>4854</v>
      </c>
      <c r="C3666" s="93" t="s">
        <v>1398</v>
      </c>
      <c r="D3666" s="95">
        <v>1707</v>
      </c>
      <c r="E3666" s="95">
        <v>1840</v>
      </c>
      <c r="F3666" s="95">
        <v>368415</v>
      </c>
      <c r="G3666" s="95">
        <v>250</v>
      </c>
      <c r="H3666" s="93" t="s">
        <v>8976</v>
      </c>
      <c r="I3666" s="93" t="s">
        <v>23893</v>
      </c>
      <c r="J3666" s="93" t="s">
        <v>20958</v>
      </c>
      <c r="K3666" s="93" t="s">
        <v>8977</v>
      </c>
      <c r="L3666" s="14">
        <f>AND(vyberHrace&lt;&gt;"",ISNUMBER(SEARCH(vyberHrace,$B3666)))</f>
      </c>
      <c r="M3666" s="14">
        <f>AND($I3666=MID(kododd,1,2),$J3666=MID(kododd,3,3))</f>
      </c>
    </row>
    <row r="3667">
      <c r="A3667" s="95">
        <v>34669</v>
      </c>
      <c r="B3667" s="93" t="s">
        <v>4856</v>
      </c>
      <c r="C3667" s="93" t="s">
        <v>1409</v>
      </c>
      <c r="D3667" s="95">
        <v>1570</v>
      </c>
      <c r="E3667" s="95">
        <v>1638</v>
      </c>
      <c r="F3667" s="95">
        <v>386375</v>
      </c>
      <c r="G3667" s="95">
        <v>0</v>
      </c>
      <c r="H3667" s="93" t="s">
        <v>8976</v>
      </c>
      <c r="I3667" s="93" t="s">
        <v>23893</v>
      </c>
      <c r="J3667" s="93" t="s">
        <v>20958</v>
      </c>
      <c r="K3667" s="93" t="s">
        <v>8977</v>
      </c>
      <c r="L3667" s="14">
        <f>AND(vyberHrace&lt;&gt;"",ISNUMBER(SEARCH(vyberHrace,$B3667)))</f>
      </c>
      <c r="M3667" s="14">
        <f>AND($I3667=MID(kododd,1,2),$J3667=MID(kododd,3,3))</f>
      </c>
    </row>
    <row r="3668">
      <c r="A3668" s="95">
        <v>62896</v>
      </c>
      <c r="B3668" s="93" t="s">
        <v>28759</v>
      </c>
      <c r="C3668" s="93" t="s">
        <v>1436</v>
      </c>
      <c r="G3668" s="95">
        <v>250</v>
      </c>
      <c r="H3668" s="93" t="s">
        <v>8976</v>
      </c>
      <c r="I3668" s="93" t="s">
        <v>23893</v>
      </c>
      <c r="J3668" s="93" t="s">
        <v>20888</v>
      </c>
      <c r="K3668" s="93" t="s">
        <v>145</v>
      </c>
      <c r="L3668" s="14">
        <f>AND(vyberHrace&lt;&gt;"",ISNUMBER(SEARCH(vyberHrace,$B3668)))</f>
      </c>
      <c r="M3668" s="14">
        <f>AND($I3668=MID(kododd,1,2),$J3668=MID(kododd,3,3))</f>
      </c>
    </row>
    <row r="3669">
      <c r="A3669" s="95">
        <v>36228</v>
      </c>
      <c r="B3669" s="93" t="s">
        <v>4873</v>
      </c>
      <c r="C3669" s="93" t="s">
        <v>1464</v>
      </c>
      <c r="D3669" s="95">
        <v>1687</v>
      </c>
      <c r="F3669" s="95">
        <v>23708468</v>
      </c>
      <c r="G3669" s="95">
        <v>250</v>
      </c>
      <c r="H3669" s="93" t="s">
        <v>8976</v>
      </c>
      <c r="I3669" s="93" t="s">
        <v>23893</v>
      </c>
      <c r="J3669" s="93" t="s">
        <v>20929</v>
      </c>
      <c r="K3669" s="93" t="s">
        <v>5588</v>
      </c>
      <c r="L3669" s="14">
        <f>AND(vyberHrace&lt;&gt;"",ISNUMBER(SEARCH(vyberHrace,$B3669)))</f>
      </c>
      <c r="M3669" s="14">
        <f>AND($I3669=MID(kododd,1,2),$J3669=MID(kododd,3,3))</f>
      </c>
    </row>
    <row r="3670">
      <c r="A3670" s="95">
        <v>62361</v>
      </c>
      <c r="B3670" s="93" t="s">
        <v>28532</v>
      </c>
      <c r="C3670" s="93" t="s">
        <v>1428</v>
      </c>
      <c r="D3670" s="95">
        <v>1148</v>
      </c>
      <c r="G3670" s="95">
        <v>250</v>
      </c>
      <c r="H3670" s="93" t="s">
        <v>8976</v>
      </c>
      <c r="I3670" s="93" t="s">
        <v>23893</v>
      </c>
      <c r="J3670" s="93" t="s">
        <v>20850</v>
      </c>
      <c r="K3670" s="93" t="s">
        <v>2038</v>
      </c>
      <c r="L3670" s="14">
        <f>AND(vyberHrace&lt;&gt;"",ISNUMBER(SEARCH(vyberHrace,$B3670)))</f>
      </c>
      <c r="M3670" s="14">
        <f>AND($I3670=MID(kododd,1,2),$J3670=MID(kododd,3,3))</f>
      </c>
    </row>
    <row r="3671">
      <c r="A3671" s="95">
        <v>56070</v>
      </c>
      <c r="B3671" s="93" t="s">
        <v>21690</v>
      </c>
      <c r="C3671" s="93" t="s">
        <v>1411</v>
      </c>
      <c r="F3671" s="95">
        <v>23771666</v>
      </c>
      <c r="G3671" s="95">
        <v>0</v>
      </c>
      <c r="H3671" s="93" t="s">
        <v>8976</v>
      </c>
      <c r="I3671" s="93" t="s">
        <v>23893</v>
      </c>
      <c r="J3671" s="93" t="s">
        <v>20880</v>
      </c>
      <c r="K3671" s="93" t="s">
        <v>11224</v>
      </c>
      <c r="L3671" s="14">
        <f>AND(vyberHrace&lt;&gt;"",ISNUMBER(SEARCH(vyberHrace,$B3671)))</f>
      </c>
      <c r="M3671" s="14">
        <f>AND($I3671=MID(kododd,1,2),$J3671=MID(kododd,3,3))</f>
      </c>
    </row>
    <row r="3672">
      <c r="A3672" s="95">
        <v>56062</v>
      </c>
      <c r="B3672" s="93" t="s">
        <v>21734</v>
      </c>
      <c r="C3672" s="93" t="s">
        <v>1416</v>
      </c>
      <c r="D3672" s="95">
        <v>1547</v>
      </c>
      <c r="E3672" s="95">
        <v>1651</v>
      </c>
      <c r="F3672" s="95">
        <v>23776064</v>
      </c>
      <c r="G3672" s="95">
        <v>250</v>
      </c>
      <c r="H3672" s="93" t="s">
        <v>8976</v>
      </c>
      <c r="I3672" s="93" t="s">
        <v>23893</v>
      </c>
      <c r="J3672" s="93" t="s">
        <v>20964</v>
      </c>
      <c r="K3672" s="93" t="s">
        <v>11275</v>
      </c>
      <c r="L3672" s="14">
        <f>AND(vyberHrace&lt;&gt;"",ISNUMBER(SEARCH(vyberHrace,$B3672)))</f>
      </c>
      <c r="M3672" s="14">
        <f>AND($I3672=MID(kododd,1,2),$J3672=MID(kododd,3,3))</f>
      </c>
    </row>
    <row r="3673">
      <c r="A3673" s="95">
        <v>3215</v>
      </c>
      <c r="B3673" s="93" t="s">
        <v>7994</v>
      </c>
      <c r="C3673" s="93" t="s">
        <v>1417</v>
      </c>
      <c r="D3673" s="95">
        <v>1881</v>
      </c>
      <c r="E3673" s="95">
        <v>1920</v>
      </c>
      <c r="F3673" s="95">
        <v>321494</v>
      </c>
      <c r="G3673" s="95">
        <v>250</v>
      </c>
      <c r="H3673" s="93" t="s">
        <v>8976</v>
      </c>
      <c r="I3673" s="93" t="s">
        <v>23893</v>
      </c>
      <c r="J3673" s="93" t="s">
        <v>20956</v>
      </c>
      <c r="K3673" s="93" t="s">
        <v>26134</v>
      </c>
      <c r="L3673" s="14">
        <f>AND(vyberHrace&lt;&gt;"",ISNUMBER(SEARCH(vyberHrace,$B3673)))</f>
      </c>
      <c r="M3673" s="14">
        <f>AND($I3673=MID(kododd,1,2),$J3673=MID(kododd,3,3))</f>
      </c>
    </row>
    <row r="3674">
      <c r="A3674" s="95">
        <v>58928</v>
      </c>
      <c r="B3674" s="93" t="s">
        <v>25390</v>
      </c>
      <c r="C3674" s="93" t="s">
        <v>1406</v>
      </c>
      <c r="D3674" s="95">
        <v>1366</v>
      </c>
      <c r="F3674" s="95">
        <v>23782587</v>
      </c>
      <c r="G3674" s="95">
        <v>250</v>
      </c>
      <c r="H3674" s="93" t="s">
        <v>8976</v>
      </c>
      <c r="I3674" s="93" t="s">
        <v>23893</v>
      </c>
      <c r="J3674" s="93" t="s">
        <v>20900</v>
      </c>
      <c r="K3674" s="93" t="s">
        <v>1747</v>
      </c>
      <c r="L3674" s="14">
        <f>AND(vyberHrace&lt;&gt;"",ISNUMBER(SEARCH(vyberHrace,$B3674)))</f>
      </c>
      <c r="M3674" s="14">
        <f>AND($I3674=MID(kododd,1,2),$J3674=MID(kododd,3,3))</f>
      </c>
    </row>
    <row r="3675">
      <c r="A3675" s="95">
        <v>6195</v>
      </c>
      <c r="B3675" s="93" t="s">
        <v>11439</v>
      </c>
      <c r="C3675" s="93" t="s">
        <v>1439</v>
      </c>
      <c r="D3675" s="95">
        <v>1843</v>
      </c>
      <c r="E3675" s="95">
        <v>1883</v>
      </c>
      <c r="F3675" s="95">
        <v>394750</v>
      </c>
      <c r="G3675" s="95">
        <v>250</v>
      </c>
      <c r="H3675" s="93" t="s">
        <v>8976</v>
      </c>
      <c r="I3675" s="93" t="s">
        <v>23893</v>
      </c>
      <c r="J3675" s="93" t="s">
        <v>20978</v>
      </c>
      <c r="K3675" s="93" t="s">
        <v>26146</v>
      </c>
      <c r="L3675" s="14">
        <f>AND(vyberHrace&lt;&gt;"",ISNUMBER(SEARCH(vyberHrace,$B3675)))</f>
      </c>
      <c r="M3675" s="14">
        <f>AND($I3675=MID(kododd,1,2),$J3675=MID(kododd,3,3))</f>
      </c>
    </row>
    <row r="3676">
      <c r="A3676" s="95">
        <v>36241</v>
      </c>
      <c r="B3676" s="93" t="s">
        <v>7995</v>
      </c>
      <c r="C3676" s="93" t="s">
        <v>1409</v>
      </c>
      <c r="D3676" s="95">
        <v>1212</v>
      </c>
      <c r="E3676" s="95">
        <v>1458</v>
      </c>
      <c r="F3676" s="95">
        <v>23710357</v>
      </c>
      <c r="G3676" s="95">
        <v>250</v>
      </c>
      <c r="H3676" s="93" t="s">
        <v>8976</v>
      </c>
      <c r="I3676" s="93" t="s">
        <v>23893</v>
      </c>
      <c r="J3676" s="93" t="s">
        <v>20862</v>
      </c>
      <c r="K3676" s="93" t="s">
        <v>6759</v>
      </c>
      <c r="L3676" s="14">
        <f>AND(vyberHrace&lt;&gt;"",ISNUMBER(SEARCH(vyberHrace,$B3676)))</f>
      </c>
      <c r="M3676" s="14">
        <f>AND($I3676=MID(kododd,1,2),$J3676=MID(kododd,3,3))</f>
      </c>
    </row>
    <row r="3677">
      <c r="A3677" s="95">
        <v>61839</v>
      </c>
      <c r="B3677" s="93" t="s">
        <v>27980</v>
      </c>
      <c r="C3677" s="93" t="s">
        <v>1403</v>
      </c>
      <c r="G3677" s="95">
        <v>0</v>
      </c>
      <c r="H3677" s="93" t="s">
        <v>8976</v>
      </c>
      <c r="I3677" s="93" t="s">
        <v>23893</v>
      </c>
      <c r="J3677" s="93" t="s">
        <v>20862</v>
      </c>
      <c r="K3677" s="93" t="s">
        <v>6759</v>
      </c>
      <c r="L3677" s="14">
        <f>AND(vyberHrace&lt;&gt;"",ISNUMBER(SEARCH(vyberHrace,$B3677)))</f>
      </c>
      <c r="M3677" s="14">
        <f>AND($I3677=MID(kododd,1,2),$J3677=MID(kododd,3,3))</f>
      </c>
    </row>
    <row r="3678">
      <c r="A3678" s="95">
        <v>53642</v>
      </c>
      <c r="B3678" s="93" t="s">
        <v>2588</v>
      </c>
      <c r="C3678" s="93" t="s">
        <v>1406</v>
      </c>
      <c r="F3678" s="95">
        <v>23746173</v>
      </c>
      <c r="G3678" s="95">
        <v>0</v>
      </c>
      <c r="H3678" s="93" t="s">
        <v>8976</v>
      </c>
      <c r="I3678" s="93" t="s">
        <v>23893</v>
      </c>
      <c r="J3678" s="93" t="s">
        <v>20859</v>
      </c>
      <c r="K3678" s="93" t="s">
        <v>5573</v>
      </c>
      <c r="L3678" s="14">
        <f>AND(vyberHrace&lt;&gt;"",ISNUMBER(SEARCH(vyberHrace,$B3678)))</f>
      </c>
      <c r="M3678" s="14">
        <f>AND($I3678=MID(kododd,1,2),$J3678=MID(kododd,3,3))</f>
      </c>
    </row>
    <row r="3679">
      <c r="A3679" s="95">
        <v>53643</v>
      </c>
      <c r="B3679" s="93" t="s">
        <v>2589</v>
      </c>
      <c r="C3679" s="93" t="s">
        <v>1420</v>
      </c>
      <c r="F3679" s="95">
        <v>23746181</v>
      </c>
      <c r="G3679" s="95">
        <v>0</v>
      </c>
      <c r="H3679" s="93" t="s">
        <v>8976</v>
      </c>
      <c r="I3679" s="93" t="s">
        <v>23893</v>
      </c>
      <c r="J3679" s="93" t="s">
        <v>20859</v>
      </c>
      <c r="K3679" s="93" t="s">
        <v>5573</v>
      </c>
      <c r="L3679" s="14">
        <f>AND(vyberHrace&lt;&gt;"",ISNUMBER(SEARCH(vyberHrace,$B3679)))</f>
      </c>
      <c r="M3679" s="14">
        <f>AND($I3679=MID(kododd,1,2),$J3679=MID(kododd,3,3))</f>
      </c>
    </row>
    <row r="3680">
      <c r="A3680" s="95">
        <v>41984</v>
      </c>
      <c r="B3680" s="93" t="s">
        <v>8014</v>
      </c>
      <c r="C3680" s="93" t="s">
        <v>1438</v>
      </c>
      <c r="D3680" s="95">
        <v>1035</v>
      </c>
      <c r="F3680" s="95">
        <v>383414</v>
      </c>
      <c r="G3680" s="95">
        <v>0</v>
      </c>
      <c r="H3680" s="93" t="s">
        <v>8976</v>
      </c>
      <c r="I3680" s="93" t="s">
        <v>23893</v>
      </c>
      <c r="J3680" s="93" t="s">
        <v>20901</v>
      </c>
      <c r="K3680" s="93" t="s">
        <v>6914</v>
      </c>
      <c r="L3680" s="14">
        <f>AND(vyberHrace&lt;&gt;"",ISNUMBER(SEARCH(vyberHrace,$B3680)))</f>
      </c>
      <c r="M3680" s="14">
        <f>AND($I3680=MID(kododd,1,2),$J3680=MID(kododd,3,3))</f>
      </c>
    </row>
    <row r="3681">
      <c r="A3681" s="95">
        <v>14358</v>
      </c>
      <c r="B3681" s="93" t="s">
        <v>8017</v>
      </c>
      <c r="C3681" s="93" t="s">
        <v>1433</v>
      </c>
      <c r="D3681" s="95">
        <v>1485</v>
      </c>
      <c r="E3681" s="95">
        <v>1723</v>
      </c>
      <c r="F3681" s="95">
        <v>393193</v>
      </c>
      <c r="G3681" s="95">
        <v>0</v>
      </c>
      <c r="H3681" s="93" t="s">
        <v>8976</v>
      </c>
      <c r="I3681" s="93" t="s">
        <v>23893</v>
      </c>
      <c r="J3681" s="93" t="s">
        <v>20892</v>
      </c>
      <c r="K3681" s="93" t="s">
        <v>6900</v>
      </c>
      <c r="L3681" s="14">
        <f>AND(vyberHrace&lt;&gt;"",ISNUMBER(SEARCH(vyberHrace,$B3681)))</f>
      </c>
      <c r="M3681" s="14">
        <f>AND($I3681=MID(kododd,1,2),$J3681=MID(kododd,3,3))</f>
      </c>
    </row>
    <row r="3682">
      <c r="A3682" s="95">
        <v>6198</v>
      </c>
      <c r="B3682" s="93" t="s">
        <v>8021</v>
      </c>
      <c r="C3682" s="93" t="s">
        <v>1440</v>
      </c>
      <c r="D3682" s="95">
        <v>1551</v>
      </c>
      <c r="E3682" s="95">
        <v>1584</v>
      </c>
      <c r="F3682" s="95">
        <v>23756802</v>
      </c>
      <c r="G3682" s="95">
        <v>250</v>
      </c>
      <c r="H3682" s="93" t="s">
        <v>8976</v>
      </c>
      <c r="I3682" s="93" t="s">
        <v>23893</v>
      </c>
      <c r="J3682" s="93" t="s">
        <v>20859</v>
      </c>
      <c r="K3682" s="93" t="s">
        <v>5573</v>
      </c>
      <c r="L3682" s="14">
        <f>AND(vyberHrace&lt;&gt;"",ISNUMBER(SEARCH(vyberHrace,$B3682)))</f>
      </c>
      <c r="M3682" s="14">
        <f>AND($I3682=MID(kododd,1,2),$J3682=MID(kododd,3,3))</f>
      </c>
    </row>
    <row r="3683">
      <c r="A3683" s="95">
        <v>13111</v>
      </c>
      <c r="B3683" s="93" t="s">
        <v>8021</v>
      </c>
      <c r="C3683" s="93" t="s">
        <v>1461</v>
      </c>
      <c r="D3683" s="95">
        <v>1517</v>
      </c>
      <c r="G3683" s="95">
        <v>0</v>
      </c>
      <c r="H3683" s="93" t="s">
        <v>8976</v>
      </c>
      <c r="I3683" s="93" t="s">
        <v>23893</v>
      </c>
      <c r="J3683" s="93" t="s">
        <v>20944</v>
      </c>
      <c r="K3683" s="93" t="s">
        <v>5129</v>
      </c>
      <c r="L3683" s="14">
        <f>AND(vyberHrace&lt;&gt;"",ISNUMBER(SEARCH(vyberHrace,$B3683)))</f>
      </c>
      <c r="M3683" s="14">
        <f>AND($I3683=MID(kododd,1,2),$J3683=MID(kododd,3,3))</f>
      </c>
    </row>
    <row r="3684">
      <c r="A3684" s="95">
        <v>4828</v>
      </c>
      <c r="B3684" s="93" t="s">
        <v>8022</v>
      </c>
      <c r="C3684" s="93" t="s">
        <v>1464</v>
      </c>
      <c r="D3684" s="95">
        <v>2042</v>
      </c>
      <c r="E3684" s="95">
        <v>2040</v>
      </c>
      <c r="F3684" s="95">
        <v>328537</v>
      </c>
      <c r="G3684" s="95">
        <v>0</v>
      </c>
      <c r="H3684" s="93" t="s">
        <v>8976</v>
      </c>
      <c r="I3684" s="93" t="s">
        <v>23893</v>
      </c>
      <c r="J3684" s="93" t="s">
        <v>20944</v>
      </c>
      <c r="K3684" s="93" t="s">
        <v>5129</v>
      </c>
      <c r="L3684" s="14">
        <f>AND(vyberHrace&lt;&gt;"",ISNUMBER(SEARCH(vyberHrace,$B3684)))</f>
      </c>
      <c r="M3684" s="14">
        <f>AND($I3684=MID(kododd,1,2),$J3684=MID(kododd,3,3))</f>
      </c>
    </row>
    <row r="3685">
      <c r="A3685" s="95">
        <v>3407</v>
      </c>
      <c r="B3685" s="93" t="s">
        <v>12171</v>
      </c>
      <c r="C3685" s="93" t="s">
        <v>1404</v>
      </c>
      <c r="D3685" s="95">
        <v>2032</v>
      </c>
      <c r="E3685" s="95">
        <v>2008</v>
      </c>
      <c r="F3685" s="95">
        <v>310310</v>
      </c>
      <c r="G3685" s="95">
        <v>250</v>
      </c>
      <c r="H3685" s="93" t="s">
        <v>8976</v>
      </c>
      <c r="I3685" s="93" t="s">
        <v>23893</v>
      </c>
      <c r="J3685" s="93" t="s">
        <v>20991</v>
      </c>
      <c r="K3685" s="93" t="s">
        <v>9101</v>
      </c>
      <c r="L3685" s="14">
        <f>AND(vyberHrace&lt;&gt;"",ISNUMBER(SEARCH(vyberHrace,$B3685)))</f>
      </c>
      <c r="M3685" s="14">
        <f>AND($I3685=MID(kododd,1,2),$J3685=MID(kododd,3,3))</f>
      </c>
    </row>
    <row r="3686">
      <c r="A3686" s="95">
        <v>53579</v>
      </c>
      <c r="B3686" s="93" t="s">
        <v>17452</v>
      </c>
      <c r="C3686" s="93" t="s">
        <v>1420</v>
      </c>
      <c r="D3686" s="95">
        <v>1860</v>
      </c>
      <c r="E3686" s="95">
        <v>1932</v>
      </c>
      <c r="F3686" s="95">
        <v>23750219</v>
      </c>
      <c r="G3686" s="95">
        <v>250</v>
      </c>
      <c r="H3686" s="93" t="s">
        <v>8976</v>
      </c>
      <c r="I3686" s="93" t="s">
        <v>23893</v>
      </c>
      <c r="J3686" s="93" t="s">
        <v>20862</v>
      </c>
      <c r="K3686" s="93" t="s">
        <v>6759</v>
      </c>
      <c r="L3686" s="14">
        <f>AND(vyberHrace&lt;&gt;"",ISNUMBER(SEARCH(vyberHrace,$B3686)))</f>
      </c>
      <c r="M3686" s="14">
        <f>AND($I3686=MID(kododd,1,2),$J3686=MID(kododd,3,3))</f>
      </c>
    </row>
    <row r="3687">
      <c r="A3687" s="95">
        <v>45078</v>
      </c>
      <c r="B3687" s="93" t="s">
        <v>12172</v>
      </c>
      <c r="C3687" s="93" t="s">
        <v>1437</v>
      </c>
      <c r="D3687" s="95">
        <v>1086</v>
      </c>
      <c r="F3687" s="95">
        <v>399426</v>
      </c>
      <c r="G3687" s="95">
        <v>250</v>
      </c>
      <c r="H3687" s="93" t="s">
        <v>8976</v>
      </c>
      <c r="I3687" s="93" t="s">
        <v>23893</v>
      </c>
      <c r="J3687" s="93" t="s">
        <v>20991</v>
      </c>
      <c r="K3687" s="93" t="s">
        <v>9101</v>
      </c>
      <c r="L3687" s="14">
        <f>AND(vyberHrace&lt;&gt;"",ISNUMBER(SEARCH(vyberHrace,$B3687)))</f>
      </c>
      <c r="M3687" s="14">
        <f>AND($I3687=MID(kododd,1,2),$J3687=MID(kododd,3,3))</f>
      </c>
    </row>
    <row r="3688">
      <c r="A3688" s="95">
        <v>54553</v>
      </c>
      <c r="B3688" s="93" t="s">
        <v>2653</v>
      </c>
      <c r="C3688" s="93" t="s">
        <v>1411</v>
      </c>
      <c r="G3688" s="95">
        <v>0</v>
      </c>
      <c r="H3688" s="93" t="s">
        <v>8976</v>
      </c>
      <c r="I3688" s="93" t="s">
        <v>23893</v>
      </c>
      <c r="J3688" s="93" t="s">
        <v>21017</v>
      </c>
      <c r="K3688" s="93" t="s">
        <v>7925</v>
      </c>
      <c r="L3688" s="14">
        <f>AND(vyberHrace&lt;&gt;"",ISNUMBER(SEARCH(vyberHrace,$B3688)))</f>
      </c>
      <c r="M3688" s="14">
        <f>AND($I3688=MID(kododd,1,2),$J3688=MID(kododd,3,3))</f>
      </c>
    </row>
    <row r="3689">
      <c r="A3689" s="95">
        <v>49849</v>
      </c>
      <c r="B3689" s="93" t="s">
        <v>16041</v>
      </c>
      <c r="C3689" s="93" t="s">
        <v>1406</v>
      </c>
      <c r="D3689" s="95">
        <v>1098</v>
      </c>
      <c r="E3689" s="95">
        <v>1462</v>
      </c>
      <c r="F3689" s="95">
        <v>23771046</v>
      </c>
      <c r="G3689" s="95">
        <v>250</v>
      </c>
      <c r="H3689" s="93" t="s">
        <v>8976</v>
      </c>
      <c r="I3689" s="93" t="s">
        <v>23893</v>
      </c>
      <c r="J3689" s="93" t="s">
        <v>20862</v>
      </c>
      <c r="K3689" s="93" t="s">
        <v>6759</v>
      </c>
      <c r="L3689" s="14">
        <f>AND(vyberHrace&lt;&gt;"",ISNUMBER(SEARCH(vyberHrace,$B3689)))</f>
      </c>
      <c r="M3689" s="14">
        <f>AND($I3689=MID(kododd,1,2),$J3689=MID(kododd,3,3))</f>
      </c>
    </row>
    <row r="3690">
      <c r="A3690" s="95">
        <v>8678</v>
      </c>
      <c r="B3690" s="93" t="s">
        <v>16042</v>
      </c>
      <c r="C3690" s="93" t="s">
        <v>1417</v>
      </c>
      <c r="D3690" s="95">
        <v>1604</v>
      </c>
      <c r="E3690" s="95">
        <v>1679</v>
      </c>
      <c r="F3690" s="95">
        <v>398799</v>
      </c>
      <c r="G3690" s="95">
        <v>250</v>
      </c>
      <c r="H3690" s="93" t="s">
        <v>8976</v>
      </c>
      <c r="I3690" s="93" t="s">
        <v>23893</v>
      </c>
      <c r="J3690" s="93" t="s">
        <v>20862</v>
      </c>
      <c r="K3690" s="93" t="s">
        <v>6759</v>
      </c>
      <c r="L3690" s="14">
        <f>AND(vyberHrace&lt;&gt;"",ISNUMBER(SEARCH(vyberHrace,$B3690)))</f>
      </c>
      <c r="M3690" s="14">
        <f>AND($I3690=MID(kododd,1,2),$J3690=MID(kododd,3,3))</f>
      </c>
    </row>
    <row r="3691">
      <c r="A3691" s="95">
        <v>45661</v>
      </c>
      <c r="B3691" s="93" t="s">
        <v>16043</v>
      </c>
      <c r="C3691" s="93" t="s">
        <v>1410</v>
      </c>
      <c r="D3691" s="95">
        <v>1412</v>
      </c>
      <c r="E3691" s="95">
        <v>1610</v>
      </c>
      <c r="F3691" s="95">
        <v>23725184</v>
      </c>
      <c r="G3691" s="95">
        <v>250</v>
      </c>
      <c r="H3691" s="93" t="s">
        <v>8976</v>
      </c>
      <c r="I3691" s="93" t="s">
        <v>23893</v>
      </c>
      <c r="J3691" s="93" t="s">
        <v>20862</v>
      </c>
      <c r="K3691" s="93" t="s">
        <v>6759</v>
      </c>
      <c r="L3691" s="14">
        <f>AND(vyberHrace&lt;&gt;"",ISNUMBER(SEARCH(vyberHrace,$B3691)))</f>
      </c>
      <c r="M3691" s="14">
        <f>AND($I3691=MID(kododd,1,2),$J3691=MID(kododd,3,3))</f>
      </c>
    </row>
    <row r="3692">
      <c r="A3692" s="95">
        <v>53621</v>
      </c>
      <c r="B3692" s="93" t="s">
        <v>17453</v>
      </c>
      <c r="C3692" s="93" t="s">
        <v>1448</v>
      </c>
      <c r="D3692" s="95">
        <v>1572</v>
      </c>
      <c r="E3692" s="95">
        <v>1665</v>
      </c>
      <c r="F3692" s="95">
        <v>23750227</v>
      </c>
      <c r="G3692" s="95">
        <v>250</v>
      </c>
      <c r="H3692" s="93" t="s">
        <v>8976</v>
      </c>
      <c r="I3692" s="93" t="s">
        <v>23893</v>
      </c>
      <c r="J3692" s="93" t="s">
        <v>20900</v>
      </c>
      <c r="K3692" s="93" t="s">
        <v>1747</v>
      </c>
      <c r="L3692" s="14">
        <f>AND(vyberHrace&lt;&gt;"",ISNUMBER(SEARCH(vyberHrace,$B3692)))</f>
      </c>
      <c r="M3692" s="14">
        <f>AND($I3692=MID(kododd,1,2),$J3692=MID(kododd,3,3))</f>
      </c>
    </row>
    <row r="3693">
      <c r="A3693" s="95">
        <v>59533</v>
      </c>
      <c r="B3693" s="93" t="s">
        <v>25933</v>
      </c>
      <c r="C3693" s="93" t="s">
        <v>1424</v>
      </c>
      <c r="F3693" s="95">
        <v>571001107</v>
      </c>
      <c r="G3693" s="95">
        <v>250</v>
      </c>
      <c r="H3693" s="93" t="s">
        <v>8976</v>
      </c>
      <c r="I3693" s="93" t="s">
        <v>23893</v>
      </c>
      <c r="J3693" s="93" t="s">
        <v>23413</v>
      </c>
      <c r="K3693" s="93" t="s">
        <v>21382</v>
      </c>
      <c r="L3693" s="14">
        <f>AND(vyberHrace&lt;&gt;"",ISNUMBER(SEARCH(vyberHrace,$B3693)))</f>
      </c>
      <c r="M3693" s="14">
        <f>AND($I3693=MID(kododd,1,2),$J3693=MID(kododd,3,3))</f>
      </c>
    </row>
    <row r="3694">
      <c r="A3694" s="95">
        <v>61668</v>
      </c>
      <c r="B3694" s="93" t="s">
        <v>27827</v>
      </c>
      <c r="C3694" s="93" t="s">
        <v>1408</v>
      </c>
      <c r="F3694" s="95">
        <v>23787112</v>
      </c>
      <c r="G3694" s="95">
        <v>250</v>
      </c>
      <c r="H3694" s="93" t="s">
        <v>8976</v>
      </c>
      <c r="I3694" s="93" t="s">
        <v>23893</v>
      </c>
      <c r="J3694" s="93" t="s">
        <v>20991</v>
      </c>
      <c r="K3694" s="93" t="s">
        <v>9101</v>
      </c>
      <c r="L3694" s="14">
        <f>AND(vyberHrace&lt;&gt;"",ISNUMBER(SEARCH(vyberHrace,$B3694)))</f>
      </c>
      <c r="M3694" s="14">
        <f>AND($I3694=MID(kododd,1,2),$J3694=MID(kododd,3,3))</f>
      </c>
    </row>
    <row r="3695">
      <c r="A3695" s="95">
        <v>53591</v>
      </c>
      <c r="B3695" s="93" t="s">
        <v>17454</v>
      </c>
      <c r="C3695" s="93" t="s">
        <v>1420</v>
      </c>
      <c r="G3695" s="95">
        <v>250</v>
      </c>
      <c r="H3695" s="93" t="s">
        <v>8976</v>
      </c>
      <c r="I3695" s="93" t="s">
        <v>23893</v>
      </c>
      <c r="J3695" s="93" t="s">
        <v>20862</v>
      </c>
      <c r="K3695" s="93" t="s">
        <v>6759</v>
      </c>
      <c r="L3695" s="14">
        <f>AND(vyberHrace&lt;&gt;"",ISNUMBER(SEARCH(vyberHrace,$B3695)))</f>
      </c>
      <c r="M3695" s="14">
        <f>AND($I3695=MID(kododd,1,2),$J3695=MID(kododd,3,3))</f>
      </c>
    </row>
    <row r="3696">
      <c r="A3696" s="95">
        <v>59733</v>
      </c>
      <c r="B3696" s="93" t="s">
        <v>26101</v>
      </c>
      <c r="C3696" s="93" t="s">
        <v>1424</v>
      </c>
      <c r="G3696" s="95">
        <v>0</v>
      </c>
      <c r="H3696" s="93" t="s">
        <v>8976</v>
      </c>
      <c r="I3696" s="93" t="s">
        <v>23893</v>
      </c>
      <c r="J3696" s="93" t="s">
        <v>20862</v>
      </c>
      <c r="K3696" s="93" t="s">
        <v>6759</v>
      </c>
      <c r="L3696" s="14">
        <f>AND(vyberHrace&lt;&gt;"",ISNUMBER(SEARCH(vyberHrace,$B3696)))</f>
      </c>
      <c r="M3696" s="14">
        <f>AND($I3696=MID(kododd,1,2),$J3696=MID(kododd,3,3))</f>
      </c>
    </row>
    <row r="3697">
      <c r="A3697" s="95">
        <v>39224</v>
      </c>
      <c r="B3697" s="93" t="s">
        <v>21762</v>
      </c>
      <c r="C3697" s="93" t="s">
        <v>1431</v>
      </c>
      <c r="D3697" s="95">
        <v>2014</v>
      </c>
      <c r="E3697" s="95">
        <v>2038</v>
      </c>
      <c r="F3697" s="95">
        <v>396249</v>
      </c>
      <c r="G3697" s="95">
        <v>250</v>
      </c>
      <c r="H3697" s="93" t="s">
        <v>8976</v>
      </c>
      <c r="I3697" s="93" t="s">
        <v>23893</v>
      </c>
      <c r="J3697" s="93" t="s">
        <v>20986</v>
      </c>
      <c r="K3697" s="93" t="s">
        <v>5124</v>
      </c>
      <c r="L3697" s="14">
        <f>AND(vyberHrace&lt;&gt;"",ISNUMBER(SEARCH(vyberHrace,$B3697)))</f>
      </c>
      <c r="M3697" s="14">
        <f>AND($I3697=MID(kododd,1,2),$J3697=MID(kododd,3,3))</f>
      </c>
    </row>
    <row r="3698">
      <c r="A3698" s="95">
        <v>47800</v>
      </c>
      <c r="B3698" s="93" t="s">
        <v>14597</v>
      </c>
      <c r="C3698" s="93" t="s">
        <v>1422</v>
      </c>
      <c r="G3698" s="95">
        <v>0</v>
      </c>
      <c r="H3698" s="93" t="s">
        <v>8976</v>
      </c>
      <c r="I3698" s="93" t="s">
        <v>23893</v>
      </c>
      <c r="J3698" s="93" t="s">
        <v>20862</v>
      </c>
      <c r="K3698" s="93" t="s">
        <v>6759</v>
      </c>
      <c r="L3698" s="14">
        <f>AND(vyberHrace&lt;&gt;"",ISNUMBER(SEARCH(vyberHrace,$B3698)))</f>
      </c>
      <c r="M3698" s="14">
        <f>AND($I3698=MID(kododd,1,2),$J3698=MID(kododd,3,3))</f>
      </c>
    </row>
    <row r="3699">
      <c r="A3699" s="95">
        <v>47754</v>
      </c>
      <c r="B3699" s="93" t="s">
        <v>14599</v>
      </c>
      <c r="C3699" s="93" t="s">
        <v>3255</v>
      </c>
      <c r="D3699" s="95">
        <v>1082</v>
      </c>
      <c r="F3699" s="95">
        <v>23743115</v>
      </c>
      <c r="G3699" s="95">
        <v>0</v>
      </c>
      <c r="H3699" s="93" t="s">
        <v>8976</v>
      </c>
      <c r="I3699" s="93" t="s">
        <v>23893</v>
      </c>
      <c r="J3699" s="93" t="s">
        <v>21028</v>
      </c>
      <c r="K3699" s="93" t="s">
        <v>5175</v>
      </c>
      <c r="L3699" s="14">
        <f>AND(vyberHrace&lt;&gt;"",ISNUMBER(SEARCH(vyberHrace,$B3699)))</f>
      </c>
      <c r="M3699" s="14">
        <f>AND($I3699=MID(kododd,1,2),$J3699=MID(kododd,3,3))</f>
      </c>
    </row>
    <row r="3700">
      <c r="A3700" s="95">
        <v>61478</v>
      </c>
      <c r="B3700" s="93" t="s">
        <v>27659</v>
      </c>
      <c r="C3700" s="93" t="s">
        <v>1450</v>
      </c>
      <c r="F3700" s="95">
        <v>23797029</v>
      </c>
      <c r="G3700" s="95">
        <v>250</v>
      </c>
      <c r="H3700" s="93" t="s">
        <v>8976</v>
      </c>
      <c r="I3700" s="93" t="s">
        <v>23893</v>
      </c>
      <c r="J3700" s="93" t="s">
        <v>20964</v>
      </c>
      <c r="K3700" s="93" t="s">
        <v>11275</v>
      </c>
      <c r="L3700" s="14">
        <f>AND(vyberHrace&lt;&gt;"",ISNUMBER(SEARCH(vyberHrace,$B3700)))</f>
      </c>
      <c r="M3700" s="14">
        <f>AND($I3700=MID(kododd,1,2),$J3700=MID(kododd,3,3))</f>
      </c>
    </row>
    <row r="3701">
      <c r="A3701" s="95">
        <v>25852</v>
      </c>
      <c r="B3701" s="93" t="s">
        <v>14622</v>
      </c>
      <c r="C3701" s="93" t="s">
        <v>1440</v>
      </c>
      <c r="D3701" s="95">
        <v>1738</v>
      </c>
      <c r="E3701" s="95">
        <v>1838</v>
      </c>
      <c r="F3701" s="95">
        <v>310433</v>
      </c>
      <c r="G3701" s="95">
        <v>250</v>
      </c>
      <c r="H3701" s="93" t="s">
        <v>8976</v>
      </c>
      <c r="I3701" s="93" t="s">
        <v>23893</v>
      </c>
      <c r="J3701" s="93" t="s">
        <v>20862</v>
      </c>
      <c r="K3701" s="93" t="s">
        <v>6759</v>
      </c>
      <c r="L3701" s="14">
        <f>AND(vyberHrace&lt;&gt;"",ISNUMBER(SEARCH(vyberHrace,$B3701)))</f>
      </c>
      <c r="M3701" s="14">
        <f>AND($I3701=MID(kododd,1,2),$J3701=MID(kododd,3,3))</f>
      </c>
    </row>
    <row r="3702">
      <c r="A3702" s="95">
        <v>39647</v>
      </c>
      <c r="B3702" s="93" t="s">
        <v>14623</v>
      </c>
      <c r="C3702" s="93" t="s">
        <v>1419</v>
      </c>
      <c r="D3702" s="95">
        <v>1104</v>
      </c>
      <c r="G3702" s="95">
        <v>0</v>
      </c>
      <c r="H3702" s="93" t="s">
        <v>8976</v>
      </c>
      <c r="I3702" s="93" t="s">
        <v>23893</v>
      </c>
      <c r="J3702" s="93" t="s">
        <v>21005</v>
      </c>
      <c r="K3702" s="93" t="s">
        <v>7922</v>
      </c>
      <c r="L3702" s="14">
        <f>AND(vyberHrace&lt;&gt;"",ISNUMBER(SEARCH(vyberHrace,$B3702)))</f>
      </c>
      <c r="M3702" s="14">
        <f>AND($I3702=MID(kododd,1,2),$J3702=MID(kododd,3,3))</f>
      </c>
    </row>
    <row r="3703">
      <c r="A3703" s="95">
        <v>61442</v>
      </c>
      <c r="B3703" s="93" t="s">
        <v>27625</v>
      </c>
      <c r="C3703" s="93" t="s">
        <v>1422</v>
      </c>
      <c r="D3703" s="95">
        <v>1240</v>
      </c>
      <c r="F3703" s="95">
        <v>23794259</v>
      </c>
      <c r="G3703" s="95">
        <v>250</v>
      </c>
      <c r="H3703" s="93" t="s">
        <v>8976</v>
      </c>
      <c r="I3703" s="93" t="s">
        <v>23893</v>
      </c>
      <c r="J3703" s="93" t="s">
        <v>20953</v>
      </c>
      <c r="K3703" s="93" t="s">
        <v>2012</v>
      </c>
      <c r="L3703" s="14">
        <f>AND(vyberHrace&lt;&gt;"",ISNUMBER(SEARCH(vyberHrace,$B3703)))</f>
      </c>
      <c r="M3703" s="14">
        <f>AND($I3703=MID(kododd,1,2),$J3703=MID(kododd,3,3))</f>
      </c>
    </row>
    <row r="3704">
      <c r="A3704" s="95">
        <v>63436</v>
      </c>
      <c r="B3704" s="93" t="s">
        <v>14629</v>
      </c>
      <c r="C3704" s="93" t="s">
        <v>1424</v>
      </c>
      <c r="G3704" s="95">
        <v>250</v>
      </c>
      <c r="H3704" s="93" t="s">
        <v>8976</v>
      </c>
      <c r="I3704" s="93" t="s">
        <v>23893</v>
      </c>
      <c r="J3704" s="93" t="s">
        <v>20883</v>
      </c>
      <c r="K3704" s="93" t="s">
        <v>6903</v>
      </c>
      <c r="L3704" s="14">
        <f>AND(vyberHrace&lt;&gt;"",ISNUMBER(SEARCH(vyberHrace,$B3704)))</f>
      </c>
      <c r="M3704" s="14">
        <f>AND($I3704=MID(kododd,1,2),$J3704=MID(kododd,3,3))</f>
      </c>
    </row>
    <row r="3705">
      <c r="A3705" s="95">
        <v>63435</v>
      </c>
      <c r="B3705" s="93" t="s">
        <v>825</v>
      </c>
      <c r="C3705" s="93" t="s">
        <v>1411</v>
      </c>
      <c r="G3705" s="95">
        <v>250</v>
      </c>
      <c r="H3705" s="93" t="s">
        <v>8976</v>
      </c>
      <c r="I3705" s="93" t="s">
        <v>23893</v>
      </c>
      <c r="J3705" s="93" t="s">
        <v>20883</v>
      </c>
      <c r="K3705" s="93" t="s">
        <v>6903</v>
      </c>
      <c r="L3705" s="14">
        <f>AND(vyberHrace&lt;&gt;"",ISNUMBER(SEARCH(vyberHrace,$B3705)))</f>
      </c>
      <c r="M3705" s="14">
        <f>AND($I3705=MID(kododd,1,2),$J3705=MID(kododd,3,3))</f>
      </c>
    </row>
    <row r="3706">
      <c r="A3706" s="95">
        <v>63355</v>
      </c>
      <c r="B3706" s="93" t="s">
        <v>28760</v>
      </c>
      <c r="C3706" s="93" t="s">
        <v>1453</v>
      </c>
      <c r="G3706" s="95">
        <v>250</v>
      </c>
      <c r="H3706" s="93" t="s">
        <v>8976</v>
      </c>
      <c r="I3706" s="93" t="s">
        <v>23893</v>
      </c>
      <c r="J3706" s="93" t="s">
        <v>20883</v>
      </c>
      <c r="K3706" s="93" t="s">
        <v>6903</v>
      </c>
      <c r="L3706" s="14">
        <f>AND(vyberHrace&lt;&gt;"",ISNUMBER(SEARCH(vyberHrace,$B3706)))</f>
      </c>
      <c r="M3706" s="14">
        <f>AND($I3706=MID(kododd,1,2),$J3706=MID(kododd,3,3))</f>
      </c>
    </row>
    <row r="3707">
      <c r="A3707" s="95">
        <v>53262</v>
      </c>
      <c r="B3707" s="93" t="s">
        <v>17459</v>
      </c>
      <c r="C3707" s="93" t="s">
        <v>1422</v>
      </c>
      <c r="G3707" s="95">
        <v>0</v>
      </c>
      <c r="H3707" s="93" t="s">
        <v>8976</v>
      </c>
      <c r="I3707" s="93" t="s">
        <v>23893</v>
      </c>
      <c r="J3707" s="93" t="s">
        <v>20863</v>
      </c>
      <c r="K3707" s="93" t="s">
        <v>4532</v>
      </c>
      <c r="L3707" s="14">
        <f>AND(vyberHrace&lt;&gt;"",ISNUMBER(SEARCH(vyberHrace,$B3707)))</f>
      </c>
      <c r="M3707" s="14">
        <f>AND($I3707=MID(kododd,1,2),$J3707=MID(kododd,3,3))</f>
      </c>
    </row>
    <row r="3708">
      <c r="A3708" s="95">
        <v>63442</v>
      </c>
      <c r="B3708" s="93" t="s">
        <v>28761</v>
      </c>
      <c r="C3708" s="93" t="s">
        <v>1486</v>
      </c>
      <c r="G3708" s="95">
        <v>250</v>
      </c>
      <c r="H3708" s="93" t="s">
        <v>8976</v>
      </c>
      <c r="I3708" s="93" t="s">
        <v>23893</v>
      </c>
      <c r="J3708" s="93" t="s">
        <v>20883</v>
      </c>
      <c r="K3708" s="93" t="s">
        <v>6903</v>
      </c>
      <c r="L3708" s="14">
        <f>AND(vyberHrace&lt;&gt;"",ISNUMBER(SEARCH(vyberHrace,$B3708)))</f>
      </c>
      <c r="M3708" s="14">
        <f>AND($I3708=MID(kododd,1,2),$J3708=MID(kododd,3,3))</f>
      </c>
    </row>
    <row r="3709">
      <c r="A3709" s="95">
        <v>3083</v>
      </c>
      <c r="B3709" s="93" t="s">
        <v>40</v>
      </c>
      <c r="C3709" s="93" t="s">
        <v>1417</v>
      </c>
      <c r="D3709" s="95">
        <v>1793</v>
      </c>
      <c r="E3709" s="95">
        <v>1872</v>
      </c>
      <c r="F3709" s="95">
        <v>320900</v>
      </c>
      <c r="G3709" s="95">
        <v>250</v>
      </c>
      <c r="H3709" s="93" t="s">
        <v>8976</v>
      </c>
      <c r="I3709" s="93" t="s">
        <v>23893</v>
      </c>
      <c r="J3709" s="93" t="s">
        <v>21019</v>
      </c>
      <c r="K3709" s="93" t="s">
        <v>11130</v>
      </c>
      <c r="L3709" s="14">
        <f>AND(vyberHrace&lt;&gt;"",ISNUMBER(SEARCH(vyberHrace,$B3709)))</f>
      </c>
      <c r="M3709" s="14">
        <f>AND($I3709=MID(kododd,1,2),$J3709=MID(kododd,3,3))</f>
      </c>
    </row>
    <row r="3710">
      <c r="A3710" s="95">
        <v>34661</v>
      </c>
      <c r="B3710" s="93" t="s">
        <v>12761</v>
      </c>
      <c r="C3710" s="93" t="s">
        <v>1444</v>
      </c>
      <c r="D3710" s="95">
        <v>1781</v>
      </c>
      <c r="E3710" s="95">
        <v>1854</v>
      </c>
      <c r="F3710" s="95">
        <v>350010</v>
      </c>
      <c r="G3710" s="95">
        <v>250</v>
      </c>
      <c r="H3710" s="93" t="s">
        <v>8976</v>
      </c>
      <c r="I3710" s="93" t="s">
        <v>23893</v>
      </c>
      <c r="J3710" s="93" t="s">
        <v>20900</v>
      </c>
      <c r="K3710" s="93" t="s">
        <v>1747</v>
      </c>
      <c r="L3710" s="14">
        <f>AND(vyberHrace&lt;&gt;"",ISNUMBER(SEARCH(vyberHrace,$B3710)))</f>
      </c>
      <c r="M3710" s="14">
        <f>AND($I3710=MID(kododd,1,2),$J3710=MID(kododd,3,3))</f>
      </c>
    </row>
    <row r="3711">
      <c r="A3711" s="95">
        <v>7921</v>
      </c>
      <c r="B3711" s="93" t="s">
        <v>4428</v>
      </c>
      <c r="C3711" s="93" t="s">
        <v>1440</v>
      </c>
      <c r="D3711" s="95">
        <v>1915</v>
      </c>
      <c r="E3711" s="95">
        <v>1923</v>
      </c>
      <c r="F3711" s="95">
        <v>326038</v>
      </c>
      <c r="G3711" s="95">
        <v>0</v>
      </c>
      <c r="H3711" s="93" t="s">
        <v>8976</v>
      </c>
      <c r="I3711" s="93" t="s">
        <v>23893</v>
      </c>
      <c r="J3711" s="93" t="s">
        <v>20892</v>
      </c>
      <c r="K3711" s="93" t="s">
        <v>6900</v>
      </c>
      <c r="L3711" s="14">
        <f>AND(vyberHrace&lt;&gt;"",ISNUMBER(SEARCH(vyberHrace,$B3711)))</f>
      </c>
      <c r="M3711" s="14">
        <f>AND($I3711=MID(kododd,1,2),$J3711=MID(kododd,3,3))</f>
      </c>
    </row>
    <row r="3712">
      <c r="A3712" s="95">
        <v>31533</v>
      </c>
      <c r="B3712" s="93" t="s">
        <v>4434</v>
      </c>
      <c r="C3712" s="93" t="s">
        <v>1430</v>
      </c>
      <c r="D3712" s="95">
        <v>1629</v>
      </c>
      <c r="F3712" s="95">
        <v>396222</v>
      </c>
      <c r="G3712" s="95">
        <v>250</v>
      </c>
      <c r="H3712" s="93" t="s">
        <v>8976</v>
      </c>
      <c r="I3712" s="93" t="s">
        <v>23893</v>
      </c>
      <c r="J3712" s="93" t="s">
        <v>20863</v>
      </c>
      <c r="K3712" s="93" t="s">
        <v>4532</v>
      </c>
      <c r="L3712" s="14">
        <f>AND(vyberHrace&lt;&gt;"",ISNUMBER(SEARCH(vyberHrace,$B3712)))</f>
      </c>
      <c r="M3712" s="14">
        <f>AND($I3712=MID(kododd,1,2),$J3712=MID(kododd,3,3))</f>
      </c>
    </row>
    <row r="3713">
      <c r="A3713" s="95">
        <v>44060</v>
      </c>
      <c r="B3713" s="93" t="s">
        <v>4435</v>
      </c>
      <c r="C3713" s="93" t="s">
        <v>1410</v>
      </c>
      <c r="D3713" s="95">
        <v>1088</v>
      </c>
      <c r="G3713" s="95">
        <v>0</v>
      </c>
      <c r="H3713" s="93" t="s">
        <v>8976</v>
      </c>
      <c r="I3713" s="93" t="s">
        <v>23893</v>
      </c>
      <c r="J3713" s="93" t="s">
        <v>20906</v>
      </c>
      <c r="K3713" s="93" t="s">
        <v>7817</v>
      </c>
      <c r="L3713" s="14">
        <f>AND(vyberHrace&lt;&gt;"",ISNUMBER(SEARCH(vyberHrace,$B3713)))</f>
      </c>
      <c r="M3713" s="14">
        <f>AND($I3713=MID(kododd,1,2),$J3713=MID(kododd,3,3))</f>
      </c>
    </row>
    <row r="3714">
      <c r="A3714" s="95">
        <v>44235</v>
      </c>
      <c r="B3714" s="93" t="s">
        <v>4446</v>
      </c>
      <c r="C3714" s="93" t="s">
        <v>1444</v>
      </c>
      <c r="D3714" s="95">
        <v>1093</v>
      </c>
      <c r="G3714" s="95">
        <v>0</v>
      </c>
      <c r="H3714" s="93" t="s">
        <v>8976</v>
      </c>
      <c r="I3714" s="93" t="s">
        <v>23893</v>
      </c>
      <c r="J3714" s="93" t="s">
        <v>21005</v>
      </c>
      <c r="K3714" s="93" t="s">
        <v>7922</v>
      </c>
      <c r="L3714" s="14">
        <f>AND(vyberHrace&lt;&gt;"",ISNUMBER(SEARCH(vyberHrace,$B3714)))</f>
      </c>
      <c r="M3714" s="14">
        <f>AND($I3714=MID(kododd,1,2),$J3714=MID(kododd,3,3))</f>
      </c>
    </row>
    <row r="3715">
      <c r="A3715" s="95">
        <v>49595</v>
      </c>
      <c r="B3715" s="93" t="s">
        <v>4449</v>
      </c>
      <c r="C3715" s="93" t="s">
        <v>1408</v>
      </c>
      <c r="F3715" s="95">
        <v>23737310</v>
      </c>
      <c r="G3715" s="95">
        <v>0</v>
      </c>
      <c r="H3715" s="93" t="s">
        <v>8976</v>
      </c>
      <c r="I3715" s="93" t="s">
        <v>23893</v>
      </c>
      <c r="J3715" s="93" t="s">
        <v>20863</v>
      </c>
      <c r="K3715" s="93" t="s">
        <v>4532</v>
      </c>
      <c r="L3715" s="14">
        <f>AND(vyberHrace&lt;&gt;"",ISNUMBER(SEARCH(vyberHrace,$B3715)))</f>
      </c>
      <c r="M3715" s="14">
        <f>AND($I3715=MID(kododd,1,2),$J3715=MID(kododd,3,3))</f>
      </c>
    </row>
    <row r="3716">
      <c r="A3716" s="95">
        <v>52161</v>
      </c>
      <c r="B3716" s="93" t="s">
        <v>1719</v>
      </c>
      <c r="C3716" s="93" t="s">
        <v>1412</v>
      </c>
      <c r="G3716" s="95">
        <v>0</v>
      </c>
      <c r="H3716" s="93" t="s">
        <v>8976</v>
      </c>
      <c r="I3716" s="93" t="s">
        <v>23893</v>
      </c>
      <c r="J3716" s="93" t="s">
        <v>20906</v>
      </c>
      <c r="K3716" s="93" t="s">
        <v>7817</v>
      </c>
      <c r="L3716" s="14">
        <f>AND(vyberHrace&lt;&gt;"",ISNUMBER(SEARCH(vyberHrace,$B3716)))</f>
      </c>
      <c r="M3716" s="14">
        <f>AND($I3716=MID(kododd,1,2),$J3716=MID(kododd,3,3))</f>
      </c>
    </row>
    <row r="3717">
      <c r="A3717" s="95">
        <v>27424</v>
      </c>
      <c r="B3717" s="93" t="s">
        <v>3101</v>
      </c>
      <c r="C3717" s="93" t="s">
        <v>1448</v>
      </c>
      <c r="G3717" s="95">
        <v>0</v>
      </c>
      <c r="H3717" s="93" t="s">
        <v>8976</v>
      </c>
      <c r="I3717" s="93" t="s">
        <v>23893</v>
      </c>
      <c r="J3717" s="93" t="s">
        <v>20986</v>
      </c>
      <c r="K3717" s="93" t="s">
        <v>5124</v>
      </c>
      <c r="L3717" s="14">
        <f>AND(vyberHrace&lt;&gt;"",ISNUMBER(SEARCH(vyberHrace,$B3717)))</f>
      </c>
      <c r="M3717" s="14">
        <f>AND($I3717=MID(kododd,1,2),$J3717=MID(kododd,3,3))</f>
      </c>
    </row>
    <row r="3718">
      <c r="A3718" s="95">
        <v>62770</v>
      </c>
      <c r="B3718" s="93" t="s">
        <v>28762</v>
      </c>
      <c r="C3718" s="93" t="s">
        <v>1411</v>
      </c>
      <c r="G3718" s="95">
        <v>250</v>
      </c>
      <c r="H3718" s="93" t="s">
        <v>8976</v>
      </c>
      <c r="I3718" s="93" t="s">
        <v>23893</v>
      </c>
      <c r="J3718" s="93" t="s">
        <v>21017</v>
      </c>
      <c r="K3718" s="93" t="s">
        <v>7925</v>
      </c>
      <c r="L3718" s="14">
        <f>AND(vyberHrace&lt;&gt;"",ISNUMBER(SEARCH(vyberHrace,$B3718)))</f>
      </c>
      <c r="M3718" s="14">
        <f>AND($I3718=MID(kododd,1,2),$J3718=MID(kododd,3,3))</f>
      </c>
    </row>
    <row r="3719">
      <c r="A3719" s="95">
        <v>32611</v>
      </c>
      <c r="B3719" s="93" t="s">
        <v>1909</v>
      </c>
      <c r="C3719" s="93" t="s">
        <v>1403</v>
      </c>
      <c r="D3719" s="95">
        <v>1106</v>
      </c>
      <c r="G3719" s="95">
        <v>0</v>
      </c>
      <c r="H3719" s="93" t="s">
        <v>8976</v>
      </c>
      <c r="I3719" s="93" t="s">
        <v>23893</v>
      </c>
      <c r="J3719" s="93" t="s">
        <v>20960</v>
      </c>
      <c r="K3719" s="93" t="s">
        <v>4905</v>
      </c>
      <c r="L3719" s="14">
        <f>AND(vyberHrace&lt;&gt;"",ISNUMBER(SEARCH(vyberHrace,$B3719)))</f>
      </c>
      <c r="M3719" s="14">
        <f>AND($I3719=MID(kododd,1,2),$J3719=MID(kododd,3,3))</f>
      </c>
    </row>
    <row r="3720">
      <c r="A3720" s="95">
        <v>1926</v>
      </c>
      <c r="B3720" s="93" t="s">
        <v>1913</v>
      </c>
      <c r="C3720" s="93" t="s">
        <v>1442</v>
      </c>
      <c r="D3720" s="95">
        <v>1989</v>
      </c>
      <c r="E3720" s="95">
        <v>2038</v>
      </c>
      <c r="F3720" s="95">
        <v>309753</v>
      </c>
      <c r="G3720" s="95">
        <v>250</v>
      </c>
      <c r="H3720" s="93" t="s">
        <v>8976</v>
      </c>
      <c r="I3720" s="93" t="s">
        <v>23893</v>
      </c>
      <c r="J3720" s="93" t="s">
        <v>20855</v>
      </c>
      <c r="K3720" s="93" t="s">
        <v>2076</v>
      </c>
      <c r="L3720" s="14">
        <f>AND(vyberHrace&lt;&gt;"",ISNUMBER(SEARCH(vyberHrace,$B3720)))</f>
      </c>
      <c r="M3720" s="14">
        <f>AND($I3720=MID(kododd,1,2),$J3720=MID(kododd,3,3))</f>
      </c>
    </row>
    <row r="3721">
      <c r="A3721" s="95">
        <v>55205</v>
      </c>
      <c r="B3721" s="93" t="s">
        <v>2605</v>
      </c>
      <c r="C3721" s="93" t="s">
        <v>1406</v>
      </c>
      <c r="D3721" s="95">
        <v>1067</v>
      </c>
      <c r="G3721" s="95">
        <v>250</v>
      </c>
      <c r="H3721" s="93" t="s">
        <v>8976</v>
      </c>
      <c r="I3721" s="93" t="s">
        <v>23893</v>
      </c>
      <c r="J3721" s="93" t="s">
        <v>20844</v>
      </c>
      <c r="K3721" s="93" t="s">
        <v>8979</v>
      </c>
      <c r="L3721" s="14">
        <f>AND(vyberHrace&lt;&gt;"",ISNUMBER(SEARCH(vyberHrace,$B3721)))</f>
      </c>
      <c r="M3721" s="14">
        <f>AND($I3721=MID(kododd,1,2),$J3721=MID(kododd,3,3))</f>
      </c>
    </row>
    <row r="3722">
      <c r="A3722" s="95">
        <v>8693</v>
      </c>
      <c r="B3722" s="93" t="s">
        <v>1920</v>
      </c>
      <c r="C3722" s="93" t="s">
        <v>1429</v>
      </c>
      <c r="D3722" s="95">
        <v>1642</v>
      </c>
      <c r="E3722" s="95">
        <v>1856</v>
      </c>
      <c r="F3722" s="95">
        <v>366196</v>
      </c>
      <c r="G3722" s="95">
        <v>0</v>
      </c>
      <c r="H3722" s="93" t="s">
        <v>8976</v>
      </c>
      <c r="I3722" s="93" t="s">
        <v>23893</v>
      </c>
      <c r="J3722" s="93" t="s">
        <v>20974</v>
      </c>
      <c r="K3722" s="93" t="s">
        <v>4919</v>
      </c>
      <c r="L3722" s="14">
        <f>AND(vyberHrace&lt;&gt;"",ISNUMBER(SEARCH(vyberHrace,$B3722)))</f>
      </c>
      <c r="M3722" s="14">
        <f>AND($I3722=MID(kododd,1,2),$J3722=MID(kododd,3,3))</f>
      </c>
    </row>
    <row r="3723">
      <c r="A3723" s="95">
        <v>306</v>
      </c>
      <c r="B3723" s="93" t="s">
        <v>19875</v>
      </c>
      <c r="C3723" s="93" t="s">
        <v>1428</v>
      </c>
      <c r="D3723" s="95">
        <v>2032</v>
      </c>
      <c r="E3723" s="95">
        <v>2063</v>
      </c>
      <c r="F3723" s="95">
        <v>306118</v>
      </c>
      <c r="G3723" s="95">
        <v>250</v>
      </c>
      <c r="H3723" s="93" t="s">
        <v>8976</v>
      </c>
      <c r="I3723" s="93" t="s">
        <v>23893</v>
      </c>
      <c r="J3723" s="93" t="s">
        <v>20914</v>
      </c>
      <c r="K3723" s="93" t="s">
        <v>9949</v>
      </c>
      <c r="L3723" s="14">
        <f>AND(vyberHrace&lt;&gt;"",ISNUMBER(SEARCH(vyberHrace,$B3723)))</f>
      </c>
      <c r="M3723" s="14">
        <f>AND($I3723=MID(kododd,1,2),$J3723=MID(kododd,3,3))</f>
      </c>
    </row>
    <row r="3724">
      <c r="A3724" s="95">
        <v>2244</v>
      </c>
      <c r="B3724" s="93" t="s">
        <v>14710</v>
      </c>
      <c r="C3724" s="93" t="s">
        <v>1413</v>
      </c>
      <c r="D3724" s="95">
        <v>1618</v>
      </c>
      <c r="E3724" s="95">
        <v>1731</v>
      </c>
      <c r="F3724" s="95">
        <v>320048</v>
      </c>
      <c r="G3724" s="95">
        <v>250</v>
      </c>
      <c r="H3724" s="93" t="s">
        <v>8976</v>
      </c>
      <c r="I3724" s="93" t="s">
        <v>23893</v>
      </c>
      <c r="J3724" s="93" t="s">
        <v>20866</v>
      </c>
      <c r="K3724" s="93" t="s">
        <v>9063</v>
      </c>
      <c r="L3724" s="14">
        <f>AND(vyberHrace&lt;&gt;"",ISNUMBER(SEARCH(vyberHrace,$B3724)))</f>
      </c>
      <c r="M3724" s="14">
        <f>AND($I3724=MID(kododd,1,2),$J3724=MID(kododd,3,3))</f>
      </c>
    </row>
    <row r="3725">
      <c r="A3725" s="95">
        <v>56983</v>
      </c>
      <c r="B3725" s="93" t="s">
        <v>21814</v>
      </c>
      <c r="C3725" s="93" t="s">
        <v>1424</v>
      </c>
      <c r="D3725" s="95">
        <v>1038</v>
      </c>
      <c r="F3725" s="95">
        <v>23787201</v>
      </c>
      <c r="G3725" s="95">
        <v>250</v>
      </c>
      <c r="H3725" s="93" t="s">
        <v>8976</v>
      </c>
      <c r="I3725" s="93" t="s">
        <v>23893</v>
      </c>
      <c r="J3725" s="93" t="s">
        <v>23413</v>
      </c>
      <c r="K3725" s="93" t="s">
        <v>21382</v>
      </c>
      <c r="L3725" s="14">
        <f>AND(vyberHrace&lt;&gt;"",ISNUMBER(SEARCH(vyberHrace,$B3725)))</f>
      </c>
      <c r="M3725" s="14">
        <f>AND($I3725=MID(kododd,1,2),$J3725=MID(kododd,3,3))</f>
      </c>
    </row>
    <row r="3726">
      <c r="A3726" s="95">
        <v>54686</v>
      </c>
      <c r="B3726" s="93" t="s">
        <v>2668</v>
      </c>
      <c r="C3726" s="93" t="s">
        <v>1411</v>
      </c>
      <c r="G3726" s="95">
        <v>0</v>
      </c>
      <c r="H3726" s="93" t="s">
        <v>8976</v>
      </c>
      <c r="I3726" s="93" t="s">
        <v>23893</v>
      </c>
      <c r="J3726" s="93" t="s">
        <v>20863</v>
      </c>
      <c r="K3726" s="93" t="s">
        <v>4532</v>
      </c>
      <c r="L3726" s="14">
        <f>AND(vyberHrace&lt;&gt;"",ISNUMBER(SEARCH(vyberHrace,$B3726)))</f>
      </c>
      <c r="M3726" s="14">
        <f>AND($I3726=MID(kododd,1,2),$J3726=MID(kododd,3,3))</f>
      </c>
    </row>
    <row r="3727">
      <c r="A3727" s="95">
        <v>15439</v>
      </c>
      <c r="B3727" s="93" t="s">
        <v>14719</v>
      </c>
      <c r="C3727" s="93" t="s">
        <v>1427</v>
      </c>
      <c r="D3727" s="95">
        <v>1673</v>
      </c>
      <c r="E3727" s="95">
        <v>1694</v>
      </c>
      <c r="F3727" s="95">
        <v>379735</v>
      </c>
      <c r="G3727" s="95">
        <v>250</v>
      </c>
      <c r="H3727" s="93" t="s">
        <v>8976</v>
      </c>
      <c r="I3727" s="93" t="s">
        <v>23893</v>
      </c>
      <c r="J3727" s="93" t="s">
        <v>20866</v>
      </c>
      <c r="K3727" s="93" t="s">
        <v>9063</v>
      </c>
      <c r="L3727" s="14">
        <f>AND(vyberHrace&lt;&gt;"",ISNUMBER(SEARCH(vyberHrace,$B3727)))</f>
      </c>
      <c r="M3727" s="14">
        <f>AND($I3727=MID(kododd,1,2),$J3727=MID(kododd,3,3))</f>
      </c>
    </row>
    <row r="3728">
      <c r="A3728" s="95">
        <v>48198</v>
      </c>
      <c r="B3728" s="93" t="s">
        <v>14721</v>
      </c>
      <c r="C3728" s="93" t="s">
        <v>1406</v>
      </c>
      <c r="G3728" s="95">
        <v>0</v>
      </c>
      <c r="H3728" s="93" t="s">
        <v>8976</v>
      </c>
      <c r="I3728" s="93" t="s">
        <v>23893</v>
      </c>
      <c r="J3728" s="93" t="s">
        <v>20890</v>
      </c>
      <c r="K3728" s="93" t="s">
        <v>9069</v>
      </c>
      <c r="L3728" s="14">
        <f>AND(vyberHrace&lt;&gt;"",ISNUMBER(SEARCH(vyberHrace,$B3728)))</f>
      </c>
      <c r="M3728" s="14">
        <f>AND($I3728=MID(kododd,1,2),$J3728=MID(kododd,3,3))</f>
      </c>
    </row>
    <row r="3729">
      <c r="A3729" s="95">
        <v>53122</v>
      </c>
      <c r="B3729" s="93" t="s">
        <v>17462</v>
      </c>
      <c r="C3729" s="93" t="s">
        <v>1438</v>
      </c>
      <c r="D3729" s="95">
        <v>1560</v>
      </c>
      <c r="E3729" s="95">
        <v>1766</v>
      </c>
      <c r="F3729" s="95">
        <v>23799560</v>
      </c>
      <c r="G3729" s="95">
        <v>250</v>
      </c>
      <c r="H3729" s="93" t="s">
        <v>8976</v>
      </c>
      <c r="I3729" s="93" t="s">
        <v>23893</v>
      </c>
      <c r="J3729" s="93" t="s">
        <v>20983</v>
      </c>
      <c r="K3729" s="93" t="s">
        <v>9107</v>
      </c>
      <c r="L3729" s="14">
        <f>AND(vyberHrace&lt;&gt;"",ISNUMBER(SEARCH(vyberHrace,$B3729)))</f>
      </c>
      <c r="M3729" s="14">
        <f>AND($I3729=MID(kododd,1,2),$J3729=MID(kododd,3,3))</f>
      </c>
    </row>
    <row r="3730">
      <c r="A3730" s="95">
        <v>63158</v>
      </c>
      <c r="B3730" s="93" t="s">
        <v>28763</v>
      </c>
      <c r="C3730" s="93" t="s">
        <v>1411</v>
      </c>
      <c r="G3730" s="95">
        <v>250</v>
      </c>
      <c r="H3730" s="93" t="s">
        <v>8976</v>
      </c>
      <c r="I3730" s="93" t="s">
        <v>23893</v>
      </c>
      <c r="J3730" s="93" t="s">
        <v>20964</v>
      </c>
      <c r="K3730" s="93" t="s">
        <v>11275</v>
      </c>
      <c r="L3730" s="14">
        <f>AND(vyberHrace&lt;&gt;"",ISNUMBER(SEARCH(vyberHrace,$B3730)))</f>
      </c>
      <c r="M3730" s="14">
        <f>AND($I3730=MID(kododd,1,2),$J3730=MID(kododd,3,3))</f>
      </c>
    </row>
    <row r="3731">
      <c r="A3731" s="95">
        <v>58249</v>
      </c>
      <c r="B3731" s="93" t="s">
        <v>24766</v>
      </c>
      <c r="C3731" s="93" t="s">
        <v>1424</v>
      </c>
      <c r="G3731" s="95">
        <v>250</v>
      </c>
      <c r="H3731" s="93" t="s">
        <v>8976</v>
      </c>
      <c r="I3731" s="93" t="s">
        <v>23893</v>
      </c>
      <c r="J3731" s="93" t="s">
        <v>20890</v>
      </c>
      <c r="K3731" s="93" t="s">
        <v>9069</v>
      </c>
      <c r="L3731" s="14">
        <f>AND(vyberHrace&lt;&gt;"",ISNUMBER(SEARCH(vyberHrace,$B3731)))</f>
      </c>
      <c r="M3731" s="14">
        <f>AND($I3731=MID(kododd,1,2),$J3731=MID(kododd,3,3))</f>
      </c>
    </row>
    <row r="3732">
      <c r="A3732" s="95">
        <v>44830</v>
      </c>
      <c r="B3732" s="93" t="s">
        <v>12358</v>
      </c>
      <c r="C3732" s="93" t="s">
        <v>1408</v>
      </c>
      <c r="D3732" s="95">
        <v>1485</v>
      </c>
      <c r="E3732" s="95">
        <v>1692</v>
      </c>
      <c r="F3732" s="95">
        <v>23703679</v>
      </c>
      <c r="G3732" s="95">
        <v>0</v>
      </c>
      <c r="H3732" s="93" t="s">
        <v>8976</v>
      </c>
      <c r="I3732" s="93" t="s">
        <v>23893</v>
      </c>
      <c r="J3732" s="93" t="s">
        <v>20880</v>
      </c>
      <c r="K3732" s="93" t="s">
        <v>11224</v>
      </c>
      <c r="L3732" s="14">
        <f>AND(vyberHrace&lt;&gt;"",ISNUMBER(SEARCH(vyberHrace,$B3732)))</f>
      </c>
      <c r="M3732" s="14">
        <f>AND($I3732=MID(kododd,1,2),$J3732=MID(kododd,3,3))</f>
      </c>
    </row>
    <row r="3733">
      <c r="A3733" s="95">
        <v>551</v>
      </c>
      <c r="B3733" s="93" t="s">
        <v>12359</v>
      </c>
      <c r="C3733" s="93" t="s">
        <v>1459</v>
      </c>
      <c r="D3733" s="95">
        <v>1836</v>
      </c>
      <c r="E3733" s="95">
        <v>1895</v>
      </c>
      <c r="F3733" s="95">
        <v>312983</v>
      </c>
      <c r="G3733" s="95">
        <v>250</v>
      </c>
      <c r="H3733" s="93" t="s">
        <v>8976</v>
      </c>
      <c r="I3733" s="93" t="s">
        <v>23893</v>
      </c>
      <c r="J3733" s="93" t="s">
        <v>20964</v>
      </c>
      <c r="K3733" s="93" t="s">
        <v>11275</v>
      </c>
      <c r="L3733" s="14">
        <f>AND(vyberHrace&lt;&gt;"",ISNUMBER(SEARCH(vyberHrace,$B3733)))</f>
      </c>
      <c r="M3733" s="14">
        <f>AND($I3733=MID(kododd,1,2),$J3733=MID(kododd,3,3))</f>
      </c>
    </row>
    <row r="3734">
      <c r="A3734" s="95">
        <v>54441</v>
      </c>
      <c r="B3734" s="93" t="s">
        <v>2761</v>
      </c>
      <c r="C3734" s="93" t="s">
        <v>1412</v>
      </c>
      <c r="G3734" s="95">
        <v>0</v>
      </c>
      <c r="H3734" s="93" t="s">
        <v>8976</v>
      </c>
      <c r="I3734" s="93" t="s">
        <v>23893</v>
      </c>
      <c r="J3734" s="93" t="s">
        <v>21020</v>
      </c>
      <c r="K3734" s="93" t="s">
        <v>1659</v>
      </c>
      <c r="L3734" s="14">
        <f>AND(vyberHrace&lt;&gt;"",ISNUMBER(SEARCH(vyberHrace,$B3734)))</f>
      </c>
      <c r="M3734" s="14">
        <f>AND($I3734=MID(kododd,1,2),$J3734=MID(kododd,3,3))</f>
      </c>
    </row>
    <row r="3735">
      <c r="A3735" s="95">
        <v>56594</v>
      </c>
      <c r="B3735" s="93" t="s">
        <v>21854</v>
      </c>
      <c r="C3735" s="93" t="s">
        <v>1411</v>
      </c>
      <c r="G3735" s="95">
        <v>0</v>
      </c>
      <c r="H3735" s="93" t="s">
        <v>8976</v>
      </c>
      <c r="I3735" s="93" t="s">
        <v>23893</v>
      </c>
      <c r="J3735" s="93" t="s">
        <v>21020</v>
      </c>
      <c r="K3735" s="93" t="s">
        <v>1659</v>
      </c>
      <c r="L3735" s="14">
        <f>AND(vyberHrace&lt;&gt;"",ISNUMBER(SEARCH(vyberHrace,$B3735)))</f>
      </c>
      <c r="M3735" s="14">
        <f>AND($I3735=MID(kododd,1,2),$J3735=MID(kododd,3,3))</f>
      </c>
    </row>
    <row r="3736">
      <c r="A3736" s="95">
        <v>36012</v>
      </c>
      <c r="B3736" s="93" t="s">
        <v>12373</v>
      </c>
      <c r="C3736" s="93" t="s">
        <v>1409</v>
      </c>
      <c r="G3736" s="95">
        <v>0</v>
      </c>
      <c r="H3736" s="93" t="s">
        <v>8976</v>
      </c>
      <c r="I3736" s="93" t="s">
        <v>23893</v>
      </c>
      <c r="J3736" s="93" t="s">
        <v>20986</v>
      </c>
      <c r="K3736" s="93" t="s">
        <v>5124</v>
      </c>
      <c r="L3736" s="14">
        <f>AND(vyberHrace&lt;&gt;"",ISNUMBER(SEARCH(vyberHrace,$B3736)))</f>
      </c>
      <c r="M3736" s="14">
        <f>AND($I3736=MID(kododd,1,2),$J3736=MID(kododd,3,3))</f>
      </c>
    </row>
    <row r="3737">
      <c r="A3737" s="95">
        <v>34401</v>
      </c>
      <c r="B3737" s="93" t="s">
        <v>19752</v>
      </c>
      <c r="C3737" s="93" t="s">
        <v>1440</v>
      </c>
      <c r="D3737" s="95">
        <v>1704</v>
      </c>
      <c r="F3737" s="95">
        <v>347779</v>
      </c>
      <c r="G3737" s="95">
        <v>0</v>
      </c>
      <c r="H3737" s="93" t="s">
        <v>8976</v>
      </c>
      <c r="I3737" s="93" t="s">
        <v>23893</v>
      </c>
      <c r="J3737" s="93" t="s">
        <v>20898</v>
      </c>
      <c r="K3737" s="93" t="s">
        <v>6906</v>
      </c>
      <c r="L3737" s="14">
        <f>AND(vyberHrace&lt;&gt;"",ISNUMBER(SEARCH(vyberHrace,$B3737)))</f>
      </c>
      <c r="M3737" s="14">
        <f>AND($I3737=MID(kododd,1,2),$J3737=MID(kododd,3,3))</f>
      </c>
    </row>
    <row r="3738">
      <c r="A3738" s="95">
        <v>56927</v>
      </c>
      <c r="B3738" s="93" t="s">
        <v>12378</v>
      </c>
      <c r="C3738" s="93" t="s">
        <v>1450</v>
      </c>
      <c r="D3738" s="95">
        <v>1181</v>
      </c>
      <c r="F3738" s="95">
        <v>23797037</v>
      </c>
      <c r="G3738" s="95">
        <v>250</v>
      </c>
      <c r="H3738" s="93" t="s">
        <v>8976</v>
      </c>
      <c r="I3738" s="93" t="s">
        <v>23893</v>
      </c>
      <c r="J3738" s="93" t="s">
        <v>23413</v>
      </c>
      <c r="K3738" s="93" t="s">
        <v>21382</v>
      </c>
      <c r="L3738" s="14">
        <f>AND(vyberHrace&lt;&gt;"",ISNUMBER(SEARCH(vyberHrace,$B3738)))</f>
      </c>
      <c r="M3738" s="14">
        <f>AND($I3738=MID(kododd,1,2),$J3738=MID(kododd,3,3))</f>
      </c>
    </row>
    <row r="3739">
      <c r="A3739" s="95">
        <v>57047</v>
      </c>
      <c r="B3739" s="93" t="s">
        <v>3584</v>
      </c>
      <c r="C3739" s="93" t="s">
        <v>1402</v>
      </c>
      <c r="F3739" s="95">
        <v>23771674</v>
      </c>
      <c r="G3739" s="95">
        <v>0</v>
      </c>
      <c r="H3739" s="93" t="s">
        <v>8976</v>
      </c>
      <c r="I3739" s="93" t="s">
        <v>23893</v>
      </c>
      <c r="J3739" s="93" t="s">
        <v>20900</v>
      </c>
      <c r="K3739" s="93" t="s">
        <v>1747</v>
      </c>
      <c r="L3739" s="14">
        <f>AND(vyberHrace&lt;&gt;"",ISNUMBER(SEARCH(vyberHrace,$B3739)))</f>
      </c>
      <c r="M3739" s="14">
        <f>AND($I3739=MID(kododd,1,2),$J3739=MID(kododd,3,3))</f>
      </c>
    </row>
    <row r="3740">
      <c r="A3740" s="95">
        <v>38806</v>
      </c>
      <c r="B3740" s="93" t="s">
        <v>7359</v>
      </c>
      <c r="C3740" s="93" t="s">
        <v>1468</v>
      </c>
      <c r="D3740" s="95">
        <v>1221</v>
      </c>
      <c r="F3740" s="95">
        <v>399442</v>
      </c>
      <c r="G3740" s="95">
        <v>0</v>
      </c>
      <c r="H3740" s="93" t="s">
        <v>8976</v>
      </c>
      <c r="I3740" s="93" t="s">
        <v>23893</v>
      </c>
      <c r="J3740" s="93" t="s">
        <v>21005</v>
      </c>
      <c r="K3740" s="93" t="s">
        <v>7922</v>
      </c>
      <c r="L3740" s="14">
        <f>AND(vyberHrace&lt;&gt;"",ISNUMBER(SEARCH(vyberHrace,$B3740)))</f>
      </c>
      <c r="M3740" s="14">
        <f>AND($I3740=MID(kododd,1,2),$J3740=MID(kododd,3,3))</f>
      </c>
    </row>
    <row r="3741">
      <c r="A3741" s="95">
        <v>54925</v>
      </c>
      <c r="B3741" s="93" t="s">
        <v>7362</v>
      </c>
      <c r="C3741" s="93" t="s">
        <v>3255</v>
      </c>
      <c r="G3741" s="95">
        <v>0</v>
      </c>
      <c r="H3741" s="93" t="s">
        <v>8976</v>
      </c>
      <c r="I3741" s="93" t="s">
        <v>23893</v>
      </c>
      <c r="J3741" s="93" t="s">
        <v>21005</v>
      </c>
      <c r="K3741" s="93" t="s">
        <v>7922</v>
      </c>
      <c r="L3741" s="14">
        <f>AND(vyberHrace&lt;&gt;"",ISNUMBER(SEARCH(vyberHrace,$B3741)))</f>
      </c>
      <c r="M3741" s="14">
        <f>AND($I3741=MID(kododd,1,2),$J3741=MID(kododd,3,3))</f>
      </c>
    </row>
    <row r="3742">
      <c r="A3742" s="95">
        <v>2104</v>
      </c>
      <c r="B3742" s="93" t="s">
        <v>17042</v>
      </c>
      <c r="C3742" s="93" t="s">
        <v>1442</v>
      </c>
      <c r="D3742" s="95">
        <v>1984</v>
      </c>
      <c r="E3742" s="95">
        <v>1983</v>
      </c>
      <c r="F3742" s="95">
        <v>324795</v>
      </c>
      <c r="G3742" s="95">
        <v>0</v>
      </c>
      <c r="H3742" s="93" t="s">
        <v>8976</v>
      </c>
      <c r="I3742" s="93" t="s">
        <v>23893</v>
      </c>
      <c r="J3742" s="93" t="s">
        <v>20942</v>
      </c>
      <c r="K3742" s="93" t="s">
        <v>9082</v>
      </c>
      <c r="L3742" s="14">
        <f>AND(vyberHrace&lt;&gt;"",ISNUMBER(SEARCH(vyberHrace,$B3742)))</f>
      </c>
      <c r="M3742" s="14">
        <f>AND($I3742=MID(kododd,1,2),$J3742=MID(kododd,3,3))</f>
      </c>
    </row>
    <row r="3743">
      <c r="A3743" s="95">
        <v>60122</v>
      </c>
      <c r="B3743" s="93" t="s">
        <v>17051</v>
      </c>
      <c r="C3743" s="93" t="s">
        <v>1412</v>
      </c>
      <c r="F3743" s="95">
        <v>571005943</v>
      </c>
      <c r="G3743" s="95">
        <v>250</v>
      </c>
      <c r="H3743" s="93" t="s">
        <v>8976</v>
      </c>
      <c r="I3743" s="93" t="s">
        <v>23893</v>
      </c>
      <c r="J3743" s="93" t="s">
        <v>20888</v>
      </c>
      <c r="K3743" s="93" t="s">
        <v>145</v>
      </c>
      <c r="L3743" s="14">
        <f>AND(vyberHrace&lt;&gt;"",ISNUMBER(SEARCH(vyberHrace,$B3743)))</f>
      </c>
      <c r="M3743" s="14">
        <f>AND($I3743=MID(kododd,1,2),$J3743=MID(kododd,3,3))</f>
      </c>
    </row>
    <row r="3744">
      <c r="A3744" s="95">
        <v>56595</v>
      </c>
      <c r="B3744" s="93" t="s">
        <v>21855</v>
      </c>
      <c r="C3744" s="93" t="s">
        <v>1406</v>
      </c>
      <c r="G3744" s="95">
        <v>0</v>
      </c>
      <c r="H3744" s="93" t="s">
        <v>8976</v>
      </c>
      <c r="I3744" s="93" t="s">
        <v>23893</v>
      </c>
      <c r="J3744" s="93" t="s">
        <v>21020</v>
      </c>
      <c r="K3744" s="93" t="s">
        <v>1659</v>
      </c>
      <c r="L3744" s="14">
        <f>AND(vyberHrace&lt;&gt;"",ISNUMBER(SEARCH(vyberHrace,$B3744)))</f>
      </c>
      <c r="M3744" s="14">
        <f>AND($I3744=MID(kododd,1,2),$J3744=MID(kododd,3,3))</f>
      </c>
    </row>
    <row r="3745">
      <c r="A3745" s="95">
        <v>56596</v>
      </c>
      <c r="B3745" s="93" t="s">
        <v>21856</v>
      </c>
      <c r="C3745" s="93" t="s">
        <v>1420</v>
      </c>
      <c r="G3745" s="95">
        <v>0</v>
      </c>
      <c r="H3745" s="93" t="s">
        <v>8976</v>
      </c>
      <c r="I3745" s="93" t="s">
        <v>23893</v>
      </c>
      <c r="J3745" s="93" t="s">
        <v>21020</v>
      </c>
      <c r="K3745" s="93" t="s">
        <v>1659</v>
      </c>
      <c r="L3745" s="14">
        <f>AND(vyberHrace&lt;&gt;"",ISNUMBER(SEARCH(vyberHrace,$B3745)))</f>
      </c>
      <c r="M3745" s="14">
        <f>AND($I3745=MID(kododd,1,2),$J3745=MID(kododd,3,3))</f>
      </c>
    </row>
    <row r="3746">
      <c r="A3746" s="95">
        <v>604</v>
      </c>
      <c r="B3746" s="93" t="s">
        <v>17060</v>
      </c>
      <c r="C3746" s="93" t="s">
        <v>1427</v>
      </c>
      <c r="D3746" s="95">
        <v>1984</v>
      </c>
      <c r="E3746" s="95">
        <v>2000</v>
      </c>
      <c r="F3746" s="95">
        <v>323705</v>
      </c>
      <c r="G3746" s="95">
        <v>250</v>
      </c>
      <c r="H3746" s="93" t="s">
        <v>8976</v>
      </c>
      <c r="I3746" s="93" t="s">
        <v>23893</v>
      </c>
      <c r="J3746" s="93" t="s">
        <v>20867</v>
      </c>
      <c r="K3746" s="93" t="s">
        <v>2024</v>
      </c>
      <c r="L3746" s="14">
        <f>AND(vyberHrace&lt;&gt;"",ISNUMBER(SEARCH(vyberHrace,$B3746)))</f>
      </c>
      <c r="M3746" s="14">
        <f>AND($I3746=MID(kododd,1,2),$J3746=MID(kododd,3,3))</f>
      </c>
    </row>
    <row r="3747">
      <c r="A3747" s="95">
        <v>49447</v>
      </c>
      <c r="B3747" s="93" t="s">
        <v>17062</v>
      </c>
      <c r="C3747" s="93" t="s">
        <v>1416</v>
      </c>
      <c r="D3747" s="95">
        <v>1588</v>
      </c>
      <c r="E3747" s="95">
        <v>1850</v>
      </c>
      <c r="F3747" s="95">
        <v>23748389</v>
      </c>
      <c r="G3747" s="95">
        <v>250</v>
      </c>
      <c r="H3747" s="93" t="s">
        <v>8976</v>
      </c>
      <c r="I3747" s="93" t="s">
        <v>23893</v>
      </c>
      <c r="J3747" s="93" t="s">
        <v>20958</v>
      </c>
      <c r="K3747" s="93" t="s">
        <v>8977</v>
      </c>
      <c r="L3747" s="14">
        <f>AND(vyberHrace&lt;&gt;"",ISNUMBER(SEARCH(vyberHrace,$B3747)))</f>
      </c>
      <c r="M3747" s="14">
        <f>AND($I3747=MID(kododd,1,2),$J3747=MID(kododd,3,3))</f>
      </c>
    </row>
    <row r="3748">
      <c r="A3748" s="95">
        <v>49448</v>
      </c>
      <c r="B3748" s="93" t="s">
        <v>17063</v>
      </c>
      <c r="C3748" s="93" t="s">
        <v>1422</v>
      </c>
      <c r="F3748" s="95">
        <v>23763124</v>
      </c>
      <c r="G3748" s="95">
        <v>0</v>
      </c>
      <c r="H3748" s="93" t="s">
        <v>8976</v>
      </c>
      <c r="I3748" s="93" t="s">
        <v>23893</v>
      </c>
      <c r="J3748" s="93" t="s">
        <v>20958</v>
      </c>
      <c r="K3748" s="93" t="s">
        <v>8977</v>
      </c>
      <c r="L3748" s="14">
        <f>AND(vyberHrace&lt;&gt;"",ISNUMBER(SEARCH(vyberHrace,$B3748)))</f>
      </c>
      <c r="M3748" s="14">
        <f>AND($I3748=MID(kododd,1,2),$J3748=MID(kododd,3,3))</f>
      </c>
    </row>
    <row r="3749">
      <c r="A3749" s="95">
        <v>7997</v>
      </c>
      <c r="B3749" s="93" t="s">
        <v>17077</v>
      </c>
      <c r="C3749" s="93" t="s">
        <v>1415</v>
      </c>
      <c r="D3749" s="95">
        <v>1793</v>
      </c>
      <c r="E3749" s="95">
        <v>1834</v>
      </c>
      <c r="F3749" s="95">
        <v>398969</v>
      </c>
      <c r="G3749" s="95">
        <v>250</v>
      </c>
      <c r="H3749" s="93" t="s">
        <v>8976</v>
      </c>
      <c r="I3749" s="93" t="s">
        <v>23893</v>
      </c>
      <c r="J3749" s="93" t="s">
        <v>20867</v>
      </c>
      <c r="K3749" s="93" t="s">
        <v>2024</v>
      </c>
      <c r="L3749" s="14">
        <f>AND(vyberHrace&lt;&gt;"",ISNUMBER(SEARCH(vyberHrace,$B3749)))</f>
      </c>
      <c r="M3749" s="14">
        <f>AND($I3749=MID(kododd,1,2),$J3749=MID(kododd,3,3))</f>
      </c>
    </row>
    <row r="3750">
      <c r="A3750" s="95">
        <v>55418</v>
      </c>
      <c r="B3750" s="93" t="s">
        <v>21763</v>
      </c>
      <c r="C3750" s="93" t="s">
        <v>1406</v>
      </c>
      <c r="G3750" s="95">
        <v>0</v>
      </c>
      <c r="H3750" s="93" t="s">
        <v>8976</v>
      </c>
      <c r="I3750" s="93" t="s">
        <v>23893</v>
      </c>
      <c r="J3750" s="93" t="s">
        <v>20986</v>
      </c>
      <c r="K3750" s="93" t="s">
        <v>5124</v>
      </c>
      <c r="L3750" s="14">
        <f>AND(vyberHrace&lt;&gt;"",ISNUMBER(SEARCH(vyberHrace,$B3750)))</f>
      </c>
      <c r="M3750" s="14">
        <f>AND($I3750=MID(kododd,1,2),$J3750=MID(kododd,3,3))</f>
      </c>
    </row>
    <row r="3751">
      <c r="A3751" s="95">
        <v>52321</v>
      </c>
      <c r="B3751" s="93" t="s">
        <v>1776</v>
      </c>
      <c r="C3751" s="93" t="s">
        <v>3255</v>
      </c>
      <c r="G3751" s="95">
        <v>0</v>
      </c>
      <c r="H3751" s="93" t="s">
        <v>8976</v>
      </c>
      <c r="I3751" s="93" t="s">
        <v>23893</v>
      </c>
      <c r="J3751" s="93" t="s">
        <v>20986</v>
      </c>
      <c r="K3751" s="93" t="s">
        <v>5124</v>
      </c>
      <c r="L3751" s="14">
        <f>AND(vyberHrace&lt;&gt;"",ISNUMBER(SEARCH(vyberHrace,$B3751)))</f>
      </c>
      <c r="M3751" s="14">
        <f>AND($I3751=MID(kododd,1,2),$J3751=MID(kododd,3,3))</f>
      </c>
    </row>
    <row r="3752">
      <c r="A3752" s="95">
        <v>55419</v>
      </c>
      <c r="B3752" s="93" t="s">
        <v>21764</v>
      </c>
      <c r="C3752" s="93" t="s">
        <v>1420</v>
      </c>
      <c r="G3752" s="95">
        <v>0</v>
      </c>
      <c r="H3752" s="93" t="s">
        <v>8976</v>
      </c>
      <c r="I3752" s="93" t="s">
        <v>23893</v>
      </c>
      <c r="J3752" s="93" t="s">
        <v>20986</v>
      </c>
      <c r="K3752" s="93" t="s">
        <v>5124</v>
      </c>
      <c r="L3752" s="14">
        <f>AND(vyberHrace&lt;&gt;"",ISNUMBER(SEARCH(vyberHrace,$B3752)))</f>
      </c>
      <c r="M3752" s="14">
        <f>AND($I3752=MID(kododd,1,2),$J3752=MID(kododd,3,3))</f>
      </c>
    </row>
    <row r="3753">
      <c r="A3753" s="95">
        <v>2976</v>
      </c>
      <c r="B3753" s="93" t="s">
        <v>17085</v>
      </c>
      <c r="C3753" s="93" t="s">
        <v>1441</v>
      </c>
      <c r="D3753" s="95">
        <v>1860</v>
      </c>
      <c r="G3753" s="95">
        <v>0</v>
      </c>
      <c r="H3753" s="93" t="s">
        <v>8976</v>
      </c>
      <c r="I3753" s="93" t="s">
        <v>23893</v>
      </c>
      <c r="J3753" s="93" t="s">
        <v>20942</v>
      </c>
      <c r="K3753" s="93" t="s">
        <v>9082</v>
      </c>
      <c r="L3753" s="14">
        <f>AND(vyberHrace&lt;&gt;"",ISNUMBER(SEARCH(vyberHrace,$B3753)))</f>
      </c>
      <c r="M3753" s="14">
        <f>AND($I3753=MID(kododd,1,2),$J3753=MID(kododd,3,3))</f>
      </c>
    </row>
    <row r="3754">
      <c r="A3754" s="95">
        <v>6220</v>
      </c>
      <c r="B3754" s="93" t="s">
        <v>17087</v>
      </c>
      <c r="C3754" s="93" t="s">
        <v>1472</v>
      </c>
      <c r="D3754" s="95">
        <v>1701</v>
      </c>
      <c r="E3754" s="95">
        <v>1807</v>
      </c>
      <c r="F3754" s="95">
        <v>327794</v>
      </c>
      <c r="G3754" s="95">
        <v>250</v>
      </c>
      <c r="H3754" s="93" t="s">
        <v>8976</v>
      </c>
      <c r="I3754" s="93" t="s">
        <v>23893</v>
      </c>
      <c r="J3754" s="93" t="s">
        <v>20930</v>
      </c>
      <c r="K3754" s="93" t="s">
        <v>5590</v>
      </c>
      <c r="L3754" s="14">
        <f>AND(vyberHrace&lt;&gt;"",ISNUMBER(SEARCH(vyberHrace,$B3754)))</f>
      </c>
      <c r="M3754" s="14">
        <f>AND($I3754=MID(kododd,1,2),$J3754=MID(kododd,3,3))</f>
      </c>
    </row>
    <row r="3755">
      <c r="A3755" s="95">
        <v>63443</v>
      </c>
      <c r="B3755" s="93" t="s">
        <v>28764</v>
      </c>
      <c r="C3755" s="93" t="s">
        <v>1420</v>
      </c>
      <c r="G3755" s="95">
        <v>250</v>
      </c>
      <c r="H3755" s="93" t="s">
        <v>8976</v>
      </c>
      <c r="I3755" s="93" t="s">
        <v>23893</v>
      </c>
      <c r="J3755" s="93" t="s">
        <v>20883</v>
      </c>
      <c r="K3755" s="93" t="s">
        <v>6903</v>
      </c>
      <c r="L3755" s="14">
        <f>AND(vyberHrace&lt;&gt;"",ISNUMBER(SEARCH(vyberHrace,$B3755)))</f>
      </c>
      <c r="M3755" s="14">
        <f>AND($I3755=MID(kododd,1,2),$J3755=MID(kododd,3,3))</f>
      </c>
    </row>
    <row r="3756">
      <c r="A3756" s="95">
        <v>46024</v>
      </c>
      <c r="B3756" s="93" t="s">
        <v>12444</v>
      </c>
      <c r="C3756" s="93" t="s">
        <v>1410</v>
      </c>
      <c r="G3756" s="95">
        <v>0</v>
      </c>
      <c r="H3756" s="93" t="s">
        <v>8976</v>
      </c>
      <c r="I3756" s="93" t="s">
        <v>23893</v>
      </c>
      <c r="J3756" s="93" t="s">
        <v>20900</v>
      </c>
      <c r="K3756" s="93" t="s">
        <v>1747</v>
      </c>
      <c r="L3756" s="14">
        <f>AND(vyberHrace&lt;&gt;"",ISNUMBER(SEARCH(vyberHrace,$B3756)))</f>
      </c>
      <c r="M3756" s="14">
        <f>AND($I3756=MID(kododd,1,2),$J3756=MID(kododd,3,3))</f>
      </c>
    </row>
    <row r="3757">
      <c r="A3757" s="95">
        <v>62043</v>
      </c>
      <c r="B3757" s="93" t="s">
        <v>28245</v>
      </c>
      <c r="C3757" s="93" t="s">
        <v>1450</v>
      </c>
      <c r="G3757" s="95">
        <v>0</v>
      </c>
      <c r="H3757" s="93" t="s">
        <v>8976</v>
      </c>
      <c r="I3757" s="93" t="s">
        <v>23893</v>
      </c>
      <c r="J3757" s="93" t="s">
        <v>20862</v>
      </c>
      <c r="K3757" s="93" t="s">
        <v>6759</v>
      </c>
      <c r="L3757" s="14">
        <f>AND(vyberHrace&lt;&gt;"",ISNUMBER(SEARCH(vyberHrace,$B3757)))</f>
      </c>
      <c r="M3757" s="14">
        <f>AND($I3757=MID(kododd,1,2),$J3757=MID(kododd,3,3))</f>
      </c>
    </row>
    <row r="3758">
      <c r="A3758" s="95">
        <v>57170</v>
      </c>
      <c r="B3758" s="93" t="s">
        <v>21815</v>
      </c>
      <c r="C3758" s="93" t="s">
        <v>1412</v>
      </c>
      <c r="G3758" s="95">
        <v>0</v>
      </c>
      <c r="H3758" s="93" t="s">
        <v>8976</v>
      </c>
      <c r="I3758" s="93" t="s">
        <v>23893</v>
      </c>
      <c r="J3758" s="93" t="s">
        <v>23413</v>
      </c>
      <c r="K3758" s="93" t="s">
        <v>21382</v>
      </c>
      <c r="L3758" s="14">
        <f>AND(vyberHrace&lt;&gt;"",ISNUMBER(SEARCH(vyberHrace,$B3758)))</f>
      </c>
      <c r="M3758" s="14">
        <f>AND($I3758=MID(kododd,1,2),$J3758=MID(kododd,3,3))</f>
      </c>
    </row>
    <row r="3759">
      <c r="A3759" s="95">
        <v>53713</v>
      </c>
      <c r="B3759" s="93" t="s">
        <v>2641</v>
      </c>
      <c r="C3759" s="93" t="s">
        <v>1402</v>
      </c>
      <c r="G3759" s="95">
        <v>0</v>
      </c>
      <c r="H3759" s="93" t="s">
        <v>8976</v>
      </c>
      <c r="I3759" s="93" t="s">
        <v>23893</v>
      </c>
      <c r="J3759" s="93" t="s">
        <v>20942</v>
      </c>
      <c r="K3759" s="93" t="s">
        <v>9082</v>
      </c>
      <c r="L3759" s="14">
        <f>AND(vyberHrace&lt;&gt;"",ISNUMBER(SEARCH(vyberHrace,$B3759)))</f>
      </c>
      <c r="M3759" s="14">
        <f>AND($I3759=MID(kododd,1,2),$J3759=MID(kododd,3,3))</f>
      </c>
    </row>
    <row r="3760">
      <c r="A3760" s="95">
        <v>25874</v>
      </c>
      <c r="B3760" s="93" t="s">
        <v>12449</v>
      </c>
      <c r="C3760" s="93" t="s">
        <v>1447</v>
      </c>
      <c r="D3760" s="95">
        <v>1246</v>
      </c>
      <c r="G3760" s="95">
        <v>0</v>
      </c>
      <c r="H3760" s="93" t="s">
        <v>8976</v>
      </c>
      <c r="I3760" s="93" t="s">
        <v>23893</v>
      </c>
      <c r="J3760" s="93" t="s">
        <v>20883</v>
      </c>
      <c r="K3760" s="93" t="s">
        <v>6903</v>
      </c>
      <c r="L3760" s="14">
        <f>AND(vyberHrace&lt;&gt;"",ISNUMBER(SEARCH(vyberHrace,$B3760)))</f>
      </c>
      <c r="M3760" s="14">
        <f>AND($I3760=MID(kododd,1,2),$J3760=MID(kododd,3,3))</f>
      </c>
    </row>
    <row r="3761">
      <c r="A3761" s="95">
        <v>29063</v>
      </c>
      <c r="B3761" s="93" t="s">
        <v>466</v>
      </c>
      <c r="C3761" s="93" t="s">
        <v>1421</v>
      </c>
      <c r="D3761" s="95">
        <v>2204</v>
      </c>
      <c r="E3761" s="95">
        <v>2217</v>
      </c>
      <c r="F3761" s="95">
        <v>321699</v>
      </c>
      <c r="G3761" s="95">
        <v>250</v>
      </c>
      <c r="H3761" s="93" t="s">
        <v>8976</v>
      </c>
      <c r="I3761" s="93" t="s">
        <v>23893</v>
      </c>
      <c r="J3761" s="93" t="s">
        <v>20844</v>
      </c>
      <c r="K3761" s="93" t="s">
        <v>8979</v>
      </c>
      <c r="L3761" s="14">
        <f>AND(vyberHrace&lt;&gt;"",ISNUMBER(SEARCH(vyberHrace,$B3761)))</f>
      </c>
      <c r="M3761" s="14">
        <f>AND($I3761=MID(kododd,1,2),$J3761=MID(kododd,3,3))</f>
      </c>
    </row>
    <row r="3762">
      <c r="A3762" s="95">
        <v>29064</v>
      </c>
      <c r="B3762" s="93" t="s">
        <v>467</v>
      </c>
      <c r="C3762" s="93" t="s">
        <v>1433</v>
      </c>
      <c r="D3762" s="95">
        <v>1774</v>
      </c>
      <c r="E3762" s="95">
        <v>1888</v>
      </c>
      <c r="F3762" s="95">
        <v>321745</v>
      </c>
      <c r="G3762" s="95">
        <v>0</v>
      </c>
      <c r="H3762" s="93" t="s">
        <v>8976</v>
      </c>
      <c r="I3762" s="93" t="s">
        <v>23893</v>
      </c>
      <c r="J3762" s="93" t="s">
        <v>20844</v>
      </c>
      <c r="K3762" s="93" t="s">
        <v>8979</v>
      </c>
      <c r="L3762" s="14">
        <f>AND(vyberHrace&lt;&gt;"",ISNUMBER(SEARCH(vyberHrace,$B3762)))</f>
      </c>
      <c r="M3762" s="14">
        <f>AND($I3762=MID(kododd,1,2),$J3762=MID(kododd,3,3))</f>
      </c>
    </row>
    <row r="3763">
      <c r="A3763" s="95">
        <v>45517</v>
      </c>
      <c r="B3763" s="93" t="s">
        <v>468</v>
      </c>
      <c r="C3763" s="93" t="s">
        <v>3255</v>
      </c>
      <c r="G3763" s="95">
        <v>0</v>
      </c>
      <c r="H3763" s="93" t="s">
        <v>8976</v>
      </c>
      <c r="I3763" s="93" t="s">
        <v>23893</v>
      </c>
      <c r="J3763" s="93" t="s">
        <v>20880</v>
      </c>
      <c r="K3763" s="93" t="s">
        <v>11224</v>
      </c>
      <c r="L3763" s="14">
        <f>AND(vyberHrace&lt;&gt;"",ISNUMBER(SEARCH(vyberHrace,$B3763)))</f>
      </c>
      <c r="M3763" s="14">
        <f>AND($I3763=MID(kododd,1,2),$J3763=MID(kododd,3,3))</f>
      </c>
    </row>
    <row r="3764">
      <c r="A3764" s="95">
        <v>57809</v>
      </c>
      <c r="B3764" s="93" t="s">
        <v>24362</v>
      </c>
      <c r="C3764" s="93" t="s">
        <v>1405</v>
      </c>
      <c r="D3764" s="95">
        <v>1045</v>
      </c>
      <c r="F3764" s="95">
        <v>571004351</v>
      </c>
      <c r="G3764" s="95">
        <v>250</v>
      </c>
      <c r="H3764" s="93" t="s">
        <v>8976</v>
      </c>
      <c r="I3764" s="93" t="s">
        <v>23893</v>
      </c>
      <c r="J3764" s="93" t="s">
        <v>20845</v>
      </c>
      <c r="K3764" s="93" t="s">
        <v>11239</v>
      </c>
      <c r="L3764" s="14">
        <f>AND(vyberHrace&lt;&gt;"",ISNUMBER(SEARCH(vyberHrace,$B3764)))</f>
      </c>
      <c r="M3764" s="14">
        <f>AND($I3764=MID(kododd,1,2),$J3764=MID(kododd,3,3))</f>
      </c>
    </row>
    <row r="3765">
      <c r="A3765" s="95">
        <v>42766</v>
      </c>
      <c r="B3765" s="93" t="s">
        <v>15375</v>
      </c>
      <c r="C3765" s="93" t="s">
        <v>1408</v>
      </c>
      <c r="D3765" s="95">
        <v>1794</v>
      </c>
      <c r="E3765" s="95">
        <v>1913</v>
      </c>
      <c r="F3765" s="95">
        <v>398802</v>
      </c>
      <c r="G3765" s="95">
        <v>250</v>
      </c>
      <c r="H3765" s="93" t="s">
        <v>8976</v>
      </c>
      <c r="I3765" s="93" t="s">
        <v>23893</v>
      </c>
      <c r="J3765" s="93" t="s">
        <v>20862</v>
      </c>
      <c r="K3765" s="93" t="s">
        <v>6759</v>
      </c>
      <c r="L3765" s="14">
        <f>AND(vyberHrace&lt;&gt;"",ISNUMBER(SEARCH(vyberHrace,$B3765)))</f>
      </c>
      <c r="M3765" s="14">
        <f>AND($I3765=MID(kododd,1,2),$J3765=MID(kododd,3,3))</f>
      </c>
    </row>
    <row r="3766">
      <c r="A3766" s="95">
        <v>13098</v>
      </c>
      <c r="B3766" s="93" t="s">
        <v>472</v>
      </c>
      <c r="C3766" s="93" t="s">
        <v>1453</v>
      </c>
      <c r="D3766" s="95">
        <v>1946</v>
      </c>
      <c r="E3766" s="95">
        <v>1983</v>
      </c>
      <c r="F3766" s="95">
        <v>307700</v>
      </c>
      <c r="G3766" s="95">
        <v>0</v>
      </c>
      <c r="H3766" s="93" t="s">
        <v>8976</v>
      </c>
      <c r="I3766" s="93" t="s">
        <v>23893</v>
      </c>
      <c r="J3766" s="93" t="s">
        <v>20958</v>
      </c>
      <c r="K3766" s="93" t="s">
        <v>8977</v>
      </c>
      <c r="L3766" s="14">
        <f>AND(vyberHrace&lt;&gt;"",ISNUMBER(SEARCH(vyberHrace,$B3766)))</f>
      </c>
      <c r="M3766" s="14">
        <f>AND($I3766=MID(kododd,1,2),$J3766=MID(kododd,3,3))</f>
      </c>
    </row>
    <row r="3767">
      <c r="A3767" s="95">
        <v>5115</v>
      </c>
      <c r="B3767" s="93" t="s">
        <v>477</v>
      </c>
      <c r="C3767" s="93" t="s">
        <v>1423</v>
      </c>
      <c r="D3767" s="95">
        <v>1820</v>
      </c>
      <c r="E3767" s="95">
        <v>1916</v>
      </c>
      <c r="F3767" s="95">
        <v>325627</v>
      </c>
      <c r="G3767" s="95">
        <v>250</v>
      </c>
      <c r="H3767" s="93" t="s">
        <v>8976</v>
      </c>
      <c r="I3767" s="93" t="s">
        <v>23893</v>
      </c>
      <c r="J3767" s="93" t="s">
        <v>20912</v>
      </c>
      <c r="K3767" s="93" t="s">
        <v>10153</v>
      </c>
      <c r="L3767" s="14">
        <f>AND(vyberHrace&lt;&gt;"",ISNUMBER(SEARCH(vyberHrace,$B3767)))</f>
      </c>
      <c r="M3767" s="14">
        <f>AND($I3767=MID(kododd,1,2),$J3767=MID(kododd,3,3))</f>
      </c>
    </row>
    <row r="3768">
      <c r="A3768" s="95">
        <v>46092</v>
      </c>
      <c r="B3768" s="93" t="s">
        <v>479</v>
      </c>
      <c r="C3768" s="93" t="s">
        <v>1408</v>
      </c>
      <c r="D3768" s="95">
        <v>1392</v>
      </c>
      <c r="E3768" s="95">
        <v>1629</v>
      </c>
      <c r="F3768" s="95">
        <v>23792094</v>
      </c>
      <c r="G3768" s="95">
        <v>250</v>
      </c>
      <c r="H3768" s="93" t="s">
        <v>8976</v>
      </c>
      <c r="I3768" s="93" t="s">
        <v>23893</v>
      </c>
      <c r="J3768" s="93" t="s">
        <v>20902</v>
      </c>
      <c r="K3768" s="93" t="s">
        <v>3608</v>
      </c>
      <c r="L3768" s="14">
        <f>AND(vyberHrace&lt;&gt;"",ISNUMBER(SEARCH(vyberHrace,$B3768)))</f>
      </c>
      <c r="M3768" s="14">
        <f>AND($I3768=MID(kododd,1,2),$J3768=MID(kododd,3,3))</f>
      </c>
    </row>
    <row r="3769">
      <c r="A3769" s="95">
        <v>54841</v>
      </c>
      <c r="B3769" s="93" t="s">
        <v>2669</v>
      </c>
      <c r="C3769" s="93" t="s">
        <v>1424</v>
      </c>
      <c r="F3769" s="95">
        <v>23797045</v>
      </c>
      <c r="G3769" s="95">
        <v>250</v>
      </c>
      <c r="H3769" s="93" t="s">
        <v>8976</v>
      </c>
      <c r="I3769" s="93" t="s">
        <v>23893</v>
      </c>
      <c r="J3769" s="93" t="s">
        <v>23413</v>
      </c>
      <c r="K3769" s="93" t="s">
        <v>21382</v>
      </c>
      <c r="L3769" s="14">
        <f>AND(vyberHrace&lt;&gt;"",ISNUMBER(SEARCH(vyberHrace,$B3769)))</f>
      </c>
      <c r="M3769" s="14">
        <f>AND($I3769=MID(kododd,1,2),$J3769=MID(kododd,3,3))</f>
      </c>
    </row>
    <row r="3770">
      <c r="A3770" s="95">
        <v>46537</v>
      </c>
      <c r="B3770" s="93" t="s">
        <v>492</v>
      </c>
      <c r="C3770" s="93" t="s">
        <v>1402</v>
      </c>
      <c r="D3770" s="95">
        <v>1128</v>
      </c>
      <c r="G3770" s="95">
        <v>250</v>
      </c>
      <c r="H3770" s="93" t="s">
        <v>8976</v>
      </c>
      <c r="I3770" s="93" t="s">
        <v>23893</v>
      </c>
      <c r="J3770" s="93" t="s">
        <v>20920</v>
      </c>
      <c r="K3770" s="93" t="s">
        <v>5933</v>
      </c>
      <c r="L3770" s="14">
        <f>AND(vyberHrace&lt;&gt;"",ISNUMBER(SEARCH(vyberHrace,$B3770)))</f>
      </c>
      <c r="M3770" s="14">
        <f>AND($I3770=MID(kododd,1,2),$J3770=MID(kododd,3,3))</f>
      </c>
    </row>
    <row r="3771">
      <c r="A3771" s="95">
        <v>38542</v>
      </c>
      <c r="B3771" s="93" t="s">
        <v>494</v>
      </c>
      <c r="C3771" s="93" t="s">
        <v>1400</v>
      </c>
      <c r="D3771" s="95">
        <v>1705</v>
      </c>
      <c r="E3771" s="95">
        <v>1800</v>
      </c>
      <c r="F3771" s="95">
        <v>385492</v>
      </c>
      <c r="G3771" s="95">
        <v>250</v>
      </c>
      <c r="H3771" s="93" t="s">
        <v>8976</v>
      </c>
      <c r="I3771" s="93" t="s">
        <v>23893</v>
      </c>
      <c r="J3771" s="93" t="s">
        <v>20890</v>
      </c>
      <c r="K3771" s="93" t="s">
        <v>9069</v>
      </c>
      <c r="L3771" s="14">
        <f>AND(vyberHrace&lt;&gt;"",ISNUMBER(SEARCH(vyberHrace,$B3771)))</f>
      </c>
      <c r="M3771" s="14">
        <f>AND($I3771=MID(kododd,1,2),$J3771=MID(kododd,3,3))</f>
      </c>
    </row>
    <row r="3772">
      <c r="A3772" s="95">
        <v>30843</v>
      </c>
      <c r="B3772" s="93" t="s">
        <v>498</v>
      </c>
      <c r="C3772" s="93" t="s">
        <v>1456</v>
      </c>
      <c r="D3772" s="95">
        <v>1609</v>
      </c>
      <c r="F3772" s="95">
        <v>375896</v>
      </c>
      <c r="G3772" s="95">
        <v>250</v>
      </c>
      <c r="H3772" s="93" t="s">
        <v>8976</v>
      </c>
      <c r="I3772" s="93" t="s">
        <v>23893</v>
      </c>
      <c r="J3772" s="93" t="s">
        <v>20976</v>
      </c>
      <c r="K3772" s="93" t="s">
        <v>9938</v>
      </c>
      <c r="L3772" s="14">
        <f>AND(vyberHrace&lt;&gt;"",ISNUMBER(SEARCH(vyberHrace,$B3772)))</f>
      </c>
      <c r="M3772" s="14">
        <f>AND($I3772=MID(kododd,1,2),$J3772=MID(kododd,3,3))</f>
      </c>
    </row>
    <row r="3773">
      <c r="A3773" s="95">
        <v>31709</v>
      </c>
      <c r="B3773" s="93" t="s">
        <v>500</v>
      </c>
      <c r="C3773" s="93" t="s">
        <v>1421</v>
      </c>
      <c r="D3773" s="95">
        <v>2131</v>
      </c>
      <c r="E3773" s="95">
        <v>2186</v>
      </c>
      <c r="F3773" s="95">
        <v>357510</v>
      </c>
      <c r="G3773" s="95">
        <v>250</v>
      </c>
      <c r="H3773" s="93" t="s">
        <v>8976</v>
      </c>
      <c r="I3773" s="93" t="s">
        <v>23893</v>
      </c>
      <c r="J3773" s="93" t="s">
        <v>20900</v>
      </c>
      <c r="K3773" s="93" t="s">
        <v>1747</v>
      </c>
      <c r="L3773" s="14">
        <f>AND(vyberHrace&lt;&gt;"",ISNUMBER(SEARCH(vyberHrace,$B3773)))</f>
      </c>
      <c r="M3773" s="14">
        <f>AND($I3773=MID(kododd,1,2),$J3773=MID(kododd,3,3))</f>
      </c>
    </row>
    <row r="3774">
      <c r="A3774" s="95">
        <v>45029</v>
      </c>
      <c r="B3774" s="93" t="s">
        <v>2249</v>
      </c>
      <c r="C3774" s="93" t="s">
        <v>1400</v>
      </c>
      <c r="G3774" s="95">
        <v>0</v>
      </c>
      <c r="H3774" s="93" t="s">
        <v>8976</v>
      </c>
      <c r="I3774" s="93" t="s">
        <v>23893</v>
      </c>
      <c r="J3774" s="93" t="s">
        <v>21019</v>
      </c>
      <c r="K3774" s="93" t="s">
        <v>11130</v>
      </c>
      <c r="L3774" s="14">
        <f>AND(vyberHrace&lt;&gt;"",ISNUMBER(SEARCH(vyberHrace,$B3774)))</f>
      </c>
      <c r="M3774" s="14">
        <f>AND($I3774=MID(kododd,1,2),$J3774=MID(kododd,3,3))</f>
      </c>
    </row>
    <row r="3775">
      <c r="A3775" s="95">
        <v>63711</v>
      </c>
      <c r="B3775" s="93" t="s">
        <v>2250</v>
      </c>
      <c r="C3775" s="93" t="s">
        <v>1455</v>
      </c>
      <c r="G3775" s="95">
        <v>250</v>
      </c>
      <c r="H3775" s="93" t="s">
        <v>8976</v>
      </c>
      <c r="I3775" s="93" t="s">
        <v>23893</v>
      </c>
      <c r="J3775" s="93" t="s">
        <v>20855</v>
      </c>
      <c r="K3775" s="93" t="s">
        <v>2076</v>
      </c>
      <c r="L3775" s="14">
        <f>AND(vyberHrace&lt;&gt;"",ISNUMBER(SEARCH(vyberHrace,$B3775)))</f>
      </c>
      <c r="M3775" s="14">
        <f>AND($I3775=MID(kododd,1,2),$J3775=MID(kododd,3,3))</f>
      </c>
    </row>
    <row r="3776">
      <c r="A3776" s="95">
        <v>14919</v>
      </c>
      <c r="B3776" s="93" t="s">
        <v>2252</v>
      </c>
      <c r="C3776" s="93" t="s">
        <v>1429</v>
      </c>
      <c r="D3776" s="95">
        <v>1442</v>
      </c>
      <c r="E3776" s="95">
        <v>1763</v>
      </c>
      <c r="F3776" s="95">
        <v>399450</v>
      </c>
      <c r="G3776" s="95">
        <v>250</v>
      </c>
      <c r="H3776" s="93" t="s">
        <v>8976</v>
      </c>
      <c r="I3776" s="93" t="s">
        <v>23893</v>
      </c>
      <c r="J3776" s="93" t="s">
        <v>20986</v>
      </c>
      <c r="K3776" s="93" t="s">
        <v>5124</v>
      </c>
      <c r="L3776" s="14">
        <f>AND(vyberHrace&lt;&gt;"",ISNUMBER(SEARCH(vyberHrace,$B3776)))</f>
      </c>
      <c r="M3776" s="14">
        <f>AND($I3776=MID(kododd,1,2),$J3776=MID(kododd,3,3))</f>
      </c>
    </row>
    <row r="3777">
      <c r="A3777" s="95">
        <v>31767</v>
      </c>
      <c r="B3777" s="93" t="s">
        <v>2254</v>
      </c>
      <c r="C3777" s="93" t="s">
        <v>1398</v>
      </c>
      <c r="D3777" s="95">
        <v>1250</v>
      </c>
      <c r="G3777" s="95">
        <v>0</v>
      </c>
      <c r="H3777" s="93" t="s">
        <v>8976</v>
      </c>
      <c r="I3777" s="93" t="s">
        <v>23893</v>
      </c>
      <c r="J3777" s="93" t="s">
        <v>20862</v>
      </c>
      <c r="K3777" s="93" t="s">
        <v>6759</v>
      </c>
      <c r="L3777" s="14">
        <f>AND(vyberHrace&lt;&gt;"",ISNUMBER(SEARCH(vyberHrace,$B3777)))</f>
      </c>
      <c r="M3777" s="14">
        <f>AND($I3777=MID(kododd,1,2),$J3777=MID(kododd,3,3))</f>
      </c>
    </row>
    <row r="3778">
      <c r="A3778" s="95">
        <v>60402</v>
      </c>
      <c r="B3778" s="93" t="s">
        <v>26845</v>
      </c>
      <c r="C3778" s="93" t="s">
        <v>1424</v>
      </c>
      <c r="G3778" s="95">
        <v>0</v>
      </c>
      <c r="H3778" s="93" t="s">
        <v>8976</v>
      </c>
      <c r="I3778" s="93" t="s">
        <v>23893</v>
      </c>
      <c r="J3778" s="93" t="s">
        <v>20862</v>
      </c>
      <c r="K3778" s="93" t="s">
        <v>6759</v>
      </c>
      <c r="L3778" s="14">
        <f>AND(vyberHrace&lt;&gt;"",ISNUMBER(SEARCH(vyberHrace,$B3778)))</f>
      </c>
      <c r="M3778" s="14">
        <f>AND($I3778=MID(kododd,1,2),$J3778=MID(kododd,3,3))</f>
      </c>
    </row>
    <row r="3779">
      <c r="A3779" s="95">
        <v>10798</v>
      </c>
      <c r="B3779" s="93" t="s">
        <v>2255</v>
      </c>
      <c r="C3779" s="93" t="s">
        <v>1413</v>
      </c>
      <c r="D3779" s="95">
        <v>1496</v>
      </c>
      <c r="G3779" s="95">
        <v>250</v>
      </c>
      <c r="H3779" s="93" t="s">
        <v>8976</v>
      </c>
      <c r="I3779" s="93" t="s">
        <v>23893</v>
      </c>
      <c r="J3779" s="93" t="s">
        <v>20843</v>
      </c>
      <c r="K3779" s="93" t="s">
        <v>6001</v>
      </c>
      <c r="L3779" s="14">
        <f>AND(vyberHrace&lt;&gt;"",ISNUMBER(SEARCH(vyberHrace,$B3779)))</f>
      </c>
      <c r="M3779" s="14">
        <f>AND($I3779=MID(kododd,1,2),$J3779=MID(kododd,3,3))</f>
      </c>
    </row>
    <row r="3780">
      <c r="A3780" s="95">
        <v>53263</v>
      </c>
      <c r="B3780" s="93" t="s">
        <v>17467</v>
      </c>
      <c r="C3780" s="93" t="s">
        <v>1420</v>
      </c>
      <c r="G3780" s="95">
        <v>0</v>
      </c>
      <c r="H3780" s="93" t="s">
        <v>8976</v>
      </c>
      <c r="I3780" s="93" t="s">
        <v>23893</v>
      </c>
      <c r="J3780" s="93" t="s">
        <v>20863</v>
      </c>
      <c r="K3780" s="93" t="s">
        <v>4532</v>
      </c>
      <c r="L3780" s="14">
        <f>AND(vyberHrace&lt;&gt;"",ISNUMBER(SEARCH(vyberHrace,$B3780)))</f>
      </c>
      <c r="M3780" s="14">
        <f>AND($I3780=MID(kododd,1,2),$J3780=MID(kododd,3,3))</f>
      </c>
    </row>
    <row r="3781">
      <c r="A3781" s="95">
        <v>45463</v>
      </c>
      <c r="B3781" s="93" t="s">
        <v>24025</v>
      </c>
      <c r="C3781" s="93" t="s">
        <v>1402</v>
      </c>
      <c r="D3781" s="95">
        <v>1040</v>
      </c>
      <c r="G3781" s="95">
        <v>0</v>
      </c>
      <c r="H3781" s="93" t="s">
        <v>8976</v>
      </c>
      <c r="I3781" s="93" t="s">
        <v>23893</v>
      </c>
      <c r="J3781" s="93" t="s">
        <v>21019</v>
      </c>
      <c r="K3781" s="93" t="s">
        <v>11130</v>
      </c>
      <c r="L3781" s="14">
        <f>AND(vyberHrace&lt;&gt;"",ISNUMBER(SEARCH(vyberHrace,$B3781)))</f>
      </c>
      <c r="M3781" s="14">
        <f>AND($I3781=MID(kododd,1,2),$J3781=MID(kododd,3,3))</f>
      </c>
    </row>
    <row r="3782">
      <c r="A3782" s="95">
        <v>50645</v>
      </c>
      <c r="B3782" s="93" t="s">
        <v>24071</v>
      </c>
      <c r="C3782" s="93" t="s">
        <v>1406</v>
      </c>
      <c r="G3782" s="95">
        <v>0</v>
      </c>
      <c r="H3782" s="93" t="s">
        <v>8976</v>
      </c>
      <c r="I3782" s="93" t="s">
        <v>23893</v>
      </c>
      <c r="J3782" s="93" t="s">
        <v>21019</v>
      </c>
      <c r="K3782" s="93" t="s">
        <v>11130</v>
      </c>
      <c r="L3782" s="14">
        <f>AND(vyberHrace&lt;&gt;"",ISNUMBER(SEARCH(vyberHrace,$B3782)))</f>
      </c>
      <c r="M3782" s="14">
        <f>AND($I3782=MID(kododd,1,2),$J3782=MID(kododd,3,3))</f>
      </c>
    </row>
    <row r="3783">
      <c r="A3783" s="95">
        <v>36635</v>
      </c>
      <c r="B3783" s="93" t="s">
        <v>6553</v>
      </c>
      <c r="C3783" s="93" t="s">
        <v>1448</v>
      </c>
      <c r="D3783" s="95">
        <v>1100</v>
      </c>
      <c r="G3783" s="95">
        <v>0</v>
      </c>
      <c r="H3783" s="93" t="s">
        <v>8976</v>
      </c>
      <c r="I3783" s="93" t="s">
        <v>23893</v>
      </c>
      <c r="J3783" s="93" t="s">
        <v>20880</v>
      </c>
      <c r="K3783" s="93" t="s">
        <v>11224</v>
      </c>
      <c r="L3783" s="14">
        <f>AND(vyberHrace&lt;&gt;"",ISNUMBER(SEARCH(vyberHrace,$B3783)))</f>
      </c>
      <c r="M3783" s="14">
        <f>AND($I3783=MID(kododd,1,2),$J3783=MID(kododd,3,3))</f>
      </c>
    </row>
    <row r="3784">
      <c r="A3784" s="95">
        <v>59712</v>
      </c>
      <c r="B3784" s="93" t="s">
        <v>6555</v>
      </c>
      <c r="C3784" s="93" t="s">
        <v>1422</v>
      </c>
      <c r="D3784" s="95">
        <v>1048</v>
      </c>
      <c r="F3784" s="95">
        <v>23786132</v>
      </c>
      <c r="G3784" s="95">
        <v>250</v>
      </c>
      <c r="H3784" s="93" t="s">
        <v>8976</v>
      </c>
      <c r="I3784" s="93" t="s">
        <v>23893</v>
      </c>
      <c r="J3784" s="93" t="s">
        <v>20855</v>
      </c>
      <c r="K3784" s="93" t="s">
        <v>2076</v>
      </c>
      <c r="L3784" s="14">
        <f>AND(vyberHrace&lt;&gt;"",ISNUMBER(SEARCH(vyberHrace,$B3784)))</f>
      </c>
      <c r="M3784" s="14">
        <f>AND($I3784=MID(kododd,1,2),$J3784=MID(kododd,3,3))</f>
      </c>
    </row>
    <row r="3785">
      <c r="A3785" s="95">
        <v>15178</v>
      </c>
      <c r="B3785" s="93" t="s">
        <v>6556</v>
      </c>
      <c r="C3785" s="93" t="s">
        <v>1413</v>
      </c>
      <c r="D3785" s="95">
        <v>1342</v>
      </c>
      <c r="E3785" s="95">
        <v>1582</v>
      </c>
      <c r="F3785" s="95">
        <v>345490</v>
      </c>
      <c r="G3785" s="95">
        <v>250</v>
      </c>
      <c r="H3785" s="93" t="s">
        <v>8976</v>
      </c>
      <c r="I3785" s="93" t="s">
        <v>23893</v>
      </c>
      <c r="J3785" s="93" t="s">
        <v>20850</v>
      </c>
      <c r="K3785" s="93" t="s">
        <v>2038</v>
      </c>
      <c r="L3785" s="14">
        <f>AND(vyberHrace&lt;&gt;"",ISNUMBER(SEARCH(vyberHrace,$B3785)))</f>
      </c>
      <c r="M3785" s="14">
        <f>AND($I3785=MID(kododd,1,2),$J3785=MID(kododd,3,3))</f>
      </c>
    </row>
    <row r="3786">
      <c r="A3786" s="95">
        <v>42381</v>
      </c>
      <c r="B3786" s="93" t="s">
        <v>6557</v>
      </c>
      <c r="C3786" s="93" t="s">
        <v>1400</v>
      </c>
      <c r="D3786" s="95">
        <v>1061</v>
      </c>
      <c r="G3786" s="95">
        <v>0</v>
      </c>
      <c r="H3786" s="93" t="s">
        <v>8976</v>
      </c>
      <c r="I3786" s="93" t="s">
        <v>23893</v>
      </c>
      <c r="J3786" s="93" t="s">
        <v>20880</v>
      </c>
      <c r="K3786" s="93" t="s">
        <v>11224</v>
      </c>
      <c r="L3786" s="14">
        <f>AND(vyberHrace&lt;&gt;"",ISNUMBER(SEARCH(vyberHrace,$B3786)))</f>
      </c>
      <c r="M3786" s="14">
        <f>AND($I3786=MID(kododd,1,2),$J3786=MID(kododd,3,3))</f>
      </c>
    </row>
    <row r="3787">
      <c r="A3787" s="95">
        <v>25814</v>
      </c>
      <c r="B3787" s="93" t="s">
        <v>6558</v>
      </c>
      <c r="C3787" s="93" t="s">
        <v>1440</v>
      </c>
      <c r="G3787" s="95">
        <v>0</v>
      </c>
      <c r="H3787" s="93" t="s">
        <v>8976</v>
      </c>
      <c r="I3787" s="93" t="s">
        <v>23893</v>
      </c>
      <c r="J3787" s="93" t="s">
        <v>20880</v>
      </c>
      <c r="K3787" s="93" t="s">
        <v>11224</v>
      </c>
      <c r="L3787" s="14">
        <f>AND(vyberHrace&lt;&gt;"",ISNUMBER(SEARCH(vyberHrace,$B3787)))</f>
      </c>
      <c r="M3787" s="14">
        <f>AND($I3787=MID(kododd,1,2),$J3787=MID(kododd,3,3))</f>
      </c>
    </row>
    <row r="3788">
      <c r="A3788" s="95">
        <v>12272</v>
      </c>
      <c r="B3788" s="93" t="s">
        <v>6560</v>
      </c>
      <c r="C3788" s="93" t="s">
        <v>1418</v>
      </c>
      <c r="G3788" s="95">
        <v>0</v>
      </c>
      <c r="H3788" s="93" t="s">
        <v>8976</v>
      </c>
      <c r="I3788" s="93" t="s">
        <v>23893</v>
      </c>
      <c r="J3788" s="93" t="s">
        <v>20880</v>
      </c>
      <c r="K3788" s="93" t="s">
        <v>11224</v>
      </c>
      <c r="L3788" s="14">
        <f>AND(vyberHrace&lt;&gt;"",ISNUMBER(SEARCH(vyberHrace,$B3788)))</f>
      </c>
      <c r="M3788" s="14">
        <f>AND($I3788=MID(kododd,1,2),$J3788=MID(kododd,3,3))</f>
      </c>
    </row>
    <row r="3789">
      <c r="A3789" s="95">
        <v>25815</v>
      </c>
      <c r="B3789" s="93" t="s">
        <v>6565</v>
      </c>
      <c r="C3789" s="93" t="s">
        <v>1453</v>
      </c>
      <c r="G3789" s="95">
        <v>0</v>
      </c>
      <c r="H3789" s="93" t="s">
        <v>8976</v>
      </c>
      <c r="I3789" s="93" t="s">
        <v>23893</v>
      </c>
      <c r="J3789" s="93" t="s">
        <v>20880</v>
      </c>
      <c r="K3789" s="93" t="s">
        <v>11224</v>
      </c>
      <c r="L3789" s="14">
        <f>AND(vyberHrace&lt;&gt;"",ISNUMBER(SEARCH(vyberHrace,$B3789)))</f>
      </c>
      <c r="M3789" s="14">
        <f>AND($I3789=MID(kododd,1,2),$J3789=MID(kododd,3,3))</f>
      </c>
    </row>
    <row r="3790">
      <c r="A3790" s="95">
        <v>63445</v>
      </c>
      <c r="B3790" s="93" t="s">
        <v>28765</v>
      </c>
      <c r="C3790" s="93" t="s">
        <v>1424</v>
      </c>
      <c r="G3790" s="95">
        <v>250</v>
      </c>
      <c r="H3790" s="93" t="s">
        <v>8976</v>
      </c>
      <c r="I3790" s="93" t="s">
        <v>23893</v>
      </c>
      <c r="J3790" s="93" t="s">
        <v>20883</v>
      </c>
      <c r="K3790" s="93" t="s">
        <v>6903</v>
      </c>
      <c r="L3790" s="14">
        <f>AND(vyberHrace&lt;&gt;"",ISNUMBER(SEARCH(vyberHrace,$B3790)))</f>
      </c>
      <c r="M3790" s="14">
        <f>AND($I3790=MID(kododd,1,2),$J3790=MID(kododd,3,3))</f>
      </c>
    </row>
    <row r="3791">
      <c r="A3791" s="95">
        <v>40906</v>
      </c>
      <c r="B3791" s="93" t="s">
        <v>6576</v>
      </c>
      <c r="C3791" s="93" t="s">
        <v>1419</v>
      </c>
      <c r="D3791" s="95">
        <v>1716</v>
      </c>
      <c r="E3791" s="95">
        <v>1781</v>
      </c>
      <c r="F3791" s="95">
        <v>386383</v>
      </c>
      <c r="G3791" s="95">
        <v>250</v>
      </c>
      <c r="H3791" s="93" t="s">
        <v>8976</v>
      </c>
      <c r="I3791" s="93" t="s">
        <v>23893</v>
      </c>
      <c r="J3791" s="93" t="s">
        <v>20958</v>
      </c>
      <c r="K3791" s="93" t="s">
        <v>8977</v>
      </c>
      <c r="L3791" s="14">
        <f>AND(vyberHrace&lt;&gt;"",ISNUMBER(SEARCH(vyberHrace,$B3791)))</f>
      </c>
      <c r="M3791" s="14">
        <f>AND($I3791=MID(kododd,1,2),$J3791=MID(kododd,3,3))</f>
      </c>
    </row>
    <row r="3792">
      <c r="A3792" s="95">
        <v>47098</v>
      </c>
      <c r="B3792" s="93" t="s">
        <v>6577</v>
      </c>
      <c r="C3792" s="93" t="s">
        <v>1402</v>
      </c>
      <c r="D3792" s="95">
        <v>1456</v>
      </c>
      <c r="E3792" s="95">
        <v>1684</v>
      </c>
      <c r="F3792" s="95">
        <v>23752807</v>
      </c>
      <c r="G3792" s="95">
        <v>250</v>
      </c>
      <c r="H3792" s="93" t="s">
        <v>8976</v>
      </c>
      <c r="I3792" s="93" t="s">
        <v>23893</v>
      </c>
      <c r="J3792" s="93" t="s">
        <v>20958</v>
      </c>
      <c r="K3792" s="93" t="s">
        <v>8977</v>
      </c>
      <c r="L3792" s="14">
        <f>AND(vyberHrace&lt;&gt;"",ISNUMBER(SEARCH(vyberHrace,$B3792)))</f>
      </c>
      <c r="M3792" s="14">
        <f>AND($I3792=MID(kododd,1,2),$J3792=MID(kododd,3,3))</f>
      </c>
    </row>
    <row r="3793">
      <c r="A3793" s="95">
        <v>40907</v>
      </c>
      <c r="B3793" s="93" t="s">
        <v>6578</v>
      </c>
      <c r="C3793" s="93" t="s">
        <v>1442</v>
      </c>
      <c r="D3793" s="95">
        <v>1360</v>
      </c>
      <c r="E3793" s="95">
        <v>1524</v>
      </c>
      <c r="F3793" s="95">
        <v>386391</v>
      </c>
      <c r="G3793" s="95">
        <v>250</v>
      </c>
      <c r="H3793" s="93" t="s">
        <v>8976</v>
      </c>
      <c r="I3793" s="93" t="s">
        <v>23893</v>
      </c>
      <c r="J3793" s="93" t="s">
        <v>20958</v>
      </c>
      <c r="K3793" s="93" t="s">
        <v>8977</v>
      </c>
      <c r="L3793" s="14">
        <f>AND(vyberHrace&lt;&gt;"",ISNUMBER(SEARCH(vyberHrace,$B3793)))</f>
      </c>
      <c r="M3793" s="14">
        <f>AND($I3793=MID(kododd,1,2),$J3793=MID(kododd,3,3))</f>
      </c>
    </row>
    <row r="3794">
      <c r="A3794" s="95">
        <v>59276</v>
      </c>
      <c r="B3794" s="93" t="s">
        <v>25702</v>
      </c>
      <c r="C3794" s="93" t="s">
        <v>1422</v>
      </c>
      <c r="G3794" s="95">
        <v>0</v>
      </c>
      <c r="H3794" s="93" t="s">
        <v>8976</v>
      </c>
      <c r="I3794" s="93" t="s">
        <v>23893</v>
      </c>
      <c r="J3794" s="93" t="s">
        <v>20862</v>
      </c>
      <c r="K3794" s="93" t="s">
        <v>6759</v>
      </c>
      <c r="L3794" s="14">
        <f>AND(vyberHrace&lt;&gt;"",ISNUMBER(SEARCH(vyberHrace,$B3794)))</f>
      </c>
      <c r="M3794" s="14">
        <f>AND($I3794=MID(kododd,1,2),$J3794=MID(kododd,3,3))</f>
      </c>
    </row>
    <row r="3795">
      <c r="A3795" s="95">
        <v>57763</v>
      </c>
      <c r="B3795" s="93" t="s">
        <v>24319</v>
      </c>
      <c r="C3795" s="93" t="s">
        <v>1406</v>
      </c>
      <c r="D3795" s="95">
        <v>1178</v>
      </c>
      <c r="E3795" s="95">
        <v>1505</v>
      </c>
      <c r="F3795" s="95">
        <v>23778121</v>
      </c>
      <c r="G3795" s="95">
        <v>0</v>
      </c>
      <c r="H3795" s="93" t="s">
        <v>8976</v>
      </c>
      <c r="I3795" s="93" t="s">
        <v>23893</v>
      </c>
      <c r="J3795" s="93" t="s">
        <v>20862</v>
      </c>
      <c r="K3795" s="93" t="s">
        <v>6759</v>
      </c>
      <c r="L3795" s="14">
        <f>AND(vyberHrace&lt;&gt;"",ISNUMBER(SEARCH(vyberHrace,$B3795)))</f>
      </c>
      <c r="M3795" s="14">
        <f>AND($I3795=MID(kododd,1,2),$J3795=MID(kododd,3,3))</f>
      </c>
    </row>
    <row r="3796">
      <c r="A3796" s="95">
        <v>62015</v>
      </c>
      <c r="B3796" s="93" t="s">
        <v>28218</v>
      </c>
      <c r="C3796" s="93" t="s">
        <v>1465</v>
      </c>
      <c r="F3796" s="95">
        <v>571004360</v>
      </c>
      <c r="G3796" s="95">
        <v>250</v>
      </c>
      <c r="H3796" s="93" t="s">
        <v>8976</v>
      </c>
      <c r="I3796" s="93" t="s">
        <v>23893</v>
      </c>
      <c r="J3796" s="93" t="s">
        <v>20906</v>
      </c>
      <c r="K3796" s="93" t="s">
        <v>7817</v>
      </c>
      <c r="L3796" s="14">
        <f>AND(vyberHrace&lt;&gt;"",ISNUMBER(SEARCH(vyberHrace,$B3796)))</f>
      </c>
      <c r="M3796" s="14">
        <f>AND($I3796=MID(kododd,1,2),$J3796=MID(kododd,3,3))</f>
      </c>
    </row>
    <row r="3797">
      <c r="A3797" s="95">
        <v>61219</v>
      </c>
      <c r="B3797" s="93" t="s">
        <v>28766</v>
      </c>
      <c r="C3797" s="93" t="s">
        <v>1487</v>
      </c>
      <c r="F3797" s="95">
        <v>23789255</v>
      </c>
      <c r="G3797" s="95">
        <v>250</v>
      </c>
      <c r="H3797" s="93" t="s">
        <v>8976</v>
      </c>
      <c r="I3797" s="93" t="s">
        <v>23893</v>
      </c>
      <c r="J3797" s="93" t="s">
        <v>23413</v>
      </c>
      <c r="K3797" s="93" t="s">
        <v>21382</v>
      </c>
      <c r="L3797" s="14">
        <f>AND(vyberHrace&lt;&gt;"",ISNUMBER(SEARCH(vyberHrace,$B3797)))</f>
      </c>
      <c r="M3797" s="14">
        <f>AND($I3797=MID(kododd,1,2),$J3797=MID(kododd,3,3))</f>
      </c>
    </row>
    <row r="3798">
      <c r="A3798" s="95">
        <v>43831</v>
      </c>
      <c r="B3798" s="93" t="s">
        <v>6597</v>
      </c>
      <c r="C3798" s="93" t="s">
        <v>1410</v>
      </c>
      <c r="D3798" s="95">
        <v>1100</v>
      </c>
      <c r="G3798" s="95">
        <v>0</v>
      </c>
      <c r="H3798" s="93" t="s">
        <v>8976</v>
      </c>
      <c r="I3798" s="93" t="s">
        <v>23893</v>
      </c>
      <c r="J3798" s="93" t="s">
        <v>20859</v>
      </c>
      <c r="K3798" s="93" t="s">
        <v>5573</v>
      </c>
      <c r="L3798" s="14">
        <f>AND(vyberHrace&lt;&gt;"",ISNUMBER(SEARCH(vyberHrace,$B3798)))</f>
      </c>
      <c r="M3798" s="14">
        <f>AND($I3798=MID(kododd,1,2),$J3798=MID(kododd,3,3))</f>
      </c>
    </row>
    <row r="3799">
      <c r="A3799" s="95">
        <v>12409</v>
      </c>
      <c r="B3799" s="93" t="s">
        <v>6598</v>
      </c>
      <c r="C3799" s="93" t="s">
        <v>1447</v>
      </c>
      <c r="D3799" s="95">
        <v>1736</v>
      </c>
      <c r="E3799" s="95">
        <v>1789</v>
      </c>
      <c r="F3799" s="95">
        <v>328383</v>
      </c>
      <c r="G3799" s="95">
        <v>250</v>
      </c>
      <c r="H3799" s="93" t="s">
        <v>8976</v>
      </c>
      <c r="I3799" s="93" t="s">
        <v>23893</v>
      </c>
      <c r="J3799" s="93" t="s">
        <v>20944</v>
      </c>
      <c r="K3799" s="93" t="s">
        <v>5129</v>
      </c>
      <c r="L3799" s="14">
        <f>AND(vyberHrace&lt;&gt;"",ISNUMBER(SEARCH(vyberHrace,$B3799)))</f>
      </c>
      <c r="M3799" s="14">
        <f>AND($I3799=MID(kododd,1,2),$J3799=MID(kododd,3,3))</f>
      </c>
    </row>
    <row r="3800">
      <c r="A3800" s="95">
        <v>43830</v>
      </c>
      <c r="B3800" s="93" t="s">
        <v>6599</v>
      </c>
      <c r="C3800" s="93" t="s">
        <v>1408</v>
      </c>
      <c r="D3800" s="95">
        <v>1100</v>
      </c>
      <c r="G3800" s="95">
        <v>0</v>
      </c>
      <c r="H3800" s="93" t="s">
        <v>8976</v>
      </c>
      <c r="I3800" s="93" t="s">
        <v>23893</v>
      </c>
      <c r="J3800" s="93" t="s">
        <v>20859</v>
      </c>
      <c r="K3800" s="93" t="s">
        <v>5573</v>
      </c>
      <c r="L3800" s="14">
        <f>AND(vyberHrace&lt;&gt;"",ISNUMBER(SEARCH(vyberHrace,$B3800)))</f>
      </c>
      <c r="M3800" s="14">
        <f>AND($I3800=MID(kododd,1,2),$J3800=MID(kododd,3,3))</f>
      </c>
    </row>
    <row r="3801">
      <c r="A3801" s="95">
        <v>55513</v>
      </c>
      <c r="B3801" s="93" t="s">
        <v>21745</v>
      </c>
      <c r="C3801" s="93" t="s">
        <v>1412</v>
      </c>
      <c r="G3801" s="95">
        <v>0</v>
      </c>
      <c r="H3801" s="93" t="s">
        <v>8976</v>
      </c>
      <c r="I3801" s="93" t="s">
        <v>23893</v>
      </c>
      <c r="J3801" s="93" t="s">
        <v>20956</v>
      </c>
      <c r="K3801" s="93" t="s">
        <v>26134</v>
      </c>
      <c r="L3801" s="14">
        <f>AND(vyberHrace&lt;&gt;"",ISNUMBER(SEARCH(vyberHrace,$B3801)))</f>
      </c>
      <c r="M3801" s="14">
        <f>AND($I3801=MID(kododd,1,2),$J3801=MID(kododd,3,3))</f>
      </c>
    </row>
    <row r="3802">
      <c r="A3802" s="95">
        <v>58637</v>
      </c>
      <c r="B3802" s="93" t="s">
        <v>28094</v>
      </c>
      <c r="C3802" s="93" t="s">
        <v>1416</v>
      </c>
      <c r="D3802" s="95">
        <v>1810</v>
      </c>
      <c r="E3802" s="95">
        <v>1999</v>
      </c>
      <c r="F3802" s="95">
        <v>23776358</v>
      </c>
      <c r="G3802" s="95">
        <v>250</v>
      </c>
      <c r="H3802" s="93" t="s">
        <v>8976</v>
      </c>
      <c r="I3802" s="93" t="s">
        <v>23893</v>
      </c>
      <c r="J3802" s="93" t="s">
        <v>20850</v>
      </c>
      <c r="K3802" s="93" t="s">
        <v>2038</v>
      </c>
      <c r="L3802" s="14">
        <f>AND(vyberHrace&lt;&gt;"",ISNUMBER(SEARCH(vyberHrace,$B3802)))</f>
      </c>
      <c r="M3802" s="14">
        <f>AND($I3802=MID(kododd,1,2),$J3802=MID(kododd,3,3))</f>
      </c>
    </row>
    <row r="3803">
      <c r="A3803" s="95">
        <v>59394</v>
      </c>
      <c r="B3803" s="93" t="s">
        <v>28095</v>
      </c>
      <c r="C3803" s="93" t="s">
        <v>1420</v>
      </c>
      <c r="F3803" s="95">
        <v>23781130</v>
      </c>
      <c r="G3803" s="95">
        <v>250</v>
      </c>
      <c r="H3803" s="93" t="s">
        <v>8976</v>
      </c>
      <c r="I3803" s="93" t="s">
        <v>23893</v>
      </c>
      <c r="J3803" s="93" t="s">
        <v>20850</v>
      </c>
      <c r="K3803" s="93" t="s">
        <v>2038</v>
      </c>
      <c r="L3803" s="14">
        <f>AND(vyberHrace&lt;&gt;"",ISNUMBER(SEARCH(vyberHrace,$B3803)))</f>
      </c>
      <c r="M3803" s="14">
        <f>AND($I3803=MID(kododd,1,2),$J3803=MID(kododd,3,3))</f>
      </c>
    </row>
    <row r="3804">
      <c r="A3804" s="95">
        <v>12204</v>
      </c>
      <c r="B3804" s="93" t="s">
        <v>6602</v>
      </c>
      <c r="C3804" s="93" t="s">
        <v>1405</v>
      </c>
      <c r="D3804" s="95">
        <v>1211</v>
      </c>
      <c r="G3804" s="95">
        <v>250</v>
      </c>
      <c r="H3804" s="93" t="s">
        <v>8976</v>
      </c>
      <c r="I3804" s="93" t="s">
        <v>23893</v>
      </c>
      <c r="J3804" s="93" t="s">
        <v>20958</v>
      </c>
      <c r="K3804" s="93" t="s">
        <v>8977</v>
      </c>
      <c r="L3804" s="14">
        <f>AND(vyberHrace&lt;&gt;"",ISNUMBER(SEARCH(vyberHrace,$B3804)))</f>
      </c>
      <c r="M3804" s="14">
        <f>AND($I3804=MID(kododd,1,2),$J3804=MID(kododd,3,3))</f>
      </c>
    </row>
    <row r="3805">
      <c r="A3805" s="95">
        <v>38374</v>
      </c>
      <c r="B3805" s="93" t="s">
        <v>14079</v>
      </c>
      <c r="C3805" s="93" t="s">
        <v>1419</v>
      </c>
      <c r="G3805" s="95">
        <v>0</v>
      </c>
      <c r="H3805" s="93" t="s">
        <v>8976</v>
      </c>
      <c r="I3805" s="93" t="s">
        <v>23893</v>
      </c>
      <c r="J3805" s="93" t="s">
        <v>20930</v>
      </c>
      <c r="K3805" s="93" t="s">
        <v>5590</v>
      </c>
      <c r="L3805" s="14">
        <f>AND(vyberHrace&lt;&gt;"",ISNUMBER(SEARCH(vyberHrace,$B3805)))</f>
      </c>
      <c r="M3805" s="14">
        <f>AND($I3805=MID(kododd,1,2),$J3805=MID(kododd,3,3))</f>
      </c>
    </row>
    <row r="3806">
      <c r="A3806" s="95">
        <v>27500</v>
      </c>
      <c r="B3806" s="93" t="s">
        <v>6603</v>
      </c>
      <c r="C3806" s="93" t="s">
        <v>1431</v>
      </c>
      <c r="D3806" s="95">
        <v>1626</v>
      </c>
      <c r="E3806" s="95">
        <v>1818</v>
      </c>
      <c r="F3806" s="95">
        <v>346012</v>
      </c>
      <c r="G3806" s="95">
        <v>0</v>
      </c>
      <c r="H3806" s="93" t="s">
        <v>8976</v>
      </c>
      <c r="I3806" s="93" t="s">
        <v>23893</v>
      </c>
      <c r="J3806" s="93" t="s">
        <v>20930</v>
      </c>
      <c r="K3806" s="93" t="s">
        <v>5590</v>
      </c>
      <c r="L3806" s="14">
        <f>AND(vyberHrace&lt;&gt;"",ISNUMBER(SEARCH(vyberHrace,$B3806)))</f>
      </c>
      <c r="M3806" s="14">
        <f>AND($I3806=MID(kododd,1,2),$J3806=MID(kododd,3,3))</f>
      </c>
    </row>
    <row r="3807">
      <c r="A3807" s="95">
        <v>27499</v>
      </c>
      <c r="B3807" s="93" t="s">
        <v>6604</v>
      </c>
      <c r="C3807" s="93" t="s">
        <v>1442</v>
      </c>
      <c r="D3807" s="95">
        <v>1641</v>
      </c>
      <c r="E3807" s="95">
        <v>1776</v>
      </c>
      <c r="F3807" s="95">
        <v>315648</v>
      </c>
      <c r="G3807" s="95">
        <v>250</v>
      </c>
      <c r="H3807" s="93" t="s">
        <v>8976</v>
      </c>
      <c r="I3807" s="93" t="s">
        <v>23893</v>
      </c>
      <c r="J3807" s="93" t="s">
        <v>20930</v>
      </c>
      <c r="K3807" s="93" t="s">
        <v>5590</v>
      </c>
      <c r="L3807" s="14">
        <f>AND(vyberHrace&lt;&gt;"",ISNUMBER(SEARCH(vyberHrace,$B3807)))</f>
      </c>
      <c r="M3807" s="14">
        <f>AND($I3807=MID(kododd,1,2),$J3807=MID(kododd,3,3))</f>
      </c>
    </row>
    <row r="3808">
      <c r="A3808" s="95">
        <v>28330</v>
      </c>
      <c r="B3808" s="93" t="s">
        <v>6605</v>
      </c>
      <c r="C3808" s="93" t="s">
        <v>1414</v>
      </c>
      <c r="D3808" s="95">
        <v>1570</v>
      </c>
      <c r="E3808" s="95">
        <v>1776</v>
      </c>
      <c r="F3808" s="95">
        <v>343757</v>
      </c>
      <c r="G3808" s="95">
        <v>0</v>
      </c>
      <c r="H3808" s="93" t="s">
        <v>8976</v>
      </c>
      <c r="I3808" s="93" t="s">
        <v>23893</v>
      </c>
      <c r="J3808" s="93" t="s">
        <v>20880</v>
      </c>
      <c r="K3808" s="93" t="s">
        <v>11224</v>
      </c>
      <c r="L3808" s="14">
        <f>AND(vyberHrace&lt;&gt;"",ISNUMBER(SEARCH(vyberHrace,$B3808)))</f>
      </c>
      <c r="M3808" s="14">
        <f>AND($I3808=MID(kododd,1,2),$J3808=MID(kododd,3,3))</f>
      </c>
    </row>
    <row r="3809">
      <c r="A3809" s="95">
        <v>48910</v>
      </c>
      <c r="B3809" s="93" t="s">
        <v>6608</v>
      </c>
      <c r="C3809" s="93" t="s">
        <v>1406</v>
      </c>
      <c r="D3809" s="95">
        <v>1008</v>
      </c>
      <c r="G3809" s="95">
        <v>0</v>
      </c>
      <c r="H3809" s="93" t="s">
        <v>8976</v>
      </c>
      <c r="I3809" s="93" t="s">
        <v>23893</v>
      </c>
      <c r="J3809" s="93" t="s">
        <v>20880</v>
      </c>
      <c r="K3809" s="93" t="s">
        <v>11224</v>
      </c>
      <c r="L3809" s="14">
        <f>AND(vyberHrace&lt;&gt;"",ISNUMBER(SEARCH(vyberHrace,$B3809)))</f>
      </c>
      <c r="M3809" s="14">
        <f>AND($I3809=MID(kododd,1,2),$J3809=MID(kododd,3,3))</f>
      </c>
    </row>
    <row r="3810">
      <c r="A3810" s="95">
        <v>50386</v>
      </c>
      <c r="B3810" s="93" t="s">
        <v>6794</v>
      </c>
      <c r="C3810" s="93" t="s">
        <v>1407</v>
      </c>
      <c r="D3810" s="95">
        <v>1112</v>
      </c>
      <c r="G3810" s="95">
        <v>0</v>
      </c>
      <c r="H3810" s="93" t="s">
        <v>8976</v>
      </c>
      <c r="I3810" s="93" t="s">
        <v>23893</v>
      </c>
      <c r="J3810" s="93" t="s">
        <v>20880</v>
      </c>
      <c r="K3810" s="93" t="s">
        <v>11224</v>
      </c>
      <c r="L3810" s="14">
        <f>AND(vyberHrace&lt;&gt;"",ISNUMBER(SEARCH(vyberHrace,$B3810)))</f>
      </c>
      <c r="M3810" s="14">
        <f>AND($I3810=MID(kododd,1,2),$J3810=MID(kododd,3,3))</f>
      </c>
    </row>
    <row r="3811">
      <c r="A3811" s="95">
        <v>4616</v>
      </c>
      <c r="B3811" s="93" t="s">
        <v>28767</v>
      </c>
      <c r="C3811" s="93" t="s">
        <v>1446</v>
      </c>
      <c r="D3811" s="95">
        <v>1586</v>
      </c>
      <c r="F3811" s="95">
        <v>571001310</v>
      </c>
      <c r="G3811" s="95">
        <v>250</v>
      </c>
      <c r="H3811" s="93" t="s">
        <v>8976</v>
      </c>
      <c r="I3811" s="93" t="s">
        <v>23893</v>
      </c>
      <c r="J3811" s="93" t="s">
        <v>20855</v>
      </c>
      <c r="K3811" s="93" t="s">
        <v>2076</v>
      </c>
      <c r="L3811" s="14">
        <f>AND(vyberHrace&lt;&gt;"",ISNUMBER(SEARCH(vyberHrace,$B3811)))</f>
      </c>
      <c r="M3811" s="14">
        <f>AND($I3811=MID(kododd,1,2),$J3811=MID(kododd,3,3))</f>
      </c>
    </row>
    <row r="3812">
      <c r="A3812" s="95">
        <v>60352</v>
      </c>
      <c r="B3812" s="93" t="s">
        <v>26803</v>
      </c>
      <c r="C3812" s="93" t="s">
        <v>1422</v>
      </c>
      <c r="D3812" s="95">
        <v>1358</v>
      </c>
      <c r="E3812" s="95">
        <v>1633</v>
      </c>
      <c r="F3812" s="95">
        <v>23787481</v>
      </c>
      <c r="G3812" s="95">
        <v>0</v>
      </c>
      <c r="H3812" s="93" t="s">
        <v>8976</v>
      </c>
      <c r="I3812" s="93" t="s">
        <v>23893</v>
      </c>
      <c r="J3812" s="93" t="s">
        <v>20880</v>
      </c>
      <c r="K3812" s="93" t="s">
        <v>11224</v>
      </c>
      <c r="L3812" s="14">
        <f>AND(vyberHrace&lt;&gt;"",ISNUMBER(SEARCH(vyberHrace,$B3812)))</f>
      </c>
      <c r="M3812" s="14">
        <f>AND($I3812=MID(kododd,1,2),$J3812=MID(kododd,3,3))</f>
      </c>
    </row>
    <row r="3813">
      <c r="A3813" s="95">
        <v>52317</v>
      </c>
      <c r="B3813" s="93" t="s">
        <v>1777</v>
      </c>
      <c r="C3813" s="93" t="s">
        <v>1402</v>
      </c>
      <c r="D3813" s="95">
        <v>1075</v>
      </c>
      <c r="F3813" s="95">
        <v>23740825</v>
      </c>
      <c r="G3813" s="95">
        <v>0</v>
      </c>
      <c r="H3813" s="93" t="s">
        <v>8976</v>
      </c>
      <c r="I3813" s="93" t="s">
        <v>23893</v>
      </c>
      <c r="J3813" s="93" t="s">
        <v>20986</v>
      </c>
      <c r="K3813" s="93" t="s">
        <v>5124</v>
      </c>
      <c r="L3813" s="14">
        <f>AND(vyberHrace&lt;&gt;"",ISNUMBER(SEARCH(vyberHrace,$B3813)))</f>
      </c>
      <c r="M3813" s="14">
        <f>AND($I3813=MID(kododd,1,2),$J3813=MID(kododd,3,3))</f>
      </c>
    </row>
    <row r="3814">
      <c r="A3814" s="95">
        <v>598</v>
      </c>
      <c r="B3814" s="93" t="s">
        <v>11700</v>
      </c>
      <c r="C3814" s="93" t="s">
        <v>1430</v>
      </c>
      <c r="D3814" s="95">
        <v>1974</v>
      </c>
      <c r="E3814" s="95">
        <v>1892</v>
      </c>
      <c r="F3814" s="95">
        <v>23794313</v>
      </c>
      <c r="G3814" s="95">
        <v>250</v>
      </c>
      <c r="H3814" s="93" t="s">
        <v>8976</v>
      </c>
      <c r="I3814" s="93" t="s">
        <v>23893</v>
      </c>
      <c r="J3814" s="93" t="s">
        <v>20956</v>
      </c>
      <c r="K3814" s="93" t="s">
        <v>26134</v>
      </c>
      <c r="L3814" s="14">
        <f>AND(vyberHrace&lt;&gt;"",ISNUMBER(SEARCH(vyberHrace,$B3814)))</f>
      </c>
      <c r="M3814" s="14">
        <f>AND($I3814=MID(kododd,1,2),$J3814=MID(kododd,3,3))</f>
      </c>
    </row>
    <row r="3815">
      <c r="A3815" s="95">
        <v>36589</v>
      </c>
      <c r="B3815" s="93" t="s">
        <v>11088</v>
      </c>
      <c r="C3815" s="93" t="s">
        <v>1438</v>
      </c>
      <c r="D3815" s="95">
        <v>1450</v>
      </c>
      <c r="E3815" s="95">
        <v>1668</v>
      </c>
      <c r="F3815" s="95">
        <v>371670</v>
      </c>
      <c r="G3815" s="95">
        <v>0</v>
      </c>
      <c r="H3815" s="93" t="s">
        <v>8976</v>
      </c>
      <c r="I3815" s="93" t="s">
        <v>23893</v>
      </c>
      <c r="J3815" s="93" t="s">
        <v>20953</v>
      </c>
      <c r="K3815" s="93" t="s">
        <v>2012</v>
      </c>
      <c r="L3815" s="14">
        <f>AND(vyberHrace&lt;&gt;"",ISNUMBER(SEARCH(vyberHrace,$B3815)))</f>
      </c>
      <c r="M3815" s="14">
        <f>AND($I3815=MID(kododd,1,2),$J3815=MID(kododd,3,3))</f>
      </c>
    </row>
    <row r="3816">
      <c r="A3816" s="95">
        <v>36587</v>
      </c>
      <c r="B3816" s="93" t="s">
        <v>11090</v>
      </c>
      <c r="C3816" s="93" t="s">
        <v>1398</v>
      </c>
      <c r="D3816" s="95">
        <v>2177</v>
      </c>
      <c r="E3816" s="95">
        <v>2169</v>
      </c>
      <c r="F3816" s="95">
        <v>360473</v>
      </c>
      <c r="G3816" s="95">
        <v>0</v>
      </c>
      <c r="H3816" s="93" t="s">
        <v>8976</v>
      </c>
      <c r="I3816" s="93" t="s">
        <v>23893</v>
      </c>
      <c r="J3816" s="93" t="s">
        <v>20964</v>
      </c>
      <c r="K3816" s="93" t="s">
        <v>11275</v>
      </c>
      <c r="L3816" s="14">
        <f>AND(vyberHrace&lt;&gt;"",ISNUMBER(SEARCH(vyberHrace,$B3816)))</f>
      </c>
      <c r="M3816" s="14">
        <f>AND($I3816=MID(kododd,1,2),$J3816=MID(kododd,3,3))</f>
      </c>
    </row>
    <row r="3817">
      <c r="A3817" s="95">
        <v>36588</v>
      </c>
      <c r="B3817" s="93" t="s">
        <v>11091</v>
      </c>
      <c r="C3817" s="93" t="s">
        <v>1409</v>
      </c>
      <c r="D3817" s="95">
        <v>1678</v>
      </c>
      <c r="E3817" s="95">
        <v>1810</v>
      </c>
      <c r="F3817" s="95">
        <v>363952</v>
      </c>
      <c r="G3817" s="95">
        <v>0</v>
      </c>
      <c r="H3817" s="93" t="s">
        <v>8976</v>
      </c>
      <c r="I3817" s="93" t="s">
        <v>23893</v>
      </c>
      <c r="J3817" s="93" t="s">
        <v>20953</v>
      </c>
      <c r="K3817" s="93" t="s">
        <v>2012</v>
      </c>
      <c r="L3817" s="14">
        <f>AND(vyberHrace&lt;&gt;"",ISNUMBER(SEARCH(vyberHrace,$B3817)))</f>
      </c>
      <c r="M3817" s="14">
        <f>AND($I3817=MID(kododd,1,2),$J3817=MID(kododd,3,3))</f>
      </c>
    </row>
    <row r="3818">
      <c r="A3818" s="95">
        <v>38927</v>
      </c>
      <c r="B3818" s="93" t="s">
        <v>11091</v>
      </c>
      <c r="C3818" s="93" t="s">
        <v>1427</v>
      </c>
      <c r="D3818" s="95">
        <v>1516</v>
      </c>
      <c r="E3818" s="95">
        <v>1728</v>
      </c>
      <c r="F3818" s="95">
        <v>368580</v>
      </c>
      <c r="G3818" s="95">
        <v>250</v>
      </c>
      <c r="H3818" s="93" t="s">
        <v>8976</v>
      </c>
      <c r="I3818" s="93" t="s">
        <v>23893</v>
      </c>
      <c r="J3818" s="93" t="s">
        <v>20953</v>
      </c>
      <c r="K3818" s="93" t="s">
        <v>2012</v>
      </c>
      <c r="L3818" s="14">
        <f>AND(vyberHrace&lt;&gt;"",ISNUMBER(SEARCH(vyberHrace,$B3818)))</f>
      </c>
      <c r="M3818" s="14">
        <f>AND($I3818=MID(kododd,1,2),$J3818=MID(kododd,3,3))</f>
      </c>
    </row>
    <row r="3819">
      <c r="A3819" s="95">
        <v>27801</v>
      </c>
      <c r="B3819" s="93" t="s">
        <v>11093</v>
      </c>
      <c r="C3819" s="93" t="s">
        <v>1475</v>
      </c>
      <c r="D3819" s="95">
        <v>1100</v>
      </c>
      <c r="G3819" s="95">
        <v>0</v>
      </c>
      <c r="H3819" s="93" t="s">
        <v>8976</v>
      </c>
      <c r="I3819" s="93" t="s">
        <v>23893</v>
      </c>
      <c r="J3819" s="93" t="s">
        <v>20880</v>
      </c>
      <c r="K3819" s="93" t="s">
        <v>11224</v>
      </c>
      <c r="L3819" s="14">
        <f>AND(vyberHrace&lt;&gt;"",ISNUMBER(SEARCH(vyberHrace,$B3819)))</f>
      </c>
      <c r="M3819" s="14">
        <f>AND($I3819=MID(kododd,1,2),$J3819=MID(kododd,3,3))</f>
      </c>
    </row>
    <row r="3820">
      <c r="A3820" s="95">
        <v>45074</v>
      </c>
      <c r="B3820" s="93" t="s">
        <v>11094</v>
      </c>
      <c r="C3820" s="93" t="s">
        <v>3255</v>
      </c>
      <c r="G3820" s="95">
        <v>0</v>
      </c>
      <c r="H3820" s="93" t="s">
        <v>8976</v>
      </c>
      <c r="I3820" s="93" t="s">
        <v>23893</v>
      </c>
      <c r="J3820" s="93" t="s">
        <v>20862</v>
      </c>
      <c r="K3820" s="93" t="s">
        <v>6759</v>
      </c>
      <c r="L3820" s="14">
        <f>AND(vyberHrace&lt;&gt;"",ISNUMBER(SEARCH(vyberHrace,$B3820)))</f>
      </c>
      <c r="M3820" s="14">
        <f>AND($I3820=MID(kododd,1,2),$J3820=MID(kododd,3,3))</f>
      </c>
    </row>
    <row r="3821">
      <c r="A3821" s="95">
        <v>2925</v>
      </c>
      <c r="B3821" s="93" t="s">
        <v>11095</v>
      </c>
      <c r="C3821" s="93" t="s">
        <v>1462</v>
      </c>
      <c r="D3821" s="95">
        <v>1746</v>
      </c>
      <c r="E3821" s="95">
        <v>1816</v>
      </c>
      <c r="F3821" s="95">
        <v>323560</v>
      </c>
      <c r="G3821" s="95">
        <v>250</v>
      </c>
      <c r="H3821" s="93" t="s">
        <v>8976</v>
      </c>
      <c r="I3821" s="93" t="s">
        <v>23893</v>
      </c>
      <c r="J3821" s="93" t="s">
        <v>21014</v>
      </c>
      <c r="K3821" s="93" t="s">
        <v>4826</v>
      </c>
      <c r="L3821" s="14">
        <f>AND(vyberHrace&lt;&gt;"",ISNUMBER(SEARCH(vyberHrace,$B3821)))</f>
      </c>
      <c r="M3821" s="14">
        <f>AND($I3821=MID(kododd,1,2),$J3821=MID(kododd,3,3))</f>
      </c>
    </row>
    <row r="3822">
      <c r="A3822" s="95">
        <v>11100</v>
      </c>
      <c r="B3822" s="93" t="s">
        <v>11095</v>
      </c>
      <c r="C3822" s="93" t="s">
        <v>1462</v>
      </c>
      <c r="G3822" s="95">
        <v>0</v>
      </c>
      <c r="H3822" s="93" t="s">
        <v>8976</v>
      </c>
      <c r="I3822" s="93" t="s">
        <v>23893</v>
      </c>
      <c r="J3822" s="93" t="s">
        <v>20880</v>
      </c>
      <c r="K3822" s="93" t="s">
        <v>11224</v>
      </c>
      <c r="L3822" s="14">
        <f>AND(vyberHrace&lt;&gt;"",ISNUMBER(SEARCH(vyberHrace,$B3822)))</f>
      </c>
      <c r="M3822" s="14">
        <f>AND($I3822=MID(kododd,1,2),$J3822=MID(kododd,3,3))</f>
      </c>
    </row>
    <row r="3823">
      <c r="A3823" s="95">
        <v>51709</v>
      </c>
      <c r="B3823" s="93" t="s">
        <v>5545</v>
      </c>
      <c r="C3823" s="93" t="s">
        <v>1412</v>
      </c>
      <c r="G3823" s="95">
        <v>0</v>
      </c>
      <c r="H3823" s="93" t="s">
        <v>8976</v>
      </c>
      <c r="I3823" s="93" t="s">
        <v>23893</v>
      </c>
      <c r="J3823" s="93" t="s">
        <v>20862</v>
      </c>
      <c r="K3823" s="93" t="s">
        <v>6759</v>
      </c>
      <c r="L3823" s="14">
        <f>AND(vyberHrace&lt;&gt;"",ISNUMBER(SEARCH(vyberHrace,$B3823)))</f>
      </c>
      <c r="M3823" s="14">
        <f>AND($I3823=MID(kododd,1,2),$J3823=MID(kododd,3,3))</f>
      </c>
    </row>
    <row r="3824">
      <c r="A3824" s="95">
        <v>40882</v>
      </c>
      <c r="B3824" s="93" t="s">
        <v>10980</v>
      </c>
      <c r="C3824" s="93" t="s">
        <v>1438</v>
      </c>
      <c r="D3824" s="95">
        <v>1100</v>
      </c>
      <c r="G3824" s="95">
        <v>0</v>
      </c>
      <c r="H3824" s="93" t="s">
        <v>8976</v>
      </c>
      <c r="I3824" s="93" t="s">
        <v>23893</v>
      </c>
      <c r="J3824" s="93" t="s">
        <v>20880</v>
      </c>
      <c r="K3824" s="93" t="s">
        <v>11224</v>
      </c>
      <c r="L3824" s="14">
        <f>AND(vyberHrace&lt;&gt;"",ISNUMBER(SEARCH(vyberHrace,$B3824)))</f>
      </c>
      <c r="M3824" s="14">
        <f>AND($I3824=MID(kododd,1,2),$J3824=MID(kododd,3,3))</f>
      </c>
    </row>
    <row r="3825">
      <c r="A3825" s="95">
        <v>6228</v>
      </c>
      <c r="B3825" s="93" t="s">
        <v>10981</v>
      </c>
      <c r="C3825" s="93" t="s">
        <v>1428</v>
      </c>
      <c r="D3825" s="95">
        <v>1727</v>
      </c>
      <c r="E3825" s="95">
        <v>1849</v>
      </c>
      <c r="F3825" s="95">
        <v>23719842</v>
      </c>
      <c r="G3825" s="95">
        <v>250</v>
      </c>
      <c r="H3825" s="93" t="s">
        <v>8976</v>
      </c>
      <c r="I3825" s="93" t="s">
        <v>23893</v>
      </c>
      <c r="J3825" s="93" t="s">
        <v>20863</v>
      </c>
      <c r="K3825" s="93" t="s">
        <v>4532</v>
      </c>
      <c r="L3825" s="14">
        <f>AND(vyberHrace&lt;&gt;"",ISNUMBER(SEARCH(vyberHrace,$B3825)))</f>
      </c>
      <c r="M3825" s="14">
        <f>AND($I3825=MID(kododd,1,2),$J3825=MID(kododd,3,3))</f>
      </c>
    </row>
    <row r="3826">
      <c r="A3826" s="95">
        <v>53799</v>
      </c>
      <c r="B3826" s="93" t="s">
        <v>2728</v>
      </c>
      <c r="C3826" s="93" t="s">
        <v>1450</v>
      </c>
      <c r="G3826" s="95">
        <v>0</v>
      </c>
      <c r="H3826" s="93" t="s">
        <v>8976</v>
      </c>
      <c r="I3826" s="93" t="s">
        <v>23893</v>
      </c>
      <c r="J3826" s="93" t="s">
        <v>21005</v>
      </c>
      <c r="K3826" s="93" t="s">
        <v>7922</v>
      </c>
      <c r="L3826" s="14">
        <f>AND(vyberHrace&lt;&gt;"",ISNUMBER(SEARCH(vyberHrace,$B3826)))</f>
      </c>
      <c r="M3826" s="14">
        <f>AND($I3826=MID(kododd,1,2),$J3826=MID(kododd,3,3))</f>
      </c>
    </row>
    <row r="3827">
      <c r="A3827" s="95">
        <v>10474</v>
      </c>
      <c r="B3827" s="93" t="s">
        <v>10985</v>
      </c>
      <c r="C3827" s="93" t="s">
        <v>1463</v>
      </c>
      <c r="D3827" s="95">
        <v>1509</v>
      </c>
      <c r="E3827" s="95">
        <v>1742</v>
      </c>
      <c r="F3827" s="95">
        <v>319392</v>
      </c>
      <c r="G3827" s="95">
        <v>0</v>
      </c>
      <c r="H3827" s="93" t="s">
        <v>8976</v>
      </c>
      <c r="I3827" s="93" t="s">
        <v>23893</v>
      </c>
      <c r="J3827" s="93" t="s">
        <v>20862</v>
      </c>
      <c r="K3827" s="93" t="s">
        <v>6759</v>
      </c>
      <c r="L3827" s="14">
        <f>AND(vyberHrace&lt;&gt;"",ISNUMBER(SEARCH(vyberHrace,$B3827)))</f>
      </c>
      <c r="M3827" s="14">
        <f>AND($I3827=MID(kododd,1,2),$J3827=MID(kododd,3,3))</f>
      </c>
    </row>
    <row r="3828">
      <c r="A3828" s="95">
        <v>62544</v>
      </c>
      <c r="B3828" s="93" t="s">
        <v>28768</v>
      </c>
      <c r="C3828" s="93" t="s">
        <v>1446</v>
      </c>
      <c r="G3828" s="95">
        <v>500</v>
      </c>
      <c r="H3828" s="93" t="s">
        <v>8976</v>
      </c>
      <c r="I3828" s="93" t="s">
        <v>23893</v>
      </c>
      <c r="J3828" s="93" t="s">
        <v>23412</v>
      </c>
      <c r="K3828" s="93" t="s">
        <v>21358</v>
      </c>
      <c r="L3828" s="14">
        <f>AND(vyberHrace&lt;&gt;"",ISNUMBER(SEARCH(vyberHrace,$B3828)))</f>
      </c>
      <c r="M3828" s="14">
        <f>AND($I3828=MID(kododd,1,2),$J3828=MID(kododd,3,3))</f>
      </c>
    </row>
    <row r="3829">
      <c r="A3829" s="95">
        <v>44801</v>
      </c>
      <c r="B3829" s="93" t="s">
        <v>13381</v>
      </c>
      <c r="C3829" s="93" t="s">
        <v>1410</v>
      </c>
      <c r="G3829" s="95">
        <v>0</v>
      </c>
      <c r="H3829" s="93" t="s">
        <v>8976</v>
      </c>
      <c r="I3829" s="93" t="s">
        <v>23893</v>
      </c>
      <c r="J3829" s="93" t="s">
        <v>20953</v>
      </c>
      <c r="K3829" s="93" t="s">
        <v>2012</v>
      </c>
      <c r="L3829" s="14">
        <f>AND(vyberHrace&lt;&gt;"",ISNUMBER(SEARCH(vyberHrace,$B3829)))</f>
      </c>
      <c r="M3829" s="14">
        <f>AND($I3829=MID(kododd,1,2),$J3829=MID(kododd,3,3))</f>
      </c>
    </row>
    <row r="3830">
      <c r="A3830" s="95">
        <v>50479</v>
      </c>
      <c r="B3830" s="93" t="s">
        <v>4515</v>
      </c>
      <c r="C3830" s="93" t="s">
        <v>1410</v>
      </c>
      <c r="D3830" s="95">
        <v>1182</v>
      </c>
      <c r="F3830" s="95">
        <v>23733586</v>
      </c>
      <c r="G3830" s="95">
        <v>0</v>
      </c>
      <c r="H3830" s="93" t="s">
        <v>8976</v>
      </c>
      <c r="I3830" s="93" t="s">
        <v>23893</v>
      </c>
      <c r="J3830" s="93" t="s">
        <v>20964</v>
      </c>
      <c r="K3830" s="93" t="s">
        <v>11275</v>
      </c>
      <c r="L3830" s="14">
        <f>AND(vyberHrace&lt;&gt;"",ISNUMBER(SEARCH(vyberHrace,$B3830)))</f>
      </c>
      <c r="M3830" s="14">
        <f>AND($I3830=MID(kododd,1,2),$J3830=MID(kododd,3,3))</f>
      </c>
    </row>
    <row r="3831">
      <c r="A3831" s="95">
        <v>12324</v>
      </c>
      <c r="B3831" s="93" t="s">
        <v>13382</v>
      </c>
      <c r="C3831" s="93" t="s">
        <v>1423</v>
      </c>
      <c r="D3831" s="95">
        <v>1892</v>
      </c>
      <c r="E3831" s="95">
        <v>1922</v>
      </c>
      <c r="F3831" s="95">
        <v>328545</v>
      </c>
      <c r="G3831" s="95">
        <v>250</v>
      </c>
      <c r="H3831" s="93" t="s">
        <v>8976</v>
      </c>
      <c r="I3831" s="93" t="s">
        <v>23893</v>
      </c>
      <c r="J3831" s="93" t="s">
        <v>20862</v>
      </c>
      <c r="K3831" s="93" t="s">
        <v>6759</v>
      </c>
      <c r="L3831" s="14">
        <f>AND(vyberHrace&lt;&gt;"",ISNUMBER(SEARCH(vyberHrace,$B3831)))</f>
      </c>
      <c r="M3831" s="14">
        <f>AND($I3831=MID(kododd,1,2),$J3831=MID(kododd,3,3))</f>
      </c>
    </row>
    <row r="3832">
      <c r="A3832" s="95">
        <v>2269</v>
      </c>
      <c r="B3832" s="93" t="s">
        <v>13385</v>
      </c>
      <c r="C3832" s="93" t="s">
        <v>1459</v>
      </c>
      <c r="D3832" s="95">
        <v>1590</v>
      </c>
      <c r="E3832" s="95">
        <v>1767</v>
      </c>
      <c r="F3832" s="95">
        <v>379743</v>
      </c>
      <c r="G3832" s="95">
        <v>250</v>
      </c>
      <c r="H3832" s="93" t="s">
        <v>8976</v>
      </c>
      <c r="I3832" s="93" t="s">
        <v>23893</v>
      </c>
      <c r="J3832" s="93" t="s">
        <v>20978</v>
      </c>
      <c r="K3832" s="93" t="s">
        <v>26146</v>
      </c>
      <c r="L3832" s="14">
        <f>AND(vyberHrace&lt;&gt;"",ISNUMBER(SEARCH(vyberHrace,$B3832)))</f>
      </c>
      <c r="M3832" s="14">
        <f>AND($I3832=MID(kododd,1,2),$J3832=MID(kododd,3,3))</f>
      </c>
    </row>
    <row r="3833">
      <c r="A3833" s="95">
        <v>7422</v>
      </c>
      <c r="B3833" s="93" t="s">
        <v>13386</v>
      </c>
      <c r="C3833" s="93" t="s">
        <v>1459</v>
      </c>
      <c r="D3833" s="95">
        <v>1517</v>
      </c>
      <c r="F3833" s="95">
        <v>399469</v>
      </c>
      <c r="G3833" s="95">
        <v>250</v>
      </c>
      <c r="H3833" s="93" t="s">
        <v>8976</v>
      </c>
      <c r="I3833" s="93" t="s">
        <v>23893</v>
      </c>
      <c r="J3833" s="93" t="s">
        <v>20956</v>
      </c>
      <c r="K3833" s="93" t="s">
        <v>26134</v>
      </c>
      <c r="L3833" s="14">
        <f>AND(vyberHrace&lt;&gt;"",ISNUMBER(SEARCH(vyberHrace,$B3833)))</f>
      </c>
      <c r="M3833" s="14">
        <f>AND($I3833=MID(kododd,1,2),$J3833=MID(kododd,3,3))</f>
      </c>
    </row>
    <row r="3834">
      <c r="A3834" s="95">
        <v>63474</v>
      </c>
      <c r="B3834" s="93" t="s">
        <v>28769</v>
      </c>
      <c r="C3834" s="93" t="s">
        <v>1424</v>
      </c>
      <c r="G3834" s="95">
        <v>250</v>
      </c>
      <c r="H3834" s="93" t="s">
        <v>8976</v>
      </c>
      <c r="I3834" s="93" t="s">
        <v>23893</v>
      </c>
      <c r="J3834" s="93" t="s">
        <v>28727</v>
      </c>
      <c r="K3834" s="93" t="s">
        <v>28728</v>
      </c>
      <c r="L3834" s="14">
        <f>AND(vyberHrace&lt;&gt;"",ISNUMBER(SEARCH(vyberHrace,$B3834)))</f>
      </c>
      <c r="M3834" s="14">
        <f>AND($I3834=MID(kododd,1,2),$J3834=MID(kododd,3,3))</f>
      </c>
    </row>
    <row r="3835">
      <c r="A3835" s="95">
        <v>55857</v>
      </c>
      <c r="B3835" s="93" t="s">
        <v>21677</v>
      </c>
      <c r="C3835" s="93" t="s">
        <v>1406</v>
      </c>
      <c r="G3835" s="95">
        <v>0</v>
      </c>
      <c r="H3835" s="93" t="s">
        <v>8976</v>
      </c>
      <c r="I3835" s="93" t="s">
        <v>23893</v>
      </c>
      <c r="J3835" s="93" t="s">
        <v>20906</v>
      </c>
      <c r="K3835" s="93" t="s">
        <v>7817</v>
      </c>
      <c r="L3835" s="14">
        <f>AND(vyberHrace&lt;&gt;"",ISNUMBER(SEARCH(vyberHrace,$B3835)))</f>
      </c>
      <c r="M3835" s="14">
        <f>AND($I3835=MID(kododd,1,2),$J3835=MID(kododd,3,3))</f>
      </c>
    </row>
    <row r="3836">
      <c r="A3836" s="95">
        <v>25850</v>
      </c>
      <c r="B3836" s="93" t="s">
        <v>13400</v>
      </c>
      <c r="C3836" s="93" t="s">
        <v>1464</v>
      </c>
      <c r="D3836" s="95">
        <v>1429</v>
      </c>
      <c r="G3836" s="95">
        <v>0</v>
      </c>
      <c r="H3836" s="93" t="s">
        <v>8976</v>
      </c>
      <c r="I3836" s="93" t="s">
        <v>23893</v>
      </c>
      <c r="J3836" s="93" t="s">
        <v>20960</v>
      </c>
      <c r="K3836" s="93" t="s">
        <v>4905</v>
      </c>
      <c r="L3836" s="14">
        <f>AND(vyberHrace&lt;&gt;"",ISNUMBER(SEARCH(vyberHrace,$B3836)))</f>
      </c>
      <c r="M3836" s="14">
        <f>AND($I3836=MID(kododd,1,2),$J3836=MID(kododd,3,3))</f>
      </c>
    </row>
    <row r="3837">
      <c r="A3837" s="95">
        <v>25851</v>
      </c>
      <c r="B3837" s="93" t="s">
        <v>13401</v>
      </c>
      <c r="C3837" s="93" t="s">
        <v>1434</v>
      </c>
      <c r="D3837" s="95">
        <v>1472</v>
      </c>
      <c r="G3837" s="95">
        <v>0</v>
      </c>
      <c r="H3837" s="93" t="s">
        <v>8976</v>
      </c>
      <c r="I3837" s="93" t="s">
        <v>23893</v>
      </c>
      <c r="J3837" s="93" t="s">
        <v>20960</v>
      </c>
      <c r="K3837" s="93" t="s">
        <v>4905</v>
      </c>
      <c r="L3837" s="14">
        <f>AND(vyberHrace&lt;&gt;"",ISNUMBER(SEARCH(vyberHrace,$B3837)))</f>
      </c>
      <c r="M3837" s="14">
        <f>AND($I3837=MID(kododd,1,2),$J3837=MID(kododd,3,3))</f>
      </c>
    </row>
    <row r="3838">
      <c r="A3838" s="95">
        <v>57642</v>
      </c>
      <c r="B3838" s="93" t="s">
        <v>24216</v>
      </c>
      <c r="C3838" s="93" t="s">
        <v>1424</v>
      </c>
      <c r="G3838" s="95">
        <v>250</v>
      </c>
      <c r="H3838" s="93" t="s">
        <v>8976</v>
      </c>
      <c r="I3838" s="93" t="s">
        <v>23893</v>
      </c>
      <c r="J3838" s="93" t="s">
        <v>20862</v>
      </c>
      <c r="K3838" s="93" t="s">
        <v>6759</v>
      </c>
      <c r="L3838" s="14">
        <f>AND(vyberHrace&lt;&gt;"",ISNUMBER(SEARCH(vyberHrace,$B3838)))</f>
      </c>
      <c r="M3838" s="14">
        <f>AND($I3838=MID(kododd,1,2),$J3838=MID(kododd,3,3))</f>
      </c>
    </row>
    <row r="3839">
      <c r="A3839" s="95">
        <v>57563</v>
      </c>
      <c r="B3839" s="93" t="s">
        <v>21776</v>
      </c>
      <c r="C3839" s="93" t="s">
        <v>1436</v>
      </c>
      <c r="D3839" s="95">
        <v>1270</v>
      </c>
      <c r="G3839" s="95">
        <v>250</v>
      </c>
      <c r="H3839" s="93" t="s">
        <v>8976</v>
      </c>
      <c r="I3839" s="93" t="s">
        <v>23893</v>
      </c>
      <c r="J3839" s="93" t="s">
        <v>20862</v>
      </c>
      <c r="K3839" s="93" t="s">
        <v>6759</v>
      </c>
      <c r="L3839" s="14">
        <f>AND(vyberHrace&lt;&gt;"",ISNUMBER(SEARCH(vyberHrace,$B3839)))</f>
      </c>
      <c r="M3839" s="14">
        <f>AND($I3839=MID(kododd,1,2),$J3839=MID(kododd,3,3))</f>
      </c>
    </row>
    <row r="3840">
      <c r="A3840" s="95">
        <v>38383</v>
      </c>
      <c r="B3840" s="93" t="s">
        <v>13414</v>
      </c>
      <c r="C3840" s="93" t="s">
        <v>1419</v>
      </c>
      <c r="D3840" s="95">
        <v>1506</v>
      </c>
      <c r="E3840" s="95">
        <v>1644</v>
      </c>
      <c r="F3840" s="95">
        <v>375918</v>
      </c>
      <c r="G3840" s="95">
        <v>0</v>
      </c>
      <c r="H3840" s="93" t="s">
        <v>8976</v>
      </c>
      <c r="I3840" s="93" t="s">
        <v>23893</v>
      </c>
      <c r="J3840" s="93" t="s">
        <v>20862</v>
      </c>
      <c r="K3840" s="93" t="s">
        <v>6759</v>
      </c>
      <c r="L3840" s="14">
        <f>AND(vyberHrace&lt;&gt;"",ISNUMBER(SEARCH(vyberHrace,$B3840)))</f>
      </c>
      <c r="M3840" s="14">
        <f>AND($I3840=MID(kododd,1,2),$J3840=MID(kododd,3,3))</f>
      </c>
    </row>
    <row r="3841">
      <c r="A3841" s="95">
        <v>38840</v>
      </c>
      <c r="B3841" s="93" t="s">
        <v>13417</v>
      </c>
      <c r="C3841" s="93" t="s">
        <v>1442</v>
      </c>
      <c r="D3841" s="95">
        <v>1364</v>
      </c>
      <c r="E3841" s="95">
        <v>1645</v>
      </c>
      <c r="F3841" s="95">
        <v>375926</v>
      </c>
      <c r="G3841" s="95">
        <v>0</v>
      </c>
      <c r="H3841" s="93" t="s">
        <v>8976</v>
      </c>
      <c r="I3841" s="93" t="s">
        <v>23893</v>
      </c>
      <c r="J3841" s="93" t="s">
        <v>20862</v>
      </c>
      <c r="K3841" s="93" t="s">
        <v>6759</v>
      </c>
      <c r="L3841" s="14">
        <f>AND(vyberHrace&lt;&gt;"",ISNUMBER(SEARCH(vyberHrace,$B3841)))</f>
      </c>
      <c r="M3841" s="14">
        <f>AND($I3841=MID(kododd,1,2),$J3841=MID(kododd,3,3))</f>
      </c>
    </row>
    <row r="3842">
      <c r="A3842" s="95">
        <v>44806</v>
      </c>
      <c r="B3842" s="93" t="s">
        <v>13418</v>
      </c>
      <c r="C3842" s="93" t="s">
        <v>1455</v>
      </c>
      <c r="G3842" s="95">
        <v>0</v>
      </c>
      <c r="H3842" s="93" t="s">
        <v>8976</v>
      </c>
      <c r="I3842" s="93" t="s">
        <v>23893</v>
      </c>
      <c r="J3842" s="93" t="s">
        <v>20862</v>
      </c>
      <c r="K3842" s="93" t="s">
        <v>6759</v>
      </c>
      <c r="L3842" s="14">
        <f>AND(vyberHrace&lt;&gt;"",ISNUMBER(SEARCH(vyberHrace,$B3842)))</f>
      </c>
      <c r="M3842" s="14">
        <f>AND($I3842=MID(kododd,1,2),$J3842=MID(kododd,3,3))</f>
      </c>
    </row>
    <row r="3843">
      <c r="A3843" s="95">
        <v>45030</v>
      </c>
      <c r="B3843" s="93" t="s">
        <v>13420</v>
      </c>
      <c r="C3843" s="93" t="s">
        <v>1419</v>
      </c>
      <c r="D3843" s="95">
        <v>1108</v>
      </c>
      <c r="G3843" s="95">
        <v>0</v>
      </c>
      <c r="H3843" s="93" t="s">
        <v>8976</v>
      </c>
      <c r="I3843" s="93" t="s">
        <v>23893</v>
      </c>
      <c r="J3843" s="93" t="s">
        <v>21019</v>
      </c>
      <c r="K3843" s="93" t="s">
        <v>11130</v>
      </c>
      <c r="L3843" s="14">
        <f>AND(vyberHrace&lt;&gt;"",ISNUMBER(SEARCH(vyberHrace,$B3843)))</f>
      </c>
      <c r="M3843" s="14">
        <f>AND($I3843=MID(kododd,1,2),$J3843=MID(kododd,3,3))</f>
      </c>
    </row>
    <row r="3844">
      <c r="A3844" s="95">
        <v>59487</v>
      </c>
      <c r="B3844" s="93" t="s">
        <v>13423</v>
      </c>
      <c r="C3844" s="93" t="s">
        <v>1406</v>
      </c>
      <c r="F3844" s="95">
        <v>23779519</v>
      </c>
      <c r="G3844" s="95">
        <v>0</v>
      </c>
      <c r="H3844" s="93" t="s">
        <v>8976</v>
      </c>
      <c r="I3844" s="93" t="s">
        <v>23893</v>
      </c>
      <c r="J3844" s="93" t="s">
        <v>20920</v>
      </c>
      <c r="K3844" s="93" t="s">
        <v>5933</v>
      </c>
      <c r="L3844" s="14">
        <f>AND(vyberHrace&lt;&gt;"",ISNUMBER(SEARCH(vyberHrace,$B3844)))</f>
      </c>
      <c r="M3844" s="14">
        <f>AND($I3844=MID(kododd,1,2),$J3844=MID(kododd,3,3))</f>
      </c>
    </row>
    <row r="3845">
      <c r="A3845" s="95">
        <v>3040</v>
      </c>
      <c r="B3845" s="93" t="s">
        <v>7891</v>
      </c>
      <c r="C3845" s="93" t="s">
        <v>1449</v>
      </c>
      <c r="D3845" s="95">
        <v>1829</v>
      </c>
      <c r="E3845" s="95">
        <v>1895</v>
      </c>
      <c r="F3845" s="95">
        <v>342785</v>
      </c>
      <c r="G3845" s="95">
        <v>250</v>
      </c>
      <c r="H3845" s="93" t="s">
        <v>8976</v>
      </c>
      <c r="I3845" s="93" t="s">
        <v>23893</v>
      </c>
      <c r="J3845" s="93" t="s">
        <v>20863</v>
      </c>
      <c r="K3845" s="93" t="s">
        <v>4532</v>
      </c>
      <c r="L3845" s="14">
        <f>AND(vyberHrace&lt;&gt;"",ISNUMBER(SEARCH(vyberHrace,$B3845)))</f>
      </c>
      <c r="M3845" s="14">
        <f>AND($I3845=MID(kododd,1,2),$J3845=MID(kododd,3,3))</f>
      </c>
    </row>
    <row r="3846">
      <c r="A3846" s="95">
        <v>36332</v>
      </c>
      <c r="B3846" s="93" t="s">
        <v>7891</v>
      </c>
      <c r="C3846" s="93" t="s">
        <v>1438</v>
      </c>
      <c r="G3846" s="95">
        <v>0</v>
      </c>
      <c r="H3846" s="93" t="s">
        <v>8976</v>
      </c>
      <c r="I3846" s="93" t="s">
        <v>23893</v>
      </c>
      <c r="J3846" s="93" t="s">
        <v>20863</v>
      </c>
      <c r="K3846" s="93" t="s">
        <v>4532</v>
      </c>
      <c r="L3846" s="14">
        <f>AND(vyberHrace&lt;&gt;"",ISNUMBER(SEARCH(vyberHrace,$B3846)))</f>
      </c>
      <c r="M3846" s="14">
        <f>AND($I3846=MID(kododd,1,2),$J3846=MID(kododd,3,3))</f>
      </c>
    </row>
    <row r="3847">
      <c r="A3847" s="95">
        <v>8673</v>
      </c>
      <c r="B3847" s="93" t="s">
        <v>7896</v>
      </c>
      <c r="C3847" s="93" t="s">
        <v>1426</v>
      </c>
      <c r="D3847" s="95">
        <v>1655</v>
      </c>
      <c r="E3847" s="95">
        <v>1817</v>
      </c>
      <c r="F3847" s="95">
        <v>345130</v>
      </c>
      <c r="G3847" s="95">
        <v>250</v>
      </c>
      <c r="H3847" s="93" t="s">
        <v>8976</v>
      </c>
      <c r="I3847" s="93" t="s">
        <v>23893</v>
      </c>
      <c r="J3847" s="93" t="s">
        <v>20990</v>
      </c>
      <c r="K3847" s="93" t="s">
        <v>5159</v>
      </c>
      <c r="L3847" s="14">
        <f>AND(vyberHrace&lt;&gt;"",ISNUMBER(SEARCH(vyberHrace,$B3847)))</f>
      </c>
      <c r="M3847" s="14">
        <f>AND($I3847=MID(kododd,1,2),$J3847=MID(kododd,3,3))</f>
      </c>
    </row>
    <row r="3848">
      <c r="A3848" s="95">
        <v>27979</v>
      </c>
      <c r="B3848" s="93" t="s">
        <v>7896</v>
      </c>
      <c r="C3848" s="93" t="s">
        <v>1448</v>
      </c>
      <c r="F3848" s="95">
        <v>23759500</v>
      </c>
      <c r="G3848" s="95">
        <v>250</v>
      </c>
      <c r="H3848" s="93" t="s">
        <v>8976</v>
      </c>
      <c r="I3848" s="93" t="s">
        <v>23893</v>
      </c>
      <c r="J3848" s="93" t="s">
        <v>20990</v>
      </c>
      <c r="K3848" s="93" t="s">
        <v>5159</v>
      </c>
      <c r="L3848" s="14">
        <f>AND(vyberHrace&lt;&gt;"",ISNUMBER(SEARCH(vyberHrace,$B3848)))</f>
      </c>
      <c r="M3848" s="14">
        <f>AND($I3848=MID(kododd,1,2),$J3848=MID(kododd,3,3))</f>
      </c>
    </row>
    <row r="3849">
      <c r="A3849" s="95">
        <v>7421</v>
      </c>
      <c r="B3849" s="93" t="s">
        <v>7897</v>
      </c>
      <c r="C3849" s="93" t="s">
        <v>1471</v>
      </c>
      <c r="D3849" s="95">
        <v>1626</v>
      </c>
      <c r="G3849" s="95">
        <v>250</v>
      </c>
      <c r="H3849" s="93" t="s">
        <v>8976</v>
      </c>
      <c r="I3849" s="93" t="s">
        <v>23893</v>
      </c>
      <c r="J3849" s="93" t="s">
        <v>21008</v>
      </c>
      <c r="K3849" s="93" t="s">
        <v>29</v>
      </c>
      <c r="L3849" s="14">
        <f>AND(vyberHrace&lt;&gt;"",ISNUMBER(SEARCH(vyberHrace,$B3849)))</f>
      </c>
      <c r="M3849" s="14">
        <f>AND($I3849=MID(kododd,1,2),$J3849=MID(kododd,3,3))</f>
      </c>
    </row>
    <row r="3850">
      <c r="A3850" s="95">
        <v>48802</v>
      </c>
      <c r="B3850" s="93" t="s">
        <v>5852</v>
      </c>
      <c r="C3850" s="93" t="s">
        <v>1422</v>
      </c>
      <c r="G3850" s="95">
        <v>0</v>
      </c>
      <c r="H3850" s="93" t="s">
        <v>8976</v>
      </c>
      <c r="I3850" s="93" t="s">
        <v>23893</v>
      </c>
      <c r="J3850" s="93" t="s">
        <v>20944</v>
      </c>
      <c r="K3850" s="93" t="s">
        <v>5129</v>
      </c>
      <c r="L3850" s="14">
        <f>AND(vyberHrace&lt;&gt;"",ISNUMBER(SEARCH(vyberHrace,$B3850)))</f>
      </c>
      <c r="M3850" s="14">
        <f>AND($I3850=MID(kododd,1,2),$J3850=MID(kododd,3,3))</f>
      </c>
    </row>
    <row r="3851">
      <c r="A3851" s="95">
        <v>45237</v>
      </c>
      <c r="B3851" s="93" t="s">
        <v>5854</v>
      </c>
      <c r="C3851" s="93" t="s">
        <v>3255</v>
      </c>
      <c r="G3851" s="95">
        <v>0</v>
      </c>
      <c r="H3851" s="93" t="s">
        <v>8976</v>
      </c>
      <c r="I3851" s="93" t="s">
        <v>23893</v>
      </c>
      <c r="J3851" s="93" t="s">
        <v>20862</v>
      </c>
      <c r="K3851" s="93" t="s">
        <v>6759</v>
      </c>
      <c r="L3851" s="14">
        <f>AND(vyberHrace&lt;&gt;"",ISNUMBER(SEARCH(vyberHrace,$B3851)))</f>
      </c>
      <c r="M3851" s="14">
        <f>AND($I3851=MID(kododd,1,2),$J3851=MID(kododd,3,3))</f>
      </c>
    </row>
    <row r="3852">
      <c r="A3852" s="95">
        <v>48796</v>
      </c>
      <c r="B3852" s="93" t="s">
        <v>3289</v>
      </c>
      <c r="C3852" s="93" t="s">
        <v>1406</v>
      </c>
      <c r="G3852" s="95">
        <v>0</v>
      </c>
      <c r="H3852" s="93" t="s">
        <v>8976</v>
      </c>
      <c r="I3852" s="93" t="s">
        <v>23893</v>
      </c>
      <c r="J3852" s="93" t="s">
        <v>20944</v>
      </c>
      <c r="K3852" s="93" t="s">
        <v>5129</v>
      </c>
      <c r="L3852" s="14">
        <f>AND(vyberHrace&lt;&gt;"",ISNUMBER(SEARCH(vyberHrace,$B3852)))</f>
      </c>
      <c r="M3852" s="14">
        <f>AND($I3852=MID(kododd,1,2),$J3852=MID(kododd,3,3))</f>
      </c>
    </row>
    <row r="3853">
      <c r="A3853" s="95">
        <v>31590</v>
      </c>
      <c r="B3853" s="93" t="s">
        <v>3294</v>
      </c>
      <c r="C3853" s="93" t="s">
        <v>1444</v>
      </c>
      <c r="D3853" s="95">
        <v>1887</v>
      </c>
      <c r="E3853" s="95">
        <v>1959</v>
      </c>
      <c r="F3853" s="95">
        <v>363979</v>
      </c>
      <c r="G3853" s="95">
        <v>250</v>
      </c>
      <c r="H3853" s="93" t="s">
        <v>8976</v>
      </c>
      <c r="I3853" s="93" t="s">
        <v>23893</v>
      </c>
      <c r="J3853" s="93" t="s">
        <v>20944</v>
      </c>
      <c r="K3853" s="93" t="s">
        <v>5129</v>
      </c>
      <c r="L3853" s="14">
        <f>AND(vyberHrace&lt;&gt;"",ISNUMBER(SEARCH(vyberHrace,$B3853)))</f>
      </c>
      <c r="M3853" s="14">
        <f>AND($I3853=MID(kododd,1,2),$J3853=MID(kododd,3,3))</f>
      </c>
    </row>
    <row r="3854">
      <c r="A3854" s="95">
        <v>37665</v>
      </c>
      <c r="B3854" s="93" t="s">
        <v>3295</v>
      </c>
      <c r="C3854" s="93" t="s">
        <v>1469</v>
      </c>
      <c r="D3854" s="95">
        <v>1523</v>
      </c>
      <c r="E3854" s="95">
        <v>1730</v>
      </c>
      <c r="F3854" s="95">
        <v>398810</v>
      </c>
      <c r="G3854" s="95">
        <v>0</v>
      </c>
      <c r="H3854" s="93" t="s">
        <v>8976</v>
      </c>
      <c r="I3854" s="93" t="s">
        <v>23893</v>
      </c>
      <c r="J3854" s="93" t="s">
        <v>20944</v>
      </c>
      <c r="K3854" s="93" t="s">
        <v>5129</v>
      </c>
      <c r="L3854" s="14">
        <f>AND(vyberHrace&lt;&gt;"",ISNUMBER(SEARCH(vyberHrace,$B3854)))</f>
      </c>
      <c r="M3854" s="14">
        <f>AND($I3854=MID(kododd,1,2),$J3854=MID(kododd,3,3))</f>
      </c>
    </row>
    <row r="3855">
      <c r="A3855" s="95">
        <v>47794</v>
      </c>
      <c r="B3855" s="93" t="s">
        <v>3297</v>
      </c>
      <c r="C3855" s="93" t="s">
        <v>1416</v>
      </c>
      <c r="D3855" s="95">
        <v>1091</v>
      </c>
      <c r="F3855" s="95">
        <v>23796600</v>
      </c>
      <c r="G3855" s="95">
        <v>0</v>
      </c>
      <c r="H3855" s="93" t="s">
        <v>8976</v>
      </c>
      <c r="I3855" s="93" t="s">
        <v>23893</v>
      </c>
      <c r="J3855" s="93" t="s">
        <v>20944</v>
      </c>
      <c r="K3855" s="93" t="s">
        <v>5129</v>
      </c>
      <c r="L3855" s="14">
        <f>AND(vyberHrace&lt;&gt;"",ISNUMBER(SEARCH(vyberHrace,$B3855)))</f>
      </c>
      <c r="M3855" s="14">
        <f>AND($I3855=MID(kododd,1,2),$J3855=MID(kododd,3,3))</f>
      </c>
    </row>
    <row r="3856">
      <c r="A3856" s="95">
        <v>46944</v>
      </c>
      <c r="B3856" s="93" t="s">
        <v>3311</v>
      </c>
      <c r="C3856" s="93" t="s">
        <v>1408</v>
      </c>
      <c r="D3856" s="95">
        <v>1687</v>
      </c>
      <c r="E3856" s="95">
        <v>1783</v>
      </c>
      <c r="F3856" s="95">
        <v>23739070</v>
      </c>
      <c r="G3856" s="95">
        <v>250</v>
      </c>
      <c r="H3856" s="93" t="s">
        <v>8976</v>
      </c>
      <c r="I3856" s="93" t="s">
        <v>23893</v>
      </c>
      <c r="J3856" s="93" t="s">
        <v>20970</v>
      </c>
      <c r="K3856" s="93" t="s">
        <v>5154</v>
      </c>
      <c r="L3856" s="14">
        <f>AND(vyberHrace&lt;&gt;"",ISNUMBER(SEARCH(vyberHrace,$B3856)))</f>
      </c>
      <c r="M3856" s="14">
        <f>AND($I3856=MID(kododd,1,2),$J3856=MID(kododd,3,3))</f>
      </c>
    </row>
    <row r="3857">
      <c r="A3857" s="95">
        <v>50296</v>
      </c>
      <c r="B3857" s="93" t="s">
        <v>4535</v>
      </c>
      <c r="C3857" s="93" t="s">
        <v>1416</v>
      </c>
      <c r="G3857" s="95">
        <v>0</v>
      </c>
      <c r="H3857" s="93" t="s">
        <v>8976</v>
      </c>
      <c r="I3857" s="93" t="s">
        <v>23893</v>
      </c>
      <c r="J3857" s="93" t="s">
        <v>20863</v>
      </c>
      <c r="K3857" s="93" t="s">
        <v>4532</v>
      </c>
      <c r="L3857" s="14">
        <f>AND(vyberHrace&lt;&gt;"",ISNUMBER(SEARCH(vyberHrace,$B3857)))</f>
      </c>
      <c r="M3857" s="14">
        <f>AND($I3857=MID(kododd,1,2),$J3857=MID(kododd,3,3))</f>
      </c>
    </row>
    <row r="3858">
      <c r="A3858" s="95">
        <v>10723</v>
      </c>
      <c r="B3858" s="93" t="s">
        <v>3318</v>
      </c>
      <c r="C3858" s="93" t="s">
        <v>1428</v>
      </c>
      <c r="D3858" s="95">
        <v>1501</v>
      </c>
      <c r="E3858" s="95">
        <v>1629</v>
      </c>
      <c r="F3858" s="95">
        <v>330876</v>
      </c>
      <c r="G3858" s="95">
        <v>250</v>
      </c>
      <c r="H3858" s="93" t="s">
        <v>8976</v>
      </c>
      <c r="I3858" s="93" t="s">
        <v>23893</v>
      </c>
      <c r="J3858" s="93" t="s">
        <v>20942</v>
      </c>
      <c r="K3858" s="93" t="s">
        <v>9082</v>
      </c>
      <c r="L3858" s="14">
        <f>AND(vyberHrace&lt;&gt;"",ISNUMBER(SEARCH(vyberHrace,$B3858)))</f>
      </c>
      <c r="M3858" s="14">
        <f>AND($I3858=MID(kododd,1,2),$J3858=MID(kododd,3,3))</f>
      </c>
    </row>
    <row r="3859">
      <c r="A3859" s="95">
        <v>52309</v>
      </c>
      <c r="B3859" s="93" t="s">
        <v>1778</v>
      </c>
      <c r="C3859" s="93" t="s">
        <v>1422</v>
      </c>
      <c r="G3859" s="95">
        <v>0</v>
      </c>
      <c r="H3859" s="93" t="s">
        <v>8976</v>
      </c>
      <c r="I3859" s="93" t="s">
        <v>23893</v>
      </c>
      <c r="J3859" s="93" t="s">
        <v>20986</v>
      </c>
      <c r="K3859" s="93" t="s">
        <v>5124</v>
      </c>
      <c r="L3859" s="14">
        <f>AND(vyberHrace&lt;&gt;"",ISNUMBER(SEARCH(vyberHrace,$B3859)))</f>
      </c>
      <c r="M3859" s="14">
        <f>AND($I3859=MID(kododd,1,2),$J3859=MID(kododd,3,3))</f>
      </c>
    </row>
    <row r="3860">
      <c r="A3860" s="95">
        <v>54150</v>
      </c>
      <c r="B3860" s="93" t="s">
        <v>2713</v>
      </c>
      <c r="C3860" s="93" t="s">
        <v>1412</v>
      </c>
      <c r="G3860" s="95">
        <v>250</v>
      </c>
      <c r="H3860" s="93" t="s">
        <v>8976</v>
      </c>
      <c r="I3860" s="93" t="s">
        <v>23893</v>
      </c>
      <c r="J3860" s="93" t="s">
        <v>20862</v>
      </c>
      <c r="K3860" s="93" t="s">
        <v>6759</v>
      </c>
      <c r="L3860" s="14">
        <f>AND(vyberHrace&lt;&gt;"",ISNUMBER(SEARCH(vyberHrace,$B3860)))</f>
      </c>
      <c r="M3860" s="14">
        <f>AND($I3860=MID(kododd,1,2),$J3860=MID(kododd,3,3))</f>
      </c>
    </row>
    <row r="3861">
      <c r="A3861" s="95">
        <v>48804</v>
      </c>
      <c r="B3861" s="93" t="s">
        <v>9046</v>
      </c>
      <c r="C3861" s="93" t="s">
        <v>1406</v>
      </c>
      <c r="G3861" s="95">
        <v>0</v>
      </c>
      <c r="H3861" s="93" t="s">
        <v>8976</v>
      </c>
      <c r="I3861" s="93" t="s">
        <v>23893</v>
      </c>
      <c r="J3861" s="93" t="s">
        <v>20944</v>
      </c>
      <c r="K3861" s="93" t="s">
        <v>5129</v>
      </c>
      <c r="L3861" s="14">
        <f>AND(vyberHrace&lt;&gt;"",ISNUMBER(SEARCH(vyberHrace,$B3861)))</f>
      </c>
      <c r="M3861" s="14">
        <f>AND($I3861=MID(kododd,1,2),$J3861=MID(kododd,3,3))</f>
      </c>
    </row>
    <row r="3862">
      <c r="A3862" s="95">
        <v>10722</v>
      </c>
      <c r="B3862" s="93" t="s">
        <v>9047</v>
      </c>
      <c r="C3862" s="93" t="s">
        <v>1446</v>
      </c>
      <c r="D3862" s="95">
        <v>1441</v>
      </c>
      <c r="F3862" s="95">
        <v>393908</v>
      </c>
      <c r="G3862" s="95">
        <v>0</v>
      </c>
      <c r="H3862" s="93" t="s">
        <v>8976</v>
      </c>
      <c r="I3862" s="93" t="s">
        <v>23893</v>
      </c>
      <c r="J3862" s="93" t="s">
        <v>20850</v>
      </c>
      <c r="K3862" s="93" t="s">
        <v>2038</v>
      </c>
      <c r="L3862" s="14">
        <f>AND(vyberHrace&lt;&gt;"",ISNUMBER(SEARCH(vyberHrace,$B3862)))</f>
      </c>
      <c r="M3862" s="14">
        <f>AND($I3862=MID(kododd,1,2),$J3862=MID(kododd,3,3))</f>
      </c>
    </row>
    <row r="3863">
      <c r="A3863" s="95">
        <v>60830</v>
      </c>
      <c r="B3863" s="93" t="s">
        <v>27219</v>
      </c>
      <c r="C3863" s="93" t="s">
        <v>1450</v>
      </c>
      <c r="F3863" s="95">
        <v>23797053</v>
      </c>
      <c r="G3863" s="95">
        <v>250</v>
      </c>
      <c r="H3863" s="93" t="s">
        <v>8976</v>
      </c>
      <c r="I3863" s="93" t="s">
        <v>23893</v>
      </c>
      <c r="J3863" s="93" t="s">
        <v>20850</v>
      </c>
      <c r="K3863" s="93" t="s">
        <v>2038</v>
      </c>
      <c r="L3863" s="14">
        <f>AND(vyberHrace&lt;&gt;"",ISNUMBER(SEARCH(vyberHrace,$B3863)))</f>
      </c>
      <c r="M3863" s="14">
        <f>AND($I3863=MID(kododd,1,2),$J3863=MID(kododd,3,3))</f>
      </c>
    </row>
    <row r="3864">
      <c r="A3864" s="95">
        <v>31087</v>
      </c>
      <c r="B3864" s="93" t="s">
        <v>11156</v>
      </c>
      <c r="C3864" s="93" t="s">
        <v>1398</v>
      </c>
      <c r="D3864" s="95">
        <v>1342</v>
      </c>
      <c r="F3864" s="95">
        <v>389897</v>
      </c>
      <c r="G3864" s="95">
        <v>0</v>
      </c>
      <c r="H3864" s="93" t="s">
        <v>8976</v>
      </c>
      <c r="I3864" s="93" t="s">
        <v>23893</v>
      </c>
      <c r="J3864" s="93" t="s">
        <v>20880</v>
      </c>
      <c r="K3864" s="93" t="s">
        <v>11224</v>
      </c>
      <c r="L3864" s="14">
        <f>AND(vyberHrace&lt;&gt;"",ISNUMBER(SEARCH(vyberHrace,$B3864)))</f>
      </c>
      <c r="M3864" s="14">
        <f>AND($I3864=MID(kododd,1,2),$J3864=MID(kododd,3,3))</f>
      </c>
    </row>
    <row r="3865">
      <c r="A3865" s="95">
        <v>5954</v>
      </c>
      <c r="B3865" s="93" t="s">
        <v>11160</v>
      </c>
      <c r="C3865" s="93" t="s">
        <v>1472</v>
      </c>
      <c r="D3865" s="95">
        <v>1810</v>
      </c>
      <c r="E3865" s="95">
        <v>1855</v>
      </c>
      <c r="F3865" s="95">
        <v>344893</v>
      </c>
      <c r="G3865" s="95">
        <v>250</v>
      </c>
      <c r="H3865" s="93" t="s">
        <v>8976</v>
      </c>
      <c r="I3865" s="93" t="s">
        <v>23893</v>
      </c>
      <c r="J3865" s="93" t="s">
        <v>20898</v>
      </c>
      <c r="K3865" s="93" t="s">
        <v>6906</v>
      </c>
      <c r="L3865" s="14">
        <f>AND(vyberHrace&lt;&gt;"",ISNUMBER(SEARCH(vyberHrace,$B3865)))</f>
      </c>
      <c r="M3865" s="14">
        <f>AND($I3865=MID(kododd,1,2),$J3865=MID(kododd,3,3))</f>
      </c>
    </row>
    <row r="3866">
      <c r="A3866" s="95">
        <v>63883</v>
      </c>
      <c r="B3866" s="93" t="s">
        <v>25270</v>
      </c>
      <c r="C3866" s="93" t="s">
        <v>1420</v>
      </c>
      <c r="G3866" s="95">
        <v>0</v>
      </c>
      <c r="H3866" s="93" t="s">
        <v>8976</v>
      </c>
      <c r="I3866" s="93" t="s">
        <v>23893</v>
      </c>
      <c r="J3866" s="93" t="s">
        <v>20862</v>
      </c>
      <c r="K3866" s="93" t="s">
        <v>6759</v>
      </c>
      <c r="L3866" s="14">
        <f>AND(vyberHrace&lt;&gt;"",ISNUMBER(SEARCH(vyberHrace,$B3866)))</f>
      </c>
      <c r="M3866" s="14">
        <f>AND($I3866=MID(kododd,1,2),$J3866=MID(kododd,3,3))</f>
      </c>
    </row>
    <row r="3867">
      <c r="A3867" s="95">
        <v>54845</v>
      </c>
      <c r="B3867" s="93" t="s">
        <v>11170</v>
      </c>
      <c r="C3867" s="93" t="s">
        <v>1420</v>
      </c>
      <c r="G3867" s="95">
        <v>0</v>
      </c>
      <c r="H3867" s="93" t="s">
        <v>8976</v>
      </c>
      <c r="I3867" s="93" t="s">
        <v>23893</v>
      </c>
      <c r="J3867" s="93" t="s">
        <v>20863</v>
      </c>
      <c r="K3867" s="93" t="s">
        <v>4532</v>
      </c>
      <c r="L3867" s="14">
        <f>AND(vyberHrace&lt;&gt;"",ISNUMBER(SEARCH(vyberHrace,$B3867)))</f>
      </c>
      <c r="M3867" s="14">
        <f>AND($I3867=MID(kododd,1,2),$J3867=MID(kododd,3,3))</f>
      </c>
    </row>
    <row r="3868">
      <c r="A3868" s="95">
        <v>45258</v>
      </c>
      <c r="B3868" s="93" t="s">
        <v>11171</v>
      </c>
      <c r="C3868" s="93" t="s">
        <v>1402</v>
      </c>
      <c r="G3868" s="95">
        <v>0</v>
      </c>
      <c r="H3868" s="93" t="s">
        <v>8976</v>
      </c>
      <c r="I3868" s="93" t="s">
        <v>23893</v>
      </c>
      <c r="J3868" s="93" t="s">
        <v>20862</v>
      </c>
      <c r="K3868" s="93" t="s">
        <v>6759</v>
      </c>
      <c r="L3868" s="14">
        <f>AND(vyberHrace&lt;&gt;"",ISNUMBER(SEARCH(vyberHrace,$B3868)))</f>
      </c>
      <c r="M3868" s="14">
        <f>AND($I3868=MID(kododd,1,2),$J3868=MID(kododd,3,3))</f>
      </c>
    </row>
    <row r="3869">
      <c r="A3869" s="95">
        <v>39649</v>
      </c>
      <c r="B3869" s="93" t="s">
        <v>11176</v>
      </c>
      <c r="C3869" s="93" t="s">
        <v>1410</v>
      </c>
      <c r="D3869" s="95">
        <v>1100</v>
      </c>
      <c r="G3869" s="95">
        <v>0</v>
      </c>
      <c r="H3869" s="93" t="s">
        <v>8976</v>
      </c>
      <c r="I3869" s="93" t="s">
        <v>23893</v>
      </c>
      <c r="J3869" s="93" t="s">
        <v>21005</v>
      </c>
      <c r="K3869" s="93" t="s">
        <v>7922</v>
      </c>
      <c r="L3869" s="14">
        <f>AND(vyberHrace&lt;&gt;"",ISNUMBER(SEARCH(vyberHrace,$B3869)))</f>
      </c>
      <c r="M3869" s="14">
        <f>AND($I3869=MID(kododd,1,2),$J3869=MID(kododd,3,3))</f>
      </c>
    </row>
    <row r="3870">
      <c r="A3870" s="95">
        <v>63708</v>
      </c>
      <c r="B3870" s="93" t="s">
        <v>11177</v>
      </c>
      <c r="C3870" s="93" t="s">
        <v>1424</v>
      </c>
      <c r="G3870" s="95">
        <v>250</v>
      </c>
      <c r="H3870" s="93" t="s">
        <v>8976</v>
      </c>
      <c r="I3870" s="93" t="s">
        <v>23893</v>
      </c>
      <c r="J3870" s="93" t="s">
        <v>20990</v>
      </c>
      <c r="K3870" s="93" t="s">
        <v>5159</v>
      </c>
      <c r="L3870" s="14">
        <f>AND(vyberHrace&lt;&gt;"",ISNUMBER(SEARCH(vyberHrace,$B3870)))</f>
      </c>
      <c r="M3870" s="14">
        <f>AND($I3870=MID(kododd,1,2),$J3870=MID(kododd,3,3))</f>
      </c>
    </row>
    <row r="3871">
      <c r="A3871" s="95">
        <v>39867</v>
      </c>
      <c r="B3871" s="93" t="s">
        <v>11187</v>
      </c>
      <c r="C3871" s="93" t="s">
        <v>1438</v>
      </c>
      <c r="G3871" s="95">
        <v>0</v>
      </c>
      <c r="H3871" s="93" t="s">
        <v>8976</v>
      </c>
      <c r="I3871" s="93" t="s">
        <v>23893</v>
      </c>
      <c r="J3871" s="93" t="s">
        <v>20901</v>
      </c>
      <c r="K3871" s="93" t="s">
        <v>6914</v>
      </c>
      <c r="L3871" s="14">
        <f>AND(vyberHrace&lt;&gt;"",ISNUMBER(SEARCH(vyberHrace,$B3871)))</f>
      </c>
      <c r="M3871" s="14">
        <f>AND($I3871=MID(kododd,1,2),$J3871=MID(kododd,3,3))</f>
      </c>
    </row>
    <row r="3872">
      <c r="A3872" s="95">
        <v>57451</v>
      </c>
      <c r="B3872" s="93" t="s">
        <v>11190</v>
      </c>
      <c r="C3872" s="93" t="s">
        <v>1441</v>
      </c>
      <c r="D3872" s="95">
        <v>1681</v>
      </c>
      <c r="F3872" s="95">
        <v>23778369</v>
      </c>
      <c r="G3872" s="95">
        <v>250</v>
      </c>
      <c r="H3872" s="93" t="s">
        <v>8976</v>
      </c>
      <c r="I3872" s="93" t="s">
        <v>23893</v>
      </c>
      <c r="J3872" s="93" t="s">
        <v>20862</v>
      </c>
      <c r="K3872" s="93" t="s">
        <v>6759</v>
      </c>
      <c r="L3872" s="14">
        <f>AND(vyberHrace&lt;&gt;"",ISNUMBER(SEARCH(vyberHrace,$B3872)))</f>
      </c>
      <c r="M3872" s="14">
        <f>AND($I3872=MID(kododd,1,2),$J3872=MID(kododd,3,3))</f>
      </c>
    </row>
    <row r="3873">
      <c r="A3873" s="95">
        <v>27523</v>
      </c>
      <c r="B3873" s="93" t="s">
        <v>11191</v>
      </c>
      <c r="C3873" s="93" t="s">
        <v>1415</v>
      </c>
      <c r="D3873" s="95">
        <v>1097</v>
      </c>
      <c r="G3873" s="95">
        <v>0</v>
      </c>
      <c r="H3873" s="93" t="s">
        <v>8976</v>
      </c>
      <c r="I3873" s="93" t="s">
        <v>23893</v>
      </c>
      <c r="J3873" s="93" t="s">
        <v>20862</v>
      </c>
      <c r="K3873" s="93" t="s">
        <v>6759</v>
      </c>
      <c r="L3873" s="14">
        <f>AND(vyberHrace&lt;&gt;"",ISNUMBER(SEARCH(vyberHrace,$B3873)))</f>
      </c>
      <c r="M3873" s="14">
        <f>AND($I3873=MID(kododd,1,2),$J3873=MID(kododd,3,3))</f>
      </c>
    </row>
    <row r="3874">
      <c r="A3874" s="95">
        <v>5821</v>
      </c>
      <c r="B3874" s="93" t="s">
        <v>11196</v>
      </c>
      <c r="C3874" s="93" t="s">
        <v>1442</v>
      </c>
      <c r="D3874" s="95">
        <v>1380</v>
      </c>
      <c r="E3874" s="95">
        <v>1496</v>
      </c>
      <c r="F3874" s="95">
        <v>399981</v>
      </c>
      <c r="G3874" s="95">
        <v>250</v>
      </c>
      <c r="H3874" s="93" t="s">
        <v>8976</v>
      </c>
      <c r="I3874" s="93" t="s">
        <v>23893</v>
      </c>
      <c r="J3874" s="93" t="s">
        <v>20930</v>
      </c>
      <c r="K3874" s="93" t="s">
        <v>5590</v>
      </c>
      <c r="L3874" s="14">
        <f>AND(vyberHrace&lt;&gt;"",ISNUMBER(SEARCH(vyberHrace,$B3874)))</f>
      </c>
      <c r="M3874" s="14">
        <f>AND($I3874=MID(kododd,1,2),$J3874=MID(kododd,3,3))</f>
      </c>
    </row>
    <row r="3875">
      <c r="A3875" s="95">
        <v>277</v>
      </c>
      <c r="B3875" s="93" t="s">
        <v>11197</v>
      </c>
      <c r="C3875" s="93" t="s">
        <v>1474</v>
      </c>
      <c r="D3875" s="95">
        <v>2024</v>
      </c>
      <c r="E3875" s="95">
        <v>2038</v>
      </c>
      <c r="F3875" s="95">
        <v>309060</v>
      </c>
      <c r="G3875" s="95">
        <v>250</v>
      </c>
      <c r="H3875" s="93" t="s">
        <v>8976</v>
      </c>
      <c r="I3875" s="93" t="s">
        <v>23893</v>
      </c>
      <c r="J3875" s="93" t="s">
        <v>20983</v>
      </c>
      <c r="K3875" s="93" t="s">
        <v>9107</v>
      </c>
      <c r="L3875" s="14">
        <f>AND(vyberHrace&lt;&gt;"",ISNUMBER(SEARCH(vyberHrace,$B3875)))</f>
      </c>
      <c r="M3875" s="14">
        <f>AND($I3875=MID(kododd,1,2),$J3875=MID(kododd,3,3))</f>
      </c>
    </row>
    <row r="3876">
      <c r="A3876" s="95">
        <v>57358</v>
      </c>
      <c r="B3876" s="93" t="s">
        <v>21721</v>
      </c>
      <c r="C3876" s="93" t="s">
        <v>1406</v>
      </c>
      <c r="D3876" s="95">
        <v>1265</v>
      </c>
      <c r="E3876" s="95">
        <v>1488</v>
      </c>
      <c r="F3876" s="95">
        <v>23771682</v>
      </c>
      <c r="G3876" s="95">
        <v>0</v>
      </c>
      <c r="H3876" s="93" t="s">
        <v>8976</v>
      </c>
      <c r="I3876" s="93" t="s">
        <v>23893</v>
      </c>
      <c r="J3876" s="93" t="s">
        <v>20900</v>
      </c>
      <c r="K3876" s="93" t="s">
        <v>1747</v>
      </c>
      <c r="L3876" s="14">
        <f>AND(vyberHrace&lt;&gt;"",ISNUMBER(SEARCH(vyberHrace,$B3876)))</f>
      </c>
      <c r="M3876" s="14">
        <f>AND($I3876=MID(kododd,1,2),$J3876=MID(kododd,3,3))</f>
      </c>
    </row>
    <row r="3877">
      <c r="A3877" s="95">
        <v>38178</v>
      </c>
      <c r="B3877" s="93" t="s">
        <v>11198</v>
      </c>
      <c r="C3877" s="93" t="s">
        <v>1444</v>
      </c>
      <c r="D3877" s="95">
        <v>1835</v>
      </c>
      <c r="E3877" s="95">
        <v>1885</v>
      </c>
      <c r="F3877" s="95">
        <v>392197</v>
      </c>
      <c r="G3877" s="95">
        <v>250</v>
      </c>
      <c r="H3877" s="93" t="s">
        <v>8976</v>
      </c>
      <c r="I3877" s="93" t="s">
        <v>23893</v>
      </c>
      <c r="J3877" s="93" t="s">
        <v>21014</v>
      </c>
      <c r="K3877" s="93" t="s">
        <v>4826</v>
      </c>
      <c r="L3877" s="14">
        <f>AND(vyberHrace&lt;&gt;"",ISNUMBER(SEARCH(vyberHrace,$B3877)))</f>
      </c>
      <c r="M3877" s="14">
        <f>AND($I3877=MID(kododd,1,2),$J3877=MID(kododd,3,3))</f>
      </c>
    </row>
    <row r="3878">
      <c r="A3878" s="95">
        <v>38741</v>
      </c>
      <c r="B3878" s="93" t="s">
        <v>11206</v>
      </c>
      <c r="C3878" s="93" t="s">
        <v>1439</v>
      </c>
      <c r="D3878" s="95">
        <v>1242</v>
      </c>
      <c r="F3878" s="95">
        <v>23700335</v>
      </c>
      <c r="G3878" s="95">
        <v>0</v>
      </c>
      <c r="H3878" s="93" t="s">
        <v>8976</v>
      </c>
      <c r="I3878" s="93" t="s">
        <v>23893</v>
      </c>
      <c r="J3878" s="93" t="s">
        <v>20930</v>
      </c>
      <c r="K3878" s="93" t="s">
        <v>5590</v>
      </c>
      <c r="L3878" s="14">
        <f>AND(vyberHrace&lt;&gt;"",ISNUMBER(SEARCH(vyberHrace,$B3878)))</f>
      </c>
      <c r="M3878" s="14">
        <f>AND($I3878=MID(kododd,1,2),$J3878=MID(kododd,3,3))</f>
      </c>
    </row>
    <row r="3879">
      <c r="A3879" s="95">
        <v>63894</v>
      </c>
      <c r="B3879" s="93" t="s">
        <v>29956</v>
      </c>
      <c r="C3879" s="93" t="s">
        <v>27305</v>
      </c>
      <c r="G3879" s="95">
        <v>0</v>
      </c>
      <c r="H3879" s="93" t="s">
        <v>8976</v>
      </c>
      <c r="I3879" s="93" t="s">
        <v>23893</v>
      </c>
      <c r="J3879" s="93" t="s">
        <v>20862</v>
      </c>
      <c r="K3879" s="93" t="s">
        <v>6759</v>
      </c>
      <c r="L3879" s="14">
        <f>AND(vyberHrace&lt;&gt;"",ISNUMBER(SEARCH(vyberHrace,$B3879)))</f>
      </c>
      <c r="M3879" s="14">
        <f>AND($I3879=MID(kododd,1,2),$J3879=MID(kododd,3,3))</f>
      </c>
    </row>
    <row r="3880">
      <c r="A3880" s="95">
        <v>4834</v>
      </c>
      <c r="B3880" s="93" t="s">
        <v>11207</v>
      </c>
      <c r="C3880" s="93" t="s">
        <v>1418</v>
      </c>
      <c r="D3880" s="95">
        <v>1814</v>
      </c>
      <c r="E3880" s="95">
        <v>1906</v>
      </c>
      <c r="F3880" s="95">
        <v>316121</v>
      </c>
      <c r="G3880" s="95">
        <v>0</v>
      </c>
      <c r="H3880" s="93" t="s">
        <v>8976</v>
      </c>
      <c r="I3880" s="93" t="s">
        <v>23893</v>
      </c>
      <c r="J3880" s="93" t="s">
        <v>20862</v>
      </c>
      <c r="K3880" s="93" t="s">
        <v>6759</v>
      </c>
      <c r="L3880" s="14">
        <f>AND(vyberHrace&lt;&gt;"",ISNUMBER(SEARCH(vyberHrace,$B3880)))</f>
      </c>
      <c r="M3880" s="14">
        <f>AND($I3880=MID(kododd,1,2),$J3880=MID(kododd,3,3))</f>
      </c>
    </row>
    <row r="3881">
      <c r="A3881" s="95">
        <v>61041</v>
      </c>
      <c r="B3881" s="93" t="s">
        <v>27346</v>
      </c>
      <c r="C3881" s="93" t="s">
        <v>1487</v>
      </c>
      <c r="F3881" s="95">
        <v>571001115</v>
      </c>
      <c r="G3881" s="95">
        <v>250</v>
      </c>
      <c r="H3881" s="93" t="s">
        <v>8976</v>
      </c>
      <c r="I3881" s="93" t="s">
        <v>23893</v>
      </c>
      <c r="J3881" s="93" t="s">
        <v>20863</v>
      </c>
      <c r="K3881" s="93" t="s">
        <v>4532</v>
      </c>
      <c r="L3881" s="14">
        <f>AND(vyberHrace&lt;&gt;"",ISNUMBER(SEARCH(vyberHrace,$B3881)))</f>
      </c>
      <c r="M3881" s="14">
        <f>AND($I3881=MID(kododd,1,2),$J3881=MID(kododd,3,3))</f>
      </c>
    </row>
    <row r="3882">
      <c r="A3882" s="95">
        <v>8698</v>
      </c>
      <c r="B3882" s="93" t="s">
        <v>15898</v>
      </c>
      <c r="C3882" s="93" t="s">
        <v>1435</v>
      </c>
      <c r="D3882" s="95">
        <v>1558</v>
      </c>
      <c r="E3882" s="95">
        <v>1778</v>
      </c>
      <c r="F3882" s="95">
        <v>319422</v>
      </c>
      <c r="G3882" s="95">
        <v>250</v>
      </c>
      <c r="H3882" s="93" t="s">
        <v>8976</v>
      </c>
      <c r="I3882" s="93" t="s">
        <v>23893</v>
      </c>
      <c r="J3882" s="93" t="s">
        <v>20912</v>
      </c>
      <c r="K3882" s="93" t="s">
        <v>10153</v>
      </c>
      <c r="L3882" s="14">
        <f>AND(vyberHrace&lt;&gt;"",ISNUMBER(SEARCH(vyberHrace,$B3882)))</f>
      </c>
      <c r="M3882" s="14">
        <f>AND($I3882=MID(kododd,1,2),$J3882=MID(kododd,3,3))</f>
      </c>
    </row>
    <row r="3883">
      <c r="A3883" s="95">
        <v>26725</v>
      </c>
      <c r="B3883" s="93" t="s">
        <v>15901</v>
      </c>
      <c r="C3883" s="93" t="s">
        <v>1446</v>
      </c>
      <c r="D3883" s="95">
        <v>1557</v>
      </c>
      <c r="G3883" s="95">
        <v>0</v>
      </c>
      <c r="H3883" s="93" t="s">
        <v>8976</v>
      </c>
      <c r="I3883" s="93" t="s">
        <v>23893</v>
      </c>
      <c r="J3883" s="93" t="s">
        <v>20944</v>
      </c>
      <c r="K3883" s="93" t="s">
        <v>5129</v>
      </c>
      <c r="L3883" s="14">
        <f>AND(vyberHrace&lt;&gt;"",ISNUMBER(SEARCH(vyberHrace,$B3883)))</f>
      </c>
      <c r="M3883" s="14">
        <f>AND($I3883=MID(kododd,1,2),$J3883=MID(kododd,3,3))</f>
      </c>
    </row>
    <row r="3884">
      <c r="A3884" s="95">
        <v>57766</v>
      </c>
      <c r="B3884" s="93" t="s">
        <v>24322</v>
      </c>
      <c r="C3884" s="93" t="s">
        <v>1486</v>
      </c>
      <c r="G3884" s="95">
        <v>0</v>
      </c>
      <c r="H3884" s="93" t="s">
        <v>8976</v>
      </c>
      <c r="I3884" s="93" t="s">
        <v>23893</v>
      </c>
      <c r="J3884" s="93" t="s">
        <v>20862</v>
      </c>
      <c r="K3884" s="93" t="s">
        <v>6759</v>
      </c>
      <c r="L3884" s="14">
        <f>AND(vyberHrace&lt;&gt;"",ISNUMBER(SEARCH(vyberHrace,$B3884)))</f>
      </c>
      <c r="M3884" s="14">
        <f>AND($I3884=MID(kododd,1,2),$J3884=MID(kododd,3,3))</f>
      </c>
    </row>
    <row r="3885">
      <c r="A3885" s="95">
        <v>40961</v>
      </c>
      <c r="B3885" s="93" t="s">
        <v>15905</v>
      </c>
      <c r="C3885" s="93" t="s">
        <v>1410</v>
      </c>
      <c r="D3885" s="95">
        <v>2217</v>
      </c>
      <c r="E3885" s="95">
        <v>2228</v>
      </c>
      <c r="F3885" s="95">
        <v>386650</v>
      </c>
      <c r="G3885" s="95">
        <v>250</v>
      </c>
      <c r="H3885" s="93" t="s">
        <v>8976</v>
      </c>
      <c r="I3885" s="93" t="s">
        <v>23893</v>
      </c>
      <c r="J3885" s="93" t="s">
        <v>20862</v>
      </c>
      <c r="K3885" s="93" t="s">
        <v>6759</v>
      </c>
      <c r="L3885" s="14">
        <f>AND(vyberHrace&lt;&gt;"",ISNUMBER(SEARCH(vyberHrace,$B3885)))</f>
      </c>
      <c r="M3885" s="14">
        <f>AND($I3885=MID(kododd,1,2),$J3885=MID(kododd,3,3))</f>
      </c>
    </row>
    <row r="3886">
      <c r="A3886" s="95">
        <v>36178</v>
      </c>
      <c r="B3886" s="93" t="s">
        <v>15906</v>
      </c>
      <c r="C3886" s="93" t="s">
        <v>1399</v>
      </c>
      <c r="G3886" s="95">
        <v>0</v>
      </c>
      <c r="H3886" s="93" t="s">
        <v>8976</v>
      </c>
      <c r="I3886" s="93" t="s">
        <v>23893</v>
      </c>
      <c r="J3886" s="93" t="s">
        <v>20996</v>
      </c>
      <c r="K3886" s="93" t="s">
        <v>368</v>
      </c>
      <c r="L3886" s="14">
        <f>AND(vyberHrace&lt;&gt;"",ISNUMBER(SEARCH(vyberHrace,$B3886)))</f>
      </c>
      <c r="M3886" s="14">
        <f>AND($I3886=MID(kododd,1,2),$J3886=MID(kododd,3,3))</f>
      </c>
    </row>
    <row r="3887">
      <c r="A3887" s="95">
        <v>38390</v>
      </c>
      <c r="B3887" s="93" t="s">
        <v>15908</v>
      </c>
      <c r="C3887" s="93" t="s">
        <v>1400</v>
      </c>
      <c r="G3887" s="95">
        <v>0</v>
      </c>
      <c r="H3887" s="93" t="s">
        <v>8976</v>
      </c>
      <c r="I3887" s="93" t="s">
        <v>23893</v>
      </c>
      <c r="J3887" s="93" t="s">
        <v>20862</v>
      </c>
      <c r="K3887" s="93" t="s">
        <v>6759</v>
      </c>
      <c r="L3887" s="14">
        <f>AND(vyberHrace&lt;&gt;"",ISNUMBER(SEARCH(vyberHrace,$B3887)))</f>
      </c>
      <c r="M3887" s="14">
        <f>AND($I3887=MID(kododd,1,2),$J3887=MID(kododd,3,3))</f>
      </c>
    </row>
    <row r="3888">
      <c r="A3888" s="95">
        <v>4497</v>
      </c>
      <c r="B3888" s="93" t="s">
        <v>15909</v>
      </c>
      <c r="C3888" s="93" t="s">
        <v>1439</v>
      </c>
      <c r="D3888" s="95">
        <v>1914</v>
      </c>
      <c r="E3888" s="95">
        <v>1960</v>
      </c>
      <c r="F3888" s="95">
        <v>326470</v>
      </c>
      <c r="G3888" s="95">
        <v>0</v>
      </c>
      <c r="H3888" s="93" t="s">
        <v>8976</v>
      </c>
      <c r="I3888" s="93" t="s">
        <v>23893</v>
      </c>
      <c r="J3888" s="93" t="s">
        <v>20862</v>
      </c>
      <c r="K3888" s="93" t="s">
        <v>6759</v>
      </c>
      <c r="L3888" s="14">
        <f>AND(vyberHrace&lt;&gt;"",ISNUMBER(SEARCH(vyberHrace,$B3888)))</f>
      </c>
      <c r="M3888" s="14">
        <f>AND($I3888=MID(kododd,1,2),$J3888=MID(kododd,3,3))</f>
      </c>
    </row>
    <row r="3889">
      <c r="A3889" s="95">
        <v>890</v>
      </c>
      <c r="B3889" s="93" t="s">
        <v>15911</v>
      </c>
      <c r="C3889" s="93" t="s">
        <v>1476</v>
      </c>
      <c r="D3889" s="95">
        <v>1845</v>
      </c>
      <c r="F3889" s="95">
        <v>310441</v>
      </c>
      <c r="G3889" s="95">
        <v>250</v>
      </c>
      <c r="H3889" s="93" t="s">
        <v>8976</v>
      </c>
      <c r="I3889" s="93" t="s">
        <v>23893</v>
      </c>
      <c r="J3889" s="93" t="s">
        <v>20862</v>
      </c>
      <c r="K3889" s="93" t="s">
        <v>6759</v>
      </c>
      <c r="L3889" s="14">
        <f>AND(vyberHrace&lt;&gt;"",ISNUMBER(SEARCH(vyberHrace,$B3889)))</f>
      </c>
      <c r="M3889" s="14">
        <f>AND($I3889=MID(kododd,1,2),$J3889=MID(kododd,3,3))</f>
      </c>
    </row>
    <row r="3890">
      <c r="A3890" s="95">
        <v>10614</v>
      </c>
      <c r="B3890" s="93" t="s">
        <v>15914</v>
      </c>
      <c r="C3890" s="93" t="s">
        <v>1463</v>
      </c>
      <c r="D3890" s="95">
        <v>1423</v>
      </c>
      <c r="F3890" s="95">
        <v>23747056</v>
      </c>
      <c r="G3890" s="95">
        <v>250</v>
      </c>
      <c r="H3890" s="93" t="s">
        <v>8976</v>
      </c>
      <c r="I3890" s="93" t="s">
        <v>23893</v>
      </c>
      <c r="J3890" s="93" t="s">
        <v>20983</v>
      </c>
      <c r="K3890" s="93" t="s">
        <v>9107</v>
      </c>
      <c r="L3890" s="14">
        <f>AND(vyberHrace&lt;&gt;"",ISNUMBER(SEARCH(vyberHrace,$B3890)))</f>
      </c>
      <c r="M3890" s="14">
        <f>AND($I3890=MID(kododd,1,2),$J3890=MID(kododd,3,3))</f>
      </c>
    </row>
    <row r="3891">
      <c r="A3891" s="95">
        <v>4691</v>
      </c>
      <c r="B3891" s="93" t="s">
        <v>15917</v>
      </c>
      <c r="C3891" s="93" t="s">
        <v>1404</v>
      </c>
      <c r="D3891" s="95">
        <v>1769</v>
      </c>
      <c r="E3891" s="95">
        <v>1902</v>
      </c>
      <c r="F3891" s="95">
        <v>310492</v>
      </c>
      <c r="G3891" s="95">
        <v>0</v>
      </c>
      <c r="H3891" s="93" t="s">
        <v>8976</v>
      </c>
      <c r="I3891" s="93" t="s">
        <v>23893</v>
      </c>
      <c r="J3891" s="93" t="s">
        <v>20958</v>
      </c>
      <c r="K3891" s="93" t="s">
        <v>8977</v>
      </c>
      <c r="L3891" s="14">
        <f>AND(vyberHrace&lt;&gt;"",ISNUMBER(SEARCH(vyberHrace,$B3891)))</f>
      </c>
      <c r="M3891" s="14">
        <f>AND($I3891=MID(kododd,1,2),$J3891=MID(kododd,3,3))</f>
      </c>
    </row>
    <row r="3892">
      <c r="A3892" s="95">
        <v>52200</v>
      </c>
      <c r="B3892" s="93" t="s">
        <v>24083</v>
      </c>
      <c r="C3892" s="93" t="s">
        <v>1402</v>
      </c>
      <c r="F3892" s="95">
        <v>23755482</v>
      </c>
      <c r="G3892" s="95">
        <v>0</v>
      </c>
      <c r="H3892" s="93" t="s">
        <v>8976</v>
      </c>
      <c r="I3892" s="93" t="s">
        <v>23893</v>
      </c>
      <c r="J3892" s="93" t="s">
        <v>20900</v>
      </c>
      <c r="K3892" s="93" t="s">
        <v>1747</v>
      </c>
      <c r="L3892" s="14">
        <f>AND(vyberHrace&lt;&gt;"",ISNUMBER(SEARCH(vyberHrace,$B3892)))</f>
      </c>
      <c r="M3892" s="14">
        <f>AND($I3892=MID(kododd,1,2),$J3892=MID(kododd,3,3))</f>
      </c>
    </row>
    <row r="3893">
      <c r="A3893" s="95">
        <v>57765</v>
      </c>
      <c r="B3893" s="93" t="s">
        <v>24321</v>
      </c>
      <c r="C3893" s="93" t="s">
        <v>1411</v>
      </c>
      <c r="F3893" s="95">
        <v>23799250</v>
      </c>
      <c r="G3893" s="95">
        <v>250</v>
      </c>
      <c r="H3893" s="93" t="s">
        <v>8976</v>
      </c>
      <c r="I3893" s="93" t="s">
        <v>23893</v>
      </c>
      <c r="J3893" s="93" t="s">
        <v>20862</v>
      </c>
      <c r="K3893" s="93" t="s">
        <v>6759</v>
      </c>
      <c r="L3893" s="14">
        <f>AND(vyberHrace&lt;&gt;"",ISNUMBER(SEARCH(vyberHrace,$B3893)))</f>
      </c>
      <c r="M3893" s="14">
        <f>AND($I3893=MID(kododd,1,2),$J3893=MID(kododd,3,3))</f>
      </c>
    </row>
    <row r="3894">
      <c r="A3894" s="95">
        <v>56015</v>
      </c>
      <c r="B3894" s="93" t="s">
        <v>21862</v>
      </c>
      <c r="C3894" s="93" t="s">
        <v>3255</v>
      </c>
      <c r="G3894" s="95">
        <v>0</v>
      </c>
      <c r="H3894" s="93" t="s">
        <v>8976</v>
      </c>
      <c r="I3894" s="93" t="s">
        <v>23893</v>
      </c>
      <c r="J3894" s="93" t="s">
        <v>20892</v>
      </c>
      <c r="K3894" s="93" t="s">
        <v>6900</v>
      </c>
      <c r="L3894" s="14">
        <f>AND(vyberHrace&lt;&gt;"",ISNUMBER(SEARCH(vyberHrace,$B3894)))</f>
      </c>
      <c r="M3894" s="14">
        <f>AND($I3894=MID(kododd,1,2),$J3894=MID(kododd,3,3))</f>
      </c>
    </row>
    <row r="3895">
      <c r="A3895" s="95">
        <v>12126</v>
      </c>
      <c r="B3895" s="93" t="s">
        <v>13528</v>
      </c>
      <c r="C3895" s="93" t="s">
        <v>1453</v>
      </c>
      <c r="D3895" s="95">
        <v>1917</v>
      </c>
      <c r="E3895" s="95">
        <v>1975</v>
      </c>
      <c r="F3895" s="95">
        <v>347949</v>
      </c>
      <c r="G3895" s="95">
        <v>250</v>
      </c>
      <c r="H3895" s="93" t="s">
        <v>8976</v>
      </c>
      <c r="I3895" s="93" t="s">
        <v>23893</v>
      </c>
      <c r="J3895" s="93" t="s">
        <v>20958</v>
      </c>
      <c r="K3895" s="93" t="s">
        <v>8977</v>
      </c>
      <c r="L3895" s="14">
        <f>AND(vyberHrace&lt;&gt;"",ISNUMBER(SEARCH(vyberHrace,$B3895)))</f>
      </c>
      <c r="M3895" s="14">
        <f>AND($I3895=MID(kododd,1,2),$J3895=MID(kododd,3,3))</f>
      </c>
    </row>
    <row r="3896">
      <c r="A3896" s="95">
        <v>58519</v>
      </c>
      <c r="B3896" s="93" t="s">
        <v>13528</v>
      </c>
      <c r="C3896" s="93" t="s">
        <v>1486</v>
      </c>
      <c r="F3896" s="95">
        <v>23789263</v>
      </c>
      <c r="G3896" s="95">
        <v>250</v>
      </c>
      <c r="H3896" s="93" t="s">
        <v>8976</v>
      </c>
      <c r="I3896" s="93" t="s">
        <v>23893</v>
      </c>
      <c r="J3896" s="93" t="s">
        <v>20958</v>
      </c>
      <c r="K3896" s="93" t="s">
        <v>8977</v>
      </c>
      <c r="L3896" s="14">
        <f>AND(vyberHrace&lt;&gt;"",ISNUMBER(SEARCH(vyberHrace,$B3896)))</f>
      </c>
      <c r="M3896" s="14">
        <f>AND($I3896=MID(kododd,1,2),$J3896=MID(kododd,3,3))</f>
      </c>
    </row>
    <row r="3897">
      <c r="A3897" s="95">
        <v>58518</v>
      </c>
      <c r="B3897" s="93" t="s">
        <v>25017</v>
      </c>
      <c r="C3897" s="93" t="s">
        <v>1488</v>
      </c>
      <c r="F3897" s="95">
        <v>23789271</v>
      </c>
      <c r="G3897" s="95">
        <v>250</v>
      </c>
      <c r="H3897" s="93" t="s">
        <v>8976</v>
      </c>
      <c r="I3897" s="93" t="s">
        <v>23893</v>
      </c>
      <c r="J3897" s="93" t="s">
        <v>20958</v>
      </c>
      <c r="K3897" s="93" t="s">
        <v>8977</v>
      </c>
      <c r="L3897" s="14">
        <f>AND(vyberHrace&lt;&gt;"",ISNUMBER(SEARCH(vyberHrace,$B3897)))</f>
      </c>
      <c r="M3897" s="14">
        <f>AND($I3897=MID(kododd,1,2),$J3897=MID(kododd,3,3))</f>
      </c>
    </row>
    <row r="3898">
      <c r="A3898" s="95">
        <v>33268</v>
      </c>
      <c r="B3898" s="93" t="s">
        <v>13530</v>
      </c>
      <c r="C3898" s="93" t="s">
        <v>1421</v>
      </c>
      <c r="D3898" s="95">
        <v>1138</v>
      </c>
      <c r="F3898" s="95">
        <v>393924</v>
      </c>
      <c r="G3898" s="95">
        <v>250</v>
      </c>
      <c r="H3898" s="93" t="s">
        <v>8976</v>
      </c>
      <c r="I3898" s="93" t="s">
        <v>23893</v>
      </c>
      <c r="J3898" s="93" t="s">
        <v>20850</v>
      </c>
      <c r="K3898" s="93" t="s">
        <v>2038</v>
      </c>
      <c r="L3898" s="14">
        <f>AND(vyberHrace&lt;&gt;"",ISNUMBER(SEARCH(vyberHrace,$B3898)))</f>
      </c>
      <c r="M3898" s="14">
        <f>AND($I3898=MID(kododd,1,2),$J3898=MID(kododd,3,3))</f>
      </c>
    </row>
    <row r="3899">
      <c r="A3899" s="95">
        <v>45300</v>
      </c>
      <c r="B3899" s="93" t="s">
        <v>13538</v>
      </c>
      <c r="C3899" s="93" t="s">
        <v>1441</v>
      </c>
      <c r="D3899" s="95">
        <v>1614</v>
      </c>
      <c r="F3899" s="95">
        <v>23733136</v>
      </c>
      <c r="G3899" s="95">
        <v>250</v>
      </c>
      <c r="H3899" s="93" t="s">
        <v>8976</v>
      </c>
      <c r="I3899" s="93" t="s">
        <v>23893</v>
      </c>
      <c r="J3899" s="93" t="s">
        <v>21017</v>
      </c>
      <c r="K3899" s="93" t="s">
        <v>7925</v>
      </c>
      <c r="L3899" s="14">
        <f>AND(vyberHrace&lt;&gt;"",ISNUMBER(SEARCH(vyberHrace,$B3899)))</f>
      </c>
      <c r="M3899" s="14">
        <f>AND($I3899=MID(kododd,1,2),$J3899=MID(kododd,3,3))</f>
      </c>
    </row>
    <row r="3900">
      <c r="A3900" s="95">
        <v>57928</v>
      </c>
      <c r="B3900" s="93" t="s">
        <v>24470</v>
      </c>
      <c r="C3900" s="93" t="s">
        <v>1411</v>
      </c>
      <c r="G3900" s="95">
        <v>250</v>
      </c>
      <c r="H3900" s="93" t="s">
        <v>8976</v>
      </c>
      <c r="I3900" s="93" t="s">
        <v>23893</v>
      </c>
      <c r="J3900" s="93" t="s">
        <v>20862</v>
      </c>
      <c r="K3900" s="93" t="s">
        <v>6759</v>
      </c>
      <c r="L3900" s="14">
        <f>AND(vyberHrace&lt;&gt;"",ISNUMBER(SEARCH(vyberHrace,$B3900)))</f>
      </c>
      <c r="M3900" s="14">
        <f>AND($I3900=MID(kododd,1,2),$J3900=MID(kododd,3,3))</f>
      </c>
    </row>
    <row r="3901">
      <c r="A3901" s="95">
        <v>53758</v>
      </c>
      <c r="B3901" s="93" t="s">
        <v>2763</v>
      </c>
      <c r="C3901" s="93" t="s">
        <v>1438</v>
      </c>
      <c r="D3901" s="95">
        <v>1975</v>
      </c>
      <c r="E3901" s="95">
        <v>2067</v>
      </c>
      <c r="F3901" s="95">
        <v>23744804</v>
      </c>
      <c r="G3901" s="95">
        <v>250</v>
      </c>
      <c r="H3901" s="93" t="s">
        <v>8976</v>
      </c>
      <c r="I3901" s="93" t="s">
        <v>23893</v>
      </c>
      <c r="J3901" s="93" t="s">
        <v>20892</v>
      </c>
      <c r="K3901" s="93" t="s">
        <v>6900</v>
      </c>
      <c r="L3901" s="14">
        <f>AND(vyberHrace&lt;&gt;"",ISNUMBER(SEARCH(vyberHrace,$B3901)))</f>
      </c>
      <c r="M3901" s="14">
        <f>AND($I3901=MID(kododd,1,2),$J3901=MID(kododd,3,3))</f>
      </c>
    </row>
    <row r="3902">
      <c r="A3902" s="95">
        <v>45730</v>
      </c>
      <c r="B3902" s="93" t="s">
        <v>17013</v>
      </c>
      <c r="C3902" s="93" t="s">
        <v>1406</v>
      </c>
      <c r="D3902" s="95">
        <v>1100</v>
      </c>
      <c r="G3902" s="95">
        <v>500</v>
      </c>
      <c r="H3902" s="93" t="s">
        <v>8976</v>
      </c>
      <c r="I3902" s="93" t="s">
        <v>23893</v>
      </c>
      <c r="J3902" s="93" t="s">
        <v>23412</v>
      </c>
      <c r="K3902" s="93" t="s">
        <v>21358</v>
      </c>
      <c r="L3902" s="14">
        <f>AND(vyberHrace&lt;&gt;"",ISNUMBER(SEARCH(vyberHrace,$B3902)))</f>
      </c>
      <c r="M3902" s="14">
        <f>AND($I3902=MID(kododd,1,2),$J3902=MID(kododd,3,3))</f>
      </c>
    </row>
    <row r="3903">
      <c r="A3903" s="95">
        <v>48004</v>
      </c>
      <c r="B3903" s="93" t="s">
        <v>17017</v>
      </c>
      <c r="C3903" s="93" t="s">
        <v>1402</v>
      </c>
      <c r="D3903" s="95">
        <v>1112</v>
      </c>
      <c r="F3903" s="95">
        <v>23728760</v>
      </c>
      <c r="G3903" s="95">
        <v>0</v>
      </c>
      <c r="H3903" s="93" t="s">
        <v>8976</v>
      </c>
      <c r="I3903" s="93" t="s">
        <v>23893</v>
      </c>
      <c r="J3903" s="93" t="s">
        <v>20863</v>
      </c>
      <c r="K3903" s="93" t="s">
        <v>4532</v>
      </c>
      <c r="L3903" s="14">
        <f>AND(vyberHrace&lt;&gt;"",ISNUMBER(SEARCH(vyberHrace,$B3903)))</f>
      </c>
      <c r="M3903" s="14">
        <f>AND($I3903=MID(kododd,1,2),$J3903=MID(kododd,3,3))</f>
      </c>
    </row>
    <row r="3904">
      <c r="A3904" s="95">
        <v>50047</v>
      </c>
      <c r="B3904" s="93" t="s">
        <v>17018</v>
      </c>
      <c r="C3904" s="93" t="s">
        <v>1405</v>
      </c>
      <c r="D3904" s="95">
        <v>1271</v>
      </c>
      <c r="F3904" s="95">
        <v>23737328</v>
      </c>
      <c r="G3904" s="95">
        <v>0</v>
      </c>
      <c r="H3904" s="93" t="s">
        <v>8976</v>
      </c>
      <c r="I3904" s="93" t="s">
        <v>23893</v>
      </c>
      <c r="J3904" s="93" t="s">
        <v>20863</v>
      </c>
      <c r="K3904" s="93" t="s">
        <v>4532</v>
      </c>
      <c r="L3904" s="14">
        <f>AND(vyberHrace&lt;&gt;"",ISNUMBER(SEARCH(vyberHrace,$B3904)))</f>
      </c>
      <c r="M3904" s="14">
        <f>AND($I3904=MID(kododd,1,2),$J3904=MID(kododd,3,3))</f>
      </c>
    </row>
    <row r="3905">
      <c r="A3905" s="95">
        <v>53264</v>
      </c>
      <c r="B3905" s="93" t="s">
        <v>17019</v>
      </c>
      <c r="C3905" s="93" t="s">
        <v>1412</v>
      </c>
      <c r="G3905" s="95">
        <v>0</v>
      </c>
      <c r="H3905" s="93" t="s">
        <v>8976</v>
      </c>
      <c r="I3905" s="93" t="s">
        <v>23893</v>
      </c>
      <c r="J3905" s="93" t="s">
        <v>20863</v>
      </c>
      <c r="K3905" s="93" t="s">
        <v>4532</v>
      </c>
      <c r="L3905" s="14">
        <f>AND(vyberHrace&lt;&gt;"",ISNUMBER(SEARCH(vyberHrace,$B3905)))</f>
      </c>
      <c r="M3905" s="14">
        <f>AND($I3905=MID(kododd,1,2),$J3905=MID(kododd,3,3))</f>
      </c>
    </row>
    <row r="3906">
      <c r="A3906" s="95">
        <v>48911</v>
      </c>
      <c r="B3906" s="93" t="s">
        <v>4500</v>
      </c>
      <c r="C3906" s="93" t="s">
        <v>1406</v>
      </c>
      <c r="G3906" s="95">
        <v>0</v>
      </c>
      <c r="H3906" s="93" t="s">
        <v>8976</v>
      </c>
      <c r="I3906" s="93" t="s">
        <v>23893</v>
      </c>
      <c r="J3906" s="93" t="s">
        <v>20880</v>
      </c>
      <c r="K3906" s="93" t="s">
        <v>11224</v>
      </c>
      <c r="L3906" s="14">
        <f>AND(vyberHrace&lt;&gt;"",ISNUMBER(SEARCH(vyberHrace,$B3906)))</f>
      </c>
      <c r="M3906" s="14">
        <f>AND($I3906=MID(kododd,1,2),$J3906=MID(kododd,3,3))</f>
      </c>
    </row>
    <row r="3907">
      <c r="A3907" s="95">
        <v>49949</v>
      </c>
      <c r="B3907" s="93" t="s">
        <v>4502</v>
      </c>
      <c r="C3907" s="93" t="s">
        <v>1408</v>
      </c>
      <c r="G3907" s="95">
        <v>0</v>
      </c>
      <c r="H3907" s="93" t="s">
        <v>8976</v>
      </c>
      <c r="I3907" s="93" t="s">
        <v>23893</v>
      </c>
      <c r="J3907" s="93" t="s">
        <v>20928</v>
      </c>
      <c r="K3907" s="93" t="s">
        <v>5586</v>
      </c>
      <c r="L3907" s="14">
        <f>AND(vyberHrace&lt;&gt;"",ISNUMBER(SEARCH(vyberHrace,$B3907)))</f>
      </c>
      <c r="M3907" s="14">
        <f>AND($I3907=MID(kododd,1,2),$J3907=MID(kododd,3,3))</f>
      </c>
    </row>
    <row r="3908">
      <c r="A3908" s="95">
        <v>49894</v>
      </c>
      <c r="B3908" s="93" t="s">
        <v>1855</v>
      </c>
      <c r="C3908" s="93" t="s">
        <v>1408</v>
      </c>
      <c r="D3908" s="95">
        <v>1069</v>
      </c>
      <c r="G3908" s="95">
        <v>0</v>
      </c>
      <c r="H3908" s="93" t="s">
        <v>8976</v>
      </c>
      <c r="I3908" s="93" t="s">
        <v>23893</v>
      </c>
      <c r="J3908" s="93" t="s">
        <v>20986</v>
      </c>
      <c r="K3908" s="93" t="s">
        <v>5124</v>
      </c>
      <c r="L3908" s="14">
        <f>AND(vyberHrace&lt;&gt;"",ISNUMBER(SEARCH(vyberHrace,$B3908)))</f>
      </c>
      <c r="M3908" s="14">
        <f>AND($I3908=MID(kododd,1,2),$J3908=MID(kododd,3,3))</f>
      </c>
    </row>
    <row r="3909">
      <c r="A3909" s="95">
        <v>59478</v>
      </c>
      <c r="B3909" s="93" t="s">
        <v>25886</v>
      </c>
      <c r="C3909" s="93" t="s">
        <v>1411</v>
      </c>
      <c r="G3909" s="95">
        <v>250</v>
      </c>
      <c r="H3909" s="93" t="s">
        <v>8976</v>
      </c>
      <c r="I3909" s="93" t="s">
        <v>23893</v>
      </c>
      <c r="J3909" s="93" t="s">
        <v>20976</v>
      </c>
      <c r="K3909" s="93" t="s">
        <v>9938</v>
      </c>
      <c r="L3909" s="14">
        <f>AND(vyberHrace&lt;&gt;"",ISNUMBER(SEARCH(vyberHrace,$B3909)))</f>
      </c>
      <c r="M3909" s="14">
        <f>AND($I3909=MID(kododd,1,2),$J3909=MID(kododd,3,3))</f>
      </c>
    </row>
    <row r="3910">
      <c r="A3910" s="95">
        <v>6247</v>
      </c>
      <c r="B3910" s="93" t="s">
        <v>1862</v>
      </c>
      <c r="C3910" s="93" t="s">
        <v>1435</v>
      </c>
      <c r="D3910" s="95">
        <v>1677</v>
      </c>
      <c r="E3910" s="95">
        <v>1815</v>
      </c>
      <c r="F3910" s="95">
        <v>368741</v>
      </c>
      <c r="G3910" s="95">
        <v>250</v>
      </c>
      <c r="H3910" s="93" t="s">
        <v>8976</v>
      </c>
      <c r="I3910" s="93" t="s">
        <v>23893</v>
      </c>
      <c r="J3910" s="93" t="s">
        <v>20845</v>
      </c>
      <c r="K3910" s="93" t="s">
        <v>11239</v>
      </c>
      <c r="L3910" s="14">
        <f>AND(vyberHrace&lt;&gt;"",ISNUMBER(SEARCH(vyberHrace,$B3910)))</f>
      </c>
      <c r="M3910" s="14">
        <f>AND($I3910=MID(kododd,1,2),$J3910=MID(kododd,3,3))</f>
      </c>
    </row>
    <row r="3911">
      <c r="A3911" s="95">
        <v>41433</v>
      </c>
      <c r="B3911" s="93" t="s">
        <v>1865</v>
      </c>
      <c r="C3911" s="93" t="s">
        <v>1408</v>
      </c>
      <c r="D3911" s="95">
        <v>1100</v>
      </c>
      <c r="G3911" s="95">
        <v>0</v>
      </c>
      <c r="H3911" s="93" t="s">
        <v>8976</v>
      </c>
      <c r="I3911" s="93" t="s">
        <v>23893</v>
      </c>
      <c r="J3911" s="93" t="s">
        <v>20859</v>
      </c>
      <c r="K3911" s="93" t="s">
        <v>5573</v>
      </c>
      <c r="L3911" s="14">
        <f>AND(vyberHrace&lt;&gt;"",ISNUMBER(SEARCH(vyberHrace,$B3911)))</f>
      </c>
      <c r="M3911" s="14">
        <f>AND($I3911=MID(kododd,1,2),$J3911=MID(kododd,3,3))</f>
      </c>
    </row>
    <row r="3912">
      <c r="A3912" s="95">
        <v>13463</v>
      </c>
      <c r="B3912" s="93" t="s">
        <v>1866</v>
      </c>
      <c r="C3912" s="93" t="s">
        <v>1468</v>
      </c>
      <c r="D3912" s="95">
        <v>1644</v>
      </c>
      <c r="E3912" s="95">
        <v>1815</v>
      </c>
      <c r="F3912" s="95">
        <v>370797</v>
      </c>
      <c r="G3912" s="95">
        <v>0</v>
      </c>
      <c r="H3912" s="93" t="s">
        <v>8976</v>
      </c>
      <c r="I3912" s="93" t="s">
        <v>23893</v>
      </c>
      <c r="J3912" s="93" t="s">
        <v>20964</v>
      </c>
      <c r="K3912" s="93" t="s">
        <v>11275</v>
      </c>
      <c r="L3912" s="14">
        <f>AND(vyberHrace&lt;&gt;"",ISNUMBER(SEARCH(vyberHrace,$B3912)))</f>
      </c>
      <c r="M3912" s="14">
        <f>AND($I3912=MID(kododd,1,2),$J3912=MID(kododd,3,3))</f>
      </c>
    </row>
    <row r="3913">
      <c r="A3913" s="95">
        <v>15441</v>
      </c>
      <c r="B3913" s="93" t="s">
        <v>1867</v>
      </c>
      <c r="C3913" s="93" t="s">
        <v>1418</v>
      </c>
      <c r="D3913" s="95">
        <v>1876</v>
      </c>
      <c r="E3913" s="95">
        <v>1968</v>
      </c>
      <c r="F3913" s="95">
        <v>307718</v>
      </c>
      <c r="G3913" s="95">
        <v>0</v>
      </c>
      <c r="H3913" s="93" t="s">
        <v>8976</v>
      </c>
      <c r="I3913" s="93" t="s">
        <v>23893</v>
      </c>
      <c r="J3913" s="93" t="s">
        <v>20844</v>
      </c>
      <c r="K3913" s="93" t="s">
        <v>8979</v>
      </c>
      <c r="L3913" s="14">
        <f>AND(vyberHrace&lt;&gt;"",ISNUMBER(SEARCH(vyberHrace,$B3913)))</f>
      </c>
      <c r="M3913" s="14">
        <f>AND($I3913=MID(kododd,1,2),$J3913=MID(kododd,3,3))</f>
      </c>
    </row>
    <row r="3914">
      <c r="A3914" s="95">
        <v>33958</v>
      </c>
      <c r="B3914" s="93" t="s">
        <v>1867</v>
      </c>
      <c r="C3914" s="93" t="s">
        <v>1421</v>
      </c>
      <c r="D3914" s="95">
        <v>1770</v>
      </c>
      <c r="E3914" s="95">
        <v>1802</v>
      </c>
      <c r="F3914" s="95">
        <v>360627</v>
      </c>
      <c r="G3914" s="95">
        <v>0</v>
      </c>
      <c r="H3914" s="93" t="s">
        <v>8976</v>
      </c>
      <c r="I3914" s="93" t="s">
        <v>23893</v>
      </c>
      <c r="J3914" s="93" t="s">
        <v>20983</v>
      </c>
      <c r="K3914" s="93" t="s">
        <v>9107</v>
      </c>
      <c r="L3914" s="14">
        <f>AND(vyberHrace&lt;&gt;"",ISNUMBER(SEARCH(vyberHrace,$B3914)))</f>
      </c>
      <c r="M3914" s="14">
        <f>AND($I3914=MID(kododd,1,2),$J3914=MID(kododd,3,3))</f>
      </c>
    </row>
    <row r="3915">
      <c r="A3915" s="95">
        <v>10727</v>
      </c>
      <c r="B3915" s="93" t="s">
        <v>13735</v>
      </c>
      <c r="C3915" s="93" t="s">
        <v>1449</v>
      </c>
      <c r="D3915" s="95">
        <v>1492</v>
      </c>
      <c r="G3915" s="95">
        <v>250</v>
      </c>
      <c r="H3915" s="93" t="s">
        <v>8976</v>
      </c>
      <c r="I3915" s="93" t="s">
        <v>23893</v>
      </c>
      <c r="J3915" s="93" t="s">
        <v>21008</v>
      </c>
      <c r="K3915" s="93" t="s">
        <v>29</v>
      </c>
      <c r="L3915" s="14">
        <f>AND(vyberHrace&lt;&gt;"",ISNUMBER(SEARCH(vyberHrace,$B3915)))</f>
      </c>
      <c r="M3915" s="14">
        <f>AND($I3915=MID(kododd,1,2),$J3915=MID(kododd,3,3))</f>
      </c>
    </row>
    <row r="3916">
      <c r="A3916" s="95">
        <v>14626</v>
      </c>
      <c r="B3916" s="93" t="s">
        <v>13737</v>
      </c>
      <c r="C3916" s="93" t="s">
        <v>1471</v>
      </c>
      <c r="D3916" s="95">
        <v>1269</v>
      </c>
      <c r="G3916" s="95">
        <v>250</v>
      </c>
      <c r="H3916" s="93" t="s">
        <v>8976</v>
      </c>
      <c r="I3916" s="93" t="s">
        <v>23893</v>
      </c>
      <c r="J3916" s="93" t="s">
        <v>20897</v>
      </c>
      <c r="K3916" s="93" t="s">
        <v>5077</v>
      </c>
      <c r="L3916" s="14">
        <f>AND(vyberHrace&lt;&gt;"",ISNUMBER(SEARCH(vyberHrace,$B3916)))</f>
      </c>
      <c r="M3916" s="14">
        <f>AND($I3916=MID(kododd,1,2),$J3916=MID(kododd,3,3))</f>
      </c>
    </row>
    <row r="3917">
      <c r="A3917" s="95">
        <v>61406</v>
      </c>
      <c r="B3917" s="93" t="s">
        <v>27597</v>
      </c>
      <c r="C3917" s="93" t="s">
        <v>1450</v>
      </c>
      <c r="G3917" s="95">
        <v>250</v>
      </c>
      <c r="H3917" s="93" t="s">
        <v>8976</v>
      </c>
      <c r="I3917" s="93" t="s">
        <v>23893</v>
      </c>
      <c r="J3917" s="93" t="s">
        <v>20944</v>
      </c>
      <c r="K3917" s="93" t="s">
        <v>5129</v>
      </c>
      <c r="L3917" s="14">
        <f>AND(vyberHrace&lt;&gt;"",ISNUMBER(SEARCH(vyberHrace,$B3917)))</f>
      </c>
      <c r="M3917" s="14">
        <f>AND($I3917=MID(kododd,1,2),$J3917=MID(kododd,3,3))</f>
      </c>
    </row>
    <row r="3918">
      <c r="A3918" s="95">
        <v>62929</v>
      </c>
      <c r="B3918" s="93" t="s">
        <v>28770</v>
      </c>
      <c r="C3918" s="93" t="s">
        <v>1487</v>
      </c>
      <c r="G3918" s="95">
        <v>250</v>
      </c>
      <c r="H3918" s="93" t="s">
        <v>8976</v>
      </c>
      <c r="I3918" s="93" t="s">
        <v>23893</v>
      </c>
      <c r="J3918" s="93" t="s">
        <v>20944</v>
      </c>
      <c r="K3918" s="93" t="s">
        <v>5129</v>
      </c>
      <c r="L3918" s="14">
        <f>AND(vyberHrace&lt;&gt;"",ISNUMBER(SEARCH(vyberHrace,$B3918)))</f>
      </c>
      <c r="M3918" s="14">
        <f>AND($I3918=MID(kododd,1,2),$J3918=MID(kododd,3,3))</f>
      </c>
    </row>
    <row r="3919">
      <c r="A3919" s="95">
        <v>54930</v>
      </c>
      <c r="B3919" s="93" t="s">
        <v>2656</v>
      </c>
      <c r="C3919" s="93" t="s">
        <v>1420</v>
      </c>
      <c r="F3919" s="95">
        <v>23750685</v>
      </c>
      <c r="G3919" s="95">
        <v>0</v>
      </c>
      <c r="H3919" s="93" t="s">
        <v>8976</v>
      </c>
      <c r="I3919" s="93" t="s">
        <v>23893</v>
      </c>
      <c r="J3919" s="93" t="s">
        <v>20986</v>
      </c>
      <c r="K3919" s="93" t="s">
        <v>5124</v>
      </c>
      <c r="L3919" s="14">
        <f>AND(vyberHrace&lt;&gt;"",ISNUMBER(SEARCH(vyberHrace,$B3919)))</f>
      </c>
      <c r="M3919" s="14">
        <f>AND($I3919=MID(kododd,1,2),$J3919=MID(kododd,3,3))</f>
      </c>
    </row>
    <row r="3920">
      <c r="A3920" s="95">
        <v>58495</v>
      </c>
      <c r="B3920" s="93" t="s">
        <v>24995</v>
      </c>
      <c r="C3920" s="93" t="s">
        <v>1411</v>
      </c>
      <c r="G3920" s="95">
        <v>0</v>
      </c>
      <c r="H3920" s="93" t="s">
        <v>8976</v>
      </c>
      <c r="I3920" s="93" t="s">
        <v>23893</v>
      </c>
      <c r="J3920" s="93" t="s">
        <v>23413</v>
      </c>
      <c r="K3920" s="93" t="s">
        <v>21382</v>
      </c>
      <c r="L3920" s="14">
        <f>AND(vyberHrace&lt;&gt;"",ISNUMBER(SEARCH(vyberHrace,$B3920)))</f>
      </c>
      <c r="M3920" s="14">
        <f>AND($I3920=MID(kododd,1,2),$J3920=MID(kododd,3,3))</f>
      </c>
    </row>
    <row r="3921">
      <c r="A3921" s="95">
        <v>31713</v>
      </c>
      <c r="B3921" s="93" t="s">
        <v>13742</v>
      </c>
      <c r="C3921" s="93" t="s">
        <v>1475</v>
      </c>
      <c r="D3921" s="95">
        <v>1480</v>
      </c>
      <c r="F3921" s="95">
        <v>23707631</v>
      </c>
      <c r="G3921" s="95">
        <v>0</v>
      </c>
      <c r="H3921" s="93" t="s">
        <v>8976</v>
      </c>
      <c r="I3921" s="93" t="s">
        <v>23893</v>
      </c>
      <c r="J3921" s="93" t="s">
        <v>20900</v>
      </c>
      <c r="K3921" s="93" t="s">
        <v>1747</v>
      </c>
      <c r="L3921" s="14">
        <f>AND(vyberHrace&lt;&gt;"",ISNUMBER(SEARCH(vyberHrace,$B3921)))</f>
      </c>
      <c r="M3921" s="14">
        <f>AND($I3921=MID(kododd,1,2),$J3921=MID(kododd,3,3))</f>
      </c>
    </row>
    <row r="3922">
      <c r="A3922" s="95">
        <v>63962</v>
      </c>
      <c r="B3922" s="93" t="s">
        <v>30074</v>
      </c>
      <c r="C3922" s="93" t="s">
        <v>1488</v>
      </c>
      <c r="D3922" s="95">
        <v>10701</v>
      </c>
      <c r="E3922" s="95">
        <v>10701</v>
      </c>
      <c r="G3922" s="95">
        <v>250</v>
      </c>
      <c r="H3922" s="93" t="s">
        <v>8976</v>
      </c>
      <c r="I3922" s="93" t="s">
        <v>23893</v>
      </c>
      <c r="J3922" s="93" t="s">
        <v>20956</v>
      </c>
      <c r="K3922" s="93" t="s">
        <v>26134</v>
      </c>
      <c r="L3922" s="14">
        <f>AND(vyberHrace&lt;&gt;"",ISNUMBER(SEARCH(vyberHrace,$B3922)))</f>
      </c>
      <c r="M3922" s="14">
        <f>AND($I3922=MID(kododd,1,2),$J3922=MID(kododd,3,3))</f>
      </c>
    </row>
    <row r="3923">
      <c r="A3923" s="95">
        <v>15005</v>
      </c>
      <c r="B3923" s="93" t="s">
        <v>13770</v>
      </c>
      <c r="C3923" s="93" t="s">
        <v>1435</v>
      </c>
      <c r="D3923" s="95">
        <v>1403</v>
      </c>
      <c r="G3923" s="95">
        <v>0</v>
      </c>
      <c r="H3923" s="93" t="s">
        <v>8976</v>
      </c>
      <c r="I3923" s="93" t="s">
        <v>23893</v>
      </c>
      <c r="J3923" s="93" t="s">
        <v>20880</v>
      </c>
      <c r="K3923" s="93" t="s">
        <v>11224</v>
      </c>
      <c r="L3923" s="14">
        <f>AND(vyberHrace&lt;&gt;"",ISNUMBER(SEARCH(vyberHrace,$B3923)))</f>
      </c>
      <c r="M3923" s="14">
        <f>AND($I3923=MID(kododd,1,2),$J3923=MID(kododd,3,3))</f>
      </c>
    </row>
    <row r="3924">
      <c r="A3924" s="95">
        <v>11101</v>
      </c>
      <c r="B3924" s="93" t="s">
        <v>13771</v>
      </c>
      <c r="C3924" s="93" t="s">
        <v>1407</v>
      </c>
      <c r="G3924" s="95">
        <v>0</v>
      </c>
      <c r="H3924" s="93" t="s">
        <v>8976</v>
      </c>
      <c r="I3924" s="93" t="s">
        <v>23893</v>
      </c>
      <c r="J3924" s="93" t="s">
        <v>20880</v>
      </c>
      <c r="K3924" s="93" t="s">
        <v>11224</v>
      </c>
      <c r="L3924" s="14">
        <f>AND(vyberHrace&lt;&gt;"",ISNUMBER(SEARCH(vyberHrace,$B3924)))</f>
      </c>
      <c r="M3924" s="14">
        <f>AND($I3924=MID(kododd,1,2),$J3924=MID(kododd,3,3))</f>
      </c>
    </row>
    <row r="3925">
      <c r="A3925" s="95">
        <v>45243</v>
      </c>
      <c r="B3925" s="93" t="s">
        <v>13782</v>
      </c>
      <c r="C3925" s="93" t="s">
        <v>1403</v>
      </c>
      <c r="G3925" s="95">
        <v>0</v>
      </c>
      <c r="H3925" s="93" t="s">
        <v>8976</v>
      </c>
      <c r="I3925" s="93" t="s">
        <v>23893</v>
      </c>
      <c r="J3925" s="93" t="s">
        <v>20902</v>
      </c>
      <c r="K3925" s="93" t="s">
        <v>3608</v>
      </c>
      <c r="L3925" s="14">
        <f>AND(vyberHrace&lt;&gt;"",ISNUMBER(SEARCH(vyberHrace,$B3925)))</f>
      </c>
      <c r="M3925" s="14">
        <f>AND($I3925=MID(kododd,1,2),$J3925=MID(kododd,3,3))</f>
      </c>
    </row>
    <row r="3926">
      <c r="A3926" s="95">
        <v>15903</v>
      </c>
      <c r="B3926" s="93" t="s">
        <v>23962</v>
      </c>
      <c r="C3926" s="93" t="s">
        <v>1451</v>
      </c>
      <c r="D3926" s="95">
        <v>1606</v>
      </c>
      <c r="E3926" s="95">
        <v>1746</v>
      </c>
      <c r="F3926" s="95">
        <v>23743123</v>
      </c>
      <c r="G3926" s="95">
        <v>250</v>
      </c>
      <c r="H3926" s="93" t="s">
        <v>8976</v>
      </c>
      <c r="I3926" s="93" t="s">
        <v>23893</v>
      </c>
      <c r="J3926" s="93" t="s">
        <v>20942</v>
      </c>
      <c r="K3926" s="93" t="s">
        <v>9082</v>
      </c>
      <c r="L3926" s="14">
        <f>AND(vyberHrace&lt;&gt;"",ISNUMBER(SEARCH(vyberHrace,$B3926)))</f>
      </c>
      <c r="M3926" s="14">
        <f>AND($I3926=MID(kododd,1,2),$J3926=MID(kododd,3,3))</f>
      </c>
    </row>
    <row r="3927">
      <c r="A3927" s="95">
        <v>60129</v>
      </c>
      <c r="B3927" s="93" t="s">
        <v>26598</v>
      </c>
      <c r="C3927" s="93" t="s">
        <v>1450</v>
      </c>
      <c r="F3927" s="95">
        <v>23797061</v>
      </c>
      <c r="G3927" s="95">
        <v>250</v>
      </c>
      <c r="H3927" s="93" t="s">
        <v>8976</v>
      </c>
      <c r="I3927" s="93" t="s">
        <v>23893</v>
      </c>
      <c r="J3927" s="93" t="s">
        <v>20964</v>
      </c>
      <c r="K3927" s="93" t="s">
        <v>11275</v>
      </c>
      <c r="L3927" s="14">
        <f>AND(vyberHrace&lt;&gt;"",ISNUMBER(SEARCH(vyberHrace,$B3927)))</f>
      </c>
      <c r="M3927" s="14">
        <f>AND($I3927=MID(kododd,1,2),$J3927=MID(kododd,3,3))</f>
      </c>
    </row>
    <row r="3928">
      <c r="A3928" s="95">
        <v>63424</v>
      </c>
      <c r="B3928" s="93" t="s">
        <v>28771</v>
      </c>
      <c r="C3928" s="93" t="s">
        <v>1450</v>
      </c>
      <c r="G3928" s="95">
        <v>250</v>
      </c>
      <c r="H3928" s="93" t="s">
        <v>8976</v>
      </c>
      <c r="I3928" s="93" t="s">
        <v>23893</v>
      </c>
      <c r="J3928" s="93" t="s">
        <v>20922</v>
      </c>
      <c r="K3928" s="93" t="s">
        <v>5595</v>
      </c>
      <c r="L3928" s="14">
        <f>AND(vyberHrace&lt;&gt;"",ISNUMBER(SEARCH(vyberHrace,$B3928)))</f>
      </c>
      <c r="M3928" s="14">
        <f>AND($I3928=MID(kododd,1,2),$J3928=MID(kododd,3,3))</f>
      </c>
    </row>
    <row r="3929">
      <c r="A3929" s="95">
        <v>3976</v>
      </c>
      <c r="B3929" s="93" t="s">
        <v>8735</v>
      </c>
      <c r="C3929" s="93" t="s">
        <v>1417</v>
      </c>
      <c r="D3929" s="95">
        <v>1674</v>
      </c>
      <c r="E3929" s="95">
        <v>1888</v>
      </c>
      <c r="F3929" s="95">
        <v>323268</v>
      </c>
      <c r="G3929" s="95">
        <v>250</v>
      </c>
      <c r="H3929" s="93" t="s">
        <v>8976</v>
      </c>
      <c r="I3929" s="93" t="s">
        <v>23893</v>
      </c>
      <c r="J3929" s="93" t="s">
        <v>20866</v>
      </c>
      <c r="K3929" s="93" t="s">
        <v>9063</v>
      </c>
      <c r="L3929" s="14">
        <f>AND(vyberHrace&lt;&gt;"",ISNUMBER(SEARCH(vyberHrace,$B3929)))</f>
      </c>
      <c r="M3929" s="14">
        <f>AND($I3929=MID(kododd,1,2),$J3929=MID(kododd,3,3))</f>
      </c>
    </row>
    <row r="3930">
      <c r="A3930" s="95">
        <v>27095</v>
      </c>
      <c r="B3930" s="93" t="s">
        <v>8736</v>
      </c>
      <c r="C3930" s="93" t="s">
        <v>1460</v>
      </c>
      <c r="G3930" s="95">
        <v>0</v>
      </c>
      <c r="H3930" s="93" t="s">
        <v>8976</v>
      </c>
      <c r="I3930" s="93" t="s">
        <v>23893</v>
      </c>
      <c r="J3930" s="93" t="s">
        <v>20866</v>
      </c>
      <c r="K3930" s="93" t="s">
        <v>9063</v>
      </c>
      <c r="L3930" s="14">
        <f>AND(vyberHrace&lt;&gt;"",ISNUMBER(SEARCH(vyberHrace,$B3930)))</f>
      </c>
      <c r="M3930" s="14">
        <f>AND($I3930=MID(kododd,1,2),$J3930=MID(kododd,3,3))</f>
      </c>
    </row>
    <row r="3931">
      <c r="A3931" s="95">
        <v>53265</v>
      </c>
      <c r="B3931" s="93" t="s">
        <v>17488</v>
      </c>
      <c r="C3931" s="93" t="s">
        <v>1420</v>
      </c>
      <c r="G3931" s="95">
        <v>0</v>
      </c>
      <c r="H3931" s="93" t="s">
        <v>8976</v>
      </c>
      <c r="I3931" s="93" t="s">
        <v>23893</v>
      </c>
      <c r="J3931" s="93" t="s">
        <v>20863</v>
      </c>
      <c r="K3931" s="93" t="s">
        <v>4532</v>
      </c>
      <c r="L3931" s="14">
        <f>AND(vyberHrace&lt;&gt;"",ISNUMBER(SEARCH(vyberHrace,$B3931)))</f>
      </c>
      <c r="M3931" s="14">
        <f>AND($I3931=MID(kododd,1,2),$J3931=MID(kododd,3,3))</f>
      </c>
    </row>
    <row r="3932">
      <c r="A3932" s="95">
        <v>53266</v>
      </c>
      <c r="B3932" s="93" t="s">
        <v>17489</v>
      </c>
      <c r="C3932" s="93" t="s">
        <v>1422</v>
      </c>
      <c r="G3932" s="95">
        <v>0</v>
      </c>
      <c r="H3932" s="93" t="s">
        <v>8976</v>
      </c>
      <c r="I3932" s="93" t="s">
        <v>23893</v>
      </c>
      <c r="J3932" s="93" t="s">
        <v>20863</v>
      </c>
      <c r="K3932" s="93" t="s">
        <v>4532</v>
      </c>
      <c r="L3932" s="14">
        <f>AND(vyberHrace&lt;&gt;"",ISNUMBER(SEARCH(vyberHrace,$B3932)))</f>
      </c>
      <c r="M3932" s="14">
        <f>AND($I3932=MID(kododd,1,2),$J3932=MID(kododd,3,3))</f>
      </c>
    </row>
    <row r="3933">
      <c r="A3933" s="95">
        <v>29403</v>
      </c>
      <c r="B3933" s="93" t="s">
        <v>8737</v>
      </c>
      <c r="C3933" s="93" t="s">
        <v>1426</v>
      </c>
      <c r="D3933" s="95">
        <v>1335</v>
      </c>
      <c r="E3933" s="95">
        <v>1496</v>
      </c>
      <c r="F3933" s="95">
        <v>386405</v>
      </c>
      <c r="G3933" s="95">
        <v>250</v>
      </c>
      <c r="H3933" s="93" t="s">
        <v>8976</v>
      </c>
      <c r="I3933" s="93" t="s">
        <v>23893</v>
      </c>
      <c r="J3933" s="93" t="s">
        <v>20850</v>
      </c>
      <c r="K3933" s="93" t="s">
        <v>2038</v>
      </c>
      <c r="L3933" s="14">
        <f>AND(vyberHrace&lt;&gt;"",ISNUMBER(SEARCH(vyberHrace,$B3933)))</f>
      </c>
      <c r="M3933" s="14">
        <f>AND($I3933=MID(kododd,1,2),$J3933=MID(kododd,3,3))</f>
      </c>
    </row>
    <row r="3934">
      <c r="A3934" s="95">
        <v>494</v>
      </c>
      <c r="B3934" s="93" t="s">
        <v>8742</v>
      </c>
      <c r="C3934" s="93" t="s">
        <v>1425</v>
      </c>
      <c r="D3934" s="95">
        <v>1877</v>
      </c>
      <c r="E3934" s="95">
        <v>1945</v>
      </c>
      <c r="F3934" s="95">
        <v>312193</v>
      </c>
      <c r="G3934" s="95">
        <v>250</v>
      </c>
      <c r="H3934" s="93" t="s">
        <v>8976</v>
      </c>
      <c r="I3934" s="93" t="s">
        <v>23893</v>
      </c>
      <c r="J3934" s="93" t="s">
        <v>20859</v>
      </c>
      <c r="K3934" s="93" t="s">
        <v>5573</v>
      </c>
      <c r="L3934" s="14">
        <f>AND(vyberHrace&lt;&gt;"",ISNUMBER(SEARCH(vyberHrace,$B3934)))</f>
      </c>
      <c r="M3934" s="14">
        <f>AND($I3934=MID(kododd,1,2),$J3934=MID(kododd,3,3))</f>
      </c>
    </row>
    <row r="3935">
      <c r="A3935" s="95">
        <v>61894</v>
      </c>
      <c r="B3935" s="93" t="s">
        <v>28031</v>
      </c>
      <c r="C3935" s="93" t="s">
        <v>1412</v>
      </c>
      <c r="G3935" s="95">
        <v>250</v>
      </c>
      <c r="H3935" s="93" t="s">
        <v>8976</v>
      </c>
      <c r="I3935" s="93" t="s">
        <v>23893</v>
      </c>
      <c r="J3935" s="93" t="s">
        <v>20867</v>
      </c>
      <c r="K3935" s="93" t="s">
        <v>2024</v>
      </c>
      <c r="L3935" s="14">
        <f>AND(vyberHrace&lt;&gt;"",ISNUMBER(SEARCH(vyberHrace,$B3935)))</f>
      </c>
      <c r="M3935" s="14">
        <f>AND($I3935=MID(kododd,1,2),$J3935=MID(kododd,3,3))</f>
      </c>
    </row>
    <row r="3936">
      <c r="A3936" s="95">
        <v>54614</v>
      </c>
      <c r="B3936" s="93" t="s">
        <v>2599</v>
      </c>
      <c r="C3936" s="93" t="s">
        <v>1402</v>
      </c>
      <c r="G3936" s="95">
        <v>0</v>
      </c>
      <c r="H3936" s="93" t="s">
        <v>8976</v>
      </c>
      <c r="I3936" s="93" t="s">
        <v>23893</v>
      </c>
      <c r="J3936" s="93" t="s">
        <v>20888</v>
      </c>
      <c r="K3936" s="93" t="s">
        <v>145</v>
      </c>
      <c r="L3936" s="14">
        <f>AND(vyberHrace&lt;&gt;"",ISNUMBER(SEARCH(vyberHrace,$B3936)))</f>
      </c>
      <c r="M3936" s="14">
        <f>AND($I3936=MID(kododd,1,2),$J3936=MID(kododd,3,3))</f>
      </c>
    </row>
    <row r="3937">
      <c r="A3937" s="95">
        <v>32067</v>
      </c>
      <c r="B3937" s="93" t="s">
        <v>8879</v>
      </c>
      <c r="C3937" s="93" t="s">
        <v>1399</v>
      </c>
      <c r="D3937" s="95">
        <v>1459</v>
      </c>
      <c r="G3937" s="95">
        <v>0</v>
      </c>
      <c r="H3937" s="93" t="s">
        <v>8976</v>
      </c>
      <c r="I3937" s="93" t="s">
        <v>23893</v>
      </c>
      <c r="J3937" s="93" t="s">
        <v>20922</v>
      </c>
      <c r="K3937" s="93" t="s">
        <v>5595</v>
      </c>
      <c r="L3937" s="14">
        <f>AND(vyberHrace&lt;&gt;"",ISNUMBER(SEARCH(vyberHrace,$B3937)))</f>
      </c>
      <c r="M3937" s="14">
        <f>AND($I3937=MID(kododd,1,2),$J3937=MID(kododd,3,3))</f>
      </c>
    </row>
    <row r="3938">
      <c r="A3938" s="95">
        <v>14546</v>
      </c>
      <c r="B3938" s="93" t="s">
        <v>8895</v>
      </c>
      <c r="C3938" s="93" t="s">
        <v>1473</v>
      </c>
      <c r="D3938" s="95">
        <v>1449</v>
      </c>
      <c r="G3938" s="95">
        <v>0</v>
      </c>
      <c r="H3938" s="93" t="s">
        <v>8976</v>
      </c>
      <c r="I3938" s="93" t="s">
        <v>23893</v>
      </c>
      <c r="J3938" s="93" t="s">
        <v>21014</v>
      </c>
      <c r="K3938" s="93" t="s">
        <v>4826</v>
      </c>
      <c r="L3938" s="14">
        <f>AND(vyberHrace&lt;&gt;"",ISNUMBER(SEARCH(vyberHrace,$B3938)))</f>
      </c>
      <c r="M3938" s="14">
        <f>AND($I3938=MID(kododd,1,2),$J3938=MID(kododd,3,3))</f>
      </c>
    </row>
    <row r="3939">
      <c r="A3939" s="95">
        <v>58763</v>
      </c>
      <c r="B3939" s="93" t="s">
        <v>25238</v>
      </c>
      <c r="C3939" s="93" t="s">
        <v>1412</v>
      </c>
      <c r="F3939" s="95">
        <v>23797070</v>
      </c>
      <c r="G3939" s="95">
        <v>250</v>
      </c>
      <c r="H3939" s="93" t="s">
        <v>8976</v>
      </c>
      <c r="I3939" s="93" t="s">
        <v>23893</v>
      </c>
      <c r="J3939" s="93" t="s">
        <v>21014</v>
      </c>
      <c r="K3939" s="93" t="s">
        <v>4826</v>
      </c>
      <c r="L3939" s="14">
        <f>AND(vyberHrace&lt;&gt;"",ISNUMBER(SEARCH(vyberHrace,$B3939)))</f>
      </c>
      <c r="M3939" s="14">
        <f>AND($I3939=MID(kododd,1,2),$J3939=MID(kododd,3,3))</f>
      </c>
    </row>
    <row r="3940">
      <c r="A3940" s="95">
        <v>7918</v>
      </c>
      <c r="B3940" s="93" t="s">
        <v>8907</v>
      </c>
      <c r="C3940" s="93" t="s">
        <v>1468</v>
      </c>
      <c r="D3940" s="95">
        <v>1556</v>
      </c>
      <c r="F3940" s="95">
        <v>23714387</v>
      </c>
      <c r="G3940" s="95">
        <v>250</v>
      </c>
      <c r="H3940" s="93" t="s">
        <v>8976</v>
      </c>
      <c r="I3940" s="93" t="s">
        <v>23893</v>
      </c>
      <c r="J3940" s="93" t="s">
        <v>20960</v>
      </c>
      <c r="K3940" s="93" t="s">
        <v>4905</v>
      </c>
      <c r="L3940" s="14">
        <f>AND(vyberHrace&lt;&gt;"",ISNUMBER(SEARCH(vyberHrace,$B3940)))</f>
      </c>
      <c r="M3940" s="14">
        <f>AND($I3940=MID(kododd,1,2),$J3940=MID(kododd,3,3))</f>
      </c>
    </row>
    <row r="3941">
      <c r="A3941" s="95">
        <v>60849</v>
      </c>
      <c r="B3941" s="93" t="s">
        <v>27234</v>
      </c>
      <c r="C3941" s="93" t="s">
        <v>1486</v>
      </c>
      <c r="G3941" s="95">
        <v>250</v>
      </c>
      <c r="H3941" s="93" t="s">
        <v>8976</v>
      </c>
      <c r="I3941" s="93" t="s">
        <v>23893</v>
      </c>
      <c r="J3941" s="93" t="s">
        <v>20970</v>
      </c>
      <c r="K3941" s="93" t="s">
        <v>5154</v>
      </c>
      <c r="L3941" s="14">
        <f>AND(vyberHrace&lt;&gt;"",ISNUMBER(SEARCH(vyberHrace,$B3941)))</f>
      </c>
      <c r="M3941" s="14">
        <f>AND($I3941=MID(kododd,1,2),$J3941=MID(kododd,3,3))</f>
      </c>
    </row>
    <row r="3942">
      <c r="A3942" s="95">
        <v>59848</v>
      </c>
      <c r="B3942" s="93" t="s">
        <v>26349</v>
      </c>
      <c r="C3942" s="93" t="s">
        <v>1408</v>
      </c>
      <c r="D3942" s="95">
        <v>1281</v>
      </c>
      <c r="G3942" s="95">
        <v>250</v>
      </c>
      <c r="H3942" s="93" t="s">
        <v>8976</v>
      </c>
      <c r="I3942" s="93" t="s">
        <v>23893</v>
      </c>
      <c r="J3942" s="93" t="s">
        <v>21019</v>
      </c>
      <c r="K3942" s="93" t="s">
        <v>11130</v>
      </c>
      <c r="L3942" s="14">
        <f>AND(vyberHrace&lt;&gt;"",ISNUMBER(SEARCH(vyberHrace,$B3942)))</f>
      </c>
      <c r="M3942" s="14">
        <f>AND($I3942=MID(kododd,1,2),$J3942=MID(kododd,3,3))</f>
      </c>
    </row>
    <row r="3943">
      <c r="A3943" s="95">
        <v>13633</v>
      </c>
      <c r="B3943" s="93" t="s">
        <v>8909</v>
      </c>
      <c r="C3943" s="93" t="s">
        <v>1426</v>
      </c>
      <c r="D3943" s="95">
        <v>1602</v>
      </c>
      <c r="G3943" s="95">
        <v>0</v>
      </c>
      <c r="H3943" s="93" t="s">
        <v>8976</v>
      </c>
      <c r="I3943" s="93" t="s">
        <v>23893</v>
      </c>
      <c r="J3943" s="93" t="s">
        <v>20855</v>
      </c>
      <c r="K3943" s="93" t="s">
        <v>2076</v>
      </c>
      <c r="L3943" s="14">
        <f>AND(vyberHrace&lt;&gt;"",ISNUMBER(SEARCH(vyberHrace,$B3943)))</f>
      </c>
      <c r="M3943" s="14">
        <f>AND($I3943=MID(kododd,1,2),$J3943=MID(kododd,3,3))</f>
      </c>
    </row>
    <row r="3944">
      <c r="A3944" s="95">
        <v>35765</v>
      </c>
      <c r="B3944" s="93" t="s">
        <v>11014</v>
      </c>
      <c r="C3944" s="93" t="s">
        <v>1399</v>
      </c>
      <c r="D3944" s="95">
        <v>1074</v>
      </c>
      <c r="G3944" s="95">
        <v>0</v>
      </c>
      <c r="H3944" s="93" t="s">
        <v>8976</v>
      </c>
      <c r="I3944" s="93" t="s">
        <v>23893</v>
      </c>
      <c r="J3944" s="93" t="s">
        <v>20986</v>
      </c>
      <c r="K3944" s="93" t="s">
        <v>5124</v>
      </c>
      <c r="L3944" s="14">
        <f>AND(vyberHrace&lt;&gt;"",ISNUMBER(SEARCH(vyberHrace,$B3944)))</f>
      </c>
      <c r="M3944" s="14">
        <f>AND($I3944=MID(kododd,1,2),$J3944=MID(kododd,3,3))</f>
      </c>
    </row>
    <row r="3945">
      <c r="A3945" s="95">
        <v>607</v>
      </c>
      <c r="B3945" s="93" t="s">
        <v>11015</v>
      </c>
      <c r="C3945" s="93" t="s">
        <v>1433</v>
      </c>
      <c r="D3945" s="95">
        <v>2099</v>
      </c>
      <c r="E3945" s="95">
        <v>2138</v>
      </c>
      <c r="F3945" s="95">
        <v>312738</v>
      </c>
      <c r="G3945" s="95">
        <v>250</v>
      </c>
      <c r="H3945" s="93" t="s">
        <v>8976</v>
      </c>
      <c r="I3945" s="93" t="s">
        <v>23893</v>
      </c>
      <c r="J3945" s="93" t="s">
        <v>20986</v>
      </c>
      <c r="K3945" s="93" t="s">
        <v>5124</v>
      </c>
      <c r="L3945" s="14">
        <f>AND(vyberHrace&lt;&gt;"",ISNUMBER(SEARCH(vyberHrace,$B3945)))</f>
      </c>
      <c r="M3945" s="14">
        <f>AND($I3945=MID(kododd,1,2),$J3945=MID(kododd,3,3))</f>
      </c>
    </row>
    <row r="3946">
      <c r="A3946" s="95">
        <v>52907</v>
      </c>
      <c r="B3946" s="93" t="s">
        <v>11017</v>
      </c>
      <c r="C3946" s="93" t="s">
        <v>1427</v>
      </c>
      <c r="D3946" s="95">
        <v>1485</v>
      </c>
      <c r="F3946" s="95">
        <v>23734493</v>
      </c>
      <c r="G3946" s="95">
        <v>250</v>
      </c>
      <c r="H3946" s="93" t="s">
        <v>8976</v>
      </c>
      <c r="I3946" s="93" t="s">
        <v>23893</v>
      </c>
      <c r="J3946" s="93" t="s">
        <v>20867</v>
      </c>
      <c r="K3946" s="93" t="s">
        <v>2024</v>
      </c>
      <c r="L3946" s="14">
        <f>AND(vyberHrace&lt;&gt;"",ISNUMBER(SEARCH(vyberHrace,$B3946)))</f>
      </c>
      <c r="M3946" s="14">
        <f>AND($I3946=MID(kododd,1,2),$J3946=MID(kododd,3,3))</f>
      </c>
    </row>
    <row r="3947">
      <c r="A3947" s="95">
        <v>57578</v>
      </c>
      <c r="B3947" s="93" t="s">
        <v>11027</v>
      </c>
      <c r="C3947" s="93" t="s">
        <v>1416</v>
      </c>
      <c r="D3947" s="95">
        <v>1151</v>
      </c>
      <c r="F3947" s="95">
        <v>23776366</v>
      </c>
      <c r="G3947" s="95">
        <v>250</v>
      </c>
      <c r="H3947" s="93" t="s">
        <v>8976</v>
      </c>
      <c r="I3947" s="93" t="s">
        <v>23893</v>
      </c>
      <c r="J3947" s="93" t="s">
        <v>20850</v>
      </c>
      <c r="K3947" s="93" t="s">
        <v>2038</v>
      </c>
      <c r="L3947" s="14">
        <f>AND(vyberHrace&lt;&gt;"",ISNUMBER(SEARCH(vyberHrace,$B3947)))</f>
      </c>
      <c r="M3947" s="14">
        <f>AND($I3947=MID(kododd,1,2),$J3947=MID(kododd,3,3))</f>
      </c>
    </row>
    <row r="3948">
      <c r="A3948" s="95">
        <v>49243</v>
      </c>
      <c r="B3948" s="93" t="s">
        <v>11034</v>
      </c>
      <c r="C3948" s="93" t="s">
        <v>3255</v>
      </c>
      <c r="G3948" s="95">
        <v>0</v>
      </c>
      <c r="H3948" s="93" t="s">
        <v>8976</v>
      </c>
      <c r="I3948" s="93" t="s">
        <v>23893</v>
      </c>
      <c r="J3948" s="93" t="s">
        <v>21019</v>
      </c>
      <c r="K3948" s="93" t="s">
        <v>11130</v>
      </c>
      <c r="L3948" s="14">
        <f>AND(vyberHrace&lt;&gt;"",ISNUMBER(SEARCH(vyberHrace,$B3948)))</f>
      </c>
      <c r="M3948" s="14">
        <f>AND($I3948=MID(kododd,1,2),$J3948=MID(kododd,3,3))</f>
      </c>
    </row>
    <row r="3949">
      <c r="A3949" s="95">
        <v>60025</v>
      </c>
      <c r="B3949" s="93" t="s">
        <v>26505</v>
      </c>
      <c r="C3949" s="93" t="s">
        <v>1411</v>
      </c>
      <c r="G3949" s="95">
        <v>250</v>
      </c>
      <c r="H3949" s="93" t="s">
        <v>8976</v>
      </c>
      <c r="I3949" s="93" t="s">
        <v>23893</v>
      </c>
      <c r="J3949" s="93" t="s">
        <v>20958</v>
      </c>
      <c r="K3949" s="93" t="s">
        <v>8977</v>
      </c>
      <c r="L3949" s="14">
        <f>AND(vyberHrace&lt;&gt;"",ISNUMBER(SEARCH(vyberHrace,$B3949)))</f>
      </c>
      <c r="M3949" s="14">
        <f>AND($I3949=MID(kododd,1,2),$J3949=MID(kododd,3,3))</f>
      </c>
    </row>
    <row r="3950">
      <c r="A3950" s="95">
        <v>49242</v>
      </c>
      <c r="B3950" s="93" t="s">
        <v>11511</v>
      </c>
      <c r="C3950" s="93" t="s">
        <v>1408</v>
      </c>
      <c r="D3950" s="95">
        <v>1096</v>
      </c>
      <c r="G3950" s="95">
        <v>0</v>
      </c>
      <c r="H3950" s="93" t="s">
        <v>8976</v>
      </c>
      <c r="I3950" s="93" t="s">
        <v>23893</v>
      </c>
      <c r="J3950" s="93" t="s">
        <v>21019</v>
      </c>
      <c r="K3950" s="93" t="s">
        <v>11130</v>
      </c>
      <c r="L3950" s="14">
        <f>AND(vyberHrace&lt;&gt;"",ISNUMBER(SEARCH(vyberHrace,$B3950)))</f>
      </c>
      <c r="M3950" s="14">
        <f>AND($I3950=MID(kododd,1,2),$J3950=MID(kododd,3,3))</f>
      </c>
    </row>
    <row r="3951">
      <c r="A3951" s="95">
        <v>60983</v>
      </c>
      <c r="B3951" s="93" t="s">
        <v>11511</v>
      </c>
      <c r="C3951" s="93" t="s">
        <v>1450</v>
      </c>
      <c r="D3951" s="95">
        <v>1007</v>
      </c>
      <c r="G3951" s="95">
        <v>250</v>
      </c>
      <c r="H3951" s="93" t="s">
        <v>8976</v>
      </c>
      <c r="I3951" s="93" t="s">
        <v>23893</v>
      </c>
      <c r="J3951" s="93" t="s">
        <v>20862</v>
      </c>
      <c r="K3951" s="93" t="s">
        <v>6759</v>
      </c>
      <c r="L3951" s="14">
        <f>AND(vyberHrace&lt;&gt;"",ISNUMBER(SEARCH(vyberHrace,$B3951)))</f>
      </c>
      <c r="M3951" s="14">
        <f>AND($I3951=MID(kododd,1,2),$J3951=MID(kododd,3,3))</f>
      </c>
    </row>
    <row r="3952">
      <c r="A3952" s="95">
        <v>60026</v>
      </c>
      <c r="B3952" s="93" t="s">
        <v>11041</v>
      </c>
      <c r="C3952" s="93" t="s">
        <v>1434</v>
      </c>
      <c r="D3952" s="95">
        <v>1033</v>
      </c>
      <c r="G3952" s="95">
        <v>250</v>
      </c>
      <c r="H3952" s="93" t="s">
        <v>8976</v>
      </c>
      <c r="I3952" s="93" t="s">
        <v>23893</v>
      </c>
      <c r="J3952" s="93" t="s">
        <v>20958</v>
      </c>
      <c r="K3952" s="93" t="s">
        <v>8977</v>
      </c>
      <c r="L3952" s="14">
        <f>AND(vyberHrace&lt;&gt;"",ISNUMBER(SEARCH(vyberHrace,$B3952)))</f>
      </c>
      <c r="M3952" s="14">
        <f>AND($I3952=MID(kododd,1,2),$J3952=MID(kododd,3,3))</f>
      </c>
    </row>
    <row r="3953">
      <c r="A3953" s="95">
        <v>861</v>
      </c>
      <c r="B3953" s="93" t="s">
        <v>11044</v>
      </c>
      <c r="C3953" s="93" t="s">
        <v>1459</v>
      </c>
      <c r="D3953" s="95">
        <v>2032</v>
      </c>
      <c r="E3953" s="95">
        <v>2038</v>
      </c>
      <c r="F3953" s="95">
        <v>319708</v>
      </c>
      <c r="G3953" s="95">
        <v>250</v>
      </c>
      <c r="H3953" s="93" t="s">
        <v>8976</v>
      </c>
      <c r="I3953" s="93" t="s">
        <v>23893</v>
      </c>
      <c r="J3953" s="93" t="s">
        <v>20942</v>
      </c>
      <c r="K3953" s="93" t="s">
        <v>9082</v>
      </c>
      <c r="L3953" s="14">
        <f>AND(vyberHrace&lt;&gt;"",ISNUMBER(SEARCH(vyberHrace,$B3953)))</f>
      </c>
      <c r="M3953" s="14">
        <f>AND($I3953=MID(kododd,1,2),$J3953=MID(kododd,3,3))</f>
      </c>
    </row>
    <row r="3954">
      <c r="A3954" s="95">
        <v>58885</v>
      </c>
      <c r="B3954" s="93" t="s">
        <v>11050</v>
      </c>
      <c r="C3954" s="93" t="s">
        <v>3255</v>
      </c>
      <c r="F3954" s="95">
        <v>23782277</v>
      </c>
      <c r="G3954" s="95">
        <v>0</v>
      </c>
      <c r="H3954" s="93" t="s">
        <v>8976</v>
      </c>
      <c r="I3954" s="93" t="s">
        <v>23893</v>
      </c>
      <c r="J3954" s="93" t="s">
        <v>20912</v>
      </c>
      <c r="K3954" s="93" t="s">
        <v>10153</v>
      </c>
      <c r="L3954" s="14">
        <f>AND(vyberHrace&lt;&gt;"",ISNUMBER(SEARCH(vyberHrace,$B3954)))</f>
      </c>
      <c r="M3954" s="14">
        <f>AND($I3954=MID(kododd,1,2),$J3954=MID(kododd,3,3))</f>
      </c>
    </row>
    <row r="3955">
      <c r="A3955" s="95">
        <v>779</v>
      </c>
      <c r="B3955" s="93" t="s">
        <v>11051</v>
      </c>
      <c r="C3955" s="93" t="s">
        <v>1401</v>
      </c>
      <c r="D3955" s="95">
        <v>1904</v>
      </c>
      <c r="E3955" s="95">
        <v>1958</v>
      </c>
      <c r="F3955" s="95">
        <v>319589</v>
      </c>
      <c r="G3955" s="95">
        <v>250</v>
      </c>
      <c r="H3955" s="93" t="s">
        <v>8976</v>
      </c>
      <c r="I3955" s="93" t="s">
        <v>23893</v>
      </c>
      <c r="J3955" s="93" t="s">
        <v>20944</v>
      </c>
      <c r="K3955" s="93" t="s">
        <v>5129</v>
      </c>
      <c r="L3955" s="14">
        <f>AND(vyberHrace&lt;&gt;"",ISNUMBER(SEARCH(vyberHrace,$B3955)))</f>
      </c>
      <c r="M3955" s="14">
        <f>AND($I3955=MID(kododd,1,2),$J3955=MID(kododd,3,3))</f>
      </c>
    </row>
    <row r="3956">
      <c r="A3956" s="95">
        <v>62376</v>
      </c>
      <c r="B3956" s="93" t="s">
        <v>11055</v>
      </c>
      <c r="C3956" s="93" t="s">
        <v>1420</v>
      </c>
      <c r="G3956" s="95">
        <v>250</v>
      </c>
      <c r="H3956" s="93" t="s">
        <v>8976</v>
      </c>
      <c r="I3956" s="93" t="s">
        <v>23893</v>
      </c>
      <c r="J3956" s="93" t="s">
        <v>20862</v>
      </c>
      <c r="K3956" s="93" t="s">
        <v>6759</v>
      </c>
      <c r="L3956" s="14">
        <f>AND(vyberHrace&lt;&gt;"",ISNUMBER(SEARCH(vyberHrace,$B3956)))</f>
      </c>
      <c r="M3956" s="14">
        <f>AND($I3956=MID(kododd,1,2),$J3956=MID(kododd,3,3))</f>
      </c>
    </row>
    <row r="3957">
      <c r="A3957" s="95">
        <v>55266</v>
      </c>
      <c r="B3957" s="93" t="s">
        <v>2593</v>
      </c>
      <c r="C3957" s="93" t="s">
        <v>1455</v>
      </c>
      <c r="D3957" s="95">
        <v>1823</v>
      </c>
      <c r="F3957" s="95">
        <v>23769050</v>
      </c>
      <c r="G3957" s="95">
        <v>250</v>
      </c>
      <c r="H3957" s="93" t="s">
        <v>8976</v>
      </c>
      <c r="I3957" s="93" t="s">
        <v>23893</v>
      </c>
      <c r="J3957" s="93" t="s">
        <v>20944</v>
      </c>
      <c r="K3957" s="93" t="s">
        <v>5129</v>
      </c>
      <c r="L3957" s="14">
        <f>AND(vyberHrace&lt;&gt;"",ISNUMBER(SEARCH(vyberHrace,$B3957)))</f>
      </c>
      <c r="M3957" s="14">
        <f>AND($I3957=MID(kododd,1,2),$J3957=MID(kododd,3,3))</f>
      </c>
    </row>
    <row r="3958">
      <c r="A3958" s="95">
        <v>58837</v>
      </c>
      <c r="B3958" s="93" t="s">
        <v>25309</v>
      </c>
      <c r="C3958" s="93" t="s">
        <v>1452</v>
      </c>
      <c r="D3958" s="95">
        <v>1582</v>
      </c>
      <c r="E3958" s="95">
        <v>1734</v>
      </c>
      <c r="F3958" s="95">
        <v>23790423</v>
      </c>
      <c r="G3958" s="95">
        <v>250</v>
      </c>
      <c r="H3958" s="93" t="s">
        <v>8976</v>
      </c>
      <c r="I3958" s="93" t="s">
        <v>23893</v>
      </c>
      <c r="J3958" s="93" t="s">
        <v>20978</v>
      </c>
      <c r="K3958" s="93" t="s">
        <v>26146</v>
      </c>
      <c r="L3958" s="14">
        <f>AND(vyberHrace&lt;&gt;"",ISNUMBER(SEARCH(vyberHrace,$B3958)))</f>
      </c>
      <c r="M3958" s="14">
        <f>AND($I3958=MID(kododd,1,2),$J3958=MID(kododd,3,3))</f>
      </c>
    </row>
    <row r="3959">
      <c r="A3959" s="95">
        <v>11344</v>
      </c>
      <c r="B3959" s="93" t="s">
        <v>26171</v>
      </c>
      <c r="C3959" s="93" t="s">
        <v>1463</v>
      </c>
      <c r="D3959" s="95">
        <v>1676</v>
      </c>
      <c r="G3959" s="95">
        <v>250</v>
      </c>
      <c r="H3959" s="93" t="s">
        <v>8976</v>
      </c>
      <c r="I3959" s="93" t="s">
        <v>23893</v>
      </c>
      <c r="J3959" s="93" t="s">
        <v>20889</v>
      </c>
      <c r="K3959" s="93" t="s">
        <v>6894</v>
      </c>
      <c r="L3959" s="14">
        <f>AND(vyberHrace&lt;&gt;"",ISNUMBER(SEARCH(vyberHrace,$B3959)))</f>
      </c>
      <c r="M3959" s="14">
        <f>AND($I3959=MID(kododd,1,2),$J3959=MID(kododd,3,3))</f>
      </c>
    </row>
    <row r="3960">
      <c r="A3960" s="95">
        <v>2044</v>
      </c>
      <c r="B3960" s="93" t="s">
        <v>11069</v>
      </c>
      <c r="C3960" s="93" t="s">
        <v>1430</v>
      </c>
      <c r="D3960" s="95">
        <v>1971</v>
      </c>
      <c r="E3960" s="95">
        <v>1985</v>
      </c>
      <c r="F3960" s="95">
        <v>388580</v>
      </c>
      <c r="G3960" s="95">
        <v>250</v>
      </c>
      <c r="H3960" s="93" t="s">
        <v>8976</v>
      </c>
      <c r="I3960" s="93" t="s">
        <v>23893</v>
      </c>
      <c r="J3960" s="93" t="s">
        <v>21005</v>
      </c>
      <c r="K3960" s="93" t="s">
        <v>7922</v>
      </c>
      <c r="L3960" s="14">
        <f>AND(vyberHrace&lt;&gt;"",ISNUMBER(SEARCH(vyberHrace,$B3960)))</f>
      </c>
      <c r="M3960" s="14">
        <f>AND($I3960=MID(kododd,1,2),$J3960=MID(kododd,3,3))</f>
      </c>
    </row>
    <row r="3961">
      <c r="A3961" s="95">
        <v>43533</v>
      </c>
      <c r="B3961" s="93" t="s">
        <v>11072</v>
      </c>
      <c r="C3961" s="93" t="s">
        <v>1402</v>
      </c>
      <c r="D3961" s="95">
        <v>1204</v>
      </c>
      <c r="E3961" s="95">
        <v>1630</v>
      </c>
      <c r="F3961" s="95">
        <v>23750693</v>
      </c>
      <c r="G3961" s="95">
        <v>250</v>
      </c>
      <c r="H3961" s="93" t="s">
        <v>8976</v>
      </c>
      <c r="I3961" s="93" t="s">
        <v>23893</v>
      </c>
      <c r="J3961" s="93" t="s">
        <v>20958</v>
      </c>
      <c r="K3961" s="93" t="s">
        <v>8977</v>
      </c>
      <c r="L3961" s="14">
        <f>AND(vyberHrace&lt;&gt;"",ISNUMBER(SEARCH(vyberHrace,$B3961)))</f>
      </c>
      <c r="M3961" s="14">
        <f>AND($I3961=MID(kododd,1,2),$J3961=MID(kododd,3,3))</f>
      </c>
    </row>
    <row r="3962">
      <c r="A3962" s="95">
        <v>360</v>
      </c>
      <c r="B3962" s="93" t="s">
        <v>5216</v>
      </c>
      <c r="C3962" s="93" t="s">
        <v>1441</v>
      </c>
      <c r="D3962" s="95">
        <v>2127</v>
      </c>
      <c r="E3962" s="95">
        <v>2130</v>
      </c>
      <c r="F3962" s="95">
        <v>300918</v>
      </c>
      <c r="G3962" s="95">
        <v>0</v>
      </c>
      <c r="H3962" s="93" t="s">
        <v>8976</v>
      </c>
      <c r="I3962" s="93" t="s">
        <v>23893</v>
      </c>
      <c r="J3962" s="93" t="s">
        <v>20986</v>
      </c>
      <c r="K3962" s="93" t="s">
        <v>5124</v>
      </c>
      <c r="L3962" s="14">
        <f>AND(vyberHrace&lt;&gt;"",ISNUMBER(SEARCH(vyberHrace,$B3962)))</f>
      </c>
      <c r="M3962" s="14">
        <f>AND($I3962=MID(kododd,1,2),$J3962=MID(kododd,3,3))</f>
      </c>
    </row>
    <row r="3963">
      <c r="A3963" s="95">
        <v>62197</v>
      </c>
      <c r="B3963" s="93" t="s">
        <v>28388</v>
      </c>
      <c r="C3963" s="93" t="s">
        <v>1424</v>
      </c>
      <c r="D3963" s="95">
        <v>1040</v>
      </c>
      <c r="F3963" s="95">
        <v>23798122</v>
      </c>
      <c r="G3963" s="95">
        <v>250</v>
      </c>
      <c r="H3963" s="93" t="s">
        <v>8976</v>
      </c>
      <c r="I3963" s="93" t="s">
        <v>23893</v>
      </c>
      <c r="J3963" s="93" t="s">
        <v>20958</v>
      </c>
      <c r="K3963" s="93" t="s">
        <v>8977</v>
      </c>
      <c r="L3963" s="14">
        <f>AND(vyberHrace&lt;&gt;"",ISNUMBER(SEARCH(vyberHrace,$B3963)))</f>
      </c>
      <c r="M3963" s="14">
        <f>AND($I3963=MID(kododd,1,2),$J3963=MID(kododd,3,3))</f>
      </c>
    </row>
    <row r="3964">
      <c r="A3964" s="95">
        <v>59594</v>
      </c>
      <c r="B3964" s="93" t="s">
        <v>25986</v>
      </c>
      <c r="C3964" s="93" t="s">
        <v>1418</v>
      </c>
      <c r="G3964" s="95">
        <v>250</v>
      </c>
      <c r="H3964" s="93" t="s">
        <v>8976</v>
      </c>
      <c r="I3964" s="93" t="s">
        <v>23893</v>
      </c>
      <c r="J3964" s="93" t="s">
        <v>20958</v>
      </c>
      <c r="K3964" s="93" t="s">
        <v>8977</v>
      </c>
      <c r="L3964" s="14">
        <f>AND(vyberHrace&lt;&gt;"",ISNUMBER(SEARCH(vyberHrace,$B3964)))</f>
      </c>
      <c r="M3964" s="14">
        <f>AND($I3964=MID(kododd,1,2),$J3964=MID(kododd,3,3))</f>
      </c>
    </row>
    <row r="3965">
      <c r="A3965" s="95">
        <v>58811</v>
      </c>
      <c r="B3965" s="93" t="s">
        <v>25282</v>
      </c>
      <c r="C3965" s="93" t="s">
        <v>1422</v>
      </c>
      <c r="G3965" s="95">
        <v>250</v>
      </c>
      <c r="H3965" s="93" t="s">
        <v>8976</v>
      </c>
      <c r="I3965" s="93" t="s">
        <v>23893</v>
      </c>
      <c r="J3965" s="93" t="s">
        <v>21020</v>
      </c>
      <c r="K3965" s="93" t="s">
        <v>1659</v>
      </c>
      <c r="L3965" s="14">
        <f>AND(vyberHrace&lt;&gt;"",ISNUMBER(SEARCH(vyberHrace,$B3965)))</f>
      </c>
      <c r="M3965" s="14">
        <f>AND($I3965=MID(kododd,1,2),$J3965=MID(kododd,3,3))</f>
      </c>
    </row>
    <row r="3966">
      <c r="A3966" s="95">
        <v>41814</v>
      </c>
      <c r="B3966" s="93" t="s">
        <v>5243</v>
      </c>
      <c r="C3966" s="93" t="s">
        <v>1433</v>
      </c>
      <c r="D3966" s="95">
        <v>1796</v>
      </c>
      <c r="E3966" s="95">
        <v>1842</v>
      </c>
      <c r="F3966" s="95">
        <v>388629</v>
      </c>
      <c r="G3966" s="95">
        <v>250</v>
      </c>
      <c r="H3966" s="93" t="s">
        <v>8976</v>
      </c>
      <c r="I3966" s="93" t="s">
        <v>23893</v>
      </c>
      <c r="J3966" s="93" t="s">
        <v>20978</v>
      </c>
      <c r="K3966" s="93" t="s">
        <v>26146</v>
      </c>
      <c r="L3966" s="14">
        <f>AND(vyberHrace&lt;&gt;"",ISNUMBER(SEARCH(vyberHrace,$B3966)))</f>
      </c>
      <c r="M3966" s="14">
        <f>AND($I3966=MID(kododd,1,2),$J3966=MID(kododd,3,3))</f>
      </c>
    </row>
    <row r="3967">
      <c r="A3967" s="95">
        <v>16864</v>
      </c>
      <c r="B3967" s="93" t="s">
        <v>5247</v>
      </c>
      <c r="C3967" s="93" t="s">
        <v>1463</v>
      </c>
      <c r="D3967" s="95">
        <v>1603</v>
      </c>
      <c r="E3967" s="95">
        <v>1675</v>
      </c>
      <c r="F3967" s="95">
        <v>23729635</v>
      </c>
      <c r="G3967" s="95">
        <v>250</v>
      </c>
      <c r="H3967" s="93" t="s">
        <v>8976</v>
      </c>
      <c r="I3967" s="93" t="s">
        <v>23893</v>
      </c>
      <c r="J3967" s="93" t="s">
        <v>20862</v>
      </c>
      <c r="K3967" s="93" t="s">
        <v>6759</v>
      </c>
      <c r="L3967" s="14">
        <f>AND(vyberHrace&lt;&gt;"",ISNUMBER(SEARCH(vyberHrace,$B3967)))</f>
      </c>
      <c r="M3967" s="14">
        <f>AND($I3967=MID(kododd,1,2),$J3967=MID(kododd,3,3))</f>
      </c>
    </row>
    <row r="3968">
      <c r="A3968" s="95">
        <v>34859</v>
      </c>
      <c r="B3968" s="93" t="s">
        <v>5249</v>
      </c>
      <c r="C3968" s="93" t="s">
        <v>1399</v>
      </c>
      <c r="D3968" s="95">
        <v>1601</v>
      </c>
      <c r="E3968" s="95">
        <v>1699</v>
      </c>
      <c r="F3968" s="95">
        <v>363987</v>
      </c>
      <c r="G3968" s="95">
        <v>0</v>
      </c>
      <c r="H3968" s="93" t="s">
        <v>8976</v>
      </c>
      <c r="I3968" s="93" t="s">
        <v>23893</v>
      </c>
      <c r="J3968" s="93" t="s">
        <v>20862</v>
      </c>
      <c r="K3968" s="93" t="s">
        <v>6759</v>
      </c>
      <c r="L3968" s="14">
        <f>AND(vyberHrace&lt;&gt;"",ISNUMBER(SEARCH(vyberHrace,$B3968)))</f>
      </c>
      <c r="M3968" s="14">
        <f>AND($I3968=MID(kododd,1,2),$J3968=MID(kododd,3,3))</f>
      </c>
    </row>
    <row r="3969">
      <c r="A3969" s="95">
        <v>44902</v>
      </c>
      <c r="B3969" s="93" t="s">
        <v>10461</v>
      </c>
      <c r="C3969" s="93" t="s">
        <v>1410</v>
      </c>
      <c r="D3969" s="95">
        <v>1763</v>
      </c>
      <c r="E3969" s="95">
        <v>1821</v>
      </c>
      <c r="F3969" s="95">
        <v>397717</v>
      </c>
      <c r="G3969" s="95">
        <v>250</v>
      </c>
      <c r="H3969" s="93" t="s">
        <v>8976</v>
      </c>
      <c r="I3969" s="93" t="s">
        <v>23893</v>
      </c>
      <c r="J3969" s="93" t="s">
        <v>20880</v>
      </c>
      <c r="K3969" s="93" t="s">
        <v>11224</v>
      </c>
      <c r="L3969" s="14">
        <f>AND(vyberHrace&lt;&gt;"",ISNUMBER(SEARCH(vyberHrace,$B3969)))</f>
      </c>
      <c r="M3969" s="14">
        <f>AND($I3969=MID(kododd,1,2),$J3969=MID(kododd,3,3))</f>
      </c>
    </row>
    <row r="3970">
      <c r="A3970" s="95">
        <v>46113</v>
      </c>
      <c r="B3970" s="93" t="s">
        <v>20125</v>
      </c>
      <c r="C3970" s="93" t="s">
        <v>3255</v>
      </c>
      <c r="D3970" s="95">
        <v>1222</v>
      </c>
      <c r="F3970" s="95">
        <v>23710489</v>
      </c>
      <c r="G3970" s="95">
        <v>0</v>
      </c>
      <c r="H3970" s="93" t="s">
        <v>8976</v>
      </c>
      <c r="I3970" s="93" t="s">
        <v>23893</v>
      </c>
      <c r="J3970" s="93" t="s">
        <v>20880</v>
      </c>
      <c r="K3970" s="93" t="s">
        <v>11224</v>
      </c>
      <c r="L3970" s="14">
        <f>AND(vyberHrace&lt;&gt;"",ISNUMBER(SEARCH(vyberHrace,$B3970)))</f>
      </c>
      <c r="M3970" s="14">
        <f>AND($I3970=MID(kododd,1,2),$J3970=MID(kododd,3,3))</f>
      </c>
    </row>
    <row r="3971">
      <c r="A3971" s="95">
        <v>55034</v>
      </c>
      <c r="B3971" s="93" t="s">
        <v>2729</v>
      </c>
      <c r="C3971" s="93" t="s">
        <v>1410</v>
      </c>
      <c r="G3971" s="95">
        <v>0</v>
      </c>
      <c r="H3971" s="93" t="s">
        <v>8976</v>
      </c>
      <c r="I3971" s="93" t="s">
        <v>23893</v>
      </c>
      <c r="J3971" s="93" t="s">
        <v>21005</v>
      </c>
      <c r="K3971" s="93" t="s">
        <v>7922</v>
      </c>
      <c r="L3971" s="14">
        <f>AND(vyberHrace&lt;&gt;"",ISNUMBER(SEARCH(vyberHrace,$B3971)))</f>
      </c>
      <c r="M3971" s="14">
        <f>AND($I3971=MID(kododd,1,2),$J3971=MID(kododd,3,3))</f>
      </c>
    </row>
    <row r="3972">
      <c r="A3972" s="95">
        <v>60828</v>
      </c>
      <c r="B3972" s="93" t="s">
        <v>27217</v>
      </c>
      <c r="C3972" s="93" t="s">
        <v>1420</v>
      </c>
      <c r="D3972" s="95">
        <v>1142</v>
      </c>
      <c r="F3972" s="95">
        <v>23797088</v>
      </c>
      <c r="G3972" s="95">
        <v>250</v>
      </c>
      <c r="H3972" s="93" t="s">
        <v>8976</v>
      </c>
      <c r="I3972" s="93" t="s">
        <v>23893</v>
      </c>
      <c r="J3972" s="93" t="s">
        <v>20850</v>
      </c>
      <c r="K3972" s="93" t="s">
        <v>2038</v>
      </c>
      <c r="L3972" s="14">
        <f>AND(vyberHrace&lt;&gt;"",ISNUMBER(SEARCH(vyberHrace,$B3972)))</f>
      </c>
      <c r="M3972" s="14">
        <f>AND($I3972=MID(kododd,1,2),$J3972=MID(kododd,3,3))</f>
      </c>
    </row>
    <row r="3973">
      <c r="A3973" s="95">
        <v>8661</v>
      </c>
      <c r="B3973" s="93" t="s">
        <v>7401</v>
      </c>
      <c r="C3973" s="93" t="s">
        <v>1433</v>
      </c>
      <c r="D3973" s="95">
        <v>1772</v>
      </c>
      <c r="E3973" s="95">
        <v>1817</v>
      </c>
      <c r="F3973" s="95">
        <v>342920</v>
      </c>
      <c r="G3973" s="95">
        <v>250</v>
      </c>
      <c r="H3973" s="93" t="s">
        <v>8976</v>
      </c>
      <c r="I3973" s="93" t="s">
        <v>23893</v>
      </c>
      <c r="J3973" s="93" t="s">
        <v>20944</v>
      </c>
      <c r="K3973" s="93" t="s">
        <v>5129</v>
      </c>
      <c r="L3973" s="14">
        <f>AND(vyberHrace&lt;&gt;"",ISNUMBER(SEARCH(vyberHrace,$B3973)))</f>
      </c>
      <c r="M3973" s="14">
        <f>AND($I3973=MID(kododd,1,2),$J3973=MID(kododd,3,3))</f>
      </c>
    </row>
    <row r="3974">
      <c r="A3974" s="95">
        <v>51251</v>
      </c>
      <c r="B3974" s="93" t="s">
        <v>4096</v>
      </c>
      <c r="C3974" s="93" t="s">
        <v>1410</v>
      </c>
      <c r="D3974" s="95">
        <v>1856</v>
      </c>
      <c r="E3974" s="95">
        <v>1851</v>
      </c>
      <c r="F3974" s="95">
        <v>23736356</v>
      </c>
      <c r="G3974" s="95">
        <v>250</v>
      </c>
      <c r="H3974" s="93" t="s">
        <v>8976</v>
      </c>
      <c r="I3974" s="93" t="s">
        <v>23893</v>
      </c>
      <c r="J3974" s="93" t="s">
        <v>20880</v>
      </c>
      <c r="K3974" s="93" t="s">
        <v>11224</v>
      </c>
      <c r="L3974" s="14">
        <f>AND(vyberHrace&lt;&gt;"",ISNUMBER(SEARCH(vyberHrace,$B3974)))</f>
      </c>
      <c r="M3974" s="14">
        <f>AND($I3974=MID(kododd,1,2),$J3974=MID(kododd,3,3))</f>
      </c>
    </row>
    <row r="3975">
      <c r="A3975" s="95">
        <v>51250</v>
      </c>
      <c r="B3975" s="93" t="s">
        <v>6795</v>
      </c>
      <c r="C3975" s="93" t="s">
        <v>1410</v>
      </c>
      <c r="D3975" s="95">
        <v>1875</v>
      </c>
      <c r="E3975" s="95">
        <v>1959</v>
      </c>
      <c r="F3975" s="95">
        <v>23736364</v>
      </c>
      <c r="G3975" s="95">
        <v>250</v>
      </c>
      <c r="H3975" s="93" t="s">
        <v>8976</v>
      </c>
      <c r="I3975" s="93" t="s">
        <v>23893</v>
      </c>
      <c r="J3975" s="93" t="s">
        <v>20880</v>
      </c>
      <c r="K3975" s="93" t="s">
        <v>11224</v>
      </c>
      <c r="L3975" s="14">
        <f>AND(vyberHrace&lt;&gt;"",ISNUMBER(SEARCH(vyberHrace,$B3975)))</f>
      </c>
      <c r="M3975" s="14">
        <f>AND($I3975=MID(kododd,1,2),$J3975=MID(kododd,3,3))</f>
      </c>
    </row>
    <row r="3976">
      <c r="A3976" s="95">
        <v>59024</v>
      </c>
      <c r="B3976" s="93" t="s">
        <v>25476</v>
      </c>
      <c r="C3976" s="93" t="s">
        <v>1416</v>
      </c>
      <c r="G3976" s="95">
        <v>250</v>
      </c>
      <c r="H3976" s="93" t="s">
        <v>8976</v>
      </c>
      <c r="I3976" s="93" t="s">
        <v>23893</v>
      </c>
      <c r="J3976" s="93" t="s">
        <v>20922</v>
      </c>
      <c r="K3976" s="93" t="s">
        <v>5595</v>
      </c>
      <c r="L3976" s="14">
        <f>AND(vyberHrace&lt;&gt;"",ISNUMBER(SEARCH(vyberHrace,$B3976)))</f>
      </c>
      <c r="M3976" s="14">
        <f>AND($I3976=MID(kododd,1,2),$J3976=MID(kododd,3,3))</f>
      </c>
    </row>
    <row r="3977">
      <c r="A3977" s="95">
        <v>41380</v>
      </c>
      <c r="B3977" s="93" t="s">
        <v>4104</v>
      </c>
      <c r="C3977" s="93" t="s">
        <v>1410</v>
      </c>
      <c r="G3977" s="95">
        <v>0</v>
      </c>
      <c r="H3977" s="93" t="s">
        <v>8976</v>
      </c>
      <c r="I3977" s="93" t="s">
        <v>23893</v>
      </c>
      <c r="J3977" s="93" t="s">
        <v>20863</v>
      </c>
      <c r="K3977" s="93" t="s">
        <v>4532</v>
      </c>
      <c r="L3977" s="14">
        <f>AND(vyberHrace&lt;&gt;"",ISNUMBER(SEARCH(vyberHrace,$B3977)))</f>
      </c>
      <c r="M3977" s="14">
        <f>AND($I3977=MID(kododd,1,2),$J3977=MID(kododd,3,3))</f>
      </c>
    </row>
    <row r="3978">
      <c r="A3978" s="95">
        <v>41379</v>
      </c>
      <c r="B3978" s="93" t="s">
        <v>4105</v>
      </c>
      <c r="C3978" s="93" t="s">
        <v>1400</v>
      </c>
      <c r="D3978" s="95">
        <v>1395</v>
      </c>
      <c r="E3978" s="95">
        <v>1572</v>
      </c>
      <c r="F3978" s="95">
        <v>398829</v>
      </c>
      <c r="G3978" s="95">
        <v>0</v>
      </c>
      <c r="H3978" s="93" t="s">
        <v>8976</v>
      </c>
      <c r="I3978" s="93" t="s">
        <v>23893</v>
      </c>
      <c r="J3978" s="93" t="s">
        <v>21008</v>
      </c>
      <c r="K3978" s="93" t="s">
        <v>29</v>
      </c>
      <c r="L3978" s="14">
        <f>AND(vyberHrace&lt;&gt;"",ISNUMBER(SEARCH(vyberHrace,$B3978)))</f>
      </c>
      <c r="M3978" s="14">
        <f>AND($I3978=MID(kododd,1,2),$J3978=MID(kododd,3,3))</f>
      </c>
    </row>
    <row r="3979">
      <c r="A3979" s="95">
        <v>41902</v>
      </c>
      <c r="B3979" s="93" t="s">
        <v>4107</v>
      </c>
      <c r="C3979" s="93" t="s">
        <v>1404</v>
      </c>
      <c r="D3979" s="95">
        <v>1376</v>
      </c>
      <c r="G3979" s="95">
        <v>0</v>
      </c>
      <c r="H3979" s="93" t="s">
        <v>8976</v>
      </c>
      <c r="I3979" s="93" t="s">
        <v>23893</v>
      </c>
      <c r="J3979" s="93" t="s">
        <v>21008</v>
      </c>
      <c r="K3979" s="93" t="s">
        <v>29</v>
      </c>
      <c r="L3979" s="14">
        <f>AND(vyberHrace&lt;&gt;"",ISNUMBER(SEARCH(vyberHrace,$B3979)))</f>
      </c>
      <c r="M3979" s="14">
        <f>AND($I3979=MID(kododd,1,2),$J3979=MID(kododd,3,3))</f>
      </c>
    </row>
    <row r="3980">
      <c r="A3980" s="95">
        <v>39559</v>
      </c>
      <c r="B3980" s="93" t="s">
        <v>4121</v>
      </c>
      <c r="C3980" s="93" t="s">
        <v>1400</v>
      </c>
      <c r="G3980" s="95">
        <v>0</v>
      </c>
      <c r="H3980" s="93" t="s">
        <v>8976</v>
      </c>
      <c r="I3980" s="93" t="s">
        <v>23893</v>
      </c>
      <c r="J3980" s="93" t="s">
        <v>20974</v>
      </c>
      <c r="K3980" s="93" t="s">
        <v>4919</v>
      </c>
      <c r="L3980" s="14">
        <f>AND(vyberHrace&lt;&gt;"",ISNUMBER(SEARCH(vyberHrace,$B3980)))</f>
      </c>
      <c r="M3980" s="14">
        <f>AND($I3980=MID(kododd,1,2),$J3980=MID(kododd,3,3))</f>
      </c>
    </row>
    <row r="3981">
      <c r="A3981" s="95">
        <v>40066</v>
      </c>
      <c r="B3981" s="93" t="s">
        <v>4122</v>
      </c>
      <c r="C3981" s="93" t="s">
        <v>1417</v>
      </c>
      <c r="G3981" s="95">
        <v>0</v>
      </c>
      <c r="H3981" s="93" t="s">
        <v>8976</v>
      </c>
      <c r="I3981" s="93" t="s">
        <v>23893</v>
      </c>
      <c r="J3981" s="93" t="s">
        <v>20974</v>
      </c>
      <c r="K3981" s="93" t="s">
        <v>4919</v>
      </c>
      <c r="L3981" s="14">
        <f>AND(vyberHrace&lt;&gt;"",ISNUMBER(SEARCH(vyberHrace,$B3981)))</f>
      </c>
      <c r="M3981" s="14">
        <f>AND($I3981=MID(kododd,1,2),$J3981=MID(kododd,3,3))</f>
      </c>
    </row>
    <row r="3982">
      <c r="A3982" s="95">
        <v>52728</v>
      </c>
      <c r="B3982" s="93" t="s">
        <v>18</v>
      </c>
      <c r="C3982" s="93" t="s">
        <v>1422</v>
      </c>
      <c r="G3982" s="95">
        <v>0</v>
      </c>
      <c r="H3982" s="93" t="s">
        <v>8976</v>
      </c>
      <c r="I3982" s="93" t="s">
        <v>23893</v>
      </c>
      <c r="J3982" s="93" t="s">
        <v>20944</v>
      </c>
      <c r="K3982" s="93" t="s">
        <v>5129</v>
      </c>
      <c r="L3982" s="14">
        <f>AND(vyberHrace&lt;&gt;"",ISNUMBER(SEARCH(vyberHrace,$B3982)))</f>
      </c>
      <c r="M3982" s="14">
        <f>AND($I3982=MID(kododd,1,2),$J3982=MID(kododd,3,3))</f>
      </c>
    </row>
    <row r="3983">
      <c r="A3983" s="95">
        <v>2907</v>
      </c>
      <c r="B3983" s="93" t="s">
        <v>4123</v>
      </c>
      <c r="C3983" s="93" t="s">
        <v>1404</v>
      </c>
      <c r="D3983" s="95">
        <v>1797</v>
      </c>
      <c r="F3983" s="95">
        <v>23700343</v>
      </c>
      <c r="G3983" s="95">
        <v>250</v>
      </c>
      <c r="H3983" s="93" t="s">
        <v>8976</v>
      </c>
      <c r="I3983" s="93" t="s">
        <v>23893</v>
      </c>
      <c r="J3983" s="93" t="s">
        <v>20976</v>
      </c>
      <c r="K3983" s="93" t="s">
        <v>9938</v>
      </c>
      <c r="L3983" s="14">
        <f>AND(vyberHrace&lt;&gt;"",ISNUMBER(SEARCH(vyberHrace,$B3983)))</f>
      </c>
      <c r="M3983" s="14">
        <f>AND($I3983=MID(kododd,1,2),$J3983=MID(kododd,3,3))</f>
      </c>
    </row>
    <row r="3984">
      <c r="A3984" s="95">
        <v>41765</v>
      </c>
      <c r="B3984" s="93" t="s">
        <v>4126</v>
      </c>
      <c r="C3984" s="93" t="s">
        <v>1408</v>
      </c>
      <c r="D3984" s="95">
        <v>1230</v>
      </c>
      <c r="F3984" s="95">
        <v>23701234</v>
      </c>
      <c r="G3984" s="95">
        <v>0</v>
      </c>
      <c r="H3984" s="93" t="s">
        <v>8976</v>
      </c>
      <c r="I3984" s="93" t="s">
        <v>23893</v>
      </c>
      <c r="J3984" s="93" t="s">
        <v>20944</v>
      </c>
      <c r="K3984" s="93" t="s">
        <v>5129</v>
      </c>
      <c r="L3984" s="14">
        <f>AND(vyberHrace&lt;&gt;"",ISNUMBER(SEARCH(vyberHrace,$B3984)))</f>
      </c>
      <c r="M3984" s="14">
        <f>AND($I3984=MID(kododd,1,2),$J3984=MID(kododd,3,3))</f>
      </c>
    </row>
    <row r="3985">
      <c r="A3985" s="95">
        <v>62712</v>
      </c>
      <c r="B3985" s="93" t="s">
        <v>28772</v>
      </c>
      <c r="C3985" s="93" t="s">
        <v>1408</v>
      </c>
      <c r="E3985" s="95">
        <v>1541</v>
      </c>
      <c r="F3985" s="95">
        <v>23762861</v>
      </c>
      <c r="G3985" s="95">
        <v>250</v>
      </c>
      <c r="H3985" s="93" t="s">
        <v>8976</v>
      </c>
      <c r="I3985" s="93" t="s">
        <v>23893</v>
      </c>
      <c r="J3985" s="93" t="s">
        <v>20880</v>
      </c>
      <c r="K3985" s="93" t="s">
        <v>11224</v>
      </c>
      <c r="L3985" s="14">
        <f>AND(vyberHrace&lt;&gt;"",ISNUMBER(SEARCH(vyberHrace,$B3985)))</f>
      </c>
      <c r="M3985" s="14">
        <f>AND($I3985=MID(kododd,1,2),$J3985=MID(kododd,3,3))</f>
      </c>
    </row>
    <row r="3986">
      <c r="A3986" s="95">
        <v>8627</v>
      </c>
      <c r="B3986" s="93" t="s">
        <v>4132</v>
      </c>
      <c r="C3986" s="93" t="s">
        <v>1407</v>
      </c>
      <c r="D3986" s="95">
        <v>2024</v>
      </c>
      <c r="E3986" s="95">
        <v>2027</v>
      </c>
      <c r="F3986" s="95">
        <v>325015</v>
      </c>
      <c r="G3986" s="95">
        <v>250</v>
      </c>
      <c r="H3986" s="93" t="s">
        <v>8976</v>
      </c>
      <c r="I3986" s="93" t="s">
        <v>23893</v>
      </c>
      <c r="J3986" s="93" t="s">
        <v>20944</v>
      </c>
      <c r="K3986" s="93" t="s">
        <v>5129</v>
      </c>
      <c r="L3986" s="14">
        <f>AND(vyberHrace&lt;&gt;"",ISNUMBER(SEARCH(vyberHrace,$B3986)))</f>
      </c>
      <c r="M3986" s="14">
        <f>AND($I3986=MID(kododd,1,2),$J3986=MID(kododd,3,3))</f>
      </c>
    </row>
    <row r="3987">
      <c r="A3987" s="95">
        <v>50662</v>
      </c>
      <c r="B3987" s="93" t="s">
        <v>6786</v>
      </c>
      <c r="C3987" s="93" t="s">
        <v>1402</v>
      </c>
      <c r="G3987" s="95">
        <v>0</v>
      </c>
      <c r="H3987" s="93" t="s">
        <v>8976</v>
      </c>
      <c r="I3987" s="93" t="s">
        <v>23893</v>
      </c>
      <c r="J3987" s="93" t="s">
        <v>20920</v>
      </c>
      <c r="K3987" s="93" t="s">
        <v>5933</v>
      </c>
      <c r="L3987" s="14">
        <f>AND(vyberHrace&lt;&gt;"",ISNUMBER(SEARCH(vyberHrace,$B3987)))</f>
      </c>
      <c r="M3987" s="14">
        <f>AND($I3987=MID(kododd,1,2),$J3987=MID(kododd,3,3))</f>
      </c>
    </row>
    <row r="3988">
      <c r="A3988" s="95">
        <v>61664</v>
      </c>
      <c r="B3988" s="93" t="s">
        <v>27824</v>
      </c>
      <c r="C3988" s="93" t="s">
        <v>1411</v>
      </c>
      <c r="G3988" s="95">
        <v>0</v>
      </c>
      <c r="H3988" s="93" t="s">
        <v>8976</v>
      </c>
      <c r="I3988" s="93" t="s">
        <v>23893</v>
      </c>
      <c r="J3988" s="93" t="s">
        <v>20906</v>
      </c>
      <c r="K3988" s="93" t="s">
        <v>7817</v>
      </c>
      <c r="L3988" s="14">
        <f>AND(vyberHrace&lt;&gt;"",ISNUMBER(SEARCH(vyberHrace,$B3988)))</f>
      </c>
      <c r="M3988" s="14">
        <f>AND($I3988=MID(kododd,1,2),$J3988=MID(kododd,3,3))</f>
      </c>
    </row>
    <row r="3989">
      <c r="A3989" s="95">
        <v>53267</v>
      </c>
      <c r="B3989" s="93" t="s">
        <v>17498</v>
      </c>
      <c r="C3989" s="93" t="s">
        <v>1412</v>
      </c>
      <c r="G3989" s="95">
        <v>0</v>
      </c>
      <c r="H3989" s="93" t="s">
        <v>8976</v>
      </c>
      <c r="I3989" s="93" t="s">
        <v>23893</v>
      </c>
      <c r="J3989" s="93" t="s">
        <v>20863</v>
      </c>
      <c r="K3989" s="93" t="s">
        <v>4532</v>
      </c>
      <c r="L3989" s="14">
        <f>AND(vyberHrace&lt;&gt;"",ISNUMBER(SEARCH(vyberHrace,$B3989)))</f>
      </c>
      <c r="M3989" s="14">
        <f>AND($I3989=MID(kododd,1,2),$J3989=MID(kododd,3,3))</f>
      </c>
    </row>
    <row r="3990">
      <c r="A3990" s="95">
        <v>35697</v>
      </c>
      <c r="B3990" s="93" t="s">
        <v>3696</v>
      </c>
      <c r="C3990" s="93" t="s">
        <v>1413</v>
      </c>
      <c r="D3990" s="95">
        <v>1549</v>
      </c>
      <c r="G3990" s="95">
        <v>0</v>
      </c>
      <c r="H3990" s="93" t="s">
        <v>8976</v>
      </c>
      <c r="I3990" s="93" t="s">
        <v>23893</v>
      </c>
      <c r="J3990" s="93" t="s">
        <v>20898</v>
      </c>
      <c r="K3990" s="93" t="s">
        <v>6906</v>
      </c>
      <c r="L3990" s="14">
        <f>AND(vyberHrace&lt;&gt;"",ISNUMBER(SEARCH(vyberHrace,$B3990)))</f>
      </c>
      <c r="M3990" s="14">
        <f>AND($I3990=MID(kododd,1,2),$J3990=MID(kododd,3,3))</f>
      </c>
    </row>
    <row r="3991">
      <c r="A3991" s="95">
        <v>25924</v>
      </c>
      <c r="B3991" s="93" t="s">
        <v>3701</v>
      </c>
      <c r="C3991" s="93" t="s">
        <v>1421</v>
      </c>
      <c r="D3991" s="95">
        <v>2176</v>
      </c>
      <c r="E3991" s="95">
        <v>2186</v>
      </c>
      <c r="F3991" s="95">
        <v>339342</v>
      </c>
      <c r="G3991" s="95">
        <v>250</v>
      </c>
      <c r="H3991" s="93" t="s">
        <v>8976</v>
      </c>
      <c r="I3991" s="93" t="s">
        <v>23893</v>
      </c>
      <c r="J3991" s="93" t="s">
        <v>20944</v>
      </c>
      <c r="K3991" s="93" t="s">
        <v>5129</v>
      </c>
      <c r="L3991" s="14">
        <f>AND(vyberHrace&lt;&gt;"",ISNUMBER(SEARCH(vyberHrace,$B3991)))</f>
      </c>
      <c r="M3991" s="14">
        <f>AND($I3991=MID(kododd,1,2),$J3991=MID(kododd,3,3))</f>
      </c>
    </row>
    <row r="3992">
      <c r="A3992" s="95">
        <v>61518</v>
      </c>
      <c r="B3992" s="93" t="s">
        <v>27694</v>
      </c>
      <c r="C3992" s="93" t="s">
        <v>1486</v>
      </c>
      <c r="G3992" s="95">
        <v>250</v>
      </c>
      <c r="H3992" s="93" t="s">
        <v>8976</v>
      </c>
      <c r="I3992" s="93" t="s">
        <v>23893</v>
      </c>
      <c r="J3992" s="93" t="s">
        <v>20906</v>
      </c>
      <c r="K3992" s="93" t="s">
        <v>7817</v>
      </c>
      <c r="L3992" s="14">
        <f>AND(vyberHrace&lt;&gt;"",ISNUMBER(SEARCH(vyberHrace,$B3992)))</f>
      </c>
      <c r="M3992" s="14">
        <f>AND($I3992=MID(kododd,1,2),$J3992=MID(kododd,3,3))</f>
      </c>
    </row>
    <row r="3993">
      <c r="A3993" s="95">
        <v>47683</v>
      </c>
      <c r="B3993" s="93" t="s">
        <v>3704</v>
      </c>
      <c r="C3993" s="93" t="s">
        <v>1410</v>
      </c>
      <c r="D3993" s="95">
        <v>1064</v>
      </c>
      <c r="F3993" s="95">
        <v>23768983</v>
      </c>
      <c r="G3993" s="95">
        <v>0</v>
      </c>
      <c r="H3993" s="93" t="s">
        <v>8976</v>
      </c>
      <c r="I3993" s="93" t="s">
        <v>23893</v>
      </c>
      <c r="J3993" s="93" t="s">
        <v>21014</v>
      </c>
      <c r="K3993" s="93" t="s">
        <v>4826</v>
      </c>
      <c r="L3993" s="14">
        <f>AND(vyberHrace&lt;&gt;"",ISNUMBER(SEARCH(vyberHrace,$B3993)))</f>
      </c>
      <c r="M3993" s="14">
        <f>AND($I3993=MID(kododd,1,2),$J3993=MID(kododd,3,3))</f>
      </c>
    </row>
    <row r="3994">
      <c r="A3994" s="95">
        <v>29363</v>
      </c>
      <c r="B3994" s="93" t="s">
        <v>19831</v>
      </c>
      <c r="C3994" s="93" t="s">
        <v>1428</v>
      </c>
      <c r="D3994" s="95">
        <v>1875</v>
      </c>
      <c r="E3994" s="95">
        <v>1931</v>
      </c>
      <c r="F3994" s="95">
        <v>368750</v>
      </c>
      <c r="G3994" s="95">
        <v>250</v>
      </c>
      <c r="H3994" s="93" t="s">
        <v>8976</v>
      </c>
      <c r="I3994" s="93" t="s">
        <v>23893</v>
      </c>
      <c r="J3994" s="93" t="s">
        <v>20906</v>
      </c>
      <c r="K3994" s="93" t="s">
        <v>7817</v>
      </c>
      <c r="L3994" s="14">
        <f>AND(vyberHrace&lt;&gt;"",ISNUMBER(SEARCH(vyberHrace,$B3994)))</f>
      </c>
      <c r="M3994" s="14">
        <f>AND($I3994=MID(kododd,1,2),$J3994=MID(kododd,3,3))</f>
      </c>
    </row>
    <row r="3995">
      <c r="A3995" s="95">
        <v>36067</v>
      </c>
      <c r="B3995" s="93" t="s">
        <v>19831</v>
      </c>
      <c r="C3995" s="93" t="s">
        <v>1438</v>
      </c>
      <c r="D3995" s="95">
        <v>1292</v>
      </c>
      <c r="E3995" s="95">
        <v>1602</v>
      </c>
      <c r="F3995" s="95">
        <v>23700351</v>
      </c>
      <c r="G3995" s="95">
        <v>250</v>
      </c>
      <c r="H3995" s="93" t="s">
        <v>8976</v>
      </c>
      <c r="I3995" s="93" t="s">
        <v>23893</v>
      </c>
      <c r="J3995" s="93" t="s">
        <v>20906</v>
      </c>
      <c r="K3995" s="93" t="s">
        <v>7817</v>
      </c>
      <c r="L3995" s="14">
        <f>AND(vyberHrace&lt;&gt;"",ISNUMBER(SEARCH(vyberHrace,$B3995)))</f>
      </c>
      <c r="M3995" s="14">
        <f>AND($I3995=MID(kododd,1,2),$J3995=MID(kododd,3,3))</f>
      </c>
    </row>
    <row r="3996">
      <c r="A3996" s="95">
        <v>49486</v>
      </c>
      <c r="B3996" s="93" t="s">
        <v>5369</v>
      </c>
      <c r="C3996" s="93" t="s">
        <v>1422</v>
      </c>
      <c r="D3996" s="95">
        <v>1414</v>
      </c>
      <c r="E3996" s="95">
        <v>1604</v>
      </c>
      <c r="F3996" s="95">
        <v>23794100</v>
      </c>
      <c r="G3996" s="95">
        <v>250</v>
      </c>
      <c r="H3996" s="93" t="s">
        <v>8976</v>
      </c>
      <c r="I3996" s="93" t="s">
        <v>23893</v>
      </c>
      <c r="J3996" s="93" t="s">
        <v>20922</v>
      </c>
      <c r="K3996" s="93" t="s">
        <v>5595</v>
      </c>
      <c r="L3996" s="14">
        <f>AND(vyberHrace&lt;&gt;"",ISNUMBER(SEARCH(vyberHrace,$B3996)))</f>
      </c>
      <c r="M3996" s="14">
        <f>AND($I3996=MID(kododd,1,2),$J3996=MID(kododd,3,3))</f>
      </c>
    </row>
    <row r="3997">
      <c r="A3997" s="95">
        <v>61131</v>
      </c>
      <c r="B3997" s="93" t="s">
        <v>27395</v>
      </c>
      <c r="C3997" s="93" t="s">
        <v>1450</v>
      </c>
      <c r="G3997" s="95">
        <v>250</v>
      </c>
      <c r="H3997" s="93" t="s">
        <v>8976</v>
      </c>
      <c r="I3997" s="93" t="s">
        <v>23893</v>
      </c>
      <c r="J3997" s="93" t="s">
        <v>20944</v>
      </c>
      <c r="K3997" s="93" t="s">
        <v>5129</v>
      </c>
      <c r="L3997" s="14">
        <f>AND(vyberHrace&lt;&gt;"",ISNUMBER(SEARCH(vyberHrace,$B3997)))</f>
      </c>
      <c r="M3997" s="14">
        <f>AND($I3997=MID(kododd,1,2),$J3997=MID(kododd,3,3))</f>
      </c>
    </row>
    <row r="3998">
      <c r="A3998" s="95">
        <v>55206</v>
      </c>
      <c r="B3998" s="93" t="s">
        <v>2606</v>
      </c>
      <c r="C3998" s="93" t="s">
        <v>1402</v>
      </c>
      <c r="D3998" s="95">
        <v>1434</v>
      </c>
      <c r="G3998" s="95">
        <v>250</v>
      </c>
      <c r="H3998" s="93" t="s">
        <v>8976</v>
      </c>
      <c r="I3998" s="93" t="s">
        <v>23893</v>
      </c>
      <c r="J3998" s="93" t="s">
        <v>20844</v>
      </c>
      <c r="K3998" s="93" t="s">
        <v>8979</v>
      </c>
      <c r="L3998" s="14">
        <f>AND(vyberHrace&lt;&gt;"",ISNUMBER(SEARCH(vyberHrace,$B3998)))</f>
      </c>
      <c r="M3998" s="14">
        <f>AND($I3998=MID(kododd,1,2),$J3998=MID(kododd,3,3))</f>
      </c>
    </row>
    <row r="3999">
      <c r="A3999" s="95">
        <v>63078</v>
      </c>
      <c r="B3999" s="93" t="s">
        <v>28773</v>
      </c>
      <c r="C3999" s="93" t="s">
        <v>1420</v>
      </c>
      <c r="F3999" s="95">
        <v>571004688</v>
      </c>
      <c r="G3999" s="95">
        <v>250</v>
      </c>
      <c r="H3999" s="93" t="s">
        <v>8976</v>
      </c>
      <c r="I3999" s="93" t="s">
        <v>23893</v>
      </c>
      <c r="J3999" s="93" t="s">
        <v>28727</v>
      </c>
      <c r="K3999" s="93" t="s">
        <v>28728</v>
      </c>
      <c r="L3999" s="14">
        <f>AND(vyberHrace&lt;&gt;"",ISNUMBER(SEARCH(vyberHrace,$B3999)))</f>
      </c>
      <c r="M3999" s="14">
        <f>AND($I3999=MID(kododd,1,2),$J3999=MID(kododd,3,3))</f>
      </c>
    </row>
    <row r="4000">
      <c r="A4000" s="95">
        <v>62930</v>
      </c>
      <c r="B4000" s="93" t="s">
        <v>28774</v>
      </c>
      <c r="C4000" s="93" t="s">
        <v>1487</v>
      </c>
      <c r="G4000" s="95">
        <v>250</v>
      </c>
      <c r="H4000" s="93" t="s">
        <v>8976</v>
      </c>
      <c r="I4000" s="93" t="s">
        <v>23893</v>
      </c>
      <c r="J4000" s="93" t="s">
        <v>20944</v>
      </c>
      <c r="K4000" s="93" t="s">
        <v>5129</v>
      </c>
      <c r="L4000" s="14">
        <f>AND(vyberHrace&lt;&gt;"",ISNUMBER(SEARCH(vyberHrace,$B4000)))</f>
      </c>
      <c r="M4000" s="14">
        <f>AND($I4000=MID(kododd,1,2),$J4000=MID(kododd,3,3))</f>
      </c>
    </row>
    <row r="4001">
      <c r="A4001" s="95">
        <v>57479</v>
      </c>
      <c r="B4001" s="93" t="s">
        <v>21832</v>
      </c>
      <c r="C4001" s="93" t="s">
        <v>3255</v>
      </c>
      <c r="G4001" s="95">
        <v>0</v>
      </c>
      <c r="H4001" s="93" t="s">
        <v>8976</v>
      </c>
      <c r="I4001" s="93" t="s">
        <v>23893</v>
      </c>
      <c r="J4001" s="93" t="s">
        <v>20983</v>
      </c>
      <c r="K4001" s="93" t="s">
        <v>9107</v>
      </c>
      <c r="L4001" s="14">
        <f>AND(vyberHrace&lt;&gt;"",ISNUMBER(SEARCH(vyberHrace,$B4001)))</f>
      </c>
      <c r="M4001" s="14">
        <f>AND($I4001=MID(kododd,1,2),$J4001=MID(kododd,3,3))</f>
      </c>
    </row>
    <row r="4002">
      <c r="A4002" s="95">
        <v>8174</v>
      </c>
      <c r="B4002" s="93" t="s">
        <v>13878</v>
      </c>
      <c r="C4002" s="93" t="s">
        <v>1407</v>
      </c>
      <c r="D4002" s="95">
        <v>1856</v>
      </c>
      <c r="E4002" s="95">
        <v>1927</v>
      </c>
      <c r="F4002" s="95">
        <v>335525</v>
      </c>
      <c r="G4002" s="95">
        <v>250</v>
      </c>
      <c r="H4002" s="93" t="s">
        <v>8976</v>
      </c>
      <c r="I4002" s="93" t="s">
        <v>23893</v>
      </c>
      <c r="J4002" s="93" t="s">
        <v>20914</v>
      </c>
      <c r="K4002" s="93" t="s">
        <v>9949</v>
      </c>
      <c r="L4002" s="14">
        <f>AND(vyberHrace&lt;&gt;"",ISNUMBER(SEARCH(vyberHrace,$B4002)))</f>
      </c>
      <c r="M4002" s="14">
        <f>AND($I4002=MID(kododd,1,2),$J4002=MID(kododd,3,3))</f>
      </c>
    </row>
    <row r="4003">
      <c r="A4003" s="95">
        <v>27852</v>
      </c>
      <c r="B4003" s="93" t="s">
        <v>3623</v>
      </c>
      <c r="C4003" s="93" t="s">
        <v>1439</v>
      </c>
      <c r="D4003" s="95">
        <v>1833</v>
      </c>
      <c r="E4003" s="95">
        <v>1894</v>
      </c>
      <c r="F4003" s="95">
        <v>336700</v>
      </c>
      <c r="G4003" s="95">
        <v>250</v>
      </c>
      <c r="H4003" s="93" t="s">
        <v>8976</v>
      </c>
      <c r="I4003" s="93" t="s">
        <v>23893</v>
      </c>
      <c r="J4003" s="93" t="s">
        <v>20859</v>
      </c>
      <c r="K4003" s="93" t="s">
        <v>5573</v>
      </c>
      <c r="L4003" s="14">
        <f>AND(vyberHrace&lt;&gt;"",ISNUMBER(SEARCH(vyberHrace,$B4003)))</f>
      </c>
      <c r="M4003" s="14">
        <f>AND($I4003=MID(kododd,1,2),$J4003=MID(kododd,3,3))</f>
      </c>
    </row>
    <row r="4004">
      <c r="A4004" s="95">
        <v>53003</v>
      </c>
      <c r="B4004" s="93" t="s">
        <v>3623</v>
      </c>
      <c r="C4004" s="93" t="s">
        <v>1424</v>
      </c>
      <c r="D4004" s="95">
        <v>1333</v>
      </c>
      <c r="E4004" s="95">
        <v>1466</v>
      </c>
      <c r="F4004" s="95">
        <v>23763558</v>
      </c>
      <c r="G4004" s="95">
        <v>250</v>
      </c>
      <c r="H4004" s="93" t="s">
        <v>8976</v>
      </c>
      <c r="I4004" s="93" t="s">
        <v>23893</v>
      </c>
      <c r="J4004" s="93" t="s">
        <v>20862</v>
      </c>
      <c r="K4004" s="93" t="s">
        <v>6759</v>
      </c>
      <c r="L4004" s="14">
        <f>AND(vyberHrace&lt;&gt;"",ISNUMBER(SEARCH(vyberHrace,$B4004)))</f>
      </c>
      <c r="M4004" s="14">
        <f>AND($I4004=MID(kododd,1,2),$J4004=MID(kododd,3,3))</f>
      </c>
    </row>
    <row r="4005">
      <c r="A4005" s="95">
        <v>57641</v>
      </c>
      <c r="B4005" s="93" t="s">
        <v>24214</v>
      </c>
      <c r="C4005" s="93" t="s">
        <v>24215</v>
      </c>
      <c r="F4005" s="95">
        <v>571000593</v>
      </c>
      <c r="G4005" s="95">
        <v>250</v>
      </c>
      <c r="H4005" s="93" t="s">
        <v>8976</v>
      </c>
      <c r="I4005" s="93" t="s">
        <v>23893</v>
      </c>
      <c r="J4005" s="93" t="s">
        <v>20862</v>
      </c>
      <c r="K4005" s="93" t="s">
        <v>6759</v>
      </c>
      <c r="L4005" s="14">
        <f>AND(vyberHrace&lt;&gt;"",ISNUMBER(SEARCH(vyberHrace,$B4005)))</f>
      </c>
      <c r="M4005" s="14">
        <f>AND($I4005=MID(kododd,1,2),$J4005=MID(kododd,3,3))</f>
      </c>
    </row>
    <row r="4006">
      <c r="A4006" s="95">
        <v>53597</v>
      </c>
      <c r="B4006" s="93" t="s">
        <v>17503</v>
      </c>
      <c r="C4006" s="93" t="s">
        <v>1486</v>
      </c>
      <c r="F4006" s="95">
        <v>23778199</v>
      </c>
      <c r="G4006" s="95">
        <v>250</v>
      </c>
      <c r="H4006" s="93" t="s">
        <v>8976</v>
      </c>
      <c r="I4006" s="93" t="s">
        <v>23893</v>
      </c>
      <c r="J4006" s="93" t="s">
        <v>20862</v>
      </c>
      <c r="K4006" s="93" t="s">
        <v>6759</v>
      </c>
      <c r="L4006" s="14">
        <f>AND(vyberHrace&lt;&gt;"",ISNUMBER(SEARCH(vyberHrace,$B4006)))</f>
      </c>
      <c r="M4006" s="14">
        <f>AND($I4006=MID(kododd,1,2),$J4006=MID(kododd,3,3))</f>
      </c>
    </row>
    <row r="4007">
      <c r="A4007" s="95">
        <v>13132</v>
      </c>
      <c r="B4007" s="93" t="s">
        <v>3624</v>
      </c>
      <c r="C4007" s="93" t="s">
        <v>1470</v>
      </c>
      <c r="D4007" s="95">
        <v>1475</v>
      </c>
      <c r="F4007" s="95">
        <v>23747064</v>
      </c>
      <c r="G4007" s="95">
        <v>0</v>
      </c>
      <c r="H4007" s="93" t="s">
        <v>8976</v>
      </c>
      <c r="I4007" s="93" t="s">
        <v>23893</v>
      </c>
      <c r="J4007" s="93" t="s">
        <v>20983</v>
      </c>
      <c r="K4007" s="93" t="s">
        <v>9107</v>
      </c>
      <c r="L4007" s="14">
        <f>AND(vyberHrace&lt;&gt;"",ISNUMBER(SEARCH(vyberHrace,$B4007)))</f>
      </c>
      <c r="M4007" s="14">
        <f>AND($I4007=MID(kododd,1,2),$J4007=MID(kododd,3,3))</f>
      </c>
    </row>
    <row r="4008">
      <c r="A4008" s="95">
        <v>63891</v>
      </c>
      <c r="B4008" s="93" t="s">
        <v>29957</v>
      </c>
      <c r="C4008" s="93" t="s">
        <v>1411</v>
      </c>
      <c r="G4008" s="95">
        <v>0</v>
      </c>
      <c r="H4008" s="93" t="s">
        <v>8976</v>
      </c>
      <c r="I4008" s="93" t="s">
        <v>23893</v>
      </c>
      <c r="J4008" s="93" t="s">
        <v>20862</v>
      </c>
      <c r="K4008" s="93" t="s">
        <v>6759</v>
      </c>
      <c r="L4008" s="14">
        <f>AND(vyberHrace&lt;&gt;"",ISNUMBER(SEARCH(vyberHrace,$B4008)))</f>
      </c>
      <c r="M4008" s="14">
        <f>AND($I4008=MID(kododd,1,2),$J4008=MID(kododd,3,3))</f>
      </c>
    </row>
    <row r="4009">
      <c r="A4009" s="95">
        <v>45702</v>
      </c>
      <c r="B4009" s="93" t="s">
        <v>3631</v>
      </c>
      <c r="C4009" s="93" t="s">
        <v>1408</v>
      </c>
      <c r="D4009" s="95">
        <v>1098</v>
      </c>
      <c r="F4009" s="95">
        <v>23716940</v>
      </c>
      <c r="G4009" s="95">
        <v>0</v>
      </c>
      <c r="H4009" s="93" t="s">
        <v>8976</v>
      </c>
      <c r="I4009" s="93" t="s">
        <v>23893</v>
      </c>
      <c r="J4009" s="93" t="s">
        <v>20862</v>
      </c>
      <c r="K4009" s="93" t="s">
        <v>6759</v>
      </c>
      <c r="L4009" s="14">
        <f>AND(vyberHrace&lt;&gt;"",ISNUMBER(SEARCH(vyberHrace,$B4009)))</f>
      </c>
      <c r="M4009" s="14">
        <f>AND($I4009=MID(kododd,1,2),$J4009=MID(kododd,3,3))</f>
      </c>
    </row>
    <row r="4010">
      <c r="A4010" s="95">
        <v>46169</v>
      </c>
      <c r="B4010" s="93" t="s">
        <v>3632</v>
      </c>
      <c r="C4010" s="93" t="s">
        <v>1402</v>
      </c>
      <c r="D4010" s="95">
        <v>1062</v>
      </c>
      <c r="F4010" s="95">
        <v>23716959</v>
      </c>
      <c r="G4010" s="95">
        <v>0</v>
      </c>
      <c r="H4010" s="93" t="s">
        <v>8976</v>
      </c>
      <c r="I4010" s="93" t="s">
        <v>23893</v>
      </c>
      <c r="J4010" s="93" t="s">
        <v>20862</v>
      </c>
      <c r="K4010" s="93" t="s">
        <v>6759</v>
      </c>
      <c r="L4010" s="14">
        <f>AND(vyberHrace&lt;&gt;"",ISNUMBER(SEARCH(vyberHrace,$B4010)))</f>
      </c>
      <c r="M4010" s="14">
        <f>AND($I4010=MID(kododd,1,2),$J4010=MID(kododd,3,3))</f>
      </c>
    </row>
    <row r="4011">
      <c r="A4011" s="95">
        <v>50385</v>
      </c>
      <c r="B4011" s="93" t="s">
        <v>6796</v>
      </c>
      <c r="C4011" s="93" t="s">
        <v>1422</v>
      </c>
      <c r="F4011" s="95">
        <v>23736372</v>
      </c>
      <c r="G4011" s="95">
        <v>0</v>
      </c>
      <c r="H4011" s="93" t="s">
        <v>8976</v>
      </c>
      <c r="I4011" s="93" t="s">
        <v>23893</v>
      </c>
      <c r="J4011" s="93" t="s">
        <v>20880</v>
      </c>
      <c r="K4011" s="93" t="s">
        <v>11224</v>
      </c>
      <c r="L4011" s="14">
        <f>AND(vyberHrace&lt;&gt;"",ISNUMBER(SEARCH(vyberHrace,$B4011)))</f>
      </c>
      <c r="M4011" s="14">
        <f>AND($I4011=MID(kododd,1,2),$J4011=MID(kododd,3,3))</f>
      </c>
    </row>
    <row r="4012">
      <c r="A4012" s="95">
        <v>37935</v>
      </c>
      <c r="B4012" s="93" t="s">
        <v>3636</v>
      </c>
      <c r="C4012" s="93" t="s">
        <v>1408</v>
      </c>
      <c r="D4012" s="95">
        <v>1260</v>
      </c>
      <c r="F4012" s="95">
        <v>376396</v>
      </c>
      <c r="G4012" s="95">
        <v>250</v>
      </c>
      <c r="H4012" s="93" t="s">
        <v>8976</v>
      </c>
      <c r="I4012" s="93" t="s">
        <v>23893</v>
      </c>
      <c r="J4012" s="93" t="s">
        <v>20902</v>
      </c>
      <c r="K4012" s="93" t="s">
        <v>3608</v>
      </c>
      <c r="L4012" s="14">
        <f>AND(vyberHrace&lt;&gt;"",ISNUMBER(SEARCH(vyberHrace,$B4012)))</f>
      </c>
      <c r="M4012" s="14">
        <f>AND($I4012=MID(kododd,1,2),$J4012=MID(kododd,3,3))</f>
      </c>
    </row>
    <row r="4013">
      <c r="A4013" s="95">
        <v>13577</v>
      </c>
      <c r="B4013" s="93" t="s">
        <v>3637</v>
      </c>
      <c r="C4013" s="93" t="s">
        <v>1417</v>
      </c>
      <c r="D4013" s="95">
        <v>1524</v>
      </c>
      <c r="E4013" s="95">
        <v>1634</v>
      </c>
      <c r="F4013" s="95">
        <v>23709820</v>
      </c>
      <c r="G4013" s="95">
        <v>250</v>
      </c>
      <c r="H4013" s="93" t="s">
        <v>8976</v>
      </c>
      <c r="I4013" s="93" t="s">
        <v>23893</v>
      </c>
      <c r="J4013" s="93" t="s">
        <v>20902</v>
      </c>
      <c r="K4013" s="93" t="s">
        <v>3608</v>
      </c>
      <c r="L4013" s="14">
        <f>AND(vyberHrace&lt;&gt;"",ISNUMBER(SEARCH(vyberHrace,$B4013)))</f>
      </c>
      <c r="M4013" s="14">
        <f>AND($I4013=MID(kododd,1,2),$J4013=MID(kododd,3,3))</f>
      </c>
    </row>
    <row r="4014">
      <c r="A4014" s="95">
        <v>56042</v>
      </c>
      <c r="B4014" s="93" t="s">
        <v>21777</v>
      </c>
      <c r="C4014" s="93" t="s">
        <v>1424</v>
      </c>
      <c r="G4014" s="95">
        <v>0</v>
      </c>
      <c r="H4014" s="93" t="s">
        <v>8976</v>
      </c>
      <c r="I4014" s="93" t="s">
        <v>23893</v>
      </c>
      <c r="J4014" s="93" t="s">
        <v>20862</v>
      </c>
      <c r="K4014" s="93" t="s">
        <v>6759</v>
      </c>
      <c r="L4014" s="14">
        <f>AND(vyberHrace&lt;&gt;"",ISNUMBER(SEARCH(vyberHrace,$B4014)))</f>
      </c>
      <c r="M4014" s="14">
        <f>AND($I4014=MID(kododd,1,2),$J4014=MID(kododd,3,3))</f>
      </c>
    </row>
    <row r="4015">
      <c r="A4015" s="95">
        <v>63813</v>
      </c>
      <c r="B4015" s="93" t="s">
        <v>29958</v>
      </c>
      <c r="C4015" s="93" t="s">
        <v>1426</v>
      </c>
      <c r="G4015" s="95">
        <v>250</v>
      </c>
      <c r="H4015" s="93" t="s">
        <v>8976</v>
      </c>
      <c r="I4015" s="93" t="s">
        <v>23893</v>
      </c>
      <c r="J4015" s="93" t="s">
        <v>20897</v>
      </c>
      <c r="K4015" s="93" t="s">
        <v>5077</v>
      </c>
      <c r="L4015" s="14">
        <f>AND(vyberHrace&lt;&gt;"",ISNUMBER(SEARCH(vyberHrace,$B4015)))</f>
      </c>
      <c r="M4015" s="14">
        <f>AND($I4015=MID(kododd,1,2),$J4015=MID(kododd,3,3))</f>
      </c>
    </row>
    <row r="4016">
      <c r="A4016" s="95">
        <v>15156</v>
      </c>
      <c r="B4016" s="93" t="s">
        <v>3641</v>
      </c>
      <c r="C4016" s="93" t="s">
        <v>1423</v>
      </c>
      <c r="D4016" s="95">
        <v>1465</v>
      </c>
      <c r="G4016" s="95">
        <v>250</v>
      </c>
      <c r="H4016" s="93" t="s">
        <v>8976</v>
      </c>
      <c r="I4016" s="93" t="s">
        <v>23893</v>
      </c>
      <c r="J4016" s="93" t="s">
        <v>20928</v>
      </c>
      <c r="K4016" s="93" t="s">
        <v>5586</v>
      </c>
      <c r="L4016" s="14">
        <f>AND(vyberHrace&lt;&gt;"",ISNUMBER(SEARCH(vyberHrace,$B4016)))</f>
      </c>
      <c r="M4016" s="14">
        <f>AND($I4016=MID(kododd,1,2),$J4016=MID(kododd,3,3))</f>
      </c>
    </row>
    <row r="4017">
      <c r="A4017" s="95">
        <v>52212</v>
      </c>
      <c r="B4017" s="93" t="s">
        <v>1765</v>
      </c>
      <c r="C4017" s="93" t="s">
        <v>1420</v>
      </c>
      <c r="G4017" s="95">
        <v>250</v>
      </c>
      <c r="H4017" s="93" t="s">
        <v>8976</v>
      </c>
      <c r="I4017" s="93" t="s">
        <v>23893</v>
      </c>
      <c r="J4017" s="93" t="s">
        <v>20928</v>
      </c>
      <c r="K4017" s="93" t="s">
        <v>5586</v>
      </c>
      <c r="L4017" s="14">
        <f>AND(vyberHrace&lt;&gt;"",ISNUMBER(SEARCH(vyberHrace,$B4017)))</f>
      </c>
      <c r="M4017" s="14">
        <f>AND($I4017=MID(kododd,1,2),$J4017=MID(kododd,3,3))</f>
      </c>
    </row>
    <row r="4018">
      <c r="A4018" s="95">
        <v>17048</v>
      </c>
      <c r="B4018" s="93" t="s">
        <v>3643</v>
      </c>
      <c r="C4018" s="93" t="s">
        <v>1426</v>
      </c>
      <c r="D4018" s="95">
        <v>1325</v>
      </c>
      <c r="F4018" s="95">
        <v>337294967</v>
      </c>
      <c r="G4018" s="95">
        <v>0</v>
      </c>
      <c r="H4018" s="93" t="s">
        <v>8976</v>
      </c>
      <c r="I4018" s="93" t="s">
        <v>23893</v>
      </c>
      <c r="J4018" s="93" t="s">
        <v>20928</v>
      </c>
      <c r="K4018" s="93" t="s">
        <v>5586</v>
      </c>
      <c r="L4018" s="14">
        <f>AND(vyberHrace&lt;&gt;"",ISNUMBER(SEARCH(vyberHrace,$B4018)))</f>
      </c>
      <c r="M4018" s="14">
        <f>AND($I4018=MID(kododd,1,2),$J4018=MID(kododd,3,3))</f>
      </c>
    </row>
    <row r="4019">
      <c r="A4019" s="95">
        <v>45498</v>
      </c>
      <c r="B4019" s="93" t="s">
        <v>3646</v>
      </c>
      <c r="C4019" s="93" t="s">
        <v>1416</v>
      </c>
      <c r="D4019" s="95">
        <v>1730</v>
      </c>
      <c r="E4019" s="95">
        <v>1834</v>
      </c>
      <c r="F4019" s="95">
        <v>23721480</v>
      </c>
      <c r="G4019" s="95">
        <v>250</v>
      </c>
      <c r="H4019" s="93" t="s">
        <v>8976</v>
      </c>
      <c r="I4019" s="93" t="s">
        <v>23893</v>
      </c>
      <c r="J4019" s="93" t="s">
        <v>20880</v>
      </c>
      <c r="K4019" s="93" t="s">
        <v>11224</v>
      </c>
      <c r="L4019" s="14">
        <f>AND(vyberHrace&lt;&gt;"",ISNUMBER(SEARCH(vyberHrace,$B4019)))</f>
      </c>
      <c r="M4019" s="14">
        <f>AND($I4019=MID(kododd,1,2),$J4019=MID(kododd,3,3))</f>
      </c>
    </row>
    <row r="4020">
      <c r="A4020" s="95">
        <v>45530</v>
      </c>
      <c r="B4020" s="93" t="s">
        <v>3646</v>
      </c>
      <c r="C4020" s="93" t="s">
        <v>1419</v>
      </c>
      <c r="D4020" s="95">
        <v>1114</v>
      </c>
      <c r="F4020" s="95">
        <v>23721111</v>
      </c>
      <c r="G4020" s="95">
        <v>0</v>
      </c>
      <c r="H4020" s="93" t="s">
        <v>8976</v>
      </c>
      <c r="I4020" s="93" t="s">
        <v>23893</v>
      </c>
      <c r="J4020" s="93" t="s">
        <v>20859</v>
      </c>
      <c r="K4020" s="93" t="s">
        <v>5573</v>
      </c>
      <c r="L4020" s="14">
        <f>AND(vyberHrace&lt;&gt;"",ISNUMBER(SEARCH(vyberHrace,$B4020)))</f>
      </c>
      <c r="M4020" s="14">
        <f>AND($I4020=MID(kododd,1,2),$J4020=MID(kododd,3,3))</f>
      </c>
    </row>
    <row r="4021">
      <c r="A4021" s="95">
        <v>41475</v>
      </c>
      <c r="B4021" s="93" t="s">
        <v>3649</v>
      </c>
      <c r="C4021" s="93" t="s">
        <v>1419</v>
      </c>
      <c r="D4021" s="95">
        <v>1750</v>
      </c>
      <c r="E4021" s="95">
        <v>1906</v>
      </c>
      <c r="F4021" s="95">
        <v>23747072</v>
      </c>
      <c r="G4021" s="95">
        <v>250</v>
      </c>
      <c r="H4021" s="93" t="s">
        <v>8976</v>
      </c>
      <c r="I4021" s="93" t="s">
        <v>23893</v>
      </c>
      <c r="J4021" s="93" t="s">
        <v>20983</v>
      </c>
      <c r="K4021" s="93" t="s">
        <v>9107</v>
      </c>
      <c r="L4021" s="14">
        <f>AND(vyberHrace&lt;&gt;"",ISNUMBER(SEARCH(vyberHrace,$B4021)))</f>
      </c>
      <c r="M4021" s="14">
        <f>AND($I4021=MID(kododd,1,2),$J4021=MID(kododd,3,3))</f>
      </c>
    </row>
    <row r="4022">
      <c r="A4022" s="95">
        <v>53047</v>
      </c>
      <c r="B4022" s="93" t="s">
        <v>17505</v>
      </c>
      <c r="C4022" s="93" t="s">
        <v>1412</v>
      </c>
      <c r="G4022" s="95">
        <v>0</v>
      </c>
      <c r="H4022" s="93" t="s">
        <v>8976</v>
      </c>
      <c r="I4022" s="93" t="s">
        <v>23893</v>
      </c>
      <c r="J4022" s="93" t="s">
        <v>20862</v>
      </c>
      <c r="K4022" s="93" t="s">
        <v>6759</v>
      </c>
      <c r="L4022" s="14">
        <f>AND(vyberHrace&lt;&gt;"",ISNUMBER(SEARCH(vyberHrace,$B4022)))</f>
      </c>
      <c r="M4022" s="14">
        <f>AND($I4022=MID(kododd,1,2),$J4022=MID(kododd,3,3))</f>
      </c>
    </row>
    <row r="4023">
      <c r="A4023" s="95">
        <v>33836</v>
      </c>
      <c r="B4023" s="93" t="s">
        <v>12899</v>
      </c>
      <c r="C4023" s="93" t="s">
        <v>1414</v>
      </c>
      <c r="D4023" s="95">
        <v>1074</v>
      </c>
      <c r="G4023" s="95">
        <v>0</v>
      </c>
      <c r="H4023" s="93" t="s">
        <v>8976</v>
      </c>
      <c r="I4023" s="93" t="s">
        <v>23893</v>
      </c>
      <c r="J4023" s="93" t="s">
        <v>20859</v>
      </c>
      <c r="K4023" s="93" t="s">
        <v>5573</v>
      </c>
      <c r="L4023" s="14">
        <f>AND(vyberHrace&lt;&gt;"",ISNUMBER(SEARCH(vyberHrace,$B4023)))</f>
      </c>
      <c r="M4023" s="14">
        <f>AND($I4023=MID(kododd,1,2),$J4023=MID(kododd,3,3))</f>
      </c>
    </row>
    <row r="4024">
      <c r="A4024" s="95">
        <v>34884</v>
      </c>
      <c r="B4024" s="93" t="s">
        <v>11585</v>
      </c>
      <c r="C4024" s="93" t="s">
        <v>1414</v>
      </c>
      <c r="D4024" s="95">
        <v>1275</v>
      </c>
      <c r="G4024" s="95">
        <v>0</v>
      </c>
      <c r="H4024" s="93" t="s">
        <v>8976</v>
      </c>
      <c r="I4024" s="93" t="s">
        <v>23893</v>
      </c>
      <c r="J4024" s="93" t="s">
        <v>20897</v>
      </c>
      <c r="K4024" s="93" t="s">
        <v>5077</v>
      </c>
      <c r="L4024" s="14">
        <f>AND(vyberHrace&lt;&gt;"",ISNUMBER(SEARCH(vyberHrace,$B4024)))</f>
      </c>
      <c r="M4024" s="14">
        <f>AND($I4024=MID(kododd,1,2),$J4024=MID(kododd,3,3))</f>
      </c>
    </row>
    <row r="4025">
      <c r="A4025" s="95">
        <v>462</v>
      </c>
      <c r="B4025" s="93" t="s">
        <v>12571</v>
      </c>
      <c r="C4025" s="93" t="s">
        <v>1460</v>
      </c>
      <c r="D4025" s="95">
        <v>1961</v>
      </c>
      <c r="E4025" s="95">
        <v>1974</v>
      </c>
      <c r="F4025" s="95">
        <v>327212</v>
      </c>
      <c r="G4025" s="95">
        <v>0</v>
      </c>
      <c r="H4025" s="93" t="s">
        <v>8976</v>
      </c>
      <c r="I4025" s="93" t="s">
        <v>23893</v>
      </c>
      <c r="J4025" s="93" t="s">
        <v>20930</v>
      </c>
      <c r="K4025" s="93" t="s">
        <v>5590</v>
      </c>
      <c r="L4025" s="14">
        <f>AND(vyberHrace&lt;&gt;"",ISNUMBER(SEARCH(vyberHrace,$B4025)))</f>
      </c>
      <c r="M4025" s="14">
        <f>AND($I4025=MID(kododd,1,2),$J4025=MID(kododd,3,3))</f>
      </c>
    </row>
    <row r="4026">
      <c r="A4026" s="95">
        <v>51616</v>
      </c>
      <c r="B4026" s="93" t="s">
        <v>12572</v>
      </c>
      <c r="C4026" s="93" t="s">
        <v>1443</v>
      </c>
      <c r="D4026" s="95">
        <v>1087</v>
      </c>
      <c r="G4026" s="95">
        <v>0</v>
      </c>
      <c r="H4026" s="93" t="s">
        <v>8976</v>
      </c>
      <c r="I4026" s="93" t="s">
        <v>23893</v>
      </c>
      <c r="J4026" s="93" t="s">
        <v>20855</v>
      </c>
      <c r="K4026" s="93" t="s">
        <v>2076</v>
      </c>
      <c r="L4026" s="14">
        <f>AND(vyberHrace&lt;&gt;"",ISNUMBER(SEARCH(vyberHrace,$B4026)))</f>
      </c>
      <c r="M4026" s="14">
        <f>AND($I4026=MID(kododd,1,2),$J4026=MID(kododd,3,3))</f>
      </c>
    </row>
    <row r="4027">
      <c r="A4027" s="95">
        <v>60034</v>
      </c>
      <c r="B4027" s="93" t="s">
        <v>26513</v>
      </c>
      <c r="C4027" s="93" t="s">
        <v>1487</v>
      </c>
      <c r="G4027" s="95">
        <v>0</v>
      </c>
      <c r="H4027" s="93" t="s">
        <v>8976</v>
      </c>
      <c r="I4027" s="93" t="s">
        <v>23893</v>
      </c>
      <c r="J4027" s="93" t="s">
        <v>20862</v>
      </c>
      <c r="K4027" s="93" t="s">
        <v>6759</v>
      </c>
      <c r="L4027" s="14">
        <f>AND(vyberHrace&lt;&gt;"",ISNUMBER(SEARCH(vyberHrace,$B4027)))</f>
      </c>
      <c r="M4027" s="14">
        <f>AND($I4027=MID(kododd,1,2),$J4027=MID(kododd,3,3))</f>
      </c>
    </row>
    <row r="4028">
      <c r="A4028" s="95">
        <v>55486</v>
      </c>
      <c r="B4028" s="93" t="s">
        <v>21833</v>
      </c>
      <c r="C4028" s="93" t="s">
        <v>3255</v>
      </c>
      <c r="D4028" s="95">
        <v>1251</v>
      </c>
      <c r="G4028" s="95">
        <v>0</v>
      </c>
      <c r="H4028" s="93" t="s">
        <v>8976</v>
      </c>
      <c r="I4028" s="93" t="s">
        <v>23893</v>
      </c>
      <c r="J4028" s="93" t="s">
        <v>20983</v>
      </c>
      <c r="K4028" s="93" t="s">
        <v>9107</v>
      </c>
      <c r="L4028" s="14">
        <f>AND(vyberHrace&lt;&gt;"",ISNUMBER(SEARCH(vyberHrace,$B4028)))</f>
      </c>
      <c r="M4028" s="14">
        <f>AND($I4028=MID(kododd,1,2),$J4028=MID(kododd,3,3))</f>
      </c>
    </row>
    <row r="4029">
      <c r="A4029" s="95">
        <v>27722</v>
      </c>
      <c r="B4029" s="93" t="s">
        <v>12586</v>
      </c>
      <c r="C4029" s="93" t="s">
        <v>1405</v>
      </c>
      <c r="G4029" s="95">
        <v>0</v>
      </c>
      <c r="H4029" s="93" t="s">
        <v>8976</v>
      </c>
      <c r="I4029" s="93" t="s">
        <v>23893</v>
      </c>
      <c r="J4029" s="93" t="s">
        <v>20914</v>
      </c>
      <c r="K4029" s="93" t="s">
        <v>9949</v>
      </c>
      <c r="L4029" s="14">
        <f>AND(vyberHrace&lt;&gt;"",ISNUMBER(SEARCH(vyberHrace,$B4029)))</f>
      </c>
      <c r="M4029" s="14">
        <f>AND($I4029=MID(kododd,1,2),$J4029=MID(kododd,3,3))</f>
      </c>
    </row>
    <row r="4030">
      <c r="A4030" s="95">
        <v>48195</v>
      </c>
      <c r="B4030" s="93" t="s">
        <v>14860</v>
      </c>
      <c r="C4030" s="93" t="s">
        <v>3255</v>
      </c>
      <c r="D4030" s="95">
        <v>1559</v>
      </c>
      <c r="E4030" s="95">
        <v>1712</v>
      </c>
      <c r="F4030" s="95">
        <v>23799498</v>
      </c>
      <c r="G4030" s="95">
        <v>250</v>
      </c>
      <c r="H4030" s="93" t="s">
        <v>8976</v>
      </c>
      <c r="I4030" s="93" t="s">
        <v>23893</v>
      </c>
      <c r="J4030" s="93" t="s">
        <v>20890</v>
      </c>
      <c r="K4030" s="93" t="s">
        <v>9069</v>
      </c>
      <c r="L4030" s="14">
        <f>AND(vyberHrace&lt;&gt;"",ISNUMBER(SEARCH(vyberHrace,$B4030)))</f>
      </c>
      <c r="M4030" s="14">
        <f>AND($I4030=MID(kododd,1,2),$J4030=MID(kododd,3,3))</f>
      </c>
    </row>
    <row r="4031">
      <c r="A4031" s="95">
        <v>62657</v>
      </c>
      <c r="B4031" s="93" t="s">
        <v>28775</v>
      </c>
      <c r="C4031" s="93" t="s">
        <v>1411</v>
      </c>
      <c r="G4031" s="95">
        <v>250</v>
      </c>
      <c r="H4031" s="93" t="s">
        <v>8976</v>
      </c>
      <c r="I4031" s="93" t="s">
        <v>23893</v>
      </c>
      <c r="J4031" s="93" t="s">
        <v>20850</v>
      </c>
      <c r="K4031" s="93" t="s">
        <v>2038</v>
      </c>
      <c r="L4031" s="14">
        <f>AND(vyberHrace&lt;&gt;"",ISNUMBER(SEARCH(vyberHrace,$B4031)))</f>
      </c>
      <c r="M4031" s="14">
        <f>AND($I4031=MID(kododd,1,2),$J4031=MID(kododd,3,3))</f>
      </c>
    </row>
    <row r="4032">
      <c r="A4032" s="95">
        <v>52540</v>
      </c>
      <c r="B4032" s="93" t="s">
        <v>5546</v>
      </c>
      <c r="C4032" s="93" t="s">
        <v>3255</v>
      </c>
      <c r="F4032" s="95">
        <v>23778377</v>
      </c>
      <c r="G4032" s="95">
        <v>0</v>
      </c>
      <c r="H4032" s="93" t="s">
        <v>8976</v>
      </c>
      <c r="I4032" s="93" t="s">
        <v>23893</v>
      </c>
      <c r="J4032" s="93" t="s">
        <v>20862</v>
      </c>
      <c r="K4032" s="93" t="s">
        <v>6759</v>
      </c>
      <c r="L4032" s="14">
        <f>AND(vyberHrace&lt;&gt;"",ISNUMBER(SEARCH(vyberHrace,$B4032)))</f>
      </c>
      <c r="M4032" s="14">
        <f>AND($I4032=MID(kododd,1,2),$J4032=MID(kododd,3,3))</f>
      </c>
    </row>
    <row r="4033">
      <c r="A4033" s="95">
        <v>52541</v>
      </c>
      <c r="B4033" s="93" t="s">
        <v>5547</v>
      </c>
      <c r="C4033" s="93" t="s">
        <v>1412</v>
      </c>
      <c r="F4033" s="95">
        <v>23778385</v>
      </c>
      <c r="G4033" s="95">
        <v>250</v>
      </c>
      <c r="H4033" s="93" t="s">
        <v>8976</v>
      </c>
      <c r="I4033" s="93" t="s">
        <v>23893</v>
      </c>
      <c r="J4033" s="93" t="s">
        <v>20862</v>
      </c>
      <c r="K4033" s="93" t="s">
        <v>6759</v>
      </c>
      <c r="L4033" s="14">
        <f>AND(vyberHrace&lt;&gt;"",ISNUMBER(SEARCH(vyberHrace,$B4033)))</f>
      </c>
      <c r="M4033" s="14">
        <f>AND($I4033=MID(kododd,1,2),$J4033=MID(kododd,3,3))</f>
      </c>
    </row>
    <row r="4034">
      <c r="A4034" s="95">
        <v>56051</v>
      </c>
      <c r="B4034" s="93" t="s">
        <v>21735</v>
      </c>
      <c r="C4034" s="93" t="s">
        <v>1416</v>
      </c>
      <c r="D4034" s="95">
        <v>1688</v>
      </c>
      <c r="E4034" s="95">
        <v>1786</v>
      </c>
      <c r="F4034" s="95">
        <v>23768991</v>
      </c>
      <c r="G4034" s="95">
        <v>250</v>
      </c>
      <c r="H4034" s="93" t="s">
        <v>8976</v>
      </c>
      <c r="I4034" s="93" t="s">
        <v>23893</v>
      </c>
      <c r="J4034" s="93" t="s">
        <v>20964</v>
      </c>
      <c r="K4034" s="93" t="s">
        <v>11275</v>
      </c>
      <c r="L4034" s="14">
        <f>AND(vyberHrace&lt;&gt;"",ISNUMBER(SEARCH(vyberHrace,$B4034)))</f>
      </c>
      <c r="M4034" s="14">
        <f>AND($I4034=MID(kododd,1,2),$J4034=MID(kododd,3,3))</f>
      </c>
    </row>
    <row r="4035">
      <c r="A4035" s="95">
        <v>52568</v>
      </c>
      <c r="B4035" s="93" t="s">
        <v>1811</v>
      </c>
      <c r="C4035" s="93" t="s">
        <v>1412</v>
      </c>
      <c r="D4035" s="95">
        <v>1680</v>
      </c>
      <c r="E4035" s="95">
        <v>1784</v>
      </c>
      <c r="F4035" s="95">
        <v>23744936</v>
      </c>
      <c r="G4035" s="95">
        <v>250</v>
      </c>
      <c r="H4035" s="93" t="s">
        <v>8976</v>
      </c>
      <c r="I4035" s="93" t="s">
        <v>23893</v>
      </c>
      <c r="J4035" s="93" t="s">
        <v>21005</v>
      </c>
      <c r="K4035" s="93" t="s">
        <v>7922</v>
      </c>
      <c r="L4035" s="14">
        <f>AND(vyberHrace&lt;&gt;"",ISNUMBER(SEARCH(vyberHrace,$B4035)))</f>
      </c>
      <c r="M4035" s="14">
        <f>AND($I4035=MID(kododd,1,2),$J4035=MID(kododd,3,3))</f>
      </c>
    </row>
    <row r="4036">
      <c r="A4036" s="95">
        <v>31557</v>
      </c>
      <c r="B4036" s="93" t="s">
        <v>103</v>
      </c>
      <c r="C4036" s="93" t="s">
        <v>1418</v>
      </c>
      <c r="D4036" s="95">
        <v>2040</v>
      </c>
      <c r="E4036" s="95">
        <v>2103</v>
      </c>
      <c r="F4036" s="95">
        <v>335533</v>
      </c>
      <c r="G4036" s="95">
        <v>250</v>
      </c>
      <c r="H4036" s="93" t="s">
        <v>8976</v>
      </c>
      <c r="I4036" s="93" t="s">
        <v>23893</v>
      </c>
      <c r="J4036" s="93" t="s">
        <v>20956</v>
      </c>
      <c r="K4036" s="93" t="s">
        <v>26134</v>
      </c>
      <c r="L4036" s="14">
        <f>AND(vyberHrace&lt;&gt;"",ISNUMBER(SEARCH(vyberHrace,$B4036)))</f>
      </c>
      <c r="M4036" s="14">
        <f>AND($I4036=MID(kododd,1,2),$J4036=MID(kododd,3,3))</f>
      </c>
    </row>
    <row r="4037">
      <c r="A4037" s="95">
        <v>62213</v>
      </c>
      <c r="B4037" s="93" t="s">
        <v>25622</v>
      </c>
      <c r="C4037" s="93" t="s">
        <v>3255</v>
      </c>
      <c r="D4037" s="95">
        <v>1082</v>
      </c>
      <c r="G4037" s="95">
        <v>250</v>
      </c>
      <c r="H4037" s="93" t="s">
        <v>8976</v>
      </c>
      <c r="I4037" s="93" t="s">
        <v>23893</v>
      </c>
      <c r="J4037" s="93" t="s">
        <v>20850</v>
      </c>
      <c r="K4037" s="93" t="s">
        <v>2038</v>
      </c>
      <c r="L4037" s="14">
        <f>AND(vyberHrace&lt;&gt;"",ISNUMBER(SEARCH(vyberHrace,$B4037)))</f>
      </c>
      <c r="M4037" s="14">
        <f>AND($I4037=MID(kododd,1,2),$J4037=MID(kododd,3,3))</f>
      </c>
    </row>
    <row r="4038">
      <c r="A4038" s="95">
        <v>15003</v>
      </c>
      <c r="B4038" s="93" t="s">
        <v>111</v>
      </c>
      <c r="C4038" s="93" t="s">
        <v>1482</v>
      </c>
      <c r="D4038" s="95">
        <v>1547</v>
      </c>
      <c r="G4038" s="95">
        <v>0</v>
      </c>
      <c r="H4038" s="93" t="s">
        <v>8976</v>
      </c>
      <c r="I4038" s="93" t="s">
        <v>23893</v>
      </c>
      <c r="J4038" s="93" t="s">
        <v>20880</v>
      </c>
      <c r="K4038" s="93" t="s">
        <v>11224</v>
      </c>
      <c r="L4038" s="14">
        <f>AND(vyberHrace&lt;&gt;"",ISNUMBER(SEARCH(vyberHrace,$B4038)))</f>
      </c>
      <c r="M4038" s="14">
        <f>AND($I4038=MID(kododd,1,2),$J4038=MID(kododd,3,3))</f>
      </c>
    </row>
    <row r="4039">
      <c r="A4039" s="95">
        <v>58251</v>
      </c>
      <c r="B4039" s="93" t="s">
        <v>24767</v>
      </c>
      <c r="C4039" s="93" t="s">
        <v>1411</v>
      </c>
      <c r="G4039" s="95">
        <v>250</v>
      </c>
      <c r="H4039" s="93" t="s">
        <v>8976</v>
      </c>
      <c r="I4039" s="93" t="s">
        <v>23893</v>
      </c>
      <c r="J4039" s="93" t="s">
        <v>20888</v>
      </c>
      <c r="K4039" s="93" t="s">
        <v>145</v>
      </c>
      <c r="L4039" s="14">
        <f>AND(vyberHrace&lt;&gt;"",ISNUMBER(SEARCH(vyberHrace,$B4039)))</f>
      </c>
      <c r="M4039" s="14">
        <f>AND($I4039=MID(kododd,1,2),$J4039=MID(kododd,3,3))</f>
      </c>
    </row>
    <row r="4040">
      <c r="A4040" s="95">
        <v>4750</v>
      </c>
      <c r="B4040" s="93" t="s">
        <v>113</v>
      </c>
      <c r="C4040" s="93" t="s">
        <v>1430</v>
      </c>
      <c r="D4040" s="95">
        <v>1650</v>
      </c>
      <c r="E4040" s="95">
        <v>1848</v>
      </c>
      <c r="F4040" s="95">
        <v>366412</v>
      </c>
      <c r="G4040" s="95">
        <v>250</v>
      </c>
      <c r="H4040" s="93" t="s">
        <v>8976</v>
      </c>
      <c r="I4040" s="93" t="s">
        <v>23893</v>
      </c>
      <c r="J4040" s="93" t="s">
        <v>20928</v>
      </c>
      <c r="K4040" s="93" t="s">
        <v>5586</v>
      </c>
      <c r="L4040" s="14">
        <f>AND(vyberHrace&lt;&gt;"",ISNUMBER(SEARCH(vyberHrace,$B4040)))</f>
      </c>
      <c r="M4040" s="14">
        <f>AND($I4040=MID(kododd,1,2),$J4040=MID(kododd,3,3))</f>
      </c>
    </row>
    <row r="4041">
      <c r="A4041" s="95">
        <v>37385</v>
      </c>
      <c r="B4041" s="93" t="s">
        <v>119</v>
      </c>
      <c r="C4041" s="93" t="s">
        <v>1419</v>
      </c>
      <c r="D4041" s="95">
        <v>1087</v>
      </c>
      <c r="G4041" s="95">
        <v>0</v>
      </c>
      <c r="H4041" s="93" t="s">
        <v>8976</v>
      </c>
      <c r="I4041" s="93" t="s">
        <v>23893</v>
      </c>
      <c r="J4041" s="93" t="s">
        <v>20862</v>
      </c>
      <c r="K4041" s="93" t="s">
        <v>6759</v>
      </c>
      <c r="L4041" s="14">
        <f>AND(vyberHrace&lt;&gt;"",ISNUMBER(SEARCH(vyberHrace,$B4041)))</f>
      </c>
      <c r="M4041" s="14">
        <f>AND($I4041=MID(kododd,1,2),$J4041=MID(kododd,3,3))</f>
      </c>
    </row>
    <row r="4042">
      <c r="A4042" s="95">
        <v>37384</v>
      </c>
      <c r="B4042" s="93" t="s">
        <v>120</v>
      </c>
      <c r="C4042" s="93" t="s">
        <v>1444</v>
      </c>
      <c r="D4042" s="95">
        <v>1079</v>
      </c>
      <c r="G4042" s="95">
        <v>0</v>
      </c>
      <c r="H4042" s="93" t="s">
        <v>8976</v>
      </c>
      <c r="I4042" s="93" t="s">
        <v>23893</v>
      </c>
      <c r="J4042" s="93" t="s">
        <v>20862</v>
      </c>
      <c r="K4042" s="93" t="s">
        <v>6759</v>
      </c>
      <c r="L4042" s="14">
        <f>AND(vyberHrace&lt;&gt;"",ISNUMBER(SEARCH(vyberHrace,$B4042)))</f>
      </c>
      <c r="M4042" s="14">
        <f>AND($I4042=MID(kododd,1,2),$J4042=MID(kododd,3,3))</f>
      </c>
    </row>
    <row r="4043">
      <c r="A4043" s="95">
        <v>46422</v>
      </c>
      <c r="B4043" s="93" t="s">
        <v>121</v>
      </c>
      <c r="C4043" s="93" t="s">
        <v>1402</v>
      </c>
      <c r="G4043" s="95">
        <v>0</v>
      </c>
      <c r="H4043" s="93" t="s">
        <v>8976</v>
      </c>
      <c r="I4043" s="93" t="s">
        <v>23893</v>
      </c>
      <c r="J4043" s="93" t="s">
        <v>20862</v>
      </c>
      <c r="K4043" s="93" t="s">
        <v>6759</v>
      </c>
      <c r="L4043" s="14">
        <f>AND(vyberHrace&lt;&gt;"",ISNUMBER(SEARCH(vyberHrace,$B4043)))</f>
      </c>
      <c r="M4043" s="14">
        <f>AND($I4043=MID(kododd,1,2),$J4043=MID(kododd,3,3))</f>
      </c>
    </row>
    <row r="4044">
      <c r="A4044" s="95">
        <v>5268</v>
      </c>
      <c r="B4044" s="93" t="s">
        <v>123</v>
      </c>
      <c r="C4044" s="93" t="s">
        <v>1441</v>
      </c>
      <c r="D4044" s="95">
        <v>1715</v>
      </c>
      <c r="F4044" s="95">
        <v>342939</v>
      </c>
      <c r="G4044" s="95">
        <v>250</v>
      </c>
      <c r="H4044" s="93" t="s">
        <v>8976</v>
      </c>
      <c r="I4044" s="93" t="s">
        <v>23893</v>
      </c>
      <c r="J4044" s="93" t="s">
        <v>20844</v>
      </c>
      <c r="K4044" s="93" t="s">
        <v>8979</v>
      </c>
      <c r="L4044" s="14">
        <f>AND(vyberHrace&lt;&gt;"",ISNUMBER(SEARCH(vyberHrace,$B4044)))</f>
      </c>
      <c r="M4044" s="14">
        <f>AND($I4044=MID(kododd,1,2),$J4044=MID(kododd,3,3))</f>
      </c>
    </row>
    <row r="4045">
      <c r="A4045" s="95">
        <v>39863</v>
      </c>
      <c r="B4045" s="93" t="s">
        <v>5439</v>
      </c>
      <c r="C4045" s="93" t="s">
        <v>1400</v>
      </c>
      <c r="G4045" s="95">
        <v>0</v>
      </c>
      <c r="H4045" s="93" t="s">
        <v>8976</v>
      </c>
      <c r="I4045" s="93" t="s">
        <v>23893</v>
      </c>
      <c r="J4045" s="93" t="s">
        <v>20901</v>
      </c>
      <c r="K4045" s="93" t="s">
        <v>6914</v>
      </c>
      <c r="L4045" s="14">
        <f>AND(vyberHrace&lt;&gt;"",ISNUMBER(SEARCH(vyberHrace,$B4045)))</f>
      </c>
      <c r="M4045" s="14">
        <f>AND($I4045=MID(kododd,1,2),$J4045=MID(kododd,3,3))</f>
      </c>
    </row>
    <row r="4046">
      <c r="A4046" s="95">
        <v>52589</v>
      </c>
      <c r="B4046" s="93" t="s">
        <v>21683</v>
      </c>
      <c r="C4046" s="93" t="s">
        <v>1406</v>
      </c>
      <c r="G4046" s="95">
        <v>0</v>
      </c>
      <c r="H4046" s="93" t="s">
        <v>8976</v>
      </c>
      <c r="I4046" s="93" t="s">
        <v>23893</v>
      </c>
      <c r="J4046" s="93" t="s">
        <v>20855</v>
      </c>
      <c r="K4046" s="93" t="s">
        <v>2076</v>
      </c>
      <c r="L4046" s="14">
        <f>AND(vyberHrace&lt;&gt;"",ISNUMBER(SEARCH(vyberHrace,$B4046)))</f>
      </c>
      <c r="M4046" s="14">
        <f>AND($I4046=MID(kododd,1,2),$J4046=MID(kododd,3,3))</f>
      </c>
    </row>
    <row r="4047">
      <c r="A4047" s="95">
        <v>58882</v>
      </c>
      <c r="B4047" s="93" t="s">
        <v>25350</v>
      </c>
      <c r="C4047" s="93" t="s">
        <v>1424</v>
      </c>
      <c r="G4047" s="95">
        <v>250</v>
      </c>
      <c r="H4047" s="93" t="s">
        <v>8976</v>
      </c>
      <c r="I4047" s="93" t="s">
        <v>23893</v>
      </c>
      <c r="J4047" s="93" t="s">
        <v>20920</v>
      </c>
      <c r="K4047" s="93" t="s">
        <v>5933</v>
      </c>
      <c r="L4047" s="14">
        <f>AND(vyberHrace&lt;&gt;"",ISNUMBER(SEARCH(vyberHrace,$B4047)))</f>
      </c>
      <c r="M4047" s="14">
        <f>AND($I4047=MID(kododd,1,2),$J4047=MID(kododd,3,3))</f>
      </c>
    </row>
    <row r="4048">
      <c r="A4048" s="95">
        <v>13452</v>
      </c>
      <c r="B4048" s="93" t="s">
        <v>5451</v>
      </c>
      <c r="C4048" s="93" t="s">
        <v>1434</v>
      </c>
      <c r="D4048" s="95">
        <v>2102</v>
      </c>
      <c r="E4048" s="95">
        <v>2113</v>
      </c>
      <c r="F4048" s="95">
        <v>324140</v>
      </c>
      <c r="G4048" s="95">
        <v>250</v>
      </c>
      <c r="H4048" s="93" t="s">
        <v>8976</v>
      </c>
      <c r="I4048" s="93" t="s">
        <v>23893</v>
      </c>
      <c r="J4048" s="93" t="s">
        <v>20863</v>
      </c>
      <c r="K4048" s="93" t="s">
        <v>4532</v>
      </c>
      <c r="L4048" s="14">
        <f>AND(vyberHrace&lt;&gt;"",ISNUMBER(SEARCH(vyberHrace,$B4048)))</f>
      </c>
      <c r="M4048" s="14">
        <f>AND($I4048=MID(kododd,1,2),$J4048=MID(kododd,3,3))</f>
      </c>
    </row>
    <row r="4049">
      <c r="A4049" s="95">
        <v>56016</v>
      </c>
      <c r="B4049" s="93" t="s">
        <v>21863</v>
      </c>
      <c r="C4049" s="93" t="s">
        <v>1406</v>
      </c>
      <c r="G4049" s="95">
        <v>0</v>
      </c>
      <c r="H4049" s="93" t="s">
        <v>8976</v>
      </c>
      <c r="I4049" s="93" t="s">
        <v>23893</v>
      </c>
      <c r="J4049" s="93" t="s">
        <v>20892</v>
      </c>
      <c r="K4049" s="93" t="s">
        <v>6900</v>
      </c>
      <c r="L4049" s="14">
        <f>AND(vyberHrace&lt;&gt;"",ISNUMBER(SEARCH(vyberHrace,$B4049)))</f>
      </c>
      <c r="M4049" s="14">
        <f>AND($I4049=MID(kododd,1,2),$J4049=MID(kododd,3,3))</f>
      </c>
    </row>
    <row r="4050">
      <c r="A4050" s="95">
        <v>57962</v>
      </c>
      <c r="B4050" s="93" t="s">
        <v>24503</v>
      </c>
      <c r="C4050" s="93" t="s">
        <v>1416</v>
      </c>
      <c r="D4050" s="95">
        <v>1877</v>
      </c>
      <c r="E4050" s="95">
        <v>1922</v>
      </c>
      <c r="F4050" s="95">
        <v>23773413</v>
      </c>
      <c r="G4050" s="95">
        <v>250</v>
      </c>
      <c r="H4050" s="93" t="s">
        <v>8976</v>
      </c>
      <c r="I4050" s="93" t="s">
        <v>23893</v>
      </c>
      <c r="J4050" s="93" t="s">
        <v>20880</v>
      </c>
      <c r="K4050" s="93" t="s">
        <v>11224</v>
      </c>
      <c r="L4050" s="14">
        <f>AND(vyberHrace&lt;&gt;"",ISNUMBER(SEARCH(vyberHrace,$B4050)))</f>
      </c>
      <c r="M4050" s="14">
        <f>AND($I4050=MID(kododd,1,2),$J4050=MID(kododd,3,3))</f>
      </c>
    </row>
    <row r="4051">
      <c r="A4051" s="95">
        <v>6289</v>
      </c>
      <c r="B4051" s="93" t="s">
        <v>6472</v>
      </c>
      <c r="C4051" s="93" t="s">
        <v>1449</v>
      </c>
      <c r="D4051" s="95">
        <v>1881</v>
      </c>
      <c r="F4051" s="95">
        <v>307777</v>
      </c>
      <c r="G4051" s="95">
        <v>0</v>
      </c>
      <c r="H4051" s="93" t="s">
        <v>8976</v>
      </c>
      <c r="I4051" s="93" t="s">
        <v>23893</v>
      </c>
      <c r="J4051" s="93" t="s">
        <v>20956</v>
      </c>
      <c r="K4051" s="93" t="s">
        <v>26134</v>
      </c>
      <c r="L4051" s="14">
        <f>AND(vyberHrace&lt;&gt;"",ISNUMBER(SEARCH(vyberHrace,$B4051)))</f>
      </c>
      <c r="M4051" s="14">
        <f>AND($I4051=MID(kododd,1,2),$J4051=MID(kododd,3,3))</f>
      </c>
    </row>
    <row r="4052">
      <c r="A4052" s="95">
        <v>39284</v>
      </c>
      <c r="B4052" s="93" t="s">
        <v>6474</v>
      </c>
      <c r="C4052" s="93" t="s">
        <v>1400</v>
      </c>
      <c r="G4052" s="95">
        <v>0</v>
      </c>
      <c r="H4052" s="93" t="s">
        <v>8976</v>
      </c>
      <c r="I4052" s="93" t="s">
        <v>23893</v>
      </c>
      <c r="J4052" s="93" t="s">
        <v>20862</v>
      </c>
      <c r="K4052" s="93" t="s">
        <v>6759</v>
      </c>
      <c r="L4052" s="14">
        <f>AND(vyberHrace&lt;&gt;"",ISNUMBER(SEARCH(vyberHrace,$B4052)))</f>
      </c>
      <c r="M4052" s="14">
        <f>AND($I4052=MID(kododd,1,2),$J4052=MID(kododd,3,3))</f>
      </c>
    </row>
    <row r="4053">
      <c r="A4053" s="95">
        <v>54821</v>
      </c>
      <c r="B4053" s="93" t="s">
        <v>2730</v>
      </c>
      <c r="C4053" s="93" t="s">
        <v>1406</v>
      </c>
      <c r="G4053" s="95">
        <v>0</v>
      </c>
      <c r="H4053" s="93" t="s">
        <v>8976</v>
      </c>
      <c r="I4053" s="93" t="s">
        <v>23893</v>
      </c>
      <c r="J4053" s="93" t="s">
        <v>21005</v>
      </c>
      <c r="K4053" s="93" t="s">
        <v>7922</v>
      </c>
      <c r="L4053" s="14">
        <f>AND(vyberHrace&lt;&gt;"",ISNUMBER(SEARCH(vyberHrace,$B4053)))</f>
      </c>
      <c r="M4053" s="14">
        <f>AND($I4053=MID(kododd,1,2),$J4053=MID(kododd,3,3))</f>
      </c>
    </row>
    <row r="4054">
      <c r="A4054" s="95">
        <v>54822</v>
      </c>
      <c r="B4054" s="93" t="s">
        <v>2731</v>
      </c>
      <c r="C4054" s="93" t="s">
        <v>1406</v>
      </c>
      <c r="G4054" s="95">
        <v>0</v>
      </c>
      <c r="H4054" s="93" t="s">
        <v>8976</v>
      </c>
      <c r="I4054" s="93" t="s">
        <v>23893</v>
      </c>
      <c r="J4054" s="93" t="s">
        <v>21005</v>
      </c>
      <c r="K4054" s="93" t="s">
        <v>7922</v>
      </c>
      <c r="L4054" s="14">
        <f>AND(vyberHrace&lt;&gt;"",ISNUMBER(SEARCH(vyberHrace,$B4054)))</f>
      </c>
      <c r="M4054" s="14">
        <f>AND($I4054=MID(kododd,1,2),$J4054=MID(kododd,3,3))</f>
      </c>
    </row>
    <row r="4055">
      <c r="A4055" s="95">
        <v>57333</v>
      </c>
      <c r="B4055" s="93" t="s">
        <v>21802</v>
      </c>
      <c r="C4055" s="93" t="s">
        <v>1407</v>
      </c>
      <c r="G4055" s="95">
        <v>250</v>
      </c>
      <c r="H4055" s="93" t="s">
        <v>8976</v>
      </c>
      <c r="I4055" s="93" t="s">
        <v>23893</v>
      </c>
      <c r="J4055" s="93" t="s">
        <v>21005</v>
      </c>
      <c r="K4055" s="93" t="s">
        <v>7922</v>
      </c>
      <c r="L4055" s="14">
        <f>AND(vyberHrace&lt;&gt;"",ISNUMBER(SEARCH(vyberHrace,$B4055)))</f>
      </c>
      <c r="M4055" s="14">
        <f>AND($I4055=MID(kododd,1,2),$J4055=MID(kododd,3,3))</f>
      </c>
    </row>
    <row r="4056">
      <c r="A4056" s="95">
        <v>55690</v>
      </c>
      <c r="B4056" s="93" t="s">
        <v>21778</v>
      </c>
      <c r="C4056" s="93" t="s">
        <v>1420</v>
      </c>
      <c r="D4056" s="95">
        <v>1079</v>
      </c>
      <c r="F4056" s="95">
        <v>23779390</v>
      </c>
      <c r="G4056" s="95">
        <v>250</v>
      </c>
      <c r="H4056" s="93" t="s">
        <v>8976</v>
      </c>
      <c r="I4056" s="93" t="s">
        <v>23893</v>
      </c>
      <c r="J4056" s="93" t="s">
        <v>20862</v>
      </c>
      <c r="K4056" s="93" t="s">
        <v>6759</v>
      </c>
      <c r="L4056" s="14">
        <f>AND(vyberHrace&lt;&gt;"",ISNUMBER(SEARCH(vyberHrace,$B4056)))</f>
      </c>
      <c r="M4056" s="14">
        <f>AND($I4056=MID(kododd,1,2),$J4056=MID(kododd,3,3))</f>
      </c>
    </row>
    <row r="4057">
      <c r="A4057" s="95">
        <v>960</v>
      </c>
      <c r="B4057" s="93" t="s">
        <v>6482</v>
      </c>
      <c r="C4057" s="93" t="s">
        <v>1469</v>
      </c>
      <c r="D4057" s="95">
        <v>2044</v>
      </c>
      <c r="F4057" s="95">
        <v>23729643</v>
      </c>
      <c r="G4057" s="95">
        <v>250</v>
      </c>
      <c r="H4057" s="93" t="s">
        <v>8976</v>
      </c>
      <c r="I4057" s="93" t="s">
        <v>23893</v>
      </c>
      <c r="J4057" s="93" t="s">
        <v>20912</v>
      </c>
      <c r="K4057" s="93" t="s">
        <v>10153</v>
      </c>
      <c r="L4057" s="14">
        <f>AND(vyberHrace&lt;&gt;"",ISNUMBER(SEARCH(vyberHrace,$B4057)))</f>
      </c>
      <c r="M4057" s="14">
        <f>AND($I4057=MID(kododd,1,2),$J4057=MID(kododd,3,3))</f>
      </c>
    </row>
    <row r="4058">
      <c r="A4058" s="95">
        <v>59948</v>
      </c>
      <c r="B4058" s="93" t="s">
        <v>26435</v>
      </c>
      <c r="C4058" s="93" t="s">
        <v>1416</v>
      </c>
      <c r="G4058" s="95">
        <v>250</v>
      </c>
      <c r="H4058" s="93" t="s">
        <v>8976</v>
      </c>
      <c r="I4058" s="93" t="s">
        <v>23893</v>
      </c>
      <c r="J4058" s="93" t="s">
        <v>20928</v>
      </c>
      <c r="K4058" s="93" t="s">
        <v>5586</v>
      </c>
      <c r="L4058" s="14">
        <f>AND(vyberHrace&lt;&gt;"",ISNUMBER(SEARCH(vyberHrace,$B4058)))</f>
      </c>
      <c r="M4058" s="14">
        <f>AND($I4058=MID(kododd,1,2),$J4058=MID(kododd,3,3))</f>
      </c>
    </row>
    <row r="4059">
      <c r="A4059" s="95">
        <v>39750</v>
      </c>
      <c r="B4059" s="93" t="s">
        <v>6493</v>
      </c>
      <c r="C4059" s="93" t="s">
        <v>1399</v>
      </c>
      <c r="D4059" s="95">
        <v>1730</v>
      </c>
      <c r="E4059" s="95">
        <v>1827</v>
      </c>
      <c r="F4059" s="95">
        <v>382299</v>
      </c>
      <c r="G4059" s="95">
        <v>0</v>
      </c>
      <c r="H4059" s="93" t="s">
        <v>8976</v>
      </c>
      <c r="I4059" s="93" t="s">
        <v>23893</v>
      </c>
      <c r="J4059" s="93" t="s">
        <v>20862</v>
      </c>
      <c r="K4059" s="93" t="s">
        <v>6759</v>
      </c>
      <c r="L4059" s="14">
        <f>AND(vyberHrace&lt;&gt;"",ISNUMBER(SEARCH(vyberHrace,$B4059)))</f>
      </c>
      <c r="M4059" s="14">
        <f>AND($I4059=MID(kododd,1,2),$J4059=MID(kododd,3,3))</f>
      </c>
    </row>
    <row r="4060">
      <c r="A4060" s="95">
        <v>56602</v>
      </c>
      <c r="B4060" s="93" t="s">
        <v>21845</v>
      </c>
      <c r="C4060" s="93" t="s">
        <v>1424</v>
      </c>
      <c r="G4060" s="95">
        <v>0</v>
      </c>
      <c r="H4060" s="93" t="s">
        <v>8976</v>
      </c>
      <c r="I4060" s="93" t="s">
        <v>23893</v>
      </c>
      <c r="J4060" s="93" t="s">
        <v>21014</v>
      </c>
      <c r="K4060" s="93" t="s">
        <v>4826</v>
      </c>
      <c r="L4060" s="14">
        <f>AND(vyberHrace&lt;&gt;"",ISNUMBER(SEARCH(vyberHrace,$B4060)))</f>
      </c>
      <c r="M4060" s="14">
        <f>AND($I4060=MID(kododd,1,2),$J4060=MID(kododd,3,3))</f>
      </c>
    </row>
    <row r="4061">
      <c r="A4061" s="95">
        <v>2319</v>
      </c>
      <c r="B4061" s="93" t="s">
        <v>6494</v>
      </c>
      <c r="C4061" s="93" t="s">
        <v>1426</v>
      </c>
      <c r="D4061" s="95">
        <v>1694</v>
      </c>
      <c r="E4061" s="95">
        <v>1809</v>
      </c>
      <c r="F4061" s="95">
        <v>399949</v>
      </c>
      <c r="G4061" s="95">
        <v>250</v>
      </c>
      <c r="H4061" s="93" t="s">
        <v>8976</v>
      </c>
      <c r="I4061" s="93" t="s">
        <v>23893</v>
      </c>
      <c r="J4061" s="93" t="s">
        <v>20976</v>
      </c>
      <c r="K4061" s="93" t="s">
        <v>9938</v>
      </c>
      <c r="L4061" s="14">
        <f>AND(vyberHrace&lt;&gt;"",ISNUMBER(SEARCH(vyberHrace,$B4061)))</f>
      </c>
      <c r="M4061" s="14">
        <f>AND($I4061=MID(kododd,1,2),$J4061=MID(kododd,3,3))</f>
      </c>
    </row>
    <row r="4062">
      <c r="A4062" s="95">
        <v>35384</v>
      </c>
      <c r="B4062" s="93" t="s">
        <v>6494</v>
      </c>
      <c r="C4062" s="93" t="s">
        <v>1407</v>
      </c>
      <c r="D4062" s="95">
        <v>1538</v>
      </c>
      <c r="F4062" s="95">
        <v>399957</v>
      </c>
      <c r="G4062" s="95">
        <v>250</v>
      </c>
      <c r="H4062" s="93" t="s">
        <v>8976</v>
      </c>
      <c r="I4062" s="93" t="s">
        <v>23893</v>
      </c>
      <c r="J4062" s="93" t="s">
        <v>20976</v>
      </c>
      <c r="K4062" s="93" t="s">
        <v>9938</v>
      </c>
      <c r="L4062" s="14">
        <f>AND(vyberHrace&lt;&gt;"",ISNUMBER(SEARCH(vyberHrace,$B4062)))</f>
      </c>
      <c r="M4062" s="14">
        <f>AND($I4062=MID(kododd,1,2),$J4062=MID(kododd,3,3))</f>
      </c>
    </row>
    <row r="4063">
      <c r="A4063" s="95">
        <v>56288</v>
      </c>
      <c r="B4063" s="93" t="s">
        <v>21756</v>
      </c>
      <c r="C4063" s="93" t="s">
        <v>1402</v>
      </c>
      <c r="G4063" s="95">
        <v>0</v>
      </c>
      <c r="H4063" s="93" t="s">
        <v>8976</v>
      </c>
      <c r="I4063" s="93" t="s">
        <v>23893</v>
      </c>
      <c r="J4063" s="93" t="s">
        <v>20958</v>
      </c>
      <c r="K4063" s="93" t="s">
        <v>8977</v>
      </c>
      <c r="L4063" s="14">
        <f>AND(vyberHrace&lt;&gt;"",ISNUMBER(SEARCH(vyberHrace,$B4063)))</f>
      </c>
      <c r="M4063" s="14">
        <f>AND($I4063=MID(kododd,1,2),$J4063=MID(kododd,3,3))</f>
      </c>
    </row>
    <row r="4064">
      <c r="A4064" s="95">
        <v>55484</v>
      </c>
      <c r="B4064" s="93" t="s">
        <v>21823</v>
      </c>
      <c r="C4064" s="93" t="s">
        <v>1411</v>
      </c>
      <c r="D4064" s="95">
        <v>1226</v>
      </c>
      <c r="E4064" s="95">
        <v>1569</v>
      </c>
      <c r="F4064" s="95">
        <v>23768967</v>
      </c>
      <c r="G4064" s="95">
        <v>250</v>
      </c>
      <c r="H4064" s="93" t="s">
        <v>8976</v>
      </c>
      <c r="I4064" s="93" t="s">
        <v>23893</v>
      </c>
      <c r="J4064" s="93" t="s">
        <v>20953</v>
      </c>
      <c r="K4064" s="93" t="s">
        <v>2012</v>
      </c>
      <c r="L4064" s="14">
        <f>AND(vyberHrace&lt;&gt;"",ISNUMBER(SEARCH(vyberHrace,$B4064)))</f>
      </c>
      <c r="M4064" s="14">
        <f>AND($I4064=MID(kododd,1,2),$J4064=MID(kododd,3,3))</f>
      </c>
    </row>
    <row r="4065">
      <c r="A4065" s="95">
        <v>60561</v>
      </c>
      <c r="B4065" s="93" t="s">
        <v>26986</v>
      </c>
      <c r="C4065" s="93" t="s">
        <v>1450</v>
      </c>
      <c r="G4065" s="95">
        <v>250</v>
      </c>
      <c r="H4065" s="93" t="s">
        <v>8976</v>
      </c>
      <c r="I4065" s="93" t="s">
        <v>23893</v>
      </c>
      <c r="J4065" s="93" t="s">
        <v>20890</v>
      </c>
      <c r="K4065" s="93" t="s">
        <v>9069</v>
      </c>
      <c r="L4065" s="14">
        <f>AND(vyberHrace&lt;&gt;"",ISNUMBER(SEARCH(vyberHrace,$B4065)))</f>
      </c>
      <c r="M4065" s="14">
        <f>AND($I4065=MID(kododd,1,2),$J4065=MID(kododd,3,3))</f>
      </c>
    </row>
    <row r="4066">
      <c r="A4066" s="95">
        <v>55483</v>
      </c>
      <c r="B4066" s="93" t="s">
        <v>21824</v>
      </c>
      <c r="C4066" s="93" t="s">
        <v>1424</v>
      </c>
      <c r="D4066" s="95">
        <v>1043</v>
      </c>
      <c r="E4066" s="95">
        <v>1490</v>
      </c>
      <c r="F4066" s="95">
        <v>23768975</v>
      </c>
      <c r="G4066" s="95">
        <v>250</v>
      </c>
      <c r="H4066" s="93" t="s">
        <v>8976</v>
      </c>
      <c r="I4066" s="93" t="s">
        <v>23893</v>
      </c>
      <c r="J4066" s="93" t="s">
        <v>20953</v>
      </c>
      <c r="K4066" s="93" t="s">
        <v>2012</v>
      </c>
      <c r="L4066" s="14">
        <f>AND(vyberHrace&lt;&gt;"",ISNUMBER(SEARCH(vyberHrace,$B4066)))</f>
      </c>
      <c r="M4066" s="14">
        <f>AND($I4066=MID(kododd,1,2),$J4066=MID(kododd,3,3))</f>
      </c>
    </row>
    <row r="4067">
      <c r="A4067" s="95">
        <v>45650</v>
      </c>
      <c r="B4067" s="93" t="s">
        <v>10015</v>
      </c>
      <c r="C4067" s="93" t="s">
        <v>1410</v>
      </c>
      <c r="D4067" s="95">
        <v>1159</v>
      </c>
      <c r="F4067" s="95">
        <v>23756780</v>
      </c>
      <c r="G4067" s="95">
        <v>0</v>
      </c>
      <c r="H4067" s="93" t="s">
        <v>8976</v>
      </c>
      <c r="I4067" s="93" t="s">
        <v>23893</v>
      </c>
      <c r="J4067" s="93" t="s">
        <v>20912</v>
      </c>
      <c r="K4067" s="93" t="s">
        <v>10153</v>
      </c>
      <c r="L4067" s="14">
        <f>AND(vyberHrace&lt;&gt;"",ISNUMBER(SEARCH(vyberHrace,$B4067)))</f>
      </c>
      <c r="M4067" s="14">
        <f>AND($I4067=MID(kododd,1,2),$J4067=MID(kododd,3,3))</f>
      </c>
    </row>
    <row r="4068">
      <c r="A4068" s="95">
        <v>58496</v>
      </c>
      <c r="B4068" s="93" t="s">
        <v>24996</v>
      </c>
      <c r="C4068" s="93" t="s">
        <v>1420</v>
      </c>
      <c r="G4068" s="95">
        <v>0</v>
      </c>
      <c r="H4068" s="93" t="s">
        <v>8976</v>
      </c>
      <c r="I4068" s="93" t="s">
        <v>23893</v>
      </c>
      <c r="J4068" s="93" t="s">
        <v>23413</v>
      </c>
      <c r="K4068" s="93" t="s">
        <v>21382</v>
      </c>
      <c r="L4068" s="14">
        <f>AND(vyberHrace&lt;&gt;"",ISNUMBER(SEARCH(vyberHrace,$B4068)))</f>
      </c>
      <c r="M4068" s="14">
        <f>AND($I4068=MID(kododd,1,2),$J4068=MID(kododd,3,3))</f>
      </c>
    </row>
    <row r="4069">
      <c r="A4069" s="95">
        <v>52205</v>
      </c>
      <c r="B4069" s="93" t="s">
        <v>1766</v>
      </c>
      <c r="C4069" s="93" t="s">
        <v>1406</v>
      </c>
      <c r="G4069" s="95">
        <v>250</v>
      </c>
      <c r="H4069" s="93" t="s">
        <v>8976</v>
      </c>
      <c r="I4069" s="93" t="s">
        <v>23893</v>
      </c>
      <c r="J4069" s="93" t="s">
        <v>20928</v>
      </c>
      <c r="K4069" s="93" t="s">
        <v>5586</v>
      </c>
      <c r="L4069" s="14">
        <f>AND(vyberHrace&lt;&gt;"",ISNUMBER(SEARCH(vyberHrace,$B4069)))</f>
      </c>
      <c r="M4069" s="14">
        <f>AND($I4069=MID(kododd,1,2),$J4069=MID(kododd,3,3))</f>
      </c>
    </row>
    <row r="4070">
      <c r="A4070" s="95">
        <v>52206</v>
      </c>
      <c r="B4070" s="93" t="s">
        <v>1767</v>
      </c>
      <c r="C4070" s="93" t="s">
        <v>3255</v>
      </c>
      <c r="G4070" s="95">
        <v>250</v>
      </c>
      <c r="H4070" s="93" t="s">
        <v>8976</v>
      </c>
      <c r="I4070" s="93" t="s">
        <v>23893</v>
      </c>
      <c r="J4070" s="93" t="s">
        <v>20928</v>
      </c>
      <c r="K4070" s="93" t="s">
        <v>5586</v>
      </c>
      <c r="L4070" s="14">
        <f>AND(vyberHrace&lt;&gt;"",ISNUMBER(SEARCH(vyberHrace,$B4070)))</f>
      </c>
      <c r="M4070" s="14">
        <f>AND($I4070=MID(kododd,1,2),$J4070=MID(kododd,3,3))</f>
      </c>
    </row>
    <row r="4071">
      <c r="A4071" s="95">
        <v>7426</v>
      </c>
      <c r="B4071" s="93" t="s">
        <v>10020</v>
      </c>
      <c r="C4071" s="93" t="s">
        <v>1455</v>
      </c>
      <c r="D4071" s="95">
        <v>1613</v>
      </c>
      <c r="E4071" s="95">
        <v>1706</v>
      </c>
      <c r="F4071" s="95">
        <v>334057</v>
      </c>
      <c r="G4071" s="95">
        <v>250</v>
      </c>
      <c r="H4071" s="93" t="s">
        <v>8976</v>
      </c>
      <c r="I4071" s="93" t="s">
        <v>23893</v>
      </c>
      <c r="J4071" s="93" t="s">
        <v>20928</v>
      </c>
      <c r="K4071" s="93" t="s">
        <v>5586</v>
      </c>
      <c r="L4071" s="14">
        <f>AND(vyberHrace&lt;&gt;"",ISNUMBER(SEARCH(vyberHrace,$B4071)))</f>
      </c>
      <c r="M4071" s="14">
        <f>AND($I4071=MID(kododd,1,2),$J4071=MID(kododd,3,3))</f>
      </c>
    </row>
    <row r="4072">
      <c r="A4072" s="95">
        <v>45257</v>
      </c>
      <c r="B4072" s="93" t="s">
        <v>10035</v>
      </c>
      <c r="C4072" s="93" t="s">
        <v>1402</v>
      </c>
      <c r="D4072" s="95">
        <v>1100</v>
      </c>
      <c r="G4072" s="95">
        <v>0</v>
      </c>
      <c r="H4072" s="93" t="s">
        <v>8976</v>
      </c>
      <c r="I4072" s="93" t="s">
        <v>23893</v>
      </c>
      <c r="J4072" s="93" t="s">
        <v>20862</v>
      </c>
      <c r="K4072" s="93" t="s">
        <v>6759</v>
      </c>
      <c r="L4072" s="14">
        <f>AND(vyberHrace&lt;&gt;"",ISNUMBER(SEARCH(vyberHrace,$B4072)))</f>
      </c>
      <c r="M4072" s="14">
        <f>AND($I4072=MID(kododd,1,2),$J4072=MID(kododd,3,3))</f>
      </c>
    </row>
    <row r="4073">
      <c r="A4073" s="95">
        <v>58171</v>
      </c>
      <c r="B4073" s="93" t="s">
        <v>24690</v>
      </c>
      <c r="C4073" s="93" t="s">
        <v>1411</v>
      </c>
      <c r="G4073" s="95">
        <v>0</v>
      </c>
      <c r="H4073" s="93" t="s">
        <v>8976</v>
      </c>
      <c r="I4073" s="93" t="s">
        <v>23893</v>
      </c>
      <c r="J4073" s="93" t="s">
        <v>20901</v>
      </c>
      <c r="K4073" s="93" t="s">
        <v>6914</v>
      </c>
      <c r="L4073" s="14">
        <f>AND(vyberHrace&lt;&gt;"",ISNUMBER(SEARCH(vyberHrace,$B4073)))</f>
      </c>
      <c r="M4073" s="14">
        <f>AND($I4073=MID(kododd,1,2),$J4073=MID(kododd,3,3))</f>
      </c>
    </row>
    <row r="4074">
      <c r="A4074" s="95">
        <v>47731</v>
      </c>
      <c r="B4074" s="93" t="s">
        <v>6175</v>
      </c>
      <c r="C4074" s="93" t="s">
        <v>3255</v>
      </c>
      <c r="D4074" s="95">
        <v>1210</v>
      </c>
      <c r="G4074" s="95">
        <v>0</v>
      </c>
      <c r="H4074" s="93" t="s">
        <v>8976</v>
      </c>
      <c r="I4074" s="93" t="s">
        <v>23893</v>
      </c>
      <c r="J4074" s="93" t="s">
        <v>20953</v>
      </c>
      <c r="K4074" s="93" t="s">
        <v>2012</v>
      </c>
      <c r="L4074" s="14">
        <f>AND(vyberHrace&lt;&gt;"",ISNUMBER(SEARCH(vyberHrace,$B4074)))</f>
      </c>
      <c r="M4074" s="14">
        <f>AND($I4074=MID(kododd,1,2),$J4074=MID(kododd,3,3))</f>
      </c>
    </row>
    <row r="4075">
      <c r="A4075" s="95">
        <v>53617</v>
      </c>
      <c r="B4075" s="93" t="s">
        <v>17511</v>
      </c>
      <c r="C4075" s="93" t="s">
        <v>1450</v>
      </c>
      <c r="G4075" s="95">
        <v>0</v>
      </c>
      <c r="H4075" s="93" t="s">
        <v>8976</v>
      </c>
      <c r="I4075" s="93" t="s">
        <v>23893</v>
      </c>
      <c r="J4075" s="93" t="s">
        <v>20862</v>
      </c>
      <c r="K4075" s="93" t="s">
        <v>6759</v>
      </c>
      <c r="L4075" s="14">
        <f>AND(vyberHrace&lt;&gt;"",ISNUMBER(SEARCH(vyberHrace,$B4075)))</f>
      </c>
      <c r="M4075" s="14">
        <f>AND($I4075=MID(kododd,1,2),$J4075=MID(kododd,3,3))</f>
      </c>
    </row>
    <row r="4076">
      <c r="A4076" s="95">
        <v>27520</v>
      </c>
      <c r="B4076" s="93" t="s">
        <v>6197</v>
      </c>
      <c r="C4076" s="93" t="s">
        <v>1439</v>
      </c>
      <c r="D4076" s="95">
        <v>1769</v>
      </c>
      <c r="E4076" s="95">
        <v>1869</v>
      </c>
      <c r="F4076" s="95">
        <v>345601</v>
      </c>
      <c r="G4076" s="95">
        <v>250</v>
      </c>
      <c r="H4076" s="93" t="s">
        <v>8976</v>
      </c>
      <c r="I4076" s="93" t="s">
        <v>23893</v>
      </c>
      <c r="J4076" s="93" t="s">
        <v>20850</v>
      </c>
      <c r="K4076" s="93" t="s">
        <v>2038</v>
      </c>
      <c r="L4076" s="14">
        <f>AND(vyberHrace&lt;&gt;"",ISNUMBER(SEARCH(vyberHrace,$B4076)))</f>
      </c>
      <c r="M4076" s="14">
        <f>AND($I4076=MID(kododd,1,2),$J4076=MID(kododd,3,3))</f>
      </c>
    </row>
    <row r="4077">
      <c r="A4077" s="95">
        <v>61168</v>
      </c>
      <c r="B4077" s="93" t="s">
        <v>27418</v>
      </c>
      <c r="C4077" s="93" t="s">
        <v>1438</v>
      </c>
      <c r="G4077" s="95">
        <v>0</v>
      </c>
      <c r="H4077" s="93" t="s">
        <v>8976</v>
      </c>
      <c r="I4077" s="93" t="s">
        <v>23893</v>
      </c>
      <c r="J4077" s="93" t="s">
        <v>20892</v>
      </c>
      <c r="K4077" s="93" t="s">
        <v>6900</v>
      </c>
      <c r="L4077" s="14">
        <f>AND(vyberHrace&lt;&gt;"",ISNUMBER(SEARCH(vyberHrace,$B4077)))</f>
      </c>
      <c r="M4077" s="14">
        <f>AND($I4077=MID(kododd,1,2),$J4077=MID(kododd,3,3))</f>
      </c>
    </row>
    <row r="4078">
      <c r="A4078" s="95">
        <v>52201</v>
      </c>
      <c r="B4078" s="93" t="s">
        <v>1750</v>
      </c>
      <c r="C4078" s="93" t="s">
        <v>1420</v>
      </c>
      <c r="G4078" s="95">
        <v>0</v>
      </c>
      <c r="H4078" s="93" t="s">
        <v>8976</v>
      </c>
      <c r="I4078" s="93" t="s">
        <v>23893</v>
      </c>
      <c r="J4078" s="93" t="s">
        <v>20900</v>
      </c>
      <c r="K4078" s="93" t="s">
        <v>1747</v>
      </c>
      <c r="L4078" s="14">
        <f>AND(vyberHrace&lt;&gt;"",ISNUMBER(SEARCH(vyberHrace,$B4078)))</f>
      </c>
      <c r="M4078" s="14">
        <f>AND($I4078=MID(kododd,1,2),$J4078=MID(kododd,3,3))</f>
      </c>
    </row>
    <row r="4079">
      <c r="A4079" s="95">
        <v>39285</v>
      </c>
      <c r="B4079" s="93" t="s">
        <v>211</v>
      </c>
      <c r="C4079" s="93" t="s">
        <v>1419</v>
      </c>
      <c r="G4079" s="95">
        <v>0</v>
      </c>
      <c r="H4079" s="93" t="s">
        <v>8976</v>
      </c>
      <c r="I4079" s="93" t="s">
        <v>23893</v>
      </c>
      <c r="J4079" s="93" t="s">
        <v>20862</v>
      </c>
      <c r="K4079" s="93" t="s">
        <v>6759</v>
      </c>
      <c r="L4079" s="14">
        <f>AND(vyberHrace&lt;&gt;"",ISNUMBER(SEARCH(vyberHrace,$B4079)))</f>
      </c>
      <c r="M4079" s="14">
        <f>AND($I4079=MID(kododd,1,2),$J4079=MID(kododd,3,3))</f>
      </c>
    </row>
    <row r="4080">
      <c r="A4080" s="95">
        <v>61399</v>
      </c>
      <c r="B4080" s="93" t="s">
        <v>27591</v>
      </c>
      <c r="C4080" s="93" t="s">
        <v>1450</v>
      </c>
      <c r="D4080" s="95">
        <v>1065</v>
      </c>
      <c r="F4080" s="95">
        <v>23796243</v>
      </c>
      <c r="G4080" s="95">
        <v>250</v>
      </c>
      <c r="H4080" s="93" t="s">
        <v>8976</v>
      </c>
      <c r="I4080" s="93" t="s">
        <v>23893</v>
      </c>
      <c r="J4080" s="93" t="s">
        <v>20900</v>
      </c>
      <c r="K4080" s="93" t="s">
        <v>1747</v>
      </c>
      <c r="L4080" s="14">
        <f>AND(vyberHrace&lt;&gt;"",ISNUMBER(SEARCH(vyberHrace,$B4080)))</f>
      </c>
      <c r="M4080" s="14">
        <f>AND($I4080=MID(kododd,1,2),$J4080=MID(kododd,3,3))</f>
      </c>
    </row>
    <row r="4081">
      <c r="A4081" s="95">
        <v>6097</v>
      </c>
      <c r="B4081" s="93" t="s">
        <v>12267</v>
      </c>
      <c r="C4081" s="93" t="s">
        <v>1440</v>
      </c>
      <c r="D4081" s="95">
        <v>1513</v>
      </c>
      <c r="F4081" s="95">
        <v>336050</v>
      </c>
      <c r="G4081" s="95">
        <v>250</v>
      </c>
      <c r="H4081" s="93" t="s">
        <v>8976</v>
      </c>
      <c r="I4081" s="93" t="s">
        <v>23893</v>
      </c>
      <c r="J4081" s="93" t="s">
        <v>20843</v>
      </c>
      <c r="K4081" s="93" t="s">
        <v>6001</v>
      </c>
      <c r="L4081" s="14">
        <f>AND(vyberHrace&lt;&gt;"",ISNUMBER(SEARCH(vyberHrace,$B4081)))</f>
      </c>
      <c r="M4081" s="14">
        <f>AND($I4081=MID(kododd,1,2),$J4081=MID(kododd,3,3))</f>
      </c>
    </row>
    <row r="4082">
      <c r="A4082" s="95">
        <v>62765</v>
      </c>
      <c r="B4082" s="93" t="s">
        <v>28776</v>
      </c>
      <c r="C4082" s="93" t="s">
        <v>1487</v>
      </c>
      <c r="G4082" s="95">
        <v>250</v>
      </c>
      <c r="H4082" s="93" t="s">
        <v>8976</v>
      </c>
      <c r="I4082" s="93" t="s">
        <v>23893</v>
      </c>
      <c r="J4082" s="93" t="s">
        <v>23413</v>
      </c>
      <c r="K4082" s="93" t="s">
        <v>21382</v>
      </c>
      <c r="L4082" s="14">
        <f>AND(vyberHrace&lt;&gt;"",ISNUMBER(SEARCH(vyberHrace,$B4082)))</f>
      </c>
      <c r="M4082" s="14">
        <f>AND($I4082=MID(kododd,1,2),$J4082=MID(kododd,3,3))</f>
      </c>
    </row>
    <row r="4083">
      <c r="A4083" s="95">
        <v>61220</v>
      </c>
      <c r="B4083" s="93" t="s">
        <v>27458</v>
      </c>
      <c r="C4083" s="93" t="s">
        <v>1486</v>
      </c>
      <c r="F4083" s="95">
        <v>23789212</v>
      </c>
      <c r="G4083" s="95">
        <v>250</v>
      </c>
      <c r="H4083" s="93" t="s">
        <v>8976</v>
      </c>
      <c r="I4083" s="93" t="s">
        <v>23893</v>
      </c>
      <c r="J4083" s="93" t="s">
        <v>23413</v>
      </c>
      <c r="K4083" s="93" t="s">
        <v>21382</v>
      </c>
      <c r="L4083" s="14">
        <f>AND(vyberHrace&lt;&gt;"",ISNUMBER(SEARCH(vyberHrace,$B4083)))</f>
      </c>
      <c r="M4083" s="14">
        <f>AND($I4083=MID(kododd,1,2),$J4083=MID(kododd,3,3))</f>
      </c>
    </row>
    <row r="4084">
      <c r="A4084" s="95">
        <v>61777</v>
      </c>
      <c r="B4084" s="93" t="s">
        <v>27924</v>
      </c>
      <c r="C4084" s="93" t="s">
        <v>1402</v>
      </c>
      <c r="G4084" s="95">
        <v>0</v>
      </c>
      <c r="H4084" s="93" t="s">
        <v>8976</v>
      </c>
      <c r="I4084" s="93" t="s">
        <v>23893</v>
      </c>
      <c r="J4084" s="93" t="s">
        <v>20888</v>
      </c>
      <c r="K4084" s="93" t="s">
        <v>145</v>
      </c>
      <c r="L4084" s="14">
        <f>AND(vyberHrace&lt;&gt;"",ISNUMBER(SEARCH(vyberHrace,$B4084)))</f>
      </c>
      <c r="M4084" s="14">
        <f>AND($I4084=MID(kododd,1,2),$J4084=MID(kododd,3,3))</f>
      </c>
    </row>
    <row r="4085">
      <c r="A4085" s="95">
        <v>55444</v>
      </c>
      <c r="B4085" s="93" t="s">
        <v>21803</v>
      </c>
      <c r="C4085" s="93" t="s">
        <v>1450</v>
      </c>
      <c r="G4085" s="95">
        <v>0</v>
      </c>
      <c r="H4085" s="93" t="s">
        <v>8976</v>
      </c>
      <c r="I4085" s="93" t="s">
        <v>23893</v>
      </c>
      <c r="J4085" s="93" t="s">
        <v>21005</v>
      </c>
      <c r="K4085" s="93" t="s">
        <v>7922</v>
      </c>
      <c r="L4085" s="14">
        <f>AND(vyberHrace&lt;&gt;"",ISNUMBER(SEARCH(vyberHrace,$B4085)))</f>
      </c>
      <c r="M4085" s="14">
        <f>AND($I4085=MID(kododd,1,2),$J4085=MID(kododd,3,3))</f>
      </c>
    </row>
    <row r="4086">
      <c r="A4086" s="95">
        <v>55443</v>
      </c>
      <c r="B4086" s="93" t="s">
        <v>21804</v>
      </c>
      <c r="C4086" s="93" t="s">
        <v>1411</v>
      </c>
      <c r="G4086" s="95">
        <v>0</v>
      </c>
      <c r="H4086" s="93" t="s">
        <v>8976</v>
      </c>
      <c r="I4086" s="93" t="s">
        <v>23893</v>
      </c>
      <c r="J4086" s="93" t="s">
        <v>21005</v>
      </c>
      <c r="K4086" s="93" t="s">
        <v>7922</v>
      </c>
      <c r="L4086" s="14">
        <f>AND(vyberHrace&lt;&gt;"",ISNUMBER(SEARCH(vyberHrace,$B4086)))</f>
      </c>
      <c r="M4086" s="14">
        <f>AND($I4086=MID(kododd,1,2),$J4086=MID(kododd,3,3))</f>
      </c>
    </row>
    <row r="4087">
      <c r="A4087" s="95">
        <v>55441</v>
      </c>
      <c r="B4087" s="93" t="s">
        <v>21713</v>
      </c>
      <c r="C4087" s="93" t="s">
        <v>1408</v>
      </c>
      <c r="D4087" s="95">
        <v>1551</v>
      </c>
      <c r="E4087" s="95">
        <v>1782</v>
      </c>
      <c r="F4087" s="95">
        <v>23780568</v>
      </c>
      <c r="G4087" s="95">
        <v>250</v>
      </c>
      <c r="H4087" s="93" t="s">
        <v>8976</v>
      </c>
      <c r="I4087" s="93" t="s">
        <v>23893</v>
      </c>
      <c r="J4087" s="93" t="s">
        <v>20902</v>
      </c>
      <c r="K4087" s="93" t="s">
        <v>3608</v>
      </c>
      <c r="L4087" s="14">
        <f>AND(vyberHrace&lt;&gt;"",ISNUMBER(SEARCH(vyberHrace,$B4087)))</f>
      </c>
      <c r="M4087" s="14">
        <f>AND($I4087=MID(kododd,1,2),$J4087=MID(kododd,3,3))</f>
      </c>
    </row>
    <row r="4088">
      <c r="A4088" s="95">
        <v>38728</v>
      </c>
      <c r="B4088" s="93" t="s">
        <v>21058</v>
      </c>
      <c r="C4088" s="93" t="s">
        <v>1436</v>
      </c>
      <c r="D4088" s="95">
        <v>1651</v>
      </c>
      <c r="E4088" s="95">
        <v>1847</v>
      </c>
      <c r="F4088" s="95">
        <v>376590</v>
      </c>
      <c r="G4088" s="95">
        <v>250</v>
      </c>
      <c r="H4088" s="93" t="s">
        <v>8976</v>
      </c>
      <c r="I4088" s="93" t="s">
        <v>23893</v>
      </c>
      <c r="J4088" s="93" t="s">
        <v>20978</v>
      </c>
      <c r="K4088" s="93" t="s">
        <v>26146</v>
      </c>
      <c r="L4088" s="14">
        <f>AND(vyberHrace&lt;&gt;"",ISNUMBER(SEARCH(vyberHrace,$B4088)))</f>
      </c>
      <c r="M4088" s="14">
        <f>AND($I4088=MID(kododd,1,2),$J4088=MID(kododd,3,3))</f>
      </c>
    </row>
    <row r="4089">
      <c r="A4089" s="95">
        <v>13947</v>
      </c>
      <c r="B4089" s="93" t="s">
        <v>10125</v>
      </c>
      <c r="C4089" s="93" t="s">
        <v>1463</v>
      </c>
      <c r="D4089" s="95">
        <v>1632</v>
      </c>
      <c r="E4089" s="95">
        <v>1762</v>
      </c>
      <c r="F4089" s="95">
        <v>368660</v>
      </c>
      <c r="G4089" s="95">
        <v>250</v>
      </c>
      <c r="H4089" s="93" t="s">
        <v>8976</v>
      </c>
      <c r="I4089" s="93" t="s">
        <v>23893</v>
      </c>
      <c r="J4089" s="93" t="s">
        <v>20929</v>
      </c>
      <c r="K4089" s="93" t="s">
        <v>5588</v>
      </c>
      <c r="L4089" s="14">
        <f>AND(vyberHrace&lt;&gt;"",ISNUMBER(SEARCH(vyberHrace,$B4089)))</f>
      </c>
      <c r="M4089" s="14">
        <f>AND($I4089=MID(kododd,1,2),$J4089=MID(kododd,3,3))</f>
      </c>
    </row>
    <row r="4090">
      <c r="A4090" s="95">
        <v>53268</v>
      </c>
      <c r="B4090" s="93" t="s">
        <v>17513</v>
      </c>
      <c r="C4090" s="93" t="s">
        <v>1411</v>
      </c>
      <c r="G4090" s="95">
        <v>0</v>
      </c>
      <c r="H4090" s="93" t="s">
        <v>8976</v>
      </c>
      <c r="I4090" s="93" t="s">
        <v>23893</v>
      </c>
      <c r="J4090" s="93" t="s">
        <v>20863</v>
      </c>
      <c r="K4090" s="93" t="s">
        <v>4532</v>
      </c>
      <c r="L4090" s="14">
        <f>AND(vyberHrace&lt;&gt;"",ISNUMBER(SEARCH(vyberHrace,$B4090)))</f>
      </c>
      <c r="M4090" s="14">
        <f>AND($I4090=MID(kododd,1,2),$J4090=MID(kododd,3,3))</f>
      </c>
    </row>
    <row r="4091">
      <c r="A4091" s="95">
        <v>47802</v>
      </c>
      <c r="B4091" s="93" t="s">
        <v>10131</v>
      </c>
      <c r="C4091" s="93" t="s">
        <v>1406</v>
      </c>
      <c r="G4091" s="95">
        <v>0</v>
      </c>
      <c r="H4091" s="93" t="s">
        <v>8976</v>
      </c>
      <c r="I4091" s="93" t="s">
        <v>23893</v>
      </c>
      <c r="J4091" s="93" t="s">
        <v>20974</v>
      </c>
      <c r="K4091" s="93" t="s">
        <v>4919</v>
      </c>
      <c r="L4091" s="14">
        <f>AND(vyberHrace&lt;&gt;"",ISNUMBER(SEARCH(vyberHrace,$B4091)))</f>
      </c>
      <c r="M4091" s="14">
        <f>AND($I4091=MID(kododd,1,2),$J4091=MID(kododd,3,3))</f>
      </c>
    </row>
    <row r="4092">
      <c r="A4092" s="95">
        <v>53269</v>
      </c>
      <c r="B4092" s="93" t="s">
        <v>17514</v>
      </c>
      <c r="C4092" s="93" t="s">
        <v>1422</v>
      </c>
      <c r="G4092" s="95">
        <v>0</v>
      </c>
      <c r="H4092" s="93" t="s">
        <v>8976</v>
      </c>
      <c r="I4092" s="93" t="s">
        <v>23893</v>
      </c>
      <c r="J4092" s="93" t="s">
        <v>20863</v>
      </c>
      <c r="K4092" s="93" t="s">
        <v>4532</v>
      </c>
      <c r="L4092" s="14">
        <f>AND(vyberHrace&lt;&gt;"",ISNUMBER(SEARCH(vyberHrace,$B4092)))</f>
      </c>
      <c r="M4092" s="14">
        <f>AND($I4092=MID(kododd,1,2),$J4092=MID(kododd,3,3))</f>
      </c>
    </row>
    <row r="4093">
      <c r="A4093" s="95">
        <v>47803</v>
      </c>
      <c r="B4093" s="93" t="s">
        <v>10132</v>
      </c>
      <c r="C4093" s="93" t="s">
        <v>1402</v>
      </c>
      <c r="G4093" s="95">
        <v>0</v>
      </c>
      <c r="H4093" s="93" t="s">
        <v>8976</v>
      </c>
      <c r="I4093" s="93" t="s">
        <v>23893</v>
      </c>
      <c r="J4093" s="93" t="s">
        <v>20974</v>
      </c>
      <c r="K4093" s="93" t="s">
        <v>4919</v>
      </c>
      <c r="L4093" s="14">
        <f>AND(vyberHrace&lt;&gt;"",ISNUMBER(SEARCH(vyberHrace,$B4093)))</f>
      </c>
      <c r="M4093" s="14">
        <f>AND($I4093=MID(kododd,1,2),$J4093=MID(kododd,3,3))</f>
      </c>
    </row>
    <row r="4094">
      <c r="A4094" s="95">
        <v>57080</v>
      </c>
      <c r="B4094" s="93" t="s">
        <v>21428</v>
      </c>
      <c r="C4094" s="93" t="s">
        <v>1486</v>
      </c>
      <c r="G4094" s="95">
        <v>250</v>
      </c>
      <c r="H4094" s="93" t="s">
        <v>8976</v>
      </c>
      <c r="I4094" s="93" t="s">
        <v>23893</v>
      </c>
      <c r="J4094" s="93" t="s">
        <v>20859</v>
      </c>
      <c r="K4094" s="93" t="s">
        <v>5573</v>
      </c>
      <c r="L4094" s="14">
        <f>AND(vyberHrace&lt;&gt;"",ISNUMBER(SEARCH(vyberHrace,$B4094)))</f>
      </c>
      <c r="M4094" s="14">
        <f>AND($I4094=MID(kododd,1,2),$J4094=MID(kododd,3,3))</f>
      </c>
    </row>
    <row r="4095">
      <c r="A4095" s="95">
        <v>61508</v>
      </c>
      <c r="B4095" s="93" t="s">
        <v>27686</v>
      </c>
      <c r="C4095" s="93" t="s">
        <v>1411</v>
      </c>
      <c r="G4095" s="95">
        <v>250</v>
      </c>
      <c r="H4095" s="93" t="s">
        <v>8976</v>
      </c>
      <c r="I4095" s="93" t="s">
        <v>23893</v>
      </c>
      <c r="J4095" s="93" t="s">
        <v>20859</v>
      </c>
      <c r="K4095" s="93" t="s">
        <v>5573</v>
      </c>
      <c r="L4095" s="14">
        <f>AND(vyberHrace&lt;&gt;"",ISNUMBER(SEARCH(vyberHrace,$B4095)))</f>
      </c>
      <c r="M4095" s="14">
        <f>AND($I4095=MID(kododd,1,2),$J4095=MID(kododd,3,3))</f>
      </c>
    </row>
    <row r="4096">
      <c r="A4096" s="95">
        <v>42133</v>
      </c>
      <c r="B4096" s="93" t="s">
        <v>14697</v>
      </c>
      <c r="C4096" s="93" t="s">
        <v>1474</v>
      </c>
      <c r="D4096" s="95">
        <v>1654</v>
      </c>
      <c r="F4096" s="95">
        <v>399965</v>
      </c>
      <c r="G4096" s="95">
        <v>250</v>
      </c>
      <c r="H4096" s="93" t="s">
        <v>8976</v>
      </c>
      <c r="I4096" s="93" t="s">
        <v>23893</v>
      </c>
      <c r="J4096" s="93" t="s">
        <v>20976</v>
      </c>
      <c r="K4096" s="93" t="s">
        <v>9938</v>
      </c>
      <c r="L4096" s="14">
        <f>AND(vyberHrace&lt;&gt;"",ISNUMBER(SEARCH(vyberHrace,$B4096)))</f>
      </c>
      <c r="M4096" s="14">
        <f>AND($I4096=MID(kododd,1,2),$J4096=MID(kododd,3,3))</f>
      </c>
    </row>
    <row r="4097">
      <c r="A4097" s="95">
        <v>51253</v>
      </c>
      <c r="B4097" s="93" t="s">
        <v>6797</v>
      </c>
      <c r="C4097" s="93" t="s">
        <v>1412</v>
      </c>
      <c r="D4097" s="95">
        <v>1297</v>
      </c>
      <c r="F4097" s="95">
        <v>23736291</v>
      </c>
      <c r="G4097" s="95">
        <v>250</v>
      </c>
      <c r="H4097" s="93" t="s">
        <v>8976</v>
      </c>
      <c r="I4097" s="93" t="s">
        <v>23893</v>
      </c>
      <c r="J4097" s="93" t="s">
        <v>20880</v>
      </c>
      <c r="K4097" s="93" t="s">
        <v>11224</v>
      </c>
      <c r="L4097" s="14">
        <f>AND(vyberHrace&lt;&gt;"",ISNUMBER(SEARCH(vyberHrace,$B4097)))</f>
      </c>
      <c r="M4097" s="14">
        <f>AND($I4097=MID(kododd,1,2),$J4097=MID(kododd,3,3))</f>
      </c>
    </row>
    <row r="4098">
      <c r="A4098" s="95">
        <v>60125</v>
      </c>
      <c r="B4098" s="93" t="s">
        <v>17516</v>
      </c>
      <c r="C4098" s="93" t="s">
        <v>1450</v>
      </c>
      <c r="G4098" s="95">
        <v>250</v>
      </c>
      <c r="H4098" s="93" t="s">
        <v>8976</v>
      </c>
      <c r="I4098" s="93" t="s">
        <v>23893</v>
      </c>
      <c r="J4098" s="93" t="s">
        <v>20888</v>
      </c>
      <c r="K4098" s="93" t="s">
        <v>145</v>
      </c>
      <c r="L4098" s="14">
        <f>AND(vyberHrace&lt;&gt;"",ISNUMBER(SEARCH(vyberHrace,$B4098)))</f>
      </c>
      <c r="M4098" s="14">
        <f>AND($I4098=MID(kododd,1,2),$J4098=MID(kododd,3,3))</f>
      </c>
    </row>
    <row r="4099">
      <c r="A4099" s="95">
        <v>60127</v>
      </c>
      <c r="B4099" s="93" t="s">
        <v>26596</v>
      </c>
      <c r="C4099" s="93" t="s">
        <v>1422</v>
      </c>
      <c r="G4099" s="95">
        <v>250</v>
      </c>
      <c r="H4099" s="93" t="s">
        <v>8976</v>
      </c>
      <c r="I4099" s="93" t="s">
        <v>23893</v>
      </c>
      <c r="J4099" s="93" t="s">
        <v>20888</v>
      </c>
      <c r="K4099" s="93" t="s">
        <v>145</v>
      </c>
      <c r="L4099" s="14">
        <f>AND(vyberHrace&lt;&gt;"",ISNUMBER(SEARCH(vyberHrace,$B4099)))</f>
      </c>
      <c r="M4099" s="14">
        <f>AND($I4099=MID(kododd,1,2),$J4099=MID(kododd,3,3))</f>
      </c>
    </row>
    <row r="4100">
      <c r="A4100" s="95">
        <v>3146</v>
      </c>
      <c r="B4100" s="93" t="s">
        <v>7340</v>
      </c>
      <c r="C4100" s="93" t="s">
        <v>1401</v>
      </c>
      <c r="D4100" s="95">
        <v>1777</v>
      </c>
      <c r="E4100" s="95">
        <v>1843</v>
      </c>
      <c r="F4100" s="95">
        <v>342750</v>
      </c>
      <c r="G4100" s="95">
        <v>250</v>
      </c>
      <c r="H4100" s="93" t="s">
        <v>8976</v>
      </c>
      <c r="I4100" s="93" t="s">
        <v>23893</v>
      </c>
      <c r="J4100" s="93" t="s">
        <v>20922</v>
      </c>
      <c r="K4100" s="93" t="s">
        <v>5595</v>
      </c>
      <c r="L4100" s="14">
        <f>AND(vyberHrace&lt;&gt;"",ISNUMBER(SEARCH(vyberHrace,$B4100)))</f>
      </c>
      <c r="M4100" s="14">
        <f>AND($I4100=MID(kododd,1,2),$J4100=MID(kododd,3,3))</f>
      </c>
    </row>
    <row r="4101">
      <c r="A4101" s="95">
        <v>6101</v>
      </c>
      <c r="B4101" s="93" t="s">
        <v>7346</v>
      </c>
      <c r="C4101" s="93" t="s">
        <v>1427</v>
      </c>
      <c r="D4101" s="95">
        <v>1753</v>
      </c>
      <c r="E4101" s="95">
        <v>1870</v>
      </c>
      <c r="F4101" s="95">
        <v>23756799</v>
      </c>
      <c r="G4101" s="95">
        <v>250</v>
      </c>
      <c r="H4101" s="93" t="s">
        <v>8976</v>
      </c>
      <c r="I4101" s="93" t="s">
        <v>23893</v>
      </c>
      <c r="J4101" s="93" t="s">
        <v>21008</v>
      </c>
      <c r="K4101" s="93" t="s">
        <v>29</v>
      </c>
      <c r="L4101" s="14">
        <f>AND(vyberHrace&lt;&gt;"",ISNUMBER(SEARCH(vyberHrace,$B4101)))</f>
      </c>
      <c r="M4101" s="14">
        <f>AND($I4101=MID(kododd,1,2),$J4101=MID(kododd,3,3))</f>
      </c>
    </row>
    <row r="4102">
      <c r="A4102" s="95">
        <v>50928</v>
      </c>
      <c r="B4102" s="93" t="s">
        <v>2714</v>
      </c>
      <c r="C4102" s="93" t="s">
        <v>1412</v>
      </c>
      <c r="D4102" s="95">
        <v>1041</v>
      </c>
      <c r="E4102" s="95">
        <v>1405</v>
      </c>
      <c r="F4102" s="95">
        <v>23750928</v>
      </c>
      <c r="G4102" s="95">
        <v>0</v>
      </c>
      <c r="H4102" s="93" t="s">
        <v>8976</v>
      </c>
      <c r="I4102" s="93" t="s">
        <v>23893</v>
      </c>
      <c r="J4102" s="93" t="s">
        <v>20862</v>
      </c>
      <c r="K4102" s="93" t="s">
        <v>6759</v>
      </c>
      <c r="L4102" s="14">
        <f>AND(vyberHrace&lt;&gt;"",ISNUMBER(SEARCH(vyberHrace,$B4102)))</f>
      </c>
      <c r="M4102" s="14">
        <f>AND($I4102=MID(kododd,1,2),$J4102=MID(kododd,3,3))</f>
      </c>
    </row>
    <row r="4103">
      <c r="A4103" s="95">
        <v>55391</v>
      </c>
      <c r="B4103" s="93" t="s">
        <v>21826</v>
      </c>
      <c r="C4103" s="93" t="s">
        <v>1442</v>
      </c>
      <c r="F4103" s="95">
        <v>23759518</v>
      </c>
      <c r="G4103" s="95">
        <v>250</v>
      </c>
      <c r="H4103" s="93" t="s">
        <v>8976</v>
      </c>
      <c r="I4103" s="93" t="s">
        <v>23893</v>
      </c>
      <c r="J4103" s="93" t="s">
        <v>20930</v>
      </c>
      <c r="K4103" s="93" t="s">
        <v>5590</v>
      </c>
      <c r="L4103" s="14">
        <f>AND(vyberHrace&lt;&gt;"",ISNUMBER(SEARCH(vyberHrace,$B4103)))</f>
      </c>
      <c r="M4103" s="14">
        <f>AND($I4103=MID(kododd,1,2),$J4103=MID(kododd,3,3))</f>
      </c>
    </row>
    <row r="4104">
      <c r="A4104" s="95">
        <v>1881</v>
      </c>
      <c r="B4104" s="93" t="s">
        <v>7356</v>
      </c>
      <c r="C4104" s="93" t="s">
        <v>1472</v>
      </c>
      <c r="D4104" s="95">
        <v>1694</v>
      </c>
      <c r="E4104" s="95">
        <v>1818</v>
      </c>
      <c r="F4104" s="95">
        <v>314196</v>
      </c>
      <c r="G4104" s="95">
        <v>250</v>
      </c>
      <c r="H4104" s="93" t="s">
        <v>8976</v>
      </c>
      <c r="I4104" s="93" t="s">
        <v>23893</v>
      </c>
      <c r="J4104" s="93" t="s">
        <v>20944</v>
      </c>
      <c r="K4104" s="93" t="s">
        <v>5129</v>
      </c>
      <c r="L4104" s="14">
        <f>AND(vyberHrace&lt;&gt;"",ISNUMBER(SEARCH(vyberHrace,$B4104)))</f>
      </c>
      <c r="M4104" s="14">
        <f>AND($I4104=MID(kododd,1,2),$J4104=MID(kododd,3,3))</f>
      </c>
    </row>
    <row r="4105">
      <c r="A4105" s="95">
        <v>50211</v>
      </c>
      <c r="B4105" s="93" t="s">
        <v>4551</v>
      </c>
      <c r="C4105" s="93" t="s">
        <v>1416</v>
      </c>
      <c r="G4105" s="95">
        <v>0</v>
      </c>
      <c r="H4105" s="93" t="s">
        <v>8976</v>
      </c>
      <c r="I4105" s="93" t="s">
        <v>23893</v>
      </c>
      <c r="J4105" s="93" t="s">
        <v>20862</v>
      </c>
      <c r="K4105" s="93" t="s">
        <v>6759</v>
      </c>
      <c r="L4105" s="14">
        <f>AND(vyberHrace&lt;&gt;"",ISNUMBER(SEARCH(vyberHrace,$B4105)))</f>
      </c>
      <c r="M4105" s="14">
        <f>AND($I4105=MID(kododd,1,2),$J4105=MID(kododd,3,3))</f>
      </c>
    </row>
    <row r="4106">
      <c r="A4106" s="95">
        <v>731</v>
      </c>
      <c r="B4106" s="93" t="s">
        <v>7378</v>
      </c>
      <c r="C4106" s="93" t="s">
        <v>1482</v>
      </c>
      <c r="D4106" s="95">
        <v>1878</v>
      </c>
      <c r="E4106" s="95">
        <v>1930</v>
      </c>
      <c r="F4106" s="95">
        <v>306746</v>
      </c>
      <c r="G4106" s="95">
        <v>250</v>
      </c>
      <c r="H4106" s="93" t="s">
        <v>8976</v>
      </c>
      <c r="I4106" s="93" t="s">
        <v>23893</v>
      </c>
      <c r="J4106" s="93" t="s">
        <v>20942</v>
      </c>
      <c r="K4106" s="93" t="s">
        <v>9082</v>
      </c>
      <c r="L4106" s="14">
        <f>AND(vyberHrace&lt;&gt;"",ISNUMBER(SEARCH(vyberHrace,$B4106)))</f>
      </c>
      <c r="M4106" s="14">
        <f>AND($I4106=MID(kododd,1,2),$J4106=MID(kododd,3,3))</f>
      </c>
    </row>
    <row r="4107">
      <c r="A4107" s="95">
        <v>17035</v>
      </c>
      <c r="B4107" s="93" t="s">
        <v>7378</v>
      </c>
      <c r="C4107" s="93" t="s">
        <v>1428</v>
      </c>
      <c r="D4107" s="95">
        <v>1250</v>
      </c>
      <c r="G4107" s="95">
        <v>0</v>
      </c>
      <c r="H4107" s="93" t="s">
        <v>8976</v>
      </c>
      <c r="I4107" s="93" t="s">
        <v>23893</v>
      </c>
      <c r="J4107" s="93" t="s">
        <v>20942</v>
      </c>
      <c r="K4107" s="93" t="s">
        <v>9082</v>
      </c>
      <c r="L4107" s="14">
        <f>AND(vyberHrace&lt;&gt;"",ISNUMBER(SEARCH(vyberHrace,$B4107)))</f>
      </c>
      <c r="M4107" s="14">
        <f>AND($I4107=MID(kododd,1,2),$J4107=MID(kododd,3,3))</f>
      </c>
    </row>
    <row r="4108">
      <c r="A4108" s="95">
        <v>1265</v>
      </c>
      <c r="B4108" s="93" t="s">
        <v>7379</v>
      </c>
      <c r="C4108" s="93" t="s">
        <v>1462</v>
      </c>
      <c r="D4108" s="95">
        <v>1998</v>
      </c>
      <c r="G4108" s="95">
        <v>0</v>
      </c>
      <c r="H4108" s="93" t="s">
        <v>8976</v>
      </c>
      <c r="I4108" s="93" t="s">
        <v>23893</v>
      </c>
      <c r="J4108" s="93" t="s">
        <v>20942</v>
      </c>
      <c r="K4108" s="93" t="s">
        <v>9082</v>
      </c>
      <c r="L4108" s="14">
        <f>AND(vyberHrace&lt;&gt;"",ISNUMBER(SEARCH(vyberHrace,$B4108)))</f>
      </c>
      <c r="M4108" s="14">
        <f>AND($I4108=MID(kododd,1,2),$J4108=MID(kododd,3,3))</f>
      </c>
    </row>
    <row r="4109">
      <c r="A4109" s="95">
        <v>46301</v>
      </c>
      <c r="B4109" s="93" t="s">
        <v>7380</v>
      </c>
      <c r="C4109" s="93" t="s">
        <v>1416</v>
      </c>
      <c r="G4109" s="95">
        <v>0</v>
      </c>
      <c r="H4109" s="93" t="s">
        <v>8976</v>
      </c>
      <c r="I4109" s="93" t="s">
        <v>23893</v>
      </c>
      <c r="J4109" s="93" t="s">
        <v>20942</v>
      </c>
      <c r="K4109" s="93" t="s">
        <v>9082</v>
      </c>
      <c r="L4109" s="14">
        <f>AND(vyberHrace&lt;&gt;"",ISNUMBER(SEARCH(vyberHrace,$B4109)))</f>
      </c>
      <c r="M4109" s="14">
        <f>AND($I4109=MID(kododd,1,2),$J4109=MID(kododd,3,3))</f>
      </c>
    </row>
    <row r="4110">
      <c r="A4110" s="95">
        <v>46302</v>
      </c>
      <c r="B4110" s="93" t="s">
        <v>7381</v>
      </c>
      <c r="C4110" s="93" t="s">
        <v>1416</v>
      </c>
      <c r="G4110" s="95">
        <v>0</v>
      </c>
      <c r="H4110" s="93" t="s">
        <v>8976</v>
      </c>
      <c r="I4110" s="93" t="s">
        <v>23893</v>
      </c>
      <c r="J4110" s="93" t="s">
        <v>20942</v>
      </c>
      <c r="K4110" s="93" t="s">
        <v>9082</v>
      </c>
      <c r="L4110" s="14">
        <f>AND(vyberHrace&lt;&gt;"",ISNUMBER(SEARCH(vyberHrace,$B4110)))</f>
      </c>
      <c r="M4110" s="14">
        <f>AND($I4110=MID(kododd,1,2),$J4110=MID(kododd,3,3))</f>
      </c>
    </row>
    <row r="4111">
      <c r="A4111" s="95">
        <v>61988</v>
      </c>
      <c r="B4111" s="93" t="s">
        <v>28193</v>
      </c>
      <c r="C4111" s="93" t="s">
        <v>1422</v>
      </c>
      <c r="G4111" s="95">
        <v>0</v>
      </c>
      <c r="H4111" s="93" t="s">
        <v>8976</v>
      </c>
      <c r="I4111" s="93" t="s">
        <v>23893</v>
      </c>
      <c r="J4111" s="93" t="s">
        <v>20862</v>
      </c>
      <c r="K4111" s="93" t="s">
        <v>6759</v>
      </c>
      <c r="L4111" s="14">
        <f>AND(vyberHrace&lt;&gt;"",ISNUMBER(SEARCH(vyberHrace,$B4111)))</f>
      </c>
      <c r="M4111" s="14">
        <f>AND($I4111=MID(kododd,1,2),$J4111=MID(kododd,3,3))</f>
      </c>
    </row>
    <row r="4112">
      <c r="A4112" s="95">
        <v>53400</v>
      </c>
      <c r="B4112" s="93" t="s">
        <v>17525</v>
      </c>
      <c r="C4112" s="93" t="s">
        <v>1412</v>
      </c>
      <c r="D4112" s="95">
        <v>1282</v>
      </c>
      <c r="E4112" s="95">
        <v>1499</v>
      </c>
      <c r="F4112" s="95">
        <v>23755504</v>
      </c>
      <c r="G4112" s="95">
        <v>250</v>
      </c>
      <c r="H4112" s="93" t="s">
        <v>8976</v>
      </c>
      <c r="I4112" s="93" t="s">
        <v>23893</v>
      </c>
      <c r="J4112" s="93" t="s">
        <v>20900</v>
      </c>
      <c r="K4112" s="93" t="s">
        <v>1747</v>
      </c>
      <c r="L4112" s="14">
        <f>AND(vyberHrace&lt;&gt;"",ISNUMBER(SEARCH(vyberHrace,$B4112)))</f>
      </c>
      <c r="M4112" s="14">
        <f>AND($I4112=MID(kododd,1,2),$J4112=MID(kododd,3,3))</f>
      </c>
    </row>
    <row r="4113">
      <c r="A4113" s="95">
        <v>57046</v>
      </c>
      <c r="B4113" s="93" t="s">
        <v>21722</v>
      </c>
      <c r="C4113" s="93" t="s">
        <v>1406</v>
      </c>
      <c r="D4113" s="95">
        <v>1340</v>
      </c>
      <c r="E4113" s="95">
        <v>1566</v>
      </c>
      <c r="F4113" s="95">
        <v>23771712</v>
      </c>
      <c r="G4113" s="95">
        <v>250</v>
      </c>
      <c r="H4113" s="93" t="s">
        <v>8976</v>
      </c>
      <c r="I4113" s="93" t="s">
        <v>23893</v>
      </c>
      <c r="J4113" s="93" t="s">
        <v>20900</v>
      </c>
      <c r="K4113" s="93" t="s">
        <v>1747</v>
      </c>
      <c r="L4113" s="14">
        <f>AND(vyberHrace&lt;&gt;"",ISNUMBER(SEARCH(vyberHrace,$B4113)))</f>
      </c>
      <c r="M4113" s="14">
        <f>AND($I4113=MID(kododd,1,2),$J4113=MID(kododd,3,3))</f>
      </c>
    </row>
    <row r="4114">
      <c r="A4114" s="95">
        <v>59736</v>
      </c>
      <c r="B4114" s="93" t="s">
        <v>26103</v>
      </c>
      <c r="C4114" s="93" t="s">
        <v>1422</v>
      </c>
      <c r="G4114" s="95">
        <v>0</v>
      </c>
      <c r="H4114" s="93" t="s">
        <v>8976</v>
      </c>
      <c r="I4114" s="93" t="s">
        <v>23893</v>
      </c>
      <c r="J4114" s="93" t="s">
        <v>20862</v>
      </c>
      <c r="K4114" s="93" t="s">
        <v>6759</v>
      </c>
      <c r="L4114" s="14">
        <f>AND(vyberHrace&lt;&gt;"",ISNUMBER(SEARCH(vyberHrace,$B4114)))</f>
      </c>
      <c r="M4114" s="14">
        <f>AND($I4114=MID(kododd,1,2),$J4114=MID(kododd,3,3))</f>
      </c>
    </row>
    <row r="4115">
      <c r="A4115" s="95">
        <v>50384</v>
      </c>
      <c r="B4115" s="93" t="s">
        <v>6798</v>
      </c>
      <c r="C4115" s="93" t="s">
        <v>1407</v>
      </c>
      <c r="D4115" s="95">
        <v>1055</v>
      </c>
      <c r="F4115" s="95">
        <v>23780797</v>
      </c>
      <c r="G4115" s="95">
        <v>250</v>
      </c>
      <c r="H4115" s="93" t="s">
        <v>8976</v>
      </c>
      <c r="I4115" s="93" t="s">
        <v>23893</v>
      </c>
      <c r="J4115" s="93" t="s">
        <v>20880</v>
      </c>
      <c r="K4115" s="93" t="s">
        <v>11224</v>
      </c>
      <c r="L4115" s="14">
        <f>AND(vyberHrace&lt;&gt;"",ISNUMBER(SEARCH(vyberHrace,$B4115)))</f>
      </c>
      <c r="M4115" s="14">
        <f>AND($I4115=MID(kododd,1,2),$J4115=MID(kododd,3,3))</f>
      </c>
    </row>
    <row r="4116">
      <c r="A4116" s="95">
        <v>60099</v>
      </c>
      <c r="B4116" s="93" t="s">
        <v>26572</v>
      </c>
      <c r="C4116" s="93" t="s">
        <v>1416</v>
      </c>
      <c r="D4116" s="95">
        <v>1170</v>
      </c>
      <c r="F4116" s="95">
        <v>23796480</v>
      </c>
      <c r="G4116" s="95">
        <v>250</v>
      </c>
      <c r="H4116" s="93" t="s">
        <v>8976</v>
      </c>
      <c r="I4116" s="93" t="s">
        <v>23893</v>
      </c>
      <c r="J4116" s="93" t="s">
        <v>20880</v>
      </c>
      <c r="K4116" s="93" t="s">
        <v>11224</v>
      </c>
      <c r="L4116" s="14">
        <f>AND(vyberHrace&lt;&gt;"",ISNUMBER(SEARCH(vyberHrace,$B4116)))</f>
      </c>
      <c r="M4116" s="14">
        <f>AND($I4116=MID(kododd,1,2),$J4116=MID(kododd,3,3))</f>
      </c>
    </row>
    <row r="4117">
      <c r="A4117" s="95">
        <v>61216</v>
      </c>
      <c r="B4117" s="93" t="s">
        <v>28105</v>
      </c>
      <c r="C4117" s="93" t="s">
        <v>1486</v>
      </c>
      <c r="F4117" s="95">
        <v>23789298</v>
      </c>
      <c r="G4117" s="95">
        <v>250</v>
      </c>
      <c r="H4117" s="93" t="s">
        <v>8976</v>
      </c>
      <c r="I4117" s="93" t="s">
        <v>23893</v>
      </c>
      <c r="J4117" s="93" t="s">
        <v>23413</v>
      </c>
      <c r="K4117" s="93" t="s">
        <v>21382</v>
      </c>
      <c r="L4117" s="14">
        <f>AND(vyberHrace&lt;&gt;"",ISNUMBER(SEARCH(vyberHrace,$B4117)))</f>
      </c>
      <c r="M4117" s="14">
        <f>AND($I4117=MID(kododd,1,2),$J4117=MID(kododd,3,3))</f>
      </c>
    </row>
    <row r="4118">
      <c r="A4118" s="95">
        <v>61273</v>
      </c>
      <c r="B4118" s="93" t="s">
        <v>27485</v>
      </c>
      <c r="C4118" s="93" t="s">
        <v>1487</v>
      </c>
      <c r="F4118" s="95">
        <v>23789280</v>
      </c>
      <c r="G4118" s="95">
        <v>250</v>
      </c>
      <c r="H4118" s="93" t="s">
        <v>8976</v>
      </c>
      <c r="I4118" s="93" t="s">
        <v>23893</v>
      </c>
      <c r="J4118" s="93" t="s">
        <v>21005</v>
      </c>
      <c r="K4118" s="93" t="s">
        <v>7922</v>
      </c>
      <c r="L4118" s="14">
        <f>AND(vyberHrace&lt;&gt;"",ISNUMBER(SEARCH(vyberHrace,$B4118)))</f>
      </c>
      <c r="M4118" s="14">
        <f>AND($I4118=MID(kododd,1,2),$J4118=MID(kododd,3,3))</f>
      </c>
    </row>
    <row r="4119">
      <c r="A4119" s="95">
        <v>53894</v>
      </c>
      <c r="B4119" s="93" t="s">
        <v>2642</v>
      </c>
      <c r="C4119" s="93" t="s">
        <v>1412</v>
      </c>
      <c r="G4119" s="95">
        <v>0</v>
      </c>
      <c r="H4119" s="93" t="s">
        <v>8976</v>
      </c>
      <c r="I4119" s="93" t="s">
        <v>23893</v>
      </c>
      <c r="J4119" s="93" t="s">
        <v>20942</v>
      </c>
      <c r="K4119" s="93" t="s">
        <v>9082</v>
      </c>
      <c r="L4119" s="14">
        <f>AND(vyberHrace&lt;&gt;"",ISNUMBER(SEARCH(vyberHrace,$B4119)))</f>
      </c>
      <c r="M4119" s="14">
        <f>AND($I4119=MID(kododd,1,2),$J4119=MID(kododd,3,3))</f>
      </c>
    </row>
    <row r="4120">
      <c r="A4120" s="95">
        <v>45499</v>
      </c>
      <c r="B4120" s="93" t="s">
        <v>12456</v>
      </c>
      <c r="C4120" s="93" t="s">
        <v>3255</v>
      </c>
      <c r="D4120" s="95">
        <v>1100</v>
      </c>
      <c r="F4120" s="95">
        <v>23736380</v>
      </c>
      <c r="G4120" s="95">
        <v>0</v>
      </c>
      <c r="H4120" s="93" t="s">
        <v>8976</v>
      </c>
      <c r="I4120" s="93" t="s">
        <v>23893</v>
      </c>
      <c r="J4120" s="93" t="s">
        <v>20880</v>
      </c>
      <c r="K4120" s="93" t="s">
        <v>11224</v>
      </c>
      <c r="L4120" s="14">
        <f>AND(vyberHrace&lt;&gt;"",ISNUMBER(SEARCH(vyberHrace,$B4120)))</f>
      </c>
      <c r="M4120" s="14">
        <f>AND($I4120=MID(kododd,1,2),$J4120=MID(kododd,3,3))</f>
      </c>
    </row>
    <row r="4121">
      <c r="A4121" s="95">
        <v>52729</v>
      </c>
      <c r="B4121" s="93" t="s">
        <v>17528</v>
      </c>
      <c r="C4121" s="93" t="s">
        <v>1420</v>
      </c>
      <c r="F4121" s="95">
        <v>23746556</v>
      </c>
      <c r="G4121" s="95">
        <v>250</v>
      </c>
      <c r="H4121" s="93" t="s">
        <v>8976</v>
      </c>
      <c r="I4121" s="93" t="s">
        <v>23893</v>
      </c>
      <c r="J4121" s="93" t="s">
        <v>20944</v>
      </c>
      <c r="K4121" s="93" t="s">
        <v>5129</v>
      </c>
      <c r="L4121" s="14">
        <f>AND(vyberHrace&lt;&gt;"",ISNUMBER(SEARCH(vyberHrace,$B4121)))</f>
      </c>
      <c r="M4121" s="14">
        <f>AND($I4121=MID(kododd,1,2),$J4121=MID(kododd,3,3))</f>
      </c>
    </row>
    <row r="4122">
      <c r="A4122" s="95">
        <v>39223</v>
      </c>
      <c r="B4122" s="93" t="s">
        <v>12460</v>
      </c>
      <c r="C4122" s="93" t="s">
        <v>1438</v>
      </c>
      <c r="G4122" s="95">
        <v>0</v>
      </c>
      <c r="H4122" s="93" t="s">
        <v>8976</v>
      </c>
      <c r="I4122" s="93" t="s">
        <v>23893</v>
      </c>
      <c r="J4122" s="93" t="s">
        <v>20986</v>
      </c>
      <c r="K4122" s="93" t="s">
        <v>5124</v>
      </c>
      <c r="L4122" s="14">
        <f>AND(vyberHrace&lt;&gt;"",ISNUMBER(SEARCH(vyberHrace,$B4122)))</f>
      </c>
      <c r="M4122" s="14">
        <f>AND($I4122=MID(kododd,1,2),$J4122=MID(kododd,3,3))</f>
      </c>
    </row>
    <row r="4123">
      <c r="A4123" s="95">
        <v>13388</v>
      </c>
      <c r="B4123" s="93" t="s">
        <v>12464</v>
      </c>
      <c r="C4123" s="93" t="s">
        <v>1442</v>
      </c>
      <c r="D4123" s="95">
        <v>2064</v>
      </c>
      <c r="E4123" s="95">
        <v>2051</v>
      </c>
      <c r="F4123" s="95">
        <v>321370</v>
      </c>
      <c r="G4123" s="95">
        <v>0</v>
      </c>
      <c r="H4123" s="93" t="s">
        <v>8976</v>
      </c>
      <c r="I4123" s="93" t="s">
        <v>23893</v>
      </c>
      <c r="J4123" s="93" t="s">
        <v>20863</v>
      </c>
      <c r="K4123" s="93" t="s">
        <v>4532</v>
      </c>
      <c r="L4123" s="14">
        <f>AND(vyberHrace&lt;&gt;"",ISNUMBER(SEARCH(vyberHrace,$B4123)))</f>
      </c>
      <c r="M4123" s="14">
        <f>AND($I4123=MID(kododd,1,2),$J4123=MID(kododd,3,3))</f>
      </c>
    </row>
    <row r="4124">
      <c r="A4124" s="95">
        <v>41376</v>
      </c>
      <c r="B4124" s="93" t="s">
        <v>12465</v>
      </c>
      <c r="C4124" s="93" t="s">
        <v>1400</v>
      </c>
      <c r="D4124" s="95">
        <v>1100</v>
      </c>
      <c r="G4124" s="95">
        <v>0</v>
      </c>
      <c r="H4124" s="93" t="s">
        <v>8976</v>
      </c>
      <c r="I4124" s="93" t="s">
        <v>23893</v>
      </c>
      <c r="J4124" s="93" t="s">
        <v>20863</v>
      </c>
      <c r="K4124" s="93" t="s">
        <v>4532</v>
      </c>
      <c r="L4124" s="14">
        <f>AND(vyberHrace&lt;&gt;"",ISNUMBER(SEARCH(vyberHrace,$B4124)))</f>
      </c>
      <c r="M4124" s="14">
        <f>AND($I4124=MID(kododd,1,2),$J4124=MID(kododd,3,3))</f>
      </c>
    </row>
    <row r="4125">
      <c r="A4125" s="95">
        <v>48803</v>
      </c>
      <c r="B4125" s="93" t="s">
        <v>10204</v>
      </c>
      <c r="C4125" s="93" t="s">
        <v>1410</v>
      </c>
      <c r="G4125" s="95">
        <v>0</v>
      </c>
      <c r="H4125" s="93" t="s">
        <v>8976</v>
      </c>
      <c r="I4125" s="93" t="s">
        <v>23893</v>
      </c>
      <c r="J4125" s="93" t="s">
        <v>20944</v>
      </c>
      <c r="K4125" s="93" t="s">
        <v>5129</v>
      </c>
      <c r="L4125" s="14">
        <f>AND(vyberHrace&lt;&gt;"",ISNUMBER(SEARCH(vyberHrace,$B4125)))</f>
      </c>
      <c r="M4125" s="14">
        <f>AND($I4125=MID(kododd,1,2),$J4125=MID(kododd,3,3))</f>
      </c>
    </row>
    <row r="4126">
      <c r="A4126" s="95">
        <v>37879</v>
      </c>
      <c r="B4126" s="93" t="s">
        <v>10208</v>
      </c>
      <c r="C4126" s="93" t="s">
        <v>1409</v>
      </c>
      <c r="D4126" s="95">
        <v>1616</v>
      </c>
      <c r="E4126" s="95">
        <v>1746</v>
      </c>
      <c r="F4126" s="95">
        <v>23700513</v>
      </c>
      <c r="G4126" s="95">
        <v>250</v>
      </c>
      <c r="H4126" s="93" t="s">
        <v>8976</v>
      </c>
      <c r="I4126" s="93" t="s">
        <v>23893</v>
      </c>
      <c r="J4126" s="93" t="s">
        <v>21005</v>
      </c>
      <c r="K4126" s="93" t="s">
        <v>7922</v>
      </c>
      <c r="L4126" s="14">
        <f>AND(vyberHrace&lt;&gt;"",ISNUMBER(SEARCH(vyberHrace,$B4126)))</f>
      </c>
      <c r="M4126" s="14">
        <f>AND($I4126=MID(kododd,1,2),$J4126=MID(kododd,3,3))</f>
      </c>
    </row>
    <row r="4127">
      <c r="A4127" s="95">
        <v>46354</v>
      </c>
      <c r="B4127" s="93" t="s">
        <v>10210</v>
      </c>
      <c r="C4127" s="93" t="s">
        <v>1455</v>
      </c>
      <c r="D4127" s="95">
        <v>1091</v>
      </c>
      <c r="E4127" s="95">
        <v>1496</v>
      </c>
      <c r="F4127" s="95">
        <v>23718790</v>
      </c>
      <c r="G4127" s="95">
        <v>250</v>
      </c>
      <c r="H4127" s="93" t="s">
        <v>8976</v>
      </c>
      <c r="I4127" s="93" t="s">
        <v>23893</v>
      </c>
      <c r="J4127" s="93" t="s">
        <v>21005</v>
      </c>
      <c r="K4127" s="93" t="s">
        <v>7922</v>
      </c>
      <c r="L4127" s="14">
        <f>AND(vyberHrace&lt;&gt;"",ISNUMBER(SEARCH(vyberHrace,$B4127)))</f>
      </c>
      <c r="M4127" s="14">
        <f>AND($I4127=MID(kododd,1,2),$J4127=MID(kododd,3,3))</f>
      </c>
    </row>
    <row r="4128">
      <c r="A4128" s="95">
        <v>58815</v>
      </c>
      <c r="B4128" s="93" t="s">
        <v>25286</v>
      </c>
      <c r="C4128" s="93" t="s">
        <v>1412</v>
      </c>
      <c r="D4128" s="95">
        <v>1935</v>
      </c>
      <c r="E4128" s="95">
        <v>1950</v>
      </c>
      <c r="F4128" s="95">
        <v>23780800</v>
      </c>
      <c r="G4128" s="95">
        <v>250</v>
      </c>
      <c r="H4128" s="93" t="s">
        <v>8976</v>
      </c>
      <c r="I4128" s="93" t="s">
        <v>23893</v>
      </c>
      <c r="J4128" s="93" t="s">
        <v>20862</v>
      </c>
      <c r="K4128" s="93" t="s">
        <v>6759</v>
      </c>
      <c r="L4128" s="14">
        <f>AND(vyberHrace&lt;&gt;"",ISNUMBER(SEARCH(vyberHrace,$B4128)))</f>
      </c>
      <c r="M4128" s="14">
        <f>AND($I4128=MID(kododd,1,2),$J4128=MID(kododd,3,3))</f>
      </c>
    </row>
    <row r="4129">
      <c r="A4129" s="95">
        <v>51305</v>
      </c>
      <c r="B4129" s="93" t="s">
        <v>4530</v>
      </c>
      <c r="C4129" s="93" t="s">
        <v>1437</v>
      </c>
      <c r="G4129" s="95">
        <v>0</v>
      </c>
      <c r="H4129" s="93" t="s">
        <v>8976</v>
      </c>
      <c r="I4129" s="93" t="s">
        <v>23893</v>
      </c>
      <c r="J4129" s="93" t="s">
        <v>20928</v>
      </c>
      <c r="K4129" s="93" t="s">
        <v>5586</v>
      </c>
      <c r="L4129" s="14">
        <f>AND(vyberHrace&lt;&gt;"",ISNUMBER(SEARCH(vyberHrace,$B4129)))</f>
      </c>
      <c r="M4129" s="14">
        <f>AND($I4129=MID(kododd,1,2),$J4129=MID(kododd,3,3))</f>
      </c>
    </row>
    <row r="4130">
      <c r="A4130" s="95">
        <v>61567</v>
      </c>
      <c r="B4130" s="93" t="s">
        <v>27738</v>
      </c>
      <c r="C4130" s="93" t="s">
        <v>1450</v>
      </c>
      <c r="G4130" s="95">
        <v>250</v>
      </c>
      <c r="H4130" s="93" t="s">
        <v>8976</v>
      </c>
      <c r="I4130" s="93" t="s">
        <v>23893</v>
      </c>
      <c r="J4130" s="93" t="s">
        <v>23413</v>
      </c>
      <c r="K4130" s="93" t="s">
        <v>21382</v>
      </c>
      <c r="L4130" s="14">
        <f>AND(vyberHrace&lt;&gt;"",ISNUMBER(SEARCH(vyberHrace,$B4130)))</f>
      </c>
      <c r="M4130" s="14">
        <f>AND($I4130=MID(kododd,1,2),$J4130=MID(kododd,3,3))</f>
      </c>
    </row>
    <row r="4131">
      <c r="A4131" s="95">
        <v>444</v>
      </c>
      <c r="B4131" s="93" t="s">
        <v>10219</v>
      </c>
      <c r="C4131" s="93" t="s">
        <v>1417</v>
      </c>
      <c r="D4131" s="95">
        <v>2102</v>
      </c>
      <c r="E4131" s="95">
        <v>2115</v>
      </c>
      <c r="F4131" s="95">
        <v>304930</v>
      </c>
      <c r="G4131" s="95">
        <v>250</v>
      </c>
      <c r="H4131" s="93" t="s">
        <v>8976</v>
      </c>
      <c r="I4131" s="93" t="s">
        <v>23893</v>
      </c>
      <c r="J4131" s="93" t="s">
        <v>20964</v>
      </c>
      <c r="K4131" s="93" t="s">
        <v>11275</v>
      </c>
      <c r="L4131" s="14">
        <f>AND(vyberHrace&lt;&gt;"",ISNUMBER(SEARCH(vyberHrace,$B4131)))</f>
      </c>
      <c r="M4131" s="14">
        <f>AND($I4131=MID(kododd,1,2),$J4131=MID(kododd,3,3))</f>
      </c>
    </row>
    <row r="4132">
      <c r="A4132" s="95">
        <v>42915</v>
      </c>
      <c r="B4132" s="93" t="s">
        <v>10222</v>
      </c>
      <c r="C4132" s="93" t="s">
        <v>1410</v>
      </c>
      <c r="D4132" s="95">
        <v>1099</v>
      </c>
      <c r="E4132" s="95">
        <v>1446</v>
      </c>
      <c r="F4132" s="95">
        <v>23724854</v>
      </c>
      <c r="G4132" s="95">
        <v>250</v>
      </c>
      <c r="H4132" s="93" t="s">
        <v>8976</v>
      </c>
      <c r="I4132" s="93" t="s">
        <v>23893</v>
      </c>
      <c r="J4132" s="93" t="s">
        <v>21005</v>
      </c>
      <c r="K4132" s="93" t="s">
        <v>7922</v>
      </c>
      <c r="L4132" s="14">
        <f>AND(vyberHrace&lt;&gt;"",ISNUMBER(SEARCH(vyberHrace,$B4132)))</f>
      </c>
      <c r="M4132" s="14">
        <f>AND($I4132=MID(kododd,1,2),$J4132=MID(kododd,3,3))</f>
      </c>
    </row>
    <row r="4133">
      <c r="A4133" s="95">
        <v>62200</v>
      </c>
      <c r="B4133" s="93" t="s">
        <v>28390</v>
      </c>
      <c r="C4133" s="93" t="s">
        <v>3255</v>
      </c>
      <c r="D4133" s="95">
        <v>1311</v>
      </c>
      <c r="F4133" s="95">
        <v>23799900</v>
      </c>
      <c r="G4133" s="95">
        <v>250</v>
      </c>
      <c r="H4133" s="93" t="s">
        <v>8976</v>
      </c>
      <c r="I4133" s="93" t="s">
        <v>23893</v>
      </c>
      <c r="J4133" s="93" t="s">
        <v>20958</v>
      </c>
      <c r="K4133" s="93" t="s">
        <v>8977</v>
      </c>
      <c r="L4133" s="14">
        <f>AND(vyberHrace&lt;&gt;"",ISNUMBER(SEARCH(vyberHrace,$B4133)))</f>
      </c>
      <c r="M4133" s="14">
        <f>AND($I4133=MID(kododd,1,2),$J4133=MID(kododd,3,3))</f>
      </c>
    </row>
    <row r="4134">
      <c r="A4134" s="95">
        <v>45949</v>
      </c>
      <c r="B4134" s="93" t="s">
        <v>7972</v>
      </c>
      <c r="C4134" s="93" t="s">
        <v>1419</v>
      </c>
      <c r="D4134" s="95">
        <v>1407</v>
      </c>
      <c r="E4134" s="95">
        <v>1563</v>
      </c>
      <c r="F4134" s="95">
        <v>23718803</v>
      </c>
      <c r="G4134" s="95">
        <v>0</v>
      </c>
      <c r="H4134" s="93" t="s">
        <v>8976</v>
      </c>
      <c r="I4134" s="93" t="s">
        <v>23893</v>
      </c>
      <c r="J4134" s="93" t="s">
        <v>21005</v>
      </c>
      <c r="K4134" s="93" t="s">
        <v>7922</v>
      </c>
      <c r="L4134" s="14">
        <f>AND(vyberHrace&lt;&gt;"",ISNUMBER(SEARCH(vyberHrace,$B4134)))</f>
      </c>
      <c r="M4134" s="14">
        <f>AND($I4134=MID(kododd,1,2),$J4134=MID(kododd,3,3))</f>
      </c>
    </row>
    <row r="4135">
      <c r="A4135" s="95">
        <v>45950</v>
      </c>
      <c r="B4135" s="93" t="s">
        <v>7973</v>
      </c>
      <c r="C4135" s="93" t="s">
        <v>1408</v>
      </c>
      <c r="D4135" s="95">
        <v>1062</v>
      </c>
      <c r="G4135" s="95">
        <v>0</v>
      </c>
      <c r="H4135" s="93" t="s">
        <v>8976</v>
      </c>
      <c r="I4135" s="93" t="s">
        <v>23893</v>
      </c>
      <c r="J4135" s="93" t="s">
        <v>21005</v>
      </c>
      <c r="K4135" s="93" t="s">
        <v>7922</v>
      </c>
      <c r="L4135" s="14">
        <f>AND(vyberHrace&lt;&gt;"",ISNUMBER(SEARCH(vyberHrace,$B4135)))</f>
      </c>
      <c r="M4135" s="14">
        <f>AND($I4135=MID(kododd,1,2),$J4135=MID(kododd,3,3))</f>
      </c>
    </row>
    <row r="4136">
      <c r="A4136" s="95">
        <v>35043</v>
      </c>
      <c r="B4136" s="93" t="s">
        <v>7975</v>
      </c>
      <c r="C4136" s="93" t="s">
        <v>1463</v>
      </c>
      <c r="D4136" s="95">
        <v>1611</v>
      </c>
      <c r="E4136" s="95">
        <v>1710</v>
      </c>
      <c r="F4136" s="95">
        <v>23700521</v>
      </c>
      <c r="G4136" s="95">
        <v>250</v>
      </c>
      <c r="H4136" s="93" t="s">
        <v>8976</v>
      </c>
      <c r="I4136" s="93" t="s">
        <v>23893</v>
      </c>
      <c r="J4136" s="93" t="s">
        <v>28777</v>
      </c>
      <c r="K4136" s="93" t="s">
        <v>28778</v>
      </c>
      <c r="L4136" s="14">
        <f>AND(vyberHrace&lt;&gt;"",ISNUMBER(SEARCH(vyberHrace,$B4136)))</f>
      </c>
      <c r="M4136" s="14">
        <f>AND($I4136=MID(kododd,1,2),$J4136=MID(kododd,3,3))</f>
      </c>
    </row>
    <row r="4137">
      <c r="A4137" s="95">
        <v>58494</v>
      </c>
      <c r="B4137" s="93" t="s">
        <v>24994</v>
      </c>
      <c r="C4137" s="93" t="s">
        <v>1412</v>
      </c>
      <c r="G4137" s="95">
        <v>250</v>
      </c>
      <c r="H4137" s="93" t="s">
        <v>8976</v>
      </c>
      <c r="I4137" s="93" t="s">
        <v>23893</v>
      </c>
      <c r="J4137" s="93" t="s">
        <v>23413</v>
      </c>
      <c r="K4137" s="93" t="s">
        <v>21382</v>
      </c>
      <c r="L4137" s="14">
        <f>AND(vyberHrace&lt;&gt;"",ISNUMBER(SEARCH(vyberHrace,$B4137)))</f>
      </c>
      <c r="M4137" s="14">
        <f>AND($I4137=MID(kododd,1,2),$J4137=MID(kododd,3,3))</f>
      </c>
    </row>
    <row r="4138">
      <c r="A4138" s="95">
        <v>29902</v>
      </c>
      <c r="B4138" s="93" t="s">
        <v>12545</v>
      </c>
      <c r="C4138" s="93" t="s">
        <v>1475</v>
      </c>
      <c r="D4138" s="95">
        <v>1514</v>
      </c>
      <c r="F4138" s="95">
        <v>335690</v>
      </c>
      <c r="G4138" s="95">
        <v>0</v>
      </c>
      <c r="H4138" s="93" t="s">
        <v>8976</v>
      </c>
      <c r="I4138" s="93" t="s">
        <v>23893</v>
      </c>
      <c r="J4138" s="93" t="s">
        <v>20862</v>
      </c>
      <c r="K4138" s="93" t="s">
        <v>6759</v>
      </c>
      <c r="L4138" s="14">
        <f>AND(vyberHrace&lt;&gt;"",ISNUMBER(SEARCH(vyberHrace,$B4138)))</f>
      </c>
      <c r="M4138" s="14">
        <f>AND($I4138=MID(kododd,1,2),$J4138=MID(kododd,3,3))</f>
      </c>
    </row>
    <row r="4139">
      <c r="A4139" s="95">
        <v>56982</v>
      </c>
      <c r="B4139" s="93" t="s">
        <v>21816</v>
      </c>
      <c r="C4139" s="93" t="s">
        <v>1424</v>
      </c>
      <c r="D4139" s="95">
        <v>1060</v>
      </c>
      <c r="E4139" s="95">
        <v>1448</v>
      </c>
      <c r="F4139" s="95">
        <v>23786078</v>
      </c>
      <c r="G4139" s="95">
        <v>250</v>
      </c>
      <c r="H4139" s="93" t="s">
        <v>8976</v>
      </c>
      <c r="I4139" s="93" t="s">
        <v>23893</v>
      </c>
      <c r="J4139" s="93" t="s">
        <v>23413</v>
      </c>
      <c r="K4139" s="93" t="s">
        <v>21382</v>
      </c>
      <c r="L4139" s="14">
        <f>AND(vyberHrace&lt;&gt;"",ISNUMBER(SEARCH(vyberHrace,$B4139)))</f>
      </c>
      <c r="M4139" s="14">
        <f>AND($I4139=MID(kododd,1,2),$J4139=MID(kododd,3,3))</f>
      </c>
    </row>
    <row r="4140">
      <c r="A4140" s="95">
        <v>46191</v>
      </c>
      <c r="B4140" s="93" t="s">
        <v>14806</v>
      </c>
      <c r="C4140" s="93" t="s">
        <v>1419</v>
      </c>
      <c r="F4140" s="95">
        <v>23725907</v>
      </c>
      <c r="G4140" s="95">
        <v>0</v>
      </c>
      <c r="H4140" s="93" t="s">
        <v>8976</v>
      </c>
      <c r="I4140" s="93" t="s">
        <v>23893</v>
      </c>
      <c r="J4140" s="93" t="s">
        <v>21019</v>
      </c>
      <c r="K4140" s="93" t="s">
        <v>11130</v>
      </c>
      <c r="L4140" s="14">
        <f>AND(vyberHrace&lt;&gt;"",ISNUMBER(SEARCH(vyberHrace,$B4140)))</f>
      </c>
      <c r="M4140" s="14">
        <f>AND($I4140=MID(kododd,1,2),$J4140=MID(kododd,3,3))</f>
      </c>
    </row>
    <row r="4141">
      <c r="A4141" s="95">
        <v>56018</v>
      </c>
      <c r="B4141" s="93" t="s">
        <v>21864</v>
      </c>
      <c r="C4141" s="93" t="s">
        <v>1412</v>
      </c>
      <c r="G4141" s="95">
        <v>0</v>
      </c>
      <c r="H4141" s="93" t="s">
        <v>8976</v>
      </c>
      <c r="I4141" s="93" t="s">
        <v>23893</v>
      </c>
      <c r="J4141" s="93" t="s">
        <v>20892</v>
      </c>
      <c r="K4141" s="93" t="s">
        <v>6900</v>
      </c>
      <c r="L4141" s="14">
        <f>AND(vyberHrace&lt;&gt;"",ISNUMBER(SEARCH(vyberHrace,$B4141)))</f>
      </c>
      <c r="M4141" s="14">
        <f>AND($I4141=MID(kododd,1,2),$J4141=MID(kododd,3,3))</f>
      </c>
    </row>
    <row r="4142">
      <c r="A4142" s="95">
        <v>39108</v>
      </c>
      <c r="B4142" s="93" t="s">
        <v>14807</v>
      </c>
      <c r="C4142" s="93" t="s">
        <v>1398</v>
      </c>
      <c r="D4142" s="95">
        <v>1253</v>
      </c>
      <c r="F4142" s="95">
        <v>23728779</v>
      </c>
      <c r="G4142" s="95">
        <v>0</v>
      </c>
      <c r="H4142" s="93" t="s">
        <v>8976</v>
      </c>
      <c r="I4142" s="93" t="s">
        <v>23893</v>
      </c>
      <c r="J4142" s="93" t="s">
        <v>20863</v>
      </c>
      <c r="K4142" s="93" t="s">
        <v>4532</v>
      </c>
      <c r="L4142" s="14">
        <f>AND(vyberHrace&lt;&gt;"",ISNUMBER(SEARCH(vyberHrace,$B4142)))</f>
      </c>
      <c r="M4142" s="14">
        <f>AND($I4142=MID(kododd,1,2),$J4142=MID(kododd,3,3))</f>
      </c>
    </row>
    <row r="4143">
      <c r="A4143" s="95">
        <v>56017</v>
      </c>
      <c r="B4143" s="93" t="s">
        <v>14807</v>
      </c>
      <c r="C4143" s="93" t="s">
        <v>3255</v>
      </c>
      <c r="G4143" s="95">
        <v>0</v>
      </c>
      <c r="H4143" s="93" t="s">
        <v>8976</v>
      </c>
      <c r="I4143" s="93" t="s">
        <v>23893</v>
      </c>
      <c r="J4143" s="93" t="s">
        <v>20892</v>
      </c>
      <c r="K4143" s="93" t="s">
        <v>6900</v>
      </c>
      <c r="L4143" s="14">
        <f>AND(vyberHrace&lt;&gt;"",ISNUMBER(SEARCH(vyberHrace,$B4143)))</f>
      </c>
      <c r="M4143" s="14">
        <f>AND($I4143=MID(kododd,1,2),$J4143=MID(kododd,3,3))</f>
      </c>
    </row>
    <row r="4144">
      <c r="A4144" s="95">
        <v>59582</v>
      </c>
      <c r="B4144" s="93" t="s">
        <v>25976</v>
      </c>
      <c r="C4144" s="93" t="s">
        <v>1406</v>
      </c>
      <c r="G4144" s="95">
        <v>250</v>
      </c>
      <c r="H4144" s="93" t="s">
        <v>8976</v>
      </c>
      <c r="I4144" s="93" t="s">
        <v>23893</v>
      </c>
      <c r="J4144" s="93" t="s">
        <v>20922</v>
      </c>
      <c r="K4144" s="93" t="s">
        <v>5595</v>
      </c>
      <c r="L4144" s="14">
        <f>AND(vyberHrace&lt;&gt;"",ISNUMBER(SEARCH(vyberHrace,$B4144)))</f>
      </c>
      <c r="M4144" s="14">
        <f>AND($I4144=MID(kododd,1,2),$J4144=MID(kododd,3,3))</f>
      </c>
    </row>
    <row r="4145">
      <c r="A4145" s="95">
        <v>56011</v>
      </c>
      <c r="B4145" s="93" t="s">
        <v>21865</v>
      </c>
      <c r="C4145" s="93" t="s">
        <v>1420</v>
      </c>
      <c r="G4145" s="95">
        <v>0</v>
      </c>
      <c r="H4145" s="93" t="s">
        <v>8976</v>
      </c>
      <c r="I4145" s="93" t="s">
        <v>23893</v>
      </c>
      <c r="J4145" s="93" t="s">
        <v>20892</v>
      </c>
      <c r="K4145" s="93" t="s">
        <v>6900</v>
      </c>
      <c r="L4145" s="14">
        <f>AND(vyberHrace&lt;&gt;"",ISNUMBER(SEARCH(vyberHrace,$B4145)))</f>
      </c>
      <c r="M4145" s="14">
        <f>AND($I4145=MID(kododd,1,2),$J4145=MID(kododd,3,3))</f>
      </c>
    </row>
    <row r="4146">
      <c r="A4146" s="95">
        <v>48805</v>
      </c>
      <c r="B4146" s="93" t="s">
        <v>14817</v>
      </c>
      <c r="C4146" s="93" t="s">
        <v>1416</v>
      </c>
      <c r="D4146" s="95">
        <v>1098</v>
      </c>
      <c r="G4146" s="95">
        <v>0</v>
      </c>
      <c r="H4146" s="93" t="s">
        <v>8976</v>
      </c>
      <c r="I4146" s="93" t="s">
        <v>23893</v>
      </c>
      <c r="J4146" s="93" t="s">
        <v>20944</v>
      </c>
      <c r="K4146" s="93" t="s">
        <v>5129</v>
      </c>
      <c r="L4146" s="14">
        <f>AND(vyberHrace&lt;&gt;"",ISNUMBER(SEARCH(vyberHrace,$B4146)))</f>
      </c>
      <c r="M4146" s="14">
        <f>AND($I4146=MID(kododd,1,2),$J4146=MID(kododd,3,3))</f>
      </c>
    </row>
    <row r="4147">
      <c r="A4147" s="95">
        <v>4</v>
      </c>
      <c r="B4147" s="93" t="s">
        <v>14821</v>
      </c>
      <c r="C4147" s="93" t="s">
        <v>1460</v>
      </c>
      <c r="D4147" s="95">
        <v>2241</v>
      </c>
      <c r="E4147" s="95">
        <v>2219</v>
      </c>
      <c r="F4147" s="95">
        <v>300128</v>
      </c>
      <c r="G4147" s="95">
        <v>250</v>
      </c>
      <c r="H4147" s="93" t="s">
        <v>8976</v>
      </c>
      <c r="I4147" s="93" t="s">
        <v>23893</v>
      </c>
      <c r="J4147" s="93" t="s">
        <v>20863</v>
      </c>
      <c r="K4147" s="93" t="s">
        <v>4532</v>
      </c>
      <c r="L4147" s="14">
        <f>AND(vyberHrace&lt;&gt;"",ISNUMBER(SEARCH(vyberHrace,$B4147)))</f>
      </c>
      <c r="M4147" s="14">
        <f>AND($I4147=MID(kododd,1,2),$J4147=MID(kododd,3,3))</f>
      </c>
    </row>
    <row r="4148">
      <c r="A4148" s="95">
        <v>30166</v>
      </c>
      <c r="B4148" s="93" t="s">
        <v>14826</v>
      </c>
      <c r="C4148" s="93" t="s">
        <v>1398</v>
      </c>
      <c r="G4148" s="95">
        <v>0</v>
      </c>
      <c r="H4148" s="93" t="s">
        <v>8976</v>
      </c>
      <c r="I4148" s="93" t="s">
        <v>23893</v>
      </c>
      <c r="J4148" s="93" t="s">
        <v>20880</v>
      </c>
      <c r="K4148" s="93" t="s">
        <v>11224</v>
      </c>
      <c r="L4148" s="14">
        <f>AND(vyberHrace&lt;&gt;"",ISNUMBER(SEARCH(vyberHrace,$B4148)))</f>
      </c>
      <c r="M4148" s="14">
        <f>AND($I4148=MID(kododd,1,2),$J4148=MID(kododd,3,3))</f>
      </c>
    </row>
    <row r="4149">
      <c r="A4149" s="95">
        <v>30167</v>
      </c>
      <c r="B4149" s="93" t="s">
        <v>14828</v>
      </c>
      <c r="C4149" s="93" t="s">
        <v>1454</v>
      </c>
      <c r="D4149" s="95">
        <v>1100</v>
      </c>
      <c r="G4149" s="95">
        <v>0</v>
      </c>
      <c r="H4149" s="93" t="s">
        <v>8976</v>
      </c>
      <c r="I4149" s="93" t="s">
        <v>23893</v>
      </c>
      <c r="J4149" s="93" t="s">
        <v>20880</v>
      </c>
      <c r="K4149" s="93" t="s">
        <v>11224</v>
      </c>
      <c r="L4149" s="14">
        <f>AND(vyberHrace&lt;&gt;"",ISNUMBER(SEARCH(vyberHrace,$B4149)))</f>
      </c>
      <c r="M4149" s="14">
        <f>AND($I4149=MID(kododd,1,2),$J4149=MID(kododd,3,3))</f>
      </c>
    </row>
    <row r="4150">
      <c r="A4150" s="95">
        <v>56054</v>
      </c>
      <c r="B4150" s="93" t="s">
        <v>21691</v>
      </c>
      <c r="C4150" s="93" t="s">
        <v>1420</v>
      </c>
      <c r="F4150" s="95">
        <v>23771720</v>
      </c>
      <c r="G4150" s="95">
        <v>0</v>
      </c>
      <c r="H4150" s="93" t="s">
        <v>8976</v>
      </c>
      <c r="I4150" s="93" t="s">
        <v>23893</v>
      </c>
      <c r="J4150" s="93" t="s">
        <v>20880</v>
      </c>
      <c r="K4150" s="93" t="s">
        <v>11224</v>
      </c>
      <c r="L4150" s="14">
        <f>AND(vyberHrace&lt;&gt;"",ISNUMBER(SEARCH(vyberHrace,$B4150)))</f>
      </c>
      <c r="M4150" s="14">
        <f>AND($I4150=MID(kododd,1,2),$J4150=MID(kododd,3,3))</f>
      </c>
    </row>
    <row r="4151">
      <c r="A4151" s="95">
        <v>53596</v>
      </c>
      <c r="B4151" s="93" t="s">
        <v>17532</v>
      </c>
      <c r="C4151" s="93" t="s">
        <v>1420</v>
      </c>
      <c r="D4151" s="95">
        <v>1583</v>
      </c>
      <c r="E4151" s="95">
        <v>1611</v>
      </c>
      <c r="F4151" s="95">
        <v>23754664</v>
      </c>
      <c r="G4151" s="95">
        <v>250</v>
      </c>
      <c r="H4151" s="93" t="s">
        <v>8976</v>
      </c>
      <c r="I4151" s="93" t="s">
        <v>23893</v>
      </c>
      <c r="J4151" s="93" t="s">
        <v>20862</v>
      </c>
      <c r="K4151" s="93" t="s">
        <v>6759</v>
      </c>
      <c r="L4151" s="14">
        <f>AND(vyberHrace&lt;&gt;"",ISNUMBER(SEARCH(vyberHrace,$B4151)))</f>
      </c>
      <c r="M4151" s="14">
        <f>AND($I4151=MID(kododd,1,2),$J4151=MID(kododd,3,3))</f>
      </c>
    </row>
    <row r="4152">
      <c r="A4152" s="95">
        <v>56943</v>
      </c>
      <c r="B4152" s="93" t="s">
        <v>21809</v>
      </c>
      <c r="C4152" s="93" t="s">
        <v>1407</v>
      </c>
      <c r="F4152" s="95">
        <v>23761504</v>
      </c>
      <c r="G4152" s="95">
        <v>250</v>
      </c>
      <c r="H4152" s="93" t="s">
        <v>8976</v>
      </c>
      <c r="I4152" s="93" t="s">
        <v>23893</v>
      </c>
      <c r="J4152" s="93" t="s">
        <v>20991</v>
      </c>
      <c r="K4152" s="93" t="s">
        <v>9101</v>
      </c>
      <c r="L4152" s="14">
        <f>AND(vyberHrace&lt;&gt;"",ISNUMBER(SEARCH(vyberHrace,$B4152)))</f>
      </c>
      <c r="M4152" s="14">
        <f>AND($I4152=MID(kododd,1,2),$J4152=MID(kododd,3,3))</f>
      </c>
    </row>
    <row r="4153">
      <c r="A4153" s="95">
        <v>47922</v>
      </c>
      <c r="B4153" s="93" t="s">
        <v>14832</v>
      </c>
      <c r="C4153" s="93" t="s">
        <v>1425</v>
      </c>
      <c r="F4153" s="95">
        <v>23719737</v>
      </c>
      <c r="G4153" s="95">
        <v>0</v>
      </c>
      <c r="H4153" s="93" t="s">
        <v>8976</v>
      </c>
      <c r="I4153" s="93" t="s">
        <v>23893</v>
      </c>
      <c r="J4153" s="93" t="s">
        <v>20930</v>
      </c>
      <c r="K4153" s="93" t="s">
        <v>5590</v>
      </c>
      <c r="L4153" s="14">
        <f>AND(vyberHrace&lt;&gt;"",ISNUMBER(SEARCH(vyberHrace,$B4153)))</f>
      </c>
      <c r="M4153" s="14">
        <f>AND($I4153=MID(kododd,1,2),$J4153=MID(kododd,3,3))</f>
      </c>
    </row>
    <row r="4154">
      <c r="A4154" s="95">
        <v>54560</v>
      </c>
      <c r="B4154" s="93" t="s">
        <v>28779</v>
      </c>
      <c r="C4154" s="93" t="s">
        <v>1411</v>
      </c>
      <c r="D4154" s="95">
        <v>1221</v>
      </c>
      <c r="E4154" s="95">
        <v>1553</v>
      </c>
      <c r="F4154" s="95">
        <v>23785691</v>
      </c>
      <c r="G4154" s="95">
        <v>250</v>
      </c>
      <c r="H4154" s="93" t="s">
        <v>8976</v>
      </c>
      <c r="I4154" s="93" t="s">
        <v>23893</v>
      </c>
      <c r="J4154" s="93" t="s">
        <v>23413</v>
      </c>
      <c r="K4154" s="93" t="s">
        <v>21382</v>
      </c>
      <c r="L4154" s="14">
        <f>AND(vyberHrace&lt;&gt;"",ISNUMBER(SEARCH(vyberHrace,$B4154)))</f>
      </c>
      <c r="M4154" s="14">
        <f>AND($I4154=MID(kododd,1,2),$J4154=MID(kododd,3,3))</f>
      </c>
    </row>
    <row r="4155">
      <c r="A4155" s="95">
        <v>38161</v>
      </c>
      <c r="B4155" s="93" t="s">
        <v>14834</v>
      </c>
      <c r="C4155" s="93" t="s">
        <v>1409</v>
      </c>
      <c r="G4155" s="95">
        <v>0</v>
      </c>
      <c r="H4155" s="93" t="s">
        <v>8976</v>
      </c>
      <c r="I4155" s="93" t="s">
        <v>23893</v>
      </c>
      <c r="J4155" s="93" t="s">
        <v>20986</v>
      </c>
      <c r="K4155" s="93" t="s">
        <v>5124</v>
      </c>
      <c r="L4155" s="14">
        <f>AND(vyberHrace&lt;&gt;"",ISNUMBER(SEARCH(vyberHrace,$B4155)))</f>
      </c>
      <c r="M4155" s="14">
        <f>AND($I4155=MID(kododd,1,2),$J4155=MID(kododd,3,3))</f>
      </c>
    </row>
    <row r="4156">
      <c r="A4156" s="95">
        <v>62460</v>
      </c>
      <c r="B4156" s="93" t="s">
        <v>28780</v>
      </c>
      <c r="C4156" s="93" t="s">
        <v>1456</v>
      </c>
      <c r="D4156" s="95">
        <v>1289</v>
      </c>
      <c r="F4156" s="95">
        <v>571004459</v>
      </c>
      <c r="G4156" s="95">
        <v>250</v>
      </c>
      <c r="H4156" s="93" t="s">
        <v>8976</v>
      </c>
      <c r="I4156" s="93" t="s">
        <v>23893</v>
      </c>
      <c r="J4156" s="93" t="s">
        <v>20990</v>
      </c>
      <c r="K4156" s="93" t="s">
        <v>5159</v>
      </c>
      <c r="L4156" s="14">
        <f>AND(vyberHrace&lt;&gt;"",ISNUMBER(SEARCH(vyberHrace,$B4156)))</f>
      </c>
      <c r="M4156" s="14">
        <f>AND($I4156=MID(kododd,1,2),$J4156=MID(kododd,3,3))</f>
      </c>
    </row>
    <row r="4157">
      <c r="A4157" s="95">
        <v>1498</v>
      </c>
      <c r="B4157" s="93" t="s">
        <v>14867</v>
      </c>
      <c r="C4157" s="93" t="s">
        <v>1449</v>
      </c>
      <c r="D4157" s="95">
        <v>1977</v>
      </c>
      <c r="E4157" s="95">
        <v>1982</v>
      </c>
      <c r="F4157" s="95">
        <v>307840</v>
      </c>
      <c r="G4157" s="95">
        <v>250</v>
      </c>
      <c r="H4157" s="93" t="s">
        <v>8976</v>
      </c>
      <c r="I4157" s="93" t="s">
        <v>23893</v>
      </c>
      <c r="J4157" s="93" t="s">
        <v>20900</v>
      </c>
      <c r="K4157" s="93" t="s">
        <v>1747</v>
      </c>
      <c r="L4157" s="14">
        <f>AND(vyberHrace&lt;&gt;"",ISNUMBER(SEARCH(vyberHrace,$B4157)))</f>
      </c>
      <c r="M4157" s="14">
        <f>AND($I4157=MID(kododd,1,2),$J4157=MID(kododd,3,3))</f>
      </c>
    </row>
    <row r="4158">
      <c r="A4158" s="95">
        <v>52381</v>
      </c>
      <c r="B4158" s="93" t="s">
        <v>1662</v>
      </c>
      <c r="C4158" s="93" t="s">
        <v>1410</v>
      </c>
      <c r="D4158" s="95">
        <v>1093</v>
      </c>
      <c r="F4158" s="95">
        <v>23745983</v>
      </c>
      <c r="G4158" s="95">
        <v>250</v>
      </c>
      <c r="H4158" s="93" t="s">
        <v>8976</v>
      </c>
      <c r="I4158" s="93" t="s">
        <v>23893</v>
      </c>
      <c r="J4158" s="93" t="s">
        <v>21020</v>
      </c>
      <c r="K4158" s="93" t="s">
        <v>1659</v>
      </c>
      <c r="L4158" s="14">
        <f>AND(vyberHrace&lt;&gt;"",ISNUMBER(SEARCH(vyberHrace,$B4158)))</f>
      </c>
      <c r="M4158" s="14">
        <f>AND($I4158=MID(kododd,1,2),$J4158=MID(kododd,3,3))</f>
      </c>
    </row>
    <row r="4159">
      <c r="A4159" s="95">
        <v>6326</v>
      </c>
      <c r="B4159" s="93" t="s">
        <v>14868</v>
      </c>
      <c r="C4159" s="93" t="s">
        <v>1456</v>
      </c>
      <c r="D4159" s="95">
        <v>1876</v>
      </c>
      <c r="E4159" s="95">
        <v>1901</v>
      </c>
      <c r="F4159" s="95">
        <v>23756810</v>
      </c>
      <c r="G4159" s="95">
        <v>250</v>
      </c>
      <c r="H4159" s="93" t="s">
        <v>8976</v>
      </c>
      <c r="I4159" s="93" t="s">
        <v>23893</v>
      </c>
      <c r="J4159" s="93" t="s">
        <v>20970</v>
      </c>
      <c r="K4159" s="93" t="s">
        <v>5154</v>
      </c>
      <c r="L4159" s="14">
        <f>AND(vyberHrace&lt;&gt;"",ISNUMBER(SEARCH(vyberHrace,$B4159)))</f>
      </c>
      <c r="M4159" s="14">
        <f>AND($I4159=MID(kododd,1,2),$J4159=MID(kododd,3,3))</f>
      </c>
    </row>
    <row r="4160">
      <c r="A4160" s="95">
        <v>28656</v>
      </c>
      <c r="B4160" s="93" t="s">
        <v>14870</v>
      </c>
      <c r="C4160" s="93" t="s">
        <v>1444</v>
      </c>
      <c r="D4160" s="95">
        <v>1771</v>
      </c>
      <c r="E4160" s="95">
        <v>1828</v>
      </c>
      <c r="F4160" s="95">
        <v>373982</v>
      </c>
      <c r="G4160" s="95">
        <v>250</v>
      </c>
      <c r="H4160" s="93" t="s">
        <v>8976</v>
      </c>
      <c r="I4160" s="93" t="s">
        <v>23893</v>
      </c>
      <c r="J4160" s="93" t="s">
        <v>20970</v>
      </c>
      <c r="K4160" s="93" t="s">
        <v>5154</v>
      </c>
      <c r="L4160" s="14">
        <f>AND(vyberHrace&lt;&gt;"",ISNUMBER(SEARCH(vyberHrace,$B4160)))</f>
      </c>
      <c r="M4160" s="14">
        <f>AND($I4160=MID(kododd,1,2),$J4160=MID(kododd,3,3))</f>
      </c>
    </row>
    <row r="4161">
      <c r="A4161" s="95">
        <v>45168</v>
      </c>
      <c r="B4161" s="93" t="s">
        <v>14875</v>
      </c>
      <c r="C4161" s="93" t="s">
        <v>1410</v>
      </c>
      <c r="G4161" s="95">
        <v>0</v>
      </c>
      <c r="H4161" s="93" t="s">
        <v>8976</v>
      </c>
      <c r="I4161" s="93" t="s">
        <v>23893</v>
      </c>
      <c r="J4161" s="93" t="s">
        <v>20986</v>
      </c>
      <c r="K4161" s="93" t="s">
        <v>5124</v>
      </c>
      <c r="L4161" s="14">
        <f>AND(vyberHrace&lt;&gt;"",ISNUMBER(SEARCH(vyberHrace,$B4161)))</f>
      </c>
      <c r="M4161" s="14">
        <f>AND($I4161=MID(kododd,1,2),$J4161=MID(kododd,3,3))</f>
      </c>
    </row>
    <row r="4162">
      <c r="A4162" s="95">
        <v>57753</v>
      </c>
      <c r="B4162" s="93" t="s">
        <v>24311</v>
      </c>
      <c r="C4162" s="93" t="s">
        <v>1406</v>
      </c>
      <c r="D4162" s="95">
        <v>1393</v>
      </c>
      <c r="G4162" s="95">
        <v>0</v>
      </c>
      <c r="H4162" s="93" t="s">
        <v>8976</v>
      </c>
      <c r="I4162" s="93" t="s">
        <v>23893</v>
      </c>
      <c r="J4162" s="93" t="s">
        <v>20983</v>
      </c>
      <c r="K4162" s="93" t="s">
        <v>9107</v>
      </c>
      <c r="L4162" s="14">
        <f>AND(vyberHrace&lt;&gt;"",ISNUMBER(SEARCH(vyberHrace,$B4162)))</f>
      </c>
      <c r="M4162" s="14">
        <f>AND($I4162=MID(kododd,1,2),$J4162=MID(kododd,3,3))</f>
      </c>
    </row>
    <row r="4163">
      <c r="A4163" s="95">
        <v>62412</v>
      </c>
      <c r="B4163" s="93" t="s">
        <v>28781</v>
      </c>
      <c r="C4163" s="93" t="s">
        <v>1487</v>
      </c>
      <c r="G4163" s="95">
        <v>250</v>
      </c>
      <c r="H4163" s="93" t="s">
        <v>8976</v>
      </c>
      <c r="I4163" s="93" t="s">
        <v>23893</v>
      </c>
      <c r="J4163" s="93" t="s">
        <v>20920</v>
      </c>
      <c r="K4163" s="93" t="s">
        <v>5933</v>
      </c>
      <c r="L4163" s="14">
        <f>AND(vyberHrace&lt;&gt;"",ISNUMBER(SEARCH(vyberHrace,$B4163)))</f>
      </c>
      <c r="M4163" s="14">
        <f>AND($I4163=MID(kododd,1,2),$J4163=MID(kododd,3,3))</f>
      </c>
    </row>
    <row r="4164">
      <c r="A4164" s="95">
        <v>49471</v>
      </c>
      <c r="B4164" s="93" t="s">
        <v>14892</v>
      </c>
      <c r="C4164" s="93" t="s">
        <v>1408</v>
      </c>
      <c r="G4164" s="95">
        <v>0</v>
      </c>
      <c r="H4164" s="93" t="s">
        <v>8976</v>
      </c>
      <c r="I4164" s="93" t="s">
        <v>23893</v>
      </c>
      <c r="J4164" s="93" t="s">
        <v>20914</v>
      </c>
      <c r="K4164" s="93" t="s">
        <v>9949</v>
      </c>
      <c r="L4164" s="14">
        <f>AND(vyberHrace&lt;&gt;"",ISNUMBER(SEARCH(vyberHrace,$B4164)))</f>
      </c>
      <c r="M4164" s="14">
        <f>AND($I4164=MID(kododd,1,2),$J4164=MID(kododd,3,3))</f>
      </c>
    </row>
    <row r="4165">
      <c r="A4165" s="95">
        <v>57484</v>
      </c>
      <c r="B4165" s="93" t="s">
        <v>21834</v>
      </c>
      <c r="C4165" s="93" t="s">
        <v>3255</v>
      </c>
      <c r="G4165" s="95">
        <v>0</v>
      </c>
      <c r="H4165" s="93" t="s">
        <v>8976</v>
      </c>
      <c r="I4165" s="93" t="s">
        <v>23893</v>
      </c>
      <c r="J4165" s="93" t="s">
        <v>20983</v>
      </c>
      <c r="K4165" s="93" t="s">
        <v>9107</v>
      </c>
      <c r="L4165" s="14">
        <f>AND(vyberHrace&lt;&gt;"",ISNUMBER(SEARCH(vyberHrace,$B4165)))</f>
      </c>
      <c r="M4165" s="14">
        <f>AND($I4165=MID(kododd,1,2),$J4165=MID(kododd,3,3))</f>
      </c>
    </row>
    <row r="4166">
      <c r="A4166" s="95">
        <v>7415</v>
      </c>
      <c r="B4166" s="93" t="s">
        <v>14896</v>
      </c>
      <c r="C4166" s="93" t="s">
        <v>1435</v>
      </c>
      <c r="D4166" s="95">
        <v>1629</v>
      </c>
      <c r="E4166" s="95">
        <v>1843</v>
      </c>
      <c r="F4166" s="95">
        <v>397890</v>
      </c>
      <c r="G4166" s="95">
        <v>250</v>
      </c>
      <c r="H4166" s="93" t="s">
        <v>8976</v>
      </c>
      <c r="I4166" s="93" t="s">
        <v>23893</v>
      </c>
      <c r="J4166" s="93" t="s">
        <v>20850</v>
      </c>
      <c r="K4166" s="93" t="s">
        <v>2038</v>
      </c>
      <c r="L4166" s="14">
        <f>AND(vyberHrace&lt;&gt;"",ISNUMBER(SEARCH(vyberHrace,$B4166)))</f>
      </c>
      <c r="M4166" s="14">
        <f>AND($I4166=MID(kododd,1,2),$J4166=MID(kododd,3,3))</f>
      </c>
    </row>
    <row r="4167">
      <c r="A4167" s="95">
        <v>1855</v>
      </c>
      <c r="B4167" s="93" t="s">
        <v>14900</v>
      </c>
      <c r="C4167" s="93" t="s">
        <v>1443</v>
      </c>
      <c r="D4167" s="95">
        <v>1766</v>
      </c>
      <c r="E4167" s="95">
        <v>1905</v>
      </c>
      <c r="F4167" s="95">
        <v>313327</v>
      </c>
      <c r="G4167" s="95">
        <v>250</v>
      </c>
      <c r="H4167" s="93" t="s">
        <v>8976</v>
      </c>
      <c r="I4167" s="93" t="s">
        <v>23893</v>
      </c>
      <c r="J4167" s="93" t="s">
        <v>20983</v>
      </c>
      <c r="K4167" s="93" t="s">
        <v>9107</v>
      </c>
      <c r="L4167" s="14">
        <f>AND(vyberHrace&lt;&gt;"",ISNUMBER(SEARCH(vyberHrace,$B4167)))</f>
      </c>
      <c r="M4167" s="14">
        <f>AND($I4167=MID(kododd,1,2),$J4167=MID(kododd,3,3))</f>
      </c>
    </row>
    <row r="4168">
      <c r="A4168" s="95">
        <v>43868</v>
      </c>
      <c r="B4168" s="93" t="s">
        <v>14903</v>
      </c>
      <c r="C4168" s="93" t="s">
        <v>1408</v>
      </c>
      <c r="D4168" s="95">
        <v>1289</v>
      </c>
      <c r="E4168" s="95">
        <v>1463</v>
      </c>
      <c r="F4168" s="95">
        <v>23701242</v>
      </c>
      <c r="G4168" s="95">
        <v>0</v>
      </c>
      <c r="H4168" s="93" t="s">
        <v>8976</v>
      </c>
      <c r="I4168" s="93" t="s">
        <v>23893</v>
      </c>
      <c r="J4168" s="93" t="s">
        <v>20944</v>
      </c>
      <c r="K4168" s="93" t="s">
        <v>5129</v>
      </c>
      <c r="L4168" s="14">
        <f>AND(vyberHrace&lt;&gt;"",ISNUMBER(SEARCH(vyberHrace,$B4168)))</f>
      </c>
      <c r="M4168" s="14">
        <f>AND($I4168=MID(kododd,1,2),$J4168=MID(kododd,3,3))</f>
      </c>
    </row>
    <row r="4169">
      <c r="A4169" s="95">
        <v>30824</v>
      </c>
      <c r="B4169" s="93" t="s">
        <v>14904</v>
      </c>
      <c r="C4169" s="93" t="s">
        <v>1421</v>
      </c>
      <c r="D4169" s="95">
        <v>1250</v>
      </c>
      <c r="G4169" s="95">
        <v>0</v>
      </c>
      <c r="H4169" s="93" t="s">
        <v>8976</v>
      </c>
      <c r="I4169" s="93" t="s">
        <v>23893</v>
      </c>
      <c r="J4169" s="93" t="s">
        <v>20986</v>
      </c>
      <c r="K4169" s="93" t="s">
        <v>5124</v>
      </c>
      <c r="L4169" s="14">
        <f>AND(vyberHrace&lt;&gt;"",ISNUMBER(SEARCH(vyberHrace,$B4169)))</f>
      </c>
      <c r="M4169" s="14">
        <f>AND($I4169=MID(kododd,1,2),$J4169=MID(kododd,3,3))</f>
      </c>
    </row>
    <row r="4170">
      <c r="A4170" s="95">
        <v>26720</v>
      </c>
      <c r="B4170" s="93" t="s">
        <v>14905</v>
      </c>
      <c r="C4170" s="93" t="s">
        <v>1403</v>
      </c>
      <c r="D4170" s="95">
        <v>1250</v>
      </c>
      <c r="G4170" s="95">
        <v>0</v>
      </c>
      <c r="H4170" s="93" t="s">
        <v>8976</v>
      </c>
      <c r="I4170" s="93" t="s">
        <v>23893</v>
      </c>
      <c r="J4170" s="93" t="s">
        <v>20944</v>
      </c>
      <c r="K4170" s="93" t="s">
        <v>5129</v>
      </c>
      <c r="L4170" s="14">
        <f>AND(vyberHrace&lt;&gt;"",ISNUMBER(SEARCH(vyberHrace,$B4170)))</f>
      </c>
      <c r="M4170" s="14">
        <f>AND($I4170=MID(kododd,1,2),$J4170=MID(kododd,3,3))</f>
      </c>
    </row>
    <row r="4171">
      <c r="A4171" s="95">
        <v>26722</v>
      </c>
      <c r="B4171" s="93" t="s">
        <v>17763</v>
      </c>
      <c r="C4171" s="93" t="s">
        <v>1454</v>
      </c>
      <c r="D4171" s="95">
        <v>1629</v>
      </c>
      <c r="E4171" s="95">
        <v>1814</v>
      </c>
      <c r="F4171" s="95">
        <v>359742</v>
      </c>
      <c r="G4171" s="95">
        <v>0</v>
      </c>
      <c r="H4171" s="93" t="s">
        <v>8976</v>
      </c>
      <c r="I4171" s="93" t="s">
        <v>23893</v>
      </c>
      <c r="J4171" s="93" t="s">
        <v>20944</v>
      </c>
      <c r="K4171" s="93" t="s">
        <v>5129</v>
      </c>
      <c r="L4171" s="14">
        <f>AND(vyberHrace&lt;&gt;"",ISNUMBER(SEARCH(vyberHrace,$B4171)))</f>
      </c>
      <c r="M4171" s="14">
        <f>AND($I4171=MID(kododd,1,2),$J4171=MID(kododd,3,3))</f>
      </c>
    </row>
    <row r="4172">
      <c r="A4172" s="95">
        <v>42784</v>
      </c>
      <c r="B4172" s="93" t="s">
        <v>14909</v>
      </c>
      <c r="C4172" s="93" t="s">
        <v>1400</v>
      </c>
      <c r="D4172" s="95">
        <v>1730</v>
      </c>
      <c r="E4172" s="95">
        <v>1829</v>
      </c>
      <c r="F4172" s="95">
        <v>393541</v>
      </c>
      <c r="G4172" s="95">
        <v>250</v>
      </c>
      <c r="H4172" s="93" t="s">
        <v>8976</v>
      </c>
      <c r="I4172" s="93" t="s">
        <v>23893</v>
      </c>
      <c r="J4172" s="93" t="s">
        <v>20953</v>
      </c>
      <c r="K4172" s="93" t="s">
        <v>2012</v>
      </c>
      <c r="L4172" s="14">
        <f>AND(vyberHrace&lt;&gt;"",ISNUMBER(SEARCH(vyberHrace,$B4172)))</f>
      </c>
      <c r="M4172" s="14">
        <f>AND($I4172=MID(kododd,1,2),$J4172=MID(kododd,3,3))</f>
      </c>
    </row>
    <row r="4173">
      <c r="A4173" s="95">
        <v>60077</v>
      </c>
      <c r="B4173" s="93" t="s">
        <v>26554</v>
      </c>
      <c r="C4173" s="93" t="s">
        <v>1424</v>
      </c>
      <c r="G4173" s="95">
        <v>0</v>
      </c>
      <c r="H4173" s="93" t="s">
        <v>8976</v>
      </c>
      <c r="I4173" s="93" t="s">
        <v>23893</v>
      </c>
      <c r="J4173" s="93" t="s">
        <v>20862</v>
      </c>
      <c r="K4173" s="93" t="s">
        <v>6759</v>
      </c>
      <c r="L4173" s="14">
        <f>AND(vyberHrace&lt;&gt;"",ISNUMBER(SEARCH(vyberHrace,$B4173)))</f>
      </c>
      <c r="M4173" s="14">
        <f>AND($I4173=MID(kododd,1,2),$J4173=MID(kododd,3,3))</f>
      </c>
    </row>
    <row r="4174">
      <c r="A4174" s="95">
        <v>47119</v>
      </c>
      <c r="B4174" s="93" t="s">
        <v>19827</v>
      </c>
      <c r="C4174" s="93" t="s">
        <v>1408</v>
      </c>
      <c r="D4174" s="95">
        <v>1100</v>
      </c>
      <c r="G4174" s="95">
        <v>0</v>
      </c>
      <c r="H4174" s="93" t="s">
        <v>8976</v>
      </c>
      <c r="I4174" s="93" t="s">
        <v>23893</v>
      </c>
      <c r="J4174" s="93" t="s">
        <v>20976</v>
      </c>
      <c r="K4174" s="93" t="s">
        <v>9938</v>
      </c>
      <c r="L4174" s="14">
        <f>AND(vyberHrace&lt;&gt;"",ISNUMBER(SEARCH(vyberHrace,$B4174)))</f>
      </c>
      <c r="M4174" s="14">
        <f>AND($I4174=MID(kododd,1,2),$J4174=MID(kododd,3,3))</f>
      </c>
    </row>
    <row r="4175">
      <c r="A4175" s="95">
        <v>6331</v>
      </c>
      <c r="B4175" s="93" t="s">
        <v>14913</v>
      </c>
      <c r="C4175" s="93" t="s">
        <v>1468</v>
      </c>
      <c r="D4175" s="95">
        <v>1648</v>
      </c>
      <c r="F4175" s="95">
        <v>357626</v>
      </c>
      <c r="G4175" s="95">
        <v>0</v>
      </c>
      <c r="H4175" s="93" t="s">
        <v>8976</v>
      </c>
      <c r="I4175" s="93" t="s">
        <v>23893</v>
      </c>
      <c r="J4175" s="93" t="s">
        <v>20960</v>
      </c>
      <c r="K4175" s="93" t="s">
        <v>4905</v>
      </c>
      <c r="L4175" s="14">
        <f>AND(vyberHrace&lt;&gt;"",ISNUMBER(SEARCH(vyberHrace,$B4175)))</f>
      </c>
      <c r="M4175" s="14">
        <f>AND($I4175=MID(kododd,1,2),$J4175=MID(kododd,3,3))</f>
      </c>
    </row>
    <row r="4176">
      <c r="A4176" s="95">
        <v>814</v>
      </c>
      <c r="B4176" s="93" t="s">
        <v>14930</v>
      </c>
      <c r="C4176" s="93" t="s">
        <v>1427</v>
      </c>
      <c r="D4176" s="95">
        <v>2118</v>
      </c>
      <c r="E4176" s="95">
        <v>2156</v>
      </c>
      <c r="F4176" s="95">
        <v>309974</v>
      </c>
      <c r="G4176" s="95">
        <v>0</v>
      </c>
      <c r="H4176" s="93" t="s">
        <v>8976</v>
      </c>
      <c r="I4176" s="93" t="s">
        <v>23893</v>
      </c>
      <c r="J4176" s="93" t="s">
        <v>20844</v>
      </c>
      <c r="K4176" s="93" t="s">
        <v>8979</v>
      </c>
      <c r="L4176" s="14">
        <f>AND(vyberHrace&lt;&gt;"",ISNUMBER(SEARCH(vyberHrace,$B4176)))</f>
      </c>
      <c r="M4176" s="14">
        <f>AND($I4176=MID(kododd,1,2),$J4176=MID(kododd,3,3))</f>
      </c>
    </row>
    <row r="4177">
      <c r="A4177" s="95">
        <v>50726</v>
      </c>
      <c r="B4177" s="93" t="s">
        <v>1906</v>
      </c>
      <c r="C4177" s="93" t="s">
        <v>1412</v>
      </c>
      <c r="D4177" s="95">
        <v>1483</v>
      </c>
      <c r="E4177" s="95">
        <v>1628</v>
      </c>
      <c r="F4177" s="95">
        <v>23759860</v>
      </c>
      <c r="G4177" s="95">
        <v>250</v>
      </c>
      <c r="H4177" s="93" t="s">
        <v>8976</v>
      </c>
      <c r="I4177" s="93" t="s">
        <v>23893</v>
      </c>
      <c r="J4177" s="93" t="s">
        <v>21005</v>
      </c>
      <c r="K4177" s="93" t="s">
        <v>7922</v>
      </c>
      <c r="L4177" s="14">
        <f>AND(vyberHrace&lt;&gt;"",ISNUMBER(SEARCH(vyberHrace,$B4177)))</f>
      </c>
      <c r="M4177" s="14">
        <f>AND($I4177=MID(kododd,1,2),$J4177=MID(kododd,3,3))</f>
      </c>
    </row>
    <row r="4178">
      <c r="A4178" s="95">
        <v>58756</v>
      </c>
      <c r="B4178" s="93" t="s">
        <v>25232</v>
      </c>
      <c r="C4178" s="93" t="s">
        <v>1420</v>
      </c>
      <c r="G4178" s="95">
        <v>0</v>
      </c>
      <c r="H4178" s="93" t="s">
        <v>8976</v>
      </c>
      <c r="I4178" s="93" t="s">
        <v>23893</v>
      </c>
      <c r="J4178" s="93" t="s">
        <v>20901</v>
      </c>
      <c r="K4178" s="93" t="s">
        <v>6914</v>
      </c>
      <c r="L4178" s="14">
        <f>AND(vyberHrace&lt;&gt;"",ISNUMBER(SEARCH(vyberHrace,$B4178)))</f>
      </c>
      <c r="M4178" s="14">
        <f>AND($I4178=MID(kododd,1,2),$J4178=MID(kododd,3,3))</f>
      </c>
    </row>
    <row r="4179">
      <c r="A4179" s="95">
        <v>59689</v>
      </c>
      <c r="B4179" s="93" t="s">
        <v>26070</v>
      </c>
      <c r="C4179" s="93" t="s">
        <v>1440</v>
      </c>
      <c r="F4179" s="95">
        <v>23793147</v>
      </c>
      <c r="G4179" s="95">
        <v>250</v>
      </c>
      <c r="H4179" s="93" t="s">
        <v>8976</v>
      </c>
      <c r="I4179" s="93" t="s">
        <v>23893</v>
      </c>
      <c r="J4179" s="93" t="s">
        <v>20862</v>
      </c>
      <c r="K4179" s="93" t="s">
        <v>6759</v>
      </c>
      <c r="L4179" s="14">
        <f>AND(vyberHrace&lt;&gt;"",ISNUMBER(SEARCH(vyberHrace,$B4179)))</f>
      </c>
      <c r="M4179" s="14">
        <f>AND($I4179=MID(kododd,1,2),$J4179=MID(kododd,3,3))</f>
      </c>
    </row>
    <row r="4180">
      <c r="A4180" s="95">
        <v>62931</v>
      </c>
      <c r="B4180" s="93" t="s">
        <v>28782</v>
      </c>
      <c r="C4180" s="93" t="s">
        <v>1487</v>
      </c>
      <c r="G4180" s="95">
        <v>250</v>
      </c>
      <c r="H4180" s="93" t="s">
        <v>8976</v>
      </c>
      <c r="I4180" s="93" t="s">
        <v>23893</v>
      </c>
      <c r="J4180" s="93" t="s">
        <v>20944</v>
      </c>
      <c r="K4180" s="93" t="s">
        <v>5129</v>
      </c>
      <c r="L4180" s="14">
        <f>AND(vyberHrace&lt;&gt;"",ISNUMBER(SEARCH(vyberHrace,$B4180)))</f>
      </c>
      <c r="M4180" s="14">
        <f>AND($I4180=MID(kododd,1,2),$J4180=MID(kododd,3,3))</f>
      </c>
    </row>
    <row r="4181">
      <c r="A4181" s="95">
        <v>587</v>
      </c>
      <c r="B4181" s="93" t="s">
        <v>13432</v>
      </c>
      <c r="C4181" s="93" t="s">
        <v>1426</v>
      </c>
      <c r="D4181" s="95">
        <v>1924</v>
      </c>
      <c r="E4181" s="95">
        <v>1980</v>
      </c>
      <c r="F4181" s="95">
        <v>314510</v>
      </c>
      <c r="G4181" s="95">
        <v>250</v>
      </c>
      <c r="H4181" s="93" t="s">
        <v>8976</v>
      </c>
      <c r="I4181" s="93" t="s">
        <v>23893</v>
      </c>
      <c r="J4181" s="93" t="s">
        <v>20866</v>
      </c>
      <c r="K4181" s="93" t="s">
        <v>9063</v>
      </c>
      <c r="L4181" s="14">
        <f>AND(vyberHrace&lt;&gt;"",ISNUMBER(SEARCH(vyberHrace,$B4181)))</f>
      </c>
      <c r="M4181" s="14">
        <f>AND($I4181=MID(kododd,1,2),$J4181=MID(kododd,3,3))</f>
      </c>
    </row>
    <row r="4182">
      <c r="A4182" s="95">
        <v>1636</v>
      </c>
      <c r="B4182" s="93" t="s">
        <v>13436</v>
      </c>
      <c r="C4182" s="93" t="s">
        <v>1447</v>
      </c>
      <c r="D4182" s="95">
        <v>1886</v>
      </c>
      <c r="E4182" s="95">
        <v>1932</v>
      </c>
      <c r="F4182" s="95">
        <v>307785</v>
      </c>
      <c r="G4182" s="95">
        <v>250</v>
      </c>
      <c r="H4182" s="93" t="s">
        <v>8976</v>
      </c>
      <c r="I4182" s="93" t="s">
        <v>23893</v>
      </c>
      <c r="J4182" s="93" t="s">
        <v>20970</v>
      </c>
      <c r="K4182" s="93" t="s">
        <v>5154</v>
      </c>
      <c r="L4182" s="14">
        <f>AND(vyberHrace&lt;&gt;"",ISNUMBER(SEARCH(vyberHrace,$B4182)))</f>
      </c>
      <c r="M4182" s="14">
        <f>AND($I4182=MID(kododd,1,2),$J4182=MID(kododd,3,3))</f>
      </c>
    </row>
    <row r="4183">
      <c r="A4183" s="95">
        <v>1666</v>
      </c>
      <c r="B4183" s="93" t="s">
        <v>13439</v>
      </c>
      <c r="C4183" s="93" t="s">
        <v>1456</v>
      </c>
      <c r="D4183" s="95">
        <v>1790</v>
      </c>
      <c r="E4183" s="95">
        <v>1894</v>
      </c>
      <c r="F4183" s="95">
        <v>336858</v>
      </c>
      <c r="G4183" s="95">
        <v>250</v>
      </c>
      <c r="H4183" s="93" t="s">
        <v>8976</v>
      </c>
      <c r="I4183" s="93" t="s">
        <v>23893</v>
      </c>
      <c r="J4183" s="93" t="s">
        <v>21028</v>
      </c>
      <c r="K4183" s="93" t="s">
        <v>5175</v>
      </c>
      <c r="L4183" s="14">
        <f>AND(vyberHrace&lt;&gt;"",ISNUMBER(SEARCH(vyberHrace,$B4183)))</f>
      </c>
      <c r="M4183" s="14">
        <f>AND($I4183=MID(kododd,1,2),$J4183=MID(kododd,3,3))</f>
      </c>
    </row>
    <row r="4184">
      <c r="A4184" s="95">
        <v>47732</v>
      </c>
      <c r="B4184" s="93" t="s">
        <v>13451</v>
      </c>
      <c r="C4184" s="93" t="s">
        <v>3255</v>
      </c>
      <c r="G4184" s="95">
        <v>0</v>
      </c>
      <c r="H4184" s="93" t="s">
        <v>8976</v>
      </c>
      <c r="I4184" s="93" t="s">
        <v>23893</v>
      </c>
      <c r="J4184" s="93" t="s">
        <v>20953</v>
      </c>
      <c r="K4184" s="93" t="s">
        <v>2012</v>
      </c>
      <c r="L4184" s="14">
        <f>AND(vyberHrace&lt;&gt;"",ISNUMBER(SEARCH(vyberHrace,$B4184)))</f>
      </c>
      <c r="M4184" s="14">
        <f>AND($I4184=MID(kododd,1,2),$J4184=MID(kododd,3,3))</f>
      </c>
    </row>
    <row r="4185">
      <c r="A4185" s="95">
        <v>47730</v>
      </c>
      <c r="B4185" s="93" t="s">
        <v>13452</v>
      </c>
      <c r="C4185" s="93" t="s">
        <v>1406</v>
      </c>
      <c r="G4185" s="95">
        <v>0</v>
      </c>
      <c r="H4185" s="93" t="s">
        <v>8976</v>
      </c>
      <c r="I4185" s="93" t="s">
        <v>23893</v>
      </c>
      <c r="J4185" s="93" t="s">
        <v>20953</v>
      </c>
      <c r="K4185" s="93" t="s">
        <v>2012</v>
      </c>
      <c r="L4185" s="14">
        <f>AND(vyberHrace&lt;&gt;"",ISNUMBER(SEARCH(vyberHrace,$B4185)))</f>
      </c>
      <c r="M4185" s="14">
        <f>AND($I4185=MID(kododd,1,2),$J4185=MID(kododd,3,3))</f>
      </c>
    </row>
    <row r="4186">
      <c r="A4186" s="95">
        <v>26072</v>
      </c>
      <c r="B4186" s="93" t="s">
        <v>13453</v>
      </c>
      <c r="C4186" s="93" t="s">
        <v>1471</v>
      </c>
      <c r="D4186" s="95">
        <v>1445</v>
      </c>
      <c r="F4186" s="95">
        <v>342947</v>
      </c>
      <c r="G4186" s="95">
        <v>250</v>
      </c>
      <c r="H4186" s="93" t="s">
        <v>8976</v>
      </c>
      <c r="I4186" s="93" t="s">
        <v>23893</v>
      </c>
      <c r="J4186" s="93" t="s">
        <v>20991</v>
      </c>
      <c r="K4186" s="93" t="s">
        <v>9101</v>
      </c>
      <c r="L4186" s="14">
        <f>AND(vyberHrace&lt;&gt;"",ISNUMBER(SEARCH(vyberHrace,$B4186)))</f>
      </c>
      <c r="M4186" s="14">
        <f>AND($I4186=MID(kododd,1,2),$J4186=MID(kododd,3,3))</f>
      </c>
    </row>
    <row r="4187">
      <c r="A4187" s="95">
        <v>52332</v>
      </c>
      <c r="B4187" s="93" t="s">
        <v>13459</v>
      </c>
      <c r="C4187" s="93" t="s">
        <v>1422</v>
      </c>
      <c r="G4187" s="95">
        <v>500</v>
      </c>
      <c r="H4187" s="93" t="s">
        <v>8976</v>
      </c>
      <c r="I4187" s="93" t="s">
        <v>23893</v>
      </c>
      <c r="J4187" s="93" t="s">
        <v>23412</v>
      </c>
      <c r="K4187" s="93" t="s">
        <v>21358</v>
      </c>
      <c r="L4187" s="14">
        <f>AND(vyberHrace&lt;&gt;"",ISNUMBER(SEARCH(vyberHrace,$B4187)))</f>
      </c>
      <c r="M4187" s="14">
        <f>AND($I4187=MID(kododd,1,2),$J4187=MID(kododd,3,3))</f>
      </c>
    </row>
    <row r="4188">
      <c r="A4188" s="95">
        <v>36269</v>
      </c>
      <c r="B4188" s="93" t="s">
        <v>13462</v>
      </c>
      <c r="C4188" s="93" t="s">
        <v>1438</v>
      </c>
      <c r="D4188" s="95">
        <v>1295</v>
      </c>
      <c r="F4188" s="95">
        <v>392901</v>
      </c>
      <c r="G4188" s="95">
        <v>0</v>
      </c>
      <c r="H4188" s="93" t="s">
        <v>8976</v>
      </c>
      <c r="I4188" s="93" t="s">
        <v>23893</v>
      </c>
      <c r="J4188" s="93" t="s">
        <v>20922</v>
      </c>
      <c r="K4188" s="93" t="s">
        <v>5595</v>
      </c>
      <c r="L4188" s="14">
        <f>AND(vyberHrace&lt;&gt;"",ISNUMBER(SEARCH(vyberHrace,$B4188)))</f>
      </c>
      <c r="M4188" s="14">
        <f>AND($I4188=MID(kododd,1,2),$J4188=MID(kododd,3,3))</f>
      </c>
    </row>
    <row r="4189">
      <c r="A4189" s="95">
        <v>61949</v>
      </c>
      <c r="B4189" s="93" t="s">
        <v>28157</v>
      </c>
      <c r="C4189" s="93" t="s">
        <v>1422</v>
      </c>
      <c r="F4189" s="95">
        <v>23793783</v>
      </c>
      <c r="G4189" s="95">
        <v>250</v>
      </c>
      <c r="H4189" s="93" t="s">
        <v>8976</v>
      </c>
      <c r="I4189" s="93" t="s">
        <v>23893</v>
      </c>
      <c r="J4189" s="93" t="s">
        <v>20888</v>
      </c>
      <c r="K4189" s="93" t="s">
        <v>145</v>
      </c>
      <c r="L4189" s="14">
        <f>AND(vyberHrace&lt;&gt;"",ISNUMBER(SEARCH(vyberHrace,$B4189)))</f>
      </c>
      <c r="M4189" s="14">
        <f>AND($I4189=MID(kododd,1,2),$J4189=MID(kododd,3,3))</f>
      </c>
    </row>
    <row r="4190">
      <c r="A4190" s="95">
        <v>59829</v>
      </c>
      <c r="B4190" s="93" t="s">
        <v>18640</v>
      </c>
      <c r="C4190" s="93" t="s">
        <v>1464</v>
      </c>
      <c r="D4190" s="95">
        <v>1398</v>
      </c>
      <c r="E4190" s="95">
        <v>1534</v>
      </c>
      <c r="F4190" s="95">
        <v>23786086</v>
      </c>
      <c r="G4190" s="95">
        <v>250</v>
      </c>
      <c r="H4190" s="93" t="s">
        <v>8976</v>
      </c>
      <c r="I4190" s="93" t="s">
        <v>23893</v>
      </c>
      <c r="J4190" s="93" t="s">
        <v>23413</v>
      </c>
      <c r="K4190" s="93" t="s">
        <v>21382</v>
      </c>
      <c r="L4190" s="14">
        <f>AND(vyberHrace&lt;&gt;"",ISNUMBER(SEARCH(vyberHrace,$B4190)))</f>
      </c>
      <c r="M4190" s="14">
        <f>AND($I4190=MID(kododd,1,2),$J4190=MID(kododd,3,3))</f>
      </c>
    </row>
    <row r="4191">
      <c r="A4191" s="95">
        <v>54688</v>
      </c>
      <c r="B4191" s="93" t="s">
        <v>13468</v>
      </c>
      <c r="C4191" s="93" t="s">
        <v>1450</v>
      </c>
      <c r="D4191" s="95">
        <v>1274</v>
      </c>
      <c r="F4191" s="95">
        <v>23786094</v>
      </c>
      <c r="G4191" s="95">
        <v>250</v>
      </c>
      <c r="H4191" s="93" t="s">
        <v>8976</v>
      </c>
      <c r="I4191" s="93" t="s">
        <v>23893</v>
      </c>
      <c r="J4191" s="93" t="s">
        <v>23413</v>
      </c>
      <c r="K4191" s="93" t="s">
        <v>21382</v>
      </c>
      <c r="L4191" s="14">
        <f>AND(vyberHrace&lt;&gt;"",ISNUMBER(SEARCH(vyberHrace,$B4191)))</f>
      </c>
      <c r="M4191" s="14">
        <f>AND($I4191=MID(kododd,1,2),$J4191=MID(kododd,3,3))</f>
      </c>
    </row>
    <row r="4192">
      <c r="A4192" s="95">
        <v>3556</v>
      </c>
      <c r="B4192" s="93" t="s">
        <v>13473</v>
      </c>
      <c r="C4192" s="93" t="s">
        <v>1476</v>
      </c>
      <c r="D4192" s="95">
        <v>1625</v>
      </c>
      <c r="F4192" s="95">
        <v>366420</v>
      </c>
      <c r="G4192" s="95">
        <v>0</v>
      </c>
      <c r="H4192" s="93" t="s">
        <v>8976</v>
      </c>
      <c r="I4192" s="93" t="s">
        <v>23893</v>
      </c>
      <c r="J4192" s="93" t="s">
        <v>20960</v>
      </c>
      <c r="K4192" s="93" t="s">
        <v>4905</v>
      </c>
      <c r="L4192" s="14">
        <f>AND(vyberHrace&lt;&gt;"",ISNUMBER(SEARCH(vyberHrace,$B4192)))</f>
      </c>
      <c r="M4192" s="14">
        <f>AND($I4192=MID(kododd,1,2),$J4192=MID(kododd,3,3))</f>
      </c>
    </row>
    <row r="4193">
      <c r="A4193" s="95">
        <v>13449</v>
      </c>
      <c r="B4193" s="93" t="s">
        <v>13474</v>
      </c>
      <c r="C4193" s="93" t="s">
        <v>1425</v>
      </c>
      <c r="D4193" s="95">
        <v>1389</v>
      </c>
      <c r="F4193" s="95">
        <v>357863</v>
      </c>
      <c r="G4193" s="95">
        <v>250</v>
      </c>
      <c r="H4193" s="93" t="s">
        <v>8976</v>
      </c>
      <c r="I4193" s="93" t="s">
        <v>23893</v>
      </c>
      <c r="J4193" s="93" t="s">
        <v>20978</v>
      </c>
      <c r="K4193" s="93" t="s">
        <v>26146</v>
      </c>
      <c r="L4193" s="14">
        <f>AND(vyberHrace&lt;&gt;"",ISNUMBER(SEARCH(vyberHrace,$B4193)))</f>
      </c>
      <c r="M4193" s="14">
        <f>AND($I4193=MID(kododd,1,2),$J4193=MID(kododd,3,3))</f>
      </c>
    </row>
    <row r="4194">
      <c r="A4194" s="95">
        <v>34321</v>
      </c>
      <c r="B4194" s="93" t="s">
        <v>13477</v>
      </c>
      <c r="C4194" s="93" t="s">
        <v>1469</v>
      </c>
      <c r="D4194" s="95">
        <v>1566</v>
      </c>
      <c r="E4194" s="95">
        <v>1667</v>
      </c>
      <c r="F4194" s="95">
        <v>23710110</v>
      </c>
      <c r="G4194" s="95">
        <v>250</v>
      </c>
      <c r="H4194" s="93" t="s">
        <v>8976</v>
      </c>
      <c r="I4194" s="93" t="s">
        <v>23893</v>
      </c>
      <c r="J4194" s="93" t="s">
        <v>20892</v>
      </c>
      <c r="K4194" s="93" t="s">
        <v>6900</v>
      </c>
      <c r="L4194" s="14">
        <f>AND(vyberHrace&lt;&gt;"",ISNUMBER(SEARCH(vyberHrace,$B4194)))</f>
      </c>
      <c r="M4194" s="14">
        <f>AND($I4194=MID(kododd,1,2),$J4194=MID(kododd,3,3))</f>
      </c>
    </row>
    <row r="4195">
      <c r="A4195" s="95">
        <v>47838</v>
      </c>
      <c r="B4195" s="93" t="s">
        <v>13483</v>
      </c>
      <c r="C4195" s="93" t="s">
        <v>1444</v>
      </c>
      <c r="D4195" s="95">
        <v>1170</v>
      </c>
      <c r="E4195" s="95">
        <v>1501</v>
      </c>
      <c r="F4195" s="95">
        <v>23718811</v>
      </c>
      <c r="G4195" s="95">
        <v>0</v>
      </c>
      <c r="H4195" s="93" t="s">
        <v>8976</v>
      </c>
      <c r="I4195" s="93" t="s">
        <v>23893</v>
      </c>
      <c r="J4195" s="93" t="s">
        <v>20862</v>
      </c>
      <c r="K4195" s="93" t="s">
        <v>6759</v>
      </c>
      <c r="L4195" s="14">
        <f>AND(vyberHrace&lt;&gt;"",ISNUMBER(SEARCH(vyberHrace,$B4195)))</f>
      </c>
      <c r="M4195" s="14">
        <f>AND($I4195=MID(kododd,1,2),$J4195=MID(kododd,3,3))</f>
      </c>
    </row>
    <row r="4196">
      <c r="A4196" s="95">
        <v>62154</v>
      </c>
      <c r="B4196" s="93" t="s">
        <v>28349</v>
      </c>
      <c r="C4196" s="93" t="s">
        <v>1420</v>
      </c>
      <c r="G4196" s="95">
        <v>0</v>
      </c>
      <c r="H4196" s="93" t="s">
        <v>8976</v>
      </c>
      <c r="I4196" s="93" t="s">
        <v>23893</v>
      </c>
      <c r="J4196" s="93" t="s">
        <v>20862</v>
      </c>
      <c r="K4196" s="93" t="s">
        <v>6759</v>
      </c>
      <c r="L4196" s="14">
        <f>AND(vyberHrace&lt;&gt;"",ISNUMBER(SEARCH(vyberHrace,$B4196)))</f>
      </c>
      <c r="M4196" s="14">
        <f>AND($I4196=MID(kododd,1,2),$J4196=MID(kododd,3,3))</f>
      </c>
    </row>
    <row r="4197">
      <c r="A4197" s="95">
        <v>8639</v>
      </c>
      <c r="B4197" s="93" t="s">
        <v>8997</v>
      </c>
      <c r="C4197" s="93" t="s">
        <v>1428</v>
      </c>
      <c r="D4197" s="95">
        <v>1454</v>
      </c>
      <c r="F4197" s="95">
        <v>23714310</v>
      </c>
      <c r="G4197" s="95">
        <v>250</v>
      </c>
      <c r="H4197" s="93" t="s">
        <v>8976</v>
      </c>
      <c r="I4197" s="93" t="s">
        <v>23893</v>
      </c>
      <c r="J4197" s="93" t="s">
        <v>21019</v>
      </c>
      <c r="K4197" s="93" t="s">
        <v>11130</v>
      </c>
      <c r="L4197" s="14">
        <f>AND(vyberHrace&lt;&gt;"",ISNUMBER(SEARCH(vyberHrace,$B4197)))</f>
      </c>
      <c r="M4197" s="14">
        <f>AND($I4197=MID(kododd,1,2),$J4197=MID(kododd,3,3))</f>
      </c>
    </row>
    <row r="4198">
      <c r="A4198" s="95">
        <v>56605</v>
      </c>
      <c r="B4198" s="93" t="s">
        <v>21846</v>
      </c>
      <c r="C4198" s="93" t="s">
        <v>1411</v>
      </c>
      <c r="D4198" s="95">
        <v>1149</v>
      </c>
      <c r="F4198" s="95">
        <v>23796650</v>
      </c>
      <c r="G4198" s="95">
        <v>250</v>
      </c>
      <c r="H4198" s="93" t="s">
        <v>8976</v>
      </c>
      <c r="I4198" s="93" t="s">
        <v>23893</v>
      </c>
      <c r="J4198" s="93" t="s">
        <v>21014</v>
      </c>
      <c r="K4198" s="93" t="s">
        <v>4826</v>
      </c>
      <c r="L4198" s="14">
        <f>AND(vyberHrace&lt;&gt;"",ISNUMBER(SEARCH(vyberHrace,$B4198)))</f>
      </c>
      <c r="M4198" s="14">
        <f>AND($I4198=MID(kododd,1,2),$J4198=MID(kododd,3,3))</f>
      </c>
    </row>
    <row r="4199">
      <c r="A4199" s="95">
        <v>55955</v>
      </c>
      <c r="B4199" s="93" t="s">
        <v>21847</v>
      </c>
      <c r="C4199" s="93" t="s">
        <v>1412</v>
      </c>
      <c r="D4199" s="95">
        <v>1147</v>
      </c>
      <c r="E4199" s="95">
        <v>1476</v>
      </c>
      <c r="F4199" s="95">
        <v>23776072</v>
      </c>
      <c r="G4199" s="95">
        <v>250</v>
      </c>
      <c r="H4199" s="93" t="s">
        <v>8976</v>
      </c>
      <c r="I4199" s="93" t="s">
        <v>23893</v>
      </c>
      <c r="J4199" s="93" t="s">
        <v>21014</v>
      </c>
      <c r="K4199" s="93" t="s">
        <v>4826</v>
      </c>
      <c r="L4199" s="14">
        <f>AND(vyberHrace&lt;&gt;"",ISNUMBER(SEARCH(vyberHrace,$B4199)))</f>
      </c>
      <c r="M4199" s="14">
        <f>AND($I4199=MID(kododd,1,2),$J4199=MID(kododd,3,3))</f>
      </c>
    </row>
    <row r="4200">
      <c r="A4200" s="95">
        <v>45562</v>
      </c>
      <c r="B4200" s="93" t="s">
        <v>8066</v>
      </c>
      <c r="C4200" s="93" t="s">
        <v>1438</v>
      </c>
      <c r="G4200" s="95">
        <v>0</v>
      </c>
      <c r="H4200" s="93" t="s">
        <v>8976</v>
      </c>
      <c r="I4200" s="93" t="s">
        <v>23893</v>
      </c>
      <c r="J4200" s="93" t="s">
        <v>20901</v>
      </c>
      <c r="K4200" s="93" t="s">
        <v>6914</v>
      </c>
      <c r="L4200" s="14">
        <f>AND(vyberHrace&lt;&gt;"",ISNUMBER(SEARCH(vyberHrace,$B4200)))</f>
      </c>
      <c r="M4200" s="14">
        <f>AND($I4200=MID(kododd,1,2),$J4200=MID(kododd,3,3))</f>
      </c>
    </row>
    <row r="4201">
      <c r="A4201" s="95">
        <v>44268</v>
      </c>
      <c r="B4201" s="93" t="s">
        <v>5971</v>
      </c>
      <c r="C4201" s="93" t="s">
        <v>1407</v>
      </c>
      <c r="D4201" s="95">
        <v>1063</v>
      </c>
      <c r="F4201" s="95">
        <v>23718820</v>
      </c>
      <c r="G4201" s="95">
        <v>0</v>
      </c>
      <c r="H4201" s="93" t="s">
        <v>8976</v>
      </c>
      <c r="I4201" s="93" t="s">
        <v>23893</v>
      </c>
      <c r="J4201" s="93" t="s">
        <v>20862</v>
      </c>
      <c r="K4201" s="93" t="s">
        <v>6759</v>
      </c>
      <c r="L4201" s="14">
        <f>AND(vyberHrace&lt;&gt;"",ISNUMBER(SEARCH(vyberHrace,$B4201)))</f>
      </c>
      <c r="M4201" s="14">
        <f>AND($I4201=MID(kododd,1,2),$J4201=MID(kododd,3,3))</f>
      </c>
    </row>
    <row r="4202">
      <c r="A4202" s="95">
        <v>28640</v>
      </c>
      <c r="B4202" s="93" t="s">
        <v>5972</v>
      </c>
      <c r="C4202" s="93" t="s">
        <v>1403</v>
      </c>
      <c r="D4202" s="95">
        <v>1621</v>
      </c>
      <c r="F4202" s="95">
        <v>23792337</v>
      </c>
      <c r="G4202" s="95">
        <v>0</v>
      </c>
      <c r="H4202" s="93" t="s">
        <v>8976</v>
      </c>
      <c r="I4202" s="93" t="s">
        <v>23893</v>
      </c>
      <c r="J4202" s="93" t="s">
        <v>20922</v>
      </c>
      <c r="K4202" s="93" t="s">
        <v>5595</v>
      </c>
      <c r="L4202" s="14">
        <f>AND(vyberHrace&lt;&gt;"",ISNUMBER(SEARCH(vyberHrace,$B4202)))</f>
      </c>
      <c r="M4202" s="14">
        <f>AND($I4202=MID(kododd,1,2),$J4202=MID(kododd,3,3))</f>
      </c>
    </row>
    <row r="4203">
      <c r="A4203" s="95">
        <v>62355</v>
      </c>
      <c r="B4203" s="93" t="s">
        <v>5974</v>
      </c>
      <c r="C4203" s="93" t="s">
        <v>1429</v>
      </c>
      <c r="D4203" s="95">
        <v>1654</v>
      </c>
      <c r="F4203" s="95">
        <v>571001328</v>
      </c>
      <c r="G4203" s="95">
        <v>250</v>
      </c>
      <c r="H4203" s="93" t="s">
        <v>8976</v>
      </c>
      <c r="I4203" s="93" t="s">
        <v>23893</v>
      </c>
      <c r="J4203" s="93" t="s">
        <v>20855</v>
      </c>
      <c r="K4203" s="93" t="s">
        <v>2076</v>
      </c>
      <c r="L4203" s="14">
        <f>AND(vyberHrace&lt;&gt;"",ISNUMBER(SEARCH(vyberHrace,$B4203)))</f>
      </c>
      <c r="M4203" s="14">
        <f>AND($I4203=MID(kododd,1,2),$J4203=MID(kododd,3,3))</f>
      </c>
    </row>
    <row r="4204">
      <c r="A4204" s="95">
        <v>56947</v>
      </c>
      <c r="B4204" s="93" t="s">
        <v>21817</v>
      </c>
      <c r="C4204" s="93" t="s">
        <v>1450</v>
      </c>
      <c r="G4204" s="95">
        <v>250</v>
      </c>
      <c r="H4204" s="93" t="s">
        <v>8976</v>
      </c>
      <c r="I4204" s="93" t="s">
        <v>23893</v>
      </c>
      <c r="J4204" s="93" t="s">
        <v>23413</v>
      </c>
      <c r="K4204" s="93" t="s">
        <v>21382</v>
      </c>
      <c r="L4204" s="14">
        <f>AND(vyberHrace&lt;&gt;"",ISNUMBER(SEARCH(vyberHrace,$B4204)))</f>
      </c>
      <c r="M4204" s="14">
        <f>AND($I4204=MID(kododd,1,2),$J4204=MID(kododd,3,3))</f>
      </c>
    </row>
    <row r="4205">
      <c r="A4205" s="95">
        <v>5103</v>
      </c>
      <c r="B4205" s="93" t="s">
        <v>5983</v>
      </c>
      <c r="C4205" s="93" t="s">
        <v>1423</v>
      </c>
      <c r="D4205" s="95">
        <v>2146</v>
      </c>
      <c r="E4205" s="95">
        <v>2148</v>
      </c>
      <c r="F4205" s="95">
        <v>318868</v>
      </c>
      <c r="G4205" s="95">
        <v>0</v>
      </c>
      <c r="H4205" s="93" t="s">
        <v>8976</v>
      </c>
      <c r="I4205" s="93" t="s">
        <v>23893</v>
      </c>
      <c r="J4205" s="93" t="s">
        <v>20863</v>
      </c>
      <c r="K4205" s="93" t="s">
        <v>4532</v>
      </c>
      <c r="L4205" s="14">
        <f>AND(vyberHrace&lt;&gt;"",ISNUMBER(SEARCH(vyberHrace,$B4205)))</f>
      </c>
      <c r="M4205" s="14">
        <f>AND($I4205=MID(kododd,1,2),$J4205=MID(kododd,3,3))</f>
      </c>
    </row>
    <row r="4206">
      <c r="A4206" s="95">
        <v>1892</v>
      </c>
      <c r="B4206" s="93" t="s">
        <v>5987</v>
      </c>
      <c r="C4206" s="93" t="s">
        <v>1449</v>
      </c>
      <c r="D4206" s="95">
        <v>1861</v>
      </c>
      <c r="E4206" s="95">
        <v>1983</v>
      </c>
      <c r="F4206" s="95">
        <v>311553</v>
      </c>
      <c r="G4206" s="95">
        <v>250</v>
      </c>
      <c r="H4206" s="93" t="s">
        <v>8976</v>
      </c>
      <c r="I4206" s="93" t="s">
        <v>23893</v>
      </c>
      <c r="J4206" s="93" t="s">
        <v>20990</v>
      </c>
      <c r="K4206" s="93" t="s">
        <v>5159</v>
      </c>
      <c r="L4206" s="14">
        <f>AND(vyberHrace&lt;&gt;"",ISNUMBER(SEARCH(vyberHrace,$B4206)))</f>
      </c>
      <c r="M4206" s="14">
        <f>AND($I4206=MID(kododd,1,2),$J4206=MID(kododd,3,3))</f>
      </c>
    </row>
    <row r="4207">
      <c r="A4207" s="95">
        <v>60565</v>
      </c>
      <c r="B4207" s="93" t="s">
        <v>26990</v>
      </c>
      <c r="C4207" s="93" t="s">
        <v>1488</v>
      </c>
      <c r="G4207" s="95">
        <v>0</v>
      </c>
      <c r="H4207" s="93" t="s">
        <v>8976</v>
      </c>
      <c r="I4207" s="93" t="s">
        <v>23893</v>
      </c>
      <c r="J4207" s="93" t="s">
        <v>20890</v>
      </c>
      <c r="K4207" s="93" t="s">
        <v>9069</v>
      </c>
      <c r="L4207" s="14">
        <f>AND(vyberHrace&lt;&gt;"",ISNUMBER(SEARCH(vyberHrace,$B4207)))</f>
      </c>
      <c r="M4207" s="14">
        <f>AND($I4207=MID(kododd,1,2),$J4207=MID(kododd,3,3))</f>
      </c>
    </row>
    <row r="4208">
      <c r="A4208" s="95">
        <v>33495</v>
      </c>
      <c r="B4208" s="93" t="s">
        <v>5993</v>
      </c>
      <c r="C4208" s="93" t="s">
        <v>1448</v>
      </c>
      <c r="D4208" s="95">
        <v>1730</v>
      </c>
      <c r="E4208" s="95">
        <v>1837</v>
      </c>
      <c r="F4208" s="95">
        <v>348961</v>
      </c>
      <c r="G4208" s="95">
        <v>0</v>
      </c>
      <c r="H4208" s="93" t="s">
        <v>8976</v>
      </c>
      <c r="I4208" s="93" t="s">
        <v>23893</v>
      </c>
      <c r="J4208" s="93" t="s">
        <v>20862</v>
      </c>
      <c r="K4208" s="93" t="s">
        <v>6759</v>
      </c>
      <c r="L4208" s="14">
        <f>AND(vyberHrace&lt;&gt;"",ISNUMBER(SEARCH(vyberHrace,$B4208)))</f>
      </c>
      <c r="M4208" s="14">
        <f>AND($I4208=MID(kododd,1,2),$J4208=MID(kododd,3,3))</f>
      </c>
    </row>
    <row r="4209">
      <c r="A4209" s="95">
        <v>37400</v>
      </c>
      <c r="B4209" s="93" t="s">
        <v>5997</v>
      </c>
      <c r="C4209" s="93" t="s">
        <v>1408</v>
      </c>
      <c r="D4209" s="95">
        <v>1242</v>
      </c>
      <c r="E4209" s="95">
        <v>1653</v>
      </c>
      <c r="F4209" s="95">
        <v>390020</v>
      </c>
      <c r="G4209" s="95">
        <v>0</v>
      </c>
      <c r="H4209" s="93" t="s">
        <v>8976</v>
      </c>
      <c r="I4209" s="93" t="s">
        <v>23893</v>
      </c>
      <c r="J4209" s="93" t="s">
        <v>20862</v>
      </c>
      <c r="K4209" s="93" t="s">
        <v>6759</v>
      </c>
      <c r="L4209" s="14">
        <f>AND(vyberHrace&lt;&gt;"",ISNUMBER(SEARCH(vyberHrace,$B4209)))</f>
      </c>
      <c r="M4209" s="14">
        <f>AND($I4209=MID(kododd,1,2),$J4209=MID(kododd,3,3))</f>
      </c>
    </row>
    <row r="4210">
      <c r="A4210" s="95">
        <v>34866</v>
      </c>
      <c r="B4210" s="93" t="s">
        <v>6064</v>
      </c>
      <c r="C4210" s="93" t="s">
        <v>1399</v>
      </c>
      <c r="D4210" s="95">
        <v>1719</v>
      </c>
      <c r="E4210" s="95">
        <v>1836</v>
      </c>
      <c r="F4210" s="95">
        <v>382353</v>
      </c>
      <c r="G4210" s="95">
        <v>250</v>
      </c>
      <c r="H4210" s="93" t="s">
        <v>8976</v>
      </c>
      <c r="I4210" s="93" t="s">
        <v>23893</v>
      </c>
      <c r="J4210" s="93" t="s">
        <v>20862</v>
      </c>
      <c r="K4210" s="93" t="s">
        <v>6759</v>
      </c>
      <c r="L4210" s="14">
        <f>AND(vyberHrace&lt;&gt;"",ISNUMBER(SEARCH(vyberHrace,$B4210)))</f>
      </c>
      <c r="M4210" s="14">
        <f>AND($I4210=MID(kododd,1,2),$J4210=MID(kododd,3,3))</f>
      </c>
    </row>
    <row r="4211">
      <c r="A4211" s="95">
        <v>39752</v>
      </c>
      <c r="B4211" s="93" t="s">
        <v>6066</v>
      </c>
      <c r="C4211" s="93" t="s">
        <v>1410</v>
      </c>
      <c r="G4211" s="95">
        <v>0</v>
      </c>
      <c r="H4211" s="93" t="s">
        <v>8976</v>
      </c>
      <c r="I4211" s="93" t="s">
        <v>23893</v>
      </c>
      <c r="J4211" s="93" t="s">
        <v>20862</v>
      </c>
      <c r="K4211" s="93" t="s">
        <v>6759</v>
      </c>
      <c r="L4211" s="14">
        <f>AND(vyberHrace&lt;&gt;"",ISNUMBER(SEARCH(vyberHrace,$B4211)))</f>
      </c>
      <c r="M4211" s="14">
        <f>AND($I4211=MID(kododd,1,2),$J4211=MID(kododd,3,3))</f>
      </c>
    </row>
    <row r="4212">
      <c r="A4212" s="95">
        <v>38008</v>
      </c>
      <c r="B4212" s="93" t="s">
        <v>6067</v>
      </c>
      <c r="C4212" s="93" t="s">
        <v>1468</v>
      </c>
      <c r="G4212" s="95">
        <v>0</v>
      </c>
      <c r="H4212" s="93" t="s">
        <v>8976</v>
      </c>
      <c r="I4212" s="93" t="s">
        <v>23893</v>
      </c>
      <c r="J4212" s="93" t="s">
        <v>20862</v>
      </c>
      <c r="K4212" s="93" t="s">
        <v>6759</v>
      </c>
      <c r="L4212" s="14">
        <f>AND(vyberHrace&lt;&gt;"",ISNUMBER(SEARCH(vyberHrace,$B4212)))</f>
      </c>
      <c r="M4212" s="14">
        <f>AND($I4212=MID(kododd,1,2),$J4212=MID(kododd,3,3))</f>
      </c>
    </row>
    <row r="4213">
      <c r="A4213" s="95">
        <v>51361</v>
      </c>
      <c r="B4213" s="93" t="s">
        <v>6807</v>
      </c>
      <c r="C4213" s="93" t="s">
        <v>1439</v>
      </c>
      <c r="G4213" s="95">
        <v>0</v>
      </c>
      <c r="H4213" s="93" t="s">
        <v>8976</v>
      </c>
      <c r="I4213" s="93" t="s">
        <v>23893</v>
      </c>
      <c r="J4213" s="93" t="s">
        <v>20914</v>
      </c>
      <c r="K4213" s="93" t="s">
        <v>9949</v>
      </c>
      <c r="L4213" s="14">
        <f>AND(vyberHrace&lt;&gt;"",ISNUMBER(SEARCH(vyberHrace,$B4213)))</f>
      </c>
      <c r="M4213" s="14">
        <f>AND($I4213=MID(kododd,1,2),$J4213=MID(kododd,3,3))</f>
      </c>
    </row>
    <row r="4214">
      <c r="A4214" s="95">
        <v>15</v>
      </c>
      <c r="B4214" s="93" t="s">
        <v>6070</v>
      </c>
      <c r="C4214" s="93" t="s">
        <v>1455</v>
      </c>
      <c r="D4214" s="95">
        <v>2282</v>
      </c>
      <c r="E4214" s="95">
        <v>2344</v>
      </c>
      <c r="F4214" s="95">
        <v>303224</v>
      </c>
      <c r="G4214" s="95">
        <v>250</v>
      </c>
      <c r="H4214" s="93" t="s">
        <v>8976</v>
      </c>
      <c r="I4214" s="93" t="s">
        <v>23893</v>
      </c>
      <c r="J4214" s="93" t="s">
        <v>20867</v>
      </c>
      <c r="K4214" s="93" t="s">
        <v>2024</v>
      </c>
      <c r="L4214" s="14">
        <f>AND(vyberHrace&lt;&gt;"",ISNUMBER(SEARCH(vyberHrace,$B4214)))</f>
      </c>
      <c r="M4214" s="14">
        <f>AND($I4214=MID(kododd,1,2),$J4214=MID(kododd,3,3))</f>
      </c>
    </row>
    <row r="4215">
      <c r="A4215" s="95">
        <v>83</v>
      </c>
      <c r="B4215" s="93" t="s">
        <v>6071</v>
      </c>
      <c r="C4215" s="93" t="s">
        <v>1442</v>
      </c>
      <c r="D4215" s="95">
        <v>2136</v>
      </c>
      <c r="E4215" s="95">
        <v>2206</v>
      </c>
      <c r="F4215" s="95">
        <v>303291</v>
      </c>
      <c r="G4215" s="95">
        <v>250</v>
      </c>
      <c r="H4215" s="93" t="s">
        <v>8976</v>
      </c>
      <c r="I4215" s="93" t="s">
        <v>23893</v>
      </c>
      <c r="J4215" s="93" t="s">
        <v>20867</v>
      </c>
      <c r="K4215" s="93" t="s">
        <v>2024</v>
      </c>
      <c r="L4215" s="14">
        <f>AND(vyberHrace&lt;&gt;"",ISNUMBER(SEARCH(vyberHrace,$B4215)))</f>
      </c>
      <c r="M4215" s="14">
        <f>AND($I4215=MID(kododd,1,2),$J4215=MID(kododd,3,3))</f>
      </c>
    </row>
    <row r="4216">
      <c r="A4216" s="95">
        <v>61650</v>
      </c>
      <c r="B4216" s="93" t="s">
        <v>27812</v>
      </c>
      <c r="C4216" s="93" t="s">
        <v>1420</v>
      </c>
      <c r="G4216" s="95">
        <v>250</v>
      </c>
      <c r="H4216" s="93" t="s">
        <v>8976</v>
      </c>
      <c r="I4216" s="93" t="s">
        <v>23893</v>
      </c>
      <c r="J4216" s="93" t="s">
        <v>20983</v>
      </c>
      <c r="K4216" s="93" t="s">
        <v>9107</v>
      </c>
      <c r="L4216" s="14">
        <f>AND(vyberHrace&lt;&gt;"",ISNUMBER(SEARCH(vyberHrace,$B4216)))</f>
      </c>
      <c r="M4216" s="14">
        <f>AND($I4216=MID(kododd,1,2),$J4216=MID(kododd,3,3))</f>
      </c>
    </row>
    <row r="4217">
      <c r="A4217" s="95">
        <v>51179</v>
      </c>
      <c r="B4217" s="93" t="s">
        <v>4552</v>
      </c>
      <c r="C4217" s="93" t="s">
        <v>1422</v>
      </c>
      <c r="G4217" s="95">
        <v>250</v>
      </c>
      <c r="H4217" s="93" t="s">
        <v>8976</v>
      </c>
      <c r="I4217" s="93" t="s">
        <v>23893</v>
      </c>
      <c r="J4217" s="93" t="s">
        <v>20862</v>
      </c>
      <c r="K4217" s="93" t="s">
        <v>6759</v>
      </c>
      <c r="L4217" s="14">
        <f>AND(vyberHrace&lt;&gt;"",ISNUMBER(SEARCH(vyberHrace,$B4217)))</f>
      </c>
      <c r="M4217" s="14">
        <f>AND($I4217=MID(kododd,1,2),$J4217=MID(kododd,3,3))</f>
      </c>
    </row>
    <row r="4218">
      <c r="A4218" s="95">
        <v>46609</v>
      </c>
      <c r="B4218" s="93" t="s">
        <v>6083</v>
      </c>
      <c r="C4218" s="93" t="s">
        <v>1408</v>
      </c>
      <c r="D4218" s="95">
        <v>1455</v>
      </c>
      <c r="E4218" s="95">
        <v>1648</v>
      </c>
      <c r="F4218" s="95">
        <v>23743506</v>
      </c>
      <c r="G4218" s="95">
        <v>250</v>
      </c>
      <c r="H4218" s="93" t="s">
        <v>8976</v>
      </c>
      <c r="I4218" s="93" t="s">
        <v>23893</v>
      </c>
      <c r="J4218" s="93" t="s">
        <v>20843</v>
      </c>
      <c r="K4218" s="93" t="s">
        <v>6001</v>
      </c>
      <c r="L4218" s="14">
        <f>AND(vyberHrace&lt;&gt;"",ISNUMBER(SEARCH(vyberHrace,$B4218)))</f>
      </c>
      <c r="M4218" s="14">
        <f>AND($I4218=MID(kododd,1,2),$J4218=MID(kododd,3,3))</f>
      </c>
    </row>
    <row r="4219">
      <c r="A4219" s="95">
        <v>7399</v>
      </c>
      <c r="B4219" s="93" t="s">
        <v>6085</v>
      </c>
      <c r="C4219" s="93" t="s">
        <v>1405</v>
      </c>
      <c r="D4219" s="95">
        <v>1537</v>
      </c>
      <c r="G4219" s="95">
        <v>250</v>
      </c>
      <c r="H4219" s="93" t="s">
        <v>8976</v>
      </c>
      <c r="I4219" s="93" t="s">
        <v>23893</v>
      </c>
      <c r="J4219" s="93" t="s">
        <v>20843</v>
      </c>
      <c r="K4219" s="93" t="s">
        <v>6001</v>
      </c>
      <c r="L4219" s="14">
        <f>AND(vyberHrace&lt;&gt;"",ISNUMBER(SEARCH(vyberHrace,$B4219)))</f>
      </c>
      <c r="M4219" s="14">
        <f>AND($I4219=MID(kododd,1,2),$J4219=MID(kododd,3,3))</f>
      </c>
    </row>
    <row r="4220">
      <c r="A4220" s="95">
        <v>62932</v>
      </c>
      <c r="B4220" s="93" t="s">
        <v>28783</v>
      </c>
      <c r="C4220" s="93" t="s">
        <v>1488</v>
      </c>
      <c r="G4220" s="95">
        <v>250</v>
      </c>
      <c r="H4220" s="93" t="s">
        <v>8976</v>
      </c>
      <c r="I4220" s="93" t="s">
        <v>23893</v>
      </c>
      <c r="J4220" s="93" t="s">
        <v>20944</v>
      </c>
      <c r="K4220" s="93" t="s">
        <v>5129</v>
      </c>
      <c r="L4220" s="14">
        <f>AND(vyberHrace&lt;&gt;"",ISNUMBER(SEARCH(vyberHrace,$B4220)))</f>
      </c>
      <c r="M4220" s="14">
        <f>AND($I4220=MID(kododd,1,2),$J4220=MID(kododd,3,3))</f>
      </c>
    </row>
    <row r="4221">
      <c r="A4221" s="95">
        <v>27518</v>
      </c>
      <c r="B4221" s="93" t="s">
        <v>6088</v>
      </c>
      <c r="C4221" s="93" t="s">
        <v>1471</v>
      </c>
      <c r="D4221" s="95">
        <v>1348</v>
      </c>
      <c r="F4221" s="95">
        <v>370800</v>
      </c>
      <c r="G4221" s="95">
        <v>250</v>
      </c>
      <c r="H4221" s="93" t="s">
        <v>8976</v>
      </c>
      <c r="I4221" s="93" t="s">
        <v>23893</v>
      </c>
      <c r="J4221" s="93" t="s">
        <v>20850</v>
      </c>
      <c r="K4221" s="93" t="s">
        <v>2038</v>
      </c>
      <c r="L4221" s="14">
        <f>AND(vyberHrace&lt;&gt;"",ISNUMBER(SEARCH(vyberHrace,$B4221)))</f>
      </c>
      <c r="M4221" s="14">
        <f>AND($I4221=MID(kododd,1,2),$J4221=MID(kododd,3,3))</f>
      </c>
    </row>
    <row r="4222">
      <c r="A4222" s="95">
        <v>14057</v>
      </c>
      <c r="B4222" s="93" t="s">
        <v>6089</v>
      </c>
      <c r="C4222" s="93" t="s">
        <v>1423</v>
      </c>
      <c r="D4222" s="95">
        <v>1735</v>
      </c>
      <c r="E4222" s="95">
        <v>1832</v>
      </c>
      <c r="F4222" s="95">
        <v>332542</v>
      </c>
      <c r="G4222" s="95">
        <v>250</v>
      </c>
      <c r="H4222" s="93" t="s">
        <v>8976</v>
      </c>
      <c r="I4222" s="93" t="s">
        <v>23893</v>
      </c>
      <c r="J4222" s="93" t="s">
        <v>20914</v>
      </c>
      <c r="K4222" s="93" t="s">
        <v>9949</v>
      </c>
      <c r="L4222" s="14">
        <f>AND(vyberHrace&lt;&gt;"",ISNUMBER(SEARCH(vyberHrace,$B4222)))</f>
      </c>
      <c r="M4222" s="14">
        <f>AND($I4222=MID(kododd,1,2),$J4222=MID(kododd,3,3))</f>
      </c>
    </row>
    <row r="4223">
      <c r="A4223" s="95">
        <v>47872</v>
      </c>
      <c r="B4223" s="93" t="s">
        <v>6090</v>
      </c>
      <c r="C4223" s="93" t="s">
        <v>3255</v>
      </c>
      <c r="F4223" s="95">
        <v>23721138</v>
      </c>
      <c r="G4223" s="95">
        <v>0</v>
      </c>
      <c r="H4223" s="93" t="s">
        <v>8976</v>
      </c>
      <c r="I4223" s="93" t="s">
        <v>23893</v>
      </c>
      <c r="J4223" s="93" t="s">
        <v>20944</v>
      </c>
      <c r="K4223" s="93" t="s">
        <v>5129</v>
      </c>
      <c r="L4223" s="14">
        <f>AND(vyberHrace&lt;&gt;"",ISNUMBER(SEARCH(vyberHrace,$B4223)))</f>
      </c>
      <c r="M4223" s="14">
        <f>AND($I4223=MID(kododd,1,2),$J4223=MID(kododd,3,3))</f>
      </c>
    </row>
    <row r="4224">
      <c r="A4224" s="95">
        <v>15159</v>
      </c>
      <c r="B4224" s="93" t="s">
        <v>6091</v>
      </c>
      <c r="C4224" s="93" t="s">
        <v>1462</v>
      </c>
      <c r="G4224" s="95">
        <v>0</v>
      </c>
      <c r="H4224" s="93" t="s">
        <v>8976</v>
      </c>
      <c r="I4224" s="93" t="s">
        <v>23893</v>
      </c>
      <c r="J4224" s="93" t="s">
        <v>20914</v>
      </c>
      <c r="K4224" s="93" t="s">
        <v>9949</v>
      </c>
      <c r="L4224" s="14">
        <f>AND(vyberHrace&lt;&gt;"",ISNUMBER(SEARCH(vyberHrace,$B4224)))</f>
      </c>
      <c r="M4224" s="14">
        <f>AND($I4224=MID(kododd,1,2),$J4224=MID(kododd,3,3))</f>
      </c>
    </row>
    <row r="4225">
      <c r="A4225" s="95">
        <v>13245</v>
      </c>
      <c r="B4225" s="93" t="s">
        <v>26174</v>
      </c>
      <c r="C4225" s="93" t="s">
        <v>1455</v>
      </c>
      <c r="D4225" s="95">
        <v>1539</v>
      </c>
      <c r="G4225" s="95">
        <v>250</v>
      </c>
      <c r="H4225" s="93" t="s">
        <v>8976</v>
      </c>
      <c r="I4225" s="93" t="s">
        <v>23893</v>
      </c>
      <c r="J4225" s="93" t="s">
        <v>20888</v>
      </c>
      <c r="K4225" s="93" t="s">
        <v>145</v>
      </c>
      <c r="L4225" s="14">
        <f>AND(vyberHrace&lt;&gt;"",ISNUMBER(SEARCH(vyberHrace,$B4225)))</f>
      </c>
      <c r="M4225" s="14">
        <f>AND($I4225=MID(kododd,1,2),$J4225=MID(kododd,3,3))</f>
      </c>
    </row>
    <row r="4226">
      <c r="A4226" s="95">
        <v>63189</v>
      </c>
      <c r="B4226" s="93" t="s">
        <v>28784</v>
      </c>
      <c r="C4226" s="93" t="s">
        <v>1488</v>
      </c>
      <c r="G4226" s="95">
        <v>250</v>
      </c>
      <c r="H4226" s="93" t="s">
        <v>8976</v>
      </c>
      <c r="I4226" s="93" t="s">
        <v>23893</v>
      </c>
      <c r="J4226" s="93" t="s">
        <v>20880</v>
      </c>
      <c r="K4226" s="93" t="s">
        <v>11224</v>
      </c>
      <c r="L4226" s="14">
        <f>AND(vyberHrace&lt;&gt;"",ISNUMBER(SEARCH(vyberHrace,$B4226)))</f>
      </c>
      <c r="M4226" s="14">
        <f>AND($I4226=MID(kododd,1,2),$J4226=MID(kododd,3,3))</f>
      </c>
    </row>
    <row r="4227">
      <c r="A4227" s="95">
        <v>44513</v>
      </c>
      <c r="B4227" s="93" t="s">
        <v>6115</v>
      </c>
      <c r="C4227" s="93" t="s">
        <v>3255</v>
      </c>
      <c r="D4227" s="95">
        <v>1900</v>
      </c>
      <c r="E4227" s="95">
        <v>2021</v>
      </c>
      <c r="F4227" s="95">
        <v>23733799</v>
      </c>
      <c r="G4227" s="95">
        <v>250</v>
      </c>
      <c r="H4227" s="93" t="s">
        <v>8976</v>
      </c>
      <c r="I4227" s="93" t="s">
        <v>23893</v>
      </c>
      <c r="J4227" s="93" t="s">
        <v>20976</v>
      </c>
      <c r="K4227" s="93" t="s">
        <v>9938</v>
      </c>
      <c r="L4227" s="14">
        <f>AND(vyberHrace&lt;&gt;"",ISNUMBER(SEARCH(vyberHrace,$B4227)))</f>
      </c>
      <c r="M4227" s="14">
        <f>AND($I4227=MID(kododd,1,2),$J4227=MID(kododd,3,3))</f>
      </c>
    </row>
    <row r="4228">
      <c r="A4228" s="95">
        <v>54842</v>
      </c>
      <c r="B4228" s="93" t="s">
        <v>2670</v>
      </c>
      <c r="C4228" s="93" t="s">
        <v>1450</v>
      </c>
      <c r="G4228" s="95">
        <v>0</v>
      </c>
      <c r="H4228" s="93" t="s">
        <v>8976</v>
      </c>
      <c r="I4228" s="93" t="s">
        <v>23893</v>
      </c>
      <c r="J4228" s="93" t="s">
        <v>20863</v>
      </c>
      <c r="K4228" s="93" t="s">
        <v>4532</v>
      </c>
      <c r="L4228" s="14">
        <f>AND(vyberHrace&lt;&gt;"",ISNUMBER(SEARCH(vyberHrace,$B4228)))</f>
      </c>
      <c r="M4228" s="14">
        <f>AND($I4228=MID(kododd,1,2),$J4228=MID(kododd,3,3))</f>
      </c>
    </row>
    <row r="4229">
      <c r="A4229" s="95">
        <v>46706</v>
      </c>
      <c r="B4229" s="93" t="s">
        <v>18637</v>
      </c>
      <c r="C4229" s="93" t="s">
        <v>1416</v>
      </c>
      <c r="D4229" s="95">
        <v>2180</v>
      </c>
      <c r="E4229" s="95">
        <v>2201</v>
      </c>
      <c r="F4229" s="95">
        <v>23718765</v>
      </c>
      <c r="G4229" s="95">
        <v>250</v>
      </c>
      <c r="H4229" s="93" t="s">
        <v>8976</v>
      </c>
      <c r="I4229" s="93" t="s">
        <v>23893</v>
      </c>
      <c r="J4229" s="93" t="s">
        <v>20862</v>
      </c>
      <c r="K4229" s="93" t="s">
        <v>6759</v>
      </c>
      <c r="L4229" s="14">
        <f>AND(vyberHrace&lt;&gt;"",ISNUMBER(SEARCH(vyberHrace,$B4229)))</f>
      </c>
      <c r="M4229" s="14">
        <f>AND($I4229=MID(kododd,1,2),$J4229=MID(kododd,3,3))</f>
      </c>
    </row>
    <row r="4230">
      <c r="A4230" s="95">
        <v>62966</v>
      </c>
      <c r="B4230" s="93" t="s">
        <v>28785</v>
      </c>
      <c r="C4230" s="93" t="s">
        <v>1487</v>
      </c>
      <c r="F4230" s="95">
        <v>571006699</v>
      </c>
      <c r="G4230" s="95">
        <v>250</v>
      </c>
      <c r="H4230" s="93" t="s">
        <v>8976</v>
      </c>
      <c r="I4230" s="93" t="s">
        <v>23893</v>
      </c>
      <c r="J4230" s="93" t="s">
        <v>20859</v>
      </c>
      <c r="K4230" s="93" t="s">
        <v>5573</v>
      </c>
      <c r="L4230" s="14">
        <f>AND(vyberHrace&lt;&gt;"",ISNUMBER(SEARCH(vyberHrace,$B4230)))</f>
      </c>
      <c r="M4230" s="14">
        <f>AND($I4230=MID(kododd,1,2),$J4230=MID(kododd,3,3))</f>
      </c>
    </row>
    <row r="4231">
      <c r="A4231" s="95">
        <v>35071</v>
      </c>
      <c r="B4231" s="93" t="s">
        <v>6208</v>
      </c>
      <c r="C4231" s="93" t="s">
        <v>1398</v>
      </c>
      <c r="D4231" s="95">
        <v>1100</v>
      </c>
      <c r="G4231" s="95">
        <v>0</v>
      </c>
      <c r="H4231" s="93" t="s">
        <v>8976</v>
      </c>
      <c r="I4231" s="93" t="s">
        <v>23893</v>
      </c>
      <c r="J4231" s="93" t="s">
        <v>20960</v>
      </c>
      <c r="K4231" s="93" t="s">
        <v>4905</v>
      </c>
      <c r="L4231" s="14">
        <f>AND(vyberHrace&lt;&gt;"",ISNUMBER(SEARCH(vyberHrace,$B4231)))</f>
      </c>
      <c r="M4231" s="14">
        <f>AND($I4231=MID(kododd,1,2),$J4231=MID(kododd,3,3))</f>
      </c>
    </row>
    <row r="4232">
      <c r="A4232" s="95">
        <v>10792</v>
      </c>
      <c r="B4232" s="93" t="s">
        <v>12810</v>
      </c>
      <c r="C4232" s="93" t="s">
        <v>1405</v>
      </c>
      <c r="D4232" s="95">
        <v>1714</v>
      </c>
      <c r="E4232" s="95">
        <v>1861</v>
      </c>
      <c r="F4232" s="95">
        <v>345296</v>
      </c>
      <c r="G4232" s="95">
        <v>250</v>
      </c>
      <c r="H4232" s="93" t="s">
        <v>8976</v>
      </c>
      <c r="I4232" s="93" t="s">
        <v>23893</v>
      </c>
      <c r="J4232" s="93" t="s">
        <v>20859</v>
      </c>
      <c r="K4232" s="93" t="s">
        <v>5573</v>
      </c>
      <c r="L4232" s="14">
        <f>AND(vyberHrace&lt;&gt;"",ISNUMBER(SEARCH(vyberHrace,$B4232)))</f>
      </c>
      <c r="M4232" s="14">
        <f>AND($I4232=MID(kododd,1,2),$J4232=MID(kododd,3,3))</f>
      </c>
    </row>
    <row r="4233">
      <c r="A4233" s="95">
        <v>54839</v>
      </c>
      <c r="B4233" s="93" t="s">
        <v>2671</v>
      </c>
      <c r="C4233" s="93" t="s">
        <v>1424</v>
      </c>
      <c r="G4233" s="95">
        <v>0</v>
      </c>
      <c r="H4233" s="93" t="s">
        <v>8976</v>
      </c>
      <c r="I4233" s="93" t="s">
        <v>23893</v>
      </c>
      <c r="J4233" s="93" t="s">
        <v>20863</v>
      </c>
      <c r="K4233" s="93" t="s">
        <v>4532</v>
      </c>
      <c r="L4233" s="14">
        <f>AND(vyberHrace&lt;&gt;"",ISNUMBER(SEARCH(vyberHrace,$B4233)))</f>
      </c>
      <c r="M4233" s="14">
        <f>AND($I4233=MID(kododd,1,2),$J4233=MID(kododd,3,3))</f>
      </c>
    </row>
    <row r="4234">
      <c r="A4234" s="95">
        <v>39162</v>
      </c>
      <c r="B4234" s="93" t="s">
        <v>6213</v>
      </c>
      <c r="C4234" s="93" t="s">
        <v>1435</v>
      </c>
      <c r="D4234" s="95">
        <v>1430</v>
      </c>
      <c r="F4234" s="95">
        <v>23718889</v>
      </c>
      <c r="G4234" s="95">
        <v>250</v>
      </c>
      <c r="H4234" s="93" t="s">
        <v>8976</v>
      </c>
      <c r="I4234" s="93" t="s">
        <v>23893</v>
      </c>
      <c r="J4234" s="93" t="s">
        <v>20888</v>
      </c>
      <c r="K4234" s="93" t="s">
        <v>145</v>
      </c>
      <c r="L4234" s="14">
        <f>AND(vyberHrace&lt;&gt;"",ISNUMBER(SEARCH(vyberHrace,$B4234)))</f>
      </c>
      <c r="M4234" s="14">
        <f>AND($I4234=MID(kododd,1,2),$J4234=MID(kododd,3,3))</f>
      </c>
    </row>
    <row r="4235">
      <c r="A4235" s="95">
        <v>30850</v>
      </c>
      <c r="B4235" s="93" t="s">
        <v>6215</v>
      </c>
      <c r="C4235" s="93" t="s">
        <v>1432</v>
      </c>
      <c r="D4235" s="95">
        <v>1540</v>
      </c>
      <c r="E4235" s="95">
        <v>1766</v>
      </c>
      <c r="F4235" s="95">
        <v>23700360</v>
      </c>
      <c r="G4235" s="95">
        <v>250</v>
      </c>
      <c r="H4235" s="93" t="s">
        <v>8976</v>
      </c>
      <c r="I4235" s="93" t="s">
        <v>23893</v>
      </c>
      <c r="J4235" s="93" t="s">
        <v>20976</v>
      </c>
      <c r="K4235" s="93" t="s">
        <v>9938</v>
      </c>
      <c r="L4235" s="14">
        <f>AND(vyberHrace&lt;&gt;"",ISNUMBER(SEARCH(vyberHrace,$B4235)))</f>
      </c>
      <c r="M4235" s="14">
        <f>AND($I4235=MID(kododd,1,2),$J4235=MID(kododd,3,3))</f>
      </c>
    </row>
    <row r="4236">
      <c r="A4236" s="95">
        <v>30851</v>
      </c>
      <c r="B4236" s="93" t="s">
        <v>6215</v>
      </c>
      <c r="C4236" s="93" t="s">
        <v>1454</v>
      </c>
      <c r="D4236" s="95">
        <v>1929</v>
      </c>
      <c r="E4236" s="95">
        <v>1966</v>
      </c>
      <c r="F4236" s="95">
        <v>375934</v>
      </c>
      <c r="G4236" s="95">
        <v>250</v>
      </c>
      <c r="H4236" s="93" t="s">
        <v>8976</v>
      </c>
      <c r="I4236" s="93" t="s">
        <v>23893</v>
      </c>
      <c r="J4236" s="93" t="s">
        <v>20976</v>
      </c>
      <c r="K4236" s="93" t="s">
        <v>9938</v>
      </c>
      <c r="L4236" s="14">
        <f>AND(vyberHrace&lt;&gt;"",ISNUMBER(SEARCH(vyberHrace,$B4236)))</f>
      </c>
      <c r="M4236" s="14">
        <f>AND($I4236=MID(kododd,1,2),$J4236=MID(kododd,3,3))</f>
      </c>
    </row>
    <row r="4237">
      <c r="A4237" s="95">
        <v>37529</v>
      </c>
      <c r="B4237" s="93" t="s">
        <v>6216</v>
      </c>
      <c r="C4237" s="93" t="s">
        <v>1419</v>
      </c>
      <c r="D4237" s="95">
        <v>1119</v>
      </c>
      <c r="G4237" s="95">
        <v>0</v>
      </c>
      <c r="H4237" s="93" t="s">
        <v>8976</v>
      </c>
      <c r="I4237" s="93" t="s">
        <v>23893</v>
      </c>
      <c r="J4237" s="93" t="s">
        <v>20976</v>
      </c>
      <c r="K4237" s="93" t="s">
        <v>9938</v>
      </c>
      <c r="L4237" s="14">
        <f>AND(vyberHrace&lt;&gt;"",ISNUMBER(SEARCH(vyberHrace,$B4237)))</f>
      </c>
      <c r="M4237" s="14">
        <f>AND($I4237=MID(kododd,1,2),$J4237=MID(kododd,3,3))</f>
      </c>
    </row>
    <row r="4238">
      <c r="A4238" s="95">
        <v>58250</v>
      </c>
      <c r="B4238" s="93" t="s">
        <v>26244</v>
      </c>
      <c r="C4238" s="93" t="s">
        <v>1412</v>
      </c>
      <c r="G4238" s="95">
        <v>0</v>
      </c>
      <c r="H4238" s="93" t="s">
        <v>8976</v>
      </c>
      <c r="I4238" s="93" t="s">
        <v>23893</v>
      </c>
      <c r="J4238" s="93" t="s">
        <v>20890</v>
      </c>
      <c r="K4238" s="93" t="s">
        <v>9069</v>
      </c>
      <c r="L4238" s="14">
        <f>AND(vyberHrace&lt;&gt;"",ISNUMBER(SEARCH(vyberHrace,$B4238)))</f>
      </c>
      <c r="M4238" s="14">
        <f>AND($I4238=MID(kododd,1,2),$J4238=MID(kododd,3,3))</f>
      </c>
    </row>
    <row r="4239">
      <c r="A4239" s="95">
        <v>37530</v>
      </c>
      <c r="B4239" s="93" t="s">
        <v>6217</v>
      </c>
      <c r="C4239" s="93" t="s">
        <v>1400</v>
      </c>
      <c r="G4239" s="95">
        <v>0</v>
      </c>
      <c r="H4239" s="93" t="s">
        <v>8976</v>
      </c>
      <c r="I4239" s="93" t="s">
        <v>23893</v>
      </c>
      <c r="J4239" s="93" t="s">
        <v>20976</v>
      </c>
      <c r="K4239" s="93" t="s">
        <v>9938</v>
      </c>
      <c r="L4239" s="14">
        <f>AND(vyberHrace&lt;&gt;"",ISNUMBER(SEARCH(vyberHrace,$B4239)))</f>
      </c>
      <c r="M4239" s="14">
        <f>AND($I4239=MID(kododd,1,2),$J4239=MID(kododd,3,3))</f>
      </c>
    </row>
    <row r="4240">
      <c r="A4240" s="95">
        <v>44829</v>
      </c>
      <c r="B4240" s="93" t="s">
        <v>6220</v>
      </c>
      <c r="C4240" s="93" t="s">
        <v>1402</v>
      </c>
      <c r="F4240" s="95">
        <v>23703717</v>
      </c>
      <c r="G4240" s="95">
        <v>0</v>
      </c>
      <c r="H4240" s="93" t="s">
        <v>8976</v>
      </c>
      <c r="I4240" s="93" t="s">
        <v>23893</v>
      </c>
      <c r="J4240" s="93" t="s">
        <v>20880</v>
      </c>
      <c r="K4240" s="93" t="s">
        <v>11224</v>
      </c>
      <c r="L4240" s="14">
        <f>AND(vyberHrace&lt;&gt;"",ISNUMBER(SEARCH(vyberHrace,$B4240)))</f>
      </c>
      <c r="M4240" s="14">
        <f>AND($I4240=MID(kododd,1,2),$J4240=MID(kododd,3,3))</f>
      </c>
    </row>
    <row r="4241">
      <c r="A4241" s="95">
        <v>46083</v>
      </c>
      <c r="B4241" s="93" t="s">
        <v>6228</v>
      </c>
      <c r="C4241" s="93" t="s">
        <v>1408</v>
      </c>
      <c r="G4241" s="95">
        <v>0</v>
      </c>
      <c r="H4241" s="93" t="s">
        <v>8976</v>
      </c>
      <c r="I4241" s="93" t="s">
        <v>23893</v>
      </c>
      <c r="J4241" s="93" t="s">
        <v>20859</v>
      </c>
      <c r="K4241" s="93" t="s">
        <v>5573</v>
      </c>
      <c r="L4241" s="14">
        <f>AND(vyberHrace&lt;&gt;"",ISNUMBER(SEARCH(vyberHrace,$B4241)))</f>
      </c>
      <c r="M4241" s="14">
        <f>AND($I4241=MID(kododd,1,2),$J4241=MID(kododd,3,3))</f>
      </c>
    </row>
    <row r="4242">
      <c r="A4242" s="95">
        <v>58926</v>
      </c>
      <c r="B4242" s="93" t="s">
        <v>25388</v>
      </c>
      <c r="C4242" s="93" t="s">
        <v>1411</v>
      </c>
      <c r="G4242" s="95">
        <v>0</v>
      </c>
      <c r="H4242" s="93" t="s">
        <v>8976</v>
      </c>
      <c r="I4242" s="93" t="s">
        <v>23893</v>
      </c>
      <c r="J4242" s="93" t="s">
        <v>20970</v>
      </c>
      <c r="K4242" s="93" t="s">
        <v>5154</v>
      </c>
      <c r="L4242" s="14">
        <f>AND(vyberHrace&lt;&gt;"",ISNUMBER(SEARCH(vyberHrace,$B4242)))</f>
      </c>
      <c r="M4242" s="14">
        <f>AND($I4242=MID(kododd,1,2),$J4242=MID(kododd,3,3))</f>
      </c>
    </row>
    <row r="4243">
      <c r="A4243" s="95">
        <v>136</v>
      </c>
      <c r="B4243" s="93" t="s">
        <v>13980</v>
      </c>
      <c r="C4243" s="93" t="s">
        <v>1446</v>
      </c>
      <c r="D4243" s="95">
        <v>2199</v>
      </c>
      <c r="E4243" s="95">
        <v>2217</v>
      </c>
      <c r="F4243" s="95">
        <v>305618</v>
      </c>
      <c r="G4243" s="95">
        <v>250</v>
      </c>
      <c r="H4243" s="93" t="s">
        <v>8976</v>
      </c>
      <c r="I4243" s="93" t="s">
        <v>23893</v>
      </c>
      <c r="J4243" s="93" t="s">
        <v>20863</v>
      </c>
      <c r="K4243" s="93" t="s">
        <v>4532</v>
      </c>
      <c r="L4243" s="14">
        <f>AND(vyberHrace&lt;&gt;"",ISNUMBER(SEARCH(vyberHrace,$B4243)))</f>
      </c>
      <c r="M4243" s="14">
        <f>AND($I4243=MID(kododd,1,2),$J4243=MID(kododd,3,3))</f>
      </c>
    </row>
    <row r="4244">
      <c r="A4244" s="95">
        <v>48798</v>
      </c>
      <c r="B4244" s="93" t="s">
        <v>11294</v>
      </c>
      <c r="C4244" s="93" t="s">
        <v>1412</v>
      </c>
      <c r="G4244" s="95">
        <v>0</v>
      </c>
      <c r="H4244" s="93" t="s">
        <v>8976</v>
      </c>
      <c r="I4244" s="93" t="s">
        <v>23893</v>
      </c>
      <c r="J4244" s="93" t="s">
        <v>20944</v>
      </c>
      <c r="K4244" s="93" t="s">
        <v>5129</v>
      </c>
      <c r="L4244" s="14">
        <f>AND(vyberHrace&lt;&gt;"",ISNUMBER(SEARCH(vyberHrace,$B4244)))</f>
      </c>
      <c r="M4244" s="14">
        <f>AND($I4244=MID(kododd,1,2),$J4244=MID(kododd,3,3))</f>
      </c>
    </row>
    <row r="4245">
      <c r="A4245" s="95">
        <v>13634</v>
      </c>
      <c r="B4245" s="93" t="s">
        <v>23952</v>
      </c>
      <c r="C4245" s="93" t="s">
        <v>1455</v>
      </c>
      <c r="D4245" s="95">
        <v>1479</v>
      </c>
      <c r="G4245" s="95">
        <v>250</v>
      </c>
      <c r="H4245" s="93" t="s">
        <v>8976</v>
      </c>
      <c r="I4245" s="93" t="s">
        <v>23893</v>
      </c>
      <c r="J4245" s="93" t="s">
        <v>20855</v>
      </c>
      <c r="K4245" s="93" t="s">
        <v>2076</v>
      </c>
      <c r="L4245" s="14">
        <f>AND(vyberHrace&lt;&gt;"",ISNUMBER(SEARCH(vyberHrace,$B4245)))</f>
      </c>
      <c r="M4245" s="14">
        <f>AND($I4245=MID(kododd,1,2),$J4245=MID(kododd,3,3))</f>
      </c>
    </row>
    <row r="4246">
      <c r="A4246" s="95">
        <v>11082</v>
      </c>
      <c r="B4246" s="93" t="s">
        <v>11295</v>
      </c>
      <c r="C4246" s="93" t="s">
        <v>1474</v>
      </c>
      <c r="D4246" s="95">
        <v>1733</v>
      </c>
      <c r="G4246" s="95">
        <v>0</v>
      </c>
      <c r="H4246" s="93" t="s">
        <v>8976</v>
      </c>
      <c r="I4246" s="93" t="s">
        <v>23893</v>
      </c>
      <c r="J4246" s="93" t="s">
        <v>20855</v>
      </c>
      <c r="K4246" s="93" t="s">
        <v>2076</v>
      </c>
      <c r="L4246" s="14">
        <f>AND(vyberHrace&lt;&gt;"",ISNUMBER(SEARCH(vyberHrace,$B4246)))</f>
      </c>
      <c r="M4246" s="14">
        <f>AND($I4246=MID(kododd,1,2),$J4246=MID(kododd,3,3))</f>
      </c>
    </row>
    <row r="4247">
      <c r="A4247" s="95">
        <v>1961</v>
      </c>
      <c r="B4247" s="93" t="s">
        <v>11296</v>
      </c>
      <c r="C4247" s="93" t="s">
        <v>1429</v>
      </c>
      <c r="D4247" s="95">
        <v>1699</v>
      </c>
      <c r="E4247" s="95">
        <v>1801</v>
      </c>
      <c r="F4247" s="95">
        <v>320986</v>
      </c>
      <c r="G4247" s="95">
        <v>250</v>
      </c>
      <c r="H4247" s="93" t="s">
        <v>8976</v>
      </c>
      <c r="I4247" s="93" t="s">
        <v>23893</v>
      </c>
      <c r="J4247" s="93" t="s">
        <v>20970</v>
      </c>
      <c r="K4247" s="93" t="s">
        <v>5154</v>
      </c>
      <c r="L4247" s="14">
        <f>AND(vyberHrace&lt;&gt;"",ISNUMBER(SEARCH(vyberHrace,$B4247)))</f>
      </c>
      <c r="M4247" s="14">
        <f>AND($I4247=MID(kododd,1,2),$J4247=MID(kododd,3,3))</f>
      </c>
    </row>
    <row r="4248">
      <c r="A4248" s="95">
        <v>53270</v>
      </c>
      <c r="B4248" s="93" t="s">
        <v>17549</v>
      </c>
      <c r="C4248" s="93" t="s">
        <v>1411</v>
      </c>
      <c r="G4248" s="95">
        <v>0</v>
      </c>
      <c r="H4248" s="93" t="s">
        <v>8976</v>
      </c>
      <c r="I4248" s="93" t="s">
        <v>23893</v>
      </c>
      <c r="J4248" s="93" t="s">
        <v>23413</v>
      </c>
      <c r="K4248" s="93" t="s">
        <v>21382</v>
      </c>
      <c r="L4248" s="14">
        <f>AND(vyberHrace&lt;&gt;"",ISNUMBER(SEARCH(vyberHrace,$B4248)))</f>
      </c>
      <c r="M4248" s="14">
        <f>AND($I4248=MID(kododd,1,2),$J4248=MID(kododd,3,3))</f>
      </c>
    </row>
    <row r="4249">
      <c r="A4249" s="95">
        <v>44166</v>
      </c>
      <c r="B4249" s="93" t="s">
        <v>4556</v>
      </c>
      <c r="C4249" s="93" t="s">
        <v>1402</v>
      </c>
      <c r="D4249" s="95">
        <v>1025</v>
      </c>
      <c r="F4249" s="95">
        <v>23703725</v>
      </c>
      <c r="G4249" s="95">
        <v>0</v>
      </c>
      <c r="H4249" s="93" t="s">
        <v>8976</v>
      </c>
      <c r="I4249" s="93" t="s">
        <v>23893</v>
      </c>
      <c r="J4249" s="93" t="s">
        <v>20880</v>
      </c>
      <c r="K4249" s="93" t="s">
        <v>11224</v>
      </c>
      <c r="L4249" s="14">
        <f>AND(vyberHrace&lt;&gt;"",ISNUMBER(SEARCH(vyberHrace,$B4249)))</f>
      </c>
      <c r="M4249" s="14">
        <f>AND($I4249=MID(kododd,1,2),$J4249=MID(kododd,3,3))</f>
      </c>
    </row>
    <row r="4250">
      <c r="A4250" s="95">
        <v>12532</v>
      </c>
      <c r="B4250" s="93" t="s">
        <v>4559</v>
      </c>
      <c r="C4250" s="93" t="s">
        <v>1459</v>
      </c>
      <c r="D4250" s="95">
        <v>1815</v>
      </c>
      <c r="E4250" s="95">
        <v>1880</v>
      </c>
      <c r="F4250" s="95">
        <v>304620</v>
      </c>
      <c r="G4250" s="95">
        <v>250</v>
      </c>
      <c r="H4250" s="93" t="s">
        <v>8976</v>
      </c>
      <c r="I4250" s="93" t="s">
        <v>23893</v>
      </c>
      <c r="J4250" s="93" t="s">
        <v>20914</v>
      </c>
      <c r="K4250" s="93" t="s">
        <v>9949</v>
      </c>
      <c r="L4250" s="14">
        <f>AND(vyberHrace&lt;&gt;"",ISNUMBER(SEARCH(vyberHrace,$B4250)))</f>
      </c>
      <c r="M4250" s="14">
        <f>AND($I4250=MID(kododd,1,2),$J4250=MID(kododd,3,3))</f>
      </c>
    </row>
    <row r="4251">
      <c r="A4251" s="95">
        <v>61550</v>
      </c>
      <c r="B4251" s="93" t="s">
        <v>27723</v>
      </c>
      <c r="C4251" s="93" t="s">
        <v>1422</v>
      </c>
      <c r="G4251" s="95">
        <v>250</v>
      </c>
      <c r="H4251" s="93" t="s">
        <v>8976</v>
      </c>
      <c r="I4251" s="93" t="s">
        <v>23893</v>
      </c>
      <c r="J4251" s="93" t="s">
        <v>20929</v>
      </c>
      <c r="K4251" s="93" t="s">
        <v>5588</v>
      </c>
      <c r="L4251" s="14">
        <f>AND(vyberHrace&lt;&gt;"",ISNUMBER(SEARCH(vyberHrace,$B4251)))</f>
      </c>
      <c r="M4251" s="14">
        <f>AND($I4251=MID(kododd,1,2),$J4251=MID(kododd,3,3))</f>
      </c>
    </row>
    <row r="4252">
      <c r="A4252" s="95">
        <v>53785</v>
      </c>
      <c r="B4252" s="93" t="s">
        <v>2715</v>
      </c>
      <c r="C4252" s="93" t="s">
        <v>1420</v>
      </c>
      <c r="G4252" s="95">
        <v>0</v>
      </c>
      <c r="H4252" s="93" t="s">
        <v>8976</v>
      </c>
      <c r="I4252" s="93" t="s">
        <v>23893</v>
      </c>
      <c r="J4252" s="93" t="s">
        <v>20862</v>
      </c>
      <c r="K4252" s="93" t="s">
        <v>6759</v>
      </c>
      <c r="L4252" s="14">
        <f>AND(vyberHrace&lt;&gt;"",ISNUMBER(SEARCH(vyberHrace,$B4252)))</f>
      </c>
      <c r="M4252" s="14">
        <f>AND($I4252=MID(kododd,1,2),$J4252=MID(kododd,3,3))</f>
      </c>
    </row>
    <row r="4253">
      <c r="A4253" s="95">
        <v>29532</v>
      </c>
      <c r="B4253" s="93" t="s">
        <v>5435</v>
      </c>
      <c r="C4253" s="93" t="s">
        <v>1457</v>
      </c>
      <c r="G4253" s="95">
        <v>0</v>
      </c>
      <c r="H4253" s="93" t="s">
        <v>8976</v>
      </c>
      <c r="I4253" s="93" t="s">
        <v>23893</v>
      </c>
      <c r="J4253" s="93" t="s">
        <v>20880</v>
      </c>
      <c r="K4253" s="93" t="s">
        <v>11224</v>
      </c>
      <c r="L4253" s="14">
        <f>AND(vyberHrace&lt;&gt;"",ISNUMBER(SEARCH(vyberHrace,$B4253)))</f>
      </c>
      <c r="M4253" s="14">
        <f>AND($I4253=MID(kododd,1,2),$J4253=MID(kododd,3,3))</f>
      </c>
    </row>
    <row r="4254">
      <c r="A4254" s="95">
        <v>14279</v>
      </c>
      <c r="B4254" s="93" t="s">
        <v>6419</v>
      </c>
      <c r="C4254" s="93" t="s">
        <v>1440</v>
      </c>
      <c r="D4254" s="95">
        <v>1332</v>
      </c>
      <c r="E4254" s="95">
        <v>1564</v>
      </c>
      <c r="F4254" s="95">
        <v>398497</v>
      </c>
      <c r="G4254" s="95">
        <v>250</v>
      </c>
      <c r="H4254" s="93" t="s">
        <v>8976</v>
      </c>
      <c r="I4254" s="93" t="s">
        <v>23893</v>
      </c>
      <c r="J4254" s="93" t="s">
        <v>20888</v>
      </c>
      <c r="K4254" s="93" t="s">
        <v>145</v>
      </c>
      <c r="L4254" s="14">
        <f>AND(vyberHrace&lt;&gt;"",ISNUMBER(SEARCH(vyberHrace,$B4254)))</f>
      </c>
      <c r="M4254" s="14">
        <f>AND($I4254=MID(kododd,1,2),$J4254=MID(kododd,3,3))</f>
      </c>
    </row>
    <row r="4255">
      <c r="A4255" s="95">
        <v>63942</v>
      </c>
      <c r="B4255" s="93" t="s">
        <v>30075</v>
      </c>
      <c r="C4255" s="93" t="s">
        <v>27305</v>
      </c>
      <c r="D4255" s="95">
        <v>10701</v>
      </c>
      <c r="E4255" s="95">
        <v>10701</v>
      </c>
      <c r="G4255" s="95">
        <v>250</v>
      </c>
      <c r="H4255" s="93" t="s">
        <v>8976</v>
      </c>
      <c r="I4255" s="93" t="s">
        <v>23893</v>
      </c>
      <c r="J4255" s="93" t="s">
        <v>20956</v>
      </c>
      <c r="K4255" s="93" t="s">
        <v>26134</v>
      </c>
      <c r="L4255" s="14">
        <f>AND(vyberHrace&lt;&gt;"",ISNUMBER(SEARCH(vyberHrace,$B4255)))</f>
      </c>
      <c r="M4255" s="14">
        <f>AND($I4255=MID(kododd,1,2),$J4255=MID(kododd,3,3))</f>
      </c>
    </row>
    <row r="4256">
      <c r="A4256" s="95">
        <v>61872</v>
      </c>
      <c r="B4256" s="93" t="s">
        <v>21118</v>
      </c>
      <c r="C4256" s="93" t="s">
        <v>1418</v>
      </c>
      <c r="G4256" s="95">
        <v>250</v>
      </c>
      <c r="H4256" s="93" t="s">
        <v>8976</v>
      </c>
      <c r="I4256" s="93" t="s">
        <v>23893</v>
      </c>
      <c r="J4256" s="93" t="s">
        <v>20956</v>
      </c>
      <c r="K4256" s="93" t="s">
        <v>26134</v>
      </c>
      <c r="L4256" s="14">
        <f>AND(vyberHrace&lt;&gt;"",ISNUMBER(SEARCH(vyberHrace,$B4256)))</f>
      </c>
      <c r="M4256" s="14">
        <f>AND($I4256=MID(kododd,1,2),$J4256=MID(kododd,3,3))</f>
      </c>
    </row>
    <row r="4257">
      <c r="A4257" s="95">
        <v>50488</v>
      </c>
      <c r="B4257" s="93" t="s">
        <v>9102</v>
      </c>
      <c r="C4257" s="93" t="s">
        <v>1402</v>
      </c>
      <c r="G4257" s="95">
        <v>0</v>
      </c>
      <c r="H4257" s="93" t="s">
        <v>8976</v>
      </c>
      <c r="I4257" s="93" t="s">
        <v>23893</v>
      </c>
      <c r="J4257" s="93" t="s">
        <v>20991</v>
      </c>
      <c r="K4257" s="93" t="s">
        <v>9101</v>
      </c>
      <c r="L4257" s="14">
        <f>AND(vyberHrace&lt;&gt;"",ISNUMBER(SEARCH(vyberHrace,$B4257)))</f>
      </c>
      <c r="M4257" s="14">
        <f>AND($I4257=MID(kododd,1,2),$J4257=MID(kododd,3,3))</f>
      </c>
    </row>
    <row r="4258">
      <c r="A4258" s="95">
        <v>50489</v>
      </c>
      <c r="B4258" s="93" t="s">
        <v>6433</v>
      </c>
      <c r="C4258" s="93" t="s">
        <v>1406</v>
      </c>
      <c r="G4258" s="95">
        <v>0</v>
      </c>
      <c r="H4258" s="93" t="s">
        <v>8976</v>
      </c>
      <c r="I4258" s="93" t="s">
        <v>23893</v>
      </c>
      <c r="J4258" s="93" t="s">
        <v>20991</v>
      </c>
      <c r="K4258" s="93" t="s">
        <v>9101</v>
      </c>
      <c r="L4258" s="14">
        <f>AND(vyberHrace&lt;&gt;"",ISNUMBER(SEARCH(vyberHrace,$B4258)))</f>
      </c>
      <c r="M4258" s="14">
        <f>AND($I4258=MID(kododd,1,2),$J4258=MID(kododd,3,3))</f>
      </c>
    </row>
    <row r="4259">
      <c r="A4259" s="95">
        <v>62648</v>
      </c>
      <c r="B4259" s="93" t="s">
        <v>28786</v>
      </c>
      <c r="C4259" s="93" t="s">
        <v>1487</v>
      </c>
      <c r="G4259" s="95">
        <v>250</v>
      </c>
      <c r="H4259" s="93" t="s">
        <v>8976</v>
      </c>
      <c r="I4259" s="93" t="s">
        <v>23893</v>
      </c>
      <c r="J4259" s="93" t="s">
        <v>20956</v>
      </c>
      <c r="K4259" s="93" t="s">
        <v>26134</v>
      </c>
      <c r="L4259" s="14">
        <f>AND(vyberHrace&lt;&gt;"",ISNUMBER(SEARCH(vyberHrace,$B4259)))</f>
      </c>
      <c r="M4259" s="14">
        <f>AND($I4259=MID(kododd,1,2),$J4259=MID(kododd,3,3))</f>
      </c>
    </row>
    <row r="4260">
      <c r="A4260" s="95">
        <v>11109</v>
      </c>
      <c r="B4260" s="93" t="s">
        <v>6434</v>
      </c>
      <c r="C4260" s="93" t="s">
        <v>1427</v>
      </c>
      <c r="D4260" s="95">
        <v>1508</v>
      </c>
      <c r="G4260" s="95">
        <v>0</v>
      </c>
      <c r="H4260" s="93" t="s">
        <v>8976</v>
      </c>
      <c r="I4260" s="93" t="s">
        <v>23893</v>
      </c>
      <c r="J4260" s="93" t="s">
        <v>20866</v>
      </c>
      <c r="K4260" s="93" t="s">
        <v>9063</v>
      </c>
      <c r="L4260" s="14">
        <f>AND(vyberHrace&lt;&gt;"",ISNUMBER(SEARCH(vyberHrace,$B4260)))</f>
      </c>
      <c r="M4260" s="14">
        <f>AND($I4260=MID(kododd,1,2),$J4260=MID(kododd,3,3))</f>
      </c>
    </row>
    <row r="4261">
      <c r="A4261" s="95">
        <v>56554</v>
      </c>
      <c r="B4261" s="93" t="s">
        <v>21805</v>
      </c>
      <c r="C4261" s="93" t="s">
        <v>1411</v>
      </c>
      <c r="D4261" s="95">
        <v>1144</v>
      </c>
      <c r="E4261" s="95">
        <v>1544</v>
      </c>
      <c r="F4261" s="95">
        <v>23776145</v>
      </c>
      <c r="G4261" s="95">
        <v>250</v>
      </c>
      <c r="H4261" s="93" t="s">
        <v>8976</v>
      </c>
      <c r="I4261" s="93" t="s">
        <v>23893</v>
      </c>
      <c r="J4261" s="93" t="s">
        <v>21005</v>
      </c>
      <c r="K4261" s="93" t="s">
        <v>7922</v>
      </c>
      <c r="L4261" s="14">
        <f>AND(vyberHrace&lt;&gt;"",ISNUMBER(SEARCH(vyberHrace,$B4261)))</f>
      </c>
      <c r="M4261" s="14">
        <f>AND($I4261=MID(kododd,1,2),$J4261=MID(kododd,3,3))</f>
      </c>
    </row>
    <row r="4262">
      <c r="A4262" s="95">
        <v>42144</v>
      </c>
      <c r="B4262" s="93" t="s">
        <v>6440</v>
      </c>
      <c r="C4262" s="93" t="s">
        <v>1435</v>
      </c>
      <c r="G4262" s="95">
        <v>0</v>
      </c>
      <c r="H4262" s="93" t="s">
        <v>8976</v>
      </c>
      <c r="I4262" s="93" t="s">
        <v>23893</v>
      </c>
      <c r="J4262" s="93" t="s">
        <v>21017</v>
      </c>
      <c r="K4262" s="93" t="s">
        <v>7925</v>
      </c>
      <c r="L4262" s="14">
        <f>AND(vyberHrace&lt;&gt;"",ISNUMBER(SEARCH(vyberHrace,$B4262)))</f>
      </c>
      <c r="M4262" s="14">
        <f>AND($I4262=MID(kododd,1,2),$J4262=MID(kododd,3,3))</f>
      </c>
    </row>
    <row r="4263">
      <c r="A4263" s="95">
        <v>10623</v>
      </c>
      <c r="B4263" s="93" t="s">
        <v>14669</v>
      </c>
      <c r="C4263" s="93" t="s">
        <v>1426</v>
      </c>
      <c r="D4263" s="95">
        <v>1653</v>
      </c>
      <c r="F4263" s="95">
        <v>377600</v>
      </c>
      <c r="G4263" s="95">
        <v>250</v>
      </c>
      <c r="H4263" s="93" t="s">
        <v>8976</v>
      </c>
      <c r="I4263" s="93" t="s">
        <v>23893</v>
      </c>
      <c r="J4263" s="93" t="s">
        <v>20988</v>
      </c>
      <c r="K4263" s="93" t="s">
        <v>5143</v>
      </c>
      <c r="L4263" s="14">
        <f>AND(vyberHrace&lt;&gt;"",ISNUMBER(SEARCH(vyberHrace,$B4263)))</f>
      </c>
      <c r="M4263" s="14">
        <f>AND($I4263=MID(kododd,1,2),$J4263=MID(kododd,3,3))</f>
      </c>
    </row>
    <row r="4264">
      <c r="A4264" s="95">
        <v>51252</v>
      </c>
      <c r="B4264" s="93" t="s">
        <v>6799</v>
      </c>
      <c r="C4264" s="93" t="s">
        <v>1413</v>
      </c>
      <c r="G4264" s="95">
        <v>0</v>
      </c>
      <c r="H4264" s="93" t="s">
        <v>8976</v>
      </c>
      <c r="I4264" s="93" t="s">
        <v>23893</v>
      </c>
      <c r="J4264" s="93" t="s">
        <v>20880</v>
      </c>
      <c r="K4264" s="93" t="s">
        <v>11224</v>
      </c>
      <c r="L4264" s="14">
        <f>AND(vyberHrace&lt;&gt;"",ISNUMBER(SEARCH(vyberHrace,$B4264)))</f>
      </c>
      <c r="M4264" s="14">
        <f>AND($I4264=MID(kododd,1,2),$J4264=MID(kododd,3,3))</f>
      </c>
    </row>
    <row r="4265">
      <c r="A4265" s="95">
        <v>54942</v>
      </c>
      <c r="B4265" s="93" t="s">
        <v>2753</v>
      </c>
      <c r="C4265" s="93" t="s">
        <v>1412</v>
      </c>
      <c r="G4265" s="95">
        <v>0</v>
      </c>
      <c r="H4265" s="93" t="s">
        <v>8976</v>
      </c>
      <c r="I4265" s="93" t="s">
        <v>23893</v>
      </c>
      <c r="J4265" s="93" t="s">
        <v>20983</v>
      </c>
      <c r="K4265" s="93" t="s">
        <v>9107</v>
      </c>
      <c r="L4265" s="14">
        <f>AND(vyberHrace&lt;&gt;"",ISNUMBER(SEARCH(vyberHrace,$B4265)))</f>
      </c>
      <c r="M4265" s="14">
        <f>AND($I4265=MID(kododd,1,2),$J4265=MID(kododd,3,3))</f>
      </c>
    </row>
    <row r="4266">
      <c r="A4266" s="95">
        <v>43415</v>
      </c>
      <c r="B4266" s="93" t="s">
        <v>4456</v>
      </c>
      <c r="C4266" s="93" t="s">
        <v>1402</v>
      </c>
      <c r="F4266" s="95">
        <v>23701250</v>
      </c>
      <c r="G4266" s="95">
        <v>0</v>
      </c>
      <c r="H4266" s="93" t="s">
        <v>8976</v>
      </c>
      <c r="I4266" s="93" t="s">
        <v>23893</v>
      </c>
      <c r="J4266" s="93" t="s">
        <v>20953</v>
      </c>
      <c r="K4266" s="93" t="s">
        <v>2012</v>
      </c>
      <c r="L4266" s="14">
        <f>AND(vyberHrace&lt;&gt;"",ISNUMBER(SEARCH(vyberHrace,$B4266)))</f>
      </c>
      <c r="M4266" s="14">
        <f>AND($I4266=MID(kododd,1,2),$J4266=MID(kododd,3,3))</f>
      </c>
    </row>
    <row r="4267">
      <c r="A4267" s="95">
        <v>58964</v>
      </c>
      <c r="B4267" s="93" t="s">
        <v>25419</v>
      </c>
      <c r="C4267" s="93" t="s">
        <v>1402</v>
      </c>
      <c r="D4267" s="95">
        <v>1371</v>
      </c>
      <c r="E4267" s="95">
        <v>1562</v>
      </c>
      <c r="F4267" s="95">
        <v>23780290</v>
      </c>
      <c r="G4267" s="95">
        <v>250</v>
      </c>
      <c r="H4267" s="93" t="s">
        <v>8976</v>
      </c>
      <c r="I4267" s="93" t="s">
        <v>23893</v>
      </c>
      <c r="J4267" s="93" t="s">
        <v>20892</v>
      </c>
      <c r="K4267" s="93" t="s">
        <v>6900</v>
      </c>
      <c r="L4267" s="14">
        <f>AND(vyberHrace&lt;&gt;"",ISNUMBER(SEARCH(vyberHrace,$B4267)))</f>
      </c>
      <c r="M4267" s="14">
        <f>AND($I4267=MID(kododd,1,2),$J4267=MID(kododd,3,3))</f>
      </c>
    </row>
    <row r="4268">
      <c r="A4268" s="95">
        <v>54840</v>
      </c>
      <c r="B4268" s="93" t="s">
        <v>2672</v>
      </c>
      <c r="C4268" s="93" t="s">
        <v>1411</v>
      </c>
      <c r="G4268" s="95">
        <v>250</v>
      </c>
      <c r="H4268" s="93" t="s">
        <v>8976</v>
      </c>
      <c r="I4268" s="93" t="s">
        <v>23893</v>
      </c>
      <c r="J4268" s="93" t="s">
        <v>20863</v>
      </c>
      <c r="K4268" s="93" t="s">
        <v>4532</v>
      </c>
      <c r="L4268" s="14">
        <f>AND(vyberHrace&lt;&gt;"",ISNUMBER(SEARCH(vyberHrace,$B4268)))</f>
      </c>
      <c r="M4268" s="14">
        <f>AND($I4268=MID(kododd,1,2),$J4268=MID(kododd,3,3))</f>
      </c>
    </row>
    <row r="4269">
      <c r="A4269" s="95">
        <v>61397</v>
      </c>
      <c r="B4269" s="93" t="s">
        <v>27589</v>
      </c>
      <c r="C4269" s="93" t="s">
        <v>1487</v>
      </c>
      <c r="G4269" s="95">
        <v>0</v>
      </c>
      <c r="H4269" s="93" t="s">
        <v>8976</v>
      </c>
      <c r="I4269" s="93" t="s">
        <v>23893</v>
      </c>
      <c r="J4269" s="93" t="s">
        <v>20862</v>
      </c>
      <c r="K4269" s="93" t="s">
        <v>6759</v>
      </c>
      <c r="L4269" s="14">
        <f>AND(vyberHrace&lt;&gt;"",ISNUMBER(SEARCH(vyberHrace,$B4269)))</f>
      </c>
      <c r="M4269" s="14">
        <f>AND($I4269=MID(kododd,1,2),$J4269=MID(kododd,3,3))</f>
      </c>
    </row>
    <row r="4270">
      <c r="A4270" s="95">
        <v>61396</v>
      </c>
      <c r="B4270" s="93" t="s">
        <v>27588</v>
      </c>
      <c r="C4270" s="93" t="s">
        <v>1487</v>
      </c>
      <c r="G4270" s="95">
        <v>0</v>
      </c>
      <c r="H4270" s="93" t="s">
        <v>8976</v>
      </c>
      <c r="I4270" s="93" t="s">
        <v>23893</v>
      </c>
      <c r="J4270" s="93" t="s">
        <v>20862</v>
      </c>
      <c r="K4270" s="93" t="s">
        <v>6759</v>
      </c>
      <c r="L4270" s="14">
        <f>AND(vyberHrace&lt;&gt;"",ISNUMBER(SEARCH(vyberHrace,$B4270)))</f>
      </c>
      <c r="M4270" s="14">
        <f>AND($I4270=MID(kododd,1,2),$J4270=MID(kododd,3,3))</f>
      </c>
    </row>
    <row r="4271">
      <c r="A4271" s="95">
        <v>60367</v>
      </c>
      <c r="B4271" s="93" t="s">
        <v>26817</v>
      </c>
      <c r="C4271" s="93" t="s">
        <v>1424</v>
      </c>
      <c r="G4271" s="95">
        <v>250</v>
      </c>
      <c r="H4271" s="93" t="s">
        <v>8976</v>
      </c>
      <c r="I4271" s="93" t="s">
        <v>23893</v>
      </c>
      <c r="J4271" s="93" t="s">
        <v>20862</v>
      </c>
      <c r="K4271" s="93" t="s">
        <v>6759</v>
      </c>
      <c r="L4271" s="14">
        <f>AND(vyberHrace&lt;&gt;"",ISNUMBER(SEARCH(vyberHrace,$B4271)))</f>
      </c>
      <c r="M4271" s="14">
        <f>AND($I4271=MID(kododd,1,2),$J4271=MID(kododd,3,3))</f>
      </c>
    </row>
    <row r="4272">
      <c r="A4272" s="95">
        <v>58225</v>
      </c>
      <c r="B4272" s="93" t="s">
        <v>24743</v>
      </c>
      <c r="C4272" s="93" t="s">
        <v>1420</v>
      </c>
      <c r="D4272" s="95">
        <v>1061</v>
      </c>
      <c r="G4272" s="95">
        <v>0</v>
      </c>
      <c r="H4272" s="93" t="s">
        <v>8976</v>
      </c>
      <c r="I4272" s="93" t="s">
        <v>23893</v>
      </c>
      <c r="J4272" s="93" t="s">
        <v>20958</v>
      </c>
      <c r="K4272" s="93" t="s">
        <v>8977</v>
      </c>
      <c r="L4272" s="14">
        <f>AND(vyberHrace&lt;&gt;"",ISNUMBER(SEARCH(vyberHrace,$B4272)))</f>
      </c>
      <c r="M4272" s="14">
        <f>AND($I4272=MID(kododd,1,2),$J4272=MID(kododd,3,3))</f>
      </c>
    </row>
    <row r="4273">
      <c r="A4273" s="95">
        <v>55617</v>
      </c>
      <c r="B4273" s="93" t="s">
        <v>21767</v>
      </c>
      <c r="C4273" s="93" t="s">
        <v>1404</v>
      </c>
      <c r="E4273" s="95">
        <v>1498</v>
      </c>
      <c r="F4273" s="95">
        <v>23774088</v>
      </c>
      <c r="G4273" s="95">
        <v>250</v>
      </c>
      <c r="H4273" s="93" t="s">
        <v>8976</v>
      </c>
      <c r="I4273" s="93" t="s">
        <v>23893</v>
      </c>
      <c r="J4273" s="93" t="s">
        <v>20863</v>
      </c>
      <c r="K4273" s="93" t="s">
        <v>4532</v>
      </c>
      <c r="L4273" s="14">
        <f>AND(vyberHrace&lt;&gt;"",ISNUMBER(SEARCH(vyberHrace,$B4273)))</f>
      </c>
      <c r="M4273" s="14">
        <f>AND($I4273=MID(kododd,1,2),$J4273=MID(kododd,3,3))</f>
      </c>
    </row>
    <row r="4274">
      <c r="A4274" s="95">
        <v>49596</v>
      </c>
      <c r="B4274" s="93" t="s">
        <v>14795</v>
      </c>
      <c r="C4274" s="93" t="s">
        <v>1406</v>
      </c>
      <c r="D4274" s="95">
        <v>1727</v>
      </c>
      <c r="E4274" s="95">
        <v>1790</v>
      </c>
      <c r="F4274" s="95">
        <v>23737336</v>
      </c>
      <c r="G4274" s="95">
        <v>250</v>
      </c>
      <c r="H4274" s="93" t="s">
        <v>8976</v>
      </c>
      <c r="I4274" s="93" t="s">
        <v>23893</v>
      </c>
      <c r="J4274" s="93" t="s">
        <v>20863</v>
      </c>
      <c r="K4274" s="93" t="s">
        <v>4532</v>
      </c>
      <c r="L4274" s="14">
        <f>AND(vyberHrace&lt;&gt;"",ISNUMBER(SEARCH(vyberHrace,$B4274)))</f>
      </c>
      <c r="M4274" s="14">
        <f>AND($I4274=MID(kododd,1,2),$J4274=MID(kododd,3,3))</f>
      </c>
    </row>
    <row r="4275">
      <c r="A4275" s="95">
        <v>53476</v>
      </c>
      <c r="B4275" s="93" t="s">
        <v>17555</v>
      </c>
      <c r="C4275" s="93" t="s">
        <v>1420</v>
      </c>
      <c r="D4275" s="95">
        <v>1437</v>
      </c>
      <c r="E4275" s="95">
        <v>1527</v>
      </c>
      <c r="F4275" s="95">
        <v>23761091</v>
      </c>
      <c r="G4275" s="95">
        <v>250</v>
      </c>
      <c r="H4275" s="93" t="s">
        <v>8976</v>
      </c>
      <c r="I4275" s="93" t="s">
        <v>23893</v>
      </c>
      <c r="J4275" s="93" t="s">
        <v>20863</v>
      </c>
      <c r="K4275" s="93" t="s">
        <v>4532</v>
      </c>
      <c r="L4275" s="14">
        <f>AND(vyberHrace&lt;&gt;"",ISNUMBER(SEARCH(vyberHrace,$B4275)))</f>
      </c>
      <c r="M4275" s="14">
        <f>AND($I4275=MID(kododd,1,2),$J4275=MID(kododd,3,3))</f>
      </c>
    </row>
    <row r="4276">
      <c r="A4276" s="95">
        <v>54689</v>
      </c>
      <c r="B4276" s="93" t="s">
        <v>2673</v>
      </c>
      <c r="C4276" s="93" t="s">
        <v>1424</v>
      </c>
      <c r="D4276" s="95">
        <v>1229</v>
      </c>
      <c r="E4276" s="95">
        <v>1435</v>
      </c>
      <c r="F4276" s="95">
        <v>23767723</v>
      </c>
      <c r="G4276" s="95">
        <v>250</v>
      </c>
      <c r="H4276" s="93" t="s">
        <v>8976</v>
      </c>
      <c r="I4276" s="93" t="s">
        <v>23893</v>
      </c>
      <c r="J4276" s="93" t="s">
        <v>20863</v>
      </c>
      <c r="K4276" s="93" t="s">
        <v>4532</v>
      </c>
      <c r="L4276" s="14">
        <f>AND(vyberHrace&lt;&gt;"",ISNUMBER(SEARCH(vyberHrace,$B4276)))</f>
      </c>
      <c r="M4276" s="14">
        <f>AND($I4276=MID(kododd,1,2),$J4276=MID(kododd,3,3))</f>
      </c>
    </row>
    <row r="4277">
      <c r="A4277" s="95">
        <v>53218</v>
      </c>
      <c r="B4277" s="93" t="s">
        <v>17556</v>
      </c>
      <c r="C4277" s="93" t="s">
        <v>1412</v>
      </c>
      <c r="G4277" s="95">
        <v>0</v>
      </c>
      <c r="H4277" s="93" t="s">
        <v>8976</v>
      </c>
      <c r="I4277" s="93" t="s">
        <v>23893</v>
      </c>
      <c r="J4277" s="93" t="s">
        <v>20863</v>
      </c>
      <c r="K4277" s="93" t="s">
        <v>4532</v>
      </c>
      <c r="L4277" s="14">
        <f>AND(vyberHrace&lt;&gt;"",ISNUMBER(SEARCH(vyberHrace,$B4277)))</f>
      </c>
      <c r="M4277" s="14">
        <f>AND($I4277=MID(kododd,1,2),$J4277=MID(kododd,3,3))</f>
      </c>
    </row>
    <row r="4278">
      <c r="A4278" s="95">
        <v>8675</v>
      </c>
      <c r="B4278" s="93" t="s">
        <v>17124</v>
      </c>
      <c r="C4278" s="93" t="s">
        <v>1471</v>
      </c>
      <c r="D4278" s="95">
        <v>1534</v>
      </c>
      <c r="E4278" s="95">
        <v>1813</v>
      </c>
      <c r="F4278" s="95">
        <v>366200</v>
      </c>
      <c r="G4278" s="95">
        <v>250</v>
      </c>
      <c r="H4278" s="93" t="s">
        <v>8976</v>
      </c>
      <c r="I4278" s="93" t="s">
        <v>23893</v>
      </c>
      <c r="J4278" s="93" t="s">
        <v>20990</v>
      </c>
      <c r="K4278" s="93" t="s">
        <v>5159</v>
      </c>
      <c r="L4278" s="14">
        <f>AND(vyberHrace&lt;&gt;"",ISNUMBER(SEARCH(vyberHrace,$B4278)))</f>
      </c>
      <c r="M4278" s="14">
        <f>AND($I4278=MID(kododd,1,2),$J4278=MID(kododd,3,3))</f>
      </c>
    </row>
    <row r="4279">
      <c r="A4279" s="95">
        <v>47898</v>
      </c>
      <c r="B4279" s="93" t="s">
        <v>17125</v>
      </c>
      <c r="C4279" s="93" t="s">
        <v>1404</v>
      </c>
      <c r="D4279" s="95">
        <v>1803</v>
      </c>
      <c r="E4279" s="95">
        <v>1875</v>
      </c>
      <c r="F4279" s="95">
        <v>23719745</v>
      </c>
      <c r="G4279" s="95">
        <v>250</v>
      </c>
      <c r="H4279" s="93" t="s">
        <v>8976</v>
      </c>
      <c r="I4279" s="93" t="s">
        <v>23893</v>
      </c>
      <c r="J4279" s="93" t="s">
        <v>20892</v>
      </c>
      <c r="K4279" s="93" t="s">
        <v>6900</v>
      </c>
      <c r="L4279" s="14">
        <f>AND(vyberHrace&lt;&gt;"",ISNUMBER(SEARCH(vyberHrace,$B4279)))</f>
      </c>
      <c r="M4279" s="14">
        <f>AND($I4279=MID(kododd,1,2),$J4279=MID(kododd,3,3))</f>
      </c>
    </row>
    <row r="4280">
      <c r="A4280" s="95">
        <v>53990</v>
      </c>
      <c r="B4280" s="93" t="s">
        <v>2643</v>
      </c>
      <c r="C4280" s="93" t="s">
        <v>1411</v>
      </c>
      <c r="G4280" s="95">
        <v>0</v>
      </c>
      <c r="H4280" s="93" t="s">
        <v>8976</v>
      </c>
      <c r="I4280" s="93" t="s">
        <v>23893</v>
      </c>
      <c r="J4280" s="93" t="s">
        <v>20942</v>
      </c>
      <c r="K4280" s="93" t="s">
        <v>9082</v>
      </c>
      <c r="L4280" s="14">
        <f>AND(vyberHrace&lt;&gt;"",ISNUMBER(SEARCH(vyberHrace,$B4280)))</f>
      </c>
      <c r="M4280" s="14">
        <f>AND($I4280=MID(kododd,1,2),$J4280=MID(kododd,3,3))</f>
      </c>
    </row>
    <row r="4281">
      <c r="A4281" s="95">
        <v>54138</v>
      </c>
      <c r="B4281" s="93" t="s">
        <v>2627</v>
      </c>
      <c r="C4281" s="93" t="s">
        <v>1402</v>
      </c>
      <c r="F4281" s="95">
        <v>23755520</v>
      </c>
      <c r="G4281" s="95">
        <v>0</v>
      </c>
      <c r="H4281" s="93" t="s">
        <v>8976</v>
      </c>
      <c r="I4281" s="93" t="s">
        <v>23893</v>
      </c>
      <c r="J4281" s="93" t="s">
        <v>20900</v>
      </c>
      <c r="K4281" s="93" t="s">
        <v>1747</v>
      </c>
      <c r="L4281" s="14">
        <f>AND(vyberHrace&lt;&gt;"",ISNUMBER(SEARCH(vyberHrace,$B4281)))</f>
      </c>
      <c r="M4281" s="14">
        <f>AND($I4281=MID(kododd,1,2),$J4281=MID(kododd,3,3))</f>
      </c>
    </row>
    <row r="4282">
      <c r="A4282" s="95">
        <v>57158</v>
      </c>
      <c r="B4282" s="93" t="s">
        <v>21818</v>
      </c>
      <c r="C4282" s="93" t="s">
        <v>1411</v>
      </c>
      <c r="D4282" s="95">
        <v>1147</v>
      </c>
      <c r="F4282" s="95">
        <v>23785918</v>
      </c>
      <c r="G4282" s="95">
        <v>250</v>
      </c>
      <c r="H4282" s="93" t="s">
        <v>8976</v>
      </c>
      <c r="I4282" s="93" t="s">
        <v>23893</v>
      </c>
      <c r="J4282" s="93" t="s">
        <v>23413</v>
      </c>
      <c r="K4282" s="93" t="s">
        <v>21382</v>
      </c>
      <c r="L4282" s="14">
        <f>AND(vyberHrace&lt;&gt;"",ISNUMBER(SEARCH(vyberHrace,$B4282)))</f>
      </c>
      <c r="M4282" s="14">
        <f>AND($I4282=MID(kododd,1,2),$J4282=MID(kododd,3,3))</f>
      </c>
    </row>
    <row r="4283">
      <c r="A4283" s="95">
        <v>2894</v>
      </c>
      <c r="B4283" s="93" t="s">
        <v>17129</v>
      </c>
      <c r="C4283" s="93" t="s">
        <v>1404</v>
      </c>
      <c r="D4283" s="95">
        <v>1948</v>
      </c>
      <c r="E4283" s="95">
        <v>1963</v>
      </c>
      <c r="F4283" s="95">
        <v>323454</v>
      </c>
      <c r="G4283" s="95">
        <v>250</v>
      </c>
      <c r="H4283" s="93" t="s">
        <v>8976</v>
      </c>
      <c r="I4283" s="93" t="s">
        <v>23893</v>
      </c>
      <c r="J4283" s="93" t="s">
        <v>21028</v>
      </c>
      <c r="K4283" s="93" t="s">
        <v>5175</v>
      </c>
      <c r="L4283" s="14">
        <f>AND(vyberHrace&lt;&gt;"",ISNUMBER(SEARCH(vyberHrace,$B4283)))</f>
      </c>
      <c r="M4283" s="14">
        <f>AND($I4283=MID(kododd,1,2),$J4283=MID(kododd,3,3))</f>
      </c>
    </row>
    <row r="4284">
      <c r="A4284" s="95">
        <v>2733</v>
      </c>
      <c r="B4284" s="93" t="s">
        <v>17131</v>
      </c>
      <c r="C4284" s="93" t="s">
        <v>1449</v>
      </c>
      <c r="D4284" s="95">
        <v>1752</v>
      </c>
      <c r="E4284" s="95">
        <v>1832</v>
      </c>
      <c r="F4284" s="95">
        <v>314927</v>
      </c>
      <c r="G4284" s="95">
        <v>250</v>
      </c>
      <c r="H4284" s="93" t="s">
        <v>8976</v>
      </c>
      <c r="I4284" s="93" t="s">
        <v>23893</v>
      </c>
      <c r="J4284" s="93" t="s">
        <v>21028</v>
      </c>
      <c r="K4284" s="93" t="s">
        <v>5175</v>
      </c>
      <c r="L4284" s="14">
        <f>AND(vyberHrace&lt;&gt;"",ISNUMBER(SEARCH(vyberHrace,$B4284)))</f>
      </c>
      <c r="M4284" s="14">
        <f>AND($I4284=MID(kododd,1,2),$J4284=MID(kododd,3,3))</f>
      </c>
    </row>
    <row r="4285">
      <c r="A4285" s="95">
        <v>50292</v>
      </c>
      <c r="B4285" s="93" t="s">
        <v>4536</v>
      </c>
      <c r="C4285" s="93" t="s">
        <v>1416</v>
      </c>
      <c r="D4285" s="95">
        <v>1957</v>
      </c>
      <c r="E4285" s="95">
        <v>2052</v>
      </c>
      <c r="F4285" s="95">
        <v>23737344</v>
      </c>
      <c r="G4285" s="95">
        <v>250</v>
      </c>
      <c r="H4285" s="93" t="s">
        <v>8976</v>
      </c>
      <c r="I4285" s="93" t="s">
        <v>23893</v>
      </c>
      <c r="J4285" s="93" t="s">
        <v>20863</v>
      </c>
      <c r="K4285" s="93" t="s">
        <v>4532</v>
      </c>
      <c r="L4285" s="14">
        <f>AND(vyberHrace&lt;&gt;"",ISNUMBER(SEARCH(vyberHrace,$B4285)))</f>
      </c>
      <c r="M4285" s="14">
        <f>AND($I4285=MID(kododd,1,2),$J4285=MID(kododd,3,3))</f>
      </c>
    </row>
    <row r="4286">
      <c r="A4286" s="95">
        <v>50216</v>
      </c>
      <c r="B4286" s="93" t="s">
        <v>1907</v>
      </c>
      <c r="C4286" s="93" t="s">
        <v>1416</v>
      </c>
      <c r="F4286" s="95">
        <v>23782285</v>
      </c>
      <c r="G4286" s="95">
        <v>250</v>
      </c>
      <c r="H4286" s="93" t="s">
        <v>8976</v>
      </c>
      <c r="I4286" s="93" t="s">
        <v>23893</v>
      </c>
      <c r="J4286" s="93" t="s">
        <v>21005</v>
      </c>
      <c r="K4286" s="93" t="s">
        <v>7922</v>
      </c>
      <c r="L4286" s="14">
        <f>AND(vyberHrace&lt;&gt;"",ISNUMBER(SEARCH(vyberHrace,$B4286)))</f>
      </c>
      <c r="M4286" s="14">
        <f>AND($I4286=MID(kododd,1,2),$J4286=MID(kododd,3,3))</f>
      </c>
    </row>
    <row r="4287">
      <c r="A4287" s="95">
        <v>50215</v>
      </c>
      <c r="B4287" s="93" t="s">
        <v>9095</v>
      </c>
      <c r="C4287" s="93" t="s">
        <v>1402</v>
      </c>
      <c r="D4287" s="95">
        <v>1125</v>
      </c>
      <c r="F4287" s="95">
        <v>23756829</v>
      </c>
      <c r="G4287" s="95">
        <v>250</v>
      </c>
      <c r="H4287" s="93" t="s">
        <v>8976</v>
      </c>
      <c r="I4287" s="93" t="s">
        <v>23893</v>
      </c>
      <c r="J4287" s="93" t="s">
        <v>21005</v>
      </c>
      <c r="K4287" s="93" t="s">
        <v>7922</v>
      </c>
      <c r="L4287" s="14">
        <f>AND(vyberHrace&lt;&gt;"",ISNUMBER(SEARCH(vyberHrace,$B4287)))</f>
      </c>
      <c r="M4287" s="14">
        <f>AND($I4287=MID(kododd,1,2),$J4287=MID(kododd,3,3))</f>
      </c>
    </row>
    <row r="4288">
      <c r="A4288" s="95">
        <v>57651</v>
      </c>
      <c r="B4288" s="93" t="s">
        <v>24225</v>
      </c>
      <c r="C4288" s="93" t="s">
        <v>1416</v>
      </c>
      <c r="G4288" s="95">
        <v>0</v>
      </c>
      <c r="H4288" s="93" t="s">
        <v>8976</v>
      </c>
      <c r="I4288" s="93" t="s">
        <v>23893</v>
      </c>
      <c r="J4288" s="93" t="s">
        <v>20862</v>
      </c>
      <c r="K4288" s="93" t="s">
        <v>6759</v>
      </c>
      <c r="L4288" s="14">
        <f>AND(vyberHrace&lt;&gt;"",ISNUMBER(SEARCH(vyberHrace,$B4288)))</f>
      </c>
      <c r="M4288" s="14">
        <f>AND($I4288=MID(kododd,1,2),$J4288=MID(kododd,3,3))</f>
      </c>
    </row>
    <row r="4289">
      <c r="A4289" s="95">
        <v>7420</v>
      </c>
      <c r="B4289" s="93" t="s">
        <v>10962</v>
      </c>
      <c r="C4289" s="93" t="s">
        <v>1474</v>
      </c>
      <c r="D4289" s="95">
        <v>1484</v>
      </c>
      <c r="E4289" s="95">
        <v>1696</v>
      </c>
      <c r="F4289" s="95">
        <v>335274</v>
      </c>
      <c r="G4289" s="95">
        <v>250</v>
      </c>
      <c r="H4289" s="93" t="s">
        <v>8976</v>
      </c>
      <c r="I4289" s="93" t="s">
        <v>23893</v>
      </c>
      <c r="J4289" s="93" t="s">
        <v>20850</v>
      </c>
      <c r="K4289" s="93" t="s">
        <v>2038</v>
      </c>
      <c r="L4289" s="14">
        <f>AND(vyberHrace&lt;&gt;"",ISNUMBER(SEARCH(vyberHrace,$B4289)))</f>
      </c>
      <c r="M4289" s="14">
        <f>AND($I4289=MID(kododd,1,2),$J4289=MID(kododd,3,3))</f>
      </c>
    </row>
    <row r="4290">
      <c r="A4290" s="95">
        <v>60124</v>
      </c>
      <c r="B4290" s="93" t="s">
        <v>26594</v>
      </c>
      <c r="C4290" s="93" t="s">
        <v>1420</v>
      </c>
      <c r="G4290" s="95">
        <v>250</v>
      </c>
      <c r="H4290" s="93" t="s">
        <v>8976</v>
      </c>
      <c r="I4290" s="93" t="s">
        <v>23893</v>
      </c>
      <c r="J4290" s="93" t="s">
        <v>20888</v>
      </c>
      <c r="K4290" s="93" t="s">
        <v>145</v>
      </c>
      <c r="L4290" s="14">
        <f>AND(vyberHrace&lt;&gt;"",ISNUMBER(SEARCH(vyberHrace,$B4290)))</f>
      </c>
      <c r="M4290" s="14">
        <f>AND($I4290=MID(kododd,1,2),$J4290=MID(kododd,3,3))</f>
      </c>
    </row>
    <row r="4291">
      <c r="A4291" s="95">
        <v>2404</v>
      </c>
      <c r="B4291" s="93" t="s">
        <v>13268</v>
      </c>
      <c r="C4291" s="93" t="s">
        <v>1467</v>
      </c>
      <c r="D4291" s="95">
        <v>1741</v>
      </c>
      <c r="E4291" s="95">
        <v>1805</v>
      </c>
      <c r="F4291" s="95">
        <v>365017</v>
      </c>
      <c r="G4291" s="95">
        <v>250</v>
      </c>
      <c r="H4291" s="93" t="s">
        <v>8976</v>
      </c>
      <c r="I4291" s="93" t="s">
        <v>23893</v>
      </c>
      <c r="J4291" s="93" t="s">
        <v>21005</v>
      </c>
      <c r="K4291" s="93" t="s">
        <v>7922</v>
      </c>
      <c r="L4291" s="14">
        <f>AND(vyberHrace&lt;&gt;"",ISNUMBER(SEARCH(vyberHrace,$B4291)))</f>
      </c>
      <c r="M4291" s="14">
        <f>AND($I4291=MID(kododd,1,2),$J4291=MID(kododd,3,3))</f>
      </c>
    </row>
    <row r="4292">
      <c r="A4292" s="95">
        <v>38613</v>
      </c>
      <c r="B4292" s="93" t="s">
        <v>13282</v>
      </c>
      <c r="C4292" s="93" t="s">
        <v>1410</v>
      </c>
      <c r="D4292" s="95">
        <v>1043</v>
      </c>
      <c r="F4292" s="95">
        <v>383465</v>
      </c>
      <c r="G4292" s="95">
        <v>0</v>
      </c>
      <c r="H4292" s="93" t="s">
        <v>8976</v>
      </c>
      <c r="I4292" s="93" t="s">
        <v>23893</v>
      </c>
      <c r="J4292" s="93" t="s">
        <v>20953</v>
      </c>
      <c r="K4292" s="93" t="s">
        <v>2012</v>
      </c>
      <c r="L4292" s="14">
        <f>AND(vyberHrace&lt;&gt;"",ISNUMBER(SEARCH(vyberHrace,$B4292)))</f>
      </c>
      <c r="M4292" s="14">
        <f>AND($I4292=MID(kododd,1,2),$J4292=MID(kododd,3,3))</f>
      </c>
    </row>
    <row r="4293">
      <c r="A4293" s="95">
        <v>38349</v>
      </c>
      <c r="B4293" s="93" t="s">
        <v>13283</v>
      </c>
      <c r="C4293" s="93" t="s">
        <v>1409</v>
      </c>
      <c r="D4293" s="95">
        <v>1197</v>
      </c>
      <c r="F4293" s="95">
        <v>383473</v>
      </c>
      <c r="G4293" s="95">
        <v>0</v>
      </c>
      <c r="H4293" s="93" t="s">
        <v>8976</v>
      </c>
      <c r="I4293" s="93" t="s">
        <v>23893</v>
      </c>
      <c r="J4293" s="93" t="s">
        <v>20953</v>
      </c>
      <c r="K4293" s="93" t="s">
        <v>2012</v>
      </c>
      <c r="L4293" s="14">
        <f>AND(vyberHrace&lt;&gt;"",ISNUMBER(SEARCH(vyberHrace,$B4293)))</f>
      </c>
      <c r="M4293" s="14">
        <f>AND($I4293=MID(kododd,1,2),$J4293=MID(kododd,3,3))</f>
      </c>
    </row>
    <row r="4294">
      <c r="A4294" s="95">
        <v>39406</v>
      </c>
      <c r="B4294" s="93" t="s">
        <v>13284</v>
      </c>
      <c r="C4294" s="93" t="s">
        <v>1410</v>
      </c>
      <c r="D4294" s="95">
        <v>1116</v>
      </c>
      <c r="F4294" s="95">
        <v>383481</v>
      </c>
      <c r="G4294" s="95">
        <v>0</v>
      </c>
      <c r="H4294" s="93" t="s">
        <v>8976</v>
      </c>
      <c r="I4294" s="93" t="s">
        <v>23893</v>
      </c>
      <c r="J4294" s="93" t="s">
        <v>20953</v>
      </c>
      <c r="K4294" s="93" t="s">
        <v>2012</v>
      </c>
      <c r="L4294" s="14">
        <f>AND(vyberHrace&lt;&gt;"",ISNUMBER(SEARCH(vyberHrace,$B4294)))</f>
      </c>
      <c r="M4294" s="14">
        <f>AND($I4294=MID(kododd,1,2),$J4294=MID(kododd,3,3))</f>
      </c>
    </row>
    <row r="4295">
      <c r="A4295" s="95">
        <v>38347</v>
      </c>
      <c r="B4295" s="93" t="s">
        <v>13285</v>
      </c>
      <c r="C4295" s="93" t="s">
        <v>1409</v>
      </c>
      <c r="D4295" s="95">
        <v>1238</v>
      </c>
      <c r="G4295" s="95">
        <v>0</v>
      </c>
      <c r="H4295" s="93" t="s">
        <v>8976</v>
      </c>
      <c r="I4295" s="93" t="s">
        <v>23893</v>
      </c>
      <c r="J4295" s="93" t="s">
        <v>20953</v>
      </c>
      <c r="K4295" s="93" t="s">
        <v>2012</v>
      </c>
      <c r="L4295" s="14">
        <f>AND(vyberHrace&lt;&gt;"",ISNUMBER(SEARCH(vyberHrace,$B4295)))</f>
      </c>
      <c r="M4295" s="14">
        <f>AND($I4295=MID(kododd,1,2),$J4295=MID(kododd,3,3))</f>
      </c>
    </row>
    <row r="4296">
      <c r="A4296" s="95">
        <v>6375</v>
      </c>
      <c r="B4296" s="93" t="s">
        <v>13294</v>
      </c>
      <c r="C4296" s="93" t="s">
        <v>1469</v>
      </c>
      <c r="D4296" s="95">
        <v>1644</v>
      </c>
      <c r="F4296" s="95">
        <v>379751</v>
      </c>
      <c r="G4296" s="95">
        <v>250</v>
      </c>
      <c r="H4296" s="93" t="s">
        <v>8976</v>
      </c>
      <c r="I4296" s="93" t="s">
        <v>23893</v>
      </c>
      <c r="J4296" s="93" t="s">
        <v>20890</v>
      </c>
      <c r="K4296" s="93" t="s">
        <v>9069</v>
      </c>
      <c r="L4296" s="14">
        <f>AND(vyberHrace&lt;&gt;"",ISNUMBER(SEARCH(vyberHrace,$B4296)))</f>
      </c>
      <c r="M4296" s="14">
        <f>AND($I4296=MID(kododd,1,2),$J4296=MID(kododd,3,3))</f>
      </c>
    </row>
    <row r="4297">
      <c r="A4297" s="95">
        <v>46610</v>
      </c>
      <c r="B4297" s="93" t="s">
        <v>13300</v>
      </c>
      <c r="C4297" s="93" t="s">
        <v>1416</v>
      </c>
      <c r="D4297" s="95">
        <v>1172</v>
      </c>
      <c r="F4297" s="95">
        <v>23743514</v>
      </c>
      <c r="G4297" s="95">
        <v>250</v>
      </c>
      <c r="H4297" s="93" t="s">
        <v>8976</v>
      </c>
      <c r="I4297" s="93" t="s">
        <v>23893</v>
      </c>
      <c r="J4297" s="93" t="s">
        <v>20859</v>
      </c>
      <c r="K4297" s="93" t="s">
        <v>5573</v>
      </c>
      <c r="L4297" s="14">
        <f>AND(vyberHrace&lt;&gt;"",ISNUMBER(SEARCH(vyberHrace,$B4297)))</f>
      </c>
      <c r="M4297" s="14">
        <f>AND($I4297=MID(kododd,1,2),$J4297=MID(kododd,3,3))</f>
      </c>
    </row>
    <row r="4298">
      <c r="A4298" s="95">
        <v>8231</v>
      </c>
      <c r="B4298" s="93" t="s">
        <v>13301</v>
      </c>
      <c r="C4298" s="93" t="s">
        <v>1439</v>
      </c>
      <c r="D4298" s="95">
        <v>1870</v>
      </c>
      <c r="E4298" s="95">
        <v>1965</v>
      </c>
      <c r="F4298" s="95">
        <v>319538</v>
      </c>
      <c r="G4298" s="95">
        <v>250</v>
      </c>
      <c r="H4298" s="93" t="s">
        <v>8976</v>
      </c>
      <c r="I4298" s="93" t="s">
        <v>23893</v>
      </c>
      <c r="J4298" s="93" t="s">
        <v>20850</v>
      </c>
      <c r="K4298" s="93" t="s">
        <v>2038</v>
      </c>
      <c r="L4298" s="14">
        <f>AND(vyberHrace&lt;&gt;"",ISNUMBER(SEARCH(vyberHrace,$B4298)))</f>
      </c>
      <c r="M4298" s="14">
        <f>AND($I4298=MID(kododd,1,2),$J4298=MID(kododd,3,3))</f>
      </c>
    </row>
    <row r="4299">
      <c r="A4299" s="95">
        <v>51707</v>
      </c>
      <c r="B4299" s="93" t="s">
        <v>5548</v>
      </c>
      <c r="C4299" s="93" t="s">
        <v>1406</v>
      </c>
      <c r="G4299" s="95">
        <v>0</v>
      </c>
      <c r="H4299" s="93" t="s">
        <v>8976</v>
      </c>
      <c r="I4299" s="93" t="s">
        <v>23893</v>
      </c>
      <c r="J4299" s="93" t="s">
        <v>20862</v>
      </c>
      <c r="K4299" s="93" t="s">
        <v>6759</v>
      </c>
      <c r="L4299" s="14">
        <f>AND(vyberHrace&lt;&gt;"",ISNUMBER(SEARCH(vyberHrace,$B4299)))</f>
      </c>
      <c r="M4299" s="14">
        <f>AND($I4299=MID(kododd,1,2),$J4299=MID(kododd,3,3))</f>
      </c>
    </row>
    <row r="4300">
      <c r="A4300" s="95">
        <v>61536</v>
      </c>
      <c r="B4300" s="93" t="s">
        <v>27710</v>
      </c>
      <c r="C4300" s="93" t="s">
        <v>1486</v>
      </c>
      <c r="F4300" s="95">
        <v>23797096</v>
      </c>
      <c r="G4300" s="95">
        <v>250</v>
      </c>
      <c r="H4300" s="93" t="s">
        <v>8976</v>
      </c>
      <c r="I4300" s="93" t="s">
        <v>23893</v>
      </c>
      <c r="J4300" s="93" t="s">
        <v>20964</v>
      </c>
      <c r="K4300" s="93" t="s">
        <v>11275</v>
      </c>
      <c r="L4300" s="14">
        <f>AND(vyberHrace&lt;&gt;"",ISNUMBER(SEARCH(vyberHrace,$B4300)))</f>
      </c>
      <c r="M4300" s="14">
        <f>AND($I4300=MID(kododd,1,2),$J4300=MID(kododd,3,3))</f>
      </c>
    </row>
    <row r="4301">
      <c r="A4301" s="95">
        <v>52379</v>
      </c>
      <c r="B4301" s="93" t="s">
        <v>1663</v>
      </c>
      <c r="C4301" s="93" t="s">
        <v>1422</v>
      </c>
      <c r="F4301" s="95">
        <v>23745991</v>
      </c>
      <c r="G4301" s="95">
        <v>0</v>
      </c>
      <c r="H4301" s="93" t="s">
        <v>8976</v>
      </c>
      <c r="I4301" s="93" t="s">
        <v>23893</v>
      </c>
      <c r="J4301" s="93" t="s">
        <v>21020</v>
      </c>
      <c r="K4301" s="93" t="s">
        <v>1659</v>
      </c>
      <c r="L4301" s="14">
        <f>AND(vyberHrace&lt;&gt;"",ISNUMBER(SEARCH(vyberHrace,$B4301)))</f>
      </c>
      <c r="M4301" s="14">
        <f>AND($I4301=MID(kododd,1,2),$J4301=MID(kododd,3,3))</f>
      </c>
    </row>
    <row r="4302">
      <c r="A4302" s="95">
        <v>42421</v>
      </c>
      <c r="B4302" s="93" t="s">
        <v>13329</v>
      </c>
      <c r="C4302" s="93" t="s">
        <v>1400</v>
      </c>
      <c r="D4302" s="95">
        <v>1152</v>
      </c>
      <c r="F4302" s="95">
        <v>23747188</v>
      </c>
      <c r="G4302" s="95">
        <v>0</v>
      </c>
      <c r="H4302" s="93" t="s">
        <v>8976</v>
      </c>
      <c r="I4302" s="93" t="s">
        <v>23893</v>
      </c>
      <c r="J4302" s="93" t="s">
        <v>20964</v>
      </c>
      <c r="K4302" s="93" t="s">
        <v>11275</v>
      </c>
      <c r="L4302" s="14">
        <f>AND(vyberHrace&lt;&gt;"",ISNUMBER(SEARCH(vyberHrace,$B4302)))</f>
      </c>
      <c r="M4302" s="14">
        <f>AND($I4302=MID(kododd,1,2),$J4302=MID(kododd,3,3))</f>
      </c>
    </row>
    <row r="4303">
      <c r="A4303" s="95">
        <v>43410</v>
      </c>
      <c r="B4303" s="93" t="s">
        <v>13335</v>
      </c>
      <c r="C4303" s="93" t="s">
        <v>3255</v>
      </c>
      <c r="G4303" s="95">
        <v>0</v>
      </c>
      <c r="H4303" s="93" t="s">
        <v>8976</v>
      </c>
      <c r="I4303" s="93" t="s">
        <v>23893</v>
      </c>
      <c r="J4303" s="93" t="s">
        <v>20901</v>
      </c>
      <c r="K4303" s="93" t="s">
        <v>6914</v>
      </c>
      <c r="L4303" s="14">
        <f>AND(vyberHrace&lt;&gt;"",ISNUMBER(SEARCH(vyberHrace,$B4303)))</f>
      </c>
      <c r="M4303" s="14">
        <f>AND($I4303=MID(kododd,1,2),$J4303=MID(kododd,3,3))</f>
      </c>
    </row>
    <row r="4304">
      <c r="A4304" s="95">
        <v>63903</v>
      </c>
      <c r="B4304" s="93" t="s">
        <v>30076</v>
      </c>
      <c r="C4304" s="93" t="s">
        <v>1406</v>
      </c>
      <c r="D4304" s="95">
        <v>10206</v>
      </c>
      <c r="E4304" s="95">
        <v>10206</v>
      </c>
      <c r="G4304" s="95">
        <v>250</v>
      </c>
      <c r="H4304" s="93" t="s">
        <v>8976</v>
      </c>
      <c r="I4304" s="93" t="s">
        <v>23893</v>
      </c>
      <c r="J4304" s="93" t="s">
        <v>20890</v>
      </c>
      <c r="K4304" s="93" t="s">
        <v>9069</v>
      </c>
      <c r="L4304" s="14">
        <f>AND(vyberHrace&lt;&gt;"",ISNUMBER(SEARCH(vyberHrace,$B4304)))</f>
      </c>
      <c r="M4304" s="14">
        <f>AND($I4304=MID(kododd,1,2),$J4304=MID(kododd,3,3))</f>
      </c>
    </row>
    <row r="4305">
      <c r="A4305" s="95">
        <v>10694</v>
      </c>
      <c r="B4305" s="93" t="s">
        <v>13344</v>
      </c>
      <c r="C4305" s="93" t="s">
        <v>1401</v>
      </c>
      <c r="D4305" s="95">
        <v>1856</v>
      </c>
      <c r="F4305" s="95">
        <v>347965</v>
      </c>
      <c r="G4305" s="95">
        <v>0</v>
      </c>
      <c r="H4305" s="93" t="s">
        <v>8976</v>
      </c>
      <c r="I4305" s="93" t="s">
        <v>23893</v>
      </c>
      <c r="J4305" s="93" t="s">
        <v>20914</v>
      </c>
      <c r="K4305" s="93" t="s">
        <v>9949</v>
      </c>
      <c r="L4305" s="14">
        <f>AND(vyberHrace&lt;&gt;"",ISNUMBER(SEARCH(vyberHrace,$B4305)))</f>
      </c>
      <c r="M4305" s="14">
        <f>AND($I4305=MID(kododd,1,2),$J4305=MID(kododd,3,3))</f>
      </c>
    </row>
    <row r="4306">
      <c r="A4306" s="95">
        <v>11102</v>
      </c>
      <c r="B4306" s="93" t="s">
        <v>13346</v>
      </c>
      <c r="C4306" s="93" t="s">
        <v>1469</v>
      </c>
      <c r="G4306" s="95">
        <v>0</v>
      </c>
      <c r="H4306" s="93" t="s">
        <v>8976</v>
      </c>
      <c r="I4306" s="93" t="s">
        <v>23893</v>
      </c>
      <c r="J4306" s="93" t="s">
        <v>20880</v>
      </c>
      <c r="K4306" s="93" t="s">
        <v>11224</v>
      </c>
      <c r="L4306" s="14">
        <f>AND(vyberHrace&lt;&gt;"",ISNUMBER(SEARCH(vyberHrace,$B4306)))</f>
      </c>
      <c r="M4306" s="14">
        <f>AND($I4306=MID(kododd,1,2),$J4306=MID(kododd,3,3))</f>
      </c>
    </row>
    <row r="4307">
      <c r="A4307" s="95">
        <v>50331</v>
      </c>
      <c r="B4307" s="93" t="s">
        <v>24065</v>
      </c>
      <c r="C4307" s="93" t="s">
        <v>3255</v>
      </c>
      <c r="D4307" s="95">
        <v>1263</v>
      </c>
      <c r="E4307" s="95">
        <v>1508</v>
      </c>
      <c r="F4307" s="95">
        <v>23749687</v>
      </c>
      <c r="G4307" s="95">
        <v>250</v>
      </c>
      <c r="H4307" s="93" t="s">
        <v>8976</v>
      </c>
      <c r="I4307" s="93" t="s">
        <v>23893</v>
      </c>
      <c r="J4307" s="93" t="s">
        <v>20863</v>
      </c>
      <c r="K4307" s="93" t="s">
        <v>4532</v>
      </c>
      <c r="L4307" s="14">
        <f>AND(vyberHrace&lt;&gt;"",ISNUMBER(SEARCH(vyberHrace,$B4307)))</f>
      </c>
      <c r="M4307" s="14">
        <f>AND($I4307=MID(kododd,1,2),$J4307=MID(kododd,3,3))</f>
      </c>
    </row>
    <row r="4308">
      <c r="A4308" s="95">
        <v>45657</v>
      </c>
      <c r="B4308" s="93" t="s">
        <v>13358</v>
      </c>
      <c r="C4308" s="93" t="s">
        <v>3255</v>
      </c>
      <c r="D4308" s="95">
        <v>1089</v>
      </c>
      <c r="F4308" s="95">
        <v>23743522</v>
      </c>
      <c r="G4308" s="95">
        <v>0</v>
      </c>
      <c r="H4308" s="93" t="s">
        <v>8976</v>
      </c>
      <c r="I4308" s="93" t="s">
        <v>23893</v>
      </c>
      <c r="J4308" s="93" t="s">
        <v>20862</v>
      </c>
      <c r="K4308" s="93" t="s">
        <v>6759</v>
      </c>
      <c r="L4308" s="14">
        <f>AND(vyberHrace&lt;&gt;"",ISNUMBER(SEARCH(vyberHrace,$B4308)))</f>
      </c>
      <c r="M4308" s="14">
        <f>AND($I4308=MID(kododd,1,2),$J4308=MID(kododd,3,3))</f>
      </c>
    </row>
    <row r="4309">
      <c r="A4309" s="95">
        <v>34555</v>
      </c>
      <c r="B4309" s="93" t="s">
        <v>12756</v>
      </c>
      <c r="C4309" s="93" t="s">
        <v>1447</v>
      </c>
      <c r="D4309" s="95">
        <v>1504</v>
      </c>
      <c r="F4309" s="95">
        <v>23756837</v>
      </c>
      <c r="G4309" s="95">
        <v>0</v>
      </c>
      <c r="H4309" s="93" t="s">
        <v>8976</v>
      </c>
      <c r="I4309" s="93" t="s">
        <v>23893</v>
      </c>
      <c r="J4309" s="93" t="s">
        <v>20914</v>
      </c>
      <c r="K4309" s="93" t="s">
        <v>9949</v>
      </c>
      <c r="L4309" s="14">
        <f>AND(vyberHrace&lt;&gt;"",ISNUMBER(SEARCH(vyberHrace,$B4309)))</f>
      </c>
      <c r="M4309" s="14">
        <f>AND($I4309=MID(kododd,1,2),$J4309=MID(kododd,3,3))</f>
      </c>
    </row>
    <row r="4310">
      <c r="A4310" s="95">
        <v>52552</v>
      </c>
      <c r="B4310" s="93" t="s">
        <v>513</v>
      </c>
      <c r="C4310" s="93" t="s">
        <v>1406</v>
      </c>
      <c r="G4310" s="95">
        <v>0</v>
      </c>
      <c r="H4310" s="93" t="s">
        <v>8976</v>
      </c>
      <c r="I4310" s="93" t="s">
        <v>23893</v>
      </c>
      <c r="J4310" s="93" t="s">
        <v>20855</v>
      </c>
      <c r="K4310" s="93" t="s">
        <v>2076</v>
      </c>
      <c r="L4310" s="14">
        <f>AND(vyberHrace&lt;&gt;"",ISNUMBER(SEARCH(vyberHrace,$B4310)))</f>
      </c>
      <c r="M4310" s="14">
        <f>AND($I4310=MID(kododd,1,2),$J4310=MID(kododd,3,3))</f>
      </c>
    </row>
    <row r="4311">
      <c r="A4311" s="95">
        <v>61735</v>
      </c>
      <c r="B4311" s="93" t="s">
        <v>27885</v>
      </c>
      <c r="C4311" s="93" t="s">
        <v>1433</v>
      </c>
      <c r="D4311" s="95">
        <v>1302</v>
      </c>
      <c r="G4311" s="95">
        <v>250</v>
      </c>
      <c r="H4311" s="93" t="s">
        <v>8976</v>
      </c>
      <c r="I4311" s="93" t="s">
        <v>23893</v>
      </c>
      <c r="J4311" s="93" t="s">
        <v>20850</v>
      </c>
      <c r="K4311" s="93" t="s">
        <v>2038</v>
      </c>
      <c r="L4311" s="14">
        <f>AND(vyberHrace&lt;&gt;"",ISNUMBER(SEARCH(vyberHrace,$B4311)))</f>
      </c>
      <c r="M4311" s="14">
        <f>AND($I4311=MID(kododd,1,2),$J4311=MID(kododd,3,3))</f>
      </c>
    </row>
    <row r="4312">
      <c r="A4312" s="95">
        <v>60873</v>
      </c>
      <c r="B4312" s="93" t="s">
        <v>27251</v>
      </c>
      <c r="C4312" s="93" t="s">
        <v>1411</v>
      </c>
      <c r="F4312" s="95">
        <v>23797100</v>
      </c>
      <c r="G4312" s="95">
        <v>250</v>
      </c>
      <c r="H4312" s="93" t="s">
        <v>8976</v>
      </c>
      <c r="I4312" s="93" t="s">
        <v>23893</v>
      </c>
      <c r="J4312" s="93" t="s">
        <v>20850</v>
      </c>
      <c r="K4312" s="93" t="s">
        <v>2038</v>
      </c>
      <c r="L4312" s="14">
        <f>AND(vyberHrace&lt;&gt;"",ISNUMBER(SEARCH(vyberHrace,$B4312)))</f>
      </c>
      <c r="M4312" s="14">
        <f>AND($I4312=MID(kododd,1,2),$J4312=MID(kododd,3,3))</f>
      </c>
    </row>
    <row r="4313">
      <c r="A4313" s="95">
        <v>60704</v>
      </c>
      <c r="B4313" s="93" t="s">
        <v>27117</v>
      </c>
      <c r="C4313" s="93" t="s">
        <v>1450</v>
      </c>
      <c r="G4313" s="95">
        <v>250</v>
      </c>
      <c r="H4313" s="93" t="s">
        <v>8976</v>
      </c>
      <c r="I4313" s="93" t="s">
        <v>23893</v>
      </c>
      <c r="J4313" s="93" t="s">
        <v>20958</v>
      </c>
      <c r="K4313" s="93" t="s">
        <v>8977</v>
      </c>
      <c r="L4313" s="14">
        <f>AND(vyberHrace&lt;&gt;"",ISNUMBER(SEARCH(vyberHrace,$B4313)))</f>
      </c>
      <c r="M4313" s="14">
        <f>AND($I4313=MID(kododd,1,2),$J4313=MID(kododd,3,3))</f>
      </c>
    </row>
    <row r="4314">
      <c r="A4314" s="95">
        <v>307</v>
      </c>
      <c r="B4314" s="93" t="s">
        <v>13489</v>
      </c>
      <c r="C4314" s="93" t="s">
        <v>1433</v>
      </c>
      <c r="D4314" s="95">
        <v>2056</v>
      </c>
      <c r="E4314" s="95">
        <v>2052</v>
      </c>
      <c r="F4314" s="95">
        <v>306096</v>
      </c>
      <c r="G4314" s="95">
        <v>0</v>
      </c>
      <c r="H4314" s="93" t="s">
        <v>8976</v>
      </c>
      <c r="I4314" s="93" t="s">
        <v>23893</v>
      </c>
      <c r="J4314" s="93" t="s">
        <v>20960</v>
      </c>
      <c r="K4314" s="93" t="s">
        <v>4905</v>
      </c>
      <c r="L4314" s="14">
        <f>AND(vyberHrace&lt;&gt;"",ISNUMBER(SEARCH(vyberHrace,$B4314)))</f>
      </c>
      <c r="M4314" s="14">
        <f>AND($I4314=MID(kododd,1,2),$J4314=MID(kododd,3,3))</f>
      </c>
    </row>
    <row r="4315">
      <c r="A4315" s="95">
        <v>40614</v>
      </c>
      <c r="B4315" s="93" t="s">
        <v>9018</v>
      </c>
      <c r="C4315" s="93" t="s">
        <v>1407</v>
      </c>
      <c r="D4315" s="95">
        <v>1478</v>
      </c>
      <c r="F4315" s="95">
        <v>23769009</v>
      </c>
      <c r="G4315" s="95">
        <v>250</v>
      </c>
      <c r="H4315" s="93" t="s">
        <v>8976</v>
      </c>
      <c r="I4315" s="93" t="s">
        <v>23893</v>
      </c>
      <c r="J4315" s="93" t="s">
        <v>20898</v>
      </c>
      <c r="K4315" s="93" t="s">
        <v>6906</v>
      </c>
      <c r="L4315" s="14">
        <f>AND(vyberHrace&lt;&gt;"",ISNUMBER(SEARCH(vyberHrace,$B4315)))</f>
      </c>
      <c r="M4315" s="14">
        <f>AND($I4315=MID(kododd,1,2),$J4315=MID(kododd,3,3))</f>
      </c>
    </row>
    <row r="4316">
      <c r="A4316" s="95">
        <v>41893</v>
      </c>
      <c r="B4316" s="93" t="s">
        <v>9024</v>
      </c>
      <c r="C4316" s="93" t="s">
        <v>1400</v>
      </c>
      <c r="G4316" s="95">
        <v>0</v>
      </c>
      <c r="H4316" s="93" t="s">
        <v>8976</v>
      </c>
      <c r="I4316" s="93" t="s">
        <v>23893</v>
      </c>
      <c r="J4316" s="93" t="s">
        <v>20862</v>
      </c>
      <c r="K4316" s="93" t="s">
        <v>6759</v>
      </c>
      <c r="L4316" s="14">
        <f>AND(vyberHrace&lt;&gt;"",ISNUMBER(SEARCH(vyberHrace,$B4316)))</f>
      </c>
      <c r="M4316" s="14">
        <f>AND($I4316=MID(kododd,1,2),$J4316=MID(kododd,3,3))</f>
      </c>
    </row>
    <row r="4317">
      <c r="A4317" s="95">
        <v>48912</v>
      </c>
      <c r="B4317" s="93" t="s">
        <v>11136</v>
      </c>
      <c r="C4317" s="93" t="s">
        <v>3255</v>
      </c>
      <c r="G4317" s="95">
        <v>0</v>
      </c>
      <c r="H4317" s="93" t="s">
        <v>8976</v>
      </c>
      <c r="I4317" s="93" t="s">
        <v>23893</v>
      </c>
      <c r="J4317" s="93" t="s">
        <v>20880</v>
      </c>
      <c r="K4317" s="93" t="s">
        <v>11224</v>
      </c>
      <c r="L4317" s="14">
        <f>AND(vyberHrace&lt;&gt;"",ISNUMBER(SEARCH(vyberHrace,$B4317)))</f>
      </c>
      <c r="M4317" s="14">
        <f>AND($I4317=MID(kododd,1,2),$J4317=MID(kododd,3,3))</f>
      </c>
    </row>
    <row r="4318">
      <c r="A4318" s="95">
        <v>15006</v>
      </c>
      <c r="B4318" s="93" t="s">
        <v>11137</v>
      </c>
      <c r="C4318" s="93" t="s">
        <v>1433</v>
      </c>
      <c r="G4318" s="95">
        <v>0</v>
      </c>
      <c r="H4318" s="93" t="s">
        <v>8976</v>
      </c>
      <c r="I4318" s="93" t="s">
        <v>23893</v>
      </c>
      <c r="J4318" s="93" t="s">
        <v>20880</v>
      </c>
      <c r="K4318" s="93" t="s">
        <v>11224</v>
      </c>
      <c r="L4318" s="14">
        <f>AND(vyberHrace&lt;&gt;"",ISNUMBER(SEARCH(vyberHrace,$B4318)))</f>
      </c>
      <c r="M4318" s="14">
        <f>AND($I4318=MID(kododd,1,2),$J4318=MID(kododd,3,3))</f>
      </c>
    </row>
    <row r="4319">
      <c r="A4319" s="95">
        <v>57153</v>
      </c>
      <c r="B4319" s="93" t="s">
        <v>21779</v>
      </c>
      <c r="C4319" s="93" t="s">
        <v>1406</v>
      </c>
      <c r="D4319" s="95">
        <v>1163</v>
      </c>
      <c r="E4319" s="95">
        <v>1436</v>
      </c>
      <c r="F4319" s="95">
        <v>23767731</v>
      </c>
      <c r="G4319" s="95">
        <v>0</v>
      </c>
      <c r="H4319" s="93" t="s">
        <v>8976</v>
      </c>
      <c r="I4319" s="93" t="s">
        <v>23893</v>
      </c>
      <c r="J4319" s="93" t="s">
        <v>20862</v>
      </c>
      <c r="K4319" s="93" t="s">
        <v>6759</v>
      </c>
      <c r="L4319" s="14">
        <f>AND(vyberHrace&lt;&gt;"",ISNUMBER(SEARCH(vyberHrace,$B4319)))</f>
      </c>
      <c r="M4319" s="14">
        <f>AND($I4319=MID(kododd,1,2),$J4319=MID(kododd,3,3))</f>
      </c>
    </row>
    <row r="4320">
      <c r="A4320" s="95">
        <v>60851</v>
      </c>
      <c r="B4320" s="93" t="s">
        <v>27236</v>
      </c>
      <c r="C4320" s="93" t="s">
        <v>1416</v>
      </c>
      <c r="G4320" s="95">
        <v>250</v>
      </c>
      <c r="H4320" s="93" t="s">
        <v>8976</v>
      </c>
      <c r="I4320" s="93" t="s">
        <v>23893</v>
      </c>
      <c r="J4320" s="93" t="s">
        <v>20892</v>
      </c>
      <c r="K4320" s="93" t="s">
        <v>6900</v>
      </c>
      <c r="L4320" s="14">
        <f>AND(vyberHrace&lt;&gt;"",ISNUMBER(SEARCH(vyberHrace,$B4320)))</f>
      </c>
      <c r="M4320" s="14">
        <f>AND($I4320=MID(kododd,1,2),$J4320=MID(kododd,3,3))</f>
      </c>
    </row>
    <row r="4321">
      <c r="A4321" s="95">
        <v>56019</v>
      </c>
      <c r="B4321" s="93" t="s">
        <v>21866</v>
      </c>
      <c r="C4321" s="93" t="s">
        <v>1420</v>
      </c>
      <c r="G4321" s="95">
        <v>0</v>
      </c>
      <c r="H4321" s="93" t="s">
        <v>8976</v>
      </c>
      <c r="I4321" s="93" t="s">
        <v>23893</v>
      </c>
      <c r="J4321" s="93" t="s">
        <v>20892</v>
      </c>
      <c r="K4321" s="93" t="s">
        <v>6900</v>
      </c>
      <c r="L4321" s="14">
        <f>AND(vyberHrace&lt;&gt;"",ISNUMBER(SEARCH(vyberHrace,$B4321)))</f>
      </c>
      <c r="M4321" s="14">
        <f>AND($I4321=MID(kododd,1,2),$J4321=MID(kododd,3,3))</f>
      </c>
    </row>
    <row r="4322">
      <c r="A4322" s="95">
        <v>37857</v>
      </c>
      <c r="B4322" s="93" t="s">
        <v>11149</v>
      </c>
      <c r="C4322" s="93" t="s">
        <v>1453</v>
      </c>
      <c r="D4322" s="95">
        <v>2457</v>
      </c>
      <c r="E4322" s="95">
        <v>2307</v>
      </c>
      <c r="F4322" s="95">
        <v>14108801</v>
      </c>
      <c r="G4322" s="95">
        <v>250</v>
      </c>
      <c r="H4322" s="93" t="s">
        <v>8976</v>
      </c>
      <c r="I4322" s="93" t="s">
        <v>23893</v>
      </c>
      <c r="J4322" s="93" t="s">
        <v>20863</v>
      </c>
      <c r="K4322" s="93" t="s">
        <v>4532</v>
      </c>
      <c r="L4322" s="14">
        <f>AND(vyberHrace&lt;&gt;"",ISNUMBER(SEARCH(vyberHrace,$B4322)))</f>
      </c>
      <c r="M4322" s="14">
        <f>AND($I4322=MID(kododd,1,2),$J4322=MID(kododd,3,3))</f>
      </c>
    </row>
    <row r="4323">
      <c r="A4323" s="95">
        <v>6379</v>
      </c>
      <c r="B4323" s="93" t="s">
        <v>15839</v>
      </c>
      <c r="C4323" s="93" t="s">
        <v>1468</v>
      </c>
      <c r="D4323" s="95">
        <v>1603</v>
      </c>
      <c r="F4323" s="95">
        <v>357529</v>
      </c>
      <c r="G4323" s="95">
        <v>0</v>
      </c>
      <c r="H4323" s="93" t="s">
        <v>8976</v>
      </c>
      <c r="I4323" s="93" t="s">
        <v>23893</v>
      </c>
      <c r="J4323" s="93" t="s">
        <v>20900</v>
      </c>
      <c r="K4323" s="93" t="s">
        <v>1747</v>
      </c>
      <c r="L4323" s="14">
        <f>AND(vyberHrace&lt;&gt;"",ISNUMBER(SEARCH(vyberHrace,$B4323)))</f>
      </c>
      <c r="M4323" s="14">
        <f>AND($I4323=MID(kododd,1,2),$J4323=MID(kododd,3,3))</f>
      </c>
    </row>
    <row r="4324">
      <c r="A4324" s="95">
        <v>57085</v>
      </c>
      <c r="B4324" s="93" t="s">
        <v>21673</v>
      </c>
      <c r="C4324" s="93" t="s">
        <v>1450</v>
      </c>
      <c r="G4324" s="95">
        <v>0</v>
      </c>
      <c r="H4324" s="93" t="s">
        <v>8976</v>
      </c>
      <c r="I4324" s="93" t="s">
        <v>23893</v>
      </c>
      <c r="J4324" s="93" t="s">
        <v>20844</v>
      </c>
      <c r="K4324" s="93" t="s">
        <v>8979</v>
      </c>
      <c r="L4324" s="14">
        <f>AND(vyberHrace&lt;&gt;"",ISNUMBER(SEARCH(vyberHrace,$B4324)))</f>
      </c>
      <c r="M4324" s="14">
        <f>AND($I4324=MID(kododd,1,2),$J4324=MID(kododd,3,3))</f>
      </c>
    </row>
    <row r="4325">
      <c r="A4325" s="95">
        <v>48986</v>
      </c>
      <c r="B4325" s="93" t="s">
        <v>15848</v>
      </c>
      <c r="C4325" s="93" t="s">
        <v>1416</v>
      </c>
      <c r="G4325" s="95">
        <v>0</v>
      </c>
      <c r="H4325" s="93" t="s">
        <v>8976</v>
      </c>
      <c r="I4325" s="93" t="s">
        <v>23893</v>
      </c>
      <c r="J4325" s="93" t="s">
        <v>20976</v>
      </c>
      <c r="K4325" s="93" t="s">
        <v>9938</v>
      </c>
      <c r="L4325" s="14">
        <f>AND(vyberHrace&lt;&gt;"",ISNUMBER(SEARCH(vyberHrace,$B4325)))</f>
      </c>
      <c r="M4325" s="14">
        <f>AND($I4325=MID(kododd,1,2),$J4325=MID(kododd,3,3))</f>
      </c>
    </row>
    <row r="4326">
      <c r="A4326" s="95">
        <v>48987</v>
      </c>
      <c r="B4326" s="93" t="s">
        <v>15849</v>
      </c>
      <c r="C4326" s="93" t="s">
        <v>1412</v>
      </c>
      <c r="G4326" s="95">
        <v>0</v>
      </c>
      <c r="H4326" s="93" t="s">
        <v>8976</v>
      </c>
      <c r="I4326" s="93" t="s">
        <v>23893</v>
      </c>
      <c r="J4326" s="93" t="s">
        <v>20976</v>
      </c>
      <c r="K4326" s="93" t="s">
        <v>9938</v>
      </c>
      <c r="L4326" s="14">
        <f>AND(vyberHrace&lt;&gt;"",ISNUMBER(SEARCH(vyberHrace,$B4326)))</f>
      </c>
      <c r="M4326" s="14">
        <f>AND($I4326=MID(kododd,1,2),$J4326=MID(kododd,3,3))</f>
      </c>
    </row>
    <row r="4327">
      <c r="A4327" s="95">
        <v>54437</v>
      </c>
      <c r="B4327" s="93" t="s">
        <v>2600</v>
      </c>
      <c r="C4327" s="93" t="s">
        <v>1422</v>
      </c>
      <c r="G4327" s="95">
        <v>250</v>
      </c>
      <c r="H4327" s="93" t="s">
        <v>8976</v>
      </c>
      <c r="I4327" s="93" t="s">
        <v>23893</v>
      </c>
      <c r="J4327" s="93" t="s">
        <v>20888</v>
      </c>
      <c r="K4327" s="93" t="s">
        <v>145</v>
      </c>
      <c r="L4327" s="14">
        <f>AND(vyberHrace&lt;&gt;"",ISNUMBER(SEARCH(vyberHrace,$B4327)))</f>
      </c>
      <c r="M4327" s="14">
        <f>AND($I4327=MID(kododd,1,2),$J4327=MID(kododd,3,3))</f>
      </c>
    </row>
    <row r="4328">
      <c r="A4328" s="95">
        <v>14532</v>
      </c>
      <c r="B4328" s="93" t="s">
        <v>15850</v>
      </c>
      <c r="C4328" s="93" t="s">
        <v>1443</v>
      </c>
      <c r="D4328" s="95">
        <v>1410</v>
      </c>
      <c r="F4328" s="95">
        <v>377619</v>
      </c>
      <c r="G4328" s="95">
        <v>250</v>
      </c>
      <c r="H4328" s="93" t="s">
        <v>8976</v>
      </c>
      <c r="I4328" s="93" t="s">
        <v>23893</v>
      </c>
      <c r="J4328" s="93" t="s">
        <v>20888</v>
      </c>
      <c r="K4328" s="93" t="s">
        <v>145</v>
      </c>
      <c r="L4328" s="14">
        <f>AND(vyberHrace&lt;&gt;"",ISNUMBER(SEARCH(vyberHrace,$B4328)))</f>
      </c>
      <c r="M4328" s="14">
        <f>AND($I4328=MID(kododd,1,2),$J4328=MID(kododd,3,3))</f>
      </c>
    </row>
    <row r="4329">
      <c r="A4329" s="95">
        <v>14533</v>
      </c>
      <c r="B4329" s="93" t="s">
        <v>15851</v>
      </c>
      <c r="C4329" s="93" t="s">
        <v>1453</v>
      </c>
      <c r="D4329" s="95">
        <v>1380</v>
      </c>
      <c r="F4329" s="95">
        <v>377627</v>
      </c>
      <c r="G4329" s="95">
        <v>250</v>
      </c>
      <c r="H4329" s="93" t="s">
        <v>8976</v>
      </c>
      <c r="I4329" s="93" t="s">
        <v>23893</v>
      </c>
      <c r="J4329" s="93" t="s">
        <v>20888</v>
      </c>
      <c r="K4329" s="93" t="s">
        <v>145</v>
      </c>
      <c r="L4329" s="14">
        <f>AND(vyberHrace&lt;&gt;"",ISNUMBER(SEARCH(vyberHrace,$B4329)))</f>
      </c>
      <c r="M4329" s="14">
        <f>AND($I4329=MID(kododd,1,2),$J4329=MID(kododd,3,3))</f>
      </c>
    </row>
    <row r="4330">
      <c r="A4330" s="95">
        <v>54616</v>
      </c>
      <c r="B4330" s="93" t="s">
        <v>2601</v>
      </c>
      <c r="C4330" s="93" t="s">
        <v>1422</v>
      </c>
      <c r="D4330" s="95">
        <v>1412</v>
      </c>
      <c r="F4330" s="95">
        <v>23793805</v>
      </c>
      <c r="G4330" s="95">
        <v>250</v>
      </c>
      <c r="H4330" s="93" t="s">
        <v>8976</v>
      </c>
      <c r="I4330" s="93" t="s">
        <v>23893</v>
      </c>
      <c r="J4330" s="93" t="s">
        <v>20888</v>
      </c>
      <c r="K4330" s="93" t="s">
        <v>145</v>
      </c>
      <c r="L4330" s="14">
        <f>AND(vyberHrace&lt;&gt;"",ISNUMBER(SEARCH(vyberHrace,$B4330)))</f>
      </c>
      <c r="M4330" s="14">
        <f>AND($I4330=MID(kododd,1,2),$J4330=MID(kododd,3,3))</f>
      </c>
    </row>
    <row r="4331">
      <c r="A4331" s="95">
        <v>5669</v>
      </c>
      <c r="B4331" s="93" t="s">
        <v>15862</v>
      </c>
      <c r="C4331" s="93" t="s">
        <v>1456</v>
      </c>
      <c r="D4331" s="95">
        <v>1710</v>
      </c>
      <c r="F4331" s="95">
        <v>23756845</v>
      </c>
      <c r="G4331" s="95">
        <v>250</v>
      </c>
      <c r="H4331" s="93" t="s">
        <v>8976</v>
      </c>
      <c r="I4331" s="93" t="s">
        <v>23893</v>
      </c>
      <c r="J4331" s="93" t="s">
        <v>20970</v>
      </c>
      <c r="K4331" s="93" t="s">
        <v>5154</v>
      </c>
      <c r="L4331" s="14">
        <f>AND(vyberHrace&lt;&gt;"",ISNUMBER(SEARCH(vyberHrace,$B4331)))</f>
      </c>
      <c r="M4331" s="14">
        <f>AND($I4331=MID(kododd,1,2),$J4331=MID(kododd,3,3))</f>
      </c>
    </row>
    <row r="4332">
      <c r="A4332" s="95">
        <v>25878</v>
      </c>
      <c r="B4332" s="93" t="s">
        <v>15866</v>
      </c>
      <c r="C4332" s="93" t="s">
        <v>1434</v>
      </c>
      <c r="D4332" s="95">
        <v>1100</v>
      </c>
      <c r="G4332" s="95">
        <v>0</v>
      </c>
      <c r="H4332" s="93" t="s">
        <v>8976</v>
      </c>
      <c r="I4332" s="93" t="s">
        <v>23893</v>
      </c>
      <c r="J4332" s="93" t="s">
        <v>20883</v>
      </c>
      <c r="K4332" s="93" t="s">
        <v>6903</v>
      </c>
      <c r="L4332" s="14">
        <f>AND(vyberHrace&lt;&gt;"",ISNUMBER(SEARCH(vyberHrace,$B4332)))</f>
      </c>
      <c r="M4332" s="14">
        <f>AND($I4332=MID(kododd,1,2),$J4332=MID(kododd,3,3))</f>
      </c>
    </row>
    <row r="4333">
      <c r="A4333" s="95">
        <v>56010</v>
      </c>
      <c r="B4333" s="93" t="s">
        <v>21867</v>
      </c>
      <c r="C4333" s="93" t="s">
        <v>1450</v>
      </c>
      <c r="G4333" s="95">
        <v>0</v>
      </c>
      <c r="H4333" s="93" t="s">
        <v>8976</v>
      </c>
      <c r="I4333" s="93" t="s">
        <v>23893</v>
      </c>
      <c r="J4333" s="93" t="s">
        <v>20892</v>
      </c>
      <c r="K4333" s="93" t="s">
        <v>6900</v>
      </c>
      <c r="L4333" s="14">
        <f>AND(vyberHrace&lt;&gt;"",ISNUMBER(SEARCH(vyberHrace,$B4333)))</f>
      </c>
      <c r="M4333" s="14">
        <f>AND($I4333=MID(kododd,1,2),$J4333=MID(kododd,3,3))</f>
      </c>
    </row>
    <row r="4334">
      <c r="A4334" s="95">
        <v>54406</v>
      </c>
      <c r="B4334" s="93" t="s">
        <v>2621</v>
      </c>
      <c r="C4334" s="93" t="s">
        <v>1411</v>
      </c>
      <c r="G4334" s="95">
        <v>250</v>
      </c>
      <c r="H4334" s="93" t="s">
        <v>8976</v>
      </c>
      <c r="I4334" s="93" t="s">
        <v>23893</v>
      </c>
      <c r="J4334" s="93" t="s">
        <v>20922</v>
      </c>
      <c r="K4334" s="93" t="s">
        <v>5595</v>
      </c>
      <c r="L4334" s="14">
        <f>AND(vyberHrace&lt;&gt;"",ISNUMBER(SEARCH(vyberHrace,$B4334)))</f>
      </c>
      <c r="M4334" s="14">
        <f>AND($I4334=MID(kododd,1,2),$J4334=MID(kododd,3,3))</f>
      </c>
    </row>
    <row r="4335">
      <c r="A4335" s="95">
        <v>6384</v>
      </c>
      <c r="B4335" s="93" t="s">
        <v>3661</v>
      </c>
      <c r="C4335" s="93" t="s">
        <v>1432</v>
      </c>
      <c r="D4335" s="95">
        <v>1806</v>
      </c>
      <c r="E4335" s="95">
        <v>1886</v>
      </c>
      <c r="F4335" s="95">
        <v>337013</v>
      </c>
      <c r="G4335" s="95">
        <v>250</v>
      </c>
      <c r="H4335" s="93" t="s">
        <v>8976</v>
      </c>
      <c r="I4335" s="93" t="s">
        <v>23893</v>
      </c>
      <c r="J4335" s="93" t="s">
        <v>20942</v>
      </c>
      <c r="K4335" s="93" t="s">
        <v>9082</v>
      </c>
      <c r="L4335" s="14">
        <f>AND(vyberHrace&lt;&gt;"",ISNUMBER(SEARCH(vyberHrace,$B4335)))</f>
      </c>
      <c r="M4335" s="14">
        <f>AND($I4335=MID(kododd,1,2),$J4335=MID(kododd,3,3))</f>
      </c>
    </row>
    <row r="4336">
      <c r="A4336" s="95">
        <v>45256</v>
      </c>
      <c r="B4336" s="93" t="s">
        <v>3677</v>
      </c>
      <c r="C4336" s="93" t="s">
        <v>1463</v>
      </c>
      <c r="D4336" s="95">
        <v>1513</v>
      </c>
      <c r="E4336" s="95">
        <v>1620</v>
      </c>
      <c r="F4336" s="95">
        <v>393231</v>
      </c>
      <c r="G4336" s="95">
        <v>250</v>
      </c>
      <c r="H4336" s="93" t="s">
        <v>8976</v>
      </c>
      <c r="I4336" s="93" t="s">
        <v>23893</v>
      </c>
      <c r="J4336" s="93" t="s">
        <v>20859</v>
      </c>
      <c r="K4336" s="93" t="s">
        <v>5573</v>
      </c>
      <c r="L4336" s="14">
        <f>AND(vyberHrace&lt;&gt;"",ISNUMBER(SEARCH(vyberHrace,$B4336)))</f>
      </c>
      <c r="M4336" s="14">
        <f>AND($I4336=MID(kododd,1,2),$J4336=MID(kododd,3,3))</f>
      </c>
    </row>
    <row r="4337">
      <c r="A4337" s="95">
        <v>40766</v>
      </c>
      <c r="B4337" s="93" t="s">
        <v>3680</v>
      </c>
      <c r="C4337" s="93" t="s">
        <v>1400</v>
      </c>
      <c r="D4337" s="95">
        <v>1100</v>
      </c>
      <c r="G4337" s="95">
        <v>0</v>
      </c>
      <c r="H4337" s="93" t="s">
        <v>8976</v>
      </c>
      <c r="I4337" s="93" t="s">
        <v>23893</v>
      </c>
      <c r="J4337" s="93" t="s">
        <v>20862</v>
      </c>
      <c r="K4337" s="93" t="s">
        <v>6759</v>
      </c>
      <c r="L4337" s="14">
        <f>AND(vyberHrace&lt;&gt;"",ISNUMBER(SEARCH(vyberHrace,$B4337)))</f>
      </c>
      <c r="M4337" s="14">
        <f>AND($I4337=MID(kododd,1,2),$J4337=MID(kododd,3,3))</f>
      </c>
    </row>
    <row r="4338">
      <c r="A4338" s="95">
        <v>61133</v>
      </c>
      <c r="B4338" s="93" t="s">
        <v>27397</v>
      </c>
      <c r="C4338" s="93" t="s">
        <v>1486</v>
      </c>
      <c r="G4338" s="95">
        <v>250</v>
      </c>
      <c r="H4338" s="93" t="s">
        <v>8976</v>
      </c>
      <c r="I4338" s="93" t="s">
        <v>23893</v>
      </c>
      <c r="J4338" s="93" t="s">
        <v>20944</v>
      </c>
      <c r="K4338" s="93" t="s">
        <v>5129</v>
      </c>
      <c r="L4338" s="14">
        <f>AND(vyberHrace&lt;&gt;"",ISNUMBER(SEARCH(vyberHrace,$B4338)))</f>
      </c>
      <c r="M4338" s="14">
        <f>AND($I4338=MID(kododd,1,2),$J4338=MID(kododd,3,3))</f>
      </c>
    </row>
    <row r="4339">
      <c r="A4339" s="95">
        <v>60872</v>
      </c>
      <c r="B4339" s="93" t="s">
        <v>27250</v>
      </c>
      <c r="C4339" s="93" t="s">
        <v>1424</v>
      </c>
      <c r="F4339" s="95">
        <v>23797118</v>
      </c>
      <c r="G4339" s="95">
        <v>250</v>
      </c>
      <c r="H4339" s="93" t="s">
        <v>8976</v>
      </c>
      <c r="I4339" s="93" t="s">
        <v>23893</v>
      </c>
      <c r="J4339" s="93" t="s">
        <v>20850</v>
      </c>
      <c r="K4339" s="93" t="s">
        <v>2038</v>
      </c>
      <c r="L4339" s="14">
        <f>AND(vyberHrace&lt;&gt;"",ISNUMBER(SEARCH(vyberHrace,$B4339)))</f>
      </c>
      <c r="M4339" s="14">
        <f>AND($I4339=MID(kododd,1,2),$J4339=MID(kododd,3,3))</f>
      </c>
    </row>
    <row r="4340">
      <c r="A4340" s="95">
        <v>25073</v>
      </c>
      <c r="B4340" s="93" t="s">
        <v>3687</v>
      </c>
      <c r="C4340" s="93" t="s">
        <v>1464</v>
      </c>
      <c r="G4340" s="95">
        <v>250</v>
      </c>
      <c r="H4340" s="93" t="s">
        <v>8976</v>
      </c>
      <c r="I4340" s="93" t="s">
        <v>23893</v>
      </c>
      <c r="J4340" s="93" t="s">
        <v>20845</v>
      </c>
      <c r="K4340" s="93" t="s">
        <v>11239</v>
      </c>
      <c r="L4340" s="14">
        <f>AND(vyberHrace&lt;&gt;"",ISNUMBER(SEARCH(vyberHrace,$B4340)))</f>
      </c>
      <c r="M4340" s="14">
        <f>AND($I4340=MID(kododd,1,2),$J4340=MID(kododd,3,3))</f>
      </c>
    </row>
    <row r="4341">
      <c r="A4341" s="95">
        <v>9189</v>
      </c>
      <c r="B4341" s="93" t="s">
        <v>77</v>
      </c>
      <c r="C4341" s="93" t="s">
        <v>1471</v>
      </c>
      <c r="D4341" s="95">
        <v>1477</v>
      </c>
      <c r="E4341" s="95">
        <v>1789</v>
      </c>
      <c r="F4341" s="95">
        <v>307858</v>
      </c>
      <c r="G4341" s="95">
        <v>250</v>
      </c>
      <c r="H4341" s="93" t="s">
        <v>8976</v>
      </c>
      <c r="I4341" s="93" t="s">
        <v>23893</v>
      </c>
      <c r="J4341" s="93" t="s">
        <v>20964</v>
      </c>
      <c r="K4341" s="93" t="s">
        <v>11275</v>
      </c>
      <c r="L4341" s="14">
        <f>AND(vyberHrace&lt;&gt;"",ISNUMBER(SEARCH(vyberHrace,$B4341)))</f>
      </c>
      <c r="M4341" s="14">
        <f>AND($I4341=MID(kododd,1,2),$J4341=MID(kododd,3,3))</f>
      </c>
    </row>
    <row r="4342">
      <c r="A4342" s="95">
        <v>55431</v>
      </c>
      <c r="B4342" s="93" t="s">
        <v>21841</v>
      </c>
      <c r="C4342" s="93" t="s">
        <v>1436</v>
      </c>
      <c r="D4342" s="95">
        <v>1212</v>
      </c>
      <c r="G4342" s="95">
        <v>250</v>
      </c>
      <c r="H4342" s="93" t="s">
        <v>8976</v>
      </c>
      <c r="I4342" s="93" t="s">
        <v>23893</v>
      </c>
      <c r="J4342" s="93" t="s">
        <v>20889</v>
      </c>
      <c r="K4342" s="93" t="s">
        <v>6894</v>
      </c>
      <c r="L4342" s="14">
        <f>AND(vyberHrace&lt;&gt;"",ISNUMBER(SEARCH(vyberHrace,$B4342)))</f>
      </c>
      <c r="M4342" s="14">
        <f>AND($I4342=MID(kododd,1,2),$J4342=MID(kododd,3,3))</f>
      </c>
    </row>
    <row r="4343">
      <c r="A4343" s="95">
        <v>60123</v>
      </c>
      <c r="B4343" s="93" t="s">
        <v>26593</v>
      </c>
      <c r="C4343" s="93" t="s">
        <v>1450</v>
      </c>
      <c r="G4343" s="95">
        <v>250</v>
      </c>
      <c r="H4343" s="93" t="s">
        <v>8976</v>
      </c>
      <c r="I4343" s="93" t="s">
        <v>23893</v>
      </c>
      <c r="J4343" s="93" t="s">
        <v>20888</v>
      </c>
      <c r="K4343" s="93" t="s">
        <v>145</v>
      </c>
      <c r="L4343" s="14">
        <f>AND(vyberHrace&lt;&gt;"",ISNUMBER(SEARCH(vyberHrace,$B4343)))</f>
      </c>
      <c r="M4343" s="14">
        <f>AND($I4343=MID(kododd,1,2),$J4343=MID(kododd,3,3))</f>
      </c>
    </row>
    <row r="4344">
      <c r="A4344" s="95">
        <v>63902</v>
      </c>
      <c r="B4344" s="93" t="s">
        <v>30077</v>
      </c>
      <c r="C4344" s="93" t="s">
        <v>1411</v>
      </c>
      <c r="D4344" s="95">
        <v>10904</v>
      </c>
      <c r="E4344" s="95">
        <v>10904</v>
      </c>
      <c r="G4344" s="95">
        <v>0</v>
      </c>
      <c r="H4344" s="93" t="s">
        <v>8976</v>
      </c>
      <c r="I4344" s="93" t="s">
        <v>23893</v>
      </c>
      <c r="J4344" s="93" t="s">
        <v>20862</v>
      </c>
      <c r="K4344" s="93" t="s">
        <v>6759</v>
      </c>
      <c r="L4344" s="14">
        <f>AND(vyberHrace&lt;&gt;"",ISNUMBER(SEARCH(vyberHrace,$B4344)))</f>
      </c>
      <c r="M4344" s="14">
        <f>AND($I4344=MID(kododd,1,2),$J4344=MID(kododd,3,3))</f>
      </c>
    </row>
    <row r="4345">
      <c r="A4345" s="95">
        <v>39405</v>
      </c>
      <c r="B4345" s="93" t="s">
        <v>92</v>
      </c>
      <c r="C4345" s="93" t="s">
        <v>1398</v>
      </c>
      <c r="D4345" s="95">
        <v>1100</v>
      </c>
      <c r="G4345" s="95">
        <v>0</v>
      </c>
      <c r="H4345" s="93" t="s">
        <v>8976</v>
      </c>
      <c r="I4345" s="93" t="s">
        <v>23893</v>
      </c>
      <c r="J4345" s="93" t="s">
        <v>20953</v>
      </c>
      <c r="K4345" s="93" t="s">
        <v>2012</v>
      </c>
      <c r="L4345" s="14">
        <f>AND(vyberHrace&lt;&gt;"",ISNUMBER(SEARCH(vyberHrace,$B4345)))</f>
      </c>
      <c r="M4345" s="14">
        <f>AND($I4345=MID(kododd,1,2),$J4345=MID(kododd,3,3))</f>
      </c>
    </row>
    <row r="4346">
      <c r="A4346" s="95">
        <v>31521</v>
      </c>
      <c r="B4346" s="93" t="s">
        <v>18310</v>
      </c>
      <c r="C4346" s="93" t="s">
        <v>1403</v>
      </c>
      <c r="D4346" s="95">
        <v>1663</v>
      </c>
      <c r="F4346" s="95">
        <v>330922</v>
      </c>
      <c r="G4346" s="95">
        <v>0</v>
      </c>
      <c r="H4346" s="93" t="s">
        <v>8976</v>
      </c>
      <c r="I4346" s="93" t="s">
        <v>23893</v>
      </c>
      <c r="J4346" s="93" t="s">
        <v>20958</v>
      </c>
      <c r="K4346" s="93" t="s">
        <v>8977</v>
      </c>
      <c r="L4346" s="14">
        <f>AND(vyberHrace&lt;&gt;"",ISNUMBER(SEARCH(vyberHrace,$B4346)))</f>
      </c>
      <c r="M4346" s="14">
        <f>AND($I4346=MID(kododd,1,2),$J4346=MID(kododd,3,3))</f>
      </c>
    </row>
    <row r="4347">
      <c r="A4347" s="95">
        <v>13153</v>
      </c>
      <c r="B4347" s="93" t="s">
        <v>18311</v>
      </c>
      <c r="C4347" s="93" t="s">
        <v>1441</v>
      </c>
      <c r="D4347" s="95">
        <v>1587</v>
      </c>
      <c r="F4347" s="95">
        <v>366218</v>
      </c>
      <c r="G4347" s="95">
        <v>0</v>
      </c>
      <c r="H4347" s="93" t="s">
        <v>8976</v>
      </c>
      <c r="I4347" s="93" t="s">
        <v>23893</v>
      </c>
      <c r="J4347" s="93" t="s">
        <v>20990</v>
      </c>
      <c r="K4347" s="93" t="s">
        <v>5159</v>
      </c>
      <c r="L4347" s="14">
        <f>AND(vyberHrace&lt;&gt;"",ISNUMBER(SEARCH(vyberHrace,$B4347)))</f>
      </c>
      <c r="M4347" s="14">
        <f>AND($I4347=MID(kododd,1,2),$J4347=MID(kododd,3,3))</f>
      </c>
    </row>
    <row r="4348">
      <c r="A4348" s="95">
        <v>53271</v>
      </c>
      <c r="B4348" s="93" t="s">
        <v>17578</v>
      </c>
      <c r="C4348" s="93" t="s">
        <v>1411</v>
      </c>
      <c r="D4348" s="95">
        <v>1254</v>
      </c>
      <c r="E4348" s="95">
        <v>1496</v>
      </c>
      <c r="F4348" s="95">
        <v>23752815</v>
      </c>
      <c r="G4348" s="95">
        <v>250</v>
      </c>
      <c r="H4348" s="93" t="s">
        <v>8976</v>
      </c>
      <c r="I4348" s="93" t="s">
        <v>23893</v>
      </c>
      <c r="J4348" s="93" t="s">
        <v>20863</v>
      </c>
      <c r="K4348" s="93" t="s">
        <v>4532</v>
      </c>
      <c r="L4348" s="14">
        <f>AND(vyberHrace&lt;&gt;"",ISNUMBER(SEARCH(vyberHrace,$B4348)))</f>
      </c>
      <c r="M4348" s="14">
        <f>AND($I4348=MID(kododd,1,2),$J4348=MID(kododd,3,3))</f>
      </c>
    </row>
    <row r="4349">
      <c r="A4349" s="95">
        <v>49441</v>
      </c>
      <c r="B4349" s="93" t="s">
        <v>18312</v>
      </c>
      <c r="C4349" s="93" t="s">
        <v>1408</v>
      </c>
      <c r="G4349" s="95">
        <v>0</v>
      </c>
      <c r="H4349" s="93" t="s">
        <v>8976</v>
      </c>
      <c r="I4349" s="93" t="s">
        <v>23893</v>
      </c>
      <c r="J4349" s="93" t="s">
        <v>20900</v>
      </c>
      <c r="K4349" s="93" t="s">
        <v>1747</v>
      </c>
      <c r="L4349" s="14">
        <f>AND(vyberHrace&lt;&gt;"",ISNUMBER(SEARCH(vyberHrace,$B4349)))</f>
      </c>
      <c r="M4349" s="14">
        <f>AND($I4349=MID(kododd,1,2),$J4349=MID(kododd,3,3))</f>
      </c>
    </row>
    <row r="4350">
      <c r="A4350" s="95">
        <v>38772</v>
      </c>
      <c r="B4350" s="93" t="s">
        <v>18316</v>
      </c>
      <c r="C4350" s="93" t="s">
        <v>1419</v>
      </c>
      <c r="D4350" s="95">
        <v>1253</v>
      </c>
      <c r="F4350" s="95">
        <v>23714514</v>
      </c>
      <c r="G4350" s="95">
        <v>0</v>
      </c>
      <c r="H4350" s="93" t="s">
        <v>8976</v>
      </c>
      <c r="I4350" s="93" t="s">
        <v>23893</v>
      </c>
      <c r="J4350" s="93" t="s">
        <v>20900</v>
      </c>
      <c r="K4350" s="93" t="s">
        <v>1747</v>
      </c>
      <c r="L4350" s="14">
        <f>AND(vyberHrace&lt;&gt;"",ISNUMBER(SEARCH(vyberHrace,$B4350)))</f>
      </c>
      <c r="M4350" s="14">
        <f>AND($I4350=MID(kododd,1,2),$J4350=MID(kododd,3,3))</f>
      </c>
    </row>
    <row r="4351">
      <c r="A4351" s="95">
        <v>4070</v>
      </c>
      <c r="B4351" s="93" t="s">
        <v>18318</v>
      </c>
      <c r="C4351" s="93" t="s">
        <v>1455</v>
      </c>
      <c r="D4351" s="95">
        <v>1586</v>
      </c>
      <c r="G4351" s="95">
        <v>0</v>
      </c>
      <c r="H4351" s="93" t="s">
        <v>8976</v>
      </c>
      <c r="I4351" s="93" t="s">
        <v>23893</v>
      </c>
      <c r="J4351" s="93" t="s">
        <v>21017</v>
      </c>
      <c r="K4351" s="93" t="s">
        <v>7925</v>
      </c>
      <c r="L4351" s="14">
        <f>AND(vyberHrace&lt;&gt;"",ISNUMBER(SEARCH(vyberHrace,$B4351)))</f>
      </c>
      <c r="M4351" s="14">
        <f>AND($I4351=MID(kododd,1,2),$J4351=MID(kododd,3,3))</f>
      </c>
    </row>
    <row r="4352">
      <c r="A4352" s="95">
        <v>52730</v>
      </c>
      <c r="B4352" s="93" t="s">
        <v>19</v>
      </c>
      <c r="C4352" s="93" t="s">
        <v>1416</v>
      </c>
      <c r="G4352" s="95">
        <v>0</v>
      </c>
      <c r="H4352" s="93" t="s">
        <v>8976</v>
      </c>
      <c r="I4352" s="93" t="s">
        <v>23893</v>
      </c>
      <c r="J4352" s="93" t="s">
        <v>20944</v>
      </c>
      <c r="K4352" s="93" t="s">
        <v>5129</v>
      </c>
      <c r="L4352" s="14">
        <f>AND(vyberHrace&lt;&gt;"",ISNUMBER(SEARCH(vyberHrace,$B4352)))</f>
      </c>
      <c r="M4352" s="14">
        <f>AND($I4352=MID(kododd,1,2),$J4352=MID(kododd,3,3))</f>
      </c>
    </row>
    <row r="4353">
      <c r="A4353" s="95">
        <v>52392</v>
      </c>
      <c r="B4353" s="93" t="s">
        <v>1751</v>
      </c>
      <c r="C4353" s="93" t="s">
        <v>1416</v>
      </c>
      <c r="G4353" s="95">
        <v>0</v>
      </c>
      <c r="H4353" s="93" t="s">
        <v>8976</v>
      </c>
      <c r="I4353" s="93" t="s">
        <v>23893</v>
      </c>
      <c r="J4353" s="93" t="s">
        <v>20900</v>
      </c>
      <c r="K4353" s="93" t="s">
        <v>1747</v>
      </c>
      <c r="L4353" s="14">
        <f>AND(vyberHrace&lt;&gt;"",ISNUMBER(SEARCH(vyberHrace,$B4353)))</f>
      </c>
      <c r="M4353" s="14">
        <f>AND($I4353=MID(kododd,1,2),$J4353=MID(kododd,3,3))</f>
      </c>
    </row>
    <row r="4354">
      <c r="A4354" s="95">
        <v>52311</v>
      </c>
      <c r="B4354" s="93" t="s">
        <v>1780</v>
      </c>
      <c r="C4354" s="93" t="s">
        <v>1412</v>
      </c>
      <c r="G4354" s="95">
        <v>0</v>
      </c>
      <c r="H4354" s="93" t="s">
        <v>8976</v>
      </c>
      <c r="I4354" s="93" t="s">
        <v>23893</v>
      </c>
      <c r="J4354" s="93" t="s">
        <v>20986</v>
      </c>
      <c r="K4354" s="93" t="s">
        <v>5124</v>
      </c>
      <c r="L4354" s="14">
        <f>AND(vyberHrace&lt;&gt;"",ISNUMBER(SEARCH(vyberHrace,$B4354)))</f>
      </c>
      <c r="M4354" s="14">
        <f>AND($I4354=MID(kododd,1,2),$J4354=MID(kododd,3,3))</f>
      </c>
    </row>
    <row r="4355">
      <c r="A4355" s="95">
        <v>33235</v>
      </c>
      <c r="B4355" s="93" t="s">
        <v>13560</v>
      </c>
      <c r="C4355" s="93" t="s">
        <v>1407</v>
      </c>
      <c r="D4355" s="95">
        <v>1376</v>
      </c>
      <c r="F4355" s="95">
        <v>23747196</v>
      </c>
      <c r="G4355" s="95">
        <v>250</v>
      </c>
      <c r="H4355" s="93" t="s">
        <v>8976</v>
      </c>
      <c r="I4355" s="93" t="s">
        <v>23893</v>
      </c>
      <c r="J4355" s="93" t="s">
        <v>20986</v>
      </c>
      <c r="K4355" s="93" t="s">
        <v>5124</v>
      </c>
      <c r="L4355" s="14">
        <f>AND(vyberHrace&lt;&gt;"",ISNUMBER(SEARCH(vyberHrace,$B4355)))</f>
      </c>
      <c r="M4355" s="14">
        <f>AND($I4355=MID(kododd,1,2),$J4355=MID(kododd,3,3))</f>
      </c>
    </row>
    <row r="4356">
      <c r="A4356" s="95">
        <v>61259</v>
      </c>
      <c r="B4356" s="93" t="s">
        <v>27483</v>
      </c>
      <c r="C4356" s="93" t="s">
        <v>1487</v>
      </c>
      <c r="F4356" s="95">
        <v>23789328</v>
      </c>
      <c r="G4356" s="95">
        <v>250</v>
      </c>
      <c r="H4356" s="93" t="s">
        <v>8976</v>
      </c>
      <c r="I4356" s="93" t="s">
        <v>23893</v>
      </c>
      <c r="J4356" s="93" t="s">
        <v>23413</v>
      </c>
      <c r="K4356" s="93" t="s">
        <v>21382</v>
      </c>
      <c r="L4356" s="14">
        <f>AND(vyberHrace&lt;&gt;"",ISNUMBER(SEARCH(vyberHrace,$B4356)))</f>
      </c>
      <c r="M4356" s="14">
        <f>AND($I4356=MID(kododd,1,2),$J4356=MID(kododd,3,3))</f>
      </c>
    </row>
    <row r="4357">
      <c r="A4357" s="95">
        <v>58529</v>
      </c>
      <c r="B4357" s="93" t="s">
        <v>25027</v>
      </c>
      <c r="C4357" s="93" t="s">
        <v>1422</v>
      </c>
      <c r="D4357" s="95">
        <v>1390</v>
      </c>
      <c r="F4357" s="95">
        <v>23777672</v>
      </c>
      <c r="G4357" s="95">
        <v>250</v>
      </c>
      <c r="H4357" s="93" t="s">
        <v>8976</v>
      </c>
      <c r="I4357" s="93" t="s">
        <v>23893</v>
      </c>
      <c r="J4357" s="93" t="s">
        <v>21005</v>
      </c>
      <c r="K4357" s="93" t="s">
        <v>7922</v>
      </c>
      <c r="L4357" s="14">
        <f>AND(vyberHrace&lt;&gt;"",ISNUMBER(SEARCH(vyberHrace,$B4357)))</f>
      </c>
      <c r="M4357" s="14">
        <f>AND($I4357=MID(kododd,1,2),$J4357=MID(kododd,3,3))</f>
      </c>
    </row>
    <row r="4358">
      <c r="A4358" s="95">
        <v>56009</v>
      </c>
      <c r="B4358" s="93" t="s">
        <v>21868</v>
      </c>
      <c r="C4358" s="93" t="s">
        <v>1424</v>
      </c>
      <c r="G4358" s="95">
        <v>0</v>
      </c>
      <c r="H4358" s="93" t="s">
        <v>8976</v>
      </c>
      <c r="I4358" s="93" t="s">
        <v>23893</v>
      </c>
      <c r="J4358" s="93" t="s">
        <v>20892</v>
      </c>
      <c r="K4358" s="93" t="s">
        <v>6900</v>
      </c>
      <c r="L4358" s="14">
        <f>AND(vyberHrace&lt;&gt;"",ISNUMBER(SEARCH(vyberHrace,$B4358)))</f>
      </c>
      <c r="M4358" s="14">
        <f>AND($I4358=MID(kododd,1,2),$J4358=MID(kododd,3,3))</f>
      </c>
    </row>
    <row r="4359">
      <c r="A4359" s="95">
        <v>51390</v>
      </c>
      <c r="B4359" s="93" t="s">
        <v>7786</v>
      </c>
      <c r="C4359" s="93" t="s">
        <v>1438</v>
      </c>
      <c r="D4359" s="95">
        <v>1504</v>
      </c>
      <c r="E4359" s="95">
        <v>1702</v>
      </c>
      <c r="F4359" s="95">
        <v>23734990</v>
      </c>
      <c r="G4359" s="95">
        <v>0</v>
      </c>
      <c r="H4359" s="93" t="s">
        <v>8976</v>
      </c>
      <c r="I4359" s="93" t="s">
        <v>23893</v>
      </c>
      <c r="J4359" s="93" t="s">
        <v>20859</v>
      </c>
      <c r="K4359" s="93" t="s">
        <v>5573</v>
      </c>
      <c r="L4359" s="14">
        <f>AND(vyberHrace&lt;&gt;"",ISNUMBER(SEARCH(vyberHrace,$B4359)))</f>
      </c>
      <c r="M4359" s="14">
        <f>AND($I4359=MID(kododd,1,2),$J4359=MID(kododd,3,3))</f>
      </c>
    </row>
    <row r="4360">
      <c r="A4360" s="95">
        <v>15979</v>
      </c>
      <c r="B4360" s="93" t="s">
        <v>13575</v>
      </c>
      <c r="C4360" s="93" t="s">
        <v>1461</v>
      </c>
      <c r="D4360" s="95">
        <v>1783</v>
      </c>
      <c r="E4360" s="95">
        <v>1902</v>
      </c>
      <c r="F4360" s="95">
        <v>328596</v>
      </c>
      <c r="G4360" s="95">
        <v>0</v>
      </c>
      <c r="H4360" s="93" t="s">
        <v>8976</v>
      </c>
      <c r="I4360" s="93" t="s">
        <v>23893</v>
      </c>
      <c r="J4360" s="93" t="s">
        <v>20866</v>
      </c>
      <c r="K4360" s="93" t="s">
        <v>9063</v>
      </c>
      <c r="L4360" s="14">
        <f>AND(vyberHrace&lt;&gt;"",ISNUMBER(SEARCH(vyberHrace,$B4360)))</f>
      </c>
      <c r="M4360" s="14">
        <f>AND($I4360=MID(kododd,1,2),$J4360=MID(kododd,3,3))</f>
      </c>
    </row>
    <row r="4361">
      <c r="A4361" s="95">
        <v>370</v>
      </c>
      <c r="B4361" s="93" t="s">
        <v>13576</v>
      </c>
      <c r="C4361" s="93" t="s">
        <v>1442</v>
      </c>
      <c r="D4361" s="95">
        <v>2143</v>
      </c>
      <c r="E4361" s="95">
        <v>2142</v>
      </c>
      <c r="F4361" s="95">
        <v>302228</v>
      </c>
      <c r="G4361" s="95">
        <v>0</v>
      </c>
      <c r="H4361" s="93" t="s">
        <v>8976</v>
      </c>
      <c r="I4361" s="93" t="s">
        <v>23893</v>
      </c>
      <c r="J4361" s="93" t="s">
        <v>20863</v>
      </c>
      <c r="K4361" s="93" t="s">
        <v>4532</v>
      </c>
      <c r="L4361" s="14">
        <f>AND(vyberHrace&lt;&gt;"",ISNUMBER(SEARCH(vyberHrace,$B4361)))</f>
      </c>
      <c r="M4361" s="14">
        <f>AND($I4361=MID(kododd,1,2),$J4361=MID(kododd,3,3))</f>
      </c>
    </row>
    <row r="4362">
      <c r="A4362" s="95">
        <v>42146</v>
      </c>
      <c r="B4362" s="93" t="s">
        <v>13576</v>
      </c>
      <c r="C4362" s="93" t="s">
        <v>1474</v>
      </c>
      <c r="G4362" s="95">
        <v>0</v>
      </c>
      <c r="H4362" s="93" t="s">
        <v>8976</v>
      </c>
      <c r="I4362" s="93" t="s">
        <v>23893</v>
      </c>
      <c r="J4362" s="93" t="s">
        <v>21017</v>
      </c>
      <c r="K4362" s="93" t="s">
        <v>7925</v>
      </c>
      <c r="L4362" s="14">
        <f>AND(vyberHrace&lt;&gt;"",ISNUMBER(SEARCH(vyberHrace,$B4362)))</f>
      </c>
      <c r="M4362" s="14">
        <f>AND($I4362=MID(kododd,1,2),$J4362=MID(kododd,3,3))</f>
      </c>
    </row>
    <row r="4363">
      <c r="A4363" s="95">
        <v>56020</v>
      </c>
      <c r="B4363" s="93" t="s">
        <v>21869</v>
      </c>
      <c r="C4363" s="93" t="s">
        <v>1411</v>
      </c>
      <c r="G4363" s="95">
        <v>0</v>
      </c>
      <c r="H4363" s="93" t="s">
        <v>8976</v>
      </c>
      <c r="I4363" s="93" t="s">
        <v>23893</v>
      </c>
      <c r="J4363" s="93" t="s">
        <v>20892</v>
      </c>
      <c r="K4363" s="93" t="s">
        <v>6900</v>
      </c>
      <c r="L4363" s="14">
        <f>AND(vyberHrace&lt;&gt;"",ISNUMBER(SEARCH(vyberHrace,$B4363)))</f>
      </c>
      <c r="M4363" s="14">
        <f>AND($I4363=MID(kododd,1,2),$J4363=MID(kododd,3,3))</f>
      </c>
    </row>
    <row r="4364">
      <c r="A4364" s="95">
        <v>39103</v>
      </c>
      <c r="B4364" s="93" t="s">
        <v>11346</v>
      </c>
      <c r="C4364" s="93" t="s">
        <v>1456</v>
      </c>
      <c r="D4364" s="95">
        <v>1627</v>
      </c>
      <c r="G4364" s="95">
        <v>0</v>
      </c>
      <c r="H4364" s="93" t="s">
        <v>8976</v>
      </c>
      <c r="I4364" s="93" t="s">
        <v>23893</v>
      </c>
      <c r="J4364" s="93" t="s">
        <v>21014</v>
      </c>
      <c r="K4364" s="93" t="s">
        <v>4826</v>
      </c>
      <c r="L4364" s="14">
        <f>AND(vyberHrace&lt;&gt;"",ISNUMBER(SEARCH(vyberHrace,$B4364)))</f>
      </c>
      <c r="M4364" s="14">
        <f>AND($I4364=MID(kododd,1,2),$J4364=MID(kododd,3,3))</f>
      </c>
    </row>
    <row r="4365">
      <c r="A4365" s="95">
        <v>37118</v>
      </c>
      <c r="B4365" s="93" t="s">
        <v>11348</v>
      </c>
      <c r="C4365" s="93" t="s">
        <v>1438</v>
      </c>
      <c r="D4365" s="95">
        <v>1362</v>
      </c>
      <c r="F4365" s="95">
        <v>377406</v>
      </c>
      <c r="G4365" s="95">
        <v>0</v>
      </c>
      <c r="H4365" s="93" t="s">
        <v>8976</v>
      </c>
      <c r="I4365" s="93" t="s">
        <v>23893</v>
      </c>
      <c r="J4365" s="93" t="s">
        <v>21014</v>
      </c>
      <c r="K4365" s="93" t="s">
        <v>4826</v>
      </c>
      <c r="L4365" s="14">
        <f>AND(vyberHrace&lt;&gt;"",ISNUMBER(SEARCH(vyberHrace,$B4365)))</f>
      </c>
      <c r="M4365" s="14">
        <f>AND($I4365=MID(kododd,1,2),$J4365=MID(kododd,3,3))</f>
      </c>
    </row>
    <row r="4366">
      <c r="A4366" s="95">
        <v>59855</v>
      </c>
      <c r="B4366" s="93" t="s">
        <v>26355</v>
      </c>
      <c r="C4366" s="93" t="s">
        <v>1449</v>
      </c>
      <c r="D4366" s="95">
        <v>1050</v>
      </c>
      <c r="G4366" s="95">
        <v>250</v>
      </c>
      <c r="H4366" s="93" t="s">
        <v>8976</v>
      </c>
      <c r="I4366" s="93" t="s">
        <v>23893</v>
      </c>
      <c r="J4366" s="93" t="s">
        <v>23413</v>
      </c>
      <c r="K4366" s="93" t="s">
        <v>21382</v>
      </c>
      <c r="L4366" s="14">
        <f>AND(vyberHrace&lt;&gt;"",ISNUMBER(SEARCH(vyberHrace,$B4366)))</f>
      </c>
      <c r="M4366" s="14">
        <f>AND($I4366=MID(kododd,1,2),$J4366=MID(kododd,3,3))</f>
      </c>
    </row>
    <row r="4367">
      <c r="A4367" s="95">
        <v>57161</v>
      </c>
      <c r="B4367" s="93" t="s">
        <v>21819</v>
      </c>
      <c r="C4367" s="93" t="s">
        <v>1411</v>
      </c>
      <c r="D4367" s="95">
        <v>1050</v>
      </c>
      <c r="G4367" s="95">
        <v>250</v>
      </c>
      <c r="H4367" s="93" t="s">
        <v>8976</v>
      </c>
      <c r="I4367" s="93" t="s">
        <v>23893</v>
      </c>
      <c r="J4367" s="93" t="s">
        <v>23413</v>
      </c>
      <c r="K4367" s="93" t="s">
        <v>21382</v>
      </c>
      <c r="L4367" s="14">
        <f>AND(vyberHrace&lt;&gt;"",ISNUMBER(SEARCH(vyberHrace,$B4367)))</f>
      </c>
      <c r="M4367" s="14">
        <f>AND($I4367=MID(kododd,1,2),$J4367=MID(kododd,3,3))</f>
      </c>
    </row>
    <row r="4368">
      <c r="A4368" s="95">
        <v>56928</v>
      </c>
      <c r="B4368" s="93" t="s">
        <v>21820</v>
      </c>
      <c r="C4368" s="93" t="s">
        <v>1450</v>
      </c>
      <c r="G4368" s="95">
        <v>250</v>
      </c>
      <c r="H4368" s="93" t="s">
        <v>8976</v>
      </c>
      <c r="I4368" s="93" t="s">
        <v>23893</v>
      </c>
      <c r="J4368" s="93" t="s">
        <v>23413</v>
      </c>
      <c r="K4368" s="93" t="s">
        <v>21382</v>
      </c>
      <c r="L4368" s="14">
        <f>AND(vyberHrace&lt;&gt;"",ISNUMBER(SEARCH(vyberHrace,$B4368)))</f>
      </c>
      <c r="M4368" s="14">
        <f>AND($I4368=MID(kododd,1,2),$J4368=MID(kododd,3,3))</f>
      </c>
    </row>
    <row r="4369">
      <c r="A4369" s="95">
        <v>26806</v>
      </c>
      <c r="B4369" s="93" t="s">
        <v>11356</v>
      </c>
      <c r="C4369" s="93" t="s">
        <v>1452</v>
      </c>
      <c r="D4369" s="95">
        <v>1262</v>
      </c>
      <c r="G4369" s="95">
        <v>0</v>
      </c>
      <c r="H4369" s="93" t="s">
        <v>8976</v>
      </c>
      <c r="I4369" s="93" t="s">
        <v>23893</v>
      </c>
      <c r="J4369" s="93" t="s">
        <v>20880</v>
      </c>
      <c r="K4369" s="93" t="s">
        <v>11224</v>
      </c>
      <c r="L4369" s="14">
        <f>AND(vyberHrace&lt;&gt;"",ISNUMBER(SEARCH(vyberHrace,$B4369)))</f>
      </c>
      <c r="M4369" s="14">
        <f>AND($I4369=MID(kododd,1,2),$J4369=MID(kododd,3,3))</f>
      </c>
    </row>
    <row r="4370">
      <c r="A4370" s="95">
        <v>6453</v>
      </c>
      <c r="B4370" s="93" t="s">
        <v>11357</v>
      </c>
      <c r="C4370" s="93" t="s">
        <v>1476</v>
      </c>
      <c r="D4370" s="95">
        <v>1393</v>
      </c>
      <c r="F4370" s="95">
        <v>357634</v>
      </c>
      <c r="G4370" s="95">
        <v>250</v>
      </c>
      <c r="H4370" s="93" t="s">
        <v>8976</v>
      </c>
      <c r="I4370" s="93" t="s">
        <v>23893</v>
      </c>
      <c r="J4370" s="93" t="s">
        <v>20958</v>
      </c>
      <c r="K4370" s="93" t="s">
        <v>8977</v>
      </c>
      <c r="L4370" s="14">
        <f>AND(vyberHrace&lt;&gt;"",ISNUMBER(SEARCH(vyberHrace,$B4370)))</f>
      </c>
      <c r="M4370" s="14">
        <f>AND($I4370=MID(kododd,1,2),$J4370=MID(kododd,3,3))</f>
      </c>
    </row>
    <row r="4371">
      <c r="A4371" s="95">
        <v>63288</v>
      </c>
      <c r="B4371" s="93" t="s">
        <v>28787</v>
      </c>
      <c r="C4371" s="93" t="s">
        <v>1486</v>
      </c>
      <c r="G4371" s="95">
        <v>250</v>
      </c>
      <c r="H4371" s="93" t="s">
        <v>8976</v>
      </c>
      <c r="I4371" s="93" t="s">
        <v>23893</v>
      </c>
      <c r="J4371" s="93" t="s">
        <v>23413</v>
      </c>
      <c r="K4371" s="93" t="s">
        <v>21382</v>
      </c>
      <c r="L4371" s="14">
        <f>AND(vyberHrace&lt;&gt;"",ISNUMBER(SEARCH(vyberHrace,$B4371)))</f>
      </c>
      <c r="M4371" s="14">
        <f>AND($I4371=MID(kododd,1,2),$J4371=MID(kododd,3,3))</f>
      </c>
    </row>
    <row r="4372">
      <c r="A4372" s="95">
        <v>7441</v>
      </c>
      <c r="B4372" s="93" t="s">
        <v>11358</v>
      </c>
      <c r="C4372" s="93" t="s">
        <v>1441</v>
      </c>
      <c r="D4372" s="95">
        <v>1493</v>
      </c>
      <c r="G4372" s="95">
        <v>0</v>
      </c>
      <c r="H4372" s="93" t="s">
        <v>8976</v>
      </c>
      <c r="I4372" s="93" t="s">
        <v>23893</v>
      </c>
      <c r="J4372" s="93" t="s">
        <v>21008</v>
      </c>
      <c r="K4372" s="93" t="s">
        <v>29</v>
      </c>
      <c r="L4372" s="14">
        <f>AND(vyberHrace&lt;&gt;"",ISNUMBER(SEARCH(vyberHrace,$B4372)))</f>
      </c>
      <c r="M4372" s="14">
        <f>AND($I4372=MID(kododd,1,2),$J4372=MID(kododd,3,3))</f>
      </c>
    </row>
    <row r="4373">
      <c r="A4373" s="95">
        <v>26268</v>
      </c>
      <c r="B4373" s="93" t="s">
        <v>11366</v>
      </c>
      <c r="C4373" s="93" t="s">
        <v>1470</v>
      </c>
      <c r="D4373" s="95">
        <v>1558</v>
      </c>
      <c r="F4373" s="95">
        <v>379760</v>
      </c>
      <c r="G4373" s="95">
        <v>0</v>
      </c>
      <c r="H4373" s="93" t="s">
        <v>8976</v>
      </c>
      <c r="I4373" s="93" t="s">
        <v>23893</v>
      </c>
      <c r="J4373" s="93" t="s">
        <v>20990</v>
      </c>
      <c r="K4373" s="93" t="s">
        <v>5159</v>
      </c>
      <c r="L4373" s="14">
        <f>AND(vyberHrace&lt;&gt;"",ISNUMBER(SEARCH(vyberHrace,$B4373)))</f>
      </c>
      <c r="M4373" s="14">
        <f>AND($I4373=MID(kododd,1,2),$J4373=MID(kododd,3,3))</f>
      </c>
    </row>
    <row r="4374">
      <c r="A4374" s="95">
        <v>6451</v>
      </c>
      <c r="B4374" s="93" t="s">
        <v>11368</v>
      </c>
      <c r="C4374" s="93" t="s">
        <v>1428</v>
      </c>
      <c r="D4374" s="95">
        <v>1906</v>
      </c>
      <c r="E4374" s="95">
        <v>1947</v>
      </c>
      <c r="F4374" s="95">
        <v>307963</v>
      </c>
      <c r="G4374" s="95">
        <v>0</v>
      </c>
      <c r="H4374" s="93" t="s">
        <v>8976</v>
      </c>
      <c r="I4374" s="93" t="s">
        <v>23893</v>
      </c>
      <c r="J4374" s="93" t="s">
        <v>20958</v>
      </c>
      <c r="K4374" s="93" t="s">
        <v>8977</v>
      </c>
      <c r="L4374" s="14">
        <f>AND(vyberHrace&lt;&gt;"",ISNUMBER(SEARCH(vyberHrace,$B4374)))</f>
      </c>
      <c r="M4374" s="14">
        <f>AND($I4374=MID(kododd,1,2),$J4374=MID(kododd,3,3))</f>
      </c>
    </row>
    <row r="4375">
      <c r="A4375" s="95">
        <v>55148</v>
      </c>
      <c r="B4375" s="93" t="s">
        <v>1346</v>
      </c>
      <c r="C4375" s="93" t="s">
        <v>1461</v>
      </c>
      <c r="G4375" s="95">
        <v>0</v>
      </c>
      <c r="H4375" s="93" t="s">
        <v>8976</v>
      </c>
      <c r="I4375" s="93" t="s">
        <v>23893</v>
      </c>
      <c r="J4375" s="93" t="s">
        <v>23412</v>
      </c>
      <c r="K4375" s="93" t="s">
        <v>21358</v>
      </c>
      <c r="L4375" s="14">
        <f>AND(vyberHrace&lt;&gt;"",ISNUMBER(SEARCH(vyberHrace,$B4375)))</f>
      </c>
      <c r="M4375" s="14">
        <f>AND($I4375=MID(kododd,1,2),$J4375=MID(kododd,3,3))</f>
      </c>
    </row>
    <row r="4376">
      <c r="A4376" s="95">
        <v>45471</v>
      </c>
      <c r="B4376" s="93" t="s">
        <v>10057</v>
      </c>
      <c r="C4376" s="93" t="s">
        <v>1416</v>
      </c>
      <c r="D4376" s="95">
        <v>1791</v>
      </c>
      <c r="E4376" s="95">
        <v>1862</v>
      </c>
      <c r="F4376" s="95">
        <v>23725710</v>
      </c>
      <c r="G4376" s="95">
        <v>250</v>
      </c>
      <c r="H4376" s="93" t="s">
        <v>8976</v>
      </c>
      <c r="I4376" s="93" t="s">
        <v>23893</v>
      </c>
      <c r="J4376" s="93" t="s">
        <v>20900</v>
      </c>
      <c r="K4376" s="93" t="s">
        <v>1747</v>
      </c>
      <c r="L4376" s="14">
        <f>AND(vyberHrace&lt;&gt;"",ISNUMBER(SEARCH(vyberHrace,$B4376)))</f>
      </c>
      <c r="M4376" s="14">
        <f>AND($I4376=MID(kododd,1,2),$J4376=MID(kododd,3,3))</f>
      </c>
    </row>
    <row r="4377">
      <c r="A4377" s="95">
        <v>46241</v>
      </c>
      <c r="B4377" s="93" t="s">
        <v>10058</v>
      </c>
      <c r="C4377" s="93" t="s">
        <v>1415</v>
      </c>
      <c r="D4377" s="95">
        <v>1193</v>
      </c>
      <c r="G4377" s="95">
        <v>0</v>
      </c>
      <c r="H4377" s="93" t="s">
        <v>8976</v>
      </c>
      <c r="I4377" s="93" t="s">
        <v>23893</v>
      </c>
      <c r="J4377" s="93" t="s">
        <v>20958</v>
      </c>
      <c r="K4377" s="93" t="s">
        <v>8977</v>
      </c>
      <c r="L4377" s="14">
        <f>AND(vyberHrace&lt;&gt;"",ISNUMBER(SEARCH(vyberHrace,$B4377)))</f>
      </c>
      <c r="M4377" s="14">
        <f>AND($I4377=MID(kododd,1,2),$J4377=MID(kododd,3,3))</f>
      </c>
    </row>
    <row r="4378">
      <c r="A4378" s="95">
        <v>54497</v>
      </c>
      <c r="B4378" s="93" t="s">
        <v>18600</v>
      </c>
      <c r="C4378" s="93" t="s">
        <v>1411</v>
      </c>
      <c r="F4378" s="95">
        <v>23797126</v>
      </c>
      <c r="G4378" s="95">
        <v>250</v>
      </c>
      <c r="H4378" s="93" t="s">
        <v>8976</v>
      </c>
      <c r="I4378" s="93" t="s">
        <v>23893</v>
      </c>
      <c r="J4378" s="93" t="s">
        <v>21005</v>
      </c>
      <c r="K4378" s="93" t="s">
        <v>7922</v>
      </c>
      <c r="L4378" s="14">
        <f>AND(vyberHrace&lt;&gt;"",ISNUMBER(SEARCH(vyberHrace,$B4378)))</f>
      </c>
      <c r="M4378" s="14">
        <f>AND($I4378=MID(kododd,1,2),$J4378=MID(kododd,3,3))</f>
      </c>
    </row>
    <row r="4379">
      <c r="A4379" s="95">
        <v>52578</v>
      </c>
      <c r="B4379" s="93" t="s">
        <v>1812</v>
      </c>
      <c r="C4379" s="93" t="s">
        <v>1420</v>
      </c>
      <c r="D4379" s="95">
        <v>1027</v>
      </c>
      <c r="G4379" s="95">
        <v>250</v>
      </c>
      <c r="H4379" s="93" t="s">
        <v>8976</v>
      </c>
      <c r="I4379" s="93" t="s">
        <v>23893</v>
      </c>
      <c r="J4379" s="93" t="s">
        <v>21005</v>
      </c>
      <c r="K4379" s="93" t="s">
        <v>7922</v>
      </c>
      <c r="L4379" s="14">
        <f>AND(vyberHrace&lt;&gt;"",ISNUMBER(SEARCH(vyberHrace,$B4379)))</f>
      </c>
      <c r="M4379" s="14">
        <f>AND($I4379=MID(kododd,1,2),$J4379=MID(kododd,3,3))</f>
      </c>
    </row>
    <row r="4380">
      <c r="A4380" s="95">
        <v>46421</v>
      </c>
      <c r="B4380" s="93" t="s">
        <v>7757</v>
      </c>
      <c r="C4380" s="93" t="s">
        <v>1406</v>
      </c>
      <c r="G4380" s="95">
        <v>0</v>
      </c>
      <c r="H4380" s="93" t="s">
        <v>8976</v>
      </c>
      <c r="I4380" s="93" t="s">
        <v>23893</v>
      </c>
      <c r="J4380" s="93" t="s">
        <v>20862</v>
      </c>
      <c r="K4380" s="93" t="s">
        <v>6759</v>
      </c>
      <c r="L4380" s="14">
        <f>AND(vyberHrace&lt;&gt;"",ISNUMBER(SEARCH(vyberHrace,$B4380)))</f>
      </c>
      <c r="M4380" s="14">
        <f>AND($I4380=MID(kododd,1,2),$J4380=MID(kododd,3,3))</f>
      </c>
    </row>
    <row r="4381">
      <c r="A4381" s="95">
        <v>44767</v>
      </c>
      <c r="B4381" s="93" t="s">
        <v>7758</v>
      </c>
      <c r="C4381" s="93" t="s">
        <v>1402</v>
      </c>
      <c r="D4381" s="95">
        <v>1100</v>
      </c>
      <c r="G4381" s="95">
        <v>0</v>
      </c>
      <c r="H4381" s="93" t="s">
        <v>8976</v>
      </c>
      <c r="I4381" s="93" t="s">
        <v>23893</v>
      </c>
      <c r="J4381" s="93" t="s">
        <v>21005</v>
      </c>
      <c r="K4381" s="93" t="s">
        <v>7922</v>
      </c>
      <c r="L4381" s="14">
        <f>AND(vyberHrace&lt;&gt;"",ISNUMBER(SEARCH(vyberHrace,$B4381)))</f>
      </c>
      <c r="M4381" s="14">
        <f>AND($I4381=MID(kododd,1,2),$J4381=MID(kododd,3,3))</f>
      </c>
    </row>
    <row r="4382">
      <c r="A4382" s="95">
        <v>49258</v>
      </c>
      <c r="B4382" s="93" t="s">
        <v>7759</v>
      </c>
      <c r="C4382" s="93" t="s">
        <v>1406</v>
      </c>
      <c r="D4382" s="95">
        <v>1100</v>
      </c>
      <c r="G4382" s="95">
        <v>0</v>
      </c>
      <c r="H4382" s="93" t="s">
        <v>8976</v>
      </c>
      <c r="I4382" s="93" t="s">
        <v>23893</v>
      </c>
      <c r="J4382" s="93" t="s">
        <v>21005</v>
      </c>
      <c r="K4382" s="93" t="s">
        <v>7922</v>
      </c>
      <c r="L4382" s="14">
        <f>AND(vyberHrace&lt;&gt;"",ISNUMBER(SEARCH(vyberHrace,$B4382)))</f>
      </c>
      <c r="M4382" s="14">
        <f>AND($I4382=MID(kododd,1,2),$J4382=MID(kododd,3,3))</f>
      </c>
    </row>
    <row r="4383">
      <c r="A4383" s="95">
        <v>53272</v>
      </c>
      <c r="B4383" s="93" t="s">
        <v>17581</v>
      </c>
      <c r="C4383" s="93" t="s">
        <v>1412</v>
      </c>
      <c r="G4383" s="95">
        <v>0</v>
      </c>
      <c r="H4383" s="93" t="s">
        <v>8976</v>
      </c>
      <c r="I4383" s="93" t="s">
        <v>23893</v>
      </c>
      <c r="J4383" s="93" t="s">
        <v>20863</v>
      </c>
      <c r="K4383" s="93" t="s">
        <v>4532</v>
      </c>
      <c r="L4383" s="14">
        <f>AND(vyberHrace&lt;&gt;"",ISNUMBER(SEARCH(vyberHrace,$B4383)))</f>
      </c>
      <c r="M4383" s="14">
        <f>AND($I4383=MID(kododd,1,2),$J4383=MID(kododd,3,3))</f>
      </c>
    </row>
    <row r="4384">
      <c r="A4384" s="95">
        <v>7430</v>
      </c>
      <c r="B4384" s="93" t="s">
        <v>12266</v>
      </c>
      <c r="C4384" s="93" t="s">
        <v>1427</v>
      </c>
      <c r="D4384" s="95">
        <v>1205</v>
      </c>
      <c r="G4384" s="95">
        <v>250</v>
      </c>
      <c r="H4384" s="93" t="s">
        <v>8976</v>
      </c>
      <c r="I4384" s="93" t="s">
        <v>23893</v>
      </c>
      <c r="J4384" s="93" t="s">
        <v>20928</v>
      </c>
      <c r="K4384" s="93" t="s">
        <v>5586</v>
      </c>
      <c r="L4384" s="14">
        <f>AND(vyberHrace&lt;&gt;"",ISNUMBER(SEARCH(vyberHrace,$B4384)))</f>
      </c>
      <c r="M4384" s="14">
        <f>AND($I4384=MID(kododd,1,2),$J4384=MID(kododd,3,3))</f>
      </c>
    </row>
    <row r="4385">
      <c r="A4385" s="95">
        <v>30446</v>
      </c>
      <c r="B4385" s="93" t="s">
        <v>15982</v>
      </c>
      <c r="C4385" s="93" t="s">
        <v>1421</v>
      </c>
      <c r="D4385" s="95">
        <v>1329</v>
      </c>
      <c r="F4385" s="95">
        <v>388599</v>
      </c>
      <c r="G4385" s="95">
        <v>250</v>
      </c>
      <c r="H4385" s="93" t="s">
        <v>8976</v>
      </c>
      <c r="I4385" s="93" t="s">
        <v>23893</v>
      </c>
      <c r="J4385" s="93" t="s">
        <v>21005</v>
      </c>
      <c r="K4385" s="93" t="s">
        <v>7922</v>
      </c>
      <c r="L4385" s="14">
        <f>AND(vyberHrace&lt;&gt;"",ISNUMBER(SEARCH(vyberHrace,$B4385)))</f>
      </c>
      <c r="M4385" s="14">
        <f>AND($I4385=MID(kododd,1,2),$J4385=MID(kododd,3,3))</f>
      </c>
    </row>
    <row r="4386">
      <c r="A4386" s="95">
        <v>47613</v>
      </c>
      <c r="B4386" s="93" t="s">
        <v>15996</v>
      </c>
      <c r="C4386" s="93" t="s">
        <v>1419</v>
      </c>
      <c r="G4386" s="95">
        <v>500</v>
      </c>
      <c r="H4386" s="93" t="s">
        <v>8976</v>
      </c>
      <c r="I4386" s="93" t="s">
        <v>23893</v>
      </c>
      <c r="J4386" s="93" t="s">
        <v>23412</v>
      </c>
      <c r="K4386" s="93" t="s">
        <v>21358</v>
      </c>
      <c r="L4386" s="14">
        <f>AND(vyberHrace&lt;&gt;"",ISNUMBER(SEARCH(vyberHrace,$B4386)))</f>
      </c>
      <c r="M4386" s="14">
        <f>AND($I4386=MID(kododd,1,2),$J4386=MID(kododd,3,3))</f>
      </c>
    </row>
    <row r="4387">
      <c r="A4387" s="95">
        <v>53001</v>
      </c>
      <c r="B4387" s="93" t="s">
        <v>5549</v>
      </c>
      <c r="C4387" s="93" t="s">
        <v>1420</v>
      </c>
      <c r="D4387" s="95">
        <v>1924</v>
      </c>
      <c r="E4387" s="95">
        <v>1967</v>
      </c>
      <c r="F4387" s="95">
        <v>23746238</v>
      </c>
      <c r="G4387" s="95">
        <v>250</v>
      </c>
      <c r="H4387" s="93" t="s">
        <v>8976</v>
      </c>
      <c r="I4387" s="93" t="s">
        <v>23893</v>
      </c>
      <c r="J4387" s="93" t="s">
        <v>20862</v>
      </c>
      <c r="K4387" s="93" t="s">
        <v>6759</v>
      </c>
      <c r="L4387" s="14">
        <f>AND(vyberHrace&lt;&gt;"",ISNUMBER(SEARCH(vyberHrace,$B4387)))</f>
      </c>
      <c r="M4387" s="14">
        <f>AND($I4387=MID(kododd,1,2),$J4387=MID(kododd,3,3))</f>
      </c>
    </row>
    <row r="4388">
      <c r="A4388" s="95">
        <v>1338</v>
      </c>
      <c r="B4388" s="93" t="s">
        <v>16006</v>
      </c>
      <c r="C4388" s="93" t="s">
        <v>1442</v>
      </c>
      <c r="D4388" s="95">
        <v>2158</v>
      </c>
      <c r="E4388" s="95">
        <v>2182</v>
      </c>
      <c r="F4388" s="95">
        <v>311510</v>
      </c>
      <c r="G4388" s="95">
        <v>250</v>
      </c>
      <c r="H4388" s="93" t="s">
        <v>8976</v>
      </c>
      <c r="I4388" s="93" t="s">
        <v>23893</v>
      </c>
      <c r="J4388" s="93" t="s">
        <v>20863</v>
      </c>
      <c r="K4388" s="93" t="s">
        <v>4532</v>
      </c>
      <c r="L4388" s="14">
        <f>AND(vyberHrace&lt;&gt;"",ISNUMBER(SEARCH(vyberHrace,$B4388)))</f>
      </c>
      <c r="M4388" s="14">
        <f>AND($I4388=MID(kododd,1,2),$J4388=MID(kododd,3,3))</f>
      </c>
    </row>
    <row r="4389">
      <c r="A4389" s="95">
        <v>46968</v>
      </c>
      <c r="B4389" s="93" t="s">
        <v>13846</v>
      </c>
      <c r="C4389" s="93" t="s">
        <v>1465</v>
      </c>
      <c r="D4389" s="95">
        <v>1400</v>
      </c>
      <c r="F4389" s="95">
        <v>571005951</v>
      </c>
      <c r="G4389" s="95">
        <v>250</v>
      </c>
      <c r="H4389" s="93" t="s">
        <v>8976</v>
      </c>
      <c r="I4389" s="93" t="s">
        <v>23893</v>
      </c>
      <c r="J4389" s="93" t="s">
        <v>20890</v>
      </c>
      <c r="K4389" s="93" t="s">
        <v>9069</v>
      </c>
      <c r="L4389" s="14">
        <f>AND(vyberHrace&lt;&gt;"",ISNUMBER(SEARCH(vyberHrace,$B4389)))</f>
      </c>
      <c r="M4389" s="14">
        <f>AND($I4389=MID(kododd,1,2),$J4389=MID(kododd,3,3))</f>
      </c>
    </row>
    <row r="4390">
      <c r="A4390" s="95">
        <v>12273</v>
      </c>
      <c r="B4390" s="93" t="s">
        <v>16013</v>
      </c>
      <c r="C4390" s="93" t="s">
        <v>1456</v>
      </c>
      <c r="D4390" s="95">
        <v>1703</v>
      </c>
      <c r="E4390" s="95">
        <v>1776</v>
      </c>
      <c r="F4390" s="95">
        <v>388637</v>
      </c>
      <c r="G4390" s="95">
        <v>250</v>
      </c>
      <c r="H4390" s="93" t="s">
        <v>8976</v>
      </c>
      <c r="I4390" s="93" t="s">
        <v>23893</v>
      </c>
      <c r="J4390" s="93" t="s">
        <v>20953</v>
      </c>
      <c r="K4390" s="93" t="s">
        <v>2012</v>
      </c>
      <c r="L4390" s="14">
        <f>AND(vyberHrace&lt;&gt;"",ISNUMBER(SEARCH(vyberHrace,$B4390)))</f>
      </c>
      <c r="M4390" s="14">
        <f>AND($I4390=MID(kododd,1,2),$J4390=MID(kododd,3,3))</f>
      </c>
    </row>
    <row r="4391">
      <c r="A4391" s="95">
        <v>46080</v>
      </c>
      <c r="B4391" s="93" t="s">
        <v>16014</v>
      </c>
      <c r="C4391" s="93" t="s">
        <v>1400</v>
      </c>
      <c r="D4391" s="95">
        <v>1100</v>
      </c>
      <c r="F4391" s="95">
        <v>23712392</v>
      </c>
      <c r="G4391" s="95">
        <v>0</v>
      </c>
      <c r="H4391" s="93" t="s">
        <v>8976</v>
      </c>
      <c r="I4391" s="93" t="s">
        <v>23893</v>
      </c>
      <c r="J4391" s="93" t="s">
        <v>20859</v>
      </c>
      <c r="K4391" s="93" t="s">
        <v>5573</v>
      </c>
      <c r="L4391" s="14">
        <f>AND(vyberHrace&lt;&gt;"",ISNUMBER(SEARCH(vyberHrace,$B4391)))</f>
      </c>
      <c r="M4391" s="14">
        <f>AND($I4391=MID(kododd,1,2),$J4391=MID(kododd,3,3))</f>
      </c>
    </row>
    <row r="4392">
      <c r="A4392" s="95">
        <v>54838</v>
      </c>
      <c r="B4392" s="93" t="s">
        <v>2674</v>
      </c>
      <c r="C4392" s="93" t="s">
        <v>1450</v>
      </c>
      <c r="G4392" s="95">
        <v>0</v>
      </c>
      <c r="H4392" s="93" t="s">
        <v>8976</v>
      </c>
      <c r="I4392" s="93" t="s">
        <v>23893</v>
      </c>
      <c r="J4392" s="93" t="s">
        <v>20863</v>
      </c>
      <c r="K4392" s="93" t="s">
        <v>4532</v>
      </c>
      <c r="L4392" s="14">
        <f>AND(vyberHrace&lt;&gt;"",ISNUMBER(SEARCH(vyberHrace,$B4392)))</f>
      </c>
      <c r="M4392" s="14">
        <f>AND($I4392=MID(kododd,1,2),$J4392=MID(kododd,3,3))</f>
      </c>
    </row>
    <row r="4393">
      <c r="A4393" s="95">
        <v>54378</v>
      </c>
      <c r="B4393" s="93" t="s">
        <v>2640</v>
      </c>
      <c r="C4393" s="93" t="s">
        <v>1431</v>
      </c>
      <c r="D4393" s="95">
        <v>1496</v>
      </c>
      <c r="F4393" s="95">
        <v>23765984</v>
      </c>
      <c r="G4393" s="95">
        <v>250</v>
      </c>
      <c r="H4393" s="93" t="s">
        <v>8976</v>
      </c>
      <c r="I4393" s="93" t="s">
        <v>23893</v>
      </c>
      <c r="J4393" s="93" t="s">
        <v>20956</v>
      </c>
      <c r="K4393" s="93" t="s">
        <v>26134</v>
      </c>
      <c r="L4393" s="14">
        <f>AND(vyberHrace&lt;&gt;"",ISNUMBER(SEARCH(vyberHrace,$B4393)))</f>
      </c>
      <c r="M4393" s="14">
        <f>AND($I4393=MID(kododd,1,2),$J4393=MID(kododd,3,3))</f>
      </c>
    </row>
    <row r="4394">
      <c r="A4394" s="95">
        <v>52391</v>
      </c>
      <c r="B4394" s="93" t="s">
        <v>517</v>
      </c>
      <c r="C4394" s="93" t="s">
        <v>1406</v>
      </c>
      <c r="F4394" s="95">
        <v>23743824</v>
      </c>
      <c r="G4394" s="95">
        <v>0</v>
      </c>
      <c r="H4394" s="93" t="s">
        <v>8976</v>
      </c>
      <c r="I4394" s="93" t="s">
        <v>23893</v>
      </c>
      <c r="J4394" s="93" t="s">
        <v>20880</v>
      </c>
      <c r="K4394" s="93" t="s">
        <v>11224</v>
      </c>
      <c r="L4394" s="14">
        <f>AND(vyberHrace&lt;&gt;"",ISNUMBER(SEARCH(vyberHrace,$B4394)))</f>
      </c>
      <c r="M4394" s="14">
        <f>AND($I4394=MID(kododd,1,2),$J4394=MID(kododd,3,3))</f>
      </c>
    </row>
    <row r="4395">
      <c r="A4395" s="95">
        <v>53371</v>
      </c>
      <c r="B4395" s="93" t="s">
        <v>17584</v>
      </c>
      <c r="C4395" s="93" t="s">
        <v>1412</v>
      </c>
      <c r="D4395" s="95">
        <v>1162</v>
      </c>
      <c r="F4395" s="95">
        <v>571004378</v>
      </c>
      <c r="G4395" s="95">
        <v>250</v>
      </c>
      <c r="H4395" s="93" t="s">
        <v>8976</v>
      </c>
      <c r="I4395" s="93" t="s">
        <v>23893</v>
      </c>
      <c r="J4395" s="93" t="s">
        <v>20890</v>
      </c>
      <c r="K4395" s="93" t="s">
        <v>9069</v>
      </c>
      <c r="L4395" s="14">
        <f>AND(vyberHrace&lt;&gt;"",ISNUMBER(SEARCH(vyberHrace,$B4395)))</f>
      </c>
      <c r="M4395" s="14">
        <f>AND($I4395=MID(kododd,1,2),$J4395=MID(kododd,3,3))</f>
      </c>
    </row>
    <row r="4396">
      <c r="A4396" s="95">
        <v>61693</v>
      </c>
      <c r="B4396" s="93" t="s">
        <v>27849</v>
      </c>
      <c r="C4396" s="93" t="s">
        <v>1450</v>
      </c>
      <c r="F4396" s="95">
        <v>23797134</v>
      </c>
      <c r="G4396" s="95">
        <v>250</v>
      </c>
      <c r="H4396" s="93" t="s">
        <v>8976</v>
      </c>
      <c r="I4396" s="93" t="s">
        <v>23893</v>
      </c>
      <c r="J4396" s="93" t="s">
        <v>20850</v>
      </c>
      <c r="K4396" s="93" t="s">
        <v>2038</v>
      </c>
      <c r="L4396" s="14">
        <f>AND(vyberHrace&lt;&gt;"",ISNUMBER(SEARCH(vyberHrace,$B4396)))</f>
      </c>
      <c r="M4396" s="14">
        <f>AND($I4396=MID(kododd,1,2),$J4396=MID(kododd,3,3))</f>
      </c>
    </row>
    <row r="4397">
      <c r="A4397" s="95">
        <v>56273</v>
      </c>
      <c r="B4397" s="93" t="s">
        <v>21748</v>
      </c>
      <c r="C4397" s="93" t="s">
        <v>1420</v>
      </c>
      <c r="D4397" s="95">
        <v>1645</v>
      </c>
      <c r="E4397" s="95">
        <v>1775</v>
      </c>
      <c r="F4397" s="95">
        <v>23785667</v>
      </c>
      <c r="G4397" s="95">
        <v>250</v>
      </c>
      <c r="H4397" s="93" t="s">
        <v>8976</v>
      </c>
      <c r="I4397" s="93" t="s">
        <v>23893</v>
      </c>
      <c r="J4397" s="93" t="s">
        <v>20900</v>
      </c>
      <c r="K4397" s="93" t="s">
        <v>1747</v>
      </c>
      <c r="L4397" s="14">
        <f>AND(vyberHrace&lt;&gt;"",ISNUMBER(SEARCH(vyberHrace,$B4397)))</f>
      </c>
      <c r="M4397" s="14">
        <f>AND($I4397=MID(kododd,1,2),$J4397=MID(kododd,3,3))</f>
      </c>
    </row>
    <row r="4398">
      <c r="A4398" s="95">
        <v>62201</v>
      </c>
      <c r="B4398" s="93" t="s">
        <v>28391</v>
      </c>
      <c r="C4398" s="93" t="s">
        <v>1412</v>
      </c>
      <c r="D4398" s="95">
        <v>1014</v>
      </c>
      <c r="F4398" s="95">
        <v>571001336</v>
      </c>
      <c r="G4398" s="95">
        <v>250</v>
      </c>
      <c r="H4398" s="93" t="s">
        <v>8976</v>
      </c>
      <c r="I4398" s="93" t="s">
        <v>23893</v>
      </c>
      <c r="J4398" s="93" t="s">
        <v>20958</v>
      </c>
      <c r="K4398" s="93" t="s">
        <v>8977</v>
      </c>
      <c r="L4398" s="14">
        <f>AND(vyberHrace&lt;&gt;"",ISNUMBER(SEARCH(vyberHrace,$B4398)))</f>
      </c>
      <c r="M4398" s="14">
        <f>AND($I4398=MID(kododd,1,2),$J4398=MID(kododd,3,3))</f>
      </c>
    </row>
    <row r="4399">
      <c r="A4399" s="95">
        <v>53273</v>
      </c>
      <c r="B4399" s="93" t="s">
        <v>17585</v>
      </c>
      <c r="C4399" s="93" t="s">
        <v>1412</v>
      </c>
      <c r="G4399" s="95">
        <v>0</v>
      </c>
      <c r="H4399" s="93" t="s">
        <v>8976</v>
      </c>
      <c r="I4399" s="93" t="s">
        <v>23893</v>
      </c>
      <c r="J4399" s="93" t="s">
        <v>20863</v>
      </c>
      <c r="K4399" s="93" t="s">
        <v>4532</v>
      </c>
      <c r="L4399" s="14">
        <f>AND(vyberHrace&lt;&gt;"",ISNUMBER(SEARCH(vyberHrace,$B4399)))</f>
      </c>
      <c r="M4399" s="14">
        <f>AND($I4399=MID(kododd,1,2),$J4399=MID(kododd,3,3))</f>
      </c>
    </row>
    <row r="4400">
      <c r="A4400" s="95">
        <v>31205</v>
      </c>
      <c r="B4400" s="93" t="s">
        <v>16226</v>
      </c>
      <c r="C4400" s="93" t="s">
        <v>1457</v>
      </c>
      <c r="D4400" s="95">
        <v>1981</v>
      </c>
      <c r="E4400" s="95">
        <v>2015</v>
      </c>
      <c r="F4400" s="95">
        <v>330612</v>
      </c>
      <c r="G4400" s="95">
        <v>250</v>
      </c>
      <c r="H4400" s="93" t="s">
        <v>8976</v>
      </c>
      <c r="I4400" s="93" t="s">
        <v>23893</v>
      </c>
      <c r="J4400" s="93" t="s">
        <v>20914</v>
      </c>
      <c r="K4400" s="93" t="s">
        <v>9949</v>
      </c>
      <c r="L4400" s="14">
        <f>AND(vyberHrace&lt;&gt;"",ISNUMBER(SEARCH(vyberHrace,$B4400)))</f>
      </c>
      <c r="M4400" s="14">
        <f>AND($I4400=MID(kododd,1,2),$J4400=MID(kododd,3,3))</f>
      </c>
    </row>
    <row r="4401">
      <c r="A4401" s="95">
        <v>45162</v>
      </c>
      <c r="B4401" s="93" t="s">
        <v>24021</v>
      </c>
      <c r="C4401" s="93" t="s">
        <v>1402</v>
      </c>
      <c r="D4401" s="95">
        <v>1497</v>
      </c>
      <c r="E4401" s="95">
        <v>1733</v>
      </c>
      <c r="F4401" s="95">
        <v>23765780</v>
      </c>
      <c r="G4401" s="95">
        <v>250</v>
      </c>
      <c r="H4401" s="93" t="s">
        <v>8976</v>
      </c>
      <c r="I4401" s="93" t="s">
        <v>23893</v>
      </c>
      <c r="J4401" s="93" t="s">
        <v>20956</v>
      </c>
      <c r="K4401" s="93" t="s">
        <v>26134</v>
      </c>
      <c r="L4401" s="14">
        <f>AND(vyberHrace&lt;&gt;"",ISNUMBER(SEARCH(vyberHrace,$B4401)))</f>
      </c>
      <c r="M4401" s="14">
        <f>AND($I4401=MID(kododd,1,2),$J4401=MID(kododd,3,3))</f>
      </c>
    </row>
    <row r="4402">
      <c r="A4402" s="95">
        <v>41286</v>
      </c>
      <c r="B4402" s="93" t="s">
        <v>16054</v>
      </c>
      <c r="C4402" s="93" t="s">
        <v>1408</v>
      </c>
      <c r="D4402" s="95">
        <v>1293</v>
      </c>
      <c r="E4402" s="95">
        <v>1530</v>
      </c>
      <c r="F4402" s="95">
        <v>23750790</v>
      </c>
      <c r="G4402" s="95">
        <v>0</v>
      </c>
      <c r="H4402" s="93" t="s">
        <v>8976</v>
      </c>
      <c r="I4402" s="93" t="s">
        <v>23893</v>
      </c>
      <c r="J4402" s="93" t="s">
        <v>20862</v>
      </c>
      <c r="K4402" s="93" t="s">
        <v>6759</v>
      </c>
      <c r="L4402" s="14">
        <f>AND(vyberHrace&lt;&gt;"",ISNUMBER(SEARCH(vyberHrace,$B4402)))</f>
      </c>
      <c r="M4402" s="14">
        <f>AND($I4402=MID(kododd,1,2),$J4402=MID(kododd,3,3))</f>
      </c>
    </row>
    <row r="4403">
      <c r="A4403" s="95">
        <v>981</v>
      </c>
      <c r="B4403" s="93" t="s">
        <v>19821</v>
      </c>
      <c r="C4403" s="93" t="s">
        <v>1463</v>
      </c>
      <c r="D4403" s="95">
        <v>1961</v>
      </c>
      <c r="E4403" s="95">
        <v>1936</v>
      </c>
      <c r="F4403" s="95">
        <v>371351</v>
      </c>
      <c r="G4403" s="95">
        <v>250</v>
      </c>
      <c r="H4403" s="93" t="s">
        <v>8976</v>
      </c>
      <c r="I4403" s="93" t="s">
        <v>23893</v>
      </c>
      <c r="J4403" s="93" t="s">
        <v>20960</v>
      </c>
      <c r="K4403" s="93" t="s">
        <v>4905</v>
      </c>
      <c r="L4403" s="14">
        <f>AND(vyberHrace&lt;&gt;"",ISNUMBER(SEARCH(vyberHrace,$B4403)))</f>
      </c>
      <c r="M4403" s="14">
        <f>AND($I4403=MID(kododd,1,2),$J4403=MID(kododd,3,3))</f>
      </c>
    </row>
    <row r="4404">
      <c r="A4404" s="95">
        <v>38346</v>
      </c>
      <c r="B4404" s="93" t="s">
        <v>16056</v>
      </c>
      <c r="C4404" s="93" t="s">
        <v>1400</v>
      </c>
      <c r="D4404" s="95">
        <v>1226</v>
      </c>
      <c r="F4404" s="95">
        <v>23701269</v>
      </c>
      <c r="G4404" s="95">
        <v>0</v>
      </c>
      <c r="H4404" s="93" t="s">
        <v>8976</v>
      </c>
      <c r="I4404" s="93" t="s">
        <v>23893</v>
      </c>
      <c r="J4404" s="93" t="s">
        <v>20953</v>
      </c>
      <c r="K4404" s="93" t="s">
        <v>2012</v>
      </c>
      <c r="L4404" s="14">
        <f>AND(vyberHrace&lt;&gt;"",ISNUMBER(SEARCH(vyberHrace,$B4404)))</f>
      </c>
      <c r="M4404" s="14">
        <f>AND($I4404=MID(kododd,1,2),$J4404=MID(kododd,3,3))</f>
      </c>
    </row>
    <row r="4405">
      <c r="A4405" s="95">
        <v>44800</v>
      </c>
      <c r="B4405" s="93" t="s">
        <v>16058</v>
      </c>
      <c r="C4405" s="93" t="s">
        <v>1402</v>
      </c>
      <c r="D4405" s="95">
        <v>1100</v>
      </c>
      <c r="F4405" s="95">
        <v>23701277</v>
      </c>
      <c r="G4405" s="95">
        <v>0</v>
      </c>
      <c r="H4405" s="93" t="s">
        <v>8976</v>
      </c>
      <c r="I4405" s="93" t="s">
        <v>23893</v>
      </c>
      <c r="J4405" s="93" t="s">
        <v>20953</v>
      </c>
      <c r="K4405" s="93" t="s">
        <v>2012</v>
      </c>
      <c r="L4405" s="14">
        <f>AND(vyberHrace&lt;&gt;"",ISNUMBER(SEARCH(vyberHrace,$B4405)))</f>
      </c>
      <c r="M4405" s="14">
        <f>AND($I4405=MID(kododd,1,2),$J4405=MID(kododd,3,3))</f>
      </c>
    </row>
    <row r="4406">
      <c r="A4406" s="95">
        <v>38345</v>
      </c>
      <c r="B4406" s="93" t="s">
        <v>16059</v>
      </c>
      <c r="C4406" s="93" t="s">
        <v>1438</v>
      </c>
      <c r="D4406" s="95">
        <v>1173</v>
      </c>
      <c r="F4406" s="95">
        <v>23701285</v>
      </c>
      <c r="G4406" s="95">
        <v>0</v>
      </c>
      <c r="H4406" s="93" t="s">
        <v>8976</v>
      </c>
      <c r="I4406" s="93" t="s">
        <v>23893</v>
      </c>
      <c r="J4406" s="93" t="s">
        <v>20953</v>
      </c>
      <c r="K4406" s="93" t="s">
        <v>2012</v>
      </c>
      <c r="L4406" s="14">
        <f>AND(vyberHrace&lt;&gt;"",ISNUMBER(SEARCH(vyberHrace,$B4406)))</f>
      </c>
      <c r="M4406" s="14">
        <f>AND($I4406=MID(kododd,1,2),$J4406=MID(kododd,3,3))</f>
      </c>
    </row>
    <row r="4407">
      <c r="A4407" s="95">
        <v>42781</v>
      </c>
      <c r="B4407" s="93" t="s">
        <v>16061</v>
      </c>
      <c r="C4407" s="93" t="s">
        <v>1484</v>
      </c>
      <c r="D4407" s="95">
        <v>1411</v>
      </c>
      <c r="E4407" s="95">
        <v>1621</v>
      </c>
      <c r="F4407" s="95">
        <v>386880</v>
      </c>
      <c r="G4407" s="95">
        <v>0</v>
      </c>
      <c r="H4407" s="93" t="s">
        <v>8976</v>
      </c>
      <c r="I4407" s="93" t="s">
        <v>23893</v>
      </c>
      <c r="J4407" s="93" t="s">
        <v>20883</v>
      </c>
      <c r="K4407" s="93" t="s">
        <v>6903</v>
      </c>
      <c r="L4407" s="14">
        <f>AND(vyberHrace&lt;&gt;"",ISNUMBER(SEARCH(vyberHrace,$B4407)))</f>
      </c>
      <c r="M4407" s="14">
        <f>AND($I4407=MID(kododd,1,2),$J4407=MID(kododd,3,3))</f>
      </c>
    </row>
    <row r="4408">
      <c r="A4408" s="95">
        <v>50646</v>
      </c>
      <c r="B4408" s="93" t="s">
        <v>4518</v>
      </c>
      <c r="C4408" s="93" t="s">
        <v>1416</v>
      </c>
      <c r="G4408" s="95">
        <v>0</v>
      </c>
      <c r="H4408" s="93" t="s">
        <v>8976</v>
      </c>
      <c r="I4408" s="93" t="s">
        <v>23893</v>
      </c>
      <c r="J4408" s="93" t="s">
        <v>21019</v>
      </c>
      <c r="K4408" s="93" t="s">
        <v>11130</v>
      </c>
      <c r="L4408" s="14">
        <f>AND(vyberHrace&lt;&gt;"",ISNUMBER(SEARCH(vyberHrace,$B4408)))</f>
      </c>
      <c r="M4408" s="14">
        <f>AND($I4408=MID(kododd,1,2),$J4408=MID(kododd,3,3))</f>
      </c>
    </row>
    <row r="4409">
      <c r="A4409" s="95">
        <v>47329</v>
      </c>
      <c r="B4409" s="93" t="s">
        <v>16070</v>
      </c>
      <c r="C4409" s="93" t="s">
        <v>1407</v>
      </c>
      <c r="D4409" s="95">
        <v>1362</v>
      </c>
      <c r="G4409" s="95">
        <v>0</v>
      </c>
      <c r="H4409" s="93" t="s">
        <v>8976</v>
      </c>
      <c r="I4409" s="93" t="s">
        <v>23893</v>
      </c>
      <c r="J4409" s="93" t="s">
        <v>21017</v>
      </c>
      <c r="K4409" s="93" t="s">
        <v>7925</v>
      </c>
      <c r="L4409" s="14">
        <f>AND(vyberHrace&lt;&gt;"",ISNUMBER(SEARCH(vyberHrace,$B4409)))</f>
      </c>
      <c r="M4409" s="14">
        <f>AND($I4409=MID(kododd,1,2),$J4409=MID(kododd,3,3))</f>
      </c>
    </row>
    <row r="4410">
      <c r="A4410" s="95">
        <v>46351</v>
      </c>
      <c r="B4410" s="93" t="s">
        <v>16071</v>
      </c>
      <c r="C4410" s="93" t="s">
        <v>1427</v>
      </c>
      <c r="D4410" s="95">
        <v>1610</v>
      </c>
      <c r="G4410" s="95">
        <v>250</v>
      </c>
      <c r="H4410" s="93" t="s">
        <v>8976</v>
      </c>
      <c r="I4410" s="93" t="s">
        <v>23893</v>
      </c>
      <c r="J4410" s="93" t="s">
        <v>21017</v>
      </c>
      <c r="K4410" s="93" t="s">
        <v>7925</v>
      </c>
      <c r="L4410" s="14">
        <f>AND(vyberHrace&lt;&gt;"",ISNUMBER(SEARCH(vyberHrace,$B4410)))</f>
      </c>
      <c r="M4410" s="14">
        <f>AND($I4410=MID(kododd,1,2),$J4410=MID(kododd,3,3))</f>
      </c>
    </row>
    <row r="4411">
      <c r="A4411" s="95">
        <v>43337</v>
      </c>
      <c r="B4411" s="93" t="s">
        <v>16074</v>
      </c>
      <c r="C4411" s="93" t="s">
        <v>1419</v>
      </c>
      <c r="G4411" s="95">
        <v>0</v>
      </c>
      <c r="H4411" s="93" t="s">
        <v>8976</v>
      </c>
      <c r="I4411" s="93" t="s">
        <v>23893</v>
      </c>
      <c r="J4411" s="93" t="s">
        <v>20862</v>
      </c>
      <c r="K4411" s="93" t="s">
        <v>6759</v>
      </c>
      <c r="L4411" s="14">
        <f>AND(vyberHrace&lt;&gt;"",ISNUMBER(SEARCH(vyberHrace,$B4411)))</f>
      </c>
      <c r="M4411" s="14">
        <f>AND($I4411=MID(kododd,1,2),$J4411=MID(kododd,3,3))</f>
      </c>
    </row>
    <row r="4412">
      <c r="A4412" s="95">
        <v>802</v>
      </c>
      <c r="B4412" s="93" t="s">
        <v>16085</v>
      </c>
      <c r="C4412" s="93" t="s">
        <v>1440</v>
      </c>
      <c r="D4412" s="95">
        <v>1905</v>
      </c>
      <c r="E4412" s="95">
        <v>1966</v>
      </c>
      <c r="F4412" s="95">
        <v>324841</v>
      </c>
      <c r="G4412" s="95">
        <v>250</v>
      </c>
      <c r="H4412" s="93" t="s">
        <v>8976</v>
      </c>
      <c r="I4412" s="93" t="s">
        <v>23893</v>
      </c>
      <c r="J4412" s="93" t="s">
        <v>20974</v>
      </c>
      <c r="K4412" s="93" t="s">
        <v>4919</v>
      </c>
      <c r="L4412" s="14">
        <f>AND(vyberHrace&lt;&gt;"",ISNUMBER(SEARCH(vyberHrace,$B4412)))</f>
      </c>
      <c r="M4412" s="14">
        <f>AND($I4412=MID(kododd,1,2),$J4412=MID(kododd,3,3))</f>
      </c>
    </row>
    <row r="4413">
      <c r="A4413" s="95">
        <v>62040</v>
      </c>
      <c r="B4413" s="93" t="s">
        <v>28242</v>
      </c>
      <c r="C4413" s="93" t="s">
        <v>1450</v>
      </c>
      <c r="G4413" s="95">
        <v>0</v>
      </c>
      <c r="H4413" s="93" t="s">
        <v>8976</v>
      </c>
      <c r="I4413" s="93" t="s">
        <v>23893</v>
      </c>
      <c r="J4413" s="93" t="s">
        <v>20862</v>
      </c>
      <c r="K4413" s="93" t="s">
        <v>6759</v>
      </c>
      <c r="L4413" s="14">
        <f>AND(vyberHrace&lt;&gt;"",ISNUMBER(SEARCH(vyberHrace,$B4413)))</f>
      </c>
      <c r="M4413" s="14">
        <f>AND($I4413=MID(kododd,1,2),$J4413=MID(kododd,3,3))</f>
      </c>
    </row>
    <row r="4414">
      <c r="A4414" s="95">
        <v>58569</v>
      </c>
      <c r="B4414" s="93" t="s">
        <v>25065</v>
      </c>
      <c r="C4414" s="93" t="s">
        <v>1406</v>
      </c>
      <c r="D4414" s="95">
        <v>1544</v>
      </c>
      <c r="E4414" s="95">
        <v>1754</v>
      </c>
      <c r="F4414" s="95">
        <v>23779403</v>
      </c>
      <c r="G4414" s="95">
        <v>250</v>
      </c>
      <c r="H4414" s="93" t="s">
        <v>8976</v>
      </c>
      <c r="I4414" s="93" t="s">
        <v>23893</v>
      </c>
      <c r="J4414" s="93" t="s">
        <v>20863</v>
      </c>
      <c r="K4414" s="93" t="s">
        <v>4532</v>
      </c>
      <c r="L4414" s="14">
        <f>AND(vyberHrace&lt;&gt;"",ISNUMBER(SEARCH(vyberHrace,$B4414)))</f>
      </c>
      <c r="M4414" s="14">
        <f>AND($I4414=MID(kododd,1,2),$J4414=MID(kododd,3,3))</f>
      </c>
    </row>
    <row r="4415">
      <c r="A4415" s="95">
        <v>58896</v>
      </c>
      <c r="B4415" s="93" t="s">
        <v>25362</v>
      </c>
      <c r="C4415" s="93" t="s">
        <v>1420</v>
      </c>
      <c r="G4415" s="95">
        <v>0</v>
      </c>
      <c r="H4415" s="93" t="s">
        <v>8976</v>
      </c>
      <c r="I4415" s="93" t="s">
        <v>23893</v>
      </c>
      <c r="J4415" s="93" t="s">
        <v>20862</v>
      </c>
      <c r="K4415" s="93" t="s">
        <v>6759</v>
      </c>
      <c r="L4415" s="14">
        <f>AND(vyberHrace&lt;&gt;"",ISNUMBER(SEARCH(vyberHrace,$B4415)))</f>
      </c>
      <c r="M4415" s="14">
        <f>AND($I4415=MID(kododd,1,2),$J4415=MID(kododd,3,3))</f>
      </c>
    </row>
    <row r="4416">
      <c r="A4416" s="95">
        <v>38878</v>
      </c>
      <c r="B4416" s="93" t="s">
        <v>9214</v>
      </c>
      <c r="C4416" s="93" t="s">
        <v>1417</v>
      </c>
      <c r="D4416" s="95">
        <v>1592</v>
      </c>
      <c r="E4416" s="95">
        <v>1744</v>
      </c>
      <c r="F4416" s="95">
        <v>23747200</v>
      </c>
      <c r="G4416" s="95">
        <v>250</v>
      </c>
      <c r="H4416" s="93" t="s">
        <v>8976</v>
      </c>
      <c r="I4416" s="93" t="s">
        <v>23893</v>
      </c>
      <c r="J4416" s="93" t="s">
        <v>20862</v>
      </c>
      <c r="K4416" s="93" t="s">
        <v>6759</v>
      </c>
      <c r="L4416" s="14">
        <f>AND(vyberHrace&lt;&gt;"",ISNUMBER(SEARCH(vyberHrace,$B4416)))</f>
      </c>
      <c r="M4416" s="14">
        <f>AND($I4416=MID(kododd,1,2),$J4416=MID(kododd,3,3))</f>
      </c>
    </row>
    <row r="4417">
      <c r="A4417" s="95">
        <v>52308</v>
      </c>
      <c r="B4417" s="93" t="s">
        <v>1781</v>
      </c>
      <c r="C4417" s="93" t="s">
        <v>3255</v>
      </c>
      <c r="G4417" s="95">
        <v>0</v>
      </c>
      <c r="H4417" s="93" t="s">
        <v>8976</v>
      </c>
      <c r="I4417" s="93" t="s">
        <v>23893</v>
      </c>
      <c r="J4417" s="93" t="s">
        <v>20986</v>
      </c>
      <c r="K4417" s="93" t="s">
        <v>5124</v>
      </c>
      <c r="L4417" s="14">
        <f>AND(vyberHrace&lt;&gt;"",ISNUMBER(SEARCH(vyberHrace,$B4417)))</f>
      </c>
      <c r="M4417" s="14">
        <f>AND($I4417=MID(kododd,1,2),$J4417=MID(kododd,3,3))</f>
      </c>
    </row>
    <row r="4418">
      <c r="A4418" s="95">
        <v>2072</v>
      </c>
      <c r="B4418" s="93" t="s">
        <v>9222</v>
      </c>
      <c r="C4418" s="93" t="s">
        <v>1426</v>
      </c>
      <c r="D4418" s="95">
        <v>1753</v>
      </c>
      <c r="E4418" s="95">
        <v>1817</v>
      </c>
      <c r="F4418" s="95">
        <v>342955</v>
      </c>
      <c r="G4418" s="95">
        <v>250</v>
      </c>
      <c r="H4418" s="93" t="s">
        <v>8976</v>
      </c>
      <c r="I4418" s="93" t="s">
        <v>23893</v>
      </c>
      <c r="J4418" s="93" t="s">
        <v>20900</v>
      </c>
      <c r="K4418" s="93" t="s">
        <v>1747</v>
      </c>
      <c r="L4418" s="14">
        <f>AND(vyberHrace&lt;&gt;"",ISNUMBER(SEARCH(vyberHrace,$B4418)))</f>
      </c>
      <c r="M4418" s="14">
        <f>AND($I4418=MID(kododd,1,2),$J4418=MID(kododd,3,3))</f>
      </c>
    </row>
    <row r="4419">
      <c r="A4419" s="95">
        <v>8183</v>
      </c>
      <c r="B4419" s="93" t="s">
        <v>9227</v>
      </c>
      <c r="C4419" s="93" t="s">
        <v>1433</v>
      </c>
      <c r="G4419" s="95">
        <v>0</v>
      </c>
      <c r="H4419" s="93" t="s">
        <v>8976</v>
      </c>
      <c r="I4419" s="93" t="s">
        <v>23893</v>
      </c>
      <c r="J4419" s="93" t="s">
        <v>20898</v>
      </c>
      <c r="K4419" s="93" t="s">
        <v>6906</v>
      </c>
      <c r="L4419" s="14">
        <f>AND(vyberHrace&lt;&gt;"",ISNUMBER(SEARCH(vyberHrace,$B4419)))</f>
      </c>
      <c r="M4419" s="14">
        <f>AND($I4419=MID(kododd,1,2),$J4419=MID(kododd,3,3))</f>
      </c>
    </row>
    <row r="4420">
      <c r="A4420" s="95">
        <v>59675</v>
      </c>
      <c r="B4420" s="93" t="s">
        <v>26057</v>
      </c>
      <c r="C4420" s="93" t="s">
        <v>1447</v>
      </c>
      <c r="D4420" s="95">
        <v>1208</v>
      </c>
      <c r="G4420" s="95">
        <v>250</v>
      </c>
      <c r="H4420" s="93" t="s">
        <v>8976</v>
      </c>
      <c r="I4420" s="93" t="s">
        <v>23893</v>
      </c>
      <c r="J4420" s="93" t="s">
        <v>20889</v>
      </c>
      <c r="K4420" s="93" t="s">
        <v>6894</v>
      </c>
      <c r="L4420" s="14">
        <f>AND(vyberHrace&lt;&gt;"",ISNUMBER(SEARCH(vyberHrace,$B4420)))</f>
      </c>
      <c r="M4420" s="14">
        <f>AND($I4420=MID(kododd,1,2),$J4420=MID(kododd,3,3))</f>
      </c>
    </row>
    <row r="4421">
      <c r="A4421" s="95">
        <v>56382</v>
      </c>
      <c r="B4421" s="93" t="s">
        <v>21780</v>
      </c>
      <c r="C4421" s="93" t="s">
        <v>3255</v>
      </c>
      <c r="D4421" s="95">
        <v>1233</v>
      </c>
      <c r="E4421" s="95">
        <v>1415</v>
      </c>
      <c r="F4421" s="95">
        <v>23767740</v>
      </c>
      <c r="G4421" s="95">
        <v>250</v>
      </c>
      <c r="H4421" s="93" t="s">
        <v>8976</v>
      </c>
      <c r="I4421" s="93" t="s">
        <v>23893</v>
      </c>
      <c r="J4421" s="93" t="s">
        <v>20862</v>
      </c>
      <c r="K4421" s="93" t="s">
        <v>6759</v>
      </c>
      <c r="L4421" s="14">
        <f>AND(vyberHrace&lt;&gt;"",ISNUMBER(SEARCH(vyberHrace,$B4421)))</f>
      </c>
      <c r="M4421" s="14">
        <f>AND($I4421=MID(kododd,1,2),$J4421=MID(kododd,3,3))</f>
      </c>
    </row>
    <row r="4422">
      <c r="A4422" s="95">
        <v>53599</v>
      </c>
      <c r="B4422" s="93" t="s">
        <v>17586</v>
      </c>
      <c r="C4422" s="93" t="s">
        <v>1406</v>
      </c>
      <c r="D4422" s="95">
        <v>1394</v>
      </c>
      <c r="E4422" s="95">
        <v>1505</v>
      </c>
      <c r="F4422" s="95">
        <v>23748826</v>
      </c>
      <c r="G4422" s="95">
        <v>250</v>
      </c>
      <c r="H4422" s="93" t="s">
        <v>8976</v>
      </c>
      <c r="I4422" s="93" t="s">
        <v>23893</v>
      </c>
      <c r="J4422" s="93" t="s">
        <v>20862</v>
      </c>
      <c r="K4422" s="93" t="s">
        <v>6759</v>
      </c>
      <c r="L4422" s="14">
        <f>AND(vyberHrace&lt;&gt;"",ISNUMBER(SEARCH(vyberHrace,$B4422)))</f>
      </c>
      <c r="M4422" s="14">
        <f>AND($I4422=MID(kododd,1,2),$J4422=MID(kododd,3,3))</f>
      </c>
    </row>
    <row r="4423">
      <c r="A4423" s="95">
        <v>56381</v>
      </c>
      <c r="B4423" s="93" t="s">
        <v>21781</v>
      </c>
      <c r="C4423" s="93" t="s">
        <v>1412</v>
      </c>
      <c r="F4423" s="95">
        <v>23767758</v>
      </c>
      <c r="G4423" s="95">
        <v>250</v>
      </c>
      <c r="H4423" s="93" t="s">
        <v>8976</v>
      </c>
      <c r="I4423" s="93" t="s">
        <v>23893</v>
      </c>
      <c r="J4423" s="93" t="s">
        <v>20862</v>
      </c>
      <c r="K4423" s="93" t="s">
        <v>6759</v>
      </c>
      <c r="L4423" s="14">
        <f>AND(vyberHrace&lt;&gt;"",ISNUMBER(SEARCH(vyberHrace,$B4423)))</f>
      </c>
      <c r="M4423" s="14">
        <f>AND($I4423=MID(kododd,1,2),$J4423=MID(kododd,3,3))</f>
      </c>
    </row>
    <row r="4424">
      <c r="A4424" s="95">
        <v>47150</v>
      </c>
      <c r="B4424" s="93" t="s">
        <v>6997</v>
      </c>
      <c r="C4424" s="93" t="s">
        <v>1406</v>
      </c>
      <c r="G4424" s="95">
        <v>0</v>
      </c>
      <c r="H4424" s="93" t="s">
        <v>8976</v>
      </c>
      <c r="I4424" s="93" t="s">
        <v>23893</v>
      </c>
      <c r="J4424" s="93" t="s">
        <v>20901</v>
      </c>
      <c r="K4424" s="93" t="s">
        <v>6914</v>
      </c>
      <c r="L4424" s="14">
        <f>AND(vyberHrace&lt;&gt;"",ISNUMBER(SEARCH(vyberHrace,$B4424)))</f>
      </c>
      <c r="M4424" s="14">
        <f>AND($I4424=MID(kododd,1,2),$J4424=MID(kododd,3,3))</f>
      </c>
    </row>
    <row r="4425">
      <c r="A4425" s="95">
        <v>3205</v>
      </c>
      <c r="B4425" s="93" t="s">
        <v>7002</v>
      </c>
      <c r="C4425" s="93" t="s">
        <v>1432</v>
      </c>
      <c r="D4425" s="95">
        <v>1841</v>
      </c>
      <c r="E4425" s="95">
        <v>1867</v>
      </c>
      <c r="F4425" s="95">
        <v>317152</v>
      </c>
      <c r="G4425" s="95">
        <v>250</v>
      </c>
      <c r="H4425" s="93" t="s">
        <v>8976</v>
      </c>
      <c r="I4425" s="93" t="s">
        <v>23893</v>
      </c>
      <c r="J4425" s="93" t="s">
        <v>20900</v>
      </c>
      <c r="K4425" s="93" t="s">
        <v>1747</v>
      </c>
      <c r="L4425" s="14">
        <f>AND(vyberHrace&lt;&gt;"",ISNUMBER(SEARCH(vyberHrace,$B4425)))</f>
      </c>
      <c r="M4425" s="14">
        <f>AND($I4425=MID(kododd,1,2),$J4425=MID(kododd,3,3))</f>
      </c>
    </row>
    <row r="4426">
      <c r="A4426" s="95">
        <v>1213</v>
      </c>
      <c r="B4426" s="93" t="s">
        <v>11798</v>
      </c>
      <c r="C4426" s="93" t="s">
        <v>1428</v>
      </c>
      <c r="D4426" s="95">
        <v>1815</v>
      </c>
      <c r="E4426" s="95">
        <v>1899</v>
      </c>
      <c r="F4426" s="95">
        <v>332569</v>
      </c>
      <c r="G4426" s="95">
        <v>250</v>
      </c>
      <c r="H4426" s="93" t="s">
        <v>8976</v>
      </c>
      <c r="I4426" s="93" t="s">
        <v>23893</v>
      </c>
      <c r="J4426" s="93" t="s">
        <v>20960</v>
      </c>
      <c r="K4426" s="93" t="s">
        <v>4905</v>
      </c>
      <c r="L4426" s="14">
        <f>AND(vyberHrace&lt;&gt;"",ISNUMBER(SEARCH(vyberHrace,$B4426)))</f>
      </c>
      <c r="M4426" s="14">
        <f>AND($I4426=MID(kododd,1,2),$J4426=MID(kododd,3,3))</f>
      </c>
    </row>
    <row r="4427">
      <c r="A4427" s="95">
        <v>47585</v>
      </c>
      <c r="B4427" s="93" t="s">
        <v>10113</v>
      </c>
      <c r="C4427" s="93" t="s">
        <v>1410</v>
      </c>
      <c r="D4427" s="95">
        <v>1052</v>
      </c>
      <c r="F4427" s="95">
        <v>23728787</v>
      </c>
      <c r="G4427" s="95">
        <v>0</v>
      </c>
      <c r="H4427" s="93" t="s">
        <v>8976</v>
      </c>
      <c r="I4427" s="93" t="s">
        <v>23893</v>
      </c>
      <c r="J4427" s="93" t="s">
        <v>20863</v>
      </c>
      <c r="K4427" s="93" t="s">
        <v>4532</v>
      </c>
      <c r="L4427" s="14">
        <f>AND(vyberHrace&lt;&gt;"",ISNUMBER(SEARCH(vyberHrace,$B4427)))</f>
      </c>
      <c r="M4427" s="14">
        <f>AND($I4427=MID(kododd,1,2),$J4427=MID(kododd,3,3))</f>
      </c>
    </row>
    <row r="4428">
      <c r="A4428" s="95">
        <v>59502</v>
      </c>
      <c r="B4428" s="93" t="s">
        <v>25906</v>
      </c>
      <c r="C4428" s="93" t="s">
        <v>1422</v>
      </c>
      <c r="D4428" s="95">
        <v>1316</v>
      </c>
      <c r="E4428" s="95">
        <v>1571</v>
      </c>
      <c r="F4428" s="95">
        <v>23785756</v>
      </c>
      <c r="G4428" s="95">
        <v>250</v>
      </c>
      <c r="H4428" s="93" t="s">
        <v>8976</v>
      </c>
      <c r="I4428" s="93" t="s">
        <v>23893</v>
      </c>
      <c r="J4428" s="93" t="s">
        <v>20964</v>
      </c>
      <c r="K4428" s="93" t="s">
        <v>11275</v>
      </c>
      <c r="L4428" s="14">
        <f>AND(vyberHrace&lt;&gt;"",ISNUMBER(SEARCH(vyberHrace,$B4428)))</f>
      </c>
      <c r="M4428" s="14">
        <f>AND($I4428=MID(kododd,1,2),$J4428=MID(kododd,3,3))</f>
      </c>
    </row>
    <row r="4429">
      <c r="A4429" s="95">
        <v>6420</v>
      </c>
      <c r="B4429" s="93" t="s">
        <v>5316</v>
      </c>
      <c r="C4429" s="93" t="s">
        <v>1476</v>
      </c>
      <c r="D4429" s="95">
        <v>1534</v>
      </c>
      <c r="G4429" s="95">
        <v>250</v>
      </c>
      <c r="H4429" s="93" t="s">
        <v>8976</v>
      </c>
      <c r="I4429" s="93" t="s">
        <v>23893</v>
      </c>
      <c r="J4429" s="93" t="s">
        <v>21008</v>
      </c>
      <c r="K4429" s="93" t="s">
        <v>29</v>
      </c>
      <c r="L4429" s="14">
        <f>AND(vyberHrace&lt;&gt;"",ISNUMBER(SEARCH(vyberHrace,$B4429)))</f>
      </c>
      <c r="M4429" s="14">
        <f>AND($I4429=MID(kododd,1,2),$J4429=MID(kododd,3,3))</f>
      </c>
    </row>
    <row r="4430">
      <c r="A4430" s="95">
        <v>55937</v>
      </c>
      <c r="B4430" s="93" t="s">
        <v>21671</v>
      </c>
      <c r="C4430" s="93" t="s">
        <v>1416</v>
      </c>
      <c r="D4430" s="95">
        <v>1923</v>
      </c>
      <c r="E4430" s="95">
        <v>1845</v>
      </c>
      <c r="F4430" s="95">
        <v>23772948</v>
      </c>
      <c r="G4430" s="95">
        <v>250</v>
      </c>
      <c r="H4430" s="93" t="s">
        <v>8976</v>
      </c>
      <c r="I4430" s="93" t="s">
        <v>23893</v>
      </c>
      <c r="J4430" s="93" t="s">
        <v>20890</v>
      </c>
      <c r="K4430" s="93" t="s">
        <v>9069</v>
      </c>
      <c r="L4430" s="14">
        <f>AND(vyberHrace&lt;&gt;"",ISNUMBER(SEARCH(vyberHrace,$B4430)))</f>
      </c>
      <c r="M4430" s="14">
        <f>AND($I4430=MID(kododd,1,2),$J4430=MID(kododd,3,3))</f>
      </c>
    </row>
    <row r="4431">
      <c r="A4431" s="95">
        <v>3020</v>
      </c>
      <c r="B4431" s="93" t="s">
        <v>5317</v>
      </c>
      <c r="C4431" s="93" t="s">
        <v>1470</v>
      </c>
      <c r="D4431" s="95">
        <v>1754</v>
      </c>
      <c r="E4431" s="95">
        <v>1861</v>
      </c>
      <c r="F4431" s="95">
        <v>347787</v>
      </c>
      <c r="G4431" s="95">
        <v>0</v>
      </c>
      <c r="H4431" s="93" t="s">
        <v>8976</v>
      </c>
      <c r="I4431" s="93" t="s">
        <v>23893</v>
      </c>
      <c r="J4431" s="93" t="s">
        <v>20898</v>
      </c>
      <c r="K4431" s="93" t="s">
        <v>6906</v>
      </c>
      <c r="L4431" s="14">
        <f>AND(vyberHrace&lt;&gt;"",ISNUMBER(SEARCH(vyberHrace,$B4431)))</f>
      </c>
      <c r="M4431" s="14">
        <f>AND($I4431=MID(kododd,1,2),$J4431=MID(kododd,3,3))</f>
      </c>
    </row>
    <row r="4432">
      <c r="A4432" s="95">
        <v>15022</v>
      </c>
      <c r="B4432" s="93" t="s">
        <v>5319</v>
      </c>
      <c r="C4432" s="93" t="s">
        <v>1451</v>
      </c>
      <c r="D4432" s="95">
        <v>1351</v>
      </c>
      <c r="E4432" s="95">
        <v>1530</v>
      </c>
      <c r="F4432" s="95">
        <v>357537</v>
      </c>
      <c r="G4432" s="95">
        <v>250</v>
      </c>
      <c r="H4432" s="93" t="s">
        <v>8976</v>
      </c>
      <c r="I4432" s="93" t="s">
        <v>23893</v>
      </c>
      <c r="J4432" s="93" t="s">
        <v>20900</v>
      </c>
      <c r="K4432" s="93" t="s">
        <v>1747</v>
      </c>
      <c r="L4432" s="14">
        <f>AND(vyberHrace&lt;&gt;"",ISNUMBER(SEARCH(vyberHrace,$B4432)))</f>
      </c>
      <c r="M4432" s="14">
        <f>AND($I4432=MID(kododd,1,2),$J4432=MID(kododd,3,3))</f>
      </c>
    </row>
    <row r="4433">
      <c r="A4433" s="95">
        <v>54846</v>
      </c>
      <c r="B4433" s="93" t="s">
        <v>2675</v>
      </c>
      <c r="C4433" s="93" t="s">
        <v>1424</v>
      </c>
      <c r="G4433" s="95">
        <v>0</v>
      </c>
      <c r="H4433" s="93" t="s">
        <v>8976</v>
      </c>
      <c r="I4433" s="93" t="s">
        <v>23893</v>
      </c>
      <c r="J4433" s="93" t="s">
        <v>20863</v>
      </c>
      <c r="K4433" s="93" t="s">
        <v>4532</v>
      </c>
      <c r="L4433" s="14">
        <f>AND(vyberHrace&lt;&gt;"",ISNUMBER(SEARCH(vyberHrace,$B4433)))</f>
      </c>
      <c r="M4433" s="14">
        <f>AND($I4433=MID(kododd,1,2),$J4433=MID(kododd,3,3))</f>
      </c>
    </row>
    <row r="4434">
      <c r="A4434" s="95">
        <v>63416</v>
      </c>
      <c r="B4434" s="93" t="s">
        <v>28788</v>
      </c>
      <c r="C4434" s="93" t="s">
        <v>1488</v>
      </c>
      <c r="G4434" s="95">
        <v>0</v>
      </c>
      <c r="H4434" s="93" t="s">
        <v>8976</v>
      </c>
      <c r="I4434" s="93" t="s">
        <v>23893</v>
      </c>
      <c r="J4434" s="93" t="s">
        <v>20862</v>
      </c>
      <c r="K4434" s="93" t="s">
        <v>6759</v>
      </c>
      <c r="L4434" s="14">
        <f>AND(vyberHrace&lt;&gt;"",ISNUMBER(SEARCH(vyberHrace,$B4434)))</f>
      </c>
      <c r="M4434" s="14">
        <f>AND($I4434=MID(kododd,1,2),$J4434=MID(kododd,3,3))</f>
      </c>
    </row>
    <row r="4435">
      <c r="A4435" s="95">
        <v>54572</v>
      </c>
      <c r="B4435" s="93" t="s">
        <v>2732</v>
      </c>
      <c r="C4435" s="93" t="s">
        <v>1424</v>
      </c>
      <c r="F4435" s="95">
        <v>23762241</v>
      </c>
      <c r="G4435" s="95">
        <v>250</v>
      </c>
      <c r="H4435" s="93" t="s">
        <v>8976</v>
      </c>
      <c r="I4435" s="93" t="s">
        <v>23893</v>
      </c>
      <c r="J4435" s="93" t="s">
        <v>21005</v>
      </c>
      <c r="K4435" s="93" t="s">
        <v>7922</v>
      </c>
      <c r="L4435" s="14">
        <f>AND(vyberHrace&lt;&gt;"",ISNUMBER(SEARCH(vyberHrace,$B4435)))</f>
      </c>
      <c r="M4435" s="14">
        <f>AND($I4435=MID(kododd,1,2),$J4435=MID(kododd,3,3))</f>
      </c>
    </row>
    <row r="4436">
      <c r="A4436" s="95">
        <v>49607</v>
      </c>
      <c r="B4436" s="93" t="s">
        <v>5344</v>
      </c>
      <c r="C4436" s="93" t="s">
        <v>1441</v>
      </c>
      <c r="D4436" s="95">
        <v>1177</v>
      </c>
      <c r="G4436" s="95">
        <v>0</v>
      </c>
      <c r="H4436" s="93" t="s">
        <v>8976</v>
      </c>
      <c r="I4436" s="93" t="s">
        <v>23893</v>
      </c>
      <c r="J4436" s="93" t="s">
        <v>20914</v>
      </c>
      <c r="K4436" s="93" t="s">
        <v>9949</v>
      </c>
      <c r="L4436" s="14">
        <f>AND(vyberHrace&lt;&gt;"",ISNUMBER(SEARCH(vyberHrace,$B4436)))</f>
      </c>
      <c r="M4436" s="14">
        <f>AND($I4436=MID(kododd,1,2),$J4436=MID(kododd,3,3))</f>
      </c>
    </row>
    <row r="4437">
      <c r="A4437" s="95">
        <v>57930</v>
      </c>
      <c r="B4437" s="93" t="s">
        <v>24472</v>
      </c>
      <c r="C4437" s="93" t="s">
        <v>1486</v>
      </c>
      <c r="G4437" s="95">
        <v>0</v>
      </c>
      <c r="H4437" s="93" t="s">
        <v>8976</v>
      </c>
      <c r="I4437" s="93" t="s">
        <v>23893</v>
      </c>
      <c r="J4437" s="93" t="s">
        <v>20862</v>
      </c>
      <c r="K4437" s="93" t="s">
        <v>6759</v>
      </c>
      <c r="L4437" s="14">
        <f>AND(vyberHrace&lt;&gt;"",ISNUMBER(SEARCH(vyberHrace,$B4437)))</f>
      </c>
      <c r="M4437" s="14">
        <f>AND($I4437=MID(kododd,1,2),$J4437=MID(kododd,3,3))</f>
      </c>
    </row>
    <row r="4438">
      <c r="A4438" s="95">
        <v>724</v>
      </c>
      <c r="B4438" s="93" t="s">
        <v>5360</v>
      </c>
      <c r="C4438" s="93" t="s">
        <v>1413</v>
      </c>
      <c r="D4438" s="95">
        <v>1829</v>
      </c>
      <c r="E4438" s="95">
        <v>1950</v>
      </c>
      <c r="F4438" s="95">
        <v>308897</v>
      </c>
      <c r="G4438" s="95">
        <v>250</v>
      </c>
      <c r="H4438" s="93" t="s">
        <v>8976</v>
      </c>
      <c r="I4438" s="93" t="s">
        <v>23893</v>
      </c>
      <c r="J4438" s="93" t="s">
        <v>20863</v>
      </c>
      <c r="K4438" s="93" t="s">
        <v>4532</v>
      </c>
      <c r="L4438" s="14">
        <f>AND(vyberHrace&lt;&gt;"",ISNUMBER(SEARCH(vyberHrace,$B4438)))</f>
      </c>
      <c r="M4438" s="14">
        <f>AND($I4438=MID(kododd,1,2),$J4438=MID(kododd,3,3))</f>
      </c>
    </row>
    <row r="4439">
      <c r="A4439" s="95">
        <v>44042</v>
      </c>
      <c r="B4439" s="93" t="s">
        <v>7487</v>
      </c>
      <c r="C4439" s="93" t="s">
        <v>1408</v>
      </c>
      <c r="D4439" s="95">
        <v>1470</v>
      </c>
      <c r="F4439" s="95">
        <v>23707640</v>
      </c>
      <c r="G4439" s="95">
        <v>0</v>
      </c>
      <c r="H4439" s="93" t="s">
        <v>8976</v>
      </c>
      <c r="I4439" s="93" t="s">
        <v>23893</v>
      </c>
      <c r="J4439" s="93" t="s">
        <v>20850</v>
      </c>
      <c r="K4439" s="93" t="s">
        <v>2038</v>
      </c>
      <c r="L4439" s="14">
        <f>AND(vyberHrace&lt;&gt;"",ISNUMBER(SEARCH(vyberHrace,$B4439)))</f>
      </c>
      <c r="M4439" s="14">
        <f>AND($I4439=MID(kododd,1,2),$J4439=MID(kododd,3,3))</f>
      </c>
    </row>
    <row r="4440">
      <c r="A4440" s="95">
        <v>28044</v>
      </c>
      <c r="B4440" s="93" t="s">
        <v>7490</v>
      </c>
      <c r="C4440" s="93" t="s">
        <v>1466</v>
      </c>
      <c r="D4440" s="95">
        <v>1732</v>
      </c>
      <c r="G4440" s="95">
        <v>0</v>
      </c>
      <c r="H4440" s="93" t="s">
        <v>8976</v>
      </c>
      <c r="I4440" s="93" t="s">
        <v>23893</v>
      </c>
      <c r="J4440" s="93" t="s">
        <v>20902</v>
      </c>
      <c r="K4440" s="93" t="s">
        <v>3608</v>
      </c>
      <c r="L4440" s="14">
        <f>AND(vyberHrace&lt;&gt;"",ISNUMBER(SEARCH(vyberHrace,$B4440)))</f>
      </c>
      <c r="M4440" s="14">
        <f>AND($I4440=MID(kododd,1,2),$J4440=MID(kododd,3,3))</f>
      </c>
    </row>
    <row r="4441">
      <c r="A4441" s="95">
        <v>60166</v>
      </c>
      <c r="B4441" s="93" t="s">
        <v>26630</v>
      </c>
      <c r="C4441" s="93" t="s">
        <v>1486</v>
      </c>
      <c r="F4441" s="95">
        <v>571002570</v>
      </c>
      <c r="G4441" s="95">
        <v>250</v>
      </c>
      <c r="H4441" s="93" t="s">
        <v>8976</v>
      </c>
      <c r="I4441" s="93" t="s">
        <v>23893</v>
      </c>
      <c r="J4441" s="93" t="s">
        <v>20862</v>
      </c>
      <c r="K4441" s="93" t="s">
        <v>6759</v>
      </c>
      <c r="L4441" s="14">
        <f>AND(vyberHrace&lt;&gt;"",ISNUMBER(SEARCH(vyberHrace,$B4441)))</f>
      </c>
      <c r="M4441" s="14">
        <f>AND($I4441=MID(kododd,1,2),$J4441=MID(kododd,3,3))</f>
      </c>
    </row>
    <row r="4442">
      <c r="A4442" s="95">
        <v>10679</v>
      </c>
      <c r="B4442" s="93" t="s">
        <v>7491</v>
      </c>
      <c r="C4442" s="93" t="s">
        <v>1469</v>
      </c>
      <c r="D4442" s="95">
        <v>1583</v>
      </c>
      <c r="E4442" s="95">
        <v>1707</v>
      </c>
      <c r="F4442" s="95">
        <v>366439</v>
      </c>
      <c r="G4442" s="95">
        <v>250</v>
      </c>
      <c r="H4442" s="93" t="s">
        <v>8976</v>
      </c>
      <c r="I4442" s="93" t="s">
        <v>23893</v>
      </c>
      <c r="J4442" s="93" t="s">
        <v>20914</v>
      </c>
      <c r="K4442" s="93" t="s">
        <v>9949</v>
      </c>
      <c r="L4442" s="14">
        <f>AND(vyberHrace&lt;&gt;"",ISNUMBER(SEARCH(vyberHrace,$B4442)))</f>
      </c>
      <c r="M4442" s="14">
        <f>AND($I4442=MID(kododd,1,2),$J4442=MID(kododd,3,3))</f>
      </c>
    </row>
    <row r="4443">
      <c r="A4443" s="95">
        <v>57082</v>
      </c>
      <c r="B4443" s="93" t="s">
        <v>21782</v>
      </c>
      <c r="C4443" s="93" t="s">
        <v>1420</v>
      </c>
      <c r="D4443" s="95">
        <v>1347</v>
      </c>
      <c r="E4443" s="95">
        <v>1550</v>
      </c>
      <c r="F4443" s="95">
        <v>23779411</v>
      </c>
      <c r="G4443" s="95">
        <v>250</v>
      </c>
      <c r="H4443" s="93" t="s">
        <v>8976</v>
      </c>
      <c r="I4443" s="93" t="s">
        <v>23893</v>
      </c>
      <c r="J4443" s="93" t="s">
        <v>20862</v>
      </c>
      <c r="K4443" s="93" t="s">
        <v>6759</v>
      </c>
      <c r="L4443" s="14">
        <f>AND(vyberHrace&lt;&gt;"",ISNUMBER(SEARCH(vyberHrace,$B4443)))</f>
      </c>
      <c r="M4443" s="14">
        <f>AND($I4443=MID(kododd,1,2),$J4443=MID(kododd,3,3))</f>
      </c>
    </row>
    <row r="4444">
      <c r="A4444" s="95">
        <v>57443</v>
      </c>
      <c r="B4444" s="93" t="s">
        <v>21810</v>
      </c>
      <c r="C4444" s="93" t="s">
        <v>1439</v>
      </c>
      <c r="D4444" s="95">
        <v>1230</v>
      </c>
      <c r="E4444" s="95">
        <v>1537</v>
      </c>
      <c r="F4444" s="95">
        <v>23793155</v>
      </c>
      <c r="G4444" s="95">
        <v>250</v>
      </c>
      <c r="H4444" s="93" t="s">
        <v>8976</v>
      </c>
      <c r="I4444" s="93" t="s">
        <v>23893</v>
      </c>
      <c r="J4444" s="93" t="s">
        <v>20991</v>
      </c>
      <c r="K4444" s="93" t="s">
        <v>9101</v>
      </c>
      <c r="L4444" s="14">
        <f>AND(vyberHrace&lt;&gt;"",ISNUMBER(SEARCH(vyberHrace,$B4444)))</f>
      </c>
      <c r="M4444" s="14">
        <f>AND($I4444=MID(kododd,1,2),$J4444=MID(kododd,3,3))</f>
      </c>
    </row>
    <row r="4445">
      <c r="A4445" s="95">
        <v>47720</v>
      </c>
      <c r="B4445" s="93" t="s">
        <v>7499</v>
      </c>
      <c r="C4445" s="93" t="s">
        <v>1437</v>
      </c>
      <c r="D4445" s="95">
        <v>1545</v>
      </c>
      <c r="F4445" s="95">
        <v>23728337</v>
      </c>
      <c r="G4445" s="95">
        <v>0</v>
      </c>
      <c r="H4445" s="93" t="s">
        <v>8976</v>
      </c>
      <c r="I4445" s="93" t="s">
        <v>23893</v>
      </c>
      <c r="J4445" s="93" t="s">
        <v>20850</v>
      </c>
      <c r="K4445" s="93" t="s">
        <v>2038</v>
      </c>
      <c r="L4445" s="14">
        <f>AND(vyberHrace&lt;&gt;"",ISNUMBER(SEARCH(vyberHrace,$B4445)))</f>
      </c>
      <c r="M4445" s="14">
        <f>AND($I4445=MID(kododd,1,2),$J4445=MID(kododd,3,3))</f>
      </c>
    </row>
    <row r="4446">
      <c r="A4446" s="95">
        <v>47723</v>
      </c>
      <c r="B4446" s="93" t="s">
        <v>7502</v>
      </c>
      <c r="C4446" s="93" t="s">
        <v>1416</v>
      </c>
      <c r="D4446" s="95">
        <v>1145</v>
      </c>
      <c r="G4446" s="95">
        <v>0</v>
      </c>
      <c r="H4446" s="93" t="s">
        <v>8976</v>
      </c>
      <c r="I4446" s="93" t="s">
        <v>23893</v>
      </c>
      <c r="J4446" s="93" t="s">
        <v>20850</v>
      </c>
      <c r="K4446" s="93" t="s">
        <v>2038</v>
      </c>
      <c r="L4446" s="14">
        <f>AND(vyberHrace&lt;&gt;"",ISNUMBER(SEARCH(vyberHrace,$B4446)))</f>
      </c>
      <c r="M4446" s="14">
        <f>AND($I4446=MID(kododd,1,2),$J4446=MID(kododd,3,3))</f>
      </c>
    </row>
    <row r="4447">
      <c r="A4447" s="95">
        <v>48843</v>
      </c>
      <c r="B4447" s="93" t="s">
        <v>7623</v>
      </c>
      <c r="C4447" s="93" t="s">
        <v>3255</v>
      </c>
      <c r="D4447" s="95">
        <v>1078</v>
      </c>
      <c r="G4447" s="95">
        <v>0</v>
      </c>
      <c r="H4447" s="93" t="s">
        <v>8976</v>
      </c>
      <c r="I4447" s="93" t="s">
        <v>23893</v>
      </c>
      <c r="J4447" s="93" t="s">
        <v>21005</v>
      </c>
      <c r="K4447" s="93" t="s">
        <v>7922</v>
      </c>
      <c r="L4447" s="14">
        <f>AND(vyberHrace&lt;&gt;"",ISNUMBER(SEARCH(vyberHrace,$B4447)))</f>
      </c>
      <c r="M4447" s="14">
        <f>AND($I4447=MID(kododd,1,2),$J4447=MID(kododd,3,3))</f>
      </c>
    </row>
    <row r="4448">
      <c r="A4448" s="95">
        <v>48842</v>
      </c>
      <c r="B4448" s="93" t="s">
        <v>7627</v>
      </c>
      <c r="C4448" s="93" t="s">
        <v>1406</v>
      </c>
      <c r="D4448" s="95">
        <v>1065</v>
      </c>
      <c r="G4448" s="95">
        <v>0</v>
      </c>
      <c r="H4448" s="93" t="s">
        <v>8976</v>
      </c>
      <c r="I4448" s="93" t="s">
        <v>23893</v>
      </c>
      <c r="J4448" s="93" t="s">
        <v>21005</v>
      </c>
      <c r="K4448" s="93" t="s">
        <v>7922</v>
      </c>
      <c r="L4448" s="14">
        <f>AND(vyberHrace&lt;&gt;"",ISNUMBER(SEARCH(vyberHrace,$B4448)))</f>
      </c>
      <c r="M4448" s="14">
        <f>AND($I4448=MID(kododd,1,2),$J4448=MID(kododd,3,3))</f>
      </c>
    </row>
    <row r="4449">
      <c r="A4449" s="95">
        <v>61480</v>
      </c>
      <c r="B4449" s="93" t="s">
        <v>27660</v>
      </c>
      <c r="C4449" s="93" t="s">
        <v>1420</v>
      </c>
      <c r="G4449" s="95">
        <v>250</v>
      </c>
      <c r="H4449" s="93" t="s">
        <v>8976</v>
      </c>
      <c r="I4449" s="93" t="s">
        <v>23893</v>
      </c>
      <c r="J4449" s="93" t="s">
        <v>20920</v>
      </c>
      <c r="K4449" s="93" t="s">
        <v>5933</v>
      </c>
      <c r="L4449" s="14">
        <f>AND(vyberHrace&lt;&gt;"",ISNUMBER(SEARCH(vyberHrace,$B4449)))</f>
      </c>
      <c r="M4449" s="14">
        <f>AND($I4449=MID(kododd,1,2),$J4449=MID(kododd,3,3))</f>
      </c>
    </row>
    <row r="4450">
      <c r="A4450" s="95">
        <v>62115</v>
      </c>
      <c r="B4450" s="93" t="s">
        <v>28311</v>
      </c>
      <c r="C4450" s="93" t="s">
        <v>1453</v>
      </c>
      <c r="G4450" s="95">
        <v>250</v>
      </c>
      <c r="H4450" s="93" t="s">
        <v>8976</v>
      </c>
      <c r="I4450" s="93" t="s">
        <v>23893</v>
      </c>
      <c r="J4450" s="93" t="s">
        <v>20944</v>
      </c>
      <c r="K4450" s="93" t="s">
        <v>5129</v>
      </c>
      <c r="L4450" s="14">
        <f>AND(vyberHrace&lt;&gt;"",ISNUMBER(SEARCH(vyberHrace,$B4450)))</f>
      </c>
      <c r="M4450" s="14">
        <f>AND($I4450=MID(kododd,1,2),$J4450=MID(kododd,3,3))</f>
      </c>
    </row>
    <row r="4451">
      <c r="A4451" s="95">
        <v>51184</v>
      </c>
      <c r="B4451" s="93" t="s">
        <v>9096</v>
      </c>
      <c r="C4451" s="93" t="s">
        <v>1406</v>
      </c>
      <c r="D4451" s="95">
        <v>1080</v>
      </c>
      <c r="G4451" s="95">
        <v>0</v>
      </c>
      <c r="H4451" s="93" t="s">
        <v>8976</v>
      </c>
      <c r="I4451" s="93" t="s">
        <v>23893</v>
      </c>
      <c r="J4451" s="93" t="s">
        <v>21005</v>
      </c>
      <c r="K4451" s="93" t="s">
        <v>7922</v>
      </c>
      <c r="L4451" s="14">
        <f>AND(vyberHrace&lt;&gt;"",ISNUMBER(SEARCH(vyberHrace,$B4451)))</f>
      </c>
      <c r="M4451" s="14">
        <f>AND($I4451=MID(kododd,1,2),$J4451=MID(kododd,3,3))</f>
      </c>
    </row>
    <row r="4452">
      <c r="A4452" s="95">
        <v>6457</v>
      </c>
      <c r="B4452" s="93" t="s">
        <v>7660</v>
      </c>
      <c r="C4452" s="93" t="s">
        <v>1473</v>
      </c>
      <c r="D4452" s="95">
        <v>1566</v>
      </c>
      <c r="E4452" s="95">
        <v>1818</v>
      </c>
      <c r="F4452" s="95">
        <v>319597</v>
      </c>
      <c r="G4452" s="95">
        <v>250</v>
      </c>
      <c r="H4452" s="93" t="s">
        <v>8976</v>
      </c>
      <c r="I4452" s="93" t="s">
        <v>23893</v>
      </c>
      <c r="J4452" s="93" t="s">
        <v>20862</v>
      </c>
      <c r="K4452" s="93" t="s">
        <v>6759</v>
      </c>
      <c r="L4452" s="14">
        <f>AND(vyberHrace&lt;&gt;"",ISNUMBER(SEARCH(vyberHrace,$B4452)))</f>
      </c>
      <c r="M4452" s="14">
        <f>AND($I4452=MID(kododd,1,2),$J4452=MID(kododd,3,3))</f>
      </c>
    </row>
    <row r="4453">
      <c r="A4453" s="95">
        <v>38774</v>
      </c>
      <c r="B4453" s="93" t="s">
        <v>7669</v>
      </c>
      <c r="C4453" s="93" t="s">
        <v>1442</v>
      </c>
      <c r="D4453" s="95">
        <v>1675</v>
      </c>
      <c r="E4453" s="95">
        <v>1781</v>
      </c>
      <c r="F4453" s="95">
        <v>376159</v>
      </c>
      <c r="G4453" s="95">
        <v>250</v>
      </c>
      <c r="H4453" s="93" t="s">
        <v>8976</v>
      </c>
      <c r="I4453" s="93" t="s">
        <v>23893</v>
      </c>
      <c r="J4453" s="93" t="s">
        <v>20900</v>
      </c>
      <c r="K4453" s="93" t="s">
        <v>1747</v>
      </c>
      <c r="L4453" s="14">
        <f>AND(vyberHrace&lt;&gt;"",ISNUMBER(SEARCH(vyberHrace,$B4453)))</f>
      </c>
      <c r="M4453" s="14">
        <f>AND($I4453=MID(kododd,1,2),$J4453=MID(kododd,3,3))</f>
      </c>
    </row>
    <row r="4454">
      <c r="A4454" s="95">
        <v>4579</v>
      </c>
      <c r="B4454" s="93" t="s">
        <v>7672</v>
      </c>
      <c r="C4454" s="93" t="s">
        <v>1428</v>
      </c>
      <c r="D4454" s="95">
        <v>1500</v>
      </c>
      <c r="F4454" s="95">
        <v>23729589</v>
      </c>
      <c r="G4454" s="95">
        <v>250</v>
      </c>
      <c r="H4454" s="93" t="s">
        <v>8976</v>
      </c>
      <c r="I4454" s="93" t="s">
        <v>23893</v>
      </c>
      <c r="J4454" s="93" t="s">
        <v>20892</v>
      </c>
      <c r="K4454" s="93" t="s">
        <v>6900</v>
      </c>
      <c r="L4454" s="14">
        <f>AND(vyberHrace&lt;&gt;"",ISNUMBER(SEARCH(vyberHrace,$B4454)))</f>
      </c>
      <c r="M4454" s="14">
        <f>AND($I4454=MID(kododd,1,2),$J4454=MID(kododd,3,3))</f>
      </c>
    </row>
    <row r="4455">
      <c r="A4455" s="95">
        <v>37354</v>
      </c>
      <c r="B4455" s="93" t="s">
        <v>7674</v>
      </c>
      <c r="C4455" s="93" t="s">
        <v>1438</v>
      </c>
      <c r="G4455" s="95">
        <v>0</v>
      </c>
      <c r="H4455" s="93" t="s">
        <v>8976</v>
      </c>
      <c r="I4455" s="93" t="s">
        <v>23893</v>
      </c>
      <c r="J4455" s="93" t="s">
        <v>20863</v>
      </c>
      <c r="K4455" s="93" t="s">
        <v>4532</v>
      </c>
      <c r="L4455" s="14">
        <f>AND(vyberHrace&lt;&gt;"",ISNUMBER(SEARCH(vyberHrace,$B4455)))</f>
      </c>
      <c r="M4455" s="14">
        <f>AND($I4455=MID(kododd,1,2),$J4455=MID(kododd,3,3))</f>
      </c>
    </row>
    <row r="4456">
      <c r="A4456" s="95">
        <v>560</v>
      </c>
      <c r="B4456" s="93" t="s">
        <v>7675</v>
      </c>
      <c r="C4456" s="93" t="s">
        <v>1405</v>
      </c>
      <c r="D4456" s="95">
        <v>2044</v>
      </c>
      <c r="E4456" s="95">
        <v>2043</v>
      </c>
      <c r="F4456" s="95">
        <v>307645</v>
      </c>
      <c r="G4456" s="95">
        <v>250</v>
      </c>
      <c r="H4456" s="93" t="s">
        <v>8976</v>
      </c>
      <c r="I4456" s="93" t="s">
        <v>23893</v>
      </c>
      <c r="J4456" s="93" t="s">
        <v>20863</v>
      </c>
      <c r="K4456" s="93" t="s">
        <v>4532</v>
      </c>
      <c r="L4456" s="14">
        <f>AND(vyberHrace&lt;&gt;"",ISNUMBER(SEARCH(vyberHrace,$B4456)))</f>
      </c>
      <c r="M4456" s="14">
        <f>AND($I4456=MID(kododd,1,2),$J4456=MID(kododd,3,3))</f>
      </c>
    </row>
    <row r="4457">
      <c r="A4457" s="95">
        <v>7378</v>
      </c>
      <c r="B4457" s="93" t="s">
        <v>7676</v>
      </c>
      <c r="C4457" s="93" t="s">
        <v>1474</v>
      </c>
      <c r="D4457" s="95">
        <v>1433</v>
      </c>
      <c r="E4457" s="95">
        <v>1750</v>
      </c>
      <c r="F4457" s="95">
        <v>23719850</v>
      </c>
      <c r="G4457" s="95">
        <v>250</v>
      </c>
      <c r="H4457" s="93" t="s">
        <v>8976</v>
      </c>
      <c r="I4457" s="93" t="s">
        <v>23893</v>
      </c>
      <c r="J4457" s="93" t="s">
        <v>20863</v>
      </c>
      <c r="K4457" s="93" t="s">
        <v>4532</v>
      </c>
      <c r="L4457" s="14">
        <f>AND(vyberHrace&lt;&gt;"",ISNUMBER(SEARCH(vyberHrace,$B4457)))</f>
      </c>
      <c r="M4457" s="14">
        <f>AND($I4457=MID(kododd,1,2),$J4457=MID(kododd,3,3))</f>
      </c>
    </row>
    <row r="4458">
      <c r="A4458" s="95">
        <v>37355</v>
      </c>
      <c r="B4458" s="93" t="s">
        <v>7677</v>
      </c>
      <c r="C4458" s="93" t="s">
        <v>1419</v>
      </c>
      <c r="G4458" s="95">
        <v>0</v>
      </c>
      <c r="H4458" s="93" t="s">
        <v>8976</v>
      </c>
      <c r="I4458" s="93" t="s">
        <v>23893</v>
      </c>
      <c r="J4458" s="93" t="s">
        <v>20863</v>
      </c>
      <c r="K4458" s="93" t="s">
        <v>4532</v>
      </c>
      <c r="L4458" s="14">
        <f>AND(vyberHrace&lt;&gt;"",ISNUMBER(SEARCH(vyberHrace,$B4458)))</f>
      </c>
      <c r="M4458" s="14">
        <f>AND($I4458=MID(kododd,1,2),$J4458=MID(kododd,3,3))</f>
      </c>
    </row>
    <row r="4459">
      <c r="A4459" s="95">
        <v>37356</v>
      </c>
      <c r="B4459" s="93" t="s">
        <v>7678</v>
      </c>
      <c r="C4459" s="93" t="s">
        <v>1444</v>
      </c>
      <c r="G4459" s="95">
        <v>0</v>
      </c>
      <c r="H4459" s="93" t="s">
        <v>8976</v>
      </c>
      <c r="I4459" s="93" t="s">
        <v>23893</v>
      </c>
      <c r="J4459" s="93" t="s">
        <v>20863</v>
      </c>
      <c r="K4459" s="93" t="s">
        <v>4532</v>
      </c>
      <c r="L4459" s="14">
        <f>AND(vyberHrace&lt;&gt;"",ISNUMBER(SEARCH(vyberHrace,$B4459)))</f>
      </c>
      <c r="M4459" s="14">
        <f>AND($I4459=MID(kododd,1,2),$J4459=MID(kododd,3,3))</f>
      </c>
    </row>
    <row r="4460">
      <c r="A4460" s="95">
        <v>59148</v>
      </c>
      <c r="B4460" s="93" t="s">
        <v>25584</v>
      </c>
      <c r="C4460" s="93" t="s">
        <v>1450</v>
      </c>
      <c r="G4460" s="95">
        <v>0</v>
      </c>
      <c r="H4460" s="93" t="s">
        <v>8976</v>
      </c>
      <c r="I4460" s="93" t="s">
        <v>23893</v>
      </c>
      <c r="J4460" s="93" t="s">
        <v>20862</v>
      </c>
      <c r="K4460" s="93" t="s">
        <v>6759</v>
      </c>
      <c r="L4460" s="14">
        <f>AND(vyberHrace&lt;&gt;"",ISNUMBER(SEARCH(vyberHrace,$B4460)))</f>
      </c>
      <c r="M4460" s="14">
        <f>AND($I4460=MID(kododd,1,2),$J4460=MID(kododd,3,3))</f>
      </c>
    </row>
    <row r="4461">
      <c r="A4461" s="95">
        <v>48793</v>
      </c>
      <c r="B4461" s="93" t="s">
        <v>7681</v>
      </c>
      <c r="C4461" s="93" t="s">
        <v>1416</v>
      </c>
      <c r="G4461" s="95">
        <v>0</v>
      </c>
      <c r="H4461" s="93" t="s">
        <v>8976</v>
      </c>
      <c r="I4461" s="93" t="s">
        <v>23893</v>
      </c>
      <c r="J4461" s="93" t="s">
        <v>20990</v>
      </c>
      <c r="K4461" s="93" t="s">
        <v>5159</v>
      </c>
      <c r="L4461" s="14">
        <f>AND(vyberHrace&lt;&gt;"",ISNUMBER(SEARCH(vyberHrace,$B4461)))</f>
      </c>
      <c r="M4461" s="14">
        <f>AND($I4461=MID(kododd,1,2),$J4461=MID(kododd,3,3))</f>
      </c>
    </row>
    <row r="4462">
      <c r="A4462" s="95">
        <v>53274</v>
      </c>
      <c r="B4462" s="93" t="s">
        <v>17592</v>
      </c>
      <c r="C4462" s="93" t="s">
        <v>1412</v>
      </c>
      <c r="G4462" s="95">
        <v>0</v>
      </c>
      <c r="H4462" s="93" t="s">
        <v>8976</v>
      </c>
      <c r="I4462" s="93" t="s">
        <v>23893</v>
      </c>
      <c r="J4462" s="93" t="s">
        <v>20863</v>
      </c>
      <c r="K4462" s="93" t="s">
        <v>4532</v>
      </c>
      <c r="L4462" s="14">
        <f>AND(vyberHrace&lt;&gt;"",ISNUMBER(SEARCH(vyberHrace,$B4462)))</f>
      </c>
      <c r="M4462" s="14">
        <f>AND($I4462=MID(kododd,1,2),$J4462=MID(kododd,3,3))</f>
      </c>
    </row>
    <row r="4463">
      <c r="A4463" s="95">
        <v>51182</v>
      </c>
      <c r="B4463" s="93" t="s">
        <v>4545</v>
      </c>
      <c r="C4463" s="93" t="s">
        <v>1416</v>
      </c>
      <c r="D4463" s="95">
        <v>1107</v>
      </c>
      <c r="G4463" s="95">
        <v>250</v>
      </c>
      <c r="H4463" s="93" t="s">
        <v>8976</v>
      </c>
      <c r="I4463" s="93" t="s">
        <v>23893</v>
      </c>
      <c r="J4463" s="93" t="s">
        <v>20970</v>
      </c>
      <c r="K4463" s="93" t="s">
        <v>5154</v>
      </c>
      <c r="L4463" s="14">
        <f>AND(vyberHrace&lt;&gt;"",ISNUMBER(SEARCH(vyberHrace,$B4463)))</f>
      </c>
      <c r="M4463" s="14">
        <f>AND($I4463=MID(kododd,1,2),$J4463=MID(kododd,3,3))</f>
      </c>
    </row>
    <row r="4464">
      <c r="A4464" s="95">
        <v>58925</v>
      </c>
      <c r="B4464" s="93" t="s">
        <v>25387</v>
      </c>
      <c r="C4464" s="93" t="s">
        <v>1422</v>
      </c>
      <c r="D4464" s="95">
        <v>1020</v>
      </c>
      <c r="G4464" s="95">
        <v>250</v>
      </c>
      <c r="H4464" s="93" t="s">
        <v>8976</v>
      </c>
      <c r="I4464" s="93" t="s">
        <v>23893</v>
      </c>
      <c r="J4464" s="93" t="s">
        <v>20970</v>
      </c>
      <c r="K4464" s="93" t="s">
        <v>5154</v>
      </c>
      <c r="L4464" s="14">
        <f>AND(vyberHrace&lt;&gt;"",ISNUMBER(SEARCH(vyberHrace,$B4464)))</f>
      </c>
      <c r="M4464" s="14">
        <f>AND($I4464=MID(kododd,1,2),$J4464=MID(kododd,3,3))</f>
      </c>
    </row>
    <row r="4465">
      <c r="A4465" s="95">
        <v>6459</v>
      </c>
      <c r="B4465" s="93" t="s">
        <v>11451</v>
      </c>
      <c r="C4465" s="93" t="s">
        <v>1417</v>
      </c>
      <c r="D4465" s="95">
        <v>1535</v>
      </c>
      <c r="F4465" s="95">
        <v>23794470</v>
      </c>
      <c r="G4465" s="95">
        <v>250</v>
      </c>
      <c r="H4465" s="93" t="s">
        <v>8976</v>
      </c>
      <c r="I4465" s="93" t="s">
        <v>23893</v>
      </c>
      <c r="J4465" s="93" t="s">
        <v>20970</v>
      </c>
      <c r="K4465" s="93" t="s">
        <v>5154</v>
      </c>
      <c r="L4465" s="14">
        <f>AND(vyberHrace&lt;&gt;"",ISNUMBER(SEARCH(vyberHrace,$B4465)))</f>
      </c>
      <c r="M4465" s="14">
        <f>AND($I4465=MID(kododd,1,2),$J4465=MID(kododd,3,3))</f>
      </c>
    </row>
    <row r="4466">
      <c r="A4466" s="95">
        <v>45075</v>
      </c>
      <c r="B4466" s="93" t="s">
        <v>7604</v>
      </c>
      <c r="C4466" s="93" t="s">
        <v>1410</v>
      </c>
      <c r="D4466" s="95">
        <v>1092</v>
      </c>
      <c r="G4466" s="95">
        <v>0</v>
      </c>
      <c r="H4466" s="93" t="s">
        <v>8976</v>
      </c>
      <c r="I4466" s="93" t="s">
        <v>23893</v>
      </c>
      <c r="J4466" s="93" t="s">
        <v>20862</v>
      </c>
      <c r="K4466" s="93" t="s">
        <v>6759</v>
      </c>
      <c r="L4466" s="14">
        <f>AND(vyberHrace&lt;&gt;"",ISNUMBER(SEARCH(vyberHrace,$B4466)))</f>
      </c>
      <c r="M4466" s="14">
        <f>AND($I4466=MID(kododd,1,2),$J4466=MID(kododd,3,3))</f>
      </c>
    </row>
    <row r="4467">
      <c r="A4467" s="95">
        <v>55290</v>
      </c>
      <c r="B4467" s="93" t="s">
        <v>2610</v>
      </c>
      <c r="C4467" s="93" t="s">
        <v>1459</v>
      </c>
      <c r="D4467" s="95">
        <v>1702</v>
      </c>
      <c r="E4467" s="95">
        <v>1925</v>
      </c>
      <c r="F4467" s="95">
        <v>23787635</v>
      </c>
      <c r="G4467" s="95">
        <v>250</v>
      </c>
      <c r="H4467" s="93" t="s">
        <v>8976</v>
      </c>
      <c r="I4467" s="93" t="s">
        <v>23893</v>
      </c>
      <c r="J4467" s="93" t="s">
        <v>20855</v>
      </c>
      <c r="K4467" s="93" t="s">
        <v>2076</v>
      </c>
      <c r="L4467" s="14">
        <f>AND(vyberHrace&lt;&gt;"",ISNUMBER(SEARCH(vyberHrace,$B4467)))</f>
      </c>
      <c r="M4467" s="14">
        <f>AND($I4467=MID(kododd,1,2),$J4467=MID(kododd,3,3))</f>
      </c>
    </row>
    <row r="4468">
      <c r="A4468" s="95">
        <v>34026</v>
      </c>
      <c r="B4468" s="93" t="s">
        <v>9813</v>
      </c>
      <c r="C4468" s="93" t="s">
        <v>1455</v>
      </c>
      <c r="D4468" s="95">
        <v>1590</v>
      </c>
      <c r="E4468" s="95">
        <v>1728</v>
      </c>
      <c r="F4468" s="95">
        <v>370894</v>
      </c>
      <c r="G4468" s="95">
        <v>250</v>
      </c>
      <c r="H4468" s="93" t="s">
        <v>8976</v>
      </c>
      <c r="I4468" s="93" t="s">
        <v>23893</v>
      </c>
      <c r="J4468" s="93" t="s">
        <v>20862</v>
      </c>
      <c r="K4468" s="93" t="s">
        <v>6759</v>
      </c>
      <c r="L4468" s="14">
        <f>AND(vyberHrace&lt;&gt;"",ISNUMBER(SEARCH(vyberHrace,$B4468)))</f>
      </c>
      <c r="M4468" s="14">
        <f>AND($I4468=MID(kododd,1,2),$J4468=MID(kododd,3,3))</f>
      </c>
    </row>
    <row r="4469">
      <c r="A4469" s="95">
        <v>54810</v>
      </c>
      <c r="B4469" s="93" t="s">
        <v>2590</v>
      </c>
      <c r="C4469" s="93" t="s">
        <v>1420</v>
      </c>
      <c r="G4469" s="95">
        <v>250</v>
      </c>
      <c r="H4469" s="93" t="s">
        <v>8976</v>
      </c>
      <c r="I4469" s="93" t="s">
        <v>23893</v>
      </c>
      <c r="J4469" s="93" t="s">
        <v>20859</v>
      </c>
      <c r="K4469" s="93" t="s">
        <v>5573</v>
      </c>
      <c r="L4469" s="14">
        <f>AND(vyberHrace&lt;&gt;"",ISNUMBER(SEARCH(vyberHrace,$B4469)))</f>
      </c>
      <c r="M4469" s="14">
        <f>AND($I4469=MID(kododd,1,2),$J4469=MID(kododd,3,3))</f>
      </c>
    </row>
    <row r="4470">
      <c r="A4470" s="95">
        <v>42152</v>
      </c>
      <c r="B4470" s="93" t="s">
        <v>9818</v>
      </c>
      <c r="C4470" s="93" t="s">
        <v>1463</v>
      </c>
      <c r="D4470" s="95">
        <v>1669</v>
      </c>
      <c r="G4470" s="95">
        <v>0</v>
      </c>
      <c r="H4470" s="93" t="s">
        <v>8976</v>
      </c>
      <c r="I4470" s="93" t="s">
        <v>23893</v>
      </c>
      <c r="J4470" s="93" t="s">
        <v>21017</v>
      </c>
      <c r="K4470" s="93" t="s">
        <v>7925</v>
      </c>
      <c r="L4470" s="14">
        <f>AND(vyberHrace&lt;&gt;"",ISNUMBER(SEARCH(vyberHrace,$B4470)))</f>
      </c>
      <c r="M4470" s="14">
        <f>AND($I4470=MID(kododd,1,2),$J4470=MID(kododd,3,3))</f>
      </c>
    </row>
    <row r="4471">
      <c r="A4471" s="95">
        <v>63937</v>
      </c>
      <c r="B4471" s="93" t="s">
        <v>30078</v>
      </c>
      <c r="C4471" s="93" t="s">
        <v>1433</v>
      </c>
      <c r="D4471" s="95">
        <v>70012</v>
      </c>
      <c r="E4471" s="95">
        <v>70012</v>
      </c>
      <c r="G4471" s="95">
        <v>500</v>
      </c>
      <c r="H4471" s="93" t="s">
        <v>8976</v>
      </c>
      <c r="I4471" s="93" t="s">
        <v>23893</v>
      </c>
      <c r="J4471" s="93" t="s">
        <v>23412</v>
      </c>
      <c r="K4471" s="93" t="s">
        <v>21358</v>
      </c>
      <c r="L4471" s="14">
        <f>AND(vyberHrace&lt;&gt;"",ISNUMBER(SEARCH(vyberHrace,$B4471)))</f>
      </c>
      <c r="M4471" s="14">
        <f>AND($I4471=MID(kododd,1,2),$J4471=MID(kododd,3,3))</f>
      </c>
    </row>
    <row r="4472">
      <c r="A4472" s="95">
        <v>5072</v>
      </c>
      <c r="B4472" s="93" t="s">
        <v>9828</v>
      </c>
      <c r="C4472" s="93" t="s">
        <v>1407</v>
      </c>
      <c r="D4472" s="95">
        <v>1487</v>
      </c>
      <c r="G4472" s="95">
        <v>250</v>
      </c>
      <c r="H4472" s="93" t="s">
        <v>8976</v>
      </c>
      <c r="I4472" s="93" t="s">
        <v>23893</v>
      </c>
      <c r="J4472" s="93" t="s">
        <v>20928</v>
      </c>
      <c r="K4472" s="93" t="s">
        <v>5586</v>
      </c>
      <c r="L4472" s="14">
        <f>AND(vyberHrace&lt;&gt;"",ISNUMBER(SEARCH(vyberHrace,$B4472)))</f>
      </c>
      <c r="M4472" s="14">
        <f>AND($I4472=MID(kododd,1,2),$J4472=MID(kododd,3,3))</f>
      </c>
    </row>
    <row r="4473">
      <c r="A4473" s="95">
        <v>57648</v>
      </c>
      <c r="B4473" s="93" t="s">
        <v>24222</v>
      </c>
      <c r="C4473" s="93" t="s">
        <v>1423</v>
      </c>
      <c r="D4473" s="95">
        <v>1681</v>
      </c>
      <c r="F4473" s="95">
        <v>23769017</v>
      </c>
      <c r="G4473" s="95">
        <v>250</v>
      </c>
      <c r="H4473" s="93" t="s">
        <v>8976</v>
      </c>
      <c r="I4473" s="93" t="s">
        <v>23893</v>
      </c>
      <c r="J4473" s="93" t="s">
        <v>20880</v>
      </c>
      <c r="K4473" s="93" t="s">
        <v>11224</v>
      </c>
      <c r="L4473" s="14">
        <f>AND(vyberHrace&lt;&gt;"",ISNUMBER(SEARCH(vyberHrace,$B4473)))</f>
      </c>
      <c r="M4473" s="14">
        <f>AND($I4473=MID(kododd,1,2),$J4473=MID(kododd,3,3))</f>
      </c>
    </row>
    <row r="4474">
      <c r="A4474" s="95">
        <v>34001</v>
      </c>
      <c r="B4474" s="93" t="s">
        <v>9837</v>
      </c>
      <c r="C4474" s="93" t="s">
        <v>1421</v>
      </c>
      <c r="D4474" s="95">
        <v>2085</v>
      </c>
      <c r="E4474" s="95">
        <v>2089</v>
      </c>
      <c r="F4474" s="95">
        <v>384232</v>
      </c>
      <c r="G4474" s="95">
        <v>250</v>
      </c>
      <c r="H4474" s="93" t="s">
        <v>8976</v>
      </c>
      <c r="I4474" s="93" t="s">
        <v>23893</v>
      </c>
      <c r="J4474" s="93" t="s">
        <v>20844</v>
      </c>
      <c r="K4474" s="93" t="s">
        <v>8979</v>
      </c>
      <c r="L4474" s="14">
        <f>AND(vyberHrace&lt;&gt;"",ISNUMBER(SEARCH(vyberHrace,$B4474)))</f>
      </c>
      <c r="M4474" s="14">
        <f>AND($I4474=MID(kododd,1,2),$J4474=MID(kododd,3,3))</f>
      </c>
    </row>
    <row r="4475">
      <c r="A4475" s="95">
        <v>1154</v>
      </c>
      <c r="B4475" s="93" t="s">
        <v>9840</v>
      </c>
      <c r="C4475" s="93" t="s">
        <v>1463</v>
      </c>
      <c r="D4475" s="95">
        <v>1911</v>
      </c>
      <c r="E4475" s="95">
        <v>2056</v>
      </c>
      <c r="F4475" s="95">
        <v>315710</v>
      </c>
      <c r="G4475" s="95">
        <v>250</v>
      </c>
      <c r="H4475" s="93" t="s">
        <v>8976</v>
      </c>
      <c r="I4475" s="93" t="s">
        <v>23893</v>
      </c>
      <c r="J4475" s="93" t="s">
        <v>21014</v>
      </c>
      <c r="K4475" s="93" t="s">
        <v>4826</v>
      </c>
      <c r="L4475" s="14">
        <f>AND(vyberHrace&lt;&gt;"",ISNUMBER(SEARCH(vyberHrace,$B4475)))</f>
      </c>
      <c r="M4475" s="14">
        <f>AND($I4475=MID(kododd,1,2),$J4475=MID(kododd,3,3))</f>
      </c>
    </row>
    <row r="4476">
      <c r="A4476" s="95">
        <v>60986</v>
      </c>
      <c r="B4476" s="93" t="s">
        <v>27327</v>
      </c>
      <c r="C4476" s="93" t="s">
        <v>1406</v>
      </c>
      <c r="G4476" s="95">
        <v>250</v>
      </c>
      <c r="H4476" s="93" t="s">
        <v>8976</v>
      </c>
      <c r="I4476" s="93" t="s">
        <v>23893</v>
      </c>
      <c r="J4476" s="93" t="s">
        <v>20862</v>
      </c>
      <c r="K4476" s="93" t="s">
        <v>6759</v>
      </c>
      <c r="L4476" s="14">
        <f>AND(vyberHrace&lt;&gt;"",ISNUMBER(SEARCH(vyberHrace,$B4476)))</f>
      </c>
      <c r="M4476" s="14">
        <f>AND($I4476=MID(kododd,1,2),$J4476=MID(kododd,3,3))</f>
      </c>
    </row>
    <row r="4477">
      <c r="A4477" s="95">
        <v>6436</v>
      </c>
      <c r="B4477" s="93" t="s">
        <v>11449</v>
      </c>
      <c r="C4477" s="93" t="s">
        <v>1442</v>
      </c>
      <c r="D4477" s="95">
        <v>1887</v>
      </c>
      <c r="E4477" s="95">
        <v>1904</v>
      </c>
      <c r="F4477" s="95">
        <v>359297</v>
      </c>
      <c r="G4477" s="95">
        <v>250</v>
      </c>
      <c r="H4477" s="93" t="s">
        <v>8976</v>
      </c>
      <c r="I4477" s="93" t="s">
        <v>23893</v>
      </c>
      <c r="J4477" s="93" t="s">
        <v>20863</v>
      </c>
      <c r="K4477" s="93" t="s">
        <v>4532</v>
      </c>
      <c r="L4477" s="14">
        <f>AND(vyberHrace&lt;&gt;"",ISNUMBER(SEARCH(vyberHrace,$B4477)))</f>
      </c>
      <c r="M4477" s="14">
        <f>AND($I4477=MID(kododd,1,2),$J4477=MID(kododd,3,3))</f>
      </c>
    </row>
    <row r="4478">
      <c r="A4478" s="95">
        <v>55691</v>
      </c>
      <c r="B4478" s="93" t="s">
        <v>21783</v>
      </c>
      <c r="C4478" s="93" t="s">
        <v>1486</v>
      </c>
      <c r="G4478" s="95">
        <v>0</v>
      </c>
      <c r="H4478" s="93" t="s">
        <v>8976</v>
      </c>
      <c r="I4478" s="93" t="s">
        <v>23893</v>
      </c>
      <c r="J4478" s="93" t="s">
        <v>20862</v>
      </c>
      <c r="K4478" s="93" t="s">
        <v>6759</v>
      </c>
      <c r="L4478" s="14">
        <f>AND(vyberHrace&lt;&gt;"",ISNUMBER(SEARCH(vyberHrace,$B4478)))</f>
      </c>
      <c r="M4478" s="14">
        <f>AND($I4478=MID(kododd,1,2),$J4478=MID(kododd,3,3))</f>
      </c>
    </row>
    <row r="4479">
      <c r="A4479" s="95">
        <v>48624</v>
      </c>
      <c r="B4479" s="93" t="s">
        <v>9843</v>
      </c>
      <c r="C4479" s="93" t="s">
        <v>1406</v>
      </c>
      <c r="G4479" s="95">
        <v>0</v>
      </c>
      <c r="H4479" s="93" t="s">
        <v>8976</v>
      </c>
      <c r="I4479" s="93" t="s">
        <v>23893</v>
      </c>
      <c r="J4479" s="93" t="s">
        <v>20862</v>
      </c>
      <c r="K4479" s="93" t="s">
        <v>6759</v>
      </c>
      <c r="L4479" s="14">
        <f>AND(vyberHrace&lt;&gt;"",ISNUMBER(SEARCH(vyberHrace,$B4479)))</f>
      </c>
      <c r="M4479" s="14">
        <f>AND($I4479=MID(kododd,1,2),$J4479=MID(kododd,3,3))</f>
      </c>
    </row>
    <row r="4480">
      <c r="A4480" s="95">
        <v>39492</v>
      </c>
      <c r="B4480" s="93" t="s">
        <v>20432</v>
      </c>
      <c r="C4480" s="93" t="s">
        <v>1419</v>
      </c>
      <c r="D4480" s="95">
        <v>2081</v>
      </c>
      <c r="E4480" s="95">
        <v>2078</v>
      </c>
      <c r="F4480" s="95">
        <v>381470</v>
      </c>
      <c r="G4480" s="95">
        <v>250</v>
      </c>
      <c r="H4480" s="93" t="s">
        <v>8976</v>
      </c>
      <c r="I4480" s="93" t="s">
        <v>23893</v>
      </c>
      <c r="J4480" s="93" t="s">
        <v>20863</v>
      </c>
      <c r="K4480" s="93" t="s">
        <v>4532</v>
      </c>
      <c r="L4480" s="14">
        <f>AND(vyberHrace&lt;&gt;"",ISNUMBER(SEARCH(vyberHrace,$B4480)))</f>
      </c>
      <c r="M4480" s="14">
        <f>AND($I4480=MID(kododd,1,2),$J4480=MID(kododd,3,3))</f>
      </c>
    </row>
    <row r="4481">
      <c r="A4481" s="95">
        <v>61389</v>
      </c>
      <c r="B4481" s="93" t="s">
        <v>27583</v>
      </c>
      <c r="C4481" s="93" t="s">
        <v>1419</v>
      </c>
      <c r="F4481" s="95">
        <v>23793813</v>
      </c>
      <c r="G4481" s="95">
        <v>0</v>
      </c>
      <c r="H4481" s="93" t="s">
        <v>8976</v>
      </c>
      <c r="I4481" s="93" t="s">
        <v>23893</v>
      </c>
      <c r="J4481" s="93" t="s">
        <v>20862</v>
      </c>
      <c r="K4481" s="93" t="s">
        <v>6759</v>
      </c>
      <c r="L4481" s="14">
        <f>AND(vyberHrace&lt;&gt;"",ISNUMBER(SEARCH(vyberHrace,$B4481)))</f>
      </c>
      <c r="M4481" s="14">
        <f>AND($I4481=MID(kododd,1,2),$J4481=MID(kododd,3,3))</f>
      </c>
    </row>
    <row r="4482">
      <c r="A4482" s="95">
        <v>896</v>
      </c>
      <c r="B4482" s="93" t="s">
        <v>9848</v>
      </c>
      <c r="C4482" s="93" t="s">
        <v>1429</v>
      </c>
      <c r="D4482" s="95">
        <v>1848</v>
      </c>
      <c r="E4482" s="95">
        <v>1917</v>
      </c>
      <c r="F4482" s="95">
        <v>342793</v>
      </c>
      <c r="G4482" s="95">
        <v>250</v>
      </c>
      <c r="H4482" s="93" t="s">
        <v>8976</v>
      </c>
      <c r="I4482" s="93" t="s">
        <v>23893</v>
      </c>
      <c r="J4482" s="93" t="s">
        <v>20922</v>
      </c>
      <c r="K4482" s="93" t="s">
        <v>5595</v>
      </c>
      <c r="L4482" s="14">
        <f>AND(vyberHrace&lt;&gt;"",ISNUMBER(SEARCH(vyberHrace,$B4482)))</f>
      </c>
      <c r="M4482" s="14">
        <f>AND($I4482=MID(kododd,1,2),$J4482=MID(kododd,3,3))</f>
      </c>
    </row>
    <row r="4483">
      <c r="A4483" s="95">
        <v>60656</v>
      </c>
      <c r="B4483" s="93" t="s">
        <v>22243</v>
      </c>
      <c r="C4483" s="93" t="s">
        <v>1475</v>
      </c>
      <c r="D4483" s="95">
        <v>1476</v>
      </c>
      <c r="F4483" s="95">
        <v>23794488</v>
      </c>
      <c r="G4483" s="95">
        <v>250</v>
      </c>
      <c r="H4483" s="93" t="s">
        <v>8976</v>
      </c>
      <c r="I4483" s="93" t="s">
        <v>23893</v>
      </c>
      <c r="J4483" s="93" t="s">
        <v>20850</v>
      </c>
      <c r="K4483" s="93" t="s">
        <v>2038</v>
      </c>
      <c r="L4483" s="14">
        <f>AND(vyberHrace&lt;&gt;"",ISNUMBER(SEARCH(vyberHrace,$B4483)))</f>
      </c>
      <c r="M4483" s="14">
        <f>AND($I4483=MID(kododd,1,2),$J4483=MID(kododd,3,3))</f>
      </c>
    </row>
    <row r="4484">
      <c r="A4484" s="95">
        <v>52158</v>
      </c>
      <c r="B4484" s="93" t="s">
        <v>1720</v>
      </c>
      <c r="C4484" s="93" t="s">
        <v>1422</v>
      </c>
      <c r="G4484" s="95">
        <v>0</v>
      </c>
      <c r="H4484" s="93" t="s">
        <v>8976</v>
      </c>
      <c r="I4484" s="93" t="s">
        <v>23893</v>
      </c>
      <c r="J4484" s="93" t="s">
        <v>20906</v>
      </c>
      <c r="K4484" s="93" t="s">
        <v>7817</v>
      </c>
      <c r="L4484" s="14">
        <f>AND(vyberHrace&lt;&gt;"",ISNUMBER(SEARCH(vyberHrace,$B4484)))</f>
      </c>
      <c r="M4484" s="14">
        <f>AND($I4484=MID(kododd,1,2),$J4484=MID(kododd,3,3))</f>
      </c>
    </row>
    <row r="4485">
      <c r="A4485" s="95">
        <v>25817</v>
      </c>
      <c r="B4485" s="93" t="s">
        <v>9852</v>
      </c>
      <c r="C4485" s="93" t="s">
        <v>1447</v>
      </c>
      <c r="G4485" s="95">
        <v>250</v>
      </c>
      <c r="H4485" s="93" t="s">
        <v>8976</v>
      </c>
      <c r="I4485" s="93" t="s">
        <v>23893</v>
      </c>
      <c r="J4485" s="93" t="s">
        <v>20922</v>
      </c>
      <c r="K4485" s="93" t="s">
        <v>5595</v>
      </c>
      <c r="L4485" s="14">
        <f>AND(vyberHrace&lt;&gt;"",ISNUMBER(SEARCH(vyberHrace,$B4485)))</f>
      </c>
      <c r="M4485" s="14">
        <f>AND($I4485=MID(kododd,1,2),$J4485=MID(kododd,3,3))</f>
      </c>
    </row>
    <row r="4486">
      <c r="A4486" s="95">
        <v>63631</v>
      </c>
      <c r="B4486" s="93" t="s">
        <v>29808</v>
      </c>
      <c r="C4486" s="93" t="s">
        <v>1441</v>
      </c>
      <c r="G4486" s="95">
        <v>250</v>
      </c>
      <c r="H4486" s="93" t="s">
        <v>8976</v>
      </c>
      <c r="I4486" s="93" t="s">
        <v>23893</v>
      </c>
      <c r="J4486" s="93" t="s">
        <v>20862</v>
      </c>
      <c r="K4486" s="93" t="s">
        <v>6759</v>
      </c>
      <c r="L4486" s="14">
        <f>AND(vyberHrace&lt;&gt;"",ISNUMBER(SEARCH(vyberHrace,$B4486)))</f>
      </c>
      <c r="M4486" s="14">
        <f>AND($I4486=MID(kododd,1,2),$J4486=MID(kododd,3,3))</f>
      </c>
    </row>
    <row r="4487">
      <c r="A4487" s="95">
        <v>44342</v>
      </c>
      <c r="B4487" s="93" t="s">
        <v>9859</v>
      </c>
      <c r="C4487" s="93" t="s">
        <v>1400</v>
      </c>
      <c r="D4487" s="95">
        <v>1100</v>
      </c>
      <c r="G4487" s="95">
        <v>0</v>
      </c>
      <c r="H4487" s="93" t="s">
        <v>8976</v>
      </c>
      <c r="I4487" s="93" t="s">
        <v>23893</v>
      </c>
      <c r="J4487" s="93" t="s">
        <v>20901</v>
      </c>
      <c r="K4487" s="93" t="s">
        <v>6914</v>
      </c>
      <c r="L4487" s="14">
        <f>AND(vyberHrace&lt;&gt;"",ISNUMBER(SEARCH(vyberHrace,$B4487)))</f>
      </c>
      <c r="M4487" s="14">
        <f>AND($I4487=MID(kododd,1,2),$J4487=MID(kododd,3,3))</f>
      </c>
    </row>
    <row r="4488">
      <c r="A4488" s="95">
        <v>50314</v>
      </c>
      <c r="B4488" s="93" t="s">
        <v>6800</v>
      </c>
      <c r="C4488" s="93" t="s">
        <v>1422</v>
      </c>
      <c r="D4488" s="95">
        <v>1654</v>
      </c>
      <c r="E4488" s="95">
        <v>1688</v>
      </c>
      <c r="F4488" s="95">
        <v>23734680</v>
      </c>
      <c r="G4488" s="95">
        <v>0</v>
      </c>
      <c r="H4488" s="93" t="s">
        <v>8976</v>
      </c>
      <c r="I4488" s="93" t="s">
        <v>23893</v>
      </c>
      <c r="J4488" s="93" t="s">
        <v>20880</v>
      </c>
      <c r="K4488" s="93" t="s">
        <v>11224</v>
      </c>
      <c r="L4488" s="14">
        <f>AND(vyberHrace&lt;&gt;"",ISNUMBER(SEARCH(vyberHrace,$B4488)))</f>
      </c>
      <c r="M4488" s="14">
        <f>AND($I4488=MID(kododd,1,2),$J4488=MID(kododd,3,3))</f>
      </c>
    </row>
    <row r="4489">
      <c r="A4489" s="95">
        <v>38730</v>
      </c>
      <c r="B4489" s="93" t="s">
        <v>14942</v>
      </c>
      <c r="C4489" s="93" t="s">
        <v>1404</v>
      </c>
      <c r="D4489" s="95">
        <v>1607</v>
      </c>
      <c r="E4489" s="95">
        <v>1920</v>
      </c>
      <c r="F4489" s="95">
        <v>23700378</v>
      </c>
      <c r="G4489" s="95">
        <v>0</v>
      </c>
      <c r="H4489" s="93" t="s">
        <v>8976</v>
      </c>
      <c r="I4489" s="93" t="s">
        <v>23893</v>
      </c>
      <c r="J4489" s="93" t="s">
        <v>20880</v>
      </c>
      <c r="K4489" s="93" t="s">
        <v>11224</v>
      </c>
      <c r="L4489" s="14">
        <f>AND(vyberHrace&lt;&gt;"",ISNUMBER(SEARCH(vyberHrace,$B4489)))</f>
      </c>
      <c r="M4489" s="14">
        <f>AND($I4489=MID(kododd,1,2),$J4489=MID(kododd,3,3))</f>
      </c>
    </row>
    <row r="4490">
      <c r="A4490" s="95">
        <v>54314</v>
      </c>
      <c r="B4490" s="93" t="s">
        <v>2614</v>
      </c>
      <c r="C4490" s="93" t="s">
        <v>1411</v>
      </c>
      <c r="D4490" s="95">
        <v>1120</v>
      </c>
      <c r="E4490" s="95">
        <v>1418</v>
      </c>
      <c r="F4490" s="95">
        <v>23755555</v>
      </c>
      <c r="G4490" s="95">
        <v>250</v>
      </c>
      <c r="H4490" s="93" t="s">
        <v>8976</v>
      </c>
      <c r="I4490" s="93" t="s">
        <v>23893</v>
      </c>
      <c r="J4490" s="93" t="s">
        <v>20880</v>
      </c>
      <c r="K4490" s="93" t="s">
        <v>11224</v>
      </c>
      <c r="L4490" s="14">
        <f>AND(vyberHrace&lt;&gt;"",ISNUMBER(SEARCH(vyberHrace,$B4490)))</f>
      </c>
      <c r="M4490" s="14">
        <f>AND($I4490=MID(kododd,1,2),$J4490=MID(kododd,3,3))</f>
      </c>
    </row>
    <row r="4491">
      <c r="A4491" s="95">
        <v>61467</v>
      </c>
      <c r="B4491" s="93" t="s">
        <v>27649</v>
      </c>
      <c r="C4491" s="93" t="s">
        <v>1412</v>
      </c>
      <c r="G4491" s="95">
        <v>0</v>
      </c>
      <c r="H4491" s="93" t="s">
        <v>8976</v>
      </c>
      <c r="I4491" s="93" t="s">
        <v>23893</v>
      </c>
      <c r="J4491" s="93" t="s">
        <v>20958</v>
      </c>
      <c r="K4491" s="93" t="s">
        <v>8977</v>
      </c>
      <c r="L4491" s="14">
        <f>AND(vyberHrace&lt;&gt;"",ISNUMBER(SEARCH(vyberHrace,$B4491)))</f>
      </c>
      <c r="M4491" s="14">
        <f>AND($I4491=MID(kododd,1,2),$J4491=MID(kododd,3,3))</f>
      </c>
    </row>
    <row r="4492">
      <c r="A4492" s="95">
        <v>61468</v>
      </c>
      <c r="B4492" s="93" t="s">
        <v>27650</v>
      </c>
      <c r="C4492" s="93" t="s">
        <v>1411</v>
      </c>
      <c r="G4492" s="95">
        <v>0</v>
      </c>
      <c r="H4492" s="93" t="s">
        <v>8976</v>
      </c>
      <c r="I4492" s="93" t="s">
        <v>23893</v>
      </c>
      <c r="J4492" s="93" t="s">
        <v>20958</v>
      </c>
      <c r="K4492" s="93" t="s">
        <v>8977</v>
      </c>
      <c r="L4492" s="14">
        <f>AND(vyberHrace&lt;&gt;"",ISNUMBER(SEARCH(vyberHrace,$B4492)))</f>
      </c>
      <c r="M4492" s="14">
        <f>AND($I4492=MID(kododd,1,2),$J4492=MID(kododd,3,3))</f>
      </c>
    </row>
    <row r="4493">
      <c r="A4493" s="95">
        <v>57856</v>
      </c>
      <c r="B4493" s="93" t="s">
        <v>24405</v>
      </c>
      <c r="C4493" s="93" t="s">
        <v>1416</v>
      </c>
      <c r="G4493" s="95">
        <v>250</v>
      </c>
      <c r="H4493" s="93" t="s">
        <v>8976</v>
      </c>
      <c r="I4493" s="93" t="s">
        <v>23893</v>
      </c>
      <c r="J4493" s="93" t="s">
        <v>20990</v>
      </c>
      <c r="K4493" s="93" t="s">
        <v>5159</v>
      </c>
      <c r="L4493" s="14">
        <f>AND(vyberHrace&lt;&gt;"",ISNUMBER(SEARCH(vyberHrace,$B4493)))</f>
      </c>
      <c r="M4493" s="14">
        <f>AND($I4493=MID(kododd,1,2),$J4493=MID(kododd,3,3))</f>
      </c>
    </row>
    <row r="4494">
      <c r="A4494" s="95">
        <v>1306</v>
      </c>
      <c r="B4494" s="93" t="s">
        <v>14954</v>
      </c>
      <c r="C4494" s="93" t="s">
        <v>1404</v>
      </c>
      <c r="D4494" s="95">
        <v>2058</v>
      </c>
      <c r="E4494" s="95">
        <v>2044</v>
      </c>
      <c r="F4494" s="95">
        <v>309451</v>
      </c>
      <c r="G4494" s="95">
        <v>0</v>
      </c>
      <c r="H4494" s="93" t="s">
        <v>8976</v>
      </c>
      <c r="I4494" s="93" t="s">
        <v>23893</v>
      </c>
      <c r="J4494" s="93" t="s">
        <v>20859</v>
      </c>
      <c r="K4494" s="93" t="s">
        <v>5573</v>
      </c>
      <c r="L4494" s="14">
        <f>AND(vyberHrace&lt;&gt;"",ISNUMBER(SEARCH(vyberHrace,$B4494)))</f>
      </c>
      <c r="M4494" s="14">
        <f>AND($I4494=MID(kododd,1,2),$J4494=MID(kododd,3,3))</f>
      </c>
    </row>
    <row r="4495">
      <c r="A4495" s="95">
        <v>30138</v>
      </c>
      <c r="B4495" s="93" t="s">
        <v>14961</v>
      </c>
      <c r="C4495" s="93" t="s">
        <v>1405</v>
      </c>
      <c r="G4495" s="95">
        <v>0</v>
      </c>
      <c r="H4495" s="93" t="s">
        <v>8976</v>
      </c>
      <c r="I4495" s="93" t="s">
        <v>23893</v>
      </c>
      <c r="J4495" s="93" t="s">
        <v>20996</v>
      </c>
      <c r="K4495" s="93" t="s">
        <v>368</v>
      </c>
      <c r="L4495" s="14">
        <f>AND(vyberHrace&lt;&gt;"",ISNUMBER(SEARCH(vyberHrace,$B4495)))</f>
      </c>
      <c r="M4495" s="14">
        <f>AND($I4495=MID(kododd,1,2),$J4495=MID(kododd,3,3))</f>
      </c>
    </row>
    <row r="4496">
      <c r="A4496" s="95">
        <v>49770</v>
      </c>
      <c r="B4496" s="93" t="s">
        <v>14962</v>
      </c>
      <c r="C4496" s="93" t="s">
        <v>1472</v>
      </c>
      <c r="D4496" s="95">
        <v>1716</v>
      </c>
      <c r="G4496" s="95">
        <v>250</v>
      </c>
      <c r="H4496" s="93" t="s">
        <v>8976</v>
      </c>
      <c r="I4496" s="93" t="s">
        <v>23893</v>
      </c>
      <c r="J4496" s="93" t="s">
        <v>20929</v>
      </c>
      <c r="K4496" s="93" t="s">
        <v>5588</v>
      </c>
      <c r="L4496" s="14">
        <f>AND(vyberHrace&lt;&gt;"",ISNUMBER(SEARCH(vyberHrace,$B4496)))</f>
      </c>
      <c r="M4496" s="14">
        <f>AND($I4496=MID(kododd,1,2),$J4496=MID(kododd,3,3))</f>
      </c>
    </row>
    <row r="4497">
      <c r="A4497" s="95">
        <v>38596</v>
      </c>
      <c r="B4497" s="93" t="s">
        <v>8039</v>
      </c>
      <c r="C4497" s="93" t="s">
        <v>1438</v>
      </c>
      <c r="D4497" s="95">
        <v>1663</v>
      </c>
      <c r="E4497" s="95">
        <v>1792</v>
      </c>
      <c r="F4497" s="95">
        <v>377635</v>
      </c>
      <c r="G4497" s="95">
        <v>250</v>
      </c>
      <c r="H4497" s="93" t="s">
        <v>8976</v>
      </c>
      <c r="I4497" s="93" t="s">
        <v>23893</v>
      </c>
      <c r="J4497" s="93" t="s">
        <v>20983</v>
      </c>
      <c r="K4497" s="93" t="s">
        <v>9107</v>
      </c>
      <c r="L4497" s="14">
        <f>AND(vyberHrace&lt;&gt;"",ISNUMBER(SEARCH(vyberHrace,$B4497)))</f>
      </c>
      <c r="M4497" s="14">
        <f>AND($I4497=MID(kododd,1,2),$J4497=MID(kododd,3,3))</f>
      </c>
    </row>
    <row r="4498">
      <c r="A4498" s="95">
        <v>41744</v>
      </c>
      <c r="B4498" s="93" t="s">
        <v>8040</v>
      </c>
      <c r="C4498" s="93" t="s">
        <v>1400</v>
      </c>
      <c r="D4498" s="95">
        <v>1344</v>
      </c>
      <c r="E4498" s="95">
        <v>1530</v>
      </c>
      <c r="F4498" s="95">
        <v>23721952</v>
      </c>
      <c r="G4498" s="95">
        <v>0</v>
      </c>
      <c r="H4498" s="93" t="s">
        <v>8976</v>
      </c>
      <c r="I4498" s="93" t="s">
        <v>23893</v>
      </c>
      <c r="J4498" s="93" t="s">
        <v>20983</v>
      </c>
      <c r="K4498" s="93" t="s">
        <v>9107</v>
      </c>
      <c r="L4498" s="14">
        <f>AND(vyberHrace&lt;&gt;"",ISNUMBER(SEARCH(vyberHrace,$B4498)))</f>
      </c>
      <c r="M4498" s="14">
        <f>AND($I4498=MID(kododd,1,2),$J4498=MID(kododd,3,3))</f>
      </c>
    </row>
    <row r="4499">
      <c r="A4499" s="95">
        <v>53212</v>
      </c>
      <c r="B4499" s="93" t="s">
        <v>17597</v>
      </c>
      <c r="C4499" s="93" t="s">
        <v>3255</v>
      </c>
      <c r="G4499" s="95">
        <v>0</v>
      </c>
      <c r="H4499" s="93" t="s">
        <v>8976</v>
      </c>
      <c r="I4499" s="93" t="s">
        <v>23893</v>
      </c>
      <c r="J4499" s="93" t="s">
        <v>20862</v>
      </c>
      <c r="K4499" s="93" t="s">
        <v>6759</v>
      </c>
      <c r="L4499" s="14">
        <f>AND(vyberHrace&lt;&gt;"",ISNUMBER(SEARCH(vyberHrace,$B4499)))</f>
      </c>
      <c r="M4499" s="14">
        <f>AND($I4499=MID(kododd,1,2),$J4499=MID(kododd,3,3))</f>
      </c>
    </row>
    <row r="4500">
      <c r="A4500" s="95">
        <v>59105</v>
      </c>
      <c r="B4500" s="93" t="s">
        <v>25551</v>
      </c>
      <c r="C4500" s="93" t="s">
        <v>1412</v>
      </c>
      <c r="G4500" s="95">
        <v>0</v>
      </c>
      <c r="H4500" s="93" t="s">
        <v>8976</v>
      </c>
      <c r="I4500" s="93" t="s">
        <v>23893</v>
      </c>
      <c r="J4500" s="93" t="s">
        <v>20906</v>
      </c>
      <c r="K4500" s="93" t="s">
        <v>7817</v>
      </c>
      <c r="L4500" s="14">
        <f>AND(vyberHrace&lt;&gt;"",ISNUMBER(SEARCH(vyberHrace,$B4500)))</f>
      </c>
      <c r="M4500" s="14">
        <f>AND($I4500=MID(kododd,1,2),$J4500=MID(kododd,3,3))</f>
      </c>
    </row>
    <row r="4501">
      <c r="A4501" s="95">
        <v>57760</v>
      </c>
      <c r="B4501" s="93" t="s">
        <v>24316</v>
      </c>
      <c r="C4501" s="93" t="s">
        <v>1416</v>
      </c>
      <c r="D4501" s="95">
        <v>1396</v>
      </c>
      <c r="E4501" s="95">
        <v>1591</v>
      </c>
      <c r="F4501" s="95">
        <v>23753730</v>
      </c>
      <c r="G4501" s="95">
        <v>250</v>
      </c>
      <c r="H4501" s="93" t="s">
        <v>8976</v>
      </c>
      <c r="I4501" s="93" t="s">
        <v>23893</v>
      </c>
      <c r="J4501" s="93" t="s">
        <v>20920</v>
      </c>
      <c r="K4501" s="93" t="s">
        <v>5933</v>
      </c>
      <c r="L4501" s="14">
        <f>AND(vyberHrace&lt;&gt;"",ISNUMBER(SEARCH(vyberHrace,$B4501)))</f>
      </c>
      <c r="M4501" s="14">
        <f>AND($I4501=MID(kododd,1,2),$J4501=MID(kododd,3,3))</f>
      </c>
    </row>
    <row r="4502">
      <c r="A4502" s="95">
        <v>53033</v>
      </c>
      <c r="B4502" s="93" t="s">
        <v>17599</v>
      </c>
      <c r="C4502" s="93" t="s">
        <v>1451</v>
      </c>
      <c r="G4502" s="95">
        <v>250</v>
      </c>
      <c r="H4502" s="93" t="s">
        <v>8976</v>
      </c>
      <c r="I4502" s="93" t="s">
        <v>23893</v>
      </c>
      <c r="J4502" s="93" t="s">
        <v>20845</v>
      </c>
      <c r="K4502" s="93" t="s">
        <v>11239</v>
      </c>
      <c r="L4502" s="14">
        <f>AND(vyberHrace&lt;&gt;"",ISNUMBER(SEARCH(vyberHrace,$B4502)))</f>
      </c>
      <c r="M4502" s="14">
        <f>AND($I4502=MID(kododd,1,2),$J4502=MID(kododd,3,3))</f>
      </c>
    </row>
    <row r="4503">
      <c r="A4503" s="95">
        <v>1223</v>
      </c>
      <c r="B4503" s="93" t="s">
        <v>9920</v>
      </c>
      <c r="C4503" s="93" t="s">
        <v>1430</v>
      </c>
      <c r="D4503" s="95">
        <v>2019</v>
      </c>
      <c r="E4503" s="95">
        <v>2033</v>
      </c>
      <c r="F4503" s="95">
        <v>314617</v>
      </c>
      <c r="G4503" s="95">
        <v>250</v>
      </c>
      <c r="H4503" s="93" t="s">
        <v>8976</v>
      </c>
      <c r="I4503" s="93" t="s">
        <v>23893</v>
      </c>
      <c r="J4503" s="93" t="s">
        <v>20863</v>
      </c>
      <c r="K4503" s="93" t="s">
        <v>4532</v>
      </c>
      <c r="L4503" s="14">
        <f>AND(vyberHrace&lt;&gt;"",ISNUMBER(SEARCH(vyberHrace,$B4503)))</f>
      </c>
      <c r="M4503" s="14">
        <f>AND($I4503=MID(kododd,1,2),$J4503=MID(kododd,3,3))</f>
      </c>
    </row>
    <row r="4504">
      <c r="A4504" s="95">
        <v>35213</v>
      </c>
      <c r="B4504" s="93" t="s">
        <v>9922</v>
      </c>
      <c r="C4504" s="93" t="s">
        <v>1398</v>
      </c>
      <c r="D4504" s="95">
        <v>1090</v>
      </c>
      <c r="F4504" s="95">
        <v>23708743</v>
      </c>
      <c r="G4504" s="95">
        <v>0</v>
      </c>
      <c r="H4504" s="93" t="s">
        <v>8976</v>
      </c>
      <c r="I4504" s="93" t="s">
        <v>23893</v>
      </c>
      <c r="J4504" s="93" t="s">
        <v>20880</v>
      </c>
      <c r="K4504" s="93" t="s">
        <v>11224</v>
      </c>
      <c r="L4504" s="14">
        <f>AND(vyberHrace&lt;&gt;"",ISNUMBER(SEARCH(vyberHrace,$B4504)))</f>
      </c>
      <c r="M4504" s="14">
        <f>AND($I4504=MID(kododd,1,2),$J4504=MID(kododd,3,3))</f>
      </c>
    </row>
    <row r="4505">
      <c r="A4505" s="95">
        <v>2013</v>
      </c>
      <c r="B4505" s="93" t="s">
        <v>12239</v>
      </c>
      <c r="C4505" s="93" t="s">
        <v>1465</v>
      </c>
      <c r="D4505" s="95">
        <v>1812</v>
      </c>
      <c r="E4505" s="95">
        <v>1948</v>
      </c>
      <c r="F4505" s="95">
        <v>342963</v>
      </c>
      <c r="G4505" s="95">
        <v>250</v>
      </c>
      <c r="H4505" s="93" t="s">
        <v>8976</v>
      </c>
      <c r="I4505" s="93" t="s">
        <v>23893</v>
      </c>
      <c r="J4505" s="93" t="s">
        <v>20844</v>
      </c>
      <c r="K4505" s="93" t="s">
        <v>8979</v>
      </c>
      <c r="L4505" s="14">
        <f>AND(vyberHrace&lt;&gt;"",ISNUMBER(SEARCH(vyberHrace,$B4505)))</f>
      </c>
      <c r="M4505" s="14">
        <f>AND($I4505=MID(kododd,1,2),$J4505=MID(kododd,3,3))</f>
      </c>
    </row>
    <row r="4506">
      <c r="A4506" s="95">
        <v>56248</v>
      </c>
      <c r="B4506" s="93" t="s">
        <v>21842</v>
      </c>
      <c r="C4506" s="93" t="s">
        <v>1420</v>
      </c>
      <c r="D4506" s="95">
        <v>1316</v>
      </c>
      <c r="F4506" s="95">
        <v>23780819</v>
      </c>
      <c r="G4506" s="95">
        <v>250</v>
      </c>
      <c r="H4506" s="93" t="s">
        <v>8976</v>
      </c>
      <c r="I4506" s="93" t="s">
        <v>23893</v>
      </c>
      <c r="J4506" s="93" t="s">
        <v>20889</v>
      </c>
      <c r="K4506" s="93" t="s">
        <v>6894</v>
      </c>
      <c r="L4506" s="14">
        <f>AND(vyberHrace&lt;&gt;"",ISNUMBER(SEARCH(vyberHrace,$B4506)))</f>
      </c>
      <c r="M4506" s="14">
        <f>AND($I4506=MID(kododd,1,2),$J4506=MID(kododd,3,3))</f>
      </c>
    </row>
    <row r="4507">
      <c r="A4507" s="95">
        <v>61217</v>
      </c>
      <c r="B4507" s="93" t="s">
        <v>27455</v>
      </c>
      <c r="C4507" s="93" t="s">
        <v>1424</v>
      </c>
      <c r="G4507" s="95">
        <v>250</v>
      </c>
      <c r="H4507" s="93" t="s">
        <v>8976</v>
      </c>
      <c r="I4507" s="93" t="s">
        <v>23893</v>
      </c>
      <c r="J4507" s="93" t="s">
        <v>23413</v>
      </c>
      <c r="K4507" s="93" t="s">
        <v>21382</v>
      </c>
      <c r="L4507" s="14">
        <f>AND(vyberHrace&lt;&gt;"",ISNUMBER(SEARCH(vyberHrace,$B4507)))</f>
      </c>
      <c r="M4507" s="14">
        <f>AND($I4507=MID(kododd,1,2),$J4507=MID(kododd,3,3))</f>
      </c>
    </row>
    <row r="4508">
      <c r="A4508" s="95">
        <v>49505</v>
      </c>
      <c r="B4508" s="93" t="s">
        <v>12249</v>
      </c>
      <c r="C4508" s="93" t="s">
        <v>1416</v>
      </c>
      <c r="D4508" s="95">
        <v>1186</v>
      </c>
      <c r="E4508" s="95">
        <v>1552</v>
      </c>
      <c r="F4508" s="95">
        <v>23740175</v>
      </c>
      <c r="G4508" s="95">
        <v>0</v>
      </c>
      <c r="H4508" s="93" t="s">
        <v>8976</v>
      </c>
      <c r="I4508" s="93" t="s">
        <v>23893</v>
      </c>
      <c r="J4508" s="93" t="s">
        <v>20880</v>
      </c>
      <c r="K4508" s="93" t="s">
        <v>11224</v>
      </c>
      <c r="L4508" s="14">
        <f>AND(vyberHrace&lt;&gt;"",ISNUMBER(SEARCH(vyberHrace,$B4508)))</f>
      </c>
      <c r="M4508" s="14">
        <f>AND($I4508=MID(kododd,1,2),$J4508=MID(kododd,3,3))</f>
      </c>
    </row>
    <row r="4509">
      <c r="A4509" s="95">
        <v>2430</v>
      </c>
      <c r="B4509" s="93" t="s">
        <v>14035</v>
      </c>
      <c r="C4509" s="93" t="s">
        <v>1413</v>
      </c>
      <c r="D4509" s="95">
        <v>1592</v>
      </c>
      <c r="E4509" s="95">
        <v>1702</v>
      </c>
      <c r="F4509" s="95">
        <v>372536</v>
      </c>
      <c r="G4509" s="95">
        <v>0</v>
      </c>
      <c r="H4509" s="93" t="s">
        <v>8976</v>
      </c>
      <c r="I4509" s="93" t="s">
        <v>23893</v>
      </c>
      <c r="J4509" s="93" t="s">
        <v>20862</v>
      </c>
      <c r="K4509" s="93" t="s">
        <v>6759</v>
      </c>
      <c r="L4509" s="14">
        <f>AND(vyberHrace&lt;&gt;"",ISNUMBER(SEARCH(vyberHrace,$B4509)))</f>
      </c>
      <c r="M4509" s="14">
        <f>AND($I4509=MID(kododd,1,2),$J4509=MID(kododd,3,3))</f>
      </c>
    </row>
    <row r="4510">
      <c r="A4510" s="95">
        <v>8658</v>
      </c>
      <c r="B4510" s="93" t="s">
        <v>18966</v>
      </c>
      <c r="C4510" s="93" t="s">
        <v>1433</v>
      </c>
      <c r="D4510" s="95">
        <v>1801</v>
      </c>
      <c r="E4510" s="95">
        <v>1896</v>
      </c>
      <c r="F4510" s="95">
        <v>310611</v>
      </c>
      <c r="G4510" s="95">
        <v>0</v>
      </c>
      <c r="H4510" s="93" t="s">
        <v>8976</v>
      </c>
      <c r="I4510" s="93" t="s">
        <v>23893</v>
      </c>
      <c r="J4510" s="93" t="s">
        <v>20897</v>
      </c>
      <c r="K4510" s="93" t="s">
        <v>5077</v>
      </c>
      <c r="L4510" s="14">
        <f>AND(vyberHrace&lt;&gt;"",ISNUMBER(SEARCH(vyberHrace,$B4510)))</f>
      </c>
      <c r="M4510" s="14">
        <f>AND($I4510=MID(kododd,1,2),$J4510=MID(kododd,3,3))</f>
      </c>
    </row>
    <row r="4511">
      <c r="A4511" s="95">
        <v>62764</v>
      </c>
      <c r="B4511" s="93" t="s">
        <v>28789</v>
      </c>
      <c r="C4511" s="93" t="s">
        <v>1487</v>
      </c>
      <c r="G4511" s="95">
        <v>250</v>
      </c>
      <c r="H4511" s="93" t="s">
        <v>8976</v>
      </c>
      <c r="I4511" s="93" t="s">
        <v>23893</v>
      </c>
      <c r="J4511" s="93" t="s">
        <v>23413</v>
      </c>
      <c r="K4511" s="93" t="s">
        <v>21382</v>
      </c>
      <c r="L4511" s="14">
        <f>AND(vyberHrace&lt;&gt;"",ISNUMBER(SEARCH(vyberHrace,$B4511)))</f>
      </c>
      <c r="M4511" s="14">
        <f>AND($I4511=MID(kododd,1,2),$J4511=MID(kododd,3,3))</f>
      </c>
    </row>
    <row r="4512">
      <c r="A4512" s="95">
        <v>10959</v>
      </c>
      <c r="B4512" s="93" t="s">
        <v>12150</v>
      </c>
      <c r="C4512" s="93" t="s">
        <v>1434</v>
      </c>
      <c r="D4512" s="95">
        <v>1577</v>
      </c>
      <c r="G4512" s="95">
        <v>0</v>
      </c>
      <c r="H4512" s="93" t="s">
        <v>8976</v>
      </c>
      <c r="I4512" s="93" t="s">
        <v>23893</v>
      </c>
      <c r="J4512" s="93" t="s">
        <v>20902</v>
      </c>
      <c r="K4512" s="93" t="s">
        <v>3608</v>
      </c>
      <c r="L4512" s="14">
        <f>AND(vyberHrace&lt;&gt;"",ISNUMBER(SEARCH(vyberHrace,$B4512)))</f>
      </c>
      <c r="M4512" s="14">
        <f>AND($I4512=MID(kododd,1,2),$J4512=MID(kododd,3,3))</f>
      </c>
    </row>
    <row r="4513">
      <c r="A4513" s="95">
        <v>49893</v>
      </c>
      <c r="B4513" s="93" t="s">
        <v>12150</v>
      </c>
      <c r="C4513" s="93" t="s">
        <v>3255</v>
      </c>
      <c r="D4513" s="95">
        <v>1050</v>
      </c>
      <c r="F4513" s="95">
        <v>23747218</v>
      </c>
      <c r="G4513" s="95">
        <v>0</v>
      </c>
      <c r="H4513" s="93" t="s">
        <v>8976</v>
      </c>
      <c r="I4513" s="93" t="s">
        <v>23893</v>
      </c>
      <c r="J4513" s="93" t="s">
        <v>20986</v>
      </c>
      <c r="K4513" s="93" t="s">
        <v>5124</v>
      </c>
      <c r="L4513" s="14">
        <f>AND(vyberHrace&lt;&gt;"",ISNUMBER(SEARCH(vyberHrace,$B4513)))</f>
      </c>
      <c r="M4513" s="14">
        <f>AND($I4513=MID(kododd,1,2),$J4513=MID(kododd,3,3))</f>
      </c>
    </row>
    <row r="4514">
      <c r="A4514" s="95">
        <v>41815</v>
      </c>
      <c r="B4514" s="93" t="s">
        <v>12156</v>
      </c>
      <c r="C4514" s="93" t="s">
        <v>1400</v>
      </c>
      <c r="D4514" s="95">
        <v>1204</v>
      </c>
      <c r="G4514" s="95">
        <v>250</v>
      </c>
      <c r="H4514" s="93" t="s">
        <v>8976</v>
      </c>
      <c r="I4514" s="93" t="s">
        <v>23893</v>
      </c>
      <c r="J4514" s="93" t="s">
        <v>20983</v>
      </c>
      <c r="K4514" s="93" t="s">
        <v>9107</v>
      </c>
      <c r="L4514" s="14">
        <f>AND(vyberHrace&lt;&gt;"",ISNUMBER(SEARCH(vyberHrace,$B4514)))</f>
      </c>
      <c r="M4514" s="14">
        <f>AND($I4514=MID(kododd,1,2),$J4514=MID(kododd,3,3))</f>
      </c>
    </row>
    <row r="4515">
      <c r="A4515" s="95">
        <v>12320</v>
      </c>
      <c r="B4515" s="93" t="s">
        <v>14410</v>
      </c>
      <c r="C4515" s="93" t="s">
        <v>1459</v>
      </c>
      <c r="D4515" s="95">
        <v>1743</v>
      </c>
      <c r="E4515" s="95">
        <v>1710</v>
      </c>
      <c r="F4515" s="95">
        <v>377643</v>
      </c>
      <c r="G4515" s="95">
        <v>250</v>
      </c>
      <c r="H4515" s="93" t="s">
        <v>8976</v>
      </c>
      <c r="I4515" s="93" t="s">
        <v>23893</v>
      </c>
      <c r="J4515" s="93" t="s">
        <v>20983</v>
      </c>
      <c r="K4515" s="93" t="s">
        <v>9107</v>
      </c>
      <c r="L4515" s="14">
        <f>AND(vyberHrace&lt;&gt;"",ISNUMBER(SEARCH(vyberHrace,$B4515)))</f>
      </c>
      <c r="M4515" s="14">
        <f>AND($I4515=MID(kododd,1,2),$J4515=MID(kododd,3,3))</f>
      </c>
    </row>
    <row r="4516">
      <c r="A4516" s="95">
        <v>39729</v>
      </c>
      <c r="B4516" s="93" t="s">
        <v>14411</v>
      </c>
      <c r="C4516" s="93" t="s">
        <v>1399</v>
      </c>
      <c r="D4516" s="95">
        <v>1190</v>
      </c>
      <c r="F4516" s="95">
        <v>382388</v>
      </c>
      <c r="G4516" s="95">
        <v>0</v>
      </c>
      <c r="H4516" s="93" t="s">
        <v>8976</v>
      </c>
      <c r="I4516" s="93" t="s">
        <v>23893</v>
      </c>
      <c r="J4516" s="93" t="s">
        <v>20983</v>
      </c>
      <c r="K4516" s="93" t="s">
        <v>9107</v>
      </c>
      <c r="L4516" s="14">
        <f>AND(vyberHrace&lt;&gt;"",ISNUMBER(SEARCH(vyberHrace,$B4516)))</f>
      </c>
      <c r="M4516" s="14">
        <f>AND($I4516=MID(kododd,1,2),$J4516=MID(kododd,3,3))</f>
      </c>
    </row>
    <row r="4517">
      <c r="A4517" s="95">
        <v>38315</v>
      </c>
      <c r="B4517" s="93" t="s">
        <v>17605</v>
      </c>
      <c r="C4517" s="93" t="s">
        <v>1399</v>
      </c>
      <c r="D4517" s="95">
        <v>1693</v>
      </c>
      <c r="E4517" s="95">
        <v>1742</v>
      </c>
      <c r="F4517" s="95">
        <v>367168</v>
      </c>
      <c r="G4517" s="95">
        <v>250</v>
      </c>
      <c r="H4517" s="93" t="s">
        <v>8976</v>
      </c>
      <c r="I4517" s="93" t="s">
        <v>23893</v>
      </c>
      <c r="J4517" s="93" t="s">
        <v>20862</v>
      </c>
      <c r="K4517" s="93" t="s">
        <v>6759</v>
      </c>
      <c r="L4517" s="14">
        <f>AND(vyberHrace&lt;&gt;"",ISNUMBER(SEARCH(vyberHrace,$B4517)))</f>
      </c>
      <c r="M4517" s="14">
        <f>AND($I4517=MID(kododd,1,2),$J4517=MID(kododd,3,3))</f>
      </c>
    </row>
    <row r="4518">
      <c r="A4518" s="95">
        <v>5895</v>
      </c>
      <c r="B4518" s="93" t="s">
        <v>14419</v>
      </c>
      <c r="C4518" s="93" t="s">
        <v>1415</v>
      </c>
      <c r="D4518" s="95">
        <v>1858</v>
      </c>
      <c r="E4518" s="95">
        <v>1878</v>
      </c>
      <c r="F4518" s="95">
        <v>319155</v>
      </c>
      <c r="G4518" s="95">
        <v>250</v>
      </c>
      <c r="H4518" s="93" t="s">
        <v>8976</v>
      </c>
      <c r="I4518" s="93" t="s">
        <v>23893</v>
      </c>
      <c r="J4518" s="93" t="s">
        <v>20867</v>
      </c>
      <c r="K4518" s="93" t="s">
        <v>2024</v>
      </c>
      <c r="L4518" s="14">
        <f>AND(vyberHrace&lt;&gt;"",ISNUMBER(SEARCH(vyberHrace,$B4518)))</f>
      </c>
      <c r="M4518" s="14">
        <f>AND($I4518=MID(kododd,1,2),$J4518=MID(kododd,3,3))</f>
      </c>
    </row>
    <row r="4519">
      <c r="A4519" s="95">
        <v>50576</v>
      </c>
      <c r="B4519" s="93" t="s">
        <v>9105</v>
      </c>
      <c r="C4519" s="93" t="s">
        <v>1402</v>
      </c>
      <c r="G4519" s="95">
        <v>0</v>
      </c>
      <c r="H4519" s="93" t="s">
        <v>8976</v>
      </c>
      <c r="I4519" s="93" t="s">
        <v>23893</v>
      </c>
      <c r="J4519" s="93" t="s">
        <v>20976</v>
      </c>
      <c r="K4519" s="93" t="s">
        <v>9938</v>
      </c>
      <c r="L4519" s="14">
        <f>AND(vyberHrace&lt;&gt;"",ISNUMBER(SEARCH(vyberHrace,$B4519)))</f>
      </c>
      <c r="M4519" s="14">
        <f>AND($I4519=MID(kododd,1,2),$J4519=MID(kododd,3,3))</f>
      </c>
    </row>
    <row r="4520">
      <c r="A4520" s="95">
        <v>52129</v>
      </c>
      <c r="B4520" s="93" t="s">
        <v>1642</v>
      </c>
      <c r="C4520" s="93" t="s">
        <v>1422</v>
      </c>
      <c r="G4520" s="95">
        <v>0</v>
      </c>
      <c r="H4520" s="93" t="s">
        <v>8976</v>
      </c>
      <c r="I4520" s="93" t="s">
        <v>23893</v>
      </c>
      <c r="J4520" s="93" t="s">
        <v>20976</v>
      </c>
      <c r="K4520" s="93" t="s">
        <v>9938</v>
      </c>
      <c r="L4520" s="14">
        <f>AND(vyberHrace&lt;&gt;"",ISNUMBER(SEARCH(vyberHrace,$B4520)))</f>
      </c>
      <c r="M4520" s="14">
        <f>AND($I4520=MID(kododd,1,2),$J4520=MID(kododd,3,3))</f>
      </c>
    </row>
    <row r="4521">
      <c r="A4521" s="95">
        <v>62763</v>
      </c>
      <c r="B4521" s="93" t="s">
        <v>28790</v>
      </c>
      <c r="C4521" s="93" t="s">
        <v>1486</v>
      </c>
      <c r="G4521" s="95">
        <v>250</v>
      </c>
      <c r="H4521" s="93" t="s">
        <v>8976</v>
      </c>
      <c r="I4521" s="93" t="s">
        <v>23893</v>
      </c>
      <c r="J4521" s="93" t="s">
        <v>23413</v>
      </c>
      <c r="K4521" s="93" t="s">
        <v>21382</v>
      </c>
      <c r="L4521" s="14">
        <f>AND(vyberHrace&lt;&gt;"",ISNUMBER(SEARCH(vyberHrace,$B4521)))</f>
      </c>
      <c r="M4521" s="14">
        <f>AND($I4521=MID(kododd,1,2),$J4521=MID(kododd,3,3))</f>
      </c>
    </row>
    <row r="4522">
      <c r="A4522" s="95">
        <v>57353</v>
      </c>
      <c r="B4522" s="93" t="s">
        <v>21784</v>
      </c>
      <c r="C4522" s="93" t="s">
        <v>1412</v>
      </c>
      <c r="G4522" s="95">
        <v>0</v>
      </c>
      <c r="H4522" s="93" t="s">
        <v>8976</v>
      </c>
      <c r="I4522" s="93" t="s">
        <v>23893</v>
      </c>
      <c r="J4522" s="93" t="s">
        <v>20862</v>
      </c>
      <c r="K4522" s="93" t="s">
        <v>6759</v>
      </c>
      <c r="L4522" s="14">
        <f>AND(vyberHrace&lt;&gt;"",ISNUMBER(SEARCH(vyberHrace,$B4522)))</f>
      </c>
      <c r="M4522" s="14">
        <f>AND($I4522=MID(kododd,1,2),$J4522=MID(kododd,3,3))</f>
      </c>
    </row>
    <row r="4523">
      <c r="A4523" s="95">
        <v>52878</v>
      </c>
      <c r="B4523" s="93" t="s">
        <v>5550</v>
      </c>
      <c r="C4523" s="93" t="s">
        <v>1422</v>
      </c>
      <c r="G4523" s="95">
        <v>0</v>
      </c>
      <c r="H4523" s="93" t="s">
        <v>8976</v>
      </c>
      <c r="I4523" s="93" t="s">
        <v>23893</v>
      </c>
      <c r="J4523" s="93" t="s">
        <v>20862</v>
      </c>
      <c r="K4523" s="93" t="s">
        <v>6759</v>
      </c>
      <c r="L4523" s="14">
        <f>AND(vyberHrace&lt;&gt;"",ISNUMBER(SEARCH(vyberHrace,$B4523)))</f>
      </c>
      <c r="M4523" s="14">
        <f>AND($I4523=MID(kododd,1,2),$J4523=MID(kododd,3,3))</f>
      </c>
    </row>
    <row r="4524">
      <c r="A4524" s="95">
        <v>59760</v>
      </c>
      <c r="B4524" s="93" t="s">
        <v>14445</v>
      </c>
      <c r="C4524" s="93" t="s">
        <v>1423</v>
      </c>
      <c r="D4524" s="95">
        <v>1246</v>
      </c>
      <c r="G4524" s="95">
        <v>250</v>
      </c>
      <c r="H4524" s="93" t="s">
        <v>8976</v>
      </c>
      <c r="I4524" s="93" t="s">
        <v>23893</v>
      </c>
      <c r="J4524" s="93" t="s">
        <v>20978</v>
      </c>
      <c r="K4524" s="93" t="s">
        <v>26146</v>
      </c>
      <c r="L4524" s="14">
        <f>AND(vyberHrace&lt;&gt;"",ISNUMBER(SEARCH(vyberHrace,$B4524)))</f>
      </c>
      <c r="M4524" s="14">
        <f>AND($I4524=MID(kododd,1,2),$J4524=MID(kododd,3,3))</f>
      </c>
    </row>
    <row r="4525">
      <c r="A4525" s="95">
        <v>53000</v>
      </c>
      <c r="B4525" s="93" t="s">
        <v>1610</v>
      </c>
      <c r="C4525" s="93" t="s">
        <v>1420</v>
      </c>
      <c r="G4525" s="95">
        <v>0</v>
      </c>
      <c r="H4525" s="93" t="s">
        <v>8976</v>
      </c>
      <c r="I4525" s="93" t="s">
        <v>23893</v>
      </c>
      <c r="J4525" s="93" t="s">
        <v>20862</v>
      </c>
      <c r="K4525" s="93" t="s">
        <v>6759</v>
      </c>
      <c r="L4525" s="14">
        <f>AND(vyberHrace&lt;&gt;"",ISNUMBER(SEARCH(vyberHrace,$B4525)))</f>
      </c>
      <c r="M4525" s="14">
        <f>AND($I4525=MID(kododd,1,2),$J4525=MID(kododd,3,3))</f>
      </c>
    </row>
    <row r="4526">
      <c r="A4526" s="95">
        <v>41834</v>
      </c>
      <c r="B4526" s="93" t="s">
        <v>14456</v>
      </c>
      <c r="C4526" s="93" t="s">
        <v>1442</v>
      </c>
      <c r="F4526" s="95">
        <v>23700564</v>
      </c>
      <c r="G4526" s="95">
        <v>250</v>
      </c>
      <c r="H4526" s="93" t="s">
        <v>8976</v>
      </c>
      <c r="I4526" s="93" t="s">
        <v>23893</v>
      </c>
      <c r="J4526" s="93" t="s">
        <v>20991</v>
      </c>
      <c r="K4526" s="93" t="s">
        <v>9101</v>
      </c>
      <c r="L4526" s="14">
        <f>AND(vyberHrace&lt;&gt;"",ISNUMBER(SEARCH(vyberHrace,$B4526)))</f>
      </c>
      <c r="M4526" s="14">
        <f>AND($I4526=MID(kododd,1,2),$J4526=MID(kododd,3,3))</f>
      </c>
    </row>
    <row r="4527">
      <c r="A4527" s="95">
        <v>52999</v>
      </c>
      <c r="B4527" s="93" t="s">
        <v>1611</v>
      </c>
      <c r="C4527" s="93" t="s">
        <v>1420</v>
      </c>
      <c r="F4527" s="95">
        <v>23797142</v>
      </c>
      <c r="G4527" s="95">
        <v>0</v>
      </c>
      <c r="H4527" s="93" t="s">
        <v>8976</v>
      </c>
      <c r="I4527" s="93" t="s">
        <v>23893</v>
      </c>
      <c r="J4527" s="93" t="s">
        <v>20862</v>
      </c>
      <c r="K4527" s="93" t="s">
        <v>6759</v>
      </c>
      <c r="L4527" s="14">
        <f>AND(vyberHrace&lt;&gt;"",ISNUMBER(SEARCH(vyberHrace,$B4527)))</f>
      </c>
      <c r="M4527" s="14">
        <f>AND($I4527=MID(kododd,1,2),$J4527=MID(kododd,3,3))</f>
      </c>
    </row>
    <row r="4528">
      <c r="A4528" s="95">
        <v>4820</v>
      </c>
      <c r="B4528" s="93" t="s">
        <v>6286</v>
      </c>
      <c r="C4528" s="93" t="s">
        <v>1469</v>
      </c>
      <c r="D4528" s="95">
        <v>1669</v>
      </c>
      <c r="E4528" s="95">
        <v>1891</v>
      </c>
      <c r="F4528" s="95">
        <v>332585</v>
      </c>
      <c r="G4528" s="95">
        <v>250</v>
      </c>
      <c r="H4528" s="93" t="s">
        <v>8976</v>
      </c>
      <c r="I4528" s="93" t="s">
        <v>23893</v>
      </c>
      <c r="J4528" s="93" t="s">
        <v>20983</v>
      </c>
      <c r="K4528" s="93" t="s">
        <v>9107</v>
      </c>
      <c r="L4528" s="14">
        <f>AND(vyberHrace&lt;&gt;"",ISNUMBER(SEARCH(vyberHrace,$B4528)))</f>
      </c>
      <c r="M4528" s="14">
        <f>AND($I4528=MID(kododd,1,2),$J4528=MID(kododd,3,3))</f>
      </c>
    </row>
    <row r="4529">
      <c r="A4529" s="95">
        <v>27877</v>
      </c>
      <c r="B4529" s="93" t="s">
        <v>6288</v>
      </c>
      <c r="C4529" s="93" t="s">
        <v>1454</v>
      </c>
      <c r="D4529" s="95">
        <v>2391</v>
      </c>
      <c r="E4529" s="95">
        <v>2356</v>
      </c>
      <c r="F4529" s="95">
        <v>331708</v>
      </c>
      <c r="G4529" s="95">
        <v>250</v>
      </c>
      <c r="H4529" s="93" t="s">
        <v>8976</v>
      </c>
      <c r="I4529" s="93" t="s">
        <v>23893</v>
      </c>
      <c r="J4529" s="93" t="s">
        <v>20863</v>
      </c>
      <c r="K4529" s="93" t="s">
        <v>4532</v>
      </c>
      <c r="L4529" s="14">
        <f>AND(vyberHrace&lt;&gt;"",ISNUMBER(SEARCH(vyberHrace,$B4529)))</f>
      </c>
      <c r="M4529" s="14">
        <f>AND($I4529=MID(kododd,1,2),$J4529=MID(kododd,3,3))</f>
      </c>
    </row>
    <row r="4530">
      <c r="A4530" s="95">
        <v>1832</v>
      </c>
      <c r="B4530" s="93" t="s">
        <v>6291</v>
      </c>
      <c r="C4530" s="93" t="s">
        <v>1442</v>
      </c>
      <c r="D4530" s="95">
        <v>1935</v>
      </c>
      <c r="G4530" s="95">
        <v>0</v>
      </c>
      <c r="H4530" s="93" t="s">
        <v>8976</v>
      </c>
      <c r="I4530" s="93" t="s">
        <v>23893</v>
      </c>
      <c r="J4530" s="93" t="s">
        <v>20862</v>
      </c>
      <c r="K4530" s="93" t="s">
        <v>6759</v>
      </c>
      <c r="L4530" s="14">
        <f>AND(vyberHrace&lt;&gt;"",ISNUMBER(SEARCH(vyberHrace,$B4530)))</f>
      </c>
      <c r="M4530" s="14">
        <f>AND($I4530=MID(kododd,1,2),$J4530=MID(kododd,3,3))</f>
      </c>
    </row>
    <row r="4531">
      <c r="A4531" s="95">
        <v>4909</v>
      </c>
      <c r="B4531" s="93" t="s">
        <v>5410</v>
      </c>
      <c r="C4531" s="93" t="s">
        <v>1405</v>
      </c>
      <c r="D4531" s="95">
        <v>1315</v>
      </c>
      <c r="G4531" s="95">
        <v>0</v>
      </c>
      <c r="H4531" s="93" t="s">
        <v>8976</v>
      </c>
      <c r="I4531" s="93" t="s">
        <v>23893</v>
      </c>
      <c r="J4531" s="93" t="s">
        <v>20960</v>
      </c>
      <c r="K4531" s="93" t="s">
        <v>4905</v>
      </c>
      <c r="L4531" s="14">
        <f>AND(vyberHrace&lt;&gt;"",ISNUMBER(SEARCH(vyberHrace,$B4531)))</f>
      </c>
      <c r="M4531" s="14">
        <f>AND($I4531=MID(kododd,1,2),$J4531=MID(kododd,3,3))</f>
      </c>
    </row>
    <row r="4532">
      <c r="A4532" s="95">
        <v>38860</v>
      </c>
      <c r="B4532" s="93" t="s">
        <v>5414</v>
      </c>
      <c r="C4532" s="93" t="s">
        <v>1452</v>
      </c>
      <c r="D4532" s="95">
        <v>1270</v>
      </c>
      <c r="E4532" s="95">
        <v>1533</v>
      </c>
      <c r="F4532" s="95">
        <v>393959</v>
      </c>
      <c r="G4532" s="95">
        <v>250</v>
      </c>
      <c r="H4532" s="93" t="s">
        <v>8976</v>
      </c>
      <c r="I4532" s="93" t="s">
        <v>23893</v>
      </c>
      <c r="J4532" s="93" t="s">
        <v>20850</v>
      </c>
      <c r="K4532" s="93" t="s">
        <v>2038</v>
      </c>
      <c r="L4532" s="14">
        <f>AND(vyberHrace&lt;&gt;"",ISNUMBER(SEARCH(vyberHrace,$B4532)))</f>
      </c>
      <c r="M4532" s="14">
        <f>AND($I4532=MID(kododd,1,2),$J4532=MID(kododd,3,3))</f>
      </c>
    </row>
    <row r="4533">
      <c r="A4533" s="95">
        <v>59532</v>
      </c>
      <c r="B4533" s="93" t="s">
        <v>25932</v>
      </c>
      <c r="C4533" s="93" t="s">
        <v>1486</v>
      </c>
      <c r="F4533" s="95">
        <v>23797150</v>
      </c>
      <c r="G4533" s="95">
        <v>250</v>
      </c>
      <c r="H4533" s="93" t="s">
        <v>8976</v>
      </c>
      <c r="I4533" s="93" t="s">
        <v>23893</v>
      </c>
      <c r="J4533" s="93" t="s">
        <v>20850</v>
      </c>
      <c r="K4533" s="93" t="s">
        <v>2038</v>
      </c>
      <c r="L4533" s="14">
        <f>AND(vyberHrace&lt;&gt;"",ISNUMBER(SEARCH(vyberHrace,$B4533)))</f>
      </c>
      <c r="M4533" s="14">
        <f>AND($I4533=MID(kododd,1,2),$J4533=MID(kododd,3,3))</f>
      </c>
    </row>
    <row r="4534">
      <c r="A4534" s="95">
        <v>5639</v>
      </c>
      <c r="B4534" s="93" t="s">
        <v>5416</v>
      </c>
      <c r="C4534" s="93" t="s">
        <v>1463</v>
      </c>
      <c r="D4534" s="95">
        <v>1495</v>
      </c>
      <c r="F4534" s="95">
        <v>23756853</v>
      </c>
      <c r="G4534" s="95">
        <v>250</v>
      </c>
      <c r="H4534" s="93" t="s">
        <v>8976</v>
      </c>
      <c r="I4534" s="93" t="s">
        <v>23893</v>
      </c>
      <c r="J4534" s="93" t="s">
        <v>20970</v>
      </c>
      <c r="K4534" s="93" t="s">
        <v>5154</v>
      </c>
      <c r="L4534" s="14">
        <f>AND(vyberHrace&lt;&gt;"",ISNUMBER(SEARCH(vyberHrace,$B4534)))</f>
      </c>
      <c r="M4534" s="14">
        <f>AND($I4534=MID(kododd,1,2),$J4534=MID(kododd,3,3))</f>
      </c>
    </row>
    <row r="4535">
      <c r="A4535" s="95">
        <v>50565</v>
      </c>
      <c r="B4535" s="93" t="s">
        <v>7790</v>
      </c>
      <c r="C4535" s="93" t="s">
        <v>1412</v>
      </c>
      <c r="D4535" s="95">
        <v>1036</v>
      </c>
      <c r="G4535" s="95">
        <v>500</v>
      </c>
      <c r="H4535" s="93" t="s">
        <v>8976</v>
      </c>
      <c r="I4535" s="93" t="s">
        <v>23893</v>
      </c>
      <c r="J4535" s="93" t="s">
        <v>23412</v>
      </c>
      <c r="K4535" s="93" t="s">
        <v>21358</v>
      </c>
      <c r="L4535" s="14">
        <f>AND(vyberHrace&lt;&gt;"",ISNUMBER(SEARCH(vyberHrace,$B4535)))</f>
      </c>
      <c r="M4535" s="14">
        <f>AND($I4535=MID(kododd,1,2),$J4535=MID(kododd,3,3))</f>
      </c>
    </row>
    <row r="4536">
      <c r="A4536" s="95">
        <v>30159</v>
      </c>
      <c r="B4536" s="93" t="s">
        <v>5418</v>
      </c>
      <c r="C4536" s="93" t="s">
        <v>1421</v>
      </c>
      <c r="D4536" s="95">
        <v>1095</v>
      </c>
      <c r="G4536" s="95">
        <v>0</v>
      </c>
      <c r="H4536" s="93" t="s">
        <v>8976</v>
      </c>
      <c r="I4536" s="93" t="s">
        <v>23893</v>
      </c>
      <c r="J4536" s="93" t="s">
        <v>20953</v>
      </c>
      <c r="K4536" s="93" t="s">
        <v>2012</v>
      </c>
      <c r="L4536" s="14">
        <f>AND(vyberHrace&lt;&gt;"",ISNUMBER(SEARCH(vyberHrace,$B4536)))</f>
      </c>
      <c r="M4536" s="14">
        <f>AND($I4536=MID(kododd,1,2),$J4536=MID(kododd,3,3))</f>
      </c>
    </row>
    <row r="4537">
      <c r="A4537" s="95">
        <v>54586</v>
      </c>
      <c r="B4537" s="93" t="s">
        <v>5421</v>
      </c>
      <c r="C4537" s="93" t="s">
        <v>1408</v>
      </c>
      <c r="G4537" s="95">
        <v>250</v>
      </c>
      <c r="H4537" s="93" t="s">
        <v>8976</v>
      </c>
      <c r="I4537" s="93" t="s">
        <v>23893</v>
      </c>
      <c r="J4537" s="93" t="s">
        <v>20976</v>
      </c>
      <c r="K4537" s="93" t="s">
        <v>9938</v>
      </c>
      <c r="L4537" s="14">
        <f>AND(vyberHrace&lt;&gt;"",ISNUMBER(SEARCH(vyberHrace,$B4537)))</f>
      </c>
      <c r="M4537" s="14">
        <f>AND($I4537=MID(kododd,1,2),$J4537=MID(kododd,3,3))</f>
      </c>
    </row>
    <row r="4538">
      <c r="A4538" s="95">
        <v>50300</v>
      </c>
      <c r="B4538" s="93" t="s">
        <v>6809</v>
      </c>
      <c r="C4538" s="93" t="s">
        <v>1422</v>
      </c>
      <c r="G4538" s="95">
        <v>0</v>
      </c>
      <c r="H4538" s="93" t="s">
        <v>8976</v>
      </c>
      <c r="I4538" s="93" t="s">
        <v>23893</v>
      </c>
      <c r="J4538" s="93" t="s">
        <v>20960</v>
      </c>
      <c r="K4538" s="93" t="s">
        <v>4905</v>
      </c>
      <c r="L4538" s="14">
        <f>AND(vyberHrace&lt;&gt;"",ISNUMBER(SEARCH(vyberHrace,$B4538)))</f>
      </c>
      <c r="M4538" s="14">
        <f>AND($I4538=MID(kododd,1,2),$J4538=MID(kododd,3,3))</f>
      </c>
    </row>
    <row r="4539">
      <c r="A4539" s="95">
        <v>63599</v>
      </c>
      <c r="B4539" s="93" t="s">
        <v>28791</v>
      </c>
      <c r="C4539" s="93" t="s">
        <v>1450</v>
      </c>
      <c r="F4539" s="95">
        <v>571005684</v>
      </c>
      <c r="G4539" s="95">
        <v>250</v>
      </c>
      <c r="H4539" s="93" t="s">
        <v>8976</v>
      </c>
      <c r="I4539" s="93" t="s">
        <v>23893</v>
      </c>
      <c r="J4539" s="93" t="s">
        <v>20867</v>
      </c>
      <c r="K4539" s="93" t="s">
        <v>2024</v>
      </c>
      <c r="L4539" s="14">
        <f>AND(vyberHrace&lt;&gt;"",ISNUMBER(SEARCH(vyberHrace,$B4539)))</f>
      </c>
      <c r="M4539" s="14">
        <f>AND($I4539=MID(kododd,1,2),$J4539=MID(kododd,3,3))</f>
      </c>
    </row>
    <row r="4540">
      <c r="A4540" s="95">
        <v>28709</v>
      </c>
      <c r="B4540" s="93" t="s">
        <v>5428</v>
      </c>
      <c r="C4540" s="93" t="s">
        <v>1431</v>
      </c>
      <c r="D4540" s="95">
        <v>2073</v>
      </c>
      <c r="E4540" s="95">
        <v>2049</v>
      </c>
      <c r="F4540" s="95">
        <v>343790</v>
      </c>
      <c r="G4540" s="95">
        <v>0</v>
      </c>
      <c r="H4540" s="93" t="s">
        <v>8976</v>
      </c>
      <c r="I4540" s="93" t="s">
        <v>23893</v>
      </c>
      <c r="J4540" s="93" t="s">
        <v>20862</v>
      </c>
      <c r="K4540" s="93" t="s">
        <v>6759</v>
      </c>
      <c r="L4540" s="14">
        <f>AND(vyberHrace&lt;&gt;"",ISNUMBER(SEARCH(vyberHrace,$B4540)))</f>
      </c>
      <c r="M4540" s="14">
        <f>AND($I4540=MID(kododd,1,2),$J4540=MID(kododd,3,3))</f>
      </c>
    </row>
    <row r="4541">
      <c r="A4541" s="95">
        <v>26477</v>
      </c>
      <c r="B4541" s="93" t="s">
        <v>14515</v>
      </c>
      <c r="C4541" s="93" t="s">
        <v>1431</v>
      </c>
      <c r="D4541" s="95">
        <v>1610</v>
      </c>
      <c r="F4541" s="95">
        <v>379778</v>
      </c>
      <c r="G4541" s="95">
        <v>0</v>
      </c>
      <c r="H4541" s="93" t="s">
        <v>8976</v>
      </c>
      <c r="I4541" s="93" t="s">
        <v>23893</v>
      </c>
      <c r="J4541" s="93" t="s">
        <v>20953</v>
      </c>
      <c r="K4541" s="93" t="s">
        <v>2012</v>
      </c>
      <c r="L4541" s="14">
        <f>AND(vyberHrace&lt;&gt;"",ISNUMBER(SEARCH(vyberHrace,$B4541)))</f>
      </c>
      <c r="M4541" s="14">
        <f>AND($I4541=MID(kododd,1,2),$J4541=MID(kododd,3,3))</f>
      </c>
    </row>
    <row r="4542">
      <c r="A4542" s="95">
        <v>31018</v>
      </c>
      <c r="B4542" s="93" t="s">
        <v>14518</v>
      </c>
      <c r="C4542" s="93" t="s">
        <v>1469</v>
      </c>
      <c r="G4542" s="95">
        <v>0</v>
      </c>
      <c r="H4542" s="93" t="s">
        <v>8976</v>
      </c>
      <c r="I4542" s="93" t="s">
        <v>23893</v>
      </c>
      <c r="J4542" s="93" t="s">
        <v>20862</v>
      </c>
      <c r="K4542" s="93" t="s">
        <v>6759</v>
      </c>
      <c r="L4542" s="14">
        <f>AND(vyberHrace&lt;&gt;"",ISNUMBER(SEARCH(vyberHrace,$B4542)))</f>
      </c>
      <c r="M4542" s="14">
        <f>AND($I4542=MID(kododd,1,2),$J4542=MID(kododd,3,3))</f>
      </c>
    </row>
    <row r="4543">
      <c r="A4543" s="95">
        <v>50301</v>
      </c>
      <c r="B4543" s="93" t="s">
        <v>6810</v>
      </c>
      <c r="C4543" s="93" t="s">
        <v>1420</v>
      </c>
      <c r="G4543" s="95">
        <v>250</v>
      </c>
      <c r="H4543" s="93" t="s">
        <v>8976</v>
      </c>
      <c r="I4543" s="93" t="s">
        <v>23893</v>
      </c>
      <c r="J4543" s="93" t="s">
        <v>20960</v>
      </c>
      <c r="K4543" s="93" t="s">
        <v>4905</v>
      </c>
      <c r="L4543" s="14">
        <f>AND(vyberHrace&lt;&gt;"",ISNUMBER(SEARCH(vyberHrace,$B4543)))</f>
      </c>
      <c r="M4543" s="14">
        <f>AND($I4543=MID(kododd,1,2),$J4543=MID(kododd,3,3))</f>
      </c>
    </row>
    <row r="4544">
      <c r="A4544" s="95">
        <v>54593</v>
      </c>
      <c r="B4544" s="93" t="s">
        <v>14519</v>
      </c>
      <c r="C4544" s="93" t="s">
        <v>1412</v>
      </c>
      <c r="G4544" s="95">
        <v>250</v>
      </c>
      <c r="H4544" s="93" t="s">
        <v>8976</v>
      </c>
      <c r="I4544" s="93" t="s">
        <v>23893</v>
      </c>
      <c r="J4544" s="93" t="s">
        <v>20976</v>
      </c>
      <c r="K4544" s="93" t="s">
        <v>9938</v>
      </c>
      <c r="L4544" s="14">
        <f>AND(vyberHrace&lt;&gt;"",ISNUMBER(SEARCH(vyberHrace,$B4544)))</f>
      </c>
      <c r="M4544" s="14">
        <f>AND($I4544=MID(kododd,1,2),$J4544=MID(kododd,3,3))</f>
      </c>
    </row>
    <row r="4545">
      <c r="A4545" s="95">
        <v>59835</v>
      </c>
      <c r="B4545" s="93" t="s">
        <v>26338</v>
      </c>
      <c r="C4545" s="93" t="s">
        <v>1436</v>
      </c>
      <c r="G4545" s="95">
        <v>250</v>
      </c>
      <c r="H4545" s="93" t="s">
        <v>8976</v>
      </c>
      <c r="I4545" s="93" t="s">
        <v>23893</v>
      </c>
      <c r="J4545" s="93" t="s">
        <v>23413</v>
      </c>
      <c r="K4545" s="93" t="s">
        <v>21382</v>
      </c>
      <c r="L4545" s="14">
        <f>AND(vyberHrace&lt;&gt;"",ISNUMBER(SEARCH(vyberHrace,$B4545)))</f>
      </c>
      <c r="M4545" s="14">
        <f>AND($I4545=MID(kododd,1,2),$J4545=MID(kododd,3,3))</f>
      </c>
    </row>
    <row r="4546">
      <c r="A4546" s="95">
        <v>1419</v>
      </c>
      <c r="B4546" s="93" t="s">
        <v>14634</v>
      </c>
      <c r="C4546" s="93" t="s">
        <v>1427</v>
      </c>
      <c r="D4546" s="95">
        <v>1787</v>
      </c>
      <c r="E4546" s="95">
        <v>1829</v>
      </c>
      <c r="F4546" s="95">
        <v>368679</v>
      </c>
      <c r="G4546" s="95">
        <v>250</v>
      </c>
      <c r="H4546" s="93" t="s">
        <v>8976</v>
      </c>
      <c r="I4546" s="93" t="s">
        <v>23893</v>
      </c>
      <c r="J4546" s="93" t="s">
        <v>20922</v>
      </c>
      <c r="K4546" s="93" t="s">
        <v>5595</v>
      </c>
      <c r="L4546" s="14">
        <f>AND(vyberHrace&lt;&gt;"",ISNUMBER(SEARCH(vyberHrace,$B4546)))</f>
      </c>
      <c r="M4546" s="14">
        <f>AND($I4546=MID(kododd,1,2),$J4546=MID(kododd,3,3))</f>
      </c>
    </row>
    <row r="4547">
      <c r="A4547" s="95">
        <v>54687</v>
      </c>
      <c r="B4547" s="93" t="s">
        <v>2676</v>
      </c>
      <c r="C4547" s="93" t="s">
        <v>1450</v>
      </c>
      <c r="D4547" s="95">
        <v>1156</v>
      </c>
      <c r="E4547" s="95">
        <v>1558</v>
      </c>
      <c r="F4547" s="95">
        <v>23797169</v>
      </c>
      <c r="G4547" s="95">
        <v>250</v>
      </c>
      <c r="H4547" s="93" t="s">
        <v>8976</v>
      </c>
      <c r="I4547" s="93" t="s">
        <v>23893</v>
      </c>
      <c r="J4547" s="93" t="s">
        <v>23413</v>
      </c>
      <c r="K4547" s="93" t="s">
        <v>21382</v>
      </c>
      <c r="L4547" s="14">
        <f>AND(vyberHrace&lt;&gt;"",ISNUMBER(SEARCH(vyberHrace,$B4547)))</f>
      </c>
      <c r="M4547" s="14">
        <f>AND($I4547=MID(kododd,1,2),$J4547=MID(kododd,3,3))</f>
      </c>
    </row>
    <row r="4548">
      <c r="A4548" s="95">
        <v>62758</v>
      </c>
      <c r="B4548" s="93" t="s">
        <v>28792</v>
      </c>
      <c r="C4548" s="93" t="s">
        <v>1487</v>
      </c>
      <c r="G4548" s="95">
        <v>250</v>
      </c>
      <c r="H4548" s="93" t="s">
        <v>8976</v>
      </c>
      <c r="I4548" s="93" t="s">
        <v>23893</v>
      </c>
      <c r="J4548" s="93" t="s">
        <v>23413</v>
      </c>
      <c r="K4548" s="93" t="s">
        <v>21382</v>
      </c>
      <c r="L4548" s="14">
        <f>AND(vyberHrace&lt;&gt;"",ISNUMBER(SEARCH(vyberHrace,$B4548)))</f>
      </c>
      <c r="M4548" s="14">
        <f>AND($I4548=MID(kododd,1,2),$J4548=MID(kododd,3,3))</f>
      </c>
    </row>
    <row r="4549">
      <c r="A4549" s="95">
        <v>54850</v>
      </c>
      <c r="B4549" s="93" t="s">
        <v>2677</v>
      </c>
      <c r="C4549" s="93" t="s">
        <v>1420</v>
      </c>
      <c r="G4549" s="95">
        <v>0</v>
      </c>
      <c r="H4549" s="93" t="s">
        <v>8976</v>
      </c>
      <c r="I4549" s="93" t="s">
        <v>23893</v>
      </c>
      <c r="J4549" s="93" t="s">
        <v>20863</v>
      </c>
      <c r="K4549" s="93" t="s">
        <v>4532</v>
      </c>
      <c r="L4549" s="14">
        <f>AND(vyberHrace&lt;&gt;"",ISNUMBER(SEARCH(vyberHrace,$B4549)))</f>
      </c>
      <c r="M4549" s="14">
        <f>AND($I4549=MID(kododd,1,2),$J4549=MID(kododd,3,3))</f>
      </c>
    </row>
    <row r="4550">
      <c r="A4550" s="95">
        <v>54848</v>
      </c>
      <c r="B4550" s="93" t="s">
        <v>2678</v>
      </c>
      <c r="C4550" s="93" t="s">
        <v>1450</v>
      </c>
      <c r="G4550" s="95">
        <v>0</v>
      </c>
      <c r="H4550" s="93" t="s">
        <v>8976</v>
      </c>
      <c r="I4550" s="93" t="s">
        <v>23893</v>
      </c>
      <c r="J4550" s="93" t="s">
        <v>20863</v>
      </c>
      <c r="K4550" s="93" t="s">
        <v>4532</v>
      </c>
      <c r="L4550" s="14">
        <f>AND(vyberHrace&lt;&gt;"",ISNUMBER(SEARCH(vyberHrace,$B4550)))</f>
      </c>
      <c r="M4550" s="14">
        <f>AND($I4550=MID(kododd,1,2),$J4550=MID(kododd,3,3))</f>
      </c>
    </row>
    <row r="4551">
      <c r="A4551" s="95">
        <v>54935</v>
      </c>
      <c r="B4551" s="93" t="s">
        <v>2631</v>
      </c>
      <c r="C4551" s="93" t="s">
        <v>1406</v>
      </c>
      <c r="F4551" s="95">
        <v>23794267</v>
      </c>
      <c r="G4551" s="95">
        <v>250</v>
      </c>
      <c r="H4551" s="93" t="s">
        <v>8976</v>
      </c>
      <c r="I4551" s="93" t="s">
        <v>23893</v>
      </c>
      <c r="J4551" s="93" t="s">
        <v>20964</v>
      </c>
      <c r="K4551" s="93" t="s">
        <v>11275</v>
      </c>
      <c r="L4551" s="14">
        <f>AND(vyberHrace&lt;&gt;"",ISNUMBER(SEARCH(vyberHrace,$B4551)))</f>
      </c>
      <c r="M4551" s="14">
        <f>AND($I4551=MID(kododd,1,2),$J4551=MID(kododd,3,3))</f>
      </c>
    </row>
    <row r="4552">
      <c r="A4552" s="95">
        <v>61811</v>
      </c>
      <c r="B4552" s="93" t="s">
        <v>21430</v>
      </c>
      <c r="C4552" s="93" t="s">
        <v>1412</v>
      </c>
      <c r="F4552" s="95">
        <v>23794275</v>
      </c>
      <c r="G4552" s="95">
        <v>250</v>
      </c>
      <c r="H4552" s="93" t="s">
        <v>8976</v>
      </c>
      <c r="I4552" s="93" t="s">
        <v>23893</v>
      </c>
      <c r="J4552" s="93" t="s">
        <v>20964</v>
      </c>
      <c r="K4552" s="93" t="s">
        <v>11275</v>
      </c>
      <c r="L4552" s="14">
        <f>AND(vyberHrace&lt;&gt;"",ISNUMBER(SEARCH(vyberHrace,$B4552)))</f>
      </c>
      <c r="M4552" s="14">
        <f>AND($I4552=MID(kododd,1,2),$J4552=MID(kododd,3,3))</f>
      </c>
    </row>
    <row r="4553">
      <c r="A4553" s="95">
        <v>4571</v>
      </c>
      <c r="B4553" s="93" t="s">
        <v>14640</v>
      </c>
      <c r="C4553" s="93" t="s">
        <v>1455</v>
      </c>
      <c r="D4553" s="95">
        <v>1624</v>
      </c>
      <c r="F4553" s="95">
        <v>326780</v>
      </c>
      <c r="G4553" s="95">
        <v>0</v>
      </c>
      <c r="H4553" s="93" t="s">
        <v>8976</v>
      </c>
      <c r="I4553" s="93" t="s">
        <v>23893</v>
      </c>
      <c r="J4553" s="93" t="s">
        <v>20944</v>
      </c>
      <c r="K4553" s="93" t="s">
        <v>5129</v>
      </c>
      <c r="L4553" s="14">
        <f>AND(vyberHrace&lt;&gt;"",ISNUMBER(SEARCH(vyberHrace,$B4553)))</f>
      </c>
      <c r="M4553" s="14">
        <f>AND($I4553=MID(kododd,1,2),$J4553=MID(kododd,3,3))</f>
      </c>
    </row>
    <row r="4554">
      <c r="A4554" s="95">
        <v>53275</v>
      </c>
      <c r="B4554" s="93" t="s">
        <v>17608</v>
      </c>
      <c r="C4554" s="93" t="s">
        <v>1422</v>
      </c>
      <c r="G4554" s="95">
        <v>0</v>
      </c>
      <c r="H4554" s="93" t="s">
        <v>8976</v>
      </c>
      <c r="I4554" s="93" t="s">
        <v>23893</v>
      </c>
      <c r="J4554" s="93" t="s">
        <v>20863</v>
      </c>
      <c r="K4554" s="93" t="s">
        <v>4532</v>
      </c>
      <c r="L4554" s="14">
        <f>AND(vyberHrace&lt;&gt;"",ISNUMBER(SEARCH(vyberHrace,$B4554)))</f>
      </c>
      <c r="M4554" s="14">
        <f>AND($I4554=MID(kododd,1,2),$J4554=MID(kododd,3,3))</f>
      </c>
    </row>
    <row r="4555">
      <c r="A4555" s="95">
        <v>14465</v>
      </c>
      <c r="B4555" s="93" t="s">
        <v>14643</v>
      </c>
      <c r="C4555" s="93" t="s">
        <v>1434</v>
      </c>
      <c r="D4555" s="95">
        <v>1908</v>
      </c>
      <c r="E4555" s="95">
        <v>1947</v>
      </c>
      <c r="F4555" s="95">
        <v>323993</v>
      </c>
      <c r="G4555" s="95">
        <v>0</v>
      </c>
      <c r="H4555" s="93" t="s">
        <v>8976</v>
      </c>
      <c r="I4555" s="93" t="s">
        <v>23893</v>
      </c>
      <c r="J4555" s="93" t="s">
        <v>20960</v>
      </c>
      <c r="K4555" s="93" t="s">
        <v>4905</v>
      </c>
      <c r="L4555" s="14">
        <f>AND(vyberHrace&lt;&gt;"",ISNUMBER(SEARCH(vyberHrace,$B4555)))</f>
      </c>
      <c r="M4555" s="14">
        <f>AND($I4555=MID(kododd,1,2),$J4555=MID(kododd,3,3))</f>
      </c>
    </row>
    <row r="4556">
      <c r="A4556" s="95">
        <v>28202</v>
      </c>
      <c r="B4556" s="93" t="s">
        <v>14645</v>
      </c>
      <c r="C4556" s="93" t="s">
        <v>1418</v>
      </c>
      <c r="D4556" s="95">
        <v>1547</v>
      </c>
      <c r="G4556" s="95">
        <v>0</v>
      </c>
      <c r="H4556" s="93" t="s">
        <v>8976</v>
      </c>
      <c r="I4556" s="93" t="s">
        <v>23893</v>
      </c>
      <c r="J4556" s="93" t="s">
        <v>20960</v>
      </c>
      <c r="K4556" s="93" t="s">
        <v>4905</v>
      </c>
      <c r="L4556" s="14">
        <f>AND(vyberHrace&lt;&gt;"",ISNUMBER(SEARCH(vyberHrace,$B4556)))</f>
      </c>
      <c r="M4556" s="14">
        <f>AND($I4556=MID(kododd,1,2),$J4556=MID(kododd,3,3))</f>
      </c>
    </row>
    <row r="4557">
      <c r="A4557" s="95">
        <v>54847</v>
      </c>
      <c r="B4557" s="93" t="s">
        <v>2679</v>
      </c>
      <c r="C4557" s="93" t="s">
        <v>1450</v>
      </c>
      <c r="G4557" s="95">
        <v>0</v>
      </c>
      <c r="H4557" s="93" t="s">
        <v>8976</v>
      </c>
      <c r="I4557" s="93" t="s">
        <v>23893</v>
      </c>
      <c r="J4557" s="93" t="s">
        <v>20863</v>
      </c>
      <c r="K4557" s="93" t="s">
        <v>4532</v>
      </c>
      <c r="L4557" s="14">
        <f>AND(vyberHrace&lt;&gt;"",ISNUMBER(SEARCH(vyberHrace,$B4557)))</f>
      </c>
      <c r="M4557" s="14">
        <f>AND($I4557=MID(kododd,1,2),$J4557=MID(kododd,3,3))</f>
      </c>
    </row>
    <row r="4558">
      <c r="A4558" s="95">
        <v>60985</v>
      </c>
      <c r="B4558" s="93" t="s">
        <v>10111</v>
      </c>
      <c r="C4558" s="93" t="s">
        <v>1422</v>
      </c>
      <c r="G4558" s="95">
        <v>250</v>
      </c>
      <c r="H4558" s="93" t="s">
        <v>8976</v>
      </c>
      <c r="I4558" s="93" t="s">
        <v>23893</v>
      </c>
      <c r="J4558" s="93" t="s">
        <v>20862</v>
      </c>
      <c r="K4558" s="93" t="s">
        <v>6759</v>
      </c>
      <c r="L4558" s="14">
        <f>AND(vyberHrace&lt;&gt;"",ISNUMBER(SEARCH(vyberHrace,$B4558)))</f>
      </c>
      <c r="M4558" s="14">
        <f>AND($I4558=MID(kododd,1,2),$J4558=MID(kododd,3,3))</f>
      </c>
    </row>
    <row r="4559">
      <c r="A4559" s="95">
        <v>6473</v>
      </c>
      <c r="B4559" s="93" t="s">
        <v>14667</v>
      </c>
      <c r="C4559" s="93" t="s">
        <v>1401</v>
      </c>
      <c r="D4559" s="95">
        <v>1655</v>
      </c>
      <c r="E4559" s="95">
        <v>1827</v>
      </c>
      <c r="F4559" s="95">
        <v>332607</v>
      </c>
      <c r="G4559" s="95">
        <v>250</v>
      </c>
      <c r="H4559" s="93" t="s">
        <v>8976</v>
      </c>
      <c r="I4559" s="93" t="s">
        <v>23893</v>
      </c>
      <c r="J4559" s="93" t="s">
        <v>20930</v>
      </c>
      <c r="K4559" s="93" t="s">
        <v>5590</v>
      </c>
      <c r="L4559" s="14">
        <f>AND(vyberHrace&lt;&gt;"",ISNUMBER(SEARCH(vyberHrace,$B4559)))</f>
      </c>
      <c r="M4559" s="14">
        <f>AND($I4559=MID(kododd,1,2),$J4559=MID(kododd,3,3))</f>
      </c>
    </row>
    <row r="4560">
      <c r="A4560" s="95">
        <v>45099</v>
      </c>
      <c r="B4560" s="93" t="s">
        <v>14676</v>
      </c>
      <c r="C4560" s="93" t="s">
        <v>1438</v>
      </c>
      <c r="G4560" s="95">
        <v>0</v>
      </c>
      <c r="H4560" s="93" t="s">
        <v>8976</v>
      </c>
      <c r="I4560" s="93" t="s">
        <v>23893</v>
      </c>
      <c r="J4560" s="93" t="s">
        <v>20902</v>
      </c>
      <c r="K4560" s="93" t="s">
        <v>3608</v>
      </c>
      <c r="L4560" s="14">
        <f>AND(vyberHrace&lt;&gt;"",ISNUMBER(SEARCH(vyberHrace,$B4560)))</f>
      </c>
      <c r="M4560" s="14">
        <f>AND($I4560=MID(kododd,1,2),$J4560=MID(kododd,3,3))</f>
      </c>
    </row>
    <row r="4561">
      <c r="A4561" s="95">
        <v>40885</v>
      </c>
      <c r="B4561" s="93" t="s">
        <v>14677</v>
      </c>
      <c r="C4561" s="93" t="s">
        <v>1399</v>
      </c>
      <c r="D4561" s="95">
        <v>1100</v>
      </c>
      <c r="G4561" s="95">
        <v>0</v>
      </c>
      <c r="H4561" s="93" t="s">
        <v>8976</v>
      </c>
      <c r="I4561" s="93" t="s">
        <v>23893</v>
      </c>
      <c r="J4561" s="93" t="s">
        <v>20880</v>
      </c>
      <c r="K4561" s="93" t="s">
        <v>11224</v>
      </c>
      <c r="L4561" s="14">
        <f>AND(vyberHrace&lt;&gt;"",ISNUMBER(SEARCH(vyberHrace,$B4561)))</f>
      </c>
      <c r="M4561" s="14">
        <f>AND($I4561=MID(kododd,1,2),$J4561=MID(kododd,3,3))</f>
      </c>
    </row>
    <row r="4562">
      <c r="A4562" s="95">
        <v>41700</v>
      </c>
      <c r="B4562" s="93" t="s">
        <v>14679</v>
      </c>
      <c r="C4562" s="93" t="s">
        <v>1409</v>
      </c>
      <c r="D4562" s="95">
        <v>1099</v>
      </c>
      <c r="G4562" s="95">
        <v>0</v>
      </c>
      <c r="H4562" s="93" t="s">
        <v>8976</v>
      </c>
      <c r="I4562" s="93" t="s">
        <v>23893</v>
      </c>
      <c r="J4562" s="93" t="s">
        <v>21014</v>
      </c>
      <c r="K4562" s="93" t="s">
        <v>4826</v>
      </c>
      <c r="L4562" s="14">
        <f>AND(vyberHrace&lt;&gt;"",ISNUMBER(SEARCH(vyberHrace,$B4562)))</f>
      </c>
      <c r="M4562" s="14">
        <f>AND($I4562=MID(kododd,1,2),$J4562=MID(kododd,3,3))</f>
      </c>
    </row>
    <row r="4563">
      <c r="A4563" s="95">
        <v>44789</v>
      </c>
      <c r="B4563" s="93" t="s">
        <v>14680</v>
      </c>
      <c r="C4563" s="93" t="s">
        <v>1408</v>
      </c>
      <c r="G4563" s="95">
        <v>0</v>
      </c>
      <c r="H4563" s="93" t="s">
        <v>8976</v>
      </c>
      <c r="I4563" s="93" t="s">
        <v>23893</v>
      </c>
      <c r="J4563" s="93" t="s">
        <v>21014</v>
      </c>
      <c r="K4563" s="93" t="s">
        <v>4826</v>
      </c>
      <c r="L4563" s="14">
        <f>AND(vyberHrace&lt;&gt;"",ISNUMBER(SEARCH(vyberHrace,$B4563)))</f>
      </c>
      <c r="M4563" s="14">
        <f>AND($I4563=MID(kododd,1,2),$J4563=MID(kododd,3,3))</f>
      </c>
    </row>
    <row r="4564">
      <c r="A4564" s="95">
        <v>47739</v>
      </c>
      <c r="B4564" s="93" t="s">
        <v>14681</v>
      </c>
      <c r="C4564" s="93" t="s">
        <v>1455</v>
      </c>
      <c r="G4564" s="95">
        <v>0</v>
      </c>
      <c r="H4564" s="93" t="s">
        <v>8976</v>
      </c>
      <c r="I4564" s="93" t="s">
        <v>23893</v>
      </c>
      <c r="J4564" s="93" t="s">
        <v>20901</v>
      </c>
      <c r="K4564" s="93" t="s">
        <v>6914</v>
      </c>
      <c r="L4564" s="14">
        <f>AND(vyberHrace&lt;&gt;"",ISNUMBER(SEARCH(vyberHrace,$B4564)))</f>
      </c>
      <c r="M4564" s="14">
        <f>AND($I4564=MID(kododd,1,2),$J4564=MID(kododd,3,3))</f>
      </c>
    </row>
    <row r="4565">
      <c r="A4565" s="95">
        <v>47740</v>
      </c>
      <c r="B4565" s="93" t="s">
        <v>14684</v>
      </c>
      <c r="C4565" s="93" t="s">
        <v>1400</v>
      </c>
      <c r="F4565" s="95">
        <v>23716991</v>
      </c>
      <c r="G4565" s="95">
        <v>0</v>
      </c>
      <c r="H4565" s="93" t="s">
        <v>8976</v>
      </c>
      <c r="I4565" s="93" t="s">
        <v>23893</v>
      </c>
      <c r="J4565" s="93" t="s">
        <v>20901</v>
      </c>
      <c r="K4565" s="93" t="s">
        <v>6914</v>
      </c>
      <c r="L4565" s="14">
        <f>AND(vyberHrace&lt;&gt;"",ISNUMBER(SEARCH(vyberHrace,$B4565)))</f>
      </c>
      <c r="M4565" s="14">
        <f>AND($I4565=MID(kododd,1,2),$J4565=MID(kododd,3,3))</f>
      </c>
    </row>
    <row r="4566">
      <c r="A4566" s="95">
        <v>47738</v>
      </c>
      <c r="B4566" s="93" t="s">
        <v>14685</v>
      </c>
      <c r="C4566" s="93" t="s">
        <v>1402</v>
      </c>
      <c r="F4566" s="95">
        <v>23717009</v>
      </c>
      <c r="G4566" s="95">
        <v>0</v>
      </c>
      <c r="H4566" s="93" t="s">
        <v>8976</v>
      </c>
      <c r="I4566" s="93" t="s">
        <v>23893</v>
      </c>
      <c r="J4566" s="93" t="s">
        <v>20901</v>
      </c>
      <c r="K4566" s="93" t="s">
        <v>6914</v>
      </c>
      <c r="L4566" s="14">
        <f>AND(vyberHrace&lt;&gt;"",ISNUMBER(SEARCH(vyberHrace,$B4566)))</f>
      </c>
      <c r="M4566" s="14">
        <f>AND($I4566=MID(kododd,1,2),$J4566=MID(kododd,3,3))</f>
      </c>
    </row>
    <row r="4567">
      <c r="A4567" s="95">
        <v>49090</v>
      </c>
      <c r="B4567" s="93" t="s">
        <v>14580</v>
      </c>
      <c r="C4567" s="93" t="s">
        <v>1415</v>
      </c>
      <c r="D4567" s="95">
        <v>1189</v>
      </c>
      <c r="F4567" s="95">
        <v>23782242</v>
      </c>
      <c r="G4567" s="95">
        <v>250</v>
      </c>
      <c r="H4567" s="93" t="s">
        <v>8976</v>
      </c>
      <c r="I4567" s="93" t="s">
        <v>23893</v>
      </c>
      <c r="J4567" s="93" t="s">
        <v>20901</v>
      </c>
      <c r="K4567" s="93" t="s">
        <v>6914</v>
      </c>
      <c r="L4567" s="14">
        <f>AND(vyberHrace&lt;&gt;"",ISNUMBER(SEARCH(vyberHrace,$B4567)))</f>
      </c>
      <c r="M4567" s="14">
        <f>AND($I4567=MID(kododd,1,2),$J4567=MID(kododd,3,3))</f>
      </c>
    </row>
    <row r="4568">
      <c r="A4568" s="95">
        <v>47854</v>
      </c>
      <c r="B4568" s="93" t="s">
        <v>14581</v>
      </c>
      <c r="C4568" s="93" t="s">
        <v>1416</v>
      </c>
      <c r="D4568" s="95">
        <v>1354</v>
      </c>
      <c r="E4568" s="95">
        <v>1518</v>
      </c>
      <c r="F4568" s="95">
        <v>23717017</v>
      </c>
      <c r="G4568" s="95">
        <v>250</v>
      </c>
      <c r="H4568" s="93" t="s">
        <v>8976</v>
      </c>
      <c r="I4568" s="93" t="s">
        <v>23893</v>
      </c>
      <c r="J4568" s="93" t="s">
        <v>20901</v>
      </c>
      <c r="K4568" s="93" t="s">
        <v>6914</v>
      </c>
      <c r="L4568" s="14">
        <f>AND(vyberHrace&lt;&gt;"",ISNUMBER(SEARCH(vyberHrace,$B4568)))</f>
      </c>
      <c r="M4568" s="14">
        <f>AND($I4568=MID(kododd,1,2),$J4568=MID(kododd,3,3))</f>
      </c>
    </row>
    <row r="4569">
      <c r="A4569" s="95">
        <v>50233</v>
      </c>
      <c r="B4569" s="93" t="s">
        <v>9103</v>
      </c>
      <c r="C4569" s="93" t="s">
        <v>1412</v>
      </c>
      <c r="G4569" s="95">
        <v>250</v>
      </c>
      <c r="H4569" s="93" t="s">
        <v>8976</v>
      </c>
      <c r="I4569" s="93" t="s">
        <v>23893</v>
      </c>
      <c r="J4569" s="93" t="s">
        <v>20901</v>
      </c>
      <c r="K4569" s="93" t="s">
        <v>6914</v>
      </c>
      <c r="L4569" s="14">
        <f>AND(vyberHrace&lt;&gt;"",ISNUMBER(SEARCH(vyberHrace,$B4569)))</f>
      </c>
      <c r="M4569" s="14">
        <f>AND($I4569=MID(kododd,1,2),$J4569=MID(kododd,3,3))</f>
      </c>
    </row>
    <row r="4570">
      <c r="A4570" s="95">
        <v>53004</v>
      </c>
      <c r="B4570" s="93" t="s">
        <v>1612</v>
      </c>
      <c r="C4570" s="93" t="s">
        <v>1416</v>
      </c>
      <c r="G4570" s="95">
        <v>0</v>
      </c>
      <c r="H4570" s="93" t="s">
        <v>8976</v>
      </c>
      <c r="I4570" s="93" t="s">
        <v>23893</v>
      </c>
      <c r="J4570" s="93" t="s">
        <v>20862</v>
      </c>
      <c r="K4570" s="93" t="s">
        <v>6759</v>
      </c>
      <c r="L4570" s="14">
        <f>AND(vyberHrace&lt;&gt;"",ISNUMBER(SEARCH(vyberHrace,$B4570)))</f>
      </c>
      <c r="M4570" s="14">
        <f>AND($I4570=MID(kododd,1,2),$J4570=MID(kododd,3,3))</f>
      </c>
    </row>
    <row r="4571">
      <c r="A4571" s="95">
        <v>54849</v>
      </c>
      <c r="B4571" s="93" t="s">
        <v>2680</v>
      </c>
      <c r="C4571" s="93" t="s">
        <v>1412</v>
      </c>
      <c r="G4571" s="95">
        <v>0</v>
      </c>
      <c r="H4571" s="93" t="s">
        <v>8976</v>
      </c>
      <c r="I4571" s="93" t="s">
        <v>23893</v>
      </c>
      <c r="J4571" s="93" t="s">
        <v>20863</v>
      </c>
      <c r="K4571" s="93" t="s">
        <v>4532</v>
      </c>
      <c r="L4571" s="14">
        <f>AND(vyberHrace&lt;&gt;"",ISNUMBER(SEARCH(vyberHrace,$B4571)))</f>
      </c>
      <c r="M4571" s="14">
        <f>AND($I4571=MID(kododd,1,2),$J4571=MID(kododd,3,3))</f>
      </c>
    </row>
    <row r="4572">
      <c r="A4572" s="95">
        <v>105</v>
      </c>
      <c r="B4572" s="93" t="s">
        <v>9435</v>
      </c>
      <c r="C4572" s="93" t="s">
        <v>1426</v>
      </c>
      <c r="D4572" s="95">
        <v>2164</v>
      </c>
      <c r="E4572" s="95">
        <v>2158</v>
      </c>
      <c r="F4572" s="95">
        <v>301515</v>
      </c>
      <c r="G4572" s="95">
        <v>0</v>
      </c>
      <c r="H4572" s="93" t="s">
        <v>8976</v>
      </c>
      <c r="I4572" s="93" t="s">
        <v>23893</v>
      </c>
      <c r="J4572" s="93" t="s">
        <v>20866</v>
      </c>
      <c r="K4572" s="93" t="s">
        <v>9063</v>
      </c>
      <c r="L4572" s="14">
        <f>AND(vyberHrace&lt;&gt;"",ISNUMBER(SEARCH(vyberHrace,$B4572)))</f>
      </c>
      <c r="M4572" s="14">
        <f>AND($I4572=MID(kododd,1,2),$J4572=MID(kododd,3,3))</f>
      </c>
    </row>
    <row r="4573">
      <c r="A4573" s="95">
        <v>41047</v>
      </c>
      <c r="B4573" s="93" t="s">
        <v>16991</v>
      </c>
      <c r="C4573" s="93" t="s">
        <v>1399</v>
      </c>
      <c r="D4573" s="95">
        <v>1963</v>
      </c>
      <c r="E4573" s="95">
        <v>1990</v>
      </c>
      <c r="F4573" s="95">
        <v>385522</v>
      </c>
      <c r="G4573" s="95">
        <v>0</v>
      </c>
      <c r="H4573" s="93" t="s">
        <v>8976</v>
      </c>
      <c r="I4573" s="93" t="s">
        <v>23893</v>
      </c>
      <c r="J4573" s="93" t="s">
        <v>20867</v>
      </c>
      <c r="K4573" s="93" t="s">
        <v>2024</v>
      </c>
      <c r="L4573" s="14">
        <f>AND(vyberHrace&lt;&gt;"",ISNUMBER(SEARCH(vyberHrace,$B4573)))</f>
      </c>
      <c r="M4573" s="14">
        <f>AND($I4573=MID(kododd,1,2),$J4573=MID(kododd,3,3))</f>
      </c>
    </row>
    <row r="4574">
      <c r="A4574" s="95">
        <v>48873</v>
      </c>
      <c r="B4574" s="93" t="s">
        <v>16998</v>
      </c>
      <c r="C4574" s="93" t="s">
        <v>1402</v>
      </c>
      <c r="D4574" s="95">
        <v>1085</v>
      </c>
      <c r="G4574" s="95">
        <v>0</v>
      </c>
      <c r="H4574" s="93" t="s">
        <v>8976</v>
      </c>
      <c r="I4574" s="93" t="s">
        <v>23893</v>
      </c>
      <c r="J4574" s="93" t="s">
        <v>20880</v>
      </c>
      <c r="K4574" s="93" t="s">
        <v>11224</v>
      </c>
      <c r="L4574" s="14">
        <f>AND(vyberHrace&lt;&gt;"",ISNUMBER(SEARCH(vyberHrace,$B4574)))</f>
      </c>
      <c r="M4574" s="14">
        <f>AND($I4574=MID(kododd,1,2),$J4574=MID(kododd,3,3))</f>
      </c>
    </row>
    <row r="4575">
      <c r="A4575" s="95">
        <v>48874</v>
      </c>
      <c r="B4575" s="93" t="s">
        <v>16999</v>
      </c>
      <c r="C4575" s="93" t="s">
        <v>3255</v>
      </c>
      <c r="G4575" s="95">
        <v>0</v>
      </c>
      <c r="H4575" s="93" t="s">
        <v>8976</v>
      </c>
      <c r="I4575" s="93" t="s">
        <v>23893</v>
      </c>
      <c r="J4575" s="93" t="s">
        <v>20880</v>
      </c>
      <c r="K4575" s="93" t="s">
        <v>11224</v>
      </c>
      <c r="L4575" s="14">
        <f>AND(vyberHrace&lt;&gt;"",ISNUMBER(SEARCH(vyberHrace,$B4575)))</f>
      </c>
      <c r="M4575" s="14">
        <f>AND($I4575=MID(kododd,1,2),$J4575=MID(kododd,3,3))</f>
      </c>
    </row>
    <row r="4576">
      <c r="A4576" s="95">
        <v>54250</v>
      </c>
      <c r="B4576" s="93" t="s">
        <v>2644</v>
      </c>
      <c r="C4576" s="93" t="s">
        <v>1422</v>
      </c>
      <c r="G4576" s="95">
        <v>0</v>
      </c>
      <c r="H4576" s="93" t="s">
        <v>8976</v>
      </c>
      <c r="I4576" s="93" t="s">
        <v>23893</v>
      </c>
      <c r="J4576" s="93" t="s">
        <v>20942</v>
      </c>
      <c r="K4576" s="93" t="s">
        <v>9082</v>
      </c>
      <c r="L4576" s="14">
        <f>AND(vyberHrace&lt;&gt;"",ISNUMBER(SEARCH(vyberHrace,$B4576)))</f>
      </c>
      <c r="M4576" s="14">
        <f>AND($I4576=MID(kododd,1,2),$J4576=MID(kododd,3,3))</f>
      </c>
    </row>
    <row r="4577">
      <c r="A4577" s="95">
        <v>15620</v>
      </c>
      <c r="B4577" s="93" t="s">
        <v>16911</v>
      </c>
      <c r="C4577" s="93" t="s">
        <v>1447</v>
      </c>
      <c r="D4577" s="95">
        <v>1629</v>
      </c>
      <c r="E4577" s="95">
        <v>1757</v>
      </c>
      <c r="F4577" s="95">
        <v>345709</v>
      </c>
      <c r="G4577" s="95">
        <v>250</v>
      </c>
      <c r="H4577" s="93" t="s">
        <v>8976</v>
      </c>
      <c r="I4577" s="93" t="s">
        <v>23893</v>
      </c>
      <c r="J4577" s="93" t="s">
        <v>20983</v>
      </c>
      <c r="K4577" s="93" t="s">
        <v>9107</v>
      </c>
      <c r="L4577" s="14">
        <f>AND(vyberHrace&lt;&gt;"",ISNUMBER(SEARCH(vyberHrace,$B4577)))</f>
      </c>
      <c r="M4577" s="14">
        <f>AND($I4577=MID(kododd,1,2),$J4577=MID(kododd,3,3))</f>
      </c>
    </row>
    <row r="4578">
      <c r="A4578" s="95">
        <v>30168</v>
      </c>
      <c r="B4578" s="93" t="s">
        <v>16915</v>
      </c>
      <c r="C4578" s="93" t="s">
        <v>1421</v>
      </c>
      <c r="D4578" s="95">
        <v>1275</v>
      </c>
      <c r="G4578" s="95">
        <v>0</v>
      </c>
      <c r="H4578" s="93" t="s">
        <v>8976</v>
      </c>
      <c r="I4578" s="93" t="s">
        <v>23893</v>
      </c>
      <c r="J4578" s="93" t="s">
        <v>20880</v>
      </c>
      <c r="K4578" s="93" t="s">
        <v>11224</v>
      </c>
      <c r="L4578" s="14">
        <f>AND(vyberHrace&lt;&gt;"",ISNUMBER(SEARCH(vyberHrace,$B4578)))</f>
      </c>
      <c r="M4578" s="14">
        <f>AND($I4578=MID(kododd,1,2),$J4578=MID(kododd,3,3))</f>
      </c>
    </row>
    <row r="4579">
      <c r="A4579" s="95">
        <v>28329</v>
      </c>
      <c r="B4579" s="93" t="s">
        <v>23977</v>
      </c>
      <c r="C4579" s="93" t="s">
        <v>1431</v>
      </c>
      <c r="D4579" s="95">
        <v>1181</v>
      </c>
      <c r="F4579" s="95">
        <v>23788046</v>
      </c>
      <c r="G4579" s="95">
        <v>250</v>
      </c>
      <c r="H4579" s="93" t="s">
        <v>8976</v>
      </c>
      <c r="I4579" s="93" t="s">
        <v>23893</v>
      </c>
      <c r="J4579" s="93" t="s">
        <v>20978</v>
      </c>
      <c r="K4579" s="93" t="s">
        <v>26146</v>
      </c>
      <c r="L4579" s="14">
        <f>AND(vyberHrace&lt;&gt;"",ISNUMBER(SEARCH(vyberHrace,$B4579)))</f>
      </c>
      <c r="M4579" s="14">
        <f>AND($I4579=MID(kododd,1,2),$J4579=MID(kododd,3,3))</f>
      </c>
    </row>
    <row r="4580">
      <c r="A4580" s="95">
        <v>30169</v>
      </c>
      <c r="B4580" s="93" t="s">
        <v>16918</v>
      </c>
      <c r="C4580" s="93" t="s">
        <v>1398</v>
      </c>
      <c r="D4580" s="95">
        <v>1100</v>
      </c>
      <c r="G4580" s="95">
        <v>0</v>
      </c>
      <c r="H4580" s="93" t="s">
        <v>8976</v>
      </c>
      <c r="I4580" s="93" t="s">
        <v>23893</v>
      </c>
      <c r="J4580" s="93" t="s">
        <v>20880</v>
      </c>
      <c r="K4580" s="93" t="s">
        <v>11224</v>
      </c>
      <c r="L4580" s="14">
        <f>AND(vyberHrace&lt;&gt;"",ISNUMBER(SEARCH(vyberHrace,$B4580)))</f>
      </c>
      <c r="M4580" s="14">
        <f>AND($I4580=MID(kododd,1,2),$J4580=MID(kododd,3,3))</f>
      </c>
    </row>
    <row r="4581">
      <c r="A4581" s="95">
        <v>49244</v>
      </c>
      <c r="B4581" s="93" t="s">
        <v>16920</v>
      </c>
      <c r="C4581" s="93" t="s">
        <v>1402</v>
      </c>
      <c r="G4581" s="95">
        <v>0</v>
      </c>
      <c r="H4581" s="93" t="s">
        <v>8976</v>
      </c>
      <c r="I4581" s="93" t="s">
        <v>23893</v>
      </c>
      <c r="J4581" s="93" t="s">
        <v>21019</v>
      </c>
      <c r="K4581" s="93" t="s">
        <v>11130</v>
      </c>
      <c r="L4581" s="14">
        <f>AND(vyberHrace&lt;&gt;"",ISNUMBER(SEARCH(vyberHrace,$B4581)))</f>
      </c>
      <c r="M4581" s="14">
        <f>AND($I4581=MID(kododd,1,2),$J4581=MID(kododd,3,3))</f>
      </c>
    </row>
    <row r="4582">
      <c r="A4582" s="95">
        <v>13128</v>
      </c>
      <c r="B4582" s="93" t="s">
        <v>16924</v>
      </c>
      <c r="C4582" s="93" t="s">
        <v>1440</v>
      </c>
      <c r="D4582" s="95">
        <v>1807</v>
      </c>
      <c r="E4582" s="95">
        <v>1841</v>
      </c>
      <c r="F4582" s="95">
        <v>319619</v>
      </c>
      <c r="G4582" s="95">
        <v>250</v>
      </c>
      <c r="H4582" s="93" t="s">
        <v>8976</v>
      </c>
      <c r="I4582" s="93" t="s">
        <v>23893</v>
      </c>
      <c r="J4582" s="93" t="s">
        <v>20867</v>
      </c>
      <c r="K4582" s="93" t="s">
        <v>2024</v>
      </c>
      <c r="L4582" s="14">
        <f>AND(vyberHrace&lt;&gt;"",ISNUMBER(SEARCH(vyberHrace,$B4582)))</f>
      </c>
      <c r="M4582" s="14">
        <f>AND($I4582=MID(kododd,1,2),$J4582=MID(kododd,3,3))</f>
      </c>
    </row>
    <row r="4583">
      <c r="A4583" s="95">
        <v>44592</v>
      </c>
      <c r="B4583" s="93" t="s">
        <v>16925</v>
      </c>
      <c r="C4583" s="93" t="s">
        <v>1419</v>
      </c>
      <c r="D4583" s="95">
        <v>1303</v>
      </c>
      <c r="F4583" s="95">
        <v>398292</v>
      </c>
      <c r="G4583" s="95">
        <v>0</v>
      </c>
      <c r="H4583" s="93" t="s">
        <v>8976</v>
      </c>
      <c r="I4583" s="93" t="s">
        <v>23893</v>
      </c>
      <c r="J4583" s="93" t="s">
        <v>20964</v>
      </c>
      <c r="K4583" s="93" t="s">
        <v>11275</v>
      </c>
      <c r="L4583" s="14">
        <f>AND(vyberHrace&lt;&gt;"",ISNUMBER(SEARCH(vyberHrace,$B4583)))</f>
      </c>
      <c r="M4583" s="14">
        <f>AND($I4583=MID(kododd,1,2),$J4583=MID(kododd,3,3))</f>
      </c>
    </row>
    <row r="4584">
      <c r="A4584" s="95">
        <v>1471</v>
      </c>
      <c r="B4584" s="93" t="s">
        <v>1888</v>
      </c>
      <c r="C4584" s="93" t="s">
        <v>1463</v>
      </c>
      <c r="D4584" s="95">
        <v>2034</v>
      </c>
      <c r="E4584" s="95">
        <v>2046</v>
      </c>
      <c r="F4584" s="95">
        <v>308064</v>
      </c>
      <c r="G4584" s="95">
        <v>250</v>
      </c>
      <c r="H4584" s="93" t="s">
        <v>8976</v>
      </c>
      <c r="I4584" s="93" t="s">
        <v>23893</v>
      </c>
      <c r="J4584" s="93" t="s">
        <v>20958</v>
      </c>
      <c r="K4584" s="93" t="s">
        <v>8977</v>
      </c>
      <c r="L4584" s="14">
        <f>AND(vyberHrace&lt;&gt;"",ISNUMBER(SEARCH(vyberHrace,$B4584)))</f>
      </c>
      <c r="M4584" s="14">
        <f>AND($I4584=MID(kododd,1,2),$J4584=MID(kododd,3,3))</f>
      </c>
    </row>
    <row r="4585">
      <c r="A4585" s="95">
        <v>43774</v>
      </c>
      <c r="B4585" s="93" t="s">
        <v>431</v>
      </c>
      <c r="C4585" s="93" t="s">
        <v>1434</v>
      </c>
      <c r="D4585" s="95">
        <v>1539</v>
      </c>
      <c r="F4585" s="95">
        <v>23700572</v>
      </c>
      <c r="G4585" s="95">
        <v>0</v>
      </c>
      <c r="H4585" s="93" t="s">
        <v>8976</v>
      </c>
      <c r="I4585" s="93" t="s">
        <v>23893</v>
      </c>
      <c r="J4585" s="93" t="s">
        <v>20986</v>
      </c>
      <c r="K4585" s="93" t="s">
        <v>5124</v>
      </c>
      <c r="L4585" s="14">
        <f>AND(vyberHrace&lt;&gt;"",ISNUMBER(SEARCH(vyberHrace,$B4585)))</f>
      </c>
      <c r="M4585" s="14">
        <f>AND($I4585=MID(kododd,1,2),$J4585=MID(kododd,3,3))</f>
      </c>
    </row>
    <row r="4586">
      <c r="A4586" s="95">
        <v>39866</v>
      </c>
      <c r="B4586" s="93" t="s">
        <v>8706</v>
      </c>
      <c r="C4586" s="93" t="s">
        <v>1438</v>
      </c>
      <c r="D4586" s="95">
        <v>1176</v>
      </c>
      <c r="F4586" s="95">
        <v>383511</v>
      </c>
      <c r="G4586" s="95">
        <v>0</v>
      </c>
      <c r="H4586" s="93" t="s">
        <v>8976</v>
      </c>
      <c r="I4586" s="93" t="s">
        <v>23893</v>
      </c>
      <c r="J4586" s="93" t="s">
        <v>20901</v>
      </c>
      <c r="K4586" s="93" t="s">
        <v>6914</v>
      </c>
      <c r="L4586" s="14">
        <f>AND(vyberHrace&lt;&gt;"",ISNUMBER(SEARCH(vyberHrace,$B4586)))</f>
      </c>
      <c r="M4586" s="14">
        <f>AND($I4586=MID(kododd,1,2),$J4586=MID(kododd,3,3))</f>
      </c>
    </row>
    <row r="4587">
      <c r="A4587" s="95">
        <v>52183</v>
      </c>
      <c r="B4587" s="93" t="s">
        <v>1745</v>
      </c>
      <c r="C4587" s="93" t="s">
        <v>1442</v>
      </c>
      <c r="D4587" s="95">
        <v>1462</v>
      </c>
      <c r="G4587" s="95">
        <v>250</v>
      </c>
      <c r="H4587" s="93" t="s">
        <v>8976</v>
      </c>
      <c r="I4587" s="93" t="s">
        <v>23893</v>
      </c>
      <c r="J4587" s="93" t="s">
        <v>20960</v>
      </c>
      <c r="K4587" s="93" t="s">
        <v>4905</v>
      </c>
      <c r="L4587" s="14">
        <f>AND(vyberHrace&lt;&gt;"",ISNUMBER(SEARCH(vyberHrace,$B4587)))</f>
      </c>
      <c r="M4587" s="14">
        <f>AND($I4587=MID(kododd,1,2),$J4587=MID(kododd,3,3))</f>
      </c>
    </row>
    <row r="4588">
      <c r="A4588" s="95">
        <v>6537</v>
      </c>
      <c r="B4588" s="93" t="s">
        <v>8716</v>
      </c>
      <c r="C4588" s="93" t="s">
        <v>1470</v>
      </c>
      <c r="D4588" s="95">
        <v>1647</v>
      </c>
      <c r="E4588" s="95">
        <v>1728</v>
      </c>
      <c r="F4588" s="95">
        <v>310700</v>
      </c>
      <c r="G4588" s="95">
        <v>250</v>
      </c>
      <c r="H4588" s="93" t="s">
        <v>8976</v>
      </c>
      <c r="I4588" s="93" t="s">
        <v>23893</v>
      </c>
      <c r="J4588" s="93" t="s">
        <v>20912</v>
      </c>
      <c r="K4588" s="93" t="s">
        <v>10153</v>
      </c>
      <c r="L4588" s="14">
        <f>AND(vyberHrace&lt;&gt;"",ISNUMBER(SEARCH(vyberHrace,$B4588)))</f>
      </c>
      <c r="M4588" s="14">
        <f>AND($I4588=MID(kododd,1,2),$J4588=MID(kododd,3,3))</f>
      </c>
    </row>
    <row r="4589">
      <c r="A4589" s="95">
        <v>14321</v>
      </c>
      <c r="B4589" s="93" t="s">
        <v>8721</v>
      </c>
      <c r="C4589" s="93" t="s">
        <v>1434</v>
      </c>
      <c r="D4589" s="95">
        <v>1589</v>
      </c>
      <c r="E4589" s="95">
        <v>1726</v>
      </c>
      <c r="F4589" s="95">
        <v>310760</v>
      </c>
      <c r="G4589" s="95">
        <v>250</v>
      </c>
      <c r="H4589" s="93" t="s">
        <v>8976</v>
      </c>
      <c r="I4589" s="93" t="s">
        <v>23893</v>
      </c>
      <c r="J4589" s="93" t="s">
        <v>20912</v>
      </c>
      <c r="K4589" s="93" t="s">
        <v>10153</v>
      </c>
      <c r="L4589" s="14">
        <f>AND(vyberHrace&lt;&gt;"",ISNUMBER(SEARCH(vyberHrace,$B4589)))</f>
      </c>
      <c r="M4589" s="14">
        <f>AND($I4589=MID(kododd,1,2),$J4589=MID(kododd,3,3))</f>
      </c>
    </row>
    <row r="4590">
      <c r="A4590" s="95">
        <v>62658</v>
      </c>
      <c r="B4590" s="93" t="s">
        <v>28793</v>
      </c>
      <c r="C4590" s="93" t="s">
        <v>1419</v>
      </c>
      <c r="F4590" s="95">
        <v>571005641</v>
      </c>
      <c r="G4590" s="95">
        <v>250</v>
      </c>
      <c r="H4590" s="93" t="s">
        <v>8976</v>
      </c>
      <c r="I4590" s="93" t="s">
        <v>23893</v>
      </c>
      <c r="J4590" s="93" t="s">
        <v>20850</v>
      </c>
      <c r="K4590" s="93" t="s">
        <v>2038</v>
      </c>
      <c r="L4590" s="14">
        <f>AND(vyberHrace&lt;&gt;"",ISNUMBER(SEARCH(vyberHrace,$B4590)))</f>
      </c>
      <c r="M4590" s="14">
        <f>AND($I4590=MID(kododd,1,2),$J4590=MID(kododd,3,3))</f>
      </c>
    </row>
    <row r="4591">
      <c r="A4591" s="95">
        <v>40944</v>
      </c>
      <c r="B4591" s="93" t="s">
        <v>14734</v>
      </c>
      <c r="C4591" s="93" t="s">
        <v>1447</v>
      </c>
      <c r="D4591" s="95">
        <v>1295</v>
      </c>
      <c r="F4591" s="95">
        <v>388602</v>
      </c>
      <c r="G4591" s="95">
        <v>250</v>
      </c>
      <c r="H4591" s="93" t="s">
        <v>8976</v>
      </c>
      <c r="I4591" s="93" t="s">
        <v>23893</v>
      </c>
      <c r="J4591" s="93" t="s">
        <v>20991</v>
      </c>
      <c r="K4591" s="93" t="s">
        <v>9101</v>
      </c>
      <c r="L4591" s="14">
        <f>AND(vyberHrace&lt;&gt;"",ISNUMBER(SEARCH(vyberHrace,$B4591)))</f>
      </c>
      <c r="M4591" s="14">
        <f>AND($I4591=MID(kododd,1,2),$J4591=MID(kododd,3,3))</f>
      </c>
    </row>
    <row r="4592">
      <c r="A4592" s="95">
        <v>46536</v>
      </c>
      <c r="B4592" s="93" t="s">
        <v>14739</v>
      </c>
      <c r="C4592" s="93" t="s">
        <v>3255</v>
      </c>
      <c r="D4592" s="95">
        <v>1284</v>
      </c>
      <c r="F4592" s="95">
        <v>23743549</v>
      </c>
      <c r="G4592" s="95">
        <v>0</v>
      </c>
      <c r="H4592" s="93" t="s">
        <v>8976</v>
      </c>
      <c r="I4592" s="93" t="s">
        <v>23893</v>
      </c>
      <c r="J4592" s="93" t="s">
        <v>20944</v>
      </c>
      <c r="K4592" s="93" t="s">
        <v>5129</v>
      </c>
      <c r="L4592" s="14">
        <f>AND(vyberHrace&lt;&gt;"",ISNUMBER(SEARCH(vyberHrace,$B4592)))</f>
      </c>
      <c r="M4592" s="14">
        <f>AND($I4592=MID(kododd,1,2),$J4592=MID(kododd,3,3))</f>
      </c>
    </row>
    <row r="4593">
      <c r="A4593" s="95">
        <v>46535</v>
      </c>
      <c r="B4593" s="93" t="s">
        <v>14744</v>
      </c>
      <c r="C4593" s="93" t="s">
        <v>1402</v>
      </c>
      <c r="D4593" s="95">
        <v>1100</v>
      </c>
      <c r="G4593" s="95">
        <v>0</v>
      </c>
      <c r="H4593" s="93" t="s">
        <v>8976</v>
      </c>
      <c r="I4593" s="93" t="s">
        <v>23893</v>
      </c>
      <c r="J4593" s="93" t="s">
        <v>20920</v>
      </c>
      <c r="K4593" s="93" t="s">
        <v>5933</v>
      </c>
      <c r="L4593" s="14">
        <f>AND(vyberHrace&lt;&gt;"",ISNUMBER(SEARCH(vyberHrace,$B4593)))</f>
      </c>
      <c r="M4593" s="14">
        <f>AND($I4593=MID(kododd,1,2),$J4593=MID(kododd,3,3))</f>
      </c>
    </row>
    <row r="4594">
      <c r="A4594" s="95">
        <v>56008</v>
      </c>
      <c r="B4594" s="93" t="s">
        <v>21870</v>
      </c>
      <c r="C4594" s="93" t="s">
        <v>1422</v>
      </c>
      <c r="G4594" s="95">
        <v>0</v>
      </c>
      <c r="H4594" s="93" t="s">
        <v>8976</v>
      </c>
      <c r="I4594" s="93" t="s">
        <v>23893</v>
      </c>
      <c r="J4594" s="93" t="s">
        <v>20892</v>
      </c>
      <c r="K4594" s="93" t="s">
        <v>6900</v>
      </c>
      <c r="L4594" s="14">
        <f>AND(vyberHrace&lt;&gt;"",ISNUMBER(SEARCH(vyberHrace,$B4594)))</f>
      </c>
      <c r="M4594" s="14">
        <f>AND($I4594=MID(kododd,1,2),$J4594=MID(kododd,3,3))</f>
      </c>
    </row>
    <row r="4595">
      <c r="A4595" s="95">
        <v>50297</v>
      </c>
      <c r="B4595" s="93" t="s">
        <v>4537</v>
      </c>
      <c r="C4595" s="93" t="s">
        <v>1422</v>
      </c>
      <c r="D4595" s="95">
        <v>1021</v>
      </c>
      <c r="G4595" s="95">
        <v>0</v>
      </c>
      <c r="H4595" s="93" t="s">
        <v>8976</v>
      </c>
      <c r="I4595" s="93" t="s">
        <v>23893</v>
      </c>
      <c r="J4595" s="93" t="s">
        <v>20863</v>
      </c>
      <c r="K4595" s="93" t="s">
        <v>4532</v>
      </c>
      <c r="L4595" s="14">
        <f>AND(vyberHrace&lt;&gt;"",ISNUMBER(SEARCH(vyberHrace,$B4595)))</f>
      </c>
      <c r="M4595" s="14">
        <f>AND($I4595=MID(kododd,1,2),$J4595=MID(kododd,3,3))</f>
      </c>
    </row>
    <row r="4596">
      <c r="A4596" s="95">
        <v>4091</v>
      </c>
      <c r="B4596" s="93" t="s">
        <v>12501</v>
      </c>
      <c r="C4596" s="93" t="s">
        <v>1427</v>
      </c>
      <c r="D4596" s="95">
        <v>1648</v>
      </c>
      <c r="E4596" s="95">
        <v>1882</v>
      </c>
      <c r="F4596" s="95">
        <v>366226</v>
      </c>
      <c r="G4596" s="95">
        <v>250</v>
      </c>
      <c r="H4596" s="93" t="s">
        <v>8976</v>
      </c>
      <c r="I4596" s="93" t="s">
        <v>23893</v>
      </c>
      <c r="J4596" s="93" t="s">
        <v>20880</v>
      </c>
      <c r="K4596" s="93" t="s">
        <v>11224</v>
      </c>
      <c r="L4596" s="14">
        <f>AND(vyberHrace&lt;&gt;"",ISNUMBER(SEARCH(vyberHrace,$B4596)))</f>
      </c>
      <c r="M4596" s="14">
        <f>AND($I4596=MID(kododd,1,2),$J4596=MID(kododd,3,3))</f>
      </c>
    </row>
    <row r="4597">
      <c r="A4597" s="95">
        <v>44839</v>
      </c>
      <c r="B4597" s="93" t="s">
        <v>12502</v>
      </c>
      <c r="C4597" s="93" t="s">
        <v>1400</v>
      </c>
      <c r="D4597" s="95">
        <v>2054</v>
      </c>
      <c r="E4597" s="95">
        <v>2082</v>
      </c>
      <c r="F4597" s="95">
        <v>23701307</v>
      </c>
      <c r="G4597" s="95">
        <v>250</v>
      </c>
      <c r="H4597" s="93" t="s">
        <v>8976</v>
      </c>
      <c r="I4597" s="93" t="s">
        <v>23893</v>
      </c>
      <c r="J4597" s="93" t="s">
        <v>20944</v>
      </c>
      <c r="K4597" s="93" t="s">
        <v>5129</v>
      </c>
      <c r="L4597" s="14">
        <f>AND(vyberHrace&lt;&gt;"",ISNUMBER(SEARCH(vyberHrace,$B4597)))</f>
      </c>
      <c r="M4597" s="14">
        <f>AND($I4597=MID(kododd,1,2),$J4597=MID(kododd,3,3))</f>
      </c>
    </row>
    <row r="4598">
      <c r="A4598" s="95">
        <v>53219</v>
      </c>
      <c r="B4598" s="93" t="s">
        <v>17620</v>
      </c>
      <c r="C4598" s="93" t="s">
        <v>1412</v>
      </c>
      <c r="G4598" s="95">
        <v>0</v>
      </c>
      <c r="H4598" s="93" t="s">
        <v>8976</v>
      </c>
      <c r="I4598" s="93" t="s">
        <v>23893</v>
      </c>
      <c r="J4598" s="93" t="s">
        <v>20863</v>
      </c>
      <c r="K4598" s="93" t="s">
        <v>4532</v>
      </c>
      <c r="L4598" s="14">
        <f>AND(vyberHrace&lt;&gt;"",ISNUMBER(SEARCH(vyberHrace,$B4598)))</f>
      </c>
      <c r="M4598" s="14">
        <f>AND($I4598=MID(kododd,1,2),$J4598=MID(kododd,3,3))</f>
      </c>
    </row>
    <row r="4599">
      <c r="A4599" s="95">
        <v>53276</v>
      </c>
      <c r="B4599" s="93" t="s">
        <v>17621</v>
      </c>
      <c r="C4599" s="93" t="s">
        <v>1420</v>
      </c>
      <c r="G4599" s="95">
        <v>0</v>
      </c>
      <c r="H4599" s="93" t="s">
        <v>8976</v>
      </c>
      <c r="I4599" s="93" t="s">
        <v>23893</v>
      </c>
      <c r="J4599" s="93" t="s">
        <v>20863</v>
      </c>
      <c r="K4599" s="93" t="s">
        <v>4532</v>
      </c>
      <c r="L4599" s="14">
        <f>AND(vyberHrace&lt;&gt;"",ISNUMBER(SEARCH(vyberHrace,$B4599)))</f>
      </c>
      <c r="M4599" s="14">
        <f>AND($I4599=MID(kododd,1,2),$J4599=MID(kododd,3,3))</f>
      </c>
    </row>
    <row r="4600">
      <c r="A4600" s="95">
        <v>7908</v>
      </c>
      <c r="B4600" s="93" t="s">
        <v>17210</v>
      </c>
      <c r="C4600" s="93" t="s">
        <v>1407</v>
      </c>
      <c r="D4600" s="95">
        <v>2007</v>
      </c>
      <c r="E4600" s="95">
        <v>2035</v>
      </c>
      <c r="F4600" s="95">
        <v>323756</v>
      </c>
      <c r="G4600" s="95">
        <v>250</v>
      </c>
      <c r="H4600" s="93" t="s">
        <v>8976</v>
      </c>
      <c r="I4600" s="93" t="s">
        <v>23893</v>
      </c>
      <c r="J4600" s="93" t="s">
        <v>20990</v>
      </c>
      <c r="K4600" s="93" t="s">
        <v>5159</v>
      </c>
      <c r="L4600" s="14">
        <f>AND(vyberHrace&lt;&gt;"",ISNUMBER(SEARCH(vyberHrace,$B4600)))</f>
      </c>
      <c r="M4600" s="14">
        <f>AND($I4600=MID(kododd,1,2),$J4600=MID(kododd,3,3))</f>
      </c>
    </row>
    <row r="4601">
      <c r="A4601" s="95">
        <v>7409</v>
      </c>
      <c r="B4601" s="93" t="s">
        <v>17212</v>
      </c>
      <c r="C4601" s="93" t="s">
        <v>1468</v>
      </c>
      <c r="D4601" s="95">
        <v>1493</v>
      </c>
      <c r="F4601" s="95">
        <v>367176</v>
      </c>
      <c r="G4601" s="95">
        <v>0</v>
      </c>
      <c r="H4601" s="93" t="s">
        <v>8976</v>
      </c>
      <c r="I4601" s="93" t="s">
        <v>23893</v>
      </c>
      <c r="J4601" s="93" t="s">
        <v>20983</v>
      </c>
      <c r="K4601" s="93" t="s">
        <v>9107</v>
      </c>
      <c r="L4601" s="14">
        <f>AND(vyberHrace&lt;&gt;"",ISNUMBER(SEARCH(vyberHrace,$B4601)))</f>
      </c>
      <c r="M4601" s="14">
        <f>AND($I4601=MID(kododd,1,2),$J4601=MID(kododd,3,3))</f>
      </c>
    </row>
    <row r="4602">
      <c r="A4602" s="95">
        <v>25880</v>
      </c>
      <c r="B4602" s="93" t="s">
        <v>17224</v>
      </c>
      <c r="C4602" s="93" t="s">
        <v>1461</v>
      </c>
      <c r="D4602" s="95">
        <v>1250</v>
      </c>
      <c r="G4602" s="95">
        <v>0</v>
      </c>
      <c r="H4602" s="93" t="s">
        <v>8976</v>
      </c>
      <c r="I4602" s="93" t="s">
        <v>23893</v>
      </c>
      <c r="J4602" s="93" t="s">
        <v>20883</v>
      </c>
      <c r="K4602" s="93" t="s">
        <v>6903</v>
      </c>
      <c r="L4602" s="14">
        <f>AND(vyberHrace&lt;&gt;"",ISNUMBER(SEARCH(vyberHrace,$B4602)))</f>
      </c>
      <c r="M4602" s="14">
        <f>AND($I4602=MID(kododd,1,2),$J4602=MID(kododd,3,3))</f>
      </c>
    </row>
    <row r="4603">
      <c r="A4603" s="95">
        <v>3026</v>
      </c>
      <c r="B4603" s="93" t="s">
        <v>17227</v>
      </c>
      <c r="C4603" s="93" t="s">
        <v>1474</v>
      </c>
      <c r="D4603" s="95">
        <v>1731</v>
      </c>
      <c r="E4603" s="95">
        <v>1842</v>
      </c>
      <c r="F4603" s="95">
        <v>331040</v>
      </c>
      <c r="G4603" s="95">
        <v>250</v>
      </c>
      <c r="H4603" s="93" t="s">
        <v>8976</v>
      </c>
      <c r="I4603" s="93" t="s">
        <v>23893</v>
      </c>
      <c r="J4603" s="93" t="s">
        <v>20859</v>
      </c>
      <c r="K4603" s="93" t="s">
        <v>5573</v>
      </c>
      <c r="L4603" s="14">
        <f>AND(vyberHrace&lt;&gt;"",ISNUMBER(SEARCH(vyberHrace,$B4603)))</f>
      </c>
      <c r="M4603" s="14">
        <f>AND($I4603=MID(kododd,1,2),$J4603=MID(kododd,3,3))</f>
      </c>
    </row>
    <row r="4604">
      <c r="A4604" s="95">
        <v>53800</v>
      </c>
      <c r="B4604" s="93" t="s">
        <v>2733</v>
      </c>
      <c r="C4604" s="93" t="s">
        <v>1412</v>
      </c>
      <c r="D4604" s="95">
        <v>1251</v>
      </c>
      <c r="E4604" s="95">
        <v>1481</v>
      </c>
      <c r="F4604" s="95">
        <v>23759879</v>
      </c>
      <c r="G4604" s="95">
        <v>250</v>
      </c>
      <c r="H4604" s="93" t="s">
        <v>8976</v>
      </c>
      <c r="I4604" s="93" t="s">
        <v>23893</v>
      </c>
      <c r="J4604" s="93" t="s">
        <v>21005</v>
      </c>
      <c r="K4604" s="93" t="s">
        <v>7922</v>
      </c>
      <c r="L4604" s="14">
        <f>AND(vyberHrace&lt;&gt;"",ISNUMBER(SEARCH(vyberHrace,$B4604)))</f>
      </c>
      <c r="M4604" s="14">
        <f>AND($I4604=MID(kododd,1,2),$J4604=MID(kododd,3,3))</f>
      </c>
    </row>
    <row r="4605">
      <c r="A4605" s="95">
        <v>48002</v>
      </c>
      <c r="B4605" s="93" t="s">
        <v>17232</v>
      </c>
      <c r="C4605" s="93" t="s">
        <v>1410</v>
      </c>
      <c r="E4605" s="95">
        <v>1407</v>
      </c>
      <c r="F4605" s="95">
        <v>23735007</v>
      </c>
      <c r="G4605" s="95">
        <v>0</v>
      </c>
      <c r="H4605" s="93" t="s">
        <v>8976</v>
      </c>
      <c r="I4605" s="93" t="s">
        <v>23893</v>
      </c>
      <c r="J4605" s="93" t="s">
        <v>20862</v>
      </c>
      <c r="K4605" s="93" t="s">
        <v>6759</v>
      </c>
      <c r="L4605" s="14">
        <f>AND(vyberHrace&lt;&gt;"",ISNUMBER(SEARCH(vyberHrace,$B4605)))</f>
      </c>
      <c r="M4605" s="14">
        <f>AND($I4605=MID(kododd,1,2),$J4605=MID(kododd,3,3))</f>
      </c>
    </row>
    <row r="4606">
      <c r="A4606" s="95">
        <v>52569</v>
      </c>
      <c r="B4606" s="93" t="s">
        <v>1813</v>
      </c>
      <c r="C4606" s="93" t="s">
        <v>1412</v>
      </c>
      <c r="G4606" s="95">
        <v>0</v>
      </c>
      <c r="H4606" s="93" t="s">
        <v>8976</v>
      </c>
      <c r="I4606" s="93" t="s">
        <v>23893</v>
      </c>
      <c r="J4606" s="93" t="s">
        <v>21005</v>
      </c>
      <c r="K4606" s="93" t="s">
        <v>7922</v>
      </c>
      <c r="L4606" s="14">
        <f>AND(vyberHrace&lt;&gt;"",ISNUMBER(SEARCH(vyberHrace,$B4606)))</f>
      </c>
      <c r="M4606" s="14">
        <f>AND($I4606=MID(kododd,1,2),$J4606=MID(kododd,3,3))</f>
      </c>
    </row>
    <row r="4607">
      <c r="A4607" s="95">
        <v>51723</v>
      </c>
      <c r="B4607" s="93" t="s">
        <v>1613</v>
      </c>
      <c r="C4607" s="93" t="s">
        <v>1420</v>
      </c>
      <c r="G4607" s="95">
        <v>0</v>
      </c>
      <c r="H4607" s="93" t="s">
        <v>8976</v>
      </c>
      <c r="I4607" s="93" t="s">
        <v>23893</v>
      </c>
      <c r="J4607" s="93" t="s">
        <v>20862</v>
      </c>
      <c r="K4607" s="93" t="s">
        <v>6759</v>
      </c>
      <c r="L4607" s="14">
        <f>AND(vyberHrace&lt;&gt;"",ISNUMBER(SEARCH(vyberHrace,$B4607)))</f>
      </c>
      <c r="M4607" s="14">
        <f>AND($I4607=MID(kododd,1,2),$J4607=MID(kododd,3,3))</f>
      </c>
    </row>
    <row r="4608">
      <c r="A4608" s="95">
        <v>63611</v>
      </c>
      <c r="B4608" s="93" t="s">
        <v>28794</v>
      </c>
      <c r="C4608" s="93" t="s">
        <v>1488</v>
      </c>
      <c r="G4608" s="95">
        <v>250</v>
      </c>
      <c r="H4608" s="93" t="s">
        <v>8976</v>
      </c>
      <c r="I4608" s="93" t="s">
        <v>23893</v>
      </c>
      <c r="J4608" s="93" t="s">
        <v>20850</v>
      </c>
      <c r="K4608" s="93" t="s">
        <v>2038</v>
      </c>
      <c r="L4608" s="14">
        <f>AND(vyberHrace&lt;&gt;"",ISNUMBER(SEARCH(vyberHrace,$B4608)))</f>
      </c>
      <c r="M4608" s="14">
        <f>AND($I4608=MID(kododd,1,2),$J4608=MID(kododd,3,3))</f>
      </c>
    </row>
    <row r="4609">
      <c r="A4609" s="95">
        <v>59395</v>
      </c>
      <c r="B4609" s="93" t="s">
        <v>25812</v>
      </c>
      <c r="C4609" s="93" t="s">
        <v>1455</v>
      </c>
      <c r="D4609" s="95">
        <v>1623</v>
      </c>
      <c r="E4609" s="95">
        <v>1716</v>
      </c>
      <c r="F4609" s="95">
        <v>23776412</v>
      </c>
      <c r="G4609" s="95">
        <v>250</v>
      </c>
      <c r="H4609" s="93" t="s">
        <v>8976</v>
      </c>
      <c r="I4609" s="93" t="s">
        <v>23893</v>
      </c>
      <c r="J4609" s="93" t="s">
        <v>20850</v>
      </c>
      <c r="K4609" s="93" t="s">
        <v>2038</v>
      </c>
      <c r="L4609" s="14">
        <f>AND(vyberHrace&lt;&gt;"",ISNUMBER(SEARCH(vyberHrace,$B4609)))</f>
      </c>
      <c r="M4609" s="14">
        <f>AND($I4609=MID(kododd,1,2),$J4609=MID(kododd,3,3))</f>
      </c>
    </row>
    <row r="4610">
      <c r="A4610" s="95">
        <v>58905</v>
      </c>
      <c r="B4610" s="93" t="s">
        <v>25369</v>
      </c>
      <c r="C4610" s="93" t="s">
        <v>1424</v>
      </c>
      <c r="F4610" s="95">
        <v>23797177</v>
      </c>
      <c r="G4610" s="95">
        <v>250</v>
      </c>
      <c r="H4610" s="93" t="s">
        <v>8976</v>
      </c>
      <c r="I4610" s="93" t="s">
        <v>23893</v>
      </c>
      <c r="J4610" s="93" t="s">
        <v>20850</v>
      </c>
      <c r="K4610" s="93" t="s">
        <v>2038</v>
      </c>
      <c r="L4610" s="14">
        <f>AND(vyberHrace&lt;&gt;"",ISNUMBER(SEARCH(vyberHrace,$B4610)))</f>
      </c>
      <c r="M4610" s="14">
        <f>AND($I4610=MID(kododd,1,2),$J4610=MID(kododd,3,3))</f>
      </c>
    </row>
    <row r="4611">
      <c r="A4611" s="95">
        <v>54923</v>
      </c>
      <c r="B4611" s="93" t="s">
        <v>2734</v>
      </c>
      <c r="C4611" s="93" t="s">
        <v>1420</v>
      </c>
      <c r="G4611" s="95">
        <v>250</v>
      </c>
      <c r="H4611" s="93" t="s">
        <v>8976</v>
      </c>
      <c r="I4611" s="93" t="s">
        <v>23893</v>
      </c>
      <c r="J4611" s="93" t="s">
        <v>21005</v>
      </c>
      <c r="K4611" s="93" t="s">
        <v>7922</v>
      </c>
      <c r="L4611" s="14">
        <f>AND(vyberHrace&lt;&gt;"",ISNUMBER(SEARCH(vyberHrace,$B4611)))</f>
      </c>
      <c r="M4611" s="14">
        <f>AND($I4611=MID(kododd,1,2),$J4611=MID(kododd,3,3))</f>
      </c>
    </row>
    <row r="4612">
      <c r="A4612" s="95">
        <v>62673</v>
      </c>
      <c r="B4612" s="93" t="s">
        <v>28795</v>
      </c>
      <c r="C4612" s="93" t="s">
        <v>1450</v>
      </c>
      <c r="G4612" s="95">
        <v>250</v>
      </c>
      <c r="H4612" s="93" t="s">
        <v>8976</v>
      </c>
      <c r="I4612" s="93" t="s">
        <v>23893</v>
      </c>
      <c r="J4612" s="93" t="s">
        <v>21005</v>
      </c>
      <c r="K4612" s="93" t="s">
        <v>7922</v>
      </c>
      <c r="L4612" s="14">
        <f>AND(vyberHrace&lt;&gt;"",ISNUMBER(SEARCH(vyberHrace,$B4612)))</f>
      </c>
      <c r="M4612" s="14">
        <f>AND($I4612=MID(kododd,1,2),$J4612=MID(kododd,3,3))</f>
      </c>
    </row>
    <row r="4613">
      <c r="A4613" s="95">
        <v>58816</v>
      </c>
      <c r="B4613" s="93" t="s">
        <v>25287</v>
      </c>
      <c r="C4613" s="93" t="s">
        <v>1424</v>
      </c>
      <c r="F4613" s="95">
        <v>23776161</v>
      </c>
      <c r="G4613" s="95">
        <v>0</v>
      </c>
      <c r="H4613" s="93" t="s">
        <v>8976</v>
      </c>
      <c r="I4613" s="93" t="s">
        <v>23893</v>
      </c>
      <c r="J4613" s="93" t="s">
        <v>21005</v>
      </c>
      <c r="K4613" s="93" t="s">
        <v>7922</v>
      </c>
      <c r="L4613" s="14">
        <f>AND(vyberHrace&lt;&gt;"",ISNUMBER(SEARCH(vyberHrace,$B4613)))</f>
      </c>
      <c r="M4613" s="14">
        <f>AND($I4613=MID(kododd,1,2),$J4613=MID(kododd,3,3))</f>
      </c>
    </row>
    <row r="4614">
      <c r="A4614" s="95">
        <v>39112</v>
      </c>
      <c r="B4614" s="93" t="s">
        <v>14997</v>
      </c>
      <c r="C4614" s="93" t="s">
        <v>1419</v>
      </c>
      <c r="D4614" s="95">
        <v>1804</v>
      </c>
      <c r="E4614" s="95">
        <v>1909</v>
      </c>
      <c r="F4614" s="95">
        <v>388610</v>
      </c>
      <c r="G4614" s="95">
        <v>250</v>
      </c>
      <c r="H4614" s="93" t="s">
        <v>8976</v>
      </c>
      <c r="I4614" s="93" t="s">
        <v>23893</v>
      </c>
      <c r="J4614" s="93" t="s">
        <v>20863</v>
      </c>
      <c r="K4614" s="93" t="s">
        <v>4532</v>
      </c>
      <c r="L4614" s="14">
        <f>AND(vyberHrace&lt;&gt;"",ISNUMBER(SEARCH(vyberHrace,$B4614)))</f>
      </c>
      <c r="M4614" s="14">
        <f>AND($I4614=MID(kododd,1,2),$J4614=MID(kododd,3,3))</f>
      </c>
    </row>
    <row r="4615">
      <c r="A4615" s="95">
        <v>44763</v>
      </c>
      <c r="B4615" s="93" t="s">
        <v>15000</v>
      </c>
      <c r="C4615" s="93" t="s">
        <v>1410</v>
      </c>
      <c r="D4615" s="95">
        <v>1719</v>
      </c>
      <c r="E4615" s="95">
        <v>1759</v>
      </c>
      <c r="F4615" s="95">
        <v>23718838</v>
      </c>
      <c r="G4615" s="95">
        <v>250</v>
      </c>
      <c r="H4615" s="93" t="s">
        <v>8976</v>
      </c>
      <c r="I4615" s="93" t="s">
        <v>23893</v>
      </c>
      <c r="J4615" s="93" t="s">
        <v>20863</v>
      </c>
      <c r="K4615" s="93" t="s">
        <v>4532</v>
      </c>
      <c r="L4615" s="14">
        <f>AND(vyberHrace&lt;&gt;"",ISNUMBER(SEARCH(vyberHrace,$B4615)))</f>
      </c>
      <c r="M4615" s="14">
        <f>AND($I4615=MID(kododd,1,2),$J4615=MID(kododd,3,3))</f>
      </c>
    </row>
    <row r="4616">
      <c r="A4616" s="95">
        <v>52203</v>
      </c>
      <c r="B4616" s="93" t="s">
        <v>15002</v>
      </c>
      <c r="C4616" s="93" t="s">
        <v>1416</v>
      </c>
      <c r="G4616" s="95">
        <v>250</v>
      </c>
      <c r="H4616" s="93" t="s">
        <v>8976</v>
      </c>
      <c r="I4616" s="93" t="s">
        <v>23893</v>
      </c>
      <c r="J4616" s="93" t="s">
        <v>20928</v>
      </c>
      <c r="K4616" s="93" t="s">
        <v>5586</v>
      </c>
      <c r="L4616" s="14">
        <f>AND(vyberHrace&lt;&gt;"",ISNUMBER(SEARCH(vyberHrace,$B4616)))</f>
      </c>
      <c r="M4616" s="14">
        <f>AND($I4616=MID(kododd,1,2),$J4616=MID(kododd,3,3))</f>
      </c>
    </row>
    <row r="4617">
      <c r="A4617" s="95">
        <v>6502</v>
      </c>
      <c r="B4617" s="93" t="s">
        <v>15007</v>
      </c>
      <c r="C4617" s="93" t="s">
        <v>1417</v>
      </c>
      <c r="D4617" s="95">
        <v>1573</v>
      </c>
      <c r="F4617" s="95">
        <v>366447</v>
      </c>
      <c r="G4617" s="95">
        <v>250</v>
      </c>
      <c r="H4617" s="93" t="s">
        <v>8976</v>
      </c>
      <c r="I4617" s="93" t="s">
        <v>23893</v>
      </c>
      <c r="J4617" s="93" t="s">
        <v>20928</v>
      </c>
      <c r="K4617" s="93" t="s">
        <v>5586</v>
      </c>
      <c r="L4617" s="14">
        <f>AND(vyberHrace&lt;&gt;"",ISNUMBER(SEARCH(vyberHrace,$B4617)))</f>
      </c>
      <c r="M4617" s="14">
        <f>AND($I4617=MID(kododd,1,2),$J4617=MID(kododd,3,3))</f>
      </c>
    </row>
    <row r="4618">
      <c r="A4618" s="95">
        <v>31029</v>
      </c>
      <c r="B4618" s="93" t="s">
        <v>26188</v>
      </c>
      <c r="C4618" s="93" t="s">
        <v>1433</v>
      </c>
      <c r="D4618" s="95">
        <v>1345</v>
      </c>
      <c r="G4618" s="95">
        <v>250</v>
      </c>
      <c r="H4618" s="93" t="s">
        <v>8976</v>
      </c>
      <c r="I4618" s="93" t="s">
        <v>23893</v>
      </c>
      <c r="J4618" s="93" t="s">
        <v>20956</v>
      </c>
      <c r="K4618" s="93" t="s">
        <v>26134</v>
      </c>
      <c r="L4618" s="14">
        <f>AND(vyberHrace&lt;&gt;"",ISNUMBER(SEARCH(vyberHrace,$B4618)))</f>
      </c>
      <c r="M4618" s="14">
        <f>AND($I4618=MID(kododd,1,2),$J4618=MID(kododd,3,3))</f>
      </c>
    </row>
    <row r="4619">
      <c r="A4619" s="95">
        <v>52204</v>
      </c>
      <c r="B4619" s="93" t="s">
        <v>1768</v>
      </c>
      <c r="C4619" s="93" t="s">
        <v>1416</v>
      </c>
      <c r="D4619" s="95">
        <v>1059</v>
      </c>
      <c r="G4619" s="95">
        <v>250</v>
      </c>
      <c r="H4619" s="93" t="s">
        <v>8976</v>
      </c>
      <c r="I4619" s="93" t="s">
        <v>23893</v>
      </c>
      <c r="J4619" s="93" t="s">
        <v>20928</v>
      </c>
      <c r="K4619" s="93" t="s">
        <v>5586</v>
      </c>
      <c r="L4619" s="14">
        <f>AND(vyberHrace&lt;&gt;"",ISNUMBER(SEARCH(vyberHrace,$B4619)))</f>
      </c>
      <c r="M4619" s="14">
        <f>AND($I4619=MID(kododd,1,2),$J4619=MID(kododd,3,3))</f>
      </c>
    </row>
    <row r="4620">
      <c r="A4620" s="95">
        <v>46215</v>
      </c>
      <c r="B4620" s="93" t="s">
        <v>8071</v>
      </c>
      <c r="C4620" s="93" t="s">
        <v>1406</v>
      </c>
      <c r="D4620" s="95">
        <v>1032</v>
      </c>
      <c r="E4620" s="95">
        <v>1414</v>
      </c>
      <c r="F4620" s="95">
        <v>23748834</v>
      </c>
      <c r="G4620" s="95">
        <v>250</v>
      </c>
      <c r="H4620" s="93" t="s">
        <v>8976</v>
      </c>
      <c r="I4620" s="93" t="s">
        <v>23893</v>
      </c>
      <c r="J4620" s="93" t="s">
        <v>20863</v>
      </c>
      <c r="K4620" s="93" t="s">
        <v>4532</v>
      </c>
      <c r="L4620" s="14">
        <f>AND(vyberHrace&lt;&gt;"",ISNUMBER(SEARCH(vyberHrace,$B4620)))</f>
      </c>
      <c r="M4620" s="14">
        <f>AND($I4620=MID(kododd,1,2),$J4620=MID(kododd,3,3))</f>
      </c>
    </row>
    <row r="4621">
      <c r="A4621" s="95">
        <v>503</v>
      </c>
      <c r="B4621" s="93" t="s">
        <v>8078</v>
      </c>
      <c r="C4621" s="93" t="s">
        <v>1463</v>
      </c>
      <c r="D4621" s="95">
        <v>2077</v>
      </c>
      <c r="E4621" s="95">
        <v>2048</v>
      </c>
      <c r="F4621" s="95">
        <v>302597</v>
      </c>
      <c r="G4621" s="95">
        <v>250</v>
      </c>
      <c r="H4621" s="93" t="s">
        <v>8976</v>
      </c>
      <c r="I4621" s="93" t="s">
        <v>23893</v>
      </c>
      <c r="J4621" s="93" t="s">
        <v>20862</v>
      </c>
      <c r="K4621" s="93" t="s">
        <v>6759</v>
      </c>
      <c r="L4621" s="14">
        <f>AND(vyberHrace&lt;&gt;"",ISNUMBER(SEARCH(vyberHrace,$B4621)))</f>
      </c>
      <c r="M4621" s="14">
        <f>AND($I4621=MID(kododd,1,2),$J4621=MID(kododd,3,3))</f>
      </c>
    </row>
    <row r="4622">
      <c r="A4622" s="95">
        <v>42380</v>
      </c>
      <c r="B4622" s="93" t="s">
        <v>8082</v>
      </c>
      <c r="C4622" s="93" t="s">
        <v>1400</v>
      </c>
      <c r="D4622" s="95">
        <v>1610</v>
      </c>
      <c r="E4622" s="95">
        <v>1727</v>
      </c>
      <c r="F4622" s="95">
        <v>23703792</v>
      </c>
      <c r="G4622" s="95">
        <v>0</v>
      </c>
      <c r="H4622" s="93" t="s">
        <v>8976</v>
      </c>
      <c r="I4622" s="93" t="s">
        <v>23893</v>
      </c>
      <c r="J4622" s="93" t="s">
        <v>20880</v>
      </c>
      <c r="K4622" s="93" t="s">
        <v>11224</v>
      </c>
      <c r="L4622" s="14">
        <f>AND(vyberHrace&lt;&gt;"",ISNUMBER(SEARCH(vyberHrace,$B4622)))</f>
      </c>
      <c r="M4622" s="14">
        <f>AND($I4622=MID(kododd,1,2),$J4622=MID(kododd,3,3))</f>
      </c>
    </row>
    <row r="4623">
      <c r="A4623" s="95">
        <v>854</v>
      </c>
      <c r="B4623" s="93" t="s">
        <v>8087</v>
      </c>
      <c r="C4623" s="93" t="s">
        <v>1405</v>
      </c>
      <c r="D4623" s="95">
        <v>2021</v>
      </c>
      <c r="E4623" s="95">
        <v>2036</v>
      </c>
      <c r="F4623" s="95">
        <v>379697</v>
      </c>
      <c r="G4623" s="95">
        <v>0</v>
      </c>
      <c r="H4623" s="93" t="s">
        <v>8976</v>
      </c>
      <c r="I4623" s="93" t="s">
        <v>23893</v>
      </c>
      <c r="J4623" s="93" t="s">
        <v>21019</v>
      </c>
      <c r="K4623" s="93" t="s">
        <v>11130</v>
      </c>
      <c r="L4623" s="14">
        <f>AND(vyberHrace&lt;&gt;"",ISNUMBER(SEARCH(vyberHrace,$B4623)))</f>
      </c>
      <c r="M4623" s="14">
        <f>AND($I4623=MID(kododd,1,2),$J4623=MID(kododd,3,3))</f>
      </c>
    </row>
    <row r="4624">
      <c r="A4624" s="95">
        <v>59005</v>
      </c>
      <c r="B4624" s="93" t="s">
        <v>25457</v>
      </c>
      <c r="C4624" s="93" t="s">
        <v>1412</v>
      </c>
      <c r="G4624" s="95">
        <v>250</v>
      </c>
      <c r="H4624" s="93" t="s">
        <v>8976</v>
      </c>
      <c r="I4624" s="93" t="s">
        <v>23893</v>
      </c>
      <c r="J4624" s="93" t="s">
        <v>20888</v>
      </c>
      <c r="K4624" s="93" t="s">
        <v>145</v>
      </c>
      <c r="L4624" s="14">
        <f>AND(vyberHrace&lt;&gt;"",ISNUMBER(SEARCH(vyberHrace,$B4624)))</f>
      </c>
      <c r="M4624" s="14">
        <f>AND($I4624=MID(kododd,1,2),$J4624=MID(kododd,3,3))</f>
      </c>
    </row>
    <row r="4625">
      <c r="A4625" s="95">
        <v>59722</v>
      </c>
      <c r="B4625" s="93" t="s">
        <v>26094</v>
      </c>
      <c r="C4625" s="93" t="s">
        <v>1434</v>
      </c>
      <c r="F4625" s="95">
        <v>23782293</v>
      </c>
      <c r="G4625" s="95">
        <v>0</v>
      </c>
      <c r="H4625" s="93" t="s">
        <v>8976</v>
      </c>
      <c r="I4625" s="93" t="s">
        <v>23893</v>
      </c>
      <c r="J4625" s="93" t="s">
        <v>20958</v>
      </c>
      <c r="K4625" s="93" t="s">
        <v>8977</v>
      </c>
      <c r="L4625" s="14">
        <f>AND(vyberHrace&lt;&gt;"",ISNUMBER(SEARCH(vyberHrace,$B4625)))</f>
      </c>
      <c r="M4625" s="14">
        <f>AND($I4625=MID(kododd,1,2),$J4625=MID(kododd,3,3))</f>
      </c>
    </row>
    <row r="4626">
      <c r="A4626" s="95">
        <v>47855</v>
      </c>
      <c r="B4626" s="93" t="s">
        <v>8274</v>
      </c>
      <c r="C4626" s="93" t="s">
        <v>1416</v>
      </c>
      <c r="G4626" s="95">
        <v>0</v>
      </c>
      <c r="H4626" s="93" t="s">
        <v>8976</v>
      </c>
      <c r="I4626" s="93" t="s">
        <v>23893</v>
      </c>
      <c r="J4626" s="93" t="s">
        <v>20901</v>
      </c>
      <c r="K4626" s="93" t="s">
        <v>6914</v>
      </c>
      <c r="L4626" s="14">
        <f>AND(vyberHrace&lt;&gt;"",ISNUMBER(SEARCH(vyberHrace,$B4626)))</f>
      </c>
      <c r="M4626" s="14">
        <f>AND($I4626=MID(kododd,1,2),$J4626=MID(kododd,3,3))</f>
      </c>
    </row>
    <row r="4627">
      <c r="A4627" s="95">
        <v>36845</v>
      </c>
      <c r="B4627" s="93" t="s">
        <v>21137</v>
      </c>
      <c r="C4627" s="93" t="s">
        <v>1409</v>
      </c>
      <c r="D4627" s="95">
        <v>1396</v>
      </c>
      <c r="F4627" s="95">
        <v>390046</v>
      </c>
      <c r="G4627" s="95">
        <v>250</v>
      </c>
      <c r="H4627" s="93" t="s">
        <v>8976</v>
      </c>
      <c r="I4627" s="93" t="s">
        <v>23893</v>
      </c>
      <c r="J4627" s="93" t="s">
        <v>21014</v>
      </c>
      <c r="K4627" s="93" t="s">
        <v>4826</v>
      </c>
      <c r="L4627" s="14">
        <f>AND(vyberHrace&lt;&gt;"",ISNUMBER(SEARCH(vyberHrace,$B4627)))</f>
      </c>
      <c r="M4627" s="14">
        <f>AND($I4627=MID(kododd,1,2),$J4627=MID(kododd,3,3))</f>
      </c>
    </row>
    <row r="4628">
      <c r="A4628" s="95">
        <v>40615</v>
      </c>
      <c r="B4628" s="93" t="s">
        <v>21137</v>
      </c>
      <c r="C4628" s="93" t="s">
        <v>1443</v>
      </c>
      <c r="D4628" s="95">
        <v>1280</v>
      </c>
      <c r="F4628" s="95">
        <v>23700386</v>
      </c>
      <c r="G4628" s="95">
        <v>0</v>
      </c>
      <c r="H4628" s="93" t="s">
        <v>8976</v>
      </c>
      <c r="I4628" s="93" t="s">
        <v>23893</v>
      </c>
      <c r="J4628" s="93" t="s">
        <v>20898</v>
      </c>
      <c r="K4628" s="93" t="s">
        <v>6906</v>
      </c>
      <c r="L4628" s="14">
        <f>AND(vyberHrace&lt;&gt;"",ISNUMBER(SEARCH(vyberHrace,$B4628)))</f>
      </c>
      <c r="M4628" s="14">
        <f>AND($I4628=MID(kododd,1,2),$J4628=MID(kododd,3,3))</f>
      </c>
    </row>
    <row r="4629">
      <c r="A4629" s="95">
        <v>62933</v>
      </c>
      <c r="B4629" s="93" t="s">
        <v>11667</v>
      </c>
      <c r="C4629" s="93" t="s">
        <v>1488</v>
      </c>
      <c r="G4629" s="95">
        <v>250</v>
      </c>
      <c r="H4629" s="93" t="s">
        <v>8976</v>
      </c>
      <c r="I4629" s="93" t="s">
        <v>23893</v>
      </c>
      <c r="J4629" s="93" t="s">
        <v>20944</v>
      </c>
      <c r="K4629" s="93" t="s">
        <v>5129</v>
      </c>
      <c r="L4629" s="14">
        <f>AND(vyberHrace&lt;&gt;"",ISNUMBER(SEARCH(vyberHrace,$B4629)))</f>
      </c>
      <c r="M4629" s="14">
        <f>AND($I4629=MID(kododd,1,2),$J4629=MID(kododd,3,3))</f>
      </c>
    </row>
    <row r="4630">
      <c r="A4630" s="95">
        <v>36843</v>
      </c>
      <c r="B4630" s="93" t="s">
        <v>14200</v>
      </c>
      <c r="C4630" s="93" t="s">
        <v>1444</v>
      </c>
      <c r="D4630" s="95">
        <v>1318</v>
      </c>
      <c r="F4630" s="95">
        <v>377651</v>
      </c>
      <c r="G4630" s="95">
        <v>250</v>
      </c>
      <c r="H4630" s="93" t="s">
        <v>8976</v>
      </c>
      <c r="I4630" s="93" t="s">
        <v>23893</v>
      </c>
      <c r="J4630" s="93" t="s">
        <v>21014</v>
      </c>
      <c r="K4630" s="93" t="s">
        <v>4826</v>
      </c>
      <c r="L4630" s="14">
        <f>AND(vyberHrace&lt;&gt;"",ISNUMBER(SEARCH(vyberHrace,$B4630)))</f>
      </c>
      <c r="M4630" s="14">
        <f>AND($I4630=MID(kododd,1,2),$J4630=MID(kododd,3,3))</f>
      </c>
    </row>
    <row r="4631">
      <c r="A4631" s="95">
        <v>60101</v>
      </c>
      <c r="B4631" s="93" t="s">
        <v>26574</v>
      </c>
      <c r="C4631" s="93" t="s">
        <v>1402</v>
      </c>
      <c r="D4631" s="95">
        <v>1297</v>
      </c>
      <c r="G4631" s="95">
        <v>250</v>
      </c>
      <c r="H4631" s="93" t="s">
        <v>8976</v>
      </c>
      <c r="I4631" s="93" t="s">
        <v>23893</v>
      </c>
      <c r="J4631" s="93" t="s">
        <v>20986</v>
      </c>
      <c r="K4631" s="93" t="s">
        <v>5124</v>
      </c>
      <c r="L4631" s="14">
        <f>AND(vyberHrace&lt;&gt;"",ISNUMBER(SEARCH(vyberHrace,$B4631)))</f>
      </c>
      <c r="M4631" s="14">
        <f>AND($I4631=MID(kododd,1,2),$J4631=MID(kododd,3,3))</f>
      </c>
    </row>
    <row r="4632">
      <c r="A4632" s="95">
        <v>45501</v>
      </c>
      <c r="B4632" s="93" t="s">
        <v>8278</v>
      </c>
      <c r="C4632" s="93" t="s">
        <v>3255</v>
      </c>
      <c r="D4632" s="95">
        <v>1078</v>
      </c>
      <c r="F4632" s="95">
        <v>23721588</v>
      </c>
      <c r="G4632" s="95">
        <v>250</v>
      </c>
      <c r="H4632" s="93" t="s">
        <v>8976</v>
      </c>
      <c r="I4632" s="93" t="s">
        <v>23893</v>
      </c>
      <c r="J4632" s="93" t="s">
        <v>20880</v>
      </c>
      <c r="K4632" s="93" t="s">
        <v>11224</v>
      </c>
      <c r="L4632" s="14">
        <f>AND(vyberHrace&lt;&gt;"",ISNUMBER(SEARCH(vyberHrace,$B4632)))</f>
      </c>
      <c r="M4632" s="14">
        <f>AND($I4632=MID(kododd,1,2),$J4632=MID(kododd,3,3))</f>
      </c>
    </row>
    <row r="4633">
      <c r="A4633" s="95">
        <v>62934</v>
      </c>
      <c r="B4633" s="93" t="s">
        <v>8278</v>
      </c>
      <c r="C4633" s="93" t="s">
        <v>1488</v>
      </c>
      <c r="G4633" s="95">
        <v>250</v>
      </c>
      <c r="H4633" s="93" t="s">
        <v>8976</v>
      </c>
      <c r="I4633" s="93" t="s">
        <v>23893</v>
      </c>
      <c r="J4633" s="93" t="s">
        <v>20944</v>
      </c>
      <c r="K4633" s="93" t="s">
        <v>5129</v>
      </c>
      <c r="L4633" s="14">
        <f>AND(vyberHrace&lt;&gt;"",ISNUMBER(SEARCH(vyberHrace,$B4633)))</f>
      </c>
      <c r="M4633" s="14">
        <f>AND($I4633=MID(kododd,1,2),$J4633=MID(kododd,3,3))</f>
      </c>
    </row>
    <row r="4634">
      <c r="A4634" s="95">
        <v>61134</v>
      </c>
      <c r="B4634" s="93" t="s">
        <v>27398</v>
      </c>
      <c r="C4634" s="93" t="s">
        <v>1486</v>
      </c>
      <c r="G4634" s="95">
        <v>250</v>
      </c>
      <c r="H4634" s="93" t="s">
        <v>8976</v>
      </c>
      <c r="I4634" s="93" t="s">
        <v>23893</v>
      </c>
      <c r="J4634" s="93" t="s">
        <v>20944</v>
      </c>
      <c r="K4634" s="93" t="s">
        <v>5129</v>
      </c>
      <c r="L4634" s="14">
        <f>AND(vyberHrace&lt;&gt;"",ISNUMBER(SEARCH(vyberHrace,$B4634)))</f>
      </c>
      <c r="M4634" s="14">
        <f>AND($I4634=MID(kododd,1,2),$J4634=MID(kododd,3,3))</f>
      </c>
    </row>
    <row r="4635">
      <c r="A4635" s="95">
        <v>53277</v>
      </c>
      <c r="B4635" s="93" t="s">
        <v>12764</v>
      </c>
      <c r="C4635" s="93" t="s">
        <v>1416</v>
      </c>
      <c r="G4635" s="95">
        <v>0</v>
      </c>
      <c r="H4635" s="93" t="s">
        <v>8976</v>
      </c>
      <c r="I4635" s="93" t="s">
        <v>23893</v>
      </c>
      <c r="J4635" s="93" t="s">
        <v>20863</v>
      </c>
      <c r="K4635" s="93" t="s">
        <v>4532</v>
      </c>
      <c r="L4635" s="14">
        <f>AND(vyberHrace&lt;&gt;"",ISNUMBER(SEARCH(vyberHrace,$B4635)))</f>
      </c>
      <c r="M4635" s="14">
        <f>AND($I4635=MID(kododd,1,2),$J4635=MID(kododd,3,3))</f>
      </c>
    </row>
    <row r="4636">
      <c r="A4636" s="95">
        <v>2748</v>
      </c>
      <c r="B4636" s="93" t="s">
        <v>21076</v>
      </c>
      <c r="C4636" s="93" t="s">
        <v>1469</v>
      </c>
      <c r="D4636" s="95">
        <v>1846</v>
      </c>
      <c r="E4636" s="95">
        <v>1920</v>
      </c>
      <c r="F4636" s="95">
        <v>328634</v>
      </c>
      <c r="G4636" s="95">
        <v>250</v>
      </c>
      <c r="H4636" s="93" t="s">
        <v>8976</v>
      </c>
      <c r="I4636" s="93" t="s">
        <v>23893</v>
      </c>
      <c r="J4636" s="93" t="s">
        <v>20964</v>
      </c>
      <c r="K4636" s="93" t="s">
        <v>11275</v>
      </c>
      <c r="L4636" s="14">
        <f>AND(vyberHrace&lt;&gt;"",ISNUMBER(SEARCH(vyberHrace,$B4636)))</f>
      </c>
      <c r="M4636" s="14">
        <f>AND($I4636=MID(kododd,1,2),$J4636=MID(kododd,3,3))</f>
      </c>
    </row>
    <row r="4637">
      <c r="A4637" s="95">
        <v>43411</v>
      </c>
      <c r="B4637" s="93" t="s">
        <v>11513</v>
      </c>
      <c r="C4637" s="93" t="s">
        <v>1400</v>
      </c>
      <c r="G4637" s="95">
        <v>0</v>
      </c>
      <c r="H4637" s="93" t="s">
        <v>8976</v>
      </c>
      <c r="I4637" s="93" t="s">
        <v>23893</v>
      </c>
      <c r="J4637" s="93" t="s">
        <v>20901</v>
      </c>
      <c r="K4637" s="93" t="s">
        <v>6914</v>
      </c>
      <c r="L4637" s="14">
        <f>AND(vyberHrace&lt;&gt;"",ISNUMBER(SEARCH(vyberHrace,$B4637)))</f>
      </c>
      <c r="M4637" s="14">
        <f>AND($I4637=MID(kododd,1,2),$J4637=MID(kododd,3,3))</f>
      </c>
    </row>
    <row r="4638">
      <c r="A4638" s="95">
        <v>62935</v>
      </c>
      <c r="B4638" s="93" t="s">
        <v>28796</v>
      </c>
      <c r="C4638" s="93" t="s">
        <v>1486</v>
      </c>
      <c r="G4638" s="95">
        <v>250</v>
      </c>
      <c r="H4638" s="93" t="s">
        <v>8976</v>
      </c>
      <c r="I4638" s="93" t="s">
        <v>23893</v>
      </c>
      <c r="J4638" s="93" t="s">
        <v>20944</v>
      </c>
      <c r="K4638" s="93" t="s">
        <v>5129</v>
      </c>
      <c r="L4638" s="14">
        <f>AND(vyberHrace&lt;&gt;"",ISNUMBER(SEARCH(vyberHrace,$B4638)))</f>
      </c>
      <c r="M4638" s="14">
        <f>AND($I4638=MID(kododd,1,2),$J4638=MID(kododd,3,3))</f>
      </c>
    </row>
    <row r="4639">
      <c r="A4639" s="95">
        <v>48800</v>
      </c>
      <c r="B4639" s="93" t="s">
        <v>8288</v>
      </c>
      <c r="C4639" s="93" t="s">
        <v>1406</v>
      </c>
      <c r="G4639" s="95">
        <v>0</v>
      </c>
      <c r="H4639" s="93" t="s">
        <v>8976</v>
      </c>
      <c r="I4639" s="93" t="s">
        <v>23893</v>
      </c>
      <c r="J4639" s="93" t="s">
        <v>20944</v>
      </c>
      <c r="K4639" s="93" t="s">
        <v>5129</v>
      </c>
      <c r="L4639" s="14">
        <f>AND(vyberHrace&lt;&gt;"",ISNUMBER(SEARCH(vyberHrace,$B4639)))</f>
      </c>
      <c r="M4639" s="14">
        <f>AND($I4639=MID(kododd,1,2),$J4639=MID(kododd,3,3))</f>
      </c>
    </row>
    <row r="4640">
      <c r="A4640" s="95">
        <v>38180</v>
      </c>
      <c r="B4640" s="93" t="s">
        <v>8289</v>
      </c>
      <c r="C4640" s="93" t="s">
        <v>1438</v>
      </c>
      <c r="D4640" s="95">
        <v>1100</v>
      </c>
      <c r="G4640" s="95">
        <v>0</v>
      </c>
      <c r="H4640" s="93" t="s">
        <v>8976</v>
      </c>
      <c r="I4640" s="93" t="s">
        <v>23893</v>
      </c>
      <c r="J4640" s="93" t="s">
        <v>21014</v>
      </c>
      <c r="K4640" s="93" t="s">
        <v>4826</v>
      </c>
      <c r="L4640" s="14">
        <f>AND(vyberHrace&lt;&gt;"",ISNUMBER(SEARCH(vyberHrace,$B4640)))</f>
      </c>
      <c r="M4640" s="14">
        <f>AND($I4640=MID(kododd,1,2),$J4640=MID(kododd,3,3))</f>
      </c>
    </row>
    <row r="4641">
      <c r="A4641" s="95">
        <v>40078</v>
      </c>
      <c r="B4641" s="93" t="s">
        <v>17393</v>
      </c>
      <c r="C4641" s="93" t="s">
        <v>3255</v>
      </c>
      <c r="D4641" s="95">
        <v>1013</v>
      </c>
      <c r="F4641" s="95">
        <v>23746270</v>
      </c>
      <c r="G4641" s="95">
        <v>0</v>
      </c>
      <c r="H4641" s="93" t="s">
        <v>8976</v>
      </c>
      <c r="I4641" s="93" t="s">
        <v>23893</v>
      </c>
      <c r="J4641" s="93" t="s">
        <v>20862</v>
      </c>
      <c r="K4641" s="93" t="s">
        <v>6759</v>
      </c>
      <c r="L4641" s="14">
        <f>AND(vyberHrace&lt;&gt;"",ISNUMBER(SEARCH(vyberHrace,$B4641)))</f>
      </c>
      <c r="M4641" s="14">
        <f>AND($I4641=MID(kododd,1,2),$J4641=MID(kododd,3,3))</f>
      </c>
    </row>
    <row r="4642">
      <c r="A4642" s="95">
        <v>39281</v>
      </c>
      <c r="B4642" s="93" t="s">
        <v>15790</v>
      </c>
      <c r="C4642" s="93" t="s">
        <v>1408</v>
      </c>
      <c r="D4642" s="95">
        <v>1100</v>
      </c>
      <c r="G4642" s="95">
        <v>0</v>
      </c>
      <c r="H4642" s="93" t="s">
        <v>8976</v>
      </c>
      <c r="I4642" s="93" t="s">
        <v>23893</v>
      </c>
      <c r="J4642" s="93" t="s">
        <v>20862</v>
      </c>
      <c r="K4642" s="93" t="s">
        <v>6759</v>
      </c>
      <c r="L4642" s="14">
        <f>AND(vyberHrace&lt;&gt;"",ISNUMBER(SEARCH(vyberHrace,$B4642)))</f>
      </c>
      <c r="M4642" s="14">
        <f>AND($I4642=MID(kododd,1,2),$J4642=MID(kododd,3,3))</f>
      </c>
    </row>
    <row r="4643">
      <c r="A4643" s="95">
        <v>57026</v>
      </c>
      <c r="B4643" s="93" t="s">
        <v>21684</v>
      </c>
      <c r="C4643" s="93" t="s">
        <v>1422</v>
      </c>
      <c r="G4643" s="95">
        <v>0</v>
      </c>
      <c r="H4643" s="93" t="s">
        <v>8976</v>
      </c>
      <c r="I4643" s="93" t="s">
        <v>23893</v>
      </c>
      <c r="J4643" s="93" t="s">
        <v>20855</v>
      </c>
      <c r="K4643" s="93" t="s">
        <v>2076</v>
      </c>
      <c r="L4643" s="14">
        <f>AND(vyberHrace&lt;&gt;"",ISNUMBER(SEARCH(vyberHrace,$B4643)))</f>
      </c>
      <c r="M4643" s="14">
        <f>AND($I4643=MID(kododd,1,2),$J4643=MID(kododd,3,3))</f>
      </c>
    </row>
    <row r="4644">
      <c r="A4644" s="95">
        <v>28878</v>
      </c>
      <c r="B4644" s="93" t="s">
        <v>18267</v>
      </c>
      <c r="C4644" s="93" t="s">
        <v>1454</v>
      </c>
      <c r="D4644" s="95">
        <v>1570</v>
      </c>
      <c r="F4644" s="95">
        <v>385530</v>
      </c>
      <c r="G4644" s="95">
        <v>250</v>
      </c>
      <c r="H4644" s="93" t="s">
        <v>8976</v>
      </c>
      <c r="I4644" s="93" t="s">
        <v>23893</v>
      </c>
      <c r="J4644" s="93" t="s">
        <v>20930</v>
      </c>
      <c r="K4644" s="93" t="s">
        <v>5590</v>
      </c>
      <c r="L4644" s="14">
        <f>AND(vyberHrace&lt;&gt;"",ISNUMBER(SEARCH(vyberHrace,$B4644)))</f>
      </c>
      <c r="M4644" s="14">
        <f>AND($I4644=MID(kododd,1,2),$J4644=MID(kododd,3,3))</f>
      </c>
    </row>
    <row r="4645">
      <c r="A4645" s="95">
        <v>39907</v>
      </c>
      <c r="B4645" s="93" t="s">
        <v>18268</v>
      </c>
      <c r="C4645" s="93" t="s">
        <v>1399</v>
      </c>
      <c r="D4645" s="95">
        <v>1043</v>
      </c>
      <c r="F4645" s="95">
        <v>392871</v>
      </c>
      <c r="G4645" s="95">
        <v>0</v>
      </c>
      <c r="H4645" s="93" t="s">
        <v>8976</v>
      </c>
      <c r="I4645" s="93" t="s">
        <v>23893</v>
      </c>
      <c r="J4645" s="93" t="s">
        <v>20930</v>
      </c>
      <c r="K4645" s="93" t="s">
        <v>5590</v>
      </c>
      <c r="L4645" s="14">
        <f>AND(vyberHrace&lt;&gt;"",ISNUMBER(SEARCH(vyberHrace,$B4645)))</f>
      </c>
      <c r="M4645" s="14">
        <f>AND($I4645=MID(kododd,1,2),$J4645=MID(kododd,3,3))</f>
      </c>
    </row>
    <row r="4646">
      <c r="A4646" s="95">
        <v>59984</v>
      </c>
      <c r="B4646" s="93" t="s">
        <v>26467</v>
      </c>
      <c r="C4646" s="93" t="s">
        <v>1486</v>
      </c>
      <c r="G4646" s="95">
        <v>250</v>
      </c>
      <c r="H4646" s="93" t="s">
        <v>8976</v>
      </c>
      <c r="I4646" s="93" t="s">
        <v>23893</v>
      </c>
      <c r="J4646" s="93" t="s">
        <v>20974</v>
      </c>
      <c r="K4646" s="93" t="s">
        <v>4919</v>
      </c>
      <c r="L4646" s="14">
        <f>AND(vyberHrace&lt;&gt;"",ISNUMBER(SEARCH(vyberHrace,$B4646)))</f>
      </c>
      <c r="M4646" s="14">
        <f>AND($I4646=MID(kododd,1,2),$J4646=MID(kododd,3,3))</f>
      </c>
    </row>
    <row r="4647">
      <c r="A4647" s="95">
        <v>11680</v>
      </c>
      <c r="B4647" s="93" t="s">
        <v>11828</v>
      </c>
      <c r="C4647" s="93" t="s">
        <v>1434</v>
      </c>
      <c r="D4647" s="95">
        <v>2113</v>
      </c>
      <c r="E4647" s="95">
        <v>2110</v>
      </c>
      <c r="F4647" s="95">
        <v>303674</v>
      </c>
      <c r="G4647" s="95">
        <v>250</v>
      </c>
      <c r="H4647" s="93" t="s">
        <v>8976</v>
      </c>
      <c r="I4647" s="93" t="s">
        <v>23893</v>
      </c>
      <c r="J4647" s="93" t="s">
        <v>20956</v>
      </c>
      <c r="K4647" s="93" t="s">
        <v>26134</v>
      </c>
      <c r="L4647" s="14">
        <f>AND(vyberHrace&lt;&gt;"",ISNUMBER(SEARCH(vyberHrace,$B4647)))</f>
      </c>
      <c r="M4647" s="14">
        <f>AND($I4647=MID(kododd,1,2),$J4647=MID(kododd,3,3))</f>
      </c>
    </row>
    <row r="4648">
      <c r="A4648" s="95">
        <v>55235</v>
      </c>
      <c r="B4648" s="93" t="s">
        <v>2742</v>
      </c>
      <c r="C4648" s="93" t="s">
        <v>1446</v>
      </c>
      <c r="G4648" s="95">
        <v>0</v>
      </c>
      <c r="H4648" s="93" t="s">
        <v>8976</v>
      </c>
      <c r="I4648" s="93" t="s">
        <v>23893</v>
      </c>
      <c r="J4648" s="93" t="s">
        <v>20991</v>
      </c>
      <c r="K4648" s="93" t="s">
        <v>9101</v>
      </c>
      <c r="L4648" s="14">
        <f>AND(vyberHrace&lt;&gt;"",ISNUMBER(SEARCH(vyberHrace,$B4648)))</f>
      </c>
      <c r="M4648" s="14">
        <f>AND($I4648=MID(kododd,1,2),$J4648=MID(kododd,3,3))</f>
      </c>
    </row>
    <row r="4649">
      <c r="A4649" s="95">
        <v>11012</v>
      </c>
      <c r="B4649" s="93" t="s">
        <v>8519</v>
      </c>
      <c r="C4649" s="93" t="s">
        <v>1417</v>
      </c>
      <c r="D4649" s="95">
        <v>1369</v>
      </c>
      <c r="F4649" s="95">
        <v>23747080</v>
      </c>
      <c r="G4649" s="95">
        <v>250</v>
      </c>
      <c r="H4649" s="93" t="s">
        <v>8976</v>
      </c>
      <c r="I4649" s="93" t="s">
        <v>23893</v>
      </c>
      <c r="J4649" s="93" t="s">
        <v>20866</v>
      </c>
      <c r="K4649" s="93" t="s">
        <v>9063</v>
      </c>
      <c r="L4649" s="14">
        <f>AND(vyberHrace&lt;&gt;"",ISNUMBER(SEARCH(vyberHrace,$B4649)))</f>
      </c>
      <c r="M4649" s="14">
        <f>AND($I4649=MID(kododd,1,2),$J4649=MID(kododd,3,3))</f>
      </c>
    </row>
    <row r="4650">
      <c r="A4650" s="95">
        <v>40056</v>
      </c>
      <c r="B4650" s="93" t="s">
        <v>8520</v>
      </c>
      <c r="C4650" s="93" t="s">
        <v>1463</v>
      </c>
      <c r="D4650" s="95">
        <v>1284</v>
      </c>
      <c r="G4650" s="95">
        <v>0</v>
      </c>
      <c r="H4650" s="93" t="s">
        <v>8976</v>
      </c>
      <c r="I4650" s="93" t="s">
        <v>23893</v>
      </c>
      <c r="J4650" s="93" t="s">
        <v>20862</v>
      </c>
      <c r="K4650" s="93" t="s">
        <v>6759</v>
      </c>
      <c r="L4650" s="14">
        <f>AND(vyberHrace&lt;&gt;"",ISNUMBER(SEARCH(vyberHrace,$B4650)))</f>
      </c>
      <c r="M4650" s="14">
        <f>AND($I4650=MID(kododd,1,2),$J4650=MID(kododd,3,3))</f>
      </c>
    </row>
    <row r="4651">
      <c r="A4651" s="95">
        <v>40862</v>
      </c>
      <c r="B4651" s="93" t="s">
        <v>8522</v>
      </c>
      <c r="C4651" s="93" t="s">
        <v>1408</v>
      </c>
      <c r="D4651" s="95">
        <v>1083</v>
      </c>
      <c r="F4651" s="95">
        <v>23701340</v>
      </c>
      <c r="G4651" s="95">
        <v>0</v>
      </c>
      <c r="H4651" s="93" t="s">
        <v>8976</v>
      </c>
      <c r="I4651" s="93" t="s">
        <v>23893</v>
      </c>
      <c r="J4651" s="93" t="s">
        <v>20862</v>
      </c>
      <c r="K4651" s="93" t="s">
        <v>6759</v>
      </c>
      <c r="L4651" s="14">
        <f>AND(vyberHrace&lt;&gt;"",ISNUMBER(SEARCH(vyberHrace,$B4651)))</f>
      </c>
      <c r="M4651" s="14">
        <f>AND($I4651=MID(kododd,1,2),$J4651=MID(kododd,3,3))</f>
      </c>
    </row>
    <row r="4652">
      <c r="A4652" s="95">
        <v>38654</v>
      </c>
      <c r="B4652" s="93" t="s">
        <v>8530</v>
      </c>
      <c r="C4652" s="93" t="s">
        <v>1408</v>
      </c>
      <c r="D4652" s="95">
        <v>1300</v>
      </c>
      <c r="E4652" s="95">
        <v>1551</v>
      </c>
      <c r="F4652" s="95">
        <v>23701358</v>
      </c>
      <c r="G4652" s="95">
        <v>250</v>
      </c>
      <c r="H4652" s="93" t="s">
        <v>8976</v>
      </c>
      <c r="I4652" s="93" t="s">
        <v>23893</v>
      </c>
      <c r="J4652" s="93" t="s">
        <v>20944</v>
      </c>
      <c r="K4652" s="93" t="s">
        <v>5129</v>
      </c>
      <c r="L4652" s="14">
        <f>AND(vyberHrace&lt;&gt;"",ISNUMBER(SEARCH(vyberHrace,$B4652)))</f>
      </c>
      <c r="M4652" s="14">
        <f>AND($I4652=MID(kododd,1,2),$J4652=MID(kododd,3,3))</f>
      </c>
    </row>
    <row r="4653">
      <c r="A4653" s="95">
        <v>26807</v>
      </c>
      <c r="B4653" s="93" t="s">
        <v>8531</v>
      </c>
      <c r="C4653" s="93" t="s">
        <v>1403</v>
      </c>
      <c r="G4653" s="95">
        <v>0</v>
      </c>
      <c r="H4653" s="93" t="s">
        <v>8976</v>
      </c>
      <c r="I4653" s="93" t="s">
        <v>23893</v>
      </c>
      <c r="J4653" s="93" t="s">
        <v>20880</v>
      </c>
      <c r="K4653" s="93" t="s">
        <v>11224</v>
      </c>
      <c r="L4653" s="14">
        <f>AND(vyberHrace&lt;&gt;"",ISNUMBER(SEARCH(vyberHrace,$B4653)))</f>
      </c>
      <c r="M4653" s="14">
        <f>AND($I4653=MID(kododd,1,2),$J4653=MID(kododd,3,3))</f>
      </c>
    </row>
    <row r="4654">
      <c r="A4654" s="95">
        <v>1679</v>
      </c>
      <c r="B4654" s="93" t="s">
        <v>8533</v>
      </c>
      <c r="C4654" s="93" t="s">
        <v>1432</v>
      </c>
      <c r="D4654" s="95">
        <v>1800</v>
      </c>
      <c r="E4654" s="95">
        <v>1941</v>
      </c>
      <c r="F4654" s="95">
        <v>307815</v>
      </c>
      <c r="G4654" s="95">
        <v>250</v>
      </c>
      <c r="H4654" s="93" t="s">
        <v>8976</v>
      </c>
      <c r="I4654" s="93" t="s">
        <v>23893</v>
      </c>
      <c r="J4654" s="93" t="s">
        <v>20844</v>
      </c>
      <c r="K4654" s="93" t="s">
        <v>8979</v>
      </c>
      <c r="L4654" s="14">
        <f>AND(vyberHrace&lt;&gt;"",ISNUMBER(SEARCH(vyberHrace,$B4654)))</f>
      </c>
      <c r="M4654" s="14">
        <f>AND($I4654=MID(kododd,1,2),$J4654=MID(kododd,3,3))</f>
      </c>
    </row>
    <row r="4655">
      <c r="A4655" s="95">
        <v>36245</v>
      </c>
      <c r="B4655" s="93" t="s">
        <v>8536</v>
      </c>
      <c r="C4655" s="93" t="s">
        <v>1419</v>
      </c>
      <c r="D4655" s="95">
        <v>2012</v>
      </c>
      <c r="E4655" s="95">
        <v>2045</v>
      </c>
      <c r="F4655" s="95">
        <v>382396</v>
      </c>
      <c r="G4655" s="95">
        <v>250</v>
      </c>
      <c r="H4655" s="93" t="s">
        <v>8976</v>
      </c>
      <c r="I4655" s="93" t="s">
        <v>23893</v>
      </c>
      <c r="J4655" s="93" t="s">
        <v>20862</v>
      </c>
      <c r="K4655" s="93" t="s">
        <v>6759</v>
      </c>
      <c r="L4655" s="14">
        <f>AND(vyberHrace&lt;&gt;"",ISNUMBER(SEARCH(vyberHrace,$B4655)))</f>
      </c>
      <c r="M4655" s="14">
        <f>AND($I4655=MID(kododd,1,2),$J4655=MID(kododd,3,3))</f>
      </c>
    </row>
    <row r="4656">
      <c r="A4656" s="95">
        <v>26069</v>
      </c>
      <c r="B4656" s="93" t="s">
        <v>8540</v>
      </c>
      <c r="C4656" s="93" t="s">
        <v>1449</v>
      </c>
      <c r="D4656" s="95">
        <v>1212</v>
      </c>
      <c r="F4656" s="95">
        <v>357545</v>
      </c>
      <c r="G4656" s="95">
        <v>250</v>
      </c>
      <c r="H4656" s="93" t="s">
        <v>8976</v>
      </c>
      <c r="I4656" s="93" t="s">
        <v>23893</v>
      </c>
      <c r="J4656" s="93" t="s">
        <v>20991</v>
      </c>
      <c r="K4656" s="93" t="s">
        <v>9101</v>
      </c>
      <c r="L4656" s="14">
        <f>AND(vyberHrace&lt;&gt;"",ISNUMBER(SEARCH(vyberHrace,$B4656)))</f>
      </c>
      <c r="M4656" s="14">
        <f>AND($I4656=MID(kododd,1,2),$J4656=MID(kododd,3,3))</f>
      </c>
    </row>
    <row r="4657">
      <c r="A4657" s="95">
        <v>54346</v>
      </c>
      <c r="B4657" s="93" t="s">
        <v>2757</v>
      </c>
      <c r="C4657" s="93" t="s">
        <v>1464</v>
      </c>
      <c r="D4657" s="95">
        <v>1638</v>
      </c>
      <c r="E4657" s="95">
        <v>1755</v>
      </c>
      <c r="F4657" s="95">
        <v>23759526</v>
      </c>
      <c r="G4657" s="95">
        <v>250</v>
      </c>
      <c r="H4657" s="93" t="s">
        <v>8976</v>
      </c>
      <c r="I4657" s="93" t="s">
        <v>23893</v>
      </c>
      <c r="J4657" s="93" t="s">
        <v>21014</v>
      </c>
      <c r="K4657" s="93" t="s">
        <v>4826</v>
      </c>
      <c r="L4657" s="14">
        <f>AND(vyberHrace&lt;&gt;"",ISNUMBER(SEARCH(vyberHrace,$B4657)))</f>
      </c>
      <c r="M4657" s="14">
        <f>AND($I4657=MID(kododd,1,2),$J4657=MID(kododd,3,3))</f>
      </c>
    </row>
    <row r="4658">
      <c r="A4658" s="95">
        <v>59480</v>
      </c>
      <c r="B4658" s="93" t="s">
        <v>25888</v>
      </c>
      <c r="C4658" s="93" t="s">
        <v>1450</v>
      </c>
      <c r="G4658" s="95">
        <v>250</v>
      </c>
      <c r="H4658" s="93" t="s">
        <v>8976</v>
      </c>
      <c r="I4658" s="93" t="s">
        <v>23893</v>
      </c>
      <c r="J4658" s="93" t="s">
        <v>20976</v>
      </c>
      <c r="K4658" s="93" t="s">
        <v>9938</v>
      </c>
      <c r="L4658" s="14">
        <f>AND(vyberHrace&lt;&gt;"",ISNUMBER(SEARCH(vyberHrace,$B4658)))</f>
      </c>
      <c r="M4658" s="14">
        <f>AND($I4658=MID(kododd,1,2),$J4658=MID(kododd,3,3))</f>
      </c>
    </row>
    <row r="4659">
      <c r="A4659" s="95">
        <v>41206</v>
      </c>
      <c r="B4659" s="93" t="s">
        <v>68</v>
      </c>
      <c r="C4659" s="93" t="s">
        <v>1402</v>
      </c>
      <c r="D4659" s="95">
        <v>1456</v>
      </c>
      <c r="E4659" s="95">
        <v>1601</v>
      </c>
      <c r="F4659" s="95">
        <v>23733802</v>
      </c>
      <c r="G4659" s="95">
        <v>250</v>
      </c>
      <c r="H4659" s="93" t="s">
        <v>8976</v>
      </c>
      <c r="I4659" s="93" t="s">
        <v>23893</v>
      </c>
      <c r="J4659" s="93" t="s">
        <v>20976</v>
      </c>
      <c r="K4659" s="93" t="s">
        <v>9938</v>
      </c>
      <c r="L4659" s="14">
        <f>AND(vyberHrace&lt;&gt;"",ISNUMBER(SEARCH(vyberHrace,$B4659)))</f>
      </c>
      <c r="M4659" s="14">
        <f>AND($I4659=MID(kododd,1,2),$J4659=MID(kododd,3,3))</f>
      </c>
    </row>
    <row r="4660">
      <c r="A4660" s="95">
        <v>44960</v>
      </c>
      <c r="B4660" s="93" t="s">
        <v>6416</v>
      </c>
      <c r="C4660" s="93" t="s">
        <v>1439</v>
      </c>
      <c r="G4660" s="95">
        <v>0</v>
      </c>
      <c r="H4660" s="93" t="s">
        <v>8976</v>
      </c>
      <c r="I4660" s="93" t="s">
        <v>23893</v>
      </c>
      <c r="J4660" s="93" t="s">
        <v>21017</v>
      </c>
      <c r="K4660" s="93" t="s">
        <v>7925</v>
      </c>
      <c r="L4660" s="14">
        <f>AND(vyberHrace&lt;&gt;"",ISNUMBER(SEARCH(vyberHrace,$B4660)))</f>
      </c>
      <c r="M4660" s="14">
        <f>AND($I4660=MID(kododd,1,2),$J4660=MID(kododd,3,3))</f>
      </c>
    </row>
    <row r="4661">
      <c r="A4661" s="95">
        <v>52555</v>
      </c>
      <c r="B4661" s="93" t="s">
        <v>514</v>
      </c>
      <c r="C4661" s="93" t="s">
        <v>1406</v>
      </c>
      <c r="G4661" s="95">
        <v>0</v>
      </c>
      <c r="H4661" s="93" t="s">
        <v>8976</v>
      </c>
      <c r="I4661" s="93" t="s">
        <v>23893</v>
      </c>
      <c r="J4661" s="93" t="s">
        <v>20855</v>
      </c>
      <c r="K4661" s="93" t="s">
        <v>2076</v>
      </c>
      <c r="L4661" s="14">
        <f>AND(vyberHrace&lt;&gt;"",ISNUMBER(SEARCH(vyberHrace,$B4661)))</f>
      </c>
      <c r="M4661" s="14">
        <f>AND($I4661=MID(kododd,1,2),$J4661=MID(kododd,3,3))</f>
      </c>
    </row>
    <row r="4662">
      <c r="A4662" s="95">
        <v>55687</v>
      </c>
      <c r="B4662" s="93" t="s">
        <v>21785</v>
      </c>
      <c r="C4662" s="93" t="s">
        <v>1412</v>
      </c>
      <c r="G4662" s="95">
        <v>0</v>
      </c>
      <c r="H4662" s="93" t="s">
        <v>8976</v>
      </c>
      <c r="I4662" s="93" t="s">
        <v>23893</v>
      </c>
      <c r="J4662" s="93" t="s">
        <v>20862</v>
      </c>
      <c r="K4662" s="93" t="s">
        <v>6759</v>
      </c>
      <c r="L4662" s="14">
        <f>AND(vyberHrace&lt;&gt;"",ISNUMBER(SEARCH(vyberHrace,$B4662)))</f>
      </c>
      <c r="M4662" s="14">
        <f>AND($I4662=MID(kododd,1,2),$J4662=MID(kododd,3,3))</f>
      </c>
    </row>
    <row r="4663">
      <c r="A4663" s="95">
        <v>55688</v>
      </c>
      <c r="B4663" s="93" t="s">
        <v>21786</v>
      </c>
      <c r="C4663" s="93" t="s">
        <v>1412</v>
      </c>
      <c r="G4663" s="95">
        <v>0</v>
      </c>
      <c r="H4663" s="93" t="s">
        <v>8976</v>
      </c>
      <c r="I4663" s="93" t="s">
        <v>23893</v>
      </c>
      <c r="J4663" s="93" t="s">
        <v>20862</v>
      </c>
      <c r="K4663" s="93" t="s">
        <v>6759</v>
      </c>
      <c r="L4663" s="14">
        <f>AND(vyberHrace&lt;&gt;"",ISNUMBER(SEARCH(vyberHrace,$B4663)))</f>
      </c>
      <c r="M4663" s="14">
        <f>AND($I4663=MID(kododd,1,2),$J4663=MID(kododd,3,3))</f>
      </c>
    </row>
    <row r="4664">
      <c r="A4664" s="95">
        <v>40063</v>
      </c>
      <c r="B4664" s="93" t="s">
        <v>6306</v>
      </c>
      <c r="C4664" s="93" t="s">
        <v>1410</v>
      </c>
      <c r="D4664" s="95">
        <v>1100</v>
      </c>
      <c r="G4664" s="95">
        <v>0</v>
      </c>
      <c r="H4664" s="93" t="s">
        <v>8976</v>
      </c>
      <c r="I4664" s="93" t="s">
        <v>23893</v>
      </c>
      <c r="J4664" s="93" t="s">
        <v>20862</v>
      </c>
      <c r="K4664" s="93" t="s">
        <v>6759</v>
      </c>
      <c r="L4664" s="14">
        <f>AND(vyberHrace&lt;&gt;"",ISNUMBER(SEARCH(vyberHrace,$B4664)))</f>
      </c>
      <c r="M4664" s="14">
        <f>AND($I4664=MID(kododd,1,2),$J4664=MID(kododd,3,3))</f>
      </c>
    </row>
    <row r="4665">
      <c r="A4665" s="95">
        <v>57929</v>
      </c>
      <c r="B4665" s="93" t="s">
        <v>24471</v>
      </c>
      <c r="C4665" s="93" t="s">
        <v>1411</v>
      </c>
      <c r="G4665" s="95">
        <v>0</v>
      </c>
      <c r="H4665" s="93" t="s">
        <v>8976</v>
      </c>
      <c r="I4665" s="93" t="s">
        <v>23893</v>
      </c>
      <c r="J4665" s="93" t="s">
        <v>20862</v>
      </c>
      <c r="K4665" s="93" t="s">
        <v>6759</v>
      </c>
      <c r="L4665" s="14">
        <f>AND(vyberHrace&lt;&gt;"",ISNUMBER(SEARCH(vyberHrace,$B4665)))</f>
      </c>
      <c r="M4665" s="14">
        <f>AND($I4665=MID(kododd,1,2),$J4665=MID(kododd,3,3))</f>
      </c>
    </row>
    <row r="4666">
      <c r="A4666" s="95">
        <v>25872</v>
      </c>
      <c r="B4666" s="93" t="s">
        <v>6315</v>
      </c>
      <c r="C4666" s="93" t="s">
        <v>1472</v>
      </c>
      <c r="D4666" s="95">
        <v>1250</v>
      </c>
      <c r="G4666" s="95">
        <v>0</v>
      </c>
      <c r="H4666" s="93" t="s">
        <v>8976</v>
      </c>
      <c r="I4666" s="93" t="s">
        <v>23893</v>
      </c>
      <c r="J4666" s="93" t="s">
        <v>20883</v>
      </c>
      <c r="K4666" s="93" t="s">
        <v>6903</v>
      </c>
      <c r="L4666" s="14">
        <f>AND(vyberHrace&lt;&gt;"",ISNUMBER(SEARCH(vyberHrace,$B4666)))</f>
      </c>
      <c r="M4666" s="14">
        <f>AND($I4666=MID(kododd,1,2),$J4666=MID(kododd,3,3))</f>
      </c>
    </row>
    <row r="4667">
      <c r="A4667" s="95">
        <v>30730</v>
      </c>
      <c r="B4667" s="93" t="s">
        <v>21143</v>
      </c>
      <c r="C4667" s="93" t="s">
        <v>1457</v>
      </c>
      <c r="D4667" s="95">
        <v>1582</v>
      </c>
      <c r="E4667" s="95">
        <v>1721</v>
      </c>
      <c r="F4667" s="95">
        <v>337277</v>
      </c>
      <c r="G4667" s="95">
        <v>250</v>
      </c>
      <c r="H4667" s="93" t="s">
        <v>8976</v>
      </c>
      <c r="I4667" s="93" t="s">
        <v>23893</v>
      </c>
      <c r="J4667" s="93" t="s">
        <v>21014</v>
      </c>
      <c r="K4667" s="93" t="s">
        <v>4826</v>
      </c>
      <c r="L4667" s="14">
        <f>AND(vyberHrace&lt;&gt;"",ISNUMBER(SEARCH(vyberHrace,$B4667)))</f>
      </c>
      <c r="M4667" s="14">
        <f>AND($I4667=MID(kododd,1,2),$J4667=MID(kododd,3,3))</f>
      </c>
    </row>
    <row r="4668">
      <c r="A4668" s="95">
        <v>54851</v>
      </c>
      <c r="B4668" s="93" t="s">
        <v>2681</v>
      </c>
      <c r="C4668" s="93" t="s">
        <v>1424</v>
      </c>
      <c r="G4668" s="95">
        <v>0</v>
      </c>
      <c r="H4668" s="93" t="s">
        <v>8976</v>
      </c>
      <c r="I4668" s="93" t="s">
        <v>23893</v>
      </c>
      <c r="J4668" s="93" t="s">
        <v>20863</v>
      </c>
      <c r="K4668" s="93" t="s">
        <v>4532</v>
      </c>
      <c r="L4668" s="14">
        <f>AND(vyberHrace&lt;&gt;"",ISNUMBER(SEARCH(vyberHrace,$B4668)))</f>
      </c>
      <c r="M4668" s="14">
        <f>AND($I4668=MID(kododd,1,2),$J4668=MID(kododd,3,3))</f>
      </c>
    </row>
    <row r="4669">
      <c r="A4669" s="95">
        <v>45155</v>
      </c>
      <c r="B4669" s="93" t="s">
        <v>6320</v>
      </c>
      <c r="C4669" s="93" t="s">
        <v>1419</v>
      </c>
      <c r="D4669" s="95">
        <v>1250</v>
      </c>
      <c r="G4669" s="95">
        <v>0</v>
      </c>
      <c r="H4669" s="93" t="s">
        <v>8976</v>
      </c>
      <c r="I4669" s="93" t="s">
        <v>23893</v>
      </c>
      <c r="J4669" s="93" t="s">
        <v>20996</v>
      </c>
      <c r="K4669" s="93" t="s">
        <v>368</v>
      </c>
      <c r="L4669" s="14">
        <f>AND(vyberHrace&lt;&gt;"",ISNUMBER(SEARCH(vyberHrace,$B4669)))</f>
      </c>
      <c r="M4669" s="14">
        <f>AND($I4669=MID(kododd,1,2),$J4669=MID(kododd,3,3))</f>
      </c>
    </row>
    <row r="4670">
      <c r="A4670" s="95">
        <v>47196</v>
      </c>
      <c r="B4670" s="93" t="s">
        <v>6324</v>
      </c>
      <c r="C4670" s="93" t="s">
        <v>1400</v>
      </c>
      <c r="D4670" s="95">
        <v>1089</v>
      </c>
      <c r="F4670" s="95">
        <v>23736410</v>
      </c>
      <c r="G4670" s="95">
        <v>0</v>
      </c>
      <c r="H4670" s="93" t="s">
        <v>8976</v>
      </c>
      <c r="I4670" s="93" t="s">
        <v>23893</v>
      </c>
      <c r="J4670" s="93" t="s">
        <v>20880</v>
      </c>
      <c r="K4670" s="93" t="s">
        <v>11224</v>
      </c>
      <c r="L4670" s="14">
        <f>AND(vyberHrace&lt;&gt;"",ISNUMBER(SEARCH(vyberHrace,$B4670)))</f>
      </c>
      <c r="M4670" s="14">
        <f>AND($I4670=MID(kododd,1,2),$J4670=MID(kododd,3,3))</f>
      </c>
    </row>
    <row r="4671">
      <c r="A4671" s="95">
        <v>46701</v>
      </c>
      <c r="B4671" s="93" t="s">
        <v>6337</v>
      </c>
      <c r="C4671" s="93" t="s">
        <v>1402</v>
      </c>
      <c r="D4671" s="95">
        <v>1408</v>
      </c>
      <c r="E4671" s="95">
        <v>1562</v>
      </c>
      <c r="F4671" s="95">
        <v>23747099</v>
      </c>
      <c r="G4671" s="95">
        <v>250</v>
      </c>
      <c r="H4671" s="93" t="s">
        <v>8976</v>
      </c>
      <c r="I4671" s="93" t="s">
        <v>23893</v>
      </c>
      <c r="J4671" s="93" t="s">
        <v>21014</v>
      </c>
      <c r="K4671" s="93" t="s">
        <v>4826</v>
      </c>
      <c r="L4671" s="14">
        <f>AND(vyberHrace&lt;&gt;"",ISNUMBER(SEARCH(vyberHrace,$B4671)))</f>
      </c>
      <c r="M4671" s="14">
        <f>AND($I4671=MID(kododd,1,2),$J4671=MID(kododd,3,3))</f>
      </c>
    </row>
    <row r="4672">
      <c r="A4672" s="95">
        <v>52287</v>
      </c>
      <c r="B4672" s="93" t="s">
        <v>1655</v>
      </c>
      <c r="C4672" s="93" t="s">
        <v>1412</v>
      </c>
      <c r="D4672" s="95">
        <v>1346</v>
      </c>
      <c r="E4672" s="95">
        <v>1587</v>
      </c>
      <c r="F4672" s="95">
        <v>23771470</v>
      </c>
      <c r="G4672" s="95">
        <v>250</v>
      </c>
      <c r="H4672" s="93" t="s">
        <v>8976</v>
      </c>
      <c r="I4672" s="93" t="s">
        <v>23893</v>
      </c>
      <c r="J4672" s="93" t="s">
        <v>20944</v>
      </c>
      <c r="K4672" s="93" t="s">
        <v>5129</v>
      </c>
      <c r="L4672" s="14">
        <f>AND(vyberHrace&lt;&gt;"",ISNUMBER(SEARCH(vyberHrace,$B4672)))</f>
      </c>
      <c r="M4672" s="14">
        <f>AND($I4672=MID(kododd,1,2),$J4672=MID(kododd,3,3))</f>
      </c>
    </row>
    <row r="4673">
      <c r="A4673" s="95">
        <v>62575</v>
      </c>
      <c r="B4673" s="93" t="s">
        <v>28797</v>
      </c>
      <c r="C4673" s="93" t="s">
        <v>1422</v>
      </c>
      <c r="G4673" s="95">
        <v>250</v>
      </c>
      <c r="H4673" s="93" t="s">
        <v>8976</v>
      </c>
      <c r="I4673" s="93" t="s">
        <v>23893</v>
      </c>
      <c r="J4673" s="93" t="s">
        <v>20958</v>
      </c>
      <c r="K4673" s="93" t="s">
        <v>8977</v>
      </c>
      <c r="L4673" s="14">
        <f>AND(vyberHrace&lt;&gt;"",ISNUMBER(SEARCH(vyberHrace,$B4673)))</f>
      </c>
      <c r="M4673" s="14">
        <f>AND($I4673=MID(kododd,1,2),$J4673=MID(kododd,3,3))</f>
      </c>
    </row>
    <row r="4674">
      <c r="A4674" s="95">
        <v>53278</v>
      </c>
      <c r="B4674" s="93" t="s">
        <v>17628</v>
      </c>
      <c r="C4674" s="93" t="s">
        <v>1422</v>
      </c>
      <c r="G4674" s="95">
        <v>0</v>
      </c>
      <c r="H4674" s="93" t="s">
        <v>8976</v>
      </c>
      <c r="I4674" s="93" t="s">
        <v>23893</v>
      </c>
      <c r="J4674" s="93" t="s">
        <v>20863</v>
      </c>
      <c r="K4674" s="93" t="s">
        <v>4532</v>
      </c>
      <c r="L4674" s="14">
        <f>AND(vyberHrace&lt;&gt;"",ISNUMBER(SEARCH(vyberHrace,$B4674)))</f>
      </c>
      <c r="M4674" s="14">
        <f>AND($I4674=MID(kododd,1,2),$J4674=MID(kododd,3,3))</f>
      </c>
    </row>
    <row r="4675">
      <c r="A4675" s="95">
        <v>54853</v>
      </c>
      <c r="B4675" s="93" t="s">
        <v>2682</v>
      </c>
      <c r="C4675" s="93" t="s">
        <v>1450</v>
      </c>
      <c r="G4675" s="95">
        <v>0</v>
      </c>
      <c r="H4675" s="93" t="s">
        <v>8976</v>
      </c>
      <c r="I4675" s="93" t="s">
        <v>23893</v>
      </c>
      <c r="J4675" s="93" t="s">
        <v>20863</v>
      </c>
      <c r="K4675" s="93" t="s">
        <v>4532</v>
      </c>
      <c r="L4675" s="14">
        <f>AND(vyberHrace&lt;&gt;"",ISNUMBER(SEARCH(vyberHrace,$B4675)))</f>
      </c>
      <c r="M4675" s="14">
        <f>AND($I4675=MID(kododd,1,2),$J4675=MID(kododd,3,3))</f>
      </c>
    </row>
    <row r="4676">
      <c r="A4676" s="95">
        <v>54852</v>
      </c>
      <c r="B4676" s="93" t="s">
        <v>2683</v>
      </c>
      <c r="C4676" s="93" t="s">
        <v>1411</v>
      </c>
      <c r="G4676" s="95">
        <v>0</v>
      </c>
      <c r="H4676" s="93" t="s">
        <v>8976</v>
      </c>
      <c r="I4676" s="93" t="s">
        <v>23893</v>
      </c>
      <c r="J4676" s="93" t="s">
        <v>20863</v>
      </c>
      <c r="K4676" s="93" t="s">
        <v>4532</v>
      </c>
      <c r="L4676" s="14">
        <f>AND(vyberHrace&lt;&gt;"",ISNUMBER(SEARCH(vyberHrace,$B4676)))</f>
      </c>
      <c r="M4676" s="14">
        <f>AND($I4676=MID(kododd,1,2),$J4676=MID(kododd,3,3))</f>
      </c>
    </row>
    <row r="4677">
      <c r="A4677" s="95">
        <v>61780</v>
      </c>
      <c r="B4677" s="93" t="s">
        <v>27927</v>
      </c>
      <c r="C4677" s="93" t="s">
        <v>1429</v>
      </c>
      <c r="D4677" s="95">
        <v>1492</v>
      </c>
      <c r="F4677" s="95">
        <v>23746025</v>
      </c>
      <c r="G4677" s="95">
        <v>250</v>
      </c>
      <c r="H4677" s="93" t="s">
        <v>8976</v>
      </c>
      <c r="I4677" s="93" t="s">
        <v>23893</v>
      </c>
      <c r="J4677" s="93" t="s">
        <v>20866</v>
      </c>
      <c r="K4677" s="93" t="s">
        <v>9063</v>
      </c>
      <c r="L4677" s="14">
        <f>AND(vyberHrace&lt;&gt;"",ISNUMBER(SEARCH(vyberHrace,$B4677)))</f>
      </c>
      <c r="M4677" s="14">
        <f>AND($I4677=MID(kododd,1,2),$J4677=MID(kododd,3,3))</f>
      </c>
    </row>
    <row r="4678">
      <c r="A4678" s="95">
        <v>26612</v>
      </c>
      <c r="B4678" s="93" t="s">
        <v>8604</v>
      </c>
      <c r="C4678" s="93" t="s">
        <v>1413</v>
      </c>
      <c r="D4678" s="95">
        <v>1782</v>
      </c>
      <c r="E4678" s="95">
        <v>1820</v>
      </c>
      <c r="F4678" s="95">
        <v>329797</v>
      </c>
      <c r="G4678" s="95">
        <v>250</v>
      </c>
      <c r="H4678" s="93" t="s">
        <v>8976</v>
      </c>
      <c r="I4678" s="93" t="s">
        <v>23893</v>
      </c>
      <c r="J4678" s="93" t="s">
        <v>20862</v>
      </c>
      <c r="K4678" s="93" t="s">
        <v>6759</v>
      </c>
      <c r="L4678" s="14">
        <f>AND(vyberHrace&lt;&gt;"",ISNUMBER(SEARCH(vyberHrace,$B4678)))</f>
      </c>
      <c r="M4678" s="14">
        <f>AND($I4678=MID(kododd,1,2),$J4678=MID(kododd,3,3))</f>
      </c>
    </row>
    <row r="4679">
      <c r="A4679" s="95">
        <v>56171</v>
      </c>
      <c r="B4679" s="93" t="s">
        <v>21723</v>
      </c>
      <c r="C4679" s="93" t="s">
        <v>1411</v>
      </c>
      <c r="F4679" s="95">
        <v>23771763</v>
      </c>
      <c r="G4679" s="95">
        <v>0</v>
      </c>
      <c r="H4679" s="93" t="s">
        <v>8976</v>
      </c>
      <c r="I4679" s="93" t="s">
        <v>23893</v>
      </c>
      <c r="J4679" s="93" t="s">
        <v>20900</v>
      </c>
      <c r="K4679" s="93" t="s">
        <v>1747</v>
      </c>
      <c r="L4679" s="14">
        <f>AND(vyberHrace&lt;&gt;"",ISNUMBER(SEARCH(vyberHrace,$B4679)))</f>
      </c>
      <c r="M4679" s="14">
        <f>AND($I4679=MID(kododd,1,2),$J4679=MID(kododd,3,3))</f>
      </c>
    </row>
    <row r="4680">
      <c r="A4680" s="95">
        <v>14620</v>
      </c>
      <c r="B4680" s="93" t="s">
        <v>6375</v>
      </c>
      <c r="C4680" s="93" t="s">
        <v>1434</v>
      </c>
      <c r="D4680" s="95">
        <v>1255</v>
      </c>
      <c r="G4680" s="95">
        <v>0</v>
      </c>
      <c r="H4680" s="93" t="s">
        <v>8976</v>
      </c>
      <c r="I4680" s="93" t="s">
        <v>23893</v>
      </c>
      <c r="J4680" s="93" t="s">
        <v>20960</v>
      </c>
      <c r="K4680" s="93" t="s">
        <v>4905</v>
      </c>
      <c r="L4680" s="14">
        <f>AND(vyberHrace&lt;&gt;"",ISNUMBER(SEARCH(vyberHrace,$B4680)))</f>
      </c>
      <c r="M4680" s="14">
        <f>AND($I4680=MID(kododd,1,2),$J4680=MID(kododd,3,3))</f>
      </c>
    </row>
    <row r="4681">
      <c r="A4681" s="95">
        <v>44979</v>
      </c>
      <c r="B4681" s="93" t="s">
        <v>6376</v>
      </c>
      <c r="C4681" s="93" t="s">
        <v>1409</v>
      </c>
      <c r="D4681" s="95">
        <v>1067</v>
      </c>
      <c r="G4681" s="95">
        <v>0</v>
      </c>
      <c r="H4681" s="93" t="s">
        <v>8976</v>
      </c>
      <c r="I4681" s="93" t="s">
        <v>23893</v>
      </c>
      <c r="J4681" s="93" t="s">
        <v>21005</v>
      </c>
      <c r="K4681" s="93" t="s">
        <v>7922</v>
      </c>
      <c r="L4681" s="14">
        <f>AND(vyberHrace&lt;&gt;"",ISNUMBER(SEARCH(vyberHrace,$B4681)))</f>
      </c>
      <c r="M4681" s="14">
        <f>AND($I4681=MID(kododd,1,2),$J4681=MID(kododd,3,3))</f>
      </c>
    </row>
    <row r="4682">
      <c r="A4682" s="95">
        <v>39282</v>
      </c>
      <c r="B4682" s="93" t="s">
        <v>13644</v>
      </c>
      <c r="C4682" s="93" t="s">
        <v>1408</v>
      </c>
      <c r="G4682" s="95">
        <v>0</v>
      </c>
      <c r="H4682" s="93" t="s">
        <v>8976</v>
      </c>
      <c r="I4682" s="93" t="s">
        <v>23893</v>
      </c>
      <c r="J4682" s="93" t="s">
        <v>20862</v>
      </c>
      <c r="K4682" s="93" t="s">
        <v>6759</v>
      </c>
      <c r="L4682" s="14">
        <f>AND(vyberHrace&lt;&gt;"",ISNUMBER(SEARCH(vyberHrace,$B4682)))</f>
      </c>
      <c r="M4682" s="14">
        <f>AND($I4682=MID(kododd,1,2),$J4682=MID(kododd,3,3))</f>
      </c>
    </row>
    <row r="4683">
      <c r="A4683" s="95">
        <v>7754</v>
      </c>
      <c r="B4683" s="93" t="s">
        <v>13645</v>
      </c>
      <c r="C4683" s="93" t="s">
        <v>1462</v>
      </c>
      <c r="D4683" s="95">
        <v>1916</v>
      </c>
      <c r="E4683" s="95">
        <v>1925</v>
      </c>
      <c r="F4683" s="95">
        <v>370991</v>
      </c>
      <c r="G4683" s="95">
        <v>250</v>
      </c>
      <c r="H4683" s="93" t="s">
        <v>8976</v>
      </c>
      <c r="I4683" s="93" t="s">
        <v>23893</v>
      </c>
      <c r="J4683" s="93" t="s">
        <v>20898</v>
      </c>
      <c r="K4683" s="93" t="s">
        <v>6906</v>
      </c>
      <c r="L4683" s="14">
        <f>AND(vyberHrace&lt;&gt;"",ISNUMBER(SEARCH(vyberHrace,$B4683)))</f>
      </c>
      <c r="M4683" s="14">
        <f>AND($I4683=MID(kododd,1,2),$J4683=MID(kododd,3,3))</f>
      </c>
    </row>
    <row r="4684">
      <c r="A4684" s="95">
        <v>54854</v>
      </c>
      <c r="B4684" s="93" t="s">
        <v>2684</v>
      </c>
      <c r="C4684" s="93" t="s">
        <v>1450</v>
      </c>
      <c r="G4684" s="95">
        <v>0</v>
      </c>
      <c r="H4684" s="93" t="s">
        <v>8976</v>
      </c>
      <c r="I4684" s="93" t="s">
        <v>23893</v>
      </c>
      <c r="J4684" s="93" t="s">
        <v>20863</v>
      </c>
      <c r="K4684" s="93" t="s">
        <v>4532</v>
      </c>
      <c r="L4684" s="14">
        <f>AND(vyberHrace&lt;&gt;"",ISNUMBER(SEARCH(vyberHrace,$B4684)))</f>
      </c>
      <c r="M4684" s="14">
        <f>AND($I4684=MID(kododd,1,2),$J4684=MID(kododd,3,3))</f>
      </c>
    </row>
    <row r="4685">
      <c r="A4685" s="95">
        <v>12148</v>
      </c>
      <c r="B4685" s="93" t="s">
        <v>15951</v>
      </c>
      <c r="C4685" s="93" t="s">
        <v>1461</v>
      </c>
      <c r="D4685" s="95">
        <v>1382</v>
      </c>
      <c r="G4685" s="95">
        <v>0</v>
      </c>
      <c r="H4685" s="93" t="s">
        <v>8976</v>
      </c>
      <c r="I4685" s="93" t="s">
        <v>23893</v>
      </c>
      <c r="J4685" s="93" t="s">
        <v>20960</v>
      </c>
      <c r="K4685" s="93" t="s">
        <v>4905</v>
      </c>
      <c r="L4685" s="14">
        <f>AND(vyberHrace&lt;&gt;"",ISNUMBER(SEARCH(vyberHrace,$B4685)))</f>
      </c>
      <c r="M4685" s="14">
        <f>AND($I4685=MID(kododd,1,2),$J4685=MID(kododd,3,3))</f>
      </c>
    </row>
    <row r="4686">
      <c r="A4686" s="95">
        <v>50293</v>
      </c>
      <c r="B4686" s="93" t="s">
        <v>4538</v>
      </c>
      <c r="C4686" s="93" t="s">
        <v>1416</v>
      </c>
      <c r="G4686" s="95">
        <v>0</v>
      </c>
      <c r="H4686" s="93" t="s">
        <v>8976</v>
      </c>
      <c r="I4686" s="93" t="s">
        <v>23893</v>
      </c>
      <c r="J4686" s="93" t="s">
        <v>20863</v>
      </c>
      <c r="K4686" s="93" t="s">
        <v>4532</v>
      </c>
      <c r="L4686" s="14">
        <f>AND(vyberHrace&lt;&gt;"",ISNUMBER(SEARCH(vyberHrace,$B4686)))</f>
      </c>
      <c r="M4686" s="14">
        <f>AND($I4686=MID(kododd,1,2),$J4686=MID(kododd,3,3))</f>
      </c>
    </row>
    <row r="4687">
      <c r="A4687" s="95">
        <v>3303</v>
      </c>
      <c r="B4687" s="93" t="s">
        <v>15954</v>
      </c>
      <c r="C4687" s="93" t="s">
        <v>1413</v>
      </c>
      <c r="D4687" s="95">
        <v>1534</v>
      </c>
      <c r="E4687" s="95">
        <v>1694</v>
      </c>
      <c r="F4687" s="95">
        <v>310808</v>
      </c>
      <c r="G4687" s="95">
        <v>250</v>
      </c>
      <c r="H4687" s="93" t="s">
        <v>8976</v>
      </c>
      <c r="I4687" s="93" t="s">
        <v>23893</v>
      </c>
      <c r="J4687" s="93" t="s">
        <v>20862</v>
      </c>
      <c r="K4687" s="93" t="s">
        <v>6759</v>
      </c>
      <c r="L4687" s="14">
        <f>AND(vyberHrace&lt;&gt;"",ISNUMBER(SEARCH(vyberHrace,$B4687)))</f>
      </c>
      <c r="M4687" s="14">
        <f>AND($I4687=MID(kododd,1,2),$J4687=MID(kododd,3,3))</f>
      </c>
    </row>
    <row r="4688">
      <c r="A4688" s="95">
        <v>61653</v>
      </c>
      <c r="B4688" s="93" t="s">
        <v>27815</v>
      </c>
      <c r="C4688" s="93" t="s">
        <v>1486</v>
      </c>
      <c r="G4688" s="95">
        <v>250</v>
      </c>
      <c r="H4688" s="93" t="s">
        <v>8976</v>
      </c>
      <c r="I4688" s="93" t="s">
        <v>23893</v>
      </c>
      <c r="J4688" s="93" t="s">
        <v>20983</v>
      </c>
      <c r="K4688" s="93" t="s">
        <v>9107</v>
      </c>
      <c r="L4688" s="14">
        <f>AND(vyberHrace&lt;&gt;"",ISNUMBER(SEARCH(vyberHrace,$B4688)))</f>
      </c>
      <c r="M4688" s="14">
        <f>AND($I4688=MID(kododd,1,2),$J4688=MID(kododd,3,3))</f>
      </c>
    </row>
    <row r="4689">
      <c r="A4689" s="95">
        <v>58437</v>
      </c>
      <c r="B4689" s="93" t="s">
        <v>24942</v>
      </c>
      <c r="C4689" s="93" t="s">
        <v>1440</v>
      </c>
      <c r="G4689" s="95">
        <v>0</v>
      </c>
      <c r="H4689" s="93" t="s">
        <v>8976</v>
      </c>
      <c r="I4689" s="93" t="s">
        <v>23893</v>
      </c>
      <c r="J4689" s="93" t="s">
        <v>20862</v>
      </c>
      <c r="K4689" s="93" t="s">
        <v>6759</v>
      </c>
      <c r="L4689" s="14">
        <f>AND(vyberHrace&lt;&gt;"",ISNUMBER(SEARCH(vyberHrace,$B4689)))</f>
      </c>
      <c r="M4689" s="14">
        <f>AND($I4689=MID(kododd,1,2),$J4689=MID(kododd,3,3))</f>
      </c>
    </row>
    <row r="4690">
      <c r="A4690" s="95">
        <v>37500</v>
      </c>
      <c r="B4690" s="93" t="s">
        <v>15960</v>
      </c>
      <c r="C4690" s="93" t="s">
        <v>1403</v>
      </c>
      <c r="D4690" s="95">
        <v>2103</v>
      </c>
      <c r="E4690" s="95">
        <v>2128</v>
      </c>
      <c r="F4690" s="95">
        <v>370827</v>
      </c>
      <c r="G4690" s="95">
        <v>0</v>
      </c>
      <c r="H4690" s="93" t="s">
        <v>8976</v>
      </c>
      <c r="I4690" s="93" t="s">
        <v>23893</v>
      </c>
      <c r="J4690" s="93" t="s">
        <v>20880</v>
      </c>
      <c r="K4690" s="93" t="s">
        <v>11224</v>
      </c>
      <c r="L4690" s="14">
        <f>AND(vyberHrace&lt;&gt;"",ISNUMBER(SEARCH(vyberHrace,$B4690)))</f>
      </c>
      <c r="M4690" s="14">
        <f>AND($I4690=MID(kododd,1,2),$J4690=MID(kododd,3,3))</f>
      </c>
    </row>
    <row r="4691">
      <c r="A4691" s="95">
        <v>56603</v>
      </c>
      <c r="B4691" s="93" t="s">
        <v>21848</v>
      </c>
      <c r="C4691" s="93" t="s">
        <v>1406</v>
      </c>
      <c r="G4691" s="95">
        <v>0</v>
      </c>
      <c r="H4691" s="93" t="s">
        <v>8976</v>
      </c>
      <c r="I4691" s="93" t="s">
        <v>23893</v>
      </c>
      <c r="J4691" s="93" t="s">
        <v>21014</v>
      </c>
      <c r="K4691" s="93" t="s">
        <v>4826</v>
      </c>
      <c r="L4691" s="14">
        <f>AND(vyberHrace&lt;&gt;"",ISNUMBER(SEARCH(vyberHrace,$B4691)))</f>
      </c>
      <c r="M4691" s="14">
        <f>AND($I4691=MID(kododd,1,2),$J4691=MID(kododd,3,3))</f>
      </c>
    </row>
    <row r="4692">
      <c r="A4692" s="95">
        <v>26989</v>
      </c>
      <c r="B4692" s="93" t="s">
        <v>15966</v>
      </c>
      <c r="C4692" s="93" t="s">
        <v>1442</v>
      </c>
      <c r="D4692" s="95">
        <v>1432</v>
      </c>
      <c r="F4692" s="95">
        <v>23729651</v>
      </c>
      <c r="G4692" s="95">
        <v>250</v>
      </c>
      <c r="H4692" s="93" t="s">
        <v>8976</v>
      </c>
      <c r="I4692" s="93" t="s">
        <v>23893</v>
      </c>
      <c r="J4692" s="93" t="s">
        <v>20863</v>
      </c>
      <c r="K4692" s="93" t="s">
        <v>4532</v>
      </c>
      <c r="L4692" s="14">
        <f>AND(vyberHrace&lt;&gt;"",ISNUMBER(SEARCH(vyberHrace,$B4692)))</f>
      </c>
      <c r="M4692" s="14">
        <f>AND($I4692=MID(kododd,1,2),$J4692=MID(kododd,3,3))</f>
      </c>
    </row>
    <row r="4693">
      <c r="A4693" s="95">
        <v>1819</v>
      </c>
      <c r="B4693" s="93" t="s">
        <v>15967</v>
      </c>
      <c r="C4693" s="93" t="s">
        <v>1471</v>
      </c>
      <c r="D4693" s="95">
        <v>1705</v>
      </c>
      <c r="E4693" s="95">
        <v>1793</v>
      </c>
      <c r="F4693" s="95">
        <v>311251</v>
      </c>
      <c r="G4693" s="95">
        <v>250</v>
      </c>
      <c r="H4693" s="93" t="s">
        <v>8976</v>
      </c>
      <c r="I4693" s="93" t="s">
        <v>23893</v>
      </c>
      <c r="J4693" s="93" t="s">
        <v>20914</v>
      </c>
      <c r="K4693" s="93" t="s">
        <v>9949</v>
      </c>
      <c r="L4693" s="14">
        <f>AND(vyberHrace&lt;&gt;"",ISNUMBER(SEARCH(vyberHrace,$B4693)))</f>
      </c>
      <c r="M4693" s="14">
        <f>AND($I4693=MID(kododd,1,2),$J4693=MID(kododd,3,3))</f>
      </c>
    </row>
    <row r="4694">
      <c r="A4694" s="95">
        <v>55765</v>
      </c>
      <c r="B4694" s="93" t="s">
        <v>21724</v>
      </c>
      <c r="C4694" s="93" t="s">
        <v>1405</v>
      </c>
      <c r="D4694" s="95">
        <v>1407</v>
      </c>
      <c r="F4694" s="95">
        <v>23782250</v>
      </c>
      <c r="G4694" s="95">
        <v>0</v>
      </c>
      <c r="H4694" s="93" t="s">
        <v>8976</v>
      </c>
      <c r="I4694" s="93" t="s">
        <v>23893</v>
      </c>
      <c r="J4694" s="93" t="s">
        <v>20900</v>
      </c>
      <c r="K4694" s="93" t="s">
        <v>1747</v>
      </c>
      <c r="L4694" s="14">
        <f>AND(vyberHrace&lt;&gt;"",ISNUMBER(SEARCH(vyberHrace,$B4694)))</f>
      </c>
      <c r="M4694" s="14">
        <f>AND($I4694=MID(kododd,1,2),$J4694=MID(kododd,3,3))</f>
      </c>
    </row>
    <row r="4695">
      <c r="A4695" s="95">
        <v>38974</v>
      </c>
      <c r="B4695" s="93" t="s">
        <v>15969</v>
      </c>
      <c r="C4695" s="93" t="s">
        <v>1438</v>
      </c>
      <c r="D4695" s="95">
        <v>2294</v>
      </c>
      <c r="E4695" s="95">
        <v>2311</v>
      </c>
      <c r="F4695" s="95">
        <v>390240</v>
      </c>
      <c r="G4695" s="95">
        <v>250</v>
      </c>
      <c r="H4695" s="93" t="s">
        <v>8976</v>
      </c>
      <c r="I4695" s="93" t="s">
        <v>23893</v>
      </c>
      <c r="J4695" s="93" t="s">
        <v>20862</v>
      </c>
      <c r="K4695" s="93" t="s">
        <v>6759</v>
      </c>
      <c r="L4695" s="14">
        <f>AND(vyberHrace&lt;&gt;"",ISNUMBER(SEARCH(vyberHrace,$B4695)))</f>
      </c>
      <c r="M4695" s="14">
        <f>AND($I4695=MID(kododd,1,2),$J4695=MID(kododd,3,3))</f>
      </c>
    </row>
    <row r="4696">
      <c r="A4696" s="95">
        <v>54857</v>
      </c>
      <c r="B4696" s="93" t="s">
        <v>2685</v>
      </c>
      <c r="C4696" s="93" t="s">
        <v>1424</v>
      </c>
      <c r="G4696" s="95">
        <v>0</v>
      </c>
      <c r="H4696" s="93" t="s">
        <v>8976</v>
      </c>
      <c r="I4696" s="93" t="s">
        <v>23893</v>
      </c>
      <c r="J4696" s="93" t="s">
        <v>23413</v>
      </c>
      <c r="K4696" s="93" t="s">
        <v>21382</v>
      </c>
      <c r="L4696" s="14">
        <f>AND(vyberHrace&lt;&gt;"",ISNUMBER(SEARCH(vyberHrace,$B4696)))</f>
      </c>
      <c r="M4696" s="14">
        <f>AND($I4696=MID(kododd,1,2),$J4696=MID(kododd,3,3))</f>
      </c>
    </row>
    <row r="4697">
      <c r="A4697" s="95">
        <v>35556</v>
      </c>
      <c r="B4697" s="93" t="s">
        <v>15974</v>
      </c>
      <c r="C4697" s="93" t="s">
        <v>1413</v>
      </c>
      <c r="D4697" s="95">
        <v>1420</v>
      </c>
      <c r="G4697" s="95">
        <v>0</v>
      </c>
      <c r="H4697" s="93" t="s">
        <v>8976</v>
      </c>
      <c r="I4697" s="93" t="s">
        <v>23893</v>
      </c>
      <c r="J4697" s="93" t="s">
        <v>20996</v>
      </c>
      <c r="K4697" s="93" t="s">
        <v>368</v>
      </c>
      <c r="L4697" s="14">
        <f>AND(vyberHrace&lt;&gt;"",ISNUMBER(SEARCH(vyberHrace,$B4697)))</f>
      </c>
      <c r="M4697" s="14">
        <f>AND($I4697=MID(kododd,1,2),$J4697=MID(kododd,3,3))</f>
      </c>
    </row>
    <row r="4698">
      <c r="A4698" s="95">
        <v>7402</v>
      </c>
      <c r="B4698" s="93" t="s">
        <v>15977</v>
      </c>
      <c r="C4698" s="93" t="s">
        <v>1465</v>
      </c>
      <c r="D4698" s="95">
        <v>1712</v>
      </c>
      <c r="E4698" s="95">
        <v>1823</v>
      </c>
      <c r="F4698" s="95">
        <v>370924</v>
      </c>
      <c r="G4698" s="95">
        <v>250</v>
      </c>
      <c r="H4698" s="93" t="s">
        <v>8976</v>
      </c>
      <c r="I4698" s="93" t="s">
        <v>23893</v>
      </c>
      <c r="J4698" s="93" t="s">
        <v>20944</v>
      </c>
      <c r="K4698" s="93" t="s">
        <v>5129</v>
      </c>
      <c r="L4698" s="14">
        <f>AND(vyberHrace&lt;&gt;"",ISNUMBER(SEARCH(vyberHrace,$B4698)))</f>
      </c>
      <c r="M4698" s="14">
        <f>AND($I4698=MID(kododd,1,2),$J4698=MID(kododd,3,3))</f>
      </c>
    </row>
    <row r="4699">
      <c r="A4699" s="95">
        <v>61407</v>
      </c>
      <c r="B4699" s="93" t="s">
        <v>27598</v>
      </c>
      <c r="C4699" s="93" t="s">
        <v>1486</v>
      </c>
      <c r="G4699" s="95">
        <v>250</v>
      </c>
      <c r="H4699" s="93" t="s">
        <v>8976</v>
      </c>
      <c r="I4699" s="93" t="s">
        <v>23893</v>
      </c>
      <c r="J4699" s="93" t="s">
        <v>20944</v>
      </c>
      <c r="K4699" s="93" t="s">
        <v>5129</v>
      </c>
      <c r="L4699" s="14">
        <f>AND(vyberHrace&lt;&gt;"",ISNUMBER(SEARCH(vyberHrace,$B4699)))</f>
      </c>
      <c r="M4699" s="14">
        <f>AND($I4699=MID(kododd,1,2),$J4699=MID(kododd,3,3))</f>
      </c>
    </row>
    <row r="4700">
      <c r="A4700" s="95">
        <v>1657</v>
      </c>
      <c r="B4700" s="93" t="s">
        <v>15979</v>
      </c>
      <c r="C4700" s="93" t="s">
        <v>1462</v>
      </c>
      <c r="D4700" s="95">
        <v>1975</v>
      </c>
      <c r="G4700" s="95">
        <v>0</v>
      </c>
      <c r="H4700" s="93" t="s">
        <v>8976</v>
      </c>
      <c r="I4700" s="93" t="s">
        <v>23893</v>
      </c>
      <c r="J4700" s="93" t="s">
        <v>20942</v>
      </c>
      <c r="K4700" s="93" t="s">
        <v>9082</v>
      </c>
      <c r="L4700" s="14">
        <f>AND(vyberHrace&lt;&gt;"",ISNUMBER(SEARCH(vyberHrace,$B4700)))</f>
      </c>
      <c r="M4700" s="14">
        <f>AND($I4700=MID(kododd,1,2),$J4700=MID(kododd,3,3))</f>
      </c>
    </row>
    <row r="4701">
      <c r="A4701" s="95">
        <v>36636</v>
      </c>
      <c r="B4701" s="93" t="s">
        <v>8803</v>
      </c>
      <c r="C4701" s="93" t="s">
        <v>1438</v>
      </c>
      <c r="D4701" s="95">
        <v>1657</v>
      </c>
      <c r="E4701" s="95">
        <v>1749</v>
      </c>
      <c r="F4701" s="95">
        <v>389935</v>
      </c>
      <c r="G4701" s="95">
        <v>0</v>
      </c>
      <c r="H4701" s="93" t="s">
        <v>8976</v>
      </c>
      <c r="I4701" s="93" t="s">
        <v>23893</v>
      </c>
      <c r="J4701" s="93" t="s">
        <v>20880</v>
      </c>
      <c r="K4701" s="93" t="s">
        <v>11224</v>
      </c>
      <c r="L4701" s="14">
        <f>AND(vyberHrace&lt;&gt;"",ISNUMBER(SEARCH(vyberHrace,$B4701)))</f>
      </c>
      <c r="M4701" s="14">
        <f>AND($I4701=MID(kododd,1,2),$J4701=MID(kododd,3,3))</f>
      </c>
    </row>
    <row r="4702">
      <c r="A4702" s="95">
        <v>55208</v>
      </c>
      <c r="B4702" s="93" t="s">
        <v>2607</v>
      </c>
      <c r="C4702" s="93" t="s">
        <v>1412</v>
      </c>
      <c r="G4702" s="95">
        <v>0</v>
      </c>
      <c r="H4702" s="93" t="s">
        <v>8976</v>
      </c>
      <c r="I4702" s="93" t="s">
        <v>23893</v>
      </c>
      <c r="J4702" s="93" t="s">
        <v>20844</v>
      </c>
      <c r="K4702" s="93" t="s">
        <v>8979</v>
      </c>
      <c r="L4702" s="14">
        <f>AND(vyberHrace&lt;&gt;"",ISNUMBER(SEARCH(vyberHrace,$B4702)))</f>
      </c>
      <c r="M4702" s="14">
        <f>AND($I4702=MID(kododd,1,2),$J4702=MID(kododd,3,3))</f>
      </c>
    </row>
    <row r="4703">
      <c r="A4703" s="95">
        <v>46023</v>
      </c>
      <c r="B4703" s="93" t="s">
        <v>8691</v>
      </c>
      <c r="C4703" s="93" t="s">
        <v>1416</v>
      </c>
      <c r="D4703" s="95">
        <v>1905</v>
      </c>
      <c r="E4703" s="95">
        <v>1931</v>
      </c>
      <c r="F4703" s="95">
        <v>23727705</v>
      </c>
      <c r="G4703" s="95">
        <v>250</v>
      </c>
      <c r="H4703" s="93" t="s">
        <v>8976</v>
      </c>
      <c r="I4703" s="93" t="s">
        <v>23893</v>
      </c>
      <c r="J4703" s="93" t="s">
        <v>20900</v>
      </c>
      <c r="K4703" s="93" t="s">
        <v>1747</v>
      </c>
      <c r="L4703" s="14">
        <f>AND(vyberHrace&lt;&gt;"",ISNUMBER(SEARCH(vyberHrace,$B4703)))</f>
      </c>
      <c r="M4703" s="14">
        <f>AND($I4703=MID(kododd,1,2),$J4703=MID(kododd,3,3))</f>
      </c>
    </row>
    <row r="4704">
      <c r="A4704" s="95">
        <v>47118</v>
      </c>
      <c r="B4704" s="93" t="s">
        <v>8692</v>
      </c>
      <c r="C4704" s="93" t="s">
        <v>1418</v>
      </c>
      <c r="D4704" s="95">
        <v>1406</v>
      </c>
      <c r="E4704" s="95">
        <v>1586</v>
      </c>
      <c r="F4704" s="95">
        <v>23727713</v>
      </c>
      <c r="G4704" s="95">
        <v>250</v>
      </c>
      <c r="H4704" s="93" t="s">
        <v>8976</v>
      </c>
      <c r="I4704" s="93" t="s">
        <v>23893</v>
      </c>
      <c r="J4704" s="93" t="s">
        <v>20900</v>
      </c>
      <c r="K4704" s="93" t="s">
        <v>1747</v>
      </c>
      <c r="L4704" s="14">
        <f>AND(vyberHrace&lt;&gt;"",ISNUMBER(SEARCH(vyberHrace,$B4704)))</f>
      </c>
      <c r="M4704" s="14">
        <f>AND($I4704=MID(kododd,1,2),$J4704=MID(kododd,3,3))</f>
      </c>
    </row>
    <row r="4705">
      <c r="A4705" s="95">
        <v>48982</v>
      </c>
      <c r="B4705" s="93" t="s">
        <v>8693</v>
      </c>
      <c r="C4705" s="93" t="s">
        <v>1420</v>
      </c>
      <c r="D4705" s="95">
        <v>1118</v>
      </c>
      <c r="E4705" s="95">
        <v>1508</v>
      </c>
      <c r="F4705" s="95">
        <v>23755571</v>
      </c>
      <c r="G4705" s="95">
        <v>250</v>
      </c>
      <c r="H4705" s="93" t="s">
        <v>8976</v>
      </c>
      <c r="I4705" s="93" t="s">
        <v>23893</v>
      </c>
      <c r="J4705" s="93" t="s">
        <v>20900</v>
      </c>
      <c r="K4705" s="93" t="s">
        <v>1747</v>
      </c>
      <c r="L4705" s="14">
        <f>AND(vyberHrace&lt;&gt;"",ISNUMBER(SEARCH(vyberHrace,$B4705)))</f>
      </c>
      <c r="M4705" s="14">
        <f>AND($I4705=MID(kododd,1,2),$J4705=MID(kododd,3,3))</f>
      </c>
    </row>
    <row r="4706">
      <c r="A4706" s="95">
        <v>8419</v>
      </c>
      <c r="B4706" s="93" t="s">
        <v>10803</v>
      </c>
      <c r="C4706" s="93" t="s">
        <v>1432</v>
      </c>
      <c r="D4706" s="95">
        <v>1524</v>
      </c>
      <c r="F4706" s="95">
        <v>23737204</v>
      </c>
      <c r="G4706" s="95">
        <v>250</v>
      </c>
      <c r="H4706" s="93" t="s">
        <v>8976</v>
      </c>
      <c r="I4706" s="93" t="s">
        <v>23893</v>
      </c>
      <c r="J4706" s="93" t="s">
        <v>20890</v>
      </c>
      <c r="K4706" s="93" t="s">
        <v>9069</v>
      </c>
      <c r="L4706" s="14">
        <f>AND(vyberHrace&lt;&gt;"",ISNUMBER(SEARCH(vyberHrace,$B4706)))</f>
      </c>
      <c r="M4706" s="14">
        <f>AND($I4706=MID(kododd,1,2),$J4706=MID(kododd,3,3))</f>
      </c>
    </row>
    <row r="4707">
      <c r="A4707" s="95">
        <v>44736</v>
      </c>
      <c r="B4707" s="93" t="s">
        <v>10806</v>
      </c>
      <c r="C4707" s="93" t="s">
        <v>1410</v>
      </c>
      <c r="D4707" s="95">
        <v>1160</v>
      </c>
      <c r="G4707" s="95">
        <v>500</v>
      </c>
      <c r="H4707" s="93" t="s">
        <v>8976</v>
      </c>
      <c r="I4707" s="93" t="s">
        <v>23893</v>
      </c>
      <c r="J4707" s="93" t="s">
        <v>23412</v>
      </c>
      <c r="K4707" s="93" t="s">
        <v>21358</v>
      </c>
      <c r="L4707" s="14">
        <f>AND(vyberHrace&lt;&gt;"",ISNUMBER(SEARCH(vyberHrace,$B4707)))</f>
      </c>
      <c r="M4707" s="14">
        <f>AND($I4707=MID(kododd,1,2),$J4707=MID(kododd,3,3))</f>
      </c>
    </row>
    <row r="4708">
      <c r="A4708" s="95">
        <v>35138</v>
      </c>
      <c r="B4708" s="93" t="s">
        <v>10808</v>
      </c>
      <c r="C4708" s="93" t="s">
        <v>1399</v>
      </c>
      <c r="D4708" s="95">
        <v>1233</v>
      </c>
      <c r="G4708" s="95">
        <v>0</v>
      </c>
      <c r="H4708" s="93" t="s">
        <v>8976</v>
      </c>
      <c r="I4708" s="93" t="s">
        <v>23893</v>
      </c>
      <c r="J4708" s="93" t="s">
        <v>20944</v>
      </c>
      <c r="K4708" s="93" t="s">
        <v>5129</v>
      </c>
      <c r="L4708" s="14">
        <f>AND(vyberHrace&lt;&gt;"",ISNUMBER(SEARCH(vyberHrace,$B4708)))</f>
      </c>
      <c r="M4708" s="14">
        <f>AND($I4708=MID(kododd,1,2),$J4708=MID(kododd,3,3))</f>
      </c>
    </row>
    <row r="4709">
      <c r="A4709" s="95">
        <v>35139</v>
      </c>
      <c r="B4709" s="93" t="s">
        <v>10809</v>
      </c>
      <c r="C4709" s="93" t="s">
        <v>1399</v>
      </c>
      <c r="D4709" s="95">
        <v>1232</v>
      </c>
      <c r="F4709" s="95">
        <v>364053</v>
      </c>
      <c r="G4709" s="95">
        <v>0</v>
      </c>
      <c r="H4709" s="93" t="s">
        <v>8976</v>
      </c>
      <c r="I4709" s="93" t="s">
        <v>23893</v>
      </c>
      <c r="J4709" s="93" t="s">
        <v>20944</v>
      </c>
      <c r="K4709" s="93" t="s">
        <v>5129</v>
      </c>
      <c r="L4709" s="14">
        <f>AND(vyberHrace&lt;&gt;"",ISNUMBER(SEARCH(vyberHrace,$B4709)))</f>
      </c>
      <c r="M4709" s="14">
        <f>AND($I4709=MID(kododd,1,2),$J4709=MID(kododd,3,3))</f>
      </c>
    </row>
    <row r="4710">
      <c r="A4710" s="95">
        <v>6587</v>
      </c>
      <c r="B4710" s="93" t="s">
        <v>10812</v>
      </c>
      <c r="C4710" s="93" t="s">
        <v>1426</v>
      </c>
      <c r="D4710" s="95">
        <v>1472</v>
      </c>
      <c r="E4710" s="95">
        <v>1635</v>
      </c>
      <c r="F4710" s="95">
        <v>315354</v>
      </c>
      <c r="G4710" s="95">
        <v>250</v>
      </c>
      <c r="H4710" s="93" t="s">
        <v>8976</v>
      </c>
      <c r="I4710" s="93" t="s">
        <v>23893</v>
      </c>
      <c r="J4710" s="93" t="s">
        <v>20900</v>
      </c>
      <c r="K4710" s="93" t="s">
        <v>1747</v>
      </c>
      <c r="L4710" s="14">
        <f>AND(vyberHrace&lt;&gt;"",ISNUMBER(SEARCH(vyberHrace,$B4710)))</f>
      </c>
      <c r="M4710" s="14">
        <f>AND($I4710=MID(kododd,1,2),$J4710=MID(kododd,3,3))</f>
      </c>
    </row>
    <row r="4711">
      <c r="A4711" s="95">
        <v>49233</v>
      </c>
      <c r="B4711" s="93" t="s">
        <v>10823</v>
      </c>
      <c r="C4711" s="93" t="s">
        <v>1406</v>
      </c>
      <c r="D4711" s="95">
        <v>1100</v>
      </c>
      <c r="G4711" s="95">
        <v>0</v>
      </c>
      <c r="H4711" s="93" t="s">
        <v>8976</v>
      </c>
      <c r="I4711" s="93" t="s">
        <v>23893</v>
      </c>
      <c r="J4711" s="93" t="s">
        <v>20922</v>
      </c>
      <c r="K4711" s="93" t="s">
        <v>5595</v>
      </c>
      <c r="L4711" s="14">
        <f>AND(vyberHrace&lt;&gt;"",ISNUMBER(SEARCH(vyberHrace,$B4711)))</f>
      </c>
      <c r="M4711" s="14">
        <f>AND($I4711=MID(kododd,1,2),$J4711=MID(kododd,3,3))</f>
      </c>
    </row>
    <row r="4712">
      <c r="A4712" s="95">
        <v>45923</v>
      </c>
      <c r="B4712" s="93" t="s">
        <v>10826</v>
      </c>
      <c r="C4712" s="93" t="s">
        <v>1402</v>
      </c>
      <c r="D4712" s="95">
        <v>1073</v>
      </c>
      <c r="G4712" s="95">
        <v>0</v>
      </c>
      <c r="H4712" s="93" t="s">
        <v>8976</v>
      </c>
      <c r="I4712" s="93" t="s">
        <v>23893</v>
      </c>
      <c r="J4712" s="93" t="s">
        <v>20922</v>
      </c>
      <c r="K4712" s="93" t="s">
        <v>5595</v>
      </c>
      <c r="L4712" s="14">
        <f>AND(vyberHrace&lt;&gt;"",ISNUMBER(SEARCH(vyberHrace,$B4712)))</f>
      </c>
      <c r="M4712" s="14">
        <f>AND($I4712=MID(kododd,1,2),$J4712=MID(kododd,3,3))</f>
      </c>
    </row>
    <row r="4713">
      <c r="A4713" s="95">
        <v>62558</v>
      </c>
      <c r="B4713" s="93" t="s">
        <v>28798</v>
      </c>
      <c r="C4713" s="93" t="s">
        <v>1412</v>
      </c>
      <c r="D4713" s="95">
        <v>1277</v>
      </c>
      <c r="E4713" s="95">
        <v>1533</v>
      </c>
      <c r="F4713" s="95">
        <v>571005714</v>
      </c>
      <c r="G4713" s="95">
        <v>250</v>
      </c>
      <c r="H4713" s="93" t="s">
        <v>8976</v>
      </c>
      <c r="I4713" s="93" t="s">
        <v>23893</v>
      </c>
      <c r="J4713" s="93" t="s">
        <v>20892</v>
      </c>
      <c r="K4713" s="93" t="s">
        <v>6900</v>
      </c>
      <c r="L4713" s="14">
        <f>AND(vyberHrace&lt;&gt;"",ISNUMBER(SEARCH(vyberHrace,$B4713)))</f>
      </c>
      <c r="M4713" s="14">
        <f>AND($I4713=MID(kododd,1,2),$J4713=MID(kododd,3,3))</f>
      </c>
    </row>
    <row r="4714">
      <c r="A4714" s="95">
        <v>50114</v>
      </c>
      <c r="B4714" s="93" t="s">
        <v>10830</v>
      </c>
      <c r="C4714" s="93" t="s">
        <v>1400</v>
      </c>
      <c r="D4714" s="95">
        <v>1772</v>
      </c>
      <c r="E4714" s="95">
        <v>1865</v>
      </c>
      <c r="F4714" s="95">
        <v>23762870</v>
      </c>
      <c r="G4714" s="95">
        <v>250</v>
      </c>
      <c r="H4714" s="93" t="s">
        <v>8976</v>
      </c>
      <c r="I4714" s="93" t="s">
        <v>23893</v>
      </c>
      <c r="J4714" s="93" t="s">
        <v>20892</v>
      </c>
      <c r="K4714" s="93" t="s">
        <v>6900</v>
      </c>
      <c r="L4714" s="14">
        <f>AND(vyberHrace&lt;&gt;"",ISNUMBER(SEARCH(vyberHrace,$B4714)))</f>
      </c>
      <c r="M4714" s="14">
        <f>AND($I4714=MID(kododd,1,2),$J4714=MID(kododd,3,3))</f>
      </c>
    </row>
    <row r="4715">
      <c r="A4715" s="95">
        <v>14241</v>
      </c>
      <c r="B4715" s="93" t="s">
        <v>10831</v>
      </c>
      <c r="C4715" s="93" t="s">
        <v>1468</v>
      </c>
      <c r="D4715" s="95">
        <v>1624</v>
      </c>
      <c r="E4715" s="95">
        <v>1895</v>
      </c>
      <c r="F4715" s="95">
        <v>368148</v>
      </c>
      <c r="G4715" s="95">
        <v>250</v>
      </c>
      <c r="H4715" s="93" t="s">
        <v>8976</v>
      </c>
      <c r="I4715" s="93" t="s">
        <v>23893</v>
      </c>
      <c r="J4715" s="93" t="s">
        <v>20988</v>
      </c>
      <c r="K4715" s="93" t="s">
        <v>5143</v>
      </c>
      <c r="L4715" s="14">
        <f>AND(vyberHrace&lt;&gt;"",ISNUMBER(SEARCH(vyberHrace,$B4715)))</f>
      </c>
      <c r="M4715" s="14">
        <f>AND($I4715=MID(kododd,1,2),$J4715=MID(kododd,3,3))</f>
      </c>
    </row>
    <row r="4716">
      <c r="A4716" s="95">
        <v>52295</v>
      </c>
      <c r="B4716" s="93" t="s">
        <v>1755</v>
      </c>
      <c r="C4716" s="93" t="s">
        <v>1422</v>
      </c>
      <c r="D4716" s="95">
        <v>1077</v>
      </c>
      <c r="F4716" s="95">
        <v>23780789</v>
      </c>
      <c r="G4716" s="95">
        <v>250</v>
      </c>
      <c r="H4716" s="93" t="s">
        <v>8976</v>
      </c>
      <c r="I4716" s="93" t="s">
        <v>23893</v>
      </c>
      <c r="J4716" s="93" t="s">
        <v>20964</v>
      </c>
      <c r="K4716" s="93" t="s">
        <v>11275</v>
      </c>
      <c r="L4716" s="14">
        <f>AND(vyberHrace&lt;&gt;"",ISNUMBER(SEARCH(vyberHrace,$B4716)))</f>
      </c>
      <c r="M4716" s="14">
        <f>AND($I4716=MID(kododd,1,2),$J4716=MID(kododd,3,3))</f>
      </c>
    </row>
    <row r="4717">
      <c r="A4717" s="95">
        <v>40920</v>
      </c>
      <c r="B4717" s="93" t="s">
        <v>10842</v>
      </c>
      <c r="C4717" s="93" t="s">
        <v>1400</v>
      </c>
      <c r="D4717" s="95">
        <v>1586</v>
      </c>
      <c r="E4717" s="95">
        <v>1755</v>
      </c>
      <c r="F4717" s="95">
        <v>23712457</v>
      </c>
      <c r="G4717" s="95">
        <v>250</v>
      </c>
      <c r="H4717" s="93" t="s">
        <v>8976</v>
      </c>
      <c r="I4717" s="93" t="s">
        <v>23893</v>
      </c>
      <c r="J4717" s="93" t="s">
        <v>21028</v>
      </c>
      <c r="K4717" s="93" t="s">
        <v>5175</v>
      </c>
      <c r="L4717" s="14">
        <f>AND(vyberHrace&lt;&gt;"",ISNUMBER(SEARCH(vyberHrace,$B4717)))</f>
      </c>
      <c r="M4717" s="14">
        <f>AND($I4717=MID(kododd,1,2),$J4717=MID(kododd,3,3))</f>
      </c>
    </row>
    <row r="4718">
      <c r="A4718" s="95">
        <v>45002</v>
      </c>
      <c r="B4718" s="93" t="s">
        <v>10844</v>
      </c>
      <c r="C4718" s="93" t="s">
        <v>1402</v>
      </c>
      <c r="G4718" s="95">
        <v>0</v>
      </c>
      <c r="H4718" s="93" t="s">
        <v>8976</v>
      </c>
      <c r="I4718" s="93" t="s">
        <v>23893</v>
      </c>
      <c r="J4718" s="93" t="s">
        <v>20990</v>
      </c>
      <c r="K4718" s="93" t="s">
        <v>5159</v>
      </c>
      <c r="L4718" s="14">
        <f>AND(vyberHrace&lt;&gt;"",ISNUMBER(SEARCH(vyberHrace,$B4718)))</f>
      </c>
      <c r="M4718" s="14">
        <f>AND($I4718=MID(kododd,1,2),$J4718=MID(kododd,3,3))</f>
      </c>
    </row>
    <row r="4719">
      <c r="A4719" s="95">
        <v>8657</v>
      </c>
      <c r="B4719" s="93" t="s">
        <v>10853</v>
      </c>
      <c r="C4719" s="93" t="s">
        <v>1401</v>
      </c>
      <c r="D4719" s="95">
        <v>1456</v>
      </c>
      <c r="G4719" s="95">
        <v>0</v>
      </c>
      <c r="H4719" s="93" t="s">
        <v>8976</v>
      </c>
      <c r="I4719" s="93" t="s">
        <v>23893</v>
      </c>
      <c r="J4719" s="93" t="s">
        <v>20897</v>
      </c>
      <c r="K4719" s="93" t="s">
        <v>5077</v>
      </c>
      <c r="L4719" s="14">
        <f>AND(vyberHrace&lt;&gt;"",ISNUMBER(SEARCH(vyberHrace,$B4719)))</f>
      </c>
      <c r="M4719" s="14">
        <f>AND($I4719=MID(kododd,1,2),$J4719=MID(kododd,3,3))</f>
      </c>
    </row>
    <row r="4720">
      <c r="A4720" s="95">
        <v>6555</v>
      </c>
      <c r="B4720" s="93" t="s">
        <v>10869</v>
      </c>
      <c r="C4720" s="93" t="s">
        <v>1417</v>
      </c>
      <c r="D4720" s="95">
        <v>1885</v>
      </c>
      <c r="E4720" s="95">
        <v>1958</v>
      </c>
      <c r="F4720" s="95">
        <v>310859</v>
      </c>
      <c r="G4720" s="95">
        <v>250</v>
      </c>
      <c r="H4720" s="93" t="s">
        <v>8976</v>
      </c>
      <c r="I4720" s="93" t="s">
        <v>23893</v>
      </c>
      <c r="J4720" s="93" t="s">
        <v>20863</v>
      </c>
      <c r="K4720" s="93" t="s">
        <v>4532</v>
      </c>
      <c r="L4720" s="14">
        <f>AND(vyberHrace&lt;&gt;"",ISNUMBER(SEARCH(vyberHrace,$B4720)))</f>
      </c>
      <c r="M4720" s="14">
        <f>AND($I4720=MID(kododd,1,2),$J4720=MID(kododd,3,3))</f>
      </c>
    </row>
    <row r="4721">
      <c r="A4721" s="95">
        <v>58079</v>
      </c>
      <c r="B4721" s="93" t="s">
        <v>24607</v>
      </c>
      <c r="C4721" s="93" t="s">
        <v>1450</v>
      </c>
      <c r="D4721" s="95">
        <v>1384</v>
      </c>
      <c r="F4721" s="95">
        <v>23782684</v>
      </c>
      <c r="G4721" s="95">
        <v>250</v>
      </c>
      <c r="H4721" s="93" t="s">
        <v>8976</v>
      </c>
      <c r="I4721" s="93" t="s">
        <v>23893</v>
      </c>
      <c r="J4721" s="93" t="s">
        <v>20863</v>
      </c>
      <c r="K4721" s="93" t="s">
        <v>4532</v>
      </c>
      <c r="L4721" s="14">
        <f>AND(vyberHrace&lt;&gt;"",ISNUMBER(SEARCH(vyberHrace,$B4721)))</f>
      </c>
      <c r="M4721" s="14">
        <f>AND($I4721=MID(kododd,1,2),$J4721=MID(kododd,3,3))</f>
      </c>
    </row>
    <row r="4722">
      <c r="A4722" s="95">
        <v>37357</v>
      </c>
      <c r="B4722" s="93" t="s">
        <v>10870</v>
      </c>
      <c r="C4722" s="93" t="s">
        <v>1438</v>
      </c>
      <c r="G4722" s="95">
        <v>0</v>
      </c>
      <c r="H4722" s="93" t="s">
        <v>8976</v>
      </c>
      <c r="I4722" s="93" t="s">
        <v>23893</v>
      </c>
      <c r="J4722" s="93" t="s">
        <v>20863</v>
      </c>
      <c r="K4722" s="93" t="s">
        <v>4532</v>
      </c>
      <c r="L4722" s="14">
        <f>AND(vyberHrace&lt;&gt;"",ISNUMBER(SEARCH(vyberHrace,$B4722)))</f>
      </c>
      <c r="M4722" s="14">
        <f>AND($I4722=MID(kododd,1,2),$J4722=MID(kododd,3,3))</f>
      </c>
    </row>
    <row r="4723">
      <c r="A4723" s="95">
        <v>47238</v>
      </c>
      <c r="B4723" s="93" t="s">
        <v>8756</v>
      </c>
      <c r="C4723" s="93" t="s">
        <v>1410</v>
      </c>
      <c r="D4723" s="95">
        <v>2151</v>
      </c>
      <c r="E4723" s="95">
        <v>2193</v>
      </c>
      <c r="F4723" s="95">
        <v>23733560</v>
      </c>
      <c r="G4723" s="95">
        <v>250</v>
      </c>
      <c r="H4723" s="93" t="s">
        <v>8976</v>
      </c>
      <c r="I4723" s="93" t="s">
        <v>23893</v>
      </c>
      <c r="J4723" s="93" t="s">
        <v>20862</v>
      </c>
      <c r="K4723" s="93" t="s">
        <v>6759</v>
      </c>
      <c r="L4723" s="14">
        <f>AND(vyberHrace&lt;&gt;"",ISNUMBER(SEARCH(vyberHrace,$B4723)))</f>
      </c>
      <c r="M4723" s="14">
        <f>AND($I4723=MID(kododd,1,2),$J4723=MID(kododd,3,3))</f>
      </c>
    </row>
    <row r="4724">
      <c r="A4724" s="95">
        <v>40018</v>
      </c>
      <c r="B4724" s="93" t="s">
        <v>8760</v>
      </c>
      <c r="C4724" s="93" t="s">
        <v>1398</v>
      </c>
      <c r="D4724" s="95">
        <v>1573</v>
      </c>
      <c r="F4724" s="95">
        <v>23700394</v>
      </c>
      <c r="G4724" s="95">
        <v>0</v>
      </c>
      <c r="H4724" s="93" t="s">
        <v>8976</v>
      </c>
      <c r="I4724" s="93" t="s">
        <v>23893</v>
      </c>
      <c r="J4724" s="93" t="s">
        <v>20844</v>
      </c>
      <c r="K4724" s="93" t="s">
        <v>8979</v>
      </c>
      <c r="L4724" s="14">
        <f>AND(vyberHrace&lt;&gt;"",ISNUMBER(SEARCH(vyberHrace,$B4724)))</f>
      </c>
      <c r="M4724" s="14">
        <f>AND($I4724=MID(kododd,1,2),$J4724=MID(kododd,3,3))</f>
      </c>
    </row>
    <row r="4725">
      <c r="A4725" s="95">
        <v>9405</v>
      </c>
      <c r="B4725" s="93" t="s">
        <v>23939</v>
      </c>
      <c r="C4725" s="93" t="s">
        <v>1442</v>
      </c>
      <c r="D4725" s="95">
        <v>1664</v>
      </c>
      <c r="E4725" s="95">
        <v>1729</v>
      </c>
      <c r="F4725" s="95">
        <v>23778350</v>
      </c>
      <c r="G4725" s="95">
        <v>250</v>
      </c>
      <c r="H4725" s="93" t="s">
        <v>8976</v>
      </c>
      <c r="I4725" s="93" t="s">
        <v>23893</v>
      </c>
      <c r="J4725" s="93" t="s">
        <v>20922</v>
      </c>
      <c r="K4725" s="93" t="s">
        <v>5595</v>
      </c>
      <c r="L4725" s="14">
        <f>AND(vyberHrace&lt;&gt;"",ISNUMBER(SEARCH(vyberHrace,$B4725)))</f>
      </c>
      <c r="M4725" s="14">
        <f>AND($I4725=MID(kododd,1,2),$J4725=MID(kododd,3,3))</f>
      </c>
    </row>
    <row r="4726">
      <c r="A4726" s="95">
        <v>54405</v>
      </c>
      <c r="B4726" s="93" t="s">
        <v>2622</v>
      </c>
      <c r="C4726" s="93" t="s">
        <v>1422</v>
      </c>
      <c r="D4726" s="95">
        <v>1901</v>
      </c>
      <c r="E4726" s="95">
        <v>1987</v>
      </c>
      <c r="F4726" s="95">
        <v>23781343</v>
      </c>
      <c r="G4726" s="95">
        <v>250</v>
      </c>
      <c r="H4726" s="93" t="s">
        <v>8976</v>
      </c>
      <c r="I4726" s="93" t="s">
        <v>23893</v>
      </c>
      <c r="J4726" s="93" t="s">
        <v>20922</v>
      </c>
      <c r="K4726" s="93" t="s">
        <v>5595</v>
      </c>
      <c r="L4726" s="14">
        <f>AND(vyberHrace&lt;&gt;"",ISNUMBER(SEARCH(vyberHrace,$B4726)))</f>
      </c>
      <c r="M4726" s="14">
        <f>AND($I4726=MID(kododd,1,2),$J4726=MID(kododd,3,3))</f>
      </c>
    </row>
    <row r="4727">
      <c r="A4727" s="95">
        <v>60468</v>
      </c>
      <c r="B4727" s="93" t="s">
        <v>26902</v>
      </c>
      <c r="C4727" s="93" t="s">
        <v>1422</v>
      </c>
      <c r="G4727" s="95">
        <v>250</v>
      </c>
      <c r="H4727" s="93" t="s">
        <v>8976</v>
      </c>
      <c r="I4727" s="93" t="s">
        <v>23893</v>
      </c>
      <c r="J4727" s="93" t="s">
        <v>20960</v>
      </c>
      <c r="K4727" s="93" t="s">
        <v>4905</v>
      </c>
      <c r="L4727" s="14">
        <f>AND(vyberHrace&lt;&gt;"",ISNUMBER(SEARCH(vyberHrace,$B4727)))</f>
      </c>
      <c r="M4727" s="14">
        <f>AND($I4727=MID(kododd,1,2),$J4727=MID(kododd,3,3))</f>
      </c>
    </row>
    <row r="4728">
      <c r="A4728" s="95">
        <v>48752</v>
      </c>
      <c r="B4728" s="93" t="s">
        <v>10995</v>
      </c>
      <c r="C4728" s="93" t="s">
        <v>1406</v>
      </c>
      <c r="D4728" s="95">
        <v>1002</v>
      </c>
      <c r="F4728" s="95">
        <v>23776420</v>
      </c>
      <c r="G4728" s="95">
        <v>250</v>
      </c>
      <c r="H4728" s="93" t="s">
        <v>8976</v>
      </c>
      <c r="I4728" s="93" t="s">
        <v>23893</v>
      </c>
      <c r="J4728" s="93" t="s">
        <v>20942</v>
      </c>
      <c r="K4728" s="93" t="s">
        <v>9082</v>
      </c>
      <c r="L4728" s="14">
        <f>AND(vyberHrace&lt;&gt;"",ISNUMBER(SEARCH(vyberHrace,$B4728)))</f>
      </c>
      <c r="M4728" s="14">
        <f>AND($I4728=MID(kododd,1,2),$J4728=MID(kododd,3,3))</f>
      </c>
    </row>
    <row r="4729">
      <c r="A4729" s="95">
        <v>13</v>
      </c>
      <c r="B4729" s="93" t="s">
        <v>10997</v>
      </c>
      <c r="C4729" s="93" t="s">
        <v>1472</v>
      </c>
      <c r="D4729" s="95">
        <v>2216</v>
      </c>
      <c r="E4729" s="95">
        <v>2259</v>
      </c>
      <c r="F4729" s="95">
        <v>300217</v>
      </c>
      <c r="G4729" s="95">
        <v>250</v>
      </c>
      <c r="H4729" s="93" t="s">
        <v>8976</v>
      </c>
      <c r="I4729" s="93" t="s">
        <v>23893</v>
      </c>
      <c r="J4729" s="93" t="s">
        <v>20956</v>
      </c>
      <c r="K4729" s="93" t="s">
        <v>26134</v>
      </c>
      <c r="L4729" s="14">
        <f>AND(vyberHrace&lt;&gt;"",ISNUMBER(SEARCH(vyberHrace,$B4729)))</f>
      </c>
      <c r="M4729" s="14">
        <f>AND($I4729=MID(kododd,1,2),$J4729=MID(kododd,3,3))</f>
      </c>
    </row>
    <row r="4730">
      <c r="A4730" s="95">
        <v>37279</v>
      </c>
      <c r="B4730" s="93" t="s">
        <v>10999</v>
      </c>
      <c r="C4730" s="93" t="s">
        <v>1409</v>
      </c>
      <c r="D4730" s="95">
        <v>1069</v>
      </c>
      <c r="G4730" s="95">
        <v>0</v>
      </c>
      <c r="H4730" s="93" t="s">
        <v>8976</v>
      </c>
      <c r="I4730" s="93" t="s">
        <v>23893</v>
      </c>
      <c r="J4730" s="93" t="s">
        <v>20996</v>
      </c>
      <c r="K4730" s="93" t="s">
        <v>368</v>
      </c>
      <c r="L4730" s="14">
        <f>AND(vyberHrace&lt;&gt;"",ISNUMBER(SEARCH(vyberHrace,$B4730)))</f>
      </c>
      <c r="M4730" s="14">
        <f>AND($I4730=MID(kododd,1,2),$J4730=MID(kododd,3,3))</f>
      </c>
    </row>
    <row r="4731">
      <c r="A4731" s="95">
        <v>61135</v>
      </c>
      <c r="B4731" s="93" t="s">
        <v>27399</v>
      </c>
      <c r="C4731" s="93" t="s">
        <v>1450</v>
      </c>
      <c r="G4731" s="95">
        <v>250</v>
      </c>
      <c r="H4731" s="93" t="s">
        <v>8976</v>
      </c>
      <c r="I4731" s="93" t="s">
        <v>23893</v>
      </c>
      <c r="J4731" s="93" t="s">
        <v>20944</v>
      </c>
      <c r="K4731" s="93" t="s">
        <v>5129</v>
      </c>
      <c r="L4731" s="14">
        <f>AND(vyberHrace&lt;&gt;"",ISNUMBER(SEARCH(vyberHrace,$B4731)))</f>
      </c>
      <c r="M4731" s="14">
        <f>AND($I4731=MID(kododd,1,2),$J4731=MID(kododd,3,3))</f>
      </c>
    </row>
    <row r="4732">
      <c r="A4732" s="95">
        <v>61136</v>
      </c>
      <c r="B4732" s="93" t="s">
        <v>27400</v>
      </c>
      <c r="C4732" s="93" t="s">
        <v>1488</v>
      </c>
      <c r="G4732" s="95">
        <v>250</v>
      </c>
      <c r="H4732" s="93" t="s">
        <v>8976</v>
      </c>
      <c r="I4732" s="93" t="s">
        <v>23893</v>
      </c>
      <c r="J4732" s="93" t="s">
        <v>20944</v>
      </c>
      <c r="K4732" s="93" t="s">
        <v>5129</v>
      </c>
      <c r="L4732" s="14">
        <f>AND(vyberHrace&lt;&gt;"",ISNUMBER(SEARCH(vyberHrace,$B4732)))</f>
      </c>
      <c r="M4732" s="14">
        <f>AND($I4732=MID(kododd,1,2),$J4732=MID(kododd,3,3))</f>
      </c>
    </row>
    <row r="4733">
      <c r="A4733" s="95">
        <v>37021</v>
      </c>
      <c r="B4733" s="93" t="s">
        <v>7016</v>
      </c>
      <c r="C4733" s="93" t="s">
        <v>1399</v>
      </c>
      <c r="D4733" s="95">
        <v>1100</v>
      </c>
      <c r="G4733" s="95">
        <v>0</v>
      </c>
      <c r="H4733" s="93" t="s">
        <v>8976</v>
      </c>
      <c r="I4733" s="93" t="s">
        <v>23893</v>
      </c>
      <c r="J4733" s="93" t="s">
        <v>20880</v>
      </c>
      <c r="K4733" s="93" t="s">
        <v>11224</v>
      </c>
      <c r="L4733" s="14">
        <f>AND(vyberHrace&lt;&gt;"",ISNUMBER(SEARCH(vyberHrace,$B4733)))</f>
      </c>
      <c r="M4733" s="14">
        <f>AND($I4733=MID(kododd,1,2),$J4733=MID(kododd,3,3))</f>
      </c>
    </row>
    <row r="4734">
      <c r="A4734" s="95">
        <v>60648</v>
      </c>
      <c r="B4734" s="93" t="s">
        <v>27065</v>
      </c>
      <c r="C4734" s="93" t="s">
        <v>1420</v>
      </c>
      <c r="G4734" s="95">
        <v>250</v>
      </c>
      <c r="H4734" s="93" t="s">
        <v>8976</v>
      </c>
      <c r="I4734" s="93" t="s">
        <v>23893</v>
      </c>
      <c r="J4734" s="93" t="s">
        <v>20845</v>
      </c>
      <c r="K4734" s="93" t="s">
        <v>11239</v>
      </c>
      <c r="L4734" s="14">
        <f>AND(vyberHrace&lt;&gt;"",ISNUMBER(SEARCH(vyberHrace,$B4734)))</f>
      </c>
      <c r="M4734" s="14">
        <f>AND($I4734=MID(kododd,1,2),$J4734=MID(kododd,3,3))</f>
      </c>
    </row>
    <row r="4735">
      <c r="A4735" s="95">
        <v>17285</v>
      </c>
      <c r="B4735" s="93" t="s">
        <v>7020</v>
      </c>
      <c r="C4735" s="93" t="s">
        <v>1463</v>
      </c>
      <c r="D4735" s="95">
        <v>1544</v>
      </c>
      <c r="E4735" s="95">
        <v>1634</v>
      </c>
      <c r="F4735" s="95">
        <v>23727527</v>
      </c>
      <c r="G4735" s="95">
        <v>0</v>
      </c>
      <c r="H4735" s="93" t="s">
        <v>8976</v>
      </c>
      <c r="I4735" s="93" t="s">
        <v>23893</v>
      </c>
      <c r="J4735" s="93" t="s">
        <v>20892</v>
      </c>
      <c r="K4735" s="93" t="s">
        <v>6900</v>
      </c>
      <c r="L4735" s="14">
        <f>AND(vyberHrace&lt;&gt;"",ISNUMBER(SEARCH(vyberHrace,$B4735)))</f>
      </c>
      <c r="M4735" s="14">
        <f>AND($I4735=MID(kododd,1,2),$J4735=MID(kododd,3,3))</f>
      </c>
    </row>
    <row r="4736">
      <c r="A4736" s="95">
        <v>31248</v>
      </c>
      <c r="B4736" s="93" t="s">
        <v>7170</v>
      </c>
      <c r="C4736" s="93" t="s">
        <v>1459</v>
      </c>
      <c r="D4736" s="95">
        <v>1494</v>
      </c>
      <c r="E4736" s="95">
        <v>1617</v>
      </c>
      <c r="F4736" s="95">
        <v>310999</v>
      </c>
      <c r="G4736" s="95">
        <v>250</v>
      </c>
      <c r="H4736" s="93" t="s">
        <v>8976</v>
      </c>
      <c r="I4736" s="93" t="s">
        <v>23893</v>
      </c>
      <c r="J4736" s="93" t="s">
        <v>20986</v>
      </c>
      <c r="K4736" s="93" t="s">
        <v>5124</v>
      </c>
      <c r="L4736" s="14">
        <f>AND(vyberHrace&lt;&gt;"",ISNUMBER(SEARCH(vyberHrace,$B4736)))</f>
      </c>
      <c r="M4736" s="14">
        <f>AND($I4736=MID(kododd,1,2),$J4736=MID(kododd,3,3))</f>
      </c>
    </row>
    <row r="4737">
      <c r="A4737" s="95">
        <v>61447</v>
      </c>
      <c r="B4737" s="93" t="s">
        <v>27629</v>
      </c>
      <c r="C4737" s="93" t="s">
        <v>1411</v>
      </c>
      <c r="G4737" s="95">
        <v>250</v>
      </c>
      <c r="H4737" s="93" t="s">
        <v>8976</v>
      </c>
      <c r="I4737" s="93" t="s">
        <v>23893</v>
      </c>
      <c r="J4737" s="93" t="s">
        <v>20859</v>
      </c>
      <c r="K4737" s="93" t="s">
        <v>5573</v>
      </c>
      <c r="L4737" s="14">
        <f>AND(vyberHrace&lt;&gt;"",ISNUMBER(SEARCH(vyberHrace,$B4737)))</f>
      </c>
      <c r="M4737" s="14">
        <f>AND($I4737=MID(kododd,1,2),$J4737=MID(kododd,3,3))</f>
      </c>
    </row>
    <row r="4738">
      <c r="A4738" s="95">
        <v>40886</v>
      </c>
      <c r="B4738" s="93" t="s">
        <v>7185</v>
      </c>
      <c r="C4738" s="93" t="s">
        <v>1438</v>
      </c>
      <c r="D4738" s="95">
        <v>2033</v>
      </c>
      <c r="E4738" s="95">
        <v>2054</v>
      </c>
      <c r="F4738" s="95">
        <v>23703822</v>
      </c>
      <c r="G4738" s="95">
        <v>250</v>
      </c>
      <c r="H4738" s="93" t="s">
        <v>8976</v>
      </c>
      <c r="I4738" s="93" t="s">
        <v>23893</v>
      </c>
      <c r="J4738" s="93" t="s">
        <v>20844</v>
      </c>
      <c r="K4738" s="93" t="s">
        <v>8979</v>
      </c>
      <c r="L4738" s="14">
        <f>AND(vyberHrace&lt;&gt;"",ISNUMBER(SEARCH(vyberHrace,$B4738)))</f>
      </c>
      <c r="M4738" s="14">
        <f>AND($I4738=MID(kododd,1,2),$J4738=MID(kododd,3,3))</f>
      </c>
    </row>
    <row r="4739">
      <c r="A4739" s="95">
        <v>62531</v>
      </c>
      <c r="B4739" s="93" t="s">
        <v>28799</v>
      </c>
      <c r="C4739" s="93" t="s">
        <v>1450</v>
      </c>
      <c r="D4739" s="95">
        <v>1182</v>
      </c>
      <c r="E4739" s="95">
        <v>1440</v>
      </c>
      <c r="F4739" s="95">
        <v>571004696</v>
      </c>
      <c r="G4739" s="95">
        <v>250</v>
      </c>
      <c r="H4739" s="93" t="s">
        <v>8976</v>
      </c>
      <c r="I4739" s="93" t="s">
        <v>23893</v>
      </c>
      <c r="J4739" s="93" t="s">
        <v>28727</v>
      </c>
      <c r="K4739" s="93" t="s">
        <v>28728</v>
      </c>
      <c r="L4739" s="14">
        <f>AND(vyberHrace&lt;&gt;"",ISNUMBER(SEARCH(vyberHrace,$B4739)))</f>
      </c>
      <c r="M4739" s="14">
        <f>AND($I4739=MID(kododd,1,2),$J4739=MID(kododd,3,3))</f>
      </c>
    </row>
    <row r="4740">
      <c r="A4740" s="95">
        <v>53782</v>
      </c>
      <c r="B4740" s="93" t="s">
        <v>2602</v>
      </c>
      <c r="C4740" s="93" t="s">
        <v>1456</v>
      </c>
      <c r="D4740" s="95">
        <v>1156</v>
      </c>
      <c r="E4740" s="95">
        <v>1512</v>
      </c>
      <c r="F4740" s="95">
        <v>23767006</v>
      </c>
      <c r="G4740" s="95">
        <v>250</v>
      </c>
      <c r="H4740" s="93" t="s">
        <v>8976</v>
      </c>
      <c r="I4740" s="93" t="s">
        <v>23893</v>
      </c>
      <c r="J4740" s="93" t="s">
        <v>20888</v>
      </c>
      <c r="K4740" s="93" t="s">
        <v>145</v>
      </c>
      <c r="L4740" s="14">
        <f>AND(vyberHrace&lt;&gt;"",ISNUMBER(SEARCH(vyberHrace,$B4740)))</f>
      </c>
      <c r="M4740" s="14">
        <f>AND($I4740=MID(kododd,1,2),$J4740=MID(kododd,3,3))</f>
      </c>
    </row>
    <row r="4741">
      <c r="A4741" s="95">
        <v>51382</v>
      </c>
      <c r="B4741" s="93" t="s">
        <v>4257</v>
      </c>
      <c r="C4741" s="93" t="s">
        <v>1399</v>
      </c>
      <c r="D4741" s="95">
        <v>2158</v>
      </c>
      <c r="E4741" s="95">
        <v>2178</v>
      </c>
      <c r="F4741" s="95">
        <v>14932970</v>
      </c>
      <c r="G4741" s="95">
        <v>250</v>
      </c>
      <c r="H4741" s="93" t="s">
        <v>8976</v>
      </c>
      <c r="I4741" s="93" t="s">
        <v>23893</v>
      </c>
      <c r="J4741" s="93" t="s">
        <v>20862</v>
      </c>
      <c r="K4741" s="93" t="s">
        <v>6759</v>
      </c>
      <c r="L4741" s="14">
        <f>AND(vyberHrace&lt;&gt;"",ISNUMBER(SEARCH(vyberHrace,$B4741)))</f>
      </c>
      <c r="M4741" s="14">
        <f>AND($I4741=MID(kododd,1,2),$J4741=MID(kododd,3,3))</f>
      </c>
    </row>
    <row r="4742">
      <c r="A4742" s="95">
        <v>58752</v>
      </c>
      <c r="B4742" s="93" t="s">
        <v>25229</v>
      </c>
      <c r="C4742" s="93" t="s">
        <v>1422</v>
      </c>
      <c r="G4742" s="95">
        <v>0</v>
      </c>
      <c r="H4742" s="93" t="s">
        <v>8976</v>
      </c>
      <c r="I4742" s="93" t="s">
        <v>23893</v>
      </c>
      <c r="J4742" s="93" t="s">
        <v>20862</v>
      </c>
      <c r="K4742" s="93" t="s">
        <v>6759</v>
      </c>
      <c r="L4742" s="14">
        <f>AND(vyberHrace&lt;&gt;"",ISNUMBER(SEARCH(vyberHrace,$B4742)))</f>
      </c>
      <c r="M4742" s="14">
        <f>AND($I4742=MID(kododd,1,2),$J4742=MID(kododd,3,3))</f>
      </c>
    </row>
    <row r="4743">
      <c r="A4743" s="95">
        <v>47420</v>
      </c>
      <c r="B4743" s="93" t="s">
        <v>15563</v>
      </c>
      <c r="C4743" s="93" t="s">
        <v>3255</v>
      </c>
      <c r="D4743" s="95">
        <v>1080</v>
      </c>
      <c r="F4743" s="95">
        <v>23792965</v>
      </c>
      <c r="G4743" s="95">
        <v>500</v>
      </c>
      <c r="H4743" s="93" t="s">
        <v>8976</v>
      </c>
      <c r="I4743" s="93" t="s">
        <v>23893</v>
      </c>
      <c r="J4743" s="93" t="s">
        <v>23412</v>
      </c>
      <c r="K4743" s="93" t="s">
        <v>21358</v>
      </c>
      <c r="L4743" s="14">
        <f>AND(vyberHrace&lt;&gt;"",ISNUMBER(SEARCH(vyberHrace,$B4743)))</f>
      </c>
      <c r="M4743" s="14">
        <f>AND($I4743=MID(kododd,1,2),$J4743=MID(kododd,3,3))</f>
      </c>
    </row>
    <row r="4744">
      <c r="A4744" s="95">
        <v>45073</v>
      </c>
      <c r="B4744" s="93" t="s">
        <v>15572</v>
      </c>
      <c r="C4744" s="93" t="s">
        <v>1410</v>
      </c>
      <c r="D4744" s="95">
        <v>1134</v>
      </c>
      <c r="G4744" s="95">
        <v>0</v>
      </c>
      <c r="H4744" s="93" t="s">
        <v>8976</v>
      </c>
      <c r="I4744" s="93" t="s">
        <v>23893</v>
      </c>
      <c r="J4744" s="93" t="s">
        <v>20990</v>
      </c>
      <c r="K4744" s="93" t="s">
        <v>5159</v>
      </c>
      <c r="L4744" s="14">
        <f>AND(vyberHrace&lt;&gt;"",ISNUMBER(SEARCH(vyberHrace,$B4744)))</f>
      </c>
      <c r="M4744" s="14">
        <f>AND($I4744=MID(kododd,1,2),$J4744=MID(kododd,3,3))</f>
      </c>
    </row>
    <row r="4745">
      <c r="A4745" s="95">
        <v>59405</v>
      </c>
      <c r="B4745" s="93" t="s">
        <v>25821</v>
      </c>
      <c r="C4745" s="93" t="s">
        <v>1411</v>
      </c>
      <c r="D4745" s="95">
        <v>1115</v>
      </c>
      <c r="F4745" s="95">
        <v>23794283</v>
      </c>
      <c r="G4745" s="95">
        <v>250</v>
      </c>
      <c r="H4745" s="93" t="s">
        <v>8976</v>
      </c>
      <c r="I4745" s="93" t="s">
        <v>23893</v>
      </c>
      <c r="J4745" s="93" t="s">
        <v>20953</v>
      </c>
      <c r="K4745" s="93" t="s">
        <v>2012</v>
      </c>
      <c r="L4745" s="14">
        <f>AND(vyberHrace&lt;&gt;"",ISNUMBER(SEARCH(vyberHrace,$B4745)))</f>
      </c>
      <c r="M4745" s="14">
        <f>AND($I4745=MID(kododd,1,2),$J4745=MID(kododd,3,3))</f>
      </c>
    </row>
    <row r="4746">
      <c r="A4746" s="95">
        <v>3600</v>
      </c>
      <c r="B4746" s="93" t="s">
        <v>15582</v>
      </c>
      <c r="C4746" s="93" t="s">
        <v>1405</v>
      </c>
      <c r="D4746" s="95">
        <v>1820</v>
      </c>
      <c r="E4746" s="95">
        <v>1871</v>
      </c>
      <c r="F4746" s="95">
        <v>322490</v>
      </c>
      <c r="G4746" s="95">
        <v>250</v>
      </c>
      <c r="H4746" s="93" t="s">
        <v>8976</v>
      </c>
      <c r="I4746" s="93" t="s">
        <v>23893</v>
      </c>
      <c r="J4746" s="93" t="s">
        <v>20976</v>
      </c>
      <c r="K4746" s="93" t="s">
        <v>9938</v>
      </c>
      <c r="L4746" s="14">
        <f>AND(vyberHrace&lt;&gt;"",ISNUMBER(SEARCH(vyberHrace,$B4746)))</f>
      </c>
      <c r="M4746" s="14">
        <f>AND($I4746=MID(kododd,1,2),$J4746=MID(kododd,3,3))</f>
      </c>
    </row>
    <row r="4747">
      <c r="A4747" s="95">
        <v>34303</v>
      </c>
      <c r="B4747" s="93" t="s">
        <v>20194</v>
      </c>
      <c r="C4747" s="93" t="s">
        <v>1398</v>
      </c>
      <c r="D4747" s="95">
        <v>1204</v>
      </c>
      <c r="G4747" s="95">
        <v>0</v>
      </c>
      <c r="H4747" s="93" t="s">
        <v>8976</v>
      </c>
      <c r="I4747" s="93" t="s">
        <v>23893</v>
      </c>
      <c r="J4747" s="93" t="s">
        <v>20930</v>
      </c>
      <c r="K4747" s="93" t="s">
        <v>5590</v>
      </c>
      <c r="L4747" s="14">
        <f>AND(vyberHrace&lt;&gt;"",ISNUMBER(SEARCH(vyberHrace,$B4747)))</f>
      </c>
      <c r="M4747" s="14">
        <f>AND($I4747=MID(kododd,1,2),$J4747=MID(kododd,3,3))</f>
      </c>
    </row>
    <row r="4748">
      <c r="A4748" s="95">
        <v>63441</v>
      </c>
      <c r="B4748" s="93" t="s">
        <v>28800</v>
      </c>
      <c r="C4748" s="93" t="s">
        <v>1486</v>
      </c>
      <c r="G4748" s="95">
        <v>250</v>
      </c>
      <c r="H4748" s="93" t="s">
        <v>8976</v>
      </c>
      <c r="I4748" s="93" t="s">
        <v>23893</v>
      </c>
      <c r="J4748" s="93" t="s">
        <v>20883</v>
      </c>
      <c r="K4748" s="93" t="s">
        <v>6903</v>
      </c>
      <c r="L4748" s="14">
        <f>AND(vyberHrace&lt;&gt;"",ISNUMBER(SEARCH(vyberHrace,$B4748)))</f>
      </c>
      <c r="M4748" s="14">
        <f>AND($I4748=MID(kododd,1,2),$J4748=MID(kododd,3,3))</f>
      </c>
    </row>
    <row r="4749">
      <c r="A4749" s="95">
        <v>52236</v>
      </c>
      <c r="B4749" s="93" t="s">
        <v>1668</v>
      </c>
      <c r="C4749" s="93" t="s">
        <v>3255</v>
      </c>
      <c r="D4749" s="95">
        <v>1798</v>
      </c>
      <c r="E4749" s="95">
        <v>1822</v>
      </c>
      <c r="F4749" s="95">
        <v>23741520</v>
      </c>
      <c r="G4749" s="95">
        <v>250</v>
      </c>
      <c r="H4749" s="93" t="s">
        <v>8976</v>
      </c>
      <c r="I4749" s="93" t="s">
        <v>23893</v>
      </c>
      <c r="J4749" s="93" t="s">
        <v>20892</v>
      </c>
      <c r="K4749" s="93" t="s">
        <v>6900</v>
      </c>
      <c r="L4749" s="14">
        <f>AND(vyberHrace&lt;&gt;"",ISNUMBER(SEARCH(vyberHrace,$B4749)))</f>
      </c>
      <c r="M4749" s="14">
        <f>AND($I4749=MID(kododd,1,2),$J4749=MID(kododd,3,3))</f>
      </c>
    </row>
    <row r="4750">
      <c r="A4750" s="95">
        <v>63597</v>
      </c>
      <c r="B4750" s="93" t="s">
        <v>28801</v>
      </c>
      <c r="C4750" s="93" t="s">
        <v>1486</v>
      </c>
      <c r="F4750" s="95">
        <v>571005692</v>
      </c>
      <c r="G4750" s="95">
        <v>250</v>
      </c>
      <c r="H4750" s="93" t="s">
        <v>8976</v>
      </c>
      <c r="I4750" s="93" t="s">
        <v>23893</v>
      </c>
      <c r="J4750" s="93" t="s">
        <v>20867</v>
      </c>
      <c r="K4750" s="93" t="s">
        <v>2024</v>
      </c>
      <c r="L4750" s="14">
        <f>AND(vyberHrace&lt;&gt;"",ISNUMBER(SEARCH(vyberHrace,$B4750)))</f>
      </c>
      <c r="M4750" s="14">
        <f>AND($I4750=MID(kododd,1,2),$J4750=MID(kododd,3,3))</f>
      </c>
    </row>
    <row r="4751">
      <c r="A4751" s="95">
        <v>63598</v>
      </c>
      <c r="B4751" s="93" t="s">
        <v>28802</v>
      </c>
      <c r="C4751" s="93" t="s">
        <v>1424</v>
      </c>
      <c r="F4751" s="95">
        <v>571005706</v>
      </c>
      <c r="G4751" s="95">
        <v>250</v>
      </c>
      <c r="H4751" s="93" t="s">
        <v>8976</v>
      </c>
      <c r="I4751" s="93" t="s">
        <v>23893</v>
      </c>
      <c r="J4751" s="93" t="s">
        <v>20867</v>
      </c>
      <c r="K4751" s="93" t="s">
        <v>2024</v>
      </c>
      <c r="L4751" s="14">
        <f>AND(vyberHrace&lt;&gt;"",ISNUMBER(SEARCH(vyberHrace,$B4751)))</f>
      </c>
      <c r="M4751" s="14">
        <f>AND($I4751=MID(kododd,1,2),$J4751=MID(kododd,3,3))</f>
      </c>
    </row>
    <row r="4752">
      <c r="A4752" s="95">
        <v>3159</v>
      </c>
      <c r="B4752" s="93" t="s">
        <v>15597</v>
      </c>
      <c r="C4752" s="93" t="s">
        <v>1463</v>
      </c>
      <c r="D4752" s="95">
        <v>1524</v>
      </c>
      <c r="E4752" s="95">
        <v>1772</v>
      </c>
      <c r="F4752" s="95">
        <v>308099</v>
      </c>
      <c r="G4752" s="95">
        <v>0</v>
      </c>
      <c r="H4752" s="93" t="s">
        <v>8976</v>
      </c>
      <c r="I4752" s="93" t="s">
        <v>23893</v>
      </c>
      <c r="J4752" s="93" t="s">
        <v>20866</v>
      </c>
      <c r="K4752" s="93" t="s">
        <v>9063</v>
      </c>
      <c r="L4752" s="14">
        <f>AND(vyberHrace&lt;&gt;"",ISNUMBER(SEARCH(vyberHrace,$B4752)))</f>
      </c>
      <c r="M4752" s="14">
        <f>AND($I4752=MID(kododd,1,2),$J4752=MID(kododd,3,3))</f>
      </c>
    </row>
    <row r="4753">
      <c r="A4753" s="95">
        <v>54312</v>
      </c>
      <c r="B4753" s="93" t="s">
        <v>2711</v>
      </c>
      <c r="C4753" s="93" t="s">
        <v>1411</v>
      </c>
      <c r="G4753" s="95">
        <v>0</v>
      </c>
      <c r="H4753" s="93" t="s">
        <v>8976</v>
      </c>
      <c r="I4753" s="93" t="s">
        <v>23893</v>
      </c>
      <c r="J4753" s="93" t="s">
        <v>20970</v>
      </c>
      <c r="K4753" s="93" t="s">
        <v>5154</v>
      </c>
      <c r="L4753" s="14">
        <f>AND(vyberHrace&lt;&gt;"",ISNUMBER(SEARCH(vyberHrace,$B4753)))</f>
      </c>
      <c r="M4753" s="14">
        <f>AND($I4753=MID(kododd,1,2),$J4753=MID(kododd,3,3))</f>
      </c>
    </row>
    <row r="4754">
      <c r="A4754" s="95">
        <v>977</v>
      </c>
      <c r="B4754" s="93" t="s">
        <v>12785</v>
      </c>
      <c r="C4754" s="93" t="s">
        <v>1435</v>
      </c>
      <c r="D4754" s="95">
        <v>1832</v>
      </c>
      <c r="E4754" s="95">
        <v>1893</v>
      </c>
      <c r="F4754" s="95">
        <v>315931</v>
      </c>
      <c r="G4754" s="95">
        <v>250</v>
      </c>
      <c r="H4754" s="93" t="s">
        <v>8976</v>
      </c>
      <c r="I4754" s="93" t="s">
        <v>23893</v>
      </c>
      <c r="J4754" s="93" t="s">
        <v>20862</v>
      </c>
      <c r="K4754" s="93" t="s">
        <v>6759</v>
      </c>
      <c r="L4754" s="14">
        <f>AND(vyberHrace&lt;&gt;"",ISNUMBER(SEARCH(vyberHrace,$B4754)))</f>
      </c>
      <c r="M4754" s="14">
        <f>AND($I4754=MID(kododd,1,2),$J4754=MID(kododd,3,3))</f>
      </c>
    </row>
    <row r="4755">
      <c r="A4755" s="95">
        <v>770</v>
      </c>
      <c r="B4755" s="93" t="s">
        <v>19697</v>
      </c>
      <c r="C4755" s="93" t="s">
        <v>1401</v>
      </c>
      <c r="D4755" s="95">
        <v>1755</v>
      </c>
      <c r="E4755" s="95">
        <v>1842</v>
      </c>
      <c r="F4755" s="95">
        <v>324256</v>
      </c>
      <c r="G4755" s="95">
        <v>250</v>
      </c>
      <c r="H4755" s="93" t="s">
        <v>8976</v>
      </c>
      <c r="I4755" s="93" t="s">
        <v>23893</v>
      </c>
      <c r="J4755" s="93" t="s">
        <v>20862</v>
      </c>
      <c r="K4755" s="93" t="s">
        <v>6759</v>
      </c>
      <c r="L4755" s="14">
        <f>AND(vyberHrace&lt;&gt;"",ISNUMBER(SEARCH(vyberHrace,$B4755)))</f>
      </c>
      <c r="M4755" s="14">
        <f>AND($I4755=MID(kododd,1,2),$J4755=MID(kododd,3,3))</f>
      </c>
    </row>
    <row r="4756">
      <c r="A4756" s="95">
        <v>57579</v>
      </c>
      <c r="B4756" s="93" t="s">
        <v>21749</v>
      </c>
      <c r="C4756" s="93" t="s">
        <v>1412</v>
      </c>
      <c r="D4756" s="95">
        <v>1199</v>
      </c>
      <c r="F4756" s="95">
        <v>23797185</v>
      </c>
      <c r="G4756" s="95">
        <v>250</v>
      </c>
      <c r="H4756" s="93" t="s">
        <v>8976</v>
      </c>
      <c r="I4756" s="93" t="s">
        <v>23893</v>
      </c>
      <c r="J4756" s="93" t="s">
        <v>20850</v>
      </c>
      <c r="K4756" s="93" t="s">
        <v>2038</v>
      </c>
      <c r="L4756" s="14">
        <f>AND(vyberHrace&lt;&gt;"",ISNUMBER(SEARCH(vyberHrace,$B4756)))</f>
      </c>
      <c r="M4756" s="14">
        <f>AND($I4756=MID(kododd,1,2),$J4756=MID(kododd,3,3))</f>
      </c>
    </row>
    <row r="4757">
      <c r="A4757" s="95">
        <v>13460</v>
      </c>
      <c r="B4757" s="93" t="s">
        <v>15608</v>
      </c>
      <c r="C4757" s="93" t="s">
        <v>1423</v>
      </c>
      <c r="D4757" s="95">
        <v>1902</v>
      </c>
      <c r="E4757" s="95">
        <v>1938</v>
      </c>
      <c r="F4757" s="95">
        <v>302503</v>
      </c>
      <c r="G4757" s="95">
        <v>250</v>
      </c>
      <c r="H4757" s="93" t="s">
        <v>8976</v>
      </c>
      <c r="I4757" s="93" t="s">
        <v>23893</v>
      </c>
      <c r="J4757" s="93" t="s">
        <v>20942</v>
      </c>
      <c r="K4757" s="93" t="s">
        <v>9082</v>
      </c>
      <c r="L4757" s="14">
        <f>AND(vyberHrace&lt;&gt;"",ISNUMBER(SEARCH(vyberHrace,$B4757)))</f>
      </c>
      <c r="M4757" s="14">
        <f>AND($I4757=MID(kododd,1,2),$J4757=MID(kododd,3,3))</f>
      </c>
    </row>
    <row r="4758">
      <c r="A4758" s="95">
        <v>17176</v>
      </c>
      <c r="B4758" s="93" t="s">
        <v>15609</v>
      </c>
      <c r="C4758" s="93" t="s">
        <v>1429</v>
      </c>
      <c r="D4758" s="95">
        <v>1100</v>
      </c>
      <c r="G4758" s="95">
        <v>250</v>
      </c>
      <c r="H4758" s="93" t="s">
        <v>8976</v>
      </c>
      <c r="I4758" s="93" t="s">
        <v>23893</v>
      </c>
      <c r="J4758" s="93" t="s">
        <v>20862</v>
      </c>
      <c r="K4758" s="93" t="s">
        <v>6759</v>
      </c>
      <c r="L4758" s="14">
        <f>AND(vyberHrace&lt;&gt;"",ISNUMBER(SEARCH(vyberHrace,$B4758)))</f>
      </c>
      <c r="M4758" s="14">
        <f>AND($I4758=MID(kododd,1,2),$J4758=MID(kododd,3,3))</f>
      </c>
    </row>
    <row r="4759">
      <c r="A4759" s="95">
        <v>59409</v>
      </c>
      <c r="B4759" s="93" t="s">
        <v>25825</v>
      </c>
      <c r="C4759" s="93" t="s">
        <v>1422</v>
      </c>
      <c r="G4759" s="95">
        <v>250</v>
      </c>
      <c r="H4759" s="93" t="s">
        <v>8976</v>
      </c>
      <c r="I4759" s="93" t="s">
        <v>23893</v>
      </c>
      <c r="J4759" s="93" t="s">
        <v>20859</v>
      </c>
      <c r="K4759" s="93" t="s">
        <v>5573</v>
      </c>
      <c r="L4759" s="14">
        <f>AND(vyberHrace&lt;&gt;"",ISNUMBER(SEARCH(vyberHrace,$B4759)))</f>
      </c>
      <c r="M4759" s="14">
        <f>AND($I4759=MID(kododd,1,2),$J4759=MID(kododd,3,3))</f>
      </c>
    </row>
    <row r="4760">
      <c r="A4760" s="95">
        <v>8252</v>
      </c>
      <c r="B4760" s="93" t="s">
        <v>15622</v>
      </c>
      <c r="C4760" s="93" t="s">
        <v>1434</v>
      </c>
      <c r="D4760" s="95">
        <v>2366</v>
      </c>
      <c r="E4760" s="95">
        <v>2384</v>
      </c>
      <c r="F4760" s="95">
        <v>318256</v>
      </c>
      <c r="G4760" s="95">
        <v>0</v>
      </c>
      <c r="H4760" s="93" t="s">
        <v>8976</v>
      </c>
      <c r="I4760" s="93" t="s">
        <v>23893</v>
      </c>
      <c r="J4760" s="93" t="s">
        <v>20964</v>
      </c>
      <c r="K4760" s="93" t="s">
        <v>11275</v>
      </c>
      <c r="L4760" s="14">
        <f>AND(vyberHrace&lt;&gt;"",ISNUMBER(SEARCH(vyberHrace,$B4760)))</f>
      </c>
      <c r="M4760" s="14">
        <f>AND($I4760=MID(kododd,1,2),$J4760=MID(kododd,3,3))</f>
      </c>
    </row>
    <row r="4761">
      <c r="A4761" s="95">
        <v>63255</v>
      </c>
      <c r="B4761" s="93" t="s">
        <v>28803</v>
      </c>
      <c r="C4761" s="93" t="s">
        <v>1412</v>
      </c>
      <c r="F4761" s="95">
        <v>571005200</v>
      </c>
      <c r="G4761" s="95">
        <v>250</v>
      </c>
      <c r="H4761" s="93" t="s">
        <v>8976</v>
      </c>
      <c r="I4761" s="93" t="s">
        <v>23893</v>
      </c>
      <c r="J4761" s="93" t="s">
        <v>20922</v>
      </c>
      <c r="K4761" s="93" t="s">
        <v>5595</v>
      </c>
      <c r="L4761" s="14">
        <f>AND(vyberHrace&lt;&gt;"",ISNUMBER(SEARCH(vyberHrace,$B4761)))</f>
      </c>
      <c r="M4761" s="14">
        <f>AND($I4761=MID(kododd,1,2),$J4761=MID(kododd,3,3))</f>
      </c>
    </row>
    <row r="4762">
      <c r="A4762" s="95">
        <v>62721</v>
      </c>
      <c r="B4762" s="93" t="s">
        <v>28804</v>
      </c>
      <c r="C4762" s="93" t="s">
        <v>1486</v>
      </c>
      <c r="G4762" s="95">
        <v>0</v>
      </c>
      <c r="H4762" s="93" t="s">
        <v>8976</v>
      </c>
      <c r="I4762" s="93" t="s">
        <v>23893</v>
      </c>
      <c r="J4762" s="93" t="s">
        <v>20862</v>
      </c>
      <c r="K4762" s="93" t="s">
        <v>6759</v>
      </c>
      <c r="L4762" s="14">
        <f>AND(vyberHrace&lt;&gt;"",ISNUMBER(SEARCH(vyberHrace,$B4762)))</f>
      </c>
      <c r="M4762" s="14">
        <f>AND($I4762=MID(kododd,1,2),$J4762=MID(kododd,3,3))</f>
      </c>
    </row>
    <row r="4763">
      <c r="A4763" s="95">
        <v>62713</v>
      </c>
      <c r="B4763" s="93" t="s">
        <v>28805</v>
      </c>
      <c r="C4763" s="93" t="s">
        <v>1411</v>
      </c>
      <c r="G4763" s="95">
        <v>0</v>
      </c>
      <c r="H4763" s="93" t="s">
        <v>8976</v>
      </c>
      <c r="I4763" s="93" t="s">
        <v>23893</v>
      </c>
      <c r="J4763" s="93" t="s">
        <v>20862</v>
      </c>
      <c r="K4763" s="93" t="s">
        <v>6759</v>
      </c>
      <c r="L4763" s="14">
        <f>AND(vyberHrace&lt;&gt;"",ISNUMBER(SEARCH(vyberHrace,$B4763)))</f>
      </c>
      <c r="M4763" s="14">
        <f>AND($I4763=MID(kododd,1,2),$J4763=MID(kododd,3,3))</f>
      </c>
    </row>
    <row r="4764">
      <c r="A4764" s="95">
        <v>45724</v>
      </c>
      <c r="B4764" s="93" t="s">
        <v>15629</v>
      </c>
      <c r="C4764" s="93" t="s">
        <v>1426</v>
      </c>
      <c r="D4764" s="95">
        <v>1477</v>
      </c>
      <c r="E4764" s="95">
        <v>1765</v>
      </c>
      <c r="F4764" s="95">
        <v>23707658</v>
      </c>
      <c r="G4764" s="95">
        <v>250</v>
      </c>
      <c r="H4764" s="93" t="s">
        <v>8976</v>
      </c>
      <c r="I4764" s="93" t="s">
        <v>23893</v>
      </c>
      <c r="J4764" s="93" t="s">
        <v>20958</v>
      </c>
      <c r="K4764" s="93" t="s">
        <v>8977</v>
      </c>
      <c r="L4764" s="14">
        <f>AND(vyberHrace&lt;&gt;"",ISNUMBER(SEARCH(vyberHrace,$B4764)))</f>
      </c>
      <c r="M4764" s="14">
        <f>AND($I4764=MID(kododd,1,2),$J4764=MID(kododd,3,3))</f>
      </c>
    </row>
    <row r="4765">
      <c r="A4765" s="95">
        <v>61593</v>
      </c>
      <c r="B4765" s="93" t="s">
        <v>27761</v>
      </c>
      <c r="C4765" s="93" t="s">
        <v>1412</v>
      </c>
      <c r="G4765" s="95">
        <v>250</v>
      </c>
      <c r="H4765" s="93" t="s">
        <v>8976</v>
      </c>
      <c r="I4765" s="93" t="s">
        <v>23893</v>
      </c>
      <c r="J4765" s="93" t="s">
        <v>20974</v>
      </c>
      <c r="K4765" s="93" t="s">
        <v>4919</v>
      </c>
      <c r="L4765" s="14">
        <f>AND(vyberHrace&lt;&gt;"",ISNUMBER(SEARCH(vyberHrace,$B4765)))</f>
      </c>
      <c r="M4765" s="14">
        <f>AND($I4765=MID(kododd,1,2),$J4765=MID(kododd,3,3))</f>
      </c>
    </row>
    <row r="4766">
      <c r="A4766" s="95">
        <v>44266</v>
      </c>
      <c r="B4766" s="93" t="s">
        <v>15650</v>
      </c>
      <c r="C4766" s="93" t="s">
        <v>1430</v>
      </c>
      <c r="D4766" s="95">
        <v>1471</v>
      </c>
      <c r="E4766" s="95">
        <v>1713</v>
      </c>
      <c r="F4766" s="95">
        <v>337295015</v>
      </c>
      <c r="G4766" s="95">
        <v>250</v>
      </c>
      <c r="H4766" s="93" t="s">
        <v>8976</v>
      </c>
      <c r="I4766" s="93" t="s">
        <v>23893</v>
      </c>
      <c r="J4766" s="93" t="s">
        <v>20929</v>
      </c>
      <c r="K4766" s="93" t="s">
        <v>5588</v>
      </c>
      <c r="L4766" s="14">
        <f>AND(vyberHrace&lt;&gt;"",ISNUMBER(SEARCH(vyberHrace,$B4766)))</f>
      </c>
      <c r="M4766" s="14">
        <f>AND($I4766=MID(kododd,1,2),$J4766=MID(kododd,3,3))</f>
      </c>
    </row>
    <row r="4767">
      <c r="A4767" s="95">
        <v>54858</v>
      </c>
      <c r="B4767" s="93" t="s">
        <v>2686</v>
      </c>
      <c r="C4767" s="93" t="s">
        <v>1412</v>
      </c>
      <c r="G4767" s="95">
        <v>0</v>
      </c>
      <c r="H4767" s="93" t="s">
        <v>8976</v>
      </c>
      <c r="I4767" s="93" t="s">
        <v>23893</v>
      </c>
      <c r="J4767" s="93" t="s">
        <v>20863</v>
      </c>
      <c r="K4767" s="93" t="s">
        <v>4532</v>
      </c>
      <c r="L4767" s="14">
        <f>AND(vyberHrace&lt;&gt;"",ISNUMBER(SEARCH(vyberHrace,$B4767)))</f>
      </c>
      <c r="M4767" s="14">
        <f>AND($I4767=MID(kododd,1,2),$J4767=MID(kododd,3,3))</f>
      </c>
    </row>
    <row r="4768">
      <c r="A4768" s="95">
        <v>45563</v>
      </c>
      <c r="B4768" s="93" t="s">
        <v>15657</v>
      </c>
      <c r="C4768" s="93" t="s">
        <v>1446</v>
      </c>
      <c r="D4768" s="95">
        <v>1250</v>
      </c>
      <c r="F4768" s="95">
        <v>393266</v>
      </c>
      <c r="G4768" s="95">
        <v>250</v>
      </c>
      <c r="H4768" s="93" t="s">
        <v>8976</v>
      </c>
      <c r="I4768" s="93" t="s">
        <v>23893</v>
      </c>
      <c r="J4768" s="93" t="s">
        <v>20859</v>
      </c>
      <c r="K4768" s="93" t="s">
        <v>5573</v>
      </c>
      <c r="L4768" s="14">
        <f>AND(vyberHrace&lt;&gt;"",ISNUMBER(SEARCH(vyberHrace,$B4768)))</f>
      </c>
      <c r="M4768" s="14">
        <f>AND($I4768=MID(kododd,1,2),$J4768=MID(kododd,3,3))</f>
      </c>
    </row>
    <row r="4769">
      <c r="A4769" s="95">
        <v>58929</v>
      </c>
      <c r="B4769" s="93" t="s">
        <v>25391</v>
      </c>
      <c r="C4769" s="93" t="s">
        <v>1411</v>
      </c>
      <c r="F4769" s="95">
        <v>23782714</v>
      </c>
      <c r="G4769" s="95">
        <v>250</v>
      </c>
      <c r="H4769" s="93" t="s">
        <v>8976</v>
      </c>
      <c r="I4769" s="93" t="s">
        <v>23893</v>
      </c>
      <c r="J4769" s="93" t="s">
        <v>20900</v>
      </c>
      <c r="K4769" s="93" t="s">
        <v>1747</v>
      </c>
      <c r="L4769" s="14">
        <f>AND(vyberHrace&lt;&gt;"",ISNUMBER(SEARCH(vyberHrace,$B4769)))</f>
      </c>
      <c r="M4769" s="14">
        <f>AND($I4769=MID(kododd,1,2),$J4769=MID(kododd,3,3))</f>
      </c>
    </row>
    <row r="4770">
      <c r="A4770" s="95">
        <v>59832</v>
      </c>
      <c r="B4770" s="93" t="s">
        <v>26336</v>
      </c>
      <c r="C4770" s="93" t="s">
        <v>1416</v>
      </c>
      <c r="F4770" s="95">
        <v>23754052</v>
      </c>
      <c r="G4770" s="95">
        <v>250</v>
      </c>
      <c r="H4770" s="93" t="s">
        <v>8976</v>
      </c>
      <c r="I4770" s="93" t="s">
        <v>23893</v>
      </c>
      <c r="J4770" s="93" t="s">
        <v>20898</v>
      </c>
      <c r="K4770" s="93" t="s">
        <v>6906</v>
      </c>
      <c r="L4770" s="14">
        <f>AND(vyberHrace&lt;&gt;"",ISNUMBER(SEARCH(vyberHrace,$B4770)))</f>
      </c>
      <c r="M4770" s="14">
        <f>AND($I4770=MID(kododd,1,2),$J4770=MID(kododd,3,3))</f>
      </c>
    </row>
    <row r="4771">
      <c r="A4771" s="95">
        <v>55182</v>
      </c>
      <c r="B4771" s="93" t="s">
        <v>2764</v>
      </c>
      <c r="C4771" s="93" t="s">
        <v>1440</v>
      </c>
      <c r="D4771" s="95">
        <v>1437</v>
      </c>
      <c r="E4771" s="95">
        <v>1665</v>
      </c>
      <c r="F4771" s="95">
        <v>23752963</v>
      </c>
      <c r="G4771" s="95">
        <v>250</v>
      </c>
      <c r="H4771" s="93" t="s">
        <v>8976</v>
      </c>
      <c r="I4771" s="93" t="s">
        <v>23893</v>
      </c>
      <c r="J4771" s="93" t="s">
        <v>20892</v>
      </c>
      <c r="K4771" s="93" t="s">
        <v>6900</v>
      </c>
      <c r="L4771" s="14">
        <f>AND(vyberHrace&lt;&gt;"",ISNUMBER(SEARCH(vyberHrace,$B4771)))</f>
      </c>
      <c r="M4771" s="14">
        <f>AND($I4771=MID(kododd,1,2),$J4771=MID(kododd,3,3))</f>
      </c>
    </row>
    <row r="4772">
      <c r="A4772" s="95">
        <v>42205</v>
      </c>
      <c r="B4772" s="93" t="s">
        <v>18165</v>
      </c>
      <c r="C4772" s="93" t="s">
        <v>1410</v>
      </c>
      <c r="D4772" s="95">
        <v>1100</v>
      </c>
      <c r="G4772" s="95">
        <v>0</v>
      </c>
      <c r="H4772" s="93" t="s">
        <v>8976</v>
      </c>
      <c r="I4772" s="93" t="s">
        <v>23893</v>
      </c>
      <c r="J4772" s="93" t="s">
        <v>20862</v>
      </c>
      <c r="K4772" s="93" t="s">
        <v>6759</v>
      </c>
      <c r="L4772" s="14">
        <f>AND(vyberHrace&lt;&gt;"",ISNUMBER(SEARCH(vyberHrace,$B4772)))</f>
      </c>
      <c r="M4772" s="14">
        <f>AND($I4772=MID(kododd,1,2),$J4772=MID(kododd,3,3))</f>
      </c>
    </row>
    <row r="4773">
      <c r="A4773" s="95">
        <v>48052</v>
      </c>
      <c r="B4773" s="93" t="s">
        <v>18168</v>
      </c>
      <c r="C4773" s="93" t="s">
        <v>1422</v>
      </c>
      <c r="D4773" s="95">
        <v>1053</v>
      </c>
      <c r="F4773" s="95">
        <v>23743557</v>
      </c>
      <c r="G4773" s="95">
        <v>0</v>
      </c>
      <c r="H4773" s="93" t="s">
        <v>8976</v>
      </c>
      <c r="I4773" s="93" t="s">
        <v>23893</v>
      </c>
      <c r="J4773" s="93" t="s">
        <v>20862</v>
      </c>
      <c r="K4773" s="93" t="s">
        <v>6759</v>
      </c>
      <c r="L4773" s="14">
        <f>AND(vyberHrace&lt;&gt;"",ISNUMBER(SEARCH(vyberHrace,$B4773)))</f>
      </c>
      <c r="M4773" s="14">
        <f>AND($I4773=MID(kododd,1,2),$J4773=MID(kododd,3,3))</f>
      </c>
    </row>
    <row r="4774">
      <c r="A4774" s="95">
        <v>63302</v>
      </c>
      <c r="B4774" s="93" t="s">
        <v>28806</v>
      </c>
      <c r="C4774" s="93" t="s">
        <v>1406</v>
      </c>
      <c r="D4774" s="95">
        <v>1271</v>
      </c>
      <c r="E4774" s="95">
        <v>1505</v>
      </c>
      <c r="F4774" s="95">
        <v>571005307</v>
      </c>
      <c r="G4774" s="95">
        <v>250</v>
      </c>
      <c r="H4774" s="93" t="s">
        <v>8976</v>
      </c>
      <c r="I4774" s="93" t="s">
        <v>23893</v>
      </c>
      <c r="J4774" s="93" t="s">
        <v>28727</v>
      </c>
      <c r="K4774" s="93" t="s">
        <v>28728</v>
      </c>
      <c r="L4774" s="14">
        <f>AND(vyberHrace&lt;&gt;"",ISNUMBER(SEARCH(vyberHrace,$B4774)))</f>
      </c>
      <c r="M4774" s="14">
        <f>AND($I4774=MID(kododd,1,2),$J4774=MID(kododd,3,3))</f>
      </c>
    </row>
    <row r="4775">
      <c r="A4775" s="95">
        <v>14811</v>
      </c>
      <c r="B4775" s="93" t="s">
        <v>18185</v>
      </c>
      <c r="C4775" s="93" t="s">
        <v>1428</v>
      </c>
      <c r="D4775" s="95">
        <v>1595</v>
      </c>
      <c r="E4775" s="95">
        <v>1701</v>
      </c>
      <c r="F4775" s="95">
        <v>331716</v>
      </c>
      <c r="G4775" s="95">
        <v>250</v>
      </c>
      <c r="H4775" s="93" t="s">
        <v>8976</v>
      </c>
      <c r="I4775" s="93" t="s">
        <v>23893</v>
      </c>
      <c r="J4775" s="93" t="s">
        <v>20912</v>
      </c>
      <c r="K4775" s="93" t="s">
        <v>10153</v>
      </c>
      <c r="L4775" s="14">
        <f>AND(vyberHrace&lt;&gt;"",ISNUMBER(SEARCH(vyberHrace,$B4775)))</f>
      </c>
      <c r="M4775" s="14">
        <f>AND($I4775=MID(kododd,1,2),$J4775=MID(kododd,3,3))</f>
      </c>
    </row>
    <row r="4776">
      <c r="A4776" s="95">
        <v>56007</v>
      </c>
      <c r="B4776" s="93" t="s">
        <v>21871</v>
      </c>
      <c r="C4776" s="93" t="s">
        <v>1420</v>
      </c>
      <c r="G4776" s="95">
        <v>0</v>
      </c>
      <c r="H4776" s="93" t="s">
        <v>8976</v>
      </c>
      <c r="I4776" s="93" t="s">
        <v>23893</v>
      </c>
      <c r="J4776" s="93" t="s">
        <v>20892</v>
      </c>
      <c r="K4776" s="93" t="s">
        <v>6900</v>
      </c>
      <c r="L4776" s="14">
        <f>AND(vyberHrace&lt;&gt;"",ISNUMBER(SEARCH(vyberHrace,$B4776)))</f>
      </c>
      <c r="M4776" s="14">
        <f>AND($I4776=MID(kododd,1,2),$J4776=MID(kododd,3,3))</f>
      </c>
    </row>
    <row r="4777">
      <c r="A4777" s="95">
        <v>2268</v>
      </c>
      <c r="B4777" s="93" t="s">
        <v>18343</v>
      </c>
      <c r="C4777" s="93" t="s">
        <v>1482</v>
      </c>
      <c r="D4777" s="95">
        <v>1725</v>
      </c>
      <c r="E4777" s="95">
        <v>1981</v>
      </c>
      <c r="F4777" s="95">
        <v>318264</v>
      </c>
      <c r="G4777" s="95">
        <v>0</v>
      </c>
      <c r="H4777" s="93" t="s">
        <v>8976</v>
      </c>
      <c r="I4777" s="93" t="s">
        <v>23893</v>
      </c>
      <c r="J4777" s="93" t="s">
        <v>20866</v>
      </c>
      <c r="K4777" s="93" t="s">
        <v>9063</v>
      </c>
      <c r="L4777" s="14">
        <f>AND(vyberHrace&lt;&gt;"",ISNUMBER(SEARCH(vyberHrace,$B4777)))</f>
      </c>
      <c r="M4777" s="14">
        <f>AND($I4777=MID(kododd,1,2),$J4777=MID(kododd,3,3))</f>
      </c>
    </row>
    <row r="4778">
      <c r="A4778" s="95">
        <v>5070</v>
      </c>
      <c r="B4778" s="93" t="s">
        <v>18347</v>
      </c>
      <c r="C4778" s="93" t="s">
        <v>1439</v>
      </c>
      <c r="D4778" s="95">
        <v>1832</v>
      </c>
      <c r="E4778" s="95">
        <v>1896</v>
      </c>
      <c r="F4778" s="95">
        <v>327441</v>
      </c>
      <c r="G4778" s="95">
        <v>250</v>
      </c>
      <c r="H4778" s="93" t="s">
        <v>8976</v>
      </c>
      <c r="I4778" s="93" t="s">
        <v>23893</v>
      </c>
      <c r="J4778" s="93" t="s">
        <v>20928</v>
      </c>
      <c r="K4778" s="93" t="s">
        <v>5586</v>
      </c>
      <c r="L4778" s="14">
        <f>AND(vyberHrace&lt;&gt;"",ISNUMBER(SEARCH(vyberHrace,$B4778)))</f>
      </c>
      <c r="M4778" s="14">
        <f>AND($I4778=MID(kododd,1,2),$J4778=MID(kododd,3,3))</f>
      </c>
    </row>
    <row r="4779">
      <c r="A4779" s="95">
        <v>31088</v>
      </c>
      <c r="B4779" s="93" t="s">
        <v>18360</v>
      </c>
      <c r="C4779" s="93" t="s">
        <v>1454</v>
      </c>
      <c r="D4779" s="95">
        <v>1089</v>
      </c>
      <c r="G4779" s="95">
        <v>0</v>
      </c>
      <c r="H4779" s="93" t="s">
        <v>8976</v>
      </c>
      <c r="I4779" s="93" t="s">
        <v>23893</v>
      </c>
      <c r="J4779" s="93" t="s">
        <v>20880</v>
      </c>
      <c r="K4779" s="93" t="s">
        <v>11224</v>
      </c>
      <c r="L4779" s="14">
        <f>AND(vyberHrace&lt;&gt;"",ISNUMBER(SEARCH(vyberHrace,$B4779)))</f>
      </c>
      <c r="M4779" s="14">
        <f>AND($I4779=MID(kododd,1,2),$J4779=MID(kododd,3,3))</f>
      </c>
    </row>
    <row r="4780">
      <c r="A4780" s="95">
        <v>46795</v>
      </c>
      <c r="B4780" s="93" t="s">
        <v>18362</v>
      </c>
      <c r="C4780" s="93" t="s">
        <v>1416</v>
      </c>
      <c r="G4780" s="95">
        <v>0</v>
      </c>
      <c r="H4780" s="93" t="s">
        <v>8976</v>
      </c>
      <c r="I4780" s="93" t="s">
        <v>23893</v>
      </c>
      <c r="J4780" s="93" t="s">
        <v>20862</v>
      </c>
      <c r="K4780" s="93" t="s">
        <v>6759</v>
      </c>
      <c r="L4780" s="14">
        <f>AND(vyberHrace&lt;&gt;"",ISNUMBER(SEARCH(vyberHrace,$B4780)))</f>
      </c>
      <c r="M4780" s="14">
        <f>AND($I4780=MID(kododd,1,2),$J4780=MID(kododd,3,3))</f>
      </c>
    </row>
    <row r="4781">
      <c r="A4781" s="95">
        <v>13647</v>
      </c>
      <c r="B4781" s="93" t="s">
        <v>18364</v>
      </c>
      <c r="C4781" s="93" t="s">
        <v>1434</v>
      </c>
      <c r="D4781" s="95">
        <v>1953</v>
      </c>
      <c r="E4781" s="95">
        <v>1962</v>
      </c>
      <c r="F4781" s="95">
        <v>328405</v>
      </c>
      <c r="G4781" s="95">
        <v>0</v>
      </c>
      <c r="H4781" s="93" t="s">
        <v>8976</v>
      </c>
      <c r="I4781" s="93" t="s">
        <v>23893</v>
      </c>
      <c r="J4781" s="93" t="s">
        <v>20862</v>
      </c>
      <c r="K4781" s="93" t="s">
        <v>6759</v>
      </c>
      <c r="L4781" s="14">
        <f>AND(vyberHrace&lt;&gt;"",ISNUMBER(SEARCH(vyberHrace,$B4781)))</f>
      </c>
      <c r="M4781" s="14">
        <f>AND($I4781=MID(kododd,1,2),$J4781=MID(kododd,3,3))</f>
      </c>
    </row>
    <row r="4782">
      <c r="A4782" s="95">
        <v>2508</v>
      </c>
      <c r="B4782" s="93" t="s">
        <v>9975</v>
      </c>
      <c r="C4782" s="93" t="s">
        <v>1469</v>
      </c>
      <c r="D4782" s="95">
        <v>1737</v>
      </c>
      <c r="G4782" s="95">
        <v>250</v>
      </c>
      <c r="H4782" s="93" t="s">
        <v>8976</v>
      </c>
      <c r="I4782" s="93" t="s">
        <v>23893</v>
      </c>
      <c r="J4782" s="93" t="s">
        <v>20922</v>
      </c>
      <c r="K4782" s="93" t="s">
        <v>5595</v>
      </c>
      <c r="L4782" s="14">
        <f>AND(vyberHrace&lt;&gt;"",ISNUMBER(SEARCH(vyberHrace,$B4782)))</f>
      </c>
      <c r="M4782" s="14">
        <f>AND($I4782=MID(kododd,1,2),$J4782=MID(kododd,3,3))</f>
      </c>
    </row>
    <row r="4783">
      <c r="A4783" s="95">
        <v>49437</v>
      </c>
      <c r="B4783" s="93" t="s">
        <v>9977</v>
      </c>
      <c r="C4783" s="93" t="s">
        <v>1422</v>
      </c>
      <c r="F4783" s="95">
        <v>23797193</v>
      </c>
      <c r="G4783" s="95">
        <v>0</v>
      </c>
      <c r="H4783" s="93" t="s">
        <v>8976</v>
      </c>
      <c r="I4783" s="93" t="s">
        <v>23893</v>
      </c>
      <c r="J4783" s="93" t="s">
        <v>20862</v>
      </c>
      <c r="K4783" s="93" t="s">
        <v>6759</v>
      </c>
      <c r="L4783" s="14">
        <f>AND(vyberHrace&lt;&gt;"",ISNUMBER(SEARCH(vyberHrace,$B4783)))</f>
      </c>
      <c r="M4783" s="14">
        <f>AND($I4783=MID(kododd,1,2),$J4783=MID(kododd,3,3))</f>
      </c>
    </row>
    <row r="4784">
      <c r="A4784" s="95">
        <v>38380</v>
      </c>
      <c r="B4784" s="93" t="s">
        <v>9978</v>
      </c>
      <c r="C4784" s="93" t="s">
        <v>1400</v>
      </c>
      <c r="D4784" s="95">
        <v>1563</v>
      </c>
      <c r="E4784" s="95">
        <v>1713</v>
      </c>
      <c r="F4784" s="95">
        <v>390852</v>
      </c>
      <c r="G4784" s="95">
        <v>0</v>
      </c>
      <c r="H4784" s="93" t="s">
        <v>8976</v>
      </c>
      <c r="I4784" s="93" t="s">
        <v>23893</v>
      </c>
      <c r="J4784" s="93" t="s">
        <v>20862</v>
      </c>
      <c r="K4784" s="93" t="s">
        <v>6759</v>
      </c>
      <c r="L4784" s="14">
        <f>AND(vyberHrace&lt;&gt;"",ISNUMBER(SEARCH(vyberHrace,$B4784)))</f>
      </c>
      <c r="M4784" s="14">
        <f>AND($I4784=MID(kododd,1,2),$J4784=MID(kododd,3,3))</f>
      </c>
    </row>
    <row r="4785">
      <c r="A4785" s="95">
        <v>45660</v>
      </c>
      <c r="B4785" s="93" t="s">
        <v>9979</v>
      </c>
      <c r="C4785" s="93" t="s">
        <v>3255</v>
      </c>
      <c r="G4785" s="95">
        <v>0</v>
      </c>
      <c r="H4785" s="93" t="s">
        <v>8976</v>
      </c>
      <c r="I4785" s="93" t="s">
        <v>23893</v>
      </c>
      <c r="J4785" s="93" t="s">
        <v>20862</v>
      </c>
      <c r="K4785" s="93" t="s">
        <v>6759</v>
      </c>
      <c r="L4785" s="14">
        <f>AND(vyberHrace&lt;&gt;"",ISNUMBER(SEARCH(vyberHrace,$B4785)))</f>
      </c>
      <c r="M4785" s="14">
        <f>AND($I4785=MID(kododd,1,2),$J4785=MID(kododd,3,3))</f>
      </c>
    </row>
    <row r="4786">
      <c r="A4786" s="95">
        <v>61702</v>
      </c>
      <c r="B4786" s="93" t="s">
        <v>27856</v>
      </c>
      <c r="C4786" s="93" t="s">
        <v>1475</v>
      </c>
      <c r="G4786" s="95">
        <v>0</v>
      </c>
      <c r="H4786" s="93" t="s">
        <v>8976</v>
      </c>
      <c r="I4786" s="93" t="s">
        <v>23893</v>
      </c>
      <c r="J4786" s="93" t="s">
        <v>20862</v>
      </c>
      <c r="K4786" s="93" t="s">
        <v>6759</v>
      </c>
      <c r="L4786" s="14">
        <f>AND(vyberHrace&lt;&gt;"",ISNUMBER(SEARCH(vyberHrace,$B4786)))</f>
      </c>
      <c r="M4786" s="14">
        <f>AND($I4786=MID(kododd,1,2),$J4786=MID(kododd,3,3))</f>
      </c>
    </row>
    <row r="4787">
      <c r="A4787" s="95">
        <v>39862</v>
      </c>
      <c r="B4787" s="93" t="s">
        <v>14191</v>
      </c>
      <c r="C4787" s="93" t="s">
        <v>1456</v>
      </c>
      <c r="D4787" s="95">
        <v>1827</v>
      </c>
      <c r="E4787" s="95">
        <v>1869</v>
      </c>
      <c r="F4787" s="95">
        <v>382868</v>
      </c>
      <c r="G4787" s="95">
        <v>250</v>
      </c>
      <c r="H4787" s="93" t="s">
        <v>8976</v>
      </c>
      <c r="I4787" s="93" t="s">
        <v>23893</v>
      </c>
      <c r="J4787" s="93" t="s">
        <v>20976</v>
      </c>
      <c r="K4787" s="93" t="s">
        <v>9938</v>
      </c>
      <c r="L4787" s="14">
        <f>AND(vyberHrace&lt;&gt;"",ISNUMBER(SEARCH(vyberHrace,$B4787)))</f>
      </c>
      <c r="M4787" s="14">
        <f>AND($I4787=MID(kododd,1,2),$J4787=MID(kododd,3,3))</f>
      </c>
    </row>
    <row r="4788">
      <c r="A4788" s="95">
        <v>8094</v>
      </c>
      <c r="B4788" s="93" t="s">
        <v>9994</v>
      </c>
      <c r="C4788" s="93" t="s">
        <v>1446</v>
      </c>
      <c r="D4788" s="95">
        <v>1514</v>
      </c>
      <c r="E4788" s="95">
        <v>1696</v>
      </c>
      <c r="F4788" s="95">
        <v>361038</v>
      </c>
      <c r="G4788" s="95">
        <v>250</v>
      </c>
      <c r="H4788" s="93" t="s">
        <v>8976</v>
      </c>
      <c r="I4788" s="93" t="s">
        <v>23893</v>
      </c>
      <c r="J4788" s="93" t="s">
        <v>21019</v>
      </c>
      <c r="K4788" s="93" t="s">
        <v>11130</v>
      </c>
      <c r="L4788" s="14">
        <f>AND(vyberHrace&lt;&gt;"",ISNUMBER(SEARCH(vyberHrace,$B4788)))</f>
      </c>
      <c r="M4788" s="14">
        <f>AND($I4788=MID(kododd,1,2),$J4788=MID(kododd,3,3))</f>
      </c>
    </row>
    <row r="4789">
      <c r="A4789" s="95">
        <v>54364</v>
      </c>
      <c r="B4789" s="93" t="s">
        <v>9994</v>
      </c>
      <c r="C4789" s="93" t="s">
        <v>1416</v>
      </c>
      <c r="G4789" s="95">
        <v>0</v>
      </c>
      <c r="H4789" s="93" t="s">
        <v>8976</v>
      </c>
      <c r="I4789" s="93" t="s">
        <v>23893</v>
      </c>
      <c r="J4789" s="93" t="s">
        <v>20862</v>
      </c>
      <c r="K4789" s="93" t="s">
        <v>6759</v>
      </c>
      <c r="L4789" s="14">
        <f>AND(vyberHrace&lt;&gt;"",ISNUMBER(SEARCH(vyberHrace,$B4789)))</f>
      </c>
      <c r="M4789" s="14">
        <f>AND($I4789=MID(kododd,1,2),$J4789=MID(kododd,3,3))</f>
      </c>
    </row>
    <row r="4790">
      <c r="A4790" s="95">
        <v>52375</v>
      </c>
      <c r="B4790" s="93" t="s">
        <v>1665</v>
      </c>
      <c r="C4790" s="93" t="s">
        <v>1474</v>
      </c>
      <c r="D4790" s="95">
        <v>1614</v>
      </c>
      <c r="E4790" s="95">
        <v>1657</v>
      </c>
      <c r="F4790" s="95">
        <v>23746050</v>
      </c>
      <c r="G4790" s="95">
        <v>250</v>
      </c>
      <c r="H4790" s="93" t="s">
        <v>8976</v>
      </c>
      <c r="I4790" s="93" t="s">
        <v>23893</v>
      </c>
      <c r="J4790" s="93" t="s">
        <v>21020</v>
      </c>
      <c r="K4790" s="93" t="s">
        <v>1659</v>
      </c>
      <c r="L4790" s="14">
        <f>AND(vyberHrace&lt;&gt;"",ISNUMBER(SEARCH(vyberHrace,$B4790)))</f>
      </c>
      <c r="M4790" s="14">
        <f>AND($I4790=MID(kododd,1,2),$J4790=MID(kododd,3,3))</f>
      </c>
    </row>
    <row r="4791">
      <c r="A4791" s="95">
        <v>41591</v>
      </c>
      <c r="B4791" s="93" t="s">
        <v>19776</v>
      </c>
      <c r="C4791" s="93" t="s">
        <v>1408</v>
      </c>
      <c r="D4791" s="95">
        <v>2120</v>
      </c>
      <c r="E4791" s="95">
        <v>2126</v>
      </c>
      <c r="F4791" s="95">
        <v>383546</v>
      </c>
      <c r="G4791" s="95">
        <v>250</v>
      </c>
      <c r="H4791" s="93" t="s">
        <v>8976</v>
      </c>
      <c r="I4791" s="93" t="s">
        <v>23893</v>
      </c>
      <c r="J4791" s="93" t="s">
        <v>20862</v>
      </c>
      <c r="K4791" s="93" t="s">
        <v>6759</v>
      </c>
      <c r="L4791" s="14">
        <f>AND(vyberHrace&lt;&gt;"",ISNUMBER(SEARCH(vyberHrace,$B4791)))</f>
      </c>
      <c r="M4791" s="14">
        <f>AND($I4791=MID(kododd,1,2),$J4791=MID(kododd,3,3))</f>
      </c>
    </row>
    <row r="4792">
      <c r="A4792" s="95">
        <v>47685</v>
      </c>
      <c r="B4792" s="93" t="s">
        <v>10000</v>
      </c>
      <c r="C4792" s="93" t="s">
        <v>1416</v>
      </c>
      <c r="G4792" s="95">
        <v>0</v>
      </c>
      <c r="H4792" s="93" t="s">
        <v>8976</v>
      </c>
      <c r="I4792" s="93" t="s">
        <v>23893</v>
      </c>
      <c r="J4792" s="93" t="s">
        <v>20983</v>
      </c>
      <c r="K4792" s="93" t="s">
        <v>9107</v>
      </c>
      <c r="L4792" s="14">
        <f>AND(vyberHrace&lt;&gt;"",ISNUMBER(SEARCH(vyberHrace,$B4792)))</f>
      </c>
      <c r="M4792" s="14">
        <f>AND($I4792=MID(kododd,1,2),$J4792=MID(kododd,3,3))</f>
      </c>
    </row>
    <row r="4793">
      <c r="A4793" s="95">
        <v>13012</v>
      </c>
      <c r="B4793" s="93" t="s">
        <v>10002</v>
      </c>
      <c r="C4793" s="93" t="s">
        <v>1423</v>
      </c>
      <c r="D4793" s="95">
        <v>1797</v>
      </c>
      <c r="E4793" s="95">
        <v>1884</v>
      </c>
      <c r="F4793" s="95">
        <v>23702214</v>
      </c>
      <c r="G4793" s="95">
        <v>250</v>
      </c>
      <c r="H4793" s="93" t="s">
        <v>8976</v>
      </c>
      <c r="I4793" s="93" t="s">
        <v>23893</v>
      </c>
      <c r="J4793" s="93" t="s">
        <v>21005</v>
      </c>
      <c r="K4793" s="93" t="s">
        <v>7922</v>
      </c>
      <c r="L4793" s="14">
        <f>AND(vyberHrace&lt;&gt;"",ISNUMBER(SEARCH(vyberHrace,$B4793)))</f>
      </c>
      <c r="M4793" s="14">
        <f>AND($I4793=MID(kododd,1,2),$J4793=MID(kododd,3,3))</f>
      </c>
    </row>
    <row r="4794">
      <c r="A4794" s="95">
        <v>55729</v>
      </c>
      <c r="B4794" s="93" t="s">
        <v>21806</v>
      </c>
      <c r="C4794" s="93" t="s">
        <v>1486</v>
      </c>
      <c r="F4794" s="95">
        <v>23789387</v>
      </c>
      <c r="G4794" s="95">
        <v>250</v>
      </c>
      <c r="H4794" s="93" t="s">
        <v>8976</v>
      </c>
      <c r="I4794" s="93" t="s">
        <v>23893</v>
      </c>
      <c r="J4794" s="93" t="s">
        <v>21005</v>
      </c>
      <c r="K4794" s="93" t="s">
        <v>7922</v>
      </c>
      <c r="L4794" s="14">
        <f>AND(vyberHrace&lt;&gt;"",ISNUMBER(SEARCH(vyberHrace,$B4794)))</f>
      </c>
      <c r="M4794" s="14">
        <f>AND($I4794=MID(kododd,1,2),$J4794=MID(kododd,3,3))</f>
      </c>
    </row>
    <row r="4795">
      <c r="A4795" s="95">
        <v>62079</v>
      </c>
      <c r="B4795" s="93" t="s">
        <v>28281</v>
      </c>
      <c r="C4795" s="93" t="s">
        <v>1487</v>
      </c>
      <c r="G4795" s="95">
        <v>0</v>
      </c>
      <c r="H4795" s="93" t="s">
        <v>8976</v>
      </c>
      <c r="I4795" s="93" t="s">
        <v>23893</v>
      </c>
      <c r="J4795" s="93" t="s">
        <v>20862</v>
      </c>
      <c r="K4795" s="93" t="s">
        <v>6759</v>
      </c>
      <c r="L4795" s="14">
        <f>AND(vyberHrace&lt;&gt;"",ISNUMBER(SEARCH(vyberHrace,$B4795)))</f>
      </c>
      <c r="M4795" s="14">
        <f>AND($I4795=MID(kododd,1,2),$J4795=MID(kododd,3,3))</f>
      </c>
    </row>
    <row r="4796">
      <c r="A4796" s="95">
        <v>62080</v>
      </c>
      <c r="B4796" s="93" t="s">
        <v>28282</v>
      </c>
      <c r="C4796" s="93" t="s">
        <v>1487</v>
      </c>
      <c r="G4796" s="95">
        <v>0</v>
      </c>
      <c r="H4796" s="93" t="s">
        <v>8976</v>
      </c>
      <c r="I4796" s="93" t="s">
        <v>23893</v>
      </c>
      <c r="J4796" s="93" t="s">
        <v>20862</v>
      </c>
      <c r="K4796" s="93" t="s">
        <v>6759</v>
      </c>
      <c r="L4796" s="14">
        <f>AND(vyberHrace&lt;&gt;"",ISNUMBER(SEARCH(vyberHrace,$B4796)))</f>
      </c>
      <c r="M4796" s="14">
        <f>AND($I4796=MID(kododd,1,2),$J4796=MID(kododd,3,3))</f>
      </c>
    </row>
    <row r="4797">
      <c r="A4797" s="95">
        <v>61936</v>
      </c>
      <c r="B4797" s="93" t="s">
        <v>28144</v>
      </c>
      <c r="C4797" s="93" t="s">
        <v>1422</v>
      </c>
      <c r="G4797" s="95">
        <v>250</v>
      </c>
      <c r="H4797" s="93" t="s">
        <v>8976</v>
      </c>
      <c r="I4797" s="93" t="s">
        <v>23893</v>
      </c>
      <c r="J4797" s="93" t="s">
        <v>20983</v>
      </c>
      <c r="K4797" s="93" t="s">
        <v>9107</v>
      </c>
      <c r="L4797" s="14">
        <f>AND(vyberHrace&lt;&gt;"",ISNUMBER(SEARCH(vyberHrace,$B4797)))</f>
      </c>
      <c r="M4797" s="14">
        <f>AND($I4797=MID(kododd,1,2),$J4797=MID(kododd,3,3))</f>
      </c>
    </row>
    <row r="4798">
      <c r="A4798" s="95">
        <v>6598</v>
      </c>
      <c r="B4798" s="93" t="s">
        <v>11433</v>
      </c>
      <c r="C4798" s="93" t="s">
        <v>1432</v>
      </c>
      <c r="D4798" s="95">
        <v>1827</v>
      </c>
      <c r="E4798" s="95">
        <v>1874</v>
      </c>
      <c r="F4798" s="95">
        <v>378623</v>
      </c>
      <c r="G4798" s="95">
        <v>250</v>
      </c>
      <c r="H4798" s="93" t="s">
        <v>8976</v>
      </c>
      <c r="I4798" s="93" t="s">
        <v>23893</v>
      </c>
      <c r="J4798" s="93" t="s">
        <v>20914</v>
      </c>
      <c r="K4798" s="93" t="s">
        <v>9949</v>
      </c>
      <c r="L4798" s="14">
        <f>AND(vyberHrace&lt;&gt;"",ISNUMBER(SEARCH(vyberHrace,$B4798)))</f>
      </c>
      <c r="M4798" s="14">
        <f>AND($I4798=MID(kododd,1,2),$J4798=MID(kododd,3,3))</f>
      </c>
    </row>
    <row r="4799">
      <c r="A4799" s="95">
        <v>62173</v>
      </c>
      <c r="B4799" s="93" t="s">
        <v>28365</v>
      </c>
      <c r="C4799" s="93" t="s">
        <v>1424</v>
      </c>
      <c r="G4799" s="95">
        <v>0</v>
      </c>
      <c r="H4799" s="93" t="s">
        <v>8976</v>
      </c>
      <c r="I4799" s="93" t="s">
        <v>23893</v>
      </c>
      <c r="J4799" s="93" t="s">
        <v>20862</v>
      </c>
      <c r="K4799" s="93" t="s">
        <v>6759</v>
      </c>
      <c r="L4799" s="14">
        <f>AND(vyberHrace&lt;&gt;"",ISNUMBER(SEARCH(vyberHrace,$B4799)))</f>
      </c>
      <c r="M4799" s="14">
        <f>AND($I4799=MID(kododd,1,2),$J4799=MID(kododd,3,3))</f>
      </c>
    </row>
    <row r="4800">
      <c r="A4800" s="95">
        <v>54924</v>
      </c>
      <c r="B4800" s="93" t="s">
        <v>2735</v>
      </c>
      <c r="C4800" s="93" t="s">
        <v>1411</v>
      </c>
      <c r="G4800" s="95">
        <v>250</v>
      </c>
      <c r="H4800" s="93" t="s">
        <v>8976</v>
      </c>
      <c r="I4800" s="93" t="s">
        <v>23893</v>
      </c>
      <c r="J4800" s="93" t="s">
        <v>21005</v>
      </c>
      <c r="K4800" s="93" t="s">
        <v>7922</v>
      </c>
      <c r="L4800" s="14">
        <f>AND(vyberHrace&lt;&gt;"",ISNUMBER(SEARCH(vyberHrace,$B4800)))</f>
      </c>
      <c r="M4800" s="14">
        <f>AND($I4800=MID(kododd,1,2),$J4800=MID(kododd,3,3))</f>
      </c>
    </row>
    <row r="4801">
      <c r="A4801" s="95">
        <v>55999</v>
      </c>
      <c r="B4801" s="93" t="s">
        <v>21872</v>
      </c>
      <c r="C4801" s="93" t="s">
        <v>1422</v>
      </c>
      <c r="G4801" s="95">
        <v>0</v>
      </c>
      <c r="H4801" s="93" t="s">
        <v>8976</v>
      </c>
      <c r="I4801" s="93" t="s">
        <v>23893</v>
      </c>
      <c r="J4801" s="93" t="s">
        <v>20892</v>
      </c>
      <c r="K4801" s="93" t="s">
        <v>6900</v>
      </c>
      <c r="L4801" s="14">
        <f>AND(vyberHrace&lt;&gt;"",ISNUMBER(SEARCH(vyberHrace,$B4801)))</f>
      </c>
      <c r="M4801" s="14">
        <f>AND($I4801=MID(kododd,1,2),$J4801=MID(kododd,3,3))</f>
      </c>
    </row>
    <row r="4802">
      <c r="A4802" s="95">
        <v>60806</v>
      </c>
      <c r="B4802" s="93" t="s">
        <v>27198</v>
      </c>
      <c r="C4802" s="93" t="s">
        <v>1488</v>
      </c>
      <c r="G4802" s="95">
        <v>250</v>
      </c>
      <c r="H4802" s="93" t="s">
        <v>8976</v>
      </c>
      <c r="I4802" s="93" t="s">
        <v>23893</v>
      </c>
      <c r="J4802" s="93" t="s">
        <v>21005</v>
      </c>
      <c r="K4802" s="93" t="s">
        <v>7922</v>
      </c>
      <c r="L4802" s="14">
        <f>AND(vyberHrace&lt;&gt;"",ISNUMBER(SEARCH(vyberHrace,$B4802)))</f>
      </c>
      <c r="M4802" s="14">
        <f>AND($I4802=MID(kododd,1,2),$J4802=MID(kododd,3,3))</f>
      </c>
    </row>
    <row r="4803">
      <c r="A4803" s="95">
        <v>53279</v>
      </c>
      <c r="B4803" s="93" t="s">
        <v>17648</v>
      </c>
      <c r="C4803" s="93" t="s">
        <v>1412</v>
      </c>
      <c r="G4803" s="95">
        <v>0</v>
      </c>
      <c r="H4803" s="93" t="s">
        <v>8976</v>
      </c>
      <c r="I4803" s="93" t="s">
        <v>23893</v>
      </c>
      <c r="J4803" s="93" t="s">
        <v>20863</v>
      </c>
      <c r="K4803" s="93" t="s">
        <v>4532</v>
      </c>
      <c r="L4803" s="14">
        <f>AND(vyberHrace&lt;&gt;"",ISNUMBER(SEARCH(vyberHrace,$B4803)))</f>
      </c>
      <c r="M4803" s="14">
        <f>AND($I4803=MID(kododd,1,2),$J4803=MID(kododd,3,3))</f>
      </c>
    </row>
    <row r="4804">
      <c r="A4804" s="95">
        <v>48801</v>
      </c>
      <c r="B4804" s="93" t="s">
        <v>20580</v>
      </c>
      <c r="C4804" s="93" t="s">
        <v>1406</v>
      </c>
      <c r="D4804" s="95">
        <v>1095</v>
      </c>
      <c r="F4804" s="95">
        <v>23743565</v>
      </c>
      <c r="G4804" s="95">
        <v>0</v>
      </c>
      <c r="H4804" s="93" t="s">
        <v>8976</v>
      </c>
      <c r="I4804" s="93" t="s">
        <v>23893</v>
      </c>
      <c r="J4804" s="93" t="s">
        <v>20944</v>
      </c>
      <c r="K4804" s="93" t="s">
        <v>5129</v>
      </c>
      <c r="L4804" s="14">
        <f>AND(vyberHrace&lt;&gt;"",ISNUMBER(SEARCH(vyberHrace,$B4804)))</f>
      </c>
      <c r="M4804" s="14">
        <f>AND($I4804=MID(kododd,1,2),$J4804=MID(kododd,3,3))</f>
      </c>
    </row>
    <row r="4805">
      <c r="A4805" s="95">
        <v>58521</v>
      </c>
      <c r="B4805" s="93" t="s">
        <v>25019</v>
      </c>
      <c r="C4805" s="93" t="s">
        <v>1411</v>
      </c>
      <c r="G4805" s="95">
        <v>250</v>
      </c>
      <c r="H4805" s="93" t="s">
        <v>8976</v>
      </c>
      <c r="I4805" s="93" t="s">
        <v>23893</v>
      </c>
      <c r="J4805" s="93" t="s">
        <v>20958</v>
      </c>
      <c r="K4805" s="93" t="s">
        <v>8977</v>
      </c>
      <c r="L4805" s="14">
        <f>AND(vyberHrace&lt;&gt;"",ISNUMBER(SEARCH(vyberHrace,$B4805)))</f>
      </c>
      <c r="M4805" s="14">
        <f>AND($I4805=MID(kododd,1,2),$J4805=MID(kododd,3,3))</f>
      </c>
    </row>
    <row r="4806">
      <c r="A4806" s="95">
        <v>39753</v>
      </c>
      <c r="B4806" s="93" t="s">
        <v>20606</v>
      </c>
      <c r="C4806" s="93" t="s">
        <v>1409</v>
      </c>
      <c r="G4806" s="95">
        <v>0</v>
      </c>
      <c r="H4806" s="93" t="s">
        <v>8976</v>
      </c>
      <c r="I4806" s="93" t="s">
        <v>23893</v>
      </c>
      <c r="J4806" s="93" t="s">
        <v>20862</v>
      </c>
      <c r="K4806" s="93" t="s">
        <v>6759</v>
      </c>
      <c r="L4806" s="14">
        <f>AND(vyberHrace&lt;&gt;"",ISNUMBER(SEARCH(vyberHrace,$B4806)))</f>
      </c>
      <c r="M4806" s="14">
        <f>AND($I4806=MID(kododd,1,2),$J4806=MID(kododd,3,3))</f>
      </c>
    </row>
    <row r="4807">
      <c r="A4807" s="95">
        <v>15604</v>
      </c>
      <c r="B4807" s="93" t="s">
        <v>20613</v>
      </c>
      <c r="C4807" s="93" t="s">
        <v>1475</v>
      </c>
      <c r="D4807" s="95">
        <v>1603</v>
      </c>
      <c r="E4807" s="95">
        <v>1796</v>
      </c>
      <c r="F4807" s="95">
        <v>335703</v>
      </c>
      <c r="G4807" s="95">
        <v>250</v>
      </c>
      <c r="H4807" s="93" t="s">
        <v>8976</v>
      </c>
      <c r="I4807" s="93" t="s">
        <v>23893</v>
      </c>
      <c r="J4807" s="93" t="s">
        <v>20862</v>
      </c>
      <c r="K4807" s="93" t="s">
        <v>6759</v>
      </c>
      <c r="L4807" s="14">
        <f>AND(vyberHrace&lt;&gt;"",ISNUMBER(SEARCH(vyberHrace,$B4807)))</f>
      </c>
      <c r="M4807" s="14">
        <f>AND($I4807=MID(kododd,1,2),$J4807=MID(kododd,3,3))</f>
      </c>
    </row>
    <row r="4808">
      <c r="A4808" s="95">
        <v>1261</v>
      </c>
      <c r="B4808" s="93" t="s">
        <v>18817</v>
      </c>
      <c r="C4808" s="93" t="s">
        <v>1429</v>
      </c>
      <c r="D4808" s="95">
        <v>1862</v>
      </c>
      <c r="E4808" s="95">
        <v>1895</v>
      </c>
      <c r="F4808" s="95">
        <v>323780</v>
      </c>
      <c r="G4808" s="95">
        <v>250</v>
      </c>
      <c r="H4808" s="93" t="s">
        <v>8976</v>
      </c>
      <c r="I4808" s="93" t="s">
        <v>23893</v>
      </c>
      <c r="J4808" s="93" t="s">
        <v>20942</v>
      </c>
      <c r="K4808" s="93" t="s">
        <v>9082</v>
      </c>
      <c r="L4808" s="14">
        <f>AND(vyberHrace&lt;&gt;"",ISNUMBER(SEARCH(vyberHrace,$B4808)))</f>
      </c>
      <c r="M4808" s="14">
        <f>AND($I4808=MID(kododd,1,2),$J4808=MID(kododd,3,3))</f>
      </c>
    </row>
    <row r="4809">
      <c r="A4809" s="95">
        <v>61048</v>
      </c>
      <c r="B4809" s="93" t="s">
        <v>27352</v>
      </c>
      <c r="C4809" s="93" t="s">
        <v>1411</v>
      </c>
      <c r="G4809" s="95">
        <v>250</v>
      </c>
      <c r="H4809" s="93" t="s">
        <v>8976</v>
      </c>
      <c r="I4809" s="93" t="s">
        <v>23893</v>
      </c>
      <c r="J4809" s="93" t="s">
        <v>20922</v>
      </c>
      <c r="K4809" s="93" t="s">
        <v>5595</v>
      </c>
      <c r="L4809" s="14">
        <f>AND(vyberHrace&lt;&gt;"",ISNUMBER(SEARCH(vyberHrace,$B4809)))</f>
      </c>
      <c r="M4809" s="14">
        <f>AND($I4809=MID(kododd,1,2),$J4809=MID(kododd,3,3))</f>
      </c>
    </row>
    <row r="4810">
      <c r="A4810" s="95">
        <v>54570</v>
      </c>
      <c r="B4810" s="93" t="s">
        <v>2748</v>
      </c>
      <c r="C4810" s="93" t="s">
        <v>1412</v>
      </c>
      <c r="G4810" s="95">
        <v>0</v>
      </c>
      <c r="H4810" s="93" t="s">
        <v>8976</v>
      </c>
      <c r="I4810" s="93" t="s">
        <v>23893</v>
      </c>
      <c r="J4810" s="93" t="s">
        <v>20976</v>
      </c>
      <c r="K4810" s="93" t="s">
        <v>9938</v>
      </c>
      <c r="L4810" s="14">
        <f>AND(vyberHrace&lt;&gt;"",ISNUMBER(SEARCH(vyberHrace,$B4810)))</f>
      </c>
      <c r="M4810" s="14">
        <f>AND($I4810=MID(kododd,1,2),$J4810=MID(kododd,3,3))</f>
      </c>
    </row>
    <row r="4811">
      <c r="A4811" s="95">
        <v>26645</v>
      </c>
      <c r="B4811" s="93" t="s">
        <v>20635</v>
      </c>
      <c r="C4811" s="93" t="s">
        <v>1447</v>
      </c>
      <c r="D4811" s="95">
        <v>1500</v>
      </c>
      <c r="E4811" s="95">
        <v>1660</v>
      </c>
      <c r="F4811" s="95">
        <v>23727128</v>
      </c>
      <c r="G4811" s="95">
        <v>250</v>
      </c>
      <c r="H4811" s="93" t="s">
        <v>8976</v>
      </c>
      <c r="I4811" s="93" t="s">
        <v>23893</v>
      </c>
      <c r="J4811" s="93" t="s">
        <v>20956</v>
      </c>
      <c r="K4811" s="93" t="s">
        <v>26134</v>
      </c>
      <c r="L4811" s="14">
        <f>AND(vyberHrace&lt;&gt;"",ISNUMBER(SEARCH(vyberHrace,$B4811)))</f>
      </c>
      <c r="M4811" s="14">
        <f>AND($I4811=MID(kododd,1,2),$J4811=MID(kododd,3,3))</f>
      </c>
    </row>
    <row r="4812">
      <c r="A4812" s="95">
        <v>62761</v>
      </c>
      <c r="B4812" s="93" t="s">
        <v>28807</v>
      </c>
      <c r="C4812" s="93" t="s">
        <v>1486</v>
      </c>
      <c r="G4812" s="95">
        <v>250</v>
      </c>
      <c r="H4812" s="93" t="s">
        <v>8976</v>
      </c>
      <c r="I4812" s="93" t="s">
        <v>23893</v>
      </c>
      <c r="J4812" s="93" t="s">
        <v>23413</v>
      </c>
      <c r="K4812" s="93" t="s">
        <v>21382</v>
      </c>
      <c r="L4812" s="14">
        <f>AND(vyberHrace&lt;&gt;"",ISNUMBER(SEARCH(vyberHrace,$B4812)))</f>
      </c>
      <c r="M4812" s="14">
        <f>AND($I4812=MID(kododd,1,2),$J4812=MID(kododd,3,3))</f>
      </c>
    </row>
    <row r="4813">
      <c r="A4813" s="95">
        <v>63472</v>
      </c>
      <c r="B4813" s="93" t="s">
        <v>28808</v>
      </c>
      <c r="C4813" s="93" t="s">
        <v>1446</v>
      </c>
      <c r="G4813" s="95">
        <v>250</v>
      </c>
      <c r="H4813" s="93" t="s">
        <v>8976</v>
      </c>
      <c r="I4813" s="93" t="s">
        <v>23893</v>
      </c>
      <c r="J4813" s="93" t="s">
        <v>20845</v>
      </c>
      <c r="K4813" s="93" t="s">
        <v>11239</v>
      </c>
      <c r="L4813" s="14">
        <f>AND(vyberHrace&lt;&gt;"",ISNUMBER(SEARCH(vyberHrace,$B4813)))</f>
      </c>
      <c r="M4813" s="14">
        <f>AND($I4813=MID(kododd,1,2),$J4813=MID(kododd,3,3))</f>
      </c>
    </row>
    <row r="4814">
      <c r="A4814" s="95">
        <v>58480</v>
      </c>
      <c r="B4814" s="93" t="s">
        <v>24981</v>
      </c>
      <c r="C4814" s="93" t="s">
        <v>1486</v>
      </c>
      <c r="F4814" s="95">
        <v>23789395</v>
      </c>
      <c r="G4814" s="95">
        <v>250</v>
      </c>
      <c r="H4814" s="93" t="s">
        <v>8976</v>
      </c>
      <c r="I4814" s="93" t="s">
        <v>23893</v>
      </c>
      <c r="J4814" s="93" t="s">
        <v>20862</v>
      </c>
      <c r="K4814" s="93" t="s">
        <v>6759</v>
      </c>
      <c r="L4814" s="14">
        <f>AND(vyberHrace&lt;&gt;"",ISNUMBER(SEARCH(vyberHrace,$B4814)))</f>
      </c>
      <c r="M4814" s="14">
        <f>AND($I4814=MID(kododd,1,2),$J4814=MID(kododd,3,3))</f>
      </c>
    </row>
    <row r="4815">
      <c r="A4815" s="95">
        <v>8082</v>
      </c>
      <c r="B4815" s="93" t="s">
        <v>18436</v>
      </c>
      <c r="C4815" s="93" t="s">
        <v>1436</v>
      </c>
      <c r="D4815" s="95">
        <v>1900</v>
      </c>
      <c r="E4815" s="95">
        <v>1903</v>
      </c>
      <c r="F4815" s="95">
        <v>329800</v>
      </c>
      <c r="G4815" s="95">
        <v>250</v>
      </c>
      <c r="H4815" s="93" t="s">
        <v>8976</v>
      </c>
      <c r="I4815" s="93" t="s">
        <v>23893</v>
      </c>
      <c r="J4815" s="93" t="s">
        <v>20862</v>
      </c>
      <c r="K4815" s="93" t="s">
        <v>6759</v>
      </c>
      <c r="L4815" s="14">
        <f>AND(vyberHrace&lt;&gt;"",ISNUMBER(SEARCH(vyberHrace,$B4815)))</f>
      </c>
      <c r="M4815" s="14">
        <f>AND($I4815=MID(kododd,1,2),$J4815=MID(kododd,3,3))</f>
      </c>
    </row>
    <row r="4816">
      <c r="A4816" s="95">
        <v>39095</v>
      </c>
      <c r="B4816" s="93" t="s">
        <v>18439</v>
      </c>
      <c r="C4816" s="93" t="s">
        <v>1409</v>
      </c>
      <c r="D4816" s="95">
        <v>1415</v>
      </c>
      <c r="E4816" s="95">
        <v>1675</v>
      </c>
      <c r="F4816" s="95">
        <v>389943</v>
      </c>
      <c r="G4816" s="95">
        <v>0</v>
      </c>
      <c r="H4816" s="93" t="s">
        <v>8976</v>
      </c>
      <c r="I4816" s="93" t="s">
        <v>23893</v>
      </c>
      <c r="J4816" s="93" t="s">
        <v>20880</v>
      </c>
      <c r="K4816" s="93" t="s">
        <v>11224</v>
      </c>
      <c r="L4816" s="14">
        <f>AND(vyberHrace&lt;&gt;"",ISNUMBER(SEARCH(vyberHrace,$B4816)))</f>
      </c>
      <c r="M4816" s="14">
        <f>AND($I4816=MID(kododd,1,2),$J4816=MID(kododd,3,3))</f>
      </c>
    </row>
    <row r="4817">
      <c r="A4817" s="95">
        <v>39096</v>
      </c>
      <c r="B4817" s="93" t="s">
        <v>15088</v>
      </c>
      <c r="C4817" s="93" t="s">
        <v>1419</v>
      </c>
      <c r="D4817" s="95">
        <v>1100</v>
      </c>
      <c r="G4817" s="95">
        <v>0</v>
      </c>
      <c r="H4817" s="93" t="s">
        <v>8976</v>
      </c>
      <c r="I4817" s="93" t="s">
        <v>23893</v>
      </c>
      <c r="J4817" s="93" t="s">
        <v>20880</v>
      </c>
      <c r="K4817" s="93" t="s">
        <v>11224</v>
      </c>
      <c r="L4817" s="14">
        <f>AND(vyberHrace&lt;&gt;"",ISNUMBER(SEARCH(vyberHrace,$B4817)))</f>
      </c>
      <c r="M4817" s="14">
        <f>AND($I4817=MID(kododd,1,2),$J4817=MID(kododd,3,3))</f>
      </c>
    </row>
    <row r="4818">
      <c r="A4818" s="95">
        <v>54859</v>
      </c>
      <c r="B4818" s="93" t="s">
        <v>2687</v>
      </c>
      <c r="C4818" s="93" t="s">
        <v>1450</v>
      </c>
      <c r="G4818" s="95">
        <v>0</v>
      </c>
      <c r="H4818" s="93" t="s">
        <v>8976</v>
      </c>
      <c r="I4818" s="93" t="s">
        <v>23893</v>
      </c>
      <c r="J4818" s="93" t="s">
        <v>20863</v>
      </c>
      <c r="K4818" s="93" t="s">
        <v>4532</v>
      </c>
      <c r="L4818" s="14">
        <f>AND(vyberHrace&lt;&gt;"",ISNUMBER(SEARCH(vyberHrace,$B4818)))</f>
      </c>
      <c r="M4818" s="14">
        <f>AND($I4818=MID(kododd,1,2),$J4818=MID(kododd,3,3))</f>
      </c>
    </row>
    <row r="4819">
      <c r="A4819" s="95">
        <v>57156</v>
      </c>
      <c r="B4819" s="93" t="s">
        <v>24182</v>
      </c>
      <c r="C4819" s="93" t="s">
        <v>1420</v>
      </c>
      <c r="G4819" s="95">
        <v>0</v>
      </c>
      <c r="H4819" s="93" t="s">
        <v>8976</v>
      </c>
      <c r="I4819" s="93" t="s">
        <v>23893</v>
      </c>
      <c r="J4819" s="93" t="s">
        <v>23413</v>
      </c>
      <c r="K4819" s="93" t="s">
        <v>21382</v>
      </c>
      <c r="L4819" s="14">
        <f>AND(vyberHrace&lt;&gt;"",ISNUMBER(SEARCH(vyberHrace,$B4819)))</f>
      </c>
      <c r="M4819" s="14">
        <f>AND($I4819=MID(kododd,1,2),$J4819=MID(kododd,3,3))</f>
      </c>
    </row>
    <row r="4820">
      <c r="A4820" s="95">
        <v>40039</v>
      </c>
      <c r="B4820" s="93" t="s">
        <v>14465</v>
      </c>
      <c r="C4820" s="93" t="s">
        <v>1408</v>
      </c>
      <c r="D4820" s="95">
        <v>1356</v>
      </c>
      <c r="E4820" s="95">
        <v>1512</v>
      </c>
      <c r="F4820" s="95">
        <v>398845</v>
      </c>
      <c r="G4820" s="95">
        <v>0</v>
      </c>
      <c r="H4820" s="93" t="s">
        <v>8976</v>
      </c>
      <c r="I4820" s="93" t="s">
        <v>23893</v>
      </c>
      <c r="J4820" s="93" t="s">
        <v>20862</v>
      </c>
      <c r="K4820" s="93" t="s">
        <v>6759</v>
      </c>
      <c r="L4820" s="14">
        <f>AND(vyberHrace&lt;&gt;"",ISNUMBER(SEARCH(vyberHrace,$B4820)))</f>
      </c>
      <c r="M4820" s="14">
        <f>AND($I4820=MID(kododd,1,2),$J4820=MID(kododd,3,3))</f>
      </c>
    </row>
    <row r="4821">
      <c r="A4821" s="95">
        <v>42113</v>
      </c>
      <c r="B4821" s="93" t="s">
        <v>14466</v>
      </c>
      <c r="C4821" s="93" t="s">
        <v>1405</v>
      </c>
      <c r="D4821" s="95">
        <v>1145</v>
      </c>
      <c r="F4821" s="95">
        <v>398853</v>
      </c>
      <c r="G4821" s="95">
        <v>0</v>
      </c>
      <c r="H4821" s="93" t="s">
        <v>8976</v>
      </c>
      <c r="I4821" s="93" t="s">
        <v>23893</v>
      </c>
      <c r="J4821" s="93" t="s">
        <v>20862</v>
      </c>
      <c r="K4821" s="93" t="s">
        <v>6759</v>
      </c>
      <c r="L4821" s="14">
        <f>AND(vyberHrace&lt;&gt;"",ISNUMBER(SEARCH(vyberHrace,$B4821)))</f>
      </c>
      <c r="M4821" s="14">
        <f>AND($I4821=MID(kododd,1,2),$J4821=MID(kododd,3,3))</f>
      </c>
    </row>
    <row r="4822">
      <c r="A4822" s="95">
        <v>41584</v>
      </c>
      <c r="B4822" s="93" t="s">
        <v>14467</v>
      </c>
      <c r="C4822" s="93" t="s">
        <v>1402</v>
      </c>
      <c r="G4822" s="95">
        <v>0</v>
      </c>
      <c r="H4822" s="93" t="s">
        <v>8976</v>
      </c>
      <c r="I4822" s="93" t="s">
        <v>23893</v>
      </c>
      <c r="J4822" s="93" t="s">
        <v>20862</v>
      </c>
      <c r="K4822" s="93" t="s">
        <v>6759</v>
      </c>
      <c r="L4822" s="14">
        <f>AND(vyberHrace&lt;&gt;"",ISNUMBER(SEARCH(vyberHrace,$B4822)))</f>
      </c>
      <c r="M4822" s="14">
        <f>AND($I4822=MID(kododd,1,2),$J4822=MID(kododd,3,3))</f>
      </c>
    </row>
    <row r="4823">
      <c r="A4823" s="95">
        <v>44591</v>
      </c>
      <c r="B4823" s="93" t="s">
        <v>14468</v>
      </c>
      <c r="C4823" s="93" t="s">
        <v>1413</v>
      </c>
      <c r="F4823" s="95">
        <v>23710403</v>
      </c>
      <c r="G4823" s="95">
        <v>250</v>
      </c>
      <c r="H4823" s="93" t="s">
        <v>8976</v>
      </c>
      <c r="I4823" s="93" t="s">
        <v>23893</v>
      </c>
      <c r="J4823" s="93" t="s">
        <v>20888</v>
      </c>
      <c r="K4823" s="93" t="s">
        <v>145</v>
      </c>
      <c r="L4823" s="14">
        <f>AND(vyberHrace&lt;&gt;"",ISNUMBER(SEARCH(vyberHrace,$B4823)))</f>
      </c>
      <c r="M4823" s="14">
        <f>AND($I4823=MID(kododd,1,2),$J4823=MID(kododd,3,3))</f>
      </c>
    </row>
    <row r="4824">
      <c r="A4824" s="95">
        <v>34347</v>
      </c>
      <c r="B4824" s="93" t="s">
        <v>14469</v>
      </c>
      <c r="C4824" s="93" t="s">
        <v>1428</v>
      </c>
      <c r="D4824" s="95">
        <v>1670</v>
      </c>
      <c r="E4824" s="95">
        <v>1768</v>
      </c>
      <c r="F4824" s="95">
        <v>399310</v>
      </c>
      <c r="G4824" s="95">
        <v>250</v>
      </c>
      <c r="H4824" s="93" t="s">
        <v>8976</v>
      </c>
      <c r="I4824" s="93" t="s">
        <v>23893</v>
      </c>
      <c r="J4824" s="93" t="s">
        <v>21014</v>
      </c>
      <c r="K4824" s="93" t="s">
        <v>4826</v>
      </c>
      <c r="L4824" s="14">
        <f>AND(vyberHrace&lt;&gt;"",ISNUMBER(SEARCH(vyberHrace,$B4824)))</f>
      </c>
      <c r="M4824" s="14">
        <f>AND($I4824=MID(kododd,1,2),$J4824=MID(kododd,3,3))</f>
      </c>
    </row>
    <row r="4825">
      <c r="A4825" s="95">
        <v>37909</v>
      </c>
      <c r="B4825" s="93" t="s">
        <v>14470</v>
      </c>
      <c r="C4825" s="93" t="s">
        <v>1475</v>
      </c>
      <c r="D4825" s="95">
        <v>1220</v>
      </c>
      <c r="G4825" s="95">
        <v>0</v>
      </c>
      <c r="H4825" s="93" t="s">
        <v>8976</v>
      </c>
      <c r="I4825" s="93" t="s">
        <v>23893</v>
      </c>
      <c r="J4825" s="93" t="s">
        <v>21014</v>
      </c>
      <c r="K4825" s="93" t="s">
        <v>4826</v>
      </c>
      <c r="L4825" s="14">
        <f>AND(vyberHrace&lt;&gt;"",ISNUMBER(SEARCH(vyberHrace,$B4825)))</f>
      </c>
      <c r="M4825" s="14">
        <f>AND($I4825=MID(kododd,1,2),$J4825=MID(kododd,3,3))</f>
      </c>
    </row>
    <row r="4826">
      <c r="A4826" s="95">
        <v>37910</v>
      </c>
      <c r="B4826" s="93" t="s">
        <v>14471</v>
      </c>
      <c r="C4826" s="93" t="s">
        <v>1427</v>
      </c>
      <c r="D4826" s="95">
        <v>1435</v>
      </c>
      <c r="E4826" s="95">
        <v>1689</v>
      </c>
      <c r="F4826" s="95">
        <v>23710675</v>
      </c>
      <c r="G4826" s="95">
        <v>250</v>
      </c>
      <c r="H4826" s="93" t="s">
        <v>8976</v>
      </c>
      <c r="I4826" s="93" t="s">
        <v>23893</v>
      </c>
      <c r="J4826" s="93" t="s">
        <v>21014</v>
      </c>
      <c r="K4826" s="93" t="s">
        <v>4826</v>
      </c>
      <c r="L4826" s="14">
        <f>AND(vyberHrace&lt;&gt;"",ISNUMBER(SEARCH(vyberHrace,$B4826)))</f>
      </c>
      <c r="M4826" s="14">
        <f>AND($I4826=MID(kododd,1,2),$J4826=MID(kododd,3,3))</f>
      </c>
    </row>
    <row r="4827">
      <c r="A4827" s="95">
        <v>14625</v>
      </c>
      <c r="B4827" s="93" t="s">
        <v>14479</v>
      </c>
      <c r="C4827" s="93" t="s">
        <v>1452</v>
      </c>
      <c r="D4827" s="95">
        <v>1676</v>
      </c>
      <c r="E4827" s="95">
        <v>1801</v>
      </c>
      <c r="F4827" s="95">
        <v>342980</v>
      </c>
      <c r="G4827" s="95">
        <v>250</v>
      </c>
      <c r="H4827" s="93" t="s">
        <v>8976</v>
      </c>
      <c r="I4827" s="93" t="s">
        <v>23893</v>
      </c>
      <c r="J4827" s="93" t="s">
        <v>20991</v>
      </c>
      <c r="K4827" s="93" t="s">
        <v>9101</v>
      </c>
      <c r="L4827" s="14">
        <f>AND(vyberHrace&lt;&gt;"",ISNUMBER(SEARCH(vyberHrace,$B4827)))</f>
      </c>
      <c r="M4827" s="14">
        <f>AND($I4827=MID(kododd,1,2),$J4827=MID(kododd,3,3))</f>
      </c>
    </row>
    <row r="4828">
      <c r="A4828" s="95">
        <v>53797</v>
      </c>
      <c r="B4828" s="93" t="s">
        <v>2754</v>
      </c>
      <c r="C4828" s="93" t="s">
        <v>1451</v>
      </c>
      <c r="G4828" s="95">
        <v>250</v>
      </c>
      <c r="H4828" s="93" t="s">
        <v>8976</v>
      </c>
      <c r="I4828" s="93" t="s">
        <v>23893</v>
      </c>
      <c r="J4828" s="93" t="s">
        <v>20983</v>
      </c>
      <c r="K4828" s="93" t="s">
        <v>9107</v>
      </c>
      <c r="L4828" s="14">
        <f>AND(vyberHrace&lt;&gt;"",ISNUMBER(SEARCH(vyberHrace,$B4828)))</f>
      </c>
      <c r="M4828" s="14">
        <f>AND($I4828=MID(kododd,1,2),$J4828=MID(kododd,3,3))</f>
      </c>
    </row>
    <row r="4829">
      <c r="A4829" s="95">
        <v>58638</v>
      </c>
      <c r="B4829" s="93" t="s">
        <v>25126</v>
      </c>
      <c r="C4829" s="93" t="s">
        <v>1422</v>
      </c>
      <c r="F4829" s="95">
        <v>23797207</v>
      </c>
      <c r="G4829" s="95">
        <v>0</v>
      </c>
      <c r="H4829" s="93" t="s">
        <v>8976</v>
      </c>
      <c r="I4829" s="93" t="s">
        <v>23893</v>
      </c>
      <c r="J4829" s="93" t="s">
        <v>20850</v>
      </c>
      <c r="K4829" s="93" t="s">
        <v>2038</v>
      </c>
      <c r="L4829" s="14">
        <f>AND(vyberHrace&lt;&gt;"",ISNUMBER(SEARCH(vyberHrace,$B4829)))</f>
      </c>
      <c r="M4829" s="14">
        <f>AND($I4829=MID(kododd,1,2),$J4829=MID(kododd,3,3))</f>
      </c>
    </row>
    <row r="4830">
      <c r="A4830" s="95">
        <v>43904</v>
      </c>
      <c r="B4830" s="93" t="s">
        <v>12896</v>
      </c>
      <c r="C4830" s="93" t="s">
        <v>1400</v>
      </c>
      <c r="D4830" s="95">
        <v>1056</v>
      </c>
      <c r="G4830" s="95">
        <v>0</v>
      </c>
      <c r="H4830" s="93" t="s">
        <v>8976</v>
      </c>
      <c r="I4830" s="93" t="s">
        <v>23893</v>
      </c>
      <c r="J4830" s="93" t="s">
        <v>21014</v>
      </c>
      <c r="K4830" s="93" t="s">
        <v>4826</v>
      </c>
      <c r="L4830" s="14">
        <f>AND(vyberHrace&lt;&gt;"",ISNUMBER(SEARCH(vyberHrace,$B4830)))</f>
      </c>
      <c r="M4830" s="14">
        <f>AND($I4830=MID(kododd,1,2),$J4830=MID(kododd,3,3))</f>
      </c>
    </row>
    <row r="4831">
      <c r="A4831" s="95">
        <v>6617</v>
      </c>
      <c r="B4831" s="93" t="s">
        <v>14497</v>
      </c>
      <c r="C4831" s="93" t="s">
        <v>1413</v>
      </c>
      <c r="D4831" s="95">
        <v>1602</v>
      </c>
      <c r="G4831" s="95">
        <v>0</v>
      </c>
      <c r="H4831" s="93" t="s">
        <v>8976</v>
      </c>
      <c r="I4831" s="93" t="s">
        <v>23893</v>
      </c>
      <c r="J4831" s="93" t="s">
        <v>20960</v>
      </c>
      <c r="K4831" s="93" t="s">
        <v>4905</v>
      </c>
      <c r="L4831" s="14">
        <f>AND(vyberHrace&lt;&gt;"",ISNUMBER(SEARCH(vyberHrace,$B4831)))</f>
      </c>
      <c r="M4831" s="14">
        <f>AND($I4831=MID(kododd,1,2),$J4831=MID(kododd,3,3))</f>
      </c>
    </row>
    <row r="4832">
      <c r="A4832" s="95">
        <v>8697</v>
      </c>
      <c r="B4832" s="93" t="s">
        <v>14501</v>
      </c>
      <c r="C4832" s="93" t="s">
        <v>1418</v>
      </c>
      <c r="D4832" s="95">
        <v>2087</v>
      </c>
      <c r="E4832" s="95">
        <v>2097</v>
      </c>
      <c r="F4832" s="95">
        <v>317330</v>
      </c>
      <c r="G4832" s="95">
        <v>250</v>
      </c>
      <c r="H4832" s="93" t="s">
        <v>8976</v>
      </c>
      <c r="I4832" s="93" t="s">
        <v>23893</v>
      </c>
      <c r="J4832" s="93" t="s">
        <v>20867</v>
      </c>
      <c r="K4832" s="93" t="s">
        <v>2024</v>
      </c>
      <c r="L4832" s="14">
        <f>AND(vyberHrace&lt;&gt;"",ISNUMBER(SEARCH(vyberHrace,$B4832)))</f>
      </c>
      <c r="M4832" s="14">
        <f>AND($I4832=MID(kododd,1,2),$J4832=MID(kododd,3,3))</f>
      </c>
    </row>
    <row r="4833">
      <c r="A4833" s="95">
        <v>53280</v>
      </c>
      <c r="B4833" s="93" t="s">
        <v>17654</v>
      </c>
      <c r="C4833" s="93" t="s">
        <v>1422</v>
      </c>
      <c r="G4833" s="95">
        <v>0</v>
      </c>
      <c r="H4833" s="93" t="s">
        <v>8976</v>
      </c>
      <c r="I4833" s="93" t="s">
        <v>23893</v>
      </c>
      <c r="J4833" s="93" t="s">
        <v>20863</v>
      </c>
      <c r="K4833" s="93" t="s">
        <v>4532</v>
      </c>
      <c r="L4833" s="14">
        <f>AND(vyberHrace&lt;&gt;"",ISNUMBER(SEARCH(vyberHrace,$B4833)))</f>
      </c>
      <c r="M4833" s="14">
        <f>AND($I4833=MID(kododd,1,2),$J4833=MID(kododd,3,3))</f>
      </c>
    </row>
    <row r="4834">
      <c r="A4834" s="95">
        <v>55096</v>
      </c>
      <c r="B4834" s="93" t="s">
        <v>14508</v>
      </c>
      <c r="C4834" s="93" t="s">
        <v>1419</v>
      </c>
      <c r="F4834" s="95">
        <v>23752831</v>
      </c>
      <c r="G4834" s="95">
        <v>250</v>
      </c>
      <c r="H4834" s="93" t="s">
        <v>8976</v>
      </c>
      <c r="I4834" s="93" t="s">
        <v>23893</v>
      </c>
      <c r="J4834" s="93" t="s">
        <v>20930</v>
      </c>
      <c r="K4834" s="93" t="s">
        <v>5590</v>
      </c>
      <c r="L4834" s="14">
        <f>AND(vyberHrace&lt;&gt;"",ISNUMBER(SEARCH(vyberHrace,$B4834)))</f>
      </c>
      <c r="M4834" s="14">
        <f>AND($I4834=MID(kododd,1,2),$J4834=MID(kododd,3,3))</f>
      </c>
    </row>
    <row r="4835">
      <c r="A4835" s="95">
        <v>53798</v>
      </c>
      <c r="B4835" s="93" t="s">
        <v>2736</v>
      </c>
      <c r="C4835" s="93" t="s">
        <v>1411</v>
      </c>
      <c r="G4835" s="95">
        <v>0</v>
      </c>
      <c r="H4835" s="93" t="s">
        <v>8976</v>
      </c>
      <c r="I4835" s="93" t="s">
        <v>23893</v>
      </c>
      <c r="J4835" s="93" t="s">
        <v>21005</v>
      </c>
      <c r="K4835" s="93" t="s">
        <v>7922</v>
      </c>
      <c r="L4835" s="14">
        <f>AND(vyberHrace&lt;&gt;"",ISNUMBER(SEARCH(vyberHrace,$B4835)))</f>
      </c>
      <c r="M4835" s="14">
        <f>AND($I4835=MID(kododd,1,2),$J4835=MID(kododd,3,3))</f>
      </c>
    </row>
    <row r="4836">
      <c r="A4836" s="95">
        <v>1526</v>
      </c>
      <c r="B4836" s="93" t="s">
        <v>18516</v>
      </c>
      <c r="C4836" s="93" t="s">
        <v>1462</v>
      </c>
      <c r="D4836" s="95">
        <v>1907</v>
      </c>
      <c r="E4836" s="95">
        <v>1953</v>
      </c>
      <c r="F4836" s="95">
        <v>347795</v>
      </c>
      <c r="G4836" s="95">
        <v>250</v>
      </c>
      <c r="H4836" s="93" t="s">
        <v>8976</v>
      </c>
      <c r="I4836" s="93" t="s">
        <v>23893</v>
      </c>
      <c r="J4836" s="93" t="s">
        <v>20983</v>
      </c>
      <c r="K4836" s="93" t="s">
        <v>9107</v>
      </c>
      <c r="L4836" s="14">
        <f>AND(vyberHrace&lt;&gt;"",ISNUMBER(SEARCH(vyberHrace,$B4836)))</f>
      </c>
      <c r="M4836" s="14">
        <f>AND($I4836=MID(kododd,1,2),$J4836=MID(kododd,3,3))</f>
      </c>
    </row>
    <row r="4837">
      <c r="A4837" s="95">
        <v>39410</v>
      </c>
      <c r="B4837" s="93" t="s">
        <v>16111</v>
      </c>
      <c r="C4837" s="93" t="s">
        <v>1444</v>
      </c>
      <c r="G4837" s="95">
        <v>0</v>
      </c>
      <c r="H4837" s="93" t="s">
        <v>8976</v>
      </c>
      <c r="I4837" s="93" t="s">
        <v>23893</v>
      </c>
      <c r="J4837" s="93" t="s">
        <v>20880</v>
      </c>
      <c r="K4837" s="93" t="s">
        <v>11224</v>
      </c>
      <c r="L4837" s="14">
        <f>AND(vyberHrace&lt;&gt;"",ISNUMBER(SEARCH(vyberHrace,$B4837)))</f>
      </c>
      <c r="M4837" s="14">
        <f>AND($I4837=MID(kododd,1,2),$J4837=MID(kododd,3,3))</f>
      </c>
    </row>
    <row r="4838">
      <c r="A4838" s="95">
        <v>39411</v>
      </c>
      <c r="B4838" s="93" t="s">
        <v>16115</v>
      </c>
      <c r="C4838" s="93" t="s">
        <v>1438</v>
      </c>
      <c r="G4838" s="95">
        <v>0</v>
      </c>
      <c r="H4838" s="93" t="s">
        <v>8976</v>
      </c>
      <c r="I4838" s="93" t="s">
        <v>23893</v>
      </c>
      <c r="J4838" s="93" t="s">
        <v>20880</v>
      </c>
      <c r="K4838" s="93" t="s">
        <v>11224</v>
      </c>
      <c r="L4838" s="14">
        <f>AND(vyberHrace&lt;&gt;"",ISNUMBER(SEARCH(vyberHrace,$B4838)))</f>
      </c>
      <c r="M4838" s="14">
        <f>AND($I4838=MID(kododd,1,2),$J4838=MID(kododd,3,3))</f>
      </c>
    </row>
    <row r="4839">
      <c r="A4839" s="95">
        <v>7390</v>
      </c>
      <c r="B4839" s="93" t="s">
        <v>16116</v>
      </c>
      <c r="C4839" s="93" t="s">
        <v>1441</v>
      </c>
      <c r="D4839" s="95">
        <v>1539</v>
      </c>
      <c r="F4839" s="95">
        <v>23700408</v>
      </c>
      <c r="G4839" s="95">
        <v>250</v>
      </c>
      <c r="H4839" s="93" t="s">
        <v>8976</v>
      </c>
      <c r="I4839" s="93" t="s">
        <v>23893</v>
      </c>
      <c r="J4839" s="93" t="s">
        <v>20845</v>
      </c>
      <c r="K4839" s="93" t="s">
        <v>11239</v>
      </c>
      <c r="L4839" s="14">
        <f>AND(vyberHrace&lt;&gt;"",ISNUMBER(SEARCH(vyberHrace,$B4839)))</f>
      </c>
      <c r="M4839" s="14">
        <f>AND($I4839=MID(kododd,1,2),$J4839=MID(kododd,3,3))</f>
      </c>
    </row>
    <row r="4840">
      <c r="A4840" s="95">
        <v>41208</v>
      </c>
      <c r="B4840" s="93" t="s">
        <v>16117</v>
      </c>
      <c r="C4840" s="93" t="s">
        <v>1409</v>
      </c>
      <c r="D4840" s="95">
        <v>1262</v>
      </c>
      <c r="F4840" s="95">
        <v>23741112</v>
      </c>
      <c r="G4840" s="95">
        <v>0</v>
      </c>
      <c r="H4840" s="93" t="s">
        <v>8976</v>
      </c>
      <c r="I4840" s="93" t="s">
        <v>23893</v>
      </c>
      <c r="J4840" s="93" t="s">
        <v>20976</v>
      </c>
      <c r="K4840" s="93" t="s">
        <v>9938</v>
      </c>
      <c r="L4840" s="14">
        <f>AND(vyberHrace&lt;&gt;"",ISNUMBER(SEARCH(vyberHrace,$B4840)))</f>
      </c>
      <c r="M4840" s="14">
        <f>AND($I4840=MID(kododd,1,2),$J4840=MID(kododd,3,3))</f>
      </c>
    </row>
    <row r="4841">
      <c r="A4841" s="95">
        <v>39149</v>
      </c>
      <c r="B4841" s="93" t="s">
        <v>16127</v>
      </c>
      <c r="C4841" s="93" t="s">
        <v>1438</v>
      </c>
      <c r="D4841" s="95">
        <v>1440</v>
      </c>
      <c r="F4841" s="95">
        <v>23769068</v>
      </c>
      <c r="G4841" s="95">
        <v>0</v>
      </c>
      <c r="H4841" s="93" t="s">
        <v>8976</v>
      </c>
      <c r="I4841" s="93" t="s">
        <v>23893</v>
      </c>
      <c r="J4841" s="93" t="s">
        <v>20942</v>
      </c>
      <c r="K4841" s="93" t="s">
        <v>9082</v>
      </c>
      <c r="L4841" s="14">
        <f>AND(vyberHrace&lt;&gt;"",ISNUMBER(SEARCH(vyberHrace,$B4841)))</f>
      </c>
      <c r="M4841" s="14">
        <f>AND($I4841=MID(kododd,1,2),$J4841=MID(kododd,3,3))</f>
      </c>
    </row>
    <row r="4842">
      <c r="A4842" s="95">
        <v>8652</v>
      </c>
      <c r="B4842" s="93" t="s">
        <v>16130</v>
      </c>
      <c r="C4842" s="93" t="s">
        <v>1427</v>
      </c>
      <c r="D4842" s="95">
        <v>1673</v>
      </c>
      <c r="F4842" s="95">
        <v>23714336</v>
      </c>
      <c r="G4842" s="95">
        <v>250</v>
      </c>
      <c r="H4842" s="93" t="s">
        <v>8976</v>
      </c>
      <c r="I4842" s="93" t="s">
        <v>23893</v>
      </c>
      <c r="J4842" s="93" t="s">
        <v>21014</v>
      </c>
      <c r="K4842" s="93" t="s">
        <v>4826</v>
      </c>
      <c r="L4842" s="14">
        <f>AND(vyberHrace&lt;&gt;"",ISNUMBER(SEARCH(vyberHrace,$B4842)))</f>
      </c>
      <c r="M4842" s="14">
        <f>AND($I4842=MID(kododd,1,2),$J4842=MID(kododd,3,3))</f>
      </c>
    </row>
    <row r="4843">
      <c r="A4843" s="95">
        <v>60575</v>
      </c>
      <c r="B4843" s="93" t="s">
        <v>26999</v>
      </c>
      <c r="C4843" s="93" t="s">
        <v>1450</v>
      </c>
      <c r="G4843" s="95">
        <v>250</v>
      </c>
      <c r="H4843" s="93" t="s">
        <v>8976</v>
      </c>
      <c r="I4843" s="93" t="s">
        <v>23893</v>
      </c>
      <c r="J4843" s="93" t="s">
        <v>20889</v>
      </c>
      <c r="K4843" s="93" t="s">
        <v>6894</v>
      </c>
      <c r="L4843" s="14">
        <f>AND(vyberHrace&lt;&gt;"",ISNUMBER(SEARCH(vyberHrace,$B4843)))</f>
      </c>
      <c r="M4843" s="14">
        <f>AND($I4843=MID(kododd,1,2),$J4843=MID(kododd,3,3))</f>
      </c>
    </row>
    <row r="4844">
      <c r="A4844" s="95">
        <v>10836</v>
      </c>
      <c r="B4844" s="93" t="s">
        <v>16138</v>
      </c>
      <c r="C4844" s="93" t="s">
        <v>1469</v>
      </c>
      <c r="D4844" s="95">
        <v>1828</v>
      </c>
      <c r="E4844" s="95">
        <v>1878</v>
      </c>
      <c r="F4844" s="95">
        <v>316482</v>
      </c>
      <c r="G4844" s="95">
        <v>250</v>
      </c>
      <c r="H4844" s="93" t="s">
        <v>8976</v>
      </c>
      <c r="I4844" s="93" t="s">
        <v>23893</v>
      </c>
      <c r="J4844" s="93" t="s">
        <v>20930</v>
      </c>
      <c r="K4844" s="93" t="s">
        <v>5590</v>
      </c>
      <c r="L4844" s="14">
        <f>AND(vyberHrace&lt;&gt;"",ISNUMBER(SEARCH(vyberHrace,$B4844)))</f>
      </c>
      <c r="M4844" s="14">
        <f>AND($I4844=MID(kododd,1,2),$J4844=MID(kododd,3,3))</f>
      </c>
    </row>
    <row r="4845">
      <c r="A4845" s="95">
        <v>7397</v>
      </c>
      <c r="B4845" s="93" t="s">
        <v>16139</v>
      </c>
      <c r="C4845" s="93" t="s">
        <v>1429</v>
      </c>
      <c r="D4845" s="95">
        <v>1480</v>
      </c>
      <c r="F4845" s="95">
        <v>361917</v>
      </c>
      <c r="G4845" s="95">
        <v>250</v>
      </c>
      <c r="H4845" s="93" t="s">
        <v>8976</v>
      </c>
      <c r="I4845" s="93" t="s">
        <v>23893</v>
      </c>
      <c r="J4845" s="93" t="s">
        <v>20889</v>
      </c>
      <c r="K4845" s="93" t="s">
        <v>6894</v>
      </c>
      <c r="L4845" s="14">
        <f>AND(vyberHrace&lt;&gt;"",ISNUMBER(SEARCH(vyberHrace,$B4845)))</f>
      </c>
      <c r="M4845" s="14">
        <f>AND($I4845=MID(kododd,1,2),$J4845=MID(kododd,3,3))</f>
      </c>
    </row>
    <row r="4846">
      <c r="A4846" s="95">
        <v>58968</v>
      </c>
      <c r="B4846" s="93" t="s">
        <v>25423</v>
      </c>
      <c r="C4846" s="93" t="s">
        <v>1451</v>
      </c>
      <c r="G4846" s="95">
        <v>0</v>
      </c>
      <c r="H4846" s="93" t="s">
        <v>8976</v>
      </c>
      <c r="I4846" s="93" t="s">
        <v>23893</v>
      </c>
      <c r="J4846" s="93" t="s">
        <v>20889</v>
      </c>
      <c r="K4846" s="93" t="s">
        <v>6894</v>
      </c>
      <c r="L4846" s="14">
        <f>AND(vyberHrace&lt;&gt;"",ISNUMBER(SEARCH(vyberHrace,$B4846)))</f>
      </c>
      <c r="M4846" s="14">
        <f>AND($I4846=MID(kododd,1,2),$J4846=MID(kododd,3,3))</f>
      </c>
    </row>
    <row r="4847">
      <c r="A4847" s="95">
        <v>53142</v>
      </c>
      <c r="B4847" s="93" t="s">
        <v>17658</v>
      </c>
      <c r="C4847" s="93" t="s">
        <v>1420</v>
      </c>
      <c r="G4847" s="95">
        <v>0</v>
      </c>
      <c r="H4847" s="93" t="s">
        <v>8976</v>
      </c>
      <c r="I4847" s="93" t="s">
        <v>23893</v>
      </c>
      <c r="J4847" s="93" t="s">
        <v>21005</v>
      </c>
      <c r="K4847" s="93" t="s">
        <v>7922</v>
      </c>
      <c r="L4847" s="14">
        <f>AND(vyberHrace&lt;&gt;"",ISNUMBER(SEARCH(vyberHrace,$B4847)))</f>
      </c>
      <c r="M4847" s="14">
        <f>AND($I4847=MID(kododd,1,2),$J4847=MID(kododd,3,3))</f>
      </c>
    </row>
    <row r="4848">
      <c r="A4848" s="95">
        <v>6622</v>
      </c>
      <c r="B4848" s="93" t="s">
        <v>13191</v>
      </c>
      <c r="C4848" s="93" t="s">
        <v>1443</v>
      </c>
      <c r="D4848" s="95">
        <v>1610</v>
      </c>
      <c r="G4848" s="95">
        <v>0</v>
      </c>
      <c r="H4848" s="93" t="s">
        <v>8976</v>
      </c>
      <c r="I4848" s="93" t="s">
        <v>23893</v>
      </c>
      <c r="J4848" s="93" t="s">
        <v>20986</v>
      </c>
      <c r="K4848" s="93" t="s">
        <v>5124</v>
      </c>
      <c r="L4848" s="14">
        <f>AND(vyberHrace&lt;&gt;"",ISNUMBER(SEARCH(vyberHrace,$B4848)))</f>
      </c>
      <c r="M4848" s="14">
        <f>AND($I4848=MID(kododd,1,2),$J4848=MID(kododd,3,3))</f>
      </c>
    </row>
    <row r="4849">
      <c r="A4849" s="95">
        <v>40011</v>
      </c>
      <c r="B4849" s="93" t="s">
        <v>13192</v>
      </c>
      <c r="C4849" s="93" t="s">
        <v>1421</v>
      </c>
      <c r="D4849" s="95">
        <v>1146</v>
      </c>
      <c r="F4849" s="95">
        <v>383791</v>
      </c>
      <c r="G4849" s="95">
        <v>0</v>
      </c>
      <c r="H4849" s="93" t="s">
        <v>8976</v>
      </c>
      <c r="I4849" s="93" t="s">
        <v>23893</v>
      </c>
      <c r="J4849" s="93" t="s">
        <v>20964</v>
      </c>
      <c r="K4849" s="93" t="s">
        <v>11275</v>
      </c>
      <c r="L4849" s="14">
        <f>AND(vyberHrace&lt;&gt;"",ISNUMBER(SEARCH(vyberHrace,$B4849)))</f>
      </c>
      <c r="M4849" s="14">
        <f>AND($I4849=MID(kododd,1,2),$J4849=MID(kododd,3,3))</f>
      </c>
    </row>
    <row r="4850">
      <c r="A4850" s="95">
        <v>1991</v>
      </c>
      <c r="B4850" s="93" t="s">
        <v>9253</v>
      </c>
      <c r="C4850" s="93" t="s">
        <v>1473</v>
      </c>
      <c r="D4850" s="95">
        <v>1573</v>
      </c>
      <c r="E4850" s="95">
        <v>1733</v>
      </c>
      <c r="F4850" s="95">
        <v>337420</v>
      </c>
      <c r="G4850" s="95">
        <v>250</v>
      </c>
      <c r="H4850" s="93" t="s">
        <v>8976</v>
      </c>
      <c r="I4850" s="93" t="s">
        <v>23893</v>
      </c>
      <c r="J4850" s="93" t="s">
        <v>20900</v>
      </c>
      <c r="K4850" s="93" t="s">
        <v>1747</v>
      </c>
      <c r="L4850" s="14">
        <f>AND(vyberHrace&lt;&gt;"",ISNUMBER(SEARCH(vyberHrace,$B4850)))</f>
      </c>
      <c r="M4850" s="14">
        <f>AND($I4850=MID(kododd,1,2),$J4850=MID(kododd,3,3))</f>
      </c>
    </row>
    <row r="4851">
      <c r="A4851" s="95">
        <v>47537</v>
      </c>
      <c r="B4851" s="93" t="s">
        <v>18937</v>
      </c>
      <c r="C4851" s="93" t="s">
        <v>1406</v>
      </c>
      <c r="D4851" s="95">
        <v>1490</v>
      </c>
      <c r="E4851" s="95">
        <v>1547</v>
      </c>
      <c r="F4851" s="95">
        <v>23716223</v>
      </c>
      <c r="G4851" s="95">
        <v>250</v>
      </c>
      <c r="H4851" s="93" t="s">
        <v>8976</v>
      </c>
      <c r="I4851" s="93" t="s">
        <v>23893</v>
      </c>
      <c r="J4851" s="93" t="s">
        <v>20900</v>
      </c>
      <c r="K4851" s="93" t="s">
        <v>1747</v>
      </c>
      <c r="L4851" s="14">
        <f>AND(vyberHrace&lt;&gt;"",ISNUMBER(SEARCH(vyberHrace,$B4851)))</f>
      </c>
      <c r="M4851" s="14">
        <f>AND($I4851=MID(kododd,1,2),$J4851=MID(kododd,3,3))</f>
      </c>
    </row>
    <row r="4852">
      <c r="A4852" s="95">
        <v>55371</v>
      </c>
      <c r="B4852" s="93" t="s">
        <v>21746</v>
      </c>
      <c r="C4852" s="93" t="s">
        <v>1465</v>
      </c>
      <c r="D4852" s="95">
        <v>1204</v>
      </c>
      <c r="G4852" s="95">
        <v>250</v>
      </c>
      <c r="H4852" s="93" t="s">
        <v>8976</v>
      </c>
      <c r="I4852" s="93" t="s">
        <v>23893</v>
      </c>
      <c r="J4852" s="93" t="s">
        <v>20956</v>
      </c>
      <c r="K4852" s="93" t="s">
        <v>26134</v>
      </c>
      <c r="L4852" s="14">
        <f>AND(vyberHrace&lt;&gt;"",ISNUMBER(SEARCH(vyberHrace,$B4852)))</f>
      </c>
      <c r="M4852" s="14">
        <f>AND($I4852=MID(kododd,1,2),$J4852=MID(kododd,3,3))</f>
      </c>
    </row>
    <row r="4853">
      <c r="A4853" s="95">
        <v>45125</v>
      </c>
      <c r="B4853" s="93" t="s">
        <v>9258</v>
      </c>
      <c r="C4853" s="93" t="s">
        <v>1416</v>
      </c>
      <c r="G4853" s="95">
        <v>0</v>
      </c>
      <c r="H4853" s="93" t="s">
        <v>8976</v>
      </c>
      <c r="I4853" s="93" t="s">
        <v>23893</v>
      </c>
      <c r="J4853" s="93" t="s">
        <v>20862</v>
      </c>
      <c r="K4853" s="93" t="s">
        <v>6759</v>
      </c>
      <c r="L4853" s="14">
        <f>AND(vyberHrace&lt;&gt;"",ISNUMBER(SEARCH(vyberHrace,$B4853)))</f>
      </c>
      <c r="M4853" s="14">
        <f>AND($I4853=MID(kododd,1,2),$J4853=MID(kododd,3,3))</f>
      </c>
    </row>
    <row r="4854">
      <c r="A4854" s="95">
        <v>53460</v>
      </c>
      <c r="B4854" s="93" t="s">
        <v>17659</v>
      </c>
      <c r="C4854" s="93" t="s">
        <v>1412</v>
      </c>
      <c r="D4854" s="95">
        <v>1395</v>
      </c>
      <c r="E4854" s="95">
        <v>1422</v>
      </c>
      <c r="F4854" s="95">
        <v>23744545</v>
      </c>
      <c r="G4854" s="95">
        <v>250</v>
      </c>
      <c r="H4854" s="93" t="s">
        <v>8976</v>
      </c>
      <c r="I4854" s="93" t="s">
        <v>23893</v>
      </c>
      <c r="J4854" s="93" t="s">
        <v>20956</v>
      </c>
      <c r="K4854" s="93" t="s">
        <v>26134</v>
      </c>
      <c r="L4854" s="14">
        <f>AND(vyberHrace&lt;&gt;"",ISNUMBER(SEARCH(vyberHrace,$B4854)))</f>
      </c>
      <c r="M4854" s="14">
        <f>AND($I4854=MID(kododd,1,2),$J4854=MID(kododd,3,3))</f>
      </c>
    </row>
    <row r="4855">
      <c r="A4855" s="95">
        <v>63432</v>
      </c>
      <c r="B4855" s="93" t="s">
        <v>28809</v>
      </c>
      <c r="C4855" s="93" t="s">
        <v>1486</v>
      </c>
      <c r="G4855" s="95">
        <v>250</v>
      </c>
      <c r="H4855" s="93" t="s">
        <v>8976</v>
      </c>
      <c r="I4855" s="93" t="s">
        <v>23893</v>
      </c>
      <c r="J4855" s="93" t="s">
        <v>20922</v>
      </c>
      <c r="K4855" s="93" t="s">
        <v>5595</v>
      </c>
      <c r="L4855" s="14">
        <f>AND(vyberHrace&lt;&gt;"",ISNUMBER(SEARCH(vyberHrace,$B4855)))</f>
      </c>
      <c r="M4855" s="14">
        <f>AND($I4855=MID(kododd,1,2),$J4855=MID(kododd,3,3))</f>
      </c>
    </row>
    <row r="4856">
      <c r="A4856" s="95">
        <v>45757</v>
      </c>
      <c r="B4856" s="93" t="s">
        <v>1731</v>
      </c>
      <c r="C4856" s="93" t="s">
        <v>3255</v>
      </c>
      <c r="D4856" s="95">
        <v>1895</v>
      </c>
      <c r="E4856" s="95">
        <v>1925</v>
      </c>
      <c r="F4856" s="95">
        <v>23728019</v>
      </c>
      <c r="G4856" s="95">
        <v>250</v>
      </c>
      <c r="H4856" s="93" t="s">
        <v>8976</v>
      </c>
      <c r="I4856" s="93" t="s">
        <v>23893</v>
      </c>
      <c r="J4856" s="93" t="s">
        <v>20862</v>
      </c>
      <c r="K4856" s="93" t="s">
        <v>6759</v>
      </c>
      <c r="L4856" s="14">
        <f>AND(vyberHrace&lt;&gt;"",ISNUMBER(SEARCH(vyberHrace,$B4856)))</f>
      </c>
      <c r="M4856" s="14">
        <f>AND($I4856=MID(kododd,1,2),$J4856=MID(kododd,3,3))</f>
      </c>
    </row>
    <row r="4857">
      <c r="A4857" s="95">
        <v>46096</v>
      </c>
      <c r="B4857" s="93" t="s">
        <v>20123</v>
      </c>
      <c r="C4857" s="93" t="s">
        <v>1406</v>
      </c>
      <c r="D4857" s="95">
        <v>2180</v>
      </c>
      <c r="E4857" s="95">
        <v>2172</v>
      </c>
      <c r="F4857" s="95">
        <v>23714980</v>
      </c>
      <c r="G4857" s="95">
        <v>250</v>
      </c>
      <c r="H4857" s="93" t="s">
        <v>8976</v>
      </c>
      <c r="I4857" s="93" t="s">
        <v>23893</v>
      </c>
      <c r="J4857" s="93" t="s">
        <v>20862</v>
      </c>
      <c r="K4857" s="93" t="s">
        <v>6759</v>
      </c>
      <c r="L4857" s="14">
        <f>AND(vyberHrace&lt;&gt;"",ISNUMBER(SEARCH(vyberHrace,$B4857)))</f>
      </c>
      <c r="M4857" s="14">
        <f>AND($I4857=MID(kododd,1,2),$J4857=MID(kododd,3,3))</f>
      </c>
    </row>
    <row r="4858">
      <c r="A4858" s="95">
        <v>31426</v>
      </c>
      <c r="B4858" s="93" t="s">
        <v>15527</v>
      </c>
      <c r="C4858" s="93" t="s">
        <v>1398</v>
      </c>
      <c r="D4858" s="95">
        <v>1836</v>
      </c>
      <c r="E4858" s="95">
        <v>1898</v>
      </c>
      <c r="F4858" s="95">
        <v>368440</v>
      </c>
      <c r="G4858" s="95">
        <v>250</v>
      </c>
      <c r="H4858" s="93" t="s">
        <v>8976</v>
      </c>
      <c r="I4858" s="93" t="s">
        <v>23893</v>
      </c>
      <c r="J4858" s="93" t="s">
        <v>20976</v>
      </c>
      <c r="K4858" s="93" t="s">
        <v>9938</v>
      </c>
      <c r="L4858" s="14">
        <f>AND(vyberHrace&lt;&gt;"",ISNUMBER(SEARCH(vyberHrace,$B4858)))</f>
      </c>
      <c r="M4858" s="14">
        <f>AND($I4858=MID(kododd,1,2),$J4858=MID(kododd,3,3))</f>
      </c>
    </row>
    <row r="4859">
      <c r="A4859" s="95">
        <v>31427</v>
      </c>
      <c r="B4859" s="93" t="s">
        <v>15528</v>
      </c>
      <c r="C4859" s="93" t="s">
        <v>1465</v>
      </c>
      <c r="D4859" s="95">
        <v>1429</v>
      </c>
      <c r="F4859" s="95">
        <v>23700416</v>
      </c>
      <c r="G4859" s="95">
        <v>250</v>
      </c>
      <c r="H4859" s="93" t="s">
        <v>8976</v>
      </c>
      <c r="I4859" s="93" t="s">
        <v>23893</v>
      </c>
      <c r="J4859" s="93" t="s">
        <v>20976</v>
      </c>
      <c r="K4859" s="93" t="s">
        <v>9938</v>
      </c>
      <c r="L4859" s="14">
        <f>AND(vyberHrace&lt;&gt;"",ISNUMBER(SEARCH(vyberHrace,$B4859)))</f>
      </c>
      <c r="M4859" s="14">
        <f>AND($I4859=MID(kododd,1,2),$J4859=MID(kododd,3,3))</f>
      </c>
    </row>
    <row r="4860">
      <c r="A4860" s="95">
        <v>55498</v>
      </c>
      <c r="B4860" s="93" t="s">
        <v>21787</v>
      </c>
      <c r="C4860" s="93" t="s">
        <v>1486</v>
      </c>
      <c r="F4860" s="95">
        <v>23789603</v>
      </c>
      <c r="G4860" s="95">
        <v>250</v>
      </c>
      <c r="H4860" s="93" t="s">
        <v>8976</v>
      </c>
      <c r="I4860" s="93" t="s">
        <v>23893</v>
      </c>
      <c r="J4860" s="93" t="s">
        <v>20862</v>
      </c>
      <c r="K4860" s="93" t="s">
        <v>6759</v>
      </c>
      <c r="L4860" s="14">
        <f>AND(vyberHrace&lt;&gt;"",ISNUMBER(SEARCH(vyberHrace,$B4860)))</f>
      </c>
      <c r="M4860" s="14">
        <f>AND($I4860=MID(kododd,1,2),$J4860=MID(kododd,3,3))</f>
      </c>
    </row>
    <row r="4861">
      <c r="A4861" s="95">
        <v>3853</v>
      </c>
      <c r="B4861" s="93" t="s">
        <v>11434</v>
      </c>
      <c r="C4861" s="93" t="s">
        <v>1415</v>
      </c>
      <c r="D4861" s="95">
        <v>1671</v>
      </c>
      <c r="F4861" s="95">
        <v>23714409</v>
      </c>
      <c r="G4861" s="95">
        <v>250</v>
      </c>
      <c r="H4861" s="93" t="s">
        <v>8976</v>
      </c>
      <c r="I4861" s="93" t="s">
        <v>23893</v>
      </c>
      <c r="J4861" s="93" t="s">
        <v>20986</v>
      </c>
      <c r="K4861" s="93" t="s">
        <v>5124</v>
      </c>
      <c r="L4861" s="14">
        <f>AND(vyberHrace&lt;&gt;"",ISNUMBER(SEARCH(vyberHrace,$B4861)))</f>
      </c>
      <c r="M4861" s="14">
        <f>AND($I4861=MID(kododd,1,2),$J4861=MID(kododd,3,3))</f>
      </c>
    </row>
    <row r="4862">
      <c r="A4862" s="95">
        <v>60718</v>
      </c>
      <c r="B4862" s="93" t="s">
        <v>15543</v>
      </c>
      <c r="C4862" s="93" t="s">
        <v>1412</v>
      </c>
      <c r="G4862" s="95">
        <v>250</v>
      </c>
      <c r="H4862" s="93" t="s">
        <v>8976</v>
      </c>
      <c r="I4862" s="93" t="s">
        <v>23893</v>
      </c>
      <c r="J4862" s="93" t="s">
        <v>20845</v>
      </c>
      <c r="K4862" s="93" t="s">
        <v>11239</v>
      </c>
      <c r="L4862" s="14">
        <f>AND(vyberHrace&lt;&gt;"",ISNUMBER(SEARCH(vyberHrace,$B4862)))</f>
      </c>
      <c r="M4862" s="14">
        <f>AND($I4862=MID(kododd,1,2),$J4862=MID(kododd,3,3))</f>
      </c>
    </row>
    <row r="4863">
      <c r="A4863" s="95">
        <v>737</v>
      </c>
      <c r="B4863" s="93" t="s">
        <v>19692</v>
      </c>
      <c r="C4863" s="93" t="s">
        <v>1462</v>
      </c>
      <c r="D4863" s="95">
        <v>2106</v>
      </c>
      <c r="E4863" s="95">
        <v>2108</v>
      </c>
      <c r="F4863" s="95">
        <v>308862</v>
      </c>
      <c r="G4863" s="95">
        <v>250</v>
      </c>
      <c r="H4863" s="93" t="s">
        <v>8976</v>
      </c>
      <c r="I4863" s="93" t="s">
        <v>23893</v>
      </c>
      <c r="J4863" s="93" t="s">
        <v>20900</v>
      </c>
      <c r="K4863" s="93" t="s">
        <v>1747</v>
      </c>
      <c r="L4863" s="14">
        <f>AND(vyberHrace&lt;&gt;"",ISNUMBER(SEARCH(vyberHrace,$B4863)))</f>
      </c>
      <c r="M4863" s="14">
        <f>AND($I4863=MID(kododd,1,2),$J4863=MID(kododd,3,3))</f>
      </c>
    </row>
    <row r="4864">
      <c r="A4864" s="95">
        <v>53706</v>
      </c>
      <c r="B4864" s="93" t="s">
        <v>2628</v>
      </c>
      <c r="C4864" s="93" t="s">
        <v>1402</v>
      </c>
      <c r="D4864" s="95">
        <v>1560</v>
      </c>
      <c r="E4864" s="95">
        <v>1666</v>
      </c>
      <c r="F4864" s="95">
        <v>23755580</v>
      </c>
      <c r="G4864" s="95">
        <v>250</v>
      </c>
      <c r="H4864" s="93" t="s">
        <v>8976</v>
      </c>
      <c r="I4864" s="93" t="s">
        <v>23893</v>
      </c>
      <c r="J4864" s="93" t="s">
        <v>20900</v>
      </c>
      <c r="K4864" s="93" t="s">
        <v>1747</v>
      </c>
      <c r="L4864" s="14">
        <f>AND(vyberHrace&lt;&gt;"",ISNUMBER(SEARCH(vyberHrace,$B4864)))</f>
      </c>
      <c r="M4864" s="14">
        <f>AND($I4864=MID(kododd,1,2),$J4864=MID(kododd,3,3))</f>
      </c>
    </row>
    <row r="4865">
      <c r="A4865" s="95">
        <v>6645</v>
      </c>
      <c r="B4865" s="93" t="s">
        <v>7069</v>
      </c>
      <c r="C4865" s="93" t="s">
        <v>1472</v>
      </c>
      <c r="D4865" s="95">
        <v>1559</v>
      </c>
      <c r="F4865" s="95">
        <v>342807</v>
      </c>
      <c r="G4865" s="95">
        <v>250</v>
      </c>
      <c r="H4865" s="93" t="s">
        <v>8976</v>
      </c>
      <c r="I4865" s="93" t="s">
        <v>23893</v>
      </c>
      <c r="J4865" s="93" t="s">
        <v>20912</v>
      </c>
      <c r="K4865" s="93" t="s">
        <v>10153</v>
      </c>
      <c r="L4865" s="14">
        <f>AND(vyberHrace&lt;&gt;"",ISNUMBER(SEARCH(vyberHrace,$B4865)))</f>
      </c>
      <c r="M4865" s="14">
        <f>AND($I4865=MID(kododd,1,2),$J4865=MID(kododd,3,3))</f>
      </c>
    </row>
    <row r="4866">
      <c r="A4866" s="95">
        <v>25893</v>
      </c>
      <c r="B4866" s="93" t="s">
        <v>7076</v>
      </c>
      <c r="C4866" s="93" t="s">
        <v>1413</v>
      </c>
      <c r="D4866" s="95">
        <v>1607</v>
      </c>
      <c r="E4866" s="95">
        <v>1784</v>
      </c>
      <c r="F4866" s="95">
        <v>332640</v>
      </c>
      <c r="G4866" s="95">
        <v>250</v>
      </c>
      <c r="H4866" s="93" t="s">
        <v>8976</v>
      </c>
      <c r="I4866" s="93" t="s">
        <v>23893</v>
      </c>
      <c r="J4866" s="93" t="s">
        <v>20900</v>
      </c>
      <c r="K4866" s="93" t="s">
        <v>1747</v>
      </c>
      <c r="L4866" s="14">
        <f>AND(vyberHrace&lt;&gt;"",ISNUMBER(SEARCH(vyberHrace,$B4866)))</f>
      </c>
      <c r="M4866" s="14">
        <f>AND($I4866=MID(kododd,1,2),$J4866=MID(kododd,3,3))</f>
      </c>
    </row>
    <row r="4867">
      <c r="A4867" s="95">
        <v>61721</v>
      </c>
      <c r="B4867" s="93" t="s">
        <v>27874</v>
      </c>
      <c r="C4867" s="93" t="s">
        <v>1406</v>
      </c>
      <c r="D4867" s="95">
        <v>1431</v>
      </c>
      <c r="E4867" s="95">
        <v>1635</v>
      </c>
      <c r="F4867" s="95">
        <v>23796316</v>
      </c>
      <c r="G4867" s="95">
        <v>250</v>
      </c>
      <c r="H4867" s="93" t="s">
        <v>8976</v>
      </c>
      <c r="I4867" s="93" t="s">
        <v>23893</v>
      </c>
      <c r="J4867" s="93" t="s">
        <v>20900</v>
      </c>
      <c r="K4867" s="93" t="s">
        <v>1747</v>
      </c>
      <c r="L4867" s="14">
        <f>AND(vyberHrace&lt;&gt;"",ISNUMBER(SEARCH(vyberHrace,$B4867)))</f>
      </c>
      <c r="M4867" s="14">
        <f>AND($I4867=MID(kododd,1,2),$J4867=MID(kododd,3,3))</f>
      </c>
    </row>
    <row r="4868">
      <c r="A4868" s="95">
        <v>51710</v>
      </c>
      <c r="B4868" s="93" t="s">
        <v>1614</v>
      </c>
      <c r="C4868" s="93" t="s">
        <v>1422</v>
      </c>
      <c r="G4868" s="95">
        <v>0</v>
      </c>
      <c r="H4868" s="93" t="s">
        <v>8976</v>
      </c>
      <c r="I4868" s="93" t="s">
        <v>23893</v>
      </c>
      <c r="J4868" s="93" t="s">
        <v>20862</v>
      </c>
      <c r="K4868" s="93" t="s">
        <v>6759</v>
      </c>
      <c r="L4868" s="14">
        <f>AND(vyberHrace&lt;&gt;"",ISNUMBER(SEARCH(vyberHrace,$B4868)))</f>
      </c>
      <c r="M4868" s="14">
        <f>AND($I4868=MID(kododd,1,2),$J4868=MID(kododd,3,3))</f>
      </c>
    </row>
    <row r="4869">
      <c r="A4869" s="95">
        <v>1852</v>
      </c>
      <c r="B4869" s="93" t="s">
        <v>7246</v>
      </c>
      <c r="C4869" s="93" t="s">
        <v>1405</v>
      </c>
      <c r="D4869" s="95">
        <v>1992</v>
      </c>
      <c r="E4869" s="95">
        <v>2014</v>
      </c>
      <c r="F4869" s="95">
        <v>323624</v>
      </c>
      <c r="G4869" s="95">
        <v>250</v>
      </c>
      <c r="H4869" s="93" t="s">
        <v>8976</v>
      </c>
      <c r="I4869" s="93" t="s">
        <v>23893</v>
      </c>
      <c r="J4869" s="93" t="s">
        <v>20944</v>
      </c>
      <c r="K4869" s="93" t="s">
        <v>5129</v>
      </c>
      <c r="L4869" s="14">
        <f>AND(vyberHrace&lt;&gt;"",ISNUMBER(SEARCH(vyberHrace,$B4869)))</f>
      </c>
      <c r="M4869" s="14">
        <f>AND($I4869=MID(kododd,1,2),$J4869=MID(kododd,3,3))</f>
      </c>
    </row>
    <row r="4870">
      <c r="A4870" s="95">
        <v>10667</v>
      </c>
      <c r="B4870" s="93" t="s">
        <v>16931</v>
      </c>
      <c r="C4870" s="93" t="s">
        <v>1476</v>
      </c>
      <c r="D4870" s="95">
        <v>1458</v>
      </c>
      <c r="E4870" s="95">
        <v>1698</v>
      </c>
      <c r="F4870" s="95">
        <v>337463</v>
      </c>
      <c r="G4870" s="95">
        <v>0</v>
      </c>
      <c r="H4870" s="93" t="s">
        <v>8976</v>
      </c>
      <c r="I4870" s="93" t="s">
        <v>23893</v>
      </c>
      <c r="J4870" s="93" t="s">
        <v>20986</v>
      </c>
      <c r="K4870" s="93" t="s">
        <v>5124</v>
      </c>
      <c r="L4870" s="14">
        <f>AND(vyberHrace&lt;&gt;"",ISNUMBER(SEARCH(vyberHrace,$B4870)))</f>
      </c>
      <c r="M4870" s="14">
        <f>AND($I4870=MID(kododd,1,2),$J4870=MID(kododd,3,3))</f>
      </c>
    </row>
    <row r="4871">
      <c r="A4871" s="95">
        <v>56198</v>
      </c>
      <c r="B4871" s="93" t="s">
        <v>21788</v>
      </c>
      <c r="C4871" s="93" t="s">
        <v>1412</v>
      </c>
      <c r="G4871" s="95">
        <v>0</v>
      </c>
      <c r="H4871" s="93" t="s">
        <v>8976</v>
      </c>
      <c r="I4871" s="93" t="s">
        <v>23893</v>
      </c>
      <c r="J4871" s="93" t="s">
        <v>20862</v>
      </c>
      <c r="K4871" s="93" t="s">
        <v>6759</v>
      </c>
      <c r="L4871" s="14">
        <f>AND(vyberHrace&lt;&gt;"",ISNUMBER(SEARCH(vyberHrace,$B4871)))</f>
      </c>
      <c r="M4871" s="14">
        <f>AND($I4871=MID(kododd,1,2),$J4871=MID(kododd,3,3))</f>
      </c>
    </row>
    <row r="4872">
      <c r="A4872" s="95">
        <v>2238</v>
      </c>
      <c r="B4872" s="93" t="s">
        <v>16951</v>
      </c>
      <c r="C4872" s="93" t="s">
        <v>1426</v>
      </c>
      <c r="D4872" s="95">
        <v>1707</v>
      </c>
      <c r="E4872" s="95">
        <v>1868</v>
      </c>
      <c r="F4872" s="95">
        <v>347809</v>
      </c>
      <c r="G4872" s="95">
        <v>250</v>
      </c>
      <c r="H4872" s="93" t="s">
        <v>8976</v>
      </c>
      <c r="I4872" s="93" t="s">
        <v>23893</v>
      </c>
      <c r="J4872" s="93" t="s">
        <v>20898</v>
      </c>
      <c r="K4872" s="93" t="s">
        <v>6906</v>
      </c>
      <c r="L4872" s="14">
        <f>AND(vyberHrace&lt;&gt;"",ISNUMBER(SEARCH(vyberHrace,$B4872)))</f>
      </c>
      <c r="M4872" s="14">
        <f>AND($I4872=MID(kododd,1,2),$J4872=MID(kododd,3,3))</f>
      </c>
    </row>
    <row r="4873">
      <c r="A4873" s="95">
        <v>46082</v>
      </c>
      <c r="B4873" s="93" t="s">
        <v>16955</v>
      </c>
      <c r="C4873" s="93" t="s">
        <v>1402</v>
      </c>
      <c r="G4873" s="95">
        <v>0</v>
      </c>
      <c r="H4873" s="93" t="s">
        <v>8976</v>
      </c>
      <c r="I4873" s="93" t="s">
        <v>23893</v>
      </c>
      <c r="J4873" s="93" t="s">
        <v>20859</v>
      </c>
      <c r="K4873" s="93" t="s">
        <v>5573</v>
      </c>
      <c r="L4873" s="14">
        <f>AND(vyberHrace&lt;&gt;"",ISNUMBER(SEARCH(vyberHrace,$B4873)))</f>
      </c>
      <c r="M4873" s="14">
        <f>AND($I4873=MID(kododd,1,2),$J4873=MID(kododd,3,3))</f>
      </c>
    </row>
    <row r="4874">
      <c r="A4874" s="95">
        <v>41671</v>
      </c>
      <c r="B4874" s="93" t="s">
        <v>11821</v>
      </c>
      <c r="C4874" s="93" t="s">
        <v>1400</v>
      </c>
      <c r="D4874" s="95">
        <v>1100</v>
      </c>
      <c r="G4874" s="95">
        <v>0</v>
      </c>
      <c r="H4874" s="93" t="s">
        <v>8976</v>
      </c>
      <c r="I4874" s="93" t="s">
        <v>23893</v>
      </c>
      <c r="J4874" s="93" t="s">
        <v>20953</v>
      </c>
      <c r="K4874" s="93" t="s">
        <v>2012</v>
      </c>
      <c r="L4874" s="14">
        <f>AND(vyberHrace&lt;&gt;"",ISNUMBER(SEARCH(vyberHrace,$B4874)))</f>
      </c>
      <c r="M4874" s="14">
        <f>AND($I4874=MID(kododd,1,2),$J4874=MID(kododd,3,3))</f>
      </c>
    </row>
    <row r="4875">
      <c r="A4875" s="95">
        <v>47162</v>
      </c>
      <c r="B4875" s="93" t="s">
        <v>17092</v>
      </c>
      <c r="C4875" s="93" t="s">
        <v>3255</v>
      </c>
      <c r="D4875" s="95">
        <v>1121</v>
      </c>
      <c r="G4875" s="95">
        <v>500</v>
      </c>
      <c r="H4875" s="93" t="s">
        <v>8976</v>
      </c>
      <c r="I4875" s="93" t="s">
        <v>23893</v>
      </c>
      <c r="J4875" s="93" t="s">
        <v>23412</v>
      </c>
      <c r="K4875" s="93" t="s">
        <v>21358</v>
      </c>
      <c r="L4875" s="14">
        <f>AND(vyberHrace&lt;&gt;"",ISNUMBER(SEARCH(vyberHrace,$B4875)))</f>
      </c>
      <c r="M4875" s="14">
        <f>AND($I4875=MID(kododd,1,2),$J4875=MID(kododd,3,3))</f>
      </c>
    </row>
    <row r="4876">
      <c r="A4876" s="95">
        <v>58522</v>
      </c>
      <c r="B4876" s="93" t="s">
        <v>25020</v>
      </c>
      <c r="C4876" s="93" t="s">
        <v>1406</v>
      </c>
      <c r="G4876" s="95">
        <v>0</v>
      </c>
      <c r="H4876" s="93" t="s">
        <v>8976</v>
      </c>
      <c r="I4876" s="93" t="s">
        <v>23893</v>
      </c>
      <c r="J4876" s="93" t="s">
        <v>20958</v>
      </c>
      <c r="K4876" s="93" t="s">
        <v>8977</v>
      </c>
      <c r="L4876" s="14">
        <f>AND(vyberHrace&lt;&gt;"",ISNUMBER(SEARCH(vyberHrace,$B4876)))</f>
      </c>
      <c r="M4876" s="14">
        <f>AND($I4876=MID(kododd,1,2),$J4876=MID(kododd,3,3))</f>
      </c>
    </row>
    <row r="4877">
      <c r="A4877" s="95">
        <v>52325</v>
      </c>
      <c r="B4877" s="93" t="s">
        <v>24086</v>
      </c>
      <c r="C4877" s="93" t="s">
        <v>1406</v>
      </c>
      <c r="G4877" s="95">
        <v>0</v>
      </c>
      <c r="H4877" s="93" t="s">
        <v>8976</v>
      </c>
      <c r="I4877" s="93" t="s">
        <v>23893</v>
      </c>
      <c r="J4877" s="93" t="s">
        <v>20986</v>
      </c>
      <c r="K4877" s="93" t="s">
        <v>5124</v>
      </c>
      <c r="L4877" s="14">
        <f>AND(vyberHrace&lt;&gt;"",ISNUMBER(SEARCH(vyberHrace,$B4877)))</f>
      </c>
      <c r="M4877" s="14">
        <f>AND($I4877=MID(kododd,1,2),$J4877=MID(kododd,3,3))</f>
      </c>
    </row>
    <row r="4878">
      <c r="A4878" s="95">
        <v>10671</v>
      </c>
      <c r="B4878" s="93" t="s">
        <v>9645</v>
      </c>
      <c r="C4878" s="93" t="s">
        <v>1440</v>
      </c>
      <c r="D4878" s="95">
        <v>1563</v>
      </c>
      <c r="E4878" s="95">
        <v>1740</v>
      </c>
      <c r="F4878" s="95">
        <v>342815</v>
      </c>
      <c r="G4878" s="95">
        <v>250</v>
      </c>
      <c r="H4878" s="93" t="s">
        <v>8976</v>
      </c>
      <c r="I4878" s="93" t="s">
        <v>23893</v>
      </c>
      <c r="J4878" s="93" t="s">
        <v>20863</v>
      </c>
      <c r="K4878" s="93" t="s">
        <v>4532</v>
      </c>
      <c r="L4878" s="14">
        <f>AND(vyberHrace&lt;&gt;"",ISNUMBER(SEARCH(vyberHrace,$B4878)))</f>
      </c>
      <c r="M4878" s="14">
        <f>AND($I4878=MID(kododd,1,2),$J4878=MID(kododd,3,3))</f>
      </c>
    </row>
    <row r="4879">
      <c r="A4879" s="95">
        <v>49931</v>
      </c>
      <c r="B4879" s="93" t="s">
        <v>9649</v>
      </c>
      <c r="C4879" s="93" t="s">
        <v>1437</v>
      </c>
      <c r="G4879" s="95">
        <v>0</v>
      </c>
      <c r="H4879" s="93" t="s">
        <v>8976</v>
      </c>
      <c r="I4879" s="93" t="s">
        <v>23893</v>
      </c>
      <c r="J4879" s="93" t="s">
        <v>20983</v>
      </c>
      <c r="K4879" s="93" t="s">
        <v>9107</v>
      </c>
      <c r="L4879" s="14">
        <f>AND(vyberHrace&lt;&gt;"",ISNUMBER(SEARCH(vyberHrace,$B4879)))</f>
      </c>
      <c r="M4879" s="14">
        <f>AND($I4879=MID(kododd,1,2),$J4879=MID(kododd,3,3))</f>
      </c>
    </row>
    <row r="4880">
      <c r="A4880" s="95">
        <v>63359</v>
      </c>
      <c r="B4880" s="93" t="s">
        <v>28810</v>
      </c>
      <c r="C4880" s="93" t="s">
        <v>1450</v>
      </c>
      <c r="G4880" s="95">
        <v>250</v>
      </c>
      <c r="H4880" s="93" t="s">
        <v>8976</v>
      </c>
      <c r="I4880" s="93" t="s">
        <v>23893</v>
      </c>
      <c r="J4880" s="93" t="s">
        <v>20890</v>
      </c>
      <c r="K4880" s="93" t="s">
        <v>9069</v>
      </c>
      <c r="L4880" s="14">
        <f>AND(vyberHrace&lt;&gt;"",ISNUMBER(SEARCH(vyberHrace,$B4880)))</f>
      </c>
      <c r="M4880" s="14">
        <f>AND($I4880=MID(kododd,1,2),$J4880=MID(kododd,3,3))</f>
      </c>
    </row>
    <row r="4881">
      <c r="A4881" s="95">
        <v>51876</v>
      </c>
      <c r="B4881" s="93" t="s">
        <v>1653</v>
      </c>
      <c r="C4881" s="93" t="s">
        <v>1420</v>
      </c>
      <c r="D4881" s="95">
        <v>1527</v>
      </c>
      <c r="E4881" s="95">
        <v>1718</v>
      </c>
      <c r="F4881" s="95">
        <v>23744200</v>
      </c>
      <c r="G4881" s="95">
        <v>250</v>
      </c>
      <c r="H4881" s="93" t="s">
        <v>8976</v>
      </c>
      <c r="I4881" s="93" t="s">
        <v>23893</v>
      </c>
      <c r="J4881" s="93" t="s">
        <v>20862</v>
      </c>
      <c r="K4881" s="93" t="s">
        <v>6759</v>
      </c>
      <c r="L4881" s="14">
        <f>AND(vyberHrace&lt;&gt;"",ISNUMBER(SEARCH(vyberHrace,$B4881)))</f>
      </c>
      <c r="M4881" s="14">
        <f>AND($I4881=MID(kododd,1,2),$J4881=MID(kododd,3,3))</f>
      </c>
    </row>
    <row r="4882">
      <c r="A4882" s="95">
        <v>54336</v>
      </c>
      <c r="B4882" s="93" t="s">
        <v>2737</v>
      </c>
      <c r="C4882" s="93" t="s">
        <v>1424</v>
      </c>
      <c r="D4882" s="95">
        <v>1258</v>
      </c>
      <c r="E4882" s="95">
        <v>1437</v>
      </c>
      <c r="F4882" s="95">
        <v>23762268</v>
      </c>
      <c r="G4882" s="95">
        <v>250</v>
      </c>
      <c r="H4882" s="93" t="s">
        <v>8976</v>
      </c>
      <c r="I4882" s="93" t="s">
        <v>23893</v>
      </c>
      <c r="J4882" s="93" t="s">
        <v>20862</v>
      </c>
      <c r="K4882" s="93" t="s">
        <v>6759</v>
      </c>
      <c r="L4882" s="14">
        <f>AND(vyberHrace&lt;&gt;"",ISNUMBER(SEARCH(vyberHrace,$B4882)))</f>
      </c>
      <c r="M4882" s="14">
        <f>AND($I4882=MID(kododd,1,2),$J4882=MID(kododd,3,3))</f>
      </c>
    </row>
    <row r="4883">
      <c r="A4883" s="95">
        <v>55997</v>
      </c>
      <c r="B4883" s="93" t="s">
        <v>2737</v>
      </c>
      <c r="C4883" s="93" t="s">
        <v>1418</v>
      </c>
      <c r="G4883" s="95">
        <v>250</v>
      </c>
      <c r="H4883" s="93" t="s">
        <v>8976</v>
      </c>
      <c r="I4883" s="93" t="s">
        <v>23893</v>
      </c>
      <c r="J4883" s="93" t="s">
        <v>21005</v>
      </c>
      <c r="K4883" s="93" t="s">
        <v>7922</v>
      </c>
      <c r="L4883" s="14">
        <f>AND(vyberHrace&lt;&gt;"",ISNUMBER(SEARCH(vyberHrace,$B4883)))</f>
      </c>
      <c r="M4883" s="14">
        <f>AND($I4883=MID(kododd,1,2),$J4883=MID(kododd,3,3))</f>
      </c>
    </row>
    <row r="4884">
      <c r="A4884" s="95">
        <v>37022</v>
      </c>
      <c r="B4884" s="93" t="s">
        <v>9666</v>
      </c>
      <c r="C4884" s="93" t="s">
        <v>1438</v>
      </c>
      <c r="D4884" s="95">
        <v>1152</v>
      </c>
      <c r="F4884" s="95">
        <v>23703881</v>
      </c>
      <c r="G4884" s="95">
        <v>0</v>
      </c>
      <c r="H4884" s="93" t="s">
        <v>8976</v>
      </c>
      <c r="I4884" s="93" t="s">
        <v>23893</v>
      </c>
      <c r="J4884" s="93" t="s">
        <v>20880</v>
      </c>
      <c r="K4884" s="93" t="s">
        <v>11224</v>
      </c>
      <c r="L4884" s="14">
        <f>AND(vyberHrace&lt;&gt;"",ISNUMBER(SEARCH(vyberHrace,$B4884)))</f>
      </c>
      <c r="M4884" s="14">
        <f>AND($I4884=MID(kododd,1,2),$J4884=MID(kododd,3,3))</f>
      </c>
    </row>
    <row r="4885">
      <c r="A4885" s="95">
        <v>38426</v>
      </c>
      <c r="B4885" s="93" t="s">
        <v>9667</v>
      </c>
      <c r="C4885" s="93" t="s">
        <v>1400</v>
      </c>
      <c r="G4885" s="95">
        <v>0</v>
      </c>
      <c r="H4885" s="93" t="s">
        <v>8976</v>
      </c>
      <c r="I4885" s="93" t="s">
        <v>23893</v>
      </c>
      <c r="J4885" s="93" t="s">
        <v>20880</v>
      </c>
      <c r="K4885" s="93" t="s">
        <v>11224</v>
      </c>
      <c r="L4885" s="14">
        <f>AND(vyberHrace&lt;&gt;"",ISNUMBER(SEARCH(vyberHrace,$B4885)))</f>
      </c>
      <c r="M4885" s="14">
        <f>AND($I4885=MID(kododd,1,2),$J4885=MID(kododd,3,3))</f>
      </c>
    </row>
    <row r="4886">
      <c r="A4886" s="95">
        <v>5032</v>
      </c>
      <c r="B4886" s="93" t="s">
        <v>9539</v>
      </c>
      <c r="C4886" s="93" t="s">
        <v>1404</v>
      </c>
      <c r="D4886" s="95">
        <v>1869</v>
      </c>
      <c r="E4886" s="95">
        <v>1923</v>
      </c>
      <c r="F4886" s="95">
        <v>308234</v>
      </c>
      <c r="G4886" s="95">
        <v>250</v>
      </c>
      <c r="H4886" s="93" t="s">
        <v>8976</v>
      </c>
      <c r="I4886" s="93" t="s">
        <v>23893</v>
      </c>
      <c r="J4886" s="93" t="s">
        <v>20863</v>
      </c>
      <c r="K4886" s="93" t="s">
        <v>4532</v>
      </c>
      <c r="L4886" s="14">
        <f>AND(vyberHrace&lt;&gt;"",ISNUMBER(SEARCH(vyberHrace,$B4886)))</f>
      </c>
      <c r="M4886" s="14">
        <f>AND($I4886=MID(kododd,1,2),$J4886=MID(kododd,3,3))</f>
      </c>
    </row>
    <row r="4887">
      <c r="A4887" s="95">
        <v>50214</v>
      </c>
      <c r="B4887" s="93" t="s">
        <v>11669</v>
      </c>
      <c r="C4887" s="93" t="s">
        <v>3255</v>
      </c>
      <c r="D4887" s="95">
        <v>1852</v>
      </c>
      <c r="E4887" s="95">
        <v>1923</v>
      </c>
      <c r="F4887" s="95">
        <v>23739800</v>
      </c>
      <c r="G4887" s="95">
        <v>250</v>
      </c>
      <c r="H4887" s="93" t="s">
        <v>8976</v>
      </c>
      <c r="I4887" s="93" t="s">
        <v>23893</v>
      </c>
      <c r="J4887" s="93" t="s">
        <v>20970</v>
      </c>
      <c r="K4887" s="93" t="s">
        <v>5154</v>
      </c>
      <c r="L4887" s="14">
        <f>AND(vyberHrace&lt;&gt;"",ISNUMBER(SEARCH(vyberHrace,$B4887)))</f>
      </c>
      <c r="M4887" s="14">
        <f>AND($I4887=MID(kododd,1,2),$J4887=MID(kododd,3,3))</f>
      </c>
    </row>
    <row r="4888">
      <c r="A4888" s="95">
        <v>8</v>
      </c>
      <c r="B4888" s="93" t="s">
        <v>7452</v>
      </c>
      <c r="C4888" s="93" t="s">
        <v>1435</v>
      </c>
      <c r="D4888" s="95">
        <v>2264</v>
      </c>
      <c r="E4888" s="95">
        <v>2295</v>
      </c>
      <c r="F4888" s="95">
        <v>300055</v>
      </c>
      <c r="G4888" s="95">
        <v>250</v>
      </c>
      <c r="H4888" s="93" t="s">
        <v>8976</v>
      </c>
      <c r="I4888" s="93" t="s">
        <v>23893</v>
      </c>
      <c r="J4888" s="93" t="s">
        <v>20863</v>
      </c>
      <c r="K4888" s="93" t="s">
        <v>4532</v>
      </c>
      <c r="L4888" s="14">
        <f>AND(vyberHrace&lt;&gt;"",ISNUMBER(SEARCH(vyberHrace,$B4888)))</f>
      </c>
      <c r="M4888" s="14">
        <f>AND($I4888=MID(kododd,1,2),$J4888=MID(kododd,3,3))</f>
      </c>
    </row>
    <row r="4889">
      <c r="A4889" s="95">
        <v>44165</v>
      </c>
      <c r="B4889" s="93" t="s">
        <v>7456</v>
      </c>
      <c r="C4889" s="93" t="s">
        <v>1416</v>
      </c>
      <c r="D4889" s="95">
        <v>1122</v>
      </c>
      <c r="F4889" s="95">
        <v>23703890</v>
      </c>
      <c r="G4889" s="95">
        <v>0</v>
      </c>
      <c r="H4889" s="93" t="s">
        <v>8976</v>
      </c>
      <c r="I4889" s="93" t="s">
        <v>23893</v>
      </c>
      <c r="J4889" s="93" t="s">
        <v>20880</v>
      </c>
      <c r="K4889" s="93" t="s">
        <v>11224</v>
      </c>
      <c r="L4889" s="14">
        <f>AND(vyberHrace&lt;&gt;"",ISNUMBER(SEARCH(vyberHrace,$B4889)))</f>
      </c>
      <c r="M4889" s="14">
        <f>AND($I4889=MID(kododd,1,2),$J4889=MID(kododd,3,3))</f>
      </c>
    </row>
    <row r="4890">
      <c r="A4890" s="95">
        <v>43725</v>
      </c>
      <c r="B4890" s="93" t="s">
        <v>7457</v>
      </c>
      <c r="C4890" s="93" t="s">
        <v>1415</v>
      </c>
      <c r="D4890" s="95">
        <v>1246</v>
      </c>
      <c r="G4890" s="95">
        <v>250</v>
      </c>
      <c r="H4890" s="93" t="s">
        <v>8976</v>
      </c>
      <c r="I4890" s="93" t="s">
        <v>23893</v>
      </c>
      <c r="J4890" s="93" t="s">
        <v>20880</v>
      </c>
      <c r="K4890" s="93" t="s">
        <v>11224</v>
      </c>
      <c r="L4890" s="14">
        <f>AND(vyberHrace&lt;&gt;"",ISNUMBER(SEARCH(vyberHrace,$B4890)))</f>
      </c>
      <c r="M4890" s="14">
        <f>AND($I4890=MID(kododd,1,2),$J4890=MID(kododd,3,3))</f>
      </c>
    </row>
    <row r="4891">
      <c r="A4891" s="95">
        <v>43195</v>
      </c>
      <c r="B4891" s="93" t="s">
        <v>7458</v>
      </c>
      <c r="C4891" s="93" t="s">
        <v>1410</v>
      </c>
      <c r="D4891" s="95">
        <v>1205</v>
      </c>
      <c r="F4891" s="95">
        <v>23703903</v>
      </c>
      <c r="G4891" s="95">
        <v>250</v>
      </c>
      <c r="H4891" s="93" t="s">
        <v>8976</v>
      </c>
      <c r="I4891" s="93" t="s">
        <v>23893</v>
      </c>
      <c r="J4891" s="93" t="s">
        <v>20880</v>
      </c>
      <c r="K4891" s="93" t="s">
        <v>11224</v>
      </c>
      <c r="L4891" s="14">
        <f>AND(vyberHrace&lt;&gt;"",ISNUMBER(SEARCH(vyberHrace,$B4891)))</f>
      </c>
      <c r="M4891" s="14">
        <f>AND($I4891=MID(kododd,1,2),$J4891=MID(kododd,3,3))</f>
      </c>
    </row>
    <row r="4892">
      <c r="A4892" s="95">
        <v>57256</v>
      </c>
      <c r="B4892" s="93" t="s">
        <v>21886</v>
      </c>
      <c r="C4892" s="93" t="s">
        <v>1430</v>
      </c>
      <c r="F4892" s="95">
        <v>23765062</v>
      </c>
      <c r="G4892" s="95">
        <v>0</v>
      </c>
      <c r="H4892" s="93" t="s">
        <v>8976</v>
      </c>
      <c r="I4892" s="93" t="s">
        <v>23893</v>
      </c>
      <c r="J4892" s="93" t="s">
        <v>23412</v>
      </c>
      <c r="K4892" s="93" t="s">
        <v>21358</v>
      </c>
      <c r="L4892" s="14">
        <f>AND(vyberHrace&lt;&gt;"",ISNUMBER(SEARCH(vyberHrace,$B4892)))</f>
      </c>
      <c r="M4892" s="14">
        <f>AND($I4892=MID(kododd,1,2),$J4892=MID(kododd,3,3))</f>
      </c>
    </row>
    <row r="4893">
      <c r="A4893" s="95">
        <v>12023</v>
      </c>
      <c r="B4893" s="93" t="s">
        <v>7465</v>
      </c>
      <c r="C4893" s="93" t="s">
        <v>1447</v>
      </c>
      <c r="D4893" s="95">
        <v>1577</v>
      </c>
      <c r="G4893" s="95">
        <v>0</v>
      </c>
      <c r="H4893" s="93" t="s">
        <v>8976</v>
      </c>
      <c r="I4893" s="93" t="s">
        <v>23893</v>
      </c>
      <c r="J4893" s="93" t="s">
        <v>20944</v>
      </c>
      <c r="K4893" s="93" t="s">
        <v>5129</v>
      </c>
      <c r="L4893" s="14">
        <f>AND(vyberHrace&lt;&gt;"",ISNUMBER(SEARCH(vyberHrace,$B4893)))</f>
      </c>
      <c r="M4893" s="14">
        <f>AND($I4893=MID(kododd,1,2),$J4893=MID(kododd,3,3))</f>
      </c>
    </row>
    <row r="4894">
      <c r="A4894" s="95">
        <v>5745</v>
      </c>
      <c r="B4894" s="93" t="s">
        <v>7466</v>
      </c>
      <c r="C4894" s="93" t="s">
        <v>1464</v>
      </c>
      <c r="D4894" s="95">
        <v>2205</v>
      </c>
      <c r="E4894" s="95">
        <v>2189</v>
      </c>
      <c r="F4894" s="95">
        <v>319562</v>
      </c>
      <c r="G4894" s="95">
        <v>250</v>
      </c>
      <c r="H4894" s="93" t="s">
        <v>8976</v>
      </c>
      <c r="I4894" s="93" t="s">
        <v>23893</v>
      </c>
      <c r="J4894" s="93" t="s">
        <v>20944</v>
      </c>
      <c r="K4894" s="93" t="s">
        <v>5129</v>
      </c>
      <c r="L4894" s="14">
        <f>AND(vyberHrace&lt;&gt;"",ISNUMBER(SEARCH(vyberHrace,$B4894)))</f>
      </c>
      <c r="M4894" s="14">
        <f>AND($I4894=MID(kododd,1,2),$J4894=MID(kododd,3,3))</f>
      </c>
    </row>
    <row r="4895">
      <c r="A4895" s="95">
        <v>16353</v>
      </c>
      <c r="B4895" s="93" t="s">
        <v>7468</v>
      </c>
      <c r="C4895" s="93" t="s">
        <v>1464</v>
      </c>
      <c r="D4895" s="95">
        <v>1869</v>
      </c>
      <c r="E4895" s="95">
        <v>1947</v>
      </c>
      <c r="F4895" s="95">
        <v>342998</v>
      </c>
      <c r="G4895" s="95">
        <v>250</v>
      </c>
      <c r="H4895" s="93" t="s">
        <v>8976</v>
      </c>
      <c r="I4895" s="93" t="s">
        <v>23893</v>
      </c>
      <c r="J4895" s="93" t="s">
        <v>20850</v>
      </c>
      <c r="K4895" s="93" t="s">
        <v>2038</v>
      </c>
      <c r="L4895" s="14">
        <f>AND(vyberHrace&lt;&gt;"",ISNUMBER(SEARCH(vyberHrace,$B4895)))</f>
      </c>
      <c r="M4895" s="14">
        <f>AND($I4895=MID(kododd,1,2),$J4895=MID(kododd,3,3))</f>
      </c>
    </row>
    <row r="4896">
      <c r="A4896" s="95">
        <v>40949</v>
      </c>
      <c r="B4896" s="93" t="s">
        <v>7470</v>
      </c>
      <c r="C4896" s="93" t="s">
        <v>1438</v>
      </c>
      <c r="G4896" s="95">
        <v>0</v>
      </c>
      <c r="H4896" s="93" t="s">
        <v>8976</v>
      </c>
      <c r="I4896" s="93" t="s">
        <v>23893</v>
      </c>
      <c r="J4896" s="93" t="s">
        <v>20866</v>
      </c>
      <c r="K4896" s="93" t="s">
        <v>9063</v>
      </c>
      <c r="L4896" s="14">
        <f>AND(vyberHrace&lt;&gt;"",ISNUMBER(SEARCH(vyberHrace,$B4896)))</f>
      </c>
      <c r="M4896" s="14">
        <f>AND($I4896=MID(kododd,1,2),$J4896=MID(kododd,3,3))</f>
      </c>
    </row>
    <row r="4897">
      <c r="A4897" s="95">
        <v>52505</v>
      </c>
      <c r="B4897" s="93" t="s">
        <v>521</v>
      </c>
      <c r="C4897" s="93" t="s">
        <v>1402</v>
      </c>
      <c r="D4897" s="95">
        <v>1307</v>
      </c>
      <c r="F4897" s="95">
        <v>23735236</v>
      </c>
      <c r="G4897" s="95">
        <v>0</v>
      </c>
      <c r="H4897" s="93" t="s">
        <v>8976</v>
      </c>
      <c r="I4897" s="93" t="s">
        <v>23893</v>
      </c>
      <c r="J4897" s="93" t="s">
        <v>20866</v>
      </c>
      <c r="K4897" s="93" t="s">
        <v>9063</v>
      </c>
      <c r="L4897" s="14">
        <f>AND(vyberHrace&lt;&gt;"",ISNUMBER(SEARCH(vyberHrace,$B4897)))</f>
      </c>
      <c r="M4897" s="14">
        <f>AND($I4897=MID(kododd,1,2),$J4897=MID(kododd,3,3))</f>
      </c>
    </row>
    <row r="4898">
      <c r="A4898" s="95">
        <v>419</v>
      </c>
      <c r="B4898" s="93" t="s">
        <v>19891</v>
      </c>
      <c r="C4898" s="93" t="s">
        <v>1435</v>
      </c>
      <c r="D4898" s="95">
        <v>1962</v>
      </c>
      <c r="E4898" s="95">
        <v>1997</v>
      </c>
      <c r="F4898" s="95">
        <v>305758</v>
      </c>
      <c r="G4898" s="95">
        <v>250</v>
      </c>
      <c r="H4898" s="93" t="s">
        <v>8976</v>
      </c>
      <c r="I4898" s="93" t="s">
        <v>23893</v>
      </c>
      <c r="J4898" s="93" t="s">
        <v>20888</v>
      </c>
      <c r="K4898" s="93" t="s">
        <v>145</v>
      </c>
      <c r="L4898" s="14">
        <f>AND(vyberHrace&lt;&gt;"",ISNUMBER(SEARCH(vyberHrace,$B4898)))</f>
      </c>
      <c r="M4898" s="14">
        <f>AND($I4898=MID(kododd,1,2),$J4898=MID(kododd,3,3))</f>
      </c>
    </row>
    <row r="4899">
      <c r="A4899" s="95">
        <v>59700</v>
      </c>
      <c r="B4899" s="93" t="s">
        <v>26079</v>
      </c>
      <c r="C4899" s="93" t="s">
        <v>1437</v>
      </c>
      <c r="G4899" s="95">
        <v>250</v>
      </c>
      <c r="H4899" s="93" t="s">
        <v>8976</v>
      </c>
      <c r="I4899" s="93" t="s">
        <v>23893</v>
      </c>
      <c r="J4899" s="93" t="s">
        <v>20862</v>
      </c>
      <c r="K4899" s="93" t="s">
        <v>6759</v>
      </c>
      <c r="L4899" s="14">
        <f>AND(vyberHrace&lt;&gt;"",ISNUMBER(SEARCH(vyberHrace,$B4899)))</f>
      </c>
      <c r="M4899" s="14">
        <f>AND($I4899=MID(kododd,1,2),$J4899=MID(kododd,3,3))</f>
      </c>
    </row>
    <row r="4900">
      <c r="A4900" s="95">
        <v>53221</v>
      </c>
      <c r="B4900" s="93" t="s">
        <v>17671</v>
      </c>
      <c r="C4900" s="93" t="s">
        <v>1411</v>
      </c>
      <c r="D4900" s="95">
        <v>1177</v>
      </c>
      <c r="E4900" s="95">
        <v>1442</v>
      </c>
      <c r="F4900" s="95">
        <v>23750863</v>
      </c>
      <c r="G4900" s="95">
        <v>250</v>
      </c>
      <c r="H4900" s="93" t="s">
        <v>8976</v>
      </c>
      <c r="I4900" s="93" t="s">
        <v>23893</v>
      </c>
      <c r="J4900" s="93" t="s">
        <v>20862</v>
      </c>
      <c r="K4900" s="93" t="s">
        <v>6759</v>
      </c>
      <c r="L4900" s="14">
        <f>AND(vyberHrace&lt;&gt;"",ISNUMBER(SEARCH(vyberHrace,$B4900)))</f>
      </c>
      <c r="M4900" s="14">
        <f>AND($I4900=MID(kododd,1,2),$J4900=MID(kododd,3,3))</f>
      </c>
    </row>
    <row r="4901">
      <c r="A4901" s="95">
        <v>53220</v>
      </c>
      <c r="B4901" s="93" t="s">
        <v>17672</v>
      </c>
      <c r="C4901" s="93" t="s">
        <v>1420</v>
      </c>
      <c r="D4901" s="95">
        <v>1296</v>
      </c>
      <c r="E4901" s="95">
        <v>1554</v>
      </c>
      <c r="F4901" s="95">
        <v>23749695</v>
      </c>
      <c r="G4901" s="95">
        <v>250</v>
      </c>
      <c r="H4901" s="93" t="s">
        <v>8976</v>
      </c>
      <c r="I4901" s="93" t="s">
        <v>23893</v>
      </c>
      <c r="J4901" s="93" t="s">
        <v>20862</v>
      </c>
      <c r="K4901" s="93" t="s">
        <v>6759</v>
      </c>
      <c r="L4901" s="14">
        <f>AND(vyberHrace&lt;&gt;"",ISNUMBER(SEARCH(vyberHrace,$B4901)))</f>
      </c>
      <c r="M4901" s="14">
        <f>AND($I4901=MID(kododd,1,2),$J4901=MID(kododd,3,3))</f>
      </c>
    </row>
    <row r="4902">
      <c r="A4902" s="95">
        <v>52807</v>
      </c>
      <c r="B4902" s="93" t="s">
        <v>9728</v>
      </c>
      <c r="C4902" s="93" t="s">
        <v>1410</v>
      </c>
      <c r="D4902" s="95">
        <v>1100</v>
      </c>
      <c r="G4902" s="95">
        <v>500</v>
      </c>
      <c r="H4902" s="93" t="s">
        <v>8976</v>
      </c>
      <c r="I4902" s="93" t="s">
        <v>23893</v>
      </c>
      <c r="J4902" s="93" t="s">
        <v>23412</v>
      </c>
      <c r="K4902" s="93" t="s">
        <v>21358</v>
      </c>
      <c r="L4902" s="14">
        <f>AND(vyberHrace&lt;&gt;"",ISNUMBER(SEARCH(vyberHrace,$B4902)))</f>
      </c>
      <c r="M4902" s="14">
        <f>AND($I4902=MID(kododd,1,2),$J4902=MID(kododd,3,3))</f>
      </c>
    </row>
    <row r="4903">
      <c r="A4903" s="95">
        <v>54855</v>
      </c>
      <c r="B4903" s="93" t="s">
        <v>2688</v>
      </c>
      <c r="C4903" s="93" t="s">
        <v>1450</v>
      </c>
      <c r="G4903" s="95">
        <v>0</v>
      </c>
      <c r="H4903" s="93" t="s">
        <v>8976</v>
      </c>
      <c r="I4903" s="93" t="s">
        <v>23893</v>
      </c>
      <c r="J4903" s="93" t="s">
        <v>20863</v>
      </c>
      <c r="K4903" s="93" t="s">
        <v>4532</v>
      </c>
      <c r="L4903" s="14">
        <f>AND(vyberHrace&lt;&gt;"",ISNUMBER(SEARCH(vyberHrace,$B4903)))</f>
      </c>
      <c r="M4903" s="14">
        <f>AND($I4903=MID(kododd,1,2),$J4903=MID(kododd,3,3))</f>
      </c>
    </row>
    <row r="4904">
      <c r="A4904" s="95">
        <v>5958</v>
      </c>
      <c r="B4904" s="93" t="s">
        <v>7508</v>
      </c>
      <c r="C4904" s="93" t="s">
        <v>1472</v>
      </c>
      <c r="D4904" s="95">
        <v>1682</v>
      </c>
      <c r="F4904" s="95">
        <v>342823</v>
      </c>
      <c r="G4904" s="95">
        <v>250</v>
      </c>
      <c r="H4904" s="93" t="s">
        <v>8976</v>
      </c>
      <c r="I4904" s="93" t="s">
        <v>23893</v>
      </c>
      <c r="J4904" s="93" t="s">
        <v>21028</v>
      </c>
      <c r="K4904" s="93" t="s">
        <v>5175</v>
      </c>
      <c r="L4904" s="14">
        <f>AND(vyberHrace&lt;&gt;"",ISNUMBER(SEARCH(vyberHrace,$B4904)))</f>
      </c>
      <c r="M4904" s="14">
        <f>AND($I4904=MID(kododd,1,2),$J4904=MID(kododd,3,3))</f>
      </c>
    </row>
    <row r="4905">
      <c r="A4905" s="95">
        <v>49844</v>
      </c>
      <c r="B4905" s="93" t="s">
        <v>17148</v>
      </c>
      <c r="C4905" s="93" t="s">
        <v>1422</v>
      </c>
      <c r="D4905" s="95">
        <v>1517</v>
      </c>
      <c r="E4905" s="95">
        <v>1556</v>
      </c>
      <c r="F4905" s="95">
        <v>23744219</v>
      </c>
      <c r="G4905" s="95">
        <v>250</v>
      </c>
      <c r="H4905" s="93" t="s">
        <v>8976</v>
      </c>
      <c r="I4905" s="93" t="s">
        <v>23893</v>
      </c>
      <c r="J4905" s="93" t="s">
        <v>20889</v>
      </c>
      <c r="K4905" s="93" t="s">
        <v>6894</v>
      </c>
      <c r="L4905" s="14">
        <f>AND(vyberHrace&lt;&gt;"",ISNUMBER(SEARCH(vyberHrace,$B4905)))</f>
      </c>
      <c r="M4905" s="14">
        <f>AND($I4905=MID(kododd,1,2),$J4905=MID(kododd,3,3))</f>
      </c>
    </row>
    <row r="4906">
      <c r="A4906" s="95">
        <v>38731</v>
      </c>
      <c r="B4906" s="93" t="s">
        <v>17150</v>
      </c>
      <c r="C4906" s="93" t="s">
        <v>1438</v>
      </c>
      <c r="D4906" s="95">
        <v>1618</v>
      </c>
      <c r="E4906" s="95">
        <v>1717</v>
      </c>
      <c r="F4906" s="95">
        <v>389951</v>
      </c>
      <c r="G4906" s="95">
        <v>0</v>
      </c>
      <c r="H4906" s="93" t="s">
        <v>8976</v>
      </c>
      <c r="I4906" s="93" t="s">
        <v>23893</v>
      </c>
      <c r="J4906" s="93" t="s">
        <v>20880</v>
      </c>
      <c r="K4906" s="93" t="s">
        <v>11224</v>
      </c>
      <c r="L4906" s="14">
        <f>AND(vyberHrace&lt;&gt;"",ISNUMBER(SEARCH(vyberHrace,$B4906)))</f>
      </c>
      <c r="M4906" s="14">
        <f>AND($I4906=MID(kododd,1,2),$J4906=MID(kododd,3,3))</f>
      </c>
    </row>
    <row r="4907">
      <c r="A4907" s="95">
        <v>50848</v>
      </c>
      <c r="B4907" s="93" t="s">
        <v>4543</v>
      </c>
      <c r="C4907" s="93" t="s">
        <v>1406</v>
      </c>
      <c r="G4907" s="95">
        <v>500</v>
      </c>
      <c r="H4907" s="93" t="s">
        <v>8976</v>
      </c>
      <c r="I4907" s="93" t="s">
        <v>23893</v>
      </c>
      <c r="J4907" s="93" t="s">
        <v>23412</v>
      </c>
      <c r="K4907" s="93" t="s">
        <v>21358</v>
      </c>
      <c r="L4907" s="14">
        <f>AND(vyberHrace&lt;&gt;"",ISNUMBER(SEARCH(vyberHrace,$B4907)))</f>
      </c>
      <c r="M4907" s="14">
        <f>AND($I4907=MID(kododd,1,2),$J4907=MID(kododd,3,3))</f>
      </c>
    </row>
    <row r="4908">
      <c r="A4908" s="95">
        <v>59194</v>
      </c>
      <c r="B4908" s="93" t="s">
        <v>25626</v>
      </c>
      <c r="C4908" s="93" t="s">
        <v>1406</v>
      </c>
      <c r="G4908" s="95">
        <v>0</v>
      </c>
      <c r="H4908" s="93" t="s">
        <v>8976</v>
      </c>
      <c r="I4908" s="93" t="s">
        <v>23893</v>
      </c>
      <c r="J4908" s="93" t="s">
        <v>20920</v>
      </c>
      <c r="K4908" s="93" t="s">
        <v>5933</v>
      </c>
      <c r="L4908" s="14">
        <f>AND(vyberHrace&lt;&gt;"",ISNUMBER(SEARCH(vyberHrace,$B4908)))</f>
      </c>
      <c r="M4908" s="14">
        <f>AND($I4908=MID(kododd,1,2),$J4908=MID(kododd,3,3))</f>
      </c>
    </row>
    <row r="4909">
      <c r="A4909" s="95">
        <v>62832</v>
      </c>
      <c r="B4909" s="93" t="s">
        <v>28811</v>
      </c>
      <c r="C4909" s="93" t="s">
        <v>1486</v>
      </c>
      <c r="G4909" s="95">
        <v>250</v>
      </c>
      <c r="H4909" s="93" t="s">
        <v>8976</v>
      </c>
      <c r="I4909" s="93" t="s">
        <v>23893</v>
      </c>
      <c r="J4909" s="93" t="s">
        <v>20964</v>
      </c>
      <c r="K4909" s="93" t="s">
        <v>11275</v>
      </c>
      <c r="L4909" s="14">
        <f>AND(vyberHrace&lt;&gt;"",ISNUMBER(SEARCH(vyberHrace,$B4909)))</f>
      </c>
      <c r="M4909" s="14">
        <f>AND($I4909=MID(kododd,1,2),$J4909=MID(kododd,3,3))</f>
      </c>
    </row>
    <row r="4910">
      <c r="A4910" s="95">
        <v>5089</v>
      </c>
      <c r="B4910" s="93" t="s">
        <v>17192</v>
      </c>
      <c r="C4910" s="93" t="s">
        <v>1418</v>
      </c>
      <c r="D4910" s="95">
        <v>1607</v>
      </c>
      <c r="F4910" s="95">
        <v>337501</v>
      </c>
      <c r="G4910" s="95">
        <v>250</v>
      </c>
      <c r="H4910" s="93" t="s">
        <v>8976</v>
      </c>
      <c r="I4910" s="93" t="s">
        <v>23893</v>
      </c>
      <c r="J4910" s="93" t="s">
        <v>20928</v>
      </c>
      <c r="K4910" s="93" t="s">
        <v>5586</v>
      </c>
      <c r="L4910" s="14">
        <f>AND(vyberHrace&lt;&gt;"",ISNUMBER(SEARCH(vyberHrace,$B4910)))</f>
      </c>
      <c r="M4910" s="14">
        <f>AND($I4910=MID(kododd,1,2),$J4910=MID(kododd,3,3))</f>
      </c>
    </row>
    <row r="4911">
      <c r="A4911" s="95">
        <v>59107</v>
      </c>
      <c r="B4911" s="93" t="s">
        <v>25553</v>
      </c>
      <c r="C4911" s="93" t="s">
        <v>1411</v>
      </c>
      <c r="D4911" s="95">
        <v>1002</v>
      </c>
      <c r="F4911" s="95">
        <v>23783737</v>
      </c>
      <c r="G4911" s="95">
        <v>250</v>
      </c>
      <c r="H4911" s="93" t="s">
        <v>8976</v>
      </c>
      <c r="I4911" s="93" t="s">
        <v>23893</v>
      </c>
      <c r="J4911" s="93" t="s">
        <v>20944</v>
      </c>
      <c r="K4911" s="93" t="s">
        <v>5129</v>
      </c>
      <c r="L4911" s="14">
        <f>AND(vyberHrace&lt;&gt;"",ISNUMBER(SEARCH(vyberHrace,$B4911)))</f>
      </c>
      <c r="M4911" s="14">
        <f>AND($I4911=MID(kododd,1,2),$J4911=MID(kododd,3,3))</f>
      </c>
    </row>
    <row r="4912">
      <c r="A4912" s="95">
        <v>58639</v>
      </c>
      <c r="B4912" s="93" t="s">
        <v>25127</v>
      </c>
      <c r="C4912" s="93" t="s">
        <v>1411</v>
      </c>
      <c r="D4912" s="95">
        <v>1016</v>
      </c>
      <c r="F4912" s="95">
        <v>23797215</v>
      </c>
      <c r="G4912" s="95">
        <v>250</v>
      </c>
      <c r="H4912" s="93" t="s">
        <v>8976</v>
      </c>
      <c r="I4912" s="93" t="s">
        <v>23893</v>
      </c>
      <c r="J4912" s="93" t="s">
        <v>20850</v>
      </c>
      <c r="K4912" s="93" t="s">
        <v>2038</v>
      </c>
      <c r="L4912" s="14">
        <f>AND(vyberHrace&lt;&gt;"",ISNUMBER(SEARCH(vyberHrace,$B4912)))</f>
      </c>
      <c r="M4912" s="14">
        <f>AND($I4912=MID(kododd,1,2),$J4912=MID(kododd,3,3))</f>
      </c>
    </row>
    <row r="4913">
      <c r="A4913" s="95">
        <v>58935</v>
      </c>
      <c r="B4913" s="93" t="s">
        <v>25397</v>
      </c>
      <c r="C4913" s="93" t="s">
        <v>1406</v>
      </c>
      <c r="F4913" s="95">
        <v>23778407</v>
      </c>
      <c r="G4913" s="95">
        <v>0</v>
      </c>
      <c r="H4913" s="93" t="s">
        <v>8976</v>
      </c>
      <c r="I4913" s="93" t="s">
        <v>23893</v>
      </c>
      <c r="J4913" s="93" t="s">
        <v>20862</v>
      </c>
      <c r="K4913" s="93" t="s">
        <v>6759</v>
      </c>
      <c r="L4913" s="14">
        <f>AND(vyberHrace&lt;&gt;"",ISNUMBER(SEARCH(vyberHrace,$B4913)))</f>
      </c>
      <c r="M4913" s="14">
        <f>AND($I4913=MID(kododd,1,2),$J4913=MID(kododd,3,3))</f>
      </c>
    </row>
    <row r="4914">
      <c r="A4914" s="95">
        <v>62495</v>
      </c>
      <c r="B4914" s="93" t="s">
        <v>28812</v>
      </c>
      <c r="C4914" s="93" t="s">
        <v>1422</v>
      </c>
      <c r="G4914" s="95">
        <v>250</v>
      </c>
      <c r="H4914" s="93" t="s">
        <v>8976</v>
      </c>
      <c r="I4914" s="93" t="s">
        <v>23893</v>
      </c>
      <c r="J4914" s="93" t="s">
        <v>20983</v>
      </c>
      <c r="K4914" s="93" t="s">
        <v>9107</v>
      </c>
      <c r="L4914" s="14">
        <f>AND(vyberHrace&lt;&gt;"",ISNUMBER(SEARCH(vyberHrace,$B4914)))</f>
      </c>
      <c r="M4914" s="14">
        <f>AND($I4914=MID(kododd,1,2),$J4914=MID(kododd,3,3))</f>
      </c>
    </row>
    <row r="4915">
      <c r="A4915" s="95">
        <v>30181</v>
      </c>
      <c r="B4915" s="93" t="s">
        <v>6140</v>
      </c>
      <c r="C4915" s="93" t="s">
        <v>1421</v>
      </c>
      <c r="D4915" s="95">
        <v>2354</v>
      </c>
      <c r="E4915" s="95">
        <v>2361</v>
      </c>
      <c r="F4915" s="95">
        <v>339369</v>
      </c>
      <c r="G4915" s="95">
        <v>250</v>
      </c>
      <c r="H4915" s="93" t="s">
        <v>8976</v>
      </c>
      <c r="I4915" s="93" t="s">
        <v>23893</v>
      </c>
      <c r="J4915" s="93" t="s">
        <v>20863</v>
      </c>
      <c r="K4915" s="93" t="s">
        <v>4532</v>
      </c>
      <c r="L4915" s="14">
        <f>AND(vyberHrace&lt;&gt;"",ISNUMBER(SEARCH(vyberHrace,$B4915)))</f>
      </c>
      <c r="M4915" s="14">
        <f>AND($I4915=MID(kododd,1,2),$J4915=MID(kododd,3,3))</f>
      </c>
    </row>
    <row r="4916">
      <c r="A4916" s="95">
        <v>52882</v>
      </c>
      <c r="B4916" s="93" t="s">
        <v>8469</v>
      </c>
      <c r="C4916" s="93" t="s">
        <v>1420</v>
      </c>
      <c r="F4916" s="95">
        <v>23797223</v>
      </c>
      <c r="G4916" s="95">
        <v>250</v>
      </c>
      <c r="H4916" s="93" t="s">
        <v>8976</v>
      </c>
      <c r="I4916" s="93" t="s">
        <v>23893</v>
      </c>
      <c r="J4916" s="93" t="s">
        <v>20862</v>
      </c>
      <c r="K4916" s="93" t="s">
        <v>6759</v>
      </c>
      <c r="L4916" s="14">
        <f>AND(vyberHrace&lt;&gt;"",ISNUMBER(SEARCH(vyberHrace,$B4916)))</f>
      </c>
      <c r="M4916" s="14">
        <f>AND($I4916=MID(kododd,1,2),$J4916=MID(kododd,3,3))</f>
      </c>
    </row>
    <row r="4917">
      <c r="A4917" s="95">
        <v>54879</v>
      </c>
      <c r="B4917" s="93" t="s">
        <v>2716</v>
      </c>
      <c r="C4917" s="93" t="s">
        <v>1424</v>
      </c>
      <c r="G4917" s="95">
        <v>250</v>
      </c>
      <c r="H4917" s="93" t="s">
        <v>8976</v>
      </c>
      <c r="I4917" s="93" t="s">
        <v>23893</v>
      </c>
      <c r="J4917" s="93" t="s">
        <v>20862</v>
      </c>
      <c r="K4917" s="93" t="s">
        <v>6759</v>
      </c>
      <c r="L4917" s="14">
        <f>AND(vyberHrace&lt;&gt;"",ISNUMBER(SEARCH(vyberHrace,$B4917)))</f>
      </c>
      <c r="M4917" s="14">
        <f>AND($I4917=MID(kododd,1,2),$J4917=MID(kododd,3,3))</f>
      </c>
    </row>
    <row r="4918">
      <c r="A4918" s="95">
        <v>50977</v>
      </c>
      <c r="B4918" s="93" t="s">
        <v>9097</v>
      </c>
      <c r="C4918" s="93" t="s">
        <v>1416</v>
      </c>
      <c r="D4918" s="95">
        <v>1176</v>
      </c>
      <c r="G4918" s="95">
        <v>0</v>
      </c>
      <c r="H4918" s="93" t="s">
        <v>8976</v>
      </c>
      <c r="I4918" s="93" t="s">
        <v>23893</v>
      </c>
      <c r="J4918" s="93" t="s">
        <v>21005</v>
      </c>
      <c r="K4918" s="93" t="s">
        <v>7922</v>
      </c>
      <c r="L4918" s="14">
        <f>AND(vyberHrace&lt;&gt;"",ISNUMBER(SEARCH(vyberHrace,$B4918)))</f>
      </c>
      <c r="M4918" s="14">
        <f>AND($I4918=MID(kododd,1,2),$J4918=MID(kododd,3,3))</f>
      </c>
    </row>
    <row r="4919">
      <c r="A4919" s="95">
        <v>52269</v>
      </c>
      <c r="B4919" s="93" t="s">
        <v>518</v>
      </c>
      <c r="C4919" s="93" t="s">
        <v>1422</v>
      </c>
      <c r="D4919" s="95">
        <v>1663</v>
      </c>
      <c r="E4919" s="95">
        <v>1782</v>
      </c>
      <c r="F4919" s="95">
        <v>23743832</v>
      </c>
      <c r="G4919" s="95">
        <v>250</v>
      </c>
      <c r="H4919" s="93" t="s">
        <v>8976</v>
      </c>
      <c r="I4919" s="93" t="s">
        <v>23893</v>
      </c>
      <c r="J4919" s="93" t="s">
        <v>20880</v>
      </c>
      <c r="K4919" s="93" t="s">
        <v>11224</v>
      </c>
      <c r="L4919" s="14">
        <f>AND(vyberHrace&lt;&gt;"",ISNUMBER(SEARCH(vyberHrace,$B4919)))</f>
      </c>
      <c r="M4919" s="14">
        <f>AND($I4919=MID(kododd,1,2),$J4919=MID(kododd,3,3))</f>
      </c>
    </row>
    <row r="4920">
      <c r="A4920" s="95">
        <v>41639</v>
      </c>
      <c r="B4920" s="93" t="s">
        <v>16730</v>
      </c>
      <c r="C4920" s="93" t="s">
        <v>1439</v>
      </c>
      <c r="G4920" s="95">
        <v>500</v>
      </c>
      <c r="H4920" s="93" t="s">
        <v>8976</v>
      </c>
      <c r="I4920" s="93" t="s">
        <v>23893</v>
      </c>
      <c r="J4920" s="93" t="s">
        <v>23412</v>
      </c>
      <c r="K4920" s="93" t="s">
        <v>21358</v>
      </c>
      <c r="L4920" s="14">
        <f>AND(vyberHrace&lt;&gt;"",ISNUMBER(SEARCH(vyberHrace,$B4920)))</f>
      </c>
      <c r="M4920" s="14">
        <f>AND($I4920=MID(kododd,1,2),$J4920=MID(kododd,3,3))</f>
      </c>
    </row>
    <row r="4921">
      <c r="A4921" s="95">
        <v>63638</v>
      </c>
      <c r="B4921" s="93" t="s">
        <v>29809</v>
      </c>
      <c r="C4921" s="93" t="s">
        <v>1422</v>
      </c>
      <c r="G4921" s="95">
        <v>250</v>
      </c>
      <c r="H4921" s="93" t="s">
        <v>8976</v>
      </c>
      <c r="I4921" s="93" t="s">
        <v>23893</v>
      </c>
      <c r="J4921" s="93" t="s">
        <v>20990</v>
      </c>
      <c r="K4921" s="93" t="s">
        <v>5159</v>
      </c>
      <c r="L4921" s="14">
        <f>AND(vyberHrace&lt;&gt;"",ISNUMBER(SEARCH(vyberHrace,$B4921)))</f>
      </c>
      <c r="M4921" s="14">
        <f>AND($I4921=MID(kododd,1,2),$J4921=MID(kododd,3,3))</f>
      </c>
    </row>
    <row r="4922">
      <c r="A4922" s="95">
        <v>61453</v>
      </c>
      <c r="B4922" s="93" t="s">
        <v>27635</v>
      </c>
      <c r="C4922" s="93" t="s">
        <v>1486</v>
      </c>
      <c r="G4922" s="95">
        <v>0</v>
      </c>
      <c r="H4922" s="93" t="s">
        <v>8976</v>
      </c>
      <c r="I4922" s="93" t="s">
        <v>23893</v>
      </c>
      <c r="J4922" s="93" t="s">
        <v>20862</v>
      </c>
      <c r="K4922" s="93" t="s">
        <v>6759</v>
      </c>
      <c r="L4922" s="14">
        <f>AND(vyberHrace&lt;&gt;"",ISNUMBER(SEARCH(vyberHrace,$B4922)))</f>
      </c>
      <c r="M4922" s="14">
        <f>AND($I4922=MID(kododd,1,2),$J4922=MID(kododd,3,3))</f>
      </c>
    </row>
    <row r="4923">
      <c r="A4923" s="95">
        <v>42889</v>
      </c>
      <c r="B4923" s="93" t="s">
        <v>16747</v>
      </c>
      <c r="C4923" s="93" t="s">
        <v>1418</v>
      </c>
      <c r="D4923" s="95">
        <v>1253</v>
      </c>
      <c r="G4923" s="95">
        <v>0</v>
      </c>
      <c r="H4923" s="93" t="s">
        <v>8976</v>
      </c>
      <c r="I4923" s="93" t="s">
        <v>23893</v>
      </c>
      <c r="J4923" s="93" t="s">
        <v>21017</v>
      </c>
      <c r="K4923" s="93" t="s">
        <v>7925</v>
      </c>
      <c r="L4923" s="14">
        <f>AND(vyberHrace&lt;&gt;"",ISNUMBER(SEARCH(vyberHrace,$B4923)))</f>
      </c>
      <c r="M4923" s="14">
        <f>AND($I4923=MID(kododd,1,2),$J4923=MID(kododd,3,3))</f>
      </c>
    </row>
    <row r="4924">
      <c r="A4924" s="95">
        <v>44164</v>
      </c>
      <c r="B4924" s="93" t="s">
        <v>16749</v>
      </c>
      <c r="C4924" s="93" t="s">
        <v>3255</v>
      </c>
      <c r="D4924" s="95">
        <v>1250</v>
      </c>
      <c r="F4924" s="95">
        <v>23703911</v>
      </c>
      <c r="G4924" s="95">
        <v>0</v>
      </c>
      <c r="H4924" s="93" t="s">
        <v>8976</v>
      </c>
      <c r="I4924" s="93" t="s">
        <v>23893</v>
      </c>
      <c r="J4924" s="93" t="s">
        <v>20880</v>
      </c>
      <c r="K4924" s="93" t="s">
        <v>11224</v>
      </c>
      <c r="L4924" s="14">
        <f>AND(vyberHrace&lt;&gt;"",ISNUMBER(SEARCH(vyberHrace,$B4924)))</f>
      </c>
      <c r="M4924" s="14">
        <f>AND($I4924=MID(kododd,1,2),$J4924=MID(kododd,3,3))</f>
      </c>
    </row>
    <row r="4925">
      <c r="A4925" s="95">
        <v>3394</v>
      </c>
      <c r="B4925" s="93" t="s">
        <v>16750</v>
      </c>
      <c r="C4925" s="93" t="s">
        <v>1462</v>
      </c>
      <c r="D4925" s="95">
        <v>1690</v>
      </c>
      <c r="E4925" s="95">
        <v>1859</v>
      </c>
      <c r="F4925" s="95">
        <v>308242</v>
      </c>
      <c r="G4925" s="95">
        <v>250</v>
      </c>
      <c r="H4925" s="93" t="s">
        <v>8976</v>
      </c>
      <c r="I4925" s="93" t="s">
        <v>23893</v>
      </c>
      <c r="J4925" s="93" t="s">
        <v>20844</v>
      </c>
      <c r="K4925" s="93" t="s">
        <v>8979</v>
      </c>
      <c r="L4925" s="14">
        <f>AND(vyberHrace&lt;&gt;"",ISNUMBER(SEARCH(vyberHrace,$B4925)))</f>
      </c>
      <c r="M4925" s="14">
        <f>AND($I4925=MID(kododd,1,2),$J4925=MID(kododd,3,3))</f>
      </c>
    </row>
    <row r="4926">
      <c r="A4926" s="95">
        <v>47197</v>
      </c>
      <c r="B4926" s="93" t="s">
        <v>16756</v>
      </c>
      <c r="C4926" s="93" t="s">
        <v>1410</v>
      </c>
      <c r="G4926" s="95">
        <v>0</v>
      </c>
      <c r="H4926" s="93" t="s">
        <v>8976</v>
      </c>
      <c r="I4926" s="93" t="s">
        <v>23893</v>
      </c>
      <c r="J4926" s="93" t="s">
        <v>20880</v>
      </c>
      <c r="K4926" s="93" t="s">
        <v>11224</v>
      </c>
      <c r="L4926" s="14">
        <f>AND(vyberHrace&lt;&gt;"",ISNUMBER(SEARCH(vyberHrace,$B4926)))</f>
      </c>
      <c r="M4926" s="14">
        <f>AND($I4926=MID(kododd,1,2),$J4926=MID(kododd,3,3))</f>
      </c>
    </row>
    <row r="4927">
      <c r="A4927" s="95">
        <v>44233</v>
      </c>
      <c r="B4927" s="93" t="s">
        <v>16759</v>
      </c>
      <c r="C4927" s="93" t="s">
        <v>1460</v>
      </c>
      <c r="G4927" s="95">
        <v>0</v>
      </c>
      <c r="H4927" s="93" t="s">
        <v>8976</v>
      </c>
      <c r="I4927" s="93" t="s">
        <v>23893</v>
      </c>
      <c r="J4927" s="93" t="s">
        <v>20902</v>
      </c>
      <c r="K4927" s="93" t="s">
        <v>3608</v>
      </c>
      <c r="L4927" s="14">
        <f>AND(vyberHrace&lt;&gt;"",ISNUMBER(SEARCH(vyberHrace,$B4927)))</f>
      </c>
      <c r="M4927" s="14">
        <f>AND($I4927=MID(kododd,1,2),$J4927=MID(kododd,3,3))</f>
      </c>
    </row>
    <row r="4928">
      <c r="A4928" s="95">
        <v>14489</v>
      </c>
      <c r="B4928" s="93" t="s">
        <v>16760</v>
      </c>
      <c r="C4928" s="93" t="s">
        <v>1404</v>
      </c>
      <c r="D4928" s="95">
        <v>2518</v>
      </c>
      <c r="E4928" s="95">
        <v>2503</v>
      </c>
      <c r="F4928" s="95">
        <v>316180</v>
      </c>
      <c r="G4928" s="95">
        <v>0</v>
      </c>
      <c r="H4928" s="93" t="s">
        <v>8976</v>
      </c>
      <c r="I4928" s="93" t="s">
        <v>23893</v>
      </c>
      <c r="J4928" s="93" t="s">
        <v>20863</v>
      </c>
      <c r="K4928" s="93" t="s">
        <v>4532</v>
      </c>
      <c r="L4928" s="14">
        <f>AND(vyberHrace&lt;&gt;"",ISNUMBER(SEARCH(vyberHrace,$B4928)))</f>
      </c>
      <c r="M4928" s="14">
        <f>AND($I4928=MID(kododd,1,2),$J4928=MID(kododd,3,3))</f>
      </c>
    </row>
    <row r="4929">
      <c r="A4929" s="95">
        <v>14045</v>
      </c>
      <c r="B4929" s="93" t="s">
        <v>16764</v>
      </c>
      <c r="C4929" s="93" t="s">
        <v>1453</v>
      </c>
      <c r="D4929" s="95">
        <v>1702</v>
      </c>
      <c r="E4929" s="95">
        <v>1866</v>
      </c>
      <c r="F4929" s="95">
        <v>342831</v>
      </c>
      <c r="G4929" s="95">
        <v>250</v>
      </c>
      <c r="H4929" s="93" t="s">
        <v>8976</v>
      </c>
      <c r="I4929" s="93" t="s">
        <v>23893</v>
      </c>
      <c r="J4929" s="93" t="s">
        <v>20986</v>
      </c>
      <c r="K4929" s="93" t="s">
        <v>5124</v>
      </c>
      <c r="L4929" s="14">
        <f>AND(vyberHrace&lt;&gt;"",ISNUMBER(SEARCH(vyberHrace,$B4929)))</f>
      </c>
      <c r="M4929" s="14">
        <f>AND($I4929=MID(kododd,1,2),$J4929=MID(kododd,3,3))</f>
      </c>
    </row>
    <row r="4930">
      <c r="A4930" s="95">
        <v>1202</v>
      </c>
      <c r="B4930" s="93" t="s">
        <v>16771</v>
      </c>
      <c r="C4930" s="93" t="s">
        <v>1469</v>
      </c>
      <c r="D4930" s="95">
        <v>1858</v>
      </c>
      <c r="E4930" s="95">
        <v>1942</v>
      </c>
      <c r="F4930" s="95">
        <v>379786</v>
      </c>
      <c r="G4930" s="95">
        <v>250</v>
      </c>
      <c r="H4930" s="93" t="s">
        <v>8976</v>
      </c>
      <c r="I4930" s="93" t="s">
        <v>23893</v>
      </c>
      <c r="J4930" s="93" t="s">
        <v>20866</v>
      </c>
      <c r="K4930" s="93" t="s">
        <v>9063</v>
      </c>
      <c r="L4930" s="14">
        <f>AND(vyberHrace&lt;&gt;"",ISNUMBER(SEARCH(vyberHrace,$B4930)))</f>
      </c>
      <c r="M4930" s="14">
        <f>AND($I4930=MID(kododd,1,2),$J4930=MID(kododd,3,3))</f>
      </c>
    </row>
    <row r="4931">
      <c r="A4931" s="95">
        <v>26978</v>
      </c>
      <c r="B4931" s="93" t="s">
        <v>2608</v>
      </c>
      <c r="C4931" s="93" t="s">
        <v>1454</v>
      </c>
      <c r="D4931" s="95">
        <v>1660</v>
      </c>
      <c r="E4931" s="95">
        <v>1757</v>
      </c>
      <c r="F4931" s="95">
        <v>343811</v>
      </c>
      <c r="G4931" s="95">
        <v>250</v>
      </c>
      <c r="H4931" s="93" t="s">
        <v>8976</v>
      </c>
      <c r="I4931" s="93" t="s">
        <v>23893</v>
      </c>
      <c r="J4931" s="93" t="s">
        <v>20844</v>
      </c>
      <c r="K4931" s="93" t="s">
        <v>8979</v>
      </c>
      <c r="L4931" s="14">
        <f>AND(vyberHrace&lt;&gt;"",ISNUMBER(SEARCH(vyberHrace,$B4931)))</f>
      </c>
      <c r="M4931" s="14">
        <f>AND($I4931=MID(kododd,1,2),$J4931=MID(kododd,3,3))</f>
      </c>
    </row>
    <row r="4932">
      <c r="A4932" s="95">
        <v>844</v>
      </c>
      <c r="B4932" s="93" t="s">
        <v>16772</v>
      </c>
      <c r="C4932" s="93" t="s">
        <v>1465</v>
      </c>
      <c r="D4932" s="95">
        <v>2020</v>
      </c>
      <c r="E4932" s="95">
        <v>2039</v>
      </c>
      <c r="F4932" s="95">
        <v>315818</v>
      </c>
      <c r="G4932" s="95">
        <v>250</v>
      </c>
      <c r="H4932" s="93" t="s">
        <v>8976</v>
      </c>
      <c r="I4932" s="93" t="s">
        <v>23893</v>
      </c>
      <c r="J4932" s="93" t="s">
        <v>20844</v>
      </c>
      <c r="K4932" s="93" t="s">
        <v>8979</v>
      </c>
      <c r="L4932" s="14">
        <f>AND(vyberHrace&lt;&gt;"",ISNUMBER(SEARCH(vyberHrace,$B4932)))</f>
      </c>
      <c r="M4932" s="14">
        <f>AND($I4932=MID(kododd,1,2),$J4932=MID(kododd,3,3))</f>
      </c>
    </row>
    <row r="4933">
      <c r="A4933" s="95">
        <v>13159</v>
      </c>
      <c r="B4933" s="93" t="s">
        <v>16773</v>
      </c>
      <c r="C4933" s="93" t="s">
        <v>1461</v>
      </c>
      <c r="D4933" s="95">
        <v>1351</v>
      </c>
      <c r="G4933" s="95">
        <v>0</v>
      </c>
      <c r="H4933" s="93" t="s">
        <v>8976</v>
      </c>
      <c r="I4933" s="93" t="s">
        <v>23893</v>
      </c>
      <c r="J4933" s="93" t="s">
        <v>20844</v>
      </c>
      <c r="K4933" s="93" t="s">
        <v>8979</v>
      </c>
      <c r="L4933" s="14">
        <f>AND(vyberHrace&lt;&gt;"",ISNUMBER(SEARCH(vyberHrace,$B4933)))</f>
      </c>
      <c r="M4933" s="14">
        <f>AND($I4933=MID(kododd,1,2),$J4933=MID(kododd,3,3))</f>
      </c>
    </row>
    <row r="4934">
      <c r="A4934" s="95">
        <v>39856</v>
      </c>
      <c r="B4934" s="93" t="s">
        <v>16795</v>
      </c>
      <c r="C4934" s="93" t="s">
        <v>1461</v>
      </c>
      <c r="D4934" s="95">
        <v>1470</v>
      </c>
      <c r="E4934" s="95">
        <v>1711</v>
      </c>
      <c r="F4934" s="95">
        <v>23709758</v>
      </c>
      <c r="G4934" s="95">
        <v>250</v>
      </c>
      <c r="H4934" s="93" t="s">
        <v>8976</v>
      </c>
      <c r="I4934" s="93" t="s">
        <v>23893</v>
      </c>
      <c r="J4934" s="93" t="s">
        <v>20959</v>
      </c>
      <c r="K4934" s="93" t="s">
        <v>4520</v>
      </c>
      <c r="L4934" s="14">
        <f>AND(vyberHrace&lt;&gt;"",ISNUMBER(SEARCH(vyberHrace,$B4934)))</f>
      </c>
      <c r="M4934" s="14">
        <f>AND($I4934=MID(kododd,1,2),$J4934=MID(kododd,3,3))</f>
      </c>
    </row>
    <row r="4935">
      <c r="A4935" s="95">
        <v>2667</v>
      </c>
      <c r="B4935" s="93" t="s">
        <v>14523</v>
      </c>
      <c r="C4935" s="93" t="s">
        <v>1440</v>
      </c>
      <c r="D4935" s="95">
        <v>1763</v>
      </c>
      <c r="F4935" s="95">
        <v>319660</v>
      </c>
      <c r="G4935" s="95">
        <v>250</v>
      </c>
      <c r="H4935" s="93" t="s">
        <v>8976</v>
      </c>
      <c r="I4935" s="93" t="s">
        <v>23893</v>
      </c>
      <c r="J4935" s="93" t="s">
        <v>20862</v>
      </c>
      <c r="K4935" s="93" t="s">
        <v>6759</v>
      </c>
      <c r="L4935" s="14">
        <f>AND(vyberHrace&lt;&gt;"",ISNUMBER(SEARCH(vyberHrace,$B4935)))</f>
      </c>
      <c r="M4935" s="14">
        <f>AND($I4935=MID(kododd,1,2),$J4935=MID(kododd,3,3))</f>
      </c>
    </row>
    <row r="4936">
      <c r="A4936" s="95">
        <v>13644</v>
      </c>
      <c r="B4936" s="93" t="s">
        <v>14523</v>
      </c>
      <c r="C4936" s="93" t="s">
        <v>1436</v>
      </c>
      <c r="D4936" s="95">
        <v>1324</v>
      </c>
      <c r="G4936" s="95">
        <v>0</v>
      </c>
      <c r="H4936" s="93" t="s">
        <v>8976</v>
      </c>
      <c r="I4936" s="93" t="s">
        <v>23893</v>
      </c>
      <c r="J4936" s="93" t="s">
        <v>20862</v>
      </c>
      <c r="K4936" s="93" t="s">
        <v>6759</v>
      </c>
      <c r="L4936" s="14">
        <f>AND(vyberHrace&lt;&gt;"",ISNUMBER(SEARCH(vyberHrace,$B4936)))</f>
      </c>
      <c r="M4936" s="14">
        <f>AND($I4936=MID(kododd,1,2),$J4936=MID(kododd,3,3))</f>
      </c>
    </row>
    <row r="4937">
      <c r="A4937" s="95">
        <v>11098</v>
      </c>
      <c r="B4937" s="93" t="s">
        <v>14650</v>
      </c>
      <c r="C4937" s="93" t="s">
        <v>1432</v>
      </c>
      <c r="D4937" s="95">
        <v>1625</v>
      </c>
      <c r="E4937" s="95">
        <v>1859</v>
      </c>
      <c r="F4937" s="95">
        <v>370835</v>
      </c>
      <c r="G4937" s="95">
        <v>250</v>
      </c>
      <c r="H4937" s="93" t="s">
        <v>8976</v>
      </c>
      <c r="I4937" s="93" t="s">
        <v>23893</v>
      </c>
      <c r="J4937" s="93" t="s">
        <v>20880</v>
      </c>
      <c r="K4937" s="93" t="s">
        <v>11224</v>
      </c>
      <c r="L4937" s="14">
        <f>AND(vyberHrace&lt;&gt;"",ISNUMBER(SEARCH(vyberHrace,$B4937)))</f>
      </c>
      <c r="M4937" s="14">
        <f>AND($I4937=MID(kododd,1,2),$J4937=MID(kododd,3,3))</f>
      </c>
    </row>
    <row r="4938">
      <c r="A4938" s="95">
        <v>55858</v>
      </c>
      <c r="B4938" s="93" t="s">
        <v>21678</v>
      </c>
      <c r="C4938" s="93" t="s">
        <v>1422</v>
      </c>
      <c r="G4938" s="95">
        <v>0</v>
      </c>
      <c r="H4938" s="93" t="s">
        <v>8976</v>
      </c>
      <c r="I4938" s="93" t="s">
        <v>23893</v>
      </c>
      <c r="J4938" s="93" t="s">
        <v>20906</v>
      </c>
      <c r="K4938" s="93" t="s">
        <v>7817</v>
      </c>
      <c r="L4938" s="14">
        <f>AND(vyberHrace&lt;&gt;"",ISNUMBER(SEARCH(vyberHrace,$B4938)))</f>
      </c>
      <c r="M4938" s="14">
        <f>AND($I4938=MID(kododd,1,2),$J4938=MID(kododd,3,3))</f>
      </c>
    </row>
    <row r="4939">
      <c r="A4939" s="95">
        <v>44678</v>
      </c>
      <c r="B4939" s="93" t="s">
        <v>14653</v>
      </c>
      <c r="C4939" s="93" t="s">
        <v>1406</v>
      </c>
      <c r="D4939" s="95">
        <v>1994</v>
      </c>
      <c r="E4939" s="95">
        <v>2049</v>
      </c>
      <c r="F4939" s="95">
        <v>23712481</v>
      </c>
      <c r="G4939" s="95">
        <v>250</v>
      </c>
      <c r="H4939" s="93" t="s">
        <v>8976</v>
      </c>
      <c r="I4939" s="93" t="s">
        <v>23893</v>
      </c>
      <c r="J4939" s="93" t="s">
        <v>20944</v>
      </c>
      <c r="K4939" s="93" t="s">
        <v>5129</v>
      </c>
      <c r="L4939" s="14">
        <f>AND(vyberHrace&lt;&gt;"",ISNUMBER(SEARCH(vyberHrace,$B4939)))</f>
      </c>
      <c r="M4939" s="14">
        <f>AND($I4939=MID(kododd,1,2),$J4939=MID(kododd,3,3))</f>
      </c>
    </row>
    <row r="4940">
      <c r="A4940" s="95">
        <v>46433</v>
      </c>
      <c r="B4940" s="93" t="s">
        <v>14655</v>
      </c>
      <c r="C4940" s="93" t="s">
        <v>1433</v>
      </c>
      <c r="G4940" s="95">
        <v>0</v>
      </c>
      <c r="H4940" s="93" t="s">
        <v>8976</v>
      </c>
      <c r="I4940" s="93" t="s">
        <v>23893</v>
      </c>
      <c r="J4940" s="93" t="s">
        <v>20859</v>
      </c>
      <c r="K4940" s="93" t="s">
        <v>5573</v>
      </c>
      <c r="L4940" s="14">
        <f>AND(vyberHrace&lt;&gt;"",ISNUMBER(SEARCH(vyberHrace,$B4940)))</f>
      </c>
      <c r="M4940" s="14">
        <f>AND($I4940=MID(kododd,1,2),$J4940=MID(kododd,3,3))</f>
      </c>
    </row>
    <row r="4941">
      <c r="A4941" s="95">
        <v>30139</v>
      </c>
      <c r="B4941" s="93" t="s">
        <v>14659</v>
      </c>
      <c r="C4941" s="93" t="s">
        <v>1436</v>
      </c>
      <c r="D4941" s="95">
        <v>1556</v>
      </c>
      <c r="G4941" s="95">
        <v>0</v>
      </c>
      <c r="H4941" s="93" t="s">
        <v>8976</v>
      </c>
      <c r="I4941" s="93" t="s">
        <v>23893</v>
      </c>
      <c r="J4941" s="93" t="s">
        <v>20996</v>
      </c>
      <c r="K4941" s="93" t="s">
        <v>368</v>
      </c>
      <c r="L4941" s="14">
        <f>AND(vyberHrace&lt;&gt;"",ISNUMBER(SEARCH(vyberHrace,$B4941)))</f>
      </c>
      <c r="M4941" s="14">
        <f>AND($I4941=MID(kododd,1,2),$J4941=MID(kododd,3,3))</f>
      </c>
    </row>
    <row r="4942">
      <c r="A4942" s="95">
        <v>30140</v>
      </c>
      <c r="B4942" s="93" t="s">
        <v>14660</v>
      </c>
      <c r="C4942" s="93" t="s">
        <v>1401</v>
      </c>
      <c r="G4942" s="95">
        <v>0</v>
      </c>
      <c r="H4942" s="93" t="s">
        <v>8976</v>
      </c>
      <c r="I4942" s="93" t="s">
        <v>23893</v>
      </c>
      <c r="J4942" s="93" t="s">
        <v>20996</v>
      </c>
      <c r="K4942" s="93" t="s">
        <v>368</v>
      </c>
      <c r="L4942" s="14">
        <f>AND(vyberHrace&lt;&gt;"",ISNUMBER(SEARCH(vyberHrace,$B4942)))</f>
      </c>
      <c r="M4942" s="14">
        <f>AND($I4942=MID(kododd,1,2),$J4942=MID(kododd,3,3))</f>
      </c>
    </row>
    <row r="4943">
      <c r="A4943" s="95">
        <v>30141</v>
      </c>
      <c r="B4943" s="93" t="s">
        <v>14660</v>
      </c>
      <c r="C4943" s="93" t="s">
        <v>1423</v>
      </c>
      <c r="D4943" s="95">
        <v>1696</v>
      </c>
      <c r="E4943" s="95">
        <v>1805</v>
      </c>
      <c r="F4943" s="95">
        <v>360163</v>
      </c>
      <c r="G4943" s="95">
        <v>0</v>
      </c>
      <c r="H4943" s="93" t="s">
        <v>8976</v>
      </c>
      <c r="I4943" s="93" t="s">
        <v>23893</v>
      </c>
      <c r="J4943" s="93" t="s">
        <v>20996</v>
      </c>
      <c r="K4943" s="93" t="s">
        <v>368</v>
      </c>
      <c r="L4943" s="14">
        <f>AND(vyberHrace&lt;&gt;"",ISNUMBER(SEARCH(vyberHrace,$B4943)))</f>
      </c>
      <c r="M4943" s="14">
        <f>AND($I4943=MID(kododd,1,2),$J4943=MID(kododd,3,3))</f>
      </c>
    </row>
    <row r="4944">
      <c r="A4944" s="95">
        <v>53557</v>
      </c>
      <c r="B4944" s="93" t="s">
        <v>17686</v>
      </c>
      <c r="C4944" s="93" t="s">
        <v>1414</v>
      </c>
      <c r="D4944" s="95">
        <v>1786</v>
      </c>
      <c r="E4944" s="95">
        <v>1832</v>
      </c>
      <c r="F4944" s="95">
        <v>23748109</v>
      </c>
      <c r="G4944" s="95">
        <v>250</v>
      </c>
      <c r="H4944" s="93" t="s">
        <v>8976</v>
      </c>
      <c r="I4944" s="93" t="s">
        <v>23893</v>
      </c>
      <c r="J4944" s="93" t="s">
        <v>20844</v>
      </c>
      <c r="K4944" s="93" t="s">
        <v>8979</v>
      </c>
      <c r="L4944" s="14">
        <f>AND(vyberHrace&lt;&gt;"",ISNUMBER(SEARCH(vyberHrace,$B4944)))</f>
      </c>
      <c r="M4944" s="14">
        <f>AND($I4944=MID(kododd,1,2),$J4944=MID(kododd,3,3))</f>
      </c>
    </row>
    <row r="4945">
      <c r="A4945" s="95">
        <v>12277</v>
      </c>
      <c r="B4945" s="93" t="s">
        <v>14556</v>
      </c>
      <c r="C4945" s="93" t="s">
        <v>1449</v>
      </c>
      <c r="D4945" s="95">
        <v>1628</v>
      </c>
      <c r="G4945" s="95">
        <v>0</v>
      </c>
      <c r="H4945" s="93" t="s">
        <v>8976</v>
      </c>
      <c r="I4945" s="93" t="s">
        <v>23893</v>
      </c>
      <c r="J4945" s="93" t="s">
        <v>20880</v>
      </c>
      <c r="K4945" s="93" t="s">
        <v>11224</v>
      </c>
      <c r="L4945" s="14">
        <f>AND(vyberHrace&lt;&gt;"",ISNUMBER(SEARCH(vyberHrace,$B4945)))</f>
      </c>
      <c r="M4945" s="14">
        <f>AND($I4945=MID(kododd,1,2),$J4945=MID(kododd,3,3))</f>
      </c>
    </row>
    <row r="4946">
      <c r="A4946" s="95">
        <v>56394</v>
      </c>
      <c r="B4946" s="93" t="s">
        <v>21700</v>
      </c>
      <c r="C4946" s="93" t="s">
        <v>1404</v>
      </c>
      <c r="D4946" s="95">
        <v>1361</v>
      </c>
      <c r="G4946" s="95">
        <v>250</v>
      </c>
      <c r="H4946" s="93" t="s">
        <v>8976</v>
      </c>
      <c r="I4946" s="93" t="s">
        <v>23893</v>
      </c>
      <c r="J4946" s="93" t="s">
        <v>20866</v>
      </c>
      <c r="K4946" s="93" t="s">
        <v>9063</v>
      </c>
      <c r="L4946" s="14">
        <f>AND(vyberHrace&lt;&gt;"",ISNUMBER(SEARCH(vyberHrace,$B4946)))</f>
      </c>
      <c r="M4946" s="14">
        <f>AND($I4946=MID(kododd,1,2),$J4946=MID(kododd,3,3))</f>
      </c>
    </row>
    <row r="4947">
      <c r="A4947" s="95">
        <v>39786</v>
      </c>
      <c r="B4947" s="93" t="s">
        <v>6381</v>
      </c>
      <c r="C4947" s="93" t="s">
        <v>1408</v>
      </c>
      <c r="D4947" s="95">
        <v>1094</v>
      </c>
      <c r="F4947" s="95">
        <v>23712490</v>
      </c>
      <c r="G4947" s="95">
        <v>0</v>
      </c>
      <c r="H4947" s="93" t="s">
        <v>8976</v>
      </c>
      <c r="I4947" s="93" t="s">
        <v>23893</v>
      </c>
      <c r="J4947" s="93" t="s">
        <v>20859</v>
      </c>
      <c r="K4947" s="93" t="s">
        <v>5573</v>
      </c>
      <c r="L4947" s="14">
        <f>AND(vyberHrace&lt;&gt;"",ISNUMBER(SEARCH(vyberHrace,$B4947)))</f>
      </c>
      <c r="M4947" s="14">
        <f>AND($I4947=MID(kododd,1,2),$J4947=MID(kododd,3,3))</f>
      </c>
    </row>
    <row r="4948">
      <c r="A4948" s="95">
        <v>44677</v>
      </c>
      <c r="B4948" s="93" t="s">
        <v>6382</v>
      </c>
      <c r="C4948" s="93" t="s">
        <v>3255</v>
      </c>
      <c r="G4948" s="95">
        <v>0</v>
      </c>
      <c r="H4948" s="93" t="s">
        <v>8976</v>
      </c>
      <c r="I4948" s="93" t="s">
        <v>23893</v>
      </c>
      <c r="J4948" s="93" t="s">
        <v>20859</v>
      </c>
      <c r="K4948" s="93" t="s">
        <v>5573</v>
      </c>
      <c r="L4948" s="14">
        <f>AND(vyberHrace&lt;&gt;"",ISNUMBER(SEARCH(vyberHrace,$B4948)))</f>
      </c>
      <c r="M4948" s="14">
        <f>AND($I4948=MID(kododd,1,2),$J4948=MID(kododd,3,3))</f>
      </c>
    </row>
    <row r="4949">
      <c r="A4949" s="95">
        <v>60719</v>
      </c>
      <c r="B4949" s="93" t="s">
        <v>27129</v>
      </c>
      <c r="C4949" s="93" t="s">
        <v>1486</v>
      </c>
      <c r="G4949" s="95">
        <v>0</v>
      </c>
      <c r="H4949" s="93" t="s">
        <v>8976</v>
      </c>
      <c r="I4949" s="93" t="s">
        <v>23893</v>
      </c>
      <c r="J4949" s="93" t="s">
        <v>20845</v>
      </c>
      <c r="K4949" s="93" t="s">
        <v>11239</v>
      </c>
      <c r="L4949" s="14">
        <f>AND(vyberHrace&lt;&gt;"",ISNUMBER(SEARCH(vyberHrace,$B4949)))</f>
      </c>
      <c r="M4949" s="14">
        <f>AND($I4949=MID(kododd,1,2),$J4949=MID(kododd,3,3))</f>
      </c>
    </row>
    <row r="4950">
      <c r="A4950" s="95">
        <v>61761</v>
      </c>
      <c r="B4950" s="93" t="s">
        <v>27910</v>
      </c>
      <c r="C4950" s="93" t="s">
        <v>1412</v>
      </c>
      <c r="F4950" s="95">
        <v>23793163</v>
      </c>
      <c r="G4950" s="95">
        <v>0</v>
      </c>
      <c r="H4950" s="93" t="s">
        <v>8976</v>
      </c>
      <c r="I4950" s="93" t="s">
        <v>23893</v>
      </c>
      <c r="J4950" s="93" t="s">
        <v>20862</v>
      </c>
      <c r="K4950" s="93" t="s">
        <v>6759</v>
      </c>
      <c r="L4950" s="14">
        <f>AND(vyberHrace&lt;&gt;"",ISNUMBER(SEARCH(vyberHrace,$B4950)))</f>
      </c>
      <c r="M4950" s="14">
        <f>AND($I4950=MID(kododd,1,2),$J4950=MID(kododd,3,3))</f>
      </c>
    </row>
    <row r="4951">
      <c r="A4951" s="95">
        <v>47983</v>
      </c>
      <c r="B4951" s="93" t="s">
        <v>8776</v>
      </c>
      <c r="C4951" s="93" t="s">
        <v>1423</v>
      </c>
      <c r="D4951" s="95">
        <v>1462</v>
      </c>
      <c r="E4951" s="95">
        <v>1591</v>
      </c>
      <c r="F4951" s="95">
        <v>23764155</v>
      </c>
      <c r="G4951" s="95">
        <v>250</v>
      </c>
      <c r="H4951" s="93" t="s">
        <v>8976</v>
      </c>
      <c r="I4951" s="93" t="s">
        <v>23893</v>
      </c>
      <c r="J4951" s="93" t="s">
        <v>20862</v>
      </c>
      <c r="K4951" s="93" t="s">
        <v>6759</v>
      </c>
      <c r="L4951" s="14">
        <f>AND(vyberHrace&lt;&gt;"",ISNUMBER(SEARCH(vyberHrace,$B4951)))</f>
      </c>
      <c r="M4951" s="14">
        <f>AND($I4951=MID(kododd,1,2),$J4951=MID(kododd,3,3))</f>
      </c>
    </row>
    <row r="4952">
      <c r="A4952" s="95">
        <v>104</v>
      </c>
      <c r="B4952" s="93" t="s">
        <v>8778</v>
      </c>
      <c r="C4952" s="93" t="s">
        <v>1432</v>
      </c>
      <c r="D4952" s="95">
        <v>2220</v>
      </c>
      <c r="E4952" s="95">
        <v>2208</v>
      </c>
      <c r="F4952" s="95">
        <v>307084</v>
      </c>
      <c r="G4952" s="95">
        <v>0</v>
      </c>
      <c r="H4952" s="93" t="s">
        <v>8976</v>
      </c>
      <c r="I4952" s="93" t="s">
        <v>23893</v>
      </c>
      <c r="J4952" s="93" t="s">
        <v>20867</v>
      </c>
      <c r="K4952" s="93" t="s">
        <v>2024</v>
      </c>
      <c r="L4952" s="14">
        <f>AND(vyberHrace&lt;&gt;"",ISNUMBER(SEARCH(vyberHrace,$B4952)))</f>
      </c>
      <c r="M4952" s="14">
        <f>AND($I4952=MID(kododd,1,2),$J4952=MID(kododd,3,3))</f>
      </c>
    </row>
    <row r="4953">
      <c r="A4953" s="95">
        <v>54439</v>
      </c>
      <c r="B4953" s="93" t="s">
        <v>8778</v>
      </c>
      <c r="C4953" s="93" t="s">
        <v>1455</v>
      </c>
      <c r="G4953" s="95">
        <v>0</v>
      </c>
      <c r="H4953" s="93" t="s">
        <v>8976</v>
      </c>
      <c r="I4953" s="93" t="s">
        <v>23893</v>
      </c>
      <c r="J4953" s="93" t="s">
        <v>21020</v>
      </c>
      <c r="K4953" s="93" t="s">
        <v>1659</v>
      </c>
      <c r="L4953" s="14">
        <f>AND(vyberHrace&lt;&gt;"",ISNUMBER(SEARCH(vyberHrace,$B4953)))</f>
      </c>
      <c r="M4953" s="14">
        <f>AND($I4953=MID(kododd,1,2),$J4953=MID(kododd,3,3))</f>
      </c>
    </row>
    <row r="4954">
      <c r="A4954" s="95">
        <v>63990</v>
      </c>
      <c r="B4954" s="93" t="s">
        <v>30137</v>
      </c>
      <c r="C4954" s="93" t="s">
        <v>1486</v>
      </c>
      <c r="D4954" s="95">
        <v>10702</v>
      </c>
      <c r="E4954" s="95">
        <v>10702</v>
      </c>
      <c r="G4954" s="95">
        <v>250</v>
      </c>
      <c r="H4954" s="93" t="s">
        <v>8976</v>
      </c>
      <c r="I4954" s="93" t="s">
        <v>23893</v>
      </c>
      <c r="J4954" s="93" t="s">
        <v>20850</v>
      </c>
      <c r="K4954" s="93" t="s">
        <v>2038</v>
      </c>
      <c r="L4954" s="14">
        <f>AND(vyberHrace&lt;&gt;"",ISNUMBER(SEARCH(vyberHrace,$B4954)))</f>
      </c>
      <c r="M4954" s="14">
        <f>AND($I4954=MID(kododd,1,2),$J4954=MID(kododd,3,3))</f>
      </c>
    </row>
    <row r="4955">
      <c r="A4955" s="95">
        <v>25823</v>
      </c>
      <c r="B4955" s="93" t="s">
        <v>8782</v>
      </c>
      <c r="C4955" s="93" t="s">
        <v>1403</v>
      </c>
      <c r="D4955" s="95">
        <v>2188</v>
      </c>
      <c r="E4955" s="95">
        <v>2218</v>
      </c>
      <c r="F4955" s="95">
        <v>331481</v>
      </c>
      <c r="G4955" s="95">
        <v>250</v>
      </c>
      <c r="H4955" s="93" t="s">
        <v>8976</v>
      </c>
      <c r="I4955" s="93" t="s">
        <v>23893</v>
      </c>
      <c r="J4955" s="93" t="s">
        <v>20922</v>
      </c>
      <c r="K4955" s="93" t="s">
        <v>5595</v>
      </c>
      <c r="L4955" s="14">
        <f>AND(vyberHrace&lt;&gt;"",ISNUMBER(SEARCH(vyberHrace,$B4955)))</f>
      </c>
      <c r="M4955" s="14">
        <f>AND($I4955=MID(kododd,1,2),$J4955=MID(kododd,3,3))</f>
      </c>
    </row>
    <row r="4956">
      <c r="A4956" s="95">
        <v>10971</v>
      </c>
      <c r="B4956" s="93" t="s">
        <v>8785</v>
      </c>
      <c r="C4956" s="93" t="s">
        <v>1464</v>
      </c>
      <c r="D4956" s="95">
        <v>1653</v>
      </c>
      <c r="E4956" s="95">
        <v>1775</v>
      </c>
      <c r="F4956" s="95">
        <v>357553</v>
      </c>
      <c r="G4956" s="95">
        <v>250</v>
      </c>
      <c r="H4956" s="93" t="s">
        <v>8976</v>
      </c>
      <c r="I4956" s="93" t="s">
        <v>23893</v>
      </c>
      <c r="J4956" s="93" t="s">
        <v>20900</v>
      </c>
      <c r="K4956" s="93" t="s">
        <v>1747</v>
      </c>
      <c r="L4956" s="14">
        <f>AND(vyberHrace&lt;&gt;"",ISNUMBER(SEARCH(vyberHrace,$B4956)))</f>
      </c>
      <c r="M4956" s="14">
        <f>AND($I4956=MID(kododd,1,2),$J4956=MID(kododd,3,3))</f>
      </c>
    </row>
    <row r="4957">
      <c r="A4957" s="95">
        <v>36639</v>
      </c>
      <c r="B4957" s="93" t="s">
        <v>16896</v>
      </c>
      <c r="C4957" s="93" t="s">
        <v>1404</v>
      </c>
      <c r="D4957" s="95">
        <v>1694</v>
      </c>
      <c r="E4957" s="95">
        <v>1839</v>
      </c>
      <c r="F4957" s="95">
        <v>23738286</v>
      </c>
      <c r="G4957" s="95">
        <v>250</v>
      </c>
      <c r="H4957" s="93" t="s">
        <v>8976</v>
      </c>
      <c r="I4957" s="93" t="s">
        <v>23893</v>
      </c>
      <c r="J4957" s="93" t="s">
        <v>20855</v>
      </c>
      <c r="K4957" s="93" t="s">
        <v>2076</v>
      </c>
      <c r="L4957" s="14">
        <f>AND(vyberHrace&lt;&gt;"",ISNUMBER(SEARCH(vyberHrace,$B4957)))</f>
      </c>
      <c r="M4957" s="14">
        <f>AND($I4957=MID(kododd,1,2),$J4957=MID(kododd,3,3))</f>
      </c>
    </row>
    <row r="4958">
      <c r="A4958" s="95">
        <v>59418</v>
      </c>
      <c r="B4958" s="93" t="s">
        <v>25833</v>
      </c>
      <c r="C4958" s="93" t="s">
        <v>1424</v>
      </c>
      <c r="F4958" s="95">
        <v>23797231</v>
      </c>
      <c r="G4958" s="95">
        <v>250</v>
      </c>
      <c r="H4958" s="93" t="s">
        <v>8976</v>
      </c>
      <c r="I4958" s="93" t="s">
        <v>23893</v>
      </c>
      <c r="J4958" s="93" t="s">
        <v>21014</v>
      </c>
      <c r="K4958" s="93" t="s">
        <v>4826</v>
      </c>
      <c r="L4958" s="14">
        <f>AND(vyberHrace&lt;&gt;"",ISNUMBER(SEARCH(vyberHrace,$B4958)))</f>
      </c>
      <c r="M4958" s="14">
        <f>AND($I4958=MID(kododd,1,2),$J4958=MID(kododd,3,3))</f>
      </c>
    </row>
    <row r="4959">
      <c r="A4959" s="95">
        <v>39097</v>
      </c>
      <c r="B4959" s="93" t="s">
        <v>19348</v>
      </c>
      <c r="C4959" s="93" t="s">
        <v>1409</v>
      </c>
      <c r="D4959" s="95">
        <v>1096</v>
      </c>
      <c r="G4959" s="95">
        <v>0</v>
      </c>
      <c r="H4959" s="93" t="s">
        <v>8976</v>
      </c>
      <c r="I4959" s="93" t="s">
        <v>23893</v>
      </c>
      <c r="J4959" s="93" t="s">
        <v>20880</v>
      </c>
      <c r="K4959" s="93" t="s">
        <v>11224</v>
      </c>
      <c r="L4959" s="14">
        <f>AND(vyberHrace&lt;&gt;"",ISNUMBER(SEARCH(vyberHrace,$B4959)))</f>
      </c>
      <c r="M4959" s="14">
        <f>AND($I4959=MID(kododd,1,2),$J4959=MID(kododd,3,3))</f>
      </c>
    </row>
    <row r="4960">
      <c r="A4960" s="95">
        <v>39098</v>
      </c>
      <c r="B4960" s="93" t="s">
        <v>19349</v>
      </c>
      <c r="C4960" s="93" t="s">
        <v>1408</v>
      </c>
      <c r="D4960" s="95">
        <v>1351</v>
      </c>
      <c r="E4960" s="95">
        <v>1555</v>
      </c>
      <c r="F4960" s="95">
        <v>23700424</v>
      </c>
      <c r="G4960" s="95">
        <v>0</v>
      </c>
      <c r="H4960" s="93" t="s">
        <v>8976</v>
      </c>
      <c r="I4960" s="93" t="s">
        <v>23893</v>
      </c>
      <c r="J4960" s="93" t="s">
        <v>20880</v>
      </c>
      <c r="K4960" s="93" t="s">
        <v>11224</v>
      </c>
      <c r="L4960" s="14">
        <f>AND(vyberHrace&lt;&gt;"",ISNUMBER(SEARCH(vyberHrace,$B4960)))</f>
      </c>
      <c r="M4960" s="14">
        <f>AND($I4960=MID(kododd,1,2),$J4960=MID(kododd,3,3))</f>
      </c>
    </row>
    <row r="4961">
      <c r="A4961" s="95">
        <v>61651</v>
      </c>
      <c r="B4961" s="93" t="s">
        <v>27813</v>
      </c>
      <c r="C4961" s="93" t="s">
        <v>1411</v>
      </c>
      <c r="G4961" s="95">
        <v>250</v>
      </c>
      <c r="H4961" s="93" t="s">
        <v>8976</v>
      </c>
      <c r="I4961" s="93" t="s">
        <v>23893</v>
      </c>
      <c r="J4961" s="93" t="s">
        <v>20983</v>
      </c>
      <c r="K4961" s="93" t="s">
        <v>9107</v>
      </c>
      <c r="L4961" s="14">
        <f>AND(vyberHrace&lt;&gt;"",ISNUMBER(SEARCH(vyberHrace,$B4961)))</f>
      </c>
      <c r="M4961" s="14">
        <f>AND($I4961=MID(kododd,1,2),$J4961=MID(kododd,3,3))</f>
      </c>
    </row>
    <row r="4962">
      <c r="A4962" s="95">
        <v>62936</v>
      </c>
      <c r="B4962" s="93" t="s">
        <v>28813</v>
      </c>
      <c r="C4962" s="93" t="s">
        <v>1450</v>
      </c>
      <c r="D4962" s="95">
        <v>1005</v>
      </c>
      <c r="G4962" s="95">
        <v>250</v>
      </c>
      <c r="H4962" s="93" t="s">
        <v>8976</v>
      </c>
      <c r="I4962" s="93" t="s">
        <v>23893</v>
      </c>
      <c r="J4962" s="93" t="s">
        <v>20944</v>
      </c>
      <c r="K4962" s="93" t="s">
        <v>5129</v>
      </c>
      <c r="L4962" s="14">
        <f>AND(vyberHrace&lt;&gt;"",ISNUMBER(SEARCH(vyberHrace,$B4962)))</f>
      </c>
      <c r="M4962" s="14">
        <f>AND($I4962=MID(kododd,1,2),$J4962=MID(kododd,3,3))</f>
      </c>
    </row>
    <row r="4963">
      <c r="A4963" s="95">
        <v>56824</v>
      </c>
      <c r="B4963" s="93" t="s">
        <v>21807</v>
      </c>
      <c r="C4963" s="93" t="s">
        <v>1424</v>
      </c>
      <c r="F4963" s="95">
        <v>23776170</v>
      </c>
      <c r="G4963" s="95">
        <v>250</v>
      </c>
      <c r="H4963" s="93" t="s">
        <v>8976</v>
      </c>
      <c r="I4963" s="93" t="s">
        <v>23893</v>
      </c>
      <c r="J4963" s="93" t="s">
        <v>21005</v>
      </c>
      <c r="K4963" s="93" t="s">
        <v>7922</v>
      </c>
      <c r="L4963" s="14">
        <f>AND(vyberHrace&lt;&gt;"",ISNUMBER(SEARCH(vyberHrace,$B4963)))</f>
      </c>
      <c r="M4963" s="14">
        <f>AND($I4963=MID(kododd,1,2),$J4963=MID(kododd,3,3))</f>
      </c>
    </row>
    <row r="4964">
      <c r="A4964" s="95">
        <v>7404</v>
      </c>
      <c r="B4964" s="93" t="s">
        <v>19372</v>
      </c>
      <c r="C4964" s="93" t="s">
        <v>1465</v>
      </c>
      <c r="D4964" s="95">
        <v>1667</v>
      </c>
      <c r="G4964" s="95">
        <v>0</v>
      </c>
      <c r="H4964" s="93" t="s">
        <v>8976</v>
      </c>
      <c r="I4964" s="93" t="s">
        <v>23893</v>
      </c>
      <c r="J4964" s="93" t="s">
        <v>20944</v>
      </c>
      <c r="K4964" s="93" t="s">
        <v>5129</v>
      </c>
      <c r="L4964" s="14">
        <f>AND(vyberHrace&lt;&gt;"",ISNUMBER(SEARCH(vyberHrace,$B4964)))</f>
      </c>
      <c r="M4964" s="14">
        <f>AND($I4964=MID(kododd,1,2),$J4964=MID(kododd,3,3))</f>
      </c>
    </row>
    <row r="4965">
      <c r="A4965" s="95">
        <v>38179</v>
      </c>
      <c r="B4965" s="93" t="s">
        <v>19373</v>
      </c>
      <c r="C4965" s="93" t="s">
        <v>1400</v>
      </c>
      <c r="D4965" s="95">
        <v>1246</v>
      </c>
      <c r="E4965" s="95">
        <v>1603</v>
      </c>
      <c r="F4965" s="95">
        <v>390860</v>
      </c>
      <c r="G4965" s="95">
        <v>0</v>
      </c>
      <c r="H4965" s="93" t="s">
        <v>8976</v>
      </c>
      <c r="I4965" s="93" t="s">
        <v>23893</v>
      </c>
      <c r="J4965" s="93" t="s">
        <v>21014</v>
      </c>
      <c r="K4965" s="93" t="s">
        <v>4826</v>
      </c>
      <c r="L4965" s="14">
        <f>AND(vyberHrace&lt;&gt;"",ISNUMBER(SEARCH(vyberHrace,$B4965)))</f>
      </c>
      <c r="M4965" s="14">
        <f>AND($I4965=MID(kododd,1,2),$J4965=MID(kododd,3,3))</f>
      </c>
    </row>
    <row r="4966">
      <c r="A4966" s="95">
        <v>53281</v>
      </c>
      <c r="B4966" s="93" t="s">
        <v>17693</v>
      </c>
      <c r="C4966" s="93" t="s">
        <v>1412</v>
      </c>
      <c r="G4966" s="95">
        <v>0</v>
      </c>
      <c r="H4966" s="93" t="s">
        <v>8976</v>
      </c>
      <c r="I4966" s="93" t="s">
        <v>23893</v>
      </c>
      <c r="J4966" s="93" t="s">
        <v>20863</v>
      </c>
      <c r="K4966" s="93" t="s">
        <v>4532</v>
      </c>
      <c r="L4966" s="14">
        <f>AND(vyberHrace&lt;&gt;"",ISNUMBER(SEARCH(vyberHrace,$B4966)))</f>
      </c>
      <c r="M4966" s="14">
        <f>AND($I4966=MID(kododd,1,2),$J4966=MID(kododd,3,3))</f>
      </c>
    </row>
    <row r="4967">
      <c r="A4967" s="95">
        <v>36807</v>
      </c>
      <c r="B4967" s="93" t="s">
        <v>3128</v>
      </c>
      <c r="C4967" s="93" t="s">
        <v>1437</v>
      </c>
      <c r="D4967" s="95">
        <v>2227</v>
      </c>
      <c r="E4967" s="95">
        <v>2198</v>
      </c>
      <c r="F4967" s="95">
        <v>4139690</v>
      </c>
      <c r="G4967" s="95">
        <v>250</v>
      </c>
      <c r="H4967" s="93" t="s">
        <v>8976</v>
      </c>
      <c r="I4967" s="93" t="s">
        <v>23893</v>
      </c>
      <c r="J4967" s="93" t="s">
        <v>20990</v>
      </c>
      <c r="K4967" s="93" t="s">
        <v>5159</v>
      </c>
      <c r="L4967" s="14">
        <f>AND(vyberHrace&lt;&gt;"",ISNUMBER(SEARCH(vyberHrace,$B4967)))</f>
      </c>
      <c r="M4967" s="14">
        <f>AND($I4967=MID(kododd,1,2),$J4967=MID(kododd,3,3))</f>
      </c>
    </row>
    <row r="4968">
      <c r="A4968" s="95">
        <v>59826</v>
      </c>
      <c r="B4968" s="93" t="s">
        <v>26331</v>
      </c>
      <c r="C4968" s="93" t="s">
        <v>1416</v>
      </c>
      <c r="F4968" s="95">
        <v>23776447</v>
      </c>
      <c r="G4968" s="95">
        <v>250</v>
      </c>
      <c r="H4968" s="93" t="s">
        <v>8976</v>
      </c>
      <c r="I4968" s="93" t="s">
        <v>23893</v>
      </c>
      <c r="J4968" s="93" t="s">
        <v>20850</v>
      </c>
      <c r="K4968" s="93" t="s">
        <v>2038</v>
      </c>
      <c r="L4968" s="14">
        <f>AND(vyberHrace&lt;&gt;"",ISNUMBER(SEARCH(vyberHrace,$B4968)))</f>
      </c>
      <c r="M4968" s="14">
        <f>AND($I4968=MID(kododd,1,2),$J4968=MID(kododd,3,3))</f>
      </c>
    </row>
    <row r="4969">
      <c r="A4969" s="95">
        <v>32183</v>
      </c>
      <c r="B4969" s="93" t="s">
        <v>19392</v>
      </c>
      <c r="C4969" s="93" t="s">
        <v>1447</v>
      </c>
      <c r="D4969" s="95">
        <v>1794</v>
      </c>
      <c r="E4969" s="95">
        <v>1853</v>
      </c>
      <c r="F4969" s="95">
        <v>370843</v>
      </c>
      <c r="G4969" s="95">
        <v>250</v>
      </c>
      <c r="H4969" s="93" t="s">
        <v>8976</v>
      </c>
      <c r="I4969" s="93" t="s">
        <v>23893</v>
      </c>
      <c r="J4969" s="93" t="s">
        <v>20880</v>
      </c>
      <c r="K4969" s="93" t="s">
        <v>11224</v>
      </c>
      <c r="L4969" s="14">
        <f>AND(vyberHrace&lt;&gt;"",ISNUMBER(SEARCH(vyberHrace,$B4969)))</f>
      </c>
      <c r="M4969" s="14">
        <f>AND($I4969=MID(kododd,1,2),$J4969=MID(kododd,3,3))</f>
      </c>
    </row>
    <row r="4970">
      <c r="A4970" s="95">
        <v>43152</v>
      </c>
      <c r="B4970" s="93" t="s">
        <v>19394</v>
      </c>
      <c r="C4970" s="93" t="s">
        <v>3255</v>
      </c>
      <c r="D4970" s="95">
        <v>1053</v>
      </c>
      <c r="F4970" s="95">
        <v>23743581</v>
      </c>
      <c r="G4970" s="95">
        <v>0</v>
      </c>
      <c r="H4970" s="93" t="s">
        <v>8976</v>
      </c>
      <c r="I4970" s="93" t="s">
        <v>23893</v>
      </c>
      <c r="J4970" s="93" t="s">
        <v>20862</v>
      </c>
      <c r="K4970" s="93" t="s">
        <v>6759</v>
      </c>
      <c r="L4970" s="14">
        <f>AND(vyberHrace&lt;&gt;"",ISNUMBER(SEARCH(vyberHrace,$B4970)))</f>
      </c>
      <c r="M4970" s="14">
        <f>AND($I4970=MID(kododd,1,2),$J4970=MID(kododd,3,3))</f>
      </c>
    </row>
    <row r="4971">
      <c r="A4971" s="95">
        <v>2226</v>
      </c>
      <c r="B4971" s="93" t="s">
        <v>19395</v>
      </c>
      <c r="C4971" s="93" t="s">
        <v>1430</v>
      </c>
      <c r="D4971" s="95">
        <v>1795</v>
      </c>
      <c r="E4971" s="95">
        <v>1839</v>
      </c>
      <c r="F4971" s="95">
        <v>357650</v>
      </c>
      <c r="G4971" s="95">
        <v>250</v>
      </c>
      <c r="H4971" s="93" t="s">
        <v>8976</v>
      </c>
      <c r="I4971" s="93" t="s">
        <v>23893</v>
      </c>
      <c r="J4971" s="93" t="s">
        <v>20960</v>
      </c>
      <c r="K4971" s="93" t="s">
        <v>4905</v>
      </c>
      <c r="L4971" s="14">
        <f>AND(vyberHrace&lt;&gt;"",ISNUMBER(SEARCH(vyberHrace,$B4971)))</f>
      </c>
      <c r="M4971" s="14">
        <f>AND($I4971=MID(kododd,1,2),$J4971=MID(kododd,3,3))</f>
      </c>
    </row>
    <row r="4972">
      <c r="A4972" s="95">
        <v>47725</v>
      </c>
      <c r="B4972" s="93" t="s">
        <v>19396</v>
      </c>
      <c r="C4972" s="93" t="s">
        <v>3255</v>
      </c>
      <c r="D4972" s="95">
        <v>2002</v>
      </c>
      <c r="E4972" s="95">
        <v>1958</v>
      </c>
      <c r="F4972" s="95">
        <v>23725010</v>
      </c>
      <c r="G4972" s="95">
        <v>250</v>
      </c>
      <c r="H4972" s="93" t="s">
        <v>8976</v>
      </c>
      <c r="I4972" s="93" t="s">
        <v>23893</v>
      </c>
      <c r="J4972" s="93" t="s">
        <v>20862</v>
      </c>
      <c r="K4972" s="93" t="s">
        <v>6759</v>
      </c>
      <c r="L4972" s="14">
        <f>AND(vyberHrace&lt;&gt;"",ISNUMBER(SEARCH(vyberHrace,$B4972)))</f>
      </c>
      <c r="M4972" s="14">
        <f>AND($I4972=MID(kododd,1,2),$J4972=MID(kododd,3,3))</f>
      </c>
    </row>
    <row r="4973">
      <c r="A4973" s="95">
        <v>51651</v>
      </c>
      <c r="B4973" s="93" t="s">
        <v>19397</v>
      </c>
      <c r="C4973" s="93" t="s">
        <v>1406</v>
      </c>
      <c r="G4973" s="95">
        <v>0</v>
      </c>
      <c r="H4973" s="93" t="s">
        <v>8976</v>
      </c>
      <c r="I4973" s="93" t="s">
        <v>23893</v>
      </c>
      <c r="J4973" s="93" t="s">
        <v>20976</v>
      </c>
      <c r="K4973" s="93" t="s">
        <v>9938</v>
      </c>
      <c r="L4973" s="14">
        <f>AND(vyberHrace&lt;&gt;"",ISNUMBER(SEARCH(vyberHrace,$B4973)))</f>
      </c>
      <c r="M4973" s="14">
        <f>AND($I4973=MID(kododd,1,2),$J4973=MID(kododd,3,3))</f>
      </c>
    </row>
    <row r="4974">
      <c r="A4974" s="95">
        <v>51652</v>
      </c>
      <c r="B4974" s="93" t="s">
        <v>19399</v>
      </c>
      <c r="C4974" s="93" t="s">
        <v>1406</v>
      </c>
      <c r="G4974" s="95">
        <v>0</v>
      </c>
      <c r="H4974" s="93" t="s">
        <v>8976</v>
      </c>
      <c r="I4974" s="93" t="s">
        <v>23893</v>
      </c>
      <c r="J4974" s="93" t="s">
        <v>20976</v>
      </c>
      <c r="K4974" s="93" t="s">
        <v>9938</v>
      </c>
      <c r="L4974" s="14">
        <f>AND(vyberHrace&lt;&gt;"",ISNUMBER(SEARCH(vyberHrace,$B4974)))</f>
      </c>
      <c r="M4974" s="14">
        <f>AND($I4974=MID(kododd,1,2),$J4974=MID(kododd,3,3))</f>
      </c>
    </row>
    <row r="4975">
      <c r="A4975" s="95">
        <v>48792</v>
      </c>
      <c r="B4975" s="93" t="s">
        <v>19404</v>
      </c>
      <c r="C4975" s="93" t="s">
        <v>1422</v>
      </c>
      <c r="D4975" s="95">
        <v>1062</v>
      </c>
      <c r="F4975" s="95">
        <v>23739673</v>
      </c>
      <c r="G4975" s="95">
        <v>250</v>
      </c>
      <c r="H4975" s="93" t="s">
        <v>8976</v>
      </c>
      <c r="I4975" s="93" t="s">
        <v>23893</v>
      </c>
      <c r="J4975" s="93" t="s">
        <v>21005</v>
      </c>
      <c r="K4975" s="93" t="s">
        <v>7922</v>
      </c>
      <c r="L4975" s="14">
        <f>AND(vyberHrace&lt;&gt;"",ISNUMBER(SEARCH(vyberHrace,$B4975)))</f>
      </c>
      <c r="M4975" s="14">
        <f>AND($I4975=MID(kododd,1,2),$J4975=MID(kododd,3,3))</f>
      </c>
    </row>
    <row r="4976">
      <c r="A4976" s="95">
        <v>12358</v>
      </c>
      <c r="B4976" s="93" t="s">
        <v>19405</v>
      </c>
      <c r="C4976" s="93" t="s">
        <v>1423</v>
      </c>
      <c r="D4976" s="95">
        <v>1529</v>
      </c>
      <c r="F4976" s="95">
        <v>371432</v>
      </c>
      <c r="G4976" s="95">
        <v>0</v>
      </c>
      <c r="H4976" s="93" t="s">
        <v>8976</v>
      </c>
      <c r="I4976" s="93" t="s">
        <v>23893</v>
      </c>
      <c r="J4976" s="93" t="s">
        <v>23412</v>
      </c>
      <c r="K4976" s="93" t="s">
        <v>21358</v>
      </c>
      <c r="L4976" s="14">
        <f>AND(vyberHrace&lt;&gt;"",ISNUMBER(SEARCH(vyberHrace,$B4976)))</f>
      </c>
      <c r="M4976" s="14">
        <f>AND($I4976=MID(kododd,1,2),$J4976=MID(kododd,3,3))</f>
      </c>
    </row>
    <row r="4977">
      <c r="A4977" s="95">
        <v>49080</v>
      </c>
      <c r="B4977" s="93" t="s">
        <v>19405</v>
      </c>
      <c r="C4977" s="93" t="s">
        <v>1442</v>
      </c>
      <c r="D4977" s="95">
        <v>1102</v>
      </c>
      <c r="F4977" s="95">
        <v>23737352</v>
      </c>
      <c r="G4977" s="95">
        <v>250</v>
      </c>
      <c r="H4977" s="93" t="s">
        <v>8976</v>
      </c>
      <c r="I4977" s="93" t="s">
        <v>23893</v>
      </c>
      <c r="J4977" s="93" t="s">
        <v>20862</v>
      </c>
      <c r="K4977" s="93" t="s">
        <v>6759</v>
      </c>
      <c r="L4977" s="14">
        <f>AND(vyberHrace&lt;&gt;"",ISNUMBER(SEARCH(vyberHrace,$B4977)))</f>
      </c>
      <c r="M4977" s="14">
        <f>AND($I4977=MID(kododd,1,2),$J4977=MID(kododd,3,3))</f>
      </c>
    </row>
    <row r="4978">
      <c r="A4978" s="95">
        <v>46656</v>
      </c>
      <c r="B4978" s="93" t="s">
        <v>16965</v>
      </c>
      <c r="C4978" s="93" t="s">
        <v>1408</v>
      </c>
      <c r="G4978" s="95">
        <v>0</v>
      </c>
      <c r="H4978" s="93" t="s">
        <v>8976</v>
      </c>
      <c r="I4978" s="93" t="s">
        <v>23893</v>
      </c>
      <c r="J4978" s="93" t="s">
        <v>20862</v>
      </c>
      <c r="K4978" s="93" t="s">
        <v>6759</v>
      </c>
      <c r="L4978" s="14">
        <f>AND(vyberHrace&lt;&gt;"",ISNUMBER(SEARCH(vyberHrace,$B4978)))</f>
      </c>
      <c r="M4978" s="14">
        <f>AND($I4978=MID(kododd,1,2),$J4978=MID(kododd,3,3))</f>
      </c>
    </row>
    <row r="4979">
      <c r="A4979" s="95">
        <v>54856</v>
      </c>
      <c r="B4979" s="93" t="s">
        <v>2689</v>
      </c>
      <c r="C4979" s="93" t="s">
        <v>1420</v>
      </c>
      <c r="G4979" s="95">
        <v>0</v>
      </c>
      <c r="H4979" s="93" t="s">
        <v>8976</v>
      </c>
      <c r="I4979" s="93" t="s">
        <v>23893</v>
      </c>
      <c r="J4979" s="93" t="s">
        <v>20863</v>
      </c>
      <c r="K4979" s="93" t="s">
        <v>4532</v>
      </c>
      <c r="L4979" s="14">
        <f>AND(vyberHrace&lt;&gt;"",ISNUMBER(SEARCH(vyberHrace,$B4979)))</f>
      </c>
      <c r="M4979" s="14">
        <f>AND($I4979=MID(kododd,1,2),$J4979=MID(kododd,3,3))</f>
      </c>
    </row>
    <row r="4980">
      <c r="A4980" s="95">
        <v>5829</v>
      </c>
      <c r="B4980" s="93" t="s">
        <v>16972</v>
      </c>
      <c r="C4980" s="93" t="s">
        <v>1415</v>
      </c>
      <c r="D4980" s="95">
        <v>1945</v>
      </c>
      <c r="E4980" s="95">
        <v>1968</v>
      </c>
      <c r="F4980" s="95">
        <v>321818</v>
      </c>
      <c r="G4980" s="95">
        <v>250</v>
      </c>
      <c r="H4980" s="93" t="s">
        <v>8976</v>
      </c>
      <c r="I4980" s="93" t="s">
        <v>23893</v>
      </c>
      <c r="J4980" s="93" t="s">
        <v>20990</v>
      </c>
      <c r="K4980" s="93" t="s">
        <v>5159</v>
      </c>
      <c r="L4980" s="14">
        <f>AND(vyberHrace&lt;&gt;"",ISNUMBER(SEARCH(vyberHrace,$B4980)))</f>
      </c>
      <c r="M4980" s="14">
        <f>AND($I4980=MID(kododd,1,2),$J4980=MID(kododd,3,3))</f>
      </c>
    </row>
    <row r="4981">
      <c r="A4981" s="95">
        <v>37001</v>
      </c>
      <c r="B4981" s="93" t="s">
        <v>19506</v>
      </c>
      <c r="C4981" s="93" t="s">
        <v>1469</v>
      </c>
      <c r="D4981" s="95">
        <v>1687</v>
      </c>
      <c r="E4981" s="95">
        <v>1807</v>
      </c>
      <c r="F4981" s="95">
        <v>23702230</v>
      </c>
      <c r="G4981" s="95">
        <v>0</v>
      </c>
      <c r="H4981" s="93" t="s">
        <v>8976</v>
      </c>
      <c r="I4981" s="93" t="s">
        <v>23893</v>
      </c>
      <c r="J4981" s="93" t="s">
        <v>21005</v>
      </c>
      <c r="K4981" s="93" t="s">
        <v>7922</v>
      </c>
      <c r="L4981" s="14">
        <f>AND(vyberHrace&lt;&gt;"",ISNUMBER(SEARCH(vyberHrace,$B4981)))</f>
      </c>
      <c r="M4981" s="14">
        <f>AND($I4981=MID(kododd,1,2),$J4981=MID(kododd,3,3))</f>
      </c>
    </row>
    <row r="4982">
      <c r="A4982" s="95">
        <v>47758</v>
      </c>
      <c r="B4982" s="93" t="s">
        <v>19508</v>
      </c>
      <c r="C4982" s="93" t="s">
        <v>1422</v>
      </c>
      <c r="D4982" s="95">
        <v>1403</v>
      </c>
      <c r="E4982" s="95">
        <v>1535</v>
      </c>
      <c r="F4982" s="95">
        <v>23725729</v>
      </c>
      <c r="G4982" s="95">
        <v>250</v>
      </c>
      <c r="H4982" s="93" t="s">
        <v>8976</v>
      </c>
      <c r="I4982" s="93" t="s">
        <v>23893</v>
      </c>
      <c r="J4982" s="93" t="s">
        <v>20890</v>
      </c>
      <c r="K4982" s="93" t="s">
        <v>9069</v>
      </c>
      <c r="L4982" s="14">
        <f>AND(vyberHrace&lt;&gt;"",ISNUMBER(SEARCH(vyberHrace,$B4982)))</f>
      </c>
      <c r="M4982" s="14">
        <f>AND($I4982=MID(kododd,1,2),$J4982=MID(kododd,3,3))</f>
      </c>
    </row>
    <row r="4983">
      <c r="A4983" s="95">
        <v>38997</v>
      </c>
      <c r="B4983" s="93" t="s">
        <v>3130</v>
      </c>
      <c r="C4983" s="93" t="s">
        <v>1417</v>
      </c>
      <c r="D4983" s="95">
        <v>1838</v>
      </c>
      <c r="E4983" s="95">
        <v>1908</v>
      </c>
      <c r="F4983" s="95">
        <v>14905213</v>
      </c>
      <c r="G4983" s="95">
        <v>250</v>
      </c>
      <c r="H4983" s="93" t="s">
        <v>8976</v>
      </c>
      <c r="I4983" s="93" t="s">
        <v>23893</v>
      </c>
      <c r="J4983" s="93" t="s">
        <v>20890</v>
      </c>
      <c r="K4983" s="93" t="s">
        <v>9069</v>
      </c>
      <c r="L4983" s="14">
        <f>AND(vyberHrace&lt;&gt;"",ISNUMBER(SEARCH(vyberHrace,$B4983)))</f>
      </c>
      <c r="M4983" s="14">
        <f>AND($I4983=MID(kododd,1,2),$J4983=MID(kododd,3,3))</f>
      </c>
    </row>
    <row r="4984">
      <c r="A4984" s="95">
        <v>54861</v>
      </c>
      <c r="B4984" s="93" t="s">
        <v>2690</v>
      </c>
      <c r="C4984" s="93" t="s">
        <v>1450</v>
      </c>
      <c r="G4984" s="95">
        <v>0</v>
      </c>
      <c r="H4984" s="93" t="s">
        <v>8976</v>
      </c>
      <c r="I4984" s="93" t="s">
        <v>23893</v>
      </c>
      <c r="J4984" s="93" t="s">
        <v>20863</v>
      </c>
      <c r="K4984" s="93" t="s">
        <v>4532</v>
      </c>
      <c r="L4984" s="14">
        <f>AND(vyberHrace&lt;&gt;"",ISNUMBER(SEARCH(vyberHrace,$B4984)))</f>
      </c>
      <c r="M4984" s="14">
        <f>AND($I4984=MID(kododd,1,2),$J4984=MID(kododd,3,3))</f>
      </c>
    </row>
    <row r="4985">
      <c r="A4985" s="95">
        <v>53282</v>
      </c>
      <c r="B4985" s="93" t="s">
        <v>7771</v>
      </c>
      <c r="C4985" s="93" t="s">
        <v>1406</v>
      </c>
      <c r="G4985" s="95">
        <v>0</v>
      </c>
      <c r="H4985" s="93" t="s">
        <v>8976</v>
      </c>
      <c r="I4985" s="93" t="s">
        <v>23893</v>
      </c>
      <c r="J4985" s="93" t="s">
        <v>20863</v>
      </c>
      <c r="K4985" s="93" t="s">
        <v>4532</v>
      </c>
      <c r="L4985" s="14">
        <f>AND(vyberHrace&lt;&gt;"",ISNUMBER(SEARCH(vyberHrace,$B4985)))</f>
      </c>
      <c r="M4985" s="14">
        <f>AND($I4985=MID(kododd,1,2),$J4985=MID(kododd,3,3))</f>
      </c>
    </row>
    <row r="4986">
      <c r="A4986" s="95">
        <v>15014</v>
      </c>
      <c r="B4986" s="93" t="s">
        <v>19517</v>
      </c>
      <c r="C4986" s="93" t="s">
        <v>1423</v>
      </c>
      <c r="D4986" s="95">
        <v>2262</v>
      </c>
      <c r="E4986" s="95">
        <v>2265</v>
      </c>
      <c r="F4986" s="95">
        <v>330469</v>
      </c>
      <c r="G4986" s="95">
        <v>0</v>
      </c>
      <c r="H4986" s="93" t="s">
        <v>8976</v>
      </c>
      <c r="I4986" s="93" t="s">
        <v>23893</v>
      </c>
      <c r="J4986" s="93" t="s">
        <v>20956</v>
      </c>
      <c r="K4986" s="93" t="s">
        <v>26134</v>
      </c>
      <c r="L4986" s="14">
        <f>AND(vyberHrace&lt;&gt;"",ISNUMBER(SEARCH(vyberHrace,$B4986)))</f>
      </c>
      <c r="M4986" s="14">
        <f>AND($I4986=MID(kododd,1,2),$J4986=MID(kododd,3,3))</f>
      </c>
    </row>
    <row r="4987">
      <c r="A4987" s="95">
        <v>57889</v>
      </c>
      <c r="B4987" s="93" t="s">
        <v>24435</v>
      </c>
      <c r="C4987" s="93" t="s">
        <v>1411</v>
      </c>
      <c r="F4987" s="95">
        <v>23797240</v>
      </c>
      <c r="G4987" s="95">
        <v>250</v>
      </c>
      <c r="H4987" s="93" t="s">
        <v>8976</v>
      </c>
      <c r="I4987" s="93" t="s">
        <v>23893</v>
      </c>
      <c r="J4987" s="93" t="s">
        <v>20956</v>
      </c>
      <c r="K4987" s="93" t="s">
        <v>26134</v>
      </c>
      <c r="L4987" s="14">
        <f>AND(vyberHrace&lt;&gt;"",ISNUMBER(SEARCH(vyberHrace,$B4987)))</f>
      </c>
      <c r="M4987" s="14">
        <f>AND($I4987=MID(kododd,1,2),$J4987=MID(kododd,3,3))</f>
      </c>
    </row>
    <row r="4988">
      <c r="A4988" s="95">
        <v>53802</v>
      </c>
      <c r="B4988" s="93" t="s">
        <v>2738</v>
      </c>
      <c r="C4988" s="93" t="s">
        <v>1411</v>
      </c>
      <c r="G4988" s="95">
        <v>0</v>
      </c>
      <c r="H4988" s="93" t="s">
        <v>8976</v>
      </c>
      <c r="I4988" s="93" t="s">
        <v>23893</v>
      </c>
      <c r="J4988" s="93" t="s">
        <v>21005</v>
      </c>
      <c r="K4988" s="93" t="s">
        <v>7922</v>
      </c>
      <c r="L4988" s="14">
        <f>AND(vyberHrace&lt;&gt;"",ISNUMBER(SEARCH(vyberHrace,$B4988)))</f>
      </c>
      <c r="M4988" s="14">
        <f>AND($I4988=MID(kododd,1,2),$J4988=MID(kododd,3,3))</f>
      </c>
    </row>
    <row r="4989">
      <c r="A4989" s="95">
        <v>53801</v>
      </c>
      <c r="B4989" s="93" t="s">
        <v>2739</v>
      </c>
      <c r="C4989" s="93" t="s">
        <v>1486</v>
      </c>
      <c r="G4989" s="95">
        <v>0</v>
      </c>
      <c r="H4989" s="93" t="s">
        <v>8976</v>
      </c>
      <c r="I4989" s="93" t="s">
        <v>23893</v>
      </c>
      <c r="J4989" s="93" t="s">
        <v>21005</v>
      </c>
      <c r="K4989" s="93" t="s">
        <v>7922</v>
      </c>
      <c r="L4989" s="14">
        <f>AND(vyberHrace&lt;&gt;"",ISNUMBER(SEARCH(vyberHrace,$B4989)))</f>
      </c>
      <c r="M4989" s="14">
        <f>AND($I4989=MID(kododd,1,2),$J4989=MID(kododd,3,3))</f>
      </c>
    </row>
    <row r="4990">
      <c r="A4990" s="95">
        <v>4171</v>
      </c>
      <c r="B4990" s="93" t="s">
        <v>16308</v>
      </c>
      <c r="C4990" s="93" t="s">
        <v>1432</v>
      </c>
      <c r="D4990" s="95">
        <v>1635</v>
      </c>
      <c r="E4990" s="95">
        <v>1847</v>
      </c>
      <c r="F4990" s="95">
        <v>339741</v>
      </c>
      <c r="G4990" s="95">
        <v>250</v>
      </c>
      <c r="H4990" s="93" t="s">
        <v>8976</v>
      </c>
      <c r="I4990" s="93" t="s">
        <v>23893</v>
      </c>
      <c r="J4990" s="93" t="s">
        <v>20990</v>
      </c>
      <c r="K4990" s="93" t="s">
        <v>5159</v>
      </c>
      <c r="L4990" s="14">
        <f>AND(vyberHrace&lt;&gt;"",ISNUMBER(SEARCH(vyberHrace,$B4990)))</f>
      </c>
      <c r="M4990" s="14">
        <f>AND($I4990=MID(kododd,1,2),$J4990=MID(kododd,3,3))</f>
      </c>
    </row>
    <row r="4991">
      <c r="A4991" s="95">
        <v>14460</v>
      </c>
      <c r="B4991" s="93" t="s">
        <v>19534</v>
      </c>
      <c r="C4991" s="93" t="s">
        <v>1403</v>
      </c>
      <c r="D4991" s="95">
        <v>1520</v>
      </c>
      <c r="F4991" s="95">
        <v>329401</v>
      </c>
      <c r="G4991" s="95">
        <v>0</v>
      </c>
      <c r="H4991" s="93" t="s">
        <v>8976</v>
      </c>
      <c r="I4991" s="93" t="s">
        <v>23893</v>
      </c>
      <c r="J4991" s="93" t="s">
        <v>20944</v>
      </c>
      <c r="K4991" s="93" t="s">
        <v>5129</v>
      </c>
      <c r="L4991" s="14">
        <f>AND(vyberHrace&lt;&gt;"",ISNUMBER(SEARCH(vyberHrace,$B4991)))</f>
      </c>
      <c r="M4991" s="14">
        <f>AND($I4991=MID(kododd,1,2),$J4991=MID(kododd,3,3))</f>
      </c>
    </row>
    <row r="4992">
      <c r="A4992" s="95">
        <v>40758</v>
      </c>
      <c r="B4992" s="93" t="s">
        <v>19534</v>
      </c>
      <c r="C4992" s="93" t="s">
        <v>1400</v>
      </c>
      <c r="D4992" s="95">
        <v>1118</v>
      </c>
      <c r="E4992" s="95">
        <v>1469</v>
      </c>
      <c r="F4992" s="95">
        <v>398870</v>
      </c>
      <c r="G4992" s="95">
        <v>0</v>
      </c>
      <c r="H4992" s="93" t="s">
        <v>8976</v>
      </c>
      <c r="I4992" s="93" t="s">
        <v>23893</v>
      </c>
      <c r="J4992" s="93" t="s">
        <v>20862</v>
      </c>
      <c r="K4992" s="93" t="s">
        <v>6759</v>
      </c>
      <c r="L4992" s="14">
        <f>AND(vyberHrace&lt;&gt;"",ISNUMBER(SEARCH(vyberHrace,$B4992)))</f>
      </c>
      <c r="M4992" s="14">
        <f>AND($I4992=MID(kododd,1,2),$J4992=MID(kododd,3,3))</f>
      </c>
    </row>
    <row r="4993">
      <c r="A4993" s="95">
        <v>17170</v>
      </c>
      <c r="B4993" s="93" t="s">
        <v>19535</v>
      </c>
      <c r="C4993" s="93" t="s">
        <v>1462</v>
      </c>
      <c r="G4993" s="95">
        <v>0</v>
      </c>
      <c r="H4993" s="93" t="s">
        <v>8976</v>
      </c>
      <c r="I4993" s="93" t="s">
        <v>23893</v>
      </c>
      <c r="J4993" s="93" t="s">
        <v>20862</v>
      </c>
      <c r="K4993" s="93" t="s">
        <v>6759</v>
      </c>
      <c r="L4993" s="14">
        <f>AND(vyberHrace&lt;&gt;"",ISNUMBER(SEARCH(vyberHrace,$B4993)))</f>
      </c>
      <c r="M4993" s="14">
        <f>AND($I4993=MID(kododd,1,2),$J4993=MID(kododd,3,3))</f>
      </c>
    </row>
    <row r="4994">
      <c r="A4994" s="95">
        <v>49517</v>
      </c>
      <c r="B4994" s="93" t="s">
        <v>9098</v>
      </c>
      <c r="C4994" s="93" t="s">
        <v>1402</v>
      </c>
      <c r="D4994" s="95">
        <v>1384</v>
      </c>
      <c r="E4994" s="95">
        <v>1565</v>
      </c>
      <c r="F4994" s="95">
        <v>23724889</v>
      </c>
      <c r="G4994" s="95">
        <v>0</v>
      </c>
      <c r="H4994" s="93" t="s">
        <v>8976</v>
      </c>
      <c r="I4994" s="93" t="s">
        <v>23893</v>
      </c>
      <c r="J4994" s="93" t="s">
        <v>21005</v>
      </c>
      <c r="K4994" s="93" t="s">
        <v>7922</v>
      </c>
      <c r="L4994" s="14">
        <f>AND(vyberHrace&lt;&gt;"",ISNUMBER(SEARCH(vyberHrace,$B4994)))</f>
      </c>
      <c r="M4994" s="14">
        <f>AND($I4994=MID(kododd,1,2),$J4994=MID(kododd,3,3))</f>
      </c>
    </row>
    <row r="4995">
      <c r="A4995" s="95">
        <v>44737</v>
      </c>
      <c r="B4995" s="93" t="s">
        <v>19537</v>
      </c>
      <c r="C4995" s="93" t="s">
        <v>1408</v>
      </c>
      <c r="D4995" s="95">
        <v>1100</v>
      </c>
      <c r="G4995" s="95">
        <v>500</v>
      </c>
      <c r="H4995" s="93" t="s">
        <v>8976</v>
      </c>
      <c r="I4995" s="93" t="s">
        <v>23893</v>
      </c>
      <c r="J4995" s="93" t="s">
        <v>23412</v>
      </c>
      <c r="K4995" s="93" t="s">
        <v>21358</v>
      </c>
      <c r="L4995" s="14">
        <f>AND(vyberHrace&lt;&gt;"",ISNUMBER(SEARCH(vyberHrace,$B4995)))</f>
      </c>
      <c r="M4995" s="14">
        <f>AND($I4995=MID(kododd,1,2),$J4995=MID(kododd,3,3))</f>
      </c>
    </row>
    <row r="4996">
      <c r="A4996" s="95">
        <v>581</v>
      </c>
      <c r="B4996" s="93" t="s">
        <v>19539</v>
      </c>
      <c r="C4996" s="93" t="s">
        <v>1428</v>
      </c>
      <c r="D4996" s="95">
        <v>2089</v>
      </c>
      <c r="E4996" s="95">
        <v>2096</v>
      </c>
      <c r="F4996" s="95">
        <v>317799</v>
      </c>
      <c r="G4996" s="95">
        <v>250</v>
      </c>
      <c r="H4996" s="93" t="s">
        <v>8976</v>
      </c>
      <c r="I4996" s="93" t="s">
        <v>23893</v>
      </c>
      <c r="J4996" s="93" t="s">
        <v>20863</v>
      </c>
      <c r="K4996" s="93" t="s">
        <v>4532</v>
      </c>
      <c r="L4996" s="14">
        <f>AND(vyberHrace&lt;&gt;"",ISNUMBER(SEARCH(vyberHrace,$B4996)))</f>
      </c>
      <c r="M4996" s="14">
        <f>AND($I4996=MID(kododd,1,2),$J4996=MID(kododd,3,3))</f>
      </c>
    </row>
    <row r="4997">
      <c r="A4997" s="95">
        <v>58508</v>
      </c>
      <c r="B4997" s="93" t="s">
        <v>25008</v>
      </c>
      <c r="C4997" s="93" t="s">
        <v>1411</v>
      </c>
      <c r="D4997" s="95">
        <v>1504</v>
      </c>
      <c r="E4997" s="95">
        <v>1690</v>
      </c>
      <c r="F4997" s="95">
        <v>23778580</v>
      </c>
      <c r="G4997" s="95">
        <v>250</v>
      </c>
      <c r="H4997" s="93" t="s">
        <v>8976</v>
      </c>
      <c r="I4997" s="93" t="s">
        <v>23893</v>
      </c>
      <c r="J4997" s="93" t="s">
        <v>20964</v>
      </c>
      <c r="K4997" s="93" t="s">
        <v>11275</v>
      </c>
      <c r="L4997" s="14">
        <f>AND(vyberHrace&lt;&gt;"",ISNUMBER(SEARCH(vyberHrace,$B4997)))</f>
      </c>
      <c r="M4997" s="14">
        <f>AND($I4997=MID(kododd,1,2),$J4997=MID(kododd,3,3))</f>
      </c>
    </row>
    <row r="4998">
      <c r="A4998" s="95">
        <v>54934</v>
      </c>
      <c r="B4998" s="93" t="s">
        <v>24124</v>
      </c>
      <c r="C4998" s="93" t="s">
        <v>1412</v>
      </c>
      <c r="D4998" s="95">
        <v>1961</v>
      </c>
      <c r="E4998" s="95">
        <v>2015</v>
      </c>
      <c r="F4998" s="95">
        <v>23778598</v>
      </c>
      <c r="G4998" s="95">
        <v>250</v>
      </c>
      <c r="H4998" s="93" t="s">
        <v>8976</v>
      </c>
      <c r="I4998" s="93" t="s">
        <v>23893</v>
      </c>
      <c r="J4998" s="93" t="s">
        <v>20964</v>
      </c>
      <c r="K4998" s="93" t="s">
        <v>11275</v>
      </c>
      <c r="L4998" s="14">
        <f>AND(vyberHrace&lt;&gt;"",ISNUMBER(SEARCH(vyberHrace,$B4998)))</f>
      </c>
      <c r="M4998" s="14">
        <f>AND($I4998=MID(kododd,1,2),$J4998=MID(kododd,3,3))</f>
      </c>
    </row>
    <row r="4999">
      <c r="A4999" s="95">
        <v>62179</v>
      </c>
      <c r="B4999" s="93" t="s">
        <v>28370</v>
      </c>
      <c r="C4999" s="93" t="s">
        <v>1416</v>
      </c>
      <c r="D4999" s="95">
        <v>1485</v>
      </c>
      <c r="E4999" s="95">
        <v>1603</v>
      </c>
      <c r="F4999" s="95">
        <v>23795077</v>
      </c>
      <c r="G4999" s="95">
        <v>250</v>
      </c>
      <c r="H4999" s="93" t="s">
        <v>8976</v>
      </c>
      <c r="I4999" s="93" t="s">
        <v>23893</v>
      </c>
      <c r="J4999" s="93" t="s">
        <v>20964</v>
      </c>
      <c r="K4999" s="93" t="s">
        <v>11275</v>
      </c>
      <c r="L4999" s="14">
        <f>AND(vyberHrace&lt;&gt;"",ISNUMBER(SEARCH(vyberHrace,$B4999)))</f>
      </c>
      <c r="M4999" s="14">
        <f>AND($I4999=MID(kododd,1,2),$J4999=MID(kododd,3,3))</f>
      </c>
    </row>
    <row r="5000">
      <c r="A5000" s="95">
        <v>30450</v>
      </c>
      <c r="B5000" s="93" t="s">
        <v>19540</v>
      </c>
      <c r="C5000" s="93" t="s">
        <v>1454</v>
      </c>
      <c r="G5000" s="95">
        <v>0</v>
      </c>
      <c r="H5000" s="93" t="s">
        <v>8976</v>
      </c>
      <c r="I5000" s="93" t="s">
        <v>23893</v>
      </c>
      <c r="J5000" s="93" t="s">
        <v>20863</v>
      </c>
      <c r="K5000" s="93" t="s">
        <v>4532</v>
      </c>
      <c r="L5000" s="14">
        <f>AND(vyberHrace&lt;&gt;"",ISNUMBER(SEARCH(vyberHrace,$B5000)))</f>
      </c>
      <c r="M5000" s="14">
        <f>AND($I5000=MID(kododd,1,2),$J5000=MID(kododd,3,3))</f>
      </c>
    </row>
    <row r="5001">
      <c r="A5001" s="95">
        <v>53626</v>
      </c>
      <c r="B5001" s="93" t="s">
        <v>17695</v>
      </c>
      <c r="C5001" s="93" t="s">
        <v>3255</v>
      </c>
      <c r="D5001" s="95">
        <v>1272</v>
      </c>
      <c r="F5001" s="95">
        <v>23768541</v>
      </c>
      <c r="G5001" s="95">
        <v>250</v>
      </c>
      <c r="H5001" s="93" t="s">
        <v>8976</v>
      </c>
      <c r="I5001" s="93" t="s">
        <v>23893</v>
      </c>
      <c r="J5001" s="93" t="s">
        <v>20958</v>
      </c>
      <c r="K5001" s="93" t="s">
        <v>8977</v>
      </c>
      <c r="L5001" s="14">
        <f>AND(vyberHrace&lt;&gt;"",ISNUMBER(SEARCH(vyberHrace,$B5001)))</f>
      </c>
      <c r="M5001" s="14">
        <f>AND($I5001=MID(kododd,1,2),$J5001=MID(kododd,3,3))</f>
      </c>
    </row>
    <row r="5002">
      <c r="A5002" s="95">
        <v>17171</v>
      </c>
      <c r="B5002" s="93" t="s">
        <v>14753</v>
      </c>
      <c r="C5002" s="93" t="s">
        <v>1447</v>
      </c>
      <c r="G5002" s="95">
        <v>0</v>
      </c>
      <c r="H5002" s="93" t="s">
        <v>8976</v>
      </c>
      <c r="I5002" s="93" t="s">
        <v>23893</v>
      </c>
      <c r="J5002" s="93" t="s">
        <v>20862</v>
      </c>
      <c r="K5002" s="93" t="s">
        <v>6759</v>
      </c>
      <c r="L5002" s="14">
        <f>AND(vyberHrace&lt;&gt;"",ISNUMBER(SEARCH(vyberHrace,$B5002)))</f>
      </c>
      <c r="M5002" s="14">
        <f>AND($I5002=MID(kododd,1,2),$J5002=MID(kododd,3,3))</f>
      </c>
    </row>
    <row r="5003">
      <c r="A5003" s="95">
        <v>53625</v>
      </c>
      <c r="B5003" s="93" t="s">
        <v>14754</v>
      </c>
      <c r="C5003" s="93" t="s">
        <v>1415</v>
      </c>
      <c r="D5003" s="95">
        <v>1295</v>
      </c>
      <c r="E5003" s="95">
        <v>1497</v>
      </c>
      <c r="F5003" s="95">
        <v>23745614</v>
      </c>
      <c r="G5003" s="95">
        <v>250</v>
      </c>
      <c r="H5003" s="93" t="s">
        <v>8976</v>
      </c>
      <c r="I5003" s="93" t="s">
        <v>23893</v>
      </c>
      <c r="J5003" s="93" t="s">
        <v>20958</v>
      </c>
      <c r="K5003" s="93" t="s">
        <v>8977</v>
      </c>
      <c r="L5003" s="14">
        <f>AND(vyberHrace&lt;&gt;"",ISNUMBER(SEARCH(vyberHrace,$B5003)))</f>
      </c>
      <c r="M5003" s="14">
        <f>AND($I5003=MID(kododd,1,2),$J5003=MID(kododd,3,3))</f>
      </c>
    </row>
    <row r="5004">
      <c r="A5004" s="95">
        <v>5028</v>
      </c>
      <c r="B5004" s="93" t="s">
        <v>14755</v>
      </c>
      <c r="C5004" s="93" t="s">
        <v>1449</v>
      </c>
      <c r="D5004" s="95">
        <v>1904</v>
      </c>
      <c r="E5004" s="95">
        <v>1954</v>
      </c>
      <c r="F5004" s="95">
        <v>311057</v>
      </c>
      <c r="G5004" s="95">
        <v>250</v>
      </c>
      <c r="H5004" s="93" t="s">
        <v>8976</v>
      </c>
      <c r="I5004" s="93" t="s">
        <v>23893</v>
      </c>
      <c r="J5004" s="93" t="s">
        <v>20863</v>
      </c>
      <c r="K5004" s="93" t="s">
        <v>4532</v>
      </c>
      <c r="L5004" s="14">
        <f>AND(vyberHrace&lt;&gt;"",ISNUMBER(SEARCH(vyberHrace,$B5004)))</f>
      </c>
      <c r="M5004" s="14">
        <f>AND($I5004=MID(kododd,1,2),$J5004=MID(kododd,3,3))</f>
      </c>
    </row>
    <row r="5005">
      <c r="A5005" s="95">
        <v>6676</v>
      </c>
      <c r="B5005" s="93" t="s">
        <v>14762</v>
      </c>
      <c r="C5005" s="93" t="s">
        <v>1476</v>
      </c>
      <c r="D5005" s="95">
        <v>1383</v>
      </c>
      <c r="E5005" s="95">
        <v>1651</v>
      </c>
      <c r="F5005" s="95">
        <v>357669</v>
      </c>
      <c r="G5005" s="95">
        <v>250</v>
      </c>
      <c r="H5005" s="93" t="s">
        <v>8976</v>
      </c>
      <c r="I5005" s="93" t="s">
        <v>23893</v>
      </c>
      <c r="J5005" s="93" t="s">
        <v>20863</v>
      </c>
      <c r="K5005" s="93" t="s">
        <v>4532</v>
      </c>
      <c r="L5005" s="14">
        <f>AND(vyberHrace&lt;&gt;"",ISNUMBER(SEARCH(vyberHrace,$B5005)))</f>
      </c>
      <c r="M5005" s="14">
        <f>AND($I5005=MID(kododd,1,2),$J5005=MID(kododd,3,3))</f>
      </c>
    </row>
    <row r="5006">
      <c r="A5006" s="95">
        <v>56354</v>
      </c>
      <c r="B5006" s="93" t="s">
        <v>21692</v>
      </c>
      <c r="C5006" s="93" t="s">
        <v>1408</v>
      </c>
      <c r="D5006" s="95">
        <v>1361</v>
      </c>
      <c r="E5006" s="95">
        <v>1476</v>
      </c>
      <c r="F5006" s="95">
        <v>23762888</v>
      </c>
      <c r="G5006" s="95">
        <v>250</v>
      </c>
      <c r="H5006" s="93" t="s">
        <v>8976</v>
      </c>
      <c r="I5006" s="93" t="s">
        <v>23893</v>
      </c>
      <c r="J5006" s="93" t="s">
        <v>20880</v>
      </c>
      <c r="K5006" s="93" t="s">
        <v>11224</v>
      </c>
      <c r="L5006" s="14">
        <f>AND(vyberHrace&lt;&gt;"",ISNUMBER(SEARCH(vyberHrace,$B5006)))</f>
      </c>
      <c r="M5006" s="14">
        <f>AND($I5006=MID(kododd,1,2),$J5006=MID(kododd,3,3))</f>
      </c>
    </row>
    <row r="5007">
      <c r="A5007" s="95">
        <v>30451</v>
      </c>
      <c r="B5007" s="93" t="s">
        <v>10914</v>
      </c>
      <c r="C5007" s="93" t="s">
        <v>1421</v>
      </c>
      <c r="G5007" s="95">
        <v>0</v>
      </c>
      <c r="H5007" s="93" t="s">
        <v>8976</v>
      </c>
      <c r="I5007" s="93" t="s">
        <v>23893</v>
      </c>
      <c r="J5007" s="93" t="s">
        <v>20863</v>
      </c>
      <c r="K5007" s="93" t="s">
        <v>4532</v>
      </c>
      <c r="L5007" s="14">
        <f>AND(vyberHrace&lt;&gt;"",ISNUMBER(SEARCH(vyberHrace,$B5007)))</f>
      </c>
      <c r="M5007" s="14">
        <f>AND($I5007=MID(kododd,1,2),$J5007=MID(kododd,3,3))</f>
      </c>
    </row>
    <row r="5008">
      <c r="A5008" s="95">
        <v>60011</v>
      </c>
      <c r="B5008" s="93" t="s">
        <v>26491</v>
      </c>
      <c r="C5008" s="93" t="s">
        <v>1488</v>
      </c>
      <c r="D5008" s="95">
        <v>1048</v>
      </c>
      <c r="F5008" s="95">
        <v>571000100</v>
      </c>
      <c r="G5008" s="95">
        <v>250</v>
      </c>
      <c r="H5008" s="93" t="s">
        <v>8976</v>
      </c>
      <c r="I5008" s="93" t="s">
        <v>23893</v>
      </c>
      <c r="J5008" s="93" t="s">
        <v>20862</v>
      </c>
      <c r="K5008" s="93" t="s">
        <v>6759</v>
      </c>
      <c r="L5008" s="14">
        <f>AND(vyberHrace&lt;&gt;"",ISNUMBER(SEARCH(vyberHrace,$B5008)))</f>
      </c>
      <c r="M5008" s="14">
        <f>AND($I5008=MID(kododd,1,2),$J5008=MID(kododd,3,3))</f>
      </c>
    </row>
    <row r="5009">
      <c r="A5009" s="95">
        <v>63941</v>
      </c>
      <c r="B5009" s="93" t="s">
        <v>30079</v>
      </c>
      <c r="C5009" s="93" t="s">
        <v>1412</v>
      </c>
      <c r="D5009" s="95">
        <v>10701</v>
      </c>
      <c r="E5009" s="95">
        <v>10701</v>
      </c>
      <c r="G5009" s="95">
        <v>250</v>
      </c>
      <c r="H5009" s="93" t="s">
        <v>8976</v>
      </c>
      <c r="I5009" s="93" t="s">
        <v>23893</v>
      </c>
      <c r="J5009" s="93" t="s">
        <v>20956</v>
      </c>
      <c r="K5009" s="93" t="s">
        <v>26134</v>
      </c>
      <c r="L5009" s="14">
        <f>AND(vyberHrace&lt;&gt;"",ISNUMBER(SEARCH(vyberHrace,$B5009)))</f>
      </c>
      <c r="M5009" s="14">
        <f>AND($I5009=MID(kododd,1,2),$J5009=MID(kododd,3,3))</f>
      </c>
    </row>
    <row r="5010">
      <c r="A5010" s="95">
        <v>60563</v>
      </c>
      <c r="B5010" s="93" t="s">
        <v>26988</v>
      </c>
      <c r="C5010" s="93" t="s">
        <v>1486</v>
      </c>
      <c r="G5010" s="95">
        <v>250</v>
      </c>
      <c r="H5010" s="93" t="s">
        <v>8976</v>
      </c>
      <c r="I5010" s="93" t="s">
        <v>23893</v>
      </c>
      <c r="J5010" s="93" t="s">
        <v>20890</v>
      </c>
      <c r="K5010" s="93" t="s">
        <v>9069</v>
      </c>
      <c r="L5010" s="14">
        <f>AND(vyberHrace&lt;&gt;"",ISNUMBER(SEARCH(vyberHrace,$B5010)))</f>
      </c>
      <c r="M5010" s="14">
        <f>AND($I5010=MID(kododd,1,2),$J5010=MID(kododd,3,3))</f>
      </c>
    </row>
    <row r="5011">
      <c r="A5011" s="95">
        <v>60566</v>
      </c>
      <c r="B5011" s="93" t="s">
        <v>26991</v>
      </c>
      <c r="C5011" s="93" t="s">
        <v>1488</v>
      </c>
      <c r="G5011" s="95">
        <v>250</v>
      </c>
      <c r="H5011" s="93" t="s">
        <v>8976</v>
      </c>
      <c r="I5011" s="93" t="s">
        <v>23893</v>
      </c>
      <c r="J5011" s="93" t="s">
        <v>20890</v>
      </c>
      <c r="K5011" s="93" t="s">
        <v>9069</v>
      </c>
      <c r="L5011" s="14">
        <f>AND(vyberHrace&lt;&gt;"",ISNUMBER(SEARCH(vyberHrace,$B5011)))</f>
      </c>
      <c r="M5011" s="14">
        <f>AND($I5011=MID(kododd,1,2),$J5011=MID(kododd,3,3))</f>
      </c>
    </row>
    <row r="5012">
      <c r="A5012" s="95">
        <v>60649</v>
      </c>
      <c r="B5012" s="93" t="s">
        <v>27066</v>
      </c>
      <c r="C5012" s="93" t="s">
        <v>1424</v>
      </c>
      <c r="D5012" s="95">
        <v>1028</v>
      </c>
      <c r="G5012" s="95">
        <v>250</v>
      </c>
      <c r="H5012" s="93" t="s">
        <v>8976</v>
      </c>
      <c r="I5012" s="93" t="s">
        <v>23893</v>
      </c>
      <c r="J5012" s="93" t="s">
        <v>20845</v>
      </c>
      <c r="K5012" s="93" t="s">
        <v>11239</v>
      </c>
      <c r="L5012" s="14">
        <f>AND(vyberHrace&lt;&gt;"",ISNUMBER(SEARCH(vyberHrace,$B5012)))</f>
      </c>
      <c r="M5012" s="14">
        <f>AND($I5012=MID(kododd,1,2),$J5012=MID(kododd,3,3))</f>
      </c>
    </row>
    <row r="5013">
      <c r="A5013" s="95">
        <v>60827</v>
      </c>
      <c r="B5013" s="93" t="s">
        <v>27216</v>
      </c>
      <c r="C5013" s="93" t="s">
        <v>1422</v>
      </c>
      <c r="G5013" s="95">
        <v>250</v>
      </c>
      <c r="H5013" s="93" t="s">
        <v>8976</v>
      </c>
      <c r="I5013" s="93" t="s">
        <v>23893</v>
      </c>
      <c r="J5013" s="93" t="s">
        <v>20902</v>
      </c>
      <c r="K5013" s="93" t="s">
        <v>3608</v>
      </c>
      <c r="L5013" s="14">
        <f>AND(vyberHrace&lt;&gt;"",ISNUMBER(SEARCH(vyberHrace,$B5013)))</f>
      </c>
      <c r="M5013" s="14">
        <f>AND($I5013=MID(kododd,1,2),$J5013=MID(kododd,3,3))</f>
      </c>
    </row>
    <row r="5014">
      <c r="A5014" s="95">
        <v>49003</v>
      </c>
      <c r="B5014" s="93" t="s">
        <v>10929</v>
      </c>
      <c r="C5014" s="93" t="s">
        <v>1439</v>
      </c>
      <c r="G5014" s="95">
        <v>0</v>
      </c>
      <c r="H5014" s="93" t="s">
        <v>8976</v>
      </c>
      <c r="I5014" s="93" t="s">
        <v>23893</v>
      </c>
      <c r="J5014" s="93" t="s">
        <v>20862</v>
      </c>
      <c r="K5014" s="93" t="s">
        <v>6759</v>
      </c>
      <c r="L5014" s="14">
        <f>AND(vyberHrace&lt;&gt;"",ISNUMBER(SEARCH(vyberHrace,$B5014)))</f>
      </c>
      <c r="M5014" s="14">
        <f>AND($I5014=MID(kododd,1,2),$J5014=MID(kododd,3,3))</f>
      </c>
    </row>
    <row r="5015">
      <c r="A5015" s="95">
        <v>46790</v>
      </c>
      <c r="B5015" s="93" t="s">
        <v>10931</v>
      </c>
      <c r="C5015" s="93" t="s">
        <v>1400</v>
      </c>
      <c r="F5015" s="95">
        <v>23716592</v>
      </c>
      <c r="G5015" s="95">
        <v>0</v>
      </c>
      <c r="H5015" s="93" t="s">
        <v>8976</v>
      </c>
      <c r="I5015" s="93" t="s">
        <v>23893</v>
      </c>
      <c r="J5015" s="93" t="s">
        <v>20862</v>
      </c>
      <c r="K5015" s="93" t="s">
        <v>6759</v>
      </c>
      <c r="L5015" s="14">
        <f>AND(vyberHrace&lt;&gt;"",ISNUMBER(SEARCH(vyberHrace,$B5015)))</f>
      </c>
      <c r="M5015" s="14">
        <f>AND($I5015=MID(kododd,1,2),$J5015=MID(kododd,3,3))</f>
      </c>
    </row>
    <row r="5016">
      <c r="A5016" s="95">
        <v>44761</v>
      </c>
      <c r="B5016" s="93" t="s">
        <v>10932</v>
      </c>
      <c r="C5016" s="93" t="s">
        <v>3255</v>
      </c>
      <c r="D5016" s="95">
        <v>1134</v>
      </c>
      <c r="E5016" s="95">
        <v>1450</v>
      </c>
      <c r="F5016" s="95">
        <v>23716517</v>
      </c>
      <c r="G5016" s="95">
        <v>0</v>
      </c>
      <c r="H5016" s="93" t="s">
        <v>8976</v>
      </c>
      <c r="I5016" s="93" t="s">
        <v>23893</v>
      </c>
      <c r="J5016" s="93" t="s">
        <v>20862</v>
      </c>
      <c r="K5016" s="93" t="s">
        <v>6759</v>
      </c>
      <c r="L5016" s="14">
        <f>AND(vyberHrace&lt;&gt;"",ISNUMBER(SEARCH(vyberHrace,$B5016)))</f>
      </c>
      <c r="M5016" s="14">
        <f>AND($I5016=MID(kododd,1,2),$J5016=MID(kododd,3,3))</f>
      </c>
    </row>
    <row r="5017">
      <c r="A5017" s="95">
        <v>3491</v>
      </c>
      <c r="B5017" s="93" t="s">
        <v>10943</v>
      </c>
      <c r="C5017" s="93" t="s">
        <v>1407</v>
      </c>
      <c r="D5017" s="95">
        <v>2027</v>
      </c>
      <c r="E5017" s="95">
        <v>2053</v>
      </c>
      <c r="F5017" s="95">
        <v>311863</v>
      </c>
      <c r="G5017" s="95">
        <v>250</v>
      </c>
      <c r="H5017" s="93" t="s">
        <v>8976</v>
      </c>
      <c r="I5017" s="93" t="s">
        <v>23893</v>
      </c>
      <c r="J5017" s="93" t="s">
        <v>20964</v>
      </c>
      <c r="K5017" s="93" t="s">
        <v>11275</v>
      </c>
      <c r="L5017" s="14">
        <f>AND(vyberHrace&lt;&gt;"",ISNUMBER(SEARCH(vyberHrace,$B5017)))</f>
      </c>
      <c r="M5017" s="14">
        <f>AND($I5017=MID(kododd,1,2),$J5017=MID(kododd,3,3))</f>
      </c>
    </row>
    <row r="5018">
      <c r="A5018" s="95">
        <v>2949</v>
      </c>
      <c r="B5018" s="93" t="s">
        <v>10950</v>
      </c>
      <c r="C5018" s="93" t="s">
        <v>1449</v>
      </c>
      <c r="D5018" s="95">
        <v>1743</v>
      </c>
      <c r="F5018" s="95">
        <v>23737212</v>
      </c>
      <c r="G5018" s="95">
        <v>0</v>
      </c>
      <c r="H5018" s="93" t="s">
        <v>8976</v>
      </c>
      <c r="I5018" s="93" t="s">
        <v>23893</v>
      </c>
      <c r="J5018" s="93" t="s">
        <v>20892</v>
      </c>
      <c r="K5018" s="93" t="s">
        <v>6900</v>
      </c>
      <c r="L5018" s="14">
        <f>AND(vyberHrace&lt;&gt;"",ISNUMBER(SEARCH(vyberHrace,$B5018)))</f>
      </c>
      <c r="M5018" s="14">
        <f>AND($I5018=MID(kododd,1,2),$J5018=MID(kododd,3,3))</f>
      </c>
    </row>
    <row r="5019">
      <c r="A5019" s="95">
        <v>32979</v>
      </c>
      <c r="B5019" s="93" t="s">
        <v>10952</v>
      </c>
      <c r="C5019" s="93" t="s">
        <v>1415</v>
      </c>
      <c r="D5019" s="95">
        <v>1406</v>
      </c>
      <c r="F5019" s="95">
        <v>386456</v>
      </c>
      <c r="G5019" s="95">
        <v>250</v>
      </c>
      <c r="H5019" s="93" t="s">
        <v>8976</v>
      </c>
      <c r="I5019" s="93" t="s">
        <v>23893</v>
      </c>
      <c r="J5019" s="93" t="s">
        <v>20978</v>
      </c>
      <c r="K5019" s="93" t="s">
        <v>26146</v>
      </c>
      <c r="L5019" s="14">
        <f>AND(vyberHrace&lt;&gt;"",ISNUMBER(SEARCH(vyberHrace,$B5019)))</f>
      </c>
      <c r="M5019" s="14">
        <f>AND($I5019=MID(kododd,1,2),$J5019=MID(kododd,3,3))</f>
      </c>
    </row>
    <row r="5020">
      <c r="A5020" s="95">
        <v>45081</v>
      </c>
      <c r="B5020" s="93" t="s">
        <v>17809</v>
      </c>
      <c r="C5020" s="93" t="s">
        <v>1440</v>
      </c>
      <c r="D5020" s="95">
        <v>1046</v>
      </c>
      <c r="E5020" s="95">
        <v>1437</v>
      </c>
      <c r="F5020" s="95">
        <v>23793171</v>
      </c>
      <c r="G5020" s="95">
        <v>250</v>
      </c>
      <c r="H5020" s="93" t="s">
        <v>8976</v>
      </c>
      <c r="I5020" s="93" t="s">
        <v>23893</v>
      </c>
      <c r="J5020" s="93" t="s">
        <v>20991</v>
      </c>
      <c r="K5020" s="93" t="s">
        <v>9101</v>
      </c>
      <c r="L5020" s="14">
        <f>AND(vyberHrace&lt;&gt;"",ISNUMBER(SEARCH(vyberHrace,$B5020)))</f>
      </c>
      <c r="M5020" s="14">
        <f>AND($I5020=MID(kododd,1,2),$J5020=MID(kododd,3,3))</f>
      </c>
    </row>
    <row r="5021">
      <c r="A5021" s="95">
        <v>61314</v>
      </c>
      <c r="B5021" s="93" t="s">
        <v>27518</v>
      </c>
      <c r="C5021" s="93" t="s">
        <v>1487</v>
      </c>
      <c r="F5021" s="95">
        <v>23797258</v>
      </c>
      <c r="G5021" s="95">
        <v>250</v>
      </c>
      <c r="H5021" s="93" t="s">
        <v>8976</v>
      </c>
      <c r="I5021" s="93" t="s">
        <v>23893</v>
      </c>
      <c r="J5021" s="93" t="s">
        <v>20900</v>
      </c>
      <c r="K5021" s="93" t="s">
        <v>1747</v>
      </c>
      <c r="L5021" s="14">
        <f>AND(vyberHrace&lt;&gt;"",ISNUMBER(SEARCH(vyberHrace,$B5021)))</f>
      </c>
      <c r="M5021" s="14">
        <f>AND($I5021=MID(kododd,1,2),$J5021=MID(kododd,3,3))</f>
      </c>
    </row>
    <row r="5022">
      <c r="A5022" s="95">
        <v>61313</v>
      </c>
      <c r="B5022" s="93" t="s">
        <v>27517</v>
      </c>
      <c r="C5022" s="93" t="s">
        <v>1424</v>
      </c>
      <c r="F5022" s="95">
        <v>23797266</v>
      </c>
      <c r="G5022" s="95">
        <v>250</v>
      </c>
      <c r="H5022" s="93" t="s">
        <v>8976</v>
      </c>
      <c r="I5022" s="93" t="s">
        <v>23893</v>
      </c>
      <c r="J5022" s="93" t="s">
        <v>20900</v>
      </c>
      <c r="K5022" s="93" t="s">
        <v>1747</v>
      </c>
      <c r="L5022" s="14">
        <f>AND(vyberHrace&lt;&gt;"",ISNUMBER(SEARCH(vyberHrace,$B5022)))</f>
      </c>
      <c r="M5022" s="14">
        <f>AND($I5022=MID(kododd,1,2),$J5022=MID(kododd,3,3))</f>
      </c>
    </row>
    <row r="5023">
      <c r="A5023" s="95">
        <v>62654</v>
      </c>
      <c r="B5023" s="93" t="s">
        <v>20167</v>
      </c>
      <c r="C5023" s="93" t="s">
        <v>1450</v>
      </c>
      <c r="G5023" s="95">
        <v>250</v>
      </c>
      <c r="H5023" s="93" t="s">
        <v>8976</v>
      </c>
      <c r="I5023" s="93" t="s">
        <v>23893</v>
      </c>
      <c r="J5023" s="93" t="s">
        <v>28727</v>
      </c>
      <c r="K5023" s="93" t="s">
        <v>28728</v>
      </c>
      <c r="L5023" s="14">
        <f>AND(vyberHrace&lt;&gt;"",ISNUMBER(SEARCH(vyberHrace,$B5023)))</f>
      </c>
      <c r="M5023" s="14">
        <f>AND($I5023=MID(kododd,1,2),$J5023=MID(kododd,3,3))</f>
      </c>
    </row>
    <row r="5024">
      <c r="A5024" s="95">
        <v>61367</v>
      </c>
      <c r="B5024" s="93" t="s">
        <v>27563</v>
      </c>
      <c r="C5024" s="93" t="s">
        <v>1412</v>
      </c>
      <c r="D5024" s="95">
        <v>1311</v>
      </c>
      <c r="E5024" s="95">
        <v>1525</v>
      </c>
      <c r="F5024" s="95">
        <v>23793180</v>
      </c>
      <c r="G5024" s="95">
        <v>250</v>
      </c>
      <c r="H5024" s="93" t="s">
        <v>8976</v>
      </c>
      <c r="I5024" s="93" t="s">
        <v>23893</v>
      </c>
      <c r="J5024" s="93" t="s">
        <v>20862</v>
      </c>
      <c r="K5024" s="93" t="s">
        <v>6759</v>
      </c>
      <c r="L5024" s="14">
        <f>AND(vyberHrace&lt;&gt;"",ISNUMBER(SEARCH(vyberHrace,$B5024)))</f>
      </c>
      <c r="M5024" s="14">
        <f>AND($I5024=MID(kododd,1,2),$J5024=MID(kododd,3,3))</f>
      </c>
    </row>
    <row r="5025">
      <c r="A5025" s="95">
        <v>39</v>
      </c>
      <c r="B5025" s="93" t="s">
        <v>20186</v>
      </c>
      <c r="C5025" s="93" t="s">
        <v>1435</v>
      </c>
      <c r="D5025" s="95">
        <v>2189</v>
      </c>
      <c r="E5025" s="95">
        <v>2202</v>
      </c>
      <c r="F5025" s="95">
        <v>300705</v>
      </c>
      <c r="G5025" s="95">
        <v>250</v>
      </c>
      <c r="H5025" s="93" t="s">
        <v>8976</v>
      </c>
      <c r="I5025" s="93" t="s">
        <v>23893</v>
      </c>
      <c r="J5025" s="93" t="s">
        <v>20863</v>
      </c>
      <c r="K5025" s="93" t="s">
        <v>4532</v>
      </c>
      <c r="L5025" s="14">
        <f>AND(vyberHrace&lt;&gt;"",ISNUMBER(SEARCH(vyberHrace,$B5025)))</f>
      </c>
      <c r="M5025" s="14">
        <f>AND($I5025=MID(kododd,1,2),$J5025=MID(kododd,3,3))</f>
      </c>
    </row>
    <row r="5026">
      <c r="A5026" s="95">
        <v>58062</v>
      </c>
      <c r="B5026" s="93" t="s">
        <v>24592</v>
      </c>
      <c r="C5026" s="93" t="s">
        <v>1422</v>
      </c>
      <c r="F5026" s="95">
        <v>23778415</v>
      </c>
      <c r="G5026" s="95">
        <v>0</v>
      </c>
      <c r="H5026" s="93" t="s">
        <v>8976</v>
      </c>
      <c r="I5026" s="93" t="s">
        <v>23893</v>
      </c>
      <c r="J5026" s="93" t="s">
        <v>20862</v>
      </c>
      <c r="K5026" s="93" t="s">
        <v>6759</v>
      </c>
      <c r="L5026" s="14">
        <f>AND(vyberHrace&lt;&gt;"",ISNUMBER(SEARCH(vyberHrace,$B5026)))</f>
      </c>
      <c r="M5026" s="14">
        <f>AND($I5026=MID(kododd,1,2),$J5026=MID(kododd,3,3))</f>
      </c>
    </row>
    <row r="5027">
      <c r="A5027" s="95">
        <v>49093</v>
      </c>
      <c r="B5027" s="93" t="s">
        <v>20203</v>
      </c>
      <c r="C5027" s="93" t="s">
        <v>1416</v>
      </c>
      <c r="G5027" s="95">
        <v>0</v>
      </c>
      <c r="H5027" s="93" t="s">
        <v>8976</v>
      </c>
      <c r="I5027" s="93" t="s">
        <v>23893</v>
      </c>
      <c r="J5027" s="93" t="s">
        <v>20901</v>
      </c>
      <c r="K5027" s="93" t="s">
        <v>6914</v>
      </c>
      <c r="L5027" s="14">
        <f>AND(vyberHrace&lt;&gt;"",ISNUMBER(SEARCH(vyberHrace,$B5027)))</f>
      </c>
      <c r="M5027" s="14">
        <f>AND($I5027=MID(kododd,1,2),$J5027=MID(kododd,3,3))</f>
      </c>
    </row>
    <row r="5028">
      <c r="A5028" s="95">
        <v>63735</v>
      </c>
      <c r="B5028" s="93" t="s">
        <v>29810</v>
      </c>
      <c r="C5028" s="93" t="s">
        <v>1422</v>
      </c>
      <c r="G5028" s="95">
        <v>250</v>
      </c>
      <c r="H5028" s="93" t="s">
        <v>8976</v>
      </c>
      <c r="I5028" s="93" t="s">
        <v>23893</v>
      </c>
      <c r="J5028" s="93" t="s">
        <v>20889</v>
      </c>
      <c r="K5028" s="93" t="s">
        <v>6894</v>
      </c>
      <c r="L5028" s="14">
        <f>AND(vyberHrace&lt;&gt;"",ISNUMBER(SEARCH(vyberHrace,$B5028)))</f>
      </c>
      <c r="M5028" s="14">
        <f>AND($I5028=MID(kododd,1,2),$J5028=MID(kododd,3,3))</f>
      </c>
    </row>
    <row r="5029">
      <c r="A5029" s="95">
        <v>41153</v>
      </c>
      <c r="B5029" s="93" t="s">
        <v>28814</v>
      </c>
      <c r="C5029" s="93" t="s">
        <v>1399</v>
      </c>
      <c r="G5029" s="95">
        <v>250</v>
      </c>
      <c r="H5029" s="93" t="s">
        <v>8976</v>
      </c>
      <c r="I5029" s="93" t="s">
        <v>23893</v>
      </c>
      <c r="J5029" s="93" t="s">
        <v>20883</v>
      </c>
      <c r="K5029" s="93" t="s">
        <v>6903</v>
      </c>
      <c r="L5029" s="14">
        <f>AND(vyberHrace&lt;&gt;"",ISNUMBER(SEARCH(vyberHrace,$B5029)))</f>
      </c>
      <c r="M5029" s="14">
        <f>AND($I5029=MID(kododd,1,2),$J5029=MID(kododd,3,3))</f>
      </c>
    </row>
    <row r="5030">
      <c r="A5030" s="95">
        <v>3267</v>
      </c>
      <c r="B5030" s="93" t="s">
        <v>20213</v>
      </c>
      <c r="C5030" s="93" t="s">
        <v>1441</v>
      </c>
      <c r="D5030" s="95">
        <v>1638</v>
      </c>
      <c r="F5030" s="95">
        <v>366242</v>
      </c>
      <c r="G5030" s="95">
        <v>250</v>
      </c>
      <c r="H5030" s="93" t="s">
        <v>8976</v>
      </c>
      <c r="I5030" s="93" t="s">
        <v>23893</v>
      </c>
      <c r="J5030" s="93" t="s">
        <v>20844</v>
      </c>
      <c r="K5030" s="93" t="s">
        <v>8979</v>
      </c>
      <c r="L5030" s="14">
        <f>AND(vyberHrace&lt;&gt;"",ISNUMBER(SEARCH(vyberHrace,$B5030)))</f>
      </c>
      <c r="M5030" s="14">
        <f>AND($I5030=MID(kododd,1,2),$J5030=MID(kododd,3,3))</f>
      </c>
    </row>
    <row r="5031">
      <c r="A5031" s="95">
        <v>63121</v>
      </c>
      <c r="B5031" s="93" t="s">
        <v>28815</v>
      </c>
      <c r="C5031" s="93" t="s">
        <v>1487</v>
      </c>
      <c r="G5031" s="95">
        <v>250</v>
      </c>
      <c r="H5031" s="93" t="s">
        <v>8976</v>
      </c>
      <c r="I5031" s="93" t="s">
        <v>23893</v>
      </c>
      <c r="J5031" s="93" t="s">
        <v>23413</v>
      </c>
      <c r="K5031" s="93" t="s">
        <v>21382</v>
      </c>
      <c r="L5031" s="14">
        <f>AND(vyberHrace&lt;&gt;"",ISNUMBER(SEARCH(vyberHrace,$B5031)))</f>
      </c>
      <c r="M5031" s="14">
        <f>AND($I5031=MID(kododd,1,2),$J5031=MID(kododd,3,3))</f>
      </c>
    </row>
    <row r="5032">
      <c r="A5032" s="95">
        <v>57159</v>
      </c>
      <c r="B5032" s="93" t="s">
        <v>21887</v>
      </c>
      <c r="C5032" s="93" t="s">
        <v>1450</v>
      </c>
      <c r="G5032" s="95">
        <v>250</v>
      </c>
      <c r="H5032" s="93" t="s">
        <v>8976</v>
      </c>
      <c r="I5032" s="93" t="s">
        <v>23893</v>
      </c>
      <c r="J5032" s="93" t="s">
        <v>23413</v>
      </c>
      <c r="K5032" s="93" t="s">
        <v>21382</v>
      </c>
      <c r="L5032" s="14">
        <f>AND(vyberHrace&lt;&gt;"",ISNUMBER(SEARCH(vyberHrace,$B5032)))</f>
      </c>
      <c r="M5032" s="14">
        <f>AND($I5032=MID(kododd,1,2),$J5032=MID(kododd,3,3))</f>
      </c>
    </row>
    <row r="5033">
      <c r="A5033" s="95">
        <v>36181</v>
      </c>
      <c r="B5033" s="93" t="s">
        <v>20215</v>
      </c>
      <c r="C5033" s="93" t="s">
        <v>1399</v>
      </c>
      <c r="G5033" s="95">
        <v>0</v>
      </c>
      <c r="H5033" s="93" t="s">
        <v>8976</v>
      </c>
      <c r="I5033" s="93" t="s">
        <v>23893</v>
      </c>
      <c r="J5033" s="93" t="s">
        <v>20996</v>
      </c>
      <c r="K5033" s="93" t="s">
        <v>368</v>
      </c>
      <c r="L5033" s="14">
        <f>AND(vyberHrace&lt;&gt;"",ISNUMBER(SEARCH(vyberHrace,$B5033)))</f>
      </c>
      <c r="M5033" s="14">
        <f>AND($I5033=MID(kododd,1,2),$J5033=MID(kododd,3,3))</f>
      </c>
    </row>
    <row r="5034">
      <c r="A5034" s="95">
        <v>14448</v>
      </c>
      <c r="B5034" s="93" t="s">
        <v>19634</v>
      </c>
      <c r="C5034" s="93" t="s">
        <v>1457</v>
      </c>
      <c r="D5034" s="95">
        <v>1776</v>
      </c>
      <c r="E5034" s="95">
        <v>1894</v>
      </c>
      <c r="F5034" s="95">
        <v>346276</v>
      </c>
      <c r="G5034" s="95">
        <v>250</v>
      </c>
      <c r="H5034" s="93" t="s">
        <v>8976</v>
      </c>
      <c r="I5034" s="93" t="s">
        <v>23893</v>
      </c>
      <c r="J5034" s="93" t="s">
        <v>20964</v>
      </c>
      <c r="K5034" s="93" t="s">
        <v>11275</v>
      </c>
      <c r="L5034" s="14">
        <f>AND(vyberHrace&lt;&gt;"",ISNUMBER(SEARCH(vyberHrace,$B5034)))</f>
      </c>
      <c r="M5034" s="14">
        <f>AND($I5034=MID(kododd,1,2),$J5034=MID(kododd,3,3))</f>
      </c>
    </row>
    <row r="5035">
      <c r="A5035" s="95">
        <v>38917</v>
      </c>
      <c r="B5035" s="93" t="s">
        <v>19637</v>
      </c>
      <c r="C5035" s="93" t="s">
        <v>1421</v>
      </c>
      <c r="D5035" s="95">
        <v>1569</v>
      </c>
      <c r="F5035" s="95">
        <v>396192</v>
      </c>
      <c r="G5035" s="95">
        <v>0</v>
      </c>
      <c r="H5035" s="93" t="s">
        <v>8976</v>
      </c>
      <c r="I5035" s="93" t="s">
        <v>23893</v>
      </c>
      <c r="J5035" s="93" t="s">
        <v>20964</v>
      </c>
      <c r="K5035" s="93" t="s">
        <v>11275</v>
      </c>
      <c r="L5035" s="14">
        <f>AND(vyberHrace&lt;&gt;"",ISNUMBER(SEARCH(vyberHrace,$B5035)))</f>
      </c>
      <c r="M5035" s="14">
        <f>AND($I5035=MID(kododd,1,2),$J5035=MID(kododd,3,3))</f>
      </c>
    </row>
    <row r="5036">
      <c r="A5036" s="95">
        <v>30441</v>
      </c>
      <c r="B5036" s="93" t="s">
        <v>19655</v>
      </c>
      <c r="C5036" s="93" t="s">
        <v>1459</v>
      </c>
      <c r="D5036" s="95">
        <v>1619</v>
      </c>
      <c r="E5036" s="95">
        <v>1771</v>
      </c>
      <c r="F5036" s="95">
        <v>357561</v>
      </c>
      <c r="G5036" s="95">
        <v>0</v>
      </c>
      <c r="H5036" s="93" t="s">
        <v>8976</v>
      </c>
      <c r="I5036" s="93" t="s">
        <v>23893</v>
      </c>
      <c r="J5036" s="93" t="s">
        <v>20898</v>
      </c>
      <c r="K5036" s="93" t="s">
        <v>6906</v>
      </c>
      <c r="L5036" s="14">
        <f>AND(vyberHrace&lt;&gt;"",ISNUMBER(SEARCH(vyberHrace,$B5036)))</f>
      </c>
      <c r="M5036" s="14">
        <f>AND($I5036=MID(kododd,1,2),$J5036=MID(kododd,3,3))</f>
      </c>
    </row>
    <row r="5037">
      <c r="A5037" s="95">
        <v>62489</v>
      </c>
      <c r="B5037" s="93" t="s">
        <v>28816</v>
      </c>
      <c r="C5037" s="93" t="s">
        <v>1488</v>
      </c>
      <c r="G5037" s="95">
        <v>0</v>
      </c>
      <c r="H5037" s="93" t="s">
        <v>8976</v>
      </c>
      <c r="I5037" s="93" t="s">
        <v>23893</v>
      </c>
      <c r="J5037" s="93" t="s">
        <v>20862</v>
      </c>
      <c r="K5037" s="93" t="s">
        <v>6759</v>
      </c>
      <c r="L5037" s="14">
        <f>AND(vyberHrace&lt;&gt;"",ISNUMBER(SEARCH(vyberHrace,$B5037)))</f>
      </c>
      <c r="M5037" s="14">
        <f>AND($I5037=MID(kododd,1,2),$J5037=MID(kododd,3,3))</f>
      </c>
    </row>
    <row r="5038">
      <c r="A5038" s="95">
        <v>51706</v>
      </c>
      <c r="B5038" s="93" t="s">
        <v>1615</v>
      </c>
      <c r="C5038" s="93" t="s">
        <v>1420</v>
      </c>
      <c r="G5038" s="95">
        <v>0</v>
      </c>
      <c r="H5038" s="93" t="s">
        <v>8976</v>
      </c>
      <c r="I5038" s="93" t="s">
        <v>23893</v>
      </c>
      <c r="J5038" s="93" t="s">
        <v>20862</v>
      </c>
      <c r="K5038" s="93" t="s">
        <v>6759</v>
      </c>
      <c r="L5038" s="14">
        <f>AND(vyberHrace&lt;&gt;"",ISNUMBER(SEARCH(vyberHrace,$B5038)))</f>
      </c>
      <c r="M5038" s="14">
        <f>AND($I5038=MID(kododd,1,2),$J5038=MID(kododd,3,3))</f>
      </c>
    </row>
    <row r="5039">
      <c r="A5039" s="95">
        <v>61534</v>
      </c>
      <c r="B5039" s="93" t="s">
        <v>27708</v>
      </c>
      <c r="C5039" s="93" t="s">
        <v>1486</v>
      </c>
      <c r="G5039" s="95">
        <v>250</v>
      </c>
      <c r="H5039" s="93" t="s">
        <v>8976</v>
      </c>
      <c r="I5039" s="93" t="s">
        <v>23893</v>
      </c>
      <c r="J5039" s="93" t="s">
        <v>23413</v>
      </c>
      <c r="K5039" s="93" t="s">
        <v>21382</v>
      </c>
      <c r="L5039" s="14">
        <f>AND(vyberHrace&lt;&gt;"",ISNUMBER(SEARCH(vyberHrace,$B5039)))</f>
      </c>
      <c r="M5039" s="14">
        <f>AND($I5039=MID(kododd,1,2),$J5039=MID(kododd,3,3))</f>
      </c>
    </row>
    <row r="5040">
      <c r="A5040" s="95">
        <v>14999</v>
      </c>
      <c r="B5040" s="93" t="s">
        <v>19660</v>
      </c>
      <c r="C5040" s="93" t="s">
        <v>1464</v>
      </c>
      <c r="D5040" s="95">
        <v>1981</v>
      </c>
      <c r="E5040" s="95">
        <v>2028</v>
      </c>
      <c r="F5040" s="95">
        <v>308277</v>
      </c>
      <c r="G5040" s="95">
        <v>250</v>
      </c>
      <c r="H5040" s="93" t="s">
        <v>8976</v>
      </c>
      <c r="I5040" s="93" t="s">
        <v>23893</v>
      </c>
      <c r="J5040" s="93" t="s">
        <v>20845</v>
      </c>
      <c r="K5040" s="93" t="s">
        <v>11239</v>
      </c>
      <c r="L5040" s="14">
        <f>AND(vyberHrace&lt;&gt;"",ISNUMBER(SEARCH(vyberHrace,$B5040)))</f>
      </c>
      <c r="M5040" s="14">
        <f>AND($I5040=MID(kododd,1,2),$J5040=MID(kododd,3,3))</f>
      </c>
    </row>
    <row r="5041">
      <c r="A5041" s="95">
        <v>56422</v>
      </c>
      <c r="B5041" s="93" t="s">
        <v>21124</v>
      </c>
      <c r="C5041" s="93" t="s">
        <v>1403</v>
      </c>
      <c r="F5041" s="95">
        <v>23764902</v>
      </c>
      <c r="G5041" s="95">
        <v>0</v>
      </c>
      <c r="H5041" s="93" t="s">
        <v>8976</v>
      </c>
      <c r="I5041" s="93" t="s">
        <v>23893</v>
      </c>
      <c r="J5041" s="93" t="s">
        <v>20912</v>
      </c>
      <c r="K5041" s="93" t="s">
        <v>10153</v>
      </c>
      <c r="L5041" s="14">
        <f>AND(vyberHrace&lt;&gt;"",ISNUMBER(SEARCH(vyberHrace,$B5041)))</f>
      </c>
      <c r="M5041" s="14">
        <f>AND($I5041=MID(kododd,1,2),$J5041=MID(kododd,3,3))</f>
      </c>
    </row>
    <row r="5042">
      <c r="A5042" s="95">
        <v>46423</v>
      </c>
      <c r="B5042" s="93" t="s">
        <v>19665</v>
      </c>
      <c r="C5042" s="93" t="s">
        <v>1406</v>
      </c>
      <c r="D5042" s="95">
        <v>1502</v>
      </c>
      <c r="E5042" s="95">
        <v>1661</v>
      </c>
      <c r="F5042" s="95">
        <v>23725737</v>
      </c>
      <c r="G5042" s="95">
        <v>250</v>
      </c>
      <c r="H5042" s="93" t="s">
        <v>8976</v>
      </c>
      <c r="I5042" s="93" t="s">
        <v>23893</v>
      </c>
      <c r="J5042" s="93" t="s">
        <v>20862</v>
      </c>
      <c r="K5042" s="93" t="s">
        <v>6759</v>
      </c>
      <c r="L5042" s="14">
        <f>AND(vyberHrace&lt;&gt;"",ISNUMBER(SEARCH(vyberHrace,$B5042)))</f>
      </c>
      <c r="M5042" s="14">
        <f>AND($I5042=MID(kododd,1,2),$J5042=MID(kododd,3,3))</f>
      </c>
    </row>
    <row r="5043">
      <c r="A5043" s="95">
        <v>48961</v>
      </c>
      <c r="B5043" s="93" t="s">
        <v>12787</v>
      </c>
      <c r="C5043" s="93" t="s">
        <v>1415</v>
      </c>
      <c r="D5043" s="95">
        <v>1099</v>
      </c>
      <c r="F5043" s="95">
        <v>23735392</v>
      </c>
      <c r="G5043" s="95">
        <v>0</v>
      </c>
      <c r="H5043" s="93" t="s">
        <v>8976</v>
      </c>
      <c r="I5043" s="93" t="s">
        <v>23893</v>
      </c>
      <c r="J5043" s="93" t="s">
        <v>20862</v>
      </c>
      <c r="K5043" s="93" t="s">
        <v>6759</v>
      </c>
      <c r="L5043" s="14">
        <f>AND(vyberHrace&lt;&gt;"",ISNUMBER(SEARCH(vyberHrace,$B5043)))</f>
      </c>
      <c r="M5043" s="14">
        <f>AND($I5043=MID(kododd,1,2),$J5043=MID(kododd,3,3))</f>
      </c>
    </row>
    <row r="5044">
      <c r="A5044" s="95">
        <v>46292</v>
      </c>
      <c r="B5044" s="93" t="s">
        <v>14091</v>
      </c>
      <c r="C5044" s="93" t="s">
        <v>1423</v>
      </c>
      <c r="G5044" s="95">
        <v>0</v>
      </c>
      <c r="H5044" s="93" t="s">
        <v>8976</v>
      </c>
      <c r="I5044" s="93" t="s">
        <v>23893</v>
      </c>
      <c r="J5044" s="93" t="s">
        <v>20986</v>
      </c>
      <c r="K5044" s="93" t="s">
        <v>5124</v>
      </c>
      <c r="L5044" s="14">
        <f>AND(vyberHrace&lt;&gt;"",ISNUMBER(SEARCH(vyberHrace,$B5044)))</f>
      </c>
      <c r="M5044" s="14">
        <f>AND($I5044=MID(kododd,1,2),$J5044=MID(kododd,3,3))</f>
      </c>
    </row>
    <row r="5045">
      <c r="A5045" s="95">
        <v>41442</v>
      </c>
      <c r="B5045" s="93" t="s">
        <v>19673</v>
      </c>
      <c r="C5045" s="93" t="s">
        <v>1400</v>
      </c>
      <c r="D5045" s="95">
        <v>1100</v>
      </c>
      <c r="F5045" s="95">
        <v>23721197</v>
      </c>
      <c r="G5045" s="95">
        <v>0</v>
      </c>
      <c r="H5045" s="93" t="s">
        <v>8976</v>
      </c>
      <c r="I5045" s="93" t="s">
        <v>23893</v>
      </c>
      <c r="J5045" s="93" t="s">
        <v>20859</v>
      </c>
      <c r="K5045" s="93" t="s">
        <v>5573</v>
      </c>
      <c r="L5045" s="14">
        <f>AND(vyberHrace&lt;&gt;"",ISNUMBER(SEARCH(vyberHrace,$B5045)))</f>
      </c>
      <c r="M5045" s="14">
        <f>AND($I5045=MID(kododd,1,2),$J5045=MID(kododd,3,3))</f>
      </c>
    </row>
    <row r="5046">
      <c r="A5046" s="95">
        <v>63929</v>
      </c>
      <c r="B5046" s="93" t="s">
        <v>30080</v>
      </c>
      <c r="C5046" s="93" t="s">
        <v>1487</v>
      </c>
      <c r="D5046" s="95">
        <v>80656</v>
      </c>
      <c r="E5046" s="95">
        <v>80656</v>
      </c>
      <c r="G5046" s="95">
        <v>250</v>
      </c>
      <c r="H5046" s="93" t="s">
        <v>8976</v>
      </c>
      <c r="I5046" s="93" t="s">
        <v>23893</v>
      </c>
      <c r="J5046" s="93" t="s">
        <v>28727</v>
      </c>
      <c r="K5046" s="93" t="s">
        <v>28728</v>
      </c>
      <c r="L5046" s="14">
        <f>AND(vyberHrace&lt;&gt;"",ISNUMBER(SEARCH(vyberHrace,$B5046)))</f>
      </c>
      <c r="M5046" s="14">
        <f>AND($I5046=MID(kododd,1,2),$J5046=MID(kododd,3,3))</f>
      </c>
    </row>
    <row r="5047">
      <c r="A5047" s="95">
        <v>49768</v>
      </c>
      <c r="B5047" s="93" t="s">
        <v>15671</v>
      </c>
      <c r="C5047" s="93" t="s">
        <v>1399</v>
      </c>
      <c r="G5047" s="95">
        <v>0</v>
      </c>
      <c r="H5047" s="93" t="s">
        <v>8976</v>
      </c>
      <c r="I5047" s="93" t="s">
        <v>23893</v>
      </c>
      <c r="J5047" s="93" t="s">
        <v>20880</v>
      </c>
      <c r="K5047" s="93" t="s">
        <v>11224</v>
      </c>
      <c r="L5047" s="14">
        <f>AND(vyberHrace&lt;&gt;"",ISNUMBER(SEARCH(vyberHrace,$B5047)))</f>
      </c>
      <c r="M5047" s="14">
        <f>AND($I5047=MID(kododd,1,2),$J5047=MID(kododd,3,3))</f>
      </c>
    </row>
    <row r="5048">
      <c r="A5048" s="95">
        <v>39764</v>
      </c>
      <c r="B5048" s="93" t="s">
        <v>15672</v>
      </c>
      <c r="C5048" s="93" t="s">
        <v>1400</v>
      </c>
      <c r="D5048" s="95">
        <v>1658</v>
      </c>
      <c r="E5048" s="95">
        <v>1797</v>
      </c>
      <c r="F5048" s="95">
        <v>383554</v>
      </c>
      <c r="G5048" s="95">
        <v>250</v>
      </c>
      <c r="H5048" s="93" t="s">
        <v>8976</v>
      </c>
      <c r="I5048" s="93" t="s">
        <v>23893</v>
      </c>
      <c r="J5048" s="93" t="s">
        <v>20986</v>
      </c>
      <c r="K5048" s="93" t="s">
        <v>5124</v>
      </c>
      <c r="L5048" s="14">
        <f>AND(vyberHrace&lt;&gt;"",ISNUMBER(SEARCH(vyberHrace,$B5048)))</f>
      </c>
      <c r="M5048" s="14">
        <f>AND($I5048=MID(kododd,1,2),$J5048=MID(kododd,3,3))</f>
      </c>
    </row>
    <row r="5049">
      <c r="A5049" s="95">
        <v>55207</v>
      </c>
      <c r="B5049" s="93" t="s">
        <v>2609</v>
      </c>
      <c r="C5049" s="93" t="s">
        <v>1402</v>
      </c>
      <c r="D5049" s="95">
        <v>1668</v>
      </c>
      <c r="E5049" s="95">
        <v>1719</v>
      </c>
      <c r="F5049" s="95">
        <v>23764724</v>
      </c>
      <c r="G5049" s="95">
        <v>250</v>
      </c>
      <c r="H5049" s="93" t="s">
        <v>8976</v>
      </c>
      <c r="I5049" s="93" t="s">
        <v>23893</v>
      </c>
      <c r="J5049" s="93" t="s">
        <v>20844</v>
      </c>
      <c r="K5049" s="93" t="s">
        <v>8979</v>
      </c>
      <c r="L5049" s="14">
        <f>AND(vyberHrace&lt;&gt;"",ISNUMBER(SEARCH(vyberHrace,$B5049)))</f>
      </c>
      <c r="M5049" s="14">
        <f>AND($I5049=MID(kododd,1,2),$J5049=MID(kododd,3,3))</f>
      </c>
    </row>
    <row r="5050">
      <c r="A5050" s="95">
        <v>5959</v>
      </c>
      <c r="B5050" s="93" t="s">
        <v>15675</v>
      </c>
      <c r="C5050" s="93" t="s">
        <v>1442</v>
      </c>
      <c r="D5050" s="95">
        <v>1786</v>
      </c>
      <c r="E5050" s="95">
        <v>1894</v>
      </c>
      <c r="F5050" s="95">
        <v>381888</v>
      </c>
      <c r="G5050" s="95">
        <v>250</v>
      </c>
      <c r="H5050" s="93" t="s">
        <v>8976</v>
      </c>
      <c r="I5050" s="93" t="s">
        <v>23893</v>
      </c>
      <c r="J5050" s="93" t="s">
        <v>20986</v>
      </c>
      <c r="K5050" s="93" t="s">
        <v>5124</v>
      </c>
      <c r="L5050" s="14">
        <f>AND(vyberHrace&lt;&gt;"",ISNUMBER(SEARCH(vyberHrace,$B5050)))</f>
      </c>
      <c r="M5050" s="14">
        <f>AND($I5050=MID(kododd,1,2),$J5050=MID(kododd,3,3))</f>
      </c>
    </row>
    <row r="5051">
      <c r="A5051" s="95">
        <v>39765</v>
      </c>
      <c r="B5051" s="93" t="s">
        <v>15675</v>
      </c>
      <c r="C5051" s="93" t="s">
        <v>1400</v>
      </c>
      <c r="D5051" s="95">
        <v>1537</v>
      </c>
      <c r="E5051" s="95">
        <v>1648</v>
      </c>
      <c r="F5051" s="95">
        <v>383562</v>
      </c>
      <c r="G5051" s="95">
        <v>0</v>
      </c>
      <c r="H5051" s="93" t="s">
        <v>8976</v>
      </c>
      <c r="I5051" s="93" t="s">
        <v>23893</v>
      </c>
      <c r="J5051" s="93" t="s">
        <v>21028</v>
      </c>
      <c r="K5051" s="93" t="s">
        <v>5175</v>
      </c>
      <c r="L5051" s="14">
        <f>AND(vyberHrace&lt;&gt;"",ISNUMBER(SEARCH(vyberHrace,$B5051)))</f>
      </c>
      <c r="M5051" s="14">
        <f>AND($I5051=MID(kododd,1,2),$J5051=MID(kododd,3,3))</f>
      </c>
    </row>
    <row r="5052">
      <c r="A5052" s="95">
        <v>40730</v>
      </c>
      <c r="B5052" s="93" t="s">
        <v>13372</v>
      </c>
      <c r="C5052" s="93" t="s">
        <v>1470</v>
      </c>
      <c r="D5052" s="95">
        <v>1255</v>
      </c>
      <c r="G5052" s="95">
        <v>0</v>
      </c>
      <c r="H5052" s="93" t="s">
        <v>8976</v>
      </c>
      <c r="I5052" s="93" t="s">
        <v>23893</v>
      </c>
      <c r="J5052" s="93" t="s">
        <v>20902</v>
      </c>
      <c r="K5052" s="93" t="s">
        <v>3608</v>
      </c>
      <c r="L5052" s="14">
        <f>AND(vyberHrace&lt;&gt;"",ISNUMBER(SEARCH(vyberHrace,$B5052)))</f>
      </c>
      <c r="M5052" s="14">
        <f>AND($I5052=MID(kododd,1,2),$J5052=MID(kododd,3,3))</f>
      </c>
    </row>
    <row r="5053">
      <c r="A5053" s="95">
        <v>39286</v>
      </c>
      <c r="B5053" s="93" t="s">
        <v>13378</v>
      </c>
      <c r="C5053" s="93" t="s">
        <v>1408</v>
      </c>
      <c r="G5053" s="95">
        <v>0</v>
      </c>
      <c r="H5053" s="93" t="s">
        <v>8976</v>
      </c>
      <c r="I5053" s="93" t="s">
        <v>23893</v>
      </c>
      <c r="J5053" s="93" t="s">
        <v>20862</v>
      </c>
      <c r="K5053" s="93" t="s">
        <v>6759</v>
      </c>
      <c r="L5053" s="14">
        <f>AND(vyberHrace&lt;&gt;"",ISNUMBER(SEARCH(vyberHrace,$B5053)))</f>
      </c>
      <c r="M5053" s="14">
        <f>AND($I5053=MID(kododd,1,2),$J5053=MID(kododd,3,3))</f>
      </c>
    </row>
    <row r="5054">
      <c r="A5054" s="95">
        <v>38388</v>
      </c>
      <c r="B5054" s="93" t="s">
        <v>13380</v>
      </c>
      <c r="C5054" s="93" t="s">
        <v>1398</v>
      </c>
      <c r="D5054" s="95">
        <v>1093</v>
      </c>
      <c r="G5054" s="95">
        <v>0</v>
      </c>
      <c r="H5054" s="93" t="s">
        <v>8976</v>
      </c>
      <c r="I5054" s="93" t="s">
        <v>23893</v>
      </c>
      <c r="J5054" s="93" t="s">
        <v>20862</v>
      </c>
      <c r="K5054" s="93" t="s">
        <v>6759</v>
      </c>
      <c r="L5054" s="14">
        <f>AND(vyberHrace&lt;&gt;"",ISNUMBER(SEARCH(vyberHrace,$B5054)))</f>
      </c>
      <c r="M5054" s="14">
        <f>AND($I5054=MID(kododd,1,2),$J5054=MID(kododd,3,3))</f>
      </c>
    </row>
    <row r="5055">
      <c r="A5055" s="95">
        <v>49084</v>
      </c>
      <c r="B5055" s="93" t="s">
        <v>15801</v>
      </c>
      <c r="C5055" s="93" t="s">
        <v>1438</v>
      </c>
      <c r="G5055" s="95">
        <v>0</v>
      </c>
      <c r="H5055" s="93" t="s">
        <v>8976</v>
      </c>
      <c r="I5055" s="93" t="s">
        <v>23893</v>
      </c>
      <c r="J5055" s="93" t="s">
        <v>20883</v>
      </c>
      <c r="K5055" s="93" t="s">
        <v>6903</v>
      </c>
      <c r="L5055" s="14">
        <f>AND(vyberHrace&lt;&gt;"",ISNUMBER(SEARCH(vyberHrace,$B5055)))</f>
      </c>
      <c r="M5055" s="14">
        <f>AND($I5055=MID(kododd,1,2),$J5055=MID(kododd,3,3))</f>
      </c>
    </row>
    <row r="5056">
      <c r="A5056" s="95">
        <v>58509</v>
      </c>
      <c r="B5056" s="93" t="s">
        <v>25009</v>
      </c>
      <c r="C5056" s="93" t="s">
        <v>1412</v>
      </c>
      <c r="D5056" s="95">
        <v>1359</v>
      </c>
      <c r="F5056" s="95">
        <v>23793295</v>
      </c>
      <c r="G5056" s="95">
        <v>250</v>
      </c>
      <c r="H5056" s="93" t="s">
        <v>8976</v>
      </c>
      <c r="I5056" s="93" t="s">
        <v>23893</v>
      </c>
      <c r="J5056" s="93" t="s">
        <v>20880</v>
      </c>
      <c r="K5056" s="93" t="s">
        <v>11224</v>
      </c>
      <c r="L5056" s="14">
        <f>AND(vyberHrace&lt;&gt;"",ISNUMBER(SEARCH(vyberHrace,$B5056)))</f>
      </c>
      <c r="M5056" s="14">
        <f>AND($I5056=MID(kododd,1,2),$J5056=MID(kododd,3,3))</f>
      </c>
    </row>
    <row r="5057">
      <c r="A5057" s="95">
        <v>37388</v>
      </c>
      <c r="B5057" s="93" t="s">
        <v>15819</v>
      </c>
      <c r="C5057" s="93" t="s">
        <v>1399</v>
      </c>
      <c r="G5057" s="95">
        <v>0</v>
      </c>
      <c r="H5057" s="93" t="s">
        <v>8976</v>
      </c>
      <c r="I5057" s="93" t="s">
        <v>23893</v>
      </c>
      <c r="J5057" s="93" t="s">
        <v>20862</v>
      </c>
      <c r="K5057" s="93" t="s">
        <v>6759</v>
      </c>
      <c r="L5057" s="14">
        <f>AND(vyberHrace&lt;&gt;"",ISNUMBER(SEARCH(vyberHrace,$B5057)))</f>
      </c>
      <c r="M5057" s="14">
        <f>AND($I5057=MID(kododd,1,2),$J5057=MID(kododd,3,3))</f>
      </c>
    </row>
    <row r="5058">
      <c r="A5058" s="95">
        <v>52554</v>
      </c>
      <c r="B5058" s="93" t="s">
        <v>515</v>
      </c>
      <c r="C5058" s="93" t="s">
        <v>1410</v>
      </c>
      <c r="G5058" s="95">
        <v>0</v>
      </c>
      <c r="H5058" s="93" t="s">
        <v>8976</v>
      </c>
      <c r="I5058" s="93" t="s">
        <v>23893</v>
      </c>
      <c r="J5058" s="93" t="s">
        <v>20855</v>
      </c>
      <c r="K5058" s="93" t="s">
        <v>2076</v>
      </c>
      <c r="L5058" s="14">
        <f>AND(vyberHrace&lt;&gt;"",ISNUMBER(SEARCH(vyberHrace,$B5058)))</f>
      </c>
      <c r="M5058" s="14">
        <f>AND($I5058=MID(kododd,1,2),$J5058=MID(kododd,3,3))</f>
      </c>
    </row>
    <row r="5059">
      <c r="A5059" s="95">
        <v>52553</v>
      </c>
      <c r="B5059" s="93" t="s">
        <v>15820</v>
      </c>
      <c r="C5059" s="93" t="s">
        <v>1406</v>
      </c>
      <c r="G5059" s="95">
        <v>0</v>
      </c>
      <c r="H5059" s="93" t="s">
        <v>8976</v>
      </c>
      <c r="I5059" s="93" t="s">
        <v>23893</v>
      </c>
      <c r="J5059" s="93" t="s">
        <v>20855</v>
      </c>
      <c r="K5059" s="93" t="s">
        <v>2076</v>
      </c>
      <c r="L5059" s="14">
        <f>AND(vyberHrace&lt;&gt;"",ISNUMBER(SEARCH(vyberHrace,$B5059)))</f>
      </c>
      <c r="M5059" s="14">
        <f>AND($I5059=MID(kododd,1,2),$J5059=MID(kododd,3,3))</f>
      </c>
    </row>
    <row r="5060">
      <c r="A5060" s="95">
        <v>26114</v>
      </c>
      <c r="B5060" s="93" t="s">
        <v>15821</v>
      </c>
      <c r="C5060" s="93" t="s">
        <v>1462</v>
      </c>
      <c r="D5060" s="95">
        <v>1619</v>
      </c>
      <c r="F5060" s="95">
        <v>376450</v>
      </c>
      <c r="G5060" s="95">
        <v>0</v>
      </c>
      <c r="H5060" s="93" t="s">
        <v>8976</v>
      </c>
      <c r="I5060" s="93" t="s">
        <v>23893</v>
      </c>
      <c r="J5060" s="93" t="s">
        <v>20883</v>
      </c>
      <c r="K5060" s="93" t="s">
        <v>6903</v>
      </c>
      <c r="L5060" s="14">
        <f>AND(vyberHrace&lt;&gt;"",ISNUMBER(SEARCH(vyberHrace,$B5060)))</f>
      </c>
      <c r="M5060" s="14">
        <f>AND($I5060=MID(kododd,1,2),$J5060=MID(kododd,3,3))</f>
      </c>
    </row>
    <row r="5061">
      <c r="A5061" s="95">
        <v>25884</v>
      </c>
      <c r="B5061" s="93" t="s">
        <v>15822</v>
      </c>
      <c r="C5061" s="93" t="s">
        <v>1448</v>
      </c>
      <c r="D5061" s="95">
        <v>1545</v>
      </c>
      <c r="F5061" s="95">
        <v>376469</v>
      </c>
      <c r="G5061" s="95">
        <v>0</v>
      </c>
      <c r="H5061" s="93" t="s">
        <v>8976</v>
      </c>
      <c r="I5061" s="93" t="s">
        <v>23893</v>
      </c>
      <c r="J5061" s="93" t="s">
        <v>20883</v>
      </c>
      <c r="K5061" s="93" t="s">
        <v>6903</v>
      </c>
      <c r="L5061" s="14">
        <f>AND(vyberHrace&lt;&gt;"",ISNUMBER(SEARCH(vyberHrace,$B5061)))</f>
      </c>
      <c r="M5061" s="14">
        <f>AND($I5061=MID(kododd,1,2),$J5061=MID(kododd,3,3))</f>
      </c>
    </row>
    <row r="5062">
      <c r="A5062" s="95">
        <v>8239</v>
      </c>
      <c r="B5062" s="93" t="s">
        <v>15828</v>
      </c>
      <c r="C5062" s="93" t="s">
        <v>1418</v>
      </c>
      <c r="D5062" s="95">
        <v>1665</v>
      </c>
      <c r="F5062" s="95">
        <v>357677</v>
      </c>
      <c r="G5062" s="95">
        <v>0</v>
      </c>
      <c r="H5062" s="93" t="s">
        <v>8976</v>
      </c>
      <c r="I5062" s="93" t="s">
        <v>23893</v>
      </c>
      <c r="J5062" s="93" t="s">
        <v>20863</v>
      </c>
      <c r="K5062" s="93" t="s">
        <v>4532</v>
      </c>
      <c r="L5062" s="14">
        <f>AND(vyberHrace&lt;&gt;"",ISNUMBER(SEARCH(vyberHrace,$B5062)))</f>
      </c>
      <c r="M5062" s="14">
        <f>AND($I5062=MID(kododd,1,2),$J5062=MID(kododd,3,3))</f>
      </c>
    </row>
    <row r="5063">
      <c r="A5063" s="95">
        <v>7448</v>
      </c>
      <c r="B5063" s="93" t="s">
        <v>15829</v>
      </c>
      <c r="C5063" s="93" t="s">
        <v>1407</v>
      </c>
      <c r="D5063" s="95">
        <v>1542</v>
      </c>
      <c r="E5063" s="95">
        <v>1626</v>
      </c>
      <c r="F5063" s="95">
        <v>386472</v>
      </c>
      <c r="G5063" s="95">
        <v>250</v>
      </c>
      <c r="H5063" s="93" t="s">
        <v>8976</v>
      </c>
      <c r="I5063" s="93" t="s">
        <v>23893</v>
      </c>
      <c r="J5063" s="93" t="s">
        <v>20863</v>
      </c>
      <c r="K5063" s="93" t="s">
        <v>4532</v>
      </c>
      <c r="L5063" s="14">
        <f>AND(vyberHrace&lt;&gt;"",ISNUMBER(SEARCH(vyberHrace,$B5063)))</f>
      </c>
      <c r="M5063" s="14">
        <f>AND($I5063=MID(kododd,1,2),$J5063=MID(kododd,3,3))</f>
      </c>
    </row>
    <row r="5064">
      <c r="A5064" s="95">
        <v>59138</v>
      </c>
      <c r="B5064" s="93" t="s">
        <v>25577</v>
      </c>
      <c r="C5064" s="93" t="s">
        <v>1486</v>
      </c>
      <c r="G5064" s="95">
        <v>250</v>
      </c>
      <c r="H5064" s="93" t="s">
        <v>8976</v>
      </c>
      <c r="I5064" s="93" t="s">
        <v>23893</v>
      </c>
      <c r="J5064" s="93" t="s">
        <v>20863</v>
      </c>
      <c r="K5064" s="93" t="s">
        <v>4532</v>
      </c>
      <c r="L5064" s="14">
        <f>AND(vyberHrace&lt;&gt;"",ISNUMBER(SEARCH(vyberHrace,$B5064)))</f>
      </c>
      <c r="M5064" s="14">
        <f>AND($I5064=MID(kododd,1,2),$J5064=MID(kododd,3,3))</f>
      </c>
    </row>
    <row r="5065">
      <c r="A5065" s="95">
        <v>1786</v>
      </c>
      <c r="B5065" s="93" t="s">
        <v>15832</v>
      </c>
      <c r="C5065" s="93" t="s">
        <v>1455</v>
      </c>
      <c r="D5065" s="95">
        <v>2003</v>
      </c>
      <c r="E5065" s="95">
        <v>1996</v>
      </c>
      <c r="F5065" s="95">
        <v>304220</v>
      </c>
      <c r="G5065" s="95">
        <v>0</v>
      </c>
      <c r="H5065" s="93" t="s">
        <v>8976</v>
      </c>
      <c r="I5065" s="93" t="s">
        <v>23893</v>
      </c>
      <c r="J5065" s="93" t="s">
        <v>20964</v>
      </c>
      <c r="K5065" s="93" t="s">
        <v>11275</v>
      </c>
      <c r="L5065" s="14">
        <f>AND(vyberHrace&lt;&gt;"",ISNUMBER(SEARCH(vyberHrace,$B5065)))</f>
      </c>
      <c r="M5065" s="14">
        <f>AND($I5065=MID(kododd,1,2),$J5065=MID(kododd,3,3))</f>
      </c>
    </row>
    <row r="5066">
      <c r="A5066" s="95">
        <v>53213</v>
      </c>
      <c r="B5066" s="93" t="s">
        <v>17702</v>
      </c>
      <c r="C5066" s="93" t="s">
        <v>1402</v>
      </c>
      <c r="D5066" s="95">
        <v>1181</v>
      </c>
      <c r="E5066" s="95">
        <v>1524</v>
      </c>
      <c r="F5066" s="95">
        <v>23763418</v>
      </c>
      <c r="G5066" s="95">
        <v>250</v>
      </c>
      <c r="H5066" s="93" t="s">
        <v>8976</v>
      </c>
      <c r="I5066" s="93" t="s">
        <v>23893</v>
      </c>
      <c r="J5066" s="93" t="s">
        <v>20976</v>
      </c>
      <c r="K5066" s="93" t="s">
        <v>9938</v>
      </c>
      <c r="L5066" s="14">
        <f>AND(vyberHrace&lt;&gt;"",ISNUMBER(SEARCH(vyberHrace,$B5066)))</f>
      </c>
      <c r="M5066" s="14">
        <f>AND($I5066=MID(kododd,1,2),$J5066=MID(kododd,3,3))</f>
      </c>
    </row>
    <row r="5067">
      <c r="A5067" s="95">
        <v>62156</v>
      </c>
      <c r="B5067" s="93" t="s">
        <v>28351</v>
      </c>
      <c r="C5067" s="93" t="s">
        <v>1450</v>
      </c>
      <c r="G5067" s="95">
        <v>0</v>
      </c>
      <c r="H5067" s="93" t="s">
        <v>8976</v>
      </c>
      <c r="I5067" s="93" t="s">
        <v>23893</v>
      </c>
      <c r="J5067" s="93" t="s">
        <v>20862</v>
      </c>
      <c r="K5067" s="93" t="s">
        <v>6759</v>
      </c>
      <c r="L5067" s="14">
        <f>AND(vyberHrace&lt;&gt;"",ISNUMBER(SEARCH(vyberHrace,$B5067)))</f>
      </c>
      <c r="M5067" s="14">
        <f>AND($I5067=MID(kododd,1,2),$J5067=MID(kododd,3,3))</f>
      </c>
    </row>
    <row r="5068">
      <c r="A5068" s="95">
        <v>62155</v>
      </c>
      <c r="B5068" s="93" t="s">
        <v>28350</v>
      </c>
      <c r="C5068" s="93" t="s">
        <v>1412</v>
      </c>
      <c r="G5068" s="95">
        <v>0</v>
      </c>
      <c r="H5068" s="93" t="s">
        <v>8976</v>
      </c>
      <c r="I5068" s="93" t="s">
        <v>23893</v>
      </c>
      <c r="J5068" s="93" t="s">
        <v>20862</v>
      </c>
      <c r="K5068" s="93" t="s">
        <v>6759</v>
      </c>
      <c r="L5068" s="14">
        <f>AND(vyberHrace&lt;&gt;"",ISNUMBER(SEARCH(vyberHrace,$B5068)))</f>
      </c>
      <c r="M5068" s="14">
        <f>AND($I5068=MID(kododd,1,2),$J5068=MID(kododd,3,3))</f>
      </c>
    </row>
    <row r="5069">
      <c r="A5069" s="95">
        <v>34880</v>
      </c>
      <c r="B5069" s="93" t="s">
        <v>15741</v>
      </c>
      <c r="C5069" s="93" t="s">
        <v>1446</v>
      </c>
      <c r="D5069" s="95">
        <v>1406</v>
      </c>
      <c r="E5069" s="95">
        <v>1620</v>
      </c>
      <c r="F5069" s="95">
        <v>23716452</v>
      </c>
      <c r="G5069" s="95">
        <v>250</v>
      </c>
      <c r="H5069" s="93" t="s">
        <v>8976</v>
      </c>
      <c r="I5069" s="93" t="s">
        <v>23893</v>
      </c>
      <c r="J5069" s="93" t="s">
        <v>20845</v>
      </c>
      <c r="K5069" s="93" t="s">
        <v>11239</v>
      </c>
      <c r="L5069" s="14">
        <f>AND(vyberHrace&lt;&gt;"",ISNUMBER(SEARCH(vyberHrace,$B5069)))</f>
      </c>
      <c r="M5069" s="14">
        <f>AND($I5069=MID(kododd,1,2),$J5069=MID(kododd,3,3))</f>
      </c>
    </row>
    <row r="5070">
      <c r="A5070" s="95">
        <v>56056</v>
      </c>
      <c r="B5070" s="93" t="s">
        <v>21693</v>
      </c>
      <c r="C5070" s="93" t="s">
        <v>1411</v>
      </c>
      <c r="D5070" s="95">
        <v>1016</v>
      </c>
      <c r="F5070" s="95">
        <v>23771801</v>
      </c>
      <c r="G5070" s="95">
        <v>250</v>
      </c>
      <c r="H5070" s="93" t="s">
        <v>8976</v>
      </c>
      <c r="I5070" s="93" t="s">
        <v>23893</v>
      </c>
      <c r="J5070" s="93" t="s">
        <v>20880</v>
      </c>
      <c r="K5070" s="93" t="s">
        <v>11224</v>
      </c>
      <c r="L5070" s="14">
        <f>AND(vyberHrace&lt;&gt;"",ISNUMBER(SEARCH(vyberHrace,$B5070)))</f>
      </c>
      <c r="M5070" s="14">
        <f>AND($I5070=MID(kododd,1,2),$J5070=MID(kododd,3,3))</f>
      </c>
    </row>
    <row r="5071">
      <c r="A5071" s="95">
        <v>56000</v>
      </c>
      <c r="B5071" s="93" t="s">
        <v>21873</v>
      </c>
      <c r="C5071" s="93" t="s">
        <v>1420</v>
      </c>
      <c r="G5071" s="95">
        <v>0</v>
      </c>
      <c r="H5071" s="93" t="s">
        <v>8976</v>
      </c>
      <c r="I5071" s="93" t="s">
        <v>23893</v>
      </c>
      <c r="J5071" s="93" t="s">
        <v>20892</v>
      </c>
      <c r="K5071" s="93" t="s">
        <v>6900</v>
      </c>
      <c r="L5071" s="14">
        <f>AND(vyberHrace&lt;&gt;"",ISNUMBER(SEARCH(vyberHrace,$B5071)))</f>
      </c>
      <c r="M5071" s="14">
        <f>AND($I5071=MID(kododd,1,2),$J5071=MID(kododd,3,3))</f>
      </c>
    </row>
    <row r="5072">
      <c r="A5072" s="95">
        <v>58475</v>
      </c>
      <c r="B5072" s="93" t="s">
        <v>24976</v>
      </c>
      <c r="C5072" s="93" t="s">
        <v>1422</v>
      </c>
      <c r="G5072" s="95">
        <v>250</v>
      </c>
      <c r="H5072" s="93" t="s">
        <v>8976</v>
      </c>
      <c r="I5072" s="93" t="s">
        <v>23893</v>
      </c>
      <c r="J5072" s="93" t="s">
        <v>20960</v>
      </c>
      <c r="K5072" s="93" t="s">
        <v>4905</v>
      </c>
      <c r="L5072" s="14">
        <f>AND(vyberHrace&lt;&gt;"",ISNUMBER(SEARCH(vyberHrace,$B5072)))</f>
      </c>
      <c r="M5072" s="14">
        <f>AND($I5072=MID(kododd,1,2),$J5072=MID(kododd,3,3))</f>
      </c>
    </row>
    <row r="5073">
      <c r="A5073" s="95">
        <v>57890</v>
      </c>
      <c r="B5073" s="93" t="s">
        <v>24436</v>
      </c>
      <c r="C5073" s="93" t="s">
        <v>1420</v>
      </c>
      <c r="G5073" s="95">
        <v>0</v>
      </c>
      <c r="H5073" s="93" t="s">
        <v>8976</v>
      </c>
      <c r="I5073" s="93" t="s">
        <v>23893</v>
      </c>
      <c r="J5073" s="93" t="s">
        <v>20956</v>
      </c>
      <c r="K5073" s="93" t="s">
        <v>26134</v>
      </c>
      <c r="L5073" s="14">
        <f>AND(vyberHrace&lt;&gt;"",ISNUMBER(SEARCH(vyberHrace,$B5073)))</f>
      </c>
      <c r="M5073" s="14">
        <f>AND($I5073=MID(kododd,1,2),$J5073=MID(kododd,3,3))</f>
      </c>
    </row>
    <row r="5074">
      <c r="A5074" s="95">
        <v>52802</v>
      </c>
      <c r="B5074" s="93" t="s">
        <v>522</v>
      </c>
      <c r="C5074" s="93" t="s">
        <v>1410</v>
      </c>
      <c r="G5074" s="95">
        <v>0</v>
      </c>
      <c r="H5074" s="93" t="s">
        <v>8976</v>
      </c>
      <c r="I5074" s="93" t="s">
        <v>23893</v>
      </c>
      <c r="J5074" s="93" t="s">
        <v>20866</v>
      </c>
      <c r="K5074" s="93" t="s">
        <v>9063</v>
      </c>
      <c r="L5074" s="14">
        <f>AND(vyberHrace&lt;&gt;"",ISNUMBER(SEARCH(vyberHrace,$B5074)))</f>
      </c>
      <c r="M5074" s="14">
        <f>AND($I5074=MID(kododd,1,2),$J5074=MID(kododd,3,3))</f>
      </c>
    </row>
    <row r="5075">
      <c r="A5075" s="95">
        <v>57608</v>
      </c>
      <c r="B5075" s="93" t="s">
        <v>21694</v>
      </c>
      <c r="C5075" s="93" t="s">
        <v>1424</v>
      </c>
      <c r="D5075" s="95">
        <v>1469</v>
      </c>
      <c r="E5075" s="95">
        <v>1604</v>
      </c>
      <c r="F5075" s="95">
        <v>23771810</v>
      </c>
      <c r="G5075" s="95">
        <v>250</v>
      </c>
      <c r="H5075" s="93" t="s">
        <v>8976</v>
      </c>
      <c r="I5075" s="93" t="s">
        <v>23893</v>
      </c>
      <c r="J5075" s="93" t="s">
        <v>20880</v>
      </c>
      <c r="K5075" s="93" t="s">
        <v>11224</v>
      </c>
      <c r="L5075" s="14">
        <f>AND(vyberHrace&lt;&gt;"",ISNUMBER(SEARCH(vyberHrace,$B5075)))</f>
      </c>
      <c r="M5075" s="14">
        <f>AND($I5075=MID(kododd,1,2),$J5075=MID(kododd,3,3))</f>
      </c>
    </row>
    <row r="5076">
      <c r="A5076" s="95">
        <v>56276</v>
      </c>
      <c r="B5076" s="93" t="s">
        <v>21751</v>
      </c>
      <c r="C5076" s="93" t="s">
        <v>1420</v>
      </c>
      <c r="F5076" s="95">
        <v>23797274</v>
      </c>
      <c r="G5076" s="95">
        <v>250</v>
      </c>
      <c r="H5076" s="93" t="s">
        <v>8976</v>
      </c>
      <c r="I5076" s="93" t="s">
        <v>23893</v>
      </c>
      <c r="J5076" s="93" t="s">
        <v>20850</v>
      </c>
      <c r="K5076" s="93" t="s">
        <v>2038</v>
      </c>
      <c r="L5076" s="14">
        <f>AND(vyberHrace&lt;&gt;"",ISNUMBER(SEARCH(vyberHrace,$B5076)))</f>
      </c>
      <c r="M5076" s="14">
        <f>AND($I5076=MID(kododd,1,2),$J5076=MID(kododd,3,3))</f>
      </c>
    </row>
    <row r="5077">
      <c r="A5077" s="95">
        <v>56275</v>
      </c>
      <c r="B5077" s="93" t="s">
        <v>24158</v>
      </c>
      <c r="C5077" s="93" t="s">
        <v>1420</v>
      </c>
      <c r="F5077" s="95">
        <v>23797282</v>
      </c>
      <c r="G5077" s="95">
        <v>250</v>
      </c>
      <c r="H5077" s="93" t="s">
        <v>8976</v>
      </c>
      <c r="I5077" s="93" t="s">
        <v>23893</v>
      </c>
      <c r="J5077" s="93" t="s">
        <v>20850</v>
      </c>
      <c r="K5077" s="93" t="s">
        <v>2038</v>
      </c>
      <c r="L5077" s="14">
        <f>AND(vyberHrace&lt;&gt;"",ISNUMBER(SEARCH(vyberHrace,$B5077)))</f>
      </c>
      <c r="M5077" s="14">
        <f>AND($I5077=MID(kododd,1,2),$J5077=MID(kododd,3,3))</f>
      </c>
    </row>
    <row r="5078">
      <c r="A5078" s="95">
        <v>61445</v>
      </c>
      <c r="B5078" s="93" t="s">
        <v>27628</v>
      </c>
      <c r="C5078" s="93" t="s">
        <v>1411</v>
      </c>
      <c r="F5078" s="95">
        <v>23798025</v>
      </c>
      <c r="G5078" s="95">
        <v>250</v>
      </c>
      <c r="H5078" s="93" t="s">
        <v>8976</v>
      </c>
      <c r="I5078" s="93" t="s">
        <v>23893</v>
      </c>
      <c r="J5078" s="93" t="s">
        <v>20859</v>
      </c>
      <c r="K5078" s="93" t="s">
        <v>5573</v>
      </c>
      <c r="L5078" s="14">
        <f>AND(vyberHrace&lt;&gt;"",ISNUMBER(SEARCH(vyberHrace,$B5078)))</f>
      </c>
      <c r="M5078" s="14">
        <f>AND($I5078=MID(kododd,1,2),$J5078=MID(kododd,3,3))</f>
      </c>
    </row>
    <row r="5079">
      <c r="A5079" s="95">
        <v>6707</v>
      </c>
      <c r="B5079" s="93" t="s">
        <v>15781</v>
      </c>
      <c r="C5079" s="93" t="s">
        <v>1451</v>
      </c>
      <c r="D5079" s="95">
        <v>1577</v>
      </c>
      <c r="G5079" s="95">
        <v>0</v>
      </c>
      <c r="H5079" s="93" t="s">
        <v>8976</v>
      </c>
      <c r="I5079" s="93" t="s">
        <v>23893</v>
      </c>
      <c r="J5079" s="93" t="s">
        <v>20928</v>
      </c>
      <c r="K5079" s="93" t="s">
        <v>5586</v>
      </c>
      <c r="L5079" s="14">
        <f>AND(vyberHrace&lt;&gt;"",ISNUMBER(SEARCH(vyberHrace,$B5079)))</f>
      </c>
      <c r="M5079" s="14">
        <f>AND($I5079=MID(kododd,1,2),$J5079=MID(kododd,3,3))</f>
      </c>
    </row>
    <row r="5080">
      <c r="A5080" s="95">
        <v>6706</v>
      </c>
      <c r="B5080" s="93" t="s">
        <v>15782</v>
      </c>
      <c r="C5080" s="93" t="s">
        <v>1426</v>
      </c>
      <c r="D5080" s="95">
        <v>1561</v>
      </c>
      <c r="E5080" s="95">
        <v>1694</v>
      </c>
      <c r="F5080" s="95">
        <v>332216</v>
      </c>
      <c r="G5080" s="95">
        <v>250</v>
      </c>
      <c r="H5080" s="93" t="s">
        <v>8976</v>
      </c>
      <c r="I5080" s="93" t="s">
        <v>23893</v>
      </c>
      <c r="J5080" s="93" t="s">
        <v>20928</v>
      </c>
      <c r="K5080" s="93" t="s">
        <v>5586</v>
      </c>
      <c r="L5080" s="14">
        <f>AND(vyberHrace&lt;&gt;"",ISNUMBER(SEARCH(vyberHrace,$B5080)))</f>
      </c>
      <c r="M5080" s="14">
        <f>AND($I5080=MID(kododd,1,2),$J5080=MID(kododd,3,3))</f>
      </c>
    </row>
    <row r="5081">
      <c r="A5081" s="95">
        <v>26196</v>
      </c>
      <c r="B5081" s="93" t="s">
        <v>15787</v>
      </c>
      <c r="C5081" s="93" t="s">
        <v>1449</v>
      </c>
      <c r="D5081" s="95">
        <v>1451</v>
      </c>
      <c r="F5081" s="95">
        <v>23702249</v>
      </c>
      <c r="G5081" s="95">
        <v>250</v>
      </c>
      <c r="H5081" s="93" t="s">
        <v>8976</v>
      </c>
      <c r="I5081" s="93" t="s">
        <v>23893</v>
      </c>
      <c r="J5081" s="93" t="s">
        <v>20850</v>
      </c>
      <c r="K5081" s="93" t="s">
        <v>2038</v>
      </c>
      <c r="L5081" s="14">
        <f>AND(vyberHrace&lt;&gt;"",ISNUMBER(SEARCH(vyberHrace,$B5081)))</f>
      </c>
      <c r="M5081" s="14">
        <f>AND($I5081=MID(kododd,1,2),$J5081=MID(kododd,3,3))</f>
      </c>
    </row>
    <row r="5082">
      <c r="A5082" s="95">
        <v>1253</v>
      </c>
      <c r="B5082" s="93" t="s">
        <v>18131</v>
      </c>
      <c r="C5082" s="93" t="s">
        <v>1472</v>
      </c>
      <c r="D5082" s="95">
        <v>1947</v>
      </c>
      <c r="E5082" s="95">
        <v>1960</v>
      </c>
      <c r="F5082" s="95">
        <v>347817</v>
      </c>
      <c r="G5082" s="95">
        <v>0</v>
      </c>
      <c r="H5082" s="93" t="s">
        <v>8976</v>
      </c>
      <c r="I5082" s="93" t="s">
        <v>23893</v>
      </c>
      <c r="J5082" s="93" t="s">
        <v>20898</v>
      </c>
      <c r="K5082" s="93" t="s">
        <v>6906</v>
      </c>
      <c r="L5082" s="14">
        <f>AND(vyberHrace&lt;&gt;"",ISNUMBER(SEARCH(vyberHrace,$B5082)))</f>
      </c>
      <c r="M5082" s="14">
        <f>AND($I5082=MID(kododd,1,2),$J5082=MID(kododd,3,3))</f>
      </c>
    </row>
    <row r="5083">
      <c r="A5083" s="95">
        <v>47774</v>
      </c>
      <c r="B5083" s="93" t="s">
        <v>18133</v>
      </c>
      <c r="C5083" s="93" t="s">
        <v>1402</v>
      </c>
      <c r="G5083" s="95">
        <v>0</v>
      </c>
      <c r="H5083" s="93" t="s">
        <v>8976</v>
      </c>
      <c r="I5083" s="93" t="s">
        <v>23893</v>
      </c>
      <c r="J5083" s="93" t="s">
        <v>20888</v>
      </c>
      <c r="K5083" s="93" t="s">
        <v>145</v>
      </c>
      <c r="L5083" s="14">
        <f>AND(vyberHrace&lt;&gt;"",ISNUMBER(SEARCH(vyberHrace,$B5083)))</f>
      </c>
      <c r="M5083" s="14">
        <f>AND($I5083=MID(kododd,1,2),$J5083=MID(kododd,3,3))</f>
      </c>
    </row>
    <row r="5084">
      <c r="A5084" s="95">
        <v>1294</v>
      </c>
      <c r="B5084" s="93" t="s">
        <v>18141</v>
      </c>
      <c r="C5084" s="93" t="s">
        <v>1401</v>
      </c>
      <c r="D5084" s="95">
        <v>1932</v>
      </c>
      <c r="F5084" s="95">
        <v>357685</v>
      </c>
      <c r="G5084" s="95">
        <v>0</v>
      </c>
      <c r="H5084" s="93" t="s">
        <v>8976</v>
      </c>
      <c r="I5084" s="93" t="s">
        <v>23893</v>
      </c>
      <c r="J5084" s="93" t="s">
        <v>20960</v>
      </c>
      <c r="K5084" s="93" t="s">
        <v>4905</v>
      </c>
      <c r="L5084" s="14">
        <f>AND(vyberHrace&lt;&gt;"",ISNUMBER(SEARCH(vyberHrace,$B5084)))</f>
      </c>
      <c r="M5084" s="14">
        <f>AND($I5084=MID(kododd,1,2),$J5084=MID(kododd,3,3))</f>
      </c>
    </row>
    <row r="5085">
      <c r="A5085" s="95">
        <v>38127</v>
      </c>
      <c r="B5085" s="93" t="s">
        <v>18144</v>
      </c>
      <c r="C5085" s="93" t="s">
        <v>1444</v>
      </c>
      <c r="D5085" s="95">
        <v>1854</v>
      </c>
      <c r="E5085" s="95">
        <v>1896</v>
      </c>
      <c r="F5085" s="95">
        <v>368466</v>
      </c>
      <c r="G5085" s="95">
        <v>250</v>
      </c>
      <c r="H5085" s="93" t="s">
        <v>8976</v>
      </c>
      <c r="I5085" s="93" t="s">
        <v>23893</v>
      </c>
      <c r="J5085" s="93" t="s">
        <v>20880</v>
      </c>
      <c r="K5085" s="93" t="s">
        <v>11224</v>
      </c>
      <c r="L5085" s="14">
        <f>AND(vyberHrace&lt;&gt;"",ISNUMBER(SEARCH(vyberHrace,$B5085)))</f>
      </c>
      <c r="M5085" s="14">
        <f>AND($I5085=MID(kododd,1,2),$J5085=MID(kododd,3,3))</f>
      </c>
    </row>
    <row r="5086">
      <c r="A5086" s="95">
        <v>62861</v>
      </c>
      <c r="B5086" s="93" t="s">
        <v>28817</v>
      </c>
      <c r="C5086" s="93" t="s">
        <v>1416</v>
      </c>
      <c r="G5086" s="95">
        <v>250</v>
      </c>
      <c r="H5086" s="93" t="s">
        <v>8976</v>
      </c>
      <c r="I5086" s="93" t="s">
        <v>23893</v>
      </c>
      <c r="J5086" s="93" t="s">
        <v>20960</v>
      </c>
      <c r="K5086" s="93" t="s">
        <v>4905</v>
      </c>
      <c r="L5086" s="14">
        <f>AND(vyberHrace&lt;&gt;"",ISNUMBER(SEARCH(vyberHrace,$B5086)))</f>
      </c>
      <c r="M5086" s="14">
        <f>AND($I5086=MID(kododd,1,2),$J5086=MID(kododd,3,3))</f>
      </c>
    </row>
    <row r="5087">
      <c r="A5087" s="95">
        <v>2354</v>
      </c>
      <c r="B5087" s="93" t="s">
        <v>8613</v>
      </c>
      <c r="C5087" s="93" t="s">
        <v>1463</v>
      </c>
      <c r="D5087" s="95">
        <v>1715</v>
      </c>
      <c r="E5087" s="95">
        <v>1800</v>
      </c>
      <c r="F5087" s="95">
        <v>347981</v>
      </c>
      <c r="G5087" s="95">
        <v>250</v>
      </c>
      <c r="H5087" s="93" t="s">
        <v>8976</v>
      </c>
      <c r="I5087" s="93" t="s">
        <v>23893</v>
      </c>
      <c r="J5087" s="93" t="s">
        <v>20942</v>
      </c>
      <c r="K5087" s="93" t="s">
        <v>9082</v>
      </c>
      <c r="L5087" s="14">
        <f>AND(vyberHrace&lt;&gt;"",ISNUMBER(SEARCH(vyberHrace,$B5087)))</f>
      </c>
      <c r="M5087" s="14">
        <f>AND($I5087=MID(kododd,1,2),$J5087=MID(kododd,3,3))</f>
      </c>
    </row>
    <row r="5088">
      <c r="A5088" s="95">
        <v>38992</v>
      </c>
      <c r="B5088" s="93" t="s">
        <v>9369</v>
      </c>
      <c r="C5088" s="93" t="s">
        <v>1409</v>
      </c>
      <c r="D5088" s="95">
        <v>1596</v>
      </c>
      <c r="E5088" s="95">
        <v>1703</v>
      </c>
      <c r="F5088" s="95">
        <v>371696</v>
      </c>
      <c r="G5088" s="95">
        <v>250</v>
      </c>
      <c r="H5088" s="93" t="s">
        <v>8976</v>
      </c>
      <c r="I5088" s="93" t="s">
        <v>23893</v>
      </c>
      <c r="J5088" s="93" t="s">
        <v>20956</v>
      </c>
      <c r="K5088" s="93" t="s">
        <v>26134</v>
      </c>
      <c r="L5088" s="14">
        <f>AND(vyberHrace&lt;&gt;"",ISNUMBER(SEARCH(vyberHrace,$B5088)))</f>
      </c>
      <c r="M5088" s="14">
        <f>AND($I5088=MID(kododd,1,2),$J5088=MID(kododd,3,3))</f>
      </c>
    </row>
    <row r="5089">
      <c r="A5089" s="95">
        <v>44344</v>
      </c>
      <c r="B5089" s="93" t="s">
        <v>9369</v>
      </c>
      <c r="C5089" s="93" t="s">
        <v>1438</v>
      </c>
      <c r="F5089" s="95">
        <v>399558</v>
      </c>
      <c r="G5089" s="95">
        <v>0</v>
      </c>
      <c r="H5089" s="93" t="s">
        <v>8976</v>
      </c>
      <c r="I5089" s="93" t="s">
        <v>23893</v>
      </c>
      <c r="J5089" s="93" t="s">
        <v>20901</v>
      </c>
      <c r="K5089" s="93" t="s">
        <v>6914</v>
      </c>
      <c r="L5089" s="14">
        <f>AND(vyberHrace&lt;&gt;"",ISNUMBER(SEARCH(vyberHrace,$B5089)))</f>
      </c>
      <c r="M5089" s="14">
        <f>AND($I5089=MID(kododd,1,2),$J5089=MID(kododd,3,3))</f>
      </c>
    </row>
    <row r="5090">
      <c r="A5090" s="95">
        <v>2247</v>
      </c>
      <c r="B5090" s="93" t="s">
        <v>8615</v>
      </c>
      <c r="C5090" s="93" t="s">
        <v>1432</v>
      </c>
      <c r="D5090" s="95">
        <v>1773</v>
      </c>
      <c r="E5090" s="95">
        <v>1907</v>
      </c>
      <c r="F5090" s="95">
        <v>307874</v>
      </c>
      <c r="G5090" s="95">
        <v>250</v>
      </c>
      <c r="H5090" s="93" t="s">
        <v>8976</v>
      </c>
      <c r="I5090" s="93" t="s">
        <v>23893</v>
      </c>
      <c r="J5090" s="93" t="s">
        <v>20914</v>
      </c>
      <c r="K5090" s="93" t="s">
        <v>9949</v>
      </c>
      <c r="L5090" s="14">
        <f>AND(vyberHrace&lt;&gt;"",ISNUMBER(SEARCH(vyberHrace,$B5090)))</f>
      </c>
      <c r="M5090" s="14">
        <f>AND($I5090=MID(kododd,1,2),$J5090=MID(kododd,3,3))</f>
      </c>
    </row>
    <row r="5091">
      <c r="A5091" s="95">
        <v>2054</v>
      </c>
      <c r="B5091" s="93" t="s">
        <v>14039</v>
      </c>
      <c r="C5091" s="93" t="s">
        <v>1417</v>
      </c>
      <c r="D5091" s="95">
        <v>1893</v>
      </c>
      <c r="E5091" s="95">
        <v>1923</v>
      </c>
      <c r="F5091" s="95">
        <v>302414</v>
      </c>
      <c r="G5091" s="95">
        <v>250</v>
      </c>
      <c r="H5091" s="93" t="s">
        <v>8976</v>
      </c>
      <c r="I5091" s="93" t="s">
        <v>23893</v>
      </c>
      <c r="J5091" s="93" t="s">
        <v>20912</v>
      </c>
      <c r="K5091" s="93" t="s">
        <v>10153</v>
      </c>
      <c r="L5091" s="14">
        <f>AND(vyberHrace&lt;&gt;"",ISNUMBER(SEARCH(vyberHrace,$B5091)))</f>
      </c>
      <c r="M5091" s="14">
        <f>AND($I5091=MID(kododd,1,2),$J5091=MID(kododd,3,3))</f>
      </c>
    </row>
    <row r="5092">
      <c r="A5092" s="95">
        <v>8195</v>
      </c>
      <c r="B5092" s="93" t="s">
        <v>19884</v>
      </c>
      <c r="C5092" s="93" t="s">
        <v>1435</v>
      </c>
      <c r="D5092" s="95">
        <v>1790</v>
      </c>
      <c r="G5092" s="95">
        <v>0</v>
      </c>
      <c r="H5092" s="93" t="s">
        <v>8976</v>
      </c>
      <c r="I5092" s="93" t="s">
        <v>23893</v>
      </c>
      <c r="J5092" s="93" t="s">
        <v>20898</v>
      </c>
      <c r="K5092" s="93" t="s">
        <v>6906</v>
      </c>
      <c r="L5092" s="14">
        <f>AND(vyberHrace&lt;&gt;"",ISNUMBER(SEARCH(vyberHrace,$B5092)))</f>
      </c>
      <c r="M5092" s="14">
        <f>AND($I5092=MID(kododd,1,2),$J5092=MID(kododd,3,3))</f>
      </c>
    </row>
    <row r="5093">
      <c r="A5093" s="95">
        <v>52808</v>
      </c>
      <c r="B5093" s="93" t="s">
        <v>8616</v>
      </c>
      <c r="C5093" s="93" t="s">
        <v>1406</v>
      </c>
      <c r="G5093" s="95">
        <v>500</v>
      </c>
      <c r="H5093" s="93" t="s">
        <v>8976</v>
      </c>
      <c r="I5093" s="93" t="s">
        <v>23893</v>
      </c>
      <c r="J5093" s="93" t="s">
        <v>23412</v>
      </c>
      <c r="K5093" s="93" t="s">
        <v>21358</v>
      </c>
      <c r="L5093" s="14">
        <f>AND(vyberHrace&lt;&gt;"",ISNUMBER(SEARCH(vyberHrace,$B5093)))</f>
      </c>
      <c r="M5093" s="14">
        <f>AND($I5093=MID(kododd,1,2),$J5093=MID(kododd,3,3))</f>
      </c>
    </row>
    <row r="5094">
      <c r="A5094" s="95">
        <v>49597</v>
      </c>
      <c r="B5094" s="93" t="s">
        <v>8617</v>
      </c>
      <c r="C5094" s="93" t="s">
        <v>1408</v>
      </c>
      <c r="F5094" s="95">
        <v>23737360</v>
      </c>
      <c r="G5094" s="95">
        <v>0</v>
      </c>
      <c r="H5094" s="93" t="s">
        <v>8976</v>
      </c>
      <c r="I5094" s="93" t="s">
        <v>23893</v>
      </c>
      <c r="J5094" s="93" t="s">
        <v>20863</v>
      </c>
      <c r="K5094" s="93" t="s">
        <v>4532</v>
      </c>
      <c r="L5094" s="14">
        <f>AND(vyberHrace&lt;&gt;"",ISNUMBER(SEARCH(vyberHrace,$B5094)))</f>
      </c>
      <c r="M5094" s="14">
        <f>AND($I5094=MID(kododd,1,2),$J5094=MID(kododd,3,3))</f>
      </c>
    </row>
    <row r="5095">
      <c r="A5095" s="95">
        <v>32184</v>
      </c>
      <c r="B5095" s="93" t="s">
        <v>8622</v>
      </c>
      <c r="C5095" s="93" t="s">
        <v>1455</v>
      </c>
      <c r="D5095" s="95">
        <v>1307</v>
      </c>
      <c r="F5095" s="95">
        <v>358568</v>
      </c>
      <c r="G5095" s="95">
        <v>0</v>
      </c>
      <c r="H5095" s="93" t="s">
        <v>8976</v>
      </c>
      <c r="I5095" s="93" t="s">
        <v>23893</v>
      </c>
      <c r="J5095" s="93" t="s">
        <v>20880</v>
      </c>
      <c r="K5095" s="93" t="s">
        <v>11224</v>
      </c>
      <c r="L5095" s="14">
        <f>AND(vyberHrace&lt;&gt;"",ISNUMBER(SEARCH(vyberHrace,$B5095)))</f>
      </c>
      <c r="M5095" s="14">
        <f>AND($I5095=MID(kododd,1,2),$J5095=MID(kododd,3,3))</f>
      </c>
    </row>
    <row r="5096">
      <c r="A5096" s="95">
        <v>48790</v>
      </c>
      <c r="B5096" s="93" t="s">
        <v>20146</v>
      </c>
      <c r="C5096" s="93" t="s">
        <v>1419</v>
      </c>
      <c r="D5096" s="95">
        <v>1213</v>
      </c>
      <c r="F5096" s="95">
        <v>23737220</v>
      </c>
      <c r="G5096" s="95">
        <v>0</v>
      </c>
      <c r="H5096" s="93" t="s">
        <v>8976</v>
      </c>
      <c r="I5096" s="93" t="s">
        <v>23893</v>
      </c>
      <c r="J5096" s="93" t="s">
        <v>20900</v>
      </c>
      <c r="K5096" s="93" t="s">
        <v>1747</v>
      </c>
      <c r="L5096" s="14">
        <f>AND(vyberHrace&lt;&gt;"",ISNUMBER(SEARCH(vyberHrace,$B5096)))</f>
      </c>
      <c r="M5096" s="14">
        <f>AND($I5096=MID(kododd,1,2),$J5096=MID(kododd,3,3))</f>
      </c>
    </row>
    <row r="5097">
      <c r="A5097" s="95">
        <v>56818</v>
      </c>
      <c r="B5097" s="93" t="s">
        <v>21771</v>
      </c>
      <c r="C5097" s="93" t="s">
        <v>1411</v>
      </c>
      <c r="D5097" s="95">
        <v>1088</v>
      </c>
      <c r="E5097" s="95">
        <v>1499</v>
      </c>
      <c r="F5097" s="95">
        <v>23798947</v>
      </c>
      <c r="G5097" s="95">
        <v>250</v>
      </c>
      <c r="H5097" s="93" t="s">
        <v>8976</v>
      </c>
      <c r="I5097" s="93" t="s">
        <v>23893</v>
      </c>
      <c r="J5097" s="93" t="s">
        <v>21005</v>
      </c>
      <c r="K5097" s="93" t="s">
        <v>7922</v>
      </c>
      <c r="L5097" s="14">
        <f>AND(vyberHrace&lt;&gt;"",ISNUMBER(SEARCH(vyberHrace,$B5097)))</f>
      </c>
      <c r="M5097" s="14">
        <f>AND($I5097=MID(kododd,1,2),$J5097=MID(kododd,3,3))</f>
      </c>
    </row>
    <row r="5098">
      <c r="A5098" s="95">
        <v>739</v>
      </c>
      <c r="B5098" s="93" t="s">
        <v>8623</v>
      </c>
      <c r="C5098" s="93" t="s">
        <v>1469</v>
      </c>
      <c r="D5098" s="95">
        <v>1799</v>
      </c>
      <c r="E5098" s="95">
        <v>1875</v>
      </c>
      <c r="F5098" s="95">
        <v>313394</v>
      </c>
      <c r="G5098" s="95">
        <v>250</v>
      </c>
      <c r="H5098" s="93" t="s">
        <v>8976</v>
      </c>
      <c r="I5098" s="93" t="s">
        <v>23893</v>
      </c>
      <c r="J5098" s="93" t="s">
        <v>20983</v>
      </c>
      <c r="K5098" s="93" t="s">
        <v>9107</v>
      </c>
      <c r="L5098" s="14">
        <f>AND(vyberHrace&lt;&gt;"",ISNUMBER(SEARCH(vyberHrace,$B5098)))</f>
      </c>
      <c r="M5098" s="14">
        <f>AND($I5098=MID(kododd,1,2),$J5098=MID(kododd,3,3))</f>
      </c>
    </row>
    <row r="5099">
      <c r="A5099" s="95">
        <v>54319</v>
      </c>
      <c r="B5099" s="93" t="s">
        <v>2717</v>
      </c>
      <c r="C5099" s="93" t="s">
        <v>1411</v>
      </c>
      <c r="G5099" s="95">
        <v>0</v>
      </c>
      <c r="H5099" s="93" t="s">
        <v>8976</v>
      </c>
      <c r="I5099" s="93" t="s">
        <v>23893</v>
      </c>
      <c r="J5099" s="93" t="s">
        <v>20862</v>
      </c>
      <c r="K5099" s="93" t="s">
        <v>6759</v>
      </c>
      <c r="L5099" s="14">
        <f>AND(vyberHrace&lt;&gt;"",ISNUMBER(SEARCH(vyberHrace,$B5099)))</f>
      </c>
      <c r="M5099" s="14">
        <f>AND($I5099=MID(kododd,1,2),$J5099=MID(kododd,3,3))</f>
      </c>
    </row>
    <row r="5100">
      <c r="A5100" s="95">
        <v>60585</v>
      </c>
      <c r="B5100" s="93" t="s">
        <v>27007</v>
      </c>
      <c r="C5100" s="93" t="s">
        <v>1410</v>
      </c>
      <c r="F5100" s="95">
        <v>23786817</v>
      </c>
      <c r="G5100" s="95">
        <v>0</v>
      </c>
      <c r="H5100" s="93" t="s">
        <v>8976</v>
      </c>
      <c r="I5100" s="93" t="s">
        <v>23893</v>
      </c>
      <c r="J5100" s="93" t="s">
        <v>20862</v>
      </c>
      <c r="K5100" s="93" t="s">
        <v>6759</v>
      </c>
      <c r="L5100" s="14">
        <f>AND(vyberHrace&lt;&gt;"",ISNUMBER(SEARCH(vyberHrace,$B5100)))</f>
      </c>
      <c r="M5100" s="14">
        <f>AND($I5100=MID(kododd,1,2),$J5100=MID(kododd,3,3))</f>
      </c>
    </row>
    <row r="5101">
      <c r="A5101" s="95">
        <v>45448</v>
      </c>
      <c r="B5101" s="93" t="s">
        <v>8625</v>
      </c>
      <c r="C5101" s="93" t="s">
        <v>1408</v>
      </c>
      <c r="D5101" s="95">
        <v>1110</v>
      </c>
      <c r="F5101" s="95">
        <v>23721669</v>
      </c>
      <c r="G5101" s="95">
        <v>0</v>
      </c>
      <c r="H5101" s="93" t="s">
        <v>8976</v>
      </c>
      <c r="I5101" s="93" t="s">
        <v>23893</v>
      </c>
      <c r="J5101" s="93" t="s">
        <v>20880</v>
      </c>
      <c r="K5101" s="93" t="s">
        <v>11224</v>
      </c>
      <c r="L5101" s="14">
        <f>AND(vyberHrace&lt;&gt;"",ISNUMBER(SEARCH(vyberHrace,$B5101)))</f>
      </c>
      <c r="M5101" s="14">
        <f>AND($I5101=MID(kododd,1,2),$J5101=MID(kododd,3,3))</f>
      </c>
    </row>
    <row r="5102">
      <c r="A5102" s="95">
        <v>48988</v>
      </c>
      <c r="B5102" s="93" t="s">
        <v>8631</v>
      </c>
      <c r="C5102" s="93" t="s">
        <v>1400</v>
      </c>
      <c r="D5102" s="95">
        <v>1266</v>
      </c>
      <c r="F5102" s="95">
        <v>23715251</v>
      </c>
      <c r="G5102" s="95">
        <v>0</v>
      </c>
      <c r="H5102" s="93" t="s">
        <v>8976</v>
      </c>
      <c r="I5102" s="93" t="s">
        <v>23893</v>
      </c>
      <c r="J5102" s="93" t="s">
        <v>20976</v>
      </c>
      <c r="K5102" s="93" t="s">
        <v>9938</v>
      </c>
      <c r="L5102" s="14">
        <f>AND(vyberHrace&lt;&gt;"",ISNUMBER(SEARCH(vyberHrace,$B5102)))</f>
      </c>
      <c r="M5102" s="14">
        <f>AND($I5102=MID(kododd,1,2),$J5102=MID(kododd,3,3))</f>
      </c>
    </row>
    <row r="5103">
      <c r="A5103" s="95">
        <v>57896</v>
      </c>
      <c r="B5103" s="93" t="s">
        <v>24442</v>
      </c>
      <c r="C5103" s="93" t="s">
        <v>1422</v>
      </c>
      <c r="D5103" s="95">
        <v>1107</v>
      </c>
      <c r="E5103" s="95">
        <v>1491</v>
      </c>
      <c r="F5103" s="95">
        <v>23779420</v>
      </c>
      <c r="G5103" s="95">
        <v>250</v>
      </c>
      <c r="H5103" s="93" t="s">
        <v>8976</v>
      </c>
      <c r="I5103" s="93" t="s">
        <v>23893</v>
      </c>
      <c r="J5103" s="93" t="s">
        <v>20862</v>
      </c>
      <c r="K5103" s="93" t="s">
        <v>6759</v>
      </c>
      <c r="L5103" s="14">
        <f>AND(vyberHrace&lt;&gt;"",ISNUMBER(SEARCH(vyberHrace,$B5103)))</f>
      </c>
      <c r="M5103" s="14">
        <f>AND($I5103=MID(kododd,1,2),$J5103=MID(kododd,3,3))</f>
      </c>
    </row>
    <row r="5104">
      <c r="A5104" s="95">
        <v>62283</v>
      </c>
      <c r="B5104" s="93" t="s">
        <v>16372</v>
      </c>
      <c r="C5104" s="93" t="s">
        <v>1424</v>
      </c>
      <c r="G5104" s="95">
        <v>500</v>
      </c>
      <c r="H5104" s="93" t="s">
        <v>8976</v>
      </c>
      <c r="I5104" s="93" t="s">
        <v>23893</v>
      </c>
      <c r="J5104" s="93" t="s">
        <v>23412</v>
      </c>
      <c r="K5104" s="93" t="s">
        <v>21358</v>
      </c>
      <c r="L5104" s="14">
        <f>AND(vyberHrace&lt;&gt;"",ISNUMBER(SEARCH(vyberHrace,$B5104)))</f>
      </c>
      <c r="M5104" s="14">
        <f>AND($I5104=MID(kododd,1,2),$J5104=MID(kododd,3,3))</f>
      </c>
    </row>
    <row r="5105">
      <c r="A5105" s="95">
        <v>2087</v>
      </c>
      <c r="B5105" s="93" t="s">
        <v>12889</v>
      </c>
      <c r="C5105" s="93" t="s">
        <v>1433</v>
      </c>
      <c r="D5105" s="95">
        <v>1858</v>
      </c>
      <c r="E5105" s="95">
        <v>1870</v>
      </c>
      <c r="F5105" s="95">
        <v>311880</v>
      </c>
      <c r="G5105" s="95">
        <v>250</v>
      </c>
      <c r="H5105" s="93" t="s">
        <v>8976</v>
      </c>
      <c r="I5105" s="93" t="s">
        <v>23893</v>
      </c>
      <c r="J5105" s="93" t="s">
        <v>21028</v>
      </c>
      <c r="K5105" s="93" t="s">
        <v>5175</v>
      </c>
      <c r="L5105" s="14">
        <f>AND(vyberHrace&lt;&gt;"",ISNUMBER(SEARCH(vyberHrace,$B5105)))</f>
      </c>
      <c r="M5105" s="14">
        <f>AND($I5105=MID(kododd,1,2),$J5105=MID(kododd,3,3))</f>
      </c>
    </row>
    <row r="5106">
      <c r="A5106" s="95">
        <v>45449</v>
      </c>
      <c r="B5106" s="93" t="s">
        <v>13883</v>
      </c>
      <c r="C5106" s="93" t="s">
        <v>1402</v>
      </c>
      <c r="D5106" s="95">
        <v>1215</v>
      </c>
      <c r="E5106" s="95">
        <v>1584</v>
      </c>
      <c r="F5106" s="95">
        <v>23721677</v>
      </c>
      <c r="G5106" s="95">
        <v>0</v>
      </c>
      <c r="H5106" s="93" t="s">
        <v>8976</v>
      </c>
      <c r="I5106" s="93" t="s">
        <v>23893</v>
      </c>
      <c r="J5106" s="93" t="s">
        <v>20880</v>
      </c>
      <c r="K5106" s="93" t="s">
        <v>11224</v>
      </c>
      <c r="L5106" s="14">
        <f>AND(vyberHrace&lt;&gt;"",ISNUMBER(SEARCH(vyberHrace,$B5106)))</f>
      </c>
      <c r="M5106" s="14">
        <f>AND($I5106=MID(kododd,1,2),$J5106=MID(kododd,3,3))</f>
      </c>
    </row>
    <row r="5107">
      <c r="A5107" s="95">
        <v>14452</v>
      </c>
      <c r="B5107" s="93" t="s">
        <v>8633</v>
      </c>
      <c r="C5107" s="93" t="s">
        <v>1461</v>
      </c>
      <c r="D5107" s="95">
        <v>1627</v>
      </c>
      <c r="G5107" s="95">
        <v>0</v>
      </c>
      <c r="H5107" s="93" t="s">
        <v>8976</v>
      </c>
      <c r="I5107" s="93" t="s">
        <v>23893</v>
      </c>
      <c r="J5107" s="93" t="s">
        <v>20844</v>
      </c>
      <c r="K5107" s="93" t="s">
        <v>8979</v>
      </c>
      <c r="L5107" s="14">
        <f>AND(vyberHrace&lt;&gt;"",ISNUMBER(SEARCH(vyberHrace,$B5107)))</f>
      </c>
      <c r="M5107" s="14">
        <f>AND($I5107=MID(kododd,1,2),$J5107=MID(kododd,3,3))</f>
      </c>
    </row>
    <row r="5108">
      <c r="A5108" s="95">
        <v>12827</v>
      </c>
      <c r="B5108" s="93" t="s">
        <v>8634</v>
      </c>
      <c r="C5108" s="93" t="s">
        <v>1464</v>
      </c>
      <c r="D5108" s="95">
        <v>1932</v>
      </c>
      <c r="E5108" s="95">
        <v>1955</v>
      </c>
      <c r="F5108" s="95">
        <v>329410</v>
      </c>
      <c r="G5108" s="95">
        <v>250</v>
      </c>
      <c r="H5108" s="93" t="s">
        <v>8976</v>
      </c>
      <c r="I5108" s="93" t="s">
        <v>23893</v>
      </c>
      <c r="J5108" s="93" t="s">
        <v>20900</v>
      </c>
      <c r="K5108" s="93" t="s">
        <v>1747</v>
      </c>
      <c r="L5108" s="14">
        <f>AND(vyberHrace&lt;&gt;"",ISNUMBER(SEARCH(vyberHrace,$B5108)))</f>
      </c>
      <c r="M5108" s="14">
        <f>AND($I5108=MID(kododd,1,2),$J5108=MID(kododd,3,3))</f>
      </c>
    </row>
    <row r="5109">
      <c r="A5109" s="95">
        <v>34470</v>
      </c>
      <c r="B5109" s="93" t="s">
        <v>8635</v>
      </c>
      <c r="C5109" s="93" t="s">
        <v>1469</v>
      </c>
      <c r="D5109" s="95">
        <v>1464</v>
      </c>
      <c r="E5109" s="95">
        <v>1689</v>
      </c>
      <c r="F5109" s="95">
        <v>23726482</v>
      </c>
      <c r="G5109" s="95">
        <v>250</v>
      </c>
      <c r="H5109" s="93" t="s">
        <v>8976</v>
      </c>
      <c r="I5109" s="93" t="s">
        <v>23893</v>
      </c>
      <c r="J5109" s="93" t="s">
        <v>20929</v>
      </c>
      <c r="K5109" s="93" t="s">
        <v>5588</v>
      </c>
      <c r="L5109" s="14">
        <f>AND(vyberHrace&lt;&gt;"",ISNUMBER(SEARCH(vyberHrace,$B5109)))</f>
      </c>
      <c r="M5109" s="14">
        <f>AND($I5109=MID(kododd,1,2),$J5109=MID(kododd,3,3))</f>
      </c>
    </row>
    <row r="5110">
      <c r="A5110" s="95">
        <v>53094</v>
      </c>
      <c r="B5110" s="93" t="s">
        <v>8636</v>
      </c>
      <c r="C5110" s="93" t="s">
        <v>1420</v>
      </c>
      <c r="G5110" s="95">
        <v>0</v>
      </c>
      <c r="H5110" s="93" t="s">
        <v>8976</v>
      </c>
      <c r="I5110" s="93" t="s">
        <v>23893</v>
      </c>
      <c r="J5110" s="93" t="s">
        <v>20956</v>
      </c>
      <c r="K5110" s="93" t="s">
        <v>26134</v>
      </c>
      <c r="L5110" s="14">
        <f>AND(vyberHrace&lt;&gt;"",ISNUMBER(SEARCH(vyberHrace,$B5110)))</f>
      </c>
      <c r="M5110" s="14">
        <f>AND($I5110=MID(kododd,1,2),$J5110=MID(kododd,3,3))</f>
      </c>
    </row>
    <row r="5111">
      <c r="A5111" s="95">
        <v>59308</v>
      </c>
      <c r="B5111" s="93" t="s">
        <v>25731</v>
      </c>
      <c r="C5111" s="93" t="s">
        <v>1450</v>
      </c>
      <c r="G5111" s="95">
        <v>250</v>
      </c>
      <c r="H5111" s="93" t="s">
        <v>8976</v>
      </c>
      <c r="I5111" s="93" t="s">
        <v>23893</v>
      </c>
      <c r="J5111" s="93" t="s">
        <v>21005</v>
      </c>
      <c r="K5111" s="93" t="s">
        <v>7922</v>
      </c>
      <c r="L5111" s="14">
        <f>AND(vyberHrace&lt;&gt;"",ISNUMBER(SEARCH(vyberHrace,$B5111)))</f>
      </c>
      <c r="M5111" s="14">
        <f>AND($I5111=MID(kododd,1,2),$J5111=MID(kododd,3,3))</f>
      </c>
    </row>
    <row r="5112">
      <c r="A5112" s="95">
        <v>47198</v>
      </c>
      <c r="B5112" s="93" t="s">
        <v>8639</v>
      </c>
      <c r="C5112" s="93" t="s">
        <v>1408</v>
      </c>
      <c r="D5112" s="95">
        <v>1017</v>
      </c>
      <c r="F5112" s="95">
        <v>23721685</v>
      </c>
      <c r="G5112" s="95">
        <v>0</v>
      </c>
      <c r="H5112" s="93" t="s">
        <v>8976</v>
      </c>
      <c r="I5112" s="93" t="s">
        <v>23893</v>
      </c>
      <c r="J5112" s="93" t="s">
        <v>20880</v>
      </c>
      <c r="K5112" s="93" t="s">
        <v>11224</v>
      </c>
      <c r="L5112" s="14">
        <f>AND(vyberHrace&lt;&gt;"",ISNUMBER(SEARCH(vyberHrace,$B5112)))</f>
      </c>
      <c r="M5112" s="14">
        <f>AND($I5112=MID(kododd,1,2),$J5112=MID(kododd,3,3))</f>
      </c>
    </row>
    <row r="5113">
      <c r="A5113" s="95">
        <v>57998</v>
      </c>
      <c r="B5113" s="93" t="s">
        <v>24535</v>
      </c>
      <c r="C5113" s="93" t="s">
        <v>1400</v>
      </c>
      <c r="G5113" s="95">
        <v>0</v>
      </c>
      <c r="H5113" s="93" t="s">
        <v>8976</v>
      </c>
      <c r="I5113" s="93" t="s">
        <v>23893</v>
      </c>
      <c r="J5113" s="93" t="s">
        <v>20902</v>
      </c>
      <c r="K5113" s="93" t="s">
        <v>3608</v>
      </c>
      <c r="L5113" s="14">
        <f>AND(vyberHrace&lt;&gt;"",ISNUMBER(SEARCH(vyberHrace,$B5113)))</f>
      </c>
      <c r="M5113" s="14">
        <f>AND($I5113=MID(kododd,1,2),$J5113=MID(kododd,3,3))</f>
      </c>
    </row>
    <row r="5114">
      <c r="A5114" s="95">
        <v>41677</v>
      </c>
      <c r="B5114" s="93" t="s">
        <v>6400</v>
      </c>
      <c r="C5114" s="93" t="s">
        <v>1399</v>
      </c>
      <c r="D5114" s="95">
        <v>1800</v>
      </c>
      <c r="E5114" s="95">
        <v>1875</v>
      </c>
      <c r="F5114" s="95">
        <v>383597</v>
      </c>
      <c r="G5114" s="95">
        <v>0</v>
      </c>
      <c r="H5114" s="93" t="s">
        <v>8976</v>
      </c>
      <c r="I5114" s="93" t="s">
        <v>23893</v>
      </c>
      <c r="J5114" s="93" t="s">
        <v>20862</v>
      </c>
      <c r="K5114" s="93" t="s">
        <v>6759</v>
      </c>
      <c r="L5114" s="14">
        <f>AND(vyberHrace&lt;&gt;"",ISNUMBER(SEARCH(vyberHrace,$B5114)))</f>
      </c>
      <c r="M5114" s="14">
        <f>AND($I5114=MID(kododd,1,2),$J5114=MID(kododd,3,3))</f>
      </c>
    </row>
    <row r="5115">
      <c r="A5115" s="95">
        <v>36968</v>
      </c>
      <c r="B5115" s="93" t="s">
        <v>17782</v>
      </c>
      <c r="C5115" s="93" t="s">
        <v>1444</v>
      </c>
      <c r="D5115" s="95">
        <v>1936</v>
      </c>
      <c r="E5115" s="95">
        <v>2015</v>
      </c>
      <c r="F5115" s="95">
        <v>374083</v>
      </c>
      <c r="G5115" s="95">
        <v>250</v>
      </c>
      <c r="H5115" s="93" t="s">
        <v>8976</v>
      </c>
      <c r="I5115" s="93" t="s">
        <v>23893</v>
      </c>
      <c r="J5115" s="93" t="s">
        <v>20862</v>
      </c>
      <c r="K5115" s="93" t="s">
        <v>6759</v>
      </c>
      <c r="L5115" s="14">
        <f>AND(vyberHrace&lt;&gt;"",ISNUMBER(SEARCH(vyberHrace,$B5115)))</f>
      </c>
      <c r="M5115" s="14">
        <f>AND($I5115=MID(kododd,1,2),$J5115=MID(kododd,3,3))</f>
      </c>
    </row>
    <row r="5116">
      <c r="A5116" s="95">
        <v>43196</v>
      </c>
      <c r="B5116" s="93" t="s">
        <v>6405</v>
      </c>
      <c r="C5116" s="93" t="s">
        <v>1410</v>
      </c>
      <c r="D5116" s="95">
        <v>1379</v>
      </c>
      <c r="E5116" s="95">
        <v>1591</v>
      </c>
      <c r="F5116" s="95">
        <v>23703946</v>
      </c>
      <c r="G5116" s="95">
        <v>0</v>
      </c>
      <c r="H5116" s="93" t="s">
        <v>8976</v>
      </c>
      <c r="I5116" s="93" t="s">
        <v>23893</v>
      </c>
      <c r="J5116" s="93" t="s">
        <v>20880</v>
      </c>
      <c r="K5116" s="93" t="s">
        <v>11224</v>
      </c>
      <c r="L5116" s="14">
        <f>AND(vyberHrace&lt;&gt;"",ISNUMBER(SEARCH(vyberHrace,$B5116)))</f>
      </c>
      <c r="M5116" s="14">
        <f>AND($I5116=MID(kododd,1,2),$J5116=MID(kododd,3,3))</f>
      </c>
    </row>
    <row r="5117">
      <c r="A5117" s="95">
        <v>47199</v>
      </c>
      <c r="B5117" s="93" t="s">
        <v>12645</v>
      </c>
      <c r="C5117" s="93" t="s">
        <v>1406</v>
      </c>
      <c r="F5117" s="95">
        <v>23736500</v>
      </c>
      <c r="G5117" s="95">
        <v>0</v>
      </c>
      <c r="H5117" s="93" t="s">
        <v>8976</v>
      </c>
      <c r="I5117" s="93" t="s">
        <v>23893</v>
      </c>
      <c r="J5117" s="93" t="s">
        <v>20880</v>
      </c>
      <c r="K5117" s="93" t="s">
        <v>11224</v>
      </c>
      <c r="L5117" s="14">
        <f>AND(vyberHrace&lt;&gt;"",ISNUMBER(SEARCH(vyberHrace,$B5117)))</f>
      </c>
      <c r="M5117" s="14">
        <f>AND($I5117=MID(kododd,1,2),$J5117=MID(kododd,3,3))</f>
      </c>
    </row>
    <row r="5118">
      <c r="A5118" s="95">
        <v>41851</v>
      </c>
      <c r="B5118" s="93" t="s">
        <v>6408</v>
      </c>
      <c r="C5118" s="93" t="s">
        <v>1465</v>
      </c>
      <c r="D5118" s="95">
        <v>1312</v>
      </c>
      <c r="F5118" s="95">
        <v>396230</v>
      </c>
      <c r="G5118" s="95">
        <v>0</v>
      </c>
      <c r="H5118" s="93" t="s">
        <v>8976</v>
      </c>
      <c r="I5118" s="93" t="s">
        <v>23893</v>
      </c>
      <c r="J5118" s="93" t="s">
        <v>20991</v>
      </c>
      <c r="K5118" s="93" t="s">
        <v>9101</v>
      </c>
      <c r="L5118" s="14">
        <f>AND(vyberHrace&lt;&gt;"",ISNUMBER(SEARCH(vyberHrace,$B5118)))</f>
      </c>
      <c r="M5118" s="14">
        <f>AND($I5118=MID(kododd,1,2),$J5118=MID(kododd,3,3))</f>
      </c>
    </row>
    <row r="5119">
      <c r="A5119" s="95">
        <v>35214</v>
      </c>
      <c r="B5119" s="93" t="s">
        <v>11498</v>
      </c>
      <c r="C5119" s="93" t="s">
        <v>1475</v>
      </c>
      <c r="G5119" s="95">
        <v>0</v>
      </c>
      <c r="H5119" s="93" t="s">
        <v>8976</v>
      </c>
      <c r="I5119" s="93" t="s">
        <v>23893</v>
      </c>
      <c r="J5119" s="93" t="s">
        <v>20880</v>
      </c>
      <c r="K5119" s="93" t="s">
        <v>11224</v>
      </c>
      <c r="L5119" s="14">
        <f>AND(vyberHrace&lt;&gt;"",ISNUMBER(SEARCH(vyberHrace,$B5119)))</f>
      </c>
      <c r="M5119" s="14">
        <f>AND($I5119=MID(kododd,1,2),$J5119=MID(kododd,3,3))</f>
      </c>
    </row>
    <row r="5120">
      <c r="A5120" s="95">
        <v>39766</v>
      </c>
      <c r="B5120" s="93" t="s">
        <v>19833</v>
      </c>
      <c r="C5120" s="93" t="s">
        <v>1419</v>
      </c>
      <c r="D5120" s="95">
        <v>2082</v>
      </c>
      <c r="E5120" s="95">
        <v>2110</v>
      </c>
      <c r="F5120" s="95">
        <v>383600</v>
      </c>
      <c r="G5120" s="95">
        <v>250</v>
      </c>
      <c r="H5120" s="93" t="s">
        <v>8976</v>
      </c>
      <c r="I5120" s="93" t="s">
        <v>23893</v>
      </c>
      <c r="J5120" s="93" t="s">
        <v>20964</v>
      </c>
      <c r="K5120" s="93" t="s">
        <v>11275</v>
      </c>
      <c r="L5120" s="14">
        <f>AND(vyberHrace&lt;&gt;"",ISNUMBER(SEARCH(vyberHrace,$B5120)))</f>
      </c>
      <c r="M5120" s="14">
        <f>AND($I5120=MID(kododd,1,2),$J5120=MID(kododd,3,3))</f>
      </c>
    </row>
    <row r="5121">
      <c r="A5121" s="95">
        <v>56604</v>
      </c>
      <c r="B5121" s="93" t="s">
        <v>21117</v>
      </c>
      <c r="C5121" s="93" t="s">
        <v>1420</v>
      </c>
      <c r="D5121" s="95">
        <v>1075</v>
      </c>
      <c r="F5121" s="95">
        <v>23797290</v>
      </c>
      <c r="G5121" s="95">
        <v>250</v>
      </c>
      <c r="H5121" s="93" t="s">
        <v>8976</v>
      </c>
      <c r="I5121" s="93" t="s">
        <v>23893</v>
      </c>
      <c r="J5121" s="93" t="s">
        <v>21014</v>
      </c>
      <c r="K5121" s="93" t="s">
        <v>4826</v>
      </c>
      <c r="L5121" s="14">
        <f>AND(vyberHrace&lt;&gt;"",ISNUMBER(SEARCH(vyberHrace,$B5121)))</f>
      </c>
      <c r="M5121" s="14">
        <f>AND($I5121=MID(kododd,1,2),$J5121=MID(kododd,3,3))</f>
      </c>
    </row>
    <row r="5122">
      <c r="A5122" s="95">
        <v>6715</v>
      </c>
      <c r="B5122" s="93" t="s">
        <v>11769</v>
      </c>
      <c r="C5122" s="93" t="s">
        <v>1426</v>
      </c>
      <c r="D5122" s="95">
        <v>1622</v>
      </c>
      <c r="E5122" s="95">
        <v>1800</v>
      </c>
      <c r="F5122" s="95">
        <v>367273</v>
      </c>
      <c r="G5122" s="95">
        <v>250</v>
      </c>
      <c r="H5122" s="93" t="s">
        <v>8976</v>
      </c>
      <c r="I5122" s="93" t="s">
        <v>23893</v>
      </c>
      <c r="J5122" s="93" t="s">
        <v>20850</v>
      </c>
      <c r="K5122" s="93" t="s">
        <v>2038</v>
      </c>
      <c r="L5122" s="14">
        <f>AND(vyberHrace&lt;&gt;"",ISNUMBER(SEARCH(vyberHrace,$B5122)))</f>
      </c>
      <c r="M5122" s="14">
        <f>AND($I5122=MID(kododd,1,2),$J5122=MID(kododd,3,3))</f>
      </c>
    </row>
    <row r="5123">
      <c r="A5123" s="95">
        <v>3244</v>
      </c>
      <c r="B5123" s="93" t="s">
        <v>8666</v>
      </c>
      <c r="C5123" s="93" t="s">
        <v>1462</v>
      </c>
      <c r="D5123" s="95">
        <v>1724</v>
      </c>
      <c r="E5123" s="95">
        <v>1830</v>
      </c>
      <c r="F5123" s="95">
        <v>318477</v>
      </c>
      <c r="G5123" s="95">
        <v>250</v>
      </c>
      <c r="H5123" s="93" t="s">
        <v>8976</v>
      </c>
      <c r="I5123" s="93" t="s">
        <v>23893</v>
      </c>
      <c r="J5123" s="93" t="s">
        <v>20960</v>
      </c>
      <c r="K5123" s="93" t="s">
        <v>4905</v>
      </c>
      <c r="L5123" s="14">
        <f>AND(vyberHrace&lt;&gt;"",ISNUMBER(SEARCH(vyberHrace,$B5123)))</f>
      </c>
      <c r="M5123" s="14">
        <f>AND($I5123=MID(kododd,1,2),$J5123=MID(kododd,3,3))</f>
      </c>
    </row>
    <row r="5124">
      <c r="A5124" s="95">
        <v>7442</v>
      </c>
      <c r="B5124" s="93" t="s">
        <v>8666</v>
      </c>
      <c r="C5124" s="93" t="s">
        <v>1407</v>
      </c>
      <c r="D5124" s="95">
        <v>2042</v>
      </c>
      <c r="E5124" s="95">
        <v>2023</v>
      </c>
      <c r="F5124" s="95">
        <v>308307</v>
      </c>
      <c r="G5124" s="95">
        <v>250</v>
      </c>
      <c r="H5124" s="93" t="s">
        <v>8976</v>
      </c>
      <c r="I5124" s="93" t="s">
        <v>23893</v>
      </c>
      <c r="J5124" s="93" t="s">
        <v>21008</v>
      </c>
      <c r="K5124" s="93" t="s">
        <v>29</v>
      </c>
      <c r="L5124" s="14">
        <f>AND(vyberHrace&lt;&gt;"",ISNUMBER(SEARCH(vyberHrace,$B5124)))</f>
      </c>
      <c r="M5124" s="14">
        <f>AND($I5124=MID(kododd,1,2),$J5124=MID(kododd,3,3))</f>
      </c>
    </row>
    <row r="5125">
      <c r="A5125" s="95">
        <v>62494</v>
      </c>
      <c r="B5125" s="93" t="s">
        <v>8667</v>
      </c>
      <c r="C5125" s="93" t="s">
        <v>1420</v>
      </c>
      <c r="D5125" s="95">
        <v>1187</v>
      </c>
      <c r="G5125" s="95">
        <v>250</v>
      </c>
      <c r="H5125" s="93" t="s">
        <v>8976</v>
      </c>
      <c r="I5125" s="93" t="s">
        <v>23893</v>
      </c>
      <c r="J5125" s="93" t="s">
        <v>20983</v>
      </c>
      <c r="K5125" s="93" t="s">
        <v>9107</v>
      </c>
      <c r="L5125" s="14">
        <f>AND(vyberHrace&lt;&gt;"",ISNUMBER(SEARCH(vyberHrace,$B5125)))</f>
      </c>
      <c r="M5125" s="14">
        <f>AND($I5125=MID(kododd,1,2),$J5125=MID(kododd,3,3))</f>
      </c>
    </row>
    <row r="5126">
      <c r="A5126" s="95">
        <v>53380</v>
      </c>
      <c r="B5126" s="93" t="s">
        <v>4992</v>
      </c>
      <c r="C5126" s="93" t="s">
        <v>3255</v>
      </c>
      <c r="G5126" s="95">
        <v>0</v>
      </c>
      <c r="H5126" s="93" t="s">
        <v>8976</v>
      </c>
      <c r="I5126" s="93" t="s">
        <v>23893</v>
      </c>
      <c r="J5126" s="93" t="s">
        <v>20862</v>
      </c>
      <c r="K5126" s="93" t="s">
        <v>6759</v>
      </c>
      <c r="L5126" s="14">
        <f>AND(vyberHrace&lt;&gt;"",ISNUMBER(SEARCH(vyberHrace,$B5126)))</f>
      </c>
      <c r="M5126" s="14">
        <f>AND($I5126=MID(kododd,1,2),$J5126=MID(kododd,3,3))</f>
      </c>
    </row>
    <row r="5127">
      <c r="A5127" s="95">
        <v>57585</v>
      </c>
      <c r="B5127" s="93" t="s">
        <v>8671</v>
      </c>
      <c r="C5127" s="93" t="s">
        <v>1438</v>
      </c>
      <c r="F5127" s="95">
        <v>23769076</v>
      </c>
      <c r="G5127" s="95">
        <v>0</v>
      </c>
      <c r="H5127" s="93" t="s">
        <v>8976</v>
      </c>
      <c r="I5127" s="93" t="s">
        <v>23893</v>
      </c>
      <c r="J5127" s="93" t="s">
        <v>20986</v>
      </c>
      <c r="K5127" s="93" t="s">
        <v>5124</v>
      </c>
      <c r="L5127" s="14">
        <f>AND(vyberHrace&lt;&gt;"",ISNUMBER(SEARCH(vyberHrace,$B5127)))</f>
      </c>
      <c r="M5127" s="14">
        <f>AND($I5127=MID(kododd,1,2),$J5127=MID(kododd,3,3))</f>
      </c>
    </row>
    <row r="5128">
      <c r="A5128" s="95">
        <v>2828</v>
      </c>
      <c r="B5128" s="93" t="s">
        <v>8676</v>
      </c>
      <c r="C5128" s="93" t="s">
        <v>1451</v>
      </c>
      <c r="D5128" s="95">
        <v>1523</v>
      </c>
      <c r="E5128" s="95">
        <v>1668</v>
      </c>
      <c r="F5128" s="95">
        <v>315419</v>
      </c>
      <c r="G5128" s="95">
        <v>250</v>
      </c>
      <c r="H5128" s="93" t="s">
        <v>8976</v>
      </c>
      <c r="I5128" s="93" t="s">
        <v>23893</v>
      </c>
      <c r="J5128" s="93" t="s">
        <v>20956</v>
      </c>
      <c r="K5128" s="93" t="s">
        <v>26134</v>
      </c>
      <c r="L5128" s="14">
        <f>AND(vyberHrace&lt;&gt;"",ISNUMBER(SEARCH(vyberHrace,$B5128)))</f>
      </c>
      <c r="M5128" s="14">
        <f>AND($I5128=MID(kododd,1,2),$J5128=MID(kododd,3,3))</f>
      </c>
    </row>
    <row r="5129">
      <c r="A5129" s="95">
        <v>43995</v>
      </c>
      <c r="B5129" s="93" t="s">
        <v>8683</v>
      </c>
      <c r="C5129" s="93" t="s">
        <v>1408</v>
      </c>
      <c r="G5129" s="95">
        <v>0</v>
      </c>
      <c r="H5129" s="93" t="s">
        <v>8976</v>
      </c>
      <c r="I5129" s="93" t="s">
        <v>23893</v>
      </c>
      <c r="J5129" s="93" t="s">
        <v>20862</v>
      </c>
      <c r="K5129" s="93" t="s">
        <v>6759</v>
      </c>
      <c r="L5129" s="14">
        <f>AND(vyberHrace&lt;&gt;"",ISNUMBER(SEARCH(vyberHrace,$B5129)))</f>
      </c>
      <c r="M5129" s="14">
        <f>AND($I5129=MID(kododd,1,2),$J5129=MID(kododd,3,3))</f>
      </c>
    </row>
    <row r="5130">
      <c r="A5130" s="95">
        <v>15004</v>
      </c>
      <c r="B5130" s="93" t="s">
        <v>10784</v>
      </c>
      <c r="C5130" s="93" t="s">
        <v>1418</v>
      </c>
      <c r="D5130" s="95">
        <v>1298</v>
      </c>
      <c r="F5130" s="95">
        <v>23700432</v>
      </c>
      <c r="G5130" s="95">
        <v>0</v>
      </c>
      <c r="H5130" s="93" t="s">
        <v>8976</v>
      </c>
      <c r="I5130" s="93" t="s">
        <v>23893</v>
      </c>
      <c r="J5130" s="93" t="s">
        <v>20880</v>
      </c>
      <c r="K5130" s="93" t="s">
        <v>11224</v>
      </c>
      <c r="L5130" s="14">
        <f>AND(vyberHrace&lt;&gt;"",ISNUMBER(SEARCH(vyberHrace,$B5130)))</f>
      </c>
      <c r="M5130" s="14">
        <f>AND($I5130=MID(kododd,1,2),$J5130=MID(kododd,3,3))</f>
      </c>
    </row>
    <row r="5131">
      <c r="A5131" s="95">
        <v>38519</v>
      </c>
      <c r="B5131" s="93" t="s">
        <v>10785</v>
      </c>
      <c r="C5131" s="93" t="s">
        <v>1419</v>
      </c>
      <c r="D5131" s="95">
        <v>1227</v>
      </c>
      <c r="F5131" s="95">
        <v>23701420</v>
      </c>
      <c r="G5131" s="95">
        <v>0</v>
      </c>
      <c r="H5131" s="93" t="s">
        <v>8976</v>
      </c>
      <c r="I5131" s="93" t="s">
        <v>23893</v>
      </c>
      <c r="J5131" s="93" t="s">
        <v>20862</v>
      </c>
      <c r="K5131" s="93" t="s">
        <v>6759</v>
      </c>
      <c r="L5131" s="14">
        <f>AND(vyberHrace&lt;&gt;"",ISNUMBER(SEARCH(vyberHrace,$B5131)))</f>
      </c>
      <c r="M5131" s="14">
        <f>AND($I5131=MID(kododd,1,2),$J5131=MID(kododd,3,3))</f>
      </c>
    </row>
    <row r="5132">
      <c r="A5132" s="95">
        <v>2649</v>
      </c>
      <c r="B5132" s="93" t="s">
        <v>10792</v>
      </c>
      <c r="C5132" s="93" t="s">
        <v>1426</v>
      </c>
      <c r="D5132" s="95">
        <v>1608</v>
      </c>
      <c r="E5132" s="95">
        <v>1825</v>
      </c>
      <c r="F5132" s="95">
        <v>308315</v>
      </c>
      <c r="G5132" s="95">
        <v>250</v>
      </c>
      <c r="H5132" s="93" t="s">
        <v>8976</v>
      </c>
      <c r="I5132" s="93" t="s">
        <v>23893</v>
      </c>
      <c r="J5132" s="93" t="s">
        <v>21019</v>
      </c>
      <c r="K5132" s="93" t="s">
        <v>11130</v>
      </c>
      <c r="L5132" s="14">
        <f>AND(vyberHrace&lt;&gt;"",ISNUMBER(SEARCH(vyberHrace,$B5132)))</f>
      </c>
      <c r="M5132" s="14">
        <f>AND($I5132=MID(kododd,1,2),$J5132=MID(kododd,3,3))</f>
      </c>
    </row>
    <row r="5133">
      <c r="A5133" s="95">
        <v>60574</v>
      </c>
      <c r="B5133" s="93" t="s">
        <v>26998</v>
      </c>
      <c r="C5133" s="93" t="s">
        <v>1452</v>
      </c>
      <c r="D5133" s="95">
        <v>1041</v>
      </c>
      <c r="F5133" s="95">
        <v>23793821</v>
      </c>
      <c r="G5133" s="95">
        <v>250</v>
      </c>
      <c r="H5133" s="93" t="s">
        <v>8976</v>
      </c>
      <c r="I5133" s="93" t="s">
        <v>23893</v>
      </c>
      <c r="J5133" s="93" t="s">
        <v>20889</v>
      </c>
      <c r="K5133" s="93" t="s">
        <v>6894</v>
      </c>
      <c r="L5133" s="14">
        <f>AND(vyberHrace&lt;&gt;"",ISNUMBER(SEARCH(vyberHrace,$B5133)))</f>
      </c>
      <c r="M5133" s="14">
        <f>AND($I5133=MID(kododd,1,2),$J5133=MID(kododd,3,3))</f>
      </c>
    </row>
    <row r="5134">
      <c r="A5134" s="95">
        <v>60220</v>
      </c>
      <c r="B5134" s="93" t="s">
        <v>26681</v>
      </c>
      <c r="C5134" s="93" t="s">
        <v>1486</v>
      </c>
      <c r="D5134" s="95">
        <v>1116</v>
      </c>
      <c r="F5134" s="95">
        <v>23789441</v>
      </c>
      <c r="G5134" s="95">
        <v>250</v>
      </c>
      <c r="H5134" s="93" t="s">
        <v>8976</v>
      </c>
      <c r="I5134" s="93" t="s">
        <v>23893</v>
      </c>
      <c r="J5134" s="93" t="s">
        <v>20889</v>
      </c>
      <c r="K5134" s="93" t="s">
        <v>6894</v>
      </c>
      <c r="L5134" s="14">
        <f>AND(vyberHrace&lt;&gt;"",ISNUMBER(SEARCH(vyberHrace,$B5134)))</f>
      </c>
      <c r="M5134" s="14">
        <f>AND($I5134=MID(kododd,1,2),$J5134=MID(kododd,3,3))</f>
      </c>
    </row>
    <row r="5135">
      <c r="A5135" s="95">
        <v>2495</v>
      </c>
      <c r="B5135" s="93" t="s">
        <v>10676</v>
      </c>
      <c r="C5135" s="93" t="s">
        <v>1463</v>
      </c>
      <c r="D5135" s="95">
        <v>1751</v>
      </c>
      <c r="E5135" s="95">
        <v>1835</v>
      </c>
      <c r="F5135" s="95">
        <v>347825</v>
      </c>
      <c r="G5135" s="95">
        <v>250</v>
      </c>
      <c r="H5135" s="93" t="s">
        <v>8976</v>
      </c>
      <c r="I5135" s="93" t="s">
        <v>23893</v>
      </c>
      <c r="J5135" s="93" t="s">
        <v>20898</v>
      </c>
      <c r="K5135" s="93" t="s">
        <v>6906</v>
      </c>
      <c r="L5135" s="14">
        <f>AND(vyberHrace&lt;&gt;"",ISNUMBER(SEARCH(vyberHrace,$B5135)))</f>
      </c>
      <c r="M5135" s="14">
        <f>AND($I5135=MID(kododd,1,2),$J5135=MID(kododd,3,3))</f>
      </c>
    </row>
    <row r="5136">
      <c r="A5136" s="95">
        <v>46724</v>
      </c>
      <c r="B5136" s="93" t="s">
        <v>18457</v>
      </c>
      <c r="C5136" s="93" t="s">
        <v>1416</v>
      </c>
      <c r="D5136" s="95">
        <v>2011</v>
      </c>
      <c r="E5136" s="95">
        <v>2090</v>
      </c>
      <c r="F5136" s="95">
        <v>23728795</v>
      </c>
      <c r="G5136" s="95">
        <v>250</v>
      </c>
      <c r="H5136" s="93" t="s">
        <v>8976</v>
      </c>
      <c r="I5136" s="93" t="s">
        <v>23893</v>
      </c>
      <c r="J5136" s="93" t="s">
        <v>20863</v>
      </c>
      <c r="K5136" s="93" t="s">
        <v>4532</v>
      </c>
      <c r="L5136" s="14">
        <f>AND(vyberHrace&lt;&gt;"",ISNUMBER(SEARCH(vyberHrace,$B5136)))</f>
      </c>
      <c r="M5136" s="14">
        <f>AND($I5136=MID(kododd,1,2),$J5136=MID(kododd,3,3))</f>
      </c>
    </row>
    <row r="5137">
      <c r="A5137" s="95">
        <v>45330</v>
      </c>
      <c r="B5137" s="93" t="s">
        <v>10628</v>
      </c>
      <c r="C5137" s="93" t="s">
        <v>1408</v>
      </c>
      <c r="D5137" s="95">
        <v>2194</v>
      </c>
      <c r="E5137" s="95">
        <v>2183</v>
      </c>
      <c r="F5137" s="95">
        <v>23707933</v>
      </c>
      <c r="G5137" s="95">
        <v>250</v>
      </c>
      <c r="H5137" s="93" t="s">
        <v>8976</v>
      </c>
      <c r="I5137" s="93" t="s">
        <v>23893</v>
      </c>
      <c r="J5137" s="93" t="s">
        <v>20862</v>
      </c>
      <c r="K5137" s="93" t="s">
        <v>6759</v>
      </c>
      <c r="L5137" s="14">
        <f>AND(vyberHrace&lt;&gt;"",ISNUMBER(SEARCH(vyberHrace,$B5137)))</f>
      </c>
      <c r="M5137" s="14">
        <f>AND($I5137=MID(kododd,1,2),$J5137=MID(kododd,3,3))</f>
      </c>
    </row>
    <row r="5138">
      <c r="A5138" s="95">
        <v>49667</v>
      </c>
      <c r="B5138" s="93" t="s">
        <v>18458</v>
      </c>
      <c r="C5138" s="93" t="s">
        <v>1404</v>
      </c>
      <c r="D5138" s="95">
        <v>1358</v>
      </c>
      <c r="E5138" s="95">
        <v>1487</v>
      </c>
      <c r="F5138" s="95">
        <v>23728809</v>
      </c>
      <c r="G5138" s="95">
        <v>250</v>
      </c>
      <c r="H5138" s="93" t="s">
        <v>8976</v>
      </c>
      <c r="I5138" s="93" t="s">
        <v>23893</v>
      </c>
      <c r="J5138" s="93" t="s">
        <v>20863</v>
      </c>
      <c r="K5138" s="93" t="s">
        <v>4532</v>
      </c>
      <c r="L5138" s="14">
        <f>AND(vyberHrace&lt;&gt;"",ISNUMBER(SEARCH(vyberHrace,$B5138)))</f>
      </c>
      <c r="M5138" s="14">
        <f>AND($I5138=MID(kododd,1,2),$J5138=MID(kododd,3,3))</f>
      </c>
    </row>
    <row r="5139">
      <c r="A5139" s="95">
        <v>48848</v>
      </c>
      <c r="B5139" s="93" t="s">
        <v>18459</v>
      </c>
      <c r="C5139" s="93" t="s">
        <v>1422</v>
      </c>
      <c r="D5139" s="95">
        <v>1600</v>
      </c>
      <c r="E5139" s="95">
        <v>1735</v>
      </c>
      <c r="F5139" s="95">
        <v>23728817</v>
      </c>
      <c r="G5139" s="95">
        <v>250</v>
      </c>
      <c r="H5139" s="93" t="s">
        <v>8976</v>
      </c>
      <c r="I5139" s="93" t="s">
        <v>23893</v>
      </c>
      <c r="J5139" s="93" t="s">
        <v>20863</v>
      </c>
      <c r="K5139" s="93" t="s">
        <v>4532</v>
      </c>
      <c r="L5139" s="14">
        <f>AND(vyberHrace&lt;&gt;"",ISNUMBER(SEARCH(vyberHrace,$B5139)))</f>
      </c>
      <c r="M5139" s="14">
        <f>AND($I5139=MID(kododd,1,2),$J5139=MID(kododd,3,3))</f>
      </c>
    </row>
    <row r="5140">
      <c r="A5140" s="95">
        <v>54860</v>
      </c>
      <c r="B5140" s="93" t="s">
        <v>2691</v>
      </c>
      <c r="C5140" s="93" t="s">
        <v>1411</v>
      </c>
      <c r="G5140" s="95">
        <v>0</v>
      </c>
      <c r="H5140" s="93" t="s">
        <v>8976</v>
      </c>
      <c r="I5140" s="93" t="s">
        <v>23893</v>
      </c>
      <c r="J5140" s="93" t="s">
        <v>20863</v>
      </c>
      <c r="K5140" s="93" t="s">
        <v>4532</v>
      </c>
      <c r="L5140" s="14">
        <f>AND(vyberHrace&lt;&gt;"",ISNUMBER(SEARCH(vyberHrace,$B5140)))</f>
      </c>
      <c r="M5140" s="14">
        <f>AND($I5140=MID(kododd,1,2),$J5140=MID(kododd,3,3))</f>
      </c>
    </row>
    <row r="5141">
      <c r="A5141" s="95">
        <v>38861</v>
      </c>
      <c r="B5141" s="93" t="s">
        <v>18470</v>
      </c>
      <c r="C5141" s="93" t="s">
        <v>1413</v>
      </c>
      <c r="D5141" s="95">
        <v>1092</v>
      </c>
      <c r="F5141" s="95">
        <v>23729660</v>
      </c>
      <c r="G5141" s="95">
        <v>0</v>
      </c>
      <c r="H5141" s="93" t="s">
        <v>8976</v>
      </c>
      <c r="I5141" s="93" t="s">
        <v>23893</v>
      </c>
      <c r="J5141" s="93" t="s">
        <v>20863</v>
      </c>
      <c r="K5141" s="93" t="s">
        <v>4532</v>
      </c>
      <c r="L5141" s="14">
        <f>AND(vyberHrace&lt;&gt;"",ISNUMBER(SEARCH(vyberHrace,$B5141)))</f>
      </c>
      <c r="M5141" s="14">
        <f>AND($I5141=MID(kododd,1,2),$J5141=MID(kododd,3,3))</f>
      </c>
    </row>
    <row r="5142">
      <c r="A5142" s="95">
        <v>6736</v>
      </c>
      <c r="B5142" s="93" t="s">
        <v>18472</v>
      </c>
      <c r="C5142" s="93" t="s">
        <v>1417</v>
      </c>
      <c r="D5142" s="95">
        <v>1558</v>
      </c>
      <c r="F5142" s="95">
        <v>396311</v>
      </c>
      <c r="G5142" s="95">
        <v>250</v>
      </c>
      <c r="H5142" s="93" t="s">
        <v>8976</v>
      </c>
      <c r="I5142" s="93" t="s">
        <v>23893</v>
      </c>
      <c r="J5142" s="93" t="s">
        <v>21019</v>
      </c>
      <c r="K5142" s="93" t="s">
        <v>11130</v>
      </c>
      <c r="L5142" s="14">
        <f>AND(vyberHrace&lt;&gt;"",ISNUMBER(SEARCH(vyberHrace,$B5142)))</f>
      </c>
      <c r="M5142" s="14">
        <f>AND($I5142=MID(kododd,1,2),$J5142=MID(kododd,3,3))</f>
      </c>
    </row>
    <row r="5143">
      <c r="A5143" s="95">
        <v>57834</v>
      </c>
      <c r="B5143" s="93" t="s">
        <v>24385</v>
      </c>
      <c r="C5143" s="93" t="s">
        <v>1450</v>
      </c>
      <c r="G5143" s="95">
        <v>0</v>
      </c>
      <c r="H5143" s="93" t="s">
        <v>8976</v>
      </c>
      <c r="I5143" s="93" t="s">
        <v>23893</v>
      </c>
      <c r="J5143" s="93" t="s">
        <v>20862</v>
      </c>
      <c r="K5143" s="93" t="s">
        <v>6759</v>
      </c>
      <c r="L5143" s="14">
        <f>AND(vyberHrace&lt;&gt;"",ISNUMBER(SEARCH(vyberHrace,$B5143)))</f>
      </c>
      <c r="M5143" s="14">
        <f>AND($I5143=MID(kododd,1,2),$J5143=MID(kododd,3,3))</f>
      </c>
    </row>
    <row r="5144">
      <c r="A5144" s="95">
        <v>44163</v>
      </c>
      <c r="B5144" s="93" t="s">
        <v>18488</v>
      </c>
      <c r="C5144" s="93" t="s">
        <v>1400</v>
      </c>
      <c r="G5144" s="95">
        <v>0</v>
      </c>
      <c r="H5144" s="93" t="s">
        <v>8976</v>
      </c>
      <c r="I5144" s="93" t="s">
        <v>23893</v>
      </c>
      <c r="J5144" s="93" t="s">
        <v>20880</v>
      </c>
      <c r="K5144" s="93" t="s">
        <v>11224</v>
      </c>
      <c r="L5144" s="14">
        <f>AND(vyberHrace&lt;&gt;"",ISNUMBER(SEARCH(vyberHrace,$B5144)))</f>
      </c>
      <c r="M5144" s="14">
        <f>AND($I5144=MID(kododd,1,2),$J5144=MID(kododd,3,3))</f>
      </c>
    </row>
    <row r="5145">
      <c r="A5145" s="95">
        <v>46455</v>
      </c>
      <c r="B5145" s="93" t="s">
        <v>18490</v>
      </c>
      <c r="C5145" s="93" t="s">
        <v>1402</v>
      </c>
      <c r="D5145" s="95">
        <v>1870</v>
      </c>
      <c r="E5145" s="95">
        <v>1980</v>
      </c>
      <c r="F5145" s="95">
        <v>23748397</v>
      </c>
      <c r="G5145" s="95">
        <v>250</v>
      </c>
      <c r="H5145" s="93" t="s">
        <v>8976</v>
      </c>
      <c r="I5145" s="93" t="s">
        <v>23893</v>
      </c>
      <c r="J5145" s="93" t="s">
        <v>20942</v>
      </c>
      <c r="K5145" s="93" t="s">
        <v>9082</v>
      </c>
      <c r="L5145" s="14">
        <f>AND(vyberHrace&lt;&gt;"",ISNUMBER(SEARCH(vyberHrace,$B5145)))</f>
      </c>
      <c r="M5145" s="14">
        <f>AND($I5145=MID(kododd,1,2),$J5145=MID(kododd,3,3))</f>
      </c>
    </row>
    <row r="5146">
      <c r="A5146" s="95">
        <v>11067</v>
      </c>
      <c r="B5146" s="93" t="s">
        <v>18491</v>
      </c>
      <c r="C5146" s="93" t="s">
        <v>1426</v>
      </c>
      <c r="D5146" s="95">
        <v>1446</v>
      </c>
      <c r="F5146" s="95">
        <v>23737239</v>
      </c>
      <c r="G5146" s="95">
        <v>0</v>
      </c>
      <c r="H5146" s="93" t="s">
        <v>8976</v>
      </c>
      <c r="I5146" s="93" t="s">
        <v>23893</v>
      </c>
      <c r="J5146" s="93" t="s">
        <v>21014</v>
      </c>
      <c r="K5146" s="93" t="s">
        <v>4826</v>
      </c>
      <c r="L5146" s="14">
        <f>AND(vyberHrace&lt;&gt;"",ISNUMBER(SEARCH(vyberHrace,$B5146)))</f>
      </c>
      <c r="M5146" s="14">
        <f>AND($I5146=MID(kododd,1,2),$J5146=MID(kododd,3,3))</f>
      </c>
    </row>
    <row r="5147">
      <c r="A5147" s="95">
        <v>56055</v>
      </c>
      <c r="B5147" s="93" t="s">
        <v>21695</v>
      </c>
      <c r="C5147" s="93" t="s">
        <v>1450</v>
      </c>
      <c r="D5147" s="95">
        <v>1135</v>
      </c>
      <c r="E5147" s="95">
        <v>1470</v>
      </c>
      <c r="F5147" s="95">
        <v>23771844</v>
      </c>
      <c r="G5147" s="95">
        <v>250</v>
      </c>
      <c r="H5147" s="93" t="s">
        <v>8976</v>
      </c>
      <c r="I5147" s="93" t="s">
        <v>23893</v>
      </c>
      <c r="J5147" s="93" t="s">
        <v>20880</v>
      </c>
      <c r="K5147" s="93" t="s">
        <v>11224</v>
      </c>
      <c r="L5147" s="14">
        <f>AND(vyberHrace&lt;&gt;"",ISNUMBER(SEARCH(vyberHrace,$B5147)))</f>
      </c>
      <c r="M5147" s="14">
        <f>AND($I5147=MID(kododd,1,2),$J5147=MID(kododd,3,3))</f>
      </c>
    </row>
    <row r="5148">
      <c r="A5148" s="95">
        <v>56484</v>
      </c>
      <c r="B5148" s="93" t="s">
        <v>21789</v>
      </c>
      <c r="C5148" s="93" t="s">
        <v>1450</v>
      </c>
      <c r="G5148" s="95">
        <v>0</v>
      </c>
      <c r="H5148" s="93" t="s">
        <v>8976</v>
      </c>
      <c r="I5148" s="93" t="s">
        <v>23893</v>
      </c>
      <c r="J5148" s="93" t="s">
        <v>20862</v>
      </c>
      <c r="K5148" s="93" t="s">
        <v>6759</v>
      </c>
      <c r="L5148" s="14">
        <f>AND(vyberHrace&lt;&gt;"",ISNUMBER(SEARCH(vyberHrace,$B5148)))</f>
      </c>
      <c r="M5148" s="14">
        <f>AND($I5148=MID(kododd,1,2),$J5148=MID(kododd,3,3))</f>
      </c>
    </row>
    <row r="5149">
      <c r="A5149" s="95">
        <v>62668</v>
      </c>
      <c r="B5149" s="93" t="s">
        <v>28818</v>
      </c>
      <c r="C5149" s="93" t="s">
        <v>1411</v>
      </c>
      <c r="G5149" s="95">
        <v>250</v>
      </c>
      <c r="H5149" s="93" t="s">
        <v>8976</v>
      </c>
      <c r="I5149" s="93" t="s">
        <v>23893</v>
      </c>
      <c r="J5149" s="93" t="s">
        <v>20902</v>
      </c>
      <c r="K5149" s="93" t="s">
        <v>3608</v>
      </c>
      <c r="L5149" s="14">
        <f>AND(vyberHrace&lt;&gt;"",ISNUMBER(SEARCH(vyberHrace,$B5149)))</f>
      </c>
      <c r="M5149" s="14">
        <f>AND($I5149=MID(kododd,1,2),$J5149=MID(kododd,3,3))</f>
      </c>
    </row>
    <row r="5150">
      <c r="A5150" s="95">
        <v>52731</v>
      </c>
      <c r="B5150" s="93" t="s">
        <v>20</v>
      </c>
      <c r="C5150" s="93" t="s">
        <v>1411</v>
      </c>
      <c r="G5150" s="95">
        <v>250</v>
      </c>
      <c r="H5150" s="93" t="s">
        <v>8976</v>
      </c>
      <c r="I5150" s="93" t="s">
        <v>23893</v>
      </c>
      <c r="J5150" s="93" t="s">
        <v>20944</v>
      </c>
      <c r="K5150" s="93" t="s">
        <v>5129</v>
      </c>
      <c r="L5150" s="14">
        <f>AND(vyberHrace&lt;&gt;"",ISNUMBER(SEARCH(vyberHrace,$B5150)))</f>
      </c>
      <c r="M5150" s="14">
        <f>AND($I5150=MID(kododd,1,2),$J5150=MID(kododd,3,3))</f>
      </c>
    </row>
    <row r="5151">
      <c r="A5151" s="95">
        <v>47874</v>
      </c>
      <c r="B5151" s="93" t="s">
        <v>10885</v>
      </c>
      <c r="C5151" s="93" t="s">
        <v>1422</v>
      </c>
      <c r="F5151" s="95">
        <v>23743590</v>
      </c>
      <c r="G5151" s="95">
        <v>0</v>
      </c>
      <c r="H5151" s="93" t="s">
        <v>8976</v>
      </c>
      <c r="I5151" s="93" t="s">
        <v>23893</v>
      </c>
      <c r="J5151" s="93" t="s">
        <v>20944</v>
      </c>
      <c r="K5151" s="93" t="s">
        <v>5129</v>
      </c>
      <c r="L5151" s="14">
        <f>AND(vyberHrace&lt;&gt;"",ISNUMBER(SEARCH(vyberHrace,$B5151)))</f>
      </c>
      <c r="M5151" s="14">
        <f>AND($I5151=MID(kododd,1,2),$J5151=MID(kododd,3,3))</f>
      </c>
    </row>
    <row r="5152">
      <c r="A5152" s="95">
        <v>13537</v>
      </c>
      <c r="B5152" s="93" t="s">
        <v>13201</v>
      </c>
      <c r="C5152" s="93" t="s">
        <v>1452</v>
      </c>
      <c r="D5152" s="95">
        <v>1262</v>
      </c>
      <c r="G5152" s="95">
        <v>500</v>
      </c>
      <c r="H5152" s="93" t="s">
        <v>8976</v>
      </c>
      <c r="I5152" s="93" t="s">
        <v>23893</v>
      </c>
      <c r="J5152" s="93" t="s">
        <v>23412</v>
      </c>
      <c r="K5152" s="93" t="s">
        <v>21358</v>
      </c>
      <c r="L5152" s="14">
        <f>AND(vyberHrace&lt;&gt;"",ISNUMBER(SEARCH(vyberHrace,$B5152)))</f>
      </c>
      <c r="M5152" s="14">
        <f>AND($I5152=MID(kododd,1,2),$J5152=MID(kododd,3,3))</f>
      </c>
    </row>
    <row r="5153">
      <c r="A5153" s="95">
        <v>52314</v>
      </c>
      <c r="B5153" s="93" t="s">
        <v>24085</v>
      </c>
      <c r="C5153" s="93" t="s">
        <v>3255</v>
      </c>
      <c r="D5153" s="95">
        <v>1025</v>
      </c>
      <c r="F5153" s="95">
        <v>23792973</v>
      </c>
      <c r="G5153" s="95">
        <v>0</v>
      </c>
      <c r="H5153" s="93" t="s">
        <v>8976</v>
      </c>
      <c r="I5153" s="93" t="s">
        <v>23893</v>
      </c>
      <c r="J5153" s="93" t="s">
        <v>20986</v>
      </c>
      <c r="K5153" s="93" t="s">
        <v>5124</v>
      </c>
      <c r="L5153" s="14">
        <f>AND(vyberHrace&lt;&gt;"",ISNUMBER(SEARCH(vyberHrace,$B5153)))</f>
      </c>
      <c r="M5153" s="14">
        <f>AND($I5153=MID(kododd,1,2),$J5153=MID(kododd,3,3))</f>
      </c>
    </row>
    <row r="5154">
      <c r="A5154" s="95">
        <v>53418</v>
      </c>
      <c r="B5154" s="93" t="s">
        <v>17715</v>
      </c>
      <c r="C5154" s="93" t="s">
        <v>1420</v>
      </c>
      <c r="G5154" s="95">
        <v>0</v>
      </c>
      <c r="H5154" s="93" t="s">
        <v>8976</v>
      </c>
      <c r="I5154" s="93" t="s">
        <v>23893</v>
      </c>
      <c r="J5154" s="93" t="s">
        <v>20863</v>
      </c>
      <c r="K5154" s="93" t="s">
        <v>4532</v>
      </c>
      <c r="L5154" s="14">
        <f>AND(vyberHrace&lt;&gt;"",ISNUMBER(SEARCH(vyberHrace,$B5154)))</f>
      </c>
      <c r="M5154" s="14">
        <f>AND($I5154=MID(kododd,1,2),$J5154=MID(kododd,3,3))</f>
      </c>
    </row>
    <row r="5155">
      <c r="A5155" s="95">
        <v>56006</v>
      </c>
      <c r="B5155" s="93" t="s">
        <v>21874</v>
      </c>
      <c r="C5155" s="93" t="s">
        <v>1424</v>
      </c>
      <c r="G5155" s="95">
        <v>0</v>
      </c>
      <c r="H5155" s="93" t="s">
        <v>8976</v>
      </c>
      <c r="I5155" s="93" t="s">
        <v>23893</v>
      </c>
      <c r="J5155" s="93" t="s">
        <v>20892</v>
      </c>
      <c r="K5155" s="93" t="s">
        <v>6900</v>
      </c>
      <c r="L5155" s="14">
        <f>AND(vyberHrace&lt;&gt;"",ISNUMBER(SEARCH(vyberHrace,$B5155)))</f>
      </c>
      <c r="M5155" s="14">
        <f>AND($I5155=MID(kododd,1,2),$J5155=MID(kododd,3,3))</f>
      </c>
    </row>
    <row r="5156">
      <c r="A5156" s="95">
        <v>33055</v>
      </c>
      <c r="B5156" s="93" t="s">
        <v>13216</v>
      </c>
      <c r="C5156" s="93" t="s">
        <v>1462</v>
      </c>
      <c r="D5156" s="95">
        <v>1629</v>
      </c>
      <c r="G5156" s="95">
        <v>0</v>
      </c>
      <c r="H5156" s="93" t="s">
        <v>8976</v>
      </c>
      <c r="I5156" s="93" t="s">
        <v>23893</v>
      </c>
      <c r="J5156" s="93" t="s">
        <v>20996</v>
      </c>
      <c r="K5156" s="93" t="s">
        <v>368</v>
      </c>
      <c r="L5156" s="14">
        <f>AND(vyberHrace&lt;&gt;"",ISNUMBER(SEARCH(vyberHrace,$B5156)))</f>
      </c>
      <c r="M5156" s="14">
        <f>AND($I5156=MID(kododd,1,2),$J5156=MID(kododd,3,3))</f>
      </c>
    </row>
    <row r="5157">
      <c r="A5157" s="95">
        <v>38847</v>
      </c>
      <c r="B5157" s="93" t="s">
        <v>13216</v>
      </c>
      <c r="C5157" s="93" t="s">
        <v>1461</v>
      </c>
      <c r="D5157" s="95">
        <v>1211</v>
      </c>
      <c r="G5157" s="95">
        <v>0</v>
      </c>
      <c r="H5157" s="93" t="s">
        <v>8976</v>
      </c>
      <c r="I5157" s="93" t="s">
        <v>23893</v>
      </c>
      <c r="J5157" s="93" t="s">
        <v>20996</v>
      </c>
      <c r="K5157" s="93" t="s">
        <v>368</v>
      </c>
      <c r="L5157" s="14">
        <f>AND(vyberHrace&lt;&gt;"",ISNUMBER(SEARCH(vyberHrace,$B5157)))</f>
      </c>
      <c r="M5157" s="14">
        <f>AND($I5157=MID(kododd,1,2),$J5157=MID(kododd,3,3))</f>
      </c>
    </row>
    <row r="5158">
      <c r="A5158" s="95">
        <v>14</v>
      </c>
      <c r="B5158" s="93" t="s">
        <v>13220</v>
      </c>
      <c r="C5158" s="93" t="s">
        <v>1404</v>
      </c>
      <c r="D5158" s="95">
        <v>2498</v>
      </c>
      <c r="E5158" s="95">
        <v>2489</v>
      </c>
      <c r="F5158" s="95">
        <v>303739</v>
      </c>
      <c r="G5158" s="95">
        <v>250</v>
      </c>
      <c r="H5158" s="93" t="s">
        <v>8976</v>
      </c>
      <c r="I5158" s="93" t="s">
        <v>23893</v>
      </c>
      <c r="J5158" s="93" t="s">
        <v>20863</v>
      </c>
      <c r="K5158" s="93" t="s">
        <v>4532</v>
      </c>
      <c r="L5158" s="14">
        <f>AND(vyberHrace&lt;&gt;"",ISNUMBER(SEARCH(vyberHrace,$B5158)))</f>
      </c>
      <c r="M5158" s="14">
        <f>AND($I5158=MID(kododd,1,2),$J5158=MID(kododd,3,3))</f>
      </c>
    </row>
    <row r="5159">
      <c r="A5159" s="95">
        <v>36239</v>
      </c>
      <c r="B5159" s="93" t="s">
        <v>13225</v>
      </c>
      <c r="C5159" s="93" t="s">
        <v>1444</v>
      </c>
      <c r="D5159" s="95">
        <v>1095</v>
      </c>
      <c r="G5159" s="95">
        <v>0</v>
      </c>
      <c r="H5159" s="93" t="s">
        <v>8976</v>
      </c>
      <c r="I5159" s="93" t="s">
        <v>23893</v>
      </c>
      <c r="J5159" s="93" t="s">
        <v>20862</v>
      </c>
      <c r="K5159" s="93" t="s">
        <v>6759</v>
      </c>
      <c r="L5159" s="14">
        <f>AND(vyberHrace&lt;&gt;"",ISNUMBER(SEARCH(vyberHrace,$B5159)))</f>
      </c>
      <c r="M5159" s="14">
        <f>AND($I5159=MID(kododd,1,2),$J5159=MID(kododd,3,3))</f>
      </c>
    </row>
    <row r="5160">
      <c r="A5160" s="95">
        <v>36</v>
      </c>
      <c r="B5160" s="93" t="s">
        <v>13231</v>
      </c>
      <c r="C5160" s="93" t="s">
        <v>1427</v>
      </c>
      <c r="D5160" s="95">
        <v>2224</v>
      </c>
      <c r="E5160" s="95">
        <v>2190</v>
      </c>
      <c r="F5160" s="95">
        <v>300853</v>
      </c>
      <c r="G5160" s="95">
        <v>250</v>
      </c>
      <c r="H5160" s="93" t="s">
        <v>8976</v>
      </c>
      <c r="I5160" s="93" t="s">
        <v>23893</v>
      </c>
      <c r="J5160" s="93" t="s">
        <v>20964</v>
      </c>
      <c r="K5160" s="93" t="s">
        <v>11275</v>
      </c>
      <c r="L5160" s="14">
        <f>AND(vyberHrace&lt;&gt;"",ISNUMBER(SEARCH(vyberHrace,$B5160)))</f>
      </c>
      <c r="M5160" s="14">
        <f>AND($I5160=MID(kododd,1,2),$J5160=MID(kododd,3,3))</f>
      </c>
    </row>
    <row r="5161">
      <c r="A5161" s="95">
        <v>57868</v>
      </c>
      <c r="B5161" s="93" t="s">
        <v>24417</v>
      </c>
      <c r="C5161" s="93" t="s">
        <v>1468</v>
      </c>
      <c r="G5161" s="95">
        <v>0</v>
      </c>
      <c r="H5161" s="93" t="s">
        <v>8976</v>
      </c>
      <c r="I5161" s="93" t="s">
        <v>23893</v>
      </c>
      <c r="J5161" s="93" t="s">
        <v>20866</v>
      </c>
      <c r="K5161" s="93" t="s">
        <v>9063</v>
      </c>
      <c r="L5161" s="14">
        <f>AND(vyberHrace&lt;&gt;"",ISNUMBER(SEARCH(vyberHrace,$B5161)))</f>
      </c>
      <c r="M5161" s="14">
        <f>AND($I5161=MID(kododd,1,2),$J5161=MID(kododd,3,3))</f>
      </c>
    </row>
    <row r="5162">
      <c r="A5162" s="95">
        <v>30145</v>
      </c>
      <c r="B5162" s="93" t="s">
        <v>15304</v>
      </c>
      <c r="C5162" s="93" t="s">
        <v>1405</v>
      </c>
      <c r="D5162" s="95">
        <v>1414</v>
      </c>
      <c r="G5162" s="95">
        <v>0</v>
      </c>
      <c r="H5162" s="93" t="s">
        <v>8976</v>
      </c>
      <c r="I5162" s="93" t="s">
        <v>23893</v>
      </c>
      <c r="J5162" s="93" t="s">
        <v>20996</v>
      </c>
      <c r="K5162" s="93" t="s">
        <v>368</v>
      </c>
      <c r="L5162" s="14">
        <f>AND(vyberHrace&lt;&gt;"",ISNUMBER(SEARCH(vyberHrace,$B5162)))</f>
      </c>
      <c r="M5162" s="14">
        <f>AND($I5162=MID(kododd,1,2),$J5162=MID(kododd,3,3))</f>
      </c>
    </row>
    <row r="5163">
      <c r="A5163" s="95">
        <v>37394</v>
      </c>
      <c r="B5163" s="93" t="s">
        <v>15548</v>
      </c>
      <c r="C5163" s="93" t="s">
        <v>1419</v>
      </c>
      <c r="D5163" s="95">
        <v>1775</v>
      </c>
      <c r="E5163" s="95">
        <v>1842</v>
      </c>
      <c r="F5163" s="95">
        <v>382426</v>
      </c>
      <c r="G5163" s="95">
        <v>0</v>
      </c>
      <c r="H5163" s="93" t="s">
        <v>8976</v>
      </c>
      <c r="I5163" s="93" t="s">
        <v>23893</v>
      </c>
      <c r="J5163" s="93" t="s">
        <v>20862</v>
      </c>
      <c r="K5163" s="93" t="s">
        <v>6759</v>
      </c>
      <c r="L5163" s="14">
        <f>AND(vyberHrace&lt;&gt;"",ISNUMBER(SEARCH(vyberHrace,$B5163)))</f>
      </c>
      <c r="M5163" s="14">
        <f>AND($I5163=MID(kododd,1,2),$J5163=MID(kododd,3,3))</f>
      </c>
    </row>
    <row r="5164">
      <c r="A5164" s="95">
        <v>50302</v>
      </c>
      <c r="B5164" s="93" t="s">
        <v>6811</v>
      </c>
      <c r="C5164" s="93" t="s">
        <v>1416</v>
      </c>
      <c r="G5164" s="95">
        <v>0</v>
      </c>
      <c r="H5164" s="93" t="s">
        <v>8976</v>
      </c>
      <c r="I5164" s="93" t="s">
        <v>23893</v>
      </c>
      <c r="J5164" s="93" t="s">
        <v>20960</v>
      </c>
      <c r="K5164" s="93" t="s">
        <v>4905</v>
      </c>
      <c r="L5164" s="14">
        <f>AND(vyberHrace&lt;&gt;"",ISNUMBER(SEARCH(vyberHrace,$B5164)))</f>
      </c>
      <c r="M5164" s="14">
        <f>AND($I5164=MID(kododd,1,2),$J5164=MID(kododd,3,3))</f>
      </c>
    </row>
    <row r="5165">
      <c r="A5165" s="95">
        <v>50303</v>
      </c>
      <c r="B5165" s="93" t="s">
        <v>6812</v>
      </c>
      <c r="C5165" s="93" t="s">
        <v>1412</v>
      </c>
      <c r="G5165" s="95">
        <v>250</v>
      </c>
      <c r="H5165" s="93" t="s">
        <v>8976</v>
      </c>
      <c r="I5165" s="93" t="s">
        <v>23893</v>
      </c>
      <c r="J5165" s="93" t="s">
        <v>20960</v>
      </c>
      <c r="K5165" s="93" t="s">
        <v>4905</v>
      </c>
      <c r="L5165" s="14">
        <f>AND(vyberHrace&lt;&gt;"",ISNUMBER(SEARCH(vyberHrace,$B5165)))</f>
      </c>
      <c r="M5165" s="14">
        <f>AND($I5165=MID(kododd,1,2),$J5165=MID(kododd,3,3))</f>
      </c>
    </row>
    <row r="5166">
      <c r="A5166" s="95">
        <v>49308</v>
      </c>
      <c r="B5166" s="93" t="s">
        <v>15551</v>
      </c>
      <c r="C5166" s="93" t="s">
        <v>3255</v>
      </c>
      <c r="D5166" s="95">
        <v>1092</v>
      </c>
      <c r="F5166" s="95">
        <v>23746351</v>
      </c>
      <c r="G5166" s="95">
        <v>0</v>
      </c>
      <c r="H5166" s="93" t="s">
        <v>8976</v>
      </c>
      <c r="I5166" s="93" t="s">
        <v>23893</v>
      </c>
      <c r="J5166" s="93" t="s">
        <v>20862</v>
      </c>
      <c r="K5166" s="93" t="s">
        <v>6759</v>
      </c>
      <c r="L5166" s="14">
        <f>AND(vyberHrace&lt;&gt;"",ISNUMBER(SEARCH(vyberHrace,$B5166)))</f>
      </c>
      <c r="M5166" s="14">
        <f>AND($I5166=MID(kododd,1,2),$J5166=MID(kododd,3,3))</f>
      </c>
    </row>
    <row r="5167">
      <c r="A5167" s="95">
        <v>50312</v>
      </c>
      <c r="B5167" s="93" t="s">
        <v>4553</v>
      </c>
      <c r="C5167" s="93" t="s">
        <v>1406</v>
      </c>
      <c r="D5167" s="95">
        <v>1091</v>
      </c>
      <c r="F5167" s="95">
        <v>23796715</v>
      </c>
      <c r="G5167" s="95">
        <v>250</v>
      </c>
      <c r="H5167" s="93" t="s">
        <v>8976</v>
      </c>
      <c r="I5167" s="93" t="s">
        <v>23893</v>
      </c>
      <c r="J5167" s="93" t="s">
        <v>20862</v>
      </c>
      <c r="K5167" s="93" t="s">
        <v>6759</v>
      </c>
      <c r="L5167" s="14">
        <f>AND(vyberHrace&lt;&gt;"",ISNUMBER(SEARCH(vyberHrace,$B5167)))</f>
      </c>
      <c r="M5167" s="14">
        <f>AND($I5167=MID(kododd,1,2),$J5167=MID(kododd,3,3))</f>
      </c>
    </row>
    <row r="5168">
      <c r="A5168" s="95">
        <v>14624</v>
      </c>
      <c r="B5168" s="93" t="s">
        <v>15557</v>
      </c>
      <c r="C5168" s="93" t="s">
        <v>1464</v>
      </c>
      <c r="D5168" s="95">
        <v>2187</v>
      </c>
      <c r="E5168" s="95">
        <v>2160</v>
      </c>
      <c r="F5168" s="95">
        <v>321427</v>
      </c>
      <c r="G5168" s="95">
        <v>0</v>
      </c>
      <c r="H5168" s="93" t="s">
        <v>8976</v>
      </c>
      <c r="I5168" s="93" t="s">
        <v>23893</v>
      </c>
      <c r="J5168" s="93" t="s">
        <v>20862</v>
      </c>
      <c r="K5168" s="93" t="s">
        <v>6759</v>
      </c>
      <c r="L5168" s="14">
        <f>AND(vyberHrace&lt;&gt;"",ISNUMBER(SEARCH(vyberHrace,$B5168)))</f>
      </c>
      <c r="M5168" s="14">
        <f>AND($I5168=MID(kododd,1,2),$J5168=MID(kododd,3,3))</f>
      </c>
    </row>
    <row r="5169">
      <c r="A5169" s="95">
        <v>63938</v>
      </c>
      <c r="B5169" s="93" t="s">
        <v>30081</v>
      </c>
      <c r="C5169" s="93" t="s">
        <v>24215</v>
      </c>
      <c r="D5169" s="95">
        <v>10701</v>
      </c>
      <c r="E5169" s="95">
        <v>10701</v>
      </c>
      <c r="G5169" s="95">
        <v>250</v>
      </c>
      <c r="H5169" s="93" t="s">
        <v>8976</v>
      </c>
      <c r="I5169" s="93" t="s">
        <v>23893</v>
      </c>
      <c r="J5169" s="93" t="s">
        <v>20956</v>
      </c>
      <c r="K5169" s="93" t="s">
        <v>26134</v>
      </c>
      <c r="L5169" s="14">
        <f>AND(vyberHrace&lt;&gt;"",ISNUMBER(SEARCH(vyberHrace,$B5169)))</f>
      </c>
      <c r="M5169" s="14">
        <f>AND($I5169=MID(kododd,1,2),$J5169=MID(kododd,3,3))</f>
      </c>
    </row>
    <row r="5170">
      <c r="A5170" s="95">
        <v>62649</v>
      </c>
      <c r="B5170" s="93" t="s">
        <v>28819</v>
      </c>
      <c r="C5170" s="93" t="s">
        <v>1488</v>
      </c>
      <c r="G5170" s="95">
        <v>250</v>
      </c>
      <c r="H5170" s="93" t="s">
        <v>8976</v>
      </c>
      <c r="I5170" s="93" t="s">
        <v>23893</v>
      </c>
      <c r="J5170" s="93" t="s">
        <v>20956</v>
      </c>
      <c r="K5170" s="93" t="s">
        <v>26134</v>
      </c>
      <c r="L5170" s="14">
        <f>AND(vyberHrace&lt;&gt;"",ISNUMBER(SEARCH(vyberHrace,$B5170)))</f>
      </c>
      <c r="M5170" s="14">
        <f>AND($I5170=MID(kododd,1,2),$J5170=MID(kododd,3,3))</f>
      </c>
    </row>
    <row r="5171">
      <c r="A5171" s="95">
        <v>52196</v>
      </c>
      <c r="B5171" s="93" t="s">
        <v>1669</v>
      </c>
      <c r="C5171" s="93" t="s">
        <v>1416</v>
      </c>
      <c r="D5171" s="95">
        <v>1511</v>
      </c>
      <c r="E5171" s="95">
        <v>1689</v>
      </c>
      <c r="F5171" s="95">
        <v>23741538</v>
      </c>
      <c r="G5171" s="95">
        <v>0</v>
      </c>
      <c r="H5171" s="93" t="s">
        <v>8976</v>
      </c>
      <c r="I5171" s="93" t="s">
        <v>23893</v>
      </c>
      <c r="J5171" s="93" t="s">
        <v>20990</v>
      </c>
      <c r="K5171" s="93" t="s">
        <v>5159</v>
      </c>
      <c r="L5171" s="14">
        <f>AND(vyberHrace&lt;&gt;"",ISNUMBER(SEARCH(vyberHrace,$B5171)))</f>
      </c>
      <c r="M5171" s="14">
        <f>AND($I5171=MID(kododd,1,2),$J5171=MID(kododd,3,3))</f>
      </c>
    </row>
    <row r="5172">
      <c r="A5172" s="95">
        <v>63264</v>
      </c>
      <c r="B5172" s="93" t="s">
        <v>28820</v>
      </c>
      <c r="C5172" s="93" t="s">
        <v>1447</v>
      </c>
      <c r="G5172" s="95">
        <v>250</v>
      </c>
      <c r="H5172" s="93" t="s">
        <v>8976</v>
      </c>
      <c r="I5172" s="93" t="s">
        <v>23893</v>
      </c>
      <c r="J5172" s="93" t="s">
        <v>28777</v>
      </c>
      <c r="K5172" s="93" t="s">
        <v>28778</v>
      </c>
      <c r="L5172" s="14">
        <f>AND(vyberHrace&lt;&gt;"",ISNUMBER(SEARCH(vyberHrace,$B5172)))</f>
      </c>
      <c r="M5172" s="14">
        <f>AND($I5172=MID(kododd,1,2),$J5172=MID(kododd,3,3))</f>
      </c>
    </row>
    <row r="5173">
      <c r="A5173" s="95">
        <v>50294</v>
      </c>
      <c r="B5173" s="93" t="s">
        <v>4539</v>
      </c>
      <c r="C5173" s="93" t="s">
        <v>1406</v>
      </c>
      <c r="D5173" s="95">
        <v>1111</v>
      </c>
      <c r="G5173" s="95">
        <v>0</v>
      </c>
      <c r="H5173" s="93" t="s">
        <v>8976</v>
      </c>
      <c r="I5173" s="93" t="s">
        <v>23893</v>
      </c>
      <c r="J5173" s="93" t="s">
        <v>20863</v>
      </c>
      <c r="K5173" s="93" t="s">
        <v>4532</v>
      </c>
      <c r="L5173" s="14">
        <f>AND(vyberHrace&lt;&gt;"",ISNUMBER(SEARCH(vyberHrace,$B5173)))</f>
      </c>
      <c r="M5173" s="14">
        <f>AND($I5173=MID(kododd,1,2),$J5173=MID(kododd,3,3))</f>
      </c>
    </row>
    <row r="5174">
      <c r="A5174" s="95">
        <v>11084</v>
      </c>
      <c r="B5174" s="93" t="s">
        <v>16321</v>
      </c>
      <c r="C5174" s="93" t="s">
        <v>1405</v>
      </c>
      <c r="D5174" s="95">
        <v>1791</v>
      </c>
      <c r="E5174" s="95">
        <v>1857</v>
      </c>
      <c r="F5174" s="95">
        <v>23731583</v>
      </c>
      <c r="G5174" s="95">
        <v>250</v>
      </c>
      <c r="H5174" s="93" t="s">
        <v>8976</v>
      </c>
      <c r="I5174" s="93" t="s">
        <v>23893</v>
      </c>
      <c r="J5174" s="93" t="s">
        <v>20855</v>
      </c>
      <c r="K5174" s="93" t="s">
        <v>2076</v>
      </c>
      <c r="L5174" s="14">
        <f>AND(vyberHrace&lt;&gt;"",ISNUMBER(SEARCH(vyberHrace,$B5174)))</f>
      </c>
      <c r="M5174" s="14">
        <f>AND($I5174=MID(kododd,1,2),$J5174=MID(kododd,3,3))</f>
      </c>
    </row>
    <row r="5175">
      <c r="A5175" s="95">
        <v>55861</v>
      </c>
      <c r="B5175" s="93" t="s">
        <v>21679</v>
      </c>
      <c r="C5175" s="93" t="s">
        <v>1406</v>
      </c>
      <c r="G5175" s="95">
        <v>0</v>
      </c>
      <c r="H5175" s="93" t="s">
        <v>8976</v>
      </c>
      <c r="I5175" s="93" t="s">
        <v>23893</v>
      </c>
      <c r="J5175" s="93" t="s">
        <v>20906</v>
      </c>
      <c r="K5175" s="93" t="s">
        <v>7817</v>
      </c>
      <c r="L5175" s="14">
        <f>AND(vyberHrace&lt;&gt;"",ISNUMBER(SEARCH(vyberHrace,$B5175)))</f>
      </c>
      <c r="M5175" s="14">
        <f>AND($I5175=MID(kododd,1,2),$J5175=MID(kododd,3,3))</f>
      </c>
    </row>
    <row r="5176">
      <c r="A5176" s="95">
        <v>10678</v>
      </c>
      <c r="B5176" s="93" t="s">
        <v>7249</v>
      </c>
      <c r="C5176" s="93" t="s">
        <v>1451</v>
      </c>
      <c r="D5176" s="95">
        <v>1512</v>
      </c>
      <c r="F5176" s="95">
        <v>311081</v>
      </c>
      <c r="G5176" s="95">
        <v>250</v>
      </c>
      <c r="H5176" s="93" t="s">
        <v>8976</v>
      </c>
      <c r="I5176" s="93" t="s">
        <v>23893</v>
      </c>
      <c r="J5176" s="93" t="s">
        <v>20862</v>
      </c>
      <c r="K5176" s="93" t="s">
        <v>6759</v>
      </c>
      <c r="L5176" s="14">
        <f>AND(vyberHrace&lt;&gt;"",ISNUMBER(SEARCH(vyberHrace,$B5176)))</f>
      </c>
      <c r="M5176" s="14">
        <f>AND($I5176=MID(kododd,1,2),$J5176=MID(kododd,3,3))</f>
      </c>
    </row>
    <row r="5177">
      <c r="A5177" s="95">
        <v>59737</v>
      </c>
      <c r="B5177" s="93" t="s">
        <v>26104</v>
      </c>
      <c r="C5177" s="93" t="s">
        <v>1411</v>
      </c>
      <c r="D5177" s="95">
        <v>1033</v>
      </c>
      <c r="F5177" s="95">
        <v>23797304</v>
      </c>
      <c r="G5177" s="95">
        <v>250</v>
      </c>
      <c r="H5177" s="93" t="s">
        <v>8976</v>
      </c>
      <c r="I5177" s="93" t="s">
        <v>23893</v>
      </c>
      <c r="J5177" s="93" t="s">
        <v>20956</v>
      </c>
      <c r="K5177" s="93" t="s">
        <v>26134</v>
      </c>
      <c r="L5177" s="14">
        <f>AND(vyberHrace&lt;&gt;"",ISNUMBER(SEARCH(vyberHrace,$B5177)))</f>
      </c>
      <c r="M5177" s="14">
        <f>AND($I5177=MID(kododd,1,2),$J5177=MID(kododd,3,3))</f>
      </c>
    </row>
    <row r="5178">
      <c r="A5178" s="95">
        <v>17027</v>
      </c>
      <c r="B5178" s="93" t="s">
        <v>7263</v>
      </c>
      <c r="C5178" s="93" t="s">
        <v>1464</v>
      </c>
      <c r="D5178" s="95">
        <v>1642</v>
      </c>
      <c r="E5178" s="95">
        <v>1759</v>
      </c>
      <c r="F5178" s="95">
        <v>368326</v>
      </c>
      <c r="G5178" s="95">
        <v>250</v>
      </c>
      <c r="H5178" s="93" t="s">
        <v>8976</v>
      </c>
      <c r="I5178" s="93" t="s">
        <v>23893</v>
      </c>
      <c r="J5178" s="93" t="s">
        <v>20956</v>
      </c>
      <c r="K5178" s="93" t="s">
        <v>26134</v>
      </c>
      <c r="L5178" s="14">
        <f>AND(vyberHrace&lt;&gt;"",ISNUMBER(SEARCH(vyberHrace,$B5178)))</f>
      </c>
      <c r="M5178" s="14">
        <f>AND($I5178=MID(kododd,1,2),$J5178=MID(kododd,3,3))</f>
      </c>
    </row>
    <row r="5179">
      <c r="A5179" s="95">
        <v>51202</v>
      </c>
      <c r="B5179" s="93" t="s">
        <v>4508</v>
      </c>
      <c r="C5179" s="93" t="s">
        <v>3255</v>
      </c>
      <c r="G5179" s="95">
        <v>0</v>
      </c>
      <c r="H5179" s="93" t="s">
        <v>8976</v>
      </c>
      <c r="I5179" s="93" t="s">
        <v>23893</v>
      </c>
      <c r="J5179" s="93" t="s">
        <v>20960</v>
      </c>
      <c r="K5179" s="93" t="s">
        <v>4905</v>
      </c>
      <c r="L5179" s="14">
        <f>AND(vyberHrace&lt;&gt;"",ISNUMBER(SEARCH(vyberHrace,$B5179)))</f>
      </c>
      <c r="M5179" s="14">
        <f>AND($I5179=MID(kododd,1,2),$J5179=MID(kododd,3,3))</f>
      </c>
    </row>
    <row r="5180">
      <c r="A5180" s="95">
        <v>42285</v>
      </c>
      <c r="B5180" s="93" t="s">
        <v>7274</v>
      </c>
      <c r="C5180" s="93" t="s">
        <v>1443</v>
      </c>
      <c r="G5180" s="95">
        <v>0</v>
      </c>
      <c r="H5180" s="93" t="s">
        <v>8976</v>
      </c>
      <c r="I5180" s="93" t="s">
        <v>23893</v>
      </c>
      <c r="J5180" s="93" t="s">
        <v>20862</v>
      </c>
      <c r="K5180" s="93" t="s">
        <v>6759</v>
      </c>
      <c r="L5180" s="14">
        <f>AND(vyberHrace&lt;&gt;"",ISNUMBER(SEARCH(vyberHrace,$B5180)))</f>
      </c>
      <c r="M5180" s="14">
        <f>AND($I5180=MID(kododd,1,2),$J5180=MID(kododd,3,3))</f>
      </c>
    </row>
    <row r="5181">
      <c r="A5181" s="95">
        <v>7764</v>
      </c>
      <c r="B5181" s="93" t="s">
        <v>7291</v>
      </c>
      <c r="C5181" s="93" t="s">
        <v>1446</v>
      </c>
      <c r="D5181" s="95">
        <v>1436</v>
      </c>
      <c r="E5181" s="95">
        <v>1615</v>
      </c>
      <c r="F5181" s="95">
        <v>23718951</v>
      </c>
      <c r="G5181" s="95">
        <v>250</v>
      </c>
      <c r="H5181" s="93" t="s">
        <v>8976</v>
      </c>
      <c r="I5181" s="93" t="s">
        <v>23893</v>
      </c>
      <c r="J5181" s="93" t="s">
        <v>20956</v>
      </c>
      <c r="K5181" s="93" t="s">
        <v>26134</v>
      </c>
      <c r="L5181" s="14">
        <f>AND(vyberHrace&lt;&gt;"",ISNUMBER(SEARCH(vyberHrace,$B5181)))</f>
      </c>
      <c r="M5181" s="14">
        <f>AND($I5181=MID(kododd,1,2),$J5181=MID(kododd,3,3))</f>
      </c>
    </row>
    <row r="5182">
      <c r="A5182" s="95">
        <v>53737</v>
      </c>
      <c r="B5182" s="93" t="s">
        <v>2744</v>
      </c>
      <c r="C5182" s="93" t="s">
        <v>1411</v>
      </c>
      <c r="G5182" s="95">
        <v>0</v>
      </c>
      <c r="H5182" s="93" t="s">
        <v>8976</v>
      </c>
      <c r="I5182" s="93" t="s">
        <v>23893</v>
      </c>
      <c r="J5182" s="93" t="s">
        <v>20901</v>
      </c>
      <c r="K5182" s="93" t="s">
        <v>6914</v>
      </c>
      <c r="L5182" s="14">
        <f>AND(vyberHrace&lt;&gt;"",ISNUMBER(SEARCH(vyberHrace,$B5182)))</f>
      </c>
      <c r="M5182" s="14">
        <f>AND($I5182=MID(kododd,1,2),$J5182=MID(kododd,3,3))</f>
      </c>
    </row>
    <row r="5183">
      <c r="A5183" s="95">
        <v>61346</v>
      </c>
      <c r="B5183" s="93" t="s">
        <v>27542</v>
      </c>
      <c r="C5183" s="93" t="s">
        <v>1402</v>
      </c>
      <c r="F5183" s="95">
        <v>23792523</v>
      </c>
      <c r="G5183" s="95">
        <v>250</v>
      </c>
      <c r="H5183" s="93" t="s">
        <v>8976</v>
      </c>
      <c r="I5183" s="93" t="s">
        <v>23893</v>
      </c>
      <c r="J5183" s="93" t="s">
        <v>20902</v>
      </c>
      <c r="K5183" s="93" t="s">
        <v>3608</v>
      </c>
      <c r="L5183" s="14">
        <f>AND(vyberHrace&lt;&gt;"",ISNUMBER(SEARCH(vyberHrace,$B5183)))</f>
      </c>
      <c r="M5183" s="14">
        <f>AND($I5183=MID(kododd,1,2),$J5183=MID(kododd,3,3))</f>
      </c>
    </row>
    <row r="5184">
      <c r="A5184" s="95">
        <v>55394</v>
      </c>
      <c r="B5184" s="93" t="s">
        <v>21701</v>
      </c>
      <c r="C5184" s="93" t="s">
        <v>1403</v>
      </c>
      <c r="D5184" s="95">
        <v>1433</v>
      </c>
      <c r="G5184" s="95">
        <v>0</v>
      </c>
      <c r="H5184" s="93" t="s">
        <v>8976</v>
      </c>
      <c r="I5184" s="93" t="s">
        <v>23893</v>
      </c>
      <c r="J5184" s="93" t="s">
        <v>20866</v>
      </c>
      <c r="K5184" s="93" t="s">
        <v>9063</v>
      </c>
      <c r="L5184" s="14">
        <f>AND(vyberHrace&lt;&gt;"",ISNUMBER(SEARCH(vyberHrace,$B5184)))</f>
      </c>
      <c r="M5184" s="14">
        <f>AND($I5184=MID(kododd,1,2),$J5184=MID(kododd,3,3))</f>
      </c>
    </row>
    <row r="5185">
      <c r="A5185" s="95">
        <v>57485</v>
      </c>
      <c r="B5185" s="93" t="s">
        <v>21835</v>
      </c>
      <c r="C5185" s="93" t="s">
        <v>1422</v>
      </c>
      <c r="G5185" s="95">
        <v>0</v>
      </c>
      <c r="H5185" s="93" t="s">
        <v>8976</v>
      </c>
      <c r="I5185" s="93" t="s">
        <v>23893</v>
      </c>
      <c r="J5185" s="93" t="s">
        <v>20983</v>
      </c>
      <c r="K5185" s="93" t="s">
        <v>9107</v>
      </c>
      <c r="L5185" s="14">
        <f>AND(vyberHrace&lt;&gt;"",ISNUMBER(SEARCH(vyberHrace,$B5185)))</f>
      </c>
      <c r="M5185" s="14">
        <f>AND($I5185=MID(kododd,1,2),$J5185=MID(kododd,3,3))</f>
      </c>
    </row>
    <row r="5186">
      <c r="A5186" s="95">
        <v>60024</v>
      </c>
      <c r="B5186" s="93" t="s">
        <v>26504</v>
      </c>
      <c r="C5186" s="93" t="s">
        <v>1416</v>
      </c>
      <c r="D5186" s="95">
        <v>1556</v>
      </c>
      <c r="E5186" s="95">
        <v>1643</v>
      </c>
      <c r="F5186" s="95">
        <v>23785594</v>
      </c>
      <c r="G5186" s="95">
        <v>250</v>
      </c>
      <c r="H5186" s="93" t="s">
        <v>8976</v>
      </c>
      <c r="I5186" s="93" t="s">
        <v>23893</v>
      </c>
      <c r="J5186" s="93" t="s">
        <v>20958</v>
      </c>
      <c r="K5186" s="93" t="s">
        <v>8977</v>
      </c>
      <c r="L5186" s="14">
        <f>AND(vyberHrace&lt;&gt;"",ISNUMBER(SEARCH(vyberHrace,$B5186)))</f>
      </c>
      <c r="M5186" s="14">
        <f>AND($I5186=MID(kododd,1,2),$J5186=MID(kododd,3,3))</f>
      </c>
    </row>
    <row r="5187">
      <c r="A5187" s="95">
        <v>43455</v>
      </c>
      <c r="B5187" s="93" t="s">
        <v>18003</v>
      </c>
      <c r="C5187" s="93" t="s">
        <v>1419</v>
      </c>
      <c r="D5187" s="95">
        <v>1120</v>
      </c>
      <c r="F5187" s="95">
        <v>23742020</v>
      </c>
      <c r="G5187" s="95">
        <v>250</v>
      </c>
      <c r="H5187" s="93" t="s">
        <v>8976</v>
      </c>
      <c r="I5187" s="93" t="s">
        <v>23893</v>
      </c>
      <c r="J5187" s="93" t="s">
        <v>20888</v>
      </c>
      <c r="K5187" s="93" t="s">
        <v>145</v>
      </c>
      <c r="L5187" s="14">
        <f>AND(vyberHrace&lt;&gt;"",ISNUMBER(SEARCH(vyberHrace,$B5187)))</f>
      </c>
      <c r="M5187" s="14">
        <f>AND($I5187=MID(kododd,1,2),$J5187=MID(kododd,3,3))</f>
      </c>
    </row>
    <row r="5188">
      <c r="A5188" s="95">
        <v>57478</v>
      </c>
      <c r="B5188" s="93" t="s">
        <v>21765</v>
      </c>
      <c r="C5188" s="93" t="s">
        <v>3255</v>
      </c>
      <c r="D5188" s="95">
        <v>1588</v>
      </c>
      <c r="E5188" s="95">
        <v>1626</v>
      </c>
      <c r="F5188" s="95">
        <v>23769084</v>
      </c>
      <c r="G5188" s="95">
        <v>250</v>
      </c>
      <c r="H5188" s="93" t="s">
        <v>8976</v>
      </c>
      <c r="I5188" s="93" t="s">
        <v>23893</v>
      </c>
      <c r="J5188" s="93" t="s">
        <v>20986</v>
      </c>
      <c r="K5188" s="93" t="s">
        <v>5124</v>
      </c>
      <c r="L5188" s="14">
        <f>AND(vyberHrace&lt;&gt;"",ISNUMBER(SEARCH(vyberHrace,$B5188)))</f>
      </c>
      <c r="M5188" s="14">
        <f>AND($I5188=MID(kododd,1,2),$J5188=MID(kododd,3,3))</f>
      </c>
    </row>
    <row r="5189">
      <c r="A5189" s="95">
        <v>8103</v>
      </c>
      <c r="B5189" s="93" t="s">
        <v>13870</v>
      </c>
      <c r="C5189" s="93" t="s">
        <v>1427</v>
      </c>
      <c r="D5189" s="95">
        <v>1718</v>
      </c>
      <c r="E5189" s="95">
        <v>1820</v>
      </c>
      <c r="F5189" s="95">
        <v>329827</v>
      </c>
      <c r="G5189" s="95">
        <v>250</v>
      </c>
      <c r="H5189" s="93" t="s">
        <v>8976</v>
      </c>
      <c r="I5189" s="93" t="s">
        <v>23893</v>
      </c>
      <c r="J5189" s="93" t="s">
        <v>20959</v>
      </c>
      <c r="K5189" s="93" t="s">
        <v>4520</v>
      </c>
      <c r="L5189" s="14">
        <f>AND(vyberHrace&lt;&gt;"",ISNUMBER(SEARCH(vyberHrace,$B5189)))</f>
      </c>
      <c r="M5189" s="14">
        <f>AND($I5189=MID(kododd,1,2),$J5189=MID(kododd,3,3))</f>
      </c>
    </row>
    <row r="5190">
      <c r="A5190" s="95">
        <v>61842</v>
      </c>
      <c r="B5190" s="93" t="s">
        <v>27983</v>
      </c>
      <c r="C5190" s="93" t="s">
        <v>1411</v>
      </c>
      <c r="G5190" s="95">
        <v>250</v>
      </c>
      <c r="H5190" s="93" t="s">
        <v>8976</v>
      </c>
      <c r="I5190" s="93" t="s">
        <v>23893</v>
      </c>
      <c r="J5190" s="93" t="s">
        <v>20862</v>
      </c>
      <c r="K5190" s="93" t="s">
        <v>6759</v>
      </c>
      <c r="L5190" s="14">
        <f>AND(vyberHrace&lt;&gt;"",ISNUMBER(SEARCH(vyberHrace,$B5190)))</f>
      </c>
      <c r="M5190" s="14">
        <f>AND($I5190=MID(kododd,1,2),$J5190=MID(kododd,3,3))</f>
      </c>
    </row>
    <row r="5191">
      <c r="A5191" s="95">
        <v>36240</v>
      </c>
      <c r="B5191" s="93" t="s">
        <v>15690</v>
      </c>
      <c r="C5191" s="93" t="s">
        <v>1409</v>
      </c>
      <c r="D5191" s="95">
        <v>1602</v>
      </c>
      <c r="E5191" s="95">
        <v>1734</v>
      </c>
      <c r="F5191" s="95">
        <v>364100</v>
      </c>
      <c r="G5191" s="95">
        <v>250</v>
      </c>
      <c r="H5191" s="93" t="s">
        <v>8976</v>
      </c>
      <c r="I5191" s="93" t="s">
        <v>23893</v>
      </c>
      <c r="J5191" s="93" t="s">
        <v>20862</v>
      </c>
      <c r="K5191" s="93" t="s">
        <v>6759</v>
      </c>
      <c r="L5191" s="14">
        <f>AND(vyberHrace&lt;&gt;"",ISNUMBER(SEARCH(vyberHrace,$B5191)))</f>
      </c>
      <c r="M5191" s="14">
        <f>AND($I5191=MID(kododd,1,2),$J5191=MID(kododd,3,3))</f>
      </c>
    </row>
    <row r="5192">
      <c r="A5192" s="95">
        <v>36686</v>
      </c>
      <c r="B5192" s="93" t="s">
        <v>15690</v>
      </c>
      <c r="C5192" s="93" t="s">
        <v>1433</v>
      </c>
      <c r="D5192" s="95">
        <v>1381</v>
      </c>
      <c r="G5192" s="95">
        <v>0</v>
      </c>
      <c r="H5192" s="93" t="s">
        <v>8976</v>
      </c>
      <c r="I5192" s="93" t="s">
        <v>23893</v>
      </c>
      <c r="J5192" s="93" t="s">
        <v>20862</v>
      </c>
      <c r="K5192" s="93" t="s">
        <v>6759</v>
      </c>
      <c r="L5192" s="14">
        <f>AND(vyberHrace&lt;&gt;"",ISNUMBER(SEARCH(vyberHrace,$B5192)))</f>
      </c>
      <c r="M5192" s="14">
        <f>AND($I5192=MID(kododd,1,2),$J5192=MID(kododd,3,3))</f>
      </c>
    </row>
    <row r="5193">
      <c r="A5193" s="95">
        <v>38377</v>
      </c>
      <c r="B5193" s="93" t="s">
        <v>15691</v>
      </c>
      <c r="C5193" s="93" t="s">
        <v>1408</v>
      </c>
      <c r="D5193" s="95">
        <v>1271</v>
      </c>
      <c r="F5193" s="95">
        <v>377341</v>
      </c>
      <c r="G5193" s="95">
        <v>0</v>
      </c>
      <c r="H5193" s="93" t="s">
        <v>8976</v>
      </c>
      <c r="I5193" s="93" t="s">
        <v>23893</v>
      </c>
      <c r="J5193" s="93" t="s">
        <v>20862</v>
      </c>
      <c r="K5193" s="93" t="s">
        <v>6759</v>
      </c>
      <c r="L5193" s="14">
        <f>AND(vyberHrace&lt;&gt;"",ISNUMBER(SEARCH(vyberHrace,$B5193)))</f>
      </c>
      <c r="M5193" s="14">
        <f>AND($I5193=MID(kododd,1,2),$J5193=MID(kododd,3,3))</f>
      </c>
    </row>
    <row r="5194">
      <c r="A5194" s="95">
        <v>42390</v>
      </c>
      <c r="B5194" s="93" t="s">
        <v>15804</v>
      </c>
      <c r="C5194" s="93" t="s">
        <v>1399</v>
      </c>
      <c r="D5194" s="95">
        <v>1175</v>
      </c>
      <c r="F5194" s="95">
        <v>393738</v>
      </c>
      <c r="G5194" s="95">
        <v>0</v>
      </c>
      <c r="H5194" s="93" t="s">
        <v>8976</v>
      </c>
      <c r="I5194" s="93" t="s">
        <v>23893</v>
      </c>
      <c r="J5194" s="93" t="s">
        <v>20859</v>
      </c>
      <c r="K5194" s="93" t="s">
        <v>5573</v>
      </c>
      <c r="L5194" s="14">
        <f>AND(vyberHrace&lt;&gt;"",ISNUMBER(SEARCH(vyberHrace,$B5194)))</f>
      </c>
      <c r="M5194" s="14">
        <f>AND($I5194=MID(kododd,1,2),$J5194=MID(kododd,3,3))</f>
      </c>
    </row>
    <row r="5195">
      <c r="A5195" s="95">
        <v>37683</v>
      </c>
      <c r="B5195" s="93" t="s">
        <v>15806</v>
      </c>
      <c r="C5195" s="93" t="s">
        <v>1399</v>
      </c>
      <c r="D5195" s="95">
        <v>1300</v>
      </c>
      <c r="E5195" s="95">
        <v>1516</v>
      </c>
      <c r="F5195" s="95">
        <v>386480</v>
      </c>
      <c r="G5195" s="95">
        <v>0</v>
      </c>
      <c r="H5195" s="93" t="s">
        <v>8976</v>
      </c>
      <c r="I5195" s="93" t="s">
        <v>23893</v>
      </c>
      <c r="J5195" s="93" t="s">
        <v>20958</v>
      </c>
      <c r="K5195" s="93" t="s">
        <v>8977</v>
      </c>
      <c r="L5195" s="14">
        <f>AND(vyberHrace&lt;&gt;"",ISNUMBER(SEARCH(vyberHrace,$B5195)))</f>
      </c>
      <c r="M5195" s="14">
        <f>AND($I5195=MID(kododd,1,2),$J5195=MID(kododd,3,3))</f>
      </c>
    </row>
    <row r="5196">
      <c r="A5196" s="95">
        <v>46499</v>
      </c>
      <c r="B5196" s="93" t="s">
        <v>15727</v>
      </c>
      <c r="C5196" s="93" t="s">
        <v>1408</v>
      </c>
      <c r="D5196" s="95">
        <v>1163</v>
      </c>
      <c r="F5196" s="95">
        <v>23721731</v>
      </c>
      <c r="G5196" s="95">
        <v>0</v>
      </c>
      <c r="H5196" s="93" t="s">
        <v>8976</v>
      </c>
      <c r="I5196" s="93" t="s">
        <v>23893</v>
      </c>
      <c r="J5196" s="93" t="s">
        <v>20880</v>
      </c>
      <c r="K5196" s="93" t="s">
        <v>11224</v>
      </c>
      <c r="L5196" s="14">
        <f>AND(vyberHrace&lt;&gt;"",ISNUMBER(SEARCH(vyberHrace,$B5196)))</f>
      </c>
      <c r="M5196" s="14">
        <f>AND($I5196=MID(kododd,1,2),$J5196=MID(kododd,3,3))</f>
      </c>
    </row>
    <row r="5197">
      <c r="A5197" s="95">
        <v>27850</v>
      </c>
      <c r="B5197" s="93" t="s">
        <v>15728</v>
      </c>
      <c r="C5197" s="93" t="s">
        <v>1456</v>
      </c>
      <c r="D5197" s="95">
        <v>1394</v>
      </c>
      <c r="G5197" s="95">
        <v>0</v>
      </c>
      <c r="H5197" s="93" t="s">
        <v>8976</v>
      </c>
      <c r="I5197" s="93" t="s">
        <v>23893</v>
      </c>
      <c r="J5197" s="93" t="s">
        <v>20859</v>
      </c>
      <c r="K5197" s="93" t="s">
        <v>5573</v>
      </c>
      <c r="L5197" s="14">
        <f>AND(vyberHrace&lt;&gt;"",ISNUMBER(SEARCH(vyberHrace,$B5197)))</f>
      </c>
      <c r="M5197" s="14">
        <f>AND($I5197=MID(kododd,1,2),$J5197=MID(kododd,3,3))</f>
      </c>
    </row>
    <row r="5198">
      <c r="A5198" s="95">
        <v>1075</v>
      </c>
      <c r="B5198" s="93" t="s">
        <v>15729</v>
      </c>
      <c r="C5198" s="93" t="s">
        <v>1462</v>
      </c>
      <c r="D5198" s="95">
        <v>2010</v>
      </c>
      <c r="E5198" s="95">
        <v>1996</v>
      </c>
      <c r="F5198" s="95">
        <v>308501</v>
      </c>
      <c r="G5198" s="95">
        <v>250</v>
      </c>
      <c r="H5198" s="93" t="s">
        <v>8976</v>
      </c>
      <c r="I5198" s="93" t="s">
        <v>23893</v>
      </c>
      <c r="J5198" s="93" t="s">
        <v>20863</v>
      </c>
      <c r="K5198" s="93" t="s">
        <v>4532</v>
      </c>
      <c r="L5198" s="14">
        <f>AND(vyberHrace&lt;&gt;"",ISNUMBER(SEARCH(vyberHrace,$B5198)))</f>
      </c>
      <c r="M5198" s="14">
        <f>AND($I5198=MID(kododd,1,2),$J5198=MID(kododd,3,3))</f>
      </c>
    </row>
    <row r="5199">
      <c r="A5199" s="95">
        <v>25678</v>
      </c>
      <c r="B5199" s="93" t="s">
        <v>15732</v>
      </c>
      <c r="C5199" s="93" t="s">
        <v>1413</v>
      </c>
      <c r="D5199" s="95">
        <v>1717</v>
      </c>
      <c r="E5199" s="95">
        <v>1816</v>
      </c>
      <c r="F5199" s="95">
        <v>326585</v>
      </c>
      <c r="G5199" s="95">
        <v>250</v>
      </c>
      <c r="H5199" s="93" t="s">
        <v>8976</v>
      </c>
      <c r="I5199" s="93" t="s">
        <v>23893</v>
      </c>
      <c r="J5199" s="93" t="s">
        <v>20953</v>
      </c>
      <c r="K5199" s="93" t="s">
        <v>2012</v>
      </c>
      <c r="L5199" s="14">
        <f>AND(vyberHrace&lt;&gt;"",ISNUMBER(SEARCH(vyberHrace,$B5199)))</f>
      </c>
      <c r="M5199" s="14">
        <f>AND($I5199=MID(kododd,1,2),$J5199=MID(kododd,3,3))</f>
      </c>
    </row>
    <row r="5200">
      <c r="A5200" s="95">
        <v>25957</v>
      </c>
      <c r="B5200" s="93" t="s">
        <v>15733</v>
      </c>
      <c r="C5200" s="93" t="s">
        <v>1448</v>
      </c>
      <c r="D5200" s="95">
        <v>1811</v>
      </c>
      <c r="E5200" s="95">
        <v>1893</v>
      </c>
      <c r="F5200" s="95">
        <v>346136</v>
      </c>
      <c r="G5200" s="95">
        <v>250</v>
      </c>
      <c r="H5200" s="93" t="s">
        <v>8976</v>
      </c>
      <c r="I5200" s="93" t="s">
        <v>23893</v>
      </c>
      <c r="J5200" s="93" t="s">
        <v>20953</v>
      </c>
      <c r="K5200" s="93" t="s">
        <v>2012</v>
      </c>
      <c r="L5200" s="14">
        <f>AND(vyberHrace&lt;&gt;"",ISNUMBER(SEARCH(vyberHrace,$B5200)))</f>
      </c>
      <c r="M5200" s="14">
        <f>AND($I5200=MID(kododd,1,2),$J5200=MID(kododd,3,3))</f>
      </c>
    </row>
    <row r="5201">
      <c r="A5201" s="95">
        <v>31991</v>
      </c>
      <c r="B5201" s="93" t="s">
        <v>15734</v>
      </c>
      <c r="C5201" s="93" t="s">
        <v>1399</v>
      </c>
      <c r="D5201" s="95">
        <v>1385</v>
      </c>
      <c r="E5201" s="95">
        <v>1608</v>
      </c>
      <c r="F5201" s="95">
        <v>371700</v>
      </c>
      <c r="G5201" s="95">
        <v>250</v>
      </c>
      <c r="H5201" s="93" t="s">
        <v>8976</v>
      </c>
      <c r="I5201" s="93" t="s">
        <v>23893</v>
      </c>
      <c r="J5201" s="93" t="s">
        <v>20953</v>
      </c>
      <c r="K5201" s="93" t="s">
        <v>2012</v>
      </c>
      <c r="L5201" s="14">
        <f>AND(vyberHrace&lt;&gt;"",ISNUMBER(SEARCH(vyberHrace,$B5201)))</f>
      </c>
      <c r="M5201" s="14">
        <f>AND($I5201=MID(kododd,1,2),$J5201=MID(kododd,3,3))</f>
      </c>
    </row>
    <row r="5202">
      <c r="A5202" s="95">
        <v>57483</v>
      </c>
      <c r="B5202" s="93" t="s">
        <v>18090</v>
      </c>
      <c r="C5202" s="93" t="s">
        <v>1406</v>
      </c>
      <c r="G5202" s="95">
        <v>250</v>
      </c>
      <c r="H5202" s="93" t="s">
        <v>8976</v>
      </c>
      <c r="I5202" s="93" t="s">
        <v>23893</v>
      </c>
      <c r="J5202" s="93" t="s">
        <v>20983</v>
      </c>
      <c r="K5202" s="93" t="s">
        <v>9107</v>
      </c>
      <c r="L5202" s="14">
        <f>AND(vyberHrace&lt;&gt;"",ISNUMBER(SEARCH(vyberHrace,$B5202)))</f>
      </c>
      <c r="M5202" s="14">
        <f>AND($I5202=MID(kododd,1,2),$J5202=MID(kododd,3,3))</f>
      </c>
    </row>
    <row r="5203">
      <c r="A5203" s="95">
        <v>59420</v>
      </c>
      <c r="B5203" s="93" t="s">
        <v>25835</v>
      </c>
      <c r="C5203" s="93" t="s">
        <v>1454</v>
      </c>
      <c r="G5203" s="95">
        <v>0</v>
      </c>
      <c r="H5203" s="93" t="s">
        <v>8976</v>
      </c>
      <c r="I5203" s="93" t="s">
        <v>23893</v>
      </c>
      <c r="J5203" s="93" t="s">
        <v>20862</v>
      </c>
      <c r="K5203" s="93" t="s">
        <v>6759</v>
      </c>
      <c r="L5203" s="14">
        <f>AND(vyberHrace&lt;&gt;"",ISNUMBER(SEARCH(vyberHrace,$B5203)))</f>
      </c>
      <c r="M5203" s="14">
        <f>AND($I5203=MID(kododd,1,2),$J5203=MID(kododd,3,3))</f>
      </c>
    </row>
    <row r="5204">
      <c r="A5204" s="95">
        <v>59833</v>
      </c>
      <c r="B5204" s="93" t="s">
        <v>26337</v>
      </c>
      <c r="C5204" s="93" t="s">
        <v>1422</v>
      </c>
      <c r="G5204" s="95">
        <v>0</v>
      </c>
      <c r="H5204" s="93" t="s">
        <v>8976</v>
      </c>
      <c r="I5204" s="93" t="s">
        <v>23893</v>
      </c>
      <c r="J5204" s="93" t="s">
        <v>20862</v>
      </c>
      <c r="K5204" s="93" t="s">
        <v>6759</v>
      </c>
      <c r="L5204" s="14">
        <f>AND(vyberHrace&lt;&gt;"",ISNUMBER(SEARCH(vyberHrace,$B5204)))</f>
      </c>
      <c r="M5204" s="14">
        <f>AND($I5204=MID(kododd,1,2),$J5204=MID(kododd,3,3))</f>
      </c>
    </row>
    <row r="5205">
      <c r="A5205" s="95">
        <v>52208</v>
      </c>
      <c r="B5205" s="93" t="s">
        <v>1769</v>
      </c>
      <c r="C5205" s="93" t="s">
        <v>1406</v>
      </c>
      <c r="G5205" s="95">
        <v>0</v>
      </c>
      <c r="H5205" s="93" t="s">
        <v>8976</v>
      </c>
      <c r="I5205" s="93" t="s">
        <v>23893</v>
      </c>
      <c r="J5205" s="93" t="s">
        <v>20928</v>
      </c>
      <c r="K5205" s="93" t="s">
        <v>5586</v>
      </c>
      <c r="L5205" s="14">
        <f>AND(vyberHrace&lt;&gt;"",ISNUMBER(SEARCH(vyberHrace,$B5205)))</f>
      </c>
      <c r="M5205" s="14">
        <f>AND($I5205=MID(kododd,1,2),$J5205=MID(kododd,3,3))</f>
      </c>
    </row>
    <row r="5206">
      <c r="A5206" s="95">
        <v>58573</v>
      </c>
      <c r="B5206" s="93" t="s">
        <v>25069</v>
      </c>
      <c r="C5206" s="93" t="s">
        <v>1422</v>
      </c>
      <c r="G5206" s="95">
        <v>0</v>
      </c>
      <c r="H5206" s="93" t="s">
        <v>8976</v>
      </c>
      <c r="I5206" s="93" t="s">
        <v>23893</v>
      </c>
      <c r="J5206" s="93" t="s">
        <v>20958</v>
      </c>
      <c r="K5206" s="93" t="s">
        <v>8977</v>
      </c>
      <c r="L5206" s="14">
        <f>AND(vyberHrace&lt;&gt;"",ISNUMBER(SEARCH(vyberHrace,$B5206)))</f>
      </c>
      <c r="M5206" s="14">
        <f>AND($I5206=MID(kododd,1,2),$J5206=MID(kododd,3,3))</f>
      </c>
    </row>
    <row r="5207">
      <c r="A5207" s="95">
        <v>51374</v>
      </c>
      <c r="B5207" s="93" t="s">
        <v>7535</v>
      </c>
      <c r="C5207" s="93" t="s">
        <v>1468</v>
      </c>
      <c r="G5207" s="95">
        <v>0</v>
      </c>
      <c r="H5207" s="93" t="s">
        <v>8976</v>
      </c>
      <c r="I5207" s="93" t="s">
        <v>23893</v>
      </c>
      <c r="J5207" s="93" t="s">
        <v>20862</v>
      </c>
      <c r="K5207" s="93" t="s">
        <v>6759</v>
      </c>
      <c r="L5207" s="14">
        <f>AND(vyberHrace&lt;&gt;"",ISNUMBER(SEARCH(vyberHrace,$B5207)))</f>
      </c>
      <c r="M5207" s="14">
        <f>AND($I5207=MID(kododd,1,2),$J5207=MID(kododd,3,3))</f>
      </c>
    </row>
    <row r="5208">
      <c r="A5208" s="95">
        <v>62937</v>
      </c>
      <c r="B5208" s="93" t="s">
        <v>28821</v>
      </c>
      <c r="C5208" s="93" t="s">
        <v>1487</v>
      </c>
      <c r="G5208" s="95">
        <v>250</v>
      </c>
      <c r="H5208" s="93" t="s">
        <v>8976</v>
      </c>
      <c r="I5208" s="93" t="s">
        <v>23893</v>
      </c>
      <c r="J5208" s="93" t="s">
        <v>20944</v>
      </c>
      <c r="K5208" s="93" t="s">
        <v>5129</v>
      </c>
      <c r="L5208" s="14">
        <f>AND(vyberHrace&lt;&gt;"",ISNUMBER(SEARCH(vyberHrace,$B5208)))</f>
      </c>
      <c r="M5208" s="14">
        <f>AND($I5208=MID(kododd,1,2),$J5208=MID(kododd,3,3))</f>
      </c>
    </row>
    <row r="5209">
      <c r="A5209" s="95">
        <v>49292</v>
      </c>
      <c r="B5209" s="93" t="s">
        <v>7558</v>
      </c>
      <c r="C5209" s="93" t="s">
        <v>1416</v>
      </c>
      <c r="G5209" s="95">
        <v>0</v>
      </c>
      <c r="H5209" s="93" t="s">
        <v>8976</v>
      </c>
      <c r="I5209" s="93" t="s">
        <v>23893</v>
      </c>
      <c r="J5209" s="93" t="s">
        <v>20898</v>
      </c>
      <c r="K5209" s="93" t="s">
        <v>6906</v>
      </c>
      <c r="L5209" s="14">
        <f>AND(vyberHrace&lt;&gt;"",ISNUMBER(SEARCH(vyberHrace,$B5209)))</f>
      </c>
      <c r="M5209" s="14">
        <f>AND($I5209=MID(kododd,1,2),$J5209=MID(kododd,3,3))</f>
      </c>
    </row>
    <row r="5210">
      <c r="A5210" s="95">
        <v>12408</v>
      </c>
      <c r="B5210" s="93" t="s">
        <v>7568</v>
      </c>
      <c r="C5210" s="93" t="s">
        <v>1439</v>
      </c>
      <c r="D5210" s="95">
        <v>1795</v>
      </c>
      <c r="E5210" s="95">
        <v>1960</v>
      </c>
      <c r="F5210" s="95">
        <v>370932</v>
      </c>
      <c r="G5210" s="95">
        <v>250</v>
      </c>
      <c r="H5210" s="93" t="s">
        <v>8976</v>
      </c>
      <c r="I5210" s="93" t="s">
        <v>23893</v>
      </c>
      <c r="J5210" s="93" t="s">
        <v>20944</v>
      </c>
      <c r="K5210" s="93" t="s">
        <v>5129</v>
      </c>
      <c r="L5210" s="14">
        <f>AND(vyberHrace&lt;&gt;"",ISNUMBER(SEARCH(vyberHrace,$B5210)))</f>
      </c>
      <c r="M5210" s="14">
        <f>AND($I5210=MID(kododd,1,2),$J5210=MID(kododd,3,3))</f>
      </c>
    </row>
    <row r="5211">
      <c r="A5211" s="95">
        <v>63636</v>
      </c>
      <c r="B5211" s="93" t="s">
        <v>29811</v>
      </c>
      <c r="C5211" s="93" t="s">
        <v>1411</v>
      </c>
      <c r="G5211" s="95">
        <v>250</v>
      </c>
      <c r="H5211" s="93" t="s">
        <v>8976</v>
      </c>
      <c r="I5211" s="93" t="s">
        <v>23893</v>
      </c>
      <c r="J5211" s="93" t="s">
        <v>20990</v>
      </c>
      <c r="K5211" s="93" t="s">
        <v>5159</v>
      </c>
      <c r="L5211" s="14">
        <f>AND(vyberHrace&lt;&gt;"",ISNUMBER(SEARCH(vyberHrace,$B5211)))</f>
      </c>
      <c r="M5211" s="14">
        <f>AND($I5211=MID(kododd,1,2),$J5211=MID(kododd,3,3))</f>
      </c>
    </row>
    <row r="5212">
      <c r="A5212" s="95">
        <v>12111</v>
      </c>
      <c r="B5212" s="93" t="s">
        <v>7578</v>
      </c>
      <c r="C5212" s="93" t="s">
        <v>1453</v>
      </c>
      <c r="D5212" s="95">
        <v>1588</v>
      </c>
      <c r="F5212" s="95">
        <v>366463</v>
      </c>
      <c r="G5212" s="95">
        <v>0</v>
      </c>
      <c r="H5212" s="93" t="s">
        <v>8976</v>
      </c>
      <c r="I5212" s="93" t="s">
        <v>23893</v>
      </c>
      <c r="J5212" s="93" t="s">
        <v>20914</v>
      </c>
      <c r="K5212" s="93" t="s">
        <v>9949</v>
      </c>
      <c r="L5212" s="14">
        <f>AND(vyberHrace&lt;&gt;"",ISNUMBER(SEARCH(vyberHrace,$B5212)))</f>
      </c>
      <c r="M5212" s="14">
        <f>AND($I5212=MID(kododd,1,2),$J5212=MID(kododd,3,3))</f>
      </c>
    </row>
    <row r="5213">
      <c r="A5213" s="95">
        <v>46410</v>
      </c>
      <c r="B5213" s="93" t="s">
        <v>7584</v>
      </c>
      <c r="C5213" s="93" t="s">
        <v>1455</v>
      </c>
      <c r="D5213" s="95">
        <v>1143</v>
      </c>
      <c r="F5213" s="95">
        <v>23782307</v>
      </c>
      <c r="G5213" s="95">
        <v>250</v>
      </c>
      <c r="H5213" s="93" t="s">
        <v>8976</v>
      </c>
      <c r="I5213" s="93" t="s">
        <v>23893</v>
      </c>
      <c r="J5213" s="93" t="s">
        <v>20970</v>
      </c>
      <c r="K5213" s="93" t="s">
        <v>5154</v>
      </c>
      <c r="L5213" s="14">
        <f>AND(vyberHrace&lt;&gt;"",ISNUMBER(SEARCH(vyberHrace,$B5213)))</f>
      </c>
      <c r="M5213" s="14">
        <f>AND($I5213=MID(kododd,1,2),$J5213=MID(kododd,3,3))</f>
      </c>
    </row>
    <row r="5214">
      <c r="A5214" s="95">
        <v>29226</v>
      </c>
      <c r="B5214" s="93" t="s">
        <v>9808</v>
      </c>
      <c r="C5214" s="93" t="s">
        <v>1432</v>
      </c>
      <c r="D5214" s="95">
        <v>1667</v>
      </c>
      <c r="E5214" s="95">
        <v>1846</v>
      </c>
      <c r="F5214" s="95">
        <v>333700</v>
      </c>
      <c r="G5214" s="95">
        <v>250</v>
      </c>
      <c r="H5214" s="93" t="s">
        <v>8976</v>
      </c>
      <c r="I5214" s="93" t="s">
        <v>23893</v>
      </c>
      <c r="J5214" s="93" t="s">
        <v>20867</v>
      </c>
      <c r="K5214" s="93" t="s">
        <v>2024</v>
      </c>
      <c r="L5214" s="14">
        <f>AND(vyberHrace&lt;&gt;"",ISNUMBER(SEARCH(vyberHrace,$B5214)))</f>
      </c>
      <c r="M5214" s="14">
        <f>AND($I5214=MID(kododd,1,2),$J5214=MID(kododd,3,3))</f>
      </c>
    </row>
    <row r="5215">
      <c r="A5215" s="95">
        <v>3327</v>
      </c>
      <c r="B5215" s="93" t="s">
        <v>9809</v>
      </c>
      <c r="C5215" s="93" t="s">
        <v>1456</v>
      </c>
      <c r="D5215" s="95">
        <v>1764</v>
      </c>
      <c r="G5215" s="95">
        <v>0</v>
      </c>
      <c r="H5215" s="93" t="s">
        <v>8976</v>
      </c>
      <c r="I5215" s="93" t="s">
        <v>23893</v>
      </c>
      <c r="J5215" s="93" t="s">
        <v>20986</v>
      </c>
      <c r="K5215" s="93" t="s">
        <v>5124</v>
      </c>
      <c r="L5215" s="14">
        <f>AND(vyberHrace&lt;&gt;"",ISNUMBER(SEARCH(vyberHrace,$B5215)))</f>
      </c>
      <c r="M5215" s="14">
        <f>AND($I5215=MID(kododd,1,2),$J5215=MID(kododd,3,3))</f>
      </c>
    </row>
    <row r="5216">
      <c r="A5216" s="95">
        <v>36183</v>
      </c>
      <c r="B5216" s="93" t="s">
        <v>11962</v>
      </c>
      <c r="C5216" s="93" t="s">
        <v>1398</v>
      </c>
      <c r="G5216" s="95">
        <v>0</v>
      </c>
      <c r="H5216" s="93" t="s">
        <v>8976</v>
      </c>
      <c r="I5216" s="93" t="s">
        <v>23893</v>
      </c>
      <c r="J5216" s="93" t="s">
        <v>20996</v>
      </c>
      <c r="K5216" s="93" t="s">
        <v>368</v>
      </c>
      <c r="L5216" s="14">
        <f>AND(vyberHrace&lt;&gt;"",ISNUMBER(SEARCH(vyberHrace,$B5216)))</f>
      </c>
      <c r="M5216" s="14">
        <f>AND($I5216=MID(kododd,1,2),$J5216=MID(kododd,3,3))</f>
      </c>
    </row>
    <row r="5217">
      <c r="A5217" s="95">
        <v>60783</v>
      </c>
      <c r="B5217" s="93" t="s">
        <v>27178</v>
      </c>
      <c r="C5217" s="93" t="s">
        <v>1486</v>
      </c>
      <c r="F5217" s="95">
        <v>23797312</v>
      </c>
      <c r="G5217" s="95">
        <v>250</v>
      </c>
      <c r="H5217" s="93" t="s">
        <v>8976</v>
      </c>
      <c r="I5217" s="93" t="s">
        <v>23893</v>
      </c>
      <c r="J5217" s="93" t="s">
        <v>21014</v>
      </c>
      <c r="K5217" s="93" t="s">
        <v>4826</v>
      </c>
      <c r="L5217" s="14">
        <f>AND(vyberHrace&lt;&gt;"",ISNUMBER(SEARCH(vyberHrace,$B5217)))</f>
      </c>
      <c r="M5217" s="14">
        <f>AND($I5217=MID(kododd,1,2),$J5217=MID(kododd,3,3))</f>
      </c>
    </row>
    <row r="5218">
      <c r="A5218" s="95">
        <v>62718</v>
      </c>
      <c r="B5218" s="93" t="s">
        <v>28822</v>
      </c>
      <c r="C5218" s="93" t="s">
        <v>1412</v>
      </c>
      <c r="G5218" s="95">
        <v>250</v>
      </c>
      <c r="H5218" s="93" t="s">
        <v>8976</v>
      </c>
      <c r="I5218" s="93" t="s">
        <v>23893</v>
      </c>
      <c r="J5218" s="93" t="s">
        <v>20889</v>
      </c>
      <c r="K5218" s="93" t="s">
        <v>6894</v>
      </c>
      <c r="L5218" s="14">
        <f>AND(vyberHrace&lt;&gt;"",ISNUMBER(SEARCH(vyberHrace,$B5218)))</f>
      </c>
      <c r="M5218" s="14">
        <f>AND($I5218=MID(kododd,1,2),$J5218=MID(kododd,3,3))</f>
      </c>
    </row>
    <row r="5219">
      <c r="A5219" s="95">
        <v>52286</v>
      </c>
      <c r="B5219" s="93" t="s">
        <v>1656</v>
      </c>
      <c r="C5219" s="93" t="s">
        <v>1406</v>
      </c>
      <c r="D5219" s="95">
        <v>1112</v>
      </c>
      <c r="F5219" s="95">
        <v>23797320</v>
      </c>
      <c r="G5219" s="95">
        <v>250</v>
      </c>
      <c r="H5219" s="93" t="s">
        <v>8976</v>
      </c>
      <c r="I5219" s="93" t="s">
        <v>23893</v>
      </c>
      <c r="J5219" s="93" t="s">
        <v>21014</v>
      </c>
      <c r="K5219" s="93" t="s">
        <v>4826</v>
      </c>
      <c r="L5219" s="14">
        <f>AND(vyberHrace&lt;&gt;"",ISNUMBER(SEARCH(vyberHrace,$B5219)))</f>
      </c>
      <c r="M5219" s="14">
        <f>AND($I5219=MID(kododd,1,2),$J5219=MID(kododd,3,3))</f>
      </c>
    </row>
    <row r="5220">
      <c r="A5220" s="95">
        <v>47682</v>
      </c>
      <c r="B5220" s="93" t="s">
        <v>11984</v>
      </c>
      <c r="C5220" s="93" t="s">
        <v>1410</v>
      </c>
      <c r="D5220" s="95">
        <v>1100</v>
      </c>
      <c r="G5220" s="95">
        <v>0</v>
      </c>
      <c r="H5220" s="93" t="s">
        <v>8976</v>
      </c>
      <c r="I5220" s="93" t="s">
        <v>23893</v>
      </c>
      <c r="J5220" s="93" t="s">
        <v>21014</v>
      </c>
      <c r="K5220" s="93" t="s">
        <v>4826</v>
      </c>
      <c r="L5220" s="14">
        <f>AND(vyberHrace&lt;&gt;"",ISNUMBER(SEARCH(vyberHrace,$B5220)))</f>
      </c>
      <c r="M5220" s="14">
        <f>AND($I5220=MID(kododd,1,2),$J5220=MID(kododd,3,3))</f>
      </c>
    </row>
    <row r="5221">
      <c r="A5221" s="95">
        <v>47681</v>
      </c>
      <c r="B5221" s="93" t="s">
        <v>11987</v>
      </c>
      <c r="C5221" s="93" t="s">
        <v>1416</v>
      </c>
      <c r="D5221" s="95">
        <v>1466</v>
      </c>
      <c r="E5221" s="95">
        <v>1695</v>
      </c>
      <c r="F5221" s="95">
        <v>23747102</v>
      </c>
      <c r="G5221" s="95">
        <v>250</v>
      </c>
      <c r="H5221" s="93" t="s">
        <v>8976</v>
      </c>
      <c r="I5221" s="93" t="s">
        <v>23893</v>
      </c>
      <c r="J5221" s="93" t="s">
        <v>21014</v>
      </c>
      <c r="K5221" s="93" t="s">
        <v>4826</v>
      </c>
      <c r="L5221" s="14">
        <f>AND(vyberHrace&lt;&gt;"",ISNUMBER(SEARCH(vyberHrace,$B5221)))</f>
      </c>
      <c r="M5221" s="14">
        <f>AND($I5221=MID(kododd,1,2),$J5221=MID(kododd,3,3))</f>
      </c>
    </row>
    <row r="5222">
      <c r="A5222" s="95">
        <v>53975</v>
      </c>
      <c r="B5222" s="93" t="s">
        <v>2758</v>
      </c>
      <c r="C5222" s="93" t="s">
        <v>1411</v>
      </c>
      <c r="F5222" s="95">
        <v>23797339</v>
      </c>
      <c r="G5222" s="95">
        <v>0</v>
      </c>
      <c r="H5222" s="93" t="s">
        <v>8976</v>
      </c>
      <c r="I5222" s="93" t="s">
        <v>23893</v>
      </c>
      <c r="J5222" s="93" t="s">
        <v>21014</v>
      </c>
      <c r="K5222" s="93" t="s">
        <v>4826</v>
      </c>
      <c r="L5222" s="14">
        <f>AND(vyberHrace&lt;&gt;"",ISNUMBER(SEARCH(vyberHrace,$B5222)))</f>
      </c>
      <c r="M5222" s="14">
        <f>AND($I5222=MID(kododd,1,2),$J5222=MID(kododd,3,3))</f>
      </c>
    </row>
    <row r="5223">
      <c r="A5223" s="95">
        <v>34400</v>
      </c>
      <c r="B5223" s="93" t="s">
        <v>12004</v>
      </c>
      <c r="C5223" s="93" t="s">
        <v>1413</v>
      </c>
      <c r="D5223" s="95">
        <v>1581</v>
      </c>
      <c r="F5223" s="95">
        <v>347833</v>
      </c>
      <c r="G5223" s="95">
        <v>0</v>
      </c>
      <c r="H5223" s="93" t="s">
        <v>8976</v>
      </c>
      <c r="I5223" s="93" t="s">
        <v>23893</v>
      </c>
      <c r="J5223" s="93" t="s">
        <v>20898</v>
      </c>
      <c r="K5223" s="93" t="s">
        <v>6906</v>
      </c>
      <c r="L5223" s="14">
        <f>AND(vyberHrace&lt;&gt;"",ISNUMBER(SEARCH(vyberHrace,$B5223)))</f>
      </c>
      <c r="M5223" s="14">
        <f>AND($I5223=MID(kododd,1,2),$J5223=MID(kododd,3,3))</f>
      </c>
    </row>
    <row r="5224">
      <c r="A5224" s="95">
        <v>38471</v>
      </c>
      <c r="B5224" s="93" t="s">
        <v>12009</v>
      </c>
      <c r="C5224" s="93" t="s">
        <v>1399</v>
      </c>
      <c r="D5224" s="95">
        <v>1100</v>
      </c>
      <c r="G5224" s="95">
        <v>0</v>
      </c>
      <c r="H5224" s="93" t="s">
        <v>8976</v>
      </c>
      <c r="I5224" s="93" t="s">
        <v>23893</v>
      </c>
      <c r="J5224" s="93" t="s">
        <v>20862</v>
      </c>
      <c r="K5224" s="93" t="s">
        <v>6759</v>
      </c>
      <c r="L5224" s="14">
        <f>AND(vyberHrace&lt;&gt;"",ISNUMBER(SEARCH(vyberHrace,$B5224)))</f>
      </c>
      <c r="M5224" s="14">
        <f>AND($I5224=MID(kododd,1,2),$J5224=MID(kododd,3,3))</f>
      </c>
    </row>
    <row r="5225">
      <c r="A5225" s="95">
        <v>55332</v>
      </c>
      <c r="B5225" s="93" t="s">
        <v>21674</v>
      </c>
      <c r="C5225" s="93" t="s">
        <v>1418</v>
      </c>
      <c r="F5225" s="95">
        <v>23768070</v>
      </c>
      <c r="G5225" s="95">
        <v>0</v>
      </c>
      <c r="H5225" s="93" t="s">
        <v>8976</v>
      </c>
      <c r="I5225" s="93" t="s">
        <v>23893</v>
      </c>
      <c r="J5225" s="93" t="s">
        <v>20844</v>
      </c>
      <c r="K5225" s="93" t="s">
        <v>8979</v>
      </c>
      <c r="L5225" s="14">
        <f>AND(vyberHrace&lt;&gt;"",ISNUMBER(SEARCH(vyberHrace,$B5225)))</f>
      </c>
      <c r="M5225" s="14">
        <f>AND($I5225=MID(kododd,1,2),$J5225=MID(kododd,3,3))</f>
      </c>
    </row>
    <row r="5226">
      <c r="A5226" s="95">
        <v>45343</v>
      </c>
      <c r="B5226" s="93" t="s">
        <v>12013</v>
      </c>
      <c r="C5226" s="93" t="s">
        <v>1402</v>
      </c>
      <c r="D5226" s="95">
        <v>1100</v>
      </c>
      <c r="G5226" s="95">
        <v>0</v>
      </c>
      <c r="H5226" s="93" t="s">
        <v>8976</v>
      </c>
      <c r="I5226" s="93" t="s">
        <v>23893</v>
      </c>
      <c r="J5226" s="93" t="s">
        <v>20862</v>
      </c>
      <c r="K5226" s="93" t="s">
        <v>6759</v>
      </c>
      <c r="L5226" s="14">
        <f>AND(vyberHrace&lt;&gt;"",ISNUMBER(SEARCH(vyberHrace,$B5226)))</f>
      </c>
      <c r="M5226" s="14">
        <f>AND($I5226=MID(kododd,1,2),$J5226=MID(kododd,3,3))</f>
      </c>
    </row>
    <row r="5227">
      <c r="A5227" s="95">
        <v>12203</v>
      </c>
      <c r="B5227" s="93" t="s">
        <v>12014</v>
      </c>
      <c r="C5227" s="93" t="s">
        <v>1418</v>
      </c>
      <c r="D5227" s="95">
        <v>1417</v>
      </c>
      <c r="F5227" s="95">
        <v>23702265</v>
      </c>
      <c r="G5227" s="95">
        <v>250</v>
      </c>
      <c r="H5227" s="93" t="s">
        <v>8976</v>
      </c>
      <c r="I5227" s="93" t="s">
        <v>23893</v>
      </c>
      <c r="J5227" s="93" t="s">
        <v>20956</v>
      </c>
      <c r="K5227" s="93" t="s">
        <v>26134</v>
      </c>
      <c r="L5227" s="14">
        <f>AND(vyberHrace&lt;&gt;"",ISNUMBER(SEARCH(vyberHrace,$B5227)))</f>
      </c>
      <c r="M5227" s="14">
        <f>AND($I5227=MID(kododd,1,2),$J5227=MID(kododd,3,3))</f>
      </c>
    </row>
    <row r="5228">
      <c r="A5228" s="95">
        <v>55514</v>
      </c>
      <c r="B5228" s="93" t="s">
        <v>21747</v>
      </c>
      <c r="C5228" s="93" t="s">
        <v>1411</v>
      </c>
      <c r="G5228" s="95">
        <v>0</v>
      </c>
      <c r="H5228" s="93" t="s">
        <v>8976</v>
      </c>
      <c r="I5228" s="93" t="s">
        <v>23893</v>
      </c>
      <c r="J5228" s="93" t="s">
        <v>20956</v>
      </c>
      <c r="K5228" s="93" t="s">
        <v>26134</v>
      </c>
      <c r="L5228" s="14">
        <f>AND(vyberHrace&lt;&gt;"",ISNUMBER(SEARCH(vyberHrace,$B5228)))</f>
      </c>
      <c r="M5228" s="14">
        <f>AND($I5228=MID(kododd,1,2),$J5228=MID(kododd,3,3))</f>
      </c>
    </row>
    <row r="5229">
      <c r="A5229" s="95">
        <v>49874</v>
      </c>
      <c r="B5229" s="93" t="s">
        <v>12023</v>
      </c>
      <c r="C5229" s="93" t="s">
        <v>1406</v>
      </c>
      <c r="F5229" s="95">
        <v>23766700</v>
      </c>
      <c r="G5229" s="95">
        <v>0</v>
      </c>
      <c r="H5229" s="93" t="s">
        <v>8976</v>
      </c>
      <c r="I5229" s="93" t="s">
        <v>23893</v>
      </c>
      <c r="J5229" s="93" t="s">
        <v>20956</v>
      </c>
      <c r="K5229" s="93" t="s">
        <v>26134</v>
      </c>
      <c r="L5229" s="14">
        <f>AND(vyberHrace&lt;&gt;"",ISNUMBER(SEARCH(vyberHrace,$B5229)))</f>
      </c>
      <c r="M5229" s="14">
        <f>AND($I5229=MID(kododd,1,2),$J5229=MID(kododd,3,3))</f>
      </c>
    </row>
    <row r="5230">
      <c r="A5230" s="95">
        <v>2456</v>
      </c>
      <c r="B5230" s="93" t="s">
        <v>9870</v>
      </c>
      <c r="C5230" s="93" t="s">
        <v>1465</v>
      </c>
      <c r="D5230" s="95">
        <v>1802</v>
      </c>
      <c r="F5230" s="95">
        <v>376663</v>
      </c>
      <c r="G5230" s="95">
        <v>250</v>
      </c>
      <c r="H5230" s="93" t="s">
        <v>8976</v>
      </c>
      <c r="I5230" s="93" t="s">
        <v>23893</v>
      </c>
      <c r="J5230" s="93" t="s">
        <v>20983</v>
      </c>
      <c r="K5230" s="93" t="s">
        <v>9107</v>
      </c>
      <c r="L5230" s="14">
        <f>AND(vyberHrace&lt;&gt;"",ISNUMBER(SEARCH(vyberHrace,$B5230)))</f>
      </c>
      <c r="M5230" s="14">
        <f>AND($I5230=MID(kododd,1,2),$J5230=MID(kododd,3,3))</f>
      </c>
    </row>
    <row r="5231">
      <c r="A5231" s="95">
        <v>38162</v>
      </c>
      <c r="B5231" s="93" t="s">
        <v>9885</v>
      </c>
      <c r="C5231" s="93" t="s">
        <v>1400</v>
      </c>
      <c r="G5231" s="95">
        <v>0</v>
      </c>
      <c r="H5231" s="93" t="s">
        <v>8976</v>
      </c>
      <c r="I5231" s="93" t="s">
        <v>23893</v>
      </c>
      <c r="J5231" s="93" t="s">
        <v>20986</v>
      </c>
      <c r="K5231" s="93" t="s">
        <v>5124</v>
      </c>
      <c r="L5231" s="14">
        <f>AND(vyberHrace&lt;&gt;"",ISNUMBER(SEARCH(vyberHrace,$B5231)))</f>
      </c>
      <c r="M5231" s="14">
        <f>AND($I5231=MID(kododd,1,2),$J5231=MID(kododd,3,3))</f>
      </c>
    </row>
    <row r="5232">
      <c r="A5232" s="95">
        <v>63120</v>
      </c>
      <c r="B5232" s="93" t="s">
        <v>28823</v>
      </c>
      <c r="C5232" s="93" t="s">
        <v>1412</v>
      </c>
      <c r="G5232" s="95">
        <v>0</v>
      </c>
      <c r="H5232" s="93" t="s">
        <v>8976</v>
      </c>
      <c r="I5232" s="93" t="s">
        <v>23893</v>
      </c>
      <c r="J5232" s="93" t="s">
        <v>20862</v>
      </c>
      <c r="K5232" s="93" t="s">
        <v>6759</v>
      </c>
      <c r="L5232" s="14">
        <f>AND(vyberHrace&lt;&gt;"",ISNUMBER(SEARCH(vyberHrace,$B5232)))</f>
      </c>
      <c r="M5232" s="14">
        <f>AND($I5232=MID(kododd,1,2),$J5232=MID(kododd,3,3))</f>
      </c>
    </row>
    <row r="5233">
      <c r="A5233" s="95">
        <v>57947</v>
      </c>
      <c r="B5233" s="93" t="s">
        <v>24488</v>
      </c>
      <c r="C5233" s="93" t="s">
        <v>1416</v>
      </c>
      <c r="D5233" s="95">
        <v>1720</v>
      </c>
      <c r="E5233" s="95">
        <v>1838</v>
      </c>
      <c r="F5233" s="95">
        <v>23766816</v>
      </c>
      <c r="G5233" s="95">
        <v>250</v>
      </c>
      <c r="H5233" s="93" t="s">
        <v>8976</v>
      </c>
      <c r="I5233" s="93" t="s">
        <v>23893</v>
      </c>
      <c r="J5233" s="93" t="s">
        <v>20880</v>
      </c>
      <c r="K5233" s="93" t="s">
        <v>11224</v>
      </c>
      <c r="L5233" s="14">
        <f>AND(vyberHrace&lt;&gt;"",ISNUMBER(SEARCH(vyberHrace,$B5233)))</f>
      </c>
      <c r="M5233" s="14">
        <f>AND($I5233=MID(kododd,1,2),$J5233=MID(kododd,3,3))</f>
      </c>
    </row>
    <row r="5234">
      <c r="A5234" s="95">
        <v>42788</v>
      </c>
      <c r="B5234" s="93" t="s">
        <v>12090</v>
      </c>
      <c r="C5234" s="93" t="s">
        <v>1402</v>
      </c>
      <c r="D5234" s="95">
        <v>1477</v>
      </c>
      <c r="E5234" s="95">
        <v>1635</v>
      </c>
      <c r="F5234" s="95">
        <v>23707488</v>
      </c>
      <c r="G5234" s="95">
        <v>250</v>
      </c>
      <c r="H5234" s="93" t="s">
        <v>8976</v>
      </c>
      <c r="I5234" s="93" t="s">
        <v>23893</v>
      </c>
      <c r="J5234" s="93" t="s">
        <v>20863</v>
      </c>
      <c r="K5234" s="93" t="s">
        <v>4532</v>
      </c>
      <c r="L5234" s="14">
        <f>AND(vyberHrace&lt;&gt;"",ISNUMBER(SEARCH(vyberHrace,$B5234)))</f>
      </c>
      <c r="M5234" s="14">
        <f>AND($I5234=MID(kododd,1,2),$J5234=MID(kododd,3,3))</f>
      </c>
    </row>
    <row r="5235">
      <c r="A5235" s="95">
        <v>53564</v>
      </c>
      <c r="B5235" s="93" t="s">
        <v>17728</v>
      </c>
      <c r="C5235" s="93" t="s">
        <v>1406</v>
      </c>
      <c r="D5235" s="95">
        <v>1694</v>
      </c>
      <c r="E5235" s="95">
        <v>1807</v>
      </c>
      <c r="F5235" s="95">
        <v>23745010</v>
      </c>
      <c r="G5235" s="95">
        <v>250</v>
      </c>
      <c r="H5235" s="93" t="s">
        <v>8976</v>
      </c>
      <c r="I5235" s="93" t="s">
        <v>23893</v>
      </c>
      <c r="J5235" s="93" t="s">
        <v>20862</v>
      </c>
      <c r="K5235" s="93" t="s">
        <v>6759</v>
      </c>
      <c r="L5235" s="14">
        <f>AND(vyberHrace&lt;&gt;"",ISNUMBER(SEARCH(vyberHrace,$B5235)))</f>
      </c>
      <c r="M5235" s="14">
        <f>AND($I5235=MID(kododd,1,2),$J5235=MID(kododd,3,3))</f>
      </c>
    </row>
    <row r="5236">
      <c r="A5236" s="95">
        <v>61258</v>
      </c>
      <c r="B5236" s="93" t="s">
        <v>27482</v>
      </c>
      <c r="C5236" s="93" t="s">
        <v>1486</v>
      </c>
      <c r="F5236" s="95">
        <v>23789484</v>
      </c>
      <c r="G5236" s="95">
        <v>250</v>
      </c>
      <c r="H5236" s="93" t="s">
        <v>8976</v>
      </c>
      <c r="I5236" s="93" t="s">
        <v>23893</v>
      </c>
      <c r="J5236" s="93" t="s">
        <v>23413</v>
      </c>
      <c r="K5236" s="93" t="s">
        <v>21382</v>
      </c>
      <c r="L5236" s="14">
        <f>AND(vyberHrace&lt;&gt;"",ISNUMBER(SEARCH(vyberHrace,$B5236)))</f>
      </c>
      <c r="M5236" s="14">
        <f>AND($I5236=MID(kododd,1,2),$J5236=MID(kododd,3,3))</f>
      </c>
    </row>
    <row r="5237">
      <c r="A5237" s="95">
        <v>53644</v>
      </c>
      <c r="B5237" s="93" t="s">
        <v>2718</v>
      </c>
      <c r="C5237" s="93" t="s">
        <v>1412</v>
      </c>
      <c r="F5237" s="95">
        <v>23754125</v>
      </c>
      <c r="G5237" s="95">
        <v>0</v>
      </c>
      <c r="H5237" s="93" t="s">
        <v>8976</v>
      </c>
      <c r="I5237" s="93" t="s">
        <v>23893</v>
      </c>
      <c r="J5237" s="93" t="s">
        <v>20862</v>
      </c>
      <c r="K5237" s="93" t="s">
        <v>6759</v>
      </c>
      <c r="L5237" s="14">
        <f>AND(vyberHrace&lt;&gt;"",ISNUMBER(SEARCH(vyberHrace,$B5237)))</f>
      </c>
      <c r="M5237" s="14">
        <f>AND($I5237=MID(kododd,1,2),$J5237=MID(kododd,3,3))</f>
      </c>
    </row>
    <row r="5238">
      <c r="A5238" s="95">
        <v>38475</v>
      </c>
      <c r="B5238" s="93" t="s">
        <v>12106</v>
      </c>
      <c r="C5238" s="93" t="s">
        <v>1408</v>
      </c>
      <c r="D5238" s="95">
        <v>1100</v>
      </c>
      <c r="G5238" s="95">
        <v>0</v>
      </c>
      <c r="H5238" s="93" t="s">
        <v>8976</v>
      </c>
      <c r="I5238" s="93" t="s">
        <v>23893</v>
      </c>
      <c r="J5238" s="93" t="s">
        <v>20862</v>
      </c>
      <c r="K5238" s="93" t="s">
        <v>6759</v>
      </c>
      <c r="L5238" s="14">
        <f>AND(vyberHrace&lt;&gt;"",ISNUMBER(SEARCH(vyberHrace,$B5238)))</f>
      </c>
      <c r="M5238" s="14">
        <f>AND($I5238=MID(kododd,1,2),$J5238=MID(kododd,3,3))</f>
      </c>
    </row>
    <row r="5239">
      <c r="A5239" s="95">
        <v>48869</v>
      </c>
      <c r="B5239" s="93" t="s">
        <v>12110</v>
      </c>
      <c r="C5239" s="93" t="s">
        <v>1416</v>
      </c>
      <c r="D5239" s="95">
        <v>1756</v>
      </c>
      <c r="E5239" s="95">
        <v>1908</v>
      </c>
      <c r="F5239" s="95">
        <v>23748818</v>
      </c>
      <c r="G5239" s="95">
        <v>250</v>
      </c>
      <c r="H5239" s="93" t="s">
        <v>8976</v>
      </c>
      <c r="I5239" s="93" t="s">
        <v>23893</v>
      </c>
      <c r="J5239" s="93" t="s">
        <v>20914</v>
      </c>
      <c r="K5239" s="93" t="s">
        <v>9949</v>
      </c>
      <c r="L5239" s="14">
        <f>AND(vyberHrace&lt;&gt;"",ISNUMBER(SEARCH(vyberHrace,$B5239)))</f>
      </c>
      <c r="M5239" s="14">
        <f>AND($I5239=MID(kododd,1,2),$J5239=MID(kododd,3,3))</f>
      </c>
    </row>
    <row r="5240">
      <c r="A5240" s="95">
        <v>42379</v>
      </c>
      <c r="B5240" s="93" t="s">
        <v>12115</v>
      </c>
      <c r="C5240" s="93" t="s">
        <v>1400</v>
      </c>
      <c r="D5240" s="95">
        <v>1087</v>
      </c>
      <c r="F5240" s="95">
        <v>23704004</v>
      </c>
      <c r="G5240" s="95">
        <v>0</v>
      </c>
      <c r="H5240" s="93" t="s">
        <v>8976</v>
      </c>
      <c r="I5240" s="93" t="s">
        <v>23893</v>
      </c>
      <c r="J5240" s="93" t="s">
        <v>20880</v>
      </c>
      <c r="K5240" s="93" t="s">
        <v>11224</v>
      </c>
      <c r="L5240" s="14">
        <f>AND(vyberHrace&lt;&gt;"",ISNUMBER(SEARCH(vyberHrace,$B5240)))</f>
      </c>
      <c r="M5240" s="14">
        <f>AND($I5240=MID(kododd,1,2),$J5240=MID(kododd,3,3))</f>
      </c>
    </row>
    <row r="5241">
      <c r="A5241" s="95">
        <v>49873</v>
      </c>
      <c r="B5241" s="93" t="s">
        <v>12117</v>
      </c>
      <c r="C5241" s="93" t="s">
        <v>1435</v>
      </c>
      <c r="D5241" s="95">
        <v>1573</v>
      </c>
      <c r="G5241" s="95">
        <v>250</v>
      </c>
      <c r="H5241" s="93" t="s">
        <v>8976</v>
      </c>
      <c r="I5241" s="93" t="s">
        <v>23893</v>
      </c>
      <c r="J5241" s="93" t="s">
        <v>20897</v>
      </c>
      <c r="K5241" s="93" t="s">
        <v>5077</v>
      </c>
      <c r="L5241" s="14">
        <f>AND(vyberHrace&lt;&gt;"",ISNUMBER(SEARCH(vyberHrace,$B5241)))</f>
      </c>
      <c r="M5241" s="14">
        <f>AND($I5241=MID(kododd,1,2),$J5241=MID(kododd,3,3))</f>
      </c>
    </row>
    <row r="5242">
      <c r="A5242" s="95">
        <v>8659</v>
      </c>
      <c r="B5242" s="93" t="s">
        <v>12119</v>
      </c>
      <c r="C5242" s="93" t="s">
        <v>1437</v>
      </c>
      <c r="D5242" s="95">
        <v>1394</v>
      </c>
      <c r="G5242" s="95">
        <v>0</v>
      </c>
      <c r="H5242" s="93" t="s">
        <v>8976</v>
      </c>
      <c r="I5242" s="93" t="s">
        <v>23893</v>
      </c>
      <c r="J5242" s="93" t="s">
        <v>20897</v>
      </c>
      <c r="K5242" s="93" t="s">
        <v>5077</v>
      </c>
      <c r="L5242" s="14">
        <f>AND(vyberHrace&lt;&gt;"",ISNUMBER(SEARCH(vyberHrace,$B5242)))</f>
      </c>
      <c r="M5242" s="14">
        <f>AND($I5242=MID(kododd,1,2),$J5242=MID(kododd,3,3))</f>
      </c>
    </row>
    <row r="5243">
      <c r="A5243" s="95">
        <v>57044</v>
      </c>
      <c r="B5243" s="93" t="s">
        <v>21725</v>
      </c>
      <c r="C5243" s="93" t="s">
        <v>3255</v>
      </c>
      <c r="F5243" s="95">
        <v>23771860</v>
      </c>
      <c r="G5243" s="95">
        <v>0</v>
      </c>
      <c r="H5243" s="93" t="s">
        <v>8976</v>
      </c>
      <c r="I5243" s="93" t="s">
        <v>23893</v>
      </c>
      <c r="J5243" s="93" t="s">
        <v>20900</v>
      </c>
      <c r="K5243" s="93" t="s">
        <v>1747</v>
      </c>
      <c r="L5243" s="14">
        <f>AND(vyberHrace&lt;&gt;"",ISNUMBER(SEARCH(vyberHrace,$B5243)))</f>
      </c>
      <c r="M5243" s="14">
        <f>AND($I5243=MID(kododd,1,2),$J5243=MID(kododd,3,3))</f>
      </c>
    </row>
    <row r="5244">
      <c r="A5244" s="95">
        <v>63285</v>
      </c>
      <c r="B5244" s="93" t="s">
        <v>28824</v>
      </c>
      <c r="C5244" s="93" t="s">
        <v>1411</v>
      </c>
      <c r="F5244" s="95">
        <v>23793198</v>
      </c>
      <c r="G5244" s="95">
        <v>0</v>
      </c>
      <c r="H5244" s="93" t="s">
        <v>8976</v>
      </c>
      <c r="I5244" s="93" t="s">
        <v>23893</v>
      </c>
      <c r="J5244" s="93" t="s">
        <v>20862</v>
      </c>
      <c r="K5244" s="93" t="s">
        <v>6759</v>
      </c>
      <c r="L5244" s="14">
        <f>AND(vyberHrace&lt;&gt;"",ISNUMBER(SEARCH(vyberHrace,$B5244)))</f>
      </c>
      <c r="M5244" s="14">
        <f>AND($I5244=MID(kododd,1,2),$J5244=MID(kododd,3,3))</f>
      </c>
    </row>
    <row r="5245">
      <c r="A5245" s="95">
        <v>53035</v>
      </c>
      <c r="B5245" s="93" t="s">
        <v>17730</v>
      </c>
      <c r="C5245" s="93" t="s">
        <v>1416</v>
      </c>
      <c r="F5245" s="95">
        <v>23750944</v>
      </c>
      <c r="G5245" s="95">
        <v>0</v>
      </c>
      <c r="H5245" s="93" t="s">
        <v>8976</v>
      </c>
      <c r="I5245" s="93" t="s">
        <v>23893</v>
      </c>
      <c r="J5245" s="93" t="s">
        <v>20862</v>
      </c>
      <c r="K5245" s="93" t="s">
        <v>6759</v>
      </c>
      <c r="L5245" s="14">
        <f>AND(vyberHrace&lt;&gt;"",ISNUMBER(SEARCH(vyberHrace,$B5245)))</f>
      </c>
      <c r="M5245" s="14">
        <f>AND($I5245=MID(kododd,1,2),$J5245=MID(kododd,3,3))</f>
      </c>
    </row>
    <row r="5246">
      <c r="A5246" s="95">
        <v>61126</v>
      </c>
      <c r="B5246" s="93" t="s">
        <v>27393</v>
      </c>
      <c r="C5246" s="93" t="s">
        <v>1487</v>
      </c>
      <c r="F5246" s="95">
        <v>23796502</v>
      </c>
      <c r="G5246" s="95">
        <v>0</v>
      </c>
      <c r="H5246" s="93" t="s">
        <v>8976</v>
      </c>
      <c r="I5246" s="93" t="s">
        <v>23893</v>
      </c>
      <c r="J5246" s="93" t="s">
        <v>20880</v>
      </c>
      <c r="K5246" s="93" t="s">
        <v>11224</v>
      </c>
      <c r="L5246" s="14">
        <f>AND(vyberHrace&lt;&gt;"",ISNUMBER(SEARCH(vyberHrace,$B5246)))</f>
      </c>
      <c r="M5246" s="14">
        <f>AND($I5246=MID(kododd,1,2),$J5246=MID(kododd,3,3))</f>
      </c>
    </row>
    <row r="5247">
      <c r="A5247" s="95">
        <v>61127</v>
      </c>
      <c r="B5247" s="93" t="s">
        <v>27394</v>
      </c>
      <c r="C5247" s="93" t="s">
        <v>1488</v>
      </c>
      <c r="F5247" s="95">
        <v>23796510</v>
      </c>
      <c r="G5247" s="95">
        <v>0</v>
      </c>
      <c r="H5247" s="93" t="s">
        <v>8976</v>
      </c>
      <c r="I5247" s="93" t="s">
        <v>23893</v>
      </c>
      <c r="J5247" s="93" t="s">
        <v>20880</v>
      </c>
      <c r="K5247" s="93" t="s">
        <v>11224</v>
      </c>
      <c r="L5247" s="14">
        <f>AND(vyberHrace&lt;&gt;"",ISNUMBER(SEARCH(vyberHrace,$B5247)))</f>
      </c>
      <c r="M5247" s="14">
        <f>AND($I5247=MID(kododd,1,2),$J5247=MID(kododd,3,3))</f>
      </c>
    </row>
    <row r="5248">
      <c r="A5248" s="95">
        <v>50686</v>
      </c>
      <c r="B5248" s="93" t="s">
        <v>7787</v>
      </c>
      <c r="C5248" s="93" t="s">
        <v>1422</v>
      </c>
      <c r="D5248" s="95">
        <v>1804</v>
      </c>
      <c r="E5248" s="95">
        <v>1906</v>
      </c>
      <c r="F5248" s="95">
        <v>23735880</v>
      </c>
      <c r="G5248" s="95">
        <v>250</v>
      </c>
      <c r="H5248" s="93" t="s">
        <v>8976</v>
      </c>
      <c r="I5248" s="93" t="s">
        <v>23893</v>
      </c>
      <c r="J5248" s="93" t="s">
        <v>20944</v>
      </c>
      <c r="K5248" s="93" t="s">
        <v>5129</v>
      </c>
      <c r="L5248" s="14">
        <f>AND(vyberHrace&lt;&gt;"",ISNUMBER(SEARCH(vyberHrace,$B5248)))</f>
      </c>
      <c r="M5248" s="14">
        <f>AND($I5248=MID(kododd,1,2),$J5248=MID(kododd,3,3))</f>
      </c>
    </row>
    <row r="5249">
      <c r="A5249" s="95">
        <v>13109</v>
      </c>
      <c r="B5249" s="93" t="s">
        <v>14576</v>
      </c>
      <c r="C5249" s="93" t="s">
        <v>1403</v>
      </c>
      <c r="D5249" s="95">
        <v>1976</v>
      </c>
      <c r="E5249" s="95">
        <v>1974</v>
      </c>
      <c r="F5249" s="95">
        <v>332259</v>
      </c>
      <c r="G5249" s="95">
        <v>250</v>
      </c>
      <c r="H5249" s="93" t="s">
        <v>8976</v>
      </c>
      <c r="I5249" s="93" t="s">
        <v>23893</v>
      </c>
      <c r="J5249" s="93" t="s">
        <v>20850</v>
      </c>
      <c r="K5249" s="93" t="s">
        <v>2038</v>
      </c>
      <c r="L5249" s="14">
        <f>AND(vyberHrace&lt;&gt;"",ISNUMBER(SEARCH(vyberHrace,$B5249)))</f>
      </c>
      <c r="M5249" s="14">
        <f>AND($I5249=MID(kododd,1,2),$J5249=MID(kododd,3,3))</f>
      </c>
    </row>
    <row r="5250">
      <c r="A5250" s="95">
        <v>14955</v>
      </c>
      <c r="B5250" s="93" t="s">
        <v>16880</v>
      </c>
      <c r="C5250" s="93" t="s">
        <v>1439</v>
      </c>
      <c r="D5250" s="95">
        <v>1804</v>
      </c>
      <c r="E5250" s="95">
        <v>1881</v>
      </c>
      <c r="F5250" s="95">
        <v>332267</v>
      </c>
      <c r="G5250" s="95">
        <v>250</v>
      </c>
      <c r="H5250" s="93" t="s">
        <v>8976</v>
      </c>
      <c r="I5250" s="93" t="s">
        <v>23893</v>
      </c>
      <c r="J5250" s="93" t="s">
        <v>20850</v>
      </c>
      <c r="K5250" s="93" t="s">
        <v>2038</v>
      </c>
      <c r="L5250" s="14">
        <f>AND(vyberHrace&lt;&gt;"",ISNUMBER(SEARCH(vyberHrace,$B5250)))</f>
      </c>
      <c r="M5250" s="14">
        <f>AND($I5250=MID(kododd,1,2),$J5250=MID(kododd,3,3))</f>
      </c>
    </row>
    <row r="5251">
      <c r="A5251" s="95">
        <v>60984</v>
      </c>
      <c r="B5251" s="93" t="s">
        <v>27326</v>
      </c>
      <c r="C5251" s="93" t="s">
        <v>1411</v>
      </c>
      <c r="G5251" s="95">
        <v>0</v>
      </c>
      <c r="H5251" s="93" t="s">
        <v>8976</v>
      </c>
      <c r="I5251" s="93" t="s">
        <v>23893</v>
      </c>
      <c r="J5251" s="93" t="s">
        <v>20862</v>
      </c>
      <c r="K5251" s="93" t="s">
        <v>6759</v>
      </c>
      <c r="L5251" s="14">
        <f>AND(vyberHrace&lt;&gt;"",ISNUMBER(SEARCH(vyberHrace,$B5251)))</f>
      </c>
      <c r="M5251" s="14">
        <f>AND($I5251=MID(kododd,1,2),$J5251=MID(kododd,3,3))</f>
      </c>
    </row>
    <row r="5252">
      <c r="A5252" s="95">
        <v>60987</v>
      </c>
      <c r="B5252" s="93" t="s">
        <v>27328</v>
      </c>
      <c r="C5252" s="93" t="s">
        <v>1412</v>
      </c>
      <c r="G5252" s="95">
        <v>0</v>
      </c>
      <c r="H5252" s="93" t="s">
        <v>8976</v>
      </c>
      <c r="I5252" s="93" t="s">
        <v>23893</v>
      </c>
      <c r="J5252" s="93" t="s">
        <v>20862</v>
      </c>
      <c r="K5252" s="93" t="s">
        <v>6759</v>
      </c>
      <c r="L5252" s="14">
        <f>AND(vyberHrace&lt;&gt;"",ISNUMBER(SEARCH(vyberHrace,$B5252)))</f>
      </c>
      <c r="M5252" s="14">
        <f>AND($I5252=MID(kododd,1,2),$J5252=MID(kododd,3,3))</f>
      </c>
    </row>
    <row r="5253">
      <c r="A5253" s="95">
        <v>8686</v>
      </c>
      <c r="B5253" s="93" t="s">
        <v>9458</v>
      </c>
      <c r="C5253" s="93" t="s">
        <v>1429</v>
      </c>
      <c r="D5253" s="95">
        <v>1488</v>
      </c>
      <c r="F5253" s="95">
        <v>23700440</v>
      </c>
      <c r="G5253" s="95">
        <v>0</v>
      </c>
      <c r="H5253" s="93" t="s">
        <v>8976</v>
      </c>
      <c r="I5253" s="93" t="s">
        <v>23893</v>
      </c>
      <c r="J5253" s="93" t="s">
        <v>20906</v>
      </c>
      <c r="K5253" s="93" t="s">
        <v>7817</v>
      </c>
      <c r="L5253" s="14">
        <f>AND(vyberHrace&lt;&gt;"",ISNUMBER(SEARCH(vyberHrace,$B5253)))</f>
      </c>
      <c r="M5253" s="14">
        <f>AND($I5253=MID(kododd,1,2),$J5253=MID(kododd,3,3))</f>
      </c>
    </row>
    <row r="5254">
      <c r="A5254" s="95">
        <v>52143</v>
      </c>
      <c r="B5254" s="93" t="s">
        <v>1763</v>
      </c>
      <c r="C5254" s="93" t="s">
        <v>1444</v>
      </c>
      <c r="D5254" s="95">
        <v>1930</v>
      </c>
      <c r="E5254" s="95">
        <v>1987</v>
      </c>
      <c r="F5254" s="95">
        <v>23743140</v>
      </c>
      <c r="G5254" s="95">
        <v>250</v>
      </c>
      <c r="H5254" s="93" t="s">
        <v>8976</v>
      </c>
      <c r="I5254" s="93" t="s">
        <v>23893</v>
      </c>
      <c r="J5254" s="93" t="s">
        <v>20956</v>
      </c>
      <c r="K5254" s="93" t="s">
        <v>26134</v>
      </c>
      <c r="L5254" s="14">
        <f>AND(vyberHrace&lt;&gt;"",ISNUMBER(SEARCH(vyberHrace,$B5254)))</f>
      </c>
      <c r="M5254" s="14">
        <f>AND($I5254=MID(kododd,1,2),$J5254=MID(kododd,3,3))</f>
      </c>
    </row>
    <row r="5255">
      <c r="A5255" s="95">
        <v>63052</v>
      </c>
      <c r="B5255" s="93" t="s">
        <v>28825</v>
      </c>
      <c r="C5255" s="93" t="s">
        <v>1488</v>
      </c>
      <c r="G5255" s="95">
        <v>250</v>
      </c>
      <c r="H5255" s="93" t="s">
        <v>8976</v>
      </c>
      <c r="I5255" s="93" t="s">
        <v>23893</v>
      </c>
      <c r="J5255" s="93" t="s">
        <v>23413</v>
      </c>
      <c r="K5255" s="93" t="s">
        <v>21382</v>
      </c>
      <c r="L5255" s="14">
        <f>AND(vyberHrace&lt;&gt;"",ISNUMBER(SEARCH(vyberHrace,$B5255)))</f>
      </c>
      <c r="M5255" s="14">
        <f>AND($I5255=MID(kododd,1,2),$J5255=MID(kododd,3,3))</f>
      </c>
    </row>
    <row r="5256">
      <c r="A5256" s="95">
        <v>35137</v>
      </c>
      <c r="B5256" s="93" t="s">
        <v>9475</v>
      </c>
      <c r="C5256" s="93" t="s">
        <v>1414</v>
      </c>
      <c r="D5256" s="95">
        <v>1537</v>
      </c>
      <c r="F5256" s="95">
        <v>364134</v>
      </c>
      <c r="G5256" s="95">
        <v>0</v>
      </c>
      <c r="H5256" s="93" t="s">
        <v>8976</v>
      </c>
      <c r="I5256" s="93" t="s">
        <v>23893</v>
      </c>
      <c r="J5256" s="93" t="s">
        <v>20944</v>
      </c>
      <c r="K5256" s="93" t="s">
        <v>5129</v>
      </c>
      <c r="L5256" s="14">
        <f>AND(vyberHrace&lt;&gt;"",ISNUMBER(SEARCH(vyberHrace,$B5256)))</f>
      </c>
      <c r="M5256" s="14">
        <f>AND($I5256=MID(kododd,1,2),$J5256=MID(kododd,3,3))</f>
      </c>
    </row>
    <row r="5257">
      <c r="A5257" s="95">
        <v>53241</v>
      </c>
      <c r="B5257" s="93" t="s">
        <v>17736</v>
      </c>
      <c r="C5257" s="93" t="s">
        <v>1457</v>
      </c>
      <c r="D5257" s="95">
        <v>1642</v>
      </c>
      <c r="E5257" s="95">
        <v>1727</v>
      </c>
      <c r="F5257" s="95">
        <v>23747110</v>
      </c>
      <c r="G5257" s="95">
        <v>250</v>
      </c>
      <c r="H5257" s="93" t="s">
        <v>8976</v>
      </c>
      <c r="I5257" s="93" t="s">
        <v>23893</v>
      </c>
      <c r="J5257" s="93" t="s">
        <v>20983</v>
      </c>
      <c r="K5257" s="93" t="s">
        <v>9107</v>
      </c>
      <c r="L5257" s="14">
        <f>AND(vyberHrace&lt;&gt;"",ISNUMBER(SEARCH(vyberHrace,$B5257)))</f>
      </c>
      <c r="M5257" s="14">
        <f>AND($I5257=MID(kododd,1,2),$J5257=MID(kododd,3,3))</f>
      </c>
    </row>
    <row r="5258">
      <c r="A5258" s="95">
        <v>12200</v>
      </c>
      <c r="B5258" s="93" t="s">
        <v>7271</v>
      </c>
      <c r="C5258" s="93" t="s">
        <v>1417</v>
      </c>
      <c r="D5258" s="95">
        <v>1933</v>
      </c>
      <c r="E5258" s="95">
        <v>1968</v>
      </c>
      <c r="F5258" s="95">
        <v>368032</v>
      </c>
      <c r="G5258" s="95">
        <v>250</v>
      </c>
      <c r="H5258" s="93" t="s">
        <v>8976</v>
      </c>
      <c r="I5258" s="93" t="s">
        <v>23893</v>
      </c>
      <c r="J5258" s="93" t="s">
        <v>20862</v>
      </c>
      <c r="K5258" s="93" t="s">
        <v>6759</v>
      </c>
      <c r="L5258" s="14">
        <f>AND(vyberHrace&lt;&gt;"",ISNUMBER(SEARCH(vyberHrace,$B5258)))</f>
      </c>
      <c r="M5258" s="14">
        <f>AND($I5258=MID(kododd,1,2),$J5258=MID(kododd,3,3))</f>
      </c>
    </row>
    <row r="5259">
      <c r="A5259" s="95">
        <v>45124</v>
      </c>
      <c r="B5259" s="93" t="s">
        <v>9488</v>
      </c>
      <c r="C5259" s="93" t="s">
        <v>1416</v>
      </c>
      <c r="G5259" s="95">
        <v>0</v>
      </c>
      <c r="H5259" s="93" t="s">
        <v>8976</v>
      </c>
      <c r="I5259" s="93" t="s">
        <v>23893</v>
      </c>
      <c r="J5259" s="93" t="s">
        <v>20862</v>
      </c>
      <c r="K5259" s="93" t="s">
        <v>6759</v>
      </c>
      <c r="L5259" s="14">
        <f>AND(vyberHrace&lt;&gt;"",ISNUMBER(SEARCH(vyberHrace,$B5259)))</f>
      </c>
      <c r="M5259" s="14">
        <f>AND($I5259=MID(kododd,1,2),$J5259=MID(kododd,3,3))</f>
      </c>
    </row>
    <row r="5260">
      <c r="A5260" s="95">
        <v>43532</v>
      </c>
      <c r="B5260" s="93" t="s">
        <v>9492</v>
      </c>
      <c r="C5260" s="93" t="s">
        <v>1410</v>
      </c>
      <c r="D5260" s="95">
        <v>1100</v>
      </c>
      <c r="G5260" s="95">
        <v>0</v>
      </c>
      <c r="H5260" s="93" t="s">
        <v>8976</v>
      </c>
      <c r="I5260" s="93" t="s">
        <v>23893</v>
      </c>
      <c r="J5260" s="93" t="s">
        <v>20958</v>
      </c>
      <c r="K5260" s="93" t="s">
        <v>8977</v>
      </c>
      <c r="L5260" s="14">
        <f>AND(vyberHrace&lt;&gt;"",ISNUMBER(SEARCH(vyberHrace,$B5260)))</f>
      </c>
      <c r="M5260" s="14">
        <f>AND($I5260=MID(kododd,1,2),$J5260=MID(kododd,3,3))</f>
      </c>
    </row>
    <row r="5261">
      <c r="A5261" s="95">
        <v>39137</v>
      </c>
      <c r="B5261" s="93" t="s">
        <v>13830</v>
      </c>
      <c r="C5261" s="93" t="s">
        <v>1419</v>
      </c>
      <c r="D5261" s="95">
        <v>1534</v>
      </c>
      <c r="F5261" s="95">
        <v>376914</v>
      </c>
      <c r="G5261" s="95">
        <v>0</v>
      </c>
      <c r="H5261" s="93" t="s">
        <v>8976</v>
      </c>
      <c r="I5261" s="93" t="s">
        <v>23893</v>
      </c>
      <c r="J5261" s="93" t="s">
        <v>20958</v>
      </c>
      <c r="K5261" s="93" t="s">
        <v>8977</v>
      </c>
      <c r="L5261" s="14">
        <f>AND(vyberHrace&lt;&gt;"",ISNUMBER(SEARCH(vyberHrace,$B5261)))</f>
      </c>
      <c r="M5261" s="14">
        <f>AND($I5261=MID(kododd,1,2),$J5261=MID(kododd,3,3))</f>
      </c>
    </row>
    <row r="5262">
      <c r="A5262" s="95">
        <v>39138</v>
      </c>
      <c r="B5262" s="93" t="s">
        <v>9493</v>
      </c>
      <c r="C5262" s="93" t="s">
        <v>1417</v>
      </c>
      <c r="D5262" s="95">
        <v>1645</v>
      </c>
      <c r="E5262" s="95">
        <v>1819</v>
      </c>
      <c r="F5262" s="95">
        <v>376922</v>
      </c>
      <c r="G5262" s="95">
        <v>0</v>
      </c>
      <c r="H5262" s="93" t="s">
        <v>8976</v>
      </c>
      <c r="I5262" s="93" t="s">
        <v>23893</v>
      </c>
      <c r="J5262" s="93" t="s">
        <v>20958</v>
      </c>
      <c r="K5262" s="93" t="s">
        <v>8977</v>
      </c>
      <c r="L5262" s="14">
        <f>AND(vyberHrace&lt;&gt;"",ISNUMBER(SEARCH(vyberHrace,$B5262)))</f>
      </c>
      <c r="M5262" s="14">
        <f>AND($I5262=MID(kododd,1,2),$J5262=MID(kododd,3,3))</f>
      </c>
    </row>
    <row r="5263">
      <c r="A5263" s="95">
        <v>53222</v>
      </c>
      <c r="B5263" s="93" t="s">
        <v>17738</v>
      </c>
      <c r="C5263" s="93" t="s">
        <v>3255</v>
      </c>
      <c r="G5263" s="95">
        <v>0</v>
      </c>
      <c r="H5263" s="93" t="s">
        <v>8976</v>
      </c>
      <c r="I5263" s="93" t="s">
        <v>23893</v>
      </c>
      <c r="J5263" s="93" t="s">
        <v>20960</v>
      </c>
      <c r="K5263" s="93" t="s">
        <v>4905</v>
      </c>
      <c r="L5263" s="14">
        <f>AND(vyberHrace&lt;&gt;"",ISNUMBER(SEARCH(vyberHrace,$B5263)))</f>
      </c>
      <c r="M5263" s="14">
        <f>AND($I5263=MID(kododd,1,2),$J5263=MID(kododd,3,3))</f>
      </c>
    </row>
    <row r="5264">
      <c r="A5264" s="95">
        <v>61489</v>
      </c>
      <c r="B5264" s="93" t="s">
        <v>27668</v>
      </c>
      <c r="C5264" s="93" t="s">
        <v>1420</v>
      </c>
      <c r="G5264" s="95">
        <v>250</v>
      </c>
      <c r="H5264" s="93" t="s">
        <v>8976</v>
      </c>
      <c r="I5264" s="93" t="s">
        <v>23893</v>
      </c>
      <c r="J5264" s="93" t="s">
        <v>20920</v>
      </c>
      <c r="K5264" s="93" t="s">
        <v>5933</v>
      </c>
      <c r="L5264" s="14">
        <f>AND(vyberHrace&lt;&gt;"",ISNUMBER(SEARCH(vyberHrace,$B5264)))</f>
      </c>
      <c r="M5264" s="14">
        <f>AND($I5264=MID(kododd,1,2),$J5264=MID(kododd,3,3))</f>
      </c>
    </row>
    <row r="5265">
      <c r="A5265" s="95">
        <v>39395</v>
      </c>
      <c r="B5265" s="93" t="s">
        <v>17873</v>
      </c>
      <c r="C5265" s="93" t="s">
        <v>1400</v>
      </c>
      <c r="D5265" s="95">
        <v>1486</v>
      </c>
      <c r="E5265" s="95">
        <v>1704</v>
      </c>
      <c r="F5265" s="95">
        <v>390097</v>
      </c>
      <c r="G5265" s="95">
        <v>0</v>
      </c>
      <c r="H5265" s="93" t="s">
        <v>8976</v>
      </c>
      <c r="I5265" s="93" t="s">
        <v>23893</v>
      </c>
      <c r="J5265" s="93" t="s">
        <v>20944</v>
      </c>
      <c r="K5265" s="93" t="s">
        <v>5129</v>
      </c>
      <c r="L5265" s="14">
        <f>AND(vyberHrace&lt;&gt;"",ISNUMBER(SEARCH(vyberHrace,$B5265)))</f>
      </c>
      <c r="M5265" s="14">
        <f>AND($I5265=MID(kododd,1,2),$J5265=MID(kododd,3,3))</f>
      </c>
    </row>
    <row r="5266">
      <c r="A5266" s="95">
        <v>45931</v>
      </c>
      <c r="B5266" s="93" t="s">
        <v>9536</v>
      </c>
      <c r="C5266" s="93" t="s">
        <v>1402</v>
      </c>
      <c r="D5266" s="95">
        <v>1671</v>
      </c>
      <c r="E5266" s="95">
        <v>1795</v>
      </c>
      <c r="F5266" s="95">
        <v>23750740</v>
      </c>
      <c r="G5266" s="95">
        <v>250</v>
      </c>
      <c r="H5266" s="93" t="s">
        <v>8976</v>
      </c>
      <c r="I5266" s="93" t="s">
        <v>23893</v>
      </c>
      <c r="J5266" s="93" t="s">
        <v>20964</v>
      </c>
      <c r="K5266" s="93" t="s">
        <v>11275</v>
      </c>
      <c r="L5266" s="14">
        <f>AND(vyberHrace&lt;&gt;"",ISNUMBER(SEARCH(vyberHrace,$B5266)))</f>
      </c>
      <c r="M5266" s="14">
        <f>AND($I5266=MID(kododd,1,2),$J5266=MID(kododd,3,3))</f>
      </c>
    </row>
    <row r="5267">
      <c r="A5267" s="95">
        <v>1969</v>
      </c>
      <c r="B5267" s="93" t="s">
        <v>9407</v>
      </c>
      <c r="C5267" s="93" t="s">
        <v>1456</v>
      </c>
      <c r="D5267" s="95">
        <v>1912</v>
      </c>
      <c r="E5267" s="95">
        <v>1924</v>
      </c>
      <c r="F5267" s="95">
        <v>313262</v>
      </c>
      <c r="G5267" s="95">
        <v>250</v>
      </c>
      <c r="H5267" s="93" t="s">
        <v>8976</v>
      </c>
      <c r="I5267" s="93" t="s">
        <v>23893</v>
      </c>
      <c r="J5267" s="93" t="s">
        <v>20986</v>
      </c>
      <c r="K5267" s="93" t="s">
        <v>5124</v>
      </c>
      <c r="L5267" s="14">
        <f>AND(vyberHrace&lt;&gt;"",ISNUMBER(SEARCH(vyberHrace,$B5267)))</f>
      </c>
      <c r="M5267" s="14">
        <f>AND($I5267=MID(kododd,1,2),$J5267=MID(kododd,3,3))</f>
      </c>
    </row>
    <row r="5268">
      <c r="A5268" s="95">
        <v>38839</v>
      </c>
      <c r="B5268" s="93" t="s">
        <v>9412</v>
      </c>
      <c r="C5268" s="93" t="s">
        <v>1439</v>
      </c>
      <c r="D5268" s="95">
        <v>1864</v>
      </c>
      <c r="E5268" s="95">
        <v>1927</v>
      </c>
      <c r="F5268" s="95">
        <v>388467</v>
      </c>
      <c r="G5268" s="95">
        <v>0</v>
      </c>
      <c r="H5268" s="93" t="s">
        <v>8976</v>
      </c>
      <c r="I5268" s="93" t="s">
        <v>23893</v>
      </c>
      <c r="J5268" s="93" t="s">
        <v>20944</v>
      </c>
      <c r="K5268" s="93" t="s">
        <v>5129</v>
      </c>
      <c r="L5268" s="14">
        <f>AND(vyberHrace&lt;&gt;"",ISNUMBER(SEARCH(vyberHrace,$B5268)))</f>
      </c>
      <c r="M5268" s="14">
        <f>AND($I5268=MID(kododd,1,2),$J5268=MID(kododd,3,3))</f>
      </c>
    </row>
    <row r="5269">
      <c r="A5269" s="95">
        <v>49240</v>
      </c>
      <c r="B5269" s="93" t="s">
        <v>9682</v>
      </c>
      <c r="C5269" s="93" t="s">
        <v>1416</v>
      </c>
      <c r="D5269" s="95">
        <v>1100</v>
      </c>
      <c r="G5269" s="95">
        <v>0</v>
      </c>
      <c r="H5269" s="93" t="s">
        <v>8976</v>
      </c>
      <c r="I5269" s="93" t="s">
        <v>23893</v>
      </c>
      <c r="J5269" s="93" t="s">
        <v>20922</v>
      </c>
      <c r="K5269" s="93" t="s">
        <v>5595</v>
      </c>
      <c r="L5269" s="14">
        <f>AND(vyberHrace&lt;&gt;"",ISNUMBER(SEARCH(vyberHrace,$B5269)))</f>
      </c>
      <c r="M5269" s="14">
        <f>AND($I5269=MID(kododd,1,2),$J5269=MID(kododd,3,3))</f>
      </c>
    </row>
    <row r="5270">
      <c r="A5270" s="95">
        <v>49241</v>
      </c>
      <c r="B5270" s="93" t="s">
        <v>9683</v>
      </c>
      <c r="C5270" s="93" t="s">
        <v>3255</v>
      </c>
      <c r="D5270" s="95">
        <v>1095</v>
      </c>
      <c r="G5270" s="95">
        <v>0</v>
      </c>
      <c r="H5270" s="93" t="s">
        <v>8976</v>
      </c>
      <c r="I5270" s="93" t="s">
        <v>23893</v>
      </c>
      <c r="J5270" s="93" t="s">
        <v>20922</v>
      </c>
      <c r="K5270" s="93" t="s">
        <v>5595</v>
      </c>
      <c r="L5270" s="14">
        <f>AND(vyberHrace&lt;&gt;"",ISNUMBER(SEARCH(vyberHrace,$B5270)))</f>
      </c>
      <c r="M5270" s="14">
        <f>AND($I5270=MID(kododd,1,2),$J5270=MID(kododd,3,3))</f>
      </c>
    </row>
    <row r="5271">
      <c r="A5271" s="95">
        <v>39481</v>
      </c>
      <c r="B5271" s="93" t="s">
        <v>14778</v>
      </c>
      <c r="C5271" s="93" t="s">
        <v>1414</v>
      </c>
      <c r="D5271" s="95">
        <v>1520</v>
      </c>
      <c r="G5271" s="95">
        <v>250</v>
      </c>
      <c r="H5271" s="93" t="s">
        <v>8976</v>
      </c>
      <c r="I5271" s="93" t="s">
        <v>23893</v>
      </c>
      <c r="J5271" s="93" t="s">
        <v>20867</v>
      </c>
      <c r="K5271" s="93" t="s">
        <v>2024</v>
      </c>
      <c r="L5271" s="14">
        <f>AND(vyberHrace&lt;&gt;"",ISNUMBER(SEARCH(vyberHrace,$B5271)))</f>
      </c>
      <c r="M5271" s="14">
        <f>AND($I5271=MID(kododd,1,2),$J5271=MID(kododd,3,3))</f>
      </c>
    </row>
    <row r="5272">
      <c r="A5272" s="95">
        <v>44340</v>
      </c>
      <c r="B5272" s="93" t="s">
        <v>14780</v>
      </c>
      <c r="C5272" s="93" t="s">
        <v>1400</v>
      </c>
      <c r="G5272" s="95">
        <v>0</v>
      </c>
      <c r="H5272" s="93" t="s">
        <v>8976</v>
      </c>
      <c r="I5272" s="93" t="s">
        <v>23893</v>
      </c>
      <c r="J5272" s="93" t="s">
        <v>20901</v>
      </c>
      <c r="K5272" s="93" t="s">
        <v>6914</v>
      </c>
      <c r="L5272" s="14">
        <f>AND(vyberHrace&lt;&gt;"",ISNUMBER(SEARCH(vyberHrace,$B5272)))</f>
      </c>
      <c r="M5272" s="14">
        <f>AND($I5272=MID(kododd,1,2),$J5272=MID(kododd,3,3))</f>
      </c>
    </row>
    <row r="5273">
      <c r="A5273" s="95">
        <v>50847</v>
      </c>
      <c r="B5273" s="93" t="s">
        <v>4544</v>
      </c>
      <c r="C5273" s="93" t="s">
        <v>3255</v>
      </c>
      <c r="D5273" s="95">
        <v>1125</v>
      </c>
      <c r="E5273" s="95">
        <v>1492</v>
      </c>
      <c r="F5273" s="95">
        <v>23792981</v>
      </c>
      <c r="G5273" s="95">
        <v>500</v>
      </c>
      <c r="H5273" s="93" t="s">
        <v>8976</v>
      </c>
      <c r="I5273" s="93" t="s">
        <v>23893</v>
      </c>
      <c r="J5273" s="93" t="s">
        <v>23412</v>
      </c>
      <c r="K5273" s="93" t="s">
        <v>21358</v>
      </c>
      <c r="L5273" s="14">
        <f>AND(vyberHrace&lt;&gt;"",ISNUMBER(SEARCH(vyberHrace,$B5273)))</f>
      </c>
      <c r="M5273" s="14">
        <f>AND($I5273=MID(kododd,1,2),$J5273=MID(kododd,3,3))</f>
      </c>
    </row>
    <row r="5274">
      <c r="A5274" s="95">
        <v>43856</v>
      </c>
      <c r="B5274" s="93" t="s">
        <v>14787</v>
      </c>
      <c r="C5274" s="93" t="s">
        <v>1455</v>
      </c>
      <c r="D5274" s="95">
        <v>1478</v>
      </c>
      <c r="F5274" s="95">
        <v>394033</v>
      </c>
      <c r="G5274" s="95">
        <v>250</v>
      </c>
      <c r="H5274" s="93" t="s">
        <v>8976</v>
      </c>
      <c r="I5274" s="93" t="s">
        <v>23893</v>
      </c>
      <c r="J5274" s="93" t="s">
        <v>20850</v>
      </c>
      <c r="K5274" s="93" t="s">
        <v>2038</v>
      </c>
      <c r="L5274" s="14">
        <f>AND(vyberHrace&lt;&gt;"",ISNUMBER(SEARCH(vyberHrace,$B5274)))</f>
      </c>
      <c r="M5274" s="14">
        <f>AND($I5274=MID(kododd,1,2),$J5274=MID(kododd,3,3))</f>
      </c>
    </row>
    <row r="5275">
      <c r="A5275" s="95">
        <v>6805</v>
      </c>
      <c r="B5275" s="93" t="s">
        <v>19608</v>
      </c>
      <c r="C5275" s="93" t="s">
        <v>1469</v>
      </c>
      <c r="D5275" s="95">
        <v>1778</v>
      </c>
      <c r="E5275" s="95">
        <v>1885</v>
      </c>
      <c r="F5275" s="95">
        <v>301728</v>
      </c>
      <c r="G5275" s="95">
        <v>250</v>
      </c>
      <c r="H5275" s="93" t="s">
        <v>8976</v>
      </c>
      <c r="I5275" s="93" t="s">
        <v>23893</v>
      </c>
      <c r="J5275" s="93" t="s">
        <v>20978</v>
      </c>
      <c r="K5275" s="93" t="s">
        <v>26146</v>
      </c>
      <c r="L5275" s="14">
        <f>AND(vyberHrace&lt;&gt;"",ISNUMBER(SEARCH(vyberHrace,$B5275)))</f>
      </c>
      <c r="M5275" s="14">
        <f>AND($I5275=MID(kododd,1,2),$J5275=MID(kododd,3,3))</f>
      </c>
    </row>
    <row r="5276">
      <c r="A5276" s="95">
        <v>63429</v>
      </c>
      <c r="B5276" s="93" t="s">
        <v>28826</v>
      </c>
      <c r="C5276" s="93" t="s">
        <v>1422</v>
      </c>
      <c r="G5276" s="95">
        <v>250</v>
      </c>
      <c r="H5276" s="93" t="s">
        <v>8976</v>
      </c>
      <c r="I5276" s="93" t="s">
        <v>23893</v>
      </c>
      <c r="J5276" s="93" t="s">
        <v>20850</v>
      </c>
      <c r="K5276" s="93" t="s">
        <v>2038</v>
      </c>
      <c r="L5276" s="14">
        <f>AND(vyberHrace&lt;&gt;"",ISNUMBER(SEARCH(vyberHrace,$B5276)))</f>
      </c>
      <c r="M5276" s="14">
        <f>AND($I5276=MID(kododd,1,2),$J5276=MID(kododd,3,3))</f>
      </c>
    </row>
    <row r="5277">
      <c r="A5277" s="95">
        <v>30146</v>
      </c>
      <c r="B5277" s="93" t="s">
        <v>15315</v>
      </c>
      <c r="C5277" s="93" t="s">
        <v>1476</v>
      </c>
      <c r="D5277" s="95">
        <v>1902</v>
      </c>
      <c r="E5277" s="95">
        <v>1851</v>
      </c>
      <c r="F5277" s="95">
        <v>350842</v>
      </c>
      <c r="G5277" s="95">
        <v>0</v>
      </c>
      <c r="H5277" s="93" t="s">
        <v>8976</v>
      </c>
      <c r="I5277" s="93" t="s">
        <v>23893</v>
      </c>
      <c r="J5277" s="93" t="s">
        <v>20996</v>
      </c>
      <c r="K5277" s="93" t="s">
        <v>368</v>
      </c>
      <c r="L5277" s="14">
        <f>AND(vyberHrace&lt;&gt;"",ISNUMBER(SEARCH(vyberHrace,$B5277)))</f>
      </c>
      <c r="M5277" s="14">
        <f>AND($I5277=MID(kododd,1,2),$J5277=MID(kododd,3,3))</f>
      </c>
    </row>
    <row r="5278">
      <c r="A5278" s="95">
        <v>58748</v>
      </c>
      <c r="B5278" s="93" t="s">
        <v>25226</v>
      </c>
      <c r="C5278" s="93" t="s">
        <v>1416</v>
      </c>
      <c r="D5278" s="95">
        <v>1734</v>
      </c>
      <c r="E5278" s="95">
        <v>1973</v>
      </c>
      <c r="F5278" s="95">
        <v>23776234</v>
      </c>
      <c r="G5278" s="95">
        <v>0</v>
      </c>
      <c r="H5278" s="93" t="s">
        <v>8976</v>
      </c>
      <c r="I5278" s="93" t="s">
        <v>23893</v>
      </c>
      <c r="J5278" s="93" t="s">
        <v>20880</v>
      </c>
      <c r="K5278" s="93" t="s">
        <v>11224</v>
      </c>
      <c r="L5278" s="14">
        <f>AND(vyberHrace&lt;&gt;"",ISNUMBER(SEARCH(vyberHrace,$B5278)))</f>
      </c>
      <c r="M5278" s="14">
        <f>AND($I5278=MID(kododd,1,2),$J5278=MID(kododd,3,3))</f>
      </c>
    </row>
    <row r="5279">
      <c r="A5279" s="95">
        <v>1685</v>
      </c>
      <c r="B5279" s="93" t="s">
        <v>9742</v>
      </c>
      <c r="C5279" s="93" t="s">
        <v>1468</v>
      </c>
      <c r="D5279" s="95">
        <v>1825</v>
      </c>
      <c r="E5279" s="95">
        <v>1914</v>
      </c>
      <c r="F5279" s="95">
        <v>348007</v>
      </c>
      <c r="G5279" s="95">
        <v>250</v>
      </c>
      <c r="H5279" s="93" t="s">
        <v>8976</v>
      </c>
      <c r="I5279" s="93" t="s">
        <v>23893</v>
      </c>
      <c r="J5279" s="93" t="s">
        <v>20902</v>
      </c>
      <c r="K5279" s="93" t="s">
        <v>3608</v>
      </c>
      <c r="L5279" s="14">
        <f>AND(vyberHrace&lt;&gt;"",ISNUMBER(SEARCH(vyberHrace,$B5279)))</f>
      </c>
      <c r="M5279" s="14">
        <f>AND($I5279=MID(kododd,1,2),$J5279=MID(kododd,3,3))</f>
      </c>
    </row>
    <row r="5280">
      <c r="A5280" s="95">
        <v>49369</v>
      </c>
      <c r="B5280" s="93" t="s">
        <v>9743</v>
      </c>
      <c r="C5280" s="93" t="s">
        <v>1465</v>
      </c>
      <c r="D5280" s="95">
        <v>1240</v>
      </c>
      <c r="F5280" s="95">
        <v>23729597</v>
      </c>
      <c r="G5280" s="95">
        <v>250</v>
      </c>
      <c r="H5280" s="93" t="s">
        <v>8976</v>
      </c>
      <c r="I5280" s="93" t="s">
        <v>23893</v>
      </c>
      <c r="J5280" s="93" t="s">
        <v>20845</v>
      </c>
      <c r="K5280" s="93" t="s">
        <v>11239</v>
      </c>
      <c r="L5280" s="14">
        <f>AND(vyberHrace&lt;&gt;"",ISNUMBER(SEARCH(vyberHrace,$B5280)))</f>
      </c>
      <c r="M5280" s="14">
        <f>AND($I5280=MID(kododd,1,2),$J5280=MID(kododd,3,3))</f>
      </c>
    </row>
    <row r="5281">
      <c r="A5281" s="95">
        <v>41285</v>
      </c>
      <c r="B5281" s="93" t="s">
        <v>9745</v>
      </c>
      <c r="C5281" s="93" t="s">
        <v>1399</v>
      </c>
      <c r="D5281" s="95">
        <v>1105</v>
      </c>
      <c r="F5281" s="95">
        <v>390100</v>
      </c>
      <c r="G5281" s="95">
        <v>0</v>
      </c>
      <c r="H5281" s="93" t="s">
        <v>8976</v>
      </c>
      <c r="I5281" s="93" t="s">
        <v>23893</v>
      </c>
      <c r="J5281" s="93" t="s">
        <v>20862</v>
      </c>
      <c r="K5281" s="93" t="s">
        <v>6759</v>
      </c>
      <c r="L5281" s="14">
        <f>AND(vyberHrace&lt;&gt;"",ISNUMBER(SEARCH(vyberHrace,$B5281)))</f>
      </c>
      <c r="M5281" s="14">
        <f>AND($I5281=MID(kododd,1,2),$J5281=MID(kododd,3,3))</f>
      </c>
    </row>
    <row r="5282">
      <c r="A5282" s="95">
        <v>53441</v>
      </c>
      <c r="B5282" s="93" t="s">
        <v>17742</v>
      </c>
      <c r="C5282" s="93" t="s">
        <v>1412</v>
      </c>
      <c r="G5282" s="95">
        <v>0</v>
      </c>
      <c r="H5282" s="93" t="s">
        <v>8976</v>
      </c>
      <c r="I5282" s="93" t="s">
        <v>23893</v>
      </c>
      <c r="J5282" s="93" t="s">
        <v>21005</v>
      </c>
      <c r="K5282" s="93" t="s">
        <v>7922</v>
      </c>
      <c r="L5282" s="14">
        <f>AND(vyberHrace&lt;&gt;"",ISNUMBER(SEARCH(vyberHrace,$B5282)))</f>
      </c>
      <c r="M5282" s="14">
        <f>AND($I5282=MID(kododd,1,2),$J5282=MID(kododd,3,3))</f>
      </c>
    </row>
    <row r="5283">
      <c r="A5283" s="95">
        <v>53604</v>
      </c>
      <c r="B5283" s="93" t="s">
        <v>17743</v>
      </c>
      <c r="C5283" s="93" t="s">
        <v>1408</v>
      </c>
      <c r="D5283" s="95">
        <v>1549</v>
      </c>
      <c r="E5283" s="95">
        <v>1714</v>
      </c>
      <c r="F5283" s="95">
        <v>23748400</v>
      </c>
      <c r="G5283" s="95">
        <v>250</v>
      </c>
      <c r="H5283" s="93" t="s">
        <v>8976</v>
      </c>
      <c r="I5283" s="93" t="s">
        <v>23893</v>
      </c>
      <c r="J5283" s="93" t="s">
        <v>20942</v>
      </c>
      <c r="K5283" s="93" t="s">
        <v>9082</v>
      </c>
      <c r="L5283" s="14">
        <f>AND(vyberHrace&lt;&gt;"",ISNUMBER(SEARCH(vyberHrace,$B5283)))</f>
      </c>
      <c r="M5283" s="14">
        <f>AND($I5283=MID(kododd,1,2),$J5283=MID(kododd,3,3))</f>
      </c>
    </row>
    <row r="5284">
      <c r="A5284" s="95">
        <v>46303</v>
      </c>
      <c r="B5284" s="93" t="s">
        <v>9757</v>
      </c>
      <c r="C5284" s="93" t="s">
        <v>1408</v>
      </c>
      <c r="D5284" s="95">
        <v>1465</v>
      </c>
      <c r="E5284" s="95">
        <v>1687</v>
      </c>
      <c r="F5284" s="95">
        <v>23707666</v>
      </c>
      <c r="G5284" s="95">
        <v>250</v>
      </c>
      <c r="H5284" s="93" t="s">
        <v>8976</v>
      </c>
      <c r="I5284" s="93" t="s">
        <v>23893</v>
      </c>
      <c r="J5284" s="93" t="s">
        <v>20942</v>
      </c>
      <c r="K5284" s="93" t="s">
        <v>9082</v>
      </c>
      <c r="L5284" s="14">
        <f>AND(vyberHrace&lt;&gt;"",ISNUMBER(SEARCH(vyberHrace,$B5284)))</f>
      </c>
      <c r="M5284" s="14">
        <f>AND($I5284=MID(kododd,1,2),$J5284=MID(kododd,3,3))</f>
      </c>
    </row>
    <row r="5285">
      <c r="A5285" s="95">
        <v>60651</v>
      </c>
      <c r="B5285" s="93" t="s">
        <v>27068</v>
      </c>
      <c r="C5285" s="93" t="s">
        <v>1416</v>
      </c>
      <c r="G5285" s="95">
        <v>250</v>
      </c>
      <c r="H5285" s="93" t="s">
        <v>8976</v>
      </c>
      <c r="I5285" s="93" t="s">
        <v>23893</v>
      </c>
      <c r="J5285" s="93" t="s">
        <v>20845</v>
      </c>
      <c r="K5285" s="93" t="s">
        <v>11239</v>
      </c>
      <c r="L5285" s="14">
        <f>AND(vyberHrace&lt;&gt;"",ISNUMBER(SEARCH(vyberHrace,$B5285)))</f>
      </c>
      <c r="M5285" s="14">
        <f>AND($I5285=MID(kododd,1,2),$J5285=MID(kododd,3,3))</f>
      </c>
    </row>
    <row r="5286">
      <c r="A5286" s="95">
        <v>51866</v>
      </c>
      <c r="B5286" s="93" t="s">
        <v>1657</v>
      </c>
      <c r="C5286" s="93" t="s">
        <v>1416</v>
      </c>
      <c r="D5286" s="95">
        <v>1086</v>
      </c>
      <c r="G5286" s="95">
        <v>250</v>
      </c>
      <c r="H5286" s="93" t="s">
        <v>8976</v>
      </c>
      <c r="I5286" s="93" t="s">
        <v>23893</v>
      </c>
      <c r="J5286" s="93" t="s">
        <v>21014</v>
      </c>
      <c r="K5286" s="93" t="s">
        <v>4826</v>
      </c>
      <c r="L5286" s="14">
        <f>AND(vyberHrace&lt;&gt;"",ISNUMBER(SEARCH(vyberHrace,$B5286)))</f>
      </c>
      <c r="M5286" s="14">
        <f>AND($I5286=MID(kododd,1,2),$J5286=MID(kododd,3,3))</f>
      </c>
    </row>
    <row r="5287">
      <c r="A5287" s="95">
        <v>54865</v>
      </c>
      <c r="B5287" s="93" t="s">
        <v>2693</v>
      </c>
      <c r="C5287" s="93" t="s">
        <v>1420</v>
      </c>
      <c r="G5287" s="95">
        <v>0</v>
      </c>
      <c r="H5287" s="93" t="s">
        <v>8976</v>
      </c>
      <c r="I5287" s="93" t="s">
        <v>23893</v>
      </c>
      <c r="J5287" s="93" t="s">
        <v>20863</v>
      </c>
      <c r="K5287" s="93" t="s">
        <v>4532</v>
      </c>
      <c r="L5287" s="14">
        <f>AND(vyberHrace&lt;&gt;"",ISNUMBER(SEARCH(vyberHrace,$B5287)))</f>
      </c>
      <c r="M5287" s="14">
        <f>AND($I5287=MID(kododd,1,2),$J5287=MID(kododd,3,3))</f>
      </c>
    </row>
    <row r="5288">
      <c r="A5288" s="95">
        <v>34003</v>
      </c>
      <c r="B5288" s="93" t="s">
        <v>9788</v>
      </c>
      <c r="C5288" s="93" t="s">
        <v>1444</v>
      </c>
      <c r="D5288" s="95">
        <v>1618</v>
      </c>
      <c r="E5288" s="95">
        <v>1737</v>
      </c>
      <c r="F5288" s="95">
        <v>368474</v>
      </c>
      <c r="G5288" s="95">
        <v>250</v>
      </c>
      <c r="H5288" s="93" t="s">
        <v>8976</v>
      </c>
      <c r="I5288" s="93" t="s">
        <v>23893</v>
      </c>
      <c r="J5288" s="93" t="s">
        <v>20892</v>
      </c>
      <c r="K5288" s="93" t="s">
        <v>6900</v>
      </c>
      <c r="L5288" s="14">
        <f>AND(vyberHrace&lt;&gt;"",ISNUMBER(SEARCH(vyberHrace,$B5288)))</f>
      </c>
      <c r="M5288" s="14">
        <f>AND($I5288=MID(kododd,1,2),$J5288=MID(kododd,3,3))</f>
      </c>
    </row>
    <row r="5289">
      <c r="A5289" s="95">
        <v>30957</v>
      </c>
      <c r="B5289" s="93" t="s">
        <v>18730</v>
      </c>
      <c r="C5289" s="93" t="s">
        <v>1431</v>
      </c>
      <c r="D5289" s="95">
        <v>1582</v>
      </c>
      <c r="E5289" s="95">
        <v>1722</v>
      </c>
      <c r="F5289" s="95">
        <v>398519</v>
      </c>
      <c r="G5289" s="95">
        <v>250</v>
      </c>
      <c r="H5289" s="93" t="s">
        <v>8976</v>
      </c>
      <c r="I5289" s="93" t="s">
        <v>23893</v>
      </c>
      <c r="J5289" s="93" t="s">
        <v>20892</v>
      </c>
      <c r="K5289" s="93" t="s">
        <v>6900</v>
      </c>
      <c r="L5289" s="14">
        <f>AND(vyberHrace&lt;&gt;"",ISNUMBER(SEARCH(vyberHrace,$B5289)))</f>
      </c>
      <c r="M5289" s="14">
        <f>AND($I5289=MID(kododd,1,2),$J5289=MID(kododd,3,3))</f>
      </c>
    </row>
    <row r="5290">
      <c r="A5290" s="95">
        <v>36891</v>
      </c>
      <c r="B5290" s="93" t="s">
        <v>18949</v>
      </c>
      <c r="C5290" s="93" t="s">
        <v>1441</v>
      </c>
      <c r="D5290" s="95">
        <v>1277</v>
      </c>
      <c r="E5290" s="95">
        <v>1530</v>
      </c>
      <c r="F5290" s="95">
        <v>394610</v>
      </c>
      <c r="G5290" s="95">
        <v>250</v>
      </c>
      <c r="H5290" s="93" t="s">
        <v>8976</v>
      </c>
      <c r="I5290" s="93" t="s">
        <v>23893</v>
      </c>
      <c r="J5290" s="93" t="s">
        <v>20892</v>
      </c>
      <c r="K5290" s="93" t="s">
        <v>6900</v>
      </c>
      <c r="L5290" s="14">
        <f>AND(vyberHrace&lt;&gt;"",ISNUMBER(SEARCH(vyberHrace,$B5290)))</f>
      </c>
      <c r="M5290" s="14">
        <f>AND($I5290=MID(kododd,1,2),$J5290=MID(kododd,3,3))</f>
      </c>
    </row>
    <row r="5291">
      <c r="A5291" s="95">
        <v>52159</v>
      </c>
      <c r="B5291" s="93" t="s">
        <v>11943</v>
      </c>
      <c r="C5291" s="93" t="s">
        <v>1420</v>
      </c>
      <c r="G5291" s="95">
        <v>0</v>
      </c>
      <c r="H5291" s="93" t="s">
        <v>8976</v>
      </c>
      <c r="I5291" s="93" t="s">
        <v>23893</v>
      </c>
      <c r="J5291" s="93" t="s">
        <v>20906</v>
      </c>
      <c r="K5291" s="93" t="s">
        <v>7817</v>
      </c>
      <c r="L5291" s="14">
        <f>AND(vyberHrace&lt;&gt;"",ISNUMBER(SEARCH(vyberHrace,$B5291)))</f>
      </c>
      <c r="M5291" s="14">
        <f>AND($I5291=MID(kododd,1,2),$J5291=MID(kododd,3,3))</f>
      </c>
    </row>
    <row r="5292">
      <c r="A5292" s="95">
        <v>1357</v>
      </c>
      <c r="B5292" s="93" t="s">
        <v>11945</v>
      </c>
      <c r="C5292" s="93" t="s">
        <v>1442</v>
      </c>
      <c r="D5292" s="95">
        <v>1966</v>
      </c>
      <c r="E5292" s="95">
        <v>2086</v>
      </c>
      <c r="F5292" s="95">
        <v>307386</v>
      </c>
      <c r="G5292" s="95">
        <v>250</v>
      </c>
      <c r="H5292" s="93" t="s">
        <v>8976</v>
      </c>
      <c r="I5292" s="93" t="s">
        <v>23893</v>
      </c>
      <c r="J5292" s="93" t="s">
        <v>20990</v>
      </c>
      <c r="K5292" s="93" t="s">
        <v>5159</v>
      </c>
      <c r="L5292" s="14">
        <f>AND(vyberHrace&lt;&gt;"",ISNUMBER(SEARCH(vyberHrace,$B5292)))</f>
      </c>
      <c r="M5292" s="14">
        <f>AND($I5292=MID(kododd,1,2),$J5292=MID(kododd,3,3))</f>
      </c>
    </row>
    <row r="5293">
      <c r="A5293" s="95">
        <v>63747</v>
      </c>
      <c r="B5293" s="93" t="s">
        <v>29812</v>
      </c>
      <c r="C5293" s="93" t="s">
        <v>1407</v>
      </c>
      <c r="G5293" s="95">
        <v>250</v>
      </c>
      <c r="H5293" s="93" t="s">
        <v>8976</v>
      </c>
      <c r="I5293" s="93" t="s">
        <v>23893</v>
      </c>
      <c r="J5293" s="93" t="s">
        <v>20901</v>
      </c>
      <c r="K5293" s="93" t="s">
        <v>6914</v>
      </c>
      <c r="L5293" s="14">
        <f>AND(vyberHrace&lt;&gt;"",ISNUMBER(SEARCH(vyberHrace,$B5293)))</f>
      </c>
      <c r="M5293" s="14">
        <f>AND($I5293=MID(kododd,1,2),$J5293=MID(kododd,3,3))</f>
      </c>
    </row>
    <row r="5294">
      <c r="A5294" s="95">
        <v>52529</v>
      </c>
      <c r="B5294" s="93" t="s">
        <v>1822</v>
      </c>
      <c r="C5294" s="93" t="s">
        <v>1420</v>
      </c>
      <c r="D5294" s="95">
        <v>1166</v>
      </c>
      <c r="E5294" s="95">
        <v>1563</v>
      </c>
      <c r="F5294" s="95">
        <v>23760435</v>
      </c>
      <c r="G5294" s="95">
        <v>250</v>
      </c>
      <c r="H5294" s="93" t="s">
        <v>8976</v>
      </c>
      <c r="I5294" s="93" t="s">
        <v>23893</v>
      </c>
      <c r="J5294" s="93" t="s">
        <v>20901</v>
      </c>
      <c r="K5294" s="93" t="s">
        <v>6914</v>
      </c>
      <c r="L5294" s="14">
        <f>AND(vyberHrace&lt;&gt;"",ISNUMBER(SEARCH(vyberHrace,$B5294)))</f>
      </c>
      <c r="M5294" s="14">
        <f>AND($I5294=MID(kododd,1,2),$J5294=MID(kododd,3,3))</f>
      </c>
    </row>
    <row r="5295">
      <c r="A5295" s="95">
        <v>9752</v>
      </c>
      <c r="B5295" s="93" t="s">
        <v>11859</v>
      </c>
      <c r="C5295" s="93" t="s">
        <v>1453</v>
      </c>
      <c r="D5295" s="95">
        <v>2089</v>
      </c>
      <c r="E5295" s="95">
        <v>2094</v>
      </c>
      <c r="F5295" s="95">
        <v>317012</v>
      </c>
      <c r="G5295" s="95">
        <v>250</v>
      </c>
      <c r="H5295" s="93" t="s">
        <v>8976</v>
      </c>
      <c r="I5295" s="93" t="s">
        <v>23893</v>
      </c>
      <c r="J5295" s="93" t="s">
        <v>20960</v>
      </c>
      <c r="K5295" s="93" t="s">
        <v>4905</v>
      </c>
      <c r="L5295" s="14">
        <f>AND(vyberHrace&lt;&gt;"",ISNUMBER(SEARCH(vyberHrace,$B5295)))</f>
      </c>
      <c r="M5295" s="14">
        <f>AND($I5295=MID(kododd,1,2),$J5295=MID(kododd,3,3))</f>
      </c>
    </row>
    <row r="5296">
      <c r="A5296" s="95">
        <v>40703</v>
      </c>
      <c r="B5296" s="93" t="s">
        <v>11861</v>
      </c>
      <c r="C5296" s="93" t="s">
        <v>1407</v>
      </c>
      <c r="D5296" s="95">
        <v>1860</v>
      </c>
      <c r="E5296" s="95">
        <v>1896</v>
      </c>
      <c r="F5296" s="95">
        <v>392219</v>
      </c>
      <c r="G5296" s="95">
        <v>250</v>
      </c>
      <c r="H5296" s="93" t="s">
        <v>8976</v>
      </c>
      <c r="I5296" s="93" t="s">
        <v>23893</v>
      </c>
      <c r="J5296" s="93" t="s">
        <v>20976</v>
      </c>
      <c r="K5296" s="93" t="s">
        <v>9938</v>
      </c>
      <c r="L5296" s="14">
        <f>AND(vyberHrace&lt;&gt;"",ISNUMBER(SEARCH(vyberHrace,$B5296)))</f>
      </c>
      <c r="M5296" s="14">
        <f>AND($I5296=MID(kododd,1,2),$J5296=MID(kododd,3,3))</f>
      </c>
    </row>
    <row r="5297">
      <c r="A5297" s="95">
        <v>51780</v>
      </c>
      <c r="B5297" s="93" t="s">
        <v>1643</v>
      </c>
      <c r="C5297" s="93" t="s">
        <v>1411</v>
      </c>
      <c r="G5297" s="95">
        <v>0</v>
      </c>
      <c r="H5297" s="93" t="s">
        <v>8976</v>
      </c>
      <c r="I5297" s="93" t="s">
        <v>23893</v>
      </c>
      <c r="J5297" s="93" t="s">
        <v>20976</v>
      </c>
      <c r="K5297" s="93" t="s">
        <v>9938</v>
      </c>
      <c r="L5297" s="14">
        <f>AND(vyberHrace&lt;&gt;"",ISNUMBER(SEARCH(vyberHrace,$B5297)))</f>
      </c>
      <c r="M5297" s="14">
        <f>AND($I5297=MID(kododd,1,2),$J5297=MID(kododd,3,3))</f>
      </c>
    </row>
    <row r="5298">
      <c r="A5298" s="95">
        <v>1146</v>
      </c>
      <c r="B5298" s="93" t="s">
        <v>19768</v>
      </c>
      <c r="C5298" s="93" t="s">
        <v>1427</v>
      </c>
      <c r="D5298" s="95">
        <v>1984</v>
      </c>
      <c r="E5298" s="95">
        <v>2099</v>
      </c>
      <c r="F5298" s="95">
        <v>308870</v>
      </c>
      <c r="G5298" s="95">
        <v>0</v>
      </c>
      <c r="H5298" s="93" t="s">
        <v>8976</v>
      </c>
      <c r="I5298" s="93" t="s">
        <v>23893</v>
      </c>
      <c r="J5298" s="93" t="s">
        <v>20866</v>
      </c>
      <c r="K5298" s="93" t="s">
        <v>9063</v>
      </c>
      <c r="L5298" s="14">
        <f>AND(vyberHrace&lt;&gt;"",ISNUMBER(SEARCH(vyberHrace,$B5298)))</f>
      </c>
      <c r="M5298" s="14">
        <f>AND($I5298=MID(kododd,1,2),$J5298=MID(kododd,3,3))</f>
      </c>
    </row>
    <row r="5299">
      <c r="A5299" s="95">
        <v>51115</v>
      </c>
      <c r="B5299" s="93" t="s">
        <v>19866</v>
      </c>
      <c r="C5299" s="93" t="s">
        <v>1412</v>
      </c>
      <c r="G5299" s="95">
        <v>0</v>
      </c>
      <c r="H5299" s="93" t="s">
        <v>8976</v>
      </c>
      <c r="I5299" s="93" t="s">
        <v>23893</v>
      </c>
      <c r="J5299" s="93" t="s">
        <v>20976</v>
      </c>
      <c r="K5299" s="93" t="s">
        <v>9938</v>
      </c>
      <c r="L5299" s="14">
        <f>AND(vyberHrace&lt;&gt;"",ISNUMBER(SEARCH(vyberHrace,$B5299)))</f>
      </c>
      <c r="M5299" s="14">
        <f>AND($I5299=MID(kododd,1,2),$J5299=MID(kododd,3,3))</f>
      </c>
    </row>
    <row r="5300">
      <c r="A5300" s="95">
        <v>63882</v>
      </c>
      <c r="B5300" s="93" t="s">
        <v>19866</v>
      </c>
      <c r="C5300" s="93" t="s">
        <v>1487</v>
      </c>
      <c r="G5300" s="95">
        <v>0</v>
      </c>
      <c r="H5300" s="93" t="s">
        <v>8976</v>
      </c>
      <c r="I5300" s="93" t="s">
        <v>23893</v>
      </c>
      <c r="J5300" s="93" t="s">
        <v>20862</v>
      </c>
      <c r="K5300" s="93" t="s">
        <v>6759</v>
      </c>
      <c r="L5300" s="14">
        <f>AND(vyberHrace&lt;&gt;"",ISNUMBER(SEARCH(vyberHrace,$B5300)))</f>
      </c>
      <c r="M5300" s="14">
        <f>AND($I5300=MID(kododd,1,2),$J5300=MID(kododd,3,3))</f>
      </c>
    </row>
    <row r="5301">
      <c r="A5301" s="95">
        <v>25873</v>
      </c>
      <c r="B5301" s="93" t="s">
        <v>11877</v>
      </c>
      <c r="C5301" s="93" t="s">
        <v>1472</v>
      </c>
      <c r="D5301" s="95">
        <v>1080</v>
      </c>
      <c r="G5301" s="95">
        <v>0</v>
      </c>
      <c r="H5301" s="93" t="s">
        <v>8976</v>
      </c>
      <c r="I5301" s="93" t="s">
        <v>23893</v>
      </c>
      <c r="J5301" s="93" t="s">
        <v>20883</v>
      </c>
      <c r="K5301" s="93" t="s">
        <v>6903</v>
      </c>
      <c r="L5301" s="14">
        <f>AND(vyberHrace&lt;&gt;"",ISNUMBER(SEARCH(vyberHrace,$B5301)))</f>
      </c>
      <c r="M5301" s="14">
        <f>AND($I5301=MID(kododd,1,2),$J5301=MID(kododd,3,3))</f>
      </c>
    </row>
    <row r="5302">
      <c r="A5302" s="95">
        <v>13770</v>
      </c>
      <c r="B5302" s="93" t="s">
        <v>19679</v>
      </c>
      <c r="C5302" s="93" t="s">
        <v>1429</v>
      </c>
      <c r="D5302" s="95">
        <v>1651</v>
      </c>
      <c r="E5302" s="95">
        <v>1827</v>
      </c>
      <c r="F5302" s="95">
        <v>366250</v>
      </c>
      <c r="G5302" s="95">
        <v>250</v>
      </c>
      <c r="H5302" s="93" t="s">
        <v>8976</v>
      </c>
      <c r="I5302" s="93" t="s">
        <v>23893</v>
      </c>
      <c r="J5302" s="93" t="s">
        <v>20974</v>
      </c>
      <c r="K5302" s="93" t="s">
        <v>4919</v>
      </c>
      <c r="L5302" s="14">
        <f>AND(vyberHrace&lt;&gt;"",ISNUMBER(SEARCH(vyberHrace,$B5302)))</f>
      </c>
      <c r="M5302" s="14">
        <f>AND($I5302=MID(kododd,1,2),$J5302=MID(kododd,3,3))</f>
      </c>
    </row>
    <row r="5303">
      <c r="A5303" s="95">
        <v>40750</v>
      </c>
      <c r="B5303" s="93" t="s">
        <v>17251</v>
      </c>
      <c r="C5303" s="93" t="s">
        <v>1419</v>
      </c>
      <c r="G5303" s="95">
        <v>0</v>
      </c>
      <c r="H5303" s="93" t="s">
        <v>8976</v>
      </c>
      <c r="I5303" s="93" t="s">
        <v>23893</v>
      </c>
      <c r="J5303" s="93" t="s">
        <v>20862</v>
      </c>
      <c r="K5303" s="93" t="s">
        <v>6759</v>
      </c>
      <c r="L5303" s="14">
        <f>AND(vyberHrace&lt;&gt;"",ISNUMBER(SEARCH(vyberHrace,$B5303)))</f>
      </c>
      <c r="M5303" s="14">
        <f>AND($I5303=MID(kododd,1,2),$J5303=MID(kododd,3,3))</f>
      </c>
    </row>
    <row r="5304">
      <c r="A5304" s="95">
        <v>51201</v>
      </c>
      <c r="B5304" s="93" t="s">
        <v>4509</v>
      </c>
      <c r="C5304" s="93" t="s">
        <v>1408</v>
      </c>
      <c r="G5304" s="95">
        <v>0</v>
      </c>
      <c r="H5304" s="93" t="s">
        <v>8976</v>
      </c>
      <c r="I5304" s="93" t="s">
        <v>23893</v>
      </c>
      <c r="J5304" s="93" t="s">
        <v>20960</v>
      </c>
      <c r="K5304" s="93" t="s">
        <v>4905</v>
      </c>
      <c r="L5304" s="14">
        <f>AND(vyberHrace&lt;&gt;"",ISNUMBER(SEARCH(vyberHrace,$B5304)))</f>
      </c>
      <c r="M5304" s="14">
        <f>AND($I5304=MID(kododd,1,2),$J5304=MID(kododd,3,3))</f>
      </c>
    </row>
    <row r="5305">
      <c r="A5305" s="95">
        <v>61452</v>
      </c>
      <c r="B5305" s="93" t="s">
        <v>27634</v>
      </c>
      <c r="C5305" s="93" t="s">
        <v>1486</v>
      </c>
      <c r="G5305" s="95">
        <v>0</v>
      </c>
      <c r="H5305" s="93" t="s">
        <v>8976</v>
      </c>
      <c r="I5305" s="93" t="s">
        <v>23893</v>
      </c>
      <c r="J5305" s="93" t="s">
        <v>20862</v>
      </c>
      <c r="K5305" s="93" t="s">
        <v>6759</v>
      </c>
      <c r="L5305" s="14">
        <f>AND(vyberHrace&lt;&gt;"",ISNUMBER(SEARCH(vyberHrace,$B5305)))</f>
      </c>
      <c r="M5305" s="14">
        <f>AND($I5305=MID(kododd,1,2),$J5305=MID(kododd,3,3))</f>
      </c>
    </row>
    <row r="5306">
      <c r="A5306" s="95">
        <v>62760</v>
      </c>
      <c r="B5306" s="93" t="s">
        <v>28827</v>
      </c>
      <c r="C5306" s="93" t="s">
        <v>1488</v>
      </c>
      <c r="G5306" s="95">
        <v>250</v>
      </c>
      <c r="H5306" s="93" t="s">
        <v>8976</v>
      </c>
      <c r="I5306" s="93" t="s">
        <v>23893</v>
      </c>
      <c r="J5306" s="93" t="s">
        <v>23413</v>
      </c>
      <c r="K5306" s="93" t="s">
        <v>21382</v>
      </c>
      <c r="L5306" s="14">
        <f>AND(vyberHrace&lt;&gt;"",ISNUMBER(SEARCH(vyberHrace,$B5306)))</f>
      </c>
      <c r="M5306" s="14">
        <f>AND($I5306=MID(kododd,1,2),$J5306=MID(kododd,3,3))</f>
      </c>
    </row>
    <row r="5307">
      <c r="A5307" s="95">
        <v>60463</v>
      </c>
      <c r="B5307" s="93" t="s">
        <v>26604</v>
      </c>
      <c r="C5307" s="93" t="s">
        <v>1406</v>
      </c>
      <c r="G5307" s="95">
        <v>250</v>
      </c>
      <c r="H5307" s="93" t="s">
        <v>8976</v>
      </c>
      <c r="I5307" s="93" t="s">
        <v>23893</v>
      </c>
      <c r="J5307" s="93" t="s">
        <v>20974</v>
      </c>
      <c r="K5307" s="93" t="s">
        <v>4919</v>
      </c>
      <c r="L5307" s="14">
        <f>AND(vyberHrace&lt;&gt;"",ISNUMBER(SEARCH(vyberHrace,$B5307)))</f>
      </c>
      <c r="M5307" s="14">
        <f>AND($I5307=MID(kododd,1,2),$J5307=MID(kododd,3,3))</f>
      </c>
    </row>
    <row r="5308">
      <c r="A5308" s="95">
        <v>34857</v>
      </c>
      <c r="B5308" s="93" t="s">
        <v>17278</v>
      </c>
      <c r="C5308" s="93" t="s">
        <v>1399</v>
      </c>
      <c r="D5308" s="95">
        <v>1217</v>
      </c>
      <c r="F5308" s="95">
        <v>23701510</v>
      </c>
      <c r="G5308" s="95">
        <v>0</v>
      </c>
      <c r="H5308" s="93" t="s">
        <v>8976</v>
      </c>
      <c r="I5308" s="93" t="s">
        <v>23893</v>
      </c>
      <c r="J5308" s="93" t="s">
        <v>20862</v>
      </c>
      <c r="K5308" s="93" t="s">
        <v>6759</v>
      </c>
      <c r="L5308" s="14">
        <f>AND(vyberHrace&lt;&gt;"",ISNUMBER(SEARCH(vyberHrace,$B5308)))</f>
      </c>
      <c r="M5308" s="14">
        <f>AND($I5308=MID(kododd,1,2),$J5308=MID(kododd,3,3))</f>
      </c>
    </row>
    <row r="5309">
      <c r="A5309" s="95">
        <v>56817</v>
      </c>
      <c r="B5309" s="93" t="s">
        <v>21772</v>
      </c>
      <c r="C5309" s="93" t="s">
        <v>1414</v>
      </c>
      <c r="D5309" s="95">
        <v>1036</v>
      </c>
      <c r="F5309" s="95">
        <v>23794496</v>
      </c>
      <c r="G5309" s="95">
        <v>0</v>
      </c>
      <c r="H5309" s="93" t="s">
        <v>8976</v>
      </c>
      <c r="I5309" s="93" t="s">
        <v>23893</v>
      </c>
      <c r="J5309" s="93" t="s">
        <v>20970</v>
      </c>
      <c r="K5309" s="93" t="s">
        <v>5154</v>
      </c>
      <c r="L5309" s="14">
        <f>AND(vyberHrace&lt;&gt;"",ISNUMBER(SEARCH(vyberHrace,$B5309)))</f>
      </c>
      <c r="M5309" s="14">
        <f>AND($I5309=MID(kododd,1,2),$J5309=MID(kododd,3,3))</f>
      </c>
    </row>
    <row r="5310">
      <c r="A5310" s="95">
        <v>2538</v>
      </c>
      <c r="B5310" s="93" t="s">
        <v>17281</v>
      </c>
      <c r="C5310" s="93" t="s">
        <v>1462</v>
      </c>
      <c r="D5310" s="95">
        <v>1779</v>
      </c>
      <c r="E5310" s="95">
        <v>1867</v>
      </c>
      <c r="F5310" s="95">
        <v>343021</v>
      </c>
      <c r="G5310" s="95">
        <v>250</v>
      </c>
      <c r="H5310" s="93" t="s">
        <v>8976</v>
      </c>
      <c r="I5310" s="93" t="s">
        <v>23893</v>
      </c>
      <c r="J5310" s="93" t="s">
        <v>20900</v>
      </c>
      <c r="K5310" s="93" t="s">
        <v>1747</v>
      </c>
      <c r="L5310" s="14">
        <f>AND(vyberHrace&lt;&gt;"",ISNUMBER(SEARCH(vyberHrace,$B5310)))</f>
      </c>
      <c r="M5310" s="14">
        <f>AND($I5310=MID(kododd,1,2),$J5310=MID(kododd,3,3))</f>
      </c>
    </row>
    <row r="5311">
      <c r="A5311" s="95">
        <v>49915</v>
      </c>
      <c r="B5311" s="93" t="s">
        <v>12648</v>
      </c>
      <c r="C5311" s="93" t="s">
        <v>1406</v>
      </c>
      <c r="D5311" s="95">
        <v>2038</v>
      </c>
      <c r="E5311" s="95">
        <v>2087</v>
      </c>
      <c r="F5311" s="95">
        <v>23732580</v>
      </c>
      <c r="G5311" s="95">
        <v>250</v>
      </c>
      <c r="H5311" s="93" t="s">
        <v>8976</v>
      </c>
      <c r="I5311" s="93" t="s">
        <v>23893</v>
      </c>
      <c r="J5311" s="93" t="s">
        <v>20862</v>
      </c>
      <c r="K5311" s="93" t="s">
        <v>6759</v>
      </c>
      <c r="L5311" s="14">
        <f>AND(vyberHrace&lt;&gt;"",ISNUMBER(SEARCH(vyberHrace,$B5311)))</f>
      </c>
      <c r="M5311" s="14">
        <f>AND($I5311=MID(kododd,1,2),$J5311=MID(kododd,3,3))</f>
      </c>
    </row>
    <row r="5312">
      <c r="A5312" s="95">
        <v>48913</v>
      </c>
      <c r="B5312" s="93" t="s">
        <v>15011</v>
      </c>
      <c r="C5312" s="93" t="s">
        <v>1406</v>
      </c>
      <c r="G5312" s="95">
        <v>0</v>
      </c>
      <c r="H5312" s="93" t="s">
        <v>8976</v>
      </c>
      <c r="I5312" s="93" t="s">
        <v>23893</v>
      </c>
      <c r="J5312" s="93" t="s">
        <v>20880</v>
      </c>
      <c r="K5312" s="93" t="s">
        <v>11224</v>
      </c>
      <c r="L5312" s="14">
        <f>AND(vyberHrace&lt;&gt;"",ISNUMBER(SEARCH(vyberHrace,$B5312)))</f>
      </c>
      <c r="M5312" s="14">
        <f>AND($I5312=MID(kododd,1,2),$J5312=MID(kododd,3,3))</f>
      </c>
    </row>
    <row r="5313">
      <c r="A5313" s="95">
        <v>39412</v>
      </c>
      <c r="B5313" s="93" t="s">
        <v>15012</v>
      </c>
      <c r="C5313" s="93" t="s">
        <v>1400</v>
      </c>
      <c r="D5313" s="95">
        <v>1831</v>
      </c>
      <c r="E5313" s="95">
        <v>1911</v>
      </c>
      <c r="F5313" s="95">
        <v>389978</v>
      </c>
      <c r="G5313" s="95">
        <v>250</v>
      </c>
      <c r="H5313" s="93" t="s">
        <v>8976</v>
      </c>
      <c r="I5313" s="93" t="s">
        <v>23893</v>
      </c>
      <c r="J5313" s="93" t="s">
        <v>20880</v>
      </c>
      <c r="K5313" s="93" t="s">
        <v>11224</v>
      </c>
      <c r="L5313" s="14">
        <f>AND(vyberHrace&lt;&gt;"",ISNUMBER(SEARCH(vyberHrace,$B5313)))</f>
      </c>
      <c r="M5313" s="14">
        <f>AND($I5313=MID(kododd,1,2),$J5313=MID(kododd,3,3))</f>
      </c>
    </row>
    <row r="5314">
      <c r="A5314" s="95">
        <v>47200</v>
      </c>
      <c r="B5314" s="93" t="s">
        <v>15018</v>
      </c>
      <c r="C5314" s="93" t="s">
        <v>3255</v>
      </c>
      <c r="G5314" s="95">
        <v>250</v>
      </c>
      <c r="H5314" s="93" t="s">
        <v>8976</v>
      </c>
      <c r="I5314" s="93" t="s">
        <v>23893</v>
      </c>
      <c r="J5314" s="93" t="s">
        <v>20880</v>
      </c>
      <c r="K5314" s="93" t="s">
        <v>11224</v>
      </c>
      <c r="L5314" s="14">
        <f>AND(vyberHrace&lt;&gt;"",ISNUMBER(SEARCH(vyberHrace,$B5314)))</f>
      </c>
      <c r="M5314" s="14">
        <f>AND($I5314=MID(kododd,1,2),$J5314=MID(kododd,3,3))</f>
      </c>
    </row>
    <row r="5315">
      <c r="A5315" s="95">
        <v>56138</v>
      </c>
      <c r="B5315" s="93" t="s">
        <v>21702</v>
      </c>
      <c r="C5315" s="93" t="s">
        <v>1400</v>
      </c>
      <c r="D5315" s="95">
        <v>1315</v>
      </c>
      <c r="G5315" s="95">
        <v>0</v>
      </c>
      <c r="H5315" s="93" t="s">
        <v>8976</v>
      </c>
      <c r="I5315" s="93" t="s">
        <v>23893</v>
      </c>
      <c r="J5315" s="93" t="s">
        <v>20866</v>
      </c>
      <c r="K5315" s="93" t="s">
        <v>9063</v>
      </c>
      <c r="L5315" s="14">
        <f>AND(vyberHrace&lt;&gt;"",ISNUMBER(SEARCH(vyberHrace,$B5315)))</f>
      </c>
      <c r="M5315" s="14">
        <f>AND($I5315=MID(kododd,1,2),$J5315=MID(kododd,3,3))</f>
      </c>
    </row>
    <row r="5316">
      <c r="A5316" s="95">
        <v>1348</v>
      </c>
      <c r="B5316" s="93" t="s">
        <v>10253</v>
      </c>
      <c r="C5316" s="93" t="s">
        <v>1441</v>
      </c>
      <c r="D5316" s="95">
        <v>1879</v>
      </c>
      <c r="E5316" s="95">
        <v>1935</v>
      </c>
      <c r="F5316" s="95">
        <v>311197</v>
      </c>
      <c r="G5316" s="95">
        <v>0</v>
      </c>
      <c r="H5316" s="93" t="s">
        <v>8976</v>
      </c>
      <c r="I5316" s="93" t="s">
        <v>23893</v>
      </c>
      <c r="J5316" s="93" t="s">
        <v>20862</v>
      </c>
      <c r="K5316" s="93" t="s">
        <v>6759</v>
      </c>
      <c r="L5316" s="14">
        <f>AND(vyberHrace&lt;&gt;"",ISNUMBER(SEARCH(vyberHrace,$B5316)))</f>
      </c>
      <c r="M5316" s="14">
        <f>AND($I5316=MID(kododd,1,2),$J5316=MID(kododd,3,3))</f>
      </c>
    </row>
    <row r="5317">
      <c r="A5317" s="95">
        <v>17052</v>
      </c>
      <c r="B5317" s="93" t="s">
        <v>8104</v>
      </c>
      <c r="C5317" s="93" t="s">
        <v>1401</v>
      </c>
      <c r="D5317" s="95">
        <v>1100</v>
      </c>
      <c r="G5317" s="95">
        <v>0</v>
      </c>
      <c r="H5317" s="93" t="s">
        <v>8976</v>
      </c>
      <c r="I5317" s="93" t="s">
        <v>23893</v>
      </c>
      <c r="J5317" s="93" t="s">
        <v>20928</v>
      </c>
      <c r="K5317" s="93" t="s">
        <v>5586</v>
      </c>
      <c r="L5317" s="14">
        <f>AND(vyberHrace&lt;&gt;"",ISNUMBER(SEARCH(vyberHrace,$B5317)))</f>
      </c>
      <c r="M5317" s="14">
        <f>AND($I5317=MID(kododd,1,2),$J5317=MID(kododd,3,3))</f>
      </c>
    </row>
    <row r="5318">
      <c r="A5318" s="95">
        <v>46938</v>
      </c>
      <c r="B5318" s="93" t="s">
        <v>8107</v>
      </c>
      <c r="C5318" s="93" t="s">
        <v>3255</v>
      </c>
      <c r="G5318" s="95">
        <v>0</v>
      </c>
      <c r="H5318" s="93" t="s">
        <v>8976</v>
      </c>
      <c r="I5318" s="93" t="s">
        <v>23893</v>
      </c>
      <c r="J5318" s="93" t="s">
        <v>20983</v>
      </c>
      <c r="K5318" s="93" t="s">
        <v>9107</v>
      </c>
      <c r="L5318" s="14">
        <f>AND(vyberHrace&lt;&gt;"",ISNUMBER(SEARCH(vyberHrace,$B5318)))</f>
      </c>
      <c r="M5318" s="14">
        <f>AND($I5318=MID(kododd,1,2),$J5318=MID(kododd,3,3))</f>
      </c>
    </row>
    <row r="5319">
      <c r="A5319" s="95">
        <v>5040</v>
      </c>
      <c r="B5319" s="93" t="s">
        <v>8110</v>
      </c>
      <c r="C5319" s="93" t="s">
        <v>1404</v>
      </c>
      <c r="D5319" s="95">
        <v>2007</v>
      </c>
      <c r="E5319" s="95">
        <v>2004</v>
      </c>
      <c r="F5319" s="95">
        <v>333514</v>
      </c>
      <c r="G5319" s="95">
        <v>250</v>
      </c>
      <c r="H5319" s="93" t="s">
        <v>8976</v>
      </c>
      <c r="I5319" s="93" t="s">
        <v>23893</v>
      </c>
      <c r="J5319" s="93" t="s">
        <v>20850</v>
      </c>
      <c r="K5319" s="93" t="s">
        <v>2038</v>
      </c>
      <c r="L5319" s="14">
        <f>AND(vyberHrace&lt;&gt;"",ISNUMBER(SEARCH(vyberHrace,$B5319)))</f>
      </c>
      <c r="M5319" s="14">
        <f>AND($I5319=MID(kododd,1,2),$J5319=MID(kododd,3,3))</f>
      </c>
    </row>
    <row r="5320">
      <c r="A5320" s="95">
        <v>56625</v>
      </c>
      <c r="B5320" s="93" t="s">
        <v>8114</v>
      </c>
      <c r="C5320" s="93" t="s">
        <v>1406</v>
      </c>
      <c r="D5320" s="95">
        <v>2003</v>
      </c>
      <c r="E5320" s="95">
        <v>2025</v>
      </c>
      <c r="F5320" s="95">
        <v>23772956</v>
      </c>
      <c r="G5320" s="95">
        <v>250</v>
      </c>
      <c r="H5320" s="93" t="s">
        <v>8976</v>
      </c>
      <c r="I5320" s="93" t="s">
        <v>23893</v>
      </c>
      <c r="J5320" s="93" t="s">
        <v>20922</v>
      </c>
      <c r="K5320" s="93" t="s">
        <v>5595</v>
      </c>
      <c r="L5320" s="14">
        <f>AND(vyberHrace&lt;&gt;"",ISNUMBER(SEARCH(vyberHrace,$B5320)))</f>
      </c>
      <c r="M5320" s="14">
        <f>AND($I5320=MID(kododd,1,2),$J5320=MID(kododd,3,3))</f>
      </c>
    </row>
    <row r="5321">
      <c r="A5321" s="95">
        <v>28710</v>
      </c>
      <c r="B5321" s="93" t="s">
        <v>13847</v>
      </c>
      <c r="C5321" s="93" t="s">
        <v>1454</v>
      </c>
      <c r="D5321" s="95">
        <v>2075</v>
      </c>
      <c r="E5321" s="95">
        <v>2034</v>
      </c>
      <c r="F5321" s="95">
        <v>333646</v>
      </c>
      <c r="G5321" s="95">
        <v>0</v>
      </c>
      <c r="H5321" s="93" t="s">
        <v>8976</v>
      </c>
      <c r="I5321" s="93" t="s">
        <v>23893</v>
      </c>
      <c r="J5321" s="93" t="s">
        <v>20862</v>
      </c>
      <c r="K5321" s="93" t="s">
        <v>6759</v>
      </c>
      <c r="L5321" s="14">
        <f>AND(vyberHrace&lt;&gt;"",ISNUMBER(SEARCH(vyberHrace,$B5321)))</f>
      </c>
      <c r="M5321" s="14">
        <f>AND($I5321=MID(kododd,1,2),$J5321=MID(kododd,3,3))</f>
      </c>
    </row>
    <row r="5322">
      <c r="A5322" s="95">
        <v>56005</v>
      </c>
      <c r="B5322" s="93" t="s">
        <v>21875</v>
      </c>
      <c r="C5322" s="93" t="s">
        <v>1412</v>
      </c>
      <c r="D5322" s="95">
        <v>1062</v>
      </c>
      <c r="G5322" s="95">
        <v>250</v>
      </c>
      <c r="H5322" s="93" t="s">
        <v>8976</v>
      </c>
      <c r="I5322" s="93" t="s">
        <v>23893</v>
      </c>
      <c r="J5322" s="93" t="s">
        <v>20892</v>
      </c>
      <c r="K5322" s="93" t="s">
        <v>6900</v>
      </c>
      <c r="L5322" s="14">
        <f>AND(vyberHrace&lt;&gt;"",ISNUMBER(SEARCH(vyberHrace,$B5322)))</f>
      </c>
      <c r="M5322" s="14">
        <f>AND($I5322=MID(kododd,1,2),$J5322=MID(kododd,3,3))</f>
      </c>
    </row>
    <row r="5323">
      <c r="A5323" s="95">
        <v>53585</v>
      </c>
      <c r="B5323" s="93" t="s">
        <v>17753</v>
      </c>
      <c r="C5323" s="93" t="s">
        <v>1402</v>
      </c>
      <c r="D5323" s="95">
        <v>1532</v>
      </c>
      <c r="E5323" s="95">
        <v>1577</v>
      </c>
      <c r="F5323" s="95">
        <v>23748796</v>
      </c>
      <c r="G5323" s="95">
        <v>0</v>
      </c>
      <c r="H5323" s="93" t="s">
        <v>8976</v>
      </c>
      <c r="I5323" s="93" t="s">
        <v>23893</v>
      </c>
      <c r="J5323" s="93" t="s">
        <v>20900</v>
      </c>
      <c r="K5323" s="93" t="s">
        <v>1747</v>
      </c>
      <c r="L5323" s="14">
        <f>AND(vyberHrace&lt;&gt;"",ISNUMBER(SEARCH(vyberHrace,$B5323)))</f>
      </c>
      <c r="M5323" s="14">
        <f>AND($I5323=MID(kododd,1,2),$J5323=MID(kododd,3,3))</f>
      </c>
    </row>
    <row r="5324">
      <c r="A5324" s="95">
        <v>7677</v>
      </c>
      <c r="B5324" s="93" t="s">
        <v>8119</v>
      </c>
      <c r="C5324" s="93" t="s">
        <v>1451</v>
      </c>
      <c r="D5324" s="95">
        <v>1526</v>
      </c>
      <c r="E5324" s="95">
        <v>1740</v>
      </c>
      <c r="F5324" s="95">
        <v>325910</v>
      </c>
      <c r="G5324" s="95">
        <v>250</v>
      </c>
      <c r="H5324" s="93" t="s">
        <v>8976</v>
      </c>
      <c r="I5324" s="93" t="s">
        <v>23893</v>
      </c>
      <c r="J5324" s="93" t="s">
        <v>20914</v>
      </c>
      <c r="K5324" s="93" t="s">
        <v>9949</v>
      </c>
      <c r="L5324" s="14">
        <f>AND(vyberHrace&lt;&gt;"",ISNUMBER(SEARCH(vyberHrace,$B5324)))</f>
      </c>
      <c r="M5324" s="14">
        <f>AND($I5324=MID(kododd,1,2),$J5324=MID(kododd,3,3))</f>
      </c>
    </row>
    <row r="5325">
      <c r="A5325" s="95">
        <v>25876</v>
      </c>
      <c r="B5325" s="93" t="s">
        <v>8120</v>
      </c>
      <c r="C5325" s="93" t="s">
        <v>1434</v>
      </c>
      <c r="D5325" s="95">
        <v>1250</v>
      </c>
      <c r="G5325" s="95">
        <v>0</v>
      </c>
      <c r="H5325" s="93" t="s">
        <v>8976</v>
      </c>
      <c r="I5325" s="93" t="s">
        <v>23893</v>
      </c>
      <c r="J5325" s="93" t="s">
        <v>20883</v>
      </c>
      <c r="K5325" s="93" t="s">
        <v>6903</v>
      </c>
      <c r="L5325" s="14">
        <f>AND(vyberHrace&lt;&gt;"",ISNUMBER(SEARCH(vyberHrace,$B5325)))</f>
      </c>
      <c r="M5325" s="14">
        <f>AND($I5325=MID(kododd,1,2),$J5325=MID(kododd,3,3))</f>
      </c>
    </row>
    <row r="5326">
      <c r="A5326" s="95">
        <v>32182</v>
      </c>
      <c r="B5326" s="93" t="s">
        <v>8120</v>
      </c>
      <c r="C5326" s="93" t="s">
        <v>1448</v>
      </c>
      <c r="D5326" s="95">
        <v>1111</v>
      </c>
      <c r="G5326" s="95">
        <v>0</v>
      </c>
      <c r="H5326" s="93" t="s">
        <v>8976</v>
      </c>
      <c r="I5326" s="93" t="s">
        <v>23893</v>
      </c>
      <c r="J5326" s="93" t="s">
        <v>20880</v>
      </c>
      <c r="K5326" s="93" t="s">
        <v>11224</v>
      </c>
      <c r="L5326" s="14">
        <f>AND(vyberHrace&lt;&gt;"",ISNUMBER(SEARCH(vyberHrace,$B5326)))</f>
      </c>
      <c r="M5326" s="14">
        <f>AND($I5326=MID(kododd,1,2),$J5326=MID(kododd,3,3))</f>
      </c>
    </row>
    <row r="5327">
      <c r="A5327" s="95">
        <v>63239</v>
      </c>
      <c r="B5327" s="93" t="s">
        <v>28828</v>
      </c>
      <c r="C5327" s="93" t="s">
        <v>1412</v>
      </c>
      <c r="D5327" s="95">
        <v>1578</v>
      </c>
      <c r="E5327" s="95">
        <v>1774</v>
      </c>
      <c r="F5327" s="95">
        <v>571003673</v>
      </c>
      <c r="G5327" s="95">
        <v>250</v>
      </c>
      <c r="H5327" s="93" t="s">
        <v>8976</v>
      </c>
      <c r="I5327" s="93" t="s">
        <v>23893</v>
      </c>
      <c r="J5327" s="93" t="s">
        <v>20859</v>
      </c>
      <c r="K5327" s="93" t="s">
        <v>5573</v>
      </c>
      <c r="L5327" s="14">
        <f>AND(vyberHrace&lt;&gt;"",ISNUMBER(SEARCH(vyberHrace,$B5327)))</f>
      </c>
      <c r="M5327" s="14">
        <f>AND($I5327=MID(kododd,1,2),$J5327=MID(kododd,3,3))</f>
      </c>
    </row>
    <row r="5328">
      <c r="A5328" s="95">
        <v>51708</v>
      </c>
      <c r="B5328" s="93" t="s">
        <v>1616</v>
      </c>
      <c r="C5328" s="93" t="s">
        <v>3255</v>
      </c>
      <c r="G5328" s="95">
        <v>0</v>
      </c>
      <c r="H5328" s="93" t="s">
        <v>8976</v>
      </c>
      <c r="I5328" s="93" t="s">
        <v>23893</v>
      </c>
      <c r="J5328" s="93" t="s">
        <v>20862</v>
      </c>
      <c r="K5328" s="93" t="s">
        <v>6759</v>
      </c>
      <c r="L5328" s="14">
        <f>AND(vyberHrace&lt;&gt;"",ISNUMBER(SEARCH(vyberHrace,$B5328)))</f>
      </c>
      <c r="M5328" s="14">
        <f>AND($I5328=MID(kododd,1,2),$J5328=MID(kododd,3,3))</f>
      </c>
    </row>
    <row r="5329">
      <c r="A5329" s="95">
        <v>59202</v>
      </c>
      <c r="B5329" s="93" t="s">
        <v>25634</v>
      </c>
      <c r="C5329" s="93" t="s">
        <v>1411</v>
      </c>
      <c r="G5329" s="95">
        <v>0</v>
      </c>
      <c r="H5329" s="93" t="s">
        <v>8976</v>
      </c>
      <c r="I5329" s="93" t="s">
        <v>23893</v>
      </c>
      <c r="J5329" s="93" t="s">
        <v>20922</v>
      </c>
      <c r="K5329" s="93" t="s">
        <v>5595</v>
      </c>
      <c r="L5329" s="14">
        <f>AND(vyberHrace&lt;&gt;"",ISNUMBER(SEARCH(vyberHrace,$B5329)))</f>
      </c>
      <c r="M5329" s="14">
        <f>AND($I5329=MID(kododd,1,2),$J5329=MID(kododd,3,3))</f>
      </c>
    </row>
    <row r="5330">
      <c r="A5330" s="95">
        <v>213</v>
      </c>
      <c r="B5330" s="93" t="s">
        <v>11672</v>
      </c>
      <c r="C5330" s="93" t="s">
        <v>1463</v>
      </c>
      <c r="D5330" s="95">
        <v>1898</v>
      </c>
      <c r="E5330" s="95">
        <v>1913</v>
      </c>
      <c r="F5330" s="95">
        <v>306274</v>
      </c>
      <c r="G5330" s="95">
        <v>250</v>
      </c>
      <c r="H5330" s="93" t="s">
        <v>8976</v>
      </c>
      <c r="I5330" s="93" t="s">
        <v>23893</v>
      </c>
      <c r="J5330" s="93" t="s">
        <v>20863</v>
      </c>
      <c r="K5330" s="93" t="s">
        <v>4532</v>
      </c>
      <c r="L5330" s="14">
        <f>AND(vyberHrace&lt;&gt;"",ISNUMBER(SEARCH(vyberHrace,$B5330)))</f>
      </c>
      <c r="M5330" s="14">
        <f>AND($I5330=MID(kododd,1,2),$J5330=MID(kododd,3,3))</f>
      </c>
    </row>
    <row r="5331">
      <c r="A5331" s="95">
        <v>16492</v>
      </c>
      <c r="B5331" s="93" t="s">
        <v>8130</v>
      </c>
      <c r="C5331" s="93" t="s">
        <v>1456</v>
      </c>
      <c r="D5331" s="95">
        <v>1515</v>
      </c>
      <c r="E5331" s="95">
        <v>1712</v>
      </c>
      <c r="F5331" s="95">
        <v>376930</v>
      </c>
      <c r="G5331" s="95">
        <v>500</v>
      </c>
      <c r="H5331" s="93" t="s">
        <v>8976</v>
      </c>
      <c r="I5331" s="93" t="s">
        <v>23893</v>
      </c>
      <c r="J5331" s="93" t="s">
        <v>23412</v>
      </c>
      <c r="K5331" s="93" t="s">
        <v>21358</v>
      </c>
      <c r="L5331" s="14">
        <f>AND(vyberHrace&lt;&gt;"",ISNUMBER(SEARCH(vyberHrace,$B5331)))</f>
      </c>
      <c r="M5331" s="14">
        <f>AND($I5331=MID(kododd,1,2),$J5331=MID(kododd,3,3))</f>
      </c>
    </row>
    <row r="5332">
      <c r="A5332" s="95">
        <v>25722</v>
      </c>
      <c r="B5332" s="93" t="s">
        <v>8139</v>
      </c>
      <c r="C5332" s="93" t="s">
        <v>1467</v>
      </c>
      <c r="D5332" s="95">
        <v>1418</v>
      </c>
      <c r="G5332" s="95">
        <v>0</v>
      </c>
      <c r="H5332" s="93" t="s">
        <v>8976</v>
      </c>
      <c r="I5332" s="93" t="s">
        <v>23893</v>
      </c>
      <c r="J5332" s="93" t="s">
        <v>20897</v>
      </c>
      <c r="K5332" s="93" t="s">
        <v>5077</v>
      </c>
      <c r="L5332" s="14">
        <f>AND(vyberHrace&lt;&gt;"",ISNUMBER(SEARCH(vyberHrace,$B5332)))</f>
      </c>
      <c r="M5332" s="14">
        <f>AND($I5332=MID(kododd,1,2),$J5332=MID(kododd,3,3))</f>
      </c>
    </row>
    <row r="5333">
      <c r="A5333" s="95">
        <v>42391</v>
      </c>
      <c r="B5333" s="93" t="s">
        <v>8140</v>
      </c>
      <c r="C5333" s="93" t="s">
        <v>1444</v>
      </c>
      <c r="D5333" s="95">
        <v>1257</v>
      </c>
      <c r="F5333" s="95">
        <v>393746</v>
      </c>
      <c r="G5333" s="95">
        <v>250</v>
      </c>
      <c r="H5333" s="93" t="s">
        <v>8976</v>
      </c>
      <c r="I5333" s="93" t="s">
        <v>23893</v>
      </c>
      <c r="J5333" s="93" t="s">
        <v>20859</v>
      </c>
      <c r="K5333" s="93" t="s">
        <v>5573</v>
      </c>
      <c r="L5333" s="14">
        <f>AND(vyberHrace&lt;&gt;"",ISNUMBER(SEARCH(vyberHrace,$B5333)))</f>
      </c>
      <c r="M5333" s="14">
        <f>AND($I5333=MID(kododd,1,2),$J5333=MID(kododd,3,3))</f>
      </c>
    </row>
    <row r="5334">
      <c r="A5334" s="95">
        <v>52316</v>
      </c>
      <c r="B5334" s="93" t="s">
        <v>1785</v>
      </c>
      <c r="C5334" s="93" t="s">
        <v>1402</v>
      </c>
      <c r="G5334" s="95">
        <v>0</v>
      </c>
      <c r="H5334" s="93" t="s">
        <v>8976</v>
      </c>
      <c r="I5334" s="93" t="s">
        <v>23893</v>
      </c>
      <c r="J5334" s="93" t="s">
        <v>20986</v>
      </c>
      <c r="K5334" s="93" t="s">
        <v>5124</v>
      </c>
      <c r="L5334" s="14">
        <f>AND(vyberHrace&lt;&gt;"",ISNUMBER(SEARCH(vyberHrace,$B5334)))</f>
      </c>
      <c r="M5334" s="14">
        <f>AND($I5334=MID(kododd,1,2),$J5334=MID(kododd,3,3))</f>
      </c>
    </row>
    <row r="5335">
      <c r="A5335" s="95">
        <v>55499</v>
      </c>
      <c r="B5335" s="93" t="s">
        <v>21790</v>
      </c>
      <c r="C5335" s="93" t="s">
        <v>1411</v>
      </c>
      <c r="G5335" s="95">
        <v>250</v>
      </c>
      <c r="H5335" s="93" t="s">
        <v>8976</v>
      </c>
      <c r="I5335" s="93" t="s">
        <v>23893</v>
      </c>
      <c r="J5335" s="93" t="s">
        <v>20862</v>
      </c>
      <c r="K5335" s="93" t="s">
        <v>6759</v>
      </c>
      <c r="L5335" s="14">
        <f>AND(vyberHrace&lt;&gt;"",ISNUMBER(SEARCH(vyberHrace,$B5335)))</f>
      </c>
      <c r="M5335" s="14">
        <f>AND($I5335=MID(kododd,1,2),$J5335=MID(kododd,3,3))</f>
      </c>
    </row>
    <row r="5336">
      <c r="A5336" s="95">
        <v>2365</v>
      </c>
      <c r="B5336" s="93" t="s">
        <v>14028</v>
      </c>
      <c r="C5336" s="93" t="s">
        <v>1473</v>
      </c>
      <c r="D5336" s="95">
        <v>1657</v>
      </c>
      <c r="E5336" s="95">
        <v>1790</v>
      </c>
      <c r="F5336" s="95">
        <v>308412</v>
      </c>
      <c r="G5336" s="95">
        <v>250</v>
      </c>
      <c r="H5336" s="93" t="s">
        <v>8976</v>
      </c>
      <c r="I5336" s="93" t="s">
        <v>23893</v>
      </c>
      <c r="J5336" s="93" t="s">
        <v>20983</v>
      </c>
      <c r="K5336" s="93" t="s">
        <v>9107</v>
      </c>
      <c r="L5336" s="14">
        <f>AND(vyberHrace&lt;&gt;"",ISNUMBER(SEARCH(vyberHrace,$B5336)))</f>
      </c>
      <c r="M5336" s="14">
        <f>AND($I5336=MID(kododd,1,2),$J5336=MID(kododd,3,3))</f>
      </c>
    </row>
    <row r="5337">
      <c r="A5337" s="95">
        <v>14997</v>
      </c>
      <c r="B5337" s="93" t="s">
        <v>8313</v>
      </c>
      <c r="C5337" s="93" t="s">
        <v>1446</v>
      </c>
      <c r="D5337" s="95">
        <v>1807</v>
      </c>
      <c r="E5337" s="95">
        <v>1888</v>
      </c>
      <c r="F5337" s="95">
        <v>315478</v>
      </c>
      <c r="G5337" s="95">
        <v>250</v>
      </c>
      <c r="H5337" s="93" t="s">
        <v>8976</v>
      </c>
      <c r="I5337" s="93" t="s">
        <v>23893</v>
      </c>
      <c r="J5337" s="93" t="s">
        <v>20890</v>
      </c>
      <c r="K5337" s="93" t="s">
        <v>9069</v>
      </c>
      <c r="L5337" s="14">
        <f>AND(vyberHrace&lt;&gt;"",ISNUMBER(SEARCH(vyberHrace,$B5337)))</f>
      </c>
      <c r="M5337" s="14">
        <f>AND($I5337=MID(kododd,1,2),$J5337=MID(kododd,3,3))</f>
      </c>
    </row>
    <row r="5338">
      <c r="A5338" s="95">
        <v>63168</v>
      </c>
      <c r="B5338" s="93" t="s">
        <v>8314</v>
      </c>
      <c r="C5338" s="93" t="s">
        <v>1488</v>
      </c>
      <c r="G5338" s="95">
        <v>250</v>
      </c>
      <c r="H5338" s="93" t="s">
        <v>8976</v>
      </c>
      <c r="I5338" s="93" t="s">
        <v>23893</v>
      </c>
      <c r="J5338" s="93" t="s">
        <v>20863</v>
      </c>
      <c r="K5338" s="93" t="s">
        <v>4532</v>
      </c>
      <c r="L5338" s="14">
        <f>AND(vyberHrace&lt;&gt;"",ISNUMBER(SEARCH(vyberHrace,$B5338)))</f>
      </c>
      <c r="M5338" s="14">
        <f>AND($I5338=MID(kododd,1,2),$J5338=MID(kododd,3,3))</f>
      </c>
    </row>
    <row r="5339">
      <c r="A5339" s="95">
        <v>43891</v>
      </c>
      <c r="B5339" s="93" t="s">
        <v>8320</v>
      </c>
      <c r="C5339" s="93" t="s">
        <v>1408</v>
      </c>
      <c r="D5339" s="95">
        <v>1174</v>
      </c>
      <c r="E5339" s="95">
        <v>1444</v>
      </c>
      <c r="F5339" s="95">
        <v>394645</v>
      </c>
      <c r="G5339" s="95">
        <v>0</v>
      </c>
      <c r="H5339" s="93" t="s">
        <v>8976</v>
      </c>
      <c r="I5339" s="93" t="s">
        <v>23893</v>
      </c>
      <c r="J5339" s="93" t="s">
        <v>20862</v>
      </c>
      <c r="K5339" s="93" t="s">
        <v>6759</v>
      </c>
      <c r="L5339" s="14">
        <f>AND(vyberHrace&lt;&gt;"",ISNUMBER(SEARCH(vyberHrace,$B5339)))</f>
      </c>
      <c r="M5339" s="14">
        <f>AND($I5339=MID(kododd,1,2),$J5339=MID(kododd,3,3))</f>
      </c>
    </row>
    <row r="5340">
      <c r="A5340" s="95">
        <v>50451</v>
      </c>
      <c r="B5340" s="93" t="s">
        <v>9099</v>
      </c>
      <c r="C5340" s="93" t="s">
        <v>1402</v>
      </c>
      <c r="G5340" s="95">
        <v>0</v>
      </c>
      <c r="H5340" s="93" t="s">
        <v>8976</v>
      </c>
      <c r="I5340" s="93" t="s">
        <v>23893</v>
      </c>
      <c r="J5340" s="93" t="s">
        <v>21005</v>
      </c>
      <c r="K5340" s="93" t="s">
        <v>7922</v>
      </c>
      <c r="L5340" s="14">
        <f>AND(vyberHrace&lt;&gt;"",ISNUMBER(SEARCH(vyberHrace,$B5340)))</f>
      </c>
      <c r="M5340" s="14">
        <f>AND($I5340=MID(kododd,1,2),$J5340=MID(kododd,3,3))</f>
      </c>
    </row>
    <row r="5341">
      <c r="A5341" s="95">
        <v>43892</v>
      </c>
      <c r="B5341" s="93" t="s">
        <v>8321</v>
      </c>
      <c r="C5341" s="93" t="s">
        <v>1402</v>
      </c>
      <c r="D5341" s="95">
        <v>1070</v>
      </c>
      <c r="F5341" s="95">
        <v>398713</v>
      </c>
      <c r="G5341" s="95">
        <v>0</v>
      </c>
      <c r="H5341" s="93" t="s">
        <v>8976</v>
      </c>
      <c r="I5341" s="93" t="s">
        <v>23893</v>
      </c>
      <c r="J5341" s="93" t="s">
        <v>20862</v>
      </c>
      <c r="K5341" s="93" t="s">
        <v>6759</v>
      </c>
      <c r="L5341" s="14">
        <f>AND(vyberHrace&lt;&gt;"",ISNUMBER(SEARCH(vyberHrace,$B5341)))</f>
      </c>
      <c r="M5341" s="14">
        <f>AND($I5341=MID(kododd,1,2),$J5341=MID(kododd,3,3))</f>
      </c>
    </row>
    <row r="5342">
      <c r="A5342" s="95">
        <v>60012</v>
      </c>
      <c r="B5342" s="93" t="s">
        <v>26492</v>
      </c>
      <c r="C5342" s="93" t="s">
        <v>1422</v>
      </c>
      <c r="G5342" s="95">
        <v>0</v>
      </c>
      <c r="H5342" s="93" t="s">
        <v>8976</v>
      </c>
      <c r="I5342" s="93" t="s">
        <v>23893</v>
      </c>
      <c r="J5342" s="93" t="s">
        <v>20862</v>
      </c>
      <c r="K5342" s="93" t="s">
        <v>6759</v>
      </c>
      <c r="L5342" s="14">
        <f>AND(vyberHrace&lt;&gt;"",ISNUMBER(SEARCH(vyberHrace,$B5342)))</f>
      </c>
      <c r="M5342" s="14">
        <f>AND($I5342=MID(kododd,1,2),$J5342=MID(kododd,3,3))</f>
      </c>
    </row>
    <row r="5343">
      <c r="A5343" s="95">
        <v>53883</v>
      </c>
      <c r="B5343" s="93" t="s">
        <v>2645</v>
      </c>
      <c r="C5343" s="93" t="s">
        <v>1412</v>
      </c>
      <c r="G5343" s="95">
        <v>0</v>
      </c>
      <c r="H5343" s="93" t="s">
        <v>8976</v>
      </c>
      <c r="I5343" s="93" t="s">
        <v>23893</v>
      </c>
      <c r="J5343" s="93" t="s">
        <v>20942</v>
      </c>
      <c r="K5343" s="93" t="s">
        <v>9082</v>
      </c>
      <c r="L5343" s="14">
        <f>AND(vyberHrace&lt;&gt;"",ISNUMBER(SEARCH(vyberHrace,$B5343)))</f>
      </c>
      <c r="M5343" s="14">
        <f>AND($I5343=MID(kododd,1,2),$J5343=MID(kododd,3,3))</f>
      </c>
    </row>
    <row r="5344">
      <c r="A5344" s="95">
        <v>58061</v>
      </c>
      <c r="B5344" s="93" t="s">
        <v>24591</v>
      </c>
      <c r="C5344" s="93" t="s">
        <v>1422</v>
      </c>
      <c r="G5344" s="95">
        <v>0</v>
      </c>
      <c r="H5344" s="93" t="s">
        <v>8976</v>
      </c>
      <c r="I5344" s="93" t="s">
        <v>23893</v>
      </c>
      <c r="J5344" s="93" t="s">
        <v>20862</v>
      </c>
      <c r="K5344" s="93" t="s">
        <v>6759</v>
      </c>
      <c r="L5344" s="14">
        <f>AND(vyberHrace&lt;&gt;"",ISNUMBER(SEARCH(vyberHrace,$B5344)))</f>
      </c>
      <c r="M5344" s="14">
        <f>AND($I5344=MID(kododd,1,2),$J5344=MID(kododd,3,3))</f>
      </c>
    </row>
    <row r="5345">
      <c r="A5345" s="95">
        <v>47790</v>
      </c>
      <c r="B5345" s="93" t="s">
        <v>8344</v>
      </c>
      <c r="C5345" s="93" t="s">
        <v>1404</v>
      </c>
      <c r="D5345" s="95">
        <v>1628</v>
      </c>
      <c r="E5345" s="95">
        <v>1759</v>
      </c>
      <c r="F5345" s="95">
        <v>23717653</v>
      </c>
      <c r="G5345" s="95">
        <v>250</v>
      </c>
      <c r="H5345" s="93" t="s">
        <v>8976</v>
      </c>
      <c r="I5345" s="93" t="s">
        <v>23893</v>
      </c>
      <c r="J5345" s="93" t="s">
        <v>20862</v>
      </c>
      <c r="K5345" s="93" t="s">
        <v>6759</v>
      </c>
      <c r="L5345" s="14">
        <f>AND(vyberHrace&lt;&gt;"",ISNUMBER(SEARCH(vyberHrace,$B5345)))</f>
      </c>
      <c r="M5345" s="14">
        <f>AND($I5345=MID(kododd,1,2),$J5345=MID(kododd,3,3))</f>
      </c>
    </row>
    <row r="5346">
      <c r="A5346" s="95">
        <v>45341</v>
      </c>
      <c r="B5346" s="93" t="s">
        <v>8345</v>
      </c>
      <c r="C5346" s="93" t="s">
        <v>3255</v>
      </c>
      <c r="D5346" s="95">
        <v>2078</v>
      </c>
      <c r="E5346" s="95">
        <v>2047</v>
      </c>
      <c r="F5346" s="95">
        <v>23715359</v>
      </c>
      <c r="G5346" s="95">
        <v>250</v>
      </c>
      <c r="H5346" s="93" t="s">
        <v>8976</v>
      </c>
      <c r="I5346" s="93" t="s">
        <v>23893</v>
      </c>
      <c r="J5346" s="93" t="s">
        <v>20862</v>
      </c>
      <c r="K5346" s="93" t="s">
        <v>6759</v>
      </c>
      <c r="L5346" s="14">
        <f>AND(vyberHrace&lt;&gt;"",ISNUMBER(SEARCH(vyberHrace,$B5346)))</f>
      </c>
      <c r="M5346" s="14">
        <f>AND($I5346=MID(kododd,1,2),$J5346=MID(kododd,3,3))</f>
      </c>
    </row>
    <row r="5347">
      <c r="A5347" s="95">
        <v>57452</v>
      </c>
      <c r="B5347" s="93" t="s">
        <v>21686</v>
      </c>
      <c r="C5347" s="93" t="s">
        <v>1455</v>
      </c>
      <c r="D5347" s="95">
        <v>1099</v>
      </c>
      <c r="F5347" s="95">
        <v>23768673</v>
      </c>
      <c r="G5347" s="95">
        <v>250</v>
      </c>
      <c r="H5347" s="93" t="s">
        <v>8976</v>
      </c>
      <c r="I5347" s="93" t="s">
        <v>23893</v>
      </c>
      <c r="J5347" s="93" t="s">
        <v>20845</v>
      </c>
      <c r="K5347" s="93" t="s">
        <v>11239</v>
      </c>
      <c r="L5347" s="14">
        <f>AND(vyberHrace&lt;&gt;"",ISNUMBER(SEARCH(vyberHrace,$B5347)))</f>
      </c>
      <c r="M5347" s="14">
        <f>AND($I5347=MID(kododd,1,2),$J5347=MID(kododd,3,3))</f>
      </c>
    </row>
    <row r="5348">
      <c r="A5348" s="95">
        <v>50304</v>
      </c>
      <c r="B5348" s="93" t="s">
        <v>4510</v>
      </c>
      <c r="C5348" s="93" t="s">
        <v>1412</v>
      </c>
      <c r="G5348" s="95">
        <v>0</v>
      </c>
      <c r="H5348" s="93" t="s">
        <v>8976</v>
      </c>
      <c r="I5348" s="93" t="s">
        <v>23893</v>
      </c>
      <c r="J5348" s="93" t="s">
        <v>20960</v>
      </c>
      <c r="K5348" s="93" t="s">
        <v>4905</v>
      </c>
      <c r="L5348" s="14">
        <f>AND(vyberHrace&lt;&gt;"",ISNUMBER(SEARCH(vyberHrace,$B5348)))</f>
      </c>
      <c r="M5348" s="14">
        <f>AND($I5348=MID(kododd,1,2),$J5348=MID(kododd,3,3))</f>
      </c>
    </row>
    <row r="5349">
      <c r="A5349" s="95">
        <v>17157</v>
      </c>
      <c r="B5349" s="93" t="s">
        <v>8353</v>
      </c>
      <c r="C5349" s="93" t="s">
        <v>1469</v>
      </c>
      <c r="D5349" s="95">
        <v>2190</v>
      </c>
      <c r="E5349" s="95">
        <v>2224</v>
      </c>
      <c r="F5349" s="95">
        <v>14900122</v>
      </c>
      <c r="G5349" s="95">
        <v>250</v>
      </c>
      <c r="H5349" s="93" t="s">
        <v>8976</v>
      </c>
      <c r="I5349" s="93" t="s">
        <v>23893</v>
      </c>
      <c r="J5349" s="93" t="s">
        <v>20863</v>
      </c>
      <c r="K5349" s="93" t="s">
        <v>4532</v>
      </c>
      <c r="L5349" s="14">
        <f>AND(vyberHrace&lt;&gt;"",ISNUMBER(SEARCH(vyberHrace,$B5349)))</f>
      </c>
      <c r="M5349" s="14">
        <f>AND($I5349=MID(kododd,1,2),$J5349=MID(kododd,3,3))</f>
      </c>
    </row>
    <row r="5350">
      <c r="A5350" s="95">
        <v>31173</v>
      </c>
      <c r="B5350" s="93" t="s">
        <v>19702</v>
      </c>
      <c r="C5350" s="93" t="s">
        <v>1413</v>
      </c>
      <c r="D5350" s="95">
        <v>1512</v>
      </c>
      <c r="F5350" s="95">
        <v>23700459</v>
      </c>
      <c r="G5350" s="95">
        <v>0</v>
      </c>
      <c r="H5350" s="93" t="s">
        <v>8976</v>
      </c>
      <c r="I5350" s="93" t="s">
        <v>23893</v>
      </c>
      <c r="J5350" s="93" t="s">
        <v>20990</v>
      </c>
      <c r="K5350" s="93" t="s">
        <v>5159</v>
      </c>
      <c r="L5350" s="14">
        <f>AND(vyberHrace&lt;&gt;"",ISNUMBER(SEARCH(vyberHrace,$B5350)))</f>
      </c>
      <c r="M5350" s="14">
        <f>AND($I5350=MID(kododd,1,2),$J5350=MID(kododd,3,3))</f>
      </c>
    </row>
    <row r="5351">
      <c r="A5351" s="95">
        <v>48914</v>
      </c>
      <c r="B5351" s="93" t="s">
        <v>8372</v>
      </c>
      <c r="C5351" s="93" t="s">
        <v>1402</v>
      </c>
      <c r="D5351" s="95">
        <v>1111</v>
      </c>
      <c r="G5351" s="95">
        <v>0</v>
      </c>
      <c r="H5351" s="93" t="s">
        <v>8976</v>
      </c>
      <c r="I5351" s="93" t="s">
        <v>23893</v>
      </c>
      <c r="J5351" s="93" t="s">
        <v>20880</v>
      </c>
      <c r="K5351" s="93" t="s">
        <v>11224</v>
      </c>
      <c r="L5351" s="14">
        <f>AND(vyberHrace&lt;&gt;"",ISNUMBER(SEARCH(vyberHrace,$B5351)))</f>
      </c>
      <c r="M5351" s="14">
        <f>AND($I5351=MID(kododd,1,2),$J5351=MID(kododd,3,3))</f>
      </c>
    </row>
    <row r="5352">
      <c r="A5352" s="95">
        <v>60654</v>
      </c>
      <c r="B5352" s="93" t="s">
        <v>8376</v>
      </c>
      <c r="C5352" s="93" t="s">
        <v>1450</v>
      </c>
      <c r="G5352" s="95">
        <v>250</v>
      </c>
      <c r="H5352" s="93" t="s">
        <v>8976</v>
      </c>
      <c r="I5352" s="93" t="s">
        <v>23893</v>
      </c>
      <c r="J5352" s="93" t="s">
        <v>20845</v>
      </c>
      <c r="K5352" s="93" t="s">
        <v>11239</v>
      </c>
      <c r="L5352" s="14">
        <f>AND(vyberHrace&lt;&gt;"",ISNUMBER(SEARCH(vyberHrace,$B5352)))</f>
      </c>
      <c r="M5352" s="14">
        <f>AND($I5352=MID(kododd,1,2),$J5352=MID(kododd,3,3))</f>
      </c>
    </row>
    <row r="5353">
      <c r="A5353" s="95">
        <v>1920</v>
      </c>
      <c r="B5353" s="93" t="s">
        <v>8377</v>
      </c>
      <c r="C5353" s="93" t="s">
        <v>1413</v>
      </c>
      <c r="D5353" s="95">
        <v>1728</v>
      </c>
      <c r="E5353" s="95">
        <v>1793</v>
      </c>
      <c r="F5353" s="95">
        <v>337960</v>
      </c>
      <c r="G5353" s="95">
        <v>250</v>
      </c>
      <c r="H5353" s="93" t="s">
        <v>8976</v>
      </c>
      <c r="I5353" s="93" t="s">
        <v>23893</v>
      </c>
      <c r="J5353" s="93" t="s">
        <v>20859</v>
      </c>
      <c r="K5353" s="93" t="s">
        <v>5573</v>
      </c>
      <c r="L5353" s="14">
        <f>AND(vyberHrace&lt;&gt;"",ISNUMBER(SEARCH(vyberHrace,$B5353)))</f>
      </c>
      <c r="M5353" s="14">
        <f>AND($I5353=MID(kododd,1,2),$J5353=MID(kododd,3,3))</f>
      </c>
    </row>
    <row r="5354">
      <c r="A5354" s="95">
        <v>54864</v>
      </c>
      <c r="B5354" s="93" t="s">
        <v>8380</v>
      </c>
      <c r="C5354" s="93" t="s">
        <v>1420</v>
      </c>
      <c r="G5354" s="95">
        <v>0</v>
      </c>
      <c r="H5354" s="93" t="s">
        <v>8976</v>
      </c>
      <c r="I5354" s="93" t="s">
        <v>23893</v>
      </c>
      <c r="J5354" s="93" t="s">
        <v>20863</v>
      </c>
      <c r="K5354" s="93" t="s">
        <v>4532</v>
      </c>
      <c r="L5354" s="14">
        <f>AND(vyberHrace&lt;&gt;"",ISNUMBER(SEARCH(vyberHrace,$B5354)))</f>
      </c>
      <c r="M5354" s="14">
        <f>AND($I5354=MID(kododd,1,2),$J5354=MID(kododd,3,3))</f>
      </c>
    </row>
    <row r="5355">
      <c r="A5355" s="95">
        <v>46600</v>
      </c>
      <c r="B5355" s="93" t="s">
        <v>8382</v>
      </c>
      <c r="C5355" s="93" t="s">
        <v>1416</v>
      </c>
      <c r="D5355" s="95">
        <v>1345</v>
      </c>
      <c r="E5355" s="95">
        <v>1570</v>
      </c>
      <c r="F5355" s="95">
        <v>23731850</v>
      </c>
      <c r="G5355" s="95">
        <v>0</v>
      </c>
      <c r="H5355" s="93" t="s">
        <v>8976</v>
      </c>
      <c r="I5355" s="93" t="s">
        <v>23893</v>
      </c>
      <c r="J5355" s="93" t="s">
        <v>20862</v>
      </c>
      <c r="K5355" s="93" t="s">
        <v>6759</v>
      </c>
      <c r="L5355" s="14">
        <f>AND(vyberHrace&lt;&gt;"",ISNUMBER(SEARCH(vyberHrace,$B5355)))</f>
      </c>
      <c r="M5355" s="14">
        <f>AND($I5355=MID(kododd,1,2),$J5355=MID(kododd,3,3))</f>
      </c>
    </row>
    <row r="5356">
      <c r="A5356" s="95">
        <v>48915</v>
      </c>
      <c r="B5356" s="93" t="s">
        <v>8384</v>
      </c>
      <c r="C5356" s="93" t="s">
        <v>1406</v>
      </c>
      <c r="G5356" s="95">
        <v>0</v>
      </c>
      <c r="H5356" s="93" t="s">
        <v>8976</v>
      </c>
      <c r="I5356" s="93" t="s">
        <v>23893</v>
      </c>
      <c r="J5356" s="93" t="s">
        <v>20880</v>
      </c>
      <c r="K5356" s="93" t="s">
        <v>11224</v>
      </c>
      <c r="L5356" s="14">
        <f>AND(vyberHrace&lt;&gt;"",ISNUMBER(SEARCH(vyberHrace,$B5356)))</f>
      </c>
      <c r="M5356" s="14">
        <f>AND($I5356=MID(kododd,1,2),$J5356=MID(kododd,3,3))</f>
      </c>
    </row>
    <row r="5357">
      <c r="A5357" s="95">
        <v>63414</v>
      </c>
      <c r="B5357" s="93" t="s">
        <v>8390</v>
      </c>
      <c r="C5357" s="93" t="s">
        <v>1423</v>
      </c>
      <c r="F5357" s="95">
        <v>23792396</v>
      </c>
      <c r="G5357" s="95">
        <v>250</v>
      </c>
      <c r="H5357" s="93" t="s">
        <v>8976</v>
      </c>
      <c r="I5357" s="93" t="s">
        <v>23893</v>
      </c>
      <c r="J5357" s="93" t="s">
        <v>20892</v>
      </c>
      <c r="K5357" s="93" t="s">
        <v>6900</v>
      </c>
      <c r="L5357" s="14">
        <f>AND(vyberHrace&lt;&gt;"",ISNUMBER(SEARCH(vyberHrace,$B5357)))</f>
      </c>
      <c r="M5357" s="14">
        <f>AND($I5357=MID(kododd,1,2),$J5357=MID(kododd,3,3))</f>
      </c>
    </row>
    <row r="5358">
      <c r="A5358" s="95">
        <v>3540</v>
      </c>
      <c r="B5358" s="93" t="s">
        <v>21046</v>
      </c>
      <c r="C5358" s="93" t="s">
        <v>1407</v>
      </c>
      <c r="D5358" s="95">
        <v>1667</v>
      </c>
      <c r="G5358" s="95">
        <v>250</v>
      </c>
      <c r="H5358" s="93" t="s">
        <v>8976</v>
      </c>
      <c r="I5358" s="93" t="s">
        <v>23893</v>
      </c>
      <c r="J5358" s="93" t="s">
        <v>20897</v>
      </c>
      <c r="K5358" s="93" t="s">
        <v>5077</v>
      </c>
      <c r="L5358" s="14">
        <f>AND(vyberHrace&lt;&gt;"",ISNUMBER(SEARCH(vyberHrace,$B5358)))</f>
      </c>
      <c r="M5358" s="14">
        <f>AND($I5358=MID(kododd,1,2),$J5358=MID(kododd,3,3))</f>
      </c>
    </row>
    <row r="5359">
      <c r="A5359" s="95">
        <v>55420</v>
      </c>
      <c r="B5359" s="93" t="s">
        <v>21046</v>
      </c>
      <c r="C5359" s="93" t="s">
        <v>1420</v>
      </c>
      <c r="G5359" s="95">
        <v>0</v>
      </c>
      <c r="H5359" s="93" t="s">
        <v>8976</v>
      </c>
      <c r="I5359" s="93" t="s">
        <v>23893</v>
      </c>
      <c r="J5359" s="93" t="s">
        <v>20986</v>
      </c>
      <c r="K5359" s="93" t="s">
        <v>5124</v>
      </c>
      <c r="L5359" s="14">
        <f>AND(vyberHrace&lt;&gt;"",ISNUMBER(SEARCH(vyberHrace,$B5359)))</f>
      </c>
      <c r="M5359" s="14">
        <f>AND($I5359=MID(kododd,1,2),$J5359=MID(kododd,3,3))</f>
      </c>
    </row>
    <row r="5360">
      <c r="A5360" s="95">
        <v>50295</v>
      </c>
      <c r="B5360" s="93" t="s">
        <v>4540</v>
      </c>
      <c r="C5360" s="93" t="s">
        <v>1416</v>
      </c>
      <c r="F5360" s="95">
        <v>23737379</v>
      </c>
      <c r="G5360" s="95">
        <v>0</v>
      </c>
      <c r="H5360" s="93" t="s">
        <v>8976</v>
      </c>
      <c r="I5360" s="93" t="s">
        <v>23893</v>
      </c>
      <c r="J5360" s="93" t="s">
        <v>20863</v>
      </c>
      <c r="K5360" s="93" t="s">
        <v>4532</v>
      </c>
      <c r="L5360" s="14">
        <f>AND(vyberHrace&lt;&gt;"",ISNUMBER(SEARCH(vyberHrace,$B5360)))</f>
      </c>
      <c r="M5360" s="14">
        <f>AND($I5360=MID(kododd,1,2),$J5360=MID(kododd,3,3))</f>
      </c>
    </row>
    <row r="5361">
      <c r="A5361" s="95">
        <v>63415</v>
      </c>
      <c r="B5361" s="93" t="s">
        <v>28829</v>
      </c>
      <c r="C5361" s="93" t="s">
        <v>1486</v>
      </c>
      <c r="F5361" s="95">
        <v>571004467</v>
      </c>
      <c r="G5361" s="95">
        <v>250</v>
      </c>
      <c r="H5361" s="93" t="s">
        <v>8976</v>
      </c>
      <c r="I5361" s="93" t="s">
        <v>23893</v>
      </c>
      <c r="J5361" s="93" t="s">
        <v>20892</v>
      </c>
      <c r="K5361" s="93" t="s">
        <v>6900</v>
      </c>
      <c r="L5361" s="14">
        <f>AND(vyberHrace&lt;&gt;"",ISNUMBER(SEARCH(vyberHrace,$B5361)))</f>
      </c>
      <c r="M5361" s="14">
        <f>AND($I5361=MID(kododd,1,2),$J5361=MID(kododd,3,3))</f>
      </c>
    </row>
    <row r="5362">
      <c r="A5362" s="95">
        <v>59901</v>
      </c>
      <c r="B5362" s="93" t="s">
        <v>26395</v>
      </c>
      <c r="C5362" s="93" t="s">
        <v>1410</v>
      </c>
      <c r="D5362" s="95">
        <v>2349</v>
      </c>
      <c r="E5362" s="95">
        <v>2405</v>
      </c>
      <c r="F5362" s="95">
        <v>14160161</v>
      </c>
      <c r="G5362" s="95">
        <v>250</v>
      </c>
      <c r="H5362" s="93" t="s">
        <v>8976</v>
      </c>
      <c r="I5362" s="93" t="s">
        <v>23893</v>
      </c>
      <c r="J5362" s="93" t="s">
        <v>20863</v>
      </c>
      <c r="K5362" s="93" t="s">
        <v>4532</v>
      </c>
      <c r="L5362" s="14">
        <f>AND(vyberHrace&lt;&gt;"",ISNUMBER(SEARCH(vyberHrace,$B5362)))</f>
      </c>
      <c r="M5362" s="14">
        <f>AND($I5362=MID(kododd,1,2),$J5362=MID(kododd,3,3))</f>
      </c>
    </row>
    <row r="5363">
      <c r="A5363" s="95">
        <v>52289</v>
      </c>
      <c r="B5363" s="93" t="s">
        <v>1758</v>
      </c>
      <c r="C5363" s="93" t="s">
        <v>1402</v>
      </c>
      <c r="D5363" s="95">
        <v>1227</v>
      </c>
      <c r="E5363" s="95">
        <v>1476</v>
      </c>
      <c r="F5363" s="95">
        <v>23759941</v>
      </c>
      <c r="G5363" s="95">
        <v>250</v>
      </c>
      <c r="H5363" s="93" t="s">
        <v>8976</v>
      </c>
      <c r="I5363" s="93" t="s">
        <v>23893</v>
      </c>
      <c r="J5363" s="93" t="s">
        <v>21019</v>
      </c>
      <c r="K5363" s="93" t="s">
        <v>11130</v>
      </c>
      <c r="L5363" s="14">
        <f>AND(vyberHrace&lt;&gt;"",ISNUMBER(SEARCH(vyberHrace,$B5363)))</f>
      </c>
      <c r="M5363" s="14">
        <f>AND($I5363=MID(kododd,1,2),$J5363=MID(kododd,3,3))</f>
      </c>
    </row>
    <row r="5364">
      <c r="A5364" s="95">
        <v>57397</v>
      </c>
      <c r="B5364" s="93" t="s">
        <v>21726</v>
      </c>
      <c r="C5364" s="93" t="s">
        <v>1412</v>
      </c>
      <c r="F5364" s="95">
        <v>23771887</v>
      </c>
      <c r="G5364" s="95">
        <v>0</v>
      </c>
      <c r="H5364" s="93" t="s">
        <v>8976</v>
      </c>
      <c r="I5364" s="93" t="s">
        <v>23893</v>
      </c>
      <c r="J5364" s="93" t="s">
        <v>20900</v>
      </c>
      <c r="K5364" s="93" t="s">
        <v>1747</v>
      </c>
      <c r="L5364" s="14">
        <f>AND(vyberHrace&lt;&gt;"",ISNUMBER(SEARCH(vyberHrace,$B5364)))</f>
      </c>
      <c r="M5364" s="14">
        <f>AND($I5364=MID(kododd,1,2),$J5364=MID(kododd,3,3))</f>
      </c>
    </row>
    <row r="5365">
      <c r="A5365" s="95">
        <v>45590</v>
      </c>
      <c r="B5365" s="93" t="s">
        <v>8399</v>
      </c>
      <c r="C5365" s="93" t="s">
        <v>1402</v>
      </c>
      <c r="G5365" s="95">
        <v>0</v>
      </c>
      <c r="H5365" s="93" t="s">
        <v>8976</v>
      </c>
      <c r="I5365" s="93" t="s">
        <v>23893</v>
      </c>
      <c r="J5365" s="93" t="s">
        <v>20862</v>
      </c>
      <c r="K5365" s="93" t="s">
        <v>6759</v>
      </c>
      <c r="L5365" s="14">
        <f>AND(vyberHrace&lt;&gt;"",ISNUMBER(SEARCH(vyberHrace,$B5365)))</f>
      </c>
      <c r="M5365" s="14">
        <f>AND($I5365=MID(kododd,1,2),$J5365=MID(kododd,3,3))</f>
      </c>
    </row>
    <row r="5366">
      <c r="A5366" s="95">
        <v>10663</v>
      </c>
      <c r="B5366" s="93" t="s">
        <v>8400</v>
      </c>
      <c r="C5366" s="93" t="s">
        <v>1417</v>
      </c>
      <c r="D5366" s="95">
        <v>1854</v>
      </c>
      <c r="F5366" s="95">
        <v>343048</v>
      </c>
      <c r="G5366" s="95">
        <v>0</v>
      </c>
      <c r="H5366" s="93" t="s">
        <v>8976</v>
      </c>
      <c r="I5366" s="93" t="s">
        <v>23893</v>
      </c>
      <c r="J5366" s="93" t="s">
        <v>20944</v>
      </c>
      <c r="K5366" s="93" t="s">
        <v>5129</v>
      </c>
      <c r="L5366" s="14">
        <f>AND(vyberHrace&lt;&gt;"",ISNUMBER(SEARCH(vyberHrace,$B5366)))</f>
      </c>
      <c r="M5366" s="14">
        <f>AND($I5366=MID(kododd,1,2),$J5366=MID(kododd,3,3))</f>
      </c>
    </row>
    <row r="5367">
      <c r="A5367" s="95">
        <v>53283</v>
      </c>
      <c r="B5367" s="93" t="s">
        <v>20644</v>
      </c>
      <c r="C5367" s="93" t="s">
        <v>1406</v>
      </c>
      <c r="G5367" s="95">
        <v>0</v>
      </c>
      <c r="H5367" s="93" t="s">
        <v>8976</v>
      </c>
      <c r="I5367" s="93" t="s">
        <v>23893</v>
      </c>
      <c r="J5367" s="93" t="s">
        <v>20863</v>
      </c>
      <c r="K5367" s="93" t="s">
        <v>4532</v>
      </c>
      <c r="L5367" s="14">
        <f>AND(vyberHrace&lt;&gt;"",ISNUMBER(SEARCH(vyberHrace,$B5367)))</f>
      </c>
      <c r="M5367" s="14">
        <f>AND($I5367=MID(kododd,1,2),$J5367=MID(kododd,3,3))</f>
      </c>
    </row>
    <row r="5368">
      <c r="A5368" s="95">
        <v>50234</v>
      </c>
      <c r="B5368" s="93" t="s">
        <v>6803</v>
      </c>
      <c r="C5368" s="93" t="s">
        <v>1409</v>
      </c>
      <c r="G5368" s="95">
        <v>0</v>
      </c>
      <c r="H5368" s="93" t="s">
        <v>8976</v>
      </c>
      <c r="I5368" s="93" t="s">
        <v>23893</v>
      </c>
      <c r="J5368" s="93" t="s">
        <v>20866</v>
      </c>
      <c r="K5368" s="93" t="s">
        <v>9063</v>
      </c>
      <c r="L5368" s="14">
        <f>AND(vyberHrace&lt;&gt;"",ISNUMBER(SEARCH(vyberHrace,$B5368)))</f>
      </c>
      <c r="M5368" s="14">
        <f>AND($I5368=MID(kododd,1,2),$J5368=MID(kododd,3,3))</f>
      </c>
    </row>
    <row r="5369">
      <c r="A5369" s="95">
        <v>59313</v>
      </c>
      <c r="B5369" s="93" t="s">
        <v>25736</v>
      </c>
      <c r="C5369" s="93" t="s">
        <v>1424</v>
      </c>
      <c r="G5369" s="95">
        <v>0</v>
      </c>
      <c r="H5369" s="93" t="s">
        <v>8976</v>
      </c>
      <c r="I5369" s="93" t="s">
        <v>23893</v>
      </c>
      <c r="J5369" s="93" t="s">
        <v>20944</v>
      </c>
      <c r="K5369" s="93" t="s">
        <v>5129</v>
      </c>
      <c r="L5369" s="14">
        <f>AND(vyberHrace&lt;&gt;"",ISNUMBER(SEARCH(vyberHrace,$B5369)))</f>
      </c>
      <c r="M5369" s="14">
        <f>AND($I5369=MID(kododd,1,2),$J5369=MID(kododd,3,3))</f>
      </c>
    </row>
    <row r="5370">
      <c r="A5370" s="95">
        <v>63169</v>
      </c>
      <c r="B5370" s="93" t="s">
        <v>28830</v>
      </c>
      <c r="C5370" s="93" t="s">
        <v>1487</v>
      </c>
      <c r="G5370" s="95">
        <v>250</v>
      </c>
      <c r="H5370" s="93" t="s">
        <v>8976</v>
      </c>
      <c r="I5370" s="93" t="s">
        <v>23893</v>
      </c>
      <c r="J5370" s="93" t="s">
        <v>20863</v>
      </c>
      <c r="K5370" s="93" t="s">
        <v>4532</v>
      </c>
      <c r="L5370" s="14">
        <f>AND(vyberHrace&lt;&gt;"",ISNUMBER(SEARCH(vyberHrace,$B5370)))</f>
      </c>
      <c r="M5370" s="14">
        <f>AND($I5370=MID(kododd,1,2),$J5370=MID(kododd,3,3))</f>
      </c>
    </row>
    <row r="5371">
      <c r="A5371" s="95">
        <v>9056</v>
      </c>
      <c r="B5371" s="93" t="s">
        <v>13600</v>
      </c>
      <c r="C5371" s="93" t="s">
        <v>1452</v>
      </c>
      <c r="D5371" s="95">
        <v>2176</v>
      </c>
      <c r="E5371" s="95">
        <v>2159</v>
      </c>
      <c r="F5371" s="95">
        <v>317080</v>
      </c>
      <c r="G5371" s="95">
        <v>250</v>
      </c>
      <c r="H5371" s="93" t="s">
        <v>8976</v>
      </c>
      <c r="I5371" s="93" t="s">
        <v>23893</v>
      </c>
      <c r="J5371" s="93" t="s">
        <v>20983</v>
      </c>
      <c r="K5371" s="93" t="s">
        <v>9107</v>
      </c>
      <c r="L5371" s="14">
        <f>AND(vyberHrace&lt;&gt;"",ISNUMBER(SEARCH(vyberHrace,$B5371)))</f>
      </c>
      <c r="M5371" s="14">
        <f>AND($I5371=MID(kododd,1,2),$J5371=MID(kododd,3,3))</f>
      </c>
    </row>
    <row r="5372">
      <c r="A5372" s="95">
        <v>55117</v>
      </c>
      <c r="B5372" s="93" t="s">
        <v>1354</v>
      </c>
      <c r="C5372" s="93" t="s">
        <v>1418</v>
      </c>
      <c r="G5372" s="95">
        <v>0</v>
      </c>
      <c r="H5372" s="93" t="s">
        <v>8976</v>
      </c>
      <c r="I5372" s="93" t="s">
        <v>23893</v>
      </c>
      <c r="J5372" s="93" t="s">
        <v>23412</v>
      </c>
      <c r="K5372" s="93" t="s">
        <v>21358</v>
      </c>
      <c r="L5372" s="14">
        <f>AND(vyberHrace&lt;&gt;"",ISNUMBER(SEARCH(vyberHrace,$B5372)))</f>
      </c>
      <c r="M5372" s="14">
        <f>AND($I5372=MID(kododd,1,2),$J5372=MID(kododd,3,3))</f>
      </c>
    </row>
    <row r="5373">
      <c r="A5373" s="95">
        <v>49843</v>
      </c>
      <c r="B5373" s="93" t="s">
        <v>13611</v>
      </c>
      <c r="C5373" s="93" t="s">
        <v>1422</v>
      </c>
      <c r="D5373" s="95">
        <v>1151</v>
      </c>
      <c r="G5373" s="95">
        <v>250</v>
      </c>
      <c r="H5373" s="93" t="s">
        <v>8976</v>
      </c>
      <c r="I5373" s="93" t="s">
        <v>23893</v>
      </c>
      <c r="J5373" s="93" t="s">
        <v>20889</v>
      </c>
      <c r="K5373" s="93" t="s">
        <v>6894</v>
      </c>
      <c r="L5373" s="14">
        <f>AND(vyberHrace&lt;&gt;"",ISNUMBER(SEARCH(vyberHrace,$B5373)))</f>
      </c>
      <c r="M5373" s="14">
        <f>AND($I5373=MID(kododd,1,2),$J5373=MID(kododd,3,3))</f>
      </c>
    </row>
    <row r="5374">
      <c r="A5374" s="95">
        <v>58414</v>
      </c>
      <c r="B5374" s="93" t="s">
        <v>24920</v>
      </c>
      <c r="C5374" s="93" t="s">
        <v>1424</v>
      </c>
      <c r="G5374" s="95">
        <v>0</v>
      </c>
      <c r="H5374" s="93" t="s">
        <v>8976</v>
      </c>
      <c r="I5374" s="93" t="s">
        <v>23893</v>
      </c>
      <c r="J5374" s="93" t="s">
        <v>20862</v>
      </c>
      <c r="K5374" s="93" t="s">
        <v>6759</v>
      </c>
      <c r="L5374" s="14">
        <f>AND(vyberHrace&lt;&gt;"",ISNUMBER(SEARCH(vyberHrace,$B5374)))</f>
      </c>
      <c r="M5374" s="14">
        <f>AND($I5374=MID(kododd,1,2),$J5374=MID(kododd,3,3))</f>
      </c>
    </row>
    <row r="5375">
      <c r="A5375" s="95">
        <v>54811</v>
      </c>
      <c r="B5375" s="93" t="s">
        <v>2591</v>
      </c>
      <c r="C5375" s="93" t="s">
        <v>1424</v>
      </c>
      <c r="G5375" s="95">
        <v>0</v>
      </c>
      <c r="H5375" s="93" t="s">
        <v>8976</v>
      </c>
      <c r="I5375" s="93" t="s">
        <v>23893</v>
      </c>
      <c r="J5375" s="93" t="s">
        <v>20859</v>
      </c>
      <c r="K5375" s="93" t="s">
        <v>5573</v>
      </c>
      <c r="L5375" s="14">
        <f>AND(vyberHrace&lt;&gt;"",ISNUMBER(SEARCH(vyberHrace,$B5375)))</f>
      </c>
      <c r="M5375" s="14">
        <f>AND($I5375=MID(kododd,1,2),$J5375=MID(kododd,3,3))</f>
      </c>
    </row>
    <row r="5376">
      <c r="A5376" s="95">
        <v>56644</v>
      </c>
      <c r="B5376" s="93" t="s">
        <v>21843</v>
      </c>
      <c r="C5376" s="93" t="s">
        <v>1411</v>
      </c>
      <c r="G5376" s="95">
        <v>250</v>
      </c>
      <c r="H5376" s="93" t="s">
        <v>8976</v>
      </c>
      <c r="I5376" s="93" t="s">
        <v>23893</v>
      </c>
      <c r="J5376" s="93" t="s">
        <v>20889</v>
      </c>
      <c r="K5376" s="93" t="s">
        <v>6894</v>
      </c>
      <c r="L5376" s="14">
        <f>AND(vyberHrace&lt;&gt;"",ISNUMBER(SEARCH(vyberHrace,$B5376)))</f>
      </c>
      <c r="M5376" s="14">
        <f>AND($I5376=MID(kododd,1,2),$J5376=MID(kododd,3,3))</f>
      </c>
    </row>
    <row r="5377">
      <c r="A5377" s="95">
        <v>38472</v>
      </c>
      <c r="B5377" s="93" t="s">
        <v>13618</v>
      </c>
      <c r="C5377" s="93" t="s">
        <v>1438</v>
      </c>
      <c r="D5377" s="95">
        <v>1221</v>
      </c>
      <c r="F5377" s="95">
        <v>382434</v>
      </c>
      <c r="G5377" s="95">
        <v>0</v>
      </c>
      <c r="H5377" s="93" t="s">
        <v>8976</v>
      </c>
      <c r="I5377" s="93" t="s">
        <v>23893</v>
      </c>
      <c r="J5377" s="93" t="s">
        <v>20862</v>
      </c>
      <c r="K5377" s="93" t="s">
        <v>6759</v>
      </c>
      <c r="L5377" s="14">
        <f>AND(vyberHrace&lt;&gt;"",ISNUMBER(SEARCH(vyberHrace,$B5377)))</f>
      </c>
      <c r="M5377" s="14">
        <f>AND($I5377=MID(kododd,1,2),$J5377=MID(kododd,3,3))</f>
      </c>
    </row>
    <row r="5378">
      <c r="A5378" s="95">
        <v>61497</v>
      </c>
      <c r="B5378" s="93" t="s">
        <v>27676</v>
      </c>
      <c r="C5378" s="93" t="s">
        <v>1450</v>
      </c>
      <c r="G5378" s="95">
        <v>0</v>
      </c>
      <c r="H5378" s="93" t="s">
        <v>8976</v>
      </c>
      <c r="I5378" s="93" t="s">
        <v>23893</v>
      </c>
      <c r="J5378" s="93" t="s">
        <v>20859</v>
      </c>
      <c r="K5378" s="93" t="s">
        <v>5573</v>
      </c>
      <c r="L5378" s="14">
        <f>AND(vyberHrace&lt;&gt;"",ISNUMBER(SEARCH(vyberHrace,$B5378)))</f>
      </c>
      <c r="M5378" s="14">
        <f>AND($I5378=MID(kododd,1,2),$J5378=MID(kododd,3,3))</f>
      </c>
    </row>
    <row r="5379">
      <c r="A5379" s="95">
        <v>1323</v>
      </c>
      <c r="B5379" s="93" t="s">
        <v>10692</v>
      </c>
      <c r="C5379" s="93" t="s">
        <v>1463</v>
      </c>
      <c r="D5379" s="95">
        <v>1790</v>
      </c>
      <c r="E5379" s="95">
        <v>1868</v>
      </c>
      <c r="F5379" s="95">
        <v>308641</v>
      </c>
      <c r="G5379" s="95">
        <v>250</v>
      </c>
      <c r="H5379" s="93" t="s">
        <v>8976</v>
      </c>
      <c r="I5379" s="93" t="s">
        <v>23893</v>
      </c>
      <c r="J5379" s="93" t="s">
        <v>20974</v>
      </c>
      <c r="K5379" s="93" t="s">
        <v>4919</v>
      </c>
      <c r="L5379" s="14">
        <f>AND(vyberHrace&lt;&gt;"",ISNUMBER(SEARCH(vyberHrace,$B5379)))</f>
      </c>
      <c r="M5379" s="14">
        <f>AND($I5379=MID(kododd,1,2),$J5379=MID(kododd,3,3))</f>
      </c>
    </row>
    <row r="5380">
      <c r="A5380" s="95">
        <v>13627</v>
      </c>
      <c r="B5380" s="93" t="s">
        <v>10694</v>
      </c>
      <c r="C5380" s="93" t="s">
        <v>1443</v>
      </c>
      <c r="D5380" s="95">
        <v>1509</v>
      </c>
      <c r="E5380" s="95">
        <v>1788</v>
      </c>
      <c r="F5380" s="95">
        <v>396320</v>
      </c>
      <c r="G5380" s="95">
        <v>250</v>
      </c>
      <c r="H5380" s="93" t="s">
        <v>8976</v>
      </c>
      <c r="I5380" s="93" t="s">
        <v>23893</v>
      </c>
      <c r="J5380" s="93" t="s">
        <v>20906</v>
      </c>
      <c r="K5380" s="93" t="s">
        <v>7817</v>
      </c>
      <c r="L5380" s="14">
        <f>AND(vyberHrace&lt;&gt;"",ISNUMBER(SEARCH(vyberHrace,$B5380)))</f>
      </c>
      <c r="M5380" s="14">
        <f>AND($I5380=MID(kododd,1,2),$J5380=MID(kododd,3,3))</f>
      </c>
    </row>
    <row r="5381">
      <c r="A5381" s="95">
        <v>63849</v>
      </c>
      <c r="B5381" s="93" t="s">
        <v>29959</v>
      </c>
      <c r="C5381" s="93" t="s">
        <v>1450</v>
      </c>
      <c r="G5381" s="95">
        <v>250</v>
      </c>
      <c r="H5381" s="93" t="s">
        <v>8976</v>
      </c>
      <c r="I5381" s="93" t="s">
        <v>23893</v>
      </c>
      <c r="J5381" s="93" t="s">
        <v>20983</v>
      </c>
      <c r="K5381" s="93" t="s">
        <v>9107</v>
      </c>
      <c r="L5381" s="14">
        <f>AND(vyberHrace&lt;&gt;"",ISNUMBER(SEARCH(vyberHrace,$B5381)))</f>
      </c>
      <c r="M5381" s="14">
        <f>AND($I5381=MID(kododd,1,2),$J5381=MID(kododd,3,3))</f>
      </c>
    </row>
    <row r="5382">
      <c r="A5382" s="95">
        <v>58492</v>
      </c>
      <c r="B5382" s="93" t="s">
        <v>24992</v>
      </c>
      <c r="C5382" s="93" t="s">
        <v>1416</v>
      </c>
      <c r="G5382" s="95">
        <v>0</v>
      </c>
      <c r="H5382" s="93" t="s">
        <v>8976</v>
      </c>
      <c r="I5382" s="93" t="s">
        <v>23893</v>
      </c>
      <c r="J5382" s="93" t="s">
        <v>20862</v>
      </c>
      <c r="K5382" s="93" t="s">
        <v>6759</v>
      </c>
      <c r="L5382" s="14">
        <f>AND(vyberHrace&lt;&gt;"",ISNUMBER(SEARCH(vyberHrace,$B5382)))</f>
      </c>
      <c r="M5382" s="14">
        <f>AND($I5382=MID(kododd,1,2),$J5382=MID(kododd,3,3))</f>
      </c>
    </row>
    <row r="5383">
      <c r="A5383" s="95">
        <v>52556</v>
      </c>
      <c r="B5383" s="93" t="s">
        <v>516</v>
      </c>
      <c r="C5383" s="93" t="s">
        <v>1412</v>
      </c>
      <c r="G5383" s="95">
        <v>0</v>
      </c>
      <c r="H5383" s="93" t="s">
        <v>8976</v>
      </c>
      <c r="I5383" s="93" t="s">
        <v>23893</v>
      </c>
      <c r="J5383" s="93" t="s">
        <v>20855</v>
      </c>
      <c r="K5383" s="93" t="s">
        <v>2076</v>
      </c>
      <c r="L5383" s="14">
        <f>AND(vyberHrace&lt;&gt;"",ISNUMBER(SEARCH(vyberHrace,$B5383)))</f>
      </c>
      <c r="M5383" s="14">
        <f>AND($I5383=MID(kododd,1,2),$J5383=MID(kododd,3,3))</f>
      </c>
    </row>
    <row r="5384">
      <c r="A5384" s="95">
        <v>16820</v>
      </c>
      <c r="B5384" s="93" t="s">
        <v>19440</v>
      </c>
      <c r="C5384" s="93" t="s">
        <v>1415</v>
      </c>
      <c r="D5384" s="95">
        <v>1535</v>
      </c>
      <c r="E5384" s="95">
        <v>1684</v>
      </c>
      <c r="F5384" s="95">
        <v>383279</v>
      </c>
      <c r="G5384" s="95">
        <v>250</v>
      </c>
      <c r="H5384" s="93" t="s">
        <v>8976</v>
      </c>
      <c r="I5384" s="93" t="s">
        <v>23893</v>
      </c>
      <c r="J5384" s="93" t="s">
        <v>20855</v>
      </c>
      <c r="K5384" s="93" t="s">
        <v>2076</v>
      </c>
      <c r="L5384" s="14">
        <f>AND(vyberHrace&lt;&gt;"",ISNUMBER(SEARCH(vyberHrace,$B5384)))</f>
      </c>
      <c r="M5384" s="14">
        <f>AND($I5384=MID(kododd,1,2),$J5384=MID(kododd,3,3))</f>
      </c>
    </row>
    <row r="5385">
      <c r="A5385" s="95">
        <v>59792</v>
      </c>
      <c r="B5385" s="93" t="s">
        <v>26302</v>
      </c>
      <c r="C5385" s="93" t="s">
        <v>1407</v>
      </c>
      <c r="D5385" s="95">
        <v>1156</v>
      </c>
      <c r="G5385" s="95">
        <v>250</v>
      </c>
      <c r="H5385" s="93" t="s">
        <v>8976</v>
      </c>
      <c r="I5385" s="93" t="s">
        <v>23893</v>
      </c>
      <c r="J5385" s="93" t="s">
        <v>20889</v>
      </c>
      <c r="K5385" s="93" t="s">
        <v>6894</v>
      </c>
      <c r="L5385" s="14">
        <f>AND(vyberHrace&lt;&gt;"",ISNUMBER(SEARCH(vyberHrace,$B5385)))</f>
      </c>
      <c r="M5385" s="14">
        <f>AND($I5385=MID(kododd,1,2),$J5385=MID(kododd,3,3))</f>
      </c>
    </row>
    <row r="5386">
      <c r="A5386" s="95">
        <v>58967</v>
      </c>
      <c r="B5386" s="93" t="s">
        <v>25422</v>
      </c>
      <c r="C5386" s="93" t="s">
        <v>1412</v>
      </c>
      <c r="D5386" s="95">
        <v>1089</v>
      </c>
      <c r="G5386" s="95">
        <v>250</v>
      </c>
      <c r="H5386" s="93" t="s">
        <v>8976</v>
      </c>
      <c r="I5386" s="93" t="s">
        <v>23893</v>
      </c>
      <c r="J5386" s="93" t="s">
        <v>20889</v>
      </c>
      <c r="K5386" s="93" t="s">
        <v>6894</v>
      </c>
      <c r="L5386" s="14">
        <f>AND(vyberHrace&lt;&gt;"",ISNUMBER(SEARCH(vyberHrace,$B5386)))</f>
      </c>
      <c r="M5386" s="14">
        <f>AND($I5386=MID(kododd,1,2),$J5386=MID(kododd,3,3))</f>
      </c>
    </row>
    <row r="5387">
      <c r="A5387" s="95">
        <v>30306</v>
      </c>
      <c r="B5387" s="93" t="s">
        <v>19448</v>
      </c>
      <c r="C5387" s="93" t="s">
        <v>1398</v>
      </c>
      <c r="D5387" s="95">
        <v>2398</v>
      </c>
      <c r="E5387" s="95">
        <v>2406</v>
      </c>
      <c r="F5387" s="95">
        <v>302759</v>
      </c>
      <c r="G5387" s="95">
        <v>250</v>
      </c>
      <c r="H5387" s="93" t="s">
        <v>8976</v>
      </c>
      <c r="I5387" s="93" t="s">
        <v>23893</v>
      </c>
      <c r="J5387" s="93" t="s">
        <v>20863</v>
      </c>
      <c r="K5387" s="93" t="s">
        <v>4532</v>
      </c>
      <c r="L5387" s="14">
        <f>AND(vyberHrace&lt;&gt;"",ISNUMBER(SEARCH(vyberHrace,$B5387)))</f>
      </c>
      <c r="M5387" s="14">
        <f>AND($I5387=MID(kododd,1,2),$J5387=MID(kododd,3,3))</f>
      </c>
    </row>
    <row r="5388">
      <c r="A5388" s="95">
        <v>1730</v>
      </c>
      <c r="B5388" s="93" t="s">
        <v>19548</v>
      </c>
      <c r="C5388" s="93" t="s">
        <v>1456</v>
      </c>
      <c r="D5388" s="95">
        <v>2055</v>
      </c>
      <c r="E5388" s="95">
        <v>2062</v>
      </c>
      <c r="F5388" s="95">
        <v>313130</v>
      </c>
      <c r="G5388" s="95">
        <v>250</v>
      </c>
      <c r="H5388" s="93" t="s">
        <v>8976</v>
      </c>
      <c r="I5388" s="93" t="s">
        <v>23893</v>
      </c>
      <c r="J5388" s="93" t="s">
        <v>20964</v>
      </c>
      <c r="K5388" s="93" t="s">
        <v>11275</v>
      </c>
      <c r="L5388" s="14">
        <f>AND(vyberHrace&lt;&gt;"",ISNUMBER(SEARCH(vyberHrace,$B5388)))</f>
      </c>
      <c r="M5388" s="14">
        <f>AND($I5388=MID(kododd,1,2),$J5388=MID(kododd,3,3))</f>
      </c>
    </row>
    <row r="5389">
      <c r="A5389" s="95">
        <v>32055</v>
      </c>
      <c r="B5389" s="93" t="s">
        <v>11525</v>
      </c>
      <c r="C5389" s="93" t="s">
        <v>1444</v>
      </c>
      <c r="D5389" s="95">
        <v>2080</v>
      </c>
      <c r="E5389" s="95">
        <v>2086</v>
      </c>
      <c r="F5389" s="95">
        <v>351369</v>
      </c>
      <c r="G5389" s="95">
        <v>250</v>
      </c>
      <c r="H5389" s="93" t="s">
        <v>8976</v>
      </c>
      <c r="I5389" s="93" t="s">
        <v>23893</v>
      </c>
      <c r="J5389" s="93" t="s">
        <v>20944</v>
      </c>
      <c r="K5389" s="93" t="s">
        <v>5129</v>
      </c>
      <c r="L5389" s="14">
        <f>AND(vyberHrace&lt;&gt;"",ISNUMBER(SEARCH(vyberHrace,$B5389)))</f>
      </c>
      <c r="M5389" s="14">
        <f>AND($I5389=MID(kododd,1,2),$J5389=MID(kododd,3,3))</f>
      </c>
    </row>
    <row r="5390">
      <c r="A5390" s="95">
        <v>51696</v>
      </c>
      <c r="B5390" s="93" t="s">
        <v>1644</v>
      </c>
      <c r="C5390" s="93" t="s">
        <v>1422</v>
      </c>
      <c r="G5390" s="95">
        <v>250</v>
      </c>
      <c r="H5390" s="93" t="s">
        <v>8976</v>
      </c>
      <c r="I5390" s="93" t="s">
        <v>23893</v>
      </c>
      <c r="J5390" s="93" t="s">
        <v>20976</v>
      </c>
      <c r="K5390" s="93" t="s">
        <v>9938</v>
      </c>
      <c r="L5390" s="14">
        <f>AND(vyberHrace&lt;&gt;"",ISNUMBER(SEARCH(vyberHrace,$B5390)))</f>
      </c>
      <c r="M5390" s="14">
        <f>AND($I5390=MID(kododd,1,2),$J5390=MID(kododd,3,3))</f>
      </c>
    </row>
    <row r="5391">
      <c r="A5391" s="95">
        <v>36203</v>
      </c>
      <c r="B5391" s="93" t="s">
        <v>19574</v>
      </c>
      <c r="C5391" s="93" t="s">
        <v>1423</v>
      </c>
      <c r="G5391" s="95">
        <v>0</v>
      </c>
      <c r="H5391" s="93" t="s">
        <v>8976</v>
      </c>
      <c r="I5391" s="93" t="s">
        <v>23893</v>
      </c>
      <c r="J5391" s="93" t="s">
        <v>20960</v>
      </c>
      <c r="K5391" s="93" t="s">
        <v>4905</v>
      </c>
      <c r="L5391" s="14">
        <f>AND(vyberHrace&lt;&gt;"",ISNUMBER(SEARCH(vyberHrace,$B5391)))</f>
      </c>
      <c r="M5391" s="14">
        <f>AND($I5391=MID(kododd,1,2),$J5391=MID(kododd,3,3))</f>
      </c>
    </row>
    <row r="5392">
      <c r="A5392" s="95">
        <v>9800</v>
      </c>
      <c r="B5392" s="93" t="s">
        <v>19580</v>
      </c>
      <c r="C5392" s="93" t="s">
        <v>1446</v>
      </c>
      <c r="D5392" s="95">
        <v>1626</v>
      </c>
      <c r="F5392" s="95">
        <v>368776</v>
      </c>
      <c r="G5392" s="95">
        <v>250</v>
      </c>
      <c r="H5392" s="93" t="s">
        <v>8976</v>
      </c>
      <c r="I5392" s="93" t="s">
        <v>23893</v>
      </c>
      <c r="J5392" s="93" t="s">
        <v>20906</v>
      </c>
      <c r="K5392" s="93" t="s">
        <v>7817</v>
      </c>
      <c r="L5392" s="14">
        <f>AND(vyberHrace&lt;&gt;"",ISNUMBER(SEARCH(vyberHrace,$B5392)))</f>
      </c>
      <c r="M5392" s="14">
        <f>AND($I5392=MID(kododd,1,2),$J5392=MID(kododd,3,3))</f>
      </c>
    </row>
    <row r="5393">
      <c r="A5393" s="95">
        <v>14313</v>
      </c>
      <c r="B5393" s="93" t="s">
        <v>19586</v>
      </c>
      <c r="C5393" s="93" t="s">
        <v>1468</v>
      </c>
      <c r="D5393" s="95">
        <v>1416</v>
      </c>
      <c r="F5393" s="95">
        <v>23756861</v>
      </c>
      <c r="G5393" s="95">
        <v>250</v>
      </c>
      <c r="H5393" s="93" t="s">
        <v>8976</v>
      </c>
      <c r="I5393" s="93" t="s">
        <v>23893</v>
      </c>
      <c r="J5393" s="93" t="s">
        <v>20970</v>
      </c>
      <c r="K5393" s="93" t="s">
        <v>5154</v>
      </c>
      <c r="L5393" s="14">
        <f>AND(vyberHrace&lt;&gt;"",ISNUMBER(SEARCH(vyberHrace,$B5393)))</f>
      </c>
      <c r="M5393" s="14">
        <f>AND($I5393=MID(kododd,1,2),$J5393=MID(kododd,3,3))</f>
      </c>
    </row>
    <row r="5394">
      <c r="A5394" s="95">
        <v>33090</v>
      </c>
      <c r="B5394" s="93" t="s">
        <v>19587</v>
      </c>
      <c r="C5394" s="93" t="s">
        <v>1418</v>
      </c>
      <c r="D5394" s="95">
        <v>1099</v>
      </c>
      <c r="G5394" s="95">
        <v>0</v>
      </c>
      <c r="H5394" s="93" t="s">
        <v>8976</v>
      </c>
      <c r="I5394" s="93" t="s">
        <v>23893</v>
      </c>
      <c r="J5394" s="93" t="s">
        <v>20960</v>
      </c>
      <c r="K5394" s="93" t="s">
        <v>4905</v>
      </c>
      <c r="L5394" s="14">
        <f>AND(vyberHrace&lt;&gt;"",ISNUMBER(SEARCH(vyberHrace,$B5394)))</f>
      </c>
      <c r="M5394" s="14">
        <f>AND($I5394=MID(kododd,1,2),$J5394=MID(kododd,3,3))</f>
      </c>
    </row>
    <row r="5395">
      <c r="A5395" s="95">
        <v>49444</v>
      </c>
      <c r="B5395" s="93" t="s">
        <v>19590</v>
      </c>
      <c r="C5395" s="93" t="s">
        <v>3255</v>
      </c>
      <c r="F5395" s="95">
        <v>23734078</v>
      </c>
      <c r="G5395" s="95">
        <v>0</v>
      </c>
      <c r="H5395" s="93" t="s">
        <v>8976</v>
      </c>
      <c r="I5395" s="93" t="s">
        <v>23893</v>
      </c>
      <c r="J5395" s="93" t="s">
        <v>20983</v>
      </c>
      <c r="K5395" s="93" t="s">
        <v>9107</v>
      </c>
      <c r="L5395" s="14">
        <f>AND(vyberHrace&lt;&gt;"",ISNUMBER(SEARCH(vyberHrace,$B5395)))</f>
      </c>
      <c r="M5395" s="14">
        <f>AND($I5395=MID(kododd,1,2),$J5395=MID(kododd,3,3))</f>
      </c>
    </row>
    <row r="5396">
      <c r="A5396" s="95">
        <v>26775</v>
      </c>
      <c r="B5396" s="93" t="s">
        <v>19591</v>
      </c>
      <c r="C5396" s="93" t="s">
        <v>1430</v>
      </c>
      <c r="D5396" s="95">
        <v>1486</v>
      </c>
      <c r="E5396" s="95">
        <v>1667</v>
      </c>
      <c r="F5396" s="95">
        <v>332704</v>
      </c>
      <c r="G5396" s="95">
        <v>0</v>
      </c>
      <c r="H5396" s="93" t="s">
        <v>8976</v>
      </c>
      <c r="I5396" s="93" t="s">
        <v>23893</v>
      </c>
      <c r="J5396" s="93" t="s">
        <v>20983</v>
      </c>
      <c r="K5396" s="93" t="s">
        <v>9107</v>
      </c>
      <c r="L5396" s="14">
        <f>AND(vyberHrace&lt;&gt;"",ISNUMBER(SEARCH(vyberHrace,$B5396)))</f>
      </c>
      <c r="M5396" s="14">
        <f>AND($I5396=MID(kododd,1,2),$J5396=MID(kododd,3,3))</f>
      </c>
    </row>
    <row r="5397">
      <c r="A5397" s="95">
        <v>61592</v>
      </c>
      <c r="B5397" s="93" t="s">
        <v>27760</v>
      </c>
      <c r="C5397" s="93" t="s">
        <v>1487</v>
      </c>
      <c r="G5397" s="95">
        <v>0</v>
      </c>
      <c r="H5397" s="93" t="s">
        <v>8976</v>
      </c>
      <c r="I5397" s="93" t="s">
        <v>23893</v>
      </c>
      <c r="J5397" s="93" t="s">
        <v>20974</v>
      </c>
      <c r="K5397" s="93" t="s">
        <v>4919</v>
      </c>
      <c r="L5397" s="14">
        <f>AND(vyberHrace&lt;&gt;"",ISNUMBER(SEARCH(vyberHrace,$B5397)))</f>
      </c>
      <c r="M5397" s="14">
        <f>AND($I5397=MID(kododd,1,2),$J5397=MID(kododd,3,3))</f>
      </c>
    </row>
    <row r="5398">
      <c r="A5398" s="95">
        <v>61649</v>
      </c>
      <c r="B5398" s="93" t="s">
        <v>27811</v>
      </c>
      <c r="C5398" s="93" t="s">
        <v>1412</v>
      </c>
      <c r="D5398" s="95">
        <v>1285</v>
      </c>
      <c r="F5398" s="95">
        <v>571001816</v>
      </c>
      <c r="G5398" s="95">
        <v>250</v>
      </c>
      <c r="H5398" s="93" t="s">
        <v>8976</v>
      </c>
      <c r="I5398" s="93" t="s">
        <v>23893</v>
      </c>
      <c r="J5398" s="93" t="s">
        <v>20983</v>
      </c>
      <c r="K5398" s="93" t="s">
        <v>9107</v>
      </c>
      <c r="L5398" s="14">
        <f>AND(vyberHrace&lt;&gt;"",ISNUMBER(SEARCH(vyberHrace,$B5398)))</f>
      </c>
      <c r="M5398" s="14">
        <f>AND($I5398=MID(kododd,1,2),$J5398=MID(kododd,3,3))</f>
      </c>
    </row>
    <row r="5399">
      <c r="A5399" s="95">
        <v>51193</v>
      </c>
      <c r="B5399" s="93" t="s">
        <v>6790</v>
      </c>
      <c r="C5399" s="93" t="s">
        <v>1402</v>
      </c>
      <c r="D5399" s="95">
        <v>1250</v>
      </c>
      <c r="G5399" s="95">
        <v>0</v>
      </c>
      <c r="H5399" s="93" t="s">
        <v>8976</v>
      </c>
      <c r="I5399" s="93" t="s">
        <v>23893</v>
      </c>
      <c r="J5399" s="93" t="s">
        <v>20888</v>
      </c>
      <c r="K5399" s="93" t="s">
        <v>145</v>
      </c>
      <c r="L5399" s="14">
        <f>AND(vyberHrace&lt;&gt;"",ISNUMBER(SEARCH(vyberHrace,$B5399)))</f>
      </c>
      <c r="M5399" s="14">
        <f>AND($I5399=MID(kododd,1,2),$J5399=MID(kododd,3,3))</f>
      </c>
    </row>
    <row r="5400">
      <c r="A5400" s="95">
        <v>62090</v>
      </c>
      <c r="B5400" s="93" t="s">
        <v>28290</v>
      </c>
      <c r="C5400" s="93" t="s">
        <v>1403</v>
      </c>
      <c r="G5400" s="95">
        <v>0</v>
      </c>
      <c r="H5400" s="93" t="s">
        <v>8976</v>
      </c>
      <c r="I5400" s="93" t="s">
        <v>23893</v>
      </c>
      <c r="J5400" s="93" t="s">
        <v>23412</v>
      </c>
      <c r="K5400" s="93" t="s">
        <v>21358</v>
      </c>
      <c r="L5400" s="14">
        <f>AND(vyberHrace&lt;&gt;"",ISNUMBER(SEARCH(vyberHrace,$B5400)))</f>
      </c>
      <c r="M5400" s="14">
        <f>AND($I5400=MID(kododd,1,2),$J5400=MID(kododd,3,3))</f>
      </c>
    </row>
    <row r="5401">
      <c r="A5401" s="95">
        <v>704</v>
      </c>
      <c r="B5401" s="93" t="s">
        <v>19601</v>
      </c>
      <c r="C5401" s="93" t="s">
        <v>1463</v>
      </c>
      <c r="D5401" s="95">
        <v>1835</v>
      </c>
      <c r="E5401" s="95">
        <v>1892</v>
      </c>
      <c r="F5401" s="95">
        <v>308200</v>
      </c>
      <c r="G5401" s="95">
        <v>250</v>
      </c>
      <c r="H5401" s="93" t="s">
        <v>8976</v>
      </c>
      <c r="I5401" s="93" t="s">
        <v>23893</v>
      </c>
      <c r="J5401" s="93" t="s">
        <v>20944</v>
      </c>
      <c r="K5401" s="93" t="s">
        <v>5129</v>
      </c>
      <c r="L5401" s="14">
        <f>AND(vyberHrace&lt;&gt;"",ISNUMBER(SEARCH(vyberHrace,$B5401)))</f>
      </c>
      <c r="M5401" s="14">
        <f>AND($I5401=MID(kododd,1,2),$J5401=MID(kododd,3,3))</f>
      </c>
    </row>
    <row r="5402">
      <c r="A5402" s="95">
        <v>61049</v>
      </c>
      <c r="B5402" s="93" t="s">
        <v>27353</v>
      </c>
      <c r="C5402" s="93" t="s">
        <v>1450</v>
      </c>
      <c r="G5402" s="95">
        <v>250</v>
      </c>
      <c r="H5402" s="93" t="s">
        <v>8976</v>
      </c>
      <c r="I5402" s="93" t="s">
        <v>23893</v>
      </c>
      <c r="J5402" s="93" t="s">
        <v>20922</v>
      </c>
      <c r="K5402" s="93" t="s">
        <v>5595</v>
      </c>
      <c r="L5402" s="14">
        <f>AND(vyberHrace&lt;&gt;"",ISNUMBER(SEARCH(vyberHrace,$B5402)))</f>
      </c>
      <c r="M5402" s="14">
        <f>AND($I5402=MID(kododd,1,2),$J5402=MID(kododd,3,3))</f>
      </c>
    </row>
    <row r="5403">
      <c r="A5403" s="95">
        <v>26370</v>
      </c>
      <c r="B5403" s="93" t="s">
        <v>21182</v>
      </c>
      <c r="C5403" s="93" t="s">
        <v>1427</v>
      </c>
      <c r="D5403" s="95">
        <v>1781</v>
      </c>
      <c r="E5403" s="95">
        <v>1899</v>
      </c>
      <c r="F5403" s="95">
        <v>325244</v>
      </c>
      <c r="G5403" s="95">
        <v>250</v>
      </c>
      <c r="H5403" s="93" t="s">
        <v>8976</v>
      </c>
      <c r="I5403" s="93" t="s">
        <v>23893</v>
      </c>
      <c r="J5403" s="93" t="s">
        <v>20850</v>
      </c>
      <c r="K5403" s="93" t="s">
        <v>2038</v>
      </c>
      <c r="L5403" s="14">
        <f>AND(vyberHrace&lt;&gt;"",ISNUMBER(SEARCH(vyberHrace,$B5403)))</f>
      </c>
      <c r="M5403" s="14">
        <f>AND($I5403=MID(kododd,1,2),$J5403=MID(kododd,3,3))</f>
      </c>
    </row>
    <row r="5404">
      <c r="A5404" s="95">
        <v>2943</v>
      </c>
      <c r="B5404" s="93" t="s">
        <v>21087</v>
      </c>
      <c r="C5404" s="93" t="s">
        <v>1430</v>
      </c>
      <c r="D5404" s="95">
        <v>1945</v>
      </c>
      <c r="E5404" s="95">
        <v>1803</v>
      </c>
      <c r="F5404" s="95">
        <v>365076</v>
      </c>
      <c r="G5404" s="95">
        <v>250</v>
      </c>
      <c r="H5404" s="93" t="s">
        <v>8976</v>
      </c>
      <c r="I5404" s="93" t="s">
        <v>23893</v>
      </c>
      <c r="J5404" s="93" t="s">
        <v>20867</v>
      </c>
      <c r="K5404" s="93" t="s">
        <v>2024</v>
      </c>
      <c r="L5404" s="14">
        <f>AND(vyberHrace&lt;&gt;"",ISNUMBER(SEARCH(vyberHrace,$B5404)))</f>
      </c>
      <c r="M5404" s="14">
        <f>AND($I5404=MID(kododd,1,2),$J5404=MID(kododd,3,3))</f>
      </c>
    </row>
    <row r="5405">
      <c r="A5405" s="95">
        <v>58568</v>
      </c>
      <c r="B5405" s="93" t="s">
        <v>25064</v>
      </c>
      <c r="C5405" s="93" t="s">
        <v>3255</v>
      </c>
      <c r="F5405" s="95">
        <v>23776463</v>
      </c>
      <c r="G5405" s="95">
        <v>0</v>
      </c>
      <c r="H5405" s="93" t="s">
        <v>8976</v>
      </c>
      <c r="I5405" s="93" t="s">
        <v>23893</v>
      </c>
      <c r="J5405" s="93" t="s">
        <v>20863</v>
      </c>
      <c r="K5405" s="93" t="s">
        <v>4532</v>
      </c>
      <c r="L5405" s="14">
        <f>AND(vyberHrace&lt;&gt;"",ISNUMBER(SEARCH(vyberHrace,$B5405)))</f>
      </c>
      <c r="M5405" s="14">
        <f>AND($I5405=MID(kododd,1,2),$J5405=MID(kododd,3,3))</f>
      </c>
    </row>
    <row r="5406">
      <c r="A5406" s="95">
        <v>50381</v>
      </c>
      <c r="B5406" s="93" t="s">
        <v>4541</v>
      </c>
      <c r="C5406" s="93" t="s">
        <v>1406</v>
      </c>
      <c r="F5406" s="95">
        <v>23737387</v>
      </c>
      <c r="G5406" s="95">
        <v>0</v>
      </c>
      <c r="H5406" s="93" t="s">
        <v>8976</v>
      </c>
      <c r="I5406" s="93" t="s">
        <v>23893</v>
      </c>
      <c r="J5406" s="93" t="s">
        <v>20863</v>
      </c>
      <c r="K5406" s="93" t="s">
        <v>4532</v>
      </c>
      <c r="L5406" s="14">
        <f>AND(vyberHrace&lt;&gt;"",ISNUMBER(SEARCH(vyberHrace,$B5406)))</f>
      </c>
      <c r="M5406" s="14">
        <f>AND($I5406=MID(kododd,1,2),$J5406=MID(kododd,3,3))</f>
      </c>
    </row>
    <row r="5407">
      <c r="A5407" s="95">
        <v>50880</v>
      </c>
      <c r="B5407" s="93" t="s">
        <v>4554</v>
      </c>
      <c r="C5407" s="93" t="s">
        <v>1412</v>
      </c>
      <c r="D5407" s="95">
        <v>1131</v>
      </c>
      <c r="F5407" s="95">
        <v>23754770</v>
      </c>
      <c r="G5407" s="95">
        <v>0</v>
      </c>
      <c r="H5407" s="93" t="s">
        <v>8976</v>
      </c>
      <c r="I5407" s="93" t="s">
        <v>23893</v>
      </c>
      <c r="J5407" s="93" t="s">
        <v>20862</v>
      </c>
      <c r="K5407" s="93" t="s">
        <v>6759</v>
      </c>
      <c r="L5407" s="14">
        <f>AND(vyberHrace&lt;&gt;"",ISNUMBER(SEARCH(vyberHrace,$B5407)))</f>
      </c>
      <c r="M5407" s="14">
        <f>AND($I5407=MID(kododd,1,2),$J5407=MID(kododd,3,3))</f>
      </c>
    </row>
    <row r="5408">
      <c r="A5408" s="95">
        <v>46195</v>
      </c>
      <c r="B5408" s="93" t="s">
        <v>20275</v>
      </c>
      <c r="C5408" s="93" t="s">
        <v>3255</v>
      </c>
      <c r="D5408" s="95">
        <v>1100</v>
      </c>
      <c r="F5408" s="95">
        <v>23721219</v>
      </c>
      <c r="G5408" s="95">
        <v>0</v>
      </c>
      <c r="H5408" s="93" t="s">
        <v>8976</v>
      </c>
      <c r="I5408" s="93" t="s">
        <v>23893</v>
      </c>
      <c r="J5408" s="93" t="s">
        <v>20953</v>
      </c>
      <c r="K5408" s="93" t="s">
        <v>2012</v>
      </c>
      <c r="L5408" s="14">
        <f>AND(vyberHrace&lt;&gt;"",ISNUMBER(SEARCH(vyberHrace,$B5408)))</f>
      </c>
      <c r="M5408" s="14">
        <f>AND($I5408=MID(kododd,1,2),$J5408=MID(kododd,3,3))</f>
      </c>
    </row>
    <row r="5409">
      <c r="A5409" s="95">
        <v>35975</v>
      </c>
      <c r="B5409" s="93" t="s">
        <v>20279</v>
      </c>
      <c r="C5409" s="93" t="s">
        <v>1417</v>
      </c>
      <c r="D5409" s="95">
        <v>1417</v>
      </c>
      <c r="E5409" s="95">
        <v>1662</v>
      </c>
      <c r="F5409" s="95">
        <v>396354</v>
      </c>
      <c r="G5409" s="95">
        <v>250</v>
      </c>
      <c r="H5409" s="93" t="s">
        <v>8976</v>
      </c>
      <c r="I5409" s="93" t="s">
        <v>23893</v>
      </c>
      <c r="J5409" s="93" t="s">
        <v>20850</v>
      </c>
      <c r="K5409" s="93" t="s">
        <v>2038</v>
      </c>
      <c r="L5409" s="14">
        <f>AND(vyberHrace&lt;&gt;"",ISNUMBER(SEARCH(vyberHrace,$B5409)))</f>
      </c>
      <c r="M5409" s="14">
        <f>AND($I5409=MID(kododd,1,2),$J5409=MID(kododd,3,3))</f>
      </c>
    </row>
    <row r="5410">
      <c r="A5410" s="95">
        <v>37704</v>
      </c>
      <c r="B5410" s="93" t="s">
        <v>20279</v>
      </c>
      <c r="C5410" s="93" t="s">
        <v>1399</v>
      </c>
      <c r="D5410" s="95">
        <v>2041</v>
      </c>
      <c r="E5410" s="95">
        <v>2076</v>
      </c>
      <c r="F5410" s="95">
        <v>377821</v>
      </c>
      <c r="G5410" s="95">
        <v>250</v>
      </c>
      <c r="H5410" s="93" t="s">
        <v>8976</v>
      </c>
      <c r="I5410" s="93" t="s">
        <v>23893</v>
      </c>
      <c r="J5410" s="93" t="s">
        <v>20850</v>
      </c>
      <c r="K5410" s="93" t="s">
        <v>2038</v>
      </c>
      <c r="L5410" s="14">
        <f>AND(vyberHrace&lt;&gt;"",ISNUMBER(SEARCH(vyberHrace,$B5410)))</f>
      </c>
      <c r="M5410" s="14">
        <f>AND($I5410=MID(kododd,1,2),$J5410=MID(kododd,3,3))</f>
      </c>
    </row>
    <row r="5411">
      <c r="A5411" s="95">
        <v>57643</v>
      </c>
      <c r="B5411" s="93" t="s">
        <v>24217</v>
      </c>
      <c r="C5411" s="93" t="s">
        <v>1400</v>
      </c>
      <c r="G5411" s="95">
        <v>0</v>
      </c>
      <c r="H5411" s="93" t="s">
        <v>8976</v>
      </c>
      <c r="I5411" s="93" t="s">
        <v>23893</v>
      </c>
      <c r="J5411" s="93" t="s">
        <v>20862</v>
      </c>
      <c r="K5411" s="93" t="s">
        <v>6759</v>
      </c>
      <c r="L5411" s="14">
        <f>AND(vyberHrace&lt;&gt;"",ISNUMBER(SEARCH(vyberHrace,$B5411)))</f>
      </c>
      <c r="M5411" s="14">
        <f>AND($I5411=MID(kododd,1,2),$J5411=MID(kododd,3,3))</f>
      </c>
    </row>
    <row r="5412">
      <c r="A5412" s="95">
        <v>28717</v>
      </c>
      <c r="B5412" s="93" t="s">
        <v>20292</v>
      </c>
      <c r="C5412" s="93" t="s">
        <v>1421</v>
      </c>
      <c r="D5412" s="95">
        <v>1661</v>
      </c>
      <c r="E5412" s="95">
        <v>1865</v>
      </c>
      <c r="F5412" s="95">
        <v>364169</v>
      </c>
      <c r="G5412" s="95">
        <v>0</v>
      </c>
      <c r="H5412" s="93" t="s">
        <v>8976</v>
      </c>
      <c r="I5412" s="93" t="s">
        <v>23893</v>
      </c>
      <c r="J5412" s="93" t="s">
        <v>20862</v>
      </c>
      <c r="K5412" s="93" t="s">
        <v>6759</v>
      </c>
      <c r="L5412" s="14">
        <f>AND(vyberHrace&lt;&gt;"",ISNUMBER(SEARCH(vyberHrace,$B5412)))</f>
      </c>
      <c r="M5412" s="14">
        <f>AND($I5412=MID(kododd,1,2),$J5412=MID(kododd,3,3))</f>
      </c>
    </row>
    <row r="5413">
      <c r="A5413" s="95">
        <v>10692</v>
      </c>
      <c r="B5413" s="93" t="s">
        <v>16251</v>
      </c>
      <c r="C5413" s="93" t="s">
        <v>1413</v>
      </c>
      <c r="D5413" s="95">
        <v>1282</v>
      </c>
      <c r="G5413" s="95">
        <v>0</v>
      </c>
      <c r="H5413" s="93" t="s">
        <v>8976</v>
      </c>
      <c r="I5413" s="93" t="s">
        <v>23893</v>
      </c>
      <c r="J5413" s="93" t="s">
        <v>20883</v>
      </c>
      <c r="K5413" s="93" t="s">
        <v>6903</v>
      </c>
      <c r="L5413" s="14">
        <f>AND(vyberHrace&lt;&gt;"",ISNUMBER(SEARCH(vyberHrace,$B5413)))</f>
      </c>
      <c r="M5413" s="14">
        <f>AND($I5413=MID(kododd,1,2),$J5413=MID(kododd,3,3))</f>
      </c>
    </row>
    <row r="5414">
      <c r="A5414" s="95">
        <v>28947</v>
      </c>
      <c r="B5414" s="93" t="s">
        <v>15468</v>
      </c>
      <c r="C5414" s="93" t="s">
        <v>1475</v>
      </c>
      <c r="G5414" s="95">
        <v>0</v>
      </c>
      <c r="H5414" s="93" t="s">
        <v>8976</v>
      </c>
      <c r="I5414" s="93" t="s">
        <v>23893</v>
      </c>
      <c r="J5414" s="93" t="s">
        <v>20880</v>
      </c>
      <c r="K5414" s="93" t="s">
        <v>11224</v>
      </c>
      <c r="L5414" s="14">
        <f>AND(vyberHrace&lt;&gt;"",ISNUMBER(SEARCH(vyberHrace,$B5414)))</f>
      </c>
      <c r="M5414" s="14">
        <f>AND($I5414=MID(kododd,1,2),$J5414=MID(kododd,3,3))</f>
      </c>
    </row>
    <row r="5415">
      <c r="A5415" s="95">
        <v>6881</v>
      </c>
      <c r="B5415" s="93" t="s">
        <v>15471</v>
      </c>
      <c r="C5415" s="93" t="s">
        <v>1471</v>
      </c>
      <c r="D5415" s="95">
        <v>1505</v>
      </c>
      <c r="F5415" s="95">
        <v>366269</v>
      </c>
      <c r="G5415" s="95">
        <v>250</v>
      </c>
      <c r="H5415" s="93" t="s">
        <v>8976</v>
      </c>
      <c r="I5415" s="93" t="s">
        <v>23893</v>
      </c>
      <c r="J5415" s="93" t="s">
        <v>20990</v>
      </c>
      <c r="K5415" s="93" t="s">
        <v>5159</v>
      </c>
      <c r="L5415" s="14">
        <f>AND(vyberHrace&lt;&gt;"",ISNUMBER(SEARCH(vyberHrace,$B5415)))</f>
      </c>
      <c r="M5415" s="14">
        <f>AND($I5415=MID(kododd,1,2),$J5415=MID(kododd,3,3))</f>
      </c>
    </row>
    <row r="5416">
      <c r="A5416" s="95">
        <v>16347</v>
      </c>
      <c r="B5416" s="93" t="s">
        <v>26182</v>
      </c>
      <c r="C5416" s="93" t="s">
        <v>1437</v>
      </c>
      <c r="D5416" s="95">
        <v>1503</v>
      </c>
      <c r="F5416" s="95">
        <v>23794291</v>
      </c>
      <c r="G5416" s="95">
        <v>250</v>
      </c>
      <c r="H5416" s="93" t="s">
        <v>8976</v>
      </c>
      <c r="I5416" s="93" t="s">
        <v>23893</v>
      </c>
      <c r="J5416" s="93" t="s">
        <v>20964</v>
      </c>
      <c r="K5416" s="93" t="s">
        <v>11275</v>
      </c>
      <c r="L5416" s="14">
        <f>AND(vyberHrace&lt;&gt;"",ISNUMBER(SEARCH(vyberHrace,$B5416)))</f>
      </c>
      <c r="M5416" s="14">
        <f>AND($I5416=MID(kododd,1,2),$J5416=MID(kododd,3,3))</f>
      </c>
    </row>
    <row r="5417">
      <c r="A5417" s="95">
        <v>18532</v>
      </c>
      <c r="B5417" s="93" t="s">
        <v>15476</v>
      </c>
      <c r="C5417" s="93" t="s">
        <v>1448</v>
      </c>
      <c r="D5417" s="95">
        <v>1299</v>
      </c>
      <c r="G5417" s="95">
        <v>0</v>
      </c>
      <c r="H5417" s="93" t="s">
        <v>8976</v>
      </c>
      <c r="I5417" s="93" t="s">
        <v>23893</v>
      </c>
      <c r="J5417" s="93" t="s">
        <v>20902</v>
      </c>
      <c r="K5417" s="93" t="s">
        <v>3608</v>
      </c>
      <c r="L5417" s="14">
        <f>AND(vyberHrace&lt;&gt;"",ISNUMBER(SEARCH(vyberHrace,$B5417)))</f>
      </c>
      <c r="M5417" s="14">
        <f>AND($I5417=MID(kododd,1,2),$J5417=MID(kododd,3,3))</f>
      </c>
    </row>
    <row r="5418">
      <c r="A5418" s="95">
        <v>13516</v>
      </c>
      <c r="B5418" s="93" t="s">
        <v>15478</v>
      </c>
      <c r="C5418" s="93" t="s">
        <v>1403</v>
      </c>
      <c r="D5418" s="95">
        <v>1993</v>
      </c>
      <c r="E5418" s="95">
        <v>2032</v>
      </c>
      <c r="F5418" s="95">
        <v>312266</v>
      </c>
      <c r="G5418" s="95">
        <v>250</v>
      </c>
      <c r="H5418" s="93" t="s">
        <v>8976</v>
      </c>
      <c r="I5418" s="93" t="s">
        <v>23893</v>
      </c>
      <c r="J5418" s="93" t="s">
        <v>20867</v>
      </c>
      <c r="K5418" s="93" t="s">
        <v>2024</v>
      </c>
      <c r="L5418" s="14">
        <f>AND(vyberHrace&lt;&gt;"",ISNUMBER(SEARCH(vyberHrace,$B5418)))</f>
      </c>
      <c r="M5418" s="14">
        <f>AND($I5418=MID(kododd,1,2),$J5418=MID(kododd,3,3))</f>
      </c>
    </row>
    <row r="5419">
      <c r="A5419" s="95">
        <v>6857</v>
      </c>
      <c r="B5419" s="93" t="s">
        <v>15479</v>
      </c>
      <c r="C5419" s="93" t="s">
        <v>1471</v>
      </c>
      <c r="D5419" s="95">
        <v>1719</v>
      </c>
      <c r="E5419" s="95">
        <v>1799</v>
      </c>
      <c r="F5419" s="95">
        <v>366277</v>
      </c>
      <c r="G5419" s="95">
        <v>250</v>
      </c>
      <c r="H5419" s="93" t="s">
        <v>8976</v>
      </c>
      <c r="I5419" s="93" t="s">
        <v>23893</v>
      </c>
      <c r="J5419" s="93" t="s">
        <v>20978</v>
      </c>
      <c r="K5419" s="93" t="s">
        <v>26146</v>
      </c>
      <c r="L5419" s="14">
        <f>AND(vyberHrace&lt;&gt;"",ISNUMBER(SEARCH(vyberHrace,$B5419)))</f>
      </c>
      <c r="M5419" s="14">
        <f>AND($I5419=MID(kododd,1,2),$J5419=MID(kododd,3,3))</f>
      </c>
    </row>
    <row r="5420">
      <c r="A5420" s="95">
        <v>57626</v>
      </c>
      <c r="B5420" s="93" t="s">
        <v>24200</v>
      </c>
      <c r="C5420" s="93" t="s">
        <v>1403</v>
      </c>
      <c r="D5420" s="95">
        <v>1464</v>
      </c>
      <c r="F5420" s="95">
        <v>23769092</v>
      </c>
      <c r="G5420" s="95">
        <v>0</v>
      </c>
      <c r="H5420" s="93" t="s">
        <v>8976</v>
      </c>
      <c r="I5420" s="93" t="s">
        <v>23893</v>
      </c>
      <c r="J5420" s="93" t="s">
        <v>20986</v>
      </c>
      <c r="K5420" s="93" t="s">
        <v>5124</v>
      </c>
      <c r="L5420" s="14">
        <f>AND(vyberHrace&lt;&gt;"",ISNUMBER(SEARCH(vyberHrace,$B5420)))</f>
      </c>
      <c r="M5420" s="14">
        <f>AND($I5420=MID(kododd,1,2),$J5420=MID(kododd,3,3))</f>
      </c>
    </row>
    <row r="5421">
      <c r="A5421" s="95">
        <v>62563</v>
      </c>
      <c r="B5421" s="93" t="s">
        <v>28831</v>
      </c>
      <c r="C5421" s="93" t="s">
        <v>1411</v>
      </c>
      <c r="G5421" s="95">
        <v>250</v>
      </c>
      <c r="H5421" s="93" t="s">
        <v>8976</v>
      </c>
      <c r="I5421" s="93" t="s">
        <v>23893</v>
      </c>
      <c r="J5421" s="93" t="s">
        <v>20900</v>
      </c>
      <c r="K5421" s="93" t="s">
        <v>1747</v>
      </c>
      <c r="L5421" s="14">
        <f>AND(vyberHrace&lt;&gt;"",ISNUMBER(SEARCH(vyberHrace,$B5421)))</f>
      </c>
      <c r="M5421" s="14">
        <f>AND($I5421=MID(kododd,1,2),$J5421=MID(kododd,3,3))</f>
      </c>
    </row>
    <row r="5422">
      <c r="A5422" s="95">
        <v>47625</v>
      </c>
      <c r="B5422" s="93" t="s">
        <v>17958</v>
      </c>
      <c r="C5422" s="93" t="s">
        <v>1419</v>
      </c>
      <c r="D5422" s="95">
        <v>1106</v>
      </c>
      <c r="G5422" s="95">
        <v>0</v>
      </c>
      <c r="H5422" s="93" t="s">
        <v>8976</v>
      </c>
      <c r="I5422" s="93" t="s">
        <v>23893</v>
      </c>
      <c r="J5422" s="93" t="s">
        <v>21017</v>
      </c>
      <c r="K5422" s="93" t="s">
        <v>7925</v>
      </c>
      <c r="L5422" s="14">
        <f>AND(vyberHrace&lt;&gt;"",ISNUMBER(SEARCH(vyberHrace,$B5422)))</f>
      </c>
      <c r="M5422" s="14">
        <f>AND($I5422=MID(kododd,1,2),$J5422=MID(kododd,3,3))</f>
      </c>
    </row>
    <row r="5423">
      <c r="A5423" s="95">
        <v>37386</v>
      </c>
      <c r="B5423" s="93" t="s">
        <v>17962</v>
      </c>
      <c r="C5423" s="93" t="s">
        <v>1444</v>
      </c>
      <c r="D5423" s="95">
        <v>1683</v>
      </c>
      <c r="E5423" s="95">
        <v>1821</v>
      </c>
      <c r="F5423" s="95">
        <v>364185</v>
      </c>
      <c r="G5423" s="95">
        <v>250</v>
      </c>
      <c r="H5423" s="93" t="s">
        <v>8976</v>
      </c>
      <c r="I5423" s="93" t="s">
        <v>23893</v>
      </c>
      <c r="J5423" s="93" t="s">
        <v>20862</v>
      </c>
      <c r="K5423" s="93" t="s">
        <v>6759</v>
      </c>
      <c r="L5423" s="14">
        <f>AND(vyberHrace&lt;&gt;"",ISNUMBER(SEARCH(vyberHrace,$B5423)))</f>
      </c>
      <c r="M5423" s="14">
        <f>AND($I5423=MID(kododd,1,2),$J5423=MID(kododd,3,3))</f>
      </c>
    </row>
    <row r="5424">
      <c r="A5424" s="95">
        <v>62425</v>
      </c>
      <c r="B5424" s="93" t="s">
        <v>28832</v>
      </c>
      <c r="C5424" s="93" t="s">
        <v>1420</v>
      </c>
      <c r="G5424" s="95">
        <v>250</v>
      </c>
      <c r="H5424" s="93" t="s">
        <v>8976</v>
      </c>
      <c r="I5424" s="93" t="s">
        <v>23893</v>
      </c>
      <c r="J5424" s="93" t="s">
        <v>20920</v>
      </c>
      <c r="K5424" s="93" t="s">
        <v>5933</v>
      </c>
      <c r="L5424" s="14">
        <f>AND(vyberHrace&lt;&gt;"",ISNUMBER(SEARCH(vyberHrace,$B5424)))</f>
      </c>
      <c r="M5424" s="14">
        <f>AND($I5424=MID(kododd,1,2),$J5424=MID(kododd,3,3))</f>
      </c>
    </row>
    <row r="5425">
      <c r="A5425" s="95">
        <v>61050</v>
      </c>
      <c r="B5425" s="93" t="s">
        <v>20399</v>
      </c>
      <c r="C5425" s="93" t="s">
        <v>1422</v>
      </c>
      <c r="G5425" s="95">
        <v>250</v>
      </c>
      <c r="H5425" s="93" t="s">
        <v>8976</v>
      </c>
      <c r="I5425" s="93" t="s">
        <v>23893</v>
      </c>
      <c r="J5425" s="93" t="s">
        <v>20922</v>
      </c>
      <c r="K5425" s="93" t="s">
        <v>5595</v>
      </c>
      <c r="L5425" s="14">
        <f>AND(vyberHrace&lt;&gt;"",ISNUMBER(SEARCH(vyberHrace,$B5425)))</f>
      </c>
      <c r="M5425" s="14">
        <f>AND($I5425=MID(kododd,1,2),$J5425=MID(kododd,3,3))</f>
      </c>
    </row>
    <row r="5426">
      <c r="A5426" s="95">
        <v>47892</v>
      </c>
      <c r="B5426" s="93" t="s">
        <v>20400</v>
      </c>
      <c r="C5426" s="93" t="s">
        <v>1447</v>
      </c>
      <c r="D5426" s="95">
        <v>1604</v>
      </c>
      <c r="E5426" s="95">
        <v>1757</v>
      </c>
      <c r="F5426" s="95">
        <v>23747129</v>
      </c>
      <c r="G5426" s="95">
        <v>250</v>
      </c>
      <c r="H5426" s="93" t="s">
        <v>8976</v>
      </c>
      <c r="I5426" s="93" t="s">
        <v>23893</v>
      </c>
      <c r="J5426" s="93" t="s">
        <v>20866</v>
      </c>
      <c r="K5426" s="93" t="s">
        <v>9063</v>
      </c>
      <c r="L5426" s="14">
        <f>AND(vyberHrace&lt;&gt;"",ISNUMBER(SEARCH(vyberHrace,$B5426)))</f>
      </c>
      <c r="M5426" s="14">
        <f>AND($I5426=MID(kododd,1,2),$J5426=MID(kododd,3,3))</f>
      </c>
    </row>
    <row r="5427">
      <c r="A5427" s="95">
        <v>1633</v>
      </c>
      <c r="B5427" s="93" t="s">
        <v>20511</v>
      </c>
      <c r="C5427" s="93" t="s">
        <v>1447</v>
      </c>
      <c r="D5427" s="95">
        <v>1980</v>
      </c>
      <c r="E5427" s="95">
        <v>1998</v>
      </c>
      <c r="F5427" s="95">
        <v>308692</v>
      </c>
      <c r="G5427" s="95">
        <v>250</v>
      </c>
      <c r="H5427" s="93" t="s">
        <v>8976</v>
      </c>
      <c r="I5427" s="93" t="s">
        <v>23893</v>
      </c>
      <c r="J5427" s="93" t="s">
        <v>20956</v>
      </c>
      <c r="K5427" s="93" t="s">
        <v>26134</v>
      </c>
      <c r="L5427" s="14">
        <f>AND(vyberHrace&lt;&gt;"",ISNUMBER(SEARCH(vyberHrace,$B5427)))</f>
      </c>
      <c r="M5427" s="14">
        <f>AND($I5427=MID(kododd,1,2),$J5427=MID(kododd,3,3))</f>
      </c>
    </row>
    <row r="5428">
      <c r="A5428" s="95">
        <v>1402</v>
      </c>
      <c r="B5428" s="93" t="s">
        <v>20516</v>
      </c>
      <c r="C5428" s="93" t="s">
        <v>1449</v>
      </c>
      <c r="D5428" s="95">
        <v>1907</v>
      </c>
      <c r="E5428" s="95">
        <v>1952</v>
      </c>
      <c r="F5428" s="95">
        <v>342858</v>
      </c>
      <c r="G5428" s="95">
        <v>250</v>
      </c>
      <c r="H5428" s="93" t="s">
        <v>8976</v>
      </c>
      <c r="I5428" s="93" t="s">
        <v>23893</v>
      </c>
      <c r="J5428" s="93" t="s">
        <v>20956</v>
      </c>
      <c r="K5428" s="93" t="s">
        <v>26134</v>
      </c>
      <c r="L5428" s="14">
        <f>AND(vyberHrace&lt;&gt;"",ISNUMBER(SEARCH(vyberHrace,$B5428)))</f>
      </c>
      <c r="M5428" s="14">
        <f>AND($I5428=MID(kododd,1,2),$J5428=MID(kododd,3,3))</f>
      </c>
    </row>
    <row r="5429">
      <c r="A5429" s="95">
        <v>60464</v>
      </c>
      <c r="B5429" s="93" t="s">
        <v>26898</v>
      </c>
      <c r="C5429" s="93" t="s">
        <v>1424</v>
      </c>
      <c r="D5429" s="95">
        <v>1054</v>
      </c>
      <c r="G5429" s="95">
        <v>250</v>
      </c>
      <c r="H5429" s="93" t="s">
        <v>8976</v>
      </c>
      <c r="I5429" s="93" t="s">
        <v>23893</v>
      </c>
      <c r="J5429" s="93" t="s">
        <v>20974</v>
      </c>
      <c r="K5429" s="93" t="s">
        <v>4919</v>
      </c>
      <c r="L5429" s="14">
        <f>AND(vyberHrace&lt;&gt;"",ISNUMBER(SEARCH(vyberHrace,$B5429)))</f>
      </c>
      <c r="M5429" s="14">
        <f>AND($I5429=MID(kododd,1,2),$J5429=MID(kododd,3,3))</f>
      </c>
    </row>
    <row r="5430">
      <c r="A5430" s="95">
        <v>63749</v>
      </c>
      <c r="B5430" s="93" t="s">
        <v>29813</v>
      </c>
      <c r="C5430" s="93" t="s">
        <v>1486</v>
      </c>
      <c r="G5430" s="95">
        <v>250</v>
      </c>
      <c r="H5430" s="93" t="s">
        <v>8976</v>
      </c>
      <c r="I5430" s="93" t="s">
        <v>23893</v>
      </c>
      <c r="J5430" s="93" t="s">
        <v>20901</v>
      </c>
      <c r="K5430" s="93" t="s">
        <v>6914</v>
      </c>
      <c r="L5430" s="14">
        <f>AND(vyberHrace&lt;&gt;"",ISNUMBER(SEARCH(vyberHrace,$B5430)))</f>
      </c>
      <c r="M5430" s="14">
        <f>AND($I5430=MID(kododd,1,2),$J5430=MID(kododd,3,3))</f>
      </c>
    </row>
    <row r="5431">
      <c r="A5431" s="95">
        <v>63262</v>
      </c>
      <c r="B5431" s="93" t="s">
        <v>28833</v>
      </c>
      <c r="C5431" s="93" t="s">
        <v>1487</v>
      </c>
      <c r="G5431" s="95">
        <v>250</v>
      </c>
      <c r="H5431" s="93" t="s">
        <v>8976</v>
      </c>
      <c r="I5431" s="93" t="s">
        <v>23893</v>
      </c>
      <c r="J5431" s="93" t="s">
        <v>28777</v>
      </c>
      <c r="K5431" s="93" t="s">
        <v>28778</v>
      </c>
      <c r="L5431" s="14">
        <f>AND(vyberHrace&lt;&gt;"",ISNUMBER(SEARCH(vyberHrace,$B5431)))</f>
      </c>
      <c r="M5431" s="14">
        <f>AND($I5431=MID(kododd,1,2),$J5431=MID(kododd,3,3))</f>
      </c>
    </row>
    <row r="5432">
      <c r="A5432" s="95">
        <v>55979</v>
      </c>
      <c r="B5432" s="93" t="s">
        <v>21680</v>
      </c>
      <c r="C5432" s="93" t="s">
        <v>1411</v>
      </c>
      <c r="G5432" s="95">
        <v>0</v>
      </c>
      <c r="H5432" s="93" t="s">
        <v>8976</v>
      </c>
      <c r="I5432" s="93" t="s">
        <v>23893</v>
      </c>
      <c r="J5432" s="93" t="s">
        <v>20906</v>
      </c>
      <c r="K5432" s="93" t="s">
        <v>7817</v>
      </c>
      <c r="L5432" s="14">
        <f>AND(vyberHrace&lt;&gt;"",ISNUMBER(SEARCH(vyberHrace,$B5432)))</f>
      </c>
      <c r="M5432" s="14">
        <f>AND($I5432=MID(kododd,1,2),$J5432=MID(kododd,3,3))</f>
      </c>
    </row>
    <row r="5433">
      <c r="A5433" s="95">
        <v>26977</v>
      </c>
      <c r="B5433" s="93" t="s">
        <v>19144</v>
      </c>
      <c r="C5433" s="93" t="s">
        <v>1421</v>
      </c>
      <c r="D5433" s="95">
        <v>1317</v>
      </c>
      <c r="F5433" s="95">
        <v>395501</v>
      </c>
      <c r="G5433" s="95">
        <v>250</v>
      </c>
      <c r="H5433" s="93" t="s">
        <v>8976</v>
      </c>
      <c r="I5433" s="93" t="s">
        <v>23893</v>
      </c>
      <c r="J5433" s="93" t="s">
        <v>20890</v>
      </c>
      <c r="K5433" s="93" t="s">
        <v>9069</v>
      </c>
      <c r="L5433" s="14">
        <f>AND(vyberHrace&lt;&gt;"",ISNUMBER(SEARCH(vyberHrace,$B5433)))</f>
      </c>
      <c r="M5433" s="14">
        <f>AND($I5433=MID(kododd,1,2),$J5433=MID(kododd,3,3))</f>
      </c>
    </row>
    <row r="5434">
      <c r="A5434" s="95">
        <v>25762</v>
      </c>
      <c r="B5434" s="93" t="s">
        <v>19147</v>
      </c>
      <c r="C5434" s="93" t="s">
        <v>1403</v>
      </c>
      <c r="D5434" s="95">
        <v>2156</v>
      </c>
      <c r="E5434" s="95">
        <v>2172</v>
      </c>
      <c r="F5434" s="95">
        <v>338125</v>
      </c>
      <c r="G5434" s="95">
        <v>250</v>
      </c>
      <c r="H5434" s="93" t="s">
        <v>8976</v>
      </c>
      <c r="I5434" s="93" t="s">
        <v>23893</v>
      </c>
      <c r="J5434" s="93" t="s">
        <v>20890</v>
      </c>
      <c r="K5434" s="93" t="s">
        <v>9069</v>
      </c>
      <c r="L5434" s="14">
        <f>AND(vyberHrace&lt;&gt;"",ISNUMBER(SEARCH(vyberHrace,$B5434)))</f>
      </c>
      <c r="M5434" s="14">
        <f>AND($I5434=MID(kododd,1,2),$J5434=MID(kododd,3,3))</f>
      </c>
    </row>
    <row r="5435">
      <c r="A5435" s="95">
        <v>25766</v>
      </c>
      <c r="B5435" s="93" t="s">
        <v>19148</v>
      </c>
      <c r="C5435" s="93" t="s">
        <v>1431</v>
      </c>
      <c r="D5435" s="95">
        <v>1521</v>
      </c>
      <c r="E5435" s="95">
        <v>1702</v>
      </c>
      <c r="F5435" s="95">
        <v>337471</v>
      </c>
      <c r="G5435" s="95">
        <v>0</v>
      </c>
      <c r="H5435" s="93" t="s">
        <v>8976</v>
      </c>
      <c r="I5435" s="93" t="s">
        <v>23893</v>
      </c>
      <c r="J5435" s="93" t="s">
        <v>20890</v>
      </c>
      <c r="K5435" s="93" t="s">
        <v>9069</v>
      </c>
      <c r="L5435" s="14">
        <f>AND(vyberHrace&lt;&gt;"",ISNUMBER(SEARCH(vyberHrace,$B5435)))</f>
      </c>
      <c r="M5435" s="14">
        <f>AND($I5435=MID(kododd,1,2),$J5435=MID(kododd,3,3))</f>
      </c>
    </row>
    <row r="5436">
      <c r="A5436" s="95">
        <v>28110</v>
      </c>
      <c r="B5436" s="93" t="s">
        <v>19149</v>
      </c>
      <c r="C5436" s="93" t="s">
        <v>1456</v>
      </c>
      <c r="D5436" s="95">
        <v>1451</v>
      </c>
      <c r="F5436" s="95">
        <v>333654</v>
      </c>
      <c r="G5436" s="95">
        <v>250</v>
      </c>
      <c r="H5436" s="93" t="s">
        <v>8976</v>
      </c>
      <c r="I5436" s="93" t="s">
        <v>23893</v>
      </c>
      <c r="J5436" s="93" t="s">
        <v>20890</v>
      </c>
      <c r="K5436" s="93" t="s">
        <v>9069</v>
      </c>
      <c r="L5436" s="14">
        <f>AND(vyberHrace&lt;&gt;"",ISNUMBER(SEARCH(vyberHrace,$B5436)))</f>
      </c>
      <c r="M5436" s="14">
        <f>AND($I5436=MID(kododd,1,2),$J5436=MID(kododd,3,3))</f>
      </c>
    </row>
    <row r="5437">
      <c r="A5437" s="95">
        <v>33542</v>
      </c>
      <c r="B5437" s="93" t="s">
        <v>19150</v>
      </c>
      <c r="C5437" s="93" t="s">
        <v>1438</v>
      </c>
      <c r="D5437" s="95">
        <v>1829</v>
      </c>
      <c r="E5437" s="95">
        <v>1909</v>
      </c>
      <c r="F5437" s="95">
        <v>385786</v>
      </c>
      <c r="G5437" s="95">
        <v>250</v>
      </c>
      <c r="H5437" s="93" t="s">
        <v>8976</v>
      </c>
      <c r="I5437" s="93" t="s">
        <v>23893</v>
      </c>
      <c r="J5437" s="93" t="s">
        <v>20890</v>
      </c>
      <c r="K5437" s="93" t="s">
        <v>9069</v>
      </c>
      <c r="L5437" s="14">
        <f>AND(vyberHrace&lt;&gt;"",ISNUMBER(SEARCH(vyberHrace,$B5437)))</f>
      </c>
      <c r="M5437" s="14">
        <f>AND($I5437=MID(kododd,1,2),$J5437=MID(kododd,3,3))</f>
      </c>
    </row>
    <row r="5438">
      <c r="A5438" s="95">
        <v>45191</v>
      </c>
      <c r="B5438" s="93" t="s">
        <v>17286</v>
      </c>
      <c r="C5438" s="93" t="s">
        <v>1416</v>
      </c>
      <c r="D5438" s="95">
        <v>1762</v>
      </c>
      <c r="E5438" s="95">
        <v>1920</v>
      </c>
      <c r="F5438" s="95">
        <v>23719761</v>
      </c>
      <c r="G5438" s="95">
        <v>250</v>
      </c>
      <c r="H5438" s="93" t="s">
        <v>8976</v>
      </c>
      <c r="I5438" s="93" t="s">
        <v>23893</v>
      </c>
      <c r="J5438" s="93" t="s">
        <v>20900</v>
      </c>
      <c r="K5438" s="93" t="s">
        <v>1747</v>
      </c>
      <c r="L5438" s="14">
        <f>AND(vyberHrace&lt;&gt;"",ISNUMBER(SEARCH(vyberHrace,$B5438)))</f>
      </c>
      <c r="M5438" s="14">
        <f>AND($I5438=MID(kododd,1,2),$J5438=MID(kododd,3,3))</f>
      </c>
    </row>
    <row r="5439">
      <c r="A5439" s="95">
        <v>45192</v>
      </c>
      <c r="B5439" s="93" t="s">
        <v>17287</v>
      </c>
      <c r="C5439" s="93" t="s">
        <v>1405</v>
      </c>
      <c r="D5439" s="95">
        <v>1352</v>
      </c>
      <c r="E5439" s="95">
        <v>1567</v>
      </c>
      <c r="F5439" s="95">
        <v>23719770</v>
      </c>
      <c r="G5439" s="95">
        <v>250</v>
      </c>
      <c r="H5439" s="93" t="s">
        <v>8976</v>
      </c>
      <c r="I5439" s="93" t="s">
        <v>23893</v>
      </c>
      <c r="J5439" s="93" t="s">
        <v>20974</v>
      </c>
      <c r="K5439" s="93" t="s">
        <v>4919</v>
      </c>
      <c r="L5439" s="14">
        <f>AND(vyberHrace&lt;&gt;"",ISNUMBER(SEARCH(vyberHrace,$B5439)))</f>
      </c>
      <c r="M5439" s="14">
        <f>AND($I5439=MID(kododd,1,2),$J5439=MID(kododd,3,3))</f>
      </c>
    </row>
    <row r="5440">
      <c r="A5440" s="95">
        <v>55956</v>
      </c>
      <c r="B5440" s="93" t="s">
        <v>21849</v>
      </c>
      <c r="C5440" s="93" t="s">
        <v>1412</v>
      </c>
      <c r="F5440" s="95">
        <v>23797347</v>
      </c>
      <c r="G5440" s="95">
        <v>250</v>
      </c>
      <c r="H5440" s="93" t="s">
        <v>8976</v>
      </c>
      <c r="I5440" s="93" t="s">
        <v>23893</v>
      </c>
      <c r="J5440" s="93" t="s">
        <v>21014</v>
      </c>
      <c r="K5440" s="93" t="s">
        <v>4826</v>
      </c>
      <c r="L5440" s="14">
        <f>AND(vyberHrace&lt;&gt;"",ISNUMBER(SEARCH(vyberHrace,$B5440)))</f>
      </c>
      <c r="M5440" s="14">
        <f>AND($I5440=MID(kododd,1,2),$J5440=MID(kododd,3,3))</f>
      </c>
    </row>
    <row r="5441">
      <c r="A5441" s="95">
        <v>63881</v>
      </c>
      <c r="B5441" s="93" t="s">
        <v>29960</v>
      </c>
      <c r="C5441" s="93" t="s">
        <v>1450</v>
      </c>
      <c r="G5441" s="95">
        <v>0</v>
      </c>
      <c r="H5441" s="93" t="s">
        <v>8976</v>
      </c>
      <c r="I5441" s="93" t="s">
        <v>23893</v>
      </c>
      <c r="J5441" s="93" t="s">
        <v>20862</v>
      </c>
      <c r="K5441" s="93" t="s">
        <v>6759</v>
      </c>
      <c r="L5441" s="14">
        <f>AND(vyberHrace&lt;&gt;"",ISNUMBER(SEARCH(vyberHrace,$B5441)))</f>
      </c>
      <c r="M5441" s="14">
        <f>AND($I5441=MID(kododd,1,2),$J5441=MID(kododd,3,3))</f>
      </c>
    </row>
    <row r="5442">
      <c r="A5442" s="95">
        <v>54868</v>
      </c>
      <c r="B5442" s="93" t="s">
        <v>2694</v>
      </c>
      <c r="C5442" s="93" t="s">
        <v>1450</v>
      </c>
      <c r="G5442" s="95">
        <v>0</v>
      </c>
      <c r="H5442" s="93" t="s">
        <v>8976</v>
      </c>
      <c r="I5442" s="93" t="s">
        <v>23893</v>
      </c>
      <c r="J5442" s="93" t="s">
        <v>20863</v>
      </c>
      <c r="K5442" s="93" t="s">
        <v>4532</v>
      </c>
      <c r="L5442" s="14">
        <f>AND(vyberHrace&lt;&gt;"",ISNUMBER(SEARCH(vyberHrace,$B5442)))</f>
      </c>
      <c r="M5442" s="14">
        <f>AND($I5442=MID(kododd,1,2),$J5442=MID(kododd,3,3))</f>
      </c>
    </row>
    <row r="5443">
      <c r="A5443" s="95">
        <v>47620</v>
      </c>
      <c r="B5443" s="93" t="s">
        <v>17294</v>
      </c>
      <c r="C5443" s="93" t="s">
        <v>1438</v>
      </c>
      <c r="D5443" s="95">
        <v>1400</v>
      </c>
      <c r="E5443" s="95">
        <v>1576</v>
      </c>
      <c r="F5443" s="95">
        <v>23717050</v>
      </c>
      <c r="G5443" s="95">
        <v>0</v>
      </c>
      <c r="H5443" s="93" t="s">
        <v>8976</v>
      </c>
      <c r="I5443" s="93" t="s">
        <v>23893</v>
      </c>
      <c r="J5443" s="93" t="s">
        <v>20862</v>
      </c>
      <c r="K5443" s="93" t="s">
        <v>6759</v>
      </c>
      <c r="L5443" s="14">
        <f>AND(vyberHrace&lt;&gt;"",ISNUMBER(SEARCH(vyberHrace,$B5443)))</f>
      </c>
      <c r="M5443" s="14">
        <f>AND($I5443=MID(kododd,1,2),$J5443=MID(kododd,3,3))</f>
      </c>
    </row>
    <row r="5444">
      <c r="A5444" s="95">
        <v>45342</v>
      </c>
      <c r="B5444" s="93" t="s">
        <v>17299</v>
      </c>
      <c r="C5444" s="93" t="s">
        <v>1438</v>
      </c>
      <c r="G5444" s="95">
        <v>0</v>
      </c>
      <c r="H5444" s="93" t="s">
        <v>8976</v>
      </c>
      <c r="I5444" s="93" t="s">
        <v>23893</v>
      </c>
      <c r="J5444" s="93" t="s">
        <v>20862</v>
      </c>
      <c r="K5444" s="93" t="s">
        <v>6759</v>
      </c>
      <c r="L5444" s="14">
        <f>AND(vyberHrace&lt;&gt;"",ISNUMBER(SEARCH(vyberHrace,$B5444)))</f>
      </c>
      <c r="M5444" s="14">
        <f>AND($I5444=MID(kododd,1,2),$J5444=MID(kododd,3,3))</f>
      </c>
    </row>
    <row r="5445">
      <c r="A5445" s="95">
        <v>61251</v>
      </c>
      <c r="B5445" s="93" t="s">
        <v>27476</v>
      </c>
      <c r="C5445" s="93" t="s">
        <v>1422</v>
      </c>
      <c r="G5445" s="95">
        <v>250</v>
      </c>
      <c r="H5445" s="93" t="s">
        <v>8976</v>
      </c>
      <c r="I5445" s="93" t="s">
        <v>23893</v>
      </c>
      <c r="J5445" s="93" t="s">
        <v>20888</v>
      </c>
      <c r="K5445" s="93" t="s">
        <v>145</v>
      </c>
      <c r="L5445" s="14">
        <f>AND(vyberHrace&lt;&gt;"",ISNUMBER(SEARCH(vyberHrace,$B5445)))</f>
      </c>
      <c r="M5445" s="14">
        <f>AND($I5445=MID(kododd,1,2),$J5445=MID(kododd,3,3))</f>
      </c>
    </row>
    <row r="5446">
      <c r="A5446" s="95">
        <v>54863</v>
      </c>
      <c r="B5446" s="93" t="s">
        <v>2695</v>
      </c>
      <c r="C5446" s="93" t="s">
        <v>1420</v>
      </c>
      <c r="G5446" s="95">
        <v>0</v>
      </c>
      <c r="H5446" s="93" t="s">
        <v>8976</v>
      </c>
      <c r="I5446" s="93" t="s">
        <v>23893</v>
      </c>
      <c r="J5446" s="93" t="s">
        <v>20863</v>
      </c>
      <c r="K5446" s="93" t="s">
        <v>4532</v>
      </c>
      <c r="L5446" s="14">
        <f>AND(vyberHrace&lt;&gt;"",ISNUMBER(SEARCH(vyberHrace,$B5446)))</f>
      </c>
      <c r="M5446" s="14">
        <f>AND($I5446=MID(kododd,1,2),$J5446=MID(kododd,3,3))</f>
      </c>
    </row>
    <row r="5447">
      <c r="A5447" s="95">
        <v>53595</v>
      </c>
      <c r="B5447" s="93" t="s">
        <v>20662</v>
      </c>
      <c r="C5447" s="93" t="s">
        <v>1419</v>
      </c>
      <c r="D5447" s="95">
        <v>1762</v>
      </c>
      <c r="G5447" s="95">
        <v>0</v>
      </c>
      <c r="H5447" s="93" t="s">
        <v>8976</v>
      </c>
      <c r="I5447" s="93" t="s">
        <v>23893</v>
      </c>
      <c r="J5447" s="93" t="s">
        <v>20862</v>
      </c>
      <c r="K5447" s="93" t="s">
        <v>6759</v>
      </c>
      <c r="L5447" s="14">
        <f>AND(vyberHrace&lt;&gt;"",ISNUMBER(SEARCH(vyberHrace,$B5447)))</f>
      </c>
      <c r="M5447" s="14">
        <f>AND($I5447=MID(kododd,1,2),$J5447=MID(kododd,3,3))</f>
      </c>
    </row>
    <row r="5448">
      <c r="A5448" s="95">
        <v>39648</v>
      </c>
      <c r="B5448" s="93" t="s">
        <v>20327</v>
      </c>
      <c r="C5448" s="93" t="s">
        <v>1400</v>
      </c>
      <c r="D5448" s="95">
        <v>1273</v>
      </c>
      <c r="F5448" s="95">
        <v>23719877</v>
      </c>
      <c r="G5448" s="95">
        <v>0</v>
      </c>
      <c r="H5448" s="93" t="s">
        <v>8976</v>
      </c>
      <c r="I5448" s="93" t="s">
        <v>23893</v>
      </c>
      <c r="J5448" s="93" t="s">
        <v>21005</v>
      </c>
      <c r="K5448" s="93" t="s">
        <v>7922</v>
      </c>
      <c r="L5448" s="14">
        <f>AND(vyberHrace&lt;&gt;"",ISNUMBER(SEARCH(vyberHrace,$B5448)))</f>
      </c>
      <c r="M5448" s="14">
        <f>AND($I5448=MID(kododd,1,2),$J5448=MID(kododd,3,3))</f>
      </c>
    </row>
    <row r="5449">
      <c r="A5449" s="95">
        <v>27895</v>
      </c>
      <c r="B5449" s="93" t="s">
        <v>21121</v>
      </c>
      <c r="C5449" s="93" t="s">
        <v>1403</v>
      </c>
      <c r="D5449" s="95">
        <v>2027</v>
      </c>
      <c r="E5449" s="95">
        <v>2048</v>
      </c>
      <c r="F5449" s="95">
        <v>333190</v>
      </c>
      <c r="G5449" s="95">
        <v>250</v>
      </c>
      <c r="H5449" s="93" t="s">
        <v>8976</v>
      </c>
      <c r="I5449" s="93" t="s">
        <v>23893</v>
      </c>
      <c r="J5449" s="93" t="s">
        <v>20862</v>
      </c>
      <c r="K5449" s="93" t="s">
        <v>6759</v>
      </c>
      <c r="L5449" s="14">
        <f>AND(vyberHrace&lt;&gt;"",ISNUMBER(SEARCH(vyberHrace,$B5449)))</f>
      </c>
      <c r="M5449" s="14">
        <f>AND($I5449=MID(kododd,1,2),$J5449=MID(kododd,3,3))</f>
      </c>
    </row>
    <row r="5450">
      <c r="A5450" s="95">
        <v>47201</v>
      </c>
      <c r="B5450" s="93" t="s">
        <v>18210</v>
      </c>
      <c r="C5450" s="93" t="s">
        <v>1406</v>
      </c>
      <c r="G5450" s="95">
        <v>0</v>
      </c>
      <c r="H5450" s="93" t="s">
        <v>8976</v>
      </c>
      <c r="I5450" s="93" t="s">
        <v>23893</v>
      </c>
      <c r="J5450" s="93" t="s">
        <v>20880</v>
      </c>
      <c r="K5450" s="93" t="s">
        <v>11224</v>
      </c>
      <c r="L5450" s="14">
        <f>AND(vyberHrace&lt;&gt;"",ISNUMBER(SEARCH(vyberHrace,$B5450)))</f>
      </c>
      <c r="M5450" s="14">
        <f>AND($I5450=MID(kododd,1,2),$J5450=MID(kododd,3,3))</f>
      </c>
    </row>
    <row r="5451">
      <c r="A5451" s="95">
        <v>11801</v>
      </c>
      <c r="B5451" s="93" t="s">
        <v>18213</v>
      </c>
      <c r="C5451" s="93" t="s">
        <v>1471</v>
      </c>
      <c r="D5451" s="95">
        <v>1246</v>
      </c>
      <c r="G5451" s="95">
        <v>250</v>
      </c>
      <c r="H5451" s="93" t="s">
        <v>8976</v>
      </c>
      <c r="I5451" s="93" t="s">
        <v>23893</v>
      </c>
      <c r="J5451" s="93" t="s">
        <v>20845</v>
      </c>
      <c r="K5451" s="93" t="s">
        <v>11239</v>
      </c>
      <c r="L5451" s="14">
        <f>AND(vyberHrace&lt;&gt;"",ISNUMBER(SEARCH(vyberHrace,$B5451)))</f>
      </c>
      <c r="M5451" s="14">
        <f>AND($I5451=MID(kododd,1,2),$J5451=MID(kododd,3,3))</f>
      </c>
    </row>
    <row r="5452">
      <c r="A5452" s="95">
        <v>53284</v>
      </c>
      <c r="B5452" s="93" t="s">
        <v>18215</v>
      </c>
      <c r="C5452" s="93" t="s">
        <v>1420</v>
      </c>
      <c r="G5452" s="95">
        <v>0</v>
      </c>
      <c r="H5452" s="93" t="s">
        <v>8976</v>
      </c>
      <c r="I5452" s="93" t="s">
        <v>23893</v>
      </c>
      <c r="J5452" s="93" t="s">
        <v>20863</v>
      </c>
      <c r="K5452" s="93" t="s">
        <v>4532</v>
      </c>
      <c r="L5452" s="14">
        <f>AND(vyberHrace&lt;&gt;"",ISNUMBER(SEARCH(vyberHrace,$B5452)))</f>
      </c>
      <c r="M5452" s="14">
        <f>AND($I5452=MID(kododd,1,2),$J5452=MID(kododd,3,3))</f>
      </c>
    </row>
    <row r="5453">
      <c r="A5453" s="95">
        <v>25769</v>
      </c>
      <c r="B5453" s="93" t="s">
        <v>15366</v>
      </c>
      <c r="C5453" s="93" t="s">
        <v>1440</v>
      </c>
      <c r="D5453" s="95">
        <v>1347</v>
      </c>
      <c r="G5453" s="95">
        <v>250</v>
      </c>
      <c r="H5453" s="93" t="s">
        <v>8976</v>
      </c>
      <c r="I5453" s="93" t="s">
        <v>23893</v>
      </c>
      <c r="J5453" s="93" t="s">
        <v>20888</v>
      </c>
      <c r="K5453" s="93" t="s">
        <v>145</v>
      </c>
      <c r="L5453" s="14">
        <f>AND(vyberHrace&lt;&gt;"",ISNUMBER(SEARCH(vyberHrace,$B5453)))</f>
      </c>
      <c r="M5453" s="14">
        <f>AND($I5453=MID(kododd,1,2),$J5453=MID(kododd,3,3))</f>
      </c>
    </row>
    <row r="5454">
      <c r="A5454" s="95">
        <v>32416</v>
      </c>
      <c r="B5454" s="93" t="s">
        <v>15366</v>
      </c>
      <c r="C5454" s="93" t="s">
        <v>1457</v>
      </c>
      <c r="D5454" s="95">
        <v>1651</v>
      </c>
      <c r="E5454" s="95">
        <v>1804</v>
      </c>
      <c r="F5454" s="95">
        <v>346438</v>
      </c>
      <c r="G5454" s="95">
        <v>250</v>
      </c>
      <c r="H5454" s="93" t="s">
        <v>8976</v>
      </c>
      <c r="I5454" s="93" t="s">
        <v>23893</v>
      </c>
      <c r="J5454" s="93" t="s">
        <v>20928</v>
      </c>
      <c r="K5454" s="93" t="s">
        <v>5586</v>
      </c>
      <c r="L5454" s="14">
        <f>AND(vyberHrace&lt;&gt;"",ISNUMBER(SEARCH(vyberHrace,$B5454)))</f>
      </c>
      <c r="M5454" s="14">
        <f>AND($I5454=MID(kododd,1,2),$J5454=MID(kododd,3,3))</f>
      </c>
    </row>
    <row r="5455">
      <c r="A5455" s="95">
        <v>63865</v>
      </c>
      <c r="B5455" s="93" t="s">
        <v>18220</v>
      </c>
      <c r="C5455" s="93" t="s">
        <v>1424</v>
      </c>
      <c r="G5455" s="95">
        <v>250</v>
      </c>
      <c r="H5455" s="93" t="s">
        <v>8976</v>
      </c>
      <c r="I5455" s="93" t="s">
        <v>23893</v>
      </c>
      <c r="J5455" s="93" t="s">
        <v>20890</v>
      </c>
      <c r="K5455" s="93" t="s">
        <v>9069</v>
      </c>
      <c r="L5455" s="14">
        <f>AND(vyberHrace&lt;&gt;"",ISNUMBER(SEARCH(vyberHrace,$B5455)))</f>
      </c>
      <c r="M5455" s="14">
        <f>AND($I5455=MID(kododd,1,2),$J5455=MID(kododd,3,3))</f>
      </c>
    </row>
    <row r="5456">
      <c r="A5456" s="95">
        <v>6882</v>
      </c>
      <c r="B5456" s="93" t="s">
        <v>18222</v>
      </c>
      <c r="C5456" s="93" t="s">
        <v>1465</v>
      </c>
      <c r="D5456" s="95">
        <v>1873</v>
      </c>
      <c r="E5456" s="95">
        <v>1927</v>
      </c>
      <c r="F5456" s="95">
        <v>368784</v>
      </c>
      <c r="G5456" s="95">
        <v>250</v>
      </c>
      <c r="H5456" s="93" t="s">
        <v>8976</v>
      </c>
      <c r="I5456" s="93" t="s">
        <v>23893</v>
      </c>
      <c r="J5456" s="93" t="s">
        <v>20906</v>
      </c>
      <c r="K5456" s="93" t="s">
        <v>7817</v>
      </c>
      <c r="L5456" s="14">
        <f>AND(vyberHrace&lt;&gt;"",ISNUMBER(SEARCH(vyberHrace,$B5456)))</f>
      </c>
      <c r="M5456" s="14">
        <f>AND($I5456=MID(kododd,1,2),$J5456=MID(kododd,3,3))</f>
      </c>
    </row>
    <row r="5457">
      <c r="A5457" s="95">
        <v>25795</v>
      </c>
      <c r="B5457" s="93" t="s">
        <v>10414</v>
      </c>
      <c r="C5457" s="93" t="s">
        <v>1448</v>
      </c>
      <c r="D5457" s="95">
        <v>1999</v>
      </c>
      <c r="E5457" s="95">
        <v>2027</v>
      </c>
      <c r="F5457" s="95">
        <v>332135</v>
      </c>
      <c r="G5457" s="95">
        <v>0</v>
      </c>
      <c r="H5457" s="93" t="s">
        <v>8976</v>
      </c>
      <c r="I5457" s="93" t="s">
        <v>23893</v>
      </c>
      <c r="J5457" s="93" t="s">
        <v>20844</v>
      </c>
      <c r="K5457" s="93" t="s">
        <v>8979</v>
      </c>
      <c r="L5457" s="14">
        <f>AND(vyberHrace&lt;&gt;"",ISNUMBER(SEARCH(vyberHrace,$B5457)))</f>
      </c>
      <c r="M5457" s="14">
        <f>AND($I5457=MID(kododd,1,2),$J5457=MID(kododd,3,3))</f>
      </c>
    </row>
    <row r="5458">
      <c r="A5458" s="95">
        <v>31762</v>
      </c>
      <c r="B5458" s="93" t="s">
        <v>18228</v>
      </c>
      <c r="C5458" s="93" t="s">
        <v>1444</v>
      </c>
      <c r="D5458" s="95">
        <v>1310</v>
      </c>
      <c r="F5458" s="95">
        <v>380598</v>
      </c>
      <c r="G5458" s="95">
        <v>0</v>
      </c>
      <c r="H5458" s="93" t="s">
        <v>8976</v>
      </c>
      <c r="I5458" s="93" t="s">
        <v>23893</v>
      </c>
      <c r="J5458" s="93" t="s">
        <v>20862</v>
      </c>
      <c r="K5458" s="93" t="s">
        <v>6759</v>
      </c>
      <c r="L5458" s="14">
        <f>AND(vyberHrace&lt;&gt;"",ISNUMBER(SEARCH(vyberHrace,$B5458)))</f>
      </c>
      <c r="M5458" s="14">
        <f>AND($I5458=MID(kododd,1,2),$J5458=MID(kododd,3,3))</f>
      </c>
    </row>
    <row r="5459">
      <c r="A5459" s="95">
        <v>45500</v>
      </c>
      <c r="B5459" s="93" t="s">
        <v>18232</v>
      </c>
      <c r="C5459" s="93" t="s">
        <v>1402</v>
      </c>
      <c r="D5459" s="95">
        <v>1003</v>
      </c>
      <c r="G5459" s="95">
        <v>0</v>
      </c>
      <c r="H5459" s="93" t="s">
        <v>8976</v>
      </c>
      <c r="I5459" s="93" t="s">
        <v>23893</v>
      </c>
      <c r="J5459" s="93" t="s">
        <v>20880</v>
      </c>
      <c r="K5459" s="93" t="s">
        <v>11224</v>
      </c>
      <c r="L5459" s="14">
        <f>AND(vyberHrace&lt;&gt;"",ISNUMBER(SEARCH(vyberHrace,$B5459)))</f>
      </c>
      <c r="M5459" s="14">
        <f>AND($I5459=MID(kododd,1,2),$J5459=MID(kododd,3,3))</f>
      </c>
    </row>
    <row r="5460">
      <c r="A5460" s="95">
        <v>40037</v>
      </c>
      <c r="B5460" s="93" t="s">
        <v>18235</v>
      </c>
      <c r="C5460" s="93" t="s">
        <v>1408</v>
      </c>
      <c r="G5460" s="95">
        <v>0</v>
      </c>
      <c r="H5460" s="93" t="s">
        <v>8976</v>
      </c>
      <c r="I5460" s="93" t="s">
        <v>23893</v>
      </c>
      <c r="J5460" s="93" t="s">
        <v>20862</v>
      </c>
      <c r="K5460" s="93" t="s">
        <v>6759</v>
      </c>
      <c r="L5460" s="14">
        <f>AND(vyberHrace&lt;&gt;"",ISNUMBER(SEARCH(vyberHrace,$B5460)))</f>
      </c>
      <c r="M5460" s="14">
        <f>AND($I5460=MID(kododd,1,2),$J5460=MID(kododd,3,3))</f>
      </c>
    </row>
    <row r="5461">
      <c r="A5461" s="95">
        <v>44517</v>
      </c>
      <c r="B5461" s="93" t="s">
        <v>18237</v>
      </c>
      <c r="C5461" s="93" t="s">
        <v>3255</v>
      </c>
      <c r="D5461" s="95">
        <v>1125</v>
      </c>
      <c r="F5461" s="95">
        <v>23715375</v>
      </c>
      <c r="G5461" s="95">
        <v>250</v>
      </c>
      <c r="H5461" s="93" t="s">
        <v>8976</v>
      </c>
      <c r="I5461" s="93" t="s">
        <v>23893</v>
      </c>
      <c r="J5461" s="93" t="s">
        <v>20976</v>
      </c>
      <c r="K5461" s="93" t="s">
        <v>9938</v>
      </c>
      <c r="L5461" s="14">
        <f>AND(vyberHrace&lt;&gt;"",ISNUMBER(SEARCH(vyberHrace,$B5461)))</f>
      </c>
      <c r="M5461" s="14">
        <f>AND($I5461=MID(kododd,1,2),$J5461=MID(kododd,3,3))</f>
      </c>
    </row>
    <row r="5462">
      <c r="A5462" s="95">
        <v>35525</v>
      </c>
      <c r="B5462" s="93" t="s">
        <v>18238</v>
      </c>
      <c r="C5462" s="93" t="s">
        <v>1405</v>
      </c>
      <c r="D5462" s="95">
        <v>1534</v>
      </c>
      <c r="F5462" s="95">
        <v>376000</v>
      </c>
      <c r="G5462" s="95">
        <v>250</v>
      </c>
      <c r="H5462" s="93" t="s">
        <v>8976</v>
      </c>
      <c r="I5462" s="93" t="s">
        <v>23893</v>
      </c>
      <c r="J5462" s="93" t="s">
        <v>20976</v>
      </c>
      <c r="K5462" s="93" t="s">
        <v>9938</v>
      </c>
      <c r="L5462" s="14">
        <f>AND(vyberHrace&lt;&gt;"",ISNUMBER(SEARCH(vyberHrace,$B5462)))</f>
      </c>
      <c r="M5462" s="14">
        <f>AND($I5462=MID(kododd,1,2),$J5462=MID(kododd,3,3))</f>
      </c>
    </row>
    <row r="5463">
      <c r="A5463" s="95">
        <v>44516</v>
      </c>
      <c r="B5463" s="93" t="s">
        <v>18238</v>
      </c>
      <c r="C5463" s="93" t="s">
        <v>1408</v>
      </c>
      <c r="D5463" s="95">
        <v>1208</v>
      </c>
      <c r="F5463" s="95">
        <v>23715383</v>
      </c>
      <c r="G5463" s="95">
        <v>250</v>
      </c>
      <c r="H5463" s="93" t="s">
        <v>8976</v>
      </c>
      <c r="I5463" s="93" t="s">
        <v>23893</v>
      </c>
      <c r="J5463" s="93" t="s">
        <v>20976</v>
      </c>
      <c r="K5463" s="93" t="s">
        <v>9938</v>
      </c>
      <c r="L5463" s="14">
        <f>AND(vyberHrace&lt;&gt;"",ISNUMBER(SEARCH(vyberHrace,$B5463)))</f>
      </c>
      <c r="M5463" s="14">
        <f>AND($I5463=MID(kododd,1,2),$J5463=MID(kododd,3,3))</f>
      </c>
    </row>
    <row r="5464">
      <c r="A5464" s="95">
        <v>47889</v>
      </c>
      <c r="B5464" s="93" t="s">
        <v>18241</v>
      </c>
      <c r="C5464" s="93" t="s">
        <v>1416</v>
      </c>
      <c r="D5464" s="95">
        <v>2092</v>
      </c>
      <c r="E5464" s="95">
        <v>2153</v>
      </c>
      <c r="F5464" s="95">
        <v>23739207</v>
      </c>
      <c r="G5464" s="95">
        <v>250</v>
      </c>
      <c r="H5464" s="93" t="s">
        <v>8976</v>
      </c>
      <c r="I5464" s="93" t="s">
        <v>23893</v>
      </c>
      <c r="J5464" s="93" t="s">
        <v>20862</v>
      </c>
      <c r="K5464" s="93" t="s">
        <v>6759</v>
      </c>
      <c r="L5464" s="14">
        <f>AND(vyberHrace&lt;&gt;"",ISNUMBER(SEARCH(vyberHrace,$B5464)))</f>
      </c>
      <c r="M5464" s="14">
        <f>AND($I5464=MID(kododd,1,2),$J5464=MID(kododd,3,3))</f>
      </c>
    </row>
    <row r="5465">
      <c r="A5465" s="95">
        <v>40036</v>
      </c>
      <c r="B5465" s="93" t="s">
        <v>18248</v>
      </c>
      <c r="C5465" s="93" t="s">
        <v>1419</v>
      </c>
      <c r="D5465" s="95">
        <v>1062</v>
      </c>
      <c r="F5465" s="95">
        <v>23701536</v>
      </c>
      <c r="G5465" s="95">
        <v>0</v>
      </c>
      <c r="H5465" s="93" t="s">
        <v>8976</v>
      </c>
      <c r="I5465" s="93" t="s">
        <v>23893</v>
      </c>
      <c r="J5465" s="93" t="s">
        <v>20862</v>
      </c>
      <c r="K5465" s="93" t="s">
        <v>6759</v>
      </c>
      <c r="L5465" s="14">
        <f>AND(vyberHrace&lt;&gt;"",ISNUMBER(SEARCH(vyberHrace,$B5465)))</f>
      </c>
      <c r="M5465" s="14">
        <f>AND($I5465=MID(kododd,1,2),$J5465=MID(kododd,3,3))</f>
      </c>
    </row>
    <row r="5466">
      <c r="A5466" s="95">
        <v>35676</v>
      </c>
      <c r="B5466" s="93" t="s">
        <v>18250</v>
      </c>
      <c r="C5466" s="93" t="s">
        <v>1427</v>
      </c>
      <c r="D5466" s="95">
        <v>1746</v>
      </c>
      <c r="E5466" s="95">
        <v>1852</v>
      </c>
      <c r="F5466" s="95">
        <v>346381</v>
      </c>
      <c r="G5466" s="95">
        <v>0</v>
      </c>
      <c r="H5466" s="93" t="s">
        <v>8976</v>
      </c>
      <c r="I5466" s="93" t="s">
        <v>23893</v>
      </c>
      <c r="J5466" s="93" t="s">
        <v>20944</v>
      </c>
      <c r="K5466" s="93" t="s">
        <v>5129</v>
      </c>
      <c r="L5466" s="14">
        <f>AND(vyberHrace&lt;&gt;"",ISNUMBER(SEARCH(vyberHrace,$B5466)))</f>
      </c>
      <c r="M5466" s="14">
        <f>AND($I5466=MID(kododd,1,2),$J5466=MID(kododd,3,3))</f>
      </c>
    </row>
    <row r="5467">
      <c r="A5467" s="95">
        <v>63247</v>
      </c>
      <c r="B5467" s="93" t="s">
        <v>28834</v>
      </c>
      <c r="C5467" s="93" t="s">
        <v>1450</v>
      </c>
      <c r="F5467" s="95">
        <v>571002502</v>
      </c>
      <c r="G5467" s="95">
        <v>250</v>
      </c>
      <c r="H5467" s="93" t="s">
        <v>8976</v>
      </c>
      <c r="I5467" s="93" t="s">
        <v>23893</v>
      </c>
      <c r="J5467" s="93" t="s">
        <v>20958</v>
      </c>
      <c r="K5467" s="93" t="s">
        <v>8977</v>
      </c>
      <c r="L5467" s="14">
        <f>AND(vyberHrace&lt;&gt;"",ISNUMBER(SEARCH(vyberHrace,$B5467)))</f>
      </c>
      <c r="M5467" s="14">
        <f>AND($I5467=MID(kododd,1,2),$J5467=MID(kododd,3,3))</f>
      </c>
    </row>
    <row r="5468">
      <c r="A5468" s="95">
        <v>62272</v>
      </c>
      <c r="B5468" s="93" t="s">
        <v>18374</v>
      </c>
      <c r="C5468" s="93" t="s">
        <v>1406</v>
      </c>
      <c r="G5468" s="95">
        <v>250</v>
      </c>
      <c r="H5468" s="93" t="s">
        <v>8976</v>
      </c>
      <c r="I5468" s="93" t="s">
        <v>23893</v>
      </c>
      <c r="J5468" s="93" t="s">
        <v>20855</v>
      </c>
      <c r="K5468" s="93" t="s">
        <v>2076</v>
      </c>
      <c r="L5468" s="14">
        <f>AND(vyberHrace&lt;&gt;"",ISNUMBER(SEARCH(vyberHrace,$B5468)))</f>
      </c>
      <c r="M5468" s="14">
        <f>AND($I5468=MID(kododd,1,2),$J5468=MID(kododd,3,3))</f>
      </c>
    </row>
    <row r="5469">
      <c r="A5469" s="95">
        <v>10661</v>
      </c>
      <c r="B5469" s="93" t="s">
        <v>18383</v>
      </c>
      <c r="C5469" s="93" t="s">
        <v>1465</v>
      </c>
      <c r="D5469" s="95">
        <v>1838</v>
      </c>
      <c r="E5469" s="95">
        <v>1903</v>
      </c>
      <c r="F5469" s="95">
        <v>319252</v>
      </c>
      <c r="G5469" s="95">
        <v>0</v>
      </c>
      <c r="H5469" s="93" t="s">
        <v>8976</v>
      </c>
      <c r="I5469" s="93" t="s">
        <v>23893</v>
      </c>
      <c r="J5469" s="93" t="s">
        <v>20900</v>
      </c>
      <c r="K5469" s="93" t="s">
        <v>1747</v>
      </c>
      <c r="L5469" s="14">
        <f>AND(vyberHrace&lt;&gt;"",ISNUMBER(SEARCH(vyberHrace,$B5469)))</f>
      </c>
      <c r="M5469" s="14">
        <f>AND($I5469=MID(kododd,1,2),$J5469=MID(kododd,3,3))</f>
      </c>
    </row>
    <row r="5470">
      <c r="A5470" s="95">
        <v>2786</v>
      </c>
      <c r="B5470" s="93" t="s">
        <v>26148</v>
      </c>
      <c r="C5470" s="93" t="s">
        <v>1474</v>
      </c>
      <c r="D5470" s="95">
        <v>1785</v>
      </c>
      <c r="E5470" s="95">
        <v>1621</v>
      </c>
      <c r="F5470" s="95">
        <v>23794500</v>
      </c>
      <c r="G5470" s="95">
        <v>250</v>
      </c>
      <c r="H5470" s="93" t="s">
        <v>8976</v>
      </c>
      <c r="I5470" s="93" t="s">
        <v>23893</v>
      </c>
      <c r="J5470" s="93" t="s">
        <v>20942</v>
      </c>
      <c r="K5470" s="93" t="s">
        <v>9082</v>
      </c>
      <c r="L5470" s="14">
        <f>AND(vyberHrace&lt;&gt;"",ISNUMBER(SEARCH(vyberHrace,$B5470)))</f>
      </c>
      <c r="M5470" s="14">
        <f>AND($I5470=MID(kododd,1,2),$J5470=MID(kododd,3,3))</f>
      </c>
    </row>
    <row r="5471">
      <c r="A5471" s="95">
        <v>12022</v>
      </c>
      <c r="B5471" s="93" t="s">
        <v>18388</v>
      </c>
      <c r="C5471" s="93" t="s">
        <v>1441</v>
      </c>
      <c r="D5471" s="95">
        <v>1515</v>
      </c>
      <c r="E5471" s="95">
        <v>1666</v>
      </c>
      <c r="F5471" s="95">
        <v>23787643</v>
      </c>
      <c r="G5471" s="95">
        <v>250</v>
      </c>
      <c r="H5471" s="93" t="s">
        <v>8976</v>
      </c>
      <c r="I5471" s="93" t="s">
        <v>23893</v>
      </c>
      <c r="J5471" s="93" t="s">
        <v>20944</v>
      </c>
      <c r="K5471" s="93" t="s">
        <v>5129</v>
      </c>
      <c r="L5471" s="14">
        <f>AND(vyberHrace&lt;&gt;"",ISNUMBER(SEARCH(vyberHrace,$B5471)))</f>
      </c>
      <c r="M5471" s="14">
        <f>AND($I5471=MID(kododd,1,2),$J5471=MID(kododd,3,3))</f>
      </c>
    </row>
    <row r="5472">
      <c r="A5472" s="95">
        <v>46912</v>
      </c>
      <c r="B5472" s="93" t="s">
        <v>18395</v>
      </c>
      <c r="C5472" s="93" t="s">
        <v>1419</v>
      </c>
      <c r="D5472" s="95">
        <v>1057</v>
      </c>
      <c r="E5472" s="95">
        <v>1413</v>
      </c>
      <c r="F5472" s="95">
        <v>23718382</v>
      </c>
      <c r="G5472" s="95">
        <v>0</v>
      </c>
      <c r="H5472" s="93" t="s">
        <v>8976</v>
      </c>
      <c r="I5472" s="93" t="s">
        <v>23893</v>
      </c>
      <c r="J5472" s="93" t="s">
        <v>20958</v>
      </c>
      <c r="K5472" s="93" t="s">
        <v>8977</v>
      </c>
      <c r="L5472" s="14">
        <f>AND(vyberHrace&lt;&gt;"",ISNUMBER(SEARCH(vyberHrace,$B5472)))</f>
      </c>
      <c r="M5472" s="14">
        <f>AND($I5472=MID(kododd,1,2),$J5472=MID(kododd,3,3))</f>
      </c>
    </row>
    <row r="5473">
      <c r="A5473" s="95">
        <v>62957</v>
      </c>
      <c r="B5473" s="93" t="s">
        <v>28835</v>
      </c>
      <c r="C5473" s="93" t="s">
        <v>1411</v>
      </c>
      <c r="G5473" s="95">
        <v>250</v>
      </c>
      <c r="H5473" s="93" t="s">
        <v>8976</v>
      </c>
      <c r="I5473" s="93" t="s">
        <v>23893</v>
      </c>
      <c r="J5473" s="93" t="s">
        <v>20880</v>
      </c>
      <c r="K5473" s="93" t="s">
        <v>11224</v>
      </c>
      <c r="L5473" s="14">
        <f>AND(vyberHrace&lt;&gt;"",ISNUMBER(SEARCH(vyberHrace,$B5473)))</f>
      </c>
      <c r="M5473" s="14">
        <f>AND($I5473=MID(kododd,1,2),$J5473=MID(kododd,3,3))</f>
      </c>
    </row>
    <row r="5474">
      <c r="A5474" s="95">
        <v>52184</v>
      </c>
      <c r="B5474" s="93" t="s">
        <v>1746</v>
      </c>
      <c r="C5474" s="93" t="s">
        <v>1420</v>
      </c>
      <c r="G5474" s="95">
        <v>0</v>
      </c>
      <c r="H5474" s="93" t="s">
        <v>8976</v>
      </c>
      <c r="I5474" s="93" t="s">
        <v>23893</v>
      </c>
      <c r="J5474" s="93" t="s">
        <v>20960</v>
      </c>
      <c r="K5474" s="93" t="s">
        <v>4905</v>
      </c>
      <c r="L5474" s="14">
        <f>AND(vyberHrace&lt;&gt;"",ISNUMBER(SEARCH(vyberHrace,$B5474)))</f>
      </c>
      <c r="M5474" s="14">
        <f>AND($I5474=MID(kododd,1,2),$J5474=MID(kododd,3,3))</f>
      </c>
    </row>
    <row r="5475">
      <c r="A5475" s="95">
        <v>7323</v>
      </c>
      <c r="B5475" s="93" t="s">
        <v>18401</v>
      </c>
      <c r="C5475" s="93" t="s">
        <v>1440</v>
      </c>
      <c r="D5475" s="95">
        <v>1793</v>
      </c>
      <c r="E5475" s="95">
        <v>1881</v>
      </c>
      <c r="F5475" s="95">
        <v>319716</v>
      </c>
      <c r="G5475" s="95">
        <v>250</v>
      </c>
      <c r="H5475" s="93" t="s">
        <v>8976</v>
      </c>
      <c r="I5475" s="93" t="s">
        <v>23893</v>
      </c>
      <c r="J5475" s="93" t="s">
        <v>20912</v>
      </c>
      <c r="K5475" s="93" t="s">
        <v>10153</v>
      </c>
      <c r="L5475" s="14">
        <f>AND(vyberHrace&lt;&gt;"",ISNUMBER(SEARCH(vyberHrace,$B5475)))</f>
      </c>
      <c r="M5475" s="14">
        <f>AND($I5475=MID(kododd,1,2),$J5475=MID(kododd,3,3))</f>
      </c>
    </row>
    <row r="5476">
      <c r="A5476" s="95">
        <v>41721</v>
      </c>
      <c r="B5476" s="93" t="s">
        <v>12791</v>
      </c>
      <c r="C5476" s="93" t="s">
        <v>1419</v>
      </c>
      <c r="D5476" s="95">
        <v>1077</v>
      </c>
      <c r="G5476" s="95">
        <v>0</v>
      </c>
      <c r="H5476" s="93" t="s">
        <v>8976</v>
      </c>
      <c r="I5476" s="93" t="s">
        <v>23893</v>
      </c>
      <c r="J5476" s="93" t="s">
        <v>20986</v>
      </c>
      <c r="K5476" s="93" t="s">
        <v>5124</v>
      </c>
      <c r="L5476" s="14">
        <f>AND(vyberHrace&lt;&gt;"",ISNUMBER(SEARCH(vyberHrace,$B5476)))</f>
      </c>
      <c r="M5476" s="14">
        <f>AND($I5476=MID(kododd,1,2),$J5476=MID(kododd,3,3))</f>
      </c>
    </row>
    <row r="5477">
      <c r="A5477" s="95">
        <v>7398</v>
      </c>
      <c r="B5477" s="93" t="s">
        <v>21149</v>
      </c>
      <c r="C5477" s="93" t="s">
        <v>1428</v>
      </c>
      <c r="D5477" s="95">
        <v>1680</v>
      </c>
      <c r="F5477" s="95">
        <v>311227</v>
      </c>
      <c r="G5477" s="95">
        <v>250</v>
      </c>
      <c r="H5477" s="93" t="s">
        <v>8976</v>
      </c>
      <c r="I5477" s="93" t="s">
        <v>23893</v>
      </c>
      <c r="J5477" s="93" t="s">
        <v>20897</v>
      </c>
      <c r="K5477" s="93" t="s">
        <v>5077</v>
      </c>
      <c r="L5477" s="14">
        <f>AND(vyberHrace&lt;&gt;"",ISNUMBER(SEARCH(vyberHrace,$B5477)))</f>
      </c>
      <c r="M5477" s="14">
        <f>AND($I5477=MID(kododd,1,2),$J5477=MID(kododd,3,3))</f>
      </c>
    </row>
    <row r="5478">
      <c r="A5478" s="95">
        <v>4209</v>
      </c>
      <c r="B5478" s="93" t="s">
        <v>20573</v>
      </c>
      <c r="C5478" s="93" t="s">
        <v>1451</v>
      </c>
      <c r="D5478" s="95">
        <v>1520</v>
      </c>
      <c r="E5478" s="95">
        <v>1674</v>
      </c>
      <c r="F5478" s="95">
        <v>338087</v>
      </c>
      <c r="G5478" s="95">
        <v>250</v>
      </c>
      <c r="H5478" s="93" t="s">
        <v>8976</v>
      </c>
      <c r="I5478" s="93" t="s">
        <v>23893</v>
      </c>
      <c r="J5478" s="93" t="s">
        <v>20883</v>
      </c>
      <c r="K5478" s="93" t="s">
        <v>6903</v>
      </c>
      <c r="L5478" s="14">
        <f>AND(vyberHrace&lt;&gt;"",ISNUMBER(SEARCH(vyberHrace,$B5478)))</f>
      </c>
      <c r="M5478" s="14">
        <f>AND($I5478=MID(kododd,1,2),$J5478=MID(kododd,3,3))</f>
      </c>
    </row>
    <row r="5479">
      <c r="A5479" s="95">
        <v>35397</v>
      </c>
      <c r="B5479" s="93" t="s">
        <v>15131</v>
      </c>
      <c r="C5479" s="93" t="s">
        <v>1399</v>
      </c>
      <c r="D5479" s="95">
        <v>1346</v>
      </c>
      <c r="F5479" s="95">
        <v>364193</v>
      </c>
      <c r="G5479" s="95">
        <v>0</v>
      </c>
      <c r="H5479" s="93" t="s">
        <v>8976</v>
      </c>
      <c r="I5479" s="93" t="s">
        <v>23893</v>
      </c>
      <c r="J5479" s="93" t="s">
        <v>20862</v>
      </c>
      <c r="K5479" s="93" t="s">
        <v>6759</v>
      </c>
      <c r="L5479" s="14">
        <f>AND(vyberHrace&lt;&gt;"",ISNUMBER(SEARCH(vyberHrace,$B5479)))</f>
      </c>
      <c r="M5479" s="14">
        <f>AND($I5479=MID(kododd,1,2),$J5479=MID(kododd,3,3))</f>
      </c>
    </row>
    <row r="5480">
      <c r="A5480" s="95">
        <v>57640</v>
      </c>
      <c r="B5480" s="93" t="s">
        <v>24213</v>
      </c>
      <c r="C5480" s="93" t="s">
        <v>1411</v>
      </c>
      <c r="D5480" s="95">
        <v>1016</v>
      </c>
      <c r="G5480" s="95">
        <v>250</v>
      </c>
      <c r="H5480" s="93" t="s">
        <v>8976</v>
      </c>
      <c r="I5480" s="93" t="s">
        <v>23893</v>
      </c>
      <c r="J5480" s="93" t="s">
        <v>20862</v>
      </c>
      <c r="K5480" s="93" t="s">
        <v>6759</v>
      </c>
      <c r="L5480" s="14">
        <f>AND(vyberHrace&lt;&gt;"",ISNUMBER(SEARCH(vyberHrace,$B5480)))</f>
      </c>
      <c r="M5480" s="14">
        <f>AND($I5480=MID(kododd,1,2),$J5480=MID(kododd,3,3))</f>
      </c>
    </row>
    <row r="5481">
      <c r="A5481" s="95">
        <v>34739</v>
      </c>
      <c r="B5481" s="93" t="s">
        <v>15133</v>
      </c>
      <c r="C5481" s="93" t="s">
        <v>1444</v>
      </c>
      <c r="D5481" s="95">
        <v>1090</v>
      </c>
      <c r="G5481" s="95">
        <v>0</v>
      </c>
      <c r="H5481" s="93" t="s">
        <v>8976</v>
      </c>
      <c r="I5481" s="93" t="s">
        <v>23893</v>
      </c>
      <c r="J5481" s="93" t="s">
        <v>20974</v>
      </c>
      <c r="K5481" s="93" t="s">
        <v>4919</v>
      </c>
      <c r="L5481" s="14">
        <f>AND(vyberHrace&lt;&gt;"",ISNUMBER(SEARCH(vyberHrace,$B5481)))</f>
      </c>
      <c r="M5481" s="14">
        <f>AND($I5481=MID(kododd,1,2),$J5481=MID(kododd,3,3))</f>
      </c>
    </row>
    <row r="5482">
      <c r="A5482" s="95">
        <v>15555</v>
      </c>
      <c r="B5482" s="93" t="s">
        <v>15134</v>
      </c>
      <c r="C5482" s="93" t="s">
        <v>1436</v>
      </c>
      <c r="D5482" s="95">
        <v>1666</v>
      </c>
      <c r="E5482" s="95">
        <v>1801</v>
      </c>
      <c r="F5482" s="95">
        <v>330329</v>
      </c>
      <c r="G5482" s="95">
        <v>250</v>
      </c>
      <c r="H5482" s="93" t="s">
        <v>8976</v>
      </c>
      <c r="I5482" s="93" t="s">
        <v>23893</v>
      </c>
      <c r="J5482" s="93" t="s">
        <v>20958</v>
      </c>
      <c r="K5482" s="93" t="s">
        <v>8977</v>
      </c>
      <c r="L5482" s="14">
        <f>AND(vyberHrace&lt;&gt;"",ISNUMBER(SEARCH(vyberHrace,$B5482)))</f>
      </c>
      <c r="M5482" s="14">
        <f>AND($I5482=MID(kododd,1,2),$J5482=MID(kododd,3,3))</f>
      </c>
    </row>
    <row r="5483">
      <c r="A5483" s="95">
        <v>2292</v>
      </c>
      <c r="B5483" s="93" t="s">
        <v>15146</v>
      </c>
      <c r="C5483" s="93" t="s">
        <v>1429</v>
      </c>
      <c r="D5483" s="95">
        <v>1548</v>
      </c>
      <c r="F5483" s="95">
        <v>347841</v>
      </c>
      <c r="G5483" s="95">
        <v>250</v>
      </c>
      <c r="H5483" s="93" t="s">
        <v>8976</v>
      </c>
      <c r="I5483" s="93" t="s">
        <v>23893</v>
      </c>
      <c r="J5483" s="93" t="s">
        <v>20898</v>
      </c>
      <c r="K5483" s="93" t="s">
        <v>6906</v>
      </c>
      <c r="L5483" s="14">
        <f>AND(vyberHrace&lt;&gt;"",ISNUMBER(SEARCH(vyberHrace,$B5483)))</f>
      </c>
      <c r="M5483" s="14">
        <f>AND($I5483=MID(kododd,1,2),$J5483=MID(kododd,3,3))</f>
      </c>
    </row>
    <row r="5484">
      <c r="A5484" s="95">
        <v>45170</v>
      </c>
      <c r="B5484" s="93" t="s">
        <v>15164</v>
      </c>
      <c r="C5484" s="93" t="s">
        <v>1406</v>
      </c>
      <c r="G5484" s="95">
        <v>0</v>
      </c>
      <c r="H5484" s="93" t="s">
        <v>8976</v>
      </c>
      <c r="I5484" s="93" t="s">
        <v>23893</v>
      </c>
      <c r="J5484" s="93" t="s">
        <v>20986</v>
      </c>
      <c r="K5484" s="93" t="s">
        <v>5124</v>
      </c>
      <c r="L5484" s="14">
        <f>AND(vyberHrace&lt;&gt;"",ISNUMBER(SEARCH(vyberHrace,$B5484)))</f>
      </c>
      <c r="M5484" s="14">
        <f>AND($I5484=MID(kododd,1,2),$J5484=MID(kododd,3,3))</f>
      </c>
    </row>
    <row r="5485">
      <c r="A5485" s="95">
        <v>45169</v>
      </c>
      <c r="B5485" s="93" t="s">
        <v>15165</v>
      </c>
      <c r="C5485" s="93" t="s">
        <v>1406</v>
      </c>
      <c r="G5485" s="95">
        <v>0</v>
      </c>
      <c r="H5485" s="93" t="s">
        <v>8976</v>
      </c>
      <c r="I5485" s="93" t="s">
        <v>23893</v>
      </c>
      <c r="J5485" s="93" t="s">
        <v>20986</v>
      </c>
      <c r="K5485" s="93" t="s">
        <v>5124</v>
      </c>
      <c r="L5485" s="14">
        <f>AND(vyberHrace&lt;&gt;"",ISNUMBER(SEARCH(vyberHrace,$B5485)))</f>
      </c>
      <c r="M5485" s="14">
        <f>AND($I5485=MID(kododd,1,2),$J5485=MID(kododd,3,3))</f>
      </c>
    </row>
    <row r="5486">
      <c r="A5486" s="95">
        <v>816</v>
      </c>
      <c r="B5486" s="93" t="s">
        <v>15166</v>
      </c>
      <c r="C5486" s="93" t="s">
        <v>1469</v>
      </c>
      <c r="D5486" s="95">
        <v>1967</v>
      </c>
      <c r="E5486" s="95">
        <v>2017</v>
      </c>
      <c r="F5486" s="95">
        <v>311405</v>
      </c>
      <c r="G5486" s="95">
        <v>250</v>
      </c>
      <c r="H5486" s="93" t="s">
        <v>8976</v>
      </c>
      <c r="I5486" s="93" t="s">
        <v>23893</v>
      </c>
      <c r="J5486" s="93" t="s">
        <v>20862</v>
      </c>
      <c r="K5486" s="93" t="s">
        <v>6759</v>
      </c>
      <c r="L5486" s="14">
        <f>AND(vyberHrace&lt;&gt;"",ISNUMBER(SEARCH(vyberHrace,$B5486)))</f>
      </c>
      <c r="M5486" s="14">
        <f>AND($I5486=MID(kododd,1,2),$J5486=MID(kododd,3,3))</f>
      </c>
    </row>
    <row r="5487">
      <c r="A5487" s="95">
        <v>63348</v>
      </c>
      <c r="B5487" s="93" t="s">
        <v>28836</v>
      </c>
      <c r="C5487" s="93" t="s">
        <v>1420</v>
      </c>
      <c r="F5487" s="95">
        <v>571003754</v>
      </c>
      <c r="G5487" s="95">
        <v>500</v>
      </c>
      <c r="H5487" s="93" t="s">
        <v>8976</v>
      </c>
      <c r="I5487" s="93" t="s">
        <v>23893</v>
      </c>
      <c r="J5487" s="93" t="s">
        <v>23412</v>
      </c>
      <c r="K5487" s="93" t="s">
        <v>21358</v>
      </c>
      <c r="L5487" s="14">
        <f>AND(vyberHrace&lt;&gt;"",ISNUMBER(SEARCH(vyberHrace,$B5487)))</f>
      </c>
      <c r="M5487" s="14">
        <f>AND($I5487=MID(kododd,1,2),$J5487=MID(kododd,3,3))</f>
      </c>
    </row>
    <row r="5488">
      <c r="A5488" s="95">
        <v>15846</v>
      </c>
      <c r="B5488" s="93" t="s">
        <v>14385</v>
      </c>
      <c r="C5488" s="93" t="s">
        <v>1403</v>
      </c>
      <c r="D5488" s="95">
        <v>1680</v>
      </c>
      <c r="E5488" s="95">
        <v>1815</v>
      </c>
      <c r="F5488" s="95">
        <v>335371</v>
      </c>
      <c r="G5488" s="95">
        <v>250</v>
      </c>
      <c r="H5488" s="93" t="s">
        <v>8976</v>
      </c>
      <c r="I5488" s="93" t="s">
        <v>23893</v>
      </c>
      <c r="J5488" s="93" t="s">
        <v>20862</v>
      </c>
      <c r="K5488" s="93" t="s">
        <v>6759</v>
      </c>
      <c r="L5488" s="14">
        <f>AND(vyberHrace&lt;&gt;"",ISNUMBER(SEARCH(vyberHrace,$B5488)))</f>
      </c>
      <c r="M5488" s="14">
        <f>AND($I5488=MID(kododd,1,2),$J5488=MID(kododd,3,3))</f>
      </c>
    </row>
    <row r="5489">
      <c r="A5489" s="95">
        <v>44341</v>
      </c>
      <c r="B5489" s="93" t="s">
        <v>14390</v>
      </c>
      <c r="C5489" s="93" t="s">
        <v>1400</v>
      </c>
      <c r="G5489" s="95">
        <v>0</v>
      </c>
      <c r="H5489" s="93" t="s">
        <v>8976</v>
      </c>
      <c r="I5489" s="93" t="s">
        <v>23893</v>
      </c>
      <c r="J5489" s="93" t="s">
        <v>20901</v>
      </c>
      <c r="K5489" s="93" t="s">
        <v>6914</v>
      </c>
      <c r="L5489" s="14">
        <f>AND(vyberHrace&lt;&gt;"",ISNUMBER(SEARCH(vyberHrace,$B5489)))</f>
      </c>
      <c r="M5489" s="14">
        <f>AND($I5489=MID(kododd,1,2),$J5489=MID(kododd,3,3))</f>
      </c>
    </row>
    <row r="5490">
      <c r="A5490" s="95">
        <v>55928</v>
      </c>
      <c r="B5490" s="93" t="s">
        <v>21742</v>
      </c>
      <c r="C5490" s="93" t="s">
        <v>1422</v>
      </c>
      <c r="F5490" s="95">
        <v>23774231</v>
      </c>
      <c r="G5490" s="95">
        <v>0</v>
      </c>
      <c r="H5490" s="93" t="s">
        <v>8976</v>
      </c>
      <c r="I5490" s="93" t="s">
        <v>23893</v>
      </c>
      <c r="J5490" s="93" t="s">
        <v>20964</v>
      </c>
      <c r="K5490" s="93" t="s">
        <v>11275</v>
      </c>
      <c r="L5490" s="14">
        <f>AND(vyberHrace&lt;&gt;"",ISNUMBER(SEARCH(vyberHrace,$B5490)))</f>
      </c>
      <c r="M5490" s="14">
        <f>AND($I5490=MID(kododd,1,2),$J5490=MID(kododd,3,3))</f>
      </c>
    </row>
    <row r="5491">
      <c r="A5491" s="95">
        <v>28057</v>
      </c>
      <c r="B5491" s="93" t="s">
        <v>14394</v>
      </c>
      <c r="C5491" s="93" t="s">
        <v>1403</v>
      </c>
      <c r="D5491" s="95">
        <v>1087</v>
      </c>
      <c r="G5491" s="95">
        <v>250</v>
      </c>
      <c r="H5491" s="93" t="s">
        <v>8976</v>
      </c>
      <c r="I5491" s="93" t="s">
        <v>23893</v>
      </c>
      <c r="J5491" s="93" t="s">
        <v>21014</v>
      </c>
      <c r="K5491" s="93" t="s">
        <v>4826</v>
      </c>
      <c r="L5491" s="14">
        <f>AND(vyberHrace&lt;&gt;"",ISNUMBER(SEARCH(vyberHrace,$B5491)))</f>
      </c>
      <c r="M5491" s="14">
        <f>AND($I5491=MID(kododd,1,2),$J5491=MID(kododd,3,3))</f>
      </c>
    </row>
    <row r="5492">
      <c r="A5492" s="95">
        <v>30731</v>
      </c>
      <c r="B5492" s="93" t="s">
        <v>14395</v>
      </c>
      <c r="C5492" s="93" t="s">
        <v>1398</v>
      </c>
      <c r="D5492" s="95">
        <v>1762</v>
      </c>
      <c r="E5492" s="95">
        <v>1864</v>
      </c>
      <c r="F5492" s="95">
        <v>360520</v>
      </c>
      <c r="G5492" s="95">
        <v>250</v>
      </c>
      <c r="H5492" s="93" t="s">
        <v>8976</v>
      </c>
      <c r="I5492" s="93" t="s">
        <v>23893</v>
      </c>
      <c r="J5492" s="93" t="s">
        <v>21014</v>
      </c>
      <c r="K5492" s="93" t="s">
        <v>4826</v>
      </c>
      <c r="L5492" s="14">
        <f>AND(vyberHrace&lt;&gt;"",ISNUMBER(SEARCH(vyberHrace,$B5492)))</f>
      </c>
      <c r="M5492" s="14">
        <f>AND($I5492=MID(kododd,1,2),$J5492=MID(kododd,3,3))</f>
      </c>
    </row>
    <row r="5493">
      <c r="A5493" s="95">
        <v>36844</v>
      </c>
      <c r="B5493" s="93" t="s">
        <v>14397</v>
      </c>
      <c r="C5493" s="93" t="s">
        <v>1462</v>
      </c>
      <c r="D5493" s="95">
        <v>1584</v>
      </c>
      <c r="E5493" s="95">
        <v>1720</v>
      </c>
      <c r="F5493" s="95">
        <v>23710373</v>
      </c>
      <c r="G5493" s="95">
        <v>250</v>
      </c>
      <c r="H5493" s="93" t="s">
        <v>8976</v>
      </c>
      <c r="I5493" s="93" t="s">
        <v>23893</v>
      </c>
      <c r="J5493" s="93" t="s">
        <v>21014</v>
      </c>
      <c r="K5493" s="93" t="s">
        <v>4826</v>
      </c>
      <c r="L5493" s="14">
        <f>AND(vyberHrace&lt;&gt;"",ISNUMBER(SEARCH(vyberHrace,$B5493)))</f>
      </c>
      <c r="M5493" s="14">
        <f>AND($I5493=MID(kododd,1,2),$J5493=MID(kododd,3,3))</f>
      </c>
    </row>
    <row r="5494">
      <c r="A5494" s="95">
        <v>63351</v>
      </c>
      <c r="B5494" s="93" t="s">
        <v>28837</v>
      </c>
      <c r="C5494" s="93" t="s">
        <v>1424</v>
      </c>
      <c r="G5494" s="95">
        <v>250</v>
      </c>
      <c r="H5494" s="93" t="s">
        <v>8976</v>
      </c>
      <c r="I5494" s="93" t="s">
        <v>23893</v>
      </c>
      <c r="J5494" s="93" t="s">
        <v>20890</v>
      </c>
      <c r="K5494" s="93" t="s">
        <v>9069</v>
      </c>
      <c r="L5494" s="14">
        <f>AND(vyberHrace&lt;&gt;"",ISNUMBER(SEARCH(vyberHrace,$B5494)))</f>
      </c>
      <c r="M5494" s="14">
        <f>AND($I5494=MID(kododd,1,2),$J5494=MID(kododd,3,3))</f>
      </c>
    </row>
    <row r="5495">
      <c r="A5495" s="95">
        <v>58513</v>
      </c>
      <c r="B5495" s="93" t="s">
        <v>25013</v>
      </c>
      <c r="C5495" s="93" t="s">
        <v>1420</v>
      </c>
      <c r="G5495" s="95">
        <v>0</v>
      </c>
      <c r="H5495" s="93" t="s">
        <v>8976</v>
      </c>
      <c r="I5495" s="93" t="s">
        <v>23893</v>
      </c>
      <c r="J5495" s="93" t="s">
        <v>20906</v>
      </c>
      <c r="K5495" s="93" t="s">
        <v>7817</v>
      </c>
      <c r="L5495" s="14">
        <f>AND(vyberHrace&lt;&gt;"",ISNUMBER(SEARCH(vyberHrace,$B5495)))</f>
      </c>
      <c r="M5495" s="14">
        <f>AND($I5495=MID(kododd,1,2),$J5495=MID(kododd,3,3))</f>
      </c>
    </row>
    <row r="5496">
      <c r="A5496" s="95">
        <v>61218</v>
      </c>
      <c r="B5496" s="93" t="s">
        <v>27456</v>
      </c>
      <c r="C5496" s="93" t="s">
        <v>1486</v>
      </c>
      <c r="D5496" s="95">
        <v>1077</v>
      </c>
      <c r="E5496" s="95">
        <v>1415</v>
      </c>
      <c r="F5496" s="95">
        <v>23789506</v>
      </c>
      <c r="G5496" s="95">
        <v>250</v>
      </c>
      <c r="H5496" s="93" t="s">
        <v>8976</v>
      </c>
      <c r="I5496" s="93" t="s">
        <v>23893</v>
      </c>
      <c r="J5496" s="93" t="s">
        <v>23413</v>
      </c>
      <c r="K5496" s="93" t="s">
        <v>21382</v>
      </c>
      <c r="L5496" s="14">
        <f>AND(vyberHrace&lt;&gt;"",ISNUMBER(SEARCH(vyberHrace,$B5496)))</f>
      </c>
      <c r="M5496" s="14">
        <f>AND($I5496=MID(kododd,1,2),$J5496=MID(kododd,3,3))</f>
      </c>
    </row>
    <row r="5497">
      <c r="A5497" s="95">
        <v>239</v>
      </c>
      <c r="B5497" s="93" t="s">
        <v>13996</v>
      </c>
      <c r="C5497" s="93" t="s">
        <v>1451</v>
      </c>
      <c r="D5497" s="95">
        <v>1824</v>
      </c>
      <c r="E5497" s="95">
        <v>1875</v>
      </c>
      <c r="F5497" s="95">
        <v>303992</v>
      </c>
      <c r="G5497" s="95">
        <v>250</v>
      </c>
      <c r="H5497" s="93" t="s">
        <v>8976</v>
      </c>
      <c r="I5497" s="93" t="s">
        <v>23893</v>
      </c>
      <c r="J5497" s="93" t="s">
        <v>20991</v>
      </c>
      <c r="K5497" s="93" t="s">
        <v>9101</v>
      </c>
      <c r="L5497" s="14">
        <f>AND(vyberHrace&lt;&gt;"",ISNUMBER(SEARCH(vyberHrace,$B5497)))</f>
      </c>
      <c r="M5497" s="14">
        <f>AND($I5497=MID(kododd,1,2),$J5497=MID(kododd,3,3))</f>
      </c>
    </row>
    <row r="5498">
      <c r="A5498" s="95">
        <v>54891</v>
      </c>
      <c r="B5498" s="93" t="s">
        <v>2615</v>
      </c>
      <c r="C5498" s="93" t="s">
        <v>1411</v>
      </c>
      <c r="F5498" s="95">
        <v>23755628</v>
      </c>
      <c r="G5498" s="95">
        <v>250</v>
      </c>
      <c r="H5498" s="93" t="s">
        <v>8976</v>
      </c>
      <c r="I5498" s="93" t="s">
        <v>23893</v>
      </c>
      <c r="J5498" s="93" t="s">
        <v>20880</v>
      </c>
      <c r="K5498" s="93" t="s">
        <v>11224</v>
      </c>
      <c r="L5498" s="14">
        <f>AND(vyberHrace&lt;&gt;"",ISNUMBER(SEARCH(vyberHrace,$B5498)))</f>
      </c>
      <c r="M5498" s="14">
        <f>AND($I5498=MID(kododd,1,2),$J5498=MID(kododd,3,3))</f>
      </c>
    </row>
    <row r="5499">
      <c r="A5499" s="95">
        <v>58884</v>
      </c>
      <c r="B5499" s="93" t="s">
        <v>25352</v>
      </c>
      <c r="C5499" s="93" t="s">
        <v>1422</v>
      </c>
      <c r="G5499" s="95">
        <v>250</v>
      </c>
      <c r="H5499" s="93" t="s">
        <v>8976</v>
      </c>
      <c r="I5499" s="93" t="s">
        <v>23893</v>
      </c>
      <c r="J5499" s="93" t="s">
        <v>20920</v>
      </c>
      <c r="K5499" s="93" t="s">
        <v>5933</v>
      </c>
      <c r="L5499" s="14">
        <f>AND(vyberHrace&lt;&gt;"",ISNUMBER(SEARCH(vyberHrace,$B5499)))</f>
      </c>
      <c r="M5499" s="14">
        <f>AND($I5499=MID(kododd,1,2),$J5499=MID(kododd,3,3))</f>
      </c>
    </row>
    <row r="5500">
      <c r="A5500" s="95">
        <v>36442</v>
      </c>
      <c r="B5500" s="93" t="s">
        <v>18873</v>
      </c>
      <c r="C5500" s="93" t="s">
        <v>1444</v>
      </c>
      <c r="D5500" s="95">
        <v>1297</v>
      </c>
      <c r="F5500" s="95">
        <v>382450</v>
      </c>
      <c r="G5500" s="95">
        <v>0</v>
      </c>
      <c r="H5500" s="93" t="s">
        <v>8976</v>
      </c>
      <c r="I5500" s="93" t="s">
        <v>23893</v>
      </c>
      <c r="J5500" s="93" t="s">
        <v>20862</v>
      </c>
      <c r="K5500" s="93" t="s">
        <v>6759</v>
      </c>
      <c r="L5500" s="14">
        <f>AND(vyberHrace&lt;&gt;"",ISNUMBER(SEARCH(vyberHrace,$B5500)))</f>
      </c>
      <c r="M5500" s="14">
        <f>AND($I5500=MID(kododd,1,2),$J5500=MID(kododd,3,3))</f>
      </c>
    </row>
    <row r="5501">
      <c r="A5501" s="95">
        <v>57351</v>
      </c>
      <c r="B5501" s="93" t="s">
        <v>21675</v>
      </c>
      <c r="C5501" s="93" t="s">
        <v>1448</v>
      </c>
      <c r="G5501" s="95">
        <v>0</v>
      </c>
      <c r="H5501" s="93" t="s">
        <v>8976</v>
      </c>
      <c r="I5501" s="93" t="s">
        <v>23893</v>
      </c>
      <c r="J5501" s="93" t="s">
        <v>20844</v>
      </c>
      <c r="K5501" s="93" t="s">
        <v>8979</v>
      </c>
      <c r="L5501" s="14">
        <f>AND(vyberHrace&lt;&gt;"",ISNUMBER(SEARCH(vyberHrace,$B5501)))</f>
      </c>
      <c r="M5501" s="14">
        <f>AND($I5501=MID(kododd,1,2),$J5501=MID(kododd,3,3))</f>
      </c>
    </row>
    <row r="5502">
      <c r="A5502" s="95">
        <v>10628</v>
      </c>
      <c r="B5502" s="93" t="s">
        <v>18883</v>
      </c>
      <c r="C5502" s="93" t="s">
        <v>1401</v>
      </c>
      <c r="D5502" s="95">
        <v>1430</v>
      </c>
      <c r="E5502" s="95">
        <v>1692</v>
      </c>
      <c r="F5502" s="95">
        <v>344648</v>
      </c>
      <c r="G5502" s="95">
        <v>250</v>
      </c>
      <c r="H5502" s="93" t="s">
        <v>8976</v>
      </c>
      <c r="I5502" s="93" t="s">
        <v>23893</v>
      </c>
      <c r="J5502" s="93" t="s">
        <v>20983</v>
      </c>
      <c r="K5502" s="93" t="s">
        <v>9107</v>
      </c>
      <c r="L5502" s="14">
        <f>AND(vyberHrace&lt;&gt;"",ISNUMBER(SEARCH(vyberHrace,$B5502)))</f>
      </c>
      <c r="M5502" s="14">
        <f>AND($I5502=MID(kododd,1,2),$J5502=MID(kododd,3,3))</f>
      </c>
    </row>
    <row r="5503">
      <c r="A5503" s="95">
        <v>468</v>
      </c>
      <c r="B5503" s="93" t="s">
        <v>18885</v>
      </c>
      <c r="C5503" s="93" t="s">
        <v>1462</v>
      </c>
      <c r="D5503" s="95">
        <v>2075</v>
      </c>
      <c r="E5503" s="95">
        <v>2116</v>
      </c>
      <c r="F5503" s="95">
        <v>310336</v>
      </c>
      <c r="G5503" s="95">
        <v>250</v>
      </c>
      <c r="H5503" s="93" t="s">
        <v>8976</v>
      </c>
      <c r="I5503" s="93" t="s">
        <v>23893</v>
      </c>
      <c r="J5503" s="93" t="s">
        <v>20892</v>
      </c>
      <c r="K5503" s="93" t="s">
        <v>6900</v>
      </c>
      <c r="L5503" s="14">
        <f>AND(vyberHrace&lt;&gt;"",ISNUMBER(SEARCH(vyberHrace,$B5503)))</f>
      </c>
      <c r="M5503" s="14">
        <f>AND($I5503=MID(kododd,1,2),$J5503=MID(kododd,3,3))</f>
      </c>
    </row>
    <row r="5504">
      <c r="A5504" s="95">
        <v>63199</v>
      </c>
      <c r="B5504" s="93" t="s">
        <v>28838</v>
      </c>
      <c r="C5504" s="93" t="s">
        <v>1450</v>
      </c>
      <c r="G5504" s="95">
        <v>250</v>
      </c>
      <c r="H5504" s="93" t="s">
        <v>8976</v>
      </c>
      <c r="I5504" s="93" t="s">
        <v>23893</v>
      </c>
      <c r="J5504" s="93" t="s">
        <v>20855</v>
      </c>
      <c r="K5504" s="93" t="s">
        <v>2076</v>
      </c>
      <c r="L5504" s="14">
        <f>AND(vyberHrace&lt;&gt;"",ISNUMBER(SEARCH(vyberHrace,$B5504)))</f>
      </c>
      <c r="M5504" s="14">
        <f>AND($I5504=MID(kododd,1,2),$J5504=MID(kododd,3,3))</f>
      </c>
    </row>
    <row r="5505">
      <c r="A5505" s="95">
        <v>5370</v>
      </c>
      <c r="B5505" s="93" t="s">
        <v>18892</v>
      </c>
      <c r="C5505" s="93" t="s">
        <v>1468</v>
      </c>
      <c r="D5505" s="95">
        <v>1486</v>
      </c>
      <c r="F5505" s="95">
        <v>348015</v>
      </c>
      <c r="G5505" s="95">
        <v>250</v>
      </c>
      <c r="H5505" s="93" t="s">
        <v>8976</v>
      </c>
      <c r="I5505" s="93" t="s">
        <v>23893</v>
      </c>
      <c r="J5505" s="93" t="s">
        <v>20922</v>
      </c>
      <c r="K5505" s="93" t="s">
        <v>5595</v>
      </c>
      <c r="L5505" s="14">
        <f>AND(vyberHrace&lt;&gt;"",ISNUMBER(SEARCH(vyberHrace,$B5505)))</f>
      </c>
      <c r="M5505" s="14">
        <f>AND($I5505=MID(kododd,1,2),$J5505=MID(kododd,3,3))</f>
      </c>
    </row>
    <row r="5506">
      <c r="A5506" s="95">
        <v>61560</v>
      </c>
      <c r="B5506" s="93" t="s">
        <v>27731</v>
      </c>
      <c r="C5506" s="93" t="s">
        <v>1420</v>
      </c>
      <c r="G5506" s="95">
        <v>250</v>
      </c>
      <c r="H5506" s="93" t="s">
        <v>8976</v>
      </c>
      <c r="I5506" s="93" t="s">
        <v>23893</v>
      </c>
      <c r="J5506" s="93" t="s">
        <v>20902</v>
      </c>
      <c r="K5506" s="93" t="s">
        <v>3608</v>
      </c>
      <c r="L5506" s="14">
        <f>AND(vyberHrace&lt;&gt;"",ISNUMBER(SEARCH(vyberHrace,$B5506)))</f>
      </c>
      <c r="M5506" s="14">
        <f>AND($I5506=MID(kododd,1,2),$J5506=MID(kododd,3,3))</f>
      </c>
    </row>
    <row r="5507">
      <c r="A5507" s="95">
        <v>3868</v>
      </c>
      <c r="B5507" s="93" t="s">
        <v>18893</v>
      </c>
      <c r="C5507" s="93" t="s">
        <v>1413</v>
      </c>
      <c r="D5507" s="95">
        <v>1735</v>
      </c>
      <c r="E5507" s="95">
        <v>1775</v>
      </c>
      <c r="F5507" s="95">
        <v>325783</v>
      </c>
      <c r="G5507" s="95">
        <v>250</v>
      </c>
      <c r="H5507" s="93" t="s">
        <v>8976</v>
      </c>
      <c r="I5507" s="93" t="s">
        <v>23893</v>
      </c>
      <c r="J5507" s="93" t="s">
        <v>20983</v>
      </c>
      <c r="K5507" s="93" t="s">
        <v>9107</v>
      </c>
      <c r="L5507" s="14">
        <f>AND(vyberHrace&lt;&gt;"",ISNUMBER(SEARCH(vyberHrace,$B5507)))</f>
      </c>
      <c r="M5507" s="14">
        <f>AND($I5507=MID(kododd,1,2),$J5507=MID(kododd,3,3))</f>
      </c>
    </row>
    <row r="5508">
      <c r="A5508" s="95">
        <v>9395</v>
      </c>
      <c r="B5508" s="93" t="s">
        <v>18894</v>
      </c>
      <c r="C5508" s="93" t="s">
        <v>1434</v>
      </c>
      <c r="D5508" s="95">
        <v>1603</v>
      </c>
      <c r="F5508" s="95">
        <v>366471</v>
      </c>
      <c r="G5508" s="95">
        <v>0</v>
      </c>
      <c r="H5508" s="93" t="s">
        <v>8976</v>
      </c>
      <c r="I5508" s="93" t="s">
        <v>23893</v>
      </c>
      <c r="J5508" s="93" t="s">
        <v>20983</v>
      </c>
      <c r="K5508" s="93" t="s">
        <v>9107</v>
      </c>
      <c r="L5508" s="14">
        <f>AND(vyberHrace&lt;&gt;"",ISNUMBER(SEARCH(vyberHrace,$B5508)))</f>
      </c>
      <c r="M5508" s="14">
        <f>AND($I5508=MID(kododd,1,2),$J5508=MID(kododd,3,3))</f>
      </c>
    </row>
    <row r="5509">
      <c r="A5509" s="95">
        <v>56182</v>
      </c>
      <c r="B5509" s="93" t="s">
        <v>18899</v>
      </c>
      <c r="C5509" s="93" t="s">
        <v>1422</v>
      </c>
      <c r="F5509" s="95">
        <v>23763132</v>
      </c>
      <c r="G5509" s="95">
        <v>0</v>
      </c>
      <c r="H5509" s="93" t="s">
        <v>8976</v>
      </c>
      <c r="I5509" s="93" t="s">
        <v>23893</v>
      </c>
      <c r="J5509" s="93" t="s">
        <v>20958</v>
      </c>
      <c r="K5509" s="93" t="s">
        <v>8977</v>
      </c>
      <c r="L5509" s="14">
        <f>AND(vyberHrace&lt;&gt;"",ISNUMBER(SEARCH(vyberHrace,$B5509)))</f>
      </c>
      <c r="M5509" s="14">
        <f>AND($I5509=MID(kododd,1,2),$J5509=MID(kododd,3,3))</f>
      </c>
    </row>
    <row r="5510">
      <c r="A5510" s="95">
        <v>53373</v>
      </c>
      <c r="B5510" s="93" t="s">
        <v>18900</v>
      </c>
      <c r="C5510" s="93" t="s">
        <v>1406</v>
      </c>
      <c r="G5510" s="95">
        <v>0</v>
      </c>
      <c r="H5510" s="93" t="s">
        <v>8976</v>
      </c>
      <c r="I5510" s="93" t="s">
        <v>23893</v>
      </c>
      <c r="J5510" s="93" t="s">
        <v>20890</v>
      </c>
      <c r="K5510" s="93" t="s">
        <v>9069</v>
      </c>
      <c r="L5510" s="14">
        <f>AND(vyberHrace&lt;&gt;"",ISNUMBER(SEARCH(vyberHrace,$B5510)))</f>
      </c>
      <c r="M5510" s="14">
        <f>AND($I5510=MID(kododd,1,2),$J5510=MID(kododd,3,3))</f>
      </c>
    </row>
    <row r="5511">
      <c r="A5511" s="95">
        <v>47945</v>
      </c>
      <c r="B5511" s="93" t="s">
        <v>18745</v>
      </c>
      <c r="C5511" s="93" t="s">
        <v>1404</v>
      </c>
      <c r="D5511" s="95">
        <v>1240</v>
      </c>
      <c r="F5511" s="95">
        <v>23719788</v>
      </c>
      <c r="G5511" s="95">
        <v>0</v>
      </c>
      <c r="H5511" s="93" t="s">
        <v>8976</v>
      </c>
      <c r="I5511" s="93" t="s">
        <v>23893</v>
      </c>
      <c r="J5511" s="93" t="s">
        <v>20978</v>
      </c>
      <c r="K5511" s="93" t="s">
        <v>26146</v>
      </c>
      <c r="L5511" s="14">
        <f>AND(vyberHrace&lt;&gt;"",ISNUMBER(SEARCH(vyberHrace,$B5511)))</f>
      </c>
      <c r="M5511" s="14">
        <f>AND($I5511=MID(kododd,1,2),$J5511=MID(kododd,3,3))</f>
      </c>
    </row>
    <row r="5512">
      <c r="A5512" s="95">
        <v>55878</v>
      </c>
      <c r="B5512" s="93" t="s">
        <v>21758</v>
      </c>
      <c r="C5512" s="93" t="s">
        <v>1417</v>
      </c>
      <c r="F5512" s="95">
        <v>23763140</v>
      </c>
      <c r="G5512" s="95">
        <v>250</v>
      </c>
      <c r="H5512" s="93" t="s">
        <v>8976</v>
      </c>
      <c r="I5512" s="93" t="s">
        <v>23893</v>
      </c>
      <c r="J5512" s="93" t="s">
        <v>20958</v>
      </c>
      <c r="K5512" s="93" t="s">
        <v>8977</v>
      </c>
      <c r="L5512" s="14">
        <f>AND(vyberHrace&lt;&gt;"",ISNUMBER(SEARCH(vyberHrace,$B5512)))</f>
      </c>
      <c r="M5512" s="14">
        <f>AND($I5512=MID(kododd,1,2),$J5512=MID(kododd,3,3))</f>
      </c>
    </row>
    <row r="5513">
      <c r="A5513" s="95">
        <v>58514</v>
      </c>
      <c r="B5513" s="93" t="s">
        <v>25014</v>
      </c>
      <c r="C5513" s="93" t="s">
        <v>1410</v>
      </c>
      <c r="G5513" s="95">
        <v>250</v>
      </c>
      <c r="H5513" s="93" t="s">
        <v>8976</v>
      </c>
      <c r="I5513" s="93" t="s">
        <v>23893</v>
      </c>
      <c r="J5513" s="93" t="s">
        <v>20906</v>
      </c>
      <c r="K5513" s="93" t="s">
        <v>7817</v>
      </c>
      <c r="L5513" s="14">
        <f>AND(vyberHrace&lt;&gt;"",ISNUMBER(SEARCH(vyberHrace,$B5513)))</f>
      </c>
      <c r="M5513" s="14">
        <f>AND($I5513=MID(kododd,1,2),$J5513=MID(kododd,3,3))</f>
      </c>
    </row>
    <row r="5514">
      <c r="A5514" s="95">
        <v>1325</v>
      </c>
      <c r="B5514" s="93" t="s">
        <v>16236</v>
      </c>
      <c r="C5514" s="93" t="s">
        <v>1429</v>
      </c>
      <c r="D5514" s="95">
        <v>1782</v>
      </c>
      <c r="E5514" s="95">
        <v>1888</v>
      </c>
      <c r="F5514" s="95">
        <v>308757</v>
      </c>
      <c r="G5514" s="95">
        <v>250</v>
      </c>
      <c r="H5514" s="93" t="s">
        <v>8976</v>
      </c>
      <c r="I5514" s="93" t="s">
        <v>23893</v>
      </c>
      <c r="J5514" s="93" t="s">
        <v>20930</v>
      </c>
      <c r="K5514" s="93" t="s">
        <v>5590</v>
      </c>
      <c r="L5514" s="14">
        <f>AND(vyberHrace&lt;&gt;"",ISNUMBER(SEARCH(vyberHrace,$B5514)))</f>
      </c>
      <c r="M5514" s="14">
        <f>AND($I5514=MID(kododd,1,2),$J5514=MID(kododd,3,3))</f>
      </c>
    </row>
    <row r="5515">
      <c r="A5515" s="95">
        <v>53641</v>
      </c>
      <c r="B5515" s="93" t="s">
        <v>2696</v>
      </c>
      <c r="C5515" s="93" t="s">
        <v>1451</v>
      </c>
      <c r="D5515" s="95">
        <v>1920</v>
      </c>
      <c r="E5515" s="95">
        <v>1928</v>
      </c>
      <c r="F5515" s="95">
        <v>23746149</v>
      </c>
      <c r="G5515" s="95">
        <v>250</v>
      </c>
      <c r="H5515" s="93" t="s">
        <v>8976</v>
      </c>
      <c r="I5515" s="93" t="s">
        <v>23893</v>
      </c>
      <c r="J5515" s="93" t="s">
        <v>20863</v>
      </c>
      <c r="K5515" s="93" t="s">
        <v>4532</v>
      </c>
      <c r="L5515" s="14">
        <f>AND(vyberHrace&lt;&gt;"",ISNUMBER(SEARCH(vyberHrace,$B5515)))</f>
      </c>
      <c r="M5515" s="14">
        <f>AND($I5515=MID(kododd,1,2),$J5515=MID(kododd,3,3))</f>
      </c>
    </row>
    <row r="5516">
      <c r="A5516" s="95">
        <v>6903</v>
      </c>
      <c r="B5516" s="93" t="s">
        <v>18519</v>
      </c>
      <c r="C5516" s="93" t="s">
        <v>1474</v>
      </c>
      <c r="D5516" s="95">
        <v>1559</v>
      </c>
      <c r="G5516" s="95">
        <v>0</v>
      </c>
      <c r="H5516" s="93" t="s">
        <v>8976</v>
      </c>
      <c r="I5516" s="93" t="s">
        <v>23893</v>
      </c>
      <c r="J5516" s="93" t="s">
        <v>21008</v>
      </c>
      <c r="K5516" s="93" t="s">
        <v>29</v>
      </c>
      <c r="L5516" s="14">
        <f>AND(vyberHrace&lt;&gt;"",ISNUMBER(SEARCH(vyberHrace,$B5516)))</f>
      </c>
      <c r="M5516" s="14">
        <f>AND($I5516=MID(kododd,1,2),$J5516=MID(kododd,3,3))</f>
      </c>
    </row>
    <row r="5517">
      <c r="A5517" s="95">
        <v>6902</v>
      </c>
      <c r="B5517" s="93" t="s">
        <v>18520</v>
      </c>
      <c r="C5517" s="93" t="s">
        <v>1430</v>
      </c>
      <c r="D5517" s="95">
        <v>1764</v>
      </c>
      <c r="E5517" s="95">
        <v>1818</v>
      </c>
      <c r="F5517" s="95">
        <v>23702281</v>
      </c>
      <c r="G5517" s="95">
        <v>250</v>
      </c>
      <c r="H5517" s="93" t="s">
        <v>8976</v>
      </c>
      <c r="I5517" s="93" t="s">
        <v>23893</v>
      </c>
      <c r="J5517" s="93" t="s">
        <v>21005</v>
      </c>
      <c r="K5517" s="93" t="s">
        <v>7922</v>
      </c>
      <c r="L5517" s="14">
        <f>AND(vyberHrace&lt;&gt;"",ISNUMBER(SEARCH(vyberHrace,$B5517)))</f>
      </c>
      <c r="M5517" s="14">
        <f>AND($I5517=MID(kododd,1,2),$J5517=MID(kododd,3,3))</f>
      </c>
    </row>
    <row r="5518">
      <c r="A5518" s="95">
        <v>63111</v>
      </c>
      <c r="B5518" s="93" t="s">
        <v>28839</v>
      </c>
      <c r="C5518" s="93" t="s">
        <v>1487</v>
      </c>
      <c r="G5518" s="95">
        <v>250</v>
      </c>
      <c r="H5518" s="93" t="s">
        <v>8976</v>
      </c>
      <c r="I5518" s="93" t="s">
        <v>23893</v>
      </c>
      <c r="J5518" s="93" t="s">
        <v>23413</v>
      </c>
      <c r="K5518" s="93" t="s">
        <v>21382</v>
      </c>
      <c r="L5518" s="14">
        <f>AND(vyberHrace&lt;&gt;"",ISNUMBER(SEARCH(vyberHrace,$B5518)))</f>
      </c>
      <c r="M5518" s="14">
        <f>AND($I5518=MID(kododd,1,2),$J5518=MID(kododd,3,3))</f>
      </c>
    </row>
    <row r="5519">
      <c r="A5519" s="95">
        <v>47818</v>
      </c>
      <c r="B5519" s="93" t="s">
        <v>18522</v>
      </c>
      <c r="C5519" s="93" t="s">
        <v>1415</v>
      </c>
      <c r="G5519" s="95">
        <v>0</v>
      </c>
      <c r="H5519" s="93" t="s">
        <v>8976</v>
      </c>
      <c r="I5519" s="93" t="s">
        <v>23893</v>
      </c>
      <c r="J5519" s="93" t="s">
        <v>21005</v>
      </c>
      <c r="K5519" s="93" t="s">
        <v>7922</v>
      </c>
      <c r="L5519" s="14">
        <f>AND(vyberHrace&lt;&gt;"",ISNUMBER(SEARCH(vyberHrace,$B5519)))</f>
      </c>
      <c r="M5519" s="14">
        <f>AND($I5519=MID(kododd,1,2),$J5519=MID(kododd,3,3))</f>
      </c>
    </row>
    <row r="5520">
      <c r="A5520" s="95">
        <v>44765</v>
      </c>
      <c r="B5520" s="93" t="s">
        <v>18523</v>
      </c>
      <c r="C5520" s="93" t="s">
        <v>1408</v>
      </c>
      <c r="D5520" s="95">
        <v>1037</v>
      </c>
      <c r="G5520" s="95">
        <v>0</v>
      </c>
      <c r="H5520" s="93" t="s">
        <v>8976</v>
      </c>
      <c r="I5520" s="93" t="s">
        <v>23893</v>
      </c>
      <c r="J5520" s="93" t="s">
        <v>21005</v>
      </c>
      <c r="K5520" s="93" t="s">
        <v>7922</v>
      </c>
      <c r="L5520" s="14">
        <f>AND(vyberHrace&lt;&gt;"",ISNUMBER(SEARCH(vyberHrace,$B5520)))</f>
      </c>
      <c r="M5520" s="14">
        <f>AND($I5520=MID(kododd,1,2),$J5520=MID(kododd,3,3))</f>
      </c>
    </row>
    <row r="5521">
      <c r="A5521" s="95">
        <v>44764</v>
      </c>
      <c r="B5521" s="93" t="s">
        <v>18524</v>
      </c>
      <c r="C5521" s="93" t="s">
        <v>3255</v>
      </c>
      <c r="D5521" s="95">
        <v>1860</v>
      </c>
      <c r="E5521" s="95">
        <v>1893</v>
      </c>
      <c r="F5521" s="95">
        <v>23709936</v>
      </c>
      <c r="G5521" s="95">
        <v>250</v>
      </c>
      <c r="H5521" s="93" t="s">
        <v>8976</v>
      </c>
      <c r="I5521" s="93" t="s">
        <v>23893</v>
      </c>
      <c r="J5521" s="93" t="s">
        <v>20863</v>
      </c>
      <c r="K5521" s="93" t="s">
        <v>4532</v>
      </c>
      <c r="L5521" s="14">
        <f>AND(vyberHrace&lt;&gt;"",ISNUMBER(SEARCH(vyberHrace,$B5521)))</f>
      </c>
      <c r="M5521" s="14">
        <f>AND($I5521=MID(kododd,1,2),$J5521=MID(kododd,3,3))</f>
      </c>
    </row>
    <row r="5522">
      <c r="A5522" s="95">
        <v>51371</v>
      </c>
      <c r="B5522" s="93" t="s">
        <v>4524</v>
      </c>
      <c r="C5522" s="93" t="s">
        <v>1430</v>
      </c>
      <c r="D5522" s="95">
        <v>1449</v>
      </c>
      <c r="E5522" s="95">
        <v>1687</v>
      </c>
      <c r="F5522" s="95">
        <v>23737174</v>
      </c>
      <c r="G5522" s="95">
        <v>250</v>
      </c>
      <c r="H5522" s="93" t="s">
        <v>8976</v>
      </c>
      <c r="I5522" s="93" t="s">
        <v>23893</v>
      </c>
      <c r="J5522" s="93" t="s">
        <v>20956</v>
      </c>
      <c r="K5522" s="93" t="s">
        <v>26134</v>
      </c>
      <c r="L5522" s="14">
        <f>AND(vyberHrace&lt;&gt;"",ISNUMBER(SEARCH(vyberHrace,$B5522)))</f>
      </c>
      <c r="M5522" s="14">
        <f>AND($I5522=MID(kododd,1,2),$J5522=MID(kododd,3,3))</f>
      </c>
    </row>
    <row r="5523">
      <c r="A5523" s="95">
        <v>49338</v>
      </c>
      <c r="B5523" s="93" t="s">
        <v>18532</v>
      </c>
      <c r="C5523" s="93" t="s">
        <v>1412</v>
      </c>
      <c r="D5523" s="95">
        <v>1022</v>
      </c>
      <c r="E5523" s="95">
        <v>1435</v>
      </c>
      <c r="F5523" s="95">
        <v>23741899</v>
      </c>
      <c r="G5523" s="95">
        <v>0</v>
      </c>
      <c r="H5523" s="93" t="s">
        <v>8976</v>
      </c>
      <c r="I5523" s="93" t="s">
        <v>23893</v>
      </c>
      <c r="J5523" s="93" t="s">
        <v>20862</v>
      </c>
      <c r="K5523" s="93" t="s">
        <v>6759</v>
      </c>
      <c r="L5523" s="14">
        <f>AND(vyberHrace&lt;&gt;"",ISNUMBER(SEARCH(vyberHrace,$B5523)))</f>
      </c>
      <c r="M5523" s="14">
        <f>AND($I5523=MID(kododd,1,2),$J5523=MID(kododd,3,3))</f>
      </c>
    </row>
    <row r="5524">
      <c r="A5524" s="95">
        <v>45658</v>
      </c>
      <c r="B5524" s="93" t="s">
        <v>18533</v>
      </c>
      <c r="C5524" s="93" t="s">
        <v>1416</v>
      </c>
      <c r="D5524" s="95">
        <v>1389</v>
      </c>
      <c r="E5524" s="95">
        <v>1562</v>
      </c>
      <c r="F5524" s="95">
        <v>23727721</v>
      </c>
      <c r="G5524" s="95">
        <v>0</v>
      </c>
      <c r="H5524" s="93" t="s">
        <v>8976</v>
      </c>
      <c r="I5524" s="93" t="s">
        <v>23893</v>
      </c>
      <c r="J5524" s="93" t="s">
        <v>20862</v>
      </c>
      <c r="K5524" s="93" t="s">
        <v>6759</v>
      </c>
      <c r="L5524" s="14">
        <f>AND(vyberHrace&lt;&gt;"",ISNUMBER(SEARCH(vyberHrace,$B5524)))</f>
      </c>
      <c r="M5524" s="14">
        <f>AND($I5524=MID(kododd,1,2),$J5524=MID(kododd,3,3))</f>
      </c>
    </row>
    <row r="5525">
      <c r="A5525" s="95">
        <v>45659</v>
      </c>
      <c r="B5525" s="93" t="s">
        <v>18534</v>
      </c>
      <c r="C5525" s="93" t="s">
        <v>1402</v>
      </c>
      <c r="D5525" s="95">
        <v>1424</v>
      </c>
      <c r="E5525" s="95">
        <v>1588</v>
      </c>
      <c r="F5525" s="95">
        <v>23725214</v>
      </c>
      <c r="G5525" s="95">
        <v>0</v>
      </c>
      <c r="H5525" s="93" t="s">
        <v>8976</v>
      </c>
      <c r="I5525" s="93" t="s">
        <v>23893</v>
      </c>
      <c r="J5525" s="93" t="s">
        <v>20862</v>
      </c>
      <c r="K5525" s="93" t="s">
        <v>6759</v>
      </c>
      <c r="L5525" s="14">
        <f>AND(vyberHrace&lt;&gt;"",ISNUMBER(SEARCH(vyberHrace,$B5525)))</f>
      </c>
      <c r="M5525" s="14">
        <f>AND($I5525=MID(kododd,1,2),$J5525=MID(kododd,3,3))</f>
      </c>
    </row>
    <row r="5526">
      <c r="A5526" s="95">
        <v>53210</v>
      </c>
      <c r="B5526" s="93" t="s">
        <v>20667</v>
      </c>
      <c r="C5526" s="93" t="s">
        <v>1411</v>
      </c>
      <c r="G5526" s="95">
        <v>0</v>
      </c>
      <c r="H5526" s="93" t="s">
        <v>8976</v>
      </c>
      <c r="I5526" s="93" t="s">
        <v>23893</v>
      </c>
      <c r="J5526" s="93" t="s">
        <v>20862</v>
      </c>
      <c r="K5526" s="93" t="s">
        <v>6759</v>
      </c>
      <c r="L5526" s="14">
        <f>AND(vyberHrace&lt;&gt;"",ISNUMBER(SEARCH(vyberHrace,$B5526)))</f>
      </c>
      <c r="M5526" s="14">
        <f>AND($I5526=MID(kododd,1,2),$J5526=MID(kododd,3,3))</f>
      </c>
    </row>
    <row r="5527">
      <c r="A5527" s="95">
        <v>3973</v>
      </c>
      <c r="B5527" s="93" t="s">
        <v>18537</v>
      </c>
      <c r="C5527" s="93" t="s">
        <v>1456</v>
      </c>
      <c r="D5527" s="95">
        <v>1792</v>
      </c>
      <c r="E5527" s="95">
        <v>1889</v>
      </c>
      <c r="F5527" s="95">
        <v>23734094</v>
      </c>
      <c r="G5527" s="95">
        <v>250</v>
      </c>
      <c r="H5527" s="93" t="s">
        <v>8976</v>
      </c>
      <c r="I5527" s="93" t="s">
        <v>23893</v>
      </c>
      <c r="J5527" s="93" t="s">
        <v>20867</v>
      </c>
      <c r="K5527" s="93" t="s">
        <v>2024</v>
      </c>
      <c r="L5527" s="14">
        <f>AND(vyberHrace&lt;&gt;"",ISNUMBER(SEARCH(vyberHrace,$B5527)))</f>
      </c>
      <c r="M5527" s="14">
        <f>AND($I5527=MID(kododd,1,2),$J5527=MID(kododd,3,3))</f>
      </c>
    </row>
    <row r="5528">
      <c r="A5528" s="95">
        <v>42713</v>
      </c>
      <c r="B5528" s="93" t="s">
        <v>18539</v>
      </c>
      <c r="C5528" s="93" t="s">
        <v>1402</v>
      </c>
      <c r="D5528" s="95">
        <v>2311</v>
      </c>
      <c r="E5528" s="95">
        <v>2347</v>
      </c>
      <c r="F5528" s="95">
        <v>23714522</v>
      </c>
      <c r="G5528" s="95">
        <v>250</v>
      </c>
      <c r="H5528" s="93" t="s">
        <v>8976</v>
      </c>
      <c r="I5528" s="93" t="s">
        <v>23893</v>
      </c>
      <c r="J5528" s="93" t="s">
        <v>20862</v>
      </c>
      <c r="K5528" s="93" t="s">
        <v>6759</v>
      </c>
      <c r="L5528" s="14">
        <f>AND(vyberHrace&lt;&gt;"",ISNUMBER(SEARCH(vyberHrace,$B5528)))</f>
      </c>
      <c r="M5528" s="14">
        <f>AND($I5528=MID(kododd,1,2),$J5528=MID(kododd,3,3))</f>
      </c>
    </row>
    <row r="5529">
      <c r="A5529" s="95">
        <v>57412</v>
      </c>
      <c r="B5529" s="93" t="s">
        <v>21791</v>
      </c>
      <c r="C5529" s="93" t="s">
        <v>1409</v>
      </c>
      <c r="F5529" s="95">
        <v>23767782</v>
      </c>
      <c r="G5529" s="95">
        <v>0</v>
      </c>
      <c r="H5529" s="93" t="s">
        <v>8976</v>
      </c>
      <c r="I5529" s="93" t="s">
        <v>23893</v>
      </c>
      <c r="J5529" s="93" t="s">
        <v>20862</v>
      </c>
      <c r="K5529" s="93" t="s">
        <v>6759</v>
      </c>
      <c r="L5529" s="14">
        <f>AND(vyberHrace&lt;&gt;"",ISNUMBER(SEARCH(vyberHrace,$B5529)))</f>
      </c>
      <c r="M5529" s="14">
        <f>AND($I5529=MID(kododd,1,2),$J5529=MID(kododd,3,3))</f>
      </c>
    </row>
    <row r="5530">
      <c r="A5530" s="95">
        <v>313</v>
      </c>
      <c r="B5530" s="93" t="s">
        <v>18548</v>
      </c>
      <c r="C5530" s="93" t="s">
        <v>1473</v>
      </c>
      <c r="D5530" s="95">
        <v>1933</v>
      </c>
      <c r="E5530" s="95">
        <v>1954</v>
      </c>
      <c r="F5530" s="95">
        <v>301582</v>
      </c>
      <c r="G5530" s="95">
        <v>0</v>
      </c>
      <c r="H5530" s="93" t="s">
        <v>8976</v>
      </c>
      <c r="I5530" s="93" t="s">
        <v>23893</v>
      </c>
      <c r="J5530" s="93" t="s">
        <v>20986</v>
      </c>
      <c r="K5530" s="93" t="s">
        <v>5124</v>
      </c>
      <c r="L5530" s="14">
        <f>AND(vyberHrace&lt;&gt;"",ISNUMBER(SEARCH(vyberHrace,$B5530)))</f>
      </c>
      <c r="M5530" s="14">
        <f>AND($I5530=MID(kododd,1,2),$J5530=MID(kododd,3,3))</f>
      </c>
    </row>
    <row r="5531">
      <c r="A5531" s="95">
        <v>58927</v>
      </c>
      <c r="B5531" s="93" t="s">
        <v>25389</v>
      </c>
      <c r="C5531" s="93" t="s">
        <v>1422</v>
      </c>
      <c r="G5531" s="95">
        <v>0</v>
      </c>
      <c r="H5531" s="93" t="s">
        <v>8976</v>
      </c>
      <c r="I5531" s="93" t="s">
        <v>23893</v>
      </c>
      <c r="J5531" s="93" t="s">
        <v>20900</v>
      </c>
      <c r="K5531" s="93" t="s">
        <v>1747</v>
      </c>
      <c r="L5531" s="14">
        <f>AND(vyberHrace&lt;&gt;"",ISNUMBER(SEARCH(vyberHrace,$B5531)))</f>
      </c>
      <c r="M5531" s="14">
        <f>AND($I5531=MID(kododd,1,2),$J5531=MID(kododd,3,3))</f>
      </c>
    </row>
    <row r="5532">
      <c r="A5532" s="95">
        <v>54151</v>
      </c>
      <c r="B5532" s="93" t="s">
        <v>2743</v>
      </c>
      <c r="C5532" s="93" t="s">
        <v>1446</v>
      </c>
      <c r="G5532" s="95">
        <v>250</v>
      </c>
      <c r="H5532" s="93" t="s">
        <v>8976</v>
      </c>
      <c r="I5532" s="93" t="s">
        <v>23893</v>
      </c>
      <c r="J5532" s="93" t="s">
        <v>20991</v>
      </c>
      <c r="K5532" s="93" t="s">
        <v>9101</v>
      </c>
      <c r="L5532" s="14">
        <f>AND(vyberHrace&lt;&gt;"",ISNUMBER(SEARCH(vyberHrace,$B5532)))</f>
      </c>
      <c r="M5532" s="14">
        <f>AND($I5532=MID(kododd,1,2),$J5532=MID(kododd,3,3))</f>
      </c>
    </row>
    <row r="5533">
      <c r="A5533" s="95">
        <v>35215</v>
      </c>
      <c r="B5533" s="93" t="s">
        <v>18553</v>
      </c>
      <c r="C5533" s="93" t="s">
        <v>1405</v>
      </c>
      <c r="D5533" s="95">
        <v>1093</v>
      </c>
      <c r="G5533" s="95">
        <v>0</v>
      </c>
      <c r="H5533" s="93" t="s">
        <v>8976</v>
      </c>
      <c r="I5533" s="93" t="s">
        <v>23893</v>
      </c>
      <c r="J5533" s="93" t="s">
        <v>20880</v>
      </c>
      <c r="K5533" s="93" t="s">
        <v>11224</v>
      </c>
      <c r="L5533" s="14">
        <f>AND(vyberHrace&lt;&gt;"",ISNUMBER(SEARCH(vyberHrace,$B5533)))</f>
      </c>
      <c r="M5533" s="14">
        <f>AND($I5533=MID(kododd,1,2),$J5533=MID(kododd,3,3))</f>
      </c>
    </row>
    <row r="5534">
      <c r="A5534" s="95">
        <v>52579</v>
      </c>
      <c r="B5534" s="93" t="s">
        <v>1815</v>
      </c>
      <c r="C5534" s="93" t="s">
        <v>1412</v>
      </c>
      <c r="G5534" s="95">
        <v>0</v>
      </c>
      <c r="H5534" s="93" t="s">
        <v>8976</v>
      </c>
      <c r="I5534" s="93" t="s">
        <v>23893</v>
      </c>
      <c r="J5534" s="93" t="s">
        <v>21005</v>
      </c>
      <c r="K5534" s="93" t="s">
        <v>7922</v>
      </c>
      <c r="L5534" s="14">
        <f>AND(vyberHrace&lt;&gt;"",ISNUMBER(SEARCH(vyberHrace,$B5534)))</f>
      </c>
      <c r="M5534" s="14">
        <f>AND($I5534=MID(kododd,1,2),$J5534=MID(kododd,3,3))</f>
      </c>
    </row>
    <row r="5535">
      <c r="A5535" s="95">
        <v>55466</v>
      </c>
      <c r="B5535" s="93" t="s">
        <v>21792</v>
      </c>
      <c r="C5535" s="93" t="s">
        <v>1416</v>
      </c>
      <c r="G5535" s="95">
        <v>0</v>
      </c>
      <c r="H5535" s="93" t="s">
        <v>8976</v>
      </c>
      <c r="I5535" s="93" t="s">
        <v>23893</v>
      </c>
      <c r="J5535" s="93" t="s">
        <v>20862</v>
      </c>
      <c r="K5535" s="93" t="s">
        <v>6759</v>
      </c>
      <c r="L5535" s="14">
        <f>AND(vyberHrace&lt;&gt;"",ISNUMBER(SEARCH(vyberHrace,$B5535)))</f>
      </c>
      <c r="M5535" s="14">
        <f>AND($I5535=MID(kododd,1,2),$J5535=MID(kododd,3,3))</f>
      </c>
    </row>
    <row r="5536">
      <c r="A5536" s="95">
        <v>6912</v>
      </c>
      <c r="B5536" s="93" t="s">
        <v>16148</v>
      </c>
      <c r="C5536" s="93" t="s">
        <v>1482</v>
      </c>
      <c r="D5536" s="95">
        <v>1404</v>
      </c>
      <c r="F5536" s="95">
        <v>23747234</v>
      </c>
      <c r="G5536" s="95">
        <v>250</v>
      </c>
      <c r="H5536" s="93" t="s">
        <v>8976</v>
      </c>
      <c r="I5536" s="93" t="s">
        <v>23893</v>
      </c>
      <c r="J5536" s="93" t="s">
        <v>20912</v>
      </c>
      <c r="K5536" s="93" t="s">
        <v>10153</v>
      </c>
      <c r="L5536" s="14">
        <f>AND(vyberHrace&lt;&gt;"",ISNUMBER(SEARCH(vyberHrace,$B5536)))</f>
      </c>
      <c r="M5536" s="14">
        <f>AND($I5536=MID(kododd,1,2),$J5536=MID(kododd,3,3))</f>
      </c>
    </row>
    <row r="5537">
      <c r="A5537" s="95">
        <v>47619</v>
      </c>
      <c r="B5537" s="93" t="s">
        <v>12932</v>
      </c>
      <c r="C5537" s="93" t="s">
        <v>1402</v>
      </c>
      <c r="D5537" s="95">
        <v>1391</v>
      </c>
      <c r="E5537" s="95">
        <v>1681</v>
      </c>
      <c r="F5537" s="95">
        <v>23715391</v>
      </c>
      <c r="G5537" s="95">
        <v>0</v>
      </c>
      <c r="H5537" s="93" t="s">
        <v>8976</v>
      </c>
      <c r="I5537" s="93" t="s">
        <v>23893</v>
      </c>
      <c r="J5537" s="93" t="s">
        <v>20922</v>
      </c>
      <c r="K5537" s="93" t="s">
        <v>5595</v>
      </c>
      <c r="L5537" s="14">
        <f>AND(vyberHrace&lt;&gt;"",ISNUMBER(SEARCH(vyberHrace,$B5537)))</f>
      </c>
      <c r="M5537" s="14">
        <f>AND($I5537=MID(kododd,1,2),$J5537=MID(kododd,3,3))</f>
      </c>
    </row>
    <row r="5538">
      <c r="A5538" s="95">
        <v>42143</v>
      </c>
      <c r="B5538" s="93" t="s">
        <v>19810</v>
      </c>
      <c r="C5538" s="93" t="s">
        <v>1469</v>
      </c>
      <c r="D5538" s="95">
        <v>1120</v>
      </c>
      <c r="G5538" s="95">
        <v>0</v>
      </c>
      <c r="H5538" s="93" t="s">
        <v>8976</v>
      </c>
      <c r="I5538" s="93" t="s">
        <v>23893</v>
      </c>
      <c r="J5538" s="93" t="s">
        <v>21017</v>
      </c>
      <c r="K5538" s="93" t="s">
        <v>7925</v>
      </c>
      <c r="L5538" s="14">
        <f>AND(vyberHrace&lt;&gt;"",ISNUMBER(SEARCH(vyberHrace,$B5538)))</f>
      </c>
      <c r="M5538" s="14">
        <f>AND($I5538=MID(kododd,1,2),$J5538=MID(kododd,3,3))</f>
      </c>
    </row>
    <row r="5539">
      <c r="A5539" s="95">
        <v>42147</v>
      </c>
      <c r="B5539" s="93" t="s">
        <v>19811</v>
      </c>
      <c r="C5539" s="93" t="s">
        <v>1409</v>
      </c>
      <c r="G5539" s="95">
        <v>0</v>
      </c>
      <c r="H5539" s="93" t="s">
        <v>8976</v>
      </c>
      <c r="I5539" s="93" t="s">
        <v>23893</v>
      </c>
      <c r="J5539" s="93" t="s">
        <v>21017</v>
      </c>
      <c r="K5539" s="93" t="s">
        <v>7925</v>
      </c>
      <c r="L5539" s="14">
        <f>AND(vyberHrace&lt;&gt;"",ISNUMBER(SEARCH(vyberHrace,$B5539)))</f>
      </c>
      <c r="M5539" s="14">
        <f>AND($I5539=MID(kododd,1,2),$J5539=MID(kododd,3,3))</f>
      </c>
    </row>
    <row r="5540">
      <c r="A5540" s="95">
        <v>36354</v>
      </c>
      <c r="B5540" s="93" t="s">
        <v>19813</v>
      </c>
      <c r="C5540" s="93" t="s">
        <v>1399</v>
      </c>
      <c r="D5540" s="95">
        <v>1110</v>
      </c>
      <c r="F5540" s="95">
        <v>382469</v>
      </c>
      <c r="G5540" s="95">
        <v>0</v>
      </c>
      <c r="H5540" s="93" t="s">
        <v>8976</v>
      </c>
      <c r="I5540" s="93" t="s">
        <v>23893</v>
      </c>
      <c r="J5540" s="93" t="s">
        <v>20983</v>
      </c>
      <c r="K5540" s="93" t="s">
        <v>9107</v>
      </c>
      <c r="L5540" s="14">
        <f>AND(vyberHrace&lt;&gt;"",ISNUMBER(SEARCH(vyberHrace,$B5540)))</f>
      </c>
      <c r="M5540" s="14">
        <f>AND($I5540=MID(kododd,1,2),$J5540=MID(kododd,3,3))</f>
      </c>
    </row>
    <row r="5541">
      <c r="A5541" s="95">
        <v>45407</v>
      </c>
      <c r="B5541" s="93" t="s">
        <v>19814</v>
      </c>
      <c r="C5541" s="93" t="s">
        <v>1402</v>
      </c>
      <c r="G5541" s="95">
        <v>0</v>
      </c>
      <c r="H5541" s="93" t="s">
        <v>8976</v>
      </c>
      <c r="I5541" s="93" t="s">
        <v>23893</v>
      </c>
      <c r="J5541" s="93" t="s">
        <v>20983</v>
      </c>
      <c r="K5541" s="93" t="s">
        <v>9107</v>
      </c>
      <c r="L5541" s="14">
        <f>AND(vyberHrace&lt;&gt;"",ISNUMBER(SEARCH(vyberHrace,$B5541)))</f>
      </c>
      <c r="M5541" s="14">
        <f>AND($I5541=MID(kododd,1,2),$J5541=MID(kododd,3,3))</f>
      </c>
    </row>
    <row r="5542">
      <c r="A5542" s="95">
        <v>62938</v>
      </c>
      <c r="B5542" s="93" t="s">
        <v>28840</v>
      </c>
      <c r="C5542" s="93" t="s">
        <v>1424</v>
      </c>
      <c r="G5542" s="95">
        <v>250</v>
      </c>
      <c r="H5542" s="93" t="s">
        <v>8976</v>
      </c>
      <c r="I5542" s="93" t="s">
        <v>23893</v>
      </c>
      <c r="J5542" s="93" t="s">
        <v>20944</v>
      </c>
      <c r="K5542" s="93" t="s">
        <v>5129</v>
      </c>
      <c r="L5542" s="14">
        <f>AND(vyberHrace&lt;&gt;"",ISNUMBER(SEARCH(vyberHrace,$B5542)))</f>
      </c>
      <c r="M5542" s="14">
        <f>AND($I5542=MID(kododd,1,2),$J5542=MID(kododd,3,3))</f>
      </c>
    </row>
    <row r="5543">
      <c r="A5543" s="95">
        <v>51646</v>
      </c>
      <c r="B5543" s="93" t="s">
        <v>20668</v>
      </c>
      <c r="C5543" s="93" t="s">
        <v>1448</v>
      </c>
      <c r="D5543" s="95">
        <v>2401</v>
      </c>
      <c r="E5543" s="95">
        <v>2401</v>
      </c>
      <c r="F5543" s="95">
        <v>14122073</v>
      </c>
      <c r="G5543" s="95">
        <v>250</v>
      </c>
      <c r="H5543" s="93" t="s">
        <v>8976</v>
      </c>
      <c r="I5543" s="93" t="s">
        <v>23893</v>
      </c>
      <c r="J5543" s="93" t="s">
        <v>20990</v>
      </c>
      <c r="K5543" s="93" t="s">
        <v>5159</v>
      </c>
      <c r="L5543" s="14">
        <f>AND(vyberHrace&lt;&gt;"",ISNUMBER(SEARCH(vyberHrace,$B5543)))</f>
      </c>
      <c r="M5543" s="14">
        <f>AND($I5543=MID(kododd,1,2),$J5543=MID(kododd,3,3))</f>
      </c>
    </row>
    <row r="5544">
      <c r="A5544" s="95">
        <v>26724</v>
      </c>
      <c r="B5544" s="93" t="s">
        <v>17885</v>
      </c>
      <c r="C5544" s="93" t="s">
        <v>1421</v>
      </c>
      <c r="D5544" s="95">
        <v>1276</v>
      </c>
      <c r="G5544" s="95">
        <v>0</v>
      </c>
      <c r="H5544" s="93" t="s">
        <v>8976</v>
      </c>
      <c r="I5544" s="93" t="s">
        <v>23893</v>
      </c>
      <c r="J5544" s="93" t="s">
        <v>20862</v>
      </c>
      <c r="K5544" s="93" t="s">
        <v>6759</v>
      </c>
      <c r="L5544" s="14">
        <f>AND(vyberHrace&lt;&gt;"",ISNUMBER(SEARCH(vyberHrace,$B5544)))</f>
      </c>
      <c r="M5544" s="14">
        <f>AND($I5544=MID(kododd,1,2),$J5544=MID(kododd,3,3))</f>
      </c>
    </row>
    <row r="5545">
      <c r="A5545" s="95">
        <v>58493</v>
      </c>
      <c r="B5545" s="93" t="s">
        <v>24993</v>
      </c>
      <c r="C5545" s="93" t="s">
        <v>1411</v>
      </c>
      <c r="G5545" s="95">
        <v>0</v>
      </c>
      <c r="H5545" s="93" t="s">
        <v>8976</v>
      </c>
      <c r="I5545" s="93" t="s">
        <v>23893</v>
      </c>
      <c r="J5545" s="93" t="s">
        <v>23413</v>
      </c>
      <c r="K5545" s="93" t="s">
        <v>21382</v>
      </c>
      <c r="L5545" s="14">
        <f>AND(vyberHrace&lt;&gt;"",ISNUMBER(SEARCH(vyberHrace,$B5545)))</f>
      </c>
      <c r="M5545" s="14">
        <f>AND($I5545=MID(kododd,1,2),$J5545=MID(kododd,3,3))</f>
      </c>
    </row>
    <row r="5546">
      <c r="A5546" s="95">
        <v>55860</v>
      </c>
      <c r="B5546" s="93" t="s">
        <v>24148</v>
      </c>
      <c r="C5546" s="93" t="s">
        <v>1422</v>
      </c>
      <c r="D5546" s="95">
        <v>1059</v>
      </c>
      <c r="G5546" s="95">
        <v>0</v>
      </c>
      <c r="H5546" s="93" t="s">
        <v>8976</v>
      </c>
      <c r="I5546" s="93" t="s">
        <v>23893</v>
      </c>
      <c r="J5546" s="93" t="s">
        <v>20906</v>
      </c>
      <c r="K5546" s="93" t="s">
        <v>7817</v>
      </c>
      <c r="L5546" s="14">
        <f>AND(vyberHrace&lt;&gt;"",ISNUMBER(SEARCH(vyberHrace,$B5546)))</f>
      </c>
      <c r="M5546" s="14">
        <f>AND($I5546=MID(kododd,1,2),$J5546=MID(kododd,3,3))</f>
      </c>
    </row>
    <row r="5547">
      <c r="A5547" s="95">
        <v>34885</v>
      </c>
      <c r="B5547" s="93" t="s">
        <v>9689</v>
      </c>
      <c r="C5547" s="93" t="s">
        <v>1421</v>
      </c>
      <c r="D5547" s="95">
        <v>1334</v>
      </c>
      <c r="G5547" s="95">
        <v>0</v>
      </c>
      <c r="H5547" s="93" t="s">
        <v>8976</v>
      </c>
      <c r="I5547" s="93" t="s">
        <v>23893</v>
      </c>
      <c r="J5547" s="93" t="s">
        <v>20897</v>
      </c>
      <c r="K5547" s="93" t="s">
        <v>5077</v>
      </c>
      <c r="L5547" s="14">
        <f>AND(vyberHrace&lt;&gt;"",ISNUMBER(SEARCH(vyberHrace,$B5547)))</f>
      </c>
      <c r="M5547" s="14">
        <f>AND($I5547=MID(kododd,1,2),$J5547=MID(kododd,3,3))</f>
      </c>
    </row>
    <row r="5548">
      <c r="A5548" s="95">
        <v>26809</v>
      </c>
      <c r="B5548" s="93" t="s">
        <v>9693</v>
      </c>
      <c r="C5548" s="93" t="s">
        <v>1403</v>
      </c>
      <c r="D5548" s="95">
        <v>2062</v>
      </c>
      <c r="E5548" s="95">
        <v>2076</v>
      </c>
      <c r="F5548" s="95">
        <v>338257</v>
      </c>
      <c r="G5548" s="95">
        <v>250</v>
      </c>
      <c r="H5548" s="93" t="s">
        <v>8976</v>
      </c>
      <c r="I5548" s="93" t="s">
        <v>23893</v>
      </c>
      <c r="J5548" s="93" t="s">
        <v>20880</v>
      </c>
      <c r="K5548" s="93" t="s">
        <v>11224</v>
      </c>
      <c r="L5548" s="14">
        <f>AND(vyberHrace&lt;&gt;"",ISNUMBER(SEARCH(vyberHrace,$B5548)))</f>
      </c>
      <c r="M5548" s="14">
        <f>AND($I5548=MID(kododd,1,2),$J5548=MID(kododd,3,3))</f>
      </c>
    </row>
    <row r="5549">
      <c r="A5549" s="95">
        <v>59060</v>
      </c>
      <c r="B5549" s="93" t="s">
        <v>28841</v>
      </c>
      <c r="C5549" s="93" t="s">
        <v>1403</v>
      </c>
      <c r="F5549" s="95">
        <v>23782226</v>
      </c>
      <c r="G5549" s="95">
        <v>0</v>
      </c>
      <c r="H5549" s="93" t="s">
        <v>8976</v>
      </c>
      <c r="I5549" s="93" t="s">
        <v>23893</v>
      </c>
      <c r="J5549" s="93" t="s">
        <v>20880</v>
      </c>
      <c r="K5549" s="93" t="s">
        <v>11224</v>
      </c>
      <c r="L5549" s="14">
        <f>AND(vyberHrace&lt;&gt;"",ISNUMBER(SEARCH(vyberHrace,$B5549)))</f>
      </c>
      <c r="M5549" s="14">
        <f>AND($I5549=MID(kododd,1,2),$J5549=MID(kododd,3,3))</f>
      </c>
    </row>
    <row r="5550">
      <c r="A5550" s="95">
        <v>7412</v>
      </c>
      <c r="B5550" s="93" t="s">
        <v>9696</v>
      </c>
      <c r="C5550" s="93" t="s">
        <v>1459</v>
      </c>
      <c r="D5550" s="95">
        <v>1566</v>
      </c>
      <c r="G5550" s="95">
        <v>0</v>
      </c>
      <c r="H5550" s="93" t="s">
        <v>8976</v>
      </c>
      <c r="I5550" s="93" t="s">
        <v>23893</v>
      </c>
      <c r="J5550" s="93" t="s">
        <v>20983</v>
      </c>
      <c r="K5550" s="93" t="s">
        <v>9107</v>
      </c>
      <c r="L5550" s="14">
        <f>AND(vyberHrace&lt;&gt;"",ISNUMBER(SEARCH(vyberHrace,$B5550)))</f>
      </c>
      <c r="M5550" s="14">
        <f>AND($I5550=MID(kododd,1,2),$J5550=MID(kododd,3,3))</f>
      </c>
    </row>
    <row r="5551">
      <c r="A5551" s="95">
        <v>40754</v>
      </c>
      <c r="B5551" s="93" t="s">
        <v>9698</v>
      </c>
      <c r="C5551" s="93" t="s">
        <v>1409</v>
      </c>
      <c r="G5551" s="95">
        <v>0</v>
      </c>
      <c r="H5551" s="93" t="s">
        <v>8976</v>
      </c>
      <c r="I5551" s="93" t="s">
        <v>23893</v>
      </c>
      <c r="J5551" s="93" t="s">
        <v>20862</v>
      </c>
      <c r="K5551" s="93" t="s">
        <v>6759</v>
      </c>
      <c r="L5551" s="14">
        <f>AND(vyberHrace&lt;&gt;"",ISNUMBER(SEARCH(vyberHrace,$B5551)))</f>
      </c>
      <c r="M5551" s="14">
        <f>AND($I5551=MID(kododd,1,2),$J5551=MID(kododd,3,3))</f>
      </c>
    </row>
    <row r="5552">
      <c r="A5552" s="95">
        <v>40755</v>
      </c>
      <c r="B5552" s="93" t="s">
        <v>9699</v>
      </c>
      <c r="C5552" s="93" t="s">
        <v>1410</v>
      </c>
      <c r="G5552" s="95">
        <v>0</v>
      </c>
      <c r="H5552" s="93" t="s">
        <v>8976</v>
      </c>
      <c r="I5552" s="93" t="s">
        <v>23893</v>
      </c>
      <c r="J5552" s="93" t="s">
        <v>20862</v>
      </c>
      <c r="K5552" s="93" t="s">
        <v>6759</v>
      </c>
      <c r="L5552" s="14">
        <f>AND(vyberHrace&lt;&gt;"",ISNUMBER(SEARCH(vyberHrace,$B5552)))</f>
      </c>
      <c r="M5552" s="14">
        <f>AND($I5552=MID(kododd,1,2),$J5552=MID(kododd,3,3))</f>
      </c>
    </row>
    <row r="5553">
      <c r="A5553" s="95">
        <v>51890</v>
      </c>
      <c r="B5553" s="93" t="s">
        <v>1617</v>
      </c>
      <c r="C5553" s="93" t="s">
        <v>1410</v>
      </c>
      <c r="D5553" s="95">
        <v>1072</v>
      </c>
      <c r="F5553" s="95">
        <v>23741880</v>
      </c>
      <c r="G5553" s="95">
        <v>0</v>
      </c>
      <c r="H5553" s="93" t="s">
        <v>8976</v>
      </c>
      <c r="I5553" s="93" t="s">
        <v>23893</v>
      </c>
      <c r="J5553" s="93" t="s">
        <v>20862</v>
      </c>
      <c r="K5553" s="93" t="s">
        <v>6759</v>
      </c>
      <c r="L5553" s="14">
        <f>AND(vyberHrace&lt;&gt;"",ISNUMBER(SEARCH(vyberHrace,$B5553)))</f>
      </c>
      <c r="M5553" s="14">
        <f>AND($I5553=MID(kododd,1,2),$J5553=MID(kododd,3,3))</f>
      </c>
    </row>
    <row r="5554">
      <c r="A5554" s="95">
        <v>40038</v>
      </c>
      <c r="B5554" s="93" t="s">
        <v>9702</v>
      </c>
      <c r="C5554" s="93" t="s">
        <v>1400</v>
      </c>
      <c r="D5554" s="95">
        <v>1250</v>
      </c>
      <c r="F5554" s="95">
        <v>23701552</v>
      </c>
      <c r="G5554" s="95">
        <v>0</v>
      </c>
      <c r="H5554" s="93" t="s">
        <v>8976</v>
      </c>
      <c r="I5554" s="93" t="s">
        <v>23893</v>
      </c>
      <c r="J5554" s="93" t="s">
        <v>20862</v>
      </c>
      <c r="K5554" s="93" t="s">
        <v>6759</v>
      </c>
      <c r="L5554" s="14">
        <f>AND(vyberHrace&lt;&gt;"",ISNUMBER(SEARCH(vyberHrace,$B5554)))</f>
      </c>
      <c r="M5554" s="14">
        <f>AND($I5554=MID(kododd,1,2),$J5554=MID(kododd,3,3))</f>
      </c>
    </row>
    <row r="5555">
      <c r="A5555" s="95">
        <v>42163</v>
      </c>
      <c r="B5555" s="93" t="s">
        <v>9703</v>
      </c>
      <c r="C5555" s="93" t="s">
        <v>1408</v>
      </c>
      <c r="D5555" s="95">
        <v>1100</v>
      </c>
      <c r="F5555" s="95">
        <v>23701560</v>
      </c>
      <c r="G5555" s="95">
        <v>0</v>
      </c>
      <c r="H5555" s="93" t="s">
        <v>8976</v>
      </c>
      <c r="I5555" s="93" t="s">
        <v>23893</v>
      </c>
      <c r="J5555" s="93" t="s">
        <v>20862</v>
      </c>
      <c r="K5555" s="93" t="s">
        <v>6759</v>
      </c>
      <c r="L5555" s="14">
        <f>AND(vyberHrace&lt;&gt;"",ISNUMBER(SEARCH(vyberHrace,$B5555)))</f>
      </c>
      <c r="M5555" s="14">
        <f>AND($I5555=MID(kododd,1,2),$J5555=MID(kododd,3,3))</f>
      </c>
    </row>
    <row r="5556">
      <c r="A5556" s="95">
        <v>43745</v>
      </c>
      <c r="B5556" s="93" t="s">
        <v>9704</v>
      </c>
      <c r="C5556" s="93" t="s">
        <v>1402</v>
      </c>
      <c r="D5556" s="95">
        <v>1100</v>
      </c>
      <c r="G5556" s="95">
        <v>0</v>
      </c>
      <c r="H5556" s="93" t="s">
        <v>8976</v>
      </c>
      <c r="I5556" s="93" t="s">
        <v>23893</v>
      </c>
      <c r="J5556" s="93" t="s">
        <v>20862</v>
      </c>
      <c r="K5556" s="93" t="s">
        <v>6759</v>
      </c>
      <c r="L5556" s="14">
        <f>AND(vyberHrace&lt;&gt;"",ISNUMBER(SEARCH(vyberHrace,$B5556)))</f>
      </c>
      <c r="M5556" s="14">
        <f>AND($I5556=MID(kododd,1,2),$J5556=MID(kododd,3,3))</f>
      </c>
    </row>
    <row r="5557">
      <c r="A5557" s="95">
        <v>28569</v>
      </c>
      <c r="B5557" s="93" t="s">
        <v>9705</v>
      </c>
      <c r="C5557" s="93" t="s">
        <v>1437</v>
      </c>
      <c r="G5557" s="95">
        <v>0</v>
      </c>
      <c r="H5557" s="93" t="s">
        <v>8976</v>
      </c>
      <c r="I5557" s="93" t="s">
        <v>23893</v>
      </c>
      <c r="J5557" s="93" t="s">
        <v>20960</v>
      </c>
      <c r="K5557" s="93" t="s">
        <v>4905</v>
      </c>
      <c r="L5557" s="14">
        <f>AND(vyberHrace&lt;&gt;"",ISNUMBER(SEARCH(vyberHrace,$B5557)))</f>
      </c>
      <c r="M5557" s="14">
        <f>AND($I5557=MID(kododd,1,2),$J5557=MID(kododd,3,3))</f>
      </c>
    </row>
    <row r="5558">
      <c r="A5558" s="95">
        <v>45221</v>
      </c>
      <c r="B5558" s="93" t="s">
        <v>9706</v>
      </c>
      <c r="C5558" s="93" t="s">
        <v>3255</v>
      </c>
      <c r="D5558" s="95">
        <v>1100</v>
      </c>
      <c r="G5558" s="95">
        <v>0</v>
      </c>
      <c r="H5558" s="93" t="s">
        <v>8976</v>
      </c>
      <c r="I5558" s="93" t="s">
        <v>23893</v>
      </c>
      <c r="J5558" s="93" t="s">
        <v>20862</v>
      </c>
      <c r="K5558" s="93" t="s">
        <v>6759</v>
      </c>
      <c r="L5558" s="14">
        <f>AND(vyberHrace&lt;&gt;"",ISNUMBER(SEARCH(vyberHrace,$B5558)))</f>
      </c>
      <c r="M5558" s="14">
        <f>AND($I5558=MID(kododd,1,2),$J5558=MID(kododd,3,3))</f>
      </c>
    </row>
    <row r="5559">
      <c r="A5559" s="95">
        <v>42909</v>
      </c>
      <c r="B5559" s="93" t="s">
        <v>9707</v>
      </c>
      <c r="C5559" s="93" t="s">
        <v>1419</v>
      </c>
      <c r="G5559" s="95">
        <v>0</v>
      </c>
      <c r="H5559" s="93" t="s">
        <v>8976</v>
      </c>
      <c r="I5559" s="93" t="s">
        <v>23893</v>
      </c>
      <c r="J5559" s="93" t="s">
        <v>20862</v>
      </c>
      <c r="K5559" s="93" t="s">
        <v>6759</v>
      </c>
      <c r="L5559" s="14">
        <f>AND(vyberHrace&lt;&gt;"",ISNUMBER(SEARCH(vyberHrace,$B5559)))</f>
      </c>
      <c r="M5559" s="14">
        <f>AND($I5559=MID(kododd,1,2),$J5559=MID(kododd,3,3))</f>
      </c>
    </row>
    <row r="5560">
      <c r="A5560" s="95">
        <v>50299</v>
      </c>
      <c r="B5560" s="93" t="s">
        <v>4511</v>
      </c>
      <c r="C5560" s="93" t="s">
        <v>1416</v>
      </c>
      <c r="G5560" s="95">
        <v>0</v>
      </c>
      <c r="H5560" s="93" t="s">
        <v>8976</v>
      </c>
      <c r="I5560" s="93" t="s">
        <v>23893</v>
      </c>
      <c r="J5560" s="93" t="s">
        <v>20960</v>
      </c>
      <c r="K5560" s="93" t="s">
        <v>4905</v>
      </c>
      <c r="L5560" s="14">
        <f>AND(vyberHrace&lt;&gt;"",ISNUMBER(SEARCH(vyberHrace,$B5560)))</f>
      </c>
      <c r="M5560" s="14">
        <f>AND($I5560=MID(kododd,1,2),$J5560=MID(kododd,3,3))</f>
      </c>
    </row>
    <row r="5561">
      <c r="A5561" s="95">
        <v>58753</v>
      </c>
      <c r="B5561" s="93" t="s">
        <v>25230</v>
      </c>
      <c r="C5561" s="93" t="s">
        <v>1422</v>
      </c>
      <c r="D5561" s="95">
        <v>1185</v>
      </c>
      <c r="F5561" s="95">
        <v>23790768</v>
      </c>
      <c r="G5561" s="95">
        <v>0</v>
      </c>
      <c r="H5561" s="93" t="s">
        <v>8976</v>
      </c>
      <c r="I5561" s="93" t="s">
        <v>23893</v>
      </c>
      <c r="J5561" s="93" t="s">
        <v>20862</v>
      </c>
      <c r="K5561" s="93" t="s">
        <v>6759</v>
      </c>
      <c r="L5561" s="14">
        <f>AND(vyberHrace&lt;&gt;"",ISNUMBER(SEARCH(vyberHrace,$B5561)))</f>
      </c>
      <c r="M5561" s="14">
        <f>AND($I5561=MID(kododd,1,2),$J5561=MID(kododd,3,3))</f>
      </c>
    </row>
    <row r="5562">
      <c r="A5562" s="95">
        <v>58578</v>
      </c>
      <c r="B5562" s="93" t="s">
        <v>25073</v>
      </c>
      <c r="C5562" s="93" t="s">
        <v>1406</v>
      </c>
      <c r="D5562" s="95">
        <v>1303</v>
      </c>
      <c r="F5562" s="95">
        <v>23775351</v>
      </c>
      <c r="G5562" s="95">
        <v>0</v>
      </c>
      <c r="H5562" s="93" t="s">
        <v>8976</v>
      </c>
      <c r="I5562" s="93" t="s">
        <v>23893</v>
      </c>
      <c r="J5562" s="93" t="s">
        <v>20863</v>
      </c>
      <c r="K5562" s="93" t="s">
        <v>4532</v>
      </c>
      <c r="L5562" s="14">
        <f>AND(vyberHrace&lt;&gt;"",ISNUMBER(SEARCH(vyberHrace,$B5562)))</f>
      </c>
      <c r="M5562" s="14">
        <f>AND($I5562=MID(kododd,1,2),$J5562=MID(kododd,3,3))</f>
      </c>
    </row>
    <row r="5563">
      <c r="A5563" s="95">
        <v>38577</v>
      </c>
      <c r="B5563" s="93" t="s">
        <v>9599</v>
      </c>
      <c r="C5563" s="93" t="s">
        <v>1398</v>
      </c>
      <c r="D5563" s="95">
        <v>1100</v>
      </c>
      <c r="G5563" s="95">
        <v>0</v>
      </c>
      <c r="H5563" s="93" t="s">
        <v>8976</v>
      </c>
      <c r="I5563" s="93" t="s">
        <v>23893</v>
      </c>
      <c r="J5563" s="93" t="s">
        <v>20862</v>
      </c>
      <c r="K5563" s="93" t="s">
        <v>6759</v>
      </c>
      <c r="L5563" s="14">
        <f>AND(vyberHrace&lt;&gt;"",ISNUMBER(SEARCH(vyberHrace,$B5563)))</f>
      </c>
      <c r="M5563" s="14">
        <f>AND($I5563=MID(kododd,1,2),$J5563=MID(kododd,3,3))</f>
      </c>
    </row>
    <row r="5564">
      <c r="A5564" s="95">
        <v>62592</v>
      </c>
      <c r="B5564" s="93" t="s">
        <v>28842</v>
      </c>
      <c r="C5564" s="93" t="s">
        <v>1411</v>
      </c>
      <c r="G5564" s="95">
        <v>250</v>
      </c>
      <c r="H5564" s="93" t="s">
        <v>8976</v>
      </c>
      <c r="I5564" s="93" t="s">
        <v>23893</v>
      </c>
      <c r="J5564" s="93" t="s">
        <v>20863</v>
      </c>
      <c r="K5564" s="93" t="s">
        <v>4532</v>
      </c>
      <c r="L5564" s="14">
        <f>AND(vyberHrace&lt;&gt;"",ISNUMBER(SEARCH(vyberHrace,$B5564)))</f>
      </c>
      <c r="M5564" s="14">
        <f>AND($I5564=MID(kododd,1,2),$J5564=MID(kododd,3,3))</f>
      </c>
    </row>
    <row r="5565">
      <c r="A5565" s="95">
        <v>125</v>
      </c>
      <c r="B5565" s="93" t="s">
        <v>9601</v>
      </c>
      <c r="C5565" s="93" t="s">
        <v>1417</v>
      </c>
      <c r="D5565" s="95">
        <v>2248</v>
      </c>
      <c r="E5565" s="95">
        <v>2232</v>
      </c>
      <c r="F5565" s="95">
        <v>304468</v>
      </c>
      <c r="G5565" s="95">
        <v>250</v>
      </c>
      <c r="H5565" s="93" t="s">
        <v>8976</v>
      </c>
      <c r="I5565" s="93" t="s">
        <v>23893</v>
      </c>
      <c r="J5565" s="93" t="s">
        <v>20960</v>
      </c>
      <c r="K5565" s="93" t="s">
        <v>4905</v>
      </c>
      <c r="L5565" s="14">
        <f>AND(vyberHrace&lt;&gt;"",ISNUMBER(SEARCH(vyberHrace,$B5565)))</f>
      </c>
      <c r="M5565" s="14">
        <f>AND($I5565=MID(kododd,1,2),$J5565=MID(kododd,3,3))</f>
      </c>
    </row>
    <row r="5566">
      <c r="A5566" s="95">
        <v>47850</v>
      </c>
      <c r="B5566" s="93" t="s">
        <v>12830</v>
      </c>
      <c r="C5566" s="93" t="s">
        <v>1410</v>
      </c>
      <c r="D5566" s="95">
        <v>1454</v>
      </c>
      <c r="E5566" s="95">
        <v>1665</v>
      </c>
      <c r="F5566" s="95">
        <v>23715057</v>
      </c>
      <c r="G5566" s="95">
        <v>250</v>
      </c>
      <c r="H5566" s="93" t="s">
        <v>8976</v>
      </c>
      <c r="I5566" s="93" t="s">
        <v>23893</v>
      </c>
      <c r="J5566" s="93" t="s">
        <v>20880</v>
      </c>
      <c r="K5566" s="93" t="s">
        <v>11224</v>
      </c>
      <c r="L5566" s="14">
        <f>AND(vyberHrace&lt;&gt;"",ISNUMBER(SEARCH(vyberHrace,$B5566)))</f>
      </c>
      <c r="M5566" s="14">
        <f>AND($I5566=MID(kododd,1,2),$J5566=MID(kododd,3,3))</f>
      </c>
    </row>
    <row r="5567">
      <c r="A5567" s="95">
        <v>29197</v>
      </c>
      <c r="B5567" s="93" t="s">
        <v>21145</v>
      </c>
      <c r="C5567" s="93" t="s">
        <v>1457</v>
      </c>
      <c r="D5567" s="95">
        <v>1927</v>
      </c>
      <c r="E5567" s="95">
        <v>1957</v>
      </c>
      <c r="F5567" s="95">
        <v>349828</v>
      </c>
      <c r="G5567" s="95">
        <v>250</v>
      </c>
      <c r="H5567" s="93" t="s">
        <v>8976</v>
      </c>
      <c r="I5567" s="93" t="s">
        <v>23893</v>
      </c>
      <c r="J5567" s="93" t="s">
        <v>20983</v>
      </c>
      <c r="K5567" s="93" t="s">
        <v>9107</v>
      </c>
      <c r="L5567" s="14">
        <f>AND(vyberHrace&lt;&gt;"",ISNUMBER(SEARCH(vyberHrace,$B5567)))</f>
      </c>
      <c r="M5567" s="14">
        <f>AND($I5567=MID(kododd,1,2),$J5567=MID(kododd,3,3))</f>
      </c>
    </row>
    <row r="5568">
      <c r="A5568" s="95">
        <v>62762</v>
      </c>
      <c r="B5568" s="93" t="s">
        <v>28843</v>
      </c>
      <c r="C5568" s="93" t="s">
        <v>1487</v>
      </c>
      <c r="G5568" s="95">
        <v>250</v>
      </c>
      <c r="H5568" s="93" t="s">
        <v>8976</v>
      </c>
      <c r="I5568" s="93" t="s">
        <v>23893</v>
      </c>
      <c r="J5568" s="93" t="s">
        <v>23413</v>
      </c>
      <c r="K5568" s="93" t="s">
        <v>21382</v>
      </c>
      <c r="L5568" s="14">
        <f>AND(vyberHrace&lt;&gt;"",ISNUMBER(SEARCH(vyberHrace,$B5568)))</f>
      </c>
      <c r="M5568" s="14">
        <f>AND($I5568=MID(kododd,1,2),$J5568=MID(kododd,3,3))</f>
      </c>
    </row>
    <row r="5569">
      <c r="A5569" s="95">
        <v>48565</v>
      </c>
      <c r="B5569" s="93" t="s">
        <v>9734</v>
      </c>
      <c r="C5569" s="93" t="s">
        <v>1422</v>
      </c>
      <c r="G5569" s="95">
        <v>0</v>
      </c>
      <c r="H5569" s="93" t="s">
        <v>8976</v>
      </c>
      <c r="I5569" s="93" t="s">
        <v>23893</v>
      </c>
      <c r="J5569" s="93" t="s">
        <v>20862</v>
      </c>
      <c r="K5569" s="93" t="s">
        <v>6759</v>
      </c>
      <c r="L5569" s="14">
        <f>AND(vyberHrace&lt;&gt;"",ISNUMBER(SEARCH(vyberHrace,$B5569)))</f>
      </c>
      <c r="M5569" s="14">
        <f>AND($I5569=MID(kododd,1,2),$J5569=MID(kododd,3,3))</f>
      </c>
    </row>
    <row r="5570">
      <c r="A5570" s="95">
        <v>46081</v>
      </c>
      <c r="B5570" s="93" t="s">
        <v>9736</v>
      </c>
      <c r="C5570" s="93" t="s">
        <v>1408</v>
      </c>
      <c r="G5570" s="95">
        <v>0</v>
      </c>
      <c r="H5570" s="93" t="s">
        <v>8976</v>
      </c>
      <c r="I5570" s="93" t="s">
        <v>23893</v>
      </c>
      <c r="J5570" s="93" t="s">
        <v>20859</v>
      </c>
      <c r="K5570" s="93" t="s">
        <v>5573</v>
      </c>
      <c r="L5570" s="14">
        <f>AND(vyberHrace&lt;&gt;"",ISNUMBER(SEARCH(vyberHrace,$B5570)))</f>
      </c>
      <c r="M5570" s="14">
        <f>AND($I5570=MID(kododd,1,2),$J5570=MID(kododd,3,3))</f>
      </c>
    </row>
    <row r="5571">
      <c r="A5571" s="95">
        <v>35134</v>
      </c>
      <c r="B5571" s="93" t="s">
        <v>15709</v>
      </c>
      <c r="C5571" s="93" t="s">
        <v>1454</v>
      </c>
      <c r="D5571" s="95">
        <v>1266</v>
      </c>
      <c r="G5571" s="95">
        <v>0</v>
      </c>
      <c r="H5571" s="93" t="s">
        <v>8976</v>
      </c>
      <c r="I5571" s="93" t="s">
        <v>23893</v>
      </c>
      <c r="J5571" s="93" t="s">
        <v>20944</v>
      </c>
      <c r="K5571" s="93" t="s">
        <v>5129</v>
      </c>
      <c r="L5571" s="14">
        <f>AND(vyberHrace&lt;&gt;"",ISNUMBER(SEARCH(vyberHrace,$B5571)))</f>
      </c>
      <c r="M5571" s="14">
        <f>AND($I5571=MID(kododd,1,2),$J5571=MID(kododd,3,3))</f>
      </c>
    </row>
    <row r="5572">
      <c r="A5572" s="95">
        <v>61051</v>
      </c>
      <c r="B5572" s="93" t="s">
        <v>27354</v>
      </c>
      <c r="C5572" s="93" t="s">
        <v>1450</v>
      </c>
      <c r="G5572" s="95">
        <v>250</v>
      </c>
      <c r="H5572" s="93" t="s">
        <v>8976</v>
      </c>
      <c r="I5572" s="93" t="s">
        <v>23893</v>
      </c>
      <c r="J5572" s="93" t="s">
        <v>20922</v>
      </c>
      <c r="K5572" s="93" t="s">
        <v>5595</v>
      </c>
      <c r="L5572" s="14">
        <f>AND(vyberHrace&lt;&gt;"",ISNUMBER(SEARCH(vyberHrace,$B5572)))</f>
      </c>
      <c r="M5572" s="14">
        <f>AND($I5572=MID(kododd,1,2),$J5572=MID(kododd,3,3))</f>
      </c>
    </row>
    <row r="5573">
      <c r="A5573" s="95">
        <v>61052</v>
      </c>
      <c r="B5573" s="93" t="s">
        <v>27355</v>
      </c>
      <c r="C5573" s="93" t="s">
        <v>1450</v>
      </c>
      <c r="G5573" s="95">
        <v>250</v>
      </c>
      <c r="H5573" s="93" t="s">
        <v>8976</v>
      </c>
      <c r="I5573" s="93" t="s">
        <v>23893</v>
      </c>
      <c r="J5573" s="93" t="s">
        <v>20922</v>
      </c>
      <c r="K5573" s="93" t="s">
        <v>5595</v>
      </c>
      <c r="L5573" s="14">
        <f>AND(vyberHrace&lt;&gt;"",ISNUMBER(SEARCH(vyberHrace,$B5573)))</f>
      </c>
      <c r="M5573" s="14">
        <f>AND($I5573=MID(kododd,1,2),$J5573=MID(kododd,3,3))</f>
      </c>
    </row>
    <row r="5574">
      <c r="A5574" s="95">
        <v>62978</v>
      </c>
      <c r="B5574" s="93" t="s">
        <v>28844</v>
      </c>
      <c r="C5574" s="93" t="s">
        <v>24215</v>
      </c>
      <c r="G5574" s="95">
        <v>250</v>
      </c>
      <c r="H5574" s="93" t="s">
        <v>8976</v>
      </c>
      <c r="I5574" s="93" t="s">
        <v>23893</v>
      </c>
      <c r="J5574" s="93" t="s">
        <v>20922</v>
      </c>
      <c r="K5574" s="93" t="s">
        <v>5595</v>
      </c>
      <c r="L5574" s="14">
        <f>AND(vyberHrace&lt;&gt;"",ISNUMBER(SEARCH(vyberHrace,$B5574)))</f>
      </c>
      <c r="M5574" s="14">
        <f>AND($I5574=MID(kododd,1,2),$J5574=MID(kododd,3,3))</f>
      </c>
    </row>
    <row r="5575">
      <c r="A5575" s="95">
        <v>46420</v>
      </c>
      <c r="B5575" s="93" t="s">
        <v>18073</v>
      </c>
      <c r="C5575" s="93" t="s">
        <v>1416</v>
      </c>
      <c r="D5575" s="95">
        <v>1942</v>
      </c>
      <c r="E5575" s="95">
        <v>1967</v>
      </c>
      <c r="F5575" s="95">
        <v>23715405</v>
      </c>
      <c r="G5575" s="95">
        <v>250</v>
      </c>
      <c r="H5575" s="93" t="s">
        <v>8976</v>
      </c>
      <c r="I5575" s="93" t="s">
        <v>23893</v>
      </c>
      <c r="J5575" s="93" t="s">
        <v>20862</v>
      </c>
      <c r="K5575" s="93" t="s">
        <v>6759</v>
      </c>
      <c r="L5575" s="14">
        <f>AND(vyberHrace&lt;&gt;"",ISNUMBER(SEARCH(vyberHrace,$B5575)))</f>
      </c>
      <c r="M5575" s="14">
        <f>AND($I5575=MID(kododd,1,2),$J5575=MID(kododd,3,3))</f>
      </c>
    </row>
    <row r="5576">
      <c r="A5576" s="95">
        <v>49879</v>
      </c>
      <c r="B5576" s="93" t="s">
        <v>26220</v>
      </c>
      <c r="C5576" s="93" t="s">
        <v>1422</v>
      </c>
      <c r="D5576" s="95">
        <v>2086</v>
      </c>
      <c r="E5576" s="95">
        <v>2146</v>
      </c>
      <c r="F5576" s="95">
        <v>23788178</v>
      </c>
      <c r="G5576" s="95">
        <v>250</v>
      </c>
      <c r="H5576" s="93" t="s">
        <v>8976</v>
      </c>
      <c r="I5576" s="93" t="s">
        <v>23893</v>
      </c>
      <c r="J5576" s="93" t="s">
        <v>20900</v>
      </c>
      <c r="K5576" s="93" t="s">
        <v>1747</v>
      </c>
      <c r="L5576" s="14">
        <f>AND(vyberHrace&lt;&gt;"",ISNUMBER(SEARCH(vyberHrace,$B5576)))</f>
      </c>
      <c r="M5576" s="14">
        <f>AND($I5576=MID(kododd,1,2),$J5576=MID(kododd,3,3))</f>
      </c>
    </row>
    <row r="5577">
      <c r="A5577" s="95">
        <v>61763</v>
      </c>
      <c r="B5577" s="93" t="s">
        <v>27912</v>
      </c>
      <c r="C5577" s="93" t="s">
        <v>1434</v>
      </c>
      <c r="G5577" s="95">
        <v>0</v>
      </c>
      <c r="H5577" s="93" t="s">
        <v>8976</v>
      </c>
      <c r="I5577" s="93" t="s">
        <v>23893</v>
      </c>
      <c r="J5577" s="93" t="s">
        <v>23412</v>
      </c>
      <c r="K5577" s="93" t="s">
        <v>21358</v>
      </c>
      <c r="L5577" s="14">
        <f>AND(vyberHrace&lt;&gt;"",ISNUMBER(SEARCH(vyberHrace,$B5577)))</f>
      </c>
      <c r="M5577" s="14">
        <f>AND($I5577=MID(kododd,1,2),$J5577=MID(kododd,3,3))</f>
      </c>
    </row>
    <row r="5578">
      <c r="A5578" s="95">
        <v>62418</v>
      </c>
      <c r="B5578" s="93" t="s">
        <v>28845</v>
      </c>
      <c r="C5578" s="93" t="s">
        <v>1465</v>
      </c>
      <c r="F5578" s="95">
        <v>571001344</v>
      </c>
      <c r="G5578" s="95">
        <v>250</v>
      </c>
      <c r="H5578" s="93" t="s">
        <v>8976</v>
      </c>
      <c r="I5578" s="93" t="s">
        <v>23893</v>
      </c>
      <c r="J5578" s="93" t="s">
        <v>20988</v>
      </c>
      <c r="K5578" s="93" t="s">
        <v>5143</v>
      </c>
      <c r="L5578" s="14">
        <f>AND(vyberHrace&lt;&gt;"",ISNUMBER(SEARCH(vyberHrace,$B5578)))</f>
      </c>
      <c r="M5578" s="14">
        <f>AND($I5578=MID(kododd,1,2),$J5578=MID(kododd,3,3))</f>
      </c>
    </row>
    <row r="5579">
      <c r="A5579" s="95">
        <v>31706</v>
      </c>
      <c r="B5579" s="93" t="s">
        <v>18079</v>
      </c>
      <c r="C5579" s="93" t="s">
        <v>1398</v>
      </c>
      <c r="D5579" s="95">
        <v>1649</v>
      </c>
      <c r="E5579" s="95">
        <v>1798</v>
      </c>
      <c r="F5579" s="95">
        <v>357570</v>
      </c>
      <c r="G5579" s="95">
        <v>0</v>
      </c>
      <c r="H5579" s="93" t="s">
        <v>8976</v>
      </c>
      <c r="I5579" s="93" t="s">
        <v>23893</v>
      </c>
      <c r="J5579" s="93" t="s">
        <v>20900</v>
      </c>
      <c r="K5579" s="93" t="s">
        <v>1747</v>
      </c>
      <c r="L5579" s="14">
        <f>AND(vyberHrace&lt;&gt;"",ISNUMBER(SEARCH(vyberHrace,$B5579)))</f>
      </c>
      <c r="M5579" s="14">
        <f>AND($I5579=MID(kododd,1,2),$J5579=MID(kododd,3,3))</f>
      </c>
    </row>
    <row r="5580">
      <c r="A5580" s="95">
        <v>57049</v>
      </c>
      <c r="B5580" s="93" t="s">
        <v>21727</v>
      </c>
      <c r="C5580" s="93" t="s">
        <v>1423</v>
      </c>
      <c r="F5580" s="95">
        <v>23782269</v>
      </c>
      <c r="G5580" s="95">
        <v>0</v>
      </c>
      <c r="H5580" s="93" t="s">
        <v>8976</v>
      </c>
      <c r="I5580" s="93" t="s">
        <v>23893</v>
      </c>
      <c r="J5580" s="93" t="s">
        <v>20900</v>
      </c>
      <c r="K5580" s="93" t="s">
        <v>1747</v>
      </c>
      <c r="L5580" s="14">
        <f>AND(vyberHrace&lt;&gt;"",ISNUMBER(SEARCH(vyberHrace,$B5580)))</f>
      </c>
      <c r="M5580" s="14">
        <f>AND($I5580=MID(kododd,1,2),$J5580=MID(kododd,3,3))</f>
      </c>
    </row>
    <row r="5581">
      <c r="A5581" s="95">
        <v>61844</v>
      </c>
      <c r="B5581" s="93" t="s">
        <v>27985</v>
      </c>
      <c r="C5581" s="93" t="s">
        <v>1420</v>
      </c>
      <c r="G5581" s="95">
        <v>0</v>
      </c>
      <c r="H5581" s="93" t="s">
        <v>8976</v>
      </c>
      <c r="I5581" s="93" t="s">
        <v>23893</v>
      </c>
      <c r="J5581" s="93" t="s">
        <v>20862</v>
      </c>
      <c r="K5581" s="93" t="s">
        <v>6759</v>
      </c>
      <c r="L5581" s="14">
        <f>AND(vyberHrace&lt;&gt;"",ISNUMBER(SEARCH(vyberHrace,$B5581)))</f>
      </c>
      <c r="M5581" s="14">
        <f>AND($I5581=MID(kododd,1,2),$J5581=MID(kododd,3,3))</f>
      </c>
    </row>
    <row r="5582">
      <c r="A5582" s="95">
        <v>50831</v>
      </c>
      <c r="B5582" s="93" t="s">
        <v>3487</v>
      </c>
      <c r="C5582" s="93" t="s">
        <v>1416</v>
      </c>
      <c r="G5582" s="95">
        <v>0</v>
      </c>
      <c r="H5582" s="93" t="s">
        <v>8976</v>
      </c>
      <c r="I5582" s="93" t="s">
        <v>23893</v>
      </c>
      <c r="J5582" s="93" t="s">
        <v>20996</v>
      </c>
      <c r="K5582" s="93" t="s">
        <v>368</v>
      </c>
      <c r="L5582" s="14">
        <f>AND(vyberHrace&lt;&gt;"",ISNUMBER(SEARCH(vyberHrace,$B5582)))</f>
      </c>
      <c r="M5582" s="14">
        <f>AND($I5582=MID(kododd,1,2),$J5582=MID(kododd,3,3))</f>
      </c>
    </row>
    <row r="5583">
      <c r="A5583" s="95">
        <v>53725</v>
      </c>
      <c r="B5583" s="93" t="s">
        <v>2719</v>
      </c>
      <c r="C5583" s="93" t="s">
        <v>1406</v>
      </c>
      <c r="G5583" s="95">
        <v>0</v>
      </c>
      <c r="H5583" s="93" t="s">
        <v>8976</v>
      </c>
      <c r="I5583" s="93" t="s">
        <v>23893</v>
      </c>
      <c r="J5583" s="93" t="s">
        <v>20862</v>
      </c>
      <c r="K5583" s="93" t="s">
        <v>6759</v>
      </c>
      <c r="L5583" s="14">
        <f>AND(vyberHrace&lt;&gt;"",ISNUMBER(SEARCH(vyberHrace,$B5583)))</f>
      </c>
      <c r="M5583" s="14">
        <f>AND($I5583=MID(kododd,1,2),$J5583=MID(kododd,3,3))</f>
      </c>
    </row>
    <row r="5584">
      <c r="A5584" s="95">
        <v>53082</v>
      </c>
      <c r="B5584" s="93" t="s">
        <v>20676</v>
      </c>
      <c r="C5584" s="93" t="s">
        <v>1400</v>
      </c>
      <c r="D5584" s="95">
        <v>1569</v>
      </c>
      <c r="F5584" s="95">
        <v>23741139</v>
      </c>
      <c r="G5584" s="95">
        <v>250</v>
      </c>
      <c r="H5584" s="93" t="s">
        <v>8976</v>
      </c>
      <c r="I5584" s="93" t="s">
        <v>23893</v>
      </c>
      <c r="J5584" s="93" t="s">
        <v>20898</v>
      </c>
      <c r="K5584" s="93" t="s">
        <v>6906</v>
      </c>
      <c r="L5584" s="14">
        <f>AND(vyberHrace&lt;&gt;"",ISNUMBER(SEARCH(vyberHrace,$B5584)))</f>
      </c>
      <c r="M5584" s="14">
        <f>AND($I5584=MID(kododd,1,2),$J5584=MID(kododd,3,3))</f>
      </c>
    </row>
    <row r="5585">
      <c r="A5585" s="95">
        <v>1084</v>
      </c>
      <c r="B5585" s="93" t="s">
        <v>17334</v>
      </c>
      <c r="C5585" s="93" t="s">
        <v>1417</v>
      </c>
      <c r="D5585" s="95">
        <v>1804</v>
      </c>
      <c r="E5585" s="95">
        <v>1847</v>
      </c>
      <c r="F5585" s="95">
        <v>325805</v>
      </c>
      <c r="G5585" s="95">
        <v>250</v>
      </c>
      <c r="H5585" s="93" t="s">
        <v>8976</v>
      </c>
      <c r="I5585" s="93" t="s">
        <v>23893</v>
      </c>
      <c r="J5585" s="93" t="s">
        <v>20960</v>
      </c>
      <c r="K5585" s="93" t="s">
        <v>4905</v>
      </c>
      <c r="L5585" s="14">
        <f>AND(vyberHrace&lt;&gt;"",ISNUMBER(SEARCH(vyberHrace,$B5585)))</f>
      </c>
      <c r="M5585" s="14">
        <f>AND($I5585=MID(kododd,1,2),$J5585=MID(kododd,3,3))</f>
      </c>
    </row>
    <row r="5586">
      <c r="A5586" s="95">
        <v>52376</v>
      </c>
      <c r="B5586" s="93" t="s">
        <v>1666</v>
      </c>
      <c r="C5586" s="93" t="s">
        <v>1427</v>
      </c>
      <c r="G5586" s="95">
        <v>250</v>
      </c>
      <c r="H5586" s="93" t="s">
        <v>8976</v>
      </c>
      <c r="I5586" s="93" t="s">
        <v>23893</v>
      </c>
      <c r="J5586" s="93" t="s">
        <v>21020</v>
      </c>
      <c r="K5586" s="93" t="s">
        <v>1659</v>
      </c>
      <c r="L5586" s="14">
        <f>AND(vyberHrace&lt;&gt;"",ISNUMBER(SEARCH(vyberHrace,$B5586)))</f>
      </c>
      <c r="M5586" s="14">
        <f>AND($I5586=MID(kododd,1,2),$J5586=MID(kododd,3,3))</f>
      </c>
    </row>
    <row r="5587">
      <c r="A5587" s="95">
        <v>26068</v>
      </c>
      <c r="B5587" s="93" t="s">
        <v>20089</v>
      </c>
      <c r="C5587" s="93" t="s">
        <v>1446</v>
      </c>
      <c r="D5587" s="95">
        <v>1500</v>
      </c>
      <c r="F5587" s="95">
        <v>347868</v>
      </c>
      <c r="G5587" s="95">
        <v>250</v>
      </c>
      <c r="H5587" s="93" t="s">
        <v>8976</v>
      </c>
      <c r="I5587" s="93" t="s">
        <v>23893</v>
      </c>
      <c r="J5587" s="93" t="s">
        <v>20991</v>
      </c>
      <c r="K5587" s="93" t="s">
        <v>9101</v>
      </c>
      <c r="L5587" s="14">
        <f>AND(vyberHrace&lt;&gt;"",ISNUMBER(SEARCH(vyberHrace,$B5587)))</f>
      </c>
      <c r="M5587" s="14">
        <f>AND($I5587=MID(kododd,1,2),$J5587=MID(kododd,3,3))</f>
      </c>
    </row>
    <row r="5588">
      <c r="A5588" s="95">
        <v>57292</v>
      </c>
      <c r="B5588" s="93" t="s">
        <v>21808</v>
      </c>
      <c r="C5588" s="93" t="s">
        <v>1426</v>
      </c>
      <c r="D5588" s="95">
        <v>1196</v>
      </c>
      <c r="E5588" s="95">
        <v>1441</v>
      </c>
      <c r="F5588" s="95">
        <v>23767790</v>
      </c>
      <c r="G5588" s="95">
        <v>250</v>
      </c>
      <c r="H5588" s="93" t="s">
        <v>8976</v>
      </c>
      <c r="I5588" s="93" t="s">
        <v>23893</v>
      </c>
      <c r="J5588" s="93" t="s">
        <v>21005</v>
      </c>
      <c r="K5588" s="93" t="s">
        <v>7922</v>
      </c>
      <c r="L5588" s="14">
        <f>AND(vyberHrace&lt;&gt;"",ISNUMBER(SEARCH(vyberHrace,$B5588)))</f>
      </c>
      <c r="M5588" s="14">
        <f>AND($I5588=MID(kododd,1,2),$J5588=MID(kododd,3,3))</f>
      </c>
    </row>
    <row r="5589">
      <c r="A5589" s="95">
        <v>59546</v>
      </c>
      <c r="B5589" s="93" t="s">
        <v>25943</v>
      </c>
      <c r="C5589" s="93" t="s">
        <v>1422</v>
      </c>
      <c r="D5589" s="95">
        <v>1341</v>
      </c>
      <c r="E5589" s="95">
        <v>1619</v>
      </c>
      <c r="F5589" s="95">
        <v>23797380</v>
      </c>
      <c r="G5589" s="95">
        <v>250</v>
      </c>
      <c r="H5589" s="93" t="s">
        <v>8976</v>
      </c>
      <c r="I5589" s="93" t="s">
        <v>23893</v>
      </c>
      <c r="J5589" s="93" t="s">
        <v>20850</v>
      </c>
      <c r="K5589" s="93" t="s">
        <v>2038</v>
      </c>
      <c r="L5589" s="14">
        <f>AND(vyberHrace&lt;&gt;"",ISNUMBER(SEARCH(vyberHrace,$B5589)))</f>
      </c>
      <c r="M5589" s="14">
        <f>AND($I5589=MID(kododd,1,2),$J5589=MID(kododd,3,3))</f>
      </c>
    </row>
    <row r="5590">
      <c r="A5590" s="95">
        <v>61804</v>
      </c>
      <c r="B5590" s="93" t="s">
        <v>25943</v>
      </c>
      <c r="C5590" s="93" t="s">
        <v>1439</v>
      </c>
      <c r="G5590" s="95">
        <v>250</v>
      </c>
      <c r="H5590" s="93" t="s">
        <v>8976</v>
      </c>
      <c r="I5590" s="93" t="s">
        <v>23893</v>
      </c>
      <c r="J5590" s="93" t="s">
        <v>20850</v>
      </c>
      <c r="K5590" s="93" t="s">
        <v>2038</v>
      </c>
      <c r="L5590" s="14">
        <f>AND(vyberHrace&lt;&gt;"",ISNUMBER(SEARCH(vyberHrace,$B5590)))</f>
      </c>
      <c r="M5590" s="14">
        <f>AND($I5590=MID(kododd,1,2),$J5590=MID(kododd,3,3))</f>
      </c>
    </row>
    <row r="5591">
      <c r="A5591" s="95">
        <v>17332</v>
      </c>
      <c r="B5591" s="93" t="s">
        <v>20095</v>
      </c>
      <c r="C5591" s="93" t="s">
        <v>1427</v>
      </c>
      <c r="D5591" s="95">
        <v>1918</v>
      </c>
      <c r="E5591" s="95">
        <v>1945</v>
      </c>
      <c r="F5591" s="95">
        <v>339431</v>
      </c>
      <c r="G5591" s="95">
        <v>0</v>
      </c>
      <c r="H5591" s="93" t="s">
        <v>8976</v>
      </c>
      <c r="I5591" s="93" t="s">
        <v>23893</v>
      </c>
      <c r="J5591" s="93" t="s">
        <v>20862</v>
      </c>
      <c r="K5591" s="93" t="s">
        <v>6759</v>
      </c>
      <c r="L5591" s="14">
        <f>AND(vyberHrace&lt;&gt;"",ISNUMBER(SEARCH(vyberHrace,$B5591)))</f>
      </c>
      <c r="M5591" s="14">
        <f>AND($I5591=MID(kododd,1,2),$J5591=MID(kododd,3,3))</f>
      </c>
    </row>
    <row r="5592">
      <c r="A5592" s="95">
        <v>29812</v>
      </c>
      <c r="B5592" s="93" t="s">
        <v>18658</v>
      </c>
      <c r="C5592" s="93" t="s">
        <v>1421</v>
      </c>
      <c r="D5592" s="95">
        <v>2128</v>
      </c>
      <c r="E5592" s="95">
        <v>2135</v>
      </c>
      <c r="F5592" s="95">
        <v>334898</v>
      </c>
      <c r="G5592" s="95">
        <v>250</v>
      </c>
      <c r="H5592" s="93" t="s">
        <v>8976</v>
      </c>
      <c r="I5592" s="93" t="s">
        <v>23893</v>
      </c>
      <c r="J5592" s="93" t="s">
        <v>20862</v>
      </c>
      <c r="K5592" s="93" t="s">
        <v>6759</v>
      </c>
      <c r="L5592" s="14">
        <f>AND(vyberHrace&lt;&gt;"",ISNUMBER(SEARCH(vyberHrace,$B5592)))</f>
      </c>
      <c r="M5592" s="14">
        <f>AND($I5592=MID(kododd,1,2),$J5592=MID(kododd,3,3))</f>
      </c>
    </row>
    <row r="5593">
      <c r="A5593" s="95">
        <v>15639</v>
      </c>
      <c r="B5593" s="93" t="s">
        <v>18668</v>
      </c>
      <c r="C5593" s="93" t="s">
        <v>1449</v>
      </c>
      <c r="D5593" s="95">
        <v>1629</v>
      </c>
      <c r="E5593" s="95">
        <v>1765</v>
      </c>
      <c r="F5593" s="95">
        <v>367320</v>
      </c>
      <c r="G5593" s="95">
        <v>250</v>
      </c>
      <c r="H5593" s="93" t="s">
        <v>8976</v>
      </c>
      <c r="I5593" s="93" t="s">
        <v>23893</v>
      </c>
      <c r="J5593" s="93" t="s">
        <v>20850</v>
      </c>
      <c r="K5593" s="93" t="s">
        <v>2038</v>
      </c>
      <c r="L5593" s="14">
        <f>AND(vyberHrace&lt;&gt;"",ISNUMBER(SEARCH(vyberHrace,$B5593)))</f>
      </c>
      <c r="M5593" s="14">
        <f>AND($I5593=MID(kododd,1,2),$J5593=MID(kododd,3,3))</f>
      </c>
    </row>
    <row r="5594">
      <c r="A5594" s="95">
        <v>36568</v>
      </c>
      <c r="B5594" s="93" t="s">
        <v>18679</v>
      </c>
      <c r="C5594" s="93" t="s">
        <v>1399</v>
      </c>
      <c r="D5594" s="95">
        <v>1542</v>
      </c>
      <c r="E5594" s="95">
        <v>1726</v>
      </c>
      <c r="F5594" s="95">
        <v>371734</v>
      </c>
      <c r="G5594" s="95">
        <v>0</v>
      </c>
      <c r="H5594" s="93" t="s">
        <v>8976</v>
      </c>
      <c r="I5594" s="93" t="s">
        <v>23893</v>
      </c>
      <c r="J5594" s="93" t="s">
        <v>20953</v>
      </c>
      <c r="K5594" s="93" t="s">
        <v>2012</v>
      </c>
      <c r="L5594" s="14">
        <f>AND(vyberHrace&lt;&gt;"",ISNUMBER(SEARCH(vyberHrace,$B5594)))</f>
      </c>
      <c r="M5594" s="14">
        <f>AND($I5594=MID(kododd,1,2),$J5594=MID(kododd,3,3))</f>
      </c>
    </row>
    <row r="5595">
      <c r="A5595" s="95">
        <v>13186</v>
      </c>
      <c r="B5595" s="93" t="s">
        <v>18681</v>
      </c>
      <c r="C5595" s="93" t="s">
        <v>1455</v>
      </c>
      <c r="D5595" s="95">
        <v>1830</v>
      </c>
      <c r="E5595" s="95">
        <v>1896</v>
      </c>
      <c r="F5595" s="95">
        <v>327492</v>
      </c>
      <c r="G5595" s="95">
        <v>250</v>
      </c>
      <c r="H5595" s="93" t="s">
        <v>8976</v>
      </c>
      <c r="I5595" s="93" t="s">
        <v>23893</v>
      </c>
      <c r="J5595" s="93" t="s">
        <v>20850</v>
      </c>
      <c r="K5595" s="93" t="s">
        <v>2038</v>
      </c>
      <c r="L5595" s="14">
        <f>AND(vyberHrace&lt;&gt;"",ISNUMBER(SEARCH(vyberHrace,$B5595)))</f>
      </c>
      <c r="M5595" s="14">
        <f>AND($I5595=MID(kododd,1,2),$J5595=MID(kododd,3,3))</f>
      </c>
    </row>
    <row r="5596">
      <c r="A5596" s="95">
        <v>51052</v>
      </c>
      <c r="B5596" s="93" t="s">
        <v>1899</v>
      </c>
      <c r="C5596" s="93" t="s">
        <v>1422</v>
      </c>
      <c r="D5596" s="95">
        <v>1008</v>
      </c>
      <c r="G5596" s="95">
        <v>0</v>
      </c>
      <c r="H5596" s="93" t="s">
        <v>8976</v>
      </c>
      <c r="I5596" s="93" t="s">
        <v>23893</v>
      </c>
      <c r="J5596" s="93" t="s">
        <v>20862</v>
      </c>
      <c r="K5596" s="93" t="s">
        <v>6759</v>
      </c>
      <c r="L5596" s="14">
        <f>AND(vyberHrace&lt;&gt;"",ISNUMBER(SEARCH(vyberHrace,$B5596)))</f>
      </c>
      <c r="M5596" s="14">
        <f>AND($I5596=MID(kododd,1,2),$J5596=MID(kododd,3,3))</f>
      </c>
    </row>
    <row r="5597">
      <c r="A5597" s="95">
        <v>48889</v>
      </c>
      <c r="B5597" s="93" t="s">
        <v>18686</v>
      </c>
      <c r="C5597" s="93" t="s">
        <v>3255</v>
      </c>
      <c r="D5597" s="95">
        <v>1042</v>
      </c>
      <c r="F5597" s="95">
        <v>23782404</v>
      </c>
      <c r="G5597" s="95">
        <v>0</v>
      </c>
      <c r="H5597" s="93" t="s">
        <v>8976</v>
      </c>
      <c r="I5597" s="93" t="s">
        <v>23893</v>
      </c>
      <c r="J5597" s="93" t="s">
        <v>20862</v>
      </c>
      <c r="K5597" s="93" t="s">
        <v>6759</v>
      </c>
      <c r="L5597" s="14">
        <f>AND(vyberHrace&lt;&gt;"",ISNUMBER(SEARCH(vyberHrace,$B5597)))</f>
      </c>
      <c r="M5597" s="14">
        <f>AND($I5597=MID(kododd,1,2),$J5597=MID(kododd,3,3))</f>
      </c>
    </row>
    <row r="5598">
      <c r="A5598" s="95">
        <v>3043</v>
      </c>
      <c r="B5598" s="93" t="s">
        <v>18689</v>
      </c>
      <c r="C5598" s="93" t="s">
        <v>1433</v>
      </c>
      <c r="D5598" s="95">
        <v>1843</v>
      </c>
      <c r="E5598" s="95">
        <v>1901</v>
      </c>
      <c r="F5598" s="95">
        <v>333530</v>
      </c>
      <c r="G5598" s="95">
        <v>250</v>
      </c>
      <c r="H5598" s="93" t="s">
        <v>8976</v>
      </c>
      <c r="I5598" s="93" t="s">
        <v>23893</v>
      </c>
      <c r="J5598" s="93" t="s">
        <v>20850</v>
      </c>
      <c r="K5598" s="93" t="s">
        <v>2038</v>
      </c>
      <c r="L5598" s="14">
        <f>AND(vyberHrace&lt;&gt;"",ISNUMBER(SEARCH(vyberHrace,$B5598)))</f>
      </c>
      <c r="M5598" s="14">
        <f>AND($I5598=MID(kododd,1,2),$J5598=MID(kododd,3,3))</f>
      </c>
    </row>
    <row r="5599">
      <c r="A5599" s="95">
        <v>56071</v>
      </c>
      <c r="B5599" s="93" t="s">
        <v>21696</v>
      </c>
      <c r="C5599" s="93" t="s">
        <v>1424</v>
      </c>
      <c r="F5599" s="95">
        <v>23771925</v>
      </c>
      <c r="G5599" s="95">
        <v>0</v>
      </c>
      <c r="H5599" s="93" t="s">
        <v>8976</v>
      </c>
      <c r="I5599" s="93" t="s">
        <v>23893</v>
      </c>
      <c r="J5599" s="93" t="s">
        <v>20880</v>
      </c>
      <c r="K5599" s="93" t="s">
        <v>11224</v>
      </c>
      <c r="L5599" s="14">
        <f>AND(vyberHrace&lt;&gt;"",ISNUMBER(SEARCH(vyberHrace,$B5599)))</f>
      </c>
      <c r="M5599" s="14">
        <f>AND($I5599=MID(kododd,1,2),$J5599=MID(kododd,3,3))</f>
      </c>
    </row>
    <row r="5600">
      <c r="A5600" s="95">
        <v>41597</v>
      </c>
      <c r="B5600" s="93" t="s">
        <v>18700</v>
      </c>
      <c r="C5600" s="93" t="s">
        <v>1468</v>
      </c>
      <c r="D5600" s="95">
        <v>1560</v>
      </c>
      <c r="F5600" s="95">
        <v>23710446</v>
      </c>
      <c r="G5600" s="95">
        <v>0</v>
      </c>
      <c r="H5600" s="93" t="s">
        <v>8976</v>
      </c>
      <c r="I5600" s="93" t="s">
        <v>23893</v>
      </c>
      <c r="J5600" s="93" t="s">
        <v>20888</v>
      </c>
      <c r="K5600" s="93" t="s">
        <v>145</v>
      </c>
      <c r="L5600" s="14">
        <f>AND(vyberHrace&lt;&gt;"",ISNUMBER(SEARCH(vyberHrace,$B5600)))</f>
      </c>
      <c r="M5600" s="14">
        <f>AND($I5600=MID(kododd,1,2),$J5600=MID(kododd,3,3))</f>
      </c>
    </row>
    <row r="5601">
      <c r="A5601" s="95">
        <v>48794</v>
      </c>
      <c r="B5601" s="93" t="s">
        <v>20098</v>
      </c>
      <c r="C5601" s="93" t="s">
        <v>1402</v>
      </c>
      <c r="D5601" s="95">
        <v>1041</v>
      </c>
      <c r="F5601" s="95">
        <v>23741546</v>
      </c>
      <c r="G5601" s="95">
        <v>0</v>
      </c>
      <c r="H5601" s="93" t="s">
        <v>8976</v>
      </c>
      <c r="I5601" s="93" t="s">
        <v>23893</v>
      </c>
      <c r="J5601" s="93" t="s">
        <v>20990</v>
      </c>
      <c r="K5601" s="93" t="s">
        <v>5159</v>
      </c>
      <c r="L5601" s="14">
        <f>AND(vyberHrace&lt;&gt;"",ISNUMBER(SEARCH(vyberHrace,$B5601)))</f>
      </c>
      <c r="M5601" s="14">
        <f>AND($I5601=MID(kododd,1,2),$J5601=MID(kododd,3,3))</f>
      </c>
    </row>
    <row r="5602">
      <c r="A5602" s="95">
        <v>1207</v>
      </c>
      <c r="B5602" s="93" t="s">
        <v>13841</v>
      </c>
      <c r="C5602" s="93" t="s">
        <v>1455</v>
      </c>
      <c r="D5602" s="95">
        <v>2073</v>
      </c>
      <c r="E5602" s="95">
        <v>2083</v>
      </c>
      <c r="F5602" s="95">
        <v>310166</v>
      </c>
      <c r="G5602" s="95">
        <v>250</v>
      </c>
      <c r="H5602" s="93" t="s">
        <v>8976</v>
      </c>
      <c r="I5602" s="93" t="s">
        <v>23893</v>
      </c>
      <c r="J5602" s="93" t="s">
        <v>20900</v>
      </c>
      <c r="K5602" s="93" t="s">
        <v>1747</v>
      </c>
      <c r="L5602" s="14">
        <f>AND(vyberHrace&lt;&gt;"",ISNUMBER(SEARCH(vyberHrace,$B5602)))</f>
      </c>
      <c r="M5602" s="14">
        <f>AND($I5602=MID(kododd,1,2),$J5602=MID(kododd,3,3))</f>
      </c>
    </row>
    <row r="5603">
      <c r="A5603" s="95">
        <v>39846</v>
      </c>
      <c r="B5603" s="93" t="s">
        <v>11882</v>
      </c>
      <c r="C5603" s="93" t="s">
        <v>1455</v>
      </c>
      <c r="D5603" s="95">
        <v>1236</v>
      </c>
      <c r="E5603" s="95">
        <v>1479</v>
      </c>
      <c r="F5603" s="95">
        <v>23719796</v>
      </c>
      <c r="G5603" s="95">
        <v>250</v>
      </c>
      <c r="H5603" s="93" t="s">
        <v>8976</v>
      </c>
      <c r="I5603" s="93" t="s">
        <v>23893</v>
      </c>
      <c r="J5603" s="93" t="s">
        <v>20974</v>
      </c>
      <c r="K5603" s="93" t="s">
        <v>4919</v>
      </c>
      <c r="L5603" s="14">
        <f>AND(vyberHrace&lt;&gt;"",ISNUMBER(SEARCH(vyberHrace,$B5603)))</f>
      </c>
      <c r="M5603" s="14">
        <f>AND($I5603=MID(kododd,1,2),$J5603=MID(kododd,3,3))</f>
      </c>
    </row>
    <row r="5604">
      <c r="A5604" s="95">
        <v>49095</v>
      </c>
      <c r="B5604" s="93" t="s">
        <v>11890</v>
      </c>
      <c r="C5604" s="93" t="s">
        <v>1416</v>
      </c>
      <c r="G5604" s="95">
        <v>0</v>
      </c>
      <c r="H5604" s="93" t="s">
        <v>8976</v>
      </c>
      <c r="I5604" s="93" t="s">
        <v>23893</v>
      </c>
      <c r="J5604" s="93" t="s">
        <v>20901</v>
      </c>
      <c r="K5604" s="93" t="s">
        <v>6914</v>
      </c>
      <c r="L5604" s="14">
        <f>AND(vyberHrace&lt;&gt;"",ISNUMBER(SEARCH(vyberHrace,$B5604)))</f>
      </c>
      <c r="M5604" s="14">
        <f>AND($I5604=MID(kododd,1,2),$J5604=MID(kododd,3,3))</f>
      </c>
    </row>
    <row r="5605">
      <c r="A5605" s="95">
        <v>49094</v>
      </c>
      <c r="B5605" s="93" t="s">
        <v>11891</v>
      </c>
      <c r="C5605" s="93" t="s">
        <v>1422</v>
      </c>
      <c r="G5605" s="95">
        <v>0</v>
      </c>
      <c r="H5605" s="93" t="s">
        <v>8976</v>
      </c>
      <c r="I5605" s="93" t="s">
        <v>23893</v>
      </c>
      <c r="J5605" s="93" t="s">
        <v>20901</v>
      </c>
      <c r="K5605" s="93" t="s">
        <v>6914</v>
      </c>
      <c r="L5605" s="14">
        <f>AND(vyberHrace&lt;&gt;"",ISNUMBER(SEARCH(vyberHrace,$B5605)))</f>
      </c>
      <c r="M5605" s="14">
        <f>AND($I5605=MID(kododd,1,2),$J5605=MID(kododd,3,3))</f>
      </c>
    </row>
    <row r="5606">
      <c r="A5606" s="95">
        <v>57609</v>
      </c>
      <c r="B5606" s="93" t="s">
        <v>21697</v>
      </c>
      <c r="C5606" s="93" t="s">
        <v>1420</v>
      </c>
      <c r="F5606" s="95">
        <v>23771933</v>
      </c>
      <c r="G5606" s="95">
        <v>250</v>
      </c>
      <c r="H5606" s="93" t="s">
        <v>8976</v>
      </c>
      <c r="I5606" s="93" t="s">
        <v>23893</v>
      </c>
      <c r="J5606" s="93" t="s">
        <v>20880</v>
      </c>
      <c r="K5606" s="93" t="s">
        <v>11224</v>
      </c>
      <c r="L5606" s="14">
        <f>AND(vyberHrace&lt;&gt;"",ISNUMBER(SEARCH(vyberHrace,$B5606)))</f>
      </c>
      <c r="M5606" s="14">
        <f>AND($I5606=MID(kododd,1,2),$J5606=MID(kododd,3,3))</f>
      </c>
    </row>
    <row r="5607">
      <c r="A5607" s="95">
        <v>52153</v>
      </c>
      <c r="B5607" s="93" t="s">
        <v>5540</v>
      </c>
      <c r="C5607" s="93" t="s">
        <v>1422</v>
      </c>
      <c r="G5607" s="95">
        <v>0</v>
      </c>
      <c r="H5607" s="93" t="s">
        <v>8976</v>
      </c>
      <c r="I5607" s="93" t="s">
        <v>23893</v>
      </c>
      <c r="J5607" s="93" t="s">
        <v>20974</v>
      </c>
      <c r="K5607" s="93" t="s">
        <v>4919</v>
      </c>
      <c r="L5607" s="14">
        <f>AND(vyberHrace&lt;&gt;"",ISNUMBER(SEARCH(vyberHrace,$B5607)))</f>
      </c>
      <c r="M5607" s="14">
        <f>AND($I5607=MID(kododd,1,2),$J5607=MID(kododd,3,3))</f>
      </c>
    </row>
    <row r="5608">
      <c r="A5608" s="95">
        <v>54283</v>
      </c>
      <c r="B5608" s="93" t="s">
        <v>2616</v>
      </c>
      <c r="C5608" s="93" t="s">
        <v>1434</v>
      </c>
      <c r="D5608" s="95">
        <v>1778</v>
      </c>
      <c r="G5608" s="95">
        <v>0</v>
      </c>
      <c r="H5608" s="93" t="s">
        <v>8976</v>
      </c>
      <c r="I5608" s="93" t="s">
        <v>23893</v>
      </c>
      <c r="J5608" s="93" t="s">
        <v>20880</v>
      </c>
      <c r="K5608" s="93" t="s">
        <v>11224</v>
      </c>
      <c r="L5608" s="14">
        <f>AND(vyberHrace&lt;&gt;"",ISNUMBER(SEARCH(vyberHrace,$B5608)))</f>
      </c>
      <c r="M5608" s="14">
        <f>AND($I5608=MID(kododd,1,2),$J5608=MID(kododd,3,3))</f>
      </c>
    </row>
    <row r="5609">
      <c r="A5609" s="95">
        <v>44702</v>
      </c>
      <c r="B5609" s="93" t="s">
        <v>11489</v>
      </c>
      <c r="C5609" s="93" t="s">
        <v>1410</v>
      </c>
      <c r="G5609" s="95">
        <v>0</v>
      </c>
      <c r="H5609" s="93" t="s">
        <v>8976</v>
      </c>
      <c r="I5609" s="93" t="s">
        <v>23893</v>
      </c>
      <c r="J5609" s="93" t="s">
        <v>20862</v>
      </c>
      <c r="K5609" s="93" t="s">
        <v>6759</v>
      </c>
      <c r="L5609" s="14">
        <f>AND(vyberHrace&lt;&gt;"",ISNUMBER(SEARCH(vyberHrace,$B5609)))</f>
      </c>
      <c r="M5609" s="14">
        <f>AND($I5609=MID(kododd,1,2),$J5609=MID(kododd,3,3))</f>
      </c>
    </row>
    <row r="5610">
      <c r="A5610" s="95">
        <v>2783</v>
      </c>
      <c r="B5610" s="93" t="s">
        <v>11896</v>
      </c>
      <c r="C5610" s="93" t="s">
        <v>1429</v>
      </c>
      <c r="D5610" s="95">
        <v>1856</v>
      </c>
      <c r="E5610" s="95">
        <v>1944</v>
      </c>
      <c r="F5610" s="95">
        <v>319937</v>
      </c>
      <c r="G5610" s="95">
        <v>250</v>
      </c>
      <c r="H5610" s="93" t="s">
        <v>8976</v>
      </c>
      <c r="I5610" s="93" t="s">
        <v>23893</v>
      </c>
      <c r="J5610" s="93" t="s">
        <v>20859</v>
      </c>
      <c r="K5610" s="93" t="s">
        <v>5573</v>
      </c>
      <c r="L5610" s="14">
        <f>AND(vyberHrace&lt;&gt;"",ISNUMBER(SEARCH(vyberHrace,$B5610)))</f>
      </c>
      <c r="M5610" s="14">
        <f>AND($I5610=MID(kododd,1,2),$J5610=MID(kododd,3,3))</f>
      </c>
    </row>
    <row r="5611">
      <c r="A5611" s="95">
        <v>2677</v>
      </c>
      <c r="B5611" s="93" t="s">
        <v>11898</v>
      </c>
      <c r="C5611" s="93" t="s">
        <v>1426</v>
      </c>
      <c r="D5611" s="95">
        <v>1511</v>
      </c>
      <c r="F5611" s="95">
        <v>396257</v>
      </c>
      <c r="G5611" s="95">
        <v>250</v>
      </c>
      <c r="H5611" s="93" t="s">
        <v>8976</v>
      </c>
      <c r="I5611" s="93" t="s">
        <v>23893</v>
      </c>
      <c r="J5611" s="93" t="s">
        <v>20845</v>
      </c>
      <c r="K5611" s="93" t="s">
        <v>11239</v>
      </c>
      <c r="L5611" s="14">
        <f>AND(vyberHrace&lt;&gt;"",ISNUMBER(SEARCH(vyberHrace,$B5611)))</f>
      </c>
      <c r="M5611" s="14">
        <f>AND($I5611=MID(kododd,1,2),$J5611=MID(kododd,3,3))</f>
      </c>
    </row>
    <row r="5612">
      <c r="A5612" s="95">
        <v>41440</v>
      </c>
      <c r="B5612" s="93" t="s">
        <v>11900</v>
      </c>
      <c r="C5612" s="93" t="s">
        <v>1408</v>
      </c>
      <c r="G5612" s="95">
        <v>0</v>
      </c>
      <c r="H5612" s="93" t="s">
        <v>8976</v>
      </c>
      <c r="I5612" s="93" t="s">
        <v>23893</v>
      </c>
      <c r="J5612" s="93" t="s">
        <v>20859</v>
      </c>
      <c r="K5612" s="93" t="s">
        <v>5573</v>
      </c>
      <c r="L5612" s="14">
        <f>AND(vyberHrace&lt;&gt;"",ISNUMBER(SEARCH(vyberHrace,$B5612)))</f>
      </c>
      <c r="M5612" s="14">
        <f>AND($I5612=MID(kododd,1,2),$J5612=MID(kododd,3,3))</f>
      </c>
    </row>
    <row r="5613">
      <c r="A5613" s="95">
        <v>29364</v>
      </c>
      <c r="B5613" s="93" t="s">
        <v>14296</v>
      </c>
      <c r="C5613" s="93" t="s">
        <v>1426</v>
      </c>
      <c r="G5613" s="95">
        <v>250</v>
      </c>
      <c r="H5613" s="93" t="s">
        <v>8976</v>
      </c>
      <c r="I5613" s="93" t="s">
        <v>23893</v>
      </c>
      <c r="J5613" s="93" t="s">
        <v>20845</v>
      </c>
      <c r="K5613" s="93" t="s">
        <v>11239</v>
      </c>
      <c r="L5613" s="14">
        <f>AND(vyberHrace&lt;&gt;"",ISNUMBER(SEARCH(vyberHrace,$B5613)))</f>
      </c>
      <c r="M5613" s="14">
        <f>AND($I5613=MID(kododd,1,2),$J5613=MID(kododd,3,3))</f>
      </c>
    </row>
    <row r="5614">
      <c r="A5614" s="95">
        <v>565</v>
      </c>
      <c r="B5614" s="93" t="s">
        <v>14297</v>
      </c>
      <c r="C5614" s="93" t="s">
        <v>1432</v>
      </c>
      <c r="D5614" s="95">
        <v>2071</v>
      </c>
      <c r="E5614" s="95">
        <v>1989</v>
      </c>
      <c r="F5614" s="95">
        <v>23729694</v>
      </c>
      <c r="G5614" s="95">
        <v>250</v>
      </c>
      <c r="H5614" s="93" t="s">
        <v>8976</v>
      </c>
      <c r="I5614" s="93" t="s">
        <v>23893</v>
      </c>
      <c r="J5614" s="93" t="s">
        <v>20976</v>
      </c>
      <c r="K5614" s="93" t="s">
        <v>9938</v>
      </c>
      <c r="L5614" s="14">
        <f>AND(vyberHrace&lt;&gt;"",ISNUMBER(SEARCH(vyberHrace,$B5614)))</f>
      </c>
      <c r="M5614" s="14">
        <f>AND($I5614=MID(kododd,1,2),$J5614=MID(kododd,3,3))</f>
      </c>
    </row>
    <row r="5615">
      <c r="A5615" s="95">
        <v>51962</v>
      </c>
      <c r="B5615" s="93" t="s">
        <v>1645</v>
      </c>
      <c r="C5615" s="93" t="s">
        <v>1416</v>
      </c>
      <c r="G5615" s="95">
        <v>0</v>
      </c>
      <c r="H5615" s="93" t="s">
        <v>8976</v>
      </c>
      <c r="I5615" s="93" t="s">
        <v>23893</v>
      </c>
      <c r="J5615" s="93" t="s">
        <v>20976</v>
      </c>
      <c r="K5615" s="93" t="s">
        <v>9938</v>
      </c>
      <c r="L5615" s="14">
        <f>AND(vyberHrace&lt;&gt;"",ISNUMBER(SEARCH(vyberHrace,$B5615)))</f>
      </c>
      <c r="M5615" s="14">
        <f>AND($I5615=MID(kododd,1,2),$J5615=MID(kododd,3,3))</f>
      </c>
    </row>
    <row r="5616">
      <c r="A5616" s="95">
        <v>13526</v>
      </c>
      <c r="B5616" s="93" t="s">
        <v>14298</v>
      </c>
      <c r="C5616" s="93" t="s">
        <v>1403</v>
      </c>
      <c r="D5616" s="95">
        <v>1952</v>
      </c>
      <c r="E5616" s="95">
        <v>1987</v>
      </c>
      <c r="F5616" s="95">
        <v>339814</v>
      </c>
      <c r="G5616" s="95">
        <v>0</v>
      </c>
      <c r="H5616" s="93" t="s">
        <v>8976</v>
      </c>
      <c r="I5616" s="93" t="s">
        <v>23893</v>
      </c>
      <c r="J5616" s="93" t="s">
        <v>20890</v>
      </c>
      <c r="K5616" s="93" t="s">
        <v>9069</v>
      </c>
      <c r="L5616" s="14">
        <f>AND(vyberHrace&lt;&gt;"",ISNUMBER(SEARCH(vyberHrace,$B5616)))</f>
      </c>
      <c r="M5616" s="14">
        <f>AND($I5616=MID(kododd,1,2),$J5616=MID(kododd,3,3))</f>
      </c>
    </row>
    <row r="5617">
      <c r="A5617" s="95">
        <v>51963</v>
      </c>
      <c r="B5617" s="93" t="s">
        <v>1646</v>
      </c>
      <c r="C5617" s="93" t="s">
        <v>1416</v>
      </c>
      <c r="G5617" s="95">
        <v>0</v>
      </c>
      <c r="H5617" s="93" t="s">
        <v>8976</v>
      </c>
      <c r="I5617" s="93" t="s">
        <v>23893</v>
      </c>
      <c r="J5617" s="93" t="s">
        <v>20976</v>
      </c>
      <c r="K5617" s="93" t="s">
        <v>9938</v>
      </c>
      <c r="L5617" s="14">
        <f>AND(vyberHrace&lt;&gt;"",ISNUMBER(SEARCH(vyberHrace,$B5617)))</f>
      </c>
      <c r="M5617" s="14">
        <f>AND($I5617=MID(kododd,1,2),$J5617=MID(kododd,3,3))</f>
      </c>
    </row>
    <row r="5618">
      <c r="A5618" s="95">
        <v>57480</v>
      </c>
      <c r="B5618" s="93" t="s">
        <v>21836</v>
      </c>
      <c r="C5618" s="93" t="s">
        <v>3255</v>
      </c>
      <c r="G5618" s="95">
        <v>0</v>
      </c>
      <c r="H5618" s="93" t="s">
        <v>8976</v>
      </c>
      <c r="I5618" s="93" t="s">
        <v>23893</v>
      </c>
      <c r="J5618" s="93" t="s">
        <v>20983</v>
      </c>
      <c r="K5618" s="93" t="s">
        <v>9107</v>
      </c>
      <c r="L5618" s="14">
        <f>AND(vyberHrace&lt;&gt;"",ISNUMBER(SEARCH(vyberHrace,$B5618)))</f>
      </c>
      <c r="M5618" s="14">
        <f>AND($I5618=MID(kododd,1,2),$J5618=MID(kododd,3,3))</f>
      </c>
    </row>
    <row r="5619">
      <c r="A5619" s="95">
        <v>15774</v>
      </c>
      <c r="B5619" s="93" t="s">
        <v>12035</v>
      </c>
      <c r="C5619" s="93" t="s">
        <v>1403</v>
      </c>
      <c r="D5619" s="95">
        <v>1951</v>
      </c>
      <c r="E5619" s="95">
        <v>2004</v>
      </c>
      <c r="F5619" s="95">
        <v>331830</v>
      </c>
      <c r="G5619" s="95">
        <v>250</v>
      </c>
      <c r="H5619" s="93" t="s">
        <v>8976</v>
      </c>
      <c r="I5619" s="93" t="s">
        <v>23893</v>
      </c>
      <c r="J5619" s="93" t="s">
        <v>20898</v>
      </c>
      <c r="K5619" s="93" t="s">
        <v>6906</v>
      </c>
      <c r="L5619" s="14">
        <f>AND(vyberHrace&lt;&gt;"",ISNUMBER(SEARCH(vyberHrace,$B5619)))</f>
      </c>
      <c r="M5619" s="14">
        <f>AND($I5619=MID(kododd,1,2),$J5619=MID(kododd,3,3))</f>
      </c>
    </row>
    <row r="5620">
      <c r="A5620" s="95">
        <v>48122</v>
      </c>
      <c r="B5620" s="93" t="s">
        <v>12042</v>
      </c>
      <c r="C5620" s="93" t="s">
        <v>1416</v>
      </c>
      <c r="D5620" s="95">
        <v>1884</v>
      </c>
      <c r="E5620" s="95">
        <v>2004</v>
      </c>
      <c r="F5620" s="95">
        <v>23743034</v>
      </c>
      <c r="G5620" s="95">
        <v>250</v>
      </c>
      <c r="H5620" s="93" t="s">
        <v>8976</v>
      </c>
      <c r="I5620" s="93" t="s">
        <v>23893</v>
      </c>
      <c r="J5620" s="93" t="s">
        <v>20944</v>
      </c>
      <c r="K5620" s="93" t="s">
        <v>5129</v>
      </c>
      <c r="L5620" s="14">
        <f>AND(vyberHrace&lt;&gt;"",ISNUMBER(SEARCH(vyberHrace,$B5620)))</f>
      </c>
      <c r="M5620" s="14">
        <f>AND($I5620=MID(kododd,1,2),$J5620=MID(kododd,3,3))</f>
      </c>
    </row>
    <row r="5621">
      <c r="A5621" s="95">
        <v>28891</v>
      </c>
      <c r="B5621" s="93" t="s">
        <v>12046</v>
      </c>
      <c r="C5621" s="93" t="s">
        <v>1457</v>
      </c>
      <c r="D5621" s="95">
        <v>2008</v>
      </c>
      <c r="E5621" s="95">
        <v>2033</v>
      </c>
      <c r="F5621" s="95">
        <v>320145</v>
      </c>
      <c r="G5621" s="95">
        <v>250</v>
      </c>
      <c r="H5621" s="93" t="s">
        <v>8976</v>
      </c>
      <c r="I5621" s="93" t="s">
        <v>23893</v>
      </c>
      <c r="J5621" s="93" t="s">
        <v>20900</v>
      </c>
      <c r="K5621" s="93" t="s">
        <v>1747</v>
      </c>
      <c r="L5621" s="14">
        <f>AND(vyberHrace&lt;&gt;"",ISNUMBER(SEARCH(vyberHrace,$B5621)))</f>
      </c>
      <c r="M5621" s="14">
        <f>AND($I5621=MID(kododd,1,2),$J5621=MID(kododd,3,3))</f>
      </c>
    </row>
    <row r="5622">
      <c r="A5622" s="95">
        <v>43870</v>
      </c>
      <c r="B5622" s="93" t="s">
        <v>12050</v>
      </c>
      <c r="C5622" s="93" t="s">
        <v>1410</v>
      </c>
      <c r="D5622" s="95">
        <v>1298</v>
      </c>
      <c r="F5622" s="95">
        <v>23701617</v>
      </c>
      <c r="G5622" s="95">
        <v>250</v>
      </c>
      <c r="H5622" s="93" t="s">
        <v>8976</v>
      </c>
      <c r="I5622" s="93" t="s">
        <v>23893</v>
      </c>
      <c r="J5622" s="93" t="s">
        <v>20944</v>
      </c>
      <c r="K5622" s="93" t="s">
        <v>5129</v>
      </c>
      <c r="L5622" s="14">
        <f>AND(vyberHrace&lt;&gt;"",ISNUMBER(SEARCH(vyberHrace,$B5622)))</f>
      </c>
      <c r="M5622" s="14">
        <f>AND($I5622=MID(kododd,1,2),$J5622=MID(kododd,3,3))</f>
      </c>
    </row>
    <row r="5623">
      <c r="A5623" s="95">
        <v>55855</v>
      </c>
      <c r="B5623" s="93" t="s">
        <v>21681</v>
      </c>
      <c r="C5623" s="93" t="s">
        <v>1420</v>
      </c>
      <c r="G5623" s="95">
        <v>0</v>
      </c>
      <c r="H5623" s="93" t="s">
        <v>8976</v>
      </c>
      <c r="I5623" s="93" t="s">
        <v>23893</v>
      </c>
      <c r="J5623" s="93" t="s">
        <v>20906</v>
      </c>
      <c r="K5623" s="93" t="s">
        <v>7817</v>
      </c>
      <c r="L5623" s="14">
        <f>AND(vyberHrace&lt;&gt;"",ISNUMBER(SEARCH(vyberHrace,$B5623)))</f>
      </c>
      <c r="M5623" s="14">
        <f>AND($I5623=MID(kododd,1,2),$J5623=MID(kododd,3,3))</f>
      </c>
    </row>
    <row r="5624">
      <c r="A5624" s="95">
        <v>55856</v>
      </c>
      <c r="B5624" s="93" t="s">
        <v>12051</v>
      </c>
      <c r="C5624" s="93" t="s">
        <v>1416</v>
      </c>
      <c r="G5624" s="95">
        <v>0</v>
      </c>
      <c r="H5624" s="93" t="s">
        <v>8976</v>
      </c>
      <c r="I5624" s="93" t="s">
        <v>23893</v>
      </c>
      <c r="J5624" s="93" t="s">
        <v>20906</v>
      </c>
      <c r="K5624" s="93" t="s">
        <v>7817</v>
      </c>
      <c r="L5624" s="14">
        <f>AND(vyberHrace&lt;&gt;"",ISNUMBER(SEARCH(vyberHrace,$B5624)))</f>
      </c>
      <c r="M5624" s="14">
        <f>AND($I5624=MID(kododd,1,2),$J5624=MID(kododd,3,3))</f>
      </c>
    </row>
    <row r="5625">
      <c r="A5625" s="95">
        <v>45222</v>
      </c>
      <c r="B5625" s="93" t="s">
        <v>12060</v>
      </c>
      <c r="C5625" s="93" t="s">
        <v>1406</v>
      </c>
      <c r="G5625" s="95">
        <v>0</v>
      </c>
      <c r="H5625" s="93" t="s">
        <v>8976</v>
      </c>
      <c r="I5625" s="93" t="s">
        <v>23893</v>
      </c>
      <c r="J5625" s="93" t="s">
        <v>20862</v>
      </c>
      <c r="K5625" s="93" t="s">
        <v>6759</v>
      </c>
      <c r="L5625" s="14">
        <f>AND(vyberHrace&lt;&gt;"",ISNUMBER(SEARCH(vyberHrace,$B5625)))</f>
      </c>
      <c r="M5625" s="14">
        <f>AND($I5625=MID(kododd,1,2),$J5625=MID(kododd,3,3))</f>
      </c>
    </row>
    <row r="5626">
      <c r="A5626" s="95">
        <v>43869</v>
      </c>
      <c r="B5626" s="93" t="s">
        <v>12061</v>
      </c>
      <c r="C5626" s="93" t="s">
        <v>3255</v>
      </c>
      <c r="D5626" s="95">
        <v>1211</v>
      </c>
      <c r="F5626" s="95">
        <v>23701625</v>
      </c>
      <c r="G5626" s="95">
        <v>0</v>
      </c>
      <c r="H5626" s="93" t="s">
        <v>8976</v>
      </c>
      <c r="I5626" s="93" t="s">
        <v>23893</v>
      </c>
      <c r="J5626" s="93" t="s">
        <v>20944</v>
      </c>
      <c r="K5626" s="93" t="s">
        <v>5129</v>
      </c>
      <c r="L5626" s="14">
        <f>AND(vyberHrace&lt;&gt;"",ISNUMBER(SEARCH(vyberHrace,$B5626)))</f>
      </c>
      <c r="M5626" s="14">
        <f>AND($I5626=MID(kododd,1,2),$J5626=MID(kododd,3,3))</f>
      </c>
    </row>
    <row r="5627">
      <c r="A5627" s="95">
        <v>47793</v>
      </c>
      <c r="B5627" s="93" t="s">
        <v>12064</v>
      </c>
      <c r="C5627" s="93" t="s">
        <v>1422</v>
      </c>
      <c r="D5627" s="95">
        <v>1088</v>
      </c>
      <c r="G5627" s="95">
        <v>0</v>
      </c>
      <c r="H5627" s="93" t="s">
        <v>8976</v>
      </c>
      <c r="I5627" s="93" t="s">
        <v>23893</v>
      </c>
      <c r="J5627" s="93" t="s">
        <v>20944</v>
      </c>
      <c r="K5627" s="93" t="s">
        <v>5129</v>
      </c>
      <c r="L5627" s="14">
        <f>AND(vyberHrace&lt;&gt;"",ISNUMBER(SEARCH(vyberHrace,$B5627)))</f>
      </c>
      <c r="M5627" s="14">
        <f>AND($I5627=MID(kododd,1,2),$J5627=MID(kododd,3,3))</f>
      </c>
    </row>
    <row r="5628">
      <c r="A5628" s="95">
        <v>53285</v>
      </c>
      <c r="B5628" s="93" t="s">
        <v>20681</v>
      </c>
      <c r="C5628" s="93" t="s">
        <v>1412</v>
      </c>
      <c r="G5628" s="95">
        <v>0</v>
      </c>
      <c r="H5628" s="93" t="s">
        <v>8976</v>
      </c>
      <c r="I5628" s="93" t="s">
        <v>23893</v>
      </c>
      <c r="J5628" s="93" t="s">
        <v>20863</v>
      </c>
      <c r="K5628" s="93" t="s">
        <v>4532</v>
      </c>
      <c r="L5628" s="14">
        <f>AND(vyberHrace&lt;&gt;"",ISNUMBER(SEARCH(vyberHrace,$B5628)))</f>
      </c>
      <c r="M5628" s="14">
        <f>AND($I5628=MID(kododd,1,2),$J5628=MID(kododd,3,3))</f>
      </c>
    </row>
    <row r="5629">
      <c r="A5629" s="95">
        <v>8684</v>
      </c>
      <c r="B5629" s="93" t="s">
        <v>14348</v>
      </c>
      <c r="C5629" s="93" t="s">
        <v>1429</v>
      </c>
      <c r="D5629" s="95">
        <v>1534</v>
      </c>
      <c r="E5629" s="95">
        <v>1628</v>
      </c>
      <c r="F5629" s="95">
        <v>396206</v>
      </c>
      <c r="G5629" s="95">
        <v>250</v>
      </c>
      <c r="H5629" s="93" t="s">
        <v>8976</v>
      </c>
      <c r="I5629" s="93" t="s">
        <v>23893</v>
      </c>
      <c r="J5629" s="93" t="s">
        <v>20906</v>
      </c>
      <c r="K5629" s="93" t="s">
        <v>7817</v>
      </c>
      <c r="L5629" s="14">
        <f>AND(vyberHrace&lt;&gt;"",ISNUMBER(SEARCH(vyberHrace,$B5629)))</f>
      </c>
      <c r="M5629" s="14">
        <f>AND($I5629=MID(kododd,1,2),$J5629=MID(kododd,3,3))</f>
      </c>
    </row>
    <row r="5630">
      <c r="A5630" s="95">
        <v>40731</v>
      </c>
      <c r="B5630" s="93" t="s">
        <v>14350</v>
      </c>
      <c r="C5630" s="93" t="s">
        <v>1479</v>
      </c>
      <c r="G5630" s="95">
        <v>0</v>
      </c>
      <c r="H5630" s="93" t="s">
        <v>8976</v>
      </c>
      <c r="I5630" s="93" t="s">
        <v>23893</v>
      </c>
      <c r="J5630" s="93" t="s">
        <v>20902</v>
      </c>
      <c r="K5630" s="93" t="s">
        <v>3608</v>
      </c>
      <c r="L5630" s="14">
        <f>AND(vyberHrace&lt;&gt;"",ISNUMBER(SEARCH(vyberHrace,$B5630)))</f>
      </c>
      <c r="M5630" s="14">
        <f>AND($I5630=MID(kododd,1,2),$J5630=MID(kododd,3,3))</f>
      </c>
    </row>
    <row r="5631">
      <c r="A5631" s="95">
        <v>61652</v>
      </c>
      <c r="B5631" s="93" t="s">
        <v>27814</v>
      </c>
      <c r="C5631" s="93" t="s">
        <v>1420</v>
      </c>
      <c r="G5631" s="95">
        <v>250</v>
      </c>
      <c r="H5631" s="93" t="s">
        <v>8976</v>
      </c>
      <c r="I5631" s="93" t="s">
        <v>23893</v>
      </c>
      <c r="J5631" s="93" t="s">
        <v>20983</v>
      </c>
      <c r="K5631" s="93" t="s">
        <v>9107</v>
      </c>
      <c r="L5631" s="14">
        <f>AND(vyberHrace&lt;&gt;"",ISNUMBER(SEARCH(vyberHrace,$B5631)))</f>
      </c>
      <c r="M5631" s="14">
        <f>AND($I5631=MID(kododd,1,2),$J5631=MID(kododd,3,3))</f>
      </c>
    </row>
    <row r="5632">
      <c r="A5632" s="95">
        <v>61850</v>
      </c>
      <c r="B5632" s="93" t="s">
        <v>27991</v>
      </c>
      <c r="C5632" s="93" t="s">
        <v>1441</v>
      </c>
      <c r="G5632" s="95">
        <v>250</v>
      </c>
      <c r="H5632" s="93" t="s">
        <v>8976</v>
      </c>
      <c r="I5632" s="93" t="s">
        <v>23893</v>
      </c>
      <c r="J5632" s="93" t="s">
        <v>20978</v>
      </c>
      <c r="K5632" s="93" t="s">
        <v>26146</v>
      </c>
      <c r="L5632" s="14">
        <f>AND(vyberHrace&lt;&gt;"",ISNUMBER(SEARCH(vyberHrace,$B5632)))</f>
      </c>
      <c r="M5632" s="14">
        <f>AND($I5632=MID(kododd,1,2),$J5632=MID(kododd,3,3))</f>
      </c>
    </row>
    <row r="5633">
      <c r="A5633" s="95">
        <v>57632</v>
      </c>
      <c r="B5633" s="93" t="s">
        <v>24205</v>
      </c>
      <c r="C5633" s="93" t="s">
        <v>1416</v>
      </c>
      <c r="F5633" s="95">
        <v>23769106</v>
      </c>
      <c r="G5633" s="95">
        <v>0</v>
      </c>
      <c r="H5633" s="93" t="s">
        <v>8976</v>
      </c>
      <c r="I5633" s="93" t="s">
        <v>23893</v>
      </c>
      <c r="J5633" s="93" t="s">
        <v>20986</v>
      </c>
      <c r="K5633" s="93" t="s">
        <v>5124</v>
      </c>
      <c r="L5633" s="14">
        <f>AND(vyberHrace&lt;&gt;"",ISNUMBER(SEARCH(vyberHrace,$B5633)))</f>
      </c>
      <c r="M5633" s="14">
        <f>AND($I5633=MID(kododd,1,2),$J5633=MID(kododd,3,3))</f>
      </c>
    </row>
    <row r="5634">
      <c r="A5634" s="95">
        <v>44771</v>
      </c>
      <c r="B5634" s="93" t="s">
        <v>14371</v>
      </c>
      <c r="C5634" s="93" t="s">
        <v>1408</v>
      </c>
      <c r="D5634" s="95">
        <v>1040</v>
      </c>
      <c r="G5634" s="95">
        <v>0</v>
      </c>
      <c r="H5634" s="93" t="s">
        <v>8976</v>
      </c>
      <c r="I5634" s="93" t="s">
        <v>23893</v>
      </c>
      <c r="J5634" s="93" t="s">
        <v>21005</v>
      </c>
      <c r="K5634" s="93" t="s">
        <v>7922</v>
      </c>
      <c r="L5634" s="14">
        <f>AND(vyberHrace&lt;&gt;"",ISNUMBER(SEARCH(vyberHrace,$B5634)))</f>
      </c>
      <c r="M5634" s="14">
        <f>AND($I5634=MID(kododd,1,2),$J5634=MID(kododd,3,3))</f>
      </c>
    </row>
    <row r="5635">
      <c r="A5635" s="95">
        <v>44772</v>
      </c>
      <c r="B5635" s="93" t="s">
        <v>14372</v>
      </c>
      <c r="C5635" s="93" t="s">
        <v>1408</v>
      </c>
      <c r="D5635" s="95">
        <v>1036</v>
      </c>
      <c r="G5635" s="95">
        <v>0</v>
      </c>
      <c r="H5635" s="93" t="s">
        <v>8976</v>
      </c>
      <c r="I5635" s="93" t="s">
        <v>23893</v>
      </c>
      <c r="J5635" s="93" t="s">
        <v>21005</v>
      </c>
      <c r="K5635" s="93" t="s">
        <v>7922</v>
      </c>
      <c r="L5635" s="14">
        <f>AND(vyberHrace&lt;&gt;"",ISNUMBER(SEARCH(vyberHrace,$B5635)))</f>
      </c>
      <c r="M5635" s="14">
        <f>AND($I5635=MID(kododd,1,2),$J5635=MID(kododd,3,3))</f>
      </c>
    </row>
    <row r="5636">
      <c r="A5636" s="95">
        <v>61757</v>
      </c>
      <c r="B5636" s="93" t="s">
        <v>27905</v>
      </c>
      <c r="C5636" s="93" t="s">
        <v>1451</v>
      </c>
      <c r="F5636" s="95">
        <v>571001360</v>
      </c>
      <c r="G5636" s="95">
        <v>250</v>
      </c>
      <c r="H5636" s="93" t="s">
        <v>8976</v>
      </c>
      <c r="I5636" s="93" t="s">
        <v>23893</v>
      </c>
      <c r="J5636" s="93" t="s">
        <v>20956</v>
      </c>
      <c r="K5636" s="93" t="s">
        <v>26134</v>
      </c>
      <c r="L5636" s="14">
        <f>AND(vyberHrace&lt;&gt;"",ISNUMBER(SEARCH(vyberHrace,$B5636)))</f>
      </c>
      <c r="M5636" s="14">
        <f>AND($I5636=MID(kododd,1,2),$J5636=MID(kododd,3,3))</f>
      </c>
    </row>
    <row r="5637">
      <c r="A5637" s="95">
        <v>62562</v>
      </c>
      <c r="B5637" s="93" t="s">
        <v>28846</v>
      </c>
      <c r="C5637" s="93" t="s">
        <v>1411</v>
      </c>
      <c r="G5637" s="95">
        <v>250</v>
      </c>
      <c r="H5637" s="93" t="s">
        <v>8976</v>
      </c>
      <c r="I5637" s="93" t="s">
        <v>23893</v>
      </c>
      <c r="J5637" s="93" t="s">
        <v>20900</v>
      </c>
      <c r="K5637" s="93" t="s">
        <v>1747</v>
      </c>
      <c r="L5637" s="14">
        <f>AND(vyberHrace&lt;&gt;"",ISNUMBER(SEARCH(vyberHrace,$B5637)))</f>
      </c>
      <c r="M5637" s="14">
        <f>AND($I5637=MID(kododd,1,2),$J5637=MID(kododd,3,3))</f>
      </c>
    </row>
    <row r="5638">
      <c r="A5638" s="95">
        <v>54862</v>
      </c>
      <c r="B5638" s="93" t="s">
        <v>2697</v>
      </c>
      <c r="C5638" s="93" t="s">
        <v>1450</v>
      </c>
      <c r="G5638" s="95">
        <v>0</v>
      </c>
      <c r="H5638" s="93" t="s">
        <v>8976</v>
      </c>
      <c r="I5638" s="93" t="s">
        <v>23893</v>
      </c>
      <c r="J5638" s="93" t="s">
        <v>20863</v>
      </c>
      <c r="K5638" s="93" t="s">
        <v>4532</v>
      </c>
      <c r="L5638" s="14">
        <f>AND(vyberHrace&lt;&gt;"",ISNUMBER(SEARCH(vyberHrace,$B5638)))</f>
      </c>
      <c r="M5638" s="14">
        <f>AND($I5638=MID(kododd,1,2),$J5638=MID(kododd,3,3))</f>
      </c>
    </row>
    <row r="5639">
      <c r="A5639" s="95">
        <v>39400</v>
      </c>
      <c r="B5639" s="93" t="s">
        <v>14276</v>
      </c>
      <c r="C5639" s="93" t="s">
        <v>1400</v>
      </c>
      <c r="D5639" s="95">
        <v>1113</v>
      </c>
      <c r="F5639" s="95">
        <v>23701633</v>
      </c>
      <c r="G5639" s="95">
        <v>0</v>
      </c>
      <c r="H5639" s="93" t="s">
        <v>8976</v>
      </c>
      <c r="I5639" s="93" t="s">
        <v>23893</v>
      </c>
      <c r="J5639" s="93" t="s">
        <v>20944</v>
      </c>
      <c r="K5639" s="93" t="s">
        <v>5129</v>
      </c>
      <c r="L5639" s="14">
        <f>AND(vyberHrace&lt;&gt;"",ISNUMBER(SEARCH(vyberHrace,$B5639)))</f>
      </c>
      <c r="M5639" s="14">
        <f>AND($I5639=MID(kododd,1,2),$J5639=MID(kododd,3,3))</f>
      </c>
    </row>
    <row r="5640">
      <c r="A5640" s="95">
        <v>35641</v>
      </c>
      <c r="B5640" s="93" t="s">
        <v>21703</v>
      </c>
      <c r="C5640" s="93" t="s">
        <v>1429</v>
      </c>
      <c r="D5640" s="95">
        <v>1758</v>
      </c>
      <c r="F5640" s="95">
        <v>23747145</v>
      </c>
      <c r="G5640" s="95">
        <v>0</v>
      </c>
      <c r="H5640" s="93" t="s">
        <v>8976</v>
      </c>
      <c r="I5640" s="93" t="s">
        <v>23893</v>
      </c>
      <c r="J5640" s="93" t="s">
        <v>20866</v>
      </c>
      <c r="K5640" s="93" t="s">
        <v>9063</v>
      </c>
      <c r="L5640" s="14">
        <f>AND(vyberHrace&lt;&gt;"",ISNUMBER(SEARCH(vyberHrace,$B5640)))</f>
      </c>
      <c r="M5640" s="14">
        <f>AND($I5640=MID(kododd,1,2),$J5640=MID(kododd,3,3))</f>
      </c>
    </row>
    <row r="5641">
      <c r="A5641" s="95">
        <v>34660</v>
      </c>
      <c r="B5641" s="93" t="s">
        <v>14291</v>
      </c>
      <c r="C5641" s="93" t="s">
        <v>1444</v>
      </c>
      <c r="D5641" s="95">
        <v>1626</v>
      </c>
      <c r="E5641" s="95">
        <v>1726</v>
      </c>
      <c r="F5641" s="95">
        <v>374806</v>
      </c>
      <c r="G5641" s="95">
        <v>250</v>
      </c>
      <c r="H5641" s="93" t="s">
        <v>8976</v>
      </c>
      <c r="I5641" s="93" t="s">
        <v>23893</v>
      </c>
      <c r="J5641" s="93" t="s">
        <v>20900</v>
      </c>
      <c r="K5641" s="93" t="s">
        <v>1747</v>
      </c>
      <c r="L5641" s="14">
        <f>AND(vyberHrace&lt;&gt;"",ISNUMBER(SEARCH(vyberHrace,$B5641)))</f>
      </c>
      <c r="M5641" s="14">
        <f>AND($I5641=MID(kododd,1,2),$J5641=MID(kododd,3,3))</f>
      </c>
    </row>
    <row r="5642">
      <c r="A5642" s="95">
        <v>45196</v>
      </c>
      <c r="B5642" s="93" t="s">
        <v>14293</v>
      </c>
      <c r="C5642" s="93" t="s">
        <v>1402</v>
      </c>
      <c r="D5642" s="95">
        <v>1100</v>
      </c>
      <c r="G5642" s="95">
        <v>0</v>
      </c>
      <c r="H5642" s="93" t="s">
        <v>8976</v>
      </c>
      <c r="I5642" s="93" t="s">
        <v>23893</v>
      </c>
      <c r="J5642" s="93" t="s">
        <v>20862</v>
      </c>
      <c r="K5642" s="93" t="s">
        <v>6759</v>
      </c>
      <c r="L5642" s="14">
        <f>AND(vyberHrace&lt;&gt;"",ISNUMBER(SEARCH(vyberHrace,$B5642)))</f>
      </c>
      <c r="M5642" s="14">
        <f>AND($I5642=MID(kododd,1,2),$J5642=MID(kododd,3,3))</f>
      </c>
    </row>
    <row r="5643">
      <c r="A5643" s="95">
        <v>51073</v>
      </c>
      <c r="B5643" s="93" t="s">
        <v>3488</v>
      </c>
      <c r="C5643" s="93" t="s">
        <v>1400</v>
      </c>
      <c r="G5643" s="95">
        <v>0</v>
      </c>
      <c r="H5643" s="93" t="s">
        <v>8976</v>
      </c>
      <c r="I5643" s="93" t="s">
        <v>23893</v>
      </c>
      <c r="J5643" s="93" t="s">
        <v>20996</v>
      </c>
      <c r="K5643" s="93" t="s">
        <v>368</v>
      </c>
      <c r="L5643" s="14">
        <f>AND(vyberHrace&lt;&gt;"",ISNUMBER(SEARCH(vyberHrace,$B5643)))</f>
      </c>
      <c r="M5643" s="14">
        <f>AND($I5643=MID(kododd,1,2),$J5643=MID(kododd,3,3))</f>
      </c>
    </row>
    <row r="5644">
      <c r="A5644" s="95">
        <v>44799</v>
      </c>
      <c r="B5644" s="93" t="s">
        <v>16600</v>
      </c>
      <c r="C5644" s="93" t="s">
        <v>1419</v>
      </c>
      <c r="G5644" s="95">
        <v>0</v>
      </c>
      <c r="H5644" s="93" t="s">
        <v>8976</v>
      </c>
      <c r="I5644" s="93" t="s">
        <v>23893</v>
      </c>
      <c r="J5644" s="93" t="s">
        <v>20953</v>
      </c>
      <c r="K5644" s="93" t="s">
        <v>2012</v>
      </c>
      <c r="L5644" s="14">
        <f>AND(vyberHrace&lt;&gt;"",ISNUMBER(SEARCH(vyberHrace,$B5644)))</f>
      </c>
      <c r="M5644" s="14">
        <f>AND($I5644=MID(kododd,1,2),$J5644=MID(kododd,3,3))</f>
      </c>
    </row>
    <row r="5645">
      <c r="A5645" s="95">
        <v>49682</v>
      </c>
      <c r="B5645" s="93" t="s">
        <v>16604</v>
      </c>
      <c r="C5645" s="93" t="s">
        <v>1455</v>
      </c>
      <c r="D5645" s="95">
        <v>1240</v>
      </c>
      <c r="E5645" s="95">
        <v>1544</v>
      </c>
      <c r="F5645" s="95">
        <v>23727730</v>
      </c>
      <c r="G5645" s="95">
        <v>0</v>
      </c>
      <c r="H5645" s="93" t="s">
        <v>8976</v>
      </c>
      <c r="I5645" s="93" t="s">
        <v>23893</v>
      </c>
      <c r="J5645" s="93" t="s">
        <v>20862</v>
      </c>
      <c r="K5645" s="93" t="s">
        <v>6759</v>
      </c>
      <c r="L5645" s="14">
        <f>AND(vyberHrace&lt;&gt;"",ISNUMBER(SEARCH(vyberHrace,$B5645)))</f>
      </c>
      <c r="M5645" s="14">
        <f>AND($I5645=MID(kododd,1,2),$J5645=MID(kododd,3,3))</f>
      </c>
    </row>
    <row r="5646">
      <c r="A5646" s="95">
        <v>32733</v>
      </c>
      <c r="B5646" s="93" t="s">
        <v>16606</v>
      </c>
      <c r="C5646" s="93" t="s">
        <v>1471</v>
      </c>
      <c r="D5646" s="95">
        <v>1248</v>
      </c>
      <c r="G5646" s="95">
        <v>0</v>
      </c>
      <c r="H5646" s="93" t="s">
        <v>8976</v>
      </c>
      <c r="I5646" s="93" t="s">
        <v>23893</v>
      </c>
      <c r="J5646" s="93" t="s">
        <v>20928</v>
      </c>
      <c r="K5646" s="93" t="s">
        <v>5586</v>
      </c>
      <c r="L5646" s="14">
        <f>AND(vyberHrace&lt;&gt;"",ISNUMBER(SEARCH(vyberHrace,$B5646)))</f>
      </c>
      <c r="M5646" s="14">
        <f>AND($I5646=MID(kododd,1,2),$J5646=MID(kododd,3,3))</f>
      </c>
    </row>
    <row r="5647">
      <c r="A5647" s="95">
        <v>32671</v>
      </c>
      <c r="B5647" s="93" t="s">
        <v>16607</v>
      </c>
      <c r="C5647" s="93" t="s">
        <v>1475</v>
      </c>
      <c r="D5647" s="95">
        <v>1251</v>
      </c>
      <c r="F5647" s="95">
        <v>23777311</v>
      </c>
      <c r="G5647" s="95">
        <v>0</v>
      </c>
      <c r="H5647" s="93" t="s">
        <v>8976</v>
      </c>
      <c r="I5647" s="93" t="s">
        <v>23893</v>
      </c>
      <c r="J5647" s="93" t="s">
        <v>20880</v>
      </c>
      <c r="K5647" s="93" t="s">
        <v>11224</v>
      </c>
      <c r="L5647" s="14">
        <f>AND(vyberHrace&lt;&gt;"",ISNUMBER(SEARCH(vyberHrace,$B5647)))</f>
      </c>
      <c r="M5647" s="14">
        <f>AND($I5647=MID(kododd,1,2),$J5647=MID(kododd,3,3))</f>
      </c>
    </row>
    <row r="5648">
      <c r="A5648" s="95">
        <v>12402</v>
      </c>
      <c r="B5648" s="93" t="s">
        <v>16618</v>
      </c>
      <c r="C5648" s="93" t="s">
        <v>1466</v>
      </c>
      <c r="D5648" s="95">
        <v>1516</v>
      </c>
      <c r="G5648" s="95">
        <v>0</v>
      </c>
      <c r="H5648" s="93" t="s">
        <v>8976</v>
      </c>
      <c r="I5648" s="93" t="s">
        <v>23893</v>
      </c>
      <c r="J5648" s="93" t="s">
        <v>20944</v>
      </c>
      <c r="K5648" s="93" t="s">
        <v>5129</v>
      </c>
      <c r="L5648" s="14">
        <f>AND(vyberHrace&lt;&gt;"",ISNUMBER(SEARCH(vyberHrace,$B5648)))</f>
      </c>
      <c r="M5648" s="14">
        <f>AND($I5648=MID(kododd,1,2),$J5648=MID(kododd,3,3))</f>
      </c>
    </row>
    <row r="5649">
      <c r="A5649" s="95">
        <v>1513</v>
      </c>
      <c r="B5649" s="93" t="s">
        <v>16619</v>
      </c>
      <c r="C5649" s="93" t="s">
        <v>1459</v>
      </c>
      <c r="D5649" s="95">
        <v>1830</v>
      </c>
      <c r="E5649" s="95">
        <v>1916</v>
      </c>
      <c r="F5649" s="95">
        <v>328219</v>
      </c>
      <c r="G5649" s="95">
        <v>250</v>
      </c>
      <c r="H5649" s="93" t="s">
        <v>8976</v>
      </c>
      <c r="I5649" s="93" t="s">
        <v>23893</v>
      </c>
      <c r="J5649" s="93" t="s">
        <v>20960</v>
      </c>
      <c r="K5649" s="93" t="s">
        <v>4905</v>
      </c>
      <c r="L5649" s="14">
        <f>AND(vyberHrace&lt;&gt;"",ISNUMBER(SEARCH(vyberHrace,$B5649)))</f>
      </c>
      <c r="M5649" s="14">
        <f>AND($I5649=MID(kododd,1,2),$J5649=MID(kododd,3,3))</f>
      </c>
    </row>
    <row r="5650">
      <c r="A5650" s="95">
        <v>3750</v>
      </c>
      <c r="B5650" s="93" t="s">
        <v>16629</v>
      </c>
      <c r="C5650" s="93" t="s">
        <v>1429</v>
      </c>
      <c r="D5650" s="95">
        <v>1585</v>
      </c>
      <c r="E5650" s="95">
        <v>1708</v>
      </c>
      <c r="F5650" s="95">
        <v>370940</v>
      </c>
      <c r="G5650" s="95">
        <v>250</v>
      </c>
      <c r="H5650" s="93" t="s">
        <v>8976</v>
      </c>
      <c r="I5650" s="93" t="s">
        <v>23893</v>
      </c>
      <c r="J5650" s="93" t="s">
        <v>20912</v>
      </c>
      <c r="K5650" s="93" t="s">
        <v>10153</v>
      </c>
      <c r="L5650" s="14">
        <f>AND(vyberHrace&lt;&gt;"",ISNUMBER(SEARCH(vyberHrace,$B5650)))</f>
      </c>
      <c r="M5650" s="14">
        <f>AND($I5650=MID(kododd,1,2),$J5650=MID(kododd,3,3))</f>
      </c>
    </row>
    <row r="5651">
      <c r="A5651" s="95">
        <v>1522</v>
      </c>
      <c r="B5651" s="93" t="s">
        <v>16630</v>
      </c>
      <c r="C5651" s="93" t="s">
        <v>1441</v>
      </c>
      <c r="D5651" s="95">
        <v>1767</v>
      </c>
      <c r="E5651" s="95">
        <v>1868</v>
      </c>
      <c r="F5651" s="95">
        <v>311260</v>
      </c>
      <c r="G5651" s="95">
        <v>250</v>
      </c>
      <c r="H5651" s="93" t="s">
        <v>8976</v>
      </c>
      <c r="I5651" s="93" t="s">
        <v>23893</v>
      </c>
      <c r="J5651" s="93" t="s">
        <v>20986</v>
      </c>
      <c r="K5651" s="93" t="s">
        <v>5124</v>
      </c>
      <c r="L5651" s="14">
        <f>AND(vyberHrace&lt;&gt;"",ISNUMBER(SEARCH(vyberHrace,$B5651)))</f>
      </c>
      <c r="M5651" s="14">
        <f>AND($I5651=MID(kododd,1,2),$J5651=MID(kododd,3,3))</f>
      </c>
    </row>
    <row r="5652">
      <c r="A5652" s="95">
        <v>53286</v>
      </c>
      <c r="B5652" s="93" t="s">
        <v>20690</v>
      </c>
      <c r="C5652" s="93" t="s">
        <v>1412</v>
      </c>
      <c r="G5652" s="95">
        <v>0</v>
      </c>
      <c r="H5652" s="93" t="s">
        <v>8976</v>
      </c>
      <c r="I5652" s="93" t="s">
        <v>23893</v>
      </c>
      <c r="J5652" s="93" t="s">
        <v>20863</v>
      </c>
      <c r="K5652" s="93" t="s">
        <v>4532</v>
      </c>
      <c r="L5652" s="14">
        <f>AND(vyberHrace&lt;&gt;"",ISNUMBER(SEARCH(vyberHrace,$B5652)))</f>
      </c>
      <c r="M5652" s="14">
        <f>AND($I5652=MID(kododd,1,2),$J5652=MID(kododd,3,3))</f>
      </c>
    </row>
    <row r="5653">
      <c r="A5653" s="95">
        <v>9472</v>
      </c>
      <c r="B5653" s="93" t="s">
        <v>16644</v>
      </c>
      <c r="C5653" s="93" t="s">
        <v>1456</v>
      </c>
      <c r="D5653" s="95">
        <v>1737</v>
      </c>
      <c r="F5653" s="95">
        <v>23793325</v>
      </c>
      <c r="G5653" s="95">
        <v>250</v>
      </c>
      <c r="H5653" s="93" t="s">
        <v>8976</v>
      </c>
      <c r="I5653" s="93" t="s">
        <v>23893</v>
      </c>
      <c r="J5653" s="93" t="s">
        <v>20855</v>
      </c>
      <c r="K5653" s="93" t="s">
        <v>2076</v>
      </c>
      <c r="L5653" s="14">
        <f>AND(vyberHrace&lt;&gt;"",ISNUMBER(SEARCH(vyberHrace,$B5653)))</f>
      </c>
      <c r="M5653" s="14">
        <f>AND($I5653=MID(kododd,1,2),$J5653=MID(kododd,3,3))</f>
      </c>
    </row>
    <row r="5654">
      <c r="A5654" s="95">
        <v>6938</v>
      </c>
      <c r="B5654" s="93" t="s">
        <v>12925</v>
      </c>
      <c r="C5654" s="93" t="s">
        <v>1405</v>
      </c>
      <c r="D5654" s="95">
        <v>1855</v>
      </c>
      <c r="E5654" s="95">
        <v>1920</v>
      </c>
      <c r="F5654" s="95">
        <v>365092</v>
      </c>
      <c r="G5654" s="95">
        <v>250</v>
      </c>
      <c r="H5654" s="93" t="s">
        <v>8976</v>
      </c>
      <c r="I5654" s="93" t="s">
        <v>23893</v>
      </c>
      <c r="J5654" s="93" t="s">
        <v>20928</v>
      </c>
      <c r="K5654" s="93" t="s">
        <v>5586</v>
      </c>
      <c r="L5654" s="14">
        <f>AND(vyberHrace&lt;&gt;"",ISNUMBER(SEARCH(vyberHrace,$B5654)))</f>
      </c>
      <c r="M5654" s="14">
        <f>AND($I5654=MID(kododd,1,2),$J5654=MID(kododd,3,3))</f>
      </c>
    </row>
    <row r="5655">
      <c r="A5655" s="95">
        <v>52396</v>
      </c>
      <c r="B5655" s="93" t="s">
        <v>1716</v>
      </c>
      <c r="C5655" s="93" t="s">
        <v>1422</v>
      </c>
      <c r="G5655" s="95">
        <v>250</v>
      </c>
      <c r="H5655" s="93" t="s">
        <v>8976</v>
      </c>
      <c r="I5655" s="93" t="s">
        <v>23893</v>
      </c>
      <c r="J5655" s="93" t="s">
        <v>20890</v>
      </c>
      <c r="K5655" s="93" t="s">
        <v>9069</v>
      </c>
      <c r="L5655" s="14">
        <f>AND(vyberHrace&lt;&gt;"",ISNUMBER(SEARCH(vyberHrace,$B5655)))</f>
      </c>
      <c r="M5655" s="14">
        <f>AND($I5655=MID(kododd,1,2),$J5655=MID(kododd,3,3))</f>
      </c>
    </row>
    <row r="5656">
      <c r="A5656" s="95">
        <v>52397</v>
      </c>
      <c r="B5656" s="93" t="s">
        <v>1717</v>
      </c>
      <c r="C5656" s="93" t="s">
        <v>1420</v>
      </c>
      <c r="G5656" s="95">
        <v>250</v>
      </c>
      <c r="H5656" s="93" t="s">
        <v>8976</v>
      </c>
      <c r="I5656" s="93" t="s">
        <v>23893</v>
      </c>
      <c r="J5656" s="93" t="s">
        <v>20890</v>
      </c>
      <c r="K5656" s="93" t="s">
        <v>9069</v>
      </c>
      <c r="L5656" s="14">
        <f>AND(vyberHrace&lt;&gt;"",ISNUMBER(SEARCH(vyberHrace,$B5656)))</f>
      </c>
      <c r="M5656" s="14">
        <f>AND($I5656=MID(kododd,1,2),$J5656=MID(kododd,3,3))</f>
      </c>
    </row>
    <row r="5657">
      <c r="A5657" s="95">
        <v>13639</v>
      </c>
      <c r="B5657" s="93" t="s">
        <v>16659</v>
      </c>
      <c r="C5657" s="93" t="s">
        <v>1464</v>
      </c>
      <c r="D5657" s="95">
        <v>1964</v>
      </c>
      <c r="E5657" s="95">
        <v>1996</v>
      </c>
      <c r="F5657" s="95">
        <v>338400</v>
      </c>
      <c r="G5657" s="95">
        <v>0</v>
      </c>
      <c r="H5657" s="93" t="s">
        <v>8976</v>
      </c>
      <c r="I5657" s="93" t="s">
        <v>23893</v>
      </c>
      <c r="J5657" s="93" t="s">
        <v>20844</v>
      </c>
      <c r="K5657" s="93" t="s">
        <v>8979</v>
      </c>
      <c r="L5657" s="14">
        <f>AND(vyberHrace&lt;&gt;"",ISNUMBER(SEARCH(vyberHrace,$B5657)))</f>
      </c>
      <c r="M5657" s="14">
        <f>AND($I5657=MID(kododd,1,2),$J5657=MID(kododd,3,3))</f>
      </c>
    </row>
    <row r="5658">
      <c r="A5658" s="95">
        <v>56442</v>
      </c>
      <c r="B5658" s="93" t="s">
        <v>21759</v>
      </c>
      <c r="C5658" s="93" t="s">
        <v>1406</v>
      </c>
      <c r="F5658" s="95">
        <v>23763159</v>
      </c>
      <c r="G5658" s="95">
        <v>0</v>
      </c>
      <c r="H5658" s="93" t="s">
        <v>8976</v>
      </c>
      <c r="I5658" s="93" t="s">
        <v>23893</v>
      </c>
      <c r="J5658" s="93" t="s">
        <v>20958</v>
      </c>
      <c r="K5658" s="93" t="s">
        <v>8977</v>
      </c>
      <c r="L5658" s="14">
        <f>AND(vyberHrace&lt;&gt;"",ISNUMBER(SEARCH(vyberHrace,$B5658)))</f>
      </c>
      <c r="M5658" s="14">
        <f>AND($I5658=MID(kododd,1,2),$J5658=MID(kododd,3,3))</f>
      </c>
    </row>
    <row r="5659">
      <c r="A5659" s="95">
        <v>29565</v>
      </c>
      <c r="B5659" s="93" t="s">
        <v>8423</v>
      </c>
      <c r="C5659" s="93" t="s">
        <v>1433</v>
      </c>
      <c r="D5659" s="95">
        <v>1842</v>
      </c>
      <c r="E5659" s="95">
        <v>1908</v>
      </c>
      <c r="F5659" s="95">
        <v>329584</v>
      </c>
      <c r="G5659" s="95">
        <v>250</v>
      </c>
      <c r="H5659" s="93" t="s">
        <v>8976</v>
      </c>
      <c r="I5659" s="93" t="s">
        <v>23893</v>
      </c>
      <c r="J5659" s="93" t="s">
        <v>20867</v>
      </c>
      <c r="K5659" s="93" t="s">
        <v>2024</v>
      </c>
      <c r="L5659" s="14">
        <f>AND(vyberHrace&lt;&gt;"",ISNUMBER(SEARCH(vyberHrace,$B5659)))</f>
      </c>
      <c r="M5659" s="14">
        <f>AND($I5659=MID(kododd,1,2),$J5659=MID(kododd,3,3))</f>
      </c>
    </row>
    <row r="5660">
      <c r="A5660" s="95">
        <v>56793</v>
      </c>
      <c r="B5660" s="93" t="s">
        <v>21793</v>
      </c>
      <c r="C5660" s="93" t="s">
        <v>1455</v>
      </c>
      <c r="D5660" s="95">
        <v>1288</v>
      </c>
      <c r="E5660" s="95">
        <v>1530</v>
      </c>
      <c r="F5660" s="95">
        <v>23763469</v>
      </c>
      <c r="G5660" s="95">
        <v>250</v>
      </c>
      <c r="H5660" s="93" t="s">
        <v>8976</v>
      </c>
      <c r="I5660" s="93" t="s">
        <v>23893</v>
      </c>
      <c r="J5660" s="93" t="s">
        <v>20862</v>
      </c>
      <c r="K5660" s="93" t="s">
        <v>6759</v>
      </c>
      <c r="L5660" s="14">
        <f>AND(vyberHrace&lt;&gt;"",ISNUMBER(SEARCH(vyberHrace,$B5660)))</f>
      </c>
      <c r="M5660" s="14">
        <f>AND($I5660=MID(kododd,1,2),$J5660=MID(kododd,3,3))</f>
      </c>
    </row>
    <row r="5661">
      <c r="A5661" s="95">
        <v>52868</v>
      </c>
      <c r="B5661" s="93" t="s">
        <v>1795</v>
      </c>
      <c r="C5661" s="93" t="s">
        <v>1424</v>
      </c>
      <c r="D5661" s="95">
        <v>1419</v>
      </c>
      <c r="E5661" s="95">
        <v>1527</v>
      </c>
      <c r="F5661" s="95">
        <v>23741910</v>
      </c>
      <c r="G5661" s="95">
        <v>250</v>
      </c>
      <c r="H5661" s="93" t="s">
        <v>8976</v>
      </c>
      <c r="I5661" s="93" t="s">
        <v>23893</v>
      </c>
      <c r="J5661" s="93" t="s">
        <v>20862</v>
      </c>
      <c r="K5661" s="93" t="s">
        <v>6759</v>
      </c>
      <c r="L5661" s="14">
        <f>AND(vyberHrace&lt;&gt;"",ISNUMBER(SEARCH(vyberHrace,$B5661)))</f>
      </c>
      <c r="M5661" s="14">
        <f>AND($I5661=MID(kododd,1,2),$J5661=MID(kododd,3,3))</f>
      </c>
    </row>
    <row r="5662">
      <c r="A5662" s="95">
        <v>61634</v>
      </c>
      <c r="B5662" s="93" t="s">
        <v>8555</v>
      </c>
      <c r="C5662" s="93" t="s">
        <v>1434</v>
      </c>
      <c r="E5662" s="95">
        <v>1596</v>
      </c>
      <c r="F5662" s="95">
        <v>23791713</v>
      </c>
      <c r="G5662" s="95">
        <v>0</v>
      </c>
      <c r="H5662" s="93" t="s">
        <v>8976</v>
      </c>
      <c r="I5662" s="93" t="s">
        <v>23893</v>
      </c>
      <c r="J5662" s="93" t="s">
        <v>23412</v>
      </c>
      <c r="K5662" s="93" t="s">
        <v>21358</v>
      </c>
      <c r="L5662" s="14">
        <f>AND(vyberHrace&lt;&gt;"",ISNUMBER(SEARCH(vyberHrace,$B5662)))</f>
      </c>
      <c r="M5662" s="14">
        <f>AND($I5662=MID(kododd,1,2),$J5662=MID(kododd,3,3))</f>
      </c>
    </row>
    <row r="5663">
      <c r="A5663" s="95">
        <v>63756</v>
      </c>
      <c r="B5663" s="93" t="s">
        <v>8555</v>
      </c>
      <c r="C5663" s="93" t="s">
        <v>1454</v>
      </c>
      <c r="G5663" s="95">
        <v>250</v>
      </c>
      <c r="H5663" s="93" t="s">
        <v>8976</v>
      </c>
      <c r="I5663" s="93" t="s">
        <v>23893</v>
      </c>
      <c r="J5663" s="93" t="s">
        <v>20983</v>
      </c>
      <c r="K5663" s="93" t="s">
        <v>9107</v>
      </c>
      <c r="L5663" s="14">
        <f>AND(vyberHrace&lt;&gt;"",ISNUMBER(SEARCH(vyberHrace,$B5663)))</f>
      </c>
      <c r="M5663" s="14">
        <f>AND($I5663=MID(kododd,1,2),$J5663=MID(kododd,3,3))</f>
      </c>
    </row>
    <row r="5664">
      <c r="A5664" s="95">
        <v>35372</v>
      </c>
      <c r="B5664" s="93" t="s">
        <v>8556</v>
      </c>
      <c r="C5664" s="93" t="s">
        <v>1409</v>
      </c>
      <c r="D5664" s="95">
        <v>1726</v>
      </c>
      <c r="E5664" s="95">
        <v>1810</v>
      </c>
      <c r="F5664" s="95">
        <v>370959</v>
      </c>
      <c r="G5664" s="95">
        <v>250</v>
      </c>
      <c r="H5664" s="93" t="s">
        <v>8976</v>
      </c>
      <c r="I5664" s="93" t="s">
        <v>23893</v>
      </c>
      <c r="J5664" s="93" t="s">
        <v>20880</v>
      </c>
      <c r="K5664" s="93" t="s">
        <v>11224</v>
      </c>
      <c r="L5664" s="14">
        <f>AND(vyberHrace&lt;&gt;"",ISNUMBER(SEARCH(vyberHrace,$B5664)))</f>
      </c>
      <c r="M5664" s="14">
        <f>AND($I5664=MID(kododd,1,2),$J5664=MID(kododd,3,3))</f>
      </c>
    </row>
    <row r="5665">
      <c r="A5665" s="95">
        <v>41180</v>
      </c>
      <c r="B5665" s="93" t="s">
        <v>8568</v>
      </c>
      <c r="C5665" s="93" t="s">
        <v>1444</v>
      </c>
      <c r="D5665" s="95">
        <v>1794</v>
      </c>
      <c r="E5665" s="95">
        <v>1862</v>
      </c>
      <c r="F5665" s="95">
        <v>23714344</v>
      </c>
      <c r="G5665" s="95">
        <v>0</v>
      </c>
      <c r="H5665" s="93" t="s">
        <v>8976</v>
      </c>
      <c r="I5665" s="93" t="s">
        <v>23893</v>
      </c>
      <c r="J5665" s="93" t="s">
        <v>20964</v>
      </c>
      <c r="K5665" s="93" t="s">
        <v>11275</v>
      </c>
      <c r="L5665" s="14">
        <f>AND(vyberHrace&lt;&gt;"",ISNUMBER(SEARCH(vyberHrace,$B5665)))</f>
      </c>
      <c r="M5665" s="14">
        <f>AND($I5665=MID(kododd,1,2),$J5665=MID(kododd,3,3))</f>
      </c>
    </row>
    <row r="5666">
      <c r="A5666" s="95">
        <v>824</v>
      </c>
      <c r="B5666" s="93" t="s">
        <v>8580</v>
      </c>
      <c r="C5666" s="93" t="s">
        <v>1429</v>
      </c>
      <c r="D5666" s="95">
        <v>1707</v>
      </c>
      <c r="E5666" s="95">
        <v>1894</v>
      </c>
      <c r="F5666" s="95">
        <v>316652</v>
      </c>
      <c r="G5666" s="95">
        <v>250</v>
      </c>
      <c r="H5666" s="93" t="s">
        <v>8976</v>
      </c>
      <c r="I5666" s="93" t="s">
        <v>23893</v>
      </c>
      <c r="J5666" s="93" t="s">
        <v>20892</v>
      </c>
      <c r="K5666" s="93" t="s">
        <v>6900</v>
      </c>
      <c r="L5666" s="14">
        <f>AND(vyberHrace&lt;&gt;"",ISNUMBER(SEARCH(vyberHrace,$B5666)))</f>
      </c>
      <c r="M5666" s="14">
        <f>AND($I5666=MID(kododd,1,2),$J5666=MID(kododd,3,3))</f>
      </c>
    </row>
    <row r="5667">
      <c r="A5667" s="95">
        <v>8398</v>
      </c>
      <c r="B5667" s="93" t="s">
        <v>14540</v>
      </c>
      <c r="C5667" s="93" t="s">
        <v>1465</v>
      </c>
      <c r="D5667" s="95">
        <v>1915</v>
      </c>
      <c r="E5667" s="95">
        <v>1881</v>
      </c>
      <c r="F5667" s="95">
        <v>347884</v>
      </c>
      <c r="G5667" s="95">
        <v>0</v>
      </c>
      <c r="H5667" s="93" t="s">
        <v>8976</v>
      </c>
      <c r="I5667" s="93" t="s">
        <v>23893</v>
      </c>
      <c r="J5667" s="93" t="s">
        <v>20898</v>
      </c>
      <c r="K5667" s="93" t="s">
        <v>6906</v>
      </c>
      <c r="L5667" s="14">
        <f>AND(vyberHrace&lt;&gt;"",ISNUMBER(SEARCH(vyberHrace,$B5667)))</f>
      </c>
      <c r="M5667" s="14">
        <f>AND($I5667=MID(kododd,1,2),$J5667=MID(kododd,3,3))</f>
      </c>
    </row>
    <row r="5668">
      <c r="A5668" s="95">
        <v>53083</v>
      </c>
      <c r="B5668" s="93" t="s">
        <v>14540</v>
      </c>
      <c r="C5668" s="93" t="s">
        <v>1454</v>
      </c>
      <c r="G5668" s="95">
        <v>0</v>
      </c>
      <c r="H5668" s="93" t="s">
        <v>8976</v>
      </c>
      <c r="I5668" s="93" t="s">
        <v>23893</v>
      </c>
      <c r="J5668" s="93" t="s">
        <v>20898</v>
      </c>
      <c r="K5668" s="93" t="s">
        <v>6906</v>
      </c>
      <c r="L5668" s="14">
        <f>AND(vyberHrace&lt;&gt;"",ISNUMBER(SEARCH(vyberHrace,$B5668)))</f>
      </c>
      <c r="M5668" s="14">
        <f>AND($I5668=MID(kododd,1,2),$J5668=MID(kododd,3,3))</f>
      </c>
    </row>
    <row r="5669">
      <c r="A5669" s="95">
        <v>47965</v>
      </c>
      <c r="B5669" s="93" t="s">
        <v>14541</v>
      </c>
      <c r="C5669" s="93" t="s">
        <v>1446</v>
      </c>
      <c r="D5669" s="95">
        <v>1127</v>
      </c>
      <c r="F5669" s="95">
        <v>23727926</v>
      </c>
      <c r="G5669" s="95">
        <v>250</v>
      </c>
      <c r="H5669" s="93" t="s">
        <v>8976</v>
      </c>
      <c r="I5669" s="93" t="s">
        <v>23893</v>
      </c>
      <c r="J5669" s="93" t="s">
        <v>20898</v>
      </c>
      <c r="K5669" s="93" t="s">
        <v>6906</v>
      </c>
      <c r="L5669" s="14">
        <f>AND(vyberHrace&lt;&gt;"",ISNUMBER(SEARCH(vyberHrace,$B5669)))</f>
      </c>
      <c r="M5669" s="14">
        <f>AND($I5669=MID(kododd,1,2),$J5669=MID(kododd,3,3))</f>
      </c>
    </row>
    <row r="5670">
      <c r="A5670" s="95">
        <v>44915</v>
      </c>
      <c r="B5670" s="93" t="s">
        <v>10462</v>
      </c>
      <c r="C5670" s="93" t="s">
        <v>3255</v>
      </c>
      <c r="D5670" s="95">
        <v>2022</v>
      </c>
      <c r="E5670" s="95">
        <v>2004</v>
      </c>
      <c r="F5670" s="95">
        <v>398985</v>
      </c>
      <c r="G5670" s="95">
        <v>250</v>
      </c>
      <c r="H5670" s="93" t="s">
        <v>8976</v>
      </c>
      <c r="I5670" s="93" t="s">
        <v>23893</v>
      </c>
      <c r="J5670" s="93" t="s">
        <v>20898</v>
      </c>
      <c r="K5670" s="93" t="s">
        <v>6906</v>
      </c>
      <c r="L5670" s="14">
        <f>AND(vyberHrace&lt;&gt;"",ISNUMBER(SEARCH(vyberHrace,$B5670)))</f>
      </c>
      <c r="M5670" s="14">
        <f>AND($I5670=MID(kododd,1,2),$J5670=MID(kododd,3,3))</f>
      </c>
    </row>
    <row r="5671">
      <c r="A5671" s="95">
        <v>56172</v>
      </c>
      <c r="B5671" s="93" t="s">
        <v>21728</v>
      </c>
      <c r="C5671" s="93" t="s">
        <v>1454</v>
      </c>
      <c r="D5671" s="95">
        <v>1666</v>
      </c>
      <c r="E5671" s="95">
        <v>1688</v>
      </c>
      <c r="F5671" s="95">
        <v>23778768</v>
      </c>
      <c r="G5671" s="95">
        <v>250</v>
      </c>
      <c r="H5671" s="93" t="s">
        <v>8976</v>
      </c>
      <c r="I5671" s="93" t="s">
        <v>23893</v>
      </c>
      <c r="J5671" s="93" t="s">
        <v>20900</v>
      </c>
      <c r="K5671" s="93" t="s">
        <v>1747</v>
      </c>
      <c r="L5671" s="14">
        <f>AND(vyberHrace&lt;&gt;"",ISNUMBER(SEARCH(vyberHrace,$B5671)))</f>
      </c>
      <c r="M5671" s="14">
        <f>AND($I5671=MID(kododd,1,2),$J5671=MID(kododd,3,3))</f>
      </c>
    </row>
    <row r="5672">
      <c r="A5672" s="95">
        <v>63391</v>
      </c>
      <c r="B5672" s="93" t="s">
        <v>28847</v>
      </c>
      <c r="C5672" s="93" t="s">
        <v>1399</v>
      </c>
      <c r="D5672" s="95">
        <v>1585</v>
      </c>
      <c r="E5672" s="95">
        <v>1756</v>
      </c>
      <c r="F5672" s="95">
        <v>571004637</v>
      </c>
      <c r="G5672" s="95">
        <v>500</v>
      </c>
      <c r="H5672" s="93" t="s">
        <v>8976</v>
      </c>
      <c r="I5672" s="93" t="s">
        <v>23893</v>
      </c>
      <c r="J5672" s="93" t="s">
        <v>23412</v>
      </c>
      <c r="K5672" s="93" t="s">
        <v>21358</v>
      </c>
      <c r="L5672" s="14">
        <f>AND(vyberHrace&lt;&gt;"",ISNUMBER(SEARCH(vyberHrace,$B5672)))</f>
      </c>
      <c r="M5672" s="14">
        <f>AND($I5672=MID(kododd,1,2),$J5672=MID(kododd,3,3))</f>
      </c>
    </row>
    <row r="5673">
      <c r="A5673" s="95">
        <v>62281</v>
      </c>
      <c r="B5673" s="93" t="s">
        <v>28461</v>
      </c>
      <c r="C5673" s="93" t="s">
        <v>1422</v>
      </c>
      <c r="G5673" s="95">
        <v>250</v>
      </c>
      <c r="H5673" s="93" t="s">
        <v>8976</v>
      </c>
      <c r="I5673" s="93" t="s">
        <v>23893</v>
      </c>
      <c r="J5673" s="93" t="s">
        <v>20970</v>
      </c>
      <c r="K5673" s="93" t="s">
        <v>5154</v>
      </c>
      <c r="L5673" s="14">
        <f>AND(vyberHrace&lt;&gt;"",ISNUMBER(SEARCH(vyberHrace,$B5673)))</f>
      </c>
      <c r="M5673" s="14">
        <f>AND($I5673=MID(kododd,1,2),$J5673=MID(kododd,3,3))</f>
      </c>
    </row>
    <row r="5674">
      <c r="A5674" s="95">
        <v>43408</v>
      </c>
      <c r="B5674" s="93" t="s">
        <v>14553</v>
      </c>
      <c r="C5674" s="93" t="s">
        <v>1400</v>
      </c>
      <c r="G5674" s="95">
        <v>0</v>
      </c>
      <c r="H5674" s="93" t="s">
        <v>8976</v>
      </c>
      <c r="I5674" s="93" t="s">
        <v>23893</v>
      </c>
      <c r="J5674" s="93" t="s">
        <v>20901</v>
      </c>
      <c r="K5674" s="93" t="s">
        <v>6914</v>
      </c>
      <c r="L5674" s="14">
        <f>AND(vyberHrace&lt;&gt;"",ISNUMBER(SEARCH(vyberHrace,$B5674)))</f>
      </c>
      <c r="M5674" s="14">
        <f>AND($I5674=MID(kododd,1,2),$J5674=MID(kododd,3,3))</f>
      </c>
    </row>
    <row r="5675">
      <c r="A5675" s="95">
        <v>53074</v>
      </c>
      <c r="B5675" s="93" t="s">
        <v>20698</v>
      </c>
      <c r="C5675" s="93" t="s">
        <v>1454</v>
      </c>
      <c r="F5675" s="95">
        <v>23759534</v>
      </c>
      <c r="G5675" s="95">
        <v>0</v>
      </c>
      <c r="H5675" s="93" t="s">
        <v>8976</v>
      </c>
      <c r="I5675" s="93" t="s">
        <v>23893</v>
      </c>
      <c r="J5675" s="93" t="s">
        <v>20906</v>
      </c>
      <c r="K5675" s="93" t="s">
        <v>7817</v>
      </c>
      <c r="L5675" s="14">
        <f>AND(vyberHrace&lt;&gt;"",ISNUMBER(SEARCH(vyberHrace,$B5675)))</f>
      </c>
      <c r="M5675" s="14">
        <f>AND($I5675=MID(kododd,1,2),$J5675=MID(kododd,3,3))</f>
      </c>
    </row>
    <row r="5676">
      <c r="A5676" s="95">
        <v>53073</v>
      </c>
      <c r="B5676" s="93" t="s">
        <v>20699</v>
      </c>
      <c r="C5676" s="93" t="s">
        <v>1454</v>
      </c>
      <c r="D5676" s="95">
        <v>1535</v>
      </c>
      <c r="F5676" s="95">
        <v>23759542</v>
      </c>
      <c r="G5676" s="95">
        <v>0</v>
      </c>
      <c r="H5676" s="93" t="s">
        <v>8976</v>
      </c>
      <c r="I5676" s="93" t="s">
        <v>23893</v>
      </c>
      <c r="J5676" s="93" t="s">
        <v>20906</v>
      </c>
      <c r="K5676" s="93" t="s">
        <v>7817</v>
      </c>
      <c r="L5676" s="14">
        <f>AND(vyberHrace&lt;&gt;"",ISNUMBER(SEARCH(vyberHrace,$B5676)))</f>
      </c>
      <c r="M5676" s="14">
        <f>AND($I5676=MID(kododd,1,2),$J5676=MID(kododd,3,3))</f>
      </c>
    </row>
    <row r="5677">
      <c r="A5677" s="95">
        <v>13339</v>
      </c>
      <c r="B5677" s="93" t="s">
        <v>16859</v>
      </c>
      <c r="C5677" s="93" t="s">
        <v>1464</v>
      </c>
      <c r="D5677" s="95">
        <v>1616</v>
      </c>
      <c r="F5677" s="95">
        <v>23714352</v>
      </c>
      <c r="G5677" s="95">
        <v>0</v>
      </c>
      <c r="H5677" s="93" t="s">
        <v>8976</v>
      </c>
      <c r="I5677" s="93" t="s">
        <v>23893</v>
      </c>
      <c r="J5677" s="93" t="s">
        <v>21014</v>
      </c>
      <c r="K5677" s="93" t="s">
        <v>4826</v>
      </c>
      <c r="L5677" s="14">
        <f>AND(vyberHrace&lt;&gt;"",ISNUMBER(SEARCH(vyberHrace,$B5677)))</f>
      </c>
      <c r="M5677" s="14">
        <f>AND($I5677=MID(kododd,1,2),$J5677=MID(kododd,3,3))</f>
      </c>
    </row>
    <row r="5678">
      <c r="A5678" s="95">
        <v>45933</v>
      </c>
      <c r="B5678" s="93" t="s">
        <v>16860</v>
      </c>
      <c r="C5678" s="93" t="s">
        <v>3255</v>
      </c>
      <c r="D5678" s="95">
        <v>1301</v>
      </c>
      <c r="F5678" s="95">
        <v>23768614</v>
      </c>
      <c r="G5678" s="95">
        <v>0</v>
      </c>
      <c r="H5678" s="93" t="s">
        <v>8976</v>
      </c>
      <c r="I5678" s="93" t="s">
        <v>23893</v>
      </c>
      <c r="J5678" s="93" t="s">
        <v>20964</v>
      </c>
      <c r="K5678" s="93" t="s">
        <v>11275</v>
      </c>
      <c r="L5678" s="14">
        <f>AND(vyberHrace&lt;&gt;"",ISNUMBER(SEARCH(vyberHrace,$B5678)))</f>
      </c>
      <c r="M5678" s="14">
        <f>AND($I5678=MID(kododd,1,2),$J5678=MID(kododd,3,3))</f>
      </c>
    </row>
    <row r="5679">
      <c r="A5679" s="95">
        <v>10967</v>
      </c>
      <c r="B5679" s="93" t="s">
        <v>20468</v>
      </c>
      <c r="C5679" s="93" t="s">
        <v>1436</v>
      </c>
      <c r="D5679" s="95">
        <v>1901</v>
      </c>
      <c r="E5679" s="95">
        <v>1960</v>
      </c>
      <c r="F5679" s="95">
        <v>345822</v>
      </c>
      <c r="G5679" s="95">
        <v>250</v>
      </c>
      <c r="H5679" s="93" t="s">
        <v>8976</v>
      </c>
      <c r="I5679" s="93" t="s">
        <v>23893</v>
      </c>
      <c r="J5679" s="93" t="s">
        <v>20944</v>
      </c>
      <c r="K5679" s="93" t="s">
        <v>5129</v>
      </c>
      <c r="L5679" s="14">
        <f>AND(vyberHrace&lt;&gt;"",ISNUMBER(SEARCH(vyberHrace,$B5679)))</f>
      </c>
      <c r="M5679" s="14">
        <f>AND($I5679=MID(kododd,1,2),$J5679=MID(kododd,3,3))</f>
      </c>
    </row>
    <row r="5680">
      <c r="A5680" s="95">
        <v>52393</v>
      </c>
      <c r="B5680" s="93" t="s">
        <v>1752</v>
      </c>
      <c r="C5680" s="93" t="s">
        <v>3255</v>
      </c>
      <c r="G5680" s="95">
        <v>0</v>
      </c>
      <c r="H5680" s="93" t="s">
        <v>8976</v>
      </c>
      <c r="I5680" s="93" t="s">
        <v>23893</v>
      </c>
      <c r="J5680" s="93" t="s">
        <v>20900</v>
      </c>
      <c r="K5680" s="93" t="s">
        <v>1747</v>
      </c>
      <c r="L5680" s="14">
        <f>AND(vyberHrace&lt;&gt;"",ISNUMBER(SEARCH(vyberHrace,$B5680)))</f>
      </c>
      <c r="M5680" s="14">
        <f>AND($I5680=MID(kododd,1,2),$J5680=MID(kododd,3,3))</f>
      </c>
    </row>
    <row r="5681">
      <c r="A5681" s="95">
        <v>1675</v>
      </c>
      <c r="B5681" s="93" t="s">
        <v>16345</v>
      </c>
      <c r="C5681" s="93" t="s">
        <v>1468</v>
      </c>
      <c r="D5681" s="95">
        <v>1662</v>
      </c>
      <c r="E5681" s="95">
        <v>1817</v>
      </c>
      <c r="F5681" s="95">
        <v>366315</v>
      </c>
      <c r="G5681" s="95">
        <v>250</v>
      </c>
      <c r="H5681" s="93" t="s">
        <v>8976</v>
      </c>
      <c r="I5681" s="93" t="s">
        <v>23893</v>
      </c>
      <c r="J5681" s="93" t="s">
        <v>20863</v>
      </c>
      <c r="K5681" s="93" t="s">
        <v>4532</v>
      </c>
      <c r="L5681" s="14">
        <f>AND(vyberHrace&lt;&gt;"",ISNUMBER(SEARCH(vyberHrace,$B5681)))</f>
      </c>
      <c r="M5681" s="14">
        <f>AND($I5681=MID(kododd,1,2),$J5681=MID(kododd,3,3))</f>
      </c>
    </row>
    <row r="5682">
      <c r="A5682" s="95">
        <v>61813</v>
      </c>
      <c r="B5682" s="93" t="s">
        <v>27955</v>
      </c>
      <c r="C5682" s="93" t="s">
        <v>1413</v>
      </c>
      <c r="G5682" s="95">
        <v>250</v>
      </c>
      <c r="H5682" s="93" t="s">
        <v>8976</v>
      </c>
      <c r="I5682" s="93" t="s">
        <v>23893</v>
      </c>
      <c r="J5682" s="93" t="s">
        <v>23413</v>
      </c>
      <c r="K5682" s="93" t="s">
        <v>21382</v>
      </c>
      <c r="L5682" s="14">
        <f>AND(vyberHrace&lt;&gt;"",ISNUMBER(SEARCH(vyberHrace,$B5682)))</f>
      </c>
      <c r="M5682" s="14">
        <f>AND($I5682=MID(kododd,1,2),$J5682=MID(kododd,3,3))</f>
      </c>
    </row>
    <row r="5683">
      <c r="A5683" s="95">
        <v>54447</v>
      </c>
      <c r="B5683" s="93" t="s">
        <v>2654</v>
      </c>
      <c r="C5683" s="93" t="s">
        <v>1411</v>
      </c>
      <c r="G5683" s="95">
        <v>250</v>
      </c>
      <c r="H5683" s="93" t="s">
        <v>8976</v>
      </c>
      <c r="I5683" s="93" t="s">
        <v>23893</v>
      </c>
      <c r="J5683" s="93" t="s">
        <v>21017</v>
      </c>
      <c r="K5683" s="93" t="s">
        <v>7925</v>
      </c>
      <c r="L5683" s="14">
        <f>AND(vyberHrace&lt;&gt;"",ISNUMBER(SEARCH(vyberHrace,$B5683)))</f>
      </c>
      <c r="M5683" s="14">
        <f>AND($I5683=MID(kododd,1,2),$J5683=MID(kododd,3,3))</f>
      </c>
    </row>
    <row r="5684">
      <c r="A5684" s="95">
        <v>39507</v>
      </c>
      <c r="B5684" s="93" t="s">
        <v>21280</v>
      </c>
      <c r="C5684" s="93" t="s">
        <v>1426</v>
      </c>
      <c r="D5684" s="95">
        <v>1295</v>
      </c>
      <c r="F5684" s="95">
        <v>23719010</v>
      </c>
      <c r="G5684" s="95">
        <v>0</v>
      </c>
      <c r="H5684" s="93" t="s">
        <v>8976</v>
      </c>
      <c r="I5684" s="93" t="s">
        <v>23893</v>
      </c>
      <c r="J5684" s="93" t="s">
        <v>20898</v>
      </c>
      <c r="K5684" s="93" t="s">
        <v>6906</v>
      </c>
      <c r="L5684" s="14">
        <f>AND(vyberHrace&lt;&gt;"",ISNUMBER(SEARCH(vyberHrace,$B5684)))</f>
      </c>
      <c r="M5684" s="14">
        <f>AND($I5684=MID(kododd,1,2),$J5684=MID(kododd,3,3))</f>
      </c>
    </row>
    <row r="5685">
      <c r="A5685" s="95">
        <v>62939</v>
      </c>
      <c r="B5685" s="93" t="s">
        <v>28848</v>
      </c>
      <c r="C5685" s="93" t="s">
        <v>1450</v>
      </c>
      <c r="G5685" s="95">
        <v>250</v>
      </c>
      <c r="H5685" s="93" t="s">
        <v>8976</v>
      </c>
      <c r="I5685" s="93" t="s">
        <v>23893</v>
      </c>
      <c r="J5685" s="93" t="s">
        <v>20944</v>
      </c>
      <c r="K5685" s="93" t="s">
        <v>5129</v>
      </c>
      <c r="L5685" s="14">
        <f>AND(vyberHrace&lt;&gt;"",ISNUMBER(SEARCH(vyberHrace,$B5685)))</f>
      </c>
      <c r="M5685" s="14">
        <f>AND($I5685=MID(kododd,1,2),$J5685=MID(kododd,3,3))</f>
      </c>
    </row>
    <row r="5686">
      <c r="A5686" s="95">
        <v>62940</v>
      </c>
      <c r="B5686" s="93" t="s">
        <v>28849</v>
      </c>
      <c r="C5686" s="93" t="s">
        <v>1488</v>
      </c>
      <c r="G5686" s="95">
        <v>250</v>
      </c>
      <c r="H5686" s="93" t="s">
        <v>8976</v>
      </c>
      <c r="I5686" s="93" t="s">
        <v>23893</v>
      </c>
      <c r="J5686" s="93" t="s">
        <v>20944</v>
      </c>
      <c r="K5686" s="93" t="s">
        <v>5129</v>
      </c>
      <c r="L5686" s="14">
        <f>AND(vyberHrace&lt;&gt;"",ISNUMBER(SEARCH(vyberHrace,$B5686)))</f>
      </c>
      <c r="M5686" s="14">
        <f>AND($I5686=MID(kododd,1,2),$J5686=MID(kododd,3,3))</f>
      </c>
    </row>
    <row r="5687">
      <c r="A5687" s="95">
        <v>10956</v>
      </c>
      <c r="B5687" s="93" t="s">
        <v>21286</v>
      </c>
      <c r="C5687" s="93" t="s">
        <v>1434</v>
      </c>
      <c r="D5687" s="95">
        <v>1460</v>
      </c>
      <c r="G5687" s="95">
        <v>0</v>
      </c>
      <c r="H5687" s="93" t="s">
        <v>8976</v>
      </c>
      <c r="I5687" s="93" t="s">
        <v>23893</v>
      </c>
      <c r="J5687" s="93" t="s">
        <v>20920</v>
      </c>
      <c r="K5687" s="93" t="s">
        <v>5933</v>
      </c>
      <c r="L5687" s="14">
        <f>AND(vyberHrace&lt;&gt;"",ISNUMBER(SEARCH(vyberHrace,$B5687)))</f>
      </c>
      <c r="M5687" s="14">
        <f>AND($I5687=MID(kododd,1,2),$J5687=MID(kododd,3,3))</f>
      </c>
    </row>
    <row r="5688">
      <c r="A5688" s="95">
        <v>55398</v>
      </c>
      <c r="B5688" s="93" t="s">
        <v>21286</v>
      </c>
      <c r="C5688" s="93" t="s">
        <v>1424</v>
      </c>
      <c r="G5688" s="95">
        <v>250</v>
      </c>
      <c r="H5688" s="93" t="s">
        <v>8976</v>
      </c>
      <c r="I5688" s="93" t="s">
        <v>23893</v>
      </c>
      <c r="J5688" s="93" t="s">
        <v>20920</v>
      </c>
      <c r="K5688" s="93" t="s">
        <v>5933</v>
      </c>
      <c r="L5688" s="14">
        <f>AND(vyberHrace&lt;&gt;"",ISNUMBER(SEARCH(vyberHrace,$B5688)))</f>
      </c>
      <c r="M5688" s="14">
        <f>AND($I5688=MID(kododd,1,2),$J5688=MID(kododd,3,3))</f>
      </c>
    </row>
    <row r="5689">
      <c r="A5689" s="95">
        <v>43373</v>
      </c>
      <c r="B5689" s="93" t="s">
        <v>21290</v>
      </c>
      <c r="C5689" s="93" t="s">
        <v>1419</v>
      </c>
      <c r="G5689" s="95">
        <v>0</v>
      </c>
      <c r="H5689" s="93" t="s">
        <v>8976</v>
      </c>
      <c r="I5689" s="93" t="s">
        <v>23893</v>
      </c>
      <c r="J5689" s="93" t="s">
        <v>20862</v>
      </c>
      <c r="K5689" s="93" t="s">
        <v>6759</v>
      </c>
      <c r="L5689" s="14">
        <f>AND(vyberHrace&lt;&gt;"",ISNUMBER(SEARCH(vyberHrace,$B5689)))</f>
      </c>
      <c r="M5689" s="14">
        <f>AND($I5689=MID(kododd,1,2),$J5689=MID(kododd,3,3))</f>
      </c>
    </row>
    <row r="5690">
      <c r="A5690" s="95">
        <v>62993</v>
      </c>
      <c r="B5690" s="93" t="s">
        <v>28850</v>
      </c>
      <c r="C5690" s="93" t="s">
        <v>1488</v>
      </c>
      <c r="G5690" s="95">
        <v>0</v>
      </c>
      <c r="H5690" s="93" t="s">
        <v>8976</v>
      </c>
      <c r="I5690" s="93" t="s">
        <v>23893</v>
      </c>
      <c r="J5690" s="93" t="s">
        <v>20862</v>
      </c>
      <c r="K5690" s="93" t="s">
        <v>6759</v>
      </c>
      <c r="L5690" s="14">
        <f>AND(vyberHrace&lt;&gt;"",ISNUMBER(SEARCH(vyberHrace,$B5690)))</f>
      </c>
      <c r="M5690" s="14">
        <f>AND($I5690=MID(kododd,1,2),$J5690=MID(kododd,3,3))</f>
      </c>
    </row>
    <row r="5691">
      <c r="A5691" s="95">
        <v>33496</v>
      </c>
      <c r="B5691" s="93" t="s">
        <v>21291</v>
      </c>
      <c r="C5691" s="93" t="s">
        <v>1454</v>
      </c>
      <c r="D5691" s="95">
        <v>2171</v>
      </c>
      <c r="E5691" s="95">
        <v>2197</v>
      </c>
      <c r="F5691" s="95">
        <v>349844</v>
      </c>
      <c r="G5691" s="95">
        <v>250</v>
      </c>
      <c r="H5691" s="93" t="s">
        <v>8976</v>
      </c>
      <c r="I5691" s="93" t="s">
        <v>23893</v>
      </c>
      <c r="J5691" s="93" t="s">
        <v>20862</v>
      </c>
      <c r="K5691" s="93" t="s">
        <v>6759</v>
      </c>
      <c r="L5691" s="14">
        <f>AND(vyberHrace&lt;&gt;"",ISNUMBER(SEARCH(vyberHrace,$B5691)))</f>
      </c>
      <c r="M5691" s="14">
        <f>AND($I5691=MID(kododd,1,2),$J5691=MID(kododd,3,3))</f>
      </c>
    </row>
    <row r="5692">
      <c r="A5692" s="95">
        <v>30158</v>
      </c>
      <c r="B5692" s="93" t="s">
        <v>21296</v>
      </c>
      <c r="C5692" s="93" t="s">
        <v>1398</v>
      </c>
      <c r="D5692" s="95">
        <v>1672</v>
      </c>
      <c r="E5692" s="95">
        <v>1744</v>
      </c>
      <c r="F5692" s="95">
        <v>360570</v>
      </c>
      <c r="G5692" s="95">
        <v>0</v>
      </c>
      <c r="H5692" s="93" t="s">
        <v>8976</v>
      </c>
      <c r="I5692" s="93" t="s">
        <v>23893</v>
      </c>
      <c r="J5692" s="93" t="s">
        <v>20953</v>
      </c>
      <c r="K5692" s="93" t="s">
        <v>2012</v>
      </c>
      <c r="L5692" s="14">
        <f>AND(vyberHrace&lt;&gt;"",ISNUMBER(SEARCH(vyberHrace,$B5692)))</f>
      </c>
      <c r="M5692" s="14">
        <f>AND($I5692=MID(kododd,1,2),$J5692=MID(kododd,3,3))</f>
      </c>
    </row>
    <row r="5693">
      <c r="A5693" s="95">
        <v>31992</v>
      </c>
      <c r="B5693" s="93" t="s">
        <v>21296</v>
      </c>
      <c r="C5693" s="93" t="s">
        <v>1442</v>
      </c>
      <c r="D5693" s="95">
        <v>1808</v>
      </c>
      <c r="E5693" s="95">
        <v>1821</v>
      </c>
      <c r="F5693" s="95">
        <v>339440</v>
      </c>
      <c r="G5693" s="95">
        <v>250</v>
      </c>
      <c r="H5693" s="93" t="s">
        <v>8976</v>
      </c>
      <c r="I5693" s="93" t="s">
        <v>23893</v>
      </c>
      <c r="J5693" s="93" t="s">
        <v>20953</v>
      </c>
      <c r="K5693" s="93" t="s">
        <v>2012</v>
      </c>
      <c r="L5693" s="14">
        <f>AND(vyberHrace&lt;&gt;"",ISNUMBER(SEARCH(vyberHrace,$B5693)))</f>
      </c>
      <c r="M5693" s="14">
        <f>AND($I5693=MID(kododd,1,2),$J5693=MID(kododd,3,3))</f>
      </c>
    </row>
    <row r="5694">
      <c r="A5694" s="95">
        <v>54866</v>
      </c>
      <c r="B5694" s="93" t="s">
        <v>2698</v>
      </c>
      <c r="C5694" s="93" t="s">
        <v>1424</v>
      </c>
      <c r="G5694" s="95">
        <v>0</v>
      </c>
      <c r="H5694" s="93" t="s">
        <v>8976</v>
      </c>
      <c r="I5694" s="93" t="s">
        <v>23893</v>
      </c>
      <c r="J5694" s="93" t="s">
        <v>20863</v>
      </c>
      <c r="K5694" s="93" t="s">
        <v>4532</v>
      </c>
      <c r="L5694" s="14">
        <f>AND(vyberHrace&lt;&gt;"",ISNUMBER(SEARCH(vyberHrace,$B5694)))</f>
      </c>
      <c r="M5694" s="14">
        <f>AND($I5694=MID(kododd,1,2),$J5694=MID(kododd,3,3))</f>
      </c>
    </row>
    <row r="5695">
      <c r="A5695" s="95">
        <v>49598</v>
      </c>
      <c r="B5695" s="93" t="s">
        <v>2699</v>
      </c>
      <c r="C5695" s="93" t="s">
        <v>1406</v>
      </c>
      <c r="D5695" s="95">
        <v>1817</v>
      </c>
      <c r="E5695" s="95">
        <v>1856</v>
      </c>
      <c r="F5695" s="95">
        <v>23728825</v>
      </c>
      <c r="G5695" s="95">
        <v>250</v>
      </c>
      <c r="H5695" s="93" t="s">
        <v>8976</v>
      </c>
      <c r="I5695" s="93" t="s">
        <v>23893</v>
      </c>
      <c r="J5695" s="93" t="s">
        <v>20863</v>
      </c>
      <c r="K5695" s="93" t="s">
        <v>4532</v>
      </c>
      <c r="L5695" s="14">
        <f>AND(vyberHrace&lt;&gt;"",ISNUMBER(SEARCH(vyberHrace,$B5695)))</f>
      </c>
      <c r="M5695" s="14">
        <f>AND($I5695=MID(kododd,1,2),$J5695=MID(kododd,3,3))</f>
      </c>
    </row>
    <row r="5696">
      <c r="A5696" s="95">
        <v>61053</v>
      </c>
      <c r="B5696" s="93" t="s">
        <v>27356</v>
      </c>
      <c r="C5696" s="93" t="s">
        <v>1450</v>
      </c>
      <c r="G5696" s="95">
        <v>250</v>
      </c>
      <c r="H5696" s="93" t="s">
        <v>8976</v>
      </c>
      <c r="I5696" s="93" t="s">
        <v>23893</v>
      </c>
      <c r="J5696" s="93" t="s">
        <v>20922</v>
      </c>
      <c r="K5696" s="93" t="s">
        <v>5595</v>
      </c>
      <c r="L5696" s="14">
        <f>AND(vyberHrace&lt;&gt;"",ISNUMBER(SEARCH(vyberHrace,$B5696)))</f>
      </c>
      <c r="M5696" s="14">
        <f>AND($I5696=MID(kododd,1,2),$J5696=MID(kododd,3,3))</f>
      </c>
    </row>
    <row r="5697">
      <c r="A5697" s="95">
        <v>546</v>
      </c>
      <c r="B5697" s="93" t="s">
        <v>21308</v>
      </c>
      <c r="C5697" s="93" t="s">
        <v>1459</v>
      </c>
      <c r="D5697" s="95">
        <v>1750</v>
      </c>
      <c r="E5697" s="95">
        <v>1828</v>
      </c>
      <c r="F5697" s="95">
        <v>308323</v>
      </c>
      <c r="G5697" s="95">
        <v>250</v>
      </c>
      <c r="H5697" s="93" t="s">
        <v>8976</v>
      </c>
      <c r="I5697" s="93" t="s">
        <v>23893</v>
      </c>
      <c r="J5697" s="93" t="s">
        <v>20867</v>
      </c>
      <c r="K5697" s="93" t="s">
        <v>2024</v>
      </c>
      <c r="L5697" s="14">
        <f>AND(vyberHrace&lt;&gt;"",ISNUMBER(SEARCH(vyberHrace,$B5697)))</f>
      </c>
      <c r="M5697" s="14">
        <f>AND($I5697=MID(kododd,1,2),$J5697=MID(kododd,3,3))</f>
      </c>
    </row>
    <row r="5698">
      <c r="A5698" s="95">
        <v>61466</v>
      </c>
      <c r="B5698" s="93" t="s">
        <v>27648</v>
      </c>
      <c r="C5698" s="93" t="s">
        <v>1420</v>
      </c>
      <c r="G5698" s="95">
        <v>0</v>
      </c>
      <c r="H5698" s="93" t="s">
        <v>8976</v>
      </c>
      <c r="I5698" s="93" t="s">
        <v>23893</v>
      </c>
      <c r="J5698" s="93" t="s">
        <v>20958</v>
      </c>
      <c r="K5698" s="93" t="s">
        <v>8977</v>
      </c>
      <c r="L5698" s="14">
        <f>AND(vyberHrace&lt;&gt;"",ISNUMBER(SEARCH(vyberHrace,$B5698)))</f>
      </c>
      <c r="M5698" s="14">
        <f>AND($I5698=MID(kododd,1,2),$J5698=MID(kododd,3,3))</f>
      </c>
    </row>
    <row r="5699">
      <c r="A5699" s="95">
        <v>61368</v>
      </c>
      <c r="B5699" s="93" t="s">
        <v>27564</v>
      </c>
      <c r="C5699" s="93" t="s">
        <v>1420</v>
      </c>
      <c r="G5699" s="95">
        <v>0</v>
      </c>
      <c r="H5699" s="93" t="s">
        <v>8976</v>
      </c>
      <c r="I5699" s="93" t="s">
        <v>23893</v>
      </c>
      <c r="J5699" s="93" t="s">
        <v>20862</v>
      </c>
      <c r="K5699" s="93" t="s">
        <v>6759</v>
      </c>
      <c r="L5699" s="14">
        <f>AND(vyberHrace&lt;&gt;"",ISNUMBER(SEARCH(vyberHrace,$B5699)))</f>
      </c>
      <c r="M5699" s="14">
        <f>AND($I5699=MID(kododd,1,2),$J5699=MID(kododd,3,3))</f>
      </c>
    </row>
    <row r="5700">
      <c r="A5700" s="95">
        <v>46264</v>
      </c>
      <c r="B5700" s="93" t="s">
        <v>21317</v>
      </c>
      <c r="C5700" s="93" t="s">
        <v>1416</v>
      </c>
      <c r="D5700" s="95">
        <v>1991</v>
      </c>
      <c r="E5700" s="95">
        <v>2056</v>
      </c>
      <c r="F5700" s="95">
        <v>23733063</v>
      </c>
      <c r="G5700" s="95">
        <v>250</v>
      </c>
      <c r="H5700" s="93" t="s">
        <v>8976</v>
      </c>
      <c r="I5700" s="93" t="s">
        <v>23893</v>
      </c>
      <c r="J5700" s="93" t="s">
        <v>20944</v>
      </c>
      <c r="K5700" s="93" t="s">
        <v>5129</v>
      </c>
      <c r="L5700" s="14">
        <f>AND(vyberHrace&lt;&gt;"",ISNUMBER(SEARCH(vyberHrace,$B5700)))</f>
      </c>
      <c r="M5700" s="14">
        <f>AND($I5700=MID(kododd,1,2),$J5700=MID(kododd,3,3))</f>
      </c>
    </row>
    <row r="5701">
      <c r="A5701" s="95">
        <v>46263</v>
      </c>
      <c r="B5701" s="93" t="s">
        <v>21332</v>
      </c>
      <c r="C5701" s="93" t="s">
        <v>1400</v>
      </c>
      <c r="D5701" s="95">
        <v>1487</v>
      </c>
      <c r="E5701" s="95">
        <v>1587</v>
      </c>
      <c r="F5701" s="95">
        <v>23721979</v>
      </c>
      <c r="G5701" s="95">
        <v>0</v>
      </c>
      <c r="H5701" s="93" t="s">
        <v>8976</v>
      </c>
      <c r="I5701" s="93" t="s">
        <v>23893</v>
      </c>
      <c r="J5701" s="93" t="s">
        <v>20944</v>
      </c>
      <c r="K5701" s="93" t="s">
        <v>5129</v>
      </c>
      <c r="L5701" s="14">
        <f>AND(vyberHrace&lt;&gt;"",ISNUMBER(SEARCH(vyberHrace,$B5701)))</f>
      </c>
      <c r="M5701" s="14">
        <f>AND($I5701=MID(kododd,1,2),$J5701=MID(kododd,3,3))</f>
      </c>
    </row>
    <row r="5702">
      <c r="A5702" s="95">
        <v>54867</v>
      </c>
      <c r="B5702" s="93" t="s">
        <v>2700</v>
      </c>
      <c r="C5702" s="93" t="s">
        <v>1411</v>
      </c>
      <c r="G5702" s="95">
        <v>0</v>
      </c>
      <c r="H5702" s="93" t="s">
        <v>8976</v>
      </c>
      <c r="I5702" s="93" t="s">
        <v>23893</v>
      </c>
      <c r="J5702" s="93" t="s">
        <v>20863</v>
      </c>
      <c r="K5702" s="93" t="s">
        <v>4532</v>
      </c>
      <c r="L5702" s="14">
        <f>AND(vyberHrace&lt;&gt;"",ISNUMBER(SEARCH(vyberHrace,$B5702)))</f>
      </c>
      <c r="M5702" s="14">
        <f>AND($I5702=MID(kododd,1,2),$J5702=MID(kododd,3,3))</f>
      </c>
    </row>
    <row r="5703">
      <c r="A5703" s="95">
        <v>63357</v>
      </c>
      <c r="B5703" s="93" t="s">
        <v>28851</v>
      </c>
      <c r="C5703" s="93" t="s">
        <v>1450</v>
      </c>
      <c r="G5703" s="95">
        <v>0</v>
      </c>
      <c r="H5703" s="93" t="s">
        <v>8976</v>
      </c>
      <c r="I5703" s="93" t="s">
        <v>23893</v>
      </c>
      <c r="J5703" s="93" t="s">
        <v>21005</v>
      </c>
      <c r="K5703" s="93" t="s">
        <v>7922</v>
      </c>
      <c r="L5703" s="14">
        <f>AND(vyberHrace&lt;&gt;"",ISNUMBER(SEARCH(vyberHrace,$B5703)))</f>
      </c>
      <c r="M5703" s="14">
        <f>AND($I5703=MID(kododd,1,2),$J5703=MID(kododd,3,3))</f>
      </c>
    </row>
    <row r="5704">
      <c r="A5704" s="95">
        <v>48123</v>
      </c>
      <c r="B5704" s="93" t="s">
        <v>21346</v>
      </c>
      <c r="C5704" s="93" t="s">
        <v>1408</v>
      </c>
      <c r="D5704" s="95">
        <v>1092</v>
      </c>
      <c r="G5704" s="95">
        <v>0</v>
      </c>
      <c r="H5704" s="93" t="s">
        <v>8976</v>
      </c>
      <c r="I5704" s="93" t="s">
        <v>23893</v>
      </c>
      <c r="J5704" s="93" t="s">
        <v>21014</v>
      </c>
      <c r="K5704" s="93" t="s">
        <v>4826</v>
      </c>
      <c r="L5704" s="14">
        <f>AND(vyberHrace&lt;&gt;"",ISNUMBER(SEARCH(vyberHrace,$B5704)))</f>
      </c>
      <c r="M5704" s="14">
        <f>AND($I5704=MID(kododd,1,2),$J5704=MID(kododd,3,3))</f>
      </c>
    </row>
    <row r="5705">
      <c r="A5705" s="95">
        <v>58842</v>
      </c>
      <c r="B5705" s="93" t="s">
        <v>25314</v>
      </c>
      <c r="C5705" s="93" t="s">
        <v>1424</v>
      </c>
      <c r="G5705" s="95">
        <v>0</v>
      </c>
      <c r="H5705" s="93" t="s">
        <v>8976</v>
      </c>
      <c r="I5705" s="93" t="s">
        <v>23893</v>
      </c>
      <c r="J5705" s="93" t="s">
        <v>20862</v>
      </c>
      <c r="K5705" s="93" t="s">
        <v>6759</v>
      </c>
      <c r="L5705" s="14">
        <f>AND(vyberHrace&lt;&gt;"",ISNUMBER(SEARCH(vyberHrace,$B5705)))</f>
      </c>
      <c r="M5705" s="14">
        <f>AND($I5705=MID(kododd,1,2),$J5705=MID(kododd,3,3))</f>
      </c>
    </row>
    <row r="5706">
      <c r="A5706" s="95">
        <v>910</v>
      </c>
      <c r="B5706" s="93" t="s">
        <v>13094</v>
      </c>
      <c r="C5706" s="93" t="s">
        <v>1462</v>
      </c>
      <c r="D5706" s="95">
        <v>2047</v>
      </c>
      <c r="E5706" s="95">
        <v>2057</v>
      </c>
      <c r="F5706" s="95">
        <v>309044</v>
      </c>
      <c r="G5706" s="95">
        <v>250</v>
      </c>
      <c r="H5706" s="93" t="s">
        <v>8976</v>
      </c>
      <c r="I5706" s="93" t="s">
        <v>23893</v>
      </c>
      <c r="J5706" s="93" t="s">
        <v>20983</v>
      </c>
      <c r="K5706" s="93" t="s">
        <v>9107</v>
      </c>
      <c r="L5706" s="14">
        <f>AND(vyberHrace&lt;&gt;"",ISNUMBER(SEARCH(vyberHrace,$B5706)))</f>
      </c>
      <c r="M5706" s="14">
        <f>AND($I5706=MID(kododd,1,2),$J5706=MID(kododd,3,3))</f>
      </c>
    </row>
    <row r="5707">
      <c r="A5707" s="95">
        <v>342</v>
      </c>
      <c r="B5707" s="93" t="s">
        <v>13095</v>
      </c>
      <c r="C5707" s="93" t="s">
        <v>1417</v>
      </c>
      <c r="D5707" s="95">
        <v>2122</v>
      </c>
      <c r="E5707" s="95">
        <v>2139</v>
      </c>
      <c r="F5707" s="95">
        <v>307246</v>
      </c>
      <c r="G5707" s="95">
        <v>250</v>
      </c>
      <c r="H5707" s="93" t="s">
        <v>8976</v>
      </c>
      <c r="I5707" s="93" t="s">
        <v>23893</v>
      </c>
      <c r="J5707" s="93" t="s">
        <v>20983</v>
      </c>
      <c r="K5707" s="93" t="s">
        <v>9107</v>
      </c>
      <c r="L5707" s="14">
        <f>AND(vyberHrace&lt;&gt;"",ISNUMBER(SEARCH(vyberHrace,$B5707)))</f>
      </c>
      <c r="M5707" s="14">
        <f>AND($I5707=MID(kododd,1,2),$J5707=MID(kododd,3,3))</f>
      </c>
    </row>
    <row r="5708">
      <c r="A5708" s="95">
        <v>41394</v>
      </c>
      <c r="B5708" s="93" t="s">
        <v>13096</v>
      </c>
      <c r="C5708" s="93" t="s">
        <v>1410</v>
      </c>
      <c r="D5708" s="95">
        <v>2120</v>
      </c>
      <c r="E5708" s="95">
        <v>2123</v>
      </c>
      <c r="F5708" s="95">
        <v>380121</v>
      </c>
      <c r="G5708" s="95">
        <v>250</v>
      </c>
      <c r="H5708" s="93" t="s">
        <v>8976</v>
      </c>
      <c r="I5708" s="93" t="s">
        <v>23893</v>
      </c>
      <c r="J5708" s="93" t="s">
        <v>20862</v>
      </c>
      <c r="K5708" s="93" t="s">
        <v>6759</v>
      </c>
      <c r="L5708" s="14">
        <f>AND(vyberHrace&lt;&gt;"",ISNUMBER(SEARCH(vyberHrace,$B5708)))</f>
      </c>
      <c r="M5708" s="14">
        <f>AND($I5708=MID(kododd,1,2),$J5708=MID(kododd,3,3))</f>
      </c>
    </row>
    <row r="5709">
      <c r="A5709" s="95">
        <v>1299</v>
      </c>
      <c r="B5709" s="93" t="s">
        <v>13111</v>
      </c>
      <c r="C5709" s="93" t="s">
        <v>1471</v>
      </c>
      <c r="D5709" s="95">
        <v>1761</v>
      </c>
      <c r="E5709" s="95">
        <v>1879</v>
      </c>
      <c r="F5709" s="95">
        <v>309400</v>
      </c>
      <c r="G5709" s="95">
        <v>250</v>
      </c>
      <c r="H5709" s="93" t="s">
        <v>8976</v>
      </c>
      <c r="I5709" s="93" t="s">
        <v>23893</v>
      </c>
      <c r="J5709" s="93" t="s">
        <v>20890</v>
      </c>
      <c r="K5709" s="93" t="s">
        <v>9069</v>
      </c>
      <c r="L5709" s="14">
        <f>AND(vyberHrace&lt;&gt;"",ISNUMBER(SEARCH(vyberHrace,$B5709)))</f>
      </c>
      <c r="M5709" s="14">
        <f>AND($I5709=MID(kododd,1,2),$J5709=MID(kododd,3,3))</f>
      </c>
    </row>
    <row r="5710">
      <c r="A5710" s="95">
        <v>39931</v>
      </c>
      <c r="B5710" s="93" t="s">
        <v>13112</v>
      </c>
      <c r="C5710" s="93" t="s">
        <v>1403</v>
      </c>
      <c r="D5710" s="95">
        <v>1757</v>
      </c>
      <c r="E5710" s="95">
        <v>1825</v>
      </c>
      <c r="F5710" s="95">
        <v>382744</v>
      </c>
      <c r="G5710" s="95">
        <v>250</v>
      </c>
      <c r="H5710" s="93" t="s">
        <v>8976</v>
      </c>
      <c r="I5710" s="93" t="s">
        <v>23893</v>
      </c>
      <c r="J5710" s="93" t="s">
        <v>20844</v>
      </c>
      <c r="K5710" s="93" t="s">
        <v>8979</v>
      </c>
      <c r="L5710" s="14">
        <f>AND(vyberHrace&lt;&gt;"",ISNUMBER(SEARCH(vyberHrace,$B5710)))</f>
      </c>
      <c r="M5710" s="14">
        <f>AND($I5710=MID(kododd,1,2),$J5710=MID(kododd,3,3))</f>
      </c>
    </row>
    <row r="5711">
      <c r="A5711" s="95">
        <v>40887</v>
      </c>
      <c r="B5711" s="93" t="s">
        <v>13126</v>
      </c>
      <c r="C5711" s="93" t="s">
        <v>1408</v>
      </c>
      <c r="D5711" s="95">
        <v>1211</v>
      </c>
      <c r="E5711" s="95">
        <v>1528</v>
      </c>
      <c r="F5711" s="95">
        <v>23704136</v>
      </c>
      <c r="G5711" s="95">
        <v>0</v>
      </c>
      <c r="H5711" s="93" t="s">
        <v>8976</v>
      </c>
      <c r="I5711" s="93" t="s">
        <v>23893</v>
      </c>
      <c r="J5711" s="93" t="s">
        <v>20880</v>
      </c>
      <c r="K5711" s="93" t="s">
        <v>11224</v>
      </c>
      <c r="L5711" s="14">
        <f>AND(vyberHrace&lt;&gt;"",ISNUMBER(SEARCH(vyberHrace,$B5711)))</f>
      </c>
      <c r="M5711" s="14">
        <f>AND($I5711=MID(kododd,1,2),$J5711=MID(kododd,3,3))</f>
      </c>
    </row>
    <row r="5712">
      <c r="A5712" s="95">
        <v>491</v>
      </c>
      <c r="B5712" s="93" t="s">
        <v>16332</v>
      </c>
      <c r="C5712" s="93" t="s">
        <v>1451</v>
      </c>
      <c r="D5712" s="95">
        <v>1950</v>
      </c>
      <c r="E5712" s="95">
        <v>2008</v>
      </c>
      <c r="F5712" s="95">
        <v>313084</v>
      </c>
      <c r="G5712" s="95">
        <v>250</v>
      </c>
      <c r="H5712" s="93" t="s">
        <v>8976</v>
      </c>
      <c r="I5712" s="93" t="s">
        <v>23893</v>
      </c>
      <c r="J5712" s="93" t="s">
        <v>20862</v>
      </c>
      <c r="K5712" s="93" t="s">
        <v>6759</v>
      </c>
      <c r="L5712" s="14">
        <f>AND(vyberHrace&lt;&gt;"",ISNUMBER(SEARCH(vyberHrace,$B5712)))</f>
      </c>
      <c r="M5712" s="14">
        <f>AND($I5712=MID(kododd,1,2),$J5712=MID(kododd,3,3))</f>
      </c>
    </row>
    <row r="5713">
      <c r="A5713" s="95">
        <v>12237</v>
      </c>
      <c r="B5713" s="93" t="s">
        <v>13130</v>
      </c>
      <c r="C5713" s="93" t="s">
        <v>1461</v>
      </c>
      <c r="D5713" s="95">
        <v>1926</v>
      </c>
      <c r="E5713" s="95">
        <v>1974</v>
      </c>
      <c r="F5713" s="95">
        <v>334715</v>
      </c>
      <c r="G5713" s="95">
        <v>250</v>
      </c>
      <c r="H5713" s="93" t="s">
        <v>8976</v>
      </c>
      <c r="I5713" s="93" t="s">
        <v>23893</v>
      </c>
      <c r="J5713" s="93" t="s">
        <v>20976</v>
      </c>
      <c r="K5713" s="93" t="s">
        <v>9938</v>
      </c>
      <c r="L5713" s="14">
        <f>AND(vyberHrace&lt;&gt;"",ISNUMBER(SEARCH(vyberHrace,$B5713)))</f>
      </c>
      <c r="M5713" s="14">
        <f>AND($I5713=MID(kododd,1,2),$J5713=MID(kododd,3,3))</f>
      </c>
    </row>
    <row r="5714">
      <c r="A5714" s="95">
        <v>63757</v>
      </c>
      <c r="B5714" s="93" t="s">
        <v>13133</v>
      </c>
      <c r="C5714" s="93" t="s">
        <v>1412</v>
      </c>
      <c r="G5714" s="95">
        <v>250</v>
      </c>
      <c r="H5714" s="93" t="s">
        <v>8976</v>
      </c>
      <c r="I5714" s="93" t="s">
        <v>23893</v>
      </c>
      <c r="J5714" s="93" t="s">
        <v>20867</v>
      </c>
      <c r="K5714" s="93" t="s">
        <v>2024</v>
      </c>
      <c r="L5714" s="14">
        <f>AND(vyberHrace&lt;&gt;"",ISNUMBER(SEARCH(vyberHrace,$B5714)))</f>
      </c>
      <c r="M5714" s="14">
        <f>AND($I5714=MID(kododd,1,2),$J5714=MID(kododd,3,3))</f>
      </c>
    </row>
    <row r="5715">
      <c r="A5715" s="95">
        <v>32726</v>
      </c>
      <c r="B5715" s="93" t="s">
        <v>13138</v>
      </c>
      <c r="C5715" s="93" t="s">
        <v>1427</v>
      </c>
      <c r="F5715" s="95">
        <v>370908</v>
      </c>
      <c r="G5715" s="95">
        <v>250</v>
      </c>
      <c r="H5715" s="93" t="s">
        <v>8976</v>
      </c>
      <c r="I5715" s="93" t="s">
        <v>23893</v>
      </c>
      <c r="J5715" s="93" t="s">
        <v>20976</v>
      </c>
      <c r="K5715" s="93" t="s">
        <v>9938</v>
      </c>
      <c r="L5715" s="14">
        <f>AND(vyberHrace&lt;&gt;"",ISNUMBER(SEARCH(vyberHrace,$B5715)))</f>
      </c>
      <c r="M5715" s="14">
        <f>AND($I5715=MID(kododd,1,2),$J5715=MID(kododd,3,3))</f>
      </c>
    </row>
    <row r="5716">
      <c r="A5716" s="95">
        <v>53287</v>
      </c>
      <c r="B5716" s="93" t="s">
        <v>20710</v>
      </c>
      <c r="C5716" s="93" t="s">
        <v>1406</v>
      </c>
      <c r="G5716" s="95">
        <v>0</v>
      </c>
      <c r="H5716" s="93" t="s">
        <v>8976</v>
      </c>
      <c r="I5716" s="93" t="s">
        <v>23893</v>
      </c>
      <c r="J5716" s="93" t="s">
        <v>20863</v>
      </c>
      <c r="K5716" s="93" t="s">
        <v>4532</v>
      </c>
      <c r="L5716" s="14">
        <f>AND(vyberHrace&lt;&gt;"",ISNUMBER(SEARCH(vyberHrace,$B5716)))</f>
      </c>
      <c r="M5716" s="14">
        <f>AND($I5716=MID(kododd,1,2),$J5716=MID(kododd,3,3))</f>
      </c>
    </row>
    <row r="5717">
      <c r="A5717" s="95">
        <v>51074</v>
      </c>
      <c r="B5717" s="93" t="s">
        <v>1900</v>
      </c>
      <c r="C5717" s="93" t="s">
        <v>1406</v>
      </c>
      <c r="D5717" s="95">
        <v>1103</v>
      </c>
      <c r="G5717" s="95">
        <v>0</v>
      </c>
      <c r="H5717" s="93" t="s">
        <v>8976</v>
      </c>
      <c r="I5717" s="93" t="s">
        <v>23893</v>
      </c>
      <c r="J5717" s="93" t="s">
        <v>20862</v>
      </c>
      <c r="K5717" s="93" t="s">
        <v>6759</v>
      </c>
      <c r="L5717" s="14">
        <f>AND(vyberHrace&lt;&gt;"",ISNUMBER(SEARCH(vyberHrace,$B5717)))</f>
      </c>
      <c r="M5717" s="14">
        <f>AND($I5717=MID(kododd,1,2),$J5717=MID(kododd,3,3))</f>
      </c>
    </row>
    <row r="5718">
      <c r="A5718" s="95">
        <v>53288</v>
      </c>
      <c r="B5718" s="93" t="s">
        <v>19427</v>
      </c>
      <c r="C5718" s="93" t="s">
        <v>1420</v>
      </c>
      <c r="G5718" s="95">
        <v>0</v>
      </c>
      <c r="H5718" s="93" t="s">
        <v>8976</v>
      </c>
      <c r="I5718" s="93" t="s">
        <v>23893</v>
      </c>
      <c r="J5718" s="93" t="s">
        <v>20863</v>
      </c>
      <c r="K5718" s="93" t="s">
        <v>4532</v>
      </c>
      <c r="L5718" s="14">
        <f>AND(vyberHrace&lt;&gt;"",ISNUMBER(SEARCH(vyberHrace,$B5718)))</f>
      </c>
      <c r="M5718" s="14">
        <f>AND($I5718=MID(kododd,1,2),$J5718=MID(kododd,3,3))</f>
      </c>
    </row>
    <row r="5719">
      <c r="A5719" s="95">
        <v>30150</v>
      </c>
      <c r="B5719" s="93" t="s">
        <v>19428</v>
      </c>
      <c r="C5719" s="93" t="s">
        <v>1448</v>
      </c>
      <c r="G5719" s="95">
        <v>0</v>
      </c>
      <c r="H5719" s="93" t="s">
        <v>8976</v>
      </c>
      <c r="I5719" s="93" t="s">
        <v>23893</v>
      </c>
      <c r="J5719" s="93" t="s">
        <v>20996</v>
      </c>
      <c r="K5719" s="93" t="s">
        <v>368</v>
      </c>
      <c r="L5719" s="14">
        <f>AND(vyberHrace&lt;&gt;"",ISNUMBER(SEARCH(vyberHrace,$B5719)))</f>
      </c>
      <c r="M5719" s="14">
        <f>AND($I5719=MID(kododd,1,2),$J5719=MID(kododd,3,3))</f>
      </c>
    </row>
    <row r="5720">
      <c r="A5720" s="95">
        <v>49188</v>
      </c>
      <c r="B5720" s="93" t="s">
        <v>19429</v>
      </c>
      <c r="C5720" s="93" t="s">
        <v>1427</v>
      </c>
      <c r="G5720" s="95">
        <v>0</v>
      </c>
      <c r="H5720" s="93" t="s">
        <v>8976</v>
      </c>
      <c r="I5720" s="93" t="s">
        <v>23893</v>
      </c>
      <c r="J5720" s="93" t="s">
        <v>20996</v>
      </c>
      <c r="K5720" s="93" t="s">
        <v>368</v>
      </c>
      <c r="L5720" s="14">
        <f>AND(vyberHrace&lt;&gt;"",ISNUMBER(SEARCH(vyberHrace,$B5720)))</f>
      </c>
      <c r="M5720" s="14">
        <f>AND($I5720=MID(kododd,1,2),$J5720=MID(kododd,3,3))</f>
      </c>
    </row>
    <row r="5721">
      <c r="A5721" s="95">
        <v>5731</v>
      </c>
      <c r="B5721" s="93" t="s">
        <v>20383</v>
      </c>
      <c r="C5721" s="93" t="s">
        <v>1423</v>
      </c>
      <c r="D5721" s="95">
        <v>2091</v>
      </c>
      <c r="E5721" s="95">
        <v>2079</v>
      </c>
      <c r="F5721" s="95">
        <v>311936</v>
      </c>
      <c r="G5721" s="95">
        <v>0</v>
      </c>
      <c r="H5721" s="93" t="s">
        <v>8976</v>
      </c>
      <c r="I5721" s="93" t="s">
        <v>23893</v>
      </c>
      <c r="J5721" s="93" t="s">
        <v>20983</v>
      </c>
      <c r="K5721" s="93" t="s">
        <v>9107</v>
      </c>
      <c r="L5721" s="14">
        <f>AND(vyberHrace&lt;&gt;"",ISNUMBER(SEARCH(vyberHrace,$B5721)))</f>
      </c>
      <c r="M5721" s="14">
        <f>AND($I5721=MID(kododd,1,2),$J5721=MID(kododd,3,3))</f>
      </c>
    </row>
    <row r="5722">
      <c r="A5722" s="95">
        <v>42187</v>
      </c>
      <c r="B5722" s="93" t="s">
        <v>11937</v>
      </c>
      <c r="C5722" s="93" t="s">
        <v>1419</v>
      </c>
      <c r="D5722" s="95">
        <v>1831</v>
      </c>
      <c r="E5722" s="95">
        <v>1859</v>
      </c>
      <c r="F5722" s="95">
        <v>23701650</v>
      </c>
      <c r="G5722" s="95">
        <v>250</v>
      </c>
      <c r="H5722" s="93" t="s">
        <v>8976</v>
      </c>
      <c r="I5722" s="93" t="s">
        <v>23893</v>
      </c>
      <c r="J5722" s="93" t="s">
        <v>20991</v>
      </c>
      <c r="K5722" s="93" t="s">
        <v>9101</v>
      </c>
      <c r="L5722" s="14">
        <f>AND(vyberHrace&lt;&gt;"",ISNUMBER(SEARCH(vyberHrace,$B5722)))</f>
      </c>
      <c r="M5722" s="14">
        <f>AND($I5722=MID(kododd,1,2),$J5722=MID(kododd,3,3))</f>
      </c>
    </row>
    <row r="5723">
      <c r="A5723" s="95">
        <v>40289</v>
      </c>
      <c r="B5723" s="93" t="s">
        <v>14014</v>
      </c>
      <c r="C5723" s="93" t="s">
        <v>1432</v>
      </c>
      <c r="D5723" s="95">
        <v>1433</v>
      </c>
      <c r="E5723" s="95">
        <v>1791</v>
      </c>
      <c r="F5723" s="95">
        <v>571001379</v>
      </c>
      <c r="G5723" s="95">
        <v>250</v>
      </c>
      <c r="H5723" s="93" t="s">
        <v>8976</v>
      </c>
      <c r="I5723" s="93" t="s">
        <v>23893</v>
      </c>
      <c r="J5723" s="93" t="s">
        <v>20855</v>
      </c>
      <c r="K5723" s="93" t="s">
        <v>2076</v>
      </c>
      <c r="L5723" s="14">
        <f>AND(vyberHrace&lt;&gt;"",ISNUMBER(SEARCH(vyberHrace,$B5723)))</f>
      </c>
      <c r="M5723" s="14">
        <f>AND($I5723=MID(kododd,1,2),$J5723=MID(kododd,3,3))</f>
      </c>
    </row>
    <row r="5724">
      <c r="A5724" s="95">
        <v>61401</v>
      </c>
      <c r="B5724" s="93" t="s">
        <v>27592</v>
      </c>
      <c r="C5724" s="93" t="s">
        <v>1422</v>
      </c>
      <c r="G5724" s="95">
        <v>250</v>
      </c>
      <c r="H5724" s="93" t="s">
        <v>8976</v>
      </c>
      <c r="I5724" s="93" t="s">
        <v>23893</v>
      </c>
      <c r="J5724" s="93" t="s">
        <v>20900</v>
      </c>
      <c r="K5724" s="93" t="s">
        <v>1747</v>
      </c>
      <c r="L5724" s="14">
        <f>AND(vyberHrace&lt;&gt;"",ISNUMBER(SEARCH(vyberHrace,$B5724)))</f>
      </c>
      <c r="M5724" s="14">
        <f>AND($I5724=MID(kododd,1,2),$J5724=MID(kododd,3,3))</f>
      </c>
    </row>
    <row r="5725">
      <c r="A5725" s="95">
        <v>57835</v>
      </c>
      <c r="B5725" s="93" t="s">
        <v>24386</v>
      </c>
      <c r="C5725" s="93" t="s">
        <v>1486</v>
      </c>
      <c r="G5725" s="95">
        <v>0</v>
      </c>
      <c r="H5725" s="93" t="s">
        <v>8976</v>
      </c>
      <c r="I5725" s="93" t="s">
        <v>23893</v>
      </c>
      <c r="J5725" s="93" t="s">
        <v>20862</v>
      </c>
      <c r="K5725" s="93" t="s">
        <v>6759</v>
      </c>
      <c r="L5725" s="14">
        <f>AND(vyberHrace&lt;&gt;"",ISNUMBER(SEARCH(vyberHrace,$B5725)))</f>
      </c>
      <c r="M5725" s="14">
        <f>AND($I5725=MID(kododd,1,2),$J5725=MID(kododd,3,3))</f>
      </c>
    </row>
    <row r="5726">
      <c r="A5726" s="95">
        <v>52948</v>
      </c>
      <c r="B5726" s="93" t="s">
        <v>21041</v>
      </c>
      <c r="C5726" s="93" t="s">
        <v>1470</v>
      </c>
      <c r="G5726" s="95">
        <v>0</v>
      </c>
      <c r="H5726" s="93" t="s">
        <v>8976</v>
      </c>
      <c r="I5726" s="93" t="s">
        <v>23893</v>
      </c>
      <c r="J5726" s="93" t="s">
        <v>20883</v>
      </c>
      <c r="K5726" s="93" t="s">
        <v>6903</v>
      </c>
      <c r="L5726" s="14">
        <f>AND(vyberHrace&lt;&gt;"",ISNUMBER(SEARCH(vyberHrace,$B5726)))</f>
      </c>
      <c r="M5726" s="14">
        <f>AND($I5726=MID(kododd,1,2),$J5726=MID(kododd,3,3))</f>
      </c>
    </row>
    <row r="5727">
      <c r="A5727" s="95">
        <v>41615</v>
      </c>
      <c r="B5727" s="93" t="s">
        <v>11832</v>
      </c>
      <c r="C5727" s="93" t="s">
        <v>1408</v>
      </c>
      <c r="D5727" s="95">
        <v>1811</v>
      </c>
      <c r="E5727" s="95">
        <v>1871</v>
      </c>
      <c r="F5727" s="95">
        <v>23701668</v>
      </c>
      <c r="G5727" s="95">
        <v>250</v>
      </c>
      <c r="H5727" s="93" t="s">
        <v>8976</v>
      </c>
      <c r="I5727" s="93" t="s">
        <v>23893</v>
      </c>
      <c r="J5727" s="93" t="s">
        <v>20862</v>
      </c>
      <c r="K5727" s="93" t="s">
        <v>6759</v>
      </c>
      <c r="L5727" s="14">
        <f>AND(vyberHrace&lt;&gt;"",ISNUMBER(SEARCH(vyberHrace,$B5727)))</f>
      </c>
      <c r="M5727" s="14">
        <f>AND($I5727=MID(kododd,1,2),$J5727=MID(kododd,3,3))</f>
      </c>
    </row>
    <row r="5728">
      <c r="A5728" s="95">
        <v>49840</v>
      </c>
      <c r="B5728" s="93" t="s">
        <v>11842</v>
      </c>
      <c r="C5728" s="93" t="s">
        <v>3255</v>
      </c>
      <c r="D5728" s="95">
        <v>1232</v>
      </c>
      <c r="E5728" s="95">
        <v>1575</v>
      </c>
      <c r="F5728" s="95">
        <v>23740230</v>
      </c>
      <c r="G5728" s="95">
        <v>0</v>
      </c>
      <c r="H5728" s="93" t="s">
        <v>8976</v>
      </c>
      <c r="I5728" s="93" t="s">
        <v>23893</v>
      </c>
      <c r="J5728" s="93" t="s">
        <v>20990</v>
      </c>
      <c r="K5728" s="93" t="s">
        <v>5159</v>
      </c>
      <c r="L5728" s="14">
        <f>AND(vyberHrace&lt;&gt;"",ISNUMBER(SEARCH(vyberHrace,$B5728)))</f>
      </c>
      <c r="M5728" s="14">
        <f>AND($I5728=MID(kododd,1,2),$J5728=MID(kododd,3,3))</f>
      </c>
    </row>
    <row r="5729">
      <c r="A5729" s="95">
        <v>53594</v>
      </c>
      <c r="B5729" s="93" t="s">
        <v>20712</v>
      </c>
      <c r="C5729" s="93" t="s">
        <v>3255</v>
      </c>
      <c r="E5729" s="95">
        <v>1548</v>
      </c>
      <c r="F5729" s="95">
        <v>23778164</v>
      </c>
      <c r="G5729" s="95">
        <v>250</v>
      </c>
      <c r="H5729" s="93" t="s">
        <v>8976</v>
      </c>
      <c r="I5729" s="93" t="s">
        <v>23893</v>
      </c>
      <c r="J5729" s="93" t="s">
        <v>20862</v>
      </c>
      <c r="K5729" s="93" t="s">
        <v>6759</v>
      </c>
      <c r="L5729" s="14">
        <f>AND(vyberHrace&lt;&gt;"",ISNUMBER(SEARCH(vyberHrace,$B5729)))</f>
      </c>
      <c r="M5729" s="14">
        <f>AND($I5729=MID(kododd,1,2),$J5729=MID(kododd,3,3))</f>
      </c>
    </row>
    <row r="5730">
      <c r="A5730" s="95">
        <v>13771</v>
      </c>
      <c r="B5730" s="93" t="s">
        <v>11846</v>
      </c>
      <c r="C5730" s="93" t="s">
        <v>1447</v>
      </c>
      <c r="D5730" s="95">
        <v>1827</v>
      </c>
      <c r="E5730" s="95">
        <v>1886</v>
      </c>
      <c r="F5730" s="95">
        <v>366323</v>
      </c>
      <c r="G5730" s="95">
        <v>0</v>
      </c>
      <c r="H5730" s="93" t="s">
        <v>8976</v>
      </c>
      <c r="I5730" s="93" t="s">
        <v>23893</v>
      </c>
      <c r="J5730" s="93" t="s">
        <v>20974</v>
      </c>
      <c r="K5730" s="93" t="s">
        <v>4919</v>
      </c>
      <c r="L5730" s="14">
        <f>AND(vyberHrace&lt;&gt;"",ISNUMBER(SEARCH(vyberHrace,$B5730)))</f>
      </c>
      <c r="M5730" s="14">
        <f>AND($I5730=MID(kododd,1,2),$J5730=MID(kododd,3,3))</f>
      </c>
    </row>
    <row r="5731">
      <c r="A5731" s="95">
        <v>61874</v>
      </c>
      <c r="B5731" s="93" t="s">
        <v>28013</v>
      </c>
      <c r="C5731" s="93" t="s">
        <v>1486</v>
      </c>
      <c r="G5731" s="95">
        <v>0</v>
      </c>
      <c r="H5731" s="93" t="s">
        <v>8976</v>
      </c>
      <c r="I5731" s="93" t="s">
        <v>23893</v>
      </c>
      <c r="J5731" s="93" t="s">
        <v>20862</v>
      </c>
      <c r="K5731" s="93" t="s">
        <v>6759</v>
      </c>
      <c r="L5731" s="14">
        <f>AND(vyberHrace&lt;&gt;"",ISNUMBER(SEARCH(vyberHrace,$B5731)))</f>
      </c>
      <c r="M5731" s="14">
        <f>AND($I5731=MID(kododd,1,2),$J5731=MID(kododd,3,3))</f>
      </c>
    </row>
    <row r="5732">
      <c r="A5732" s="95">
        <v>37023</v>
      </c>
      <c r="B5732" s="93" t="s">
        <v>11708</v>
      </c>
      <c r="C5732" s="93" t="s">
        <v>1409</v>
      </c>
      <c r="D5732" s="95">
        <v>1100</v>
      </c>
      <c r="G5732" s="95">
        <v>0</v>
      </c>
      <c r="H5732" s="93" t="s">
        <v>8976</v>
      </c>
      <c r="I5732" s="93" t="s">
        <v>23893</v>
      </c>
      <c r="J5732" s="93" t="s">
        <v>20880</v>
      </c>
      <c r="K5732" s="93" t="s">
        <v>11224</v>
      </c>
      <c r="L5732" s="14">
        <f>AND(vyberHrace&lt;&gt;"",ISNUMBER(SEARCH(vyberHrace,$B5732)))</f>
      </c>
      <c r="M5732" s="14">
        <f>AND($I5732=MID(kododd,1,2),$J5732=MID(kododd,3,3))</f>
      </c>
    </row>
    <row r="5733">
      <c r="A5733" s="95">
        <v>35135</v>
      </c>
      <c r="B5733" s="93" t="s">
        <v>14130</v>
      </c>
      <c r="C5733" s="93" t="s">
        <v>1421</v>
      </c>
      <c r="D5733" s="95">
        <v>1559</v>
      </c>
      <c r="F5733" s="95">
        <v>359831</v>
      </c>
      <c r="G5733" s="95">
        <v>0</v>
      </c>
      <c r="H5733" s="93" t="s">
        <v>8976</v>
      </c>
      <c r="I5733" s="93" t="s">
        <v>23893</v>
      </c>
      <c r="J5733" s="93" t="s">
        <v>20944</v>
      </c>
      <c r="K5733" s="93" t="s">
        <v>5129</v>
      </c>
      <c r="L5733" s="14">
        <f>AND(vyberHrace&lt;&gt;"",ISNUMBER(SEARCH(vyberHrace,$B5733)))</f>
      </c>
      <c r="M5733" s="14">
        <f>AND($I5733=MID(kododd,1,2),$J5733=MID(kododd,3,3))</f>
      </c>
    </row>
    <row r="5734">
      <c r="A5734" s="95">
        <v>9214</v>
      </c>
      <c r="B5734" s="93" t="s">
        <v>14131</v>
      </c>
      <c r="C5734" s="93" t="s">
        <v>1434</v>
      </c>
      <c r="D5734" s="95">
        <v>2206</v>
      </c>
      <c r="E5734" s="95">
        <v>2248</v>
      </c>
      <c r="F5734" s="95">
        <v>318949</v>
      </c>
      <c r="G5734" s="95">
        <v>250</v>
      </c>
      <c r="H5734" s="93" t="s">
        <v>8976</v>
      </c>
      <c r="I5734" s="93" t="s">
        <v>23893</v>
      </c>
      <c r="J5734" s="93" t="s">
        <v>20990</v>
      </c>
      <c r="K5734" s="93" t="s">
        <v>5159</v>
      </c>
      <c r="L5734" s="14">
        <f>AND(vyberHrace&lt;&gt;"",ISNUMBER(SEARCH(vyberHrace,$B5734)))</f>
      </c>
      <c r="M5734" s="14">
        <f>AND($I5734=MID(kododd,1,2),$J5734=MID(kododd,3,3))</f>
      </c>
    </row>
    <row r="5735">
      <c r="A5735" s="95">
        <v>34027</v>
      </c>
      <c r="B5735" s="93" t="s">
        <v>14133</v>
      </c>
      <c r="C5735" s="93" t="s">
        <v>1428</v>
      </c>
      <c r="D5735" s="95">
        <v>1590</v>
      </c>
      <c r="E5735" s="95">
        <v>1702</v>
      </c>
      <c r="F5735" s="95">
        <v>376019</v>
      </c>
      <c r="G5735" s="95">
        <v>250</v>
      </c>
      <c r="H5735" s="93" t="s">
        <v>8976</v>
      </c>
      <c r="I5735" s="93" t="s">
        <v>23893</v>
      </c>
      <c r="J5735" s="93" t="s">
        <v>20862</v>
      </c>
      <c r="K5735" s="93" t="s">
        <v>6759</v>
      </c>
      <c r="L5735" s="14">
        <f>AND(vyberHrace&lt;&gt;"",ISNUMBER(SEARCH(vyberHrace,$B5735)))</f>
      </c>
      <c r="M5735" s="14">
        <f>AND($I5735=MID(kododd,1,2),$J5735=MID(kododd,3,3))</f>
      </c>
    </row>
    <row r="5736">
      <c r="A5736" s="95">
        <v>38081</v>
      </c>
      <c r="B5736" s="93" t="s">
        <v>14134</v>
      </c>
      <c r="C5736" s="93" t="s">
        <v>1438</v>
      </c>
      <c r="D5736" s="95">
        <v>1489</v>
      </c>
      <c r="E5736" s="95">
        <v>1555</v>
      </c>
      <c r="F5736" s="95">
        <v>376027</v>
      </c>
      <c r="G5736" s="95">
        <v>250</v>
      </c>
      <c r="H5736" s="93" t="s">
        <v>8976</v>
      </c>
      <c r="I5736" s="93" t="s">
        <v>23893</v>
      </c>
      <c r="J5736" s="93" t="s">
        <v>20862</v>
      </c>
      <c r="K5736" s="93" t="s">
        <v>6759</v>
      </c>
      <c r="L5736" s="14">
        <f>AND(vyberHrace&lt;&gt;"",ISNUMBER(SEARCH(vyberHrace,$B5736)))</f>
      </c>
      <c r="M5736" s="14">
        <f>AND($I5736=MID(kododd,1,2),$J5736=MID(kododd,3,3))</f>
      </c>
    </row>
    <row r="5737">
      <c r="A5737" s="95">
        <v>36884</v>
      </c>
      <c r="B5737" s="93" t="s">
        <v>19025</v>
      </c>
      <c r="C5737" s="93" t="s">
        <v>1475</v>
      </c>
      <c r="F5737" s="95">
        <v>366501</v>
      </c>
      <c r="G5737" s="95">
        <v>0</v>
      </c>
      <c r="H5737" s="93" t="s">
        <v>8976</v>
      </c>
      <c r="I5737" s="93" t="s">
        <v>23893</v>
      </c>
      <c r="J5737" s="93" t="s">
        <v>20960</v>
      </c>
      <c r="K5737" s="93" t="s">
        <v>4905</v>
      </c>
      <c r="L5737" s="14">
        <f>AND(vyberHrace&lt;&gt;"",ISNUMBER(SEARCH(vyberHrace,$B5737)))</f>
      </c>
      <c r="M5737" s="14">
        <f>AND($I5737=MID(kododd,1,2),$J5737=MID(kododd,3,3))</f>
      </c>
    </row>
    <row r="5738">
      <c r="A5738" s="95">
        <v>15640</v>
      </c>
      <c r="B5738" s="93" t="s">
        <v>14161</v>
      </c>
      <c r="C5738" s="93" t="s">
        <v>1468</v>
      </c>
      <c r="D5738" s="95">
        <v>1498</v>
      </c>
      <c r="E5738" s="95">
        <v>1753</v>
      </c>
      <c r="F5738" s="95">
        <v>396338</v>
      </c>
      <c r="G5738" s="95">
        <v>0</v>
      </c>
      <c r="H5738" s="93" t="s">
        <v>8976</v>
      </c>
      <c r="I5738" s="93" t="s">
        <v>23893</v>
      </c>
      <c r="J5738" s="93" t="s">
        <v>20964</v>
      </c>
      <c r="K5738" s="93" t="s">
        <v>11275</v>
      </c>
      <c r="L5738" s="14">
        <f>AND(vyberHrace&lt;&gt;"",ISNUMBER(SEARCH(vyberHrace,$B5738)))</f>
      </c>
      <c r="M5738" s="14">
        <f>AND($I5738=MID(kododd,1,2),$J5738=MID(kododd,3,3))</f>
      </c>
    </row>
    <row r="5739">
      <c r="A5739" s="95">
        <v>53722</v>
      </c>
      <c r="B5739" s="93" t="s">
        <v>14161</v>
      </c>
      <c r="C5739" s="93" t="s">
        <v>1434</v>
      </c>
      <c r="D5739" s="95">
        <v>1301</v>
      </c>
      <c r="F5739" s="95">
        <v>23740833</v>
      </c>
      <c r="G5739" s="95">
        <v>0</v>
      </c>
      <c r="H5739" s="93" t="s">
        <v>8976</v>
      </c>
      <c r="I5739" s="93" t="s">
        <v>23893</v>
      </c>
      <c r="J5739" s="93" t="s">
        <v>20964</v>
      </c>
      <c r="K5739" s="93" t="s">
        <v>11275</v>
      </c>
      <c r="L5739" s="14">
        <f>AND(vyberHrace&lt;&gt;"",ISNUMBER(SEARCH(vyberHrace,$B5739)))</f>
      </c>
      <c r="M5739" s="14">
        <f>AND($I5739=MID(kododd,1,2),$J5739=MID(kododd,3,3))</f>
      </c>
    </row>
    <row r="5740">
      <c r="A5740" s="95">
        <v>15246</v>
      </c>
      <c r="B5740" s="93" t="s">
        <v>14311</v>
      </c>
      <c r="C5740" s="93" t="s">
        <v>1459</v>
      </c>
      <c r="D5740" s="95">
        <v>1521</v>
      </c>
      <c r="E5740" s="95">
        <v>1701</v>
      </c>
      <c r="F5740" s="95">
        <v>301299</v>
      </c>
      <c r="G5740" s="95">
        <v>250</v>
      </c>
      <c r="H5740" s="93" t="s">
        <v>8976</v>
      </c>
      <c r="I5740" s="93" t="s">
        <v>23893</v>
      </c>
      <c r="J5740" s="93" t="s">
        <v>20956</v>
      </c>
      <c r="K5740" s="93" t="s">
        <v>26134</v>
      </c>
      <c r="L5740" s="14">
        <f>AND(vyberHrace&lt;&gt;"",ISNUMBER(SEARCH(vyberHrace,$B5740)))</f>
      </c>
      <c r="M5740" s="14">
        <f>AND($I5740=MID(kododd,1,2),$J5740=MID(kododd,3,3))</f>
      </c>
    </row>
    <row r="5741">
      <c r="A5741" s="95">
        <v>63279</v>
      </c>
      <c r="B5741" s="93" t="s">
        <v>28852</v>
      </c>
      <c r="C5741" s="93" t="s">
        <v>1442</v>
      </c>
      <c r="G5741" s="95">
        <v>250</v>
      </c>
      <c r="H5741" s="93" t="s">
        <v>8976</v>
      </c>
      <c r="I5741" s="93" t="s">
        <v>23893</v>
      </c>
      <c r="J5741" s="93" t="s">
        <v>20986</v>
      </c>
      <c r="K5741" s="93" t="s">
        <v>5124</v>
      </c>
      <c r="L5741" s="14">
        <f>AND(vyberHrace&lt;&gt;"",ISNUMBER(SEARCH(vyberHrace,$B5741)))</f>
      </c>
      <c r="M5741" s="14">
        <f>AND($I5741=MID(kododd,1,2),$J5741=MID(kododd,3,3))</f>
      </c>
    </row>
    <row r="5742">
      <c r="A5742" s="95">
        <v>13250</v>
      </c>
      <c r="B5742" s="93" t="s">
        <v>14317</v>
      </c>
      <c r="C5742" s="93" t="s">
        <v>1428</v>
      </c>
      <c r="D5742" s="95">
        <v>1725</v>
      </c>
      <c r="E5742" s="95">
        <v>1774</v>
      </c>
      <c r="F5742" s="95">
        <v>342882</v>
      </c>
      <c r="G5742" s="95">
        <v>250</v>
      </c>
      <c r="H5742" s="93" t="s">
        <v>8976</v>
      </c>
      <c r="I5742" s="93" t="s">
        <v>23893</v>
      </c>
      <c r="J5742" s="93" t="s">
        <v>20914</v>
      </c>
      <c r="K5742" s="93" t="s">
        <v>9949</v>
      </c>
      <c r="L5742" s="14">
        <f>AND(vyberHrace&lt;&gt;"",ISNUMBER(SEARCH(vyberHrace,$B5742)))</f>
      </c>
      <c r="M5742" s="14">
        <f>AND($I5742=MID(kododd,1,2),$J5742=MID(kododd,3,3))</f>
      </c>
    </row>
    <row r="5743">
      <c r="A5743" s="95">
        <v>60027</v>
      </c>
      <c r="B5743" s="93" t="s">
        <v>26506</v>
      </c>
      <c r="C5743" s="93" t="s">
        <v>3255</v>
      </c>
      <c r="G5743" s="95">
        <v>0</v>
      </c>
      <c r="H5743" s="93" t="s">
        <v>8976</v>
      </c>
      <c r="I5743" s="93" t="s">
        <v>23893</v>
      </c>
      <c r="J5743" s="93" t="s">
        <v>20958</v>
      </c>
      <c r="K5743" s="93" t="s">
        <v>8977</v>
      </c>
      <c r="L5743" s="14">
        <f>AND(vyberHrace&lt;&gt;"",ISNUMBER(SEARCH(vyberHrace,$B5743)))</f>
      </c>
      <c r="M5743" s="14">
        <f>AND($I5743=MID(kododd,1,2),$J5743=MID(kododd,3,3))</f>
      </c>
    </row>
    <row r="5744">
      <c r="A5744" s="95">
        <v>58881</v>
      </c>
      <c r="B5744" s="93" t="s">
        <v>25349</v>
      </c>
      <c r="C5744" s="93" t="s">
        <v>1412</v>
      </c>
      <c r="G5744" s="95">
        <v>250</v>
      </c>
      <c r="H5744" s="93" t="s">
        <v>8976</v>
      </c>
      <c r="I5744" s="93" t="s">
        <v>23893</v>
      </c>
      <c r="J5744" s="93" t="s">
        <v>20920</v>
      </c>
      <c r="K5744" s="93" t="s">
        <v>5933</v>
      </c>
      <c r="L5744" s="14">
        <f>AND(vyberHrace&lt;&gt;"",ISNUMBER(SEARCH(vyberHrace,$B5744)))</f>
      </c>
      <c r="M5744" s="14">
        <f>AND($I5744=MID(kododd,1,2),$J5744=MID(kododd,3,3))</f>
      </c>
    </row>
    <row r="5745">
      <c r="A5745" s="95">
        <v>62557</v>
      </c>
      <c r="B5745" s="93" t="s">
        <v>28853</v>
      </c>
      <c r="C5745" s="93" t="s">
        <v>1411</v>
      </c>
      <c r="D5745" s="95">
        <v>1055</v>
      </c>
      <c r="G5745" s="95">
        <v>250</v>
      </c>
      <c r="H5745" s="93" t="s">
        <v>8976</v>
      </c>
      <c r="I5745" s="93" t="s">
        <v>23893</v>
      </c>
      <c r="J5745" s="93" t="s">
        <v>20892</v>
      </c>
      <c r="K5745" s="93" t="s">
        <v>6900</v>
      </c>
      <c r="L5745" s="14">
        <f>AND(vyberHrace&lt;&gt;"",ISNUMBER(SEARCH(vyberHrace,$B5745)))</f>
      </c>
      <c r="M5745" s="14">
        <f>AND($I5745=MID(kododd,1,2),$J5745=MID(kododd,3,3))</f>
      </c>
    </row>
    <row r="5746">
      <c r="A5746" s="95">
        <v>46020</v>
      </c>
      <c r="B5746" s="93" t="s">
        <v>14333</v>
      </c>
      <c r="C5746" s="93" t="s">
        <v>1399</v>
      </c>
      <c r="G5746" s="95">
        <v>0</v>
      </c>
      <c r="H5746" s="93" t="s">
        <v>8976</v>
      </c>
      <c r="I5746" s="93" t="s">
        <v>23893</v>
      </c>
      <c r="J5746" s="93" t="s">
        <v>20974</v>
      </c>
      <c r="K5746" s="93" t="s">
        <v>4919</v>
      </c>
      <c r="L5746" s="14">
        <f>AND(vyberHrace&lt;&gt;"",ISNUMBER(SEARCH(vyberHrace,$B5746)))</f>
      </c>
      <c r="M5746" s="14">
        <f>AND($I5746=MID(kododd,1,2),$J5746=MID(kododd,3,3))</f>
      </c>
    </row>
    <row r="5747">
      <c r="A5747" s="95">
        <v>45007</v>
      </c>
      <c r="B5747" s="93" t="s">
        <v>10257</v>
      </c>
      <c r="C5747" s="93" t="s">
        <v>1402</v>
      </c>
      <c r="D5747" s="95">
        <v>1067</v>
      </c>
      <c r="F5747" s="95">
        <v>23740248</v>
      </c>
      <c r="G5747" s="95">
        <v>0</v>
      </c>
      <c r="H5747" s="93" t="s">
        <v>8976</v>
      </c>
      <c r="I5747" s="93" t="s">
        <v>23893</v>
      </c>
      <c r="J5747" s="93" t="s">
        <v>20990</v>
      </c>
      <c r="K5747" s="93" t="s">
        <v>5159</v>
      </c>
      <c r="L5747" s="14">
        <f>AND(vyberHrace&lt;&gt;"",ISNUMBER(SEARCH(vyberHrace,$B5747)))</f>
      </c>
      <c r="M5747" s="14">
        <f>AND($I5747=MID(kododd,1,2),$J5747=MID(kododd,3,3))</f>
      </c>
    </row>
    <row r="5748">
      <c r="A5748" s="95">
        <v>60388</v>
      </c>
      <c r="B5748" s="93" t="s">
        <v>26835</v>
      </c>
      <c r="C5748" s="93" t="s">
        <v>1422</v>
      </c>
      <c r="D5748" s="95">
        <v>1725</v>
      </c>
      <c r="E5748" s="95">
        <v>1845</v>
      </c>
      <c r="F5748" s="95">
        <v>23796766</v>
      </c>
      <c r="G5748" s="95">
        <v>250</v>
      </c>
      <c r="H5748" s="93" t="s">
        <v>8976</v>
      </c>
      <c r="I5748" s="93" t="s">
        <v>23893</v>
      </c>
      <c r="J5748" s="93" t="s">
        <v>20862</v>
      </c>
      <c r="K5748" s="93" t="s">
        <v>6759</v>
      </c>
      <c r="L5748" s="14">
        <f>AND(vyberHrace&lt;&gt;"",ISNUMBER(SEARCH(vyberHrace,$B5748)))</f>
      </c>
      <c r="M5748" s="14">
        <f>AND($I5748=MID(kododd,1,2),$J5748=MID(kododd,3,3))</f>
      </c>
    </row>
    <row r="5749">
      <c r="A5749" s="95">
        <v>53289</v>
      </c>
      <c r="B5749" s="93" t="s">
        <v>20717</v>
      </c>
      <c r="C5749" s="93" t="s">
        <v>1422</v>
      </c>
      <c r="G5749" s="95">
        <v>0</v>
      </c>
      <c r="H5749" s="93" t="s">
        <v>8976</v>
      </c>
      <c r="I5749" s="93" t="s">
        <v>23893</v>
      </c>
      <c r="J5749" s="93" t="s">
        <v>20863</v>
      </c>
      <c r="K5749" s="93" t="s">
        <v>4532</v>
      </c>
      <c r="L5749" s="14">
        <f>AND(vyberHrace&lt;&gt;"",ISNUMBER(SEARCH(vyberHrace,$B5749)))</f>
      </c>
      <c r="M5749" s="14">
        <f>AND($I5749=MID(kododd,1,2),$J5749=MID(kododd,3,3))</f>
      </c>
    </row>
    <row r="5750">
      <c r="A5750" s="95">
        <v>57588</v>
      </c>
      <c r="B5750" s="93" t="s">
        <v>21714</v>
      </c>
      <c r="C5750" s="93" t="s">
        <v>1406</v>
      </c>
      <c r="F5750" s="95">
        <v>23766468</v>
      </c>
      <c r="G5750" s="95">
        <v>250</v>
      </c>
      <c r="H5750" s="93" t="s">
        <v>8976</v>
      </c>
      <c r="I5750" s="93" t="s">
        <v>23893</v>
      </c>
      <c r="J5750" s="93" t="s">
        <v>20902</v>
      </c>
      <c r="K5750" s="93" t="s">
        <v>3608</v>
      </c>
      <c r="L5750" s="14">
        <f>AND(vyberHrace&lt;&gt;"",ISNUMBER(SEARCH(vyberHrace,$B5750)))</f>
      </c>
      <c r="M5750" s="14">
        <f>AND($I5750=MID(kododd,1,2),$J5750=MID(kododd,3,3))</f>
      </c>
    </row>
    <row r="5751">
      <c r="A5751" s="95">
        <v>9525</v>
      </c>
      <c r="B5751" s="93" t="s">
        <v>10265</v>
      </c>
      <c r="C5751" s="93" t="s">
        <v>1474</v>
      </c>
      <c r="D5751" s="95">
        <v>1577</v>
      </c>
      <c r="G5751" s="95">
        <v>0</v>
      </c>
      <c r="H5751" s="93" t="s">
        <v>8976</v>
      </c>
      <c r="I5751" s="93" t="s">
        <v>23893</v>
      </c>
      <c r="J5751" s="93" t="s">
        <v>20883</v>
      </c>
      <c r="K5751" s="93" t="s">
        <v>6903</v>
      </c>
      <c r="L5751" s="14">
        <f>AND(vyberHrace&lt;&gt;"",ISNUMBER(SEARCH(vyberHrace,$B5751)))</f>
      </c>
      <c r="M5751" s="14">
        <f>AND($I5751=MID(kododd,1,2),$J5751=MID(kododd,3,3))</f>
      </c>
    </row>
    <row r="5752">
      <c r="A5752" s="95">
        <v>56004</v>
      </c>
      <c r="B5752" s="93" t="s">
        <v>15031</v>
      </c>
      <c r="C5752" s="93" t="s">
        <v>1411</v>
      </c>
      <c r="G5752" s="95">
        <v>250</v>
      </c>
      <c r="H5752" s="93" t="s">
        <v>8976</v>
      </c>
      <c r="I5752" s="93" t="s">
        <v>23893</v>
      </c>
      <c r="J5752" s="93" t="s">
        <v>20892</v>
      </c>
      <c r="K5752" s="93" t="s">
        <v>6900</v>
      </c>
      <c r="L5752" s="14">
        <f>AND(vyberHrace&lt;&gt;"",ISNUMBER(SEARCH(vyberHrace,$B5752)))</f>
      </c>
      <c r="M5752" s="14">
        <f>AND($I5752=MID(kododd,1,2),$J5752=MID(kododd,3,3))</f>
      </c>
    </row>
    <row r="5753">
      <c r="A5753" s="95">
        <v>46538</v>
      </c>
      <c r="B5753" s="93" t="s">
        <v>12926</v>
      </c>
      <c r="C5753" s="93" t="s">
        <v>1402</v>
      </c>
      <c r="D5753" s="95">
        <v>1481</v>
      </c>
      <c r="E5753" s="95">
        <v>1662</v>
      </c>
      <c r="F5753" s="95">
        <v>23721278</v>
      </c>
      <c r="G5753" s="95">
        <v>0</v>
      </c>
      <c r="H5753" s="93" t="s">
        <v>8976</v>
      </c>
      <c r="I5753" s="93" t="s">
        <v>23893</v>
      </c>
      <c r="J5753" s="93" t="s">
        <v>20859</v>
      </c>
      <c r="K5753" s="93" t="s">
        <v>5573</v>
      </c>
      <c r="L5753" s="14">
        <f>AND(vyberHrace&lt;&gt;"",ISNUMBER(SEARCH(vyberHrace,$B5753)))</f>
      </c>
      <c r="M5753" s="14">
        <f>AND($I5753=MID(kododd,1,2),$J5753=MID(kododd,3,3))</f>
      </c>
    </row>
    <row r="5754">
      <c r="A5754" s="95">
        <v>2034</v>
      </c>
      <c r="B5754" s="93" t="s">
        <v>10278</v>
      </c>
      <c r="C5754" s="93" t="s">
        <v>1427</v>
      </c>
      <c r="D5754" s="95">
        <v>1951</v>
      </c>
      <c r="E5754" s="95">
        <v>1969</v>
      </c>
      <c r="F5754" s="95">
        <v>311375</v>
      </c>
      <c r="G5754" s="95">
        <v>250</v>
      </c>
      <c r="H5754" s="93" t="s">
        <v>8976</v>
      </c>
      <c r="I5754" s="93" t="s">
        <v>23893</v>
      </c>
      <c r="J5754" s="93" t="s">
        <v>20859</v>
      </c>
      <c r="K5754" s="93" t="s">
        <v>5573</v>
      </c>
      <c r="L5754" s="14">
        <f>AND(vyberHrace&lt;&gt;"",ISNUMBER(SEARCH(vyberHrace,$B5754)))</f>
      </c>
      <c r="M5754" s="14">
        <f>AND($I5754=MID(kododd,1,2),$J5754=MID(kododd,3,3))</f>
      </c>
    </row>
    <row r="5755">
      <c r="A5755" s="95">
        <v>59195</v>
      </c>
      <c r="B5755" s="93" t="s">
        <v>28854</v>
      </c>
      <c r="C5755" s="93" t="s">
        <v>1412</v>
      </c>
      <c r="D5755" s="95">
        <v>1452</v>
      </c>
      <c r="E5755" s="95">
        <v>1633</v>
      </c>
      <c r="F5755" s="95">
        <v>23793120</v>
      </c>
      <c r="G5755" s="95">
        <v>250</v>
      </c>
      <c r="H5755" s="93" t="s">
        <v>8976</v>
      </c>
      <c r="I5755" s="93" t="s">
        <v>23893</v>
      </c>
      <c r="J5755" s="93" t="s">
        <v>20920</v>
      </c>
      <c r="K5755" s="93" t="s">
        <v>5933</v>
      </c>
      <c r="L5755" s="14">
        <f>AND(vyberHrace&lt;&gt;"",ISNUMBER(SEARCH(vyberHrace,$B5755)))</f>
      </c>
      <c r="M5755" s="14">
        <f>AND($I5755=MID(kododd,1,2),$J5755=MID(kododd,3,3))</f>
      </c>
    </row>
    <row r="5756">
      <c r="A5756" s="95">
        <v>51244</v>
      </c>
      <c r="B5756" s="93" t="s">
        <v>10287</v>
      </c>
      <c r="C5756" s="93" t="s">
        <v>1400</v>
      </c>
      <c r="D5756" s="95">
        <v>1215</v>
      </c>
      <c r="G5756" s="95">
        <v>0</v>
      </c>
      <c r="H5756" s="93" t="s">
        <v>8976</v>
      </c>
      <c r="I5756" s="93" t="s">
        <v>23893</v>
      </c>
      <c r="J5756" s="93" t="s">
        <v>21019</v>
      </c>
      <c r="K5756" s="93" t="s">
        <v>11130</v>
      </c>
      <c r="L5756" s="14">
        <f>AND(vyberHrace&lt;&gt;"",ISNUMBER(SEARCH(vyberHrace,$B5756)))</f>
      </c>
      <c r="M5756" s="14">
        <f>AND($I5756=MID(kododd,1,2),$J5756=MID(kododd,3,3))</f>
      </c>
    </row>
    <row r="5757">
      <c r="A5757" s="95">
        <v>29057</v>
      </c>
      <c r="B5757" s="93" t="s">
        <v>21138</v>
      </c>
      <c r="C5757" s="93" t="s">
        <v>1453</v>
      </c>
      <c r="D5757" s="95">
        <v>2323</v>
      </c>
      <c r="E5757" s="95">
        <v>2347</v>
      </c>
      <c r="F5757" s="95">
        <v>14903563</v>
      </c>
      <c r="G5757" s="95">
        <v>250</v>
      </c>
      <c r="H5757" s="93" t="s">
        <v>8976</v>
      </c>
      <c r="I5757" s="93" t="s">
        <v>23893</v>
      </c>
      <c r="J5757" s="93" t="s">
        <v>20990</v>
      </c>
      <c r="K5757" s="93" t="s">
        <v>5159</v>
      </c>
      <c r="L5757" s="14">
        <f>AND(vyberHrace&lt;&gt;"",ISNUMBER(SEARCH(vyberHrace,$B5757)))</f>
      </c>
      <c r="M5757" s="14">
        <f>AND($I5757=MID(kododd,1,2),$J5757=MID(kododd,3,3))</f>
      </c>
    </row>
    <row r="5758">
      <c r="A5758" s="95">
        <v>63885</v>
      </c>
      <c r="B5758" s="93" t="s">
        <v>29961</v>
      </c>
      <c r="C5758" s="93" t="s">
        <v>1450</v>
      </c>
      <c r="G5758" s="95">
        <v>0</v>
      </c>
      <c r="H5758" s="93" t="s">
        <v>8976</v>
      </c>
      <c r="I5758" s="93" t="s">
        <v>23893</v>
      </c>
      <c r="J5758" s="93" t="s">
        <v>20862</v>
      </c>
      <c r="K5758" s="93" t="s">
        <v>6759</v>
      </c>
      <c r="L5758" s="14">
        <f>AND(vyberHrace&lt;&gt;"",ISNUMBER(SEARCH(vyberHrace,$B5758)))</f>
      </c>
      <c r="M5758" s="14">
        <f>AND($I5758=MID(kododd,1,2),$J5758=MID(kododd,3,3))</f>
      </c>
    </row>
    <row r="5759">
      <c r="A5759" s="95">
        <v>34736</v>
      </c>
      <c r="B5759" s="93" t="s">
        <v>10296</v>
      </c>
      <c r="C5759" s="93" t="s">
        <v>1444</v>
      </c>
      <c r="D5759" s="95">
        <v>1489</v>
      </c>
      <c r="E5759" s="95">
        <v>1692</v>
      </c>
      <c r="F5759" s="95">
        <v>23719800</v>
      </c>
      <c r="G5759" s="95">
        <v>250</v>
      </c>
      <c r="H5759" s="93" t="s">
        <v>8976</v>
      </c>
      <c r="I5759" s="93" t="s">
        <v>23893</v>
      </c>
      <c r="J5759" s="93" t="s">
        <v>20974</v>
      </c>
      <c r="K5759" s="93" t="s">
        <v>4919</v>
      </c>
      <c r="L5759" s="14">
        <f>AND(vyberHrace&lt;&gt;"",ISNUMBER(SEARCH(vyberHrace,$B5759)))</f>
      </c>
      <c r="M5759" s="14">
        <f>AND($I5759=MID(kododd,1,2),$J5759=MID(kododd,3,3))</f>
      </c>
    </row>
    <row r="5760">
      <c r="A5760" s="95">
        <v>46294</v>
      </c>
      <c r="B5760" s="93" t="s">
        <v>11763</v>
      </c>
      <c r="C5760" s="93" t="s">
        <v>1408</v>
      </c>
      <c r="D5760" s="95">
        <v>1100</v>
      </c>
      <c r="G5760" s="95">
        <v>0</v>
      </c>
      <c r="H5760" s="93" t="s">
        <v>8976</v>
      </c>
      <c r="I5760" s="93" t="s">
        <v>23893</v>
      </c>
      <c r="J5760" s="93" t="s">
        <v>20859</v>
      </c>
      <c r="K5760" s="93" t="s">
        <v>5573</v>
      </c>
      <c r="L5760" s="14">
        <f>AND(vyberHrace&lt;&gt;"",ISNUMBER(SEARCH(vyberHrace,$B5760)))</f>
      </c>
      <c r="M5760" s="14">
        <f>AND($I5760=MID(kododd,1,2),$J5760=MID(kododd,3,3))</f>
      </c>
    </row>
    <row r="5761">
      <c r="A5761" s="95">
        <v>61897</v>
      </c>
      <c r="B5761" s="93" t="s">
        <v>28034</v>
      </c>
      <c r="C5761" s="93" t="s">
        <v>1486</v>
      </c>
      <c r="G5761" s="95">
        <v>0</v>
      </c>
      <c r="H5761" s="93" t="s">
        <v>8976</v>
      </c>
      <c r="I5761" s="93" t="s">
        <v>23893</v>
      </c>
      <c r="J5761" s="93" t="s">
        <v>20862</v>
      </c>
      <c r="K5761" s="93" t="s">
        <v>6759</v>
      </c>
      <c r="L5761" s="14">
        <f>AND(vyberHrace&lt;&gt;"",ISNUMBER(SEARCH(vyberHrace,$B5761)))</f>
      </c>
      <c r="M5761" s="14">
        <f>AND($I5761=MID(kododd,1,2),$J5761=MID(kododd,3,3))</f>
      </c>
    </row>
    <row r="5762">
      <c r="A5762" s="95">
        <v>49600</v>
      </c>
      <c r="B5762" s="93" t="s">
        <v>10301</v>
      </c>
      <c r="C5762" s="93" t="s">
        <v>1406</v>
      </c>
      <c r="G5762" s="95">
        <v>0</v>
      </c>
      <c r="H5762" s="93" t="s">
        <v>8976</v>
      </c>
      <c r="I5762" s="93" t="s">
        <v>23893</v>
      </c>
      <c r="J5762" s="93" t="s">
        <v>20863</v>
      </c>
      <c r="K5762" s="93" t="s">
        <v>4532</v>
      </c>
      <c r="L5762" s="14">
        <f>AND(vyberHrace&lt;&gt;"",ISNUMBER(SEARCH(vyberHrace,$B5762)))</f>
      </c>
      <c r="M5762" s="14">
        <f>AND($I5762=MID(kododd,1,2),$J5762=MID(kododd,3,3))</f>
      </c>
    </row>
    <row r="5763">
      <c r="A5763" s="95">
        <v>62247</v>
      </c>
      <c r="B5763" s="93" t="s">
        <v>28431</v>
      </c>
      <c r="C5763" s="93" t="s">
        <v>1420</v>
      </c>
      <c r="G5763" s="95">
        <v>0</v>
      </c>
      <c r="H5763" s="93" t="s">
        <v>8976</v>
      </c>
      <c r="I5763" s="93" t="s">
        <v>23893</v>
      </c>
      <c r="J5763" s="93" t="s">
        <v>20862</v>
      </c>
      <c r="K5763" s="93" t="s">
        <v>6759</v>
      </c>
      <c r="L5763" s="14">
        <f>AND(vyberHrace&lt;&gt;"",ISNUMBER(SEARCH(vyberHrace,$B5763)))</f>
      </c>
      <c r="M5763" s="14">
        <f>AND($I5763=MID(kododd,1,2),$J5763=MID(kododd,3,3))</f>
      </c>
    </row>
    <row r="5764">
      <c r="A5764" s="95">
        <v>62996</v>
      </c>
      <c r="B5764" s="93" t="s">
        <v>12927</v>
      </c>
      <c r="C5764" s="93" t="s">
        <v>1424</v>
      </c>
      <c r="G5764" s="95">
        <v>250</v>
      </c>
      <c r="H5764" s="93" t="s">
        <v>8976</v>
      </c>
      <c r="I5764" s="93" t="s">
        <v>23893</v>
      </c>
      <c r="J5764" s="93" t="s">
        <v>20901</v>
      </c>
      <c r="K5764" s="93" t="s">
        <v>6914</v>
      </c>
      <c r="L5764" s="14">
        <f>AND(vyberHrace&lt;&gt;"",ISNUMBER(SEARCH(vyberHrace,$B5764)))</f>
      </c>
      <c r="M5764" s="14">
        <f>AND($I5764=MID(kododd,1,2),$J5764=MID(kododd,3,3))</f>
      </c>
    </row>
    <row r="5765">
      <c r="A5765" s="95">
        <v>51649</v>
      </c>
      <c r="B5765" s="93" t="s">
        <v>1647</v>
      </c>
      <c r="C5765" s="93" t="s">
        <v>1412</v>
      </c>
      <c r="G5765" s="95">
        <v>0</v>
      </c>
      <c r="H5765" s="93" t="s">
        <v>8976</v>
      </c>
      <c r="I5765" s="93" t="s">
        <v>23893</v>
      </c>
      <c r="J5765" s="93" t="s">
        <v>20976</v>
      </c>
      <c r="K5765" s="93" t="s">
        <v>9938</v>
      </c>
      <c r="L5765" s="14">
        <f>AND(vyberHrace&lt;&gt;"",ISNUMBER(SEARCH(vyberHrace,$B5765)))</f>
      </c>
      <c r="M5765" s="14">
        <f>AND($I5765=MID(kododd,1,2),$J5765=MID(kododd,3,3))</f>
      </c>
    </row>
    <row r="5766">
      <c r="A5766" s="95">
        <v>40795</v>
      </c>
      <c r="B5766" s="93" t="s">
        <v>8177</v>
      </c>
      <c r="C5766" s="93" t="s">
        <v>1409</v>
      </c>
      <c r="G5766" s="95">
        <v>0</v>
      </c>
      <c r="H5766" s="93" t="s">
        <v>8976</v>
      </c>
      <c r="I5766" s="93" t="s">
        <v>23893</v>
      </c>
      <c r="J5766" s="93" t="s">
        <v>20974</v>
      </c>
      <c r="K5766" s="93" t="s">
        <v>4919</v>
      </c>
      <c r="L5766" s="14">
        <f>AND(vyberHrace&lt;&gt;"",ISNUMBER(SEARCH(vyberHrace,$B5766)))</f>
      </c>
      <c r="M5766" s="14">
        <f>AND($I5766=MID(kododd,1,2),$J5766=MID(kododd,3,3))</f>
      </c>
    </row>
    <row r="5767">
      <c r="A5767" s="95">
        <v>57679</v>
      </c>
      <c r="B5767" s="93" t="s">
        <v>24249</v>
      </c>
      <c r="C5767" s="93" t="s">
        <v>1449</v>
      </c>
      <c r="G5767" s="95">
        <v>0</v>
      </c>
      <c r="H5767" s="93" t="s">
        <v>8976</v>
      </c>
      <c r="I5767" s="93" t="s">
        <v>23893</v>
      </c>
      <c r="J5767" s="93" t="s">
        <v>20983</v>
      </c>
      <c r="K5767" s="93" t="s">
        <v>9107</v>
      </c>
      <c r="L5767" s="14">
        <f>AND(vyberHrace&lt;&gt;"",ISNUMBER(SEARCH(vyberHrace,$B5767)))</f>
      </c>
      <c r="M5767" s="14">
        <f>AND($I5767=MID(kododd,1,2),$J5767=MID(kododd,3,3))</f>
      </c>
    </row>
    <row r="5768">
      <c r="A5768" s="95">
        <v>3099</v>
      </c>
      <c r="B5768" s="93" t="s">
        <v>8192</v>
      </c>
      <c r="C5768" s="93" t="s">
        <v>1472</v>
      </c>
      <c r="D5768" s="95">
        <v>1518</v>
      </c>
      <c r="F5768" s="95">
        <v>311430</v>
      </c>
      <c r="G5768" s="95">
        <v>250</v>
      </c>
      <c r="H5768" s="93" t="s">
        <v>8976</v>
      </c>
      <c r="I5768" s="93" t="s">
        <v>23893</v>
      </c>
      <c r="J5768" s="93" t="s">
        <v>20843</v>
      </c>
      <c r="K5768" s="93" t="s">
        <v>6001</v>
      </c>
      <c r="L5768" s="14">
        <f>AND(vyberHrace&lt;&gt;"",ISNUMBER(SEARCH(vyberHrace,$B5768)))</f>
      </c>
      <c r="M5768" s="14">
        <f>AND($I5768=MID(kododd,1,2),$J5768=MID(kododd,3,3))</f>
      </c>
    </row>
    <row r="5769">
      <c r="A5769" s="95">
        <v>57570</v>
      </c>
      <c r="B5769" s="93" t="s">
        <v>8226</v>
      </c>
      <c r="C5769" s="93" t="s">
        <v>1420</v>
      </c>
      <c r="G5769" s="95">
        <v>0</v>
      </c>
      <c r="H5769" s="93" t="s">
        <v>8976</v>
      </c>
      <c r="I5769" s="93" t="s">
        <v>23893</v>
      </c>
      <c r="J5769" s="93" t="s">
        <v>20862</v>
      </c>
      <c r="K5769" s="93" t="s">
        <v>6759</v>
      </c>
      <c r="L5769" s="14">
        <f>AND(vyberHrace&lt;&gt;"",ISNUMBER(SEARCH(vyberHrace,$B5769)))</f>
      </c>
      <c r="M5769" s="14">
        <f>AND($I5769=MID(kododd,1,2),$J5769=MID(kododd,3,3))</f>
      </c>
    </row>
    <row r="5770">
      <c r="A5770" s="95">
        <v>26808</v>
      </c>
      <c r="B5770" s="93" t="s">
        <v>8244</v>
      </c>
      <c r="C5770" s="93" t="s">
        <v>1403</v>
      </c>
      <c r="D5770" s="95">
        <v>1840</v>
      </c>
      <c r="E5770" s="95">
        <v>1886</v>
      </c>
      <c r="F5770" s="95">
        <v>303160</v>
      </c>
      <c r="G5770" s="95">
        <v>0</v>
      </c>
      <c r="H5770" s="93" t="s">
        <v>8976</v>
      </c>
      <c r="I5770" s="93" t="s">
        <v>23893</v>
      </c>
      <c r="J5770" s="93" t="s">
        <v>20880</v>
      </c>
      <c r="K5770" s="93" t="s">
        <v>11224</v>
      </c>
      <c r="L5770" s="14">
        <f>AND(vyberHrace&lt;&gt;"",ISNUMBER(SEARCH(vyberHrace,$B5770)))</f>
      </c>
      <c r="M5770" s="14">
        <f>AND($I5770=MID(kododd,1,2),$J5770=MID(kododd,3,3))</f>
      </c>
    </row>
    <row r="5771">
      <c r="A5771" s="95">
        <v>40888</v>
      </c>
      <c r="B5771" s="93" t="s">
        <v>8250</v>
      </c>
      <c r="C5771" s="93" t="s">
        <v>1404</v>
      </c>
      <c r="D5771" s="95">
        <v>1023</v>
      </c>
      <c r="G5771" s="95">
        <v>0</v>
      </c>
      <c r="H5771" s="93" t="s">
        <v>8976</v>
      </c>
      <c r="I5771" s="93" t="s">
        <v>23893</v>
      </c>
      <c r="J5771" s="93" t="s">
        <v>20880</v>
      </c>
      <c r="K5771" s="93" t="s">
        <v>11224</v>
      </c>
      <c r="L5771" s="14">
        <f>AND(vyberHrace&lt;&gt;"",ISNUMBER(SEARCH(vyberHrace,$B5771)))</f>
      </c>
      <c r="M5771" s="14">
        <f>AND($I5771=MID(kododd,1,2),$J5771=MID(kododd,3,3))</f>
      </c>
    </row>
    <row r="5772">
      <c r="A5772" s="95">
        <v>42287</v>
      </c>
      <c r="B5772" s="93" t="s">
        <v>8251</v>
      </c>
      <c r="C5772" s="93" t="s">
        <v>1408</v>
      </c>
      <c r="G5772" s="95">
        <v>0</v>
      </c>
      <c r="H5772" s="93" t="s">
        <v>8976</v>
      </c>
      <c r="I5772" s="93" t="s">
        <v>23893</v>
      </c>
      <c r="J5772" s="93" t="s">
        <v>20862</v>
      </c>
      <c r="K5772" s="93" t="s">
        <v>6759</v>
      </c>
      <c r="L5772" s="14">
        <f>AND(vyberHrace&lt;&gt;"",ISNUMBER(SEARCH(vyberHrace,$B5772)))</f>
      </c>
      <c r="M5772" s="14">
        <f>AND($I5772=MID(kododd,1,2),$J5772=MID(kododd,3,3))</f>
      </c>
    </row>
    <row r="5773">
      <c r="A5773" s="95">
        <v>42286</v>
      </c>
      <c r="B5773" s="93" t="s">
        <v>8253</v>
      </c>
      <c r="C5773" s="93" t="s">
        <v>1409</v>
      </c>
      <c r="G5773" s="95">
        <v>0</v>
      </c>
      <c r="H5773" s="93" t="s">
        <v>8976</v>
      </c>
      <c r="I5773" s="93" t="s">
        <v>23893</v>
      </c>
      <c r="J5773" s="93" t="s">
        <v>20862</v>
      </c>
      <c r="K5773" s="93" t="s">
        <v>6759</v>
      </c>
      <c r="L5773" s="14">
        <f>AND(vyberHrace&lt;&gt;"",ISNUMBER(SEARCH(vyberHrace,$B5773)))</f>
      </c>
      <c r="M5773" s="14">
        <f>AND($I5773=MID(kododd,1,2),$J5773=MID(kododd,3,3))</f>
      </c>
    </row>
    <row r="5774">
      <c r="A5774" s="95">
        <v>62202</v>
      </c>
      <c r="B5774" s="93" t="s">
        <v>28392</v>
      </c>
      <c r="C5774" s="93" t="s">
        <v>1402</v>
      </c>
      <c r="D5774" s="95">
        <v>1008</v>
      </c>
      <c r="G5774" s="95">
        <v>250</v>
      </c>
      <c r="H5774" s="93" t="s">
        <v>8976</v>
      </c>
      <c r="I5774" s="93" t="s">
        <v>23893</v>
      </c>
      <c r="J5774" s="93" t="s">
        <v>20958</v>
      </c>
      <c r="K5774" s="93" t="s">
        <v>8977</v>
      </c>
      <c r="L5774" s="14">
        <f>AND(vyberHrace&lt;&gt;"",ISNUMBER(SEARCH(vyberHrace,$B5774)))</f>
      </c>
      <c r="M5774" s="14">
        <f>AND($I5774=MID(kododd,1,2),$J5774=MID(kododd,3,3))</f>
      </c>
    </row>
    <row r="5775">
      <c r="A5775" s="95">
        <v>46384</v>
      </c>
      <c r="B5775" s="93" t="s">
        <v>10498</v>
      </c>
      <c r="C5775" s="93" t="s">
        <v>1405</v>
      </c>
      <c r="D5775" s="95">
        <v>1234</v>
      </c>
      <c r="G5775" s="95">
        <v>250</v>
      </c>
      <c r="H5775" s="93" t="s">
        <v>8976</v>
      </c>
      <c r="I5775" s="93" t="s">
        <v>23893</v>
      </c>
      <c r="J5775" s="93" t="s">
        <v>20862</v>
      </c>
      <c r="K5775" s="93" t="s">
        <v>6759</v>
      </c>
      <c r="L5775" s="14">
        <f>AND(vyberHrace&lt;&gt;"",ISNUMBER(SEARCH(vyberHrace,$B5775)))</f>
      </c>
      <c r="M5775" s="14">
        <f>AND($I5775=MID(kododd,1,2),$J5775=MID(kododd,3,3))</f>
      </c>
    </row>
    <row r="5776">
      <c r="A5776" s="95">
        <v>44980</v>
      </c>
      <c r="B5776" s="93" t="s">
        <v>10394</v>
      </c>
      <c r="C5776" s="93" t="s">
        <v>1471</v>
      </c>
      <c r="D5776" s="95">
        <v>1187</v>
      </c>
      <c r="F5776" s="95">
        <v>23702273</v>
      </c>
      <c r="G5776" s="95">
        <v>0</v>
      </c>
      <c r="H5776" s="93" t="s">
        <v>8976</v>
      </c>
      <c r="I5776" s="93" t="s">
        <v>23893</v>
      </c>
      <c r="J5776" s="93" t="s">
        <v>21005</v>
      </c>
      <c r="K5776" s="93" t="s">
        <v>7922</v>
      </c>
      <c r="L5776" s="14">
        <f>AND(vyberHrace&lt;&gt;"",ISNUMBER(SEARCH(vyberHrace,$B5776)))</f>
      </c>
      <c r="M5776" s="14">
        <f>AND($I5776=MID(kododd,1,2),$J5776=MID(kododd,3,3))</f>
      </c>
    </row>
    <row r="5777">
      <c r="A5777" s="95">
        <v>2807</v>
      </c>
      <c r="B5777" s="93" t="s">
        <v>10511</v>
      </c>
      <c r="C5777" s="93" t="s">
        <v>1407</v>
      </c>
      <c r="D5777" s="95">
        <v>1934</v>
      </c>
      <c r="F5777" s="95">
        <v>23724374</v>
      </c>
      <c r="G5777" s="95">
        <v>0</v>
      </c>
      <c r="H5777" s="93" t="s">
        <v>8976</v>
      </c>
      <c r="I5777" s="93" t="s">
        <v>23893</v>
      </c>
      <c r="J5777" s="93" t="s">
        <v>20960</v>
      </c>
      <c r="K5777" s="93" t="s">
        <v>4905</v>
      </c>
      <c r="L5777" s="14">
        <f>AND(vyberHrace&lt;&gt;"",ISNUMBER(SEARCH(vyberHrace,$B5777)))</f>
      </c>
      <c r="M5777" s="14">
        <f>AND($I5777=MID(kododd,1,2),$J5777=MID(kododd,3,3))</f>
      </c>
    </row>
    <row r="5778">
      <c r="A5778" s="95">
        <v>13208</v>
      </c>
      <c r="B5778" s="93" t="s">
        <v>8432</v>
      </c>
      <c r="C5778" s="93" t="s">
        <v>1430</v>
      </c>
      <c r="D5778" s="95">
        <v>1658</v>
      </c>
      <c r="E5778" s="95">
        <v>1801</v>
      </c>
      <c r="F5778" s="95">
        <v>325775</v>
      </c>
      <c r="G5778" s="95">
        <v>250</v>
      </c>
      <c r="H5778" s="93" t="s">
        <v>8976</v>
      </c>
      <c r="I5778" s="93" t="s">
        <v>23893</v>
      </c>
      <c r="J5778" s="93" t="s">
        <v>20930</v>
      </c>
      <c r="K5778" s="93" t="s">
        <v>5590</v>
      </c>
      <c r="L5778" s="14">
        <f>AND(vyberHrace&lt;&gt;"",ISNUMBER(SEARCH(vyberHrace,$B5778)))</f>
      </c>
      <c r="M5778" s="14">
        <f>AND($I5778=MID(kododd,1,2),$J5778=MID(kododd,3,3))</f>
      </c>
    </row>
    <row r="5779">
      <c r="A5779" s="95">
        <v>45465</v>
      </c>
      <c r="B5779" s="93" t="s">
        <v>8433</v>
      </c>
      <c r="C5779" s="93" t="s">
        <v>1408</v>
      </c>
      <c r="D5779" s="95">
        <v>1364</v>
      </c>
      <c r="F5779" s="95">
        <v>23725605</v>
      </c>
      <c r="G5779" s="95">
        <v>250</v>
      </c>
      <c r="H5779" s="93" t="s">
        <v>8976</v>
      </c>
      <c r="I5779" s="93" t="s">
        <v>23893</v>
      </c>
      <c r="J5779" s="93" t="s">
        <v>21019</v>
      </c>
      <c r="K5779" s="93" t="s">
        <v>11130</v>
      </c>
      <c r="L5779" s="14">
        <f>AND(vyberHrace&lt;&gt;"",ISNUMBER(SEARCH(vyberHrace,$B5779)))</f>
      </c>
      <c r="M5779" s="14">
        <f>AND($I5779=MID(kododd,1,2),$J5779=MID(kododd,3,3))</f>
      </c>
    </row>
    <row r="5780">
      <c r="A5780" s="95">
        <v>45098</v>
      </c>
      <c r="B5780" s="93" t="s">
        <v>8436</v>
      </c>
      <c r="C5780" s="93" t="s">
        <v>1466</v>
      </c>
      <c r="D5780" s="95">
        <v>1420</v>
      </c>
      <c r="G5780" s="95">
        <v>0</v>
      </c>
      <c r="H5780" s="93" t="s">
        <v>8976</v>
      </c>
      <c r="I5780" s="93" t="s">
        <v>23893</v>
      </c>
      <c r="J5780" s="93" t="s">
        <v>20902</v>
      </c>
      <c r="K5780" s="93" t="s">
        <v>3608</v>
      </c>
      <c r="L5780" s="14">
        <f>AND(vyberHrace&lt;&gt;"",ISNUMBER(SEARCH(vyberHrace,$B5780)))</f>
      </c>
      <c r="M5780" s="14">
        <f>AND($I5780=MID(kododd,1,2),$J5780=MID(kododd,3,3))</f>
      </c>
    </row>
    <row r="5781">
      <c r="A5781" s="95">
        <v>25875</v>
      </c>
      <c r="B5781" s="93" t="s">
        <v>20444</v>
      </c>
      <c r="C5781" s="93" t="s">
        <v>1434</v>
      </c>
      <c r="D5781" s="95">
        <v>1250</v>
      </c>
      <c r="F5781" s="95">
        <v>23735406</v>
      </c>
      <c r="G5781" s="95">
        <v>0</v>
      </c>
      <c r="H5781" s="93" t="s">
        <v>8976</v>
      </c>
      <c r="I5781" s="93" t="s">
        <v>23893</v>
      </c>
      <c r="J5781" s="93" t="s">
        <v>20883</v>
      </c>
      <c r="K5781" s="93" t="s">
        <v>6903</v>
      </c>
      <c r="L5781" s="14">
        <f>AND(vyberHrace&lt;&gt;"",ISNUMBER(SEARCH(vyberHrace,$B5781)))</f>
      </c>
      <c r="M5781" s="14">
        <f>AND($I5781=MID(kododd,1,2),$J5781=MID(kododd,3,3))</f>
      </c>
    </row>
    <row r="5782">
      <c r="A5782" s="95">
        <v>56420</v>
      </c>
      <c r="B5782" s="93" t="s">
        <v>21753</v>
      </c>
      <c r="C5782" s="93" t="s">
        <v>1419</v>
      </c>
      <c r="F5782" s="95">
        <v>23750758</v>
      </c>
      <c r="G5782" s="95">
        <v>0</v>
      </c>
      <c r="H5782" s="93" t="s">
        <v>8976</v>
      </c>
      <c r="I5782" s="93" t="s">
        <v>23893</v>
      </c>
      <c r="J5782" s="93" t="s">
        <v>20850</v>
      </c>
      <c r="K5782" s="93" t="s">
        <v>2038</v>
      </c>
      <c r="L5782" s="14">
        <f>AND(vyberHrace&lt;&gt;"",ISNUMBER(SEARCH(vyberHrace,$B5782)))</f>
      </c>
      <c r="M5782" s="14">
        <f>AND($I5782=MID(kododd,1,2),$J5782=MID(kododd,3,3))</f>
      </c>
    </row>
    <row r="5783">
      <c r="A5783" s="95">
        <v>54615</v>
      </c>
      <c r="B5783" s="93" t="s">
        <v>2603</v>
      </c>
      <c r="C5783" s="93" t="s">
        <v>1402</v>
      </c>
      <c r="G5783" s="95">
        <v>0</v>
      </c>
      <c r="H5783" s="93" t="s">
        <v>8976</v>
      </c>
      <c r="I5783" s="93" t="s">
        <v>23893</v>
      </c>
      <c r="J5783" s="93" t="s">
        <v>20888</v>
      </c>
      <c r="K5783" s="93" t="s">
        <v>145</v>
      </c>
      <c r="L5783" s="14">
        <f>AND(vyberHrace&lt;&gt;"",ISNUMBER(SEARCH(vyberHrace,$B5783)))</f>
      </c>
      <c r="M5783" s="14">
        <f>AND($I5783=MID(kododd,1,2),$J5783=MID(kododd,3,3))</f>
      </c>
    </row>
    <row r="5784">
      <c r="A5784" s="95">
        <v>51375</v>
      </c>
      <c r="B5784" s="93" t="s">
        <v>1901</v>
      </c>
      <c r="C5784" s="93" t="s">
        <v>3255</v>
      </c>
      <c r="G5784" s="95">
        <v>0</v>
      </c>
      <c r="H5784" s="93" t="s">
        <v>8976</v>
      </c>
      <c r="I5784" s="93" t="s">
        <v>23893</v>
      </c>
      <c r="J5784" s="93" t="s">
        <v>20862</v>
      </c>
      <c r="K5784" s="93" t="s">
        <v>6759</v>
      </c>
      <c r="L5784" s="14">
        <f>AND(vyberHrace&lt;&gt;"",ISNUMBER(SEARCH(vyberHrace,$B5784)))</f>
      </c>
      <c r="M5784" s="14">
        <f>AND($I5784=MID(kododd,1,2),$J5784=MID(kododd,3,3))</f>
      </c>
    </row>
    <row r="5785">
      <c r="A5785" s="95">
        <v>62235</v>
      </c>
      <c r="B5785" s="93" t="s">
        <v>28420</v>
      </c>
      <c r="C5785" s="93" t="s">
        <v>1411</v>
      </c>
      <c r="G5785" s="95">
        <v>250</v>
      </c>
      <c r="H5785" s="93" t="s">
        <v>8976</v>
      </c>
      <c r="I5785" s="93" t="s">
        <v>23893</v>
      </c>
      <c r="J5785" s="93" t="s">
        <v>21014</v>
      </c>
      <c r="K5785" s="93" t="s">
        <v>4826</v>
      </c>
      <c r="L5785" s="14">
        <f>AND(vyberHrace&lt;&gt;"",ISNUMBER(SEARCH(vyberHrace,$B5785)))</f>
      </c>
      <c r="M5785" s="14">
        <f>AND($I5785=MID(kododd,1,2),$J5785=MID(kododd,3,3))</f>
      </c>
    </row>
    <row r="5786">
      <c r="A5786" s="95">
        <v>55329</v>
      </c>
      <c r="B5786" s="93" t="s">
        <v>21704</v>
      </c>
      <c r="C5786" s="93" t="s">
        <v>1407</v>
      </c>
      <c r="G5786" s="95">
        <v>0</v>
      </c>
      <c r="H5786" s="93" t="s">
        <v>8976</v>
      </c>
      <c r="I5786" s="93" t="s">
        <v>23893</v>
      </c>
      <c r="J5786" s="93" t="s">
        <v>20866</v>
      </c>
      <c r="K5786" s="93" t="s">
        <v>9063</v>
      </c>
      <c r="L5786" s="14">
        <f>AND(vyberHrace&lt;&gt;"",ISNUMBER(SEARCH(vyberHrace,$B5786)))</f>
      </c>
      <c r="M5786" s="14">
        <f>AND($I5786=MID(kododd,1,2),$J5786=MID(kododd,3,3))</f>
      </c>
    </row>
    <row r="5787">
      <c r="A5787" s="95">
        <v>60620</v>
      </c>
      <c r="B5787" s="93" t="s">
        <v>27039</v>
      </c>
      <c r="C5787" s="93" t="s">
        <v>1488</v>
      </c>
      <c r="G5787" s="95">
        <v>250</v>
      </c>
      <c r="H5787" s="93" t="s">
        <v>8976</v>
      </c>
      <c r="I5787" s="93" t="s">
        <v>23893</v>
      </c>
      <c r="J5787" s="93" t="s">
        <v>20862</v>
      </c>
      <c r="K5787" s="93" t="s">
        <v>6759</v>
      </c>
      <c r="L5787" s="14">
        <f>AND(vyberHrace&lt;&gt;"",ISNUMBER(SEARCH(vyberHrace,$B5787)))</f>
      </c>
      <c r="M5787" s="14">
        <f>AND($I5787=MID(kododd,1,2),$J5787=MID(kododd,3,3))</f>
      </c>
    </row>
    <row r="5788">
      <c r="A5788" s="95">
        <v>38350</v>
      </c>
      <c r="B5788" s="93" t="s">
        <v>8458</v>
      </c>
      <c r="C5788" s="93" t="s">
        <v>1421</v>
      </c>
      <c r="D5788" s="95">
        <v>1099</v>
      </c>
      <c r="G5788" s="95">
        <v>0</v>
      </c>
      <c r="H5788" s="93" t="s">
        <v>8976</v>
      </c>
      <c r="I5788" s="93" t="s">
        <v>23893</v>
      </c>
      <c r="J5788" s="93" t="s">
        <v>20953</v>
      </c>
      <c r="K5788" s="93" t="s">
        <v>2012</v>
      </c>
      <c r="L5788" s="14">
        <f>AND(vyberHrace&lt;&gt;"",ISNUMBER(SEARCH(vyberHrace,$B5788)))</f>
      </c>
      <c r="M5788" s="14">
        <f>AND($I5788=MID(kododd,1,2),$J5788=MID(kododd,3,3))</f>
      </c>
    </row>
    <row r="5789">
      <c r="A5789" s="95">
        <v>26859</v>
      </c>
      <c r="B5789" s="93" t="s">
        <v>8462</v>
      </c>
      <c r="C5789" s="93" t="s">
        <v>1403</v>
      </c>
      <c r="D5789" s="95">
        <v>1750</v>
      </c>
      <c r="E5789" s="95">
        <v>1801</v>
      </c>
      <c r="F5789" s="95">
        <v>345571</v>
      </c>
      <c r="G5789" s="95">
        <v>250</v>
      </c>
      <c r="H5789" s="93" t="s">
        <v>8976</v>
      </c>
      <c r="I5789" s="93" t="s">
        <v>23893</v>
      </c>
      <c r="J5789" s="93" t="s">
        <v>20922</v>
      </c>
      <c r="K5789" s="93" t="s">
        <v>5595</v>
      </c>
      <c r="L5789" s="14">
        <f>AND(vyberHrace&lt;&gt;"",ISNUMBER(SEARCH(vyberHrace,$B5789)))</f>
      </c>
      <c r="M5789" s="14">
        <f>AND($I5789=MID(kododd,1,2),$J5789=MID(kododd,3,3))</f>
      </c>
    </row>
    <row r="5790">
      <c r="A5790" s="95">
        <v>10621</v>
      </c>
      <c r="B5790" s="93" t="s">
        <v>8465</v>
      </c>
      <c r="C5790" s="93" t="s">
        <v>1468</v>
      </c>
      <c r="D5790" s="95">
        <v>1605</v>
      </c>
      <c r="E5790" s="95">
        <v>1843</v>
      </c>
      <c r="F5790" s="95">
        <v>23742038</v>
      </c>
      <c r="G5790" s="95">
        <v>250</v>
      </c>
      <c r="H5790" s="93" t="s">
        <v>8976</v>
      </c>
      <c r="I5790" s="93" t="s">
        <v>23893</v>
      </c>
      <c r="J5790" s="93" t="s">
        <v>20988</v>
      </c>
      <c r="K5790" s="93" t="s">
        <v>5143</v>
      </c>
      <c r="L5790" s="14">
        <f>AND(vyberHrace&lt;&gt;"",ISNUMBER(SEARCH(vyberHrace,$B5790)))</f>
      </c>
      <c r="M5790" s="14">
        <f>AND($I5790=MID(kododd,1,2),$J5790=MID(kododd,3,3))</f>
      </c>
    </row>
    <row r="5791">
      <c r="A5791" s="95">
        <v>34653</v>
      </c>
      <c r="B5791" s="93" t="s">
        <v>10683</v>
      </c>
      <c r="C5791" s="93" t="s">
        <v>1421</v>
      </c>
      <c r="D5791" s="95">
        <v>1641</v>
      </c>
      <c r="E5791" s="95">
        <v>1787</v>
      </c>
      <c r="F5791" s="95">
        <v>360708</v>
      </c>
      <c r="G5791" s="95">
        <v>0</v>
      </c>
      <c r="H5791" s="93" t="s">
        <v>8976</v>
      </c>
      <c r="I5791" s="93" t="s">
        <v>23893</v>
      </c>
      <c r="J5791" s="93" t="s">
        <v>20880</v>
      </c>
      <c r="K5791" s="93" t="s">
        <v>11224</v>
      </c>
      <c r="L5791" s="14">
        <f>AND(vyberHrace&lt;&gt;"",ISNUMBER(SEARCH(vyberHrace,$B5791)))</f>
      </c>
      <c r="M5791" s="14">
        <f>AND($I5791=MID(kododd,1,2),$J5791=MID(kododd,3,3))</f>
      </c>
    </row>
    <row r="5792">
      <c r="A5792" s="95">
        <v>34654</v>
      </c>
      <c r="B5792" s="93" t="s">
        <v>10684</v>
      </c>
      <c r="C5792" s="93" t="s">
        <v>1444</v>
      </c>
      <c r="D5792" s="95">
        <v>1491</v>
      </c>
      <c r="E5792" s="95">
        <v>1683</v>
      </c>
      <c r="F5792" s="95">
        <v>374784</v>
      </c>
      <c r="G5792" s="95">
        <v>0</v>
      </c>
      <c r="H5792" s="93" t="s">
        <v>8976</v>
      </c>
      <c r="I5792" s="93" t="s">
        <v>23893</v>
      </c>
      <c r="J5792" s="93" t="s">
        <v>20880</v>
      </c>
      <c r="K5792" s="93" t="s">
        <v>11224</v>
      </c>
      <c r="L5792" s="14">
        <f>AND(vyberHrace&lt;&gt;"",ISNUMBER(SEARCH(vyberHrace,$B5792)))</f>
      </c>
      <c r="M5792" s="14">
        <f>AND($I5792=MID(kododd,1,2),$J5792=MID(kododd,3,3))</f>
      </c>
    </row>
    <row r="5793">
      <c r="A5793" s="95">
        <v>34655</v>
      </c>
      <c r="B5793" s="93" t="s">
        <v>10685</v>
      </c>
      <c r="C5793" s="93" t="s">
        <v>1398</v>
      </c>
      <c r="D5793" s="95">
        <v>1661</v>
      </c>
      <c r="E5793" s="95">
        <v>1708</v>
      </c>
      <c r="F5793" s="95">
        <v>364665</v>
      </c>
      <c r="G5793" s="95">
        <v>0</v>
      </c>
      <c r="H5793" s="93" t="s">
        <v>8976</v>
      </c>
      <c r="I5793" s="93" t="s">
        <v>23893</v>
      </c>
      <c r="J5793" s="93" t="s">
        <v>20880</v>
      </c>
      <c r="K5793" s="93" t="s">
        <v>11224</v>
      </c>
      <c r="L5793" s="14">
        <f>AND(vyberHrace&lt;&gt;"",ISNUMBER(SEARCH(vyberHrace,$B5793)))</f>
      </c>
      <c r="M5793" s="14">
        <f>AND($I5793=MID(kododd,1,2),$J5793=MID(kododd,3,3))</f>
      </c>
    </row>
    <row r="5794">
      <c r="A5794" s="95">
        <v>37501</v>
      </c>
      <c r="B5794" s="93" t="s">
        <v>10686</v>
      </c>
      <c r="C5794" s="93" t="s">
        <v>1456</v>
      </c>
      <c r="D5794" s="95">
        <v>1239</v>
      </c>
      <c r="G5794" s="95">
        <v>0</v>
      </c>
      <c r="H5794" s="93" t="s">
        <v>8976</v>
      </c>
      <c r="I5794" s="93" t="s">
        <v>23893</v>
      </c>
      <c r="J5794" s="93" t="s">
        <v>20880</v>
      </c>
      <c r="K5794" s="93" t="s">
        <v>11224</v>
      </c>
      <c r="L5794" s="14">
        <f>AND(vyberHrace&lt;&gt;"",ISNUMBER(SEARCH(vyberHrace,$B5794)))</f>
      </c>
      <c r="M5794" s="14">
        <f>AND($I5794=MID(kododd,1,2),$J5794=MID(kododd,3,3))</f>
      </c>
    </row>
    <row r="5795">
      <c r="A5795" s="95">
        <v>48566</v>
      </c>
      <c r="B5795" s="93" t="s">
        <v>10687</v>
      </c>
      <c r="C5795" s="93" t="s">
        <v>1406</v>
      </c>
      <c r="F5795" s="95">
        <v>23790571</v>
      </c>
      <c r="G5795" s="95">
        <v>250</v>
      </c>
      <c r="H5795" s="93" t="s">
        <v>8976</v>
      </c>
      <c r="I5795" s="93" t="s">
        <v>23893</v>
      </c>
      <c r="J5795" s="93" t="s">
        <v>20862</v>
      </c>
      <c r="K5795" s="93" t="s">
        <v>6759</v>
      </c>
      <c r="L5795" s="14">
        <f>AND(vyberHrace&lt;&gt;"",ISNUMBER(SEARCH(vyberHrace,$B5795)))</f>
      </c>
      <c r="M5795" s="14">
        <f>AND($I5795=MID(kododd,1,2),$J5795=MID(kododd,3,3))</f>
      </c>
    </row>
    <row r="5796">
      <c r="A5796" s="95">
        <v>60782</v>
      </c>
      <c r="B5796" s="93" t="s">
        <v>27177</v>
      </c>
      <c r="C5796" s="93" t="s">
        <v>1450</v>
      </c>
      <c r="F5796" s="95">
        <v>23797355</v>
      </c>
      <c r="G5796" s="95">
        <v>250</v>
      </c>
      <c r="H5796" s="93" t="s">
        <v>8976</v>
      </c>
      <c r="I5796" s="93" t="s">
        <v>23893</v>
      </c>
      <c r="J5796" s="93" t="s">
        <v>21014</v>
      </c>
      <c r="K5796" s="93" t="s">
        <v>4826</v>
      </c>
      <c r="L5796" s="14">
        <f>AND(vyberHrace&lt;&gt;"",ISNUMBER(SEARCH(vyberHrace,$B5796)))</f>
      </c>
      <c r="M5796" s="14">
        <f>AND($I5796=MID(kododd,1,2),$J5796=MID(kododd,3,3))</f>
      </c>
    </row>
    <row r="5797">
      <c r="A5797" s="95">
        <v>41819</v>
      </c>
      <c r="B5797" s="93" t="s">
        <v>14045</v>
      </c>
      <c r="C5797" s="93" t="s">
        <v>1400</v>
      </c>
      <c r="D5797" s="95">
        <v>1362</v>
      </c>
      <c r="G5797" s="95">
        <v>0</v>
      </c>
      <c r="H5797" s="93" t="s">
        <v>8976</v>
      </c>
      <c r="I5797" s="93" t="s">
        <v>23893</v>
      </c>
      <c r="J5797" s="93" t="s">
        <v>20958</v>
      </c>
      <c r="K5797" s="93" t="s">
        <v>8977</v>
      </c>
      <c r="L5797" s="14">
        <f>AND(vyberHrace&lt;&gt;"",ISNUMBER(SEARCH(vyberHrace,$B5797)))</f>
      </c>
      <c r="M5797" s="14">
        <f>AND($I5797=MID(kododd,1,2),$J5797=MID(kododd,3,3))</f>
      </c>
    </row>
    <row r="5798">
      <c r="A5798" s="95">
        <v>41818</v>
      </c>
      <c r="B5798" s="93" t="s">
        <v>10566</v>
      </c>
      <c r="C5798" s="93" t="s">
        <v>1410</v>
      </c>
      <c r="D5798" s="95">
        <v>1613</v>
      </c>
      <c r="E5798" s="95">
        <v>1794</v>
      </c>
      <c r="F5798" s="95">
        <v>23779691</v>
      </c>
      <c r="G5798" s="95">
        <v>250</v>
      </c>
      <c r="H5798" s="93" t="s">
        <v>8976</v>
      </c>
      <c r="I5798" s="93" t="s">
        <v>23893</v>
      </c>
      <c r="J5798" s="93" t="s">
        <v>20958</v>
      </c>
      <c r="K5798" s="93" t="s">
        <v>8977</v>
      </c>
      <c r="L5798" s="14">
        <f>AND(vyberHrace&lt;&gt;"",ISNUMBER(SEARCH(vyberHrace,$B5798)))</f>
      </c>
      <c r="M5798" s="14">
        <f>AND($I5798=MID(kododd,1,2),$J5798=MID(kododd,3,3))</f>
      </c>
    </row>
    <row r="5799">
      <c r="A5799" s="95">
        <v>28787</v>
      </c>
      <c r="B5799" s="93" t="s">
        <v>15173</v>
      </c>
      <c r="C5799" s="93" t="s">
        <v>1431</v>
      </c>
      <c r="D5799" s="95">
        <v>1804</v>
      </c>
      <c r="E5799" s="95">
        <v>1875</v>
      </c>
      <c r="F5799" s="95">
        <v>346160</v>
      </c>
      <c r="G5799" s="95">
        <v>250</v>
      </c>
      <c r="H5799" s="93" t="s">
        <v>8976</v>
      </c>
      <c r="I5799" s="93" t="s">
        <v>23893</v>
      </c>
      <c r="J5799" s="93" t="s">
        <v>20862</v>
      </c>
      <c r="K5799" s="93" t="s">
        <v>6759</v>
      </c>
      <c r="L5799" s="14">
        <f>AND(vyberHrace&lt;&gt;"",ISNUMBER(SEARCH(vyberHrace,$B5799)))</f>
      </c>
      <c r="M5799" s="14">
        <f>AND($I5799=MID(kododd,1,2),$J5799=MID(kododd,3,3))</f>
      </c>
    </row>
    <row r="5800">
      <c r="A5800" s="95">
        <v>61214</v>
      </c>
      <c r="B5800" s="93" t="s">
        <v>27452</v>
      </c>
      <c r="C5800" s="93" t="s">
        <v>1486</v>
      </c>
      <c r="G5800" s="95">
        <v>0</v>
      </c>
      <c r="H5800" s="93" t="s">
        <v>8976</v>
      </c>
      <c r="I5800" s="93" t="s">
        <v>23893</v>
      </c>
      <c r="J5800" s="93" t="s">
        <v>23413</v>
      </c>
      <c r="K5800" s="93" t="s">
        <v>21382</v>
      </c>
      <c r="L5800" s="14">
        <f>AND(vyberHrace&lt;&gt;"",ISNUMBER(SEARCH(vyberHrace,$B5800)))</f>
      </c>
      <c r="M5800" s="14">
        <f>AND($I5800=MID(kododd,1,2),$J5800=MID(kododd,3,3))</f>
      </c>
    </row>
    <row r="5801">
      <c r="A5801" s="95">
        <v>53024</v>
      </c>
      <c r="B5801" s="93" t="s">
        <v>20723</v>
      </c>
      <c r="C5801" s="93" t="s">
        <v>1412</v>
      </c>
      <c r="F5801" s="95">
        <v>23775742</v>
      </c>
      <c r="G5801" s="95">
        <v>250</v>
      </c>
      <c r="H5801" s="93" t="s">
        <v>8976</v>
      </c>
      <c r="I5801" s="93" t="s">
        <v>23893</v>
      </c>
      <c r="J5801" s="93" t="s">
        <v>20855</v>
      </c>
      <c r="K5801" s="93" t="s">
        <v>2076</v>
      </c>
      <c r="L5801" s="14">
        <f>AND(vyberHrace&lt;&gt;"",ISNUMBER(SEARCH(vyberHrace,$B5801)))</f>
      </c>
      <c r="M5801" s="14">
        <f>AND($I5801=MID(kododd,1,2),$J5801=MID(kododd,3,3))</f>
      </c>
    </row>
    <row r="5802">
      <c r="A5802" s="95">
        <v>52567</v>
      </c>
      <c r="B5802" s="93" t="s">
        <v>1816</v>
      </c>
      <c r="C5802" s="93" t="s">
        <v>1412</v>
      </c>
      <c r="G5802" s="95">
        <v>0</v>
      </c>
      <c r="H5802" s="93" t="s">
        <v>8976</v>
      </c>
      <c r="I5802" s="93" t="s">
        <v>23893</v>
      </c>
      <c r="J5802" s="93" t="s">
        <v>21005</v>
      </c>
      <c r="K5802" s="93" t="s">
        <v>7922</v>
      </c>
      <c r="L5802" s="14">
        <f>AND(vyberHrace&lt;&gt;"",ISNUMBER(SEARCH(vyberHrace,$B5802)))</f>
      </c>
      <c r="M5802" s="14">
        <f>AND($I5802=MID(kododd,1,2),$J5802=MID(kododd,3,3))</f>
      </c>
    </row>
    <row r="5803">
      <c r="A5803" s="95">
        <v>8692</v>
      </c>
      <c r="B5803" s="93" t="s">
        <v>10771</v>
      </c>
      <c r="C5803" s="93" t="s">
        <v>1418</v>
      </c>
      <c r="D5803" s="95">
        <v>2003</v>
      </c>
      <c r="E5803" s="95">
        <v>2018</v>
      </c>
      <c r="F5803" s="95">
        <v>309214</v>
      </c>
      <c r="G5803" s="95">
        <v>250</v>
      </c>
      <c r="H5803" s="93" t="s">
        <v>8976</v>
      </c>
      <c r="I5803" s="93" t="s">
        <v>23893</v>
      </c>
      <c r="J5803" s="93" t="s">
        <v>20964</v>
      </c>
      <c r="K5803" s="93" t="s">
        <v>11275</v>
      </c>
      <c r="L5803" s="14">
        <f>AND(vyberHrace&lt;&gt;"",ISNUMBER(SEARCH(vyberHrace,$B5803)))</f>
      </c>
      <c r="M5803" s="14">
        <f>AND($I5803=MID(kododd,1,2),$J5803=MID(kododd,3,3))</f>
      </c>
    </row>
    <row r="5804">
      <c r="A5804" s="95">
        <v>63077</v>
      </c>
      <c r="B5804" s="93" t="s">
        <v>28855</v>
      </c>
      <c r="C5804" s="93" t="s">
        <v>1399</v>
      </c>
      <c r="G5804" s="95">
        <v>250</v>
      </c>
      <c r="H5804" s="93" t="s">
        <v>8976</v>
      </c>
      <c r="I5804" s="93" t="s">
        <v>23893</v>
      </c>
      <c r="J5804" s="93" t="s">
        <v>20867</v>
      </c>
      <c r="K5804" s="93" t="s">
        <v>2024</v>
      </c>
      <c r="L5804" s="14">
        <f>AND(vyberHrace&lt;&gt;"",ISNUMBER(SEARCH(vyberHrace,$B5804)))</f>
      </c>
      <c r="M5804" s="14">
        <f>AND($I5804=MID(kododd,1,2),$J5804=MID(kododd,3,3))</f>
      </c>
    </row>
    <row r="5805">
      <c r="A5805" s="95">
        <v>27723</v>
      </c>
      <c r="B5805" s="93" t="s">
        <v>10772</v>
      </c>
      <c r="C5805" s="93" t="s">
        <v>1468</v>
      </c>
      <c r="D5805" s="95">
        <v>1733</v>
      </c>
      <c r="E5805" s="95">
        <v>1862</v>
      </c>
      <c r="F5805" s="95">
        <v>357707</v>
      </c>
      <c r="G5805" s="95">
        <v>0</v>
      </c>
      <c r="H5805" s="93" t="s">
        <v>8976</v>
      </c>
      <c r="I5805" s="93" t="s">
        <v>23893</v>
      </c>
      <c r="J5805" s="93" t="s">
        <v>20914</v>
      </c>
      <c r="K5805" s="93" t="s">
        <v>9949</v>
      </c>
      <c r="L5805" s="14">
        <f>AND(vyberHrace&lt;&gt;"",ISNUMBER(SEARCH(vyberHrace,$B5805)))</f>
      </c>
      <c r="M5805" s="14">
        <f>AND($I5805=MID(kododd,1,2),$J5805=MID(kododd,3,3))</f>
      </c>
    </row>
    <row r="5806">
      <c r="A5806" s="95">
        <v>31685</v>
      </c>
      <c r="B5806" s="93" t="s">
        <v>10776</v>
      </c>
      <c r="C5806" s="93" t="s">
        <v>1455</v>
      </c>
      <c r="D5806" s="95">
        <v>1709</v>
      </c>
      <c r="E5806" s="95">
        <v>1858</v>
      </c>
      <c r="F5806" s="95">
        <v>320633</v>
      </c>
      <c r="G5806" s="95">
        <v>0</v>
      </c>
      <c r="H5806" s="93" t="s">
        <v>8976</v>
      </c>
      <c r="I5806" s="93" t="s">
        <v>23893</v>
      </c>
      <c r="J5806" s="93" t="s">
        <v>20890</v>
      </c>
      <c r="K5806" s="93" t="s">
        <v>9069</v>
      </c>
      <c r="L5806" s="14">
        <f>AND(vyberHrace&lt;&gt;"",ISNUMBER(SEARCH(vyberHrace,$B5806)))</f>
      </c>
      <c r="M5806" s="14">
        <f>AND($I5806=MID(kododd,1,2),$J5806=MID(kododd,3,3))</f>
      </c>
    </row>
    <row r="5807">
      <c r="A5807" s="95">
        <v>41085</v>
      </c>
      <c r="B5807" s="93" t="s">
        <v>10660</v>
      </c>
      <c r="C5807" s="93" t="s">
        <v>1449</v>
      </c>
      <c r="D5807" s="95">
        <v>1464</v>
      </c>
      <c r="E5807" s="95">
        <v>1631</v>
      </c>
      <c r="F5807" s="95">
        <v>390879</v>
      </c>
      <c r="G5807" s="95">
        <v>250</v>
      </c>
      <c r="H5807" s="93" t="s">
        <v>8976</v>
      </c>
      <c r="I5807" s="93" t="s">
        <v>23893</v>
      </c>
      <c r="J5807" s="93" t="s">
        <v>21014</v>
      </c>
      <c r="K5807" s="93" t="s">
        <v>4826</v>
      </c>
      <c r="L5807" s="14">
        <f>AND(vyberHrace&lt;&gt;"",ISNUMBER(SEARCH(vyberHrace,$B5807)))</f>
      </c>
      <c r="M5807" s="14">
        <f>AND($I5807=MID(kododd,1,2),$J5807=MID(kododd,3,3))</f>
      </c>
    </row>
    <row r="5808">
      <c r="A5808" s="95">
        <v>41154</v>
      </c>
      <c r="B5808" s="93" t="s">
        <v>10661</v>
      </c>
      <c r="C5808" s="93" t="s">
        <v>1444</v>
      </c>
      <c r="D5808" s="95">
        <v>1852</v>
      </c>
      <c r="E5808" s="95">
        <v>1893</v>
      </c>
      <c r="F5808" s="95">
        <v>390887</v>
      </c>
      <c r="G5808" s="95">
        <v>250</v>
      </c>
      <c r="H5808" s="93" t="s">
        <v>8976</v>
      </c>
      <c r="I5808" s="93" t="s">
        <v>23893</v>
      </c>
      <c r="J5808" s="93" t="s">
        <v>21014</v>
      </c>
      <c r="K5808" s="93" t="s">
        <v>4826</v>
      </c>
      <c r="L5808" s="14">
        <f>AND(vyberHrace&lt;&gt;"",ISNUMBER(SEARCH(vyberHrace,$B5808)))</f>
      </c>
      <c r="M5808" s="14">
        <f>AND($I5808=MID(kododd,1,2),$J5808=MID(kododd,3,3))</f>
      </c>
    </row>
    <row r="5809">
      <c r="A5809" s="95">
        <v>63444</v>
      </c>
      <c r="B5809" s="93" t="s">
        <v>28856</v>
      </c>
      <c r="C5809" s="93" t="s">
        <v>1411</v>
      </c>
      <c r="G5809" s="95">
        <v>250</v>
      </c>
      <c r="H5809" s="93" t="s">
        <v>8976</v>
      </c>
      <c r="I5809" s="93" t="s">
        <v>23893</v>
      </c>
      <c r="J5809" s="93" t="s">
        <v>20883</v>
      </c>
      <c r="K5809" s="93" t="s">
        <v>6903</v>
      </c>
      <c r="L5809" s="14">
        <f>AND(vyberHrace&lt;&gt;"",ISNUMBER(SEARCH(vyberHrace,$B5809)))</f>
      </c>
      <c r="M5809" s="14">
        <f>AND($I5809=MID(kododd,1,2),$J5809=MID(kododd,3,3))</f>
      </c>
    </row>
    <row r="5810">
      <c r="A5810" s="95">
        <v>56274</v>
      </c>
      <c r="B5810" s="93" t="s">
        <v>21754</v>
      </c>
      <c r="C5810" s="93" t="s">
        <v>1424</v>
      </c>
      <c r="F5810" s="95">
        <v>23797363</v>
      </c>
      <c r="G5810" s="95">
        <v>0</v>
      </c>
      <c r="H5810" s="93" t="s">
        <v>8976</v>
      </c>
      <c r="I5810" s="93" t="s">
        <v>23893</v>
      </c>
      <c r="J5810" s="93" t="s">
        <v>20850</v>
      </c>
      <c r="K5810" s="93" t="s">
        <v>2038</v>
      </c>
      <c r="L5810" s="14">
        <f>AND(vyberHrace&lt;&gt;"",ISNUMBER(SEARCH(vyberHrace,$B5810)))</f>
      </c>
      <c r="M5810" s="14">
        <f>AND($I5810=MID(kododd,1,2),$J5810=MID(kododd,3,3))</f>
      </c>
    </row>
    <row r="5811">
      <c r="A5811" s="95">
        <v>28582</v>
      </c>
      <c r="B5811" s="93" t="s">
        <v>12986</v>
      </c>
      <c r="C5811" s="93" t="s">
        <v>1403</v>
      </c>
      <c r="D5811" s="95">
        <v>1908</v>
      </c>
      <c r="E5811" s="95">
        <v>1941</v>
      </c>
      <c r="F5811" s="95">
        <v>333425</v>
      </c>
      <c r="G5811" s="95">
        <v>250</v>
      </c>
      <c r="H5811" s="93" t="s">
        <v>8976</v>
      </c>
      <c r="I5811" s="93" t="s">
        <v>23893</v>
      </c>
      <c r="J5811" s="93" t="s">
        <v>20983</v>
      </c>
      <c r="K5811" s="93" t="s">
        <v>9107</v>
      </c>
      <c r="L5811" s="14">
        <f>AND(vyberHrace&lt;&gt;"",ISNUMBER(SEARCH(vyberHrace,$B5811)))</f>
      </c>
      <c r="M5811" s="14">
        <f>AND($I5811=MID(kododd,1,2),$J5811=MID(kododd,3,3))</f>
      </c>
    </row>
    <row r="5812">
      <c r="A5812" s="95">
        <v>8654</v>
      </c>
      <c r="B5812" s="93" t="s">
        <v>12990</v>
      </c>
      <c r="C5812" s="93" t="s">
        <v>1437</v>
      </c>
      <c r="D5812" s="95">
        <v>1264</v>
      </c>
      <c r="G5812" s="95">
        <v>0</v>
      </c>
      <c r="H5812" s="93" t="s">
        <v>8976</v>
      </c>
      <c r="I5812" s="93" t="s">
        <v>23893</v>
      </c>
      <c r="J5812" s="93" t="s">
        <v>21014</v>
      </c>
      <c r="K5812" s="93" t="s">
        <v>4826</v>
      </c>
      <c r="L5812" s="14">
        <f>AND(vyberHrace&lt;&gt;"",ISNUMBER(SEARCH(vyberHrace,$B5812)))</f>
      </c>
      <c r="M5812" s="14">
        <f>AND($I5812=MID(kododd,1,2),$J5812=MID(kododd,3,3))</f>
      </c>
    </row>
    <row r="5813">
      <c r="A5813" s="95">
        <v>41892</v>
      </c>
      <c r="B5813" s="93" t="s">
        <v>12992</v>
      </c>
      <c r="C5813" s="93" t="s">
        <v>1459</v>
      </c>
      <c r="D5813" s="95">
        <v>1226</v>
      </c>
      <c r="F5813" s="95">
        <v>23753617</v>
      </c>
      <c r="G5813" s="95">
        <v>0</v>
      </c>
      <c r="H5813" s="93" t="s">
        <v>8976</v>
      </c>
      <c r="I5813" s="93" t="s">
        <v>23893</v>
      </c>
      <c r="J5813" s="93" t="s">
        <v>20862</v>
      </c>
      <c r="K5813" s="93" t="s">
        <v>6759</v>
      </c>
      <c r="L5813" s="14">
        <f>AND(vyberHrace&lt;&gt;"",ISNUMBER(SEARCH(vyberHrace,$B5813)))</f>
      </c>
      <c r="M5813" s="14">
        <f>AND($I5813=MID(kododd,1,2),$J5813=MID(kododd,3,3))</f>
      </c>
    </row>
    <row r="5814">
      <c r="A5814" s="95">
        <v>60423</v>
      </c>
      <c r="B5814" s="93" t="s">
        <v>12993</v>
      </c>
      <c r="C5814" s="93" t="s">
        <v>1411</v>
      </c>
      <c r="F5814" s="95">
        <v>23797371</v>
      </c>
      <c r="G5814" s="95">
        <v>250</v>
      </c>
      <c r="H5814" s="93" t="s">
        <v>8976</v>
      </c>
      <c r="I5814" s="93" t="s">
        <v>23893</v>
      </c>
      <c r="J5814" s="93" t="s">
        <v>21014</v>
      </c>
      <c r="K5814" s="93" t="s">
        <v>4826</v>
      </c>
      <c r="L5814" s="14">
        <f>AND(vyberHrace&lt;&gt;"",ISNUMBER(SEARCH(vyberHrace,$B5814)))</f>
      </c>
      <c r="M5814" s="14">
        <f>AND($I5814=MID(kododd,1,2),$J5814=MID(kododd,3,3))</f>
      </c>
    </row>
    <row r="5815">
      <c r="A5815" s="95">
        <v>63970</v>
      </c>
      <c r="B5815" s="93" t="s">
        <v>30138</v>
      </c>
      <c r="C5815" s="93" t="s">
        <v>1486</v>
      </c>
      <c r="D5815" s="95">
        <v>80503</v>
      </c>
      <c r="E5815" s="95">
        <v>80503</v>
      </c>
      <c r="G5815" s="95">
        <v>250</v>
      </c>
      <c r="H5815" s="93" t="s">
        <v>8976</v>
      </c>
      <c r="I5815" s="93" t="s">
        <v>23893</v>
      </c>
      <c r="J5815" s="93" t="s">
        <v>20867</v>
      </c>
      <c r="K5815" s="93" t="s">
        <v>2024</v>
      </c>
      <c r="L5815" s="14">
        <f>AND(vyberHrace&lt;&gt;"",ISNUMBER(SEARCH(vyberHrace,$B5815)))</f>
      </c>
      <c r="M5815" s="14">
        <f>AND($I5815=MID(kododd,1,2),$J5815=MID(kododd,3,3))</f>
      </c>
    </row>
    <row r="5816">
      <c r="A5816" s="95">
        <v>7271</v>
      </c>
      <c r="B5816" s="93" t="s">
        <v>12997</v>
      </c>
      <c r="C5816" s="93" t="s">
        <v>1476</v>
      </c>
      <c r="D5816" s="95">
        <v>1583</v>
      </c>
      <c r="E5816" s="95">
        <v>1764</v>
      </c>
      <c r="F5816" s="95">
        <v>342874</v>
      </c>
      <c r="G5816" s="95">
        <v>250</v>
      </c>
      <c r="H5816" s="93" t="s">
        <v>8976</v>
      </c>
      <c r="I5816" s="93" t="s">
        <v>23893</v>
      </c>
      <c r="J5816" s="93" t="s">
        <v>21005</v>
      </c>
      <c r="K5816" s="93" t="s">
        <v>7922</v>
      </c>
      <c r="L5816" s="14">
        <f>AND(vyberHrace&lt;&gt;"",ISNUMBER(SEARCH(vyberHrace,$B5816)))</f>
      </c>
      <c r="M5816" s="14">
        <f>AND($I5816=MID(kododd,1,2),$J5816=MID(kododd,3,3))</f>
      </c>
    </row>
    <row r="5817">
      <c r="A5817" s="95">
        <v>11068</v>
      </c>
      <c r="B5817" s="93" t="s">
        <v>13000</v>
      </c>
      <c r="C5817" s="93" t="s">
        <v>1404</v>
      </c>
      <c r="D5817" s="95">
        <v>1395</v>
      </c>
      <c r="F5817" s="95">
        <v>23764201</v>
      </c>
      <c r="G5817" s="95">
        <v>0</v>
      </c>
      <c r="H5817" s="93" t="s">
        <v>8976</v>
      </c>
      <c r="I5817" s="93" t="s">
        <v>23893</v>
      </c>
      <c r="J5817" s="93" t="s">
        <v>21014</v>
      </c>
      <c r="K5817" s="93" t="s">
        <v>4826</v>
      </c>
      <c r="L5817" s="14">
        <f>AND(vyberHrace&lt;&gt;"",ISNUMBER(SEARCH(vyberHrace,$B5817)))</f>
      </c>
      <c r="M5817" s="14">
        <f>AND($I5817=MID(kododd,1,2),$J5817=MID(kododd,3,3))</f>
      </c>
    </row>
    <row r="5818">
      <c r="A5818" s="95">
        <v>55465</v>
      </c>
      <c r="B5818" s="93" t="s">
        <v>21794</v>
      </c>
      <c r="C5818" s="93" t="s">
        <v>3255</v>
      </c>
      <c r="G5818" s="95">
        <v>0</v>
      </c>
      <c r="H5818" s="93" t="s">
        <v>8976</v>
      </c>
      <c r="I5818" s="93" t="s">
        <v>23893</v>
      </c>
      <c r="J5818" s="93" t="s">
        <v>20862</v>
      </c>
      <c r="K5818" s="93" t="s">
        <v>6759</v>
      </c>
      <c r="L5818" s="14">
        <f>AND(vyberHrace&lt;&gt;"",ISNUMBER(SEARCH(vyberHrace,$B5818)))</f>
      </c>
      <c r="M5818" s="14">
        <f>AND($I5818=MID(kododd,1,2),$J5818=MID(kododd,3,3))</f>
      </c>
    </row>
    <row r="5819">
      <c r="A5819" s="95">
        <v>52209</v>
      </c>
      <c r="B5819" s="93" t="s">
        <v>1770</v>
      </c>
      <c r="C5819" s="93" t="s">
        <v>1422</v>
      </c>
      <c r="D5819" s="95">
        <v>1011</v>
      </c>
      <c r="G5819" s="95">
        <v>250</v>
      </c>
      <c r="H5819" s="93" t="s">
        <v>8976</v>
      </c>
      <c r="I5819" s="93" t="s">
        <v>23893</v>
      </c>
      <c r="J5819" s="93" t="s">
        <v>20928</v>
      </c>
      <c r="K5819" s="93" t="s">
        <v>5586</v>
      </c>
      <c r="L5819" s="14">
        <f>AND(vyberHrace&lt;&gt;"",ISNUMBER(SEARCH(vyberHrace,$B5819)))</f>
      </c>
      <c r="M5819" s="14">
        <f>AND($I5819=MID(kododd,1,2),$J5819=MID(kododd,3,3))</f>
      </c>
    </row>
    <row r="5820">
      <c r="A5820" s="95">
        <v>52210</v>
      </c>
      <c r="B5820" s="93" t="s">
        <v>13012</v>
      </c>
      <c r="C5820" s="93" t="s">
        <v>3255</v>
      </c>
      <c r="G5820" s="95">
        <v>0</v>
      </c>
      <c r="H5820" s="93" t="s">
        <v>8976</v>
      </c>
      <c r="I5820" s="93" t="s">
        <v>23893</v>
      </c>
      <c r="J5820" s="93" t="s">
        <v>20928</v>
      </c>
      <c r="K5820" s="93" t="s">
        <v>5586</v>
      </c>
      <c r="L5820" s="14">
        <f>AND(vyberHrace&lt;&gt;"",ISNUMBER(SEARCH(vyberHrace,$B5820)))</f>
      </c>
      <c r="M5820" s="14">
        <f>AND($I5820=MID(kododd,1,2),$J5820=MID(kododd,3,3))</f>
      </c>
    </row>
    <row r="5821">
      <c r="A5821" s="95">
        <v>14569</v>
      </c>
      <c r="B5821" s="93" t="s">
        <v>13027</v>
      </c>
      <c r="C5821" s="93" t="s">
        <v>1462</v>
      </c>
      <c r="D5821" s="95">
        <v>1753</v>
      </c>
      <c r="E5821" s="95">
        <v>1912</v>
      </c>
      <c r="F5821" s="95">
        <v>330345</v>
      </c>
      <c r="G5821" s="95">
        <v>0</v>
      </c>
      <c r="H5821" s="93" t="s">
        <v>8976</v>
      </c>
      <c r="I5821" s="93" t="s">
        <v>23893</v>
      </c>
      <c r="J5821" s="93" t="s">
        <v>20862</v>
      </c>
      <c r="K5821" s="93" t="s">
        <v>6759</v>
      </c>
      <c r="L5821" s="14">
        <f>AND(vyberHrace&lt;&gt;"",ISNUMBER(SEARCH(vyberHrace,$B5821)))</f>
      </c>
      <c r="M5821" s="14">
        <f>AND($I5821=MID(kododd,1,2),$J5821=MID(kododd,3,3))</f>
      </c>
    </row>
    <row r="5822">
      <c r="A5822" s="95">
        <v>13271</v>
      </c>
      <c r="B5822" s="93" t="s">
        <v>13028</v>
      </c>
      <c r="C5822" s="93" t="s">
        <v>1439</v>
      </c>
      <c r="D5822" s="95">
        <v>1471</v>
      </c>
      <c r="F5822" s="95">
        <v>399930</v>
      </c>
      <c r="G5822" s="95">
        <v>0</v>
      </c>
      <c r="H5822" s="93" t="s">
        <v>8976</v>
      </c>
      <c r="I5822" s="93" t="s">
        <v>23893</v>
      </c>
      <c r="J5822" s="93" t="s">
        <v>20953</v>
      </c>
      <c r="K5822" s="93" t="s">
        <v>2012</v>
      </c>
      <c r="L5822" s="14">
        <f>AND(vyberHrace&lt;&gt;"",ISNUMBER(SEARCH(vyberHrace,$B5822)))</f>
      </c>
      <c r="M5822" s="14">
        <f>AND($I5822=MID(kododd,1,2),$J5822=MID(kododd,3,3))</f>
      </c>
    </row>
    <row r="5823">
      <c r="A5823" s="95">
        <v>38614</v>
      </c>
      <c r="B5823" s="93" t="s">
        <v>13029</v>
      </c>
      <c r="C5823" s="93" t="s">
        <v>1400</v>
      </c>
      <c r="D5823" s="95">
        <v>1269</v>
      </c>
      <c r="E5823" s="95">
        <v>1530</v>
      </c>
      <c r="F5823" s="95">
        <v>23701587</v>
      </c>
      <c r="G5823" s="95">
        <v>0</v>
      </c>
      <c r="H5823" s="93" t="s">
        <v>8976</v>
      </c>
      <c r="I5823" s="93" t="s">
        <v>23893</v>
      </c>
      <c r="J5823" s="93" t="s">
        <v>20953</v>
      </c>
      <c r="K5823" s="93" t="s">
        <v>2012</v>
      </c>
      <c r="L5823" s="14">
        <f>AND(vyberHrace&lt;&gt;"",ISNUMBER(SEARCH(vyberHrace,$B5823)))</f>
      </c>
      <c r="M5823" s="14">
        <f>AND($I5823=MID(kododd,1,2),$J5823=MID(kododd,3,3))</f>
      </c>
    </row>
    <row r="5824">
      <c r="A5824" s="95">
        <v>5027</v>
      </c>
      <c r="B5824" s="93" t="s">
        <v>13035</v>
      </c>
      <c r="C5824" s="93" t="s">
        <v>1474</v>
      </c>
      <c r="D5824" s="95">
        <v>1847</v>
      </c>
      <c r="E5824" s="95">
        <v>1880</v>
      </c>
      <c r="F5824" s="95">
        <v>318825</v>
      </c>
      <c r="G5824" s="95">
        <v>250</v>
      </c>
      <c r="H5824" s="93" t="s">
        <v>8976</v>
      </c>
      <c r="I5824" s="93" t="s">
        <v>23893</v>
      </c>
      <c r="J5824" s="93" t="s">
        <v>20867</v>
      </c>
      <c r="K5824" s="93" t="s">
        <v>2024</v>
      </c>
      <c r="L5824" s="14">
        <f>AND(vyberHrace&lt;&gt;"",ISNUMBER(SEARCH(vyberHrace,$B5824)))</f>
      </c>
      <c r="M5824" s="14">
        <f>AND($I5824=MID(kododd,1,2),$J5824=MID(kododd,3,3))</f>
      </c>
    </row>
    <row r="5825">
      <c r="A5825" s="95">
        <v>58497</v>
      </c>
      <c r="B5825" s="93" t="s">
        <v>24997</v>
      </c>
      <c r="C5825" s="93" t="s">
        <v>1406</v>
      </c>
      <c r="G5825" s="95">
        <v>0</v>
      </c>
      <c r="H5825" s="93" t="s">
        <v>8976</v>
      </c>
      <c r="I5825" s="93" t="s">
        <v>23893</v>
      </c>
      <c r="J5825" s="93" t="s">
        <v>23413</v>
      </c>
      <c r="K5825" s="93" t="s">
        <v>21382</v>
      </c>
      <c r="L5825" s="14">
        <f>AND(vyberHrace&lt;&gt;"",ISNUMBER(SEARCH(vyberHrace,$B5825)))</f>
      </c>
      <c r="M5825" s="14">
        <f>AND($I5825=MID(kododd,1,2),$J5825=MID(kododd,3,3))</f>
      </c>
    </row>
    <row r="5826">
      <c r="A5826" s="95">
        <v>54786</v>
      </c>
      <c r="B5826" s="93" t="s">
        <v>2618</v>
      </c>
      <c r="C5826" s="93" t="s">
        <v>1455</v>
      </c>
      <c r="D5826" s="95">
        <v>1299</v>
      </c>
      <c r="G5826" s="95">
        <v>250</v>
      </c>
      <c r="H5826" s="93" t="s">
        <v>8976</v>
      </c>
      <c r="I5826" s="93" t="s">
        <v>23893</v>
      </c>
      <c r="J5826" s="93" t="s">
        <v>20866</v>
      </c>
      <c r="K5826" s="93" t="s">
        <v>9063</v>
      </c>
      <c r="L5826" s="14">
        <f>AND(vyberHrace&lt;&gt;"",ISNUMBER(SEARCH(vyberHrace,$B5826)))</f>
      </c>
      <c r="M5826" s="14">
        <f>AND($I5826=MID(kododd,1,2),$J5826=MID(kododd,3,3))</f>
      </c>
    </row>
    <row r="5827">
      <c r="A5827" s="95">
        <v>47488</v>
      </c>
      <c r="B5827" s="93" t="s">
        <v>9290</v>
      </c>
      <c r="C5827" s="93" t="s">
        <v>1416</v>
      </c>
      <c r="D5827" s="95">
        <v>1020</v>
      </c>
      <c r="F5827" s="95">
        <v>23783826</v>
      </c>
      <c r="G5827" s="95">
        <v>250</v>
      </c>
      <c r="H5827" s="93" t="s">
        <v>8976</v>
      </c>
      <c r="I5827" s="93" t="s">
        <v>23893</v>
      </c>
      <c r="J5827" s="93" t="s">
        <v>20944</v>
      </c>
      <c r="K5827" s="93" t="s">
        <v>5129</v>
      </c>
      <c r="L5827" s="14">
        <f>AND(vyberHrace&lt;&gt;"",ISNUMBER(SEARCH(vyberHrace,$B5827)))</f>
      </c>
      <c r="M5827" s="14">
        <f>AND($I5827=MID(kododd,1,2),$J5827=MID(kododd,3,3))</f>
      </c>
    </row>
    <row r="5828">
      <c r="A5828" s="95">
        <v>47489</v>
      </c>
      <c r="B5828" s="93" t="s">
        <v>9292</v>
      </c>
      <c r="C5828" s="93" t="s">
        <v>1422</v>
      </c>
      <c r="D5828" s="95">
        <v>1051</v>
      </c>
      <c r="F5828" s="95">
        <v>23740469</v>
      </c>
      <c r="G5828" s="95">
        <v>250</v>
      </c>
      <c r="H5828" s="93" t="s">
        <v>8976</v>
      </c>
      <c r="I5828" s="93" t="s">
        <v>23893</v>
      </c>
      <c r="J5828" s="93" t="s">
        <v>20944</v>
      </c>
      <c r="K5828" s="93" t="s">
        <v>5129</v>
      </c>
      <c r="L5828" s="14">
        <f>AND(vyberHrace&lt;&gt;"",ISNUMBER(SEARCH(vyberHrace,$B5828)))</f>
      </c>
      <c r="M5828" s="14">
        <f>AND($I5828=MID(kododd,1,2),$J5828=MID(kododd,3,3))</f>
      </c>
    </row>
    <row r="5829">
      <c r="A5829" s="95">
        <v>16238</v>
      </c>
      <c r="B5829" s="93" t="s">
        <v>9297</v>
      </c>
      <c r="C5829" s="93" t="s">
        <v>1453</v>
      </c>
      <c r="D5829" s="95">
        <v>1841</v>
      </c>
      <c r="E5829" s="95">
        <v>1887</v>
      </c>
      <c r="F5829" s="95">
        <v>323977</v>
      </c>
      <c r="G5829" s="95">
        <v>0</v>
      </c>
      <c r="H5829" s="93" t="s">
        <v>8976</v>
      </c>
      <c r="I5829" s="93" t="s">
        <v>23893</v>
      </c>
      <c r="J5829" s="93" t="s">
        <v>20964</v>
      </c>
      <c r="K5829" s="93" t="s">
        <v>11275</v>
      </c>
      <c r="L5829" s="14">
        <f>AND(vyberHrace&lt;&gt;"",ISNUMBER(SEARCH(vyberHrace,$B5829)))</f>
      </c>
      <c r="M5829" s="14">
        <f>AND($I5829=MID(kododd,1,2),$J5829=MID(kododd,3,3))</f>
      </c>
    </row>
    <row r="5830">
      <c r="A5830" s="95">
        <v>45800</v>
      </c>
      <c r="B5830" s="93" t="s">
        <v>9300</v>
      </c>
      <c r="C5830" s="93" t="s">
        <v>1410</v>
      </c>
      <c r="D5830" s="95">
        <v>1077</v>
      </c>
      <c r="F5830" s="95">
        <v>23716002</v>
      </c>
      <c r="G5830" s="95">
        <v>0</v>
      </c>
      <c r="H5830" s="93" t="s">
        <v>8976</v>
      </c>
      <c r="I5830" s="93" t="s">
        <v>23893</v>
      </c>
      <c r="J5830" s="93" t="s">
        <v>21017</v>
      </c>
      <c r="K5830" s="93" t="s">
        <v>7925</v>
      </c>
      <c r="L5830" s="14">
        <f>AND(vyberHrace&lt;&gt;"",ISNUMBER(SEARCH(vyberHrace,$B5830)))</f>
      </c>
      <c r="M5830" s="14">
        <f>AND($I5830=MID(kododd,1,2),$J5830=MID(kododd,3,3))</f>
      </c>
    </row>
    <row r="5831">
      <c r="A5831" s="95">
        <v>36887</v>
      </c>
      <c r="B5831" s="93" t="s">
        <v>9312</v>
      </c>
      <c r="C5831" s="93" t="s">
        <v>1432</v>
      </c>
      <c r="D5831" s="95">
        <v>1377</v>
      </c>
      <c r="E5831" s="95">
        <v>1549</v>
      </c>
      <c r="F5831" s="95">
        <v>23702290</v>
      </c>
      <c r="G5831" s="95">
        <v>250</v>
      </c>
      <c r="H5831" s="93" t="s">
        <v>8976</v>
      </c>
      <c r="I5831" s="93" t="s">
        <v>23893</v>
      </c>
      <c r="J5831" s="93" t="s">
        <v>20986</v>
      </c>
      <c r="K5831" s="93" t="s">
        <v>5124</v>
      </c>
      <c r="L5831" s="14">
        <f>AND(vyberHrace&lt;&gt;"",ISNUMBER(SEARCH(vyberHrace,$B5831)))</f>
      </c>
      <c r="M5831" s="14">
        <f>AND($I5831=MID(kododd,1,2),$J5831=MID(kododd,3,3))</f>
      </c>
    </row>
    <row r="5832">
      <c r="A5832" s="95">
        <v>51650</v>
      </c>
      <c r="B5832" s="93" t="s">
        <v>1648</v>
      </c>
      <c r="C5832" s="93" t="s">
        <v>1406</v>
      </c>
      <c r="F5832" s="95">
        <v>571000976</v>
      </c>
      <c r="G5832" s="95">
        <v>250</v>
      </c>
      <c r="H5832" s="93" t="s">
        <v>8976</v>
      </c>
      <c r="I5832" s="93" t="s">
        <v>23893</v>
      </c>
      <c r="J5832" s="93" t="s">
        <v>20976</v>
      </c>
      <c r="K5832" s="93" t="s">
        <v>9938</v>
      </c>
      <c r="L5832" s="14">
        <f>AND(vyberHrace&lt;&gt;"",ISNUMBER(SEARCH(vyberHrace,$B5832)))</f>
      </c>
      <c r="M5832" s="14">
        <f>AND($I5832=MID(kododd,1,2),$J5832=MID(kododd,3,3))</f>
      </c>
    </row>
    <row r="5833">
      <c r="A5833" s="95">
        <v>62280</v>
      </c>
      <c r="B5833" s="93" t="s">
        <v>28460</v>
      </c>
      <c r="C5833" s="93" t="s">
        <v>1459</v>
      </c>
      <c r="F5833" s="95">
        <v>571001352</v>
      </c>
      <c r="G5833" s="95">
        <v>250</v>
      </c>
      <c r="H5833" s="93" t="s">
        <v>8976</v>
      </c>
      <c r="I5833" s="93" t="s">
        <v>23893</v>
      </c>
      <c r="J5833" s="93" t="s">
        <v>20956</v>
      </c>
      <c r="K5833" s="93" t="s">
        <v>26134</v>
      </c>
      <c r="L5833" s="14">
        <f>AND(vyberHrace&lt;&gt;"",ISNUMBER(SEARCH(vyberHrace,$B5833)))</f>
      </c>
      <c r="M5833" s="14">
        <f>AND($I5833=MID(kododd,1,2),$J5833=MID(kododd,3,3))</f>
      </c>
    </row>
    <row r="5834">
      <c r="A5834" s="95">
        <v>32672</v>
      </c>
      <c r="B5834" s="93" t="s">
        <v>15505</v>
      </c>
      <c r="C5834" s="93" t="s">
        <v>1398</v>
      </c>
      <c r="D5834" s="95">
        <v>1944</v>
      </c>
      <c r="E5834" s="95">
        <v>1916</v>
      </c>
      <c r="F5834" s="95">
        <v>364673</v>
      </c>
      <c r="G5834" s="95">
        <v>250</v>
      </c>
      <c r="H5834" s="93" t="s">
        <v>8976</v>
      </c>
      <c r="I5834" s="93" t="s">
        <v>23893</v>
      </c>
      <c r="J5834" s="93" t="s">
        <v>20880</v>
      </c>
      <c r="K5834" s="93" t="s">
        <v>11224</v>
      </c>
      <c r="L5834" s="14">
        <f>AND(vyberHrace&lt;&gt;"",ISNUMBER(SEARCH(vyberHrace,$B5834)))</f>
      </c>
      <c r="M5834" s="14">
        <f>AND($I5834=MID(kododd,1,2),$J5834=MID(kododd,3,3))</f>
      </c>
    </row>
    <row r="5835">
      <c r="A5835" s="95">
        <v>51897</v>
      </c>
      <c r="B5835" s="93" t="s">
        <v>1753</v>
      </c>
      <c r="C5835" s="93" t="s">
        <v>1402</v>
      </c>
      <c r="F5835" s="95">
        <v>23755652</v>
      </c>
      <c r="G5835" s="95">
        <v>0</v>
      </c>
      <c r="H5835" s="93" t="s">
        <v>8976</v>
      </c>
      <c r="I5835" s="93" t="s">
        <v>23893</v>
      </c>
      <c r="J5835" s="93" t="s">
        <v>20900</v>
      </c>
      <c r="K5835" s="93" t="s">
        <v>1747</v>
      </c>
      <c r="L5835" s="14">
        <f>AND(vyberHrace&lt;&gt;"",ISNUMBER(SEARCH(vyberHrace,$B5835)))</f>
      </c>
      <c r="M5835" s="14">
        <f>AND($I5835=MID(kododd,1,2),$J5835=MID(kododd,3,3))</f>
      </c>
    </row>
    <row r="5836">
      <c r="A5836" s="95">
        <v>12404</v>
      </c>
      <c r="B5836" s="93" t="s">
        <v>15519</v>
      </c>
      <c r="C5836" s="93" t="s">
        <v>1413</v>
      </c>
      <c r="D5836" s="95">
        <v>1527</v>
      </c>
      <c r="G5836" s="95">
        <v>250</v>
      </c>
      <c r="H5836" s="93" t="s">
        <v>8976</v>
      </c>
      <c r="I5836" s="93" t="s">
        <v>23893</v>
      </c>
      <c r="J5836" s="93" t="s">
        <v>20897</v>
      </c>
      <c r="K5836" s="93" t="s">
        <v>5077</v>
      </c>
      <c r="L5836" s="14">
        <f>AND(vyberHrace&lt;&gt;"",ISNUMBER(SEARCH(vyberHrace,$B5836)))</f>
      </c>
      <c r="M5836" s="14">
        <f>AND($I5836=MID(kododd,1,2),$J5836=MID(kododd,3,3))</f>
      </c>
    </row>
    <row r="5837">
      <c r="A5837" s="95">
        <v>54869</v>
      </c>
      <c r="B5837" s="93" t="s">
        <v>2701</v>
      </c>
      <c r="C5837" s="93" t="s">
        <v>1411</v>
      </c>
      <c r="G5837" s="95">
        <v>0</v>
      </c>
      <c r="H5837" s="93" t="s">
        <v>8976</v>
      </c>
      <c r="I5837" s="93" t="s">
        <v>23893</v>
      </c>
      <c r="J5837" s="93" t="s">
        <v>23413</v>
      </c>
      <c r="K5837" s="93" t="s">
        <v>21382</v>
      </c>
      <c r="L5837" s="14">
        <f>AND(vyberHrace&lt;&gt;"",ISNUMBER(SEARCH(vyberHrace,$B5837)))</f>
      </c>
      <c r="M5837" s="14">
        <f>AND($I5837=MID(kododd,1,2),$J5837=MID(kododd,3,3))</f>
      </c>
    </row>
    <row r="5838">
      <c r="A5838" s="95">
        <v>11117</v>
      </c>
      <c r="B5838" s="93" t="s">
        <v>15427</v>
      </c>
      <c r="C5838" s="93" t="s">
        <v>1401</v>
      </c>
      <c r="D5838" s="95">
        <v>1537</v>
      </c>
      <c r="E5838" s="95">
        <v>1747</v>
      </c>
      <c r="F5838" s="95">
        <v>366293</v>
      </c>
      <c r="G5838" s="95">
        <v>250</v>
      </c>
      <c r="H5838" s="93" t="s">
        <v>8976</v>
      </c>
      <c r="I5838" s="93" t="s">
        <v>23893</v>
      </c>
      <c r="J5838" s="93" t="s">
        <v>20990</v>
      </c>
      <c r="K5838" s="93" t="s">
        <v>5159</v>
      </c>
      <c r="L5838" s="14">
        <f>AND(vyberHrace&lt;&gt;"",ISNUMBER(SEARCH(vyberHrace,$B5838)))</f>
      </c>
      <c r="M5838" s="14">
        <f>AND($I5838=MID(kododd,1,2),$J5838=MID(kododd,3,3))</f>
      </c>
    </row>
    <row r="5839">
      <c r="A5839" s="95">
        <v>25881</v>
      </c>
      <c r="B5839" s="93" t="s">
        <v>15434</v>
      </c>
      <c r="C5839" s="93" t="s">
        <v>1461</v>
      </c>
      <c r="D5839" s="95">
        <v>1248</v>
      </c>
      <c r="G5839" s="95">
        <v>0</v>
      </c>
      <c r="H5839" s="93" t="s">
        <v>8976</v>
      </c>
      <c r="I5839" s="93" t="s">
        <v>23893</v>
      </c>
      <c r="J5839" s="93" t="s">
        <v>20883</v>
      </c>
      <c r="K5839" s="93" t="s">
        <v>6903</v>
      </c>
      <c r="L5839" s="14">
        <f>AND(vyberHrace&lt;&gt;"",ISNUMBER(SEARCH(vyberHrace,$B5839)))</f>
      </c>
      <c r="M5839" s="14">
        <f>AND($I5839=MID(kododd,1,2),$J5839=MID(kododd,3,3))</f>
      </c>
    </row>
    <row r="5840">
      <c r="A5840" s="95">
        <v>25882</v>
      </c>
      <c r="B5840" s="93" t="s">
        <v>15435</v>
      </c>
      <c r="C5840" s="93" t="s">
        <v>1403</v>
      </c>
      <c r="D5840" s="95">
        <v>1100</v>
      </c>
      <c r="G5840" s="95">
        <v>0</v>
      </c>
      <c r="H5840" s="93" t="s">
        <v>8976</v>
      </c>
      <c r="I5840" s="93" t="s">
        <v>23893</v>
      </c>
      <c r="J5840" s="93" t="s">
        <v>20883</v>
      </c>
      <c r="K5840" s="93" t="s">
        <v>6903</v>
      </c>
      <c r="L5840" s="14">
        <f>AND(vyberHrace&lt;&gt;"",ISNUMBER(SEARCH(vyberHrace,$B5840)))</f>
      </c>
      <c r="M5840" s="14">
        <f>AND($I5840=MID(kododd,1,2),$J5840=MID(kododd,3,3))</f>
      </c>
    </row>
    <row r="5841">
      <c r="A5841" s="95">
        <v>58812</v>
      </c>
      <c r="B5841" s="93" t="s">
        <v>25283</v>
      </c>
      <c r="C5841" s="93" t="s">
        <v>1422</v>
      </c>
      <c r="G5841" s="95">
        <v>250</v>
      </c>
      <c r="H5841" s="93" t="s">
        <v>8976</v>
      </c>
      <c r="I5841" s="93" t="s">
        <v>23893</v>
      </c>
      <c r="J5841" s="93" t="s">
        <v>21020</v>
      </c>
      <c r="K5841" s="93" t="s">
        <v>1659</v>
      </c>
      <c r="L5841" s="14">
        <f>AND(vyberHrace&lt;&gt;"",ISNUMBER(SEARCH(vyberHrace,$B5841)))</f>
      </c>
      <c r="M5841" s="14">
        <f>AND($I5841=MID(kododd,1,2),$J5841=MID(kododd,3,3))</f>
      </c>
    </row>
    <row r="5842">
      <c r="A5842" s="95">
        <v>17061</v>
      </c>
      <c r="B5842" s="93" t="s">
        <v>17826</v>
      </c>
      <c r="C5842" s="93" t="s">
        <v>1415</v>
      </c>
      <c r="D5842" s="95">
        <v>1609</v>
      </c>
      <c r="E5842" s="95">
        <v>1767</v>
      </c>
      <c r="F5842" s="95">
        <v>331600</v>
      </c>
      <c r="G5842" s="95">
        <v>250</v>
      </c>
      <c r="H5842" s="93" t="s">
        <v>8976</v>
      </c>
      <c r="I5842" s="93" t="s">
        <v>23893</v>
      </c>
      <c r="J5842" s="93" t="s">
        <v>20958</v>
      </c>
      <c r="K5842" s="93" t="s">
        <v>8977</v>
      </c>
      <c r="L5842" s="14">
        <f>AND(vyberHrace&lt;&gt;"",ISNUMBER(SEARCH(vyberHrace,$B5842)))</f>
      </c>
      <c r="M5842" s="14">
        <f>AND($I5842=MID(kododd,1,2),$J5842=MID(kododd,3,3))</f>
      </c>
    </row>
    <row r="5843">
      <c r="A5843" s="95">
        <v>49599</v>
      </c>
      <c r="B5843" s="93" t="s">
        <v>17827</v>
      </c>
      <c r="C5843" s="93" t="s">
        <v>1408</v>
      </c>
      <c r="G5843" s="95">
        <v>0</v>
      </c>
      <c r="H5843" s="93" t="s">
        <v>8976</v>
      </c>
      <c r="I5843" s="93" t="s">
        <v>23893</v>
      </c>
      <c r="J5843" s="93" t="s">
        <v>20863</v>
      </c>
      <c r="K5843" s="93" t="s">
        <v>4532</v>
      </c>
      <c r="L5843" s="14">
        <f>AND(vyberHrace&lt;&gt;"",ISNUMBER(SEARCH(vyberHrace,$B5843)))</f>
      </c>
      <c r="M5843" s="14">
        <f>AND($I5843=MID(kododd,1,2),$J5843=MID(kododd,3,3))</f>
      </c>
    </row>
    <row r="5844">
      <c r="A5844" s="95">
        <v>13642</v>
      </c>
      <c r="B5844" s="93" t="s">
        <v>17831</v>
      </c>
      <c r="C5844" s="93" t="s">
        <v>1459</v>
      </c>
      <c r="D5844" s="95">
        <v>1487</v>
      </c>
      <c r="F5844" s="95">
        <v>23747137</v>
      </c>
      <c r="G5844" s="95">
        <v>250</v>
      </c>
      <c r="H5844" s="93" t="s">
        <v>8976</v>
      </c>
      <c r="I5844" s="93" t="s">
        <v>23893</v>
      </c>
      <c r="J5844" s="93" t="s">
        <v>20866</v>
      </c>
      <c r="K5844" s="93" t="s">
        <v>9063</v>
      </c>
      <c r="L5844" s="14">
        <f>AND(vyberHrace&lt;&gt;"",ISNUMBER(SEARCH(vyberHrace,$B5844)))</f>
      </c>
      <c r="M5844" s="14">
        <f>AND($I5844=MID(kododd,1,2),$J5844=MID(kododd,3,3))</f>
      </c>
    </row>
    <row r="5845">
      <c r="A5845" s="95">
        <v>13270</v>
      </c>
      <c r="B5845" s="93" t="s">
        <v>17832</v>
      </c>
      <c r="C5845" s="93" t="s">
        <v>1453</v>
      </c>
      <c r="D5845" s="95">
        <v>1885</v>
      </c>
      <c r="E5845" s="95">
        <v>1933</v>
      </c>
      <c r="F5845" s="95">
        <v>366307</v>
      </c>
      <c r="G5845" s="95">
        <v>250</v>
      </c>
      <c r="H5845" s="93" t="s">
        <v>8976</v>
      </c>
      <c r="I5845" s="93" t="s">
        <v>23893</v>
      </c>
      <c r="J5845" s="93" t="s">
        <v>20890</v>
      </c>
      <c r="K5845" s="93" t="s">
        <v>9069</v>
      </c>
      <c r="L5845" s="14">
        <f>AND(vyberHrace&lt;&gt;"",ISNUMBER(SEARCH(vyberHrace,$B5845)))</f>
      </c>
      <c r="M5845" s="14">
        <f>AND($I5845=MID(kododd,1,2),$J5845=MID(kododd,3,3))</f>
      </c>
    </row>
    <row r="5846">
      <c r="A5846" s="95">
        <v>58253</v>
      </c>
      <c r="B5846" s="93" t="s">
        <v>18718</v>
      </c>
      <c r="C5846" s="93" t="s">
        <v>1412</v>
      </c>
      <c r="G5846" s="95">
        <v>250</v>
      </c>
      <c r="H5846" s="93" t="s">
        <v>8976</v>
      </c>
      <c r="I5846" s="93" t="s">
        <v>23893</v>
      </c>
      <c r="J5846" s="93" t="s">
        <v>20890</v>
      </c>
      <c r="K5846" s="93" t="s">
        <v>9069</v>
      </c>
      <c r="L5846" s="14">
        <f>AND(vyberHrace&lt;&gt;"",ISNUMBER(SEARCH(vyberHrace,$B5846)))</f>
      </c>
      <c r="M5846" s="14">
        <f>AND($I5846=MID(kododd,1,2),$J5846=MID(kododd,3,3))</f>
      </c>
    </row>
    <row r="5847">
      <c r="A5847" s="95">
        <v>43171</v>
      </c>
      <c r="B5847" s="93" t="s">
        <v>17840</v>
      </c>
      <c r="C5847" s="93" t="s">
        <v>1416</v>
      </c>
      <c r="G5847" s="95">
        <v>0</v>
      </c>
      <c r="H5847" s="93" t="s">
        <v>8976</v>
      </c>
      <c r="I5847" s="93" t="s">
        <v>23893</v>
      </c>
      <c r="J5847" s="93" t="s">
        <v>20862</v>
      </c>
      <c r="K5847" s="93" t="s">
        <v>6759</v>
      </c>
      <c r="L5847" s="14">
        <f>AND(vyberHrace&lt;&gt;"",ISNUMBER(SEARCH(vyberHrace,$B5847)))</f>
      </c>
      <c r="M5847" s="14">
        <f>AND($I5847=MID(kododd,1,2),$J5847=MID(kododd,3,3))</f>
      </c>
    </row>
    <row r="5848">
      <c r="A5848" s="95">
        <v>59004</v>
      </c>
      <c r="B5848" s="93" t="s">
        <v>25456</v>
      </c>
      <c r="C5848" s="93" t="s">
        <v>1406</v>
      </c>
      <c r="D5848" s="95">
        <v>1062</v>
      </c>
      <c r="G5848" s="95">
        <v>0</v>
      </c>
      <c r="H5848" s="93" t="s">
        <v>8976</v>
      </c>
      <c r="I5848" s="93" t="s">
        <v>23893</v>
      </c>
      <c r="J5848" s="93" t="s">
        <v>20888</v>
      </c>
      <c r="K5848" s="93" t="s">
        <v>145</v>
      </c>
      <c r="L5848" s="14">
        <f>AND(vyberHrace&lt;&gt;"",ISNUMBER(SEARCH(vyberHrace,$B5848)))</f>
      </c>
      <c r="M5848" s="14">
        <f>AND($I5848=MID(kododd,1,2),$J5848=MID(kododd,3,3))</f>
      </c>
    </row>
    <row r="5849">
      <c r="A5849" s="95">
        <v>54827</v>
      </c>
      <c r="B5849" s="93" t="s">
        <v>2740</v>
      </c>
      <c r="C5849" s="93" t="s">
        <v>1416</v>
      </c>
      <c r="G5849" s="95">
        <v>0</v>
      </c>
      <c r="H5849" s="93" t="s">
        <v>8976</v>
      </c>
      <c r="I5849" s="93" t="s">
        <v>23893</v>
      </c>
      <c r="J5849" s="93" t="s">
        <v>21005</v>
      </c>
      <c r="K5849" s="93" t="s">
        <v>7922</v>
      </c>
      <c r="L5849" s="14">
        <f>AND(vyberHrace&lt;&gt;"",ISNUMBER(SEARCH(vyberHrace,$B5849)))</f>
      </c>
      <c r="M5849" s="14">
        <f>AND($I5849=MID(kododd,1,2),$J5849=MID(kododd,3,3))</f>
      </c>
    </row>
    <row r="5850">
      <c r="A5850" s="95">
        <v>60128</v>
      </c>
      <c r="B5850" s="93" t="s">
        <v>26597</v>
      </c>
      <c r="C5850" s="93" t="s">
        <v>1486</v>
      </c>
      <c r="G5850" s="95">
        <v>250</v>
      </c>
      <c r="H5850" s="93" t="s">
        <v>8976</v>
      </c>
      <c r="I5850" s="93" t="s">
        <v>23893</v>
      </c>
      <c r="J5850" s="93" t="s">
        <v>20906</v>
      </c>
      <c r="K5850" s="93" t="s">
        <v>7817</v>
      </c>
      <c r="L5850" s="14">
        <f>AND(vyberHrace&lt;&gt;"",ISNUMBER(SEARCH(vyberHrace,$B5850)))</f>
      </c>
      <c r="M5850" s="14">
        <f>AND($I5850=MID(kododd,1,2),$J5850=MID(kododd,3,3))</f>
      </c>
    </row>
    <row r="5851">
      <c r="A5851" s="95">
        <v>13306</v>
      </c>
      <c r="B5851" s="93" t="s">
        <v>17352</v>
      </c>
      <c r="C5851" s="93" t="s">
        <v>1456</v>
      </c>
      <c r="D5851" s="95">
        <v>1562</v>
      </c>
      <c r="E5851" s="95">
        <v>1786</v>
      </c>
      <c r="F5851" s="95">
        <v>360260</v>
      </c>
      <c r="G5851" s="95">
        <v>250</v>
      </c>
      <c r="H5851" s="93" t="s">
        <v>8976</v>
      </c>
      <c r="I5851" s="93" t="s">
        <v>23893</v>
      </c>
      <c r="J5851" s="93" t="s">
        <v>20850</v>
      </c>
      <c r="K5851" s="93" t="s">
        <v>2038</v>
      </c>
      <c r="L5851" s="14">
        <f>AND(vyberHrace&lt;&gt;"",ISNUMBER(SEARCH(vyberHrace,$B5851)))</f>
      </c>
      <c r="M5851" s="14">
        <f>AND($I5851=MID(kododd,1,2),$J5851=MID(kododd,3,3))</f>
      </c>
    </row>
    <row r="5852">
      <c r="A5852" s="95">
        <v>27637</v>
      </c>
      <c r="B5852" s="93" t="s">
        <v>17353</v>
      </c>
      <c r="C5852" s="93" t="s">
        <v>1475</v>
      </c>
      <c r="D5852" s="95">
        <v>1549</v>
      </c>
      <c r="F5852" s="95">
        <v>339229</v>
      </c>
      <c r="G5852" s="95">
        <v>0</v>
      </c>
      <c r="H5852" s="93" t="s">
        <v>8976</v>
      </c>
      <c r="I5852" s="93" t="s">
        <v>23893</v>
      </c>
      <c r="J5852" s="93" t="s">
        <v>20850</v>
      </c>
      <c r="K5852" s="93" t="s">
        <v>2038</v>
      </c>
      <c r="L5852" s="14">
        <f>AND(vyberHrace&lt;&gt;"",ISNUMBER(SEARCH(vyberHrace,$B5852)))</f>
      </c>
      <c r="M5852" s="14">
        <f>AND($I5852=MID(kododd,1,2),$J5852=MID(kododd,3,3))</f>
      </c>
    </row>
    <row r="5853">
      <c r="A5853" s="95">
        <v>49096</v>
      </c>
      <c r="B5853" s="93" t="s">
        <v>17354</v>
      </c>
      <c r="C5853" s="93" t="s">
        <v>1422</v>
      </c>
      <c r="G5853" s="95">
        <v>0</v>
      </c>
      <c r="H5853" s="93" t="s">
        <v>8976</v>
      </c>
      <c r="I5853" s="93" t="s">
        <v>23893</v>
      </c>
      <c r="J5853" s="93" t="s">
        <v>20901</v>
      </c>
      <c r="K5853" s="93" t="s">
        <v>6914</v>
      </c>
      <c r="L5853" s="14">
        <f>AND(vyberHrace&lt;&gt;"",ISNUMBER(SEARCH(vyberHrace,$B5853)))</f>
      </c>
      <c r="M5853" s="14">
        <f>AND($I5853=MID(kododd,1,2),$J5853=MID(kododd,3,3))</f>
      </c>
    </row>
    <row r="5854">
      <c r="A5854" s="95">
        <v>63518</v>
      </c>
      <c r="B5854" s="93" t="s">
        <v>28857</v>
      </c>
      <c r="C5854" s="93" t="s">
        <v>1438</v>
      </c>
      <c r="G5854" s="95">
        <v>250</v>
      </c>
      <c r="H5854" s="93" t="s">
        <v>8976</v>
      </c>
      <c r="I5854" s="93" t="s">
        <v>23893</v>
      </c>
      <c r="J5854" s="93" t="s">
        <v>20902</v>
      </c>
      <c r="K5854" s="93" t="s">
        <v>3608</v>
      </c>
      <c r="L5854" s="14">
        <f>AND(vyberHrace&lt;&gt;"",ISNUMBER(SEARCH(vyberHrace,$B5854)))</f>
      </c>
      <c r="M5854" s="14">
        <f>AND($I5854=MID(kododd,1,2),$J5854=MID(kododd,3,3))</f>
      </c>
    </row>
    <row r="5855">
      <c r="A5855" s="95">
        <v>58213</v>
      </c>
      <c r="B5855" s="93" t="s">
        <v>24731</v>
      </c>
      <c r="C5855" s="93" t="s">
        <v>1422</v>
      </c>
      <c r="G5855" s="95">
        <v>0</v>
      </c>
      <c r="H5855" s="93" t="s">
        <v>8976</v>
      </c>
      <c r="I5855" s="93" t="s">
        <v>23893</v>
      </c>
      <c r="J5855" s="93" t="s">
        <v>21014</v>
      </c>
      <c r="K5855" s="93" t="s">
        <v>4826</v>
      </c>
      <c r="L5855" s="14">
        <f>AND(vyberHrace&lt;&gt;"",ISNUMBER(SEARCH(vyberHrace,$B5855)))</f>
      </c>
      <c r="M5855" s="14">
        <f>AND($I5855=MID(kododd,1,2),$J5855=MID(kododd,3,3))</f>
      </c>
    </row>
    <row r="5856">
      <c r="A5856" s="95">
        <v>47330</v>
      </c>
      <c r="B5856" s="93" t="s">
        <v>17359</v>
      </c>
      <c r="C5856" s="93" t="s">
        <v>1402</v>
      </c>
      <c r="G5856" s="95">
        <v>0</v>
      </c>
      <c r="H5856" s="93" t="s">
        <v>8976</v>
      </c>
      <c r="I5856" s="93" t="s">
        <v>23893</v>
      </c>
      <c r="J5856" s="93" t="s">
        <v>21017</v>
      </c>
      <c r="K5856" s="93" t="s">
        <v>7925</v>
      </c>
      <c r="L5856" s="14">
        <f>AND(vyberHrace&lt;&gt;"",ISNUMBER(SEARCH(vyberHrace,$B5856)))</f>
      </c>
      <c r="M5856" s="14">
        <f>AND($I5856=MID(kododd,1,2),$J5856=MID(kododd,3,3))</f>
      </c>
    </row>
    <row r="5857">
      <c r="A5857" s="95">
        <v>47717</v>
      </c>
      <c r="B5857" s="93" t="s">
        <v>17360</v>
      </c>
      <c r="C5857" s="93" t="s">
        <v>1426</v>
      </c>
      <c r="G5857" s="95">
        <v>0</v>
      </c>
      <c r="H5857" s="93" t="s">
        <v>8976</v>
      </c>
      <c r="I5857" s="93" t="s">
        <v>23893</v>
      </c>
      <c r="J5857" s="93" t="s">
        <v>20888</v>
      </c>
      <c r="K5857" s="93" t="s">
        <v>145</v>
      </c>
      <c r="L5857" s="14">
        <f>AND(vyberHrace&lt;&gt;"",ISNUMBER(SEARCH(vyberHrace,$B5857)))</f>
      </c>
      <c r="M5857" s="14">
        <f>AND($I5857=MID(kododd,1,2),$J5857=MID(kododd,3,3))</f>
      </c>
    </row>
    <row r="5858">
      <c r="A5858" s="95">
        <v>45100</v>
      </c>
      <c r="B5858" s="93" t="s">
        <v>10324</v>
      </c>
      <c r="C5858" s="93" t="s">
        <v>1419</v>
      </c>
      <c r="G5858" s="95">
        <v>250</v>
      </c>
      <c r="H5858" s="93" t="s">
        <v>8976</v>
      </c>
      <c r="I5858" s="93" t="s">
        <v>23893</v>
      </c>
      <c r="J5858" s="93" t="s">
        <v>20902</v>
      </c>
      <c r="K5858" s="93" t="s">
        <v>3608</v>
      </c>
      <c r="L5858" s="14">
        <f>AND(vyberHrace&lt;&gt;"",ISNUMBER(SEARCH(vyberHrace,$B5858)))</f>
      </c>
      <c r="M5858" s="14">
        <f>AND($I5858=MID(kododd,1,2),$J5858=MID(kododd,3,3))</f>
      </c>
    </row>
    <row r="5859">
      <c r="A5859" s="95">
        <v>26</v>
      </c>
      <c r="B5859" s="93" t="s">
        <v>10325</v>
      </c>
      <c r="C5859" s="93" t="s">
        <v>1429</v>
      </c>
      <c r="D5859" s="95">
        <v>2216</v>
      </c>
      <c r="E5859" s="95">
        <v>2256</v>
      </c>
      <c r="F5859" s="95">
        <v>300314</v>
      </c>
      <c r="G5859" s="95">
        <v>250</v>
      </c>
      <c r="H5859" s="93" t="s">
        <v>8976</v>
      </c>
      <c r="I5859" s="93" t="s">
        <v>23893</v>
      </c>
      <c r="J5859" s="93" t="s">
        <v>20863</v>
      </c>
      <c r="K5859" s="93" t="s">
        <v>4532</v>
      </c>
      <c r="L5859" s="14">
        <f>AND(vyberHrace&lt;&gt;"",ISNUMBER(SEARCH(vyberHrace,$B5859)))</f>
      </c>
      <c r="M5859" s="14">
        <f>AND($I5859=MID(kododd,1,2),$J5859=MID(kododd,3,3))</f>
      </c>
    </row>
    <row r="5860">
      <c r="A5860" s="95">
        <v>57135</v>
      </c>
      <c r="B5860" s="93" t="s">
        <v>10326</v>
      </c>
      <c r="C5860" s="93" t="s">
        <v>1416</v>
      </c>
      <c r="D5860" s="95">
        <v>1342</v>
      </c>
      <c r="F5860" s="95">
        <v>23764139</v>
      </c>
      <c r="G5860" s="95">
        <v>250</v>
      </c>
      <c r="H5860" s="93" t="s">
        <v>8976</v>
      </c>
      <c r="I5860" s="93" t="s">
        <v>23893</v>
      </c>
      <c r="J5860" s="93" t="s">
        <v>20844</v>
      </c>
      <c r="K5860" s="93" t="s">
        <v>8979</v>
      </c>
      <c r="L5860" s="14">
        <f>AND(vyberHrace&lt;&gt;"",ISNUMBER(SEARCH(vyberHrace,$B5860)))</f>
      </c>
      <c r="M5860" s="14">
        <f>AND($I5860=MID(kododd,1,2),$J5860=MID(kododd,3,3))</f>
      </c>
    </row>
    <row r="5861">
      <c r="A5861" s="95">
        <v>62771</v>
      </c>
      <c r="B5861" s="93" t="s">
        <v>28858</v>
      </c>
      <c r="C5861" s="93" t="s">
        <v>1450</v>
      </c>
      <c r="G5861" s="95">
        <v>250</v>
      </c>
      <c r="H5861" s="93" t="s">
        <v>8976</v>
      </c>
      <c r="I5861" s="93" t="s">
        <v>23893</v>
      </c>
      <c r="J5861" s="93" t="s">
        <v>21017</v>
      </c>
      <c r="K5861" s="93" t="s">
        <v>7925</v>
      </c>
      <c r="L5861" s="14">
        <f>AND(vyberHrace&lt;&gt;"",ISNUMBER(SEARCH(vyberHrace,$B5861)))</f>
      </c>
      <c r="M5861" s="14">
        <f>AND($I5861=MID(kododd,1,2),$J5861=MID(kododd,3,3))</f>
      </c>
    </row>
    <row r="5862">
      <c r="A5862" s="95">
        <v>47773</v>
      </c>
      <c r="B5862" s="93" t="s">
        <v>10333</v>
      </c>
      <c r="C5862" s="93" t="s">
        <v>1408</v>
      </c>
      <c r="D5862" s="95">
        <v>1030</v>
      </c>
      <c r="G5862" s="95">
        <v>0</v>
      </c>
      <c r="H5862" s="93" t="s">
        <v>8976</v>
      </c>
      <c r="I5862" s="93" t="s">
        <v>23893</v>
      </c>
      <c r="J5862" s="93" t="s">
        <v>20888</v>
      </c>
      <c r="K5862" s="93" t="s">
        <v>145</v>
      </c>
      <c r="L5862" s="14">
        <f>AND(vyberHrace&lt;&gt;"",ISNUMBER(SEARCH(vyberHrace,$B5862)))</f>
      </c>
      <c r="M5862" s="14">
        <f>AND($I5862=MID(kododd,1,2),$J5862=MID(kododd,3,3))</f>
      </c>
    </row>
    <row r="5863">
      <c r="A5863" s="95">
        <v>44343</v>
      </c>
      <c r="B5863" s="93" t="s">
        <v>10336</v>
      </c>
      <c r="C5863" s="93" t="s">
        <v>1400</v>
      </c>
      <c r="G5863" s="95">
        <v>0</v>
      </c>
      <c r="H5863" s="93" t="s">
        <v>8976</v>
      </c>
      <c r="I5863" s="93" t="s">
        <v>23893</v>
      </c>
      <c r="J5863" s="93" t="s">
        <v>20901</v>
      </c>
      <c r="K5863" s="93" t="s">
        <v>6914</v>
      </c>
      <c r="L5863" s="14">
        <f>AND(vyberHrace&lt;&gt;"",ISNUMBER(SEARCH(vyberHrace,$B5863)))</f>
      </c>
      <c r="M5863" s="14">
        <f>AND($I5863=MID(kododd,1,2),$J5863=MID(kododd,3,3))</f>
      </c>
    </row>
    <row r="5864">
      <c r="A5864" s="95">
        <v>52620</v>
      </c>
      <c r="B5864" s="93" t="s">
        <v>1710</v>
      </c>
      <c r="C5864" s="93" t="s">
        <v>3255</v>
      </c>
      <c r="D5864" s="95">
        <v>1021</v>
      </c>
      <c r="G5864" s="95">
        <v>250</v>
      </c>
      <c r="H5864" s="93" t="s">
        <v>8976</v>
      </c>
      <c r="I5864" s="93" t="s">
        <v>23893</v>
      </c>
      <c r="J5864" s="93" t="s">
        <v>20920</v>
      </c>
      <c r="K5864" s="93" t="s">
        <v>5933</v>
      </c>
      <c r="L5864" s="14">
        <f>AND(vyberHrace&lt;&gt;"",ISNUMBER(SEARCH(vyberHrace,$B5864)))</f>
      </c>
      <c r="M5864" s="14">
        <f>AND($I5864=MID(kododd,1,2),$J5864=MID(kododd,3,3))</f>
      </c>
    </row>
    <row r="5865">
      <c r="A5865" s="95">
        <v>62405</v>
      </c>
      <c r="B5865" s="93" t="s">
        <v>28574</v>
      </c>
      <c r="C5865" s="93" t="s">
        <v>1412</v>
      </c>
      <c r="D5865" s="95">
        <v>1433</v>
      </c>
      <c r="F5865" s="95">
        <v>23798041</v>
      </c>
      <c r="G5865" s="95">
        <v>250</v>
      </c>
      <c r="H5865" s="93" t="s">
        <v>8976</v>
      </c>
      <c r="I5865" s="93" t="s">
        <v>23893</v>
      </c>
      <c r="J5865" s="93" t="s">
        <v>20859</v>
      </c>
      <c r="K5865" s="93" t="s">
        <v>5573</v>
      </c>
      <c r="L5865" s="14">
        <f>AND(vyberHrace&lt;&gt;"",ISNUMBER(SEARCH(vyberHrace,$B5865)))</f>
      </c>
      <c r="M5865" s="14">
        <f>AND($I5865=MID(kododd,1,2),$J5865=MID(kododd,3,3))</f>
      </c>
    </row>
    <row r="5866">
      <c r="A5866" s="95">
        <v>62404</v>
      </c>
      <c r="B5866" s="93" t="s">
        <v>28573</v>
      </c>
      <c r="C5866" s="93" t="s">
        <v>1424</v>
      </c>
      <c r="D5866" s="95">
        <v>1011</v>
      </c>
      <c r="F5866" s="95">
        <v>23798270</v>
      </c>
      <c r="G5866" s="95">
        <v>250</v>
      </c>
      <c r="H5866" s="93" t="s">
        <v>8976</v>
      </c>
      <c r="I5866" s="93" t="s">
        <v>23893</v>
      </c>
      <c r="J5866" s="93" t="s">
        <v>20859</v>
      </c>
      <c r="K5866" s="93" t="s">
        <v>5573</v>
      </c>
      <c r="L5866" s="14">
        <f>AND(vyberHrace&lt;&gt;"",ISNUMBER(SEARCH(vyberHrace,$B5866)))</f>
      </c>
      <c r="M5866" s="14">
        <f>AND($I5866=MID(kododd,1,2),$J5866=MID(kododd,3,3))</f>
      </c>
    </row>
    <row r="5867">
      <c r="A5867" s="95">
        <v>31534</v>
      </c>
      <c r="B5867" s="93" t="s">
        <v>20111</v>
      </c>
      <c r="C5867" s="93" t="s">
        <v>1405</v>
      </c>
      <c r="D5867" s="95">
        <v>1447</v>
      </c>
      <c r="G5867" s="95">
        <v>0</v>
      </c>
      <c r="H5867" s="93" t="s">
        <v>8976</v>
      </c>
      <c r="I5867" s="93" t="s">
        <v>23893</v>
      </c>
      <c r="J5867" s="93" t="s">
        <v>20863</v>
      </c>
      <c r="K5867" s="93" t="s">
        <v>4532</v>
      </c>
      <c r="L5867" s="14">
        <f>AND(vyberHrace&lt;&gt;"",ISNUMBER(SEARCH(vyberHrace,$B5867)))</f>
      </c>
      <c r="M5867" s="14">
        <f>AND($I5867=MID(kododd,1,2),$J5867=MID(kododd,3,3))</f>
      </c>
    </row>
    <row r="5868">
      <c r="A5868" s="95">
        <v>53290</v>
      </c>
      <c r="B5868" s="93" t="s">
        <v>20733</v>
      </c>
      <c r="C5868" s="93" t="s">
        <v>1412</v>
      </c>
      <c r="G5868" s="95">
        <v>0</v>
      </c>
      <c r="H5868" s="93" t="s">
        <v>8976</v>
      </c>
      <c r="I5868" s="93" t="s">
        <v>23893</v>
      </c>
      <c r="J5868" s="93" t="s">
        <v>20863</v>
      </c>
      <c r="K5868" s="93" t="s">
        <v>4532</v>
      </c>
      <c r="L5868" s="14">
        <f>AND(vyberHrace&lt;&gt;"",ISNUMBER(SEARCH(vyberHrace,$B5868)))</f>
      </c>
      <c r="M5868" s="14">
        <f>AND($I5868=MID(kododd,1,2),$J5868=MID(kododd,3,3))</f>
      </c>
    </row>
    <row r="5869">
      <c r="A5869" s="95">
        <v>62895</v>
      </c>
      <c r="B5869" s="93" t="s">
        <v>28859</v>
      </c>
      <c r="C5869" s="93" t="s">
        <v>1407</v>
      </c>
      <c r="F5869" s="95">
        <v>571005986</v>
      </c>
      <c r="G5869" s="95">
        <v>250</v>
      </c>
      <c r="H5869" s="93" t="s">
        <v>8976</v>
      </c>
      <c r="I5869" s="93" t="s">
        <v>23893</v>
      </c>
      <c r="J5869" s="93" t="s">
        <v>20888</v>
      </c>
      <c r="K5869" s="93" t="s">
        <v>145</v>
      </c>
      <c r="L5869" s="14">
        <f>AND(vyberHrace&lt;&gt;"",ISNUMBER(SEARCH(vyberHrace,$B5869)))</f>
      </c>
      <c r="M5869" s="14">
        <f>AND($I5869=MID(kododd,1,2),$J5869=MID(kododd,3,3))</f>
      </c>
    </row>
    <row r="5870">
      <c r="A5870" s="95">
        <v>41662</v>
      </c>
      <c r="B5870" s="93" t="s">
        <v>20120</v>
      </c>
      <c r="C5870" s="93" t="s">
        <v>1419</v>
      </c>
      <c r="D5870" s="95">
        <v>1642</v>
      </c>
      <c r="E5870" s="95">
        <v>1851</v>
      </c>
      <c r="F5870" s="95">
        <v>386529</v>
      </c>
      <c r="G5870" s="95">
        <v>0</v>
      </c>
      <c r="H5870" s="93" t="s">
        <v>8976</v>
      </c>
      <c r="I5870" s="93" t="s">
        <v>23893</v>
      </c>
      <c r="J5870" s="93" t="s">
        <v>20958</v>
      </c>
      <c r="K5870" s="93" t="s">
        <v>8977</v>
      </c>
      <c r="L5870" s="14">
        <f>AND(vyberHrace&lt;&gt;"",ISNUMBER(SEARCH(vyberHrace,$B5870)))</f>
      </c>
      <c r="M5870" s="14">
        <f>AND($I5870=MID(kododd,1,2),$J5870=MID(kododd,3,3))</f>
      </c>
    </row>
    <row r="5871">
      <c r="A5871" s="95">
        <v>54533</v>
      </c>
      <c r="B5871" s="93" t="s">
        <v>2646</v>
      </c>
      <c r="C5871" s="93" t="s">
        <v>1412</v>
      </c>
      <c r="G5871" s="95">
        <v>0</v>
      </c>
      <c r="H5871" s="93" t="s">
        <v>8976</v>
      </c>
      <c r="I5871" s="93" t="s">
        <v>23893</v>
      </c>
      <c r="J5871" s="93" t="s">
        <v>20942</v>
      </c>
      <c r="K5871" s="93" t="s">
        <v>9082</v>
      </c>
      <c r="L5871" s="14">
        <f>AND(vyberHrace&lt;&gt;"",ISNUMBER(SEARCH(vyberHrace,$B5871)))</f>
      </c>
      <c r="M5871" s="14">
        <f>AND($I5871=MID(kododd,1,2),$J5871=MID(kododd,3,3))</f>
      </c>
    </row>
    <row r="5872">
      <c r="A5872" s="95">
        <v>54532</v>
      </c>
      <c r="B5872" s="93" t="s">
        <v>2647</v>
      </c>
      <c r="C5872" s="93" t="s">
        <v>1406</v>
      </c>
      <c r="G5872" s="95">
        <v>0</v>
      </c>
      <c r="H5872" s="93" t="s">
        <v>8976</v>
      </c>
      <c r="I5872" s="93" t="s">
        <v>23893</v>
      </c>
      <c r="J5872" s="93" t="s">
        <v>20942</v>
      </c>
      <c r="K5872" s="93" t="s">
        <v>9082</v>
      </c>
      <c r="L5872" s="14">
        <f>AND(vyberHrace&lt;&gt;"",ISNUMBER(SEARCH(vyberHrace,$B5872)))</f>
      </c>
      <c r="M5872" s="14">
        <f>AND($I5872=MID(kododd,1,2),$J5872=MID(kododd,3,3))</f>
      </c>
    </row>
    <row r="5873">
      <c r="A5873" s="95">
        <v>54872</v>
      </c>
      <c r="B5873" s="93" t="s">
        <v>2702</v>
      </c>
      <c r="C5873" s="93" t="s">
        <v>1411</v>
      </c>
      <c r="G5873" s="95">
        <v>0</v>
      </c>
      <c r="H5873" s="93" t="s">
        <v>8976</v>
      </c>
      <c r="I5873" s="93" t="s">
        <v>23893</v>
      </c>
      <c r="J5873" s="93" t="s">
        <v>23413</v>
      </c>
      <c r="K5873" s="93" t="s">
        <v>21382</v>
      </c>
      <c r="L5873" s="14">
        <f>AND(vyberHrace&lt;&gt;"",ISNUMBER(SEARCH(vyberHrace,$B5873)))</f>
      </c>
      <c r="M5873" s="14">
        <f>AND($I5873=MID(kododd,1,2),$J5873=MID(kododd,3,3))</f>
      </c>
    </row>
    <row r="5874">
      <c r="A5874" s="95">
        <v>40047</v>
      </c>
      <c r="B5874" s="93" t="s">
        <v>19247</v>
      </c>
      <c r="C5874" s="93" t="s">
        <v>1408</v>
      </c>
      <c r="D5874" s="95">
        <v>1100</v>
      </c>
      <c r="G5874" s="95">
        <v>0</v>
      </c>
      <c r="H5874" s="93" t="s">
        <v>8976</v>
      </c>
      <c r="I5874" s="93" t="s">
        <v>23893</v>
      </c>
      <c r="J5874" s="93" t="s">
        <v>20862</v>
      </c>
      <c r="K5874" s="93" t="s">
        <v>6759</v>
      </c>
      <c r="L5874" s="14">
        <f>AND(vyberHrace&lt;&gt;"",ISNUMBER(SEARCH(vyberHrace,$B5874)))</f>
      </c>
      <c r="M5874" s="14">
        <f>AND($I5874=MID(kododd,1,2),$J5874=MID(kododd,3,3))</f>
      </c>
    </row>
    <row r="5875">
      <c r="A5875" s="95">
        <v>56170</v>
      </c>
      <c r="B5875" s="93" t="s">
        <v>21729</v>
      </c>
      <c r="C5875" s="93" t="s">
        <v>1411</v>
      </c>
      <c r="G5875" s="95">
        <v>0</v>
      </c>
      <c r="H5875" s="93" t="s">
        <v>8976</v>
      </c>
      <c r="I5875" s="93" t="s">
        <v>23893</v>
      </c>
      <c r="J5875" s="93" t="s">
        <v>20900</v>
      </c>
      <c r="K5875" s="93" t="s">
        <v>1747</v>
      </c>
      <c r="L5875" s="14">
        <f>AND(vyberHrace&lt;&gt;"",ISNUMBER(SEARCH(vyberHrace,$B5875)))</f>
      </c>
      <c r="M5875" s="14">
        <f>AND($I5875=MID(kododd,1,2),$J5875=MID(kododd,3,3))</f>
      </c>
    </row>
    <row r="5876">
      <c r="A5876" s="95">
        <v>38725</v>
      </c>
      <c r="B5876" s="93" t="s">
        <v>19255</v>
      </c>
      <c r="C5876" s="93" t="s">
        <v>1466</v>
      </c>
      <c r="D5876" s="95">
        <v>1250</v>
      </c>
      <c r="G5876" s="95">
        <v>0</v>
      </c>
      <c r="H5876" s="93" t="s">
        <v>8976</v>
      </c>
      <c r="I5876" s="93" t="s">
        <v>23893</v>
      </c>
      <c r="J5876" s="93" t="s">
        <v>20898</v>
      </c>
      <c r="K5876" s="93" t="s">
        <v>6906</v>
      </c>
      <c r="L5876" s="14">
        <f>AND(vyberHrace&lt;&gt;"",ISNUMBER(SEARCH(vyberHrace,$B5876)))</f>
      </c>
      <c r="M5876" s="14">
        <f>AND($I5876=MID(kododd,1,2),$J5876=MID(kododd,3,3))</f>
      </c>
    </row>
    <row r="5877">
      <c r="A5877" s="95">
        <v>59275</v>
      </c>
      <c r="B5877" s="93" t="s">
        <v>25701</v>
      </c>
      <c r="C5877" s="93" t="s">
        <v>1412</v>
      </c>
      <c r="G5877" s="95">
        <v>250</v>
      </c>
      <c r="H5877" s="93" t="s">
        <v>8976</v>
      </c>
      <c r="I5877" s="93" t="s">
        <v>23893</v>
      </c>
      <c r="J5877" s="93" t="s">
        <v>20944</v>
      </c>
      <c r="K5877" s="93" t="s">
        <v>5129</v>
      </c>
      <c r="L5877" s="14">
        <f>AND(vyberHrace&lt;&gt;"",ISNUMBER(SEARCH(vyberHrace,$B5877)))</f>
      </c>
      <c r="M5877" s="14">
        <f>AND($I5877=MID(kododd,1,2),$J5877=MID(kododd,3,3))</f>
      </c>
    </row>
    <row r="5878">
      <c r="A5878" s="95">
        <v>47490</v>
      </c>
      <c r="B5878" s="93" t="s">
        <v>19257</v>
      </c>
      <c r="C5878" s="93" t="s">
        <v>1416</v>
      </c>
      <c r="D5878" s="95">
        <v>1010</v>
      </c>
      <c r="F5878" s="95">
        <v>23740477</v>
      </c>
      <c r="G5878" s="95">
        <v>0</v>
      </c>
      <c r="H5878" s="93" t="s">
        <v>8976</v>
      </c>
      <c r="I5878" s="93" t="s">
        <v>23893</v>
      </c>
      <c r="J5878" s="93" t="s">
        <v>20944</v>
      </c>
      <c r="K5878" s="93" t="s">
        <v>5129</v>
      </c>
      <c r="L5878" s="14">
        <f>AND(vyberHrace&lt;&gt;"",ISNUMBER(SEARCH(vyberHrace,$B5878)))</f>
      </c>
      <c r="M5878" s="14">
        <f>AND($I5878=MID(kododd,1,2),$J5878=MID(kododd,3,3))</f>
      </c>
    </row>
    <row r="5879">
      <c r="A5879" s="95">
        <v>51705</v>
      </c>
      <c r="B5879" s="93" t="s">
        <v>1802</v>
      </c>
      <c r="C5879" s="93" t="s">
        <v>1411</v>
      </c>
      <c r="G5879" s="95">
        <v>250</v>
      </c>
      <c r="H5879" s="93" t="s">
        <v>8976</v>
      </c>
      <c r="I5879" s="93" t="s">
        <v>23893</v>
      </c>
      <c r="J5879" s="93" t="s">
        <v>20862</v>
      </c>
      <c r="K5879" s="93" t="s">
        <v>6759</v>
      </c>
      <c r="L5879" s="14">
        <f>AND(vyberHrace&lt;&gt;"",ISNUMBER(SEARCH(vyberHrace,$B5879)))</f>
      </c>
      <c r="M5879" s="14">
        <f>AND($I5879=MID(kododd,1,2),$J5879=MID(kododd,3,3))</f>
      </c>
    </row>
    <row r="5880">
      <c r="A5880" s="95">
        <v>54274</v>
      </c>
      <c r="B5880" s="93" t="s">
        <v>2759</v>
      </c>
      <c r="C5880" s="93" t="s">
        <v>1422</v>
      </c>
      <c r="G5880" s="95">
        <v>0</v>
      </c>
      <c r="H5880" s="93" t="s">
        <v>8976</v>
      </c>
      <c r="I5880" s="93" t="s">
        <v>23893</v>
      </c>
      <c r="J5880" s="93" t="s">
        <v>21014</v>
      </c>
      <c r="K5880" s="93" t="s">
        <v>4826</v>
      </c>
      <c r="L5880" s="14">
        <f>AND(vyberHrace&lt;&gt;"",ISNUMBER(SEARCH(vyberHrace,$B5880)))</f>
      </c>
      <c r="M5880" s="14">
        <f>AND($I5880=MID(kododd,1,2),$J5880=MID(kododd,3,3))</f>
      </c>
    </row>
    <row r="5881">
      <c r="A5881" s="95">
        <v>57774</v>
      </c>
      <c r="B5881" s="93" t="s">
        <v>24328</v>
      </c>
      <c r="C5881" s="93" t="s">
        <v>1487</v>
      </c>
      <c r="G5881" s="95">
        <v>0</v>
      </c>
      <c r="H5881" s="93" t="s">
        <v>8976</v>
      </c>
      <c r="I5881" s="93" t="s">
        <v>23893</v>
      </c>
      <c r="J5881" s="93" t="s">
        <v>20862</v>
      </c>
      <c r="K5881" s="93" t="s">
        <v>6759</v>
      </c>
      <c r="L5881" s="14">
        <f>AND(vyberHrace&lt;&gt;"",ISNUMBER(SEARCH(vyberHrace,$B5881)))</f>
      </c>
      <c r="M5881" s="14">
        <f>AND($I5881=MID(kododd,1,2),$J5881=MID(kododd,3,3))</f>
      </c>
    </row>
    <row r="5882">
      <c r="A5882" s="95">
        <v>47492</v>
      </c>
      <c r="B5882" s="93" t="s">
        <v>19259</v>
      </c>
      <c r="C5882" s="93" t="s">
        <v>1416</v>
      </c>
      <c r="D5882" s="95">
        <v>1100</v>
      </c>
      <c r="F5882" s="95">
        <v>23771534</v>
      </c>
      <c r="G5882" s="95">
        <v>0</v>
      </c>
      <c r="H5882" s="93" t="s">
        <v>8976</v>
      </c>
      <c r="I5882" s="93" t="s">
        <v>23893</v>
      </c>
      <c r="J5882" s="93" t="s">
        <v>20944</v>
      </c>
      <c r="K5882" s="93" t="s">
        <v>5129</v>
      </c>
      <c r="L5882" s="14">
        <f>AND(vyberHrace&lt;&gt;"",ISNUMBER(SEARCH(vyberHrace,$B5882)))</f>
      </c>
      <c r="M5882" s="14">
        <f>AND($I5882=MID(kododd,1,2),$J5882=MID(kododd,3,3))</f>
      </c>
    </row>
    <row r="5883">
      <c r="A5883" s="95">
        <v>61132</v>
      </c>
      <c r="B5883" s="93" t="s">
        <v>19259</v>
      </c>
      <c r="C5883" s="93" t="s">
        <v>1486</v>
      </c>
      <c r="G5883" s="95">
        <v>0</v>
      </c>
      <c r="H5883" s="93" t="s">
        <v>8976</v>
      </c>
      <c r="I5883" s="93" t="s">
        <v>23893</v>
      </c>
      <c r="J5883" s="93" t="s">
        <v>20944</v>
      </c>
      <c r="K5883" s="93" t="s">
        <v>5129</v>
      </c>
      <c r="L5883" s="14">
        <f>AND(vyberHrace&lt;&gt;"",ISNUMBER(SEARCH(vyberHrace,$B5883)))</f>
      </c>
      <c r="M5883" s="14">
        <f>AND($I5883=MID(kododd,1,2),$J5883=MID(kododd,3,3))</f>
      </c>
    </row>
    <row r="5884">
      <c r="A5884" s="95">
        <v>57773</v>
      </c>
      <c r="B5884" s="93" t="s">
        <v>24327</v>
      </c>
      <c r="C5884" s="93" t="s">
        <v>1450</v>
      </c>
      <c r="G5884" s="95">
        <v>0</v>
      </c>
      <c r="H5884" s="93" t="s">
        <v>8976</v>
      </c>
      <c r="I5884" s="93" t="s">
        <v>23893</v>
      </c>
      <c r="J5884" s="93" t="s">
        <v>20862</v>
      </c>
      <c r="K5884" s="93" t="s">
        <v>6759</v>
      </c>
      <c r="L5884" s="14">
        <f>AND(vyberHrace&lt;&gt;"",ISNUMBER(SEARCH(vyberHrace,$B5884)))</f>
      </c>
      <c r="M5884" s="14">
        <f>AND($I5884=MID(kododd,1,2),$J5884=MID(kododd,3,3))</f>
      </c>
    </row>
    <row r="5885">
      <c r="A5885" s="95">
        <v>40941</v>
      </c>
      <c r="B5885" s="93" t="s">
        <v>19262</v>
      </c>
      <c r="C5885" s="93" t="s">
        <v>1408</v>
      </c>
      <c r="D5885" s="95">
        <v>1129</v>
      </c>
      <c r="F5885" s="95">
        <v>23714530</v>
      </c>
      <c r="G5885" s="95">
        <v>0</v>
      </c>
      <c r="H5885" s="93" t="s">
        <v>8976</v>
      </c>
      <c r="I5885" s="93" t="s">
        <v>23893</v>
      </c>
      <c r="J5885" s="93" t="s">
        <v>20900</v>
      </c>
      <c r="K5885" s="93" t="s">
        <v>1747</v>
      </c>
      <c r="L5885" s="14">
        <f>AND(vyberHrace&lt;&gt;"",ISNUMBER(SEARCH(vyberHrace,$B5885)))</f>
      </c>
      <c r="M5885" s="14">
        <f>AND($I5885=MID(kododd,1,2),$J5885=MID(kododd,3,3))</f>
      </c>
    </row>
    <row r="5886">
      <c r="A5886" s="95">
        <v>55764</v>
      </c>
      <c r="B5886" s="93" t="s">
        <v>11625</v>
      </c>
      <c r="C5886" s="93" t="s">
        <v>3255</v>
      </c>
      <c r="G5886" s="95">
        <v>0</v>
      </c>
      <c r="H5886" s="93" t="s">
        <v>8976</v>
      </c>
      <c r="I5886" s="93" t="s">
        <v>23893</v>
      </c>
      <c r="J5886" s="93" t="s">
        <v>20900</v>
      </c>
      <c r="K5886" s="93" t="s">
        <v>1747</v>
      </c>
      <c r="L5886" s="14">
        <f>AND(vyberHrace&lt;&gt;"",ISNUMBER(SEARCH(vyberHrace,$B5886)))</f>
      </c>
      <c r="M5886" s="14">
        <f>AND($I5886=MID(kododd,1,2),$J5886=MID(kododd,3,3))</f>
      </c>
    </row>
    <row r="5887">
      <c r="A5887" s="95">
        <v>59510</v>
      </c>
      <c r="B5887" s="93" t="s">
        <v>18975</v>
      </c>
      <c r="C5887" s="93" t="s">
        <v>1422</v>
      </c>
      <c r="F5887" s="95">
        <v>23797398</v>
      </c>
      <c r="G5887" s="95">
        <v>250</v>
      </c>
      <c r="H5887" s="93" t="s">
        <v>8976</v>
      </c>
      <c r="I5887" s="93" t="s">
        <v>23893</v>
      </c>
      <c r="J5887" s="93" t="s">
        <v>21005</v>
      </c>
      <c r="K5887" s="93" t="s">
        <v>7922</v>
      </c>
      <c r="L5887" s="14">
        <f>AND(vyberHrace&lt;&gt;"",ISNUMBER(SEARCH(vyberHrace,$B5887)))</f>
      </c>
      <c r="M5887" s="14">
        <f>AND($I5887=MID(kododd,1,2),$J5887=MID(kododd,3,3))</f>
      </c>
    </row>
    <row r="5888">
      <c r="A5888" s="95">
        <v>5035</v>
      </c>
      <c r="B5888" s="93" t="s">
        <v>19263</v>
      </c>
      <c r="C5888" s="93" t="s">
        <v>1407</v>
      </c>
      <c r="D5888" s="95">
        <v>2214</v>
      </c>
      <c r="E5888" s="95">
        <v>2221</v>
      </c>
      <c r="F5888" s="95">
        <v>312606</v>
      </c>
      <c r="G5888" s="95">
        <v>250</v>
      </c>
      <c r="H5888" s="93" t="s">
        <v>8976</v>
      </c>
      <c r="I5888" s="93" t="s">
        <v>23893</v>
      </c>
      <c r="J5888" s="93" t="s">
        <v>20862</v>
      </c>
      <c r="K5888" s="93" t="s">
        <v>6759</v>
      </c>
      <c r="L5888" s="14">
        <f>AND(vyberHrace&lt;&gt;"",ISNUMBER(SEARCH(vyberHrace,$B5888)))</f>
      </c>
      <c r="M5888" s="14">
        <f>AND($I5888=MID(kododd,1,2),$J5888=MID(kododd,3,3))</f>
      </c>
    </row>
    <row r="5889">
      <c r="A5889" s="95">
        <v>47575</v>
      </c>
      <c r="B5889" s="93" t="s">
        <v>19266</v>
      </c>
      <c r="C5889" s="93" t="s">
        <v>1416</v>
      </c>
      <c r="D5889" s="95">
        <v>1445</v>
      </c>
      <c r="E5889" s="95">
        <v>1632</v>
      </c>
      <c r="F5889" s="95">
        <v>23752645</v>
      </c>
      <c r="G5889" s="95">
        <v>250</v>
      </c>
      <c r="H5889" s="93" t="s">
        <v>8976</v>
      </c>
      <c r="I5889" s="93" t="s">
        <v>23893</v>
      </c>
      <c r="J5889" s="93" t="s">
        <v>20956</v>
      </c>
      <c r="K5889" s="93" t="s">
        <v>26134</v>
      </c>
      <c r="L5889" s="14">
        <f>AND(vyberHrace&lt;&gt;"",ISNUMBER(SEARCH(vyberHrace,$B5889)))</f>
      </c>
      <c r="M5889" s="14">
        <f>AND($I5889=MID(kododd,1,2),$J5889=MID(kododd,3,3))</f>
      </c>
    </row>
    <row r="5890">
      <c r="A5890" s="95">
        <v>29806</v>
      </c>
      <c r="B5890" s="93" t="s">
        <v>19267</v>
      </c>
      <c r="C5890" s="93" t="s">
        <v>1414</v>
      </c>
      <c r="D5890" s="95">
        <v>1568</v>
      </c>
      <c r="E5890" s="95">
        <v>1702</v>
      </c>
      <c r="F5890" s="95">
        <v>364258</v>
      </c>
      <c r="G5890" s="95">
        <v>0</v>
      </c>
      <c r="H5890" s="93" t="s">
        <v>8976</v>
      </c>
      <c r="I5890" s="93" t="s">
        <v>23893</v>
      </c>
      <c r="J5890" s="93" t="s">
        <v>20862</v>
      </c>
      <c r="K5890" s="93" t="s">
        <v>6759</v>
      </c>
      <c r="L5890" s="14">
        <f>AND(vyberHrace&lt;&gt;"",ISNUMBER(SEARCH(vyberHrace,$B5890)))</f>
      </c>
      <c r="M5890" s="14">
        <f>AND($I5890=MID(kododd,1,2),$J5890=MID(kododd,3,3))</f>
      </c>
    </row>
    <row r="5891">
      <c r="A5891" s="95">
        <v>41126</v>
      </c>
      <c r="B5891" s="93" t="s">
        <v>19270</v>
      </c>
      <c r="C5891" s="93" t="s">
        <v>1410</v>
      </c>
      <c r="D5891" s="95">
        <v>1430</v>
      </c>
      <c r="E5891" s="95">
        <v>1660</v>
      </c>
      <c r="F5891" s="95">
        <v>23727179</v>
      </c>
      <c r="G5891" s="95">
        <v>0</v>
      </c>
      <c r="H5891" s="93" t="s">
        <v>8976</v>
      </c>
      <c r="I5891" s="93" t="s">
        <v>23893</v>
      </c>
      <c r="J5891" s="93" t="s">
        <v>20956</v>
      </c>
      <c r="K5891" s="93" t="s">
        <v>26134</v>
      </c>
      <c r="L5891" s="14">
        <f>AND(vyberHrace&lt;&gt;"",ISNUMBER(SEARCH(vyberHrace,$B5891)))</f>
      </c>
      <c r="M5891" s="14">
        <f>AND($I5891=MID(kododd,1,2),$J5891=MID(kododd,3,3))</f>
      </c>
    </row>
    <row r="5892">
      <c r="A5892" s="95">
        <v>51867</v>
      </c>
      <c r="B5892" s="93" t="s">
        <v>19270</v>
      </c>
      <c r="C5892" s="93" t="s">
        <v>1422</v>
      </c>
      <c r="D5892" s="95">
        <v>1125</v>
      </c>
      <c r="F5892" s="95">
        <v>23797401</v>
      </c>
      <c r="G5892" s="95">
        <v>250</v>
      </c>
      <c r="H5892" s="93" t="s">
        <v>8976</v>
      </c>
      <c r="I5892" s="93" t="s">
        <v>23893</v>
      </c>
      <c r="J5892" s="93" t="s">
        <v>21014</v>
      </c>
      <c r="K5892" s="93" t="s">
        <v>4826</v>
      </c>
      <c r="L5892" s="14">
        <f>AND(vyberHrace&lt;&gt;"",ISNUMBER(SEARCH(vyberHrace,$B5892)))</f>
      </c>
      <c r="M5892" s="14">
        <f>AND($I5892=MID(kododd,1,2),$J5892=MID(kododd,3,3))</f>
      </c>
    </row>
    <row r="5893">
      <c r="A5893" s="95">
        <v>51248</v>
      </c>
      <c r="B5893" s="93" t="s">
        <v>4523</v>
      </c>
      <c r="C5893" s="93" t="s">
        <v>1416</v>
      </c>
      <c r="G5893" s="95">
        <v>250</v>
      </c>
      <c r="H5893" s="93" t="s">
        <v>8976</v>
      </c>
      <c r="I5893" s="93" t="s">
        <v>23893</v>
      </c>
      <c r="J5893" s="93" t="s">
        <v>20959</v>
      </c>
      <c r="K5893" s="93" t="s">
        <v>4520</v>
      </c>
      <c r="L5893" s="14">
        <f>AND(vyberHrace&lt;&gt;"",ISNUMBER(SEARCH(vyberHrace,$B5893)))</f>
      </c>
      <c r="M5893" s="14">
        <f>AND($I5893=MID(kododd,1,2),$J5893=MID(kododd,3,3))</f>
      </c>
    </row>
    <row r="5894">
      <c r="A5894" s="95">
        <v>47491</v>
      </c>
      <c r="B5894" s="93" t="s">
        <v>19275</v>
      </c>
      <c r="C5894" s="93" t="s">
        <v>1402</v>
      </c>
      <c r="D5894" s="95">
        <v>1068</v>
      </c>
      <c r="F5894" s="95">
        <v>23721251</v>
      </c>
      <c r="G5894" s="95">
        <v>0</v>
      </c>
      <c r="H5894" s="93" t="s">
        <v>8976</v>
      </c>
      <c r="I5894" s="93" t="s">
        <v>23893</v>
      </c>
      <c r="J5894" s="93" t="s">
        <v>20944</v>
      </c>
      <c r="K5894" s="93" t="s">
        <v>5129</v>
      </c>
      <c r="L5894" s="14">
        <f>AND(vyberHrace&lt;&gt;"",ISNUMBER(SEARCH(vyberHrace,$B5894)))</f>
      </c>
      <c r="M5894" s="14">
        <f>AND($I5894=MID(kododd,1,2),$J5894=MID(kododd,3,3))</f>
      </c>
    </row>
    <row r="5895">
      <c r="A5895" s="95">
        <v>43996</v>
      </c>
      <c r="B5895" s="93" t="s">
        <v>19297</v>
      </c>
      <c r="C5895" s="93" t="s">
        <v>1402</v>
      </c>
      <c r="G5895" s="95">
        <v>0</v>
      </c>
      <c r="H5895" s="93" t="s">
        <v>8976</v>
      </c>
      <c r="I5895" s="93" t="s">
        <v>23893</v>
      </c>
      <c r="J5895" s="93" t="s">
        <v>20862</v>
      </c>
      <c r="K5895" s="93" t="s">
        <v>6759</v>
      </c>
      <c r="L5895" s="14">
        <f>AND(vyberHrace&lt;&gt;"",ISNUMBER(SEARCH(vyberHrace,$B5895)))</f>
      </c>
      <c r="M5895" s="14">
        <f>AND($I5895=MID(kododd,1,2),$J5895=MID(kododd,3,3))</f>
      </c>
    </row>
    <row r="5896">
      <c r="A5896" s="95">
        <v>13641</v>
      </c>
      <c r="B5896" s="93" t="s">
        <v>26176</v>
      </c>
      <c r="C5896" s="93" t="s">
        <v>1429</v>
      </c>
      <c r="D5896" s="95">
        <v>1737</v>
      </c>
      <c r="G5896" s="95">
        <v>0</v>
      </c>
      <c r="H5896" s="93" t="s">
        <v>8976</v>
      </c>
      <c r="I5896" s="93" t="s">
        <v>23893</v>
      </c>
      <c r="J5896" s="93" t="s">
        <v>20866</v>
      </c>
      <c r="K5896" s="93" t="s">
        <v>9063</v>
      </c>
      <c r="L5896" s="14">
        <f>AND(vyberHrace&lt;&gt;"",ISNUMBER(SEARCH(vyberHrace,$B5896)))</f>
      </c>
      <c r="M5896" s="14">
        <f>AND($I5896=MID(kododd,1,2),$J5896=MID(kododd,3,3))</f>
      </c>
    </row>
    <row r="5897">
      <c r="A5897" s="95">
        <v>3544</v>
      </c>
      <c r="B5897" s="93" t="s">
        <v>19300</v>
      </c>
      <c r="C5897" s="93" t="s">
        <v>1442</v>
      </c>
      <c r="D5897" s="95">
        <v>1733</v>
      </c>
      <c r="E5897" s="95">
        <v>1894</v>
      </c>
      <c r="F5897" s="95">
        <v>366498</v>
      </c>
      <c r="G5897" s="95">
        <v>250</v>
      </c>
      <c r="H5897" s="93" t="s">
        <v>8976</v>
      </c>
      <c r="I5897" s="93" t="s">
        <v>23893</v>
      </c>
      <c r="J5897" s="93" t="s">
        <v>20928</v>
      </c>
      <c r="K5897" s="93" t="s">
        <v>5586</v>
      </c>
      <c r="L5897" s="14">
        <f>AND(vyberHrace&lt;&gt;"",ISNUMBER(SEARCH(vyberHrace,$B5897)))</f>
      </c>
      <c r="M5897" s="14">
        <f>AND($I5897=MID(kododd,1,2),$J5897=MID(kododd,3,3))</f>
      </c>
    </row>
    <row r="5898">
      <c r="A5898" s="95">
        <v>52207</v>
      </c>
      <c r="B5898" s="93" t="s">
        <v>1771</v>
      </c>
      <c r="C5898" s="93" t="s">
        <v>1412</v>
      </c>
      <c r="G5898" s="95">
        <v>250</v>
      </c>
      <c r="H5898" s="93" t="s">
        <v>8976</v>
      </c>
      <c r="I5898" s="93" t="s">
        <v>23893</v>
      </c>
      <c r="J5898" s="93" t="s">
        <v>20928</v>
      </c>
      <c r="K5898" s="93" t="s">
        <v>5586</v>
      </c>
      <c r="L5898" s="14">
        <f>AND(vyberHrace&lt;&gt;"",ISNUMBER(SEARCH(vyberHrace,$B5898)))</f>
      </c>
      <c r="M5898" s="14">
        <f>AND($I5898=MID(kododd,1,2),$J5898=MID(kododd,3,3))</f>
      </c>
    </row>
    <row r="5899">
      <c r="A5899" s="95">
        <v>39934</v>
      </c>
      <c r="B5899" s="93" t="s">
        <v>20735</v>
      </c>
      <c r="C5899" s="93" t="s">
        <v>1466</v>
      </c>
      <c r="D5899" s="95">
        <v>1554</v>
      </c>
      <c r="G5899" s="95">
        <v>250</v>
      </c>
      <c r="H5899" s="93" t="s">
        <v>8976</v>
      </c>
      <c r="I5899" s="93" t="s">
        <v>23893</v>
      </c>
      <c r="J5899" s="93" t="s">
        <v>20862</v>
      </c>
      <c r="K5899" s="93" t="s">
        <v>6759</v>
      </c>
      <c r="L5899" s="14">
        <f>AND(vyberHrace&lt;&gt;"",ISNUMBER(SEARCH(vyberHrace,$B5899)))</f>
      </c>
      <c r="M5899" s="14">
        <f>AND($I5899=MID(kododd,1,2),$J5899=MID(kododd,3,3))</f>
      </c>
    </row>
    <row r="5900">
      <c r="A5900" s="95">
        <v>46189</v>
      </c>
      <c r="B5900" s="93" t="s">
        <v>19317</v>
      </c>
      <c r="C5900" s="93" t="s">
        <v>3255</v>
      </c>
      <c r="D5900" s="95">
        <v>1232</v>
      </c>
      <c r="F5900" s="95">
        <v>23712554</v>
      </c>
      <c r="G5900" s="95">
        <v>0</v>
      </c>
      <c r="H5900" s="93" t="s">
        <v>8976</v>
      </c>
      <c r="I5900" s="93" t="s">
        <v>23893</v>
      </c>
      <c r="J5900" s="93" t="s">
        <v>20953</v>
      </c>
      <c r="K5900" s="93" t="s">
        <v>2012</v>
      </c>
      <c r="L5900" s="14">
        <f>AND(vyberHrace&lt;&gt;"",ISNUMBER(SEARCH(vyberHrace,$B5900)))</f>
      </c>
      <c r="M5900" s="14">
        <f>AND($I5900=MID(kododd,1,2),$J5900=MID(kododd,3,3))</f>
      </c>
    </row>
    <row r="5901">
      <c r="A5901" s="95">
        <v>60808</v>
      </c>
      <c r="B5901" s="93" t="s">
        <v>27200</v>
      </c>
      <c r="C5901" s="93" t="s">
        <v>1412</v>
      </c>
      <c r="G5901" s="95">
        <v>250</v>
      </c>
      <c r="H5901" s="93" t="s">
        <v>8976</v>
      </c>
      <c r="I5901" s="93" t="s">
        <v>23893</v>
      </c>
      <c r="J5901" s="93" t="s">
        <v>21005</v>
      </c>
      <c r="K5901" s="93" t="s">
        <v>7922</v>
      </c>
      <c r="L5901" s="14">
        <f>AND(vyberHrace&lt;&gt;"",ISNUMBER(SEARCH(vyberHrace,$B5901)))</f>
      </c>
      <c r="M5901" s="14">
        <f>AND($I5901=MID(kododd,1,2),$J5901=MID(kododd,3,3))</f>
      </c>
    </row>
    <row r="5902">
      <c r="A5902" s="95">
        <v>25691</v>
      </c>
      <c r="B5902" s="93" t="s">
        <v>19319</v>
      </c>
      <c r="C5902" s="93" t="s">
        <v>1437</v>
      </c>
      <c r="D5902" s="95">
        <v>1558</v>
      </c>
      <c r="E5902" s="95">
        <v>1633</v>
      </c>
      <c r="F5902" s="95">
        <v>23718854</v>
      </c>
      <c r="G5902" s="95">
        <v>250</v>
      </c>
      <c r="H5902" s="93" t="s">
        <v>8976</v>
      </c>
      <c r="I5902" s="93" t="s">
        <v>23893</v>
      </c>
      <c r="J5902" s="93" t="s">
        <v>20859</v>
      </c>
      <c r="K5902" s="93" t="s">
        <v>5573</v>
      </c>
      <c r="L5902" s="14">
        <f>AND(vyberHrace&lt;&gt;"",ISNUMBER(SEARCH(vyberHrace,$B5902)))</f>
      </c>
      <c r="M5902" s="14">
        <f>AND($I5902=MID(kododd,1,2),$J5902=MID(kododd,3,3))</f>
      </c>
    </row>
    <row r="5903">
      <c r="A5903" s="95">
        <v>41441</v>
      </c>
      <c r="B5903" s="93" t="s">
        <v>19324</v>
      </c>
      <c r="C5903" s="93" t="s">
        <v>1419</v>
      </c>
      <c r="D5903" s="95">
        <v>1722</v>
      </c>
      <c r="E5903" s="95">
        <v>1846</v>
      </c>
      <c r="F5903" s="95">
        <v>23712562</v>
      </c>
      <c r="G5903" s="95">
        <v>0</v>
      </c>
      <c r="H5903" s="93" t="s">
        <v>8976</v>
      </c>
      <c r="I5903" s="93" t="s">
        <v>23893</v>
      </c>
      <c r="J5903" s="93" t="s">
        <v>20859</v>
      </c>
      <c r="K5903" s="93" t="s">
        <v>5573</v>
      </c>
      <c r="L5903" s="14">
        <f>AND(vyberHrace&lt;&gt;"",ISNUMBER(SEARCH(vyberHrace,$B5903)))</f>
      </c>
      <c r="M5903" s="14">
        <f>AND($I5903=MID(kododd,1,2),$J5903=MID(kododd,3,3))</f>
      </c>
    </row>
    <row r="5904">
      <c r="A5904" s="95">
        <v>63940</v>
      </c>
      <c r="B5904" s="93" t="s">
        <v>30082</v>
      </c>
      <c r="C5904" s="93" t="s">
        <v>1411</v>
      </c>
      <c r="D5904" s="95">
        <v>10701</v>
      </c>
      <c r="E5904" s="95">
        <v>10701</v>
      </c>
      <c r="G5904" s="95">
        <v>250</v>
      </c>
      <c r="H5904" s="93" t="s">
        <v>8976</v>
      </c>
      <c r="I5904" s="93" t="s">
        <v>23893</v>
      </c>
      <c r="J5904" s="93" t="s">
        <v>20956</v>
      </c>
      <c r="K5904" s="93" t="s">
        <v>26134</v>
      </c>
      <c r="L5904" s="14">
        <f>AND(vyberHrace&lt;&gt;"",ISNUMBER(SEARCH(vyberHrace,$B5904)))</f>
      </c>
      <c r="M5904" s="14">
        <f>AND($I5904=MID(kododd,1,2),$J5904=MID(kododd,3,3))</f>
      </c>
    </row>
    <row r="5905">
      <c r="A5905" s="95">
        <v>1688</v>
      </c>
      <c r="B5905" s="93" t="s">
        <v>19329</v>
      </c>
      <c r="C5905" s="93" t="s">
        <v>1455</v>
      </c>
      <c r="D5905" s="95">
        <v>1855</v>
      </c>
      <c r="E5905" s="95">
        <v>1922</v>
      </c>
      <c r="F5905" s="95">
        <v>338532</v>
      </c>
      <c r="G5905" s="95">
        <v>250</v>
      </c>
      <c r="H5905" s="93" t="s">
        <v>8976</v>
      </c>
      <c r="I5905" s="93" t="s">
        <v>23893</v>
      </c>
      <c r="J5905" s="93" t="s">
        <v>21028</v>
      </c>
      <c r="K5905" s="93" t="s">
        <v>5175</v>
      </c>
      <c r="L5905" s="14">
        <f>AND(vyberHrace&lt;&gt;"",ISNUMBER(SEARCH(vyberHrace,$B5905)))</f>
      </c>
      <c r="M5905" s="14">
        <f>AND($I5905=MID(kododd,1,2),$J5905=MID(kododd,3,3))</f>
      </c>
    </row>
    <row r="5906">
      <c r="A5906" s="95">
        <v>56068</v>
      </c>
      <c r="B5906" s="93" t="s">
        <v>21773</v>
      </c>
      <c r="C5906" s="93" t="s">
        <v>1411</v>
      </c>
      <c r="G5906" s="95">
        <v>0</v>
      </c>
      <c r="H5906" s="93" t="s">
        <v>8976</v>
      </c>
      <c r="I5906" s="93" t="s">
        <v>23893</v>
      </c>
      <c r="J5906" s="93" t="s">
        <v>20974</v>
      </c>
      <c r="K5906" s="93" t="s">
        <v>4919</v>
      </c>
      <c r="L5906" s="14">
        <f>AND(vyberHrace&lt;&gt;"",ISNUMBER(SEARCH(vyberHrace,$B5906)))</f>
      </c>
      <c r="M5906" s="14">
        <f>AND($I5906=MID(kododd,1,2),$J5906=MID(kododd,3,3))</f>
      </c>
    </row>
    <row r="5907">
      <c r="A5907" s="95">
        <v>47213</v>
      </c>
      <c r="B5907" s="93" t="s">
        <v>19330</v>
      </c>
      <c r="C5907" s="93" t="s">
        <v>1438</v>
      </c>
      <c r="D5907" s="95">
        <v>1280</v>
      </c>
      <c r="F5907" s="95">
        <v>23735538</v>
      </c>
      <c r="G5907" s="95">
        <v>250</v>
      </c>
      <c r="H5907" s="93" t="s">
        <v>8976</v>
      </c>
      <c r="I5907" s="93" t="s">
        <v>23893</v>
      </c>
      <c r="J5907" s="93" t="s">
        <v>20922</v>
      </c>
      <c r="K5907" s="93" t="s">
        <v>5595</v>
      </c>
      <c r="L5907" s="14">
        <f>AND(vyberHrace&lt;&gt;"",ISNUMBER(SEARCH(vyberHrace,$B5907)))</f>
      </c>
      <c r="M5907" s="14">
        <f>AND($I5907=MID(kododd,1,2),$J5907=MID(kododd,3,3))</f>
      </c>
    </row>
    <row r="5908">
      <c r="A5908" s="95">
        <v>42145</v>
      </c>
      <c r="B5908" s="93" t="s">
        <v>19333</v>
      </c>
      <c r="C5908" s="93" t="s">
        <v>1455</v>
      </c>
      <c r="G5908" s="95">
        <v>0</v>
      </c>
      <c r="H5908" s="93" t="s">
        <v>8976</v>
      </c>
      <c r="I5908" s="93" t="s">
        <v>23893</v>
      </c>
      <c r="J5908" s="93" t="s">
        <v>21017</v>
      </c>
      <c r="K5908" s="93" t="s">
        <v>7925</v>
      </c>
      <c r="L5908" s="14">
        <f>AND(vyberHrace&lt;&gt;"",ISNUMBER(SEARCH(vyberHrace,$B5908)))</f>
      </c>
      <c r="M5908" s="14">
        <f>AND($I5908=MID(kododd,1,2),$J5908=MID(kododd,3,3))</f>
      </c>
    </row>
    <row r="5909">
      <c r="A5909" s="95">
        <v>51694</v>
      </c>
      <c r="B5909" s="93" t="s">
        <v>5541</v>
      </c>
      <c r="C5909" s="93" t="s">
        <v>1412</v>
      </c>
      <c r="D5909" s="95">
        <v>1674</v>
      </c>
      <c r="E5909" s="95">
        <v>1777</v>
      </c>
      <c r="F5909" s="95">
        <v>23750936</v>
      </c>
      <c r="G5909" s="95">
        <v>250</v>
      </c>
      <c r="H5909" s="93" t="s">
        <v>8976</v>
      </c>
      <c r="I5909" s="93" t="s">
        <v>23893</v>
      </c>
      <c r="J5909" s="93" t="s">
        <v>20900</v>
      </c>
      <c r="K5909" s="93" t="s">
        <v>1747</v>
      </c>
      <c r="L5909" s="14">
        <f>AND(vyberHrace&lt;&gt;"",ISNUMBER(SEARCH(vyberHrace,$B5909)))</f>
      </c>
      <c r="M5909" s="14">
        <f>AND($I5909=MID(kododd,1,2),$J5909=MID(kododd,3,3))</f>
      </c>
    </row>
    <row r="5910">
      <c r="A5910" s="95">
        <v>43997</v>
      </c>
      <c r="B5910" s="93" t="s">
        <v>19336</v>
      </c>
      <c r="C5910" s="93" t="s">
        <v>1408</v>
      </c>
      <c r="D5910" s="95">
        <v>1094</v>
      </c>
      <c r="F5910" s="95">
        <v>23753633</v>
      </c>
      <c r="G5910" s="95">
        <v>0</v>
      </c>
      <c r="H5910" s="93" t="s">
        <v>8976</v>
      </c>
      <c r="I5910" s="93" t="s">
        <v>23893</v>
      </c>
      <c r="J5910" s="93" t="s">
        <v>20862</v>
      </c>
      <c r="K5910" s="93" t="s">
        <v>6759</v>
      </c>
      <c r="L5910" s="14">
        <f>AND(vyberHrace&lt;&gt;"",ISNUMBER(SEARCH(vyberHrace,$B5910)))</f>
      </c>
      <c r="M5910" s="14">
        <f>AND($I5910=MID(kododd,1,2),$J5910=MID(kododd,3,3))</f>
      </c>
    </row>
    <row r="5911">
      <c r="A5911" s="95">
        <v>7309</v>
      </c>
      <c r="B5911" s="93" t="s">
        <v>15112</v>
      </c>
      <c r="C5911" s="93" t="s">
        <v>1429</v>
      </c>
      <c r="D5911" s="95">
        <v>1525</v>
      </c>
      <c r="E5911" s="95">
        <v>1749</v>
      </c>
      <c r="F5911" s="95">
        <v>23737182</v>
      </c>
      <c r="G5911" s="95">
        <v>250</v>
      </c>
      <c r="H5911" s="93" t="s">
        <v>8976</v>
      </c>
      <c r="I5911" s="93" t="s">
        <v>23893</v>
      </c>
      <c r="J5911" s="93" t="s">
        <v>20958</v>
      </c>
      <c r="K5911" s="93" t="s">
        <v>8977</v>
      </c>
      <c r="L5911" s="14">
        <f>AND(vyberHrace&lt;&gt;"",ISNUMBER(SEARCH(vyberHrace,$B5911)))</f>
      </c>
      <c r="M5911" s="14">
        <f>AND($I5911=MID(kododd,1,2),$J5911=MID(kododd,3,3))</f>
      </c>
    </row>
    <row r="5912">
      <c r="A5912" s="95">
        <v>61654</v>
      </c>
      <c r="B5912" s="93" t="s">
        <v>27816</v>
      </c>
      <c r="C5912" s="93" t="s">
        <v>1412</v>
      </c>
      <c r="D5912" s="95">
        <v>1065</v>
      </c>
      <c r="G5912" s="95">
        <v>250</v>
      </c>
      <c r="H5912" s="93" t="s">
        <v>8976</v>
      </c>
      <c r="I5912" s="93" t="s">
        <v>23893</v>
      </c>
      <c r="J5912" s="93" t="s">
        <v>20983</v>
      </c>
      <c r="K5912" s="93" t="s">
        <v>9107</v>
      </c>
      <c r="L5912" s="14">
        <f>AND(vyberHrace&lt;&gt;"",ISNUMBER(SEARCH(vyberHrace,$B5912)))</f>
      </c>
      <c r="M5912" s="14">
        <f>AND($I5912=MID(kododd,1,2),$J5912=MID(kododd,3,3))</f>
      </c>
    </row>
    <row r="5913">
      <c r="A5913" s="95">
        <v>42305</v>
      </c>
      <c r="B5913" s="93" t="s">
        <v>15120</v>
      </c>
      <c r="C5913" s="93" t="s">
        <v>1438</v>
      </c>
      <c r="D5913" s="95">
        <v>1250</v>
      </c>
      <c r="F5913" s="95">
        <v>23763990</v>
      </c>
      <c r="G5913" s="95">
        <v>0</v>
      </c>
      <c r="H5913" s="93" t="s">
        <v>8976</v>
      </c>
      <c r="I5913" s="93" t="s">
        <v>23893</v>
      </c>
      <c r="J5913" s="93" t="s">
        <v>20862</v>
      </c>
      <c r="K5913" s="93" t="s">
        <v>6759</v>
      </c>
      <c r="L5913" s="14">
        <f>AND(vyberHrace&lt;&gt;"",ISNUMBER(SEARCH(vyberHrace,$B5913)))</f>
      </c>
      <c r="M5913" s="14">
        <f>AND($I5913=MID(kododd,1,2),$J5913=MID(kododd,3,3))</f>
      </c>
    </row>
    <row r="5914">
      <c r="A5914" s="95">
        <v>7405</v>
      </c>
      <c r="B5914" s="93" t="s">
        <v>15121</v>
      </c>
      <c r="C5914" s="93" t="s">
        <v>1426</v>
      </c>
      <c r="D5914" s="95">
        <v>1574</v>
      </c>
      <c r="G5914" s="95">
        <v>0</v>
      </c>
      <c r="H5914" s="93" t="s">
        <v>8976</v>
      </c>
      <c r="I5914" s="93" t="s">
        <v>23893</v>
      </c>
      <c r="J5914" s="93" t="s">
        <v>20944</v>
      </c>
      <c r="K5914" s="93" t="s">
        <v>5129</v>
      </c>
      <c r="L5914" s="14">
        <f>AND(vyberHrace&lt;&gt;"",ISNUMBER(SEARCH(vyberHrace,$B5914)))</f>
      </c>
      <c r="M5914" s="14">
        <f>AND($I5914=MID(kododd,1,2),$J5914=MID(kododd,3,3))</f>
      </c>
    </row>
    <row r="5915">
      <c r="A5915" s="95">
        <v>42304</v>
      </c>
      <c r="B5915" s="93" t="s">
        <v>15122</v>
      </c>
      <c r="C5915" s="93" t="s">
        <v>1400</v>
      </c>
      <c r="D5915" s="95">
        <v>1100</v>
      </c>
      <c r="G5915" s="95">
        <v>0</v>
      </c>
      <c r="H5915" s="93" t="s">
        <v>8976</v>
      </c>
      <c r="I5915" s="93" t="s">
        <v>23893</v>
      </c>
      <c r="J5915" s="93" t="s">
        <v>20862</v>
      </c>
      <c r="K5915" s="93" t="s">
        <v>6759</v>
      </c>
      <c r="L5915" s="14">
        <f>AND(vyberHrace&lt;&gt;"",ISNUMBER(SEARCH(vyberHrace,$B5915)))</f>
      </c>
      <c r="M5915" s="14">
        <f>AND($I5915=MID(kododd,1,2),$J5915=MID(kododd,3,3))</f>
      </c>
    </row>
    <row r="5916">
      <c r="A5916" s="95">
        <v>56003</v>
      </c>
      <c r="B5916" s="93" t="s">
        <v>21876</v>
      </c>
      <c r="C5916" s="93" t="s">
        <v>1411</v>
      </c>
      <c r="G5916" s="95">
        <v>0</v>
      </c>
      <c r="H5916" s="93" t="s">
        <v>8976</v>
      </c>
      <c r="I5916" s="93" t="s">
        <v>23893</v>
      </c>
      <c r="J5916" s="93" t="s">
        <v>20892</v>
      </c>
      <c r="K5916" s="93" t="s">
        <v>6900</v>
      </c>
      <c r="L5916" s="14">
        <f>AND(vyberHrace&lt;&gt;"",ISNUMBER(SEARCH(vyberHrace,$B5916)))</f>
      </c>
      <c r="M5916" s="14">
        <f>AND($I5916=MID(kododd,1,2),$J5916=MID(kododd,3,3))</f>
      </c>
    </row>
    <row r="5917">
      <c r="A5917" s="95">
        <v>36472</v>
      </c>
      <c r="B5917" s="93" t="s">
        <v>19957</v>
      </c>
      <c r="C5917" s="93" t="s">
        <v>1438</v>
      </c>
      <c r="D5917" s="95">
        <v>1324</v>
      </c>
      <c r="E5917" s="95">
        <v>1518</v>
      </c>
      <c r="F5917" s="95">
        <v>398888</v>
      </c>
      <c r="G5917" s="95">
        <v>250</v>
      </c>
      <c r="H5917" s="93" t="s">
        <v>8976</v>
      </c>
      <c r="I5917" s="93" t="s">
        <v>23893</v>
      </c>
      <c r="J5917" s="93" t="s">
        <v>20862</v>
      </c>
      <c r="K5917" s="93" t="s">
        <v>6759</v>
      </c>
      <c r="L5917" s="14">
        <f>AND(vyberHrace&lt;&gt;"",ISNUMBER(SEARCH(vyberHrace,$B5917)))</f>
      </c>
      <c r="M5917" s="14">
        <f>AND($I5917=MID(kododd,1,2),$J5917=MID(kododd,3,3))</f>
      </c>
    </row>
    <row r="5918">
      <c r="A5918" s="95">
        <v>37748</v>
      </c>
      <c r="B5918" s="93" t="s">
        <v>19959</v>
      </c>
      <c r="C5918" s="93" t="s">
        <v>1429</v>
      </c>
      <c r="D5918" s="95">
        <v>1542</v>
      </c>
      <c r="F5918" s="95">
        <v>379700</v>
      </c>
      <c r="G5918" s="95">
        <v>0</v>
      </c>
      <c r="H5918" s="93" t="s">
        <v>8976</v>
      </c>
      <c r="I5918" s="93" t="s">
        <v>23893</v>
      </c>
      <c r="J5918" s="93" t="s">
        <v>20958</v>
      </c>
      <c r="K5918" s="93" t="s">
        <v>8977</v>
      </c>
      <c r="L5918" s="14">
        <f>AND(vyberHrace&lt;&gt;"",ISNUMBER(SEARCH(vyberHrace,$B5918)))</f>
      </c>
      <c r="M5918" s="14">
        <f>AND($I5918=MID(kododd,1,2),$J5918=MID(kododd,3,3))</f>
      </c>
    </row>
    <row r="5919">
      <c r="A5919" s="95">
        <v>1512</v>
      </c>
      <c r="B5919" s="93" t="s">
        <v>19961</v>
      </c>
      <c r="C5919" s="93" t="s">
        <v>1455</v>
      </c>
      <c r="D5919" s="95">
        <v>1998</v>
      </c>
      <c r="E5919" s="95">
        <v>2013</v>
      </c>
      <c r="F5919" s="95">
        <v>321303</v>
      </c>
      <c r="G5919" s="95">
        <v>250</v>
      </c>
      <c r="H5919" s="93" t="s">
        <v>8976</v>
      </c>
      <c r="I5919" s="93" t="s">
        <v>23893</v>
      </c>
      <c r="J5919" s="93" t="s">
        <v>20960</v>
      </c>
      <c r="K5919" s="93" t="s">
        <v>4905</v>
      </c>
      <c r="L5919" s="14">
        <f>AND(vyberHrace&lt;&gt;"",ISNUMBER(SEARCH(vyberHrace,$B5919)))</f>
      </c>
      <c r="M5919" s="14">
        <f>AND($I5919=MID(kododd,1,2),$J5919=MID(kododd,3,3))</f>
      </c>
    </row>
    <row r="5920">
      <c r="A5920" s="95">
        <v>17172</v>
      </c>
      <c r="B5920" s="93" t="s">
        <v>19964</v>
      </c>
      <c r="C5920" s="93" t="s">
        <v>1475</v>
      </c>
      <c r="D5920" s="95">
        <v>1365</v>
      </c>
      <c r="G5920" s="95">
        <v>0</v>
      </c>
      <c r="H5920" s="93" t="s">
        <v>8976</v>
      </c>
      <c r="I5920" s="93" t="s">
        <v>23893</v>
      </c>
      <c r="J5920" s="93" t="s">
        <v>20862</v>
      </c>
      <c r="K5920" s="93" t="s">
        <v>6759</v>
      </c>
      <c r="L5920" s="14">
        <f>AND(vyberHrace&lt;&gt;"",ISNUMBER(SEARCH(vyberHrace,$B5920)))</f>
      </c>
      <c r="M5920" s="14">
        <f>AND($I5920=MID(kododd,1,2),$J5920=MID(kododd,3,3))</f>
      </c>
    </row>
    <row r="5921">
      <c r="A5921" s="95">
        <v>47982</v>
      </c>
      <c r="B5921" s="93" t="s">
        <v>19965</v>
      </c>
      <c r="C5921" s="93" t="s">
        <v>1453</v>
      </c>
      <c r="D5921" s="95">
        <v>1250</v>
      </c>
      <c r="G5921" s="95">
        <v>0</v>
      </c>
      <c r="H5921" s="93" t="s">
        <v>8976</v>
      </c>
      <c r="I5921" s="93" t="s">
        <v>23893</v>
      </c>
      <c r="J5921" s="93" t="s">
        <v>20862</v>
      </c>
      <c r="K5921" s="93" t="s">
        <v>6759</v>
      </c>
      <c r="L5921" s="14">
        <f>AND(vyberHrace&lt;&gt;"",ISNUMBER(SEARCH(vyberHrace,$B5921)))</f>
      </c>
      <c r="M5921" s="14">
        <f>AND($I5921=MID(kododd,1,2),$J5921=MID(kododd,3,3))</f>
      </c>
    </row>
    <row r="5922">
      <c r="A5922" s="95">
        <v>62959</v>
      </c>
      <c r="B5922" s="93" t="s">
        <v>28860</v>
      </c>
      <c r="C5922" s="93" t="s">
        <v>1420</v>
      </c>
      <c r="G5922" s="95">
        <v>250</v>
      </c>
      <c r="H5922" s="93" t="s">
        <v>8976</v>
      </c>
      <c r="I5922" s="93" t="s">
        <v>23893</v>
      </c>
      <c r="J5922" s="93" t="s">
        <v>20880</v>
      </c>
      <c r="K5922" s="93" t="s">
        <v>11224</v>
      </c>
      <c r="L5922" s="14">
        <f>AND(vyberHrace&lt;&gt;"",ISNUMBER(SEARCH(vyberHrace,$B5922)))</f>
      </c>
      <c r="M5922" s="14">
        <f>AND($I5922=MID(kododd,1,2),$J5922=MID(kododd,3,3))</f>
      </c>
    </row>
    <row r="5923">
      <c r="A5923" s="95">
        <v>61943</v>
      </c>
      <c r="B5923" s="93" t="s">
        <v>28151</v>
      </c>
      <c r="C5923" s="93" t="s">
        <v>1421</v>
      </c>
      <c r="G5923" s="95">
        <v>250</v>
      </c>
      <c r="H5923" s="93" t="s">
        <v>8976</v>
      </c>
      <c r="I5923" s="93" t="s">
        <v>23893</v>
      </c>
      <c r="J5923" s="93" t="s">
        <v>20843</v>
      </c>
      <c r="K5923" s="93" t="s">
        <v>6001</v>
      </c>
      <c r="L5923" s="14">
        <f>AND(vyberHrace&lt;&gt;"",ISNUMBER(SEARCH(vyberHrace,$B5923)))</f>
      </c>
      <c r="M5923" s="14">
        <f>AND($I5923=MID(kododd,1,2),$J5923=MID(kododd,3,3))</f>
      </c>
    </row>
    <row r="5924">
      <c r="A5924" s="95">
        <v>52202</v>
      </c>
      <c r="B5924" s="93" t="s">
        <v>1754</v>
      </c>
      <c r="C5924" s="93" t="s">
        <v>1422</v>
      </c>
      <c r="D5924" s="95">
        <v>1012</v>
      </c>
      <c r="F5924" s="95">
        <v>23755709</v>
      </c>
      <c r="G5924" s="95">
        <v>250</v>
      </c>
      <c r="H5924" s="93" t="s">
        <v>8976</v>
      </c>
      <c r="I5924" s="93" t="s">
        <v>23893</v>
      </c>
      <c r="J5924" s="93" t="s">
        <v>20900</v>
      </c>
      <c r="K5924" s="93" t="s">
        <v>1747</v>
      </c>
      <c r="L5924" s="14">
        <f>AND(vyberHrace&lt;&gt;"",ISNUMBER(SEARCH(vyberHrace,$B5924)))</f>
      </c>
      <c r="M5924" s="14">
        <f>AND($I5924=MID(kododd,1,2),$J5924=MID(kododd,3,3))</f>
      </c>
    </row>
    <row r="5925">
      <c r="A5925" s="95">
        <v>7112</v>
      </c>
      <c r="B5925" s="93" t="s">
        <v>17404</v>
      </c>
      <c r="C5925" s="93" t="s">
        <v>1442</v>
      </c>
      <c r="D5925" s="95">
        <v>1715</v>
      </c>
      <c r="E5925" s="95">
        <v>1832</v>
      </c>
      <c r="F5925" s="95">
        <v>303127</v>
      </c>
      <c r="G5925" s="95">
        <v>250</v>
      </c>
      <c r="H5925" s="93" t="s">
        <v>8976</v>
      </c>
      <c r="I5925" s="93" t="s">
        <v>23893</v>
      </c>
      <c r="J5925" s="93" t="s">
        <v>20983</v>
      </c>
      <c r="K5925" s="93" t="s">
        <v>9107</v>
      </c>
      <c r="L5925" s="14">
        <f>AND(vyberHrace&lt;&gt;"",ISNUMBER(SEARCH(vyberHrace,$B5925)))</f>
      </c>
      <c r="M5925" s="14">
        <f>AND($I5925=MID(kododd,1,2),$J5925=MID(kododd,3,3))</f>
      </c>
    </row>
    <row r="5926">
      <c r="A5926" s="95">
        <v>49772</v>
      </c>
      <c r="B5926" s="93" t="s">
        <v>17405</v>
      </c>
      <c r="C5926" s="93" t="s">
        <v>1402</v>
      </c>
      <c r="D5926" s="95">
        <v>1753</v>
      </c>
      <c r="E5926" s="95">
        <v>1739</v>
      </c>
      <c r="F5926" s="95">
        <v>23748800</v>
      </c>
      <c r="G5926" s="95">
        <v>250</v>
      </c>
      <c r="H5926" s="93" t="s">
        <v>8976</v>
      </c>
      <c r="I5926" s="93" t="s">
        <v>23893</v>
      </c>
      <c r="J5926" s="93" t="s">
        <v>20983</v>
      </c>
      <c r="K5926" s="93" t="s">
        <v>9107</v>
      </c>
      <c r="L5926" s="14">
        <f>AND(vyberHrace&lt;&gt;"",ISNUMBER(SEARCH(vyberHrace,$B5926)))</f>
      </c>
      <c r="M5926" s="14">
        <f>AND($I5926=MID(kododd,1,2),$J5926=MID(kododd,3,3))</f>
      </c>
    </row>
    <row r="5927">
      <c r="A5927" s="95">
        <v>45656</v>
      </c>
      <c r="B5927" s="93" t="s">
        <v>15041</v>
      </c>
      <c r="C5927" s="93" t="s">
        <v>3255</v>
      </c>
      <c r="D5927" s="95">
        <v>1144</v>
      </c>
      <c r="F5927" s="95">
        <v>23733098</v>
      </c>
      <c r="G5927" s="95">
        <v>0</v>
      </c>
      <c r="H5927" s="93" t="s">
        <v>8976</v>
      </c>
      <c r="I5927" s="93" t="s">
        <v>23893</v>
      </c>
      <c r="J5927" s="93" t="s">
        <v>20960</v>
      </c>
      <c r="K5927" s="93" t="s">
        <v>4905</v>
      </c>
      <c r="L5927" s="14">
        <f>AND(vyberHrace&lt;&gt;"",ISNUMBER(SEARCH(vyberHrace,$B5927)))</f>
      </c>
      <c r="M5927" s="14">
        <f>AND($I5927=MID(kododd,1,2),$J5927=MID(kododd,3,3))</f>
      </c>
    </row>
    <row r="5928">
      <c r="A5928" s="95">
        <v>54216</v>
      </c>
      <c r="B5928" s="93" t="s">
        <v>2624</v>
      </c>
      <c r="C5928" s="93" t="s">
        <v>1411</v>
      </c>
      <c r="G5928" s="95">
        <v>250</v>
      </c>
      <c r="H5928" s="93" t="s">
        <v>8976</v>
      </c>
      <c r="I5928" s="93" t="s">
        <v>23893</v>
      </c>
      <c r="J5928" s="93" t="s">
        <v>20960</v>
      </c>
      <c r="K5928" s="93" t="s">
        <v>4905</v>
      </c>
      <c r="L5928" s="14">
        <f>AND(vyberHrace&lt;&gt;"",ISNUMBER(SEARCH(vyberHrace,$B5928)))</f>
      </c>
      <c r="M5928" s="14">
        <f>AND($I5928=MID(kododd,1,2),$J5928=MID(kododd,3,3))</f>
      </c>
    </row>
    <row r="5929">
      <c r="A5929" s="95">
        <v>647</v>
      </c>
      <c r="B5929" s="93" t="s">
        <v>11643</v>
      </c>
      <c r="C5929" s="93" t="s">
        <v>1440</v>
      </c>
      <c r="D5929" s="95">
        <v>2022</v>
      </c>
      <c r="E5929" s="95">
        <v>2034</v>
      </c>
      <c r="F5929" s="95">
        <v>314102</v>
      </c>
      <c r="G5929" s="95">
        <v>250</v>
      </c>
      <c r="H5929" s="93" t="s">
        <v>8976</v>
      </c>
      <c r="I5929" s="93" t="s">
        <v>23893</v>
      </c>
      <c r="J5929" s="93" t="s">
        <v>20900</v>
      </c>
      <c r="K5929" s="93" t="s">
        <v>1747</v>
      </c>
      <c r="L5929" s="14">
        <f>AND(vyberHrace&lt;&gt;"",ISNUMBER(SEARCH(vyberHrace,$B5929)))</f>
      </c>
      <c r="M5929" s="14">
        <f>AND($I5929=MID(kododd,1,2),$J5929=MID(kododd,3,3))</f>
      </c>
    </row>
    <row r="5930">
      <c r="A5930" s="95">
        <v>52268</v>
      </c>
      <c r="B5930" s="93" t="s">
        <v>519</v>
      </c>
      <c r="C5930" s="93" t="s">
        <v>1416</v>
      </c>
      <c r="D5930" s="95">
        <v>1195</v>
      </c>
      <c r="E5930" s="95">
        <v>1530</v>
      </c>
      <c r="F5930" s="95">
        <v>23743883</v>
      </c>
      <c r="G5930" s="95">
        <v>250</v>
      </c>
      <c r="H5930" s="93" t="s">
        <v>8976</v>
      </c>
      <c r="I5930" s="93" t="s">
        <v>23893</v>
      </c>
      <c r="J5930" s="93" t="s">
        <v>20880</v>
      </c>
      <c r="K5930" s="93" t="s">
        <v>11224</v>
      </c>
      <c r="L5930" s="14">
        <f>AND(vyberHrace&lt;&gt;"",ISNUMBER(SEARCH(vyberHrace,$B5930)))</f>
      </c>
      <c r="M5930" s="14">
        <f>AND($I5930=MID(kododd,1,2),$J5930=MID(kododd,3,3))</f>
      </c>
    </row>
    <row r="5931">
      <c r="A5931" s="95">
        <v>52318</v>
      </c>
      <c r="B5931" s="93" t="s">
        <v>1786</v>
      </c>
      <c r="C5931" s="93" t="s">
        <v>1416</v>
      </c>
      <c r="G5931" s="95">
        <v>0</v>
      </c>
      <c r="H5931" s="93" t="s">
        <v>8976</v>
      </c>
      <c r="I5931" s="93" t="s">
        <v>23893</v>
      </c>
      <c r="J5931" s="93" t="s">
        <v>20986</v>
      </c>
      <c r="K5931" s="93" t="s">
        <v>5124</v>
      </c>
      <c r="L5931" s="14">
        <f>AND(vyberHrace&lt;&gt;"",ISNUMBER(SEARCH(vyberHrace,$B5931)))</f>
      </c>
      <c r="M5931" s="14">
        <f>AND($I5931=MID(kododd,1,2),$J5931=MID(kododd,3,3))</f>
      </c>
    </row>
    <row r="5932">
      <c r="A5932" s="95">
        <v>44792</v>
      </c>
      <c r="B5932" s="93" t="s">
        <v>13948</v>
      </c>
      <c r="C5932" s="93" t="s">
        <v>1410</v>
      </c>
      <c r="D5932" s="95">
        <v>1061</v>
      </c>
      <c r="G5932" s="95">
        <v>500</v>
      </c>
      <c r="H5932" s="93" t="s">
        <v>8976</v>
      </c>
      <c r="I5932" s="93" t="s">
        <v>23893</v>
      </c>
      <c r="J5932" s="93" t="s">
        <v>23412</v>
      </c>
      <c r="K5932" s="93" t="s">
        <v>21358</v>
      </c>
      <c r="L5932" s="14">
        <f>AND(vyberHrace&lt;&gt;"",ISNUMBER(SEARCH(vyberHrace,$B5932)))</f>
      </c>
      <c r="M5932" s="14">
        <f>AND($I5932=MID(kododd,1,2),$J5932=MID(kododd,3,3))</f>
      </c>
    </row>
    <row r="5933">
      <c r="A5933" s="95">
        <v>53375</v>
      </c>
      <c r="B5933" s="93" t="s">
        <v>20740</v>
      </c>
      <c r="C5933" s="93" t="s">
        <v>1412</v>
      </c>
      <c r="F5933" s="95">
        <v>571004386</v>
      </c>
      <c r="G5933" s="95">
        <v>250</v>
      </c>
      <c r="H5933" s="93" t="s">
        <v>8976</v>
      </c>
      <c r="I5933" s="93" t="s">
        <v>23893</v>
      </c>
      <c r="J5933" s="93" t="s">
        <v>20890</v>
      </c>
      <c r="K5933" s="93" t="s">
        <v>9069</v>
      </c>
      <c r="L5933" s="14">
        <f>AND(vyberHrace&lt;&gt;"",ISNUMBER(SEARCH(vyberHrace,$B5933)))</f>
      </c>
      <c r="M5933" s="14">
        <f>AND($I5933=MID(kododd,1,2),$J5933=MID(kododd,3,3))</f>
      </c>
    </row>
    <row r="5934">
      <c r="A5934" s="95">
        <v>39709</v>
      </c>
      <c r="B5934" s="93" t="s">
        <v>13958</v>
      </c>
      <c r="C5934" s="93" t="s">
        <v>1419</v>
      </c>
      <c r="D5934" s="95">
        <v>2124</v>
      </c>
      <c r="E5934" s="95">
        <v>2135</v>
      </c>
      <c r="F5934" s="95">
        <v>394050</v>
      </c>
      <c r="G5934" s="95">
        <v>250</v>
      </c>
      <c r="H5934" s="93" t="s">
        <v>8976</v>
      </c>
      <c r="I5934" s="93" t="s">
        <v>23893</v>
      </c>
      <c r="J5934" s="93" t="s">
        <v>20850</v>
      </c>
      <c r="K5934" s="93" t="s">
        <v>2038</v>
      </c>
      <c r="L5934" s="14">
        <f>AND(vyberHrace&lt;&gt;"",ISNUMBER(SEARCH(vyberHrace,$B5934)))</f>
      </c>
      <c r="M5934" s="14">
        <f>AND($I5934=MID(kododd,1,2),$J5934=MID(kododd,3,3))</f>
      </c>
    </row>
    <row r="5935">
      <c r="A5935" s="95">
        <v>46034</v>
      </c>
      <c r="B5935" s="93" t="s">
        <v>15181</v>
      </c>
      <c r="C5935" s="93" t="s">
        <v>1422</v>
      </c>
      <c r="G5935" s="95">
        <v>0</v>
      </c>
      <c r="H5935" s="93" t="s">
        <v>8976</v>
      </c>
      <c r="I5935" s="93" t="s">
        <v>23893</v>
      </c>
      <c r="J5935" s="93" t="s">
        <v>20974</v>
      </c>
      <c r="K5935" s="93" t="s">
        <v>4919</v>
      </c>
      <c r="L5935" s="14">
        <f>AND(vyberHrace&lt;&gt;"",ISNUMBER(SEARCH(vyberHrace,$B5935)))</f>
      </c>
      <c r="M5935" s="14">
        <f>AND($I5935=MID(kododd,1,2),$J5935=MID(kododd,3,3))</f>
      </c>
    </row>
    <row r="5936">
      <c r="A5936" s="95">
        <v>36900</v>
      </c>
      <c r="B5936" s="93" t="s">
        <v>15184</v>
      </c>
      <c r="C5936" s="93" t="s">
        <v>1436</v>
      </c>
      <c r="D5936" s="95">
        <v>1557</v>
      </c>
      <c r="F5936" s="95">
        <v>366331</v>
      </c>
      <c r="G5936" s="95">
        <v>0</v>
      </c>
      <c r="H5936" s="93" t="s">
        <v>8976</v>
      </c>
      <c r="I5936" s="93" t="s">
        <v>23893</v>
      </c>
      <c r="J5936" s="93" t="s">
        <v>20990</v>
      </c>
      <c r="K5936" s="93" t="s">
        <v>5159</v>
      </c>
      <c r="L5936" s="14">
        <f>AND(vyberHrace&lt;&gt;"",ISNUMBER(SEARCH(vyberHrace,$B5936)))</f>
      </c>
      <c r="M5936" s="14">
        <f>AND($I5936=MID(kododd,1,2),$J5936=MID(kododd,3,3))</f>
      </c>
    </row>
    <row r="5937">
      <c r="A5937" s="95">
        <v>58469</v>
      </c>
      <c r="B5937" s="93" t="s">
        <v>24970</v>
      </c>
      <c r="C5937" s="93" t="s">
        <v>1406</v>
      </c>
      <c r="G5937" s="95">
        <v>0</v>
      </c>
      <c r="H5937" s="93" t="s">
        <v>8976</v>
      </c>
      <c r="I5937" s="93" t="s">
        <v>23893</v>
      </c>
      <c r="J5937" s="93" t="s">
        <v>20920</v>
      </c>
      <c r="K5937" s="93" t="s">
        <v>5933</v>
      </c>
      <c r="L5937" s="14">
        <f>AND(vyberHrace&lt;&gt;"",ISNUMBER(SEARCH(vyberHrace,$B5937)))</f>
      </c>
      <c r="M5937" s="14">
        <f>AND($I5937=MID(kododd,1,2),$J5937=MID(kododd,3,3))</f>
      </c>
    </row>
    <row r="5938">
      <c r="A5938" s="95">
        <v>62198</v>
      </c>
      <c r="B5938" s="93" t="s">
        <v>28389</v>
      </c>
      <c r="C5938" s="93" t="s">
        <v>1411</v>
      </c>
      <c r="G5938" s="95">
        <v>250</v>
      </c>
      <c r="H5938" s="93" t="s">
        <v>8976</v>
      </c>
      <c r="I5938" s="93" t="s">
        <v>23893</v>
      </c>
      <c r="J5938" s="93" t="s">
        <v>20958</v>
      </c>
      <c r="K5938" s="93" t="s">
        <v>8977</v>
      </c>
      <c r="L5938" s="14">
        <f>AND(vyberHrace&lt;&gt;"",ISNUMBER(SEARCH(vyberHrace,$B5938)))</f>
      </c>
      <c r="M5938" s="14">
        <f>AND($I5938=MID(kododd,1,2),$J5938=MID(kododd,3,3))</f>
      </c>
    </row>
    <row r="5939">
      <c r="A5939" s="95">
        <v>181</v>
      </c>
      <c r="B5939" s="93" t="s">
        <v>11593</v>
      </c>
      <c r="C5939" s="93" t="s">
        <v>1404</v>
      </c>
      <c r="D5939" s="95">
        <v>2362</v>
      </c>
      <c r="E5939" s="95">
        <v>2363</v>
      </c>
      <c r="F5939" s="95">
        <v>305782</v>
      </c>
      <c r="G5939" s="95">
        <v>250</v>
      </c>
      <c r="H5939" s="93" t="s">
        <v>8976</v>
      </c>
      <c r="I5939" s="93" t="s">
        <v>23893</v>
      </c>
      <c r="J5939" s="93" t="s">
        <v>20863</v>
      </c>
      <c r="K5939" s="93" t="s">
        <v>4532</v>
      </c>
      <c r="L5939" s="14">
        <f>AND(vyberHrace&lt;&gt;"",ISNUMBER(SEARCH(vyberHrace,$B5939)))</f>
      </c>
      <c r="M5939" s="14">
        <f>AND($I5939=MID(kododd,1,2),$J5939=MID(kododd,3,3))</f>
      </c>
    </row>
    <row r="5940">
      <c r="A5940" s="95">
        <v>56450</v>
      </c>
      <c r="B5940" s="93" t="s">
        <v>21825</v>
      </c>
      <c r="C5940" s="93" t="s">
        <v>1412</v>
      </c>
      <c r="F5940" s="95">
        <v>23769025</v>
      </c>
      <c r="G5940" s="95">
        <v>250</v>
      </c>
      <c r="H5940" s="93" t="s">
        <v>8976</v>
      </c>
      <c r="I5940" s="93" t="s">
        <v>23893</v>
      </c>
      <c r="J5940" s="93" t="s">
        <v>20953</v>
      </c>
      <c r="K5940" s="93" t="s">
        <v>2012</v>
      </c>
      <c r="L5940" s="14">
        <f>AND(vyberHrace&lt;&gt;"",ISNUMBER(SEARCH(vyberHrace,$B5940)))</f>
      </c>
      <c r="M5940" s="14">
        <f>AND($I5940=MID(kododd,1,2),$J5940=MID(kododd,3,3))</f>
      </c>
    </row>
    <row r="5941">
      <c r="A5941" s="95">
        <v>53779</v>
      </c>
      <c r="B5941" s="93" t="s">
        <v>2746</v>
      </c>
      <c r="C5941" s="93" t="s">
        <v>1399</v>
      </c>
      <c r="D5941" s="95">
        <v>1559</v>
      </c>
      <c r="F5941" s="95">
        <v>23745479</v>
      </c>
      <c r="G5941" s="95">
        <v>250</v>
      </c>
      <c r="H5941" s="93" t="s">
        <v>8976</v>
      </c>
      <c r="I5941" s="93" t="s">
        <v>23893</v>
      </c>
      <c r="J5941" s="93" t="s">
        <v>20898</v>
      </c>
      <c r="K5941" s="93" t="s">
        <v>6906</v>
      </c>
      <c r="L5941" s="14">
        <f>AND(vyberHrace&lt;&gt;"",ISNUMBER(SEARCH(vyberHrace,$B5941)))</f>
      </c>
      <c r="M5941" s="14">
        <f>AND($I5941=MID(kododd,1,2),$J5941=MID(kododd,3,3))</f>
      </c>
    </row>
    <row r="5942">
      <c r="A5942" s="95">
        <v>54215</v>
      </c>
      <c r="B5942" s="93" t="s">
        <v>2625</v>
      </c>
      <c r="C5942" s="93" t="s">
        <v>1411</v>
      </c>
      <c r="G5942" s="95">
        <v>0</v>
      </c>
      <c r="H5942" s="93" t="s">
        <v>8976</v>
      </c>
      <c r="I5942" s="93" t="s">
        <v>23893</v>
      </c>
      <c r="J5942" s="93" t="s">
        <v>20960</v>
      </c>
      <c r="K5942" s="93" t="s">
        <v>4905</v>
      </c>
      <c r="L5942" s="14">
        <f>AND(vyberHrace&lt;&gt;"",ISNUMBER(SEARCH(vyberHrace,$B5942)))</f>
      </c>
      <c r="M5942" s="14">
        <f>AND($I5942=MID(kododd,1,2),$J5942=MID(kododd,3,3))</f>
      </c>
    </row>
    <row r="5943">
      <c r="A5943" s="95">
        <v>3293</v>
      </c>
      <c r="B5943" s="93" t="s">
        <v>15208</v>
      </c>
      <c r="C5943" s="93" t="s">
        <v>1462</v>
      </c>
      <c r="D5943" s="95">
        <v>1813</v>
      </c>
      <c r="E5943" s="95">
        <v>1877</v>
      </c>
      <c r="F5943" s="95">
        <v>331112</v>
      </c>
      <c r="G5943" s="95">
        <v>250</v>
      </c>
      <c r="H5943" s="93" t="s">
        <v>8976</v>
      </c>
      <c r="I5943" s="93" t="s">
        <v>23893</v>
      </c>
      <c r="J5943" s="93" t="s">
        <v>20990</v>
      </c>
      <c r="K5943" s="93" t="s">
        <v>5159</v>
      </c>
      <c r="L5943" s="14">
        <f>AND(vyberHrace&lt;&gt;"",ISNUMBER(SEARCH(vyberHrace,$B5943)))</f>
      </c>
      <c r="M5943" s="14">
        <f>AND($I5943=MID(kododd,1,2),$J5943=MID(kododd,3,3))</f>
      </c>
    </row>
    <row r="5944">
      <c r="A5944" s="95">
        <v>7316</v>
      </c>
      <c r="B5944" s="93" t="s">
        <v>15209</v>
      </c>
      <c r="C5944" s="93" t="s">
        <v>1463</v>
      </c>
      <c r="D5944" s="95">
        <v>1739</v>
      </c>
      <c r="G5944" s="95">
        <v>250</v>
      </c>
      <c r="H5944" s="93" t="s">
        <v>8976</v>
      </c>
      <c r="I5944" s="93" t="s">
        <v>23893</v>
      </c>
      <c r="J5944" s="93" t="s">
        <v>20902</v>
      </c>
      <c r="K5944" s="93" t="s">
        <v>3608</v>
      </c>
      <c r="L5944" s="14">
        <f>AND(vyberHrace&lt;&gt;"",ISNUMBER(SEARCH(vyberHrace,$B5944)))</f>
      </c>
      <c r="M5944" s="14">
        <f>AND($I5944=MID(kododd,1,2),$J5944=MID(kododd,3,3))</f>
      </c>
    </row>
    <row r="5945">
      <c r="A5945" s="95">
        <v>62390</v>
      </c>
      <c r="B5945" s="93" t="s">
        <v>28559</v>
      </c>
      <c r="C5945" s="93" t="s">
        <v>1406</v>
      </c>
      <c r="G5945" s="95">
        <v>250</v>
      </c>
      <c r="H5945" s="93" t="s">
        <v>8976</v>
      </c>
      <c r="I5945" s="93" t="s">
        <v>23893</v>
      </c>
      <c r="J5945" s="93" t="s">
        <v>20888</v>
      </c>
      <c r="K5945" s="93" t="s">
        <v>145</v>
      </c>
      <c r="L5945" s="14">
        <f>AND(vyberHrace&lt;&gt;"",ISNUMBER(SEARCH(vyberHrace,$B5945)))</f>
      </c>
      <c r="M5945" s="14">
        <f>AND($I5945=MID(kododd,1,2),$J5945=MID(kododd,3,3))</f>
      </c>
    </row>
    <row r="5946">
      <c r="A5946" s="95">
        <v>26699</v>
      </c>
      <c r="B5946" s="93" t="s">
        <v>16677</v>
      </c>
      <c r="C5946" s="93" t="s">
        <v>1475</v>
      </c>
      <c r="D5946" s="95">
        <v>1828</v>
      </c>
      <c r="E5946" s="95">
        <v>1917</v>
      </c>
      <c r="F5946" s="95">
        <v>346250</v>
      </c>
      <c r="G5946" s="95">
        <v>250</v>
      </c>
      <c r="H5946" s="93" t="s">
        <v>8976</v>
      </c>
      <c r="I5946" s="93" t="s">
        <v>23893</v>
      </c>
      <c r="J5946" s="93" t="s">
        <v>20953</v>
      </c>
      <c r="K5946" s="93" t="s">
        <v>2012</v>
      </c>
      <c r="L5946" s="14">
        <f>AND(vyberHrace&lt;&gt;"",ISNUMBER(SEARCH(vyberHrace,$B5946)))</f>
      </c>
      <c r="M5946" s="14">
        <f>AND($I5946=MID(kododd,1,2),$J5946=MID(kododd,3,3))</f>
      </c>
    </row>
    <row r="5947">
      <c r="A5947" s="95">
        <v>62875</v>
      </c>
      <c r="B5947" s="93" t="s">
        <v>28861</v>
      </c>
      <c r="C5947" s="93" t="s">
        <v>1412</v>
      </c>
      <c r="G5947" s="95">
        <v>250</v>
      </c>
      <c r="H5947" s="93" t="s">
        <v>8976</v>
      </c>
      <c r="I5947" s="93" t="s">
        <v>23893</v>
      </c>
      <c r="J5947" s="93" t="s">
        <v>28727</v>
      </c>
      <c r="K5947" s="93" t="s">
        <v>28728</v>
      </c>
      <c r="L5947" s="14">
        <f>AND(vyberHrace&lt;&gt;"",ISNUMBER(SEARCH(vyberHrace,$B5947)))</f>
      </c>
      <c r="M5947" s="14">
        <f>AND($I5947=MID(kododd,1,2),$J5947=MID(kododd,3,3))</f>
      </c>
    </row>
    <row r="5948">
      <c r="A5948" s="95">
        <v>53096</v>
      </c>
      <c r="B5948" s="93" t="s">
        <v>24096</v>
      </c>
      <c r="C5948" s="93" t="s">
        <v>1422</v>
      </c>
      <c r="G5948" s="95">
        <v>0</v>
      </c>
      <c r="H5948" s="93" t="s">
        <v>8976</v>
      </c>
      <c r="I5948" s="93" t="s">
        <v>23893</v>
      </c>
      <c r="J5948" s="93" t="s">
        <v>20956</v>
      </c>
      <c r="K5948" s="93" t="s">
        <v>26134</v>
      </c>
      <c r="L5948" s="14">
        <f>AND(vyberHrace&lt;&gt;"",ISNUMBER(SEARCH(vyberHrace,$B5948)))</f>
      </c>
      <c r="M5948" s="14">
        <f>AND($I5948=MID(kododd,1,2),$J5948=MID(kododd,3,3))</f>
      </c>
    </row>
    <row r="5949">
      <c r="A5949" s="95">
        <v>44162</v>
      </c>
      <c r="B5949" s="93" t="s">
        <v>19199</v>
      </c>
      <c r="C5949" s="93" t="s">
        <v>1416</v>
      </c>
      <c r="D5949" s="95">
        <v>1578</v>
      </c>
      <c r="E5949" s="95">
        <v>1727</v>
      </c>
      <c r="F5949" s="95">
        <v>23704152</v>
      </c>
      <c r="G5949" s="95">
        <v>250</v>
      </c>
      <c r="H5949" s="93" t="s">
        <v>8976</v>
      </c>
      <c r="I5949" s="93" t="s">
        <v>23893</v>
      </c>
      <c r="J5949" s="93" t="s">
        <v>20880</v>
      </c>
      <c r="K5949" s="93" t="s">
        <v>11224</v>
      </c>
      <c r="L5949" s="14">
        <f>AND(vyberHrace&lt;&gt;"",ISNUMBER(SEARCH(vyberHrace,$B5949)))</f>
      </c>
      <c r="M5949" s="14">
        <f>AND($I5949=MID(kododd,1,2),$J5949=MID(kododd,3,3))</f>
      </c>
    </row>
    <row r="5950">
      <c r="A5950" s="95">
        <v>54871</v>
      </c>
      <c r="B5950" s="93" t="s">
        <v>2703</v>
      </c>
      <c r="C5950" s="93" t="s">
        <v>1411</v>
      </c>
      <c r="F5950" s="95">
        <v>23776480</v>
      </c>
      <c r="G5950" s="95">
        <v>250</v>
      </c>
      <c r="H5950" s="93" t="s">
        <v>8976</v>
      </c>
      <c r="I5950" s="93" t="s">
        <v>23893</v>
      </c>
      <c r="J5950" s="93" t="s">
        <v>20863</v>
      </c>
      <c r="K5950" s="93" t="s">
        <v>4532</v>
      </c>
      <c r="L5950" s="14">
        <f>AND(vyberHrace&lt;&gt;"",ISNUMBER(SEARCH(vyberHrace,$B5950)))</f>
      </c>
      <c r="M5950" s="14">
        <f>AND($I5950=MID(kododd,1,2),$J5950=MID(kododd,3,3))</f>
      </c>
    </row>
    <row r="5951">
      <c r="A5951" s="95">
        <v>45557</v>
      </c>
      <c r="B5951" s="93" t="s">
        <v>19200</v>
      </c>
      <c r="C5951" s="93" t="s">
        <v>1415</v>
      </c>
      <c r="D5951" s="95">
        <v>1146</v>
      </c>
      <c r="G5951" s="95">
        <v>0</v>
      </c>
      <c r="H5951" s="93" t="s">
        <v>8976</v>
      </c>
      <c r="I5951" s="93" t="s">
        <v>23893</v>
      </c>
      <c r="J5951" s="93" t="s">
        <v>20880</v>
      </c>
      <c r="K5951" s="93" t="s">
        <v>11224</v>
      </c>
      <c r="L5951" s="14">
        <f>AND(vyberHrace&lt;&gt;"",ISNUMBER(SEARCH(vyberHrace,$B5951)))</f>
      </c>
      <c r="M5951" s="14">
        <f>AND($I5951=MID(kododd,1,2),$J5951=MID(kododd,3,3))</f>
      </c>
    </row>
    <row r="5952">
      <c r="A5952" s="95">
        <v>40637</v>
      </c>
      <c r="B5952" s="93" t="s">
        <v>19204</v>
      </c>
      <c r="C5952" s="93" t="s">
        <v>1449</v>
      </c>
      <c r="D5952" s="95">
        <v>1321</v>
      </c>
      <c r="E5952" s="95">
        <v>1603</v>
      </c>
      <c r="F5952" s="95">
        <v>398535</v>
      </c>
      <c r="G5952" s="95">
        <v>250</v>
      </c>
      <c r="H5952" s="93" t="s">
        <v>8976</v>
      </c>
      <c r="I5952" s="93" t="s">
        <v>23893</v>
      </c>
      <c r="J5952" s="93" t="s">
        <v>20855</v>
      </c>
      <c r="K5952" s="93" t="s">
        <v>2076</v>
      </c>
      <c r="L5952" s="14">
        <f>AND(vyberHrace&lt;&gt;"",ISNUMBER(SEARCH(vyberHrace,$B5952)))</f>
      </c>
      <c r="M5952" s="14">
        <f>AND($I5952=MID(kododd,1,2),$J5952=MID(kododd,3,3))</f>
      </c>
    </row>
    <row r="5953">
      <c r="A5953" s="95">
        <v>42778</v>
      </c>
      <c r="B5953" s="93" t="s">
        <v>19205</v>
      </c>
      <c r="C5953" s="93" t="s">
        <v>1400</v>
      </c>
      <c r="D5953" s="95">
        <v>1130</v>
      </c>
      <c r="G5953" s="95">
        <v>0</v>
      </c>
      <c r="H5953" s="93" t="s">
        <v>8976</v>
      </c>
      <c r="I5953" s="93" t="s">
        <v>23893</v>
      </c>
      <c r="J5953" s="93" t="s">
        <v>20855</v>
      </c>
      <c r="K5953" s="93" t="s">
        <v>2076</v>
      </c>
      <c r="L5953" s="14">
        <f>AND(vyberHrace&lt;&gt;"",ISNUMBER(SEARCH(vyberHrace,$B5953)))</f>
      </c>
      <c r="M5953" s="14">
        <f>AND($I5953=MID(kododd,1,2),$J5953=MID(kododd,3,3))</f>
      </c>
    </row>
    <row r="5954">
      <c r="A5954" s="95">
        <v>30151</v>
      </c>
      <c r="B5954" s="93" t="s">
        <v>19214</v>
      </c>
      <c r="C5954" s="93" t="s">
        <v>1442</v>
      </c>
      <c r="D5954" s="95">
        <v>1548</v>
      </c>
      <c r="E5954" s="95">
        <v>1615</v>
      </c>
      <c r="F5954" s="95">
        <v>392529</v>
      </c>
      <c r="G5954" s="95">
        <v>0</v>
      </c>
      <c r="H5954" s="93" t="s">
        <v>8976</v>
      </c>
      <c r="I5954" s="93" t="s">
        <v>23893</v>
      </c>
      <c r="J5954" s="93" t="s">
        <v>20996</v>
      </c>
      <c r="K5954" s="93" t="s">
        <v>368</v>
      </c>
      <c r="L5954" s="14">
        <f>AND(vyberHrace&lt;&gt;"",ISNUMBER(SEARCH(vyberHrace,$B5954)))</f>
      </c>
      <c r="M5954" s="14">
        <f>AND($I5954=MID(kododd,1,2),$J5954=MID(kododd,3,3))</f>
      </c>
    </row>
    <row r="5955">
      <c r="A5955" s="95">
        <v>4771</v>
      </c>
      <c r="B5955" s="93" t="s">
        <v>19215</v>
      </c>
      <c r="C5955" s="93" t="s">
        <v>1426</v>
      </c>
      <c r="D5955" s="95">
        <v>1348</v>
      </c>
      <c r="F5955" s="95">
        <v>23702303</v>
      </c>
      <c r="G5955" s="95">
        <v>250</v>
      </c>
      <c r="H5955" s="93" t="s">
        <v>8976</v>
      </c>
      <c r="I5955" s="93" t="s">
        <v>23893</v>
      </c>
      <c r="J5955" s="93" t="s">
        <v>20922</v>
      </c>
      <c r="K5955" s="93" t="s">
        <v>5595</v>
      </c>
      <c r="L5955" s="14">
        <f>AND(vyberHrace&lt;&gt;"",ISNUMBER(SEARCH(vyberHrace,$B5955)))</f>
      </c>
      <c r="M5955" s="14">
        <f>AND($I5955=MID(kododd,1,2),$J5955=MID(kododd,3,3))</f>
      </c>
    </row>
    <row r="5956">
      <c r="A5956" s="95">
        <v>12897</v>
      </c>
      <c r="B5956" s="93" t="s">
        <v>16798</v>
      </c>
      <c r="C5956" s="93" t="s">
        <v>1460</v>
      </c>
      <c r="D5956" s="95">
        <v>1666</v>
      </c>
      <c r="F5956" s="95">
        <v>320196</v>
      </c>
      <c r="G5956" s="95">
        <v>250</v>
      </c>
      <c r="H5956" s="93" t="s">
        <v>8976</v>
      </c>
      <c r="I5956" s="93" t="s">
        <v>23893</v>
      </c>
      <c r="J5956" s="93" t="s">
        <v>20942</v>
      </c>
      <c r="K5956" s="93" t="s">
        <v>9082</v>
      </c>
      <c r="L5956" s="14">
        <f>AND(vyberHrace&lt;&gt;"",ISNUMBER(SEARCH(vyberHrace,$B5956)))</f>
      </c>
      <c r="M5956" s="14">
        <f>AND($I5956=MID(kododd,1,2),$J5956=MID(kododd,3,3))</f>
      </c>
    </row>
    <row r="5957">
      <c r="A5957" s="95">
        <v>56938</v>
      </c>
      <c r="B5957" s="93" t="s">
        <v>21821</v>
      </c>
      <c r="C5957" s="93" t="s">
        <v>1424</v>
      </c>
      <c r="F5957" s="95">
        <v>23797410</v>
      </c>
      <c r="G5957" s="95">
        <v>250</v>
      </c>
      <c r="H5957" s="93" t="s">
        <v>8976</v>
      </c>
      <c r="I5957" s="93" t="s">
        <v>23893</v>
      </c>
      <c r="J5957" s="93" t="s">
        <v>23413</v>
      </c>
      <c r="K5957" s="93" t="s">
        <v>21382</v>
      </c>
      <c r="L5957" s="14">
        <f>AND(vyberHrace&lt;&gt;"",ISNUMBER(SEARCH(vyberHrace,$B5957)))</f>
      </c>
      <c r="M5957" s="14">
        <f>AND($I5957=MID(kododd,1,2),$J5957=MID(kododd,3,3))</f>
      </c>
    </row>
    <row r="5958">
      <c r="A5958" s="95">
        <v>62647</v>
      </c>
      <c r="B5958" s="93" t="s">
        <v>28862</v>
      </c>
      <c r="C5958" s="93" t="s">
        <v>1488</v>
      </c>
      <c r="G5958" s="95">
        <v>250</v>
      </c>
      <c r="H5958" s="93" t="s">
        <v>8976</v>
      </c>
      <c r="I5958" s="93" t="s">
        <v>23893</v>
      </c>
      <c r="J5958" s="93" t="s">
        <v>20956</v>
      </c>
      <c r="K5958" s="93" t="s">
        <v>26134</v>
      </c>
      <c r="L5958" s="14">
        <f>AND(vyberHrace&lt;&gt;"",ISNUMBER(SEARCH(vyberHrace,$B5958)))</f>
      </c>
      <c r="M5958" s="14">
        <f>AND($I5958=MID(kododd,1,2),$J5958=MID(kododd,3,3))</f>
      </c>
    </row>
    <row r="5959">
      <c r="A5959" s="95">
        <v>3129</v>
      </c>
      <c r="B5959" s="93" t="s">
        <v>16807</v>
      </c>
      <c r="C5959" s="93" t="s">
        <v>1417</v>
      </c>
      <c r="D5959" s="95">
        <v>1984</v>
      </c>
      <c r="E5959" s="95">
        <v>1991</v>
      </c>
      <c r="F5959" s="95">
        <v>309419</v>
      </c>
      <c r="G5959" s="95">
        <v>0</v>
      </c>
      <c r="H5959" s="93" t="s">
        <v>8976</v>
      </c>
      <c r="I5959" s="93" t="s">
        <v>23893</v>
      </c>
      <c r="J5959" s="93" t="s">
        <v>20956</v>
      </c>
      <c r="K5959" s="93" t="s">
        <v>26134</v>
      </c>
      <c r="L5959" s="14">
        <f>AND(vyberHrace&lt;&gt;"",ISNUMBER(SEARCH(vyberHrace,$B5959)))</f>
      </c>
      <c r="M5959" s="14">
        <f>AND($I5959=MID(kododd,1,2),$J5959=MID(kododd,3,3))</f>
      </c>
    </row>
    <row r="5960">
      <c r="A5960" s="95">
        <v>10730</v>
      </c>
      <c r="B5960" s="93" t="s">
        <v>16808</v>
      </c>
      <c r="C5960" s="93" t="s">
        <v>1404</v>
      </c>
      <c r="D5960" s="95">
        <v>1559</v>
      </c>
      <c r="E5960" s="95">
        <v>1694</v>
      </c>
      <c r="F5960" s="95">
        <v>23702311</v>
      </c>
      <c r="G5960" s="95">
        <v>250</v>
      </c>
      <c r="H5960" s="93" t="s">
        <v>8976</v>
      </c>
      <c r="I5960" s="93" t="s">
        <v>23893</v>
      </c>
      <c r="J5960" s="93" t="s">
        <v>20956</v>
      </c>
      <c r="K5960" s="93" t="s">
        <v>26134</v>
      </c>
      <c r="L5960" s="14">
        <f>AND(vyberHrace&lt;&gt;"",ISNUMBER(SEARCH(vyberHrace,$B5960)))</f>
      </c>
      <c r="M5960" s="14">
        <f>AND($I5960=MID(kododd,1,2),$J5960=MID(kododd,3,3))</f>
      </c>
    </row>
    <row r="5961">
      <c r="A5961" s="95">
        <v>41125</v>
      </c>
      <c r="B5961" s="93" t="s">
        <v>16809</v>
      </c>
      <c r="C5961" s="93" t="s">
        <v>1410</v>
      </c>
      <c r="D5961" s="95">
        <v>1572</v>
      </c>
      <c r="E5961" s="95">
        <v>1672</v>
      </c>
      <c r="F5961" s="95">
        <v>23727195</v>
      </c>
      <c r="G5961" s="95">
        <v>250</v>
      </c>
      <c r="H5961" s="93" t="s">
        <v>8976</v>
      </c>
      <c r="I5961" s="93" t="s">
        <v>23893</v>
      </c>
      <c r="J5961" s="93" t="s">
        <v>20956</v>
      </c>
      <c r="K5961" s="93" t="s">
        <v>26134</v>
      </c>
      <c r="L5961" s="14">
        <f>AND(vyberHrace&lt;&gt;"",ISNUMBER(SEARCH(vyberHrace,$B5961)))</f>
      </c>
      <c r="M5961" s="14">
        <f>AND($I5961=MID(kododd,1,2),$J5961=MID(kododd,3,3))</f>
      </c>
    </row>
    <row r="5962">
      <c r="A5962" s="95">
        <v>59108</v>
      </c>
      <c r="B5962" s="93" t="s">
        <v>25554</v>
      </c>
      <c r="C5962" s="93" t="s">
        <v>1412</v>
      </c>
      <c r="G5962" s="95">
        <v>0</v>
      </c>
      <c r="H5962" s="93" t="s">
        <v>8976</v>
      </c>
      <c r="I5962" s="93" t="s">
        <v>23893</v>
      </c>
      <c r="J5962" s="93" t="s">
        <v>20944</v>
      </c>
      <c r="K5962" s="93" t="s">
        <v>5129</v>
      </c>
      <c r="L5962" s="14">
        <f>AND(vyberHrace&lt;&gt;"",ISNUMBER(SEARCH(vyberHrace,$B5962)))</f>
      </c>
      <c r="M5962" s="14">
        <f>AND($I5962=MID(kododd,1,2),$J5962=MID(kododd,3,3))</f>
      </c>
    </row>
    <row r="5963">
      <c r="A5963" s="95">
        <v>38389</v>
      </c>
      <c r="B5963" s="93" t="s">
        <v>16810</v>
      </c>
      <c r="C5963" s="93" t="s">
        <v>1400</v>
      </c>
      <c r="G5963" s="95">
        <v>0</v>
      </c>
      <c r="H5963" s="93" t="s">
        <v>8976</v>
      </c>
      <c r="I5963" s="93" t="s">
        <v>23893</v>
      </c>
      <c r="J5963" s="93" t="s">
        <v>20862</v>
      </c>
      <c r="K5963" s="93" t="s">
        <v>6759</v>
      </c>
      <c r="L5963" s="14">
        <f>AND(vyberHrace&lt;&gt;"",ISNUMBER(SEARCH(vyberHrace,$B5963)))</f>
      </c>
      <c r="M5963" s="14">
        <f>AND($I5963=MID(kododd,1,2),$J5963=MID(kododd,3,3))</f>
      </c>
    </row>
    <row r="5964">
      <c r="A5964" s="95">
        <v>38642</v>
      </c>
      <c r="B5964" s="93" t="s">
        <v>16811</v>
      </c>
      <c r="C5964" s="93" t="s">
        <v>1400</v>
      </c>
      <c r="D5964" s="95">
        <v>1983</v>
      </c>
      <c r="E5964" s="95">
        <v>1994</v>
      </c>
      <c r="F5964" s="95">
        <v>23710683</v>
      </c>
      <c r="G5964" s="95">
        <v>250</v>
      </c>
      <c r="H5964" s="93" t="s">
        <v>8976</v>
      </c>
      <c r="I5964" s="93" t="s">
        <v>23893</v>
      </c>
      <c r="J5964" s="93" t="s">
        <v>20942</v>
      </c>
      <c r="K5964" s="93" t="s">
        <v>9082</v>
      </c>
      <c r="L5964" s="14">
        <f>AND(vyberHrace&lt;&gt;"",ISNUMBER(SEARCH(vyberHrace,$B5964)))</f>
      </c>
      <c r="M5964" s="14">
        <f>AND($I5964=MID(kododd,1,2),$J5964=MID(kododd,3,3))</f>
      </c>
    </row>
    <row r="5965">
      <c r="A5965" s="95">
        <v>57481</v>
      </c>
      <c r="B5965" s="93" t="s">
        <v>21837</v>
      </c>
      <c r="C5965" s="93" t="s">
        <v>1406</v>
      </c>
      <c r="G5965" s="95">
        <v>250</v>
      </c>
      <c r="H5965" s="93" t="s">
        <v>8976</v>
      </c>
      <c r="I5965" s="93" t="s">
        <v>23893</v>
      </c>
      <c r="J5965" s="93" t="s">
        <v>20983</v>
      </c>
      <c r="K5965" s="93" t="s">
        <v>9107</v>
      </c>
      <c r="L5965" s="14">
        <f>AND(vyberHrace&lt;&gt;"",ISNUMBER(SEARCH(vyberHrace,$B5965)))</f>
      </c>
      <c r="M5965" s="14">
        <f>AND($I5965=MID(kododd,1,2),$J5965=MID(kododd,3,3))</f>
      </c>
    </row>
    <row r="5966">
      <c r="A5966" s="95">
        <v>49884</v>
      </c>
      <c r="B5966" s="93" t="s">
        <v>15261</v>
      </c>
      <c r="C5966" s="93" t="s">
        <v>1451</v>
      </c>
      <c r="D5966" s="95">
        <v>1347</v>
      </c>
      <c r="E5966" s="95">
        <v>1630</v>
      </c>
      <c r="F5966" s="95">
        <v>23726326</v>
      </c>
      <c r="G5966" s="95">
        <v>250</v>
      </c>
      <c r="H5966" s="93" t="s">
        <v>8976</v>
      </c>
      <c r="I5966" s="93" t="s">
        <v>23893</v>
      </c>
      <c r="J5966" s="93" t="s">
        <v>20974</v>
      </c>
      <c r="K5966" s="93" t="s">
        <v>4919</v>
      </c>
      <c r="L5966" s="14">
        <f>AND(vyberHrace&lt;&gt;"",ISNUMBER(SEARCH(vyberHrace,$B5966)))</f>
      </c>
      <c r="M5966" s="14">
        <f>AND($I5966=MID(kododd,1,2),$J5966=MID(kododd,3,3))</f>
      </c>
    </row>
    <row r="5967">
      <c r="A5967" s="95">
        <v>11633</v>
      </c>
      <c r="B5967" s="93" t="s">
        <v>15262</v>
      </c>
      <c r="C5967" s="93" t="s">
        <v>1464</v>
      </c>
      <c r="D5967" s="95">
        <v>1892</v>
      </c>
      <c r="E5967" s="95">
        <v>1932</v>
      </c>
      <c r="F5967" s="95">
        <v>311383</v>
      </c>
      <c r="G5967" s="95">
        <v>250</v>
      </c>
      <c r="H5967" s="93" t="s">
        <v>8976</v>
      </c>
      <c r="I5967" s="93" t="s">
        <v>23893</v>
      </c>
      <c r="J5967" s="93" t="s">
        <v>20863</v>
      </c>
      <c r="K5967" s="93" t="s">
        <v>4532</v>
      </c>
      <c r="L5967" s="14">
        <f>AND(vyberHrace&lt;&gt;"",ISNUMBER(SEARCH(vyberHrace,$B5967)))</f>
      </c>
      <c r="M5967" s="14">
        <f>AND($I5967=MID(kododd,1,2),$J5967=MID(kododd,3,3))</f>
      </c>
    </row>
    <row r="5968">
      <c r="A5968" s="95">
        <v>63880</v>
      </c>
      <c r="B5968" s="93" t="s">
        <v>29962</v>
      </c>
      <c r="C5968" s="93" t="s">
        <v>27305</v>
      </c>
      <c r="G5968" s="95">
        <v>0</v>
      </c>
      <c r="H5968" s="93" t="s">
        <v>8976</v>
      </c>
      <c r="I5968" s="93" t="s">
        <v>23893</v>
      </c>
      <c r="J5968" s="93" t="s">
        <v>20862</v>
      </c>
      <c r="K5968" s="93" t="s">
        <v>6759</v>
      </c>
      <c r="L5968" s="14">
        <f>AND(vyberHrace&lt;&gt;"",ISNUMBER(SEARCH(vyberHrace,$B5968)))</f>
      </c>
      <c r="M5968" s="14">
        <f>AND($I5968=MID(kododd,1,2),$J5968=MID(kododd,3,3))</f>
      </c>
    </row>
    <row r="5969">
      <c r="A5969" s="95">
        <v>38351</v>
      </c>
      <c r="B5969" s="93" t="s">
        <v>15273</v>
      </c>
      <c r="C5969" s="93" t="s">
        <v>1409</v>
      </c>
      <c r="G5969" s="95">
        <v>0</v>
      </c>
      <c r="H5969" s="93" t="s">
        <v>8976</v>
      </c>
      <c r="I5969" s="93" t="s">
        <v>23893</v>
      </c>
      <c r="J5969" s="93" t="s">
        <v>20953</v>
      </c>
      <c r="K5969" s="93" t="s">
        <v>2012</v>
      </c>
      <c r="L5969" s="14">
        <f>AND(vyberHrace&lt;&gt;"",ISNUMBER(SEARCH(vyberHrace,$B5969)))</f>
      </c>
      <c r="M5969" s="14">
        <f>AND($I5969=MID(kododd,1,2),$J5969=MID(kododd,3,3))</f>
      </c>
    </row>
    <row r="5970">
      <c r="A5970" s="95">
        <v>38128</v>
      </c>
      <c r="B5970" s="93" t="s">
        <v>15275</v>
      </c>
      <c r="C5970" s="93" t="s">
        <v>1444</v>
      </c>
      <c r="D5970" s="95">
        <v>1822</v>
      </c>
      <c r="E5970" s="95">
        <v>1890</v>
      </c>
      <c r="F5970" s="95">
        <v>368482</v>
      </c>
      <c r="G5970" s="95">
        <v>0</v>
      </c>
      <c r="H5970" s="93" t="s">
        <v>8976</v>
      </c>
      <c r="I5970" s="93" t="s">
        <v>23893</v>
      </c>
      <c r="J5970" s="93" t="s">
        <v>20880</v>
      </c>
      <c r="K5970" s="93" t="s">
        <v>11224</v>
      </c>
      <c r="L5970" s="14">
        <f>AND(vyberHrace&lt;&gt;"",ISNUMBER(SEARCH(vyberHrace,$B5970)))</f>
      </c>
      <c r="M5970" s="14">
        <f>AND($I5970=MID(kododd,1,2),$J5970=MID(kododd,3,3))</f>
      </c>
    </row>
    <row r="5971">
      <c r="A5971" s="95">
        <v>63259</v>
      </c>
      <c r="B5971" s="93" t="s">
        <v>28863</v>
      </c>
      <c r="C5971" s="93" t="s">
        <v>1424</v>
      </c>
      <c r="G5971" s="95">
        <v>250</v>
      </c>
      <c r="H5971" s="93" t="s">
        <v>8976</v>
      </c>
      <c r="I5971" s="93" t="s">
        <v>23893</v>
      </c>
      <c r="J5971" s="93" t="s">
        <v>20863</v>
      </c>
      <c r="K5971" s="93" t="s">
        <v>4532</v>
      </c>
      <c r="L5971" s="14">
        <f>AND(vyberHrace&lt;&gt;"",ISNUMBER(SEARCH(vyberHrace,$B5971)))</f>
      </c>
      <c r="M5971" s="14">
        <f>AND($I5971=MID(kododd,1,2),$J5971=MID(kododd,3,3))</f>
      </c>
    </row>
    <row r="5972">
      <c r="A5972" s="95">
        <v>63260</v>
      </c>
      <c r="B5972" s="93" t="s">
        <v>28864</v>
      </c>
      <c r="C5972" s="93" t="s">
        <v>1450</v>
      </c>
      <c r="G5972" s="95">
        <v>250</v>
      </c>
      <c r="H5972" s="93" t="s">
        <v>8976</v>
      </c>
      <c r="I5972" s="93" t="s">
        <v>23893</v>
      </c>
      <c r="J5972" s="93" t="s">
        <v>20863</v>
      </c>
      <c r="K5972" s="93" t="s">
        <v>4532</v>
      </c>
      <c r="L5972" s="14">
        <f>AND(vyberHrace&lt;&gt;"",ISNUMBER(SEARCH(vyberHrace,$B5972)))</f>
      </c>
      <c r="M5972" s="14">
        <f>AND($I5972=MID(kododd,1,2),$J5972=MID(kododd,3,3))</f>
      </c>
    </row>
    <row r="5973">
      <c r="A5973" s="95">
        <v>51204</v>
      </c>
      <c r="B5973" s="93" t="s">
        <v>4512</v>
      </c>
      <c r="C5973" s="93" t="s">
        <v>1410</v>
      </c>
      <c r="G5973" s="95">
        <v>0</v>
      </c>
      <c r="H5973" s="93" t="s">
        <v>8976</v>
      </c>
      <c r="I5973" s="93" t="s">
        <v>23893</v>
      </c>
      <c r="J5973" s="93" t="s">
        <v>20960</v>
      </c>
      <c r="K5973" s="93" t="s">
        <v>4905</v>
      </c>
      <c r="L5973" s="14">
        <f>AND(vyberHrace&lt;&gt;"",ISNUMBER(SEARCH(vyberHrace,$B5973)))</f>
      </c>
      <c r="M5973" s="14">
        <f>AND($I5973=MID(kododd,1,2),$J5973=MID(kododd,3,3))</f>
      </c>
    </row>
    <row r="5974">
      <c r="A5974" s="95">
        <v>51203</v>
      </c>
      <c r="B5974" s="93" t="s">
        <v>4513</v>
      </c>
      <c r="C5974" s="93" t="s">
        <v>1422</v>
      </c>
      <c r="G5974" s="95">
        <v>0</v>
      </c>
      <c r="H5974" s="93" t="s">
        <v>8976</v>
      </c>
      <c r="I5974" s="93" t="s">
        <v>23893</v>
      </c>
      <c r="J5974" s="93" t="s">
        <v>20960</v>
      </c>
      <c r="K5974" s="93" t="s">
        <v>4905</v>
      </c>
      <c r="L5974" s="14">
        <f>AND(vyberHrace&lt;&gt;"",ISNUMBER(SEARCH(vyberHrace,$B5974)))</f>
      </c>
      <c r="M5974" s="14">
        <f>AND($I5974=MID(kododd,1,2),$J5974=MID(kododd,3,3))</f>
      </c>
    </row>
    <row r="5975">
      <c r="A5975" s="95">
        <v>47626</v>
      </c>
      <c r="B5975" s="93" t="s">
        <v>15290</v>
      </c>
      <c r="C5975" s="93" t="s">
        <v>1402</v>
      </c>
      <c r="G5975" s="95">
        <v>0</v>
      </c>
      <c r="H5975" s="93" t="s">
        <v>8976</v>
      </c>
      <c r="I5975" s="93" t="s">
        <v>23893</v>
      </c>
      <c r="J5975" s="93" t="s">
        <v>21017</v>
      </c>
      <c r="K5975" s="93" t="s">
        <v>7925</v>
      </c>
      <c r="L5975" s="14">
        <f>AND(vyberHrace&lt;&gt;"",ISNUMBER(SEARCH(vyberHrace,$B5975)))</f>
      </c>
      <c r="M5975" s="14">
        <f>AND($I5975=MID(kododd,1,2),$J5975=MID(kododd,3,3))</f>
      </c>
    </row>
    <row r="5976">
      <c r="A5976" s="95">
        <v>38265</v>
      </c>
      <c r="B5976" s="93" t="s">
        <v>15291</v>
      </c>
      <c r="C5976" s="93" t="s">
        <v>1414</v>
      </c>
      <c r="D5976" s="95">
        <v>1453</v>
      </c>
      <c r="E5976" s="95">
        <v>1692</v>
      </c>
      <c r="F5976" s="95">
        <v>386545</v>
      </c>
      <c r="G5976" s="95">
        <v>250</v>
      </c>
      <c r="H5976" s="93" t="s">
        <v>8976</v>
      </c>
      <c r="I5976" s="93" t="s">
        <v>23893</v>
      </c>
      <c r="J5976" s="93" t="s">
        <v>20863</v>
      </c>
      <c r="K5976" s="93" t="s">
        <v>4532</v>
      </c>
      <c r="L5976" s="14">
        <f>AND(vyberHrace&lt;&gt;"",ISNUMBER(SEARCH(vyberHrace,$B5976)))</f>
      </c>
      <c r="M5976" s="14">
        <f>AND($I5976=MID(kododd,1,2),$J5976=MID(kododd,3,3))</f>
      </c>
    </row>
    <row r="5977">
      <c r="A5977" s="95">
        <v>63605</v>
      </c>
      <c r="B5977" s="93" t="s">
        <v>28865</v>
      </c>
      <c r="C5977" s="93" t="s">
        <v>1432</v>
      </c>
      <c r="G5977" s="95">
        <v>250</v>
      </c>
      <c r="H5977" s="93" t="s">
        <v>8976</v>
      </c>
      <c r="I5977" s="93" t="s">
        <v>23893</v>
      </c>
      <c r="J5977" s="93" t="s">
        <v>20956</v>
      </c>
      <c r="K5977" s="93" t="s">
        <v>26134</v>
      </c>
      <c r="L5977" s="14">
        <f>AND(vyberHrace&lt;&gt;"",ISNUMBER(SEARCH(vyberHrace,$B5977)))</f>
      </c>
      <c r="M5977" s="14">
        <f>AND($I5977=MID(kododd,1,2),$J5977=MID(kododd,3,3))</f>
      </c>
    </row>
    <row r="5978">
      <c r="A5978" s="95">
        <v>59813</v>
      </c>
      <c r="B5978" s="93" t="s">
        <v>26322</v>
      </c>
      <c r="C5978" s="93" t="s">
        <v>1406</v>
      </c>
      <c r="G5978" s="95">
        <v>0</v>
      </c>
      <c r="H5978" s="93" t="s">
        <v>8976</v>
      </c>
      <c r="I5978" s="93" t="s">
        <v>23893</v>
      </c>
      <c r="J5978" s="93" t="s">
        <v>20986</v>
      </c>
      <c r="K5978" s="93" t="s">
        <v>5124</v>
      </c>
      <c r="L5978" s="14">
        <f>AND(vyberHrace&lt;&gt;"",ISNUMBER(SEARCH(vyberHrace,$B5978)))</f>
      </c>
      <c r="M5978" s="14">
        <f>AND($I5978=MID(kododd,1,2),$J5978=MID(kododd,3,3))</f>
      </c>
    </row>
    <row r="5979">
      <c r="A5979" s="95">
        <v>41483</v>
      </c>
      <c r="B5979" s="93" t="s">
        <v>18583</v>
      </c>
      <c r="C5979" s="93" t="s">
        <v>1438</v>
      </c>
      <c r="D5979" s="95">
        <v>1100</v>
      </c>
      <c r="G5979" s="95">
        <v>0</v>
      </c>
      <c r="H5979" s="93" t="s">
        <v>8976</v>
      </c>
      <c r="I5979" s="93" t="s">
        <v>23893</v>
      </c>
      <c r="J5979" s="93" t="s">
        <v>20859</v>
      </c>
      <c r="K5979" s="93" t="s">
        <v>5573</v>
      </c>
      <c r="L5979" s="14">
        <f>AND(vyberHrace&lt;&gt;"",ISNUMBER(SEARCH(vyberHrace,$B5979)))</f>
      </c>
      <c r="M5979" s="14">
        <f>AND($I5979=MID(kododd,1,2),$J5979=MID(kododd,3,3))</f>
      </c>
    </row>
    <row r="5980">
      <c r="A5980" s="95">
        <v>41484</v>
      </c>
      <c r="B5980" s="93" t="s">
        <v>18584</v>
      </c>
      <c r="C5980" s="93" t="s">
        <v>1399</v>
      </c>
      <c r="D5980" s="95">
        <v>1250</v>
      </c>
      <c r="G5980" s="95">
        <v>0</v>
      </c>
      <c r="H5980" s="93" t="s">
        <v>8976</v>
      </c>
      <c r="I5980" s="93" t="s">
        <v>23893</v>
      </c>
      <c r="J5980" s="93" t="s">
        <v>20859</v>
      </c>
      <c r="K5980" s="93" t="s">
        <v>5573</v>
      </c>
      <c r="L5980" s="14">
        <f>AND(vyberHrace&lt;&gt;"",ISNUMBER(SEARCH(vyberHrace,$B5980)))</f>
      </c>
      <c r="M5980" s="14">
        <f>AND($I5980=MID(kododd,1,2),$J5980=MID(kododd,3,3))</f>
      </c>
    </row>
    <row r="5981">
      <c r="A5981" s="95">
        <v>62160</v>
      </c>
      <c r="B5981" s="93" t="s">
        <v>28354</v>
      </c>
      <c r="C5981" s="93" t="s">
        <v>1412</v>
      </c>
      <c r="G5981" s="95">
        <v>250</v>
      </c>
      <c r="H5981" s="93" t="s">
        <v>8976</v>
      </c>
      <c r="I5981" s="93" t="s">
        <v>23893</v>
      </c>
      <c r="J5981" s="93" t="s">
        <v>20906</v>
      </c>
      <c r="K5981" s="93" t="s">
        <v>7817</v>
      </c>
      <c r="L5981" s="14">
        <f>AND(vyberHrace&lt;&gt;"",ISNUMBER(SEARCH(vyberHrace,$B5981)))</f>
      </c>
      <c r="M5981" s="14">
        <f>AND($I5981=MID(kododd,1,2),$J5981=MID(kododd,3,3))</f>
      </c>
    </row>
    <row r="5982">
      <c r="A5982" s="95">
        <v>53291</v>
      </c>
      <c r="B5982" s="93" t="s">
        <v>20750</v>
      </c>
      <c r="C5982" s="93" t="s">
        <v>1406</v>
      </c>
      <c r="G5982" s="95">
        <v>0</v>
      </c>
      <c r="H5982" s="93" t="s">
        <v>8976</v>
      </c>
      <c r="I5982" s="93" t="s">
        <v>23893</v>
      </c>
      <c r="J5982" s="93" t="s">
        <v>20863</v>
      </c>
      <c r="K5982" s="93" t="s">
        <v>4532</v>
      </c>
      <c r="L5982" s="14">
        <f>AND(vyberHrace&lt;&gt;"",ISNUMBER(SEARCH(vyberHrace,$B5982)))</f>
      </c>
      <c r="M5982" s="14">
        <f>AND($I5982=MID(kododd,1,2),$J5982=MID(kododd,3,3))</f>
      </c>
    </row>
    <row r="5983">
      <c r="A5983" s="95">
        <v>34056</v>
      </c>
      <c r="B5983" s="93" t="s">
        <v>16200</v>
      </c>
      <c r="C5983" s="93" t="s">
        <v>1404</v>
      </c>
      <c r="D5983" s="95">
        <v>1945</v>
      </c>
      <c r="E5983" s="95">
        <v>1964</v>
      </c>
      <c r="F5983" s="95">
        <v>366340</v>
      </c>
      <c r="G5983" s="95">
        <v>250</v>
      </c>
      <c r="H5983" s="93" t="s">
        <v>8976</v>
      </c>
      <c r="I5983" s="93" t="s">
        <v>23893</v>
      </c>
      <c r="J5983" s="93" t="s">
        <v>20956</v>
      </c>
      <c r="K5983" s="93" t="s">
        <v>26134</v>
      </c>
      <c r="L5983" s="14">
        <f>AND(vyberHrace&lt;&gt;"",ISNUMBER(SEARCH(vyberHrace,$B5983)))</f>
      </c>
      <c r="M5983" s="14">
        <f>AND($I5983=MID(kododd,1,2),$J5983=MID(kododd,3,3))</f>
      </c>
    </row>
    <row r="5984">
      <c r="A5984" s="95">
        <v>27422</v>
      </c>
      <c r="B5984" s="93" t="s">
        <v>16203</v>
      </c>
      <c r="C5984" s="93" t="s">
        <v>1475</v>
      </c>
      <c r="D5984" s="95">
        <v>2008</v>
      </c>
      <c r="E5984" s="95">
        <v>2024</v>
      </c>
      <c r="F5984" s="95">
        <v>376035</v>
      </c>
      <c r="G5984" s="95">
        <v>250</v>
      </c>
      <c r="H5984" s="93" t="s">
        <v>8976</v>
      </c>
      <c r="I5984" s="93" t="s">
        <v>23893</v>
      </c>
      <c r="J5984" s="93" t="s">
        <v>20986</v>
      </c>
      <c r="K5984" s="93" t="s">
        <v>5124</v>
      </c>
      <c r="L5984" s="14">
        <f>AND(vyberHrace&lt;&gt;"",ISNUMBER(SEARCH(vyberHrace,$B5984)))</f>
      </c>
      <c r="M5984" s="14">
        <f>AND($I5984=MID(kododd,1,2),$J5984=MID(kododd,3,3))</f>
      </c>
    </row>
    <row r="5985">
      <c r="A5985" s="95">
        <v>56002</v>
      </c>
      <c r="B5985" s="93" t="s">
        <v>24154</v>
      </c>
      <c r="C5985" s="93" t="s">
        <v>1416</v>
      </c>
      <c r="G5985" s="95">
        <v>0</v>
      </c>
      <c r="H5985" s="93" t="s">
        <v>8976</v>
      </c>
      <c r="I5985" s="93" t="s">
        <v>23893</v>
      </c>
      <c r="J5985" s="93" t="s">
        <v>20892</v>
      </c>
      <c r="K5985" s="93" t="s">
        <v>6900</v>
      </c>
      <c r="L5985" s="14">
        <f>AND(vyberHrace&lt;&gt;"",ISNUMBER(SEARCH(vyberHrace,$B5985)))</f>
      </c>
      <c r="M5985" s="14">
        <f>AND($I5985=MID(kododd,1,2),$J5985=MID(kododd,3,3))</f>
      </c>
    </row>
    <row r="5986">
      <c r="A5986" s="95">
        <v>36202</v>
      </c>
      <c r="B5986" s="93" t="s">
        <v>16210</v>
      </c>
      <c r="C5986" s="93" t="s">
        <v>1404</v>
      </c>
      <c r="D5986" s="95">
        <v>1370</v>
      </c>
      <c r="E5986" s="95">
        <v>1562</v>
      </c>
      <c r="F5986" s="95">
        <v>366510</v>
      </c>
      <c r="G5986" s="95">
        <v>250</v>
      </c>
      <c r="H5986" s="93" t="s">
        <v>8976</v>
      </c>
      <c r="I5986" s="93" t="s">
        <v>23893</v>
      </c>
      <c r="J5986" s="93" t="s">
        <v>20960</v>
      </c>
      <c r="K5986" s="93" t="s">
        <v>4905</v>
      </c>
      <c r="L5986" s="14">
        <f>AND(vyberHrace&lt;&gt;"",ISNUMBER(SEARCH(vyberHrace,$B5986)))</f>
      </c>
      <c r="M5986" s="14">
        <f>AND($I5986=MID(kododd,1,2),$J5986=MID(kododd,3,3))</f>
      </c>
    </row>
    <row r="5987">
      <c r="A5987" s="95">
        <v>63263</v>
      </c>
      <c r="B5987" s="93" t="s">
        <v>28866</v>
      </c>
      <c r="C5987" s="93" t="s">
        <v>1486</v>
      </c>
      <c r="G5987" s="95">
        <v>250</v>
      </c>
      <c r="H5987" s="93" t="s">
        <v>8976</v>
      </c>
      <c r="I5987" s="93" t="s">
        <v>23893</v>
      </c>
      <c r="J5987" s="93" t="s">
        <v>28777</v>
      </c>
      <c r="K5987" s="93" t="s">
        <v>28778</v>
      </c>
      <c r="L5987" s="14">
        <f>AND(vyberHrace&lt;&gt;"",ISNUMBER(SEARCH(vyberHrace,$B5987)))</f>
      </c>
      <c r="M5987" s="14">
        <f>AND($I5987=MID(kododd,1,2),$J5987=MID(kododd,3,3))</f>
      </c>
    </row>
    <row r="5988">
      <c r="A5988" s="95">
        <v>50383</v>
      </c>
      <c r="B5988" s="93" t="s">
        <v>6801</v>
      </c>
      <c r="C5988" s="93" t="s">
        <v>1412</v>
      </c>
      <c r="D5988" s="95">
        <v>1289</v>
      </c>
      <c r="E5988" s="95">
        <v>1481</v>
      </c>
      <c r="F5988" s="95">
        <v>23736607</v>
      </c>
      <c r="G5988" s="95">
        <v>250</v>
      </c>
      <c r="H5988" s="93" t="s">
        <v>8976</v>
      </c>
      <c r="I5988" s="93" t="s">
        <v>23893</v>
      </c>
      <c r="J5988" s="93" t="s">
        <v>20880</v>
      </c>
      <c r="K5988" s="93" t="s">
        <v>11224</v>
      </c>
      <c r="L5988" s="14">
        <f>AND(vyberHrace&lt;&gt;"",ISNUMBER(SEARCH(vyberHrace,$B5988)))</f>
      </c>
      <c r="M5988" s="14">
        <f>AND($I5988=MID(kododd,1,2),$J5988=MID(kododd,3,3))</f>
      </c>
    </row>
    <row r="5989">
      <c r="A5989" s="95">
        <v>48917</v>
      </c>
      <c r="B5989" s="93" t="s">
        <v>18750</v>
      </c>
      <c r="C5989" s="93" t="s">
        <v>1406</v>
      </c>
      <c r="D5989" s="95">
        <v>1548</v>
      </c>
      <c r="E5989" s="95">
        <v>1558</v>
      </c>
      <c r="F5989" s="95">
        <v>23727055</v>
      </c>
      <c r="G5989" s="95">
        <v>250</v>
      </c>
      <c r="H5989" s="93" t="s">
        <v>8976</v>
      </c>
      <c r="I5989" s="93" t="s">
        <v>23893</v>
      </c>
      <c r="J5989" s="93" t="s">
        <v>20880</v>
      </c>
      <c r="K5989" s="93" t="s">
        <v>11224</v>
      </c>
      <c r="L5989" s="14">
        <f>AND(vyberHrace&lt;&gt;"",ISNUMBER(SEARCH(vyberHrace,$B5989)))</f>
      </c>
      <c r="M5989" s="14">
        <f>AND($I5989=MID(kododd,1,2),$J5989=MID(kododd,3,3))</f>
      </c>
    </row>
    <row r="5990">
      <c r="A5990" s="95">
        <v>6998</v>
      </c>
      <c r="B5990" s="93" t="s">
        <v>18755</v>
      </c>
      <c r="C5990" s="93" t="s">
        <v>1442</v>
      </c>
      <c r="D5990" s="95">
        <v>1928</v>
      </c>
      <c r="E5990" s="95">
        <v>1970</v>
      </c>
      <c r="F5990" s="95">
        <v>348392</v>
      </c>
      <c r="G5990" s="95">
        <v>250</v>
      </c>
      <c r="H5990" s="93" t="s">
        <v>8976</v>
      </c>
      <c r="I5990" s="93" t="s">
        <v>23893</v>
      </c>
      <c r="J5990" s="93" t="s">
        <v>21005</v>
      </c>
      <c r="K5990" s="93" t="s">
        <v>7922</v>
      </c>
      <c r="L5990" s="14">
        <f>AND(vyberHrace&lt;&gt;"",ISNUMBER(SEARCH(vyberHrace,$B5990)))</f>
      </c>
      <c r="M5990" s="14">
        <f>AND($I5990=MID(kododd,1,2),$J5990=MID(kododd,3,3))</f>
      </c>
    </row>
    <row r="5991">
      <c r="A5991" s="95">
        <v>48916</v>
      </c>
      <c r="B5991" s="93" t="s">
        <v>18756</v>
      </c>
      <c r="C5991" s="93" t="s">
        <v>1410</v>
      </c>
      <c r="D5991" s="95">
        <v>1228</v>
      </c>
      <c r="E5991" s="95">
        <v>1698</v>
      </c>
      <c r="F5991" s="95">
        <v>23727063</v>
      </c>
      <c r="G5991" s="95">
        <v>250</v>
      </c>
      <c r="H5991" s="93" t="s">
        <v>8976</v>
      </c>
      <c r="I5991" s="93" t="s">
        <v>23893</v>
      </c>
      <c r="J5991" s="93" t="s">
        <v>20880</v>
      </c>
      <c r="K5991" s="93" t="s">
        <v>11224</v>
      </c>
      <c r="L5991" s="14">
        <f>AND(vyberHrace&lt;&gt;"",ISNUMBER(SEARCH(vyberHrace,$B5991)))</f>
      </c>
      <c r="M5991" s="14">
        <f>AND($I5991=MID(kododd,1,2),$J5991=MID(kododd,3,3))</f>
      </c>
    </row>
    <row r="5992">
      <c r="A5992" s="95">
        <v>55393</v>
      </c>
      <c r="B5992" s="93" t="s">
        <v>21705</v>
      </c>
      <c r="C5992" s="93" t="s">
        <v>1426</v>
      </c>
      <c r="D5992" s="95">
        <v>1456</v>
      </c>
      <c r="F5992" s="95">
        <v>23769033</v>
      </c>
      <c r="G5992" s="95">
        <v>250</v>
      </c>
      <c r="H5992" s="93" t="s">
        <v>8976</v>
      </c>
      <c r="I5992" s="93" t="s">
        <v>23893</v>
      </c>
      <c r="J5992" s="93" t="s">
        <v>20866</v>
      </c>
      <c r="K5992" s="93" t="s">
        <v>9063</v>
      </c>
      <c r="L5992" s="14">
        <f>AND(vyberHrace&lt;&gt;"",ISNUMBER(SEARCH(vyberHrace,$B5992)))</f>
      </c>
      <c r="M5992" s="14">
        <f>AND($I5992=MID(kododd,1,2),$J5992=MID(kododd,3,3))</f>
      </c>
    </row>
    <row r="5993">
      <c r="A5993" s="95">
        <v>49741</v>
      </c>
      <c r="B5993" s="93" t="s">
        <v>1902</v>
      </c>
      <c r="C5993" s="93" t="s">
        <v>1402</v>
      </c>
      <c r="G5993" s="95">
        <v>0</v>
      </c>
      <c r="H5993" s="93" t="s">
        <v>8976</v>
      </c>
      <c r="I5993" s="93" t="s">
        <v>23893</v>
      </c>
      <c r="J5993" s="93" t="s">
        <v>20862</v>
      </c>
      <c r="K5993" s="93" t="s">
        <v>6759</v>
      </c>
      <c r="L5993" s="14">
        <f>AND(vyberHrace&lt;&gt;"",ISNUMBER(SEARCH(vyberHrace,$B5993)))</f>
      </c>
      <c r="M5993" s="14">
        <f>AND($I5993=MID(kododd,1,2),$J5993=MID(kododd,3,3))</f>
      </c>
    </row>
    <row r="5994">
      <c r="A5994" s="95">
        <v>49740</v>
      </c>
      <c r="B5994" s="93" t="s">
        <v>18773</v>
      </c>
      <c r="C5994" s="93" t="s">
        <v>1408</v>
      </c>
      <c r="G5994" s="95">
        <v>0</v>
      </c>
      <c r="H5994" s="93" t="s">
        <v>8976</v>
      </c>
      <c r="I5994" s="93" t="s">
        <v>23893</v>
      </c>
      <c r="J5994" s="93" t="s">
        <v>20862</v>
      </c>
      <c r="K5994" s="93" t="s">
        <v>6759</v>
      </c>
      <c r="L5994" s="14">
        <f>AND(vyberHrace&lt;&gt;"",ISNUMBER(SEARCH(vyberHrace,$B5994)))</f>
      </c>
      <c r="M5994" s="14">
        <f>AND($I5994=MID(kododd,1,2),$J5994=MID(kododd,3,3))</f>
      </c>
    </row>
    <row r="5995">
      <c r="A5995" s="95">
        <v>7003</v>
      </c>
      <c r="B5995" s="93" t="s">
        <v>12929</v>
      </c>
      <c r="C5995" s="93" t="s">
        <v>1451</v>
      </c>
      <c r="D5995" s="95">
        <v>1546</v>
      </c>
      <c r="E5995" s="95">
        <v>1842</v>
      </c>
      <c r="F5995" s="95">
        <v>335606</v>
      </c>
      <c r="G5995" s="95">
        <v>250</v>
      </c>
      <c r="H5995" s="93" t="s">
        <v>8976</v>
      </c>
      <c r="I5995" s="93" t="s">
        <v>23893</v>
      </c>
      <c r="J5995" s="93" t="s">
        <v>20970</v>
      </c>
      <c r="K5995" s="93" t="s">
        <v>5154</v>
      </c>
      <c r="L5995" s="14">
        <f>AND(vyberHrace&lt;&gt;"",ISNUMBER(SEARCH(vyberHrace,$B5995)))</f>
      </c>
      <c r="M5995" s="14">
        <f>AND($I5995=MID(kododd,1,2),$J5995=MID(kododd,3,3))</f>
      </c>
    </row>
    <row r="5996">
      <c r="A5996" s="95">
        <v>55859</v>
      </c>
      <c r="B5996" s="93" t="s">
        <v>21682</v>
      </c>
      <c r="C5996" s="93" t="s">
        <v>1411</v>
      </c>
      <c r="G5996" s="95">
        <v>0</v>
      </c>
      <c r="H5996" s="93" t="s">
        <v>8976</v>
      </c>
      <c r="I5996" s="93" t="s">
        <v>23893</v>
      </c>
      <c r="J5996" s="93" t="s">
        <v>20906</v>
      </c>
      <c r="K5996" s="93" t="s">
        <v>7817</v>
      </c>
      <c r="L5996" s="14">
        <f>AND(vyberHrace&lt;&gt;"",ISNUMBER(SEARCH(vyberHrace,$B5996)))</f>
      </c>
      <c r="M5996" s="14">
        <f>AND($I5996=MID(kododd,1,2),$J5996=MID(kododd,3,3))</f>
      </c>
    </row>
    <row r="5997">
      <c r="A5997" s="95">
        <v>14240</v>
      </c>
      <c r="B5997" s="93" t="s">
        <v>2755</v>
      </c>
      <c r="C5997" s="93" t="s">
        <v>1453</v>
      </c>
      <c r="D5997" s="95">
        <v>1492</v>
      </c>
      <c r="E5997" s="95">
        <v>1607</v>
      </c>
      <c r="F5997" s="95">
        <v>23752858</v>
      </c>
      <c r="G5997" s="95">
        <v>250</v>
      </c>
      <c r="H5997" s="93" t="s">
        <v>8976</v>
      </c>
      <c r="I5997" s="93" t="s">
        <v>23893</v>
      </c>
      <c r="J5997" s="93" t="s">
        <v>20983</v>
      </c>
      <c r="K5997" s="93" t="s">
        <v>9107</v>
      </c>
      <c r="L5997" s="14">
        <f>AND(vyberHrace&lt;&gt;"",ISNUMBER(SEARCH(vyberHrace,$B5997)))</f>
      </c>
      <c r="M5997" s="14">
        <f>AND($I5997=MID(kododd,1,2),$J5997=MID(kododd,3,3))</f>
      </c>
    </row>
    <row r="5998">
      <c r="A5998" s="95">
        <v>61817</v>
      </c>
      <c r="B5998" s="93" t="s">
        <v>28867</v>
      </c>
      <c r="C5998" s="93" t="s">
        <v>1441</v>
      </c>
      <c r="E5998" s="95">
        <v>1934</v>
      </c>
      <c r="F5998" s="95">
        <v>14905698</v>
      </c>
      <c r="G5998" s="95">
        <v>0</v>
      </c>
      <c r="H5998" s="93" t="s">
        <v>8976</v>
      </c>
      <c r="I5998" s="93" t="s">
        <v>23893</v>
      </c>
      <c r="J5998" s="93" t="s">
        <v>20902</v>
      </c>
      <c r="K5998" s="93" t="s">
        <v>3608</v>
      </c>
      <c r="L5998" s="14">
        <f>AND(vyberHrace&lt;&gt;"",ISNUMBER(SEARCH(vyberHrace,$B5998)))</f>
      </c>
      <c r="M5998" s="14">
        <f>AND($I5998=MID(kododd,1,2),$J5998=MID(kododd,3,3))</f>
      </c>
    </row>
    <row r="5999">
      <c r="A5999" s="95">
        <v>62742</v>
      </c>
      <c r="B5999" s="93" t="s">
        <v>28868</v>
      </c>
      <c r="C5999" s="93" t="s">
        <v>1487</v>
      </c>
      <c r="G5999" s="95">
        <v>0</v>
      </c>
      <c r="H5999" s="93" t="s">
        <v>8976</v>
      </c>
      <c r="I5999" s="93" t="s">
        <v>23893</v>
      </c>
      <c r="J5999" s="93" t="s">
        <v>20862</v>
      </c>
      <c r="K5999" s="93" t="s">
        <v>6759</v>
      </c>
      <c r="L5999" s="14">
        <f>AND(vyberHrace&lt;&gt;"",ISNUMBER(SEARCH(vyberHrace,$B5999)))</f>
      </c>
      <c r="M5999" s="14">
        <f>AND($I5999=MID(kododd,1,2),$J5999=MID(kododd,3,3))</f>
      </c>
    </row>
    <row r="6000">
      <c r="A6000" s="95">
        <v>16106</v>
      </c>
      <c r="B6000" s="93" t="s">
        <v>9390</v>
      </c>
      <c r="C6000" s="93" t="s">
        <v>1462</v>
      </c>
      <c r="D6000" s="95">
        <v>1921</v>
      </c>
      <c r="E6000" s="95">
        <v>1945</v>
      </c>
      <c r="F6000" s="95">
        <v>366358</v>
      </c>
      <c r="G6000" s="95">
        <v>0</v>
      </c>
      <c r="H6000" s="93" t="s">
        <v>8976</v>
      </c>
      <c r="I6000" s="93" t="s">
        <v>23893</v>
      </c>
      <c r="J6000" s="93" t="s">
        <v>20978</v>
      </c>
      <c r="K6000" s="93" t="s">
        <v>26146</v>
      </c>
      <c r="L6000" s="14">
        <f>AND(vyberHrace&lt;&gt;"",ISNUMBER(SEARCH(vyberHrace,$B6000)))</f>
      </c>
      <c r="M6000" s="14">
        <f>AND($I6000=MID(kododd,1,2),$J6000=MID(kododd,3,3))</f>
      </c>
    </row>
    <row r="6001">
      <c r="A6001" s="95">
        <v>45259</v>
      </c>
      <c r="B6001" s="93" t="s">
        <v>9394</v>
      </c>
      <c r="C6001" s="93" t="s">
        <v>1447</v>
      </c>
      <c r="D6001" s="95">
        <v>1397</v>
      </c>
      <c r="E6001" s="95">
        <v>1522</v>
      </c>
      <c r="F6001" s="95">
        <v>393274</v>
      </c>
      <c r="G6001" s="95">
        <v>250</v>
      </c>
      <c r="H6001" s="93" t="s">
        <v>8976</v>
      </c>
      <c r="I6001" s="93" t="s">
        <v>23893</v>
      </c>
      <c r="J6001" s="93" t="s">
        <v>20859</v>
      </c>
      <c r="K6001" s="93" t="s">
        <v>5573</v>
      </c>
      <c r="L6001" s="14">
        <f>AND(vyberHrace&lt;&gt;"",ISNUMBER(SEARCH(vyberHrace,$B6001)))</f>
      </c>
      <c r="M6001" s="14">
        <f>AND($I6001=MID(kododd,1,2),$J6001=MID(kododd,3,3))</f>
      </c>
    </row>
    <row r="6002">
      <c r="A6002" s="95">
        <v>58575</v>
      </c>
      <c r="B6002" s="93" t="s">
        <v>25070</v>
      </c>
      <c r="C6002" s="93" t="s">
        <v>1412</v>
      </c>
      <c r="F6002" s="95">
        <v>23779721</v>
      </c>
      <c r="G6002" s="95">
        <v>0</v>
      </c>
      <c r="H6002" s="93" t="s">
        <v>8976</v>
      </c>
      <c r="I6002" s="93" t="s">
        <v>23893</v>
      </c>
      <c r="J6002" s="93" t="s">
        <v>20958</v>
      </c>
      <c r="K6002" s="93" t="s">
        <v>8977</v>
      </c>
      <c r="L6002" s="14">
        <f>AND(vyberHrace&lt;&gt;"",ISNUMBER(SEARCH(vyberHrace,$B6002)))</f>
      </c>
      <c r="M6002" s="14">
        <f>AND($I6002=MID(kododd,1,2),$J6002=MID(kododd,3,3))</f>
      </c>
    </row>
    <row r="6003">
      <c r="A6003" s="95">
        <v>54877</v>
      </c>
      <c r="B6003" s="93" t="s">
        <v>2604</v>
      </c>
      <c r="C6003" s="93" t="s">
        <v>1452</v>
      </c>
      <c r="D6003" s="95">
        <v>1341</v>
      </c>
      <c r="F6003" s="95">
        <v>23752955</v>
      </c>
      <c r="G6003" s="95">
        <v>250</v>
      </c>
      <c r="H6003" s="93" t="s">
        <v>8976</v>
      </c>
      <c r="I6003" s="93" t="s">
        <v>23893</v>
      </c>
      <c r="J6003" s="93" t="s">
        <v>20888</v>
      </c>
      <c r="K6003" s="93" t="s">
        <v>145</v>
      </c>
      <c r="L6003" s="14">
        <f>AND(vyberHrace&lt;&gt;"",ISNUMBER(SEARCH(vyberHrace,$B6003)))</f>
      </c>
      <c r="M6003" s="14">
        <f>AND($I6003=MID(kododd,1,2),$J6003=MID(kododd,3,3))</f>
      </c>
    </row>
    <row r="6004">
      <c r="A6004" s="95">
        <v>46021</v>
      </c>
      <c r="B6004" s="93" t="s">
        <v>9556</v>
      </c>
      <c r="C6004" s="93" t="s">
        <v>1410</v>
      </c>
      <c r="G6004" s="95">
        <v>0</v>
      </c>
      <c r="H6004" s="93" t="s">
        <v>8976</v>
      </c>
      <c r="I6004" s="93" t="s">
        <v>23893</v>
      </c>
      <c r="J6004" s="93" t="s">
        <v>20900</v>
      </c>
      <c r="K6004" s="93" t="s">
        <v>1747</v>
      </c>
      <c r="L6004" s="14">
        <f>AND(vyberHrace&lt;&gt;"",ISNUMBER(SEARCH(vyberHrace,$B6004)))</f>
      </c>
      <c r="M6004" s="14">
        <f>AND($I6004=MID(kododd,1,2),$J6004=MID(kododd,3,3))</f>
      </c>
    </row>
    <row r="6005">
      <c r="A6005" s="95">
        <v>47587</v>
      </c>
      <c r="B6005" s="93" t="s">
        <v>9560</v>
      </c>
      <c r="C6005" s="93" t="s">
        <v>1406</v>
      </c>
      <c r="D6005" s="95">
        <v>2258</v>
      </c>
      <c r="E6005" s="95">
        <v>2326</v>
      </c>
      <c r="F6005" s="95">
        <v>23716550</v>
      </c>
      <c r="G6005" s="95">
        <v>250</v>
      </c>
      <c r="H6005" s="93" t="s">
        <v>8976</v>
      </c>
      <c r="I6005" s="93" t="s">
        <v>23893</v>
      </c>
      <c r="J6005" s="93" t="s">
        <v>20863</v>
      </c>
      <c r="K6005" s="93" t="s">
        <v>4532</v>
      </c>
      <c r="L6005" s="14">
        <f>AND(vyberHrace&lt;&gt;"",ISNUMBER(SEARCH(vyberHrace,$B6005)))</f>
      </c>
      <c r="M6005" s="14">
        <f>AND($I6005=MID(kododd,1,2),$J6005=MID(kododd,3,3))</f>
      </c>
    </row>
    <row r="6006">
      <c r="A6006" s="95">
        <v>52572</v>
      </c>
      <c r="B6006" s="93" t="s">
        <v>1817</v>
      </c>
      <c r="C6006" s="93" t="s">
        <v>1411</v>
      </c>
      <c r="D6006" s="95">
        <v>1489</v>
      </c>
      <c r="E6006" s="95">
        <v>1590</v>
      </c>
      <c r="F6006" s="95">
        <v>23750880</v>
      </c>
      <c r="G6006" s="95">
        <v>250</v>
      </c>
      <c r="H6006" s="93" t="s">
        <v>8976</v>
      </c>
      <c r="I6006" s="93" t="s">
        <v>23893</v>
      </c>
      <c r="J6006" s="93" t="s">
        <v>20863</v>
      </c>
      <c r="K6006" s="93" t="s">
        <v>4532</v>
      </c>
      <c r="L6006" s="14">
        <f>AND(vyberHrace&lt;&gt;"",ISNUMBER(SEARCH(vyberHrace,$B6006)))</f>
      </c>
      <c r="M6006" s="14">
        <f>AND($I6006=MID(kododd,1,2),$J6006=MID(kododd,3,3))</f>
      </c>
    </row>
    <row r="6007">
      <c r="A6007" s="95">
        <v>56730</v>
      </c>
      <c r="B6007" s="93" t="s">
        <v>21822</v>
      </c>
      <c r="C6007" s="93" t="s">
        <v>1424</v>
      </c>
      <c r="D6007" s="95">
        <v>1135</v>
      </c>
      <c r="E6007" s="95">
        <v>1419</v>
      </c>
      <c r="F6007" s="95">
        <v>23775432</v>
      </c>
      <c r="G6007" s="95">
        <v>250</v>
      </c>
      <c r="H6007" s="93" t="s">
        <v>8976</v>
      </c>
      <c r="I6007" s="93" t="s">
        <v>23893</v>
      </c>
      <c r="J6007" s="93" t="s">
        <v>20863</v>
      </c>
      <c r="K6007" s="93" t="s">
        <v>4532</v>
      </c>
      <c r="L6007" s="14">
        <f>AND(vyberHrace&lt;&gt;"",ISNUMBER(SEARCH(vyberHrace,$B6007)))</f>
      </c>
      <c r="M6007" s="14">
        <f>AND($I6007=MID(kododd,1,2),$J6007=MID(kododd,3,3))</f>
      </c>
    </row>
    <row r="6008">
      <c r="A6008" s="95">
        <v>56630</v>
      </c>
      <c r="B6008" s="93" t="s">
        <v>21769</v>
      </c>
      <c r="C6008" s="93" t="s">
        <v>1416</v>
      </c>
      <c r="G6008" s="95">
        <v>500</v>
      </c>
      <c r="H6008" s="93" t="s">
        <v>8976</v>
      </c>
      <c r="I6008" s="93" t="s">
        <v>23893</v>
      </c>
      <c r="J6008" s="93" t="s">
        <v>23412</v>
      </c>
      <c r="K6008" s="93" t="s">
        <v>21358</v>
      </c>
      <c r="L6008" s="14">
        <f>AND(vyberHrace&lt;&gt;"",ISNUMBER(SEARCH(vyberHrace,$B6008)))</f>
      </c>
      <c r="M6008" s="14">
        <f>AND($I6008=MID(kododd,1,2),$J6008=MID(kododd,3,3))</f>
      </c>
    </row>
    <row r="6009">
      <c r="A6009" s="95">
        <v>53695</v>
      </c>
      <c r="B6009" s="93" t="s">
        <v>2720</v>
      </c>
      <c r="C6009" s="93" t="s">
        <v>3255</v>
      </c>
      <c r="G6009" s="95">
        <v>0</v>
      </c>
      <c r="H6009" s="93" t="s">
        <v>8976</v>
      </c>
      <c r="I6009" s="93" t="s">
        <v>23893</v>
      </c>
      <c r="J6009" s="93" t="s">
        <v>20862</v>
      </c>
      <c r="K6009" s="93" t="s">
        <v>6759</v>
      </c>
      <c r="L6009" s="14">
        <f>AND(vyberHrace&lt;&gt;"",ISNUMBER(SEARCH(vyberHrace,$B6009)))</f>
      </c>
      <c r="M6009" s="14">
        <f>AND($I6009=MID(kododd,1,2),$J6009=MID(kododd,3,3))</f>
      </c>
    </row>
    <row r="6010">
      <c r="A6010" s="95">
        <v>57638</v>
      </c>
      <c r="B6010" s="93" t="s">
        <v>24211</v>
      </c>
      <c r="C6010" s="93" t="s">
        <v>1416</v>
      </c>
      <c r="G6010" s="95">
        <v>250</v>
      </c>
      <c r="H6010" s="93" t="s">
        <v>8976</v>
      </c>
      <c r="I6010" s="93" t="s">
        <v>23893</v>
      </c>
      <c r="J6010" s="93" t="s">
        <v>20930</v>
      </c>
      <c r="K6010" s="93" t="s">
        <v>5590</v>
      </c>
      <c r="L6010" s="14">
        <f>AND(vyberHrace&lt;&gt;"",ISNUMBER(SEARCH(vyberHrace,$B6010)))</f>
      </c>
      <c r="M6010" s="14">
        <f>AND($I6010=MID(kododd,1,2),$J6010=MID(kododd,3,3))</f>
      </c>
    </row>
    <row r="6011">
      <c r="A6011" s="95">
        <v>3845</v>
      </c>
      <c r="B6011" s="93" t="s">
        <v>9570</v>
      </c>
      <c r="C6011" s="93" t="s">
        <v>1451</v>
      </c>
      <c r="D6011" s="95">
        <v>1546</v>
      </c>
      <c r="E6011" s="95">
        <v>1827</v>
      </c>
      <c r="F6011" s="95">
        <v>335177</v>
      </c>
      <c r="G6011" s="95">
        <v>250</v>
      </c>
      <c r="H6011" s="93" t="s">
        <v>8976</v>
      </c>
      <c r="I6011" s="93" t="s">
        <v>23893</v>
      </c>
      <c r="J6011" s="93" t="s">
        <v>20866</v>
      </c>
      <c r="K6011" s="93" t="s">
        <v>9063</v>
      </c>
      <c r="L6011" s="14">
        <f>AND(vyberHrace&lt;&gt;"",ISNUMBER(SEARCH(vyberHrace,$B6011)))</f>
      </c>
      <c r="M6011" s="14">
        <f>AND($I6011=MID(kododd,1,2),$J6011=MID(kododd,3,3))</f>
      </c>
    </row>
    <row r="6012">
      <c r="A6012" s="95">
        <v>57132</v>
      </c>
      <c r="B6012" s="93" t="s">
        <v>21676</v>
      </c>
      <c r="C6012" s="93" t="s">
        <v>1412</v>
      </c>
      <c r="G6012" s="95">
        <v>0</v>
      </c>
      <c r="H6012" s="93" t="s">
        <v>8976</v>
      </c>
      <c r="I6012" s="93" t="s">
        <v>23893</v>
      </c>
      <c r="J6012" s="93" t="s">
        <v>20844</v>
      </c>
      <c r="K6012" s="93" t="s">
        <v>8979</v>
      </c>
      <c r="L6012" s="14">
        <f>AND(vyberHrace&lt;&gt;"",ISNUMBER(SEARCH(vyberHrace,$B6012)))</f>
      </c>
      <c r="M6012" s="14">
        <f>AND($I6012=MID(kododd,1,2),$J6012=MID(kododd,3,3))</f>
      </c>
    </row>
    <row r="6013">
      <c r="A6013" s="95">
        <v>38160</v>
      </c>
      <c r="B6013" s="93" t="s">
        <v>19183</v>
      </c>
      <c r="C6013" s="93" t="s">
        <v>1419</v>
      </c>
      <c r="G6013" s="95">
        <v>0</v>
      </c>
      <c r="H6013" s="93" t="s">
        <v>8976</v>
      </c>
      <c r="I6013" s="93" t="s">
        <v>23893</v>
      </c>
      <c r="J6013" s="93" t="s">
        <v>20986</v>
      </c>
      <c r="K6013" s="93" t="s">
        <v>5124</v>
      </c>
      <c r="L6013" s="14">
        <f>AND(vyberHrace&lt;&gt;"",ISNUMBER(SEARCH(vyberHrace,$B6013)))</f>
      </c>
      <c r="M6013" s="14">
        <f>AND($I6013=MID(kododd,1,2),$J6013=MID(kododd,3,3))</f>
      </c>
    </row>
    <row r="6014">
      <c r="A6014" s="95">
        <v>915</v>
      </c>
      <c r="B6014" s="93" t="s">
        <v>9610</v>
      </c>
      <c r="C6014" s="93" t="s">
        <v>1459</v>
      </c>
      <c r="D6014" s="95">
        <v>1946</v>
      </c>
      <c r="F6014" s="95">
        <v>368806</v>
      </c>
      <c r="G6014" s="95">
        <v>250</v>
      </c>
      <c r="H6014" s="93" t="s">
        <v>8976</v>
      </c>
      <c r="I6014" s="93" t="s">
        <v>23893</v>
      </c>
      <c r="J6014" s="93" t="s">
        <v>20845</v>
      </c>
      <c r="K6014" s="93" t="s">
        <v>11239</v>
      </c>
      <c r="L6014" s="14">
        <f>AND(vyberHrace&lt;&gt;"",ISNUMBER(SEARCH(vyberHrace,$B6014)))</f>
      </c>
      <c r="M6014" s="14">
        <f>AND($I6014=MID(kododd,1,2),$J6014=MID(kododd,3,3))</f>
      </c>
    </row>
    <row r="6015">
      <c r="A6015" s="95">
        <v>8234</v>
      </c>
      <c r="B6015" s="93" t="s">
        <v>9610</v>
      </c>
      <c r="C6015" s="93" t="s">
        <v>1437</v>
      </c>
      <c r="D6015" s="95">
        <v>1864</v>
      </c>
      <c r="E6015" s="95">
        <v>2000</v>
      </c>
      <c r="F6015" s="95">
        <v>368792</v>
      </c>
      <c r="G6015" s="95">
        <v>250</v>
      </c>
      <c r="H6015" s="93" t="s">
        <v>8976</v>
      </c>
      <c r="I6015" s="93" t="s">
        <v>23893</v>
      </c>
      <c r="J6015" s="93" t="s">
        <v>20845</v>
      </c>
      <c r="K6015" s="93" t="s">
        <v>11239</v>
      </c>
      <c r="L6015" s="14">
        <f>AND(vyberHrace&lt;&gt;"",ISNUMBER(SEARCH(vyberHrace,$B6015)))</f>
      </c>
      <c r="M6015" s="14">
        <f>AND($I6015=MID(kododd,1,2),$J6015=MID(kododd,3,3))</f>
      </c>
    </row>
    <row r="6016">
      <c r="A6016" s="95">
        <v>53203</v>
      </c>
      <c r="B6016" s="93" t="s">
        <v>9610</v>
      </c>
      <c r="C6016" s="93" t="s">
        <v>1411</v>
      </c>
      <c r="D6016" s="95">
        <v>1939</v>
      </c>
      <c r="E6016" s="95">
        <v>1898</v>
      </c>
      <c r="F6016" s="95">
        <v>23743948</v>
      </c>
      <c r="G6016" s="95">
        <v>250</v>
      </c>
      <c r="H6016" s="93" t="s">
        <v>8976</v>
      </c>
      <c r="I6016" s="93" t="s">
        <v>23893</v>
      </c>
      <c r="J6016" s="93" t="s">
        <v>20845</v>
      </c>
      <c r="K6016" s="93" t="s">
        <v>11239</v>
      </c>
      <c r="L6016" s="14">
        <f>AND(vyberHrace&lt;&gt;"",ISNUMBER(SEARCH(vyberHrace,$B6016)))</f>
      </c>
      <c r="M6016" s="14">
        <f>AND($I6016=MID(kododd,1,2),$J6016=MID(kododd,3,3))</f>
      </c>
    </row>
    <row r="6017">
      <c r="A6017" s="95">
        <v>53202</v>
      </c>
      <c r="B6017" s="93" t="s">
        <v>20759</v>
      </c>
      <c r="C6017" s="93" t="s">
        <v>1415</v>
      </c>
      <c r="F6017" s="95">
        <v>23743930</v>
      </c>
      <c r="G6017" s="95">
        <v>250</v>
      </c>
      <c r="H6017" s="93" t="s">
        <v>8976</v>
      </c>
      <c r="I6017" s="93" t="s">
        <v>23893</v>
      </c>
      <c r="J6017" s="93" t="s">
        <v>20845</v>
      </c>
      <c r="K6017" s="93" t="s">
        <v>11239</v>
      </c>
      <c r="L6017" s="14">
        <f>AND(vyberHrace&lt;&gt;"",ISNUMBER(SEARCH(vyberHrace,$B6017)))</f>
      </c>
      <c r="M6017" s="14">
        <f>AND($I6017=MID(kododd,1,2),$J6017=MID(kododd,3,3))</f>
      </c>
    </row>
    <row r="6018">
      <c r="A6018" s="95">
        <v>50298</v>
      </c>
      <c r="B6018" s="93" t="s">
        <v>4514</v>
      </c>
      <c r="C6018" s="93" t="s">
        <v>1406</v>
      </c>
      <c r="G6018" s="95">
        <v>0</v>
      </c>
      <c r="H6018" s="93" t="s">
        <v>8976</v>
      </c>
      <c r="I6018" s="93" t="s">
        <v>23893</v>
      </c>
      <c r="J6018" s="93" t="s">
        <v>20960</v>
      </c>
      <c r="K6018" s="93" t="s">
        <v>4905</v>
      </c>
      <c r="L6018" s="14">
        <f>AND(vyberHrace&lt;&gt;"",ISNUMBER(SEARCH(vyberHrace,$B6018)))</f>
      </c>
      <c r="M6018" s="14">
        <f>AND($I6018=MID(kododd,1,2),$J6018=MID(kododd,3,3))</f>
      </c>
    </row>
    <row r="6019">
      <c r="A6019" s="95">
        <v>35694</v>
      </c>
      <c r="B6019" s="93" t="s">
        <v>9619</v>
      </c>
      <c r="C6019" s="93" t="s">
        <v>1444</v>
      </c>
      <c r="G6019" s="95">
        <v>0</v>
      </c>
      <c r="H6019" s="93" t="s">
        <v>8976</v>
      </c>
      <c r="I6019" s="93" t="s">
        <v>23893</v>
      </c>
      <c r="J6019" s="93" t="s">
        <v>20898</v>
      </c>
      <c r="K6019" s="93" t="s">
        <v>6906</v>
      </c>
      <c r="L6019" s="14">
        <f>AND(vyberHrace&lt;&gt;"",ISNUMBER(SEARCH(vyberHrace,$B6019)))</f>
      </c>
      <c r="M6019" s="14">
        <f>AND($I6019=MID(kododd,1,2),$J6019=MID(kododd,3,3))</f>
      </c>
    </row>
    <row r="6020">
      <c r="A6020" s="95">
        <v>59831</v>
      </c>
      <c r="B6020" s="93" t="s">
        <v>26335</v>
      </c>
      <c r="C6020" s="93" t="s">
        <v>1411</v>
      </c>
      <c r="F6020" s="95">
        <v>23781238</v>
      </c>
      <c r="G6020" s="95">
        <v>250</v>
      </c>
      <c r="H6020" s="93" t="s">
        <v>8976</v>
      </c>
      <c r="I6020" s="93" t="s">
        <v>23893</v>
      </c>
      <c r="J6020" s="93" t="s">
        <v>20898</v>
      </c>
      <c r="K6020" s="93" t="s">
        <v>6906</v>
      </c>
      <c r="L6020" s="14">
        <f>AND(vyberHrace&lt;&gt;"",ISNUMBER(SEARCH(vyberHrace,$B6020)))</f>
      </c>
      <c r="M6020" s="14">
        <f>AND($I6020=MID(kododd,1,2),$J6020=MID(kododd,3,3))</f>
      </c>
    </row>
    <row r="6021">
      <c r="A6021" s="95">
        <v>144</v>
      </c>
      <c r="B6021" s="93" t="s">
        <v>9625</v>
      </c>
      <c r="C6021" s="93" t="s">
        <v>1478</v>
      </c>
      <c r="D6021" s="95">
        <v>2010</v>
      </c>
      <c r="E6021" s="95">
        <v>2028</v>
      </c>
      <c r="F6021" s="95">
        <v>309877</v>
      </c>
      <c r="G6021" s="95">
        <v>250</v>
      </c>
      <c r="H6021" s="93" t="s">
        <v>8976</v>
      </c>
      <c r="I6021" s="93" t="s">
        <v>23893</v>
      </c>
      <c r="J6021" s="93" t="s">
        <v>20983</v>
      </c>
      <c r="K6021" s="93" t="s">
        <v>9107</v>
      </c>
      <c r="L6021" s="14">
        <f>AND(vyberHrace&lt;&gt;"",ISNUMBER(SEARCH(vyberHrace,$B6021)))</f>
      </c>
      <c r="M6021" s="14">
        <f>AND($I6021=MID(kododd,1,2),$J6021=MID(kododd,3,3))</f>
      </c>
    </row>
    <row r="6022">
      <c r="A6022" s="95">
        <v>44909</v>
      </c>
      <c r="B6022" s="93" t="s">
        <v>9627</v>
      </c>
      <c r="C6022" s="93" t="s">
        <v>1452</v>
      </c>
      <c r="G6022" s="95">
        <v>0</v>
      </c>
      <c r="H6022" s="93" t="s">
        <v>8976</v>
      </c>
      <c r="I6022" s="93" t="s">
        <v>23893</v>
      </c>
      <c r="J6022" s="93" t="s">
        <v>20914</v>
      </c>
      <c r="K6022" s="93" t="s">
        <v>9949</v>
      </c>
      <c r="L6022" s="14">
        <f>AND(vyberHrace&lt;&gt;"",ISNUMBER(SEARCH(vyberHrace,$B6022)))</f>
      </c>
      <c r="M6022" s="14">
        <f>AND($I6022=MID(kododd,1,2),$J6022=MID(kododd,3,3))</f>
      </c>
    </row>
    <row r="6023">
      <c r="A6023" s="95">
        <v>47577</v>
      </c>
      <c r="B6023" s="93" t="s">
        <v>20356</v>
      </c>
      <c r="C6023" s="93" t="s">
        <v>3255</v>
      </c>
      <c r="D6023" s="95">
        <v>1058</v>
      </c>
      <c r="G6023" s="95">
        <v>0</v>
      </c>
      <c r="H6023" s="93" t="s">
        <v>8976</v>
      </c>
      <c r="I6023" s="93" t="s">
        <v>23893</v>
      </c>
      <c r="J6023" s="93" t="s">
        <v>20922</v>
      </c>
      <c r="K6023" s="93" t="s">
        <v>5595</v>
      </c>
      <c r="L6023" s="14">
        <f>AND(vyberHrace&lt;&gt;"",ISNUMBER(SEARCH(vyberHrace,$B6023)))</f>
      </c>
      <c r="M6023" s="14">
        <f>AND($I6023=MID(kododd,1,2),$J6023=MID(kododd,3,3))</f>
      </c>
    </row>
    <row r="6024">
      <c r="A6024" s="95">
        <v>28648</v>
      </c>
      <c r="B6024" s="93" t="s">
        <v>20361</v>
      </c>
      <c r="C6024" s="93" t="s">
        <v>1475</v>
      </c>
      <c r="D6024" s="95">
        <v>1223</v>
      </c>
      <c r="F6024" s="95">
        <v>23716010</v>
      </c>
      <c r="G6024" s="95">
        <v>0</v>
      </c>
      <c r="H6024" s="93" t="s">
        <v>8976</v>
      </c>
      <c r="I6024" s="93" t="s">
        <v>23893</v>
      </c>
      <c r="J6024" s="93" t="s">
        <v>20914</v>
      </c>
      <c r="K6024" s="93" t="s">
        <v>9949</v>
      </c>
      <c r="L6024" s="14">
        <f>AND(vyberHrace&lt;&gt;"",ISNUMBER(SEARCH(vyberHrace,$B6024)))</f>
      </c>
      <c r="M6024" s="14">
        <f>AND($I6024=MID(kododd,1,2),$J6024=MID(kododd,3,3))</f>
      </c>
    </row>
    <row r="6025">
      <c r="A6025" s="95">
        <v>54569</v>
      </c>
      <c r="B6025" s="93" t="s">
        <v>2749</v>
      </c>
      <c r="C6025" s="93" t="s">
        <v>1486</v>
      </c>
      <c r="G6025" s="95">
        <v>0</v>
      </c>
      <c r="H6025" s="93" t="s">
        <v>8976</v>
      </c>
      <c r="I6025" s="93" t="s">
        <v>23893</v>
      </c>
      <c r="J6025" s="93" t="s">
        <v>20976</v>
      </c>
      <c r="K6025" s="93" t="s">
        <v>9938</v>
      </c>
      <c r="L6025" s="14">
        <f>AND(vyberHrace&lt;&gt;"",ISNUMBER(SEARCH(vyberHrace,$B6025)))</f>
      </c>
      <c r="M6025" s="14">
        <f>AND($I6025=MID(kododd,1,2),$J6025=MID(kododd,3,3))</f>
      </c>
    </row>
    <row r="6026">
      <c r="A6026" s="95">
        <v>366</v>
      </c>
      <c r="B6026" s="93" t="s">
        <v>20372</v>
      </c>
      <c r="C6026" s="93" t="s">
        <v>1443</v>
      </c>
      <c r="D6026" s="95">
        <v>2099</v>
      </c>
      <c r="F6026" s="95">
        <v>348686</v>
      </c>
      <c r="G6026" s="95">
        <v>0</v>
      </c>
      <c r="H6026" s="93" t="s">
        <v>8976</v>
      </c>
      <c r="I6026" s="93" t="s">
        <v>23893</v>
      </c>
      <c r="J6026" s="93" t="s">
        <v>20960</v>
      </c>
      <c r="K6026" s="93" t="s">
        <v>4905</v>
      </c>
      <c r="L6026" s="14">
        <f>AND(vyberHrace&lt;&gt;"",ISNUMBER(SEARCH(vyberHrace,$B6026)))</f>
      </c>
      <c r="M6026" s="14">
        <f>AND($I6026=MID(kododd,1,2),$J6026=MID(kododd,3,3))</f>
      </c>
    </row>
    <row r="6027">
      <c r="A6027" s="95">
        <v>45798</v>
      </c>
      <c r="B6027" s="93" t="s">
        <v>20373</v>
      </c>
      <c r="C6027" s="93" t="s">
        <v>1400</v>
      </c>
      <c r="D6027" s="95">
        <v>1216</v>
      </c>
      <c r="F6027" s="95">
        <v>23716029</v>
      </c>
      <c r="G6027" s="95">
        <v>0</v>
      </c>
      <c r="H6027" s="93" t="s">
        <v>8976</v>
      </c>
      <c r="I6027" s="93" t="s">
        <v>23893</v>
      </c>
      <c r="J6027" s="93" t="s">
        <v>21017</v>
      </c>
      <c r="K6027" s="93" t="s">
        <v>7925</v>
      </c>
      <c r="L6027" s="14">
        <f>AND(vyberHrace&lt;&gt;"",ISNUMBER(SEARCH(vyberHrace,$B6027)))</f>
      </c>
      <c r="M6027" s="14">
        <f>AND($I6027=MID(kododd,1,2),$J6027=MID(kododd,3,3))</f>
      </c>
    </row>
    <row r="6028">
      <c r="A6028" s="95">
        <v>37942</v>
      </c>
      <c r="B6028" s="93" t="s">
        <v>20376</v>
      </c>
      <c r="C6028" s="93" t="s">
        <v>1421</v>
      </c>
      <c r="D6028" s="95">
        <v>1619</v>
      </c>
      <c r="E6028" s="95">
        <v>1771</v>
      </c>
      <c r="F6028" s="95">
        <v>23718641</v>
      </c>
      <c r="G6028" s="95">
        <v>0</v>
      </c>
      <c r="H6028" s="93" t="s">
        <v>8976</v>
      </c>
      <c r="I6028" s="93" t="s">
        <v>23893</v>
      </c>
      <c r="J6028" s="93" t="s">
        <v>20892</v>
      </c>
      <c r="K6028" s="93" t="s">
        <v>6900</v>
      </c>
      <c r="L6028" s="14">
        <f>AND(vyberHrace&lt;&gt;"",ISNUMBER(SEARCH(vyberHrace,$B6028)))</f>
      </c>
      <c r="M6028" s="14">
        <f>AND($I6028=MID(kododd,1,2),$J6028=MID(kododd,3,3))</f>
      </c>
    </row>
    <row r="6029">
      <c r="A6029" s="95">
        <v>48567</v>
      </c>
      <c r="B6029" s="93" t="s">
        <v>14255</v>
      </c>
      <c r="C6029" s="93" t="s">
        <v>1416</v>
      </c>
      <c r="G6029" s="95">
        <v>0</v>
      </c>
      <c r="H6029" s="93" t="s">
        <v>8976</v>
      </c>
      <c r="I6029" s="93" t="s">
        <v>23893</v>
      </c>
      <c r="J6029" s="93" t="s">
        <v>20862</v>
      </c>
      <c r="K6029" s="93" t="s">
        <v>6759</v>
      </c>
      <c r="L6029" s="14">
        <f>AND(vyberHrace&lt;&gt;"",ISNUMBER(SEARCH(vyberHrace,$B6029)))</f>
      </c>
      <c r="M6029" s="14">
        <f>AND($I6029=MID(kododd,1,2),$J6029=MID(kododd,3,3))</f>
      </c>
    </row>
    <row r="6030">
      <c r="A6030" s="95">
        <v>29904</v>
      </c>
      <c r="B6030" s="93" t="s">
        <v>14259</v>
      </c>
      <c r="C6030" s="93" t="s">
        <v>1454</v>
      </c>
      <c r="D6030" s="95">
        <v>1893</v>
      </c>
      <c r="E6030" s="95">
        <v>1909</v>
      </c>
      <c r="F6030" s="95">
        <v>363480</v>
      </c>
      <c r="G6030" s="95">
        <v>250</v>
      </c>
      <c r="H6030" s="93" t="s">
        <v>8976</v>
      </c>
      <c r="I6030" s="93" t="s">
        <v>23893</v>
      </c>
      <c r="J6030" s="93" t="s">
        <v>20900</v>
      </c>
      <c r="K6030" s="93" t="s">
        <v>1747</v>
      </c>
      <c r="L6030" s="14">
        <f>AND(vyberHrace&lt;&gt;"",ISNUMBER(SEARCH(vyberHrace,$B6030)))</f>
      </c>
      <c r="M6030" s="14">
        <f>AND($I6030=MID(kododd,1,2),$J6030=MID(kododd,3,3))</f>
      </c>
    </row>
    <row r="6031">
      <c r="A6031" s="95">
        <v>14494</v>
      </c>
      <c r="B6031" s="93" t="s">
        <v>14262</v>
      </c>
      <c r="C6031" s="93" t="s">
        <v>1452</v>
      </c>
      <c r="D6031" s="95">
        <v>1857</v>
      </c>
      <c r="E6031" s="95">
        <v>1942</v>
      </c>
      <c r="F6031" s="95">
        <v>349569</v>
      </c>
      <c r="G6031" s="95">
        <v>250</v>
      </c>
      <c r="H6031" s="93" t="s">
        <v>8976</v>
      </c>
      <c r="I6031" s="93" t="s">
        <v>23893</v>
      </c>
      <c r="J6031" s="93" t="s">
        <v>20890</v>
      </c>
      <c r="K6031" s="93" t="s">
        <v>9069</v>
      </c>
      <c r="L6031" s="14">
        <f>AND(vyberHrace&lt;&gt;"",ISNUMBER(SEARCH(vyberHrace,$B6031)))</f>
      </c>
      <c r="M6031" s="14">
        <f>AND($I6031=MID(kododd,1,2),$J6031=MID(kododd,3,3))</f>
      </c>
    </row>
    <row r="6032">
      <c r="A6032" s="95">
        <v>11112</v>
      </c>
      <c r="B6032" s="93" t="s">
        <v>16568</v>
      </c>
      <c r="C6032" s="93" t="s">
        <v>1435</v>
      </c>
      <c r="D6032" s="95">
        <v>1240</v>
      </c>
      <c r="F6032" s="95">
        <v>23745487</v>
      </c>
      <c r="G6032" s="95">
        <v>0</v>
      </c>
      <c r="H6032" s="93" t="s">
        <v>8976</v>
      </c>
      <c r="I6032" s="93" t="s">
        <v>23893</v>
      </c>
      <c r="J6032" s="93" t="s">
        <v>20866</v>
      </c>
      <c r="K6032" s="93" t="s">
        <v>9063</v>
      </c>
      <c r="L6032" s="14">
        <f>AND(vyberHrace&lt;&gt;"",ISNUMBER(SEARCH(vyberHrace,$B6032)))</f>
      </c>
      <c r="M6032" s="14">
        <f>AND($I6032=MID(kododd,1,2),$J6032=MID(kododd,3,3))</f>
      </c>
    </row>
    <row r="6033">
      <c r="A6033" s="95">
        <v>24732</v>
      </c>
      <c r="B6033" s="93" t="s">
        <v>16569</v>
      </c>
      <c r="C6033" s="93" t="s">
        <v>1457</v>
      </c>
      <c r="D6033" s="95">
        <v>1460</v>
      </c>
      <c r="G6033" s="95">
        <v>250</v>
      </c>
      <c r="H6033" s="93" t="s">
        <v>8976</v>
      </c>
      <c r="I6033" s="93" t="s">
        <v>23893</v>
      </c>
      <c r="J6033" s="93" t="s">
        <v>20880</v>
      </c>
      <c r="K6033" s="93" t="s">
        <v>11224</v>
      </c>
      <c r="L6033" s="14">
        <f>AND(vyberHrace&lt;&gt;"",ISNUMBER(SEARCH(vyberHrace,$B6033)))</f>
      </c>
      <c r="M6033" s="14">
        <f>AND($I6033=MID(kododd,1,2),$J6033=MID(kododd,3,3))</f>
      </c>
    </row>
    <row r="6034">
      <c r="A6034" s="95">
        <v>54407</v>
      </c>
      <c r="B6034" s="93" t="s">
        <v>2623</v>
      </c>
      <c r="C6034" s="93" t="s">
        <v>1412</v>
      </c>
      <c r="G6034" s="95">
        <v>0</v>
      </c>
      <c r="H6034" s="93" t="s">
        <v>8976</v>
      </c>
      <c r="I6034" s="93" t="s">
        <v>23893</v>
      </c>
      <c r="J6034" s="93" t="s">
        <v>20922</v>
      </c>
      <c r="K6034" s="93" t="s">
        <v>5595</v>
      </c>
      <c r="L6034" s="14">
        <f>AND(vyberHrace&lt;&gt;"",ISNUMBER(SEARCH(vyberHrace,$B6034)))</f>
      </c>
      <c r="M6034" s="14">
        <f>AND($I6034=MID(kododd,1,2),$J6034=MID(kododd,3,3))</f>
      </c>
    </row>
    <row r="6035">
      <c r="A6035" s="95">
        <v>54408</v>
      </c>
      <c r="B6035" s="93" t="s">
        <v>16577</v>
      </c>
      <c r="C6035" s="93" t="s">
        <v>1416</v>
      </c>
      <c r="G6035" s="95">
        <v>0</v>
      </c>
      <c r="H6035" s="93" t="s">
        <v>8976</v>
      </c>
      <c r="I6035" s="93" t="s">
        <v>23893</v>
      </c>
      <c r="J6035" s="93" t="s">
        <v>20922</v>
      </c>
      <c r="K6035" s="93" t="s">
        <v>5595</v>
      </c>
      <c r="L6035" s="14">
        <f>AND(vyberHrace&lt;&gt;"",ISNUMBER(SEARCH(vyberHrace,$B6035)))</f>
      </c>
      <c r="M6035" s="14">
        <f>AND($I6035=MID(kododd,1,2),$J6035=MID(kododd,3,3))</f>
      </c>
    </row>
    <row r="6036">
      <c r="A6036" s="95">
        <v>61400</v>
      </c>
      <c r="B6036" s="93" t="s">
        <v>16577</v>
      </c>
      <c r="C6036" s="93" t="s">
        <v>1486</v>
      </c>
      <c r="G6036" s="95">
        <v>0</v>
      </c>
      <c r="H6036" s="93" t="s">
        <v>8976</v>
      </c>
      <c r="I6036" s="93" t="s">
        <v>23893</v>
      </c>
      <c r="J6036" s="93" t="s">
        <v>20900</v>
      </c>
      <c r="K6036" s="93" t="s">
        <v>1747</v>
      </c>
      <c r="L6036" s="14">
        <f>AND(vyberHrace&lt;&gt;"",ISNUMBER(SEARCH(vyberHrace,$B6036)))</f>
      </c>
      <c r="M6036" s="14">
        <f>AND($I6036=MID(kododd,1,2),$J6036=MID(kododd,3,3))</f>
      </c>
    </row>
    <row r="6037">
      <c r="A6037" s="95">
        <v>43557</v>
      </c>
      <c r="B6037" s="93" t="s">
        <v>16579</v>
      </c>
      <c r="C6037" s="93" t="s">
        <v>1400</v>
      </c>
      <c r="D6037" s="95">
        <v>1221</v>
      </c>
      <c r="F6037" s="95">
        <v>23714549</v>
      </c>
      <c r="G6037" s="95">
        <v>0</v>
      </c>
      <c r="H6037" s="93" t="s">
        <v>8976</v>
      </c>
      <c r="I6037" s="93" t="s">
        <v>23893</v>
      </c>
      <c r="J6037" s="93" t="s">
        <v>20900</v>
      </c>
      <c r="K6037" s="93" t="s">
        <v>1747</v>
      </c>
      <c r="L6037" s="14">
        <f>AND(vyberHrace&lt;&gt;"",ISNUMBER(SEARCH(vyberHrace,$B6037)))</f>
      </c>
      <c r="M6037" s="14">
        <f>AND($I6037=MID(kododd,1,2),$J6037=MID(kododd,3,3))</f>
      </c>
    </row>
    <row r="6038">
      <c r="A6038" s="95">
        <v>59181</v>
      </c>
      <c r="B6038" s="93" t="s">
        <v>16579</v>
      </c>
      <c r="C6038" s="93" t="s">
        <v>1486</v>
      </c>
      <c r="F6038" s="95">
        <v>23789549</v>
      </c>
      <c r="G6038" s="95">
        <v>250</v>
      </c>
      <c r="H6038" s="93" t="s">
        <v>8976</v>
      </c>
      <c r="I6038" s="93" t="s">
        <v>23893</v>
      </c>
      <c r="J6038" s="93" t="s">
        <v>23413</v>
      </c>
      <c r="K6038" s="93" t="s">
        <v>21382</v>
      </c>
      <c r="L6038" s="14">
        <f>AND(vyberHrace&lt;&gt;"",ISNUMBER(SEARCH(vyberHrace,$B6038)))</f>
      </c>
      <c r="M6038" s="14">
        <f>AND($I6038=MID(kododd,1,2),$J6038=MID(kododd,3,3))</f>
      </c>
    </row>
    <row r="6039">
      <c r="A6039" s="95">
        <v>53926</v>
      </c>
      <c r="B6039" s="93" t="s">
        <v>2585</v>
      </c>
      <c r="C6039" s="93" t="s">
        <v>1410</v>
      </c>
      <c r="G6039" s="95">
        <v>250</v>
      </c>
      <c r="H6039" s="93" t="s">
        <v>8976</v>
      </c>
      <c r="I6039" s="93" t="s">
        <v>23893</v>
      </c>
      <c r="J6039" s="93" t="s">
        <v>20843</v>
      </c>
      <c r="K6039" s="93" t="s">
        <v>6001</v>
      </c>
      <c r="L6039" s="14">
        <f>AND(vyberHrace&lt;&gt;"",ISNUMBER(SEARCH(vyberHrace,$B6039)))</f>
      </c>
      <c r="M6039" s="14">
        <f>AND($I6039=MID(kododd,1,2),$J6039=MID(kododd,3,3))</f>
      </c>
    </row>
    <row r="6040">
      <c r="A6040" s="95">
        <v>43558</v>
      </c>
      <c r="B6040" s="93" t="s">
        <v>16582</v>
      </c>
      <c r="C6040" s="93" t="s">
        <v>1400</v>
      </c>
      <c r="D6040" s="95">
        <v>1281</v>
      </c>
      <c r="F6040" s="95">
        <v>23714557</v>
      </c>
      <c r="G6040" s="95">
        <v>0</v>
      </c>
      <c r="H6040" s="93" t="s">
        <v>8976</v>
      </c>
      <c r="I6040" s="93" t="s">
        <v>23893</v>
      </c>
      <c r="J6040" s="93" t="s">
        <v>20900</v>
      </c>
      <c r="K6040" s="93" t="s">
        <v>1747</v>
      </c>
      <c r="L6040" s="14">
        <f>AND(vyberHrace&lt;&gt;"",ISNUMBER(SEARCH(vyberHrace,$B6040)))</f>
      </c>
      <c r="M6040" s="14">
        <f>AND($I6040=MID(kododd,1,2),$J6040=MID(kododd,3,3))</f>
      </c>
    </row>
    <row r="6041">
      <c r="A6041" s="95">
        <v>28934</v>
      </c>
      <c r="B6041" s="93" t="s">
        <v>16594</v>
      </c>
      <c r="C6041" s="93" t="s">
        <v>1475</v>
      </c>
      <c r="D6041" s="95">
        <v>1837</v>
      </c>
      <c r="E6041" s="95">
        <v>1882</v>
      </c>
      <c r="F6041" s="95">
        <v>379808</v>
      </c>
      <c r="G6041" s="95">
        <v>250</v>
      </c>
      <c r="H6041" s="93" t="s">
        <v>8976</v>
      </c>
      <c r="I6041" s="93" t="s">
        <v>23893</v>
      </c>
      <c r="J6041" s="93" t="s">
        <v>20890</v>
      </c>
      <c r="K6041" s="93" t="s">
        <v>9069</v>
      </c>
      <c r="L6041" s="14">
        <f>AND(vyberHrace&lt;&gt;"",ISNUMBER(SEARCH(vyberHrace,$B6041)))</f>
      </c>
      <c r="M6041" s="14">
        <f>AND($I6041=MID(kododd,1,2),$J6041=MID(kododd,3,3))</f>
      </c>
    </row>
    <row r="6042">
      <c r="A6042" s="95">
        <v>40734</v>
      </c>
      <c r="B6042" s="93" t="s">
        <v>3228</v>
      </c>
      <c r="C6042" s="93" t="s">
        <v>1448</v>
      </c>
      <c r="D6042" s="95">
        <v>1920</v>
      </c>
      <c r="E6042" s="95">
        <v>1917</v>
      </c>
      <c r="F6042" s="95">
        <v>14916932</v>
      </c>
      <c r="G6042" s="95">
        <v>250</v>
      </c>
      <c r="H6042" s="93" t="s">
        <v>8976</v>
      </c>
      <c r="I6042" s="93" t="s">
        <v>23893</v>
      </c>
      <c r="J6042" s="93" t="s">
        <v>20930</v>
      </c>
      <c r="K6042" s="93" t="s">
        <v>5590</v>
      </c>
      <c r="L6042" s="14">
        <f>AND(vyberHrace&lt;&gt;"",ISNUMBER(SEARCH(vyberHrace,$B6042)))</f>
      </c>
      <c r="M6042" s="14">
        <f>AND($I6042=MID(kododd,1,2),$J6042=MID(kododd,3,3))</f>
      </c>
    </row>
    <row r="6043">
      <c r="A6043" s="95">
        <v>14368</v>
      </c>
      <c r="B6043" s="93" t="s">
        <v>16598</v>
      </c>
      <c r="C6043" s="93" t="s">
        <v>1423</v>
      </c>
      <c r="D6043" s="95">
        <v>1618</v>
      </c>
      <c r="G6043" s="95">
        <v>0</v>
      </c>
      <c r="H6043" s="93" t="s">
        <v>8976</v>
      </c>
      <c r="I6043" s="93" t="s">
        <v>23893</v>
      </c>
      <c r="J6043" s="93" t="s">
        <v>20898</v>
      </c>
      <c r="K6043" s="93" t="s">
        <v>6906</v>
      </c>
      <c r="L6043" s="14">
        <f>AND(vyberHrace&lt;&gt;"",ISNUMBER(SEARCH(vyberHrace,$B6043)))</f>
      </c>
      <c r="M6043" s="14">
        <f>AND($I6043=MID(kododd,1,2),$J6043=MID(kododd,3,3))</f>
      </c>
    </row>
    <row r="6044">
      <c r="A6044" s="95">
        <v>61837</v>
      </c>
      <c r="B6044" s="93" t="s">
        <v>27978</v>
      </c>
      <c r="C6044" s="93" t="s">
        <v>1406</v>
      </c>
      <c r="G6044" s="95">
        <v>250</v>
      </c>
      <c r="H6044" s="93" t="s">
        <v>8976</v>
      </c>
      <c r="I6044" s="93" t="s">
        <v>23893</v>
      </c>
      <c r="J6044" s="93" t="s">
        <v>20944</v>
      </c>
      <c r="K6044" s="93" t="s">
        <v>5129</v>
      </c>
      <c r="L6044" s="14">
        <f>AND(vyberHrace&lt;&gt;"",ISNUMBER(SEARCH(vyberHrace,$B6044)))</f>
      </c>
      <c r="M6044" s="14">
        <f>AND($I6044=MID(kododd,1,2),$J6044=MID(kododd,3,3))</f>
      </c>
    </row>
    <row r="6045">
      <c r="A6045" s="95">
        <v>59025</v>
      </c>
      <c r="B6045" s="93" t="s">
        <v>25477</v>
      </c>
      <c r="C6045" s="93" t="s">
        <v>1410</v>
      </c>
      <c r="D6045" s="95">
        <v>1616</v>
      </c>
      <c r="E6045" s="95">
        <v>1727</v>
      </c>
      <c r="F6045" s="95">
        <v>23791993</v>
      </c>
      <c r="G6045" s="95">
        <v>250</v>
      </c>
      <c r="H6045" s="93" t="s">
        <v>8976</v>
      </c>
      <c r="I6045" s="93" t="s">
        <v>23893</v>
      </c>
      <c r="J6045" s="93" t="s">
        <v>20922</v>
      </c>
      <c r="K6045" s="93" t="s">
        <v>5595</v>
      </c>
      <c r="L6045" s="14">
        <f>AND(vyberHrace&lt;&gt;"",ISNUMBER(SEARCH(vyberHrace,$B6045)))</f>
      </c>
      <c r="M6045" s="14">
        <f>AND($I6045=MID(kododd,1,2),$J6045=MID(kododd,3,3))</f>
      </c>
    </row>
    <row r="6046">
      <c r="A6046" s="95">
        <v>62862</v>
      </c>
      <c r="B6046" s="93" t="s">
        <v>28869</v>
      </c>
      <c r="C6046" s="93" t="s">
        <v>1406</v>
      </c>
      <c r="G6046" s="95">
        <v>250</v>
      </c>
      <c r="H6046" s="93" t="s">
        <v>8976</v>
      </c>
      <c r="I6046" s="93" t="s">
        <v>23893</v>
      </c>
      <c r="J6046" s="93" t="s">
        <v>20960</v>
      </c>
      <c r="K6046" s="93" t="s">
        <v>4905</v>
      </c>
      <c r="L6046" s="14">
        <f>AND(vyberHrace&lt;&gt;"",ISNUMBER(SEARCH(vyberHrace,$B6046)))</f>
      </c>
      <c r="M6046" s="14">
        <f>AND($I6046=MID(kododd,1,2),$J6046=MID(kododd,3,3))</f>
      </c>
    </row>
    <row r="6047">
      <c r="A6047" s="95">
        <v>53292</v>
      </c>
      <c r="B6047" s="93" t="s">
        <v>24098</v>
      </c>
      <c r="C6047" s="93" t="s">
        <v>1420</v>
      </c>
      <c r="D6047" s="95">
        <v>1401</v>
      </c>
      <c r="E6047" s="95">
        <v>1583</v>
      </c>
      <c r="F6047" s="95">
        <v>23776498</v>
      </c>
      <c r="G6047" s="95">
        <v>250</v>
      </c>
      <c r="H6047" s="93" t="s">
        <v>8976</v>
      </c>
      <c r="I6047" s="93" t="s">
        <v>23893</v>
      </c>
      <c r="J6047" s="93" t="s">
        <v>20863</v>
      </c>
      <c r="K6047" s="93" t="s">
        <v>4532</v>
      </c>
      <c r="L6047" s="14">
        <f>AND(vyberHrace&lt;&gt;"",ISNUMBER(SEARCH(vyberHrace,$B6047)))</f>
      </c>
      <c r="M6047" s="14">
        <f>AND($I6047=MID(kododd,1,2),$J6047=MID(kododd,3,3))</f>
      </c>
    </row>
    <row r="6048">
      <c r="A6048" s="95">
        <v>44828</v>
      </c>
      <c r="B6048" s="93" t="s">
        <v>16504</v>
      </c>
      <c r="C6048" s="93" t="s">
        <v>1408</v>
      </c>
      <c r="D6048" s="95">
        <v>1565</v>
      </c>
      <c r="E6048" s="95">
        <v>1642</v>
      </c>
      <c r="F6048" s="95">
        <v>23704209</v>
      </c>
      <c r="G6048" s="95">
        <v>0</v>
      </c>
      <c r="H6048" s="93" t="s">
        <v>8976</v>
      </c>
      <c r="I6048" s="93" t="s">
        <v>23893</v>
      </c>
      <c r="J6048" s="93" t="s">
        <v>20880</v>
      </c>
      <c r="K6048" s="93" t="s">
        <v>11224</v>
      </c>
      <c r="L6048" s="14">
        <f>AND(vyberHrace&lt;&gt;"",ISNUMBER(SEARCH(vyberHrace,$B6048)))</f>
      </c>
      <c r="M6048" s="14">
        <f>AND($I6048=MID(kododd,1,2),$J6048=MID(kododd,3,3))</f>
      </c>
    </row>
    <row r="6049">
      <c r="A6049" s="95">
        <v>2957</v>
      </c>
      <c r="B6049" s="93" t="s">
        <v>16506</v>
      </c>
      <c r="C6049" s="93" t="s">
        <v>1413</v>
      </c>
      <c r="D6049" s="95">
        <v>1821</v>
      </c>
      <c r="F6049" s="95">
        <v>23729600</v>
      </c>
      <c r="G6049" s="95">
        <v>0</v>
      </c>
      <c r="H6049" s="93" t="s">
        <v>8976</v>
      </c>
      <c r="I6049" s="93" t="s">
        <v>23893</v>
      </c>
      <c r="J6049" s="93" t="s">
        <v>20964</v>
      </c>
      <c r="K6049" s="93" t="s">
        <v>11275</v>
      </c>
      <c r="L6049" s="14">
        <f>AND(vyberHrace&lt;&gt;"",ISNUMBER(SEARCH(vyberHrace,$B6049)))</f>
      </c>
      <c r="M6049" s="14">
        <f>AND($I6049=MID(kododd,1,2),$J6049=MID(kododd,3,3))</f>
      </c>
    </row>
    <row r="6050">
      <c r="A6050" s="95">
        <v>1947</v>
      </c>
      <c r="B6050" s="93" t="s">
        <v>11570</v>
      </c>
      <c r="C6050" s="93" t="s">
        <v>1463</v>
      </c>
      <c r="D6050" s="95">
        <v>1827</v>
      </c>
      <c r="E6050" s="95">
        <v>1880</v>
      </c>
      <c r="F6050" s="95">
        <v>335231</v>
      </c>
      <c r="G6050" s="95">
        <v>250</v>
      </c>
      <c r="H6050" s="93" t="s">
        <v>8976</v>
      </c>
      <c r="I6050" s="93" t="s">
        <v>23893</v>
      </c>
      <c r="J6050" s="93" t="s">
        <v>20862</v>
      </c>
      <c r="K6050" s="93" t="s">
        <v>6759</v>
      </c>
      <c r="L6050" s="14">
        <f>AND(vyberHrace&lt;&gt;"",ISNUMBER(SEARCH(vyberHrace,$B6050)))</f>
      </c>
      <c r="M6050" s="14">
        <f>AND($I6050=MID(kododd,1,2),$J6050=MID(kododd,3,3))</f>
      </c>
    </row>
    <row r="6051">
      <c r="A6051" s="95">
        <v>7030</v>
      </c>
      <c r="B6051" s="93" t="s">
        <v>16515</v>
      </c>
      <c r="C6051" s="93" t="s">
        <v>1473</v>
      </c>
      <c r="D6051" s="95">
        <v>1586</v>
      </c>
      <c r="E6051" s="95">
        <v>1765</v>
      </c>
      <c r="F6051" s="95">
        <v>366366</v>
      </c>
      <c r="G6051" s="95">
        <v>250</v>
      </c>
      <c r="H6051" s="93" t="s">
        <v>8976</v>
      </c>
      <c r="I6051" s="93" t="s">
        <v>23893</v>
      </c>
      <c r="J6051" s="93" t="s">
        <v>20978</v>
      </c>
      <c r="K6051" s="93" t="s">
        <v>26146</v>
      </c>
      <c r="L6051" s="14">
        <f>AND(vyberHrace&lt;&gt;"",ISNUMBER(SEARCH(vyberHrace,$B6051)))</f>
      </c>
      <c r="M6051" s="14">
        <f>AND($I6051=MID(kododd,1,2),$J6051=MID(kododd,3,3))</f>
      </c>
    </row>
    <row r="6052">
      <c r="A6052" s="95">
        <v>34656</v>
      </c>
      <c r="B6052" s="93" t="s">
        <v>16516</v>
      </c>
      <c r="C6052" s="93" t="s">
        <v>1475</v>
      </c>
      <c r="G6052" s="95">
        <v>0</v>
      </c>
      <c r="H6052" s="93" t="s">
        <v>8976</v>
      </c>
      <c r="I6052" s="93" t="s">
        <v>23893</v>
      </c>
      <c r="J6052" s="93" t="s">
        <v>20880</v>
      </c>
      <c r="K6052" s="93" t="s">
        <v>11224</v>
      </c>
      <c r="L6052" s="14">
        <f>AND(vyberHrace&lt;&gt;"",ISNUMBER(SEARCH(vyberHrace,$B6052)))</f>
      </c>
      <c r="M6052" s="14">
        <f>AND($I6052=MID(kododd,1,2),$J6052=MID(kododd,3,3))</f>
      </c>
    </row>
    <row r="6053">
      <c r="A6053" s="95">
        <v>55294</v>
      </c>
      <c r="B6053" s="93" t="s">
        <v>21685</v>
      </c>
      <c r="C6053" s="93" t="s">
        <v>1451</v>
      </c>
      <c r="D6053" s="95">
        <v>2031</v>
      </c>
      <c r="E6053" s="95">
        <v>2059</v>
      </c>
      <c r="F6053" s="95">
        <v>14104261</v>
      </c>
      <c r="G6053" s="95">
        <v>250</v>
      </c>
      <c r="H6053" s="93" t="s">
        <v>8976</v>
      </c>
      <c r="I6053" s="93" t="s">
        <v>23893</v>
      </c>
      <c r="J6053" s="93" t="s">
        <v>20855</v>
      </c>
      <c r="K6053" s="93" t="s">
        <v>2076</v>
      </c>
      <c r="L6053" s="14">
        <f>AND(vyberHrace&lt;&gt;"",ISNUMBER(SEARCH(vyberHrace,$B6053)))</f>
      </c>
      <c r="M6053" s="14">
        <f>AND($I6053=MID(kododd,1,2),$J6053=MID(kododd,3,3))</f>
      </c>
    </row>
    <row r="6054">
      <c r="A6054" s="95">
        <v>39099</v>
      </c>
      <c r="B6054" s="93" t="s">
        <v>16524</v>
      </c>
      <c r="C6054" s="93" t="s">
        <v>1414</v>
      </c>
      <c r="D6054" s="95">
        <v>1195</v>
      </c>
      <c r="F6054" s="95">
        <v>23700491</v>
      </c>
      <c r="G6054" s="95">
        <v>0</v>
      </c>
      <c r="H6054" s="93" t="s">
        <v>8976</v>
      </c>
      <c r="I6054" s="93" t="s">
        <v>23893</v>
      </c>
      <c r="J6054" s="93" t="s">
        <v>20880</v>
      </c>
      <c r="K6054" s="93" t="s">
        <v>11224</v>
      </c>
      <c r="L6054" s="14">
        <f>AND(vyberHrace&lt;&gt;"",ISNUMBER(SEARCH(vyberHrace,$B6054)))</f>
      </c>
      <c r="M6054" s="14">
        <f>AND($I6054=MID(kododd,1,2),$J6054=MID(kododd,3,3))</f>
      </c>
    </row>
    <row r="6055">
      <c r="A6055" s="95">
        <v>49010</v>
      </c>
      <c r="B6055" s="93" t="s">
        <v>19044</v>
      </c>
      <c r="C6055" s="93" t="s">
        <v>1408</v>
      </c>
      <c r="D6055" s="95">
        <v>1250</v>
      </c>
      <c r="G6055" s="95">
        <v>0</v>
      </c>
      <c r="H6055" s="93" t="s">
        <v>8976</v>
      </c>
      <c r="I6055" s="93" t="s">
        <v>23893</v>
      </c>
      <c r="J6055" s="93" t="s">
        <v>20862</v>
      </c>
      <c r="K6055" s="93" t="s">
        <v>6759</v>
      </c>
      <c r="L6055" s="14">
        <f>AND(vyberHrace&lt;&gt;"",ISNUMBER(SEARCH(vyberHrace,$B6055)))</f>
      </c>
      <c r="M6055" s="14">
        <f>AND($I6055=MID(kododd,1,2),$J6055=MID(kododd,3,3))</f>
      </c>
    </row>
    <row r="6056">
      <c r="A6056" s="95">
        <v>61138</v>
      </c>
      <c r="B6056" s="93" t="s">
        <v>27402</v>
      </c>
      <c r="C6056" s="93" t="s">
        <v>1424</v>
      </c>
      <c r="G6056" s="95">
        <v>250</v>
      </c>
      <c r="H6056" s="93" t="s">
        <v>8976</v>
      </c>
      <c r="I6056" s="93" t="s">
        <v>23893</v>
      </c>
      <c r="J6056" s="93" t="s">
        <v>20944</v>
      </c>
      <c r="K6056" s="93" t="s">
        <v>5129</v>
      </c>
      <c r="L6056" s="14">
        <f>AND(vyberHrace&lt;&gt;"",ISNUMBER(SEARCH(vyberHrace,$B6056)))</f>
      </c>
      <c r="M6056" s="14">
        <f>AND($I6056=MID(kododd,1,2),$J6056=MID(kododd,3,3))</f>
      </c>
    </row>
    <row r="6057">
      <c r="A6057" s="95">
        <v>7036</v>
      </c>
      <c r="B6057" s="93" t="s">
        <v>19059</v>
      </c>
      <c r="C6057" s="93" t="s">
        <v>1472</v>
      </c>
      <c r="D6057" s="95">
        <v>1681</v>
      </c>
      <c r="E6057" s="95">
        <v>1855</v>
      </c>
      <c r="F6057" s="95">
        <v>338753</v>
      </c>
      <c r="G6057" s="95">
        <v>250</v>
      </c>
      <c r="H6057" s="93" t="s">
        <v>8976</v>
      </c>
      <c r="I6057" s="93" t="s">
        <v>23893</v>
      </c>
      <c r="J6057" s="93" t="s">
        <v>20912</v>
      </c>
      <c r="K6057" s="93" t="s">
        <v>10153</v>
      </c>
      <c r="L6057" s="14">
        <f>AND(vyberHrace&lt;&gt;"",ISNUMBER(SEARCH(vyberHrace,$B6057)))</f>
      </c>
      <c r="M6057" s="14">
        <f>AND($I6057=MID(kododd,1,2),$J6057=MID(kododd,3,3))</f>
      </c>
    </row>
    <row r="6058">
      <c r="A6058" s="95">
        <v>49114</v>
      </c>
      <c r="B6058" s="93" t="s">
        <v>19071</v>
      </c>
      <c r="C6058" s="93" t="s">
        <v>3255</v>
      </c>
      <c r="G6058" s="95">
        <v>0</v>
      </c>
      <c r="H6058" s="93" t="s">
        <v>8976</v>
      </c>
      <c r="I6058" s="93" t="s">
        <v>23893</v>
      </c>
      <c r="J6058" s="93" t="s">
        <v>20862</v>
      </c>
      <c r="K6058" s="93" t="s">
        <v>6759</v>
      </c>
      <c r="L6058" s="14">
        <f>AND(vyberHrace&lt;&gt;"",ISNUMBER(SEARCH(vyberHrace,$B6058)))</f>
      </c>
      <c r="M6058" s="14">
        <f>AND($I6058=MID(kododd,1,2),$J6058=MID(kododd,3,3))</f>
      </c>
    </row>
    <row r="6059">
      <c r="A6059" s="95">
        <v>49115</v>
      </c>
      <c r="B6059" s="93" t="s">
        <v>19072</v>
      </c>
      <c r="C6059" s="93" t="s">
        <v>3255</v>
      </c>
      <c r="G6059" s="95">
        <v>0</v>
      </c>
      <c r="H6059" s="93" t="s">
        <v>8976</v>
      </c>
      <c r="I6059" s="93" t="s">
        <v>23893</v>
      </c>
      <c r="J6059" s="93" t="s">
        <v>20862</v>
      </c>
      <c r="K6059" s="93" t="s">
        <v>6759</v>
      </c>
      <c r="L6059" s="14">
        <f>AND(vyberHrace&lt;&gt;"",ISNUMBER(SEARCH(vyberHrace,$B6059)))</f>
      </c>
      <c r="M6059" s="14">
        <f>AND($I6059=MID(kododd,1,2),$J6059=MID(kododd,3,3))</f>
      </c>
    </row>
    <row r="6060">
      <c r="A6060" s="95">
        <v>7443</v>
      </c>
      <c r="B6060" s="93" t="s">
        <v>19079</v>
      </c>
      <c r="C6060" s="93" t="s">
        <v>1415</v>
      </c>
      <c r="D6060" s="95">
        <v>1787</v>
      </c>
      <c r="E6060" s="95">
        <v>1843</v>
      </c>
      <c r="F6060" s="95">
        <v>330191</v>
      </c>
      <c r="G6060" s="95">
        <v>250</v>
      </c>
      <c r="H6060" s="93" t="s">
        <v>8976</v>
      </c>
      <c r="I6060" s="93" t="s">
        <v>23893</v>
      </c>
      <c r="J6060" s="93" t="s">
        <v>20958</v>
      </c>
      <c r="K6060" s="93" t="s">
        <v>8977</v>
      </c>
      <c r="L6060" s="14">
        <f>AND(vyberHrace&lt;&gt;"",ISNUMBER(SEARCH(vyberHrace,$B6060)))</f>
      </c>
      <c r="M6060" s="14">
        <f>AND($I6060=MID(kododd,1,2),$J6060=MID(kododd,3,3))</f>
      </c>
    </row>
    <row r="6061">
      <c r="A6061" s="95">
        <v>58574</v>
      </c>
      <c r="B6061" s="93" t="s">
        <v>19079</v>
      </c>
      <c r="C6061" s="93" t="s">
        <v>1488</v>
      </c>
      <c r="F6061" s="95">
        <v>23776935</v>
      </c>
      <c r="G6061" s="95">
        <v>250</v>
      </c>
      <c r="H6061" s="93" t="s">
        <v>8976</v>
      </c>
      <c r="I6061" s="93" t="s">
        <v>23893</v>
      </c>
      <c r="J6061" s="93" t="s">
        <v>20958</v>
      </c>
      <c r="K6061" s="93" t="s">
        <v>8977</v>
      </c>
      <c r="L6061" s="14">
        <f>AND(vyberHrace&lt;&gt;"",ISNUMBER(SEARCH(vyberHrace,$B6061)))</f>
      </c>
      <c r="M6061" s="14">
        <f>AND($I6061=MID(kododd,1,2),$J6061=MID(kododd,3,3))</f>
      </c>
    </row>
    <row r="6062">
      <c r="A6062" s="95">
        <v>56057</v>
      </c>
      <c r="B6062" s="93" t="s">
        <v>19080</v>
      </c>
      <c r="C6062" s="93" t="s">
        <v>1420</v>
      </c>
      <c r="D6062" s="95">
        <v>1012</v>
      </c>
      <c r="F6062" s="95">
        <v>23768088</v>
      </c>
      <c r="G6062" s="95">
        <v>250</v>
      </c>
      <c r="H6062" s="93" t="s">
        <v>8976</v>
      </c>
      <c r="I6062" s="93" t="s">
        <v>23893</v>
      </c>
      <c r="J6062" s="93" t="s">
        <v>20880</v>
      </c>
      <c r="K6062" s="93" t="s">
        <v>11224</v>
      </c>
      <c r="L6062" s="14">
        <f>AND(vyberHrace&lt;&gt;"",ISNUMBER(SEARCH(vyberHrace,$B6062)))</f>
      </c>
      <c r="M6062" s="14">
        <f>AND($I6062=MID(kododd,1,2),$J6062=MID(kododd,3,3))</f>
      </c>
    </row>
    <row r="6063">
      <c r="A6063" s="95">
        <v>39226</v>
      </c>
      <c r="B6063" s="93" t="s">
        <v>19085</v>
      </c>
      <c r="C6063" s="93" t="s">
        <v>1409</v>
      </c>
      <c r="G6063" s="95">
        <v>0</v>
      </c>
      <c r="H6063" s="93" t="s">
        <v>8976</v>
      </c>
      <c r="I6063" s="93" t="s">
        <v>23893</v>
      </c>
      <c r="J6063" s="93" t="s">
        <v>20986</v>
      </c>
      <c r="K6063" s="93" t="s">
        <v>5124</v>
      </c>
      <c r="L6063" s="14">
        <f>AND(vyberHrace&lt;&gt;"",ISNUMBER(SEARCH(vyberHrace,$B6063)))</f>
      </c>
      <c r="M6063" s="14">
        <f>AND($I6063=MID(kododd,1,2),$J6063=MID(kododd,3,3))</f>
      </c>
    </row>
    <row r="6064">
      <c r="A6064" s="95">
        <v>63679</v>
      </c>
      <c r="B6064" s="93" t="s">
        <v>29814</v>
      </c>
      <c r="C6064" s="93" t="s">
        <v>1456</v>
      </c>
      <c r="G6064" s="95">
        <v>250</v>
      </c>
      <c r="H6064" s="93" t="s">
        <v>8976</v>
      </c>
      <c r="I6064" s="93" t="s">
        <v>23893</v>
      </c>
      <c r="J6064" s="93" t="s">
        <v>20986</v>
      </c>
      <c r="K6064" s="93" t="s">
        <v>5124</v>
      </c>
      <c r="L6064" s="14">
        <f>AND(vyberHrace&lt;&gt;"",ISNUMBER(SEARCH(vyberHrace,$B6064)))</f>
      </c>
      <c r="M6064" s="14">
        <f>AND($I6064=MID(kododd,1,2),$J6064=MID(kododd,3,3))</f>
      </c>
    </row>
    <row r="6065">
      <c r="A6065" s="95">
        <v>50574</v>
      </c>
      <c r="B6065" s="93" t="s">
        <v>9106</v>
      </c>
      <c r="C6065" s="93" t="s">
        <v>1422</v>
      </c>
      <c r="G6065" s="95">
        <v>0</v>
      </c>
      <c r="H6065" s="93" t="s">
        <v>8976</v>
      </c>
      <c r="I6065" s="93" t="s">
        <v>23893</v>
      </c>
      <c r="J6065" s="93" t="s">
        <v>20976</v>
      </c>
      <c r="K6065" s="93" t="s">
        <v>9938</v>
      </c>
      <c r="L6065" s="14">
        <f>AND(vyberHrace&lt;&gt;"",ISNUMBER(SEARCH(vyberHrace,$B6065)))</f>
      </c>
      <c r="M6065" s="14">
        <f>AND($I6065=MID(kododd,1,2),$J6065=MID(kododd,3,3))</f>
      </c>
    </row>
    <row r="6066">
      <c r="A6066" s="95">
        <v>40950</v>
      </c>
      <c r="B6066" s="93" t="s">
        <v>19105</v>
      </c>
      <c r="C6066" s="93" t="s">
        <v>1460</v>
      </c>
      <c r="D6066" s="95">
        <v>1459</v>
      </c>
      <c r="F6066" s="95">
        <v>23726725</v>
      </c>
      <c r="G6066" s="95">
        <v>250</v>
      </c>
      <c r="H6066" s="93" t="s">
        <v>8976</v>
      </c>
      <c r="I6066" s="93" t="s">
        <v>23893</v>
      </c>
      <c r="J6066" s="93" t="s">
        <v>20866</v>
      </c>
      <c r="K6066" s="93" t="s">
        <v>9063</v>
      </c>
      <c r="L6066" s="14">
        <f>AND(vyberHrace&lt;&gt;"",ISNUMBER(SEARCH(vyberHrace,$B6066)))</f>
      </c>
      <c r="M6066" s="14">
        <f>AND($I6066=MID(kododd,1,2),$J6066=MID(kododd,3,3))</f>
      </c>
    </row>
    <row r="6067">
      <c r="A6067" s="95">
        <v>2337</v>
      </c>
      <c r="B6067" s="93" t="s">
        <v>19106</v>
      </c>
      <c r="C6067" s="93" t="s">
        <v>1401</v>
      </c>
      <c r="D6067" s="95">
        <v>1798</v>
      </c>
      <c r="E6067" s="95">
        <v>1874</v>
      </c>
      <c r="F6067" s="95">
        <v>342890</v>
      </c>
      <c r="G6067" s="95">
        <v>250</v>
      </c>
      <c r="H6067" s="93" t="s">
        <v>8976</v>
      </c>
      <c r="I6067" s="93" t="s">
        <v>23893</v>
      </c>
      <c r="J6067" s="93" t="s">
        <v>20922</v>
      </c>
      <c r="K6067" s="93" t="s">
        <v>5595</v>
      </c>
      <c r="L6067" s="14">
        <f>AND(vyberHrace&lt;&gt;"",ISNUMBER(SEARCH(vyberHrace,$B6067)))</f>
      </c>
      <c r="M6067" s="14">
        <f>AND($I6067=MID(kododd,1,2),$J6067=MID(kododd,3,3))</f>
      </c>
    </row>
    <row r="6068">
      <c r="A6068" s="95">
        <v>26266</v>
      </c>
      <c r="B6068" s="93" t="s">
        <v>19107</v>
      </c>
      <c r="C6068" s="93" t="s">
        <v>1423</v>
      </c>
      <c r="D6068" s="95">
        <v>1733</v>
      </c>
      <c r="E6068" s="95">
        <v>1847</v>
      </c>
      <c r="F6068" s="95">
        <v>349887</v>
      </c>
      <c r="G6068" s="95">
        <v>250</v>
      </c>
      <c r="H6068" s="93" t="s">
        <v>8976</v>
      </c>
      <c r="I6068" s="93" t="s">
        <v>23893</v>
      </c>
      <c r="J6068" s="93" t="s">
        <v>20990</v>
      </c>
      <c r="K6068" s="93" t="s">
        <v>5159</v>
      </c>
      <c r="L6068" s="14">
        <f>AND(vyberHrace&lt;&gt;"",ISNUMBER(SEARCH(vyberHrace,$B6068)))</f>
      </c>
      <c r="M6068" s="14">
        <f>AND($I6068=MID(kododd,1,2),$J6068=MID(kododd,3,3))</f>
      </c>
    </row>
    <row r="6069">
      <c r="A6069" s="95">
        <v>59026</v>
      </c>
      <c r="B6069" s="93" t="s">
        <v>25478</v>
      </c>
      <c r="C6069" s="93" t="s">
        <v>1450</v>
      </c>
      <c r="G6069" s="95">
        <v>250</v>
      </c>
      <c r="H6069" s="93" t="s">
        <v>8976</v>
      </c>
      <c r="I6069" s="93" t="s">
        <v>23893</v>
      </c>
      <c r="J6069" s="93" t="s">
        <v>20922</v>
      </c>
      <c r="K6069" s="93" t="s">
        <v>5595</v>
      </c>
      <c r="L6069" s="14">
        <f>AND(vyberHrace&lt;&gt;"",ISNUMBER(SEARCH(vyberHrace,$B6069)))</f>
      </c>
      <c r="M6069" s="14">
        <f>AND($I6069=MID(kododd,1,2),$J6069=MID(kododd,3,3))</f>
      </c>
    </row>
    <row r="6070">
      <c r="A6070" s="95">
        <v>56948</v>
      </c>
      <c r="B6070" s="93" t="s">
        <v>24174</v>
      </c>
      <c r="C6070" s="93" t="s">
        <v>1450</v>
      </c>
      <c r="D6070" s="95">
        <v>1506</v>
      </c>
      <c r="E6070" s="95">
        <v>1589</v>
      </c>
      <c r="F6070" s="95">
        <v>23786108</v>
      </c>
      <c r="G6070" s="95">
        <v>250</v>
      </c>
      <c r="H6070" s="93" t="s">
        <v>8976</v>
      </c>
      <c r="I6070" s="93" t="s">
        <v>23893</v>
      </c>
      <c r="J6070" s="93" t="s">
        <v>23413</v>
      </c>
      <c r="K6070" s="93" t="s">
        <v>21382</v>
      </c>
      <c r="L6070" s="14">
        <f>AND(vyberHrace&lt;&gt;"",ISNUMBER(SEARCH(vyberHrace,$B6070)))</f>
      </c>
      <c r="M6070" s="14">
        <f>AND($I6070=MID(kododd,1,2),$J6070=MID(kododd,3,3))</f>
      </c>
    </row>
    <row r="6071">
      <c r="A6071" s="95">
        <v>59836</v>
      </c>
      <c r="B6071" s="93" t="s">
        <v>19114</v>
      </c>
      <c r="C6071" s="93" t="s">
        <v>1418</v>
      </c>
      <c r="D6071" s="95">
        <v>1156</v>
      </c>
      <c r="E6071" s="95">
        <v>1535</v>
      </c>
      <c r="F6071" s="95">
        <v>23786116</v>
      </c>
      <c r="G6071" s="95">
        <v>250</v>
      </c>
      <c r="H6071" s="93" t="s">
        <v>8976</v>
      </c>
      <c r="I6071" s="93" t="s">
        <v>23893</v>
      </c>
      <c r="J6071" s="93" t="s">
        <v>23413</v>
      </c>
      <c r="K6071" s="93" t="s">
        <v>21382</v>
      </c>
      <c r="L6071" s="14">
        <f>AND(vyberHrace&lt;&gt;"",ISNUMBER(SEARCH(vyberHrace,$B6071)))</f>
      </c>
      <c r="M6071" s="14">
        <f>AND($I6071=MID(kododd,1,2),$J6071=MID(kododd,3,3))</f>
      </c>
    </row>
    <row r="6072">
      <c r="A6072" s="95">
        <v>62958</v>
      </c>
      <c r="B6072" s="93" t="s">
        <v>19117</v>
      </c>
      <c r="C6072" s="93" t="s">
        <v>1424</v>
      </c>
      <c r="G6072" s="95">
        <v>250</v>
      </c>
      <c r="H6072" s="93" t="s">
        <v>8976</v>
      </c>
      <c r="I6072" s="93" t="s">
        <v>23893</v>
      </c>
      <c r="J6072" s="93" t="s">
        <v>20880</v>
      </c>
      <c r="K6072" s="93" t="s">
        <v>11224</v>
      </c>
      <c r="L6072" s="14">
        <f>AND(vyberHrace&lt;&gt;"",ISNUMBER(SEARCH(vyberHrace,$B6072)))</f>
      </c>
      <c r="M6072" s="14">
        <f>AND($I6072=MID(kododd,1,2),$J6072=MID(kododd,3,3))</f>
      </c>
    </row>
    <row r="6073">
      <c r="A6073" s="95">
        <v>53105</v>
      </c>
      <c r="B6073" s="93" t="s">
        <v>20766</v>
      </c>
      <c r="C6073" s="93" t="s">
        <v>1412</v>
      </c>
      <c r="D6073" s="95">
        <v>1372</v>
      </c>
      <c r="F6073" s="95">
        <v>23735546</v>
      </c>
      <c r="G6073" s="95">
        <v>250</v>
      </c>
      <c r="H6073" s="93" t="s">
        <v>8976</v>
      </c>
      <c r="I6073" s="93" t="s">
        <v>23893</v>
      </c>
      <c r="J6073" s="93" t="s">
        <v>20880</v>
      </c>
      <c r="K6073" s="93" t="s">
        <v>11224</v>
      </c>
      <c r="L6073" s="14">
        <f>AND(vyberHrace&lt;&gt;"",ISNUMBER(SEARCH(vyberHrace,$B6073)))</f>
      </c>
      <c r="M6073" s="14">
        <f>AND($I6073=MID(kododd,1,2),$J6073=MID(kododd,3,3))</f>
      </c>
    </row>
    <row r="6074">
      <c r="A6074" s="95">
        <v>2048</v>
      </c>
      <c r="B6074" s="93" t="s">
        <v>16310</v>
      </c>
      <c r="C6074" s="93" t="s">
        <v>1455</v>
      </c>
      <c r="D6074" s="95">
        <v>2000</v>
      </c>
      <c r="E6074" s="95">
        <v>2031</v>
      </c>
      <c r="F6074" s="95">
        <v>310158</v>
      </c>
      <c r="G6074" s="95">
        <v>250</v>
      </c>
      <c r="H6074" s="93" t="s">
        <v>8976</v>
      </c>
      <c r="I6074" s="93" t="s">
        <v>23893</v>
      </c>
      <c r="J6074" s="93" t="s">
        <v>20990</v>
      </c>
      <c r="K6074" s="93" t="s">
        <v>5159</v>
      </c>
      <c r="L6074" s="14">
        <f>AND(vyberHrace&lt;&gt;"",ISNUMBER(SEARCH(vyberHrace,$B6074)))</f>
      </c>
      <c r="M6074" s="14">
        <f>AND($I6074=MID(kododd,1,2),$J6074=MID(kododd,3,3))</f>
      </c>
    </row>
    <row r="6075">
      <c r="A6075" s="95">
        <v>51275</v>
      </c>
      <c r="B6075" s="93" t="s">
        <v>16310</v>
      </c>
      <c r="C6075" s="93" t="s">
        <v>1416</v>
      </c>
      <c r="D6075" s="95">
        <v>1204</v>
      </c>
      <c r="F6075" s="95">
        <v>23776501</v>
      </c>
      <c r="G6075" s="95">
        <v>250</v>
      </c>
      <c r="H6075" s="93" t="s">
        <v>8976</v>
      </c>
      <c r="I6075" s="93" t="s">
        <v>23893</v>
      </c>
      <c r="J6075" s="93" t="s">
        <v>21017</v>
      </c>
      <c r="K6075" s="93" t="s">
        <v>7925</v>
      </c>
      <c r="L6075" s="14">
        <f>AND(vyberHrace&lt;&gt;"",ISNUMBER(SEARCH(vyberHrace,$B6075)))</f>
      </c>
      <c r="M6075" s="14">
        <f>AND($I6075=MID(kododd,1,2),$J6075=MID(kododd,3,3))</f>
      </c>
    </row>
    <row r="6076">
      <c r="A6076" s="95">
        <v>53066</v>
      </c>
      <c r="B6076" s="93" t="s">
        <v>20767</v>
      </c>
      <c r="C6076" s="93" t="s">
        <v>1430</v>
      </c>
      <c r="D6076" s="95">
        <v>1443</v>
      </c>
      <c r="F6076" s="95">
        <v>23776510</v>
      </c>
      <c r="G6076" s="95">
        <v>250</v>
      </c>
      <c r="H6076" s="93" t="s">
        <v>8976</v>
      </c>
      <c r="I6076" s="93" t="s">
        <v>23893</v>
      </c>
      <c r="J6076" s="93" t="s">
        <v>21017</v>
      </c>
      <c r="K6076" s="93" t="s">
        <v>7925</v>
      </c>
      <c r="L6076" s="14">
        <f>AND(vyberHrace&lt;&gt;"",ISNUMBER(SEARCH(vyberHrace,$B6076)))</f>
      </c>
      <c r="M6076" s="14">
        <f>AND($I6076=MID(kododd,1,2),$J6076=MID(kododd,3,3))</f>
      </c>
    </row>
    <row r="6077">
      <c r="A6077" s="95">
        <v>492</v>
      </c>
      <c r="B6077" s="93" t="s">
        <v>19902</v>
      </c>
      <c r="C6077" s="93" t="s">
        <v>1455</v>
      </c>
      <c r="D6077" s="95">
        <v>2080</v>
      </c>
      <c r="E6077" s="95">
        <v>2098</v>
      </c>
      <c r="F6077" s="95">
        <v>306266</v>
      </c>
      <c r="G6077" s="95">
        <v>0</v>
      </c>
      <c r="H6077" s="93" t="s">
        <v>8976</v>
      </c>
      <c r="I6077" s="93" t="s">
        <v>23893</v>
      </c>
      <c r="J6077" s="93" t="s">
        <v>20990</v>
      </c>
      <c r="K6077" s="93" t="s">
        <v>5159</v>
      </c>
      <c r="L6077" s="14">
        <f>AND(vyberHrace&lt;&gt;"",ISNUMBER(SEARCH(vyberHrace,$B6077)))</f>
      </c>
      <c r="M6077" s="14">
        <f>AND($I6077=MID(kododd,1,2),$J6077=MID(kododd,3,3))</f>
      </c>
    </row>
    <row r="6078">
      <c r="A6078" s="95">
        <v>59229</v>
      </c>
      <c r="B6078" s="93" t="s">
        <v>25658</v>
      </c>
      <c r="C6078" s="93" t="s">
        <v>1422</v>
      </c>
      <c r="D6078" s="95">
        <v>1137</v>
      </c>
      <c r="F6078" s="95">
        <v>23776846</v>
      </c>
      <c r="G6078" s="95">
        <v>250</v>
      </c>
      <c r="H6078" s="93" t="s">
        <v>8976</v>
      </c>
      <c r="I6078" s="93" t="s">
        <v>23893</v>
      </c>
      <c r="J6078" s="93" t="s">
        <v>20900</v>
      </c>
      <c r="K6078" s="93" t="s">
        <v>1747</v>
      </c>
      <c r="L6078" s="14">
        <f>AND(vyberHrace&lt;&gt;"",ISNUMBER(SEARCH(vyberHrace,$B6078)))</f>
      </c>
      <c r="M6078" s="14">
        <f>AND($I6078=MID(kododd,1,2),$J6078=MID(kododd,3,3))</f>
      </c>
    </row>
    <row r="6079">
      <c r="A6079" s="95">
        <v>63987</v>
      </c>
      <c r="B6079" s="93" t="s">
        <v>30139</v>
      </c>
      <c r="C6079" s="93" t="s">
        <v>1422</v>
      </c>
      <c r="D6079" s="95">
        <v>10206</v>
      </c>
      <c r="E6079" s="95">
        <v>10206</v>
      </c>
      <c r="G6079" s="95">
        <v>250</v>
      </c>
      <c r="H6079" s="93" t="s">
        <v>8976</v>
      </c>
      <c r="I6079" s="93" t="s">
        <v>23893</v>
      </c>
      <c r="J6079" s="93" t="s">
        <v>20890</v>
      </c>
      <c r="K6079" s="93" t="s">
        <v>9069</v>
      </c>
      <c r="L6079" s="14">
        <f>AND(vyberHrace&lt;&gt;"",ISNUMBER(SEARCH(vyberHrace,$B6079)))</f>
      </c>
      <c r="M6079" s="14">
        <f>AND($I6079=MID(kododd,1,2),$J6079=MID(kododd,3,3))</f>
      </c>
    </row>
    <row r="6080">
      <c r="A6080" s="95">
        <v>39287</v>
      </c>
      <c r="B6080" s="93" t="s">
        <v>16834</v>
      </c>
      <c r="C6080" s="93" t="s">
        <v>1400</v>
      </c>
      <c r="G6080" s="95">
        <v>0</v>
      </c>
      <c r="H6080" s="93" t="s">
        <v>8976</v>
      </c>
      <c r="I6080" s="93" t="s">
        <v>23893</v>
      </c>
      <c r="J6080" s="93" t="s">
        <v>20862</v>
      </c>
      <c r="K6080" s="93" t="s">
        <v>6759</v>
      </c>
      <c r="L6080" s="14">
        <f>AND(vyberHrace&lt;&gt;"",ISNUMBER(SEARCH(vyberHrace,$B6080)))</f>
      </c>
      <c r="M6080" s="14">
        <f>AND($I6080=MID(kododd,1,2),$J6080=MID(kododd,3,3))</f>
      </c>
    </row>
    <row r="6081">
      <c r="A6081" s="95">
        <v>58754</v>
      </c>
      <c r="B6081" s="93" t="s">
        <v>25231</v>
      </c>
      <c r="C6081" s="93" t="s">
        <v>1450</v>
      </c>
      <c r="G6081" s="95">
        <v>0</v>
      </c>
      <c r="H6081" s="93" t="s">
        <v>8976</v>
      </c>
      <c r="I6081" s="93" t="s">
        <v>23893</v>
      </c>
      <c r="J6081" s="93" t="s">
        <v>20862</v>
      </c>
      <c r="K6081" s="93" t="s">
        <v>6759</v>
      </c>
      <c r="L6081" s="14">
        <f>AND(vyberHrace&lt;&gt;"",ISNUMBER(SEARCH(vyberHrace,$B6081)))</f>
      </c>
      <c r="M6081" s="14">
        <f>AND($I6081=MID(kododd,1,2),$J6081=MID(kododd,3,3))</f>
      </c>
    </row>
    <row r="6082">
      <c r="A6082" s="95">
        <v>62960</v>
      </c>
      <c r="B6082" s="93" t="s">
        <v>28870</v>
      </c>
      <c r="C6082" s="93" t="s">
        <v>1411</v>
      </c>
      <c r="G6082" s="95">
        <v>250</v>
      </c>
      <c r="H6082" s="93" t="s">
        <v>8976</v>
      </c>
      <c r="I6082" s="93" t="s">
        <v>23893</v>
      </c>
      <c r="J6082" s="93" t="s">
        <v>20880</v>
      </c>
      <c r="K6082" s="93" t="s">
        <v>11224</v>
      </c>
      <c r="L6082" s="14">
        <f>AND(vyberHrace&lt;&gt;"",ISNUMBER(SEARCH(vyberHrace,$B6082)))</f>
      </c>
      <c r="M6082" s="14">
        <f>AND($I6082=MID(kododd,1,2),$J6082=MID(kododd,3,3))</f>
      </c>
    </row>
    <row r="6083">
      <c r="A6083" s="95">
        <v>57031</v>
      </c>
      <c r="B6083" s="93" t="s">
        <v>21795</v>
      </c>
      <c r="C6083" s="93" t="s">
        <v>1420</v>
      </c>
      <c r="F6083" s="95">
        <v>23797428</v>
      </c>
      <c r="G6083" s="95">
        <v>250</v>
      </c>
      <c r="H6083" s="93" t="s">
        <v>8976</v>
      </c>
      <c r="I6083" s="93" t="s">
        <v>23893</v>
      </c>
      <c r="J6083" s="93" t="s">
        <v>20862</v>
      </c>
      <c r="K6083" s="93" t="s">
        <v>6759</v>
      </c>
      <c r="L6083" s="14">
        <f>AND(vyberHrace&lt;&gt;"",ISNUMBER(SEARCH(vyberHrace,$B6083)))</f>
      </c>
      <c r="M6083" s="14">
        <f>AND($I6083=MID(kododd,1,2),$J6083=MID(kododd,3,3))</f>
      </c>
    </row>
    <row r="6084">
      <c r="A6084" s="95">
        <v>43747</v>
      </c>
      <c r="B6084" s="93" t="s">
        <v>15061</v>
      </c>
      <c r="C6084" s="93" t="s">
        <v>1410</v>
      </c>
      <c r="D6084" s="95">
        <v>1172</v>
      </c>
      <c r="F6084" s="95">
        <v>23701684</v>
      </c>
      <c r="G6084" s="95">
        <v>0</v>
      </c>
      <c r="H6084" s="93" t="s">
        <v>8976</v>
      </c>
      <c r="I6084" s="93" t="s">
        <v>23893</v>
      </c>
      <c r="J6084" s="93" t="s">
        <v>20862</v>
      </c>
      <c r="K6084" s="93" t="s">
        <v>6759</v>
      </c>
      <c r="L6084" s="14">
        <f>AND(vyberHrace&lt;&gt;"",ISNUMBER(SEARCH(vyberHrace,$B6084)))</f>
      </c>
      <c r="M6084" s="14">
        <f>AND($I6084=MID(kododd,1,2),$J6084=MID(kododd,3,3))</f>
      </c>
    </row>
    <row r="6085">
      <c r="A6085" s="95">
        <v>56072</v>
      </c>
      <c r="B6085" s="93" t="s">
        <v>21698</v>
      </c>
      <c r="C6085" s="93" t="s">
        <v>1420</v>
      </c>
      <c r="D6085" s="95">
        <v>1161</v>
      </c>
      <c r="F6085" s="95">
        <v>23768096</v>
      </c>
      <c r="G6085" s="95">
        <v>250</v>
      </c>
      <c r="H6085" s="93" t="s">
        <v>8976</v>
      </c>
      <c r="I6085" s="93" t="s">
        <v>23893</v>
      </c>
      <c r="J6085" s="93" t="s">
        <v>20880</v>
      </c>
      <c r="K6085" s="93" t="s">
        <v>11224</v>
      </c>
      <c r="L6085" s="14">
        <f>AND(vyberHrace&lt;&gt;"",ISNUMBER(SEARCH(vyberHrace,$B6085)))</f>
      </c>
      <c r="M6085" s="14">
        <f>AND($I6085=MID(kododd,1,2),$J6085=MID(kododd,3,3))</f>
      </c>
    </row>
    <row r="6086">
      <c r="A6086" s="95">
        <v>31414</v>
      </c>
      <c r="B6086" s="93" t="s">
        <v>10736</v>
      </c>
      <c r="C6086" s="93" t="s">
        <v>1442</v>
      </c>
      <c r="D6086" s="95">
        <v>1928</v>
      </c>
      <c r="E6086" s="95">
        <v>1928</v>
      </c>
      <c r="F6086" s="95">
        <v>357588</v>
      </c>
      <c r="G6086" s="95">
        <v>0</v>
      </c>
      <c r="H6086" s="93" t="s">
        <v>8976</v>
      </c>
      <c r="I6086" s="93" t="s">
        <v>23893</v>
      </c>
      <c r="J6086" s="93" t="s">
        <v>20930</v>
      </c>
      <c r="K6086" s="93" t="s">
        <v>5590</v>
      </c>
      <c r="L6086" s="14">
        <f>AND(vyberHrace&lt;&gt;"",ISNUMBER(SEARCH(vyberHrace,$B6086)))</f>
      </c>
      <c r="M6086" s="14">
        <f>AND($I6086=MID(kododd,1,2),$J6086=MID(kododd,3,3))</f>
      </c>
    </row>
    <row r="6087">
      <c r="A6087" s="95">
        <v>52732</v>
      </c>
      <c r="B6087" s="93" t="s">
        <v>21</v>
      </c>
      <c r="C6087" s="93" t="s">
        <v>1412</v>
      </c>
      <c r="G6087" s="95">
        <v>0</v>
      </c>
      <c r="H6087" s="93" t="s">
        <v>8976</v>
      </c>
      <c r="I6087" s="93" t="s">
        <v>23893</v>
      </c>
      <c r="J6087" s="93" t="s">
        <v>20944</v>
      </c>
      <c r="K6087" s="93" t="s">
        <v>5129</v>
      </c>
      <c r="L6087" s="14">
        <f>AND(vyberHrace&lt;&gt;"",ISNUMBER(SEARCH(vyberHrace,$B6087)))</f>
      </c>
      <c r="M6087" s="14">
        <f>AND($I6087=MID(kododd,1,2),$J6087=MID(kododd,3,3))</f>
      </c>
    </row>
    <row r="6088">
      <c r="A6088" s="95">
        <v>61137</v>
      </c>
      <c r="B6088" s="93" t="s">
        <v>21</v>
      </c>
      <c r="C6088" s="93" t="s">
        <v>1450</v>
      </c>
      <c r="G6088" s="95">
        <v>250</v>
      </c>
      <c r="H6088" s="93" t="s">
        <v>8976</v>
      </c>
      <c r="I6088" s="93" t="s">
        <v>23893</v>
      </c>
      <c r="J6088" s="93" t="s">
        <v>20944</v>
      </c>
      <c r="K6088" s="93" t="s">
        <v>5129</v>
      </c>
      <c r="L6088" s="14">
        <f>AND(vyberHrace&lt;&gt;"",ISNUMBER(SEARCH(vyberHrace,$B6088)))</f>
      </c>
      <c r="M6088" s="14">
        <f>AND($I6088=MID(kododd,1,2),$J6088=MID(kododd,3,3))</f>
      </c>
    </row>
    <row r="6089">
      <c r="A6089" s="95">
        <v>7050</v>
      </c>
      <c r="B6089" s="93" t="s">
        <v>10737</v>
      </c>
      <c r="C6089" s="93" t="s">
        <v>1442</v>
      </c>
      <c r="D6089" s="95">
        <v>1837</v>
      </c>
      <c r="E6089" s="95">
        <v>1924</v>
      </c>
      <c r="F6089" s="95">
        <v>322318</v>
      </c>
      <c r="G6089" s="95">
        <v>250</v>
      </c>
      <c r="H6089" s="93" t="s">
        <v>8976</v>
      </c>
      <c r="I6089" s="93" t="s">
        <v>23893</v>
      </c>
      <c r="J6089" s="93" t="s">
        <v>20863</v>
      </c>
      <c r="K6089" s="93" t="s">
        <v>4532</v>
      </c>
      <c r="L6089" s="14">
        <f>AND(vyberHrace&lt;&gt;"",ISNUMBER(SEARCH(vyberHrace,$B6089)))</f>
      </c>
      <c r="M6089" s="14">
        <f>AND($I6089=MID(kododd,1,2),$J6089=MID(kododd,3,3))</f>
      </c>
    </row>
    <row r="6090">
      <c r="A6090" s="95">
        <v>43372</v>
      </c>
      <c r="B6090" s="93" t="s">
        <v>10740</v>
      </c>
      <c r="C6090" s="93" t="s">
        <v>1400</v>
      </c>
      <c r="D6090" s="95">
        <v>1572</v>
      </c>
      <c r="E6090" s="95">
        <v>1565</v>
      </c>
      <c r="F6090" s="95">
        <v>23716606</v>
      </c>
      <c r="G6090" s="95">
        <v>250</v>
      </c>
      <c r="H6090" s="93" t="s">
        <v>8976</v>
      </c>
      <c r="I6090" s="93" t="s">
        <v>23893</v>
      </c>
      <c r="J6090" s="93" t="s">
        <v>20862</v>
      </c>
      <c r="K6090" s="93" t="s">
        <v>6759</v>
      </c>
      <c r="L6090" s="14">
        <f>AND(vyberHrace&lt;&gt;"",ISNUMBER(SEARCH(vyberHrace,$B6090)))</f>
      </c>
      <c r="M6090" s="14">
        <f>AND($I6090=MID(kododd,1,2),$J6090=MID(kododd,3,3))</f>
      </c>
    </row>
    <row r="6091">
      <c r="A6091" s="95">
        <v>63354</v>
      </c>
      <c r="B6091" s="93" t="s">
        <v>28871</v>
      </c>
      <c r="C6091" s="93" t="s">
        <v>1433</v>
      </c>
      <c r="F6091" s="95">
        <v>23763191</v>
      </c>
      <c r="G6091" s="95">
        <v>250</v>
      </c>
      <c r="H6091" s="93" t="s">
        <v>8976</v>
      </c>
      <c r="I6091" s="93" t="s">
        <v>23893</v>
      </c>
      <c r="J6091" s="93" t="s">
        <v>20883</v>
      </c>
      <c r="K6091" s="93" t="s">
        <v>6903</v>
      </c>
      <c r="L6091" s="14">
        <f>AND(vyberHrace&lt;&gt;"",ISNUMBER(SEARCH(vyberHrace,$B6091)))</f>
      </c>
      <c r="M6091" s="14">
        <f>AND($I6091=MID(kododd,1,2),$J6091=MID(kododd,3,3))</f>
      </c>
    </row>
    <row r="6092">
      <c r="A6092" s="95">
        <v>58474</v>
      </c>
      <c r="B6092" s="93" t="s">
        <v>24975</v>
      </c>
      <c r="C6092" s="93" t="s">
        <v>1410</v>
      </c>
      <c r="G6092" s="95">
        <v>0</v>
      </c>
      <c r="H6092" s="93" t="s">
        <v>8976</v>
      </c>
      <c r="I6092" s="93" t="s">
        <v>23893</v>
      </c>
      <c r="J6092" s="93" t="s">
        <v>20960</v>
      </c>
      <c r="K6092" s="93" t="s">
        <v>4905</v>
      </c>
      <c r="L6092" s="14">
        <f>AND(vyberHrace&lt;&gt;"",ISNUMBER(SEARCH(vyberHrace,$B6092)))</f>
      </c>
      <c r="M6092" s="14">
        <f>AND($I6092=MID(kododd,1,2),$J6092=MID(kododd,3,3))</f>
      </c>
    </row>
    <row r="6093">
      <c r="A6093" s="95">
        <v>63421</v>
      </c>
      <c r="B6093" s="93" t="s">
        <v>28872</v>
      </c>
      <c r="C6093" s="93" t="s">
        <v>1411</v>
      </c>
      <c r="G6093" s="95">
        <v>250</v>
      </c>
      <c r="H6093" s="93" t="s">
        <v>8976</v>
      </c>
      <c r="I6093" s="93" t="s">
        <v>23893</v>
      </c>
      <c r="J6093" s="93" t="s">
        <v>20855</v>
      </c>
      <c r="K6093" s="93" t="s">
        <v>2076</v>
      </c>
      <c r="L6093" s="14">
        <f>AND(vyberHrace&lt;&gt;"",ISNUMBER(SEARCH(vyberHrace,$B6093)))</f>
      </c>
      <c r="M6093" s="14">
        <f>AND($I6093=MID(kododd,1,2),$J6093=MID(kododd,3,3))</f>
      </c>
    </row>
    <row r="6094">
      <c r="A6094" s="95">
        <v>61260</v>
      </c>
      <c r="B6094" s="93" t="s">
        <v>27484</v>
      </c>
      <c r="C6094" s="93" t="s">
        <v>1450</v>
      </c>
      <c r="F6094" s="95">
        <v>23793201</v>
      </c>
      <c r="G6094" s="95">
        <v>0</v>
      </c>
      <c r="H6094" s="93" t="s">
        <v>8976</v>
      </c>
      <c r="I6094" s="93" t="s">
        <v>23893</v>
      </c>
      <c r="J6094" s="93" t="s">
        <v>20862</v>
      </c>
      <c r="K6094" s="93" t="s">
        <v>6759</v>
      </c>
      <c r="L6094" s="14">
        <f>AND(vyberHrace&lt;&gt;"",ISNUMBER(SEARCH(vyberHrace,$B6094)))</f>
      </c>
      <c r="M6094" s="14">
        <f>AND($I6094=MID(kododd,1,2),$J6094=MID(kododd,3,3))</f>
      </c>
    </row>
    <row r="6095">
      <c r="A6095" s="95">
        <v>50038</v>
      </c>
      <c r="B6095" s="93" t="s">
        <v>8650</v>
      </c>
      <c r="C6095" s="93" t="s">
        <v>1416</v>
      </c>
      <c r="G6095" s="95">
        <v>0</v>
      </c>
      <c r="H6095" s="93" t="s">
        <v>8976</v>
      </c>
      <c r="I6095" s="93" t="s">
        <v>23893</v>
      </c>
      <c r="J6095" s="93" t="s">
        <v>20862</v>
      </c>
      <c r="K6095" s="93" t="s">
        <v>6759</v>
      </c>
      <c r="L6095" s="14">
        <f>AND(vyberHrace&lt;&gt;"",ISNUMBER(SEARCH(vyberHrace,$B6095)))</f>
      </c>
      <c r="M6095" s="14">
        <f>AND($I6095=MID(kododd,1,2),$J6095=MID(kododd,3,3))</f>
      </c>
    </row>
    <row r="6096">
      <c r="A6096" s="95">
        <v>63100</v>
      </c>
      <c r="B6096" s="93" t="s">
        <v>28873</v>
      </c>
      <c r="C6096" s="93" t="s">
        <v>1487</v>
      </c>
      <c r="G6096" s="95">
        <v>250</v>
      </c>
      <c r="H6096" s="93" t="s">
        <v>8976</v>
      </c>
      <c r="I6096" s="93" t="s">
        <v>23893</v>
      </c>
      <c r="J6096" s="93" t="s">
        <v>23413</v>
      </c>
      <c r="K6096" s="93" t="s">
        <v>21382</v>
      </c>
      <c r="L6096" s="14">
        <f>AND(vyberHrace&lt;&gt;"",ISNUMBER(SEARCH(vyberHrace,$B6096)))</f>
      </c>
      <c r="M6096" s="14">
        <f>AND($I6096=MID(kododd,1,2),$J6096=MID(kododd,3,3))</f>
      </c>
    </row>
    <row r="6097">
      <c r="A6097" s="95">
        <v>29223</v>
      </c>
      <c r="B6097" s="93" t="s">
        <v>14116</v>
      </c>
      <c r="C6097" s="93" t="s">
        <v>1453</v>
      </c>
      <c r="D6097" s="95">
        <v>1472</v>
      </c>
      <c r="E6097" s="95">
        <v>1669</v>
      </c>
      <c r="F6097" s="95">
        <v>361011</v>
      </c>
      <c r="G6097" s="95">
        <v>0</v>
      </c>
      <c r="H6097" s="93" t="s">
        <v>8976</v>
      </c>
      <c r="I6097" s="93" t="s">
        <v>23893</v>
      </c>
      <c r="J6097" s="93" t="s">
        <v>21005</v>
      </c>
      <c r="K6097" s="93" t="s">
        <v>7922</v>
      </c>
      <c r="L6097" s="14">
        <f>AND(vyberHrace&lt;&gt;"",ISNUMBER(SEARCH(vyberHrace,$B6097)))</f>
      </c>
      <c r="M6097" s="14">
        <f>AND($I6097=MID(kododd,1,2),$J6097=MID(kododd,3,3))</f>
      </c>
    </row>
    <row r="6098">
      <c r="A6098" s="95">
        <v>45721</v>
      </c>
      <c r="B6098" s="93" t="s">
        <v>14121</v>
      </c>
      <c r="C6098" s="93" t="s">
        <v>1416</v>
      </c>
      <c r="D6098" s="95">
        <v>1100</v>
      </c>
      <c r="G6098" s="95">
        <v>0</v>
      </c>
      <c r="H6098" s="93" t="s">
        <v>8976</v>
      </c>
      <c r="I6098" s="93" t="s">
        <v>23893</v>
      </c>
      <c r="J6098" s="93" t="s">
        <v>21014</v>
      </c>
      <c r="K6098" s="93" t="s">
        <v>4826</v>
      </c>
      <c r="L6098" s="14">
        <f>AND(vyberHrace&lt;&gt;"",ISNUMBER(SEARCH(vyberHrace,$B6098)))</f>
      </c>
      <c r="M6098" s="14">
        <f>AND($I6098=MID(kododd,1,2),$J6098=MID(kododd,3,3))</f>
      </c>
    </row>
    <row r="6099">
      <c r="A6099" s="95">
        <v>45722</v>
      </c>
      <c r="B6099" s="93" t="s">
        <v>14122</v>
      </c>
      <c r="C6099" s="93" t="s">
        <v>1408</v>
      </c>
      <c r="D6099" s="95">
        <v>1100</v>
      </c>
      <c r="G6099" s="95">
        <v>0</v>
      </c>
      <c r="H6099" s="93" t="s">
        <v>8976</v>
      </c>
      <c r="I6099" s="93" t="s">
        <v>23893</v>
      </c>
      <c r="J6099" s="93" t="s">
        <v>21014</v>
      </c>
      <c r="K6099" s="93" t="s">
        <v>4826</v>
      </c>
      <c r="L6099" s="14">
        <f>AND(vyberHrace&lt;&gt;"",ISNUMBER(SEARCH(vyberHrace,$B6099)))</f>
      </c>
      <c r="M6099" s="14">
        <f>AND($I6099=MID(kododd,1,2),$J6099=MID(kododd,3,3))</f>
      </c>
    </row>
    <row r="6100">
      <c r="A6100" s="95">
        <v>54870</v>
      </c>
      <c r="B6100" s="93" t="s">
        <v>2704</v>
      </c>
      <c r="C6100" s="93" t="s">
        <v>1450</v>
      </c>
      <c r="G6100" s="95">
        <v>0</v>
      </c>
      <c r="H6100" s="93" t="s">
        <v>8976</v>
      </c>
      <c r="I6100" s="93" t="s">
        <v>23893</v>
      </c>
      <c r="J6100" s="93" t="s">
        <v>23413</v>
      </c>
      <c r="K6100" s="93" t="s">
        <v>21382</v>
      </c>
      <c r="L6100" s="14">
        <f>AND(vyberHrace&lt;&gt;"",ISNUMBER(SEARCH(vyberHrace,$B6100)))</f>
      </c>
      <c r="M6100" s="14">
        <f>AND($I6100=MID(kododd,1,2),$J6100=MID(kododd,3,3))</f>
      </c>
    </row>
    <row r="6101">
      <c r="A6101" s="95">
        <v>2466</v>
      </c>
      <c r="B6101" s="93" t="s">
        <v>16527</v>
      </c>
      <c r="C6101" s="93" t="s">
        <v>1446</v>
      </c>
      <c r="D6101" s="95">
        <v>1888</v>
      </c>
      <c r="E6101" s="95">
        <v>1974</v>
      </c>
      <c r="F6101" s="95">
        <v>322326</v>
      </c>
      <c r="G6101" s="95">
        <v>0</v>
      </c>
      <c r="H6101" s="93" t="s">
        <v>8976</v>
      </c>
      <c r="I6101" s="93" t="s">
        <v>23893</v>
      </c>
      <c r="J6101" s="93" t="s">
        <v>20863</v>
      </c>
      <c r="K6101" s="93" t="s">
        <v>4532</v>
      </c>
      <c r="L6101" s="14">
        <f>AND(vyberHrace&lt;&gt;"",ISNUMBER(SEARCH(vyberHrace,$B6101)))</f>
      </c>
      <c r="M6101" s="14">
        <f>AND($I6101=MID(kododd,1,2),$J6101=MID(kododd,3,3))</f>
      </c>
    </row>
    <row r="6102">
      <c r="A6102" s="95">
        <v>60613</v>
      </c>
      <c r="B6102" s="93" t="s">
        <v>27033</v>
      </c>
      <c r="C6102" s="93" t="s">
        <v>1412</v>
      </c>
      <c r="G6102" s="95">
        <v>0</v>
      </c>
      <c r="H6102" s="93" t="s">
        <v>8976</v>
      </c>
      <c r="I6102" s="93" t="s">
        <v>23893</v>
      </c>
      <c r="J6102" s="93" t="s">
        <v>20888</v>
      </c>
      <c r="K6102" s="93" t="s">
        <v>145</v>
      </c>
      <c r="L6102" s="14">
        <f>AND(vyberHrace&lt;&gt;"",ISNUMBER(SEARCH(vyberHrace,$B6102)))</f>
      </c>
      <c r="M6102" s="14">
        <f>AND($I6102=MID(kododd,1,2),$J6102=MID(kododd,3,3))</f>
      </c>
    </row>
    <row r="6103">
      <c r="A6103" s="95">
        <v>62102</v>
      </c>
      <c r="B6103" s="93" t="s">
        <v>28300</v>
      </c>
      <c r="C6103" s="93" t="s">
        <v>1453</v>
      </c>
      <c r="G6103" s="95">
        <v>0</v>
      </c>
      <c r="H6103" s="93" t="s">
        <v>8976</v>
      </c>
      <c r="I6103" s="93" t="s">
        <v>23893</v>
      </c>
      <c r="J6103" s="93" t="s">
        <v>20888</v>
      </c>
      <c r="K6103" s="93" t="s">
        <v>145</v>
      </c>
      <c r="L6103" s="14">
        <f>AND(vyberHrace&lt;&gt;"",ISNUMBER(SEARCH(vyberHrace,$B6103)))</f>
      </c>
      <c r="M6103" s="14">
        <f>AND($I6103=MID(kododd,1,2),$J6103=MID(kododd,3,3))</f>
      </c>
    </row>
    <row r="6104">
      <c r="A6104" s="95">
        <v>41577</v>
      </c>
      <c r="B6104" s="93" t="s">
        <v>16542</v>
      </c>
      <c r="C6104" s="93" t="s">
        <v>1408</v>
      </c>
      <c r="D6104" s="95">
        <v>1099</v>
      </c>
      <c r="G6104" s="95">
        <v>0</v>
      </c>
      <c r="H6104" s="93" t="s">
        <v>8976</v>
      </c>
      <c r="I6104" s="93" t="s">
        <v>23893</v>
      </c>
      <c r="J6104" s="93" t="s">
        <v>20862</v>
      </c>
      <c r="K6104" s="93" t="s">
        <v>6759</v>
      </c>
      <c r="L6104" s="14">
        <f>AND(vyberHrace&lt;&gt;"",ISNUMBER(SEARCH(vyberHrace,$B6104)))</f>
      </c>
      <c r="M6104" s="14">
        <f>AND($I6104=MID(kododd,1,2),$J6104=MID(kododd,3,3))</f>
      </c>
    </row>
    <row r="6105">
      <c r="A6105" s="95">
        <v>63893</v>
      </c>
      <c r="B6105" s="93" t="s">
        <v>29963</v>
      </c>
      <c r="C6105" s="93" t="s">
        <v>24215</v>
      </c>
      <c r="G6105" s="95">
        <v>0</v>
      </c>
      <c r="H6105" s="93" t="s">
        <v>8976</v>
      </c>
      <c r="I6105" s="93" t="s">
        <v>23893</v>
      </c>
      <c r="J6105" s="93" t="s">
        <v>20862</v>
      </c>
      <c r="K6105" s="93" t="s">
        <v>6759</v>
      </c>
      <c r="L6105" s="14">
        <f>AND(vyberHrace&lt;&gt;"",ISNUMBER(SEARCH(vyberHrace,$B6105)))</f>
      </c>
      <c r="M6105" s="14">
        <f>AND($I6105=MID(kododd,1,2),$J6105=MID(kododd,3,3))</f>
      </c>
    </row>
    <row r="6106">
      <c r="A6106" s="95">
        <v>62181</v>
      </c>
      <c r="B6106" s="93" t="s">
        <v>28372</v>
      </c>
      <c r="C6106" s="93" t="s">
        <v>1412</v>
      </c>
      <c r="G6106" s="95">
        <v>0</v>
      </c>
      <c r="H6106" s="93" t="s">
        <v>8976</v>
      </c>
      <c r="I6106" s="93" t="s">
        <v>23893</v>
      </c>
      <c r="J6106" s="93" t="s">
        <v>20862</v>
      </c>
      <c r="K6106" s="93" t="s">
        <v>6759</v>
      </c>
      <c r="L6106" s="14">
        <f>AND(vyberHrace&lt;&gt;"",ISNUMBER(SEARCH(vyberHrace,$B6106)))</f>
      </c>
      <c r="M6106" s="14">
        <f>AND($I6106=MID(kododd,1,2),$J6106=MID(kododd,3,3))</f>
      </c>
    </row>
    <row r="6107">
      <c r="A6107" s="95">
        <v>58016</v>
      </c>
      <c r="B6107" s="93" t="s">
        <v>24552</v>
      </c>
      <c r="C6107" s="93" t="s">
        <v>1424</v>
      </c>
      <c r="G6107" s="95">
        <v>0</v>
      </c>
      <c r="H6107" s="93" t="s">
        <v>8976</v>
      </c>
      <c r="I6107" s="93" t="s">
        <v>23893</v>
      </c>
      <c r="J6107" s="93" t="s">
        <v>20862</v>
      </c>
      <c r="K6107" s="93" t="s">
        <v>6759</v>
      </c>
      <c r="L6107" s="14">
        <f>AND(vyberHrace&lt;&gt;"",ISNUMBER(SEARCH(vyberHrace,$B6107)))</f>
      </c>
      <c r="M6107" s="14">
        <f>AND($I6107=MID(kododd,1,2),$J6107=MID(kododd,3,3))</f>
      </c>
    </row>
    <row r="6108">
      <c r="A6108" s="95">
        <v>57542</v>
      </c>
      <c r="B6108" s="93" t="s">
        <v>21796</v>
      </c>
      <c r="C6108" s="93" t="s">
        <v>1422</v>
      </c>
      <c r="G6108" s="95">
        <v>0</v>
      </c>
      <c r="H6108" s="93" t="s">
        <v>8976</v>
      </c>
      <c r="I6108" s="93" t="s">
        <v>23893</v>
      </c>
      <c r="J6108" s="93" t="s">
        <v>20862</v>
      </c>
      <c r="K6108" s="93" t="s">
        <v>6759</v>
      </c>
      <c r="L6108" s="14">
        <f>AND(vyberHrace&lt;&gt;"",ISNUMBER(SEARCH(vyberHrace,$B6108)))</f>
      </c>
      <c r="M6108" s="14">
        <f>AND($I6108=MID(kododd,1,2),$J6108=MID(kododd,3,3))</f>
      </c>
    </row>
    <row r="6109">
      <c r="A6109" s="95">
        <v>29293</v>
      </c>
      <c r="B6109" s="93" t="s">
        <v>16548</v>
      </c>
      <c r="C6109" s="93" t="s">
        <v>1475</v>
      </c>
      <c r="G6109" s="95">
        <v>0</v>
      </c>
      <c r="H6109" s="93" t="s">
        <v>8976</v>
      </c>
      <c r="I6109" s="93" t="s">
        <v>23893</v>
      </c>
      <c r="J6109" s="93" t="s">
        <v>20912</v>
      </c>
      <c r="K6109" s="93" t="s">
        <v>10153</v>
      </c>
      <c r="L6109" s="14">
        <f>AND(vyberHrace&lt;&gt;"",ISNUMBER(SEARCH(vyberHrace,$B6109)))</f>
      </c>
      <c r="M6109" s="14">
        <f>AND($I6109=MID(kododd,1,2),$J6109=MID(kododd,3,3))</f>
      </c>
    </row>
    <row r="6110">
      <c r="A6110" s="95">
        <v>60807</v>
      </c>
      <c r="B6110" s="93" t="s">
        <v>27199</v>
      </c>
      <c r="C6110" s="93" t="s">
        <v>1487</v>
      </c>
      <c r="F6110" s="95">
        <v>23789557</v>
      </c>
      <c r="G6110" s="95">
        <v>250</v>
      </c>
      <c r="H6110" s="93" t="s">
        <v>8976</v>
      </c>
      <c r="I6110" s="93" t="s">
        <v>23893</v>
      </c>
      <c r="J6110" s="93" t="s">
        <v>21005</v>
      </c>
      <c r="K6110" s="93" t="s">
        <v>7922</v>
      </c>
      <c r="L6110" s="14">
        <f>AND(vyberHrace&lt;&gt;"",ISNUMBER(SEARCH(vyberHrace,$B6110)))</f>
      </c>
      <c r="M6110" s="14">
        <f>AND($I6110=MID(kododd,1,2),$J6110=MID(kododd,3,3))</f>
      </c>
    </row>
    <row r="6111">
      <c r="A6111" s="95">
        <v>53144</v>
      </c>
      <c r="B6111" s="93" t="s">
        <v>20774</v>
      </c>
      <c r="C6111" s="93" t="s">
        <v>1406</v>
      </c>
      <c r="G6111" s="95">
        <v>0</v>
      </c>
      <c r="H6111" s="93" t="s">
        <v>8976</v>
      </c>
      <c r="I6111" s="93" t="s">
        <v>23893</v>
      </c>
      <c r="J6111" s="93" t="s">
        <v>21005</v>
      </c>
      <c r="K6111" s="93" t="s">
        <v>7922</v>
      </c>
      <c r="L6111" s="14">
        <f>AND(vyberHrace&lt;&gt;"",ISNUMBER(SEARCH(vyberHrace,$B6111)))</f>
      </c>
      <c r="M6111" s="14">
        <f>AND($I6111=MID(kododd,1,2),$J6111=MID(kododd,3,3))</f>
      </c>
    </row>
    <row r="6112">
      <c r="A6112" s="95">
        <v>62490</v>
      </c>
      <c r="B6112" s="93" t="s">
        <v>28874</v>
      </c>
      <c r="C6112" s="93" t="s">
        <v>1464</v>
      </c>
      <c r="G6112" s="95">
        <v>0</v>
      </c>
      <c r="H6112" s="93" t="s">
        <v>8976</v>
      </c>
      <c r="I6112" s="93" t="s">
        <v>23893</v>
      </c>
      <c r="J6112" s="93" t="s">
        <v>20862</v>
      </c>
      <c r="K6112" s="93" t="s">
        <v>6759</v>
      </c>
      <c r="L6112" s="14">
        <f>AND(vyberHrace&lt;&gt;"",ISNUMBER(SEARCH(vyberHrace,$B6112)))</f>
      </c>
      <c r="M6112" s="14">
        <f>AND($I6112=MID(kododd,1,2),$J6112=MID(kododd,3,3))</f>
      </c>
    </row>
    <row r="6113">
      <c r="A6113" s="95">
        <v>1436</v>
      </c>
      <c r="B6113" s="93" t="s">
        <v>16556</v>
      </c>
      <c r="C6113" s="93" t="s">
        <v>1466</v>
      </c>
      <c r="D6113" s="95">
        <v>1804</v>
      </c>
      <c r="E6113" s="95">
        <v>1891</v>
      </c>
      <c r="F6113" s="95">
        <v>308900</v>
      </c>
      <c r="G6113" s="95">
        <v>250</v>
      </c>
      <c r="H6113" s="93" t="s">
        <v>8976</v>
      </c>
      <c r="I6113" s="93" t="s">
        <v>23893</v>
      </c>
      <c r="J6113" s="93" t="s">
        <v>20974</v>
      </c>
      <c r="K6113" s="93" t="s">
        <v>4919</v>
      </c>
      <c r="L6113" s="14">
        <f>AND(vyberHrace&lt;&gt;"",ISNUMBER(SEARCH(vyberHrace,$B6113)))</f>
      </c>
      <c r="M6113" s="14">
        <f>AND($I6113=MID(kododd,1,2),$J6113=MID(kododd,3,3))</f>
      </c>
    </row>
    <row r="6114">
      <c r="A6114" s="95">
        <v>57684</v>
      </c>
      <c r="B6114" s="93" t="s">
        <v>24254</v>
      </c>
      <c r="C6114" s="93" t="s">
        <v>1404</v>
      </c>
      <c r="G6114" s="95">
        <v>0</v>
      </c>
      <c r="H6114" s="93" t="s">
        <v>8976</v>
      </c>
      <c r="I6114" s="93" t="s">
        <v>23893</v>
      </c>
      <c r="J6114" s="93" t="s">
        <v>20974</v>
      </c>
      <c r="K6114" s="93" t="s">
        <v>4919</v>
      </c>
      <c r="L6114" s="14">
        <f>AND(vyberHrace&lt;&gt;"",ISNUMBER(SEARCH(vyberHrace,$B6114)))</f>
      </c>
      <c r="M6114" s="14">
        <f>AND($I6114=MID(kododd,1,2),$J6114=MID(kododd,3,3))</f>
      </c>
    </row>
    <row r="6115">
      <c r="A6115" s="95">
        <v>37358</v>
      </c>
      <c r="B6115" s="93" t="s">
        <v>16559</v>
      </c>
      <c r="C6115" s="93" t="s">
        <v>1419</v>
      </c>
      <c r="D6115" s="95">
        <v>1140</v>
      </c>
      <c r="F6115" s="95">
        <v>384798</v>
      </c>
      <c r="G6115" s="95">
        <v>0</v>
      </c>
      <c r="H6115" s="93" t="s">
        <v>8976</v>
      </c>
      <c r="I6115" s="93" t="s">
        <v>23893</v>
      </c>
      <c r="J6115" s="93" t="s">
        <v>20863</v>
      </c>
      <c r="K6115" s="93" t="s">
        <v>4532</v>
      </c>
      <c r="L6115" s="14">
        <f>AND(vyberHrace&lt;&gt;"",ISNUMBER(SEARCH(vyberHrace,$B6115)))</f>
      </c>
      <c r="M6115" s="14">
        <f>AND($I6115=MID(kododd,1,2),$J6115=MID(kododd,3,3))</f>
      </c>
    </row>
    <row r="6116">
      <c r="A6116" s="95">
        <v>7060</v>
      </c>
      <c r="B6116" s="93" t="s">
        <v>16561</v>
      </c>
      <c r="C6116" s="93" t="s">
        <v>1442</v>
      </c>
      <c r="D6116" s="95">
        <v>1807</v>
      </c>
      <c r="E6116" s="95">
        <v>1903</v>
      </c>
      <c r="F6116" s="95">
        <v>311502</v>
      </c>
      <c r="G6116" s="95">
        <v>250</v>
      </c>
      <c r="H6116" s="93" t="s">
        <v>8976</v>
      </c>
      <c r="I6116" s="93" t="s">
        <v>23893</v>
      </c>
      <c r="J6116" s="93" t="s">
        <v>20863</v>
      </c>
      <c r="K6116" s="93" t="s">
        <v>4532</v>
      </c>
      <c r="L6116" s="14">
        <f>AND(vyberHrace&lt;&gt;"",ISNUMBER(SEARCH(vyberHrace,$B6116)))</f>
      </c>
      <c r="M6116" s="14">
        <f>AND($I6116=MID(kododd,1,2),$J6116=MID(kododd,3,3))</f>
      </c>
    </row>
    <row r="6117">
      <c r="A6117" s="95">
        <v>55689</v>
      </c>
      <c r="B6117" s="93" t="s">
        <v>21797</v>
      </c>
      <c r="C6117" s="93" t="s">
        <v>1424</v>
      </c>
      <c r="G6117" s="95">
        <v>0</v>
      </c>
      <c r="H6117" s="93" t="s">
        <v>8976</v>
      </c>
      <c r="I6117" s="93" t="s">
        <v>23893</v>
      </c>
      <c r="J6117" s="93" t="s">
        <v>20862</v>
      </c>
      <c r="K6117" s="93" t="s">
        <v>6759</v>
      </c>
      <c r="L6117" s="14">
        <f>AND(vyberHrace&lt;&gt;"",ISNUMBER(SEARCH(vyberHrace,$B6117)))</f>
      </c>
      <c r="M6117" s="14">
        <f>AND($I6117=MID(kododd,1,2),$J6117=MID(kododd,3,3))</f>
      </c>
    </row>
    <row r="6118">
      <c r="A6118" s="95">
        <v>50046</v>
      </c>
      <c r="B6118" s="93" t="s">
        <v>19948</v>
      </c>
      <c r="C6118" s="93" t="s">
        <v>1422</v>
      </c>
      <c r="D6118" s="95">
        <v>1496</v>
      </c>
      <c r="E6118" s="95">
        <v>1631</v>
      </c>
      <c r="F6118" s="95">
        <v>23737409</v>
      </c>
      <c r="G6118" s="95">
        <v>250</v>
      </c>
      <c r="H6118" s="93" t="s">
        <v>8976</v>
      </c>
      <c r="I6118" s="93" t="s">
        <v>23893</v>
      </c>
      <c r="J6118" s="93" t="s">
        <v>20863</v>
      </c>
      <c r="K6118" s="93" t="s">
        <v>4532</v>
      </c>
      <c r="L6118" s="14">
        <f>AND(vyberHrace&lt;&gt;"",ISNUMBER(SEARCH(vyberHrace,$B6118)))</f>
      </c>
      <c r="M6118" s="14">
        <f>AND($I6118=MID(kododd,1,2),$J6118=MID(kododd,3,3))</f>
      </c>
    </row>
    <row r="6119">
      <c r="A6119" s="95">
        <v>51353</v>
      </c>
      <c r="B6119" s="93" t="s">
        <v>19948</v>
      </c>
      <c r="C6119" s="93" t="s">
        <v>1446</v>
      </c>
      <c r="D6119" s="95">
        <v>1429</v>
      </c>
      <c r="F6119" s="95">
        <v>23737395</v>
      </c>
      <c r="G6119" s="95">
        <v>250</v>
      </c>
      <c r="H6119" s="93" t="s">
        <v>8976</v>
      </c>
      <c r="I6119" s="93" t="s">
        <v>23893</v>
      </c>
      <c r="J6119" s="93" t="s">
        <v>20863</v>
      </c>
      <c r="K6119" s="93" t="s">
        <v>4532</v>
      </c>
      <c r="L6119" s="14">
        <f>AND(vyberHrace&lt;&gt;"",ISNUMBER(SEARCH(vyberHrace,$B6119)))</f>
      </c>
      <c r="M6119" s="14">
        <f>AND($I6119=MID(kododd,1,2),$J6119=MID(kododd,3,3))</f>
      </c>
    </row>
    <row r="6120">
      <c r="A6120" s="95">
        <v>53293</v>
      </c>
      <c r="B6120" s="93" t="s">
        <v>20776</v>
      </c>
      <c r="C6120" s="93" t="s">
        <v>1420</v>
      </c>
      <c r="D6120" s="95">
        <v>1314</v>
      </c>
      <c r="E6120" s="95">
        <v>1485</v>
      </c>
      <c r="F6120" s="95">
        <v>23750316</v>
      </c>
      <c r="G6120" s="95">
        <v>250</v>
      </c>
      <c r="H6120" s="93" t="s">
        <v>8976</v>
      </c>
      <c r="I6120" s="93" t="s">
        <v>23893</v>
      </c>
      <c r="J6120" s="93" t="s">
        <v>20863</v>
      </c>
      <c r="K6120" s="93" t="s">
        <v>4532</v>
      </c>
      <c r="L6120" s="14">
        <f>AND(vyberHrace&lt;&gt;"",ISNUMBER(SEARCH(vyberHrace,$B6120)))</f>
      </c>
      <c r="M6120" s="14">
        <f>AND($I6120=MID(kododd,1,2),$J6120=MID(kododd,3,3))</f>
      </c>
    </row>
    <row r="6121">
      <c r="A6121" s="95">
        <v>54939</v>
      </c>
      <c r="B6121" s="93" t="s">
        <v>2712</v>
      </c>
      <c r="C6121" s="93" t="s">
        <v>1411</v>
      </c>
      <c r="D6121" s="95">
        <v>1127</v>
      </c>
      <c r="E6121" s="95">
        <v>1447</v>
      </c>
      <c r="F6121" s="95">
        <v>23777532</v>
      </c>
      <c r="G6121" s="95">
        <v>250</v>
      </c>
      <c r="H6121" s="93" t="s">
        <v>8976</v>
      </c>
      <c r="I6121" s="93" t="s">
        <v>23893</v>
      </c>
      <c r="J6121" s="93" t="s">
        <v>20900</v>
      </c>
      <c r="K6121" s="93" t="s">
        <v>1747</v>
      </c>
      <c r="L6121" s="14">
        <f>AND(vyberHrace&lt;&gt;"",ISNUMBER(SEARCH(vyberHrace,$B6121)))</f>
      </c>
      <c r="M6121" s="14">
        <f>AND($I6121=MID(kododd,1,2),$J6121=MID(kododd,3,3))</f>
      </c>
    </row>
    <row r="6122">
      <c r="A6122" s="95">
        <v>10665</v>
      </c>
      <c r="B6122" s="93" t="s">
        <v>19949</v>
      </c>
      <c r="C6122" s="93" t="s">
        <v>1428</v>
      </c>
      <c r="D6122" s="95">
        <v>1558</v>
      </c>
      <c r="G6122" s="95">
        <v>250</v>
      </c>
      <c r="H6122" s="93" t="s">
        <v>8976</v>
      </c>
      <c r="I6122" s="93" t="s">
        <v>23893</v>
      </c>
      <c r="J6122" s="93" t="s">
        <v>20902</v>
      </c>
      <c r="K6122" s="93" t="s">
        <v>3608</v>
      </c>
      <c r="L6122" s="14">
        <f>AND(vyberHrace&lt;&gt;"",ISNUMBER(SEARCH(vyberHrace,$B6122)))</f>
      </c>
      <c r="M6122" s="14">
        <f>AND($I6122=MID(kododd,1,2),$J6122=MID(kododd,3,3))</f>
      </c>
    </row>
    <row r="6123">
      <c r="A6123" s="95">
        <v>2682</v>
      </c>
      <c r="B6123" s="93" t="s">
        <v>12686</v>
      </c>
      <c r="C6123" s="93" t="s">
        <v>1459</v>
      </c>
      <c r="D6123" s="95">
        <v>1686</v>
      </c>
      <c r="E6123" s="95">
        <v>1805</v>
      </c>
      <c r="F6123" s="95">
        <v>311588</v>
      </c>
      <c r="G6123" s="95">
        <v>250</v>
      </c>
      <c r="H6123" s="93" t="s">
        <v>8976</v>
      </c>
      <c r="I6123" s="93" t="s">
        <v>23893</v>
      </c>
      <c r="J6123" s="93" t="s">
        <v>20912</v>
      </c>
      <c r="K6123" s="93" t="s">
        <v>10153</v>
      </c>
      <c r="L6123" s="14">
        <f>AND(vyberHrace&lt;&gt;"",ISNUMBER(SEARCH(vyberHrace,$B6123)))</f>
      </c>
      <c r="M6123" s="14">
        <f>AND($I6123=MID(kododd,1,2),$J6123=MID(kododd,3,3))</f>
      </c>
    </row>
    <row r="6124">
      <c r="A6124" s="95">
        <v>63884</v>
      </c>
      <c r="B6124" s="93" t="s">
        <v>29964</v>
      </c>
      <c r="C6124" s="93" t="s">
        <v>1420</v>
      </c>
      <c r="G6124" s="95">
        <v>0</v>
      </c>
      <c r="H6124" s="93" t="s">
        <v>8976</v>
      </c>
      <c r="I6124" s="93" t="s">
        <v>23893</v>
      </c>
      <c r="J6124" s="93" t="s">
        <v>20862</v>
      </c>
      <c r="K6124" s="93" t="s">
        <v>6759</v>
      </c>
      <c r="L6124" s="14">
        <f>AND(vyberHrace&lt;&gt;"",ISNUMBER(SEARCH(vyberHrace,$B6124)))</f>
      </c>
      <c r="M6124" s="14">
        <f>AND($I6124=MID(kododd,1,2),$J6124=MID(kododd,3,3))</f>
      </c>
    </row>
    <row r="6125">
      <c r="A6125" s="95">
        <v>695</v>
      </c>
      <c r="B6125" s="93" t="s">
        <v>12691</v>
      </c>
      <c r="C6125" s="93" t="s">
        <v>1417</v>
      </c>
      <c r="D6125" s="95">
        <v>1824</v>
      </c>
      <c r="E6125" s="95">
        <v>1904</v>
      </c>
      <c r="F6125" s="95">
        <v>305332</v>
      </c>
      <c r="G6125" s="95">
        <v>250</v>
      </c>
      <c r="H6125" s="93" t="s">
        <v>8976</v>
      </c>
      <c r="I6125" s="93" t="s">
        <v>23893</v>
      </c>
      <c r="J6125" s="93" t="s">
        <v>20906</v>
      </c>
      <c r="K6125" s="93" t="s">
        <v>7817</v>
      </c>
      <c r="L6125" s="14">
        <f>AND(vyberHrace&lt;&gt;"",ISNUMBER(SEARCH(vyberHrace,$B6125)))</f>
      </c>
      <c r="M6125" s="14">
        <f>AND($I6125=MID(kododd,1,2),$J6125=MID(kododd,3,3))</f>
      </c>
    </row>
    <row r="6126">
      <c r="A6126" s="95">
        <v>46823</v>
      </c>
      <c r="B6126" s="93" t="s">
        <v>12693</v>
      </c>
      <c r="C6126" s="93" t="s">
        <v>1416</v>
      </c>
      <c r="F6126" s="95">
        <v>23753978</v>
      </c>
      <c r="G6126" s="95">
        <v>250</v>
      </c>
      <c r="H6126" s="93" t="s">
        <v>8976</v>
      </c>
      <c r="I6126" s="93" t="s">
        <v>23893</v>
      </c>
      <c r="J6126" s="93" t="s">
        <v>20906</v>
      </c>
      <c r="K6126" s="93" t="s">
        <v>7817</v>
      </c>
      <c r="L6126" s="14">
        <f>AND(vyberHrace&lt;&gt;"",ISNUMBER(SEARCH(vyberHrace,$B6126)))</f>
      </c>
      <c r="M6126" s="14">
        <f>AND($I6126=MID(kododd,1,2),$J6126=MID(kododd,3,3))</f>
      </c>
    </row>
    <row r="6127">
      <c r="A6127" s="95">
        <v>39861</v>
      </c>
      <c r="B6127" s="93" t="s">
        <v>12694</v>
      </c>
      <c r="C6127" s="93" t="s">
        <v>1402</v>
      </c>
      <c r="D6127" s="95">
        <v>1024</v>
      </c>
      <c r="F6127" s="95">
        <v>23753986</v>
      </c>
      <c r="G6127" s="95">
        <v>250</v>
      </c>
      <c r="H6127" s="93" t="s">
        <v>8976</v>
      </c>
      <c r="I6127" s="93" t="s">
        <v>23893</v>
      </c>
      <c r="J6127" s="93" t="s">
        <v>20906</v>
      </c>
      <c r="K6127" s="93" t="s">
        <v>7817</v>
      </c>
      <c r="L6127" s="14">
        <f>AND(vyberHrace&lt;&gt;"",ISNUMBER(SEARCH(vyberHrace,$B6127)))</f>
      </c>
      <c r="M6127" s="14">
        <f>AND($I6127=MID(kododd,1,2),$J6127=MID(kododd,3,3))</f>
      </c>
    </row>
    <row r="6128">
      <c r="A6128" s="95">
        <v>57652</v>
      </c>
      <c r="B6128" s="93" t="s">
        <v>10454</v>
      </c>
      <c r="C6128" s="93" t="s">
        <v>1412</v>
      </c>
      <c r="D6128" s="95">
        <v>1075</v>
      </c>
      <c r="F6128" s="95">
        <v>23797436</v>
      </c>
      <c r="G6128" s="95">
        <v>250</v>
      </c>
      <c r="H6128" s="93" t="s">
        <v>8976</v>
      </c>
      <c r="I6128" s="93" t="s">
        <v>23893</v>
      </c>
      <c r="J6128" s="93" t="s">
        <v>20862</v>
      </c>
      <c r="K6128" s="93" t="s">
        <v>6759</v>
      </c>
      <c r="L6128" s="14">
        <f>AND(vyberHrace&lt;&gt;"",ISNUMBER(SEARCH(vyberHrace,$B6128)))</f>
      </c>
      <c r="M6128" s="14">
        <f>AND($I6128=MID(kododd,1,2),$J6128=MID(kododd,3,3))</f>
      </c>
    </row>
    <row r="6129">
      <c r="A6129" s="95">
        <v>58755</v>
      </c>
      <c r="B6129" s="93" t="s">
        <v>22250</v>
      </c>
      <c r="C6129" s="93" t="s">
        <v>1424</v>
      </c>
      <c r="G6129" s="95">
        <v>0</v>
      </c>
      <c r="H6129" s="93" t="s">
        <v>8976</v>
      </c>
      <c r="I6129" s="93" t="s">
        <v>23893</v>
      </c>
      <c r="J6129" s="93" t="s">
        <v>20862</v>
      </c>
      <c r="K6129" s="93" t="s">
        <v>6759</v>
      </c>
      <c r="L6129" s="14">
        <f>AND(vyberHrace&lt;&gt;"",ISNUMBER(SEARCH(vyberHrace,$B6129)))</f>
      </c>
      <c r="M6129" s="14">
        <f>AND($I6129=MID(kododd,1,2),$J6129=MID(kododd,3,3))</f>
      </c>
    </row>
    <row r="6130">
      <c r="A6130" s="95">
        <v>50037</v>
      </c>
      <c r="B6130" s="93" t="s">
        <v>12706</v>
      </c>
      <c r="C6130" s="93" t="s">
        <v>1416</v>
      </c>
      <c r="G6130" s="95">
        <v>0</v>
      </c>
      <c r="H6130" s="93" t="s">
        <v>8976</v>
      </c>
      <c r="I6130" s="93" t="s">
        <v>23893</v>
      </c>
      <c r="J6130" s="93" t="s">
        <v>20862</v>
      </c>
      <c r="K6130" s="93" t="s">
        <v>6759</v>
      </c>
      <c r="L6130" s="14">
        <f>AND(vyberHrace&lt;&gt;"",ISNUMBER(SEARCH(vyberHrace,$B6130)))</f>
      </c>
      <c r="M6130" s="14">
        <f>AND($I6130=MID(kododd,1,2),$J6130=MID(kododd,3,3))</f>
      </c>
    </row>
    <row r="6131">
      <c r="A6131" s="95">
        <v>26131</v>
      </c>
      <c r="B6131" s="93" t="s">
        <v>12716</v>
      </c>
      <c r="C6131" s="93" t="s">
        <v>1457</v>
      </c>
      <c r="D6131" s="95">
        <v>1842</v>
      </c>
      <c r="E6131" s="95">
        <v>1902</v>
      </c>
      <c r="F6131" s="95">
        <v>338842</v>
      </c>
      <c r="G6131" s="95">
        <v>250</v>
      </c>
      <c r="H6131" s="93" t="s">
        <v>8976</v>
      </c>
      <c r="I6131" s="93" t="s">
        <v>23893</v>
      </c>
      <c r="J6131" s="93" t="s">
        <v>20956</v>
      </c>
      <c r="K6131" s="93" t="s">
        <v>26134</v>
      </c>
      <c r="L6131" s="14">
        <f>AND(vyberHrace&lt;&gt;"",ISNUMBER(SEARCH(vyberHrace,$B6131)))</f>
      </c>
      <c r="M6131" s="14">
        <f>AND($I6131=MID(kododd,1,2),$J6131=MID(kododd,3,3))</f>
      </c>
    </row>
    <row r="6132">
      <c r="A6132" s="95">
        <v>63258</v>
      </c>
      <c r="B6132" s="93" t="s">
        <v>28875</v>
      </c>
      <c r="C6132" s="93" t="s">
        <v>1486</v>
      </c>
      <c r="G6132" s="95">
        <v>250</v>
      </c>
      <c r="H6132" s="93" t="s">
        <v>8976</v>
      </c>
      <c r="I6132" s="93" t="s">
        <v>23893</v>
      </c>
      <c r="J6132" s="93" t="s">
        <v>20863</v>
      </c>
      <c r="K6132" s="93" t="s">
        <v>4532</v>
      </c>
      <c r="L6132" s="14">
        <f>AND(vyberHrace&lt;&gt;"",ISNUMBER(SEARCH(vyberHrace,$B6132)))</f>
      </c>
      <c r="M6132" s="14">
        <f>AND($I6132=MID(kododd,1,2),$J6132=MID(kododd,3,3))</f>
      </c>
    </row>
    <row r="6133">
      <c r="A6133" s="95">
        <v>53294</v>
      </c>
      <c r="B6133" s="93" t="s">
        <v>20779</v>
      </c>
      <c r="C6133" s="93" t="s">
        <v>1420</v>
      </c>
      <c r="D6133" s="95">
        <v>1340</v>
      </c>
      <c r="E6133" s="95">
        <v>1476</v>
      </c>
      <c r="F6133" s="95">
        <v>23749709</v>
      </c>
      <c r="G6133" s="95">
        <v>250</v>
      </c>
      <c r="H6133" s="93" t="s">
        <v>8976</v>
      </c>
      <c r="I6133" s="93" t="s">
        <v>23893</v>
      </c>
      <c r="J6133" s="93" t="s">
        <v>20863</v>
      </c>
      <c r="K6133" s="93" t="s">
        <v>4532</v>
      </c>
      <c r="L6133" s="14">
        <f>AND(vyberHrace&lt;&gt;"",ISNUMBER(SEARCH(vyberHrace,$B6133)))</f>
      </c>
      <c r="M6133" s="14">
        <f>AND($I6133=MID(kododd,1,2),$J6133=MID(kododd,3,3))</f>
      </c>
    </row>
    <row r="6134">
      <c r="A6134" s="95">
        <v>209</v>
      </c>
      <c r="B6134" s="93" t="s">
        <v>12724</v>
      </c>
      <c r="C6134" s="93" t="s">
        <v>1467</v>
      </c>
      <c r="D6134" s="95">
        <v>2026</v>
      </c>
      <c r="E6134" s="95">
        <v>2043</v>
      </c>
      <c r="F6134" s="95">
        <v>301736</v>
      </c>
      <c r="G6134" s="95">
        <v>250</v>
      </c>
      <c r="H6134" s="93" t="s">
        <v>8976</v>
      </c>
      <c r="I6134" s="93" t="s">
        <v>23893</v>
      </c>
      <c r="J6134" s="93" t="s">
        <v>20930</v>
      </c>
      <c r="K6134" s="93" t="s">
        <v>5590</v>
      </c>
      <c r="L6134" s="14">
        <f>AND(vyberHrace&lt;&gt;"",ISNUMBER(SEARCH(vyberHrace,$B6134)))</f>
      </c>
      <c r="M6134" s="14">
        <f>AND($I6134=MID(kododd,1,2),$J6134=MID(kododd,3,3))</f>
      </c>
    </row>
    <row r="6135">
      <c r="A6135" s="95">
        <v>34722</v>
      </c>
      <c r="B6135" s="93" t="s">
        <v>12728</v>
      </c>
      <c r="C6135" s="93" t="s">
        <v>1414</v>
      </c>
      <c r="D6135" s="95">
        <v>1586</v>
      </c>
      <c r="E6135" s="95">
        <v>1743</v>
      </c>
      <c r="F6135" s="95">
        <v>360589</v>
      </c>
      <c r="G6135" s="95">
        <v>250</v>
      </c>
      <c r="H6135" s="93" t="s">
        <v>8976</v>
      </c>
      <c r="I6135" s="93" t="s">
        <v>23893</v>
      </c>
      <c r="J6135" s="93" t="s">
        <v>20892</v>
      </c>
      <c r="K6135" s="93" t="s">
        <v>6900</v>
      </c>
      <c r="L6135" s="14">
        <f>AND(vyberHrace&lt;&gt;"",ISNUMBER(SEARCH(vyberHrace,$B6135)))</f>
      </c>
      <c r="M6135" s="14">
        <f>AND($I6135=MID(kododd,1,2),$J6135=MID(kododd,3,3))</f>
      </c>
    </row>
    <row r="6136">
      <c r="A6136" s="95">
        <v>57048</v>
      </c>
      <c r="B6136" s="93" t="s">
        <v>21730</v>
      </c>
      <c r="C6136" s="93" t="s">
        <v>1486</v>
      </c>
      <c r="G6136" s="95">
        <v>0</v>
      </c>
      <c r="H6136" s="93" t="s">
        <v>8976</v>
      </c>
      <c r="I6136" s="93" t="s">
        <v>23893</v>
      </c>
      <c r="J6136" s="93" t="s">
        <v>20900</v>
      </c>
      <c r="K6136" s="93" t="s">
        <v>1747</v>
      </c>
      <c r="L6136" s="14">
        <f>AND(vyberHrace&lt;&gt;"",ISNUMBER(SEARCH(vyberHrace,$B6136)))</f>
      </c>
      <c r="M6136" s="14">
        <f>AND($I6136=MID(kododd,1,2),$J6136=MID(kododd,3,3))</f>
      </c>
    </row>
    <row r="6137">
      <c r="A6137" s="95">
        <v>37024</v>
      </c>
      <c r="B6137" s="93" t="s">
        <v>12800</v>
      </c>
      <c r="C6137" s="93" t="s">
        <v>1409</v>
      </c>
      <c r="D6137" s="95">
        <v>1667</v>
      </c>
      <c r="E6137" s="95">
        <v>1742</v>
      </c>
      <c r="F6137" s="95">
        <v>381098</v>
      </c>
      <c r="G6137" s="95">
        <v>0</v>
      </c>
      <c r="H6137" s="93" t="s">
        <v>8976</v>
      </c>
      <c r="I6137" s="93" t="s">
        <v>23893</v>
      </c>
      <c r="J6137" s="93" t="s">
        <v>20880</v>
      </c>
      <c r="K6137" s="93" t="s">
        <v>11224</v>
      </c>
      <c r="L6137" s="14">
        <f>AND(vyberHrace&lt;&gt;"",ISNUMBER(SEARCH(vyberHrace,$B6137)))</f>
      </c>
      <c r="M6137" s="14">
        <f>AND($I6137=MID(kododd,1,2),$J6137=MID(kododd,3,3))</f>
      </c>
    </row>
    <row r="6138">
      <c r="A6138" s="95">
        <v>39100</v>
      </c>
      <c r="B6138" s="93" t="s">
        <v>12801</v>
      </c>
      <c r="C6138" s="93" t="s">
        <v>1405</v>
      </c>
      <c r="G6138" s="95">
        <v>0</v>
      </c>
      <c r="H6138" s="93" t="s">
        <v>8976</v>
      </c>
      <c r="I6138" s="93" t="s">
        <v>23893</v>
      </c>
      <c r="J6138" s="93" t="s">
        <v>20880</v>
      </c>
      <c r="K6138" s="93" t="s">
        <v>11224</v>
      </c>
      <c r="L6138" s="14">
        <f>AND(vyberHrace&lt;&gt;"",ISNUMBER(SEARCH(vyberHrace,$B6138)))</f>
      </c>
      <c r="M6138" s="14">
        <f>AND($I6138=MID(kododd,1,2),$J6138=MID(kododd,3,3))</f>
      </c>
    </row>
    <row r="6139">
      <c r="A6139" s="95">
        <v>39524</v>
      </c>
      <c r="B6139" s="93" t="s">
        <v>13175</v>
      </c>
      <c r="C6139" s="93" t="s">
        <v>1408</v>
      </c>
      <c r="D6139" s="95">
        <v>1547</v>
      </c>
      <c r="E6139" s="95">
        <v>1733</v>
      </c>
      <c r="F6139" s="95">
        <v>393762</v>
      </c>
      <c r="G6139" s="95">
        <v>250</v>
      </c>
      <c r="H6139" s="93" t="s">
        <v>8976</v>
      </c>
      <c r="I6139" s="93" t="s">
        <v>23893</v>
      </c>
      <c r="J6139" s="93" t="s">
        <v>20859</v>
      </c>
      <c r="K6139" s="93" t="s">
        <v>5573</v>
      </c>
      <c r="L6139" s="14">
        <f>AND(vyberHrace&lt;&gt;"",ISNUMBER(SEARCH(vyberHrace,$B6139)))</f>
      </c>
      <c r="M6139" s="14">
        <f>AND($I6139=MID(kododd,1,2),$J6139=MID(kododd,3,3))</f>
      </c>
    </row>
    <row r="6140">
      <c r="A6140" s="95">
        <v>39382</v>
      </c>
      <c r="B6140" s="93" t="s">
        <v>13180</v>
      </c>
      <c r="C6140" s="93" t="s">
        <v>1414</v>
      </c>
      <c r="D6140" s="95">
        <v>1250</v>
      </c>
      <c r="G6140" s="95">
        <v>0</v>
      </c>
      <c r="H6140" s="93" t="s">
        <v>8976</v>
      </c>
      <c r="I6140" s="93" t="s">
        <v>23893</v>
      </c>
      <c r="J6140" s="93" t="s">
        <v>20859</v>
      </c>
      <c r="K6140" s="93" t="s">
        <v>5573</v>
      </c>
      <c r="L6140" s="14">
        <f>AND(vyberHrace&lt;&gt;"",ISNUMBER(SEARCH(vyberHrace,$B6140)))</f>
      </c>
      <c r="M6140" s="14">
        <f>AND($I6140=MID(kododd,1,2),$J6140=MID(kododd,3,3))</f>
      </c>
    </row>
    <row r="6141">
      <c r="A6141" s="95">
        <v>60184</v>
      </c>
      <c r="B6141" s="93" t="s">
        <v>26648</v>
      </c>
      <c r="C6141" s="93" t="s">
        <v>1411</v>
      </c>
      <c r="G6141" s="95">
        <v>250</v>
      </c>
      <c r="H6141" s="93" t="s">
        <v>8976</v>
      </c>
      <c r="I6141" s="93" t="s">
        <v>23893</v>
      </c>
      <c r="J6141" s="93" t="s">
        <v>20863</v>
      </c>
      <c r="K6141" s="93" t="s">
        <v>4532</v>
      </c>
      <c r="L6141" s="14">
        <f>AND(vyberHrace&lt;&gt;"",ISNUMBER(SEARCH(vyberHrace,$B6141)))</f>
      </c>
      <c r="M6141" s="14">
        <f>AND($I6141=MID(kododd,1,2),$J6141=MID(kododd,3,3))</f>
      </c>
    </row>
    <row r="6142">
      <c r="A6142" s="95">
        <v>51697</v>
      </c>
      <c r="B6142" s="93" t="s">
        <v>1649</v>
      </c>
      <c r="C6142" s="93" t="s">
        <v>1402</v>
      </c>
      <c r="G6142" s="95">
        <v>0</v>
      </c>
      <c r="H6142" s="93" t="s">
        <v>8976</v>
      </c>
      <c r="I6142" s="93" t="s">
        <v>23893</v>
      </c>
      <c r="J6142" s="93" t="s">
        <v>20976</v>
      </c>
      <c r="K6142" s="93" t="s">
        <v>9938</v>
      </c>
      <c r="L6142" s="14">
        <f>AND(vyberHrace&lt;&gt;"",ISNUMBER(SEARCH(vyberHrace,$B6142)))</f>
      </c>
      <c r="M6142" s="14">
        <f>AND($I6142=MID(kododd,1,2),$J6142=MID(kododd,3,3))</f>
      </c>
    </row>
    <row r="6143">
      <c r="A6143" s="95">
        <v>44838</v>
      </c>
      <c r="B6143" s="93" t="s">
        <v>13079</v>
      </c>
      <c r="C6143" s="93" t="s">
        <v>1408</v>
      </c>
      <c r="G6143" s="95">
        <v>0</v>
      </c>
      <c r="H6143" s="93" t="s">
        <v>8976</v>
      </c>
      <c r="I6143" s="93" t="s">
        <v>23893</v>
      </c>
      <c r="J6143" s="93" t="s">
        <v>20944</v>
      </c>
      <c r="K6143" s="93" t="s">
        <v>5129</v>
      </c>
      <c r="L6143" s="14">
        <f>AND(vyberHrace&lt;&gt;"",ISNUMBER(SEARCH(vyberHrace,$B6143)))</f>
      </c>
      <c r="M6143" s="14">
        <f>AND($I6143=MID(kododd,1,2),$J6143=MID(kododd,3,3))</f>
      </c>
    </row>
    <row r="6144">
      <c r="A6144" s="95">
        <v>44840</v>
      </c>
      <c r="B6144" s="93" t="s">
        <v>13080</v>
      </c>
      <c r="C6144" s="93" t="s">
        <v>1402</v>
      </c>
      <c r="G6144" s="95">
        <v>0</v>
      </c>
      <c r="H6144" s="93" t="s">
        <v>8976</v>
      </c>
      <c r="I6144" s="93" t="s">
        <v>23893</v>
      </c>
      <c r="J6144" s="93" t="s">
        <v>20944</v>
      </c>
      <c r="K6144" s="93" t="s">
        <v>5129</v>
      </c>
      <c r="L6144" s="14">
        <f>AND(vyberHrace&lt;&gt;"",ISNUMBER(SEARCH(vyberHrace,$B6144)))</f>
      </c>
      <c r="M6144" s="14">
        <f>AND($I6144=MID(kododd,1,2),$J6144=MID(kododd,3,3))</f>
      </c>
    </row>
    <row r="6145">
      <c r="A6145" s="95">
        <v>54876</v>
      </c>
      <c r="B6145" s="93" t="s">
        <v>2705</v>
      </c>
      <c r="C6145" s="93" t="s">
        <v>1450</v>
      </c>
      <c r="G6145" s="95">
        <v>250</v>
      </c>
      <c r="H6145" s="93" t="s">
        <v>8976</v>
      </c>
      <c r="I6145" s="93" t="s">
        <v>23893</v>
      </c>
      <c r="J6145" s="93" t="s">
        <v>20863</v>
      </c>
      <c r="K6145" s="93" t="s">
        <v>4532</v>
      </c>
      <c r="L6145" s="14">
        <f>AND(vyberHrace&lt;&gt;"",ISNUMBER(SEARCH(vyberHrace,$B6145)))</f>
      </c>
      <c r="M6145" s="14">
        <f>AND($I6145=MID(kododd,1,2),$J6145=MID(kododd,3,3))</f>
      </c>
    </row>
    <row r="6146">
      <c r="A6146" s="95">
        <v>53295</v>
      </c>
      <c r="B6146" s="93" t="s">
        <v>20781</v>
      </c>
      <c r="C6146" s="93" t="s">
        <v>1411</v>
      </c>
      <c r="D6146" s="95">
        <v>1100</v>
      </c>
      <c r="F6146" s="95">
        <v>23796413</v>
      </c>
      <c r="G6146" s="95">
        <v>250</v>
      </c>
      <c r="H6146" s="93" t="s">
        <v>8976</v>
      </c>
      <c r="I6146" s="93" t="s">
        <v>23893</v>
      </c>
      <c r="J6146" s="93" t="s">
        <v>20863</v>
      </c>
      <c r="K6146" s="93" t="s">
        <v>4532</v>
      </c>
      <c r="L6146" s="14">
        <f>AND(vyberHrace&lt;&gt;"",ISNUMBER(SEARCH(vyberHrace,$B6146)))</f>
      </c>
      <c r="M6146" s="14">
        <f>AND($I6146=MID(kododd,1,2),$J6146=MID(kododd,3,3))</f>
      </c>
    </row>
    <row r="6147">
      <c r="A6147" s="95">
        <v>60143</v>
      </c>
      <c r="B6147" s="93" t="s">
        <v>26611</v>
      </c>
      <c r="C6147" s="93" t="s">
        <v>1420</v>
      </c>
      <c r="G6147" s="95">
        <v>250</v>
      </c>
      <c r="H6147" s="93" t="s">
        <v>8976</v>
      </c>
      <c r="I6147" s="93" t="s">
        <v>23893</v>
      </c>
      <c r="J6147" s="93" t="s">
        <v>21017</v>
      </c>
      <c r="K6147" s="93" t="s">
        <v>7925</v>
      </c>
      <c r="L6147" s="14">
        <f>AND(vyberHrace&lt;&gt;"",ISNUMBER(SEARCH(vyberHrace,$B6147)))</f>
      </c>
      <c r="M6147" s="14">
        <f>AND($I6147=MID(kododd,1,2),$J6147=MID(kododd,3,3))</f>
      </c>
    </row>
    <row r="6148">
      <c r="A6148" s="95">
        <v>47493</v>
      </c>
      <c r="B6148" s="93" t="s">
        <v>15497</v>
      </c>
      <c r="C6148" s="93" t="s">
        <v>1402</v>
      </c>
      <c r="D6148" s="95">
        <v>1067</v>
      </c>
      <c r="G6148" s="95">
        <v>0</v>
      </c>
      <c r="H6148" s="93" t="s">
        <v>8976</v>
      </c>
      <c r="I6148" s="93" t="s">
        <v>23893</v>
      </c>
      <c r="J6148" s="93" t="s">
        <v>20944</v>
      </c>
      <c r="K6148" s="93" t="s">
        <v>5129</v>
      </c>
      <c r="L6148" s="14">
        <f>AND(vyberHrace&lt;&gt;"",ISNUMBER(SEARCH(vyberHrace,$B6148)))</f>
      </c>
      <c r="M6148" s="14">
        <f>AND($I6148=MID(kododd,1,2),$J6148=MID(kododd,3,3))</f>
      </c>
    </row>
    <row r="6149">
      <c r="A6149" s="95">
        <v>55707</v>
      </c>
      <c r="B6149" s="93" t="s">
        <v>21838</v>
      </c>
      <c r="C6149" s="93" t="s">
        <v>1416</v>
      </c>
      <c r="G6149" s="95">
        <v>0</v>
      </c>
      <c r="H6149" s="93" t="s">
        <v>8976</v>
      </c>
      <c r="I6149" s="93" t="s">
        <v>23893</v>
      </c>
      <c r="J6149" s="93" t="s">
        <v>20983</v>
      </c>
      <c r="K6149" s="93" t="s">
        <v>9107</v>
      </c>
      <c r="L6149" s="14">
        <f>AND(vyberHrace&lt;&gt;"",ISNUMBER(SEARCH(vyberHrace,$B6149)))</f>
      </c>
      <c r="M6149" s="14">
        <f>AND($I6149=MID(kododd,1,2),$J6149=MID(kododd,3,3))</f>
      </c>
    </row>
    <row r="6150">
      <c r="A6150" s="95">
        <v>52383</v>
      </c>
      <c r="B6150" s="93" t="s">
        <v>1667</v>
      </c>
      <c r="C6150" s="93" t="s">
        <v>1438</v>
      </c>
      <c r="F6150" s="95">
        <v>23750774</v>
      </c>
      <c r="G6150" s="95">
        <v>250</v>
      </c>
      <c r="H6150" s="93" t="s">
        <v>8976</v>
      </c>
      <c r="I6150" s="93" t="s">
        <v>23893</v>
      </c>
      <c r="J6150" s="93" t="s">
        <v>21020</v>
      </c>
      <c r="K6150" s="93" t="s">
        <v>1659</v>
      </c>
      <c r="L6150" s="14">
        <f>AND(vyberHrace&lt;&gt;"",ISNUMBER(SEARCH(vyberHrace,$B6150)))</f>
      </c>
      <c r="M6150" s="14">
        <f>AND($I6150=MID(kododd,1,2),$J6150=MID(kododd,3,3))</f>
      </c>
    </row>
    <row r="6151">
      <c r="A6151" s="95">
        <v>62336</v>
      </c>
      <c r="B6151" s="93" t="s">
        <v>28511</v>
      </c>
      <c r="C6151" s="93" t="s">
        <v>1412</v>
      </c>
      <c r="G6151" s="95">
        <v>0</v>
      </c>
      <c r="H6151" s="93" t="s">
        <v>8976</v>
      </c>
      <c r="I6151" s="93" t="s">
        <v>23893</v>
      </c>
      <c r="J6151" s="93" t="s">
        <v>20862</v>
      </c>
      <c r="K6151" s="93" t="s">
        <v>6759</v>
      </c>
      <c r="L6151" s="14">
        <f>AND(vyberHrace&lt;&gt;"",ISNUMBER(SEARCH(vyberHrace,$B6151)))</f>
      </c>
      <c r="M6151" s="14">
        <f>AND($I6151=MID(kododd,1,2),$J6151=MID(kododd,3,3))</f>
      </c>
    </row>
    <row r="6152">
      <c r="A6152" s="95">
        <v>26242</v>
      </c>
      <c r="B6152" s="93" t="s">
        <v>21208</v>
      </c>
      <c r="C6152" s="93" t="s">
        <v>1464</v>
      </c>
      <c r="D6152" s="95">
        <v>1913</v>
      </c>
      <c r="E6152" s="95">
        <v>1974</v>
      </c>
      <c r="F6152" s="95">
        <v>379719</v>
      </c>
      <c r="G6152" s="95">
        <v>250</v>
      </c>
      <c r="H6152" s="93" t="s">
        <v>8976</v>
      </c>
      <c r="I6152" s="93" t="s">
        <v>23893</v>
      </c>
      <c r="J6152" s="93" t="s">
        <v>20944</v>
      </c>
      <c r="K6152" s="93" t="s">
        <v>5129</v>
      </c>
      <c r="L6152" s="14">
        <f>AND(vyberHrace&lt;&gt;"",ISNUMBER(SEARCH(vyberHrace,$B6152)))</f>
      </c>
      <c r="M6152" s="14">
        <f>AND($I6152=MID(kododd,1,2),$J6152=MID(kododd,3,3))</f>
      </c>
    </row>
    <row r="6153">
      <c r="A6153" s="95">
        <v>62899</v>
      </c>
      <c r="B6153" s="93" t="s">
        <v>28876</v>
      </c>
      <c r="C6153" s="93" t="s">
        <v>1422</v>
      </c>
      <c r="F6153" s="95">
        <v>23799269</v>
      </c>
      <c r="G6153" s="95">
        <v>250</v>
      </c>
      <c r="H6153" s="93" t="s">
        <v>8976</v>
      </c>
      <c r="I6153" s="93" t="s">
        <v>23893</v>
      </c>
      <c r="J6153" s="93" t="s">
        <v>20922</v>
      </c>
      <c r="K6153" s="93" t="s">
        <v>5595</v>
      </c>
      <c r="L6153" s="14">
        <f>AND(vyberHrace&lt;&gt;"",ISNUMBER(SEARCH(vyberHrace,$B6153)))</f>
      </c>
      <c r="M6153" s="14">
        <f>AND($I6153=MID(kododd,1,2),$J6153=MID(kododd,3,3))</f>
      </c>
    </row>
    <row r="6154">
      <c r="A6154" s="95">
        <v>61139</v>
      </c>
      <c r="B6154" s="93" t="s">
        <v>27403</v>
      </c>
      <c r="C6154" s="93" t="s">
        <v>1486</v>
      </c>
      <c r="G6154" s="95">
        <v>250</v>
      </c>
      <c r="H6154" s="93" t="s">
        <v>8976</v>
      </c>
      <c r="I6154" s="93" t="s">
        <v>23893</v>
      </c>
      <c r="J6154" s="93" t="s">
        <v>20944</v>
      </c>
      <c r="K6154" s="93" t="s">
        <v>5129</v>
      </c>
      <c r="L6154" s="14">
        <f>AND(vyberHrace&lt;&gt;"",ISNUMBER(SEARCH(vyberHrace,$B6154)))</f>
      </c>
      <c r="M6154" s="14">
        <f>AND($I6154=MID(kododd,1,2),$J6154=MID(kododd,3,3))</f>
      </c>
    </row>
    <row r="6155">
      <c r="A6155" s="95">
        <v>2026</v>
      </c>
      <c r="B6155" s="93" t="s">
        <v>21220</v>
      </c>
      <c r="C6155" s="93" t="s">
        <v>1463</v>
      </c>
      <c r="D6155" s="95">
        <v>1942</v>
      </c>
      <c r="E6155" s="95">
        <v>1976</v>
      </c>
      <c r="F6155" s="95">
        <v>318353</v>
      </c>
      <c r="G6155" s="95">
        <v>250</v>
      </c>
      <c r="H6155" s="93" t="s">
        <v>8976</v>
      </c>
      <c r="I6155" s="93" t="s">
        <v>23893</v>
      </c>
      <c r="J6155" s="93" t="s">
        <v>20862</v>
      </c>
      <c r="K6155" s="93" t="s">
        <v>6759</v>
      </c>
      <c r="L6155" s="14">
        <f>AND(vyberHrace&lt;&gt;"",ISNUMBER(SEARCH(vyberHrace,$B6155)))</f>
      </c>
      <c r="M6155" s="14">
        <f>AND($I6155=MID(kododd,1,2),$J6155=MID(kododd,3,3))</f>
      </c>
    </row>
    <row r="6156">
      <c r="A6156" s="95">
        <v>52398</v>
      </c>
      <c r="B6156" s="93" t="s">
        <v>1718</v>
      </c>
      <c r="C6156" s="93" t="s">
        <v>3255</v>
      </c>
      <c r="G6156" s="95">
        <v>0</v>
      </c>
      <c r="H6156" s="93" t="s">
        <v>8976</v>
      </c>
      <c r="I6156" s="93" t="s">
        <v>23893</v>
      </c>
      <c r="J6156" s="93" t="s">
        <v>20890</v>
      </c>
      <c r="K6156" s="93" t="s">
        <v>9069</v>
      </c>
      <c r="L6156" s="14">
        <f>AND(vyberHrace&lt;&gt;"",ISNUMBER(SEARCH(vyberHrace,$B6156)))</f>
      </c>
      <c r="M6156" s="14">
        <f>AND($I6156=MID(kododd,1,2),$J6156=MID(kododd,3,3))</f>
      </c>
    </row>
    <row r="6157">
      <c r="A6157" s="95">
        <v>58530</v>
      </c>
      <c r="B6157" s="93" t="s">
        <v>25028</v>
      </c>
      <c r="C6157" s="93" t="s">
        <v>1416</v>
      </c>
      <c r="D6157" s="95">
        <v>1536</v>
      </c>
      <c r="E6157" s="95">
        <v>1702</v>
      </c>
      <c r="F6157" s="95">
        <v>23777583</v>
      </c>
      <c r="G6157" s="95">
        <v>250</v>
      </c>
      <c r="H6157" s="93" t="s">
        <v>8976</v>
      </c>
      <c r="I6157" s="93" t="s">
        <v>23893</v>
      </c>
      <c r="J6157" s="93" t="s">
        <v>21005</v>
      </c>
      <c r="K6157" s="93" t="s">
        <v>7922</v>
      </c>
      <c r="L6157" s="14">
        <f>AND(vyberHrace&lt;&gt;"",ISNUMBER(SEARCH(vyberHrace,$B6157)))</f>
      </c>
      <c r="M6157" s="14">
        <f>AND($I6157=MID(kododd,1,2),$J6157=MID(kododd,3,3))</f>
      </c>
    </row>
    <row r="6158">
      <c r="A6158" s="95">
        <v>63509</v>
      </c>
      <c r="B6158" s="93" t="s">
        <v>28877</v>
      </c>
      <c r="C6158" s="93" t="s">
        <v>1402</v>
      </c>
      <c r="F6158" s="95">
        <v>571005676</v>
      </c>
      <c r="G6158" s="95">
        <v>500</v>
      </c>
      <c r="H6158" s="93" t="s">
        <v>8976</v>
      </c>
      <c r="I6158" s="93" t="s">
        <v>23893</v>
      </c>
      <c r="J6158" s="93" t="s">
        <v>23412</v>
      </c>
      <c r="K6158" s="93" t="s">
        <v>21358</v>
      </c>
      <c r="L6158" s="14">
        <f>AND(vyberHrace&lt;&gt;"",ISNUMBER(SEARCH(vyberHrace,$B6158)))</f>
      </c>
      <c r="M6158" s="14">
        <f>AND($I6158=MID(kododd,1,2),$J6158=MID(kododd,3,3))</f>
      </c>
    </row>
    <row r="6159">
      <c r="A6159" s="95">
        <v>49245</v>
      </c>
      <c r="B6159" s="93" t="s">
        <v>21244</v>
      </c>
      <c r="C6159" s="93" t="s">
        <v>1410</v>
      </c>
      <c r="G6159" s="95">
        <v>0</v>
      </c>
      <c r="H6159" s="93" t="s">
        <v>8976</v>
      </c>
      <c r="I6159" s="93" t="s">
        <v>23893</v>
      </c>
      <c r="J6159" s="93" t="s">
        <v>21019</v>
      </c>
      <c r="K6159" s="93" t="s">
        <v>11130</v>
      </c>
      <c r="L6159" s="14">
        <f>AND(vyberHrace&lt;&gt;"",ISNUMBER(SEARCH(vyberHrace,$B6159)))</f>
      </c>
      <c r="M6159" s="14">
        <f>AND($I6159=MID(kododd,1,2),$J6159=MID(kododd,3,3))</f>
      </c>
    </row>
    <row r="6160">
      <c r="A6160" s="95">
        <v>3974</v>
      </c>
      <c r="B6160" s="93" t="s">
        <v>21251</v>
      </c>
      <c r="C6160" s="93" t="s">
        <v>1472</v>
      </c>
      <c r="D6160" s="95">
        <v>1470</v>
      </c>
      <c r="E6160" s="95">
        <v>1721</v>
      </c>
      <c r="F6160" s="95">
        <v>381896</v>
      </c>
      <c r="G6160" s="95">
        <v>250</v>
      </c>
      <c r="H6160" s="93" t="s">
        <v>8976</v>
      </c>
      <c r="I6160" s="93" t="s">
        <v>23893</v>
      </c>
      <c r="J6160" s="93" t="s">
        <v>20867</v>
      </c>
      <c r="K6160" s="93" t="s">
        <v>2024</v>
      </c>
      <c r="L6160" s="14">
        <f>AND(vyberHrace&lt;&gt;"",ISNUMBER(SEARCH(vyberHrace,$B6160)))</f>
      </c>
      <c r="M6160" s="14">
        <f>AND($I6160=MID(kododd,1,2),$J6160=MID(kododd,3,3))</f>
      </c>
    </row>
    <row r="6161">
      <c r="A6161" s="95">
        <v>10740</v>
      </c>
      <c r="B6161" s="93" t="s">
        <v>29815</v>
      </c>
      <c r="C6161" s="93" t="s">
        <v>1453</v>
      </c>
      <c r="D6161" s="95">
        <v>1687</v>
      </c>
      <c r="F6161" s="95">
        <v>319970</v>
      </c>
      <c r="G6161" s="95">
        <v>250</v>
      </c>
      <c r="H6161" s="93" t="s">
        <v>8976</v>
      </c>
      <c r="I6161" s="93" t="s">
        <v>23893</v>
      </c>
      <c r="J6161" s="93" t="s">
        <v>20859</v>
      </c>
      <c r="K6161" s="93" t="s">
        <v>5573</v>
      </c>
      <c r="L6161" s="14">
        <f>AND(vyberHrace&lt;&gt;"",ISNUMBER(SEARCH(vyberHrace,$B6161)))</f>
      </c>
      <c r="M6161" s="14">
        <f>AND($I6161=MID(kododd,1,2),$J6161=MID(kododd,3,3))</f>
      </c>
    </row>
    <row r="6162">
      <c r="A6162" s="95">
        <v>2300</v>
      </c>
      <c r="B6162" s="93" t="s">
        <v>21264</v>
      </c>
      <c r="C6162" s="93" t="s">
        <v>1455</v>
      </c>
      <c r="D6162" s="95">
        <v>2007</v>
      </c>
      <c r="E6162" s="95">
        <v>2002</v>
      </c>
      <c r="F6162" s="95">
        <v>366374</v>
      </c>
      <c r="G6162" s="95">
        <v>250</v>
      </c>
      <c r="H6162" s="93" t="s">
        <v>8976</v>
      </c>
      <c r="I6162" s="93" t="s">
        <v>23893</v>
      </c>
      <c r="J6162" s="93" t="s">
        <v>20991</v>
      </c>
      <c r="K6162" s="93" t="s">
        <v>9101</v>
      </c>
      <c r="L6162" s="14">
        <f>AND(vyberHrace&lt;&gt;"",ISNUMBER(SEARCH(vyberHrace,$B6162)))</f>
      </c>
      <c r="M6162" s="14">
        <f>AND($I6162=MID(kododd,1,2),$J6162=MID(kododd,3,3))</f>
      </c>
    </row>
    <row r="6163">
      <c r="A6163" s="95">
        <v>45003</v>
      </c>
      <c r="B6163" s="93" t="s">
        <v>19789</v>
      </c>
      <c r="C6163" s="93" t="s">
        <v>1402</v>
      </c>
      <c r="D6163" s="95">
        <v>1126</v>
      </c>
      <c r="F6163" s="95">
        <v>23737247</v>
      </c>
      <c r="G6163" s="95">
        <v>0</v>
      </c>
      <c r="H6163" s="93" t="s">
        <v>8976</v>
      </c>
      <c r="I6163" s="93" t="s">
        <v>23893</v>
      </c>
      <c r="J6163" s="93" t="s">
        <v>20990</v>
      </c>
      <c r="K6163" s="93" t="s">
        <v>5159</v>
      </c>
      <c r="L6163" s="14">
        <f>AND(vyberHrace&lt;&gt;"",ISNUMBER(SEARCH(vyberHrace,$B6163)))</f>
      </c>
      <c r="M6163" s="14">
        <f>AND($I6163=MID(kododd,1,2),$J6163=MID(kododd,3,3))</f>
      </c>
    </row>
    <row r="6164">
      <c r="A6164" s="95">
        <v>45004</v>
      </c>
      <c r="B6164" s="93" t="s">
        <v>19790</v>
      </c>
      <c r="C6164" s="93" t="s">
        <v>1408</v>
      </c>
      <c r="D6164" s="95">
        <v>1301</v>
      </c>
      <c r="F6164" s="95">
        <v>23737255</v>
      </c>
      <c r="G6164" s="95">
        <v>0</v>
      </c>
      <c r="H6164" s="93" t="s">
        <v>8976</v>
      </c>
      <c r="I6164" s="93" t="s">
        <v>23893</v>
      </c>
      <c r="J6164" s="93" t="s">
        <v>20990</v>
      </c>
      <c r="K6164" s="93" t="s">
        <v>5159</v>
      </c>
      <c r="L6164" s="14">
        <f>AND(vyberHrace&lt;&gt;"",ISNUMBER(SEARCH(vyberHrace,$B6164)))</f>
      </c>
      <c r="M6164" s="14">
        <f>AND($I6164=MID(kododd,1,2),$J6164=MID(kododd,3,3))</f>
      </c>
    </row>
    <row r="6165">
      <c r="A6165" s="95">
        <v>46487</v>
      </c>
      <c r="B6165" s="93" t="s">
        <v>19791</v>
      </c>
      <c r="C6165" s="93" t="s">
        <v>1430</v>
      </c>
      <c r="D6165" s="95">
        <v>1222</v>
      </c>
      <c r="F6165" s="95">
        <v>23729619</v>
      </c>
      <c r="G6165" s="95">
        <v>0</v>
      </c>
      <c r="H6165" s="93" t="s">
        <v>8976</v>
      </c>
      <c r="I6165" s="93" t="s">
        <v>23893</v>
      </c>
      <c r="J6165" s="93" t="s">
        <v>20990</v>
      </c>
      <c r="K6165" s="93" t="s">
        <v>5159</v>
      </c>
      <c r="L6165" s="14">
        <f>AND(vyberHrace&lt;&gt;"",ISNUMBER(SEARCH(vyberHrace,$B6165)))</f>
      </c>
      <c r="M6165" s="14">
        <f>AND($I6165=MID(kododd,1,2),$J6165=MID(kododd,3,3))</f>
      </c>
    </row>
    <row r="6166">
      <c r="A6166" s="95">
        <v>51243</v>
      </c>
      <c r="B6166" s="93" t="s">
        <v>9110</v>
      </c>
      <c r="C6166" s="93" t="s">
        <v>1406</v>
      </c>
      <c r="F6166" s="95">
        <v>23740264</v>
      </c>
      <c r="G6166" s="95">
        <v>0</v>
      </c>
      <c r="H6166" s="93" t="s">
        <v>8976</v>
      </c>
      <c r="I6166" s="93" t="s">
        <v>23893</v>
      </c>
      <c r="J6166" s="93" t="s">
        <v>20990</v>
      </c>
      <c r="K6166" s="93" t="s">
        <v>5159</v>
      </c>
      <c r="L6166" s="14">
        <f>AND(vyberHrace&lt;&gt;"",ISNUMBER(SEARCH(vyberHrace,$B6166)))</f>
      </c>
      <c r="M6166" s="14">
        <f>AND($I6166=MID(kododd,1,2),$J6166=MID(kododd,3,3))</f>
      </c>
    </row>
    <row r="6167">
      <c r="A6167" s="95">
        <v>44912</v>
      </c>
      <c r="B6167" s="93" t="s">
        <v>20786</v>
      </c>
      <c r="C6167" s="93" t="s">
        <v>1402</v>
      </c>
      <c r="D6167" s="95">
        <v>1931</v>
      </c>
      <c r="E6167" s="95">
        <v>1972</v>
      </c>
      <c r="F6167" s="95">
        <v>397792</v>
      </c>
      <c r="G6167" s="95">
        <v>250</v>
      </c>
      <c r="H6167" s="93" t="s">
        <v>8976</v>
      </c>
      <c r="I6167" s="93" t="s">
        <v>23893</v>
      </c>
      <c r="J6167" s="93" t="s">
        <v>20964</v>
      </c>
      <c r="K6167" s="93" t="s">
        <v>11275</v>
      </c>
      <c r="L6167" s="14">
        <f>AND(vyberHrace&lt;&gt;"",ISNUMBER(SEARCH(vyberHrace,$B6167)))</f>
      </c>
      <c r="M6167" s="14">
        <f>AND($I6167=MID(kododd,1,2),$J6167=MID(kododd,3,3))</f>
      </c>
    </row>
    <row r="6168">
      <c r="A6168" s="95">
        <v>15018</v>
      </c>
      <c r="B6168" s="93" t="s">
        <v>19796</v>
      </c>
      <c r="C6168" s="93" t="s">
        <v>1461</v>
      </c>
      <c r="D6168" s="95">
        <v>1796</v>
      </c>
      <c r="E6168" s="95">
        <v>1884</v>
      </c>
      <c r="F6168" s="95">
        <v>342904</v>
      </c>
      <c r="G6168" s="95">
        <v>250</v>
      </c>
      <c r="H6168" s="93" t="s">
        <v>8976</v>
      </c>
      <c r="I6168" s="93" t="s">
        <v>23893</v>
      </c>
      <c r="J6168" s="93" t="s">
        <v>20964</v>
      </c>
      <c r="K6168" s="93" t="s">
        <v>11275</v>
      </c>
      <c r="L6168" s="14">
        <f>AND(vyberHrace&lt;&gt;"",ISNUMBER(SEARCH(vyberHrace,$B6168)))</f>
      </c>
      <c r="M6168" s="14">
        <f>AND($I6168=MID(kododd,1,2),$J6168=MID(kododd,3,3))</f>
      </c>
    </row>
    <row r="6169">
      <c r="A6169" s="95">
        <v>38916</v>
      </c>
      <c r="B6169" s="93" t="s">
        <v>19797</v>
      </c>
      <c r="C6169" s="93" t="s">
        <v>1443</v>
      </c>
      <c r="D6169" s="95">
        <v>1341</v>
      </c>
      <c r="E6169" s="95">
        <v>1627</v>
      </c>
      <c r="F6169" s="95">
        <v>398543</v>
      </c>
      <c r="G6169" s="95">
        <v>250</v>
      </c>
      <c r="H6169" s="93" t="s">
        <v>8976</v>
      </c>
      <c r="I6169" s="93" t="s">
        <v>23893</v>
      </c>
      <c r="J6169" s="93" t="s">
        <v>20990</v>
      </c>
      <c r="K6169" s="93" t="s">
        <v>5159</v>
      </c>
      <c r="L6169" s="14">
        <f>AND(vyberHrace&lt;&gt;"",ISNUMBER(SEARCH(vyberHrace,$B6169)))</f>
      </c>
      <c r="M6169" s="14">
        <f>AND($I6169=MID(kododd,1,2),$J6169=MID(kododd,3,3))</f>
      </c>
    </row>
    <row r="6170">
      <c r="A6170" s="95">
        <v>41585</v>
      </c>
      <c r="B6170" s="93" t="s">
        <v>19799</v>
      </c>
      <c r="C6170" s="93" t="s">
        <v>1408</v>
      </c>
      <c r="D6170" s="95">
        <v>1317</v>
      </c>
      <c r="F6170" s="95">
        <v>23737263</v>
      </c>
      <c r="G6170" s="95">
        <v>250</v>
      </c>
      <c r="H6170" s="93" t="s">
        <v>8976</v>
      </c>
      <c r="I6170" s="93" t="s">
        <v>23893</v>
      </c>
      <c r="J6170" s="93" t="s">
        <v>20964</v>
      </c>
      <c r="K6170" s="93" t="s">
        <v>11275</v>
      </c>
      <c r="L6170" s="14">
        <f>AND(vyberHrace&lt;&gt;"",ISNUMBER(SEARCH(vyberHrace,$B6170)))</f>
      </c>
      <c r="M6170" s="14">
        <f>AND($I6170=MID(kododd,1,2),$J6170=MID(kododd,3,3))</f>
      </c>
    </row>
    <row r="6171">
      <c r="A6171" s="95">
        <v>61402</v>
      </c>
      <c r="B6171" s="93" t="s">
        <v>27593</v>
      </c>
      <c r="C6171" s="93" t="s">
        <v>1424</v>
      </c>
      <c r="F6171" s="95">
        <v>23797444</v>
      </c>
      <c r="G6171" s="95">
        <v>250</v>
      </c>
      <c r="H6171" s="93" t="s">
        <v>8976</v>
      </c>
      <c r="I6171" s="93" t="s">
        <v>23893</v>
      </c>
      <c r="J6171" s="93" t="s">
        <v>20900</v>
      </c>
      <c r="K6171" s="93" t="s">
        <v>1747</v>
      </c>
      <c r="L6171" s="14">
        <f>AND(vyberHrace&lt;&gt;"",ISNUMBER(SEARCH(vyberHrace,$B6171)))</f>
      </c>
      <c r="M6171" s="14">
        <f>AND($I6171=MID(kododd,1,2),$J6171=MID(kododd,3,3))</f>
      </c>
    </row>
    <row r="6172">
      <c r="A6172" s="95">
        <v>63845</v>
      </c>
      <c r="B6172" s="93" t="s">
        <v>29965</v>
      </c>
      <c r="C6172" s="93" t="s">
        <v>1418</v>
      </c>
      <c r="G6172" s="95">
        <v>500</v>
      </c>
      <c r="H6172" s="93" t="s">
        <v>8976</v>
      </c>
      <c r="I6172" s="93" t="s">
        <v>23893</v>
      </c>
      <c r="J6172" s="93" t="s">
        <v>23412</v>
      </c>
      <c r="K6172" s="93" t="s">
        <v>21358</v>
      </c>
      <c r="L6172" s="14">
        <f>AND(vyberHrace&lt;&gt;"",ISNUMBER(SEARCH(vyberHrace,$B6172)))</f>
      </c>
      <c r="M6172" s="14">
        <f>AND($I6172=MID(kododd,1,2),$J6172=MID(kododd,3,3))</f>
      </c>
    </row>
    <row r="6173">
      <c r="A6173" s="95">
        <v>62941</v>
      </c>
      <c r="B6173" s="93" t="s">
        <v>28878</v>
      </c>
      <c r="C6173" s="93" t="s">
        <v>1412</v>
      </c>
      <c r="F6173" s="95">
        <v>571001123</v>
      </c>
      <c r="G6173" s="95">
        <v>250</v>
      </c>
      <c r="H6173" s="93" t="s">
        <v>8976</v>
      </c>
      <c r="I6173" s="93" t="s">
        <v>23893</v>
      </c>
      <c r="J6173" s="93" t="s">
        <v>20944</v>
      </c>
      <c r="K6173" s="93" t="s">
        <v>5129</v>
      </c>
      <c r="L6173" s="14">
        <f>AND(vyberHrace&lt;&gt;"",ISNUMBER(SEARCH(vyberHrace,$B6173)))</f>
      </c>
      <c r="M6173" s="14">
        <f>AND($I6173=MID(kododd,1,2),$J6173=MID(kododd,3,3))</f>
      </c>
    </row>
    <row r="6174">
      <c r="A6174" s="95">
        <v>44841</v>
      </c>
      <c r="B6174" s="93" t="s">
        <v>14060</v>
      </c>
      <c r="C6174" s="93" t="s">
        <v>1402</v>
      </c>
      <c r="D6174" s="95">
        <v>1583</v>
      </c>
      <c r="E6174" s="95">
        <v>1647</v>
      </c>
      <c r="F6174" s="95">
        <v>23701706</v>
      </c>
      <c r="G6174" s="95">
        <v>250</v>
      </c>
      <c r="H6174" s="93" t="s">
        <v>8976</v>
      </c>
      <c r="I6174" s="93" t="s">
        <v>23893</v>
      </c>
      <c r="J6174" s="93" t="s">
        <v>20944</v>
      </c>
      <c r="K6174" s="93" t="s">
        <v>5129</v>
      </c>
      <c r="L6174" s="14">
        <f>AND(vyberHrace&lt;&gt;"",ISNUMBER(SEARCH(vyberHrace,$B6174)))</f>
      </c>
      <c r="M6174" s="14">
        <f>AND($I6174=MID(kododd,1,2),$J6174=MID(kododd,3,3))</f>
      </c>
    </row>
    <row r="6175">
      <c r="A6175" s="95">
        <v>15558</v>
      </c>
      <c r="B6175" s="93" t="s">
        <v>11653</v>
      </c>
      <c r="C6175" s="93" t="s">
        <v>1436</v>
      </c>
      <c r="D6175" s="95">
        <v>1911</v>
      </c>
      <c r="E6175" s="95">
        <v>1949</v>
      </c>
      <c r="F6175" s="95">
        <v>366382</v>
      </c>
      <c r="G6175" s="95">
        <v>250</v>
      </c>
      <c r="H6175" s="93" t="s">
        <v>8976</v>
      </c>
      <c r="I6175" s="93" t="s">
        <v>23893</v>
      </c>
      <c r="J6175" s="93" t="s">
        <v>20964</v>
      </c>
      <c r="K6175" s="93" t="s">
        <v>11275</v>
      </c>
      <c r="L6175" s="14">
        <f>AND(vyberHrace&lt;&gt;"",ISNUMBER(SEARCH(vyberHrace,$B6175)))</f>
      </c>
      <c r="M6175" s="14">
        <f>AND($I6175=MID(kododd,1,2),$J6175=MID(kododd,3,3))</f>
      </c>
    </row>
    <row r="6176">
      <c r="A6176" s="95">
        <v>16178</v>
      </c>
      <c r="B6176" s="93" t="s">
        <v>11653</v>
      </c>
      <c r="C6176" s="93" t="s">
        <v>1427</v>
      </c>
      <c r="D6176" s="95">
        <v>1483</v>
      </c>
      <c r="G6176" s="95">
        <v>250</v>
      </c>
      <c r="H6176" s="93" t="s">
        <v>8976</v>
      </c>
      <c r="I6176" s="93" t="s">
        <v>23893</v>
      </c>
      <c r="J6176" s="93" t="s">
        <v>20928</v>
      </c>
      <c r="K6176" s="93" t="s">
        <v>5586</v>
      </c>
      <c r="L6176" s="14">
        <f>AND(vyberHrace&lt;&gt;"",ISNUMBER(SEARCH(vyberHrace,$B6176)))</f>
      </c>
      <c r="M6176" s="14">
        <f>AND($I6176=MID(kododd,1,2),$J6176=MID(kododd,3,3))</f>
      </c>
    </row>
    <row r="6177">
      <c r="A6177" s="95">
        <v>59186</v>
      </c>
      <c r="B6177" s="93" t="s">
        <v>25618</v>
      </c>
      <c r="C6177" s="93" t="s">
        <v>1450</v>
      </c>
      <c r="G6177" s="95">
        <v>250</v>
      </c>
      <c r="H6177" s="93" t="s">
        <v>8976</v>
      </c>
      <c r="I6177" s="93" t="s">
        <v>23893</v>
      </c>
      <c r="J6177" s="93" t="s">
        <v>20922</v>
      </c>
      <c r="K6177" s="93" t="s">
        <v>5595</v>
      </c>
      <c r="L6177" s="14">
        <f>AND(vyberHrace&lt;&gt;"",ISNUMBER(SEARCH(vyberHrace,$B6177)))</f>
      </c>
      <c r="M6177" s="14">
        <f>AND($I6177=MID(kododd,1,2),$J6177=MID(kododd,3,3))</f>
      </c>
    </row>
    <row r="6178">
      <c r="A6178" s="95">
        <v>31710</v>
      </c>
      <c r="B6178" s="93" t="s">
        <v>19818</v>
      </c>
      <c r="C6178" s="93" t="s">
        <v>1398</v>
      </c>
      <c r="D6178" s="95">
        <v>1470</v>
      </c>
      <c r="E6178" s="95">
        <v>1584</v>
      </c>
      <c r="F6178" s="95">
        <v>360597</v>
      </c>
      <c r="G6178" s="95">
        <v>0</v>
      </c>
      <c r="H6178" s="93" t="s">
        <v>8976</v>
      </c>
      <c r="I6178" s="93" t="s">
        <v>23893</v>
      </c>
      <c r="J6178" s="93" t="s">
        <v>20900</v>
      </c>
      <c r="K6178" s="93" t="s">
        <v>1747</v>
      </c>
      <c r="L6178" s="14">
        <f>AND(vyberHrace&lt;&gt;"",ISNUMBER(SEARCH(vyberHrace,$B6178)))</f>
      </c>
      <c r="M6178" s="14">
        <f>AND($I6178=MID(kododd,1,2),$J6178=MID(kododd,3,3))</f>
      </c>
    </row>
    <row r="6179">
      <c r="A6179" s="95">
        <v>35490</v>
      </c>
      <c r="B6179" s="93" t="s">
        <v>17365</v>
      </c>
      <c r="C6179" s="93" t="s">
        <v>1446</v>
      </c>
      <c r="D6179" s="95">
        <v>1241</v>
      </c>
      <c r="F6179" s="95">
        <v>347892</v>
      </c>
      <c r="G6179" s="95">
        <v>250</v>
      </c>
      <c r="H6179" s="93" t="s">
        <v>8976</v>
      </c>
      <c r="I6179" s="93" t="s">
        <v>23893</v>
      </c>
      <c r="J6179" s="93" t="s">
        <v>20991</v>
      </c>
      <c r="K6179" s="93" t="s">
        <v>9101</v>
      </c>
      <c r="L6179" s="14">
        <f>AND(vyberHrace&lt;&gt;"",ISNUMBER(SEARCH(vyberHrace,$B6179)))</f>
      </c>
      <c r="M6179" s="14">
        <f>AND($I6179=MID(kododd,1,2),$J6179=MID(kododd,3,3))</f>
      </c>
    </row>
    <row r="6180">
      <c r="A6180" s="95">
        <v>63886</v>
      </c>
      <c r="B6180" s="93" t="s">
        <v>29966</v>
      </c>
      <c r="C6180" s="93" t="s">
        <v>1487</v>
      </c>
      <c r="G6180" s="95">
        <v>0</v>
      </c>
      <c r="H6180" s="93" t="s">
        <v>8976</v>
      </c>
      <c r="I6180" s="93" t="s">
        <v>23893</v>
      </c>
      <c r="J6180" s="93" t="s">
        <v>20862</v>
      </c>
      <c r="K6180" s="93" t="s">
        <v>6759</v>
      </c>
      <c r="L6180" s="14">
        <f>AND(vyberHrace&lt;&gt;"",ISNUMBER(SEARCH(vyberHrace,$B6180)))</f>
      </c>
      <c r="M6180" s="14">
        <f>AND($I6180=MID(kododd,1,2),$J6180=MID(kododd,3,3))</f>
      </c>
    </row>
    <row r="6181">
      <c r="A6181" s="95">
        <v>59413</v>
      </c>
      <c r="B6181" s="93" t="s">
        <v>25829</v>
      </c>
      <c r="C6181" s="93" t="s">
        <v>1447</v>
      </c>
      <c r="D6181" s="95">
        <v>1164</v>
      </c>
      <c r="F6181" s="95">
        <v>23782315</v>
      </c>
      <c r="G6181" s="95">
        <v>250</v>
      </c>
      <c r="H6181" s="93" t="s">
        <v>8976</v>
      </c>
      <c r="I6181" s="93" t="s">
        <v>23893</v>
      </c>
      <c r="J6181" s="93" t="s">
        <v>20912</v>
      </c>
      <c r="K6181" s="93" t="s">
        <v>10153</v>
      </c>
      <c r="L6181" s="14">
        <f>AND(vyberHrace&lt;&gt;"",ISNUMBER(SEARCH(vyberHrace,$B6181)))</f>
      </c>
      <c r="M6181" s="14">
        <f>AND($I6181=MID(kododd,1,2),$J6181=MID(kododd,3,3))</f>
      </c>
    </row>
    <row r="6182">
      <c r="A6182" s="95">
        <v>62855</v>
      </c>
      <c r="B6182" s="93" t="s">
        <v>28879</v>
      </c>
      <c r="C6182" s="93" t="s">
        <v>1487</v>
      </c>
      <c r="G6182" s="95">
        <v>250</v>
      </c>
      <c r="H6182" s="93" t="s">
        <v>8976</v>
      </c>
      <c r="I6182" s="93" t="s">
        <v>23893</v>
      </c>
      <c r="J6182" s="93" t="s">
        <v>20920</v>
      </c>
      <c r="K6182" s="93" t="s">
        <v>5933</v>
      </c>
      <c r="L6182" s="14">
        <f>AND(vyberHrace&lt;&gt;"",ISNUMBER(SEARCH(vyberHrace,$B6182)))</f>
      </c>
      <c r="M6182" s="14">
        <f>AND($I6182=MID(kododd,1,2),$J6182=MID(kododd,3,3))</f>
      </c>
    </row>
    <row r="6183">
      <c r="A6183" s="95">
        <v>62856</v>
      </c>
      <c r="B6183" s="93" t="s">
        <v>28880</v>
      </c>
      <c r="C6183" s="93" t="s">
        <v>1487</v>
      </c>
      <c r="G6183" s="95">
        <v>250</v>
      </c>
      <c r="H6183" s="93" t="s">
        <v>8976</v>
      </c>
      <c r="I6183" s="93" t="s">
        <v>23893</v>
      </c>
      <c r="J6183" s="93" t="s">
        <v>20920</v>
      </c>
      <c r="K6183" s="93" t="s">
        <v>5933</v>
      </c>
      <c r="L6183" s="14">
        <f>AND(vyberHrace&lt;&gt;"",ISNUMBER(SEARCH(vyberHrace,$B6183)))</f>
      </c>
      <c r="M6183" s="14">
        <f>AND($I6183=MID(kododd,1,2),$J6183=MID(kododd,3,3))</f>
      </c>
    </row>
    <row r="6184">
      <c r="A6184" s="95">
        <v>10725</v>
      </c>
      <c r="B6184" s="93" t="s">
        <v>17914</v>
      </c>
      <c r="C6184" s="93" t="s">
        <v>1468</v>
      </c>
      <c r="D6184" s="95">
        <v>1484</v>
      </c>
      <c r="F6184" s="95">
        <v>571001409</v>
      </c>
      <c r="G6184" s="95">
        <v>250</v>
      </c>
      <c r="H6184" s="93" t="s">
        <v>8976</v>
      </c>
      <c r="I6184" s="93" t="s">
        <v>23893</v>
      </c>
      <c r="J6184" s="93" t="s">
        <v>21008</v>
      </c>
      <c r="K6184" s="93" t="s">
        <v>29</v>
      </c>
      <c r="L6184" s="14">
        <f>AND(vyberHrace&lt;&gt;"",ISNUMBER(SEARCH(vyberHrace,$B6184)))</f>
      </c>
      <c r="M6184" s="14">
        <f>AND($I6184=MID(kododd,1,2),$J6184=MID(kododd,3,3))</f>
      </c>
    </row>
    <row r="6185">
      <c r="A6185" s="95">
        <v>54527</v>
      </c>
      <c r="B6185" s="93" t="s">
        <v>2594</v>
      </c>
      <c r="C6185" s="93" t="s">
        <v>1424</v>
      </c>
      <c r="F6185" s="95">
        <v>23783877</v>
      </c>
      <c r="G6185" s="95">
        <v>0</v>
      </c>
      <c r="H6185" s="93" t="s">
        <v>8976</v>
      </c>
      <c r="I6185" s="93" t="s">
        <v>23893</v>
      </c>
      <c r="J6185" s="93" t="s">
        <v>20944</v>
      </c>
      <c r="K6185" s="93" t="s">
        <v>5129</v>
      </c>
      <c r="L6185" s="14">
        <f>AND(vyberHrace&lt;&gt;"",ISNUMBER(SEARCH(vyberHrace,$B6185)))</f>
      </c>
      <c r="M6185" s="14">
        <f>AND($I6185=MID(kododd,1,2),$J6185=MID(kododd,3,3))</f>
      </c>
    </row>
    <row r="6186">
      <c r="A6186" s="95">
        <v>44780</v>
      </c>
      <c r="B6186" s="93" t="s">
        <v>17921</v>
      </c>
      <c r="C6186" s="93" t="s">
        <v>1402</v>
      </c>
      <c r="D6186" s="95">
        <v>2188</v>
      </c>
      <c r="E6186" s="95">
        <v>2242</v>
      </c>
      <c r="F6186" s="95">
        <v>23718218</v>
      </c>
      <c r="G6186" s="95">
        <v>250</v>
      </c>
      <c r="H6186" s="93" t="s">
        <v>8976</v>
      </c>
      <c r="I6186" s="93" t="s">
        <v>23893</v>
      </c>
      <c r="J6186" s="93" t="s">
        <v>20944</v>
      </c>
      <c r="K6186" s="93" t="s">
        <v>5129</v>
      </c>
      <c r="L6186" s="14">
        <f>AND(vyberHrace&lt;&gt;"",ISNUMBER(SEARCH(vyberHrace,$B6186)))</f>
      </c>
      <c r="M6186" s="14">
        <f>AND($I6186=MID(kododd,1,2),$J6186=MID(kododd,3,3))</f>
      </c>
    </row>
    <row r="6187">
      <c r="A6187" s="95">
        <v>37432</v>
      </c>
      <c r="B6187" s="93" t="s">
        <v>17922</v>
      </c>
      <c r="C6187" s="93" t="s">
        <v>1438</v>
      </c>
      <c r="D6187" s="95">
        <v>1773</v>
      </c>
      <c r="E6187" s="95">
        <v>1870</v>
      </c>
      <c r="F6187" s="95">
        <v>367400</v>
      </c>
      <c r="G6187" s="95">
        <v>0</v>
      </c>
      <c r="H6187" s="93" t="s">
        <v>8976</v>
      </c>
      <c r="I6187" s="93" t="s">
        <v>23893</v>
      </c>
      <c r="J6187" s="93" t="s">
        <v>20862</v>
      </c>
      <c r="K6187" s="93" t="s">
        <v>6759</v>
      </c>
      <c r="L6187" s="14">
        <f>AND(vyberHrace&lt;&gt;"",ISNUMBER(SEARCH(vyberHrace,$B6187)))</f>
      </c>
      <c r="M6187" s="14">
        <f>AND($I6187=MID(kododd,1,2),$J6187=MID(kododd,3,3))</f>
      </c>
    </row>
    <row r="6188">
      <c r="A6188" s="95">
        <v>59109</v>
      </c>
      <c r="B6188" s="93" t="s">
        <v>25555</v>
      </c>
      <c r="C6188" s="93" t="s">
        <v>1412</v>
      </c>
      <c r="D6188" s="95">
        <v>1067</v>
      </c>
      <c r="E6188" s="95">
        <v>1515</v>
      </c>
      <c r="F6188" s="95">
        <v>23783885</v>
      </c>
      <c r="G6188" s="95">
        <v>250</v>
      </c>
      <c r="H6188" s="93" t="s">
        <v>8976</v>
      </c>
      <c r="I6188" s="93" t="s">
        <v>23893</v>
      </c>
      <c r="J6188" s="93" t="s">
        <v>20944</v>
      </c>
      <c r="K6188" s="93" t="s">
        <v>5129</v>
      </c>
      <c r="L6188" s="14">
        <f>AND(vyberHrace&lt;&gt;"",ISNUMBER(SEARCH(vyberHrace,$B6188)))</f>
      </c>
      <c r="M6188" s="14">
        <f>AND($I6188=MID(kododd,1,2),$J6188=MID(kododd,3,3))</f>
      </c>
    </row>
    <row r="6189">
      <c r="A6189" s="95">
        <v>59110</v>
      </c>
      <c r="B6189" s="93" t="s">
        <v>25556</v>
      </c>
      <c r="C6189" s="93" t="s">
        <v>1411</v>
      </c>
      <c r="D6189" s="95">
        <v>1377</v>
      </c>
      <c r="E6189" s="95">
        <v>1510</v>
      </c>
      <c r="F6189" s="95">
        <v>23783893</v>
      </c>
      <c r="G6189" s="95">
        <v>250</v>
      </c>
      <c r="H6189" s="93" t="s">
        <v>8976</v>
      </c>
      <c r="I6189" s="93" t="s">
        <v>23893</v>
      </c>
      <c r="J6189" s="93" t="s">
        <v>20944</v>
      </c>
      <c r="K6189" s="93" t="s">
        <v>5129</v>
      </c>
      <c r="L6189" s="14">
        <f>AND(vyberHrace&lt;&gt;"",ISNUMBER(SEARCH(vyberHrace,$B6189)))</f>
      </c>
      <c r="M6189" s="14">
        <f>AND($I6189=MID(kododd,1,2),$J6189=MID(kododd,3,3))</f>
      </c>
    </row>
    <row r="6190">
      <c r="A6190" s="95">
        <v>7092</v>
      </c>
      <c r="B6190" s="93" t="s">
        <v>17925</v>
      </c>
      <c r="C6190" s="93" t="s">
        <v>1443</v>
      </c>
      <c r="D6190" s="95">
        <v>1726</v>
      </c>
      <c r="E6190" s="95">
        <v>1876</v>
      </c>
      <c r="F6190" s="95">
        <v>343072</v>
      </c>
      <c r="G6190" s="95">
        <v>250</v>
      </c>
      <c r="H6190" s="93" t="s">
        <v>8976</v>
      </c>
      <c r="I6190" s="93" t="s">
        <v>23893</v>
      </c>
      <c r="J6190" s="93" t="s">
        <v>20866</v>
      </c>
      <c r="K6190" s="93" t="s">
        <v>9063</v>
      </c>
      <c r="L6190" s="14">
        <f>AND(vyberHrace&lt;&gt;"",ISNUMBER(SEARCH(vyberHrace,$B6190)))</f>
      </c>
      <c r="M6190" s="14">
        <f>AND($I6190=MID(kododd,1,2),$J6190=MID(kododd,3,3))</f>
      </c>
    </row>
    <row r="6191">
      <c r="A6191" s="95">
        <v>12820</v>
      </c>
      <c r="B6191" s="93" t="s">
        <v>18022</v>
      </c>
      <c r="C6191" s="93" t="s">
        <v>1423</v>
      </c>
      <c r="D6191" s="95">
        <v>2089</v>
      </c>
      <c r="E6191" s="95">
        <v>2082</v>
      </c>
      <c r="F6191" s="95">
        <v>318370</v>
      </c>
      <c r="G6191" s="95">
        <v>250</v>
      </c>
      <c r="H6191" s="93" t="s">
        <v>8976</v>
      </c>
      <c r="I6191" s="93" t="s">
        <v>23893</v>
      </c>
      <c r="J6191" s="93" t="s">
        <v>20960</v>
      </c>
      <c r="K6191" s="93" t="s">
        <v>4905</v>
      </c>
      <c r="L6191" s="14">
        <f>AND(vyberHrace&lt;&gt;"",ISNUMBER(SEARCH(vyberHrace,$B6191)))</f>
      </c>
      <c r="M6191" s="14">
        <f>AND($I6191=MID(kododd,1,2),$J6191=MID(kododd,3,3))</f>
      </c>
    </row>
    <row r="6192">
      <c r="A6192" s="95">
        <v>57086</v>
      </c>
      <c r="B6192" s="93" t="s">
        <v>24180</v>
      </c>
      <c r="C6192" s="93" t="s">
        <v>1406</v>
      </c>
      <c r="F6192" s="95">
        <v>23750030</v>
      </c>
      <c r="G6192" s="95">
        <v>250</v>
      </c>
      <c r="H6192" s="93" t="s">
        <v>8976</v>
      </c>
      <c r="I6192" s="93" t="s">
        <v>23893</v>
      </c>
      <c r="J6192" s="93" t="s">
        <v>21005</v>
      </c>
      <c r="K6192" s="93" t="s">
        <v>7922</v>
      </c>
      <c r="L6192" s="14">
        <f>AND(vyberHrace&lt;&gt;"",ISNUMBER(SEARCH(vyberHrace,$B6192)))</f>
      </c>
      <c r="M6192" s="14">
        <f>AND($I6192=MID(kododd,1,2),$J6192=MID(kododd,3,3))</f>
      </c>
    </row>
    <row r="6193">
      <c r="A6193" s="95">
        <v>49559</v>
      </c>
      <c r="B6193" s="93" t="s">
        <v>15692</v>
      </c>
      <c r="C6193" s="93" t="s">
        <v>1402</v>
      </c>
      <c r="F6193" s="95">
        <v>23728060</v>
      </c>
      <c r="G6193" s="95">
        <v>0</v>
      </c>
      <c r="H6193" s="93" t="s">
        <v>8976</v>
      </c>
      <c r="I6193" s="93" t="s">
        <v>23893</v>
      </c>
      <c r="J6193" s="93" t="s">
        <v>20953</v>
      </c>
      <c r="K6193" s="93" t="s">
        <v>2012</v>
      </c>
      <c r="L6193" s="14">
        <f>AND(vyberHrace&lt;&gt;"",ISNUMBER(SEARCH(vyberHrace,$B6193)))</f>
      </c>
      <c r="M6193" s="14">
        <f>AND($I6193=MID(kododd,1,2),$J6193=MID(kododd,3,3))</f>
      </c>
    </row>
    <row r="6194">
      <c r="A6194" s="95">
        <v>57764</v>
      </c>
      <c r="B6194" s="93" t="s">
        <v>24320</v>
      </c>
      <c r="C6194" s="93" t="s">
        <v>1412</v>
      </c>
      <c r="D6194" s="95">
        <v>1082</v>
      </c>
      <c r="E6194" s="95">
        <v>1469</v>
      </c>
      <c r="F6194" s="95">
        <v>23778431</v>
      </c>
      <c r="G6194" s="95">
        <v>250</v>
      </c>
      <c r="H6194" s="93" t="s">
        <v>8976</v>
      </c>
      <c r="I6194" s="93" t="s">
        <v>23893</v>
      </c>
      <c r="J6194" s="93" t="s">
        <v>20862</v>
      </c>
      <c r="K6194" s="93" t="s">
        <v>6759</v>
      </c>
      <c r="L6194" s="14">
        <f>AND(vyberHrace&lt;&gt;"",ISNUMBER(SEARCH(vyberHrace,$B6194)))</f>
      </c>
      <c r="M6194" s="14">
        <f>AND($I6194=MID(kododd,1,2),$J6194=MID(kododd,3,3))</f>
      </c>
    </row>
    <row r="6195">
      <c r="A6195" s="95">
        <v>33801</v>
      </c>
      <c r="B6195" s="93" t="s">
        <v>15698</v>
      </c>
      <c r="C6195" s="93" t="s">
        <v>1444</v>
      </c>
      <c r="D6195" s="95">
        <v>1267</v>
      </c>
      <c r="F6195" s="95">
        <v>371653</v>
      </c>
      <c r="G6195" s="95">
        <v>0</v>
      </c>
      <c r="H6195" s="93" t="s">
        <v>8976</v>
      </c>
      <c r="I6195" s="93" t="s">
        <v>23893</v>
      </c>
      <c r="J6195" s="93" t="s">
        <v>20953</v>
      </c>
      <c r="K6195" s="93" t="s">
        <v>2012</v>
      </c>
      <c r="L6195" s="14">
        <f>AND(vyberHrace&lt;&gt;"",ISNUMBER(SEARCH(vyberHrace,$B6195)))</f>
      </c>
      <c r="M6195" s="14">
        <f>AND($I6195=MID(kododd,1,2),$J6195=MID(kododd,3,3))</f>
      </c>
    </row>
    <row r="6196">
      <c r="A6196" s="95">
        <v>13982</v>
      </c>
      <c r="B6196" s="93" t="s">
        <v>15371</v>
      </c>
      <c r="C6196" s="93" t="s">
        <v>1469</v>
      </c>
      <c r="D6196" s="95">
        <v>1902</v>
      </c>
      <c r="E6196" s="95">
        <v>1955</v>
      </c>
      <c r="F6196" s="95">
        <v>347906</v>
      </c>
      <c r="G6196" s="95">
        <v>250</v>
      </c>
      <c r="H6196" s="93" t="s">
        <v>8976</v>
      </c>
      <c r="I6196" s="93" t="s">
        <v>23893</v>
      </c>
      <c r="J6196" s="93" t="s">
        <v>20914</v>
      </c>
      <c r="K6196" s="93" t="s">
        <v>9949</v>
      </c>
      <c r="L6196" s="14">
        <f>AND(vyberHrace&lt;&gt;"",ISNUMBER(SEARCH(vyberHrace,$B6196)))</f>
      </c>
      <c r="M6196" s="14">
        <f>AND($I6196=MID(kododd,1,2),$J6196=MID(kododd,3,3))</f>
      </c>
    </row>
    <row r="6197">
      <c r="A6197" s="95">
        <v>63099</v>
      </c>
      <c r="B6197" s="93" t="s">
        <v>28881</v>
      </c>
      <c r="C6197" s="93" t="s">
        <v>1487</v>
      </c>
      <c r="G6197" s="95">
        <v>250</v>
      </c>
      <c r="H6197" s="93" t="s">
        <v>8976</v>
      </c>
      <c r="I6197" s="93" t="s">
        <v>23893</v>
      </c>
      <c r="J6197" s="93" t="s">
        <v>23413</v>
      </c>
      <c r="K6197" s="93" t="s">
        <v>21382</v>
      </c>
      <c r="L6197" s="14">
        <f>AND(vyberHrace&lt;&gt;"",ISNUMBER(SEARCH(vyberHrace,$B6197)))</f>
      </c>
      <c r="M6197" s="14">
        <f>AND($I6197=MID(kododd,1,2),$J6197=MID(kododd,3,3))</f>
      </c>
    </row>
    <row r="6198">
      <c r="A6198" s="95">
        <v>53458</v>
      </c>
      <c r="B6198" s="93" t="s">
        <v>20789</v>
      </c>
      <c r="C6198" s="93" t="s">
        <v>1420</v>
      </c>
      <c r="G6198" s="95">
        <v>0</v>
      </c>
      <c r="H6198" s="93" t="s">
        <v>8976</v>
      </c>
      <c r="I6198" s="93" t="s">
        <v>23893</v>
      </c>
      <c r="J6198" s="93" t="s">
        <v>20956</v>
      </c>
      <c r="K6198" s="93" t="s">
        <v>26134</v>
      </c>
      <c r="L6198" s="14">
        <f>AND(vyberHrace&lt;&gt;"",ISNUMBER(SEARCH(vyberHrace,$B6198)))</f>
      </c>
      <c r="M6198" s="14">
        <f>AND($I6198=MID(kododd,1,2),$J6198=MID(kododd,3,3))</f>
      </c>
    </row>
    <row r="6199">
      <c r="A6199" s="95">
        <v>37392</v>
      </c>
      <c r="B6199" s="93" t="s">
        <v>17300</v>
      </c>
      <c r="C6199" s="93" t="s">
        <v>1419</v>
      </c>
      <c r="D6199" s="95">
        <v>1305</v>
      </c>
      <c r="E6199" s="95">
        <v>1498</v>
      </c>
      <c r="F6199" s="95">
        <v>394670</v>
      </c>
      <c r="G6199" s="95">
        <v>0</v>
      </c>
      <c r="H6199" s="93" t="s">
        <v>8976</v>
      </c>
      <c r="I6199" s="93" t="s">
        <v>23893</v>
      </c>
      <c r="J6199" s="93" t="s">
        <v>20862</v>
      </c>
      <c r="K6199" s="93" t="s">
        <v>6759</v>
      </c>
      <c r="L6199" s="14">
        <f>AND(vyberHrace&lt;&gt;"",ISNUMBER(SEARCH(vyberHrace,$B6199)))</f>
      </c>
      <c r="M6199" s="14">
        <f>AND($I6199=MID(kododd,1,2),$J6199=MID(kododd,3,3))</f>
      </c>
    </row>
    <row r="6200">
      <c r="A6200" s="95">
        <v>39288</v>
      </c>
      <c r="B6200" s="93" t="s">
        <v>17301</v>
      </c>
      <c r="C6200" s="93" t="s">
        <v>1408</v>
      </c>
      <c r="D6200" s="95">
        <v>1221</v>
      </c>
      <c r="F6200" s="95">
        <v>23701714</v>
      </c>
      <c r="G6200" s="95">
        <v>0</v>
      </c>
      <c r="H6200" s="93" t="s">
        <v>8976</v>
      </c>
      <c r="I6200" s="93" t="s">
        <v>23893</v>
      </c>
      <c r="J6200" s="93" t="s">
        <v>20862</v>
      </c>
      <c r="K6200" s="93" t="s">
        <v>6759</v>
      </c>
      <c r="L6200" s="14">
        <f>AND(vyberHrace&lt;&gt;"",ISNUMBER(SEARCH(vyberHrace,$B6200)))</f>
      </c>
      <c r="M6200" s="14">
        <f>AND($I6200=MID(kododd,1,2),$J6200=MID(kododd,3,3))</f>
      </c>
    </row>
    <row r="6201">
      <c r="A6201" s="95">
        <v>60657</v>
      </c>
      <c r="B6201" s="93" t="s">
        <v>27072</v>
      </c>
      <c r="C6201" s="93" t="s">
        <v>1424</v>
      </c>
      <c r="G6201" s="95">
        <v>250</v>
      </c>
      <c r="H6201" s="93" t="s">
        <v>8976</v>
      </c>
      <c r="I6201" s="93" t="s">
        <v>23893</v>
      </c>
      <c r="J6201" s="93" t="s">
        <v>20845</v>
      </c>
      <c r="K6201" s="93" t="s">
        <v>11239</v>
      </c>
      <c r="L6201" s="14">
        <f>AND(vyberHrace&lt;&gt;"",ISNUMBER(SEARCH(vyberHrace,$B6201)))</f>
      </c>
      <c r="M6201" s="14">
        <f>AND($I6201=MID(kododd,1,2),$J6201=MID(kododd,3,3))</f>
      </c>
    </row>
    <row r="6202">
      <c r="A6202" s="95">
        <v>48918</v>
      </c>
      <c r="B6202" s="93" t="s">
        <v>17309</v>
      </c>
      <c r="C6202" s="93" t="s">
        <v>1406</v>
      </c>
      <c r="G6202" s="95">
        <v>0</v>
      </c>
      <c r="H6202" s="93" t="s">
        <v>8976</v>
      </c>
      <c r="I6202" s="93" t="s">
        <v>23893</v>
      </c>
      <c r="J6202" s="93" t="s">
        <v>20880</v>
      </c>
      <c r="K6202" s="93" t="s">
        <v>11224</v>
      </c>
      <c r="L6202" s="14">
        <f>AND(vyberHrace&lt;&gt;"",ISNUMBER(SEARCH(vyberHrace,$B6202)))</f>
      </c>
      <c r="M6202" s="14">
        <f>AND($I6202=MID(kododd,1,2),$J6202=MID(kododd,3,3))</f>
      </c>
    </row>
    <row r="6203">
      <c r="A6203" s="95">
        <v>63637</v>
      </c>
      <c r="B6203" s="93" t="s">
        <v>29816</v>
      </c>
      <c r="C6203" s="93" t="s">
        <v>1424</v>
      </c>
      <c r="G6203" s="95">
        <v>250</v>
      </c>
      <c r="H6203" s="93" t="s">
        <v>8976</v>
      </c>
      <c r="I6203" s="93" t="s">
        <v>23893</v>
      </c>
      <c r="J6203" s="93" t="s">
        <v>20990</v>
      </c>
      <c r="K6203" s="93" t="s">
        <v>5159</v>
      </c>
      <c r="L6203" s="14">
        <f>AND(vyberHrace&lt;&gt;"",ISNUMBER(SEARCH(vyberHrace,$B6203)))</f>
      </c>
      <c r="M6203" s="14">
        <f>AND($I6203=MID(kododd,1,2),$J6203=MID(kododd,3,3))</f>
      </c>
    </row>
    <row r="6204">
      <c r="A6204" s="95">
        <v>2070</v>
      </c>
      <c r="B6204" s="93" t="s">
        <v>17314</v>
      </c>
      <c r="C6204" s="93" t="s">
        <v>1413</v>
      </c>
      <c r="D6204" s="95">
        <v>1777</v>
      </c>
      <c r="E6204" s="95">
        <v>1852</v>
      </c>
      <c r="F6204" s="95">
        <v>324353</v>
      </c>
      <c r="G6204" s="95">
        <v>250</v>
      </c>
      <c r="H6204" s="93" t="s">
        <v>8976</v>
      </c>
      <c r="I6204" s="93" t="s">
        <v>23893</v>
      </c>
      <c r="J6204" s="93" t="s">
        <v>21028</v>
      </c>
      <c r="K6204" s="93" t="s">
        <v>5175</v>
      </c>
      <c r="L6204" s="14">
        <f>AND(vyberHrace&lt;&gt;"",ISNUMBER(SEARCH(vyberHrace,$B6204)))</f>
      </c>
      <c r="M6204" s="14">
        <f>AND($I6204=MID(kododd,1,2),$J6204=MID(kododd,3,3))</f>
      </c>
    </row>
    <row r="6205">
      <c r="A6205" s="95">
        <v>59983</v>
      </c>
      <c r="B6205" s="93" t="s">
        <v>26466</v>
      </c>
      <c r="C6205" s="93" t="s">
        <v>1412</v>
      </c>
      <c r="G6205" s="95">
        <v>0</v>
      </c>
      <c r="H6205" s="93" t="s">
        <v>8976</v>
      </c>
      <c r="I6205" s="93" t="s">
        <v>23893</v>
      </c>
      <c r="J6205" s="93" t="s">
        <v>20974</v>
      </c>
      <c r="K6205" s="93" t="s">
        <v>4919</v>
      </c>
      <c r="L6205" s="14">
        <f>AND(vyberHrace&lt;&gt;"",ISNUMBER(SEARCH(vyberHrace,$B6205)))</f>
      </c>
      <c r="M6205" s="14">
        <f>AND($I6205=MID(kododd,1,2),$J6205=MID(kododd,3,3))</f>
      </c>
    </row>
    <row r="6206">
      <c r="A6206" s="95">
        <v>50542</v>
      </c>
      <c r="B6206" s="93" t="s">
        <v>4531</v>
      </c>
      <c r="C6206" s="93" t="s">
        <v>1437</v>
      </c>
      <c r="D6206" s="95">
        <v>1804</v>
      </c>
      <c r="E6206" s="95">
        <v>1991</v>
      </c>
      <c r="F6206" s="95">
        <v>23747242</v>
      </c>
      <c r="G6206" s="95">
        <v>250</v>
      </c>
      <c r="H6206" s="93" t="s">
        <v>8976</v>
      </c>
      <c r="I6206" s="93" t="s">
        <v>23893</v>
      </c>
      <c r="J6206" s="93" t="s">
        <v>20928</v>
      </c>
      <c r="K6206" s="93" t="s">
        <v>5586</v>
      </c>
      <c r="L6206" s="14">
        <f>AND(vyberHrace&lt;&gt;"",ISNUMBER(SEARCH(vyberHrace,$B6206)))</f>
      </c>
      <c r="M6206" s="14">
        <f>AND($I6206=MID(kododd,1,2),$J6206=MID(kododd,3,3))</f>
      </c>
    </row>
    <row r="6207">
      <c r="A6207" s="95">
        <v>62942</v>
      </c>
      <c r="B6207" s="93" t="s">
        <v>186</v>
      </c>
      <c r="C6207" s="93" t="s">
        <v>1420</v>
      </c>
      <c r="G6207" s="95">
        <v>250</v>
      </c>
      <c r="H6207" s="93" t="s">
        <v>8976</v>
      </c>
      <c r="I6207" s="93" t="s">
        <v>23893</v>
      </c>
      <c r="J6207" s="93" t="s">
        <v>20944</v>
      </c>
      <c r="K6207" s="93" t="s">
        <v>5129</v>
      </c>
      <c r="L6207" s="14">
        <f>AND(vyberHrace&lt;&gt;"",ISNUMBER(SEARCH(vyberHrace,$B6207)))</f>
      </c>
      <c r="M6207" s="14">
        <f>AND($I6207=MID(kododd,1,2),$J6207=MID(kododd,3,3))</f>
      </c>
    </row>
    <row r="6208">
      <c r="A6208" s="95">
        <v>52211</v>
      </c>
      <c r="B6208" s="93" t="s">
        <v>1772</v>
      </c>
      <c r="C6208" s="93" t="s">
        <v>1420</v>
      </c>
      <c r="D6208" s="95">
        <v>1276</v>
      </c>
      <c r="G6208" s="95">
        <v>250</v>
      </c>
      <c r="H6208" s="93" t="s">
        <v>8976</v>
      </c>
      <c r="I6208" s="93" t="s">
        <v>23893</v>
      </c>
      <c r="J6208" s="93" t="s">
        <v>20928</v>
      </c>
      <c r="K6208" s="93" t="s">
        <v>5586</v>
      </c>
      <c r="L6208" s="14">
        <f>AND(vyberHrace&lt;&gt;"",ISNUMBER(SEARCH(vyberHrace,$B6208)))</f>
      </c>
      <c r="M6208" s="14">
        <f>AND($I6208=MID(kododd,1,2),$J6208=MID(kododd,3,3))</f>
      </c>
    </row>
    <row r="6209">
      <c r="A6209" s="95">
        <v>49268</v>
      </c>
      <c r="B6209" s="93" t="s">
        <v>17320</v>
      </c>
      <c r="C6209" s="93" t="s">
        <v>1406</v>
      </c>
      <c r="G6209" s="95">
        <v>0</v>
      </c>
      <c r="H6209" s="93" t="s">
        <v>8976</v>
      </c>
      <c r="I6209" s="93" t="s">
        <v>23893</v>
      </c>
      <c r="J6209" s="93" t="s">
        <v>20944</v>
      </c>
      <c r="K6209" s="93" t="s">
        <v>5129</v>
      </c>
      <c r="L6209" s="14">
        <f>AND(vyberHrace&lt;&gt;"",ISNUMBER(SEARCH(vyberHrace,$B6209)))</f>
      </c>
      <c r="M6209" s="14">
        <f>AND($I6209=MID(kododd,1,2),$J6209=MID(kododd,3,3))</f>
      </c>
    </row>
    <row r="6210">
      <c r="A6210" s="95">
        <v>54784</v>
      </c>
      <c r="B6210" s="93" t="s">
        <v>2745</v>
      </c>
      <c r="C6210" s="93" t="s">
        <v>1420</v>
      </c>
      <c r="F6210" s="95">
        <v>571004394</v>
      </c>
      <c r="G6210" s="95">
        <v>250</v>
      </c>
      <c r="H6210" s="93" t="s">
        <v>8976</v>
      </c>
      <c r="I6210" s="93" t="s">
        <v>23893</v>
      </c>
      <c r="J6210" s="93" t="s">
        <v>20901</v>
      </c>
      <c r="K6210" s="93" t="s">
        <v>6914</v>
      </c>
      <c r="L6210" s="14">
        <f>AND(vyberHrace&lt;&gt;"",ISNUMBER(SEARCH(vyberHrace,$B6210)))</f>
      </c>
      <c r="M6210" s="14">
        <f>AND($I6210=MID(kododd,1,2),$J6210=MID(kododd,3,3))</f>
      </c>
    </row>
    <row r="6211">
      <c r="A6211" s="95">
        <v>31876</v>
      </c>
      <c r="B6211" s="93" t="s">
        <v>17328</v>
      </c>
      <c r="C6211" s="93" t="s">
        <v>1454</v>
      </c>
      <c r="F6211" s="95">
        <v>23779454</v>
      </c>
      <c r="G6211" s="95">
        <v>250</v>
      </c>
      <c r="H6211" s="93" t="s">
        <v>8976</v>
      </c>
      <c r="I6211" s="93" t="s">
        <v>23893</v>
      </c>
      <c r="J6211" s="93" t="s">
        <v>20862</v>
      </c>
      <c r="K6211" s="93" t="s">
        <v>6759</v>
      </c>
      <c r="L6211" s="14">
        <f>AND(vyberHrace&lt;&gt;"",ISNUMBER(SEARCH(vyberHrace,$B6211)))</f>
      </c>
      <c r="M6211" s="14">
        <f>AND($I6211=MID(kododd,1,2),$J6211=MID(kododd,3,3))</f>
      </c>
    </row>
    <row r="6212">
      <c r="A6212" s="95">
        <v>7382</v>
      </c>
      <c r="B6212" s="93" t="s">
        <v>17329</v>
      </c>
      <c r="C6212" s="93" t="s">
        <v>1430</v>
      </c>
      <c r="D6212" s="95">
        <v>1856</v>
      </c>
      <c r="E6212" s="95">
        <v>1861</v>
      </c>
      <c r="F6212" s="95">
        <v>327611</v>
      </c>
      <c r="G6212" s="95">
        <v>250</v>
      </c>
      <c r="H6212" s="93" t="s">
        <v>8976</v>
      </c>
      <c r="I6212" s="93" t="s">
        <v>23893</v>
      </c>
      <c r="J6212" s="93" t="s">
        <v>20930</v>
      </c>
      <c r="K6212" s="93" t="s">
        <v>5590</v>
      </c>
      <c r="L6212" s="14">
        <f>AND(vyberHrace&lt;&gt;"",ISNUMBER(SEARCH(vyberHrace,$B6212)))</f>
      </c>
      <c r="M6212" s="14">
        <f>AND($I6212=MID(kododd,1,2),$J6212=MID(kododd,3,3))</f>
      </c>
    </row>
    <row r="6213">
      <c r="A6213" s="95">
        <v>28711</v>
      </c>
      <c r="B6213" s="93" t="s">
        <v>17335</v>
      </c>
      <c r="C6213" s="93" t="s">
        <v>1398</v>
      </c>
      <c r="D6213" s="95">
        <v>1881</v>
      </c>
      <c r="E6213" s="95">
        <v>1903</v>
      </c>
      <c r="F6213" s="95">
        <v>376221</v>
      </c>
      <c r="G6213" s="95">
        <v>0</v>
      </c>
      <c r="H6213" s="93" t="s">
        <v>8976</v>
      </c>
      <c r="I6213" s="93" t="s">
        <v>23893</v>
      </c>
      <c r="J6213" s="93" t="s">
        <v>20862</v>
      </c>
      <c r="K6213" s="93" t="s">
        <v>6759</v>
      </c>
      <c r="L6213" s="14">
        <f>AND(vyberHrace&lt;&gt;"",ISNUMBER(SEARCH(vyberHrace,$B6213)))</f>
      </c>
      <c r="M6213" s="14">
        <f>AND($I6213=MID(kododd,1,2),$J6213=MID(kododd,3,3))</f>
      </c>
    </row>
    <row r="6214">
      <c r="A6214" s="95">
        <v>52896</v>
      </c>
      <c r="B6214" s="93" t="s">
        <v>1820</v>
      </c>
      <c r="C6214" s="93" t="s">
        <v>1412</v>
      </c>
      <c r="G6214" s="95">
        <v>0</v>
      </c>
      <c r="H6214" s="93" t="s">
        <v>8976</v>
      </c>
      <c r="I6214" s="93" t="s">
        <v>23893</v>
      </c>
      <c r="J6214" s="93" t="s">
        <v>21005</v>
      </c>
      <c r="K6214" s="93" t="s">
        <v>7922</v>
      </c>
      <c r="L6214" s="14">
        <f>AND(vyberHrace&lt;&gt;"",ISNUMBER(SEARCH(vyberHrace,$B6214)))</f>
      </c>
      <c r="M6214" s="14">
        <f>AND($I6214=MID(kododd,1,2),$J6214=MID(kododd,3,3))</f>
      </c>
    </row>
    <row r="6215">
      <c r="A6215" s="95">
        <v>35141</v>
      </c>
      <c r="B6215" s="93" t="s">
        <v>17344</v>
      </c>
      <c r="C6215" s="93" t="s">
        <v>1399</v>
      </c>
      <c r="D6215" s="95">
        <v>1931</v>
      </c>
      <c r="E6215" s="95">
        <v>1995</v>
      </c>
      <c r="F6215" s="95">
        <v>364339</v>
      </c>
      <c r="G6215" s="95">
        <v>250</v>
      </c>
      <c r="H6215" s="93" t="s">
        <v>8976</v>
      </c>
      <c r="I6215" s="93" t="s">
        <v>23893</v>
      </c>
      <c r="J6215" s="93" t="s">
        <v>20944</v>
      </c>
      <c r="K6215" s="93" t="s">
        <v>5129</v>
      </c>
      <c r="L6215" s="14">
        <f>AND(vyberHrace&lt;&gt;"",ISNUMBER(SEARCH(vyberHrace,$B6215)))</f>
      </c>
      <c r="M6215" s="14">
        <f>AND($I6215=MID(kododd,1,2),$J6215=MID(kododd,3,3))</f>
      </c>
    </row>
    <row r="6216">
      <c r="A6216" s="95">
        <v>36793</v>
      </c>
      <c r="B6216" s="93" t="s">
        <v>17347</v>
      </c>
      <c r="C6216" s="93" t="s">
        <v>1453</v>
      </c>
      <c r="D6216" s="95">
        <v>1549</v>
      </c>
      <c r="E6216" s="95">
        <v>1697</v>
      </c>
      <c r="F6216" s="95">
        <v>366536</v>
      </c>
      <c r="G6216" s="95">
        <v>250</v>
      </c>
      <c r="H6216" s="93" t="s">
        <v>8976</v>
      </c>
      <c r="I6216" s="93" t="s">
        <v>23893</v>
      </c>
      <c r="J6216" s="93" t="s">
        <v>20859</v>
      </c>
      <c r="K6216" s="93" t="s">
        <v>5573</v>
      </c>
      <c r="L6216" s="14">
        <f>AND(vyberHrace&lt;&gt;"",ISNUMBER(SEARCH(vyberHrace,$B6216)))</f>
      </c>
      <c r="M6216" s="14">
        <f>AND($I6216=MID(kododd,1,2),$J6216=MID(kododd,3,3))</f>
      </c>
    </row>
    <row r="6217">
      <c r="A6217" s="95">
        <v>5030</v>
      </c>
      <c r="B6217" s="93" t="s">
        <v>10541</v>
      </c>
      <c r="C6217" s="93" t="s">
        <v>1404</v>
      </c>
      <c r="D6217" s="95">
        <v>1699</v>
      </c>
      <c r="E6217" s="95">
        <v>1837</v>
      </c>
      <c r="F6217" s="95">
        <v>311944</v>
      </c>
      <c r="G6217" s="95">
        <v>250</v>
      </c>
      <c r="H6217" s="93" t="s">
        <v>8976</v>
      </c>
      <c r="I6217" s="93" t="s">
        <v>23893</v>
      </c>
      <c r="J6217" s="93" t="s">
        <v>20863</v>
      </c>
      <c r="K6217" s="93" t="s">
        <v>4532</v>
      </c>
      <c r="L6217" s="14">
        <f>AND(vyberHrace&lt;&gt;"",ISNUMBER(SEARCH(vyberHrace,$B6217)))</f>
      </c>
      <c r="M6217" s="14">
        <f>AND($I6217=MID(kododd,1,2),$J6217=MID(kododd,3,3))</f>
      </c>
    </row>
    <row r="6218">
      <c r="A6218" s="95">
        <v>12814</v>
      </c>
      <c r="B6218" s="93" t="s">
        <v>10544</v>
      </c>
      <c r="C6218" s="93" t="s">
        <v>1413</v>
      </c>
      <c r="D6218" s="95">
        <v>1765</v>
      </c>
      <c r="E6218" s="95">
        <v>1909</v>
      </c>
      <c r="F6218" s="95">
        <v>338923</v>
      </c>
      <c r="G6218" s="95">
        <v>250</v>
      </c>
      <c r="H6218" s="93" t="s">
        <v>8976</v>
      </c>
      <c r="I6218" s="93" t="s">
        <v>23893</v>
      </c>
      <c r="J6218" s="93" t="s">
        <v>20960</v>
      </c>
      <c r="K6218" s="93" t="s">
        <v>4905</v>
      </c>
      <c r="L6218" s="14">
        <f>AND(vyberHrace&lt;&gt;"",ISNUMBER(SEARCH(vyberHrace,$B6218)))</f>
      </c>
      <c r="M6218" s="14">
        <f>AND($I6218=MID(kododd,1,2),$J6218=MID(kododd,3,3))</f>
      </c>
    </row>
    <row r="6219">
      <c r="A6219" s="95">
        <v>57627</v>
      </c>
      <c r="B6219" s="93" t="s">
        <v>24201</v>
      </c>
      <c r="C6219" s="93" t="s">
        <v>1486</v>
      </c>
      <c r="G6219" s="95">
        <v>0</v>
      </c>
      <c r="H6219" s="93" t="s">
        <v>8976</v>
      </c>
      <c r="I6219" s="93" t="s">
        <v>23893</v>
      </c>
      <c r="J6219" s="93" t="s">
        <v>20862</v>
      </c>
      <c r="K6219" s="93" t="s">
        <v>6759</v>
      </c>
      <c r="L6219" s="14">
        <f>AND(vyberHrace&lt;&gt;"",ISNUMBER(SEARCH(vyberHrace,$B6219)))</f>
      </c>
      <c r="M6219" s="14">
        <f>AND($I6219=MID(kododd,1,2),$J6219=MID(kododd,3,3))</f>
      </c>
    </row>
    <row r="6220">
      <c r="A6220" s="95">
        <v>46424</v>
      </c>
      <c r="B6220" s="93" t="s">
        <v>10552</v>
      </c>
      <c r="C6220" s="93" t="s">
        <v>1438</v>
      </c>
      <c r="D6220" s="95">
        <v>1236</v>
      </c>
      <c r="E6220" s="95">
        <v>1464</v>
      </c>
      <c r="F6220" s="95">
        <v>23718862</v>
      </c>
      <c r="G6220" s="95">
        <v>250</v>
      </c>
      <c r="H6220" s="93" t="s">
        <v>8976</v>
      </c>
      <c r="I6220" s="93" t="s">
        <v>23893</v>
      </c>
      <c r="J6220" s="93" t="s">
        <v>20862</v>
      </c>
      <c r="K6220" s="93" t="s">
        <v>6759</v>
      </c>
      <c r="L6220" s="14">
        <f>AND(vyberHrace&lt;&gt;"",ISNUMBER(SEARCH(vyberHrace,$B6220)))</f>
      </c>
      <c r="M6220" s="14">
        <f>AND($I6220=MID(kododd,1,2),$J6220=MID(kododd,3,3))</f>
      </c>
    </row>
    <row r="6221">
      <c r="A6221" s="95">
        <v>12655</v>
      </c>
      <c r="B6221" s="93" t="s">
        <v>10555</v>
      </c>
      <c r="C6221" s="93" t="s">
        <v>1432</v>
      </c>
      <c r="D6221" s="95">
        <v>1525</v>
      </c>
      <c r="E6221" s="95">
        <v>1793</v>
      </c>
      <c r="F6221" s="95">
        <v>23747153</v>
      </c>
      <c r="G6221" s="95">
        <v>250</v>
      </c>
      <c r="H6221" s="93" t="s">
        <v>8976</v>
      </c>
      <c r="I6221" s="93" t="s">
        <v>23893</v>
      </c>
      <c r="J6221" s="93" t="s">
        <v>20880</v>
      </c>
      <c r="K6221" s="93" t="s">
        <v>11224</v>
      </c>
      <c r="L6221" s="14">
        <f>AND(vyberHrace&lt;&gt;"",ISNUMBER(SEARCH(vyberHrace,$B6221)))</f>
      </c>
      <c r="M6221" s="14">
        <f>AND($I6221=MID(kododd,1,2),$J6221=MID(kododd,3,3))</f>
      </c>
    </row>
    <row r="6222">
      <c r="A6222" s="95">
        <v>46613</v>
      </c>
      <c r="B6222" s="93" t="s">
        <v>10559</v>
      </c>
      <c r="C6222" s="93" t="s">
        <v>1408</v>
      </c>
      <c r="D6222" s="95">
        <v>1064</v>
      </c>
      <c r="F6222" s="95">
        <v>23718870</v>
      </c>
      <c r="G6222" s="95">
        <v>0</v>
      </c>
      <c r="H6222" s="93" t="s">
        <v>8976</v>
      </c>
      <c r="I6222" s="93" t="s">
        <v>23893</v>
      </c>
      <c r="J6222" s="93" t="s">
        <v>20862</v>
      </c>
      <c r="K6222" s="93" t="s">
        <v>6759</v>
      </c>
      <c r="L6222" s="14">
        <f>AND(vyberHrace&lt;&gt;"",ISNUMBER(SEARCH(vyberHrace,$B6222)))</f>
      </c>
      <c r="M6222" s="14">
        <f>AND($I6222=MID(kododd,1,2),$J6222=MID(kododd,3,3))</f>
      </c>
    </row>
    <row r="6223">
      <c r="A6223" s="95">
        <v>53780</v>
      </c>
      <c r="B6223" s="93" t="s">
        <v>2747</v>
      </c>
      <c r="C6223" s="93" t="s">
        <v>1416</v>
      </c>
      <c r="D6223" s="95">
        <v>1208</v>
      </c>
      <c r="F6223" s="95">
        <v>23745495</v>
      </c>
      <c r="G6223" s="95">
        <v>250</v>
      </c>
      <c r="H6223" s="93" t="s">
        <v>8976</v>
      </c>
      <c r="I6223" s="93" t="s">
        <v>23893</v>
      </c>
      <c r="J6223" s="93" t="s">
        <v>20898</v>
      </c>
      <c r="K6223" s="93" t="s">
        <v>6906</v>
      </c>
      <c r="L6223" s="14">
        <f>AND(vyberHrace&lt;&gt;"",ISNUMBER(SEARCH(vyberHrace,$B6223)))</f>
      </c>
      <c r="M6223" s="14">
        <f>AND($I6223=MID(kododd,1,2),$J6223=MID(kododd,3,3))</f>
      </c>
    </row>
    <row r="6224">
      <c r="A6224" s="95">
        <v>3531</v>
      </c>
      <c r="B6224" s="93" t="s">
        <v>10441</v>
      </c>
      <c r="C6224" s="93" t="s">
        <v>1418</v>
      </c>
      <c r="D6224" s="95">
        <v>2004</v>
      </c>
      <c r="E6224" s="95">
        <v>2018</v>
      </c>
      <c r="F6224" s="95">
        <v>320765</v>
      </c>
      <c r="G6224" s="95">
        <v>250</v>
      </c>
      <c r="H6224" s="93" t="s">
        <v>8976</v>
      </c>
      <c r="I6224" s="93" t="s">
        <v>23893</v>
      </c>
      <c r="J6224" s="93" t="s">
        <v>21014</v>
      </c>
      <c r="K6224" s="93" t="s">
        <v>4826</v>
      </c>
      <c r="L6224" s="14">
        <f>AND(vyberHrace&lt;&gt;"",ISNUMBER(SEARCH(vyberHrace,$B6224)))</f>
      </c>
      <c r="M6224" s="14">
        <f>AND($I6224=MID(kododd,1,2),$J6224=MID(kododd,3,3))</f>
      </c>
    </row>
    <row r="6225">
      <c r="A6225" s="95">
        <v>3019</v>
      </c>
      <c r="B6225" s="93" t="s">
        <v>10588</v>
      </c>
      <c r="C6225" s="93" t="s">
        <v>1404</v>
      </c>
      <c r="D6225" s="95">
        <v>2176</v>
      </c>
      <c r="E6225" s="95">
        <v>2181</v>
      </c>
      <c r="F6225" s="95">
        <v>313092</v>
      </c>
      <c r="G6225" s="95">
        <v>0</v>
      </c>
      <c r="H6225" s="93" t="s">
        <v>8976</v>
      </c>
      <c r="I6225" s="93" t="s">
        <v>23893</v>
      </c>
      <c r="J6225" s="93" t="s">
        <v>20944</v>
      </c>
      <c r="K6225" s="93" t="s">
        <v>5129</v>
      </c>
      <c r="L6225" s="14">
        <f>AND(vyberHrace&lt;&gt;"",ISNUMBER(SEARCH(vyberHrace,$B6225)))</f>
      </c>
      <c r="M6225" s="14">
        <f>AND($I6225=MID(kododd,1,2),$J6225=MID(kododd,3,3))</f>
      </c>
    </row>
    <row r="6226">
      <c r="A6226" s="95">
        <v>57688</v>
      </c>
      <c r="B6226" s="93" t="s">
        <v>24258</v>
      </c>
      <c r="C6226" s="93" t="s">
        <v>1402</v>
      </c>
      <c r="D6226" s="95">
        <v>1542</v>
      </c>
      <c r="E6226" s="95">
        <v>1640</v>
      </c>
      <c r="F6226" s="95">
        <v>23777257</v>
      </c>
      <c r="G6226" s="95">
        <v>250</v>
      </c>
      <c r="H6226" s="93" t="s">
        <v>8976</v>
      </c>
      <c r="I6226" s="93" t="s">
        <v>23893</v>
      </c>
      <c r="J6226" s="93" t="s">
        <v>20944</v>
      </c>
      <c r="K6226" s="93" t="s">
        <v>5129</v>
      </c>
      <c r="L6226" s="14">
        <f>AND(vyberHrace&lt;&gt;"",ISNUMBER(SEARCH(vyberHrace,$B6226)))</f>
      </c>
      <c r="M6226" s="14">
        <f>AND($I6226=MID(kododd,1,2),$J6226=MID(kododd,3,3))</f>
      </c>
    </row>
    <row r="6227">
      <c r="A6227" s="95">
        <v>526</v>
      </c>
      <c r="B6227" s="93" t="s">
        <v>10589</v>
      </c>
      <c r="C6227" s="93" t="s">
        <v>1446</v>
      </c>
      <c r="D6227" s="95">
        <v>2307</v>
      </c>
      <c r="E6227" s="95">
        <v>2330</v>
      </c>
      <c r="F6227" s="95">
        <v>308781</v>
      </c>
      <c r="G6227" s="95">
        <v>250</v>
      </c>
      <c r="H6227" s="93" t="s">
        <v>8976</v>
      </c>
      <c r="I6227" s="93" t="s">
        <v>23893</v>
      </c>
      <c r="J6227" s="93" t="s">
        <v>20944</v>
      </c>
      <c r="K6227" s="93" t="s">
        <v>5129</v>
      </c>
      <c r="L6227" s="14">
        <f>AND(vyberHrace&lt;&gt;"",ISNUMBER(SEARCH(vyberHrace,$B6227)))</f>
      </c>
      <c r="M6227" s="14">
        <f>AND($I6227=MID(kododd,1,2),$J6227=MID(kododd,3,3))</f>
      </c>
    </row>
    <row r="6228">
      <c r="A6228" s="95">
        <v>43750</v>
      </c>
      <c r="B6228" s="93" t="s">
        <v>10605</v>
      </c>
      <c r="C6228" s="93" t="s">
        <v>1416</v>
      </c>
      <c r="G6228" s="95">
        <v>0</v>
      </c>
      <c r="H6228" s="93" t="s">
        <v>8976</v>
      </c>
      <c r="I6228" s="93" t="s">
        <v>23893</v>
      </c>
      <c r="J6228" s="93" t="s">
        <v>20862</v>
      </c>
      <c r="K6228" s="93" t="s">
        <v>6759</v>
      </c>
      <c r="L6228" s="14">
        <f>AND(vyberHrace&lt;&gt;"",ISNUMBER(SEARCH(vyberHrace,$B6228)))</f>
      </c>
      <c r="M6228" s="14">
        <f>AND($I6228=MID(kododd,1,2),$J6228=MID(kododd,3,3))</f>
      </c>
    </row>
    <row r="6229">
      <c r="A6229" s="95">
        <v>43748</v>
      </c>
      <c r="B6229" s="93" t="s">
        <v>10606</v>
      </c>
      <c r="C6229" s="93" t="s">
        <v>1408</v>
      </c>
      <c r="G6229" s="95">
        <v>0</v>
      </c>
      <c r="H6229" s="93" t="s">
        <v>8976</v>
      </c>
      <c r="I6229" s="93" t="s">
        <v>23893</v>
      </c>
      <c r="J6229" s="93" t="s">
        <v>20862</v>
      </c>
      <c r="K6229" s="93" t="s">
        <v>6759</v>
      </c>
      <c r="L6229" s="14">
        <f>AND(vyberHrace&lt;&gt;"",ISNUMBER(SEARCH(vyberHrace,$B6229)))</f>
      </c>
      <c r="M6229" s="14">
        <f>AND($I6229=MID(kododd,1,2),$J6229=MID(kododd,3,3))</f>
      </c>
    </row>
    <row r="6230">
      <c r="A6230" s="95">
        <v>49092</v>
      </c>
      <c r="B6230" s="93" t="s">
        <v>10610</v>
      </c>
      <c r="C6230" s="93" t="s">
        <v>3255</v>
      </c>
      <c r="G6230" s="95">
        <v>0</v>
      </c>
      <c r="H6230" s="93" t="s">
        <v>8976</v>
      </c>
      <c r="I6230" s="93" t="s">
        <v>23893</v>
      </c>
      <c r="J6230" s="93" t="s">
        <v>20901</v>
      </c>
      <c r="K6230" s="93" t="s">
        <v>6914</v>
      </c>
      <c r="L6230" s="14">
        <f>AND(vyberHrace&lt;&gt;"",ISNUMBER(SEARCH(vyberHrace,$B6230)))</f>
      </c>
      <c r="M6230" s="14">
        <f>AND($I6230=MID(kododd,1,2),$J6230=MID(kododd,3,3))</f>
      </c>
    </row>
    <row r="6231">
      <c r="A6231" s="95">
        <v>49091</v>
      </c>
      <c r="B6231" s="93" t="s">
        <v>10611</v>
      </c>
      <c r="C6231" s="93" t="s">
        <v>1422</v>
      </c>
      <c r="G6231" s="95">
        <v>0</v>
      </c>
      <c r="H6231" s="93" t="s">
        <v>8976</v>
      </c>
      <c r="I6231" s="93" t="s">
        <v>23893</v>
      </c>
      <c r="J6231" s="93" t="s">
        <v>20901</v>
      </c>
      <c r="K6231" s="93" t="s">
        <v>6914</v>
      </c>
      <c r="L6231" s="14">
        <f>AND(vyberHrace&lt;&gt;"",ISNUMBER(SEARCH(vyberHrace,$B6231)))</f>
      </c>
      <c r="M6231" s="14">
        <f>AND($I6231=MID(kododd,1,2),$J6231=MID(kododd,3,3))</f>
      </c>
    </row>
    <row r="6232">
      <c r="A6232" s="95">
        <v>15083</v>
      </c>
      <c r="B6232" s="93" t="s">
        <v>10613</v>
      </c>
      <c r="C6232" s="93" t="s">
        <v>1455</v>
      </c>
      <c r="D6232" s="95">
        <v>1847</v>
      </c>
      <c r="E6232" s="95">
        <v>1937</v>
      </c>
      <c r="F6232" s="95">
        <v>331449</v>
      </c>
      <c r="G6232" s="95">
        <v>250</v>
      </c>
      <c r="H6232" s="93" t="s">
        <v>8976</v>
      </c>
      <c r="I6232" s="93" t="s">
        <v>23893</v>
      </c>
      <c r="J6232" s="93" t="s">
        <v>20960</v>
      </c>
      <c r="K6232" s="93" t="s">
        <v>4905</v>
      </c>
      <c r="L6232" s="14">
        <f>AND(vyberHrace&lt;&gt;"",ISNUMBER(SEARCH(vyberHrace,$B6232)))</f>
      </c>
      <c r="M6232" s="14">
        <f>AND($I6232=MID(kododd,1,2),$J6232=MID(kododd,3,3))</f>
      </c>
    </row>
    <row r="6233">
      <c r="A6233" s="95">
        <v>28631</v>
      </c>
      <c r="B6233" s="93" t="s">
        <v>10615</v>
      </c>
      <c r="C6233" s="93" t="s">
        <v>1421</v>
      </c>
      <c r="D6233" s="95">
        <v>1654</v>
      </c>
      <c r="E6233" s="95">
        <v>1846</v>
      </c>
      <c r="F6233" s="95">
        <v>357600</v>
      </c>
      <c r="G6233" s="95">
        <v>0</v>
      </c>
      <c r="H6233" s="93" t="s">
        <v>8976</v>
      </c>
      <c r="I6233" s="93" t="s">
        <v>23893</v>
      </c>
      <c r="J6233" s="93" t="s">
        <v>20900</v>
      </c>
      <c r="K6233" s="93" t="s">
        <v>1747</v>
      </c>
      <c r="L6233" s="14">
        <f>AND(vyberHrace&lt;&gt;"",ISNUMBER(SEARCH(vyberHrace,$B6233)))</f>
      </c>
      <c r="M6233" s="14">
        <f>AND($I6233=MID(kododd,1,2),$J6233=MID(kododd,3,3))</f>
      </c>
    </row>
    <row r="6234">
      <c r="A6234" s="95">
        <v>35701</v>
      </c>
      <c r="B6234" s="93" t="s">
        <v>10756</v>
      </c>
      <c r="C6234" s="93" t="s">
        <v>1451</v>
      </c>
      <c r="D6234" s="95">
        <v>1266</v>
      </c>
      <c r="G6234" s="95">
        <v>250</v>
      </c>
      <c r="H6234" s="93" t="s">
        <v>8976</v>
      </c>
      <c r="I6234" s="93" t="s">
        <v>23893</v>
      </c>
      <c r="J6234" s="93" t="s">
        <v>20944</v>
      </c>
      <c r="K6234" s="93" t="s">
        <v>5129</v>
      </c>
      <c r="L6234" s="14">
        <f>AND(vyberHrace&lt;&gt;"",ISNUMBER(SEARCH(vyberHrace,$B6234)))</f>
      </c>
      <c r="M6234" s="14">
        <f>AND($I6234=MID(kododd,1,2),$J6234=MID(kododd,3,3))</f>
      </c>
    </row>
    <row r="6235">
      <c r="A6235" s="95">
        <v>32051</v>
      </c>
      <c r="B6235" s="93" t="s">
        <v>10757</v>
      </c>
      <c r="C6235" s="93" t="s">
        <v>1398</v>
      </c>
      <c r="D6235" s="95">
        <v>1337</v>
      </c>
      <c r="G6235" s="95">
        <v>250</v>
      </c>
      <c r="H6235" s="93" t="s">
        <v>8976</v>
      </c>
      <c r="I6235" s="93" t="s">
        <v>23893</v>
      </c>
      <c r="J6235" s="93" t="s">
        <v>20944</v>
      </c>
      <c r="K6235" s="93" t="s">
        <v>5129</v>
      </c>
      <c r="L6235" s="14">
        <f>AND(vyberHrace&lt;&gt;"",ISNUMBER(SEARCH(vyberHrace,$B6235)))</f>
      </c>
      <c r="M6235" s="14">
        <f>AND($I6235=MID(kododd,1,2),$J6235=MID(kododd,3,3))</f>
      </c>
    </row>
    <row r="6236">
      <c r="A6236" s="95">
        <v>59734</v>
      </c>
      <c r="B6236" s="93" t="s">
        <v>26102</v>
      </c>
      <c r="C6236" s="93" t="s">
        <v>1411</v>
      </c>
      <c r="G6236" s="95">
        <v>0</v>
      </c>
      <c r="H6236" s="93" t="s">
        <v>8976</v>
      </c>
      <c r="I6236" s="93" t="s">
        <v>23893</v>
      </c>
      <c r="J6236" s="93" t="s">
        <v>20862</v>
      </c>
      <c r="K6236" s="93" t="s">
        <v>6759</v>
      </c>
      <c r="L6236" s="14">
        <f>AND(vyberHrace&lt;&gt;"",ISNUMBER(SEARCH(vyberHrace,$B6236)))</f>
      </c>
      <c r="M6236" s="14">
        <f>AND($I6236=MID(kododd,1,2),$J6236=MID(kododd,3,3))</f>
      </c>
    </row>
    <row r="6237">
      <c r="A6237" s="95">
        <v>1060</v>
      </c>
      <c r="B6237" s="93" t="s">
        <v>10640</v>
      </c>
      <c r="C6237" s="93" t="s">
        <v>1462</v>
      </c>
      <c r="D6237" s="95">
        <v>1829</v>
      </c>
      <c r="E6237" s="95">
        <v>1902</v>
      </c>
      <c r="F6237" s="95">
        <v>310344</v>
      </c>
      <c r="G6237" s="95">
        <v>250</v>
      </c>
      <c r="H6237" s="93" t="s">
        <v>8976</v>
      </c>
      <c r="I6237" s="93" t="s">
        <v>23893</v>
      </c>
      <c r="J6237" s="93" t="s">
        <v>20892</v>
      </c>
      <c r="K6237" s="93" t="s">
        <v>6900</v>
      </c>
      <c r="L6237" s="14">
        <f>AND(vyberHrace&lt;&gt;"",ISNUMBER(SEARCH(vyberHrace,$B6237)))</f>
      </c>
      <c r="M6237" s="14">
        <f>AND($I6237=MID(kododd,1,2),$J6237=MID(kododd,3,3))</f>
      </c>
    </row>
    <row r="6238">
      <c r="A6238" s="95">
        <v>40026</v>
      </c>
      <c r="B6238" s="93" t="s">
        <v>10645</v>
      </c>
      <c r="C6238" s="93" t="s">
        <v>1399</v>
      </c>
      <c r="F6238" s="95">
        <v>23741740</v>
      </c>
      <c r="G6238" s="95">
        <v>250</v>
      </c>
      <c r="H6238" s="93" t="s">
        <v>8976</v>
      </c>
      <c r="I6238" s="93" t="s">
        <v>23893</v>
      </c>
      <c r="J6238" s="93" t="s">
        <v>20929</v>
      </c>
      <c r="K6238" s="93" t="s">
        <v>5588</v>
      </c>
      <c r="L6238" s="14">
        <f>AND(vyberHrace&lt;&gt;"",ISNUMBER(SEARCH(vyberHrace,$B6238)))</f>
      </c>
      <c r="M6238" s="14">
        <f>AND($I6238=MID(kododd,1,2),$J6238=MID(kododd,3,3))</f>
      </c>
    </row>
    <row r="6239">
      <c r="A6239" s="95">
        <v>61656</v>
      </c>
      <c r="B6239" s="93" t="s">
        <v>27817</v>
      </c>
      <c r="C6239" s="93" t="s">
        <v>1413</v>
      </c>
      <c r="D6239" s="95">
        <v>1157</v>
      </c>
      <c r="G6239" s="95">
        <v>250</v>
      </c>
      <c r="H6239" s="93" t="s">
        <v>8976</v>
      </c>
      <c r="I6239" s="93" t="s">
        <v>23893</v>
      </c>
      <c r="J6239" s="93" t="s">
        <v>20983</v>
      </c>
      <c r="K6239" s="93" t="s">
        <v>9107</v>
      </c>
      <c r="L6239" s="14">
        <f>AND(vyberHrace&lt;&gt;"",ISNUMBER(SEARCH(vyberHrace,$B6239)))</f>
      </c>
      <c r="M6239" s="14">
        <f>AND($I6239=MID(kododd,1,2),$J6239=MID(kododd,3,3))</f>
      </c>
    </row>
    <row r="6240">
      <c r="A6240" s="95">
        <v>38217</v>
      </c>
      <c r="B6240" s="93" t="s">
        <v>10648</v>
      </c>
      <c r="C6240" s="93" t="s">
        <v>1471</v>
      </c>
      <c r="D6240" s="95">
        <v>1556</v>
      </c>
      <c r="E6240" s="95">
        <v>1824</v>
      </c>
      <c r="F6240" s="95">
        <v>370878</v>
      </c>
      <c r="G6240" s="95">
        <v>0</v>
      </c>
      <c r="H6240" s="93" t="s">
        <v>8976</v>
      </c>
      <c r="I6240" s="93" t="s">
        <v>23893</v>
      </c>
      <c r="J6240" s="93" t="s">
        <v>20974</v>
      </c>
      <c r="K6240" s="93" t="s">
        <v>4919</v>
      </c>
      <c r="L6240" s="14">
        <f>AND(vyberHrace&lt;&gt;"",ISNUMBER(SEARCH(vyberHrace,$B6240)))</f>
      </c>
      <c r="M6240" s="14">
        <f>AND($I6240=MID(kododd,1,2),$J6240=MID(kododd,3,3))</f>
      </c>
    </row>
    <row r="6241">
      <c r="A6241" s="95">
        <v>11034</v>
      </c>
      <c r="B6241" s="93" t="s">
        <v>3579</v>
      </c>
      <c r="C6241" s="93" t="s">
        <v>1427</v>
      </c>
      <c r="D6241" s="95">
        <v>2354</v>
      </c>
      <c r="E6241" s="95">
        <v>2350</v>
      </c>
      <c r="F6241" s="95">
        <v>311111</v>
      </c>
      <c r="G6241" s="95">
        <v>250</v>
      </c>
      <c r="H6241" s="93" t="s">
        <v>8976</v>
      </c>
      <c r="I6241" s="93" t="s">
        <v>23893</v>
      </c>
      <c r="J6241" s="93" t="s">
        <v>20863</v>
      </c>
      <c r="K6241" s="93" t="s">
        <v>4532</v>
      </c>
      <c r="L6241" s="14">
        <f>AND(vyberHrace&lt;&gt;"",ISNUMBER(SEARCH(vyberHrace,$B6241)))</f>
      </c>
      <c r="M6241" s="14">
        <f>AND($I6241=MID(kododd,1,2),$J6241=MID(kododd,3,3))</f>
      </c>
    </row>
    <row r="6242">
      <c r="A6242" s="95">
        <v>45926</v>
      </c>
      <c r="B6242" s="93" t="s">
        <v>12963</v>
      </c>
      <c r="C6242" s="93" t="s">
        <v>1401</v>
      </c>
      <c r="D6242" s="95">
        <v>1367</v>
      </c>
      <c r="F6242" s="95">
        <v>23714425</v>
      </c>
      <c r="G6242" s="95">
        <v>0</v>
      </c>
      <c r="H6242" s="93" t="s">
        <v>8976</v>
      </c>
      <c r="I6242" s="93" t="s">
        <v>23893</v>
      </c>
      <c r="J6242" s="93" t="s">
        <v>20922</v>
      </c>
      <c r="K6242" s="93" t="s">
        <v>5595</v>
      </c>
      <c r="L6242" s="14">
        <f>AND(vyberHrace&lt;&gt;"",ISNUMBER(SEARCH(vyberHrace,$B6242)))</f>
      </c>
      <c r="M6242" s="14">
        <f>AND($I6242=MID(kododd,1,2),$J6242=MID(kododd,3,3))</f>
      </c>
    </row>
    <row r="6243">
      <c r="A6243" s="95">
        <v>10799</v>
      </c>
      <c r="B6243" s="93" t="s">
        <v>12968</v>
      </c>
      <c r="C6243" s="93" t="s">
        <v>1407</v>
      </c>
      <c r="D6243" s="95">
        <v>1756</v>
      </c>
      <c r="E6243" s="95">
        <v>1840</v>
      </c>
      <c r="F6243" s="95">
        <v>335673</v>
      </c>
      <c r="G6243" s="95">
        <v>250</v>
      </c>
      <c r="H6243" s="93" t="s">
        <v>8976</v>
      </c>
      <c r="I6243" s="93" t="s">
        <v>23893</v>
      </c>
      <c r="J6243" s="93" t="s">
        <v>20944</v>
      </c>
      <c r="K6243" s="93" t="s">
        <v>5129</v>
      </c>
      <c r="L6243" s="14">
        <f>AND(vyberHrace&lt;&gt;"",ISNUMBER(SEARCH(vyberHrace,$B6243)))</f>
      </c>
      <c r="M6243" s="14">
        <f>AND($I6243=MID(kododd,1,2),$J6243=MID(kododd,3,3))</f>
      </c>
    </row>
    <row r="6244">
      <c r="A6244" s="95">
        <v>62714</v>
      </c>
      <c r="B6244" s="93" t="s">
        <v>28882</v>
      </c>
      <c r="C6244" s="93" t="s">
        <v>1488</v>
      </c>
      <c r="G6244" s="95">
        <v>0</v>
      </c>
      <c r="H6244" s="93" t="s">
        <v>8976</v>
      </c>
      <c r="I6244" s="93" t="s">
        <v>23893</v>
      </c>
      <c r="J6244" s="93" t="s">
        <v>20862</v>
      </c>
      <c r="K6244" s="93" t="s">
        <v>6759</v>
      </c>
      <c r="L6244" s="14">
        <f>AND(vyberHrace&lt;&gt;"",ISNUMBER(SEARCH(vyberHrace,$B6244)))</f>
      </c>
      <c r="M6244" s="14">
        <f>AND($I6244=MID(kododd,1,2),$J6244=MID(kododd,3,3))</f>
      </c>
    </row>
    <row r="6245">
      <c r="A6245" s="95">
        <v>54873</v>
      </c>
      <c r="B6245" s="93" t="s">
        <v>2706</v>
      </c>
      <c r="C6245" s="93" t="s">
        <v>1412</v>
      </c>
      <c r="G6245" s="95">
        <v>0</v>
      </c>
      <c r="H6245" s="93" t="s">
        <v>8976</v>
      </c>
      <c r="I6245" s="93" t="s">
        <v>23893</v>
      </c>
      <c r="J6245" s="93" t="s">
        <v>20863</v>
      </c>
      <c r="K6245" s="93" t="s">
        <v>4532</v>
      </c>
      <c r="L6245" s="14">
        <f>AND(vyberHrace&lt;&gt;"",ISNUMBER(SEARCH(vyberHrace,$B6245)))</f>
      </c>
      <c r="M6245" s="14">
        <f>AND($I6245=MID(kododd,1,2),$J6245=MID(kododd,3,3))</f>
      </c>
    </row>
    <row r="6246">
      <c r="A6246" s="95">
        <v>63135</v>
      </c>
      <c r="B6246" s="93" t="s">
        <v>28883</v>
      </c>
      <c r="C6246" s="93" t="s">
        <v>1424</v>
      </c>
      <c r="G6246" s="95">
        <v>0</v>
      </c>
      <c r="H6246" s="93" t="s">
        <v>8976</v>
      </c>
      <c r="I6246" s="93" t="s">
        <v>23893</v>
      </c>
      <c r="J6246" s="93" t="s">
        <v>20862</v>
      </c>
      <c r="K6246" s="93" t="s">
        <v>6759</v>
      </c>
      <c r="L6246" s="14">
        <f>AND(vyberHrace&lt;&gt;"",ISNUMBER(SEARCH(vyberHrace,$B6246)))</f>
      </c>
      <c r="M6246" s="14">
        <f>AND($I6246=MID(kododd,1,2),$J6246=MID(kododd,3,3))</f>
      </c>
    </row>
    <row r="6247">
      <c r="A6247" s="95">
        <v>7115</v>
      </c>
      <c r="B6247" s="93" t="s">
        <v>12983</v>
      </c>
      <c r="C6247" s="93" t="s">
        <v>1425</v>
      </c>
      <c r="D6247" s="95">
        <v>1492</v>
      </c>
      <c r="F6247" s="95">
        <v>23700505</v>
      </c>
      <c r="G6247" s="95">
        <v>250</v>
      </c>
      <c r="H6247" s="93" t="s">
        <v>8976</v>
      </c>
      <c r="I6247" s="93" t="s">
        <v>23893</v>
      </c>
      <c r="J6247" s="93" t="s">
        <v>20845</v>
      </c>
      <c r="K6247" s="93" t="s">
        <v>11239</v>
      </c>
      <c r="L6247" s="14">
        <f>AND(vyberHrace&lt;&gt;"",ISNUMBER(SEARCH(vyberHrace,$B6247)))</f>
      </c>
      <c r="M6247" s="14">
        <f>AND($I6247=MID(kododd,1,2),$J6247=MID(kododd,3,3))</f>
      </c>
    </row>
    <row r="6248">
      <c r="A6248" s="95">
        <v>61140</v>
      </c>
      <c r="B6248" s="93" t="s">
        <v>27404</v>
      </c>
      <c r="C6248" s="93" t="s">
        <v>1487</v>
      </c>
      <c r="G6248" s="95">
        <v>250</v>
      </c>
      <c r="H6248" s="93" t="s">
        <v>8976</v>
      </c>
      <c r="I6248" s="93" t="s">
        <v>23893</v>
      </c>
      <c r="J6248" s="93" t="s">
        <v>20944</v>
      </c>
      <c r="K6248" s="93" t="s">
        <v>5129</v>
      </c>
      <c r="L6248" s="14">
        <f>AND(vyberHrace&lt;&gt;"",ISNUMBER(SEARCH(vyberHrace,$B6248)))</f>
      </c>
      <c r="M6248" s="14">
        <f>AND($I6248=MID(kododd,1,2),$J6248=MID(kododd,3,3))</f>
      </c>
    </row>
    <row r="6249">
      <c r="A6249" s="95">
        <v>48797</v>
      </c>
      <c r="B6249" s="93" t="s">
        <v>12865</v>
      </c>
      <c r="C6249" s="93" t="s">
        <v>1412</v>
      </c>
      <c r="G6249" s="95">
        <v>0</v>
      </c>
      <c r="H6249" s="93" t="s">
        <v>8976</v>
      </c>
      <c r="I6249" s="93" t="s">
        <v>23893</v>
      </c>
      <c r="J6249" s="93" t="s">
        <v>20944</v>
      </c>
      <c r="K6249" s="93" t="s">
        <v>5129</v>
      </c>
      <c r="L6249" s="14">
        <f>AND(vyberHrace&lt;&gt;"",ISNUMBER(SEARCH(vyberHrace,$B6249)))</f>
      </c>
      <c r="M6249" s="14">
        <f>AND($I6249=MID(kododd,1,2),$J6249=MID(kododd,3,3))</f>
      </c>
    </row>
    <row r="6250">
      <c r="A6250" s="95">
        <v>39399</v>
      </c>
      <c r="B6250" s="93" t="s">
        <v>12866</v>
      </c>
      <c r="C6250" s="93" t="s">
        <v>1408</v>
      </c>
      <c r="D6250" s="95">
        <v>1488</v>
      </c>
      <c r="E6250" s="95">
        <v>1643</v>
      </c>
      <c r="F6250" s="95">
        <v>23701722</v>
      </c>
      <c r="G6250" s="95">
        <v>250</v>
      </c>
      <c r="H6250" s="93" t="s">
        <v>8976</v>
      </c>
      <c r="I6250" s="93" t="s">
        <v>23893</v>
      </c>
      <c r="J6250" s="93" t="s">
        <v>20944</v>
      </c>
      <c r="K6250" s="93" t="s">
        <v>5129</v>
      </c>
      <c r="L6250" s="14">
        <f>AND(vyberHrace&lt;&gt;"",ISNUMBER(SEARCH(vyberHrace,$B6250)))</f>
      </c>
      <c r="M6250" s="14">
        <f>AND($I6250=MID(kododd,1,2),$J6250=MID(kododd,3,3))</f>
      </c>
    </row>
    <row r="6251">
      <c r="A6251" s="95">
        <v>43453</v>
      </c>
      <c r="B6251" s="93" t="s">
        <v>12867</v>
      </c>
      <c r="C6251" s="93" t="s">
        <v>1402</v>
      </c>
      <c r="D6251" s="95">
        <v>1179</v>
      </c>
      <c r="E6251" s="95">
        <v>1502</v>
      </c>
      <c r="F6251" s="95">
        <v>23701730</v>
      </c>
      <c r="G6251" s="95">
        <v>0</v>
      </c>
      <c r="H6251" s="93" t="s">
        <v>8976</v>
      </c>
      <c r="I6251" s="93" t="s">
        <v>23893</v>
      </c>
      <c r="J6251" s="93" t="s">
        <v>20944</v>
      </c>
      <c r="K6251" s="93" t="s">
        <v>5129</v>
      </c>
      <c r="L6251" s="14">
        <f>AND(vyberHrace&lt;&gt;"",ISNUMBER(SEARCH(vyberHrace,$B6251)))</f>
      </c>
      <c r="M6251" s="14">
        <f>AND($I6251=MID(kododd,1,2),$J6251=MID(kododd,3,3))</f>
      </c>
    </row>
    <row r="6252">
      <c r="A6252" s="95">
        <v>61141</v>
      </c>
      <c r="B6252" s="93" t="s">
        <v>27405</v>
      </c>
      <c r="C6252" s="93" t="s">
        <v>1450</v>
      </c>
      <c r="F6252" s="95">
        <v>571001131</v>
      </c>
      <c r="G6252" s="95">
        <v>250</v>
      </c>
      <c r="H6252" s="93" t="s">
        <v>8976</v>
      </c>
      <c r="I6252" s="93" t="s">
        <v>23893</v>
      </c>
      <c r="J6252" s="93" t="s">
        <v>20944</v>
      </c>
      <c r="K6252" s="93" t="s">
        <v>5129</v>
      </c>
      <c r="L6252" s="14">
        <f>AND(vyberHrace&lt;&gt;"",ISNUMBER(SEARCH(vyberHrace,$B6252)))</f>
      </c>
      <c r="M6252" s="14">
        <f>AND($I6252=MID(kododd,1,2),$J6252=MID(kododd,3,3))</f>
      </c>
    </row>
    <row r="6253">
      <c r="A6253" s="95">
        <v>52733</v>
      </c>
      <c r="B6253" s="93" t="s">
        <v>22</v>
      </c>
      <c r="C6253" s="93" t="s">
        <v>1411</v>
      </c>
      <c r="F6253" s="95">
        <v>571001140</v>
      </c>
      <c r="G6253" s="95">
        <v>250</v>
      </c>
      <c r="H6253" s="93" t="s">
        <v>8976</v>
      </c>
      <c r="I6253" s="93" t="s">
        <v>23893</v>
      </c>
      <c r="J6253" s="93" t="s">
        <v>20944</v>
      </c>
      <c r="K6253" s="93" t="s">
        <v>5129</v>
      </c>
      <c r="L6253" s="14">
        <f>AND(vyberHrace&lt;&gt;"",ISNUMBER(SEARCH(vyberHrace,$B6253)))</f>
      </c>
      <c r="M6253" s="14">
        <f>AND($I6253=MID(kododd,1,2),$J6253=MID(kododd,3,3))</f>
      </c>
    </row>
    <row r="6254">
      <c r="A6254" s="95">
        <v>8653</v>
      </c>
      <c r="B6254" s="93" t="s">
        <v>12869</v>
      </c>
      <c r="C6254" s="93" t="s">
        <v>1474</v>
      </c>
      <c r="D6254" s="95">
        <v>1508</v>
      </c>
      <c r="F6254" s="95">
        <v>23737271</v>
      </c>
      <c r="G6254" s="95">
        <v>0</v>
      </c>
      <c r="H6254" s="93" t="s">
        <v>8976</v>
      </c>
      <c r="I6254" s="93" t="s">
        <v>23893</v>
      </c>
      <c r="J6254" s="93" t="s">
        <v>21014</v>
      </c>
      <c r="K6254" s="93" t="s">
        <v>4826</v>
      </c>
      <c r="L6254" s="14">
        <f>AND(vyberHrace&lt;&gt;"",ISNUMBER(SEARCH(vyberHrace,$B6254)))</f>
      </c>
      <c r="M6254" s="14">
        <f>AND($I6254=MID(kododd,1,2),$J6254=MID(kododd,3,3))</f>
      </c>
    </row>
    <row r="6255">
      <c r="A6255" s="95">
        <v>8650</v>
      </c>
      <c r="B6255" s="93" t="s">
        <v>12870</v>
      </c>
      <c r="C6255" s="93" t="s">
        <v>1439</v>
      </c>
      <c r="D6255" s="95">
        <v>1766</v>
      </c>
      <c r="G6255" s="95">
        <v>0</v>
      </c>
      <c r="H6255" s="93" t="s">
        <v>8976</v>
      </c>
      <c r="I6255" s="93" t="s">
        <v>23893</v>
      </c>
      <c r="J6255" s="93" t="s">
        <v>21014</v>
      </c>
      <c r="K6255" s="93" t="s">
        <v>4826</v>
      </c>
      <c r="L6255" s="14">
        <f>AND(vyberHrace&lt;&gt;"",ISNUMBER(SEARCH(vyberHrace,$B6255)))</f>
      </c>
      <c r="M6255" s="14">
        <f>AND($I6255=MID(kododd,1,2),$J6255=MID(kododd,3,3))</f>
      </c>
    </row>
    <row r="6256">
      <c r="A6256" s="95">
        <v>26719</v>
      </c>
      <c r="B6256" s="93" t="s">
        <v>15210</v>
      </c>
      <c r="C6256" s="93" t="s">
        <v>1403</v>
      </c>
      <c r="D6256" s="95">
        <v>1471</v>
      </c>
      <c r="G6256" s="95">
        <v>0</v>
      </c>
      <c r="H6256" s="93" t="s">
        <v>8976</v>
      </c>
      <c r="I6256" s="93" t="s">
        <v>23893</v>
      </c>
      <c r="J6256" s="93" t="s">
        <v>20944</v>
      </c>
      <c r="K6256" s="93" t="s">
        <v>5129</v>
      </c>
      <c r="L6256" s="14">
        <f>AND(vyberHrace&lt;&gt;"",ISNUMBER(SEARCH(vyberHrace,$B6256)))</f>
      </c>
      <c r="M6256" s="14">
        <f>AND($I6256=MID(kododd,1,2),$J6256=MID(kododd,3,3))</f>
      </c>
    </row>
    <row r="6257">
      <c r="A6257" s="95">
        <v>26723</v>
      </c>
      <c r="B6257" s="93" t="s">
        <v>15211</v>
      </c>
      <c r="C6257" s="93" t="s">
        <v>1454</v>
      </c>
      <c r="D6257" s="95">
        <v>1473</v>
      </c>
      <c r="G6257" s="95">
        <v>0</v>
      </c>
      <c r="H6257" s="93" t="s">
        <v>8976</v>
      </c>
      <c r="I6257" s="93" t="s">
        <v>23893</v>
      </c>
      <c r="J6257" s="93" t="s">
        <v>20944</v>
      </c>
      <c r="K6257" s="93" t="s">
        <v>5129</v>
      </c>
      <c r="L6257" s="14">
        <f>AND(vyberHrace&lt;&gt;"",ISNUMBER(SEARCH(vyberHrace,$B6257)))</f>
      </c>
      <c r="M6257" s="14">
        <f>AND($I6257=MID(kododd,1,2),$J6257=MID(kododd,3,3))</f>
      </c>
    </row>
    <row r="6258">
      <c r="A6258" s="95">
        <v>43471</v>
      </c>
      <c r="B6258" s="93" t="s">
        <v>15212</v>
      </c>
      <c r="C6258" s="93" t="s">
        <v>1408</v>
      </c>
      <c r="D6258" s="95">
        <v>1224</v>
      </c>
      <c r="F6258" s="95">
        <v>23707283</v>
      </c>
      <c r="G6258" s="95">
        <v>0</v>
      </c>
      <c r="H6258" s="93" t="s">
        <v>8976</v>
      </c>
      <c r="I6258" s="93" t="s">
        <v>23893</v>
      </c>
      <c r="J6258" s="93" t="s">
        <v>20986</v>
      </c>
      <c r="K6258" s="93" t="s">
        <v>5124</v>
      </c>
      <c r="L6258" s="14">
        <f>AND(vyberHrace&lt;&gt;"",ISNUMBER(SEARCH(vyberHrace,$B6258)))</f>
      </c>
      <c r="M6258" s="14">
        <f>AND($I6258=MID(kododd,1,2),$J6258=MID(kododd,3,3))</f>
      </c>
    </row>
    <row r="6259">
      <c r="A6259" s="95">
        <v>62719</v>
      </c>
      <c r="B6259" s="93" t="s">
        <v>28884</v>
      </c>
      <c r="C6259" s="93" t="s">
        <v>1455</v>
      </c>
      <c r="G6259" s="95">
        <v>250</v>
      </c>
      <c r="H6259" s="93" t="s">
        <v>8976</v>
      </c>
      <c r="I6259" s="93" t="s">
        <v>23893</v>
      </c>
      <c r="J6259" s="93" t="s">
        <v>20889</v>
      </c>
      <c r="K6259" s="93" t="s">
        <v>6894</v>
      </c>
      <c r="L6259" s="14">
        <f>AND(vyberHrace&lt;&gt;"",ISNUMBER(SEARCH(vyberHrace,$B6259)))</f>
      </c>
      <c r="M6259" s="14">
        <f>AND($I6259=MID(kododd,1,2),$J6259=MID(kododd,3,3))</f>
      </c>
    </row>
    <row r="6260">
      <c r="A6260" s="95">
        <v>3815</v>
      </c>
      <c r="B6260" s="93" t="s">
        <v>15216</v>
      </c>
      <c r="C6260" s="93" t="s">
        <v>1423</v>
      </c>
      <c r="D6260" s="95">
        <v>2218</v>
      </c>
      <c r="E6260" s="95">
        <v>2226</v>
      </c>
      <c r="F6260" s="95">
        <v>313335</v>
      </c>
      <c r="G6260" s="95">
        <v>250</v>
      </c>
      <c r="H6260" s="93" t="s">
        <v>8976</v>
      </c>
      <c r="I6260" s="93" t="s">
        <v>23893</v>
      </c>
      <c r="J6260" s="93" t="s">
        <v>20862</v>
      </c>
      <c r="K6260" s="93" t="s">
        <v>6759</v>
      </c>
      <c r="L6260" s="14">
        <f>AND(vyberHrace&lt;&gt;"",ISNUMBER(SEARCH(vyberHrace,$B6260)))</f>
      </c>
      <c r="M6260" s="14">
        <f>AND($I6260=MID(kododd,1,2),$J6260=MID(kododd,3,3))</f>
      </c>
    </row>
    <row r="6261">
      <c r="A6261" s="95">
        <v>52964</v>
      </c>
      <c r="B6261" s="93" t="s">
        <v>1803</v>
      </c>
      <c r="C6261" s="93" t="s">
        <v>1411</v>
      </c>
      <c r="G6261" s="95">
        <v>250</v>
      </c>
      <c r="H6261" s="93" t="s">
        <v>8976</v>
      </c>
      <c r="I6261" s="93" t="s">
        <v>23893</v>
      </c>
      <c r="J6261" s="93" t="s">
        <v>20862</v>
      </c>
      <c r="K6261" s="93" t="s">
        <v>6759</v>
      </c>
      <c r="L6261" s="14">
        <f>AND(vyberHrace&lt;&gt;"",ISNUMBER(SEARCH(vyberHrace,$B6261)))</f>
      </c>
      <c r="M6261" s="14">
        <f>AND($I6261=MID(kododd,1,2),$J6261=MID(kododd,3,3))</f>
      </c>
    </row>
    <row r="6262">
      <c r="A6262" s="95">
        <v>794</v>
      </c>
      <c r="B6262" s="93" t="s">
        <v>15217</v>
      </c>
      <c r="C6262" s="93" t="s">
        <v>1440</v>
      </c>
      <c r="D6262" s="95">
        <v>1815</v>
      </c>
      <c r="E6262" s="95">
        <v>1854</v>
      </c>
      <c r="F6262" s="95">
        <v>331880</v>
      </c>
      <c r="G6262" s="95">
        <v>250</v>
      </c>
      <c r="H6262" s="93" t="s">
        <v>8976</v>
      </c>
      <c r="I6262" s="93" t="s">
        <v>23893</v>
      </c>
      <c r="J6262" s="93" t="s">
        <v>20862</v>
      </c>
      <c r="K6262" s="93" t="s">
        <v>6759</v>
      </c>
      <c r="L6262" s="14">
        <f>AND(vyberHrace&lt;&gt;"",ISNUMBER(SEARCH(vyberHrace,$B6262)))</f>
      </c>
      <c r="M6262" s="14">
        <f>AND($I6262=MID(kododd,1,2),$J6262=MID(kododd,3,3))</f>
      </c>
    </row>
    <row r="6263">
      <c r="A6263" s="95">
        <v>2135</v>
      </c>
      <c r="B6263" s="93" t="s">
        <v>15218</v>
      </c>
      <c r="C6263" s="93" t="s">
        <v>1447</v>
      </c>
      <c r="D6263" s="95">
        <v>1752</v>
      </c>
      <c r="E6263" s="95">
        <v>1785</v>
      </c>
      <c r="F6263" s="95">
        <v>338958</v>
      </c>
      <c r="G6263" s="95">
        <v>250</v>
      </c>
      <c r="H6263" s="93" t="s">
        <v>8976</v>
      </c>
      <c r="I6263" s="93" t="s">
        <v>23893</v>
      </c>
      <c r="J6263" s="93" t="s">
        <v>20862</v>
      </c>
      <c r="K6263" s="93" t="s">
        <v>6759</v>
      </c>
      <c r="L6263" s="14">
        <f>AND(vyberHrace&lt;&gt;"",ISNUMBER(SEARCH(vyberHrace,$B6263)))</f>
      </c>
      <c r="M6263" s="14">
        <f>AND($I6263=MID(kododd,1,2),$J6263=MID(kododd,3,3))</f>
      </c>
    </row>
    <row r="6264">
      <c r="A6264" s="95">
        <v>41332</v>
      </c>
      <c r="B6264" s="93" t="s">
        <v>15223</v>
      </c>
      <c r="C6264" s="93" t="s">
        <v>1435</v>
      </c>
      <c r="D6264" s="95">
        <v>1463</v>
      </c>
      <c r="F6264" s="95">
        <v>23702338</v>
      </c>
      <c r="G6264" s="95">
        <v>250</v>
      </c>
      <c r="H6264" s="93" t="s">
        <v>8976</v>
      </c>
      <c r="I6264" s="93" t="s">
        <v>23893</v>
      </c>
      <c r="J6264" s="93" t="s">
        <v>20922</v>
      </c>
      <c r="K6264" s="93" t="s">
        <v>5595</v>
      </c>
      <c r="L6264" s="14">
        <f>AND(vyberHrace&lt;&gt;"",ISNUMBER(SEARCH(vyberHrace,$B6264)))</f>
      </c>
      <c r="M6264" s="14">
        <f>AND($I6264=MID(kododd,1,2),$J6264=MID(kododd,3,3))</f>
      </c>
    </row>
    <row r="6265">
      <c r="A6265" s="95">
        <v>53296</v>
      </c>
      <c r="B6265" s="93" t="s">
        <v>20799</v>
      </c>
      <c r="C6265" s="93" t="s">
        <v>1420</v>
      </c>
      <c r="D6265" s="95">
        <v>1735</v>
      </c>
      <c r="E6265" s="95">
        <v>1846</v>
      </c>
      <c r="F6265" s="95">
        <v>23750901</v>
      </c>
      <c r="G6265" s="95">
        <v>250</v>
      </c>
      <c r="H6265" s="93" t="s">
        <v>8976</v>
      </c>
      <c r="I6265" s="93" t="s">
        <v>23893</v>
      </c>
      <c r="J6265" s="93" t="s">
        <v>20863</v>
      </c>
      <c r="K6265" s="93" t="s">
        <v>4532</v>
      </c>
      <c r="L6265" s="14">
        <f>AND(vyberHrace&lt;&gt;"",ISNUMBER(SEARCH(vyberHrace,$B6265)))</f>
      </c>
      <c r="M6265" s="14">
        <f>AND($I6265=MID(kododd,1,2),$J6265=MID(kododd,3,3))</f>
      </c>
    </row>
    <row r="6266">
      <c r="A6266" s="95">
        <v>57399</v>
      </c>
      <c r="B6266" s="93" t="s">
        <v>21768</v>
      </c>
      <c r="C6266" s="93" t="s">
        <v>1439</v>
      </c>
      <c r="D6266" s="95">
        <v>1281</v>
      </c>
      <c r="E6266" s="95">
        <v>1470</v>
      </c>
      <c r="F6266" s="95">
        <v>23753684</v>
      </c>
      <c r="G6266" s="95">
        <v>250</v>
      </c>
      <c r="H6266" s="93" t="s">
        <v>8976</v>
      </c>
      <c r="I6266" s="93" t="s">
        <v>23893</v>
      </c>
      <c r="J6266" s="93" t="s">
        <v>20863</v>
      </c>
      <c r="K6266" s="93" t="s">
        <v>4532</v>
      </c>
      <c r="L6266" s="14">
        <f>AND(vyberHrace&lt;&gt;"",ISNUMBER(SEARCH(vyberHrace,$B6266)))</f>
      </c>
      <c r="M6266" s="14">
        <f>AND($I6266=MID(kododd,1,2),$J6266=MID(kododd,3,3))</f>
      </c>
    </row>
    <row r="6267">
      <c r="A6267" s="95">
        <v>36584</v>
      </c>
      <c r="B6267" s="93" t="s">
        <v>15225</v>
      </c>
      <c r="C6267" s="93" t="s">
        <v>1419</v>
      </c>
      <c r="D6267" s="95">
        <v>2083</v>
      </c>
      <c r="E6267" s="95">
        <v>2103</v>
      </c>
      <c r="F6267" s="95">
        <v>364355</v>
      </c>
      <c r="G6267" s="95">
        <v>250</v>
      </c>
      <c r="H6267" s="93" t="s">
        <v>8976</v>
      </c>
      <c r="I6267" s="93" t="s">
        <v>23893</v>
      </c>
      <c r="J6267" s="93" t="s">
        <v>20944</v>
      </c>
      <c r="K6267" s="93" t="s">
        <v>5129</v>
      </c>
      <c r="L6267" s="14">
        <f>AND(vyberHrace&lt;&gt;"",ISNUMBER(SEARCH(vyberHrace,$B6267)))</f>
      </c>
      <c r="M6267" s="14">
        <f>AND($I6267=MID(kododd,1,2),$J6267=MID(kododd,3,3))</f>
      </c>
    </row>
    <row r="6268">
      <c r="A6268" s="95">
        <v>48245</v>
      </c>
      <c r="B6268" s="93" t="s">
        <v>15229</v>
      </c>
      <c r="C6268" s="93" t="s">
        <v>1430</v>
      </c>
      <c r="D6268" s="95">
        <v>1117</v>
      </c>
      <c r="E6268" s="95">
        <v>1410</v>
      </c>
      <c r="F6268" s="95">
        <v>23733772</v>
      </c>
      <c r="G6268" s="95">
        <v>250</v>
      </c>
      <c r="H6268" s="93" t="s">
        <v>8976</v>
      </c>
      <c r="I6268" s="93" t="s">
        <v>23893</v>
      </c>
      <c r="J6268" s="93" t="s">
        <v>20944</v>
      </c>
      <c r="K6268" s="93" t="s">
        <v>5129</v>
      </c>
      <c r="L6268" s="14">
        <f>AND(vyberHrace&lt;&gt;"",ISNUMBER(SEARCH(vyberHrace,$B6268)))</f>
      </c>
      <c r="M6268" s="14">
        <f>AND($I6268=MID(kododd,1,2),$J6268=MID(kododd,3,3))</f>
      </c>
    </row>
    <row r="6269">
      <c r="A6269" s="95">
        <v>57276</v>
      </c>
      <c r="B6269" s="93" t="s">
        <v>21798</v>
      </c>
      <c r="C6269" s="93" t="s">
        <v>3255</v>
      </c>
      <c r="G6269" s="95">
        <v>0</v>
      </c>
      <c r="H6269" s="93" t="s">
        <v>8976</v>
      </c>
      <c r="I6269" s="93" t="s">
        <v>23893</v>
      </c>
      <c r="J6269" s="93" t="s">
        <v>20862</v>
      </c>
      <c r="K6269" s="93" t="s">
        <v>6759</v>
      </c>
      <c r="L6269" s="14">
        <f>AND(vyberHrace&lt;&gt;"",ISNUMBER(SEARCH(vyberHrace,$B6269)))</f>
      </c>
      <c r="M6269" s="14">
        <f>AND($I6269=MID(kododd,1,2),$J6269=MID(kododd,3,3))</f>
      </c>
    </row>
    <row r="6270">
      <c r="A6270" s="95">
        <v>53297</v>
      </c>
      <c r="B6270" s="93" t="s">
        <v>20803</v>
      </c>
      <c r="C6270" s="93" t="s">
        <v>1422</v>
      </c>
      <c r="G6270" s="95">
        <v>0</v>
      </c>
      <c r="H6270" s="93" t="s">
        <v>8976</v>
      </c>
      <c r="I6270" s="93" t="s">
        <v>23893</v>
      </c>
      <c r="J6270" s="93" t="s">
        <v>20863</v>
      </c>
      <c r="K6270" s="93" t="s">
        <v>4532</v>
      </c>
      <c r="L6270" s="14">
        <f>AND(vyberHrace&lt;&gt;"",ISNUMBER(SEARCH(vyberHrace,$B6270)))</f>
      </c>
      <c r="M6270" s="14">
        <f>AND($I6270=MID(kododd,1,2),$J6270=MID(kododd,3,3))</f>
      </c>
    </row>
    <row r="6271">
      <c r="A6271" s="95">
        <v>37994</v>
      </c>
      <c r="B6271" s="93" t="s">
        <v>15233</v>
      </c>
      <c r="C6271" s="93" t="s">
        <v>1399</v>
      </c>
      <c r="D6271" s="95">
        <v>1021</v>
      </c>
      <c r="G6271" s="95">
        <v>250</v>
      </c>
      <c r="H6271" s="93" t="s">
        <v>8976</v>
      </c>
      <c r="I6271" s="93" t="s">
        <v>23893</v>
      </c>
      <c r="J6271" s="93" t="s">
        <v>20889</v>
      </c>
      <c r="K6271" s="93" t="s">
        <v>6894</v>
      </c>
      <c r="L6271" s="14">
        <f>AND(vyberHrace&lt;&gt;"",ISNUMBER(SEARCH(vyberHrace,$B6271)))</f>
      </c>
      <c r="M6271" s="14">
        <f>AND($I6271=MID(kododd,1,2),$J6271=MID(kododd,3,3))</f>
      </c>
    </row>
    <row r="6272">
      <c r="A6272" s="95">
        <v>11123</v>
      </c>
      <c r="B6272" s="93" t="s">
        <v>21844</v>
      </c>
      <c r="C6272" s="93" t="s">
        <v>1442</v>
      </c>
      <c r="D6272" s="95">
        <v>1281</v>
      </c>
      <c r="G6272" s="95">
        <v>250</v>
      </c>
      <c r="H6272" s="93" t="s">
        <v>8976</v>
      </c>
      <c r="I6272" s="93" t="s">
        <v>23893</v>
      </c>
      <c r="J6272" s="93" t="s">
        <v>20889</v>
      </c>
      <c r="K6272" s="93" t="s">
        <v>6894</v>
      </c>
      <c r="L6272" s="14">
        <f>AND(vyberHrace&lt;&gt;"",ISNUMBER(SEARCH(vyberHrace,$B6272)))</f>
      </c>
      <c r="M6272" s="14">
        <f>AND($I6272=MID(kododd,1,2),$J6272=MID(kododd,3,3))</f>
      </c>
    </row>
    <row r="6273">
      <c r="A6273" s="95">
        <v>54875</v>
      </c>
      <c r="B6273" s="93" t="s">
        <v>2707</v>
      </c>
      <c r="C6273" s="93" t="s">
        <v>1420</v>
      </c>
      <c r="G6273" s="95">
        <v>0</v>
      </c>
      <c r="H6273" s="93" t="s">
        <v>8976</v>
      </c>
      <c r="I6273" s="93" t="s">
        <v>23893</v>
      </c>
      <c r="J6273" s="93" t="s">
        <v>20863</v>
      </c>
      <c r="K6273" s="93" t="s">
        <v>4532</v>
      </c>
      <c r="L6273" s="14">
        <f>AND(vyberHrace&lt;&gt;"",ISNUMBER(SEARCH(vyberHrace,$B6273)))</f>
      </c>
      <c r="M6273" s="14">
        <f>AND($I6273=MID(kododd,1,2),$J6273=MID(kododd,3,3))</f>
      </c>
    </row>
    <row r="6274">
      <c r="A6274" s="95">
        <v>59027</v>
      </c>
      <c r="B6274" s="93" t="s">
        <v>25479</v>
      </c>
      <c r="C6274" s="93" t="s">
        <v>1412</v>
      </c>
      <c r="G6274" s="95">
        <v>250</v>
      </c>
      <c r="H6274" s="93" t="s">
        <v>8976</v>
      </c>
      <c r="I6274" s="93" t="s">
        <v>23893</v>
      </c>
      <c r="J6274" s="93" t="s">
        <v>20922</v>
      </c>
      <c r="K6274" s="93" t="s">
        <v>5595</v>
      </c>
      <c r="L6274" s="14">
        <f>AND(vyberHrace&lt;&gt;"",ISNUMBER(SEARCH(vyberHrace,$B6274)))</f>
      </c>
      <c r="M6274" s="14">
        <f>AND($I6274=MID(kododd,1,2),$J6274=MID(kododd,3,3))</f>
      </c>
    </row>
    <row r="6275">
      <c r="A6275" s="95">
        <v>62130</v>
      </c>
      <c r="B6275" s="93" t="s">
        <v>28326</v>
      </c>
      <c r="C6275" s="93" t="s">
        <v>1422</v>
      </c>
      <c r="G6275" s="95">
        <v>0</v>
      </c>
      <c r="H6275" s="93" t="s">
        <v>8976</v>
      </c>
      <c r="I6275" s="93" t="s">
        <v>23893</v>
      </c>
      <c r="J6275" s="93" t="s">
        <v>23412</v>
      </c>
      <c r="K6275" s="93" t="s">
        <v>21358</v>
      </c>
      <c r="L6275" s="14">
        <f>AND(vyberHrace&lt;&gt;"",ISNUMBER(SEARCH(vyberHrace,$B6275)))</f>
      </c>
      <c r="M6275" s="14">
        <f>AND($I6275=MID(kododd,1,2),$J6275=MID(kododd,3,3))</f>
      </c>
    </row>
    <row r="6276">
      <c r="A6276" s="95">
        <v>45076</v>
      </c>
      <c r="B6276" s="93" t="s">
        <v>15237</v>
      </c>
      <c r="C6276" s="93" t="s">
        <v>1430</v>
      </c>
      <c r="D6276" s="95">
        <v>1133</v>
      </c>
      <c r="F6276" s="95">
        <v>23717980</v>
      </c>
      <c r="G6276" s="95">
        <v>0</v>
      </c>
      <c r="H6276" s="93" t="s">
        <v>8976</v>
      </c>
      <c r="I6276" s="93" t="s">
        <v>23893</v>
      </c>
      <c r="J6276" s="93" t="s">
        <v>20862</v>
      </c>
      <c r="K6276" s="93" t="s">
        <v>6759</v>
      </c>
      <c r="L6276" s="14">
        <f>AND(vyberHrace&lt;&gt;"",ISNUMBER(SEARCH(vyberHrace,$B6276)))</f>
      </c>
      <c r="M6276" s="14">
        <f>AND($I6276=MID(kododd,1,2),$J6276=MID(kododd,3,3))</f>
      </c>
    </row>
    <row r="6277">
      <c r="A6277" s="95">
        <v>49934</v>
      </c>
      <c r="B6277" s="93" t="s">
        <v>15238</v>
      </c>
      <c r="C6277" s="93" t="s">
        <v>1402</v>
      </c>
      <c r="D6277" s="95">
        <v>1242</v>
      </c>
      <c r="F6277" s="95">
        <v>23731745</v>
      </c>
      <c r="G6277" s="95">
        <v>0</v>
      </c>
      <c r="H6277" s="93" t="s">
        <v>8976</v>
      </c>
      <c r="I6277" s="93" t="s">
        <v>23893</v>
      </c>
      <c r="J6277" s="93" t="s">
        <v>20862</v>
      </c>
      <c r="K6277" s="93" t="s">
        <v>6759</v>
      </c>
      <c r="L6277" s="14">
        <f>AND(vyberHrace&lt;&gt;"",ISNUMBER(SEARCH(vyberHrace,$B6277)))</f>
      </c>
      <c r="M6277" s="14">
        <f>AND($I6277=MID(kododd,1,2),$J6277=MID(kododd,3,3))</f>
      </c>
    </row>
    <row r="6278">
      <c r="A6278" s="95">
        <v>1591</v>
      </c>
      <c r="B6278" s="93" t="s">
        <v>15241</v>
      </c>
      <c r="C6278" s="93" t="s">
        <v>1443</v>
      </c>
      <c r="D6278" s="95">
        <v>1738</v>
      </c>
      <c r="E6278" s="95">
        <v>1892</v>
      </c>
      <c r="F6278" s="95">
        <v>366390</v>
      </c>
      <c r="G6278" s="95">
        <v>250</v>
      </c>
      <c r="H6278" s="93" t="s">
        <v>8976</v>
      </c>
      <c r="I6278" s="93" t="s">
        <v>23893</v>
      </c>
      <c r="J6278" s="93" t="s">
        <v>20898</v>
      </c>
      <c r="K6278" s="93" t="s">
        <v>6906</v>
      </c>
      <c r="L6278" s="14">
        <f>AND(vyberHrace&lt;&gt;"",ISNUMBER(SEARCH(vyberHrace,$B6278)))</f>
      </c>
      <c r="M6278" s="14">
        <f>AND($I6278=MID(kododd,1,2),$J6278=MID(kododd,3,3))</f>
      </c>
    </row>
    <row r="6279">
      <c r="A6279" s="95">
        <v>811</v>
      </c>
      <c r="B6279" s="93" t="s">
        <v>15256</v>
      </c>
      <c r="C6279" s="93" t="s">
        <v>1435</v>
      </c>
      <c r="D6279" s="95">
        <v>2045</v>
      </c>
      <c r="E6279" s="95">
        <v>2063</v>
      </c>
      <c r="F6279" s="95">
        <v>338982</v>
      </c>
      <c r="G6279" s="95">
        <v>250</v>
      </c>
      <c r="H6279" s="93" t="s">
        <v>8976</v>
      </c>
      <c r="I6279" s="93" t="s">
        <v>23893</v>
      </c>
      <c r="J6279" s="93" t="s">
        <v>20914</v>
      </c>
      <c r="K6279" s="93" t="s">
        <v>9949</v>
      </c>
      <c r="L6279" s="14">
        <f>AND(vyberHrace&lt;&gt;"",ISNUMBER(SEARCH(vyberHrace,$B6279)))</f>
      </c>
      <c r="M6279" s="14">
        <f>AND($I6279=MID(kododd,1,2),$J6279=MID(kododd,3,3))</f>
      </c>
    </row>
    <row r="6280">
      <c r="A6280" s="95">
        <v>9190</v>
      </c>
      <c r="B6280" s="93" t="s">
        <v>13045</v>
      </c>
      <c r="C6280" s="93" t="s">
        <v>1471</v>
      </c>
      <c r="D6280" s="95">
        <v>1635</v>
      </c>
      <c r="E6280" s="95">
        <v>1832</v>
      </c>
      <c r="F6280" s="95">
        <v>309486</v>
      </c>
      <c r="G6280" s="95">
        <v>250</v>
      </c>
      <c r="H6280" s="93" t="s">
        <v>8976</v>
      </c>
      <c r="I6280" s="93" t="s">
        <v>23893</v>
      </c>
      <c r="J6280" s="93" t="s">
        <v>20964</v>
      </c>
      <c r="K6280" s="93" t="s">
        <v>11275</v>
      </c>
      <c r="L6280" s="14">
        <f>AND(vyberHrace&lt;&gt;"",ISNUMBER(SEARCH(vyberHrace,$B6280)))</f>
      </c>
      <c r="M6280" s="14">
        <f>AND($I6280=MID(kododd,1,2),$J6280=MID(kododd,3,3))</f>
      </c>
    </row>
    <row r="6281">
      <c r="A6281" s="95">
        <v>44348</v>
      </c>
      <c r="B6281" s="93" t="s">
        <v>13052</v>
      </c>
      <c r="C6281" s="93" t="s">
        <v>1410</v>
      </c>
      <c r="D6281" s="95">
        <v>1429</v>
      </c>
      <c r="E6281" s="95">
        <v>1567</v>
      </c>
      <c r="F6281" s="95">
        <v>23756870</v>
      </c>
      <c r="G6281" s="95">
        <v>250</v>
      </c>
      <c r="H6281" s="93" t="s">
        <v>8976</v>
      </c>
      <c r="I6281" s="93" t="s">
        <v>23893</v>
      </c>
      <c r="J6281" s="93" t="s">
        <v>20970</v>
      </c>
      <c r="K6281" s="93" t="s">
        <v>5154</v>
      </c>
      <c r="L6281" s="14">
        <f>AND(vyberHrace&lt;&gt;"",ISNUMBER(SEARCH(vyberHrace,$B6281)))</f>
      </c>
      <c r="M6281" s="14">
        <f>AND($I6281=MID(kododd,1,2),$J6281=MID(kododd,3,3))</f>
      </c>
    </row>
    <row r="6282">
      <c r="A6282" s="95">
        <v>58080</v>
      </c>
      <c r="B6282" s="93" t="s">
        <v>24608</v>
      </c>
      <c r="C6282" s="93" t="s">
        <v>1407</v>
      </c>
      <c r="D6282" s="95">
        <v>1180</v>
      </c>
      <c r="F6282" s="95">
        <v>23774169</v>
      </c>
      <c r="G6282" s="95">
        <v>250</v>
      </c>
      <c r="H6282" s="93" t="s">
        <v>8976</v>
      </c>
      <c r="I6282" s="93" t="s">
        <v>23893</v>
      </c>
      <c r="J6282" s="93" t="s">
        <v>20863</v>
      </c>
      <c r="K6282" s="93" t="s">
        <v>4532</v>
      </c>
      <c r="L6282" s="14">
        <f>AND(vyberHrace&lt;&gt;"",ISNUMBER(SEARCH(vyberHrace,$B6282)))</f>
      </c>
      <c r="M6282" s="14">
        <f>AND($I6282=MID(kododd,1,2),$J6282=MID(kododd,3,3))</f>
      </c>
    </row>
    <row r="6283">
      <c r="A6283" s="95">
        <v>54690</v>
      </c>
      <c r="B6283" s="93" t="s">
        <v>2708</v>
      </c>
      <c r="C6283" s="93" t="s">
        <v>1450</v>
      </c>
      <c r="D6283" s="95">
        <v>1605</v>
      </c>
      <c r="E6283" s="95">
        <v>1681</v>
      </c>
      <c r="F6283" s="95">
        <v>23753692</v>
      </c>
      <c r="G6283" s="95">
        <v>250</v>
      </c>
      <c r="H6283" s="93" t="s">
        <v>8976</v>
      </c>
      <c r="I6283" s="93" t="s">
        <v>23893</v>
      </c>
      <c r="J6283" s="93" t="s">
        <v>20863</v>
      </c>
      <c r="K6283" s="93" t="s">
        <v>4532</v>
      </c>
      <c r="L6283" s="14">
        <f>AND(vyberHrace&lt;&gt;"",ISNUMBER(SEARCH(vyberHrace,$B6283)))</f>
      </c>
      <c r="M6283" s="14">
        <f>AND($I6283=MID(kododd,1,2),$J6283=MID(kododd,3,3))</f>
      </c>
    </row>
    <row r="6284">
      <c r="A6284" s="95">
        <v>62995</v>
      </c>
      <c r="B6284" s="93" t="s">
        <v>28885</v>
      </c>
      <c r="C6284" s="93" t="s">
        <v>1411</v>
      </c>
      <c r="G6284" s="95">
        <v>250</v>
      </c>
      <c r="H6284" s="93" t="s">
        <v>8976</v>
      </c>
      <c r="I6284" s="93" t="s">
        <v>23893</v>
      </c>
      <c r="J6284" s="93" t="s">
        <v>20901</v>
      </c>
      <c r="K6284" s="93" t="s">
        <v>6914</v>
      </c>
      <c r="L6284" s="14">
        <f>AND(vyberHrace&lt;&gt;"",ISNUMBER(SEARCH(vyberHrace,$B6284)))</f>
      </c>
      <c r="M6284" s="14">
        <f>AND($I6284=MID(kododd,1,2),$J6284=MID(kododd,3,3))</f>
      </c>
    </row>
    <row r="6285">
      <c r="A6285" s="95">
        <v>10664</v>
      </c>
      <c r="B6285" s="93" t="s">
        <v>13056</v>
      </c>
      <c r="C6285" s="93" t="s">
        <v>1470</v>
      </c>
      <c r="D6285" s="95">
        <v>1806</v>
      </c>
      <c r="F6285" s="95">
        <v>342912</v>
      </c>
      <c r="G6285" s="95">
        <v>0</v>
      </c>
      <c r="H6285" s="93" t="s">
        <v>8976</v>
      </c>
      <c r="I6285" s="93" t="s">
        <v>23893</v>
      </c>
      <c r="J6285" s="93" t="s">
        <v>20912</v>
      </c>
      <c r="K6285" s="93" t="s">
        <v>10153</v>
      </c>
      <c r="L6285" s="14">
        <f>AND(vyberHrace&lt;&gt;"",ISNUMBER(SEARCH(vyberHrace,$B6285)))</f>
      </c>
      <c r="M6285" s="14">
        <f>AND($I6285=MID(kododd,1,2),$J6285=MID(kododd,3,3))</f>
      </c>
    </row>
    <row r="6286">
      <c r="A6286" s="95">
        <v>52355</v>
      </c>
      <c r="B6286" s="93" t="s">
        <v>1804</v>
      </c>
      <c r="C6286" s="93" t="s">
        <v>1408</v>
      </c>
      <c r="G6286" s="95">
        <v>0</v>
      </c>
      <c r="H6286" s="93" t="s">
        <v>8976</v>
      </c>
      <c r="I6286" s="93" t="s">
        <v>23893</v>
      </c>
      <c r="J6286" s="93" t="s">
        <v>20862</v>
      </c>
      <c r="K6286" s="93" t="s">
        <v>6759</v>
      </c>
      <c r="L6286" s="14">
        <f>AND(vyberHrace&lt;&gt;"",ISNUMBER(SEARCH(vyberHrace,$B6286)))</f>
      </c>
      <c r="M6286" s="14">
        <f>AND($I6286=MID(kododd,1,2),$J6286=MID(kododd,3,3))</f>
      </c>
    </row>
    <row r="6287">
      <c r="A6287" s="95">
        <v>37502</v>
      </c>
      <c r="B6287" s="93" t="s">
        <v>13064</v>
      </c>
      <c r="C6287" s="93" t="s">
        <v>1409</v>
      </c>
      <c r="D6287" s="95">
        <v>1454</v>
      </c>
      <c r="E6287" s="95">
        <v>1621</v>
      </c>
      <c r="F6287" s="95">
        <v>377899</v>
      </c>
      <c r="G6287" s="95">
        <v>0</v>
      </c>
      <c r="H6287" s="93" t="s">
        <v>8976</v>
      </c>
      <c r="I6287" s="93" t="s">
        <v>23893</v>
      </c>
      <c r="J6287" s="93" t="s">
        <v>20880</v>
      </c>
      <c r="K6287" s="93" t="s">
        <v>11224</v>
      </c>
      <c r="L6287" s="14">
        <f>AND(vyberHrace&lt;&gt;"",ISNUMBER(SEARCH(vyberHrace,$B6287)))</f>
      </c>
      <c r="M6287" s="14">
        <f>AND($I6287=MID(kododd,1,2),$J6287=MID(kododd,3,3))</f>
      </c>
    </row>
    <row r="6288">
      <c r="A6288" s="95">
        <v>32000</v>
      </c>
      <c r="B6288" s="93" t="s">
        <v>13066</v>
      </c>
      <c r="C6288" s="93" t="s">
        <v>1444</v>
      </c>
      <c r="D6288" s="95">
        <v>2100</v>
      </c>
      <c r="E6288" s="95">
        <v>2133</v>
      </c>
      <c r="F6288" s="95">
        <v>351601</v>
      </c>
      <c r="G6288" s="95">
        <v>250</v>
      </c>
      <c r="H6288" s="93" t="s">
        <v>8976</v>
      </c>
      <c r="I6288" s="93" t="s">
        <v>23893</v>
      </c>
      <c r="J6288" s="93" t="s">
        <v>20890</v>
      </c>
      <c r="K6288" s="93" t="s">
        <v>9069</v>
      </c>
      <c r="L6288" s="14">
        <f>AND(vyberHrace&lt;&gt;"",ISNUMBER(SEARCH(vyberHrace,$B6288)))</f>
      </c>
      <c r="M6288" s="14">
        <f>AND($I6288=MID(kododd,1,2),$J6288=MID(kododd,3,3))</f>
      </c>
    </row>
    <row r="6289">
      <c r="A6289" s="95">
        <v>12819</v>
      </c>
      <c r="B6289" s="93" t="s">
        <v>13068</v>
      </c>
      <c r="C6289" s="93" t="s">
        <v>1453</v>
      </c>
      <c r="D6289" s="95">
        <v>2018</v>
      </c>
      <c r="E6289" s="95">
        <v>2043</v>
      </c>
      <c r="F6289" s="95">
        <v>325899</v>
      </c>
      <c r="G6289" s="95">
        <v>250</v>
      </c>
      <c r="H6289" s="93" t="s">
        <v>8976</v>
      </c>
      <c r="I6289" s="93" t="s">
        <v>23893</v>
      </c>
      <c r="J6289" s="93" t="s">
        <v>20960</v>
      </c>
      <c r="K6289" s="93" t="s">
        <v>4905</v>
      </c>
      <c r="L6289" s="14">
        <f>AND(vyberHrace&lt;&gt;"",ISNUMBER(SEARCH(vyberHrace,$B6289)))</f>
      </c>
      <c r="M6289" s="14">
        <f>AND($I6289=MID(kododd,1,2),$J6289=MID(kododd,3,3))</f>
      </c>
    </row>
    <row r="6290">
      <c r="A6290" s="95">
        <v>59830</v>
      </c>
      <c r="B6290" s="93" t="s">
        <v>26334</v>
      </c>
      <c r="C6290" s="93" t="s">
        <v>1452</v>
      </c>
      <c r="G6290" s="95">
        <v>250</v>
      </c>
      <c r="H6290" s="93" t="s">
        <v>8976</v>
      </c>
      <c r="I6290" s="93" t="s">
        <v>23893</v>
      </c>
      <c r="J6290" s="93" t="s">
        <v>23413</v>
      </c>
      <c r="K6290" s="93" t="s">
        <v>21382</v>
      </c>
      <c r="L6290" s="14">
        <f>AND(vyberHrace&lt;&gt;"",ISNUMBER(SEARCH(vyberHrace,$B6290)))</f>
      </c>
      <c r="M6290" s="14">
        <f>AND($I6290=MID(kododd,1,2),$J6290=MID(kododd,3,3))</f>
      </c>
    </row>
    <row r="6291">
      <c r="A6291" s="95">
        <v>54874</v>
      </c>
      <c r="B6291" s="93" t="s">
        <v>2709</v>
      </c>
      <c r="C6291" s="93" t="s">
        <v>1411</v>
      </c>
      <c r="G6291" s="95">
        <v>0</v>
      </c>
      <c r="H6291" s="93" t="s">
        <v>8976</v>
      </c>
      <c r="I6291" s="93" t="s">
        <v>23893</v>
      </c>
      <c r="J6291" s="93" t="s">
        <v>20863</v>
      </c>
      <c r="K6291" s="93" t="s">
        <v>4532</v>
      </c>
      <c r="L6291" s="14">
        <f>AND(vyberHrace&lt;&gt;"",ISNUMBER(SEARCH(vyberHrace,$B6291)))</f>
      </c>
      <c r="M6291" s="14">
        <f>AND($I6291=MID(kododd,1,2),$J6291=MID(kododd,3,3))</f>
      </c>
    </row>
    <row r="6292">
      <c r="A6292" s="95">
        <v>49083</v>
      </c>
      <c r="B6292" s="93" t="s">
        <v>15383</v>
      </c>
      <c r="C6292" s="93" t="s">
        <v>1410</v>
      </c>
      <c r="F6292" s="95">
        <v>23760818</v>
      </c>
      <c r="G6292" s="95">
        <v>0</v>
      </c>
      <c r="H6292" s="93" t="s">
        <v>8976</v>
      </c>
      <c r="I6292" s="93" t="s">
        <v>23893</v>
      </c>
      <c r="J6292" s="93" t="s">
        <v>20883</v>
      </c>
      <c r="K6292" s="93" t="s">
        <v>6903</v>
      </c>
      <c r="L6292" s="14">
        <f>AND(vyberHrace&lt;&gt;"",ISNUMBER(SEARCH(vyberHrace,$B6292)))</f>
      </c>
      <c r="M6292" s="14">
        <f>AND($I6292=MID(kododd,1,2),$J6292=MID(kododd,3,3))</f>
      </c>
    </row>
    <row r="6293">
      <c r="A6293" s="95">
        <v>55397</v>
      </c>
      <c r="B6293" s="93" t="s">
        <v>21850</v>
      </c>
      <c r="C6293" s="93" t="s">
        <v>1410</v>
      </c>
      <c r="D6293" s="95">
        <v>1524</v>
      </c>
      <c r="E6293" s="95">
        <v>1692</v>
      </c>
      <c r="F6293" s="95">
        <v>23764554</v>
      </c>
      <c r="G6293" s="95">
        <v>250</v>
      </c>
      <c r="H6293" s="93" t="s">
        <v>8976</v>
      </c>
      <c r="I6293" s="93" t="s">
        <v>23893</v>
      </c>
      <c r="J6293" s="93" t="s">
        <v>21014</v>
      </c>
      <c r="K6293" s="93" t="s">
        <v>4826</v>
      </c>
      <c r="L6293" s="14">
        <f>AND(vyberHrace&lt;&gt;"",ISNUMBER(SEARCH(vyberHrace,$B6293)))</f>
      </c>
      <c r="M6293" s="14">
        <f>AND($I6293=MID(kododd,1,2),$J6293=MID(kododd,3,3))</f>
      </c>
    </row>
    <row r="6294">
      <c r="A6294" s="95">
        <v>26812</v>
      </c>
      <c r="B6294" s="93" t="s">
        <v>15398</v>
      </c>
      <c r="C6294" s="93" t="s">
        <v>1454</v>
      </c>
      <c r="G6294" s="95">
        <v>0</v>
      </c>
      <c r="H6294" s="93" t="s">
        <v>8976</v>
      </c>
      <c r="I6294" s="93" t="s">
        <v>23893</v>
      </c>
      <c r="J6294" s="93" t="s">
        <v>20880</v>
      </c>
      <c r="K6294" s="93" t="s">
        <v>11224</v>
      </c>
      <c r="L6294" s="14">
        <f>AND(vyberHrace&lt;&gt;"",ISNUMBER(SEARCH(vyberHrace,$B6294)))</f>
      </c>
      <c r="M6294" s="14">
        <f>AND($I6294=MID(kododd,1,2),$J6294=MID(kododd,3,3))</f>
      </c>
    </row>
    <row r="6295">
      <c r="A6295" s="95">
        <v>7152</v>
      </c>
      <c r="B6295" s="93" t="s">
        <v>15399</v>
      </c>
      <c r="C6295" s="93" t="s">
        <v>1446</v>
      </c>
      <c r="D6295" s="95">
        <v>1630</v>
      </c>
      <c r="E6295" s="95">
        <v>1795</v>
      </c>
      <c r="F6295" s="95">
        <v>357359</v>
      </c>
      <c r="G6295" s="95">
        <v>250</v>
      </c>
      <c r="H6295" s="93" t="s">
        <v>8976</v>
      </c>
      <c r="I6295" s="93" t="s">
        <v>23893</v>
      </c>
      <c r="J6295" s="93" t="s">
        <v>20986</v>
      </c>
      <c r="K6295" s="93" t="s">
        <v>5124</v>
      </c>
      <c r="L6295" s="14">
        <f>AND(vyberHrace&lt;&gt;"",ISNUMBER(SEARCH(vyberHrace,$B6295)))</f>
      </c>
      <c r="M6295" s="14">
        <f>AND($I6295=MID(kododd,1,2),$J6295=MID(kododd,3,3))</f>
      </c>
    </row>
    <row r="6296">
      <c r="A6296" s="95">
        <v>52322</v>
      </c>
      <c r="B6296" s="93" t="s">
        <v>1787</v>
      </c>
      <c r="C6296" s="93" t="s">
        <v>1422</v>
      </c>
      <c r="D6296" s="95">
        <v>1003</v>
      </c>
      <c r="F6296" s="95">
        <v>23797452</v>
      </c>
      <c r="G6296" s="95">
        <v>250</v>
      </c>
      <c r="H6296" s="93" t="s">
        <v>8976</v>
      </c>
      <c r="I6296" s="93" t="s">
        <v>23893</v>
      </c>
      <c r="J6296" s="93" t="s">
        <v>21005</v>
      </c>
      <c r="K6296" s="93" t="s">
        <v>7922</v>
      </c>
      <c r="L6296" s="14">
        <f>AND(vyberHrace&lt;&gt;"",ISNUMBER(SEARCH(vyberHrace,$B6296)))</f>
      </c>
      <c r="M6296" s="14">
        <f>AND($I6296=MID(kododd,1,2),$J6296=MID(kododd,3,3))</f>
      </c>
    </row>
    <row r="6297">
      <c r="A6297" s="95">
        <v>49368</v>
      </c>
      <c r="B6297" s="93" t="s">
        <v>15400</v>
      </c>
      <c r="C6297" s="93" t="s">
        <v>1406</v>
      </c>
      <c r="D6297" s="95">
        <v>1263</v>
      </c>
      <c r="F6297" s="95">
        <v>23747250</v>
      </c>
      <c r="G6297" s="95">
        <v>250</v>
      </c>
      <c r="H6297" s="93" t="s">
        <v>8976</v>
      </c>
      <c r="I6297" s="93" t="s">
        <v>23893</v>
      </c>
      <c r="J6297" s="93" t="s">
        <v>21005</v>
      </c>
      <c r="K6297" s="93" t="s">
        <v>7922</v>
      </c>
      <c r="L6297" s="14">
        <f>AND(vyberHrace&lt;&gt;"",ISNUMBER(SEARCH(vyberHrace,$B6297)))</f>
      </c>
      <c r="M6297" s="14">
        <f>AND($I6297=MID(kododd,1,2),$J6297=MID(kododd,3,3))</f>
      </c>
    </row>
    <row r="6298">
      <c r="A6298" s="95">
        <v>26811</v>
      </c>
      <c r="B6298" s="93" t="s">
        <v>15402</v>
      </c>
      <c r="C6298" s="93" t="s">
        <v>1457</v>
      </c>
      <c r="G6298" s="95">
        <v>0</v>
      </c>
      <c r="H6298" s="93" t="s">
        <v>8976</v>
      </c>
      <c r="I6298" s="93" t="s">
        <v>23893</v>
      </c>
      <c r="J6298" s="93" t="s">
        <v>20880</v>
      </c>
      <c r="K6298" s="93" t="s">
        <v>11224</v>
      </c>
      <c r="L6298" s="14">
        <f>AND(vyberHrace&lt;&gt;"",ISNUMBER(SEARCH(vyberHrace,$B6298)))</f>
      </c>
      <c r="M6298" s="14">
        <f>AND($I6298=MID(kododd,1,2),$J6298=MID(kododd,3,3))</f>
      </c>
    </row>
    <row r="6299">
      <c r="A6299" s="95">
        <v>41787</v>
      </c>
      <c r="B6299" s="93" t="s">
        <v>15413</v>
      </c>
      <c r="C6299" s="93" t="s">
        <v>1400</v>
      </c>
      <c r="D6299" s="95">
        <v>1060</v>
      </c>
      <c r="F6299" s="95">
        <v>23718404</v>
      </c>
      <c r="G6299" s="95">
        <v>0</v>
      </c>
      <c r="H6299" s="93" t="s">
        <v>8976</v>
      </c>
      <c r="I6299" s="93" t="s">
        <v>23893</v>
      </c>
      <c r="J6299" s="93" t="s">
        <v>20880</v>
      </c>
      <c r="K6299" s="93" t="s">
        <v>11224</v>
      </c>
      <c r="L6299" s="14">
        <f>AND(vyberHrace&lt;&gt;"",ISNUMBER(SEARCH(vyberHrace,$B6299)))</f>
      </c>
      <c r="M6299" s="14">
        <f>AND($I6299=MID(kododd,1,2),$J6299=MID(kododd,3,3))</f>
      </c>
    </row>
    <row r="6300">
      <c r="A6300" s="95">
        <v>7138</v>
      </c>
      <c r="B6300" s="93" t="s">
        <v>15416</v>
      </c>
      <c r="C6300" s="93" t="s">
        <v>1473</v>
      </c>
      <c r="D6300" s="95">
        <v>1446</v>
      </c>
      <c r="F6300" s="95">
        <v>398446</v>
      </c>
      <c r="G6300" s="95">
        <v>250</v>
      </c>
      <c r="H6300" s="93" t="s">
        <v>8976</v>
      </c>
      <c r="I6300" s="93" t="s">
        <v>23893</v>
      </c>
      <c r="J6300" s="93" t="s">
        <v>20902</v>
      </c>
      <c r="K6300" s="93" t="s">
        <v>3608</v>
      </c>
      <c r="L6300" s="14">
        <f>AND(vyberHrace&lt;&gt;"",ISNUMBER(SEARCH(vyberHrace,$B6300)))</f>
      </c>
      <c r="M6300" s="14">
        <f>AND($I6300=MID(kododd,1,2),$J6300=MID(kododd,3,3))</f>
      </c>
    </row>
    <row r="6301">
      <c r="A6301" s="95">
        <v>34500</v>
      </c>
      <c r="B6301" s="93" t="s">
        <v>16479</v>
      </c>
      <c r="C6301" s="93" t="s">
        <v>1399</v>
      </c>
      <c r="D6301" s="95">
        <v>2500</v>
      </c>
      <c r="E6301" s="95">
        <v>2531</v>
      </c>
      <c r="F6301" s="95">
        <v>349658</v>
      </c>
      <c r="G6301" s="95">
        <v>250</v>
      </c>
      <c r="H6301" s="93" t="s">
        <v>8976</v>
      </c>
      <c r="I6301" s="93" t="s">
        <v>23893</v>
      </c>
      <c r="J6301" s="93" t="s">
        <v>20863</v>
      </c>
      <c r="K6301" s="93" t="s">
        <v>4532</v>
      </c>
      <c r="L6301" s="14">
        <f>AND(vyberHrace&lt;&gt;"",ISNUMBER(SEARCH(vyberHrace,$B6301)))</f>
      </c>
      <c r="M6301" s="14">
        <f>AND($I6301=MID(kododd,1,2),$J6301=MID(kododd,3,3))</f>
      </c>
    </row>
    <row r="6302">
      <c r="A6302" s="95">
        <v>10969</v>
      </c>
      <c r="B6302" s="93" t="s">
        <v>16480</v>
      </c>
      <c r="C6302" s="93" t="s">
        <v>1436</v>
      </c>
      <c r="D6302" s="95">
        <v>1684</v>
      </c>
      <c r="F6302" s="95">
        <v>370975</v>
      </c>
      <c r="G6302" s="95">
        <v>0</v>
      </c>
      <c r="H6302" s="93" t="s">
        <v>8976</v>
      </c>
      <c r="I6302" s="93" t="s">
        <v>23893</v>
      </c>
      <c r="J6302" s="93" t="s">
        <v>20944</v>
      </c>
      <c r="K6302" s="93" t="s">
        <v>5129</v>
      </c>
      <c r="L6302" s="14">
        <f>AND(vyberHrace&lt;&gt;"",ISNUMBER(SEARCH(vyberHrace,$B6302)))</f>
      </c>
      <c r="M6302" s="14">
        <f>AND($I6302=MID(kododd,1,2),$J6302=MID(kododd,3,3))</f>
      </c>
    </row>
    <row r="6303">
      <c r="A6303" s="95">
        <v>63892</v>
      </c>
      <c r="B6303" s="93" t="s">
        <v>22670</v>
      </c>
      <c r="C6303" s="93" t="s">
        <v>24215</v>
      </c>
      <c r="G6303" s="95">
        <v>0</v>
      </c>
      <c r="H6303" s="93" t="s">
        <v>8976</v>
      </c>
      <c r="I6303" s="93" t="s">
        <v>23893</v>
      </c>
      <c r="J6303" s="93" t="s">
        <v>20862</v>
      </c>
      <c r="K6303" s="93" t="s">
        <v>6759</v>
      </c>
      <c r="L6303" s="14">
        <f>AND(vyberHrace&lt;&gt;"",ISNUMBER(SEARCH(vyberHrace,$B6303)))</f>
      </c>
      <c r="M6303" s="14">
        <f>AND($I6303=MID(kododd,1,2),$J6303=MID(kododd,3,3))</f>
      </c>
    </row>
    <row r="6304">
      <c r="A6304" s="95">
        <v>59482</v>
      </c>
      <c r="B6304" s="93" t="s">
        <v>25890</v>
      </c>
      <c r="C6304" s="93" t="s">
        <v>1433</v>
      </c>
      <c r="D6304" s="95">
        <v>1350</v>
      </c>
      <c r="G6304" s="95">
        <v>250</v>
      </c>
      <c r="H6304" s="93" t="s">
        <v>8976</v>
      </c>
      <c r="I6304" s="93" t="s">
        <v>23893</v>
      </c>
      <c r="J6304" s="93" t="s">
        <v>20862</v>
      </c>
      <c r="K6304" s="93" t="s">
        <v>6759</v>
      </c>
      <c r="L6304" s="14">
        <f>AND(vyberHrace&lt;&gt;"",ISNUMBER(SEARCH(vyberHrace,$B6304)))</f>
      </c>
      <c r="M6304" s="14">
        <f>AND($I6304=MID(kododd,1,2),$J6304=MID(kododd,3,3))</f>
      </c>
    </row>
    <row r="6305">
      <c r="A6305" s="95">
        <v>33483</v>
      </c>
      <c r="B6305" s="93" t="s">
        <v>9334</v>
      </c>
      <c r="C6305" s="93" t="s">
        <v>1399</v>
      </c>
      <c r="D6305" s="95">
        <v>2073</v>
      </c>
      <c r="E6305" s="95">
        <v>2096</v>
      </c>
      <c r="F6305" s="95">
        <v>364363</v>
      </c>
      <c r="G6305" s="95">
        <v>250</v>
      </c>
      <c r="H6305" s="93" t="s">
        <v>8976</v>
      </c>
      <c r="I6305" s="93" t="s">
        <v>23893</v>
      </c>
      <c r="J6305" s="93" t="s">
        <v>20862</v>
      </c>
      <c r="K6305" s="93" t="s">
        <v>6759</v>
      </c>
      <c r="L6305" s="14">
        <f>AND(vyberHrace&lt;&gt;"",ISNUMBER(SEARCH(vyberHrace,$B6305)))</f>
      </c>
      <c r="M6305" s="14">
        <f>AND($I6305=MID(kododd,1,2),$J6305=MID(kododd,3,3))</f>
      </c>
    </row>
    <row r="6306">
      <c r="A6306" s="95">
        <v>46626</v>
      </c>
      <c r="B6306" s="93" t="s">
        <v>24034</v>
      </c>
      <c r="C6306" s="93" t="s">
        <v>3255</v>
      </c>
      <c r="D6306" s="95">
        <v>1979</v>
      </c>
      <c r="E6306" s="95">
        <v>2021</v>
      </c>
      <c r="F6306" s="95">
        <v>23719818</v>
      </c>
      <c r="G6306" s="95">
        <v>250</v>
      </c>
      <c r="H6306" s="93" t="s">
        <v>8976</v>
      </c>
      <c r="I6306" s="93" t="s">
        <v>23893</v>
      </c>
      <c r="J6306" s="93" t="s">
        <v>20953</v>
      </c>
      <c r="K6306" s="93" t="s">
        <v>2012</v>
      </c>
      <c r="L6306" s="14">
        <f>AND(vyberHrace&lt;&gt;"",ISNUMBER(SEARCH(vyberHrace,$B6306)))</f>
      </c>
      <c r="M6306" s="14">
        <f>AND($I6306=MID(kododd,1,2),$J6306=MID(kododd,3,3))</f>
      </c>
    </row>
    <row r="6307">
      <c r="A6307" s="95">
        <v>63683</v>
      </c>
      <c r="B6307" s="93" t="s">
        <v>29817</v>
      </c>
      <c r="C6307" s="93" t="s">
        <v>1404</v>
      </c>
      <c r="G6307" s="95">
        <v>250</v>
      </c>
      <c r="H6307" s="93" t="s">
        <v>8976</v>
      </c>
      <c r="I6307" s="93" t="s">
        <v>23893</v>
      </c>
      <c r="J6307" s="93" t="s">
        <v>20953</v>
      </c>
      <c r="K6307" s="93" t="s">
        <v>2012</v>
      </c>
      <c r="L6307" s="14">
        <f>AND(vyberHrace&lt;&gt;"",ISNUMBER(SEARCH(vyberHrace,$B6307)))</f>
      </c>
      <c r="M6307" s="14">
        <f>AND($I6307=MID(kododd,1,2),$J6307=MID(kododd,3,3))</f>
      </c>
    </row>
    <row r="6308">
      <c r="A6308" s="95">
        <v>61554</v>
      </c>
      <c r="B6308" s="93" t="s">
        <v>27727</v>
      </c>
      <c r="C6308" s="93" t="s">
        <v>1450</v>
      </c>
      <c r="F6308" s="95">
        <v>23797460</v>
      </c>
      <c r="G6308" s="95">
        <v>250</v>
      </c>
      <c r="H6308" s="93" t="s">
        <v>8976</v>
      </c>
      <c r="I6308" s="93" t="s">
        <v>23893</v>
      </c>
      <c r="J6308" s="93" t="s">
        <v>20956</v>
      </c>
      <c r="K6308" s="93" t="s">
        <v>26134</v>
      </c>
      <c r="L6308" s="14">
        <f>AND(vyberHrace&lt;&gt;"",ISNUMBER(SEARCH(vyberHrace,$B6308)))</f>
      </c>
      <c r="M6308" s="14">
        <f>AND($I6308=MID(kododd,1,2),$J6308=MID(kododd,3,3))</f>
      </c>
    </row>
    <row r="6309">
      <c r="A6309" s="95">
        <v>61947</v>
      </c>
      <c r="B6309" s="93" t="s">
        <v>28155</v>
      </c>
      <c r="C6309" s="93" t="s">
        <v>1411</v>
      </c>
      <c r="F6309" s="95">
        <v>23797479</v>
      </c>
      <c r="G6309" s="95">
        <v>250</v>
      </c>
      <c r="H6309" s="93" t="s">
        <v>8976</v>
      </c>
      <c r="I6309" s="93" t="s">
        <v>23893</v>
      </c>
      <c r="J6309" s="93" t="s">
        <v>20956</v>
      </c>
      <c r="K6309" s="93" t="s">
        <v>26134</v>
      </c>
      <c r="L6309" s="14">
        <f>AND(vyberHrace&lt;&gt;"",ISNUMBER(SEARCH(vyberHrace,$B6309)))</f>
      </c>
      <c r="M6309" s="14">
        <f>AND($I6309=MID(kododd,1,2),$J6309=MID(kododd,3,3))</f>
      </c>
    </row>
    <row r="6310">
      <c r="A6310" s="95">
        <v>61555</v>
      </c>
      <c r="B6310" s="93" t="s">
        <v>27728</v>
      </c>
      <c r="C6310" s="93" t="s">
        <v>1487</v>
      </c>
      <c r="F6310" s="95">
        <v>23797487</v>
      </c>
      <c r="G6310" s="95">
        <v>250</v>
      </c>
      <c r="H6310" s="93" t="s">
        <v>8976</v>
      </c>
      <c r="I6310" s="93" t="s">
        <v>23893</v>
      </c>
      <c r="J6310" s="93" t="s">
        <v>20956</v>
      </c>
      <c r="K6310" s="93" t="s">
        <v>26134</v>
      </c>
      <c r="L6310" s="14">
        <f>AND(vyberHrace&lt;&gt;"",ISNUMBER(SEARCH(vyberHrace,$B6310)))</f>
      </c>
      <c r="M6310" s="14">
        <f>AND($I6310=MID(kododd,1,2),$J6310=MID(kododd,3,3))</f>
      </c>
    </row>
    <row r="6311">
      <c r="A6311" s="95">
        <v>36637</v>
      </c>
      <c r="B6311" s="93" t="s">
        <v>9336</v>
      </c>
      <c r="C6311" s="93" t="s">
        <v>1454</v>
      </c>
      <c r="D6311" s="95">
        <v>1945</v>
      </c>
      <c r="E6311" s="95">
        <v>1961</v>
      </c>
      <c r="F6311" s="95">
        <v>359424</v>
      </c>
      <c r="G6311" s="95">
        <v>0</v>
      </c>
      <c r="H6311" s="93" t="s">
        <v>8976</v>
      </c>
      <c r="I6311" s="93" t="s">
        <v>23893</v>
      </c>
      <c r="J6311" s="93" t="s">
        <v>20880</v>
      </c>
      <c r="K6311" s="93" t="s">
        <v>11224</v>
      </c>
      <c r="L6311" s="14">
        <f>AND(vyberHrace&lt;&gt;"",ISNUMBER(SEARCH(vyberHrace,$B6311)))</f>
      </c>
      <c r="M6311" s="14">
        <f>AND($I6311=MID(kododd,1,2),$J6311=MID(kododd,3,3))</f>
      </c>
    </row>
    <row r="6312">
      <c r="A6312" s="95">
        <v>31860</v>
      </c>
      <c r="B6312" s="93" t="s">
        <v>9337</v>
      </c>
      <c r="C6312" s="93" t="s">
        <v>1454</v>
      </c>
      <c r="D6312" s="95">
        <v>1554</v>
      </c>
      <c r="F6312" s="95">
        <v>360740</v>
      </c>
      <c r="G6312" s="95">
        <v>0</v>
      </c>
      <c r="H6312" s="93" t="s">
        <v>8976</v>
      </c>
      <c r="I6312" s="93" t="s">
        <v>23893</v>
      </c>
      <c r="J6312" s="93" t="s">
        <v>21014</v>
      </c>
      <c r="K6312" s="93" t="s">
        <v>4826</v>
      </c>
      <c r="L6312" s="14">
        <f>AND(vyberHrace&lt;&gt;"",ISNUMBER(SEARCH(vyberHrace,$B6312)))</f>
      </c>
      <c r="M6312" s="14">
        <f>AND($I6312=MID(kododd,1,2),$J6312=MID(kododd,3,3))</f>
      </c>
    </row>
    <row r="6313">
      <c r="A6313" s="95">
        <v>31859</v>
      </c>
      <c r="B6313" s="93" t="s">
        <v>9338</v>
      </c>
      <c r="C6313" s="93" t="s">
        <v>1475</v>
      </c>
      <c r="G6313" s="95">
        <v>0</v>
      </c>
      <c r="H6313" s="93" t="s">
        <v>8976</v>
      </c>
      <c r="I6313" s="93" t="s">
        <v>23893</v>
      </c>
      <c r="J6313" s="93" t="s">
        <v>21014</v>
      </c>
      <c r="K6313" s="93" t="s">
        <v>4826</v>
      </c>
      <c r="L6313" s="14">
        <f>AND(vyberHrace&lt;&gt;"",ISNUMBER(SEARCH(vyberHrace,$B6313)))</f>
      </c>
      <c r="M6313" s="14">
        <f>AND($I6313=MID(kododd,1,2),$J6313=MID(kododd,3,3))</f>
      </c>
    </row>
    <row r="6314">
      <c r="A6314" s="95">
        <v>62236</v>
      </c>
      <c r="B6314" s="93" t="s">
        <v>28421</v>
      </c>
      <c r="C6314" s="93" t="s">
        <v>1486</v>
      </c>
      <c r="G6314" s="95">
        <v>250</v>
      </c>
      <c r="H6314" s="93" t="s">
        <v>8976</v>
      </c>
      <c r="I6314" s="93" t="s">
        <v>23893</v>
      </c>
      <c r="J6314" s="93" t="s">
        <v>21014</v>
      </c>
      <c r="K6314" s="93" t="s">
        <v>4826</v>
      </c>
      <c r="L6314" s="14">
        <f>AND(vyberHrace&lt;&gt;"",ISNUMBER(SEARCH(vyberHrace,$B6314)))</f>
      </c>
      <c r="M6314" s="14">
        <f>AND($I6314=MID(kododd,1,2),$J6314=MID(kododd,3,3))</f>
      </c>
    </row>
    <row r="6315">
      <c r="A6315" s="95">
        <v>28860</v>
      </c>
      <c r="B6315" s="93" t="s">
        <v>9363</v>
      </c>
      <c r="C6315" s="93" t="s">
        <v>1421</v>
      </c>
      <c r="D6315" s="95">
        <v>2271</v>
      </c>
      <c r="E6315" s="95">
        <v>2316</v>
      </c>
      <c r="F6315" s="95">
        <v>339393</v>
      </c>
      <c r="G6315" s="95">
        <v>250</v>
      </c>
      <c r="H6315" s="93" t="s">
        <v>8976</v>
      </c>
      <c r="I6315" s="93" t="s">
        <v>23893</v>
      </c>
      <c r="J6315" s="93" t="s">
        <v>20990</v>
      </c>
      <c r="K6315" s="93" t="s">
        <v>5159</v>
      </c>
      <c r="L6315" s="14">
        <f>AND(vyberHrace&lt;&gt;"",ISNUMBER(SEARCH(vyberHrace,$B6315)))</f>
      </c>
      <c r="M6315" s="14">
        <f>AND($I6315=MID(kododd,1,2),$J6315=MID(kododd,3,3))</f>
      </c>
    </row>
    <row r="6316">
      <c r="A6316" s="95">
        <v>29022</v>
      </c>
      <c r="B6316" s="93" t="s">
        <v>13898</v>
      </c>
      <c r="C6316" s="93" t="s">
        <v>1431</v>
      </c>
      <c r="D6316" s="95">
        <v>2112</v>
      </c>
      <c r="E6316" s="95">
        <v>2143</v>
      </c>
      <c r="F6316" s="95">
        <v>335444</v>
      </c>
      <c r="G6316" s="95">
        <v>250</v>
      </c>
      <c r="H6316" s="93" t="s">
        <v>8976</v>
      </c>
      <c r="I6316" s="93" t="s">
        <v>23893</v>
      </c>
      <c r="J6316" s="93" t="s">
        <v>20900</v>
      </c>
      <c r="K6316" s="93" t="s">
        <v>1747</v>
      </c>
      <c r="L6316" s="14">
        <f>AND(vyberHrace&lt;&gt;"",ISNUMBER(SEARCH(vyberHrace,$B6316)))</f>
      </c>
      <c r="M6316" s="14">
        <f>AND($I6316=MID(kododd,1,2),$J6316=MID(kododd,3,3))</f>
      </c>
    </row>
    <row r="6317">
      <c r="A6317" s="95">
        <v>56836</v>
      </c>
      <c r="B6317" s="93" t="s">
        <v>21799</v>
      </c>
      <c r="C6317" s="93" t="s">
        <v>1406</v>
      </c>
      <c r="D6317" s="95">
        <v>1209</v>
      </c>
      <c r="E6317" s="95">
        <v>1469</v>
      </c>
      <c r="F6317" s="95">
        <v>23773421</v>
      </c>
      <c r="G6317" s="95">
        <v>250</v>
      </c>
      <c r="H6317" s="93" t="s">
        <v>8976</v>
      </c>
      <c r="I6317" s="93" t="s">
        <v>23893</v>
      </c>
      <c r="J6317" s="93" t="s">
        <v>20862</v>
      </c>
      <c r="K6317" s="93" t="s">
        <v>6759</v>
      </c>
      <c r="L6317" s="14">
        <f>AND(vyberHrace&lt;&gt;"",ISNUMBER(SEARCH(vyberHrace,$B6317)))</f>
      </c>
      <c r="M6317" s="14">
        <f>AND($I6317=MID(kododd,1,2),$J6317=MID(kododd,3,3))</f>
      </c>
    </row>
    <row r="6318">
      <c r="A6318" s="95">
        <v>51121</v>
      </c>
      <c r="B6318" s="93" t="s">
        <v>9108</v>
      </c>
      <c r="C6318" s="93" t="s">
        <v>1402</v>
      </c>
      <c r="G6318" s="95">
        <v>0</v>
      </c>
      <c r="H6318" s="93" t="s">
        <v>8976</v>
      </c>
      <c r="I6318" s="93" t="s">
        <v>23893</v>
      </c>
      <c r="J6318" s="93" t="s">
        <v>21014</v>
      </c>
      <c r="K6318" s="93" t="s">
        <v>4826</v>
      </c>
      <c r="L6318" s="14">
        <f>AND(vyberHrace&lt;&gt;"",ISNUMBER(SEARCH(vyberHrace,$B6318)))</f>
      </c>
      <c r="M6318" s="14">
        <f>AND($I6318=MID(kododd,1,2),$J6318=MID(kododd,3,3))</f>
      </c>
    </row>
    <row r="6319">
      <c r="A6319" s="95">
        <v>35668</v>
      </c>
      <c r="B6319" s="93" t="s">
        <v>13941</v>
      </c>
      <c r="C6319" s="93" t="s">
        <v>1415</v>
      </c>
      <c r="D6319" s="95">
        <v>1865</v>
      </c>
      <c r="E6319" s="95">
        <v>1934</v>
      </c>
      <c r="F6319" s="95">
        <v>386170</v>
      </c>
      <c r="G6319" s="95">
        <v>250</v>
      </c>
      <c r="H6319" s="93" t="s">
        <v>8976</v>
      </c>
      <c r="I6319" s="93" t="s">
        <v>23893</v>
      </c>
      <c r="J6319" s="93" t="s">
        <v>20976</v>
      </c>
      <c r="K6319" s="93" t="s">
        <v>9938</v>
      </c>
      <c r="L6319" s="14">
        <f>AND(vyberHrace&lt;&gt;"",ISNUMBER(SEARCH(vyberHrace,$B6319)))</f>
      </c>
      <c r="M6319" s="14">
        <f>AND($I6319=MID(kododd,1,2),$J6319=MID(kododd,3,3))</f>
      </c>
    </row>
    <row r="6320">
      <c r="A6320" s="95">
        <v>49453</v>
      </c>
      <c r="B6320" s="93" t="s">
        <v>18033</v>
      </c>
      <c r="C6320" s="93" t="s">
        <v>1410</v>
      </c>
      <c r="G6320" s="95">
        <v>0</v>
      </c>
      <c r="H6320" s="93" t="s">
        <v>8976</v>
      </c>
      <c r="I6320" s="93" t="s">
        <v>23893</v>
      </c>
      <c r="J6320" s="93" t="s">
        <v>21019</v>
      </c>
      <c r="K6320" s="93" t="s">
        <v>11130</v>
      </c>
      <c r="L6320" s="14">
        <f>AND(vyberHrace&lt;&gt;"",ISNUMBER(SEARCH(vyberHrace,$B6320)))</f>
      </c>
      <c r="M6320" s="14">
        <f>AND($I6320=MID(kododd,1,2),$J6320=MID(kododd,3,3))</f>
      </c>
    </row>
    <row r="6321">
      <c r="A6321" s="95">
        <v>54018</v>
      </c>
      <c r="B6321" s="93" t="s">
        <v>2598</v>
      </c>
      <c r="C6321" s="93" t="s">
        <v>1420</v>
      </c>
      <c r="G6321" s="95">
        <v>0</v>
      </c>
      <c r="H6321" s="93" t="s">
        <v>8976</v>
      </c>
      <c r="I6321" s="93" t="s">
        <v>23893</v>
      </c>
      <c r="J6321" s="93" t="s">
        <v>20890</v>
      </c>
      <c r="K6321" s="93" t="s">
        <v>9069</v>
      </c>
      <c r="L6321" s="14">
        <f>AND(vyberHrace&lt;&gt;"",ISNUMBER(SEARCH(vyberHrace,$B6321)))</f>
      </c>
      <c r="M6321" s="14">
        <f>AND($I6321=MID(kododd,1,2),$J6321=MID(kododd,3,3))</f>
      </c>
    </row>
    <row r="6322">
      <c r="A6322" s="95">
        <v>54561</v>
      </c>
      <c r="B6322" s="93" t="s">
        <v>660</v>
      </c>
      <c r="C6322" s="93" t="s">
        <v>1412</v>
      </c>
      <c r="G6322" s="95">
        <v>0</v>
      </c>
      <c r="H6322" s="93" t="s">
        <v>8976</v>
      </c>
      <c r="I6322" s="93" t="s">
        <v>23893</v>
      </c>
      <c r="J6322" s="93" t="s">
        <v>23413</v>
      </c>
      <c r="K6322" s="93" t="s">
        <v>21382</v>
      </c>
      <c r="L6322" s="14">
        <f>AND(vyberHrace&lt;&gt;"",ISNUMBER(SEARCH(vyberHrace,$B6322)))</f>
      </c>
      <c r="M6322" s="14">
        <f>AND($I6322=MID(kododd,1,2),$J6322=MID(kododd,3,3))</f>
      </c>
    </row>
    <row r="6323">
      <c r="A6323" s="95">
        <v>16384</v>
      </c>
      <c r="B6323" s="93" t="s">
        <v>18041</v>
      </c>
      <c r="C6323" s="93" t="s">
        <v>1469</v>
      </c>
      <c r="D6323" s="95">
        <v>1485</v>
      </c>
      <c r="E6323" s="95">
        <v>1579</v>
      </c>
      <c r="F6323" s="95">
        <v>339059</v>
      </c>
      <c r="G6323" s="95">
        <v>250</v>
      </c>
      <c r="H6323" s="93" t="s">
        <v>8976</v>
      </c>
      <c r="I6323" s="93" t="s">
        <v>23893</v>
      </c>
      <c r="J6323" s="93" t="s">
        <v>20922</v>
      </c>
      <c r="K6323" s="93" t="s">
        <v>5595</v>
      </c>
      <c r="L6323" s="14">
        <f>AND(vyberHrace&lt;&gt;"",ISNUMBER(SEARCH(vyberHrace,$B6323)))</f>
      </c>
      <c r="M6323" s="14">
        <f>AND($I6323=MID(kododd,1,2),$J6323=MID(kododd,3,3))</f>
      </c>
    </row>
    <row r="6324">
      <c r="A6324" s="95">
        <v>42838</v>
      </c>
      <c r="B6324" s="93" t="s">
        <v>20815</v>
      </c>
      <c r="C6324" s="93" t="s">
        <v>1410</v>
      </c>
      <c r="D6324" s="95">
        <v>1220</v>
      </c>
      <c r="G6324" s="95">
        <v>0</v>
      </c>
      <c r="H6324" s="93" t="s">
        <v>8976</v>
      </c>
      <c r="I6324" s="93" t="s">
        <v>23893</v>
      </c>
      <c r="J6324" s="93" t="s">
        <v>20996</v>
      </c>
      <c r="K6324" s="93" t="s">
        <v>368</v>
      </c>
      <c r="L6324" s="14">
        <f>AND(vyberHrace&lt;&gt;"",ISNUMBER(SEARCH(vyberHrace,$B6324)))</f>
      </c>
      <c r="M6324" s="14">
        <f>AND($I6324=MID(kododd,1,2),$J6324=MID(kododd,3,3))</f>
      </c>
    </row>
    <row r="6325">
      <c r="A6325" s="95">
        <v>8663</v>
      </c>
      <c r="B6325" s="93" t="s">
        <v>18050</v>
      </c>
      <c r="C6325" s="93" t="s">
        <v>1439</v>
      </c>
      <c r="D6325" s="95">
        <v>1592</v>
      </c>
      <c r="F6325" s="95">
        <v>23768665</v>
      </c>
      <c r="G6325" s="95">
        <v>250</v>
      </c>
      <c r="H6325" s="93" t="s">
        <v>8976</v>
      </c>
      <c r="I6325" s="93" t="s">
        <v>23893</v>
      </c>
      <c r="J6325" s="93" t="s">
        <v>20888</v>
      </c>
      <c r="K6325" s="93" t="s">
        <v>145</v>
      </c>
      <c r="L6325" s="14">
        <f>AND(vyberHrace&lt;&gt;"",ISNUMBER(SEARCH(vyberHrace,$B6325)))</f>
      </c>
      <c r="M6325" s="14">
        <f>AND($I6325=MID(kododd,1,2),$J6325=MID(kododd,3,3))</f>
      </c>
    </row>
    <row r="6326">
      <c r="A6326" s="95">
        <v>7167</v>
      </c>
      <c r="B6326" s="93" t="s">
        <v>18051</v>
      </c>
      <c r="C6326" s="93" t="s">
        <v>1405</v>
      </c>
      <c r="D6326" s="95">
        <v>1569</v>
      </c>
      <c r="F6326" s="95">
        <v>23753994</v>
      </c>
      <c r="G6326" s="95">
        <v>250</v>
      </c>
      <c r="H6326" s="93" t="s">
        <v>8976</v>
      </c>
      <c r="I6326" s="93" t="s">
        <v>23893</v>
      </c>
      <c r="J6326" s="93" t="s">
        <v>20889</v>
      </c>
      <c r="K6326" s="93" t="s">
        <v>6894</v>
      </c>
      <c r="L6326" s="14">
        <f>AND(vyberHrace&lt;&gt;"",ISNUMBER(SEARCH(vyberHrace,$B6326)))</f>
      </c>
      <c r="M6326" s="14">
        <f>AND($I6326=MID(kododd,1,2),$J6326=MID(kododd,3,3))</f>
      </c>
    </row>
    <row r="6327">
      <c r="A6327" s="95">
        <v>17240</v>
      </c>
      <c r="B6327" s="93" t="s">
        <v>18051</v>
      </c>
      <c r="C6327" s="93" t="s">
        <v>1448</v>
      </c>
      <c r="D6327" s="95">
        <v>1795</v>
      </c>
      <c r="F6327" s="95">
        <v>346217</v>
      </c>
      <c r="G6327" s="95">
        <v>250</v>
      </c>
      <c r="H6327" s="93" t="s">
        <v>8976</v>
      </c>
      <c r="I6327" s="93" t="s">
        <v>23893</v>
      </c>
      <c r="J6327" s="93" t="s">
        <v>20889</v>
      </c>
      <c r="K6327" s="93" t="s">
        <v>6894</v>
      </c>
      <c r="L6327" s="14">
        <f>AND(vyberHrace&lt;&gt;"",ISNUMBER(SEARCH(vyberHrace,$B6327)))</f>
      </c>
      <c r="M6327" s="14">
        <f>AND($I6327=MID(kododd,1,2),$J6327=MID(kododd,3,3))</f>
      </c>
    </row>
    <row r="6328">
      <c r="A6328" s="95">
        <v>32150</v>
      </c>
      <c r="B6328" s="93" t="s">
        <v>18052</v>
      </c>
      <c r="C6328" s="93" t="s">
        <v>1414</v>
      </c>
      <c r="D6328" s="95">
        <v>1838</v>
      </c>
      <c r="F6328" s="95">
        <v>388645</v>
      </c>
      <c r="G6328" s="95">
        <v>250</v>
      </c>
      <c r="H6328" s="93" t="s">
        <v>8976</v>
      </c>
      <c r="I6328" s="93" t="s">
        <v>23893</v>
      </c>
      <c r="J6328" s="93" t="s">
        <v>20889</v>
      </c>
      <c r="K6328" s="93" t="s">
        <v>6894</v>
      </c>
      <c r="L6328" s="14">
        <f>AND(vyberHrace&lt;&gt;"",ISNUMBER(SEARCH(vyberHrace,$B6328)))</f>
      </c>
      <c r="M6328" s="14">
        <f>AND($I6328=MID(kododd,1,2),$J6328=MID(kododd,3,3))</f>
      </c>
    </row>
    <row r="6329">
      <c r="A6329" s="95">
        <v>1168</v>
      </c>
      <c r="B6329" s="93" t="s">
        <v>16462</v>
      </c>
      <c r="C6329" s="93" t="s">
        <v>1428</v>
      </c>
      <c r="D6329" s="95">
        <v>1954</v>
      </c>
      <c r="E6329" s="95">
        <v>2016</v>
      </c>
      <c r="F6329" s="95">
        <v>308960</v>
      </c>
      <c r="G6329" s="95">
        <v>250</v>
      </c>
      <c r="H6329" s="93" t="s">
        <v>8976</v>
      </c>
      <c r="I6329" s="93" t="s">
        <v>23893</v>
      </c>
      <c r="J6329" s="93" t="s">
        <v>20956</v>
      </c>
      <c r="K6329" s="93" t="s">
        <v>26134</v>
      </c>
      <c r="L6329" s="14">
        <f>AND(vyberHrace&lt;&gt;"",ISNUMBER(SEARCH(vyberHrace,$B6329)))</f>
      </c>
      <c r="M6329" s="14">
        <f>AND($I6329=MID(kododd,1,2),$J6329=MID(kododd,3,3))</f>
      </c>
    </row>
    <row r="6330">
      <c r="A6330" s="95">
        <v>61479</v>
      </c>
      <c r="B6330" s="93" t="s">
        <v>16463</v>
      </c>
      <c r="C6330" s="93" t="s">
        <v>1424</v>
      </c>
      <c r="D6330" s="95">
        <v>1027</v>
      </c>
      <c r="G6330" s="95">
        <v>250</v>
      </c>
      <c r="H6330" s="93" t="s">
        <v>8976</v>
      </c>
      <c r="I6330" s="93" t="s">
        <v>23893</v>
      </c>
      <c r="J6330" s="93" t="s">
        <v>20920</v>
      </c>
      <c r="K6330" s="93" t="s">
        <v>5933</v>
      </c>
      <c r="L6330" s="14">
        <f>AND(vyberHrace&lt;&gt;"",ISNUMBER(SEARCH(vyberHrace,$B6330)))</f>
      </c>
      <c r="M6330" s="14">
        <f>AND($I6330=MID(kododd,1,2),$J6330=MID(kododd,3,3))</f>
      </c>
    </row>
    <row r="6331">
      <c r="A6331" s="95">
        <v>55442</v>
      </c>
      <c r="B6331" s="93" t="s">
        <v>21715</v>
      </c>
      <c r="C6331" s="93" t="s">
        <v>1421</v>
      </c>
      <c r="G6331" s="95">
        <v>0</v>
      </c>
      <c r="H6331" s="93" t="s">
        <v>8976</v>
      </c>
      <c r="I6331" s="93" t="s">
        <v>23893</v>
      </c>
      <c r="J6331" s="93" t="s">
        <v>20902</v>
      </c>
      <c r="K6331" s="93" t="s">
        <v>3608</v>
      </c>
      <c r="L6331" s="14">
        <f>AND(vyberHrace&lt;&gt;"",ISNUMBER(SEARCH(vyberHrace,$B6331)))</f>
      </c>
      <c r="M6331" s="14">
        <f>AND($I6331=MID(kododd,1,2),$J6331=MID(kododd,3,3))</f>
      </c>
    </row>
    <row r="6332">
      <c r="A6332" s="95">
        <v>59479</v>
      </c>
      <c r="B6332" s="93" t="s">
        <v>25887</v>
      </c>
      <c r="C6332" s="93" t="s">
        <v>1411</v>
      </c>
      <c r="G6332" s="95">
        <v>250</v>
      </c>
      <c r="H6332" s="93" t="s">
        <v>8976</v>
      </c>
      <c r="I6332" s="93" t="s">
        <v>23893</v>
      </c>
      <c r="J6332" s="93" t="s">
        <v>20976</v>
      </c>
      <c r="K6332" s="93" t="s">
        <v>9938</v>
      </c>
      <c r="L6332" s="14">
        <f>AND(vyberHrace&lt;&gt;"",ISNUMBER(SEARCH(vyberHrace,$B6332)))</f>
      </c>
      <c r="M6332" s="14">
        <f>AND($I6332=MID(kododd,1,2),$J6332=MID(kododd,3,3))</f>
      </c>
    </row>
    <row r="6333">
      <c r="A6333" s="95">
        <v>43998</v>
      </c>
      <c r="B6333" s="93" t="s">
        <v>18911</v>
      </c>
      <c r="C6333" s="93" t="s">
        <v>1402</v>
      </c>
      <c r="G6333" s="95">
        <v>0</v>
      </c>
      <c r="H6333" s="93" t="s">
        <v>8976</v>
      </c>
      <c r="I6333" s="93" t="s">
        <v>23893</v>
      </c>
      <c r="J6333" s="93" t="s">
        <v>20862</v>
      </c>
      <c r="K6333" s="93" t="s">
        <v>6759</v>
      </c>
      <c r="L6333" s="14">
        <f>AND(vyberHrace&lt;&gt;"",ISNUMBER(SEARCH(vyberHrace,$B6333)))</f>
      </c>
      <c r="M6333" s="14">
        <f>AND($I6333=MID(kododd,1,2),$J6333=MID(kododd,3,3))</f>
      </c>
    </row>
    <row r="6334">
      <c r="A6334" s="95">
        <v>63108</v>
      </c>
      <c r="B6334" s="93" t="s">
        <v>28886</v>
      </c>
      <c r="C6334" s="93" t="s">
        <v>1416</v>
      </c>
      <c r="G6334" s="95">
        <v>250</v>
      </c>
      <c r="H6334" s="93" t="s">
        <v>8976</v>
      </c>
      <c r="I6334" s="93" t="s">
        <v>23893</v>
      </c>
      <c r="J6334" s="93" t="s">
        <v>21019</v>
      </c>
      <c r="K6334" s="93" t="s">
        <v>11130</v>
      </c>
      <c r="L6334" s="14">
        <f>AND(vyberHrace&lt;&gt;"",ISNUMBER(SEARCH(vyberHrace,$B6334)))</f>
      </c>
      <c r="M6334" s="14">
        <f>AND($I6334=MID(kododd,1,2),$J6334=MID(kododd,3,3))</f>
      </c>
    </row>
    <row r="6335">
      <c r="A6335" s="95">
        <v>54446</v>
      </c>
      <c r="B6335" s="93" t="s">
        <v>2655</v>
      </c>
      <c r="C6335" s="93" t="s">
        <v>1411</v>
      </c>
      <c r="G6335" s="95">
        <v>0</v>
      </c>
      <c r="H6335" s="93" t="s">
        <v>8976</v>
      </c>
      <c r="I6335" s="93" t="s">
        <v>23893</v>
      </c>
      <c r="J6335" s="93" t="s">
        <v>21017</v>
      </c>
      <c r="K6335" s="93" t="s">
        <v>7925</v>
      </c>
      <c r="L6335" s="14">
        <f>AND(vyberHrace&lt;&gt;"",ISNUMBER(SEARCH(vyberHrace,$B6335)))</f>
      </c>
      <c r="M6335" s="14">
        <f>AND($I6335=MID(kododd,1,2),$J6335=MID(kododd,3,3))</f>
      </c>
    </row>
    <row r="6336">
      <c r="A6336" s="95">
        <v>52590</v>
      </c>
      <c r="B6336" s="93" t="s">
        <v>1764</v>
      </c>
      <c r="C6336" s="93" t="s">
        <v>1406</v>
      </c>
      <c r="G6336" s="95">
        <v>0</v>
      </c>
      <c r="H6336" s="93" t="s">
        <v>8976</v>
      </c>
      <c r="I6336" s="93" t="s">
        <v>23893</v>
      </c>
      <c r="J6336" s="93" t="s">
        <v>21017</v>
      </c>
      <c r="K6336" s="93" t="s">
        <v>7925</v>
      </c>
      <c r="L6336" s="14">
        <f>AND(vyberHrace&lt;&gt;"",ISNUMBER(SEARCH(vyberHrace,$B6336)))</f>
      </c>
      <c r="M6336" s="14">
        <f>AND($I6336=MID(kododd,1,2),$J6336=MID(kododd,3,3))</f>
      </c>
    </row>
    <row r="6337">
      <c r="A6337" s="95">
        <v>4126</v>
      </c>
      <c r="B6337" s="93" t="s">
        <v>9641</v>
      </c>
      <c r="C6337" s="93" t="s">
        <v>1404</v>
      </c>
      <c r="D6337" s="95">
        <v>1736</v>
      </c>
      <c r="E6337" s="95">
        <v>1945</v>
      </c>
      <c r="F6337" s="95">
        <v>331490</v>
      </c>
      <c r="G6337" s="95">
        <v>250</v>
      </c>
      <c r="H6337" s="93" t="s">
        <v>8976</v>
      </c>
      <c r="I6337" s="93" t="s">
        <v>23893</v>
      </c>
      <c r="J6337" s="93" t="s">
        <v>20862</v>
      </c>
      <c r="K6337" s="93" t="s">
        <v>6759</v>
      </c>
      <c r="L6337" s="14">
        <f>AND(vyberHrace&lt;&gt;"",ISNUMBER(SEARCH(vyberHrace,$B6337)))</f>
      </c>
      <c r="M6337" s="14">
        <f>AND($I6337=MID(kododd,1,2),$J6337=MID(kododd,3,3))</f>
      </c>
    </row>
    <row r="6338">
      <c r="A6338" s="95">
        <v>59028</v>
      </c>
      <c r="B6338" s="93" t="s">
        <v>25480</v>
      </c>
      <c r="C6338" s="93" t="s">
        <v>1412</v>
      </c>
      <c r="G6338" s="95">
        <v>0</v>
      </c>
      <c r="H6338" s="93" t="s">
        <v>8976</v>
      </c>
      <c r="I6338" s="93" t="s">
        <v>23893</v>
      </c>
      <c r="J6338" s="93" t="s">
        <v>20922</v>
      </c>
      <c r="K6338" s="93" t="s">
        <v>5595</v>
      </c>
      <c r="L6338" s="14">
        <f>AND(vyberHrace&lt;&gt;"",ISNUMBER(SEARCH(vyberHrace,$B6338)))</f>
      </c>
      <c r="M6338" s="14">
        <f>AND($I6338=MID(kododd,1,2),$J6338=MID(kododd,3,3))</f>
      </c>
    </row>
    <row r="6339">
      <c r="A6339" s="95">
        <v>61202</v>
      </c>
      <c r="B6339" s="93" t="s">
        <v>27444</v>
      </c>
      <c r="C6339" s="93" t="s">
        <v>1488</v>
      </c>
      <c r="G6339" s="95">
        <v>250</v>
      </c>
      <c r="H6339" s="93" t="s">
        <v>8976</v>
      </c>
      <c r="I6339" s="93" t="s">
        <v>23893</v>
      </c>
      <c r="J6339" s="93" t="s">
        <v>23413</v>
      </c>
      <c r="K6339" s="93" t="s">
        <v>21382</v>
      </c>
      <c r="L6339" s="14">
        <f>AND(vyberHrace&lt;&gt;"",ISNUMBER(SEARCH(vyberHrace,$B6339)))</f>
      </c>
      <c r="M6339" s="14">
        <f>AND($I6339=MID(kododd,1,2),$J6339=MID(kododd,3,3))</f>
      </c>
    </row>
    <row r="6340">
      <c r="A6340" s="95">
        <v>44796</v>
      </c>
      <c r="B6340" s="93" t="s">
        <v>11916</v>
      </c>
      <c r="C6340" s="93" t="s">
        <v>1408</v>
      </c>
      <c r="G6340" s="95">
        <v>0</v>
      </c>
      <c r="H6340" s="93" t="s">
        <v>8976</v>
      </c>
      <c r="I6340" s="93" t="s">
        <v>23893</v>
      </c>
      <c r="J6340" s="93" t="s">
        <v>20953</v>
      </c>
      <c r="K6340" s="93" t="s">
        <v>2012</v>
      </c>
      <c r="L6340" s="14">
        <f>AND(vyberHrace&lt;&gt;"",ISNUMBER(SEARCH(vyberHrace,$B6340)))</f>
      </c>
      <c r="M6340" s="14">
        <f>AND($I6340=MID(kododd,1,2),$J6340=MID(kododd,3,3))</f>
      </c>
    </row>
    <row r="6341">
      <c r="A6341" s="95">
        <v>44797</v>
      </c>
      <c r="B6341" s="93" t="s">
        <v>11917</v>
      </c>
      <c r="C6341" s="93" t="s">
        <v>1402</v>
      </c>
      <c r="G6341" s="95">
        <v>0</v>
      </c>
      <c r="H6341" s="93" t="s">
        <v>8976</v>
      </c>
      <c r="I6341" s="93" t="s">
        <v>23893</v>
      </c>
      <c r="J6341" s="93" t="s">
        <v>20953</v>
      </c>
      <c r="K6341" s="93" t="s">
        <v>2012</v>
      </c>
      <c r="L6341" s="14">
        <f>AND(vyberHrace&lt;&gt;"",ISNUMBER(SEARCH(vyberHrace,$B6341)))</f>
      </c>
      <c r="M6341" s="14">
        <f>AND($I6341=MID(kododd,1,2),$J6341=MID(kododd,3,3))</f>
      </c>
    </row>
    <row r="6342">
      <c r="A6342" s="95">
        <v>53299</v>
      </c>
      <c r="B6342" s="93" t="s">
        <v>20824</v>
      </c>
      <c r="C6342" s="93" t="s">
        <v>1416</v>
      </c>
      <c r="G6342" s="95">
        <v>250</v>
      </c>
      <c r="H6342" s="93" t="s">
        <v>8976</v>
      </c>
      <c r="I6342" s="93" t="s">
        <v>23893</v>
      </c>
      <c r="J6342" s="93" t="s">
        <v>23413</v>
      </c>
      <c r="K6342" s="93" t="s">
        <v>21382</v>
      </c>
      <c r="L6342" s="14">
        <f>AND(vyberHrace&lt;&gt;"",ISNUMBER(SEARCH(vyberHrace,$B6342)))</f>
      </c>
      <c r="M6342" s="14">
        <f>AND($I6342=MID(kododd,1,2),$J6342=MID(kododd,3,3))</f>
      </c>
    </row>
    <row r="6343">
      <c r="A6343" s="95">
        <v>53298</v>
      </c>
      <c r="B6343" s="93" t="s">
        <v>20825</v>
      </c>
      <c r="C6343" s="93" t="s">
        <v>1422</v>
      </c>
      <c r="G6343" s="95">
        <v>0</v>
      </c>
      <c r="H6343" s="93" t="s">
        <v>8976</v>
      </c>
      <c r="I6343" s="93" t="s">
        <v>23893</v>
      </c>
      <c r="J6343" s="93" t="s">
        <v>23413</v>
      </c>
      <c r="K6343" s="93" t="s">
        <v>21382</v>
      </c>
      <c r="L6343" s="14">
        <f>AND(vyberHrace&lt;&gt;"",ISNUMBER(SEARCH(vyberHrace,$B6343)))</f>
      </c>
      <c r="M6343" s="14">
        <f>AND($I6343=MID(kododd,1,2),$J6343=MID(kododd,3,3))</f>
      </c>
    </row>
    <row r="6344">
      <c r="A6344" s="95">
        <v>44161</v>
      </c>
      <c r="B6344" s="93" t="s">
        <v>18997</v>
      </c>
      <c r="C6344" s="93" t="s">
        <v>1438</v>
      </c>
      <c r="F6344" s="95">
        <v>23704233</v>
      </c>
      <c r="G6344" s="95">
        <v>0</v>
      </c>
      <c r="H6344" s="93" t="s">
        <v>8976</v>
      </c>
      <c r="I6344" s="93" t="s">
        <v>23893</v>
      </c>
      <c r="J6344" s="93" t="s">
        <v>20880</v>
      </c>
      <c r="K6344" s="93" t="s">
        <v>11224</v>
      </c>
      <c r="L6344" s="14">
        <f>AND(vyberHrace&lt;&gt;"",ISNUMBER(SEARCH(vyberHrace,$B6344)))</f>
      </c>
      <c r="M6344" s="14">
        <f>AND($I6344=MID(kododd,1,2),$J6344=MID(kododd,3,3))</f>
      </c>
    </row>
    <row r="6345">
      <c r="A6345" s="95">
        <v>37155</v>
      </c>
      <c r="B6345" s="93" t="s">
        <v>19000</v>
      </c>
      <c r="C6345" s="93" t="s">
        <v>1432</v>
      </c>
      <c r="D6345" s="95">
        <v>1609</v>
      </c>
      <c r="E6345" s="95">
        <v>1779</v>
      </c>
      <c r="F6345" s="95">
        <v>377678</v>
      </c>
      <c r="G6345" s="95">
        <v>250</v>
      </c>
      <c r="H6345" s="93" t="s">
        <v>8976</v>
      </c>
      <c r="I6345" s="93" t="s">
        <v>23893</v>
      </c>
      <c r="J6345" s="93" t="s">
        <v>20960</v>
      </c>
      <c r="K6345" s="93" t="s">
        <v>4905</v>
      </c>
      <c r="L6345" s="14">
        <f>AND(vyberHrace&lt;&gt;"",ISNUMBER(SEARCH(vyberHrace,$B6345)))</f>
      </c>
      <c r="M6345" s="14">
        <f>AND($I6345=MID(kododd,1,2),$J6345=MID(kododd,3,3))</f>
      </c>
    </row>
    <row r="6346">
      <c r="A6346" s="95">
        <v>4407</v>
      </c>
      <c r="B6346" s="93" t="s">
        <v>19001</v>
      </c>
      <c r="C6346" s="93" t="s">
        <v>1405</v>
      </c>
      <c r="D6346" s="95">
        <v>1789</v>
      </c>
      <c r="E6346" s="95">
        <v>1916</v>
      </c>
      <c r="F6346" s="95">
        <v>344680</v>
      </c>
      <c r="G6346" s="95">
        <v>250</v>
      </c>
      <c r="H6346" s="93" t="s">
        <v>8976</v>
      </c>
      <c r="I6346" s="93" t="s">
        <v>23893</v>
      </c>
      <c r="J6346" s="93" t="s">
        <v>20960</v>
      </c>
      <c r="K6346" s="93" t="s">
        <v>4905</v>
      </c>
      <c r="L6346" s="14">
        <f>AND(vyberHrace&lt;&gt;"",ISNUMBER(SEARCH(vyberHrace,$B6346)))</f>
      </c>
      <c r="M6346" s="14">
        <f>AND($I6346=MID(kododd,1,2),$J6346=MID(kododd,3,3))</f>
      </c>
    </row>
    <row r="6347">
      <c r="A6347" s="95">
        <v>17193</v>
      </c>
      <c r="B6347" s="93" t="s">
        <v>19013</v>
      </c>
      <c r="C6347" s="93" t="s">
        <v>1475</v>
      </c>
      <c r="D6347" s="95">
        <v>1794</v>
      </c>
      <c r="E6347" s="95">
        <v>1890</v>
      </c>
      <c r="F6347" s="95">
        <v>320102</v>
      </c>
      <c r="G6347" s="95">
        <v>250</v>
      </c>
      <c r="H6347" s="93" t="s">
        <v>8976</v>
      </c>
      <c r="I6347" s="93" t="s">
        <v>23893</v>
      </c>
      <c r="J6347" s="93" t="s">
        <v>20862</v>
      </c>
      <c r="K6347" s="93" t="s">
        <v>6759</v>
      </c>
      <c r="L6347" s="14">
        <f>AND(vyberHrace&lt;&gt;"",ISNUMBER(SEARCH(vyberHrace,$B6347)))</f>
      </c>
      <c r="M6347" s="14">
        <f>AND($I6347=MID(kododd,1,2),$J6347=MID(kododd,3,3))</f>
      </c>
    </row>
    <row r="6348">
      <c r="A6348" s="95">
        <v>62491</v>
      </c>
      <c r="B6348" s="93" t="s">
        <v>28887</v>
      </c>
      <c r="C6348" s="93" t="s">
        <v>1461</v>
      </c>
      <c r="G6348" s="95">
        <v>250</v>
      </c>
      <c r="H6348" s="93" t="s">
        <v>8976</v>
      </c>
      <c r="I6348" s="93" t="s">
        <v>23893</v>
      </c>
      <c r="J6348" s="93" t="s">
        <v>20862</v>
      </c>
      <c r="K6348" s="93" t="s">
        <v>6759</v>
      </c>
      <c r="L6348" s="14">
        <f>AND(vyberHrace&lt;&gt;"",ISNUMBER(SEARCH(vyberHrace,$B6348)))</f>
      </c>
      <c r="M6348" s="14">
        <f>AND($I6348=MID(kododd,1,2),$J6348=MID(kododd,3,3))</f>
      </c>
    </row>
    <row r="6349">
      <c r="A6349" s="95">
        <v>53524</v>
      </c>
      <c r="B6349" s="93" t="s">
        <v>20827</v>
      </c>
      <c r="C6349" s="93" t="s">
        <v>1412</v>
      </c>
      <c r="G6349" s="95">
        <v>0</v>
      </c>
      <c r="H6349" s="93" t="s">
        <v>8976</v>
      </c>
      <c r="I6349" s="93" t="s">
        <v>23893</v>
      </c>
      <c r="J6349" s="93" t="s">
        <v>20855</v>
      </c>
      <c r="K6349" s="93" t="s">
        <v>2076</v>
      </c>
      <c r="L6349" s="14">
        <f>AND(vyberHrace&lt;&gt;"",ISNUMBER(SEARCH(vyberHrace,$B6349)))</f>
      </c>
      <c r="M6349" s="14">
        <f>AND($I6349=MID(kododd,1,2),$J6349=MID(kododd,3,3))</f>
      </c>
    </row>
    <row r="6350">
      <c r="A6350" s="95">
        <v>11137</v>
      </c>
      <c r="B6350" s="93" t="s">
        <v>19036</v>
      </c>
      <c r="C6350" s="93" t="s">
        <v>1474</v>
      </c>
      <c r="D6350" s="95">
        <v>1258</v>
      </c>
      <c r="F6350" s="95">
        <v>378283</v>
      </c>
      <c r="G6350" s="95">
        <v>0</v>
      </c>
      <c r="H6350" s="93" t="s">
        <v>8976</v>
      </c>
      <c r="I6350" s="93" t="s">
        <v>23893</v>
      </c>
      <c r="J6350" s="93" t="s">
        <v>20912</v>
      </c>
      <c r="K6350" s="93" t="s">
        <v>10153</v>
      </c>
      <c r="L6350" s="14">
        <f>AND(vyberHrace&lt;&gt;"",ISNUMBER(SEARCH(vyberHrace,$B6350)))</f>
      </c>
      <c r="M6350" s="14">
        <f>AND($I6350=MID(kododd,1,2),$J6350=MID(kododd,3,3))</f>
      </c>
    </row>
    <row r="6351">
      <c r="A6351" s="95">
        <v>45219</v>
      </c>
      <c r="B6351" s="93" t="s">
        <v>19037</v>
      </c>
      <c r="C6351" s="93" t="s">
        <v>3255</v>
      </c>
      <c r="D6351" s="95">
        <v>1062</v>
      </c>
      <c r="G6351" s="95">
        <v>0</v>
      </c>
      <c r="H6351" s="93" t="s">
        <v>8976</v>
      </c>
      <c r="I6351" s="93" t="s">
        <v>23893</v>
      </c>
      <c r="J6351" s="93" t="s">
        <v>20862</v>
      </c>
      <c r="K6351" s="93" t="s">
        <v>6759</v>
      </c>
      <c r="L6351" s="14">
        <f>AND(vyberHrace&lt;&gt;"",ISNUMBER(SEARCH(vyberHrace,$B6351)))</f>
      </c>
      <c r="M6351" s="14">
        <f>AND($I6351=MID(kododd,1,2),$J6351=MID(kododd,3,3))</f>
      </c>
    </row>
    <row r="6352">
      <c r="A6352" s="95">
        <v>49765</v>
      </c>
      <c r="B6352" s="93" t="s">
        <v>19038</v>
      </c>
      <c r="C6352" s="93" t="s">
        <v>1422</v>
      </c>
      <c r="G6352" s="95">
        <v>0</v>
      </c>
      <c r="H6352" s="93" t="s">
        <v>8976</v>
      </c>
      <c r="I6352" s="93" t="s">
        <v>23893</v>
      </c>
      <c r="J6352" s="93" t="s">
        <v>20862</v>
      </c>
      <c r="K6352" s="93" t="s">
        <v>6759</v>
      </c>
      <c r="L6352" s="14">
        <f>AND(vyberHrace&lt;&gt;"",ISNUMBER(SEARCH(vyberHrace,$B6352)))</f>
      </c>
      <c r="M6352" s="14">
        <f>AND($I6352=MID(kododd,1,2),$J6352=MID(kododd,3,3))</f>
      </c>
    </row>
    <row r="6353">
      <c r="A6353" s="95">
        <v>7385</v>
      </c>
      <c r="B6353" s="93" t="s">
        <v>19993</v>
      </c>
      <c r="C6353" s="93" t="s">
        <v>1471</v>
      </c>
      <c r="D6353" s="95">
        <v>1484</v>
      </c>
      <c r="E6353" s="95">
        <v>1684</v>
      </c>
      <c r="F6353" s="95">
        <v>309630</v>
      </c>
      <c r="G6353" s="95">
        <v>250</v>
      </c>
      <c r="H6353" s="93" t="s">
        <v>8976</v>
      </c>
      <c r="I6353" s="93" t="s">
        <v>23893</v>
      </c>
      <c r="J6353" s="93" t="s">
        <v>20844</v>
      </c>
      <c r="K6353" s="93" t="s">
        <v>8979</v>
      </c>
      <c r="L6353" s="14">
        <f>AND(vyberHrace&lt;&gt;"",ISNUMBER(SEARCH(vyberHrace,$B6353)))</f>
      </c>
      <c r="M6353" s="14">
        <f>AND($I6353=MID(kododd,1,2),$J6353=MID(kododd,3,3))</f>
      </c>
    </row>
    <row r="6354">
      <c r="A6354" s="95">
        <v>47948</v>
      </c>
      <c r="B6354" s="93" t="s">
        <v>10484</v>
      </c>
      <c r="C6354" s="93" t="s">
        <v>1433</v>
      </c>
      <c r="D6354" s="95">
        <v>1110</v>
      </c>
      <c r="E6354" s="95">
        <v>1403</v>
      </c>
      <c r="F6354" s="95">
        <v>23741937</v>
      </c>
      <c r="G6354" s="95">
        <v>0</v>
      </c>
      <c r="H6354" s="93" t="s">
        <v>8976</v>
      </c>
      <c r="I6354" s="93" t="s">
        <v>23893</v>
      </c>
      <c r="J6354" s="93" t="s">
        <v>20862</v>
      </c>
      <c r="K6354" s="93" t="s">
        <v>6759</v>
      </c>
      <c r="L6354" s="14">
        <f>AND(vyberHrace&lt;&gt;"",ISNUMBER(SEARCH(vyberHrace,$B6354)))</f>
      </c>
      <c r="M6354" s="14">
        <f>AND($I6354=MID(kododd,1,2),$J6354=MID(kododd,3,3))</f>
      </c>
    </row>
    <row r="6355">
      <c r="A6355" s="95">
        <v>11088</v>
      </c>
      <c r="B6355" s="93" t="s">
        <v>19994</v>
      </c>
      <c r="C6355" s="93" t="s">
        <v>1446</v>
      </c>
      <c r="D6355" s="95">
        <v>1326</v>
      </c>
      <c r="F6355" s="95">
        <v>23762608</v>
      </c>
      <c r="G6355" s="95">
        <v>250</v>
      </c>
      <c r="H6355" s="93" t="s">
        <v>8976</v>
      </c>
      <c r="I6355" s="93" t="s">
        <v>23893</v>
      </c>
      <c r="J6355" s="93" t="s">
        <v>20855</v>
      </c>
      <c r="K6355" s="93" t="s">
        <v>2076</v>
      </c>
      <c r="L6355" s="14">
        <f>AND(vyberHrace&lt;&gt;"",ISNUMBER(SEARCH(vyberHrace,$B6355)))</f>
      </c>
      <c r="M6355" s="14">
        <f>AND($I6355=MID(kododd,1,2),$J6355=MID(kododd,3,3))</f>
      </c>
    </row>
    <row r="6356">
      <c r="A6356" s="95">
        <v>45220</v>
      </c>
      <c r="B6356" s="93" t="s">
        <v>19994</v>
      </c>
      <c r="C6356" s="93" t="s">
        <v>1406</v>
      </c>
      <c r="D6356" s="95">
        <v>1100</v>
      </c>
      <c r="G6356" s="95">
        <v>0</v>
      </c>
      <c r="H6356" s="93" t="s">
        <v>8976</v>
      </c>
      <c r="I6356" s="93" t="s">
        <v>23893</v>
      </c>
      <c r="J6356" s="93" t="s">
        <v>20862</v>
      </c>
      <c r="K6356" s="93" t="s">
        <v>6759</v>
      </c>
      <c r="L6356" s="14">
        <f>AND(vyberHrace&lt;&gt;"",ISNUMBER(SEARCH(vyberHrace,$B6356)))</f>
      </c>
      <c r="M6356" s="14">
        <f>AND($I6356=MID(kododd,1,2),$J6356=MID(kododd,3,3))</f>
      </c>
    </row>
    <row r="6357">
      <c r="A6357" s="95">
        <v>50472</v>
      </c>
      <c r="B6357" s="93" t="s">
        <v>6802</v>
      </c>
      <c r="C6357" s="93" t="s">
        <v>3255</v>
      </c>
      <c r="F6357" s="95">
        <v>23736640</v>
      </c>
      <c r="G6357" s="95">
        <v>0</v>
      </c>
      <c r="H6357" s="93" t="s">
        <v>8976</v>
      </c>
      <c r="I6357" s="93" t="s">
        <v>23893</v>
      </c>
      <c r="J6357" s="93" t="s">
        <v>20880</v>
      </c>
      <c r="K6357" s="93" t="s">
        <v>11224</v>
      </c>
      <c r="L6357" s="14">
        <f>AND(vyberHrace&lt;&gt;"",ISNUMBER(SEARCH(vyberHrace,$B6357)))</f>
      </c>
      <c r="M6357" s="14">
        <f>AND($I6357=MID(kododd,1,2),$J6357=MID(kododd,3,3))</f>
      </c>
    </row>
    <row r="6358">
      <c r="A6358" s="95">
        <v>46773</v>
      </c>
      <c r="B6358" s="93" t="s">
        <v>19995</v>
      </c>
      <c r="C6358" s="93" t="s">
        <v>3255</v>
      </c>
      <c r="D6358" s="95">
        <v>1050</v>
      </c>
      <c r="E6358" s="95">
        <v>1471</v>
      </c>
      <c r="F6358" s="95">
        <v>23724161</v>
      </c>
      <c r="G6358" s="95">
        <v>0</v>
      </c>
      <c r="H6358" s="93" t="s">
        <v>8976</v>
      </c>
      <c r="I6358" s="93" t="s">
        <v>23893</v>
      </c>
      <c r="J6358" s="93" t="s">
        <v>20862</v>
      </c>
      <c r="K6358" s="93" t="s">
        <v>6759</v>
      </c>
      <c r="L6358" s="14">
        <f>AND(vyberHrace&lt;&gt;"",ISNUMBER(SEARCH(vyberHrace,$B6358)))</f>
      </c>
      <c r="M6358" s="14">
        <f>AND($I6358=MID(kododd,1,2),$J6358=MID(kododd,3,3))</f>
      </c>
    </row>
    <row r="6359">
      <c r="A6359" s="95">
        <v>45423</v>
      </c>
      <c r="B6359" s="93" t="s">
        <v>19996</v>
      </c>
      <c r="C6359" s="93" t="s">
        <v>1408</v>
      </c>
      <c r="D6359" s="95">
        <v>1099</v>
      </c>
      <c r="G6359" s="95">
        <v>0</v>
      </c>
      <c r="H6359" s="93" t="s">
        <v>8976</v>
      </c>
      <c r="I6359" s="93" t="s">
        <v>23893</v>
      </c>
      <c r="J6359" s="93" t="s">
        <v>21005</v>
      </c>
      <c r="K6359" s="93" t="s">
        <v>7922</v>
      </c>
      <c r="L6359" s="14">
        <f>AND(vyberHrace&lt;&gt;"",ISNUMBER(SEARCH(vyberHrace,$B6359)))</f>
      </c>
      <c r="M6359" s="14">
        <f>AND($I6359=MID(kododd,1,2),$J6359=MID(kododd,3,3))</f>
      </c>
    </row>
    <row r="6360">
      <c r="A6360" s="95">
        <v>9589</v>
      </c>
      <c r="B6360" s="93" t="s">
        <v>26166</v>
      </c>
      <c r="C6360" s="93" t="s">
        <v>1464</v>
      </c>
      <c r="D6360" s="95">
        <v>2186</v>
      </c>
      <c r="E6360" s="95">
        <v>2169</v>
      </c>
      <c r="F6360" s="95">
        <v>317098</v>
      </c>
      <c r="G6360" s="95">
        <v>0</v>
      </c>
      <c r="H6360" s="93" t="s">
        <v>8976</v>
      </c>
      <c r="I6360" s="93" t="s">
        <v>23893</v>
      </c>
      <c r="J6360" s="93" t="s">
        <v>20900</v>
      </c>
      <c r="K6360" s="93" t="s">
        <v>1747</v>
      </c>
      <c r="L6360" s="14">
        <f>AND(vyberHrace&lt;&gt;"",ISNUMBER(SEARCH(vyberHrace,$B6360)))</f>
      </c>
      <c r="M6360" s="14">
        <f>AND($I6360=MID(kododd,1,2),$J6360=MID(kododd,3,3))</f>
      </c>
    </row>
    <row r="6361">
      <c r="A6361" s="95">
        <v>33492</v>
      </c>
      <c r="B6361" s="93" t="s">
        <v>19999</v>
      </c>
      <c r="C6361" s="93" t="s">
        <v>1475</v>
      </c>
      <c r="D6361" s="95">
        <v>1106</v>
      </c>
      <c r="G6361" s="95">
        <v>0</v>
      </c>
      <c r="H6361" s="93" t="s">
        <v>8976</v>
      </c>
      <c r="I6361" s="93" t="s">
        <v>23893</v>
      </c>
      <c r="J6361" s="93" t="s">
        <v>20862</v>
      </c>
      <c r="K6361" s="93" t="s">
        <v>6759</v>
      </c>
      <c r="L6361" s="14">
        <f>AND(vyberHrace&lt;&gt;"",ISNUMBER(SEARCH(vyberHrace,$B6361)))</f>
      </c>
      <c r="M6361" s="14">
        <f>AND($I6361=MID(kododd,1,2),$J6361=MID(kododd,3,3))</f>
      </c>
    </row>
    <row r="6362">
      <c r="A6362" s="95">
        <v>54970</v>
      </c>
      <c r="B6362" s="93" t="s">
        <v>2721</v>
      </c>
      <c r="C6362" s="93" t="s">
        <v>1412</v>
      </c>
      <c r="D6362" s="95">
        <v>1193</v>
      </c>
      <c r="G6362" s="95">
        <v>0</v>
      </c>
      <c r="H6362" s="93" t="s">
        <v>8976</v>
      </c>
      <c r="I6362" s="93" t="s">
        <v>23893</v>
      </c>
      <c r="J6362" s="93" t="s">
        <v>20862</v>
      </c>
      <c r="K6362" s="93" t="s">
        <v>6759</v>
      </c>
      <c r="L6362" s="14">
        <f>AND(vyberHrace&lt;&gt;"",ISNUMBER(SEARCH(vyberHrace,$B6362)))</f>
      </c>
      <c r="M6362" s="14">
        <f>AND($I6362=MID(kododd,1,2),$J6362=MID(kododd,3,3))</f>
      </c>
    </row>
    <row r="6363">
      <c r="A6363" s="95">
        <v>38841</v>
      </c>
      <c r="B6363" s="93" t="s">
        <v>20000</v>
      </c>
      <c r="C6363" s="93" t="s">
        <v>1432</v>
      </c>
      <c r="D6363" s="95">
        <v>1116</v>
      </c>
      <c r="G6363" s="95">
        <v>0</v>
      </c>
      <c r="H6363" s="93" t="s">
        <v>8976</v>
      </c>
      <c r="I6363" s="93" t="s">
        <v>23893</v>
      </c>
      <c r="J6363" s="93" t="s">
        <v>20862</v>
      </c>
      <c r="K6363" s="93" t="s">
        <v>6759</v>
      </c>
      <c r="L6363" s="14">
        <f>AND(vyberHrace&lt;&gt;"",ISNUMBER(SEARCH(vyberHrace,$B6363)))</f>
      </c>
      <c r="M6363" s="14">
        <f>AND($I6363=MID(kododd,1,2),$J6363=MID(kododd,3,3))</f>
      </c>
    </row>
    <row r="6364">
      <c r="A6364" s="95">
        <v>47759</v>
      </c>
      <c r="B6364" s="93" t="s">
        <v>20008</v>
      </c>
      <c r="C6364" s="93" t="s">
        <v>1406</v>
      </c>
      <c r="D6364" s="95">
        <v>2196</v>
      </c>
      <c r="E6364" s="95">
        <v>2243</v>
      </c>
      <c r="F6364" s="95">
        <v>23717130</v>
      </c>
      <c r="G6364" s="95">
        <v>250</v>
      </c>
      <c r="H6364" s="93" t="s">
        <v>8976</v>
      </c>
      <c r="I6364" s="93" t="s">
        <v>23893</v>
      </c>
      <c r="J6364" s="93" t="s">
        <v>20944</v>
      </c>
      <c r="K6364" s="93" t="s">
        <v>5129</v>
      </c>
      <c r="L6364" s="14">
        <f>AND(vyberHrace&lt;&gt;"",ISNUMBER(SEARCH(vyberHrace,$B6364)))</f>
      </c>
      <c r="M6364" s="14">
        <f>AND($I6364=MID(kododd,1,2),$J6364=MID(kododd,3,3))</f>
      </c>
    </row>
    <row r="6365">
      <c r="A6365" s="95">
        <v>42334</v>
      </c>
      <c r="B6365" s="93" t="s">
        <v>20009</v>
      </c>
      <c r="C6365" s="93" t="s">
        <v>1410</v>
      </c>
      <c r="D6365" s="95">
        <v>1073</v>
      </c>
      <c r="G6365" s="95">
        <v>0</v>
      </c>
      <c r="H6365" s="93" t="s">
        <v>8976</v>
      </c>
      <c r="I6365" s="93" t="s">
        <v>23893</v>
      </c>
      <c r="J6365" s="93" t="s">
        <v>21014</v>
      </c>
      <c r="K6365" s="93" t="s">
        <v>4826</v>
      </c>
      <c r="L6365" s="14">
        <f>AND(vyberHrace&lt;&gt;"",ISNUMBER(SEARCH(vyberHrace,$B6365)))</f>
      </c>
      <c r="M6365" s="14">
        <f>AND($I6365=MID(kododd,1,2),$J6365=MID(kododd,3,3))</f>
      </c>
    </row>
    <row r="6366">
      <c r="A6366" s="95">
        <v>48151</v>
      </c>
      <c r="B6366" s="93" t="s">
        <v>20010</v>
      </c>
      <c r="C6366" s="93" t="s">
        <v>1446</v>
      </c>
      <c r="G6366" s="95">
        <v>0</v>
      </c>
      <c r="H6366" s="93" t="s">
        <v>8976</v>
      </c>
      <c r="I6366" s="93" t="s">
        <v>23893</v>
      </c>
      <c r="J6366" s="93" t="s">
        <v>20930</v>
      </c>
      <c r="K6366" s="93" t="s">
        <v>5590</v>
      </c>
      <c r="L6366" s="14">
        <f>AND(vyberHrace&lt;&gt;"",ISNUMBER(SEARCH(vyberHrace,$B6366)))</f>
      </c>
      <c r="M6366" s="14">
        <f>AND($I6366=MID(kododd,1,2),$J6366=MID(kododd,3,3))</f>
      </c>
    </row>
    <row r="6367">
      <c r="A6367" s="95">
        <v>39398</v>
      </c>
      <c r="B6367" s="93" t="s">
        <v>20014</v>
      </c>
      <c r="C6367" s="93" t="s">
        <v>1419</v>
      </c>
      <c r="D6367" s="95">
        <v>1583</v>
      </c>
      <c r="E6367" s="95">
        <v>1751</v>
      </c>
      <c r="F6367" s="95">
        <v>394688</v>
      </c>
      <c r="G6367" s="95">
        <v>250</v>
      </c>
      <c r="H6367" s="93" t="s">
        <v>8976</v>
      </c>
      <c r="I6367" s="93" t="s">
        <v>23893</v>
      </c>
      <c r="J6367" s="93" t="s">
        <v>20944</v>
      </c>
      <c r="K6367" s="93" t="s">
        <v>5129</v>
      </c>
      <c r="L6367" s="14">
        <f>AND(vyberHrace&lt;&gt;"",ISNUMBER(SEARCH(vyberHrace,$B6367)))</f>
      </c>
      <c r="M6367" s="14">
        <f>AND($I6367=MID(kododd,1,2),$J6367=MID(kododd,3,3))</f>
      </c>
    </row>
    <row r="6368">
      <c r="A6368" s="95">
        <v>44327</v>
      </c>
      <c r="B6368" s="93" t="s">
        <v>20015</v>
      </c>
      <c r="C6368" s="93" t="s">
        <v>1416</v>
      </c>
      <c r="D6368" s="95">
        <v>1096</v>
      </c>
      <c r="G6368" s="95">
        <v>0</v>
      </c>
      <c r="H6368" s="93" t="s">
        <v>8976</v>
      </c>
      <c r="I6368" s="93" t="s">
        <v>23893</v>
      </c>
      <c r="J6368" s="93" t="s">
        <v>21014</v>
      </c>
      <c r="K6368" s="93" t="s">
        <v>4826</v>
      </c>
      <c r="L6368" s="14">
        <f>AND(vyberHrace&lt;&gt;"",ISNUMBER(SEARCH(vyberHrace,$B6368)))</f>
      </c>
      <c r="M6368" s="14">
        <f>AND($I6368=MID(kododd,1,2),$J6368=MID(kododd,3,3))</f>
      </c>
    </row>
    <row r="6369">
      <c r="A6369" s="95">
        <v>56421</v>
      </c>
      <c r="B6369" s="93" t="s">
        <v>20017</v>
      </c>
      <c r="C6369" s="93" t="s">
        <v>1402</v>
      </c>
      <c r="G6369" s="95">
        <v>0</v>
      </c>
      <c r="H6369" s="93" t="s">
        <v>8976</v>
      </c>
      <c r="I6369" s="93" t="s">
        <v>23893</v>
      </c>
      <c r="J6369" s="93" t="s">
        <v>20912</v>
      </c>
      <c r="K6369" s="93" t="s">
        <v>10153</v>
      </c>
      <c r="L6369" s="14">
        <f>AND(vyberHrace&lt;&gt;"",ISNUMBER(SEARCH(vyberHrace,$B6369)))</f>
      </c>
      <c r="M6369" s="14">
        <f>AND($I6369=MID(kododd,1,2),$J6369=MID(kododd,3,3))</f>
      </c>
    </row>
    <row r="6370">
      <c r="A6370" s="95">
        <v>47760</v>
      </c>
      <c r="B6370" s="93" t="s">
        <v>19455</v>
      </c>
      <c r="C6370" s="93" t="s">
        <v>1406</v>
      </c>
      <c r="D6370" s="95">
        <v>1330</v>
      </c>
      <c r="E6370" s="95">
        <v>1447</v>
      </c>
      <c r="F6370" s="95">
        <v>23717149</v>
      </c>
      <c r="G6370" s="95">
        <v>250</v>
      </c>
      <c r="H6370" s="93" t="s">
        <v>8976</v>
      </c>
      <c r="I6370" s="93" t="s">
        <v>23893</v>
      </c>
      <c r="J6370" s="93" t="s">
        <v>20944</v>
      </c>
      <c r="K6370" s="93" t="s">
        <v>5129</v>
      </c>
      <c r="L6370" s="14">
        <f>AND(vyberHrace&lt;&gt;"",ISNUMBER(SEARCH(vyberHrace,$B6370)))</f>
      </c>
      <c r="M6370" s="14">
        <f>AND($I6370=MID(kododd,1,2),$J6370=MID(kododd,3,3))</f>
      </c>
    </row>
    <row r="6371">
      <c r="A6371" s="95">
        <v>16215</v>
      </c>
      <c r="B6371" s="93" t="s">
        <v>19464</v>
      </c>
      <c r="C6371" s="93" t="s">
        <v>1403</v>
      </c>
      <c r="D6371" s="95">
        <v>1878</v>
      </c>
      <c r="E6371" s="95">
        <v>1932</v>
      </c>
      <c r="F6371" s="95">
        <v>329894</v>
      </c>
      <c r="G6371" s="95">
        <v>0</v>
      </c>
      <c r="H6371" s="93" t="s">
        <v>8976</v>
      </c>
      <c r="I6371" s="93" t="s">
        <v>23893</v>
      </c>
      <c r="J6371" s="93" t="s">
        <v>20880</v>
      </c>
      <c r="K6371" s="93" t="s">
        <v>11224</v>
      </c>
      <c r="L6371" s="14">
        <f>AND(vyberHrace&lt;&gt;"",ISNUMBER(SEARCH(vyberHrace,$B6371)))</f>
      </c>
      <c r="M6371" s="14">
        <f>AND($I6371=MID(kododd,1,2),$J6371=MID(kododd,3,3))</f>
      </c>
    </row>
    <row r="6372">
      <c r="A6372" s="95">
        <v>37381</v>
      </c>
      <c r="B6372" s="93" t="s">
        <v>19474</v>
      </c>
      <c r="C6372" s="93" t="s">
        <v>1400</v>
      </c>
      <c r="D6372" s="95">
        <v>1826</v>
      </c>
      <c r="E6372" s="95">
        <v>1902</v>
      </c>
      <c r="F6372" s="95">
        <v>387410</v>
      </c>
      <c r="G6372" s="95">
        <v>250</v>
      </c>
      <c r="H6372" s="93" t="s">
        <v>8976</v>
      </c>
      <c r="I6372" s="93" t="s">
        <v>23893</v>
      </c>
      <c r="J6372" s="93" t="s">
        <v>20862</v>
      </c>
      <c r="K6372" s="93" t="s">
        <v>6759</v>
      </c>
      <c r="L6372" s="14">
        <f>AND(vyberHrace&lt;&gt;"",ISNUMBER(SEARCH(vyberHrace,$B6372)))</f>
      </c>
      <c r="M6372" s="14">
        <f>AND($I6372=MID(kododd,1,2),$J6372=MID(kododd,3,3))</f>
      </c>
    </row>
    <row r="6373">
      <c r="A6373" s="95">
        <v>48053</v>
      </c>
      <c r="B6373" s="93" t="s">
        <v>19475</v>
      </c>
      <c r="C6373" s="93" t="s">
        <v>1406</v>
      </c>
      <c r="D6373" s="95">
        <v>1057</v>
      </c>
      <c r="F6373" s="95">
        <v>23741945</v>
      </c>
      <c r="G6373" s="95">
        <v>0</v>
      </c>
      <c r="H6373" s="93" t="s">
        <v>8976</v>
      </c>
      <c r="I6373" s="93" t="s">
        <v>23893</v>
      </c>
      <c r="J6373" s="93" t="s">
        <v>20862</v>
      </c>
      <c r="K6373" s="93" t="s">
        <v>6759</v>
      </c>
      <c r="L6373" s="14">
        <f>AND(vyberHrace&lt;&gt;"",ISNUMBER(SEARCH(vyberHrace,$B6373)))</f>
      </c>
      <c r="M6373" s="14">
        <f>AND($I6373=MID(kododd,1,2),$J6373=MID(kododd,3,3))</f>
      </c>
    </row>
    <row r="6374">
      <c r="A6374" s="95">
        <v>35871</v>
      </c>
      <c r="B6374" s="93" t="s">
        <v>19476</v>
      </c>
      <c r="C6374" s="93" t="s">
        <v>1399</v>
      </c>
      <c r="D6374" s="95">
        <v>1380</v>
      </c>
      <c r="E6374" s="95">
        <v>1583</v>
      </c>
      <c r="F6374" s="95">
        <v>364401</v>
      </c>
      <c r="G6374" s="95">
        <v>0</v>
      </c>
      <c r="H6374" s="93" t="s">
        <v>8976</v>
      </c>
      <c r="I6374" s="93" t="s">
        <v>23893</v>
      </c>
      <c r="J6374" s="93" t="s">
        <v>20862</v>
      </c>
      <c r="K6374" s="93" t="s">
        <v>6759</v>
      </c>
      <c r="L6374" s="14">
        <f>AND(vyberHrace&lt;&gt;"",ISNUMBER(SEARCH(vyberHrace,$B6374)))</f>
      </c>
      <c r="M6374" s="14">
        <f>AND($I6374=MID(kododd,1,2),$J6374=MID(kododd,3,3))</f>
      </c>
    </row>
    <row r="6375">
      <c r="A6375" s="95">
        <v>25854</v>
      </c>
      <c r="B6375" s="93" t="s">
        <v>14234</v>
      </c>
      <c r="C6375" s="93" t="s">
        <v>1431</v>
      </c>
      <c r="G6375" s="95">
        <v>0</v>
      </c>
      <c r="H6375" s="93" t="s">
        <v>8976</v>
      </c>
      <c r="I6375" s="93" t="s">
        <v>23893</v>
      </c>
      <c r="J6375" s="93" t="s">
        <v>20960</v>
      </c>
      <c r="K6375" s="93" t="s">
        <v>4905</v>
      </c>
      <c r="L6375" s="14">
        <f>AND(vyberHrace&lt;&gt;"",ISNUMBER(SEARCH(vyberHrace,$B6375)))</f>
      </c>
      <c r="M6375" s="14">
        <f>AND($I6375=MID(kododd,1,2),$J6375=MID(kododd,3,3))</f>
      </c>
    </row>
    <row r="6376">
      <c r="A6376" s="95">
        <v>61142</v>
      </c>
      <c r="B6376" s="93" t="s">
        <v>27459</v>
      </c>
      <c r="C6376" s="93" t="s">
        <v>1486</v>
      </c>
      <c r="G6376" s="95">
        <v>0</v>
      </c>
      <c r="H6376" s="93" t="s">
        <v>8976</v>
      </c>
      <c r="I6376" s="93" t="s">
        <v>23893</v>
      </c>
      <c r="J6376" s="93" t="s">
        <v>20944</v>
      </c>
      <c r="K6376" s="93" t="s">
        <v>5129</v>
      </c>
      <c r="L6376" s="14">
        <f>AND(vyberHrace&lt;&gt;"",ISNUMBER(SEARCH(vyberHrace,$B6376)))</f>
      </c>
      <c r="M6376" s="14">
        <f>AND($I6376=MID(kododd,1,2),$J6376=MID(kododd,3,3))</f>
      </c>
    </row>
    <row r="6377">
      <c r="A6377" s="95">
        <v>7189</v>
      </c>
      <c r="B6377" s="93" t="s">
        <v>14252</v>
      </c>
      <c r="C6377" s="93" t="s">
        <v>1447</v>
      </c>
      <c r="D6377" s="95">
        <v>1637</v>
      </c>
      <c r="E6377" s="95">
        <v>1753</v>
      </c>
      <c r="F6377" s="95">
        <v>320676</v>
      </c>
      <c r="G6377" s="95">
        <v>250</v>
      </c>
      <c r="H6377" s="93" t="s">
        <v>8976</v>
      </c>
      <c r="I6377" s="93" t="s">
        <v>23893</v>
      </c>
      <c r="J6377" s="93" t="s">
        <v>20986</v>
      </c>
      <c r="K6377" s="93" t="s">
        <v>5124</v>
      </c>
      <c r="L6377" s="14">
        <f>AND(vyberHrace&lt;&gt;"",ISNUMBER(SEARCH(vyberHrace,$B6377)))</f>
      </c>
      <c r="M6377" s="14">
        <f>AND($I6377=MID(kododd,1,2),$J6377=MID(kododd,3,3))</f>
      </c>
    </row>
    <row r="6378">
      <c r="A6378" s="95">
        <v>54251</v>
      </c>
      <c r="B6378" s="93" t="s">
        <v>2648</v>
      </c>
      <c r="C6378" s="93" t="s">
        <v>1424</v>
      </c>
      <c r="G6378" s="95">
        <v>0</v>
      </c>
      <c r="H6378" s="93" t="s">
        <v>8976</v>
      </c>
      <c r="I6378" s="93" t="s">
        <v>23893</v>
      </c>
      <c r="J6378" s="93" t="s">
        <v>20942</v>
      </c>
      <c r="K6378" s="93" t="s">
        <v>9082</v>
      </c>
      <c r="L6378" s="14">
        <f>AND(vyberHrace&lt;&gt;"",ISNUMBER(SEARCH(vyberHrace,$B6378)))</f>
      </c>
      <c r="M6378" s="14">
        <f>AND($I6378=MID(kododd,1,2),$J6378=MID(kododd,3,3))</f>
      </c>
    </row>
    <row r="6379">
      <c r="A6379" s="95">
        <v>34242</v>
      </c>
      <c r="B6379" s="93" t="s">
        <v>19705</v>
      </c>
      <c r="C6379" s="93" t="s">
        <v>1413</v>
      </c>
      <c r="D6379" s="95">
        <v>1135</v>
      </c>
      <c r="E6379" s="95">
        <v>1432</v>
      </c>
      <c r="F6379" s="95">
        <v>367443</v>
      </c>
      <c r="G6379" s="95">
        <v>250</v>
      </c>
      <c r="H6379" s="93" t="s">
        <v>8976</v>
      </c>
      <c r="I6379" s="93" t="s">
        <v>23893</v>
      </c>
      <c r="J6379" s="93" t="s">
        <v>20850</v>
      </c>
      <c r="K6379" s="93" t="s">
        <v>2038</v>
      </c>
      <c r="L6379" s="14">
        <f>AND(vyberHrace&lt;&gt;"",ISNUMBER(SEARCH(vyberHrace,$B6379)))</f>
      </c>
      <c r="M6379" s="14">
        <f>AND($I6379=MID(kododd,1,2),$J6379=MID(kododd,3,3))</f>
      </c>
    </row>
    <row r="6380">
      <c r="A6380" s="95">
        <v>52814</v>
      </c>
      <c r="B6380" s="93" t="s">
        <v>1805</v>
      </c>
      <c r="C6380" s="93" t="s">
        <v>1410</v>
      </c>
      <c r="G6380" s="95">
        <v>0</v>
      </c>
      <c r="H6380" s="93" t="s">
        <v>8976</v>
      </c>
      <c r="I6380" s="93" t="s">
        <v>23893</v>
      </c>
      <c r="J6380" s="93" t="s">
        <v>20862</v>
      </c>
      <c r="K6380" s="93" t="s">
        <v>6759</v>
      </c>
      <c r="L6380" s="14">
        <f>AND(vyberHrace&lt;&gt;"",ISNUMBER(SEARCH(vyberHrace,$B6380)))</f>
      </c>
      <c r="M6380" s="14">
        <f>AND($I6380=MID(kododd,1,2),$J6380=MID(kododd,3,3))</f>
      </c>
    </row>
    <row r="6381">
      <c r="A6381" s="95">
        <v>47573</v>
      </c>
      <c r="B6381" s="93" t="s">
        <v>19716</v>
      </c>
      <c r="C6381" s="93" t="s">
        <v>1416</v>
      </c>
      <c r="D6381" s="95">
        <v>1108</v>
      </c>
      <c r="E6381" s="95">
        <v>1433</v>
      </c>
      <c r="F6381" s="95">
        <v>23743670</v>
      </c>
      <c r="G6381" s="95">
        <v>0</v>
      </c>
      <c r="H6381" s="93" t="s">
        <v>8976</v>
      </c>
      <c r="I6381" s="93" t="s">
        <v>23893</v>
      </c>
      <c r="J6381" s="93" t="s">
        <v>20862</v>
      </c>
      <c r="K6381" s="93" t="s">
        <v>6759</v>
      </c>
      <c r="L6381" s="14">
        <f>AND(vyberHrace&lt;&gt;"",ISNUMBER(SEARCH(vyberHrace,$B6381)))</f>
      </c>
      <c r="M6381" s="14">
        <f>AND($I6381=MID(kododd,1,2),$J6381=MID(kododd,3,3))</f>
      </c>
    </row>
    <row r="6382">
      <c r="A6382" s="95">
        <v>7204</v>
      </c>
      <c r="B6382" s="93" t="s">
        <v>19722</v>
      </c>
      <c r="C6382" s="93" t="s">
        <v>1451</v>
      </c>
      <c r="D6382" s="95">
        <v>1733</v>
      </c>
      <c r="E6382" s="95">
        <v>1844</v>
      </c>
      <c r="F6382" s="95">
        <v>349470</v>
      </c>
      <c r="G6382" s="95">
        <v>250</v>
      </c>
      <c r="H6382" s="93" t="s">
        <v>8976</v>
      </c>
      <c r="I6382" s="93" t="s">
        <v>23893</v>
      </c>
      <c r="J6382" s="93" t="s">
        <v>20978</v>
      </c>
      <c r="K6382" s="93" t="s">
        <v>26146</v>
      </c>
      <c r="L6382" s="14">
        <f>AND(vyberHrace&lt;&gt;"",ISNUMBER(SEARCH(vyberHrace,$B6382)))</f>
      </c>
      <c r="M6382" s="14">
        <f>AND($I6382=MID(kododd,1,2),$J6382=MID(kododd,3,3))</f>
      </c>
    </row>
    <row r="6383">
      <c r="A6383" s="95">
        <v>37431</v>
      </c>
      <c r="B6383" s="93" t="s">
        <v>19732</v>
      </c>
      <c r="C6383" s="93" t="s">
        <v>1399</v>
      </c>
      <c r="D6383" s="95">
        <v>1524</v>
      </c>
      <c r="E6383" s="95">
        <v>1697</v>
      </c>
      <c r="F6383" s="95">
        <v>367451</v>
      </c>
      <c r="G6383" s="95">
        <v>0</v>
      </c>
      <c r="H6383" s="93" t="s">
        <v>8976</v>
      </c>
      <c r="I6383" s="93" t="s">
        <v>23893</v>
      </c>
      <c r="J6383" s="93" t="s">
        <v>20944</v>
      </c>
      <c r="K6383" s="93" t="s">
        <v>5129</v>
      </c>
      <c r="L6383" s="14">
        <f>AND(vyberHrace&lt;&gt;"",ISNUMBER(SEARCH(vyberHrace,$B6383)))</f>
      </c>
      <c r="M6383" s="14">
        <f>AND($I6383=MID(kododd,1,2),$J6383=MID(kododd,3,3))</f>
      </c>
    </row>
    <row r="6384">
      <c r="A6384" s="95">
        <v>38378</v>
      </c>
      <c r="B6384" s="93" t="s">
        <v>20835</v>
      </c>
      <c r="C6384" s="93" t="s">
        <v>1459</v>
      </c>
      <c r="D6384" s="95">
        <v>1365</v>
      </c>
      <c r="E6384" s="95">
        <v>1573</v>
      </c>
      <c r="F6384" s="95">
        <v>367460</v>
      </c>
      <c r="G6384" s="95">
        <v>250</v>
      </c>
      <c r="H6384" s="93" t="s">
        <v>8976</v>
      </c>
      <c r="I6384" s="93" t="s">
        <v>23893</v>
      </c>
      <c r="J6384" s="93" t="s">
        <v>20862</v>
      </c>
      <c r="K6384" s="93" t="s">
        <v>6759</v>
      </c>
      <c r="L6384" s="14">
        <f>AND(vyberHrace&lt;&gt;"",ISNUMBER(SEARCH(vyberHrace,$B6384)))</f>
      </c>
      <c r="M6384" s="14">
        <f>AND($I6384=MID(kododd,1,2),$J6384=MID(kododd,3,3))</f>
      </c>
    </row>
    <row r="6385">
      <c r="A6385" s="95">
        <v>33052</v>
      </c>
      <c r="B6385" s="93" t="s">
        <v>19737</v>
      </c>
      <c r="C6385" s="93" t="s">
        <v>1444</v>
      </c>
      <c r="D6385" s="95">
        <v>1396</v>
      </c>
      <c r="E6385" s="95">
        <v>1661</v>
      </c>
      <c r="F6385" s="95">
        <v>376973</v>
      </c>
      <c r="G6385" s="95">
        <v>0</v>
      </c>
      <c r="H6385" s="93" t="s">
        <v>8976</v>
      </c>
      <c r="I6385" s="93" t="s">
        <v>23893</v>
      </c>
      <c r="J6385" s="93" t="s">
        <v>20958</v>
      </c>
      <c r="K6385" s="93" t="s">
        <v>8977</v>
      </c>
      <c r="L6385" s="14">
        <f>AND(vyberHrace&lt;&gt;"",ISNUMBER(SEARCH(vyberHrace,$B6385)))</f>
      </c>
      <c r="M6385" s="14">
        <f>AND($I6385=MID(kododd,1,2),$J6385=MID(kododd,3,3))</f>
      </c>
    </row>
    <row r="6386">
      <c r="A6386" s="95">
        <v>28657</v>
      </c>
      <c r="B6386" s="93" t="s">
        <v>19924</v>
      </c>
      <c r="C6386" s="93" t="s">
        <v>1421</v>
      </c>
      <c r="D6386" s="95">
        <v>1744</v>
      </c>
      <c r="E6386" s="95">
        <v>1948</v>
      </c>
      <c r="F6386" s="95">
        <v>365580</v>
      </c>
      <c r="G6386" s="95">
        <v>0</v>
      </c>
      <c r="H6386" s="93" t="s">
        <v>8976</v>
      </c>
      <c r="I6386" s="93" t="s">
        <v>23893</v>
      </c>
      <c r="J6386" s="93" t="s">
        <v>20900</v>
      </c>
      <c r="K6386" s="93" t="s">
        <v>1747</v>
      </c>
      <c r="L6386" s="14">
        <f>AND(vyberHrace&lt;&gt;"",ISNUMBER(SEARCH(vyberHrace,$B6386)))</f>
      </c>
      <c r="M6386" s="14">
        <f>AND($I6386=MID(kododd,1,2),$J6386=MID(kododd,3,3))</f>
      </c>
    </row>
    <row r="6387">
      <c r="A6387" s="95">
        <v>7408</v>
      </c>
      <c r="B6387" s="93" t="s">
        <v>18777</v>
      </c>
      <c r="C6387" s="93" t="s">
        <v>1466</v>
      </c>
      <c r="D6387" s="95">
        <v>1489</v>
      </c>
      <c r="E6387" s="95">
        <v>1689</v>
      </c>
      <c r="F6387" s="95">
        <v>351385</v>
      </c>
      <c r="G6387" s="95">
        <v>250</v>
      </c>
      <c r="H6387" s="93" t="s">
        <v>8976</v>
      </c>
      <c r="I6387" s="93" t="s">
        <v>23893</v>
      </c>
      <c r="J6387" s="93" t="s">
        <v>20983</v>
      </c>
      <c r="K6387" s="93" t="s">
        <v>9107</v>
      </c>
      <c r="L6387" s="14">
        <f>AND(vyberHrace&lt;&gt;"",ISNUMBER(SEARCH(vyberHrace,$B6387)))</f>
      </c>
      <c r="M6387" s="14">
        <f>AND($I6387=MID(kododd,1,2),$J6387=MID(kododd,3,3))</f>
      </c>
    </row>
    <row r="6388">
      <c r="A6388" s="95">
        <v>13307</v>
      </c>
      <c r="B6388" s="93" t="s">
        <v>18778</v>
      </c>
      <c r="C6388" s="93" t="s">
        <v>1433</v>
      </c>
      <c r="D6388" s="95">
        <v>1574</v>
      </c>
      <c r="E6388" s="95">
        <v>1694</v>
      </c>
      <c r="F6388" s="95">
        <v>391697</v>
      </c>
      <c r="G6388" s="95">
        <v>250</v>
      </c>
      <c r="H6388" s="93" t="s">
        <v>8976</v>
      </c>
      <c r="I6388" s="93" t="s">
        <v>23893</v>
      </c>
      <c r="J6388" s="93" t="s">
        <v>20850</v>
      </c>
      <c r="K6388" s="93" t="s">
        <v>2038</v>
      </c>
      <c r="L6388" s="14">
        <f>AND(vyberHrace&lt;&gt;"",ISNUMBER(SEARCH(vyberHrace,$B6388)))</f>
      </c>
      <c r="M6388" s="14">
        <f>AND($I6388=MID(kododd,1,2),$J6388=MID(kododd,3,3))</f>
      </c>
    </row>
    <row r="6389">
      <c r="A6389" s="95">
        <v>59514</v>
      </c>
      <c r="B6389" s="93" t="s">
        <v>24260</v>
      </c>
      <c r="C6389" s="93" t="s">
        <v>1410</v>
      </c>
      <c r="F6389" s="95">
        <v>23782323</v>
      </c>
      <c r="G6389" s="95">
        <v>0</v>
      </c>
      <c r="H6389" s="93" t="s">
        <v>8976</v>
      </c>
      <c r="I6389" s="93" t="s">
        <v>23893</v>
      </c>
      <c r="J6389" s="93" t="s">
        <v>20942</v>
      </c>
      <c r="K6389" s="93" t="s">
        <v>9082</v>
      </c>
      <c r="L6389" s="14">
        <f>AND(vyberHrace&lt;&gt;"",ISNUMBER(SEARCH(vyberHrace,$B6389)))</f>
      </c>
      <c r="M6389" s="14">
        <f>AND($I6389=MID(kododd,1,2),$J6389=MID(kododd,3,3))</f>
      </c>
    </row>
    <row r="6390">
      <c r="A6390" s="95">
        <v>54922</v>
      </c>
      <c r="B6390" s="93" t="s">
        <v>18788</v>
      </c>
      <c r="C6390" s="93" t="s">
        <v>1413</v>
      </c>
      <c r="D6390" s="95">
        <v>1679</v>
      </c>
      <c r="E6390" s="95">
        <v>1738</v>
      </c>
      <c r="F6390" s="95">
        <v>23756888</v>
      </c>
      <c r="G6390" s="95">
        <v>250</v>
      </c>
      <c r="H6390" s="93" t="s">
        <v>8976</v>
      </c>
      <c r="I6390" s="93" t="s">
        <v>23893</v>
      </c>
      <c r="J6390" s="93" t="s">
        <v>20867</v>
      </c>
      <c r="K6390" s="93" t="s">
        <v>2024</v>
      </c>
      <c r="L6390" s="14">
        <f>AND(vyberHrace&lt;&gt;"",ISNUMBER(SEARCH(vyberHrace,$B6390)))</f>
      </c>
      <c r="M6390" s="14">
        <f>AND($I6390=MID(kododd,1,2),$J6390=MID(kododd,3,3))</f>
      </c>
    </row>
    <row r="6391">
      <c r="A6391" s="95">
        <v>26372</v>
      </c>
      <c r="B6391" s="93" t="s">
        <v>18797</v>
      </c>
      <c r="C6391" s="93" t="s">
        <v>1457</v>
      </c>
      <c r="D6391" s="95">
        <v>1810</v>
      </c>
      <c r="E6391" s="95">
        <v>1848</v>
      </c>
      <c r="F6391" s="95">
        <v>370983</v>
      </c>
      <c r="G6391" s="95">
        <v>250</v>
      </c>
      <c r="H6391" s="93" t="s">
        <v>8976</v>
      </c>
      <c r="I6391" s="93" t="s">
        <v>23893</v>
      </c>
      <c r="J6391" s="93" t="s">
        <v>20867</v>
      </c>
      <c r="K6391" s="93" t="s">
        <v>2024</v>
      </c>
      <c r="L6391" s="14">
        <f>AND(vyberHrace&lt;&gt;"",ISNUMBER(SEARCH(vyberHrace,$B6391)))</f>
      </c>
      <c r="M6391" s="14">
        <f>AND($I6391=MID(kododd,1,2),$J6391=MID(kododd,3,3))</f>
      </c>
    </row>
    <row r="6392">
      <c r="A6392" s="95">
        <v>57279</v>
      </c>
      <c r="B6392" s="93" t="s">
        <v>21711</v>
      </c>
      <c r="C6392" s="93" t="s">
        <v>3255</v>
      </c>
      <c r="D6392" s="95">
        <v>1515</v>
      </c>
      <c r="F6392" s="95">
        <v>23766107</v>
      </c>
      <c r="G6392" s="95">
        <v>250</v>
      </c>
      <c r="H6392" s="93" t="s">
        <v>8976</v>
      </c>
      <c r="I6392" s="93" t="s">
        <v>23893</v>
      </c>
      <c r="J6392" s="93" t="s">
        <v>20928</v>
      </c>
      <c r="K6392" s="93" t="s">
        <v>5586</v>
      </c>
      <c r="L6392" s="14">
        <f>AND(vyberHrace&lt;&gt;"",ISNUMBER(SEARCH(vyberHrace,$B6392)))</f>
      </c>
      <c r="M6392" s="14">
        <f>AND($I6392=MID(kododd,1,2),$J6392=MID(kododd,3,3))</f>
      </c>
    </row>
    <row r="6393">
      <c r="A6393" s="95">
        <v>63196</v>
      </c>
      <c r="B6393" s="93" t="s">
        <v>28888</v>
      </c>
      <c r="C6393" s="93" t="s">
        <v>1411</v>
      </c>
      <c r="G6393" s="95">
        <v>250</v>
      </c>
      <c r="H6393" s="93" t="s">
        <v>8976</v>
      </c>
      <c r="I6393" s="93" t="s">
        <v>23893</v>
      </c>
      <c r="J6393" s="93" t="s">
        <v>20906</v>
      </c>
      <c r="K6393" s="93" t="s">
        <v>7817</v>
      </c>
      <c r="L6393" s="14">
        <f>AND(vyberHrace&lt;&gt;"",ISNUMBER(SEARCH(vyberHrace,$B6393)))</f>
      </c>
      <c r="M6393" s="14">
        <f>AND($I6393=MID(kododd,1,2),$J6393=MID(kododd,3,3))</f>
      </c>
    </row>
    <row r="6394">
      <c r="A6394" s="95">
        <v>46827</v>
      </c>
      <c r="B6394" s="93" t="s">
        <v>18801</v>
      </c>
      <c r="C6394" s="93" t="s">
        <v>1416</v>
      </c>
      <c r="F6394" s="95">
        <v>23775181</v>
      </c>
      <c r="G6394" s="95">
        <v>250</v>
      </c>
      <c r="H6394" s="93" t="s">
        <v>8976</v>
      </c>
      <c r="I6394" s="93" t="s">
        <v>23893</v>
      </c>
      <c r="J6394" s="93" t="s">
        <v>20906</v>
      </c>
      <c r="K6394" s="93" t="s">
        <v>7817</v>
      </c>
      <c r="L6394" s="14">
        <f>AND(vyberHrace&lt;&gt;"",ISNUMBER(SEARCH(vyberHrace,$B6394)))</f>
      </c>
      <c r="M6394" s="14">
        <f>AND($I6394=MID(kododd,1,2),$J6394=MID(kododd,3,3))</f>
      </c>
    </row>
    <row r="6395">
      <c r="A6395" s="95">
        <v>46826</v>
      </c>
      <c r="B6395" s="93" t="s">
        <v>18802</v>
      </c>
      <c r="C6395" s="93" t="s">
        <v>1416</v>
      </c>
      <c r="F6395" s="95">
        <v>23775190</v>
      </c>
      <c r="G6395" s="95">
        <v>250</v>
      </c>
      <c r="H6395" s="93" t="s">
        <v>8976</v>
      </c>
      <c r="I6395" s="93" t="s">
        <v>23893</v>
      </c>
      <c r="J6395" s="93" t="s">
        <v>20906</v>
      </c>
      <c r="K6395" s="93" t="s">
        <v>7817</v>
      </c>
      <c r="L6395" s="14">
        <f>AND(vyberHrace&lt;&gt;"",ISNUMBER(SEARCH(vyberHrace,$B6395)))</f>
      </c>
      <c r="M6395" s="14">
        <f>AND($I6395=MID(kododd,1,2),$J6395=MID(kododd,3,3))</f>
      </c>
    </row>
    <row r="6396">
      <c r="A6396" s="95">
        <v>61356</v>
      </c>
      <c r="B6396" s="93" t="s">
        <v>27552</v>
      </c>
      <c r="C6396" s="93" t="s">
        <v>1412</v>
      </c>
      <c r="D6396" s="95">
        <v>1420</v>
      </c>
      <c r="E6396" s="95">
        <v>1561</v>
      </c>
      <c r="F6396" s="95">
        <v>571002766</v>
      </c>
      <c r="G6396" s="95">
        <v>250</v>
      </c>
      <c r="H6396" s="93" t="s">
        <v>8976</v>
      </c>
      <c r="I6396" s="93" t="s">
        <v>23893</v>
      </c>
      <c r="J6396" s="93" t="s">
        <v>20944</v>
      </c>
      <c r="K6396" s="93" t="s">
        <v>5129</v>
      </c>
      <c r="L6396" s="14">
        <f>AND(vyberHrace&lt;&gt;"",ISNUMBER(SEARCH(vyberHrace,$B6396)))</f>
      </c>
      <c r="M6396" s="14">
        <f>AND($I6396=MID(kododd,1,2),$J6396=MID(kododd,3,3))</f>
      </c>
    </row>
    <row r="6397">
      <c r="A6397" s="95">
        <v>25744</v>
      </c>
      <c r="B6397" s="93" t="s">
        <v>18810</v>
      </c>
      <c r="C6397" s="93" t="s">
        <v>1448</v>
      </c>
      <c r="D6397" s="95">
        <v>2114</v>
      </c>
      <c r="E6397" s="95">
        <v>2124</v>
      </c>
      <c r="F6397" s="95">
        <v>332852</v>
      </c>
      <c r="G6397" s="95">
        <v>250</v>
      </c>
      <c r="H6397" s="93" t="s">
        <v>8976</v>
      </c>
      <c r="I6397" s="93" t="s">
        <v>23893</v>
      </c>
      <c r="J6397" s="93" t="s">
        <v>20944</v>
      </c>
      <c r="K6397" s="93" t="s">
        <v>5129</v>
      </c>
      <c r="L6397" s="14">
        <f>AND(vyberHrace&lt;&gt;"",ISNUMBER(SEARCH(vyberHrace,$B6397)))</f>
      </c>
      <c r="M6397" s="14">
        <f>AND($I6397=MID(kododd,1,2),$J6397=MID(kododd,3,3))</f>
      </c>
    </row>
    <row r="6398">
      <c r="A6398" s="95">
        <v>28633</v>
      </c>
      <c r="B6398" s="93" t="s">
        <v>18811</v>
      </c>
      <c r="C6398" s="93" t="s">
        <v>1421</v>
      </c>
      <c r="D6398" s="95">
        <v>1563</v>
      </c>
      <c r="E6398" s="95">
        <v>1795</v>
      </c>
      <c r="F6398" s="95">
        <v>349895</v>
      </c>
      <c r="G6398" s="95">
        <v>0</v>
      </c>
      <c r="H6398" s="93" t="s">
        <v>8976</v>
      </c>
      <c r="I6398" s="93" t="s">
        <v>23893</v>
      </c>
      <c r="J6398" s="93" t="s">
        <v>20944</v>
      </c>
      <c r="K6398" s="93" t="s">
        <v>5129</v>
      </c>
      <c r="L6398" s="14">
        <f>AND(vyberHrace&lt;&gt;"",ISNUMBER(SEARCH(vyberHrace,$B6398)))</f>
      </c>
      <c r="M6398" s="14">
        <f>AND($I6398=MID(kododd,1,2),$J6398=MID(kododd,3,3))</f>
      </c>
    </row>
    <row r="6399">
      <c r="A6399" s="95">
        <v>12131</v>
      </c>
      <c r="B6399" s="93" t="s">
        <v>18812</v>
      </c>
      <c r="C6399" s="93" t="s">
        <v>1436</v>
      </c>
      <c r="D6399" s="95">
        <v>1423</v>
      </c>
      <c r="G6399" s="95">
        <v>0</v>
      </c>
      <c r="H6399" s="93" t="s">
        <v>8976</v>
      </c>
      <c r="I6399" s="93" t="s">
        <v>23893</v>
      </c>
      <c r="J6399" s="93" t="s">
        <v>20944</v>
      </c>
      <c r="K6399" s="93" t="s">
        <v>5129</v>
      </c>
      <c r="L6399" s="14">
        <f>AND(vyberHrace&lt;&gt;"",ISNUMBER(SEARCH(vyberHrace,$B6399)))</f>
      </c>
      <c r="M6399" s="14">
        <f>AND($I6399=MID(kododd,1,2),$J6399=MID(kododd,3,3))</f>
      </c>
    </row>
    <row r="6400">
      <c r="A6400" s="95">
        <v>3597</v>
      </c>
      <c r="B6400" s="93" t="s">
        <v>13823</v>
      </c>
      <c r="C6400" s="93" t="s">
        <v>1447</v>
      </c>
      <c r="D6400" s="95">
        <v>1584</v>
      </c>
      <c r="F6400" s="95">
        <v>347922</v>
      </c>
      <c r="G6400" s="95">
        <v>250</v>
      </c>
      <c r="H6400" s="93" t="s">
        <v>8976</v>
      </c>
      <c r="I6400" s="93" t="s">
        <v>23893</v>
      </c>
      <c r="J6400" s="93" t="s">
        <v>20898</v>
      </c>
      <c r="K6400" s="93" t="s">
        <v>6906</v>
      </c>
      <c r="L6400" s="14">
        <f>AND(vyberHrace&lt;&gt;"",ISNUMBER(SEARCH(vyberHrace,$B6400)))</f>
      </c>
      <c r="M6400" s="14">
        <f>AND($I6400=MID(kododd,1,2),$J6400=MID(kododd,3,3))</f>
      </c>
    </row>
    <row r="6401">
      <c r="A6401" s="95">
        <v>53097</v>
      </c>
      <c r="B6401" s="93" t="s">
        <v>20837</v>
      </c>
      <c r="C6401" s="93" t="s">
        <v>1412</v>
      </c>
      <c r="F6401" s="95">
        <v>23797495</v>
      </c>
      <c r="G6401" s="95">
        <v>0</v>
      </c>
      <c r="H6401" s="93" t="s">
        <v>8976</v>
      </c>
      <c r="I6401" s="93" t="s">
        <v>23893</v>
      </c>
      <c r="J6401" s="93" t="s">
        <v>20956</v>
      </c>
      <c r="K6401" s="93" t="s">
        <v>26134</v>
      </c>
      <c r="L6401" s="14">
        <f>AND(vyberHrace&lt;&gt;"",ISNUMBER(SEARCH(vyberHrace,$B6401)))</f>
      </c>
      <c r="M6401" s="14">
        <f>AND($I6401=MID(kododd,1,2),$J6401=MID(kododd,3,3))</f>
      </c>
    </row>
    <row r="6402">
      <c r="A6402" s="95">
        <v>45789</v>
      </c>
      <c r="B6402" s="93" t="s">
        <v>17928</v>
      </c>
      <c r="C6402" s="93" t="s">
        <v>1402</v>
      </c>
      <c r="D6402" s="95">
        <v>1100</v>
      </c>
      <c r="G6402" s="95">
        <v>0</v>
      </c>
      <c r="H6402" s="93" t="s">
        <v>8976</v>
      </c>
      <c r="I6402" s="93" t="s">
        <v>23893</v>
      </c>
      <c r="J6402" s="93" t="s">
        <v>20976</v>
      </c>
      <c r="K6402" s="93" t="s">
        <v>9938</v>
      </c>
      <c r="L6402" s="14">
        <f>AND(vyberHrace&lt;&gt;"",ISNUMBER(SEARCH(vyberHrace,$B6402)))</f>
      </c>
      <c r="M6402" s="14">
        <f>AND($I6402=MID(kododd,1,2),$J6402=MID(kododd,3,3))</f>
      </c>
    </row>
    <row r="6403">
      <c r="A6403" s="95">
        <v>47122</v>
      </c>
      <c r="B6403" s="93" t="s">
        <v>17929</v>
      </c>
      <c r="C6403" s="93" t="s">
        <v>1416</v>
      </c>
      <c r="D6403" s="95">
        <v>1100</v>
      </c>
      <c r="G6403" s="95">
        <v>0</v>
      </c>
      <c r="H6403" s="93" t="s">
        <v>8976</v>
      </c>
      <c r="I6403" s="93" t="s">
        <v>23893</v>
      </c>
      <c r="J6403" s="93" t="s">
        <v>20976</v>
      </c>
      <c r="K6403" s="93" t="s">
        <v>9938</v>
      </c>
      <c r="L6403" s="14">
        <f>AND(vyberHrace&lt;&gt;"",ISNUMBER(SEARCH(vyberHrace,$B6403)))</f>
      </c>
      <c r="M6403" s="14">
        <f>AND($I6403=MID(kododd,1,2),$J6403=MID(kododd,3,3))</f>
      </c>
    </row>
    <row r="6404">
      <c r="A6404" s="95">
        <v>41593</v>
      </c>
      <c r="B6404" s="93" t="s">
        <v>17937</v>
      </c>
      <c r="C6404" s="93" t="s">
        <v>1438</v>
      </c>
      <c r="D6404" s="95">
        <v>2198</v>
      </c>
      <c r="E6404" s="95">
        <v>2195</v>
      </c>
      <c r="F6404" s="95">
        <v>393770</v>
      </c>
      <c r="G6404" s="95">
        <v>250</v>
      </c>
      <c r="H6404" s="93" t="s">
        <v>8976</v>
      </c>
      <c r="I6404" s="93" t="s">
        <v>23893</v>
      </c>
      <c r="J6404" s="93" t="s">
        <v>20944</v>
      </c>
      <c r="K6404" s="93" t="s">
        <v>5129</v>
      </c>
      <c r="L6404" s="14">
        <f>AND(vyberHrace&lt;&gt;"",ISNUMBER(SEARCH(vyberHrace,$B6404)))</f>
      </c>
      <c r="M6404" s="14">
        <f>AND($I6404=MID(kododd,1,2),$J6404=MID(kododd,3,3))</f>
      </c>
    </row>
    <row r="6405">
      <c r="A6405" s="95">
        <v>43257</v>
      </c>
      <c r="B6405" s="93" t="s">
        <v>17938</v>
      </c>
      <c r="C6405" s="93" t="s">
        <v>1438</v>
      </c>
      <c r="D6405" s="95">
        <v>1149</v>
      </c>
      <c r="F6405" s="95">
        <v>393789</v>
      </c>
      <c r="G6405" s="95">
        <v>0</v>
      </c>
      <c r="H6405" s="93" t="s">
        <v>8976</v>
      </c>
      <c r="I6405" s="93" t="s">
        <v>23893</v>
      </c>
      <c r="J6405" s="93" t="s">
        <v>20859</v>
      </c>
      <c r="K6405" s="93" t="s">
        <v>5573</v>
      </c>
      <c r="L6405" s="14">
        <f>AND(vyberHrace&lt;&gt;"",ISNUMBER(SEARCH(vyberHrace,$B6405)))</f>
      </c>
      <c r="M6405" s="14">
        <f>AND($I6405=MID(kododd,1,2),$J6405=MID(kododd,3,3))</f>
      </c>
    </row>
    <row r="6406">
      <c r="A6406" s="95">
        <v>57491</v>
      </c>
      <c r="B6406" s="93" t="s">
        <v>21888</v>
      </c>
      <c r="C6406" s="93" t="s">
        <v>1448</v>
      </c>
      <c r="G6406" s="95">
        <v>0</v>
      </c>
      <c r="H6406" s="93" t="s">
        <v>8976</v>
      </c>
      <c r="I6406" s="93" t="s">
        <v>23893</v>
      </c>
      <c r="J6406" s="93" t="s">
        <v>23412</v>
      </c>
      <c r="K6406" s="93" t="s">
        <v>21358</v>
      </c>
      <c r="L6406" s="14">
        <f>AND(vyberHrace&lt;&gt;"",ISNUMBER(SEARCH(vyberHrace,$B6406)))</f>
      </c>
      <c r="M6406" s="14">
        <f>AND($I6406=MID(kododd,1,2),$J6406=MID(kododd,3,3))</f>
      </c>
    </row>
    <row r="6407">
      <c r="A6407" s="95">
        <v>8997</v>
      </c>
      <c r="B6407" s="93" t="s">
        <v>10353</v>
      </c>
      <c r="C6407" s="93" t="s">
        <v>1446</v>
      </c>
      <c r="D6407" s="95">
        <v>1853</v>
      </c>
      <c r="E6407" s="95">
        <v>1931</v>
      </c>
      <c r="F6407" s="95">
        <v>320501</v>
      </c>
      <c r="G6407" s="95">
        <v>250</v>
      </c>
      <c r="H6407" s="93" t="s">
        <v>8976</v>
      </c>
      <c r="I6407" s="93" t="s">
        <v>23893</v>
      </c>
      <c r="J6407" s="93" t="s">
        <v>20845</v>
      </c>
      <c r="K6407" s="93" t="s">
        <v>11239</v>
      </c>
      <c r="L6407" s="14">
        <f>AND(vyberHrace&lt;&gt;"",ISNUMBER(SEARCH(vyberHrace,$B6407)))</f>
      </c>
      <c r="M6407" s="14">
        <f>AND($I6407=MID(kododd,1,2),$J6407=MID(kododd,3,3))</f>
      </c>
    </row>
    <row r="6408">
      <c r="A6408" s="95">
        <v>29046</v>
      </c>
      <c r="B6408" s="93" t="s">
        <v>10353</v>
      </c>
      <c r="C6408" s="93" t="s">
        <v>1471</v>
      </c>
      <c r="D6408" s="95">
        <v>1426</v>
      </c>
      <c r="E6408" s="95">
        <v>1525</v>
      </c>
      <c r="F6408" s="95">
        <v>335193</v>
      </c>
      <c r="G6408" s="95">
        <v>250</v>
      </c>
      <c r="H6408" s="93" t="s">
        <v>8976</v>
      </c>
      <c r="I6408" s="93" t="s">
        <v>23893</v>
      </c>
      <c r="J6408" s="93" t="s">
        <v>20866</v>
      </c>
      <c r="K6408" s="93" t="s">
        <v>9063</v>
      </c>
      <c r="L6408" s="14">
        <f>AND(vyberHrace&lt;&gt;"",ISNUMBER(SEARCH(vyberHrace,$B6408)))</f>
      </c>
      <c r="M6408" s="14">
        <f>AND($I6408=MID(kododd,1,2),$J6408=MID(kododd,3,3))</f>
      </c>
    </row>
    <row r="6409">
      <c r="A6409" s="95">
        <v>3144</v>
      </c>
      <c r="B6409" s="93" t="s">
        <v>8215</v>
      </c>
      <c r="C6409" s="93" t="s">
        <v>1455</v>
      </c>
      <c r="D6409" s="95">
        <v>1960</v>
      </c>
      <c r="E6409" s="95">
        <v>1931</v>
      </c>
      <c r="F6409" s="95">
        <v>309516</v>
      </c>
      <c r="G6409" s="95">
        <v>250</v>
      </c>
      <c r="H6409" s="93" t="s">
        <v>8976</v>
      </c>
      <c r="I6409" s="93" t="s">
        <v>23893</v>
      </c>
      <c r="J6409" s="93" t="s">
        <v>21008</v>
      </c>
      <c r="K6409" s="93" t="s">
        <v>29</v>
      </c>
      <c r="L6409" s="14">
        <f>AND(vyberHrace&lt;&gt;"",ISNUMBER(SEARCH(vyberHrace,$B6409)))</f>
      </c>
      <c r="M6409" s="14">
        <f>AND($I6409=MID(kododd,1,2),$J6409=MID(kododd,3,3))</f>
      </c>
    </row>
    <row r="6410">
      <c r="A6410" s="95">
        <v>29810</v>
      </c>
      <c r="B6410" s="93" t="s">
        <v>8218</v>
      </c>
      <c r="C6410" s="93" t="s">
        <v>1421</v>
      </c>
      <c r="D6410" s="95">
        <v>1250</v>
      </c>
      <c r="G6410" s="95">
        <v>0</v>
      </c>
      <c r="H6410" s="93" t="s">
        <v>8976</v>
      </c>
      <c r="I6410" s="93" t="s">
        <v>23893</v>
      </c>
      <c r="J6410" s="93" t="s">
        <v>20920</v>
      </c>
      <c r="K6410" s="93" t="s">
        <v>5933</v>
      </c>
      <c r="L6410" s="14">
        <f>AND(vyberHrace&lt;&gt;"",ISNUMBER(SEARCH(vyberHrace,$B6410)))</f>
      </c>
      <c r="M6410" s="14">
        <f>AND($I6410=MID(kododd,1,2),$J6410=MID(kododd,3,3))</f>
      </c>
    </row>
    <row r="6411">
      <c r="A6411" s="95">
        <v>37433</v>
      </c>
      <c r="B6411" s="93" t="s">
        <v>10360</v>
      </c>
      <c r="C6411" s="93" t="s">
        <v>1438</v>
      </c>
      <c r="D6411" s="95">
        <v>1602</v>
      </c>
      <c r="E6411" s="95">
        <v>1733</v>
      </c>
      <c r="F6411" s="95">
        <v>376051</v>
      </c>
      <c r="G6411" s="95">
        <v>0</v>
      </c>
      <c r="H6411" s="93" t="s">
        <v>8976</v>
      </c>
      <c r="I6411" s="93" t="s">
        <v>23893</v>
      </c>
      <c r="J6411" s="93" t="s">
        <v>20862</v>
      </c>
      <c r="K6411" s="93" t="s">
        <v>6759</v>
      </c>
      <c r="L6411" s="14">
        <f>AND(vyberHrace&lt;&gt;"",ISNUMBER(SEARCH(vyberHrace,$B6411)))</f>
      </c>
      <c r="M6411" s="14">
        <f>AND($I6411=MID(kododd,1,2),$J6411=MID(kododd,3,3))</f>
      </c>
    </row>
    <row r="6412">
      <c r="A6412" s="95">
        <v>59029</v>
      </c>
      <c r="B6412" s="93" t="s">
        <v>25481</v>
      </c>
      <c r="C6412" s="93" t="s">
        <v>1450</v>
      </c>
      <c r="G6412" s="95">
        <v>250</v>
      </c>
      <c r="H6412" s="93" t="s">
        <v>8976</v>
      </c>
      <c r="I6412" s="93" t="s">
        <v>23893</v>
      </c>
      <c r="J6412" s="93" t="s">
        <v>20922</v>
      </c>
      <c r="K6412" s="93" t="s">
        <v>5595</v>
      </c>
      <c r="L6412" s="14">
        <f>AND(vyberHrace&lt;&gt;"",ISNUMBER(SEARCH(vyberHrace,$B6412)))</f>
      </c>
      <c r="M6412" s="14">
        <f>AND($I6412=MID(kododd,1,2),$J6412=MID(kododd,3,3))</f>
      </c>
    </row>
    <row r="6413">
      <c r="A6413" s="95">
        <v>63417</v>
      </c>
      <c r="B6413" s="93" t="s">
        <v>28889</v>
      </c>
      <c r="C6413" s="93" t="s">
        <v>1487</v>
      </c>
      <c r="G6413" s="95">
        <v>250</v>
      </c>
      <c r="H6413" s="93" t="s">
        <v>8976</v>
      </c>
      <c r="I6413" s="93" t="s">
        <v>23893</v>
      </c>
      <c r="J6413" s="93" t="s">
        <v>20883</v>
      </c>
      <c r="K6413" s="93" t="s">
        <v>6903</v>
      </c>
      <c r="L6413" s="14">
        <f>AND(vyberHrace&lt;&gt;"",ISNUMBER(SEARCH(vyberHrace,$B6413)))</f>
      </c>
      <c r="M6413" s="14">
        <f>AND($I6413=MID(kododd,1,2),$J6413=MID(kododd,3,3))</f>
      </c>
    </row>
    <row r="6414">
      <c r="A6414" s="95">
        <v>8669</v>
      </c>
      <c r="B6414" s="93" t="s">
        <v>12944</v>
      </c>
      <c r="C6414" s="93" t="s">
        <v>1427</v>
      </c>
      <c r="D6414" s="95">
        <v>1668</v>
      </c>
      <c r="E6414" s="95">
        <v>1742</v>
      </c>
      <c r="F6414" s="95">
        <v>367419</v>
      </c>
      <c r="G6414" s="95">
        <v>250</v>
      </c>
      <c r="H6414" s="93" t="s">
        <v>8976</v>
      </c>
      <c r="I6414" s="93" t="s">
        <v>23893</v>
      </c>
      <c r="J6414" s="93" t="s">
        <v>20845</v>
      </c>
      <c r="K6414" s="93" t="s">
        <v>11239</v>
      </c>
      <c r="L6414" s="14">
        <f>AND(vyberHrace&lt;&gt;"",ISNUMBER(SEARCH(vyberHrace,$B6414)))</f>
      </c>
      <c r="M6414" s="14">
        <f>AND($I6414=MID(kododd,1,2),$J6414=MID(kododd,3,3))</f>
      </c>
    </row>
    <row r="6415">
      <c r="A6415" s="95">
        <v>63353</v>
      </c>
      <c r="B6415" s="93" t="s">
        <v>28890</v>
      </c>
      <c r="C6415" s="93" t="s">
        <v>1436</v>
      </c>
      <c r="G6415" s="95">
        <v>250</v>
      </c>
      <c r="H6415" s="93" t="s">
        <v>8976</v>
      </c>
      <c r="I6415" s="93" t="s">
        <v>23893</v>
      </c>
      <c r="J6415" s="93" t="s">
        <v>20883</v>
      </c>
      <c r="K6415" s="93" t="s">
        <v>6903</v>
      </c>
      <c r="L6415" s="14">
        <f>AND(vyberHrace&lt;&gt;"",ISNUMBER(SEARCH(vyberHrace,$B6415)))</f>
      </c>
      <c r="M6415" s="14">
        <f>AND($I6415=MID(kododd,1,2),$J6415=MID(kododd,3,3))</f>
      </c>
    </row>
    <row r="6416">
      <c r="A6416" s="95">
        <v>62943</v>
      </c>
      <c r="B6416" s="93" t="s">
        <v>23147</v>
      </c>
      <c r="C6416" s="93" t="s">
        <v>1486</v>
      </c>
      <c r="G6416" s="95">
        <v>250</v>
      </c>
      <c r="H6416" s="93" t="s">
        <v>8976</v>
      </c>
      <c r="I6416" s="93" t="s">
        <v>23893</v>
      </c>
      <c r="J6416" s="93" t="s">
        <v>20944</v>
      </c>
      <c r="K6416" s="93" t="s">
        <v>5129</v>
      </c>
      <c r="L6416" s="14">
        <f>AND(vyberHrace&lt;&gt;"",ISNUMBER(SEARCH(vyberHrace,$B6416)))</f>
      </c>
      <c r="M6416" s="14">
        <f>AND($I6416=MID(kododd,1,2),$J6416=MID(kododd,3,3))</f>
      </c>
    </row>
    <row r="6417">
      <c r="A6417" s="95">
        <v>42910</v>
      </c>
      <c r="B6417" s="93" t="s">
        <v>10366</v>
      </c>
      <c r="C6417" s="93" t="s">
        <v>1408</v>
      </c>
      <c r="G6417" s="95">
        <v>0</v>
      </c>
      <c r="H6417" s="93" t="s">
        <v>8976</v>
      </c>
      <c r="I6417" s="93" t="s">
        <v>23893</v>
      </c>
      <c r="J6417" s="93" t="s">
        <v>20862</v>
      </c>
      <c r="K6417" s="93" t="s">
        <v>6759</v>
      </c>
      <c r="L6417" s="14">
        <f>AND(vyberHrace&lt;&gt;"",ISNUMBER(SEARCH(vyberHrace,$B6417)))</f>
      </c>
      <c r="M6417" s="14">
        <f>AND($I6417=MID(kododd,1,2),$J6417=MID(kododd,3,3))</f>
      </c>
    </row>
    <row r="6418">
      <c r="A6418" s="95">
        <v>5063</v>
      </c>
      <c r="B6418" s="93" t="s">
        <v>10368</v>
      </c>
      <c r="C6418" s="93" t="s">
        <v>1407</v>
      </c>
      <c r="D6418" s="95">
        <v>1898</v>
      </c>
      <c r="E6418" s="95">
        <v>1926</v>
      </c>
      <c r="F6418" s="95">
        <v>365157</v>
      </c>
      <c r="G6418" s="95">
        <v>250</v>
      </c>
      <c r="H6418" s="93" t="s">
        <v>8976</v>
      </c>
      <c r="I6418" s="93" t="s">
        <v>23893</v>
      </c>
      <c r="J6418" s="93" t="s">
        <v>20914</v>
      </c>
      <c r="K6418" s="93" t="s">
        <v>9949</v>
      </c>
      <c r="L6418" s="14">
        <f>AND(vyberHrace&lt;&gt;"",ISNUMBER(SEARCH(vyberHrace,$B6418)))</f>
      </c>
      <c r="M6418" s="14">
        <f>AND($I6418=MID(kododd,1,2),$J6418=MID(kododd,3,3))</f>
      </c>
    </row>
    <row r="6419">
      <c r="A6419" s="95">
        <v>56001</v>
      </c>
      <c r="B6419" s="93" t="s">
        <v>21877</v>
      </c>
      <c r="C6419" s="93" t="s">
        <v>3255</v>
      </c>
      <c r="D6419" s="95">
        <v>1122</v>
      </c>
      <c r="G6419" s="95">
        <v>0</v>
      </c>
      <c r="H6419" s="93" t="s">
        <v>8976</v>
      </c>
      <c r="I6419" s="93" t="s">
        <v>23893</v>
      </c>
      <c r="J6419" s="93" t="s">
        <v>20892</v>
      </c>
      <c r="K6419" s="93" t="s">
        <v>6900</v>
      </c>
      <c r="L6419" s="14">
        <f>AND(vyberHrace&lt;&gt;"",ISNUMBER(SEARCH(vyberHrace,$B6419)))</f>
      </c>
      <c r="M6419" s="14">
        <f>AND($I6419=MID(kododd,1,2),$J6419=MID(kododd,3,3))</f>
      </c>
    </row>
    <row r="6420">
      <c r="A6420" s="95">
        <v>63933</v>
      </c>
      <c r="B6420" s="93" t="s">
        <v>30083</v>
      </c>
      <c r="C6420" s="93" t="s">
        <v>1420</v>
      </c>
      <c r="D6420" s="95">
        <v>10904</v>
      </c>
      <c r="E6420" s="95">
        <v>10904</v>
      </c>
      <c r="G6420" s="95">
        <v>0</v>
      </c>
      <c r="H6420" s="93" t="s">
        <v>8976</v>
      </c>
      <c r="I6420" s="93" t="s">
        <v>23893</v>
      </c>
      <c r="J6420" s="93" t="s">
        <v>20862</v>
      </c>
      <c r="K6420" s="93" t="s">
        <v>6759</v>
      </c>
      <c r="L6420" s="14">
        <f>AND(vyberHrace&lt;&gt;"",ISNUMBER(SEARCH(vyberHrace,$B6420)))</f>
      </c>
      <c r="M6420" s="14">
        <f>AND($I6420=MID(kododd,1,2),$J6420=MID(kododd,3,3))</f>
      </c>
    </row>
    <row r="6421">
      <c r="A6421" s="95">
        <v>2655</v>
      </c>
      <c r="B6421" s="93" t="s">
        <v>10379</v>
      </c>
      <c r="C6421" s="93" t="s">
        <v>1447</v>
      </c>
      <c r="D6421" s="95">
        <v>1941</v>
      </c>
      <c r="E6421" s="95">
        <v>1963</v>
      </c>
      <c r="F6421" s="95">
        <v>320870</v>
      </c>
      <c r="G6421" s="95">
        <v>250</v>
      </c>
      <c r="H6421" s="93" t="s">
        <v>8976</v>
      </c>
      <c r="I6421" s="93" t="s">
        <v>23893</v>
      </c>
      <c r="J6421" s="93" t="s">
        <v>20900</v>
      </c>
      <c r="K6421" s="93" t="s">
        <v>1747</v>
      </c>
      <c r="L6421" s="14">
        <f>AND(vyberHrace&lt;&gt;"",ISNUMBER(SEARCH(vyberHrace,$B6421)))</f>
      </c>
      <c r="M6421" s="14">
        <f>AND($I6421=MID(kododd,1,2),$J6421=MID(kododd,3,3))</f>
      </c>
    </row>
    <row r="6422">
      <c r="A6422" s="95">
        <v>62655</v>
      </c>
      <c r="B6422" s="93" t="s">
        <v>28891</v>
      </c>
      <c r="C6422" s="93" t="s">
        <v>1411</v>
      </c>
      <c r="F6422" s="95">
        <v>23791675</v>
      </c>
      <c r="G6422" s="95">
        <v>250</v>
      </c>
      <c r="H6422" s="93" t="s">
        <v>8976</v>
      </c>
      <c r="I6422" s="93" t="s">
        <v>23893</v>
      </c>
      <c r="J6422" s="93" t="s">
        <v>28727</v>
      </c>
      <c r="K6422" s="93" t="s">
        <v>28728</v>
      </c>
      <c r="L6422" s="14">
        <f>AND(vyberHrace&lt;&gt;"",ISNUMBER(SEARCH(vyberHrace,$B6422)))</f>
      </c>
      <c r="M6422" s="14">
        <f>AND($I6422=MID(kododd,1,2),$J6422=MID(kododd,3,3))</f>
      </c>
    </row>
    <row r="6423">
      <c r="A6423" s="95">
        <v>28770</v>
      </c>
      <c r="B6423" s="93" t="s">
        <v>10383</v>
      </c>
      <c r="C6423" s="93" t="s">
        <v>1457</v>
      </c>
      <c r="D6423" s="95">
        <v>1640</v>
      </c>
      <c r="E6423" s="95">
        <v>1682</v>
      </c>
      <c r="F6423" s="95">
        <v>347914</v>
      </c>
      <c r="G6423" s="95">
        <v>250</v>
      </c>
      <c r="H6423" s="93" t="s">
        <v>8976</v>
      </c>
      <c r="I6423" s="93" t="s">
        <v>23893</v>
      </c>
      <c r="J6423" s="93" t="s">
        <v>20859</v>
      </c>
      <c r="K6423" s="93" t="s">
        <v>5573</v>
      </c>
      <c r="L6423" s="14">
        <f>AND(vyberHrace&lt;&gt;"",ISNUMBER(SEARCH(vyberHrace,$B6423)))</f>
      </c>
      <c r="M6423" s="14">
        <f>AND($I6423=MID(kododd,1,2),$J6423=MID(kododd,3,3))</f>
      </c>
    </row>
    <row r="6424">
      <c r="A6424" s="95">
        <v>35136</v>
      </c>
      <c r="B6424" s="93" t="s">
        <v>10386</v>
      </c>
      <c r="C6424" s="93" t="s">
        <v>1409</v>
      </c>
      <c r="D6424" s="95">
        <v>1233</v>
      </c>
      <c r="F6424" s="95">
        <v>364380</v>
      </c>
      <c r="G6424" s="95">
        <v>0</v>
      </c>
      <c r="H6424" s="93" t="s">
        <v>8976</v>
      </c>
      <c r="I6424" s="93" t="s">
        <v>23893</v>
      </c>
      <c r="J6424" s="93" t="s">
        <v>20944</v>
      </c>
      <c r="K6424" s="93" t="s">
        <v>5129</v>
      </c>
      <c r="L6424" s="14">
        <f>AND(vyberHrace&lt;&gt;"",ISNUMBER(SEARCH(vyberHrace,$B6424)))</f>
      </c>
      <c r="M6424" s="14">
        <f>AND($I6424=MID(kododd,1,2),$J6424=MID(kododd,3,3))</f>
      </c>
    </row>
    <row r="6425">
      <c r="A6425" s="95">
        <v>39558</v>
      </c>
      <c r="B6425" s="93" t="s">
        <v>10388</v>
      </c>
      <c r="C6425" s="93" t="s">
        <v>1398</v>
      </c>
      <c r="D6425" s="95">
        <v>1507</v>
      </c>
      <c r="E6425" s="95">
        <v>1874</v>
      </c>
      <c r="F6425" s="95">
        <v>23719826</v>
      </c>
      <c r="G6425" s="95">
        <v>250</v>
      </c>
      <c r="H6425" s="93" t="s">
        <v>8976</v>
      </c>
      <c r="I6425" s="93" t="s">
        <v>23893</v>
      </c>
      <c r="J6425" s="93" t="s">
        <v>20974</v>
      </c>
      <c r="K6425" s="93" t="s">
        <v>4919</v>
      </c>
      <c r="L6425" s="14">
        <f>AND(vyberHrace&lt;&gt;"",ISNUMBER(SEARCH(vyberHrace,$B6425)))</f>
      </c>
      <c r="M6425" s="14">
        <f>AND($I6425=MID(kododd,1,2),$J6425=MID(kododd,3,3))</f>
      </c>
    </row>
    <row r="6426">
      <c r="A6426" s="95">
        <v>14036</v>
      </c>
      <c r="B6426" s="93" t="s">
        <v>10389</v>
      </c>
      <c r="C6426" s="93" t="s">
        <v>1455</v>
      </c>
      <c r="D6426" s="95">
        <v>1517</v>
      </c>
      <c r="E6426" s="95">
        <v>1609</v>
      </c>
      <c r="F6426" s="95">
        <v>23776528</v>
      </c>
      <c r="G6426" s="95">
        <v>250</v>
      </c>
      <c r="H6426" s="93" t="s">
        <v>8976</v>
      </c>
      <c r="I6426" s="93" t="s">
        <v>23893</v>
      </c>
      <c r="J6426" s="93" t="s">
        <v>20928</v>
      </c>
      <c r="K6426" s="93" t="s">
        <v>5586</v>
      </c>
      <c r="L6426" s="14">
        <f>AND(vyberHrace&lt;&gt;"",ISNUMBER(SEARCH(vyberHrace,$B6426)))</f>
      </c>
      <c r="M6426" s="14">
        <f>AND($I6426=MID(kododd,1,2),$J6426=MID(kododd,3,3))</f>
      </c>
    </row>
    <row r="6427">
      <c r="A6427" s="95">
        <v>42378</v>
      </c>
      <c r="B6427" s="93" t="s">
        <v>10516</v>
      </c>
      <c r="C6427" s="93" t="s">
        <v>1408</v>
      </c>
      <c r="D6427" s="95">
        <v>1005</v>
      </c>
      <c r="F6427" s="95">
        <v>23704250</v>
      </c>
      <c r="G6427" s="95">
        <v>0</v>
      </c>
      <c r="H6427" s="93" t="s">
        <v>8976</v>
      </c>
      <c r="I6427" s="93" t="s">
        <v>23893</v>
      </c>
      <c r="J6427" s="93" t="s">
        <v>20880</v>
      </c>
      <c r="K6427" s="93" t="s">
        <v>11224</v>
      </c>
      <c r="L6427" s="14">
        <f>AND(vyberHrace&lt;&gt;"",ISNUMBER(SEARCH(vyberHrace,$B6427)))</f>
      </c>
      <c r="M6427" s="14">
        <f>AND($I6427=MID(kododd,1,2),$J6427=MID(kododd,3,3))</f>
      </c>
    </row>
    <row r="6428">
      <c r="A6428" s="95">
        <v>52502</v>
      </c>
      <c r="B6428" s="93" t="s">
        <v>1760</v>
      </c>
      <c r="C6428" s="93" t="s">
        <v>3255</v>
      </c>
      <c r="D6428" s="95">
        <v>1122</v>
      </c>
      <c r="F6428" s="95">
        <v>23763205</v>
      </c>
      <c r="G6428" s="95">
        <v>250</v>
      </c>
      <c r="H6428" s="93" t="s">
        <v>8976</v>
      </c>
      <c r="I6428" s="93" t="s">
        <v>23893</v>
      </c>
      <c r="J6428" s="93" t="s">
        <v>20850</v>
      </c>
      <c r="K6428" s="93" t="s">
        <v>2038</v>
      </c>
      <c r="L6428" s="14">
        <f>AND(vyberHrace&lt;&gt;"",ISNUMBER(SEARCH(vyberHrace,$B6428)))</f>
      </c>
      <c r="M6428" s="14">
        <f>AND($I6428=MID(kododd,1,2),$J6428=MID(kododd,3,3))</f>
      </c>
    </row>
    <row r="6429">
      <c r="A6429" s="95">
        <v>54789</v>
      </c>
      <c r="B6429" s="93" t="s">
        <v>2595</v>
      </c>
      <c r="C6429" s="93" t="s">
        <v>1420</v>
      </c>
      <c r="F6429" s="95">
        <v>23771585</v>
      </c>
      <c r="G6429" s="95">
        <v>0</v>
      </c>
      <c r="H6429" s="93" t="s">
        <v>8976</v>
      </c>
      <c r="I6429" s="93" t="s">
        <v>23893</v>
      </c>
      <c r="J6429" s="93" t="s">
        <v>20944</v>
      </c>
      <c r="K6429" s="93" t="s">
        <v>5129</v>
      </c>
      <c r="L6429" s="14">
        <f>AND(vyberHrace&lt;&gt;"",ISNUMBER(SEARCH(vyberHrace,$B6429)))</f>
      </c>
      <c r="M6429" s="14">
        <f>AND($I6429=MID(kododd,1,2),$J6429=MID(kododd,3,3))</f>
      </c>
    </row>
    <row r="6430">
      <c r="A6430" s="95">
        <v>48824</v>
      </c>
      <c r="B6430" s="93" t="s">
        <v>10523</v>
      </c>
      <c r="C6430" s="93" t="s">
        <v>1422</v>
      </c>
      <c r="G6430" s="95">
        <v>0</v>
      </c>
      <c r="H6430" s="93" t="s">
        <v>8976</v>
      </c>
      <c r="I6430" s="93" t="s">
        <v>23893</v>
      </c>
      <c r="J6430" s="93" t="s">
        <v>20944</v>
      </c>
      <c r="K6430" s="93" t="s">
        <v>5129</v>
      </c>
      <c r="L6430" s="14">
        <f>AND(vyberHrace&lt;&gt;"",ISNUMBER(SEARCH(vyberHrace,$B6430)))</f>
      </c>
      <c r="M6430" s="14">
        <f>AND($I6430=MID(kododd,1,2),$J6430=MID(kododd,3,3))</f>
      </c>
    </row>
    <row r="6431">
      <c r="A6431" s="95">
        <v>48866</v>
      </c>
      <c r="B6431" s="93" t="s">
        <v>7792</v>
      </c>
      <c r="C6431" s="93" t="s">
        <v>1422</v>
      </c>
      <c r="G6431" s="95">
        <v>500</v>
      </c>
      <c r="H6431" s="93" t="s">
        <v>8976</v>
      </c>
      <c r="I6431" s="93" t="s">
        <v>23893</v>
      </c>
      <c r="J6431" s="93" t="s">
        <v>23412</v>
      </c>
      <c r="K6431" s="93" t="s">
        <v>21358</v>
      </c>
      <c r="L6431" s="14">
        <f>AND(vyberHrace&lt;&gt;"",ISNUMBER(SEARCH(vyberHrace,$B6431)))</f>
      </c>
      <c r="M6431" s="14">
        <f>AND($I6431=MID(kododd,1,2),$J6431=MID(kododd,3,3))</f>
      </c>
    </row>
    <row r="6432">
      <c r="A6432" s="95">
        <v>47159</v>
      </c>
      <c r="B6432" s="93" t="s">
        <v>10531</v>
      </c>
      <c r="C6432" s="93" t="s">
        <v>3255</v>
      </c>
      <c r="D6432" s="95">
        <v>1151</v>
      </c>
      <c r="G6432" s="95">
        <v>500</v>
      </c>
      <c r="H6432" s="93" t="s">
        <v>8976</v>
      </c>
      <c r="I6432" s="93" t="s">
        <v>23893</v>
      </c>
      <c r="J6432" s="93" t="s">
        <v>23412</v>
      </c>
      <c r="K6432" s="93" t="s">
        <v>21358</v>
      </c>
      <c r="L6432" s="14">
        <f>AND(vyberHrace&lt;&gt;"",ISNUMBER(SEARCH(vyberHrace,$B6432)))</f>
      </c>
      <c r="M6432" s="14">
        <f>AND($I6432=MID(kododd,1,2),$J6432=MID(kododd,3,3))</f>
      </c>
    </row>
    <row r="6433">
      <c r="A6433" s="95">
        <v>42279</v>
      </c>
      <c r="B6433" s="93" t="s">
        <v>10536</v>
      </c>
      <c r="C6433" s="93" t="s">
        <v>1402</v>
      </c>
      <c r="D6433" s="95">
        <v>1029</v>
      </c>
      <c r="F6433" s="95">
        <v>23743689</v>
      </c>
      <c r="G6433" s="95">
        <v>0</v>
      </c>
      <c r="H6433" s="93" t="s">
        <v>8976</v>
      </c>
      <c r="I6433" s="93" t="s">
        <v>23893</v>
      </c>
      <c r="J6433" s="93" t="s">
        <v>20862</v>
      </c>
      <c r="K6433" s="93" t="s">
        <v>6759</v>
      </c>
      <c r="L6433" s="14">
        <f>AND(vyberHrace&lt;&gt;"",ISNUMBER(SEARCH(vyberHrace,$B6433)))</f>
      </c>
      <c r="M6433" s="14">
        <f>AND($I6433=MID(kododd,1,2),$J6433=MID(kododd,3,3))</f>
      </c>
    </row>
    <row r="6434">
      <c r="A6434" s="95">
        <v>7893</v>
      </c>
      <c r="B6434" s="93" t="s">
        <v>8986</v>
      </c>
      <c r="C6434" s="93" t="s">
        <v>1401</v>
      </c>
      <c r="D6434" s="95">
        <v>1848</v>
      </c>
      <c r="E6434" s="95">
        <v>1966</v>
      </c>
      <c r="F6434" s="95">
        <v>339776</v>
      </c>
      <c r="G6434" s="95">
        <v>250</v>
      </c>
      <c r="H6434" s="93" t="s">
        <v>8976</v>
      </c>
      <c r="I6434" s="93" t="s">
        <v>23902</v>
      </c>
      <c r="J6434" s="93" t="s">
        <v>20850</v>
      </c>
      <c r="K6434" s="93" t="s">
        <v>8987</v>
      </c>
      <c r="L6434" s="14">
        <f>AND(vyberHrace&lt;&gt;"",ISNUMBER(SEARCH(vyberHrace,$B6434)))</f>
      </c>
      <c r="M6434" s="14">
        <f>AND($I6434=MID(kododd,1,2),$J6434=MID(kododd,3,3))</f>
      </c>
    </row>
    <row r="6435">
      <c r="A6435" s="95">
        <v>50768</v>
      </c>
      <c r="B6435" s="93" t="s">
        <v>9165</v>
      </c>
      <c r="C6435" s="93" t="s">
        <v>1412</v>
      </c>
      <c r="D6435" s="95">
        <v>1621</v>
      </c>
      <c r="E6435" s="95">
        <v>1741</v>
      </c>
      <c r="F6435" s="95">
        <v>23754311</v>
      </c>
      <c r="G6435" s="95">
        <v>250</v>
      </c>
      <c r="H6435" s="93" t="s">
        <v>8976</v>
      </c>
      <c r="I6435" s="93" t="s">
        <v>23902</v>
      </c>
      <c r="J6435" s="93" t="s">
        <v>20853</v>
      </c>
      <c r="K6435" s="93" t="s">
        <v>6888</v>
      </c>
      <c r="L6435" s="14">
        <f>AND(vyberHrace&lt;&gt;"",ISNUMBER(SEARCH(vyberHrace,$B6435)))</f>
      </c>
      <c r="M6435" s="14">
        <f>AND($I6435=MID(kododd,1,2),$J6435=MID(kododd,3,3))</f>
      </c>
    </row>
    <row r="6436">
      <c r="A6436" s="95">
        <v>5787</v>
      </c>
      <c r="B6436" s="93" t="s">
        <v>6921</v>
      </c>
      <c r="C6436" s="93" t="s">
        <v>1462</v>
      </c>
      <c r="D6436" s="95">
        <v>1723</v>
      </c>
      <c r="E6436" s="95">
        <v>1807</v>
      </c>
      <c r="F6436" s="95">
        <v>341665</v>
      </c>
      <c r="G6436" s="95">
        <v>250</v>
      </c>
      <c r="H6436" s="93" t="s">
        <v>8976</v>
      </c>
      <c r="I6436" s="93" t="s">
        <v>23902</v>
      </c>
      <c r="J6436" s="93" t="s">
        <v>20850</v>
      </c>
      <c r="K6436" s="93" t="s">
        <v>8987</v>
      </c>
      <c r="L6436" s="14">
        <f>AND(vyberHrace&lt;&gt;"",ISNUMBER(SEARCH(vyberHrace,$B6436)))</f>
      </c>
      <c r="M6436" s="14">
        <f>AND($I6436=MID(kododd,1,2),$J6436=MID(kododd,3,3))</f>
      </c>
    </row>
    <row r="6437">
      <c r="A6437" s="95">
        <v>47319</v>
      </c>
      <c r="B6437" s="93" t="s">
        <v>4894</v>
      </c>
      <c r="C6437" s="93" t="s">
        <v>3255</v>
      </c>
      <c r="G6437" s="95">
        <v>0</v>
      </c>
      <c r="H6437" s="93" t="s">
        <v>8976</v>
      </c>
      <c r="I6437" s="93" t="s">
        <v>23902</v>
      </c>
      <c r="J6437" s="93" t="s">
        <v>20859</v>
      </c>
      <c r="K6437" s="93" t="s">
        <v>4895</v>
      </c>
      <c r="L6437" s="14">
        <f>AND(vyberHrace&lt;&gt;"",ISNUMBER(SEARCH(vyberHrace,$B6437)))</f>
      </c>
      <c r="M6437" s="14">
        <f>AND($I6437=MID(kododd,1,2),$J6437=MID(kododd,3,3))</f>
      </c>
    </row>
    <row r="6438">
      <c r="A6438" s="95">
        <v>57163</v>
      </c>
      <c r="B6438" s="93" t="s">
        <v>21939</v>
      </c>
      <c r="C6438" s="93" t="s">
        <v>1424</v>
      </c>
      <c r="F6438" s="95">
        <v>23783109</v>
      </c>
      <c r="G6438" s="95">
        <v>250</v>
      </c>
      <c r="H6438" s="93" t="s">
        <v>8976</v>
      </c>
      <c r="I6438" s="93" t="s">
        <v>23902</v>
      </c>
      <c r="J6438" s="93" t="s">
        <v>20933</v>
      </c>
      <c r="K6438" s="93" t="s">
        <v>5593</v>
      </c>
      <c r="L6438" s="14">
        <f>AND(vyberHrace&lt;&gt;"",ISNUMBER(SEARCH(vyberHrace,$B6438)))</f>
      </c>
      <c r="M6438" s="14">
        <f>AND($I6438=MID(kododd,1,2),$J6438=MID(kododd,3,3))</f>
      </c>
    </row>
    <row r="6439">
      <c r="A6439" s="95">
        <v>57164</v>
      </c>
      <c r="B6439" s="93" t="s">
        <v>21940</v>
      </c>
      <c r="C6439" s="93" t="s">
        <v>1424</v>
      </c>
      <c r="F6439" s="95">
        <v>23783117</v>
      </c>
      <c r="G6439" s="95">
        <v>250</v>
      </c>
      <c r="H6439" s="93" t="s">
        <v>8976</v>
      </c>
      <c r="I6439" s="93" t="s">
        <v>23902</v>
      </c>
      <c r="J6439" s="93" t="s">
        <v>20933</v>
      </c>
      <c r="K6439" s="93" t="s">
        <v>5593</v>
      </c>
      <c r="L6439" s="14">
        <f>AND(vyberHrace&lt;&gt;"",ISNUMBER(SEARCH(vyberHrace,$B6439)))</f>
      </c>
      <c r="M6439" s="14">
        <f>AND($I6439=MID(kododd,1,2),$J6439=MID(kododd,3,3))</f>
      </c>
    </row>
    <row r="6440">
      <c r="A6440" s="95">
        <v>63177</v>
      </c>
      <c r="B6440" s="93" t="s">
        <v>28892</v>
      </c>
      <c r="C6440" s="93" t="s">
        <v>1487</v>
      </c>
      <c r="G6440" s="95">
        <v>250</v>
      </c>
      <c r="H6440" s="93" t="s">
        <v>8976</v>
      </c>
      <c r="I6440" s="93" t="s">
        <v>23902</v>
      </c>
      <c r="J6440" s="93" t="s">
        <v>20933</v>
      </c>
      <c r="K6440" s="93" t="s">
        <v>5593</v>
      </c>
      <c r="L6440" s="14">
        <f>AND(vyberHrace&lt;&gt;"",ISNUMBER(SEARCH(vyberHrace,$B6440)))</f>
      </c>
      <c r="M6440" s="14">
        <f>AND($I6440=MID(kododd,1,2),$J6440=MID(kododd,3,3))</f>
      </c>
    </row>
    <row r="6441">
      <c r="A6441" s="95">
        <v>62195</v>
      </c>
      <c r="B6441" s="93" t="s">
        <v>28386</v>
      </c>
      <c r="C6441" s="93" t="s">
        <v>1486</v>
      </c>
      <c r="G6441" s="95">
        <v>0</v>
      </c>
      <c r="H6441" s="93" t="s">
        <v>8976</v>
      </c>
      <c r="I6441" s="93" t="s">
        <v>23902</v>
      </c>
      <c r="J6441" s="93" t="s">
        <v>20897</v>
      </c>
      <c r="K6441" s="93" t="s">
        <v>11245</v>
      </c>
      <c r="L6441" s="14">
        <f>AND(vyberHrace&lt;&gt;"",ISNUMBER(SEARCH(vyberHrace,$B6441)))</f>
      </c>
      <c r="M6441" s="14">
        <f>AND($I6441=MID(kododd,1,2),$J6441=MID(kododd,3,3))</f>
      </c>
    </row>
    <row r="6442">
      <c r="A6442" s="95">
        <v>55985</v>
      </c>
      <c r="B6442" s="93" t="s">
        <v>22014</v>
      </c>
      <c r="C6442" s="93" t="s">
        <v>1424</v>
      </c>
      <c r="G6442" s="95">
        <v>250</v>
      </c>
      <c r="H6442" s="93" t="s">
        <v>8976</v>
      </c>
      <c r="I6442" s="93" t="s">
        <v>23902</v>
      </c>
      <c r="J6442" s="93" t="s">
        <v>20853</v>
      </c>
      <c r="K6442" s="93" t="s">
        <v>6888</v>
      </c>
      <c r="L6442" s="14">
        <f>AND(vyberHrace&lt;&gt;"",ISNUMBER(SEARCH(vyberHrace,$B6442)))</f>
      </c>
      <c r="M6442" s="14">
        <f>AND($I6442=MID(kododd,1,2),$J6442=MID(kododd,3,3))</f>
      </c>
    </row>
    <row r="6443">
      <c r="A6443" s="95">
        <v>61296</v>
      </c>
      <c r="B6443" s="93" t="s">
        <v>27503</v>
      </c>
      <c r="C6443" s="93" t="s">
        <v>1424</v>
      </c>
      <c r="G6443" s="95">
        <v>250</v>
      </c>
      <c r="H6443" s="93" t="s">
        <v>8976</v>
      </c>
      <c r="I6443" s="93" t="s">
        <v>23902</v>
      </c>
      <c r="J6443" s="93" t="s">
        <v>20853</v>
      </c>
      <c r="K6443" s="93" t="s">
        <v>6888</v>
      </c>
      <c r="L6443" s="14">
        <f>AND(vyberHrace&lt;&gt;"",ISNUMBER(SEARCH(vyberHrace,$B6443)))</f>
      </c>
      <c r="M6443" s="14">
        <f>AND($I6443=MID(kododd,1,2),$J6443=MID(kododd,3,3))</f>
      </c>
    </row>
    <row r="6444">
      <c r="A6444" s="95">
        <v>39739</v>
      </c>
      <c r="B6444" s="93" t="s">
        <v>5592</v>
      </c>
      <c r="C6444" s="93" t="s">
        <v>1419</v>
      </c>
      <c r="D6444" s="95">
        <v>1938</v>
      </c>
      <c r="E6444" s="95">
        <v>1963</v>
      </c>
      <c r="F6444" s="95">
        <v>391352</v>
      </c>
      <c r="G6444" s="95">
        <v>0</v>
      </c>
      <c r="H6444" s="93" t="s">
        <v>8976</v>
      </c>
      <c r="I6444" s="93" t="s">
        <v>23902</v>
      </c>
      <c r="J6444" s="93" t="s">
        <v>20933</v>
      </c>
      <c r="K6444" s="93" t="s">
        <v>5593</v>
      </c>
      <c r="L6444" s="14">
        <f>AND(vyberHrace&lt;&gt;"",ISNUMBER(SEARCH(vyberHrace,$B6444)))</f>
      </c>
      <c r="M6444" s="14">
        <f>AND($I6444=MID(kododd,1,2),$J6444=MID(kododd,3,3))</f>
      </c>
    </row>
    <row r="6445">
      <c r="A6445" s="95">
        <v>37845</v>
      </c>
      <c r="B6445" s="93" t="s">
        <v>5606</v>
      </c>
      <c r="C6445" s="93" t="s">
        <v>1444</v>
      </c>
      <c r="D6445" s="95">
        <v>1252</v>
      </c>
      <c r="G6445" s="95">
        <v>0</v>
      </c>
      <c r="H6445" s="93" t="s">
        <v>8976</v>
      </c>
      <c r="I6445" s="93" t="s">
        <v>23902</v>
      </c>
      <c r="J6445" s="93" t="s">
        <v>20859</v>
      </c>
      <c r="K6445" s="93" t="s">
        <v>4895</v>
      </c>
      <c r="L6445" s="14">
        <f>AND(vyberHrace&lt;&gt;"",ISNUMBER(SEARCH(vyberHrace,$B6445)))</f>
      </c>
      <c r="M6445" s="14">
        <f>AND($I6445=MID(kododd,1,2),$J6445=MID(kododd,3,3))</f>
      </c>
    </row>
    <row r="6446">
      <c r="A6446" s="95">
        <v>37844</v>
      </c>
      <c r="B6446" s="93" t="s">
        <v>5607</v>
      </c>
      <c r="C6446" s="93" t="s">
        <v>1438</v>
      </c>
      <c r="D6446" s="95">
        <v>1246</v>
      </c>
      <c r="G6446" s="95">
        <v>0</v>
      </c>
      <c r="H6446" s="93" t="s">
        <v>8976</v>
      </c>
      <c r="I6446" s="93" t="s">
        <v>23902</v>
      </c>
      <c r="J6446" s="93" t="s">
        <v>20859</v>
      </c>
      <c r="K6446" s="93" t="s">
        <v>4895</v>
      </c>
      <c r="L6446" s="14">
        <f>AND(vyberHrace&lt;&gt;"",ISNUMBER(SEARCH(vyberHrace,$B6446)))</f>
      </c>
      <c r="M6446" s="14">
        <f>AND($I6446=MID(kododd,1,2),$J6446=MID(kododd,3,3))</f>
      </c>
    </row>
    <row r="6447">
      <c r="A6447" s="95">
        <v>57067</v>
      </c>
      <c r="B6447" s="93" t="s">
        <v>21902</v>
      </c>
      <c r="C6447" s="93" t="s">
        <v>1411</v>
      </c>
      <c r="G6447" s="95">
        <v>0</v>
      </c>
      <c r="H6447" s="93" t="s">
        <v>8976</v>
      </c>
      <c r="I6447" s="93" t="s">
        <v>23902</v>
      </c>
      <c r="J6447" s="93" t="s">
        <v>20859</v>
      </c>
      <c r="K6447" s="93" t="s">
        <v>4895</v>
      </c>
      <c r="L6447" s="14">
        <f>AND(vyberHrace&lt;&gt;"",ISNUMBER(SEARCH(vyberHrace,$B6447)))</f>
      </c>
      <c r="M6447" s="14">
        <f>AND($I6447=MID(kododd,1,2),$J6447=MID(kododd,3,3))</f>
      </c>
    </row>
    <row r="6448">
      <c r="A6448" s="95">
        <v>62992</v>
      </c>
      <c r="B6448" s="93" t="s">
        <v>28893</v>
      </c>
      <c r="C6448" s="93" t="s">
        <v>1486</v>
      </c>
      <c r="G6448" s="95">
        <v>250</v>
      </c>
      <c r="H6448" s="93" t="s">
        <v>8976</v>
      </c>
      <c r="I6448" s="93" t="s">
        <v>23902</v>
      </c>
      <c r="J6448" s="93" t="s">
        <v>20860</v>
      </c>
      <c r="K6448" s="93" t="s">
        <v>409</v>
      </c>
      <c r="L6448" s="14">
        <f>AND(vyberHrace&lt;&gt;"",ISNUMBER(SEARCH(vyberHrace,$B6448)))</f>
      </c>
      <c r="M6448" s="14">
        <f>AND($I6448=MID(kododd,1,2),$J6448=MID(kododd,3,3))</f>
      </c>
    </row>
    <row r="6449">
      <c r="A6449" s="95">
        <v>48989</v>
      </c>
      <c r="B6449" s="93" t="s">
        <v>2011</v>
      </c>
      <c r="C6449" s="93" t="s">
        <v>3255</v>
      </c>
      <c r="D6449" s="95">
        <v>1133</v>
      </c>
      <c r="E6449" s="95">
        <v>1454</v>
      </c>
      <c r="F6449" s="95">
        <v>23726601</v>
      </c>
      <c r="G6449" s="95">
        <v>0</v>
      </c>
      <c r="H6449" s="93" t="s">
        <v>8976</v>
      </c>
      <c r="I6449" s="93" t="s">
        <v>23902</v>
      </c>
      <c r="J6449" s="93" t="s">
        <v>20859</v>
      </c>
      <c r="K6449" s="93" t="s">
        <v>4895</v>
      </c>
      <c r="L6449" s="14">
        <f>AND(vyberHrace&lt;&gt;"",ISNUMBER(SEARCH(vyberHrace,$B6449)))</f>
      </c>
      <c r="M6449" s="14">
        <f>AND($I6449=MID(kododd,1,2),$J6449=MID(kododd,3,3))</f>
      </c>
    </row>
    <row r="6450">
      <c r="A6450" s="95">
        <v>59253</v>
      </c>
      <c r="B6450" s="93" t="s">
        <v>25680</v>
      </c>
      <c r="C6450" s="93" t="s">
        <v>1411</v>
      </c>
      <c r="F6450" s="95">
        <v>23795859</v>
      </c>
      <c r="G6450" s="95">
        <v>250</v>
      </c>
      <c r="H6450" s="93" t="s">
        <v>8976</v>
      </c>
      <c r="I6450" s="93" t="s">
        <v>23902</v>
      </c>
      <c r="J6450" s="93" t="s">
        <v>20859</v>
      </c>
      <c r="K6450" s="93" t="s">
        <v>4895</v>
      </c>
      <c r="L6450" s="14">
        <f>AND(vyberHrace&lt;&gt;"",ISNUMBER(SEARCH(vyberHrace,$B6450)))</f>
      </c>
      <c r="M6450" s="14">
        <f>AND($I6450=MID(kododd,1,2),$J6450=MID(kododd,3,3))</f>
      </c>
    </row>
    <row r="6451">
      <c r="A6451" s="95">
        <v>5981</v>
      </c>
      <c r="B6451" s="93" t="s">
        <v>11247</v>
      </c>
      <c r="C6451" s="93" t="s">
        <v>1439</v>
      </c>
      <c r="D6451" s="95">
        <v>1900</v>
      </c>
      <c r="E6451" s="95">
        <v>1982</v>
      </c>
      <c r="F6451" s="95">
        <v>351350</v>
      </c>
      <c r="G6451" s="95">
        <v>250</v>
      </c>
      <c r="H6451" s="93" t="s">
        <v>8976</v>
      </c>
      <c r="I6451" s="93" t="s">
        <v>23902</v>
      </c>
      <c r="J6451" s="93" t="s">
        <v>20870</v>
      </c>
      <c r="K6451" s="93" t="s">
        <v>9066</v>
      </c>
      <c r="L6451" s="14">
        <f>AND(vyberHrace&lt;&gt;"",ISNUMBER(SEARCH(vyberHrace,$B6451)))</f>
      </c>
      <c r="M6451" s="14">
        <f>AND($I6451=MID(kododd,1,2),$J6451=MID(kododd,3,3))</f>
      </c>
    </row>
    <row r="6452">
      <c r="A6452" s="95">
        <v>17472</v>
      </c>
      <c r="B6452" s="93" t="s">
        <v>11266</v>
      </c>
      <c r="C6452" s="93" t="s">
        <v>1459</v>
      </c>
      <c r="D6452" s="95">
        <v>1446</v>
      </c>
      <c r="G6452" s="95">
        <v>250</v>
      </c>
      <c r="H6452" s="93" t="s">
        <v>8976</v>
      </c>
      <c r="I6452" s="93" t="s">
        <v>23902</v>
      </c>
      <c r="J6452" s="93" t="s">
        <v>20960</v>
      </c>
      <c r="K6452" s="93" t="s">
        <v>11267</v>
      </c>
      <c r="L6452" s="14">
        <f>AND(vyberHrace&lt;&gt;"",ISNUMBER(SEARCH(vyberHrace,$B6452)))</f>
      </c>
      <c r="M6452" s="14">
        <f>AND($I6452=MID(kododd,1,2),$J6452=MID(kododd,3,3))</f>
      </c>
    </row>
    <row r="6453">
      <c r="A6453" s="95">
        <v>3524</v>
      </c>
      <c r="B6453" s="93" t="s">
        <v>3071</v>
      </c>
      <c r="C6453" s="93" t="s">
        <v>1459</v>
      </c>
      <c r="D6453" s="95">
        <v>1732</v>
      </c>
      <c r="G6453" s="95">
        <v>0</v>
      </c>
      <c r="H6453" s="93" t="s">
        <v>8976</v>
      </c>
      <c r="I6453" s="93" t="s">
        <v>23902</v>
      </c>
      <c r="J6453" s="93" t="s">
        <v>20859</v>
      </c>
      <c r="K6453" s="93" t="s">
        <v>4895</v>
      </c>
      <c r="L6453" s="14">
        <f>AND(vyberHrace&lt;&gt;"",ISNUMBER(SEARCH(vyberHrace,$B6453)))</f>
      </c>
      <c r="M6453" s="14">
        <f>AND($I6453=MID(kododd,1,2),$J6453=MID(kododd,3,3))</f>
      </c>
    </row>
    <row r="6454">
      <c r="A6454" s="95">
        <v>42194</v>
      </c>
      <c r="B6454" s="93" t="s">
        <v>4718</v>
      </c>
      <c r="C6454" s="93" t="s">
        <v>3255</v>
      </c>
      <c r="D6454" s="95">
        <v>1472</v>
      </c>
      <c r="E6454" s="95">
        <v>1708</v>
      </c>
      <c r="F6454" s="95">
        <v>391360</v>
      </c>
      <c r="G6454" s="95">
        <v>250</v>
      </c>
      <c r="H6454" s="93" t="s">
        <v>8976</v>
      </c>
      <c r="I6454" s="93" t="s">
        <v>23902</v>
      </c>
      <c r="J6454" s="93" t="s">
        <v>20933</v>
      </c>
      <c r="K6454" s="93" t="s">
        <v>5593</v>
      </c>
      <c r="L6454" s="14">
        <f>AND(vyberHrace&lt;&gt;"",ISNUMBER(SEARCH(vyberHrace,$B6454)))</f>
      </c>
      <c r="M6454" s="14">
        <f>AND($I6454=MID(kododd,1,2),$J6454=MID(kododd,3,3))</f>
      </c>
    </row>
    <row r="6455">
      <c r="A6455" s="95">
        <v>48620</v>
      </c>
      <c r="B6455" s="93" t="s">
        <v>4718</v>
      </c>
      <c r="C6455" s="93" t="s">
        <v>1455</v>
      </c>
      <c r="D6455" s="95">
        <v>1166</v>
      </c>
      <c r="G6455" s="95">
        <v>0</v>
      </c>
      <c r="H6455" s="93" t="s">
        <v>8976</v>
      </c>
      <c r="I6455" s="93" t="s">
        <v>23902</v>
      </c>
      <c r="J6455" s="93" t="s">
        <v>20933</v>
      </c>
      <c r="K6455" s="93" t="s">
        <v>5593</v>
      </c>
      <c r="L6455" s="14">
        <f>AND(vyberHrace&lt;&gt;"",ISNUMBER(SEARCH(vyberHrace,$B6455)))</f>
      </c>
      <c r="M6455" s="14">
        <f>AND($I6455=MID(kododd,1,2),$J6455=MID(kododd,3,3))</f>
      </c>
    </row>
    <row r="6456">
      <c r="A6456" s="95">
        <v>59647</v>
      </c>
      <c r="B6456" s="93" t="s">
        <v>26032</v>
      </c>
      <c r="C6456" s="93" t="s">
        <v>1415</v>
      </c>
      <c r="D6456" s="95">
        <v>1709</v>
      </c>
      <c r="E6456" s="95">
        <v>1831</v>
      </c>
      <c r="F6456" s="95">
        <v>23782838</v>
      </c>
      <c r="G6456" s="95">
        <v>250</v>
      </c>
      <c r="H6456" s="93" t="s">
        <v>8976</v>
      </c>
      <c r="I6456" s="93" t="s">
        <v>23902</v>
      </c>
      <c r="J6456" s="93" t="s">
        <v>20918</v>
      </c>
      <c r="K6456" s="93" t="s">
        <v>7836</v>
      </c>
      <c r="L6456" s="14">
        <f>AND(vyberHrace&lt;&gt;"",ISNUMBER(SEARCH(vyberHrace,$B6456)))</f>
      </c>
      <c r="M6456" s="14">
        <f>AND($I6456=MID(kododd,1,2),$J6456=MID(kododd,3,3))</f>
      </c>
    </row>
    <row r="6457">
      <c r="A6457" s="95">
        <v>53123</v>
      </c>
      <c r="B6457" s="93" t="s">
        <v>20038</v>
      </c>
      <c r="C6457" s="93" t="s">
        <v>1422</v>
      </c>
      <c r="G6457" s="95">
        <v>0</v>
      </c>
      <c r="H6457" s="93" t="s">
        <v>8976</v>
      </c>
      <c r="I6457" s="93" t="s">
        <v>23902</v>
      </c>
      <c r="J6457" s="93" t="s">
        <v>20859</v>
      </c>
      <c r="K6457" s="93" t="s">
        <v>4895</v>
      </c>
      <c r="L6457" s="14">
        <f>AND(vyberHrace&lt;&gt;"",ISNUMBER(SEARCH(vyberHrace,$B6457)))</f>
      </c>
      <c r="M6457" s="14">
        <f>AND($I6457=MID(kododd,1,2),$J6457=MID(kododd,3,3))</f>
      </c>
    </row>
    <row r="6458">
      <c r="A6458" s="95">
        <v>81</v>
      </c>
      <c r="B6458" s="93" t="s">
        <v>9430</v>
      </c>
      <c r="C6458" s="93" t="s">
        <v>1456</v>
      </c>
      <c r="D6458" s="95">
        <v>2278</v>
      </c>
      <c r="E6458" s="95">
        <v>2281</v>
      </c>
      <c r="F6458" s="95">
        <v>303720</v>
      </c>
      <c r="G6458" s="95">
        <v>250</v>
      </c>
      <c r="H6458" s="93" t="s">
        <v>8976</v>
      </c>
      <c r="I6458" s="93" t="s">
        <v>23902</v>
      </c>
      <c r="J6458" s="93" t="s">
        <v>20854</v>
      </c>
      <c r="K6458" s="93" t="s">
        <v>20042</v>
      </c>
      <c r="L6458" s="14">
        <f>AND(vyberHrace&lt;&gt;"",ISNUMBER(SEARCH(vyberHrace,$B6458)))</f>
      </c>
      <c r="M6458" s="14">
        <f>AND($I6458=MID(kododd,1,2),$J6458=MID(kododd,3,3))</f>
      </c>
    </row>
    <row r="6459">
      <c r="A6459" s="95">
        <v>55585</v>
      </c>
      <c r="B6459" s="93" t="s">
        <v>21903</v>
      </c>
      <c r="C6459" s="93" t="s">
        <v>1406</v>
      </c>
      <c r="F6459" s="95">
        <v>23779594</v>
      </c>
      <c r="G6459" s="95">
        <v>0</v>
      </c>
      <c r="H6459" s="93" t="s">
        <v>8976</v>
      </c>
      <c r="I6459" s="93" t="s">
        <v>23902</v>
      </c>
      <c r="J6459" s="93" t="s">
        <v>20859</v>
      </c>
      <c r="K6459" s="93" t="s">
        <v>4895</v>
      </c>
      <c r="L6459" s="14">
        <f>AND(vyberHrace&lt;&gt;"",ISNUMBER(SEARCH(vyberHrace,$B6459)))</f>
      </c>
      <c r="M6459" s="14">
        <f>AND($I6459=MID(kododd,1,2),$J6459=MID(kododd,3,3))</f>
      </c>
    </row>
    <row r="6460">
      <c r="A6460" s="95">
        <v>57066</v>
      </c>
      <c r="B6460" s="93" t="s">
        <v>21904</v>
      </c>
      <c r="C6460" s="93" t="s">
        <v>1424</v>
      </c>
      <c r="G6460" s="95">
        <v>0</v>
      </c>
      <c r="H6460" s="93" t="s">
        <v>8976</v>
      </c>
      <c r="I6460" s="93" t="s">
        <v>23902</v>
      </c>
      <c r="J6460" s="93" t="s">
        <v>20859</v>
      </c>
      <c r="K6460" s="93" t="s">
        <v>4895</v>
      </c>
      <c r="L6460" s="14">
        <f>AND(vyberHrace&lt;&gt;"",ISNUMBER(SEARCH(vyberHrace,$B6460)))</f>
      </c>
      <c r="M6460" s="14">
        <f>AND($I6460=MID(kododd,1,2),$J6460=MID(kododd,3,3))</f>
      </c>
    </row>
    <row r="6461">
      <c r="A6461" s="95">
        <v>1251</v>
      </c>
      <c r="B6461" s="93" t="s">
        <v>4952</v>
      </c>
      <c r="C6461" s="93" t="s">
        <v>1426</v>
      </c>
      <c r="D6461" s="95">
        <v>1894</v>
      </c>
      <c r="E6461" s="95">
        <v>1958</v>
      </c>
      <c r="F6461" s="95">
        <v>309150</v>
      </c>
      <c r="G6461" s="95">
        <v>250</v>
      </c>
      <c r="H6461" s="93" t="s">
        <v>8976</v>
      </c>
      <c r="I6461" s="93" t="s">
        <v>23902</v>
      </c>
      <c r="J6461" s="93" t="s">
        <v>20956</v>
      </c>
      <c r="K6461" s="93" t="s">
        <v>5622</v>
      </c>
      <c r="L6461" s="14">
        <f>AND(vyberHrace&lt;&gt;"",ISNUMBER(SEARCH(vyberHrace,$B6461)))</f>
      </c>
      <c r="M6461" s="14">
        <f>AND($I6461=MID(kododd,1,2),$J6461=MID(kododd,3,3))</f>
      </c>
    </row>
    <row r="6462">
      <c r="A6462" s="95">
        <v>41349</v>
      </c>
      <c r="B6462" s="93" t="s">
        <v>19693</v>
      </c>
      <c r="C6462" s="93" t="s">
        <v>1418</v>
      </c>
      <c r="D6462" s="95">
        <v>1451</v>
      </c>
      <c r="E6462" s="95">
        <v>1580</v>
      </c>
      <c r="F6462" s="95">
        <v>399990</v>
      </c>
      <c r="G6462" s="95">
        <v>0</v>
      </c>
      <c r="H6462" s="93" t="s">
        <v>8976</v>
      </c>
      <c r="I6462" s="93" t="s">
        <v>23902</v>
      </c>
      <c r="J6462" s="93" t="s">
        <v>20854</v>
      </c>
      <c r="K6462" s="93" t="s">
        <v>20042</v>
      </c>
      <c r="L6462" s="14">
        <f>AND(vyberHrace&lt;&gt;"",ISNUMBER(SEARCH(vyberHrace,$B6462)))</f>
      </c>
      <c r="M6462" s="14">
        <f>AND($I6462=MID(kododd,1,2),$J6462=MID(kododd,3,3))</f>
      </c>
    </row>
    <row r="6463">
      <c r="A6463" s="95">
        <v>57905</v>
      </c>
      <c r="B6463" s="93" t="s">
        <v>28894</v>
      </c>
      <c r="C6463" s="93" t="s">
        <v>1424</v>
      </c>
      <c r="G6463" s="95">
        <v>0</v>
      </c>
      <c r="H6463" s="93" t="s">
        <v>8976</v>
      </c>
      <c r="I6463" s="93" t="s">
        <v>23902</v>
      </c>
      <c r="J6463" s="93" t="s">
        <v>20933</v>
      </c>
      <c r="K6463" s="93" t="s">
        <v>5593</v>
      </c>
      <c r="L6463" s="14">
        <f>AND(vyberHrace&lt;&gt;"",ISNUMBER(SEARCH(vyberHrace,$B6463)))</f>
      </c>
      <c r="M6463" s="14">
        <f>AND($I6463=MID(kododd,1,2),$J6463=MID(kododd,3,3))</f>
      </c>
    </row>
    <row r="6464">
      <c r="A6464" s="95">
        <v>53404</v>
      </c>
      <c r="B6464" s="93" t="s">
        <v>28895</v>
      </c>
      <c r="C6464" s="93" t="s">
        <v>1420</v>
      </c>
      <c r="F6464" s="95">
        <v>23746157</v>
      </c>
      <c r="G6464" s="95">
        <v>0</v>
      </c>
      <c r="H6464" s="93" t="s">
        <v>8976</v>
      </c>
      <c r="I6464" s="93" t="s">
        <v>23902</v>
      </c>
      <c r="J6464" s="93" t="s">
        <v>20933</v>
      </c>
      <c r="K6464" s="93" t="s">
        <v>5593</v>
      </c>
      <c r="L6464" s="14">
        <f>AND(vyberHrace&lt;&gt;"",ISNUMBER(SEARCH(vyberHrace,$B6464)))</f>
      </c>
      <c r="M6464" s="14">
        <f>AND($I6464=MID(kododd,1,2),$J6464=MID(kododd,3,3))</f>
      </c>
    </row>
    <row r="6465">
      <c r="A6465" s="95">
        <v>45468</v>
      </c>
      <c r="B6465" s="93" t="s">
        <v>5155</v>
      </c>
      <c r="C6465" s="93" t="s">
        <v>3255</v>
      </c>
      <c r="D6465" s="95">
        <v>1053</v>
      </c>
      <c r="E6465" s="95">
        <v>1495</v>
      </c>
      <c r="F6465" s="95">
        <v>23712260</v>
      </c>
      <c r="G6465" s="95">
        <v>0</v>
      </c>
      <c r="H6465" s="93" t="s">
        <v>8976</v>
      </c>
      <c r="I6465" s="93" t="s">
        <v>23902</v>
      </c>
      <c r="J6465" s="93" t="s">
        <v>20933</v>
      </c>
      <c r="K6465" s="93" t="s">
        <v>5593</v>
      </c>
      <c r="L6465" s="14">
        <f>AND(vyberHrace&lt;&gt;"",ISNUMBER(SEARCH(vyberHrace,$B6465)))</f>
      </c>
      <c r="M6465" s="14">
        <f>AND($I6465=MID(kododd,1,2),$J6465=MID(kododd,3,3))</f>
      </c>
    </row>
    <row r="6466">
      <c r="A6466" s="95">
        <v>39737</v>
      </c>
      <c r="B6466" s="93" t="s">
        <v>5156</v>
      </c>
      <c r="C6466" s="93" t="s">
        <v>1408</v>
      </c>
      <c r="D6466" s="95">
        <v>1753</v>
      </c>
      <c r="E6466" s="95">
        <v>1853</v>
      </c>
      <c r="F6466" s="95">
        <v>385107</v>
      </c>
      <c r="G6466" s="95">
        <v>0</v>
      </c>
      <c r="H6466" s="93" t="s">
        <v>8976</v>
      </c>
      <c r="I6466" s="93" t="s">
        <v>23902</v>
      </c>
      <c r="J6466" s="93" t="s">
        <v>20933</v>
      </c>
      <c r="K6466" s="93" t="s">
        <v>5593</v>
      </c>
      <c r="L6466" s="14">
        <f>AND(vyberHrace&lt;&gt;"",ISNUMBER(SEARCH(vyberHrace,$B6466)))</f>
      </c>
      <c r="M6466" s="14">
        <f>AND($I6466=MID(kododd,1,2),$J6466=MID(kododd,3,3))</f>
      </c>
    </row>
    <row r="6467">
      <c r="A6467" s="95">
        <v>50443</v>
      </c>
      <c r="B6467" s="93" t="s">
        <v>9142</v>
      </c>
      <c r="C6467" s="93" t="s">
        <v>1402</v>
      </c>
      <c r="D6467" s="95">
        <v>1302</v>
      </c>
      <c r="F6467" s="95">
        <v>23772409</v>
      </c>
      <c r="G6467" s="95">
        <v>250</v>
      </c>
      <c r="H6467" s="93" t="s">
        <v>8976</v>
      </c>
      <c r="I6467" s="93" t="s">
        <v>23902</v>
      </c>
      <c r="J6467" s="93" t="s">
        <v>20874</v>
      </c>
      <c r="K6467" s="93" t="s">
        <v>8815</v>
      </c>
      <c r="L6467" s="14">
        <f>AND(vyberHrace&lt;&gt;"",ISNUMBER(SEARCH(vyberHrace,$B6467)))</f>
      </c>
      <c r="M6467" s="14">
        <f>AND($I6467=MID(kododd,1,2),$J6467=MID(kododd,3,3))</f>
      </c>
    </row>
    <row r="6468">
      <c r="A6468" s="95">
        <v>45260</v>
      </c>
      <c r="B6468" s="93" t="s">
        <v>5167</v>
      </c>
      <c r="C6468" s="93" t="s">
        <v>1449</v>
      </c>
      <c r="G6468" s="95">
        <v>0</v>
      </c>
      <c r="H6468" s="93" t="s">
        <v>8976</v>
      </c>
      <c r="I6468" s="93" t="s">
        <v>23902</v>
      </c>
      <c r="J6468" s="93" t="s">
        <v>20933</v>
      </c>
      <c r="K6468" s="93" t="s">
        <v>5593</v>
      </c>
      <c r="L6468" s="14">
        <f>AND(vyberHrace&lt;&gt;"",ISNUMBER(SEARCH(vyberHrace,$B6468)))</f>
      </c>
      <c r="M6468" s="14">
        <f>AND($I6468=MID(kododd,1,2),$J6468=MID(kododd,3,3))</f>
      </c>
    </row>
    <row r="6469">
      <c r="A6469" s="95">
        <v>38621</v>
      </c>
      <c r="B6469" s="93" t="s">
        <v>5170</v>
      </c>
      <c r="C6469" s="93" t="s">
        <v>1419</v>
      </c>
      <c r="D6469" s="95">
        <v>1624</v>
      </c>
      <c r="E6469" s="95">
        <v>1764</v>
      </c>
      <c r="F6469" s="95">
        <v>374229</v>
      </c>
      <c r="G6469" s="95">
        <v>0</v>
      </c>
      <c r="H6469" s="93" t="s">
        <v>8976</v>
      </c>
      <c r="I6469" s="93" t="s">
        <v>23902</v>
      </c>
      <c r="J6469" s="93" t="s">
        <v>20933</v>
      </c>
      <c r="K6469" s="93" t="s">
        <v>5593</v>
      </c>
      <c r="L6469" s="14">
        <f>AND(vyberHrace&lt;&gt;"",ISNUMBER(SEARCH(vyberHrace,$B6469)))</f>
      </c>
      <c r="M6469" s="14">
        <f>AND($I6469=MID(kododd,1,2),$J6469=MID(kododd,3,3))</f>
      </c>
    </row>
    <row r="6470">
      <c r="A6470" s="95">
        <v>38868</v>
      </c>
      <c r="B6470" s="93" t="s">
        <v>5171</v>
      </c>
      <c r="C6470" s="93" t="s">
        <v>1409</v>
      </c>
      <c r="D6470" s="95">
        <v>1642</v>
      </c>
      <c r="E6470" s="95">
        <v>1766</v>
      </c>
      <c r="F6470" s="95">
        <v>374237</v>
      </c>
      <c r="G6470" s="95">
        <v>0</v>
      </c>
      <c r="H6470" s="93" t="s">
        <v>8976</v>
      </c>
      <c r="I6470" s="93" t="s">
        <v>23902</v>
      </c>
      <c r="J6470" s="93" t="s">
        <v>20933</v>
      </c>
      <c r="K6470" s="93" t="s">
        <v>5593</v>
      </c>
      <c r="L6470" s="14">
        <f>AND(vyberHrace&lt;&gt;"",ISNUMBER(SEARCH(vyberHrace,$B6470)))</f>
      </c>
      <c r="M6470" s="14">
        <f>AND($I6470=MID(kododd,1,2),$J6470=MID(kododd,3,3))</f>
      </c>
    </row>
    <row r="6471">
      <c r="A6471" s="95">
        <v>39738</v>
      </c>
      <c r="B6471" s="93" t="s">
        <v>5172</v>
      </c>
      <c r="C6471" s="93" t="s">
        <v>1409</v>
      </c>
      <c r="G6471" s="95">
        <v>0</v>
      </c>
      <c r="H6471" s="93" t="s">
        <v>8976</v>
      </c>
      <c r="I6471" s="93" t="s">
        <v>23902</v>
      </c>
      <c r="J6471" s="93" t="s">
        <v>20859</v>
      </c>
      <c r="K6471" s="93" t="s">
        <v>4895</v>
      </c>
      <c r="L6471" s="14">
        <f>AND(vyberHrace&lt;&gt;"",ISNUMBER(SEARCH(vyberHrace,$B6471)))</f>
      </c>
      <c r="M6471" s="14">
        <f>AND($I6471=MID(kododd,1,2),$J6471=MID(kododd,3,3))</f>
      </c>
    </row>
    <row r="6472">
      <c r="A6472" s="95">
        <v>62457</v>
      </c>
      <c r="B6472" s="93" t="s">
        <v>28896</v>
      </c>
      <c r="C6472" s="93" t="s">
        <v>1424</v>
      </c>
      <c r="G6472" s="95">
        <v>250</v>
      </c>
      <c r="H6472" s="93" t="s">
        <v>8976</v>
      </c>
      <c r="I6472" s="93" t="s">
        <v>23902</v>
      </c>
      <c r="J6472" s="93" t="s">
        <v>20854</v>
      </c>
      <c r="K6472" s="93" t="s">
        <v>20042</v>
      </c>
      <c r="L6472" s="14">
        <f>AND(vyberHrace&lt;&gt;"",ISNUMBER(SEARCH(vyberHrace,$B6472)))</f>
      </c>
      <c r="M6472" s="14">
        <f>AND($I6472=MID(kododd,1,2),$J6472=MID(kododd,3,3))</f>
      </c>
    </row>
    <row r="6473">
      <c r="A6473" s="95">
        <v>58121</v>
      </c>
      <c r="B6473" s="93" t="s">
        <v>24645</v>
      </c>
      <c r="C6473" s="93" t="s">
        <v>1447</v>
      </c>
      <c r="F6473" s="95">
        <v>23782935</v>
      </c>
      <c r="G6473" s="95">
        <v>250</v>
      </c>
      <c r="H6473" s="93" t="s">
        <v>8976</v>
      </c>
      <c r="I6473" s="93" t="s">
        <v>23902</v>
      </c>
      <c r="J6473" s="93" t="s">
        <v>20854</v>
      </c>
      <c r="K6473" s="93" t="s">
        <v>20042</v>
      </c>
      <c r="L6473" s="14">
        <f>AND(vyberHrace&lt;&gt;"",ISNUMBER(SEARCH(vyberHrace,$B6473)))</f>
      </c>
      <c r="M6473" s="14">
        <f>AND($I6473=MID(kododd,1,2),$J6473=MID(kododd,3,3))</f>
      </c>
    </row>
    <row r="6474">
      <c r="A6474" s="95">
        <v>33766</v>
      </c>
      <c r="B6474" s="93" t="s">
        <v>7835</v>
      </c>
      <c r="C6474" s="93" t="s">
        <v>1454</v>
      </c>
      <c r="D6474" s="95">
        <v>1413</v>
      </c>
      <c r="F6474" s="95">
        <v>363855</v>
      </c>
      <c r="G6474" s="95">
        <v>0</v>
      </c>
      <c r="H6474" s="93" t="s">
        <v>8976</v>
      </c>
      <c r="I6474" s="93" t="s">
        <v>23902</v>
      </c>
      <c r="J6474" s="93" t="s">
        <v>20918</v>
      </c>
      <c r="K6474" s="93" t="s">
        <v>7836</v>
      </c>
      <c r="L6474" s="14">
        <f>AND(vyberHrace&lt;&gt;"",ISNUMBER(SEARCH(vyberHrace,$B6474)))</f>
      </c>
      <c r="M6474" s="14">
        <f>AND($I6474=MID(kododd,1,2),$J6474=MID(kododd,3,3))</f>
      </c>
    </row>
    <row r="6475">
      <c r="A6475" s="95">
        <v>27809</v>
      </c>
      <c r="B6475" s="93" t="s">
        <v>6039</v>
      </c>
      <c r="C6475" s="93" t="s">
        <v>1432</v>
      </c>
      <c r="D6475" s="95">
        <v>1260</v>
      </c>
      <c r="G6475" s="95">
        <v>0</v>
      </c>
      <c r="H6475" s="93" t="s">
        <v>8976</v>
      </c>
      <c r="I6475" s="93" t="s">
        <v>23902</v>
      </c>
      <c r="J6475" s="93" t="s">
        <v>20859</v>
      </c>
      <c r="K6475" s="93" t="s">
        <v>4895</v>
      </c>
      <c r="L6475" s="14">
        <f>AND(vyberHrace&lt;&gt;"",ISNUMBER(SEARCH(vyberHrace,$B6475)))</f>
      </c>
      <c r="M6475" s="14">
        <f>AND($I6475=MID(kododd,1,2),$J6475=MID(kododd,3,3))</f>
      </c>
    </row>
    <row r="6476">
      <c r="A6476" s="95">
        <v>50249</v>
      </c>
      <c r="B6476" s="93" t="s">
        <v>9111</v>
      </c>
      <c r="C6476" s="93" t="s">
        <v>1412</v>
      </c>
      <c r="G6476" s="95">
        <v>0</v>
      </c>
      <c r="H6476" s="93" t="s">
        <v>8976</v>
      </c>
      <c r="I6476" s="93" t="s">
        <v>23902</v>
      </c>
      <c r="J6476" s="93" t="s">
        <v>20859</v>
      </c>
      <c r="K6476" s="93" t="s">
        <v>4895</v>
      </c>
      <c r="L6476" s="14">
        <f>AND(vyberHrace&lt;&gt;"",ISNUMBER(SEARCH(vyberHrace,$B6476)))</f>
      </c>
      <c r="M6476" s="14">
        <f>AND($I6476=MID(kododd,1,2),$J6476=MID(kododd,3,3))</f>
      </c>
    </row>
    <row r="6477">
      <c r="A6477" s="95">
        <v>54089</v>
      </c>
      <c r="B6477" s="93" t="s">
        <v>2765</v>
      </c>
      <c r="C6477" s="93" t="s">
        <v>1411</v>
      </c>
      <c r="G6477" s="95">
        <v>0</v>
      </c>
      <c r="H6477" s="93" t="s">
        <v>8976</v>
      </c>
      <c r="I6477" s="93" t="s">
        <v>23902</v>
      </c>
      <c r="J6477" s="93" t="s">
        <v>20897</v>
      </c>
      <c r="K6477" s="93" t="s">
        <v>11245</v>
      </c>
      <c r="L6477" s="14">
        <f>AND(vyberHrace&lt;&gt;"",ISNUMBER(SEARCH(vyberHrace,$B6477)))</f>
      </c>
      <c r="M6477" s="14">
        <f>AND($I6477=MID(kododd,1,2),$J6477=MID(kododd,3,3))</f>
      </c>
    </row>
    <row r="6478">
      <c r="A6478" s="95">
        <v>13799</v>
      </c>
      <c r="B6478" s="93" t="s">
        <v>28067</v>
      </c>
      <c r="C6478" s="93" t="s">
        <v>1434</v>
      </c>
      <c r="D6478" s="95">
        <v>1305</v>
      </c>
      <c r="G6478" s="95">
        <v>0</v>
      </c>
      <c r="H6478" s="93" t="s">
        <v>8976</v>
      </c>
      <c r="I6478" s="93" t="s">
        <v>23902</v>
      </c>
      <c r="J6478" s="93" t="s">
        <v>23412</v>
      </c>
      <c r="K6478" s="93" t="s">
        <v>21359</v>
      </c>
      <c r="L6478" s="14">
        <f>AND(vyberHrace&lt;&gt;"",ISNUMBER(SEARCH(vyberHrace,$B6478)))</f>
      </c>
      <c r="M6478" s="14">
        <f>AND($I6478=MID(kododd,1,2),$J6478=MID(kododd,3,3))</f>
      </c>
    </row>
    <row r="6479">
      <c r="A6479" s="95">
        <v>15350</v>
      </c>
      <c r="B6479" s="93" t="s">
        <v>8814</v>
      </c>
      <c r="C6479" s="93" t="s">
        <v>1415</v>
      </c>
      <c r="D6479" s="95">
        <v>1700</v>
      </c>
      <c r="E6479" s="95">
        <v>1860</v>
      </c>
      <c r="F6479" s="95">
        <v>23738642</v>
      </c>
      <c r="G6479" s="95">
        <v>0</v>
      </c>
      <c r="H6479" s="93" t="s">
        <v>8976</v>
      </c>
      <c r="I6479" s="93" t="s">
        <v>23902</v>
      </c>
      <c r="J6479" s="93" t="s">
        <v>20874</v>
      </c>
      <c r="K6479" s="93" t="s">
        <v>8815</v>
      </c>
      <c r="L6479" s="14">
        <f>AND(vyberHrace&lt;&gt;"",ISNUMBER(SEARCH(vyberHrace,$B6479)))</f>
      </c>
      <c r="M6479" s="14">
        <f>AND($I6479=MID(kododd,1,2),$J6479=MID(kododd,3,3))</f>
      </c>
    </row>
    <row r="6480">
      <c r="A6480" s="95">
        <v>51088</v>
      </c>
      <c r="B6480" s="93" t="s">
        <v>9112</v>
      </c>
      <c r="C6480" s="93" t="s">
        <v>1416</v>
      </c>
      <c r="G6480" s="95">
        <v>0</v>
      </c>
      <c r="H6480" s="93" t="s">
        <v>8976</v>
      </c>
      <c r="I6480" s="93" t="s">
        <v>23902</v>
      </c>
      <c r="J6480" s="93" t="s">
        <v>20859</v>
      </c>
      <c r="K6480" s="93" t="s">
        <v>4895</v>
      </c>
      <c r="L6480" s="14">
        <f>AND(vyberHrace&lt;&gt;"",ISNUMBER(SEARCH(vyberHrace,$B6480)))</f>
      </c>
      <c r="M6480" s="14">
        <f>AND($I6480=MID(kododd,1,2),$J6480=MID(kododd,3,3))</f>
      </c>
    </row>
    <row r="6481">
      <c r="A6481" s="95">
        <v>50227</v>
      </c>
      <c r="B6481" s="93" t="s">
        <v>2128</v>
      </c>
      <c r="C6481" s="93" t="s">
        <v>1422</v>
      </c>
      <c r="G6481" s="95">
        <v>0</v>
      </c>
      <c r="H6481" s="93" t="s">
        <v>8976</v>
      </c>
      <c r="I6481" s="93" t="s">
        <v>23902</v>
      </c>
      <c r="J6481" s="93" t="s">
        <v>20859</v>
      </c>
      <c r="K6481" s="93" t="s">
        <v>4895</v>
      </c>
      <c r="L6481" s="14">
        <f>AND(vyberHrace&lt;&gt;"",ISNUMBER(SEARCH(vyberHrace,$B6481)))</f>
      </c>
      <c r="M6481" s="14">
        <f>AND($I6481=MID(kododd,1,2),$J6481=MID(kododd,3,3))</f>
      </c>
    </row>
    <row r="6482">
      <c r="A6482" s="95">
        <v>59011</v>
      </c>
      <c r="B6482" s="93" t="s">
        <v>25463</v>
      </c>
      <c r="C6482" s="93" t="s">
        <v>1411</v>
      </c>
      <c r="G6482" s="95">
        <v>0</v>
      </c>
      <c r="H6482" s="93" t="s">
        <v>8976</v>
      </c>
      <c r="I6482" s="93" t="s">
        <v>23902</v>
      </c>
      <c r="J6482" s="93" t="s">
        <v>20897</v>
      </c>
      <c r="K6482" s="93" t="s">
        <v>11245</v>
      </c>
      <c r="L6482" s="14">
        <f>AND(vyberHrace&lt;&gt;"",ISNUMBER(SEARCH(vyberHrace,$B6482)))</f>
      </c>
      <c r="M6482" s="14">
        <f>AND($I6482=MID(kododd,1,2),$J6482=MID(kododd,3,3))</f>
      </c>
    </row>
    <row r="6483">
      <c r="A6483" s="95">
        <v>52093</v>
      </c>
      <c r="B6483" s="93" t="s">
        <v>1671</v>
      </c>
      <c r="C6483" s="93" t="s">
        <v>1406</v>
      </c>
      <c r="G6483" s="95">
        <v>0</v>
      </c>
      <c r="H6483" s="93" t="s">
        <v>8976</v>
      </c>
      <c r="I6483" s="93" t="s">
        <v>23902</v>
      </c>
      <c r="J6483" s="93" t="s">
        <v>20859</v>
      </c>
      <c r="K6483" s="93" t="s">
        <v>4895</v>
      </c>
      <c r="L6483" s="14">
        <f>AND(vyberHrace&lt;&gt;"",ISNUMBER(SEARCH(vyberHrace,$B6483)))</f>
      </c>
      <c r="M6483" s="14">
        <f>AND($I6483=MID(kododd,1,2),$J6483=MID(kododd,3,3))</f>
      </c>
    </row>
    <row r="6484">
      <c r="A6484" s="95">
        <v>42104</v>
      </c>
      <c r="B6484" s="93" t="s">
        <v>4699</v>
      </c>
      <c r="C6484" s="93" t="s">
        <v>1474</v>
      </c>
      <c r="D6484" s="95">
        <v>1463</v>
      </c>
      <c r="E6484" s="95">
        <v>1656</v>
      </c>
      <c r="F6484" s="95">
        <v>23700017</v>
      </c>
      <c r="G6484" s="95">
        <v>250</v>
      </c>
      <c r="H6484" s="93" t="s">
        <v>8976</v>
      </c>
      <c r="I6484" s="93" t="s">
        <v>23902</v>
      </c>
      <c r="J6484" s="93" t="s">
        <v>20897</v>
      </c>
      <c r="K6484" s="93" t="s">
        <v>11245</v>
      </c>
      <c r="L6484" s="14">
        <f>AND(vyberHrace&lt;&gt;"",ISNUMBER(SEARCH(vyberHrace,$B6484)))</f>
      </c>
      <c r="M6484" s="14">
        <f>AND($I6484=MID(kododd,1,2),$J6484=MID(kododd,3,3))</f>
      </c>
    </row>
    <row r="6485">
      <c r="A6485" s="95">
        <v>54085</v>
      </c>
      <c r="B6485" s="93" t="s">
        <v>2766</v>
      </c>
      <c r="C6485" s="93" t="s">
        <v>1411</v>
      </c>
      <c r="G6485" s="95">
        <v>0</v>
      </c>
      <c r="H6485" s="93" t="s">
        <v>8976</v>
      </c>
      <c r="I6485" s="93" t="s">
        <v>23902</v>
      </c>
      <c r="J6485" s="93" t="s">
        <v>20897</v>
      </c>
      <c r="K6485" s="93" t="s">
        <v>11245</v>
      </c>
      <c r="L6485" s="14">
        <f>AND(vyberHrace&lt;&gt;"",ISNUMBER(SEARCH(vyberHrace,$B6485)))</f>
      </c>
      <c r="M6485" s="14">
        <f>AND($I6485=MID(kododd,1,2),$J6485=MID(kododd,3,3))</f>
      </c>
    </row>
    <row r="6486">
      <c r="A6486" s="95">
        <v>58468</v>
      </c>
      <c r="B6486" s="93" t="s">
        <v>24969</v>
      </c>
      <c r="C6486" s="93" t="s">
        <v>1411</v>
      </c>
      <c r="G6486" s="95">
        <v>0</v>
      </c>
      <c r="H6486" s="93" t="s">
        <v>8976</v>
      </c>
      <c r="I6486" s="93" t="s">
        <v>23902</v>
      </c>
      <c r="J6486" s="93" t="s">
        <v>20897</v>
      </c>
      <c r="K6486" s="93" t="s">
        <v>11245</v>
      </c>
      <c r="L6486" s="14">
        <f>AND(vyberHrace&lt;&gt;"",ISNUMBER(SEARCH(vyberHrace,$B6486)))</f>
      </c>
      <c r="M6486" s="14">
        <f>AND($I6486=MID(kododd,1,2),$J6486=MID(kododd,3,3))</f>
      </c>
    </row>
    <row r="6487">
      <c r="A6487" s="95">
        <v>55279</v>
      </c>
      <c r="B6487" s="93" t="s">
        <v>2821</v>
      </c>
      <c r="C6487" s="93" t="s">
        <v>1411</v>
      </c>
      <c r="G6487" s="95">
        <v>250</v>
      </c>
      <c r="H6487" s="93" t="s">
        <v>8976</v>
      </c>
      <c r="I6487" s="93" t="s">
        <v>23902</v>
      </c>
      <c r="J6487" s="93" t="s">
        <v>20853</v>
      </c>
      <c r="K6487" s="93" t="s">
        <v>6888</v>
      </c>
      <c r="L6487" s="14">
        <f>AND(vyberHrace&lt;&gt;"",ISNUMBER(SEARCH(vyberHrace,$B6487)))</f>
      </c>
      <c r="M6487" s="14">
        <f>AND($I6487=MID(kododd,1,2),$J6487=MID(kododd,3,3))</f>
      </c>
    </row>
    <row r="6488">
      <c r="A6488" s="95">
        <v>47177</v>
      </c>
      <c r="B6488" s="93" t="s">
        <v>383</v>
      </c>
      <c r="C6488" s="93" t="s">
        <v>1406</v>
      </c>
      <c r="D6488" s="95">
        <v>1413</v>
      </c>
      <c r="E6488" s="95">
        <v>1534</v>
      </c>
      <c r="F6488" s="95">
        <v>23727080</v>
      </c>
      <c r="G6488" s="95">
        <v>0</v>
      </c>
      <c r="H6488" s="93" t="s">
        <v>8976</v>
      </c>
      <c r="I6488" s="93" t="s">
        <v>23902</v>
      </c>
      <c r="J6488" s="93" t="s">
        <v>20933</v>
      </c>
      <c r="K6488" s="93" t="s">
        <v>5593</v>
      </c>
      <c r="L6488" s="14">
        <f>AND(vyberHrace&lt;&gt;"",ISNUMBER(SEARCH(vyberHrace,$B6488)))</f>
      </c>
      <c r="M6488" s="14">
        <f>AND($I6488=MID(kododd,1,2),$J6488=MID(kododd,3,3))</f>
      </c>
    </row>
    <row r="6489">
      <c r="A6489" s="95">
        <v>40280</v>
      </c>
      <c r="B6489" s="93" t="s">
        <v>384</v>
      </c>
      <c r="C6489" s="93" t="s">
        <v>1432</v>
      </c>
      <c r="D6489" s="95">
        <v>1526</v>
      </c>
      <c r="E6489" s="95">
        <v>1690</v>
      </c>
      <c r="F6489" s="95">
        <v>23727098</v>
      </c>
      <c r="G6489" s="95">
        <v>250</v>
      </c>
      <c r="H6489" s="93" t="s">
        <v>8976</v>
      </c>
      <c r="I6489" s="93" t="s">
        <v>23902</v>
      </c>
      <c r="J6489" s="93" t="s">
        <v>20933</v>
      </c>
      <c r="K6489" s="93" t="s">
        <v>5593</v>
      </c>
      <c r="L6489" s="14">
        <f>AND(vyberHrace&lt;&gt;"",ISNUMBER(SEARCH(vyberHrace,$B6489)))</f>
      </c>
      <c r="M6489" s="14">
        <f>AND($I6489=MID(kododd,1,2),$J6489=MID(kododd,3,3))</f>
      </c>
    </row>
    <row r="6490">
      <c r="A6490" s="95">
        <v>11625</v>
      </c>
      <c r="B6490" s="93" t="s">
        <v>391</v>
      </c>
      <c r="C6490" s="93" t="s">
        <v>1472</v>
      </c>
      <c r="D6490" s="95">
        <v>1413</v>
      </c>
      <c r="F6490" s="95">
        <v>341673</v>
      </c>
      <c r="G6490" s="95">
        <v>0</v>
      </c>
      <c r="H6490" s="93" t="s">
        <v>8976</v>
      </c>
      <c r="I6490" s="93" t="s">
        <v>23902</v>
      </c>
      <c r="J6490" s="93" t="s">
        <v>20900</v>
      </c>
      <c r="K6490" s="93" t="s">
        <v>7820</v>
      </c>
      <c r="L6490" s="14">
        <f>AND(vyberHrace&lt;&gt;"",ISNUMBER(SEARCH(vyberHrace,$B6490)))</f>
      </c>
      <c r="M6490" s="14">
        <f>AND($I6490=MID(kododd,1,2),$J6490=MID(kododd,3,3))</f>
      </c>
    </row>
    <row r="6491">
      <c r="A6491" s="95">
        <v>2170</v>
      </c>
      <c r="B6491" s="93" t="s">
        <v>14006</v>
      </c>
      <c r="C6491" s="93" t="s">
        <v>1413</v>
      </c>
      <c r="D6491" s="95">
        <v>1897</v>
      </c>
      <c r="E6491" s="95">
        <v>1979</v>
      </c>
      <c r="F6491" s="95">
        <v>323217</v>
      </c>
      <c r="G6491" s="95">
        <v>250</v>
      </c>
      <c r="H6491" s="93" t="s">
        <v>8976</v>
      </c>
      <c r="I6491" s="93" t="s">
        <v>23902</v>
      </c>
      <c r="J6491" s="93" t="s">
        <v>20854</v>
      </c>
      <c r="K6491" s="93" t="s">
        <v>20042</v>
      </c>
      <c r="L6491" s="14">
        <f>AND(vyberHrace&lt;&gt;"",ISNUMBER(SEARCH(vyberHrace,$B6491)))</f>
      </c>
      <c r="M6491" s="14">
        <f>AND($I6491=MID(kododd,1,2),$J6491=MID(kododd,3,3))</f>
      </c>
    </row>
    <row r="6492">
      <c r="A6492" s="95">
        <v>3387</v>
      </c>
      <c r="B6492" s="93" t="s">
        <v>395</v>
      </c>
      <c r="C6492" s="93" t="s">
        <v>1447</v>
      </c>
      <c r="D6492" s="95">
        <v>1666</v>
      </c>
      <c r="E6492" s="95">
        <v>1794</v>
      </c>
      <c r="F6492" s="95">
        <v>321249</v>
      </c>
      <c r="G6492" s="95">
        <v>250</v>
      </c>
      <c r="H6492" s="93" t="s">
        <v>8976</v>
      </c>
      <c r="I6492" s="93" t="s">
        <v>23902</v>
      </c>
      <c r="J6492" s="93" t="s">
        <v>20850</v>
      </c>
      <c r="K6492" s="93" t="s">
        <v>8987</v>
      </c>
      <c r="L6492" s="14">
        <f>AND(vyberHrace&lt;&gt;"",ISNUMBER(SEARCH(vyberHrace,$B6492)))</f>
      </c>
      <c r="M6492" s="14">
        <f>AND($I6492=MID(kododd,1,2),$J6492=MID(kododd,3,3))</f>
      </c>
    </row>
    <row r="6493">
      <c r="A6493" s="95">
        <v>63911</v>
      </c>
      <c r="B6493" s="93" t="s">
        <v>30084</v>
      </c>
      <c r="C6493" s="93" t="s">
        <v>1431</v>
      </c>
      <c r="D6493" s="95">
        <v>80569</v>
      </c>
      <c r="E6493" s="95">
        <v>80569</v>
      </c>
      <c r="G6493" s="95">
        <v>250</v>
      </c>
      <c r="H6493" s="93" t="s">
        <v>8976</v>
      </c>
      <c r="I6493" s="93" t="s">
        <v>23902</v>
      </c>
      <c r="J6493" s="93" t="s">
        <v>20913</v>
      </c>
      <c r="K6493" s="93" t="s">
        <v>126</v>
      </c>
      <c r="L6493" s="14">
        <f>AND(vyberHrace&lt;&gt;"",ISNUMBER(SEARCH(vyberHrace,$B6493)))</f>
      </c>
      <c r="M6493" s="14">
        <f>AND($I6493=MID(kododd,1,2),$J6493=MID(kododd,3,3))</f>
      </c>
    </row>
    <row r="6494">
      <c r="A6494" s="95">
        <v>5900</v>
      </c>
      <c r="B6494" s="93" t="s">
        <v>408</v>
      </c>
      <c r="C6494" s="93" t="s">
        <v>1417</v>
      </c>
      <c r="D6494" s="95">
        <v>1915</v>
      </c>
      <c r="E6494" s="95">
        <v>1930</v>
      </c>
      <c r="F6494" s="95">
        <v>341681</v>
      </c>
      <c r="G6494" s="95">
        <v>250</v>
      </c>
      <c r="H6494" s="93" t="s">
        <v>8976</v>
      </c>
      <c r="I6494" s="93" t="s">
        <v>23902</v>
      </c>
      <c r="J6494" s="93" t="s">
        <v>20860</v>
      </c>
      <c r="K6494" s="93" t="s">
        <v>409</v>
      </c>
      <c r="L6494" s="14">
        <f>AND(vyberHrace&lt;&gt;"",ISNUMBER(SEARCH(vyberHrace,$B6494)))</f>
      </c>
      <c r="M6494" s="14">
        <f>AND($I6494=MID(kododd,1,2),$J6494=MID(kododd,3,3))</f>
      </c>
    </row>
    <row r="6495">
      <c r="A6495" s="95">
        <v>59824</v>
      </c>
      <c r="B6495" s="93" t="s">
        <v>26330</v>
      </c>
      <c r="C6495" s="93" t="s">
        <v>1439</v>
      </c>
      <c r="F6495" s="95">
        <v>23782846</v>
      </c>
      <c r="G6495" s="95">
        <v>0</v>
      </c>
      <c r="H6495" s="93" t="s">
        <v>8976</v>
      </c>
      <c r="I6495" s="93" t="s">
        <v>23902</v>
      </c>
      <c r="J6495" s="93" t="s">
        <v>20902</v>
      </c>
      <c r="K6495" s="93" t="s">
        <v>10158</v>
      </c>
      <c r="L6495" s="14">
        <f>AND(vyberHrace&lt;&gt;"",ISNUMBER(SEARCH(vyberHrace,$B6495)))</f>
      </c>
      <c r="M6495" s="14">
        <f>AND($I6495=MID(kododd,1,2),$J6495=MID(kododd,3,3))</f>
      </c>
    </row>
    <row r="6496">
      <c r="A6496" s="95">
        <v>15352</v>
      </c>
      <c r="B6496" s="93" t="s">
        <v>421</v>
      </c>
      <c r="C6496" s="93" t="s">
        <v>1436</v>
      </c>
      <c r="D6496" s="95">
        <v>1807</v>
      </c>
      <c r="E6496" s="95">
        <v>1894</v>
      </c>
      <c r="F6496" s="95">
        <v>356549</v>
      </c>
      <c r="G6496" s="95">
        <v>250</v>
      </c>
      <c r="H6496" s="93" t="s">
        <v>8976</v>
      </c>
      <c r="I6496" s="93" t="s">
        <v>23902</v>
      </c>
      <c r="J6496" s="93" t="s">
        <v>20854</v>
      </c>
      <c r="K6496" s="93" t="s">
        <v>20042</v>
      </c>
      <c r="L6496" s="14">
        <f>AND(vyberHrace&lt;&gt;"",ISNUMBER(SEARCH(vyberHrace,$B6496)))</f>
      </c>
      <c r="M6496" s="14">
        <f>AND($I6496=MID(kododd,1,2),$J6496=MID(kododd,3,3))</f>
      </c>
    </row>
    <row r="6497">
      <c r="A6497" s="95">
        <v>61662</v>
      </c>
      <c r="B6497" s="93" t="s">
        <v>27822</v>
      </c>
      <c r="C6497" s="93" t="s">
        <v>1486</v>
      </c>
      <c r="G6497" s="95">
        <v>0</v>
      </c>
      <c r="H6497" s="93" t="s">
        <v>8976</v>
      </c>
      <c r="I6497" s="93" t="s">
        <v>23902</v>
      </c>
      <c r="J6497" s="93" t="s">
        <v>20897</v>
      </c>
      <c r="K6497" s="93" t="s">
        <v>11245</v>
      </c>
      <c r="L6497" s="14">
        <f>AND(vyberHrace&lt;&gt;"",ISNUMBER(SEARCH(vyberHrace,$B6497)))</f>
      </c>
      <c r="M6497" s="14">
        <f>AND($I6497=MID(kododd,1,2),$J6497=MID(kododd,3,3))</f>
      </c>
    </row>
    <row r="6498">
      <c r="A6498" s="95">
        <v>39925</v>
      </c>
      <c r="B6498" s="93" t="s">
        <v>5861</v>
      </c>
      <c r="C6498" s="93" t="s">
        <v>1474</v>
      </c>
      <c r="D6498" s="95">
        <v>1475</v>
      </c>
      <c r="E6498" s="95">
        <v>1648</v>
      </c>
      <c r="F6498" s="95">
        <v>388475</v>
      </c>
      <c r="G6498" s="95">
        <v>250</v>
      </c>
      <c r="H6498" s="93" t="s">
        <v>8976</v>
      </c>
      <c r="I6498" s="93" t="s">
        <v>23902</v>
      </c>
      <c r="J6498" s="93" t="s">
        <v>21008</v>
      </c>
      <c r="K6498" s="93" t="s">
        <v>5862</v>
      </c>
      <c r="L6498" s="14">
        <f>AND(vyberHrace&lt;&gt;"",ISNUMBER(SEARCH(vyberHrace,$B6498)))</f>
      </c>
      <c r="M6498" s="14">
        <f>AND($I6498=MID(kododd,1,2),$J6498=MID(kododd,3,3))</f>
      </c>
    </row>
    <row r="6499">
      <c r="A6499" s="95">
        <v>6077</v>
      </c>
      <c r="B6499" s="93" t="s">
        <v>5872</v>
      </c>
      <c r="C6499" s="93" t="s">
        <v>1472</v>
      </c>
      <c r="D6499" s="95">
        <v>1923</v>
      </c>
      <c r="G6499" s="95">
        <v>0</v>
      </c>
      <c r="H6499" s="93" t="s">
        <v>8976</v>
      </c>
      <c r="I6499" s="93" t="s">
        <v>23902</v>
      </c>
      <c r="J6499" s="93" t="s">
        <v>23412</v>
      </c>
      <c r="K6499" s="93" t="s">
        <v>21359</v>
      </c>
      <c r="L6499" s="14">
        <f>AND(vyberHrace&lt;&gt;"",ISNUMBER(SEARCH(vyberHrace,$B6499)))</f>
      </c>
      <c r="M6499" s="14">
        <f>AND($I6499=MID(kododd,1,2),$J6499=MID(kododd,3,3))</f>
      </c>
    </row>
    <row r="6500">
      <c r="A6500" s="95">
        <v>55992</v>
      </c>
      <c r="B6500" s="93" t="s">
        <v>22016</v>
      </c>
      <c r="C6500" s="93" t="s">
        <v>1420</v>
      </c>
      <c r="G6500" s="95">
        <v>250</v>
      </c>
      <c r="H6500" s="93" t="s">
        <v>8976</v>
      </c>
      <c r="I6500" s="93" t="s">
        <v>23902</v>
      </c>
      <c r="J6500" s="93" t="s">
        <v>20853</v>
      </c>
      <c r="K6500" s="93" t="s">
        <v>6888</v>
      </c>
      <c r="L6500" s="14">
        <f>AND(vyberHrace&lt;&gt;"",ISNUMBER(SEARCH(vyberHrace,$B6500)))</f>
      </c>
      <c r="M6500" s="14">
        <f>AND($I6500=MID(kododd,1,2),$J6500=MID(kododd,3,3))</f>
      </c>
    </row>
    <row r="6501">
      <c r="A6501" s="95">
        <v>6029</v>
      </c>
      <c r="B6501" s="93" t="s">
        <v>6016</v>
      </c>
      <c r="C6501" s="93" t="s">
        <v>1432</v>
      </c>
      <c r="D6501" s="95">
        <v>2008</v>
      </c>
      <c r="E6501" s="95">
        <v>2004</v>
      </c>
      <c r="F6501" s="95">
        <v>341690</v>
      </c>
      <c r="G6501" s="95">
        <v>250</v>
      </c>
      <c r="H6501" s="93" t="s">
        <v>8976</v>
      </c>
      <c r="I6501" s="93" t="s">
        <v>23902</v>
      </c>
      <c r="J6501" s="93" t="s">
        <v>20900</v>
      </c>
      <c r="K6501" s="93" t="s">
        <v>7820</v>
      </c>
      <c r="L6501" s="14">
        <f>AND(vyberHrace&lt;&gt;"",ISNUMBER(SEARCH(vyberHrace,$B6501)))</f>
      </c>
      <c r="M6501" s="14">
        <f>AND($I6501=MID(kododd,1,2),$J6501=MID(kododd,3,3))</f>
      </c>
    </row>
    <row r="6502">
      <c r="A6502" s="95">
        <v>48235</v>
      </c>
      <c r="B6502" s="93" t="s">
        <v>6017</v>
      </c>
      <c r="C6502" s="93" t="s">
        <v>1412</v>
      </c>
      <c r="G6502" s="95">
        <v>250</v>
      </c>
      <c r="H6502" s="93" t="s">
        <v>8976</v>
      </c>
      <c r="I6502" s="93" t="s">
        <v>23902</v>
      </c>
      <c r="J6502" s="93" t="s">
        <v>20853</v>
      </c>
      <c r="K6502" s="93" t="s">
        <v>6888</v>
      </c>
      <c r="L6502" s="14">
        <f>AND(vyberHrace&lt;&gt;"",ISNUMBER(SEARCH(vyberHrace,$B6502)))</f>
      </c>
      <c r="M6502" s="14">
        <f>AND($I6502=MID(kododd,1,2),$J6502=MID(kododd,3,3))</f>
      </c>
    </row>
    <row r="6503">
      <c r="A6503" s="95">
        <v>31056</v>
      </c>
      <c r="B6503" s="93" t="s">
        <v>3360</v>
      </c>
      <c r="C6503" s="93" t="s">
        <v>1426</v>
      </c>
      <c r="D6503" s="95">
        <v>1363</v>
      </c>
      <c r="E6503" s="95">
        <v>1540</v>
      </c>
      <c r="F6503" s="95">
        <v>23700025</v>
      </c>
      <c r="G6503" s="95">
        <v>250</v>
      </c>
      <c r="H6503" s="93" t="s">
        <v>8976</v>
      </c>
      <c r="I6503" s="93" t="s">
        <v>23902</v>
      </c>
      <c r="J6503" s="93" t="s">
        <v>20872</v>
      </c>
      <c r="K6503" s="93" t="s">
        <v>26163</v>
      </c>
      <c r="L6503" s="14">
        <f>AND(vyberHrace&lt;&gt;"",ISNUMBER(SEARCH(vyberHrace,$B6503)))</f>
      </c>
      <c r="M6503" s="14">
        <f>AND($I6503=MID(kododd,1,2),$J6503=MID(kododd,3,3))</f>
      </c>
    </row>
    <row r="6504">
      <c r="A6504" s="95">
        <v>12151</v>
      </c>
      <c r="B6504" s="93" t="s">
        <v>125</v>
      </c>
      <c r="C6504" s="93" t="s">
        <v>1461</v>
      </c>
      <c r="D6504" s="95">
        <v>2036</v>
      </c>
      <c r="E6504" s="95">
        <v>2082</v>
      </c>
      <c r="F6504" s="95">
        <v>330515</v>
      </c>
      <c r="G6504" s="95">
        <v>250</v>
      </c>
      <c r="H6504" s="93" t="s">
        <v>8976</v>
      </c>
      <c r="I6504" s="93" t="s">
        <v>23902</v>
      </c>
      <c r="J6504" s="93" t="s">
        <v>20913</v>
      </c>
      <c r="K6504" s="93" t="s">
        <v>126</v>
      </c>
      <c r="L6504" s="14">
        <f>AND(vyberHrace&lt;&gt;"",ISNUMBER(SEARCH(vyberHrace,$B6504)))</f>
      </c>
      <c r="M6504" s="14">
        <f>AND($I6504=MID(kododd,1,2),$J6504=MID(kododd,3,3))</f>
      </c>
    </row>
    <row r="6505">
      <c r="A6505" s="95">
        <v>61417</v>
      </c>
      <c r="B6505" s="93" t="s">
        <v>125</v>
      </c>
      <c r="C6505" s="93" t="s">
        <v>1459</v>
      </c>
      <c r="G6505" s="95">
        <v>250</v>
      </c>
      <c r="H6505" s="93" t="s">
        <v>8976</v>
      </c>
      <c r="I6505" s="93" t="s">
        <v>23902</v>
      </c>
      <c r="J6505" s="93" t="s">
        <v>20903</v>
      </c>
      <c r="K6505" s="93" t="s">
        <v>5073</v>
      </c>
      <c r="L6505" s="14">
        <f>AND(vyberHrace&lt;&gt;"",ISNUMBER(SEARCH(vyberHrace,$B6505)))</f>
      </c>
      <c r="M6505" s="14">
        <f>AND($I6505=MID(kododd,1,2),$J6505=MID(kododd,3,3))</f>
      </c>
    </row>
    <row r="6506">
      <c r="A6506" s="95">
        <v>61745</v>
      </c>
      <c r="B6506" s="93" t="s">
        <v>27895</v>
      </c>
      <c r="C6506" s="93" t="s">
        <v>1411</v>
      </c>
      <c r="F6506" s="95">
        <v>23778237</v>
      </c>
      <c r="G6506" s="95">
        <v>250</v>
      </c>
      <c r="H6506" s="93" t="s">
        <v>8976</v>
      </c>
      <c r="I6506" s="93" t="s">
        <v>23902</v>
      </c>
      <c r="J6506" s="93" t="s">
        <v>20894</v>
      </c>
      <c r="K6506" s="93" t="s">
        <v>28897</v>
      </c>
      <c r="L6506" s="14">
        <f>AND(vyberHrace&lt;&gt;"",ISNUMBER(SEARCH(vyberHrace,$B6506)))</f>
      </c>
      <c r="M6506" s="14">
        <f>AND($I6506=MID(kododd,1,2),$J6506=MID(kododd,3,3))</f>
      </c>
    </row>
    <row r="6507">
      <c r="A6507" s="95">
        <v>52459</v>
      </c>
      <c r="B6507" s="93" t="s">
        <v>1672</v>
      </c>
      <c r="C6507" s="93" t="s">
        <v>1412</v>
      </c>
      <c r="G6507" s="95">
        <v>0</v>
      </c>
      <c r="H6507" s="93" t="s">
        <v>8976</v>
      </c>
      <c r="I6507" s="93" t="s">
        <v>23902</v>
      </c>
      <c r="J6507" s="93" t="s">
        <v>20859</v>
      </c>
      <c r="K6507" s="93" t="s">
        <v>4895</v>
      </c>
      <c r="L6507" s="14">
        <f>AND(vyberHrace&lt;&gt;"",ISNUMBER(SEARCH(vyberHrace,$B6507)))</f>
      </c>
      <c r="M6507" s="14">
        <f>AND($I6507=MID(kododd,1,2),$J6507=MID(kododd,3,3))</f>
      </c>
    </row>
    <row r="6508">
      <c r="A6508" s="95">
        <v>63368</v>
      </c>
      <c r="B6508" s="93" t="s">
        <v>28898</v>
      </c>
      <c r="C6508" s="93" t="s">
        <v>1424</v>
      </c>
      <c r="G6508" s="95">
        <v>250</v>
      </c>
      <c r="H6508" s="93" t="s">
        <v>8976</v>
      </c>
      <c r="I6508" s="93" t="s">
        <v>23902</v>
      </c>
      <c r="J6508" s="93" t="s">
        <v>20853</v>
      </c>
      <c r="K6508" s="93" t="s">
        <v>6888</v>
      </c>
      <c r="L6508" s="14">
        <f>AND(vyberHrace&lt;&gt;"",ISNUMBER(SEARCH(vyberHrace,$B6508)))</f>
      </c>
      <c r="M6508" s="14">
        <f>AND($I6508=MID(kododd,1,2),$J6508=MID(kododd,3,3))</f>
      </c>
    </row>
    <row r="6509">
      <c r="A6509" s="95">
        <v>57261</v>
      </c>
      <c r="B6509" s="93" t="s">
        <v>21905</v>
      </c>
      <c r="C6509" s="93" t="s">
        <v>1406</v>
      </c>
      <c r="F6509" s="95">
        <v>23773430</v>
      </c>
      <c r="G6509" s="95">
        <v>0</v>
      </c>
      <c r="H6509" s="93" t="s">
        <v>8976</v>
      </c>
      <c r="I6509" s="93" t="s">
        <v>23902</v>
      </c>
      <c r="J6509" s="93" t="s">
        <v>20859</v>
      </c>
      <c r="K6509" s="93" t="s">
        <v>4895</v>
      </c>
      <c r="L6509" s="14">
        <f>AND(vyberHrace&lt;&gt;"",ISNUMBER(SEARCH(vyberHrace,$B6509)))</f>
      </c>
      <c r="M6509" s="14">
        <f>AND($I6509=MID(kododd,1,2),$J6509=MID(kododd,3,3))</f>
      </c>
    </row>
    <row r="6510">
      <c r="A6510" s="95">
        <v>579</v>
      </c>
      <c r="B6510" s="93" t="s">
        <v>8823</v>
      </c>
      <c r="C6510" s="93" t="s">
        <v>1417</v>
      </c>
      <c r="D6510" s="95">
        <v>2156</v>
      </c>
      <c r="E6510" s="95">
        <v>2181</v>
      </c>
      <c r="F6510" s="95">
        <v>307610</v>
      </c>
      <c r="G6510" s="95">
        <v>250</v>
      </c>
      <c r="H6510" s="93" t="s">
        <v>8976</v>
      </c>
      <c r="I6510" s="93" t="s">
        <v>23902</v>
      </c>
      <c r="J6510" s="93" t="s">
        <v>20956</v>
      </c>
      <c r="K6510" s="93" t="s">
        <v>5622</v>
      </c>
      <c r="L6510" s="14">
        <f>AND(vyberHrace&lt;&gt;"",ISNUMBER(SEARCH(vyberHrace,$B6510)))</f>
      </c>
      <c r="M6510" s="14">
        <f>AND($I6510=MID(kododd,1,2),$J6510=MID(kododd,3,3))</f>
      </c>
    </row>
    <row r="6511">
      <c r="A6511" s="95">
        <v>50491</v>
      </c>
      <c r="B6511" s="93" t="s">
        <v>9162</v>
      </c>
      <c r="C6511" s="93" t="s">
        <v>1412</v>
      </c>
      <c r="D6511" s="95">
        <v>1392</v>
      </c>
      <c r="E6511" s="95">
        <v>1702</v>
      </c>
      <c r="F6511" s="95">
        <v>23795956</v>
      </c>
      <c r="G6511" s="95">
        <v>250</v>
      </c>
      <c r="H6511" s="93" t="s">
        <v>8976</v>
      </c>
      <c r="I6511" s="93" t="s">
        <v>23902</v>
      </c>
      <c r="J6511" s="93" t="s">
        <v>20854</v>
      </c>
      <c r="K6511" s="93" t="s">
        <v>20042</v>
      </c>
      <c r="L6511" s="14">
        <f>AND(vyberHrace&lt;&gt;"",ISNUMBER(SEARCH(vyberHrace,$B6511)))</f>
      </c>
      <c r="M6511" s="14">
        <f>AND($I6511=MID(kododd,1,2),$J6511=MID(kododd,3,3))</f>
      </c>
    </row>
    <row r="6512">
      <c r="A6512" s="95">
        <v>38624</v>
      </c>
      <c r="B6512" s="93" t="s">
        <v>12286</v>
      </c>
      <c r="C6512" s="93" t="s">
        <v>1448</v>
      </c>
      <c r="D6512" s="95">
        <v>1563</v>
      </c>
      <c r="E6512" s="95">
        <v>1720</v>
      </c>
      <c r="F6512" s="95">
        <v>367036</v>
      </c>
      <c r="G6512" s="95">
        <v>250</v>
      </c>
      <c r="H6512" s="93" t="s">
        <v>8976</v>
      </c>
      <c r="I6512" s="93" t="s">
        <v>23902</v>
      </c>
      <c r="J6512" s="93" t="s">
        <v>20918</v>
      </c>
      <c r="K6512" s="93" t="s">
        <v>7836</v>
      </c>
      <c r="L6512" s="14">
        <f>AND(vyberHrace&lt;&gt;"",ISNUMBER(SEARCH(vyberHrace,$B6512)))</f>
      </c>
      <c r="M6512" s="14">
        <f>AND($I6512=MID(kododd,1,2),$J6512=MID(kododd,3,3))</f>
      </c>
    </row>
    <row r="6513">
      <c r="A6513" s="95">
        <v>630</v>
      </c>
      <c r="B6513" s="93" t="s">
        <v>12289</v>
      </c>
      <c r="C6513" s="93" t="s">
        <v>1427</v>
      </c>
      <c r="D6513" s="95">
        <v>2097</v>
      </c>
      <c r="E6513" s="95">
        <v>2082</v>
      </c>
      <c r="F6513" s="95">
        <v>314579</v>
      </c>
      <c r="G6513" s="95">
        <v>250</v>
      </c>
      <c r="H6513" s="93" t="s">
        <v>8976</v>
      </c>
      <c r="I6513" s="93" t="s">
        <v>23902</v>
      </c>
      <c r="J6513" s="93" t="s">
        <v>20859</v>
      </c>
      <c r="K6513" s="93" t="s">
        <v>4895</v>
      </c>
      <c r="L6513" s="14">
        <f>AND(vyberHrace&lt;&gt;"",ISNUMBER(SEARCH(vyberHrace,$B6513)))</f>
      </c>
      <c r="M6513" s="14">
        <f>AND($I6513=MID(kododd,1,2),$J6513=MID(kododd,3,3))</f>
      </c>
    </row>
    <row r="6514">
      <c r="A6514" s="95">
        <v>59226</v>
      </c>
      <c r="B6514" s="93" t="s">
        <v>25655</v>
      </c>
      <c r="C6514" s="93" t="s">
        <v>1486</v>
      </c>
      <c r="D6514" s="95">
        <v>1476</v>
      </c>
      <c r="E6514" s="95">
        <v>1643</v>
      </c>
      <c r="F6514" s="95">
        <v>23780703</v>
      </c>
      <c r="G6514" s="95">
        <v>250</v>
      </c>
      <c r="H6514" s="93" t="s">
        <v>8976</v>
      </c>
      <c r="I6514" s="93" t="s">
        <v>23902</v>
      </c>
      <c r="J6514" s="93" t="s">
        <v>20854</v>
      </c>
      <c r="K6514" s="93" t="s">
        <v>20042</v>
      </c>
      <c r="L6514" s="14">
        <f>AND(vyberHrace&lt;&gt;"",ISNUMBER(SEARCH(vyberHrace,$B6514)))</f>
      </c>
      <c r="M6514" s="14">
        <f>AND($I6514=MID(kododd,1,2),$J6514=MID(kododd,3,3))</f>
      </c>
    </row>
    <row r="6515">
      <c r="A6515" s="95">
        <v>62127</v>
      </c>
      <c r="B6515" s="93" t="s">
        <v>28323</v>
      </c>
      <c r="C6515" s="93" t="s">
        <v>1415</v>
      </c>
      <c r="G6515" s="95">
        <v>250</v>
      </c>
      <c r="H6515" s="93" t="s">
        <v>8976</v>
      </c>
      <c r="I6515" s="93" t="s">
        <v>23902</v>
      </c>
      <c r="J6515" s="93" t="s">
        <v>20854</v>
      </c>
      <c r="K6515" s="93" t="s">
        <v>20042</v>
      </c>
      <c r="L6515" s="14">
        <f>AND(vyberHrace&lt;&gt;"",ISNUMBER(SEARCH(vyberHrace,$B6515)))</f>
      </c>
      <c r="M6515" s="14">
        <f>AND($I6515=MID(kododd,1,2),$J6515=MID(kododd,3,3))</f>
      </c>
    </row>
    <row r="6516">
      <c r="A6516" s="95">
        <v>63160</v>
      </c>
      <c r="B6516" s="93" t="s">
        <v>28899</v>
      </c>
      <c r="C6516" s="93" t="s">
        <v>1450</v>
      </c>
      <c r="G6516" s="95">
        <v>250</v>
      </c>
      <c r="H6516" s="93" t="s">
        <v>8976</v>
      </c>
      <c r="I6516" s="93" t="s">
        <v>23902</v>
      </c>
      <c r="J6516" s="93" t="s">
        <v>20860</v>
      </c>
      <c r="K6516" s="93" t="s">
        <v>409</v>
      </c>
      <c r="L6516" s="14">
        <f>AND(vyberHrace&lt;&gt;"",ISNUMBER(SEARCH(vyberHrace,$B6516)))</f>
      </c>
      <c r="M6516" s="14">
        <f>AND($I6516=MID(kododd,1,2),$J6516=MID(kododd,3,3))</f>
      </c>
    </row>
    <row r="6517">
      <c r="A6517" s="95">
        <v>6042</v>
      </c>
      <c r="B6517" s="93" t="s">
        <v>6692</v>
      </c>
      <c r="C6517" s="93" t="s">
        <v>1449</v>
      </c>
      <c r="D6517" s="95">
        <v>2031</v>
      </c>
      <c r="E6517" s="95">
        <v>2114</v>
      </c>
      <c r="F6517" s="95">
        <v>308994</v>
      </c>
      <c r="G6517" s="95">
        <v>0</v>
      </c>
      <c r="H6517" s="93" t="s">
        <v>8976</v>
      </c>
      <c r="I6517" s="93" t="s">
        <v>23902</v>
      </c>
      <c r="J6517" s="93" t="s">
        <v>20897</v>
      </c>
      <c r="K6517" s="93" t="s">
        <v>11245</v>
      </c>
      <c r="L6517" s="14">
        <f>AND(vyberHrace&lt;&gt;"",ISNUMBER(SEARCH(vyberHrace,$B6517)))</f>
      </c>
      <c r="M6517" s="14">
        <f>AND($I6517=MID(kododd,1,2),$J6517=MID(kododd,3,3))</f>
      </c>
    </row>
    <row r="6518">
      <c r="A6518" s="95">
        <v>10432</v>
      </c>
      <c r="B6518" s="93" t="s">
        <v>12347</v>
      </c>
      <c r="C6518" s="93" t="s">
        <v>1432</v>
      </c>
      <c r="D6518" s="95">
        <v>1113</v>
      </c>
      <c r="F6518" s="95">
        <v>23795816</v>
      </c>
      <c r="G6518" s="95">
        <v>250</v>
      </c>
      <c r="H6518" s="93" t="s">
        <v>8976</v>
      </c>
      <c r="I6518" s="93" t="s">
        <v>23902</v>
      </c>
      <c r="J6518" s="93" t="s">
        <v>21008</v>
      </c>
      <c r="K6518" s="93" t="s">
        <v>5862</v>
      </c>
      <c r="L6518" s="14">
        <f>AND(vyberHrace&lt;&gt;"",ISNUMBER(SEARCH(vyberHrace,$B6518)))</f>
      </c>
      <c r="M6518" s="14">
        <f>AND($I6518=MID(kododd,1,2),$J6518=MID(kododd,3,3))</f>
      </c>
    </row>
    <row r="6519">
      <c r="A6519" s="95">
        <v>55597</v>
      </c>
      <c r="B6519" s="93" t="s">
        <v>21906</v>
      </c>
      <c r="C6519" s="93" t="s">
        <v>1411</v>
      </c>
      <c r="D6519" s="95">
        <v>1045</v>
      </c>
      <c r="E6519" s="95">
        <v>1410</v>
      </c>
      <c r="F6519" s="95">
        <v>23779608</v>
      </c>
      <c r="G6519" s="95">
        <v>250</v>
      </c>
      <c r="H6519" s="93" t="s">
        <v>8976</v>
      </c>
      <c r="I6519" s="93" t="s">
        <v>23902</v>
      </c>
      <c r="J6519" s="93" t="s">
        <v>20859</v>
      </c>
      <c r="K6519" s="93" t="s">
        <v>4895</v>
      </c>
      <c r="L6519" s="14">
        <f>AND(vyberHrace&lt;&gt;"",ISNUMBER(SEARCH(vyberHrace,$B6519)))</f>
      </c>
      <c r="M6519" s="14">
        <f>AND($I6519=MID(kododd,1,2),$J6519=MID(kododd,3,3))</f>
      </c>
    </row>
    <row r="6520">
      <c r="A6520" s="95">
        <v>59007</v>
      </c>
      <c r="B6520" s="93" t="s">
        <v>25459</v>
      </c>
      <c r="C6520" s="93" t="s">
        <v>1411</v>
      </c>
      <c r="G6520" s="95">
        <v>0</v>
      </c>
      <c r="H6520" s="93" t="s">
        <v>8976</v>
      </c>
      <c r="I6520" s="93" t="s">
        <v>23902</v>
      </c>
      <c r="J6520" s="93" t="s">
        <v>20897</v>
      </c>
      <c r="K6520" s="93" t="s">
        <v>11245</v>
      </c>
      <c r="L6520" s="14">
        <f>AND(vyberHrace&lt;&gt;"",ISNUMBER(SEARCH(vyberHrace,$B6520)))</f>
      </c>
      <c r="M6520" s="14">
        <f>AND($I6520=MID(kododd,1,2),$J6520=MID(kododd,3,3))</f>
      </c>
    </row>
    <row r="6521">
      <c r="A6521" s="95">
        <v>59117</v>
      </c>
      <c r="B6521" s="93" t="s">
        <v>25562</v>
      </c>
      <c r="C6521" s="93" t="s">
        <v>1450</v>
      </c>
      <c r="F6521" s="95">
        <v>23776080</v>
      </c>
      <c r="G6521" s="95">
        <v>250</v>
      </c>
      <c r="H6521" s="93" t="s">
        <v>8976</v>
      </c>
      <c r="I6521" s="93" t="s">
        <v>23902</v>
      </c>
      <c r="J6521" s="93" t="s">
        <v>20853</v>
      </c>
      <c r="K6521" s="93" t="s">
        <v>6888</v>
      </c>
      <c r="L6521" s="14">
        <f>AND(vyberHrace&lt;&gt;"",ISNUMBER(SEARCH(vyberHrace,$B6521)))</f>
      </c>
      <c r="M6521" s="14">
        <f>AND($I6521=MID(kododd,1,2),$J6521=MID(kododd,3,3))</f>
      </c>
    </row>
    <row r="6522">
      <c r="A6522" s="95">
        <v>38579</v>
      </c>
      <c r="B6522" s="93" t="s">
        <v>7929</v>
      </c>
      <c r="C6522" s="93" t="s">
        <v>1419</v>
      </c>
      <c r="D6522" s="95">
        <v>1095</v>
      </c>
      <c r="G6522" s="95">
        <v>0</v>
      </c>
      <c r="H6522" s="93" t="s">
        <v>8976</v>
      </c>
      <c r="I6522" s="93" t="s">
        <v>23902</v>
      </c>
      <c r="J6522" s="93" t="s">
        <v>20859</v>
      </c>
      <c r="K6522" s="93" t="s">
        <v>4895</v>
      </c>
      <c r="L6522" s="14">
        <f>AND(vyberHrace&lt;&gt;"",ISNUMBER(SEARCH(vyberHrace,$B6522)))</f>
      </c>
      <c r="M6522" s="14">
        <f>AND($I6522=MID(kododd,1,2),$J6522=MID(kododd,3,3))</f>
      </c>
    </row>
    <row r="6523">
      <c r="A6523" s="95">
        <v>2118</v>
      </c>
      <c r="B6523" s="93" t="s">
        <v>7930</v>
      </c>
      <c r="C6523" s="93" t="s">
        <v>1428</v>
      </c>
      <c r="D6523" s="95">
        <v>1953</v>
      </c>
      <c r="E6523" s="95">
        <v>1977</v>
      </c>
      <c r="F6523" s="95">
        <v>310662</v>
      </c>
      <c r="G6523" s="95">
        <v>0</v>
      </c>
      <c r="H6523" s="93" t="s">
        <v>8976</v>
      </c>
      <c r="I6523" s="93" t="s">
        <v>23902</v>
      </c>
      <c r="J6523" s="93" t="s">
        <v>20870</v>
      </c>
      <c r="K6523" s="93" t="s">
        <v>9066</v>
      </c>
      <c r="L6523" s="14">
        <f>AND(vyberHrace&lt;&gt;"",ISNUMBER(SEARCH(vyberHrace,$B6523)))</f>
      </c>
      <c r="M6523" s="14">
        <f>AND($I6523=MID(kododd,1,2),$J6523=MID(kododd,3,3))</f>
      </c>
    </row>
    <row r="6524">
      <c r="A6524" s="95">
        <v>60431</v>
      </c>
      <c r="B6524" s="93" t="s">
        <v>26871</v>
      </c>
      <c r="C6524" s="93" t="s">
        <v>24215</v>
      </c>
      <c r="G6524" s="95">
        <v>250</v>
      </c>
      <c r="H6524" s="93" t="s">
        <v>8976</v>
      </c>
      <c r="I6524" s="93" t="s">
        <v>23902</v>
      </c>
      <c r="J6524" s="93" t="s">
        <v>20853</v>
      </c>
      <c r="K6524" s="93" t="s">
        <v>6888</v>
      </c>
      <c r="L6524" s="14">
        <f>AND(vyberHrace&lt;&gt;"",ISNUMBER(SEARCH(vyberHrace,$B6524)))</f>
      </c>
      <c r="M6524" s="14">
        <f>AND($I6524=MID(kododd,1,2),$J6524=MID(kododd,3,3))</f>
      </c>
    </row>
    <row r="6525">
      <c r="A6525" s="95">
        <v>6053</v>
      </c>
      <c r="B6525" s="93" t="s">
        <v>7943</v>
      </c>
      <c r="C6525" s="93" t="s">
        <v>1449</v>
      </c>
      <c r="D6525" s="95">
        <v>1716</v>
      </c>
      <c r="E6525" s="95">
        <v>1832</v>
      </c>
      <c r="F6525" s="95">
        <v>23719656</v>
      </c>
      <c r="G6525" s="95">
        <v>0</v>
      </c>
      <c r="H6525" s="93" t="s">
        <v>8976</v>
      </c>
      <c r="I6525" s="93" t="s">
        <v>23902</v>
      </c>
      <c r="J6525" s="93" t="s">
        <v>20844</v>
      </c>
      <c r="K6525" s="93" t="s">
        <v>6682</v>
      </c>
      <c r="L6525" s="14">
        <f>AND(vyberHrace&lt;&gt;"",ISNUMBER(SEARCH(vyberHrace,$B6525)))</f>
      </c>
      <c r="M6525" s="14">
        <f>AND($I6525=MID(kododd,1,2),$J6525=MID(kododd,3,3))</f>
      </c>
    </row>
    <row r="6526">
      <c r="A6526" s="95">
        <v>46482</v>
      </c>
      <c r="B6526" s="93" t="s">
        <v>10137</v>
      </c>
      <c r="C6526" s="93" t="s">
        <v>1402</v>
      </c>
      <c r="D6526" s="95">
        <v>1080</v>
      </c>
      <c r="F6526" s="95">
        <v>23734035</v>
      </c>
      <c r="G6526" s="95">
        <v>0</v>
      </c>
      <c r="H6526" s="93" t="s">
        <v>8976</v>
      </c>
      <c r="I6526" s="93" t="s">
        <v>23902</v>
      </c>
      <c r="J6526" s="93" t="s">
        <v>20859</v>
      </c>
      <c r="K6526" s="93" t="s">
        <v>4895</v>
      </c>
      <c r="L6526" s="14">
        <f>AND(vyberHrace&lt;&gt;"",ISNUMBER(SEARCH(vyberHrace,$B6526)))</f>
      </c>
      <c r="M6526" s="14">
        <f>AND($I6526=MID(kododd,1,2),$J6526=MID(kododd,3,3))</f>
      </c>
    </row>
    <row r="6527">
      <c r="A6527" s="95">
        <v>52821</v>
      </c>
      <c r="B6527" s="93" t="s">
        <v>1673</v>
      </c>
      <c r="C6527" s="93" t="s">
        <v>1412</v>
      </c>
      <c r="G6527" s="95">
        <v>0</v>
      </c>
      <c r="H6527" s="93" t="s">
        <v>8976</v>
      </c>
      <c r="I6527" s="93" t="s">
        <v>23902</v>
      </c>
      <c r="J6527" s="93" t="s">
        <v>20859</v>
      </c>
      <c r="K6527" s="93" t="s">
        <v>4895</v>
      </c>
      <c r="L6527" s="14">
        <f>AND(vyberHrace&lt;&gt;"",ISNUMBER(SEARCH(vyberHrace,$B6527)))</f>
      </c>
      <c r="M6527" s="14">
        <f>AND($I6527=MID(kododd,1,2),$J6527=MID(kododd,3,3))</f>
      </c>
    </row>
    <row r="6528">
      <c r="A6528" s="95">
        <v>29211</v>
      </c>
      <c r="B6528" s="93" t="s">
        <v>10154</v>
      </c>
      <c r="C6528" s="93" t="s">
        <v>1457</v>
      </c>
      <c r="D6528" s="95">
        <v>1475</v>
      </c>
      <c r="G6528" s="95">
        <v>0</v>
      </c>
      <c r="H6528" s="93" t="s">
        <v>8976</v>
      </c>
      <c r="I6528" s="93" t="s">
        <v>23902</v>
      </c>
      <c r="J6528" s="93" t="s">
        <v>20859</v>
      </c>
      <c r="K6528" s="93" t="s">
        <v>4895</v>
      </c>
      <c r="L6528" s="14">
        <f>AND(vyberHrace&lt;&gt;"",ISNUMBER(SEARCH(vyberHrace,$B6528)))</f>
      </c>
      <c r="M6528" s="14">
        <f>AND($I6528=MID(kododd,1,2),$J6528=MID(kododd,3,3))</f>
      </c>
    </row>
    <row r="6529">
      <c r="A6529" s="95">
        <v>29497</v>
      </c>
      <c r="B6529" s="93" t="s">
        <v>10155</v>
      </c>
      <c r="C6529" s="93" t="s">
        <v>1428</v>
      </c>
      <c r="D6529" s="95">
        <v>1426</v>
      </c>
      <c r="G6529" s="95">
        <v>0</v>
      </c>
      <c r="H6529" s="93" t="s">
        <v>8976</v>
      </c>
      <c r="I6529" s="93" t="s">
        <v>23902</v>
      </c>
      <c r="J6529" s="93" t="s">
        <v>20859</v>
      </c>
      <c r="K6529" s="93" t="s">
        <v>4895</v>
      </c>
      <c r="L6529" s="14">
        <f>AND(vyberHrace&lt;&gt;"",ISNUMBER(SEARCH(vyberHrace,$B6529)))</f>
      </c>
      <c r="M6529" s="14">
        <f>AND($I6529=MID(kododd,1,2),$J6529=MID(kododd,3,3))</f>
      </c>
    </row>
    <row r="6530">
      <c r="A6530" s="95">
        <v>34037</v>
      </c>
      <c r="B6530" s="93" t="s">
        <v>10157</v>
      </c>
      <c r="C6530" s="93" t="s">
        <v>1431</v>
      </c>
      <c r="D6530" s="95">
        <v>2008</v>
      </c>
      <c r="E6530" s="95">
        <v>2008</v>
      </c>
      <c r="F6530" s="95">
        <v>345962</v>
      </c>
      <c r="G6530" s="95">
        <v>0</v>
      </c>
      <c r="H6530" s="93" t="s">
        <v>8976</v>
      </c>
      <c r="I6530" s="93" t="s">
        <v>23902</v>
      </c>
      <c r="J6530" s="93" t="s">
        <v>20902</v>
      </c>
      <c r="K6530" s="93" t="s">
        <v>10158</v>
      </c>
      <c r="L6530" s="14">
        <f>AND(vyberHrace&lt;&gt;"",ISNUMBER(SEARCH(vyberHrace,$B6530)))</f>
      </c>
      <c r="M6530" s="14">
        <f>AND($I6530=MID(kododd,1,2),$J6530=MID(kododd,3,3))</f>
      </c>
    </row>
    <row r="6531">
      <c r="A6531" s="95">
        <v>50132</v>
      </c>
      <c r="B6531" s="93" t="s">
        <v>9113</v>
      </c>
      <c r="C6531" s="93" t="s">
        <v>1420</v>
      </c>
      <c r="D6531" s="95">
        <v>1043</v>
      </c>
      <c r="F6531" s="95">
        <v>23734027</v>
      </c>
      <c r="G6531" s="95">
        <v>0</v>
      </c>
      <c r="H6531" s="93" t="s">
        <v>8976</v>
      </c>
      <c r="I6531" s="93" t="s">
        <v>23902</v>
      </c>
      <c r="J6531" s="93" t="s">
        <v>20859</v>
      </c>
      <c r="K6531" s="93" t="s">
        <v>4895</v>
      </c>
      <c r="L6531" s="14">
        <f>AND(vyberHrace&lt;&gt;"",ISNUMBER(SEARCH(vyberHrace,$B6531)))</f>
      </c>
      <c r="M6531" s="14">
        <f>AND($I6531=MID(kododd,1,2),$J6531=MID(kododd,3,3))</f>
      </c>
    </row>
    <row r="6532">
      <c r="A6532" s="95">
        <v>51610</v>
      </c>
      <c r="B6532" s="93" t="s">
        <v>9113</v>
      </c>
      <c r="C6532" s="93" t="s">
        <v>1437</v>
      </c>
      <c r="D6532" s="95">
        <v>1277</v>
      </c>
      <c r="E6532" s="95">
        <v>1485</v>
      </c>
      <c r="F6532" s="95">
        <v>23741465</v>
      </c>
      <c r="G6532" s="95">
        <v>0</v>
      </c>
      <c r="H6532" s="93" t="s">
        <v>8976</v>
      </c>
      <c r="I6532" s="93" t="s">
        <v>23902</v>
      </c>
      <c r="J6532" s="93" t="s">
        <v>20859</v>
      </c>
      <c r="K6532" s="93" t="s">
        <v>4895</v>
      </c>
      <c r="L6532" s="14">
        <f>AND(vyberHrace&lt;&gt;"",ISNUMBER(SEARCH(vyberHrace,$B6532)))</f>
      </c>
      <c r="M6532" s="14">
        <f>AND($I6532=MID(kododd,1,2),$J6532=MID(kododd,3,3))</f>
      </c>
    </row>
    <row r="6533">
      <c r="A6533" s="95">
        <v>3034</v>
      </c>
      <c r="B6533" s="93" t="s">
        <v>11423</v>
      </c>
      <c r="C6533" s="93" t="s">
        <v>1429</v>
      </c>
      <c r="D6533" s="95">
        <v>1742</v>
      </c>
      <c r="E6533" s="95">
        <v>1826</v>
      </c>
      <c r="F6533" s="95">
        <v>348457</v>
      </c>
      <c r="G6533" s="95">
        <v>250</v>
      </c>
      <c r="H6533" s="93" t="s">
        <v>8976</v>
      </c>
      <c r="I6533" s="93" t="s">
        <v>23902</v>
      </c>
      <c r="J6533" s="93" t="s">
        <v>20942</v>
      </c>
      <c r="K6533" s="93" t="s">
        <v>2070</v>
      </c>
      <c r="L6533" s="14">
        <f>AND(vyberHrace&lt;&gt;"",ISNUMBER(SEARCH(vyberHrace,$B6533)))</f>
      </c>
      <c r="M6533" s="14">
        <f>AND($I6533=MID(kododd,1,2),$J6533=MID(kododd,3,3))</f>
      </c>
    </row>
    <row r="6534">
      <c r="A6534" s="95">
        <v>52819</v>
      </c>
      <c r="B6534" s="93" t="s">
        <v>1674</v>
      </c>
      <c r="C6534" s="93" t="s">
        <v>1406</v>
      </c>
      <c r="G6534" s="95">
        <v>0</v>
      </c>
      <c r="H6534" s="93" t="s">
        <v>8976</v>
      </c>
      <c r="I6534" s="93" t="s">
        <v>23902</v>
      </c>
      <c r="J6534" s="93" t="s">
        <v>20859</v>
      </c>
      <c r="K6534" s="93" t="s">
        <v>4895</v>
      </c>
      <c r="L6534" s="14">
        <f>AND(vyberHrace&lt;&gt;"",ISNUMBER(SEARCH(vyberHrace,$B6534)))</f>
      </c>
      <c r="M6534" s="14">
        <f>AND($I6534=MID(kododd,1,2),$J6534=MID(kododd,3,3))</f>
      </c>
    </row>
    <row r="6535">
      <c r="A6535" s="95">
        <v>52820</v>
      </c>
      <c r="B6535" s="93" t="s">
        <v>1675</v>
      </c>
      <c r="C6535" s="93" t="s">
        <v>1412</v>
      </c>
      <c r="G6535" s="95">
        <v>0</v>
      </c>
      <c r="H6535" s="93" t="s">
        <v>8976</v>
      </c>
      <c r="I6535" s="93" t="s">
        <v>23902</v>
      </c>
      <c r="J6535" s="93" t="s">
        <v>20859</v>
      </c>
      <c r="K6535" s="93" t="s">
        <v>4895</v>
      </c>
      <c r="L6535" s="14">
        <f>AND(vyberHrace&lt;&gt;"",ISNUMBER(SEARCH(vyberHrace,$B6535)))</f>
      </c>
      <c r="M6535" s="14">
        <f>AND($I6535=MID(kododd,1,2),$J6535=MID(kododd,3,3))</f>
      </c>
    </row>
    <row r="6536">
      <c r="A6536" s="95">
        <v>1009</v>
      </c>
      <c r="B6536" s="93" t="s">
        <v>8925</v>
      </c>
      <c r="C6536" s="93" t="s">
        <v>1413</v>
      </c>
      <c r="D6536" s="95">
        <v>1837</v>
      </c>
      <c r="E6536" s="95">
        <v>1893</v>
      </c>
      <c r="F6536" s="95">
        <v>341703</v>
      </c>
      <c r="G6536" s="95">
        <v>250</v>
      </c>
      <c r="H6536" s="93" t="s">
        <v>8976</v>
      </c>
      <c r="I6536" s="93" t="s">
        <v>23902</v>
      </c>
      <c r="J6536" s="93" t="s">
        <v>20854</v>
      </c>
      <c r="K6536" s="93" t="s">
        <v>20042</v>
      </c>
      <c r="L6536" s="14">
        <f>AND(vyberHrace&lt;&gt;"",ISNUMBER(SEARCH(vyberHrace,$B6536)))</f>
      </c>
      <c r="M6536" s="14">
        <f>AND($I6536=MID(kododd,1,2),$J6536=MID(kododd,3,3))</f>
      </c>
    </row>
    <row r="6537">
      <c r="A6537" s="95">
        <v>27112</v>
      </c>
      <c r="B6537" s="93" t="s">
        <v>8927</v>
      </c>
      <c r="C6537" s="93" t="s">
        <v>1448</v>
      </c>
      <c r="D6537" s="95">
        <v>1243</v>
      </c>
      <c r="G6537" s="95">
        <v>0</v>
      </c>
      <c r="H6537" s="93" t="s">
        <v>8976</v>
      </c>
      <c r="I6537" s="93" t="s">
        <v>23902</v>
      </c>
      <c r="J6537" s="93" t="s">
        <v>20859</v>
      </c>
      <c r="K6537" s="93" t="s">
        <v>4895</v>
      </c>
      <c r="L6537" s="14">
        <f>AND(vyberHrace&lt;&gt;"",ISNUMBER(SEARCH(vyberHrace,$B6537)))</f>
      </c>
      <c r="M6537" s="14">
        <f>AND($I6537=MID(kododd,1,2),$J6537=MID(kododd,3,3))</f>
      </c>
    </row>
    <row r="6538">
      <c r="A6538" s="95">
        <v>27654</v>
      </c>
      <c r="B6538" s="93" t="s">
        <v>8939</v>
      </c>
      <c r="C6538" s="93" t="s">
        <v>1439</v>
      </c>
      <c r="D6538" s="95">
        <v>1815</v>
      </c>
      <c r="F6538" s="95">
        <v>23700041</v>
      </c>
      <c r="G6538" s="95">
        <v>0</v>
      </c>
      <c r="H6538" s="93" t="s">
        <v>8976</v>
      </c>
      <c r="I6538" s="93" t="s">
        <v>23902</v>
      </c>
      <c r="J6538" s="93" t="s">
        <v>20874</v>
      </c>
      <c r="K6538" s="93" t="s">
        <v>8815</v>
      </c>
      <c r="L6538" s="14">
        <f>AND(vyberHrace&lt;&gt;"",ISNUMBER(SEARCH(vyberHrace,$B6538)))</f>
      </c>
      <c r="M6538" s="14">
        <f>AND($I6538=MID(kododd,1,2),$J6538=MID(kododd,3,3))</f>
      </c>
    </row>
    <row r="6539">
      <c r="A6539" s="95">
        <v>11621</v>
      </c>
      <c r="B6539" s="93" t="s">
        <v>8947</v>
      </c>
      <c r="C6539" s="93" t="s">
        <v>1465</v>
      </c>
      <c r="D6539" s="95">
        <v>1645</v>
      </c>
      <c r="E6539" s="95">
        <v>1805</v>
      </c>
      <c r="F6539" s="95">
        <v>341711</v>
      </c>
      <c r="G6539" s="95">
        <v>250</v>
      </c>
      <c r="H6539" s="93" t="s">
        <v>8976</v>
      </c>
      <c r="I6539" s="93" t="s">
        <v>23902</v>
      </c>
      <c r="J6539" s="93" t="s">
        <v>20900</v>
      </c>
      <c r="K6539" s="93" t="s">
        <v>7820</v>
      </c>
      <c r="L6539" s="14">
        <f>AND(vyberHrace&lt;&gt;"",ISNUMBER(SEARCH(vyberHrace,$B6539)))</f>
      </c>
      <c r="M6539" s="14">
        <f>AND($I6539=MID(kododd,1,2),$J6539=MID(kododd,3,3))</f>
      </c>
    </row>
    <row r="6540">
      <c r="A6540" s="95">
        <v>43360</v>
      </c>
      <c r="B6540" s="93" t="s">
        <v>8968</v>
      </c>
      <c r="C6540" s="93" t="s">
        <v>1440</v>
      </c>
      <c r="D6540" s="95">
        <v>1624</v>
      </c>
      <c r="G6540" s="95">
        <v>250</v>
      </c>
      <c r="H6540" s="93" t="s">
        <v>8976</v>
      </c>
      <c r="I6540" s="93" t="s">
        <v>23902</v>
      </c>
      <c r="J6540" s="93" t="s">
        <v>20960</v>
      </c>
      <c r="K6540" s="93" t="s">
        <v>11267</v>
      </c>
      <c r="L6540" s="14">
        <f>AND(vyberHrace&lt;&gt;"",ISNUMBER(SEARCH(vyberHrace,$B6540)))</f>
      </c>
      <c r="M6540" s="14">
        <f>AND($I6540=MID(kododd,1,2),$J6540=MID(kododd,3,3))</f>
      </c>
    </row>
    <row r="6541">
      <c r="A6541" s="95">
        <v>44391</v>
      </c>
      <c r="B6541" s="93" t="s">
        <v>5952</v>
      </c>
      <c r="C6541" s="93" t="s">
        <v>1408</v>
      </c>
      <c r="G6541" s="95">
        <v>0</v>
      </c>
      <c r="H6541" s="93" t="s">
        <v>8976</v>
      </c>
      <c r="I6541" s="93" t="s">
        <v>23902</v>
      </c>
      <c r="J6541" s="93" t="s">
        <v>20859</v>
      </c>
      <c r="K6541" s="93" t="s">
        <v>4895</v>
      </c>
      <c r="L6541" s="14">
        <f>AND(vyberHrace&lt;&gt;"",ISNUMBER(SEARCH(vyberHrace,$B6541)))</f>
      </c>
      <c r="M6541" s="14">
        <f>AND($I6541=MID(kododd,1,2),$J6541=MID(kododd,3,3))</f>
      </c>
    </row>
    <row r="6542">
      <c r="A6542" s="95">
        <v>57977</v>
      </c>
      <c r="B6542" s="93" t="s">
        <v>24515</v>
      </c>
      <c r="C6542" s="93" t="s">
        <v>1448</v>
      </c>
      <c r="G6542" s="95">
        <v>0</v>
      </c>
      <c r="H6542" s="93" t="s">
        <v>8976</v>
      </c>
      <c r="I6542" s="93" t="s">
        <v>23902</v>
      </c>
      <c r="J6542" s="93" t="s">
        <v>20897</v>
      </c>
      <c r="K6542" s="93" t="s">
        <v>11245</v>
      </c>
      <c r="L6542" s="14">
        <f>AND(vyberHrace&lt;&gt;"",ISNUMBER(SEARCH(vyberHrace,$B6542)))</f>
      </c>
      <c r="M6542" s="14">
        <f>AND($I6542=MID(kododd,1,2),$J6542=MID(kododd,3,3))</f>
      </c>
    </row>
    <row r="6543">
      <c r="A6543" s="95">
        <v>59092</v>
      </c>
      <c r="B6543" s="93" t="s">
        <v>25539</v>
      </c>
      <c r="C6543" s="93" t="s">
        <v>1406</v>
      </c>
      <c r="G6543" s="95">
        <v>0</v>
      </c>
      <c r="H6543" s="93" t="s">
        <v>8976</v>
      </c>
      <c r="I6543" s="93" t="s">
        <v>23902</v>
      </c>
      <c r="J6543" s="93" t="s">
        <v>20897</v>
      </c>
      <c r="K6543" s="93" t="s">
        <v>11245</v>
      </c>
      <c r="L6543" s="14">
        <f>AND(vyberHrace&lt;&gt;"",ISNUMBER(SEARCH(vyberHrace,$B6543)))</f>
      </c>
      <c r="M6543" s="14">
        <f>AND($I6543=MID(kododd,1,2),$J6543=MID(kododd,3,3))</f>
      </c>
    </row>
    <row r="6544">
      <c r="A6544" s="95">
        <v>112</v>
      </c>
      <c r="B6544" s="93" t="s">
        <v>9436</v>
      </c>
      <c r="C6544" s="93" t="s">
        <v>1446</v>
      </c>
      <c r="D6544" s="95">
        <v>2293</v>
      </c>
      <c r="E6544" s="95">
        <v>2337</v>
      </c>
      <c r="F6544" s="95">
        <v>305847</v>
      </c>
      <c r="G6544" s="95">
        <v>0</v>
      </c>
      <c r="H6544" s="93" t="s">
        <v>8976</v>
      </c>
      <c r="I6544" s="93" t="s">
        <v>23902</v>
      </c>
      <c r="J6544" s="93" t="s">
        <v>20956</v>
      </c>
      <c r="K6544" s="93" t="s">
        <v>5622</v>
      </c>
      <c r="L6544" s="14">
        <f>AND(vyberHrace&lt;&gt;"",ISNUMBER(SEARCH(vyberHrace,$B6544)))</f>
      </c>
      <c r="M6544" s="14">
        <f>AND($I6544=MID(kododd,1,2),$J6544=MID(kododd,3,3))</f>
      </c>
    </row>
    <row r="6545">
      <c r="A6545" s="95">
        <v>56803</v>
      </c>
      <c r="B6545" s="93" t="s">
        <v>21907</v>
      </c>
      <c r="C6545" s="93" t="s">
        <v>1406</v>
      </c>
      <c r="D6545" s="95">
        <v>1783</v>
      </c>
      <c r="E6545" s="95">
        <v>1888</v>
      </c>
      <c r="F6545" s="95">
        <v>23764228</v>
      </c>
      <c r="G6545" s="95">
        <v>250</v>
      </c>
      <c r="H6545" s="93" t="s">
        <v>8976</v>
      </c>
      <c r="I6545" s="93" t="s">
        <v>23902</v>
      </c>
      <c r="J6545" s="93" t="s">
        <v>20859</v>
      </c>
      <c r="K6545" s="93" t="s">
        <v>4895</v>
      </c>
      <c r="L6545" s="14">
        <f>AND(vyberHrace&lt;&gt;"",ISNUMBER(SEARCH(vyberHrace,$B6545)))</f>
      </c>
      <c r="M6545" s="14">
        <f>AND($I6545=MID(kododd,1,2),$J6545=MID(kododd,3,3))</f>
      </c>
    </row>
    <row r="6546">
      <c r="A6546" s="95">
        <v>61548</v>
      </c>
      <c r="B6546" s="93" t="s">
        <v>27721</v>
      </c>
      <c r="C6546" s="93" t="s">
        <v>1416</v>
      </c>
      <c r="G6546" s="95">
        <v>250</v>
      </c>
      <c r="H6546" s="93" t="s">
        <v>8976</v>
      </c>
      <c r="I6546" s="93" t="s">
        <v>23902</v>
      </c>
      <c r="J6546" s="93" t="s">
        <v>20860</v>
      </c>
      <c r="K6546" s="93" t="s">
        <v>409</v>
      </c>
      <c r="L6546" s="14">
        <f>AND(vyberHrace&lt;&gt;"",ISNUMBER(SEARCH(vyberHrace,$B6546)))</f>
      </c>
      <c r="M6546" s="14">
        <f>AND($I6546=MID(kododd,1,2),$J6546=MID(kododd,3,3))</f>
      </c>
    </row>
    <row r="6547">
      <c r="A6547" s="95">
        <v>44836</v>
      </c>
      <c r="B6547" s="93" t="s">
        <v>14618</v>
      </c>
      <c r="C6547" s="93" t="s">
        <v>1410</v>
      </c>
      <c r="D6547" s="95">
        <v>1392</v>
      </c>
      <c r="E6547" s="95">
        <v>1599</v>
      </c>
      <c r="F6547" s="95">
        <v>23709375</v>
      </c>
      <c r="G6547" s="95">
        <v>0</v>
      </c>
      <c r="H6547" s="93" t="s">
        <v>8976</v>
      </c>
      <c r="I6547" s="93" t="s">
        <v>23902</v>
      </c>
      <c r="J6547" s="93" t="s">
        <v>20859</v>
      </c>
      <c r="K6547" s="93" t="s">
        <v>4895</v>
      </c>
      <c r="L6547" s="14">
        <f>AND(vyberHrace&lt;&gt;"",ISNUMBER(SEARCH(vyberHrace,$B6547)))</f>
      </c>
      <c r="M6547" s="14">
        <f>AND($I6547=MID(kododd,1,2),$J6547=MID(kododd,3,3))</f>
      </c>
    </row>
    <row r="6548">
      <c r="A6548" s="95">
        <v>60201</v>
      </c>
      <c r="B6548" s="93" t="s">
        <v>3079</v>
      </c>
      <c r="C6548" s="93" t="s">
        <v>1450</v>
      </c>
      <c r="G6548" s="95">
        <v>250</v>
      </c>
      <c r="H6548" s="93" t="s">
        <v>8976</v>
      </c>
      <c r="I6548" s="93" t="s">
        <v>23902</v>
      </c>
      <c r="J6548" s="93" t="s">
        <v>20854</v>
      </c>
      <c r="K6548" s="93" t="s">
        <v>20042</v>
      </c>
      <c r="L6548" s="14">
        <f>AND(vyberHrace&lt;&gt;"",ISNUMBER(SEARCH(vyberHrace,$B6548)))</f>
      </c>
      <c r="M6548" s="14">
        <f>AND($I6548=MID(kododd,1,2),$J6548=MID(kododd,3,3))</f>
      </c>
    </row>
    <row r="6549">
      <c r="A6549" s="95">
        <v>7881</v>
      </c>
      <c r="B6549" s="93" t="s">
        <v>3083</v>
      </c>
      <c r="C6549" s="93" t="s">
        <v>1468</v>
      </c>
      <c r="D6549" s="95">
        <v>1735</v>
      </c>
      <c r="E6549" s="95">
        <v>1834</v>
      </c>
      <c r="F6549" s="95">
        <v>393096</v>
      </c>
      <c r="G6549" s="95">
        <v>250</v>
      </c>
      <c r="H6549" s="93" t="s">
        <v>8976</v>
      </c>
      <c r="I6549" s="93" t="s">
        <v>23902</v>
      </c>
      <c r="J6549" s="93" t="s">
        <v>20933</v>
      </c>
      <c r="K6549" s="93" t="s">
        <v>5593</v>
      </c>
      <c r="L6549" s="14">
        <f>AND(vyberHrace&lt;&gt;"",ISNUMBER(SEARCH(vyberHrace,$B6549)))</f>
      </c>
      <c r="M6549" s="14">
        <f>AND($I6549=MID(kododd,1,2),$J6549=MID(kododd,3,3))</f>
      </c>
    </row>
    <row r="6550">
      <c r="A6550" s="95">
        <v>57678</v>
      </c>
      <c r="B6550" s="93" t="s">
        <v>24248</v>
      </c>
      <c r="C6550" s="93" t="s">
        <v>1422</v>
      </c>
      <c r="F6550" s="95">
        <v>23765607</v>
      </c>
      <c r="G6550" s="95">
        <v>0</v>
      </c>
      <c r="H6550" s="93" t="s">
        <v>8976</v>
      </c>
      <c r="I6550" s="93" t="s">
        <v>23902</v>
      </c>
      <c r="J6550" s="93" t="s">
        <v>20960</v>
      </c>
      <c r="K6550" s="93" t="s">
        <v>11267</v>
      </c>
      <c r="L6550" s="14">
        <f>AND(vyberHrace&lt;&gt;"",ISNUMBER(SEARCH(vyberHrace,$B6550)))</f>
      </c>
      <c r="M6550" s="14">
        <f>AND($I6550=MID(kododd,1,2),$J6550=MID(kododd,3,3))</f>
      </c>
    </row>
    <row r="6551">
      <c r="A6551" s="95">
        <v>11956</v>
      </c>
      <c r="B6551" s="93" t="s">
        <v>11812</v>
      </c>
      <c r="C6551" s="93" t="s">
        <v>1418</v>
      </c>
      <c r="D6551" s="95">
        <v>1514</v>
      </c>
      <c r="F6551" s="95">
        <v>23729988</v>
      </c>
      <c r="G6551" s="95">
        <v>0</v>
      </c>
      <c r="H6551" s="93" t="s">
        <v>8976</v>
      </c>
      <c r="I6551" s="93" t="s">
        <v>23902</v>
      </c>
      <c r="J6551" s="93" t="s">
        <v>20902</v>
      </c>
      <c r="K6551" s="93" t="s">
        <v>10158</v>
      </c>
      <c r="L6551" s="14">
        <f>AND(vyberHrace&lt;&gt;"",ISNUMBER(SEARCH(vyberHrace,$B6551)))</f>
      </c>
      <c r="M6551" s="14">
        <f>AND($I6551=MID(kododd,1,2),$J6551=MID(kododd,3,3))</f>
      </c>
    </row>
    <row r="6552">
      <c r="A6552" s="95">
        <v>17462</v>
      </c>
      <c r="B6552" s="93" t="s">
        <v>11812</v>
      </c>
      <c r="C6552" s="93" t="s">
        <v>1468</v>
      </c>
      <c r="D6552" s="95">
        <v>1352</v>
      </c>
      <c r="E6552" s="95">
        <v>1577</v>
      </c>
      <c r="F6552" s="95">
        <v>356557</v>
      </c>
      <c r="G6552" s="95">
        <v>250</v>
      </c>
      <c r="H6552" s="93" t="s">
        <v>8976</v>
      </c>
      <c r="I6552" s="93" t="s">
        <v>23902</v>
      </c>
      <c r="J6552" s="93" t="s">
        <v>20902</v>
      </c>
      <c r="K6552" s="93" t="s">
        <v>10158</v>
      </c>
      <c r="L6552" s="14">
        <f>AND(vyberHrace&lt;&gt;"",ISNUMBER(SEARCH(vyberHrace,$B6552)))</f>
      </c>
      <c r="M6552" s="14">
        <f>AND($I6552=MID(kododd,1,2),$J6552=MID(kododd,3,3))</f>
      </c>
    </row>
    <row r="6553">
      <c r="A6553" s="95">
        <v>63005</v>
      </c>
      <c r="B6553" s="93" t="s">
        <v>28900</v>
      </c>
      <c r="C6553" s="93" t="s">
        <v>1420</v>
      </c>
      <c r="F6553" s="95">
        <v>571004408</v>
      </c>
      <c r="G6553" s="95">
        <v>250</v>
      </c>
      <c r="H6553" s="93" t="s">
        <v>8976</v>
      </c>
      <c r="I6553" s="93" t="s">
        <v>23902</v>
      </c>
      <c r="J6553" s="93" t="s">
        <v>20903</v>
      </c>
      <c r="K6553" s="93" t="s">
        <v>5073</v>
      </c>
      <c r="L6553" s="14">
        <f>AND(vyberHrace&lt;&gt;"",ISNUMBER(SEARCH(vyberHrace,$B6553)))</f>
      </c>
      <c r="M6553" s="14">
        <f>AND($I6553=MID(kododd,1,2),$J6553=MID(kododd,3,3))</f>
      </c>
    </row>
    <row r="6554">
      <c r="A6554" s="95">
        <v>51825</v>
      </c>
      <c r="B6554" s="93" t="s">
        <v>7694</v>
      </c>
      <c r="C6554" s="93" t="s">
        <v>1422</v>
      </c>
      <c r="G6554" s="95">
        <v>250</v>
      </c>
      <c r="H6554" s="93" t="s">
        <v>8976</v>
      </c>
      <c r="I6554" s="93" t="s">
        <v>23902</v>
      </c>
      <c r="J6554" s="93" t="s">
        <v>20854</v>
      </c>
      <c r="K6554" s="93" t="s">
        <v>20042</v>
      </c>
      <c r="L6554" s="14">
        <f>AND(vyberHrace&lt;&gt;"",ISNUMBER(SEARCH(vyberHrace,$B6554)))</f>
      </c>
      <c r="M6554" s="14">
        <f>AND($I6554=MID(kododd,1,2),$J6554=MID(kododd,3,3))</f>
      </c>
    </row>
    <row r="6555">
      <c r="A6555" s="95">
        <v>59118</v>
      </c>
      <c r="B6555" s="93" t="s">
        <v>25563</v>
      </c>
      <c r="C6555" s="93" t="s">
        <v>1424</v>
      </c>
      <c r="G6555" s="95">
        <v>250</v>
      </c>
      <c r="H6555" s="93" t="s">
        <v>8976</v>
      </c>
      <c r="I6555" s="93" t="s">
        <v>23902</v>
      </c>
      <c r="J6555" s="93" t="s">
        <v>20853</v>
      </c>
      <c r="K6555" s="93" t="s">
        <v>6888</v>
      </c>
      <c r="L6555" s="14">
        <f>AND(vyberHrace&lt;&gt;"",ISNUMBER(SEARCH(vyberHrace,$B6555)))</f>
      </c>
      <c r="M6555" s="14">
        <f>AND($I6555=MID(kododd,1,2),$J6555=MID(kododd,3,3))</f>
      </c>
    </row>
    <row r="6556">
      <c r="A6556" s="95">
        <v>8588</v>
      </c>
      <c r="B6556" s="93" t="s">
        <v>1928</v>
      </c>
      <c r="C6556" s="93" t="s">
        <v>1468</v>
      </c>
      <c r="D6556" s="95">
        <v>1521</v>
      </c>
      <c r="E6556" s="95">
        <v>1703</v>
      </c>
      <c r="F6556" s="95">
        <v>341746</v>
      </c>
      <c r="G6556" s="95">
        <v>250</v>
      </c>
      <c r="H6556" s="93" t="s">
        <v>8976</v>
      </c>
      <c r="I6556" s="93" t="s">
        <v>23902</v>
      </c>
      <c r="J6556" s="93" t="s">
        <v>20900</v>
      </c>
      <c r="K6556" s="93" t="s">
        <v>7820</v>
      </c>
      <c r="L6556" s="14">
        <f>AND(vyberHrace&lt;&gt;"",ISNUMBER(SEARCH(vyberHrace,$B6556)))</f>
      </c>
      <c r="M6556" s="14">
        <f>AND($I6556=MID(kododd,1,2),$J6556=MID(kododd,3,3))</f>
      </c>
    </row>
    <row r="6557">
      <c r="A6557" s="95">
        <v>58491</v>
      </c>
      <c r="B6557" s="93" t="s">
        <v>3970</v>
      </c>
      <c r="C6557" s="93" t="s">
        <v>1412</v>
      </c>
      <c r="G6557" s="95">
        <v>250</v>
      </c>
      <c r="H6557" s="93" t="s">
        <v>8976</v>
      </c>
      <c r="I6557" s="93" t="s">
        <v>23902</v>
      </c>
      <c r="J6557" s="93" t="s">
        <v>20854</v>
      </c>
      <c r="K6557" s="93" t="s">
        <v>20042</v>
      </c>
      <c r="L6557" s="14">
        <f>AND(vyberHrace&lt;&gt;"",ISNUMBER(SEARCH(vyberHrace,$B6557)))</f>
      </c>
      <c r="M6557" s="14">
        <f>AND($I6557=MID(kododd,1,2),$J6557=MID(kododd,3,3))</f>
      </c>
    </row>
    <row r="6558">
      <c r="A6558" s="95">
        <v>38620</v>
      </c>
      <c r="B6558" s="93" t="s">
        <v>1949</v>
      </c>
      <c r="C6558" s="93" t="s">
        <v>1438</v>
      </c>
      <c r="G6558" s="95">
        <v>0</v>
      </c>
      <c r="H6558" s="93" t="s">
        <v>8976</v>
      </c>
      <c r="I6558" s="93" t="s">
        <v>23902</v>
      </c>
      <c r="J6558" s="93" t="s">
        <v>20859</v>
      </c>
      <c r="K6558" s="93" t="s">
        <v>4895</v>
      </c>
      <c r="L6558" s="14">
        <f>AND(vyberHrace&lt;&gt;"",ISNUMBER(SEARCH(vyberHrace,$B6558)))</f>
      </c>
      <c r="M6558" s="14">
        <f>AND($I6558=MID(kododd,1,2),$J6558=MID(kododd,3,3))</f>
      </c>
    </row>
    <row r="6559">
      <c r="A6559" s="95">
        <v>10429</v>
      </c>
      <c r="B6559" s="93" t="s">
        <v>293</v>
      </c>
      <c r="C6559" s="93" t="s">
        <v>1401</v>
      </c>
      <c r="D6559" s="95">
        <v>1744</v>
      </c>
      <c r="E6559" s="95">
        <v>1843</v>
      </c>
      <c r="F6559" s="95">
        <v>341754</v>
      </c>
      <c r="G6559" s="95">
        <v>250</v>
      </c>
      <c r="H6559" s="93" t="s">
        <v>8976</v>
      </c>
      <c r="I6559" s="93" t="s">
        <v>23902</v>
      </c>
      <c r="J6559" s="93" t="s">
        <v>21008</v>
      </c>
      <c r="K6559" s="93" t="s">
        <v>5862</v>
      </c>
      <c r="L6559" s="14">
        <f>AND(vyberHrace&lt;&gt;"",ISNUMBER(SEARCH(vyberHrace,$B6559)))</f>
      </c>
      <c r="M6559" s="14">
        <f>AND($I6559=MID(kododd,1,2),$J6559=MID(kododd,3,3))</f>
      </c>
    </row>
    <row r="6560">
      <c r="A6560" s="95">
        <v>53403</v>
      </c>
      <c r="B6560" s="93" t="s">
        <v>19983</v>
      </c>
      <c r="C6560" s="93" t="s">
        <v>1416</v>
      </c>
      <c r="D6560" s="95">
        <v>1086</v>
      </c>
      <c r="E6560" s="95">
        <v>1549</v>
      </c>
      <c r="F6560" s="95">
        <v>23747366</v>
      </c>
      <c r="G6560" s="95">
        <v>250</v>
      </c>
      <c r="H6560" s="93" t="s">
        <v>8976</v>
      </c>
      <c r="I6560" s="93" t="s">
        <v>23902</v>
      </c>
      <c r="J6560" s="93" t="s">
        <v>20933</v>
      </c>
      <c r="K6560" s="93" t="s">
        <v>5593</v>
      </c>
      <c r="L6560" s="14">
        <f>AND(vyberHrace&lt;&gt;"",ISNUMBER(SEARCH(vyberHrace,$B6560)))</f>
      </c>
      <c r="M6560" s="14">
        <f>AND($I6560=MID(kododd,1,2),$J6560=MID(kododd,3,3))</f>
      </c>
    </row>
    <row r="6561">
      <c r="A6561" s="95">
        <v>63901</v>
      </c>
      <c r="B6561" s="93" t="s">
        <v>30085</v>
      </c>
      <c r="C6561" s="93" t="s">
        <v>1408</v>
      </c>
      <c r="D6561" s="95">
        <v>70013</v>
      </c>
      <c r="E6561" s="95">
        <v>70013</v>
      </c>
      <c r="F6561" s="95">
        <v>571005749</v>
      </c>
      <c r="G6561" s="95">
        <v>500</v>
      </c>
      <c r="H6561" s="93" t="s">
        <v>8976</v>
      </c>
      <c r="I6561" s="93" t="s">
        <v>23902</v>
      </c>
      <c r="J6561" s="93" t="s">
        <v>23412</v>
      </c>
      <c r="K6561" s="93" t="s">
        <v>21359</v>
      </c>
      <c r="L6561" s="14">
        <f>AND(vyberHrace&lt;&gt;"",ISNUMBER(SEARCH(vyberHrace,$B6561)))</f>
      </c>
      <c r="M6561" s="14">
        <f>AND($I6561=MID(kododd,1,2),$J6561=MID(kododd,3,3))</f>
      </c>
    </row>
    <row r="6562">
      <c r="A6562" s="95">
        <v>52458</v>
      </c>
      <c r="B6562" s="93" t="s">
        <v>1676</v>
      </c>
      <c r="C6562" s="93" t="s">
        <v>1406</v>
      </c>
      <c r="G6562" s="95">
        <v>0</v>
      </c>
      <c r="H6562" s="93" t="s">
        <v>8976</v>
      </c>
      <c r="I6562" s="93" t="s">
        <v>23902</v>
      </c>
      <c r="J6562" s="93" t="s">
        <v>20859</v>
      </c>
      <c r="K6562" s="93" t="s">
        <v>4895</v>
      </c>
      <c r="L6562" s="14">
        <f>AND(vyberHrace&lt;&gt;"",ISNUMBER(SEARCH(vyberHrace,$B6562)))</f>
      </c>
      <c r="M6562" s="14">
        <f>AND($I6562=MID(kododd,1,2),$J6562=MID(kododd,3,3))</f>
      </c>
    </row>
    <row r="6563">
      <c r="A6563" s="95">
        <v>54090</v>
      </c>
      <c r="B6563" s="93" t="s">
        <v>6963</v>
      </c>
      <c r="C6563" s="93" t="s">
        <v>1422</v>
      </c>
      <c r="G6563" s="95">
        <v>0</v>
      </c>
      <c r="H6563" s="93" t="s">
        <v>8976</v>
      </c>
      <c r="I6563" s="93" t="s">
        <v>23902</v>
      </c>
      <c r="J6563" s="93" t="s">
        <v>20897</v>
      </c>
      <c r="K6563" s="93" t="s">
        <v>11245</v>
      </c>
      <c r="L6563" s="14">
        <f>AND(vyberHrace&lt;&gt;"",ISNUMBER(SEARCH(vyberHrace,$B6563)))</f>
      </c>
      <c r="M6563" s="14">
        <f>AND($I6563=MID(kododd,1,2),$J6563=MID(kododd,3,3))</f>
      </c>
    </row>
    <row r="6564">
      <c r="A6564" s="95">
        <v>57165</v>
      </c>
      <c r="B6564" s="93" t="s">
        <v>21941</v>
      </c>
      <c r="C6564" s="93" t="s">
        <v>3255</v>
      </c>
      <c r="F6564" s="95">
        <v>23767014</v>
      </c>
      <c r="G6564" s="95">
        <v>0</v>
      </c>
      <c r="H6564" s="93" t="s">
        <v>8976</v>
      </c>
      <c r="I6564" s="93" t="s">
        <v>23902</v>
      </c>
      <c r="J6564" s="93" t="s">
        <v>20933</v>
      </c>
      <c r="K6564" s="93" t="s">
        <v>5593</v>
      </c>
      <c r="L6564" s="14">
        <f>AND(vyberHrace&lt;&gt;"",ISNUMBER(SEARCH(vyberHrace,$B6564)))</f>
      </c>
      <c r="M6564" s="14">
        <f>AND($I6564=MID(kododd,1,2),$J6564=MID(kododd,3,3))</f>
      </c>
    </row>
    <row r="6565">
      <c r="A6565" s="95">
        <v>56278</v>
      </c>
      <c r="B6565" s="93" t="s">
        <v>21963</v>
      </c>
      <c r="C6565" s="93" t="s">
        <v>1402</v>
      </c>
      <c r="D6565" s="95">
        <v>1740</v>
      </c>
      <c r="E6565" s="95">
        <v>1854</v>
      </c>
      <c r="F6565" s="95">
        <v>23764457</v>
      </c>
      <c r="G6565" s="95">
        <v>250</v>
      </c>
      <c r="H6565" s="93" t="s">
        <v>8976</v>
      </c>
      <c r="I6565" s="93" t="s">
        <v>23902</v>
      </c>
      <c r="J6565" s="93" t="s">
        <v>20854</v>
      </c>
      <c r="K6565" s="93" t="s">
        <v>20042</v>
      </c>
      <c r="L6565" s="14">
        <f>AND(vyberHrace&lt;&gt;"",ISNUMBER(SEARCH(vyberHrace,$B6565)))</f>
      </c>
      <c r="M6565" s="14">
        <f>AND($I6565=MID(kododd,1,2),$J6565=MID(kododd,3,3))</f>
      </c>
    </row>
    <row r="6566">
      <c r="A6566" s="95">
        <v>55252</v>
      </c>
      <c r="B6566" s="93" t="s">
        <v>2767</v>
      </c>
      <c r="C6566" s="93" t="s">
        <v>1465</v>
      </c>
      <c r="F6566" s="95">
        <v>23773448</v>
      </c>
      <c r="G6566" s="95">
        <v>0</v>
      </c>
      <c r="H6566" s="93" t="s">
        <v>8976</v>
      </c>
      <c r="I6566" s="93" t="s">
        <v>23902</v>
      </c>
      <c r="J6566" s="93" t="s">
        <v>20897</v>
      </c>
      <c r="K6566" s="93" t="s">
        <v>11245</v>
      </c>
      <c r="L6566" s="14">
        <f>AND(vyberHrace&lt;&gt;"",ISNUMBER(SEARCH(vyberHrace,$B6566)))</f>
      </c>
      <c r="M6566" s="14">
        <f>AND($I6566=MID(kododd,1,2),$J6566=MID(kododd,3,3))</f>
      </c>
    </row>
    <row r="6567">
      <c r="A6567" s="95">
        <v>3341</v>
      </c>
      <c r="B6567" s="93" t="s">
        <v>7143</v>
      </c>
      <c r="C6567" s="93" t="s">
        <v>1479</v>
      </c>
      <c r="D6567" s="95">
        <v>1466</v>
      </c>
      <c r="G6567" s="95">
        <v>0</v>
      </c>
      <c r="H6567" s="93" t="s">
        <v>8976</v>
      </c>
      <c r="I6567" s="93" t="s">
        <v>23902</v>
      </c>
      <c r="J6567" s="93" t="s">
        <v>20859</v>
      </c>
      <c r="K6567" s="93" t="s">
        <v>4895</v>
      </c>
      <c r="L6567" s="14">
        <f>AND(vyberHrace&lt;&gt;"",ISNUMBER(SEARCH(vyberHrace,$B6567)))</f>
      </c>
      <c r="M6567" s="14">
        <f>AND($I6567=MID(kododd,1,2),$J6567=MID(kododd,3,3))</f>
      </c>
    </row>
    <row r="6568">
      <c r="A6568" s="95">
        <v>56111</v>
      </c>
      <c r="B6568" s="93" t="s">
        <v>21908</v>
      </c>
      <c r="C6568" s="93" t="s">
        <v>1411</v>
      </c>
      <c r="F6568" s="95">
        <v>23795867</v>
      </c>
      <c r="G6568" s="95">
        <v>0</v>
      </c>
      <c r="H6568" s="93" t="s">
        <v>8976</v>
      </c>
      <c r="I6568" s="93" t="s">
        <v>23902</v>
      </c>
      <c r="J6568" s="93" t="s">
        <v>20859</v>
      </c>
      <c r="K6568" s="93" t="s">
        <v>4895</v>
      </c>
      <c r="L6568" s="14">
        <f>AND(vyberHrace&lt;&gt;"",ISNUMBER(SEARCH(vyberHrace,$B6568)))</f>
      </c>
      <c r="M6568" s="14">
        <f>AND($I6568=MID(kododd,1,2),$J6568=MID(kododd,3,3))</f>
      </c>
    </row>
    <row r="6569">
      <c r="A6569" s="95">
        <v>53152</v>
      </c>
      <c r="B6569" s="93" t="s">
        <v>17409</v>
      </c>
      <c r="C6569" s="93" t="s">
        <v>1416</v>
      </c>
      <c r="D6569" s="95">
        <v>1306</v>
      </c>
      <c r="E6569" s="95">
        <v>1641</v>
      </c>
      <c r="F6569" s="95">
        <v>23743964</v>
      </c>
      <c r="G6569" s="95">
        <v>250</v>
      </c>
      <c r="H6569" s="93" t="s">
        <v>8976</v>
      </c>
      <c r="I6569" s="93" t="s">
        <v>23902</v>
      </c>
      <c r="J6569" s="93" t="s">
        <v>20859</v>
      </c>
      <c r="K6569" s="93" t="s">
        <v>4895</v>
      </c>
      <c r="L6569" s="14">
        <f>AND(vyberHrace&lt;&gt;"",ISNUMBER(SEARCH(vyberHrace,$B6569)))</f>
      </c>
      <c r="M6569" s="14">
        <f>AND($I6569=MID(kododd,1,2),$J6569=MID(kododd,3,3))</f>
      </c>
    </row>
    <row r="6570">
      <c r="A6570" s="95">
        <v>36087</v>
      </c>
      <c r="B6570" s="93" t="s">
        <v>5038</v>
      </c>
      <c r="C6570" s="93" t="s">
        <v>1438</v>
      </c>
      <c r="D6570" s="95">
        <v>2112</v>
      </c>
      <c r="E6570" s="95">
        <v>2144</v>
      </c>
      <c r="F6570" s="95">
        <v>367060</v>
      </c>
      <c r="G6570" s="95">
        <v>250</v>
      </c>
      <c r="H6570" s="93" t="s">
        <v>8976</v>
      </c>
      <c r="I6570" s="93" t="s">
        <v>23902</v>
      </c>
      <c r="J6570" s="93" t="s">
        <v>20874</v>
      </c>
      <c r="K6570" s="93" t="s">
        <v>8815</v>
      </c>
      <c r="L6570" s="14">
        <f>AND(vyberHrace&lt;&gt;"",ISNUMBER(SEARCH(vyberHrace,$B6570)))</f>
      </c>
      <c r="M6570" s="14">
        <f>AND($I6570=MID(kododd,1,2),$J6570=MID(kododd,3,3))</f>
      </c>
    </row>
    <row r="6571">
      <c r="A6571" s="95">
        <v>8921</v>
      </c>
      <c r="B6571" s="93" t="s">
        <v>11678</v>
      </c>
      <c r="C6571" s="93" t="s">
        <v>1463</v>
      </c>
      <c r="D6571" s="95">
        <v>1562</v>
      </c>
      <c r="E6571" s="95">
        <v>1729</v>
      </c>
      <c r="F6571" s="95">
        <v>23704802</v>
      </c>
      <c r="G6571" s="95">
        <v>250</v>
      </c>
      <c r="H6571" s="93" t="s">
        <v>8976</v>
      </c>
      <c r="I6571" s="93" t="s">
        <v>23902</v>
      </c>
      <c r="J6571" s="93" t="s">
        <v>20844</v>
      </c>
      <c r="K6571" s="93" t="s">
        <v>6682</v>
      </c>
      <c r="L6571" s="14">
        <f>AND(vyberHrace&lt;&gt;"",ISNUMBER(SEARCH(vyberHrace,$B6571)))</f>
      </c>
      <c r="M6571" s="14">
        <f>AND($I6571=MID(kododd,1,2),$J6571=MID(kododd,3,3))</f>
      </c>
    </row>
    <row r="6572">
      <c r="A6572" s="95">
        <v>56804</v>
      </c>
      <c r="B6572" s="93" t="s">
        <v>21909</v>
      </c>
      <c r="C6572" s="93" t="s">
        <v>3255</v>
      </c>
      <c r="G6572" s="95">
        <v>0</v>
      </c>
      <c r="H6572" s="93" t="s">
        <v>8976</v>
      </c>
      <c r="I6572" s="93" t="s">
        <v>23902</v>
      </c>
      <c r="J6572" s="93" t="s">
        <v>20859</v>
      </c>
      <c r="K6572" s="93" t="s">
        <v>4895</v>
      </c>
      <c r="L6572" s="14">
        <f>AND(vyberHrace&lt;&gt;"",ISNUMBER(SEARCH(vyberHrace,$B6572)))</f>
      </c>
      <c r="M6572" s="14">
        <f>AND($I6572=MID(kododd,1,2),$J6572=MID(kododd,3,3))</f>
      </c>
    </row>
    <row r="6573">
      <c r="A6573" s="95">
        <v>46557</v>
      </c>
      <c r="B6573" s="93" t="s">
        <v>4037</v>
      </c>
      <c r="C6573" s="93" t="s">
        <v>1402</v>
      </c>
      <c r="G6573" s="95">
        <v>0</v>
      </c>
      <c r="H6573" s="93" t="s">
        <v>8976</v>
      </c>
      <c r="I6573" s="93" t="s">
        <v>23902</v>
      </c>
      <c r="J6573" s="93" t="s">
        <v>20859</v>
      </c>
      <c r="K6573" s="93" t="s">
        <v>4895</v>
      </c>
      <c r="L6573" s="14">
        <f>AND(vyberHrace&lt;&gt;"",ISNUMBER(SEARCH(vyberHrace,$B6573)))</f>
      </c>
      <c r="M6573" s="14">
        <f>AND($I6573=MID(kododd,1,2),$J6573=MID(kododd,3,3))</f>
      </c>
    </row>
    <row r="6574">
      <c r="A6574" s="95">
        <v>46552</v>
      </c>
      <c r="B6574" s="93" t="s">
        <v>4051</v>
      </c>
      <c r="C6574" s="93" t="s">
        <v>1416</v>
      </c>
      <c r="G6574" s="95">
        <v>0</v>
      </c>
      <c r="H6574" s="93" t="s">
        <v>8976</v>
      </c>
      <c r="I6574" s="93" t="s">
        <v>23902</v>
      </c>
      <c r="J6574" s="93" t="s">
        <v>20859</v>
      </c>
      <c r="K6574" s="93" t="s">
        <v>4895</v>
      </c>
      <c r="L6574" s="14">
        <f>AND(vyberHrace&lt;&gt;"",ISNUMBER(SEARCH(vyberHrace,$B6574)))</f>
      </c>
      <c r="M6574" s="14">
        <f>AND($I6574=MID(kododd,1,2),$J6574=MID(kododd,3,3))</f>
      </c>
    </row>
    <row r="6575">
      <c r="A6575" s="95">
        <v>729</v>
      </c>
      <c r="B6575" s="93" t="s">
        <v>7878</v>
      </c>
      <c r="C6575" s="93" t="s">
        <v>1474</v>
      </c>
      <c r="D6575" s="95">
        <v>1912</v>
      </c>
      <c r="E6575" s="95">
        <v>1937</v>
      </c>
      <c r="F6575" s="95">
        <v>304786</v>
      </c>
      <c r="G6575" s="95">
        <v>250</v>
      </c>
      <c r="H6575" s="93" t="s">
        <v>8976</v>
      </c>
      <c r="I6575" s="93" t="s">
        <v>23902</v>
      </c>
      <c r="J6575" s="93" t="s">
        <v>20854</v>
      </c>
      <c r="K6575" s="93" t="s">
        <v>20042</v>
      </c>
      <c r="L6575" s="14">
        <f>AND(vyberHrace&lt;&gt;"",ISNUMBER(SEARCH(vyberHrace,$B6575)))</f>
      </c>
      <c r="M6575" s="14">
        <f>AND($I6575=MID(kododd,1,2),$J6575=MID(kododd,3,3))</f>
      </c>
    </row>
    <row r="6576">
      <c r="A6576" s="95">
        <v>59800</v>
      </c>
      <c r="B6576" s="93" t="s">
        <v>26310</v>
      </c>
      <c r="C6576" s="93" t="s">
        <v>1406</v>
      </c>
      <c r="F6576" s="95">
        <v>23782854</v>
      </c>
      <c r="G6576" s="95">
        <v>0</v>
      </c>
      <c r="H6576" s="93" t="s">
        <v>8976</v>
      </c>
      <c r="I6576" s="93" t="s">
        <v>23902</v>
      </c>
      <c r="J6576" s="93" t="s">
        <v>20902</v>
      </c>
      <c r="K6576" s="93" t="s">
        <v>10158</v>
      </c>
      <c r="L6576" s="14">
        <f>AND(vyberHrace&lt;&gt;"",ISNUMBER(SEARCH(vyberHrace,$B6576)))</f>
      </c>
      <c r="M6576" s="14">
        <f>AND($I6576=MID(kododd,1,2),$J6576=MID(kododd,3,3))</f>
      </c>
    </row>
    <row r="6577">
      <c r="A6577" s="95">
        <v>49905</v>
      </c>
      <c r="B6577" s="93" t="s">
        <v>5890</v>
      </c>
      <c r="C6577" s="93" t="s">
        <v>1430</v>
      </c>
      <c r="D6577" s="95">
        <v>1543</v>
      </c>
      <c r="E6577" s="95">
        <v>1700</v>
      </c>
      <c r="F6577" s="95">
        <v>23728132</v>
      </c>
      <c r="G6577" s="95">
        <v>0</v>
      </c>
      <c r="H6577" s="93" t="s">
        <v>8976</v>
      </c>
      <c r="I6577" s="93" t="s">
        <v>23902</v>
      </c>
      <c r="J6577" s="93" t="s">
        <v>20933</v>
      </c>
      <c r="K6577" s="93" t="s">
        <v>5593</v>
      </c>
      <c r="L6577" s="14">
        <f>AND(vyberHrace&lt;&gt;"",ISNUMBER(SEARCH(vyberHrace,$B6577)))</f>
      </c>
      <c r="M6577" s="14">
        <f>AND($I6577=MID(kododd,1,2),$J6577=MID(kododd,3,3))</f>
      </c>
    </row>
    <row r="6578">
      <c r="A6578" s="95">
        <v>49904</v>
      </c>
      <c r="B6578" s="93" t="s">
        <v>5891</v>
      </c>
      <c r="C6578" s="93" t="s">
        <v>1400</v>
      </c>
      <c r="D6578" s="95">
        <v>1559</v>
      </c>
      <c r="E6578" s="95">
        <v>1723</v>
      </c>
      <c r="F6578" s="95">
        <v>23731567</v>
      </c>
      <c r="G6578" s="95">
        <v>0</v>
      </c>
      <c r="H6578" s="93" t="s">
        <v>8976</v>
      </c>
      <c r="I6578" s="93" t="s">
        <v>23902</v>
      </c>
      <c r="J6578" s="93" t="s">
        <v>20933</v>
      </c>
      <c r="K6578" s="93" t="s">
        <v>5593</v>
      </c>
      <c r="L6578" s="14">
        <f>AND(vyberHrace&lt;&gt;"",ISNUMBER(SEARCH(vyberHrace,$B6578)))</f>
      </c>
      <c r="M6578" s="14">
        <f>AND($I6578=MID(kododd,1,2),$J6578=MID(kododd,3,3))</f>
      </c>
    </row>
    <row r="6579">
      <c r="A6579" s="95">
        <v>44254</v>
      </c>
      <c r="B6579" s="93" t="s">
        <v>3325</v>
      </c>
      <c r="C6579" s="93" t="s">
        <v>1444</v>
      </c>
      <c r="D6579" s="95">
        <v>1246</v>
      </c>
      <c r="E6579" s="95">
        <v>1513</v>
      </c>
      <c r="F6579" s="95">
        <v>23704810</v>
      </c>
      <c r="G6579" s="95">
        <v>250</v>
      </c>
      <c r="H6579" s="93" t="s">
        <v>8976</v>
      </c>
      <c r="I6579" s="93" t="s">
        <v>23902</v>
      </c>
      <c r="J6579" s="93" t="s">
        <v>20870</v>
      </c>
      <c r="K6579" s="93" t="s">
        <v>9066</v>
      </c>
      <c r="L6579" s="14">
        <f>AND(vyberHrace&lt;&gt;"",ISNUMBER(SEARCH(vyberHrace,$B6579)))</f>
      </c>
      <c r="M6579" s="14">
        <f>AND($I6579=MID(kododd,1,2),$J6579=MID(kododd,3,3))</f>
      </c>
    </row>
    <row r="6580">
      <c r="A6580" s="95">
        <v>41731</v>
      </c>
      <c r="B6580" s="93" t="s">
        <v>3339</v>
      </c>
      <c r="C6580" s="93" t="s">
        <v>1408</v>
      </c>
      <c r="G6580" s="95">
        <v>0</v>
      </c>
      <c r="H6580" s="93" t="s">
        <v>8976</v>
      </c>
      <c r="I6580" s="93" t="s">
        <v>23902</v>
      </c>
      <c r="J6580" s="93" t="s">
        <v>20859</v>
      </c>
      <c r="K6580" s="93" t="s">
        <v>4895</v>
      </c>
      <c r="L6580" s="14">
        <f>AND(vyberHrace&lt;&gt;"",ISNUMBER(SEARCH(vyberHrace,$B6580)))</f>
      </c>
      <c r="M6580" s="14">
        <f>AND($I6580=MID(kododd,1,2),$J6580=MID(kododd,3,3))</f>
      </c>
    </row>
    <row r="6581">
      <c r="A6581" s="95">
        <v>16180</v>
      </c>
      <c r="B6581" s="93" t="s">
        <v>4600</v>
      </c>
      <c r="C6581" s="93" t="s">
        <v>1417</v>
      </c>
      <c r="D6581" s="95">
        <v>1585</v>
      </c>
      <c r="E6581" s="95">
        <v>1732</v>
      </c>
      <c r="F6581" s="95">
        <v>393100</v>
      </c>
      <c r="G6581" s="95">
        <v>250</v>
      </c>
      <c r="H6581" s="93" t="s">
        <v>8976</v>
      </c>
      <c r="I6581" s="93" t="s">
        <v>23902</v>
      </c>
      <c r="J6581" s="93" t="s">
        <v>20908</v>
      </c>
      <c r="K6581" s="93" t="s">
        <v>6980</v>
      </c>
      <c r="L6581" s="14">
        <f>AND(vyberHrace&lt;&gt;"",ISNUMBER(SEARCH(vyberHrace,$B6581)))</f>
      </c>
      <c r="M6581" s="14">
        <f>AND($I6581=MID(kododd,1,2),$J6581=MID(kododd,3,3))</f>
      </c>
    </row>
    <row r="6582">
      <c r="A6582" s="95">
        <v>13327</v>
      </c>
      <c r="B6582" s="93" t="s">
        <v>4603</v>
      </c>
      <c r="C6582" s="93" t="s">
        <v>1453</v>
      </c>
      <c r="D6582" s="95">
        <v>1700</v>
      </c>
      <c r="E6582" s="95">
        <v>1777</v>
      </c>
      <c r="F6582" s="95">
        <v>341770</v>
      </c>
      <c r="G6582" s="95">
        <v>250</v>
      </c>
      <c r="H6582" s="93" t="s">
        <v>8976</v>
      </c>
      <c r="I6582" s="93" t="s">
        <v>23902</v>
      </c>
      <c r="J6582" s="93" t="s">
        <v>21008</v>
      </c>
      <c r="K6582" s="93" t="s">
        <v>5862</v>
      </c>
      <c r="L6582" s="14">
        <f>AND(vyberHrace&lt;&gt;"",ISNUMBER(SEARCH(vyberHrace,$B6582)))</f>
      </c>
      <c r="M6582" s="14">
        <f>AND($I6582=MID(kododd,1,2),$J6582=MID(kododd,3,3))</f>
      </c>
    </row>
    <row r="6583">
      <c r="A6583" s="95">
        <v>14401</v>
      </c>
      <c r="B6583" s="93" t="s">
        <v>4604</v>
      </c>
      <c r="C6583" s="93" t="s">
        <v>1429</v>
      </c>
      <c r="D6583" s="95">
        <v>1455</v>
      </c>
      <c r="E6583" s="95">
        <v>1641</v>
      </c>
      <c r="F6583" s="95">
        <v>341789</v>
      </c>
      <c r="G6583" s="95">
        <v>250</v>
      </c>
      <c r="H6583" s="93" t="s">
        <v>8976</v>
      </c>
      <c r="I6583" s="93" t="s">
        <v>23902</v>
      </c>
      <c r="J6583" s="93" t="s">
        <v>21008</v>
      </c>
      <c r="K6583" s="93" t="s">
        <v>5862</v>
      </c>
      <c r="L6583" s="14">
        <f>AND(vyberHrace&lt;&gt;"",ISNUMBER(SEARCH(vyberHrace,$B6583)))</f>
      </c>
      <c r="M6583" s="14">
        <f>AND($I6583=MID(kododd,1,2),$J6583=MID(kododd,3,3))</f>
      </c>
    </row>
    <row r="6584">
      <c r="A6584" s="95">
        <v>17428</v>
      </c>
      <c r="B6584" s="93" t="s">
        <v>4605</v>
      </c>
      <c r="C6584" s="93" t="s">
        <v>1464</v>
      </c>
      <c r="G6584" s="95">
        <v>0</v>
      </c>
      <c r="H6584" s="93" t="s">
        <v>8976</v>
      </c>
      <c r="I6584" s="93" t="s">
        <v>23902</v>
      </c>
      <c r="J6584" s="93" t="s">
        <v>20908</v>
      </c>
      <c r="K6584" s="93" t="s">
        <v>6980</v>
      </c>
      <c r="L6584" s="14">
        <f>AND(vyberHrace&lt;&gt;"",ISNUMBER(SEARCH(vyberHrace,$B6584)))</f>
      </c>
      <c r="M6584" s="14">
        <f>AND($I6584=MID(kododd,1,2),$J6584=MID(kododd,3,3))</f>
      </c>
    </row>
    <row r="6585">
      <c r="A6585" s="95">
        <v>17429</v>
      </c>
      <c r="B6585" s="93" t="s">
        <v>4608</v>
      </c>
      <c r="C6585" s="93" t="s">
        <v>1436</v>
      </c>
      <c r="G6585" s="95">
        <v>0</v>
      </c>
      <c r="H6585" s="93" t="s">
        <v>8976</v>
      </c>
      <c r="I6585" s="93" t="s">
        <v>23902</v>
      </c>
      <c r="J6585" s="93" t="s">
        <v>20908</v>
      </c>
      <c r="K6585" s="93" t="s">
        <v>6980</v>
      </c>
      <c r="L6585" s="14">
        <f>AND(vyberHrace&lt;&gt;"",ISNUMBER(SEARCH(vyberHrace,$B6585)))</f>
      </c>
      <c r="M6585" s="14">
        <f>AND($I6585=MID(kododd,1,2),$J6585=MID(kododd,3,3))</f>
      </c>
    </row>
    <row r="6586">
      <c r="A6586" s="95">
        <v>51086</v>
      </c>
      <c r="B6586" s="93" t="s">
        <v>9114</v>
      </c>
      <c r="C6586" s="93" t="s">
        <v>1402</v>
      </c>
      <c r="F6586" s="95">
        <v>23738650</v>
      </c>
      <c r="G6586" s="95">
        <v>0</v>
      </c>
      <c r="H6586" s="93" t="s">
        <v>8976</v>
      </c>
      <c r="I6586" s="93" t="s">
        <v>23902</v>
      </c>
      <c r="J6586" s="93" t="s">
        <v>20859</v>
      </c>
      <c r="K6586" s="93" t="s">
        <v>4895</v>
      </c>
      <c r="L6586" s="14">
        <f>AND(vyberHrace&lt;&gt;"",ISNUMBER(SEARCH(vyberHrace,$B6586)))</f>
      </c>
      <c r="M6586" s="14">
        <f>AND($I6586=MID(kododd,1,2),$J6586=MID(kododd,3,3))</f>
      </c>
    </row>
    <row r="6587">
      <c r="A6587" s="95">
        <v>15298</v>
      </c>
      <c r="B6587" s="93" t="s">
        <v>6459</v>
      </c>
      <c r="C6587" s="93" t="s">
        <v>1463</v>
      </c>
      <c r="D6587" s="95">
        <v>1461</v>
      </c>
      <c r="E6587" s="95">
        <v>1647</v>
      </c>
      <c r="F6587" s="95">
        <v>360929</v>
      </c>
      <c r="G6587" s="95">
        <v>250</v>
      </c>
      <c r="H6587" s="93" t="s">
        <v>8976</v>
      </c>
      <c r="I6587" s="93" t="s">
        <v>23902</v>
      </c>
      <c r="J6587" s="93" t="s">
        <v>20942</v>
      </c>
      <c r="K6587" s="93" t="s">
        <v>2070</v>
      </c>
      <c r="L6587" s="14">
        <f>AND(vyberHrace&lt;&gt;"",ISNUMBER(SEARCH(vyberHrace,$B6587)))</f>
      </c>
      <c r="M6587" s="14">
        <f>AND($I6587=MID(kododd,1,2),$J6587=MID(kododd,3,3))</f>
      </c>
    </row>
    <row r="6588">
      <c r="A6588" s="95">
        <v>29214</v>
      </c>
      <c r="B6588" s="93" t="s">
        <v>11379</v>
      </c>
      <c r="C6588" s="93" t="s">
        <v>1457</v>
      </c>
      <c r="D6588" s="95">
        <v>1486</v>
      </c>
      <c r="E6588" s="95">
        <v>1589</v>
      </c>
      <c r="F6588" s="95">
        <v>23728140</v>
      </c>
      <c r="G6588" s="95">
        <v>250</v>
      </c>
      <c r="H6588" s="93" t="s">
        <v>8976</v>
      </c>
      <c r="I6588" s="93" t="s">
        <v>23902</v>
      </c>
      <c r="J6588" s="93" t="s">
        <v>20956</v>
      </c>
      <c r="K6588" s="93" t="s">
        <v>5622</v>
      </c>
      <c r="L6588" s="14">
        <f>AND(vyberHrace&lt;&gt;"",ISNUMBER(SEARCH(vyberHrace,$B6588)))</f>
      </c>
      <c r="M6588" s="14">
        <f>AND($I6588=MID(kododd,1,2),$J6588=MID(kododd,3,3))</f>
      </c>
    </row>
    <row r="6589">
      <c r="A6589" s="95">
        <v>11582</v>
      </c>
      <c r="B6589" s="93" t="s">
        <v>11380</v>
      </c>
      <c r="C6589" s="93" t="s">
        <v>1447</v>
      </c>
      <c r="D6589" s="95">
        <v>1709</v>
      </c>
      <c r="E6589" s="95">
        <v>1830</v>
      </c>
      <c r="F6589" s="95">
        <v>333212</v>
      </c>
      <c r="G6589" s="95">
        <v>250</v>
      </c>
      <c r="H6589" s="93" t="s">
        <v>8976</v>
      </c>
      <c r="I6589" s="93" t="s">
        <v>23902</v>
      </c>
      <c r="J6589" s="93" t="s">
        <v>20913</v>
      </c>
      <c r="K6589" s="93" t="s">
        <v>126</v>
      </c>
      <c r="L6589" s="14">
        <f>AND(vyberHrace&lt;&gt;"",ISNUMBER(SEARCH(vyberHrace,$B6589)))</f>
      </c>
      <c r="M6589" s="14">
        <f>AND($I6589=MID(kododd,1,2),$J6589=MID(kododd,3,3))</f>
      </c>
    </row>
    <row r="6590">
      <c r="A6590" s="95">
        <v>56523</v>
      </c>
      <c r="B6590" s="93" t="s">
        <v>22017</v>
      </c>
      <c r="C6590" s="93" t="s">
        <v>1424</v>
      </c>
      <c r="F6590" s="95">
        <v>23776110</v>
      </c>
      <c r="G6590" s="95">
        <v>250</v>
      </c>
      <c r="H6590" s="93" t="s">
        <v>8976</v>
      </c>
      <c r="I6590" s="93" t="s">
        <v>23902</v>
      </c>
      <c r="J6590" s="93" t="s">
        <v>20853</v>
      </c>
      <c r="K6590" s="93" t="s">
        <v>6888</v>
      </c>
      <c r="L6590" s="14">
        <f>AND(vyberHrace&lt;&gt;"",ISNUMBER(SEARCH(vyberHrace,$B6590)))</f>
      </c>
      <c r="M6590" s="14">
        <f>AND($I6590=MID(kododd,1,2),$J6590=MID(kododd,3,3))</f>
      </c>
    </row>
    <row r="6591">
      <c r="A6591" s="95">
        <v>29215</v>
      </c>
      <c r="B6591" s="93" t="s">
        <v>13655</v>
      </c>
      <c r="C6591" s="93" t="s">
        <v>1448</v>
      </c>
      <c r="D6591" s="95">
        <v>1107</v>
      </c>
      <c r="F6591" s="95">
        <v>23728159</v>
      </c>
      <c r="G6591" s="95">
        <v>250</v>
      </c>
      <c r="H6591" s="93" t="s">
        <v>8976</v>
      </c>
      <c r="I6591" s="93" t="s">
        <v>23902</v>
      </c>
      <c r="J6591" s="93" t="s">
        <v>20913</v>
      </c>
      <c r="K6591" s="93" t="s">
        <v>126</v>
      </c>
      <c r="L6591" s="14">
        <f>AND(vyberHrace&lt;&gt;"",ISNUMBER(SEARCH(vyberHrace,$B6591)))</f>
      </c>
      <c r="M6591" s="14">
        <f>AND($I6591=MID(kododd,1,2),$J6591=MID(kododd,3,3))</f>
      </c>
    </row>
    <row r="6592">
      <c r="A6592" s="95">
        <v>30269</v>
      </c>
      <c r="B6592" s="93" t="s">
        <v>13658</v>
      </c>
      <c r="C6592" s="93" t="s">
        <v>1398</v>
      </c>
      <c r="D6592" s="95">
        <v>1521</v>
      </c>
      <c r="E6592" s="95">
        <v>1714</v>
      </c>
      <c r="F6592" s="95">
        <v>363910</v>
      </c>
      <c r="G6592" s="95">
        <v>250</v>
      </c>
      <c r="H6592" s="93" t="s">
        <v>8976</v>
      </c>
      <c r="I6592" s="93" t="s">
        <v>23902</v>
      </c>
      <c r="J6592" s="93" t="s">
        <v>20913</v>
      </c>
      <c r="K6592" s="93" t="s">
        <v>126</v>
      </c>
      <c r="L6592" s="14">
        <f>AND(vyberHrace&lt;&gt;"",ISNUMBER(SEARCH(vyberHrace,$B6592)))</f>
      </c>
      <c r="M6592" s="14">
        <f>AND($I6592=MID(kododd,1,2),$J6592=MID(kododd,3,3))</f>
      </c>
    </row>
    <row r="6593">
      <c r="A6593" s="95">
        <v>56517</v>
      </c>
      <c r="B6593" s="93" t="s">
        <v>13659</v>
      </c>
      <c r="C6593" s="93" t="s">
        <v>1411</v>
      </c>
      <c r="G6593" s="95">
        <v>250</v>
      </c>
      <c r="H6593" s="93" t="s">
        <v>8976</v>
      </c>
      <c r="I6593" s="93" t="s">
        <v>23902</v>
      </c>
      <c r="J6593" s="93" t="s">
        <v>20853</v>
      </c>
      <c r="K6593" s="93" t="s">
        <v>6888</v>
      </c>
      <c r="L6593" s="14">
        <f>AND(vyberHrace&lt;&gt;"",ISNUMBER(SEARCH(vyberHrace,$B6593)))</f>
      </c>
      <c r="M6593" s="14">
        <f>AND($I6593=MID(kododd,1,2),$J6593=MID(kododd,3,3))</f>
      </c>
    </row>
    <row r="6594">
      <c r="A6594" s="95">
        <v>30270</v>
      </c>
      <c r="B6594" s="93" t="s">
        <v>13662</v>
      </c>
      <c r="C6594" s="93" t="s">
        <v>1421</v>
      </c>
      <c r="D6594" s="95">
        <v>1305</v>
      </c>
      <c r="F6594" s="95">
        <v>363928</v>
      </c>
      <c r="G6594" s="95">
        <v>250</v>
      </c>
      <c r="H6594" s="93" t="s">
        <v>8976</v>
      </c>
      <c r="I6594" s="93" t="s">
        <v>23902</v>
      </c>
      <c r="J6594" s="93" t="s">
        <v>20913</v>
      </c>
      <c r="K6594" s="93" t="s">
        <v>126</v>
      </c>
      <c r="L6594" s="14">
        <f>AND(vyberHrace&lt;&gt;"",ISNUMBER(SEARCH(vyberHrace,$B6594)))</f>
      </c>
      <c r="M6594" s="14">
        <f>AND($I6594=MID(kododd,1,2),$J6594=MID(kododd,3,3))</f>
      </c>
    </row>
    <row r="6595">
      <c r="A6595" s="95">
        <v>62302</v>
      </c>
      <c r="B6595" s="93" t="s">
        <v>13663</v>
      </c>
      <c r="C6595" s="93" t="s">
        <v>1488</v>
      </c>
      <c r="G6595" s="95">
        <v>250</v>
      </c>
      <c r="H6595" s="93" t="s">
        <v>8976</v>
      </c>
      <c r="I6595" s="93" t="s">
        <v>23902</v>
      </c>
      <c r="J6595" s="93" t="s">
        <v>20853</v>
      </c>
      <c r="K6595" s="93" t="s">
        <v>6888</v>
      </c>
      <c r="L6595" s="14">
        <f>AND(vyberHrace&lt;&gt;"",ISNUMBER(SEARCH(vyberHrace,$B6595)))</f>
      </c>
      <c r="M6595" s="14">
        <f>AND($I6595=MID(kododd,1,2),$J6595=MID(kododd,3,3))</f>
      </c>
    </row>
    <row r="6596">
      <c r="A6596" s="95">
        <v>55990</v>
      </c>
      <c r="B6596" s="93" t="s">
        <v>22018</v>
      </c>
      <c r="C6596" s="93" t="s">
        <v>1411</v>
      </c>
      <c r="D6596" s="95">
        <v>1008</v>
      </c>
      <c r="F6596" s="95">
        <v>23776129</v>
      </c>
      <c r="G6596" s="95">
        <v>250</v>
      </c>
      <c r="H6596" s="93" t="s">
        <v>8976</v>
      </c>
      <c r="I6596" s="93" t="s">
        <v>23902</v>
      </c>
      <c r="J6596" s="93" t="s">
        <v>20853</v>
      </c>
      <c r="K6596" s="93" t="s">
        <v>6888</v>
      </c>
      <c r="L6596" s="14">
        <f>AND(vyberHrace&lt;&gt;"",ISNUMBER(SEARCH(vyberHrace,$B6596)))</f>
      </c>
      <c r="M6596" s="14">
        <f>AND($I6596=MID(kododd,1,2),$J6596=MID(kododd,3,3))</f>
      </c>
    </row>
    <row r="6597">
      <c r="A6597" s="95">
        <v>6146</v>
      </c>
      <c r="B6597" s="93" t="s">
        <v>13681</v>
      </c>
      <c r="C6597" s="93" t="s">
        <v>1472</v>
      </c>
      <c r="D6597" s="95">
        <v>1701</v>
      </c>
      <c r="E6597" s="95">
        <v>1806</v>
      </c>
      <c r="F6597" s="95">
        <v>348473</v>
      </c>
      <c r="G6597" s="95">
        <v>250</v>
      </c>
      <c r="H6597" s="93" t="s">
        <v>8976</v>
      </c>
      <c r="I6597" s="93" t="s">
        <v>23902</v>
      </c>
      <c r="J6597" s="93" t="s">
        <v>20897</v>
      </c>
      <c r="K6597" s="93" t="s">
        <v>11245</v>
      </c>
      <c r="L6597" s="14">
        <f>AND(vyberHrace&lt;&gt;"",ISNUMBER(SEARCH(vyberHrace,$B6597)))</f>
      </c>
      <c r="M6597" s="14">
        <f>AND($I6597=MID(kododd,1,2),$J6597=MID(kododd,3,3))</f>
      </c>
    </row>
    <row r="6598">
      <c r="A6598" s="95">
        <v>17421</v>
      </c>
      <c r="B6598" s="93" t="s">
        <v>20466</v>
      </c>
      <c r="C6598" s="93" t="s">
        <v>1403</v>
      </c>
      <c r="G6598" s="95">
        <v>0</v>
      </c>
      <c r="H6598" s="93" t="s">
        <v>8976</v>
      </c>
      <c r="I6598" s="93" t="s">
        <v>23902</v>
      </c>
      <c r="J6598" s="93" t="s">
        <v>20908</v>
      </c>
      <c r="K6598" s="93" t="s">
        <v>6980</v>
      </c>
      <c r="L6598" s="14">
        <f>AND(vyberHrace&lt;&gt;"",ISNUMBER(SEARCH(vyberHrace,$B6598)))</f>
      </c>
      <c r="M6598" s="14">
        <f>AND($I6598=MID(kododd,1,2),$J6598=MID(kododd,3,3))</f>
      </c>
    </row>
    <row r="6599">
      <c r="A6599" s="95">
        <v>61575</v>
      </c>
      <c r="B6599" s="93" t="s">
        <v>27745</v>
      </c>
      <c r="C6599" s="93" t="s">
        <v>1487</v>
      </c>
      <c r="D6599" s="95">
        <v>1052</v>
      </c>
      <c r="F6599" s="95">
        <v>23796456</v>
      </c>
      <c r="G6599" s="95">
        <v>250</v>
      </c>
      <c r="H6599" s="93" t="s">
        <v>8976</v>
      </c>
      <c r="I6599" s="93" t="s">
        <v>23902</v>
      </c>
      <c r="J6599" s="93" t="s">
        <v>20933</v>
      </c>
      <c r="K6599" s="93" t="s">
        <v>5593</v>
      </c>
      <c r="L6599" s="14">
        <f>AND(vyberHrace&lt;&gt;"",ISNUMBER(SEARCH(vyberHrace,$B6599)))</f>
      </c>
      <c r="M6599" s="14">
        <f>AND($I6599=MID(kododd,1,2),$J6599=MID(kododd,3,3))</f>
      </c>
    </row>
    <row r="6600">
      <c r="A6600" s="95">
        <v>61574</v>
      </c>
      <c r="B6600" s="93" t="s">
        <v>12909</v>
      </c>
      <c r="C6600" s="93" t="s">
        <v>1486</v>
      </c>
      <c r="F6600" s="95">
        <v>23796464</v>
      </c>
      <c r="G6600" s="95">
        <v>250</v>
      </c>
      <c r="H6600" s="93" t="s">
        <v>8976</v>
      </c>
      <c r="I6600" s="93" t="s">
        <v>23902</v>
      </c>
      <c r="J6600" s="93" t="s">
        <v>20933</v>
      </c>
      <c r="K6600" s="93" t="s">
        <v>5593</v>
      </c>
      <c r="L6600" s="14">
        <f>AND(vyberHrace&lt;&gt;"",ISNUMBER(SEARCH(vyberHrace,$B6600)))</f>
      </c>
      <c r="M6600" s="14">
        <f>AND($I6600=MID(kododd,1,2),$J6600=MID(kododd,3,3))</f>
      </c>
    </row>
    <row r="6601">
      <c r="A6601" s="95">
        <v>49978</v>
      </c>
      <c r="B6601" s="93" t="s">
        <v>4472</v>
      </c>
      <c r="C6601" s="93" t="s">
        <v>1406</v>
      </c>
      <c r="G6601" s="95">
        <v>0</v>
      </c>
      <c r="H6601" s="93" t="s">
        <v>8976</v>
      </c>
      <c r="I6601" s="93" t="s">
        <v>23902</v>
      </c>
      <c r="J6601" s="93" t="s">
        <v>20859</v>
      </c>
      <c r="K6601" s="93" t="s">
        <v>4895</v>
      </c>
      <c r="L6601" s="14">
        <f>AND(vyberHrace&lt;&gt;"",ISNUMBER(SEARCH(vyberHrace,$B6601)))</f>
      </c>
      <c r="M6601" s="14">
        <f>AND($I6601=MID(kododd,1,2),$J6601=MID(kododd,3,3))</f>
      </c>
    </row>
    <row r="6602">
      <c r="A6602" s="95">
        <v>55047</v>
      </c>
      <c r="B6602" s="93" t="s">
        <v>4476</v>
      </c>
      <c r="C6602" s="93" t="s">
        <v>3255</v>
      </c>
      <c r="D6602" s="95">
        <v>1194</v>
      </c>
      <c r="F6602" s="95">
        <v>23782960</v>
      </c>
      <c r="G6602" s="95">
        <v>250</v>
      </c>
      <c r="H6602" s="93" t="s">
        <v>8976</v>
      </c>
      <c r="I6602" s="93" t="s">
        <v>23902</v>
      </c>
      <c r="J6602" s="93" t="s">
        <v>20958</v>
      </c>
      <c r="K6602" s="93" t="s">
        <v>7946</v>
      </c>
      <c r="L6602" s="14">
        <f>AND(vyberHrace&lt;&gt;"",ISNUMBER(SEARCH(vyberHrace,$B6602)))</f>
      </c>
      <c r="M6602" s="14">
        <f>AND($I6602=MID(kododd,1,2),$J6602=MID(kododd,3,3))</f>
      </c>
    </row>
    <row r="6603">
      <c r="A6603" s="95">
        <v>5878</v>
      </c>
      <c r="B6603" s="93" t="s">
        <v>4478</v>
      </c>
      <c r="C6603" s="93" t="s">
        <v>1415</v>
      </c>
      <c r="D6603" s="95">
        <v>1650</v>
      </c>
      <c r="F6603" s="95">
        <v>346578</v>
      </c>
      <c r="G6603" s="95">
        <v>0</v>
      </c>
      <c r="H6603" s="93" t="s">
        <v>8976</v>
      </c>
      <c r="I6603" s="93" t="s">
        <v>23902</v>
      </c>
      <c r="J6603" s="93" t="s">
        <v>20859</v>
      </c>
      <c r="K6603" s="93" t="s">
        <v>4895</v>
      </c>
      <c r="L6603" s="14">
        <f>AND(vyberHrace&lt;&gt;"",ISNUMBER(SEARCH(vyberHrace,$B6603)))</f>
      </c>
      <c r="M6603" s="14">
        <f>AND($I6603=MID(kododd,1,2),$J6603=MID(kododd,3,3))</f>
      </c>
    </row>
    <row r="6604">
      <c r="A6604" s="95">
        <v>38857</v>
      </c>
      <c r="B6604" s="93" t="s">
        <v>4481</v>
      </c>
      <c r="C6604" s="93" t="s">
        <v>1398</v>
      </c>
      <c r="D6604" s="95">
        <v>1360</v>
      </c>
      <c r="F6604" s="95">
        <v>23704268</v>
      </c>
      <c r="G6604" s="95">
        <v>0</v>
      </c>
      <c r="H6604" s="93" t="s">
        <v>8976</v>
      </c>
      <c r="I6604" s="93" t="s">
        <v>23902</v>
      </c>
      <c r="J6604" s="93" t="s">
        <v>20903</v>
      </c>
      <c r="K6604" s="93" t="s">
        <v>5073</v>
      </c>
      <c r="L6604" s="14">
        <f>AND(vyberHrace&lt;&gt;"",ISNUMBER(SEARCH(vyberHrace,$B6604)))</f>
      </c>
      <c r="M6604" s="14">
        <f>AND($I6604=MID(kododd,1,2),$J6604=MID(kododd,3,3))</f>
      </c>
    </row>
    <row r="6605">
      <c r="A6605" s="95">
        <v>5058</v>
      </c>
      <c r="B6605" s="93" t="s">
        <v>4486</v>
      </c>
      <c r="C6605" s="93" t="s">
        <v>1439</v>
      </c>
      <c r="D6605" s="95">
        <v>1918</v>
      </c>
      <c r="E6605" s="95">
        <v>1949</v>
      </c>
      <c r="F6605" s="95">
        <v>341800</v>
      </c>
      <c r="G6605" s="95">
        <v>250</v>
      </c>
      <c r="H6605" s="93" t="s">
        <v>8976</v>
      </c>
      <c r="I6605" s="93" t="s">
        <v>23902</v>
      </c>
      <c r="J6605" s="93" t="s">
        <v>20908</v>
      </c>
      <c r="K6605" s="93" t="s">
        <v>6980</v>
      </c>
      <c r="L6605" s="14">
        <f>AND(vyberHrace&lt;&gt;"",ISNUMBER(SEARCH(vyberHrace,$B6605)))</f>
      </c>
      <c r="M6605" s="14">
        <f>AND($I6605=MID(kododd,1,2),$J6605=MID(kododd,3,3))</f>
      </c>
    </row>
    <row r="6606">
      <c r="A6606" s="95">
        <v>62947</v>
      </c>
      <c r="B6606" s="93" t="s">
        <v>28901</v>
      </c>
      <c r="C6606" s="93" t="s">
        <v>1486</v>
      </c>
      <c r="D6606" s="95">
        <v>1052</v>
      </c>
      <c r="G6606" s="95">
        <v>250</v>
      </c>
      <c r="H6606" s="93" t="s">
        <v>8976</v>
      </c>
      <c r="I6606" s="93" t="s">
        <v>23902</v>
      </c>
      <c r="J6606" s="93" t="s">
        <v>20860</v>
      </c>
      <c r="K6606" s="93" t="s">
        <v>409</v>
      </c>
      <c r="L6606" s="14">
        <f>AND(vyberHrace&lt;&gt;"",ISNUMBER(SEARCH(vyberHrace,$B6606)))</f>
      </c>
      <c r="M6606" s="14">
        <f>AND($I6606=MID(kododd,1,2),$J6606=MID(kododd,3,3))</f>
      </c>
    </row>
    <row r="6607">
      <c r="A6607" s="95">
        <v>9611</v>
      </c>
      <c r="B6607" s="93" t="s">
        <v>10430</v>
      </c>
      <c r="C6607" s="93" t="s">
        <v>1418</v>
      </c>
      <c r="D6607" s="95">
        <v>1537</v>
      </c>
      <c r="G6607" s="95">
        <v>250</v>
      </c>
      <c r="H6607" s="93" t="s">
        <v>8976</v>
      </c>
      <c r="I6607" s="93" t="s">
        <v>23902</v>
      </c>
      <c r="J6607" s="93" t="s">
        <v>20860</v>
      </c>
      <c r="K6607" s="93" t="s">
        <v>409</v>
      </c>
      <c r="L6607" s="14">
        <f>AND(vyberHrace&lt;&gt;"",ISNUMBER(SEARCH(vyberHrace,$B6607)))</f>
      </c>
      <c r="M6607" s="14">
        <f>AND($I6607=MID(kododd,1,2),$J6607=MID(kododd,3,3))</f>
      </c>
    </row>
    <row r="6608">
      <c r="A6608" s="95">
        <v>56689</v>
      </c>
      <c r="B6608" s="93" t="s">
        <v>10430</v>
      </c>
      <c r="C6608" s="93" t="s">
        <v>1411</v>
      </c>
      <c r="D6608" s="95">
        <v>1084</v>
      </c>
      <c r="F6608" s="95">
        <v>571006427</v>
      </c>
      <c r="G6608" s="95">
        <v>250</v>
      </c>
      <c r="H6608" s="93" t="s">
        <v>8976</v>
      </c>
      <c r="I6608" s="93" t="s">
        <v>23902</v>
      </c>
      <c r="J6608" s="93" t="s">
        <v>20860</v>
      </c>
      <c r="K6608" s="93" t="s">
        <v>409</v>
      </c>
      <c r="L6608" s="14">
        <f>AND(vyberHrace&lt;&gt;"",ISNUMBER(SEARCH(vyberHrace,$B6608)))</f>
      </c>
      <c r="M6608" s="14">
        <f>AND($I6608=MID(kododd,1,2),$J6608=MID(kododd,3,3))</f>
      </c>
    </row>
    <row r="6609">
      <c r="A6609" s="95">
        <v>57193</v>
      </c>
      <c r="B6609" s="93" t="s">
        <v>10430</v>
      </c>
      <c r="C6609" s="93" t="s">
        <v>1416</v>
      </c>
      <c r="D6609" s="95">
        <v>1178</v>
      </c>
      <c r="E6609" s="95">
        <v>1437</v>
      </c>
      <c r="F6609" s="95">
        <v>23778261</v>
      </c>
      <c r="G6609" s="95">
        <v>0</v>
      </c>
      <c r="H6609" s="93" t="s">
        <v>8976</v>
      </c>
      <c r="I6609" s="93" t="s">
        <v>23902</v>
      </c>
      <c r="J6609" s="93" t="s">
        <v>20859</v>
      </c>
      <c r="K6609" s="93" t="s">
        <v>4895</v>
      </c>
      <c r="L6609" s="14">
        <f>AND(vyberHrace&lt;&gt;"",ISNUMBER(SEARCH(vyberHrace,$B6609)))</f>
      </c>
      <c r="M6609" s="14">
        <f>AND($I6609=MID(kododd,1,2),$J6609=MID(kododd,3,3))</f>
      </c>
    </row>
    <row r="6610">
      <c r="A6610" s="95">
        <v>57321</v>
      </c>
      <c r="B6610" s="93" t="s">
        <v>22011</v>
      </c>
      <c r="C6610" s="93" t="s">
        <v>1422</v>
      </c>
      <c r="D6610" s="95">
        <v>1042</v>
      </c>
      <c r="F6610" s="95">
        <v>571000844</v>
      </c>
      <c r="G6610" s="95">
        <v>250</v>
      </c>
      <c r="H6610" s="93" t="s">
        <v>8976</v>
      </c>
      <c r="I6610" s="93" t="s">
        <v>23902</v>
      </c>
      <c r="J6610" s="93" t="s">
        <v>20958</v>
      </c>
      <c r="K6610" s="93" t="s">
        <v>7946</v>
      </c>
      <c r="L6610" s="14">
        <f>AND(vyberHrace&lt;&gt;"",ISNUMBER(SEARCH(vyberHrace,$B6610)))</f>
      </c>
      <c r="M6610" s="14">
        <f>AND($I6610=MID(kododd,1,2),$J6610=MID(kododd,3,3))</f>
      </c>
    </row>
    <row r="6611">
      <c r="A6611" s="95">
        <v>35913</v>
      </c>
      <c r="B6611" s="93" t="s">
        <v>13718</v>
      </c>
      <c r="C6611" s="93" t="s">
        <v>1483</v>
      </c>
      <c r="D6611" s="95">
        <v>1437</v>
      </c>
      <c r="E6611" s="95">
        <v>1707</v>
      </c>
      <c r="F6611" s="95">
        <v>359629</v>
      </c>
      <c r="G6611" s="95">
        <v>0</v>
      </c>
      <c r="H6611" s="93" t="s">
        <v>8976</v>
      </c>
      <c r="I6611" s="93" t="s">
        <v>23902</v>
      </c>
      <c r="J6611" s="93" t="s">
        <v>23412</v>
      </c>
      <c r="K6611" s="93" t="s">
        <v>21359</v>
      </c>
      <c r="L6611" s="14">
        <f>AND(vyberHrace&lt;&gt;"",ISNUMBER(SEARCH(vyberHrace,$B6611)))</f>
      </c>
      <c r="M6611" s="14">
        <f>AND($I6611=MID(kododd,1,2),$J6611=MID(kododd,3,3))</f>
      </c>
    </row>
    <row r="6612">
      <c r="A6612" s="95">
        <v>63159</v>
      </c>
      <c r="B6612" s="93" t="s">
        <v>28902</v>
      </c>
      <c r="C6612" s="93" t="s">
        <v>1411</v>
      </c>
      <c r="G6612" s="95">
        <v>250</v>
      </c>
      <c r="H6612" s="93" t="s">
        <v>8976</v>
      </c>
      <c r="I6612" s="93" t="s">
        <v>23902</v>
      </c>
      <c r="J6612" s="93" t="s">
        <v>20860</v>
      </c>
      <c r="K6612" s="93" t="s">
        <v>409</v>
      </c>
      <c r="L6612" s="14">
        <f>AND(vyberHrace&lt;&gt;"",ISNUMBER(SEARCH(vyberHrace,$B6612)))</f>
      </c>
      <c r="M6612" s="14">
        <f>AND($I6612=MID(kododd,1,2),$J6612=MID(kododd,3,3))</f>
      </c>
    </row>
    <row r="6613">
      <c r="A6613" s="95">
        <v>10200</v>
      </c>
      <c r="B6613" s="93" t="s">
        <v>12300</v>
      </c>
      <c r="C6613" s="93" t="s">
        <v>1432</v>
      </c>
      <c r="D6613" s="95">
        <v>1606</v>
      </c>
      <c r="E6613" s="95">
        <v>1650</v>
      </c>
      <c r="F6613" s="95">
        <v>368822</v>
      </c>
      <c r="G6613" s="95">
        <v>0</v>
      </c>
      <c r="H6613" s="93" t="s">
        <v>8976</v>
      </c>
      <c r="I6613" s="93" t="s">
        <v>23902</v>
      </c>
      <c r="J6613" s="93" t="s">
        <v>20854</v>
      </c>
      <c r="K6613" s="93" t="s">
        <v>20042</v>
      </c>
      <c r="L6613" s="14">
        <f>AND(vyberHrace&lt;&gt;"",ISNUMBER(SEARCH(vyberHrace,$B6613)))</f>
      </c>
      <c r="M6613" s="14">
        <f>AND($I6613=MID(kododd,1,2),$J6613=MID(kododd,3,3))</f>
      </c>
    </row>
    <row r="6614">
      <c r="A6614" s="95">
        <v>11622</v>
      </c>
      <c r="B6614" s="93" t="s">
        <v>12310</v>
      </c>
      <c r="C6614" s="93" t="s">
        <v>1452</v>
      </c>
      <c r="D6614" s="95">
        <v>1928</v>
      </c>
      <c r="E6614" s="95">
        <v>1952</v>
      </c>
      <c r="F6614" s="95">
        <v>334910</v>
      </c>
      <c r="G6614" s="95">
        <v>250</v>
      </c>
      <c r="H6614" s="93" t="s">
        <v>8976</v>
      </c>
      <c r="I6614" s="93" t="s">
        <v>23902</v>
      </c>
      <c r="J6614" s="93" t="s">
        <v>20902</v>
      </c>
      <c r="K6614" s="93" t="s">
        <v>10158</v>
      </c>
      <c r="L6614" s="14">
        <f>AND(vyberHrace&lt;&gt;"",ISNUMBER(SEARCH(vyberHrace,$B6614)))</f>
      </c>
      <c r="M6614" s="14">
        <f>AND($I6614=MID(kododd,1,2),$J6614=MID(kododd,3,3))</f>
      </c>
    </row>
    <row r="6615">
      <c r="A6615" s="95">
        <v>43406</v>
      </c>
      <c r="B6615" s="93" t="s">
        <v>12341</v>
      </c>
      <c r="C6615" s="93" t="s">
        <v>1410</v>
      </c>
      <c r="D6615" s="95">
        <v>1518</v>
      </c>
      <c r="E6615" s="95">
        <v>1736</v>
      </c>
      <c r="F6615" s="95">
        <v>23764465</v>
      </c>
      <c r="G6615" s="95">
        <v>250</v>
      </c>
      <c r="H6615" s="93" t="s">
        <v>8976</v>
      </c>
      <c r="I6615" s="93" t="s">
        <v>23902</v>
      </c>
      <c r="J6615" s="93" t="s">
        <v>20903</v>
      </c>
      <c r="K6615" s="93" t="s">
        <v>5073</v>
      </c>
      <c r="L6615" s="14">
        <f>AND(vyberHrace&lt;&gt;"",ISNUMBER(SEARCH(vyberHrace,$B6615)))</f>
      </c>
      <c r="M6615" s="14">
        <f>AND($I6615=MID(kododd,1,2),$J6615=MID(kododd,3,3))</f>
      </c>
    </row>
    <row r="6616">
      <c r="A6616" s="95">
        <v>4648</v>
      </c>
      <c r="B6616" s="93" t="s">
        <v>21938</v>
      </c>
      <c r="C6616" s="93" t="s">
        <v>1404</v>
      </c>
      <c r="D6616" s="95">
        <v>1807</v>
      </c>
      <c r="E6616" s="95">
        <v>1884</v>
      </c>
      <c r="F6616" s="95">
        <v>23773456</v>
      </c>
      <c r="G6616" s="95">
        <v>250</v>
      </c>
      <c r="H6616" s="93" t="s">
        <v>8976</v>
      </c>
      <c r="I6616" s="93" t="s">
        <v>23902</v>
      </c>
      <c r="J6616" s="93" t="s">
        <v>20913</v>
      </c>
      <c r="K6616" s="93" t="s">
        <v>126</v>
      </c>
      <c r="L6616" s="14">
        <f>AND(vyberHrace&lt;&gt;"",ISNUMBER(SEARCH(vyberHrace,$B6616)))</f>
      </c>
      <c r="M6616" s="14">
        <f>AND($I6616=MID(kododd,1,2),$J6616=MID(kododd,3,3))</f>
      </c>
    </row>
    <row r="6617">
      <c r="A6617" s="95">
        <v>54917</v>
      </c>
      <c r="B6617" s="93" t="s">
        <v>2784</v>
      </c>
      <c r="C6617" s="93" t="s">
        <v>1411</v>
      </c>
      <c r="F6617" s="95">
        <v>23771020</v>
      </c>
      <c r="G6617" s="95">
        <v>0</v>
      </c>
      <c r="H6617" s="93" t="s">
        <v>8976</v>
      </c>
      <c r="I6617" s="93" t="s">
        <v>23902</v>
      </c>
      <c r="J6617" s="93" t="s">
        <v>20859</v>
      </c>
      <c r="K6617" s="93" t="s">
        <v>4895</v>
      </c>
      <c r="L6617" s="14">
        <f>AND(vyberHrace&lt;&gt;"",ISNUMBER(SEARCH(vyberHrace,$B6617)))</f>
      </c>
      <c r="M6617" s="14">
        <f>AND($I6617=MID(kododd,1,2),$J6617=MID(kododd,3,3))</f>
      </c>
    </row>
    <row r="6618">
      <c r="A6618" s="95">
        <v>59379</v>
      </c>
      <c r="B6618" s="93" t="s">
        <v>25796</v>
      </c>
      <c r="C6618" s="93" t="s">
        <v>1438</v>
      </c>
      <c r="F6618" s="95">
        <v>23782862</v>
      </c>
      <c r="G6618" s="95">
        <v>250</v>
      </c>
      <c r="H6618" s="93" t="s">
        <v>8976</v>
      </c>
      <c r="I6618" s="93" t="s">
        <v>23902</v>
      </c>
      <c r="J6618" s="93" t="s">
        <v>20933</v>
      </c>
      <c r="K6618" s="93" t="s">
        <v>5593</v>
      </c>
      <c r="L6618" s="14">
        <f>AND(vyberHrace&lt;&gt;"",ISNUMBER(SEARCH(vyberHrace,$B6618)))</f>
      </c>
      <c r="M6618" s="14">
        <f>AND($I6618=MID(kododd,1,2),$J6618=MID(kododd,3,3))</f>
      </c>
    </row>
    <row r="6619">
      <c r="A6619" s="95">
        <v>13328</v>
      </c>
      <c r="B6619" s="93" t="s">
        <v>21040</v>
      </c>
      <c r="C6619" s="93" t="s">
        <v>1423</v>
      </c>
      <c r="D6619" s="95">
        <v>1943</v>
      </c>
      <c r="E6619" s="95">
        <v>1984</v>
      </c>
      <c r="F6619" s="95">
        <v>322660</v>
      </c>
      <c r="G6619" s="95">
        <v>250</v>
      </c>
      <c r="H6619" s="93" t="s">
        <v>8976</v>
      </c>
      <c r="I6619" s="93" t="s">
        <v>23902</v>
      </c>
      <c r="J6619" s="93" t="s">
        <v>21008</v>
      </c>
      <c r="K6619" s="93" t="s">
        <v>5862</v>
      </c>
      <c r="L6619" s="14">
        <f>AND(vyberHrace&lt;&gt;"",ISNUMBER(SEARCH(vyberHrace,$B6619)))</f>
      </c>
      <c r="M6619" s="14">
        <f>AND($I6619=MID(kododd,1,2),$J6619=MID(kododd,3,3))</f>
      </c>
    </row>
    <row r="6620">
      <c r="A6620" s="95">
        <v>51310</v>
      </c>
      <c r="B6620" s="93" t="s">
        <v>7167</v>
      </c>
      <c r="C6620" s="93" t="s">
        <v>1418</v>
      </c>
      <c r="D6620" s="95">
        <v>1611</v>
      </c>
      <c r="E6620" s="95">
        <v>1775</v>
      </c>
      <c r="F6620" s="95">
        <v>23739002</v>
      </c>
      <c r="G6620" s="95">
        <v>250</v>
      </c>
      <c r="H6620" s="93" t="s">
        <v>8976</v>
      </c>
      <c r="I6620" s="93" t="s">
        <v>23902</v>
      </c>
      <c r="J6620" s="93" t="s">
        <v>20918</v>
      </c>
      <c r="K6620" s="93" t="s">
        <v>7836</v>
      </c>
      <c r="L6620" s="14">
        <f>AND(vyberHrace&lt;&gt;"",ISNUMBER(SEARCH(vyberHrace,$B6620)))</f>
      </c>
      <c r="M6620" s="14">
        <f>AND($I6620=MID(kododd,1,2),$J6620=MID(kododd,3,3))</f>
      </c>
    </row>
    <row r="6621">
      <c r="A6621" s="95">
        <v>62145</v>
      </c>
      <c r="B6621" s="93" t="s">
        <v>28341</v>
      </c>
      <c r="C6621" s="93" t="s">
        <v>1487</v>
      </c>
      <c r="G6621" s="95">
        <v>0</v>
      </c>
      <c r="H6621" s="93" t="s">
        <v>8976</v>
      </c>
      <c r="I6621" s="93" t="s">
        <v>23902</v>
      </c>
      <c r="J6621" s="93" t="s">
        <v>20897</v>
      </c>
      <c r="K6621" s="93" t="s">
        <v>11245</v>
      </c>
      <c r="L6621" s="14">
        <f>AND(vyberHrace&lt;&gt;"",ISNUMBER(SEARCH(vyberHrace,$B6621)))</f>
      </c>
      <c r="M6621" s="14">
        <f>AND($I6621=MID(kododd,1,2),$J6621=MID(kododd,3,3))</f>
      </c>
    </row>
    <row r="6622">
      <c r="A6622" s="95">
        <v>54454</v>
      </c>
      <c r="B6622" s="93" t="s">
        <v>2795</v>
      </c>
      <c r="C6622" s="93" t="s">
        <v>1416</v>
      </c>
      <c r="D6622" s="95">
        <v>1188</v>
      </c>
      <c r="F6622" s="95">
        <v>23772417</v>
      </c>
      <c r="G6622" s="95">
        <v>250</v>
      </c>
      <c r="H6622" s="93" t="s">
        <v>8976</v>
      </c>
      <c r="I6622" s="93" t="s">
        <v>23902</v>
      </c>
      <c r="J6622" s="93" t="s">
        <v>20874</v>
      </c>
      <c r="K6622" s="93" t="s">
        <v>8815</v>
      </c>
      <c r="L6622" s="14">
        <f>AND(vyberHrace&lt;&gt;"",ISNUMBER(SEARCH(vyberHrace,$B6622)))</f>
      </c>
      <c r="M6622" s="14">
        <f>AND($I6622=MID(kododd,1,2),$J6622=MID(kododd,3,3))</f>
      </c>
    </row>
    <row r="6623">
      <c r="A6623" s="95">
        <v>61687</v>
      </c>
      <c r="B6623" s="93" t="s">
        <v>27844</v>
      </c>
      <c r="C6623" s="93" t="s">
        <v>1406</v>
      </c>
      <c r="D6623" s="95">
        <v>1434</v>
      </c>
      <c r="F6623" s="95">
        <v>23795875</v>
      </c>
      <c r="G6623" s="95">
        <v>250</v>
      </c>
      <c r="H6623" s="93" t="s">
        <v>8976</v>
      </c>
      <c r="I6623" s="93" t="s">
        <v>23902</v>
      </c>
      <c r="J6623" s="93" t="s">
        <v>20844</v>
      </c>
      <c r="K6623" s="93" t="s">
        <v>6682</v>
      </c>
      <c r="L6623" s="14">
        <f>AND(vyberHrace&lt;&gt;"",ISNUMBER(SEARCH(vyberHrace,$B6623)))</f>
      </c>
      <c r="M6623" s="14">
        <f>AND($I6623=MID(kododd,1,2),$J6623=MID(kododd,3,3))</f>
      </c>
    </row>
    <row r="6624">
      <c r="A6624" s="95">
        <v>2646</v>
      </c>
      <c r="B6624" s="93" t="s">
        <v>7327</v>
      </c>
      <c r="C6624" s="93" t="s">
        <v>1469</v>
      </c>
      <c r="D6624" s="95">
        <v>1685</v>
      </c>
      <c r="F6624" s="95">
        <v>23704845</v>
      </c>
      <c r="G6624" s="95">
        <v>250</v>
      </c>
      <c r="H6624" s="93" t="s">
        <v>8976</v>
      </c>
      <c r="I6624" s="93" t="s">
        <v>23902</v>
      </c>
      <c r="J6624" s="93" t="s">
        <v>20908</v>
      </c>
      <c r="K6624" s="93" t="s">
        <v>6980</v>
      </c>
      <c r="L6624" s="14">
        <f>AND(vyberHrace&lt;&gt;"",ISNUMBER(SEARCH(vyberHrace,$B6624)))</f>
      </c>
      <c r="M6624" s="14">
        <f>AND($I6624=MID(kododd,1,2),$J6624=MID(kododd,3,3))</f>
      </c>
    </row>
    <row r="6625">
      <c r="A6625" s="95">
        <v>46622</v>
      </c>
      <c r="B6625" s="93" t="s">
        <v>10172</v>
      </c>
      <c r="C6625" s="93" t="s">
        <v>1402</v>
      </c>
      <c r="G6625" s="95">
        <v>0</v>
      </c>
      <c r="H6625" s="93" t="s">
        <v>8976</v>
      </c>
      <c r="I6625" s="93" t="s">
        <v>23902</v>
      </c>
      <c r="J6625" s="93" t="s">
        <v>20859</v>
      </c>
      <c r="K6625" s="93" t="s">
        <v>4895</v>
      </c>
      <c r="L6625" s="14">
        <f>AND(vyberHrace&lt;&gt;"",ISNUMBER(SEARCH(vyberHrace,$B6625)))</f>
      </c>
      <c r="M6625" s="14">
        <f>AND($I6625=MID(kododd,1,2),$J6625=MID(kododd,3,3))</f>
      </c>
    </row>
    <row r="6626">
      <c r="A6626" s="95">
        <v>48484</v>
      </c>
      <c r="B6626" s="93" t="s">
        <v>12394</v>
      </c>
      <c r="C6626" s="93" t="s">
        <v>1422</v>
      </c>
      <c r="G6626" s="95">
        <v>0</v>
      </c>
      <c r="H6626" s="93" t="s">
        <v>8976</v>
      </c>
      <c r="I6626" s="93" t="s">
        <v>23902</v>
      </c>
      <c r="J6626" s="93" t="s">
        <v>20859</v>
      </c>
      <c r="K6626" s="93" t="s">
        <v>4895</v>
      </c>
      <c r="L6626" s="14">
        <f>AND(vyberHrace&lt;&gt;"",ISNUMBER(SEARCH(vyberHrace,$B6626)))</f>
      </c>
      <c r="M6626" s="14">
        <f>AND($I6626=MID(kododd,1,2),$J6626=MID(kododd,3,3))</f>
      </c>
    </row>
    <row r="6627">
      <c r="A6627" s="95">
        <v>41853</v>
      </c>
      <c r="B6627" s="93" t="s">
        <v>12419</v>
      </c>
      <c r="C6627" s="93" t="s">
        <v>1441</v>
      </c>
      <c r="D6627" s="95">
        <v>1203</v>
      </c>
      <c r="F6627" s="95">
        <v>23704276</v>
      </c>
      <c r="G6627" s="95">
        <v>0</v>
      </c>
      <c r="H6627" s="93" t="s">
        <v>8976</v>
      </c>
      <c r="I6627" s="93" t="s">
        <v>23902</v>
      </c>
      <c r="J6627" s="93" t="s">
        <v>23412</v>
      </c>
      <c r="K6627" s="93" t="s">
        <v>21359</v>
      </c>
      <c r="L6627" s="14">
        <f>AND(vyberHrace&lt;&gt;"",ISNUMBER(SEARCH(vyberHrace,$B6627)))</f>
      </c>
      <c r="M6627" s="14">
        <f>AND($I6627=MID(kododd,1,2),$J6627=MID(kododd,3,3))</f>
      </c>
    </row>
    <row r="6628">
      <c r="A6628" s="95">
        <v>51676</v>
      </c>
      <c r="B6628" s="93" t="s">
        <v>1724</v>
      </c>
      <c r="C6628" s="93" t="s">
        <v>1420</v>
      </c>
      <c r="G6628" s="95">
        <v>250</v>
      </c>
      <c r="H6628" s="93" t="s">
        <v>8976</v>
      </c>
      <c r="I6628" s="93" t="s">
        <v>23902</v>
      </c>
      <c r="J6628" s="93" t="s">
        <v>20853</v>
      </c>
      <c r="K6628" s="93" t="s">
        <v>6888</v>
      </c>
      <c r="L6628" s="14">
        <f>AND(vyberHrace&lt;&gt;"",ISNUMBER(SEARCH(vyberHrace,$B6628)))</f>
      </c>
      <c r="M6628" s="14">
        <f>AND($I6628=MID(kododd,1,2),$J6628=MID(kododd,3,3))</f>
      </c>
    </row>
    <row r="6629">
      <c r="A6629" s="95">
        <v>2008</v>
      </c>
      <c r="B6629" s="93" t="s">
        <v>12431</v>
      </c>
      <c r="C6629" s="93" t="s">
        <v>1426</v>
      </c>
      <c r="D6629" s="95">
        <v>1849</v>
      </c>
      <c r="E6629" s="95">
        <v>1905</v>
      </c>
      <c r="F6629" s="95">
        <v>363553</v>
      </c>
      <c r="G6629" s="95">
        <v>250</v>
      </c>
      <c r="H6629" s="93" t="s">
        <v>8976</v>
      </c>
      <c r="I6629" s="93" t="s">
        <v>23902</v>
      </c>
      <c r="J6629" s="93" t="s">
        <v>20844</v>
      </c>
      <c r="K6629" s="93" t="s">
        <v>6682</v>
      </c>
      <c r="L6629" s="14">
        <f>AND(vyberHrace&lt;&gt;"",ISNUMBER(SEARCH(vyberHrace,$B6629)))</f>
      </c>
      <c r="M6629" s="14">
        <f>AND($I6629=MID(kododd,1,2),$J6629=MID(kododd,3,3))</f>
      </c>
    </row>
    <row r="6630">
      <c r="A6630" s="95">
        <v>1313</v>
      </c>
      <c r="B6630" s="93" t="s">
        <v>12436</v>
      </c>
      <c r="C6630" s="93" t="s">
        <v>1465</v>
      </c>
      <c r="D6630" s="95">
        <v>1929</v>
      </c>
      <c r="E6630" s="95">
        <v>1977</v>
      </c>
      <c r="F6630" s="95">
        <v>316962</v>
      </c>
      <c r="G6630" s="95">
        <v>250</v>
      </c>
      <c r="H6630" s="93" t="s">
        <v>8976</v>
      </c>
      <c r="I6630" s="93" t="s">
        <v>23902</v>
      </c>
      <c r="J6630" s="93" t="s">
        <v>20933</v>
      </c>
      <c r="K6630" s="93" t="s">
        <v>5593</v>
      </c>
      <c r="L6630" s="14">
        <f>AND(vyberHrace&lt;&gt;"",ISNUMBER(SEARCH(vyberHrace,$B6630)))</f>
      </c>
      <c r="M6630" s="14">
        <f>AND($I6630=MID(kododd,1,2),$J6630=MID(kododd,3,3))</f>
      </c>
    </row>
    <row r="6631">
      <c r="A6631" s="95">
        <v>55984</v>
      </c>
      <c r="B6631" s="93" t="s">
        <v>22019</v>
      </c>
      <c r="C6631" s="93" t="s">
        <v>1412</v>
      </c>
      <c r="G6631" s="95">
        <v>250</v>
      </c>
      <c r="H6631" s="93" t="s">
        <v>8976</v>
      </c>
      <c r="I6631" s="93" t="s">
        <v>23902</v>
      </c>
      <c r="J6631" s="93" t="s">
        <v>20853</v>
      </c>
      <c r="K6631" s="93" t="s">
        <v>6888</v>
      </c>
      <c r="L6631" s="14">
        <f>AND(vyberHrace&lt;&gt;"",ISNUMBER(SEARCH(vyberHrace,$B6631)))</f>
      </c>
      <c r="M6631" s="14">
        <f>AND($I6631=MID(kododd,1,2),$J6631=MID(kododd,3,3))</f>
      </c>
    </row>
    <row r="6632">
      <c r="A6632" s="95">
        <v>36090</v>
      </c>
      <c r="B6632" s="93" t="s">
        <v>28903</v>
      </c>
      <c r="C6632" s="93" t="s">
        <v>1414</v>
      </c>
      <c r="F6632" s="95">
        <v>571006478</v>
      </c>
      <c r="G6632" s="95">
        <v>250</v>
      </c>
      <c r="H6632" s="93" t="s">
        <v>8976</v>
      </c>
      <c r="I6632" s="93" t="s">
        <v>23902</v>
      </c>
      <c r="J6632" s="93" t="s">
        <v>20918</v>
      </c>
      <c r="K6632" s="93" t="s">
        <v>7836</v>
      </c>
      <c r="L6632" s="14">
        <f>AND(vyberHrace&lt;&gt;"",ISNUMBER(SEARCH(vyberHrace,$B6632)))</f>
      </c>
      <c r="M6632" s="14">
        <f>AND($I6632=MID(kododd,1,2),$J6632=MID(kododd,3,3))</f>
      </c>
    </row>
    <row r="6633">
      <c r="A6633" s="95">
        <v>62946</v>
      </c>
      <c r="B6633" s="93" t="s">
        <v>28904</v>
      </c>
      <c r="C6633" s="93" t="s">
        <v>1420</v>
      </c>
      <c r="G6633" s="95">
        <v>250</v>
      </c>
      <c r="H6633" s="93" t="s">
        <v>8976</v>
      </c>
      <c r="I6633" s="93" t="s">
        <v>23902</v>
      </c>
      <c r="J6633" s="93" t="s">
        <v>20860</v>
      </c>
      <c r="K6633" s="93" t="s">
        <v>409</v>
      </c>
      <c r="L6633" s="14">
        <f>AND(vyberHrace&lt;&gt;"",ISNUMBER(SEARCH(vyberHrace,$B6633)))</f>
      </c>
      <c r="M6633" s="14">
        <f>AND($I6633=MID(kododd,1,2),$J6633=MID(kododd,3,3))</f>
      </c>
    </row>
    <row r="6634">
      <c r="A6634" s="95">
        <v>60701</v>
      </c>
      <c r="B6634" s="93" t="s">
        <v>27114</v>
      </c>
      <c r="C6634" s="93" t="s">
        <v>1412</v>
      </c>
      <c r="D6634" s="95">
        <v>1159</v>
      </c>
      <c r="F6634" s="95">
        <v>571004416</v>
      </c>
      <c r="G6634" s="95">
        <v>250</v>
      </c>
      <c r="H6634" s="93" t="s">
        <v>8976</v>
      </c>
      <c r="I6634" s="93" t="s">
        <v>23902</v>
      </c>
      <c r="J6634" s="93" t="s">
        <v>20902</v>
      </c>
      <c r="K6634" s="93" t="s">
        <v>10158</v>
      </c>
      <c r="L6634" s="14">
        <f>AND(vyberHrace&lt;&gt;"",ISNUMBER(SEARCH(vyberHrace,$B6634)))</f>
      </c>
      <c r="M6634" s="14">
        <f>AND($I6634=MID(kododd,1,2),$J6634=MID(kododd,3,3))</f>
      </c>
    </row>
    <row r="6635">
      <c r="A6635" s="95">
        <v>60702</v>
      </c>
      <c r="B6635" s="93" t="s">
        <v>27115</v>
      </c>
      <c r="C6635" s="93" t="s">
        <v>1424</v>
      </c>
      <c r="F6635" s="95">
        <v>571006680</v>
      </c>
      <c r="G6635" s="95">
        <v>250</v>
      </c>
      <c r="H6635" s="93" t="s">
        <v>8976</v>
      </c>
      <c r="I6635" s="93" t="s">
        <v>23902</v>
      </c>
      <c r="J6635" s="93" t="s">
        <v>20902</v>
      </c>
      <c r="K6635" s="93" t="s">
        <v>10158</v>
      </c>
      <c r="L6635" s="14">
        <f>AND(vyberHrace&lt;&gt;"",ISNUMBER(SEARCH(vyberHrace,$B6635)))</f>
      </c>
      <c r="M6635" s="14">
        <f>AND($I6635=MID(kododd,1,2),$J6635=MID(kododd,3,3))</f>
      </c>
    </row>
    <row r="6636">
      <c r="A6636" s="95">
        <v>63560</v>
      </c>
      <c r="B6636" s="93" t="s">
        <v>28905</v>
      </c>
      <c r="C6636" s="93" t="s">
        <v>1450</v>
      </c>
      <c r="G6636" s="95">
        <v>250</v>
      </c>
      <c r="H6636" s="93" t="s">
        <v>8976</v>
      </c>
      <c r="I6636" s="93" t="s">
        <v>23902</v>
      </c>
      <c r="J6636" s="93" t="s">
        <v>20859</v>
      </c>
      <c r="K6636" s="93" t="s">
        <v>4895</v>
      </c>
      <c r="L6636" s="14">
        <f>AND(vyberHrace&lt;&gt;"",ISNUMBER(SEARCH(vyberHrace,$B6636)))</f>
      </c>
      <c r="M6636" s="14">
        <f>AND($I6636=MID(kododd,1,2),$J6636=MID(kododd,3,3))</f>
      </c>
    </row>
    <row r="6637">
      <c r="A6637" s="95">
        <v>35747</v>
      </c>
      <c r="B6637" s="93" t="s">
        <v>5896</v>
      </c>
      <c r="C6637" s="93" t="s">
        <v>1447</v>
      </c>
      <c r="D6637" s="95">
        <v>1574</v>
      </c>
      <c r="E6637" s="95">
        <v>1743</v>
      </c>
      <c r="F6637" s="95">
        <v>368300</v>
      </c>
      <c r="G6637" s="95">
        <v>250</v>
      </c>
      <c r="H6637" s="93" t="s">
        <v>8976</v>
      </c>
      <c r="I6637" s="93" t="s">
        <v>23902</v>
      </c>
      <c r="J6637" s="93" t="s">
        <v>20854</v>
      </c>
      <c r="K6637" s="93" t="s">
        <v>20042</v>
      </c>
      <c r="L6637" s="14">
        <f>AND(vyberHrace&lt;&gt;"",ISNUMBER(SEARCH(vyberHrace,$B6637)))</f>
      </c>
      <c r="M6637" s="14">
        <f>AND($I6637=MID(kododd,1,2),$J6637=MID(kododd,3,3))</f>
      </c>
    </row>
    <row r="6638">
      <c r="A6638" s="95">
        <v>8589</v>
      </c>
      <c r="B6638" s="93" t="s">
        <v>5908</v>
      </c>
      <c r="C6638" s="93" t="s">
        <v>1471</v>
      </c>
      <c r="D6638" s="95">
        <v>1462</v>
      </c>
      <c r="E6638" s="95">
        <v>1695</v>
      </c>
      <c r="F6638" s="95">
        <v>341819</v>
      </c>
      <c r="G6638" s="95">
        <v>250</v>
      </c>
      <c r="H6638" s="93" t="s">
        <v>8976</v>
      </c>
      <c r="I6638" s="93" t="s">
        <v>23902</v>
      </c>
      <c r="J6638" s="93" t="s">
        <v>20900</v>
      </c>
      <c r="K6638" s="93" t="s">
        <v>7820</v>
      </c>
      <c r="L6638" s="14">
        <f>AND(vyberHrace&lt;&gt;"",ISNUMBER(SEARCH(vyberHrace,$B6638)))</f>
      </c>
      <c r="M6638" s="14">
        <f>AND($I6638=MID(kododd,1,2),$J6638=MID(kododd,3,3))</f>
      </c>
    </row>
    <row r="6639">
      <c r="A6639" s="95">
        <v>16210</v>
      </c>
      <c r="B6639" s="93" t="s">
        <v>12554</v>
      </c>
      <c r="C6639" s="93" t="s">
        <v>1461</v>
      </c>
      <c r="D6639" s="95">
        <v>1653</v>
      </c>
      <c r="F6639" s="95">
        <v>23728167</v>
      </c>
      <c r="G6639" s="95">
        <v>0</v>
      </c>
      <c r="H6639" s="93" t="s">
        <v>8976</v>
      </c>
      <c r="I6639" s="93" t="s">
        <v>23902</v>
      </c>
      <c r="J6639" s="93" t="s">
        <v>20913</v>
      </c>
      <c r="K6639" s="93" t="s">
        <v>126</v>
      </c>
      <c r="L6639" s="14">
        <f>AND(vyberHrace&lt;&gt;"",ISNUMBER(SEARCH(vyberHrace,$B6639)))</f>
      </c>
      <c r="M6639" s="14">
        <f>AND($I6639=MID(kododd,1,2),$J6639=MID(kododd,3,3))</f>
      </c>
    </row>
    <row r="6640">
      <c r="A6640" s="95">
        <v>27715</v>
      </c>
      <c r="B6640" s="93" t="s">
        <v>12555</v>
      </c>
      <c r="C6640" s="93" t="s">
        <v>1405</v>
      </c>
      <c r="D6640" s="95">
        <v>1443</v>
      </c>
      <c r="F6640" s="95">
        <v>356573</v>
      </c>
      <c r="G6640" s="95">
        <v>250</v>
      </c>
      <c r="H6640" s="93" t="s">
        <v>8976</v>
      </c>
      <c r="I6640" s="93" t="s">
        <v>23902</v>
      </c>
      <c r="J6640" s="93" t="s">
        <v>20903</v>
      </c>
      <c r="K6640" s="93" t="s">
        <v>5073</v>
      </c>
      <c r="L6640" s="14">
        <f>AND(vyberHrace&lt;&gt;"",ISNUMBER(SEARCH(vyberHrace,$B6640)))</f>
      </c>
      <c r="M6640" s="14">
        <f>AND($I6640=MID(kododd,1,2),$J6640=MID(kododd,3,3))</f>
      </c>
    </row>
    <row r="6641">
      <c r="A6641" s="95">
        <v>39061</v>
      </c>
      <c r="B6641" s="93" t="s">
        <v>12557</v>
      </c>
      <c r="C6641" s="93" t="s">
        <v>1419</v>
      </c>
      <c r="D6641" s="95">
        <v>1908</v>
      </c>
      <c r="E6641" s="95">
        <v>1951</v>
      </c>
      <c r="F6641" s="95">
        <v>396486</v>
      </c>
      <c r="G6641" s="95">
        <v>250</v>
      </c>
      <c r="H6641" s="93" t="s">
        <v>8976</v>
      </c>
      <c r="I6641" s="93" t="s">
        <v>23902</v>
      </c>
      <c r="J6641" s="93" t="s">
        <v>20903</v>
      </c>
      <c r="K6641" s="93" t="s">
        <v>5073</v>
      </c>
      <c r="L6641" s="14">
        <f>AND(vyberHrace&lt;&gt;"",ISNUMBER(SEARCH(vyberHrace,$B6641)))</f>
      </c>
      <c r="M6641" s="14">
        <f>AND($I6641=MID(kododd,1,2),$J6641=MID(kododd,3,3))</f>
      </c>
    </row>
    <row r="6642">
      <c r="A6642" s="95">
        <v>14466</v>
      </c>
      <c r="B6642" s="93" t="s">
        <v>12558</v>
      </c>
      <c r="C6642" s="93" t="s">
        <v>1461</v>
      </c>
      <c r="D6642" s="95">
        <v>1687</v>
      </c>
      <c r="E6642" s="95">
        <v>1776</v>
      </c>
      <c r="F6642" s="95">
        <v>329436</v>
      </c>
      <c r="G6642" s="95">
        <v>0</v>
      </c>
      <c r="H6642" s="93" t="s">
        <v>8976</v>
      </c>
      <c r="I6642" s="93" t="s">
        <v>23902</v>
      </c>
      <c r="J6642" s="93" t="s">
        <v>20853</v>
      </c>
      <c r="K6642" s="93" t="s">
        <v>6888</v>
      </c>
      <c r="L6642" s="14">
        <f>AND(vyberHrace&lt;&gt;"",ISNUMBER(SEARCH(vyberHrace,$B6642)))</f>
      </c>
      <c r="M6642" s="14">
        <f>AND($I6642=MID(kododd,1,2),$J6642=MID(kododd,3,3))</f>
      </c>
    </row>
    <row r="6643">
      <c r="A6643" s="95">
        <v>49038</v>
      </c>
      <c r="B6643" s="93" t="s">
        <v>2275</v>
      </c>
      <c r="C6643" s="93" t="s">
        <v>1416</v>
      </c>
      <c r="D6643" s="95">
        <v>1459</v>
      </c>
      <c r="E6643" s="95">
        <v>1764</v>
      </c>
      <c r="F6643" s="95">
        <v>23720760</v>
      </c>
      <c r="G6643" s="95">
        <v>250</v>
      </c>
      <c r="H6643" s="93" t="s">
        <v>8976</v>
      </c>
      <c r="I6643" s="93" t="s">
        <v>23902</v>
      </c>
      <c r="J6643" s="93" t="s">
        <v>20956</v>
      </c>
      <c r="K6643" s="93" t="s">
        <v>5622</v>
      </c>
      <c r="L6643" s="14">
        <f>AND(vyberHrace&lt;&gt;"",ISNUMBER(SEARCH(vyberHrace,$B6643)))</f>
      </c>
      <c r="M6643" s="14">
        <f>AND($I6643=MID(kododd,1,2),$J6643=MID(kododd,3,3))</f>
      </c>
    </row>
    <row r="6644">
      <c r="A6644" s="95">
        <v>47656</v>
      </c>
      <c r="B6644" s="93" t="s">
        <v>4833</v>
      </c>
      <c r="C6644" s="93" t="s">
        <v>1435</v>
      </c>
      <c r="D6644" s="95">
        <v>1476</v>
      </c>
      <c r="E6644" s="95">
        <v>1733</v>
      </c>
      <c r="F6644" s="95">
        <v>368830</v>
      </c>
      <c r="G6644" s="95">
        <v>250</v>
      </c>
      <c r="H6644" s="93" t="s">
        <v>8976</v>
      </c>
      <c r="I6644" s="93" t="s">
        <v>23902</v>
      </c>
      <c r="J6644" s="93" t="s">
        <v>20854</v>
      </c>
      <c r="K6644" s="93" t="s">
        <v>20042</v>
      </c>
      <c r="L6644" s="14">
        <f>AND(vyberHrace&lt;&gt;"",ISNUMBER(SEARCH(vyberHrace,$B6644)))</f>
      </c>
      <c r="M6644" s="14">
        <f>AND($I6644=MID(kododd,1,2),$J6644=MID(kododd,3,3))</f>
      </c>
    </row>
    <row r="6645">
      <c r="A6645" s="95">
        <v>53159</v>
      </c>
      <c r="B6645" s="93" t="s">
        <v>17445</v>
      </c>
      <c r="C6645" s="93" t="s">
        <v>1412</v>
      </c>
      <c r="G6645" s="95">
        <v>0</v>
      </c>
      <c r="H6645" s="93" t="s">
        <v>8976</v>
      </c>
      <c r="I6645" s="93" t="s">
        <v>23902</v>
      </c>
      <c r="J6645" s="93" t="s">
        <v>20897</v>
      </c>
      <c r="K6645" s="93" t="s">
        <v>11245</v>
      </c>
      <c r="L6645" s="14">
        <f>AND(vyberHrace&lt;&gt;"",ISNUMBER(SEARCH(vyberHrace,$B6645)))</f>
      </c>
      <c r="M6645" s="14">
        <f>AND($I6645=MID(kododd,1,2),$J6645=MID(kododd,3,3))</f>
      </c>
    </row>
    <row r="6646">
      <c r="A6646" s="95">
        <v>52786</v>
      </c>
      <c r="B6646" s="93" t="s">
        <v>1677</v>
      </c>
      <c r="C6646" s="93" t="s">
        <v>1416</v>
      </c>
      <c r="G6646" s="95">
        <v>0</v>
      </c>
      <c r="H6646" s="93" t="s">
        <v>8976</v>
      </c>
      <c r="I6646" s="93" t="s">
        <v>23902</v>
      </c>
      <c r="J6646" s="93" t="s">
        <v>20859</v>
      </c>
      <c r="K6646" s="93" t="s">
        <v>4895</v>
      </c>
      <c r="L6646" s="14">
        <f>AND(vyberHrace&lt;&gt;"",ISNUMBER(SEARCH(vyberHrace,$B6646)))</f>
      </c>
      <c r="M6646" s="14">
        <f>AND($I6646=MID(kododd,1,2),$J6646=MID(kododd,3,3))</f>
      </c>
    </row>
    <row r="6647">
      <c r="A6647" s="95">
        <v>52787</v>
      </c>
      <c r="B6647" s="93" t="s">
        <v>1678</v>
      </c>
      <c r="C6647" s="93" t="s">
        <v>1412</v>
      </c>
      <c r="G6647" s="95">
        <v>0</v>
      </c>
      <c r="H6647" s="93" t="s">
        <v>8976</v>
      </c>
      <c r="I6647" s="93" t="s">
        <v>23902</v>
      </c>
      <c r="J6647" s="93" t="s">
        <v>20859</v>
      </c>
      <c r="K6647" s="93" t="s">
        <v>4895</v>
      </c>
      <c r="L6647" s="14">
        <f>AND(vyberHrace&lt;&gt;"",ISNUMBER(SEARCH(vyberHrace,$B6647)))</f>
      </c>
      <c r="M6647" s="14">
        <f>AND($I6647=MID(kododd,1,2),$J6647=MID(kododd,3,3))</f>
      </c>
    </row>
    <row r="6648">
      <c r="A6648" s="95">
        <v>57442</v>
      </c>
      <c r="B6648" s="93" t="s">
        <v>4852</v>
      </c>
      <c r="C6648" s="93" t="s">
        <v>1416</v>
      </c>
      <c r="D6648" s="95">
        <v>1409</v>
      </c>
      <c r="E6648" s="95">
        <v>1626</v>
      </c>
      <c r="F6648" s="95">
        <v>23777877</v>
      </c>
      <c r="G6648" s="95">
        <v>250</v>
      </c>
      <c r="H6648" s="93" t="s">
        <v>8976</v>
      </c>
      <c r="I6648" s="93" t="s">
        <v>23902</v>
      </c>
      <c r="J6648" s="93" t="s">
        <v>20958</v>
      </c>
      <c r="K6648" s="93" t="s">
        <v>7946</v>
      </c>
      <c r="L6648" s="14">
        <f>AND(vyberHrace&lt;&gt;"",ISNUMBER(SEARCH(vyberHrace,$B6648)))</f>
      </c>
      <c r="M6648" s="14">
        <f>AND($I6648=MID(kododd,1,2),$J6648=MID(kododd,3,3))</f>
      </c>
    </row>
    <row r="6649">
      <c r="A6649" s="95">
        <v>49525</v>
      </c>
      <c r="B6649" s="93" t="s">
        <v>7987</v>
      </c>
      <c r="C6649" s="93" t="s">
        <v>1404</v>
      </c>
      <c r="D6649" s="95">
        <v>1098</v>
      </c>
      <c r="F6649" s="95">
        <v>23793112</v>
      </c>
      <c r="G6649" s="95">
        <v>250</v>
      </c>
      <c r="H6649" s="93" t="s">
        <v>8976</v>
      </c>
      <c r="I6649" s="93" t="s">
        <v>23902</v>
      </c>
      <c r="J6649" s="93" t="s">
        <v>20933</v>
      </c>
      <c r="K6649" s="93" t="s">
        <v>5593</v>
      </c>
      <c r="L6649" s="14">
        <f>AND(vyberHrace&lt;&gt;"",ISNUMBER(SEARCH(vyberHrace,$B6649)))</f>
      </c>
      <c r="M6649" s="14">
        <f>AND($I6649=MID(kododd,1,2),$J6649=MID(kododd,3,3))</f>
      </c>
    </row>
    <row r="6650">
      <c r="A6650" s="95">
        <v>48077</v>
      </c>
      <c r="B6650" s="93" t="s">
        <v>7989</v>
      </c>
      <c r="C6650" s="93" t="s">
        <v>1400</v>
      </c>
      <c r="D6650" s="95">
        <v>1249</v>
      </c>
      <c r="E6650" s="95">
        <v>1548</v>
      </c>
      <c r="F6650" s="95">
        <v>23724846</v>
      </c>
      <c r="G6650" s="95">
        <v>0</v>
      </c>
      <c r="H6650" s="93" t="s">
        <v>8976</v>
      </c>
      <c r="I6650" s="93" t="s">
        <v>23902</v>
      </c>
      <c r="J6650" s="93" t="s">
        <v>20933</v>
      </c>
      <c r="K6650" s="93" t="s">
        <v>5593</v>
      </c>
      <c r="L6650" s="14">
        <f>AND(vyberHrace&lt;&gt;"",ISNUMBER(SEARCH(vyberHrace,$B6650)))</f>
      </c>
      <c r="M6650" s="14">
        <f>AND($I6650=MID(kododd,1,2),$J6650=MID(kododd,3,3))</f>
      </c>
    </row>
    <row r="6651">
      <c r="A6651" s="95">
        <v>489</v>
      </c>
      <c r="B6651" s="93" t="s">
        <v>19901</v>
      </c>
      <c r="C6651" s="93" t="s">
        <v>1432</v>
      </c>
      <c r="D6651" s="95">
        <v>1921</v>
      </c>
      <c r="E6651" s="95">
        <v>1967</v>
      </c>
      <c r="F6651" s="95">
        <v>303984</v>
      </c>
      <c r="G6651" s="95">
        <v>250</v>
      </c>
      <c r="H6651" s="93" t="s">
        <v>8976</v>
      </c>
      <c r="I6651" s="93" t="s">
        <v>23902</v>
      </c>
      <c r="J6651" s="93" t="s">
        <v>20854</v>
      </c>
      <c r="K6651" s="93" t="s">
        <v>20042</v>
      </c>
      <c r="L6651" s="14">
        <f>AND(vyberHrace&lt;&gt;"",ISNUMBER(SEARCH(vyberHrace,$B6651)))</f>
      </c>
      <c r="M6651" s="14">
        <f>AND($I6651=MID(kododd,1,2),$J6651=MID(kododd,3,3))</f>
      </c>
    </row>
    <row r="6652">
      <c r="A6652" s="95">
        <v>57459</v>
      </c>
      <c r="B6652" s="93" t="s">
        <v>21937</v>
      </c>
      <c r="C6652" s="93" t="s">
        <v>1442</v>
      </c>
      <c r="F6652" s="95">
        <v>23764473</v>
      </c>
      <c r="G6652" s="95">
        <v>0</v>
      </c>
      <c r="H6652" s="93" t="s">
        <v>8976</v>
      </c>
      <c r="I6652" s="93" t="s">
        <v>23902</v>
      </c>
      <c r="J6652" s="93" t="s">
        <v>20870</v>
      </c>
      <c r="K6652" s="93" t="s">
        <v>9066</v>
      </c>
      <c r="L6652" s="14">
        <f>AND(vyberHrace&lt;&gt;"",ISNUMBER(SEARCH(vyberHrace,$B6652)))</f>
      </c>
      <c r="M6652" s="14">
        <f>AND($I6652=MID(kododd,1,2),$J6652=MID(kododd,3,3))</f>
      </c>
    </row>
    <row r="6653">
      <c r="A6653" s="95">
        <v>1041</v>
      </c>
      <c r="B6653" s="93" t="s">
        <v>16044</v>
      </c>
      <c r="C6653" s="93" t="s">
        <v>1463</v>
      </c>
      <c r="D6653" s="95">
        <v>2129</v>
      </c>
      <c r="E6653" s="95">
        <v>2154</v>
      </c>
      <c r="F6653" s="95">
        <v>331317</v>
      </c>
      <c r="G6653" s="95">
        <v>0</v>
      </c>
      <c r="H6653" s="93" t="s">
        <v>8976</v>
      </c>
      <c r="I6653" s="93" t="s">
        <v>23902</v>
      </c>
      <c r="J6653" s="93" t="s">
        <v>20897</v>
      </c>
      <c r="K6653" s="93" t="s">
        <v>11245</v>
      </c>
      <c r="L6653" s="14">
        <f>AND(vyberHrace&lt;&gt;"",ISNUMBER(SEARCH(vyberHrace,$B6653)))</f>
      </c>
      <c r="M6653" s="14">
        <f>AND($I6653=MID(kododd,1,2),$J6653=MID(kododd,3,3))</f>
      </c>
    </row>
    <row r="6654">
      <c r="A6654" s="95">
        <v>57166</v>
      </c>
      <c r="B6654" s="93" t="s">
        <v>21942</v>
      </c>
      <c r="C6654" s="93" t="s">
        <v>3255</v>
      </c>
      <c r="G6654" s="95">
        <v>0</v>
      </c>
      <c r="H6654" s="93" t="s">
        <v>8976</v>
      </c>
      <c r="I6654" s="93" t="s">
        <v>23902</v>
      </c>
      <c r="J6654" s="93" t="s">
        <v>20933</v>
      </c>
      <c r="K6654" s="93" t="s">
        <v>5593</v>
      </c>
      <c r="L6654" s="14">
        <f>AND(vyberHrace&lt;&gt;"",ISNUMBER(SEARCH(vyberHrace,$B6654)))</f>
      </c>
      <c r="M6654" s="14">
        <f>AND($I6654=MID(kododd,1,2),$J6654=MID(kododd,3,3))</f>
      </c>
    </row>
    <row r="6655">
      <c r="A6655" s="95">
        <v>30664</v>
      </c>
      <c r="B6655" s="93" t="s">
        <v>16045</v>
      </c>
      <c r="C6655" s="93" t="s">
        <v>1431</v>
      </c>
      <c r="D6655" s="95">
        <v>1487</v>
      </c>
      <c r="F6655" s="95">
        <v>335401</v>
      </c>
      <c r="G6655" s="95">
        <v>0</v>
      </c>
      <c r="H6655" s="93" t="s">
        <v>8976</v>
      </c>
      <c r="I6655" s="93" t="s">
        <v>23902</v>
      </c>
      <c r="J6655" s="93" t="s">
        <v>20859</v>
      </c>
      <c r="K6655" s="93" t="s">
        <v>4895</v>
      </c>
      <c r="L6655" s="14">
        <f>AND(vyberHrace&lt;&gt;"",ISNUMBER(SEARCH(vyberHrace,$B6655)))</f>
      </c>
      <c r="M6655" s="14">
        <f>AND($I6655=MID(kododd,1,2),$J6655=MID(kododd,3,3))</f>
      </c>
    </row>
    <row r="6656">
      <c r="A6656" s="95">
        <v>52970</v>
      </c>
      <c r="B6656" s="93" t="s">
        <v>1699</v>
      </c>
      <c r="C6656" s="93" t="s">
        <v>1402</v>
      </c>
      <c r="F6656" s="95">
        <v>23743450</v>
      </c>
      <c r="G6656" s="95">
        <v>0</v>
      </c>
      <c r="H6656" s="93" t="s">
        <v>8976</v>
      </c>
      <c r="I6656" s="93" t="s">
        <v>23902</v>
      </c>
      <c r="J6656" s="93" t="s">
        <v>20933</v>
      </c>
      <c r="K6656" s="93" t="s">
        <v>5593</v>
      </c>
      <c r="L6656" s="14">
        <f>AND(vyberHrace&lt;&gt;"",ISNUMBER(SEARCH(vyberHrace,$B6656)))</f>
      </c>
      <c r="M6656" s="14">
        <f>AND($I6656=MID(kododd,1,2),$J6656=MID(kododd,3,3))</f>
      </c>
    </row>
    <row r="6657">
      <c r="A6657" s="95">
        <v>37631</v>
      </c>
      <c r="B6657" s="93" t="s">
        <v>16099</v>
      </c>
      <c r="C6657" s="93" t="s">
        <v>1399</v>
      </c>
      <c r="D6657" s="95">
        <v>1250</v>
      </c>
      <c r="G6657" s="95">
        <v>0</v>
      </c>
      <c r="H6657" s="93" t="s">
        <v>8976</v>
      </c>
      <c r="I6657" s="93" t="s">
        <v>23902</v>
      </c>
      <c r="J6657" s="93" t="s">
        <v>20859</v>
      </c>
      <c r="K6657" s="93" t="s">
        <v>4895</v>
      </c>
      <c r="L6657" s="14">
        <f>AND(vyberHrace&lt;&gt;"",ISNUMBER(SEARCH(vyberHrace,$B6657)))</f>
      </c>
      <c r="M6657" s="14">
        <f>AND($I6657=MID(kododd,1,2),$J6657=MID(kododd,3,3))</f>
      </c>
    </row>
    <row r="6658">
      <c r="A6658" s="95">
        <v>54082</v>
      </c>
      <c r="B6658" s="93" t="s">
        <v>2768</v>
      </c>
      <c r="C6658" s="93" t="s">
        <v>1411</v>
      </c>
      <c r="G6658" s="95">
        <v>0</v>
      </c>
      <c r="H6658" s="93" t="s">
        <v>8976</v>
      </c>
      <c r="I6658" s="93" t="s">
        <v>23902</v>
      </c>
      <c r="J6658" s="93" t="s">
        <v>20897</v>
      </c>
      <c r="K6658" s="93" t="s">
        <v>11245</v>
      </c>
      <c r="L6658" s="14">
        <f>AND(vyberHrace&lt;&gt;"",ISNUMBER(SEARCH(vyberHrace,$B6658)))</f>
      </c>
      <c r="M6658" s="14">
        <f>AND($I6658=MID(kododd,1,2),$J6658=MID(kododd,3,3))</f>
      </c>
    </row>
    <row r="6659">
      <c r="A6659" s="95">
        <v>51008</v>
      </c>
      <c r="B6659" s="93" t="s">
        <v>9115</v>
      </c>
      <c r="C6659" s="93" t="s">
        <v>1406</v>
      </c>
      <c r="D6659" s="95">
        <v>1950</v>
      </c>
      <c r="E6659" s="95">
        <v>2038</v>
      </c>
      <c r="F6659" s="95">
        <v>23735813</v>
      </c>
      <c r="G6659" s="95">
        <v>250</v>
      </c>
      <c r="H6659" s="93" t="s">
        <v>8976</v>
      </c>
      <c r="I6659" s="93" t="s">
        <v>23902</v>
      </c>
      <c r="J6659" s="93" t="s">
        <v>20859</v>
      </c>
      <c r="K6659" s="93" t="s">
        <v>4895</v>
      </c>
      <c r="L6659" s="14">
        <f>AND(vyberHrace&lt;&gt;"",ISNUMBER(SEARCH(vyberHrace,$B6659)))</f>
      </c>
      <c r="M6659" s="14">
        <f>AND($I6659=MID(kododd,1,2),$J6659=MID(kododd,3,3))</f>
      </c>
    </row>
    <row r="6660">
      <c r="A6660" s="95">
        <v>53398</v>
      </c>
      <c r="B6660" s="93" t="s">
        <v>17458</v>
      </c>
      <c r="C6660" s="93" t="s">
        <v>1424</v>
      </c>
      <c r="F6660" s="95">
        <v>571006486</v>
      </c>
      <c r="G6660" s="95">
        <v>250</v>
      </c>
      <c r="H6660" s="93" t="s">
        <v>8976</v>
      </c>
      <c r="I6660" s="93" t="s">
        <v>23902</v>
      </c>
      <c r="J6660" s="93" t="s">
        <v>20859</v>
      </c>
      <c r="K6660" s="93" t="s">
        <v>4895</v>
      </c>
      <c r="L6660" s="14">
        <f>AND(vyberHrace&lt;&gt;"",ISNUMBER(SEARCH(vyberHrace,$B6660)))</f>
      </c>
      <c r="M6660" s="14">
        <f>AND($I6660=MID(kododd,1,2),$J6660=MID(kododd,3,3))</f>
      </c>
    </row>
    <row r="6661">
      <c r="A6661" s="95">
        <v>63752</v>
      </c>
      <c r="B6661" s="93" t="s">
        <v>29818</v>
      </c>
      <c r="C6661" s="93" t="s">
        <v>1486</v>
      </c>
      <c r="F6661" s="95">
        <v>571006494</v>
      </c>
      <c r="G6661" s="95">
        <v>250</v>
      </c>
      <c r="H6661" s="93" t="s">
        <v>8976</v>
      </c>
      <c r="I6661" s="93" t="s">
        <v>23902</v>
      </c>
      <c r="J6661" s="93" t="s">
        <v>20859</v>
      </c>
      <c r="K6661" s="93" t="s">
        <v>4895</v>
      </c>
      <c r="L6661" s="14">
        <f>AND(vyberHrace&lt;&gt;"",ISNUMBER(SEARCH(vyberHrace,$B6661)))</f>
      </c>
      <c r="M6661" s="14">
        <f>AND($I6661=MID(kododd,1,2),$J6661=MID(kododd,3,3))</f>
      </c>
    </row>
    <row r="6662">
      <c r="A6662" s="95">
        <v>62431</v>
      </c>
      <c r="B6662" s="93" t="s">
        <v>28906</v>
      </c>
      <c r="C6662" s="93" t="s">
        <v>1411</v>
      </c>
      <c r="G6662" s="95">
        <v>250</v>
      </c>
      <c r="H6662" s="93" t="s">
        <v>8976</v>
      </c>
      <c r="I6662" s="93" t="s">
        <v>23902</v>
      </c>
      <c r="J6662" s="93" t="s">
        <v>20854</v>
      </c>
      <c r="K6662" s="93" t="s">
        <v>20042</v>
      </c>
      <c r="L6662" s="14">
        <f>AND(vyberHrace&lt;&gt;"",ISNUMBER(SEARCH(vyberHrace,$B6662)))</f>
      </c>
      <c r="M6662" s="14">
        <f>AND($I6662=MID(kododd,1,2),$J6662=MID(kododd,3,3))</f>
      </c>
    </row>
    <row r="6663">
      <c r="A6663" s="95">
        <v>711</v>
      </c>
      <c r="B6663" s="93" t="s">
        <v>10099</v>
      </c>
      <c r="C6663" s="93" t="s">
        <v>1469</v>
      </c>
      <c r="D6663" s="95">
        <v>2035</v>
      </c>
      <c r="E6663" s="95">
        <v>2061</v>
      </c>
      <c r="F6663" s="95">
        <v>314595</v>
      </c>
      <c r="G6663" s="95">
        <v>250</v>
      </c>
      <c r="H6663" s="93" t="s">
        <v>8976</v>
      </c>
      <c r="I6663" s="93" t="s">
        <v>23902</v>
      </c>
      <c r="J6663" s="93" t="s">
        <v>20854</v>
      </c>
      <c r="K6663" s="93" t="s">
        <v>20042</v>
      </c>
      <c r="L6663" s="14">
        <f>AND(vyberHrace&lt;&gt;"",ISNUMBER(SEARCH(vyberHrace,$B6663)))</f>
      </c>
      <c r="M6663" s="14">
        <f>AND($I6663=MID(kododd,1,2),$J6663=MID(kododd,3,3))</f>
      </c>
    </row>
    <row r="6664">
      <c r="A6664" s="95">
        <v>59119</v>
      </c>
      <c r="B6664" s="93" t="s">
        <v>25564</v>
      </c>
      <c r="C6664" s="93" t="s">
        <v>1411</v>
      </c>
      <c r="G6664" s="95">
        <v>250</v>
      </c>
      <c r="H6664" s="93" t="s">
        <v>8976</v>
      </c>
      <c r="I6664" s="93" t="s">
        <v>23902</v>
      </c>
      <c r="J6664" s="93" t="s">
        <v>20853</v>
      </c>
      <c r="K6664" s="93" t="s">
        <v>6888</v>
      </c>
      <c r="L6664" s="14">
        <f>AND(vyberHrace&lt;&gt;"",ISNUMBER(SEARCH(vyberHrace,$B6664)))</f>
      </c>
      <c r="M6664" s="14">
        <f>AND($I6664=MID(kododd,1,2),$J6664=MID(kododd,3,3))</f>
      </c>
    </row>
    <row r="6665">
      <c r="A6665" s="95">
        <v>54073</v>
      </c>
      <c r="B6665" s="93" t="s">
        <v>2769</v>
      </c>
      <c r="C6665" s="93" t="s">
        <v>1420</v>
      </c>
      <c r="G6665" s="95">
        <v>0</v>
      </c>
      <c r="H6665" s="93" t="s">
        <v>8976</v>
      </c>
      <c r="I6665" s="93" t="s">
        <v>23902</v>
      </c>
      <c r="J6665" s="93" t="s">
        <v>20897</v>
      </c>
      <c r="K6665" s="93" t="s">
        <v>11245</v>
      </c>
      <c r="L6665" s="14">
        <f>AND(vyberHrace&lt;&gt;"",ISNUMBER(SEARCH(vyberHrace,$B6665)))</f>
      </c>
      <c r="M6665" s="14">
        <f>AND($I6665=MID(kododd,1,2),$J6665=MID(kododd,3,3))</f>
      </c>
    </row>
    <row r="6666">
      <c r="A6666" s="95">
        <v>10451</v>
      </c>
      <c r="B6666" s="93" t="s">
        <v>1915</v>
      </c>
      <c r="C6666" s="93" t="s">
        <v>1451</v>
      </c>
      <c r="D6666" s="95">
        <v>1701</v>
      </c>
      <c r="E6666" s="95">
        <v>1795</v>
      </c>
      <c r="F6666" s="95">
        <v>341835</v>
      </c>
      <c r="G6666" s="95">
        <v>0</v>
      </c>
      <c r="H6666" s="93" t="s">
        <v>8976</v>
      </c>
      <c r="I6666" s="93" t="s">
        <v>23902</v>
      </c>
      <c r="J6666" s="93" t="s">
        <v>20903</v>
      </c>
      <c r="K6666" s="93" t="s">
        <v>5073</v>
      </c>
      <c r="L6666" s="14">
        <f>AND(vyberHrace&lt;&gt;"",ISNUMBER(SEARCH(vyberHrace,$B6666)))</f>
      </c>
      <c r="M6666" s="14">
        <f>AND($I6666=MID(kododd,1,2),$J6666=MID(kododd,3,3))</f>
      </c>
    </row>
    <row r="6667">
      <c r="A6667" s="95">
        <v>58445</v>
      </c>
      <c r="B6667" s="93" t="s">
        <v>26245</v>
      </c>
      <c r="C6667" s="93" t="s">
        <v>1420</v>
      </c>
      <c r="D6667" s="95">
        <v>1005</v>
      </c>
      <c r="F6667" s="95">
        <v>23777885</v>
      </c>
      <c r="G6667" s="95">
        <v>250</v>
      </c>
      <c r="H6667" s="93" t="s">
        <v>8976</v>
      </c>
      <c r="I6667" s="93" t="s">
        <v>23902</v>
      </c>
      <c r="J6667" s="93" t="s">
        <v>20854</v>
      </c>
      <c r="K6667" s="93" t="s">
        <v>20042</v>
      </c>
      <c r="L6667" s="14">
        <f>AND(vyberHrace&lt;&gt;"",ISNUMBER(SEARCH(vyberHrace,$B6667)))</f>
      </c>
      <c r="M6667" s="14">
        <f>AND($I6667=MID(kododd,1,2),$J6667=MID(kododd,3,3))</f>
      </c>
    </row>
    <row r="6668">
      <c r="A6668" s="95">
        <v>17427</v>
      </c>
      <c r="B6668" s="93" t="s">
        <v>14722</v>
      </c>
      <c r="C6668" s="93" t="s">
        <v>1471</v>
      </c>
      <c r="G6668" s="95">
        <v>0</v>
      </c>
      <c r="H6668" s="93" t="s">
        <v>8976</v>
      </c>
      <c r="I6668" s="93" t="s">
        <v>23902</v>
      </c>
      <c r="J6668" s="93" t="s">
        <v>20908</v>
      </c>
      <c r="K6668" s="93" t="s">
        <v>6980</v>
      </c>
      <c r="L6668" s="14">
        <f>AND(vyberHrace&lt;&gt;"",ISNUMBER(SEARCH(vyberHrace,$B6668)))</f>
      </c>
      <c r="M6668" s="14">
        <f>AND($I6668=MID(kododd,1,2),$J6668=MID(kododd,3,3))</f>
      </c>
    </row>
    <row r="6669">
      <c r="A6669" s="95">
        <v>56700</v>
      </c>
      <c r="B6669" s="93" t="s">
        <v>6819</v>
      </c>
      <c r="C6669" s="93" t="s">
        <v>1411</v>
      </c>
      <c r="F6669" s="95">
        <v>23782978</v>
      </c>
      <c r="G6669" s="95">
        <v>250</v>
      </c>
      <c r="H6669" s="93" t="s">
        <v>8976</v>
      </c>
      <c r="I6669" s="93" t="s">
        <v>23902</v>
      </c>
      <c r="J6669" s="93" t="s">
        <v>20956</v>
      </c>
      <c r="K6669" s="93" t="s">
        <v>5622</v>
      </c>
      <c r="L6669" s="14">
        <f>AND(vyberHrace&lt;&gt;"",ISNUMBER(SEARCH(vyberHrace,$B6669)))</f>
      </c>
      <c r="M6669" s="14">
        <f>AND($I6669=MID(kododd,1,2),$J6669=MID(kododd,3,3))</f>
      </c>
    </row>
    <row r="6670">
      <c r="A6670" s="95">
        <v>58308</v>
      </c>
      <c r="B6670" s="93" t="s">
        <v>24820</v>
      </c>
      <c r="C6670" s="93" t="s">
        <v>1412</v>
      </c>
      <c r="F6670" s="95">
        <v>23765615</v>
      </c>
      <c r="G6670" s="95">
        <v>250</v>
      </c>
      <c r="H6670" s="93" t="s">
        <v>8976</v>
      </c>
      <c r="I6670" s="93" t="s">
        <v>23902</v>
      </c>
      <c r="J6670" s="93" t="s">
        <v>20956</v>
      </c>
      <c r="K6670" s="93" t="s">
        <v>5622</v>
      </c>
      <c r="L6670" s="14">
        <f>AND(vyberHrace&lt;&gt;"",ISNUMBER(SEARCH(vyberHrace,$B6670)))</f>
      </c>
      <c r="M6670" s="14">
        <f>AND($I6670=MID(kododd,1,2),$J6670=MID(kododd,3,3))</f>
      </c>
    </row>
    <row r="6671">
      <c r="A6671" s="95">
        <v>46553</v>
      </c>
      <c r="B6671" s="93" t="s">
        <v>12371</v>
      </c>
      <c r="C6671" s="93" t="s">
        <v>1410</v>
      </c>
      <c r="G6671" s="95">
        <v>0</v>
      </c>
      <c r="H6671" s="93" t="s">
        <v>8976</v>
      </c>
      <c r="I6671" s="93" t="s">
        <v>23902</v>
      </c>
      <c r="J6671" s="93" t="s">
        <v>20859</v>
      </c>
      <c r="K6671" s="93" t="s">
        <v>4895</v>
      </c>
      <c r="L6671" s="14">
        <f>AND(vyberHrace&lt;&gt;"",ISNUMBER(SEARCH(vyberHrace,$B6671)))</f>
      </c>
      <c r="M6671" s="14">
        <f>AND($I6671=MID(kododd,1,2),$J6671=MID(kododd,3,3))</f>
      </c>
    </row>
    <row r="6672">
      <c r="A6672" s="95">
        <v>30929</v>
      </c>
      <c r="B6672" s="93" t="s">
        <v>12372</v>
      </c>
      <c r="C6672" s="93" t="s">
        <v>1429</v>
      </c>
      <c r="D6672" s="95">
        <v>1490</v>
      </c>
      <c r="E6672" s="95">
        <v>1668</v>
      </c>
      <c r="F6672" s="95">
        <v>356581</v>
      </c>
      <c r="G6672" s="95">
        <v>250</v>
      </c>
      <c r="H6672" s="93" t="s">
        <v>8976</v>
      </c>
      <c r="I6672" s="93" t="s">
        <v>23902</v>
      </c>
      <c r="J6672" s="93" t="s">
        <v>20900</v>
      </c>
      <c r="K6672" s="93" t="s">
        <v>7820</v>
      </c>
      <c r="L6672" s="14">
        <f>AND(vyberHrace&lt;&gt;"",ISNUMBER(SEARCH(vyberHrace,$B6672)))</f>
      </c>
      <c r="M6672" s="14">
        <f>AND($I6672=MID(kododd,1,2),$J6672=MID(kododd,3,3))</f>
      </c>
    </row>
    <row r="6673">
      <c r="A6673" s="95">
        <v>59414</v>
      </c>
      <c r="B6673" s="93" t="s">
        <v>25830</v>
      </c>
      <c r="C6673" s="93" t="s">
        <v>1411</v>
      </c>
      <c r="F6673" s="95">
        <v>23785616</v>
      </c>
      <c r="G6673" s="95">
        <v>250</v>
      </c>
      <c r="H6673" s="93" t="s">
        <v>8976</v>
      </c>
      <c r="I6673" s="93" t="s">
        <v>23902</v>
      </c>
      <c r="J6673" s="93" t="s">
        <v>20897</v>
      </c>
      <c r="K6673" s="93" t="s">
        <v>11245</v>
      </c>
      <c r="L6673" s="14">
        <f>AND(vyberHrace&lt;&gt;"",ISNUMBER(SEARCH(vyberHrace,$B6673)))</f>
      </c>
      <c r="M6673" s="14">
        <f>AND($I6673=MID(kododd,1,2),$J6673=MID(kododd,3,3))</f>
      </c>
    </row>
    <row r="6674">
      <c r="A6674" s="95">
        <v>43405</v>
      </c>
      <c r="B6674" s="93" t="s">
        <v>7364</v>
      </c>
      <c r="C6674" s="93" t="s">
        <v>1410</v>
      </c>
      <c r="D6674" s="95">
        <v>1359</v>
      </c>
      <c r="E6674" s="95">
        <v>1624</v>
      </c>
      <c r="F6674" s="95">
        <v>23730005</v>
      </c>
      <c r="G6674" s="95">
        <v>250</v>
      </c>
      <c r="H6674" s="93" t="s">
        <v>8976</v>
      </c>
      <c r="I6674" s="93" t="s">
        <v>23902</v>
      </c>
      <c r="J6674" s="93" t="s">
        <v>20903</v>
      </c>
      <c r="K6674" s="93" t="s">
        <v>5073</v>
      </c>
      <c r="L6674" s="14">
        <f>AND(vyberHrace&lt;&gt;"",ISNUMBER(SEARCH(vyberHrace,$B6674)))</f>
      </c>
      <c r="M6674" s="14">
        <f>AND($I6674=MID(kododd,1,2),$J6674=MID(kododd,3,3))</f>
      </c>
    </row>
    <row r="6675">
      <c r="A6675" s="95">
        <v>49051</v>
      </c>
      <c r="B6675" s="93" t="s">
        <v>7365</v>
      </c>
      <c r="C6675" s="93" t="s">
        <v>1406</v>
      </c>
      <c r="D6675" s="95">
        <v>1683</v>
      </c>
      <c r="E6675" s="95">
        <v>1806</v>
      </c>
      <c r="F6675" s="95">
        <v>23764481</v>
      </c>
      <c r="G6675" s="95">
        <v>250</v>
      </c>
      <c r="H6675" s="93" t="s">
        <v>8976</v>
      </c>
      <c r="I6675" s="93" t="s">
        <v>23902</v>
      </c>
      <c r="J6675" s="93" t="s">
        <v>20933</v>
      </c>
      <c r="K6675" s="93" t="s">
        <v>5593</v>
      </c>
      <c r="L6675" s="14">
        <f>AND(vyberHrace&lt;&gt;"",ISNUMBER(SEARCH(vyberHrace,$B6675)))</f>
      </c>
      <c r="M6675" s="14">
        <f>AND($I6675=MID(kododd,1,2),$J6675=MID(kododd,3,3))</f>
      </c>
    </row>
    <row r="6676">
      <c r="A6676" s="95">
        <v>17444</v>
      </c>
      <c r="B6676" s="93" t="s">
        <v>7366</v>
      </c>
      <c r="C6676" s="93" t="s">
        <v>1441</v>
      </c>
      <c r="D6676" s="95">
        <v>1570</v>
      </c>
      <c r="E6676" s="95">
        <v>1745</v>
      </c>
      <c r="F6676" s="95">
        <v>388483</v>
      </c>
      <c r="G6676" s="95">
        <v>250</v>
      </c>
      <c r="H6676" s="93" t="s">
        <v>8976</v>
      </c>
      <c r="I6676" s="93" t="s">
        <v>23902</v>
      </c>
      <c r="J6676" s="93" t="s">
        <v>20854</v>
      </c>
      <c r="K6676" s="93" t="s">
        <v>20042</v>
      </c>
      <c r="L6676" s="14">
        <f>AND(vyberHrace&lt;&gt;"",ISNUMBER(SEARCH(vyberHrace,$B6676)))</f>
      </c>
      <c r="M6676" s="14">
        <f>AND($I6676=MID(kododd,1,2),$J6676=MID(kododd,3,3))</f>
      </c>
    </row>
    <row r="6677">
      <c r="A6677" s="95">
        <v>46184</v>
      </c>
      <c r="B6677" s="93" t="s">
        <v>17037</v>
      </c>
      <c r="C6677" s="93" t="s">
        <v>1430</v>
      </c>
      <c r="F6677" s="95">
        <v>23745363</v>
      </c>
      <c r="G6677" s="95">
        <v>0</v>
      </c>
      <c r="H6677" s="93" t="s">
        <v>8976</v>
      </c>
      <c r="I6677" s="93" t="s">
        <v>23902</v>
      </c>
      <c r="J6677" s="93" t="s">
        <v>20903</v>
      </c>
      <c r="K6677" s="93" t="s">
        <v>5073</v>
      </c>
      <c r="L6677" s="14">
        <f>AND(vyberHrace&lt;&gt;"",ISNUMBER(SEARCH(vyberHrace,$B6677)))</f>
      </c>
      <c r="M6677" s="14">
        <f>AND($I6677=MID(kododd,1,2),$J6677=MID(kododd,3,3))</f>
      </c>
    </row>
    <row r="6678">
      <c r="A6678" s="95">
        <v>29629</v>
      </c>
      <c r="B6678" s="93" t="s">
        <v>17040</v>
      </c>
      <c r="C6678" s="93" t="s">
        <v>1454</v>
      </c>
      <c r="D6678" s="95">
        <v>1336</v>
      </c>
      <c r="F6678" s="95">
        <v>23704853</v>
      </c>
      <c r="G6678" s="95">
        <v>0</v>
      </c>
      <c r="H6678" s="93" t="s">
        <v>8976</v>
      </c>
      <c r="I6678" s="93" t="s">
        <v>23902</v>
      </c>
      <c r="J6678" s="93" t="s">
        <v>20908</v>
      </c>
      <c r="K6678" s="93" t="s">
        <v>6980</v>
      </c>
      <c r="L6678" s="14">
        <f>AND(vyberHrace&lt;&gt;"",ISNUMBER(SEARCH(vyberHrace,$B6678)))</f>
      </c>
      <c r="M6678" s="14">
        <f>AND($I6678=MID(kododd,1,2),$J6678=MID(kododd,3,3))</f>
      </c>
    </row>
    <row r="6679">
      <c r="A6679" s="95">
        <v>39629</v>
      </c>
      <c r="B6679" s="93" t="s">
        <v>17050</v>
      </c>
      <c r="C6679" s="93" t="s">
        <v>1410</v>
      </c>
      <c r="D6679" s="95">
        <v>2274</v>
      </c>
      <c r="E6679" s="95">
        <v>2313</v>
      </c>
      <c r="F6679" s="95">
        <v>377007</v>
      </c>
      <c r="G6679" s="95">
        <v>250</v>
      </c>
      <c r="H6679" s="93" t="s">
        <v>8976</v>
      </c>
      <c r="I6679" s="93" t="s">
        <v>23902</v>
      </c>
      <c r="J6679" s="93" t="s">
        <v>20956</v>
      </c>
      <c r="K6679" s="93" t="s">
        <v>5622</v>
      </c>
      <c r="L6679" s="14">
        <f>AND(vyberHrace&lt;&gt;"",ISNUMBER(SEARCH(vyberHrace,$B6679)))</f>
      </c>
      <c r="M6679" s="14">
        <f>AND($I6679=MID(kododd,1,2),$J6679=MID(kododd,3,3))</f>
      </c>
    </row>
    <row r="6680">
      <c r="A6680" s="95">
        <v>59255</v>
      </c>
      <c r="B6680" s="93" t="s">
        <v>25682</v>
      </c>
      <c r="C6680" s="93" t="s">
        <v>1424</v>
      </c>
      <c r="G6680" s="95">
        <v>0</v>
      </c>
      <c r="H6680" s="93" t="s">
        <v>8976</v>
      </c>
      <c r="I6680" s="93" t="s">
        <v>23902</v>
      </c>
      <c r="J6680" s="93" t="s">
        <v>20859</v>
      </c>
      <c r="K6680" s="93" t="s">
        <v>4895</v>
      </c>
      <c r="L6680" s="14">
        <f>AND(vyberHrace&lt;&gt;"",ISNUMBER(SEARCH(vyberHrace,$B6680)))</f>
      </c>
      <c r="M6680" s="14">
        <f>AND($I6680=MID(kododd,1,2),$J6680=MID(kododd,3,3))</f>
      </c>
    </row>
    <row r="6681">
      <c r="A6681" s="95">
        <v>57167</v>
      </c>
      <c r="B6681" s="93" t="s">
        <v>21943</v>
      </c>
      <c r="C6681" s="93" t="s">
        <v>3255</v>
      </c>
      <c r="G6681" s="95">
        <v>0</v>
      </c>
      <c r="H6681" s="93" t="s">
        <v>8976</v>
      </c>
      <c r="I6681" s="93" t="s">
        <v>23902</v>
      </c>
      <c r="J6681" s="93" t="s">
        <v>20933</v>
      </c>
      <c r="K6681" s="93" t="s">
        <v>5593</v>
      </c>
      <c r="L6681" s="14">
        <f>AND(vyberHrace&lt;&gt;"",ISNUMBER(SEARCH(vyberHrace,$B6681)))</f>
      </c>
      <c r="M6681" s="14">
        <f>AND($I6681=MID(kododd,1,2),$J6681=MID(kododd,3,3))</f>
      </c>
    </row>
    <row r="6682">
      <c r="A6682" s="95">
        <v>63918</v>
      </c>
      <c r="B6682" s="93" t="s">
        <v>21943</v>
      </c>
      <c r="C6682" s="93" t="s">
        <v>1422</v>
      </c>
      <c r="D6682" s="95">
        <v>80660</v>
      </c>
      <c r="E6682" s="95">
        <v>80660</v>
      </c>
      <c r="G6682" s="95">
        <v>250</v>
      </c>
      <c r="H6682" s="93" t="s">
        <v>8976</v>
      </c>
      <c r="I6682" s="93" t="s">
        <v>23902</v>
      </c>
      <c r="J6682" s="93" t="s">
        <v>20894</v>
      </c>
      <c r="K6682" s="93" t="s">
        <v>28897</v>
      </c>
      <c r="L6682" s="14">
        <f>AND(vyberHrace&lt;&gt;"",ISNUMBER(SEARCH(vyberHrace,$B6682)))</f>
      </c>
      <c r="M6682" s="14">
        <f>AND($I6682=MID(kododd,1,2),$J6682=MID(kododd,3,3))</f>
      </c>
    </row>
    <row r="6683">
      <c r="A6683" s="95">
        <v>61257</v>
      </c>
      <c r="B6683" s="93" t="s">
        <v>27481</v>
      </c>
      <c r="C6683" s="93" t="s">
        <v>1472</v>
      </c>
      <c r="F6683" s="95">
        <v>23795964</v>
      </c>
      <c r="G6683" s="95">
        <v>250</v>
      </c>
      <c r="H6683" s="93" t="s">
        <v>8976</v>
      </c>
      <c r="I6683" s="93" t="s">
        <v>23902</v>
      </c>
      <c r="J6683" s="93" t="s">
        <v>20900</v>
      </c>
      <c r="K6683" s="93" t="s">
        <v>7820</v>
      </c>
      <c r="L6683" s="14">
        <f>AND(vyberHrace&lt;&gt;"",ISNUMBER(SEARCH(vyberHrace,$B6683)))</f>
      </c>
      <c r="M6683" s="14">
        <f>AND($I6683=MID(kododd,1,2),$J6683=MID(kododd,3,3))</f>
      </c>
    </row>
    <row r="6684">
      <c r="A6684" s="95">
        <v>63542</v>
      </c>
      <c r="B6684" s="93" t="s">
        <v>28907</v>
      </c>
      <c r="C6684" s="93" t="s">
        <v>1433</v>
      </c>
      <c r="G6684" s="95">
        <v>250</v>
      </c>
      <c r="H6684" s="93" t="s">
        <v>8976</v>
      </c>
      <c r="I6684" s="93" t="s">
        <v>23902</v>
      </c>
      <c r="J6684" s="93" t="s">
        <v>20870</v>
      </c>
      <c r="K6684" s="93" t="s">
        <v>9066</v>
      </c>
      <c r="L6684" s="14">
        <f>AND(vyberHrace&lt;&gt;"",ISNUMBER(SEARCH(vyberHrace,$B6684)))</f>
      </c>
      <c r="M6684" s="14">
        <f>AND($I6684=MID(kododd,1,2),$J6684=MID(kododd,3,3))</f>
      </c>
    </row>
    <row r="6685">
      <c r="A6685" s="95">
        <v>28892</v>
      </c>
      <c r="B6685" s="93" t="s">
        <v>2258</v>
      </c>
      <c r="C6685" s="93" t="s">
        <v>1404</v>
      </c>
      <c r="G6685" s="95">
        <v>0</v>
      </c>
      <c r="H6685" s="93" t="s">
        <v>8976</v>
      </c>
      <c r="I6685" s="93" t="s">
        <v>23902</v>
      </c>
      <c r="J6685" s="93" t="s">
        <v>23412</v>
      </c>
      <c r="K6685" s="93" t="s">
        <v>21359</v>
      </c>
      <c r="L6685" s="14">
        <f>AND(vyberHrace&lt;&gt;"",ISNUMBER(SEARCH(vyberHrace,$B6685)))</f>
      </c>
      <c r="M6685" s="14">
        <f>AND($I6685=MID(kododd,1,2),$J6685=MID(kododd,3,3))</f>
      </c>
    </row>
    <row r="6686">
      <c r="A6686" s="95">
        <v>49501</v>
      </c>
      <c r="B6686" s="93" t="s">
        <v>2260</v>
      </c>
      <c r="C6686" s="93" t="s">
        <v>1412</v>
      </c>
      <c r="D6686" s="95">
        <v>1070</v>
      </c>
      <c r="F6686" s="95">
        <v>23726610</v>
      </c>
      <c r="G6686" s="95">
        <v>0</v>
      </c>
      <c r="H6686" s="93" t="s">
        <v>8976</v>
      </c>
      <c r="I6686" s="93" t="s">
        <v>23902</v>
      </c>
      <c r="J6686" s="93" t="s">
        <v>20859</v>
      </c>
      <c r="K6686" s="93" t="s">
        <v>4895</v>
      </c>
      <c r="L6686" s="14">
        <f>AND(vyberHrace&lt;&gt;"",ISNUMBER(SEARCH(vyberHrace,$B6686)))</f>
      </c>
      <c r="M6686" s="14">
        <f>AND($I6686=MID(kododd,1,2),$J6686=MID(kododd,3,3))</f>
      </c>
    </row>
    <row r="6687">
      <c r="A6687" s="95">
        <v>17361</v>
      </c>
      <c r="B6687" s="93" t="s">
        <v>2261</v>
      </c>
      <c r="C6687" s="93" t="s">
        <v>1461</v>
      </c>
      <c r="D6687" s="95">
        <v>1750</v>
      </c>
      <c r="E6687" s="95">
        <v>1922</v>
      </c>
      <c r="F6687" s="95">
        <v>348503</v>
      </c>
      <c r="G6687" s="95">
        <v>250</v>
      </c>
      <c r="H6687" s="93" t="s">
        <v>8976</v>
      </c>
      <c r="I6687" s="93" t="s">
        <v>23902</v>
      </c>
      <c r="J6687" s="93" t="s">
        <v>20870</v>
      </c>
      <c r="K6687" s="93" t="s">
        <v>9066</v>
      </c>
      <c r="L6687" s="14">
        <f>AND(vyberHrace&lt;&gt;"",ISNUMBER(SEARCH(vyberHrace,$B6687)))</f>
      </c>
      <c r="M6687" s="14">
        <f>AND($I6687=MID(kododd,1,2),$J6687=MID(kododd,3,3))</f>
      </c>
    </row>
    <row r="6688">
      <c r="A6688" s="95">
        <v>62126</v>
      </c>
      <c r="B6688" s="93" t="s">
        <v>28322</v>
      </c>
      <c r="C6688" s="93" t="s">
        <v>1414</v>
      </c>
      <c r="G6688" s="95">
        <v>250</v>
      </c>
      <c r="H6688" s="93" t="s">
        <v>8976</v>
      </c>
      <c r="I6688" s="93" t="s">
        <v>23902</v>
      </c>
      <c r="J6688" s="93" t="s">
        <v>20854</v>
      </c>
      <c r="K6688" s="93" t="s">
        <v>20042</v>
      </c>
      <c r="L6688" s="14">
        <f>AND(vyberHrace&lt;&gt;"",ISNUMBER(SEARCH(vyberHrace,$B6688)))</f>
      </c>
      <c r="M6688" s="14">
        <f>AND($I6688=MID(kododd,1,2),$J6688=MID(kododd,3,3))</f>
      </c>
    </row>
    <row r="6689">
      <c r="A6689" s="95">
        <v>44356</v>
      </c>
      <c r="B6689" s="93" t="s">
        <v>6559</v>
      </c>
      <c r="C6689" s="93" t="s">
        <v>1402</v>
      </c>
      <c r="G6689" s="95">
        <v>0</v>
      </c>
      <c r="H6689" s="93" t="s">
        <v>8976</v>
      </c>
      <c r="I6689" s="93" t="s">
        <v>23902</v>
      </c>
      <c r="J6689" s="93" t="s">
        <v>20859</v>
      </c>
      <c r="K6689" s="93" t="s">
        <v>4895</v>
      </c>
      <c r="L6689" s="14">
        <f>AND(vyberHrace&lt;&gt;"",ISNUMBER(SEARCH(vyberHrace,$B6689)))</f>
      </c>
      <c r="M6689" s="14">
        <f>AND($I6689=MID(kododd,1,2),$J6689=MID(kododd,3,3))</f>
      </c>
    </row>
    <row r="6690">
      <c r="A6690" s="95">
        <v>17423</v>
      </c>
      <c r="B6690" s="93" t="s">
        <v>6590</v>
      </c>
      <c r="C6690" s="93" t="s">
        <v>1475</v>
      </c>
      <c r="G6690" s="95">
        <v>0</v>
      </c>
      <c r="H6690" s="93" t="s">
        <v>8976</v>
      </c>
      <c r="I6690" s="93" t="s">
        <v>23902</v>
      </c>
      <c r="J6690" s="93" t="s">
        <v>20908</v>
      </c>
      <c r="K6690" s="93" t="s">
        <v>6980</v>
      </c>
      <c r="L6690" s="14">
        <f>AND(vyberHrace&lt;&gt;"",ISNUMBER(SEARCH(vyberHrace,$B6690)))</f>
      </c>
      <c r="M6690" s="14">
        <f>AND($I6690=MID(kododd,1,2),$J6690=MID(kododd,3,3))</f>
      </c>
    </row>
    <row r="6691">
      <c r="A6691" s="95">
        <v>46199</v>
      </c>
      <c r="B6691" s="93" t="s">
        <v>6596</v>
      </c>
      <c r="C6691" s="93" t="s">
        <v>1406</v>
      </c>
      <c r="D6691" s="95">
        <v>1189</v>
      </c>
      <c r="E6691" s="95">
        <v>1447</v>
      </c>
      <c r="F6691" s="95">
        <v>23725842</v>
      </c>
      <c r="G6691" s="95">
        <v>250</v>
      </c>
      <c r="H6691" s="93" t="s">
        <v>8976</v>
      </c>
      <c r="I6691" s="93" t="s">
        <v>23902</v>
      </c>
      <c r="J6691" s="93" t="s">
        <v>20853</v>
      </c>
      <c r="K6691" s="93" t="s">
        <v>6888</v>
      </c>
      <c r="L6691" s="14">
        <f>AND(vyberHrace&lt;&gt;"",ISNUMBER(SEARCH(vyberHrace,$B6691)))</f>
      </c>
      <c r="M6691" s="14">
        <f>AND($I6691=MID(kododd,1,2),$J6691=MID(kododd,3,3))</f>
      </c>
    </row>
    <row r="6692">
      <c r="A6692" s="95">
        <v>1218</v>
      </c>
      <c r="B6692" s="93" t="s">
        <v>6599</v>
      </c>
      <c r="C6692" s="93" t="s">
        <v>1441</v>
      </c>
      <c r="D6692" s="95">
        <v>1850</v>
      </c>
      <c r="E6692" s="95">
        <v>1891</v>
      </c>
      <c r="F6692" s="95">
        <v>310271</v>
      </c>
      <c r="G6692" s="95">
        <v>250</v>
      </c>
      <c r="H6692" s="93" t="s">
        <v>8976</v>
      </c>
      <c r="I6692" s="93" t="s">
        <v>23902</v>
      </c>
      <c r="J6692" s="93" t="s">
        <v>20956</v>
      </c>
      <c r="K6692" s="93" t="s">
        <v>5622</v>
      </c>
      <c r="L6692" s="14">
        <f>AND(vyberHrace&lt;&gt;"",ISNUMBER(SEARCH(vyberHrace,$B6692)))</f>
      </c>
      <c r="M6692" s="14">
        <f>AND($I6692=MID(kododd,1,2),$J6692=MID(kododd,3,3))</f>
      </c>
    </row>
    <row r="6693">
      <c r="A6693" s="95">
        <v>62299</v>
      </c>
      <c r="B6693" s="93" t="s">
        <v>28475</v>
      </c>
      <c r="C6693" s="93" t="s">
        <v>1487</v>
      </c>
      <c r="G6693" s="95">
        <v>250</v>
      </c>
      <c r="H6693" s="93" t="s">
        <v>8976</v>
      </c>
      <c r="I6693" s="93" t="s">
        <v>23902</v>
      </c>
      <c r="J6693" s="93" t="s">
        <v>20853</v>
      </c>
      <c r="K6693" s="93" t="s">
        <v>6888</v>
      </c>
      <c r="L6693" s="14">
        <f>AND(vyberHrace&lt;&gt;"",ISNUMBER(SEARCH(vyberHrace,$B6693)))</f>
      </c>
      <c r="M6693" s="14">
        <f>AND($I6693=MID(kododd,1,2),$J6693=MID(kododd,3,3))</f>
      </c>
    </row>
    <row r="6694">
      <c r="A6694" s="95">
        <v>53947</v>
      </c>
      <c r="B6694" s="93" t="s">
        <v>2785</v>
      </c>
      <c r="C6694" s="93" t="s">
        <v>1420</v>
      </c>
      <c r="D6694" s="95">
        <v>1274</v>
      </c>
      <c r="E6694" s="95">
        <v>1576</v>
      </c>
      <c r="F6694" s="95">
        <v>23751339</v>
      </c>
      <c r="G6694" s="95">
        <v>250</v>
      </c>
      <c r="H6694" s="93" t="s">
        <v>8976</v>
      </c>
      <c r="I6694" s="93" t="s">
        <v>23902</v>
      </c>
      <c r="J6694" s="93" t="s">
        <v>20859</v>
      </c>
      <c r="K6694" s="93" t="s">
        <v>4895</v>
      </c>
      <c r="L6694" s="14">
        <f>AND(vyberHrace&lt;&gt;"",ISNUMBER(SEARCH(vyberHrace,$B6694)))</f>
      </c>
      <c r="M6694" s="14">
        <f>AND($I6694=MID(kododd,1,2),$J6694=MID(kododd,3,3))</f>
      </c>
    </row>
    <row r="6695">
      <c r="A6695" s="95">
        <v>57068</v>
      </c>
      <c r="B6695" s="93" t="s">
        <v>21910</v>
      </c>
      <c r="C6695" s="93" t="s">
        <v>1422</v>
      </c>
      <c r="F6695" s="95">
        <v>23771054</v>
      </c>
      <c r="G6695" s="95">
        <v>0</v>
      </c>
      <c r="H6695" s="93" t="s">
        <v>8976</v>
      </c>
      <c r="I6695" s="93" t="s">
        <v>23902</v>
      </c>
      <c r="J6695" s="93" t="s">
        <v>20859</v>
      </c>
      <c r="K6695" s="93" t="s">
        <v>4895</v>
      </c>
      <c r="L6695" s="14">
        <f>AND(vyberHrace&lt;&gt;"",ISNUMBER(SEARCH(vyberHrace,$B6695)))</f>
      </c>
      <c r="M6695" s="14">
        <f>AND($I6695=MID(kododd,1,2),$J6695=MID(kododd,3,3))</f>
      </c>
    </row>
    <row r="6696">
      <c r="A6696" s="95">
        <v>6227</v>
      </c>
      <c r="B6696" s="93" t="s">
        <v>11102</v>
      </c>
      <c r="C6696" s="93" t="s">
        <v>1459</v>
      </c>
      <c r="D6696" s="95">
        <v>1811</v>
      </c>
      <c r="G6696" s="95">
        <v>0</v>
      </c>
      <c r="H6696" s="93" t="s">
        <v>8976</v>
      </c>
      <c r="I6696" s="93" t="s">
        <v>23902</v>
      </c>
      <c r="J6696" s="93" t="s">
        <v>20844</v>
      </c>
      <c r="K6696" s="93" t="s">
        <v>6682</v>
      </c>
      <c r="L6696" s="14">
        <f>AND(vyberHrace&lt;&gt;"",ISNUMBER(SEARCH(vyberHrace,$B6696)))</f>
      </c>
      <c r="M6696" s="14">
        <f>AND($I6696=MID(kododd,1,2),$J6696=MID(kododd,3,3))</f>
      </c>
    </row>
    <row r="6697">
      <c r="A6697" s="95">
        <v>61594</v>
      </c>
      <c r="B6697" s="93" t="s">
        <v>27762</v>
      </c>
      <c r="C6697" s="93" t="s">
        <v>1439</v>
      </c>
      <c r="F6697" s="95">
        <v>23785624</v>
      </c>
      <c r="G6697" s="95">
        <v>250</v>
      </c>
      <c r="H6697" s="93" t="s">
        <v>8976</v>
      </c>
      <c r="I6697" s="93" t="s">
        <v>23902</v>
      </c>
      <c r="J6697" s="93" t="s">
        <v>20908</v>
      </c>
      <c r="K6697" s="93" t="s">
        <v>6980</v>
      </c>
      <c r="L6697" s="14">
        <f>AND(vyberHrace&lt;&gt;"",ISNUMBER(SEARCH(vyberHrace,$B6697)))</f>
      </c>
      <c r="M6697" s="14">
        <f>AND($I6697=MID(kododd,1,2),$J6697=MID(kododd,3,3))</f>
      </c>
    </row>
    <row r="6698">
      <c r="A6698" s="95">
        <v>61391</v>
      </c>
      <c r="B6698" s="93" t="s">
        <v>11085</v>
      </c>
      <c r="C6698" s="93" t="s">
        <v>1420</v>
      </c>
      <c r="F6698" s="95">
        <v>23785632</v>
      </c>
      <c r="G6698" s="95">
        <v>250</v>
      </c>
      <c r="H6698" s="93" t="s">
        <v>8976</v>
      </c>
      <c r="I6698" s="93" t="s">
        <v>23902</v>
      </c>
      <c r="J6698" s="93" t="s">
        <v>20908</v>
      </c>
      <c r="K6698" s="93" t="s">
        <v>6980</v>
      </c>
      <c r="L6698" s="14">
        <f>AND(vyberHrace&lt;&gt;"",ISNUMBER(SEARCH(vyberHrace,$B6698)))</f>
      </c>
      <c r="M6698" s="14">
        <f>AND($I6698=MID(kododd,1,2),$J6698=MID(kododd,3,3))</f>
      </c>
    </row>
    <row r="6699">
      <c r="A6699" s="95">
        <v>54905</v>
      </c>
      <c r="B6699" s="93" t="s">
        <v>11090</v>
      </c>
      <c r="C6699" s="93" t="s">
        <v>1416</v>
      </c>
      <c r="D6699" s="95">
        <v>1473</v>
      </c>
      <c r="E6699" s="95">
        <v>1779</v>
      </c>
      <c r="F6699" s="95">
        <v>23764007</v>
      </c>
      <c r="G6699" s="95">
        <v>250</v>
      </c>
      <c r="H6699" s="93" t="s">
        <v>8976</v>
      </c>
      <c r="I6699" s="93" t="s">
        <v>23902</v>
      </c>
      <c r="J6699" s="93" t="s">
        <v>20913</v>
      </c>
      <c r="K6699" s="93" t="s">
        <v>126</v>
      </c>
      <c r="L6699" s="14">
        <f>AND(vyberHrace&lt;&gt;"",ISNUMBER(SEARCH(vyberHrace,$B6699)))</f>
      </c>
      <c r="M6699" s="14">
        <f>AND($I6699=MID(kododd,1,2),$J6699=MID(kododd,3,3))</f>
      </c>
    </row>
    <row r="6700">
      <c r="A6700" s="95">
        <v>35888</v>
      </c>
      <c r="B6700" s="93" t="s">
        <v>11092</v>
      </c>
      <c r="C6700" s="93" t="s">
        <v>1409</v>
      </c>
      <c r="D6700" s="95">
        <v>1762</v>
      </c>
      <c r="E6700" s="95">
        <v>1819</v>
      </c>
      <c r="F6700" s="95">
        <v>363960</v>
      </c>
      <c r="G6700" s="95">
        <v>0</v>
      </c>
      <c r="H6700" s="93" t="s">
        <v>8976</v>
      </c>
      <c r="I6700" s="93" t="s">
        <v>23902</v>
      </c>
      <c r="J6700" s="93" t="s">
        <v>20933</v>
      </c>
      <c r="K6700" s="93" t="s">
        <v>5593</v>
      </c>
      <c r="L6700" s="14">
        <f>AND(vyberHrace&lt;&gt;"",ISNUMBER(SEARCH(vyberHrace,$B6700)))</f>
      </c>
      <c r="M6700" s="14">
        <f>AND($I6700=MID(kododd,1,2),$J6700=MID(kododd,3,3))</f>
      </c>
    </row>
    <row r="6701">
      <c r="A6701" s="95">
        <v>46392</v>
      </c>
      <c r="B6701" s="93" t="s">
        <v>11096</v>
      </c>
      <c r="C6701" s="93" t="s">
        <v>1430</v>
      </c>
      <c r="D6701" s="95">
        <v>1474</v>
      </c>
      <c r="E6701" s="95">
        <v>1663</v>
      </c>
      <c r="F6701" s="95">
        <v>23713615</v>
      </c>
      <c r="G6701" s="95">
        <v>0</v>
      </c>
      <c r="H6701" s="93" t="s">
        <v>8976</v>
      </c>
      <c r="I6701" s="93" t="s">
        <v>23902</v>
      </c>
      <c r="J6701" s="93" t="s">
        <v>20859</v>
      </c>
      <c r="K6701" s="93" t="s">
        <v>4895</v>
      </c>
      <c r="L6701" s="14">
        <f>AND(vyberHrace&lt;&gt;"",ISNUMBER(SEARCH(vyberHrace,$B6701)))</f>
      </c>
      <c r="M6701" s="14">
        <f>AND($I6701=MID(kododd,1,2),$J6701=MID(kododd,3,3))</f>
      </c>
    </row>
    <row r="6702">
      <c r="A6702" s="95">
        <v>43423</v>
      </c>
      <c r="B6702" s="93" t="s">
        <v>10977</v>
      </c>
      <c r="C6702" s="93" t="s">
        <v>1402</v>
      </c>
      <c r="D6702" s="95">
        <v>1771</v>
      </c>
      <c r="E6702" s="95">
        <v>1842</v>
      </c>
      <c r="F6702" s="95">
        <v>23709405</v>
      </c>
      <c r="G6702" s="95">
        <v>250</v>
      </c>
      <c r="H6702" s="93" t="s">
        <v>8976</v>
      </c>
      <c r="I6702" s="93" t="s">
        <v>23902</v>
      </c>
      <c r="J6702" s="93" t="s">
        <v>20859</v>
      </c>
      <c r="K6702" s="93" t="s">
        <v>4895</v>
      </c>
      <c r="L6702" s="14">
        <f>AND(vyberHrace&lt;&gt;"",ISNUMBER(SEARCH(vyberHrace,$B6702)))</f>
      </c>
      <c r="M6702" s="14">
        <f>AND($I6702=MID(kododd,1,2),$J6702=MID(kododd,3,3))</f>
      </c>
    </row>
    <row r="6703">
      <c r="A6703" s="95">
        <v>1982</v>
      </c>
      <c r="B6703" s="93" t="s">
        <v>11543</v>
      </c>
      <c r="C6703" s="93" t="s">
        <v>1441</v>
      </c>
      <c r="D6703" s="95">
        <v>1808</v>
      </c>
      <c r="E6703" s="95">
        <v>1881</v>
      </c>
      <c r="F6703" s="95">
        <v>356590</v>
      </c>
      <c r="G6703" s="95">
        <v>250</v>
      </c>
      <c r="H6703" s="93" t="s">
        <v>8976</v>
      </c>
      <c r="I6703" s="93" t="s">
        <v>23902</v>
      </c>
      <c r="J6703" s="93" t="s">
        <v>20859</v>
      </c>
      <c r="K6703" s="93" t="s">
        <v>4895</v>
      </c>
      <c r="L6703" s="14">
        <f>AND(vyberHrace&lt;&gt;"",ISNUMBER(SEARCH(vyberHrace,$B6703)))</f>
      </c>
      <c r="M6703" s="14">
        <f>AND($I6703=MID(kododd,1,2),$J6703=MID(kododd,3,3))</f>
      </c>
    </row>
    <row r="6704">
      <c r="A6704" s="95">
        <v>52909</v>
      </c>
      <c r="B6704" s="93" t="s">
        <v>1679</v>
      </c>
      <c r="C6704" s="93" t="s">
        <v>1430</v>
      </c>
      <c r="G6704" s="95">
        <v>250</v>
      </c>
      <c r="H6704" s="93" t="s">
        <v>8976</v>
      </c>
      <c r="I6704" s="93" t="s">
        <v>23902</v>
      </c>
      <c r="J6704" s="93" t="s">
        <v>20859</v>
      </c>
      <c r="K6704" s="93" t="s">
        <v>4895</v>
      </c>
      <c r="L6704" s="14">
        <f>AND(vyberHrace&lt;&gt;"",ISNUMBER(SEARCH(vyberHrace,$B6704)))</f>
      </c>
      <c r="M6704" s="14">
        <f>AND($I6704=MID(kododd,1,2),$J6704=MID(kododd,3,3))</f>
      </c>
    </row>
    <row r="6705">
      <c r="A6705" s="95">
        <v>8578</v>
      </c>
      <c r="B6705" s="93" t="s">
        <v>13383</v>
      </c>
      <c r="C6705" s="93" t="s">
        <v>1441</v>
      </c>
      <c r="D6705" s="95">
        <v>1917</v>
      </c>
      <c r="E6705" s="95">
        <v>1959</v>
      </c>
      <c r="F6705" s="95">
        <v>333239</v>
      </c>
      <c r="G6705" s="95">
        <v>0</v>
      </c>
      <c r="H6705" s="93" t="s">
        <v>8976</v>
      </c>
      <c r="I6705" s="93" t="s">
        <v>23902</v>
      </c>
      <c r="J6705" s="93" t="s">
        <v>20902</v>
      </c>
      <c r="K6705" s="93" t="s">
        <v>10158</v>
      </c>
      <c r="L6705" s="14">
        <f>AND(vyberHrace&lt;&gt;"",ISNUMBER(SEARCH(vyberHrace,$B6705)))</f>
      </c>
      <c r="M6705" s="14">
        <f>AND($I6705=MID(kododd,1,2),$J6705=MID(kododd,3,3))</f>
      </c>
    </row>
    <row r="6706">
      <c r="A6706" s="95">
        <v>10964</v>
      </c>
      <c r="B6706" s="93" t="s">
        <v>13383</v>
      </c>
      <c r="C6706" s="93" t="s">
        <v>1464</v>
      </c>
      <c r="D6706" s="95">
        <v>2285</v>
      </c>
      <c r="E6706" s="95">
        <v>2335</v>
      </c>
      <c r="F6706" s="95">
        <v>319783</v>
      </c>
      <c r="G6706" s="95">
        <v>250</v>
      </c>
      <c r="H6706" s="93" t="s">
        <v>8976</v>
      </c>
      <c r="I6706" s="93" t="s">
        <v>23902</v>
      </c>
      <c r="J6706" s="93" t="s">
        <v>20854</v>
      </c>
      <c r="K6706" s="93" t="s">
        <v>20042</v>
      </c>
      <c r="L6706" s="14">
        <f>AND(vyberHrace&lt;&gt;"",ISNUMBER(SEARCH(vyberHrace,$B6706)))</f>
      </c>
      <c r="M6706" s="14">
        <f>AND($I6706=MID(kododd,1,2),$J6706=MID(kododd,3,3))</f>
      </c>
    </row>
    <row r="6707">
      <c r="A6707" s="95">
        <v>63287</v>
      </c>
      <c r="B6707" s="93" t="s">
        <v>13383</v>
      </c>
      <c r="C6707" s="93" t="s">
        <v>1488</v>
      </c>
      <c r="G6707" s="95">
        <v>250</v>
      </c>
      <c r="H6707" s="93" t="s">
        <v>8976</v>
      </c>
      <c r="I6707" s="93" t="s">
        <v>23902</v>
      </c>
      <c r="J6707" s="93" t="s">
        <v>20854</v>
      </c>
      <c r="K6707" s="93" t="s">
        <v>20042</v>
      </c>
      <c r="L6707" s="14">
        <f>AND(vyberHrace&lt;&gt;"",ISNUMBER(SEARCH(vyberHrace,$B6707)))</f>
      </c>
      <c r="M6707" s="14">
        <f>AND($I6707=MID(kododd,1,2),$J6707=MID(kododd,3,3))</f>
      </c>
    </row>
    <row r="6708">
      <c r="A6708" s="95">
        <v>2475</v>
      </c>
      <c r="B6708" s="93" t="s">
        <v>13393</v>
      </c>
      <c r="C6708" s="93" t="s">
        <v>1440</v>
      </c>
      <c r="D6708" s="95">
        <v>1749</v>
      </c>
      <c r="E6708" s="95">
        <v>1831</v>
      </c>
      <c r="F6708" s="95">
        <v>322555</v>
      </c>
      <c r="G6708" s="95">
        <v>250</v>
      </c>
      <c r="H6708" s="93" t="s">
        <v>8976</v>
      </c>
      <c r="I6708" s="93" t="s">
        <v>23902</v>
      </c>
      <c r="J6708" s="93" t="s">
        <v>20942</v>
      </c>
      <c r="K6708" s="93" t="s">
        <v>2070</v>
      </c>
      <c r="L6708" s="14">
        <f>AND(vyberHrace&lt;&gt;"",ISNUMBER(SEARCH(vyberHrace,$B6708)))</f>
      </c>
      <c r="M6708" s="14">
        <f>AND($I6708=MID(kododd,1,2),$J6708=MID(kododd,3,3))</f>
      </c>
    </row>
    <row r="6709">
      <c r="A6709" s="95">
        <v>7886</v>
      </c>
      <c r="B6709" s="93" t="s">
        <v>7894</v>
      </c>
      <c r="C6709" s="93" t="s">
        <v>1433</v>
      </c>
      <c r="D6709" s="95">
        <v>1689</v>
      </c>
      <c r="E6709" s="95">
        <v>1812</v>
      </c>
      <c r="F6709" s="95">
        <v>312819</v>
      </c>
      <c r="G6709" s="95">
        <v>250</v>
      </c>
      <c r="H6709" s="93" t="s">
        <v>8976</v>
      </c>
      <c r="I6709" s="93" t="s">
        <v>23902</v>
      </c>
      <c r="J6709" s="93" t="s">
        <v>20933</v>
      </c>
      <c r="K6709" s="93" t="s">
        <v>5593</v>
      </c>
      <c r="L6709" s="14">
        <f>AND(vyberHrace&lt;&gt;"",ISNUMBER(SEARCH(vyberHrace,$B6709)))</f>
      </c>
      <c r="M6709" s="14">
        <f>AND($I6709=MID(kododd,1,2),$J6709=MID(kododd,3,3))</f>
      </c>
    </row>
    <row r="6710">
      <c r="A6710" s="95">
        <v>44745</v>
      </c>
      <c r="B6710" s="93" t="s">
        <v>7895</v>
      </c>
      <c r="C6710" s="93" t="s">
        <v>3255</v>
      </c>
      <c r="D6710" s="95">
        <v>1407</v>
      </c>
      <c r="E6710" s="95">
        <v>1593</v>
      </c>
      <c r="F6710" s="95">
        <v>23713623</v>
      </c>
      <c r="G6710" s="95">
        <v>250</v>
      </c>
      <c r="H6710" s="93" t="s">
        <v>8976</v>
      </c>
      <c r="I6710" s="93" t="s">
        <v>23902</v>
      </c>
      <c r="J6710" s="93" t="s">
        <v>20933</v>
      </c>
      <c r="K6710" s="93" t="s">
        <v>5593</v>
      </c>
      <c r="L6710" s="14">
        <f>AND(vyberHrace&lt;&gt;"",ISNUMBER(SEARCH(vyberHrace,$B6710)))</f>
      </c>
      <c r="M6710" s="14">
        <f>AND($I6710=MID(kododd,1,2),$J6710=MID(kododd,3,3))</f>
      </c>
    </row>
    <row r="6711">
      <c r="A6711" s="95">
        <v>59120</v>
      </c>
      <c r="B6711" s="93" t="s">
        <v>25565</v>
      </c>
      <c r="C6711" s="93" t="s">
        <v>1424</v>
      </c>
      <c r="G6711" s="95">
        <v>250</v>
      </c>
      <c r="H6711" s="93" t="s">
        <v>8976</v>
      </c>
      <c r="I6711" s="93" t="s">
        <v>23902</v>
      </c>
      <c r="J6711" s="93" t="s">
        <v>20853</v>
      </c>
      <c r="K6711" s="93" t="s">
        <v>6888</v>
      </c>
      <c r="L6711" s="14">
        <f>AND(vyberHrace&lt;&gt;"",ISNUMBER(SEARCH(vyberHrace,$B6711)))</f>
      </c>
      <c r="M6711" s="14">
        <f>AND($I6711=MID(kododd,1,2),$J6711=MID(kododd,3,3))</f>
      </c>
    </row>
    <row r="6712">
      <c r="A6712" s="95">
        <v>14566</v>
      </c>
      <c r="B6712" s="93" t="s">
        <v>7904</v>
      </c>
      <c r="C6712" s="93" t="s">
        <v>1452</v>
      </c>
      <c r="D6712" s="95">
        <v>2060</v>
      </c>
      <c r="E6712" s="95">
        <v>2071</v>
      </c>
      <c r="F6712" s="95">
        <v>324809</v>
      </c>
      <c r="G6712" s="95">
        <v>250</v>
      </c>
      <c r="H6712" s="93" t="s">
        <v>8976</v>
      </c>
      <c r="I6712" s="93" t="s">
        <v>23902</v>
      </c>
      <c r="J6712" s="93" t="s">
        <v>20903</v>
      </c>
      <c r="K6712" s="93" t="s">
        <v>5073</v>
      </c>
      <c r="L6712" s="14">
        <f>AND(vyberHrace&lt;&gt;"",ISNUMBER(SEARCH(vyberHrace,$B6712)))</f>
      </c>
      <c r="M6712" s="14">
        <f>AND($I6712=MID(kododd,1,2),$J6712=MID(kododd,3,3))</f>
      </c>
    </row>
    <row r="6713">
      <c r="A6713" s="95">
        <v>15948</v>
      </c>
      <c r="B6713" s="93" t="s">
        <v>7904</v>
      </c>
      <c r="C6713" s="93" t="s">
        <v>1469</v>
      </c>
      <c r="D6713" s="95">
        <v>1321</v>
      </c>
      <c r="G6713" s="95">
        <v>0</v>
      </c>
      <c r="H6713" s="93" t="s">
        <v>8976</v>
      </c>
      <c r="I6713" s="93" t="s">
        <v>23902</v>
      </c>
      <c r="J6713" s="93" t="s">
        <v>20903</v>
      </c>
      <c r="K6713" s="93" t="s">
        <v>5073</v>
      </c>
      <c r="L6713" s="14">
        <f>AND(vyberHrace&lt;&gt;"",ISNUMBER(SEARCH(vyberHrace,$B6713)))</f>
      </c>
      <c r="M6713" s="14">
        <f>AND($I6713=MID(kododd,1,2),$J6713=MID(kododd,3,3))</f>
      </c>
    </row>
    <row r="6714">
      <c r="A6714" s="95">
        <v>15843</v>
      </c>
      <c r="B6714" s="93" t="s">
        <v>5848</v>
      </c>
      <c r="C6714" s="93" t="s">
        <v>1403</v>
      </c>
      <c r="D6714" s="95">
        <v>1696</v>
      </c>
      <c r="E6714" s="95">
        <v>1801</v>
      </c>
      <c r="F6714" s="95">
        <v>333247</v>
      </c>
      <c r="G6714" s="95">
        <v>250</v>
      </c>
      <c r="H6714" s="93" t="s">
        <v>8976</v>
      </c>
      <c r="I6714" s="93" t="s">
        <v>23902</v>
      </c>
      <c r="J6714" s="93" t="s">
        <v>20903</v>
      </c>
      <c r="K6714" s="93" t="s">
        <v>5073</v>
      </c>
      <c r="L6714" s="14">
        <f>AND(vyberHrace&lt;&gt;"",ISNUMBER(SEARCH(vyberHrace,$B6714)))</f>
      </c>
      <c r="M6714" s="14">
        <f>AND($I6714=MID(kododd,1,2),$J6714=MID(kododd,3,3))</f>
      </c>
    </row>
    <row r="6715">
      <c r="A6715" s="95">
        <v>57296</v>
      </c>
      <c r="B6715" s="93" t="s">
        <v>21998</v>
      </c>
      <c r="C6715" s="93" t="s">
        <v>1402</v>
      </c>
      <c r="D6715" s="95">
        <v>1273</v>
      </c>
      <c r="F6715" s="95">
        <v>23768185</v>
      </c>
      <c r="G6715" s="95">
        <v>0</v>
      </c>
      <c r="H6715" s="93" t="s">
        <v>8976</v>
      </c>
      <c r="I6715" s="93" t="s">
        <v>23902</v>
      </c>
      <c r="J6715" s="93" t="s">
        <v>20900</v>
      </c>
      <c r="K6715" s="93" t="s">
        <v>7820</v>
      </c>
      <c r="L6715" s="14">
        <f>AND(vyberHrace&lt;&gt;"",ISNUMBER(SEARCH(vyberHrace,$B6715)))</f>
      </c>
      <c r="M6715" s="14">
        <f>AND($I6715=MID(kododd,1,2),$J6715=MID(kododd,3,3))</f>
      </c>
    </row>
    <row r="6716">
      <c r="A6716" s="95">
        <v>11009</v>
      </c>
      <c r="B6716" s="93" t="s">
        <v>3287</v>
      </c>
      <c r="C6716" s="93" t="s">
        <v>1478</v>
      </c>
      <c r="D6716" s="95">
        <v>1542</v>
      </c>
      <c r="G6716" s="95">
        <v>0</v>
      </c>
      <c r="H6716" s="93" t="s">
        <v>8976</v>
      </c>
      <c r="I6716" s="93" t="s">
        <v>23902</v>
      </c>
      <c r="J6716" s="93" t="s">
        <v>23412</v>
      </c>
      <c r="K6716" s="93" t="s">
        <v>21359</v>
      </c>
      <c r="L6716" s="14">
        <f>AND(vyberHrace&lt;&gt;"",ISNUMBER(SEARCH(vyberHrace,$B6716)))</f>
      </c>
      <c r="M6716" s="14">
        <f>AND($I6716=MID(kododd,1,2),$J6716=MID(kododd,3,3))</f>
      </c>
    </row>
    <row r="6717">
      <c r="A6717" s="95">
        <v>12134</v>
      </c>
      <c r="B6717" s="93" t="s">
        <v>3300</v>
      </c>
      <c r="C6717" s="93" t="s">
        <v>1452</v>
      </c>
      <c r="D6717" s="95">
        <v>1748</v>
      </c>
      <c r="F6717" s="95">
        <v>23747374</v>
      </c>
      <c r="G6717" s="95">
        <v>0</v>
      </c>
      <c r="H6717" s="93" t="s">
        <v>8976</v>
      </c>
      <c r="I6717" s="93" t="s">
        <v>23902</v>
      </c>
      <c r="J6717" s="93" t="s">
        <v>20913</v>
      </c>
      <c r="K6717" s="93" t="s">
        <v>126</v>
      </c>
      <c r="L6717" s="14">
        <f>AND(vyberHrace&lt;&gt;"",ISNUMBER(SEARCH(vyberHrace,$B6717)))</f>
      </c>
      <c r="M6717" s="14">
        <f>AND($I6717=MID(kododd,1,2),$J6717=MID(kododd,3,3))</f>
      </c>
    </row>
    <row r="6718">
      <c r="A6718" s="95">
        <v>36115</v>
      </c>
      <c r="B6718" s="93" t="s">
        <v>3306</v>
      </c>
      <c r="C6718" s="93" t="s">
        <v>1399</v>
      </c>
      <c r="D6718" s="95">
        <v>1706</v>
      </c>
      <c r="E6718" s="95">
        <v>1919</v>
      </c>
      <c r="F6718" s="95">
        <v>364541</v>
      </c>
      <c r="G6718" s="95">
        <v>250</v>
      </c>
      <c r="H6718" s="93" t="s">
        <v>8976</v>
      </c>
      <c r="I6718" s="93" t="s">
        <v>23902</v>
      </c>
      <c r="J6718" s="93" t="s">
        <v>20918</v>
      </c>
      <c r="K6718" s="93" t="s">
        <v>7836</v>
      </c>
      <c r="L6718" s="14">
        <f>AND(vyberHrace&lt;&gt;"",ISNUMBER(SEARCH(vyberHrace,$B6718)))</f>
      </c>
      <c r="M6718" s="14">
        <f>AND($I6718=MID(kododd,1,2),$J6718=MID(kododd,3,3))</f>
      </c>
    </row>
    <row r="6719">
      <c r="A6719" s="95">
        <v>55593</v>
      </c>
      <c r="B6719" s="93" t="s">
        <v>21911</v>
      </c>
      <c r="C6719" s="93" t="s">
        <v>1420</v>
      </c>
      <c r="D6719" s="95">
        <v>1320</v>
      </c>
      <c r="E6719" s="95">
        <v>1503</v>
      </c>
      <c r="F6719" s="95">
        <v>23778270</v>
      </c>
      <c r="G6719" s="95">
        <v>250</v>
      </c>
      <c r="H6719" s="93" t="s">
        <v>8976</v>
      </c>
      <c r="I6719" s="93" t="s">
        <v>23902</v>
      </c>
      <c r="J6719" s="93" t="s">
        <v>20859</v>
      </c>
      <c r="K6719" s="93" t="s">
        <v>4895</v>
      </c>
      <c r="L6719" s="14">
        <f>AND(vyberHrace&lt;&gt;"",ISNUMBER(SEARCH(vyberHrace,$B6719)))</f>
      </c>
      <c r="M6719" s="14">
        <f>AND($I6719=MID(kododd,1,2),$J6719=MID(kododd,3,3))</f>
      </c>
    </row>
    <row r="6720">
      <c r="A6720" s="95">
        <v>55594</v>
      </c>
      <c r="B6720" s="93" t="s">
        <v>21912</v>
      </c>
      <c r="C6720" s="93" t="s">
        <v>1424</v>
      </c>
      <c r="D6720" s="95">
        <v>1089</v>
      </c>
      <c r="F6720" s="95">
        <v>23778288</v>
      </c>
      <c r="G6720" s="95">
        <v>250</v>
      </c>
      <c r="H6720" s="93" t="s">
        <v>8976</v>
      </c>
      <c r="I6720" s="93" t="s">
        <v>23902</v>
      </c>
      <c r="J6720" s="93" t="s">
        <v>20859</v>
      </c>
      <c r="K6720" s="93" t="s">
        <v>4895</v>
      </c>
      <c r="L6720" s="14">
        <f>AND(vyberHrace&lt;&gt;"",ISNUMBER(SEARCH(vyberHrace,$B6720)))</f>
      </c>
      <c r="M6720" s="14">
        <f>AND($I6720=MID(kododd,1,2),$J6720=MID(kododd,3,3))</f>
      </c>
    </row>
    <row r="6721">
      <c r="A6721" s="95">
        <v>30271</v>
      </c>
      <c r="B6721" s="93" t="s">
        <v>3319</v>
      </c>
      <c r="C6721" s="93" t="s">
        <v>1475</v>
      </c>
      <c r="D6721" s="95">
        <v>1642</v>
      </c>
      <c r="G6721" s="95">
        <v>0</v>
      </c>
      <c r="H6721" s="93" t="s">
        <v>8976</v>
      </c>
      <c r="I6721" s="93" t="s">
        <v>23902</v>
      </c>
      <c r="J6721" s="93" t="s">
        <v>20859</v>
      </c>
      <c r="K6721" s="93" t="s">
        <v>4895</v>
      </c>
      <c r="L6721" s="14">
        <f>AND(vyberHrace&lt;&gt;"",ISNUMBER(SEARCH(vyberHrace,$B6721)))</f>
      </c>
      <c r="M6721" s="14">
        <f>AND($I6721=MID(kododd,1,2),$J6721=MID(kododd,3,3))</f>
      </c>
    </row>
    <row r="6722">
      <c r="A6722" s="95">
        <v>10391</v>
      </c>
      <c r="B6722" s="93" t="s">
        <v>9042</v>
      </c>
      <c r="C6722" s="93" t="s">
        <v>1417</v>
      </c>
      <c r="D6722" s="95">
        <v>1695</v>
      </c>
      <c r="E6722" s="95">
        <v>1817</v>
      </c>
      <c r="F6722" s="95">
        <v>23704284</v>
      </c>
      <c r="G6722" s="95">
        <v>250</v>
      </c>
      <c r="H6722" s="93" t="s">
        <v>8976</v>
      </c>
      <c r="I6722" s="93" t="s">
        <v>23902</v>
      </c>
      <c r="J6722" s="93" t="s">
        <v>20958</v>
      </c>
      <c r="K6722" s="93" t="s">
        <v>7946</v>
      </c>
      <c r="L6722" s="14">
        <f>AND(vyberHrace&lt;&gt;"",ISNUMBER(SEARCH(vyberHrace,$B6722)))</f>
      </c>
      <c r="M6722" s="14">
        <f>AND($I6722=MID(kododd,1,2),$J6722=MID(kododd,3,3))</f>
      </c>
    </row>
    <row r="6723">
      <c r="A6723" s="95">
        <v>61297</v>
      </c>
      <c r="B6723" s="93" t="s">
        <v>27504</v>
      </c>
      <c r="C6723" s="93" t="s">
        <v>1420</v>
      </c>
      <c r="G6723" s="95">
        <v>250</v>
      </c>
      <c r="H6723" s="93" t="s">
        <v>8976</v>
      </c>
      <c r="I6723" s="93" t="s">
        <v>23902</v>
      </c>
      <c r="J6723" s="93" t="s">
        <v>20853</v>
      </c>
      <c r="K6723" s="93" t="s">
        <v>6888</v>
      </c>
      <c r="L6723" s="14">
        <f>AND(vyberHrace&lt;&gt;"",ISNUMBER(SEARCH(vyberHrace,$B6723)))</f>
      </c>
      <c r="M6723" s="14">
        <f>AND($I6723=MID(kododd,1,2),$J6723=MID(kododd,3,3))</f>
      </c>
    </row>
    <row r="6724">
      <c r="A6724" s="95">
        <v>28804</v>
      </c>
      <c r="B6724" s="93" t="s">
        <v>9051</v>
      </c>
      <c r="C6724" s="93" t="s">
        <v>1403</v>
      </c>
      <c r="D6724" s="95">
        <v>1932</v>
      </c>
      <c r="E6724" s="95">
        <v>1960</v>
      </c>
      <c r="F6724" s="95">
        <v>336580</v>
      </c>
      <c r="G6724" s="95">
        <v>250</v>
      </c>
      <c r="H6724" s="93" t="s">
        <v>8976</v>
      </c>
      <c r="I6724" s="93" t="s">
        <v>23902</v>
      </c>
      <c r="J6724" s="93" t="s">
        <v>20913</v>
      </c>
      <c r="K6724" s="93" t="s">
        <v>126</v>
      </c>
      <c r="L6724" s="14">
        <f>AND(vyberHrace&lt;&gt;"",ISNUMBER(SEARCH(vyberHrace,$B6724)))</f>
      </c>
      <c r="M6724" s="14">
        <f>AND($I6724=MID(kododd,1,2),$J6724=MID(kododd,3,3))</f>
      </c>
    </row>
    <row r="6725">
      <c r="A6725" s="95">
        <v>63699</v>
      </c>
      <c r="B6725" s="93" t="s">
        <v>29819</v>
      </c>
      <c r="C6725" s="93" t="s">
        <v>1412</v>
      </c>
      <c r="G6725" s="95">
        <v>250</v>
      </c>
      <c r="H6725" s="93" t="s">
        <v>8976</v>
      </c>
      <c r="I6725" s="93" t="s">
        <v>23902</v>
      </c>
      <c r="J6725" s="93" t="s">
        <v>20859</v>
      </c>
      <c r="K6725" s="93" t="s">
        <v>4895</v>
      </c>
      <c r="L6725" s="14">
        <f>AND(vyberHrace&lt;&gt;"",ISNUMBER(SEARCH(vyberHrace,$B6725)))</f>
      </c>
      <c r="M6725" s="14">
        <f>AND($I6725=MID(kododd,1,2),$J6725=MID(kododd,3,3))</f>
      </c>
    </row>
    <row r="6726">
      <c r="A6726" s="95">
        <v>15299</v>
      </c>
      <c r="B6726" s="93" t="s">
        <v>11162</v>
      </c>
      <c r="C6726" s="93" t="s">
        <v>1474</v>
      </c>
      <c r="D6726" s="95">
        <v>1572</v>
      </c>
      <c r="E6726" s="95">
        <v>1693</v>
      </c>
      <c r="F6726" s="95">
        <v>23704861</v>
      </c>
      <c r="G6726" s="95">
        <v>250</v>
      </c>
      <c r="H6726" s="93" t="s">
        <v>8976</v>
      </c>
      <c r="I6726" s="93" t="s">
        <v>23902</v>
      </c>
      <c r="J6726" s="93" t="s">
        <v>20908</v>
      </c>
      <c r="K6726" s="93" t="s">
        <v>6980</v>
      </c>
      <c r="L6726" s="14">
        <f>AND(vyberHrace&lt;&gt;"",ISNUMBER(SEARCH(vyberHrace,$B6726)))</f>
      </c>
      <c r="M6726" s="14">
        <f>AND($I6726=MID(kododd,1,2),$J6726=MID(kododd,3,3))</f>
      </c>
    </row>
    <row r="6727">
      <c r="A6727" s="95">
        <v>56083</v>
      </c>
      <c r="B6727" s="93" t="s">
        <v>21967</v>
      </c>
      <c r="C6727" s="93" t="s">
        <v>1420</v>
      </c>
      <c r="G6727" s="95">
        <v>250</v>
      </c>
      <c r="H6727" s="93" t="s">
        <v>8976</v>
      </c>
      <c r="I6727" s="93" t="s">
        <v>23902</v>
      </c>
      <c r="J6727" s="93" t="s">
        <v>20854</v>
      </c>
      <c r="K6727" s="93" t="s">
        <v>20042</v>
      </c>
      <c r="L6727" s="14">
        <f>AND(vyberHrace&lt;&gt;"",ISNUMBER(SEARCH(vyberHrace,$B6727)))</f>
      </c>
      <c r="M6727" s="14">
        <f>AND($I6727=MID(kododd,1,2),$J6727=MID(kododd,3,3))</f>
      </c>
    </row>
    <row r="6728">
      <c r="A6728" s="95">
        <v>60383</v>
      </c>
      <c r="B6728" s="93" t="s">
        <v>11194</v>
      </c>
      <c r="C6728" s="93" t="s">
        <v>1486</v>
      </c>
      <c r="G6728" s="95">
        <v>250</v>
      </c>
      <c r="H6728" s="93" t="s">
        <v>8976</v>
      </c>
      <c r="I6728" s="93" t="s">
        <v>23902</v>
      </c>
      <c r="J6728" s="93" t="s">
        <v>20854</v>
      </c>
      <c r="K6728" s="93" t="s">
        <v>20042</v>
      </c>
      <c r="L6728" s="14">
        <f>AND(vyberHrace&lt;&gt;"",ISNUMBER(SEARCH(vyberHrace,$B6728)))</f>
      </c>
      <c r="M6728" s="14">
        <f>AND($I6728=MID(kododd,1,2),$J6728=MID(kododd,3,3))</f>
      </c>
    </row>
    <row r="6729">
      <c r="A6729" s="95">
        <v>28806</v>
      </c>
      <c r="B6729" s="93" t="s">
        <v>11198</v>
      </c>
      <c r="C6729" s="93" t="s">
        <v>1421</v>
      </c>
      <c r="D6729" s="95">
        <v>1751</v>
      </c>
      <c r="E6729" s="95">
        <v>1894</v>
      </c>
      <c r="F6729" s="95">
        <v>333255</v>
      </c>
      <c r="G6729" s="95">
        <v>0</v>
      </c>
      <c r="H6729" s="93" t="s">
        <v>8976</v>
      </c>
      <c r="I6729" s="93" t="s">
        <v>23902</v>
      </c>
      <c r="J6729" s="93" t="s">
        <v>20913</v>
      </c>
      <c r="K6729" s="93" t="s">
        <v>126</v>
      </c>
      <c r="L6729" s="14">
        <f>AND(vyberHrace&lt;&gt;"",ISNUMBER(SEARCH(vyberHrace,$B6729)))</f>
      </c>
      <c r="M6729" s="14">
        <f>AND($I6729=MID(kododd,1,2),$J6729=MID(kododd,3,3))</f>
      </c>
    </row>
    <row r="6730">
      <c r="A6730" s="95">
        <v>35705</v>
      </c>
      <c r="B6730" s="93" t="s">
        <v>11205</v>
      </c>
      <c r="C6730" s="93" t="s">
        <v>1431</v>
      </c>
      <c r="G6730" s="95">
        <v>0</v>
      </c>
      <c r="H6730" s="93" t="s">
        <v>8976</v>
      </c>
      <c r="I6730" s="93" t="s">
        <v>23902</v>
      </c>
      <c r="J6730" s="93" t="s">
        <v>20872</v>
      </c>
      <c r="K6730" s="93" t="s">
        <v>26163</v>
      </c>
      <c r="L6730" s="14">
        <f>AND(vyberHrace&lt;&gt;"",ISNUMBER(SEARCH(vyberHrace,$B6730)))</f>
      </c>
      <c r="M6730" s="14">
        <f>AND($I6730=MID(kododd,1,2),$J6730=MID(kododd,3,3))</f>
      </c>
    </row>
    <row r="6731">
      <c r="A6731" s="95">
        <v>17450</v>
      </c>
      <c r="B6731" s="93" t="s">
        <v>15913</v>
      </c>
      <c r="C6731" s="93" t="s">
        <v>1475</v>
      </c>
      <c r="D6731" s="95">
        <v>1850</v>
      </c>
      <c r="E6731" s="95">
        <v>1901</v>
      </c>
      <c r="F6731" s="95">
        <v>336599</v>
      </c>
      <c r="G6731" s="95">
        <v>250</v>
      </c>
      <c r="H6731" s="93" t="s">
        <v>8976</v>
      </c>
      <c r="I6731" s="93" t="s">
        <v>23902</v>
      </c>
      <c r="J6731" s="93" t="s">
        <v>20854</v>
      </c>
      <c r="K6731" s="93" t="s">
        <v>20042</v>
      </c>
      <c r="L6731" s="14">
        <f>AND(vyberHrace&lt;&gt;"",ISNUMBER(SEARCH(vyberHrace,$B6731)))</f>
      </c>
      <c r="M6731" s="14">
        <f>AND($I6731=MID(kododd,1,2),$J6731=MID(kododd,3,3))</f>
      </c>
    </row>
    <row r="6732">
      <c r="A6732" s="95">
        <v>63916</v>
      </c>
      <c r="B6732" s="93" t="s">
        <v>30086</v>
      </c>
      <c r="C6732" s="93" t="s">
        <v>1412</v>
      </c>
      <c r="D6732" s="95">
        <v>20103</v>
      </c>
      <c r="E6732" s="95">
        <v>20103</v>
      </c>
      <c r="G6732" s="95">
        <v>250</v>
      </c>
      <c r="H6732" s="93" t="s">
        <v>8976</v>
      </c>
      <c r="I6732" s="93" t="s">
        <v>23902</v>
      </c>
      <c r="J6732" s="93" t="s">
        <v>20859</v>
      </c>
      <c r="K6732" s="93" t="s">
        <v>4895</v>
      </c>
      <c r="L6732" s="14">
        <f>AND(vyberHrace&lt;&gt;"",ISNUMBER(SEARCH(vyberHrace,$B6732)))</f>
      </c>
      <c r="M6732" s="14">
        <f>AND($I6732=MID(kododd,1,2),$J6732=MID(kododd,3,3))</f>
      </c>
    </row>
    <row r="6733">
      <c r="A6733" s="95">
        <v>45097</v>
      </c>
      <c r="B6733" s="93" t="s">
        <v>5887</v>
      </c>
      <c r="C6733" s="93" t="s">
        <v>1465</v>
      </c>
      <c r="D6733" s="95">
        <v>1735</v>
      </c>
      <c r="E6733" s="95">
        <v>1850</v>
      </c>
      <c r="F6733" s="95">
        <v>23700076</v>
      </c>
      <c r="G6733" s="95">
        <v>250</v>
      </c>
      <c r="H6733" s="93" t="s">
        <v>8976</v>
      </c>
      <c r="I6733" s="93" t="s">
        <v>23902</v>
      </c>
      <c r="J6733" s="93" t="s">
        <v>20900</v>
      </c>
      <c r="K6733" s="93" t="s">
        <v>7820</v>
      </c>
      <c r="L6733" s="14">
        <f>AND(vyberHrace&lt;&gt;"",ISNUMBER(SEARCH(vyberHrace,$B6733)))</f>
      </c>
      <c r="M6733" s="14">
        <f>AND($I6733=MID(kododd,1,2),$J6733=MID(kododd,3,3))</f>
      </c>
    </row>
    <row r="6734">
      <c r="A6734" s="95">
        <v>63143</v>
      </c>
      <c r="B6734" s="93" t="s">
        <v>28908</v>
      </c>
      <c r="C6734" s="93" t="s">
        <v>1424</v>
      </c>
      <c r="F6734" s="95">
        <v>571004424</v>
      </c>
      <c r="G6734" s="95">
        <v>250</v>
      </c>
      <c r="H6734" s="93" t="s">
        <v>8976</v>
      </c>
      <c r="I6734" s="93" t="s">
        <v>23902</v>
      </c>
      <c r="J6734" s="93" t="s">
        <v>20903</v>
      </c>
      <c r="K6734" s="93" t="s">
        <v>5073</v>
      </c>
      <c r="L6734" s="14">
        <f>AND(vyberHrace&lt;&gt;"",ISNUMBER(SEARCH(vyberHrace,$B6734)))</f>
      </c>
      <c r="M6734" s="14">
        <f>AND($I6734=MID(kododd,1,2),$J6734=MID(kododd,3,3))</f>
      </c>
    </row>
    <row r="6735">
      <c r="A6735" s="95">
        <v>8586</v>
      </c>
      <c r="B6735" s="93" t="s">
        <v>17008</v>
      </c>
      <c r="C6735" s="93" t="s">
        <v>1463</v>
      </c>
      <c r="D6735" s="95">
        <v>1774</v>
      </c>
      <c r="E6735" s="95">
        <v>1691</v>
      </c>
      <c r="F6735" s="95">
        <v>341878</v>
      </c>
      <c r="G6735" s="95">
        <v>0</v>
      </c>
      <c r="H6735" s="93" t="s">
        <v>8976</v>
      </c>
      <c r="I6735" s="93" t="s">
        <v>23902</v>
      </c>
      <c r="J6735" s="93" t="s">
        <v>20900</v>
      </c>
      <c r="K6735" s="93" t="s">
        <v>7820</v>
      </c>
      <c r="L6735" s="14">
        <f>AND(vyberHrace&lt;&gt;"",ISNUMBER(SEARCH(vyberHrace,$B6735)))</f>
      </c>
      <c r="M6735" s="14">
        <f>AND($I6735=MID(kododd,1,2),$J6735=MID(kododd,3,3))</f>
      </c>
    </row>
    <row r="6736">
      <c r="A6736" s="95">
        <v>57260</v>
      </c>
      <c r="B6736" s="93" t="s">
        <v>21913</v>
      </c>
      <c r="C6736" s="93" t="s">
        <v>1410</v>
      </c>
      <c r="D6736" s="95">
        <v>1327</v>
      </c>
      <c r="E6736" s="95">
        <v>1609</v>
      </c>
      <c r="F6736" s="95">
        <v>23768835</v>
      </c>
      <c r="G6736" s="95">
        <v>0</v>
      </c>
      <c r="H6736" s="93" t="s">
        <v>8976</v>
      </c>
      <c r="I6736" s="93" t="s">
        <v>23902</v>
      </c>
      <c r="J6736" s="93" t="s">
        <v>20859</v>
      </c>
      <c r="K6736" s="93" t="s">
        <v>4895</v>
      </c>
      <c r="L6736" s="14">
        <f>AND(vyberHrace&lt;&gt;"",ISNUMBER(SEARCH(vyberHrace,$B6736)))</f>
      </c>
      <c r="M6736" s="14">
        <f>AND($I6736=MID(kododd,1,2),$J6736=MID(kododd,3,3))</f>
      </c>
    </row>
    <row r="6737">
      <c r="A6737" s="95">
        <v>62434</v>
      </c>
      <c r="B6737" s="93" t="s">
        <v>28909</v>
      </c>
      <c r="C6737" s="93" t="s">
        <v>1411</v>
      </c>
      <c r="F6737" s="95">
        <v>571006508</v>
      </c>
      <c r="G6737" s="95">
        <v>0</v>
      </c>
      <c r="H6737" s="93" t="s">
        <v>8976</v>
      </c>
      <c r="I6737" s="93" t="s">
        <v>23902</v>
      </c>
      <c r="J6737" s="93" t="s">
        <v>20897</v>
      </c>
      <c r="K6737" s="93" t="s">
        <v>11245</v>
      </c>
      <c r="L6737" s="14">
        <f>AND(vyberHrace&lt;&gt;"",ISNUMBER(SEARCH(vyberHrace,$B6737)))</f>
      </c>
      <c r="M6737" s="14">
        <f>AND($I6737=MID(kododd,1,2),$J6737=MID(kododd,3,3))</f>
      </c>
    </row>
    <row r="6738">
      <c r="A6738" s="95">
        <v>42106</v>
      </c>
      <c r="B6738" s="93" t="s">
        <v>1869</v>
      </c>
      <c r="C6738" s="93" t="s">
        <v>1476</v>
      </c>
      <c r="D6738" s="95">
        <v>1052</v>
      </c>
      <c r="F6738" s="95">
        <v>23700084</v>
      </c>
      <c r="G6738" s="95">
        <v>250</v>
      </c>
      <c r="H6738" s="93" t="s">
        <v>8976</v>
      </c>
      <c r="I6738" s="93" t="s">
        <v>23902</v>
      </c>
      <c r="J6738" s="93" t="s">
        <v>20897</v>
      </c>
      <c r="K6738" s="93" t="s">
        <v>11245</v>
      </c>
      <c r="L6738" s="14">
        <f>AND(vyberHrace&lt;&gt;"",ISNUMBER(SEARCH(vyberHrace,$B6738)))</f>
      </c>
      <c r="M6738" s="14">
        <f>AND($I6738=MID(kododd,1,2),$J6738=MID(kododd,3,3))</f>
      </c>
    </row>
    <row r="6739">
      <c r="A6739" s="95">
        <v>49975</v>
      </c>
      <c r="B6739" s="93" t="s">
        <v>13739</v>
      </c>
      <c r="C6739" s="93" t="s">
        <v>1412</v>
      </c>
      <c r="D6739" s="95">
        <v>1733</v>
      </c>
      <c r="E6739" s="95">
        <v>1846</v>
      </c>
      <c r="F6739" s="95">
        <v>23734663</v>
      </c>
      <c r="G6739" s="95">
        <v>250</v>
      </c>
      <c r="H6739" s="93" t="s">
        <v>8976</v>
      </c>
      <c r="I6739" s="93" t="s">
        <v>23902</v>
      </c>
      <c r="J6739" s="93" t="s">
        <v>20933</v>
      </c>
      <c r="K6739" s="93" t="s">
        <v>5593</v>
      </c>
      <c r="L6739" s="14">
        <f>AND(vyberHrace&lt;&gt;"",ISNUMBER(SEARCH(vyberHrace,$B6739)))</f>
      </c>
      <c r="M6739" s="14">
        <f>AND($I6739=MID(kododd,1,2),$J6739=MID(kododd,3,3))</f>
      </c>
    </row>
    <row r="6740">
      <c r="A6740" s="95">
        <v>52966</v>
      </c>
      <c r="B6740" s="93" t="s">
        <v>1700</v>
      </c>
      <c r="C6740" s="93" t="s">
        <v>1446</v>
      </c>
      <c r="D6740" s="95">
        <v>1691</v>
      </c>
      <c r="E6740" s="95">
        <v>1835</v>
      </c>
      <c r="F6740" s="95">
        <v>23747382</v>
      </c>
      <c r="G6740" s="95">
        <v>250</v>
      </c>
      <c r="H6740" s="93" t="s">
        <v>8976</v>
      </c>
      <c r="I6740" s="93" t="s">
        <v>23902</v>
      </c>
      <c r="J6740" s="93" t="s">
        <v>20933</v>
      </c>
      <c r="K6740" s="93" t="s">
        <v>5593</v>
      </c>
      <c r="L6740" s="14">
        <f>AND(vyberHrace&lt;&gt;"",ISNUMBER(SEARCH(vyberHrace,$B6740)))</f>
      </c>
      <c r="M6740" s="14">
        <f>AND($I6740=MID(kododd,1,2),$J6740=MID(kododd,3,3))</f>
      </c>
    </row>
    <row r="6741">
      <c r="A6741" s="95">
        <v>53431</v>
      </c>
      <c r="B6741" s="93" t="s">
        <v>17485</v>
      </c>
      <c r="C6741" s="93" t="s">
        <v>1411</v>
      </c>
      <c r="F6741" s="95">
        <v>23746190</v>
      </c>
      <c r="G6741" s="95">
        <v>250</v>
      </c>
      <c r="H6741" s="93" t="s">
        <v>8976</v>
      </c>
      <c r="I6741" s="93" t="s">
        <v>23902</v>
      </c>
      <c r="J6741" s="93" t="s">
        <v>20933</v>
      </c>
      <c r="K6741" s="93" t="s">
        <v>5593</v>
      </c>
      <c r="L6741" s="14">
        <f>AND(vyberHrace&lt;&gt;"",ISNUMBER(SEARCH(vyberHrace,$B6741)))</f>
      </c>
      <c r="M6741" s="14">
        <f>AND($I6741=MID(kododd,1,2),$J6741=MID(kododd,3,3))</f>
      </c>
    </row>
    <row r="6742">
      <c r="A6742" s="95">
        <v>62986</v>
      </c>
      <c r="B6742" s="93" t="s">
        <v>28910</v>
      </c>
      <c r="C6742" s="93" t="s">
        <v>1411</v>
      </c>
      <c r="G6742" s="95">
        <v>250</v>
      </c>
      <c r="H6742" s="93" t="s">
        <v>8976</v>
      </c>
      <c r="I6742" s="93" t="s">
        <v>23902</v>
      </c>
      <c r="J6742" s="93" t="s">
        <v>20860</v>
      </c>
      <c r="K6742" s="93" t="s">
        <v>409</v>
      </c>
      <c r="L6742" s="14">
        <f>AND(vyberHrace&lt;&gt;"",ISNUMBER(SEARCH(vyberHrace,$B6742)))</f>
      </c>
      <c r="M6742" s="14">
        <f>AND($I6742=MID(kododd,1,2),$J6742=MID(kododd,3,3))</f>
      </c>
    </row>
    <row r="6743">
      <c r="A6743" s="95">
        <v>63284</v>
      </c>
      <c r="B6743" s="93" t="s">
        <v>8745</v>
      </c>
      <c r="C6743" s="93" t="s">
        <v>1488</v>
      </c>
      <c r="G6743" s="95">
        <v>250</v>
      </c>
      <c r="H6743" s="93" t="s">
        <v>8976</v>
      </c>
      <c r="I6743" s="93" t="s">
        <v>23902</v>
      </c>
      <c r="J6743" s="93" t="s">
        <v>20853</v>
      </c>
      <c r="K6743" s="93" t="s">
        <v>6888</v>
      </c>
      <c r="L6743" s="14">
        <f>AND(vyberHrace&lt;&gt;"",ISNUMBER(SEARCH(vyberHrace,$B6743)))</f>
      </c>
      <c r="M6743" s="14">
        <f>AND($I6743=MID(kododd,1,2),$J6743=MID(kododd,3,3))</f>
      </c>
    </row>
    <row r="6744">
      <c r="A6744" s="95">
        <v>59254</v>
      </c>
      <c r="B6744" s="93" t="s">
        <v>25681</v>
      </c>
      <c r="C6744" s="93" t="s">
        <v>1424</v>
      </c>
      <c r="G6744" s="95">
        <v>0</v>
      </c>
      <c r="H6744" s="93" t="s">
        <v>8976</v>
      </c>
      <c r="I6744" s="93" t="s">
        <v>23902</v>
      </c>
      <c r="J6744" s="93" t="s">
        <v>20859</v>
      </c>
      <c r="K6744" s="93" t="s">
        <v>4895</v>
      </c>
      <c r="L6744" s="14">
        <f>AND(vyberHrace&lt;&gt;"",ISNUMBER(SEARCH(vyberHrace,$B6744)))</f>
      </c>
      <c r="M6744" s="14">
        <f>AND($I6744=MID(kododd,1,2),$J6744=MID(kododd,3,3))</f>
      </c>
    </row>
    <row r="6745">
      <c r="A6745" s="95">
        <v>46464</v>
      </c>
      <c r="B6745" s="93" t="s">
        <v>11060</v>
      </c>
      <c r="C6745" s="93" t="s">
        <v>1408</v>
      </c>
      <c r="D6745" s="95">
        <v>1085</v>
      </c>
      <c r="G6745" s="95">
        <v>0</v>
      </c>
      <c r="H6745" s="93" t="s">
        <v>8976</v>
      </c>
      <c r="I6745" s="93" t="s">
        <v>23902</v>
      </c>
      <c r="J6745" s="93" t="s">
        <v>20859</v>
      </c>
      <c r="K6745" s="93" t="s">
        <v>4895</v>
      </c>
      <c r="L6745" s="14">
        <f>AND(vyberHrace&lt;&gt;"",ISNUMBER(SEARCH(vyberHrace,$B6745)))</f>
      </c>
      <c r="M6745" s="14">
        <f>AND($I6745=MID(kododd,1,2),$J6745=MID(kododd,3,3))</f>
      </c>
    </row>
    <row r="6746">
      <c r="A6746" s="95">
        <v>46463</v>
      </c>
      <c r="B6746" s="93" t="s">
        <v>11061</v>
      </c>
      <c r="C6746" s="93" t="s">
        <v>3255</v>
      </c>
      <c r="G6746" s="95">
        <v>0</v>
      </c>
      <c r="H6746" s="93" t="s">
        <v>8976</v>
      </c>
      <c r="I6746" s="93" t="s">
        <v>23902</v>
      </c>
      <c r="J6746" s="93" t="s">
        <v>20859</v>
      </c>
      <c r="K6746" s="93" t="s">
        <v>4895</v>
      </c>
      <c r="L6746" s="14">
        <f>AND(vyberHrace&lt;&gt;"",ISNUMBER(SEARCH(vyberHrace,$B6746)))</f>
      </c>
      <c r="M6746" s="14">
        <f>AND($I6746=MID(kododd,1,2),$J6746=MID(kododd,3,3))</f>
      </c>
    </row>
    <row r="6747">
      <c r="A6747" s="95">
        <v>55596</v>
      </c>
      <c r="B6747" s="93" t="s">
        <v>21914</v>
      </c>
      <c r="C6747" s="93" t="s">
        <v>1450</v>
      </c>
      <c r="G6747" s="95">
        <v>0</v>
      </c>
      <c r="H6747" s="93" t="s">
        <v>8976</v>
      </c>
      <c r="I6747" s="93" t="s">
        <v>23902</v>
      </c>
      <c r="J6747" s="93" t="s">
        <v>20859</v>
      </c>
      <c r="K6747" s="93" t="s">
        <v>4895</v>
      </c>
      <c r="L6747" s="14">
        <f>AND(vyberHrace&lt;&gt;"",ISNUMBER(SEARCH(vyberHrace,$B6747)))</f>
      </c>
      <c r="M6747" s="14">
        <f>AND($I6747=MID(kododd,1,2),$J6747=MID(kododd,3,3))</f>
      </c>
    </row>
    <row r="6748">
      <c r="A6748" s="95">
        <v>39735</v>
      </c>
      <c r="B6748" s="93" t="s">
        <v>5248</v>
      </c>
      <c r="C6748" s="93" t="s">
        <v>1400</v>
      </c>
      <c r="D6748" s="95">
        <v>1997</v>
      </c>
      <c r="E6748" s="95">
        <v>1988</v>
      </c>
      <c r="F6748" s="95">
        <v>390011</v>
      </c>
      <c r="G6748" s="95">
        <v>0</v>
      </c>
      <c r="H6748" s="93" t="s">
        <v>8976</v>
      </c>
      <c r="I6748" s="93" t="s">
        <v>23902</v>
      </c>
      <c r="J6748" s="93" t="s">
        <v>20933</v>
      </c>
      <c r="K6748" s="93" t="s">
        <v>5593</v>
      </c>
      <c r="L6748" s="14">
        <f>AND(vyberHrace&lt;&gt;"",ISNUMBER(SEARCH(vyberHrace,$B6748)))</f>
      </c>
      <c r="M6748" s="14">
        <f>AND($I6748=MID(kododd,1,2),$J6748=MID(kododd,3,3))</f>
      </c>
    </row>
    <row r="6749">
      <c r="A6749" s="95">
        <v>24252</v>
      </c>
      <c r="B6749" s="93" t="s">
        <v>5252</v>
      </c>
      <c r="C6749" s="93" t="s">
        <v>1437</v>
      </c>
      <c r="D6749" s="95">
        <v>1463</v>
      </c>
      <c r="E6749" s="95">
        <v>1618</v>
      </c>
      <c r="F6749" s="95">
        <v>359637</v>
      </c>
      <c r="G6749" s="95">
        <v>250</v>
      </c>
      <c r="H6749" s="93" t="s">
        <v>8976</v>
      </c>
      <c r="I6749" s="93" t="s">
        <v>23902</v>
      </c>
      <c r="J6749" s="93" t="s">
        <v>20918</v>
      </c>
      <c r="K6749" s="93" t="s">
        <v>7836</v>
      </c>
      <c r="L6749" s="14">
        <f>AND(vyberHrace&lt;&gt;"",ISNUMBER(SEARCH(vyberHrace,$B6749)))</f>
      </c>
      <c r="M6749" s="14">
        <f>AND($I6749=MID(kododd,1,2),$J6749=MID(kododd,3,3))</f>
      </c>
    </row>
    <row r="6750">
      <c r="A6750" s="95">
        <v>62304</v>
      </c>
      <c r="B6750" s="93" t="s">
        <v>28479</v>
      </c>
      <c r="C6750" s="93" t="s">
        <v>1488</v>
      </c>
      <c r="G6750" s="95">
        <v>250</v>
      </c>
      <c r="H6750" s="93" t="s">
        <v>8976</v>
      </c>
      <c r="I6750" s="93" t="s">
        <v>23902</v>
      </c>
      <c r="J6750" s="93" t="s">
        <v>20853</v>
      </c>
      <c r="K6750" s="93" t="s">
        <v>6888</v>
      </c>
      <c r="L6750" s="14">
        <f>AND(vyberHrace&lt;&gt;"",ISNUMBER(SEARCH(vyberHrace,$B6750)))</f>
      </c>
      <c r="M6750" s="14">
        <f>AND($I6750=MID(kododd,1,2),$J6750=MID(kododd,3,3))</f>
      </c>
    </row>
    <row r="6751">
      <c r="A6751" s="95">
        <v>991</v>
      </c>
      <c r="B6751" s="93" t="s">
        <v>4093</v>
      </c>
      <c r="C6751" s="93" t="s">
        <v>1428</v>
      </c>
      <c r="D6751" s="95">
        <v>2041</v>
      </c>
      <c r="E6751" s="95">
        <v>2045</v>
      </c>
      <c r="F6751" s="95">
        <v>321273</v>
      </c>
      <c r="G6751" s="95">
        <v>250</v>
      </c>
      <c r="H6751" s="93" t="s">
        <v>8976</v>
      </c>
      <c r="I6751" s="93" t="s">
        <v>23902</v>
      </c>
      <c r="J6751" s="93" t="s">
        <v>20850</v>
      </c>
      <c r="K6751" s="93" t="s">
        <v>8987</v>
      </c>
      <c r="L6751" s="14">
        <f>AND(vyberHrace&lt;&gt;"",ISNUMBER(SEARCH(vyberHrace,$B6751)))</f>
      </c>
      <c r="M6751" s="14">
        <f>AND($I6751=MID(kododd,1,2),$J6751=MID(kododd,3,3))</f>
      </c>
    </row>
    <row r="6752">
      <c r="A6752" s="95">
        <v>49871</v>
      </c>
      <c r="B6752" s="93" t="s">
        <v>4101</v>
      </c>
      <c r="C6752" s="93" t="s">
        <v>3255</v>
      </c>
      <c r="F6752" s="95">
        <v>23738030</v>
      </c>
      <c r="G6752" s="95">
        <v>0</v>
      </c>
      <c r="H6752" s="93" t="s">
        <v>8976</v>
      </c>
      <c r="I6752" s="93" t="s">
        <v>23902</v>
      </c>
      <c r="J6752" s="93" t="s">
        <v>20902</v>
      </c>
      <c r="K6752" s="93" t="s">
        <v>10158</v>
      </c>
      <c r="L6752" s="14">
        <f>AND(vyberHrace&lt;&gt;"",ISNUMBER(SEARCH(vyberHrace,$B6752)))</f>
      </c>
      <c r="M6752" s="14">
        <f>AND($I6752=MID(kododd,1,2),$J6752=MID(kododd,3,3))</f>
      </c>
    </row>
    <row r="6753">
      <c r="A6753" s="95">
        <v>4466</v>
      </c>
      <c r="B6753" s="93" t="s">
        <v>4106</v>
      </c>
      <c r="C6753" s="93" t="s">
        <v>1446</v>
      </c>
      <c r="D6753" s="95">
        <v>1938</v>
      </c>
      <c r="E6753" s="95">
        <v>1991</v>
      </c>
      <c r="F6753" s="95">
        <v>319813</v>
      </c>
      <c r="G6753" s="95">
        <v>0</v>
      </c>
      <c r="H6753" s="93" t="s">
        <v>8976</v>
      </c>
      <c r="I6753" s="93" t="s">
        <v>23902</v>
      </c>
      <c r="J6753" s="93" t="s">
        <v>20897</v>
      </c>
      <c r="K6753" s="93" t="s">
        <v>11245</v>
      </c>
      <c r="L6753" s="14">
        <f>AND(vyberHrace&lt;&gt;"",ISNUMBER(SEARCH(vyberHrace,$B6753)))</f>
      </c>
      <c r="M6753" s="14">
        <f>AND($I6753=MID(kododd,1,2),$J6753=MID(kododd,3,3))</f>
      </c>
    </row>
    <row r="6754">
      <c r="A6754" s="95">
        <v>60428</v>
      </c>
      <c r="B6754" s="93" t="s">
        <v>26868</v>
      </c>
      <c r="C6754" s="93" t="s">
        <v>1420</v>
      </c>
      <c r="F6754" s="95">
        <v>23787619</v>
      </c>
      <c r="G6754" s="95">
        <v>250</v>
      </c>
      <c r="H6754" s="93" t="s">
        <v>8976</v>
      </c>
      <c r="I6754" s="93" t="s">
        <v>23902</v>
      </c>
      <c r="J6754" s="93" t="s">
        <v>20853</v>
      </c>
      <c r="K6754" s="93" t="s">
        <v>6888</v>
      </c>
      <c r="L6754" s="14">
        <f>AND(vyberHrace&lt;&gt;"",ISNUMBER(SEARCH(vyberHrace,$B6754)))</f>
      </c>
      <c r="M6754" s="14">
        <f>AND($I6754=MID(kododd,1,2),$J6754=MID(kododd,3,3))</f>
      </c>
    </row>
    <row r="6755">
      <c r="A6755" s="95">
        <v>48621</v>
      </c>
      <c r="B6755" s="93" t="s">
        <v>4134</v>
      </c>
      <c r="C6755" s="93" t="s">
        <v>1408</v>
      </c>
      <c r="G6755" s="95">
        <v>0</v>
      </c>
      <c r="H6755" s="93" t="s">
        <v>8976</v>
      </c>
      <c r="I6755" s="93" t="s">
        <v>23902</v>
      </c>
      <c r="J6755" s="93" t="s">
        <v>20859</v>
      </c>
      <c r="K6755" s="93" t="s">
        <v>4895</v>
      </c>
      <c r="L6755" s="14">
        <f>AND(vyberHrace&lt;&gt;"",ISNUMBER(SEARCH(vyberHrace,$B6755)))</f>
      </c>
      <c r="M6755" s="14">
        <f>AND($I6755=MID(kododd,1,2),$J6755=MID(kododd,3,3))</f>
      </c>
    </row>
    <row r="6756">
      <c r="A6756" s="95">
        <v>425</v>
      </c>
      <c r="B6756" s="93" t="s">
        <v>5368</v>
      </c>
      <c r="C6756" s="93" t="s">
        <v>1463</v>
      </c>
      <c r="D6756" s="95">
        <v>2095</v>
      </c>
      <c r="E6756" s="95">
        <v>2150</v>
      </c>
      <c r="F6756" s="95">
        <v>305855</v>
      </c>
      <c r="G6756" s="95">
        <v>0</v>
      </c>
      <c r="H6756" s="93" t="s">
        <v>8976</v>
      </c>
      <c r="I6756" s="93" t="s">
        <v>23902</v>
      </c>
      <c r="J6756" s="93" t="s">
        <v>20897</v>
      </c>
      <c r="K6756" s="93" t="s">
        <v>11245</v>
      </c>
      <c r="L6756" s="14">
        <f>AND(vyberHrace&lt;&gt;"",ISNUMBER(SEARCH(vyberHrace,$B6756)))</f>
      </c>
      <c r="M6756" s="14">
        <f>AND($I6756=MID(kododd,1,2),$J6756=MID(kododd,3,3))</f>
      </c>
    </row>
    <row r="6757">
      <c r="A6757" s="95">
        <v>7895</v>
      </c>
      <c r="B6757" s="93" t="s">
        <v>3638</v>
      </c>
      <c r="C6757" s="93" t="s">
        <v>1473</v>
      </c>
      <c r="D6757" s="95">
        <v>1622</v>
      </c>
      <c r="E6757" s="95">
        <v>1811</v>
      </c>
      <c r="F6757" s="95">
        <v>348511</v>
      </c>
      <c r="G6757" s="95">
        <v>250</v>
      </c>
      <c r="H6757" s="93" t="s">
        <v>8976</v>
      </c>
      <c r="I6757" s="93" t="s">
        <v>23902</v>
      </c>
      <c r="J6757" s="93" t="s">
        <v>20850</v>
      </c>
      <c r="K6757" s="93" t="s">
        <v>8987</v>
      </c>
      <c r="L6757" s="14">
        <f>AND(vyberHrace&lt;&gt;"",ISNUMBER(SEARCH(vyberHrace,$B6757)))</f>
      </c>
      <c r="M6757" s="14">
        <f>AND($I6757=MID(kododd,1,2),$J6757=MID(kododd,3,3))</f>
      </c>
    </row>
    <row r="6758">
      <c r="A6758" s="95">
        <v>9125</v>
      </c>
      <c r="B6758" s="93" t="s">
        <v>3640</v>
      </c>
      <c r="C6758" s="93" t="s">
        <v>1462</v>
      </c>
      <c r="D6758" s="95">
        <v>1596</v>
      </c>
      <c r="F6758" s="95">
        <v>341916</v>
      </c>
      <c r="G6758" s="95">
        <v>0</v>
      </c>
      <c r="H6758" s="93" t="s">
        <v>8976</v>
      </c>
      <c r="I6758" s="93" t="s">
        <v>23902</v>
      </c>
      <c r="J6758" s="93" t="s">
        <v>20859</v>
      </c>
      <c r="K6758" s="93" t="s">
        <v>4895</v>
      </c>
      <c r="L6758" s="14">
        <f>AND(vyberHrace&lt;&gt;"",ISNUMBER(SEARCH(vyberHrace,$B6758)))</f>
      </c>
      <c r="M6758" s="14">
        <f>AND($I6758=MID(kododd,1,2),$J6758=MID(kododd,3,3))</f>
      </c>
    </row>
    <row r="6759">
      <c r="A6759" s="95">
        <v>6279</v>
      </c>
      <c r="B6759" s="93" t="s">
        <v>3650</v>
      </c>
      <c r="C6759" s="93" t="s">
        <v>1446</v>
      </c>
      <c r="D6759" s="95">
        <v>1924</v>
      </c>
      <c r="E6759" s="95">
        <v>1966</v>
      </c>
      <c r="F6759" s="95">
        <v>322563</v>
      </c>
      <c r="G6759" s="95">
        <v>250</v>
      </c>
      <c r="H6759" s="93" t="s">
        <v>8976</v>
      </c>
      <c r="I6759" s="93" t="s">
        <v>23902</v>
      </c>
      <c r="J6759" s="93" t="s">
        <v>20956</v>
      </c>
      <c r="K6759" s="93" t="s">
        <v>5622</v>
      </c>
      <c r="L6759" s="14">
        <f>AND(vyberHrace&lt;&gt;"",ISNUMBER(SEARCH(vyberHrace,$B6759)))</f>
      </c>
      <c r="M6759" s="14">
        <f>AND($I6759=MID(kododd,1,2),$J6759=MID(kododd,3,3))</f>
      </c>
    </row>
    <row r="6760">
      <c r="A6760" s="95">
        <v>62144</v>
      </c>
      <c r="B6760" s="93" t="s">
        <v>28340</v>
      </c>
      <c r="C6760" s="93" t="s">
        <v>1488</v>
      </c>
      <c r="G6760" s="95">
        <v>0</v>
      </c>
      <c r="H6760" s="93" t="s">
        <v>8976</v>
      </c>
      <c r="I6760" s="93" t="s">
        <v>23902</v>
      </c>
      <c r="J6760" s="93" t="s">
        <v>20897</v>
      </c>
      <c r="K6760" s="93" t="s">
        <v>11245</v>
      </c>
      <c r="L6760" s="14">
        <f>AND(vyberHrace&lt;&gt;"",ISNUMBER(SEARCH(vyberHrace,$B6760)))</f>
      </c>
      <c r="M6760" s="14">
        <f>AND($I6760=MID(kododd,1,2),$J6760=MID(kododd,3,3))</f>
      </c>
    </row>
    <row r="6761">
      <c r="A6761" s="95">
        <v>8911</v>
      </c>
      <c r="B6761" s="93" t="s">
        <v>12583</v>
      </c>
      <c r="C6761" s="93" t="s">
        <v>1429</v>
      </c>
      <c r="D6761" s="95">
        <v>1771</v>
      </c>
      <c r="E6761" s="95">
        <v>1764</v>
      </c>
      <c r="F6761" s="95">
        <v>348520</v>
      </c>
      <c r="G6761" s="95">
        <v>250</v>
      </c>
      <c r="H6761" s="93" t="s">
        <v>8976</v>
      </c>
      <c r="I6761" s="93" t="s">
        <v>23902</v>
      </c>
      <c r="J6761" s="93" t="s">
        <v>20900</v>
      </c>
      <c r="K6761" s="93" t="s">
        <v>7820</v>
      </c>
      <c r="L6761" s="14">
        <f>AND(vyberHrace&lt;&gt;"",ISNUMBER(SEARCH(vyberHrace,$B6761)))</f>
      </c>
      <c r="M6761" s="14">
        <f>AND($I6761=MID(kododd,1,2),$J6761=MID(kododd,3,3))</f>
      </c>
    </row>
    <row r="6762">
      <c r="A6762" s="95">
        <v>54062</v>
      </c>
      <c r="B6762" s="93" t="s">
        <v>2805</v>
      </c>
      <c r="C6762" s="93" t="s">
        <v>1420</v>
      </c>
      <c r="G6762" s="95">
        <v>250</v>
      </c>
      <c r="H6762" s="93" t="s">
        <v>8976</v>
      </c>
      <c r="I6762" s="93" t="s">
        <v>23902</v>
      </c>
      <c r="J6762" s="93" t="s">
        <v>20854</v>
      </c>
      <c r="K6762" s="93" t="s">
        <v>20042</v>
      </c>
      <c r="L6762" s="14">
        <f>AND(vyberHrace&lt;&gt;"",ISNUMBER(SEARCH(vyberHrace,$B6762)))</f>
      </c>
      <c r="M6762" s="14">
        <f>AND($I6762=MID(kododd,1,2),$J6762=MID(kododd,3,3))</f>
      </c>
    </row>
    <row r="6763">
      <c r="A6763" s="95">
        <v>10199</v>
      </c>
      <c r="B6763" s="93" t="s">
        <v>14861</v>
      </c>
      <c r="C6763" s="93" t="s">
        <v>1430</v>
      </c>
      <c r="D6763" s="95">
        <v>1943</v>
      </c>
      <c r="E6763" s="95">
        <v>1984</v>
      </c>
      <c r="F6763" s="95">
        <v>341908</v>
      </c>
      <c r="G6763" s="95">
        <v>250</v>
      </c>
      <c r="H6763" s="93" t="s">
        <v>8976</v>
      </c>
      <c r="I6763" s="93" t="s">
        <v>23902</v>
      </c>
      <c r="J6763" s="93" t="s">
        <v>20854</v>
      </c>
      <c r="K6763" s="93" t="s">
        <v>20042</v>
      </c>
      <c r="L6763" s="14">
        <f>AND(vyberHrace&lt;&gt;"",ISNUMBER(SEARCH(vyberHrace,$B6763)))</f>
      </c>
      <c r="M6763" s="14">
        <f>AND($I6763=MID(kododd,1,2),$J6763=MID(kododd,3,3))</f>
      </c>
    </row>
    <row r="6764">
      <c r="A6764" s="95">
        <v>63831</v>
      </c>
      <c r="B6764" s="93" t="s">
        <v>29967</v>
      </c>
      <c r="C6764" s="93" t="s">
        <v>1486</v>
      </c>
      <c r="F6764" s="95">
        <v>571006524</v>
      </c>
      <c r="G6764" s="95">
        <v>250</v>
      </c>
      <c r="H6764" s="93" t="s">
        <v>8976</v>
      </c>
      <c r="I6764" s="93" t="s">
        <v>23902</v>
      </c>
      <c r="J6764" s="93" t="s">
        <v>20859</v>
      </c>
      <c r="K6764" s="93" t="s">
        <v>4895</v>
      </c>
      <c r="L6764" s="14">
        <f>AND(vyberHrace&lt;&gt;"",ISNUMBER(SEARCH(vyberHrace,$B6764)))</f>
      </c>
      <c r="M6764" s="14">
        <f>AND($I6764=MID(kododd,1,2),$J6764=MID(kododd,3,3))</f>
      </c>
    </row>
    <row r="6765">
      <c r="A6765" s="95">
        <v>60430</v>
      </c>
      <c r="B6765" s="93" t="s">
        <v>26870</v>
      </c>
      <c r="C6765" s="93" t="s">
        <v>1488</v>
      </c>
      <c r="G6765" s="95">
        <v>250</v>
      </c>
      <c r="H6765" s="93" t="s">
        <v>8976</v>
      </c>
      <c r="I6765" s="93" t="s">
        <v>23902</v>
      </c>
      <c r="J6765" s="93" t="s">
        <v>20853</v>
      </c>
      <c r="K6765" s="93" t="s">
        <v>6888</v>
      </c>
      <c r="L6765" s="14">
        <f>AND(vyberHrace&lt;&gt;"",ISNUMBER(SEARCH(vyberHrace,$B6765)))</f>
      </c>
      <c r="M6765" s="14">
        <f>AND($I6765=MID(kododd,1,2),$J6765=MID(kododd,3,3))</f>
      </c>
    </row>
    <row r="6766">
      <c r="A6766" s="95">
        <v>60433</v>
      </c>
      <c r="B6766" s="93" t="s">
        <v>26873</v>
      </c>
      <c r="C6766" s="93" t="s">
        <v>1488</v>
      </c>
      <c r="G6766" s="95">
        <v>250</v>
      </c>
      <c r="H6766" s="93" t="s">
        <v>8976</v>
      </c>
      <c r="I6766" s="93" t="s">
        <v>23902</v>
      </c>
      <c r="J6766" s="93" t="s">
        <v>20853</v>
      </c>
      <c r="K6766" s="93" t="s">
        <v>6888</v>
      </c>
      <c r="L6766" s="14">
        <f>AND(vyberHrace&lt;&gt;"",ISNUMBER(SEARCH(vyberHrace,$B6766)))</f>
      </c>
      <c r="M6766" s="14">
        <f>AND($I6766=MID(kododd,1,2),$J6766=MID(kododd,3,3))</f>
      </c>
    </row>
    <row r="6767">
      <c r="A6767" s="95">
        <v>11628</v>
      </c>
      <c r="B6767" s="93" t="s">
        <v>100</v>
      </c>
      <c r="C6767" s="93" t="s">
        <v>1428</v>
      </c>
      <c r="D6767" s="95">
        <v>1681</v>
      </c>
      <c r="F6767" s="95">
        <v>356603</v>
      </c>
      <c r="G6767" s="95">
        <v>250</v>
      </c>
      <c r="H6767" s="93" t="s">
        <v>8976</v>
      </c>
      <c r="I6767" s="93" t="s">
        <v>23902</v>
      </c>
      <c r="J6767" s="93" t="s">
        <v>20960</v>
      </c>
      <c r="K6767" s="93" t="s">
        <v>11267</v>
      </c>
      <c r="L6767" s="14">
        <f>AND(vyberHrace&lt;&gt;"",ISNUMBER(SEARCH(vyberHrace,$B6767)))</f>
      </c>
      <c r="M6767" s="14">
        <f>AND($I6767=MID(kododd,1,2),$J6767=MID(kododd,3,3))</f>
      </c>
    </row>
    <row r="6768">
      <c r="A6768" s="95">
        <v>11627</v>
      </c>
      <c r="B6768" s="93" t="s">
        <v>109</v>
      </c>
      <c r="C6768" s="93" t="s">
        <v>1427</v>
      </c>
      <c r="D6768" s="95">
        <v>1870</v>
      </c>
      <c r="E6768" s="95">
        <v>1881</v>
      </c>
      <c r="F6768" s="95">
        <v>348538</v>
      </c>
      <c r="G6768" s="95">
        <v>250</v>
      </c>
      <c r="H6768" s="93" t="s">
        <v>8976</v>
      </c>
      <c r="I6768" s="93" t="s">
        <v>23902</v>
      </c>
      <c r="J6768" s="93" t="s">
        <v>20960</v>
      </c>
      <c r="K6768" s="93" t="s">
        <v>11267</v>
      </c>
      <c r="L6768" s="14">
        <f>AND(vyberHrace&lt;&gt;"",ISNUMBER(SEARCH(vyberHrace,$B6768)))</f>
      </c>
      <c r="M6768" s="14">
        <f>AND($I6768=MID(kododd,1,2),$J6768=MID(kododd,3,3))</f>
      </c>
    </row>
    <row r="6769">
      <c r="A6769" s="95">
        <v>59976</v>
      </c>
      <c r="B6769" s="93" t="s">
        <v>26459</v>
      </c>
      <c r="C6769" s="93" t="s">
        <v>1416</v>
      </c>
      <c r="G6769" s="95">
        <v>0</v>
      </c>
      <c r="H6769" s="93" t="s">
        <v>8976</v>
      </c>
      <c r="I6769" s="93" t="s">
        <v>23902</v>
      </c>
      <c r="J6769" s="93" t="s">
        <v>20859</v>
      </c>
      <c r="K6769" s="93" t="s">
        <v>4895</v>
      </c>
      <c r="L6769" s="14">
        <f>AND(vyberHrace&lt;&gt;"",ISNUMBER(SEARCH(vyberHrace,$B6769)))</f>
      </c>
      <c r="M6769" s="14">
        <f>AND($I6769=MID(kododd,1,2),$J6769=MID(kododd,3,3))</f>
      </c>
    </row>
    <row r="6770">
      <c r="A6770" s="95">
        <v>61528</v>
      </c>
      <c r="B6770" s="93" t="s">
        <v>27702</v>
      </c>
      <c r="C6770" s="93" t="s">
        <v>1450</v>
      </c>
      <c r="G6770" s="95">
        <v>250</v>
      </c>
      <c r="H6770" s="93" t="s">
        <v>8976</v>
      </c>
      <c r="I6770" s="93" t="s">
        <v>23902</v>
      </c>
      <c r="J6770" s="93" t="s">
        <v>20853</v>
      </c>
      <c r="K6770" s="93" t="s">
        <v>6888</v>
      </c>
      <c r="L6770" s="14">
        <f>AND(vyberHrace&lt;&gt;"",ISNUMBER(SEARCH(vyberHrace,$B6770)))</f>
      </c>
      <c r="M6770" s="14">
        <f>AND($I6770=MID(kododd,1,2),$J6770=MID(kododd,3,3))</f>
      </c>
    </row>
    <row r="6771">
      <c r="A6771" s="95">
        <v>57277</v>
      </c>
      <c r="B6771" s="93" t="s">
        <v>21915</v>
      </c>
      <c r="C6771" s="93" t="s">
        <v>1406</v>
      </c>
      <c r="D6771" s="95">
        <v>1441</v>
      </c>
      <c r="E6771" s="95">
        <v>1649</v>
      </c>
      <c r="F6771" s="95">
        <v>23771003</v>
      </c>
      <c r="G6771" s="95">
        <v>250</v>
      </c>
      <c r="H6771" s="93" t="s">
        <v>8976</v>
      </c>
      <c r="I6771" s="93" t="s">
        <v>23902</v>
      </c>
      <c r="J6771" s="93" t="s">
        <v>20859</v>
      </c>
      <c r="K6771" s="93" t="s">
        <v>4895</v>
      </c>
      <c r="L6771" s="14">
        <f>AND(vyberHrace&lt;&gt;"",ISNUMBER(SEARCH(vyberHrace,$B6771)))</f>
      </c>
      <c r="M6771" s="14">
        <f>AND($I6771=MID(kododd,1,2),$J6771=MID(kododd,3,3))</f>
      </c>
    </row>
    <row r="6772">
      <c r="A6772" s="95">
        <v>60085</v>
      </c>
      <c r="B6772" s="93" t="s">
        <v>26560</v>
      </c>
      <c r="C6772" s="93" t="s">
        <v>1424</v>
      </c>
      <c r="G6772" s="95">
        <v>0</v>
      </c>
      <c r="H6772" s="93" t="s">
        <v>8976</v>
      </c>
      <c r="I6772" s="93" t="s">
        <v>23902</v>
      </c>
      <c r="J6772" s="93" t="s">
        <v>20897</v>
      </c>
      <c r="K6772" s="93" t="s">
        <v>11245</v>
      </c>
      <c r="L6772" s="14">
        <f>AND(vyberHrace&lt;&gt;"",ISNUMBER(SEARCH(vyberHrace,$B6772)))</f>
      </c>
      <c r="M6772" s="14">
        <f>AND($I6772=MID(kododd,1,2),$J6772=MID(kododd,3,3))</f>
      </c>
    </row>
    <row r="6773">
      <c r="A6773" s="95">
        <v>1268</v>
      </c>
      <c r="B6773" s="93" t="s">
        <v>6505</v>
      </c>
      <c r="C6773" s="93" t="s">
        <v>1426</v>
      </c>
      <c r="D6773" s="95">
        <v>1796</v>
      </c>
      <c r="E6773" s="95">
        <v>1888</v>
      </c>
      <c r="F6773" s="95">
        <v>317039</v>
      </c>
      <c r="G6773" s="95">
        <v>250</v>
      </c>
      <c r="H6773" s="93" t="s">
        <v>8976</v>
      </c>
      <c r="I6773" s="93" t="s">
        <v>23902</v>
      </c>
      <c r="J6773" s="93" t="s">
        <v>20956</v>
      </c>
      <c r="K6773" s="93" t="s">
        <v>5622</v>
      </c>
      <c r="L6773" s="14">
        <f>AND(vyberHrace&lt;&gt;"",ISNUMBER(SEARCH(vyberHrace,$B6773)))</f>
      </c>
      <c r="M6773" s="14">
        <f>AND($I6773=MID(kododd,1,2),$J6773=MID(kododd,3,3))</f>
      </c>
    </row>
    <row r="6774">
      <c r="A6774" s="95">
        <v>3482</v>
      </c>
      <c r="B6774" s="93" t="s">
        <v>6509</v>
      </c>
      <c r="C6774" s="93" t="s">
        <v>1429</v>
      </c>
      <c r="D6774" s="95">
        <v>1662</v>
      </c>
      <c r="E6774" s="95">
        <v>1751</v>
      </c>
      <c r="F6774" s="95">
        <v>341720</v>
      </c>
      <c r="G6774" s="95">
        <v>250</v>
      </c>
      <c r="H6774" s="93" t="s">
        <v>8976</v>
      </c>
      <c r="I6774" s="93" t="s">
        <v>23902</v>
      </c>
      <c r="J6774" s="93" t="s">
        <v>20913</v>
      </c>
      <c r="K6774" s="93" t="s">
        <v>126</v>
      </c>
      <c r="L6774" s="14">
        <f>AND(vyberHrace&lt;&gt;"",ISNUMBER(SEARCH(vyberHrace,$B6774)))</f>
      </c>
      <c r="M6774" s="14">
        <f>AND($I6774=MID(kododd,1,2),$J6774=MID(kododd,3,3))</f>
      </c>
    </row>
    <row r="6775">
      <c r="A6775" s="95">
        <v>47715</v>
      </c>
      <c r="B6775" s="93" t="s">
        <v>10023</v>
      </c>
      <c r="C6775" s="93" t="s">
        <v>1404</v>
      </c>
      <c r="G6775" s="95">
        <v>0</v>
      </c>
      <c r="H6775" s="93" t="s">
        <v>8976</v>
      </c>
      <c r="I6775" s="93" t="s">
        <v>23902</v>
      </c>
      <c r="J6775" s="93" t="s">
        <v>23412</v>
      </c>
      <c r="K6775" s="93" t="s">
        <v>21359</v>
      </c>
      <c r="L6775" s="14">
        <f>AND(vyberHrace&lt;&gt;"",ISNUMBER(SEARCH(vyberHrace,$B6775)))</f>
      </c>
      <c r="M6775" s="14">
        <f>AND($I6775=MID(kododd,1,2),$J6775=MID(kododd,3,3))</f>
      </c>
    </row>
    <row r="6776">
      <c r="A6776" s="95">
        <v>52002</v>
      </c>
      <c r="B6776" s="93" t="s">
        <v>1680</v>
      </c>
      <c r="C6776" s="93" t="s">
        <v>1422</v>
      </c>
      <c r="G6776" s="95">
        <v>0</v>
      </c>
      <c r="H6776" s="93" t="s">
        <v>8976</v>
      </c>
      <c r="I6776" s="93" t="s">
        <v>23902</v>
      </c>
      <c r="J6776" s="93" t="s">
        <v>20859</v>
      </c>
      <c r="K6776" s="93" t="s">
        <v>4895</v>
      </c>
      <c r="L6776" s="14">
        <f>AND(vyberHrace&lt;&gt;"",ISNUMBER(SEARCH(vyberHrace,$B6776)))</f>
      </c>
      <c r="M6776" s="14">
        <f>AND($I6776=MID(kododd,1,2),$J6776=MID(kododd,3,3))</f>
      </c>
    </row>
    <row r="6777">
      <c r="A6777" s="95">
        <v>59489</v>
      </c>
      <c r="B6777" s="93" t="s">
        <v>25894</v>
      </c>
      <c r="C6777" s="93" t="s">
        <v>1412</v>
      </c>
      <c r="D6777" s="95">
        <v>1271</v>
      </c>
      <c r="E6777" s="95">
        <v>1554</v>
      </c>
      <c r="F6777" s="95">
        <v>23790016</v>
      </c>
      <c r="G6777" s="95">
        <v>250</v>
      </c>
      <c r="H6777" s="93" t="s">
        <v>8976</v>
      </c>
      <c r="I6777" s="93" t="s">
        <v>23902</v>
      </c>
      <c r="J6777" s="93" t="s">
        <v>20854</v>
      </c>
      <c r="K6777" s="93" t="s">
        <v>20042</v>
      </c>
      <c r="L6777" s="14">
        <f>AND(vyberHrace&lt;&gt;"",ISNUMBER(SEARCH(vyberHrace,$B6777)))</f>
      </c>
      <c r="M6777" s="14">
        <f>AND($I6777=MID(kododd,1,2),$J6777=MID(kododd,3,3))</f>
      </c>
    </row>
    <row r="6778">
      <c r="A6778" s="95">
        <v>51358</v>
      </c>
      <c r="B6778" s="93" t="s">
        <v>9135</v>
      </c>
      <c r="C6778" s="93" t="s">
        <v>1437</v>
      </c>
      <c r="D6778" s="95">
        <v>1433</v>
      </c>
      <c r="E6778" s="95">
        <v>1649</v>
      </c>
      <c r="F6778" s="95">
        <v>23738480</v>
      </c>
      <c r="G6778" s="95">
        <v>0</v>
      </c>
      <c r="H6778" s="93" t="s">
        <v>8976</v>
      </c>
      <c r="I6778" s="93" t="s">
        <v>23902</v>
      </c>
      <c r="J6778" s="93" t="s">
        <v>20870</v>
      </c>
      <c r="K6778" s="93" t="s">
        <v>9066</v>
      </c>
      <c r="L6778" s="14">
        <f>AND(vyberHrace&lt;&gt;"",ISNUMBER(SEARCH(vyberHrace,$B6778)))</f>
      </c>
      <c r="M6778" s="14">
        <f>AND($I6778=MID(kododd,1,2),$J6778=MID(kododd,3,3))</f>
      </c>
    </row>
    <row r="6779">
      <c r="A6779" s="95">
        <v>41887</v>
      </c>
      <c r="B6779" s="93" t="s">
        <v>6194</v>
      </c>
      <c r="C6779" s="93" t="s">
        <v>1410</v>
      </c>
      <c r="D6779" s="95">
        <v>1638</v>
      </c>
      <c r="E6779" s="95">
        <v>1756</v>
      </c>
      <c r="F6779" s="95">
        <v>23700050</v>
      </c>
      <c r="G6779" s="95">
        <v>250</v>
      </c>
      <c r="H6779" s="93" t="s">
        <v>8976</v>
      </c>
      <c r="I6779" s="93" t="s">
        <v>23902</v>
      </c>
      <c r="J6779" s="93" t="s">
        <v>20854</v>
      </c>
      <c r="K6779" s="93" t="s">
        <v>20042</v>
      </c>
      <c r="L6779" s="14">
        <f>AND(vyberHrace&lt;&gt;"",ISNUMBER(SEARCH(vyberHrace,$B6779)))</f>
      </c>
      <c r="M6779" s="14">
        <f>AND($I6779=MID(kododd,1,2),$J6779=MID(kododd,3,3))</f>
      </c>
    </row>
    <row r="6780">
      <c r="A6780" s="95">
        <v>17516</v>
      </c>
      <c r="B6780" s="93" t="s">
        <v>216</v>
      </c>
      <c r="C6780" s="93" t="s">
        <v>1452</v>
      </c>
      <c r="D6780" s="95">
        <v>1630</v>
      </c>
      <c r="E6780" s="95">
        <v>1773</v>
      </c>
      <c r="F6780" s="95">
        <v>363545</v>
      </c>
      <c r="G6780" s="95">
        <v>0</v>
      </c>
      <c r="H6780" s="93" t="s">
        <v>8976</v>
      </c>
      <c r="I6780" s="93" t="s">
        <v>23902</v>
      </c>
      <c r="J6780" s="93" t="s">
        <v>21008</v>
      </c>
      <c r="K6780" s="93" t="s">
        <v>5862</v>
      </c>
      <c r="L6780" s="14">
        <f>AND(vyberHrace&lt;&gt;"",ISNUMBER(SEARCH(vyberHrace,$B6780)))</f>
      </c>
      <c r="M6780" s="14">
        <f>AND($I6780=MID(kododd,1,2),$J6780=MID(kododd,3,3))</f>
      </c>
    </row>
    <row r="6781">
      <c r="A6781" s="95">
        <v>63562</v>
      </c>
      <c r="B6781" s="93" t="s">
        <v>28911</v>
      </c>
      <c r="C6781" s="93" t="s">
        <v>1437</v>
      </c>
      <c r="F6781" s="95">
        <v>23777850</v>
      </c>
      <c r="G6781" s="95">
        <v>250</v>
      </c>
      <c r="H6781" s="93" t="s">
        <v>8976</v>
      </c>
      <c r="I6781" s="93" t="s">
        <v>23902</v>
      </c>
      <c r="J6781" s="93" t="s">
        <v>20960</v>
      </c>
      <c r="K6781" s="93" t="s">
        <v>11267</v>
      </c>
      <c r="L6781" s="14">
        <f>AND(vyberHrace&lt;&gt;"",ISNUMBER(SEARCH(vyberHrace,$B6781)))</f>
      </c>
      <c r="M6781" s="14">
        <f>AND($I6781=MID(kododd,1,2),$J6781=MID(kododd,3,3))</f>
      </c>
    </row>
    <row r="6782">
      <c r="A6782" s="95">
        <v>2714</v>
      </c>
      <c r="B6782" s="93" t="s">
        <v>14702</v>
      </c>
      <c r="C6782" s="93" t="s">
        <v>1455</v>
      </c>
      <c r="D6782" s="95">
        <v>1905</v>
      </c>
      <c r="E6782" s="95">
        <v>1958</v>
      </c>
      <c r="F6782" s="95">
        <v>341738</v>
      </c>
      <c r="G6782" s="95">
        <v>250</v>
      </c>
      <c r="H6782" s="93" t="s">
        <v>8976</v>
      </c>
      <c r="I6782" s="93" t="s">
        <v>23902</v>
      </c>
      <c r="J6782" s="93" t="s">
        <v>20844</v>
      </c>
      <c r="K6782" s="93" t="s">
        <v>6682</v>
      </c>
      <c r="L6782" s="14">
        <f>AND(vyberHrace&lt;&gt;"",ISNUMBER(SEARCH(vyberHrace,$B6782)))</f>
      </c>
      <c r="M6782" s="14">
        <f>AND($I6782=MID(kododd,1,2),$J6782=MID(kododd,3,3))</f>
      </c>
    </row>
    <row r="6783">
      <c r="A6783" s="95">
        <v>964</v>
      </c>
      <c r="B6783" s="93" t="s">
        <v>14703</v>
      </c>
      <c r="C6783" s="93" t="s">
        <v>1417</v>
      </c>
      <c r="D6783" s="95">
        <v>2044</v>
      </c>
      <c r="E6783" s="95">
        <v>2063</v>
      </c>
      <c r="F6783" s="95">
        <v>311456</v>
      </c>
      <c r="G6783" s="95">
        <v>250</v>
      </c>
      <c r="H6783" s="93" t="s">
        <v>8976</v>
      </c>
      <c r="I6783" s="93" t="s">
        <v>23902</v>
      </c>
      <c r="J6783" s="93" t="s">
        <v>20859</v>
      </c>
      <c r="K6783" s="93" t="s">
        <v>4895</v>
      </c>
      <c r="L6783" s="14">
        <f>AND(vyberHrace&lt;&gt;"",ISNUMBER(SEARCH(vyberHrace,$B6783)))</f>
      </c>
      <c r="M6783" s="14">
        <f>AND($I6783=MID(kododd,1,2),$J6783=MID(kododd,3,3))</f>
      </c>
    </row>
    <row r="6784">
      <c r="A6784" s="95">
        <v>45179</v>
      </c>
      <c r="B6784" s="93" t="s">
        <v>14703</v>
      </c>
      <c r="C6784" s="93" t="s">
        <v>1408</v>
      </c>
      <c r="D6784" s="95">
        <v>2062</v>
      </c>
      <c r="E6784" s="95">
        <v>2100</v>
      </c>
      <c r="F6784" s="95">
        <v>23717734</v>
      </c>
      <c r="G6784" s="95">
        <v>250</v>
      </c>
      <c r="H6784" s="93" t="s">
        <v>8976</v>
      </c>
      <c r="I6784" s="93" t="s">
        <v>23902</v>
      </c>
      <c r="J6784" s="93" t="s">
        <v>20859</v>
      </c>
      <c r="K6784" s="93" t="s">
        <v>4895</v>
      </c>
      <c r="L6784" s="14">
        <f>AND(vyberHrace&lt;&gt;"",ISNUMBER(SEARCH(vyberHrace,$B6784)))</f>
      </c>
      <c r="M6784" s="14">
        <f>AND($I6784=MID(kododd,1,2),$J6784=MID(kododd,3,3))</f>
      </c>
    </row>
    <row r="6785">
      <c r="A6785" s="95">
        <v>53181</v>
      </c>
      <c r="B6785" s="93" t="s">
        <v>17516</v>
      </c>
      <c r="C6785" s="93" t="s">
        <v>1420</v>
      </c>
      <c r="G6785" s="95">
        <v>250</v>
      </c>
      <c r="H6785" s="93" t="s">
        <v>8976</v>
      </c>
      <c r="I6785" s="93" t="s">
        <v>23902</v>
      </c>
      <c r="J6785" s="93" t="s">
        <v>20853</v>
      </c>
      <c r="K6785" s="93" t="s">
        <v>6888</v>
      </c>
      <c r="L6785" s="14">
        <f>AND(vyberHrace&lt;&gt;"",ISNUMBER(SEARCH(vyberHrace,$B6785)))</f>
      </c>
      <c r="M6785" s="14">
        <f>AND($I6785=MID(kododd,1,2),$J6785=MID(kododd,3,3))</f>
      </c>
    </row>
    <row r="6786">
      <c r="A6786" s="95">
        <v>57126</v>
      </c>
      <c r="B6786" s="93" t="s">
        <v>21889</v>
      </c>
      <c r="C6786" s="93" t="s">
        <v>1406</v>
      </c>
      <c r="G6786" s="95">
        <v>0</v>
      </c>
      <c r="H6786" s="93" t="s">
        <v>8976</v>
      </c>
      <c r="I6786" s="93" t="s">
        <v>23902</v>
      </c>
      <c r="J6786" s="93" t="s">
        <v>20897</v>
      </c>
      <c r="K6786" s="93" t="s">
        <v>11245</v>
      </c>
      <c r="L6786" s="14">
        <f>AND(vyberHrace&lt;&gt;"",ISNUMBER(SEARCH(vyberHrace,$B6786)))</f>
      </c>
      <c r="M6786" s="14">
        <f>AND($I6786=MID(kododd,1,2),$J6786=MID(kododd,3,3))</f>
      </c>
    </row>
    <row r="6787">
      <c r="A6787" s="95">
        <v>57127</v>
      </c>
      <c r="B6787" s="93" t="s">
        <v>21890</v>
      </c>
      <c r="C6787" s="93" t="s">
        <v>1420</v>
      </c>
      <c r="G6787" s="95">
        <v>0</v>
      </c>
      <c r="H6787" s="93" t="s">
        <v>8976</v>
      </c>
      <c r="I6787" s="93" t="s">
        <v>23902</v>
      </c>
      <c r="J6787" s="93" t="s">
        <v>20897</v>
      </c>
      <c r="K6787" s="93" t="s">
        <v>11245</v>
      </c>
      <c r="L6787" s="14">
        <f>AND(vyberHrace&lt;&gt;"",ISNUMBER(SEARCH(vyberHrace,$B6787)))</f>
      </c>
      <c r="M6787" s="14">
        <f>AND($I6787=MID(kododd,1,2),$J6787=MID(kododd,3,3))</f>
      </c>
    </row>
    <row r="6788">
      <c r="A6788" s="95">
        <v>41789</v>
      </c>
      <c r="B6788" s="93" t="s">
        <v>7347</v>
      </c>
      <c r="C6788" s="93" t="s">
        <v>1419</v>
      </c>
      <c r="D6788" s="95">
        <v>1170</v>
      </c>
      <c r="F6788" s="95">
        <v>23730013</v>
      </c>
      <c r="G6788" s="95">
        <v>0</v>
      </c>
      <c r="H6788" s="93" t="s">
        <v>8976</v>
      </c>
      <c r="I6788" s="93" t="s">
        <v>23902</v>
      </c>
      <c r="J6788" s="93" t="s">
        <v>20903</v>
      </c>
      <c r="K6788" s="93" t="s">
        <v>5073</v>
      </c>
      <c r="L6788" s="14">
        <f>AND(vyberHrace&lt;&gt;"",ISNUMBER(SEARCH(vyberHrace,$B6788)))</f>
      </c>
      <c r="M6788" s="14">
        <f>AND($I6788=MID(kododd,1,2),$J6788=MID(kododd,3,3))</f>
      </c>
    </row>
    <row r="6789">
      <c r="A6789" s="95">
        <v>61494</v>
      </c>
      <c r="B6789" s="93" t="s">
        <v>27673</v>
      </c>
      <c r="C6789" s="93" t="s">
        <v>1437</v>
      </c>
      <c r="F6789" s="95">
        <v>23790040</v>
      </c>
      <c r="G6789" s="95">
        <v>0</v>
      </c>
      <c r="H6789" s="93" t="s">
        <v>8976</v>
      </c>
      <c r="I6789" s="93" t="s">
        <v>23902</v>
      </c>
      <c r="J6789" s="93" t="s">
        <v>23412</v>
      </c>
      <c r="K6789" s="93" t="s">
        <v>21359</v>
      </c>
      <c r="L6789" s="14">
        <f>AND(vyberHrace&lt;&gt;"",ISNUMBER(SEARCH(vyberHrace,$B6789)))</f>
      </c>
      <c r="M6789" s="14">
        <f>AND($I6789=MID(kododd,1,2),$J6789=MID(kododd,3,3))</f>
      </c>
    </row>
    <row r="6790">
      <c r="A6790" s="95">
        <v>56084</v>
      </c>
      <c r="B6790" s="93" t="s">
        <v>21968</v>
      </c>
      <c r="C6790" s="93" t="s">
        <v>1411</v>
      </c>
      <c r="D6790" s="95">
        <v>1446</v>
      </c>
      <c r="E6790" s="95">
        <v>1632</v>
      </c>
      <c r="F6790" s="95">
        <v>23765429</v>
      </c>
      <c r="G6790" s="95">
        <v>250</v>
      </c>
      <c r="H6790" s="93" t="s">
        <v>8976</v>
      </c>
      <c r="I6790" s="93" t="s">
        <v>23902</v>
      </c>
      <c r="J6790" s="93" t="s">
        <v>20854</v>
      </c>
      <c r="K6790" s="93" t="s">
        <v>20042</v>
      </c>
      <c r="L6790" s="14">
        <f>AND(vyberHrace&lt;&gt;"",ISNUMBER(SEARCH(vyberHrace,$B6790)))</f>
      </c>
      <c r="M6790" s="14">
        <f>AND($I6790=MID(kododd,1,2),$J6790=MID(kododd,3,3))</f>
      </c>
    </row>
    <row r="6791">
      <c r="A6791" s="95">
        <v>17480</v>
      </c>
      <c r="B6791" s="93" t="s">
        <v>12477</v>
      </c>
      <c r="C6791" s="93" t="s">
        <v>1456</v>
      </c>
      <c r="D6791" s="95">
        <v>1566</v>
      </c>
      <c r="G6791" s="95">
        <v>250</v>
      </c>
      <c r="H6791" s="93" t="s">
        <v>8976</v>
      </c>
      <c r="I6791" s="93" t="s">
        <v>23902</v>
      </c>
      <c r="J6791" s="93" t="s">
        <v>20960</v>
      </c>
      <c r="K6791" s="93" t="s">
        <v>11267</v>
      </c>
      <c r="L6791" s="14">
        <f>AND(vyberHrace&lt;&gt;"",ISNUMBER(SEARCH(vyberHrace,$B6791)))</f>
      </c>
      <c r="M6791" s="14">
        <f>AND($I6791=MID(kododd,1,2),$J6791=MID(kododd,3,3))</f>
      </c>
    </row>
    <row r="6792">
      <c r="A6792" s="95">
        <v>55844</v>
      </c>
      <c r="B6792" s="93" t="s">
        <v>21916</v>
      </c>
      <c r="C6792" s="93" t="s">
        <v>1424</v>
      </c>
      <c r="G6792" s="95">
        <v>0</v>
      </c>
      <c r="H6792" s="93" t="s">
        <v>8976</v>
      </c>
      <c r="I6792" s="93" t="s">
        <v>23902</v>
      </c>
      <c r="J6792" s="93" t="s">
        <v>20859</v>
      </c>
      <c r="K6792" s="93" t="s">
        <v>4895</v>
      </c>
      <c r="L6792" s="14">
        <f>AND(vyberHrace&lt;&gt;"",ISNUMBER(SEARCH(vyberHrace,$B6792)))</f>
      </c>
      <c r="M6792" s="14">
        <f>AND($I6792=MID(kododd,1,2),$J6792=MID(kododd,3,3))</f>
      </c>
    </row>
    <row r="6793">
      <c r="A6793" s="95">
        <v>35538</v>
      </c>
      <c r="B6793" s="93" t="s">
        <v>10218</v>
      </c>
      <c r="C6793" s="93" t="s">
        <v>1398</v>
      </c>
      <c r="D6793" s="95">
        <v>1987</v>
      </c>
      <c r="E6793" s="95">
        <v>1999</v>
      </c>
      <c r="F6793" s="95">
        <v>344923</v>
      </c>
      <c r="G6793" s="95">
        <v>250</v>
      </c>
      <c r="H6793" s="93" t="s">
        <v>8976</v>
      </c>
      <c r="I6793" s="93" t="s">
        <v>23902</v>
      </c>
      <c r="J6793" s="93" t="s">
        <v>20850</v>
      </c>
      <c r="K6793" s="93" t="s">
        <v>8987</v>
      </c>
      <c r="L6793" s="14">
        <f>AND(vyberHrace&lt;&gt;"",ISNUMBER(SEARCH(vyberHrace,$B6793)))</f>
      </c>
      <c r="M6793" s="14">
        <f>AND($I6793=MID(kododd,1,2),$J6793=MID(kododd,3,3))</f>
      </c>
    </row>
    <row r="6794">
      <c r="A6794" s="95">
        <v>6319</v>
      </c>
      <c r="B6794" s="93" t="s">
        <v>10223</v>
      </c>
      <c r="C6794" s="93" t="s">
        <v>1465</v>
      </c>
      <c r="D6794" s="95">
        <v>1719</v>
      </c>
      <c r="E6794" s="95">
        <v>1841</v>
      </c>
      <c r="F6794" s="95">
        <v>341924</v>
      </c>
      <c r="G6794" s="95">
        <v>250</v>
      </c>
      <c r="H6794" s="93" t="s">
        <v>8976</v>
      </c>
      <c r="I6794" s="93" t="s">
        <v>23902</v>
      </c>
      <c r="J6794" s="93" t="s">
        <v>20900</v>
      </c>
      <c r="K6794" s="93" t="s">
        <v>7820</v>
      </c>
      <c r="L6794" s="14">
        <f>AND(vyberHrace&lt;&gt;"",ISNUMBER(SEARCH(vyberHrace,$B6794)))</f>
      </c>
      <c r="M6794" s="14">
        <f>AND($I6794=MID(kododd,1,2),$J6794=MID(kododd,3,3))</f>
      </c>
    </row>
    <row r="6795">
      <c r="A6795" s="95">
        <v>37652</v>
      </c>
      <c r="B6795" s="93" t="s">
        <v>7979</v>
      </c>
      <c r="C6795" s="93" t="s">
        <v>1409</v>
      </c>
      <c r="D6795" s="95">
        <v>1100</v>
      </c>
      <c r="G6795" s="95">
        <v>0</v>
      </c>
      <c r="H6795" s="93" t="s">
        <v>8976</v>
      </c>
      <c r="I6795" s="93" t="s">
        <v>23902</v>
      </c>
      <c r="J6795" s="93" t="s">
        <v>20859</v>
      </c>
      <c r="K6795" s="93" t="s">
        <v>4895</v>
      </c>
      <c r="L6795" s="14">
        <f>AND(vyberHrace&lt;&gt;"",ISNUMBER(SEARCH(vyberHrace,$B6795)))</f>
      </c>
      <c r="M6795" s="14">
        <f>AND($I6795=MID(kododd,1,2),$J6795=MID(kododd,3,3))</f>
      </c>
    </row>
    <row r="6796">
      <c r="A6796" s="95">
        <v>5912</v>
      </c>
      <c r="B6796" s="93" t="s">
        <v>12538</v>
      </c>
      <c r="C6796" s="93" t="s">
        <v>1446</v>
      </c>
      <c r="D6796" s="95">
        <v>1673</v>
      </c>
      <c r="E6796" s="95">
        <v>1792</v>
      </c>
      <c r="F6796" s="95">
        <v>23700106</v>
      </c>
      <c r="G6796" s="95">
        <v>250</v>
      </c>
      <c r="H6796" s="93" t="s">
        <v>8976</v>
      </c>
      <c r="I6796" s="93" t="s">
        <v>23902</v>
      </c>
      <c r="J6796" s="93" t="s">
        <v>20874</v>
      </c>
      <c r="K6796" s="93" t="s">
        <v>8815</v>
      </c>
      <c r="L6796" s="14">
        <f>AND(vyberHrace&lt;&gt;"",ISNUMBER(SEARCH(vyberHrace,$B6796)))</f>
      </c>
      <c r="M6796" s="14">
        <f>AND($I6796=MID(kododd,1,2),$J6796=MID(kododd,3,3))</f>
      </c>
    </row>
    <row r="6797">
      <c r="A6797" s="95">
        <v>55994</v>
      </c>
      <c r="B6797" s="93" t="s">
        <v>14809</v>
      </c>
      <c r="C6797" s="93" t="s">
        <v>1424</v>
      </c>
      <c r="G6797" s="95">
        <v>250</v>
      </c>
      <c r="H6797" s="93" t="s">
        <v>8976</v>
      </c>
      <c r="I6797" s="93" t="s">
        <v>23902</v>
      </c>
      <c r="J6797" s="93" t="s">
        <v>20853</v>
      </c>
      <c r="K6797" s="93" t="s">
        <v>6888</v>
      </c>
      <c r="L6797" s="14">
        <f>AND(vyberHrace&lt;&gt;"",ISNUMBER(SEARCH(vyberHrace,$B6797)))</f>
      </c>
      <c r="M6797" s="14">
        <f>AND($I6797=MID(kododd,1,2),$J6797=MID(kododd,3,3))</f>
      </c>
    </row>
    <row r="6798">
      <c r="A6798" s="95">
        <v>3130</v>
      </c>
      <c r="B6798" s="93" t="s">
        <v>14820</v>
      </c>
      <c r="C6798" s="93" t="s">
        <v>1432</v>
      </c>
      <c r="D6798" s="95">
        <v>1874</v>
      </c>
      <c r="E6798" s="95">
        <v>1909</v>
      </c>
      <c r="F6798" s="95">
        <v>322687</v>
      </c>
      <c r="G6798" s="95">
        <v>250</v>
      </c>
      <c r="H6798" s="93" t="s">
        <v>8976</v>
      </c>
      <c r="I6798" s="93" t="s">
        <v>23902</v>
      </c>
      <c r="J6798" s="93" t="s">
        <v>20854</v>
      </c>
      <c r="K6798" s="93" t="s">
        <v>20042</v>
      </c>
      <c r="L6798" s="14">
        <f>AND(vyberHrace&lt;&gt;"",ISNUMBER(SEARCH(vyberHrace,$B6798)))</f>
      </c>
      <c r="M6798" s="14">
        <f>AND($I6798=MID(kododd,1,2),$J6798=MID(kododd,3,3))</f>
      </c>
    </row>
    <row r="6799">
      <c r="A6799" s="95">
        <v>46558</v>
      </c>
      <c r="B6799" s="93" t="s">
        <v>14836</v>
      </c>
      <c r="C6799" s="93" t="s">
        <v>1416</v>
      </c>
      <c r="G6799" s="95">
        <v>0</v>
      </c>
      <c r="H6799" s="93" t="s">
        <v>8976</v>
      </c>
      <c r="I6799" s="93" t="s">
        <v>23902</v>
      </c>
      <c r="J6799" s="93" t="s">
        <v>20859</v>
      </c>
      <c r="K6799" s="93" t="s">
        <v>4895</v>
      </c>
      <c r="L6799" s="14">
        <f>AND(vyberHrace&lt;&gt;"",ISNUMBER(SEARCH(vyberHrace,$B6799)))</f>
      </c>
      <c r="M6799" s="14">
        <f>AND($I6799=MID(kododd,1,2),$J6799=MID(kododd,3,3))</f>
      </c>
    </row>
    <row r="6800">
      <c r="A6800" s="95">
        <v>46555</v>
      </c>
      <c r="B6800" s="93" t="s">
        <v>14837</v>
      </c>
      <c r="C6800" s="93" t="s">
        <v>1416</v>
      </c>
      <c r="G6800" s="95">
        <v>0</v>
      </c>
      <c r="H6800" s="93" t="s">
        <v>8976</v>
      </c>
      <c r="I6800" s="93" t="s">
        <v>23902</v>
      </c>
      <c r="J6800" s="93" t="s">
        <v>20859</v>
      </c>
      <c r="K6800" s="93" t="s">
        <v>4895</v>
      </c>
      <c r="L6800" s="14">
        <f>AND(vyberHrace&lt;&gt;"",ISNUMBER(SEARCH(vyberHrace,$B6800)))</f>
      </c>
      <c r="M6800" s="14">
        <f>AND($I6800=MID(kododd,1,2),$J6800=MID(kododd,3,3))</f>
      </c>
    </row>
    <row r="6801">
      <c r="A6801" s="95">
        <v>57633</v>
      </c>
      <c r="B6801" s="93" t="s">
        <v>24206</v>
      </c>
      <c r="C6801" s="93" t="s">
        <v>1454</v>
      </c>
      <c r="D6801" s="95">
        <v>1247</v>
      </c>
      <c r="F6801" s="95">
        <v>23768193</v>
      </c>
      <c r="G6801" s="95">
        <v>0</v>
      </c>
      <c r="H6801" s="93" t="s">
        <v>8976</v>
      </c>
      <c r="I6801" s="93" t="s">
        <v>23902</v>
      </c>
      <c r="J6801" s="93" t="s">
        <v>20900</v>
      </c>
      <c r="K6801" s="93" t="s">
        <v>7820</v>
      </c>
      <c r="L6801" s="14">
        <f>AND(vyberHrace&lt;&gt;"",ISNUMBER(SEARCH(vyberHrace,$B6801)))</f>
      </c>
      <c r="M6801" s="14">
        <f>AND($I6801=MID(kododd,1,2),$J6801=MID(kododd,3,3))</f>
      </c>
    </row>
    <row r="6802">
      <c r="A6802" s="95">
        <v>15331</v>
      </c>
      <c r="B6802" s="93" t="s">
        <v>14839</v>
      </c>
      <c r="C6802" s="93" t="s">
        <v>1441</v>
      </c>
      <c r="D6802" s="95">
        <v>1711</v>
      </c>
      <c r="E6802" s="95">
        <v>1844</v>
      </c>
      <c r="F6802" s="95">
        <v>341932</v>
      </c>
      <c r="G6802" s="95">
        <v>250</v>
      </c>
      <c r="H6802" s="93" t="s">
        <v>8976</v>
      </c>
      <c r="I6802" s="93" t="s">
        <v>23902</v>
      </c>
      <c r="J6802" s="93" t="s">
        <v>20854</v>
      </c>
      <c r="K6802" s="93" t="s">
        <v>20042</v>
      </c>
      <c r="L6802" s="14">
        <f>AND(vyberHrace&lt;&gt;"",ISNUMBER(SEARCH(vyberHrace,$B6802)))</f>
      </c>
      <c r="M6802" s="14">
        <f>AND($I6802=MID(kododd,1,2),$J6802=MID(kododd,3,3))</f>
      </c>
    </row>
    <row r="6803">
      <c r="A6803" s="95">
        <v>50142</v>
      </c>
      <c r="B6803" s="93" t="s">
        <v>14864</v>
      </c>
      <c r="C6803" s="93" t="s">
        <v>1406</v>
      </c>
      <c r="D6803" s="95">
        <v>1199</v>
      </c>
      <c r="E6803" s="95">
        <v>1482</v>
      </c>
      <c r="F6803" s="95">
        <v>23735830</v>
      </c>
      <c r="G6803" s="95">
        <v>250</v>
      </c>
      <c r="H6803" s="93" t="s">
        <v>8976</v>
      </c>
      <c r="I6803" s="93" t="s">
        <v>23902</v>
      </c>
      <c r="J6803" s="93" t="s">
        <v>20853</v>
      </c>
      <c r="K6803" s="93" t="s">
        <v>6888</v>
      </c>
      <c r="L6803" s="14">
        <f>AND(vyberHrace&lt;&gt;"",ISNUMBER(SEARCH(vyberHrace,$B6803)))</f>
      </c>
      <c r="M6803" s="14">
        <f>AND($I6803=MID(kododd,1,2),$J6803=MID(kododd,3,3))</f>
      </c>
    </row>
    <row r="6804">
      <c r="A6804" s="95">
        <v>55595</v>
      </c>
      <c r="B6804" s="93" t="s">
        <v>21917</v>
      </c>
      <c r="C6804" s="93" t="s">
        <v>1420</v>
      </c>
      <c r="G6804" s="95">
        <v>0</v>
      </c>
      <c r="H6804" s="93" t="s">
        <v>8976</v>
      </c>
      <c r="I6804" s="93" t="s">
        <v>23902</v>
      </c>
      <c r="J6804" s="93" t="s">
        <v>20859</v>
      </c>
      <c r="K6804" s="93" t="s">
        <v>4895</v>
      </c>
      <c r="L6804" s="14">
        <f>AND(vyberHrace&lt;&gt;"",ISNUMBER(SEARCH(vyberHrace,$B6804)))</f>
      </c>
      <c r="M6804" s="14">
        <f>AND($I6804=MID(kododd,1,2),$J6804=MID(kododd,3,3))</f>
      </c>
    </row>
    <row r="6805">
      <c r="A6805" s="95">
        <v>32663</v>
      </c>
      <c r="B6805" s="93" t="s">
        <v>14881</v>
      </c>
      <c r="C6805" s="93" t="s">
        <v>1455</v>
      </c>
      <c r="G6805" s="95">
        <v>0</v>
      </c>
      <c r="H6805" s="93" t="s">
        <v>8976</v>
      </c>
      <c r="I6805" s="93" t="s">
        <v>23902</v>
      </c>
      <c r="J6805" s="93" t="s">
        <v>23412</v>
      </c>
      <c r="K6805" s="93" t="s">
        <v>21359</v>
      </c>
      <c r="L6805" s="14">
        <f>AND(vyberHrace&lt;&gt;"",ISNUMBER(SEARCH(vyberHrace,$B6805)))</f>
      </c>
      <c r="M6805" s="14">
        <f>AND($I6805=MID(kododd,1,2),$J6805=MID(kododd,3,3))</f>
      </c>
    </row>
    <row r="6806">
      <c r="A6806" s="95">
        <v>62727</v>
      </c>
      <c r="B6806" s="93" t="s">
        <v>28912</v>
      </c>
      <c r="C6806" s="93" t="s">
        <v>1450</v>
      </c>
      <c r="G6806" s="95">
        <v>250</v>
      </c>
      <c r="H6806" s="93" t="s">
        <v>8976</v>
      </c>
      <c r="I6806" s="93" t="s">
        <v>23902</v>
      </c>
      <c r="J6806" s="93" t="s">
        <v>20956</v>
      </c>
      <c r="K6806" s="93" t="s">
        <v>5622</v>
      </c>
      <c r="L6806" s="14">
        <f>AND(vyberHrace&lt;&gt;"",ISNUMBER(SEARCH(vyberHrace,$B6806)))</f>
      </c>
      <c r="M6806" s="14">
        <f>AND($I6806=MID(kododd,1,2),$J6806=MID(kododd,3,3))</f>
      </c>
    </row>
    <row r="6807">
      <c r="A6807" s="95">
        <v>41735</v>
      </c>
      <c r="B6807" s="93" t="s">
        <v>13443</v>
      </c>
      <c r="C6807" s="93" t="s">
        <v>1399</v>
      </c>
      <c r="D6807" s="95">
        <v>1083</v>
      </c>
      <c r="G6807" s="95">
        <v>0</v>
      </c>
      <c r="H6807" s="93" t="s">
        <v>8976</v>
      </c>
      <c r="I6807" s="93" t="s">
        <v>23902</v>
      </c>
      <c r="J6807" s="93" t="s">
        <v>20859</v>
      </c>
      <c r="K6807" s="93" t="s">
        <v>4895</v>
      </c>
      <c r="L6807" s="14">
        <f>AND(vyberHrace&lt;&gt;"",ISNUMBER(SEARCH(vyberHrace,$B6807)))</f>
      </c>
      <c r="M6807" s="14">
        <f>AND($I6807=MID(kododd,1,2),$J6807=MID(kododd,3,3))</f>
      </c>
    </row>
    <row r="6808">
      <c r="A6808" s="95">
        <v>60200</v>
      </c>
      <c r="B6808" s="93" t="s">
        <v>26663</v>
      </c>
      <c r="C6808" s="93" t="s">
        <v>1486</v>
      </c>
      <c r="G6808" s="95">
        <v>250</v>
      </c>
      <c r="H6808" s="93" t="s">
        <v>8976</v>
      </c>
      <c r="I6808" s="93" t="s">
        <v>23902</v>
      </c>
      <c r="J6808" s="93" t="s">
        <v>20854</v>
      </c>
      <c r="K6808" s="93" t="s">
        <v>20042</v>
      </c>
      <c r="L6808" s="14">
        <f>AND(vyberHrace&lt;&gt;"",ISNUMBER(SEARCH(vyberHrace,$B6808)))</f>
      </c>
      <c r="M6808" s="14">
        <f>AND($I6808=MID(kododd,1,2),$J6808=MID(kododd,3,3))</f>
      </c>
    </row>
    <row r="6809">
      <c r="A6809" s="95">
        <v>59315</v>
      </c>
      <c r="B6809" s="93" t="s">
        <v>25738</v>
      </c>
      <c r="C6809" s="93" t="s">
        <v>1420</v>
      </c>
      <c r="G6809" s="95">
        <v>0</v>
      </c>
      <c r="H6809" s="93" t="s">
        <v>8976</v>
      </c>
      <c r="I6809" s="93" t="s">
        <v>23902</v>
      </c>
      <c r="J6809" s="93" t="s">
        <v>20859</v>
      </c>
      <c r="K6809" s="93" t="s">
        <v>4895</v>
      </c>
      <c r="L6809" s="14">
        <f>AND(vyberHrace&lt;&gt;"",ISNUMBER(SEARCH(vyberHrace,$B6809)))</f>
      </c>
      <c r="M6809" s="14">
        <f>AND($I6809=MID(kododd,1,2),$J6809=MID(kododd,3,3))</f>
      </c>
    </row>
    <row r="6810">
      <c r="A6810" s="95">
        <v>49906</v>
      </c>
      <c r="B6810" s="93" t="s">
        <v>13472</v>
      </c>
      <c r="C6810" s="93" t="s">
        <v>1451</v>
      </c>
      <c r="D6810" s="95">
        <v>1179</v>
      </c>
      <c r="E6810" s="95">
        <v>1429</v>
      </c>
      <c r="F6810" s="95">
        <v>23734043</v>
      </c>
      <c r="G6810" s="95">
        <v>250</v>
      </c>
      <c r="H6810" s="93" t="s">
        <v>8976</v>
      </c>
      <c r="I6810" s="93" t="s">
        <v>23902</v>
      </c>
      <c r="J6810" s="93" t="s">
        <v>20933</v>
      </c>
      <c r="K6810" s="93" t="s">
        <v>5593</v>
      </c>
      <c r="L6810" s="14">
        <f>AND(vyberHrace&lt;&gt;"",ISNUMBER(SEARCH(vyberHrace,$B6810)))</f>
      </c>
      <c r="M6810" s="14">
        <f>AND($I6810=MID(kododd,1,2),$J6810=MID(kododd,3,3))</f>
      </c>
    </row>
    <row r="6811">
      <c r="A6811" s="95">
        <v>59121</v>
      </c>
      <c r="B6811" s="93" t="s">
        <v>25566</v>
      </c>
      <c r="C6811" s="93" t="s">
        <v>1450</v>
      </c>
      <c r="G6811" s="95">
        <v>250</v>
      </c>
      <c r="H6811" s="93" t="s">
        <v>8976</v>
      </c>
      <c r="I6811" s="93" t="s">
        <v>23902</v>
      </c>
      <c r="J6811" s="93" t="s">
        <v>20853</v>
      </c>
      <c r="K6811" s="93" t="s">
        <v>6888</v>
      </c>
      <c r="L6811" s="14">
        <f>AND(vyberHrace&lt;&gt;"",ISNUMBER(SEARCH(vyberHrace,$B6811)))</f>
      </c>
      <c r="M6811" s="14">
        <f>AND($I6811=MID(kododd,1,2),$J6811=MID(kododd,3,3))</f>
      </c>
    </row>
    <row r="6812">
      <c r="A6812" s="95">
        <v>61722</v>
      </c>
      <c r="B6812" s="93" t="s">
        <v>5988</v>
      </c>
      <c r="C6812" s="93" t="s">
        <v>1442</v>
      </c>
      <c r="D6812" s="95">
        <v>1232</v>
      </c>
      <c r="F6812" s="95">
        <v>23792868</v>
      </c>
      <c r="G6812" s="95">
        <v>500</v>
      </c>
      <c r="H6812" s="93" t="s">
        <v>8976</v>
      </c>
      <c r="I6812" s="93" t="s">
        <v>23902</v>
      </c>
      <c r="J6812" s="93" t="s">
        <v>23412</v>
      </c>
      <c r="K6812" s="93" t="s">
        <v>21359</v>
      </c>
      <c r="L6812" s="14">
        <f>AND(vyberHrace&lt;&gt;"",ISNUMBER(SEARCH(vyberHrace,$B6812)))</f>
      </c>
      <c r="M6812" s="14">
        <f>AND($I6812=MID(kododd,1,2),$J6812=MID(kododd,3,3))</f>
      </c>
    </row>
    <row r="6813">
      <c r="A6813" s="95">
        <v>51431</v>
      </c>
      <c r="B6813" s="93" t="s">
        <v>5995</v>
      </c>
      <c r="C6813" s="93" t="s">
        <v>1413</v>
      </c>
      <c r="D6813" s="95">
        <v>1300</v>
      </c>
      <c r="E6813" s="95">
        <v>1589</v>
      </c>
      <c r="F6813" s="95">
        <v>23738049</v>
      </c>
      <c r="G6813" s="95">
        <v>250</v>
      </c>
      <c r="H6813" s="93" t="s">
        <v>8976</v>
      </c>
      <c r="I6813" s="93" t="s">
        <v>23902</v>
      </c>
      <c r="J6813" s="93" t="s">
        <v>20902</v>
      </c>
      <c r="K6813" s="93" t="s">
        <v>10158</v>
      </c>
      <c r="L6813" s="14">
        <f>AND(vyberHrace&lt;&gt;"",ISNUMBER(SEARCH(vyberHrace,$B6813)))</f>
      </c>
      <c r="M6813" s="14">
        <f>AND($I6813=MID(kododd,1,2),$J6813=MID(kododd,3,3))</f>
      </c>
    </row>
    <row r="6814">
      <c r="A6814" s="95">
        <v>63167</v>
      </c>
      <c r="B6814" s="93" t="s">
        <v>28913</v>
      </c>
      <c r="C6814" s="93" t="s">
        <v>1450</v>
      </c>
      <c r="G6814" s="95">
        <v>250</v>
      </c>
      <c r="H6814" s="93" t="s">
        <v>8976</v>
      </c>
      <c r="I6814" s="93" t="s">
        <v>23902</v>
      </c>
      <c r="J6814" s="93" t="s">
        <v>20860</v>
      </c>
      <c r="K6814" s="93" t="s">
        <v>409</v>
      </c>
      <c r="L6814" s="14">
        <f>AND(vyberHrace&lt;&gt;"",ISNUMBER(SEARCH(vyberHrace,$B6814)))</f>
      </c>
      <c r="M6814" s="14">
        <f>AND($I6814=MID(kododd,1,2),$J6814=MID(kododd,3,3))</f>
      </c>
    </row>
    <row r="6815">
      <c r="A6815" s="95">
        <v>8370</v>
      </c>
      <c r="B6815" s="93" t="s">
        <v>6086</v>
      </c>
      <c r="C6815" s="93" t="s">
        <v>1471</v>
      </c>
      <c r="D6815" s="95">
        <v>1377</v>
      </c>
      <c r="E6815" s="95">
        <v>1565</v>
      </c>
      <c r="F6815" s="95">
        <v>393118</v>
      </c>
      <c r="G6815" s="95">
        <v>250</v>
      </c>
      <c r="H6815" s="93" t="s">
        <v>8976</v>
      </c>
      <c r="I6815" s="93" t="s">
        <v>23902</v>
      </c>
      <c r="J6815" s="93" t="s">
        <v>20897</v>
      </c>
      <c r="K6815" s="93" t="s">
        <v>11245</v>
      </c>
      <c r="L6815" s="14">
        <f>AND(vyberHrace&lt;&gt;"",ISNUMBER(SEARCH(vyberHrace,$B6815)))</f>
      </c>
      <c r="M6815" s="14">
        <f>AND($I6815=MID(kododd,1,2),$J6815=MID(kododd,3,3))</f>
      </c>
    </row>
    <row r="6816">
      <c r="A6816" s="95">
        <v>56085</v>
      </c>
      <c r="B6816" s="93" t="s">
        <v>21971</v>
      </c>
      <c r="C6816" s="93" t="s">
        <v>1450</v>
      </c>
      <c r="D6816" s="95">
        <v>1033</v>
      </c>
      <c r="F6816" s="95">
        <v>23783222</v>
      </c>
      <c r="G6816" s="95">
        <v>250</v>
      </c>
      <c r="H6816" s="93" t="s">
        <v>8976</v>
      </c>
      <c r="I6816" s="93" t="s">
        <v>23902</v>
      </c>
      <c r="J6816" s="93" t="s">
        <v>20854</v>
      </c>
      <c r="K6816" s="93" t="s">
        <v>20042</v>
      </c>
      <c r="L6816" s="14">
        <f>AND(vyberHrace&lt;&gt;"",ISNUMBER(SEARCH(vyberHrace,$B6816)))</f>
      </c>
      <c r="M6816" s="14">
        <f>AND($I6816=MID(kododd,1,2),$J6816=MID(kododd,3,3))</f>
      </c>
    </row>
    <row r="6817">
      <c r="A6817" s="95">
        <v>56112</v>
      </c>
      <c r="B6817" s="93" t="s">
        <v>18637</v>
      </c>
      <c r="C6817" s="93" t="s">
        <v>1450</v>
      </c>
      <c r="G6817" s="95">
        <v>0</v>
      </c>
      <c r="H6817" s="93" t="s">
        <v>8976</v>
      </c>
      <c r="I6817" s="93" t="s">
        <v>23902</v>
      </c>
      <c r="J6817" s="93" t="s">
        <v>20859</v>
      </c>
      <c r="K6817" s="93" t="s">
        <v>4895</v>
      </c>
      <c r="L6817" s="14">
        <f>AND(vyberHrace&lt;&gt;"",ISNUMBER(SEARCH(vyberHrace,$B6817)))</f>
      </c>
      <c r="M6817" s="14">
        <f>AND($I6817=MID(kododd,1,2),$J6817=MID(kododd,3,3))</f>
      </c>
    </row>
    <row r="6818">
      <c r="A6818" s="95">
        <v>53590</v>
      </c>
      <c r="B6818" s="93" t="s">
        <v>17545</v>
      </c>
      <c r="C6818" s="93" t="s">
        <v>1407</v>
      </c>
      <c r="D6818" s="95">
        <v>1602</v>
      </c>
      <c r="E6818" s="95">
        <v>1748</v>
      </c>
      <c r="F6818" s="95">
        <v>23739282</v>
      </c>
      <c r="G6818" s="95">
        <v>250</v>
      </c>
      <c r="H6818" s="93" t="s">
        <v>8976</v>
      </c>
      <c r="I6818" s="93" t="s">
        <v>23902</v>
      </c>
      <c r="J6818" s="93" t="s">
        <v>20918</v>
      </c>
      <c r="K6818" s="93" t="s">
        <v>7836</v>
      </c>
      <c r="L6818" s="14">
        <f>AND(vyberHrace&lt;&gt;"",ISNUMBER(SEARCH(vyberHrace,$B6818)))</f>
      </c>
      <c r="M6818" s="14">
        <f>AND($I6818=MID(kododd,1,2),$J6818=MID(kododd,3,3))</f>
      </c>
    </row>
    <row r="6819">
      <c r="A6819" s="95">
        <v>4662</v>
      </c>
      <c r="B6819" s="93" t="s">
        <v>6212</v>
      </c>
      <c r="C6819" s="93" t="s">
        <v>1429</v>
      </c>
      <c r="D6819" s="95">
        <v>1619</v>
      </c>
      <c r="E6819" s="95">
        <v>1738</v>
      </c>
      <c r="F6819" s="95">
        <v>341959</v>
      </c>
      <c r="G6819" s="95">
        <v>250</v>
      </c>
      <c r="H6819" s="93" t="s">
        <v>8976</v>
      </c>
      <c r="I6819" s="93" t="s">
        <v>23902</v>
      </c>
      <c r="J6819" s="93" t="s">
        <v>20913</v>
      </c>
      <c r="K6819" s="93" t="s">
        <v>126</v>
      </c>
      <c r="L6819" s="14">
        <f>AND(vyberHrace&lt;&gt;"",ISNUMBER(SEARCH(vyberHrace,$B6819)))</f>
      </c>
      <c r="M6819" s="14">
        <f>AND($I6819=MID(kododd,1,2),$J6819=MID(kododd,3,3))</f>
      </c>
    </row>
    <row r="6820">
      <c r="A6820" s="95">
        <v>52952</v>
      </c>
      <c r="B6820" s="93" t="s">
        <v>1703</v>
      </c>
      <c r="C6820" s="93" t="s">
        <v>1451</v>
      </c>
      <c r="D6820" s="95">
        <v>1494</v>
      </c>
      <c r="E6820" s="95">
        <v>1633</v>
      </c>
      <c r="F6820" s="95">
        <v>23747390</v>
      </c>
      <c r="G6820" s="95">
        <v>250</v>
      </c>
      <c r="H6820" s="93" t="s">
        <v>8976</v>
      </c>
      <c r="I6820" s="93" t="s">
        <v>23902</v>
      </c>
      <c r="J6820" s="93" t="s">
        <v>20872</v>
      </c>
      <c r="K6820" s="93" t="s">
        <v>26163</v>
      </c>
      <c r="L6820" s="14">
        <f>AND(vyberHrace&lt;&gt;"",ISNUMBER(SEARCH(vyberHrace,$B6820)))</f>
      </c>
      <c r="M6820" s="14">
        <f>AND($I6820=MID(kododd,1,2),$J6820=MID(kododd,3,3))</f>
      </c>
    </row>
    <row r="6821">
      <c r="A6821" s="95">
        <v>37191</v>
      </c>
      <c r="B6821" s="93" t="s">
        <v>6218</v>
      </c>
      <c r="C6821" s="93" t="s">
        <v>1448</v>
      </c>
      <c r="D6821" s="95">
        <v>1350</v>
      </c>
      <c r="G6821" s="95">
        <v>250</v>
      </c>
      <c r="H6821" s="93" t="s">
        <v>8976</v>
      </c>
      <c r="I6821" s="93" t="s">
        <v>23902</v>
      </c>
      <c r="J6821" s="93" t="s">
        <v>20960</v>
      </c>
      <c r="K6821" s="93" t="s">
        <v>11267</v>
      </c>
      <c r="L6821" s="14">
        <f>AND(vyberHrace&lt;&gt;"",ISNUMBER(SEARCH(vyberHrace,$B6821)))</f>
      </c>
      <c r="M6821" s="14">
        <f>AND($I6821=MID(kododd,1,2),$J6821=MID(kododd,3,3))</f>
      </c>
    </row>
    <row r="6822">
      <c r="A6822" s="95">
        <v>61914</v>
      </c>
      <c r="B6822" s="93" t="s">
        <v>28126</v>
      </c>
      <c r="C6822" s="93" t="s">
        <v>1406</v>
      </c>
      <c r="G6822" s="95">
        <v>250</v>
      </c>
      <c r="H6822" s="93" t="s">
        <v>8976</v>
      </c>
      <c r="I6822" s="93" t="s">
        <v>23902</v>
      </c>
      <c r="J6822" s="93" t="s">
        <v>20854</v>
      </c>
      <c r="K6822" s="93" t="s">
        <v>20042</v>
      </c>
      <c r="L6822" s="14">
        <f>AND(vyberHrace&lt;&gt;"",ISNUMBER(SEARCH(vyberHrace,$B6822)))</f>
      </c>
      <c r="M6822" s="14">
        <f>AND($I6822=MID(kododd,1,2),$J6822=MID(kododd,3,3))</f>
      </c>
    </row>
    <row r="6823">
      <c r="A6823" s="95">
        <v>61913</v>
      </c>
      <c r="B6823" s="93" t="s">
        <v>28125</v>
      </c>
      <c r="C6823" s="93" t="s">
        <v>1450</v>
      </c>
      <c r="D6823" s="95">
        <v>1040</v>
      </c>
      <c r="F6823" s="95">
        <v>571004432</v>
      </c>
      <c r="G6823" s="95">
        <v>250</v>
      </c>
      <c r="H6823" s="93" t="s">
        <v>8976</v>
      </c>
      <c r="I6823" s="93" t="s">
        <v>23902</v>
      </c>
      <c r="J6823" s="93" t="s">
        <v>20854</v>
      </c>
      <c r="K6823" s="93" t="s">
        <v>20042</v>
      </c>
      <c r="L6823" s="14">
        <f>AND(vyberHrace&lt;&gt;"",ISNUMBER(SEARCH(vyberHrace,$B6823)))</f>
      </c>
      <c r="M6823" s="14">
        <f>AND($I6823=MID(kododd,1,2),$J6823=MID(kododd,3,3))</f>
      </c>
    </row>
    <row r="6824">
      <c r="A6824" s="95">
        <v>51657</v>
      </c>
      <c r="B6824" s="93" t="s">
        <v>6429</v>
      </c>
      <c r="C6824" s="93" t="s">
        <v>1412</v>
      </c>
      <c r="G6824" s="95">
        <v>0</v>
      </c>
      <c r="H6824" s="93" t="s">
        <v>8976</v>
      </c>
      <c r="I6824" s="93" t="s">
        <v>23902</v>
      </c>
      <c r="J6824" s="93" t="s">
        <v>20859</v>
      </c>
      <c r="K6824" s="93" t="s">
        <v>4895</v>
      </c>
      <c r="L6824" s="14">
        <f>AND(vyberHrace&lt;&gt;"",ISNUMBER(SEARCH(vyberHrace,$B6824)))</f>
      </c>
      <c r="M6824" s="14">
        <f>AND($I6824=MID(kododd,1,2),$J6824=MID(kododd,3,3))</f>
      </c>
    </row>
    <row r="6825">
      <c r="A6825" s="95">
        <v>37890</v>
      </c>
      <c r="B6825" s="93" t="s">
        <v>6430</v>
      </c>
      <c r="C6825" s="93" t="s">
        <v>1461</v>
      </c>
      <c r="D6825" s="95">
        <v>1121</v>
      </c>
      <c r="F6825" s="95">
        <v>367125</v>
      </c>
      <c r="G6825" s="95">
        <v>250</v>
      </c>
      <c r="H6825" s="93" t="s">
        <v>8976</v>
      </c>
      <c r="I6825" s="93" t="s">
        <v>23902</v>
      </c>
      <c r="J6825" s="93" t="s">
        <v>20853</v>
      </c>
      <c r="K6825" s="93" t="s">
        <v>6888</v>
      </c>
      <c r="L6825" s="14">
        <f>AND(vyberHrace&lt;&gt;"",ISNUMBER(SEARCH(vyberHrace,$B6825)))</f>
      </c>
      <c r="M6825" s="14">
        <f>AND($I6825=MID(kododd,1,2),$J6825=MID(kododd,3,3))</f>
      </c>
    </row>
    <row r="6826">
      <c r="A6826" s="95">
        <v>59483</v>
      </c>
      <c r="B6826" s="93" t="s">
        <v>25891</v>
      </c>
      <c r="C6826" s="93" t="s">
        <v>1487</v>
      </c>
      <c r="G6826" s="95">
        <v>250</v>
      </c>
      <c r="H6826" s="93" t="s">
        <v>8976</v>
      </c>
      <c r="I6826" s="93" t="s">
        <v>23902</v>
      </c>
      <c r="J6826" s="93" t="s">
        <v>20853</v>
      </c>
      <c r="K6826" s="93" t="s">
        <v>6888</v>
      </c>
      <c r="L6826" s="14">
        <f>AND(vyberHrace&lt;&gt;"",ISNUMBER(SEARCH(vyberHrace,$B6826)))</f>
      </c>
      <c r="M6826" s="14">
        <f>AND($I6826=MID(kododd,1,2),$J6826=MID(kododd,3,3))</f>
      </c>
    </row>
    <row r="6827">
      <c r="A6827" s="95">
        <v>56180</v>
      </c>
      <c r="B6827" s="93" t="s">
        <v>22044</v>
      </c>
      <c r="C6827" s="93" t="s">
        <v>1398</v>
      </c>
      <c r="G6827" s="95">
        <v>0</v>
      </c>
      <c r="H6827" s="93" t="s">
        <v>8976</v>
      </c>
      <c r="I6827" s="93" t="s">
        <v>23902</v>
      </c>
      <c r="J6827" s="93" t="s">
        <v>23412</v>
      </c>
      <c r="K6827" s="93" t="s">
        <v>21359</v>
      </c>
      <c r="L6827" s="14">
        <f>AND(vyberHrace&lt;&gt;"",ISNUMBER(SEARCH(vyberHrace,$B6827)))</f>
      </c>
      <c r="M6827" s="14">
        <f>AND($I6827=MID(kododd,1,2),$J6827=MID(kododd,3,3))</f>
      </c>
    </row>
    <row r="6828">
      <c r="A6828" s="95">
        <v>53774</v>
      </c>
      <c r="B6828" s="93" t="s">
        <v>2822</v>
      </c>
      <c r="C6828" s="93" t="s">
        <v>1450</v>
      </c>
      <c r="D6828" s="95">
        <v>1055</v>
      </c>
      <c r="F6828" s="95">
        <v>23776137</v>
      </c>
      <c r="G6828" s="95">
        <v>250</v>
      </c>
      <c r="H6828" s="93" t="s">
        <v>8976</v>
      </c>
      <c r="I6828" s="93" t="s">
        <v>23902</v>
      </c>
      <c r="J6828" s="93" t="s">
        <v>20853</v>
      </c>
      <c r="K6828" s="93" t="s">
        <v>6888</v>
      </c>
      <c r="L6828" s="14">
        <f>AND(vyberHrace&lt;&gt;"",ISNUMBER(SEARCH(vyberHrace,$B6828)))</f>
      </c>
      <c r="M6828" s="14">
        <f>AND($I6828=MID(kododd,1,2),$J6828=MID(kododd,3,3))</f>
      </c>
    </row>
    <row r="6829">
      <c r="A6829" s="95">
        <v>13104</v>
      </c>
      <c r="B6829" s="93" t="s">
        <v>6435</v>
      </c>
      <c r="C6829" s="93" t="s">
        <v>1436</v>
      </c>
      <c r="D6829" s="95">
        <v>1723</v>
      </c>
      <c r="E6829" s="95">
        <v>1797</v>
      </c>
      <c r="F6829" s="95">
        <v>367281</v>
      </c>
      <c r="G6829" s="95">
        <v>250</v>
      </c>
      <c r="H6829" s="93" t="s">
        <v>8976</v>
      </c>
      <c r="I6829" s="93" t="s">
        <v>23902</v>
      </c>
      <c r="J6829" s="93" t="s">
        <v>20853</v>
      </c>
      <c r="K6829" s="93" t="s">
        <v>6888</v>
      </c>
      <c r="L6829" s="14">
        <f>AND(vyberHrace&lt;&gt;"",ISNUMBER(SEARCH(vyberHrace,$B6829)))</f>
      </c>
      <c r="M6829" s="14">
        <f>AND($I6829=MID(kododd,1,2),$J6829=MID(kododd,3,3))</f>
      </c>
    </row>
    <row r="6830">
      <c r="A6830" s="95">
        <v>55281</v>
      </c>
      <c r="B6830" s="93" t="s">
        <v>2823</v>
      </c>
      <c r="C6830" s="93" t="s">
        <v>1439</v>
      </c>
      <c r="G6830" s="95">
        <v>250</v>
      </c>
      <c r="H6830" s="93" t="s">
        <v>8976</v>
      </c>
      <c r="I6830" s="93" t="s">
        <v>23902</v>
      </c>
      <c r="J6830" s="93" t="s">
        <v>20853</v>
      </c>
      <c r="K6830" s="93" t="s">
        <v>6888</v>
      </c>
      <c r="L6830" s="14">
        <f>AND(vyberHrace&lt;&gt;"",ISNUMBER(SEARCH(vyberHrace,$B6830)))</f>
      </c>
      <c r="M6830" s="14">
        <f>AND($I6830=MID(kododd,1,2),$J6830=MID(kododd,3,3))</f>
      </c>
    </row>
    <row r="6831">
      <c r="A6831" s="95">
        <v>52633</v>
      </c>
      <c r="B6831" s="93" t="s">
        <v>1727</v>
      </c>
      <c r="C6831" s="93" t="s">
        <v>1411</v>
      </c>
      <c r="D6831" s="95">
        <v>1175</v>
      </c>
      <c r="E6831" s="95">
        <v>1459</v>
      </c>
      <c r="F6831" s="95">
        <v>23740400</v>
      </c>
      <c r="G6831" s="95">
        <v>250</v>
      </c>
      <c r="H6831" s="93" t="s">
        <v>8976</v>
      </c>
      <c r="I6831" s="93" t="s">
        <v>23902</v>
      </c>
      <c r="J6831" s="93" t="s">
        <v>20853</v>
      </c>
      <c r="K6831" s="93" t="s">
        <v>6888</v>
      </c>
      <c r="L6831" s="14">
        <f>AND(vyberHrace&lt;&gt;"",ISNUMBER(SEARCH(vyberHrace,$B6831)))</f>
      </c>
      <c r="M6831" s="14">
        <f>AND($I6831=MID(kododd,1,2),$J6831=MID(kododd,3,3))</f>
      </c>
    </row>
    <row r="6832">
      <c r="A6832" s="95">
        <v>62143</v>
      </c>
      <c r="B6832" s="93" t="s">
        <v>28339</v>
      </c>
      <c r="C6832" s="93" t="s">
        <v>1488</v>
      </c>
      <c r="G6832" s="95">
        <v>0</v>
      </c>
      <c r="H6832" s="93" t="s">
        <v>8976</v>
      </c>
      <c r="I6832" s="93" t="s">
        <v>23902</v>
      </c>
      <c r="J6832" s="93" t="s">
        <v>20897</v>
      </c>
      <c r="K6832" s="93" t="s">
        <v>11245</v>
      </c>
      <c r="L6832" s="14">
        <f>AND(vyberHrace&lt;&gt;"",ISNUMBER(SEARCH(vyberHrace,$B6832)))</f>
      </c>
      <c r="M6832" s="14">
        <f>AND($I6832=MID(kododd,1,2),$J6832=MID(kododd,3,3))</f>
      </c>
    </row>
    <row r="6833">
      <c r="A6833" s="95">
        <v>62142</v>
      </c>
      <c r="B6833" s="93" t="s">
        <v>28338</v>
      </c>
      <c r="C6833" s="93" t="s">
        <v>1486</v>
      </c>
      <c r="G6833" s="95">
        <v>0</v>
      </c>
      <c r="H6833" s="93" t="s">
        <v>8976</v>
      </c>
      <c r="I6833" s="93" t="s">
        <v>23902</v>
      </c>
      <c r="J6833" s="93" t="s">
        <v>20897</v>
      </c>
      <c r="K6833" s="93" t="s">
        <v>11245</v>
      </c>
      <c r="L6833" s="14">
        <f>AND(vyberHrace&lt;&gt;"",ISNUMBER(SEARCH(vyberHrace,$B6833)))</f>
      </c>
      <c r="M6833" s="14">
        <f>AND($I6833=MID(kododd,1,2),$J6833=MID(kododd,3,3))</f>
      </c>
    </row>
    <row r="6834">
      <c r="A6834" s="95">
        <v>26141</v>
      </c>
      <c r="B6834" s="93" t="s">
        <v>6469</v>
      </c>
      <c r="C6834" s="93" t="s">
        <v>1452</v>
      </c>
      <c r="D6834" s="95">
        <v>1250</v>
      </c>
      <c r="G6834" s="95">
        <v>0</v>
      </c>
      <c r="H6834" s="93" t="s">
        <v>8976</v>
      </c>
      <c r="I6834" s="93" t="s">
        <v>23902</v>
      </c>
      <c r="J6834" s="93" t="s">
        <v>20908</v>
      </c>
      <c r="K6834" s="93" t="s">
        <v>6980</v>
      </c>
      <c r="L6834" s="14">
        <f>AND(vyberHrace&lt;&gt;"",ISNUMBER(SEARCH(vyberHrace,$B6834)))</f>
      </c>
      <c r="M6834" s="14">
        <f>AND($I6834=MID(kododd,1,2),$J6834=MID(kododd,3,3))</f>
      </c>
    </row>
    <row r="6835">
      <c r="A6835" s="95">
        <v>41734</v>
      </c>
      <c r="B6835" s="93" t="s">
        <v>6348</v>
      </c>
      <c r="C6835" s="93" t="s">
        <v>1400</v>
      </c>
      <c r="D6835" s="95">
        <v>1100</v>
      </c>
      <c r="G6835" s="95">
        <v>0</v>
      </c>
      <c r="H6835" s="93" t="s">
        <v>8976</v>
      </c>
      <c r="I6835" s="93" t="s">
        <v>23902</v>
      </c>
      <c r="J6835" s="93" t="s">
        <v>20859</v>
      </c>
      <c r="K6835" s="93" t="s">
        <v>4895</v>
      </c>
      <c r="L6835" s="14">
        <f>AND(vyberHrace&lt;&gt;"",ISNUMBER(SEARCH(vyberHrace,$B6835)))</f>
      </c>
      <c r="M6835" s="14">
        <f>AND($I6835=MID(kododd,1,2),$J6835=MID(kododd,3,3))</f>
      </c>
    </row>
    <row r="6836">
      <c r="A6836" s="95">
        <v>60217</v>
      </c>
      <c r="B6836" s="93" t="s">
        <v>26678</v>
      </c>
      <c r="C6836" s="93" t="s">
        <v>1402</v>
      </c>
      <c r="D6836" s="95">
        <v>1340</v>
      </c>
      <c r="F6836" s="95">
        <v>23790059</v>
      </c>
      <c r="G6836" s="95">
        <v>250</v>
      </c>
      <c r="H6836" s="93" t="s">
        <v>8976</v>
      </c>
      <c r="I6836" s="93" t="s">
        <v>23902</v>
      </c>
      <c r="J6836" s="93" t="s">
        <v>20908</v>
      </c>
      <c r="K6836" s="93" t="s">
        <v>6980</v>
      </c>
      <c r="L6836" s="14">
        <f>AND(vyberHrace&lt;&gt;"",ISNUMBER(SEARCH(vyberHrace,$B6836)))</f>
      </c>
      <c r="M6836" s="14">
        <f>AND($I6836=MID(kododd,1,2),$J6836=MID(kododd,3,3))</f>
      </c>
    </row>
    <row r="6837">
      <c r="A6837" s="95">
        <v>59009</v>
      </c>
      <c r="B6837" s="93" t="s">
        <v>25461</v>
      </c>
      <c r="C6837" s="93" t="s">
        <v>1424</v>
      </c>
      <c r="G6837" s="95">
        <v>0</v>
      </c>
      <c r="H6837" s="93" t="s">
        <v>8976</v>
      </c>
      <c r="I6837" s="93" t="s">
        <v>23902</v>
      </c>
      <c r="J6837" s="93" t="s">
        <v>20897</v>
      </c>
      <c r="K6837" s="93" t="s">
        <v>11245</v>
      </c>
      <c r="L6837" s="14">
        <f>AND(vyberHrace&lt;&gt;"",ISNUMBER(SEARCH(vyberHrace,$B6837)))</f>
      </c>
      <c r="M6837" s="14">
        <f>AND($I6837=MID(kododd,1,2),$J6837=MID(kododd,3,3))</f>
      </c>
    </row>
    <row r="6838">
      <c r="A6838" s="95">
        <v>49135</v>
      </c>
      <c r="B6838" s="93" t="s">
        <v>17554</v>
      </c>
      <c r="C6838" s="93" t="s">
        <v>1409</v>
      </c>
      <c r="D6838" s="95">
        <v>1402</v>
      </c>
      <c r="E6838" s="95">
        <v>1535</v>
      </c>
      <c r="F6838" s="95">
        <v>23725850</v>
      </c>
      <c r="G6838" s="95">
        <v>250</v>
      </c>
      <c r="H6838" s="93" t="s">
        <v>8976</v>
      </c>
      <c r="I6838" s="93" t="s">
        <v>23902</v>
      </c>
      <c r="J6838" s="93" t="s">
        <v>20908</v>
      </c>
      <c r="K6838" s="93" t="s">
        <v>6980</v>
      </c>
      <c r="L6838" s="14">
        <f>AND(vyberHrace&lt;&gt;"",ISNUMBER(SEARCH(vyberHrace,$B6838)))</f>
      </c>
      <c r="M6838" s="14">
        <f>AND($I6838=MID(kododd,1,2),$J6838=MID(kododd,3,3))</f>
      </c>
    </row>
    <row r="6839">
      <c r="A6839" s="95">
        <v>44874</v>
      </c>
      <c r="B6839" s="93" t="s">
        <v>4457</v>
      </c>
      <c r="C6839" s="93" t="s">
        <v>1431</v>
      </c>
      <c r="D6839" s="95">
        <v>1113</v>
      </c>
      <c r="F6839" s="95">
        <v>23741660</v>
      </c>
      <c r="G6839" s="95">
        <v>0</v>
      </c>
      <c r="H6839" s="93" t="s">
        <v>8976</v>
      </c>
      <c r="I6839" s="93" t="s">
        <v>23902</v>
      </c>
      <c r="J6839" s="93" t="s">
        <v>20918</v>
      </c>
      <c r="K6839" s="93" t="s">
        <v>7836</v>
      </c>
      <c r="L6839" s="14">
        <f>AND(vyberHrace&lt;&gt;"",ISNUMBER(SEARCH(vyberHrace,$B6839)))</f>
      </c>
      <c r="M6839" s="14">
        <f>AND($I6839=MID(kododd,1,2),$J6839=MID(kododd,3,3))</f>
      </c>
    </row>
    <row r="6840">
      <c r="A6840" s="95">
        <v>15218</v>
      </c>
      <c r="B6840" s="93" t="s">
        <v>7443</v>
      </c>
      <c r="C6840" s="93" t="s">
        <v>1463</v>
      </c>
      <c r="D6840" s="95">
        <v>1365</v>
      </c>
      <c r="G6840" s="95">
        <v>250</v>
      </c>
      <c r="H6840" s="93" t="s">
        <v>8976</v>
      </c>
      <c r="I6840" s="93" t="s">
        <v>23902</v>
      </c>
      <c r="J6840" s="93" t="s">
        <v>20897</v>
      </c>
      <c r="K6840" s="93" t="s">
        <v>11245</v>
      </c>
      <c r="L6840" s="14">
        <f>AND(vyberHrace&lt;&gt;"",ISNUMBER(SEARCH(vyberHrace,$B6840)))</f>
      </c>
      <c r="M6840" s="14">
        <f>AND($I6840=MID(kododd,1,2),$J6840=MID(kododd,3,3))</f>
      </c>
    </row>
    <row r="6841">
      <c r="A6841" s="95">
        <v>55845</v>
      </c>
      <c r="B6841" s="93" t="s">
        <v>21918</v>
      </c>
      <c r="C6841" s="93" t="s">
        <v>1424</v>
      </c>
      <c r="G6841" s="95">
        <v>0</v>
      </c>
      <c r="H6841" s="93" t="s">
        <v>8976</v>
      </c>
      <c r="I6841" s="93" t="s">
        <v>23902</v>
      </c>
      <c r="J6841" s="93" t="s">
        <v>20859</v>
      </c>
      <c r="K6841" s="93" t="s">
        <v>4895</v>
      </c>
      <c r="L6841" s="14">
        <f>AND(vyberHrace&lt;&gt;"",ISNUMBER(SEARCH(vyberHrace,$B6841)))</f>
      </c>
      <c r="M6841" s="14">
        <f>AND($I6841=MID(kododd,1,2),$J6841=MID(kododd,3,3))</f>
      </c>
    </row>
    <row r="6842">
      <c r="A6842" s="95">
        <v>11000</v>
      </c>
      <c r="B6842" s="93" t="s">
        <v>20159</v>
      </c>
      <c r="C6842" s="93" t="s">
        <v>1440</v>
      </c>
      <c r="D6842" s="95">
        <v>1604</v>
      </c>
      <c r="E6842" s="95">
        <v>1783</v>
      </c>
      <c r="F6842" s="95">
        <v>363600</v>
      </c>
      <c r="G6842" s="95">
        <v>0</v>
      </c>
      <c r="H6842" s="93" t="s">
        <v>8976</v>
      </c>
      <c r="I6842" s="93" t="s">
        <v>23902</v>
      </c>
      <c r="J6842" s="93" t="s">
        <v>23412</v>
      </c>
      <c r="K6842" s="93" t="s">
        <v>21359</v>
      </c>
      <c r="L6842" s="14">
        <f>AND(vyberHrace&lt;&gt;"",ISNUMBER(SEARCH(vyberHrace,$B6842)))</f>
      </c>
      <c r="M6842" s="14">
        <f>AND($I6842=MID(kododd,1,2),$J6842=MID(kododd,3,3))</f>
      </c>
    </row>
    <row r="6843">
      <c r="A6843" s="95">
        <v>51369</v>
      </c>
      <c r="B6843" s="93" t="s">
        <v>9139</v>
      </c>
      <c r="C6843" s="93" t="s">
        <v>1402</v>
      </c>
      <c r="F6843" s="95">
        <v>23738057</v>
      </c>
      <c r="G6843" s="95">
        <v>0</v>
      </c>
      <c r="H6843" s="93" t="s">
        <v>8976</v>
      </c>
      <c r="I6843" s="93" t="s">
        <v>23902</v>
      </c>
      <c r="J6843" s="93" t="s">
        <v>20860</v>
      </c>
      <c r="K6843" s="93" t="s">
        <v>409</v>
      </c>
      <c r="L6843" s="14">
        <f>AND(vyberHrace&lt;&gt;"",ISNUMBER(SEARCH(vyberHrace,$B6843)))</f>
      </c>
      <c r="M6843" s="14">
        <f>AND($I6843=MID(kododd,1,2),$J6843=MID(kododd,3,3))</f>
      </c>
    </row>
    <row r="6844">
      <c r="A6844" s="95">
        <v>51370</v>
      </c>
      <c r="B6844" s="93" t="s">
        <v>9140</v>
      </c>
      <c r="C6844" s="93" t="s">
        <v>1406</v>
      </c>
      <c r="D6844" s="95">
        <v>1273</v>
      </c>
      <c r="E6844" s="95">
        <v>1609</v>
      </c>
      <c r="F6844" s="95">
        <v>23738065</v>
      </c>
      <c r="G6844" s="95">
        <v>250</v>
      </c>
      <c r="H6844" s="93" t="s">
        <v>8976</v>
      </c>
      <c r="I6844" s="93" t="s">
        <v>23902</v>
      </c>
      <c r="J6844" s="93" t="s">
        <v>20860</v>
      </c>
      <c r="K6844" s="93" t="s">
        <v>409</v>
      </c>
      <c r="L6844" s="14">
        <f>AND(vyberHrace&lt;&gt;"",ISNUMBER(SEARCH(vyberHrace,$B6844)))</f>
      </c>
      <c r="M6844" s="14">
        <f>AND($I6844=MID(kododd,1,2),$J6844=MID(kododd,3,3))</f>
      </c>
    </row>
    <row r="6845">
      <c r="A6845" s="95">
        <v>5902</v>
      </c>
      <c r="B6845" s="93" t="s">
        <v>13269</v>
      </c>
      <c r="C6845" s="93" t="s">
        <v>1446</v>
      </c>
      <c r="D6845" s="95">
        <v>2033</v>
      </c>
      <c r="E6845" s="95">
        <v>2029</v>
      </c>
      <c r="F6845" s="95">
        <v>334936</v>
      </c>
      <c r="G6845" s="95">
        <v>250</v>
      </c>
      <c r="H6845" s="93" t="s">
        <v>8976</v>
      </c>
      <c r="I6845" s="93" t="s">
        <v>23902</v>
      </c>
      <c r="J6845" s="93" t="s">
        <v>20860</v>
      </c>
      <c r="K6845" s="93" t="s">
        <v>409</v>
      </c>
      <c r="L6845" s="14">
        <f>AND(vyberHrace&lt;&gt;"",ISNUMBER(SEARCH(vyberHrace,$B6845)))</f>
      </c>
      <c r="M6845" s="14">
        <f>AND($I6845=MID(kododd,1,2),$J6845=MID(kododd,3,3))</f>
      </c>
    </row>
    <row r="6846">
      <c r="A6846" s="95">
        <v>45580</v>
      </c>
      <c r="B6846" s="93" t="s">
        <v>13281</v>
      </c>
      <c r="C6846" s="93" t="s">
        <v>1400</v>
      </c>
      <c r="D6846" s="95">
        <v>1723</v>
      </c>
      <c r="E6846" s="95">
        <v>1842</v>
      </c>
      <c r="F6846" s="95">
        <v>23722940</v>
      </c>
      <c r="G6846" s="95">
        <v>250</v>
      </c>
      <c r="H6846" s="93" t="s">
        <v>8976</v>
      </c>
      <c r="I6846" s="93" t="s">
        <v>23902</v>
      </c>
      <c r="J6846" s="93" t="s">
        <v>20854</v>
      </c>
      <c r="K6846" s="93" t="s">
        <v>20042</v>
      </c>
      <c r="L6846" s="14">
        <f>AND(vyberHrace&lt;&gt;"",ISNUMBER(SEARCH(vyberHrace,$B6846)))</f>
      </c>
      <c r="M6846" s="14">
        <f>AND($I6846=MID(kododd,1,2),$J6846=MID(kododd,3,3))</f>
      </c>
    </row>
    <row r="6847">
      <c r="A6847" s="95">
        <v>51085</v>
      </c>
      <c r="B6847" s="93" t="s">
        <v>9116</v>
      </c>
      <c r="C6847" s="93" t="s">
        <v>1406</v>
      </c>
      <c r="G6847" s="95">
        <v>0</v>
      </c>
      <c r="H6847" s="93" t="s">
        <v>8976</v>
      </c>
      <c r="I6847" s="93" t="s">
        <v>23902</v>
      </c>
      <c r="J6847" s="93" t="s">
        <v>20859</v>
      </c>
      <c r="K6847" s="93" t="s">
        <v>4895</v>
      </c>
      <c r="L6847" s="14">
        <f>AND(vyberHrace&lt;&gt;"",ISNUMBER(SEARCH(vyberHrace,$B6847)))</f>
      </c>
      <c r="M6847" s="14">
        <f>AND($I6847=MID(kododd,1,2),$J6847=MID(kododd,3,3))</f>
      </c>
    </row>
    <row r="6848">
      <c r="A6848" s="95">
        <v>53405</v>
      </c>
      <c r="B6848" s="93" t="s">
        <v>17560</v>
      </c>
      <c r="C6848" s="93" t="s">
        <v>1411</v>
      </c>
      <c r="D6848" s="95">
        <v>1238</v>
      </c>
      <c r="E6848" s="95">
        <v>1499</v>
      </c>
      <c r="F6848" s="95">
        <v>23746220</v>
      </c>
      <c r="G6848" s="95">
        <v>250</v>
      </c>
      <c r="H6848" s="93" t="s">
        <v>8976</v>
      </c>
      <c r="I6848" s="93" t="s">
        <v>23902</v>
      </c>
      <c r="J6848" s="93" t="s">
        <v>20933</v>
      </c>
      <c r="K6848" s="93" t="s">
        <v>5593</v>
      </c>
      <c r="L6848" s="14">
        <f>AND(vyberHrace&lt;&gt;"",ISNUMBER(SEARCH(vyberHrace,$B6848)))</f>
      </c>
      <c r="M6848" s="14">
        <f>AND($I6848=MID(kododd,1,2),$J6848=MID(kododd,3,3))</f>
      </c>
    </row>
    <row r="6849">
      <c r="A6849" s="95">
        <v>60435</v>
      </c>
      <c r="B6849" s="93" t="s">
        <v>26875</v>
      </c>
      <c r="C6849" s="93" t="s">
        <v>1486</v>
      </c>
      <c r="G6849" s="95">
        <v>250</v>
      </c>
      <c r="H6849" s="93" t="s">
        <v>8976</v>
      </c>
      <c r="I6849" s="93" t="s">
        <v>23902</v>
      </c>
      <c r="J6849" s="93" t="s">
        <v>20853</v>
      </c>
      <c r="K6849" s="93" t="s">
        <v>6888</v>
      </c>
      <c r="L6849" s="14">
        <f>AND(vyberHrace&lt;&gt;"",ISNUMBER(SEARCH(vyberHrace,$B6849)))</f>
      </c>
      <c r="M6849" s="14">
        <f>AND($I6849=MID(kododd,1,2),$J6849=MID(kododd,3,3))</f>
      </c>
    </row>
    <row r="6850">
      <c r="A6850" s="95">
        <v>46559</v>
      </c>
      <c r="B6850" s="93" t="s">
        <v>13302</v>
      </c>
      <c r="C6850" s="93" t="s">
        <v>1406</v>
      </c>
      <c r="G6850" s="95">
        <v>0</v>
      </c>
      <c r="H6850" s="93" t="s">
        <v>8976</v>
      </c>
      <c r="I6850" s="93" t="s">
        <v>23902</v>
      </c>
      <c r="J6850" s="93" t="s">
        <v>20859</v>
      </c>
      <c r="K6850" s="93" t="s">
        <v>4895</v>
      </c>
      <c r="L6850" s="14">
        <f>AND(vyberHrace&lt;&gt;"",ISNUMBER(SEARCH(vyberHrace,$B6850)))</f>
      </c>
      <c r="M6850" s="14">
        <f>AND($I6850=MID(kododd,1,2),$J6850=MID(kododd,3,3))</f>
      </c>
    </row>
    <row r="6851">
      <c r="A6851" s="95">
        <v>46561</v>
      </c>
      <c r="B6851" s="93" t="s">
        <v>13305</v>
      </c>
      <c r="C6851" s="93" t="s">
        <v>3255</v>
      </c>
      <c r="G6851" s="95">
        <v>0</v>
      </c>
      <c r="H6851" s="93" t="s">
        <v>8976</v>
      </c>
      <c r="I6851" s="93" t="s">
        <v>23902</v>
      </c>
      <c r="J6851" s="93" t="s">
        <v>20859</v>
      </c>
      <c r="K6851" s="93" t="s">
        <v>4895</v>
      </c>
      <c r="L6851" s="14">
        <f>AND(vyberHrace&lt;&gt;"",ISNUMBER(SEARCH(vyberHrace,$B6851)))</f>
      </c>
      <c r="M6851" s="14">
        <f>AND($I6851=MID(kododd,1,2),$J6851=MID(kododd,3,3))</f>
      </c>
    </row>
    <row r="6852">
      <c r="A6852" s="95">
        <v>5907</v>
      </c>
      <c r="B6852" s="93" t="s">
        <v>13319</v>
      </c>
      <c r="C6852" s="93" t="s">
        <v>1429</v>
      </c>
      <c r="D6852" s="95">
        <v>1699</v>
      </c>
      <c r="E6852" s="95">
        <v>1761</v>
      </c>
      <c r="F6852" s="95">
        <v>368849</v>
      </c>
      <c r="G6852" s="95">
        <v>250</v>
      </c>
      <c r="H6852" s="93" t="s">
        <v>8976</v>
      </c>
      <c r="I6852" s="93" t="s">
        <v>23902</v>
      </c>
      <c r="J6852" s="93" t="s">
        <v>20874</v>
      </c>
      <c r="K6852" s="93" t="s">
        <v>8815</v>
      </c>
      <c r="L6852" s="14">
        <f>AND(vyberHrace&lt;&gt;"",ISNUMBER(SEARCH(vyberHrace,$B6852)))</f>
      </c>
      <c r="M6852" s="14">
        <f>AND($I6852=MID(kododd,1,2),$J6852=MID(kododd,3,3))</f>
      </c>
    </row>
    <row r="6853">
      <c r="A6853" s="95">
        <v>8602</v>
      </c>
      <c r="B6853" s="93" t="s">
        <v>13330</v>
      </c>
      <c r="C6853" s="93" t="s">
        <v>1433</v>
      </c>
      <c r="D6853" s="95">
        <v>1873</v>
      </c>
      <c r="E6853" s="95">
        <v>1948</v>
      </c>
      <c r="F6853" s="95">
        <v>341975</v>
      </c>
      <c r="G6853" s="95">
        <v>250</v>
      </c>
      <c r="H6853" s="93" t="s">
        <v>8976</v>
      </c>
      <c r="I6853" s="93" t="s">
        <v>23902</v>
      </c>
      <c r="J6853" s="93" t="s">
        <v>20860</v>
      </c>
      <c r="K6853" s="93" t="s">
        <v>409</v>
      </c>
      <c r="L6853" s="14">
        <f>AND(vyberHrace&lt;&gt;"",ISNUMBER(SEARCH(vyberHrace,$B6853)))</f>
      </c>
      <c r="M6853" s="14">
        <f>AND($I6853=MID(kododd,1,2),$J6853=MID(kododd,3,3))</f>
      </c>
    </row>
    <row r="6854">
      <c r="A6854" s="95">
        <v>8665</v>
      </c>
      <c r="B6854" s="93" t="s">
        <v>13342</v>
      </c>
      <c r="C6854" s="93" t="s">
        <v>1468</v>
      </c>
      <c r="D6854" s="95">
        <v>1460</v>
      </c>
      <c r="E6854" s="95">
        <v>1647</v>
      </c>
      <c r="F6854" s="95">
        <v>310530</v>
      </c>
      <c r="G6854" s="95">
        <v>250</v>
      </c>
      <c r="H6854" s="93" t="s">
        <v>8976</v>
      </c>
      <c r="I6854" s="93" t="s">
        <v>23902</v>
      </c>
      <c r="J6854" s="93" t="s">
        <v>20844</v>
      </c>
      <c r="K6854" s="93" t="s">
        <v>6682</v>
      </c>
      <c r="L6854" s="14">
        <f>AND(vyberHrace&lt;&gt;"",ISNUMBER(SEARCH(vyberHrace,$B6854)))</f>
      </c>
      <c r="M6854" s="14">
        <f>AND($I6854=MID(kododd,1,2),$J6854=MID(kododd,3,3))</f>
      </c>
    </row>
    <row r="6855">
      <c r="A6855" s="95">
        <v>15353</v>
      </c>
      <c r="B6855" s="93" t="s">
        <v>13490</v>
      </c>
      <c r="C6855" s="93" t="s">
        <v>1436</v>
      </c>
      <c r="D6855" s="95">
        <v>1894</v>
      </c>
      <c r="E6855" s="95">
        <v>1935</v>
      </c>
      <c r="F6855" s="95">
        <v>324027</v>
      </c>
      <c r="G6855" s="95">
        <v>250</v>
      </c>
      <c r="H6855" s="93" t="s">
        <v>8976</v>
      </c>
      <c r="I6855" s="93" t="s">
        <v>23902</v>
      </c>
      <c r="J6855" s="93" t="s">
        <v>20854</v>
      </c>
      <c r="K6855" s="93" t="s">
        <v>20042</v>
      </c>
      <c r="L6855" s="14">
        <f>AND(vyberHrace&lt;&gt;"",ISNUMBER(SEARCH(vyberHrace,$B6855)))</f>
      </c>
      <c r="M6855" s="14">
        <f>AND($I6855=MID(kododd,1,2),$J6855=MID(kododd,3,3))</f>
      </c>
    </row>
    <row r="6856">
      <c r="A6856" s="95">
        <v>9625</v>
      </c>
      <c r="B6856" s="93" t="s">
        <v>13499</v>
      </c>
      <c r="C6856" s="93" t="s">
        <v>1437</v>
      </c>
      <c r="D6856" s="95">
        <v>1845</v>
      </c>
      <c r="E6856" s="95">
        <v>1901</v>
      </c>
      <c r="F6856" s="95">
        <v>341991</v>
      </c>
      <c r="G6856" s="95">
        <v>250</v>
      </c>
      <c r="H6856" s="93" t="s">
        <v>8976</v>
      </c>
      <c r="I6856" s="93" t="s">
        <v>23902</v>
      </c>
      <c r="J6856" s="93" t="s">
        <v>20870</v>
      </c>
      <c r="K6856" s="93" t="s">
        <v>9066</v>
      </c>
      <c r="L6856" s="14">
        <f>AND(vyberHrace&lt;&gt;"",ISNUMBER(SEARCH(vyberHrace,$B6856)))</f>
      </c>
      <c r="M6856" s="14">
        <f>AND($I6856=MID(kododd,1,2),$J6856=MID(kododd,3,3))</f>
      </c>
    </row>
    <row r="6857">
      <c r="A6857" s="95">
        <v>59341</v>
      </c>
      <c r="B6857" s="93" t="s">
        <v>25762</v>
      </c>
      <c r="C6857" s="93" t="s">
        <v>1420</v>
      </c>
      <c r="F6857" s="95">
        <v>23783230</v>
      </c>
      <c r="G6857" s="95">
        <v>250</v>
      </c>
      <c r="H6857" s="93" t="s">
        <v>8976</v>
      </c>
      <c r="I6857" s="93" t="s">
        <v>23902</v>
      </c>
      <c r="J6857" s="93" t="s">
        <v>20854</v>
      </c>
      <c r="K6857" s="93" t="s">
        <v>20042</v>
      </c>
      <c r="L6857" s="14">
        <f>AND(vyberHrace&lt;&gt;"",ISNUMBER(SEARCH(vyberHrace,$B6857)))</f>
      </c>
      <c r="M6857" s="14">
        <f>AND($I6857=MID(kododd,1,2),$J6857=MID(kododd,3,3))</f>
      </c>
    </row>
    <row r="6858">
      <c r="A6858" s="95">
        <v>52785</v>
      </c>
      <c r="B6858" s="93" t="s">
        <v>11136</v>
      </c>
      <c r="C6858" s="93" t="s">
        <v>1412</v>
      </c>
      <c r="G6858" s="95">
        <v>0</v>
      </c>
      <c r="H6858" s="93" t="s">
        <v>8976</v>
      </c>
      <c r="I6858" s="93" t="s">
        <v>23902</v>
      </c>
      <c r="J6858" s="93" t="s">
        <v>20859</v>
      </c>
      <c r="K6858" s="93" t="s">
        <v>4895</v>
      </c>
      <c r="L6858" s="14">
        <f>AND(vyberHrace&lt;&gt;"",ISNUMBER(SEARCH(vyberHrace,$B6858)))</f>
      </c>
      <c r="M6858" s="14">
        <f>AND($I6858=MID(kododd,1,2),$J6858=MID(kododd,3,3))</f>
      </c>
    </row>
    <row r="6859">
      <c r="A6859" s="95">
        <v>38983</v>
      </c>
      <c r="B6859" s="93" t="s">
        <v>3669</v>
      </c>
      <c r="C6859" s="93" t="s">
        <v>1404</v>
      </c>
      <c r="D6859" s="95">
        <v>1510</v>
      </c>
      <c r="E6859" s="95">
        <v>1716</v>
      </c>
      <c r="F6859" s="95">
        <v>368857</v>
      </c>
      <c r="G6859" s="95">
        <v>250</v>
      </c>
      <c r="H6859" s="93" t="s">
        <v>8976</v>
      </c>
      <c r="I6859" s="93" t="s">
        <v>23902</v>
      </c>
      <c r="J6859" s="93" t="s">
        <v>20854</v>
      </c>
      <c r="K6859" s="93" t="s">
        <v>20042</v>
      </c>
      <c r="L6859" s="14">
        <f>AND(vyberHrace&lt;&gt;"",ISNUMBER(SEARCH(vyberHrace,$B6859)))</f>
      </c>
      <c r="M6859" s="14">
        <f>AND($I6859=MID(kododd,1,2),$J6859=MID(kododd,3,3))</f>
      </c>
    </row>
    <row r="6860">
      <c r="A6860" s="95">
        <v>50357</v>
      </c>
      <c r="B6860" s="93" t="s">
        <v>9150</v>
      </c>
      <c r="C6860" s="93" t="s">
        <v>1412</v>
      </c>
      <c r="D6860" s="95">
        <v>1262</v>
      </c>
      <c r="F6860" s="95">
        <v>23745371</v>
      </c>
      <c r="G6860" s="95">
        <v>250</v>
      </c>
      <c r="H6860" s="93" t="s">
        <v>8976</v>
      </c>
      <c r="I6860" s="93" t="s">
        <v>23902</v>
      </c>
      <c r="J6860" s="93" t="s">
        <v>20854</v>
      </c>
      <c r="K6860" s="93" t="s">
        <v>20042</v>
      </c>
      <c r="L6860" s="14">
        <f>AND(vyberHrace&lt;&gt;"",ISNUMBER(SEARCH(vyberHrace,$B6860)))</f>
      </c>
      <c r="M6860" s="14">
        <f>AND($I6860=MID(kododd,1,2),$J6860=MID(kododd,3,3))</f>
      </c>
    </row>
    <row r="6861">
      <c r="A6861" s="95">
        <v>55591</v>
      </c>
      <c r="B6861" s="93" t="s">
        <v>21919</v>
      </c>
      <c r="C6861" s="93" t="s">
        <v>1422</v>
      </c>
      <c r="D6861" s="95">
        <v>1109</v>
      </c>
      <c r="E6861" s="95">
        <v>1528</v>
      </c>
      <c r="F6861" s="95">
        <v>23773464</v>
      </c>
      <c r="G6861" s="95">
        <v>250</v>
      </c>
      <c r="H6861" s="93" t="s">
        <v>8976</v>
      </c>
      <c r="I6861" s="93" t="s">
        <v>23902</v>
      </c>
      <c r="J6861" s="93" t="s">
        <v>20859</v>
      </c>
      <c r="K6861" s="93" t="s">
        <v>4895</v>
      </c>
      <c r="L6861" s="14">
        <f>AND(vyberHrace&lt;&gt;"",ISNUMBER(SEARCH(vyberHrace,$B6861)))</f>
      </c>
      <c r="M6861" s="14">
        <f>AND($I6861=MID(kododd,1,2),$J6861=MID(kododd,3,3))</f>
      </c>
    </row>
    <row r="6862">
      <c r="A6862" s="95">
        <v>458</v>
      </c>
      <c r="B6862" s="93" t="s">
        <v>3683</v>
      </c>
      <c r="C6862" s="93" t="s">
        <v>1430</v>
      </c>
      <c r="D6862" s="95">
        <v>2031</v>
      </c>
      <c r="E6862" s="95">
        <v>2045</v>
      </c>
      <c r="F6862" s="95">
        <v>308005</v>
      </c>
      <c r="G6862" s="95">
        <v>250</v>
      </c>
      <c r="H6862" s="93" t="s">
        <v>8976</v>
      </c>
      <c r="I6862" s="93" t="s">
        <v>23902</v>
      </c>
      <c r="J6862" s="93" t="s">
        <v>20854</v>
      </c>
      <c r="K6862" s="93" t="s">
        <v>20042</v>
      </c>
      <c r="L6862" s="14">
        <f>AND(vyberHrace&lt;&gt;"",ISNUMBER(SEARCH(vyberHrace,$B6862)))</f>
      </c>
      <c r="M6862" s="14">
        <f>AND($I6862=MID(kododd,1,2),$J6862=MID(kododd,3,3))</f>
      </c>
    </row>
    <row r="6863">
      <c r="A6863" s="95">
        <v>46623</v>
      </c>
      <c r="B6863" s="93" t="s">
        <v>15077</v>
      </c>
      <c r="C6863" s="93" t="s">
        <v>1406</v>
      </c>
      <c r="G6863" s="95">
        <v>0</v>
      </c>
      <c r="H6863" s="93" t="s">
        <v>8976</v>
      </c>
      <c r="I6863" s="93" t="s">
        <v>23902</v>
      </c>
      <c r="J6863" s="93" t="s">
        <v>20859</v>
      </c>
      <c r="K6863" s="93" t="s">
        <v>4895</v>
      </c>
      <c r="L6863" s="14">
        <f>AND(vyberHrace&lt;&gt;"",ISNUMBER(SEARCH(vyberHrace,$B6863)))</f>
      </c>
      <c r="M6863" s="14">
        <f>AND($I6863=MID(kododd,1,2),$J6863=MID(kododd,3,3))</f>
      </c>
    </row>
    <row r="6864">
      <c r="A6864" s="95">
        <v>51343</v>
      </c>
      <c r="B6864" s="93" t="s">
        <v>1894</v>
      </c>
      <c r="C6864" s="93" t="s">
        <v>1411</v>
      </c>
      <c r="F6864" s="95">
        <v>23771127</v>
      </c>
      <c r="G6864" s="95">
        <v>0</v>
      </c>
      <c r="H6864" s="93" t="s">
        <v>8976</v>
      </c>
      <c r="I6864" s="93" t="s">
        <v>23902</v>
      </c>
      <c r="J6864" s="93" t="s">
        <v>20859</v>
      </c>
      <c r="K6864" s="93" t="s">
        <v>4895</v>
      </c>
      <c r="L6864" s="14">
        <f>AND(vyberHrace&lt;&gt;"",ISNUMBER(SEARCH(vyberHrace,$B6864)))</f>
      </c>
      <c r="M6864" s="14">
        <f>AND($I6864=MID(kododd,1,2),$J6864=MID(kododd,3,3))</f>
      </c>
    </row>
    <row r="6865">
      <c r="A6865" s="95">
        <v>53442</v>
      </c>
      <c r="B6865" s="93" t="s">
        <v>17577</v>
      </c>
      <c r="C6865" s="93" t="s">
        <v>1427</v>
      </c>
      <c r="D6865" s="95">
        <v>1155</v>
      </c>
      <c r="E6865" s="95">
        <v>1485</v>
      </c>
      <c r="F6865" s="95">
        <v>23744529</v>
      </c>
      <c r="G6865" s="95">
        <v>250</v>
      </c>
      <c r="H6865" s="93" t="s">
        <v>8976</v>
      </c>
      <c r="I6865" s="93" t="s">
        <v>23902</v>
      </c>
      <c r="J6865" s="93" t="s">
        <v>20859</v>
      </c>
      <c r="K6865" s="93" t="s">
        <v>4895</v>
      </c>
      <c r="L6865" s="14">
        <f>AND(vyberHrace&lt;&gt;"",ISNUMBER(SEARCH(vyberHrace,$B6865)))</f>
      </c>
      <c r="M6865" s="14">
        <f>AND($I6865=MID(kododd,1,2),$J6865=MID(kododd,3,3))</f>
      </c>
    </row>
    <row r="6866">
      <c r="A6866" s="95">
        <v>57294</v>
      </c>
      <c r="B6866" s="93" t="s">
        <v>11680</v>
      </c>
      <c r="C6866" s="93" t="s">
        <v>1406</v>
      </c>
      <c r="D6866" s="95">
        <v>1051</v>
      </c>
      <c r="F6866" s="95">
        <v>23768207</v>
      </c>
      <c r="G6866" s="95">
        <v>250</v>
      </c>
      <c r="H6866" s="93" t="s">
        <v>8976</v>
      </c>
      <c r="I6866" s="93" t="s">
        <v>23902</v>
      </c>
      <c r="J6866" s="93" t="s">
        <v>20900</v>
      </c>
      <c r="K6866" s="93" t="s">
        <v>7820</v>
      </c>
      <c r="L6866" s="14">
        <f>AND(vyberHrace&lt;&gt;"",ISNUMBER(SEARCH(vyberHrace,$B6866)))</f>
      </c>
      <c r="M6866" s="14">
        <f>AND($I6866=MID(kododd,1,2),$J6866=MID(kododd,3,3))</f>
      </c>
    </row>
    <row r="6867">
      <c r="A6867" s="95">
        <v>49561</v>
      </c>
      <c r="B6867" s="93" t="s">
        <v>84</v>
      </c>
      <c r="C6867" s="93" t="s">
        <v>1461</v>
      </c>
      <c r="D6867" s="95">
        <v>1565</v>
      </c>
      <c r="E6867" s="95">
        <v>1722</v>
      </c>
      <c r="F6867" s="95">
        <v>23726628</v>
      </c>
      <c r="G6867" s="95">
        <v>250</v>
      </c>
      <c r="H6867" s="93" t="s">
        <v>8976</v>
      </c>
      <c r="I6867" s="93" t="s">
        <v>23902</v>
      </c>
      <c r="J6867" s="93" t="s">
        <v>20859</v>
      </c>
      <c r="K6867" s="93" t="s">
        <v>4895</v>
      </c>
      <c r="L6867" s="14">
        <f>AND(vyberHrace&lt;&gt;"",ISNUMBER(SEARCH(vyberHrace,$B6867)))</f>
      </c>
      <c r="M6867" s="14">
        <f>AND($I6867=MID(kododd,1,2),$J6867=MID(kododd,3,3))</f>
      </c>
    </row>
    <row r="6868">
      <c r="A6868" s="95">
        <v>49588</v>
      </c>
      <c r="B6868" s="93" t="s">
        <v>11344</v>
      </c>
      <c r="C6868" s="93" t="s">
        <v>1431</v>
      </c>
      <c r="D6868" s="95">
        <v>1636</v>
      </c>
      <c r="E6868" s="95">
        <v>1828</v>
      </c>
      <c r="F6868" s="95">
        <v>23728183</v>
      </c>
      <c r="G6868" s="95">
        <v>250</v>
      </c>
      <c r="H6868" s="93" t="s">
        <v>8976</v>
      </c>
      <c r="I6868" s="93" t="s">
        <v>23902</v>
      </c>
      <c r="J6868" s="93" t="s">
        <v>20844</v>
      </c>
      <c r="K6868" s="93" t="s">
        <v>6682</v>
      </c>
      <c r="L6868" s="14">
        <f>AND(vyberHrace&lt;&gt;"",ISNUMBER(SEARCH(vyberHrace,$B6868)))</f>
      </c>
      <c r="M6868" s="14">
        <f>AND($I6868=MID(kododd,1,2),$J6868=MID(kododd,3,3))</f>
      </c>
    </row>
    <row r="6869">
      <c r="A6869" s="95">
        <v>63548</v>
      </c>
      <c r="B6869" s="93" t="s">
        <v>28914</v>
      </c>
      <c r="C6869" s="93" t="s">
        <v>1461</v>
      </c>
      <c r="F6869" s="95">
        <v>23751924</v>
      </c>
      <c r="G6869" s="95">
        <v>250</v>
      </c>
      <c r="H6869" s="93" t="s">
        <v>8976</v>
      </c>
      <c r="I6869" s="93" t="s">
        <v>23902</v>
      </c>
      <c r="J6869" s="93" t="s">
        <v>20844</v>
      </c>
      <c r="K6869" s="93" t="s">
        <v>6682</v>
      </c>
      <c r="L6869" s="14">
        <f>AND(vyberHrace&lt;&gt;"",ISNUMBER(SEARCH(vyberHrace,$B6869)))</f>
      </c>
      <c r="M6869" s="14">
        <f>AND($I6869=MID(kododd,1,2),$J6869=MID(kododd,3,3))</f>
      </c>
    </row>
    <row r="6870">
      <c r="A6870" s="95">
        <v>59468</v>
      </c>
      <c r="B6870" s="93" t="s">
        <v>25878</v>
      </c>
      <c r="C6870" s="93" t="s">
        <v>1416</v>
      </c>
      <c r="D6870" s="95">
        <v>1167</v>
      </c>
      <c r="F6870" s="95">
        <v>23781297</v>
      </c>
      <c r="G6870" s="95">
        <v>250</v>
      </c>
      <c r="H6870" s="93" t="s">
        <v>8976</v>
      </c>
      <c r="I6870" s="93" t="s">
        <v>23902</v>
      </c>
      <c r="J6870" s="93" t="s">
        <v>20900</v>
      </c>
      <c r="K6870" s="93" t="s">
        <v>7820</v>
      </c>
      <c r="L6870" s="14">
        <f>AND(vyberHrace&lt;&gt;"",ISNUMBER(SEARCH(vyberHrace,$B6870)))</f>
      </c>
      <c r="M6870" s="14">
        <f>AND($I6870=MID(kododd,1,2),$J6870=MID(kododd,3,3))</f>
      </c>
    </row>
    <row r="6871">
      <c r="A6871" s="95">
        <v>29051</v>
      </c>
      <c r="B6871" s="93" t="s">
        <v>10059</v>
      </c>
      <c r="C6871" s="93" t="s">
        <v>1457</v>
      </c>
      <c r="D6871" s="95">
        <v>1820</v>
      </c>
      <c r="E6871" s="95">
        <v>1925</v>
      </c>
      <c r="F6871" s="95">
        <v>334944</v>
      </c>
      <c r="G6871" s="95">
        <v>250</v>
      </c>
      <c r="H6871" s="93" t="s">
        <v>8976</v>
      </c>
      <c r="I6871" s="93" t="s">
        <v>23902</v>
      </c>
      <c r="J6871" s="93" t="s">
        <v>20874</v>
      </c>
      <c r="K6871" s="93" t="s">
        <v>8815</v>
      </c>
      <c r="L6871" s="14">
        <f>AND(vyberHrace&lt;&gt;"",ISNUMBER(SEARCH(vyberHrace,$B6871)))</f>
      </c>
      <c r="M6871" s="14">
        <f>AND($I6871=MID(kododd,1,2),$J6871=MID(kododd,3,3))</f>
      </c>
    </row>
    <row r="6872">
      <c r="A6872" s="95">
        <v>64032</v>
      </c>
      <c r="B6872" s="93" t="s">
        <v>30183</v>
      </c>
      <c r="C6872" s="93" t="s">
        <v>1412</v>
      </c>
      <c r="D6872" s="95">
        <v>20807</v>
      </c>
      <c r="E6872" s="95">
        <v>20807</v>
      </c>
      <c r="G6872" s="95">
        <v>250</v>
      </c>
      <c r="H6872" s="93" t="s">
        <v>8976</v>
      </c>
      <c r="I6872" s="93" t="s">
        <v>23902</v>
      </c>
      <c r="J6872" s="93" t="s">
        <v>20903</v>
      </c>
      <c r="K6872" s="93" t="s">
        <v>5073</v>
      </c>
      <c r="L6872" s="14">
        <f>AND(vyberHrace&lt;&gt;"",ISNUMBER(SEARCH(vyberHrace,$B6872)))</f>
      </c>
      <c r="M6872" s="14">
        <f>AND($I6872=MID(kododd,1,2),$J6872=MID(kododd,3,3))</f>
      </c>
    </row>
    <row r="6873">
      <c r="A6873" s="95">
        <v>28628</v>
      </c>
      <c r="B6873" s="93" t="s">
        <v>16002</v>
      </c>
      <c r="C6873" s="93" t="s">
        <v>1443</v>
      </c>
      <c r="D6873" s="95">
        <v>1347</v>
      </c>
      <c r="E6873" s="95">
        <v>1575</v>
      </c>
      <c r="F6873" s="95">
        <v>368288</v>
      </c>
      <c r="G6873" s="95">
        <v>250</v>
      </c>
      <c r="H6873" s="93" t="s">
        <v>8976</v>
      </c>
      <c r="I6873" s="93" t="s">
        <v>23902</v>
      </c>
      <c r="J6873" s="93" t="s">
        <v>20854</v>
      </c>
      <c r="K6873" s="93" t="s">
        <v>20042</v>
      </c>
      <c r="L6873" s="14">
        <f>AND(vyberHrace&lt;&gt;"",ISNUMBER(SEARCH(vyberHrace,$B6873)))</f>
      </c>
      <c r="M6873" s="14">
        <f>AND($I6873=MID(kododd,1,2),$J6873=MID(kododd,3,3))</f>
      </c>
    </row>
    <row r="6874">
      <c r="A6874" s="95">
        <v>53432</v>
      </c>
      <c r="B6874" s="93" t="s">
        <v>16010</v>
      </c>
      <c r="C6874" s="93" t="s">
        <v>1420</v>
      </c>
      <c r="F6874" s="95">
        <v>23746246</v>
      </c>
      <c r="G6874" s="95">
        <v>0</v>
      </c>
      <c r="H6874" s="93" t="s">
        <v>8976</v>
      </c>
      <c r="I6874" s="93" t="s">
        <v>23902</v>
      </c>
      <c r="J6874" s="93" t="s">
        <v>20933</v>
      </c>
      <c r="K6874" s="93" t="s">
        <v>5593</v>
      </c>
      <c r="L6874" s="14">
        <f>AND(vyberHrace&lt;&gt;"",ISNUMBER(SEARCH(vyberHrace,$B6874)))</f>
      </c>
      <c r="M6874" s="14">
        <f>AND($I6874=MID(kododd,1,2),$J6874=MID(kododd,3,3))</f>
      </c>
    </row>
    <row r="6875">
      <c r="A6875" s="95">
        <v>53158</v>
      </c>
      <c r="B6875" s="93" t="s">
        <v>17582</v>
      </c>
      <c r="C6875" s="93" t="s">
        <v>1420</v>
      </c>
      <c r="G6875" s="95">
        <v>0</v>
      </c>
      <c r="H6875" s="93" t="s">
        <v>8976</v>
      </c>
      <c r="I6875" s="93" t="s">
        <v>23902</v>
      </c>
      <c r="J6875" s="93" t="s">
        <v>20897</v>
      </c>
      <c r="K6875" s="93" t="s">
        <v>11245</v>
      </c>
      <c r="L6875" s="14">
        <f>AND(vyberHrace&lt;&gt;"",ISNUMBER(SEARCH(vyberHrace,$B6875)))</f>
      </c>
      <c r="M6875" s="14">
        <f>AND($I6875=MID(kododd,1,2),$J6875=MID(kododd,3,3))</f>
      </c>
    </row>
    <row r="6876">
      <c r="A6876" s="95">
        <v>4140</v>
      </c>
      <c r="B6876" s="93" t="s">
        <v>16065</v>
      </c>
      <c r="C6876" s="93" t="s">
        <v>1415</v>
      </c>
      <c r="D6876" s="95">
        <v>1789</v>
      </c>
      <c r="E6876" s="95">
        <v>1834</v>
      </c>
      <c r="F6876" s="95">
        <v>304697</v>
      </c>
      <c r="G6876" s="95">
        <v>250</v>
      </c>
      <c r="H6876" s="93" t="s">
        <v>8976</v>
      </c>
      <c r="I6876" s="93" t="s">
        <v>23902</v>
      </c>
      <c r="J6876" s="93" t="s">
        <v>20859</v>
      </c>
      <c r="K6876" s="93" t="s">
        <v>4895</v>
      </c>
      <c r="L6876" s="14">
        <f>AND(vyberHrace&lt;&gt;"",ISNUMBER(SEARCH(vyberHrace,$B6876)))</f>
      </c>
      <c r="M6876" s="14">
        <f>AND($I6876=MID(kododd,1,2),$J6876=MID(kododd,3,3))</f>
      </c>
    </row>
    <row r="6877">
      <c r="A6877" s="95">
        <v>54582</v>
      </c>
      <c r="B6877" s="93" t="s">
        <v>2799</v>
      </c>
      <c r="C6877" s="93" t="s">
        <v>1420</v>
      </c>
      <c r="D6877" s="95">
        <v>1352</v>
      </c>
      <c r="E6877" s="95">
        <v>1528</v>
      </c>
      <c r="F6877" s="95">
        <v>23782870</v>
      </c>
      <c r="G6877" s="95">
        <v>250</v>
      </c>
      <c r="H6877" s="93" t="s">
        <v>8976</v>
      </c>
      <c r="I6877" s="93" t="s">
        <v>23902</v>
      </c>
      <c r="J6877" s="93" t="s">
        <v>20874</v>
      </c>
      <c r="K6877" s="93" t="s">
        <v>8815</v>
      </c>
      <c r="L6877" s="14">
        <f>AND(vyberHrace&lt;&gt;"",ISNUMBER(SEARCH(vyberHrace,$B6877)))</f>
      </c>
      <c r="M6877" s="14">
        <f>AND($I6877=MID(kododd,1,2),$J6877=MID(kododd,3,3))</f>
      </c>
    </row>
    <row r="6878">
      <c r="A6878" s="95">
        <v>5915</v>
      </c>
      <c r="B6878" s="93" t="s">
        <v>16079</v>
      </c>
      <c r="C6878" s="93" t="s">
        <v>1466</v>
      </c>
      <c r="D6878" s="95">
        <v>1333</v>
      </c>
      <c r="F6878" s="95">
        <v>23700122</v>
      </c>
      <c r="G6878" s="95">
        <v>250</v>
      </c>
      <c r="H6878" s="93" t="s">
        <v>8976</v>
      </c>
      <c r="I6878" s="93" t="s">
        <v>23902</v>
      </c>
      <c r="J6878" s="93" t="s">
        <v>20874</v>
      </c>
      <c r="K6878" s="93" t="s">
        <v>8815</v>
      </c>
      <c r="L6878" s="14">
        <f>AND(vyberHrace&lt;&gt;"",ISNUMBER(SEARCH(vyberHrace,$B6878)))</f>
      </c>
      <c r="M6878" s="14">
        <f>AND($I6878=MID(kododd,1,2),$J6878=MID(kododd,3,3))</f>
      </c>
    </row>
    <row r="6879">
      <c r="A6879" s="95">
        <v>59010</v>
      </c>
      <c r="B6879" s="93" t="s">
        <v>25462</v>
      </c>
      <c r="C6879" s="93" t="s">
        <v>1424</v>
      </c>
      <c r="F6879" s="95">
        <v>23786558</v>
      </c>
      <c r="G6879" s="95">
        <v>0</v>
      </c>
      <c r="H6879" s="93" t="s">
        <v>8976</v>
      </c>
      <c r="I6879" s="93" t="s">
        <v>23902</v>
      </c>
      <c r="J6879" s="93" t="s">
        <v>20897</v>
      </c>
      <c r="K6879" s="93" t="s">
        <v>11245</v>
      </c>
      <c r="L6879" s="14">
        <f>AND(vyberHrace&lt;&gt;"",ISNUMBER(SEARCH(vyberHrace,$B6879)))</f>
      </c>
      <c r="M6879" s="14">
        <f>AND($I6879=MID(kododd,1,2),$J6879=MID(kododd,3,3))</f>
      </c>
    </row>
    <row r="6880">
      <c r="A6880" s="95">
        <v>60446</v>
      </c>
      <c r="B6880" s="93" t="s">
        <v>26884</v>
      </c>
      <c r="C6880" s="93" t="s">
        <v>1488</v>
      </c>
      <c r="G6880" s="95">
        <v>250</v>
      </c>
      <c r="H6880" s="93" t="s">
        <v>8976</v>
      </c>
      <c r="I6880" s="93" t="s">
        <v>23902</v>
      </c>
      <c r="J6880" s="93" t="s">
        <v>20853</v>
      </c>
      <c r="K6880" s="93" t="s">
        <v>6888</v>
      </c>
      <c r="L6880" s="14">
        <f>AND(vyberHrace&lt;&gt;"",ISNUMBER(SEARCH(vyberHrace,$B6880)))</f>
      </c>
      <c r="M6880" s="14">
        <f>AND($I6880=MID(kododd,1,2),$J6880=MID(kododd,3,3))</f>
      </c>
    </row>
    <row r="6881">
      <c r="A6881" s="95">
        <v>60439</v>
      </c>
      <c r="B6881" s="93" t="s">
        <v>6999</v>
      </c>
      <c r="C6881" s="93" t="s">
        <v>1486</v>
      </c>
      <c r="G6881" s="95">
        <v>250</v>
      </c>
      <c r="H6881" s="93" t="s">
        <v>8976</v>
      </c>
      <c r="I6881" s="93" t="s">
        <v>23902</v>
      </c>
      <c r="J6881" s="93" t="s">
        <v>20853</v>
      </c>
      <c r="K6881" s="93" t="s">
        <v>6888</v>
      </c>
      <c r="L6881" s="14">
        <f>AND(vyberHrace&lt;&gt;"",ISNUMBER(SEARCH(vyberHrace,$B6881)))</f>
      </c>
      <c r="M6881" s="14">
        <f>AND($I6881=MID(kododd,1,2),$J6881=MID(kododd,3,3))</f>
      </c>
    </row>
    <row r="6882">
      <c r="A6882" s="95">
        <v>41155</v>
      </c>
      <c r="B6882" s="93" t="s">
        <v>15669</v>
      </c>
      <c r="C6882" s="93" t="s">
        <v>1404</v>
      </c>
      <c r="D6882" s="95">
        <v>1271</v>
      </c>
      <c r="G6882" s="95">
        <v>250</v>
      </c>
      <c r="H6882" s="93" t="s">
        <v>8976</v>
      </c>
      <c r="I6882" s="93" t="s">
        <v>23902</v>
      </c>
      <c r="J6882" s="93" t="s">
        <v>20960</v>
      </c>
      <c r="K6882" s="93" t="s">
        <v>11267</v>
      </c>
      <c r="L6882" s="14">
        <f>AND(vyberHrace&lt;&gt;"",ISNUMBER(SEARCH(vyberHrace,$B6882)))</f>
      </c>
      <c r="M6882" s="14">
        <f>AND($I6882=MID(kododd,1,2),$J6882=MID(kododd,3,3))</f>
      </c>
    </row>
    <row r="6883">
      <c r="A6883" s="95">
        <v>63564</v>
      </c>
      <c r="B6883" s="93" t="s">
        <v>15669</v>
      </c>
      <c r="C6883" s="93" t="s">
        <v>1409</v>
      </c>
      <c r="G6883" s="95">
        <v>250</v>
      </c>
      <c r="H6883" s="93" t="s">
        <v>8976</v>
      </c>
      <c r="I6883" s="93" t="s">
        <v>23902</v>
      </c>
      <c r="J6883" s="93" t="s">
        <v>20960</v>
      </c>
      <c r="K6883" s="93" t="s">
        <v>11267</v>
      </c>
      <c r="L6883" s="14">
        <f>AND(vyberHrace&lt;&gt;"",ISNUMBER(SEARCH(vyberHrace,$B6883)))</f>
      </c>
      <c r="M6883" s="14">
        <f>AND($I6883=MID(kododd,1,2),$J6883=MID(kododd,3,3))</f>
      </c>
    </row>
    <row r="6884">
      <c r="A6884" s="95">
        <v>60448</v>
      </c>
      <c r="B6884" s="93" t="s">
        <v>26886</v>
      </c>
      <c r="C6884" s="93" t="s">
        <v>1450</v>
      </c>
      <c r="G6884" s="95">
        <v>250</v>
      </c>
      <c r="H6884" s="93" t="s">
        <v>8976</v>
      </c>
      <c r="I6884" s="93" t="s">
        <v>23902</v>
      </c>
      <c r="J6884" s="93" t="s">
        <v>20854</v>
      </c>
      <c r="K6884" s="93" t="s">
        <v>20042</v>
      </c>
      <c r="L6884" s="14">
        <f>AND(vyberHrace&lt;&gt;"",ISNUMBER(SEARCH(vyberHrace,$B6884)))</f>
      </c>
      <c r="M6884" s="14">
        <f>AND($I6884=MID(kododd,1,2),$J6884=MID(kododd,3,3))</f>
      </c>
    </row>
    <row r="6885">
      <c r="A6885" s="95">
        <v>25998</v>
      </c>
      <c r="B6885" s="93" t="s">
        <v>5320</v>
      </c>
      <c r="C6885" s="93" t="s">
        <v>1475</v>
      </c>
      <c r="D6885" s="95">
        <v>1111</v>
      </c>
      <c r="F6885" s="95">
        <v>23704918</v>
      </c>
      <c r="G6885" s="95">
        <v>250</v>
      </c>
      <c r="H6885" s="93" t="s">
        <v>8976</v>
      </c>
      <c r="I6885" s="93" t="s">
        <v>23902</v>
      </c>
      <c r="J6885" s="93" t="s">
        <v>20870</v>
      </c>
      <c r="K6885" s="93" t="s">
        <v>9066</v>
      </c>
      <c r="L6885" s="14">
        <f>AND(vyberHrace&lt;&gt;"",ISNUMBER(SEARCH(vyberHrace,$B6885)))</f>
      </c>
      <c r="M6885" s="14">
        <f>AND($I6885=MID(kododd,1,2),$J6885=MID(kododd,3,3))</f>
      </c>
    </row>
    <row r="6886">
      <c r="A6886" s="95">
        <v>31202</v>
      </c>
      <c r="B6886" s="93" t="s">
        <v>5326</v>
      </c>
      <c r="C6886" s="93" t="s">
        <v>1473</v>
      </c>
      <c r="D6886" s="95">
        <v>1778</v>
      </c>
      <c r="E6886" s="95">
        <v>1857</v>
      </c>
      <c r="F6886" s="95">
        <v>23700130</v>
      </c>
      <c r="G6886" s="95">
        <v>0</v>
      </c>
      <c r="H6886" s="93" t="s">
        <v>8976</v>
      </c>
      <c r="I6886" s="93" t="s">
        <v>23902</v>
      </c>
      <c r="J6886" s="93" t="s">
        <v>20874</v>
      </c>
      <c r="K6886" s="93" t="s">
        <v>8815</v>
      </c>
      <c r="L6886" s="14">
        <f>AND(vyberHrace&lt;&gt;"",ISNUMBER(SEARCH(vyberHrace,$B6886)))</f>
      </c>
      <c r="M6886" s="14">
        <f>AND($I6886=MID(kododd,1,2),$J6886=MID(kododd,3,3))</f>
      </c>
    </row>
    <row r="6887">
      <c r="A6887" s="95">
        <v>60232</v>
      </c>
      <c r="B6887" s="93" t="s">
        <v>26693</v>
      </c>
      <c r="C6887" s="93" t="s">
        <v>1486</v>
      </c>
      <c r="G6887" s="95">
        <v>250</v>
      </c>
      <c r="H6887" s="93" t="s">
        <v>8976</v>
      </c>
      <c r="I6887" s="93" t="s">
        <v>23902</v>
      </c>
      <c r="J6887" s="93" t="s">
        <v>20854</v>
      </c>
      <c r="K6887" s="93" t="s">
        <v>20042</v>
      </c>
      <c r="L6887" s="14">
        <f>AND(vyberHrace&lt;&gt;"",ISNUMBER(SEARCH(vyberHrace,$B6887)))</f>
      </c>
      <c r="M6887" s="14">
        <f>AND($I6887=MID(kododd,1,2),$J6887=MID(kododd,3,3))</f>
      </c>
    </row>
    <row r="6888">
      <c r="A6888" s="95">
        <v>60231</v>
      </c>
      <c r="B6888" s="93" t="s">
        <v>26692</v>
      </c>
      <c r="C6888" s="93" t="s">
        <v>1424</v>
      </c>
      <c r="G6888" s="95">
        <v>250</v>
      </c>
      <c r="H6888" s="93" t="s">
        <v>8976</v>
      </c>
      <c r="I6888" s="93" t="s">
        <v>23902</v>
      </c>
      <c r="J6888" s="93" t="s">
        <v>20854</v>
      </c>
      <c r="K6888" s="93" t="s">
        <v>20042</v>
      </c>
      <c r="L6888" s="14">
        <f>AND(vyberHrace&lt;&gt;"",ISNUMBER(SEARCH(vyberHrace,$B6888)))</f>
      </c>
      <c r="M6888" s="14">
        <f>AND($I6888=MID(kododd,1,2),$J6888=MID(kododd,3,3))</f>
      </c>
    </row>
    <row r="6889">
      <c r="A6889" s="95">
        <v>46616</v>
      </c>
      <c r="B6889" s="93" t="s">
        <v>7648</v>
      </c>
      <c r="C6889" s="93" t="s">
        <v>1410</v>
      </c>
      <c r="D6889" s="95">
        <v>1081</v>
      </c>
      <c r="F6889" s="95">
        <v>23795824</v>
      </c>
      <c r="G6889" s="95">
        <v>250</v>
      </c>
      <c r="H6889" s="93" t="s">
        <v>8976</v>
      </c>
      <c r="I6889" s="93" t="s">
        <v>23902</v>
      </c>
      <c r="J6889" s="93" t="s">
        <v>20903</v>
      </c>
      <c r="K6889" s="93" t="s">
        <v>5073</v>
      </c>
      <c r="L6889" s="14">
        <f>AND(vyberHrace&lt;&gt;"",ISNUMBER(SEARCH(vyberHrace,$B6889)))</f>
      </c>
      <c r="M6889" s="14">
        <f>AND($I6889=MID(kododd,1,2),$J6889=MID(kododd,3,3))</f>
      </c>
    </row>
    <row r="6890">
      <c r="A6890" s="95">
        <v>60396</v>
      </c>
      <c r="B6890" s="93" t="s">
        <v>26841</v>
      </c>
      <c r="C6890" s="93" t="s">
        <v>1450</v>
      </c>
      <c r="G6890" s="95">
        <v>250</v>
      </c>
      <c r="H6890" s="93" t="s">
        <v>8976</v>
      </c>
      <c r="I6890" s="93" t="s">
        <v>23902</v>
      </c>
      <c r="J6890" s="93" t="s">
        <v>20854</v>
      </c>
      <c r="K6890" s="93" t="s">
        <v>20042</v>
      </c>
      <c r="L6890" s="14">
        <f>AND(vyberHrace&lt;&gt;"",ISNUMBER(SEARCH(vyberHrace,$B6890)))</f>
      </c>
      <c r="M6890" s="14">
        <f>AND($I6890=MID(kododd,1,2),$J6890=MID(kododd,3,3))</f>
      </c>
    </row>
    <row r="6891">
      <c r="A6891" s="95">
        <v>39736</v>
      </c>
      <c r="B6891" s="93" t="s">
        <v>7670</v>
      </c>
      <c r="C6891" s="93" t="s">
        <v>1400</v>
      </c>
      <c r="D6891" s="95">
        <v>1100</v>
      </c>
      <c r="G6891" s="95">
        <v>0</v>
      </c>
      <c r="H6891" s="93" t="s">
        <v>8976</v>
      </c>
      <c r="I6891" s="93" t="s">
        <v>23902</v>
      </c>
      <c r="J6891" s="93" t="s">
        <v>20859</v>
      </c>
      <c r="K6891" s="93" t="s">
        <v>4895</v>
      </c>
      <c r="L6891" s="14">
        <f>AND(vyberHrace&lt;&gt;"",ISNUMBER(SEARCH(vyberHrace,$B6891)))</f>
      </c>
      <c r="M6891" s="14">
        <f>AND($I6891=MID(kododd,1,2),$J6891=MID(kododd,3,3))</f>
      </c>
    </row>
    <row r="6892">
      <c r="A6892" s="95">
        <v>35459</v>
      </c>
      <c r="B6892" s="93" t="s">
        <v>7680</v>
      </c>
      <c r="C6892" s="93" t="s">
        <v>1430</v>
      </c>
      <c r="D6892" s="95">
        <v>1250</v>
      </c>
      <c r="G6892" s="95">
        <v>0</v>
      </c>
      <c r="H6892" s="93" t="s">
        <v>8976</v>
      </c>
      <c r="I6892" s="93" t="s">
        <v>23902</v>
      </c>
      <c r="J6892" s="93" t="s">
        <v>20908</v>
      </c>
      <c r="K6892" s="93" t="s">
        <v>6980</v>
      </c>
      <c r="L6892" s="14">
        <f>AND(vyberHrace&lt;&gt;"",ISNUMBER(SEARCH(vyberHrace,$B6892)))</f>
      </c>
      <c r="M6892" s="14">
        <f>AND($I6892=MID(kododd,1,2),$J6892=MID(kododd,3,3))</f>
      </c>
    </row>
    <row r="6893">
      <c r="A6893" s="95">
        <v>43744</v>
      </c>
      <c r="B6893" s="93" t="s">
        <v>7592</v>
      </c>
      <c r="C6893" s="93" t="s">
        <v>1455</v>
      </c>
      <c r="D6893" s="95">
        <v>1648</v>
      </c>
      <c r="E6893" s="95">
        <v>1679</v>
      </c>
      <c r="F6893" s="95">
        <v>391530</v>
      </c>
      <c r="G6893" s="95">
        <v>250</v>
      </c>
      <c r="H6893" s="93" t="s">
        <v>8976</v>
      </c>
      <c r="I6893" s="93" t="s">
        <v>23902</v>
      </c>
      <c r="J6893" s="93" t="s">
        <v>20900</v>
      </c>
      <c r="K6893" s="93" t="s">
        <v>7820</v>
      </c>
      <c r="L6893" s="14">
        <f>AND(vyberHrace&lt;&gt;"",ISNUMBER(SEARCH(vyberHrace,$B6893)))</f>
      </c>
      <c r="M6893" s="14">
        <f>AND($I6893=MID(kododd,1,2),$J6893=MID(kododd,3,3))</f>
      </c>
    </row>
    <row r="6894">
      <c r="A6894" s="95">
        <v>39628</v>
      </c>
      <c r="B6894" s="93" t="s">
        <v>7593</v>
      </c>
      <c r="C6894" s="93" t="s">
        <v>1399</v>
      </c>
      <c r="D6894" s="95">
        <v>2088</v>
      </c>
      <c r="E6894" s="95">
        <v>2118</v>
      </c>
      <c r="F6894" s="95">
        <v>388491</v>
      </c>
      <c r="G6894" s="95">
        <v>250</v>
      </c>
      <c r="H6894" s="93" t="s">
        <v>8976</v>
      </c>
      <c r="I6894" s="93" t="s">
        <v>23902</v>
      </c>
      <c r="J6894" s="93" t="s">
        <v>20900</v>
      </c>
      <c r="K6894" s="93" t="s">
        <v>7820</v>
      </c>
      <c r="L6894" s="14">
        <f>AND(vyberHrace&lt;&gt;"",ISNUMBER(SEARCH(vyberHrace,$B6894)))</f>
      </c>
      <c r="M6894" s="14">
        <f>AND($I6894=MID(kododd,1,2),$J6894=MID(kododd,3,3))</f>
      </c>
    </row>
    <row r="6895">
      <c r="A6895" s="95">
        <v>41692</v>
      </c>
      <c r="B6895" s="93" t="s">
        <v>7594</v>
      </c>
      <c r="C6895" s="93" t="s">
        <v>1408</v>
      </c>
      <c r="D6895" s="95">
        <v>1895</v>
      </c>
      <c r="E6895" s="95">
        <v>1940</v>
      </c>
      <c r="F6895" s="95">
        <v>391549</v>
      </c>
      <c r="G6895" s="95">
        <v>250</v>
      </c>
      <c r="H6895" s="93" t="s">
        <v>8976</v>
      </c>
      <c r="I6895" s="93" t="s">
        <v>23902</v>
      </c>
      <c r="J6895" s="93" t="s">
        <v>20900</v>
      </c>
      <c r="K6895" s="93" t="s">
        <v>7820</v>
      </c>
      <c r="L6895" s="14">
        <f>AND(vyberHrace&lt;&gt;"",ISNUMBER(SEARCH(vyberHrace,$B6895)))</f>
      </c>
      <c r="M6895" s="14">
        <f>AND($I6895=MID(kododd,1,2),$J6895=MID(kododd,3,3))</f>
      </c>
    </row>
    <row r="6896">
      <c r="A6896" s="95">
        <v>51557</v>
      </c>
      <c r="B6896" s="93" t="s">
        <v>7701</v>
      </c>
      <c r="C6896" s="93" t="s">
        <v>1442</v>
      </c>
      <c r="D6896" s="95">
        <v>1950</v>
      </c>
      <c r="E6896" s="95">
        <v>1979</v>
      </c>
      <c r="F6896" s="95">
        <v>23735570</v>
      </c>
      <c r="G6896" s="95">
        <v>250</v>
      </c>
      <c r="H6896" s="93" t="s">
        <v>8976</v>
      </c>
      <c r="I6896" s="93" t="s">
        <v>23902</v>
      </c>
      <c r="J6896" s="93" t="s">
        <v>20956</v>
      </c>
      <c r="K6896" s="93" t="s">
        <v>5622</v>
      </c>
      <c r="L6896" s="14">
        <f>AND(vyberHrace&lt;&gt;"",ISNUMBER(SEARCH(vyberHrace,$B6896)))</f>
      </c>
      <c r="M6896" s="14">
        <f>AND($I6896=MID(kododd,1,2),$J6896=MID(kododd,3,3))</f>
      </c>
    </row>
    <row r="6897">
      <c r="A6897" s="95">
        <v>59467</v>
      </c>
      <c r="B6897" s="93" t="s">
        <v>25877</v>
      </c>
      <c r="C6897" s="93" t="s">
        <v>1406</v>
      </c>
      <c r="D6897" s="95">
        <v>1037</v>
      </c>
      <c r="F6897" s="95">
        <v>23781300</v>
      </c>
      <c r="G6897" s="95">
        <v>0</v>
      </c>
      <c r="H6897" s="93" t="s">
        <v>8976</v>
      </c>
      <c r="I6897" s="93" t="s">
        <v>23902</v>
      </c>
      <c r="J6897" s="93" t="s">
        <v>20900</v>
      </c>
      <c r="K6897" s="93" t="s">
        <v>7820</v>
      </c>
      <c r="L6897" s="14">
        <f>AND(vyberHrace&lt;&gt;"",ISNUMBER(SEARCH(vyberHrace,$B6897)))</f>
      </c>
      <c r="M6897" s="14">
        <f>AND($I6897=MID(kododd,1,2),$J6897=MID(kododd,3,3))</f>
      </c>
    </row>
    <row r="6898">
      <c r="A6898" s="95">
        <v>62679</v>
      </c>
      <c r="B6898" s="93" t="s">
        <v>28648</v>
      </c>
      <c r="C6898" s="93" t="s">
        <v>1422</v>
      </c>
      <c r="D6898" s="95">
        <v>1269</v>
      </c>
      <c r="E6898" s="95">
        <v>1518</v>
      </c>
      <c r="F6898" s="95">
        <v>571001646</v>
      </c>
      <c r="G6898" s="95">
        <v>250</v>
      </c>
      <c r="H6898" s="93" t="s">
        <v>8976</v>
      </c>
      <c r="I6898" s="93" t="s">
        <v>23902</v>
      </c>
      <c r="J6898" s="93" t="s">
        <v>20900</v>
      </c>
      <c r="K6898" s="93" t="s">
        <v>7820</v>
      </c>
      <c r="L6898" s="14">
        <f>AND(vyberHrace&lt;&gt;"",ISNUMBER(SEARCH(vyberHrace,$B6898)))</f>
      </c>
      <c r="M6898" s="14">
        <f>AND($I6898=MID(kododd,1,2),$J6898=MID(kododd,3,3))</f>
      </c>
    </row>
    <row r="6899">
      <c r="A6899" s="95">
        <v>15308</v>
      </c>
      <c r="B6899" s="93" t="s">
        <v>9841</v>
      </c>
      <c r="C6899" s="93" t="s">
        <v>1456</v>
      </c>
      <c r="D6899" s="95">
        <v>1716</v>
      </c>
      <c r="E6899" s="95">
        <v>1840</v>
      </c>
      <c r="F6899" s="95">
        <v>333271</v>
      </c>
      <c r="G6899" s="95">
        <v>250</v>
      </c>
      <c r="H6899" s="93" t="s">
        <v>8976</v>
      </c>
      <c r="I6899" s="93" t="s">
        <v>23902</v>
      </c>
      <c r="J6899" s="93" t="s">
        <v>20908</v>
      </c>
      <c r="K6899" s="93" t="s">
        <v>6980</v>
      </c>
      <c r="L6899" s="14">
        <f>AND(vyberHrace&lt;&gt;"",ISNUMBER(SEARCH(vyberHrace,$B6899)))</f>
      </c>
      <c r="M6899" s="14">
        <f>AND($I6899=MID(kododd,1,2),$J6899=MID(kododd,3,3))</f>
      </c>
    </row>
    <row r="6900">
      <c r="A6900" s="95">
        <v>62461</v>
      </c>
      <c r="B6900" s="93" t="s">
        <v>28915</v>
      </c>
      <c r="C6900" s="93" t="s">
        <v>1487</v>
      </c>
      <c r="G6900" s="95">
        <v>250</v>
      </c>
      <c r="H6900" s="93" t="s">
        <v>8976</v>
      </c>
      <c r="I6900" s="93" t="s">
        <v>23902</v>
      </c>
      <c r="J6900" s="93" t="s">
        <v>20854</v>
      </c>
      <c r="K6900" s="93" t="s">
        <v>20042</v>
      </c>
      <c r="L6900" s="14">
        <f>AND(vyberHrace&lt;&gt;"",ISNUMBER(SEARCH(vyberHrace,$B6900)))</f>
      </c>
      <c r="M6900" s="14">
        <f>AND($I6900=MID(kododd,1,2),$J6900=MID(kododd,3,3))</f>
      </c>
    </row>
    <row r="6901">
      <c r="A6901" s="95">
        <v>7890</v>
      </c>
      <c r="B6901" s="93" t="s">
        <v>9961</v>
      </c>
      <c r="C6901" s="93" t="s">
        <v>1429</v>
      </c>
      <c r="D6901" s="95">
        <v>1825</v>
      </c>
      <c r="E6901" s="95">
        <v>1828</v>
      </c>
      <c r="F6901" s="95">
        <v>373885</v>
      </c>
      <c r="G6901" s="95">
        <v>250</v>
      </c>
      <c r="H6901" s="93" t="s">
        <v>8976</v>
      </c>
      <c r="I6901" s="93" t="s">
        <v>23902</v>
      </c>
      <c r="J6901" s="93" t="s">
        <v>20897</v>
      </c>
      <c r="K6901" s="93" t="s">
        <v>11245</v>
      </c>
      <c r="L6901" s="14">
        <f>AND(vyberHrace&lt;&gt;"",ISNUMBER(SEARCH(vyberHrace,$B6901)))</f>
      </c>
      <c r="M6901" s="14">
        <f>AND($I6901=MID(kododd,1,2),$J6901=MID(kododd,3,3))</f>
      </c>
    </row>
    <row r="6902">
      <c r="A6902" s="95">
        <v>53406</v>
      </c>
      <c r="B6902" s="93" t="s">
        <v>17595</v>
      </c>
      <c r="C6902" s="93" t="s">
        <v>1422</v>
      </c>
      <c r="F6902" s="95">
        <v>23746254</v>
      </c>
      <c r="G6902" s="95">
        <v>0</v>
      </c>
      <c r="H6902" s="93" t="s">
        <v>8976</v>
      </c>
      <c r="I6902" s="93" t="s">
        <v>23902</v>
      </c>
      <c r="J6902" s="93" t="s">
        <v>20933</v>
      </c>
      <c r="K6902" s="93" t="s">
        <v>5593</v>
      </c>
      <c r="L6902" s="14">
        <f>AND(vyberHrace&lt;&gt;"",ISNUMBER(SEARCH(vyberHrace,$B6902)))</f>
      </c>
      <c r="M6902" s="14">
        <f>AND($I6902=MID(kododd,1,2),$J6902=MID(kododd,3,3))</f>
      </c>
    </row>
    <row r="6903">
      <c r="A6903" s="95">
        <v>49037</v>
      </c>
      <c r="B6903" s="93" t="s">
        <v>21188</v>
      </c>
      <c r="C6903" s="93" t="s">
        <v>1412</v>
      </c>
      <c r="F6903" s="95">
        <v>23782986</v>
      </c>
      <c r="G6903" s="95">
        <v>250</v>
      </c>
      <c r="H6903" s="93" t="s">
        <v>8976</v>
      </c>
      <c r="I6903" s="93" t="s">
        <v>23902</v>
      </c>
      <c r="J6903" s="93" t="s">
        <v>20956</v>
      </c>
      <c r="K6903" s="93" t="s">
        <v>5622</v>
      </c>
      <c r="L6903" s="14">
        <f>AND(vyberHrace&lt;&gt;"",ISNUMBER(SEARCH(vyberHrace,$B6903)))</f>
      </c>
      <c r="M6903" s="14">
        <f>AND($I6903=MID(kododd,1,2),$J6903=MID(kododd,3,3))</f>
      </c>
    </row>
    <row r="6904">
      <c r="A6904" s="95">
        <v>37846</v>
      </c>
      <c r="B6904" s="93" t="s">
        <v>9902</v>
      </c>
      <c r="C6904" s="93" t="s">
        <v>1475</v>
      </c>
      <c r="G6904" s="95">
        <v>0</v>
      </c>
      <c r="H6904" s="93" t="s">
        <v>8976</v>
      </c>
      <c r="I6904" s="93" t="s">
        <v>23902</v>
      </c>
      <c r="J6904" s="93" t="s">
        <v>20903</v>
      </c>
      <c r="K6904" s="93" t="s">
        <v>5073</v>
      </c>
      <c r="L6904" s="14">
        <f>AND(vyberHrace&lt;&gt;"",ISNUMBER(SEARCH(vyberHrace,$B6904)))</f>
      </c>
      <c r="M6904" s="14">
        <f>AND($I6904=MID(kododd,1,2),$J6904=MID(kododd,3,3))</f>
      </c>
    </row>
    <row r="6905">
      <c r="A6905" s="95">
        <v>63737</v>
      </c>
      <c r="B6905" s="93" t="s">
        <v>29820</v>
      </c>
      <c r="C6905" s="93" t="s">
        <v>1422</v>
      </c>
      <c r="G6905" s="95">
        <v>250</v>
      </c>
      <c r="H6905" s="93" t="s">
        <v>8976</v>
      </c>
      <c r="I6905" s="93" t="s">
        <v>23902</v>
      </c>
      <c r="J6905" s="93" t="s">
        <v>20854</v>
      </c>
      <c r="K6905" s="93" t="s">
        <v>20042</v>
      </c>
      <c r="L6905" s="14">
        <f>AND(vyberHrace&lt;&gt;"",ISNUMBER(SEARCH(vyberHrace,$B6905)))</f>
      </c>
      <c r="M6905" s="14">
        <f>AND($I6905=MID(kododd,1,2),$J6905=MID(kododd,3,3))</f>
      </c>
    </row>
    <row r="6906">
      <c r="A6906" s="95">
        <v>63736</v>
      </c>
      <c r="B6906" s="93" t="s">
        <v>29821</v>
      </c>
      <c r="C6906" s="93" t="s">
        <v>1446</v>
      </c>
      <c r="G6906" s="95">
        <v>250</v>
      </c>
      <c r="H6906" s="93" t="s">
        <v>8976</v>
      </c>
      <c r="I6906" s="93" t="s">
        <v>23902</v>
      </c>
      <c r="J6906" s="93" t="s">
        <v>20854</v>
      </c>
      <c r="K6906" s="93" t="s">
        <v>20042</v>
      </c>
      <c r="L6906" s="14">
        <f>AND(vyberHrace&lt;&gt;"",ISNUMBER(SEARCH(vyberHrace,$B6906)))</f>
      </c>
      <c r="M6906" s="14">
        <f>AND($I6906=MID(kododd,1,2),$J6906=MID(kododd,3,3))</f>
      </c>
    </row>
    <row r="6907">
      <c r="A6907" s="95">
        <v>17432</v>
      </c>
      <c r="B6907" s="93" t="s">
        <v>9907</v>
      </c>
      <c r="C6907" s="93" t="s">
        <v>1475</v>
      </c>
      <c r="G6907" s="95">
        <v>0</v>
      </c>
      <c r="H6907" s="93" t="s">
        <v>8976</v>
      </c>
      <c r="I6907" s="93" t="s">
        <v>23902</v>
      </c>
      <c r="J6907" s="93" t="s">
        <v>20908</v>
      </c>
      <c r="K6907" s="93" t="s">
        <v>6980</v>
      </c>
      <c r="L6907" s="14">
        <f>AND(vyberHrace&lt;&gt;"",ISNUMBER(SEARCH(vyberHrace,$B6907)))</f>
      </c>
      <c r="M6907" s="14">
        <f>AND($I6907=MID(kododd,1,2),$J6907=MID(kododd,3,3))</f>
      </c>
    </row>
    <row r="6908">
      <c r="A6908" s="95">
        <v>58307</v>
      </c>
      <c r="B6908" s="93" t="s">
        <v>24819</v>
      </c>
      <c r="C6908" s="93" t="s">
        <v>1424</v>
      </c>
      <c r="F6908" s="95">
        <v>23795972</v>
      </c>
      <c r="G6908" s="95">
        <v>250</v>
      </c>
      <c r="H6908" s="93" t="s">
        <v>8976</v>
      </c>
      <c r="I6908" s="93" t="s">
        <v>23902</v>
      </c>
      <c r="J6908" s="93" t="s">
        <v>20956</v>
      </c>
      <c r="K6908" s="93" t="s">
        <v>5622</v>
      </c>
      <c r="L6908" s="14">
        <f>AND(vyberHrace&lt;&gt;"",ISNUMBER(SEARCH(vyberHrace,$B6908)))</f>
      </c>
      <c r="M6908" s="14">
        <f>AND($I6908=MID(kododd,1,2),$J6908=MID(kododd,3,3))</f>
      </c>
    </row>
    <row r="6909">
      <c r="A6909" s="95">
        <v>15310</v>
      </c>
      <c r="B6909" s="93" t="s">
        <v>9919</v>
      </c>
      <c r="C6909" s="93" t="s">
        <v>1435</v>
      </c>
      <c r="D6909" s="95">
        <v>1614</v>
      </c>
      <c r="G6909" s="95">
        <v>0</v>
      </c>
      <c r="H6909" s="93" t="s">
        <v>8976</v>
      </c>
      <c r="I6909" s="93" t="s">
        <v>23902</v>
      </c>
      <c r="J6909" s="93" t="s">
        <v>20859</v>
      </c>
      <c r="K6909" s="93" t="s">
        <v>4895</v>
      </c>
      <c r="L6909" s="14">
        <f>AND(vyberHrace&lt;&gt;"",ISNUMBER(SEARCH(vyberHrace,$B6909)))</f>
      </c>
      <c r="M6909" s="14">
        <f>AND($I6909=MID(kododd,1,2),$J6909=MID(kododd,3,3))</f>
      </c>
    </row>
    <row r="6910">
      <c r="A6910" s="95">
        <v>63556</v>
      </c>
      <c r="B6910" s="93" t="s">
        <v>28916</v>
      </c>
      <c r="C6910" s="93" t="s">
        <v>1450</v>
      </c>
      <c r="F6910" s="95">
        <v>571006540</v>
      </c>
      <c r="G6910" s="95">
        <v>250</v>
      </c>
      <c r="H6910" s="93" t="s">
        <v>8976</v>
      </c>
      <c r="I6910" s="93" t="s">
        <v>23902</v>
      </c>
      <c r="J6910" s="93" t="s">
        <v>20859</v>
      </c>
      <c r="K6910" s="93" t="s">
        <v>4895</v>
      </c>
      <c r="L6910" s="14">
        <f>AND(vyberHrace&lt;&gt;"",ISNUMBER(SEARCH(vyberHrace,$B6910)))</f>
      </c>
      <c r="M6910" s="14">
        <f>AND($I6910=MID(kododd,1,2),$J6910=MID(kododd,3,3))</f>
      </c>
    </row>
    <row r="6911">
      <c r="A6911" s="95">
        <v>46462</v>
      </c>
      <c r="B6911" s="93" t="s">
        <v>12140</v>
      </c>
      <c r="C6911" s="93" t="s">
        <v>1416</v>
      </c>
      <c r="F6911" s="95">
        <v>23717750</v>
      </c>
      <c r="G6911" s="95">
        <v>0</v>
      </c>
      <c r="H6911" s="93" t="s">
        <v>8976</v>
      </c>
      <c r="I6911" s="93" t="s">
        <v>23902</v>
      </c>
      <c r="J6911" s="93" t="s">
        <v>20859</v>
      </c>
      <c r="K6911" s="93" t="s">
        <v>4895</v>
      </c>
      <c r="L6911" s="14">
        <f>AND(vyberHrace&lt;&gt;"",ISNUMBER(SEARCH(vyberHrace,$B6911)))</f>
      </c>
      <c r="M6911" s="14">
        <f>AND($I6911=MID(kododd,1,2),$J6911=MID(kododd,3,3))</f>
      </c>
    </row>
    <row r="6912">
      <c r="A6912" s="95">
        <v>45592</v>
      </c>
      <c r="B6912" s="93" t="s">
        <v>17772</v>
      </c>
      <c r="C6912" s="93" t="s">
        <v>3255</v>
      </c>
      <c r="F6912" s="95">
        <v>23709413</v>
      </c>
      <c r="G6912" s="95">
        <v>0</v>
      </c>
      <c r="H6912" s="93" t="s">
        <v>8976</v>
      </c>
      <c r="I6912" s="93" t="s">
        <v>23902</v>
      </c>
      <c r="J6912" s="93" t="s">
        <v>20859</v>
      </c>
      <c r="K6912" s="93" t="s">
        <v>4895</v>
      </c>
      <c r="L6912" s="14">
        <f>AND(vyberHrace&lt;&gt;"",ISNUMBER(SEARCH(vyberHrace,$B6912)))</f>
      </c>
      <c r="M6912" s="14">
        <f>AND($I6912=MID(kododd,1,2),$J6912=MID(kododd,3,3))</f>
      </c>
    </row>
    <row r="6913">
      <c r="A6913" s="95">
        <v>50772</v>
      </c>
      <c r="B6913" s="93" t="s">
        <v>9170</v>
      </c>
      <c r="C6913" s="93" t="s">
        <v>1412</v>
      </c>
      <c r="G6913" s="95">
        <v>250</v>
      </c>
      <c r="H6913" s="93" t="s">
        <v>8976</v>
      </c>
      <c r="I6913" s="93" t="s">
        <v>23902</v>
      </c>
      <c r="J6913" s="93" t="s">
        <v>20853</v>
      </c>
      <c r="K6913" s="93" t="s">
        <v>6888</v>
      </c>
      <c r="L6913" s="14">
        <f>AND(vyberHrace&lt;&gt;"",ISNUMBER(SEARCH(vyberHrace,$B6913)))</f>
      </c>
      <c r="M6913" s="14">
        <f>AND($I6913=MID(kododd,1,2),$J6913=MID(kododd,3,3))</f>
      </c>
    </row>
    <row r="6914">
      <c r="A6914" s="95">
        <v>10457</v>
      </c>
      <c r="B6914" s="93" t="s">
        <v>12142</v>
      </c>
      <c r="C6914" s="93" t="s">
        <v>1429</v>
      </c>
      <c r="D6914" s="95">
        <v>1459</v>
      </c>
      <c r="E6914" s="95">
        <v>1607</v>
      </c>
      <c r="F6914" s="95">
        <v>333280</v>
      </c>
      <c r="G6914" s="95">
        <v>250</v>
      </c>
      <c r="H6914" s="93" t="s">
        <v>8976</v>
      </c>
      <c r="I6914" s="93" t="s">
        <v>23902</v>
      </c>
      <c r="J6914" s="93" t="s">
        <v>20870</v>
      </c>
      <c r="K6914" s="93" t="s">
        <v>9066</v>
      </c>
      <c r="L6914" s="14">
        <f>AND(vyberHrace&lt;&gt;"",ISNUMBER(SEARCH(vyberHrace,$B6914)))</f>
      </c>
      <c r="M6914" s="14">
        <f>AND($I6914=MID(kododd,1,2),$J6914=MID(kododd,3,3))</f>
      </c>
    </row>
    <row r="6915">
      <c r="A6915" s="95">
        <v>53180</v>
      </c>
      <c r="B6915" s="93" t="s">
        <v>17604</v>
      </c>
      <c r="C6915" s="93" t="s">
        <v>1420</v>
      </c>
      <c r="F6915" s="95">
        <v>23776153</v>
      </c>
      <c r="G6915" s="95">
        <v>250</v>
      </c>
      <c r="H6915" s="93" t="s">
        <v>8976</v>
      </c>
      <c r="I6915" s="93" t="s">
        <v>23902</v>
      </c>
      <c r="J6915" s="93" t="s">
        <v>20853</v>
      </c>
      <c r="K6915" s="93" t="s">
        <v>6888</v>
      </c>
      <c r="L6915" s="14">
        <f>AND(vyberHrace&lt;&gt;"",ISNUMBER(SEARCH(vyberHrace,$B6915)))</f>
      </c>
      <c r="M6915" s="14">
        <f>AND($I6915=MID(kododd,1,2),$J6915=MID(kododd,3,3))</f>
      </c>
    </row>
    <row r="6916">
      <c r="A6916" s="95">
        <v>15318</v>
      </c>
      <c r="B6916" s="93" t="s">
        <v>14439</v>
      </c>
      <c r="C6916" s="93" t="s">
        <v>1404</v>
      </c>
      <c r="D6916" s="95">
        <v>1645</v>
      </c>
      <c r="E6916" s="95">
        <v>1831</v>
      </c>
      <c r="F6916" s="95">
        <v>23704926</v>
      </c>
      <c r="G6916" s="95">
        <v>250</v>
      </c>
      <c r="H6916" s="93" t="s">
        <v>8976</v>
      </c>
      <c r="I6916" s="93" t="s">
        <v>23902</v>
      </c>
      <c r="J6916" s="93" t="s">
        <v>20908</v>
      </c>
      <c r="K6916" s="93" t="s">
        <v>6980</v>
      </c>
      <c r="L6916" s="14">
        <f>AND(vyberHrace&lt;&gt;"",ISNUMBER(SEARCH(vyberHrace,$B6916)))</f>
      </c>
      <c r="M6916" s="14">
        <f>AND($I6916=MID(kododd,1,2),$J6916=MID(kododd,3,3))</f>
      </c>
    </row>
    <row r="6917">
      <c r="A6917" s="95">
        <v>11599</v>
      </c>
      <c r="B6917" s="93" t="s">
        <v>21079</v>
      </c>
      <c r="C6917" s="93" t="s">
        <v>1461</v>
      </c>
      <c r="D6917" s="95">
        <v>1835</v>
      </c>
      <c r="F6917" s="95">
        <v>347043</v>
      </c>
      <c r="G6917" s="95">
        <v>0</v>
      </c>
      <c r="H6917" s="93" t="s">
        <v>8976</v>
      </c>
      <c r="I6917" s="93" t="s">
        <v>23902</v>
      </c>
      <c r="J6917" s="93" t="s">
        <v>20913</v>
      </c>
      <c r="K6917" s="93" t="s">
        <v>126</v>
      </c>
      <c r="L6917" s="14">
        <f>AND(vyberHrace&lt;&gt;"",ISNUMBER(SEARCH(vyberHrace,$B6917)))</f>
      </c>
      <c r="M6917" s="14">
        <f>AND($I6917=MID(kododd,1,2),$J6917=MID(kododd,3,3))</f>
      </c>
    </row>
    <row r="6918">
      <c r="A6918" s="95">
        <v>62686</v>
      </c>
      <c r="B6918" s="93" t="s">
        <v>14453</v>
      </c>
      <c r="C6918" s="93" t="s">
        <v>1486</v>
      </c>
      <c r="G6918" s="95">
        <v>250</v>
      </c>
      <c r="H6918" s="93" t="s">
        <v>8976</v>
      </c>
      <c r="I6918" s="93" t="s">
        <v>23902</v>
      </c>
      <c r="J6918" s="93" t="s">
        <v>20958</v>
      </c>
      <c r="K6918" s="93" t="s">
        <v>7946</v>
      </c>
      <c r="L6918" s="14">
        <f>AND(vyberHrace&lt;&gt;"",ISNUMBER(SEARCH(vyberHrace,$B6918)))</f>
      </c>
      <c r="M6918" s="14">
        <f>AND($I6918=MID(kododd,1,2),$J6918=MID(kododd,3,3))</f>
      </c>
    </row>
    <row r="6919">
      <c r="A6919" s="95">
        <v>591</v>
      </c>
      <c r="B6919" s="93" t="s">
        <v>14455</v>
      </c>
      <c r="C6919" s="93" t="s">
        <v>1465</v>
      </c>
      <c r="D6919" s="95">
        <v>1842</v>
      </c>
      <c r="E6919" s="95">
        <v>1919</v>
      </c>
      <c r="F6919" s="95">
        <v>306240</v>
      </c>
      <c r="G6919" s="95">
        <v>250</v>
      </c>
      <c r="H6919" s="93" t="s">
        <v>8976</v>
      </c>
      <c r="I6919" s="93" t="s">
        <v>23902</v>
      </c>
      <c r="J6919" s="93" t="s">
        <v>20854</v>
      </c>
      <c r="K6919" s="93" t="s">
        <v>20042</v>
      </c>
      <c r="L6919" s="14">
        <f>AND(vyberHrace&lt;&gt;"",ISNUMBER(SEARCH(vyberHrace,$B6919)))</f>
      </c>
      <c r="M6919" s="14">
        <f>AND($I6919=MID(kododd,1,2),$J6919=MID(kododd,3,3))</f>
      </c>
    </row>
    <row r="6920">
      <c r="A6920" s="95">
        <v>62687</v>
      </c>
      <c r="B6920" s="93" t="s">
        <v>5791</v>
      </c>
      <c r="C6920" s="93" t="s">
        <v>1424</v>
      </c>
      <c r="G6920" s="95">
        <v>250</v>
      </c>
      <c r="H6920" s="93" t="s">
        <v>8976</v>
      </c>
      <c r="I6920" s="93" t="s">
        <v>23902</v>
      </c>
      <c r="J6920" s="93" t="s">
        <v>20958</v>
      </c>
      <c r="K6920" s="93" t="s">
        <v>7946</v>
      </c>
      <c r="L6920" s="14">
        <f>AND(vyberHrace&lt;&gt;"",ISNUMBER(SEARCH(vyberHrace,$B6920)))</f>
      </c>
      <c r="M6920" s="14">
        <f>AND($I6920=MID(kododd,1,2),$J6920=MID(kododd,3,3))</f>
      </c>
    </row>
    <row r="6921">
      <c r="A6921" s="95">
        <v>2469</v>
      </c>
      <c r="B6921" s="93" t="s">
        <v>53</v>
      </c>
      <c r="C6921" s="93" t="s">
        <v>1441</v>
      </c>
      <c r="D6921" s="95">
        <v>1757</v>
      </c>
      <c r="E6921" s="95">
        <v>1845</v>
      </c>
      <c r="F6921" s="95">
        <v>329258</v>
      </c>
      <c r="G6921" s="95">
        <v>250</v>
      </c>
      <c r="H6921" s="93" t="s">
        <v>8976</v>
      </c>
      <c r="I6921" s="93" t="s">
        <v>23902</v>
      </c>
      <c r="J6921" s="93" t="s">
        <v>20942</v>
      </c>
      <c r="K6921" s="93" t="s">
        <v>2070</v>
      </c>
      <c r="L6921" s="14">
        <f>AND(vyberHrace&lt;&gt;"",ISNUMBER(SEARCH(vyberHrace,$B6921)))</f>
      </c>
      <c r="M6921" s="14">
        <f>AND($I6921=MID(kododd,1,2),$J6921=MID(kododd,3,3))</f>
      </c>
    </row>
    <row r="6922">
      <c r="A6922" s="95">
        <v>55467</v>
      </c>
      <c r="B6922" s="93" t="s">
        <v>21995</v>
      </c>
      <c r="C6922" s="93" t="s">
        <v>3255</v>
      </c>
      <c r="D6922" s="95">
        <v>1600</v>
      </c>
      <c r="E6922" s="95">
        <v>1774</v>
      </c>
      <c r="F6922" s="95">
        <v>23755318</v>
      </c>
      <c r="G6922" s="95">
        <v>250</v>
      </c>
      <c r="H6922" s="93" t="s">
        <v>8976</v>
      </c>
      <c r="I6922" s="93" t="s">
        <v>23902</v>
      </c>
      <c r="J6922" s="93" t="s">
        <v>20854</v>
      </c>
      <c r="K6922" s="93" t="s">
        <v>20042</v>
      </c>
      <c r="L6922" s="14">
        <f>AND(vyberHrace&lt;&gt;"",ISNUMBER(SEARCH(vyberHrace,$B6922)))</f>
      </c>
      <c r="M6922" s="14">
        <f>AND($I6922=MID(kododd,1,2),$J6922=MID(kododd,3,3))</f>
      </c>
    </row>
    <row r="6923">
      <c r="A6923" s="95">
        <v>51166</v>
      </c>
      <c r="B6923" s="93" t="s">
        <v>9117</v>
      </c>
      <c r="C6923" s="93" t="s">
        <v>1422</v>
      </c>
      <c r="G6923" s="95">
        <v>0</v>
      </c>
      <c r="H6923" s="93" t="s">
        <v>8976</v>
      </c>
      <c r="I6923" s="93" t="s">
        <v>23902</v>
      </c>
      <c r="J6923" s="93" t="s">
        <v>20859</v>
      </c>
      <c r="K6923" s="93" t="s">
        <v>4895</v>
      </c>
      <c r="L6923" s="14">
        <f>AND(vyberHrace&lt;&gt;"",ISNUMBER(SEARCH(vyberHrace,$B6923)))</f>
      </c>
      <c r="M6923" s="14">
        <f>AND($I6923=MID(kododd,1,2),$J6923=MID(kododd,3,3))</f>
      </c>
    </row>
    <row r="6924">
      <c r="A6924" s="95">
        <v>8254</v>
      </c>
      <c r="B6924" s="93" t="s">
        <v>10108</v>
      </c>
      <c r="C6924" s="93" t="s">
        <v>1434</v>
      </c>
      <c r="D6924" s="95">
        <v>1247</v>
      </c>
      <c r="G6924" s="95">
        <v>0</v>
      </c>
      <c r="H6924" s="93" t="s">
        <v>8976</v>
      </c>
      <c r="I6924" s="93" t="s">
        <v>23902</v>
      </c>
      <c r="J6924" s="93" t="s">
        <v>20897</v>
      </c>
      <c r="K6924" s="93" t="s">
        <v>11245</v>
      </c>
      <c r="L6924" s="14">
        <f>AND(vyberHrace&lt;&gt;"",ISNUMBER(SEARCH(vyberHrace,$B6924)))</f>
      </c>
      <c r="M6924" s="14">
        <f>AND($I6924=MID(kododd,1,2),$J6924=MID(kododd,3,3))</f>
      </c>
    </row>
    <row r="6925">
      <c r="A6925" s="95">
        <v>63753</v>
      </c>
      <c r="B6925" s="93" t="s">
        <v>29822</v>
      </c>
      <c r="C6925" s="93" t="s">
        <v>1412</v>
      </c>
      <c r="G6925" s="95">
        <v>250</v>
      </c>
      <c r="H6925" s="93" t="s">
        <v>8976</v>
      </c>
      <c r="I6925" s="93" t="s">
        <v>23902</v>
      </c>
      <c r="J6925" s="93" t="s">
        <v>20933</v>
      </c>
      <c r="K6925" s="93" t="s">
        <v>5593</v>
      </c>
      <c r="L6925" s="14">
        <f>AND(vyberHrace&lt;&gt;"",ISNUMBER(SEARCH(vyberHrace,$B6925)))</f>
      </c>
      <c r="M6925" s="14">
        <f>AND($I6925=MID(kododd,1,2),$J6925=MID(kododd,3,3))</f>
      </c>
    </row>
    <row r="6926">
      <c r="A6926" s="95">
        <v>59773</v>
      </c>
      <c r="B6926" s="93" t="s">
        <v>26286</v>
      </c>
      <c r="C6926" s="93" t="s">
        <v>1402</v>
      </c>
      <c r="D6926" s="95">
        <v>1256</v>
      </c>
      <c r="F6926" s="95">
        <v>23782889</v>
      </c>
      <c r="G6926" s="95">
        <v>250</v>
      </c>
      <c r="H6926" s="93" t="s">
        <v>8976</v>
      </c>
      <c r="I6926" s="93" t="s">
        <v>23902</v>
      </c>
      <c r="J6926" s="93" t="s">
        <v>20844</v>
      </c>
      <c r="K6926" s="93" t="s">
        <v>6682</v>
      </c>
      <c r="L6926" s="14">
        <f>AND(vyberHrace&lt;&gt;"",ISNUMBER(SEARCH(vyberHrace,$B6926)))</f>
      </c>
      <c r="M6926" s="14">
        <f>AND($I6926=MID(kododd,1,2),$J6926=MID(kododd,3,3))</f>
      </c>
    </row>
    <row r="6927">
      <c r="A6927" s="95">
        <v>30884</v>
      </c>
      <c r="B6927" s="93" t="s">
        <v>9245</v>
      </c>
      <c r="C6927" s="93" t="s">
        <v>1448</v>
      </c>
      <c r="D6927" s="95">
        <v>1760</v>
      </c>
      <c r="E6927" s="95">
        <v>1833</v>
      </c>
      <c r="F6927" s="95">
        <v>332593</v>
      </c>
      <c r="G6927" s="95">
        <v>250</v>
      </c>
      <c r="H6927" s="93" t="s">
        <v>8976</v>
      </c>
      <c r="I6927" s="93" t="s">
        <v>23902</v>
      </c>
      <c r="J6927" s="93" t="s">
        <v>20854</v>
      </c>
      <c r="K6927" s="93" t="s">
        <v>20042</v>
      </c>
      <c r="L6927" s="14">
        <f>AND(vyberHrace&lt;&gt;"",ISNUMBER(SEARCH(vyberHrace,$B6927)))</f>
      </c>
      <c r="M6927" s="14">
        <f>AND($I6927=MID(kododd,1,2),$J6927=MID(kododd,3,3))</f>
      </c>
    </row>
    <row r="6928">
      <c r="A6928" s="95">
        <v>62458</v>
      </c>
      <c r="B6928" s="93" t="s">
        <v>28917</v>
      </c>
      <c r="C6928" s="93" t="s">
        <v>1411</v>
      </c>
      <c r="G6928" s="95">
        <v>250</v>
      </c>
      <c r="H6928" s="93" t="s">
        <v>8976</v>
      </c>
      <c r="I6928" s="93" t="s">
        <v>23902</v>
      </c>
      <c r="J6928" s="93" t="s">
        <v>20854</v>
      </c>
      <c r="K6928" s="93" t="s">
        <v>20042</v>
      </c>
      <c r="L6928" s="14">
        <f>AND(vyberHrace&lt;&gt;"",ISNUMBER(SEARCH(vyberHrace,$B6928)))</f>
      </c>
      <c r="M6928" s="14">
        <f>AND($I6928=MID(kododd,1,2),$J6928=MID(kododd,3,3))</f>
      </c>
    </row>
    <row r="6929">
      <c r="A6929" s="95">
        <v>53394</v>
      </c>
      <c r="B6929" s="93" t="s">
        <v>17610</v>
      </c>
      <c r="C6929" s="93" t="s">
        <v>1420</v>
      </c>
      <c r="G6929" s="95">
        <v>0</v>
      </c>
      <c r="H6929" s="93" t="s">
        <v>8976</v>
      </c>
      <c r="I6929" s="93" t="s">
        <v>23902</v>
      </c>
      <c r="J6929" s="93" t="s">
        <v>20859</v>
      </c>
      <c r="K6929" s="93" t="s">
        <v>4895</v>
      </c>
      <c r="L6929" s="14">
        <f>AND(vyberHrace&lt;&gt;"",ISNUMBER(SEARCH(vyberHrace,$B6929)))</f>
      </c>
      <c r="M6929" s="14">
        <f>AND($I6929=MID(kododd,1,2),$J6929=MID(kododd,3,3))</f>
      </c>
    </row>
    <row r="6930">
      <c r="A6930" s="95">
        <v>59380</v>
      </c>
      <c r="B6930" s="93" t="s">
        <v>25797</v>
      </c>
      <c r="C6930" s="93" t="s">
        <v>1406</v>
      </c>
      <c r="G6930" s="95">
        <v>0</v>
      </c>
      <c r="H6930" s="93" t="s">
        <v>8976</v>
      </c>
      <c r="I6930" s="93" t="s">
        <v>23902</v>
      </c>
      <c r="J6930" s="93" t="s">
        <v>20933</v>
      </c>
      <c r="K6930" s="93" t="s">
        <v>5593</v>
      </c>
      <c r="L6930" s="14">
        <f>AND(vyberHrace&lt;&gt;"",ISNUMBER(SEARCH(vyberHrace,$B6930)))</f>
      </c>
      <c r="M6930" s="14">
        <f>AND($I6930=MID(kododd,1,2),$J6930=MID(kododd,3,3))</f>
      </c>
    </row>
    <row r="6931">
      <c r="A6931" s="95">
        <v>17313</v>
      </c>
      <c r="B6931" s="93" t="s">
        <v>2786</v>
      </c>
      <c r="C6931" s="93" t="s">
        <v>1461</v>
      </c>
      <c r="D6931" s="95">
        <v>1707</v>
      </c>
      <c r="E6931" s="95">
        <v>1824</v>
      </c>
      <c r="F6931" s="95">
        <v>23745398</v>
      </c>
      <c r="G6931" s="95">
        <v>0</v>
      </c>
      <c r="H6931" s="93" t="s">
        <v>8976</v>
      </c>
      <c r="I6931" s="93" t="s">
        <v>23902</v>
      </c>
      <c r="J6931" s="93" t="s">
        <v>20859</v>
      </c>
      <c r="K6931" s="93" t="s">
        <v>4895</v>
      </c>
      <c r="L6931" s="14">
        <f>AND(vyberHrace&lt;&gt;"",ISNUMBER(SEARCH(vyberHrace,$B6931)))</f>
      </c>
      <c r="M6931" s="14">
        <f>AND($I6931=MID(kododd,1,2),$J6931=MID(kododd,3,3))</f>
      </c>
    </row>
    <row r="6932">
      <c r="A6932" s="95">
        <v>58025</v>
      </c>
      <c r="B6932" s="93" t="s">
        <v>24561</v>
      </c>
      <c r="C6932" s="93" t="s">
        <v>1406</v>
      </c>
      <c r="F6932" s="95">
        <v>23783257</v>
      </c>
      <c r="G6932" s="95">
        <v>0</v>
      </c>
      <c r="H6932" s="93" t="s">
        <v>8976</v>
      </c>
      <c r="I6932" s="93" t="s">
        <v>23902</v>
      </c>
      <c r="J6932" s="93" t="s">
        <v>20933</v>
      </c>
      <c r="K6932" s="93" t="s">
        <v>5593</v>
      </c>
      <c r="L6932" s="14">
        <f>AND(vyberHrace&lt;&gt;"",ISNUMBER(SEARCH(vyberHrace,$B6932)))</f>
      </c>
      <c r="M6932" s="14">
        <f>AND($I6932=MID(kododd,1,2),$J6932=MID(kododd,3,3))</f>
      </c>
    </row>
    <row r="6933">
      <c r="A6933" s="95">
        <v>13514</v>
      </c>
      <c r="B6933" s="93" t="s">
        <v>7060</v>
      </c>
      <c r="C6933" s="93" t="s">
        <v>1403</v>
      </c>
      <c r="D6933" s="95">
        <v>1965</v>
      </c>
      <c r="E6933" s="95">
        <v>1963</v>
      </c>
      <c r="F6933" s="95">
        <v>333298</v>
      </c>
      <c r="G6933" s="95">
        <v>0</v>
      </c>
      <c r="H6933" s="93" t="s">
        <v>8976</v>
      </c>
      <c r="I6933" s="93" t="s">
        <v>23902</v>
      </c>
      <c r="J6933" s="93" t="s">
        <v>20913</v>
      </c>
      <c r="K6933" s="93" t="s">
        <v>126</v>
      </c>
      <c r="L6933" s="14">
        <f>AND(vyberHrace&lt;&gt;"",ISNUMBER(SEARCH(vyberHrace,$B6933)))</f>
      </c>
      <c r="M6933" s="14">
        <f>AND($I6933=MID(kododd,1,2),$J6933=MID(kododd,3,3))</f>
      </c>
    </row>
    <row r="6934">
      <c r="A6934" s="95">
        <v>11598</v>
      </c>
      <c r="B6934" s="93" t="s">
        <v>7061</v>
      </c>
      <c r="C6934" s="93" t="s">
        <v>1461</v>
      </c>
      <c r="D6934" s="95">
        <v>1754</v>
      </c>
      <c r="F6934" s="95">
        <v>327883</v>
      </c>
      <c r="G6934" s="95">
        <v>0</v>
      </c>
      <c r="H6934" s="93" t="s">
        <v>8976</v>
      </c>
      <c r="I6934" s="93" t="s">
        <v>23902</v>
      </c>
      <c r="J6934" s="93" t="s">
        <v>20913</v>
      </c>
      <c r="K6934" s="93" t="s">
        <v>126</v>
      </c>
      <c r="L6934" s="14">
        <f>AND(vyberHrace&lt;&gt;"",ISNUMBER(SEARCH(vyberHrace,$B6934)))</f>
      </c>
      <c r="M6934" s="14">
        <f>AND($I6934=MID(kododd,1,2),$J6934=MID(kododd,3,3))</f>
      </c>
    </row>
    <row r="6935">
      <c r="A6935" s="95">
        <v>44871</v>
      </c>
      <c r="B6935" s="93" t="s">
        <v>16899</v>
      </c>
      <c r="C6935" s="93" t="s">
        <v>1398</v>
      </c>
      <c r="D6935" s="95">
        <v>1255</v>
      </c>
      <c r="E6935" s="95">
        <v>1516</v>
      </c>
      <c r="F6935" s="95">
        <v>23709421</v>
      </c>
      <c r="G6935" s="95">
        <v>250</v>
      </c>
      <c r="H6935" s="93" t="s">
        <v>8976</v>
      </c>
      <c r="I6935" s="93" t="s">
        <v>23902</v>
      </c>
      <c r="J6935" s="93" t="s">
        <v>20918</v>
      </c>
      <c r="K6935" s="93" t="s">
        <v>7836</v>
      </c>
      <c r="L6935" s="14">
        <f>AND(vyberHrace&lt;&gt;"",ISNUMBER(SEARCH(vyberHrace,$B6935)))</f>
      </c>
      <c r="M6935" s="14">
        <f>AND($I6935=MID(kododd,1,2),$J6935=MID(kododd,3,3))</f>
      </c>
    </row>
    <row r="6936">
      <c r="A6936" s="95">
        <v>53174</v>
      </c>
      <c r="B6936" s="93" t="s">
        <v>17617</v>
      </c>
      <c r="C6936" s="93" t="s">
        <v>1420</v>
      </c>
      <c r="G6936" s="95">
        <v>250</v>
      </c>
      <c r="H6936" s="93" t="s">
        <v>8976</v>
      </c>
      <c r="I6936" s="93" t="s">
        <v>23902</v>
      </c>
      <c r="J6936" s="93" t="s">
        <v>20853</v>
      </c>
      <c r="K6936" s="93" t="s">
        <v>6888</v>
      </c>
      <c r="L6936" s="14">
        <f>AND(vyberHrace&lt;&gt;"",ISNUMBER(SEARCH(vyberHrace,$B6936)))</f>
      </c>
      <c r="M6936" s="14">
        <f>AND($I6936=MID(kododd,1,2),$J6936=MID(kododd,3,3))</f>
      </c>
    </row>
    <row r="6937">
      <c r="A6937" s="95">
        <v>55592</v>
      </c>
      <c r="B6937" s="93" t="s">
        <v>21920</v>
      </c>
      <c r="C6937" s="93" t="s">
        <v>1424</v>
      </c>
      <c r="G6937" s="95">
        <v>0</v>
      </c>
      <c r="H6937" s="93" t="s">
        <v>8976</v>
      </c>
      <c r="I6937" s="93" t="s">
        <v>23902</v>
      </c>
      <c r="J6937" s="93" t="s">
        <v>20859</v>
      </c>
      <c r="K6937" s="93" t="s">
        <v>4895</v>
      </c>
      <c r="L6937" s="14">
        <f>AND(vyberHrace&lt;&gt;"",ISNUMBER(SEARCH(vyberHrace,$B6937)))</f>
      </c>
      <c r="M6937" s="14">
        <f>AND($I6937=MID(kododd,1,2),$J6937=MID(kododd,3,3))</f>
      </c>
    </row>
    <row r="6938">
      <c r="A6938" s="95">
        <v>1915</v>
      </c>
      <c r="B6938" s="93" t="s">
        <v>8723</v>
      </c>
      <c r="C6938" s="93" t="s">
        <v>1443</v>
      </c>
      <c r="D6938" s="95">
        <v>1668</v>
      </c>
      <c r="E6938" s="95">
        <v>1767</v>
      </c>
      <c r="F6938" s="95">
        <v>342025</v>
      </c>
      <c r="G6938" s="95">
        <v>250</v>
      </c>
      <c r="H6938" s="93" t="s">
        <v>8976</v>
      </c>
      <c r="I6938" s="93" t="s">
        <v>23902</v>
      </c>
      <c r="J6938" s="93" t="s">
        <v>20897</v>
      </c>
      <c r="K6938" s="93" t="s">
        <v>11245</v>
      </c>
      <c r="L6938" s="14">
        <f>AND(vyberHrace&lt;&gt;"",ISNUMBER(SEARCH(vyberHrace,$B6938)))</f>
      </c>
      <c r="M6938" s="14">
        <f>AND($I6938=MID(kododd,1,2),$J6938=MID(kododd,3,3))</f>
      </c>
    </row>
    <row r="6939">
      <c r="A6939" s="95">
        <v>37153</v>
      </c>
      <c r="B6939" s="93" t="s">
        <v>14737</v>
      </c>
      <c r="C6939" s="93" t="s">
        <v>1427</v>
      </c>
      <c r="D6939" s="95">
        <v>1540</v>
      </c>
      <c r="F6939" s="95">
        <v>23770929</v>
      </c>
      <c r="G6939" s="95">
        <v>250</v>
      </c>
      <c r="H6939" s="93" t="s">
        <v>8976</v>
      </c>
      <c r="I6939" s="93" t="s">
        <v>23902</v>
      </c>
      <c r="J6939" s="93" t="s">
        <v>20900</v>
      </c>
      <c r="K6939" s="93" t="s">
        <v>7820</v>
      </c>
      <c r="L6939" s="14">
        <f>AND(vyberHrace&lt;&gt;"",ISNUMBER(SEARCH(vyberHrace,$B6939)))</f>
      </c>
      <c r="M6939" s="14">
        <f>AND($I6939=MID(kododd,1,2),$J6939=MID(kododd,3,3))</f>
      </c>
    </row>
    <row r="6940">
      <c r="A6940" s="95">
        <v>58301</v>
      </c>
      <c r="B6940" s="93" t="s">
        <v>24813</v>
      </c>
      <c r="C6940" s="93" t="s">
        <v>1411</v>
      </c>
      <c r="G6940" s="95">
        <v>250</v>
      </c>
      <c r="H6940" s="93" t="s">
        <v>8976</v>
      </c>
      <c r="I6940" s="93" t="s">
        <v>23902</v>
      </c>
      <c r="J6940" s="93" t="s">
        <v>20854</v>
      </c>
      <c r="K6940" s="93" t="s">
        <v>20042</v>
      </c>
      <c r="L6940" s="14">
        <f>AND(vyberHrace&lt;&gt;"",ISNUMBER(SEARCH(vyberHrace,$B6940)))</f>
      </c>
      <c r="M6940" s="14">
        <f>AND($I6940=MID(kododd,1,2),$J6940=MID(kododd,3,3))</f>
      </c>
    </row>
    <row r="6941">
      <c r="A6941" s="95">
        <v>59877</v>
      </c>
      <c r="B6941" s="93" t="s">
        <v>26374</v>
      </c>
      <c r="C6941" s="93" t="s">
        <v>1486</v>
      </c>
      <c r="G6941" s="95">
        <v>0</v>
      </c>
      <c r="H6941" s="93" t="s">
        <v>8976</v>
      </c>
      <c r="I6941" s="93" t="s">
        <v>23902</v>
      </c>
      <c r="J6941" s="93" t="s">
        <v>20859</v>
      </c>
      <c r="K6941" s="93" t="s">
        <v>4895</v>
      </c>
      <c r="L6941" s="14">
        <f>AND(vyberHrace&lt;&gt;"",ISNUMBER(SEARCH(vyberHrace,$B6941)))</f>
      </c>
      <c r="M6941" s="14">
        <f>AND($I6941=MID(kododd,1,2),$J6941=MID(kododd,3,3))</f>
      </c>
    </row>
    <row r="6942">
      <c r="A6942" s="95">
        <v>57904</v>
      </c>
      <c r="B6942" s="93" t="s">
        <v>24449</v>
      </c>
      <c r="C6942" s="93" t="s">
        <v>1411</v>
      </c>
      <c r="F6942" s="95">
        <v>23783273</v>
      </c>
      <c r="G6942" s="95">
        <v>250</v>
      </c>
      <c r="H6942" s="93" t="s">
        <v>8976</v>
      </c>
      <c r="I6942" s="93" t="s">
        <v>23902</v>
      </c>
      <c r="J6942" s="93" t="s">
        <v>20933</v>
      </c>
      <c r="K6942" s="93" t="s">
        <v>5593</v>
      </c>
      <c r="L6942" s="14">
        <f>AND(vyberHrace&lt;&gt;"",ISNUMBER(SEARCH(vyberHrace,$B6942)))</f>
      </c>
      <c r="M6942" s="14">
        <f>AND($I6942=MID(kododd,1,2),$J6942=MID(kododd,3,3))</f>
      </c>
    </row>
    <row r="6943">
      <c r="A6943" s="95">
        <v>55846</v>
      </c>
      <c r="B6943" s="93" t="s">
        <v>21921</v>
      </c>
      <c r="C6943" s="93" t="s">
        <v>1412</v>
      </c>
      <c r="D6943" s="95">
        <v>1269</v>
      </c>
      <c r="E6943" s="95">
        <v>1495</v>
      </c>
      <c r="F6943" s="95">
        <v>23790091</v>
      </c>
      <c r="G6943" s="95">
        <v>250</v>
      </c>
      <c r="H6943" s="93" t="s">
        <v>8976</v>
      </c>
      <c r="I6943" s="93" t="s">
        <v>23902</v>
      </c>
      <c r="J6943" s="93" t="s">
        <v>20859</v>
      </c>
      <c r="K6943" s="93" t="s">
        <v>4895</v>
      </c>
      <c r="L6943" s="14">
        <f>AND(vyberHrace&lt;&gt;"",ISNUMBER(SEARCH(vyberHrace,$B6943)))</f>
      </c>
      <c r="M6943" s="14">
        <f>AND($I6943=MID(kododd,1,2),$J6943=MID(kododd,3,3))</f>
      </c>
    </row>
    <row r="6944">
      <c r="A6944" s="95">
        <v>46556</v>
      </c>
      <c r="B6944" s="93" t="s">
        <v>17237</v>
      </c>
      <c r="C6944" s="93" t="s">
        <v>3255</v>
      </c>
      <c r="G6944" s="95">
        <v>0</v>
      </c>
      <c r="H6944" s="93" t="s">
        <v>8976</v>
      </c>
      <c r="I6944" s="93" t="s">
        <v>23902</v>
      </c>
      <c r="J6944" s="93" t="s">
        <v>20859</v>
      </c>
      <c r="K6944" s="93" t="s">
        <v>4895</v>
      </c>
      <c r="L6944" s="14">
        <f>AND(vyberHrace&lt;&gt;"",ISNUMBER(SEARCH(vyberHrace,$B6944)))</f>
      </c>
      <c r="M6944" s="14">
        <f>AND($I6944=MID(kododd,1,2),$J6944=MID(kododd,3,3))</f>
      </c>
    </row>
    <row r="6945">
      <c r="A6945" s="95">
        <v>46554</v>
      </c>
      <c r="B6945" s="93" t="s">
        <v>17242</v>
      </c>
      <c r="C6945" s="93" t="s">
        <v>3255</v>
      </c>
      <c r="G6945" s="95">
        <v>0</v>
      </c>
      <c r="H6945" s="93" t="s">
        <v>8976</v>
      </c>
      <c r="I6945" s="93" t="s">
        <v>23902</v>
      </c>
      <c r="J6945" s="93" t="s">
        <v>20859</v>
      </c>
      <c r="K6945" s="93" t="s">
        <v>4895</v>
      </c>
      <c r="L6945" s="14">
        <f>AND(vyberHrace&lt;&gt;"",ISNUMBER(SEARCH(vyberHrace,$B6945)))</f>
      </c>
      <c r="M6945" s="14">
        <f>AND($I6945=MID(kododd,1,2),$J6945=MID(kododd,3,3))</f>
      </c>
    </row>
    <row r="6946">
      <c r="A6946" s="95">
        <v>63109</v>
      </c>
      <c r="B6946" s="93" t="s">
        <v>14998</v>
      </c>
      <c r="C6946" s="93" t="s">
        <v>1487</v>
      </c>
      <c r="G6946" s="95">
        <v>250</v>
      </c>
      <c r="H6946" s="93" t="s">
        <v>8976</v>
      </c>
      <c r="I6946" s="93" t="s">
        <v>23902</v>
      </c>
      <c r="J6946" s="93" t="s">
        <v>20956</v>
      </c>
      <c r="K6946" s="93" t="s">
        <v>5622</v>
      </c>
      <c r="L6946" s="14">
        <f>AND(vyberHrace&lt;&gt;"",ISNUMBER(SEARCH(vyberHrace,$B6946)))</f>
      </c>
      <c r="M6946" s="14">
        <f>AND($I6946=MID(kododd,1,2),$J6946=MID(kododd,3,3))</f>
      </c>
    </row>
    <row r="6947">
      <c r="A6947" s="95">
        <v>15316</v>
      </c>
      <c r="B6947" s="93" t="s">
        <v>8090</v>
      </c>
      <c r="C6947" s="93" t="s">
        <v>1441</v>
      </c>
      <c r="D6947" s="95">
        <v>1113</v>
      </c>
      <c r="G6947" s="95">
        <v>0</v>
      </c>
      <c r="H6947" s="93" t="s">
        <v>8976</v>
      </c>
      <c r="I6947" s="93" t="s">
        <v>23902</v>
      </c>
      <c r="J6947" s="93" t="s">
        <v>23412</v>
      </c>
      <c r="K6947" s="93" t="s">
        <v>21359</v>
      </c>
      <c r="L6947" s="14">
        <f>AND(vyberHrace&lt;&gt;"",ISNUMBER(SEARCH(vyberHrace,$B6947)))</f>
      </c>
      <c r="M6947" s="14">
        <f>AND($I6947=MID(kododd,1,2),$J6947=MID(kododd,3,3))</f>
      </c>
    </row>
    <row r="6948">
      <c r="A6948" s="95">
        <v>59084</v>
      </c>
      <c r="B6948" s="93" t="s">
        <v>25533</v>
      </c>
      <c r="C6948" s="93" t="s">
        <v>1412</v>
      </c>
      <c r="G6948" s="95">
        <v>0</v>
      </c>
      <c r="H6948" s="93" t="s">
        <v>8976</v>
      </c>
      <c r="I6948" s="93" t="s">
        <v>23902</v>
      </c>
      <c r="J6948" s="93" t="s">
        <v>20897</v>
      </c>
      <c r="K6948" s="93" t="s">
        <v>11245</v>
      </c>
      <c r="L6948" s="14">
        <f>AND(vyberHrace&lt;&gt;"",ISNUMBER(SEARCH(vyberHrace,$B6948)))</f>
      </c>
      <c r="M6948" s="14">
        <f>AND($I6948=MID(kododd,1,2),$J6948=MID(kododd,3,3))</f>
      </c>
    </row>
    <row r="6949">
      <c r="A6949" s="95">
        <v>55850</v>
      </c>
      <c r="B6949" s="93" t="s">
        <v>21922</v>
      </c>
      <c r="C6949" s="93" t="s">
        <v>1412</v>
      </c>
      <c r="G6949" s="95">
        <v>0</v>
      </c>
      <c r="H6949" s="93" t="s">
        <v>8976</v>
      </c>
      <c r="I6949" s="93" t="s">
        <v>23902</v>
      </c>
      <c r="J6949" s="93" t="s">
        <v>20859</v>
      </c>
      <c r="K6949" s="93" t="s">
        <v>4895</v>
      </c>
      <c r="L6949" s="14">
        <f>AND(vyberHrace&lt;&gt;"",ISNUMBER(SEARCH(vyberHrace,$B6949)))</f>
      </c>
      <c r="M6949" s="14">
        <f>AND($I6949=MID(kododd,1,2),$J6949=MID(kododd,3,3))</f>
      </c>
    </row>
    <row r="6950">
      <c r="A6950" s="95">
        <v>26294</v>
      </c>
      <c r="B6950" s="93" t="s">
        <v>18948</v>
      </c>
      <c r="C6950" s="93" t="s">
        <v>1461</v>
      </c>
      <c r="D6950" s="95">
        <v>1552</v>
      </c>
      <c r="F6950" s="95">
        <v>23795883</v>
      </c>
      <c r="G6950" s="95">
        <v>250</v>
      </c>
      <c r="H6950" s="93" t="s">
        <v>8976</v>
      </c>
      <c r="I6950" s="93" t="s">
        <v>23902</v>
      </c>
      <c r="J6950" s="93" t="s">
        <v>20872</v>
      </c>
      <c r="K6950" s="93" t="s">
        <v>26163</v>
      </c>
      <c r="L6950" s="14">
        <f>AND(vyberHrace&lt;&gt;"",ISNUMBER(SEARCH(vyberHrace,$B6950)))</f>
      </c>
      <c r="M6950" s="14">
        <f>AND($I6950=MID(kododd,1,2),$J6950=MID(kododd,3,3))</f>
      </c>
    </row>
    <row r="6951">
      <c r="A6951" s="95">
        <v>9522</v>
      </c>
      <c r="B6951" s="93" t="s">
        <v>15884</v>
      </c>
      <c r="C6951" s="93" t="s">
        <v>1430</v>
      </c>
      <c r="D6951" s="95">
        <v>1503</v>
      </c>
      <c r="E6951" s="95">
        <v>1627</v>
      </c>
      <c r="F6951" s="95">
        <v>301655</v>
      </c>
      <c r="G6951" s="95">
        <v>250</v>
      </c>
      <c r="H6951" s="93" t="s">
        <v>8976</v>
      </c>
      <c r="I6951" s="93" t="s">
        <v>23902</v>
      </c>
      <c r="J6951" s="93" t="s">
        <v>20918</v>
      </c>
      <c r="K6951" s="93" t="s">
        <v>7836</v>
      </c>
      <c r="L6951" s="14">
        <f>AND(vyberHrace&lt;&gt;"",ISNUMBER(SEARCH(vyberHrace,$B6951)))</f>
      </c>
      <c r="M6951" s="14">
        <f>AND($I6951=MID(kododd,1,2),$J6951=MID(kododd,3,3))</f>
      </c>
    </row>
    <row r="6952">
      <c r="A6952" s="95">
        <v>44495</v>
      </c>
      <c r="B6952" s="93" t="s">
        <v>15886</v>
      </c>
      <c r="C6952" s="93" t="s">
        <v>3255</v>
      </c>
      <c r="D6952" s="95">
        <v>1382</v>
      </c>
      <c r="E6952" s="95">
        <v>1675</v>
      </c>
      <c r="F6952" s="95">
        <v>23725869</v>
      </c>
      <c r="G6952" s="95">
        <v>250</v>
      </c>
      <c r="H6952" s="93" t="s">
        <v>8976</v>
      </c>
      <c r="I6952" s="93" t="s">
        <v>23902</v>
      </c>
      <c r="J6952" s="93" t="s">
        <v>20853</v>
      </c>
      <c r="K6952" s="93" t="s">
        <v>6888</v>
      </c>
      <c r="L6952" s="14">
        <f>AND(vyberHrace&lt;&gt;"",ISNUMBER(SEARCH(vyberHrace,$B6952)))</f>
      </c>
      <c r="M6952" s="14">
        <f>AND($I6952=MID(kododd,1,2),$J6952=MID(kododd,3,3))</f>
      </c>
    </row>
    <row r="6953">
      <c r="A6953" s="95">
        <v>2964</v>
      </c>
      <c r="B6953" s="93" t="s">
        <v>15887</v>
      </c>
      <c r="C6953" s="93" t="s">
        <v>1446</v>
      </c>
      <c r="D6953" s="95">
        <v>2046</v>
      </c>
      <c r="E6953" s="95">
        <v>2052</v>
      </c>
      <c r="F6953" s="95">
        <v>334952</v>
      </c>
      <c r="G6953" s="95">
        <v>250</v>
      </c>
      <c r="H6953" s="93" t="s">
        <v>8976</v>
      </c>
      <c r="I6953" s="93" t="s">
        <v>23902</v>
      </c>
      <c r="J6953" s="93" t="s">
        <v>20933</v>
      </c>
      <c r="K6953" s="93" t="s">
        <v>5593</v>
      </c>
      <c r="L6953" s="14">
        <f>AND(vyberHrace&lt;&gt;"",ISNUMBER(SEARCH(vyberHrace,$B6953)))</f>
      </c>
      <c r="M6953" s="14">
        <f>AND($I6953=MID(kododd,1,2),$J6953=MID(kododd,3,3))</f>
      </c>
    </row>
    <row r="6954">
      <c r="A6954" s="95">
        <v>63707</v>
      </c>
      <c r="B6954" s="93" t="s">
        <v>29823</v>
      </c>
      <c r="C6954" s="93" t="s">
        <v>1424</v>
      </c>
      <c r="G6954" s="95">
        <v>0</v>
      </c>
      <c r="H6954" s="93" t="s">
        <v>8976</v>
      </c>
      <c r="I6954" s="93" t="s">
        <v>23902</v>
      </c>
      <c r="J6954" s="93" t="s">
        <v>20897</v>
      </c>
      <c r="K6954" s="93" t="s">
        <v>11245</v>
      </c>
      <c r="L6954" s="14">
        <f>AND(vyberHrace&lt;&gt;"",ISNUMBER(SEARCH(vyberHrace,$B6954)))</f>
      </c>
      <c r="M6954" s="14">
        <f>AND($I6954=MID(kododd,1,2),$J6954=MID(kododd,3,3))</f>
      </c>
    </row>
    <row r="6955">
      <c r="A6955" s="95">
        <v>50250</v>
      </c>
      <c r="B6955" s="93" t="s">
        <v>9118</v>
      </c>
      <c r="C6955" s="93" t="s">
        <v>1422</v>
      </c>
      <c r="G6955" s="95">
        <v>0</v>
      </c>
      <c r="H6955" s="93" t="s">
        <v>8976</v>
      </c>
      <c r="I6955" s="93" t="s">
        <v>23902</v>
      </c>
      <c r="J6955" s="93" t="s">
        <v>20859</v>
      </c>
      <c r="K6955" s="93" t="s">
        <v>4895</v>
      </c>
      <c r="L6955" s="14">
        <f>AND(vyberHrace&lt;&gt;"",ISNUMBER(SEARCH(vyberHrace,$B6955)))</f>
      </c>
      <c r="M6955" s="14">
        <f>AND($I6955=MID(kododd,1,2),$J6955=MID(kododd,3,3))</f>
      </c>
    </row>
    <row r="6956">
      <c r="A6956" s="95">
        <v>10459</v>
      </c>
      <c r="B6956" s="93" t="s">
        <v>8522</v>
      </c>
      <c r="C6956" s="93" t="s">
        <v>1430</v>
      </c>
      <c r="D6956" s="95">
        <v>1678</v>
      </c>
      <c r="E6956" s="95">
        <v>1781</v>
      </c>
      <c r="F6956" s="95">
        <v>356611</v>
      </c>
      <c r="G6956" s="95">
        <v>250</v>
      </c>
      <c r="H6956" s="93" t="s">
        <v>8976</v>
      </c>
      <c r="I6956" s="93" t="s">
        <v>23902</v>
      </c>
      <c r="J6956" s="93" t="s">
        <v>20872</v>
      </c>
      <c r="K6956" s="93" t="s">
        <v>26163</v>
      </c>
      <c r="L6956" s="14">
        <f>AND(vyberHrace&lt;&gt;"",ISNUMBER(SEARCH(vyberHrace,$B6956)))</f>
      </c>
      <c r="M6956" s="14">
        <f>AND($I6956=MID(kododd,1,2),$J6956=MID(kododd,3,3))</f>
      </c>
    </row>
    <row r="6957">
      <c r="A6957" s="95">
        <v>59459</v>
      </c>
      <c r="B6957" s="93" t="s">
        <v>25869</v>
      </c>
      <c r="C6957" s="93" t="s">
        <v>3255</v>
      </c>
      <c r="G6957" s="95">
        <v>0</v>
      </c>
      <c r="H6957" s="93" t="s">
        <v>8976</v>
      </c>
      <c r="I6957" s="93" t="s">
        <v>23902</v>
      </c>
      <c r="J6957" s="93" t="s">
        <v>20859</v>
      </c>
      <c r="K6957" s="93" t="s">
        <v>4895</v>
      </c>
      <c r="L6957" s="14">
        <f>AND(vyberHrace&lt;&gt;"",ISNUMBER(SEARCH(vyberHrace,$B6957)))</f>
      </c>
      <c r="M6957" s="14">
        <f>AND($I6957=MID(kododd,1,2),$J6957=MID(kododd,3,3))</f>
      </c>
    </row>
    <row r="6958">
      <c r="A6958" s="95">
        <v>51087</v>
      </c>
      <c r="B6958" s="93" t="s">
        <v>9119</v>
      </c>
      <c r="C6958" s="93" t="s">
        <v>1406</v>
      </c>
      <c r="G6958" s="95">
        <v>0</v>
      </c>
      <c r="H6958" s="93" t="s">
        <v>8976</v>
      </c>
      <c r="I6958" s="93" t="s">
        <v>23902</v>
      </c>
      <c r="J6958" s="93" t="s">
        <v>20859</v>
      </c>
      <c r="K6958" s="93" t="s">
        <v>4895</v>
      </c>
      <c r="L6958" s="14">
        <f>AND(vyberHrace&lt;&gt;"",ISNUMBER(SEARCH(vyberHrace,$B6958)))</f>
      </c>
      <c r="M6958" s="14">
        <f>AND($I6958=MID(kododd,1,2),$J6958=MID(kododd,3,3))</f>
      </c>
    </row>
    <row r="6959">
      <c r="A6959" s="95">
        <v>51089</v>
      </c>
      <c r="B6959" s="93" t="s">
        <v>9120</v>
      </c>
      <c r="C6959" s="93" t="s">
        <v>1406</v>
      </c>
      <c r="G6959" s="95">
        <v>0</v>
      </c>
      <c r="H6959" s="93" t="s">
        <v>8976</v>
      </c>
      <c r="I6959" s="93" t="s">
        <v>23902</v>
      </c>
      <c r="J6959" s="93" t="s">
        <v>20859</v>
      </c>
      <c r="K6959" s="93" t="s">
        <v>4895</v>
      </c>
      <c r="L6959" s="14">
        <f>AND(vyberHrace&lt;&gt;"",ISNUMBER(SEARCH(vyberHrace,$B6959)))</f>
      </c>
      <c r="M6959" s="14">
        <f>AND($I6959=MID(kododd,1,2),$J6959=MID(kododd,3,3))</f>
      </c>
    </row>
    <row r="6960">
      <c r="A6960" s="95">
        <v>51082</v>
      </c>
      <c r="B6960" s="93" t="s">
        <v>9121</v>
      </c>
      <c r="C6960" s="93" t="s">
        <v>1422</v>
      </c>
      <c r="G6960" s="95">
        <v>0</v>
      </c>
      <c r="H6960" s="93" t="s">
        <v>8976</v>
      </c>
      <c r="I6960" s="93" t="s">
        <v>23902</v>
      </c>
      <c r="J6960" s="93" t="s">
        <v>20859</v>
      </c>
      <c r="K6960" s="93" t="s">
        <v>4895</v>
      </c>
      <c r="L6960" s="14">
        <f>AND(vyberHrace&lt;&gt;"",ISNUMBER(SEARCH(vyberHrace,$B6960)))</f>
      </c>
      <c r="M6960" s="14">
        <f>AND($I6960=MID(kododd,1,2),$J6960=MID(kododd,3,3))</f>
      </c>
    </row>
    <row r="6961">
      <c r="A6961" s="95">
        <v>5916</v>
      </c>
      <c r="B6961" s="93" t="s">
        <v>6373</v>
      </c>
      <c r="C6961" s="93" t="s">
        <v>1442</v>
      </c>
      <c r="D6961" s="95">
        <v>1458</v>
      </c>
      <c r="F6961" s="95">
        <v>23700165</v>
      </c>
      <c r="G6961" s="95">
        <v>0</v>
      </c>
      <c r="H6961" s="93" t="s">
        <v>8976</v>
      </c>
      <c r="I6961" s="93" t="s">
        <v>23902</v>
      </c>
      <c r="J6961" s="93" t="s">
        <v>20874</v>
      </c>
      <c r="K6961" s="93" t="s">
        <v>8815</v>
      </c>
      <c r="L6961" s="14">
        <f>AND(vyberHrace&lt;&gt;"",ISNUMBER(SEARCH(vyberHrace,$B6961)))</f>
      </c>
      <c r="M6961" s="14">
        <f>AND($I6961=MID(kododd,1,2),$J6961=MID(kododd,3,3))</f>
      </c>
    </row>
    <row r="6962">
      <c r="A6962" s="95">
        <v>47628</v>
      </c>
      <c r="B6962" s="93" t="s">
        <v>15949</v>
      </c>
      <c r="C6962" s="93" t="s">
        <v>1416</v>
      </c>
      <c r="D6962" s="95">
        <v>1059</v>
      </c>
      <c r="F6962" s="95">
        <v>23717769</v>
      </c>
      <c r="G6962" s="95">
        <v>0</v>
      </c>
      <c r="H6962" s="93" t="s">
        <v>8976</v>
      </c>
      <c r="I6962" s="93" t="s">
        <v>23902</v>
      </c>
      <c r="J6962" s="93" t="s">
        <v>20859</v>
      </c>
      <c r="K6962" s="93" t="s">
        <v>4895</v>
      </c>
      <c r="L6962" s="14">
        <f>AND(vyberHrace&lt;&gt;"",ISNUMBER(SEARCH(vyberHrace,$B6962)))</f>
      </c>
      <c r="M6962" s="14">
        <f>AND($I6962=MID(kododd,1,2),$J6962=MID(kododd,3,3))</f>
      </c>
    </row>
    <row r="6963">
      <c r="A6963" s="95">
        <v>530</v>
      </c>
      <c r="B6963" s="93" t="s">
        <v>15952</v>
      </c>
      <c r="C6963" s="93" t="s">
        <v>1451</v>
      </c>
      <c r="D6963" s="95">
        <v>2161</v>
      </c>
      <c r="E6963" s="95">
        <v>2181</v>
      </c>
      <c r="F6963" s="95">
        <v>305693</v>
      </c>
      <c r="G6963" s="95">
        <v>250</v>
      </c>
      <c r="H6963" s="93" t="s">
        <v>8976</v>
      </c>
      <c r="I6963" s="93" t="s">
        <v>23902</v>
      </c>
      <c r="J6963" s="93" t="s">
        <v>20900</v>
      </c>
      <c r="K6963" s="93" t="s">
        <v>7820</v>
      </c>
      <c r="L6963" s="14">
        <f>AND(vyberHrace&lt;&gt;"",ISNUMBER(SEARCH(vyberHrace,$B6963)))</f>
      </c>
      <c r="M6963" s="14">
        <f>AND($I6963=MID(kododd,1,2),$J6963=MID(kododd,3,3))</f>
      </c>
    </row>
    <row r="6964">
      <c r="A6964" s="95">
        <v>10444</v>
      </c>
      <c r="B6964" s="93" t="s">
        <v>15968</v>
      </c>
      <c r="C6964" s="93" t="s">
        <v>1432</v>
      </c>
      <c r="D6964" s="95">
        <v>1766</v>
      </c>
      <c r="E6964" s="95">
        <v>1851</v>
      </c>
      <c r="F6964" s="95">
        <v>348562</v>
      </c>
      <c r="G6964" s="95">
        <v>250</v>
      </c>
      <c r="H6964" s="93" t="s">
        <v>8976</v>
      </c>
      <c r="I6964" s="93" t="s">
        <v>23902</v>
      </c>
      <c r="J6964" s="93" t="s">
        <v>20902</v>
      </c>
      <c r="K6964" s="93" t="s">
        <v>10158</v>
      </c>
      <c r="L6964" s="14">
        <f>AND(vyberHrace&lt;&gt;"",ISNUMBER(SEARCH(vyberHrace,$B6964)))</f>
      </c>
      <c r="M6964" s="14">
        <f>AND($I6964=MID(kododd,1,2),$J6964=MID(kododd,3,3))</f>
      </c>
    </row>
    <row r="6965">
      <c r="A6965" s="95">
        <v>49864</v>
      </c>
      <c r="B6965" s="93" t="s">
        <v>15971</v>
      </c>
      <c r="C6965" s="93" t="s">
        <v>1406</v>
      </c>
      <c r="G6965" s="95">
        <v>0</v>
      </c>
      <c r="H6965" s="93" t="s">
        <v>8976</v>
      </c>
      <c r="I6965" s="93" t="s">
        <v>23902</v>
      </c>
      <c r="J6965" s="93" t="s">
        <v>20859</v>
      </c>
      <c r="K6965" s="93" t="s">
        <v>4895</v>
      </c>
      <c r="L6965" s="14">
        <f>AND(vyberHrace&lt;&gt;"",ISNUMBER(SEARCH(vyberHrace,$B6965)))</f>
      </c>
      <c r="M6965" s="14">
        <f>AND($I6965=MID(kododd,1,2),$J6965=MID(kododd,3,3))</f>
      </c>
    </row>
    <row r="6966">
      <c r="A6966" s="95">
        <v>193</v>
      </c>
      <c r="B6966" s="93" t="s">
        <v>13989</v>
      </c>
      <c r="C6966" s="93" t="s">
        <v>1465</v>
      </c>
      <c r="D6966" s="95">
        <v>2046</v>
      </c>
      <c r="E6966" s="95">
        <v>2034</v>
      </c>
      <c r="F6966" s="95">
        <v>301221</v>
      </c>
      <c r="G6966" s="95">
        <v>250</v>
      </c>
      <c r="H6966" s="93" t="s">
        <v>8976</v>
      </c>
      <c r="I6966" s="93" t="s">
        <v>23902</v>
      </c>
      <c r="J6966" s="93" t="s">
        <v>20903</v>
      </c>
      <c r="K6966" s="93" t="s">
        <v>5073</v>
      </c>
      <c r="L6966" s="14">
        <f>AND(vyberHrace&lt;&gt;"",ISNUMBER(SEARCH(vyberHrace,$B6966)))</f>
      </c>
      <c r="M6966" s="14">
        <f>AND($I6966=MID(kododd,1,2),$J6966=MID(kododd,3,3))</f>
      </c>
    </row>
    <row r="6967">
      <c r="A6967" s="95">
        <v>62294</v>
      </c>
      <c r="B6967" s="93" t="s">
        <v>28470</v>
      </c>
      <c r="C6967" s="93" t="s">
        <v>1424</v>
      </c>
      <c r="G6967" s="95">
        <v>250</v>
      </c>
      <c r="H6967" s="93" t="s">
        <v>8976</v>
      </c>
      <c r="I6967" s="93" t="s">
        <v>23902</v>
      </c>
      <c r="J6967" s="93" t="s">
        <v>20854</v>
      </c>
      <c r="K6967" s="93" t="s">
        <v>20042</v>
      </c>
      <c r="L6967" s="14">
        <f>AND(vyberHrace&lt;&gt;"",ISNUMBER(SEARCH(vyberHrace,$B6967)))</f>
      </c>
      <c r="M6967" s="14">
        <f>AND($I6967=MID(kododd,1,2),$J6967=MID(kododd,3,3))</f>
      </c>
    </row>
    <row r="6968">
      <c r="A6968" s="95">
        <v>37829</v>
      </c>
      <c r="B6968" s="93" t="s">
        <v>8796</v>
      </c>
      <c r="C6968" s="93" t="s">
        <v>1449</v>
      </c>
      <c r="D6968" s="95">
        <v>1841</v>
      </c>
      <c r="E6968" s="95">
        <v>1926</v>
      </c>
      <c r="F6968" s="95">
        <v>366234</v>
      </c>
      <c r="G6968" s="95">
        <v>250</v>
      </c>
      <c r="H6968" s="93" t="s">
        <v>8976</v>
      </c>
      <c r="I6968" s="93" t="s">
        <v>23902</v>
      </c>
      <c r="J6968" s="93" t="s">
        <v>20854</v>
      </c>
      <c r="K6968" s="93" t="s">
        <v>20042</v>
      </c>
      <c r="L6968" s="14">
        <f>AND(vyberHrace&lt;&gt;"",ISNUMBER(SEARCH(vyberHrace,$B6968)))</f>
      </c>
      <c r="M6968" s="14">
        <f>AND($I6968=MID(kododd,1,2),$J6968=MID(kododd,3,3))</f>
      </c>
    </row>
    <row r="6969">
      <c r="A6969" s="95">
        <v>15450</v>
      </c>
      <c r="B6969" s="93" t="s">
        <v>10838</v>
      </c>
      <c r="C6969" s="93" t="s">
        <v>1407</v>
      </c>
      <c r="D6969" s="95">
        <v>1569</v>
      </c>
      <c r="E6969" s="95">
        <v>1748</v>
      </c>
      <c r="F6969" s="95">
        <v>334960</v>
      </c>
      <c r="G6969" s="95">
        <v>250</v>
      </c>
      <c r="H6969" s="93" t="s">
        <v>8976</v>
      </c>
      <c r="I6969" s="93" t="s">
        <v>23902</v>
      </c>
      <c r="J6969" s="93" t="s">
        <v>20872</v>
      </c>
      <c r="K6969" s="93" t="s">
        <v>26163</v>
      </c>
      <c r="L6969" s="14">
        <f>AND(vyberHrace&lt;&gt;"",ISNUMBER(SEARCH(vyberHrace,$B6969)))</f>
      </c>
      <c r="M6969" s="14">
        <f>AND($I6969=MID(kododd,1,2),$J6969=MID(kododd,3,3))</f>
      </c>
    </row>
    <row r="6970">
      <c r="A6970" s="95">
        <v>3789</v>
      </c>
      <c r="B6970" s="93" t="s">
        <v>10858</v>
      </c>
      <c r="C6970" s="93" t="s">
        <v>1468</v>
      </c>
      <c r="D6970" s="95">
        <v>1756</v>
      </c>
      <c r="E6970" s="95">
        <v>1875</v>
      </c>
      <c r="F6970" s="95">
        <v>333301</v>
      </c>
      <c r="G6970" s="95">
        <v>0</v>
      </c>
      <c r="H6970" s="93" t="s">
        <v>8976</v>
      </c>
      <c r="I6970" s="93" t="s">
        <v>23902</v>
      </c>
      <c r="J6970" s="93" t="s">
        <v>20860</v>
      </c>
      <c r="K6970" s="93" t="s">
        <v>409</v>
      </c>
      <c r="L6970" s="14">
        <f>AND(vyberHrace&lt;&gt;"",ISNUMBER(SEARCH(vyberHrace,$B6970)))</f>
      </c>
      <c r="M6970" s="14">
        <f>AND($I6970=MID(kododd,1,2),$J6970=MID(kododd,3,3))</f>
      </c>
    </row>
    <row r="6971">
      <c r="A6971" s="95">
        <v>61495</v>
      </c>
      <c r="B6971" s="93" t="s">
        <v>27674</v>
      </c>
      <c r="C6971" s="93" t="s">
        <v>1422</v>
      </c>
      <c r="F6971" s="95">
        <v>23790482</v>
      </c>
      <c r="G6971" s="95">
        <v>0</v>
      </c>
      <c r="H6971" s="93" t="s">
        <v>8976</v>
      </c>
      <c r="I6971" s="93" t="s">
        <v>23902</v>
      </c>
      <c r="J6971" s="93" t="s">
        <v>23412</v>
      </c>
      <c r="K6971" s="93" t="s">
        <v>21359</v>
      </c>
      <c r="L6971" s="14">
        <f>AND(vyberHrace&lt;&gt;"",ISNUMBER(SEARCH(vyberHrace,$B6971)))</f>
      </c>
      <c r="M6971" s="14">
        <f>AND($I6971=MID(kododd,1,2),$J6971=MID(kododd,3,3))</f>
      </c>
    </row>
    <row r="6972">
      <c r="A6972" s="95">
        <v>46309</v>
      </c>
      <c r="B6972" s="93" t="s">
        <v>19520</v>
      </c>
      <c r="C6972" s="93" t="s">
        <v>1408</v>
      </c>
      <c r="D6972" s="95">
        <v>1094</v>
      </c>
      <c r="F6972" s="95">
        <v>23738669</v>
      </c>
      <c r="G6972" s="95">
        <v>250</v>
      </c>
      <c r="H6972" s="93" t="s">
        <v>8976</v>
      </c>
      <c r="I6972" s="93" t="s">
        <v>23902</v>
      </c>
      <c r="J6972" s="93" t="s">
        <v>20874</v>
      </c>
      <c r="K6972" s="93" t="s">
        <v>8815</v>
      </c>
      <c r="L6972" s="14">
        <f>AND(vyberHrace&lt;&gt;"",ISNUMBER(SEARCH(vyberHrace,$B6972)))</f>
      </c>
      <c r="M6972" s="14">
        <f>AND($I6972=MID(kododd,1,2),$J6972=MID(kododd,3,3))</f>
      </c>
    </row>
    <row r="6973">
      <c r="A6973" s="95">
        <v>15351</v>
      </c>
      <c r="B6973" s="93" t="s">
        <v>19528</v>
      </c>
      <c r="C6973" s="93" t="s">
        <v>1440</v>
      </c>
      <c r="D6973" s="95">
        <v>1497</v>
      </c>
      <c r="E6973" s="95">
        <v>1687</v>
      </c>
      <c r="F6973" s="95">
        <v>368865</v>
      </c>
      <c r="G6973" s="95">
        <v>250</v>
      </c>
      <c r="H6973" s="93" t="s">
        <v>8976</v>
      </c>
      <c r="I6973" s="93" t="s">
        <v>23902</v>
      </c>
      <c r="J6973" s="93" t="s">
        <v>20874</v>
      </c>
      <c r="K6973" s="93" t="s">
        <v>8815</v>
      </c>
      <c r="L6973" s="14">
        <f>AND(vyberHrace&lt;&gt;"",ISNUMBER(SEARCH(vyberHrace,$B6973)))</f>
      </c>
      <c r="M6973" s="14">
        <f>AND($I6973=MID(kododd,1,2),$J6973=MID(kododd,3,3))</f>
      </c>
    </row>
    <row r="6974">
      <c r="A6974" s="95">
        <v>8915</v>
      </c>
      <c r="B6974" s="93" t="s">
        <v>11012</v>
      </c>
      <c r="C6974" s="93" t="s">
        <v>1440</v>
      </c>
      <c r="D6974" s="95">
        <v>1789</v>
      </c>
      <c r="E6974" s="95">
        <v>1851</v>
      </c>
      <c r="F6974" s="95">
        <v>329304</v>
      </c>
      <c r="G6974" s="95">
        <v>250</v>
      </c>
      <c r="H6974" s="93" t="s">
        <v>8976</v>
      </c>
      <c r="I6974" s="93" t="s">
        <v>23902</v>
      </c>
      <c r="J6974" s="93" t="s">
        <v>20853</v>
      </c>
      <c r="K6974" s="93" t="s">
        <v>6888</v>
      </c>
      <c r="L6974" s="14">
        <f>AND(vyberHrace&lt;&gt;"",ISNUMBER(SEARCH(vyberHrace,$B6974)))</f>
      </c>
      <c r="M6974" s="14">
        <f>AND($I6974=MID(kododd,1,2),$J6974=MID(kododd,3,3))</f>
      </c>
    </row>
    <row r="6975">
      <c r="A6975" s="95">
        <v>7543</v>
      </c>
      <c r="B6975" s="93" t="s">
        <v>10899</v>
      </c>
      <c r="C6975" s="93" t="s">
        <v>1405</v>
      </c>
      <c r="D6975" s="95">
        <v>1757</v>
      </c>
      <c r="E6975" s="95">
        <v>1812</v>
      </c>
      <c r="F6975" s="95">
        <v>330035</v>
      </c>
      <c r="G6975" s="95">
        <v>250</v>
      </c>
      <c r="H6975" s="93" t="s">
        <v>8976</v>
      </c>
      <c r="I6975" s="93" t="s">
        <v>23902</v>
      </c>
      <c r="J6975" s="93" t="s">
        <v>20844</v>
      </c>
      <c r="K6975" s="93" t="s">
        <v>6682</v>
      </c>
      <c r="L6975" s="14">
        <f>AND(vyberHrace&lt;&gt;"",ISNUMBER(SEARCH(vyberHrace,$B6975)))</f>
      </c>
      <c r="M6975" s="14">
        <f>AND($I6975=MID(kododd,1,2),$J6975=MID(kododd,3,3))</f>
      </c>
    </row>
    <row r="6976">
      <c r="A6976" s="95">
        <v>26033</v>
      </c>
      <c r="B6976" s="93" t="s">
        <v>10900</v>
      </c>
      <c r="C6976" s="93" t="s">
        <v>1457</v>
      </c>
      <c r="D6976" s="95">
        <v>1410</v>
      </c>
      <c r="F6976" s="95">
        <v>342068</v>
      </c>
      <c r="G6976" s="95">
        <v>0</v>
      </c>
      <c r="H6976" s="93" t="s">
        <v>8976</v>
      </c>
      <c r="I6976" s="93" t="s">
        <v>23902</v>
      </c>
      <c r="J6976" s="93" t="s">
        <v>21008</v>
      </c>
      <c r="K6976" s="93" t="s">
        <v>5862</v>
      </c>
      <c r="L6976" s="14">
        <f>AND(vyberHrace&lt;&gt;"",ISNUMBER(SEARCH(vyberHrace,$B6976)))</f>
      </c>
      <c r="M6976" s="14">
        <f>AND($I6976=MID(kododd,1,2),$J6976=MID(kododd,3,3))</f>
      </c>
    </row>
    <row r="6977">
      <c r="A6977" s="95">
        <v>57125</v>
      </c>
      <c r="B6977" s="93" t="s">
        <v>21891</v>
      </c>
      <c r="C6977" s="93" t="s">
        <v>1412</v>
      </c>
      <c r="G6977" s="95">
        <v>0</v>
      </c>
      <c r="H6977" s="93" t="s">
        <v>8976</v>
      </c>
      <c r="I6977" s="93" t="s">
        <v>23902</v>
      </c>
      <c r="J6977" s="93" t="s">
        <v>20897</v>
      </c>
      <c r="K6977" s="93" t="s">
        <v>11245</v>
      </c>
      <c r="L6977" s="14">
        <f>AND(vyberHrace&lt;&gt;"",ISNUMBER(SEARCH(vyberHrace,$B6977)))</f>
      </c>
      <c r="M6977" s="14">
        <f>AND($I6977=MID(kododd,1,2),$J6977=MID(kododd,3,3))</f>
      </c>
    </row>
    <row r="6978">
      <c r="A6978" s="95">
        <v>11596</v>
      </c>
      <c r="B6978" s="93" t="s">
        <v>7200</v>
      </c>
      <c r="C6978" s="93" t="s">
        <v>1478</v>
      </c>
      <c r="D6978" s="95">
        <v>1279</v>
      </c>
      <c r="G6978" s="95">
        <v>0</v>
      </c>
      <c r="H6978" s="93" t="s">
        <v>8976</v>
      </c>
      <c r="I6978" s="93" t="s">
        <v>23902</v>
      </c>
      <c r="J6978" s="93" t="s">
        <v>20897</v>
      </c>
      <c r="K6978" s="93" t="s">
        <v>11245</v>
      </c>
      <c r="L6978" s="14">
        <f>AND(vyberHrace&lt;&gt;"",ISNUMBER(SEARCH(vyberHrace,$B6978)))</f>
      </c>
      <c r="M6978" s="14">
        <f>AND($I6978=MID(kododd,1,2),$J6978=MID(kododd,3,3))</f>
      </c>
    </row>
    <row r="6979">
      <c r="A6979" s="95">
        <v>38312</v>
      </c>
      <c r="B6979" s="93" t="s">
        <v>13256</v>
      </c>
      <c r="C6979" s="93" t="s">
        <v>1439</v>
      </c>
      <c r="D6979" s="95">
        <v>1653</v>
      </c>
      <c r="F6979" s="95">
        <v>373907</v>
      </c>
      <c r="G6979" s="95">
        <v>0</v>
      </c>
      <c r="H6979" s="93" t="s">
        <v>8976</v>
      </c>
      <c r="I6979" s="93" t="s">
        <v>23902</v>
      </c>
      <c r="J6979" s="93" t="s">
        <v>20960</v>
      </c>
      <c r="K6979" s="93" t="s">
        <v>11267</v>
      </c>
      <c r="L6979" s="14">
        <f>AND(vyberHrace&lt;&gt;"",ISNUMBER(SEARCH(vyberHrace,$B6979)))</f>
      </c>
      <c r="M6979" s="14">
        <f>AND($I6979=MID(kododd,1,2),$J6979=MID(kododd,3,3))</f>
      </c>
    </row>
    <row r="6980">
      <c r="A6980" s="95">
        <v>60429</v>
      </c>
      <c r="B6980" s="93" t="s">
        <v>26869</v>
      </c>
      <c r="C6980" s="93" t="s">
        <v>24215</v>
      </c>
      <c r="G6980" s="95">
        <v>250</v>
      </c>
      <c r="H6980" s="93" t="s">
        <v>8976</v>
      </c>
      <c r="I6980" s="93" t="s">
        <v>23902</v>
      </c>
      <c r="J6980" s="93" t="s">
        <v>20853</v>
      </c>
      <c r="K6980" s="93" t="s">
        <v>6888</v>
      </c>
      <c r="L6980" s="14">
        <f>AND(vyberHrace&lt;&gt;"",ISNUMBER(SEARCH(vyberHrace,$B6980)))</f>
      </c>
      <c r="M6980" s="14">
        <f>AND($I6980=MID(kododd,1,2),$J6980=MID(kododd,3,3))</f>
      </c>
    </row>
    <row r="6981">
      <c r="A6981" s="95">
        <v>53407</v>
      </c>
      <c r="B6981" s="93" t="s">
        <v>17643</v>
      </c>
      <c r="C6981" s="93" t="s">
        <v>1422</v>
      </c>
      <c r="D6981" s="95">
        <v>1064</v>
      </c>
      <c r="F6981" s="95">
        <v>23746289</v>
      </c>
      <c r="G6981" s="95">
        <v>250</v>
      </c>
      <c r="H6981" s="93" t="s">
        <v>8976</v>
      </c>
      <c r="I6981" s="93" t="s">
        <v>23902</v>
      </c>
      <c r="J6981" s="93" t="s">
        <v>20933</v>
      </c>
      <c r="K6981" s="93" t="s">
        <v>5593</v>
      </c>
      <c r="L6981" s="14">
        <f>AND(vyberHrace&lt;&gt;"",ISNUMBER(SEARCH(vyberHrace,$B6981)))</f>
      </c>
      <c r="M6981" s="14">
        <f>AND($I6981=MID(kododd,1,2),$J6981=MID(kododd,3,3))</f>
      </c>
    </row>
    <row r="6982">
      <c r="A6982" s="95">
        <v>62298</v>
      </c>
      <c r="B6982" s="93" t="s">
        <v>28474</v>
      </c>
      <c r="C6982" s="93" t="s">
        <v>1450</v>
      </c>
      <c r="G6982" s="95">
        <v>250</v>
      </c>
      <c r="H6982" s="93" t="s">
        <v>8976</v>
      </c>
      <c r="I6982" s="93" t="s">
        <v>23902</v>
      </c>
      <c r="J6982" s="93" t="s">
        <v>20853</v>
      </c>
      <c r="K6982" s="93" t="s">
        <v>6888</v>
      </c>
      <c r="L6982" s="14">
        <f>AND(vyberHrace&lt;&gt;"",ISNUMBER(SEARCH(vyberHrace,$B6982)))</f>
      </c>
      <c r="M6982" s="14">
        <f>AND($I6982=MID(kododd,1,2),$J6982=MID(kododd,3,3))</f>
      </c>
    </row>
    <row r="6983">
      <c r="A6983" s="95">
        <v>57978</v>
      </c>
      <c r="B6983" s="93" t="s">
        <v>24516</v>
      </c>
      <c r="C6983" s="93" t="s">
        <v>1411</v>
      </c>
      <c r="G6983" s="95">
        <v>0</v>
      </c>
      <c r="H6983" s="93" t="s">
        <v>8976</v>
      </c>
      <c r="I6983" s="93" t="s">
        <v>23902</v>
      </c>
      <c r="J6983" s="93" t="s">
        <v>20897</v>
      </c>
      <c r="K6983" s="93" t="s">
        <v>11245</v>
      </c>
      <c r="L6983" s="14">
        <f>AND(vyberHrace&lt;&gt;"",ISNUMBER(SEARCH(vyberHrace,$B6983)))</f>
      </c>
      <c r="M6983" s="14">
        <f>AND($I6983=MID(kododd,1,2),$J6983=MID(kododd,3,3))</f>
      </c>
    </row>
    <row r="6984">
      <c r="A6984" s="95">
        <v>36260</v>
      </c>
      <c r="B6984" s="93" t="s">
        <v>15585</v>
      </c>
      <c r="C6984" s="93" t="s">
        <v>1409</v>
      </c>
      <c r="D6984" s="95">
        <v>1587</v>
      </c>
      <c r="E6984" s="95">
        <v>1758</v>
      </c>
      <c r="F6984" s="95">
        <v>23704314</v>
      </c>
      <c r="G6984" s="95">
        <v>0</v>
      </c>
      <c r="H6984" s="93" t="s">
        <v>8976</v>
      </c>
      <c r="I6984" s="93" t="s">
        <v>23902</v>
      </c>
      <c r="J6984" s="93" t="s">
        <v>20903</v>
      </c>
      <c r="K6984" s="93" t="s">
        <v>5073</v>
      </c>
      <c r="L6984" s="14">
        <f>AND(vyberHrace&lt;&gt;"",ISNUMBER(SEARCH(vyberHrace,$B6984)))</f>
      </c>
      <c r="M6984" s="14">
        <f>AND($I6984=MID(kododd,1,2),$J6984=MID(kododd,3,3))</f>
      </c>
    </row>
    <row r="6985">
      <c r="A6985" s="95">
        <v>43729</v>
      </c>
      <c r="B6985" s="93" t="s">
        <v>15599</v>
      </c>
      <c r="C6985" s="93" t="s">
        <v>1442</v>
      </c>
      <c r="D6985" s="95">
        <v>1545</v>
      </c>
      <c r="E6985" s="95">
        <v>1710</v>
      </c>
      <c r="F6985" s="95">
        <v>23704934</v>
      </c>
      <c r="G6985" s="95">
        <v>250</v>
      </c>
      <c r="H6985" s="93" t="s">
        <v>8976</v>
      </c>
      <c r="I6985" s="93" t="s">
        <v>23902</v>
      </c>
      <c r="J6985" s="93" t="s">
        <v>20844</v>
      </c>
      <c r="K6985" s="93" t="s">
        <v>6682</v>
      </c>
      <c r="L6985" s="14">
        <f>AND(vyberHrace&lt;&gt;"",ISNUMBER(SEARCH(vyberHrace,$B6985)))</f>
      </c>
      <c r="M6985" s="14">
        <f>AND($I6985=MID(kododd,1,2),$J6985=MID(kododd,3,3))</f>
      </c>
    </row>
    <row r="6986">
      <c r="A6986" s="95">
        <v>50133</v>
      </c>
      <c r="B6986" s="93" t="s">
        <v>9122</v>
      </c>
      <c r="C6986" s="93" t="s">
        <v>1412</v>
      </c>
      <c r="G6986" s="95">
        <v>0</v>
      </c>
      <c r="H6986" s="93" t="s">
        <v>8976</v>
      </c>
      <c r="I6986" s="93" t="s">
        <v>23902</v>
      </c>
      <c r="J6986" s="93" t="s">
        <v>20859</v>
      </c>
      <c r="K6986" s="93" t="s">
        <v>4895</v>
      </c>
      <c r="L6986" s="14">
        <f>AND(vyberHrace&lt;&gt;"",ISNUMBER(SEARCH(vyberHrace,$B6986)))</f>
      </c>
      <c r="M6986" s="14">
        <f>AND($I6986=MID(kododd,1,2),$J6986=MID(kododd,3,3))</f>
      </c>
    </row>
    <row r="6987">
      <c r="A6987" s="95">
        <v>62031</v>
      </c>
      <c r="B6987" s="93" t="s">
        <v>28233</v>
      </c>
      <c r="C6987" s="93" t="s">
        <v>3255</v>
      </c>
      <c r="F6987" s="95">
        <v>23795891</v>
      </c>
      <c r="G6987" s="95">
        <v>250</v>
      </c>
      <c r="H6987" s="93" t="s">
        <v>8976</v>
      </c>
      <c r="I6987" s="93" t="s">
        <v>23902</v>
      </c>
      <c r="J6987" s="93" t="s">
        <v>20913</v>
      </c>
      <c r="K6987" s="93" t="s">
        <v>126</v>
      </c>
      <c r="L6987" s="14">
        <f>AND(vyberHrace&lt;&gt;"",ISNUMBER(SEARCH(vyberHrace,$B6987)))</f>
      </c>
      <c r="M6987" s="14">
        <f>AND($I6987=MID(kododd,1,2),$J6987=MID(kododd,3,3))</f>
      </c>
    </row>
    <row r="6988">
      <c r="A6988" s="95">
        <v>8582</v>
      </c>
      <c r="B6988" s="93" t="s">
        <v>15613</v>
      </c>
      <c r="C6988" s="93" t="s">
        <v>1459</v>
      </c>
      <c r="D6988" s="95">
        <v>1705</v>
      </c>
      <c r="E6988" s="95">
        <v>1766</v>
      </c>
      <c r="F6988" s="95">
        <v>348570</v>
      </c>
      <c r="G6988" s="95">
        <v>250</v>
      </c>
      <c r="H6988" s="93" t="s">
        <v>8976</v>
      </c>
      <c r="I6988" s="93" t="s">
        <v>23902</v>
      </c>
      <c r="J6988" s="93" t="s">
        <v>20897</v>
      </c>
      <c r="K6988" s="93" t="s">
        <v>11245</v>
      </c>
      <c r="L6988" s="14">
        <f>AND(vyberHrace&lt;&gt;"",ISNUMBER(SEARCH(vyberHrace,$B6988)))</f>
      </c>
      <c r="M6988" s="14">
        <f>AND($I6988=MID(kododd,1,2),$J6988=MID(kododd,3,3))</f>
      </c>
    </row>
    <row r="6989">
      <c r="A6989" s="95">
        <v>15330</v>
      </c>
      <c r="B6989" s="93" t="s">
        <v>15614</v>
      </c>
      <c r="C6989" s="93" t="s">
        <v>1437</v>
      </c>
      <c r="D6989" s="95">
        <v>1706</v>
      </c>
      <c r="E6989" s="95">
        <v>1820</v>
      </c>
      <c r="F6989" s="95">
        <v>333310</v>
      </c>
      <c r="G6989" s="95">
        <v>250</v>
      </c>
      <c r="H6989" s="93" t="s">
        <v>8976</v>
      </c>
      <c r="I6989" s="93" t="s">
        <v>23902</v>
      </c>
      <c r="J6989" s="93" t="s">
        <v>20897</v>
      </c>
      <c r="K6989" s="93" t="s">
        <v>11245</v>
      </c>
      <c r="L6989" s="14">
        <f>AND(vyberHrace&lt;&gt;"",ISNUMBER(SEARCH(vyberHrace,$B6989)))</f>
      </c>
      <c r="M6989" s="14">
        <f>AND($I6989=MID(kododd,1,2),$J6989=MID(kododd,3,3))</f>
      </c>
    </row>
    <row r="6990">
      <c r="A6990" s="95">
        <v>15307</v>
      </c>
      <c r="B6990" s="93" t="s">
        <v>15635</v>
      </c>
      <c r="C6990" s="93" t="s">
        <v>1432</v>
      </c>
      <c r="D6990" s="95">
        <v>1988</v>
      </c>
      <c r="F6990" s="95">
        <v>304719</v>
      </c>
      <c r="G6990" s="95">
        <v>0</v>
      </c>
      <c r="H6990" s="93" t="s">
        <v>8976</v>
      </c>
      <c r="I6990" s="93" t="s">
        <v>23902</v>
      </c>
      <c r="J6990" s="93" t="s">
        <v>20859</v>
      </c>
      <c r="K6990" s="93" t="s">
        <v>4895</v>
      </c>
      <c r="L6990" s="14">
        <f>AND(vyberHrace&lt;&gt;"",ISNUMBER(SEARCH(vyberHrace,$B6990)))</f>
      </c>
      <c r="M6990" s="14">
        <f>AND($I6990=MID(kododd,1,2),$J6990=MID(kododd,3,3))</f>
      </c>
    </row>
    <row r="6991">
      <c r="A6991" s="95">
        <v>38460</v>
      </c>
      <c r="B6991" s="93" t="s">
        <v>15637</v>
      </c>
      <c r="C6991" s="93" t="s">
        <v>1438</v>
      </c>
      <c r="D6991" s="95">
        <v>1542</v>
      </c>
      <c r="E6991" s="95">
        <v>1646</v>
      </c>
      <c r="F6991" s="95">
        <v>396648</v>
      </c>
      <c r="G6991" s="95">
        <v>0</v>
      </c>
      <c r="H6991" s="93" t="s">
        <v>8976</v>
      </c>
      <c r="I6991" s="93" t="s">
        <v>23902</v>
      </c>
      <c r="J6991" s="93" t="s">
        <v>20933</v>
      </c>
      <c r="K6991" s="93" t="s">
        <v>5593</v>
      </c>
      <c r="L6991" s="14">
        <f>AND(vyberHrace&lt;&gt;"",ISNUMBER(SEARCH(vyberHrace,$B6991)))</f>
      </c>
      <c r="M6991" s="14">
        <f>AND($I6991=MID(kododd,1,2),$J6991=MID(kododd,3,3))</f>
      </c>
    </row>
    <row r="6992">
      <c r="A6992" s="95">
        <v>42410</v>
      </c>
      <c r="B6992" s="93" t="s">
        <v>26207</v>
      </c>
      <c r="C6992" s="93" t="s">
        <v>1465</v>
      </c>
      <c r="D6992" s="95">
        <v>1350</v>
      </c>
      <c r="E6992" s="95">
        <v>1649</v>
      </c>
      <c r="F6992" s="95">
        <v>23791144</v>
      </c>
      <c r="G6992" s="95">
        <v>250</v>
      </c>
      <c r="H6992" s="93" t="s">
        <v>8976</v>
      </c>
      <c r="I6992" s="93" t="s">
        <v>23902</v>
      </c>
      <c r="J6992" s="93" t="s">
        <v>20918</v>
      </c>
      <c r="K6992" s="93" t="s">
        <v>7836</v>
      </c>
      <c r="L6992" s="14">
        <f>AND(vyberHrace&lt;&gt;"",ISNUMBER(SEARCH(vyberHrace,$B6992)))</f>
      </c>
      <c r="M6992" s="14">
        <f>AND($I6992=MID(kododd,1,2),$J6992=MID(kododd,3,3))</f>
      </c>
    </row>
    <row r="6993">
      <c r="A6993" s="95">
        <v>16322</v>
      </c>
      <c r="B6993" s="93" t="s">
        <v>2787</v>
      </c>
      <c r="C6993" s="93" t="s">
        <v>1441</v>
      </c>
      <c r="D6993" s="95">
        <v>1126</v>
      </c>
      <c r="G6993" s="95">
        <v>250</v>
      </c>
      <c r="H6993" s="93" t="s">
        <v>8976</v>
      </c>
      <c r="I6993" s="93" t="s">
        <v>23902</v>
      </c>
      <c r="J6993" s="93" t="s">
        <v>20859</v>
      </c>
      <c r="K6993" s="93" t="s">
        <v>4895</v>
      </c>
      <c r="L6993" s="14">
        <f>AND(vyberHrace&lt;&gt;"",ISNUMBER(SEARCH(vyberHrace,$B6993)))</f>
      </c>
      <c r="M6993" s="14">
        <f>AND($I6993=MID(kododd,1,2),$J6993=MID(kododd,3,3))</f>
      </c>
    </row>
    <row r="6994">
      <c r="A6994" s="95">
        <v>57168</v>
      </c>
      <c r="B6994" s="93" t="s">
        <v>21944</v>
      </c>
      <c r="C6994" s="93" t="s">
        <v>1402</v>
      </c>
      <c r="G6994" s="95">
        <v>0</v>
      </c>
      <c r="H6994" s="93" t="s">
        <v>8976</v>
      </c>
      <c r="I6994" s="93" t="s">
        <v>23902</v>
      </c>
      <c r="J6994" s="93" t="s">
        <v>20933</v>
      </c>
      <c r="K6994" s="93" t="s">
        <v>5593</v>
      </c>
      <c r="L6994" s="14">
        <f>AND(vyberHrace&lt;&gt;"",ISNUMBER(SEARCH(vyberHrace,$B6994)))</f>
      </c>
      <c r="M6994" s="14">
        <f>AND($I6994=MID(kododd,1,2),$J6994=MID(kododd,3,3))</f>
      </c>
    </row>
    <row r="6995">
      <c r="A6995" s="95">
        <v>55587</v>
      </c>
      <c r="B6995" s="93" t="s">
        <v>21923</v>
      </c>
      <c r="C6995" s="93" t="s">
        <v>1411</v>
      </c>
      <c r="G6995" s="95">
        <v>0</v>
      </c>
      <c r="H6995" s="93" t="s">
        <v>8976</v>
      </c>
      <c r="I6995" s="93" t="s">
        <v>23902</v>
      </c>
      <c r="J6995" s="93" t="s">
        <v>20859</v>
      </c>
      <c r="K6995" s="93" t="s">
        <v>4895</v>
      </c>
      <c r="L6995" s="14">
        <f>AND(vyberHrace&lt;&gt;"",ISNUMBER(SEARCH(vyberHrace,$B6995)))</f>
      </c>
      <c r="M6995" s="14">
        <f>AND($I6995=MID(kododd,1,2),$J6995=MID(kododd,3,3))</f>
      </c>
    </row>
    <row r="6996">
      <c r="A6996" s="95">
        <v>1815</v>
      </c>
      <c r="B6996" s="93" t="s">
        <v>18158</v>
      </c>
      <c r="C6996" s="93" t="s">
        <v>1426</v>
      </c>
      <c r="D6996" s="95">
        <v>1862</v>
      </c>
      <c r="F6996" s="95">
        <v>342076</v>
      </c>
      <c r="G6996" s="95">
        <v>250</v>
      </c>
      <c r="H6996" s="93" t="s">
        <v>8976</v>
      </c>
      <c r="I6996" s="93" t="s">
        <v>23902</v>
      </c>
      <c r="J6996" s="93" t="s">
        <v>20860</v>
      </c>
      <c r="K6996" s="93" t="s">
        <v>409</v>
      </c>
      <c r="L6996" s="14">
        <f>AND(vyberHrace&lt;&gt;"",ISNUMBER(SEARCH(vyberHrace,$B6996)))</f>
      </c>
      <c r="M6996" s="14">
        <f>AND($I6996=MID(kododd,1,2),$J6996=MID(kododd,3,3))</f>
      </c>
    </row>
    <row r="6997">
      <c r="A6997" s="95">
        <v>16501</v>
      </c>
      <c r="B6997" s="93" t="s">
        <v>18169</v>
      </c>
      <c r="C6997" s="93" t="s">
        <v>1461</v>
      </c>
      <c r="D6997" s="95">
        <v>1557</v>
      </c>
      <c r="E6997" s="95">
        <v>1770</v>
      </c>
      <c r="F6997" s="95">
        <v>23738677</v>
      </c>
      <c r="G6997" s="95">
        <v>250</v>
      </c>
      <c r="H6997" s="93" t="s">
        <v>8976</v>
      </c>
      <c r="I6997" s="93" t="s">
        <v>23902</v>
      </c>
      <c r="J6997" s="93" t="s">
        <v>20894</v>
      </c>
      <c r="K6997" s="93" t="s">
        <v>28897</v>
      </c>
      <c r="L6997" s="14">
        <f>AND(vyberHrace&lt;&gt;"",ISNUMBER(SEARCH(vyberHrace,$B6997)))</f>
      </c>
      <c r="M6997" s="14">
        <f>AND($I6997=MID(kododd,1,2),$J6997=MID(kododd,3,3))</f>
      </c>
    </row>
    <row r="6998">
      <c r="A6998" s="95">
        <v>61951</v>
      </c>
      <c r="B6998" s="93" t="s">
        <v>7724</v>
      </c>
      <c r="C6998" s="93" t="s">
        <v>1416</v>
      </c>
      <c r="D6998" s="95">
        <v>1002</v>
      </c>
      <c r="F6998" s="95">
        <v>571004920</v>
      </c>
      <c r="G6998" s="95">
        <v>0</v>
      </c>
      <c r="H6998" s="93" t="s">
        <v>8976</v>
      </c>
      <c r="I6998" s="93" t="s">
        <v>23902</v>
      </c>
      <c r="J6998" s="93" t="s">
        <v>23412</v>
      </c>
      <c r="K6998" s="93" t="s">
        <v>21359</v>
      </c>
      <c r="L6998" s="14">
        <f>AND(vyberHrace&lt;&gt;"",ISNUMBER(SEARCH(vyberHrace,$B6998)))</f>
      </c>
      <c r="M6998" s="14">
        <f>AND($I6998=MID(kododd,1,2),$J6998=MID(kododd,3,3))</f>
      </c>
    </row>
    <row r="6999">
      <c r="A6999" s="95">
        <v>45571</v>
      </c>
      <c r="B6999" s="93" t="s">
        <v>18326</v>
      </c>
      <c r="C6999" s="93" t="s">
        <v>1414</v>
      </c>
      <c r="D6999" s="95">
        <v>1487</v>
      </c>
      <c r="E6999" s="95">
        <v>1657</v>
      </c>
      <c r="F6999" s="95">
        <v>23732423</v>
      </c>
      <c r="G6999" s="95">
        <v>0</v>
      </c>
      <c r="H6999" s="93" t="s">
        <v>8976</v>
      </c>
      <c r="I6999" s="93" t="s">
        <v>23902</v>
      </c>
      <c r="J6999" s="93" t="s">
        <v>20918</v>
      </c>
      <c r="K6999" s="93" t="s">
        <v>7836</v>
      </c>
      <c r="L6999" s="14">
        <f>AND(vyberHrace&lt;&gt;"",ISNUMBER(SEARCH(vyberHrace,$B6999)))</f>
      </c>
      <c r="M6999" s="14">
        <f>AND($I6999=MID(kododd,1,2),$J6999=MID(kododd,3,3))</f>
      </c>
    </row>
    <row r="7000">
      <c r="A7000" s="95">
        <v>57529</v>
      </c>
      <c r="B7000" s="93" t="s">
        <v>21999</v>
      </c>
      <c r="C7000" s="93" t="s">
        <v>1416</v>
      </c>
      <c r="D7000" s="95">
        <v>1615</v>
      </c>
      <c r="E7000" s="95">
        <v>1762</v>
      </c>
      <c r="F7000" s="95">
        <v>23768223</v>
      </c>
      <c r="G7000" s="95">
        <v>250</v>
      </c>
      <c r="H7000" s="93" t="s">
        <v>8976</v>
      </c>
      <c r="I7000" s="93" t="s">
        <v>23902</v>
      </c>
      <c r="J7000" s="93" t="s">
        <v>20900</v>
      </c>
      <c r="K7000" s="93" t="s">
        <v>7820</v>
      </c>
      <c r="L7000" s="14">
        <f>AND(vyberHrace&lt;&gt;"",ISNUMBER(SEARCH(vyberHrace,$B7000)))</f>
      </c>
      <c r="M7000" s="14">
        <f>AND($I7000=MID(kododd,1,2),$J7000=MID(kododd,3,3))</f>
      </c>
    </row>
    <row r="7001">
      <c r="A7001" s="95">
        <v>14492</v>
      </c>
      <c r="B7001" s="93" t="s">
        <v>13623</v>
      </c>
      <c r="C7001" s="93" t="s">
        <v>1452</v>
      </c>
      <c r="D7001" s="95">
        <v>1861</v>
      </c>
      <c r="E7001" s="95">
        <v>1932</v>
      </c>
      <c r="F7001" s="95">
        <v>342084</v>
      </c>
      <c r="G7001" s="95">
        <v>250</v>
      </c>
      <c r="H7001" s="93" t="s">
        <v>8976</v>
      </c>
      <c r="I7001" s="93" t="s">
        <v>23902</v>
      </c>
      <c r="J7001" s="93" t="s">
        <v>20870</v>
      </c>
      <c r="K7001" s="93" t="s">
        <v>9066</v>
      </c>
      <c r="L7001" s="14">
        <f>AND(vyberHrace&lt;&gt;"",ISNUMBER(SEARCH(vyberHrace,$B7001)))</f>
      </c>
      <c r="M7001" s="14">
        <f>AND($I7001=MID(kododd,1,2),$J7001=MID(kododd,3,3))</f>
      </c>
    </row>
    <row r="7002">
      <c r="A7002" s="95">
        <v>26064</v>
      </c>
      <c r="B7002" s="93" t="s">
        <v>13627</v>
      </c>
      <c r="C7002" s="93" t="s">
        <v>1461</v>
      </c>
      <c r="D7002" s="95">
        <v>1187</v>
      </c>
      <c r="F7002" s="95">
        <v>23730021</v>
      </c>
      <c r="G7002" s="95">
        <v>0</v>
      </c>
      <c r="H7002" s="93" t="s">
        <v>8976</v>
      </c>
      <c r="I7002" s="93" t="s">
        <v>23902</v>
      </c>
      <c r="J7002" s="93" t="s">
        <v>20870</v>
      </c>
      <c r="K7002" s="93" t="s">
        <v>9066</v>
      </c>
      <c r="L7002" s="14">
        <f>AND(vyberHrace&lt;&gt;"",ISNUMBER(SEARCH(vyberHrace,$B7002)))</f>
      </c>
      <c r="M7002" s="14">
        <f>AND($I7002=MID(kododd,1,2),$J7002=MID(kododd,3,3))</f>
      </c>
    </row>
    <row r="7003">
      <c r="A7003" s="95">
        <v>59876</v>
      </c>
      <c r="B7003" s="93" t="s">
        <v>26373</v>
      </c>
      <c r="C7003" s="93" t="s">
        <v>1420</v>
      </c>
      <c r="F7003" s="95">
        <v>23799579</v>
      </c>
      <c r="G7003" s="95">
        <v>250</v>
      </c>
      <c r="H7003" s="93" t="s">
        <v>8976</v>
      </c>
      <c r="I7003" s="93" t="s">
        <v>23902</v>
      </c>
      <c r="J7003" s="93" t="s">
        <v>20859</v>
      </c>
      <c r="K7003" s="93" t="s">
        <v>4895</v>
      </c>
      <c r="L7003" s="14">
        <f>AND(vyberHrace&lt;&gt;"",ISNUMBER(SEARCH(vyberHrace,$B7003)))</f>
      </c>
      <c r="M7003" s="14">
        <f>AND($I7003=MID(kododd,1,2),$J7003=MID(kododd,3,3))</f>
      </c>
    </row>
    <row r="7004">
      <c r="A7004" s="95">
        <v>59697</v>
      </c>
      <c r="B7004" s="93" t="s">
        <v>26077</v>
      </c>
      <c r="C7004" s="93" t="s">
        <v>1461</v>
      </c>
      <c r="F7004" s="95">
        <v>23793449</v>
      </c>
      <c r="G7004" s="95">
        <v>250</v>
      </c>
      <c r="H7004" s="93" t="s">
        <v>8976</v>
      </c>
      <c r="I7004" s="93" t="s">
        <v>23902</v>
      </c>
      <c r="J7004" s="93" t="s">
        <v>20960</v>
      </c>
      <c r="K7004" s="93" t="s">
        <v>11267</v>
      </c>
      <c r="L7004" s="14">
        <f>AND(vyberHrace&lt;&gt;"",ISNUMBER(SEARCH(vyberHrace,$B7004)))</f>
      </c>
      <c r="M7004" s="14">
        <f>AND($I7004=MID(kododd,1,2),$J7004=MID(kododd,3,3))</f>
      </c>
    </row>
    <row r="7005">
      <c r="A7005" s="95">
        <v>63540</v>
      </c>
      <c r="B7005" s="93" t="s">
        <v>3837</v>
      </c>
      <c r="C7005" s="93" t="s">
        <v>1410</v>
      </c>
      <c r="G7005" s="95">
        <v>250</v>
      </c>
      <c r="H7005" s="93" t="s">
        <v>8976</v>
      </c>
      <c r="I7005" s="93" t="s">
        <v>23902</v>
      </c>
      <c r="J7005" s="93" t="s">
        <v>20894</v>
      </c>
      <c r="K7005" s="93" t="s">
        <v>28897</v>
      </c>
      <c r="L7005" s="14">
        <f>AND(vyberHrace&lt;&gt;"",ISNUMBER(SEARCH(vyberHrace,$B7005)))</f>
      </c>
      <c r="M7005" s="14">
        <f>AND($I7005=MID(kododd,1,2),$J7005=MID(kododd,3,3))</f>
      </c>
    </row>
    <row r="7006">
      <c r="A7006" s="95">
        <v>11629</v>
      </c>
      <c r="B7006" s="93" t="s">
        <v>20629</v>
      </c>
      <c r="C7006" s="93" t="s">
        <v>1459</v>
      </c>
      <c r="D7006" s="95">
        <v>1600</v>
      </c>
      <c r="G7006" s="95">
        <v>250</v>
      </c>
      <c r="H7006" s="93" t="s">
        <v>8976</v>
      </c>
      <c r="I7006" s="93" t="s">
        <v>23902</v>
      </c>
      <c r="J7006" s="93" t="s">
        <v>20960</v>
      </c>
      <c r="K7006" s="93" t="s">
        <v>11267</v>
      </c>
      <c r="L7006" s="14">
        <f>AND(vyberHrace&lt;&gt;"",ISNUMBER(SEARCH(vyberHrace,$B7006)))</f>
      </c>
      <c r="M7006" s="14">
        <f>AND($I7006=MID(kododd,1,2),$J7006=MID(kododd,3,3))</f>
      </c>
    </row>
    <row r="7007">
      <c r="A7007" s="95">
        <v>42060</v>
      </c>
      <c r="B7007" s="93" t="s">
        <v>20637</v>
      </c>
      <c r="C7007" s="93" t="s">
        <v>1419</v>
      </c>
      <c r="D7007" s="95">
        <v>1675</v>
      </c>
      <c r="E7007" s="95">
        <v>1789</v>
      </c>
      <c r="F7007" s="95">
        <v>396508</v>
      </c>
      <c r="G7007" s="95">
        <v>250</v>
      </c>
      <c r="H7007" s="93" t="s">
        <v>8976</v>
      </c>
      <c r="I7007" s="93" t="s">
        <v>23902</v>
      </c>
      <c r="J7007" s="93" t="s">
        <v>20853</v>
      </c>
      <c r="K7007" s="93" t="s">
        <v>6888</v>
      </c>
      <c r="L7007" s="14">
        <f>AND(vyberHrace&lt;&gt;"",ISNUMBER(SEARCH(vyberHrace,$B7007)))</f>
      </c>
      <c r="M7007" s="14">
        <f>AND($I7007=MID(kododd,1,2),$J7007=MID(kododd,3,3))</f>
      </c>
    </row>
    <row r="7008">
      <c r="A7008" s="95">
        <v>12996</v>
      </c>
      <c r="B7008" s="93" t="s">
        <v>18427</v>
      </c>
      <c r="C7008" s="93" t="s">
        <v>1441</v>
      </c>
      <c r="D7008" s="95">
        <v>1516</v>
      </c>
      <c r="E7008" s="95">
        <v>1638</v>
      </c>
      <c r="F7008" s="95">
        <v>363642</v>
      </c>
      <c r="G7008" s="95">
        <v>250</v>
      </c>
      <c r="H7008" s="93" t="s">
        <v>8976</v>
      </c>
      <c r="I7008" s="93" t="s">
        <v>23902</v>
      </c>
      <c r="J7008" s="93" t="s">
        <v>20942</v>
      </c>
      <c r="K7008" s="93" t="s">
        <v>2070</v>
      </c>
      <c r="L7008" s="14">
        <f>AND(vyberHrace&lt;&gt;"",ISNUMBER(SEARCH(vyberHrace,$B7008)))</f>
      </c>
      <c r="M7008" s="14">
        <f>AND($I7008=MID(kododd,1,2),$J7008=MID(kododd,3,3))</f>
      </c>
    </row>
    <row r="7009">
      <c r="A7009" s="95">
        <v>34251</v>
      </c>
      <c r="B7009" s="93" t="s">
        <v>18437</v>
      </c>
      <c r="C7009" s="93" t="s">
        <v>1455</v>
      </c>
      <c r="D7009" s="95">
        <v>1495</v>
      </c>
      <c r="E7009" s="95">
        <v>1685</v>
      </c>
      <c r="F7009" s="95">
        <v>388505</v>
      </c>
      <c r="G7009" s="95">
        <v>250</v>
      </c>
      <c r="H7009" s="93" t="s">
        <v>8976</v>
      </c>
      <c r="I7009" s="93" t="s">
        <v>23902</v>
      </c>
      <c r="J7009" s="93" t="s">
        <v>20850</v>
      </c>
      <c r="K7009" s="93" t="s">
        <v>8987</v>
      </c>
      <c r="L7009" s="14">
        <f>AND(vyberHrace&lt;&gt;"",ISNUMBER(SEARCH(vyberHrace,$B7009)))</f>
      </c>
      <c r="M7009" s="14">
        <f>AND($I7009=MID(kododd,1,2),$J7009=MID(kododd,3,3))</f>
      </c>
    </row>
    <row r="7010">
      <c r="A7010" s="95">
        <v>14398</v>
      </c>
      <c r="B7010" s="93" t="s">
        <v>18442</v>
      </c>
      <c r="C7010" s="93" t="s">
        <v>1436</v>
      </c>
      <c r="D7010" s="95">
        <v>1848</v>
      </c>
      <c r="E7010" s="95">
        <v>1920</v>
      </c>
      <c r="F7010" s="95">
        <v>342092</v>
      </c>
      <c r="G7010" s="95">
        <v>250</v>
      </c>
      <c r="H7010" s="93" t="s">
        <v>8976</v>
      </c>
      <c r="I7010" s="93" t="s">
        <v>23902</v>
      </c>
      <c r="J7010" s="93" t="s">
        <v>20850</v>
      </c>
      <c r="K7010" s="93" t="s">
        <v>8987</v>
      </c>
      <c r="L7010" s="14">
        <f>AND(vyberHrace&lt;&gt;"",ISNUMBER(SEARCH(vyberHrace,$B7010)))</f>
      </c>
      <c r="M7010" s="14">
        <f>AND($I7010=MID(kododd,1,2),$J7010=MID(kododd,3,3))</f>
      </c>
    </row>
    <row r="7011">
      <c r="A7011" s="95">
        <v>58467</v>
      </c>
      <c r="B7011" s="93" t="s">
        <v>24968</v>
      </c>
      <c r="C7011" s="93" t="s">
        <v>1424</v>
      </c>
      <c r="G7011" s="95">
        <v>0</v>
      </c>
      <c r="H7011" s="93" t="s">
        <v>8976</v>
      </c>
      <c r="I7011" s="93" t="s">
        <v>23902</v>
      </c>
      <c r="J7011" s="93" t="s">
        <v>20897</v>
      </c>
      <c r="K7011" s="93" t="s">
        <v>11245</v>
      </c>
      <c r="L7011" s="14">
        <f>AND(vyberHrace&lt;&gt;"",ISNUMBER(SEARCH(vyberHrace,$B7011)))</f>
      </c>
      <c r="M7011" s="14">
        <f>AND($I7011=MID(kododd,1,2),$J7011=MID(kododd,3,3))</f>
      </c>
    </row>
    <row r="7012">
      <c r="A7012" s="95">
        <v>54065</v>
      </c>
      <c r="B7012" s="93" t="s">
        <v>2809</v>
      </c>
      <c r="C7012" s="93" t="s">
        <v>1420</v>
      </c>
      <c r="G7012" s="95">
        <v>250</v>
      </c>
      <c r="H7012" s="93" t="s">
        <v>8976</v>
      </c>
      <c r="I7012" s="93" t="s">
        <v>23902</v>
      </c>
      <c r="J7012" s="93" t="s">
        <v>20854</v>
      </c>
      <c r="K7012" s="93" t="s">
        <v>20042</v>
      </c>
      <c r="L7012" s="14">
        <f>AND(vyberHrace&lt;&gt;"",ISNUMBER(SEARCH(vyberHrace,$B7012)))</f>
      </c>
      <c r="M7012" s="14">
        <f>AND($I7012=MID(kododd,1,2),$J7012=MID(kododd,3,3))</f>
      </c>
    </row>
    <row r="7013">
      <c r="A7013" s="95">
        <v>2901</v>
      </c>
      <c r="B7013" s="93" t="s">
        <v>12896</v>
      </c>
      <c r="C7013" s="93" t="s">
        <v>1474</v>
      </c>
      <c r="D7013" s="95">
        <v>1691</v>
      </c>
      <c r="E7013" s="95">
        <v>1798</v>
      </c>
      <c r="F7013" s="95">
        <v>342106</v>
      </c>
      <c r="G7013" s="95">
        <v>250</v>
      </c>
      <c r="H7013" s="93" t="s">
        <v>8976</v>
      </c>
      <c r="I7013" s="93" t="s">
        <v>23902</v>
      </c>
      <c r="J7013" s="93" t="s">
        <v>20850</v>
      </c>
      <c r="K7013" s="93" t="s">
        <v>8987</v>
      </c>
      <c r="L7013" s="14">
        <f>AND(vyberHrace&lt;&gt;"",ISNUMBER(SEARCH(vyberHrace,$B7013)))</f>
      </c>
      <c r="M7013" s="14">
        <f>AND($I7013=MID(kododd,1,2),$J7013=MID(kododd,3,3))</f>
      </c>
    </row>
    <row r="7014">
      <c r="A7014" s="95">
        <v>1104</v>
      </c>
      <c r="B7014" s="93" t="s">
        <v>14508</v>
      </c>
      <c r="C7014" s="93" t="s">
        <v>1463</v>
      </c>
      <c r="D7014" s="95">
        <v>1799</v>
      </c>
      <c r="E7014" s="95">
        <v>1870</v>
      </c>
      <c r="F7014" s="95">
        <v>368873</v>
      </c>
      <c r="G7014" s="95">
        <v>250</v>
      </c>
      <c r="H7014" s="93" t="s">
        <v>8976</v>
      </c>
      <c r="I7014" s="93" t="s">
        <v>23902</v>
      </c>
      <c r="J7014" s="93" t="s">
        <v>20854</v>
      </c>
      <c r="K7014" s="93" t="s">
        <v>20042</v>
      </c>
      <c r="L7014" s="14">
        <f>AND(vyberHrace&lt;&gt;"",ISNUMBER(SEARCH(vyberHrace,$B7014)))</f>
      </c>
      <c r="M7014" s="14">
        <f>AND($I7014=MID(kododd,1,2),$J7014=MID(kododd,3,3))</f>
      </c>
    </row>
    <row r="7015">
      <c r="A7015" s="95">
        <v>38798</v>
      </c>
      <c r="B7015" s="93" t="s">
        <v>18509</v>
      </c>
      <c r="C7015" s="93" t="s">
        <v>1435</v>
      </c>
      <c r="D7015" s="95">
        <v>1160</v>
      </c>
      <c r="E7015" s="95">
        <v>1458</v>
      </c>
      <c r="F7015" s="95">
        <v>23700173</v>
      </c>
      <c r="G7015" s="95">
        <v>250</v>
      </c>
      <c r="H7015" s="93" t="s">
        <v>8976</v>
      </c>
      <c r="I7015" s="93" t="s">
        <v>23902</v>
      </c>
      <c r="J7015" s="93" t="s">
        <v>20872</v>
      </c>
      <c r="K7015" s="93" t="s">
        <v>26163</v>
      </c>
      <c r="L7015" s="14">
        <f>AND(vyberHrace&lt;&gt;"",ISNUMBER(SEARCH(vyberHrace,$B7015)))</f>
      </c>
      <c r="M7015" s="14">
        <f>AND($I7015=MID(kododd,1,2),$J7015=MID(kododd,3,3))</f>
      </c>
    </row>
    <row r="7016">
      <c r="A7016" s="95">
        <v>54075</v>
      </c>
      <c r="B7016" s="93" t="s">
        <v>21892</v>
      </c>
      <c r="C7016" s="93" t="s">
        <v>1411</v>
      </c>
      <c r="G7016" s="95">
        <v>0</v>
      </c>
      <c r="H7016" s="93" t="s">
        <v>8976</v>
      </c>
      <c r="I7016" s="93" t="s">
        <v>23902</v>
      </c>
      <c r="J7016" s="93" t="s">
        <v>20897</v>
      </c>
      <c r="K7016" s="93" t="s">
        <v>11245</v>
      </c>
      <c r="L7016" s="14">
        <f>AND(vyberHrace&lt;&gt;"",ISNUMBER(SEARCH(vyberHrace,$B7016)))</f>
      </c>
      <c r="M7016" s="14">
        <f>AND($I7016=MID(kododd,1,2),$J7016=MID(kododd,3,3))</f>
      </c>
    </row>
    <row r="7017">
      <c r="A7017" s="95">
        <v>54091</v>
      </c>
      <c r="B7017" s="93" t="s">
        <v>2775</v>
      </c>
      <c r="C7017" s="93" t="s">
        <v>1422</v>
      </c>
      <c r="G7017" s="95">
        <v>0</v>
      </c>
      <c r="H7017" s="93" t="s">
        <v>8976</v>
      </c>
      <c r="I7017" s="93" t="s">
        <v>23902</v>
      </c>
      <c r="J7017" s="93" t="s">
        <v>20897</v>
      </c>
      <c r="K7017" s="93" t="s">
        <v>11245</v>
      </c>
      <c r="L7017" s="14">
        <f>AND(vyberHrace&lt;&gt;"",ISNUMBER(SEARCH(vyberHrace,$B7017)))</f>
      </c>
      <c r="M7017" s="14">
        <f>AND($I7017=MID(kododd,1,2),$J7017=MID(kododd,3,3))</f>
      </c>
    </row>
    <row r="7018">
      <c r="A7018" s="95">
        <v>37337</v>
      </c>
      <c r="B7018" s="93" t="s">
        <v>16118</v>
      </c>
      <c r="C7018" s="93" t="s">
        <v>1399</v>
      </c>
      <c r="G7018" s="95">
        <v>0</v>
      </c>
      <c r="H7018" s="93" t="s">
        <v>8976</v>
      </c>
      <c r="I7018" s="93" t="s">
        <v>23902</v>
      </c>
      <c r="J7018" s="93" t="s">
        <v>20859</v>
      </c>
      <c r="K7018" s="93" t="s">
        <v>4895</v>
      </c>
      <c r="L7018" s="14">
        <f>AND(vyberHrace&lt;&gt;"",ISNUMBER(SEARCH(vyberHrace,$B7018)))</f>
      </c>
      <c r="M7018" s="14">
        <f>AND($I7018=MID(kododd,1,2),$J7018=MID(kododd,3,3))</f>
      </c>
    </row>
    <row r="7019">
      <c r="A7019" s="95">
        <v>14360</v>
      </c>
      <c r="B7019" s="93" t="s">
        <v>16120</v>
      </c>
      <c r="C7019" s="93" t="s">
        <v>1449</v>
      </c>
      <c r="D7019" s="95">
        <v>1721</v>
      </c>
      <c r="E7019" s="95">
        <v>1781</v>
      </c>
      <c r="F7019" s="95">
        <v>329347</v>
      </c>
      <c r="G7019" s="95">
        <v>250</v>
      </c>
      <c r="H7019" s="93" t="s">
        <v>8976</v>
      </c>
      <c r="I7019" s="93" t="s">
        <v>23902</v>
      </c>
      <c r="J7019" s="93" t="s">
        <v>20897</v>
      </c>
      <c r="K7019" s="93" t="s">
        <v>11245</v>
      </c>
      <c r="L7019" s="14">
        <f>AND(vyberHrace&lt;&gt;"",ISNUMBER(SEARCH(vyberHrace,$B7019)))</f>
      </c>
      <c r="M7019" s="14">
        <f>AND($I7019=MID(kododd,1,2),$J7019=MID(kododd,3,3))</f>
      </c>
    </row>
    <row r="7020">
      <c r="A7020" s="95">
        <v>54580</v>
      </c>
      <c r="B7020" s="93" t="s">
        <v>2800</v>
      </c>
      <c r="C7020" s="93" t="s">
        <v>1424</v>
      </c>
      <c r="D7020" s="95">
        <v>1592</v>
      </c>
      <c r="E7020" s="95">
        <v>1690</v>
      </c>
      <c r="F7020" s="95">
        <v>23791845</v>
      </c>
      <c r="G7020" s="95">
        <v>250</v>
      </c>
      <c r="H7020" s="93" t="s">
        <v>8976</v>
      </c>
      <c r="I7020" s="93" t="s">
        <v>23902</v>
      </c>
      <c r="J7020" s="93" t="s">
        <v>20874</v>
      </c>
      <c r="K7020" s="93" t="s">
        <v>8815</v>
      </c>
      <c r="L7020" s="14">
        <f>AND(vyberHrace&lt;&gt;"",ISNUMBER(SEARCH(vyberHrace,$B7020)))</f>
      </c>
      <c r="M7020" s="14">
        <f>AND($I7020=MID(kododd,1,2),$J7020=MID(kododd,3,3))</f>
      </c>
    </row>
    <row r="7021">
      <c r="A7021" s="95">
        <v>54579</v>
      </c>
      <c r="B7021" s="93" t="s">
        <v>2801</v>
      </c>
      <c r="C7021" s="93" t="s">
        <v>1412</v>
      </c>
      <c r="F7021" s="95">
        <v>23758945</v>
      </c>
      <c r="G7021" s="95">
        <v>0</v>
      </c>
      <c r="H7021" s="93" t="s">
        <v>8976</v>
      </c>
      <c r="I7021" s="93" t="s">
        <v>23902</v>
      </c>
      <c r="J7021" s="93" t="s">
        <v>20874</v>
      </c>
      <c r="K7021" s="93" t="s">
        <v>8815</v>
      </c>
      <c r="L7021" s="14">
        <f>AND(vyberHrace&lt;&gt;"",ISNUMBER(SEARCH(vyberHrace,$B7021)))</f>
      </c>
      <c r="M7021" s="14">
        <f>AND($I7021=MID(kododd,1,2),$J7021=MID(kododd,3,3))</f>
      </c>
    </row>
    <row r="7022">
      <c r="A7022" s="95">
        <v>55280</v>
      </c>
      <c r="B7022" s="93" t="s">
        <v>2825</v>
      </c>
      <c r="C7022" s="93" t="s">
        <v>1439</v>
      </c>
      <c r="E7022" s="95">
        <v>1450</v>
      </c>
      <c r="F7022" s="95">
        <v>23764503</v>
      </c>
      <c r="G7022" s="95">
        <v>250</v>
      </c>
      <c r="H7022" s="93" t="s">
        <v>8976</v>
      </c>
      <c r="I7022" s="93" t="s">
        <v>23902</v>
      </c>
      <c r="J7022" s="93" t="s">
        <v>20853</v>
      </c>
      <c r="K7022" s="93" t="s">
        <v>6888</v>
      </c>
      <c r="L7022" s="14">
        <f>AND(vyberHrace&lt;&gt;"",ISNUMBER(SEARCH(vyberHrace,$B7022)))</f>
      </c>
      <c r="M7022" s="14">
        <f>AND($I7022=MID(kododd,1,2),$J7022=MID(kododd,3,3))</f>
      </c>
    </row>
    <row r="7023">
      <c r="A7023" s="95">
        <v>55282</v>
      </c>
      <c r="B7023" s="93" t="s">
        <v>2826</v>
      </c>
      <c r="C7023" s="93" t="s">
        <v>1486</v>
      </c>
      <c r="F7023" s="95">
        <v>23789590</v>
      </c>
      <c r="G7023" s="95">
        <v>250</v>
      </c>
      <c r="H7023" s="93" t="s">
        <v>8976</v>
      </c>
      <c r="I7023" s="93" t="s">
        <v>23902</v>
      </c>
      <c r="J7023" s="93" t="s">
        <v>20853</v>
      </c>
      <c r="K7023" s="93" t="s">
        <v>6888</v>
      </c>
      <c r="L7023" s="14">
        <f>AND(vyberHrace&lt;&gt;"",ISNUMBER(SEARCH(vyberHrace,$B7023)))</f>
      </c>
      <c r="M7023" s="14">
        <f>AND($I7023=MID(kododd,1,2),$J7023=MID(kododd,3,3))</f>
      </c>
    </row>
    <row r="7024">
      <c r="A7024" s="95">
        <v>45758</v>
      </c>
      <c r="B7024" s="93" t="s">
        <v>1732</v>
      </c>
      <c r="C7024" s="93" t="s">
        <v>1406</v>
      </c>
      <c r="D7024" s="95">
        <v>1298</v>
      </c>
      <c r="E7024" s="95">
        <v>1577</v>
      </c>
      <c r="F7024" s="95">
        <v>23715596</v>
      </c>
      <c r="G7024" s="95">
        <v>250</v>
      </c>
      <c r="H7024" s="93" t="s">
        <v>8976</v>
      </c>
      <c r="I7024" s="93" t="s">
        <v>23902</v>
      </c>
      <c r="J7024" s="93" t="s">
        <v>20853</v>
      </c>
      <c r="K7024" s="93" t="s">
        <v>6888</v>
      </c>
      <c r="L7024" s="14">
        <f>AND(vyberHrace&lt;&gt;"",ISNUMBER(SEARCH(vyberHrace,$B7024)))</f>
      </c>
      <c r="M7024" s="14">
        <f>AND($I7024=MID(kododd,1,2),$J7024=MID(kododd,3,3))</f>
      </c>
    </row>
    <row r="7025">
      <c r="A7025" s="95">
        <v>37622</v>
      </c>
      <c r="B7025" s="93" t="s">
        <v>7023</v>
      </c>
      <c r="C7025" s="93" t="s">
        <v>1409</v>
      </c>
      <c r="G7025" s="95">
        <v>0</v>
      </c>
      <c r="H7025" s="93" t="s">
        <v>8976</v>
      </c>
      <c r="I7025" s="93" t="s">
        <v>23902</v>
      </c>
      <c r="J7025" s="93" t="s">
        <v>20872</v>
      </c>
      <c r="K7025" s="93" t="s">
        <v>26163</v>
      </c>
      <c r="L7025" s="14">
        <f>AND(vyberHrace&lt;&gt;"",ISNUMBER(SEARCH(vyberHrace,$B7025)))</f>
      </c>
      <c r="M7025" s="14">
        <f>AND($I7025=MID(kododd,1,2),$J7025=MID(kododd,3,3))</f>
      </c>
    </row>
    <row r="7026">
      <c r="A7026" s="95">
        <v>50191</v>
      </c>
      <c r="B7026" s="93" t="s">
        <v>9123</v>
      </c>
      <c r="C7026" s="93" t="s">
        <v>1412</v>
      </c>
      <c r="G7026" s="95">
        <v>0</v>
      </c>
      <c r="H7026" s="93" t="s">
        <v>8976</v>
      </c>
      <c r="I7026" s="93" t="s">
        <v>23902</v>
      </c>
      <c r="J7026" s="93" t="s">
        <v>20859</v>
      </c>
      <c r="K7026" s="93" t="s">
        <v>4895</v>
      </c>
      <c r="L7026" s="14">
        <f>AND(vyberHrace&lt;&gt;"",ISNUMBER(SEARCH(vyberHrace,$B7026)))</f>
      </c>
      <c r="M7026" s="14">
        <f>AND($I7026=MID(kododd,1,2),$J7026=MID(kododd,3,3))</f>
      </c>
    </row>
    <row r="7027">
      <c r="A7027" s="95">
        <v>28580</v>
      </c>
      <c r="B7027" s="93" t="s">
        <v>15541</v>
      </c>
      <c r="C7027" s="93" t="s">
        <v>1448</v>
      </c>
      <c r="G7027" s="95">
        <v>0</v>
      </c>
      <c r="H7027" s="93" t="s">
        <v>8976</v>
      </c>
      <c r="I7027" s="93" t="s">
        <v>23902</v>
      </c>
      <c r="J7027" s="93" t="s">
        <v>20908</v>
      </c>
      <c r="K7027" s="93" t="s">
        <v>6980</v>
      </c>
      <c r="L7027" s="14">
        <f>AND(vyberHrace&lt;&gt;"",ISNUMBER(SEARCH(vyberHrace,$B7027)))</f>
      </c>
      <c r="M7027" s="14">
        <f>AND($I7027=MID(kododd,1,2),$J7027=MID(kododd,3,3))</f>
      </c>
    </row>
    <row r="7028">
      <c r="A7028" s="95">
        <v>62997</v>
      </c>
      <c r="B7028" s="93" t="s">
        <v>24038</v>
      </c>
      <c r="C7028" s="93" t="s">
        <v>1416</v>
      </c>
      <c r="G7028" s="95">
        <v>250</v>
      </c>
      <c r="H7028" s="93" t="s">
        <v>8976</v>
      </c>
      <c r="I7028" s="93" t="s">
        <v>23902</v>
      </c>
      <c r="J7028" s="93" t="s">
        <v>20859</v>
      </c>
      <c r="K7028" s="93" t="s">
        <v>4895</v>
      </c>
      <c r="L7028" s="14">
        <f>AND(vyberHrace&lt;&gt;"",ISNUMBER(SEARCH(vyberHrace,$B7028)))</f>
      </c>
      <c r="M7028" s="14">
        <f>AND($I7028=MID(kododd,1,2),$J7028=MID(kododd,3,3))</f>
      </c>
    </row>
    <row r="7029">
      <c r="A7029" s="95">
        <v>49966</v>
      </c>
      <c r="B7029" s="93" t="s">
        <v>7079</v>
      </c>
      <c r="C7029" s="93" t="s">
        <v>1406</v>
      </c>
      <c r="D7029" s="95">
        <v>1140</v>
      </c>
      <c r="F7029" s="95">
        <v>23774460</v>
      </c>
      <c r="G7029" s="95">
        <v>250</v>
      </c>
      <c r="H7029" s="93" t="s">
        <v>8976</v>
      </c>
      <c r="I7029" s="93" t="s">
        <v>23902</v>
      </c>
      <c r="J7029" s="93" t="s">
        <v>20853</v>
      </c>
      <c r="K7029" s="93" t="s">
        <v>6888</v>
      </c>
      <c r="L7029" s="14">
        <f>AND(vyberHrace&lt;&gt;"",ISNUMBER(SEARCH(vyberHrace,$B7029)))</f>
      </c>
      <c r="M7029" s="14">
        <f>AND($I7029=MID(kododd,1,2),$J7029=MID(kododd,3,3))</f>
      </c>
    </row>
    <row r="7030">
      <c r="A7030" s="95">
        <v>3190</v>
      </c>
      <c r="B7030" s="93" t="s">
        <v>7240</v>
      </c>
      <c r="C7030" s="93" t="s">
        <v>1446</v>
      </c>
      <c r="D7030" s="95">
        <v>1902</v>
      </c>
      <c r="E7030" s="95">
        <v>1970</v>
      </c>
      <c r="F7030" s="95">
        <v>333328</v>
      </c>
      <c r="G7030" s="95">
        <v>250</v>
      </c>
      <c r="H7030" s="93" t="s">
        <v>8976</v>
      </c>
      <c r="I7030" s="93" t="s">
        <v>23902</v>
      </c>
      <c r="J7030" s="93" t="s">
        <v>20854</v>
      </c>
      <c r="K7030" s="93" t="s">
        <v>20042</v>
      </c>
      <c r="L7030" s="14">
        <f>AND(vyberHrace&lt;&gt;"",ISNUMBER(SEARCH(vyberHrace,$B7030)))</f>
      </c>
      <c r="M7030" s="14">
        <f>AND($I7030=MID(kododd,1,2),$J7030=MID(kododd,3,3))</f>
      </c>
    </row>
    <row r="7031">
      <c r="A7031" s="95">
        <v>63447</v>
      </c>
      <c r="B7031" s="93" t="s">
        <v>28918</v>
      </c>
      <c r="C7031" s="93" t="s">
        <v>1486</v>
      </c>
      <c r="G7031" s="95">
        <v>250</v>
      </c>
      <c r="H7031" s="93" t="s">
        <v>8976</v>
      </c>
      <c r="I7031" s="93" t="s">
        <v>23902</v>
      </c>
      <c r="J7031" s="93" t="s">
        <v>20956</v>
      </c>
      <c r="K7031" s="93" t="s">
        <v>5622</v>
      </c>
      <c r="L7031" s="14">
        <f>AND(vyberHrace&lt;&gt;"",ISNUMBER(SEARCH(vyberHrace,$B7031)))</f>
      </c>
      <c r="M7031" s="14">
        <f>AND($I7031=MID(kododd,1,2),$J7031=MID(kododd,3,3))</f>
      </c>
    </row>
    <row r="7032">
      <c r="A7032" s="95">
        <v>46306</v>
      </c>
      <c r="B7032" s="93" t="s">
        <v>16935</v>
      </c>
      <c r="C7032" s="93" t="s">
        <v>1409</v>
      </c>
      <c r="D7032" s="95">
        <v>1174</v>
      </c>
      <c r="F7032" s="95">
        <v>23717190</v>
      </c>
      <c r="G7032" s="95">
        <v>0</v>
      </c>
      <c r="H7032" s="93" t="s">
        <v>8976</v>
      </c>
      <c r="I7032" s="93" t="s">
        <v>23902</v>
      </c>
      <c r="J7032" s="93" t="s">
        <v>20874</v>
      </c>
      <c r="K7032" s="93" t="s">
        <v>8815</v>
      </c>
      <c r="L7032" s="14">
        <f>AND(vyberHrace&lt;&gt;"",ISNUMBER(SEARCH(vyberHrace,$B7032)))</f>
      </c>
      <c r="M7032" s="14">
        <f>AND($I7032=MID(kododd,1,2),$J7032=MID(kododd,3,3))</f>
      </c>
    </row>
    <row r="7033">
      <c r="A7033" s="95">
        <v>46560</v>
      </c>
      <c r="B7033" s="93" t="s">
        <v>17095</v>
      </c>
      <c r="C7033" s="93" t="s">
        <v>1416</v>
      </c>
      <c r="G7033" s="95">
        <v>0</v>
      </c>
      <c r="H7033" s="93" t="s">
        <v>8976</v>
      </c>
      <c r="I7033" s="93" t="s">
        <v>23902</v>
      </c>
      <c r="J7033" s="93" t="s">
        <v>20859</v>
      </c>
      <c r="K7033" s="93" t="s">
        <v>4895</v>
      </c>
      <c r="L7033" s="14">
        <f>AND(vyberHrace&lt;&gt;"",ISNUMBER(SEARCH(vyberHrace,$B7033)))</f>
      </c>
      <c r="M7033" s="14">
        <f>AND($I7033=MID(kododd,1,2),$J7033=MID(kododd,3,3))</f>
      </c>
    </row>
    <row r="7034">
      <c r="A7034" s="95">
        <v>60445</v>
      </c>
      <c r="B7034" s="93" t="s">
        <v>26883</v>
      </c>
      <c r="C7034" s="93" t="s">
        <v>1486</v>
      </c>
      <c r="G7034" s="95">
        <v>250</v>
      </c>
      <c r="H7034" s="93" t="s">
        <v>8976</v>
      </c>
      <c r="I7034" s="93" t="s">
        <v>23902</v>
      </c>
      <c r="J7034" s="93" t="s">
        <v>20853</v>
      </c>
      <c r="K7034" s="93" t="s">
        <v>6888</v>
      </c>
      <c r="L7034" s="14">
        <f>AND(vyberHrace&lt;&gt;"",ISNUMBER(SEARCH(vyberHrace,$B7034)))</f>
      </c>
      <c r="M7034" s="14">
        <f>AND($I7034=MID(kododd,1,2),$J7034=MID(kododd,3,3))</f>
      </c>
    </row>
    <row r="7035">
      <c r="A7035" s="95">
        <v>54077</v>
      </c>
      <c r="B7035" s="93" t="s">
        <v>2776</v>
      </c>
      <c r="C7035" s="93" t="s">
        <v>1411</v>
      </c>
      <c r="F7035" s="95">
        <v>23778245</v>
      </c>
      <c r="G7035" s="95">
        <v>0</v>
      </c>
      <c r="H7035" s="93" t="s">
        <v>8976</v>
      </c>
      <c r="I7035" s="93" t="s">
        <v>23902</v>
      </c>
      <c r="J7035" s="93" t="s">
        <v>20897</v>
      </c>
      <c r="K7035" s="93" t="s">
        <v>11245</v>
      </c>
      <c r="L7035" s="14">
        <f>AND(vyberHrace&lt;&gt;"",ISNUMBER(SEARCH(vyberHrace,$B7035)))</f>
      </c>
      <c r="M7035" s="14">
        <f>AND($I7035=MID(kododd,1,2),$J7035=MID(kododd,3,3))</f>
      </c>
    </row>
    <row r="7036">
      <c r="A7036" s="95">
        <v>54078</v>
      </c>
      <c r="B7036" s="93" t="s">
        <v>2777</v>
      </c>
      <c r="C7036" s="93" t="s">
        <v>1412</v>
      </c>
      <c r="G7036" s="95">
        <v>0</v>
      </c>
      <c r="H7036" s="93" t="s">
        <v>8976</v>
      </c>
      <c r="I7036" s="93" t="s">
        <v>23902</v>
      </c>
      <c r="J7036" s="93" t="s">
        <v>20897</v>
      </c>
      <c r="K7036" s="93" t="s">
        <v>11245</v>
      </c>
      <c r="L7036" s="14">
        <f>AND(vyberHrace&lt;&gt;"",ISNUMBER(SEARCH(vyberHrace,$B7036)))</f>
      </c>
      <c r="M7036" s="14">
        <f>AND($I7036=MID(kododd,1,2),$J7036=MID(kododd,3,3))</f>
      </c>
    </row>
    <row r="7037">
      <c r="A7037" s="95">
        <v>63796</v>
      </c>
      <c r="B7037" s="93" t="s">
        <v>29968</v>
      </c>
      <c r="C7037" s="93" t="s">
        <v>1399</v>
      </c>
      <c r="F7037" s="95">
        <v>571006567</v>
      </c>
      <c r="G7037" s="95">
        <v>500</v>
      </c>
      <c r="H7037" s="93" t="s">
        <v>8976</v>
      </c>
      <c r="I7037" s="93" t="s">
        <v>23902</v>
      </c>
      <c r="J7037" s="93" t="s">
        <v>23412</v>
      </c>
      <c r="K7037" s="93" t="s">
        <v>21359</v>
      </c>
      <c r="L7037" s="14">
        <f>AND(vyberHrace&lt;&gt;"",ISNUMBER(SEARCH(vyberHrace,$B7037)))</f>
      </c>
      <c r="M7037" s="14">
        <f>AND($I7037=MID(kododd,1,2),$J7037=MID(kododd,3,3))</f>
      </c>
    </row>
    <row r="7038">
      <c r="A7038" s="95">
        <v>27340</v>
      </c>
      <c r="B7038" s="93" t="s">
        <v>9662</v>
      </c>
      <c r="C7038" s="93" t="s">
        <v>1433</v>
      </c>
      <c r="D7038" s="95">
        <v>2025</v>
      </c>
      <c r="E7038" s="95">
        <v>2016</v>
      </c>
      <c r="F7038" s="95">
        <v>329355</v>
      </c>
      <c r="G7038" s="95">
        <v>0</v>
      </c>
      <c r="H7038" s="93" t="s">
        <v>8976</v>
      </c>
      <c r="I7038" s="93" t="s">
        <v>23902</v>
      </c>
      <c r="J7038" s="93" t="s">
        <v>20859</v>
      </c>
      <c r="K7038" s="93" t="s">
        <v>4895</v>
      </c>
      <c r="L7038" s="14">
        <f>AND(vyberHrace&lt;&gt;"",ISNUMBER(SEARCH(vyberHrace,$B7038)))</f>
      </c>
      <c r="M7038" s="14">
        <f>AND($I7038=MID(kododd,1,2),$J7038=MID(kododd,3,3))</f>
      </c>
    </row>
    <row r="7039">
      <c r="A7039" s="95">
        <v>8384</v>
      </c>
      <c r="B7039" s="93" t="s">
        <v>9668</v>
      </c>
      <c r="C7039" s="93" t="s">
        <v>1474</v>
      </c>
      <c r="D7039" s="95">
        <v>1388</v>
      </c>
      <c r="F7039" s="95">
        <v>23721332</v>
      </c>
      <c r="G7039" s="95">
        <v>0</v>
      </c>
      <c r="H7039" s="93" t="s">
        <v>8976</v>
      </c>
      <c r="I7039" s="93" t="s">
        <v>23902</v>
      </c>
      <c r="J7039" s="93" t="s">
        <v>20897</v>
      </c>
      <c r="K7039" s="93" t="s">
        <v>11245</v>
      </c>
      <c r="L7039" s="14">
        <f>AND(vyberHrace&lt;&gt;"",ISNUMBER(SEARCH(vyberHrace,$B7039)))</f>
      </c>
      <c r="M7039" s="14">
        <f>AND($I7039=MID(kododd,1,2),$J7039=MID(kododd,3,3))</f>
      </c>
    </row>
    <row r="7040">
      <c r="A7040" s="95">
        <v>40735</v>
      </c>
      <c r="B7040" s="93" t="s">
        <v>15684</v>
      </c>
      <c r="C7040" s="93" t="s">
        <v>1443</v>
      </c>
      <c r="G7040" s="95">
        <v>0</v>
      </c>
      <c r="H7040" s="93" t="s">
        <v>8976</v>
      </c>
      <c r="I7040" s="93" t="s">
        <v>23902</v>
      </c>
      <c r="J7040" s="93" t="s">
        <v>20859</v>
      </c>
      <c r="K7040" s="93" t="s">
        <v>4895</v>
      </c>
      <c r="L7040" s="14">
        <f>AND(vyberHrace&lt;&gt;"",ISNUMBER(SEARCH(vyberHrace,$B7040)))</f>
      </c>
      <c r="M7040" s="14">
        <f>AND($I7040=MID(kododd,1,2),$J7040=MID(kododd,3,3))</f>
      </c>
    </row>
    <row r="7041">
      <c r="A7041" s="95">
        <v>26142</v>
      </c>
      <c r="B7041" s="93" t="s">
        <v>7451</v>
      </c>
      <c r="C7041" s="93" t="s">
        <v>1461</v>
      </c>
      <c r="G7041" s="95">
        <v>0</v>
      </c>
      <c r="H7041" s="93" t="s">
        <v>8976</v>
      </c>
      <c r="I7041" s="93" t="s">
        <v>23902</v>
      </c>
      <c r="J7041" s="93" t="s">
        <v>20908</v>
      </c>
      <c r="K7041" s="93" t="s">
        <v>6980</v>
      </c>
      <c r="L7041" s="14">
        <f>AND(vyberHrace&lt;&gt;"",ISNUMBER(SEARCH(vyberHrace,$B7041)))</f>
      </c>
      <c r="M7041" s="14">
        <f>AND($I7041=MID(kododd,1,2),$J7041=MID(kododd,3,3))</f>
      </c>
    </row>
    <row r="7042">
      <c r="A7042" s="95">
        <v>16284</v>
      </c>
      <c r="B7042" s="93" t="s">
        <v>7469</v>
      </c>
      <c r="C7042" s="93" t="s">
        <v>1452</v>
      </c>
      <c r="G7042" s="95">
        <v>0</v>
      </c>
      <c r="H7042" s="93" t="s">
        <v>8976</v>
      </c>
      <c r="I7042" s="93" t="s">
        <v>23902</v>
      </c>
      <c r="J7042" s="93" t="s">
        <v>20908</v>
      </c>
      <c r="K7042" s="93" t="s">
        <v>6980</v>
      </c>
      <c r="L7042" s="14">
        <f>AND(vyberHrace&lt;&gt;"",ISNUMBER(SEARCH(vyberHrace,$B7042)))</f>
      </c>
      <c r="M7042" s="14">
        <f>AND($I7042=MID(kododd,1,2),$J7042=MID(kododd,3,3))</f>
      </c>
    </row>
    <row r="7043">
      <c r="A7043" s="95">
        <v>46288</v>
      </c>
      <c r="B7043" s="93" t="s">
        <v>7481</v>
      </c>
      <c r="C7043" s="93" t="s">
        <v>1402</v>
      </c>
      <c r="D7043" s="95">
        <v>1130</v>
      </c>
      <c r="F7043" s="95">
        <v>23717777</v>
      </c>
      <c r="G7043" s="95">
        <v>0</v>
      </c>
      <c r="H7043" s="93" t="s">
        <v>8976</v>
      </c>
      <c r="I7043" s="93" t="s">
        <v>23902</v>
      </c>
      <c r="J7043" s="93" t="s">
        <v>20859</v>
      </c>
      <c r="K7043" s="93" t="s">
        <v>4895</v>
      </c>
      <c r="L7043" s="14">
        <f>AND(vyberHrace&lt;&gt;"",ISNUMBER(SEARCH(vyberHrace,$B7043)))</f>
      </c>
      <c r="M7043" s="14">
        <f>AND($I7043=MID(kododd,1,2),$J7043=MID(kododd,3,3))</f>
      </c>
    </row>
    <row r="7044">
      <c r="A7044" s="95">
        <v>57192</v>
      </c>
      <c r="B7044" s="93" t="s">
        <v>21924</v>
      </c>
      <c r="C7044" s="93" t="s">
        <v>1420</v>
      </c>
      <c r="G7044" s="95">
        <v>0</v>
      </c>
      <c r="H7044" s="93" t="s">
        <v>8976</v>
      </c>
      <c r="I7044" s="93" t="s">
        <v>23902</v>
      </c>
      <c r="J7044" s="93" t="s">
        <v>20859</v>
      </c>
      <c r="K7044" s="93" t="s">
        <v>4895</v>
      </c>
      <c r="L7044" s="14">
        <f>AND(vyberHrace&lt;&gt;"",ISNUMBER(SEARCH(vyberHrace,$B7044)))</f>
      </c>
      <c r="M7044" s="14">
        <f>AND($I7044=MID(kododd,1,2),$J7044=MID(kododd,3,3))</f>
      </c>
    </row>
    <row r="7045">
      <c r="A7045" s="95">
        <v>48486</v>
      </c>
      <c r="B7045" s="93" t="s">
        <v>7482</v>
      </c>
      <c r="C7045" s="93" t="s">
        <v>1406</v>
      </c>
      <c r="D7045" s="95">
        <v>1015</v>
      </c>
      <c r="F7045" s="95">
        <v>23743573</v>
      </c>
      <c r="G7045" s="95">
        <v>0</v>
      </c>
      <c r="H7045" s="93" t="s">
        <v>8976</v>
      </c>
      <c r="I7045" s="93" t="s">
        <v>23902</v>
      </c>
      <c r="J7045" s="93" t="s">
        <v>20859</v>
      </c>
      <c r="K7045" s="93" t="s">
        <v>4895</v>
      </c>
      <c r="L7045" s="14">
        <f>AND(vyberHrace&lt;&gt;"",ISNUMBER(SEARCH(vyberHrace,$B7045)))</f>
      </c>
      <c r="M7045" s="14">
        <f>AND($I7045=MID(kododd,1,2),$J7045=MID(kododd,3,3))</f>
      </c>
    </row>
    <row r="7046">
      <c r="A7046" s="95">
        <v>557</v>
      </c>
      <c r="B7046" s="93" t="s">
        <v>7483</v>
      </c>
      <c r="C7046" s="93" t="s">
        <v>1447</v>
      </c>
      <c r="D7046" s="95">
        <v>1956</v>
      </c>
      <c r="E7046" s="95">
        <v>1991</v>
      </c>
      <c r="F7046" s="95">
        <v>363650</v>
      </c>
      <c r="G7046" s="95">
        <v>250</v>
      </c>
      <c r="H7046" s="93" t="s">
        <v>8976</v>
      </c>
      <c r="I7046" s="93" t="s">
        <v>23902</v>
      </c>
      <c r="J7046" s="93" t="s">
        <v>20844</v>
      </c>
      <c r="K7046" s="93" t="s">
        <v>6682</v>
      </c>
      <c r="L7046" s="14">
        <f>AND(vyberHrace&lt;&gt;"",ISNUMBER(SEARCH(vyberHrace,$B7046)))</f>
      </c>
      <c r="M7046" s="14">
        <f>AND($I7046=MID(kododd,1,2),$J7046=MID(kododd,3,3))</f>
      </c>
    </row>
    <row r="7047">
      <c r="A7047" s="95">
        <v>58476</v>
      </c>
      <c r="B7047" s="93" t="s">
        <v>24977</v>
      </c>
      <c r="C7047" s="93" t="s">
        <v>1422</v>
      </c>
      <c r="G7047" s="95">
        <v>250</v>
      </c>
      <c r="H7047" s="93" t="s">
        <v>8976</v>
      </c>
      <c r="I7047" s="93" t="s">
        <v>23902</v>
      </c>
      <c r="J7047" s="93" t="s">
        <v>20854</v>
      </c>
      <c r="K7047" s="93" t="s">
        <v>20042</v>
      </c>
      <c r="L7047" s="14">
        <f>AND(vyberHrace&lt;&gt;"",ISNUMBER(SEARCH(vyberHrace,$B7047)))</f>
      </c>
      <c r="M7047" s="14">
        <f>AND($I7047=MID(kododd,1,2),$J7047=MID(kododd,3,3))</f>
      </c>
    </row>
    <row r="7048">
      <c r="A7048" s="95">
        <v>41716</v>
      </c>
      <c r="B7048" s="93" t="s">
        <v>17137</v>
      </c>
      <c r="C7048" s="93" t="s">
        <v>1408</v>
      </c>
      <c r="D7048" s="95">
        <v>1846</v>
      </c>
      <c r="E7048" s="95">
        <v>1938</v>
      </c>
      <c r="F7048" s="95">
        <v>390062</v>
      </c>
      <c r="G7048" s="95">
        <v>250</v>
      </c>
      <c r="H7048" s="93" t="s">
        <v>8976</v>
      </c>
      <c r="I7048" s="93" t="s">
        <v>23902</v>
      </c>
      <c r="J7048" s="93" t="s">
        <v>20853</v>
      </c>
      <c r="K7048" s="93" t="s">
        <v>6888</v>
      </c>
      <c r="L7048" s="14">
        <f>AND(vyberHrace&lt;&gt;"",ISNUMBER(SEARCH(vyberHrace,$B7048)))</f>
      </c>
      <c r="M7048" s="14">
        <f>AND($I7048=MID(kododd,1,2),$J7048=MID(kododd,3,3))</f>
      </c>
    </row>
    <row r="7049">
      <c r="A7049" s="95">
        <v>3809</v>
      </c>
      <c r="B7049" s="93" t="s">
        <v>17139</v>
      </c>
      <c r="C7049" s="93" t="s">
        <v>1435</v>
      </c>
      <c r="D7049" s="95">
        <v>1642</v>
      </c>
      <c r="E7049" s="95">
        <v>1787</v>
      </c>
      <c r="F7049" s="95">
        <v>342122</v>
      </c>
      <c r="G7049" s="95">
        <v>250</v>
      </c>
      <c r="H7049" s="93" t="s">
        <v>8976</v>
      </c>
      <c r="I7049" s="93" t="s">
        <v>23902</v>
      </c>
      <c r="J7049" s="93" t="s">
        <v>20913</v>
      </c>
      <c r="K7049" s="93" t="s">
        <v>126</v>
      </c>
      <c r="L7049" s="14">
        <f>AND(vyberHrace&lt;&gt;"",ISNUMBER(SEARCH(vyberHrace,$B7049)))</f>
      </c>
      <c r="M7049" s="14">
        <f>AND($I7049=MID(kododd,1,2),$J7049=MID(kododd,3,3))</f>
      </c>
    </row>
    <row r="7050">
      <c r="A7050" s="95">
        <v>284</v>
      </c>
      <c r="B7050" s="93" t="s">
        <v>17145</v>
      </c>
      <c r="C7050" s="93" t="s">
        <v>1435</v>
      </c>
      <c r="D7050" s="95">
        <v>1926</v>
      </c>
      <c r="E7050" s="95">
        <v>2000</v>
      </c>
      <c r="F7050" s="95">
        <v>308153</v>
      </c>
      <c r="G7050" s="95">
        <v>250</v>
      </c>
      <c r="H7050" s="93" t="s">
        <v>8976</v>
      </c>
      <c r="I7050" s="93" t="s">
        <v>23902</v>
      </c>
      <c r="J7050" s="93" t="s">
        <v>20956</v>
      </c>
      <c r="K7050" s="93" t="s">
        <v>5622</v>
      </c>
      <c r="L7050" s="14">
        <f>AND(vyberHrace&lt;&gt;"",ISNUMBER(SEARCH(vyberHrace,$B7050)))</f>
      </c>
      <c r="M7050" s="14">
        <f>AND($I7050=MID(kododd,1,2),$J7050=MID(kododd,3,3))</f>
      </c>
    </row>
    <row r="7051">
      <c r="A7051" s="95">
        <v>4442</v>
      </c>
      <c r="B7051" s="93" t="s">
        <v>17149</v>
      </c>
      <c r="C7051" s="93" t="s">
        <v>1415</v>
      </c>
      <c r="D7051" s="95">
        <v>2007</v>
      </c>
      <c r="E7051" s="95">
        <v>1988</v>
      </c>
      <c r="F7051" s="95">
        <v>313637</v>
      </c>
      <c r="G7051" s="95">
        <v>250</v>
      </c>
      <c r="H7051" s="93" t="s">
        <v>8976</v>
      </c>
      <c r="I7051" s="93" t="s">
        <v>23902</v>
      </c>
      <c r="J7051" s="93" t="s">
        <v>20859</v>
      </c>
      <c r="K7051" s="93" t="s">
        <v>4895</v>
      </c>
      <c r="L7051" s="14">
        <f>AND(vyberHrace&lt;&gt;"",ISNUMBER(SEARCH(vyberHrace,$B7051)))</f>
      </c>
      <c r="M7051" s="14">
        <f>AND($I7051=MID(kododd,1,2),$J7051=MID(kododd,3,3))</f>
      </c>
    </row>
    <row r="7052">
      <c r="A7052" s="95">
        <v>37623</v>
      </c>
      <c r="B7052" s="93" t="s">
        <v>17176</v>
      </c>
      <c r="C7052" s="93" t="s">
        <v>1409</v>
      </c>
      <c r="D7052" s="95">
        <v>2330</v>
      </c>
      <c r="E7052" s="95">
        <v>2361</v>
      </c>
      <c r="F7052" s="95">
        <v>367222</v>
      </c>
      <c r="G7052" s="95">
        <v>250</v>
      </c>
      <c r="H7052" s="93" t="s">
        <v>8976</v>
      </c>
      <c r="I7052" s="93" t="s">
        <v>23902</v>
      </c>
      <c r="J7052" s="93" t="s">
        <v>20854</v>
      </c>
      <c r="K7052" s="93" t="s">
        <v>20042</v>
      </c>
      <c r="L7052" s="14">
        <f>AND(vyberHrace&lt;&gt;"",ISNUMBER(SEARCH(vyberHrace,$B7052)))</f>
      </c>
      <c r="M7052" s="14">
        <f>AND($I7052=MID(kododd,1,2),$J7052=MID(kododd,3,3))</f>
      </c>
    </row>
    <row r="7053">
      <c r="A7053" s="95">
        <v>55087</v>
      </c>
      <c r="B7053" s="93" t="s">
        <v>21925</v>
      </c>
      <c r="C7053" s="93" t="s">
        <v>1420</v>
      </c>
      <c r="G7053" s="95">
        <v>0</v>
      </c>
      <c r="H7053" s="93" t="s">
        <v>8976</v>
      </c>
      <c r="I7053" s="93" t="s">
        <v>23902</v>
      </c>
      <c r="J7053" s="93" t="s">
        <v>20859</v>
      </c>
      <c r="K7053" s="93" t="s">
        <v>4895</v>
      </c>
      <c r="L7053" s="14">
        <f>AND(vyberHrace&lt;&gt;"",ISNUMBER(SEARCH(vyberHrace,$B7053)))</f>
      </c>
      <c r="M7053" s="14">
        <f>AND($I7053=MID(kododd,1,2),$J7053=MID(kododd,3,3))</f>
      </c>
    </row>
    <row r="7054">
      <c r="A7054" s="95">
        <v>10593</v>
      </c>
      <c r="B7054" s="93" t="s">
        <v>17203</v>
      </c>
      <c r="C7054" s="93" t="s">
        <v>1418</v>
      </c>
      <c r="D7054" s="95">
        <v>1414</v>
      </c>
      <c r="E7054" s="95">
        <v>1649</v>
      </c>
      <c r="F7054" s="95">
        <v>23700190</v>
      </c>
      <c r="G7054" s="95">
        <v>250</v>
      </c>
      <c r="H7054" s="93" t="s">
        <v>8976</v>
      </c>
      <c r="I7054" s="93" t="s">
        <v>23902</v>
      </c>
      <c r="J7054" s="93" t="s">
        <v>20874</v>
      </c>
      <c r="K7054" s="93" t="s">
        <v>8815</v>
      </c>
      <c r="L7054" s="14">
        <f>AND(vyberHrace&lt;&gt;"",ISNUMBER(SEARCH(vyberHrace,$B7054)))</f>
      </c>
      <c r="M7054" s="14">
        <f>AND($I7054=MID(kododd,1,2),$J7054=MID(kododd,3,3))</f>
      </c>
    </row>
    <row r="7055">
      <c r="A7055" s="95">
        <v>37630</v>
      </c>
      <c r="B7055" s="93" t="s">
        <v>6129</v>
      </c>
      <c r="C7055" s="93" t="s">
        <v>1409</v>
      </c>
      <c r="D7055" s="95">
        <v>1440</v>
      </c>
      <c r="F7055" s="95">
        <v>374296</v>
      </c>
      <c r="G7055" s="95">
        <v>0</v>
      </c>
      <c r="H7055" s="93" t="s">
        <v>8976</v>
      </c>
      <c r="I7055" s="93" t="s">
        <v>23902</v>
      </c>
      <c r="J7055" s="93" t="s">
        <v>20859</v>
      </c>
      <c r="K7055" s="93" t="s">
        <v>4895</v>
      </c>
      <c r="L7055" s="14">
        <f>AND(vyberHrace&lt;&gt;"",ISNUMBER(SEARCH(vyberHrace,$B7055)))</f>
      </c>
      <c r="M7055" s="14">
        <f>AND($I7055=MID(kododd,1,2),$J7055=MID(kododd,3,3))</f>
      </c>
    </row>
    <row r="7056">
      <c r="A7056" s="95">
        <v>39794</v>
      </c>
      <c r="B7056" s="93" t="s">
        <v>6130</v>
      </c>
      <c r="C7056" s="93" t="s">
        <v>1399</v>
      </c>
      <c r="D7056" s="95">
        <v>1265</v>
      </c>
      <c r="F7056" s="95">
        <v>23747412</v>
      </c>
      <c r="G7056" s="95">
        <v>0</v>
      </c>
      <c r="H7056" s="93" t="s">
        <v>8976</v>
      </c>
      <c r="I7056" s="93" t="s">
        <v>23902</v>
      </c>
      <c r="J7056" s="93" t="s">
        <v>20913</v>
      </c>
      <c r="K7056" s="93" t="s">
        <v>126</v>
      </c>
      <c r="L7056" s="14">
        <f>AND(vyberHrace&lt;&gt;"",ISNUMBER(SEARCH(vyberHrace,$B7056)))</f>
      </c>
      <c r="M7056" s="14">
        <f>AND($I7056=MID(kododd,1,2),$J7056=MID(kododd,3,3))</f>
      </c>
    </row>
    <row r="7057">
      <c r="A7057" s="95">
        <v>44355</v>
      </c>
      <c r="B7057" s="93" t="s">
        <v>6135</v>
      </c>
      <c r="C7057" s="93" t="s">
        <v>1410</v>
      </c>
      <c r="G7057" s="95">
        <v>0</v>
      </c>
      <c r="H7057" s="93" t="s">
        <v>8976</v>
      </c>
      <c r="I7057" s="93" t="s">
        <v>23902</v>
      </c>
      <c r="J7057" s="93" t="s">
        <v>20859</v>
      </c>
      <c r="K7057" s="93" t="s">
        <v>4895</v>
      </c>
      <c r="L7057" s="14">
        <f>AND(vyberHrace&lt;&gt;"",ISNUMBER(SEARCH(vyberHrace,$B7057)))</f>
      </c>
      <c r="M7057" s="14">
        <f>AND($I7057=MID(kododd,1,2),$J7057=MID(kododd,3,3))</f>
      </c>
    </row>
    <row r="7058">
      <c r="A7058" s="95">
        <v>55988</v>
      </c>
      <c r="B7058" s="93" t="s">
        <v>22027</v>
      </c>
      <c r="C7058" s="93" t="s">
        <v>1424</v>
      </c>
      <c r="G7058" s="95">
        <v>250</v>
      </c>
      <c r="H7058" s="93" t="s">
        <v>8976</v>
      </c>
      <c r="I7058" s="93" t="s">
        <v>23902</v>
      </c>
      <c r="J7058" s="93" t="s">
        <v>20853</v>
      </c>
      <c r="K7058" s="93" t="s">
        <v>6888</v>
      </c>
      <c r="L7058" s="14">
        <f>AND(vyberHrace&lt;&gt;"",ISNUMBER(SEARCH(vyberHrace,$B7058)))</f>
      </c>
      <c r="M7058" s="14">
        <f>AND($I7058=MID(kododd,1,2),$J7058=MID(kododd,3,3))</f>
      </c>
    </row>
    <row r="7059">
      <c r="A7059" s="95">
        <v>60676</v>
      </c>
      <c r="B7059" s="93" t="s">
        <v>27090</v>
      </c>
      <c r="C7059" s="93" t="s">
        <v>1416</v>
      </c>
      <c r="F7059" s="95">
        <v>23795905</v>
      </c>
      <c r="G7059" s="95">
        <v>250</v>
      </c>
      <c r="H7059" s="93" t="s">
        <v>8976</v>
      </c>
      <c r="I7059" s="93" t="s">
        <v>23902</v>
      </c>
      <c r="J7059" s="93" t="s">
        <v>20874</v>
      </c>
      <c r="K7059" s="93" t="s">
        <v>8815</v>
      </c>
      <c r="L7059" s="14">
        <f>AND(vyberHrace&lt;&gt;"",ISNUMBER(SEARCH(vyberHrace,$B7059)))</f>
      </c>
      <c r="M7059" s="14">
        <f>AND($I7059=MID(kododd,1,2),$J7059=MID(kododd,3,3))</f>
      </c>
    </row>
    <row r="7060">
      <c r="A7060" s="95">
        <v>48016</v>
      </c>
      <c r="B7060" s="93" t="s">
        <v>8478</v>
      </c>
      <c r="C7060" s="93" t="s">
        <v>1402</v>
      </c>
      <c r="D7060" s="95">
        <v>1083</v>
      </c>
      <c r="F7060" s="95">
        <v>23724870</v>
      </c>
      <c r="G7060" s="95">
        <v>0</v>
      </c>
      <c r="H7060" s="93" t="s">
        <v>8976</v>
      </c>
      <c r="I7060" s="93" t="s">
        <v>23902</v>
      </c>
      <c r="J7060" s="93" t="s">
        <v>20903</v>
      </c>
      <c r="K7060" s="93" t="s">
        <v>5073</v>
      </c>
      <c r="L7060" s="14">
        <f>AND(vyberHrace&lt;&gt;"",ISNUMBER(SEARCH(vyberHrace,$B7060)))</f>
      </c>
      <c r="M7060" s="14">
        <f>AND($I7060=MID(kododd,1,2),$J7060=MID(kododd,3,3))</f>
      </c>
    </row>
    <row r="7061">
      <c r="A7061" s="95">
        <v>61506</v>
      </c>
      <c r="B7061" s="93" t="s">
        <v>27684</v>
      </c>
      <c r="C7061" s="93" t="s">
        <v>1412</v>
      </c>
      <c r="G7061" s="95">
        <v>250</v>
      </c>
      <c r="H7061" s="93" t="s">
        <v>8976</v>
      </c>
      <c r="I7061" s="93" t="s">
        <v>23902</v>
      </c>
      <c r="J7061" s="93" t="s">
        <v>20854</v>
      </c>
      <c r="K7061" s="93" t="s">
        <v>20042</v>
      </c>
      <c r="L7061" s="14">
        <f>AND(vyberHrace&lt;&gt;"",ISNUMBER(SEARCH(vyberHrace,$B7061)))</f>
      </c>
      <c r="M7061" s="14">
        <f>AND($I7061=MID(kododd,1,2),$J7061=MID(kododd,3,3))</f>
      </c>
    </row>
    <row r="7062">
      <c r="A7062" s="95">
        <v>61507</v>
      </c>
      <c r="B7062" s="93" t="s">
        <v>27685</v>
      </c>
      <c r="C7062" s="93" t="s">
        <v>1412</v>
      </c>
      <c r="G7062" s="95">
        <v>250</v>
      </c>
      <c r="H7062" s="93" t="s">
        <v>8976</v>
      </c>
      <c r="I7062" s="93" t="s">
        <v>23902</v>
      </c>
      <c r="J7062" s="93" t="s">
        <v>20854</v>
      </c>
      <c r="K7062" s="93" t="s">
        <v>20042</v>
      </c>
      <c r="L7062" s="14">
        <f>AND(vyberHrace&lt;&gt;"",ISNUMBER(SEARCH(vyberHrace,$B7062)))</f>
      </c>
      <c r="M7062" s="14">
        <f>AND($I7062=MID(kododd,1,2),$J7062=MID(kododd,3,3))</f>
      </c>
    </row>
    <row r="7063">
      <c r="A7063" s="95">
        <v>1628</v>
      </c>
      <c r="B7063" s="93" t="s">
        <v>16751</v>
      </c>
      <c r="C7063" s="93" t="s">
        <v>1433</v>
      </c>
      <c r="D7063" s="95">
        <v>1917</v>
      </c>
      <c r="E7063" s="95">
        <v>1966</v>
      </c>
      <c r="F7063" s="95">
        <v>310549</v>
      </c>
      <c r="G7063" s="95">
        <v>250</v>
      </c>
      <c r="H7063" s="93" t="s">
        <v>8976</v>
      </c>
      <c r="I7063" s="93" t="s">
        <v>23902</v>
      </c>
      <c r="J7063" s="93" t="s">
        <v>20956</v>
      </c>
      <c r="K7063" s="93" t="s">
        <v>5622</v>
      </c>
      <c r="L7063" s="14">
        <f>AND(vyberHrace&lt;&gt;"",ISNUMBER(SEARCH(vyberHrace,$B7063)))</f>
      </c>
      <c r="M7063" s="14">
        <f>AND($I7063=MID(kododd,1,2),$J7063=MID(kododd,3,3))</f>
      </c>
    </row>
    <row r="7064">
      <c r="A7064" s="95">
        <v>47349</v>
      </c>
      <c r="B7064" s="93" t="s">
        <v>16765</v>
      </c>
      <c r="C7064" s="93" t="s">
        <v>1418</v>
      </c>
      <c r="D7064" s="95">
        <v>1276</v>
      </c>
      <c r="G7064" s="95">
        <v>0</v>
      </c>
      <c r="H7064" s="93" t="s">
        <v>8976</v>
      </c>
      <c r="I7064" s="93" t="s">
        <v>23902</v>
      </c>
      <c r="J7064" s="93" t="s">
        <v>23412</v>
      </c>
      <c r="K7064" s="93" t="s">
        <v>21359</v>
      </c>
      <c r="L7064" s="14">
        <f>AND(vyberHrace&lt;&gt;"",ISNUMBER(SEARCH(vyberHrace,$B7064)))</f>
      </c>
      <c r="M7064" s="14">
        <f>AND($I7064=MID(kododd,1,2),$J7064=MID(kododd,3,3))</f>
      </c>
    </row>
    <row r="7065">
      <c r="A7065" s="95">
        <v>60427</v>
      </c>
      <c r="B7065" s="93" t="s">
        <v>26867</v>
      </c>
      <c r="C7065" s="93" t="s">
        <v>1411</v>
      </c>
      <c r="G7065" s="95">
        <v>250</v>
      </c>
      <c r="H7065" s="93" t="s">
        <v>8976</v>
      </c>
      <c r="I7065" s="93" t="s">
        <v>23902</v>
      </c>
      <c r="J7065" s="93" t="s">
        <v>20853</v>
      </c>
      <c r="K7065" s="93" t="s">
        <v>6888</v>
      </c>
      <c r="L7065" s="14">
        <f>AND(vyberHrace&lt;&gt;"",ISNUMBER(SEARCH(vyberHrace,$B7065)))</f>
      </c>
      <c r="M7065" s="14">
        <f>AND($I7065=MID(kododd,1,2),$J7065=MID(kododd,3,3))</f>
      </c>
    </row>
    <row r="7066">
      <c r="A7066" s="95">
        <v>60442</v>
      </c>
      <c r="B7066" s="93" t="s">
        <v>26880</v>
      </c>
      <c r="C7066" s="93" t="s">
        <v>1487</v>
      </c>
      <c r="G7066" s="95">
        <v>250</v>
      </c>
      <c r="H7066" s="93" t="s">
        <v>8976</v>
      </c>
      <c r="I7066" s="93" t="s">
        <v>23902</v>
      </c>
      <c r="J7066" s="93" t="s">
        <v>20853</v>
      </c>
      <c r="K7066" s="93" t="s">
        <v>6888</v>
      </c>
      <c r="L7066" s="14">
        <f>AND(vyberHrace&lt;&gt;"",ISNUMBER(SEARCH(vyberHrace,$B7066)))</f>
      </c>
      <c r="M7066" s="14">
        <f>AND($I7066=MID(kododd,1,2),$J7066=MID(kododd,3,3))</f>
      </c>
    </row>
    <row r="7067">
      <c r="A7067" s="95">
        <v>57283</v>
      </c>
      <c r="B7067" s="93" t="s">
        <v>21952</v>
      </c>
      <c r="C7067" s="93" t="s">
        <v>1422</v>
      </c>
      <c r="F7067" s="95">
        <v>23772492</v>
      </c>
      <c r="G7067" s="95">
        <v>250</v>
      </c>
      <c r="H7067" s="93" t="s">
        <v>8976</v>
      </c>
      <c r="I7067" s="93" t="s">
        <v>23902</v>
      </c>
      <c r="J7067" s="93" t="s">
        <v>20874</v>
      </c>
      <c r="K7067" s="93" t="s">
        <v>8815</v>
      </c>
      <c r="L7067" s="14">
        <f>AND(vyberHrace&lt;&gt;"",ISNUMBER(SEARCH(vyberHrace,$B7067)))</f>
      </c>
      <c r="M7067" s="14">
        <f>AND($I7067=MID(kododd,1,2),$J7067=MID(kododd,3,3))</f>
      </c>
    </row>
    <row r="7068">
      <c r="A7068" s="95">
        <v>57589</v>
      </c>
      <c r="B7068" s="93" t="s">
        <v>21996</v>
      </c>
      <c r="C7068" s="93" t="s">
        <v>1413</v>
      </c>
      <c r="G7068" s="95">
        <v>250</v>
      </c>
      <c r="H7068" s="93" t="s">
        <v>8976</v>
      </c>
      <c r="I7068" s="93" t="s">
        <v>23902</v>
      </c>
      <c r="J7068" s="93" t="s">
        <v>20960</v>
      </c>
      <c r="K7068" s="93" t="s">
        <v>11267</v>
      </c>
      <c r="L7068" s="14">
        <f>AND(vyberHrace&lt;&gt;"",ISNUMBER(SEARCH(vyberHrace,$B7068)))</f>
      </c>
      <c r="M7068" s="14">
        <f>AND($I7068=MID(kododd,1,2),$J7068=MID(kododd,3,3))</f>
      </c>
    </row>
    <row r="7069">
      <c r="A7069" s="95">
        <v>10441</v>
      </c>
      <c r="B7069" s="93" t="s">
        <v>18607</v>
      </c>
      <c r="C7069" s="93" t="s">
        <v>1462</v>
      </c>
      <c r="D7069" s="95">
        <v>1772</v>
      </c>
      <c r="E7069" s="95">
        <v>1786</v>
      </c>
      <c r="F7069" s="95">
        <v>342130</v>
      </c>
      <c r="G7069" s="95">
        <v>0</v>
      </c>
      <c r="H7069" s="93" t="s">
        <v>8976</v>
      </c>
      <c r="I7069" s="93" t="s">
        <v>23902</v>
      </c>
      <c r="J7069" s="93" t="s">
        <v>20897</v>
      </c>
      <c r="K7069" s="93" t="s">
        <v>11245</v>
      </c>
      <c r="L7069" s="14">
        <f>AND(vyberHrace&lt;&gt;"",ISNUMBER(SEARCH(vyberHrace,$B7069)))</f>
      </c>
      <c r="M7069" s="14">
        <f>AND($I7069=MID(kododd,1,2),$J7069=MID(kododd,3,3))</f>
      </c>
    </row>
    <row r="7070">
      <c r="A7070" s="95">
        <v>59443</v>
      </c>
      <c r="B7070" s="93" t="s">
        <v>26253</v>
      </c>
      <c r="C7070" s="93" t="s">
        <v>1406</v>
      </c>
      <c r="D7070" s="95">
        <v>1119</v>
      </c>
      <c r="E7070" s="95">
        <v>1441</v>
      </c>
      <c r="F7070" s="95">
        <v>23790105</v>
      </c>
      <c r="G7070" s="95">
        <v>250</v>
      </c>
      <c r="H7070" s="93" t="s">
        <v>8976</v>
      </c>
      <c r="I7070" s="93" t="s">
        <v>23902</v>
      </c>
      <c r="J7070" s="93" t="s">
        <v>20859</v>
      </c>
      <c r="K7070" s="93" t="s">
        <v>4895</v>
      </c>
      <c r="L7070" s="14">
        <f>AND(vyberHrace&lt;&gt;"",ISNUMBER(SEARCH(vyberHrace,$B7070)))</f>
      </c>
      <c r="M7070" s="14">
        <f>AND($I7070=MID(kododd,1,2),$J7070=MID(kododd,3,3))</f>
      </c>
    </row>
    <row r="7071">
      <c r="A7071" s="95">
        <v>8598</v>
      </c>
      <c r="B7071" s="93" t="s">
        <v>19337</v>
      </c>
      <c r="C7071" s="93" t="s">
        <v>1429</v>
      </c>
      <c r="D7071" s="95">
        <v>1730</v>
      </c>
      <c r="E7071" s="95">
        <v>1787</v>
      </c>
      <c r="F7071" s="95">
        <v>334979</v>
      </c>
      <c r="G7071" s="95">
        <v>250</v>
      </c>
      <c r="H7071" s="93" t="s">
        <v>8976</v>
      </c>
      <c r="I7071" s="93" t="s">
        <v>23902</v>
      </c>
      <c r="J7071" s="93" t="s">
        <v>20860</v>
      </c>
      <c r="K7071" s="93" t="s">
        <v>409</v>
      </c>
      <c r="L7071" s="14">
        <f>AND(vyberHrace&lt;&gt;"",ISNUMBER(SEARCH(vyberHrace,$B7071)))</f>
      </c>
      <c r="M7071" s="14">
        <f>AND($I7071=MID(kododd,1,2),$J7071=MID(kododd,3,3))</f>
      </c>
    </row>
    <row r="7072">
      <c r="A7072" s="95">
        <v>1362</v>
      </c>
      <c r="B7072" s="93" t="s">
        <v>19345</v>
      </c>
      <c r="C7072" s="93" t="s">
        <v>1465</v>
      </c>
      <c r="D7072" s="95">
        <v>1700</v>
      </c>
      <c r="E7072" s="95">
        <v>1776</v>
      </c>
      <c r="F7072" s="95">
        <v>329398</v>
      </c>
      <c r="G7072" s="95">
        <v>250</v>
      </c>
      <c r="H7072" s="93" t="s">
        <v>8976</v>
      </c>
      <c r="I7072" s="93" t="s">
        <v>23902</v>
      </c>
      <c r="J7072" s="93" t="s">
        <v>20942</v>
      </c>
      <c r="K7072" s="93" t="s">
        <v>2070</v>
      </c>
      <c r="L7072" s="14">
        <f>AND(vyberHrace&lt;&gt;"",ISNUMBER(SEARCH(vyberHrace,$B7072)))</f>
      </c>
      <c r="M7072" s="14">
        <f>AND($I7072=MID(kododd,1,2),$J7072=MID(kododd,3,3))</f>
      </c>
    </row>
    <row r="7073">
      <c r="A7073" s="95">
        <v>36765</v>
      </c>
      <c r="B7073" s="93" t="s">
        <v>19346</v>
      </c>
      <c r="C7073" s="93" t="s">
        <v>1444</v>
      </c>
      <c r="D7073" s="95">
        <v>1087</v>
      </c>
      <c r="F7073" s="95">
        <v>23704969</v>
      </c>
      <c r="G7073" s="95">
        <v>0</v>
      </c>
      <c r="H7073" s="93" t="s">
        <v>8976</v>
      </c>
      <c r="I7073" s="93" t="s">
        <v>23902</v>
      </c>
      <c r="J7073" s="93" t="s">
        <v>20942</v>
      </c>
      <c r="K7073" s="93" t="s">
        <v>2070</v>
      </c>
      <c r="L7073" s="14">
        <f>AND(vyberHrace&lt;&gt;"",ISNUMBER(SEARCH(vyberHrace,$B7073)))</f>
      </c>
      <c r="M7073" s="14">
        <f>AND($I7073=MID(kododd,1,2),$J7073=MID(kododd,3,3))</f>
      </c>
    </row>
    <row r="7074">
      <c r="A7074" s="95">
        <v>36764</v>
      </c>
      <c r="B7074" s="93" t="s">
        <v>19347</v>
      </c>
      <c r="C7074" s="93" t="s">
        <v>1399</v>
      </c>
      <c r="F7074" s="95">
        <v>23704977</v>
      </c>
      <c r="G7074" s="95">
        <v>0</v>
      </c>
      <c r="H7074" s="93" t="s">
        <v>8976</v>
      </c>
      <c r="I7074" s="93" t="s">
        <v>23902</v>
      </c>
      <c r="J7074" s="93" t="s">
        <v>20942</v>
      </c>
      <c r="K7074" s="93" t="s">
        <v>2070</v>
      </c>
      <c r="L7074" s="14">
        <f>AND(vyberHrace&lt;&gt;"",ISNUMBER(SEARCH(vyberHrace,$B7074)))</f>
      </c>
      <c r="M7074" s="14">
        <f>AND($I7074=MID(kododd,1,2),$J7074=MID(kododd,3,3))</f>
      </c>
    </row>
    <row r="7075">
      <c r="A7075" s="95">
        <v>32456</v>
      </c>
      <c r="B7075" s="93" t="s">
        <v>19354</v>
      </c>
      <c r="C7075" s="93" t="s">
        <v>1421</v>
      </c>
      <c r="D7075" s="95">
        <v>1649</v>
      </c>
      <c r="E7075" s="95">
        <v>1742</v>
      </c>
      <c r="F7075" s="95">
        <v>364070</v>
      </c>
      <c r="G7075" s="95">
        <v>250</v>
      </c>
      <c r="H7075" s="93" t="s">
        <v>8976</v>
      </c>
      <c r="I7075" s="93" t="s">
        <v>23902</v>
      </c>
      <c r="J7075" s="93" t="s">
        <v>20918</v>
      </c>
      <c r="K7075" s="93" t="s">
        <v>7836</v>
      </c>
      <c r="L7075" s="14">
        <f>AND(vyberHrace&lt;&gt;"",ISNUMBER(SEARCH(vyberHrace,$B7075)))</f>
      </c>
      <c r="M7075" s="14">
        <f>AND($I7075=MID(kododd,1,2),$J7075=MID(kododd,3,3))</f>
      </c>
    </row>
    <row r="7076">
      <c r="A7076" s="95">
        <v>7898</v>
      </c>
      <c r="B7076" s="93" t="s">
        <v>19355</v>
      </c>
      <c r="C7076" s="93" t="s">
        <v>1435</v>
      </c>
      <c r="D7076" s="95">
        <v>1350</v>
      </c>
      <c r="E7076" s="95">
        <v>1576</v>
      </c>
      <c r="F7076" s="95">
        <v>377015</v>
      </c>
      <c r="G7076" s="95">
        <v>250</v>
      </c>
      <c r="H7076" s="93" t="s">
        <v>8976</v>
      </c>
      <c r="I7076" s="93" t="s">
        <v>23902</v>
      </c>
      <c r="J7076" s="93" t="s">
        <v>20918</v>
      </c>
      <c r="K7076" s="93" t="s">
        <v>7836</v>
      </c>
      <c r="L7076" s="14">
        <f>AND(vyberHrace&lt;&gt;"",ISNUMBER(SEARCH(vyberHrace,$B7076)))</f>
      </c>
      <c r="M7076" s="14">
        <f>AND($I7076=MID(kododd,1,2),$J7076=MID(kododd,3,3))</f>
      </c>
    </row>
    <row r="7077">
      <c r="A7077" s="95">
        <v>53668</v>
      </c>
      <c r="B7077" s="93" t="s">
        <v>2788</v>
      </c>
      <c r="C7077" s="93" t="s">
        <v>1416</v>
      </c>
      <c r="D7077" s="95">
        <v>1609</v>
      </c>
      <c r="E7077" s="95">
        <v>1791</v>
      </c>
      <c r="F7077" s="95">
        <v>23746327</v>
      </c>
      <c r="G7077" s="95">
        <v>250</v>
      </c>
      <c r="H7077" s="93" t="s">
        <v>8976</v>
      </c>
      <c r="I7077" s="93" t="s">
        <v>23902</v>
      </c>
      <c r="J7077" s="93" t="s">
        <v>20859</v>
      </c>
      <c r="K7077" s="93" t="s">
        <v>4895</v>
      </c>
      <c r="L7077" s="14">
        <f>AND(vyberHrace&lt;&gt;"",ISNUMBER(SEARCH(vyberHrace,$B7077)))</f>
      </c>
      <c r="M7077" s="14">
        <f>AND($I7077=MID(kododd,1,2),$J7077=MID(kododd,3,3))</f>
      </c>
    </row>
    <row r="7078">
      <c r="A7078" s="95">
        <v>51368</v>
      </c>
      <c r="B7078" s="93" t="s">
        <v>9141</v>
      </c>
      <c r="C7078" s="93" t="s">
        <v>1398</v>
      </c>
      <c r="D7078" s="95">
        <v>1394</v>
      </c>
      <c r="E7078" s="95">
        <v>1650</v>
      </c>
      <c r="F7078" s="95">
        <v>23738073</v>
      </c>
      <c r="G7078" s="95">
        <v>250</v>
      </c>
      <c r="H7078" s="93" t="s">
        <v>8976</v>
      </c>
      <c r="I7078" s="93" t="s">
        <v>23902</v>
      </c>
      <c r="J7078" s="93" t="s">
        <v>20874</v>
      </c>
      <c r="K7078" s="93" t="s">
        <v>8815</v>
      </c>
      <c r="L7078" s="14">
        <f>AND(vyberHrace&lt;&gt;"",ISNUMBER(SEARCH(vyberHrace,$B7078)))</f>
      </c>
      <c r="M7078" s="14">
        <f>AND($I7078=MID(kododd,1,2),$J7078=MID(kododd,3,3))</f>
      </c>
    </row>
    <row r="7079">
      <c r="A7079" s="95">
        <v>2444</v>
      </c>
      <c r="B7079" s="93" t="s">
        <v>19392</v>
      </c>
      <c r="C7079" s="93" t="s">
        <v>1428</v>
      </c>
      <c r="D7079" s="95">
        <v>2001</v>
      </c>
      <c r="E7079" s="95">
        <v>2017</v>
      </c>
      <c r="F7079" s="95">
        <v>310654</v>
      </c>
      <c r="G7079" s="95">
        <v>250</v>
      </c>
      <c r="H7079" s="93" t="s">
        <v>8976</v>
      </c>
      <c r="I7079" s="93" t="s">
        <v>23902</v>
      </c>
      <c r="J7079" s="93" t="s">
        <v>20874</v>
      </c>
      <c r="K7079" s="93" t="s">
        <v>8815</v>
      </c>
      <c r="L7079" s="14">
        <f>AND(vyberHrace&lt;&gt;"",ISNUMBER(SEARCH(vyberHrace,$B7079)))</f>
      </c>
      <c r="M7079" s="14">
        <f>AND($I7079=MID(kododd,1,2),$J7079=MID(kododd,3,3))</f>
      </c>
    </row>
    <row r="7080">
      <c r="A7080" s="95">
        <v>62432</v>
      </c>
      <c r="B7080" s="93" t="s">
        <v>28919</v>
      </c>
      <c r="C7080" s="93" t="s">
        <v>1411</v>
      </c>
      <c r="G7080" s="95">
        <v>250</v>
      </c>
      <c r="H7080" s="93" t="s">
        <v>8976</v>
      </c>
      <c r="I7080" s="93" t="s">
        <v>23902</v>
      </c>
      <c r="J7080" s="93" t="s">
        <v>20854</v>
      </c>
      <c r="K7080" s="93" t="s">
        <v>20042</v>
      </c>
      <c r="L7080" s="14">
        <f>AND(vyberHrace&lt;&gt;"",ISNUMBER(SEARCH(vyberHrace,$B7080)))</f>
      </c>
      <c r="M7080" s="14">
        <f>AND($I7080=MID(kododd,1,2),$J7080=MID(kododd,3,3))</f>
      </c>
    </row>
    <row r="7081">
      <c r="A7081" s="95">
        <v>58444</v>
      </c>
      <c r="B7081" s="93" t="s">
        <v>19396</v>
      </c>
      <c r="C7081" s="93" t="s">
        <v>1416</v>
      </c>
      <c r="G7081" s="95">
        <v>250</v>
      </c>
      <c r="H7081" s="93" t="s">
        <v>8976</v>
      </c>
      <c r="I7081" s="93" t="s">
        <v>23902</v>
      </c>
      <c r="J7081" s="93" t="s">
        <v>20854</v>
      </c>
      <c r="K7081" s="93" t="s">
        <v>20042</v>
      </c>
      <c r="L7081" s="14">
        <f>AND(vyberHrace&lt;&gt;"",ISNUMBER(SEARCH(vyberHrace,$B7081)))</f>
      </c>
      <c r="M7081" s="14">
        <f>AND($I7081=MID(kododd,1,2),$J7081=MID(kododd,3,3))</f>
      </c>
    </row>
    <row r="7082">
      <c r="A7082" s="95">
        <v>48589</v>
      </c>
      <c r="B7082" s="93" t="s">
        <v>19407</v>
      </c>
      <c r="C7082" s="93" t="s">
        <v>1406</v>
      </c>
      <c r="F7082" s="95">
        <v>23783362</v>
      </c>
      <c r="G7082" s="95">
        <v>250</v>
      </c>
      <c r="H7082" s="93" t="s">
        <v>8976</v>
      </c>
      <c r="I7082" s="93" t="s">
        <v>23902</v>
      </c>
      <c r="J7082" s="93" t="s">
        <v>20853</v>
      </c>
      <c r="K7082" s="93" t="s">
        <v>6888</v>
      </c>
      <c r="L7082" s="14">
        <f>AND(vyberHrace&lt;&gt;"",ISNUMBER(SEARCH(vyberHrace,$B7082)))</f>
      </c>
      <c r="M7082" s="14">
        <f>AND($I7082=MID(kododd,1,2),$J7082=MID(kododd,3,3))</f>
      </c>
    </row>
    <row r="7083">
      <c r="A7083" s="95">
        <v>51678</v>
      </c>
      <c r="B7083" s="93" t="s">
        <v>1734</v>
      </c>
      <c r="C7083" s="93" t="s">
        <v>1412</v>
      </c>
      <c r="D7083" s="95">
        <v>1852</v>
      </c>
      <c r="E7083" s="95">
        <v>1902</v>
      </c>
      <c r="F7083" s="95">
        <v>23754737</v>
      </c>
      <c r="G7083" s="95">
        <v>250</v>
      </c>
      <c r="H7083" s="93" t="s">
        <v>8976</v>
      </c>
      <c r="I7083" s="93" t="s">
        <v>23902</v>
      </c>
      <c r="J7083" s="93" t="s">
        <v>20853</v>
      </c>
      <c r="K7083" s="93" t="s">
        <v>6888</v>
      </c>
      <c r="L7083" s="14">
        <f>AND(vyberHrace&lt;&gt;"",ISNUMBER(SEARCH(vyberHrace,$B7083)))</f>
      </c>
      <c r="M7083" s="14">
        <f>AND($I7083=MID(kododd,1,2),$J7083=MID(kododd,3,3))</f>
      </c>
    </row>
    <row r="7084">
      <c r="A7084" s="95">
        <v>5503</v>
      </c>
      <c r="B7084" s="93" t="s">
        <v>9527</v>
      </c>
      <c r="C7084" s="93" t="s">
        <v>1428</v>
      </c>
      <c r="D7084" s="95">
        <v>1820</v>
      </c>
      <c r="E7084" s="95">
        <v>1880</v>
      </c>
      <c r="F7084" s="95">
        <v>325120</v>
      </c>
      <c r="G7084" s="95">
        <v>250</v>
      </c>
      <c r="H7084" s="93" t="s">
        <v>8976</v>
      </c>
      <c r="I7084" s="93" t="s">
        <v>23902</v>
      </c>
      <c r="J7084" s="93" t="s">
        <v>20874</v>
      </c>
      <c r="K7084" s="93" t="s">
        <v>8815</v>
      </c>
      <c r="L7084" s="14">
        <f>AND(vyberHrace&lt;&gt;"",ISNUMBER(SEARCH(vyberHrace,$B7084)))</f>
      </c>
      <c r="M7084" s="14">
        <f>AND($I7084=MID(kododd,1,2),$J7084=MID(kododd,3,3))</f>
      </c>
    </row>
    <row r="7085">
      <c r="A7085" s="95">
        <v>59006</v>
      </c>
      <c r="B7085" s="93" t="s">
        <v>25458</v>
      </c>
      <c r="C7085" s="93" t="s">
        <v>1411</v>
      </c>
      <c r="G7085" s="95">
        <v>0</v>
      </c>
      <c r="H7085" s="93" t="s">
        <v>8976</v>
      </c>
      <c r="I7085" s="93" t="s">
        <v>23902</v>
      </c>
      <c r="J7085" s="93" t="s">
        <v>20897</v>
      </c>
      <c r="K7085" s="93" t="s">
        <v>11245</v>
      </c>
      <c r="L7085" s="14">
        <f>AND(vyberHrace&lt;&gt;"",ISNUMBER(SEARCH(vyberHrace,$B7085)))</f>
      </c>
      <c r="M7085" s="14">
        <f>AND($I7085=MID(kododd,1,2),$J7085=MID(kododd,3,3))</f>
      </c>
    </row>
    <row r="7086">
      <c r="A7086" s="95">
        <v>59012</v>
      </c>
      <c r="B7086" s="93" t="s">
        <v>25464</v>
      </c>
      <c r="C7086" s="93" t="s">
        <v>1450</v>
      </c>
      <c r="G7086" s="95">
        <v>0</v>
      </c>
      <c r="H7086" s="93" t="s">
        <v>8976</v>
      </c>
      <c r="I7086" s="93" t="s">
        <v>23902</v>
      </c>
      <c r="J7086" s="93" t="s">
        <v>20897</v>
      </c>
      <c r="K7086" s="93" t="s">
        <v>11245</v>
      </c>
      <c r="L7086" s="14">
        <f>AND(vyberHrace&lt;&gt;"",ISNUMBER(SEARCH(vyberHrace,$B7086)))</f>
      </c>
      <c r="M7086" s="14">
        <f>AND($I7086=MID(kododd,1,2),$J7086=MID(kododd,3,3))</f>
      </c>
    </row>
    <row r="7087">
      <c r="A7087" s="95">
        <v>50192</v>
      </c>
      <c r="B7087" s="93" t="s">
        <v>9124</v>
      </c>
      <c r="C7087" s="93" t="s">
        <v>1412</v>
      </c>
      <c r="G7087" s="95">
        <v>0</v>
      </c>
      <c r="H7087" s="93" t="s">
        <v>8976</v>
      </c>
      <c r="I7087" s="93" t="s">
        <v>23902</v>
      </c>
      <c r="J7087" s="93" t="s">
        <v>20859</v>
      </c>
      <c r="K7087" s="93" t="s">
        <v>4895</v>
      </c>
      <c r="L7087" s="14">
        <f>AND(vyberHrace&lt;&gt;"",ISNUMBER(SEARCH(vyberHrace,$B7087)))</f>
      </c>
      <c r="M7087" s="14">
        <f>AND($I7087=MID(kododd,1,2),$J7087=MID(kododd,3,3))</f>
      </c>
    </row>
    <row r="7088">
      <c r="A7088" s="95">
        <v>3216</v>
      </c>
      <c r="B7088" s="93" t="s">
        <v>10918</v>
      </c>
      <c r="C7088" s="93" t="s">
        <v>1469</v>
      </c>
      <c r="D7088" s="95">
        <v>1896</v>
      </c>
      <c r="E7088" s="95">
        <v>1944</v>
      </c>
      <c r="F7088" s="95">
        <v>315133</v>
      </c>
      <c r="G7088" s="95">
        <v>250</v>
      </c>
      <c r="H7088" s="93" t="s">
        <v>8976</v>
      </c>
      <c r="I7088" s="93" t="s">
        <v>23902</v>
      </c>
      <c r="J7088" s="93" t="s">
        <v>20874</v>
      </c>
      <c r="K7088" s="93" t="s">
        <v>8815</v>
      </c>
      <c r="L7088" s="14">
        <f>AND(vyberHrace&lt;&gt;"",ISNUMBER(SEARCH(vyberHrace,$B7088)))</f>
      </c>
      <c r="M7088" s="14">
        <f>AND($I7088=MID(kododd,1,2),$J7088=MID(kododd,3,3))</f>
      </c>
    </row>
    <row r="7089">
      <c r="A7089" s="95">
        <v>37716</v>
      </c>
      <c r="B7089" s="93" t="s">
        <v>10923</v>
      </c>
      <c r="C7089" s="93" t="s">
        <v>1413</v>
      </c>
      <c r="D7089" s="95">
        <v>1325</v>
      </c>
      <c r="F7089" s="95">
        <v>23713542</v>
      </c>
      <c r="G7089" s="95">
        <v>0</v>
      </c>
      <c r="H7089" s="93" t="s">
        <v>8976</v>
      </c>
      <c r="I7089" s="93" t="s">
        <v>23902</v>
      </c>
      <c r="J7089" s="93" t="s">
        <v>23412</v>
      </c>
      <c r="K7089" s="93" t="s">
        <v>21359</v>
      </c>
      <c r="L7089" s="14">
        <f>AND(vyberHrace&lt;&gt;"",ISNUMBER(SEARCH(vyberHrace,$B7089)))</f>
      </c>
      <c r="M7089" s="14">
        <f>AND($I7089=MID(kododd,1,2),$J7089=MID(kododd,3,3))</f>
      </c>
    </row>
    <row r="7090">
      <c r="A7090" s="95">
        <v>57071</v>
      </c>
      <c r="B7090" s="93" t="s">
        <v>21926</v>
      </c>
      <c r="C7090" s="93" t="s">
        <v>1411</v>
      </c>
      <c r="F7090" s="95">
        <v>23771208</v>
      </c>
      <c r="G7090" s="95">
        <v>0</v>
      </c>
      <c r="H7090" s="93" t="s">
        <v>8976</v>
      </c>
      <c r="I7090" s="93" t="s">
        <v>23902</v>
      </c>
      <c r="J7090" s="93" t="s">
        <v>20859</v>
      </c>
      <c r="K7090" s="93" t="s">
        <v>4895</v>
      </c>
      <c r="L7090" s="14">
        <f>AND(vyberHrace&lt;&gt;"",ISNUMBER(SEARCH(vyberHrace,$B7090)))</f>
      </c>
      <c r="M7090" s="14">
        <f>AND($I7090=MID(kododd,1,2),$J7090=MID(kododd,3,3))</f>
      </c>
    </row>
    <row r="7091">
      <c r="A7091" s="95">
        <v>38564</v>
      </c>
      <c r="B7091" s="93" t="s">
        <v>10944</v>
      </c>
      <c r="C7091" s="93" t="s">
        <v>1419</v>
      </c>
      <c r="D7091" s="95">
        <v>2146</v>
      </c>
      <c r="E7091" s="95">
        <v>2166</v>
      </c>
      <c r="F7091" s="95">
        <v>374300</v>
      </c>
      <c r="G7091" s="95">
        <v>250</v>
      </c>
      <c r="H7091" s="93" t="s">
        <v>8976</v>
      </c>
      <c r="I7091" s="93" t="s">
        <v>23902</v>
      </c>
      <c r="J7091" s="93" t="s">
        <v>20859</v>
      </c>
      <c r="K7091" s="93" t="s">
        <v>4895</v>
      </c>
      <c r="L7091" s="14">
        <f>AND(vyberHrace&lt;&gt;"",ISNUMBER(SEARCH(vyberHrace,$B7091)))</f>
      </c>
      <c r="M7091" s="14">
        <f>AND($I7091=MID(kododd,1,2),$J7091=MID(kododd,3,3))</f>
      </c>
    </row>
    <row r="7092">
      <c r="A7092" s="95">
        <v>46391</v>
      </c>
      <c r="B7092" s="93" t="s">
        <v>10944</v>
      </c>
      <c r="C7092" s="93" t="s">
        <v>1442</v>
      </c>
      <c r="D7092" s="95">
        <v>1707</v>
      </c>
      <c r="E7092" s="95">
        <v>1834</v>
      </c>
      <c r="F7092" s="95">
        <v>23713658</v>
      </c>
      <c r="G7092" s="95">
        <v>250</v>
      </c>
      <c r="H7092" s="93" t="s">
        <v>8976</v>
      </c>
      <c r="I7092" s="93" t="s">
        <v>23902</v>
      </c>
      <c r="J7092" s="93" t="s">
        <v>20859</v>
      </c>
      <c r="K7092" s="93" t="s">
        <v>4895</v>
      </c>
      <c r="L7092" s="14">
        <f>AND(vyberHrace&lt;&gt;"",ISNUMBER(SEARCH(vyberHrace,$B7092)))</f>
      </c>
      <c r="M7092" s="14">
        <f>AND($I7092=MID(kododd,1,2),$J7092=MID(kododd,3,3))</f>
      </c>
    </row>
    <row r="7093">
      <c r="A7093" s="95">
        <v>41733</v>
      </c>
      <c r="B7093" s="93" t="s">
        <v>10945</v>
      </c>
      <c r="C7093" s="93" t="s">
        <v>1410</v>
      </c>
      <c r="D7093" s="95">
        <v>1908</v>
      </c>
      <c r="E7093" s="95">
        <v>1953</v>
      </c>
      <c r="F7093" s="95">
        <v>390070</v>
      </c>
      <c r="G7093" s="95">
        <v>250</v>
      </c>
      <c r="H7093" s="93" t="s">
        <v>8976</v>
      </c>
      <c r="I7093" s="93" t="s">
        <v>23902</v>
      </c>
      <c r="J7093" s="93" t="s">
        <v>20859</v>
      </c>
      <c r="K7093" s="93" t="s">
        <v>4895</v>
      </c>
      <c r="L7093" s="14">
        <f>AND(vyberHrace&lt;&gt;"",ISNUMBER(SEARCH(vyberHrace,$B7093)))</f>
      </c>
      <c r="M7093" s="14">
        <f>AND($I7093=MID(kododd,1,2),$J7093=MID(kododd,3,3))</f>
      </c>
    </row>
    <row r="7094">
      <c r="A7094" s="95">
        <v>1073</v>
      </c>
      <c r="B7094" s="93" t="s">
        <v>20229</v>
      </c>
      <c r="C7094" s="93" t="s">
        <v>1429</v>
      </c>
      <c r="D7094" s="95">
        <v>1902</v>
      </c>
      <c r="E7094" s="95">
        <v>1957</v>
      </c>
      <c r="F7094" s="95">
        <v>312886</v>
      </c>
      <c r="G7094" s="95">
        <v>250</v>
      </c>
      <c r="H7094" s="93" t="s">
        <v>8976</v>
      </c>
      <c r="I7094" s="93" t="s">
        <v>23902</v>
      </c>
      <c r="J7094" s="93" t="s">
        <v>20859</v>
      </c>
      <c r="K7094" s="93" t="s">
        <v>4895</v>
      </c>
      <c r="L7094" s="14">
        <f>AND(vyberHrace&lt;&gt;"",ISNUMBER(SEARCH(vyberHrace,$B7094)))</f>
      </c>
      <c r="M7094" s="14">
        <f>AND($I7094=MID(kododd,1,2),$J7094=MID(kododd,3,3))</f>
      </c>
    </row>
    <row r="7095">
      <c r="A7095" s="95">
        <v>51433</v>
      </c>
      <c r="B7095" s="93" t="s">
        <v>1681</v>
      </c>
      <c r="C7095" s="93" t="s">
        <v>1412</v>
      </c>
      <c r="G7095" s="95">
        <v>0</v>
      </c>
      <c r="H7095" s="93" t="s">
        <v>8976</v>
      </c>
      <c r="I7095" s="93" t="s">
        <v>23902</v>
      </c>
      <c r="J7095" s="93" t="s">
        <v>20859</v>
      </c>
      <c r="K7095" s="93" t="s">
        <v>4895</v>
      </c>
      <c r="L7095" s="14">
        <f>AND(vyberHrace&lt;&gt;"",ISNUMBER(SEARCH(vyberHrace,$B7095)))</f>
      </c>
      <c r="M7095" s="14">
        <f>AND($I7095=MID(kododd,1,2),$J7095=MID(kododd,3,3))</f>
      </c>
    </row>
    <row r="7096">
      <c r="A7096" s="95">
        <v>52062</v>
      </c>
      <c r="B7096" s="93" t="s">
        <v>1682</v>
      </c>
      <c r="C7096" s="93" t="s">
        <v>1442</v>
      </c>
      <c r="G7096" s="95">
        <v>0</v>
      </c>
      <c r="H7096" s="93" t="s">
        <v>8976</v>
      </c>
      <c r="I7096" s="93" t="s">
        <v>23902</v>
      </c>
      <c r="J7096" s="93" t="s">
        <v>20859</v>
      </c>
      <c r="K7096" s="93" t="s">
        <v>4895</v>
      </c>
      <c r="L7096" s="14">
        <f>AND(vyberHrace&lt;&gt;"",ISNUMBER(SEARCH(vyberHrace,$B7096)))</f>
      </c>
      <c r="M7096" s="14">
        <f>AND($I7096=MID(kododd,1,2),$J7096=MID(kododd,3,3))</f>
      </c>
    </row>
    <row r="7097">
      <c r="A7097" s="95">
        <v>51432</v>
      </c>
      <c r="B7097" s="93" t="s">
        <v>1683</v>
      </c>
      <c r="C7097" s="93" t="s">
        <v>1406</v>
      </c>
      <c r="G7097" s="95">
        <v>0</v>
      </c>
      <c r="H7097" s="93" t="s">
        <v>8976</v>
      </c>
      <c r="I7097" s="93" t="s">
        <v>23902</v>
      </c>
      <c r="J7097" s="93" t="s">
        <v>20859</v>
      </c>
      <c r="K7097" s="93" t="s">
        <v>4895</v>
      </c>
      <c r="L7097" s="14">
        <f>AND(vyberHrace&lt;&gt;"",ISNUMBER(SEARCH(vyberHrace,$B7097)))</f>
      </c>
      <c r="M7097" s="14">
        <f>AND($I7097=MID(kododd,1,2),$J7097=MID(kododd,3,3))</f>
      </c>
    </row>
    <row r="7098">
      <c r="A7098" s="95">
        <v>56721</v>
      </c>
      <c r="B7098" s="93" t="s">
        <v>24169</v>
      </c>
      <c r="C7098" s="93" t="s">
        <v>1416</v>
      </c>
      <c r="D7098" s="95">
        <v>1165</v>
      </c>
      <c r="F7098" s="95">
        <v>23777907</v>
      </c>
      <c r="G7098" s="95">
        <v>0</v>
      </c>
      <c r="H7098" s="93" t="s">
        <v>8976</v>
      </c>
      <c r="I7098" s="93" t="s">
        <v>23902</v>
      </c>
      <c r="J7098" s="93" t="s">
        <v>20900</v>
      </c>
      <c r="K7098" s="93" t="s">
        <v>7820</v>
      </c>
      <c r="L7098" s="14">
        <f>AND(vyberHrace&lt;&gt;"",ISNUMBER(SEARCH(vyberHrace,$B7098)))</f>
      </c>
      <c r="M7098" s="14">
        <f>AND($I7098=MID(kododd,1,2),$J7098=MID(kododd,3,3))</f>
      </c>
    </row>
    <row r="7099">
      <c r="A7099" s="95">
        <v>54567</v>
      </c>
      <c r="B7099" s="93" t="s">
        <v>21134</v>
      </c>
      <c r="C7099" s="93" t="s">
        <v>1451</v>
      </c>
      <c r="F7099" s="95">
        <v>23745401</v>
      </c>
      <c r="G7099" s="95">
        <v>0</v>
      </c>
      <c r="H7099" s="93" t="s">
        <v>8976</v>
      </c>
      <c r="I7099" s="93" t="s">
        <v>23902</v>
      </c>
      <c r="J7099" s="93" t="s">
        <v>20854</v>
      </c>
      <c r="K7099" s="93" t="s">
        <v>20042</v>
      </c>
      <c r="L7099" s="14">
        <f>AND(vyberHrace&lt;&gt;"",ISNUMBER(SEARCH(vyberHrace,$B7099)))</f>
      </c>
      <c r="M7099" s="14">
        <f>AND($I7099=MID(kododd,1,2),$J7099=MID(kododd,3,3))</f>
      </c>
    </row>
    <row r="7100">
      <c r="A7100" s="95">
        <v>60035</v>
      </c>
      <c r="B7100" s="93" t="s">
        <v>19664</v>
      </c>
      <c r="C7100" s="93" t="s">
        <v>1416</v>
      </c>
      <c r="D7100" s="95">
        <v>1096</v>
      </c>
      <c r="F7100" s="95">
        <v>571006583</v>
      </c>
      <c r="G7100" s="95">
        <v>250</v>
      </c>
      <c r="H7100" s="93" t="s">
        <v>8976</v>
      </c>
      <c r="I7100" s="93" t="s">
        <v>23902</v>
      </c>
      <c r="J7100" s="93" t="s">
        <v>20897</v>
      </c>
      <c r="K7100" s="93" t="s">
        <v>11245</v>
      </c>
      <c r="L7100" s="14">
        <f>AND(vyberHrace&lt;&gt;"",ISNUMBER(SEARCH(vyberHrace,$B7100)))</f>
      </c>
      <c r="M7100" s="14">
        <f>AND($I7100=MID(kododd,1,2),$J7100=MID(kododd,3,3))</f>
      </c>
    </row>
    <row r="7101">
      <c r="A7101" s="95">
        <v>59458</v>
      </c>
      <c r="B7101" s="93" t="s">
        <v>25868</v>
      </c>
      <c r="C7101" s="93" t="s">
        <v>1486</v>
      </c>
      <c r="F7101" s="95">
        <v>23793457</v>
      </c>
      <c r="G7101" s="95">
        <v>250</v>
      </c>
      <c r="H7101" s="93" t="s">
        <v>8976</v>
      </c>
      <c r="I7101" s="93" t="s">
        <v>23902</v>
      </c>
      <c r="J7101" s="93" t="s">
        <v>20859</v>
      </c>
      <c r="K7101" s="93" t="s">
        <v>4895</v>
      </c>
      <c r="L7101" s="14">
        <f>AND(vyberHrace&lt;&gt;"",ISNUMBER(SEARCH(vyberHrace,$B7101)))</f>
      </c>
      <c r="M7101" s="14">
        <f>AND($I7101=MID(kododd,1,2),$J7101=MID(kododd,3,3))</f>
      </c>
    </row>
    <row r="7102">
      <c r="A7102" s="95">
        <v>11618</v>
      </c>
      <c r="B7102" s="93" t="s">
        <v>19670</v>
      </c>
      <c r="C7102" s="93" t="s">
        <v>1449</v>
      </c>
      <c r="D7102" s="95">
        <v>1621</v>
      </c>
      <c r="E7102" s="95">
        <v>1787</v>
      </c>
      <c r="F7102" s="95">
        <v>342149</v>
      </c>
      <c r="G7102" s="95">
        <v>250</v>
      </c>
      <c r="H7102" s="93" t="s">
        <v>8976</v>
      </c>
      <c r="I7102" s="93" t="s">
        <v>23902</v>
      </c>
      <c r="J7102" s="93" t="s">
        <v>20900</v>
      </c>
      <c r="K7102" s="93" t="s">
        <v>7820</v>
      </c>
      <c r="L7102" s="14">
        <f>AND(vyberHrace&lt;&gt;"",ISNUMBER(SEARCH(vyberHrace,$B7102)))</f>
      </c>
      <c r="M7102" s="14">
        <f>AND($I7102=MID(kododd,1,2),$J7102=MID(kododd,3,3))</f>
      </c>
    </row>
    <row r="7103">
      <c r="A7103" s="95">
        <v>5909</v>
      </c>
      <c r="B7103" s="93" t="s">
        <v>19676</v>
      </c>
      <c r="C7103" s="93" t="s">
        <v>1474</v>
      </c>
      <c r="D7103" s="95">
        <v>1549</v>
      </c>
      <c r="E7103" s="95">
        <v>1734</v>
      </c>
      <c r="F7103" s="95">
        <v>345350</v>
      </c>
      <c r="G7103" s="95">
        <v>0</v>
      </c>
      <c r="H7103" s="93" t="s">
        <v>8976</v>
      </c>
      <c r="I7103" s="93" t="s">
        <v>23902</v>
      </c>
      <c r="J7103" s="93" t="s">
        <v>20872</v>
      </c>
      <c r="K7103" s="93" t="s">
        <v>26163</v>
      </c>
      <c r="L7103" s="14">
        <f>AND(vyberHrace&lt;&gt;"",ISNUMBER(SEARCH(vyberHrace,$B7103)))</f>
      </c>
      <c r="M7103" s="14">
        <f>AND($I7103=MID(kododd,1,2),$J7103=MID(kododd,3,3))</f>
      </c>
    </row>
    <row r="7104">
      <c r="A7104" s="95">
        <v>51165</v>
      </c>
      <c r="B7104" s="93" t="s">
        <v>9125</v>
      </c>
      <c r="C7104" s="93" t="s">
        <v>1412</v>
      </c>
      <c r="D7104" s="95">
        <v>1327</v>
      </c>
      <c r="F7104" s="95">
        <v>23795913</v>
      </c>
      <c r="G7104" s="95">
        <v>250</v>
      </c>
      <c r="H7104" s="93" t="s">
        <v>8976</v>
      </c>
      <c r="I7104" s="93" t="s">
        <v>23902</v>
      </c>
      <c r="J7104" s="93" t="s">
        <v>20859</v>
      </c>
      <c r="K7104" s="93" t="s">
        <v>4895</v>
      </c>
      <c r="L7104" s="14">
        <f>AND(vyberHrace&lt;&gt;"",ISNUMBER(SEARCH(vyberHrace,$B7104)))</f>
      </c>
      <c r="M7104" s="14">
        <f>AND($I7104=MID(kododd,1,2),$J7104=MID(kododd,3,3))</f>
      </c>
    </row>
    <row r="7105">
      <c r="A7105" s="95">
        <v>7884</v>
      </c>
      <c r="B7105" s="93" t="s">
        <v>15677</v>
      </c>
      <c r="C7105" s="93" t="s">
        <v>1465</v>
      </c>
      <c r="D7105" s="95">
        <v>1711</v>
      </c>
      <c r="E7105" s="95">
        <v>1834</v>
      </c>
      <c r="F7105" s="95">
        <v>342157</v>
      </c>
      <c r="G7105" s="95">
        <v>250</v>
      </c>
      <c r="H7105" s="93" t="s">
        <v>8976</v>
      </c>
      <c r="I7105" s="93" t="s">
        <v>23902</v>
      </c>
      <c r="J7105" s="93" t="s">
        <v>20844</v>
      </c>
      <c r="K7105" s="93" t="s">
        <v>6682</v>
      </c>
      <c r="L7105" s="14">
        <f>AND(vyberHrace&lt;&gt;"",ISNUMBER(SEARCH(vyberHrace,$B7105)))</f>
      </c>
      <c r="M7105" s="14">
        <f>AND($I7105=MID(kododd,1,2),$J7105=MID(kododd,3,3))</f>
      </c>
    </row>
    <row r="7106">
      <c r="A7106" s="95">
        <v>38534</v>
      </c>
      <c r="B7106" s="93" t="s">
        <v>13505</v>
      </c>
      <c r="C7106" s="93" t="s">
        <v>1438</v>
      </c>
      <c r="D7106" s="95">
        <v>1237</v>
      </c>
      <c r="F7106" s="95">
        <v>23730030</v>
      </c>
      <c r="G7106" s="95">
        <v>250</v>
      </c>
      <c r="H7106" s="93" t="s">
        <v>8976</v>
      </c>
      <c r="I7106" s="93" t="s">
        <v>23902</v>
      </c>
      <c r="J7106" s="93" t="s">
        <v>20903</v>
      </c>
      <c r="K7106" s="93" t="s">
        <v>5073</v>
      </c>
      <c r="L7106" s="14">
        <f>AND(vyberHrace&lt;&gt;"",ISNUMBER(SEARCH(vyberHrace,$B7106)))</f>
      </c>
      <c r="M7106" s="14">
        <f>AND($I7106=MID(kododd,1,2),$J7106=MID(kododd,3,3))</f>
      </c>
    </row>
    <row r="7107">
      <c r="A7107" s="95">
        <v>54918</v>
      </c>
      <c r="B7107" s="93" t="s">
        <v>2789</v>
      </c>
      <c r="C7107" s="93" t="s">
        <v>1412</v>
      </c>
      <c r="E7107" s="95">
        <v>1446</v>
      </c>
      <c r="F7107" s="95">
        <v>23771216</v>
      </c>
      <c r="G7107" s="95">
        <v>250</v>
      </c>
      <c r="H7107" s="93" t="s">
        <v>8976</v>
      </c>
      <c r="I7107" s="93" t="s">
        <v>23902</v>
      </c>
      <c r="J7107" s="93" t="s">
        <v>20859</v>
      </c>
      <c r="K7107" s="93" t="s">
        <v>4895</v>
      </c>
      <c r="L7107" s="14">
        <f>AND(vyberHrace&lt;&gt;"",ISNUMBER(SEARCH(vyberHrace,$B7107)))</f>
      </c>
      <c r="M7107" s="14">
        <f>AND($I7107=MID(kododd,1,2),$J7107=MID(kododd,3,3))</f>
      </c>
    </row>
    <row r="7108">
      <c r="A7108" s="95">
        <v>62300</v>
      </c>
      <c r="B7108" s="93" t="s">
        <v>28476</v>
      </c>
      <c r="C7108" s="93" t="s">
        <v>1487</v>
      </c>
      <c r="G7108" s="95">
        <v>250</v>
      </c>
      <c r="H7108" s="93" t="s">
        <v>8976</v>
      </c>
      <c r="I7108" s="93" t="s">
        <v>23902</v>
      </c>
      <c r="J7108" s="93" t="s">
        <v>20853</v>
      </c>
      <c r="K7108" s="93" t="s">
        <v>6888</v>
      </c>
      <c r="L7108" s="14">
        <f>AND(vyberHrace&lt;&gt;"",ISNUMBER(SEARCH(vyberHrace,$B7108)))</f>
      </c>
      <c r="M7108" s="14">
        <f>AND($I7108=MID(kododd,1,2),$J7108=MID(kododd,3,3))</f>
      </c>
    </row>
    <row r="7109">
      <c r="A7109" s="95">
        <v>6703</v>
      </c>
      <c r="B7109" s="93" t="s">
        <v>15753</v>
      </c>
      <c r="C7109" s="93" t="s">
        <v>1471</v>
      </c>
      <c r="D7109" s="95">
        <v>1437</v>
      </c>
      <c r="F7109" s="95">
        <v>23704985</v>
      </c>
      <c r="G7109" s="95">
        <v>0</v>
      </c>
      <c r="H7109" s="93" t="s">
        <v>8976</v>
      </c>
      <c r="I7109" s="93" t="s">
        <v>23902</v>
      </c>
      <c r="J7109" s="93" t="s">
        <v>20942</v>
      </c>
      <c r="K7109" s="93" t="s">
        <v>2070</v>
      </c>
      <c r="L7109" s="14">
        <f>AND(vyberHrace&lt;&gt;"",ISNUMBER(SEARCH(vyberHrace,$B7109)))</f>
      </c>
      <c r="M7109" s="14">
        <f>AND($I7109=MID(kododd,1,2),$J7109=MID(kododd,3,3))</f>
      </c>
    </row>
    <row r="7110">
      <c r="A7110" s="95">
        <v>61627</v>
      </c>
      <c r="B7110" s="93" t="s">
        <v>27791</v>
      </c>
      <c r="C7110" s="93" t="s">
        <v>1411</v>
      </c>
      <c r="D7110" s="95">
        <v>1344</v>
      </c>
      <c r="F7110" s="95">
        <v>23791195</v>
      </c>
      <c r="G7110" s="95">
        <v>250</v>
      </c>
      <c r="H7110" s="93" t="s">
        <v>8976</v>
      </c>
      <c r="I7110" s="93" t="s">
        <v>23902</v>
      </c>
      <c r="J7110" s="93" t="s">
        <v>20903</v>
      </c>
      <c r="K7110" s="93" t="s">
        <v>5073</v>
      </c>
      <c r="L7110" s="14">
        <f>AND(vyberHrace&lt;&gt;"",ISNUMBER(SEARCH(vyberHrace,$B7110)))</f>
      </c>
      <c r="M7110" s="14">
        <f>AND($I7110=MID(kododd,1,2),$J7110=MID(kododd,3,3))</f>
      </c>
    </row>
    <row r="7111">
      <c r="A7111" s="95">
        <v>61549</v>
      </c>
      <c r="B7111" s="93" t="s">
        <v>27722</v>
      </c>
      <c r="C7111" s="93" t="s">
        <v>1416</v>
      </c>
      <c r="F7111" s="95">
        <v>571003240</v>
      </c>
      <c r="G7111" s="95">
        <v>250</v>
      </c>
      <c r="H7111" s="93" t="s">
        <v>8976</v>
      </c>
      <c r="I7111" s="93" t="s">
        <v>23902</v>
      </c>
      <c r="J7111" s="93" t="s">
        <v>20860</v>
      </c>
      <c r="K7111" s="93" t="s">
        <v>409</v>
      </c>
      <c r="L7111" s="14">
        <f>AND(vyberHrace&lt;&gt;"",ISNUMBER(SEARCH(vyberHrace,$B7111)))</f>
      </c>
      <c r="M7111" s="14">
        <f>AND($I7111=MID(kododd,1,2),$J7111=MID(kododd,3,3))</f>
      </c>
    </row>
    <row r="7112">
      <c r="A7112" s="95">
        <v>62479</v>
      </c>
      <c r="B7112" s="93" t="s">
        <v>28920</v>
      </c>
      <c r="C7112" s="93" t="s">
        <v>1411</v>
      </c>
      <c r="F7112" s="95">
        <v>571007156</v>
      </c>
      <c r="G7112" s="95">
        <v>250</v>
      </c>
      <c r="H7112" s="93" t="s">
        <v>8976</v>
      </c>
      <c r="I7112" s="93" t="s">
        <v>23902</v>
      </c>
      <c r="J7112" s="93" t="s">
        <v>20859</v>
      </c>
      <c r="K7112" s="93" t="s">
        <v>4895</v>
      </c>
      <c r="L7112" s="14">
        <f>AND(vyberHrace&lt;&gt;"",ISNUMBER(SEARCH(vyberHrace,$B7112)))</f>
      </c>
      <c r="M7112" s="14">
        <f>AND($I7112=MID(kododd,1,2),$J7112=MID(kododd,3,3))</f>
      </c>
    </row>
    <row r="7113">
      <c r="A7113" s="95">
        <v>63125</v>
      </c>
      <c r="B7113" s="93" t="s">
        <v>28921</v>
      </c>
      <c r="C7113" s="93" t="s">
        <v>1424</v>
      </c>
      <c r="G7113" s="95">
        <v>250</v>
      </c>
      <c r="H7113" s="93" t="s">
        <v>8976</v>
      </c>
      <c r="I7113" s="93" t="s">
        <v>23902</v>
      </c>
      <c r="J7113" s="93" t="s">
        <v>20854</v>
      </c>
      <c r="K7113" s="93" t="s">
        <v>20042</v>
      </c>
      <c r="L7113" s="14">
        <f>AND(vyberHrace&lt;&gt;"",ISNUMBER(SEARCH(vyberHrace,$B7113)))</f>
      </c>
      <c r="M7113" s="14">
        <f>AND($I7113=MID(kododd,1,2),$J7113=MID(kododd,3,3))</f>
      </c>
    </row>
    <row r="7114">
      <c r="A7114" s="95">
        <v>63126</v>
      </c>
      <c r="B7114" s="93" t="s">
        <v>28922</v>
      </c>
      <c r="C7114" s="93" t="s">
        <v>1488</v>
      </c>
      <c r="G7114" s="95">
        <v>250</v>
      </c>
      <c r="H7114" s="93" t="s">
        <v>8976</v>
      </c>
      <c r="I7114" s="93" t="s">
        <v>23902</v>
      </c>
      <c r="J7114" s="93" t="s">
        <v>20854</v>
      </c>
      <c r="K7114" s="93" t="s">
        <v>20042</v>
      </c>
      <c r="L7114" s="14">
        <f>AND(vyberHrace&lt;&gt;"",ISNUMBER(SEARCH(vyberHrace,$B7114)))</f>
      </c>
      <c r="M7114" s="14">
        <f>AND($I7114=MID(kododd,1,2),$J7114=MID(kododd,3,3))</f>
      </c>
    </row>
    <row r="7115">
      <c r="A7115" s="95">
        <v>63754</v>
      </c>
      <c r="B7115" s="93" t="s">
        <v>29824</v>
      </c>
      <c r="C7115" s="93" t="s">
        <v>1487</v>
      </c>
      <c r="F7115" s="95">
        <v>571003207</v>
      </c>
      <c r="G7115" s="95">
        <v>250</v>
      </c>
      <c r="H7115" s="93" t="s">
        <v>8976</v>
      </c>
      <c r="I7115" s="93" t="s">
        <v>23902</v>
      </c>
      <c r="J7115" s="93" t="s">
        <v>20933</v>
      </c>
      <c r="K7115" s="93" t="s">
        <v>5593</v>
      </c>
      <c r="L7115" s="14">
        <f>AND(vyberHrace&lt;&gt;"",ISNUMBER(SEARCH(vyberHrace,$B7115)))</f>
      </c>
      <c r="M7115" s="14">
        <f>AND($I7115=MID(kododd,1,2),$J7115=MID(kododd,3,3))</f>
      </c>
    </row>
    <row r="7116">
      <c r="A7116" s="95">
        <v>63127</v>
      </c>
      <c r="B7116" s="93" t="s">
        <v>28923</v>
      </c>
      <c r="C7116" s="93" t="s">
        <v>1450</v>
      </c>
      <c r="G7116" s="95">
        <v>250</v>
      </c>
      <c r="H7116" s="93" t="s">
        <v>8976</v>
      </c>
      <c r="I7116" s="93" t="s">
        <v>23902</v>
      </c>
      <c r="J7116" s="93" t="s">
        <v>20854</v>
      </c>
      <c r="K7116" s="93" t="s">
        <v>20042</v>
      </c>
      <c r="L7116" s="14">
        <f>AND(vyberHrace&lt;&gt;"",ISNUMBER(SEARCH(vyberHrace,$B7116)))</f>
      </c>
      <c r="M7116" s="14">
        <f>AND($I7116=MID(kododd,1,2),$J7116=MID(kododd,3,3))</f>
      </c>
    </row>
    <row r="7117">
      <c r="A7117" s="95">
        <v>616</v>
      </c>
      <c r="B7117" s="93" t="s">
        <v>15773</v>
      </c>
      <c r="C7117" s="93" t="s">
        <v>1446</v>
      </c>
      <c r="D7117" s="95">
        <v>2167</v>
      </c>
      <c r="E7117" s="95">
        <v>2168</v>
      </c>
      <c r="F7117" s="95">
        <v>308161</v>
      </c>
      <c r="G7117" s="95">
        <v>250</v>
      </c>
      <c r="H7117" s="93" t="s">
        <v>8976</v>
      </c>
      <c r="I7117" s="93" t="s">
        <v>23902</v>
      </c>
      <c r="J7117" s="93" t="s">
        <v>20859</v>
      </c>
      <c r="K7117" s="93" t="s">
        <v>4895</v>
      </c>
      <c r="L7117" s="14">
        <f>AND(vyberHrace&lt;&gt;"",ISNUMBER(SEARCH(vyberHrace,$B7117)))</f>
      </c>
      <c r="M7117" s="14">
        <f>AND($I7117=MID(kododd,1,2),$J7117=MID(kododd,3,3))</f>
      </c>
    </row>
    <row r="7118">
      <c r="A7118" s="95">
        <v>58277</v>
      </c>
      <c r="B7118" s="93" t="s">
        <v>24791</v>
      </c>
      <c r="C7118" s="93" t="s">
        <v>1418</v>
      </c>
      <c r="F7118" s="95">
        <v>23783001</v>
      </c>
      <c r="G7118" s="95">
        <v>250</v>
      </c>
      <c r="H7118" s="93" t="s">
        <v>8976</v>
      </c>
      <c r="I7118" s="93" t="s">
        <v>23902</v>
      </c>
      <c r="J7118" s="93" t="s">
        <v>20854</v>
      </c>
      <c r="K7118" s="93" t="s">
        <v>20042</v>
      </c>
      <c r="L7118" s="14">
        <f>AND(vyberHrace&lt;&gt;"",ISNUMBER(SEARCH(vyberHrace,$B7118)))</f>
      </c>
      <c r="M7118" s="14">
        <f>AND($I7118=MID(kododd,1,2),$J7118=MID(kododd,3,3))</f>
      </c>
    </row>
    <row r="7119">
      <c r="A7119" s="95">
        <v>28579</v>
      </c>
      <c r="B7119" s="93" t="s">
        <v>18125</v>
      </c>
      <c r="C7119" s="93" t="s">
        <v>1431</v>
      </c>
      <c r="G7119" s="95">
        <v>0</v>
      </c>
      <c r="H7119" s="93" t="s">
        <v>8976</v>
      </c>
      <c r="I7119" s="93" t="s">
        <v>23902</v>
      </c>
      <c r="J7119" s="93" t="s">
        <v>20908</v>
      </c>
      <c r="K7119" s="93" t="s">
        <v>6980</v>
      </c>
      <c r="L7119" s="14">
        <f>AND(vyberHrace&lt;&gt;"",ISNUMBER(SEARCH(vyberHrace,$B7119)))</f>
      </c>
      <c r="M7119" s="14">
        <f>AND($I7119=MID(kododd,1,2),$J7119=MID(kododd,3,3))</f>
      </c>
    </row>
    <row r="7120">
      <c r="A7120" s="95">
        <v>61571</v>
      </c>
      <c r="B7120" s="93" t="s">
        <v>27742</v>
      </c>
      <c r="C7120" s="93" t="s">
        <v>1405</v>
      </c>
      <c r="D7120" s="95">
        <v>1049</v>
      </c>
      <c r="E7120" s="95">
        <v>1535</v>
      </c>
      <c r="F7120" s="95">
        <v>23798394</v>
      </c>
      <c r="G7120" s="95">
        <v>250</v>
      </c>
      <c r="H7120" s="93" t="s">
        <v>8976</v>
      </c>
      <c r="I7120" s="93" t="s">
        <v>23902</v>
      </c>
      <c r="J7120" s="93" t="s">
        <v>20918</v>
      </c>
      <c r="K7120" s="93" t="s">
        <v>7836</v>
      </c>
      <c r="L7120" s="14">
        <f>AND(vyberHrace&lt;&gt;"",ISNUMBER(SEARCH(vyberHrace,$B7120)))</f>
      </c>
      <c r="M7120" s="14">
        <f>AND($I7120=MID(kododd,1,2),$J7120=MID(kododd,3,3))</f>
      </c>
    </row>
    <row r="7121">
      <c r="A7121" s="95">
        <v>56279</v>
      </c>
      <c r="B7121" s="93" t="s">
        <v>8610</v>
      </c>
      <c r="C7121" s="93" t="s">
        <v>1402</v>
      </c>
      <c r="D7121" s="95">
        <v>1190</v>
      </c>
      <c r="E7121" s="95">
        <v>1542</v>
      </c>
      <c r="F7121" s="95">
        <v>23768231</v>
      </c>
      <c r="G7121" s="95">
        <v>250</v>
      </c>
      <c r="H7121" s="93" t="s">
        <v>8976</v>
      </c>
      <c r="I7121" s="93" t="s">
        <v>23902</v>
      </c>
      <c r="J7121" s="93" t="s">
        <v>20854</v>
      </c>
      <c r="K7121" s="93" t="s">
        <v>20042</v>
      </c>
      <c r="L7121" s="14">
        <f>AND(vyberHrace&lt;&gt;"",ISNUMBER(SEARCH(vyberHrace,$B7121)))</f>
      </c>
      <c r="M7121" s="14">
        <f>AND($I7121=MID(kododd,1,2),$J7121=MID(kododd,3,3))</f>
      </c>
    </row>
    <row r="7122">
      <c r="A7122" s="95">
        <v>62417</v>
      </c>
      <c r="B7122" s="93" t="s">
        <v>28924</v>
      </c>
      <c r="C7122" s="93" t="s">
        <v>1417</v>
      </c>
      <c r="G7122" s="95">
        <v>0</v>
      </c>
      <c r="H7122" s="93" t="s">
        <v>8976</v>
      </c>
      <c r="I7122" s="93" t="s">
        <v>23902</v>
      </c>
      <c r="J7122" s="93" t="s">
        <v>20897</v>
      </c>
      <c r="K7122" s="93" t="s">
        <v>11245</v>
      </c>
      <c r="L7122" s="14">
        <f>AND(vyberHrace&lt;&gt;"",ISNUMBER(SEARCH(vyberHrace,$B7122)))</f>
      </c>
      <c r="M7122" s="14">
        <f>AND($I7122=MID(kododd,1,2),$J7122=MID(kododd,3,3))</f>
      </c>
    </row>
    <row r="7123">
      <c r="A7123" s="95">
        <v>8600</v>
      </c>
      <c r="B7123" s="93" t="s">
        <v>14039</v>
      </c>
      <c r="C7123" s="93" t="s">
        <v>1433</v>
      </c>
      <c r="D7123" s="95">
        <v>1836</v>
      </c>
      <c r="E7123" s="95">
        <v>1902</v>
      </c>
      <c r="F7123" s="95">
        <v>342165</v>
      </c>
      <c r="G7123" s="95">
        <v>250</v>
      </c>
      <c r="H7123" s="93" t="s">
        <v>8976</v>
      </c>
      <c r="I7123" s="93" t="s">
        <v>23902</v>
      </c>
      <c r="J7123" s="93" t="s">
        <v>21008</v>
      </c>
      <c r="K7123" s="93" t="s">
        <v>5862</v>
      </c>
      <c r="L7123" s="14">
        <f>AND(vyberHrace&lt;&gt;"",ISNUMBER(SEARCH(vyberHrace,$B7123)))</f>
      </c>
      <c r="M7123" s="14">
        <f>AND($I7123=MID(kododd,1,2),$J7123=MID(kododd,3,3))</f>
      </c>
    </row>
    <row r="7124">
      <c r="A7124" s="95">
        <v>59259</v>
      </c>
      <c r="B7124" s="93" t="s">
        <v>14039</v>
      </c>
      <c r="C7124" s="93" t="s">
        <v>1416</v>
      </c>
      <c r="D7124" s="95">
        <v>1580</v>
      </c>
      <c r="E7124" s="95">
        <v>1713</v>
      </c>
      <c r="F7124" s="95">
        <v>23778296</v>
      </c>
      <c r="G7124" s="95">
        <v>250</v>
      </c>
      <c r="H7124" s="93" t="s">
        <v>8976</v>
      </c>
      <c r="I7124" s="93" t="s">
        <v>23902</v>
      </c>
      <c r="J7124" s="93" t="s">
        <v>20859</v>
      </c>
      <c r="K7124" s="93" t="s">
        <v>4895</v>
      </c>
      <c r="L7124" s="14">
        <f>AND(vyberHrace&lt;&gt;"",ISNUMBER(SEARCH(vyberHrace,$B7124)))</f>
      </c>
      <c r="M7124" s="14">
        <f>AND($I7124=MID(kododd,1,2),$J7124=MID(kododd,3,3))</f>
      </c>
    </row>
    <row r="7125">
      <c r="A7125" s="95">
        <v>14249</v>
      </c>
      <c r="B7125" s="93" t="s">
        <v>19884</v>
      </c>
      <c r="C7125" s="93" t="s">
        <v>1468</v>
      </c>
      <c r="D7125" s="95">
        <v>1785</v>
      </c>
      <c r="E7125" s="95">
        <v>1870</v>
      </c>
      <c r="F7125" s="95">
        <v>347051</v>
      </c>
      <c r="G7125" s="95">
        <v>250</v>
      </c>
      <c r="H7125" s="93" t="s">
        <v>8976</v>
      </c>
      <c r="I7125" s="93" t="s">
        <v>23902</v>
      </c>
      <c r="J7125" s="93" t="s">
        <v>20913</v>
      </c>
      <c r="K7125" s="93" t="s">
        <v>126</v>
      </c>
      <c r="L7125" s="14">
        <f>AND(vyberHrace&lt;&gt;"",ISNUMBER(SEARCH(vyberHrace,$B7125)))</f>
      </c>
      <c r="M7125" s="14">
        <f>AND($I7125=MID(kododd,1,2),$J7125=MID(kododd,3,3))</f>
      </c>
    </row>
    <row r="7126">
      <c r="A7126" s="95">
        <v>29924</v>
      </c>
      <c r="B7126" s="93" t="s">
        <v>10450</v>
      </c>
      <c r="C7126" s="93" t="s">
        <v>1398</v>
      </c>
      <c r="D7126" s="95">
        <v>1793</v>
      </c>
      <c r="E7126" s="95">
        <v>1897</v>
      </c>
      <c r="F7126" s="95">
        <v>333344</v>
      </c>
      <c r="G7126" s="95">
        <v>250</v>
      </c>
      <c r="H7126" s="93" t="s">
        <v>8976</v>
      </c>
      <c r="I7126" s="93" t="s">
        <v>23902</v>
      </c>
      <c r="J7126" s="93" t="s">
        <v>20956</v>
      </c>
      <c r="K7126" s="93" t="s">
        <v>5622</v>
      </c>
      <c r="L7126" s="14">
        <f>AND(vyberHrace&lt;&gt;"",ISNUMBER(SEARCH(vyberHrace,$B7126)))</f>
      </c>
      <c r="M7126" s="14">
        <f>AND($I7126=MID(kododd,1,2),$J7126=MID(kododd,3,3))</f>
      </c>
    </row>
    <row r="7127">
      <c r="A7127" s="95">
        <v>36142</v>
      </c>
      <c r="B7127" s="93" t="s">
        <v>8622</v>
      </c>
      <c r="C7127" s="93" t="s">
        <v>1399</v>
      </c>
      <c r="D7127" s="95">
        <v>2050</v>
      </c>
      <c r="E7127" s="95">
        <v>2091</v>
      </c>
      <c r="F7127" s="95">
        <v>364096</v>
      </c>
      <c r="G7127" s="95">
        <v>250</v>
      </c>
      <c r="H7127" s="93" t="s">
        <v>8976</v>
      </c>
      <c r="I7127" s="93" t="s">
        <v>23902</v>
      </c>
      <c r="J7127" s="93" t="s">
        <v>20933</v>
      </c>
      <c r="K7127" s="93" t="s">
        <v>5593</v>
      </c>
      <c r="L7127" s="14">
        <f>AND(vyberHrace&lt;&gt;"",ISNUMBER(SEARCH(vyberHrace,$B7127)))</f>
      </c>
      <c r="M7127" s="14">
        <f>AND($I7127=MID(kododd,1,2),$J7127=MID(kododd,3,3))</f>
      </c>
    </row>
    <row r="7128">
      <c r="A7128" s="95">
        <v>59488</v>
      </c>
      <c r="B7128" s="93" t="s">
        <v>12831</v>
      </c>
      <c r="C7128" s="93" t="s">
        <v>1410</v>
      </c>
      <c r="F7128" s="95">
        <v>23782811</v>
      </c>
      <c r="G7128" s="95">
        <v>250</v>
      </c>
      <c r="H7128" s="93" t="s">
        <v>8976</v>
      </c>
      <c r="I7128" s="93" t="s">
        <v>23902</v>
      </c>
      <c r="J7128" s="93" t="s">
        <v>21008</v>
      </c>
      <c r="K7128" s="93" t="s">
        <v>5862</v>
      </c>
      <c r="L7128" s="14">
        <f>AND(vyberHrace&lt;&gt;"",ISNUMBER(SEARCH(vyberHrace,$B7128)))</f>
      </c>
      <c r="M7128" s="14">
        <f>AND($I7128=MID(kododd,1,2),$J7128=MID(kododd,3,3))</f>
      </c>
    </row>
    <row r="7129">
      <c r="A7129" s="95">
        <v>8601</v>
      </c>
      <c r="B7129" s="93" t="s">
        <v>12884</v>
      </c>
      <c r="C7129" s="93" t="s">
        <v>1455</v>
      </c>
      <c r="D7129" s="95">
        <v>1805</v>
      </c>
      <c r="E7129" s="95">
        <v>1885</v>
      </c>
      <c r="F7129" s="95">
        <v>342173</v>
      </c>
      <c r="G7129" s="95">
        <v>250</v>
      </c>
      <c r="H7129" s="93" t="s">
        <v>8976</v>
      </c>
      <c r="I7129" s="93" t="s">
        <v>23902</v>
      </c>
      <c r="J7129" s="93" t="s">
        <v>21008</v>
      </c>
      <c r="K7129" s="93" t="s">
        <v>5862</v>
      </c>
      <c r="L7129" s="14">
        <f>AND(vyberHrace&lt;&gt;"",ISNUMBER(SEARCH(vyberHrace,$B7129)))</f>
      </c>
      <c r="M7129" s="14">
        <f>AND($I7129=MID(kododd,1,2),$J7129=MID(kododd,3,3))</f>
      </c>
    </row>
    <row r="7130">
      <c r="A7130" s="95">
        <v>52646</v>
      </c>
      <c r="B7130" s="93" t="s">
        <v>12884</v>
      </c>
      <c r="C7130" s="93" t="s">
        <v>1426</v>
      </c>
      <c r="D7130" s="95">
        <v>1473</v>
      </c>
      <c r="E7130" s="95">
        <v>1712</v>
      </c>
      <c r="F7130" s="95">
        <v>23747480</v>
      </c>
      <c r="G7130" s="95">
        <v>250</v>
      </c>
      <c r="H7130" s="93" t="s">
        <v>8976</v>
      </c>
      <c r="I7130" s="93" t="s">
        <v>23902</v>
      </c>
      <c r="J7130" s="93" t="s">
        <v>20870</v>
      </c>
      <c r="K7130" s="93" t="s">
        <v>9066</v>
      </c>
      <c r="L7130" s="14">
        <f>AND(vyberHrace&lt;&gt;"",ISNUMBER(SEARCH(vyberHrace,$B7130)))</f>
      </c>
      <c r="M7130" s="14">
        <f>AND($I7130=MID(kododd,1,2),$J7130=MID(kododd,3,3))</f>
      </c>
    </row>
    <row r="7131">
      <c r="A7131" s="95">
        <v>57233</v>
      </c>
      <c r="B7131" s="93" t="s">
        <v>21108</v>
      </c>
      <c r="C7131" s="93" t="s">
        <v>1402</v>
      </c>
      <c r="D7131" s="95">
        <v>1498</v>
      </c>
      <c r="E7131" s="95">
        <v>1668</v>
      </c>
      <c r="F7131" s="95">
        <v>23768240</v>
      </c>
      <c r="G7131" s="95">
        <v>250</v>
      </c>
      <c r="H7131" s="93" t="s">
        <v>8976</v>
      </c>
      <c r="I7131" s="93" t="s">
        <v>23902</v>
      </c>
      <c r="J7131" s="93" t="s">
        <v>20900</v>
      </c>
      <c r="K7131" s="93" t="s">
        <v>7820</v>
      </c>
      <c r="L7131" s="14">
        <f>AND(vyberHrace&lt;&gt;"",ISNUMBER(SEARCH(vyberHrace,$B7131)))</f>
      </c>
      <c r="M7131" s="14">
        <f>AND($I7131=MID(kododd,1,2),$J7131=MID(kododd,3,3))</f>
      </c>
    </row>
    <row r="7132">
      <c r="A7132" s="95">
        <v>6729</v>
      </c>
      <c r="B7132" s="93" t="s">
        <v>8629</v>
      </c>
      <c r="C7132" s="93" t="s">
        <v>1471</v>
      </c>
      <c r="D7132" s="95">
        <v>1430</v>
      </c>
      <c r="E7132" s="95">
        <v>1581</v>
      </c>
      <c r="F7132" s="95">
        <v>333352</v>
      </c>
      <c r="G7132" s="95">
        <v>250</v>
      </c>
      <c r="H7132" s="93" t="s">
        <v>8976</v>
      </c>
      <c r="I7132" s="93" t="s">
        <v>23902</v>
      </c>
      <c r="J7132" s="93" t="s">
        <v>20942</v>
      </c>
      <c r="K7132" s="93" t="s">
        <v>2070</v>
      </c>
      <c r="L7132" s="14">
        <f>AND(vyberHrace&lt;&gt;"",ISNUMBER(SEARCH(vyberHrace,$B7132)))</f>
      </c>
      <c r="M7132" s="14">
        <f>AND($I7132=MID(kododd,1,2),$J7132=MID(kododd,3,3))</f>
      </c>
    </row>
    <row r="7133">
      <c r="A7133" s="95">
        <v>60444</v>
      </c>
      <c r="B7133" s="93" t="s">
        <v>26882</v>
      </c>
      <c r="C7133" s="93" t="s">
        <v>1486</v>
      </c>
      <c r="G7133" s="95">
        <v>250</v>
      </c>
      <c r="H7133" s="93" t="s">
        <v>8976</v>
      </c>
      <c r="I7133" s="93" t="s">
        <v>23902</v>
      </c>
      <c r="J7133" s="93" t="s">
        <v>20853</v>
      </c>
      <c r="K7133" s="93" t="s">
        <v>6888</v>
      </c>
      <c r="L7133" s="14">
        <f>AND(vyberHrace&lt;&gt;"",ISNUMBER(SEARCH(vyberHrace,$B7133)))</f>
      </c>
      <c r="M7133" s="14">
        <f>AND($I7133=MID(kododd,1,2),$J7133=MID(kododd,3,3))</f>
      </c>
    </row>
    <row r="7134">
      <c r="A7134" s="95">
        <v>5507</v>
      </c>
      <c r="B7134" s="93" t="s">
        <v>12889</v>
      </c>
      <c r="C7134" s="93" t="s">
        <v>1456</v>
      </c>
      <c r="D7134" s="95">
        <v>1785</v>
      </c>
      <c r="E7134" s="95">
        <v>1861</v>
      </c>
      <c r="F7134" s="95">
        <v>23700211</v>
      </c>
      <c r="G7134" s="95">
        <v>250</v>
      </c>
      <c r="H7134" s="93" t="s">
        <v>8976</v>
      </c>
      <c r="I7134" s="93" t="s">
        <v>23902</v>
      </c>
      <c r="J7134" s="93" t="s">
        <v>20900</v>
      </c>
      <c r="K7134" s="93" t="s">
        <v>7820</v>
      </c>
      <c r="L7134" s="14">
        <f>AND(vyberHrace&lt;&gt;"",ISNUMBER(SEARCH(vyberHrace,$B7134)))</f>
      </c>
      <c r="M7134" s="14">
        <f>AND($I7134=MID(kododd,1,2),$J7134=MID(kododd,3,3))</f>
      </c>
    </row>
    <row r="7135">
      <c r="A7135" s="95">
        <v>3431</v>
      </c>
      <c r="B7135" s="93" t="s">
        <v>8638</v>
      </c>
      <c r="C7135" s="93" t="s">
        <v>1413</v>
      </c>
      <c r="D7135" s="95">
        <v>1535</v>
      </c>
      <c r="E7135" s="95">
        <v>1692</v>
      </c>
      <c r="F7135" s="95">
        <v>23700220</v>
      </c>
      <c r="G7135" s="95">
        <v>250</v>
      </c>
      <c r="H7135" s="93" t="s">
        <v>8976</v>
      </c>
      <c r="I7135" s="93" t="s">
        <v>23902</v>
      </c>
      <c r="J7135" s="93" t="s">
        <v>20897</v>
      </c>
      <c r="K7135" s="93" t="s">
        <v>11245</v>
      </c>
      <c r="L7135" s="14">
        <f>AND(vyberHrace&lt;&gt;"",ISNUMBER(SEARCH(vyberHrace,$B7135)))</f>
      </c>
      <c r="M7135" s="14">
        <f>AND($I7135=MID(kododd,1,2),$J7135=MID(kododd,3,3))</f>
      </c>
    </row>
    <row r="7136">
      <c r="A7136" s="95">
        <v>47317</v>
      </c>
      <c r="B7136" s="93" t="s">
        <v>8643</v>
      </c>
      <c r="C7136" s="93" t="s">
        <v>1416</v>
      </c>
      <c r="G7136" s="95">
        <v>0</v>
      </c>
      <c r="H7136" s="93" t="s">
        <v>8976</v>
      </c>
      <c r="I7136" s="93" t="s">
        <v>23902</v>
      </c>
      <c r="J7136" s="93" t="s">
        <v>20859</v>
      </c>
      <c r="K7136" s="93" t="s">
        <v>4895</v>
      </c>
      <c r="L7136" s="14">
        <f>AND(vyberHrace&lt;&gt;"",ISNUMBER(SEARCH(vyberHrace,$B7136)))</f>
      </c>
      <c r="M7136" s="14">
        <f>AND($I7136=MID(kododd,1,2),$J7136=MID(kododd,3,3))</f>
      </c>
    </row>
    <row r="7137">
      <c r="A7137" s="95">
        <v>49727</v>
      </c>
      <c r="B7137" s="93" t="s">
        <v>11457</v>
      </c>
      <c r="C7137" s="93" t="s">
        <v>1403</v>
      </c>
      <c r="D7137" s="95">
        <v>1604</v>
      </c>
      <c r="E7137" s="95">
        <v>1776</v>
      </c>
      <c r="F7137" s="95">
        <v>23730048</v>
      </c>
      <c r="G7137" s="95">
        <v>250</v>
      </c>
      <c r="H7137" s="93" t="s">
        <v>8976</v>
      </c>
      <c r="I7137" s="93" t="s">
        <v>23902</v>
      </c>
      <c r="J7137" s="93" t="s">
        <v>20903</v>
      </c>
      <c r="K7137" s="93" t="s">
        <v>5073</v>
      </c>
      <c r="L7137" s="14">
        <f>AND(vyberHrace&lt;&gt;"",ISNUMBER(SEARCH(vyberHrace,$B7137)))</f>
      </c>
      <c r="M7137" s="14">
        <f>AND($I7137=MID(kododd,1,2),$J7137=MID(kododd,3,3))</f>
      </c>
    </row>
    <row r="7138">
      <c r="A7138" s="95">
        <v>3918</v>
      </c>
      <c r="B7138" s="93" t="s">
        <v>8661</v>
      </c>
      <c r="C7138" s="93" t="s">
        <v>1415</v>
      </c>
      <c r="D7138" s="95">
        <v>2152</v>
      </c>
      <c r="E7138" s="95">
        <v>2182</v>
      </c>
      <c r="F7138" s="95">
        <v>310980</v>
      </c>
      <c r="G7138" s="95">
        <v>250</v>
      </c>
      <c r="H7138" s="93" t="s">
        <v>8976</v>
      </c>
      <c r="I7138" s="93" t="s">
        <v>23902</v>
      </c>
      <c r="J7138" s="93" t="s">
        <v>20854</v>
      </c>
      <c r="K7138" s="93" t="s">
        <v>20042</v>
      </c>
      <c r="L7138" s="14">
        <f>AND(vyberHrace&lt;&gt;"",ISNUMBER(SEARCH(vyberHrace,$B7138)))</f>
      </c>
      <c r="M7138" s="14">
        <f>AND($I7138=MID(kododd,1,2),$J7138=MID(kododd,3,3))</f>
      </c>
    </row>
    <row r="7139">
      <c r="A7139" s="95">
        <v>55601</v>
      </c>
      <c r="B7139" s="93" t="s">
        <v>24141</v>
      </c>
      <c r="C7139" s="93" t="s">
        <v>1455</v>
      </c>
      <c r="F7139" s="95">
        <v>23753374</v>
      </c>
      <c r="G7139" s="95">
        <v>0</v>
      </c>
      <c r="H7139" s="93" t="s">
        <v>8976</v>
      </c>
      <c r="I7139" s="93" t="s">
        <v>23902</v>
      </c>
      <c r="J7139" s="93" t="s">
        <v>20933</v>
      </c>
      <c r="K7139" s="93" t="s">
        <v>5593</v>
      </c>
      <c r="L7139" s="14">
        <f>AND(vyberHrace&lt;&gt;"",ISNUMBER(SEARCH(vyberHrace,$B7139)))</f>
      </c>
      <c r="M7139" s="14">
        <f>AND($I7139=MID(kododd,1,2),$J7139=MID(kododd,3,3))</f>
      </c>
    </row>
    <row r="7140">
      <c r="A7140" s="95">
        <v>46987</v>
      </c>
      <c r="B7140" s="93" t="s">
        <v>11801</v>
      </c>
      <c r="C7140" s="93" t="s">
        <v>1406</v>
      </c>
      <c r="G7140" s="95">
        <v>0</v>
      </c>
      <c r="H7140" s="93" t="s">
        <v>8976</v>
      </c>
      <c r="I7140" s="93" t="s">
        <v>23902</v>
      </c>
      <c r="J7140" s="93" t="s">
        <v>20859</v>
      </c>
      <c r="K7140" s="93" t="s">
        <v>4895</v>
      </c>
      <c r="L7140" s="14">
        <f>AND(vyberHrace&lt;&gt;"",ISNUMBER(SEARCH(vyberHrace,$B7140)))</f>
      </c>
      <c r="M7140" s="14">
        <f>AND($I7140=MID(kododd,1,2),$J7140=MID(kododd,3,3))</f>
      </c>
    </row>
    <row r="7141">
      <c r="A7141" s="95">
        <v>14966</v>
      </c>
      <c r="B7141" s="93" t="s">
        <v>8677</v>
      </c>
      <c r="C7141" s="93" t="s">
        <v>1436</v>
      </c>
      <c r="D7141" s="95">
        <v>2072</v>
      </c>
      <c r="E7141" s="95">
        <v>2120</v>
      </c>
      <c r="F7141" s="95">
        <v>325155</v>
      </c>
      <c r="G7141" s="95">
        <v>250</v>
      </c>
      <c r="H7141" s="93" t="s">
        <v>8976</v>
      </c>
      <c r="I7141" s="93" t="s">
        <v>23902</v>
      </c>
      <c r="J7141" s="93" t="s">
        <v>20844</v>
      </c>
      <c r="K7141" s="93" t="s">
        <v>6682</v>
      </c>
      <c r="L7141" s="14">
        <f>AND(vyberHrace&lt;&gt;"",ISNUMBER(SEARCH(vyberHrace,$B7141)))</f>
      </c>
      <c r="M7141" s="14">
        <f>AND($I7141=MID(kododd,1,2),$J7141=MID(kododd,3,3))</f>
      </c>
    </row>
    <row r="7142">
      <c r="A7142" s="95">
        <v>35531</v>
      </c>
      <c r="B7142" s="93" t="s">
        <v>8686</v>
      </c>
      <c r="C7142" s="93" t="s">
        <v>1399</v>
      </c>
      <c r="D7142" s="95">
        <v>1445</v>
      </c>
      <c r="E7142" s="95">
        <v>1684</v>
      </c>
      <c r="F7142" s="95">
        <v>359645</v>
      </c>
      <c r="G7142" s="95">
        <v>0</v>
      </c>
      <c r="H7142" s="93" t="s">
        <v>8976</v>
      </c>
      <c r="I7142" s="93" t="s">
        <v>23902</v>
      </c>
      <c r="J7142" s="93" t="s">
        <v>20859</v>
      </c>
      <c r="K7142" s="93" t="s">
        <v>4895</v>
      </c>
      <c r="L7142" s="14">
        <f>AND(vyberHrace&lt;&gt;"",ISNUMBER(SEARCH(vyberHrace,$B7142)))</f>
      </c>
      <c r="M7142" s="14">
        <f>AND($I7142=MID(kododd,1,2),$J7142=MID(kododd,3,3))</f>
      </c>
    </row>
    <row r="7143">
      <c r="A7143" s="95">
        <v>17417</v>
      </c>
      <c r="B7143" s="93" t="s">
        <v>18492</v>
      </c>
      <c r="C7143" s="93" t="s">
        <v>1452</v>
      </c>
      <c r="G7143" s="95">
        <v>0</v>
      </c>
      <c r="H7143" s="93" t="s">
        <v>8976</v>
      </c>
      <c r="I7143" s="93" t="s">
        <v>23902</v>
      </c>
      <c r="J7143" s="93" t="s">
        <v>20908</v>
      </c>
      <c r="K7143" s="93" t="s">
        <v>6980</v>
      </c>
      <c r="L7143" s="14">
        <f>AND(vyberHrace&lt;&gt;"",ISNUMBER(SEARCH(vyberHrace,$B7143)))</f>
      </c>
      <c r="M7143" s="14">
        <f>AND($I7143=MID(kododd,1,2),$J7143=MID(kododd,3,3))</f>
      </c>
    </row>
    <row r="7144">
      <c r="A7144" s="95">
        <v>5009</v>
      </c>
      <c r="B7144" s="93" t="s">
        <v>18504</v>
      </c>
      <c r="C7144" s="93" t="s">
        <v>1446</v>
      </c>
      <c r="D7144" s="95">
        <v>1969</v>
      </c>
      <c r="E7144" s="95">
        <v>1976</v>
      </c>
      <c r="F7144" s="95">
        <v>319880</v>
      </c>
      <c r="G7144" s="95">
        <v>250</v>
      </c>
      <c r="H7144" s="93" t="s">
        <v>8976</v>
      </c>
      <c r="I7144" s="93" t="s">
        <v>23902</v>
      </c>
      <c r="J7144" s="93" t="s">
        <v>20859</v>
      </c>
      <c r="K7144" s="93" t="s">
        <v>4895</v>
      </c>
      <c r="L7144" s="14">
        <f>AND(vyberHrace&lt;&gt;"",ISNUMBER(SEARCH(vyberHrace,$B7144)))</f>
      </c>
      <c r="M7144" s="14">
        <f>AND($I7144=MID(kododd,1,2),$J7144=MID(kododd,3,3))</f>
      </c>
    </row>
    <row r="7145">
      <c r="A7145" s="95">
        <v>37311</v>
      </c>
      <c r="B7145" s="93" t="s">
        <v>13141</v>
      </c>
      <c r="C7145" s="93" t="s">
        <v>1463</v>
      </c>
      <c r="D7145" s="95">
        <v>1629</v>
      </c>
      <c r="E7145" s="95">
        <v>1773</v>
      </c>
      <c r="F7145" s="95">
        <v>23700238</v>
      </c>
      <c r="G7145" s="95">
        <v>0</v>
      </c>
      <c r="H7145" s="93" t="s">
        <v>8976</v>
      </c>
      <c r="I7145" s="93" t="s">
        <v>23902</v>
      </c>
      <c r="J7145" s="93" t="s">
        <v>20874</v>
      </c>
      <c r="K7145" s="93" t="s">
        <v>8815</v>
      </c>
      <c r="L7145" s="14">
        <f>AND(vyberHrace&lt;&gt;"",ISNUMBER(SEARCH(vyberHrace,$B7145)))</f>
      </c>
      <c r="M7145" s="14">
        <f>AND($I7145=MID(kododd,1,2),$J7145=MID(kododd,3,3))</f>
      </c>
    </row>
    <row r="7146">
      <c r="A7146" s="95">
        <v>37312</v>
      </c>
      <c r="B7146" s="93" t="s">
        <v>13142</v>
      </c>
      <c r="C7146" s="93" t="s">
        <v>1469</v>
      </c>
      <c r="D7146" s="95">
        <v>1574</v>
      </c>
      <c r="E7146" s="95">
        <v>1643</v>
      </c>
      <c r="F7146" s="95">
        <v>23700246</v>
      </c>
      <c r="G7146" s="95">
        <v>0</v>
      </c>
      <c r="H7146" s="93" t="s">
        <v>8976</v>
      </c>
      <c r="I7146" s="93" t="s">
        <v>23902</v>
      </c>
      <c r="J7146" s="93" t="s">
        <v>20859</v>
      </c>
      <c r="K7146" s="93" t="s">
        <v>4895</v>
      </c>
      <c r="L7146" s="14">
        <f>AND(vyberHrace&lt;&gt;"",ISNUMBER(SEARCH(vyberHrace,$B7146)))</f>
      </c>
      <c r="M7146" s="14">
        <f>AND($I7146=MID(kododd,1,2),$J7146=MID(kododd,3,3))</f>
      </c>
    </row>
    <row r="7147">
      <c r="A7147" s="95">
        <v>42105</v>
      </c>
      <c r="B7147" s="93" t="s">
        <v>10890</v>
      </c>
      <c r="C7147" s="93" t="s">
        <v>1460</v>
      </c>
      <c r="D7147" s="95">
        <v>1514</v>
      </c>
      <c r="E7147" s="95">
        <v>1717</v>
      </c>
      <c r="F7147" s="95">
        <v>23713674</v>
      </c>
      <c r="G7147" s="95">
        <v>0</v>
      </c>
      <c r="H7147" s="93" t="s">
        <v>8976</v>
      </c>
      <c r="I7147" s="93" t="s">
        <v>23902</v>
      </c>
      <c r="J7147" s="93" t="s">
        <v>20897</v>
      </c>
      <c r="K7147" s="93" t="s">
        <v>11245</v>
      </c>
      <c r="L7147" s="14">
        <f>AND(vyberHrace&lt;&gt;"",ISNUMBER(SEARCH(vyberHrace,$B7147)))</f>
      </c>
      <c r="M7147" s="14">
        <f>AND($I7147=MID(kododd,1,2),$J7147=MID(kododd,3,3))</f>
      </c>
    </row>
    <row r="7148">
      <c r="A7148" s="95">
        <v>49907</v>
      </c>
      <c r="B7148" s="93" t="s">
        <v>13203</v>
      </c>
      <c r="C7148" s="93" t="s">
        <v>1412</v>
      </c>
      <c r="F7148" s="95">
        <v>23735864</v>
      </c>
      <c r="G7148" s="95">
        <v>0</v>
      </c>
      <c r="H7148" s="93" t="s">
        <v>8976</v>
      </c>
      <c r="I7148" s="93" t="s">
        <v>23902</v>
      </c>
      <c r="J7148" s="93" t="s">
        <v>20933</v>
      </c>
      <c r="K7148" s="93" t="s">
        <v>5593</v>
      </c>
      <c r="L7148" s="14">
        <f>AND(vyberHrace&lt;&gt;"",ISNUMBER(SEARCH(vyberHrace,$B7148)))</f>
      </c>
      <c r="M7148" s="14">
        <f>AND($I7148=MID(kododd,1,2),$J7148=MID(kododd,3,3))</f>
      </c>
    </row>
    <row r="7149">
      <c r="A7149" s="95">
        <v>26654</v>
      </c>
      <c r="B7149" s="93" t="s">
        <v>15545</v>
      </c>
      <c r="C7149" s="93" t="s">
        <v>1452</v>
      </c>
      <c r="D7149" s="95">
        <v>1497</v>
      </c>
      <c r="E7149" s="95">
        <v>1695</v>
      </c>
      <c r="F7149" s="95">
        <v>342181</v>
      </c>
      <c r="G7149" s="95">
        <v>250</v>
      </c>
      <c r="H7149" s="93" t="s">
        <v>8976</v>
      </c>
      <c r="I7149" s="93" t="s">
        <v>23902</v>
      </c>
      <c r="J7149" s="93" t="s">
        <v>20956</v>
      </c>
      <c r="K7149" s="93" t="s">
        <v>5622</v>
      </c>
      <c r="L7149" s="14">
        <f>AND(vyberHrace&lt;&gt;"",ISNUMBER(SEARCH(vyberHrace,$B7149)))</f>
      </c>
      <c r="M7149" s="14">
        <f>AND($I7149=MID(kododd,1,2),$J7149=MID(kododd,3,3))</f>
      </c>
    </row>
    <row r="7150">
      <c r="A7150" s="95">
        <v>34054</v>
      </c>
      <c r="B7150" s="93" t="s">
        <v>26194</v>
      </c>
      <c r="C7150" s="93" t="s">
        <v>1405</v>
      </c>
      <c r="F7150" s="95">
        <v>23795921</v>
      </c>
      <c r="G7150" s="95">
        <v>250</v>
      </c>
      <c r="H7150" s="93" t="s">
        <v>8976</v>
      </c>
      <c r="I7150" s="93" t="s">
        <v>23902</v>
      </c>
      <c r="J7150" s="93" t="s">
        <v>20844</v>
      </c>
      <c r="K7150" s="93" t="s">
        <v>6682</v>
      </c>
      <c r="L7150" s="14">
        <f>AND(vyberHrace&lt;&gt;"",ISNUMBER(SEARCH(vyberHrace,$B7150)))</f>
      </c>
      <c r="M7150" s="14">
        <f>AND($I7150=MID(kododd,1,2),$J7150=MID(kododd,3,3))</f>
      </c>
    </row>
    <row r="7151">
      <c r="A7151" s="95">
        <v>16182</v>
      </c>
      <c r="B7151" s="93" t="s">
        <v>15453</v>
      </c>
      <c r="C7151" s="93" t="s">
        <v>1407</v>
      </c>
      <c r="D7151" s="95">
        <v>1564</v>
      </c>
      <c r="E7151" s="95">
        <v>1751</v>
      </c>
      <c r="F7151" s="95">
        <v>384550</v>
      </c>
      <c r="G7151" s="95">
        <v>250</v>
      </c>
      <c r="H7151" s="93" t="s">
        <v>8976</v>
      </c>
      <c r="I7151" s="93" t="s">
        <v>23902</v>
      </c>
      <c r="J7151" s="93" t="s">
        <v>20844</v>
      </c>
      <c r="K7151" s="93" t="s">
        <v>6682</v>
      </c>
      <c r="L7151" s="14">
        <f>AND(vyberHrace&lt;&gt;"",ISNUMBER(SEARCH(vyberHrace,$B7151)))</f>
      </c>
      <c r="M7151" s="14">
        <f>AND($I7151=MID(kododd,1,2),$J7151=MID(kododd,3,3))</f>
      </c>
    </row>
    <row r="7152">
      <c r="A7152" s="95">
        <v>62416</v>
      </c>
      <c r="B7152" s="93" t="s">
        <v>28925</v>
      </c>
      <c r="C7152" s="93" t="s">
        <v>1488</v>
      </c>
      <c r="G7152" s="95">
        <v>0</v>
      </c>
      <c r="H7152" s="93" t="s">
        <v>8976</v>
      </c>
      <c r="I7152" s="93" t="s">
        <v>23902</v>
      </c>
      <c r="J7152" s="93" t="s">
        <v>20897</v>
      </c>
      <c r="K7152" s="93" t="s">
        <v>11245</v>
      </c>
      <c r="L7152" s="14">
        <f>AND(vyberHrace&lt;&gt;"",ISNUMBER(SEARCH(vyberHrace,$B7152)))</f>
      </c>
      <c r="M7152" s="14">
        <f>AND($I7152=MID(kododd,1,2),$J7152=MID(kododd,3,3))</f>
      </c>
    </row>
    <row r="7153">
      <c r="A7153" s="95">
        <v>48591</v>
      </c>
      <c r="B7153" s="93" t="s">
        <v>15465</v>
      </c>
      <c r="C7153" s="93" t="s">
        <v>1406</v>
      </c>
      <c r="G7153" s="95">
        <v>250</v>
      </c>
      <c r="H7153" s="93" t="s">
        <v>8976</v>
      </c>
      <c r="I7153" s="93" t="s">
        <v>23902</v>
      </c>
      <c r="J7153" s="93" t="s">
        <v>20853</v>
      </c>
      <c r="K7153" s="93" t="s">
        <v>6888</v>
      </c>
      <c r="L7153" s="14">
        <f>AND(vyberHrace&lt;&gt;"",ISNUMBER(SEARCH(vyberHrace,$B7153)))</f>
      </c>
      <c r="M7153" s="14">
        <f>AND($I7153=MID(kododd,1,2),$J7153=MID(kododd,3,3))</f>
      </c>
    </row>
    <row r="7154">
      <c r="A7154" s="95">
        <v>55986</v>
      </c>
      <c r="B7154" s="93" t="s">
        <v>22029</v>
      </c>
      <c r="C7154" s="93" t="s">
        <v>1420</v>
      </c>
      <c r="G7154" s="95">
        <v>250</v>
      </c>
      <c r="H7154" s="93" t="s">
        <v>8976</v>
      </c>
      <c r="I7154" s="93" t="s">
        <v>23902</v>
      </c>
      <c r="J7154" s="93" t="s">
        <v>20853</v>
      </c>
      <c r="K7154" s="93" t="s">
        <v>6888</v>
      </c>
      <c r="L7154" s="14">
        <f>AND(vyberHrace&lt;&gt;"",ISNUMBER(SEARCH(vyberHrace,$B7154)))</f>
      </c>
      <c r="M7154" s="14">
        <f>AND($I7154=MID(kododd,1,2),$J7154=MID(kododd,3,3))</f>
      </c>
    </row>
    <row r="7155">
      <c r="A7155" s="95">
        <v>61946</v>
      </c>
      <c r="B7155" s="93" t="s">
        <v>28154</v>
      </c>
      <c r="C7155" s="93" t="s">
        <v>1411</v>
      </c>
      <c r="G7155" s="95">
        <v>250</v>
      </c>
      <c r="H7155" s="93" t="s">
        <v>8976</v>
      </c>
      <c r="I7155" s="93" t="s">
        <v>23902</v>
      </c>
      <c r="J7155" s="93" t="s">
        <v>20933</v>
      </c>
      <c r="K7155" s="93" t="s">
        <v>5593</v>
      </c>
      <c r="L7155" s="14">
        <f>AND(vyberHrace&lt;&gt;"",ISNUMBER(SEARCH(vyberHrace,$B7155)))</f>
      </c>
      <c r="M7155" s="14">
        <f>AND($I7155=MID(kododd,1,2),$J7155=MID(kododd,3,3))</f>
      </c>
    </row>
    <row r="7156">
      <c r="A7156" s="95">
        <v>63700</v>
      </c>
      <c r="B7156" s="93" t="s">
        <v>29825</v>
      </c>
      <c r="C7156" s="93" t="s">
        <v>1420</v>
      </c>
      <c r="F7156" s="95">
        <v>571007164</v>
      </c>
      <c r="G7156" s="95">
        <v>250</v>
      </c>
      <c r="H7156" s="93" t="s">
        <v>8976</v>
      </c>
      <c r="I7156" s="93" t="s">
        <v>23902</v>
      </c>
      <c r="J7156" s="93" t="s">
        <v>20859</v>
      </c>
      <c r="K7156" s="93" t="s">
        <v>4895</v>
      </c>
      <c r="L7156" s="14">
        <f>AND(vyberHrace&lt;&gt;"",ISNUMBER(SEARCH(vyberHrace,$B7156)))</f>
      </c>
      <c r="M7156" s="14">
        <f>AND($I7156=MID(kododd,1,2),$J7156=MID(kododd,3,3))</f>
      </c>
    </row>
    <row r="7157">
      <c r="A7157" s="95">
        <v>162</v>
      </c>
      <c r="B7157" s="93" t="s">
        <v>17983</v>
      </c>
      <c r="C7157" s="93" t="s">
        <v>1463</v>
      </c>
      <c r="D7157" s="95">
        <v>2180</v>
      </c>
      <c r="E7157" s="95">
        <v>2197</v>
      </c>
      <c r="F7157" s="95">
        <v>301035</v>
      </c>
      <c r="G7157" s="95">
        <v>250</v>
      </c>
      <c r="H7157" s="93" t="s">
        <v>8976</v>
      </c>
      <c r="I7157" s="93" t="s">
        <v>23902</v>
      </c>
      <c r="J7157" s="93" t="s">
        <v>20908</v>
      </c>
      <c r="K7157" s="93" t="s">
        <v>6980</v>
      </c>
      <c r="L7157" s="14">
        <f>AND(vyberHrace&lt;&gt;"",ISNUMBER(SEARCH(vyberHrace,$B7157)))</f>
      </c>
      <c r="M7157" s="14">
        <f>AND($I7157=MID(kododd,1,2),$J7157=MID(kododd,3,3))</f>
      </c>
    </row>
    <row r="7158">
      <c r="A7158" s="95">
        <v>62998</v>
      </c>
      <c r="B7158" s="93" t="s">
        <v>28926</v>
      </c>
      <c r="C7158" s="93" t="s">
        <v>1487</v>
      </c>
      <c r="G7158" s="95">
        <v>250</v>
      </c>
      <c r="H7158" s="93" t="s">
        <v>8976</v>
      </c>
      <c r="I7158" s="93" t="s">
        <v>23902</v>
      </c>
      <c r="J7158" s="93" t="s">
        <v>20859</v>
      </c>
      <c r="K7158" s="93" t="s">
        <v>4895</v>
      </c>
      <c r="L7158" s="14">
        <f>AND(vyberHrace&lt;&gt;"",ISNUMBER(SEARCH(vyberHrace,$B7158)))</f>
      </c>
      <c r="M7158" s="14">
        <f>AND($I7158=MID(kododd,1,2),$J7158=MID(kododd,3,3))</f>
      </c>
    </row>
    <row r="7159">
      <c r="A7159" s="95">
        <v>57069</v>
      </c>
      <c r="B7159" s="93" t="s">
        <v>21927</v>
      </c>
      <c r="C7159" s="93" t="s">
        <v>1450</v>
      </c>
      <c r="D7159" s="95">
        <v>1478</v>
      </c>
      <c r="E7159" s="95">
        <v>1665</v>
      </c>
      <c r="F7159" s="95">
        <v>23771232</v>
      </c>
      <c r="G7159" s="95">
        <v>250</v>
      </c>
      <c r="H7159" s="93" t="s">
        <v>8976</v>
      </c>
      <c r="I7159" s="93" t="s">
        <v>23902</v>
      </c>
      <c r="J7159" s="93" t="s">
        <v>20859</v>
      </c>
      <c r="K7159" s="93" t="s">
        <v>4895</v>
      </c>
      <c r="L7159" s="14">
        <f>AND(vyberHrace&lt;&gt;"",ISNUMBER(SEARCH(vyberHrace,$B7159)))</f>
      </c>
      <c r="M7159" s="14">
        <f>AND($I7159=MID(kododd,1,2),$J7159=MID(kododd,3,3))</f>
      </c>
    </row>
    <row r="7160">
      <c r="A7160" s="95">
        <v>59256</v>
      </c>
      <c r="B7160" s="93" t="s">
        <v>25683</v>
      </c>
      <c r="C7160" s="93" t="s">
        <v>1439</v>
      </c>
      <c r="D7160" s="95">
        <v>1200</v>
      </c>
      <c r="E7160" s="95">
        <v>1578</v>
      </c>
      <c r="F7160" s="95">
        <v>23778300</v>
      </c>
      <c r="G7160" s="95">
        <v>250</v>
      </c>
      <c r="H7160" s="93" t="s">
        <v>8976</v>
      </c>
      <c r="I7160" s="93" t="s">
        <v>23902</v>
      </c>
      <c r="J7160" s="93" t="s">
        <v>20859</v>
      </c>
      <c r="K7160" s="93" t="s">
        <v>4895</v>
      </c>
      <c r="L7160" s="14">
        <f>AND(vyberHrace&lt;&gt;"",ISNUMBER(SEARCH(vyberHrace,$B7160)))</f>
      </c>
      <c r="M7160" s="14">
        <f>AND($I7160=MID(kododd,1,2),$J7160=MID(kododd,3,3))</f>
      </c>
    </row>
    <row r="7161">
      <c r="A7161" s="95">
        <v>59257</v>
      </c>
      <c r="B7161" s="93" t="s">
        <v>25684</v>
      </c>
      <c r="C7161" s="93" t="s">
        <v>1487</v>
      </c>
      <c r="G7161" s="95">
        <v>250</v>
      </c>
      <c r="H7161" s="93" t="s">
        <v>8976</v>
      </c>
      <c r="I7161" s="93" t="s">
        <v>23902</v>
      </c>
      <c r="J7161" s="93" t="s">
        <v>20859</v>
      </c>
      <c r="K7161" s="93" t="s">
        <v>4895</v>
      </c>
      <c r="L7161" s="14">
        <f>AND(vyberHrace&lt;&gt;"",ISNUMBER(SEARCH(vyberHrace,$B7161)))</f>
      </c>
      <c r="M7161" s="14">
        <f>AND($I7161=MID(kododd,1,2),$J7161=MID(kododd,3,3))</f>
      </c>
    </row>
    <row r="7162">
      <c r="A7162" s="95">
        <v>45094</v>
      </c>
      <c r="B7162" s="93" t="s">
        <v>18090</v>
      </c>
      <c r="C7162" s="93" t="s">
        <v>1408</v>
      </c>
      <c r="D7162" s="95">
        <v>1421</v>
      </c>
      <c r="E7162" s="95">
        <v>1615</v>
      </c>
      <c r="F7162" s="95">
        <v>23701471</v>
      </c>
      <c r="G7162" s="95">
        <v>250</v>
      </c>
      <c r="H7162" s="93" t="s">
        <v>8976</v>
      </c>
      <c r="I7162" s="93" t="s">
        <v>23902</v>
      </c>
      <c r="J7162" s="93" t="s">
        <v>20933</v>
      </c>
      <c r="K7162" s="93" t="s">
        <v>5593</v>
      </c>
      <c r="L7162" s="14">
        <f>AND(vyberHrace&lt;&gt;"",ISNUMBER(SEARCH(vyberHrace,$B7162)))</f>
      </c>
      <c r="M7162" s="14">
        <f>AND($I7162=MID(kododd,1,2),$J7162=MID(kododd,3,3))</f>
      </c>
    </row>
    <row r="7163">
      <c r="A7163" s="95">
        <v>55590</v>
      </c>
      <c r="B7163" s="93" t="s">
        <v>21928</v>
      </c>
      <c r="C7163" s="93" t="s">
        <v>1411</v>
      </c>
      <c r="G7163" s="95">
        <v>0</v>
      </c>
      <c r="H7163" s="93" t="s">
        <v>8976</v>
      </c>
      <c r="I7163" s="93" t="s">
        <v>23902</v>
      </c>
      <c r="J7163" s="93" t="s">
        <v>20859</v>
      </c>
      <c r="K7163" s="93" t="s">
        <v>4895</v>
      </c>
      <c r="L7163" s="14">
        <f>AND(vyberHrace&lt;&gt;"",ISNUMBER(SEARCH(vyberHrace,$B7163)))</f>
      </c>
      <c r="M7163" s="14">
        <f>AND($I7163=MID(kododd,1,2),$J7163=MID(kododd,3,3))</f>
      </c>
    </row>
    <row r="7164">
      <c r="A7164" s="95">
        <v>48637</v>
      </c>
      <c r="B7164" s="93" t="s">
        <v>7520</v>
      </c>
      <c r="C7164" s="93" t="s">
        <v>1406</v>
      </c>
      <c r="D7164" s="95">
        <v>1026</v>
      </c>
      <c r="E7164" s="95">
        <v>1405</v>
      </c>
      <c r="F7164" s="95">
        <v>23734671</v>
      </c>
      <c r="G7164" s="95">
        <v>500</v>
      </c>
      <c r="H7164" s="93" t="s">
        <v>8976</v>
      </c>
      <c r="I7164" s="93" t="s">
        <v>23902</v>
      </c>
      <c r="J7164" s="93" t="s">
        <v>23412</v>
      </c>
      <c r="K7164" s="93" t="s">
        <v>21359</v>
      </c>
      <c r="L7164" s="14">
        <f>AND(vyberHrace&lt;&gt;"",ISNUMBER(SEARCH(vyberHrace,$B7164)))</f>
      </c>
      <c r="M7164" s="14">
        <f>AND($I7164=MID(kododd,1,2),$J7164=MID(kododd,3,3))</f>
      </c>
    </row>
    <row r="7165">
      <c r="A7165" s="95">
        <v>37648</v>
      </c>
      <c r="B7165" s="93" t="s">
        <v>7533</v>
      </c>
      <c r="C7165" s="93" t="s">
        <v>1444</v>
      </c>
      <c r="D7165" s="95">
        <v>1725</v>
      </c>
      <c r="E7165" s="95">
        <v>1818</v>
      </c>
      <c r="F7165" s="95">
        <v>364118</v>
      </c>
      <c r="G7165" s="95">
        <v>250</v>
      </c>
      <c r="H7165" s="93" t="s">
        <v>8976</v>
      </c>
      <c r="I7165" s="93" t="s">
        <v>23902</v>
      </c>
      <c r="J7165" s="93" t="s">
        <v>20859</v>
      </c>
      <c r="K7165" s="93" t="s">
        <v>4895</v>
      </c>
      <c r="L7165" s="14">
        <f>AND(vyberHrace&lt;&gt;"",ISNUMBER(SEARCH(vyberHrace,$B7165)))</f>
      </c>
      <c r="M7165" s="14">
        <f>AND($I7165=MID(kododd,1,2),$J7165=MID(kododd,3,3))</f>
      </c>
    </row>
    <row r="7166">
      <c r="A7166" s="95">
        <v>52003</v>
      </c>
      <c r="B7166" s="93" t="s">
        <v>1684</v>
      </c>
      <c r="C7166" s="93" t="s">
        <v>1438</v>
      </c>
      <c r="G7166" s="95">
        <v>0</v>
      </c>
      <c r="H7166" s="93" t="s">
        <v>8976</v>
      </c>
      <c r="I7166" s="93" t="s">
        <v>23902</v>
      </c>
      <c r="J7166" s="93" t="s">
        <v>20859</v>
      </c>
      <c r="K7166" s="93" t="s">
        <v>4895</v>
      </c>
      <c r="L7166" s="14">
        <f>AND(vyberHrace&lt;&gt;"",ISNUMBER(SEARCH(vyberHrace,$B7166)))</f>
      </c>
      <c r="M7166" s="14">
        <f>AND($I7166=MID(kododd,1,2),$J7166=MID(kododd,3,3))</f>
      </c>
    </row>
    <row r="7167">
      <c r="A7167" s="95">
        <v>56093</v>
      </c>
      <c r="B7167" s="93" t="s">
        <v>21979</v>
      </c>
      <c r="C7167" s="93" t="s">
        <v>1424</v>
      </c>
      <c r="G7167" s="95">
        <v>250</v>
      </c>
      <c r="H7167" s="93" t="s">
        <v>8976</v>
      </c>
      <c r="I7167" s="93" t="s">
        <v>23902</v>
      </c>
      <c r="J7167" s="93" t="s">
        <v>20854</v>
      </c>
      <c r="K7167" s="93" t="s">
        <v>20042</v>
      </c>
      <c r="L7167" s="14">
        <f>AND(vyberHrace&lt;&gt;"",ISNUMBER(SEARCH(vyberHrace,$B7167)))</f>
      </c>
      <c r="M7167" s="14">
        <f>AND($I7167=MID(kododd,1,2),$J7167=MID(kododd,3,3))</f>
      </c>
    </row>
    <row r="7168">
      <c r="A7168" s="95">
        <v>46307</v>
      </c>
      <c r="B7168" s="93" t="s">
        <v>7556</v>
      </c>
      <c r="C7168" s="93" t="s">
        <v>1399</v>
      </c>
      <c r="D7168" s="95">
        <v>1255</v>
      </c>
      <c r="E7168" s="95">
        <v>1701</v>
      </c>
      <c r="F7168" s="95">
        <v>23717203</v>
      </c>
      <c r="G7168" s="95">
        <v>250</v>
      </c>
      <c r="H7168" s="93" t="s">
        <v>8976</v>
      </c>
      <c r="I7168" s="93" t="s">
        <v>23902</v>
      </c>
      <c r="J7168" s="93" t="s">
        <v>20874</v>
      </c>
      <c r="K7168" s="93" t="s">
        <v>8815</v>
      </c>
      <c r="L7168" s="14">
        <f>AND(vyberHrace&lt;&gt;"",ISNUMBER(SEARCH(vyberHrace,$B7168)))</f>
      </c>
      <c r="M7168" s="14">
        <f>AND($I7168=MID(kododd,1,2),$J7168=MID(kododd,3,3))</f>
      </c>
    </row>
    <row r="7169">
      <c r="A7169" s="95">
        <v>47958</v>
      </c>
      <c r="B7169" s="93" t="s">
        <v>7560</v>
      </c>
      <c r="C7169" s="93" t="s">
        <v>1402</v>
      </c>
      <c r="D7169" s="95">
        <v>1100</v>
      </c>
      <c r="G7169" s="95">
        <v>0</v>
      </c>
      <c r="H7169" s="93" t="s">
        <v>8976</v>
      </c>
      <c r="I7169" s="93" t="s">
        <v>23902</v>
      </c>
      <c r="J7169" s="93" t="s">
        <v>20903</v>
      </c>
      <c r="K7169" s="93" t="s">
        <v>5073</v>
      </c>
      <c r="L7169" s="14">
        <f>AND(vyberHrace&lt;&gt;"",ISNUMBER(SEARCH(vyberHrace,$B7169)))</f>
      </c>
      <c r="M7169" s="14">
        <f>AND($I7169=MID(kododd,1,2),$J7169=MID(kododd,3,3))</f>
      </c>
    </row>
    <row r="7170">
      <c r="A7170" s="95">
        <v>44809</v>
      </c>
      <c r="B7170" s="93" t="s">
        <v>9795</v>
      </c>
      <c r="C7170" s="93" t="s">
        <v>1410</v>
      </c>
      <c r="F7170" s="95">
        <v>23765623</v>
      </c>
      <c r="G7170" s="95">
        <v>0</v>
      </c>
      <c r="H7170" s="93" t="s">
        <v>8976</v>
      </c>
      <c r="I7170" s="93" t="s">
        <v>23902</v>
      </c>
      <c r="J7170" s="93" t="s">
        <v>20903</v>
      </c>
      <c r="K7170" s="93" t="s">
        <v>5073</v>
      </c>
      <c r="L7170" s="14">
        <f>AND(vyberHrace&lt;&gt;"",ISNUMBER(SEARCH(vyberHrace,$B7170)))</f>
      </c>
      <c r="M7170" s="14">
        <f>AND($I7170=MID(kododd,1,2),$J7170=MID(kododd,3,3))</f>
      </c>
    </row>
    <row r="7171">
      <c r="A7171" s="95">
        <v>37864</v>
      </c>
      <c r="B7171" s="93" t="s">
        <v>9796</v>
      </c>
      <c r="C7171" s="93" t="s">
        <v>1444</v>
      </c>
      <c r="D7171" s="95">
        <v>1231</v>
      </c>
      <c r="G7171" s="95">
        <v>0</v>
      </c>
      <c r="H7171" s="93" t="s">
        <v>8976</v>
      </c>
      <c r="I7171" s="93" t="s">
        <v>23902</v>
      </c>
      <c r="J7171" s="93" t="s">
        <v>20903</v>
      </c>
      <c r="K7171" s="93" t="s">
        <v>5073</v>
      </c>
      <c r="L7171" s="14">
        <f>AND(vyberHrace&lt;&gt;"",ISNUMBER(SEARCH(vyberHrace,$B7171)))</f>
      </c>
      <c r="M7171" s="14">
        <f>AND($I7171=MID(kododd,1,2),$J7171=MID(kododd,3,3))</f>
      </c>
    </row>
    <row r="7172">
      <c r="A7172" s="95">
        <v>56522</v>
      </c>
      <c r="B7172" s="93" t="s">
        <v>22030</v>
      </c>
      <c r="C7172" s="93" t="s">
        <v>1424</v>
      </c>
      <c r="D7172" s="95">
        <v>1054</v>
      </c>
      <c r="F7172" s="95">
        <v>23762276</v>
      </c>
      <c r="G7172" s="95">
        <v>250</v>
      </c>
      <c r="H7172" s="93" t="s">
        <v>8976</v>
      </c>
      <c r="I7172" s="93" t="s">
        <v>23902</v>
      </c>
      <c r="J7172" s="93" t="s">
        <v>20853</v>
      </c>
      <c r="K7172" s="93" t="s">
        <v>6888</v>
      </c>
      <c r="L7172" s="14">
        <f>AND(vyberHrace&lt;&gt;"",ISNUMBER(SEARCH(vyberHrace,$B7172)))</f>
      </c>
      <c r="M7172" s="14">
        <f>AND($I7172=MID(kododd,1,2),$J7172=MID(kododd,3,3))</f>
      </c>
    </row>
    <row r="7173">
      <c r="A7173" s="95">
        <v>14252</v>
      </c>
      <c r="B7173" s="93" t="s">
        <v>11985</v>
      </c>
      <c r="C7173" s="93" t="s">
        <v>1446</v>
      </c>
      <c r="D7173" s="95">
        <v>1629</v>
      </c>
      <c r="E7173" s="95">
        <v>1789</v>
      </c>
      <c r="F7173" s="95">
        <v>395854</v>
      </c>
      <c r="G7173" s="95">
        <v>250</v>
      </c>
      <c r="H7173" s="93" t="s">
        <v>8976</v>
      </c>
      <c r="I7173" s="93" t="s">
        <v>23902</v>
      </c>
      <c r="J7173" s="93" t="s">
        <v>20958</v>
      </c>
      <c r="K7173" s="93" t="s">
        <v>7946</v>
      </c>
      <c r="L7173" s="14">
        <f>AND(vyberHrace&lt;&gt;"",ISNUMBER(SEARCH(vyberHrace,$B7173)))</f>
      </c>
      <c r="M7173" s="14">
        <f>AND($I7173=MID(kododd,1,2),$J7173=MID(kododd,3,3))</f>
      </c>
    </row>
    <row r="7174">
      <c r="A7174" s="95">
        <v>55048</v>
      </c>
      <c r="B7174" s="93" t="s">
        <v>11985</v>
      </c>
      <c r="C7174" s="93" t="s">
        <v>1412</v>
      </c>
      <c r="D7174" s="95">
        <v>1680</v>
      </c>
      <c r="E7174" s="95">
        <v>1759</v>
      </c>
      <c r="F7174" s="95">
        <v>23777923</v>
      </c>
      <c r="G7174" s="95">
        <v>250</v>
      </c>
      <c r="H7174" s="93" t="s">
        <v>8976</v>
      </c>
      <c r="I7174" s="93" t="s">
        <v>23902</v>
      </c>
      <c r="J7174" s="93" t="s">
        <v>20958</v>
      </c>
      <c r="K7174" s="93" t="s">
        <v>7946</v>
      </c>
      <c r="L7174" s="14">
        <f>AND(vyberHrace&lt;&gt;"",ISNUMBER(SEARCH(vyberHrace,$B7174)))</f>
      </c>
      <c r="M7174" s="14">
        <f>AND($I7174=MID(kododd,1,2),$J7174=MID(kododd,3,3))</f>
      </c>
    </row>
    <row r="7175">
      <c r="A7175" s="95">
        <v>42340</v>
      </c>
      <c r="B7175" s="93" t="s">
        <v>11996</v>
      </c>
      <c r="C7175" s="93" t="s">
        <v>1438</v>
      </c>
      <c r="D7175" s="95">
        <v>1101</v>
      </c>
      <c r="G7175" s="95">
        <v>0</v>
      </c>
      <c r="H7175" s="93" t="s">
        <v>8976</v>
      </c>
      <c r="I7175" s="93" t="s">
        <v>23902</v>
      </c>
      <c r="J7175" s="93" t="s">
        <v>20859</v>
      </c>
      <c r="K7175" s="93" t="s">
        <v>4895</v>
      </c>
      <c r="L7175" s="14">
        <f>AND(vyberHrace&lt;&gt;"",ISNUMBER(SEARCH(vyberHrace,$B7175)))</f>
      </c>
      <c r="M7175" s="14">
        <f>AND($I7175=MID(kododd,1,2),$J7175=MID(kododd,3,3))</f>
      </c>
    </row>
    <row r="7176">
      <c r="A7176" s="95">
        <v>17518</v>
      </c>
      <c r="B7176" s="93" t="s">
        <v>11999</v>
      </c>
      <c r="C7176" s="93" t="s">
        <v>1475</v>
      </c>
      <c r="F7176" s="95">
        <v>348600</v>
      </c>
      <c r="G7176" s="95">
        <v>0</v>
      </c>
      <c r="H7176" s="93" t="s">
        <v>8976</v>
      </c>
      <c r="I7176" s="93" t="s">
        <v>23902</v>
      </c>
      <c r="J7176" s="93" t="s">
        <v>21008</v>
      </c>
      <c r="K7176" s="93" t="s">
        <v>5862</v>
      </c>
      <c r="L7176" s="14">
        <f>AND(vyberHrace&lt;&gt;"",ISNUMBER(SEARCH(vyberHrace,$B7176)))</f>
      </c>
      <c r="M7176" s="14">
        <f>AND($I7176=MID(kododd,1,2),$J7176=MID(kododd,3,3))</f>
      </c>
    </row>
    <row r="7177">
      <c r="A7177" s="95">
        <v>8599</v>
      </c>
      <c r="B7177" s="93" t="s">
        <v>12000</v>
      </c>
      <c r="C7177" s="93" t="s">
        <v>1432</v>
      </c>
      <c r="D7177" s="95">
        <v>1795</v>
      </c>
      <c r="E7177" s="95">
        <v>1865</v>
      </c>
      <c r="F7177" s="95">
        <v>329460</v>
      </c>
      <c r="G7177" s="95">
        <v>250</v>
      </c>
      <c r="H7177" s="93" t="s">
        <v>8976</v>
      </c>
      <c r="I7177" s="93" t="s">
        <v>23902</v>
      </c>
      <c r="J7177" s="93" t="s">
        <v>21008</v>
      </c>
      <c r="K7177" s="93" t="s">
        <v>5862</v>
      </c>
      <c r="L7177" s="14">
        <f>AND(vyberHrace&lt;&gt;"",ISNUMBER(SEARCH(vyberHrace,$B7177)))</f>
      </c>
      <c r="M7177" s="14">
        <f>AND($I7177=MID(kododd,1,2),$J7177=MID(kododd,3,3))</f>
      </c>
    </row>
    <row r="7178">
      <c r="A7178" s="95">
        <v>63709</v>
      </c>
      <c r="B7178" s="93" t="s">
        <v>29826</v>
      </c>
      <c r="C7178" s="93" t="s">
        <v>1446</v>
      </c>
      <c r="F7178" s="95">
        <v>571003266</v>
      </c>
      <c r="G7178" s="95">
        <v>250</v>
      </c>
      <c r="H7178" s="93" t="s">
        <v>8976</v>
      </c>
      <c r="I7178" s="93" t="s">
        <v>23902</v>
      </c>
      <c r="J7178" s="93" t="s">
        <v>20854</v>
      </c>
      <c r="K7178" s="93" t="s">
        <v>20042</v>
      </c>
      <c r="L7178" s="14">
        <f>AND(vyberHrace&lt;&gt;"",ISNUMBER(SEARCH(vyberHrace,$B7178)))</f>
      </c>
      <c r="M7178" s="14">
        <f>AND($I7178=MID(kododd,1,2),$J7178=MID(kododd,3,3))</f>
      </c>
    </row>
    <row r="7179">
      <c r="A7179" s="95">
        <v>49996</v>
      </c>
      <c r="B7179" s="93" t="s">
        <v>12094</v>
      </c>
      <c r="C7179" s="93" t="s">
        <v>1422</v>
      </c>
      <c r="D7179" s="95">
        <v>1395</v>
      </c>
      <c r="E7179" s="95">
        <v>1577</v>
      </c>
      <c r="F7179" s="95">
        <v>23735872</v>
      </c>
      <c r="G7179" s="95">
        <v>250</v>
      </c>
      <c r="H7179" s="93" t="s">
        <v>8976</v>
      </c>
      <c r="I7179" s="93" t="s">
        <v>23902</v>
      </c>
      <c r="J7179" s="93" t="s">
        <v>20859</v>
      </c>
      <c r="K7179" s="93" t="s">
        <v>4895</v>
      </c>
      <c r="L7179" s="14">
        <f>AND(vyberHrace&lt;&gt;"",ISNUMBER(SEARCH(vyberHrace,$B7179)))</f>
      </c>
      <c r="M7179" s="14">
        <f>AND($I7179=MID(kododd,1,2),$J7179=MID(kododd,3,3))</f>
      </c>
    </row>
    <row r="7180">
      <c r="A7180" s="95">
        <v>55143</v>
      </c>
      <c r="B7180" s="93" t="s">
        <v>24128</v>
      </c>
      <c r="C7180" s="93" t="s">
        <v>3255</v>
      </c>
      <c r="D7180" s="95">
        <v>1361</v>
      </c>
      <c r="F7180" s="95">
        <v>23753382</v>
      </c>
      <c r="G7180" s="95">
        <v>0</v>
      </c>
      <c r="H7180" s="93" t="s">
        <v>8976</v>
      </c>
      <c r="I7180" s="93" t="s">
        <v>23902</v>
      </c>
      <c r="J7180" s="93" t="s">
        <v>20933</v>
      </c>
      <c r="K7180" s="93" t="s">
        <v>5593</v>
      </c>
      <c r="L7180" s="14">
        <f>AND(vyberHrace&lt;&gt;"",ISNUMBER(SEARCH(vyberHrace,$B7180)))</f>
      </c>
      <c r="M7180" s="14">
        <f>AND($I7180=MID(kododd,1,2),$J7180=MID(kododd,3,3))</f>
      </c>
    </row>
    <row r="7181">
      <c r="A7181" s="95">
        <v>39733</v>
      </c>
      <c r="B7181" s="93" t="s">
        <v>12112</v>
      </c>
      <c r="C7181" s="93" t="s">
        <v>1400</v>
      </c>
      <c r="D7181" s="95">
        <v>1100</v>
      </c>
      <c r="G7181" s="95">
        <v>0</v>
      </c>
      <c r="H7181" s="93" t="s">
        <v>8976</v>
      </c>
      <c r="I7181" s="93" t="s">
        <v>23902</v>
      </c>
      <c r="J7181" s="93" t="s">
        <v>20859</v>
      </c>
      <c r="K7181" s="93" t="s">
        <v>4895</v>
      </c>
      <c r="L7181" s="14">
        <f>AND(vyberHrace&lt;&gt;"",ISNUMBER(SEARCH(vyberHrace,$B7181)))</f>
      </c>
      <c r="M7181" s="14">
        <f>AND($I7181=MID(kododd,1,2),$J7181=MID(kododd,3,3))</f>
      </c>
    </row>
    <row r="7182">
      <c r="A7182" s="95">
        <v>41750</v>
      </c>
      <c r="B7182" s="93" t="s">
        <v>12114</v>
      </c>
      <c r="C7182" s="93" t="s">
        <v>1438</v>
      </c>
      <c r="D7182" s="95">
        <v>1100</v>
      </c>
      <c r="G7182" s="95">
        <v>0</v>
      </c>
      <c r="H7182" s="93" t="s">
        <v>8976</v>
      </c>
      <c r="I7182" s="93" t="s">
        <v>23902</v>
      </c>
      <c r="J7182" s="93" t="s">
        <v>20859</v>
      </c>
      <c r="K7182" s="93" t="s">
        <v>4895</v>
      </c>
      <c r="L7182" s="14">
        <f>AND(vyberHrace&lt;&gt;"",ISNUMBER(SEARCH(vyberHrace,$B7182)))</f>
      </c>
      <c r="M7182" s="14">
        <f>AND($I7182=MID(kododd,1,2),$J7182=MID(kododd,3,3))</f>
      </c>
    </row>
    <row r="7183">
      <c r="A7183" s="95">
        <v>55989</v>
      </c>
      <c r="B7183" s="93" t="s">
        <v>22031</v>
      </c>
      <c r="C7183" s="93" t="s">
        <v>1450</v>
      </c>
      <c r="G7183" s="95">
        <v>250</v>
      </c>
      <c r="H7183" s="93" t="s">
        <v>8976</v>
      </c>
      <c r="I7183" s="93" t="s">
        <v>23902</v>
      </c>
      <c r="J7183" s="93" t="s">
        <v>20853</v>
      </c>
      <c r="K7183" s="93" t="s">
        <v>6888</v>
      </c>
      <c r="L7183" s="14">
        <f>AND(vyberHrace&lt;&gt;"",ISNUMBER(SEARCH(vyberHrace,$B7183)))</f>
      </c>
      <c r="M7183" s="14">
        <f>AND($I7183=MID(kododd,1,2),$J7183=MID(kododd,3,3))</f>
      </c>
    </row>
    <row r="7184">
      <c r="A7184" s="95">
        <v>8917</v>
      </c>
      <c r="B7184" s="93" t="s">
        <v>16153</v>
      </c>
      <c r="C7184" s="93" t="s">
        <v>1428</v>
      </c>
      <c r="D7184" s="95">
        <v>1640</v>
      </c>
      <c r="E7184" s="95">
        <v>1769</v>
      </c>
      <c r="F7184" s="95">
        <v>337854</v>
      </c>
      <c r="G7184" s="95">
        <v>250</v>
      </c>
      <c r="H7184" s="93" t="s">
        <v>8976</v>
      </c>
      <c r="I7184" s="93" t="s">
        <v>23902</v>
      </c>
      <c r="J7184" s="93" t="s">
        <v>20958</v>
      </c>
      <c r="K7184" s="93" t="s">
        <v>7946</v>
      </c>
      <c r="L7184" s="14">
        <f>AND(vyberHrace&lt;&gt;"",ISNUMBER(SEARCH(vyberHrace,$B7184)))</f>
      </c>
      <c r="M7184" s="14">
        <f>AND($I7184=MID(kododd,1,2),$J7184=MID(kododd,3,3))</f>
      </c>
    </row>
    <row r="7185">
      <c r="A7185" s="95">
        <v>6784</v>
      </c>
      <c r="B7185" s="93" t="s">
        <v>16161</v>
      </c>
      <c r="C7185" s="93" t="s">
        <v>1468</v>
      </c>
      <c r="D7185" s="95">
        <v>1590</v>
      </c>
      <c r="E7185" s="95">
        <v>1752</v>
      </c>
      <c r="F7185" s="95">
        <v>329479</v>
      </c>
      <c r="G7185" s="95">
        <v>250</v>
      </c>
      <c r="H7185" s="93" t="s">
        <v>8976</v>
      </c>
      <c r="I7185" s="93" t="s">
        <v>23902</v>
      </c>
      <c r="J7185" s="93" t="s">
        <v>20942</v>
      </c>
      <c r="K7185" s="93" t="s">
        <v>2070</v>
      </c>
      <c r="L7185" s="14">
        <f>AND(vyberHrace&lt;&gt;"",ISNUMBER(SEARCH(vyberHrace,$B7185)))</f>
      </c>
      <c r="M7185" s="14">
        <f>AND($I7185=MID(kododd,1,2),$J7185=MID(kododd,3,3))</f>
      </c>
    </row>
    <row r="7186">
      <c r="A7186" s="95">
        <v>16158</v>
      </c>
      <c r="B7186" s="93" t="s">
        <v>14565</v>
      </c>
      <c r="C7186" s="93" t="s">
        <v>1452</v>
      </c>
      <c r="D7186" s="95">
        <v>1896</v>
      </c>
      <c r="E7186" s="95">
        <v>1928</v>
      </c>
      <c r="F7186" s="95">
        <v>342203</v>
      </c>
      <c r="G7186" s="95">
        <v>250</v>
      </c>
      <c r="H7186" s="93" t="s">
        <v>8976</v>
      </c>
      <c r="I7186" s="93" t="s">
        <v>23902</v>
      </c>
      <c r="J7186" s="93" t="s">
        <v>21008</v>
      </c>
      <c r="K7186" s="93" t="s">
        <v>5862</v>
      </c>
      <c r="L7186" s="14">
        <f>AND(vyberHrace&lt;&gt;"",ISNUMBER(SEARCH(vyberHrace,$B7186)))</f>
      </c>
      <c r="M7186" s="14">
        <f>AND($I7186=MID(kododd,1,2),$J7186=MID(kododd,3,3))</f>
      </c>
    </row>
    <row r="7187">
      <c r="A7187" s="95">
        <v>61317</v>
      </c>
      <c r="B7187" s="93" t="s">
        <v>27520</v>
      </c>
      <c r="C7187" s="93" t="s">
        <v>1422</v>
      </c>
      <c r="D7187" s="95">
        <v>1203</v>
      </c>
      <c r="E7187" s="95">
        <v>1588</v>
      </c>
      <c r="F7187" s="95">
        <v>23790113</v>
      </c>
      <c r="G7187" s="95">
        <v>250</v>
      </c>
      <c r="H7187" s="93" t="s">
        <v>8976</v>
      </c>
      <c r="I7187" s="93" t="s">
        <v>23902</v>
      </c>
      <c r="J7187" s="93" t="s">
        <v>20859</v>
      </c>
      <c r="K7187" s="93" t="s">
        <v>4895</v>
      </c>
      <c r="L7187" s="14">
        <f>AND(vyberHrace&lt;&gt;"",ISNUMBER(SEARCH(vyberHrace,$B7187)))</f>
      </c>
      <c r="M7187" s="14">
        <f>AND($I7187=MID(kododd,1,2),$J7187=MID(kododd,3,3))</f>
      </c>
    </row>
    <row r="7188">
      <c r="A7188" s="95">
        <v>45570</v>
      </c>
      <c r="B7188" s="93" t="s">
        <v>14574</v>
      </c>
      <c r="C7188" s="93" t="s">
        <v>1399</v>
      </c>
      <c r="D7188" s="95">
        <v>1506</v>
      </c>
      <c r="E7188" s="95">
        <v>1690</v>
      </c>
      <c r="F7188" s="95">
        <v>23709430</v>
      </c>
      <c r="G7188" s="95">
        <v>250</v>
      </c>
      <c r="H7188" s="93" t="s">
        <v>8976</v>
      </c>
      <c r="I7188" s="93" t="s">
        <v>23902</v>
      </c>
      <c r="J7188" s="93" t="s">
        <v>20918</v>
      </c>
      <c r="K7188" s="93" t="s">
        <v>7836</v>
      </c>
      <c r="L7188" s="14">
        <f>AND(vyberHrace&lt;&gt;"",ISNUMBER(SEARCH(vyberHrace,$B7188)))</f>
      </c>
      <c r="M7188" s="14">
        <f>AND($I7188=MID(kododd,1,2),$J7188=MID(kododd,3,3))</f>
      </c>
    </row>
    <row r="7189">
      <c r="A7189" s="95">
        <v>59260</v>
      </c>
      <c r="B7189" s="93" t="s">
        <v>25686</v>
      </c>
      <c r="C7189" s="93" t="s">
        <v>1416</v>
      </c>
      <c r="D7189" s="95">
        <v>1235</v>
      </c>
      <c r="E7189" s="95">
        <v>1559</v>
      </c>
      <c r="F7189" s="95">
        <v>23778318</v>
      </c>
      <c r="G7189" s="95">
        <v>250</v>
      </c>
      <c r="H7189" s="93" t="s">
        <v>8976</v>
      </c>
      <c r="I7189" s="93" t="s">
        <v>23902</v>
      </c>
      <c r="J7189" s="93" t="s">
        <v>20859</v>
      </c>
      <c r="K7189" s="93" t="s">
        <v>4895</v>
      </c>
      <c r="L7189" s="14">
        <f>AND(vyberHrace&lt;&gt;"",ISNUMBER(SEARCH(vyberHrace,$B7189)))</f>
      </c>
      <c r="M7189" s="14">
        <f>AND($I7189=MID(kododd,1,2),$J7189=MID(kododd,3,3))</f>
      </c>
    </row>
    <row r="7190">
      <c r="A7190" s="95">
        <v>59553</v>
      </c>
      <c r="B7190" s="93" t="s">
        <v>25949</v>
      </c>
      <c r="C7190" s="93" t="s">
        <v>1412</v>
      </c>
      <c r="D7190" s="95">
        <v>1151</v>
      </c>
      <c r="F7190" s="95">
        <v>23778253</v>
      </c>
      <c r="G7190" s="95">
        <v>250</v>
      </c>
      <c r="H7190" s="93" t="s">
        <v>8976</v>
      </c>
      <c r="I7190" s="93" t="s">
        <v>23902</v>
      </c>
      <c r="J7190" s="93" t="s">
        <v>20897</v>
      </c>
      <c r="K7190" s="93" t="s">
        <v>11245</v>
      </c>
      <c r="L7190" s="14">
        <f>AND(vyberHrace&lt;&gt;"",ISNUMBER(SEARCH(vyberHrace,$B7190)))</f>
      </c>
      <c r="M7190" s="14">
        <f>AND($I7190=MID(kododd,1,2),$J7190=MID(kododd,3,3))</f>
      </c>
    </row>
    <row r="7191">
      <c r="A7191" s="95">
        <v>58565</v>
      </c>
      <c r="B7191" s="93" t="s">
        <v>25061</v>
      </c>
      <c r="C7191" s="93" t="s">
        <v>1475</v>
      </c>
      <c r="D7191" s="95">
        <v>1422</v>
      </c>
      <c r="E7191" s="95">
        <v>1595</v>
      </c>
      <c r="F7191" s="95">
        <v>23774479</v>
      </c>
      <c r="G7191" s="95">
        <v>250</v>
      </c>
      <c r="H7191" s="93" t="s">
        <v>8976</v>
      </c>
      <c r="I7191" s="93" t="s">
        <v>23902</v>
      </c>
      <c r="J7191" s="93" t="s">
        <v>20918</v>
      </c>
      <c r="K7191" s="93" t="s">
        <v>7836</v>
      </c>
      <c r="L7191" s="14">
        <f>AND(vyberHrace&lt;&gt;"",ISNUMBER(SEARCH(vyberHrace,$B7191)))</f>
      </c>
      <c r="M7191" s="14">
        <f>AND($I7191=MID(kododd,1,2),$J7191=MID(kododd,3,3))</f>
      </c>
    </row>
    <row r="7192">
      <c r="A7192" s="95">
        <v>46988</v>
      </c>
      <c r="B7192" s="93" t="s">
        <v>16877</v>
      </c>
      <c r="C7192" s="93" t="s">
        <v>3255</v>
      </c>
      <c r="G7192" s="95">
        <v>0</v>
      </c>
      <c r="H7192" s="93" t="s">
        <v>8976</v>
      </c>
      <c r="I7192" s="93" t="s">
        <v>23902</v>
      </c>
      <c r="J7192" s="93" t="s">
        <v>20859</v>
      </c>
      <c r="K7192" s="93" t="s">
        <v>4895</v>
      </c>
      <c r="L7192" s="14">
        <f>AND(vyberHrace&lt;&gt;"",ISNUMBER(SEARCH(vyberHrace,$B7192)))</f>
      </c>
      <c r="M7192" s="14">
        <f>AND($I7192=MID(kododd,1,2),$J7192=MID(kododd,3,3))</f>
      </c>
    </row>
    <row r="7193">
      <c r="A7193" s="95">
        <v>42998</v>
      </c>
      <c r="B7193" s="93" t="s">
        <v>16878</v>
      </c>
      <c r="C7193" s="93" t="s">
        <v>1446</v>
      </c>
      <c r="F7193" s="95">
        <v>23713569</v>
      </c>
      <c r="G7193" s="95">
        <v>0</v>
      </c>
      <c r="H7193" s="93" t="s">
        <v>8976</v>
      </c>
      <c r="I7193" s="93" t="s">
        <v>23902</v>
      </c>
      <c r="J7193" s="93" t="s">
        <v>23412</v>
      </c>
      <c r="K7193" s="93" t="s">
        <v>21359</v>
      </c>
      <c r="L7193" s="14">
        <f>AND(vyberHrace&lt;&gt;"",ISNUMBER(SEARCH(vyberHrace,$B7193)))</f>
      </c>
      <c r="M7193" s="14">
        <f>AND($I7193=MID(kododd,1,2),$J7193=MID(kododd,3,3))</f>
      </c>
    </row>
    <row r="7194">
      <c r="A7194" s="95">
        <v>17302</v>
      </c>
      <c r="B7194" s="93" t="s">
        <v>16891</v>
      </c>
      <c r="C7194" s="93" t="s">
        <v>1475</v>
      </c>
      <c r="D7194" s="95">
        <v>1543</v>
      </c>
      <c r="G7194" s="95">
        <v>0</v>
      </c>
      <c r="H7194" s="93" t="s">
        <v>8976</v>
      </c>
      <c r="I7194" s="93" t="s">
        <v>23902</v>
      </c>
      <c r="J7194" s="93" t="s">
        <v>20859</v>
      </c>
      <c r="K7194" s="93" t="s">
        <v>4895</v>
      </c>
      <c r="L7194" s="14">
        <f>AND(vyberHrace&lt;&gt;"",ISNUMBER(SEARCH(vyberHrace,$B7194)))</f>
      </c>
      <c r="M7194" s="14">
        <f>AND($I7194=MID(kododd,1,2),$J7194=MID(kododd,3,3))</f>
      </c>
    </row>
    <row r="7195">
      <c r="A7195" s="95">
        <v>38956</v>
      </c>
      <c r="B7195" s="93" t="s">
        <v>16894</v>
      </c>
      <c r="C7195" s="93" t="s">
        <v>1409</v>
      </c>
      <c r="D7195" s="95">
        <v>1100</v>
      </c>
      <c r="G7195" s="95">
        <v>0</v>
      </c>
      <c r="H7195" s="93" t="s">
        <v>8976</v>
      </c>
      <c r="I7195" s="93" t="s">
        <v>23902</v>
      </c>
      <c r="J7195" s="93" t="s">
        <v>20859</v>
      </c>
      <c r="K7195" s="93" t="s">
        <v>4895</v>
      </c>
      <c r="L7195" s="14">
        <f>AND(vyberHrace&lt;&gt;"",ISNUMBER(SEARCH(vyberHrace,$B7195)))</f>
      </c>
      <c r="M7195" s="14">
        <f>AND($I7195=MID(kododd,1,2),$J7195=MID(kododd,3,3))</f>
      </c>
    </row>
    <row r="7196">
      <c r="A7196" s="95">
        <v>60786</v>
      </c>
      <c r="B7196" s="93" t="s">
        <v>27181</v>
      </c>
      <c r="C7196" s="93" t="s">
        <v>1403</v>
      </c>
      <c r="G7196" s="95">
        <v>0</v>
      </c>
      <c r="H7196" s="93" t="s">
        <v>8976</v>
      </c>
      <c r="I7196" s="93" t="s">
        <v>23902</v>
      </c>
      <c r="J7196" s="93" t="s">
        <v>20859</v>
      </c>
      <c r="K7196" s="93" t="s">
        <v>4895</v>
      </c>
      <c r="L7196" s="14">
        <f>AND(vyberHrace&lt;&gt;"",ISNUMBER(SEARCH(vyberHrace,$B7196)))</f>
      </c>
      <c r="M7196" s="14">
        <f>AND($I7196=MID(kododd,1,2),$J7196=MID(kododd,3,3))</f>
      </c>
    </row>
    <row r="7197">
      <c r="A7197" s="95">
        <v>56984</v>
      </c>
      <c r="B7197" s="93" t="s">
        <v>21954</v>
      </c>
      <c r="C7197" s="93" t="s">
        <v>1412</v>
      </c>
      <c r="G7197" s="95">
        <v>250</v>
      </c>
      <c r="H7197" s="93" t="s">
        <v>8976</v>
      </c>
      <c r="I7197" s="93" t="s">
        <v>23902</v>
      </c>
      <c r="J7197" s="93" t="s">
        <v>20874</v>
      </c>
      <c r="K7197" s="93" t="s">
        <v>8815</v>
      </c>
      <c r="L7197" s="14">
        <f>AND(vyberHrace&lt;&gt;"",ISNUMBER(SEARCH(vyberHrace,$B7197)))</f>
      </c>
      <c r="M7197" s="14">
        <f>AND($I7197=MID(kododd,1,2),$J7197=MID(kododd,3,3))</f>
      </c>
    </row>
    <row r="7198">
      <c r="A7198" s="95">
        <v>59022</v>
      </c>
      <c r="B7198" s="93" t="s">
        <v>25474</v>
      </c>
      <c r="C7198" s="93" t="s">
        <v>1411</v>
      </c>
      <c r="G7198" s="95">
        <v>0</v>
      </c>
      <c r="H7198" s="93" t="s">
        <v>8976</v>
      </c>
      <c r="I7198" s="93" t="s">
        <v>23902</v>
      </c>
      <c r="J7198" s="93" t="s">
        <v>20874</v>
      </c>
      <c r="K7198" s="93" t="s">
        <v>8815</v>
      </c>
      <c r="L7198" s="14">
        <f>AND(vyberHrace&lt;&gt;"",ISNUMBER(SEARCH(vyberHrace,$B7198)))</f>
      </c>
      <c r="M7198" s="14">
        <f>AND($I7198=MID(kododd,1,2),$J7198=MID(kododd,3,3))</f>
      </c>
    </row>
    <row r="7199">
      <c r="A7199" s="95">
        <v>43407</v>
      </c>
      <c r="B7199" s="93" t="s">
        <v>15444</v>
      </c>
      <c r="C7199" s="93" t="s">
        <v>1402</v>
      </c>
      <c r="D7199" s="95">
        <v>1965</v>
      </c>
      <c r="E7199" s="95">
        <v>1955</v>
      </c>
      <c r="F7199" s="95">
        <v>23730056</v>
      </c>
      <c r="G7199" s="95">
        <v>250</v>
      </c>
      <c r="H7199" s="93" t="s">
        <v>8976</v>
      </c>
      <c r="I7199" s="93" t="s">
        <v>23902</v>
      </c>
      <c r="J7199" s="93" t="s">
        <v>20903</v>
      </c>
      <c r="K7199" s="93" t="s">
        <v>5073</v>
      </c>
      <c r="L7199" s="14">
        <f>AND(vyberHrace&lt;&gt;"",ISNUMBER(SEARCH(vyberHrace,$B7199)))</f>
      </c>
      <c r="M7199" s="14">
        <f>AND($I7199=MID(kododd,1,2),$J7199=MID(kododd,3,3))</f>
      </c>
    </row>
    <row r="7200">
      <c r="A7200" s="95">
        <v>53573</v>
      </c>
      <c r="B7200" s="93" t="s">
        <v>17735</v>
      </c>
      <c r="C7200" s="93" t="s">
        <v>1433</v>
      </c>
      <c r="D7200" s="95">
        <v>1324</v>
      </c>
      <c r="E7200" s="95">
        <v>1590</v>
      </c>
      <c r="F7200" s="95">
        <v>23751940</v>
      </c>
      <c r="G7200" s="95">
        <v>250</v>
      </c>
      <c r="H7200" s="93" t="s">
        <v>8976</v>
      </c>
      <c r="I7200" s="93" t="s">
        <v>23902</v>
      </c>
      <c r="J7200" s="93" t="s">
        <v>20903</v>
      </c>
      <c r="K7200" s="93" t="s">
        <v>5073</v>
      </c>
      <c r="L7200" s="14">
        <f>AND(vyberHrace&lt;&gt;"",ISNUMBER(SEARCH(vyberHrace,$B7200)))</f>
      </c>
      <c r="M7200" s="14">
        <f>AND($I7200=MID(kododd,1,2),$J7200=MID(kododd,3,3))</f>
      </c>
    </row>
    <row r="7201">
      <c r="A7201" s="95">
        <v>63541</v>
      </c>
      <c r="B7201" s="93" t="s">
        <v>28927</v>
      </c>
      <c r="C7201" s="93" t="s">
        <v>1419</v>
      </c>
      <c r="G7201" s="95">
        <v>250</v>
      </c>
      <c r="H7201" s="93" t="s">
        <v>8976</v>
      </c>
      <c r="I7201" s="93" t="s">
        <v>23902</v>
      </c>
      <c r="J7201" s="93" t="s">
        <v>20894</v>
      </c>
      <c r="K7201" s="93" t="s">
        <v>28897</v>
      </c>
      <c r="L7201" s="14">
        <f>AND(vyberHrace&lt;&gt;"",ISNUMBER(SEARCH(vyberHrace,$B7201)))</f>
      </c>
      <c r="M7201" s="14">
        <f>AND($I7201=MID(kododd,1,2),$J7201=MID(kododd,3,3))</f>
      </c>
    </row>
    <row r="7202">
      <c r="A7202" s="95">
        <v>43864</v>
      </c>
      <c r="B7202" s="93" t="s">
        <v>17861</v>
      </c>
      <c r="C7202" s="93" t="s">
        <v>1417</v>
      </c>
      <c r="D7202" s="95">
        <v>1566</v>
      </c>
      <c r="E7202" s="95">
        <v>1737</v>
      </c>
      <c r="F7202" s="95">
        <v>23700254</v>
      </c>
      <c r="G7202" s="95">
        <v>250</v>
      </c>
      <c r="H7202" s="93" t="s">
        <v>8976</v>
      </c>
      <c r="I7202" s="93" t="s">
        <v>23902</v>
      </c>
      <c r="J7202" s="93" t="s">
        <v>20894</v>
      </c>
      <c r="K7202" s="93" t="s">
        <v>28897</v>
      </c>
      <c r="L7202" s="14">
        <f>AND(vyberHrace&lt;&gt;"",ISNUMBER(SEARCH(vyberHrace,$B7202)))</f>
      </c>
      <c r="M7202" s="14">
        <f>AND($I7202=MID(kododd,1,2),$J7202=MID(kododd,3,3))</f>
      </c>
    </row>
    <row r="7203">
      <c r="A7203" s="95">
        <v>42230</v>
      </c>
      <c r="B7203" s="93" t="s">
        <v>17864</v>
      </c>
      <c r="C7203" s="93" t="s">
        <v>1402</v>
      </c>
      <c r="D7203" s="95">
        <v>1080</v>
      </c>
      <c r="F7203" s="95">
        <v>23728035</v>
      </c>
      <c r="G7203" s="95">
        <v>250</v>
      </c>
      <c r="H7203" s="93" t="s">
        <v>8976</v>
      </c>
      <c r="I7203" s="93" t="s">
        <v>23902</v>
      </c>
      <c r="J7203" s="93" t="s">
        <v>20853</v>
      </c>
      <c r="K7203" s="93" t="s">
        <v>6888</v>
      </c>
      <c r="L7203" s="14">
        <f>AND(vyberHrace&lt;&gt;"",ISNUMBER(SEARCH(vyberHrace,$B7203)))</f>
      </c>
      <c r="M7203" s="14">
        <f>AND($I7203=MID(kododd,1,2),$J7203=MID(kododd,3,3))</f>
      </c>
    </row>
    <row r="7204">
      <c r="A7204" s="95">
        <v>55377</v>
      </c>
      <c r="B7204" s="93" t="s">
        <v>22032</v>
      </c>
      <c r="C7204" s="93" t="s">
        <v>1430</v>
      </c>
      <c r="D7204" s="95">
        <v>1260</v>
      </c>
      <c r="E7204" s="95">
        <v>1506</v>
      </c>
      <c r="F7204" s="95">
        <v>23770945</v>
      </c>
      <c r="G7204" s="95">
        <v>250</v>
      </c>
      <c r="H7204" s="93" t="s">
        <v>8976</v>
      </c>
      <c r="I7204" s="93" t="s">
        <v>23902</v>
      </c>
      <c r="J7204" s="93" t="s">
        <v>20853</v>
      </c>
      <c r="K7204" s="93" t="s">
        <v>6888</v>
      </c>
      <c r="L7204" s="14">
        <f>AND(vyberHrace&lt;&gt;"",ISNUMBER(SEARCH(vyberHrace,$B7204)))</f>
      </c>
      <c r="M7204" s="14">
        <f>AND($I7204=MID(kododd,1,2),$J7204=MID(kododd,3,3))</f>
      </c>
    </row>
    <row r="7205">
      <c r="A7205" s="95">
        <v>49227</v>
      </c>
      <c r="B7205" s="93" t="s">
        <v>17865</v>
      </c>
      <c r="C7205" s="93" t="s">
        <v>1412</v>
      </c>
      <c r="D7205" s="95">
        <v>1323</v>
      </c>
      <c r="E7205" s="95">
        <v>1464</v>
      </c>
      <c r="F7205" s="95">
        <v>23759909</v>
      </c>
      <c r="G7205" s="95">
        <v>250</v>
      </c>
      <c r="H7205" s="93" t="s">
        <v>8976</v>
      </c>
      <c r="I7205" s="93" t="s">
        <v>23902</v>
      </c>
      <c r="J7205" s="93" t="s">
        <v>20853</v>
      </c>
      <c r="K7205" s="93" t="s">
        <v>6888</v>
      </c>
      <c r="L7205" s="14">
        <f>AND(vyberHrace&lt;&gt;"",ISNUMBER(SEARCH(vyberHrace,$B7205)))</f>
      </c>
      <c r="M7205" s="14">
        <f>AND($I7205=MID(kododd,1,2),$J7205=MID(kododd,3,3))</f>
      </c>
    </row>
    <row r="7206">
      <c r="A7206" s="95">
        <v>59169</v>
      </c>
      <c r="B7206" s="93" t="s">
        <v>25602</v>
      </c>
      <c r="C7206" s="93" t="s">
        <v>1486</v>
      </c>
      <c r="G7206" s="95">
        <v>250</v>
      </c>
      <c r="H7206" s="93" t="s">
        <v>8976</v>
      </c>
      <c r="I7206" s="93" t="s">
        <v>23902</v>
      </c>
      <c r="J7206" s="93" t="s">
        <v>20897</v>
      </c>
      <c r="K7206" s="93" t="s">
        <v>11245</v>
      </c>
      <c r="L7206" s="14">
        <f>AND(vyberHrace&lt;&gt;"",ISNUMBER(SEARCH(vyberHrace,$B7206)))</f>
      </c>
      <c r="M7206" s="14">
        <f>AND($I7206=MID(kododd,1,2),$J7206=MID(kododd,3,3))</f>
      </c>
    </row>
    <row r="7207">
      <c r="A7207" s="95">
        <v>63559</v>
      </c>
      <c r="B7207" s="93" t="s">
        <v>28928</v>
      </c>
      <c r="C7207" s="93" t="s">
        <v>1486</v>
      </c>
      <c r="G7207" s="95">
        <v>250</v>
      </c>
      <c r="H7207" s="93" t="s">
        <v>8976</v>
      </c>
      <c r="I7207" s="93" t="s">
        <v>23902</v>
      </c>
      <c r="J7207" s="93" t="s">
        <v>20859</v>
      </c>
      <c r="K7207" s="93" t="s">
        <v>4895</v>
      </c>
      <c r="L7207" s="14">
        <f>AND(vyberHrace&lt;&gt;"",ISNUMBER(SEARCH(vyberHrace,$B7207)))</f>
      </c>
      <c r="M7207" s="14">
        <f>AND($I7207=MID(kododd,1,2),$J7207=MID(kododd,3,3))</f>
      </c>
    </row>
    <row r="7208">
      <c r="A7208" s="95">
        <v>63762</v>
      </c>
      <c r="B7208" s="93" t="s">
        <v>29827</v>
      </c>
      <c r="C7208" s="93" t="s">
        <v>1414</v>
      </c>
      <c r="F7208" s="95">
        <v>389480</v>
      </c>
      <c r="G7208" s="95">
        <v>250</v>
      </c>
      <c r="H7208" s="93" t="s">
        <v>8976</v>
      </c>
      <c r="I7208" s="93" t="s">
        <v>23902</v>
      </c>
      <c r="J7208" s="93" t="s">
        <v>20872</v>
      </c>
      <c r="K7208" s="93" t="s">
        <v>26163</v>
      </c>
      <c r="L7208" s="14">
        <f>AND(vyberHrace&lt;&gt;"",ISNUMBER(SEARCH(vyberHrace,$B7208)))</f>
      </c>
      <c r="M7208" s="14">
        <f>AND($I7208=MID(kododd,1,2),$J7208=MID(kododd,3,3))</f>
      </c>
    </row>
    <row r="7209">
      <c r="A7209" s="95">
        <v>40776</v>
      </c>
      <c r="B7209" s="93" t="s">
        <v>9673</v>
      </c>
      <c r="C7209" s="93" t="s">
        <v>1400</v>
      </c>
      <c r="D7209" s="95">
        <v>2135</v>
      </c>
      <c r="E7209" s="95">
        <v>2140</v>
      </c>
      <c r="F7209" s="95">
        <v>399256</v>
      </c>
      <c r="G7209" s="95">
        <v>250</v>
      </c>
      <c r="H7209" s="93" t="s">
        <v>8976</v>
      </c>
      <c r="I7209" s="93" t="s">
        <v>23902</v>
      </c>
      <c r="J7209" s="93" t="s">
        <v>20859</v>
      </c>
      <c r="K7209" s="93" t="s">
        <v>4895</v>
      </c>
      <c r="L7209" s="14">
        <f>AND(vyberHrace&lt;&gt;"",ISNUMBER(SEARCH(vyberHrace,$B7209)))</f>
      </c>
      <c r="M7209" s="14">
        <f>AND($I7209=MID(kododd,1,2),$J7209=MID(kododd,3,3))</f>
      </c>
    </row>
    <row r="7210">
      <c r="A7210" s="95">
        <v>1093</v>
      </c>
      <c r="B7210" s="93" t="s">
        <v>14769</v>
      </c>
      <c r="C7210" s="93" t="s">
        <v>1463</v>
      </c>
      <c r="D7210" s="95">
        <v>2046</v>
      </c>
      <c r="E7210" s="95">
        <v>2059</v>
      </c>
      <c r="F7210" s="95">
        <v>342220</v>
      </c>
      <c r="G7210" s="95">
        <v>250</v>
      </c>
      <c r="H7210" s="93" t="s">
        <v>8976</v>
      </c>
      <c r="I7210" s="93" t="s">
        <v>23902</v>
      </c>
      <c r="J7210" s="93" t="s">
        <v>20844</v>
      </c>
      <c r="K7210" s="93" t="s">
        <v>6682</v>
      </c>
      <c r="L7210" s="14">
        <f>AND(vyberHrace&lt;&gt;"",ISNUMBER(SEARCH(vyberHrace,$B7210)))</f>
      </c>
      <c r="M7210" s="14">
        <f>AND($I7210=MID(kododd,1,2),$J7210=MID(kododd,3,3))</f>
      </c>
    </row>
    <row r="7211">
      <c r="A7211" s="95">
        <v>1776</v>
      </c>
      <c r="B7211" s="93" t="s">
        <v>14772</v>
      </c>
      <c r="C7211" s="93" t="s">
        <v>1426</v>
      </c>
      <c r="D7211" s="95">
        <v>1805</v>
      </c>
      <c r="E7211" s="95">
        <v>1898</v>
      </c>
      <c r="F7211" s="95">
        <v>342238</v>
      </c>
      <c r="G7211" s="95">
        <v>250</v>
      </c>
      <c r="H7211" s="93" t="s">
        <v>8976</v>
      </c>
      <c r="I7211" s="93" t="s">
        <v>23902</v>
      </c>
      <c r="J7211" s="93" t="s">
        <v>20844</v>
      </c>
      <c r="K7211" s="93" t="s">
        <v>6682</v>
      </c>
      <c r="L7211" s="14">
        <f>AND(vyberHrace&lt;&gt;"",ISNUMBER(SEARCH(vyberHrace,$B7211)))</f>
      </c>
      <c r="M7211" s="14">
        <f>AND($I7211=MID(kododd,1,2),$J7211=MID(kododd,3,3))</f>
      </c>
    </row>
    <row r="7212">
      <c r="A7212" s="95">
        <v>49545</v>
      </c>
      <c r="B7212" s="93" t="s">
        <v>14777</v>
      </c>
      <c r="C7212" s="93" t="s">
        <v>1406</v>
      </c>
      <c r="D7212" s="95">
        <v>1100</v>
      </c>
      <c r="F7212" s="95">
        <v>23738685</v>
      </c>
      <c r="G7212" s="95">
        <v>0</v>
      </c>
      <c r="H7212" s="93" t="s">
        <v>8976</v>
      </c>
      <c r="I7212" s="93" t="s">
        <v>23902</v>
      </c>
      <c r="J7212" s="93" t="s">
        <v>20859</v>
      </c>
      <c r="K7212" s="93" t="s">
        <v>4895</v>
      </c>
      <c r="L7212" s="14">
        <f>AND(vyberHrace&lt;&gt;"",ISNUMBER(SEARCH(vyberHrace,$B7212)))</f>
      </c>
      <c r="M7212" s="14">
        <f>AND($I7212=MID(kododd,1,2),$J7212=MID(kododd,3,3))</f>
      </c>
    </row>
    <row r="7213">
      <c r="A7213" s="95">
        <v>55283</v>
      </c>
      <c r="B7213" s="93" t="s">
        <v>2827</v>
      </c>
      <c r="C7213" s="93" t="s">
        <v>1422</v>
      </c>
      <c r="F7213" s="95">
        <v>23754753</v>
      </c>
      <c r="G7213" s="95">
        <v>250</v>
      </c>
      <c r="H7213" s="93" t="s">
        <v>8976</v>
      </c>
      <c r="I7213" s="93" t="s">
        <v>23902</v>
      </c>
      <c r="J7213" s="93" t="s">
        <v>20853</v>
      </c>
      <c r="K7213" s="93" t="s">
        <v>6888</v>
      </c>
      <c r="L7213" s="14">
        <f>AND(vyberHrace&lt;&gt;"",ISNUMBER(SEARCH(vyberHrace,$B7213)))</f>
      </c>
      <c r="M7213" s="14">
        <f>AND($I7213=MID(kododd,1,2),$J7213=MID(kododd,3,3))</f>
      </c>
    </row>
    <row r="7214">
      <c r="A7214" s="95">
        <v>60436</v>
      </c>
      <c r="B7214" s="93" t="s">
        <v>26876</v>
      </c>
      <c r="C7214" s="93" t="s">
        <v>1450</v>
      </c>
      <c r="G7214" s="95">
        <v>250</v>
      </c>
      <c r="H7214" s="93" t="s">
        <v>8976</v>
      </c>
      <c r="I7214" s="93" t="s">
        <v>23902</v>
      </c>
      <c r="J7214" s="93" t="s">
        <v>20853</v>
      </c>
      <c r="K7214" s="93" t="s">
        <v>6888</v>
      </c>
      <c r="L7214" s="14">
        <f>AND(vyberHrace&lt;&gt;"",ISNUMBER(SEARCH(vyberHrace,$B7214)))</f>
      </c>
      <c r="M7214" s="14">
        <f>AND($I7214=MID(kododd,1,2),$J7214=MID(kododd,3,3))</f>
      </c>
    </row>
    <row r="7215">
      <c r="A7215" s="95">
        <v>42107</v>
      </c>
      <c r="B7215" s="93" t="s">
        <v>15318</v>
      </c>
      <c r="C7215" s="93" t="s">
        <v>1474</v>
      </c>
      <c r="D7215" s="95">
        <v>1437</v>
      </c>
      <c r="E7215" s="95">
        <v>1708</v>
      </c>
      <c r="F7215" s="95">
        <v>23713690</v>
      </c>
      <c r="G7215" s="95">
        <v>250</v>
      </c>
      <c r="H7215" s="93" t="s">
        <v>8976</v>
      </c>
      <c r="I7215" s="93" t="s">
        <v>23902</v>
      </c>
      <c r="J7215" s="93" t="s">
        <v>20897</v>
      </c>
      <c r="K7215" s="93" t="s">
        <v>11245</v>
      </c>
      <c r="L7215" s="14">
        <f>AND(vyberHrace&lt;&gt;"",ISNUMBER(SEARCH(vyberHrace,$B7215)))</f>
      </c>
      <c r="M7215" s="14">
        <f>AND($I7215=MID(kododd,1,2),$J7215=MID(kododd,3,3))</f>
      </c>
    </row>
    <row r="7216">
      <c r="A7216" s="95">
        <v>38761</v>
      </c>
      <c r="B7216" s="93" t="s">
        <v>15323</v>
      </c>
      <c r="C7216" s="93" t="s">
        <v>1426</v>
      </c>
      <c r="D7216" s="95">
        <v>1566</v>
      </c>
      <c r="E7216" s="95">
        <v>1710</v>
      </c>
      <c r="F7216" s="95">
        <v>23705000</v>
      </c>
      <c r="G7216" s="95">
        <v>250</v>
      </c>
      <c r="H7216" s="93" t="s">
        <v>8976</v>
      </c>
      <c r="I7216" s="93" t="s">
        <v>23902</v>
      </c>
      <c r="J7216" s="93" t="s">
        <v>20844</v>
      </c>
      <c r="K7216" s="93" t="s">
        <v>6682</v>
      </c>
      <c r="L7216" s="14">
        <f>AND(vyberHrace&lt;&gt;"",ISNUMBER(SEARCH(vyberHrace,$B7216)))</f>
      </c>
      <c r="M7216" s="14">
        <f>AND($I7216=MID(kododd,1,2),$J7216=MID(kododd,3,3))</f>
      </c>
    </row>
    <row r="7217">
      <c r="A7217" s="95">
        <v>17420</v>
      </c>
      <c r="B7217" s="93" t="s">
        <v>9789</v>
      </c>
      <c r="C7217" s="93" t="s">
        <v>1452</v>
      </c>
      <c r="D7217" s="95">
        <v>1100</v>
      </c>
      <c r="G7217" s="95">
        <v>0</v>
      </c>
      <c r="H7217" s="93" t="s">
        <v>8976</v>
      </c>
      <c r="I7217" s="93" t="s">
        <v>23902</v>
      </c>
      <c r="J7217" s="93" t="s">
        <v>20908</v>
      </c>
      <c r="K7217" s="93" t="s">
        <v>6980</v>
      </c>
      <c r="L7217" s="14">
        <f>AND(vyberHrace&lt;&gt;"",ISNUMBER(SEARCH(vyberHrace,$B7217)))</f>
      </c>
      <c r="M7217" s="14">
        <f>AND($I7217=MID(kododd,1,2),$J7217=MID(kododd,3,3))</f>
      </c>
    </row>
    <row r="7218">
      <c r="A7218" s="95">
        <v>28295</v>
      </c>
      <c r="B7218" s="93" t="s">
        <v>17768</v>
      </c>
      <c r="C7218" s="93" t="s">
        <v>1428</v>
      </c>
      <c r="D7218" s="95">
        <v>1411</v>
      </c>
      <c r="E7218" s="95">
        <v>1553</v>
      </c>
      <c r="F7218" s="95">
        <v>362280</v>
      </c>
      <c r="G7218" s="95">
        <v>250</v>
      </c>
      <c r="H7218" s="93" t="s">
        <v>8976</v>
      </c>
      <c r="I7218" s="93" t="s">
        <v>23902</v>
      </c>
      <c r="J7218" s="93" t="s">
        <v>20897</v>
      </c>
      <c r="K7218" s="93" t="s">
        <v>11245</v>
      </c>
      <c r="L7218" s="14">
        <f>AND(vyberHrace&lt;&gt;"",ISNUMBER(SEARCH(vyberHrace,$B7218)))</f>
      </c>
      <c r="M7218" s="14">
        <f>AND($I7218=MID(kododd,1,2),$J7218=MID(kododd,3,3))</f>
      </c>
    </row>
    <row r="7219">
      <c r="A7219" s="95">
        <v>48985</v>
      </c>
      <c r="B7219" s="93" t="s">
        <v>11956</v>
      </c>
      <c r="C7219" s="93" t="s">
        <v>1442</v>
      </c>
      <c r="D7219" s="95">
        <v>1816</v>
      </c>
      <c r="E7219" s="95">
        <v>1875</v>
      </c>
      <c r="F7219" s="95">
        <v>23728213</v>
      </c>
      <c r="G7219" s="95">
        <v>250</v>
      </c>
      <c r="H7219" s="93" t="s">
        <v>8976</v>
      </c>
      <c r="I7219" s="93" t="s">
        <v>23902</v>
      </c>
      <c r="J7219" s="93" t="s">
        <v>20872</v>
      </c>
      <c r="K7219" s="93" t="s">
        <v>26163</v>
      </c>
      <c r="L7219" s="14">
        <f>AND(vyberHrace&lt;&gt;"",ISNUMBER(SEARCH(vyberHrace,$B7219)))</f>
      </c>
      <c r="M7219" s="14">
        <f>AND($I7219=MID(kododd,1,2),$J7219=MID(kododd,3,3))</f>
      </c>
    </row>
    <row r="7220">
      <c r="A7220" s="95">
        <v>51080</v>
      </c>
      <c r="B7220" s="93" t="s">
        <v>9157</v>
      </c>
      <c r="C7220" s="93" t="s">
        <v>1405</v>
      </c>
      <c r="F7220" s="95">
        <v>23743107</v>
      </c>
      <c r="G7220" s="95">
        <v>0</v>
      </c>
      <c r="H7220" s="93" t="s">
        <v>8976</v>
      </c>
      <c r="I7220" s="93" t="s">
        <v>23902</v>
      </c>
      <c r="J7220" s="93" t="s">
        <v>20854</v>
      </c>
      <c r="K7220" s="93" t="s">
        <v>20042</v>
      </c>
      <c r="L7220" s="14">
        <f>AND(vyberHrace&lt;&gt;"",ISNUMBER(SEARCH(vyberHrace,$B7220)))</f>
      </c>
      <c r="M7220" s="14">
        <f>AND($I7220=MID(kododd,1,2),$J7220=MID(kododd,3,3))</f>
      </c>
    </row>
    <row r="7221">
      <c r="A7221" s="95">
        <v>55255</v>
      </c>
      <c r="B7221" s="93" t="s">
        <v>11853</v>
      </c>
      <c r="C7221" s="93" t="s">
        <v>1410</v>
      </c>
      <c r="D7221" s="95">
        <v>1320</v>
      </c>
      <c r="E7221" s="95">
        <v>1623</v>
      </c>
      <c r="F7221" s="95">
        <v>23758953</v>
      </c>
      <c r="G7221" s="95">
        <v>250</v>
      </c>
      <c r="H7221" s="93" t="s">
        <v>8976</v>
      </c>
      <c r="I7221" s="93" t="s">
        <v>23902</v>
      </c>
      <c r="J7221" s="93" t="s">
        <v>20872</v>
      </c>
      <c r="K7221" s="93" t="s">
        <v>26163</v>
      </c>
      <c r="L7221" s="14">
        <f>AND(vyberHrace&lt;&gt;"",ISNUMBER(SEARCH(vyberHrace,$B7221)))</f>
      </c>
      <c r="M7221" s="14">
        <f>AND($I7221=MID(kododd,1,2),$J7221=MID(kododd,3,3))</f>
      </c>
    </row>
    <row r="7222">
      <c r="A7222" s="95">
        <v>56515</v>
      </c>
      <c r="B7222" s="93" t="s">
        <v>22033</v>
      </c>
      <c r="C7222" s="93" t="s">
        <v>1411</v>
      </c>
      <c r="G7222" s="95">
        <v>250</v>
      </c>
      <c r="H7222" s="93" t="s">
        <v>8976</v>
      </c>
      <c r="I7222" s="93" t="s">
        <v>23902</v>
      </c>
      <c r="J7222" s="93" t="s">
        <v>20853</v>
      </c>
      <c r="K7222" s="93" t="s">
        <v>6888</v>
      </c>
      <c r="L7222" s="14">
        <f>AND(vyberHrace&lt;&gt;"",ISNUMBER(SEARCH(vyberHrace,$B7222)))</f>
      </c>
      <c r="M7222" s="14">
        <f>AND($I7222=MID(kododd,1,2),$J7222=MID(kododd,3,3))</f>
      </c>
    </row>
    <row r="7223">
      <c r="A7223" s="95">
        <v>56039</v>
      </c>
      <c r="B7223" s="93" t="s">
        <v>21893</v>
      </c>
      <c r="C7223" s="93" t="s">
        <v>1424</v>
      </c>
      <c r="G7223" s="95">
        <v>0</v>
      </c>
      <c r="H7223" s="93" t="s">
        <v>8976</v>
      </c>
      <c r="I7223" s="93" t="s">
        <v>23902</v>
      </c>
      <c r="J7223" s="93" t="s">
        <v>20897</v>
      </c>
      <c r="K7223" s="93" t="s">
        <v>11245</v>
      </c>
      <c r="L7223" s="14">
        <f>AND(vyberHrace&lt;&gt;"",ISNUMBER(SEARCH(vyberHrace,$B7223)))</f>
      </c>
      <c r="M7223" s="14">
        <f>AND($I7223=MID(kododd,1,2),$J7223=MID(kododd,3,3))</f>
      </c>
    </row>
    <row r="7224">
      <c r="A7224" s="95">
        <v>57903</v>
      </c>
      <c r="B7224" s="93" t="s">
        <v>24448</v>
      </c>
      <c r="C7224" s="93" t="s">
        <v>1400</v>
      </c>
      <c r="D7224" s="95">
        <v>1402</v>
      </c>
      <c r="E7224" s="95">
        <v>1667</v>
      </c>
      <c r="F7224" s="95">
        <v>23777931</v>
      </c>
      <c r="G7224" s="95">
        <v>250</v>
      </c>
      <c r="H7224" s="93" t="s">
        <v>8976</v>
      </c>
      <c r="I7224" s="93" t="s">
        <v>23902</v>
      </c>
      <c r="J7224" s="93" t="s">
        <v>20933</v>
      </c>
      <c r="K7224" s="93" t="s">
        <v>5593</v>
      </c>
      <c r="L7224" s="14">
        <f>AND(vyberHrace&lt;&gt;"",ISNUMBER(SEARCH(vyberHrace,$B7224)))</f>
      </c>
      <c r="M7224" s="14">
        <f>AND($I7224=MID(kododd,1,2),$J7224=MID(kododd,3,3))</f>
      </c>
    </row>
    <row r="7225">
      <c r="A7225" s="95">
        <v>38535</v>
      </c>
      <c r="B7225" s="93" t="s">
        <v>17279</v>
      </c>
      <c r="C7225" s="93" t="s">
        <v>1438</v>
      </c>
      <c r="D7225" s="95">
        <v>1291</v>
      </c>
      <c r="G7225" s="95">
        <v>0</v>
      </c>
      <c r="H7225" s="93" t="s">
        <v>8976</v>
      </c>
      <c r="I7225" s="93" t="s">
        <v>23902</v>
      </c>
      <c r="J7225" s="93" t="s">
        <v>20903</v>
      </c>
      <c r="K7225" s="93" t="s">
        <v>5073</v>
      </c>
      <c r="L7225" s="14">
        <f>AND(vyberHrace&lt;&gt;"",ISNUMBER(SEARCH(vyberHrace,$B7225)))</f>
      </c>
      <c r="M7225" s="14">
        <f>AND($I7225=MID(kododd,1,2),$J7225=MID(kododd,3,3))</f>
      </c>
    </row>
    <row r="7226">
      <c r="A7226" s="95">
        <v>832</v>
      </c>
      <c r="B7226" s="93" t="s">
        <v>17280</v>
      </c>
      <c r="C7226" s="93" t="s">
        <v>1459</v>
      </c>
      <c r="D7226" s="95">
        <v>1969</v>
      </c>
      <c r="E7226" s="95">
        <v>2027</v>
      </c>
      <c r="F7226" s="95">
        <v>342246</v>
      </c>
      <c r="G7226" s="95">
        <v>250</v>
      </c>
      <c r="H7226" s="93" t="s">
        <v>8976</v>
      </c>
      <c r="I7226" s="93" t="s">
        <v>23902</v>
      </c>
      <c r="J7226" s="93" t="s">
        <v>20844</v>
      </c>
      <c r="K7226" s="93" t="s">
        <v>6682</v>
      </c>
      <c r="L7226" s="14">
        <f>AND(vyberHrace&lt;&gt;"",ISNUMBER(SEARCH(vyberHrace,$B7226)))</f>
      </c>
      <c r="M7226" s="14">
        <f>AND($I7226=MID(kododd,1,2),$J7226=MID(kododd,3,3))</f>
      </c>
    </row>
    <row r="7227">
      <c r="A7227" s="95">
        <v>51344</v>
      </c>
      <c r="B7227" s="93" t="s">
        <v>8105</v>
      </c>
      <c r="C7227" s="93" t="s">
        <v>1415</v>
      </c>
      <c r="D7227" s="95">
        <v>1710</v>
      </c>
      <c r="E7227" s="95">
        <v>1782</v>
      </c>
      <c r="F7227" s="95">
        <v>23758961</v>
      </c>
      <c r="G7227" s="95">
        <v>250</v>
      </c>
      <c r="H7227" s="93" t="s">
        <v>8976</v>
      </c>
      <c r="I7227" s="93" t="s">
        <v>23902</v>
      </c>
      <c r="J7227" s="93" t="s">
        <v>20874</v>
      </c>
      <c r="K7227" s="93" t="s">
        <v>8815</v>
      </c>
      <c r="L7227" s="14">
        <f>AND(vyberHrace&lt;&gt;"",ISNUMBER(SEARCH(vyberHrace,$B7227)))</f>
      </c>
      <c r="M7227" s="14">
        <f>AND($I7227=MID(kododd,1,2),$J7227=MID(kododd,3,3))</f>
      </c>
    </row>
    <row r="7228">
      <c r="A7228" s="95">
        <v>45181</v>
      </c>
      <c r="B7228" s="93" t="s">
        <v>8127</v>
      </c>
      <c r="C7228" s="93" t="s">
        <v>1402</v>
      </c>
      <c r="D7228" s="95">
        <v>1400</v>
      </c>
      <c r="E7228" s="95">
        <v>1529</v>
      </c>
      <c r="F7228" s="95">
        <v>23709448</v>
      </c>
      <c r="G7228" s="95">
        <v>250</v>
      </c>
      <c r="H7228" s="93" t="s">
        <v>8976</v>
      </c>
      <c r="I7228" s="93" t="s">
        <v>23902</v>
      </c>
      <c r="J7228" s="93" t="s">
        <v>20933</v>
      </c>
      <c r="K7228" s="93" t="s">
        <v>5593</v>
      </c>
      <c r="L7228" s="14">
        <f>AND(vyberHrace&lt;&gt;"",ISNUMBER(SEARCH(vyberHrace,$B7228)))</f>
      </c>
      <c r="M7228" s="14">
        <f>AND($I7228=MID(kododd,1,2),$J7228=MID(kododd,3,3))</f>
      </c>
    </row>
    <row r="7229">
      <c r="A7229" s="95">
        <v>49174</v>
      </c>
      <c r="B7229" s="93" t="s">
        <v>8127</v>
      </c>
      <c r="C7229" s="93" t="s">
        <v>1415</v>
      </c>
      <c r="D7229" s="95">
        <v>1256</v>
      </c>
      <c r="E7229" s="95">
        <v>1484</v>
      </c>
      <c r="F7229" s="95">
        <v>23726636</v>
      </c>
      <c r="G7229" s="95">
        <v>250</v>
      </c>
      <c r="H7229" s="93" t="s">
        <v>8976</v>
      </c>
      <c r="I7229" s="93" t="s">
        <v>23902</v>
      </c>
      <c r="J7229" s="93" t="s">
        <v>20933</v>
      </c>
      <c r="K7229" s="93" t="s">
        <v>5593</v>
      </c>
      <c r="L7229" s="14">
        <f>AND(vyberHrace&lt;&gt;"",ISNUMBER(SEARCH(vyberHrace,$B7229)))</f>
      </c>
      <c r="M7229" s="14">
        <f>AND($I7229=MID(kododd,1,2),$J7229=MID(kododd,3,3))</f>
      </c>
    </row>
    <row r="7230">
      <c r="A7230" s="95">
        <v>53562</v>
      </c>
      <c r="B7230" s="93" t="s">
        <v>17754</v>
      </c>
      <c r="C7230" s="93" t="s">
        <v>1424</v>
      </c>
      <c r="D7230" s="95">
        <v>1210</v>
      </c>
      <c r="E7230" s="95">
        <v>1430</v>
      </c>
      <c r="F7230" s="95">
        <v>23753404</v>
      </c>
      <c r="G7230" s="95">
        <v>250</v>
      </c>
      <c r="H7230" s="93" t="s">
        <v>8976</v>
      </c>
      <c r="I7230" s="93" t="s">
        <v>23902</v>
      </c>
      <c r="J7230" s="93" t="s">
        <v>20933</v>
      </c>
      <c r="K7230" s="93" t="s">
        <v>5593</v>
      </c>
      <c r="L7230" s="14">
        <f>AND(vyberHrace&lt;&gt;"",ISNUMBER(SEARCH(vyberHrace,$B7230)))</f>
      </c>
      <c r="M7230" s="14">
        <f>AND($I7230=MID(kododd,1,2),$J7230=MID(kododd,3,3))</f>
      </c>
    </row>
    <row r="7231">
      <c r="A7231" s="95">
        <v>59987</v>
      </c>
      <c r="B7231" s="93" t="s">
        <v>26470</v>
      </c>
      <c r="C7231" s="93" t="s">
        <v>1424</v>
      </c>
      <c r="F7231" s="95">
        <v>571007172</v>
      </c>
      <c r="G7231" s="95">
        <v>250</v>
      </c>
      <c r="H7231" s="93" t="s">
        <v>8976</v>
      </c>
      <c r="I7231" s="93" t="s">
        <v>23902</v>
      </c>
      <c r="J7231" s="93" t="s">
        <v>20854</v>
      </c>
      <c r="K7231" s="93" t="s">
        <v>20042</v>
      </c>
      <c r="L7231" s="14">
        <f>AND(vyberHrace&lt;&gt;"",ISNUMBER(SEARCH(vyberHrace,$B7231)))</f>
      </c>
      <c r="M7231" s="14">
        <f>AND($I7231=MID(kododd,1,2),$J7231=MID(kododd,3,3))</f>
      </c>
    </row>
    <row r="7232">
      <c r="A7232" s="95">
        <v>10453</v>
      </c>
      <c r="B7232" s="93" t="s">
        <v>8143</v>
      </c>
      <c r="C7232" s="93" t="s">
        <v>1407</v>
      </c>
      <c r="D7232" s="95">
        <v>2053</v>
      </c>
      <c r="E7232" s="95">
        <v>2069</v>
      </c>
      <c r="F7232" s="95">
        <v>356654</v>
      </c>
      <c r="G7232" s="95">
        <v>250</v>
      </c>
      <c r="H7232" s="93" t="s">
        <v>8976</v>
      </c>
      <c r="I7232" s="93" t="s">
        <v>23902</v>
      </c>
      <c r="J7232" s="93" t="s">
        <v>20903</v>
      </c>
      <c r="K7232" s="93" t="s">
        <v>5073</v>
      </c>
      <c r="L7232" s="14">
        <f>AND(vyberHrace&lt;&gt;"",ISNUMBER(SEARCH(vyberHrace,$B7232)))</f>
      </c>
      <c r="M7232" s="14">
        <f>AND($I7232=MID(kododd,1,2),$J7232=MID(kododd,3,3))</f>
      </c>
    </row>
    <row r="7233">
      <c r="A7233" s="95">
        <v>35194</v>
      </c>
      <c r="B7233" s="93" t="s">
        <v>28929</v>
      </c>
      <c r="C7233" s="93" t="s">
        <v>1470</v>
      </c>
      <c r="G7233" s="95">
        <v>250</v>
      </c>
      <c r="H7233" s="93" t="s">
        <v>8976</v>
      </c>
      <c r="I7233" s="93" t="s">
        <v>23902</v>
      </c>
      <c r="J7233" s="93" t="s">
        <v>20894</v>
      </c>
      <c r="K7233" s="93" t="s">
        <v>28897</v>
      </c>
      <c r="L7233" s="14">
        <f>AND(vyberHrace&lt;&gt;"",ISNUMBER(SEARCH(vyberHrace,$B7233)))</f>
      </c>
      <c r="M7233" s="14">
        <f>AND($I7233=MID(kododd,1,2),$J7233=MID(kododd,3,3))</f>
      </c>
    </row>
    <row r="7234">
      <c r="A7234" s="95">
        <v>59451</v>
      </c>
      <c r="B7234" s="93" t="s">
        <v>25861</v>
      </c>
      <c r="C7234" s="93" t="s">
        <v>3255</v>
      </c>
      <c r="D7234" s="95">
        <v>1061</v>
      </c>
      <c r="F7234" s="95">
        <v>23782820</v>
      </c>
      <c r="G7234" s="95">
        <v>250</v>
      </c>
      <c r="H7234" s="93" t="s">
        <v>8976</v>
      </c>
      <c r="I7234" s="93" t="s">
        <v>23902</v>
      </c>
      <c r="J7234" s="93" t="s">
        <v>20844</v>
      </c>
      <c r="K7234" s="93" t="s">
        <v>6682</v>
      </c>
      <c r="L7234" s="14">
        <f>AND(vyberHrace&lt;&gt;"",ISNUMBER(SEARCH(vyberHrace,$B7234)))</f>
      </c>
      <c r="M7234" s="14">
        <f>AND($I7234=MID(kododd,1,2),$J7234=MID(kododd,3,3))</f>
      </c>
    </row>
    <row r="7235">
      <c r="A7235" s="95">
        <v>59122</v>
      </c>
      <c r="B7235" s="93" t="s">
        <v>25567</v>
      </c>
      <c r="C7235" s="93" t="s">
        <v>1420</v>
      </c>
      <c r="G7235" s="95">
        <v>250</v>
      </c>
      <c r="H7235" s="93" t="s">
        <v>8976</v>
      </c>
      <c r="I7235" s="93" t="s">
        <v>23902</v>
      </c>
      <c r="J7235" s="93" t="s">
        <v>20853</v>
      </c>
      <c r="K7235" s="93" t="s">
        <v>6888</v>
      </c>
      <c r="L7235" s="14">
        <f>AND(vyberHrace&lt;&gt;"",ISNUMBER(SEARCH(vyberHrace,$B7235)))</f>
      </c>
      <c r="M7235" s="14">
        <f>AND($I7235=MID(kododd,1,2),$J7235=MID(kododd,3,3))</f>
      </c>
    </row>
    <row r="7236">
      <c r="A7236" s="95">
        <v>54080</v>
      </c>
      <c r="B7236" s="93" t="s">
        <v>8334</v>
      </c>
      <c r="C7236" s="93" t="s">
        <v>1424</v>
      </c>
      <c r="G7236" s="95">
        <v>0</v>
      </c>
      <c r="H7236" s="93" t="s">
        <v>8976</v>
      </c>
      <c r="I7236" s="93" t="s">
        <v>23902</v>
      </c>
      <c r="J7236" s="93" t="s">
        <v>20897</v>
      </c>
      <c r="K7236" s="93" t="s">
        <v>11245</v>
      </c>
      <c r="L7236" s="14">
        <f>AND(vyberHrace&lt;&gt;"",ISNUMBER(SEARCH(vyberHrace,$B7236)))</f>
      </c>
      <c r="M7236" s="14">
        <f>AND($I7236=MID(kododd,1,2),$J7236=MID(kododd,3,3))</f>
      </c>
    </row>
    <row r="7237">
      <c r="A7237" s="95">
        <v>54878</v>
      </c>
      <c r="B7237" s="93" t="s">
        <v>26232</v>
      </c>
      <c r="C7237" s="93" t="s">
        <v>1411</v>
      </c>
      <c r="D7237" s="95">
        <v>1297</v>
      </c>
      <c r="E7237" s="95">
        <v>1445</v>
      </c>
      <c r="F7237" s="95">
        <v>23771259</v>
      </c>
      <c r="G7237" s="95">
        <v>250</v>
      </c>
      <c r="H7237" s="93" t="s">
        <v>8976</v>
      </c>
      <c r="I7237" s="93" t="s">
        <v>23902</v>
      </c>
      <c r="J7237" s="93" t="s">
        <v>20859</v>
      </c>
      <c r="K7237" s="93" t="s">
        <v>4895</v>
      </c>
      <c r="L7237" s="14">
        <f>AND(vyberHrace&lt;&gt;"",ISNUMBER(SEARCH(vyberHrace,$B7237)))</f>
      </c>
      <c r="M7237" s="14">
        <f>AND($I7237=MID(kododd,1,2),$J7237=MID(kododd,3,3))</f>
      </c>
    </row>
    <row r="7238">
      <c r="A7238" s="95">
        <v>52061</v>
      </c>
      <c r="B7238" s="93" t="s">
        <v>1685</v>
      </c>
      <c r="C7238" s="93" t="s">
        <v>1420</v>
      </c>
      <c r="G7238" s="95">
        <v>0</v>
      </c>
      <c r="H7238" s="93" t="s">
        <v>8976</v>
      </c>
      <c r="I7238" s="93" t="s">
        <v>23902</v>
      </c>
      <c r="J7238" s="93" t="s">
        <v>20859</v>
      </c>
      <c r="K7238" s="93" t="s">
        <v>4895</v>
      </c>
      <c r="L7238" s="14">
        <f>AND(vyberHrace&lt;&gt;"",ISNUMBER(SEARCH(vyberHrace,$B7238)))</f>
      </c>
      <c r="M7238" s="14">
        <f>AND($I7238=MID(kododd,1,2),$J7238=MID(kododd,3,3))</f>
      </c>
    </row>
    <row r="7239">
      <c r="A7239" s="95">
        <v>60923</v>
      </c>
      <c r="B7239" s="93" t="s">
        <v>27297</v>
      </c>
      <c r="C7239" s="93" t="s">
        <v>1450</v>
      </c>
      <c r="F7239" s="95">
        <v>571006591</v>
      </c>
      <c r="G7239" s="95">
        <v>250</v>
      </c>
      <c r="H7239" s="93" t="s">
        <v>8976</v>
      </c>
      <c r="I7239" s="93" t="s">
        <v>23902</v>
      </c>
      <c r="J7239" s="93" t="s">
        <v>20859</v>
      </c>
      <c r="K7239" s="93" t="s">
        <v>4895</v>
      </c>
      <c r="L7239" s="14">
        <f>AND(vyberHrace&lt;&gt;"",ISNUMBER(SEARCH(vyberHrace,$B7239)))</f>
      </c>
      <c r="M7239" s="14">
        <f>AND($I7239=MID(kododd,1,2),$J7239=MID(kododd,3,3))</f>
      </c>
    </row>
    <row r="7240">
      <c r="A7240" s="95">
        <v>52190</v>
      </c>
      <c r="B7240" s="93" t="s">
        <v>13967</v>
      </c>
      <c r="C7240" s="93" t="s">
        <v>1412</v>
      </c>
      <c r="G7240" s="95">
        <v>0</v>
      </c>
      <c r="H7240" s="93" t="s">
        <v>8976</v>
      </c>
      <c r="I7240" s="93" t="s">
        <v>23902</v>
      </c>
      <c r="J7240" s="93" t="s">
        <v>20859</v>
      </c>
      <c r="K7240" s="93" t="s">
        <v>4895</v>
      </c>
      <c r="L7240" s="14">
        <f>AND(vyberHrace&lt;&gt;"",ISNUMBER(SEARCH(vyberHrace,$B7240)))</f>
      </c>
      <c r="M7240" s="14">
        <f>AND($I7240=MID(kododd,1,2),$J7240=MID(kododd,3,3))</f>
      </c>
    </row>
    <row r="7241">
      <c r="A7241" s="95">
        <v>4307</v>
      </c>
      <c r="B7241" s="93" t="s">
        <v>12856</v>
      </c>
      <c r="C7241" s="93" t="s">
        <v>1469</v>
      </c>
      <c r="D7241" s="95">
        <v>1522</v>
      </c>
      <c r="E7241" s="95">
        <v>1686</v>
      </c>
      <c r="F7241" s="95">
        <v>337978</v>
      </c>
      <c r="G7241" s="95">
        <v>250</v>
      </c>
      <c r="H7241" s="93" t="s">
        <v>8976</v>
      </c>
      <c r="I7241" s="93" t="s">
        <v>23902</v>
      </c>
      <c r="J7241" s="93" t="s">
        <v>20956</v>
      </c>
      <c r="K7241" s="93" t="s">
        <v>5622</v>
      </c>
      <c r="L7241" s="14">
        <f>AND(vyberHrace&lt;&gt;"",ISNUMBER(SEARCH(vyberHrace,$B7241)))</f>
      </c>
      <c r="M7241" s="14">
        <f>AND($I7241=MID(kododd,1,2),$J7241=MID(kododd,3,3))</f>
      </c>
    </row>
    <row r="7242">
      <c r="A7242" s="95">
        <v>54076</v>
      </c>
      <c r="B7242" s="93" t="s">
        <v>17390</v>
      </c>
      <c r="C7242" s="93" t="s">
        <v>1412</v>
      </c>
      <c r="G7242" s="95">
        <v>0</v>
      </c>
      <c r="H7242" s="93" t="s">
        <v>8976</v>
      </c>
      <c r="I7242" s="93" t="s">
        <v>23902</v>
      </c>
      <c r="J7242" s="93" t="s">
        <v>20897</v>
      </c>
      <c r="K7242" s="93" t="s">
        <v>11245</v>
      </c>
      <c r="L7242" s="14">
        <f>AND(vyberHrace&lt;&gt;"",ISNUMBER(SEARCH(vyberHrace,$B7242)))</f>
      </c>
      <c r="M7242" s="14">
        <f>AND($I7242=MID(kododd,1,2),$J7242=MID(kododd,3,3))</f>
      </c>
    </row>
    <row r="7243">
      <c r="A7243" s="95">
        <v>52784</v>
      </c>
      <c r="B7243" s="93" t="s">
        <v>1686</v>
      </c>
      <c r="C7243" s="93" t="s">
        <v>1412</v>
      </c>
      <c r="G7243" s="95">
        <v>0</v>
      </c>
      <c r="H7243" s="93" t="s">
        <v>8976</v>
      </c>
      <c r="I7243" s="93" t="s">
        <v>23902</v>
      </c>
      <c r="J7243" s="93" t="s">
        <v>20859</v>
      </c>
      <c r="K7243" s="93" t="s">
        <v>4895</v>
      </c>
      <c r="L7243" s="14">
        <f>AND(vyberHrace&lt;&gt;"",ISNUMBER(SEARCH(vyberHrace,$B7243)))</f>
      </c>
      <c r="M7243" s="14">
        <f>AND($I7243=MID(kododd,1,2),$J7243=MID(kododd,3,3))</f>
      </c>
    </row>
    <row r="7244">
      <c r="A7244" s="95">
        <v>54928</v>
      </c>
      <c r="B7244" s="93" t="s">
        <v>2790</v>
      </c>
      <c r="C7244" s="93" t="s">
        <v>1422</v>
      </c>
      <c r="F7244" s="95">
        <v>23773472</v>
      </c>
      <c r="G7244" s="95">
        <v>0</v>
      </c>
      <c r="H7244" s="93" t="s">
        <v>8976</v>
      </c>
      <c r="I7244" s="93" t="s">
        <v>23902</v>
      </c>
      <c r="J7244" s="93" t="s">
        <v>20859</v>
      </c>
      <c r="K7244" s="93" t="s">
        <v>4895</v>
      </c>
      <c r="L7244" s="14">
        <f>AND(vyberHrace&lt;&gt;"",ISNUMBER(SEARCH(vyberHrace,$B7244)))</f>
      </c>
      <c r="M7244" s="14">
        <f>AND($I7244=MID(kododd,1,2),$J7244=MID(kododd,3,3))</f>
      </c>
    </row>
    <row r="7245">
      <c r="A7245" s="95">
        <v>59442</v>
      </c>
      <c r="B7245" s="93" t="s">
        <v>25855</v>
      </c>
      <c r="C7245" s="93" t="s">
        <v>1411</v>
      </c>
      <c r="G7245" s="95">
        <v>0</v>
      </c>
      <c r="H7245" s="93" t="s">
        <v>8976</v>
      </c>
      <c r="I7245" s="93" t="s">
        <v>23902</v>
      </c>
      <c r="J7245" s="93" t="s">
        <v>20859</v>
      </c>
      <c r="K7245" s="93" t="s">
        <v>4895</v>
      </c>
      <c r="L7245" s="14">
        <f>AND(vyberHrace&lt;&gt;"",ISNUMBER(SEARCH(vyberHrace,$B7245)))</f>
      </c>
      <c r="M7245" s="14">
        <f>AND($I7245=MID(kododd,1,2),$J7245=MID(kododd,3,3))</f>
      </c>
    </row>
    <row r="7246">
      <c r="A7246" s="95">
        <v>62677</v>
      </c>
      <c r="B7246" s="93" t="s">
        <v>28930</v>
      </c>
      <c r="C7246" s="93" t="s">
        <v>1438</v>
      </c>
      <c r="E7246" s="95">
        <v>1587</v>
      </c>
      <c r="F7246" s="95">
        <v>571003770</v>
      </c>
      <c r="G7246" s="95">
        <v>250</v>
      </c>
      <c r="H7246" s="93" t="s">
        <v>8976</v>
      </c>
      <c r="I7246" s="93" t="s">
        <v>23902</v>
      </c>
      <c r="J7246" s="93" t="s">
        <v>20918</v>
      </c>
      <c r="K7246" s="93" t="s">
        <v>7836</v>
      </c>
      <c r="L7246" s="14">
        <f>AND(vyberHrace&lt;&gt;"",ISNUMBER(SEARCH(vyberHrace,$B7246)))</f>
      </c>
      <c r="M7246" s="14">
        <f>AND($I7246=MID(kododd,1,2),$J7246=MID(kododd,3,3))</f>
      </c>
    </row>
    <row r="7247">
      <c r="A7247" s="95">
        <v>53443</v>
      </c>
      <c r="B7247" s="93" t="s">
        <v>20646</v>
      </c>
      <c r="C7247" s="93" t="s">
        <v>1412</v>
      </c>
      <c r="D7247" s="95">
        <v>1444</v>
      </c>
      <c r="E7247" s="95">
        <v>1685</v>
      </c>
      <c r="F7247" s="95">
        <v>23746386</v>
      </c>
      <c r="G7247" s="95">
        <v>250</v>
      </c>
      <c r="H7247" s="93" t="s">
        <v>8976</v>
      </c>
      <c r="I7247" s="93" t="s">
        <v>23902</v>
      </c>
      <c r="J7247" s="93" t="s">
        <v>20933</v>
      </c>
      <c r="K7247" s="93" t="s">
        <v>5593</v>
      </c>
      <c r="L7247" s="14">
        <f>AND(vyberHrace&lt;&gt;"",ISNUMBER(SEARCH(vyberHrace,$B7247)))</f>
      </c>
      <c r="M7247" s="14">
        <f>AND($I7247=MID(kododd,1,2),$J7247=MID(kododd,3,3))</f>
      </c>
    </row>
    <row r="7248">
      <c r="A7248" s="95">
        <v>47318</v>
      </c>
      <c r="B7248" s="93" t="s">
        <v>13593</v>
      </c>
      <c r="C7248" s="93" t="s">
        <v>1408</v>
      </c>
      <c r="D7248" s="95">
        <v>1366</v>
      </c>
      <c r="E7248" s="95">
        <v>1565</v>
      </c>
      <c r="F7248" s="95">
        <v>23717785</v>
      </c>
      <c r="G7248" s="95">
        <v>0</v>
      </c>
      <c r="H7248" s="93" t="s">
        <v>8976</v>
      </c>
      <c r="I7248" s="93" t="s">
        <v>23902</v>
      </c>
      <c r="J7248" s="93" t="s">
        <v>20859</v>
      </c>
      <c r="K7248" s="93" t="s">
        <v>4895</v>
      </c>
      <c r="L7248" s="14">
        <f>AND(vyberHrace&lt;&gt;"",ISNUMBER(SEARCH(vyberHrace,$B7248)))</f>
      </c>
      <c r="M7248" s="14">
        <f>AND($I7248=MID(kododd,1,2),$J7248=MID(kododd,3,3))</f>
      </c>
    </row>
    <row r="7249">
      <c r="A7249" s="95">
        <v>63283</v>
      </c>
      <c r="B7249" s="93" t="s">
        <v>28931</v>
      </c>
      <c r="C7249" s="93" t="s">
        <v>1486</v>
      </c>
      <c r="G7249" s="95">
        <v>250</v>
      </c>
      <c r="H7249" s="93" t="s">
        <v>8976</v>
      </c>
      <c r="I7249" s="93" t="s">
        <v>23902</v>
      </c>
      <c r="J7249" s="93" t="s">
        <v>20853</v>
      </c>
      <c r="K7249" s="93" t="s">
        <v>6888</v>
      </c>
      <c r="L7249" s="14">
        <f>AND(vyberHrace&lt;&gt;"",ISNUMBER(SEARCH(vyberHrace,$B7249)))</f>
      </c>
      <c r="M7249" s="14">
        <f>AND($I7249=MID(kododd,1,2),$J7249=MID(kododd,3,3))</f>
      </c>
    </row>
    <row r="7250">
      <c r="A7250" s="95">
        <v>55376</v>
      </c>
      <c r="B7250" s="93" t="s">
        <v>8586</v>
      </c>
      <c r="C7250" s="93" t="s">
        <v>1411</v>
      </c>
      <c r="G7250" s="95">
        <v>250</v>
      </c>
      <c r="H7250" s="93" t="s">
        <v>8976</v>
      </c>
      <c r="I7250" s="93" t="s">
        <v>23902</v>
      </c>
      <c r="J7250" s="93" t="s">
        <v>20853</v>
      </c>
      <c r="K7250" s="93" t="s">
        <v>6888</v>
      </c>
      <c r="L7250" s="14">
        <f>AND(vyberHrace&lt;&gt;"",ISNUMBER(SEARCH(vyberHrace,$B7250)))</f>
      </c>
      <c r="M7250" s="14">
        <f>AND($I7250=MID(kododd,1,2),$J7250=MID(kododd,3,3))</f>
      </c>
    </row>
    <row r="7251">
      <c r="A7251" s="95">
        <v>56090</v>
      </c>
      <c r="B7251" s="93" t="s">
        <v>21982</v>
      </c>
      <c r="C7251" s="93" t="s">
        <v>1420</v>
      </c>
      <c r="G7251" s="95">
        <v>250</v>
      </c>
      <c r="H7251" s="93" t="s">
        <v>8976</v>
      </c>
      <c r="I7251" s="93" t="s">
        <v>23902</v>
      </c>
      <c r="J7251" s="93" t="s">
        <v>20854</v>
      </c>
      <c r="K7251" s="93" t="s">
        <v>20042</v>
      </c>
      <c r="L7251" s="14">
        <f>AND(vyberHrace&lt;&gt;"",ISNUMBER(SEARCH(vyberHrace,$B7251)))</f>
      </c>
      <c r="M7251" s="14">
        <f>AND($I7251=MID(kododd,1,2),$J7251=MID(kododd,3,3))</f>
      </c>
    </row>
    <row r="7252">
      <c r="A7252" s="95">
        <v>12212</v>
      </c>
      <c r="B7252" s="93" t="s">
        <v>10707</v>
      </c>
      <c r="C7252" s="93" t="s">
        <v>1453</v>
      </c>
      <c r="D7252" s="95">
        <v>2004</v>
      </c>
      <c r="E7252" s="95">
        <v>2041</v>
      </c>
      <c r="F7252" s="95">
        <v>338010</v>
      </c>
      <c r="G7252" s="95">
        <v>250</v>
      </c>
      <c r="H7252" s="93" t="s">
        <v>8976</v>
      </c>
      <c r="I7252" s="93" t="s">
        <v>23902</v>
      </c>
      <c r="J7252" s="93" t="s">
        <v>20844</v>
      </c>
      <c r="K7252" s="93" t="s">
        <v>6682</v>
      </c>
      <c r="L7252" s="14">
        <f>AND(vyberHrace&lt;&gt;"",ISNUMBER(SEARCH(vyberHrace,$B7252)))</f>
      </c>
      <c r="M7252" s="14">
        <f>AND($I7252=MID(kododd,1,2),$J7252=MID(kododd,3,3))</f>
      </c>
    </row>
    <row r="7253">
      <c r="A7253" s="95">
        <v>671</v>
      </c>
      <c r="B7253" s="93" t="s">
        <v>8605</v>
      </c>
      <c r="C7253" s="93" t="s">
        <v>1472</v>
      </c>
      <c r="D7253" s="95">
        <v>1981</v>
      </c>
      <c r="E7253" s="95">
        <v>1976</v>
      </c>
      <c r="F7253" s="95">
        <v>307769</v>
      </c>
      <c r="G7253" s="95">
        <v>250</v>
      </c>
      <c r="H7253" s="93" t="s">
        <v>8976</v>
      </c>
      <c r="I7253" s="93" t="s">
        <v>23902</v>
      </c>
      <c r="J7253" s="93" t="s">
        <v>20854</v>
      </c>
      <c r="K7253" s="93" t="s">
        <v>20042</v>
      </c>
      <c r="L7253" s="14">
        <f>AND(vyberHrace&lt;&gt;"",ISNUMBER(SEARCH(vyberHrace,$B7253)))</f>
      </c>
      <c r="M7253" s="14">
        <f>AND($I7253=MID(kododd,1,2),$J7253=MID(kododd,3,3))</f>
      </c>
    </row>
    <row r="7254">
      <c r="A7254" s="95">
        <v>33669</v>
      </c>
      <c r="B7254" s="93" t="s">
        <v>19439</v>
      </c>
      <c r="C7254" s="93" t="s">
        <v>1427</v>
      </c>
      <c r="D7254" s="95">
        <v>1405</v>
      </c>
      <c r="G7254" s="95">
        <v>0</v>
      </c>
      <c r="H7254" s="93" t="s">
        <v>8976</v>
      </c>
      <c r="I7254" s="93" t="s">
        <v>23902</v>
      </c>
      <c r="J7254" s="93" t="s">
        <v>20859</v>
      </c>
      <c r="K7254" s="93" t="s">
        <v>4895</v>
      </c>
      <c r="L7254" s="14">
        <f>AND(vyberHrace&lt;&gt;"",ISNUMBER(SEARCH(vyberHrace,$B7254)))</f>
      </c>
      <c r="M7254" s="14">
        <f>AND($I7254=MID(kododd,1,2),$J7254=MID(kododd,3,3))</f>
      </c>
    </row>
    <row r="7255">
      <c r="A7255" s="95">
        <v>56688</v>
      </c>
      <c r="B7255" s="93" t="s">
        <v>21948</v>
      </c>
      <c r="C7255" s="93" t="s">
        <v>1406</v>
      </c>
      <c r="D7255" s="95">
        <v>1044</v>
      </c>
      <c r="F7255" s="95">
        <v>571003274</v>
      </c>
      <c r="G7255" s="95">
        <v>250</v>
      </c>
      <c r="H7255" s="93" t="s">
        <v>8976</v>
      </c>
      <c r="I7255" s="93" t="s">
        <v>23902</v>
      </c>
      <c r="J7255" s="93" t="s">
        <v>20860</v>
      </c>
      <c r="K7255" s="93" t="s">
        <v>409</v>
      </c>
      <c r="L7255" s="14">
        <f>AND(vyberHrace&lt;&gt;"",ISNUMBER(SEARCH(vyberHrace,$B7255)))</f>
      </c>
      <c r="M7255" s="14">
        <f>AND($I7255=MID(kododd,1,2),$J7255=MID(kododd,3,3))</f>
      </c>
    </row>
    <row r="7256">
      <c r="A7256" s="95">
        <v>59422</v>
      </c>
      <c r="B7256" s="93" t="s">
        <v>25837</v>
      </c>
      <c r="C7256" s="93" t="s">
        <v>1414</v>
      </c>
      <c r="D7256" s="95">
        <v>1196</v>
      </c>
      <c r="E7256" s="95">
        <v>1581</v>
      </c>
      <c r="F7256" s="95">
        <v>23782897</v>
      </c>
      <c r="G7256" s="95">
        <v>250</v>
      </c>
      <c r="H7256" s="93" t="s">
        <v>8976</v>
      </c>
      <c r="I7256" s="93" t="s">
        <v>23902</v>
      </c>
      <c r="J7256" s="93" t="s">
        <v>20918</v>
      </c>
      <c r="K7256" s="93" t="s">
        <v>7836</v>
      </c>
      <c r="L7256" s="14">
        <f>AND(vyberHrace&lt;&gt;"",ISNUMBER(SEARCH(vyberHrace,$B7256)))</f>
      </c>
      <c r="M7256" s="14">
        <f>AND($I7256=MID(kododd,1,2),$J7256=MID(kododd,3,3))</f>
      </c>
    </row>
    <row r="7257">
      <c r="A7257" s="95">
        <v>48638</v>
      </c>
      <c r="B7257" s="93" t="s">
        <v>19452</v>
      </c>
      <c r="C7257" s="93" t="s">
        <v>1427</v>
      </c>
      <c r="D7257" s="95">
        <v>1473</v>
      </c>
      <c r="E7257" s="95">
        <v>1676</v>
      </c>
      <c r="F7257" s="95">
        <v>23732431</v>
      </c>
      <c r="G7257" s="95">
        <v>250</v>
      </c>
      <c r="H7257" s="93" t="s">
        <v>8976</v>
      </c>
      <c r="I7257" s="93" t="s">
        <v>23902</v>
      </c>
      <c r="J7257" s="93" t="s">
        <v>20918</v>
      </c>
      <c r="K7257" s="93" t="s">
        <v>7836</v>
      </c>
      <c r="L7257" s="14">
        <f>AND(vyberHrace&lt;&gt;"",ISNUMBER(SEARCH(vyberHrace,$B7257)))</f>
      </c>
      <c r="M7257" s="14">
        <f>AND($I7257=MID(kododd,1,2),$J7257=MID(kododd,3,3))</f>
      </c>
    </row>
    <row r="7258">
      <c r="A7258" s="95">
        <v>12990</v>
      </c>
      <c r="B7258" s="93" t="s">
        <v>19544</v>
      </c>
      <c r="C7258" s="93" t="s">
        <v>1462</v>
      </c>
      <c r="D7258" s="95">
        <v>1955</v>
      </c>
      <c r="E7258" s="95">
        <v>1963</v>
      </c>
      <c r="F7258" s="95">
        <v>342262</v>
      </c>
      <c r="G7258" s="95">
        <v>250</v>
      </c>
      <c r="H7258" s="93" t="s">
        <v>8976</v>
      </c>
      <c r="I7258" s="93" t="s">
        <v>23902</v>
      </c>
      <c r="J7258" s="93" t="s">
        <v>20859</v>
      </c>
      <c r="K7258" s="93" t="s">
        <v>4895</v>
      </c>
      <c r="L7258" s="14">
        <f>AND(vyberHrace&lt;&gt;"",ISNUMBER(SEARCH(vyberHrace,$B7258)))</f>
      </c>
      <c r="M7258" s="14">
        <f>AND($I7258=MID(kododd,1,2),$J7258=MID(kododd,3,3))</f>
      </c>
    </row>
    <row r="7259">
      <c r="A7259" s="95">
        <v>34326</v>
      </c>
      <c r="B7259" s="93" t="s">
        <v>19545</v>
      </c>
      <c r="C7259" s="93" t="s">
        <v>1454</v>
      </c>
      <c r="D7259" s="95">
        <v>1463</v>
      </c>
      <c r="F7259" s="95">
        <v>360686</v>
      </c>
      <c r="G7259" s="95">
        <v>0</v>
      </c>
      <c r="H7259" s="93" t="s">
        <v>8976</v>
      </c>
      <c r="I7259" s="93" t="s">
        <v>23902</v>
      </c>
      <c r="J7259" s="93" t="s">
        <v>20859</v>
      </c>
      <c r="K7259" s="93" t="s">
        <v>4895</v>
      </c>
      <c r="L7259" s="14">
        <f>AND(vyberHrace&lt;&gt;"",ISNUMBER(SEARCH(vyberHrace,$B7259)))</f>
      </c>
      <c r="M7259" s="14">
        <f>AND($I7259=MID(kododd,1,2),$J7259=MID(kododd,3,3))</f>
      </c>
    </row>
    <row r="7260">
      <c r="A7260" s="95">
        <v>37682</v>
      </c>
      <c r="B7260" s="93" t="s">
        <v>19546</v>
      </c>
      <c r="C7260" s="93" t="s">
        <v>1398</v>
      </c>
      <c r="D7260" s="95">
        <v>1233</v>
      </c>
      <c r="F7260" s="95">
        <v>374326</v>
      </c>
      <c r="G7260" s="95">
        <v>0</v>
      </c>
      <c r="H7260" s="93" t="s">
        <v>8976</v>
      </c>
      <c r="I7260" s="93" t="s">
        <v>23902</v>
      </c>
      <c r="J7260" s="93" t="s">
        <v>20859</v>
      </c>
      <c r="K7260" s="93" t="s">
        <v>4895</v>
      </c>
      <c r="L7260" s="14">
        <f>AND(vyberHrace&lt;&gt;"",ISNUMBER(SEARCH(vyberHrace,$B7260)))</f>
      </c>
      <c r="M7260" s="14">
        <f>AND($I7260=MID(kododd,1,2),$J7260=MID(kododd,3,3))</f>
      </c>
    </row>
    <row r="7261">
      <c r="A7261" s="95">
        <v>11581</v>
      </c>
      <c r="B7261" s="93" t="s">
        <v>19557</v>
      </c>
      <c r="C7261" s="93" t="s">
        <v>1467</v>
      </c>
      <c r="D7261" s="95">
        <v>1705</v>
      </c>
      <c r="F7261" s="95">
        <v>342270</v>
      </c>
      <c r="G7261" s="95">
        <v>0</v>
      </c>
      <c r="H7261" s="93" t="s">
        <v>8976</v>
      </c>
      <c r="I7261" s="93" t="s">
        <v>23902</v>
      </c>
      <c r="J7261" s="93" t="s">
        <v>20897</v>
      </c>
      <c r="K7261" s="93" t="s">
        <v>11245</v>
      </c>
      <c r="L7261" s="14">
        <f>AND(vyberHrace&lt;&gt;"",ISNUMBER(SEARCH(vyberHrace,$B7261)))</f>
      </c>
      <c r="M7261" s="14">
        <f>AND($I7261=MID(kododd,1,2),$J7261=MID(kododd,3,3))</f>
      </c>
    </row>
    <row r="7262">
      <c r="A7262" s="95">
        <v>53215</v>
      </c>
      <c r="B7262" s="93" t="s">
        <v>20649</v>
      </c>
      <c r="C7262" s="93" t="s">
        <v>1411</v>
      </c>
      <c r="D7262" s="95">
        <v>1048</v>
      </c>
      <c r="F7262" s="95">
        <v>23754761</v>
      </c>
      <c r="G7262" s="95">
        <v>500</v>
      </c>
      <c r="H7262" s="93" t="s">
        <v>8976</v>
      </c>
      <c r="I7262" s="93" t="s">
        <v>23902</v>
      </c>
      <c r="J7262" s="93" t="s">
        <v>23412</v>
      </c>
      <c r="K7262" s="93" t="s">
        <v>21359</v>
      </c>
      <c r="L7262" s="14">
        <f>AND(vyberHrace&lt;&gt;"",ISNUMBER(SEARCH(vyberHrace,$B7262)))</f>
      </c>
      <c r="M7262" s="14">
        <f>AND($I7262=MID(kododd,1,2),$J7262=MID(kododd,3,3))</f>
      </c>
    </row>
    <row r="7263">
      <c r="A7263" s="95">
        <v>27786</v>
      </c>
      <c r="B7263" s="93" t="s">
        <v>19575</v>
      </c>
      <c r="C7263" s="93" t="s">
        <v>1405</v>
      </c>
      <c r="D7263" s="95">
        <v>1385</v>
      </c>
      <c r="G7263" s="95">
        <v>0</v>
      </c>
      <c r="H7263" s="93" t="s">
        <v>8976</v>
      </c>
      <c r="I7263" s="93" t="s">
        <v>23902</v>
      </c>
      <c r="J7263" s="93" t="s">
        <v>20859</v>
      </c>
      <c r="K7263" s="93" t="s">
        <v>4895</v>
      </c>
      <c r="L7263" s="14">
        <f>AND(vyberHrace&lt;&gt;"",ISNUMBER(SEARCH(vyberHrace,$B7263)))</f>
      </c>
      <c r="M7263" s="14">
        <f>AND($I7263=MID(kododd,1,2),$J7263=MID(kododd,3,3))</f>
      </c>
    </row>
    <row r="7264">
      <c r="A7264" s="95">
        <v>44040</v>
      </c>
      <c r="B7264" s="93" t="s">
        <v>19603</v>
      </c>
      <c r="C7264" s="93" t="s">
        <v>1405</v>
      </c>
      <c r="D7264" s="95">
        <v>1015</v>
      </c>
      <c r="F7264" s="95">
        <v>23704330</v>
      </c>
      <c r="G7264" s="95">
        <v>250</v>
      </c>
      <c r="H7264" s="93" t="s">
        <v>8976</v>
      </c>
      <c r="I7264" s="93" t="s">
        <v>23902</v>
      </c>
      <c r="J7264" s="93" t="s">
        <v>20958</v>
      </c>
      <c r="K7264" s="93" t="s">
        <v>7946</v>
      </c>
      <c r="L7264" s="14">
        <f>AND(vyberHrace&lt;&gt;"",ISNUMBER(SEARCH(vyberHrace,$B7264)))</f>
      </c>
      <c r="M7264" s="14">
        <f>AND($I7264=MID(kododd,1,2),$J7264=MID(kododd,3,3))</f>
      </c>
    </row>
    <row r="7265">
      <c r="A7265" s="95">
        <v>63563</v>
      </c>
      <c r="B7265" s="93" t="s">
        <v>28932</v>
      </c>
      <c r="C7265" s="93" t="s">
        <v>1409</v>
      </c>
      <c r="G7265" s="95">
        <v>250</v>
      </c>
      <c r="H7265" s="93" t="s">
        <v>8976</v>
      </c>
      <c r="I7265" s="93" t="s">
        <v>23902</v>
      </c>
      <c r="J7265" s="93" t="s">
        <v>20960</v>
      </c>
      <c r="K7265" s="93" t="s">
        <v>11267</v>
      </c>
      <c r="L7265" s="14">
        <f>AND(vyberHrace&lt;&gt;"",ISNUMBER(SEARCH(vyberHrace,$B7265)))</f>
      </c>
      <c r="M7265" s="14">
        <f>AND($I7265=MID(kododd,1,2),$J7265=MID(kododd,3,3))</f>
      </c>
    </row>
    <row r="7266">
      <c r="A7266" s="95">
        <v>58300</v>
      </c>
      <c r="B7266" s="93" t="s">
        <v>24812</v>
      </c>
      <c r="C7266" s="93" t="s">
        <v>1424</v>
      </c>
      <c r="G7266" s="95">
        <v>250</v>
      </c>
      <c r="H7266" s="93" t="s">
        <v>8976</v>
      </c>
      <c r="I7266" s="93" t="s">
        <v>23902</v>
      </c>
      <c r="J7266" s="93" t="s">
        <v>20854</v>
      </c>
      <c r="K7266" s="93" t="s">
        <v>20042</v>
      </c>
      <c r="L7266" s="14">
        <f>AND(vyberHrace&lt;&gt;"",ISNUMBER(SEARCH(vyberHrace,$B7266)))</f>
      </c>
      <c r="M7266" s="14">
        <f>AND($I7266=MID(kododd,1,2),$J7266=MID(kododd,3,3))</f>
      </c>
    </row>
    <row r="7267">
      <c r="A7267" s="95">
        <v>39734</v>
      </c>
      <c r="B7267" s="93" t="s">
        <v>15483</v>
      </c>
      <c r="C7267" s="93" t="s">
        <v>1400</v>
      </c>
      <c r="G7267" s="95">
        <v>0</v>
      </c>
      <c r="H7267" s="93" t="s">
        <v>8976</v>
      </c>
      <c r="I7267" s="93" t="s">
        <v>23902</v>
      </c>
      <c r="J7267" s="93" t="s">
        <v>20859</v>
      </c>
      <c r="K7267" s="93" t="s">
        <v>4895</v>
      </c>
      <c r="L7267" s="14">
        <f>AND(vyberHrace&lt;&gt;"",ISNUMBER(SEARCH(vyberHrace,$B7267)))</f>
      </c>
      <c r="M7267" s="14">
        <f>AND($I7267=MID(kododd,1,2),$J7267=MID(kododd,3,3))</f>
      </c>
    </row>
    <row r="7268">
      <c r="A7268" s="95">
        <v>38797</v>
      </c>
      <c r="B7268" s="93" t="s">
        <v>17971</v>
      </c>
      <c r="C7268" s="93" t="s">
        <v>1443</v>
      </c>
      <c r="D7268" s="95">
        <v>1387</v>
      </c>
      <c r="E7268" s="95">
        <v>1626</v>
      </c>
      <c r="F7268" s="95">
        <v>23700270</v>
      </c>
      <c r="G7268" s="95">
        <v>0</v>
      </c>
      <c r="H7268" s="93" t="s">
        <v>8976</v>
      </c>
      <c r="I7268" s="93" t="s">
        <v>23902</v>
      </c>
      <c r="J7268" s="93" t="s">
        <v>20872</v>
      </c>
      <c r="K7268" s="93" t="s">
        <v>26163</v>
      </c>
      <c r="L7268" s="14">
        <f>AND(vyberHrace&lt;&gt;"",ISNUMBER(SEARCH(vyberHrace,$B7268)))</f>
      </c>
      <c r="M7268" s="14">
        <f>AND($I7268=MID(kododd,1,2),$J7268=MID(kododd,3,3))</f>
      </c>
    </row>
    <row r="7269">
      <c r="A7269" s="95">
        <v>37651</v>
      </c>
      <c r="B7269" s="93" t="s">
        <v>26199</v>
      </c>
      <c r="C7269" s="93" t="s">
        <v>1409</v>
      </c>
      <c r="D7269" s="95">
        <v>1240</v>
      </c>
      <c r="G7269" s="95">
        <v>0</v>
      </c>
      <c r="H7269" s="93" t="s">
        <v>8976</v>
      </c>
      <c r="I7269" s="93" t="s">
        <v>23902</v>
      </c>
      <c r="J7269" s="93" t="s">
        <v>20859</v>
      </c>
      <c r="K7269" s="93" t="s">
        <v>4895</v>
      </c>
      <c r="L7269" s="14">
        <f>AND(vyberHrace&lt;&gt;"",ISNUMBER(SEARCH(vyberHrace,$B7269)))</f>
      </c>
      <c r="M7269" s="14">
        <f>AND($I7269=MID(kododd,1,2),$J7269=MID(kododd,3,3))</f>
      </c>
    </row>
    <row r="7270">
      <c r="A7270" s="95">
        <v>49997</v>
      </c>
      <c r="B7270" s="93" t="s">
        <v>20399</v>
      </c>
      <c r="C7270" s="93" t="s">
        <v>1406</v>
      </c>
      <c r="G7270" s="95">
        <v>0</v>
      </c>
      <c r="H7270" s="93" t="s">
        <v>8976</v>
      </c>
      <c r="I7270" s="93" t="s">
        <v>23902</v>
      </c>
      <c r="J7270" s="93" t="s">
        <v>20859</v>
      </c>
      <c r="K7270" s="93" t="s">
        <v>4895</v>
      </c>
      <c r="L7270" s="14">
        <f>AND(vyberHrace&lt;&gt;"",ISNUMBER(SEARCH(vyberHrace,$B7270)))</f>
      </c>
      <c r="M7270" s="14">
        <f>AND($I7270=MID(kododd,1,2),$J7270=MID(kododd,3,3))</f>
      </c>
    </row>
    <row r="7271">
      <c r="A7271" s="95">
        <v>59358</v>
      </c>
      <c r="B7271" s="93" t="s">
        <v>25777</v>
      </c>
      <c r="C7271" s="93" t="s">
        <v>1450</v>
      </c>
      <c r="G7271" s="95">
        <v>0</v>
      </c>
      <c r="H7271" s="93" t="s">
        <v>8976</v>
      </c>
      <c r="I7271" s="93" t="s">
        <v>23902</v>
      </c>
      <c r="J7271" s="93" t="s">
        <v>20897</v>
      </c>
      <c r="K7271" s="93" t="s">
        <v>11245</v>
      </c>
      <c r="L7271" s="14">
        <f>AND(vyberHrace&lt;&gt;"",ISNUMBER(SEARCH(vyberHrace,$B7271)))</f>
      </c>
      <c r="M7271" s="14">
        <f>AND($I7271=MID(kododd,1,2),$J7271=MID(kododd,3,3))</f>
      </c>
    </row>
    <row r="7272">
      <c r="A7272" s="95">
        <v>407</v>
      </c>
      <c r="B7272" s="93" t="s">
        <v>20528</v>
      </c>
      <c r="C7272" s="93" t="s">
        <v>1441</v>
      </c>
      <c r="D7272" s="95">
        <v>2105</v>
      </c>
      <c r="E7272" s="95">
        <v>2108</v>
      </c>
      <c r="F7272" s="95">
        <v>301248</v>
      </c>
      <c r="G7272" s="95">
        <v>0</v>
      </c>
      <c r="H7272" s="93" t="s">
        <v>8976</v>
      </c>
      <c r="I7272" s="93" t="s">
        <v>23902</v>
      </c>
      <c r="J7272" s="93" t="s">
        <v>20933</v>
      </c>
      <c r="K7272" s="93" t="s">
        <v>5593</v>
      </c>
      <c r="L7272" s="14">
        <f>AND(vyberHrace&lt;&gt;"",ISNUMBER(SEARCH(vyberHrace,$B7272)))</f>
      </c>
      <c r="M7272" s="14">
        <f>AND($I7272=MID(kododd,1,2),$J7272=MID(kododd,3,3))</f>
      </c>
    </row>
    <row r="7273">
      <c r="A7273" s="95">
        <v>68</v>
      </c>
      <c r="B7273" s="93" t="s">
        <v>20529</v>
      </c>
      <c r="C7273" s="93" t="s">
        <v>1440</v>
      </c>
      <c r="D7273" s="95">
        <v>2046</v>
      </c>
      <c r="E7273" s="95">
        <v>2069</v>
      </c>
      <c r="F7273" s="95">
        <v>300683</v>
      </c>
      <c r="G7273" s="95">
        <v>250</v>
      </c>
      <c r="H7273" s="93" t="s">
        <v>8976</v>
      </c>
      <c r="I7273" s="93" t="s">
        <v>23902</v>
      </c>
      <c r="J7273" s="93" t="s">
        <v>20859</v>
      </c>
      <c r="K7273" s="93" t="s">
        <v>4895</v>
      </c>
      <c r="L7273" s="14">
        <f>AND(vyberHrace&lt;&gt;"",ISNUMBER(SEARCH(vyberHrace,$B7273)))</f>
      </c>
      <c r="M7273" s="14">
        <f>AND($I7273=MID(kododd,1,2),$J7273=MID(kododd,3,3))</f>
      </c>
    </row>
    <row r="7274">
      <c r="A7274" s="95">
        <v>17382</v>
      </c>
      <c r="B7274" s="93" t="s">
        <v>23965</v>
      </c>
      <c r="C7274" s="93" t="s">
        <v>1459</v>
      </c>
      <c r="D7274" s="95">
        <v>1666</v>
      </c>
      <c r="E7274" s="95">
        <v>1806</v>
      </c>
      <c r="F7274" s="95">
        <v>342300</v>
      </c>
      <c r="G7274" s="95">
        <v>250</v>
      </c>
      <c r="H7274" s="93" t="s">
        <v>8976</v>
      </c>
      <c r="I7274" s="93" t="s">
        <v>23902</v>
      </c>
      <c r="J7274" s="93" t="s">
        <v>20913</v>
      </c>
      <c r="K7274" s="93" t="s">
        <v>126</v>
      </c>
      <c r="L7274" s="14">
        <f>AND(vyberHrace&lt;&gt;"",ISNUMBER(SEARCH(vyberHrace,$B7274)))</f>
      </c>
      <c r="M7274" s="14">
        <f>AND($I7274=MID(kododd,1,2),$J7274=MID(kododd,3,3))</f>
      </c>
    </row>
    <row r="7275">
      <c r="A7275" s="95">
        <v>155</v>
      </c>
      <c r="B7275" s="93" t="s">
        <v>20558</v>
      </c>
      <c r="C7275" s="93" t="s">
        <v>1462</v>
      </c>
      <c r="D7275" s="95">
        <v>1824</v>
      </c>
      <c r="E7275" s="95">
        <v>1881</v>
      </c>
      <c r="F7275" s="95">
        <v>305308</v>
      </c>
      <c r="G7275" s="95">
        <v>250</v>
      </c>
      <c r="H7275" s="93" t="s">
        <v>8976</v>
      </c>
      <c r="I7275" s="93" t="s">
        <v>23902</v>
      </c>
      <c r="J7275" s="93" t="s">
        <v>20902</v>
      </c>
      <c r="K7275" s="93" t="s">
        <v>10158</v>
      </c>
      <c r="L7275" s="14">
        <f>AND(vyberHrace&lt;&gt;"",ISNUMBER(SEARCH(vyberHrace,$B7275)))</f>
      </c>
      <c r="M7275" s="14">
        <f>AND($I7275=MID(kododd,1,2),$J7275=MID(kododd,3,3))</f>
      </c>
    </row>
    <row r="7276">
      <c r="A7276" s="95">
        <v>38280</v>
      </c>
      <c r="B7276" s="93" t="s">
        <v>19124</v>
      </c>
      <c r="C7276" s="93" t="s">
        <v>1409</v>
      </c>
      <c r="D7276" s="95">
        <v>2016</v>
      </c>
      <c r="E7276" s="95">
        <v>2057</v>
      </c>
      <c r="F7276" s="95">
        <v>384569</v>
      </c>
      <c r="G7276" s="95">
        <v>250</v>
      </c>
      <c r="H7276" s="93" t="s">
        <v>8976</v>
      </c>
      <c r="I7276" s="93" t="s">
        <v>23902</v>
      </c>
      <c r="J7276" s="93" t="s">
        <v>20933</v>
      </c>
      <c r="K7276" s="93" t="s">
        <v>5593</v>
      </c>
      <c r="L7276" s="14">
        <f>AND(vyberHrace&lt;&gt;"",ISNUMBER(SEARCH(vyberHrace,$B7276)))</f>
      </c>
      <c r="M7276" s="14">
        <f>AND($I7276=MID(kododd,1,2),$J7276=MID(kododd,3,3))</f>
      </c>
    </row>
    <row r="7277">
      <c r="A7277" s="95">
        <v>16186</v>
      </c>
      <c r="B7277" s="93" t="s">
        <v>19125</v>
      </c>
      <c r="C7277" s="93" t="s">
        <v>1463</v>
      </c>
      <c r="D7277" s="95">
        <v>1825</v>
      </c>
      <c r="E7277" s="95">
        <v>1907</v>
      </c>
      <c r="F7277" s="95">
        <v>384577</v>
      </c>
      <c r="G7277" s="95">
        <v>250</v>
      </c>
      <c r="H7277" s="93" t="s">
        <v>8976</v>
      </c>
      <c r="I7277" s="93" t="s">
        <v>23902</v>
      </c>
      <c r="J7277" s="93" t="s">
        <v>20933</v>
      </c>
      <c r="K7277" s="93" t="s">
        <v>5593</v>
      </c>
      <c r="L7277" s="14">
        <f>AND(vyberHrace&lt;&gt;"",ISNUMBER(SEARCH(vyberHrace,$B7277)))</f>
      </c>
      <c r="M7277" s="14">
        <f>AND($I7277=MID(kododd,1,2),$J7277=MID(kododd,3,3))</f>
      </c>
    </row>
    <row r="7278">
      <c r="A7278" s="95">
        <v>42359</v>
      </c>
      <c r="B7278" s="93" t="s">
        <v>19127</v>
      </c>
      <c r="C7278" s="93" t="s">
        <v>1402</v>
      </c>
      <c r="D7278" s="95">
        <v>1331</v>
      </c>
      <c r="E7278" s="95">
        <v>1597</v>
      </c>
      <c r="F7278" s="95">
        <v>396800</v>
      </c>
      <c r="G7278" s="95">
        <v>0</v>
      </c>
      <c r="H7278" s="93" t="s">
        <v>8976</v>
      </c>
      <c r="I7278" s="93" t="s">
        <v>23902</v>
      </c>
      <c r="J7278" s="93" t="s">
        <v>20933</v>
      </c>
      <c r="K7278" s="93" t="s">
        <v>5593</v>
      </c>
      <c r="L7278" s="14">
        <f>AND(vyberHrace&lt;&gt;"",ISNUMBER(SEARCH(vyberHrace,$B7278)))</f>
      </c>
      <c r="M7278" s="14">
        <f>AND($I7278=MID(kododd,1,2),$J7278=MID(kododd,3,3))</f>
      </c>
    </row>
    <row r="7279">
      <c r="A7279" s="95">
        <v>41189</v>
      </c>
      <c r="B7279" s="93" t="s">
        <v>19128</v>
      </c>
      <c r="C7279" s="93" t="s">
        <v>1400</v>
      </c>
      <c r="D7279" s="95">
        <v>1689</v>
      </c>
      <c r="E7279" s="95">
        <v>1795</v>
      </c>
      <c r="F7279" s="95">
        <v>384585</v>
      </c>
      <c r="G7279" s="95">
        <v>0</v>
      </c>
      <c r="H7279" s="93" t="s">
        <v>8976</v>
      </c>
      <c r="I7279" s="93" t="s">
        <v>23902</v>
      </c>
      <c r="J7279" s="93" t="s">
        <v>20933</v>
      </c>
      <c r="K7279" s="93" t="s">
        <v>5593</v>
      </c>
      <c r="L7279" s="14">
        <f>AND(vyberHrace&lt;&gt;"",ISNUMBER(SEARCH(vyberHrace,$B7279)))</f>
      </c>
      <c r="M7279" s="14">
        <f>AND($I7279=MID(kododd,1,2),$J7279=MID(kododd,3,3))</f>
      </c>
    </row>
    <row r="7280">
      <c r="A7280" s="95">
        <v>16159</v>
      </c>
      <c r="B7280" s="93" t="s">
        <v>19137</v>
      </c>
      <c r="C7280" s="93" t="s">
        <v>1404</v>
      </c>
      <c r="D7280" s="95">
        <v>1728</v>
      </c>
      <c r="E7280" s="95">
        <v>1843</v>
      </c>
      <c r="F7280" s="95">
        <v>334987</v>
      </c>
      <c r="G7280" s="95">
        <v>250</v>
      </c>
      <c r="H7280" s="93" t="s">
        <v>8976</v>
      </c>
      <c r="I7280" s="93" t="s">
        <v>23902</v>
      </c>
      <c r="J7280" s="93" t="s">
        <v>20872</v>
      </c>
      <c r="K7280" s="93" t="s">
        <v>26163</v>
      </c>
      <c r="L7280" s="14">
        <f>AND(vyberHrace&lt;&gt;"",ISNUMBER(SEARCH(vyberHrace,$B7280)))</f>
      </c>
      <c r="M7280" s="14">
        <f>AND($I7280=MID(kododd,1,2),$J7280=MID(kododd,3,3))</f>
      </c>
    </row>
    <row r="7281">
      <c r="A7281" s="95">
        <v>56089</v>
      </c>
      <c r="B7281" s="93" t="s">
        <v>21983</v>
      </c>
      <c r="C7281" s="93" t="s">
        <v>1450</v>
      </c>
      <c r="G7281" s="95">
        <v>250</v>
      </c>
      <c r="H7281" s="93" t="s">
        <v>8976</v>
      </c>
      <c r="I7281" s="93" t="s">
        <v>23902</v>
      </c>
      <c r="J7281" s="93" t="s">
        <v>20854</v>
      </c>
      <c r="K7281" s="93" t="s">
        <v>20042</v>
      </c>
      <c r="L7281" s="14">
        <f>AND(vyberHrace&lt;&gt;"",ISNUMBER(SEARCH(vyberHrace,$B7281)))</f>
      </c>
      <c r="M7281" s="14">
        <f>AND($I7281=MID(kododd,1,2),$J7281=MID(kododd,3,3))</f>
      </c>
    </row>
    <row r="7282">
      <c r="A7282" s="95">
        <v>793</v>
      </c>
      <c r="B7282" s="93" t="s">
        <v>19154</v>
      </c>
      <c r="C7282" s="93" t="s">
        <v>1472</v>
      </c>
      <c r="D7282" s="95">
        <v>1981</v>
      </c>
      <c r="E7282" s="95">
        <v>2006</v>
      </c>
      <c r="F7282" s="95">
        <v>319546</v>
      </c>
      <c r="G7282" s="95">
        <v>250</v>
      </c>
      <c r="H7282" s="93" t="s">
        <v>8976</v>
      </c>
      <c r="I7282" s="93" t="s">
        <v>23902</v>
      </c>
      <c r="J7282" s="93" t="s">
        <v>20956</v>
      </c>
      <c r="K7282" s="93" t="s">
        <v>5622</v>
      </c>
      <c r="L7282" s="14">
        <f>AND(vyberHrace&lt;&gt;"",ISNUMBER(SEARCH(vyberHrace,$B7282)))</f>
      </c>
      <c r="M7282" s="14">
        <f>AND($I7282=MID(kododd,1,2),$J7282=MID(kododd,3,3))</f>
      </c>
    </row>
    <row r="7283">
      <c r="A7283" s="95">
        <v>52953</v>
      </c>
      <c r="B7283" s="93" t="s">
        <v>1670</v>
      </c>
      <c r="C7283" s="93" t="s">
        <v>1413</v>
      </c>
      <c r="G7283" s="95">
        <v>0</v>
      </c>
      <c r="H7283" s="93" t="s">
        <v>8976</v>
      </c>
      <c r="I7283" s="93" t="s">
        <v>23902</v>
      </c>
      <c r="J7283" s="93" t="s">
        <v>20897</v>
      </c>
      <c r="K7283" s="93" t="s">
        <v>11245</v>
      </c>
      <c r="L7283" s="14">
        <f>AND(vyberHrace&lt;&gt;"",ISNUMBER(SEARCH(vyberHrace,$B7283)))</f>
      </c>
      <c r="M7283" s="14">
        <f>AND($I7283=MID(kododd,1,2),$J7283=MID(kododd,3,3))</f>
      </c>
    </row>
    <row r="7284">
      <c r="A7284" s="95">
        <v>60909</v>
      </c>
      <c r="B7284" s="93" t="s">
        <v>27284</v>
      </c>
      <c r="C7284" s="93" t="s">
        <v>1486</v>
      </c>
      <c r="F7284" s="95">
        <v>23795930</v>
      </c>
      <c r="G7284" s="95">
        <v>250</v>
      </c>
      <c r="H7284" s="93" t="s">
        <v>8976</v>
      </c>
      <c r="I7284" s="93" t="s">
        <v>23902</v>
      </c>
      <c r="J7284" s="93" t="s">
        <v>20859</v>
      </c>
      <c r="K7284" s="93" t="s">
        <v>4895</v>
      </c>
      <c r="L7284" s="14">
        <f>AND(vyberHrace&lt;&gt;"",ISNUMBER(SEARCH(vyberHrace,$B7284)))</f>
      </c>
      <c r="M7284" s="14">
        <f>AND($I7284=MID(kododd,1,2),$J7284=MID(kododd,3,3))</f>
      </c>
    </row>
    <row r="7285">
      <c r="A7285" s="95">
        <v>41528</v>
      </c>
      <c r="B7285" s="93" t="s">
        <v>18124</v>
      </c>
      <c r="C7285" s="93" t="s">
        <v>1400</v>
      </c>
      <c r="G7285" s="95">
        <v>0</v>
      </c>
      <c r="H7285" s="93" t="s">
        <v>8976</v>
      </c>
      <c r="I7285" s="93" t="s">
        <v>23902</v>
      </c>
      <c r="J7285" s="93" t="s">
        <v>20859</v>
      </c>
      <c r="K7285" s="93" t="s">
        <v>4895</v>
      </c>
      <c r="L7285" s="14">
        <f>AND(vyberHrace&lt;&gt;"",ISNUMBER(SEARCH(vyberHrace,$B7285)))</f>
      </c>
      <c r="M7285" s="14">
        <f>AND($I7285=MID(kododd,1,2),$J7285=MID(kododd,3,3))</f>
      </c>
    </row>
    <row r="7286">
      <c r="A7286" s="95">
        <v>44913</v>
      </c>
      <c r="B7286" s="93" t="s">
        <v>18124</v>
      </c>
      <c r="C7286" s="93" t="s">
        <v>1418</v>
      </c>
      <c r="D7286" s="95">
        <v>1422</v>
      </c>
      <c r="F7286" s="95">
        <v>23728221</v>
      </c>
      <c r="G7286" s="95">
        <v>250</v>
      </c>
      <c r="H7286" s="93" t="s">
        <v>8976</v>
      </c>
      <c r="I7286" s="93" t="s">
        <v>23902</v>
      </c>
      <c r="J7286" s="93" t="s">
        <v>20933</v>
      </c>
      <c r="K7286" s="93" t="s">
        <v>5593</v>
      </c>
      <c r="L7286" s="14">
        <f>AND(vyberHrace&lt;&gt;"",ISNUMBER(SEARCH(vyberHrace,$B7286)))</f>
      </c>
      <c r="M7286" s="14">
        <f>AND($I7286=MID(kododd,1,2),$J7286=MID(kododd,3,3))</f>
      </c>
    </row>
    <row r="7287">
      <c r="A7287" s="95">
        <v>477</v>
      </c>
      <c r="B7287" s="93" t="s">
        <v>20297</v>
      </c>
      <c r="C7287" s="93" t="s">
        <v>1466</v>
      </c>
      <c r="D7287" s="95">
        <v>2096</v>
      </c>
      <c r="G7287" s="95">
        <v>0</v>
      </c>
      <c r="H7287" s="93" t="s">
        <v>8976</v>
      </c>
      <c r="I7287" s="93" t="s">
        <v>23902</v>
      </c>
      <c r="J7287" s="93" t="s">
        <v>20897</v>
      </c>
      <c r="K7287" s="93" t="s">
        <v>11245</v>
      </c>
      <c r="L7287" s="14">
        <f>AND(vyberHrace&lt;&gt;"",ISNUMBER(SEARCH(vyberHrace,$B7287)))</f>
      </c>
      <c r="M7287" s="14">
        <f>AND($I7287=MID(kododd,1,2),$J7287=MID(kododd,3,3))</f>
      </c>
    </row>
    <row r="7288">
      <c r="A7288" s="95">
        <v>36837</v>
      </c>
      <c r="B7288" s="93" t="s">
        <v>20301</v>
      </c>
      <c r="C7288" s="93" t="s">
        <v>1421</v>
      </c>
      <c r="D7288" s="95">
        <v>1554</v>
      </c>
      <c r="E7288" s="95">
        <v>1769</v>
      </c>
      <c r="F7288" s="95">
        <v>364207</v>
      </c>
      <c r="G7288" s="95">
        <v>0</v>
      </c>
      <c r="H7288" s="93" t="s">
        <v>8976</v>
      </c>
      <c r="I7288" s="93" t="s">
        <v>23902</v>
      </c>
      <c r="J7288" s="93" t="s">
        <v>20913</v>
      </c>
      <c r="K7288" s="93" t="s">
        <v>126</v>
      </c>
      <c r="L7288" s="14">
        <f>AND(vyberHrace&lt;&gt;"",ISNUMBER(SEARCH(vyberHrace,$B7288)))</f>
      </c>
      <c r="M7288" s="14">
        <f>AND($I7288=MID(kododd,1,2),$J7288=MID(kododd,3,3))</f>
      </c>
    </row>
    <row r="7289">
      <c r="A7289" s="95">
        <v>57460</v>
      </c>
      <c r="B7289" s="93" t="s">
        <v>21894</v>
      </c>
      <c r="C7289" s="93" t="s">
        <v>1461</v>
      </c>
      <c r="D7289" s="95">
        <v>1490</v>
      </c>
      <c r="E7289" s="95">
        <v>1678</v>
      </c>
      <c r="F7289" s="95">
        <v>23772514</v>
      </c>
      <c r="G7289" s="95">
        <v>250</v>
      </c>
      <c r="H7289" s="93" t="s">
        <v>8976</v>
      </c>
      <c r="I7289" s="93" t="s">
        <v>23902</v>
      </c>
      <c r="J7289" s="93" t="s">
        <v>20897</v>
      </c>
      <c r="K7289" s="93" t="s">
        <v>11245</v>
      </c>
      <c r="L7289" s="14">
        <f>AND(vyberHrace&lt;&gt;"",ISNUMBER(SEARCH(vyberHrace,$B7289)))</f>
      </c>
      <c r="M7289" s="14">
        <f>AND($I7289=MID(kododd,1,2),$J7289=MID(kododd,3,3))</f>
      </c>
    </row>
    <row r="7290">
      <c r="A7290" s="95">
        <v>39732</v>
      </c>
      <c r="B7290" s="93" t="s">
        <v>20320</v>
      </c>
      <c r="C7290" s="93" t="s">
        <v>1400</v>
      </c>
      <c r="D7290" s="95">
        <v>1100</v>
      </c>
      <c r="G7290" s="95">
        <v>0</v>
      </c>
      <c r="H7290" s="93" t="s">
        <v>8976</v>
      </c>
      <c r="I7290" s="93" t="s">
        <v>23902</v>
      </c>
      <c r="J7290" s="93" t="s">
        <v>20859</v>
      </c>
      <c r="K7290" s="93" t="s">
        <v>4895</v>
      </c>
      <c r="L7290" s="14">
        <f>AND(vyberHrace&lt;&gt;"",ISNUMBER(SEARCH(vyberHrace,$B7290)))</f>
      </c>
      <c r="M7290" s="14">
        <f>AND($I7290=MID(kododd,1,2),$J7290=MID(kododd,3,3))</f>
      </c>
    </row>
    <row r="7291">
      <c r="A7291" s="95">
        <v>14403</v>
      </c>
      <c r="B7291" s="93" t="s">
        <v>18228</v>
      </c>
      <c r="C7291" s="93" t="s">
        <v>1436</v>
      </c>
      <c r="D7291" s="95">
        <v>1895</v>
      </c>
      <c r="E7291" s="95">
        <v>1931</v>
      </c>
      <c r="F7291" s="95">
        <v>342319</v>
      </c>
      <c r="G7291" s="95">
        <v>250</v>
      </c>
      <c r="H7291" s="93" t="s">
        <v>8976</v>
      </c>
      <c r="I7291" s="93" t="s">
        <v>23902</v>
      </c>
      <c r="J7291" s="93" t="s">
        <v>20854</v>
      </c>
      <c r="K7291" s="93" t="s">
        <v>20042</v>
      </c>
      <c r="L7291" s="14">
        <f>AND(vyberHrace&lt;&gt;"",ISNUMBER(SEARCH(vyberHrace,$B7291)))</f>
      </c>
      <c r="M7291" s="14">
        <f>AND($I7291=MID(kododd,1,2),$J7291=MID(kododd,3,3))</f>
      </c>
    </row>
    <row r="7292">
      <c r="A7292" s="95">
        <v>61591</v>
      </c>
      <c r="B7292" s="93" t="s">
        <v>24901</v>
      </c>
      <c r="C7292" s="93" t="s">
        <v>1422</v>
      </c>
      <c r="G7292" s="95">
        <v>250</v>
      </c>
      <c r="H7292" s="93" t="s">
        <v>8976</v>
      </c>
      <c r="I7292" s="93" t="s">
        <v>23902</v>
      </c>
      <c r="J7292" s="93" t="s">
        <v>20854</v>
      </c>
      <c r="K7292" s="93" t="s">
        <v>20042</v>
      </c>
      <c r="L7292" s="14">
        <f>AND(vyberHrace&lt;&gt;"",ISNUMBER(SEARCH(vyberHrace,$B7292)))</f>
      </c>
      <c r="M7292" s="14">
        <f>AND($I7292=MID(kododd,1,2),$J7292=MID(kododd,3,3))</f>
      </c>
    </row>
    <row r="7293">
      <c r="A7293" s="95">
        <v>55378</v>
      </c>
      <c r="B7293" s="93" t="s">
        <v>22035</v>
      </c>
      <c r="C7293" s="93" t="s">
        <v>1420</v>
      </c>
      <c r="G7293" s="95">
        <v>250</v>
      </c>
      <c r="H7293" s="93" t="s">
        <v>8976</v>
      </c>
      <c r="I7293" s="93" t="s">
        <v>23902</v>
      </c>
      <c r="J7293" s="93" t="s">
        <v>20853</v>
      </c>
      <c r="K7293" s="93" t="s">
        <v>6888</v>
      </c>
      <c r="L7293" s="14">
        <f>AND(vyberHrace&lt;&gt;"",ISNUMBER(SEARCH(vyberHrace,$B7293)))</f>
      </c>
      <c r="M7293" s="14">
        <f>AND($I7293=MID(kododd,1,2),$J7293=MID(kododd,3,3))</f>
      </c>
    </row>
    <row r="7294">
      <c r="A7294" s="95">
        <v>60432</v>
      </c>
      <c r="B7294" s="93" t="s">
        <v>26872</v>
      </c>
      <c r="C7294" s="93" t="s">
        <v>1487</v>
      </c>
      <c r="G7294" s="95">
        <v>250</v>
      </c>
      <c r="H7294" s="93" t="s">
        <v>8976</v>
      </c>
      <c r="I7294" s="93" t="s">
        <v>23902</v>
      </c>
      <c r="J7294" s="93" t="s">
        <v>20853</v>
      </c>
      <c r="K7294" s="93" t="s">
        <v>6888</v>
      </c>
      <c r="L7294" s="14">
        <f>AND(vyberHrace&lt;&gt;"",ISNUMBER(SEARCH(vyberHrace,$B7294)))</f>
      </c>
      <c r="M7294" s="14">
        <f>AND($I7294=MID(kododd,1,2),$J7294=MID(kododd,3,3))</f>
      </c>
    </row>
    <row r="7295">
      <c r="A7295" s="95">
        <v>34959</v>
      </c>
      <c r="B7295" s="93" t="s">
        <v>18245</v>
      </c>
      <c r="C7295" s="93" t="s">
        <v>1444</v>
      </c>
      <c r="D7295" s="95">
        <v>1984</v>
      </c>
      <c r="E7295" s="95">
        <v>2029</v>
      </c>
      <c r="F7295" s="95">
        <v>364215</v>
      </c>
      <c r="G7295" s="95">
        <v>250</v>
      </c>
      <c r="H7295" s="93" t="s">
        <v>8976</v>
      </c>
      <c r="I7295" s="93" t="s">
        <v>23902</v>
      </c>
      <c r="J7295" s="93" t="s">
        <v>20853</v>
      </c>
      <c r="K7295" s="93" t="s">
        <v>6888</v>
      </c>
      <c r="L7295" s="14">
        <f>AND(vyberHrace&lt;&gt;"",ISNUMBER(SEARCH(vyberHrace,$B7295)))</f>
      </c>
      <c r="M7295" s="14">
        <f>AND($I7295=MID(kododd,1,2),$J7295=MID(kododd,3,3))</f>
      </c>
    </row>
    <row r="7296">
      <c r="A7296" s="95">
        <v>63895</v>
      </c>
      <c r="B7296" s="93" t="s">
        <v>29969</v>
      </c>
      <c r="C7296" s="93" t="s">
        <v>1487</v>
      </c>
      <c r="G7296" s="95">
        <v>250</v>
      </c>
      <c r="H7296" s="93" t="s">
        <v>8976</v>
      </c>
      <c r="I7296" s="93" t="s">
        <v>23902</v>
      </c>
      <c r="J7296" s="93" t="s">
        <v>20859</v>
      </c>
      <c r="K7296" s="93" t="s">
        <v>4895</v>
      </c>
      <c r="L7296" s="14">
        <f>AND(vyberHrace&lt;&gt;"",ISNUMBER(SEARCH(vyberHrace,$B7296)))</f>
      </c>
      <c r="M7296" s="14">
        <f>AND($I7296=MID(kododd,1,2),$J7296=MID(kododd,3,3))</f>
      </c>
    </row>
    <row r="7297">
      <c r="A7297" s="95">
        <v>29289</v>
      </c>
      <c r="B7297" s="93" t="s">
        <v>18259</v>
      </c>
      <c r="C7297" s="93" t="s">
        <v>1432</v>
      </c>
      <c r="D7297" s="95">
        <v>1450</v>
      </c>
      <c r="F7297" s="95">
        <v>381934</v>
      </c>
      <c r="G7297" s="95">
        <v>250</v>
      </c>
      <c r="H7297" s="93" t="s">
        <v>8976</v>
      </c>
      <c r="I7297" s="93" t="s">
        <v>23902</v>
      </c>
      <c r="J7297" s="93" t="s">
        <v>20958</v>
      </c>
      <c r="K7297" s="93" t="s">
        <v>7946</v>
      </c>
      <c r="L7297" s="14">
        <f>AND(vyberHrace&lt;&gt;"",ISNUMBER(SEARCH(vyberHrace,$B7297)))</f>
      </c>
      <c r="M7297" s="14">
        <f>AND($I7297=MID(kododd,1,2),$J7297=MID(kododd,3,3))</f>
      </c>
    </row>
    <row r="7298">
      <c r="A7298" s="95">
        <v>55588</v>
      </c>
      <c r="B7298" s="93" t="s">
        <v>21929</v>
      </c>
      <c r="C7298" s="93" t="s">
        <v>1424</v>
      </c>
      <c r="D7298" s="95">
        <v>1299</v>
      </c>
      <c r="E7298" s="95">
        <v>1548</v>
      </c>
      <c r="F7298" s="95">
        <v>23778326</v>
      </c>
      <c r="G7298" s="95">
        <v>250</v>
      </c>
      <c r="H7298" s="93" t="s">
        <v>8976</v>
      </c>
      <c r="I7298" s="93" t="s">
        <v>23902</v>
      </c>
      <c r="J7298" s="93" t="s">
        <v>20859</v>
      </c>
      <c r="K7298" s="93" t="s">
        <v>4895</v>
      </c>
      <c r="L7298" s="14">
        <f>AND(vyberHrace&lt;&gt;"",ISNUMBER(SEARCH(vyberHrace,$B7298)))</f>
      </c>
      <c r="M7298" s="14">
        <f>AND($I7298=MID(kododd,1,2),$J7298=MID(kododd,3,3))</f>
      </c>
    </row>
    <row r="7299">
      <c r="A7299" s="95">
        <v>46695</v>
      </c>
      <c r="B7299" s="93" t="s">
        <v>18378</v>
      </c>
      <c r="C7299" s="93" t="s">
        <v>1406</v>
      </c>
      <c r="G7299" s="95">
        <v>250</v>
      </c>
      <c r="H7299" s="93" t="s">
        <v>8976</v>
      </c>
      <c r="I7299" s="93" t="s">
        <v>23902</v>
      </c>
      <c r="J7299" s="93" t="s">
        <v>20853</v>
      </c>
      <c r="K7299" s="93" t="s">
        <v>6888</v>
      </c>
      <c r="L7299" s="14">
        <f>AND(vyberHrace&lt;&gt;"",ISNUMBER(SEARCH(vyberHrace,$B7299)))</f>
      </c>
      <c r="M7299" s="14">
        <f>AND($I7299=MID(kododd,1,2),$J7299=MID(kododd,3,3))</f>
      </c>
    </row>
    <row r="7300">
      <c r="A7300" s="95">
        <v>9312</v>
      </c>
      <c r="B7300" s="93" t="s">
        <v>18391</v>
      </c>
      <c r="C7300" s="93" t="s">
        <v>1429</v>
      </c>
      <c r="D7300" s="95">
        <v>1443</v>
      </c>
      <c r="F7300" s="95">
        <v>23713585</v>
      </c>
      <c r="G7300" s="95">
        <v>0</v>
      </c>
      <c r="H7300" s="93" t="s">
        <v>8976</v>
      </c>
      <c r="I7300" s="93" t="s">
        <v>23902</v>
      </c>
      <c r="J7300" s="93" t="s">
        <v>23412</v>
      </c>
      <c r="K7300" s="93" t="s">
        <v>21359</v>
      </c>
      <c r="L7300" s="14">
        <f>AND(vyberHrace&lt;&gt;"",ISNUMBER(SEARCH(vyberHrace,$B7300)))</f>
      </c>
      <c r="M7300" s="14">
        <f>AND($I7300=MID(kododd,1,2),$J7300=MID(kododd,3,3))</f>
      </c>
    </row>
    <row r="7301">
      <c r="A7301" s="95">
        <v>44872</v>
      </c>
      <c r="B7301" s="93" t="s">
        <v>18393</v>
      </c>
      <c r="C7301" s="93" t="s">
        <v>1448</v>
      </c>
      <c r="D7301" s="95">
        <v>1250</v>
      </c>
      <c r="F7301" s="95">
        <v>23741686</v>
      </c>
      <c r="G7301" s="95">
        <v>0</v>
      </c>
      <c r="H7301" s="93" t="s">
        <v>8976</v>
      </c>
      <c r="I7301" s="93" t="s">
        <v>23902</v>
      </c>
      <c r="J7301" s="93" t="s">
        <v>20918</v>
      </c>
      <c r="K7301" s="93" t="s">
        <v>7836</v>
      </c>
      <c r="L7301" s="14">
        <f>AND(vyberHrace&lt;&gt;"",ISNUMBER(SEARCH(vyberHrace,$B7301)))</f>
      </c>
      <c r="M7301" s="14">
        <f>AND($I7301=MID(kododd,1,2),$J7301=MID(kododd,3,3))</f>
      </c>
    </row>
    <row r="7302">
      <c r="A7302" s="95">
        <v>62678</v>
      </c>
      <c r="B7302" s="93" t="s">
        <v>28933</v>
      </c>
      <c r="C7302" s="93" t="s">
        <v>1422</v>
      </c>
      <c r="F7302" s="95">
        <v>571003282</v>
      </c>
      <c r="G7302" s="95">
        <v>250</v>
      </c>
      <c r="H7302" s="93" t="s">
        <v>8976</v>
      </c>
      <c r="I7302" s="93" t="s">
        <v>23902</v>
      </c>
      <c r="J7302" s="93" t="s">
        <v>20900</v>
      </c>
      <c r="K7302" s="93" t="s">
        <v>7820</v>
      </c>
      <c r="L7302" s="14">
        <f>AND(vyberHrace&lt;&gt;"",ISNUMBER(SEARCH(vyberHrace,$B7302)))</f>
      </c>
      <c r="M7302" s="14">
        <f>AND($I7302=MID(kododd,1,2),$J7302=MID(kododd,3,3))</f>
      </c>
    </row>
    <row r="7303">
      <c r="A7303" s="95">
        <v>62101</v>
      </c>
      <c r="B7303" s="93" t="s">
        <v>15156</v>
      </c>
      <c r="C7303" s="93" t="s">
        <v>1422</v>
      </c>
      <c r="F7303" s="95">
        <v>23795980</v>
      </c>
      <c r="G7303" s="95">
        <v>250</v>
      </c>
      <c r="H7303" s="93" t="s">
        <v>8976</v>
      </c>
      <c r="I7303" s="93" t="s">
        <v>23902</v>
      </c>
      <c r="J7303" s="93" t="s">
        <v>20859</v>
      </c>
      <c r="K7303" s="93" t="s">
        <v>4895</v>
      </c>
      <c r="L7303" s="14">
        <f>AND(vyberHrace&lt;&gt;"",ISNUMBER(SEARCH(vyberHrace,$B7303)))</f>
      </c>
      <c r="M7303" s="14">
        <f>AND($I7303=MID(kododd,1,2),$J7303=MID(kododd,3,3))</f>
      </c>
    </row>
    <row r="7304">
      <c r="A7304" s="95">
        <v>44358</v>
      </c>
      <c r="B7304" s="93" t="s">
        <v>15159</v>
      </c>
      <c r="C7304" s="93" t="s">
        <v>1402</v>
      </c>
      <c r="G7304" s="95">
        <v>0</v>
      </c>
      <c r="H7304" s="93" t="s">
        <v>8976</v>
      </c>
      <c r="I7304" s="93" t="s">
        <v>23902</v>
      </c>
      <c r="J7304" s="93" t="s">
        <v>20859</v>
      </c>
      <c r="K7304" s="93" t="s">
        <v>4895</v>
      </c>
      <c r="L7304" s="14">
        <f>AND(vyberHrace&lt;&gt;"",ISNUMBER(SEARCH(vyberHrace,$B7304)))</f>
      </c>
      <c r="M7304" s="14">
        <f>AND($I7304=MID(kododd,1,2),$J7304=MID(kododd,3,3))</f>
      </c>
    </row>
    <row r="7305">
      <c r="A7305" s="95">
        <v>5903</v>
      </c>
      <c r="B7305" s="93" t="s">
        <v>15160</v>
      </c>
      <c r="C7305" s="93" t="s">
        <v>1472</v>
      </c>
      <c r="D7305" s="95">
        <v>1519</v>
      </c>
      <c r="E7305" s="95">
        <v>1685</v>
      </c>
      <c r="F7305" s="95">
        <v>23700289</v>
      </c>
      <c r="G7305" s="95">
        <v>250</v>
      </c>
      <c r="H7305" s="93" t="s">
        <v>8976</v>
      </c>
      <c r="I7305" s="93" t="s">
        <v>23902</v>
      </c>
      <c r="J7305" s="93" t="s">
        <v>20872</v>
      </c>
      <c r="K7305" s="93" t="s">
        <v>26163</v>
      </c>
      <c r="L7305" s="14">
        <f>AND(vyberHrace&lt;&gt;"",ISNUMBER(SEARCH(vyberHrace,$B7305)))</f>
      </c>
      <c r="M7305" s="14">
        <f>AND($I7305=MID(kododd,1,2),$J7305=MID(kododd,3,3))</f>
      </c>
    </row>
    <row r="7306">
      <c r="A7306" s="95">
        <v>7330</v>
      </c>
      <c r="B7306" s="93" t="s">
        <v>15169</v>
      </c>
      <c r="C7306" s="93" t="s">
        <v>1433</v>
      </c>
      <c r="D7306" s="95">
        <v>1898</v>
      </c>
      <c r="E7306" s="95">
        <v>1928</v>
      </c>
      <c r="F7306" s="95">
        <v>331805</v>
      </c>
      <c r="G7306" s="95">
        <v>250</v>
      </c>
      <c r="H7306" s="93" t="s">
        <v>8976</v>
      </c>
      <c r="I7306" s="93" t="s">
        <v>23902</v>
      </c>
      <c r="J7306" s="93" t="s">
        <v>20942</v>
      </c>
      <c r="K7306" s="93" t="s">
        <v>2070</v>
      </c>
      <c r="L7306" s="14">
        <f>AND(vyberHrace&lt;&gt;"",ISNUMBER(SEARCH(vyberHrace,$B7306)))</f>
      </c>
      <c r="M7306" s="14">
        <f>AND($I7306=MID(kododd,1,2),$J7306=MID(kododd,3,3))</f>
      </c>
    </row>
    <row r="7307">
      <c r="A7307" s="95">
        <v>54061</v>
      </c>
      <c r="B7307" s="93" t="s">
        <v>12132</v>
      </c>
      <c r="C7307" s="93" t="s">
        <v>1412</v>
      </c>
      <c r="D7307" s="95">
        <v>1292</v>
      </c>
      <c r="E7307" s="95">
        <v>1604</v>
      </c>
      <c r="F7307" s="95">
        <v>23771275</v>
      </c>
      <c r="G7307" s="95">
        <v>250</v>
      </c>
      <c r="H7307" s="93" t="s">
        <v>8976</v>
      </c>
      <c r="I7307" s="93" t="s">
        <v>23902</v>
      </c>
      <c r="J7307" s="93" t="s">
        <v>20854</v>
      </c>
      <c r="K7307" s="93" t="s">
        <v>20042</v>
      </c>
      <c r="L7307" s="14">
        <f>AND(vyberHrace&lt;&gt;"",ISNUMBER(SEARCH(vyberHrace,$B7307)))</f>
      </c>
      <c r="M7307" s="14">
        <f>AND($I7307=MID(kododd,1,2),$J7307=MID(kododd,3,3))</f>
      </c>
    </row>
    <row r="7308">
      <c r="A7308" s="95">
        <v>58449</v>
      </c>
      <c r="B7308" s="93" t="s">
        <v>24951</v>
      </c>
      <c r="C7308" s="93" t="s">
        <v>1486</v>
      </c>
      <c r="G7308" s="95">
        <v>250</v>
      </c>
      <c r="H7308" s="93" t="s">
        <v>8976</v>
      </c>
      <c r="I7308" s="93" t="s">
        <v>23902</v>
      </c>
      <c r="J7308" s="93" t="s">
        <v>20854</v>
      </c>
      <c r="K7308" s="93" t="s">
        <v>20042</v>
      </c>
      <c r="L7308" s="14">
        <f>AND(vyberHrace&lt;&gt;"",ISNUMBER(SEARCH(vyberHrace,$B7308)))</f>
      </c>
      <c r="M7308" s="14">
        <f>AND($I7308=MID(kododd,1,2),$J7308=MID(kododd,3,3))</f>
      </c>
    </row>
    <row r="7309">
      <c r="A7309" s="95">
        <v>38565</v>
      </c>
      <c r="B7309" s="93" t="s">
        <v>14408</v>
      </c>
      <c r="C7309" s="93" t="s">
        <v>1438</v>
      </c>
      <c r="D7309" s="95">
        <v>1269</v>
      </c>
      <c r="F7309" s="95">
        <v>374334</v>
      </c>
      <c r="G7309" s="95">
        <v>0</v>
      </c>
      <c r="H7309" s="93" t="s">
        <v>8976</v>
      </c>
      <c r="I7309" s="93" t="s">
        <v>23902</v>
      </c>
      <c r="J7309" s="93" t="s">
        <v>20859</v>
      </c>
      <c r="K7309" s="93" t="s">
        <v>4895</v>
      </c>
      <c r="L7309" s="14">
        <f>AND(vyberHrace&lt;&gt;"",ISNUMBER(SEARCH(vyberHrace,$B7309)))</f>
      </c>
      <c r="M7309" s="14">
        <f>AND($I7309=MID(kododd,1,2),$J7309=MID(kododd,3,3))</f>
      </c>
    </row>
    <row r="7310">
      <c r="A7310" s="95">
        <v>54074</v>
      </c>
      <c r="B7310" s="93" t="s">
        <v>2780</v>
      </c>
      <c r="C7310" s="93" t="s">
        <v>1412</v>
      </c>
      <c r="G7310" s="95">
        <v>0</v>
      </c>
      <c r="H7310" s="93" t="s">
        <v>8976</v>
      </c>
      <c r="I7310" s="93" t="s">
        <v>23902</v>
      </c>
      <c r="J7310" s="93" t="s">
        <v>20897</v>
      </c>
      <c r="K7310" s="93" t="s">
        <v>11245</v>
      </c>
      <c r="L7310" s="14">
        <f>AND(vyberHrace&lt;&gt;"",ISNUMBER(SEARCH(vyberHrace,$B7310)))</f>
      </c>
      <c r="M7310" s="14">
        <f>AND($I7310=MID(kododd,1,2),$J7310=MID(kododd,3,3))</f>
      </c>
    </row>
    <row r="7311">
      <c r="A7311" s="95">
        <v>17434</v>
      </c>
      <c r="B7311" s="93" t="s">
        <v>16696</v>
      </c>
      <c r="C7311" s="93" t="s">
        <v>1457</v>
      </c>
      <c r="G7311" s="95">
        <v>0</v>
      </c>
      <c r="H7311" s="93" t="s">
        <v>8976</v>
      </c>
      <c r="I7311" s="93" t="s">
        <v>23902</v>
      </c>
      <c r="J7311" s="93" t="s">
        <v>20908</v>
      </c>
      <c r="K7311" s="93" t="s">
        <v>6980</v>
      </c>
      <c r="L7311" s="14">
        <f>AND(vyberHrace&lt;&gt;"",ISNUMBER(SEARCH(vyberHrace,$B7311)))</f>
      </c>
      <c r="M7311" s="14">
        <f>AND($I7311=MID(kododd,1,2),$J7311=MID(kododd,3,3))</f>
      </c>
    </row>
    <row r="7312">
      <c r="A7312" s="95">
        <v>60437</v>
      </c>
      <c r="B7312" s="93" t="s">
        <v>26877</v>
      </c>
      <c r="C7312" s="93" t="s">
        <v>1424</v>
      </c>
      <c r="G7312" s="95">
        <v>250</v>
      </c>
      <c r="H7312" s="93" t="s">
        <v>8976</v>
      </c>
      <c r="I7312" s="93" t="s">
        <v>23902</v>
      </c>
      <c r="J7312" s="93" t="s">
        <v>20853</v>
      </c>
      <c r="K7312" s="93" t="s">
        <v>6888</v>
      </c>
      <c r="L7312" s="14">
        <f>AND(vyberHrace&lt;&gt;"",ISNUMBER(SEARCH(vyberHrace,$B7312)))</f>
      </c>
      <c r="M7312" s="14">
        <f>AND($I7312=MID(kododd,1,2),$J7312=MID(kododd,3,3))</f>
      </c>
    </row>
    <row r="7313">
      <c r="A7313" s="95">
        <v>17424</v>
      </c>
      <c r="B7313" s="93" t="s">
        <v>16701</v>
      </c>
      <c r="C7313" s="93" t="s">
        <v>1427</v>
      </c>
      <c r="G7313" s="95">
        <v>0</v>
      </c>
      <c r="H7313" s="93" t="s">
        <v>8976</v>
      </c>
      <c r="I7313" s="93" t="s">
        <v>23902</v>
      </c>
      <c r="J7313" s="93" t="s">
        <v>20908</v>
      </c>
      <c r="K7313" s="93" t="s">
        <v>6980</v>
      </c>
      <c r="L7313" s="14">
        <f>AND(vyberHrace&lt;&gt;"",ISNUMBER(SEARCH(vyberHrace,$B7313)))</f>
      </c>
      <c r="M7313" s="14">
        <f>AND($I7313=MID(kododd,1,2),$J7313=MID(kododd,3,3))</f>
      </c>
    </row>
    <row r="7314">
      <c r="A7314" s="95">
        <v>50107</v>
      </c>
      <c r="B7314" s="93" t="s">
        <v>14067</v>
      </c>
      <c r="C7314" s="93" t="s">
        <v>1404</v>
      </c>
      <c r="D7314" s="95">
        <v>1437</v>
      </c>
      <c r="E7314" s="95">
        <v>1791</v>
      </c>
      <c r="F7314" s="95">
        <v>23741694</v>
      </c>
      <c r="G7314" s="95">
        <v>0</v>
      </c>
      <c r="H7314" s="93" t="s">
        <v>8976</v>
      </c>
      <c r="I7314" s="93" t="s">
        <v>23902</v>
      </c>
      <c r="J7314" s="93" t="s">
        <v>20918</v>
      </c>
      <c r="K7314" s="93" t="s">
        <v>7836</v>
      </c>
      <c r="L7314" s="14">
        <f>AND(vyberHrace&lt;&gt;"",ISNUMBER(SEARCH(vyberHrace,$B7314)))</f>
      </c>
      <c r="M7314" s="14">
        <f>AND($I7314=MID(kododd,1,2),$J7314=MID(kododd,3,3))</f>
      </c>
    </row>
    <row r="7315">
      <c r="A7315" s="95">
        <v>5786</v>
      </c>
      <c r="B7315" s="93" t="s">
        <v>18900</v>
      </c>
      <c r="C7315" s="93" t="s">
        <v>1433</v>
      </c>
      <c r="D7315" s="95">
        <v>1656</v>
      </c>
      <c r="F7315" s="95">
        <v>23705051</v>
      </c>
      <c r="G7315" s="95">
        <v>250</v>
      </c>
      <c r="H7315" s="93" t="s">
        <v>8976</v>
      </c>
      <c r="I7315" s="93" t="s">
        <v>23902</v>
      </c>
      <c r="J7315" s="93" t="s">
        <v>20956</v>
      </c>
      <c r="K7315" s="93" t="s">
        <v>5622</v>
      </c>
      <c r="L7315" s="14">
        <f>AND(vyberHrace&lt;&gt;"",ISNUMBER(SEARCH(vyberHrace,$B7315)))</f>
      </c>
      <c r="M7315" s="14">
        <f>AND($I7315=MID(kododd,1,2),$J7315=MID(kododd,3,3))</f>
      </c>
    </row>
    <row r="7316">
      <c r="A7316" s="95">
        <v>60785</v>
      </c>
      <c r="B7316" s="93" t="s">
        <v>27180</v>
      </c>
      <c r="C7316" s="93" t="s">
        <v>1448</v>
      </c>
      <c r="G7316" s="95">
        <v>0</v>
      </c>
      <c r="H7316" s="93" t="s">
        <v>8976</v>
      </c>
      <c r="I7316" s="93" t="s">
        <v>23902</v>
      </c>
      <c r="J7316" s="93" t="s">
        <v>20859</v>
      </c>
      <c r="K7316" s="93" t="s">
        <v>4895</v>
      </c>
      <c r="L7316" s="14">
        <f>AND(vyberHrace&lt;&gt;"",ISNUMBER(SEARCH(vyberHrace,$B7316)))</f>
      </c>
      <c r="M7316" s="14">
        <f>AND($I7316=MID(kododd,1,2),$J7316=MID(kododd,3,3))</f>
      </c>
    </row>
    <row r="7317">
      <c r="A7317" s="95">
        <v>17430</v>
      </c>
      <c r="B7317" s="93" t="s">
        <v>19805</v>
      </c>
      <c r="C7317" s="93" t="s">
        <v>1436</v>
      </c>
      <c r="G7317" s="95">
        <v>0</v>
      </c>
      <c r="H7317" s="93" t="s">
        <v>8976</v>
      </c>
      <c r="I7317" s="93" t="s">
        <v>23902</v>
      </c>
      <c r="J7317" s="93" t="s">
        <v>20908</v>
      </c>
      <c r="K7317" s="93" t="s">
        <v>6980</v>
      </c>
      <c r="L7317" s="14">
        <f>AND(vyberHrace&lt;&gt;"",ISNUMBER(SEARCH(vyberHrace,$B7317)))</f>
      </c>
      <c r="M7317" s="14">
        <f>AND($I7317=MID(kododd,1,2),$J7317=MID(kododd,3,3))</f>
      </c>
    </row>
    <row r="7318">
      <c r="A7318" s="95">
        <v>43291</v>
      </c>
      <c r="B7318" s="93" t="s">
        <v>19807</v>
      </c>
      <c r="C7318" s="93" t="s">
        <v>1402</v>
      </c>
      <c r="G7318" s="95">
        <v>0</v>
      </c>
      <c r="H7318" s="93" t="s">
        <v>8976</v>
      </c>
      <c r="I7318" s="93" t="s">
        <v>23902</v>
      </c>
      <c r="J7318" s="93" t="s">
        <v>20859</v>
      </c>
      <c r="K7318" s="93" t="s">
        <v>4895</v>
      </c>
      <c r="L7318" s="14">
        <f>AND(vyberHrace&lt;&gt;"",ISNUMBER(SEARCH(vyberHrace,$B7318)))</f>
      </c>
      <c r="M7318" s="14">
        <f>AND($I7318=MID(kododd,1,2),$J7318=MID(kododd,3,3))</f>
      </c>
    </row>
    <row r="7319">
      <c r="A7319" s="95">
        <v>62297</v>
      </c>
      <c r="B7319" s="93" t="s">
        <v>28473</v>
      </c>
      <c r="C7319" s="93" t="s">
        <v>1488</v>
      </c>
      <c r="G7319" s="95">
        <v>250</v>
      </c>
      <c r="H7319" s="93" t="s">
        <v>8976</v>
      </c>
      <c r="I7319" s="93" t="s">
        <v>23902</v>
      </c>
      <c r="J7319" s="93" t="s">
        <v>20853</v>
      </c>
      <c r="K7319" s="93" t="s">
        <v>6888</v>
      </c>
      <c r="L7319" s="14">
        <f>AND(vyberHrace&lt;&gt;"",ISNUMBER(SEARCH(vyberHrace,$B7319)))</f>
      </c>
      <c r="M7319" s="14">
        <f>AND($I7319=MID(kododd,1,2),$J7319=MID(kododd,3,3))</f>
      </c>
    </row>
    <row r="7320">
      <c r="A7320" s="95">
        <v>5792</v>
      </c>
      <c r="B7320" s="93" t="s">
        <v>17876</v>
      </c>
      <c r="C7320" s="93" t="s">
        <v>1472</v>
      </c>
      <c r="D7320" s="95">
        <v>1399</v>
      </c>
      <c r="E7320" s="95">
        <v>1668</v>
      </c>
      <c r="F7320" s="95">
        <v>338320</v>
      </c>
      <c r="G7320" s="95">
        <v>250</v>
      </c>
      <c r="H7320" s="93" t="s">
        <v>8976</v>
      </c>
      <c r="I7320" s="93" t="s">
        <v>23902</v>
      </c>
      <c r="J7320" s="93" t="s">
        <v>20956</v>
      </c>
      <c r="K7320" s="93" t="s">
        <v>5622</v>
      </c>
      <c r="L7320" s="14">
        <f>AND(vyberHrace&lt;&gt;"",ISNUMBER(SEARCH(vyberHrace,$B7320)))</f>
      </c>
      <c r="M7320" s="14">
        <f>AND($I7320=MID(kododd,1,2),$J7320=MID(kododd,3,3))</f>
      </c>
    </row>
    <row r="7321">
      <c r="A7321" s="95">
        <v>39876</v>
      </c>
      <c r="B7321" s="93" t="s">
        <v>17877</v>
      </c>
      <c r="C7321" s="93" t="s">
        <v>1409</v>
      </c>
      <c r="D7321" s="95">
        <v>1636</v>
      </c>
      <c r="E7321" s="95">
        <v>1787</v>
      </c>
      <c r="F7321" s="95">
        <v>391603</v>
      </c>
      <c r="G7321" s="95">
        <v>250</v>
      </c>
      <c r="H7321" s="93" t="s">
        <v>8976</v>
      </c>
      <c r="I7321" s="93" t="s">
        <v>23902</v>
      </c>
      <c r="J7321" s="93" t="s">
        <v>20854</v>
      </c>
      <c r="K7321" s="93" t="s">
        <v>20042</v>
      </c>
      <c r="L7321" s="14">
        <f>AND(vyberHrace&lt;&gt;"",ISNUMBER(SEARCH(vyberHrace,$B7321)))</f>
      </c>
      <c r="M7321" s="14">
        <f>AND($I7321=MID(kododd,1,2),$J7321=MID(kododd,3,3))</f>
      </c>
    </row>
    <row r="7322">
      <c r="A7322" s="95">
        <v>46304</v>
      </c>
      <c r="B7322" s="93" t="s">
        <v>17881</v>
      </c>
      <c r="C7322" s="93" t="s">
        <v>1438</v>
      </c>
      <c r="D7322" s="95">
        <v>1406</v>
      </c>
      <c r="E7322" s="95">
        <v>1707</v>
      </c>
      <c r="F7322" s="95">
        <v>23717211</v>
      </c>
      <c r="G7322" s="95">
        <v>250</v>
      </c>
      <c r="H7322" s="93" t="s">
        <v>8976</v>
      </c>
      <c r="I7322" s="93" t="s">
        <v>23902</v>
      </c>
      <c r="J7322" s="93" t="s">
        <v>20874</v>
      </c>
      <c r="K7322" s="93" t="s">
        <v>8815</v>
      </c>
      <c r="L7322" s="14">
        <f>AND(vyberHrace&lt;&gt;"",ISNUMBER(SEARCH(vyberHrace,$B7322)))</f>
      </c>
      <c r="M7322" s="14">
        <f>AND($I7322=MID(kododd,1,2),$J7322=MID(kododd,3,3))</f>
      </c>
    </row>
    <row r="7323">
      <c r="A7323" s="95">
        <v>52968</v>
      </c>
      <c r="B7323" s="93" t="s">
        <v>24095</v>
      </c>
      <c r="C7323" s="93" t="s">
        <v>1406</v>
      </c>
      <c r="D7323" s="95">
        <v>1460</v>
      </c>
      <c r="E7323" s="95">
        <v>1660</v>
      </c>
      <c r="F7323" s="95">
        <v>23745029</v>
      </c>
      <c r="G7323" s="95">
        <v>250</v>
      </c>
      <c r="H7323" s="93" t="s">
        <v>8976</v>
      </c>
      <c r="I7323" s="93" t="s">
        <v>23902</v>
      </c>
      <c r="J7323" s="93" t="s">
        <v>20933</v>
      </c>
      <c r="K7323" s="93" t="s">
        <v>5593</v>
      </c>
      <c r="L7323" s="14">
        <f>AND(vyberHrace&lt;&gt;"",ISNUMBER(SEARCH(vyberHrace,$B7323)))</f>
      </c>
      <c r="M7323" s="14">
        <f>AND($I7323=MID(kododd,1,2),$J7323=MID(kododd,3,3))</f>
      </c>
    </row>
    <row r="7324">
      <c r="A7324" s="95">
        <v>52965</v>
      </c>
      <c r="B7324" s="93" t="s">
        <v>24094</v>
      </c>
      <c r="C7324" s="93" t="s">
        <v>3255</v>
      </c>
      <c r="D7324" s="95">
        <v>1052</v>
      </c>
      <c r="F7324" s="95">
        <v>23746394</v>
      </c>
      <c r="G7324" s="95">
        <v>250</v>
      </c>
      <c r="H7324" s="93" t="s">
        <v>8976</v>
      </c>
      <c r="I7324" s="93" t="s">
        <v>23902</v>
      </c>
      <c r="J7324" s="93" t="s">
        <v>20933</v>
      </c>
      <c r="K7324" s="93" t="s">
        <v>5593</v>
      </c>
      <c r="L7324" s="14">
        <f>AND(vyberHrace&lt;&gt;"",ISNUMBER(SEARCH(vyberHrace,$B7324)))</f>
      </c>
      <c r="M7324" s="14">
        <f>AND($I7324=MID(kododd,1,2),$J7324=MID(kododd,3,3))</f>
      </c>
    </row>
    <row r="7325">
      <c r="A7325" s="95">
        <v>57122</v>
      </c>
      <c r="B7325" s="93" t="s">
        <v>21895</v>
      </c>
      <c r="C7325" s="93" t="s">
        <v>1422</v>
      </c>
      <c r="G7325" s="95">
        <v>0</v>
      </c>
      <c r="H7325" s="93" t="s">
        <v>8976</v>
      </c>
      <c r="I7325" s="93" t="s">
        <v>23902</v>
      </c>
      <c r="J7325" s="93" t="s">
        <v>20897</v>
      </c>
      <c r="K7325" s="93" t="s">
        <v>11245</v>
      </c>
      <c r="L7325" s="14">
        <f>AND(vyberHrace&lt;&gt;"",ISNUMBER(SEARCH(vyberHrace,$B7325)))</f>
      </c>
      <c r="M7325" s="14">
        <f>AND($I7325=MID(kododd,1,2),$J7325=MID(kododd,3,3))</f>
      </c>
    </row>
    <row r="7326">
      <c r="A7326" s="95">
        <v>57123</v>
      </c>
      <c r="B7326" s="93" t="s">
        <v>21896</v>
      </c>
      <c r="C7326" s="93" t="s">
        <v>1420</v>
      </c>
      <c r="G7326" s="95">
        <v>0</v>
      </c>
      <c r="H7326" s="93" t="s">
        <v>8976</v>
      </c>
      <c r="I7326" s="93" t="s">
        <v>23902</v>
      </c>
      <c r="J7326" s="93" t="s">
        <v>20897</v>
      </c>
      <c r="K7326" s="93" t="s">
        <v>11245</v>
      </c>
      <c r="L7326" s="14">
        <f>AND(vyberHrace&lt;&gt;"",ISNUMBER(SEARCH(vyberHrace,$B7326)))</f>
      </c>
      <c r="M7326" s="14">
        <f>AND($I7326=MID(kododd,1,2),$J7326=MID(kododd,3,3))</f>
      </c>
    </row>
    <row r="7327">
      <c r="A7327" s="95">
        <v>49544</v>
      </c>
      <c r="B7327" s="93" t="s">
        <v>17893</v>
      </c>
      <c r="C7327" s="93" t="s">
        <v>1422</v>
      </c>
      <c r="F7327" s="95">
        <v>23738693</v>
      </c>
      <c r="G7327" s="95">
        <v>0</v>
      </c>
      <c r="H7327" s="93" t="s">
        <v>8976</v>
      </c>
      <c r="I7327" s="93" t="s">
        <v>23902</v>
      </c>
      <c r="J7327" s="93" t="s">
        <v>20859</v>
      </c>
      <c r="K7327" s="93" t="s">
        <v>4895</v>
      </c>
      <c r="L7327" s="14">
        <f>AND(vyberHrace&lt;&gt;"",ISNUMBER(SEARCH(vyberHrace,$B7327)))</f>
      </c>
      <c r="M7327" s="14">
        <f>AND($I7327=MID(kododd,1,2),$J7327=MID(kododd,3,3))</f>
      </c>
    </row>
    <row r="7328">
      <c r="A7328" s="95">
        <v>52783</v>
      </c>
      <c r="B7328" s="93" t="s">
        <v>1687</v>
      </c>
      <c r="C7328" s="93" t="s">
        <v>1437</v>
      </c>
      <c r="G7328" s="95">
        <v>0</v>
      </c>
      <c r="H7328" s="93" t="s">
        <v>8976</v>
      </c>
      <c r="I7328" s="93" t="s">
        <v>23902</v>
      </c>
      <c r="J7328" s="93" t="s">
        <v>20859</v>
      </c>
      <c r="K7328" s="93" t="s">
        <v>4895</v>
      </c>
      <c r="L7328" s="14">
        <f>AND(vyberHrace&lt;&gt;"",ISNUMBER(SEARCH(vyberHrace,$B7328)))</f>
      </c>
      <c r="M7328" s="14">
        <f>AND($I7328=MID(kododd,1,2),$J7328=MID(kododd,3,3))</f>
      </c>
    </row>
    <row r="7329">
      <c r="A7329" s="95">
        <v>49980</v>
      </c>
      <c r="B7329" s="93" t="s">
        <v>9713</v>
      </c>
      <c r="C7329" s="93" t="s">
        <v>1406</v>
      </c>
      <c r="D7329" s="95">
        <v>1034</v>
      </c>
      <c r="F7329" s="95">
        <v>23735937</v>
      </c>
      <c r="G7329" s="95">
        <v>0</v>
      </c>
      <c r="H7329" s="93" t="s">
        <v>8976</v>
      </c>
      <c r="I7329" s="93" t="s">
        <v>23902</v>
      </c>
      <c r="J7329" s="93" t="s">
        <v>20859</v>
      </c>
      <c r="K7329" s="93" t="s">
        <v>4895</v>
      </c>
      <c r="L7329" s="14">
        <f>AND(vyberHrace&lt;&gt;"",ISNUMBER(SEARCH(vyberHrace,$B7329)))</f>
      </c>
      <c r="M7329" s="14">
        <f>AND($I7329=MID(kododd,1,2),$J7329=MID(kododd,3,3))</f>
      </c>
    </row>
    <row r="7330">
      <c r="A7330" s="95">
        <v>49979</v>
      </c>
      <c r="B7330" s="93" t="s">
        <v>9714</v>
      </c>
      <c r="C7330" s="93" t="s">
        <v>1412</v>
      </c>
      <c r="G7330" s="95">
        <v>0</v>
      </c>
      <c r="H7330" s="93" t="s">
        <v>8976</v>
      </c>
      <c r="I7330" s="93" t="s">
        <v>23902</v>
      </c>
      <c r="J7330" s="93" t="s">
        <v>20859</v>
      </c>
      <c r="K7330" s="93" t="s">
        <v>4895</v>
      </c>
      <c r="L7330" s="14">
        <f>AND(vyberHrace&lt;&gt;"",ISNUMBER(SEARCH(vyberHrace,$B7330)))</f>
      </c>
      <c r="M7330" s="14">
        <f>AND($I7330=MID(kododd,1,2),$J7330=MID(kododd,3,3))</f>
      </c>
    </row>
    <row r="7331">
      <c r="A7331" s="95">
        <v>62433</v>
      </c>
      <c r="B7331" s="93" t="s">
        <v>28934</v>
      </c>
      <c r="C7331" s="93" t="s">
        <v>1486</v>
      </c>
      <c r="G7331" s="95">
        <v>250</v>
      </c>
      <c r="H7331" s="93" t="s">
        <v>8976</v>
      </c>
      <c r="I7331" s="93" t="s">
        <v>23902</v>
      </c>
      <c r="J7331" s="93" t="s">
        <v>20854</v>
      </c>
      <c r="K7331" s="93" t="s">
        <v>20042</v>
      </c>
      <c r="L7331" s="14">
        <f>AND(vyberHrace&lt;&gt;"",ISNUMBER(SEARCH(vyberHrace,$B7331)))</f>
      </c>
      <c r="M7331" s="14">
        <f>AND($I7331=MID(kododd,1,2),$J7331=MID(kododd,3,3))</f>
      </c>
    </row>
    <row r="7332">
      <c r="A7332" s="95">
        <v>55012</v>
      </c>
      <c r="B7332" s="93" t="s">
        <v>21930</v>
      </c>
      <c r="C7332" s="93" t="s">
        <v>1406</v>
      </c>
      <c r="D7332" s="95">
        <v>1181</v>
      </c>
      <c r="F7332" s="95">
        <v>23772522</v>
      </c>
      <c r="G7332" s="95">
        <v>0</v>
      </c>
      <c r="H7332" s="93" t="s">
        <v>8976</v>
      </c>
      <c r="I7332" s="93" t="s">
        <v>23902</v>
      </c>
      <c r="J7332" s="93" t="s">
        <v>20859</v>
      </c>
      <c r="K7332" s="93" t="s">
        <v>4895</v>
      </c>
      <c r="L7332" s="14">
        <f>AND(vyberHrace&lt;&gt;"",ISNUMBER(SEARCH(vyberHrace,$B7332)))</f>
      </c>
      <c r="M7332" s="14">
        <f>AND($I7332=MID(kododd,1,2),$J7332=MID(kododd,3,3))</f>
      </c>
    </row>
    <row r="7333">
      <c r="A7333" s="95">
        <v>56519</v>
      </c>
      <c r="B7333" s="93" t="s">
        <v>22037</v>
      </c>
      <c r="C7333" s="93" t="s">
        <v>1424</v>
      </c>
      <c r="G7333" s="95">
        <v>250</v>
      </c>
      <c r="H7333" s="93" t="s">
        <v>8976</v>
      </c>
      <c r="I7333" s="93" t="s">
        <v>23902</v>
      </c>
      <c r="J7333" s="93" t="s">
        <v>20853</v>
      </c>
      <c r="K7333" s="93" t="s">
        <v>6888</v>
      </c>
      <c r="L7333" s="14">
        <f>AND(vyberHrace&lt;&gt;"",ISNUMBER(SEARCH(vyberHrace,$B7333)))</f>
      </c>
      <c r="M7333" s="14">
        <f>AND($I7333=MID(kododd,1,2),$J7333=MID(kododd,3,3))</f>
      </c>
    </row>
    <row r="7334">
      <c r="A7334" s="95">
        <v>39731</v>
      </c>
      <c r="B7334" s="93" t="s">
        <v>19482</v>
      </c>
      <c r="C7334" s="93" t="s">
        <v>1400</v>
      </c>
      <c r="D7334" s="95">
        <v>1243</v>
      </c>
      <c r="F7334" s="95">
        <v>382477</v>
      </c>
      <c r="G7334" s="95">
        <v>0</v>
      </c>
      <c r="H7334" s="93" t="s">
        <v>8976</v>
      </c>
      <c r="I7334" s="93" t="s">
        <v>23902</v>
      </c>
      <c r="J7334" s="93" t="s">
        <v>20859</v>
      </c>
      <c r="K7334" s="93" t="s">
        <v>4895</v>
      </c>
      <c r="L7334" s="14">
        <f>AND(vyberHrace&lt;&gt;"",ISNUMBER(SEARCH(vyberHrace,$B7334)))</f>
      </c>
      <c r="M7334" s="14">
        <f>AND($I7334=MID(kododd,1,2),$J7334=MID(kododd,3,3))</f>
      </c>
    </row>
    <row r="7335">
      <c r="A7335" s="95">
        <v>61605</v>
      </c>
      <c r="B7335" s="93" t="s">
        <v>27772</v>
      </c>
      <c r="C7335" s="93" t="s">
        <v>1406</v>
      </c>
      <c r="F7335" s="95">
        <v>23790075</v>
      </c>
      <c r="G7335" s="95">
        <v>0</v>
      </c>
      <c r="H7335" s="93" t="s">
        <v>8976</v>
      </c>
      <c r="I7335" s="93" t="s">
        <v>23902</v>
      </c>
      <c r="J7335" s="93" t="s">
        <v>20900</v>
      </c>
      <c r="K7335" s="93" t="s">
        <v>7820</v>
      </c>
      <c r="L7335" s="14">
        <f>AND(vyberHrace&lt;&gt;"",ISNUMBER(SEARCH(vyberHrace,$B7335)))</f>
      </c>
      <c r="M7335" s="14">
        <f>AND($I7335=MID(kododd,1,2),$J7335=MID(kododd,3,3))</f>
      </c>
    </row>
    <row r="7336">
      <c r="A7336" s="95">
        <v>17485</v>
      </c>
      <c r="B7336" s="93" t="s">
        <v>18685</v>
      </c>
      <c r="C7336" s="93" t="s">
        <v>1443</v>
      </c>
      <c r="D7336" s="95">
        <v>1693</v>
      </c>
      <c r="G7336" s="95">
        <v>0</v>
      </c>
      <c r="H7336" s="93" t="s">
        <v>8976</v>
      </c>
      <c r="I7336" s="93" t="s">
        <v>23902</v>
      </c>
      <c r="J7336" s="93" t="s">
        <v>20960</v>
      </c>
      <c r="K7336" s="93" t="s">
        <v>11267</v>
      </c>
      <c r="L7336" s="14">
        <f>AND(vyberHrace&lt;&gt;"",ISNUMBER(SEARCH(vyberHrace,$B7336)))</f>
      </c>
      <c r="M7336" s="14">
        <f>AND($I7336=MID(kododd,1,2),$J7336=MID(kododd,3,3))</f>
      </c>
    </row>
    <row r="7337">
      <c r="A7337" s="95">
        <v>44039</v>
      </c>
      <c r="B7337" s="93" t="s">
        <v>11887</v>
      </c>
      <c r="C7337" s="93" t="s">
        <v>1455</v>
      </c>
      <c r="D7337" s="95">
        <v>1355</v>
      </c>
      <c r="E7337" s="95">
        <v>1536</v>
      </c>
      <c r="F7337" s="95">
        <v>23713593</v>
      </c>
      <c r="G7337" s="95">
        <v>250</v>
      </c>
      <c r="H7337" s="93" t="s">
        <v>8976</v>
      </c>
      <c r="I7337" s="93" t="s">
        <v>23902</v>
      </c>
      <c r="J7337" s="93" t="s">
        <v>20958</v>
      </c>
      <c r="K7337" s="93" t="s">
        <v>7946</v>
      </c>
      <c r="L7337" s="14">
        <f>AND(vyberHrace&lt;&gt;"",ISNUMBER(SEARCH(vyberHrace,$B7337)))</f>
      </c>
      <c r="M7337" s="14">
        <f>AND($I7337=MID(kododd,1,2),$J7337=MID(kododd,3,3))</f>
      </c>
    </row>
    <row r="7338">
      <c r="A7338" s="95">
        <v>49755</v>
      </c>
      <c r="B7338" s="93" t="s">
        <v>11888</v>
      </c>
      <c r="C7338" s="93" t="s">
        <v>1402</v>
      </c>
      <c r="D7338" s="95">
        <v>1949</v>
      </c>
      <c r="E7338" s="95">
        <v>2044</v>
      </c>
      <c r="F7338" s="95">
        <v>23734876</v>
      </c>
      <c r="G7338" s="95">
        <v>250</v>
      </c>
      <c r="H7338" s="93" t="s">
        <v>8976</v>
      </c>
      <c r="I7338" s="93" t="s">
        <v>23902</v>
      </c>
      <c r="J7338" s="93" t="s">
        <v>20853</v>
      </c>
      <c r="K7338" s="93" t="s">
        <v>6888</v>
      </c>
      <c r="L7338" s="14">
        <f>AND(vyberHrace&lt;&gt;"",ISNUMBER(SEARCH(vyberHrace,$B7338)))</f>
      </c>
      <c r="M7338" s="14">
        <f>AND($I7338=MID(kododd,1,2),$J7338=MID(kododd,3,3))</f>
      </c>
    </row>
    <row r="7339">
      <c r="A7339" s="95">
        <v>61772</v>
      </c>
      <c r="B7339" s="93" t="s">
        <v>27920</v>
      </c>
      <c r="C7339" s="93" t="s">
        <v>1450</v>
      </c>
      <c r="F7339" s="95">
        <v>23795832</v>
      </c>
      <c r="G7339" s="95">
        <v>250</v>
      </c>
      <c r="H7339" s="93" t="s">
        <v>8976</v>
      </c>
      <c r="I7339" s="93" t="s">
        <v>23902</v>
      </c>
      <c r="J7339" s="93" t="s">
        <v>21008</v>
      </c>
      <c r="K7339" s="93" t="s">
        <v>5862</v>
      </c>
      <c r="L7339" s="14">
        <f>AND(vyberHrace&lt;&gt;"",ISNUMBER(SEARCH(vyberHrace,$B7339)))</f>
      </c>
      <c r="M7339" s="14">
        <f>AND($I7339=MID(kododd,1,2),$J7339=MID(kododd,3,3))</f>
      </c>
    </row>
    <row r="7340">
      <c r="A7340" s="95">
        <v>61771</v>
      </c>
      <c r="B7340" s="93" t="s">
        <v>12041</v>
      </c>
      <c r="C7340" s="93" t="s">
        <v>1415</v>
      </c>
      <c r="F7340" s="95">
        <v>23795840</v>
      </c>
      <c r="G7340" s="95">
        <v>250</v>
      </c>
      <c r="H7340" s="93" t="s">
        <v>8976</v>
      </c>
      <c r="I7340" s="93" t="s">
        <v>23902</v>
      </c>
      <c r="J7340" s="93" t="s">
        <v>21008</v>
      </c>
      <c r="K7340" s="93" t="s">
        <v>5862</v>
      </c>
      <c r="L7340" s="14">
        <f>AND(vyberHrace&lt;&gt;"",ISNUMBER(SEARCH(vyberHrace,$B7340)))</f>
      </c>
      <c r="M7340" s="14">
        <f>AND($I7340=MID(kododd,1,2),$J7340=MID(kododd,3,3))</f>
      </c>
    </row>
    <row r="7341">
      <c r="A7341" s="95">
        <v>5060</v>
      </c>
      <c r="B7341" s="93" t="s">
        <v>14379</v>
      </c>
      <c r="C7341" s="93" t="s">
        <v>1439</v>
      </c>
      <c r="D7341" s="95">
        <v>1685</v>
      </c>
      <c r="E7341" s="95">
        <v>1832</v>
      </c>
      <c r="F7341" s="95">
        <v>348643</v>
      </c>
      <c r="G7341" s="95">
        <v>250</v>
      </c>
      <c r="H7341" s="93" t="s">
        <v>8976</v>
      </c>
      <c r="I7341" s="93" t="s">
        <v>23902</v>
      </c>
      <c r="J7341" s="93" t="s">
        <v>20897</v>
      </c>
      <c r="K7341" s="93" t="s">
        <v>11245</v>
      </c>
      <c r="L7341" s="14">
        <f>AND(vyberHrace&lt;&gt;"",ISNUMBER(SEARCH(vyberHrace,$B7341)))</f>
      </c>
      <c r="M7341" s="14">
        <f>AND($I7341=MID(kododd,1,2),$J7341=MID(kododd,3,3))</f>
      </c>
    </row>
    <row r="7342">
      <c r="A7342" s="95">
        <v>63110</v>
      </c>
      <c r="B7342" s="93" t="s">
        <v>28935</v>
      </c>
      <c r="C7342" s="93" t="s">
        <v>1487</v>
      </c>
      <c r="G7342" s="95">
        <v>250</v>
      </c>
      <c r="H7342" s="93" t="s">
        <v>8976</v>
      </c>
      <c r="I7342" s="93" t="s">
        <v>23902</v>
      </c>
      <c r="J7342" s="93" t="s">
        <v>20956</v>
      </c>
      <c r="K7342" s="93" t="s">
        <v>5622</v>
      </c>
      <c r="L7342" s="14">
        <f>AND(vyberHrace&lt;&gt;"",ISNUMBER(SEARCH(vyberHrace,$B7342)))</f>
      </c>
      <c r="M7342" s="14">
        <f>AND($I7342=MID(kododd,1,2),$J7342=MID(kododd,3,3))</f>
      </c>
    </row>
    <row r="7343">
      <c r="A7343" s="95">
        <v>31164</v>
      </c>
      <c r="B7343" s="93" t="s">
        <v>14275</v>
      </c>
      <c r="C7343" s="93" t="s">
        <v>1453</v>
      </c>
      <c r="D7343" s="95">
        <v>1577</v>
      </c>
      <c r="E7343" s="95">
        <v>1737</v>
      </c>
      <c r="F7343" s="95">
        <v>23700300</v>
      </c>
      <c r="G7343" s="95">
        <v>0</v>
      </c>
      <c r="H7343" s="93" t="s">
        <v>8976</v>
      </c>
      <c r="I7343" s="93" t="s">
        <v>23902</v>
      </c>
      <c r="J7343" s="93" t="s">
        <v>20872</v>
      </c>
      <c r="K7343" s="93" t="s">
        <v>26163</v>
      </c>
      <c r="L7343" s="14">
        <f>AND(vyberHrace&lt;&gt;"",ISNUMBER(SEARCH(vyberHrace,$B7343)))</f>
      </c>
      <c r="M7343" s="14">
        <f>AND($I7343=MID(kododd,1,2),$J7343=MID(kododd,3,3))</f>
      </c>
    </row>
    <row r="7344">
      <c r="A7344" s="95">
        <v>62301</v>
      </c>
      <c r="B7344" s="93" t="s">
        <v>28477</v>
      </c>
      <c r="C7344" s="93" t="s">
        <v>1487</v>
      </c>
      <c r="G7344" s="95">
        <v>250</v>
      </c>
      <c r="H7344" s="93" t="s">
        <v>8976</v>
      </c>
      <c r="I7344" s="93" t="s">
        <v>23902</v>
      </c>
      <c r="J7344" s="93" t="s">
        <v>20853</v>
      </c>
      <c r="K7344" s="93" t="s">
        <v>6888</v>
      </c>
      <c r="L7344" s="14">
        <f>AND(vyberHrace&lt;&gt;"",ISNUMBER(SEARCH(vyberHrace,$B7344)))</f>
      </c>
      <c r="M7344" s="14">
        <f>AND($I7344=MID(kododd,1,2),$J7344=MID(kododd,3,3))</f>
      </c>
    </row>
    <row r="7345">
      <c r="A7345" s="95">
        <v>62948</v>
      </c>
      <c r="B7345" s="93" t="s">
        <v>28936</v>
      </c>
      <c r="C7345" s="93" t="s">
        <v>1438</v>
      </c>
      <c r="G7345" s="95">
        <v>250</v>
      </c>
      <c r="H7345" s="93" t="s">
        <v>8976</v>
      </c>
      <c r="I7345" s="93" t="s">
        <v>23902</v>
      </c>
      <c r="J7345" s="93" t="s">
        <v>20860</v>
      </c>
      <c r="K7345" s="93" t="s">
        <v>409</v>
      </c>
      <c r="L7345" s="14">
        <f>AND(vyberHrace&lt;&gt;"",ISNUMBER(SEARCH(vyberHrace,$B7345)))</f>
      </c>
      <c r="M7345" s="14">
        <f>AND($I7345=MID(kododd,1,2),$J7345=MID(kododd,3,3))</f>
      </c>
    </row>
    <row r="7346">
      <c r="A7346" s="95">
        <v>46466</v>
      </c>
      <c r="B7346" s="93" t="s">
        <v>14288</v>
      </c>
      <c r="C7346" s="93" t="s">
        <v>1402</v>
      </c>
      <c r="D7346" s="95">
        <v>1947</v>
      </c>
      <c r="E7346" s="95">
        <v>1941</v>
      </c>
      <c r="F7346" s="95">
        <v>23721367</v>
      </c>
      <c r="G7346" s="95">
        <v>250</v>
      </c>
      <c r="H7346" s="93" t="s">
        <v>8976</v>
      </c>
      <c r="I7346" s="93" t="s">
        <v>23902</v>
      </c>
      <c r="J7346" s="93" t="s">
        <v>20859</v>
      </c>
      <c r="K7346" s="93" t="s">
        <v>4895</v>
      </c>
      <c r="L7346" s="14">
        <f>AND(vyberHrace&lt;&gt;"",ISNUMBER(SEARCH(vyberHrace,$B7346)))</f>
      </c>
      <c r="M7346" s="14">
        <f>AND($I7346=MID(kododd,1,2),$J7346=MID(kododd,3,3))</f>
      </c>
    </row>
    <row r="7347">
      <c r="A7347" s="95">
        <v>46465</v>
      </c>
      <c r="B7347" s="93" t="s">
        <v>14289</v>
      </c>
      <c r="C7347" s="93" t="s">
        <v>1402</v>
      </c>
      <c r="D7347" s="95">
        <v>1392</v>
      </c>
      <c r="E7347" s="95">
        <v>1641</v>
      </c>
      <c r="F7347" s="95">
        <v>23721375</v>
      </c>
      <c r="G7347" s="95">
        <v>0</v>
      </c>
      <c r="H7347" s="93" t="s">
        <v>8976</v>
      </c>
      <c r="I7347" s="93" t="s">
        <v>23902</v>
      </c>
      <c r="J7347" s="93" t="s">
        <v>20859</v>
      </c>
      <c r="K7347" s="93" t="s">
        <v>4895</v>
      </c>
      <c r="L7347" s="14">
        <f>AND(vyberHrace&lt;&gt;"",ISNUMBER(SEARCH(vyberHrace,$B7347)))</f>
      </c>
      <c r="M7347" s="14">
        <f>AND($I7347=MID(kododd,1,2),$J7347=MID(kododd,3,3))</f>
      </c>
    </row>
    <row r="7348">
      <c r="A7348" s="95">
        <v>59499</v>
      </c>
      <c r="B7348" s="93" t="s">
        <v>25904</v>
      </c>
      <c r="C7348" s="93" t="s">
        <v>1424</v>
      </c>
      <c r="D7348" s="95">
        <v>1232</v>
      </c>
      <c r="E7348" s="95">
        <v>1501</v>
      </c>
      <c r="F7348" s="95">
        <v>23782919</v>
      </c>
      <c r="G7348" s="95">
        <v>250</v>
      </c>
      <c r="H7348" s="93" t="s">
        <v>8976</v>
      </c>
      <c r="I7348" s="93" t="s">
        <v>23902</v>
      </c>
      <c r="J7348" s="93" t="s">
        <v>20859</v>
      </c>
      <c r="K7348" s="93" t="s">
        <v>4895</v>
      </c>
      <c r="L7348" s="14">
        <f>AND(vyberHrace&lt;&gt;"",ISNUMBER(SEARCH(vyberHrace,$B7348)))</f>
      </c>
      <c r="M7348" s="14">
        <f>AND($I7348=MID(kododd,1,2),$J7348=MID(kododd,3,3))</f>
      </c>
    </row>
    <row r="7349">
      <c r="A7349" s="95">
        <v>51242</v>
      </c>
      <c r="B7349" s="93" t="s">
        <v>9144</v>
      </c>
      <c r="C7349" s="93" t="s">
        <v>1419</v>
      </c>
      <c r="D7349" s="95">
        <v>1699</v>
      </c>
      <c r="E7349" s="95">
        <v>1781</v>
      </c>
      <c r="F7349" s="95">
        <v>23738090</v>
      </c>
      <c r="G7349" s="95">
        <v>250</v>
      </c>
      <c r="H7349" s="93" t="s">
        <v>8976</v>
      </c>
      <c r="I7349" s="93" t="s">
        <v>23902</v>
      </c>
      <c r="J7349" s="93" t="s">
        <v>20854</v>
      </c>
      <c r="K7349" s="93" t="s">
        <v>20042</v>
      </c>
      <c r="L7349" s="14">
        <f>AND(vyberHrace&lt;&gt;"",ISNUMBER(SEARCH(vyberHrace,$B7349)))</f>
      </c>
      <c r="M7349" s="14">
        <f>AND($I7349=MID(kododd,1,2),$J7349=MID(kododd,3,3))</f>
      </c>
    </row>
    <row r="7350">
      <c r="A7350" s="95">
        <v>51720</v>
      </c>
      <c r="B7350" s="93" t="s">
        <v>1693</v>
      </c>
      <c r="C7350" s="93" t="s">
        <v>1406</v>
      </c>
      <c r="D7350" s="95">
        <v>1052</v>
      </c>
      <c r="F7350" s="95">
        <v>23741830</v>
      </c>
      <c r="G7350" s="95">
        <v>0</v>
      </c>
      <c r="H7350" s="93" t="s">
        <v>8976</v>
      </c>
      <c r="I7350" s="93" t="s">
        <v>23902</v>
      </c>
      <c r="J7350" s="93" t="s">
        <v>23412</v>
      </c>
      <c r="K7350" s="93" t="s">
        <v>21359</v>
      </c>
      <c r="L7350" s="14">
        <f>AND(vyberHrace&lt;&gt;"",ISNUMBER(SEARCH(vyberHrace,$B7350)))</f>
      </c>
      <c r="M7350" s="14">
        <f>AND($I7350=MID(kododd,1,2),$J7350=MID(kododd,3,3))</f>
      </c>
    </row>
    <row r="7351">
      <c r="A7351" s="95">
        <v>17443</v>
      </c>
      <c r="B7351" s="93" t="s">
        <v>10505</v>
      </c>
      <c r="C7351" s="93" t="s">
        <v>1429</v>
      </c>
      <c r="G7351" s="95">
        <v>0</v>
      </c>
      <c r="H7351" s="93" t="s">
        <v>8976</v>
      </c>
      <c r="I7351" s="93" t="s">
        <v>23902</v>
      </c>
      <c r="J7351" s="93" t="s">
        <v>23412</v>
      </c>
      <c r="K7351" s="93" t="s">
        <v>21359</v>
      </c>
      <c r="L7351" s="14">
        <f>AND(vyberHrace&lt;&gt;"",ISNUMBER(SEARCH(vyberHrace,$B7351)))</f>
      </c>
      <c r="M7351" s="14">
        <f>AND($I7351=MID(kododd,1,2),$J7351=MID(kododd,3,3))</f>
      </c>
    </row>
    <row r="7352">
      <c r="A7352" s="95">
        <v>2736</v>
      </c>
      <c r="B7352" s="93" t="s">
        <v>8548</v>
      </c>
      <c r="C7352" s="93" t="s">
        <v>1443</v>
      </c>
      <c r="D7352" s="95">
        <v>1708</v>
      </c>
      <c r="E7352" s="95">
        <v>1850</v>
      </c>
      <c r="F7352" s="95">
        <v>342360</v>
      </c>
      <c r="G7352" s="95">
        <v>250</v>
      </c>
      <c r="H7352" s="93" t="s">
        <v>8976</v>
      </c>
      <c r="I7352" s="93" t="s">
        <v>23902</v>
      </c>
      <c r="J7352" s="93" t="s">
        <v>20900</v>
      </c>
      <c r="K7352" s="93" t="s">
        <v>7820</v>
      </c>
      <c r="L7352" s="14">
        <f>AND(vyberHrace&lt;&gt;"",ISNUMBER(SEARCH(vyberHrace,$B7352)))</f>
      </c>
      <c r="M7352" s="14">
        <f>AND($I7352=MID(kododd,1,2),$J7352=MID(kododd,3,3))</f>
      </c>
    </row>
    <row r="7353">
      <c r="A7353" s="95">
        <v>17422</v>
      </c>
      <c r="B7353" s="93" t="s">
        <v>8560</v>
      </c>
      <c r="C7353" s="93" t="s">
        <v>1464</v>
      </c>
      <c r="G7353" s="95">
        <v>0</v>
      </c>
      <c r="H7353" s="93" t="s">
        <v>8976</v>
      </c>
      <c r="I7353" s="93" t="s">
        <v>23902</v>
      </c>
      <c r="J7353" s="93" t="s">
        <v>20908</v>
      </c>
      <c r="K7353" s="93" t="s">
        <v>6980</v>
      </c>
      <c r="L7353" s="14">
        <f>AND(vyberHrace&lt;&gt;"",ISNUMBER(SEARCH(vyberHrace,$B7353)))</f>
      </c>
      <c r="M7353" s="14">
        <f>AND($I7353=MID(kododd,1,2),$J7353=MID(kododd,3,3))</f>
      </c>
    </row>
    <row r="7354">
      <c r="A7354" s="95">
        <v>235</v>
      </c>
      <c r="B7354" s="93" t="s">
        <v>8574</v>
      </c>
      <c r="C7354" s="93" t="s">
        <v>1440</v>
      </c>
      <c r="D7354" s="95">
        <v>2091</v>
      </c>
      <c r="E7354" s="95">
        <v>2117</v>
      </c>
      <c r="F7354" s="95">
        <v>305685</v>
      </c>
      <c r="G7354" s="95">
        <v>250</v>
      </c>
      <c r="H7354" s="93" t="s">
        <v>8976</v>
      </c>
      <c r="I7354" s="93" t="s">
        <v>23902</v>
      </c>
      <c r="J7354" s="93" t="s">
        <v>20900</v>
      </c>
      <c r="K7354" s="93" t="s">
        <v>7820</v>
      </c>
      <c r="L7354" s="14">
        <f>AND(vyberHrace&lt;&gt;"",ISNUMBER(SEARCH(vyberHrace,$B7354)))</f>
      </c>
      <c r="M7354" s="14">
        <f>AND($I7354=MID(kododd,1,2),$J7354=MID(kododd,3,3))</f>
      </c>
    </row>
    <row r="7355">
      <c r="A7355" s="95">
        <v>15346</v>
      </c>
      <c r="B7355" s="93" t="s">
        <v>14542</v>
      </c>
      <c r="C7355" s="93" t="s">
        <v>1401</v>
      </c>
      <c r="D7355" s="95">
        <v>1440</v>
      </c>
      <c r="G7355" s="95">
        <v>250</v>
      </c>
      <c r="H7355" s="93" t="s">
        <v>8976</v>
      </c>
      <c r="I7355" s="93" t="s">
        <v>23902</v>
      </c>
      <c r="J7355" s="93" t="s">
        <v>20960</v>
      </c>
      <c r="K7355" s="93" t="s">
        <v>11267</v>
      </c>
      <c r="L7355" s="14">
        <f>AND(vyberHrace&lt;&gt;"",ISNUMBER(SEARCH(vyberHrace,$B7355)))</f>
      </c>
      <c r="M7355" s="14">
        <f>AND($I7355=MID(kododd,1,2),$J7355=MID(kododd,3,3))</f>
      </c>
    </row>
    <row r="7356">
      <c r="A7356" s="95">
        <v>64006</v>
      </c>
      <c r="B7356" s="93" t="s">
        <v>30140</v>
      </c>
      <c r="C7356" s="93" t="s">
        <v>1411</v>
      </c>
      <c r="D7356" s="95">
        <v>70013</v>
      </c>
      <c r="E7356" s="95">
        <v>70013</v>
      </c>
      <c r="G7356" s="95">
        <v>500</v>
      </c>
      <c r="H7356" s="93" t="s">
        <v>8976</v>
      </c>
      <c r="I7356" s="93" t="s">
        <v>23902</v>
      </c>
      <c r="J7356" s="93" t="s">
        <v>23412</v>
      </c>
      <c r="K7356" s="93" t="s">
        <v>21359</v>
      </c>
      <c r="L7356" s="14">
        <f>AND(vyberHrace&lt;&gt;"",ISNUMBER(SEARCH(vyberHrace,$B7356)))</f>
      </c>
      <c r="M7356" s="14">
        <f>AND($I7356=MID(kododd,1,2),$J7356=MID(kododd,3,3))</f>
      </c>
    </row>
    <row r="7357">
      <c r="A7357" s="95">
        <v>57295</v>
      </c>
      <c r="B7357" s="93" t="s">
        <v>21276</v>
      </c>
      <c r="C7357" s="93" t="s">
        <v>3255</v>
      </c>
      <c r="D7357" s="95">
        <v>1520</v>
      </c>
      <c r="E7357" s="95">
        <v>1707</v>
      </c>
      <c r="F7357" s="95">
        <v>23768274</v>
      </c>
      <c r="G7357" s="95">
        <v>250</v>
      </c>
      <c r="H7357" s="93" t="s">
        <v>8976</v>
      </c>
      <c r="I7357" s="93" t="s">
        <v>23902</v>
      </c>
      <c r="J7357" s="93" t="s">
        <v>20900</v>
      </c>
      <c r="K7357" s="93" t="s">
        <v>7820</v>
      </c>
      <c r="L7357" s="14">
        <f>AND(vyberHrace&lt;&gt;"",ISNUMBER(SEARCH(vyberHrace,$B7357)))</f>
      </c>
      <c r="M7357" s="14">
        <f>AND($I7357=MID(kododd,1,2),$J7357=MID(kododd,3,3))</f>
      </c>
    </row>
    <row r="7358">
      <c r="A7358" s="95">
        <v>55088</v>
      </c>
      <c r="B7358" s="93" t="s">
        <v>2791</v>
      </c>
      <c r="C7358" s="93" t="s">
        <v>1411</v>
      </c>
      <c r="G7358" s="95">
        <v>0</v>
      </c>
      <c r="H7358" s="93" t="s">
        <v>8976</v>
      </c>
      <c r="I7358" s="93" t="s">
        <v>23902</v>
      </c>
      <c r="J7358" s="93" t="s">
        <v>20859</v>
      </c>
      <c r="K7358" s="93" t="s">
        <v>4895</v>
      </c>
      <c r="L7358" s="14">
        <f>AND(vyberHrace&lt;&gt;"",ISNUMBER(SEARCH(vyberHrace,$B7358)))</f>
      </c>
      <c r="M7358" s="14">
        <f>AND($I7358=MID(kododd,1,2),$J7358=MID(kododd,3,3))</f>
      </c>
    </row>
    <row r="7359">
      <c r="A7359" s="95">
        <v>60675</v>
      </c>
      <c r="B7359" s="93" t="s">
        <v>27089</v>
      </c>
      <c r="C7359" s="93" t="s">
        <v>1420</v>
      </c>
      <c r="D7359" s="95">
        <v>1030</v>
      </c>
      <c r="G7359" s="95">
        <v>250</v>
      </c>
      <c r="H7359" s="93" t="s">
        <v>8976</v>
      </c>
      <c r="I7359" s="93" t="s">
        <v>23902</v>
      </c>
      <c r="J7359" s="93" t="s">
        <v>20874</v>
      </c>
      <c r="K7359" s="93" t="s">
        <v>8815</v>
      </c>
      <c r="L7359" s="14">
        <f>AND(vyberHrace&lt;&gt;"",ISNUMBER(SEARCH(vyberHrace,$B7359)))</f>
      </c>
      <c r="M7359" s="14">
        <f>AND($I7359=MID(kododd,1,2),$J7359=MID(kododd,3,3))</f>
      </c>
    </row>
    <row r="7360">
      <c r="A7360" s="95">
        <v>36150</v>
      </c>
      <c r="B7360" s="93" t="s">
        <v>21319</v>
      </c>
      <c r="C7360" s="93" t="s">
        <v>1409</v>
      </c>
      <c r="D7360" s="95">
        <v>1891</v>
      </c>
      <c r="E7360" s="95">
        <v>1940</v>
      </c>
      <c r="F7360" s="95">
        <v>367354</v>
      </c>
      <c r="G7360" s="95">
        <v>0</v>
      </c>
      <c r="H7360" s="93" t="s">
        <v>8976</v>
      </c>
      <c r="I7360" s="93" t="s">
        <v>23902</v>
      </c>
      <c r="J7360" s="93" t="s">
        <v>20933</v>
      </c>
      <c r="K7360" s="93" t="s">
        <v>5593</v>
      </c>
      <c r="L7360" s="14">
        <f>AND(vyberHrace&lt;&gt;"",ISNUMBER(SEARCH(vyberHrace,$B7360)))</f>
      </c>
      <c r="M7360" s="14">
        <f>AND($I7360=MID(kododd,1,2),$J7360=MID(kododd,3,3))</f>
      </c>
    </row>
    <row r="7361">
      <c r="A7361" s="95">
        <v>43413</v>
      </c>
      <c r="B7361" s="93" t="s">
        <v>21321</v>
      </c>
      <c r="C7361" s="93" t="s">
        <v>1410</v>
      </c>
      <c r="D7361" s="95">
        <v>1971</v>
      </c>
      <c r="E7361" s="95">
        <v>1995</v>
      </c>
      <c r="F7361" s="95">
        <v>399272</v>
      </c>
      <c r="G7361" s="95">
        <v>250</v>
      </c>
      <c r="H7361" s="93" t="s">
        <v>8976</v>
      </c>
      <c r="I7361" s="93" t="s">
        <v>23902</v>
      </c>
      <c r="J7361" s="93" t="s">
        <v>20853</v>
      </c>
      <c r="K7361" s="93" t="s">
        <v>6888</v>
      </c>
      <c r="L7361" s="14">
        <f>AND(vyberHrace&lt;&gt;"",ISNUMBER(SEARCH(vyberHrace,$B7361)))</f>
      </c>
      <c r="M7361" s="14">
        <f>AND($I7361=MID(kododd,1,2),$J7361=MID(kododd,3,3))</f>
      </c>
    </row>
    <row r="7362">
      <c r="A7362" s="95">
        <v>14327</v>
      </c>
      <c r="B7362" s="93" t="s">
        <v>21326</v>
      </c>
      <c r="C7362" s="93" t="s">
        <v>1475</v>
      </c>
      <c r="D7362" s="95">
        <v>1922</v>
      </c>
      <c r="E7362" s="95">
        <v>1946</v>
      </c>
      <c r="F7362" s="95">
        <v>324051</v>
      </c>
      <c r="G7362" s="95">
        <v>0</v>
      </c>
      <c r="H7362" s="93" t="s">
        <v>8976</v>
      </c>
      <c r="I7362" s="93" t="s">
        <v>23902</v>
      </c>
      <c r="J7362" s="93" t="s">
        <v>20908</v>
      </c>
      <c r="K7362" s="93" t="s">
        <v>6980</v>
      </c>
      <c r="L7362" s="14">
        <f>AND(vyberHrace&lt;&gt;"",ISNUMBER(SEARCH(vyberHrace,$B7362)))</f>
      </c>
      <c r="M7362" s="14">
        <f>AND($I7362=MID(kododd,1,2),$J7362=MID(kododd,3,3))</f>
      </c>
    </row>
    <row r="7363">
      <c r="A7363" s="95">
        <v>17426</v>
      </c>
      <c r="B7363" s="93" t="s">
        <v>21328</v>
      </c>
      <c r="C7363" s="93" t="s">
        <v>1482</v>
      </c>
      <c r="G7363" s="95">
        <v>0</v>
      </c>
      <c r="H7363" s="93" t="s">
        <v>8976</v>
      </c>
      <c r="I7363" s="93" t="s">
        <v>23902</v>
      </c>
      <c r="J7363" s="93" t="s">
        <v>20908</v>
      </c>
      <c r="K7363" s="93" t="s">
        <v>6980</v>
      </c>
      <c r="L7363" s="14">
        <f>AND(vyberHrace&lt;&gt;"",ISNUMBER(SEARCH(vyberHrace,$B7363)))</f>
      </c>
      <c r="M7363" s="14">
        <f>AND($I7363=MID(kododd,1,2),$J7363=MID(kododd,3,3))</f>
      </c>
    </row>
    <row r="7364">
      <c r="A7364" s="95">
        <v>28581</v>
      </c>
      <c r="B7364" s="93" t="s">
        <v>21330</v>
      </c>
      <c r="C7364" s="93" t="s">
        <v>1447</v>
      </c>
      <c r="G7364" s="95">
        <v>0</v>
      </c>
      <c r="H7364" s="93" t="s">
        <v>8976</v>
      </c>
      <c r="I7364" s="93" t="s">
        <v>23902</v>
      </c>
      <c r="J7364" s="93" t="s">
        <v>20908</v>
      </c>
      <c r="K7364" s="93" t="s">
        <v>6980</v>
      </c>
      <c r="L7364" s="14">
        <f>AND(vyberHrace&lt;&gt;"",ISNUMBER(SEARCH(vyberHrace,$B7364)))</f>
      </c>
      <c r="M7364" s="14">
        <f>AND($I7364=MID(kododd,1,2),$J7364=MID(kododd,3,3))</f>
      </c>
    </row>
    <row r="7365">
      <c r="A7365" s="95">
        <v>52754</v>
      </c>
      <c r="B7365" s="93" t="s">
        <v>7699</v>
      </c>
      <c r="C7365" s="93" t="s">
        <v>1416</v>
      </c>
      <c r="D7365" s="95">
        <v>1045</v>
      </c>
      <c r="F7365" s="95">
        <v>23754842</v>
      </c>
      <c r="G7365" s="95">
        <v>250</v>
      </c>
      <c r="H7365" s="93" t="s">
        <v>8976</v>
      </c>
      <c r="I7365" s="93" t="s">
        <v>23902</v>
      </c>
      <c r="J7365" s="93" t="s">
        <v>20902</v>
      </c>
      <c r="K7365" s="93" t="s">
        <v>10158</v>
      </c>
      <c r="L7365" s="14">
        <f>AND(vyberHrace&lt;&gt;"",ISNUMBER(SEARCH(vyberHrace,$B7365)))</f>
      </c>
      <c r="M7365" s="14">
        <f>AND($I7365=MID(kododd,1,2),$J7365=MID(kododd,3,3))</f>
      </c>
    </row>
    <row r="7366">
      <c r="A7366" s="95">
        <v>57124</v>
      </c>
      <c r="B7366" s="93" t="s">
        <v>21897</v>
      </c>
      <c r="C7366" s="93" t="s">
        <v>1420</v>
      </c>
      <c r="D7366" s="95">
        <v>1566</v>
      </c>
      <c r="E7366" s="95">
        <v>1585</v>
      </c>
      <c r="F7366" s="95">
        <v>23774487</v>
      </c>
      <c r="G7366" s="95">
        <v>250</v>
      </c>
      <c r="H7366" s="93" t="s">
        <v>8976</v>
      </c>
      <c r="I7366" s="93" t="s">
        <v>23902</v>
      </c>
      <c r="J7366" s="93" t="s">
        <v>20897</v>
      </c>
      <c r="K7366" s="93" t="s">
        <v>11245</v>
      </c>
      <c r="L7366" s="14">
        <f>AND(vyberHrace&lt;&gt;"",ISNUMBER(SEARCH(vyberHrace,$B7366)))</f>
      </c>
      <c r="M7366" s="14">
        <f>AND($I7366=MID(kododd,1,2),$J7366=MID(kododd,3,3))</f>
      </c>
    </row>
    <row r="7367">
      <c r="A7367" s="95">
        <v>11604</v>
      </c>
      <c r="B7367" s="93" t="s">
        <v>21348</v>
      </c>
      <c r="C7367" s="93" t="s">
        <v>1432</v>
      </c>
      <c r="D7367" s="95">
        <v>1288</v>
      </c>
      <c r="G7367" s="95">
        <v>0</v>
      </c>
      <c r="H7367" s="93" t="s">
        <v>8976</v>
      </c>
      <c r="I7367" s="93" t="s">
        <v>23902</v>
      </c>
      <c r="J7367" s="93" t="s">
        <v>20859</v>
      </c>
      <c r="K7367" s="93" t="s">
        <v>4895</v>
      </c>
      <c r="L7367" s="14">
        <f>AND(vyberHrace&lt;&gt;"",ISNUMBER(SEARCH(vyberHrace,$B7367)))</f>
      </c>
      <c r="M7367" s="14">
        <f>AND($I7367=MID(kododd,1,2),$J7367=MID(kododd,3,3))</f>
      </c>
    </row>
    <row r="7368">
      <c r="A7368" s="95">
        <v>63969</v>
      </c>
      <c r="B7368" s="93" t="s">
        <v>30141</v>
      </c>
      <c r="C7368" s="93" t="s">
        <v>1486</v>
      </c>
      <c r="D7368" s="95">
        <v>20807</v>
      </c>
      <c r="E7368" s="95">
        <v>20807</v>
      </c>
      <c r="G7368" s="95">
        <v>250</v>
      </c>
      <c r="H7368" s="93" t="s">
        <v>8976</v>
      </c>
      <c r="I7368" s="93" t="s">
        <v>23902</v>
      </c>
      <c r="J7368" s="93" t="s">
        <v>20903</v>
      </c>
      <c r="K7368" s="93" t="s">
        <v>5073</v>
      </c>
      <c r="L7368" s="14">
        <f>AND(vyberHrace&lt;&gt;"",ISNUMBER(SEARCH(vyberHrace,$B7368)))</f>
      </c>
      <c r="M7368" s="14">
        <f>AND($I7368=MID(kododd,1,2),$J7368=MID(kododd,3,3))</f>
      </c>
    </row>
    <row r="7369">
      <c r="A7369" s="95">
        <v>2963</v>
      </c>
      <c r="B7369" s="93" t="s">
        <v>13134</v>
      </c>
      <c r="C7369" s="93" t="s">
        <v>1441</v>
      </c>
      <c r="D7369" s="95">
        <v>1704</v>
      </c>
      <c r="E7369" s="95">
        <v>1773</v>
      </c>
      <c r="F7369" s="95">
        <v>315494</v>
      </c>
      <c r="G7369" s="95">
        <v>250</v>
      </c>
      <c r="H7369" s="93" t="s">
        <v>8976</v>
      </c>
      <c r="I7369" s="93" t="s">
        <v>23902</v>
      </c>
      <c r="J7369" s="93" t="s">
        <v>20870</v>
      </c>
      <c r="K7369" s="93" t="s">
        <v>9066</v>
      </c>
      <c r="L7369" s="14">
        <f>AND(vyberHrace&lt;&gt;"",ISNUMBER(SEARCH(vyberHrace,$B7369)))</f>
      </c>
      <c r="M7369" s="14">
        <f>AND($I7369=MID(kododd,1,2),$J7369=MID(kododd,3,3))</f>
      </c>
    </row>
    <row r="7370">
      <c r="A7370" s="95">
        <v>13330</v>
      </c>
      <c r="B7370" s="93" t="s">
        <v>20382</v>
      </c>
      <c r="C7370" s="93" t="s">
        <v>1426</v>
      </c>
      <c r="D7370" s="95">
        <v>1846</v>
      </c>
      <c r="E7370" s="95">
        <v>1906</v>
      </c>
      <c r="F7370" s="95">
        <v>342416</v>
      </c>
      <c r="G7370" s="95">
        <v>0</v>
      </c>
      <c r="H7370" s="93" t="s">
        <v>8976</v>
      </c>
      <c r="I7370" s="93" t="s">
        <v>23902</v>
      </c>
      <c r="J7370" s="93" t="s">
        <v>20854</v>
      </c>
      <c r="K7370" s="93" t="s">
        <v>20042</v>
      </c>
      <c r="L7370" s="14">
        <f>AND(vyberHrace&lt;&gt;"",ISNUMBER(SEARCH(vyberHrace,$B7370)))</f>
      </c>
      <c r="M7370" s="14">
        <f>AND($I7370=MID(kododd,1,2),$J7370=MID(kododd,3,3))</f>
      </c>
    </row>
    <row r="7371">
      <c r="A7371" s="95">
        <v>37649</v>
      </c>
      <c r="B7371" s="93" t="s">
        <v>11833</v>
      </c>
      <c r="C7371" s="93" t="s">
        <v>1409</v>
      </c>
      <c r="D7371" s="95">
        <v>1119</v>
      </c>
      <c r="F7371" s="95">
        <v>382507</v>
      </c>
      <c r="G7371" s="95">
        <v>0</v>
      </c>
      <c r="H7371" s="93" t="s">
        <v>8976</v>
      </c>
      <c r="I7371" s="93" t="s">
        <v>23902</v>
      </c>
      <c r="J7371" s="93" t="s">
        <v>20859</v>
      </c>
      <c r="K7371" s="93" t="s">
        <v>4895</v>
      </c>
      <c r="L7371" s="14">
        <f>AND(vyberHrace&lt;&gt;"",ISNUMBER(SEARCH(vyberHrace,$B7371)))</f>
      </c>
      <c r="M7371" s="14">
        <f>AND($I7371=MID(kododd,1,2),$J7371=MID(kododd,3,3))</f>
      </c>
    </row>
    <row r="7372">
      <c r="A7372" s="95">
        <v>6961</v>
      </c>
      <c r="B7372" s="93" t="s">
        <v>11837</v>
      </c>
      <c r="C7372" s="93" t="s">
        <v>1404</v>
      </c>
      <c r="D7372" s="95">
        <v>1596</v>
      </c>
      <c r="E7372" s="95">
        <v>1737</v>
      </c>
      <c r="F7372" s="95">
        <v>23728230</v>
      </c>
      <c r="G7372" s="95">
        <v>250</v>
      </c>
      <c r="H7372" s="93" t="s">
        <v>8976</v>
      </c>
      <c r="I7372" s="93" t="s">
        <v>23902</v>
      </c>
      <c r="J7372" s="93" t="s">
        <v>20918</v>
      </c>
      <c r="K7372" s="93" t="s">
        <v>7836</v>
      </c>
      <c r="L7372" s="14">
        <f>AND(vyberHrace&lt;&gt;"",ISNUMBER(SEARCH(vyberHrace,$B7372)))</f>
      </c>
      <c r="M7372" s="14">
        <f>AND($I7372=MID(kododd,1,2),$J7372=MID(kododd,3,3))</f>
      </c>
    </row>
    <row r="7373">
      <c r="A7373" s="95">
        <v>33596</v>
      </c>
      <c r="B7373" s="93" t="s">
        <v>11839</v>
      </c>
      <c r="C7373" s="93" t="s">
        <v>1454</v>
      </c>
      <c r="D7373" s="95">
        <v>1471</v>
      </c>
      <c r="E7373" s="95">
        <v>1626</v>
      </c>
      <c r="F7373" s="95">
        <v>348660</v>
      </c>
      <c r="G7373" s="95">
        <v>250</v>
      </c>
      <c r="H7373" s="93" t="s">
        <v>8976</v>
      </c>
      <c r="I7373" s="93" t="s">
        <v>23902</v>
      </c>
      <c r="J7373" s="93" t="s">
        <v>20870</v>
      </c>
      <c r="K7373" s="93" t="s">
        <v>9066</v>
      </c>
      <c r="L7373" s="14">
        <f>AND(vyberHrace&lt;&gt;"",ISNUMBER(SEARCH(vyberHrace,$B7373)))</f>
      </c>
      <c r="M7373" s="14">
        <f>AND($I7373=MID(kododd,1,2),$J7373=MID(kododd,3,3))</f>
      </c>
    </row>
    <row r="7374">
      <c r="A7374" s="95">
        <v>41732</v>
      </c>
      <c r="B7374" s="93" t="s">
        <v>11715</v>
      </c>
      <c r="C7374" s="93" t="s">
        <v>1408</v>
      </c>
      <c r="D7374" s="95">
        <v>1519</v>
      </c>
      <c r="E7374" s="95">
        <v>1629</v>
      </c>
      <c r="F7374" s="95">
        <v>399280</v>
      </c>
      <c r="G7374" s="95">
        <v>0</v>
      </c>
      <c r="H7374" s="93" t="s">
        <v>8976</v>
      </c>
      <c r="I7374" s="93" t="s">
        <v>23902</v>
      </c>
      <c r="J7374" s="93" t="s">
        <v>20933</v>
      </c>
      <c r="K7374" s="93" t="s">
        <v>5593</v>
      </c>
      <c r="L7374" s="14">
        <f>AND(vyberHrace&lt;&gt;"",ISNUMBER(SEARCH(vyberHrace,$B7374)))</f>
      </c>
      <c r="M7374" s="14">
        <f>AND($I7374=MID(kododd,1,2),$J7374=MID(kododd,3,3))</f>
      </c>
    </row>
    <row r="7375">
      <c r="A7375" s="95">
        <v>47915</v>
      </c>
      <c r="B7375" s="93" t="s">
        <v>11715</v>
      </c>
      <c r="C7375" s="93" t="s">
        <v>1455</v>
      </c>
      <c r="D7375" s="95">
        <v>1633</v>
      </c>
      <c r="E7375" s="95">
        <v>1797</v>
      </c>
      <c r="F7375" s="95">
        <v>23727187</v>
      </c>
      <c r="G7375" s="95">
        <v>0</v>
      </c>
      <c r="H7375" s="93" t="s">
        <v>8976</v>
      </c>
      <c r="I7375" s="93" t="s">
        <v>23902</v>
      </c>
      <c r="J7375" s="93" t="s">
        <v>20933</v>
      </c>
      <c r="K7375" s="93" t="s">
        <v>5593</v>
      </c>
      <c r="L7375" s="14">
        <f>AND(vyberHrace&lt;&gt;"",ISNUMBER(SEARCH(vyberHrace,$B7375)))</f>
      </c>
      <c r="M7375" s="14">
        <f>AND($I7375=MID(kododd,1,2),$J7375=MID(kododd,3,3))</f>
      </c>
    </row>
    <row r="7376">
      <c r="A7376" s="95">
        <v>15315</v>
      </c>
      <c r="B7376" s="93" t="s">
        <v>11716</v>
      </c>
      <c r="C7376" s="93" t="s">
        <v>1401</v>
      </c>
      <c r="D7376" s="95">
        <v>1113</v>
      </c>
      <c r="G7376" s="95">
        <v>0</v>
      </c>
      <c r="H7376" s="93" t="s">
        <v>8976</v>
      </c>
      <c r="I7376" s="93" t="s">
        <v>23902</v>
      </c>
      <c r="J7376" s="93" t="s">
        <v>23412</v>
      </c>
      <c r="K7376" s="93" t="s">
        <v>21359</v>
      </c>
      <c r="L7376" s="14">
        <f>AND(vyberHrace&lt;&gt;"",ISNUMBER(SEARCH(vyberHrace,$B7376)))</f>
      </c>
      <c r="M7376" s="14">
        <f>AND($I7376=MID(kododd,1,2),$J7376=MID(kododd,3,3))</f>
      </c>
    </row>
    <row r="7377">
      <c r="A7377" s="95">
        <v>42997</v>
      </c>
      <c r="B7377" s="93" t="s">
        <v>14157</v>
      </c>
      <c r="C7377" s="93" t="s">
        <v>1451</v>
      </c>
      <c r="G7377" s="95">
        <v>0</v>
      </c>
      <c r="H7377" s="93" t="s">
        <v>8976</v>
      </c>
      <c r="I7377" s="93" t="s">
        <v>23902</v>
      </c>
      <c r="J7377" s="93" t="s">
        <v>23412</v>
      </c>
      <c r="K7377" s="93" t="s">
        <v>21359</v>
      </c>
      <c r="L7377" s="14">
        <f>AND(vyberHrace&lt;&gt;"",ISNUMBER(SEARCH(vyberHrace,$B7377)))</f>
      </c>
      <c r="M7377" s="14">
        <f>AND($I7377=MID(kododd,1,2),$J7377=MID(kododd,3,3))</f>
      </c>
    </row>
    <row r="7378">
      <c r="A7378" s="95">
        <v>53160</v>
      </c>
      <c r="B7378" s="93" t="s">
        <v>20715</v>
      </c>
      <c r="C7378" s="93" t="s">
        <v>1406</v>
      </c>
      <c r="G7378" s="95">
        <v>0</v>
      </c>
      <c r="H7378" s="93" t="s">
        <v>8976</v>
      </c>
      <c r="I7378" s="93" t="s">
        <v>23902</v>
      </c>
      <c r="J7378" s="93" t="s">
        <v>20897</v>
      </c>
      <c r="K7378" s="93" t="s">
        <v>11245</v>
      </c>
      <c r="L7378" s="14">
        <f>AND(vyberHrace&lt;&gt;"",ISNUMBER(SEARCH(vyberHrace,$B7378)))</f>
      </c>
      <c r="M7378" s="14">
        <f>AND($I7378=MID(kododd,1,2),$J7378=MID(kododd,3,3))</f>
      </c>
    </row>
    <row r="7379">
      <c r="A7379" s="95">
        <v>59490</v>
      </c>
      <c r="B7379" s="93" t="s">
        <v>25895</v>
      </c>
      <c r="C7379" s="93" t="s">
        <v>1420</v>
      </c>
      <c r="F7379" s="95">
        <v>23783010</v>
      </c>
      <c r="G7379" s="95">
        <v>250</v>
      </c>
      <c r="H7379" s="93" t="s">
        <v>8976</v>
      </c>
      <c r="I7379" s="93" t="s">
        <v>23902</v>
      </c>
      <c r="J7379" s="93" t="s">
        <v>20956</v>
      </c>
      <c r="K7379" s="93" t="s">
        <v>5622</v>
      </c>
      <c r="L7379" s="14">
        <f>AND(vyberHrace&lt;&gt;"",ISNUMBER(SEARCH(vyberHrace,$B7379)))</f>
      </c>
      <c r="M7379" s="14">
        <f>AND($I7379=MID(kododd,1,2),$J7379=MID(kododd,3,3))</f>
      </c>
    </row>
    <row r="7380">
      <c r="A7380" s="95">
        <v>53161</v>
      </c>
      <c r="B7380" s="93" t="s">
        <v>20716</v>
      </c>
      <c r="C7380" s="93" t="s">
        <v>1412</v>
      </c>
      <c r="G7380" s="95">
        <v>0</v>
      </c>
      <c r="H7380" s="93" t="s">
        <v>8976</v>
      </c>
      <c r="I7380" s="93" t="s">
        <v>23902</v>
      </c>
      <c r="J7380" s="93" t="s">
        <v>20897</v>
      </c>
      <c r="K7380" s="93" t="s">
        <v>11245</v>
      </c>
      <c r="L7380" s="14">
        <f>AND(vyberHrace&lt;&gt;"",ISNUMBER(SEARCH(vyberHrace,$B7380)))</f>
      </c>
      <c r="M7380" s="14">
        <f>AND($I7380=MID(kododd,1,2),$J7380=MID(kododd,3,3))</f>
      </c>
    </row>
    <row r="7381">
      <c r="A7381" s="95">
        <v>60438</v>
      </c>
      <c r="B7381" s="93" t="s">
        <v>26878</v>
      </c>
      <c r="C7381" s="93" t="s">
        <v>1486</v>
      </c>
      <c r="G7381" s="95">
        <v>250</v>
      </c>
      <c r="H7381" s="93" t="s">
        <v>8976</v>
      </c>
      <c r="I7381" s="93" t="s">
        <v>23902</v>
      </c>
      <c r="J7381" s="93" t="s">
        <v>20853</v>
      </c>
      <c r="K7381" s="93" t="s">
        <v>6888</v>
      </c>
      <c r="L7381" s="14">
        <f>AND(vyberHrace&lt;&gt;"",ISNUMBER(SEARCH(vyberHrace,$B7381)))</f>
      </c>
      <c r="M7381" s="14">
        <f>AND($I7381=MID(kododd,1,2),$J7381=MID(kododd,3,3))</f>
      </c>
    </row>
    <row r="7382">
      <c r="A7382" s="95">
        <v>63128</v>
      </c>
      <c r="B7382" s="93" t="s">
        <v>28937</v>
      </c>
      <c r="C7382" s="93" t="s">
        <v>1486</v>
      </c>
      <c r="G7382" s="95">
        <v>250</v>
      </c>
      <c r="H7382" s="93" t="s">
        <v>8976</v>
      </c>
      <c r="I7382" s="93" t="s">
        <v>23902</v>
      </c>
      <c r="J7382" s="93" t="s">
        <v>20854</v>
      </c>
      <c r="K7382" s="93" t="s">
        <v>20042</v>
      </c>
      <c r="L7382" s="14">
        <f>AND(vyberHrace&lt;&gt;"",ISNUMBER(SEARCH(vyberHrace,$B7382)))</f>
      </c>
      <c r="M7382" s="14">
        <f>AND($I7382=MID(kododd,1,2),$J7382=MID(kododd,3,3))</f>
      </c>
    </row>
    <row r="7383">
      <c r="A7383" s="95">
        <v>59123</v>
      </c>
      <c r="B7383" s="93" t="s">
        <v>25568</v>
      </c>
      <c r="C7383" s="93" t="s">
        <v>1450</v>
      </c>
      <c r="G7383" s="95">
        <v>250</v>
      </c>
      <c r="H7383" s="93" t="s">
        <v>8976</v>
      </c>
      <c r="I7383" s="93" t="s">
        <v>23902</v>
      </c>
      <c r="J7383" s="93" t="s">
        <v>20853</v>
      </c>
      <c r="K7383" s="93" t="s">
        <v>6888</v>
      </c>
      <c r="L7383" s="14">
        <f>AND(vyberHrace&lt;&gt;"",ISNUMBER(SEARCH(vyberHrace,$B7383)))</f>
      </c>
      <c r="M7383" s="14">
        <f>AND($I7383=MID(kododd,1,2),$J7383=MID(kododd,3,3))</f>
      </c>
    </row>
    <row r="7384">
      <c r="A7384" s="95">
        <v>29220</v>
      </c>
      <c r="B7384" s="93" t="s">
        <v>10261</v>
      </c>
      <c r="C7384" s="93" t="s">
        <v>1475</v>
      </c>
      <c r="D7384" s="95">
        <v>1420</v>
      </c>
      <c r="G7384" s="95">
        <v>0</v>
      </c>
      <c r="H7384" s="93" t="s">
        <v>8976</v>
      </c>
      <c r="I7384" s="93" t="s">
        <v>23902</v>
      </c>
      <c r="J7384" s="93" t="s">
        <v>20859</v>
      </c>
      <c r="K7384" s="93" t="s">
        <v>4895</v>
      </c>
      <c r="L7384" s="14">
        <f>AND(vyberHrace&lt;&gt;"",ISNUMBER(SEARCH(vyberHrace,$B7384)))</f>
      </c>
      <c r="M7384" s="14">
        <f>AND($I7384=MID(kododd,1,2),$J7384=MID(kododd,3,3))</f>
      </c>
    </row>
    <row r="7385">
      <c r="A7385" s="95">
        <v>51091</v>
      </c>
      <c r="B7385" s="93" t="s">
        <v>9126</v>
      </c>
      <c r="C7385" s="93" t="s">
        <v>1422</v>
      </c>
      <c r="D7385" s="95">
        <v>1087</v>
      </c>
      <c r="G7385" s="95">
        <v>0</v>
      </c>
      <c r="H7385" s="93" t="s">
        <v>8976</v>
      </c>
      <c r="I7385" s="93" t="s">
        <v>23902</v>
      </c>
      <c r="J7385" s="93" t="s">
        <v>20859</v>
      </c>
      <c r="K7385" s="93" t="s">
        <v>4895</v>
      </c>
      <c r="L7385" s="14">
        <f>AND(vyberHrace&lt;&gt;"",ISNUMBER(SEARCH(vyberHrace,$B7385)))</f>
      </c>
      <c r="M7385" s="14">
        <f>AND($I7385=MID(kododd,1,2),$J7385=MID(kododd,3,3))</f>
      </c>
    </row>
    <row r="7386">
      <c r="A7386" s="95">
        <v>63549</v>
      </c>
      <c r="B7386" s="93" t="s">
        <v>28938</v>
      </c>
      <c r="C7386" s="93" t="s">
        <v>1420</v>
      </c>
      <c r="G7386" s="95">
        <v>250</v>
      </c>
      <c r="H7386" s="93" t="s">
        <v>8976</v>
      </c>
      <c r="I7386" s="93" t="s">
        <v>23902</v>
      </c>
      <c r="J7386" s="93" t="s">
        <v>20844</v>
      </c>
      <c r="K7386" s="93" t="s">
        <v>6682</v>
      </c>
      <c r="L7386" s="14">
        <f>AND(vyberHrace&lt;&gt;"",ISNUMBER(SEARCH(vyberHrace,$B7386)))</f>
      </c>
      <c r="M7386" s="14">
        <f>AND($I7386=MID(kododd,1,2),$J7386=MID(kododd,3,3))</f>
      </c>
    </row>
    <row r="7387">
      <c r="A7387" s="95">
        <v>63557</v>
      </c>
      <c r="B7387" s="93" t="s">
        <v>28939</v>
      </c>
      <c r="C7387" s="93" t="s">
        <v>1488</v>
      </c>
      <c r="F7387" s="95">
        <v>571006630</v>
      </c>
      <c r="G7387" s="95">
        <v>250</v>
      </c>
      <c r="H7387" s="93" t="s">
        <v>8976</v>
      </c>
      <c r="I7387" s="93" t="s">
        <v>23902</v>
      </c>
      <c r="J7387" s="93" t="s">
        <v>20859</v>
      </c>
      <c r="K7387" s="93" t="s">
        <v>4895</v>
      </c>
      <c r="L7387" s="14">
        <f>AND(vyberHrace&lt;&gt;"",ISNUMBER(SEARCH(vyberHrace,$B7387)))</f>
      </c>
      <c r="M7387" s="14">
        <f>AND($I7387=MID(kododd,1,2),$J7387=MID(kododd,3,3))</f>
      </c>
    </row>
    <row r="7388">
      <c r="A7388" s="95">
        <v>53502</v>
      </c>
      <c r="B7388" s="93" t="s">
        <v>10282</v>
      </c>
      <c r="C7388" s="93" t="s">
        <v>1454</v>
      </c>
      <c r="D7388" s="95">
        <v>1678</v>
      </c>
      <c r="E7388" s="95">
        <v>1787</v>
      </c>
      <c r="F7388" s="95">
        <v>23743999</v>
      </c>
      <c r="G7388" s="95">
        <v>250</v>
      </c>
      <c r="H7388" s="93" t="s">
        <v>8976</v>
      </c>
      <c r="I7388" s="93" t="s">
        <v>23902</v>
      </c>
      <c r="J7388" s="93" t="s">
        <v>20859</v>
      </c>
      <c r="K7388" s="93" t="s">
        <v>4895</v>
      </c>
      <c r="L7388" s="14">
        <f>AND(vyberHrace&lt;&gt;"",ISNUMBER(SEARCH(vyberHrace,$B7388)))</f>
      </c>
      <c r="M7388" s="14">
        <f>AND($I7388=MID(kododd,1,2),$J7388=MID(kododd,3,3))</f>
      </c>
    </row>
    <row r="7389">
      <c r="A7389" s="95">
        <v>48032</v>
      </c>
      <c r="B7389" s="93" t="s">
        <v>19838</v>
      </c>
      <c r="C7389" s="93" t="s">
        <v>1404</v>
      </c>
      <c r="D7389" s="95">
        <v>1701</v>
      </c>
      <c r="E7389" s="95">
        <v>1817</v>
      </c>
      <c r="F7389" s="95">
        <v>23726652</v>
      </c>
      <c r="G7389" s="95">
        <v>250</v>
      </c>
      <c r="H7389" s="93" t="s">
        <v>8976</v>
      </c>
      <c r="I7389" s="93" t="s">
        <v>23902</v>
      </c>
      <c r="J7389" s="93" t="s">
        <v>20918</v>
      </c>
      <c r="K7389" s="93" t="s">
        <v>7836</v>
      </c>
      <c r="L7389" s="14">
        <f>AND(vyberHrace&lt;&gt;"",ISNUMBER(SEARCH(vyberHrace,$B7389)))</f>
      </c>
      <c r="M7389" s="14">
        <f>AND($I7389=MID(kododd,1,2),$J7389=MID(kododd,3,3))</f>
      </c>
    </row>
    <row r="7390">
      <c r="A7390" s="95">
        <v>54617</v>
      </c>
      <c r="B7390" s="93" t="s">
        <v>2941</v>
      </c>
      <c r="C7390" s="93" t="s">
        <v>1411</v>
      </c>
      <c r="D7390" s="95">
        <v>1284</v>
      </c>
      <c r="E7390" s="95">
        <v>1566</v>
      </c>
      <c r="F7390" s="95">
        <v>23759682</v>
      </c>
      <c r="G7390" s="95">
        <v>250</v>
      </c>
      <c r="H7390" s="93" t="s">
        <v>8976</v>
      </c>
      <c r="I7390" s="93" t="s">
        <v>23902</v>
      </c>
      <c r="J7390" s="93" t="s">
        <v>20853</v>
      </c>
      <c r="K7390" s="93" t="s">
        <v>6888</v>
      </c>
      <c r="L7390" s="14">
        <f>AND(vyberHrace&lt;&gt;"",ISNUMBER(SEARCH(vyberHrace,$B7390)))</f>
      </c>
      <c r="M7390" s="14">
        <f>AND($I7390=MID(kododd,1,2),$J7390=MID(kododd,3,3))</f>
      </c>
    </row>
    <row r="7391">
      <c r="A7391" s="95">
        <v>63558</v>
      </c>
      <c r="B7391" s="93" t="s">
        <v>28940</v>
      </c>
      <c r="C7391" s="93" t="s">
        <v>1486</v>
      </c>
      <c r="F7391" s="95">
        <v>571006648</v>
      </c>
      <c r="G7391" s="95">
        <v>250</v>
      </c>
      <c r="H7391" s="93" t="s">
        <v>8976</v>
      </c>
      <c r="I7391" s="93" t="s">
        <v>23902</v>
      </c>
      <c r="J7391" s="93" t="s">
        <v>20859</v>
      </c>
      <c r="K7391" s="93" t="s">
        <v>4895</v>
      </c>
      <c r="L7391" s="14">
        <f>AND(vyberHrace&lt;&gt;"",ISNUMBER(SEARCH(vyberHrace,$B7391)))</f>
      </c>
      <c r="M7391" s="14">
        <f>AND($I7391=MID(kododd,1,2),$J7391=MID(kododd,3,3))</f>
      </c>
    </row>
    <row r="7392">
      <c r="A7392" s="95">
        <v>46691</v>
      </c>
      <c r="B7392" s="93" t="s">
        <v>10307</v>
      </c>
      <c r="C7392" s="93" t="s">
        <v>1416</v>
      </c>
      <c r="D7392" s="95">
        <v>1154</v>
      </c>
      <c r="E7392" s="95">
        <v>1435</v>
      </c>
      <c r="F7392" s="95">
        <v>23725877</v>
      </c>
      <c r="G7392" s="95">
        <v>250</v>
      </c>
      <c r="H7392" s="93" t="s">
        <v>8976</v>
      </c>
      <c r="I7392" s="93" t="s">
        <v>23902</v>
      </c>
      <c r="J7392" s="93" t="s">
        <v>20853</v>
      </c>
      <c r="K7392" s="93" t="s">
        <v>6888</v>
      </c>
      <c r="L7392" s="14">
        <f>AND(vyberHrace&lt;&gt;"",ISNUMBER(SEARCH(vyberHrace,$B7392)))</f>
      </c>
      <c r="M7392" s="14">
        <f>AND($I7392=MID(kododd,1,2),$J7392=MID(kododd,3,3))</f>
      </c>
    </row>
    <row r="7393">
      <c r="A7393" s="95">
        <v>11605</v>
      </c>
      <c r="B7393" s="93" t="s">
        <v>8159</v>
      </c>
      <c r="C7393" s="93" t="s">
        <v>1429</v>
      </c>
      <c r="D7393" s="95">
        <v>1714</v>
      </c>
      <c r="E7393" s="95">
        <v>1828</v>
      </c>
      <c r="F7393" s="95">
        <v>393134</v>
      </c>
      <c r="G7393" s="95">
        <v>250</v>
      </c>
      <c r="H7393" s="93" t="s">
        <v>8976</v>
      </c>
      <c r="I7393" s="93" t="s">
        <v>23902</v>
      </c>
      <c r="J7393" s="93" t="s">
        <v>20908</v>
      </c>
      <c r="K7393" s="93" t="s">
        <v>6980</v>
      </c>
      <c r="L7393" s="14">
        <f>AND(vyberHrace&lt;&gt;"",ISNUMBER(SEARCH(vyberHrace,$B7393)))</f>
      </c>
      <c r="M7393" s="14">
        <f>AND($I7393=MID(kododd,1,2),$J7393=MID(kododd,3,3))</f>
      </c>
    </row>
    <row r="7394">
      <c r="A7394" s="95">
        <v>16189</v>
      </c>
      <c r="B7394" s="93" t="s">
        <v>8160</v>
      </c>
      <c r="C7394" s="93" t="s">
        <v>1463</v>
      </c>
      <c r="D7394" s="95">
        <v>1752</v>
      </c>
      <c r="E7394" s="95">
        <v>1828</v>
      </c>
      <c r="F7394" s="95">
        <v>342440</v>
      </c>
      <c r="G7394" s="95">
        <v>250</v>
      </c>
      <c r="H7394" s="93" t="s">
        <v>8976</v>
      </c>
      <c r="I7394" s="93" t="s">
        <v>23902</v>
      </c>
      <c r="J7394" s="93" t="s">
        <v>20903</v>
      </c>
      <c r="K7394" s="93" t="s">
        <v>5073</v>
      </c>
      <c r="L7394" s="14">
        <f>AND(vyberHrace&lt;&gt;"",ISNUMBER(SEARCH(vyberHrace,$B7394)))</f>
      </c>
      <c r="M7394" s="14">
        <f>AND($I7394=MID(kododd,1,2),$J7394=MID(kododd,3,3))</f>
      </c>
    </row>
    <row r="7395">
      <c r="A7395" s="95">
        <v>38566</v>
      </c>
      <c r="B7395" s="93" t="s">
        <v>8166</v>
      </c>
      <c r="C7395" s="93" t="s">
        <v>1419</v>
      </c>
      <c r="D7395" s="95">
        <v>1450</v>
      </c>
      <c r="E7395" s="95">
        <v>1724</v>
      </c>
      <c r="F7395" s="95">
        <v>374385</v>
      </c>
      <c r="G7395" s="95">
        <v>0</v>
      </c>
      <c r="H7395" s="93" t="s">
        <v>8976</v>
      </c>
      <c r="I7395" s="93" t="s">
        <v>23902</v>
      </c>
      <c r="J7395" s="93" t="s">
        <v>20859</v>
      </c>
      <c r="K7395" s="93" t="s">
        <v>4895</v>
      </c>
      <c r="L7395" s="14">
        <f>AND(vyberHrace&lt;&gt;"",ISNUMBER(SEARCH(vyberHrace,$B7395)))</f>
      </c>
      <c r="M7395" s="14">
        <f>AND($I7395=MID(kododd,1,2),$J7395=MID(kododd,3,3))</f>
      </c>
    </row>
    <row r="7396">
      <c r="A7396" s="95">
        <v>37650</v>
      </c>
      <c r="B7396" s="93" t="s">
        <v>8168</v>
      </c>
      <c r="C7396" s="93" t="s">
        <v>1409</v>
      </c>
      <c r="D7396" s="95">
        <v>1631</v>
      </c>
      <c r="E7396" s="95">
        <v>1768</v>
      </c>
      <c r="F7396" s="95">
        <v>385662</v>
      </c>
      <c r="G7396" s="95">
        <v>0</v>
      </c>
      <c r="H7396" s="93" t="s">
        <v>8976</v>
      </c>
      <c r="I7396" s="93" t="s">
        <v>23902</v>
      </c>
      <c r="J7396" s="93" t="s">
        <v>20859</v>
      </c>
      <c r="K7396" s="93" t="s">
        <v>4895</v>
      </c>
      <c r="L7396" s="14">
        <f>AND(vyberHrace&lt;&gt;"",ISNUMBER(SEARCH(vyberHrace,$B7396)))</f>
      </c>
      <c r="M7396" s="14">
        <f>AND($I7396=MID(kododd,1,2),$J7396=MID(kododd,3,3))</f>
      </c>
    </row>
    <row r="7397">
      <c r="A7397" s="95">
        <v>4425</v>
      </c>
      <c r="B7397" s="93" t="s">
        <v>8169</v>
      </c>
      <c r="C7397" s="93" t="s">
        <v>1441</v>
      </c>
      <c r="D7397" s="95">
        <v>1691</v>
      </c>
      <c r="E7397" s="95">
        <v>1800</v>
      </c>
      <c r="F7397" s="95">
        <v>342459</v>
      </c>
      <c r="G7397" s="95">
        <v>250</v>
      </c>
      <c r="H7397" s="93" t="s">
        <v>8976</v>
      </c>
      <c r="I7397" s="93" t="s">
        <v>23902</v>
      </c>
      <c r="J7397" s="93" t="s">
        <v>20897</v>
      </c>
      <c r="K7397" s="93" t="s">
        <v>11245</v>
      </c>
      <c r="L7397" s="14">
        <f>AND(vyberHrace&lt;&gt;"",ISNUMBER(SEARCH(vyberHrace,$B7397)))</f>
      </c>
      <c r="M7397" s="14">
        <f>AND($I7397=MID(kododd,1,2),$J7397=MID(kododd,3,3))</f>
      </c>
    </row>
    <row r="7398">
      <c r="A7398" s="95">
        <v>60440</v>
      </c>
      <c r="B7398" s="93" t="s">
        <v>26879</v>
      </c>
      <c r="C7398" s="93" t="s">
        <v>1486</v>
      </c>
      <c r="G7398" s="95">
        <v>250</v>
      </c>
      <c r="H7398" s="93" t="s">
        <v>8976</v>
      </c>
      <c r="I7398" s="93" t="s">
        <v>23902</v>
      </c>
      <c r="J7398" s="93" t="s">
        <v>20853</v>
      </c>
      <c r="K7398" s="93" t="s">
        <v>6888</v>
      </c>
      <c r="L7398" s="14">
        <f>AND(vyberHrace&lt;&gt;"",ISNUMBER(SEARCH(vyberHrace,$B7398)))</f>
      </c>
      <c r="M7398" s="14">
        <f>AND($I7398=MID(kododd,1,2),$J7398=MID(kododd,3,3))</f>
      </c>
    </row>
    <row r="7399">
      <c r="A7399" s="95">
        <v>17431</v>
      </c>
      <c r="B7399" s="93" t="s">
        <v>8364</v>
      </c>
      <c r="C7399" s="93" t="s">
        <v>1464</v>
      </c>
      <c r="G7399" s="95">
        <v>0</v>
      </c>
      <c r="H7399" s="93" t="s">
        <v>8976</v>
      </c>
      <c r="I7399" s="93" t="s">
        <v>23902</v>
      </c>
      <c r="J7399" s="93" t="s">
        <v>20908</v>
      </c>
      <c r="K7399" s="93" t="s">
        <v>6980</v>
      </c>
      <c r="L7399" s="14">
        <f>AND(vyberHrace&lt;&gt;"",ISNUMBER(SEARCH(vyberHrace,$B7399)))</f>
      </c>
      <c r="M7399" s="14">
        <f>AND($I7399=MID(kododd,1,2),$J7399=MID(kododd,3,3))</f>
      </c>
    </row>
    <row r="7400">
      <c r="A7400" s="95">
        <v>16190</v>
      </c>
      <c r="B7400" s="93" t="s">
        <v>8248</v>
      </c>
      <c r="C7400" s="93" t="s">
        <v>1404</v>
      </c>
      <c r="D7400" s="95">
        <v>1839</v>
      </c>
      <c r="E7400" s="95">
        <v>1913</v>
      </c>
      <c r="F7400" s="95">
        <v>376507</v>
      </c>
      <c r="G7400" s="95">
        <v>250</v>
      </c>
      <c r="H7400" s="93" t="s">
        <v>8976</v>
      </c>
      <c r="I7400" s="93" t="s">
        <v>23902</v>
      </c>
      <c r="J7400" s="93" t="s">
        <v>20874</v>
      </c>
      <c r="K7400" s="93" t="s">
        <v>8815</v>
      </c>
      <c r="L7400" s="14">
        <f>AND(vyberHrace&lt;&gt;"",ISNUMBER(SEARCH(vyberHrace,$B7400)))</f>
      </c>
      <c r="M7400" s="14">
        <f>AND($I7400=MID(kododd,1,2),$J7400=MID(kododd,3,3))</f>
      </c>
    </row>
    <row r="7401">
      <c r="A7401" s="95">
        <v>55339</v>
      </c>
      <c r="B7401" s="93" t="s">
        <v>21945</v>
      </c>
      <c r="C7401" s="93" t="s">
        <v>3255</v>
      </c>
      <c r="F7401" s="95">
        <v>23754788</v>
      </c>
      <c r="G7401" s="95">
        <v>0</v>
      </c>
      <c r="H7401" s="93" t="s">
        <v>8976</v>
      </c>
      <c r="I7401" s="93" t="s">
        <v>23902</v>
      </c>
      <c r="J7401" s="93" t="s">
        <v>20933</v>
      </c>
      <c r="K7401" s="93" t="s">
        <v>5593</v>
      </c>
      <c r="L7401" s="14">
        <f>AND(vyberHrace&lt;&gt;"",ISNUMBER(SEARCH(vyberHrace,$B7401)))</f>
      </c>
      <c r="M7401" s="14">
        <f>AND($I7401=MID(kododd,1,2),$J7401=MID(kododd,3,3))</f>
      </c>
    </row>
    <row r="7402">
      <c r="A7402" s="95">
        <v>49869</v>
      </c>
      <c r="B7402" s="93" t="s">
        <v>10393</v>
      </c>
      <c r="C7402" s="93" t="s">
        <v>1405</v>
      </c>
      <c r="D7402" s="95">
        <v>1290</v>
      </c>
      <c r="E7402" s="95">
        <v>1499</v>
      </c>
      <c r="F7402" s="95">
        <v>23738081</v>
      </c>
      <c r="G7402" s="95">
        <v>250</v>
      </c>
      <c r="H7402" s="93" t="s">
        <v>8976</v>
      </c>
      <c r="I7402" s="93" t="s">
        <v>23902</v>
      </c>
      <c r="J7402" s="93" t="s">
        <v>20902</v>
      </c>
      <c r="K7402" s="93" t="s">
        <v>10158</v>
      </c>
      <c r="L7402" s="14">
        <f>AND(vyberHrace&lt;&gt;"",ISNUMBER(SEARCH(vyberHrace,$B7402)))</f>
      </c>
      <c r="M7402" s="14">
        <f>AND($I7402=MID(kododd,1,2),$J7402=MID(kododd,3,3))</f>
      </c>
    </row>
    <row r="7403">
      <c r="A7403" s="95">
        <v>28573</v>
      </c>
      <c r="B7403" s="93" t="s">
        <v>8430</v>
      </c>
      <c r="C7403" s="93" t="s">
        <v>1457</v>
      </c>
      <c r="D7403" s="95">
        <v>1858</v>
      </c>
      <c r="E7403" s="95">
        <v>1921</v>
      </c>
      <c r="F7403" s="95">
        <v>333409</v>
      </c>
      <c r="G7403" s="95">
        <v>250</v>
      </c>
      <c r="H7403" s="93" t="s">
        <v>8976</v>
      </c>
      <c r="I7403" s="93" t="s">
        <v>23902</v>
      </c>
      <c r="J7403" s="93" t="s">
        <v>20897</v>
      </c>
      <c r="K7403" s="93" t="s">
        <v>11245</v>
      </c>
      <c r="L7403" s="14">
        <f>AND(vyberHrace&lt;&gt;"",ISNUMBER(SEARCH(vyberHrace,$B7403)))</f>
      </c>
      <c r="M7403" s="14">
        <f>AND($I7403=MID(kododd,1,2),$J7403=MID(kododd,3,3))</f>
      </c>
    </row>
    <row r="7404">
      <c r="A7404" s="95">
        <v>37967</v>
      </c>
      <c r="B7404" s="93" t="s">
        <v>8448</v>
      </c>
      <c r="C7404" s="93" t="s">
        <v>1471</v>
      </c>
      <c r="D7404" s="95">
        <v>1243</v>
      </c>
      <c r="F7404" s="95">
        <v>23704357</v>
      </c>
      <c r="G7404" s="95">
        <v>0</v>
      </c>
      <c r="H7404" s="93" t="s">
        <v>8976</v>
      </c>
      <c r="I7404" s="93" t="s">
        <v>23902</v>
      </c>
      <c r="J7404" s="93" t="s">
        <v>20902</v>
      </c>
      <c r="K7404" s="93" t="s">
        <v>10158</v>
      </c>
      <c r="L7404" s="14">
        <f>AND(vyberHrace&lt;&gt;"",ISNUMBER(SEARCH(vyberHrace,$B7404)))</f>
      </c>
      <c r="M7404" s="14">
        <f>AND($I7404=MID(kododd,1,2),$J7404=MID(kododd,3,3))</f>
      </c>
    </row>
    <row r="7405">
      <c r="A7405" s="95">
        <v>8918</v>
      </c>
      <c r="B7405" s="93" t="s">
        <v>8459</v>
      </c>
      <c r="C7405" s="93" t="s">
        <v>1401</v>
      </c>
      <c r="D7405" s="95">
        <v>1577</v>
      </c>
      <c r="E7405" s="95">
        <v>1696</v>
      </c>
      <c r="F7405" s="95">
        <v>359653</v>
      </c>
      <c r="G7405" s="95">
        <v>250</v>
      </c>
      <c r="H7405" s="93" t="s">
        <v>8976</v>
      </c>
      <c r="I7405" s="93" t="s">
        <v>23902</v>
      </c>
      <c r="J7405" s="93" t="s">
        <v>20958</v>
      </c>
      <c r="K7405" s="93" t="s">
        <v>7946</v>
      </c>
      <c r="L7405" s="14">
        <f>AND(vyberHrace&lt;&gt;"",ISNUMBER(SEARCH(vyberHrace,$B7405)))</f>
      </c>
      <c r="M7405" s="14">
        <f>AND($I7405=MID(kododd,1,2),$J7405=MID(kododd,3,3))</f>
      </c>
    </row>
    <row r="7406">
      <c r="A7406" s="95">
        <v>52632</v>
      </c>
      <c r="B7406" s="93" t="s">
        <v>1739</v>
      </c>
      <c r="C7406" s="93" t="s">
        <v>1412</v>
      </c>
      <c r="G7406" s="95">
        <v>250</v>
      </c>
      <c r="H7406" s="93" t="s">
        <v>8976</v>
      </c>
      <c r="I7406" s="93" t="s">
        <v>23902</v>
      </c>
      <c r="J7406" s="93" t="s">
        <v>20853</v>
      </c>
      <c r="K7406" s="93" t="s">
        <v>6888</v>
      </c>
      <c r="L7406" s="14">
        <f>AND(vyberHrace&lt;&gt;"",ISNUMBER(SEARCH(vyberHrace,$B7406)))</f>
      </c>
      <c r="M7406" s="14">
        <f>AND($I7406=MID(kododd,1,2),$J7406=MID(kododd,3,3))</f>
      </c>
    </row>
    <row r="7407">
      <c r="A7407" s="95">
        <v>56040</v>
      </c>
      <c r="B7407" s="93" t="s">
        <v>8461</v>
      </c>
      <c r="C7407" s="93" t="s">
        <v>1412</v>
      </c>
      <c r="G7407" s="95">
        <v>0</v>
      </c>
      <c r="H7407" s="93" t="s">
        <v>8976</v>
      </c>
      <c r="I7407" s="93" t="s">
        <v>23902</v>
      </c>
      <c r="J7407" s="93" t="s">
        <v>20897</v>
      </c>
      <c r="K7407" s="93" t="s">
        <v>11245</v>
      </c>
      <c r="L7407" s="14">
        <f>AND(vyberHrace&lt;&gt;"",ISNUMBER(SEARCH(vyberHrace,$B7407)))</f>
      </c>
      <c r="M7407" s="14">
        <f>AND($I7407=MID(kododd,1,2),$J7407=MID(kododd,3,3))</f>
      </c>
    </row>
    <row r="7408">
      <c r="A7408" s="95">
        <v>27241</v>
      </c>
      <c r="B7408" s="93" t="s">
        <v>8463</v>
      </c>
      <c r="C7408" s="93" t="s">
        <v>1434</v>
      </c>
      <c r="D7408" s="95">
        <v>1738</v>
      </c>
      <c r="E7408" s="95">
        <v>1839</v>
      </c>
      <c r="F7408" s="95">
        <v>345938</v>
      </c>
      <c r="G7408" s="95">
        <v>250</v>
      </c>
      <c r="H7408" s="93" t="s">
        <v>8976</v>
      </c>
      <c r="I7408" s="93" t="s">
        <v>23902</v>
      </c>
      <c r="J7408" s="93" t="s">
        <v>20860</v>
      </c>
      <c r="K7408" s="93" t="s">
        <v>409</v>
      </c>
      <c r="L7408" s="14">
        <f>AND(vyberHrace&lt;&gt;"",ISNUMBER(SEARCH(vyberHrace,$B7408)))</f>
      </c>
      <c r="M7408" s="14">
        <f>AND($I7408=MID(kododd,1,2),$J7408=MID(kododd,3,3))</f>
      </c>
    </row>
    <row r="7409">
      <c r="A7409" s="95">
        <v>58889</v>
      </c>
      <c r="B7409" s="93" t="s">
        <v>25356</v>
      </c>
      <c r="C7409" s="93" t="s">
        <v>3255</v>
      </c>
      <c r="G7409" s="95">
        <v>250</v>
      </c>
      <c r="H7409" s="93" t="s">
        <v>8976</v>
      </c>
      <c r="I7409" s="93" t="s">
        <v>23902</v>
      </c>
      <c r="J7409" s="93" t="s">
        <v>20874</v>
      </c>
      <c r="K7409" s="93" t="s">
        <v>8815</v>
      </c>
      <c r="L7409" s="14">
        <f>AND(vyberHrace&lt;&gt;"",ISNUMBER(SEARCH(vyberHrace,$B7409)))</f>
      </c>
      <c r="M7409" s="14">
        <f>AND($I7409=MID(kododd,1,2),$J7409=MID(kododd,3,3))</f>
      </c>
    </row>
    <row r="7410">
      <c r="A7410" s="95">
        <v>62608</v>
      </c>
      <c r="B7410" s="93" t="s">
        <v>28941</v>
      </c>
      <c r="C7410" s="93" t="s">
        <v>1450</v>
      </c>
      <c r="G7410" s="95">
        <v>250</v>
      </c>
      <c r="H7410" s="93" t="s">
        <v>8976</v>
      </c>
      <c r="I7410" s="93" t="s">
        <v>23902</v>
      </c>
      <c r="J7410" s="93" t="s">
        <v>20958</v>
      </c>
      <c r="K7410" s="93" t="s">
        <v>7946</v>
      </c>
      <c r="L7410" s="14">
        <f>AND(vyberHrace&lt;&gt;"",ISNUMBER(SEARCH(vyberHrace,$B7410)))</f>
      </c>
      <c r="M7410" s="14">
        <f>AND($I7410=MID(kododd,1,2),$J7410=MID(kododd,3,3))</f>
      </c>
    </row>
    <row r="7411">
      <c r="A7411" s="95">
        <v>53499</v>
      </c>
      <c r="B7411" s="93" t="s">
        <v>20724</v>
      </c>
      <c r="C7411" s="93" t="s">
        <v>1448</v>
      </c>
      <c r="D7411" s="95">
        <v>1204</v>
      </c>
      <c r="E7411" s="95">
        <v>1592</v>
      </c>
      <c r="F7411" s="95">
        <v>23744740</v>
      </c>
      <c r="G7411" s="95">
        <v>0</v>
      </c>
      <c r="H7411" s="93" t="s">
        <v>8976</v>
      </c>
      <c r="I7411" s="93" t="s">
        <v>23902</v>
      </c>
      <c r="J7411" s="93" t="s">
        <v>23412</v>
      </c>
      <c r="K7411" s="93" t="s">
        <v>21359</v>
      </c>
      <c r="L7411" s="14">
        <f>AND(vyberHrace&lt;&gt;"",ISNUMBER(SEARCH(vyberHrace,$B7411)))</f>
      </c>
      <c r="M7411" s="14">
        <f>AND($I7411=MID(kododd,1,2),$J7411=MID(kododd,3,3))</f>
      </c>
    </row>
    <row r="7412">
      <c r="A7412" s="95">
        <v>62768</v>
      </c>
      <c r="B7412" s="93" t="s">
        <v>28942</v>
      </c>
      <c r="C7412" s="93" t="s">
        <v>1420</v>
      </c>
      <c r="G7412" s="95">
        <v>250</v>
      </c>
      <c r="H7412" s="93" t="s">
        <v>8976</v>
      </c>
      <c r="I7412" s="93" t="s">
        <v>23902</v>
      </c>
      <c r="J7412" s="93" t="s">
        <v>20897</v>
      </c>
      <c r="K7412" s="93" t="s">
        <v>11245</v>
      </c>
      <c r="L7412" s="14">
        <f>AND(vyberHrace&lt;&gt;"",ISNUMBER(SEARCH(vyberHrace,$B7412)))</f>
      </c>
      <c r="M7412" s="14">
        <f>AND($I7412=MID(kododd,1,2),$J7412=MID(kododd,3,3))</f>
      </c>
    </row>
    <row r="7413">
      <c r="A7413" s="95">
        <v>62100</v>
      </c>
      <c r="B7413" s="93" t="s">
        <v>10777</v>
      </c>
      <c r="C7413" s="93" t="s">
        <v>1406</v>
      </c>
      <c r="F7413" s="95">
        <v>23799617</v>
      </c>
      <c r="G7413" s="95">
        <v>250</v>
      </c>
      <c r="H7413" s="93" t="s">
        <v>8976</v>
      </c>
      <c r="I7413" s="93" t="s">
        <v>23902</v>
      </c>
      <c r="J7413" s="93" t="s">
        <v>20859</v>
      </c>
      <c r="K7413" s="93" t="s">
        <v>4895</v>
      </c>
      <c r="L7413" s="14">
        <f>AND(vyberHrace&lt;&gt;"",ISNUMBER(SEARCH(vyberHrace,$B7413)))</f>
      </c>
      <c r="M7413" s="14">
        <f>AND($I7413=MID(kododd,1,2),$J7413=MID(kododd,3,3))</f>
      </c>
    </row>
    <row r="7414">
      <c r="A7414" s="95">
        <v>8245</v>
      </c>
      <c r="B7414" s="93" t="s">
        <v>30142</v>
      </c>
      <c r="C7414" s="93" t="s">
        <v>1418</v>
      </c>
      <c r="D7414" s="95">
        <v>2148</v>
      </c>
      <c r="E7414" s="95">
        <v>2171</v>
      </c>
      <c r="F7414" s="95">
        <v>322253</v>
      </c>
      <c r="G7414" s="95">
        <v>500</v>
      </c>
      <c r="H7414" s="93" t="s">
        <v>8976</v>
      </c>
      <c r="I7414" s="93" t="s">
        <v>23902</v>
      </c>
      <c r="J7414" s="93" t="s">
        <v>23412</v>
      </c>
      <c r="K7414" s="93" t="s">
        <v>21359</v>
      </c>
      <c r="L7414" s="14">
        <f>AND(vyberHrace&lt;&gt;"",ISNUMBER(SEARCH(vyberHrace,$B7414)))</f>
      </c>
      <c r="M7414" s="14">
        <f>AND($I7414=MID(kododd,1,2),$J7414=MID(kododd,3,3))</f>
      </c>
    </row>
    <row r="7415">
      <c r="A7415" s="95">
        <v>61638</v>
      </c>
      <c r="B7415" s="93" t="s">
        <v>27801</v>
      </c>
      <c r="C7415" s="93" t="s">
        <v>1417</v>
      </c>
      <c r="G7415" s="95">
        <v>0</v>
      </c>
      <c r="H7415" s="93" t="s">
        <v>8976</v>
      </c>
      <c r="I7415" s="93" t="s">
        <v>23902</v>
      </c>
      <c r="J7415" s="93" t="s">
        <v>23412</v>
      </c>
      <c r="K7415" s="93" t="s">
        <v>21359</v>
      </c>
      <c r="L7415" s="14">
        <f>AND(vyberHrace&lt;&gt;"",ISNUMBER(SEARCH(vyberHrace,$B7415)))</f>
      </c>
      <c r="M7415" s="14">
        <f>AND($I7415=MID(kododd,1,2),$J7415=MID(kododd,3,3))</f>
      </c>
    </row>
    <row r="7416">
      <c r="A7416" s="95">
        <v>55991</v>
      </c>
      <c r="B7416" s="93" t="s">
        <v>22040</v>
      </c>
      <c r="C7416" s="93" t="s">
        <v>1450</v>
      </c>
      <c r="G7416" s="95">
        <v>250</v>
      </c>
      <c r="H7416" s="93" t="s">
        <v>8976</v>
      </c>
      <c r="I7416" s="93" t="s">
        <v>23902</v>
      </c>
      <c r="J7416" s="93" t="s">
        <v>20853</v>
      </c>
      <c r="K7416" s="93" t="s">
        <v>6888</v>
      </c>
      <c r="L7416" s="14">
        <f>AND(vyberHrace&lt;&gt;"",ISNUMBER(SEARCH(vyberHrace,$B7416)))</f>
      </c>
      <c r="M7416" s="14">
        <f>AND($I7416=MID(kododd,1,2),$J7416=MID(kododd,3,3))</f>
      </c>
    </row>
    <row r="7417">
      <c r="A7417" s="95">
        <v>93</v>
      </c>
      <c r="B7417" s="93" t="s">
        <v>21112</v>
      </c>
      <c r="C7417" s="93" t="s">
        <v>1469</v>
      </c>
      <c r="D7417" s="95">
        <v>2219</v>
      </c>
      <c r="E7417" s="95">
        <v>2195</v>
      </c>
      <c r="F7417" s="95">
        <v>306827</v>
      </c>
      <c r="G7417" s="95">
        <v>0</v>
      </c>
      <c r="H7417" s="93" t="s">
        <v>8976</v>
      </c>
      <c r="I7417" s="93" t="s">
        <v>23902</v>
      </c>
      <c r="J7417" s="93" t="s">
        <v>20859</v>
      </c>
      <c r="K7417" s="93" t="s">
        <v>4895</v>
      </c>
      <c r="L7417" s="14">
        <f>AND(vyberHrace&lt;&gt;"",ISNUMBER(SEARCH(vyberHrace,$B7417)))</f>
      </c>
      <c r="M7417" s="14">
        <f>AND($I7417=MID(kododd,1,2),$J7417=MID(kododd,3,3))</f>
      </c>
    </row>
    <row r="7418">
      <c r="A7418" s="95">
        <v>51365</v>
      </c>
      <c r="B7418" s="93" t="s">
        <v>9127</v>
      </c>
      <c r="C7418" s="93" t="s">
        <v>1420</v>
      </c>
      <c r="G7418" s="95">
        <v>0</v>
      </c>
      <c r="H7418" s="93" t="s">
        <v>8976</v>
      </c>
      <c r="I7418" s="93" t="s">
        <v>23902</v>
      </c>
      <c r="J7418" s="93" t="s">
        <v>20859</v>
      </c>
      <c r="K7418" s="93" t="s">
        <v>4895</v>
      </c>
      <c r="L7418" s="14">
        <f>AND(vyberHrace&lt;&gt;"",ISNUMBER(SEARCH(vyberHrace,$B7418)))</f>
      </c>
      <c r="M7418" s="14">
        <f>AND($I7418=MID(kododd,1,2),$J7418=MID(kododd,3,3))</f>
      </c>
    </row>
    <row r="7419">
      <c r="A7419" s="95">
        <v>3532</v>
      </c>
      <c r="B7419" s="93" t="s">
        <v>12999</v>
      </c>
      <c r="C7419" s="93" t="s">
        <v>1474</v>
      </c>
      <c r="D7419" s="95">
        <v>1556</v>
      </c>
      <c r="E7419" s="95">
        <v>1700</v>
      </c>
      <c r="F7419" s="95">
        <v>342343</v>
      </c>
      <c r="G7419" s="95">
        <v>250</v>
      </c>
      <c r="H7419" s="93" t="s">
        <v>8976</v>
      </c>
      <c r="I7419" s="93" t="s">
        <v>23902</v>
      </c>
      <c r="J7419" s="93" t="s">
        <v>20854</v>
      </c>
      <c r="K7419" s="93" t="s">
        <v>20042</v>
      </c>
      <c r="L7419" s="14">
        <f>AND(vyberHrace&lt;&gt;"",ISNUMBER(SEARCH(vyberHrace,$B7419)))</f>
      </c>
      <c r="M7419" s="14">
        <f>AND($I7419=MID(kododd,1,2),$J7419=MID(kododd,3,3))</f>
      </c>
    </row>
    <row r="7420">
      <c r="A7420" s="95">
        <v>50444</v>
      </c>
      <c r="B7420" s="93" t="s">
        <v>9143</v>
      </c>
      <c r="C7420" s="93" t="s">
        <v>1408</v>
      </c>
      <c r="G7420" s="95">
        <v>0</v>
      </c>
      <c r="H7420" s="93" t="s">
        <v>8976</v>
      </c>
      <c r="I7420" s="93" t="s">
        <v>23902</v>
      </c>
      <c r="J7420" s="93" t="s">
        <v>20874</v>
      </c>
      <c r="K7420" s="93" t="s">
        <v>8815</v>
      </c>
      <c r="L7420" s="14">
        <f>AND(vyberHrace&lt;&gt;"",ISNUMBER(SEARCH(vyberHrace,$B7420)))</f>
      </c>
      <c r="M7420" s="14">
        <f>AND($I7420=MID(kododd,1,2),$J7420=MID(kododd,3,3))</f>
      </c>
    </row>
    <row r="7421">
      <c r="A7421" s="95">
        <v>59784</v>
      </c>
      <c r="B7421" s="93" t="s">
        <v>26297</v>
      </c>
      <c r="C7421" s="93" t="s">
        <v>1416</v>
      </c>
      <c r="F7421" s="95">
        <v>23783427</v>
      </c>
      <c r="G7421" s="95">
        <v>250</v>
      </c>
      <c r="H7421" s="93" t="s">
        <v>8976</v>
      </c>
      <c r="I7421" s="93" t="s">
        <v>23902</v>
      </c>
      <c r="J7421" s="93" t="s">
        <v>20854</v>
      </c>
      <c r="K7421" s="93" t="s">
        <v>20042</v>
      </c>
      <c r="L7421" s="14">
        <f>AND(vyberHrace&lt;&gt;"",ISNUMBER(SEARCH(vyberHrace,$B7421)))</f>
      </c>
      <c r="M7421" s="14">
        <f>AND($I7421=MID(kododd,1,2),$J7421=MID(kododd,3,3))</f>
      </c>
    </row>
    <row r="7422">
      <c r="A7422" s="95">
        <v>39922</v>
      </c>
      <c r="B7422" s="93" t="s">
        <v>13016</v>
      </c>
      <c r="C7422" s="93" t="s">
        <v>1409</v>
      </c>
      <c r="D7422" s="95">
        <v>1214</v>
      </c>
      <c r="G7422" s="95">
        <v>0</v>
      </c>
      <c r="H7422" s="93" t="s">
        <v>8976</v>
      </c>
      <c r="I7422" s="93" t="s">
        <v>23902</v>
      </c>
      <c r="J7422" s="93" t="s">
        <v>20903</v>
      </c>
      <c r="K7422" s="93" t="s">
        <v>5073</v>
      </c>
      <c r="L7422" s="14">
        <f>AND(vyberHrace&lt;&gt;"",ISNUMBER(SEARCH(vyberHrace,$B7422)))</f>
      </c>
      <c r="M7422" s="14">
        <f>AND($I7422=MID(kododd,1,2),$J7422=MID(kododd,3,3))</f>
      </c>
    </row>
    <row r="7423">
      <c r="A7423" s="95">
        <v>44837</v>
      </c>
      <c r="B7423" s="93" t="s">
        <v>13020</v>
      </c>
      <c r="C7423" s="93" t="s">
        <v>1402</v>
      </c>
      <c r="D7423" s="95">
        <v>2041</v>
      </c>
      <c r="E7423" s="95">
        <v>2092</v>
      </c>
      <c r="F7423" s="95">
        <v>23709464</v>
      </c>
      <c r="G7423" s="95">
        <v>250</v>
      </c>
      <c r="H7423" s="93" t="s">
        <v>8976</v>
      </c>
      <c r="I7423" s="93" t="s">
        <v>23902</v>
      </c>
      <c r="J7423" s="93" t="s">
        <v>20933</v>
      </c>
      <c r="K7423" s="93" t="s">
        <v>5593</v>
      </c>
      <c r="L7423" s="14">
        <f>AND(vyberHrace&lt;&gt;"",ISNUMBER(SEARCH(vyberHrace,$B7423)))</f>
      </c>
      <c r="M7423" s="14">
        <f>AND($I7423=MID(kododd,1,2),$J7423=MID(kododd,3,3))</f>
      </c>
    </row>
    <row r="7424">
      <c r="A7424" s="95">
        <v>57524</v>
      </c>
      <c r="B7424" s="93" t="s">
        <v>21898</v>
      </c>
      <c r="C7424" s="93" t="s">
        <v>1415</v>
      </c>
      <c r="D7424" s="95">
        <v>1013</v>
      </c>
      <c r="F7424" s="95">
        <v>23772530</v>
      </c>
      <c r="G7424" s="95">
        <v>250</v>
      </c>
      <c r="H7424" s="93" t="s">
        <v>8976</v>
      </c>
      <c r="I7424" s="93" t="s">
        <v>23902</v>
      </c>
      <c r="J7424" s="93" t="s">
        <v>20894</v>
      </c>
      <c r="K7424" s="93" t="s">
        <v>28897</v>
      </c>
      <c r="L7424" s="14">
        <f>AND(vyberHrace&lt;&gt;"",ISNUMBER(SEARCH(vyberHrace,$B7424)))</f>
      </c>
      <c r="M7424" s="14">
        <f>AND($I7424=MID(kododd,1,2),$J7424=MID(kododd,3,3))</f>
      </c>
    </row>
    <row r="7425">
      <c r="A7425" s="95">
        <v>56317</v>
      </c>
      <c r="B7425" s="93" t="s">
        <v>21958</v>
      </c>
      <c r="C7425" s="93" t="s">
        <v>1420</v>
      </c>
      <c r="F7425" s="95">
        <v>23764520</v>
      </c>
      <c r="G7425" s="95">
        <v>0</v>
      </c>
      <c r="H7425" s="93" t="s">
        <v>8976</v>
      </c>
      <c r="I7425" s="93" t="s">
        <v>23902</v>
      </c>
      <c r="J7425" s="93" t="s">
        <v>20908</v>
      </c>
      <c r="K7425" s="93" t="s">
        <v>6980</v>
      </c>
      <c r="L7425" s="14">
        <f>AND(vyberHrace&lt;&gt;"",ISNUMBER(SEARCH(vyberHrace,$B7425)))</f>
      </c>
      <c r="M7425" s="14">
        <f>AND($I7425=MID(kododd,1,2),$J7425=MID(kododd,3,3))</f>
      </c>
    </row>
    <row r="7426">
      <c r="A7426" s="95">
        <v>37714</v>
      </c>
      <c r="B7426" s="93" t="s">
        <v>13036</v>
      </c>
      <c r="C7426" s="93" t="s">
        <v>1478</v>
      </c>
      <c r="D7426" s="95">
        <v>1319</v>
      </c>
      <c r="F7426" s="95">
        <v>393126</v>
      </c>
      <c r="G7426" s="95">
        <v>0</v>
      </c>
      <c r="H7426" s="93" t="s">
        <v>8976</v>
      </c>
      <c r="I7426" s="93" t="s">
        <v>23902</v>
      </c>
      <c r="J7426" s="93" t="s">
        <v>20859</v>
      </c>
      <c r="K7426" s="93" t="s">
        <v>4895</v>
      </c>
      <c r="L7426" s="14">
        <f>AND(vyberHrace&lt;&gt;"",ISNUMBER(SEARCH(vyberHrace,$B7426)))</f>
      </c>
      <c r="M7426" s="14">
        <f>AND($I7426=MID(kododd,1,2),$J7426=MID(kododd,3,3))</f>
      </c>
    </row>
    <row r="7427">
      <c r="A7427" s="95">
        <v>62303</v>
      </c>
      <c r="B7427" s="93" t="s">
        <v>28478</v>
      </c>
      <c r="C7427" s="93" t="s">
        <v>1486</v>
      </c>
      <c r="G7427" s="95">
        <v>250</v>
      </c>
      <c r="H7427" s="93" t="s">
        <v>8976</v>
      </c>
      <c r="I7427" s="93" t="s">
        <v>23902</v>
      </c>
      <c r="J7427" s="93" t="s">
        <v>20853</v>
      </c>
      <c r="K7427" s="93" t="s">
        <v>6888</v>
      </c>
      <c r="L7427" s="14">
        <f>AND(vyberHrace&lt;&gt;"",ISNUMBER(SEARCH(vyberHrace,$B7427)))</f>
      </c>
      <c r="M7427" s="14">
        <f>AND($I7427=MID(kododd,1,2),$J7427=MID(kododd,3,3))</f>
      </c>
    </row>
    <row r="7428">
      <c r="A7428" s="95">
        <v>62945</v>
      </c>
      <c r="B7428" s="93" t="s">
        <v>28943</v>
      </c>
      <c r="C7428" s="93" t="s">
        <v>1450</v>
      </c>
      <c r="G7428" s="95">
        <v>250</v>
      </c>
      <c r="H7428" s="93" t="s">
        <v>8976</v>
      </c>
      <c r="I7428" s="93" t="s">
        <v>23902</v>
      </c>
      <c r="J7428" s="93" t="s">
        <v>20860</v>
      </c>
      <c r="K7428" s="93" t="s">
        <v>409</v>
      </c>
      <c r="L7428" s="14">
        <f>AND(vyberHrace&lt;&gt;"",ISNUMBER(SEARCH(vyberHrace,$B7428)))</f>
      </c>
      <c r="M7428" s="14">
        <f>AND($I7428=MID(kododd,1,2),$J7428=MID(kododd,3,3))</f>
      </c>
    </row>
    <row r="7429">
      <c r="A7429" s="95">
        <v>45047</v>
      </c>
      <c r="B7429" s="93" t="s">
        <v>13166</v>
      </c>
      <c r="C7429" s="93" t="s">
        <v>1423</v>
      </c>
      <c r="D7429" s="95">
        <v>1328</v>
      </c>
      <c r="E7429" s="95">
        <v>1570</v>
      </c>
      <c r="F7429" s="95">
        <v>23704365</v>
      </c>
      <c r="G7429" s="95">
        <v>250</v>
      </c>
      <c r="H7429" s="93" t="s">
        <v>8976</v>
      </c>
      <c r="I7429" s="93" t="s">
        <v>23902</v>
      </c>
      <c r="J7429" s="93" t="s">
        <v>20874</v>
      </c>
      <c r="K7429" s="93" t="s">
        <v>8815</v>
      </c>
      <c r="L7429" s="14">
        <f>AND(vyberHrace&lt;&gt;"",ISNUMBER(SEARCH(vyberHrace,$B7429)))</f>
      </c>
      <c r="M7429" s="14">
        <f>AND($I7429=MID(kododd,1,2),$J7429=MID(kododd,3,3))</f>
      </c>
    </row>
    <row r="7430">
      <c r="A7430" s="95">
        <v>52822</v>
      </c>
      <c r="B7430" s="93" t="s">
        <v>18940</v>
      </c>
      <c r="C7430" s="93" t="s">
        <v>1412</v>
      </c>
      <c r="G7430" s="95">
        <v>0</v>
      </c>
      <c r="H7430" s="93" t="s">
        <v>8976</v>
      </c>
      <c r="I7430" s="93" t="s">
        <v>23902</v>
      </c>
      <c r="J7430" s="93" t="s">
        <v>20859</v>
      </c>
      <c r="K7430" s="93" t="s">
        <v>4895</v>
      </c>
      <c r="L7430" s="14">
        <f>AND(vyberHrace&lt;&gt;"",ISNUMBER(SEARCH(vyberHrace,$B7430)))</f>
      </c>
      <c r="M7430" s="14">
        <f>AND($I7430=MID(kododd,1,2),$J7430=MID(kododd,3,3))</f>
      </c>
    </row>
    <row r="7431">
      <c r="A7431" s="95">
        <v>2604</v>
      </c>
      <c r="B7431" s="93" t="s">
        <v>9309</v>
      </c>
      <c r="C7431" s="93" t="s">
        <v>1415</v>
      </c>
      <c r="D7431" s="95">
        <v>2168</v>
      </c>
      <c r="E7431" s="95">
        <v>2181</v>
      </c>
      <c r="F7431" s="95">
        <v>309281</v>
      </c>
      <c r="G7431" s="95">
        <v>250</v>
      </c>
      <c r="H7431" s="93" t="s">
        <v>8976</v>
      </c>
      <c r="I7431" s="93" t="s">
        <v>23902</v>
      </c>
      <c r="J7431" s="93" t="s">
        <v>20860</v>
      </c>
      <c r="K7431" s="93" t="s">
        <v>409</v>
      </c>
      <c r="L7431" s="14">
        <f>AND(vyberHrace&lt;&gt;"",ISNUMBER(SEARCH(vyberHrace,$B7431)))</f>
      </c>
      <c r="M7431" s="14">
        <f>AND($I7431=MID(kododd,1,2),$J7431=MID(kododd,3,3))</f>
      </c>
    </row>
    <row r="7432">
      <c r="A7432" s="95">
        <v>48135</v>
      </c>
      <c r="B7432" s="93" t="s">
        <v>9314</v>
      </c>
      <c r="C7432" s="93" t="s">
        <v>1406</v>
      </c>
      <c r="D7432" s="95">
        <v>1150</v>
      </c>
      <c r="F7432" s="95">
        <v>23744413</v>
      </c>
      <c r="G7432" s="95">
        <v>250</v>
      </c>
      <c r="H7432" s="93" t="s">
        <v>8976</v>
      </c>
      <c r="I7432" s="93" t="s">
        <v>23902</v>
      </c>
      <c r="J7432" s="93" t="s">
        <v>20853</v>
      </c>
      <c r="K7432" s="93" t="s">
        <v>6888</v>
      </c>
      <c r="L7432" s="14">
        <f>AND(vyberHrace&lt;&gt;"",ISNUMBER(SEARCH(vyberHrace,$B7432)))</f>
      </c>
      <c r="M7432" s="14">
        <f>AND($I7432=MID(kododd,1,2),$J7432=MID(kododd,3,3))</f>
      </c>
    </row>
    <row r="7433">
      <c r="A7433" s="95">
        <v>59316</v>
      </c>
      <c r="B7433" s="93" t="s">
        <v>25739</v>
      </c>
      <c r="C7433" s="93" t="s">
        <v>1420</v>
      </c>
      <c r="G7433" s="95">
        <v>0</v>
      </c>
      <c r="H7433" s="93" t="s">
        <v>8976</v>
      </c>
      <c r="I7433" s="93" t="s">
        <v>23902</v>
      </c>
      <c r="J7433" s="93" t="s">
        <v>20859</v>
      </c>
      <c r="K7433" s="93" t="s">
        <v>4895</v>
      </c>
      <c r="L7433" s="14">
        <f>AND(vyberHrace&lt;&gt;"",ISNUMBER(SEARCH(vyberHrace,$B7433)))</f>
      </c>
      <c r="M7433" s="14">
        <f>AND($I7433=MID(kododd,1,2),$J7433=MID(kododd,3,3))</f>
      </c>
    </row>
    <row r="7434">
      <c r="A7434" s="95">
        <v>35796</v>
      </c>
      <c r="B7434" s="93" t="s">
        <v>15525</v>
      </c>
      <c r="C7434" s="93" t="s">
        <v>1431</v>
      </c>
      <c r="D7434" s="95">
        <v>1783</v>
      </c>
      <c r="E7434" s="95">
        <v>1854</v>
      </c>
      <c r="F7434" s="95">
        <v>356689</v>
      </c>
      <c r="G7434" s="95">
        <v>0</v>
      </c>
      <c r="H7434" s="93" t="s">
        <v>8976</v>
      </c>
      <c r="I7434" s="93" t="s">
        <v>23902</v>
      </c>
      <c r="J7434" s="93" t="s">
        <v>20902</v>
      </c>
      <c r="K7434" s="93" t="s">
        <v>10158</v>
      </c>
      <c r="L7434" s="14">
        <f>AND(vyberHrace&lt;&gt;"",ISNUMBER(SEARCH(vyberHrace,$B7434)))</f>
      </c>
      <c r="M7434" s="14">
        <f>AND($I7434=MID(kododd,1,2),$J7434=MID(kododd,3,3))</f>
      </c>
    </row>
    <row r="7435">
      <c r="A7435" s="95">
        <v>1689</v>
      </c>
      <c r="B7435" s="93" t="s">
        <v>15422</v>
      </c>
      <c r="C7435" s="93" t="s">
        <v>1471</v>
      </c>
      <c r="D7435" s="95">
        <v>1553</v>
      </c>
      <c r="E7435" s="95">
        <v>1689</v>
      </c>
      <c r="F7435" s="95">
        <v>310115</v>
      </c>
      <c r="G7435" s="95">
        <v>250</v>
      </c>
      <c r="H7435" s="93" t="s">
        <v>8976</v>
      </c>
      <c r="I7435" s="93" t="s">
        <v>23902</v>
      </c>
      <c r="J7435" s="93" t="s">
        <v>20958</v>
      </c>
      <c r="K7435" s="93" t="s">
        <v>7946</v>
      </c>
      <c r="L7435" s="14">
        <f>AND(vyberHrace&lt;&gt;"",ISNUMBER(SEARCH(vyberHrace,$B7435)))</f>
      </c>
      <c r="M7435" s="14">
        <f>AND($I7435=MID(kododd,1,2),$J7435=MID(kododd,3,3))</f>
      </c>
    </row>
    <row r="7436">
      <c r="A7436" s="95">
        <v>8045</v>
      </c>
      <c r="B7436" s="93" t="s">
        <v>7698</v>
      </c>
      <c r="C7436" s="93" t="s">
        <v>1429</v>
      </c>
      <c r="D7436" s="95">
        <v>1938</v>
      </c>
      <c r="E7436" s="95">
        <v>1990</v>
      </c>
      <c r="F7436" s="95">
        <v>14900947</v>
      </c>
      <c r="G7436" s="95">
        <v>250</v>
      </c>
      <c r="H7436" s="93" t="s">
        <v>8976</v>
      </c>
      <c r="I7436" s="93" t="s">
        <v>23902</v>
      </c>
      <c r="J7436" s="93" t="s">
        <v>20854</v>
      </c>
      <c r="K7436" s="93" t="s">
        <v>20042</v>
      </c>
      <c r="L7436" s="14">
        <f>AND(vyberHrace&lt;&gt;"",ISNUMBER(SEARCH(vyberHrace,$B7436)))</f>
      </c>
      <c r="M7436" s="14">
        <f>AND($I7436=MID(kododd,1,2),$J7436=MID(kododd,3,3))</f>
      </c>
    </row>
    <row r="7437">
      <c r="A7437" s="95">
        <v>49955</v>
      </c>
      <c r="B7437" s="93" t="s">
        <v>15430</v>
      </c>
      <c r="C7437" s="93" t="s">
        <v>1416</v>
      </c>
      <c r="D7437" s="95">
        <v>1526</v>
      </c>
      <c r="E7437" s="95">
        <v>1697</v>
      </c>
      <c r="F7437" s="95">
        <v>23734450</v>
      </c>
      <c r="G7437" s="95">
        <v>250</v>
      </c>
      <c r="H7437" s="93" t="s">
        <v>8976</v>
      </c>
      <c r="I7437" s="93" t="s">
        <v>23902</v>
      </c>
      <c r="J7437" s="93" t="s">
        <v>20853</v>
      </c>
      <c r="K7437" s="93" t="s">
        <v>6888</v>
      </c>
      <c r="L7437" s="14">
        <f>AND(vyberHrace&lt;&gt;"",ISNUMBER(SEARCH(vyberHrace,$B7437)))</f>
      </c>
      <c r="M7437" s="14">
        <f>AND($I7437=MID(kododd,1,2),$J7437=MID(kododd,3,3))</f>
      </c>
    </row>
    <row r="7438">
      <c r="A7438" s="95">
        <v>59799</v>
      </c>
      <c r="B7438" s="93" t="s">
        <v>26309</v>
      </c>
      <c r="C7438" s="93" t="s">
        <v>1406</v>
      </c>
      <c r="D7438" s="95">
        <v>1546</v>
      </c>
      <c r="F7438" s="95">
        <v>23782900</v>
      </c>
      <c r="G7438" s="95">
        <v>250</v>
      </c>
      <c r="H7438" s="93" t="s">
        <v>8976</v>
      </c>
      <c r="I7438" s="93" t="s">
        <v>23902</v>
      </c>
      <c r="J7438" s="93" t="s">
        <v>20902</v>
      </c>
      <c r="K7438" s="93" t="s">
        <v>10158</v>
      </c>
      <c r="L7438" s="14">
        <f>AND(vyberHrace&lt;&gt;"",ISNUMBER(SEARCH(vyberHrace,$B7438)))</f>
      </c>
      <c r="M7438" s="14">
        <f>AND($I7438=MID(kododd,1,2),$J7438=MID(kododd,3,3))</f>
      </c>
    </row>
    <row r="7439">
      <c r="A7439" s="95">
        <v>63555</v>
      </c>
      <c r="B7439" s="93" t="s">
        <v>28944</v>
      </c>
      <c r="C7439" s="93" t="s">
        <v>1450</v>
      </c>
      <c r="F7439" s="95">
        <v>571006605</v>
      </c>
      <c r="G7439" s="95">
        <v>250</v>
      </c>
      <c r="H7439" s="93" t="s">
        <v>8976</v>
      </c>
      <c r="I7439" s="93" t="s">
        <v>23902</v>
      </c>
      <c r="J7439" s="93" t="s">
        <v>20859</v>
      </c>
      <c r="K7439" s="93" t="s">
        <v>4895</v>
      </c>
      <c r="L7439" s="14">
        <f>AND(vyberHrace&lt;&gt;"",ISNUMBER(SEARCH(vyberHrace,$B7439)))</f>
      </c>
      <c r="M7439" s="14">
        <f>AND($I7439=MID(kododd,1,2),$J7439=MID(kododd,3,3))</f>
      </c>
    </row>
    <row r="7440">
      <c r="A7440" s="95">
        <v>61744</v>
      </c>
      <c r="B7440" s="93" t="s">
        <v>27894</v>
      </c>
      <c r="C7440" s="93" t="s">
        <v>1450</v>
      </c>
      <c r="G7440" s="95">
        <v>250</v>
      </c>
      <c r="H7440" s="93" t="s">
        <v>8976</v>
      </c>
      <c r="I7440" s="93" t="s">
        <v>23902</v>
      </c>
      <c r="J7440" s="93" t="s">
        <v>20894</v>
      </c>
      <c r="K7440" s="93" t="s">
        <v>28897</v>
      </c>
      <c r="L7440" s="14">
        <f>AND(vyberHrace&lt;&gt;"",ISNUMBER(SEARCH(vyberHrace,$B7440)))</f>
      </c>
      <c r="M7440" s="14">
        <f>AND($I7440=MID(kododd,1,2),$J7440=MID(kododd,3,3))</f>
      </c>
    </row>
    <row r="7441">
      <c r="A7441" s="95">
        <v>7290</v>
      </c>
      <c r="B7441" s="93" t="s">
        <v>10342</v>
      </c>
      <c r="C7441" s="93" t="s">
        <v>1465</v>
      </c>
      <c r="D7441" s="95">
        <v>1943</v>
      </c>
      <c r="E7441" s="95">
        <v>1950</v>
      </c>
      <c r="F7441" s="95">
        <v>342378</v>
      </c>
      <c r="G7441" s="95">
        <v>250</v>
      </c>
      <c r="H7441" s="93" t="s">
        <v>8976</v>
      </c>
      <c r="I7441" s="93" t="s">
        <v>23902</v>
      </c>
      <c r="J7441" s="93" t="s">
        <v>20859</v>
      </c>
      <c r="K7441" s="93" t="s">
        <v>4895</v>
      </c>
      <c r="L7441" s="14">
        <f>AND(vyberHrace&lt;&gt;"",ISNUMBER(SEARCH(vyberHrace,$B7441)))</f>
      </c>
      <c r="M7441" s="14">
        <f>AND($I7441=MID(kododd,1,2),$J7441=MID(kododd,3,3))</f>
      </c>
    </row>
    <row r="7442">
      <c r="A7442" s="95">
        <v>51169</v>
      </c>
      <c r="B7442" s="93" t="s">
        <v>9128</v>
      </c>
      <c r="C7442" s="93" t="s">
        <v>1416</v>
      </c>
      <c r="G7442" s="95">
        <v>0</v>
      </c>
      <c r="H7442" s="93" t="s">
        <v>8976</v>
      </c>
      <c r="I7442" s="93" t="s">
        <v>23902</v>
      </c>
      <c r="J7442" s="93" t="s">
        <v>20859</v>
      </c>
      <c r="K7442" s="93" t="s">
        <v>4895</v>
      </c>
      <c r="L7442" s="14">
        <f>AND(vyberHrace&lt;&gt;"",ISNUMBER(SEARCH(vyberHrace,$B7442)))</f>
      </c>
      <c r="M7442" s="14">
        <f>AND($I7442=MID(kododd,1,2),$J7442=MID(kododd,3,3))</f>
      </c>
    </row>
    <row r="7443">
      <c r="A7443" s="95">
        <v>52761</v>
      </c>
      <c r="B7443" s="93" t="s">
        <v>1702</v>
      </c>
      <c r="C7443" s="93" t="s">
        <v>1412</v>
      </c>
      <c r="D7443" s="95">
        <v>1124</v>
      </c>
      <c r="E7443" s="95">
        <v>1438</v>
      </c>
      <c r="F7443" s="95">
        <v>23743638</v>
      </c>
      <c r="G7443" s="95">
        <v>250</v>
      </c>
      <c r="H7443" s="93" t="s">
        <v>8976</v>
      </c>
      <c r="I7443" s="93" t="s">
        <v>23902</v>
      </c>
      <c r="J7443" s="93" t="s">
        <v>20933</v>
      </c>
      <c r="K7443" s="93" t="s">
        <v>5593</v>
      </c>
      <c r="L7443" s="14">
        <f>AND(vyberHrace&lt;&gt;"",ISNUMBER(SEARCH(vyberHrace,$B7443)))</f>
      </c>
      <c r="M7443" s="14">
        <f>AND($I7443=MID(kododd,1,2),$J7443=MID(kododd,3,3))</f>
      </c>
    </row>
    <row r="7444">
      <c r="A7444" s="95">
        <v>60234</v>
      </c>
      <c r="B7444" s="93" t="s">
        <v>1702</v>
      </c>
      <c r="C7444" s="93" t="s">
        <v>1450</v>
      </c>
      <c r="G7444" s="95">
        <v>250</v>
      </c>
      <c r="H7444" s="93" t="s">
        <v>8976</v>
      </c>
      <c r="I7444" s="93" t="s">
        <v>23902</v>
      </c>
      <c r="J7444" s="93" t="s">
        <v>20854</v>
      </c>
      <c r="K7444" s="93" t="s">
        <v>20042</v>
      </c>
      <c r="L7444" s="14">
        <f>AND(vyberHrace&lt;&gt;"",ISNUMBER(SEARCH(vyberHrace,$B7444)))</f>
      </c>
      <c r="M7444" s="14">
        <f>AND($I7444=MID(kododd,1,2),$J7444=MID(kododd,3,3))</f>
      </c>
    </row>
    <row r="7445">
      <c r="A7445" s="95">
        <v>8914</v>
      </c>
      <c r="B7445" s="93" t="s">
        <v>19233</v>
      </c>
      <c r="C7445" s="93" t="s">
        <v>1423</v>
      </c>
      <c r="D7445" s="95">
        <v>1842</v>
      </c>
      <c r="E7445" s="95">
        <v>1878</v>
      </c>
      <c r="F7445" s="95">
        <v>342394</v>
      </c>
      <c r="G7445" s="95">
        <v>250</v>
      </c>
      <c r="H7445" s="93" t="s">
        <v>8976</v>
      </c>
      <c r="I7445" s="93" t="s">
        <v>23902</v>
      </c>
      <c r="J7445" s="93" t="s">
        <v>20900</v>
      </c>
      <c r="K7445" s="93" t="s">
        <v>7820</v>
      </c>
      <c r="L7445" s="14">
        <f>AND(vyberHrace&lt;&gt;"",ISNUMBER(SEARCH(vyberHrace,$B7445)))</f>
      </c>
      <c r="M7445" s="14">
        <f>AND($I7445=MID(kododd,1,2),$J7445=MID(kododd,3,3))</f>
      </c>
    </row>
    <row r="7446">
      <c r="A7446" s="95">
        <v>51007</v>
      </c>
      <c r="B7446" s="93" t="s">
        <v>9129</v>
      </c>
      <c r="C7446" s="93" t="s">
        <v>1422</v>
      </c>
      <c r="G7446" s="95">
        <v>0</v>
      </c>
      <c r="H7446" s="93" t="s">
        <v>8976</v>
      </c>
      <c r="I7446" s="93" t="s">
        <v>23902</v>
      </c>
      <c r="J7446" s="93" t="s">
        <v>20859</v>
      </c>
      <c r="K7446" s="93" t="s">
        <v>4895</v>
      </c>
      <c r="L7446" s="14">
        <f>AND(vyberHrace&lt;&gt;"",ISNUMBER(SEARCH(vyberHrace,$B7446)))</f>
      </c>
      <c r="M7446" s="14">
        <f>AND($I7446=MID(kododd,1,2),$J7446=MID(kododd,3,3))</f>
      </c>
    </row>
    <row r="7447">
      <c r="A7447" s="95">
        <v>60233</v>
      </c>
      <c r="B7447" s="93" t="s">
        <v>26694</v>
      </c>
      <c r="C7447" s="93" t="s">
        <v>1420</v>
      </c>
      <c r="G7447" s="95">
        <v>250</v>
      </c>
      <c r="H7447" s="93" t="s">
        <v>8976</v>
      </c>
      <c r="I7447" s="93" t="s">
        <v>23902</v>
      </c>
      <c r="J7447" s="93" t="s">
        <v>20854</v>
      </c>
      <c r="K7447" s="93" t="s">
        <v>20042</v>
      </c>
      <c r="L7447" s="14">
        <f>AND(vyberHrace&lt;&gt;"",ISNUMBER(SEARCH(vyberHrace,$B7447)))</f>
      </c>
      <c r="M7447" s="14">
        <f>AND($I7447=MID(kododd,1,2),$J7447=MID(kododd,3,3))</f>
      </c>
    </row>
    <row r="7448">
      <c r="A7448" s="95">
        <v>38867</v>
      </c>
      <c r="B7448" s="93" t="s">
        <v>11544</v>
      </c>
      <c r="C7448" s="93" t="s">
        <v>1399</v>
      </c>
      <c r="D7448" s="95">
        <v>1452</v>
      </c>
      <c r="E7448" s="95">
        <v>1653</v>
      </c>
      <c r="F7448" s="95">
        <v>382493</v>
      </c>
      <c r="G7448" s="95">
        <v>0</v>
      </c>
      <c r="H7448" s="93" t="s">
        <v>8976</v>
      </c>
      <c r="I7448" s="93" t="s">
        <v>23902</v>
      </c>
      <c r="J7448" s="93" t="s">
        <v>20933</v>
      </c>
      <c r="K7448" s="93" t="s">
        <v>5593</v>
      </c>
      <c r="L7448" s="14">
        <f>AND(vyberHrace&lt;&gt;"",ISNUMBER(SEARCH(vyberHrace,$B7448)))</f>
      </c>
      <c r="M7448" s="14">
        <f>AND($I7448=MID(kododd,1,2),$J7448=MID(kododd,3,3))</f>
      </c>
    </row>
    <row r="7449">
      <c r="A7449" s="95">
        <v>63341</v>
      </c>
      <c r="B7449" s="93" t="s">
        <v>19270</v>
      </c>
      <c r="C7449" s="93" t="s">
        <v>1486</v>
      </c>
      <c r="G7449" s="95">
        <v>250</v>
      </c>
      <c r="H7449" s="93" t="s">
        <v>8976</v>
      </c>
      <c r="I7449" s="93" t="s">
        <v>23902</v>
      </c>
      <c r="J7449" s="93" t="s">
        <v>20933</v>
      </c>
      <c r="K7449" s="93" t="s">
        <v>5593</v>
      </c>
      <c r="L7449" s="14">
        <f>AND(vyberHrace&lt;&gt;"",ISNUMBER(SEARCH(vyberHrace,$B7449)))</f>
      </c>
      <c r="M7449" s="14">
        <f>AND($I7449=MID(kododd,1,2),$J7449=MID(kododd,3,3))</f>
      </c>
    </row>
    <row r="7450">
      <c r="A7450" s="95">
        <v>2473</v>
      </c>
      <c r="B7450" s="93" t="s">
        <v>19274</v>
      </c>
      <c r="C7450" s="93" t="s">
        <v>1440</v>
      </c>
      <c r="D7450" s="95">
        <v>1893</v>
      </c>
      <c r="E7450" s="95">
        <v>1956</v>
      </c>
      <c r="F7450" s="95">
        <v>342408</v>
      </c>
      <c r="G7450" s="95">
        <v>250</v>
      </c>
      <c r="H7450" s="93" t="s">
        <v>8976</v>
      </c>
      <c r="I7450" s="93" t="s">
        <v>23902</v>
      </c>
      <c r="J7450" s="93" t="s">
        <v>20850</v>
      </c>
      <c r="K7450" s="93" t="s">
        <v>8987</v>
      </c>
      <c r="L7450" s="14">
        <f>AND(vyberHrace&lt;&gt;"",ISNUMBER(SEARCH(vyberHrace,$B7450)))</f>
      </c>
      <c r="M7450" s="14">
        <f>AND($I7450=MID(kododd,1,2),$J7450=MID(kododd,3,3))</f>
      </c>
    </row>
    <row r="7451">
      <c r="A7451" s="95">
        <v>38567</v>
      </c>
      <c r="B7451" s="93" t="s">
        <v>19275</v>
      </c>
      <c r="C7451" s="93" t="s">
        <v>1419</v>
      </c>
      <c r="D7451" s="95">
        <v>1110</v>
      </c>
      <c r="F7451" s="95">
        <v>374377</v>
      </c>
      <c r="G7451" s="95">
        <v>0</v>
      </c>
      <c r="H7451" s="93" t="s">
        <v>8976</v>
      </c>
      <c r="I7451" s="93" t="s">
        <v>23902</v>
      </c>
      <c r="J7451" s="93" t="s">
        <v>20933</v>
      </c>
      <c r="K7451" s="93" t="s">
        <v>5593</v>
      </c>
      <c r="L7451" s="14">
        <f>AND(vyberHrace&lt;&gt;"",ISNUMBER(SEARCH(vyberHrace,$B7451)))</f>
      </c>
      <c r="M7451" s="14">
        <f>AND($I7451=MID(kododd,1,2),$J7451=MID(kododd,3,3))</f>
      </c>
    </row>
    <row r="7452">
      <c r="A7452" s="95">
        <v>37628</v>
      </c>
      <c r="B7452" s="93" t="s">
        <v>19301</v>
      </c>
      <c r="C7452" s="93" t="s">
        <v>1398</v>
      </c>
      <c r="D7452" s="95">
        <v>1780</v>
      </c>
      <c r="E7452" s="95">
        <v>1860</v>
      </c>
      <c r="F7452" s="95">
        <v>367346</v>
      </c>
      <c r="G7452" s="95">
        <v>0</v>
      </c>
      <c r="H7452" s="93" t="s">
        <v>8976</v>
      </c>
      <c r="I7452" s="93" t="s">
        <v>23902</v>
      </c>
      <c r="J7452" s="93" t="s">
        <v>20859</v>
      </c>
      <c r="K7452" s="93" t="s">
        <v>4895</v>
      </c>
      <c r="L7452" s="14">
        <f>AND(vyberHrace&lt;&gt;"",ISNUMBER(SEARCH(vyberHrace,$B7452)))</f>
      </c>
      <c r="M7452" s="14">
        <f>AND($I7452=MID(kododd,1,2),$J7452=MID(kododd,3,3))</f>
      </c>
    </row>
    <row r="7453">
      <c r="A7453" s="95">
        <v>44357</v>
      </c>
      <c r="B7453" s="93" t="s">
        <v>19322</v>
      </c>
      <c r="C7453" s="93" t="s">
        <v>1419</v>
      </c>
      <c r="D7453" s="95">
        <v>1250</v>
      </c>
      <c r="G7453" s="95">
        <v>0</v>
      </c>
      <c r="H7453" s="93" t="s">
        <v>8976</v>
      </c>
      <c r="I7453" s="93" t="s">
        <v>23902</v>
      </c>
      <c r="J7453" s="93" t="s">
        <v>20859</v>
      </c>
      <c r="K7453" s="93" t="s">
        <v>4895</v>
      </c>
      <c r="L7453" s="14">
        <f>AND(vyberHrace&lt;&gt;"",ISNUMBER(SEARCH(vyberHrace,$B7453)))</f>
      </c>
      <c r="M7453" s="14">
        <f>AND($I7453=MID(kododd,1,2),$J7453=MID(kododd,3,3))</f>
      </c>
    </row>
    <row r="7454">
      <c r="A7454" s="95">
        <v>51083</v>
      </c>
      <c r="B7454" s="93" t="s">
        <v>9130</v>
      </c>
      <c r="C7454" s="93" t="s">
        <v>1416</v>
      </c>
      <c r="G7454" s="95">
        <v>0</v>
      </c>
      <c r="H7454" s="93" t="s">
        <v>8976</v>
      </c>
      <c r="I7454" s="93" t="s">
        <v>23902</v>
      </c>
      <c r="J7454" s="93" t="s">
        <v>20859</v>
      </c>
      <c r="K7454" s="93" t="s">
        <v>4895</v>
      </c>
      <c r="L7454" s="14">
        <f>AND(vyberHrace&lt;&gt;"",ISNUMBER(SEARCH(vyberHrace,$B7454)))</f>
      </c>
      <c r="M7454" s="14">
        <f>AND($I7454=MID(kododd,1,2),$J7454=MID(kododd,3,3))</f>
      </c>
    </row>
    <row r="7455">
      <c r="A7455" s="95">
        <v>62527</v>
      </c>
      <c r="B7455" s="93" t="s">
        <v>28945</v>
      </c>
      <c r="C7455" s="93" t="s">
        <v>1488</v>
      </c>
      <c r="G7455" s="95">
        <v>250</v>
      </c>
      <c r="H7455" s="93" t="s">
        <v>8976</v>
      </c>
      <c r="I7455" s="93" t="s">
        <v>23902</v>
      </c>
      <c r="J7455" s="93" t="s">
        <v>20900</v>
      </c>
      <c r="K7455" s="93" t="s">
        <v>7820</v>
      </c>
      <c r="L7455" s="14">
        <f>AND(vyberHrace&lt;&gt;"",ISNUMBER(SEARCH(vyberHrace,$B7455)))</f>
      </c>
      <c r="M7455" s="14">
        <f>AND($I7455=MID(kododd,1,2),$J7455=MID(kododd,3,3))</f>
      </c>
    </row>
    <row r="7456">
      <c r="A7456" s="95">
        <v>63876</v>
      </c>
      <c r="B7456" s="93" t="s">
        <v>29970</v>
      </c>
      <c r="C7456" s="93" t="s">
        <v>1402</v>
      </c>
      <c r="G7456" s="95">
        <v>250</v>
      </c>
      <c r="H7456" s="93" t="s">
        <v>8976</v>
      </c>
      <c r="I7456" s="93" t="s">
        <v>23902</v>
      </c>
      <c r="J7456" s="93" t="s">
        <v>20853</v>
      </c>
      <c r="K7456" s="93" t="s">
        <v>6888</v>
      </c>
      <c r="L7456" s="14">
        <f>AND(vyberHrace&lt;&gt;"",ISNUMBER(SEARCH(vyberHrace,$B7456)))</f>
      </c>
      <c r="M7456" s="14">
        <f>AND($I7456=MID(kododd,1,2),$J7456=MID(kododd,3,3))</f>
      </c>
    </row>
    <row r="7457">
      <c r="A7457" s="95">
        <v>60787</v>
      </c>
      <c r="B7457" s="93" t="s">
        <v>27182</v>
      </c>
      <c r="C7457" s="93" t="s">
        <v>1423</v>
      </c>
      <c r="G7457" s="95">
        <v>0</v>
      </c>
      <c r="H7457" s="93" t="s">
        <v>8976</v>
      </c>
      <c r="I7457" s="93" t="s">
        <v>23902</v>
      </c>
      <c r="J7457" s="93" t="s">
        <v>20859</v>
      </c>
      <c r="K7457" s="93" t="s">
        <v>4895</v>
      </c>
      <c r="L7457" s="14">
        <f>AND(vyberHrace&lt;&gt;"",ISNUMBER(SEARCH(vyberHrace,$B7457)))</f>
      </c>
      <c r="M7457" s="14">
        <f>AND($I7457=MID(kododd,1,2),$J7457=MID(kododd,3,3))</f>
      </c>
    </row>
    <row r="7458">
      <c r="A7458" s="95">
        <v>57121</v>
      </c>
      <c r="B7458" s="93" t="s">
        <v>21899</v>
      </c>
      <c r="C7458" s="93" t="s">
        <v>1424</v>
      </c>
      <c r="G7458" s="95">
        <v>0</v>
      </c>
      <c r="H7458" s="93" t="s">
        <v>8976</v>
      </c>
      <c r="I7458" s="93" t="s">
        <v>23902</v>
      </c>
      <c r="J7458" s="93" t="s">
        <v>20897</v>
      </c>
      <c r="K7458" s="93" t="s">
        <v>11245</v>
      </c>
      <c r="L7458" s="14">
        <f>AND(vyberHrace&lt;&gt;"",ISNUMBER(SEARCH(vyberHrace,$B7458)))</f>
      </c>
      <c r="M7458" s="14">
        <f>AND($I7458=MID(kododd,1,2),$J7458=MID(kododd,3,3))</f>
      </c>
    </row>
    <row r="7459">
      <c r="A7459" s="95">
        <v>48879</v>
      </c>
      <c r="B7459" s="93" t="s">
        <v>11644</v>
      </c>
      <c r="C7459" s="93" t="s">
        <v>1440</v>
      </c>
      <c r="D7459" s="95">
        <v>1745</v>
      </c>
      <c r="F7459" s="95">
        <v>23738707</v>
      </c>
      <c r="G7459" s="95">
        <v>0</v>
      </c>
      <c r="H7459" s="93" t="s">
        <v>8976</v>
      </c>
      <c r="I7459" s="93" t="s">
        <v>23902</v>
      </c>
      <c r="J7459" s="93" t="s">
        <v>20913</v>
      </c>
      <c r="K7459" s="93" t="s">
        <v>126</v>
      </c>
      <c r="L7459" s="14">
        <f>AND(vyberHrace&lt;&gt;"",ISNUMBER(SEARCH(vyberHrace,$B7459)))</f>
      </c>
      <c r="M7459" s="14">
        <f>AND($I7459=MID(kododd,1,2),$J7459=MID(kododd,3,3))</f>
      </c>
    </row>
    <row r="7460">
      <c r="A7460" s="95">
        <v>59258</v>
      </c>
      <c r="B7460" s="93" t="s">
        <v>25685</v>
      </c>
      <c r="C7460" s="93" t="s">
        <v>1424</v>
      </c>
      <c r="G7460" s="95">
        <v>250</v>
      </c>
      <c r="H7460" s="93" t="s">
        <v>8976</v>
      </c>
      <c r="I7460" s="93" t="s">
        <v>23902</v>
      </c>
      <c r="J7460" s="93" t="s">
        <v>20859</v>
      </c>
      <c r="K7460" s="93" t="s">
        <v>4895</v>
      </c>
      <c r="L7460" s="14">
        <f>AND(vyberHrace&lt;&gt;"",ISNUMBER(SEARCH(vyberHrace,$B7460)))</f>
      </c>
      <c r="M7460" s="14">
        <f>AND($I7460=MID(kododd,1,2),$J7460=MID(kododd,3,3))</f>
      </c>
    </row>
    <row r="7461">
      <c r="A7461" s="95">
        <v>60910</v>
      </c>
      <c r="B7461" s="93" t="s">
        <v>27285</v>
      </c>
      <c r="C7461" s="93" t="s">
        <v>1486</v>
      </c>
      <c r="G7461" s="95">
        <v>250</v>
      </c>
      <c r="H7461" s="93" t="s">
        <v>8976</v>
      </c>
      <c r="I7461" s="93" t="s">
        <v>23902</v>
      </c>
      <c r="J7461" s="93" t="s">
        <v>20859</v>
      </c>
      <c r="K7461" s="93" t="s">
        <v>4895</v>
      </c>
      <c r="L7461" s="14">
        <f>AND(vyberHrace&lt;&gt;"",ISNUMBER(SEARCH(vyberHrace,$B7461)))</f>
      </c>
      <c r="M7461" s="14">
        <f>AND($I7461=MID(kododd,1,2),$J7461=MID(kododd,3,3))</f>
      </c>
    </row>
    <row r="7462">
      <c r="A7462" s="95">
        <v>63105</v>
      </c>
      <c r="B7462" s="93" t="s">
        <v>28946</v>
      </c>
      <c r="C7462" s="93" t="s">
        <v>1406</v>
      </c>
      <c r="F7462" s="95">
        <v>571003312</v>
      </c>
      <c r="G7462" s="95">
        <v>250</v>
      </c>
      <c r="H7462" s="93" t="s">
        <v>8976</v>
      </c>
      <c r="I7462" s="93" t="s">
        <v>23902</v>
      </c>
      <c r="J7462" s="93" t="s">
        <v>20900</v>
      </c>
      <c r="K7462" s="93" t="s">
        <v>7820</v>
      </c>
      <c r="L7462" s="14">
        <f>AND(vyberHrace&lt;&gt;"",ISNUMBER(SEARCH(vyberHrace,$B7462)))</f>
      </c>
      <c r="M7462" s="14">
        <f>AND($I7462=MID(kododd,1,2),$J7462=MID(kododd,3,3))</f>
      </c>
    </row>
    <row r="7463">
      <c r="A7463" s="95">
        <v>3264</v>
      </c>
      <c r="B7463" s="93" t="s">
        <v>15180</v>
      </c>
      <c r="C7463" s="93" t="s">
        <v>1458</v>
      </c>
      <c r="D7463" s="95">
        <v>1577</v>
      </c>
      <c r="F7463" s="95">
        <v>342424</v>
      </c>
      <c r="G7463" s="95">
        <v>0</v>
      </c>
      <c r="H7463" s="93" t="s">
        <v>8976</v>
      </c>
      <c r="I7463" s="93" t="s">
        <v>23902</v>
      </c>
      <c r="J7463" s="93" t="s">
        <v>20859</v>
      </c>
      <c r="K7463" s="93" t="s">
        <v>4895</v>
      </c>
      <c r="L7463" s="14">
        <f>AND(vyberHrace&lt;&gt;"",ISNUMBER(SEARCH(vyberHrace,$B7463)))</f>
      </c>
      <c r="M7463" s="14">
        <f>AND($I7463=MID(kododd,1,2),$J7463=MID(kododd,3,3))</f>
      </c>
    </row>
    <row r="7464">
      <c r="A7464" s="95">
        <v>14450</v>
      </c>
      <c r="B7464" s="93" t="s">
        <v>15183</v>
      </c>
      <c r="C7464" s="93" t="s">
        <v>1403</v>
      </c>
      <c r="D7464" s="95">
        <v>1809</v>
      </c>
      <c r="E7464" s="95">
        <v>1948</v>
      </c>
      <c r="F7464" s="95">
        <v>328260</v>
      </c>
      <c r="G7464" s="95">
        <v>0</v>
      </c>
      <c r="H7464" s="93" t="s">
        <v>8976</v>
      </c>
      <c r="I7464" s="93" t="s">
        <v>23902</v>
      </c>
      <c r="J7464" s="93" t="s">
        <v>20908</v>
      </c>
      <c r="K7464" s="93" t="s">
        <v>6980</v>
      </c>
      <c r="L7464" s="14">
        <f>AND(vyberHrace&lt;&gt;"",ISNUMBER(SEARCH(vyberHrace,$B7464)))</f>
      </c>
      <c r="M7464" s="14">
        <f>AND($I7464=MID(kododd,1,2),$J7464=MID(kododd,3,3))</f>
      </c>
    </row>
    <row r="7465">
      <c r="A7465" s="95">
        <v>47781</v>
      </c>
      <c r="B7465" s="93" t="s">
        <v>15190</v>
      </c>
      <c r="C7465" s="93" t="s">
        <v>1410</v>
      </c>
      <c r="G7465" s="95">
        <v>0</v>
      </c>
      <c r="H7465" s="93" t="s">
        <v>8976</v>
      </c>
      <c r="I7465" s="93" t="s">
        <v>23902</v>
      </c>
      <c r="J7465" s="93" t="s">
        <v>20859</v>
      </c>
      <c r="K7465" s="93" t="s">
        <v>4895</v>
      </c>
      <c r="L7465" s="14">
        <f>AND(vyberHrace&lt;&gt;"",ISNUMBER(SEARCH(vyberHrace,$B7465)))</f>
      </c>
      <c r="M7465" s="14">
        <f>AND($I7465=MID(kododd,1,2),$J7465=MID(kododd,3,3))</f>
      </c>
    </row>
    <row r="7466">
      <c r="A7466" s="95">
        <v>47780</v>
      </c>
      <c r="B7466" s="93" t="s">
        <v>15191</v>
      </c>
      <c r="C7466" s="93" t="s">
        <v>1406</v>
      </c>
      <c r="G7466" s="95">
        <v>0</v>
      </c>
      <c r="H7466" s="93" t="s">
        <v>8976</v>
      </c>
      <c r="I7466" s="93" t="s">
        <v>23902</v>
      </c>
      <c r="J7466" s="93" t="s">
        <v>20859</v>
      </c>
      <c r="K7466" s="93" t="s">
        <v>4895</v>
      </c>
      <c r="L7466" s="14">
        <f>AND(vyberHrace&lt;&gt;"",ISNUMBER(SEARCH(vyberHrace,$B7466)))</f>
      </c>
      <c r="M7466" s="14">
        <f>AND($I7466=MID(kododd,1,2),$J7466=MID(kododd,3,3))</f>
      </c>
    </row>
    <row r="7467">
      <c r="A7467" s="95">
        <v>59008</v>
      </c>
      <c r="B7467" s="93" t="s">
        <v>25460</v>
      </c>
      <c r="C7467" s="93" t="s">
        <v>1424</v>
      </c>
      <c r="G7467" s="95">
        <v>0</v>
      </c>
      <c r="H7467" s="93" t="s">
        <v>8976</v>
      </c>
      <c r="I7467" s="93" t="s">
        <v>23902</v>
      </c>
      <c r="J7467" s="93" t="s">
        <v>20897</v>
      </c>
      <c r="K7467" s="93" t="s">
        <v>11245</v>
      </c>
      <c r="L7467" s="14">
        <f>AND(vyberHrace&lt;&gt;"",ISNUMBER(SEARCH(vyberHrace,$B7467)))</f>
      </c>
      <c r="M7467" s="14">
        <f>AND($I7467=MID(kododd,1,2),$J7467=MID(kododd,3,3))</f>
      </c>
    </row>
    <row r="7468">
      <c r="A7468" s="95">
        <v>49744</v>
      </c>
      <c r="B7468" s="93" t="s">
        <v>19203</v>
      </c>
      <c r="C7468" s="93" t="s">
        <v>1431</v>
      </c>
      <c r="D7468" s="95">
        <v>1446</v>
      </c>
      <c r="E7468" s="95">
        <v>1745</v>
      </c>
      <c r="F7468" s="95">
        <v>23730064</v>
      </c>
      <c r="G7468" s="95">
        <v>250</v>
      </c>
      <c r="H7468" s="93" t="s">
        <v>8976</v>
      </c>
      <c r="I7468" s="93" t="s">
        <v>23902</v>
      </c>
      <c r="J7468" s="93" t="s">
        <v>20956</v>
      </c>
      <c r="K7468" s="93" t="s">
        <v>5622</v>
      </c>
      <c r="L7468" s="14">
        <f>AND(vyberHrace&lt;&gt;"",ISNUMBER(SEARCH(vyberHrace,$B7468)))</f>
      </c>
      <c r="M7468" s="14">
        <f>AND($I7468=MID(kododd,1,2),$J7468=MID(kododd,3,3))</f>
      </c>
    </row>
    <row r="7469">
      <c r="A7469" s="95">
        <v>18092</v>
      </c>
      <c r="B7469" s="93" t="s">
        <v>19216</v>
      </c>
      <c r="C7469" s="93" t="s">
        <v>1455</v>
      </c>
      <c r="D7469" s="95">
        <v>1514</v>
      </c>
      <c r="E7469" s="95">
        <v>1731</v>
      </c>
      <c r="F7469" s="95">
        <v>373923</v>
      </c>
      <c r="G7469" s="95">
        <v>250</v>
      </c>
      <c r="H7469" s="93" t="s">
        <v>8976</v>
      </c>
      <c r="I7469" s="93" t="s">
        <v>23902</v>
      </c>
      <c r="J7469" s="93" t="s">
        <v>20900</v>
      </c>
      <c r="K7469" s="93" t="s">
        <v>7820</v>
      </c>
      <c r="L7469" s="14">
        <f>AND(vyberHrace&lt;&gt;"",ISNUMBER(SEARCH(vyberHrace,$B7469)))</f>
      </c>
      <c r="M7469" s="14">
        <f>AND($I7469=MID(kododd,1,2),$J7469=MID(kododd,3,3))</f>
      </c>
    </row>
    <row r="7470">
      <c r="A7470" s="95">
        <v>35750</v>
      </c>
      <c r="B7470" s="93" t="s">
        <v>19217</v>
      </c>
      <c r="C7470" s="93" t="s">
        <v>1413</v>
      </c>
      <c r="D7470" s="95">
        <v>1525</v>
      </c>
      <c r="E7470" s="95">
        <v>1733</v>
      </c>
      <c r="F7470" s="95">
        <v>368938</v>
      </c>
      <c r="G7470" s="95">
        <v>250</v>
      </c>
      <c r="H7470" s="93" t="s">
        <v>8976</v>
      </c>
      <c r="I7470" s="93" t="s">
        <v>23902</v>
      </c>
      <c r="J7470" s="93" t="s">
        <v>20854</v>
      </c>
      <c r="K7470" s="93" t="s">
        <v>20042</v>
      </c>
      <c r="L7470" s="14">
        <f>AND(vyberHrace&lt;&gt;"",ISNUMBER(SEARCH(vyberHrace,$B7470)))</f>
      </c>
      <c r="M7470" s="14">
        <f>AND($I7470=MID(kododd,1,2),$J7470=MID(kododd,3,3))</f>
      </c>
    </row>
    <row r="7471">
      <c r="A7471" s="95">
        <v>42339</v>
      </c>
      <c r="B7471" s="93" t="s">
        <v>16802</v>
      </c>
      <c r="C7471" s="93" t="s">
        <v>1410</v>
      </c>
      <c r="D7471" s="95">
        <v>2006</v>
      </c>
      <c r="E7471" s="95">
        <v>2007</v>
      </c>
      <c r="F7471" s="95">
        <v>23709472</v>
      </c>
      <c r="G7471" s="95">
        <v>250</v>
      </c>
      <c r="H7471" s="93" t="s">
        <v>8976</v>
      </c>
      <c r="I7471" s="93" t="s">
        <v>23902</v>
      </c>
      <c r="J7471" s="93" t="s">
        <v>20859</v>
      </c>
      <c r="K7471" s="93" t="s">
        <v>4895</v>
      </c>
      <c r="L7471" s="14">
        <f>AND(vyberHrace&lt;&gt;"",ISNUMBER(SEARCH(vyberHrace,$B7471)))</f>
      </c>
      <c r="M7471" s="14">
        <f>AND($I7471=MID(kododd,1,2),$J7471=MID(kododd,3,3))</f>
      </c>
    </row>
    <row r="7472">
      <c r="A7472" s="95">
        <v>52189</v>
      </c>
      <c r="B7472" s="93" t="s">
        <v>1688</v>
      </c>
      <c r="C7472" s="93" t="s">
        <v>1474</v>
      </c>
      <c r="G7472" s="95">
        <v>0</v>
      </c>
      <c r="H7472" s="93" t="s">
        <v>8976</v>
      </c>
      <c r="I7472" s="93" t="s">
        <v>23902</v>
      </c>
      <c r="J7472" s="93" t="s">
        <v>20859</v>
      </c>
      <c r="K7472" s="93" t="s">
        <v>4895</v>
      </c>
      <c r="L7472" s="14">
        <f>AND(vyberHrace&lt;&gt;"",ISNUMBER(SEARCH(vyberHrace,$B7472)))</f>
      </c>
      <c r="M7472" s="14">
        <f>AND($I7472=MID(kododd,1,2),$J7472=MID(kododd,3,3))</f>
      </c>
    </row>
    <row r="7473">
      <c r="A7473" s="95">
        <v>44844</v>
      </c>
      <c r="B7473" s="93" t="s">
        <v>16806</v>
      </c>
      <c r="C7473" s="93" t="s">
        <v>3255</v>
      </c>
      <c r="G7473" s="95">
        <v>0</v>
      </c>
      <c r="H7473" s="93" t="s">
        <v>8976</v>
      </c>
      <c r="I7473" s="93" t="s">
        <v>23902</v>
      </c>
      <c r="J7473" s="93" t="s">
        <v>20859</v>
      </c>
      <c r="K7473" s="93" t="s">
        <v>4895</v>
      </c>
      <c r="L7473" s="14">
        <f>AND(vyberHrace&lt;&gt;"",ISNUMBER(SEARCH(vyberHrace,$B7473)))</f>
      </c>
      <c r="M7473" s="14">
        <f>AND($I7473=MID(kododd,1,2),$J7473=MID(kododd,3,3))</f>
      </c>
    </row>
    <row r="7474">
      <c r="A7474" s="95">
        <v>55849</v>
      </c>
      <c r="B7474" s="93" t="s">
        <v>21931</v>
      </c>
      <c r="C7474" s="93" t="s">
        <v>1424</v>
      </c>
      <c r="G7474" s="95">
        <v>0</v>
      </c>
      <c r="H7474" s="93" t="s">
        <v>8976</v>
      </c>
      <c r="I7474" s="93" t="s">
        <v>23902</v>
      </c>
      <c r="J7474" s="93" t="s">
        <v>20859</v>
      </c>
      <c r="K7474" s="93" t="s">
        <v>4895</v>
      </c>
      <c r="L7474" s="14">
        <f>AND(vyberHrace&lt;&gt;"",ISNUMBER(SEARCH(vyberHrace,$B7474)))</f>
      </c>
      <c r="M7474" s="14">
        <f>AND($I7474=MID(kododd,1,2),$J7474=MID(kododd,3,3))</f>
      </c>
    </row>
    <row r="7475">
      <c r="A7475" s="95">
        <v>37818</v>
      </c>
      <c r="B7475" s="93" t="s">
        <v>15283</v>
      </c>
      <c r="C7475" s="93" t="s">
        <v>1414</v>
      </c>
      <c r="D7475" s="95">
        <v>1481</v>
      </c>
      <c r="F7475" s="95">
        <v>364304</v>
      </c>
      <c r="G7475" s="95">
        <v>0</v>
      </c>
      <c r="H7475" s="93" t="s">
        <v>8976</v>
      </c>
      <c r="I7475" s="93" t="s">
        <v>23902</v>
      </c>
      <c r="J7475" s="93" t="s">
        <v>20859</v>
      </c>
      <c r="K7475" s="93" t="s">
        <v>4895</v>
      </c>
      <c r="L7475" s="14">
        <f>AND(vyberHrace&lt;&gt;"",ISNUMBER(SEARCH(vyberHrace,$B7475)))</f>
      </c>
      <c r="M7475" s="14">
        <f>AND($I7475=MID(kododd,1,2),$J7475=MID(kododd,3,3))</f>
      </c>
    </row>
    <row r="7476">
      <c r="A7476" s="95">
        <v>51612</v>
      </c>
      <c r="B7476" s="93" t="s">
        <v>1689</v>
      </c>
      <c r="C7476" s="93" t="s">
        <v>1412</v>
      </c>
      <c r="G7476" s="95">
        <v>0</v>
      </c>
      <c r="H7476" s="93" t="s">
        <v>8976</v>
      </c>
      <c r="I7476" s="93" t="s">
        <v>23902</v>
      </c>
      <c r="J7476" s="93" t="s">
        <v>20859</v>
      </c>
      <c r="K7476" s="93" t="s">
        <v>4895</v>
      </c>
      <c r="L7476" s="14">
        <f>AND(vyberHrace&lt;&gt;"",ISNUMBER(SEARCH(vyberHrace,$B7476)))</f>
      </c>
      <c r="M7476" s="14">
        <f>AND($I7476=MID(kododd,1,2),$J7476=MID(kododd,3,3))</f>
      </c>
    </row>
    <row r="7477">
      <c r="A7477" s="95">
        <v>60443</v>
      </c>
      <c r="B7477" s="93" t="s">
        <v>26881</v>
      </c>
      <c r="C7477" s="93" t="s">
        <v>1450</v>
      </c>
      <c r="G7477" s="95">
        <v>250</v>
      </c>
      <c r="H7477" s="93" t="s">
        <v>8976</v>
      </c>
      <c r="I7477" s="93" t="s">
        <v>23902</v>
      </c>
      <c r="J7477" s="93" t="s">
        <v>20853</v>
      </c>
      <c r="K7477" s="93" t="s">
        <v>6888</v>
      </c>
      <c r="L7477" s="14">
        <f>AND(vyberHrace&lt;&gt;"",ISNUMBER(SEARCH(vyberHrace,$B7477)))</f>
      </c>
      <c r="M7477" s="14">
        <f>AND($I7477=MID(kododd,1,2),$J7477=MID(kododd,3,3))</f>
      </c>
    </row>
    <row r="7478">
      <c r="A7478" s="95">
        <v>51167</v>
      </c>
      <c r="B7478" s="93" t="s">
        <v>9131</v>
      </c>
      <c r="C7478" s="93" t="s">
        <v>1422</v>
      </c>
      <c r="G7478" s="95">
        <v>0</v>
      </c>
      <c r="H7478" s="93" t="s">
        <v>8976</v>
      </c>
      <c r="I7478" s="93" t="s">
        <v>23902</v>
      </c>
      <c r="J7478" s="93" t="s">
        <v>20859</v>
      </c>
      <c r="K7478" s="93" t="s">
        <v>4895</v>
      </c>
      <c r="L7478" s="14">
        <f>AND(vyberHrace&lt;&gt;"",ISNUMBER(SEARCH(vyberHrace,$B7478)))</f>
      </c>
      <c r="M7478" s="14">
        <f>AND($I7478=MID(kododd,1,2),$J7478=MID(kododd,3,3))</f>
      </c>
    </row>
    <row r="7479">
      <c r="A7479" s="95">
        <v>48089</v>
      </c>
      <c r="B7479" s="93" t="s">
        <v>16173</v>
      </c>
      <c r="C7479" s="93" t="s">
        <v>1422</v>
      </c>
      <c r="D7479" s="95">
        <v>1793</v>
      </c>
      <c r="E7479" s="95">
        <v>1855</v>
      </c>
      <c r="F7479" s="95">
        <v>23726660</v>
      </c>
      <c r="G7479" s="95">
        <v>250</v>
      </c>
      <c r="H7479" s="93" t="s">
        <v>8976</v>
      </c>
      <c r="I7479" s="93" t="s">
        <v>23902</v>
      </c>
      <c r="J7479" s="93" t="s">
        <v>20854</v>
      </c>
      <c r="K7479" s="93" t="s">
        <v>20042</v>
      </c>
      <c r="L7479" s="14">
        <f>AND(vyberHrace&lt;&gt;"",ISNUMBER(SEARCH(vyberHrace,$B7479)))</f>
      </c>
      <c r="M7479" s="14">
        <f>AND($I7479=MID(kododd,1,2),$J7479=MID(kododd,3,3))</f>
      </c>
    </row>
    <row r="7480">
      <c r="A7480" s="95">
        <v>49675</v>
      </c>
      <c r="B7480" s="93" t="s">
        <v>16174</v>
      </c>
      <c r="C7480" s="93" t="s">
        <v>1415</v>
      </c>
      <c r="D7480" s="95">
        <v>1244</v>
      </c>
      <c r="E7480" s="95">
        <v>1541</v>
      </c>
      <c r="F7480" s="95">
        <v>23734884</v>
      </c>
      <c r="G7480" s="95">
        <v>250</v>
      </c>
      <c r="H7480" s="93" t="s">
        <v>8976</v>
      </c>
      <c r="I7480" s="93" t="s">
        <v>23902</v>
      </c>
      <c r="J7480" s="93" t="s">
        <v>20854</v>
      </c>
      <c r="K7480" s="93" t="s">
        <v>20042</v>
      </c>
      <c r="L7480" s="14">
        <f>AND(vyberHrace&lt;&gt;"",ISNUMBER(SEARCH(vyberHrace,$B7480)))</f>
      </c>
      <c r="M7480" s="14">
        <f>AND($I7480=MID(kododd,1,2),$J7480=MID(kododd,3,3))</f>
      </c>
    </row>
    <row r="7481">
      <c r="A7481" s="95">
        <v>36803</v>
      </c>
      <c r="B7481" s="93" t="s">
        <v>16184</v>
      </c>
      <c r="C7481" s="93" t="s">
        <v>1428</v>
      </c>
      <c r="G7481" s="95">
        <v>0</v>
      </c>
      <c r="H7481" s="93" t="s">
        <v>8976</v>
      </c>
      <c r="I7481" s="93" t="s">
        <v>23902</v>
      </c>
      <c r="J7481" s="93" t="s">
        <v>23412</v>
      </c>
      <c r="K7481" s="93" t="s">
        <v>21359</v>
      </c>
      <c r="L7481" s="14">
        <f>AND(vyberHrace&lt;&gt;"",ISNUMBER(SEARCH(vyberHrace,$B7481)))</f>
      </c>
      <c r="M7481" s="14">
        <f>AND($I7481=MID(kododd,1,2),$J7481=MID(kododd,3,3))</f>
      </c>
    </row>
    <row r="7482">
      <c r="A7482" s="95">
        <v>57383</v>
      </c>
      <c r="B7482" s="93" t="s">
        <v>21986</v>
      </c>
      <c r="C7482" s="93" t="s">
        <v>1410</v>
      </c>
      <c r="D7482" s="95">
        <v>1663</v>
      </c>
      <c r="E7482" s="95">
        <v>1777</v>
      </c>
      <c r="F7482" s="95">
        <v>23768290</v>
      </c>
      <c r="G7482" s="95">
        <v>250</v>
      </c>
      <c r="H7482" s="93" t="s">
        <v>8976</v>
      </c>
      <c r="I7482" s="93" t="s">
        <v>23902</v>
      </c>
      <c r="J7482" s="93" t="s">
        <v>20854</v>
      </c>
      <c r="K7482" s="93" t="s">
        <v>20042</v>
      </c>
      <c r="L7482" s="14">
        <f>AND(vyberHrace&lt;&gt;"",ISNUMBER(SEARCH(vyberHrace,$B7482)))</f>
      </c>
      <c r="M7482" s="14">
        <f>AND($I7482=MID(kododd,1,2),$J7482=MID(kododd,3,3))</f>
      </c>
    </row>
    <row r="7483">
      <c r="A7483" s="95">
        <v>54697</v>
      </c>
      <c r="B7483" s="93" t="s">
        <v>2803</v>
      </c>
      <c r="C7483" s="93" t="s">
        <v>1462</v>
      </c>
      <c r="D7483" s="95">
        <v>1421</v>
      </c>
      <c r="F7483" s="95">
        <v>23751959</v>
      </c>
      <c r="G7483" s="95">
        <v>250</v>
      </c>
      <c r="H7483" s="93" t="s">
        <v>8976</v>
      </c>
      <c r="I7483" s="93" t="s">
        <v>23902</v>
      </c>
      <c r="J7483" s="93" t="s">
        <v>20908</v>
      </c>
      <c r="K7483" s="93" t="s">
        <v>6980</v>
      </c>
      <c r="L7483" s="14">
        <f>AND(vyberHrace&lt;&gt;"",ISNUMBER(SEARCH(vyberHrace,$B7483)))</f>
      </c>
      <c r="M7483" s="14">
        <f>AND($I7483=MID(kododd,1,2),$J7483=MID(kododd,3,3))</f>
      </c>
    </row>
    <row r="7484">
      <c r="A7484" s="95">
        <v>13324</v>
      </c>
      <c r="B7484" s="93" t="s">
        <v>16213</v>
      </c>
      <c r="C7484" s="93" t="s">
        <v>1482</v>
      </c>
      <c r="D7484" s="95">
        <v>1678</v>
      </c>
      <c r="E7484" s="95">
        <v>1820</v>
      </c>
      <c r="F7484" s="95">
        <v>334995</v>
      </c>
      <c r="G7484" s="95">
        <v>0</v>
      </c>
      <c r="H7484" s="93" t="s">
        <v>8976</v>
      </c>
      <c r="I7484" s="93" t="s">
        <v>23902</v>
      </c>
      <c r="J7484" s="93" t="s">
        <v>20897</v>
      </c>
      <c r="K7484" s="93" t="s">
        <v>11245</v>
      </c>
      <c r="L7484" s="14">
        <f>AND(vyberHrace&lt;&gt;"",ISNUMBER(SEARCH(vyberHrace,$B7484)))</f>
      </c>
      <c r="M7484" s="14">
        <f>AND($I7484=MID(kododd,1,2),$J7484=MID(kododd,3,3))</f>
      </c>
    </row>
    <row r="7485">
      <c r="A7485" s="95">
        <v>11094</v>
      </c>
      <c r="B7485" s="93" t="s">
        <v>18757</v>
      </c>
      <c r="C7485" s="93" t="s">
        <v>1445</v>
      </c>
      <c r="D7485" s="95">
        <v>1574</v>
      </c>
      <c r="E7485" s="95">
        <v>1755</v>
      </c>
      <c r="F7485" s="95">
        <v>379794</v>
      </c>
      <c r="G7485" s="95">
        <v>250</v>
      </c>
      <c r="H7485" s="93" t="s">
        <v>8976</v>
      </c>
      <c r="I7485" s="93" t="s">
        <v>23902</v>
      </c>
      <c r="J7485" s="93" t="s">
        <v>20908</v>
      </c>
      <c r="K7485" s="93" t="s">
        <v>6980</v>
      </c>
      <c r="L7485" s="14">
        <f>AND(vyberHrace&lt;&gt;"",ISNUMBER(SEARCH(vyberHrace,$B7485)))</f>
      </c>
      <c r="M7485" s="14">
        <f>AND($I7485=MID(kododd,1,2),$J7485=MID(kododd,3,3))</f>
      </c>
    </row>
    <row r="7486">
      <c r="A7486" s="95">
        <v>38856</v>
      </c>
      <c r="B7486" s="93" t="s">
        <v>12951</v>
      </c>
      <c r="C7486" s="93" t="s">
        <v>1454</v>
      </c>
      <c r="D7486" s="95">
        <v>1821</v>
      </c>
      <c r="E7486" s="95">
        <v>1886</v>
      </c>
      <c r="F7486" s="95">
        <v>381942</v>
      </c>
      <c r="G7486" s="95">
        <v>0</v>
      </c>
      <c r="H7486" s="93" t="s">
        <v>8976</v>
      </c>
      <c r="I7486" s="93" t="s">
        <v>23902</v>
      </c>
      <c r="J7486" s="93" t="s">
        <v>20903</v>
      </c>
      <c r="K7486" s="93" t="s">
        <v>5073</v>
      </c>
      <c r="L7486" s="14">
        <f>AND(vyberHrace&lt;&gt;"",ISNUMBER(SEARCH(vyberHrace,$B7486)))</f>
      </c>
      <c r="M7486" s="14">
        <f>AND($I7486=MID(kododd,1,2),$J7486=MID(kododd,3,3))</f>
      </c>
    </row>
    <row r="7487">
      <c r="A7487" s="95">
        <v>41801</v>
      </c>
      <c r="B7487" s="93" t="s">
        <v>18770</v>
      </c>
      <c r="C7487" s="93" t="s">
        <v>1442</v>
      </c>
      <c r="D7487" s="95">
        <v>1578</v>
      </c>
      <c r="E7487" s="95">
        <v>1738</v>
      </c>
      <c r="F7487" s="95">
        <v>23705060</v>
      </c>
      <c r="G7487" s="95">
        <v>250</v>
      </c>
      <c r="H7487" s="93" t="s">
        <v>8976</v>
      </c>
      <c r="I7487" s="93" t="s">
        <v>23902</v>
      </c>
      <c r="J7487" s="93" t="s">
        <v>20844</v>
      </c>
      <c r="K7487" s="93" t="s">
        <v>6682</v>
      </c>
      <c r="L7487" s="14">
        <f>AND(vyberHrace&lt;&gt;"",ISNUMBER(SEARCH(vyberHrace,$B7487)))</f>
      </c>
      <c r="M7487" s="14">
        <f>AND($I7487=MID(kododd,1,2),$J7487=MID(kododd,3,3))</f>
      </c>
    </row>
    <row r="7488">
      <c r="A7488" s="95">
        <v>46186</v>
      </c>
      <c r="B7488" s="93" t="s">
        <v>18771</v>
      </c>
      <c r="C7488" s="93" t="s">
        <v>1408</v>
      </c>
      <c r="D7488" s="95">
        <v>1306</v>
      </c>
      <c r="E7488" s="95">
        <v>1577</v>
      </c>
      <c r="F7488" s="95">
        <v>23713607</v>
      </c>
      <c r="G7488" s="95">
        <v>250</v>
      </c>
      <c r="H7488" s="93" t="s">
        <v>8976</v>
      </c>
      <c r="I7488" s="93" t="s">
        <v>23902</v>
      </c>
      <c r="J7488" s="93" t="s">
        <v>20844</v>
      </c>
      <c r="K7488" s="93" t="s">
        <v>6682</v>
      </c>
      <c r="L7488" s="14">
        <f>AND(vyberHrace&lt;&gt;"",ISNUMBER(SEARCH(vyberHrace,$B7488)))</f>
      </c>
      <c r="M7488" s="14">
        <f>AND($I7488=MID(kododd,1,2),$J7488=MID(kododd,3,3))</f>
      </c>
    </row>
    <row r="7489">
      <c r="A7489" s="95">
        <v>54067</v>
      </c>
      <c r="B7489" s="93" t="s">
        <v>2811</v>
      </c>
      <c r="C7489" s="93" t="s">
        <v>1420</v>
      </c>
      <c r="G7489" s="95">
        <v>250</v>
      </c>
      <c r="H7489" s="93" t="s">
        <v>8976</v>
      </c>
      <c r="I7489" s="93" t="s">
        <v>23902</v>
      </c>
      <c r="J7489" s="93" t="s">
        <v>20854</v>
      </c>
      <c r="K7489" s="93" t="s">
        <v>20042</v>
      </c>
      <c r="L7489" s="14">
        <f>AND(vyberHrace&lt;&gt;"",ISNUMBER(SEARCH(vyberHrace,$B7489)))</f>
      </c>
      <c r="M7489" s="14">
        <f>AND($I7489=MID(kododd,1,2),$J7489=MID(kododd,3,3))</f>
      </c>
    </row>
    <row r="7490">
      <c r="A7490" s="95">
        <v>55010</v>
      </c>
      <c r="B7490" s="93" t="s">
        <v>2792</v>
      </c>
      <c r="C7490" s="93" t="s">
        <v>1422</v>
      </c>
      <c r="D7490" s="95">
        <v>1094</v>
      </c>
      <c r="F7490" s="95">
        <v>23795948</v>
      </c>
      <c r="G7490" s="95">
        <v>250</v>
      </c>
      <c r="H7490" s="93" t="s">
        <v>8976</v>
      </c>
      <c r="I7490" s="93" t="s">
        <v>23902</v>
      </c>
      <c r="J7490" s="93" t="s">
        <v>20859</v>
      </c>
      <c r="K7490" s="93" t="s">
        <v>4895</v>
      </c>
      <c r="L7490" s="14">
        <f>AND(vyberHrace&lt;&gt;"",ISNUMBER(SEARCH(vyberHrace,$B7490)))</f>
      </c>
      <c r="M7490" s="14">
        <f>AND($I7490=MID(kododd,1,2),$J7490=MID(kododd,3,3))</f>
      </c>
    </row>
    <row r="7491">
      <c r="A7491" s="95">
        <v>60434</v>
      </c>
      <c r="B7491" s="93" t="s">
        <v>26874</v>
      </c>
      <c r="C7491" s="93" t="s">
        <v>24215</v>
      </c>
      <c r="D7491" s="95">
        <v>1028</v>
      </c>
      <c r="G7491" s="95">
        <v>250</v>
      </c>
      <c r="H7491" s="93" t="s">
        <v>8976</v>
      </c>
      <c r="I7491" s="93" t="s">
        <v>23902</v>
      </c>
      <c r="J7491" s="93" t="s">
        <v>20853</v>
      </c>
      <c r="K7491" s="93" t="s">
        <v>6888</v>
      </c>
      <c r="L7491" s="14">
        <f>AND(vyberHrace&lt;&gt;"",ISNUMBER(SEARCH(vyberHrace,$B7491)))</f>
      </c>
      <c r="M7491" s="14">
        <f>AND($I7491=MID(kododd,1,2),$J7491=MID(kododd,3,3))</f>
      </c>
    </row>
    <row r="7492">
      <c r="A7492" s="95">
        <v>54456</v>
      </c>
      <c r="B7492" s="93" t="s">
        <v>2802</v>
      </c>
      <c r="C7492" s="93" t="s">
        <v>1416</v>
      </c>
      <c r="D7492" s="95">
        <v>1130</v>
      </c>
      <c r="F7492" s="95">
        <v>23782927</v>
      </c>
      <c r="G7492" s="95">
        <v>250</v>
      </c>
      <c r="H7492" s="93" t="s">
        <v>8976</v>
      </c>
      <c r="I7492" s="93" t="s">
        <v>23902</v>
      </c>
      <c r="J7492" s="93" t="s">
        <v>20874</v>
      </c>
      <c r="K7492" s="93" t="s">
        <v>8815</v>
      </c>
      <c r="L7492" s="14">
        <f>AND(vyberHrace&lt;&gt;"",ISNUMBER(SEARCH(vyberHrace,$B7492)))</f>
      </c>
      <c r="M7492" s="14">
        <f>AND($I7492=MID(kododd,1,2),$J7492=MID(kododd,3,3))</f>
      </c>
    </row>
    <row r="7493">
      <c r="A7493" s="95">
        <v>7008</v>
      </c>
      <c r="B7493" s="93" t="s">
        <v>9378</v>
      </c>
      <c r="C7493" s="93" t="s">
        <v>1401</v>
      </c>
      <c r="D7493" s="95">
        <v>1653</v>
      </c>
      <c r="G7493" s="95">
        <v>0</v>
      </c>
      <c r="H7493" s="93" t="s">
        <v>8976</v>
      </c>
      <c r="I7493" s="93" t="s">
        <v>23902</v>
      </c>
      <c r="J7493" s="93" t="s">
        <v>20859</v>
      </c>
      <c r="K7493" s="93" t="s">
        <v>4895</v>
      </c>
      <c r="L7493" s="14">
        <f>AND(vyberHrace&lt;&gt;"",ISNUMBER(SEARCH(vyberHrace,$B7493)))</f>
      </c>
      <c r="M7493" s="14">
        <f>AND($I7493=MID(kododd,1,2),$J7493=MID(kododd,3,3))</f>
      </c>
    </row>
    <row r="7494">
      <c r="A7494" s="95">
        <v>7009</v>
      </c>
      <c r="B7494" s="93" t="s">
        <v>9380</v>
      </c>
      <c r="C7494" s="93" t="s">
        <v>1447</v>
      </c>
      <c r="D7494" s="95">
        <v>1814</v>
      </c>
      <c r="E7494" s="95">
        <v>1930</v>
      </c>
      <c r="F7494" s="95">
        <v>342483</v>
      </c>
      <c r="G7494" s="95">
        <v>250</v>
      </c>
      <c r="H7494" s="93" t="s">
        <v>8976</v>
      </c>
      <c r="I7494" s="93" t="s">
        <v>23902</v>
      </c>
      <c r="J7494" s="93" t="s">
        <v>20844</v>
      </c>
      <c r="K7494" s="93" t="s">
        <v>6682</v>
      </c>
      <c r="L7494" s="14">
        <f>AND(vyberHrace&lt;&gt;"",ISNUMBER(SEARCH(vyberHrace,$B7494)))</f>
      </c>
      <c r="M7494" s="14">
        <f>AND($I7494=MID(kododd,1,2),$J7494=MID(kododd,3,3))</f>
      </c>
    </row>
    <row r="7495">
      <c r="A7495" s="95">
        <v>35195</v>
      </c>
      <c r="B7495" s="93" t="s">
        <v>28947</v>
      </c>
      <c r="C7495" s="93" t="s">
        <v>1426</v>
      </c>
      <c r="G7495" s="95">
        <v>250</v>
      </c>
      <c r="H7495" s="93" t="s">
        <v>8976</v>
      </c>
      <c r="I7495" s="93" t="s">
        <v>23902</v>
      </c>
      <c r="J7495" s="93" t="s">
        <v>20894</v>
      </c>
      <c r="K7495" s="93" t="s">
        <v>28897</v>
      </c>
      <c r="L7495" s="14">
        <f>AND(vyberHrace&lt;&gt;"",ISNUMBER(SEARCH(vyberHrace,$B7495)))</f>
      </c>
      <c r="M7495" s="14">
        <f>AND($I7495=MID(kododd,1,2),$J7495=MID(kododd,3,3))</f>
      </c>
    </row>
    <row r="7496">
      <c r="A7496" s="95">
        <v>63738</v>
      </c>
      <c r="B7496" s="93" t="s">
        <v>29828</v>
      </c>
      <c r="C7496" s="93" t="s">
        <v>1422</v>
      </c>
      <c r="F7496" s="95">
        <v>571006710</v>
      </c>
      <c r="G7496" s="95">
        <v>250</v>
      </c>
      <c r="H7496" s="93" t="s">
        <v>8976</v>
      </c>
      <c r="I7496" s="93" t="s">
        <v>23902</v>
      </c>
      <c r="J7496" s="93" t="s">
        <v>20854</v>
      </c>
      <c r="K7496" s="93" t="s">
        <v>20042</v>
      </c>
      <c r="L7496" s="14">
        <f>AND(vyberHrace&lt;&gt;"",ISNUMBER(SEARCH(vyberHrace,$B7496)))</f>
      </c>
      <c r="M7496" s="14">
        <f>AND($I7496=MID(kododd,1,2),$J7496=MID(kododd,3,3))</f>
      </c>
    </row>
    <row r="7497">
      <c r="A7497" s="95">
        <v>51235</v>
      </c>
      <c r="B7497" s="93" t="s">
        <v>9145</v>
      </c>
      <c r="C7497" s="93" t="s">
        <v>1410</v>
      </c>
      <c r="D7497" s="95">
        <v>1383</v>
      </c>
      <c r="E7497" s="95">
        <v>1776</v>
      </c>
      <c r="F7497" s="95">
        <v>23738502</v>
      </c>
      <c r="G7497" s="95">
        <v>250</v>
      </c>
      <c r="H7497" s="93" t="s">
        <v>8976</v>
      </c>
      <c r="I7497" s="93" t="s">
        <v>23902</v>
      </c>
      <c r="J7497" s="93" t="s">
        <v>20854</v>
      </c>
      <c r="K7497" s="93" t="s">
        <v>20042</v>
      </c>
      <c r="L7497" s="14">
        <f>AND(vyberHrace&lt;&gt;"",ISNUMBER(SEARCH(vyberHrace,$B7497)))</f>
      </c>
      <c r="M7497" s="14">
        <f>AND($I7497=MID(kododd,1,2),$J7497=MID(kododd,3,3))</f>
      </c>
    </row>
    <row r="7498">
      <c r="A7498" s="95">
        <v>51377</v>
      </c>
      <c r="B7498" s="93" t="s">
        <v>9146</v>
      </c>
      <c r="C7498" s="93" t="s">
        <v>1422</v>
      </c>
      <c r="D7498" s="95">
        <v>1276</v>
      </c>
      <c r="E7498" s="95">
        <v>1651</v>
      </c>
      <c r="F7498" s="95">
        <v>23738510</v>
      </c>
      <c r="G7498" s="95">
        <v>250</v>
      </c>
      <c r="H7498" s="93" t="s">
        <v>8976</v>
      </c>
      <c r="I7498" s="93" t="s">
        <v>23902</v>
      </c>
      <c r="J7498" s="93" t="s">
        <v>20854</v>
      </c>
      <c r="K7498" s="93" t="s">
        <v>20042</v>
      </c>
      <c r="L7498" s="14">
        <f>AND(vyberHrace&lt;&gt;"",ISNUMBER(SEARCH(vyberHrace,$B7498)))</f>
      </c>
      <c r="M7498" s="14">
        <f>AND($I7498=MID(kododd,1,2),$J7498=MID(kododd,3,3))</f>
      </c>
    </row>
    <row r="7499">
      <c r="A7499" s="95">
        <v>56099</v>
      </c>
      <c r="B7499" s="93" t="s">
        <v>21988</v>
      </c>
      <c r="C7499" s="93" t="s">
        <v>1424</v>
      </c>
      <c r="G7499" s="95">
        <v>250</v>
      </c>
      <c r="H7499" s="93" t="s">
        <v>8976</v>
      </c>
      <c r="I7499" s="93" t="s">
        <v>23902</v>
      </c>
      <c r="J7499" s="93" t="s">
        <v>20854</v>
      </c>
      <c r="K7499" s="93" t="s">
        <v>20042</v>
      </c>
      <c r="L7499" s="14">
        <f>AND(vyberHrace&lt;&gt;"",ISNUMBER(SEARCH(vyberHrace,$B7499)))</f>
      </c>
      <c r="M7499" s="14">
        <f>AND($I7499=MID(kododd,1,2),$J7499=MID(kododd,3,3))</f>
      </c>
    </row>
    <row r="7500">
      <c r="A7500" s="95">
        <v>50342</v>
      </c>
      <c r="B7500" s="93" t="s">
        <v>9158</v>
      </c>
      <c r="C7500" s="93" t="s">
        <v>1406</v>
      </c>
      <c r="D7500" s="95">
        <v>1418</v>
      </c>
      <c r="E7500" s="95">
        <v>1652</v>
      </c>
      <c r="F7500" s="95">
        <v>23745444</v>
      </c>
      <c r="G7500" s="95">
        <v>250</v>
      </c>
      <c r="H7500" s="93" t="s">
        <v>8976</v>
      </c>
      <c r="I7500" s="93" t="s">
        <v>23902</v>
      </c>
      <c r="J7500" s="93" t="s">
        <v>20854</v>
      </c>
      <c r="K7500" s="93" t="s">
        <v>20042</v>
      </c>
      <c r="L7500" s="14">
        <f>AND(vyberHrace&lt;&gt;"",ISNUMBER(SEARCH(vyberHrace,$B7500)))</f>
      </c>
      <c r="M7500" s="14">
        <f>AND($I7500=MID(kododd,1,2),$J7500=MID(kododd,3,3))</f>
      </c>
    </row>
    <row r="7501">
      <c r="A7501" s="95">
        <v>17419</v>
      </c>
      <c r="B7501" s="93" t="s">
        <v>9563</v>
      </c>
      <c r="C7501" s="93" t="s">
        <v>1461</v>
      </c>
      <c r="G7501" s="95">
        <v>0</v>
      </c>
      <c r="H7501" s="93" t="s">
        <v>8976</v>
      </c>
      <c r="I7501" s="93" t="s">
        <v>23902</v>
      </c>
      <c r="J7501" s="93" t="s">
        <v>20908</v>
      </c>
      <c r="K7501" s="93" t="s">
        <v>6980</v>
      </c>
      <c r="L7501" s="14">
        <f>AND(vyberHrace&lt;&gt;"",ISNUMBER(SEARCH(vyberHrace,$B7501)))</f>
      </c>
      <c r="M7501" s="14">
        <f>AND($I7501=MID(kododd,1,2),$J7501=MID(kododd,3,3))</f>
      </c>
    </row>
    <row r="7502">
      <c r="A7502" s="95">
        <v>17418</v>
      </c>
      <c r="B7502" s="93" t="s">
        <v>9564</v>
      </c>
      <c r="C7502" s="93" t="s">
        <v>1464</v>
      </c>
      <c r="D7502" s="95">
        <v>1100</v>
      </c>
      <c r="G7502" s="95">
        <v>0</v>
      </c>
      <c r="H7502" s="93" t="s">
        <v>8976</v>
      </c>
      <c r="I7502" s="93" t="s">
        <v>23902</v>
      </c>
      <c r="J7502" s="93" t="s">
        <v>20908</v>
      </c>
      <c r="K7502" s="93" t="s">
        <v>6980</v>
      </c>
      <c r="L7502" s="14">
        <f>AND(vyberHrace&lt;&gt;"",ISNUMBER(SEARCH(vyberHrace,$B7502)))</f>
      </c>
      <c r="M7502" s="14">
        <f>AND($I7502=MID(kododd,1,2),$J7502=MID(kododd,3,3))</f>
      </c>
    </row>
    <row r="7503">
      <c r="A7503" s="95">
        <v>2864</v>
      </c>
      <c r="B7503" s="93" t="s">
        <v>9621</v>
      </c>
      <c r="C7503" s="93" t="s">
        <v>1441</v>
      </c>
      <c r="D7503" s="95">
        <v>1622</v>
      </c>
      <c r="E7503" s="95">
        <v>1748</v>
      </c>
      <c r="F7503" s="95">
        <v>342505</v>
      </c>
      <c r="G7503" s="95">
        <v>250</v>
      </c>
      <c r="H7503" s="93" t="s">
        <v>8976</v>
      </c>
      <c r="I7503" s="93" t="s">
        <v>23902</v>
      </c>
      <c r="J7503" s="93" t="s">
        <v>20900</v>
      </c>
      <c r="K7503" s="93" t="s">
        <v>7820</v>
      </c>
      <c r="L7503" s="14">
        <f>AND(vyberHrace&lt;&gt;"",ISNUMBER(SEARCH(vyberHrace,$B7503)))</f>
      </c>
      <c r="M7503" s="14">
        <f>AND($I7503=MID(kododd,1,2),$J7503=MID(kododd,3,3))</f>
      </c>
    </row>
    <row r="7504">
      <c r="A7504" s="95">
        <v>51516</v>
      </c>
      <c r="B7504" s="93" t="s">
        <v>7696</v>
      </c>
      <c r="C7504" s="93" t="s">
        <v>1471</v>
      </c>
      <c r="D7504" s="95">
        <v>1452</v>
      </c>
      <c r="E7504" s="95">
        <v>1593</v>
      </c>
      <c r="F7504" s="95">
        <v>23745452</v>
      </c>
      <c r="G7504" s="95">
        <v>250</v>
      </c>
      <c r="H7504" s="93" t="s">
        <v>8976</v>
      </c>
      <c r="I7504" s="93" t="s">
        <v>23902</v>
      </c>
      <c r="J7504" s="93" t="s">
        <v>20854</v>
      </c>
      <c r="K7504" s="93" t="s">
        <v>20042</v>
      </c>
      <c r="L7504" s="14">
        <f>AND(vyberHrace&lt;&gt;"",ISNUMBER(SEARCH(vyberHrace,$B7504)))</f>
      </c>
      <c r="M7504" s="14">
        <f>AND($I7504=MID(kododd,1,2),$J7504=MID(kododd,3,3))</f>
      </c>
    </row>
    <row r="7505">
      <c r="A7505" s="95">
        <v>57087</v>
      </c>
      <c r="B7505" s="93" t="s">
        <v>21900</v>
      </c>
      <c r="C7505" s="93" t="s">
        <v>1422</v>
      </c>
      <c r="G7505" s="95">
        <v>0</v>
      </c>
      <c r="H7505" s="93" t="s">
        <v>8976</v>
      </c>
      <c r="I7505" s="93" t="s">
        <v>23902</v>
      </c>
      <c r="J7505" s="93" t="s">
        <v>20897</v>
      </c>
      <c r="K7505" s="93" t="s">
        <v>11245</v>
      </c>
      <c r="L7505" s="14">
        <f>AND(vyberHrace&lt;&gt;"",ISNUMBER(SEARCH(vyberHrace,$B7505)))</f>
      </c>
      <c r="M7505" s="14">
        <f>AND($I7505=MID(kododd,1,2),$J7505=MID(kododd,3,3))</f>
      </c>
    </row>
    <row r="7506">
      <c r="A7506" s="95">
        <v>55086</v>
      </c>
      <c r="B7506" s="93" t="s">
        <v>2793</v>
      </c>
      <c r="C7506" s="93" t="s">
        <v>1412</v>
      </c>
      <c r="F7506" s="95">
        <v>23771321</v>
      </c>
      <c r="G7506" s="95">
        <v>0</v>
      </c>
      <c r="H7506" s="93" t="s">
        <v>8976</v>
      </c>
      <c r="I7506" s="93" t="s">
        <v>23902</v>
      </c>
      <c r="J7506" s="93" t="s">
        <v>20859</v>
      </c>
      <c r="K7506" s="93" t="s">
        <v>4895</v>
      </c>
      <c r="L7506" s="14">
        <f>AND(vyberHrace&lt;&gt;"",ISNUMBER(SEARCH(vyberHrace,$B7506)))</f>
      </c>
      <c r="M7506" s="14">
        <f>AND($I7506=MID(kododd,1,2),$J7506=MID(kododd,3,3))</f>
      </c>
    </row>
    <row r="7507">
      <c r="A7507" s="95">
        <v>43422</v>
      </c>
      <c r="B7507" s="93" t="s">
        <v>16573</v>
      </c>
      <c r="C7507" s="93" t="s">
        <v>3255</v>
      </c>
      <c r="D7507" s="95">
        <v>1335</v>
      </c>
      <c r="E7507" s="95">
        <v>1503</v>
      </c>
      <c r="F7507" s="95">
        <v>23709480</v>
      </c>
      <c r="G7507" s="95">
        <v>0</v>
      </c>
      <c r="H7507" s="93" t="s">
        <v>8976</v>
      </c>
      <c r="I7507" s="93" t="s">
        <v>23902</v>
      </c>
      <c r="J7507" s="93" t="s">
        <v>20859</v>
      </c>
      <c r="K7507" s="93" t="s">
        <v>4895</v>
      </c>
      <c r="L7507" s="14">
        <f>AND(vyberHrace&lt;&gt;"",ISNUMBER(SEARCH(vyberHrace,$B7507)))</f>
      </c>
      <c r="M7507" s="14">
        <f>AND($I7507=MID(kododd,1,2),$J7507=MID(kododd,3,3))</f>
      </c>
    </row>
    <row r="7508">
      <c r="A7508" s="95">
        <v>157</v>
      </c>
      <c r="B7508" s="93" t="s">
        <v>16586</v>
      </c>
      <c r="C7508" s="93" t="s">
        <v>1404</v>
      </c>
      <c r="D7508" s="95">
        <v>2244</v>
      </c>
      <c r="E7508" s="95">
        <v>2251</v>
      </c>
      <c r="F7508" s="95">
        <v>306878</v>
      </c>
      <c r="G7508" s="95">
        <v>250</v>
      </c>
      <c r="H7508" s="93" t="s">
        <v>8976</v>
      </c>
      <c r="I7508" s="93" t="s">
        <v>23902</v>
      </c>
      <c r="J7508" s="93" t="s">
        <v>20859</v>
      </c>
      <c r="K7508" s="93" t="s">
        <v>4895</v>
      </c>
      <c r="L7508" s="14">
        <f>AND(vyberHrace&lt;&gt;"",ISNUMBER(SEARCH(vyberHrace,$B7508)))</f>
      </c>
      <c r="M7508" s="14">
        <f>AND($I7508=MID(kododd,1,2),$J7508=MID(kododd,3,3))</f>
      </c>
    </row>
    <row r="7509">
      <c r="A7509" s="95">
        <v>63500</v>
      </c>
      <c r="B7509" s="93" t="s">
        <v>28948</v>
      </c>
      <c r="C7509" s="93" t="s">
        <v>1413</v>
      </c>
      <c r="G7509" s="95">
        <v>250</v>
      </c>
      <c r="H7509" s="93" t="s">
        <v>8976</v>
      </c>
      <c r="I7509" s="93" t="s">
        <v>23902</v>
      </c>
      <c r="J7509" s="93" t="s">
        <v>20894</v>
      </c>
      <c r="K7509" s="93" t="s">
        <v>28897</v>
      </c>
      <c r="L7509" s="14">
        <f>AND(vyberHrace&lt;&gt;"",ISNUMBER(SEARCH(vyberHrace,$B7509)))</f>
      </c>
      <c r="M7509" s="14">
        <f>AND($I7509=MID(kododd,1,2),$J7509=MID(kododd,3,3))</f>
      </c>
    </row>
    <row r="7510">
      <c r="A7510" s="95">
        <v>50190</v>
      </c>
      <c r="B7510" s="93" t="s">
        <v>9132</v>
      </c>
      <c r="C7510" s="93" t="s">
        <v>1412</v>
      </c>
      <c r="F7510" s="95">
        <v>23743662</v>
      </c>
      <c r="G7510" s="95">
        <v>0</v>
      </c>
      <c r="H7510" s="93" t="s">
        <v>8976</v>
      </c>
      <c r="I7510" s="93" t="s">
        <v>23902</v>
      </c>
      <c r="J7510" s="93" t="s">
        <v>20859</v>
      </c>
      <c r="K7510" s="93" t="s">
        <v>4895</v>
      </c>
      <c r="L7510" s="14">
        <f>AND(vyberHrace&lt;&gt;"",ISNUMBER(SEARCH(vyberHrace,$B7510)))</f>
      </c>
      <c r="M7510" s="14">
        <f>AND($I7510=MID(kododd,1,2),$J7510=MID(kododd,3,3))</f>
      </c>
    </row>
    <row r="7511">
      <c r="A7511" s="95">
        <v>61963</v>
      </c>
      <c r="B7511" s="93" t="s">
        <v>28169</v>
      </c>
      <c r="C7511" s="93" t="s">
        <v>1420</v>
      </c>
      <c r="G7511" s="95">
        <v>250</v>
      </c>
      <c r="H7511" s="93" t="s">
        <v>8976</v>
      </c>
      <c r="I7511" s="93" t="s">
        <v>23902</v>
      </c>
      <c r="J7511" s="93" t="s">
        <v>20902</v>
      </c>
      <c r="K7511" s="93" t="s">
        <v>10158</v>
      </c>
      <c r="L7511" s="14">
        <f>AND(vyberHrace&lt;&gt;"",ISNUMBER(SEARCH(vyberHrace,$B7511)))</f>
      </c>
      <c r="M7511" s="14">
        <f>AND($I7511=MID(kododd,1,2),$J7511=MID(kododd,3,3))</f>
      </c>
    </row>
    <row r="7512">
      <c r="A7512" s="95">
        <v>53177</v>
      </c>
      <c r="B7512" s="93" t="s">
        <v>14003</v>
      </c>
      <c r="C7512" s="93" t="s">
        <v>1411</v>
      </c>
      <c r="G7512" s="95">
        <v>250</v>
      </c>
      <c r="H7512" s="93" t="s">
        <v>8976</v>
      </c>
      <c r="I7512" s="93" t="s">
        <v>23902</v>
      </c>
      <c r="J7512" s="93" t="s">
        <v>20853</v>
      </c>
      <c r="K7512" s="93" t="s">
        <v>6888</v>
      </c>
      <c r="L7512" s="14">
        <f>AND(vyberHrace&lt;&gt;"",ISNUMBER(SEARCH(vyberHrace,$B7512)))</f>
      </c>
      <c r="M7512" s="14">
        <f>AND($I7512=MID(kododd,1,2),$J7512=MID(kododd,3,3))</f>
      </c>
    </row>
    <row r="7513">
      <c r="A7513" s="95">
        <v>55589</v>
      </c>
      <c r="B7513" s="93" t="s">
        <v>21932</v>
      </c>
      <c r="C7513" s="93" t="s">
        <v>1424</v>
      </c>
      <c r="D7513" s="95">
        <v>1026</v>
      </c>
      <c r="E7513" s="95">
        <v>1439</v>
      </c>
      <c r="F7513" s="95">
        <v>23790121</v>
      </c>
      <c r="G7513" s="95">
        <v>250</v>
      </c>
      <c r="H7513" s="93" t="s">
        <v>8976</v>
      </c>
      <c r="I7513" s="93" t="s">
        <v>23902</v>
      </c>
      <c r="J7513" s="93" t="s">
        <v>20859</v>
      </c>
      <c r="K7513" s="93" t="s">
        <v>4895</v>
      </c>
      <c r="L7513" s="14">
        <f>AND(vyberHrace&lt;&gt;"",ISNUMBER(SEARCH(vyberHrace,$B7513)))</f>
      </c>
      <c r="M7513" s="14">
        <f>AND($I7513=MID(kododd,1,2),$J7513=MID(kododd,3,3))</f>
      </c>
    </row>
    <row r="7514">
      <c r="A7514" s="95">
        <v>10917</v>
      </c>
      <c r="B7514" s="93" t="s">
        <v>15053</v>
      </c>
      <c r="C7514" s="93" t="s">
        <v>1452</v>
      </c>
      <c r="D7514" s="95">
        <v>2050</v>
      </c>
      <c r="E7514" s="95">
        <v>2041</v>
      </c>
      <c r="F7514" s="95">
        <v>338761</v>
      </c>
      <c r="G7514" s="95">
        <v>0</v>
      </c>
      <c r="H7514" s="93" t="s">
        <v>8976</v>
      </c>
      <c r="I7514" s="93" t="s">
        <v>23902</v>
      </c>
      <c r="J7514" s="93" t="s">
        <v>20859</v>
      </c>
      <c r="K7514" s="93" t="s">
        <v>4895</v>
      </c>
      <c r="L7514" s="14">
        <f>AND(vyberHrace&lt;&gt;"",ISNUMBER(SEARCH(vyberHrace,$B7514)))</f>
      </c>
      <c r="M7514" s="14">
        <f>AND($I7514=MID(kododd,1,2),$J7514=MID(kododd,3,3))</f>
      </c>
    </row>
    <row r="7515">
      <c r="A7515" s="95">
        <v>63561</v>
      </c>
      <c r="B7515" s="93" t="s">
        <v>22266</v>
      </c>
      <c r="C7515" s="93" t="s">
        <v>1486</v>
      </c>
      <c r="G7515" s="95">
        <v>250</v>
      </c>
      <c r="H7515" s="93" t="s">
        <v>8976</v>
      </c>
      <c r="I7515" s="93" t="s">
        <v>23902</v>
      </c>
      <c r="J7515" s="93" t="s">
        <v>20859</v>
      </c>
      <c r="K7515" s="93" t="s">
        <v>4895</v>
      </c>
      <c r="L7515" s="14">
        <f>AND(vyberHrace&lt;&gt;"",ISNUMBER(SEARCH(vyberHrace,$B7515)))</f>
      </c>
      <c r="M7515" s="14">
        <f>AND($I7515=MID(kododd,1,2),$J7515=MID(kododd,3,3))</f>
      </c>
    </row>
    <row r="7516">
      <c r="A7516" s="95">
        <v>32969</v>
      </c>
      <c r="B7516" s="93" t="s">
        <v>10572</v>
      </c>
      <c r="C7516" s="93" t="s">
        <v>1454</v>
      </c>
      <c r="D7516" s="95">
        <v>1332</v>
      </c>
      <c r="E7516" s="95">
        <v>1597</v>
      </c>
      <c r="F7516" s="95">
        <v>23700319</v>
      </c>
      <c r="G7516" s="95">
        <v>250</v>
      </c>
      <c r="H7516" s="93" t="s">
        <v>8976</v>
      </c>
      <c r="I7516" s="93" t="s">
        <v>23902</v>
      </c>
      <c r="J7516" s="93" t="s">
        <v>20872</v>
      </c>
      <c r="K7516" s="93" t="s">
        <v>26163</v>
      </c>
      <c r="L7516" s="14">
        <f>AND(vyberHrace&lt;&gt;"",ISNUMBER(SEARCH(vyberHrace,$B7516)))</f>
      </c>
      <c r="M7516" s="14">
        <f>AND($I7516=MID(kododd,1,2),$J7516=MID(kododd,3,3))</f>
      </c>
    </row>
    <row r="7517">
      <c r="A7517" s="95">
        <v>49865</v>
      </c>
      <c r="B7517" s="93" t="s">
        <v>10573</v>
      </c>
      <c r="C7517" s="93" t="s">
        <v>1412</v>
      </c>
      <c r="G7517" s="95">
        <v>0</v>
      </c>
      <c r="H7517" s="93" t="s">
        <v>8976</v>
      </c>
      <c r="I7517" s="93" t="s">
        <v>23902</v>
      </c>
      <c r="J7517" s="93" t="s">
        <v>20859</v>
      </c>
      <c r="K7517" s="93" t="s">
        <v>4895</v>
      </c>
      <c r="L7517" s="14">
        <f>AND(vyberHrace&lt;&gt;"",ISNUMBER(SEARCH(vyberHrace,$B7517)))</f>
      </c>
      <c r="M7517" s="14">
        <f>AND($I7517=MID(kododd,1,2),$J7517=MID(kododd,3,3))</f>
      </c>
    </row>
    <row r="7518">
      <c r="A7518" s="95">
        <v>16204</v>
      </c>
      <c r="B7518" s="93" t="s">
        <v>10718</v>
      </c>
      <c r="C7518" s="93" t="s">
        <v>1417</v>
      </c>
      <c r="D7518" s="95">
        <v>1756</v>
      </c>
      <c r="E7518" s="95">
        <v>1857</v>
      </c>
      <c r="F7518" s="95">
        <v>335002</v>
      </c>
      <c r="G7518" s="95">
        <v>250</v>
      </c>
      <c r="H7518" s="93" t="s">
        <v>8976</v>
      </c>
      <c r="I7518" s="93" t="s">
        <v>23902</v>
      </c>
      <c r="J7518" s="93" t="s">
        <v>20870</v>
      </c>
      <c r="K7518" s="93" t="s">
        <v>9066</v>
      </c>
      <c r="L7518" s="14">
        <f>AND(vyberHrace&lt;&gt;"",ISNUMBER(SEARCH(vyberHrace,$B7518)))</f>
      </c>
      <c r="M7518" s="14">
        <f>AND($I7518=MID(kododd,1,2),$J7518=MID(kododd,3,3))</f>
      </c>
    </row>
    <row r="7519">
      <c r="A7519" s="95">
        <v>62033</v>
      </c>
      <c r="B7519" s="93" t="s">
        <v>28235</v>
      </c>
      <c r="C7519" s="93" t="s">
        <v>1421</v>
      </c>
      <c r="F7519" s="95">
        <v>23799633</v>
      </c>
      <c r="G7519" s="95">
        <v>250</v>
      </c>
      <c r="H7519" s="93" t="s">
        <v>8976</v>
      </c>
      <c r="I7519" s="93" t="s">
        <v>23902</v>
      </c>
      <c r="J7519" s="93" t="s">
        <v>20897</v>
      </c>
      <c r="K7519" s="93" t="s">
        <v>11245</v>
      </c>
      <c r="L7519" s="14">
        <f>AND(vyberHrace&lt;&gt;"",ISNUMBER(SEARCH(vyberHrace,$B7519)))</f>
      </c>
      <c r="M7519" s="14">
        <f>AND($I7519=MID(kododd,1,2),$J7519=MID(kododd,3,3))</f>
      </c>
    </row>
    <row r="7520">
      <c r="A7520" s="95">
        <v>30723</v>
      </c>
      <c r="B7520" s="93" t="s">
        <v>10726</v>
      </c>
      <c r="C7520" s="93" t="s">
        <v>1433</v>
      </c>
      <c r="G7520" s="95">
        <v>0</v>
      </c>
      <c r="H7520" s="93" t="s">
        <v>8976</v>
      </c>
      <c r="I7520" s="93" t="s">
        <v>23902</v>
      </c>
      <c r="J7520" s="93" t="s">
        <v>20908</v>
      </c>
      <c r="K7520" s="93" t="s">
        <v>6980</v>
      </c>
      <c r="L7520" s="14">
        <f>AND(vyberHrace&lt;&gt;"",ISNUMBER(SEARCH(vyberHrace,$B7520)))</f>
      </c>
      <c r="M7520" s="14">
        <f>AND($I7520=MID(kododd,1,2),$J7520=MID(kododd,3,3))</f>
      </c>
    </row>
    <row r="7521">
      <c r="A7521" s="95">
        <v>17493</v>
      </c>
      <c r="B7521" s="93" t="s">
        <v>14105</v>
      </c>
      <c r="C7521" s="93" t="s">
        <v>1437</v>
      </c>
      <c r="D7521" s="95">
        <v>1642</v>
      </c>
      <c r="E7521" s="95">
        <v>1771</v>
      </c>
      <c r="F7521" s="95">
        <v>342521</v>
      </c>
      <c r="G7521" s="95">
        <v>250</v>
      </c>
      <c r="H7521" s="93" t="s">
        <v>8976</v>
      </c>
      <c r="I7521" s="93" t="s">
        <v>23902</v>
      </c>
      <c r="J7521" s="93" t="s">
        <v>20900</v>
      </c>
      <c r="K7521" s="93" t="s">
        <v>7820</v>
      </c>
      <c r="L7521" s="14">
        <f>AND(vyberHrace&lt;&gt;"",ISNUMBER(SEARCH(vyberHrace,$B7521)))</f>
      </c>
      <c r="M7521" s="14">
        <f>AND($I7521=MID(kododd,1,2),$J7521=MID(kododd,3,3))</f>
      </c>
    </row>
    <row r="7522">
      <c r="A7522" s="95">
        <v>29234</v>
      </c>
      <c r="B7522" s="93" t="s">
        <v>14109</v>
      </c>
      <c r="C7522" s="93" t="s">
        <v>1455</v>
      </c>
      <c r="D7522" s="95">
        <v>1815</v>
      </c>
      <c r="E7522" s="95">
        <v>1887</v>
      </c>
      <c r="F7522" s="95">
        <v>328456</v>
      </c>
      <c r="G7522" s="95">
        <v>0</v>
      </c>
      <c r="H7522" s="93" t="s">
        <v>8976</v>
      </c>
      <c r="I7522" s="93" t="s">
        <v>23902</v>
      </c>
      <c r="J7522" s="93" t="s">
        <v>20859</v>
      </c>
      <c r="K7522" s="93" t="s">
        <v>4895</v>
      </c>
      <c r="L7522" s="14">
        <f>AND(vyberHrace&lt;&gt;"",ISNUMBER(SEARCH(vyberHrace,$B7522)))</f>
      </c>
      <c r="M7522" s="14">
        <f>AND($I7522=MID(kododd,1,2),$J7522=MID(kododd,3,3))</f>
      </c>
    </row>
    <row r="7523">
      <c r="A7523" s="95">
        <v>26247</v>
      </c>
      <c r="B7523" s="93" t="s">
        <v>14117</v>
      </c>
      <c r="C7523" s="93" t="s">
        <v>1475</v>
      </c>
      <c r="D7523" s="95">
        <v>1896</v>
      </c>
      <c r="E7523" s="95">
        <v>1932</v>
      </c>
      <c r="F7523" s="95">
        <v>338818</v>
      </c>
      <c r="G7523" s="95">
        <v>250</v>
      </c>
      <c r="H7523" s="93" t="s">
        <v>8976</v>
      </c>
      <c r="I7523" s="93" t="s">
        <v>23902</v>
      </c>
      <c r="J7523" s="93" t="s">
        <v>21008</v>
      </c>
      <c r="K7523" s="93" t="s">
        <v>5862</v>
      </c>
      <c r="L7523" s="14">
        <f>AND(vyberHrace&lt;&gt;"",ISNUMBER(SEARCH(vyberHrace,$B7523)))</f>
      </c>
      <c r="M7523" s="14">
        <f>AND($I7523=MID(kododd,1,2),$J7523=MID(kododd,3,3))</f>
      </c>
    </row>
    <row r="7524">
      <c r="A7524" s="95">
        <v>51677</v>
      </c>
      <c r="B7524" s="93" t="s">
        <v>14123</v>
      </c>
      <c r="C7524" s="93" t="s">
        <v>1412</v>
      </c>
      <c r="G7524" s="95">
        <v>250</v>
      </c>
      <c r="H7524" s="93" t="s">
        <v>8976</v>
      </c>
      <c r="I7524" s="93" t="s">
        <v>23902</v>
      </c>
      <c r="J7524" s="93" t="s">
        <v>20853</v>
      </c>
      <c r="K7524" s="93" t="s">
        <v>6888</v>
      </c>
      <c r="L7524" s="14">
        <f>AND(vyberHrace&lt;&gt;"",ISNUMBER(SEARCH(vyberHrace,$B7524)))</f>
      </c>
      <c r="M7524" s="14">
        <f>AND($I7524=MID(kododd,1,2),$J7524=MID(kododd,3,3))</f>
      </c>
    </row>
    <row r="7525">
      <c r="A7525" s="95">
        <v>49173</v>
      </c>
      <c r="B7525" s="93" t="s">
        <v>14125</v>
      </c>
      <c r="C7525" s="93" t="s">
        <v>1416</v>
      </c>
      <c r="G7525" s="95">
        <v>0</v>
      </c>
      <c r="H7525" s="93" t="s">
        <v>8976</v>
      </c>
      <c r="I7525" s="93" t="s">
        <v>23902</v>
      </c>
      <c r="J7525" s="93" t="s">
        <v>20859</v>
      </c>
      <c r="K7525" s="93" t="s">
        <v>4895</v>
      </c>
      <c r="L7525" s="14">
        <f>AND(vyberHrace&lt;&gt;"",ISNUMBER(SEARCH(vyberHrace,$B7525)))</f>
      </c>
      <c r="M7525" s="14">
        <f>AND($I7525=MID(kododd,1,2),$J7525=MID(kododd,3,3))</f>
      </c>
    </row>
    <row r="7526">
      <c r="A7526" s="95">
        <v>56521</v>
      </c>
      <c r="B7526" s="93" t="s">
        <v>22041</v>
      </c>
      <c r="C7526" s="93" t="s">
        <v>1424</v>
      </c>
      <c r="G7526" s="95">
        <v>250</v>
      </c>
      <c r="H7526" s="93" t="s">
        <v>8976</v>
      </c>
      <c r="I7526" s="93" t="s">
        <v>23902</v>
      </c>
      <c r="J7526" s="93" t="s">
        <v>20853</v>
      </c>
      <c r="K7526" s="93" t="s">
        <v>6888</v>
      </c>
      <c r="L7526" s="14">
        <f>AND(vyberHrace&lt;&gt;"",ISNUMBER(SEARCH(vyberHrace,$B7526)))</f>
      </c>
      <c r="M7526" s="14">
        <f>AND($I7526=MID(kododd,1,2),$J7526=MID(kododd,3,3))</f>
      </c>
    </row>
    <row r="7527">
      <c r="A7527" s="95">
        <v>8591</v>
      </c>
      <c r="B7527" s="93" t="s">
        <v>16558</v>
      </c>
      <c r="C7527" s="93" t="s">
        <v>1404</v>
      </c>
      <c r="D7527" s="95">
        <v>1769</v>
      </c>
      <c r="E7527" s="95">
        <v>1866</v>
      </c>
      <c r="F7527" s="95">
        <v>338826</v>
      </c>
      <c r="G7527" s="95">
        <v>250</v>
      </c>
      <c r="H7527" s="93" t="s">
        <v>8976</v>
      </c>
      <c r="I7527" s="93" t="s">
        <v>23902</v>
      </c>
      <c r="J7527" s="93" t="s">
        <v>20870</v>
      </c>
      <c r="K7527" s="93" t="s">
        <v>9066</v>
      </c>
      <c r="L7527" s="14">
        <f>AND(vyberHrace&lt;&gt;"",ISNUMBER(SEARCH(vyberHrace,$B7527)))</f>
      </c>
      <c r="M7527" s="14">
        <f>AND($I7527=MID(kododd,1,2),$J7527=MID(kododd,3,3))</f>
      </c>
    </row>
    <row r="7528">
      <c r="A7528" s="95">
        <v>53498</v>
      </c>
      <c r="B7528" s="93" t="s">
        <v>20775</v>
      </c>
      <c r="C7528" s="93" t="s">
        <v>1446</v>
      </c>
      <c r="D7528" s="95">
        <v>1567</v>
      </c>
      <c r="E7528" s="95">
        <v>1739</v>
      </c>
      <c r="F7528" s="95">
        <v>23744006</v>
      </c>
      <c r="G7528" s="95">
        <v>250</v>
      </c>
      <c r="H7528" s="93" t="s">
        <v>8976</v>
      </c>
      <c r="I7528" s="93" t="s">
        <v>23902</v>
      </c>
      <c r="J7528" s="93" t="s">
        <v>20918</v>
      </c>
      <c r="K7528" s="93" t="s">
        <v>7836</v>
      </c>
      <c r="L7528" s="14">
        <f>AND(vyberHrace&lt;&gt;"",ISNUMBER(SEARCH(vyberHrace,$B7528)))</f>
      </c>
      <c r="M7528" s="14">
        <f>AND($I7528=MID(kododd,1,2),$J7528=MID(kododd,3,3))</f>
      </c>
    </row>
    <row r="7529">
      <c r="A7529" s="95">
        <v>51084</v>
      </c>
      <c r="B7529" s="93" t="s">
        <v>19946</v>
      </c>
      <c r="C7529" s="93" t="s">
        <v>1406</v>
      </c>
      <c r="G7529" s="95">
        <v>0</v>
      </c>
      <c r="H7529" s="93" t="s">
        <v>8976</v>
      </c>
      <c r="I7529" s="93" t="s">
        <v>23902</v>
      </c>
      <c r="J7529" s="93" t="s">
        <v>20859</v>
      </c>
      <c r="K7529" s="93" t="s">
        <v>4895</v>
      </c>
      <c r="L7529" s="14">
        <f>AND(vyberHrace&lt;&gt;"",ISNUMBER(SEARCH(vyberHrace,$B7529)))</f>
      </c>
      <c r="M7529" s="14">
        <f>AND($I7529=MID(kododd,1,2),$J7529=MID(kododd,3,3))</f>
      </c>
    </row>
    <row r="7530">
      <c r="A7530" s="95">
        <v>62492</v>
      </c>
      <c r="B7530" s="93" t="s">
        <v>28949</v>
      </c>
      <c r="C7530" s="93" t="s">
        <v>1448</v>
      </c>
      <c r="G7530" s="95">
        <v>250</v>
      </c>
      <c r="H7530" s="93" t="s">
        <v>8976</v>
      </c>
      <c r="I7530" s="93" t="s">
        <v>23902</v>
      </c>
      <c r="J7530" s="93" t="s">
        <v>20918</v>
      </c>
      <c r="K7530" s="93" t="s">
        <v>7836</v>
      </c>
      <c r="L7530" s="14">
        <f>AND(vyberHrace&lt;&gt;"",ISNUMBER(SEARCH(vyberHrace,$B7530)))</f>
      </c>
      <c r="M7530" s="14">
        <f>AND($I7530=MID(kododd,1,2),$J7530=MID(kododd,3,3))</f>
      </c>
    </row>
    <row r="7531">
      <c r="A7531" s="95">
        <v>53162</v>
      </c>
      <c r="B7531" s="93" t="s">
        <v>20777</v>
      </c>
      <c r="C7531" s="93" t="s">
        <v>3255</v>
      </c>
      <c r="G7531" s="95">
        <v>0</v>
      </c>
      <c r="H7531" s="93" t="s">
        <v>8976</v>
      </c>
      <c r="I7531" s="93" t="s">
        <v>23902</v>
      </c>
      <c r="J7531" s="93" t="s">
        <v>20897</v>
      </c>
      <c r="K7531" s="93" t="s">
        <v>11245</v>
      </c>
      <c r="L7531" s="14">
        <f>AND(vyberHrace&lt;&gt;"",ISNUMBER(SEARCH(vyberHrace,$B7531)))</f>
      </c>
      <c r="M7531" s="14">
        <f>AND($I7531=MID(kododd,1,2),$J7531=MID(kododd,3,3))</f>
      </c>
    </row>
    <row r="7532">
      <c r="A7532" s="95">
        <v>53163</v>
      </c>
      <c r="B7532" s="93" t="s">
        <v>20778</v>
      </c>
      <c r="C7532" s="93" t="s">
        <v>1406</v>
      </c>
      <c r="G7532" s="95">
        <v>0</v>
      </c>
      <c r="H7532" s="93" t="s">
        <v>8976</v>
      </c>
      <c r="I7532" s="93" t="s">
        <v>23902</v>
      </c>
      <c r="J7532" s="93" t="s">
        <v>20897</v>
      </c>
      <c r="K7532" s="93" t="s">
        <v>11245</v>
      </c>
      <c r="L7532" s="14">
        <f>AND(vyberHrace&lt;&gt;"",ISNUMBER(SEARCH(vyberHrace,$B7532)))</f>
      </c>
      <c r="M7532" s="14">
        <f>AND($I7532=MID(kododd,1,2),$J7532=MID(kododd,3,3))</f>
      </c>
    </row>
    <row r="7533">
      <c r="A7533" s="95">
        <v>57689</v>
      </c>
      <c r="B7533" s="93" t="s">
        <v>24259</v>
      </c>
      <c r="C7533" s="93" t="s">
        <v>1405</v>
      </c>
      <c r="F7533" s="95">
        <v>23773480</v>
      </c>
      <c r="G7533" s="95">
        <v>250</v>
      </c>
      <c r="H7533" s="93" t="s">
        <v>8976</v>
      </c>
      <c r="I7533" s="93" t="s">
        <v>23902</v>
      </c>
      <c r="J7533" s="93" t="s">
        <v>20897</v>
      </c>
      <c r="K7533" s="93" t="s">
        <v>11245</v>
      </c>
      <c r="L7533" s="14">
        <f>AND(vyberHrace&lt;&gt;"",ISNUMBER(SEARCH(vyberHrace,$B7533)))</f>
      </c>
      <c r="M7533" s="14">
        <f>AND($I7533=MID(kododd,1,2),$J7533=MID(kododd,3,3))</f>
      </c>
    </row>
    <row r="7534">
      <c r="A7534" s="95">
        <v>56518</v>
      </c>
      <c r="B7534" s="93" t="s">
        <v>12698</v>
      </c>
      <c r="C7534" s="93" t="s">
        <v>1450</v>
      </c>
      <c r="G7534" s="95">
        <v>250</v>
      </c>
      <c r="H7534" s="93" t="s">
        <v>8976</v>
      </c>
      <c r="I7534" s="93" t="s">
        <v>23902</v>
      </c>
      <c r="J7534" s="93" t="s">
        <v>20853</v>
      </c>
      <c r="K7534" s="93" t="s">
        <v>6888</v>
      </c>
      <c r="L7534" s="14">
        <f>AND(vyberHrace&lt;&gt;"",ISNUMBER(SEARCH(vyberHrace,$B7534)))</f>
      </c>
      <c r="M7534" s="14">
        <f>AND($I7534=MID(kododd,1,2),$J7534=MID(kododd,3,3))</f>
      </c>
    </row>
    <row r="7535">
      <c r="A7535" s="95">
        <v>63510</v>
      </c>
      <c r="B7535" s="93" t="s">
        <v>28950</v>
      </c>
      <c r="C7535" s="93" t="s">
        <v>1442</v>
      </c>
      <c r="G7535" s="95">
        <v>250</v>
      </c>
      <c r="H7535" s="93" t="s">
        <v>8976</v>
      </c>
      <c r="I7535" s="93" t="s">
        <v>23902</v>
      </c>
      <c r="J7535" s="93" t="s">
        <v>20918</v>
      </c>
      <c r="K7535" s="93" t="s">
        <v>7836</v>
      </c>
      <c r="L7535" s="14">
        <f>AND(vyberHrace&lt;&gt;"",ISNUMBER(SEARCH(vyberHrace,$B7535)))</f>
      </c>
      <c r="M7535" s="14">
        <f>AND($I7535=MID(kododd,1,2),$J7535=MID(kododd,3,3))</f>
      </c>
    </row>
    <row r="7536">
      <c r="A7536" s="95">
        <v>51611</v>
      </c>
      <c r="B7536" s="93" t="s">
        <v>1690</v>
      </c>
      <c r="C7536" s="93" t="s">
        <v>1420</v>
      </c>
      <c r="G7536" s="95">
        <v>0</v>
      </c>
      <c r="H7536" s="93" t="s">
        <v>8976</v>
      </c>
      <c r="I7536" s="93" t="s">
        <v>23902</v>
      </c>
      <c r="J7536" s="93" t="s">
        <v>20859</v>
      </c>
      <c r="K7536" s="93" t="s">
        <v>4895</v>
      </c>
      <c r="L7536" s="14">
        <f>AND(vyberHrace&lt;&gt;"",ISNUMBER(SEARCH(vyberHrace,$B7536)))</f>
      </c>
      <c r="M7536" s="14">
        <f>AND($I7536=MID(kododd,1,2),$J7536=MID(kododd,3,3))</f>
      </c>
    </row>
    <row r="7537">
      <c r="A7537" s="95">
        <v>57528</v>
      </c>
      <c r="B7537" s="93" t="s">
        <v>21949</v>
      </c>
      <c r="C7537" s="93" t="s">
        <v>1416</v>
      </c>
      <c r="D7537" s="95">
        <v>1420</v>
      </c>
      <c r="G7537" s="95">
        <v>0</v>
      </c>
      <c r="H7537" s="93" t="s">
        <v>8976</v>
      </c>
      <c r="I7537" s="93" t="s">
        <v>23902</v>
      </c>
      <c r="J7537" s="93" t="s">
        <v>20860</v>
      </c>
      <c r="K7537" s="93" t="s">
        <v>409</v>
      </c>
      <c r="L7537" s="14">
        <f>AND(vyberHrace&lt;&gt;"",ISNUMBER(SEARCH(vyberHrace,$B7537)))</f>
      </c>
      <c r="M7537" s="14">
        <f>AND($I7537=MID(kododd,1,2),$J7537=MID(kododd,3,3))</f>
      </c>
    </row>
    <row r="7538">
      <c r="A7538" s="95">
        <v>5314</v>
      </c>
      <c r="B7538" s="93" t="s">
        <v>21213</v>
      </c>
      <c r="C7538" s="93" t="s">
        <v>1460</v>
      </c>
      <c r="D7538" s="95">
        <v>1502</v>
      </c>
      <c r="E7538" s="95">
        <v>1632</v>
      </c>
      <c r="F7538" s="95">
        <v>323357</v>
      </c>
      <c r="G7538" s="95">
        <v>250</v>
      </c>
      <c r="H7538" s="93" t="s">
        <v>8976</v>
      </c>
      <c r="I7538" s="93" t="s">
        <v>23902</v>
      </c>
      <c r="J7538" s="93" t="s">
        <v>20956</v>
      </c>
      <c r="K7538" s="93" t="s">
        <v>5622</v>
      </c>
      <c r="L7538" s="14">
        <f>AND(vyberHrace&lt;&gt;"",ISNUMBER(SEARCH(vyberHrace,$B7538)))</f>
      </c>
      <c r="M7538" s="14">
        <f>AND($I7538=MID(kododd,1,2),$J7538=MID(kododd,3,3))</f>
      </c>
    </row>
    <row r="7539">
      <c r="A7539" s="95">
        <v>59170</v>
      </c>
      <c r="B7539" s="93" t="s">
        <v>25603</v>
      </c>
      <c r="C7539" s="93" t="s">
        <v>1411</v>
      </c>
      <c r="G7539" s="95">
        <v>0</v>
      </c>
      <c r="H7539" s="93" t="s">
        <v>8976</v>
      </c>
      <c r="I7539" s="93" t="s">
        <v>23902</v>
      </c>
      <c r="J7539" s="93" t="s">
        <v>20897</v>
      </c>
      <c r="K7539" s="93" t="s">
        <v>11245</v>
      </c>
      <c r="L7539" s="14">
        <f>AND(vyberHrace&lt;&gt;"",ISNUMBER(SEARCH(vyberHrace,$B7539)))</f>
      </c>
      <c r="M7539" s="14">
        <f>AND($I7539=MID(kododd,1,2),$J7539=MID(kododd,3,3))</f>
      </c>
    </row>
    <row r="7540">
      <c r="A7540" s="95">
        <v>55582</v>
      </c>
      <c r="B7540" s="93" t="s">
        <v>21991</v>
      </c>
      <c r="C7540" s="93" t="s">
        <v>1408</v>
      </c>
      <c r="D7540" s="95">
        <v>1901</v>
      </c>
      <c r="E7540" s="95">
        <v>1970</v>
      </c>
      <c r="F7540" s="95">
        <v>23755334</v>
      </c>
      <c r="G7540" s="95">
        <v>250</v>
      </c>
      <c r="H7540" s="93" t="s">
        <v>8976</v>
      </c>
      <c r="I7540" s="93" t="s">
        <v>23902</v>
      </c>
      <c r="J7540" s="93" t="s">
        <v>20854</v>
      </c>
      <c r="K7540" s="93" t="s">
        <v>20042</v>
      </c>
      <c r="L7540" s="14">
        <f>AND(vyberHrace&lt;&gt;"",ISNUMBER(SEARCH(vyberHrace,$B7540)))</f>
      </c>
      <c r="M7540" s="14">
        <f>AND($I7540=MID(kododd,1,2),$J7540=MID(kododd,3,3))</f>
      </c>
    </row>
    <row r="7541">
      <c r="A7541" s="95">
        <v>48485</v>
      </c>
      <c r="B7541" s="93" t="s">
        <v>14052</v>
      </c>
      <c r="C7541" s="93" t="s">
        <v>1416</v>
      </c>
      <c r="G7541" s="95">
        <v>0</v>
      </c>
      <c r="H7541" s="93" t="s">
        <v>8976</v>
      </c>
      <c r="I7541" s="93" t="s">
        <v>23902</v>
      </c>
      <c r="J7541" s="93" t="s">
        <v>20859</v>
      </c>
      <c r="K7541" s="93" t="s">
        <v>4895</v>
      </c>
      <c r="L7541" s="14">
        <f>AND(vyberHrace&lt;&gt;"",ISNUMBER(SEARCH(vyberHrace,$B7541)))</f>
      </c>
      <c r="M7541" s="14">
        <f>AND($I7541=MID(kododd,1,2),$J7541=MID(kododd,3,3))</f>
      </c>
    </row>
    <row r="7542">
      <c r="A7542" s="95">
        <v>45180</v>
      </c>
      <c r="B7542" s="93" t="s">
        <v>19819</v>
      </c>
      <c r="C7542" s="93" t="s">
        <v>3255</v>
      </c>
      <c r="G7542" s="95">
        <v>0</v>
      </c>
      <c r="H7542" s="93" t="s">
        <v>8976</v>
      </c>
      <c r="I7542" s="93" t="s">
        <v>23902</v>
      </c>
      <c r="J7542" s="93" t="s">
        <v>20859</v>
      </c>
      <c r="K7542" s="93" t="s">
        <v>4895</v>
      </c>
      <c r="L7542" s="14">
        <f>AND(vyberHrace&lt;&gt;"",ISNUMBER(SEARCH(vyberHrace,$B7542)))</f>
      </c>
      <c r="M7542" s="14">
        <f>AND($I7542=MID(kododd,1,2),$J7542=MID(kododd,3,3))</f>
      </c>
    </row>
    <row r="7543">
      <c r="A7543" s="95">
        <v>8052</v>
      </c>
      <c r="B7543" s="93" t="s">
        <v>13890</v>
      </c>
      <c r="C7543" s="93" t="s">
        <v>1463</v>
      </c>
      <c r="D7543" s="95">
        <v>1710</v>
      </c>
      <c r="E7543" s="95">
        <v>1829</v>
      </c>
      <c r="F7543" s="95">
        <v>342530</v>
      </c>
      <c r="G7543" s="95">
        <v>250</v>
      </c>
      <c r="H7543" s="93" t="s">
        <v>8976</v>
      </c>
      <c r="I7543" s="93" t="s">
        <v>23902</v>
      </c>
      <c r="J7543" s="93" t="s">
        <v>20900</v>
      </c>
      <c r="K7543" s="93" t="s">
        <v>7820</v>
      </c>
      <c r="L7543" s="14">
        <f>AND(vyberHrace&lt;&gt;"",ISNUMBER(SEARCH(vyberHrace,$B7543)))</f>
      </c>
      <c r="M7543" s="14">
        <f>AND($I7543=MID(kododd,1,2),$J7543=MID(kododd,3,3))</f>
      </c>
    </row>
    <row r="7544">
      <c r="A7544" s="95">
        <v>51189</v>
      </c>
      <c r="B7544" s="93" t="s">
        <v>9147</v>
      </c>
      <c r="C7544" s="93" t="s">
        <v>1400</v>
      </c>
      <c r="D7544" s="95">
        <v>1335</v>
      </c>
      <c r="F7544" s="95">
        <v>23738529</v>
      </c>
      <c r="G7544" s="95">
        <v>0</v>
      </c>
      <c r="H7544" s="93" t="s">
        <v>8976</v>
      </c>
      <c r="I7544" s="93" t="s">
        <v>23902</v>
      </c>
      <c r="J7544" s="93" t="s">
        <v>20854</v>
      </c>
      <c r="K7544" s="93" t="s">
        <v>20042</v>
      </c>
      <c r="L7544" s="14">
        <f>AND(vyberHrace&lt;&gt;"",ISNUMBER(SEARCH(vyberHrace,$B7544)))</f>
      </c>
      <c r="M7544" s="14">
        <f>AND($I7544=MID(kododd,1,2),$J7544=MID(kododd,3,3))</f>
      </c>
    </row>
    <row r="7545">
      <c r="A7545" s="95">
        <v>63129</v>
      </c>
      <c r="B7545" s="93" t="s">
        <v>28951</v>
      </c>
      <c r="C7545" s="93" t="s">
        <v>1411</v>
      </c>
      <c r="F7545" s="95">
        <v>571003339</v>
      </c>
      <c r="G7545" s="95">
        <v>250</v>
      </c>
      <c r="H7545" s="93" t="s">
        <v>8976</v>
      </c>
      <c r="I7545" s="93" t="s">
        <v>23902</v>
      </c>
      <c r="J7545" s="93" t="s">
        <v>20854</v>
      </c>
      <c r="K7545" s="93" t="s">
        <v>20042</v>
      </c>
      <c r="L7545" s="14">
        <f>AND(vyberHrace&lt;&gt;"",ISNUMBER(SEARCH(vyberHrace,$B7545)))</f>
      </c>
      <c r="M7545" s="14">
        <f>AND($I7545=MID(kododd,1,2),$J7545=MID(kododd,3,3))</f>
      </c>
    </row>
    <row r="7546">
      <c r="A7546" s="95">
        <v>46901</v>
      </c>
      <c r="B7546" s="93" t="s">
        <v>17372</v>
      </c>
      <c r="C7546" s="93" t="s">
        <v>1422</v>
      </c>
      <c r="D7546" s="95">
        <v>1400</v>
      </c>
      <c r="E7546" s="95">
        <v>1613</v>
      </c>
      <c r="F7546" s="95">
        <v>23725885</v>
      </c>
      <c r="G7546" s="95">
        <v>250</v>
      </c>
      <c r="H7546" s="93" t="s">
        <v>8976</v>
      </c>
      <c r="I7546" s="93" t="s">
        <v>23902</v>
      </c>
      <c r="J7546" s="93" t="s">
        <v>20853</v>
      </c>
      <c r="K7546" s="93" t="s">
        <v>6888</v>
      </c>
      <c r="L7546" s="14">
        <f>AND(vyberHrace&lt;&gt;"",ISNUMBER(SEARCH(vyberHrace,$B7546)))</f>
      </c>
      <c r="M7546" s="14">
        <f>AND($I7546=MID(kododd,1,2),$J7546=MID(kododd,3,3))</f>
      </c>
    </row>
    <row r="7547">
      <c r="A7547" s="95">
        <v>62375</v>
      </c>
      <c r="B7547" s="93" t="s">
        <v>28546</v>
      </c>
      <c r="C7547" s="93" t="s">
        <v>1469</v>
      </c>
      <c r="F7547" s="95">
        <v>571006656</v>
      </c>
      <c r="G7547" s="95">
        <v>250</v>
      </c>
      <c r="H7547" s="93" t="s">
        <v>8976</v>
      </c>
      <c r="I7547" s="93" t="s">
        <v>23902</v>
      </c>
      <c r="J7547" s="93" t="s">
        <v>20897</v>
      </c>
      <c r="K7547" s="93" t="s">
        <v>11245</v>
      </c>
      <c r="L7547" s="14">
        <f>AND(vyberHrace&lt;&gt;"",ISNUMBER(SEARCH(vyberHrace,$B7547)))</f>
      </c>
      <c r="M7547" s="14">
        <f>AND($I7547=MID(kododd,1,2),$J7547=MID(kododd,3,3))</f>
      </c>
    </row>
    <row r="7548">
      <c r="A7548" s="95">
        <v>47592</v>
      </c>
      <c r="B7548" s="93" t="s">
        <v>17926</v>
      </c>
      <c r="C7548" s="93" t="s">
        <v>1401</v>
      </c>
      <c r="D7548" s="95">
        <v>1618</v>
      </c>
      <c r="E7548" s="95">
        <v>1789</v>
      </c>
      <c r="F7548" s="95">
        <v>23721383</v>
      </c>
      <c r="G7548" s="95">
        <v>500</v>
      </c>
      <c r="H7548" s="93" t="s">
        <v>8976</v>
      </c>
      <c r="I7548" s="93" t="s">
        <v>23902</v>
      </c>
      <c r="J7548" s="93" t="s">
        <v>23412</v>
      </c>
      <c r="K7548" s="93" t="s">
        <v>21359</v>
      </c>
      <c r="L7548" s="14">
        <f>AND(vyberHrace&lt;&gt;"",ISNUMBER(SEARCH(vyberHrace,$B7548)))</f>
      </c>
      <c r="M7548" s="14">
        <f>AND($I7548=MID(kododd,1,2),$J7548=MID(kododd,3,3))</f>
      </c>
    </row>
    <row r="7549">
      <c r="A7549" s="95">
        <v>61773</v>
      </c>
      <c r="B7549" s="93" t="s">
        <v>27921</v>
      </c>
      <c r="C7549" s="93" t="s">
        <v>1487</v>
      </c>
      <c r="G7549" s="95">
        <v>0</v>
      </c>
      <c r="H7549" s="93" t="s">
        <v>8976</v>
      </c>
      <c r="I7549" s="93" t="s">
        <v>23902</v>
      </c>
      <c r="J7549" s="93" t="s">
        <v>20897</v>
      </c>
      <c r="K7549" s="93" t="s">
        <v>11245</v>
      </c>
      <c r="L7549" s="14">
        <f>AND(vyberHrace&lt;&gt;"",ISNUMBER(SEARCH(vyberHrace,$B7549)))</f>
      </c>
      <c r="M7549" s="14">
        <f>AND($I7549=MID(kododd,1,2),$J7549=MID(kododd,3,3))</f>
      </c>
    </row>
    <row r="7550">
      <c r="A7550" s="95">
        <v>14208</v>
      </c>
      <c r="B7550" s="93" t="s">
        <v>15704</v>
      </c>
      <c r="C7550" s="93" t="s">
        <v>1464</v>
      </c>
      <c r="D7550" s="95">
        <v>1902</v>
      </c>
      <c r="F7550" s="95">
        <v>348708</v>
      </c>
      <c r="G7550" s="95">
        <v>0</v>
      </c>
      <c r="H7550" s="93" t="s">
        <v>8976</v>
      </c>
      <c r="I7550" s="93" t="s">
        <v>23902</v>
      </c>
      <c r="J7550" s="93" t="s">
        <v>20902</v>
      </c>
      <c r="K7550" s="93" t="s">
        <v>10158</v>
      </c>
      <c r="L7550" s="14">
        <f>AND(vyberHrace&lt;&gt;"",ISNUMBER(SEARCH(vyberHrace,$B7550)))</f>
      </c>
      <c r="M7550" s="14">
        <f>AND($I7550=MID(kododd,1,2),$J7550=MID(kododd,3,3))</f>
      </c>
    </row>
    <row r="7551">
      <c r="A7551" s="95">
        <v>57070</v>
      </c>
      <c r="B7551" s="93" t="s">
        <v>21933</v>
      </c>
      <c r="C7551" s="93" t="s">
        <v>1406</v>
      </c>
      <c r="D7551" s="95">
        <v>1457</v>
      </c>
      <c r="E7551" s="95">
        <v>1589</v>
      </c>
      <c r="F7551" s="95">
        <v>23764236</v>
      </c>
      <c r="G7551" s="95">
        <v>0</v>
      </c>
      <c r="H7551" s="93" t="s">
        <v>8976</v>
      </c>
      <c r="I7551" s="93" t="s">
        <v>23902</v>
      </c>
      <c r="J7551" s="93" t="s">
        <v>20859</v>
      </c>
      <c r="K7551" s="93" t="s">
        <v>4895</v>
      </c>
      <c r="L7551" s="14">
        <f>AND(vyberHrace&lt;&gt;"",ISNUMBER(SEARCH(vyberHrace,$B7551)))</f>
      </c>
      <c r="M7551" s="14">
        <f>AND($I7551=MID(kododd,1,2),$J7551=MID(kododd,3,3))</f>
      </c>
    </row>
    <row r="7552">
      <c r="A7552" s="95">
        <v>3692</v>
      </c>
      <c r="B7552" s="93" t="s">
        <v>17308</v>
      </c>
      <c r="C7552" s="93" t="s">
        <v>1417</v>
      </c>
      <c r="D7552" s="95">
        <v>1838</v>
      </c>
      <c r="E7552" s="95">
        <v>1892</v>
      </c>
      <c r="F7552" s="95">
        <v>342548</v>
      </c>
      <c r="G7552" s="95">
        <v>250</v>
      </c>
      <c r="H7552" s="93" t="s">
        <v>8976</v>
      </c>
      <c r="I7552" s="93" t="s">
        <v>23902</v>
      </c>
      <c r="J7552" s="93" t="s">
        <v>20900</v>
      </c>
      <c r="K7552" s="93" t="s">
        <v>7820</v>
      </c>
      <c r="L7552" s="14">
        <f>AND(vyberHrace&lt;&gt;"",ISNUMBER(SEARCH(vyberHrace,$B7552)))</f>
      </c>
      <c r="M7552" s="14">
        <f>AND($I7552=MID(kododd,1,2),$J7552=MID(kododd,3,3))</f>
      </c>
    </row>
    <row r="7553">
      <c r="A7553" s="95">
        <v>56463</v>
      </c>
      <c r="B7553" s="93" t="s">
        <v>21956</v>
      </c>
      <c r="C7553" s="93" t="s">
        <v>3255</v>
      </c>
      <c r="D7553" s="95">
        <v>1063</v>
      </c>
      <c r="F7553" s="95">
        <v>23772549</v>
      </c>
      <c r="G7553" s="95">
        <v>0</v>
      </c>
      <c r="H7553" s="93" t="s">
        <v>8976</v>
      </c>
      <c r="I7553" s="93" t="s">
        <v>23902</v>
      </c>
      <c r="J7553" s="93" t="s">
        <v>20874</v>
      </c>
      <c r="K7553" s="93" t="s">
        <v>8815</v>
      </c>
      <c r="L7553" s="14">
        <f>AND(vyberHrace&lt;&gt;"",ISNUMBER(SEARCH(vyberHrace,$B7553)))</f>
      </c>
      <c r="M7553" s="14">
        <f>AND($I7553=MID(kododd,1,2),$J7553=MID(kododd,3,3))</f>
      </c>
    </row>
    <row r="7554">
      <c r="A7554" s="95">
        <v>17433</v>
      </c>
      <c r="B7554" s="93" t="s">
        <v>10545</v>
      </c>
      <c r="C7554" s="93" t="s">
        <v>1452</v>
      </c>
      <c r="G7554" s="95">
        <v>0</v>
      </c>
      <c r="H7554" s="93" t="s">
        <v>8976</v>
      </c>
      <c r="I7554" s="93" t="s">
        <v>23902</v>
      </c>
      <c r="J7554" s="93" t="s">
        <v>20908</v>
      </c>
      <c r="K7554" s="93" t="s">
        <v>6980</v>
      </c>
      <c r="L7554" s="14">
        <f>AND(vyberHrace&lt;&gt;"",ISNUMBER(SEARCH(vyberHrace,$B7554)))</f>
      </c>
      <c r="M7554" s="14">
        <f>AND($I7554=MID(kododd,1,2),$J7554=MID(kododd,3,3))</f>
      </c>
    </row>
    <row r="7555">
      <c r="A7555" s="95">
        <v>33718</v>
      </c>
      <c r="B7555" s="93" t="s">
        <v>10546</v>
      </c>
      <c r="C7555" s="93" t="s">
        <v>1403</v>
      </c>
      <c r="D7555" s="95">
        <v>1115</v>
      </c>
      <c r="F7555" s="95">
        <v>23730072</v>
      </c>
      <c r="G7555" s="95">
        <v>0</v>
      </c>
      <c r="H7555" s="93" t="s">
        <v>8976</v>
      </c>
      <c r="I7555" s="93" t="s">
        <v>23902</v>
      </c>
      <c r="J7555" s="93" t="s">
        <v>20903</v>
      </c>
      <c r="K7555" s="93" t="s">
        <v>5073</v>
      </c>
      <c r="L7555" s="14">
        <f>AND(vyberHrace&lt;&gt;"",ISNUMBER(SEARCH(vyberHrace,$B7555)))</f>
      </c>
      <c r="M7555" s="14">
        <f>AND($I7555=MID(kododd,1,2),$J7555=MID(kododd,3,3))</f>
      </c>
    </row>
    <row r="7556">
      <c r="A7556" s="95">
        <v>13326</v>
      </c>
      <c r="B7556" s="93" t="s">
        <v>10589</v>
      </c>
      <c r="C7556" s="93" t="s">
        <v>1452</v>
      </c>
      <c r="D7556" s="95">
        <v>1464</v>
      </c>
      <c r="E7556" s="95">
        <v>1734</v>
      </c>
      <c r="F7556" s="95">
        <v>23758970</v>
      </c>
      <c r="G7556" s="95">
        <v>250</v>
      </c>
      <c r="H7556" s="93" t="s">
        <v>8976</v>
      </c>
      <c r="I7556" s="93" t="s">
        <v>23902</v>
      </c>
      <c r="J7556" s="93" t="s">
        <v>20872</v>
      </c>
      <c r="K7556" s="93" t="s">
        <v>26163</v>
      </c>
      <c r="L7556" s="14">
        <f>AND(vyberHrace&lt;&gt;"",ISNUMBER(SEARCH(vyberHrace,$B7556)))</f>
      </c>
      <c r="M7556" s="14">
        <f>AND($I7556=MID(kododd,1,2),$J7556=MID(kododd,3,3))</f>
      </c>
    </row>
    <row r="7557">
      <c r="A7557" s="95">
        <v>49977</v>
      </c>
      <c r="B7557" s="93" t="s">
        <v>10603</v>
      </c>
      <c r="C7557" s="93" t="s">
        <v>1406</v>
      </c>
      <c r="D7557" s="95">
        <v>1066</v>
      </c>
      <c r="G7557" s="95">
        <v>0</v>
      </c>
      <c r="H7557" s="93" t="s">
        <v>8976</v>
      </c>
      <c r="I7557" s="93" t="s">
        <v>23902</v>
      </c>
      <c r="J7557" s="93" t="s">
        <v>20859</v>
      </c>
      <c r="K7557" s="93" t="s">
        <v>4895</v>
      </c>
      <c r="L7557" s="14">
        <f>AND(vyberHrace&lt;&gt;"",ISNUMBER(SEARCH(vyberHrace,$B7557)))</f>
      </c>
      <c r="M7557" s="14">
        <f>AND($I7557=MID(kododd,1,2),$J7557=MID(kododd,3,3))</f>
      </c>
    </row>
    <row r="7558">
      <c r="A7558" s="95">
        <v>52587</v>
      </c>
      <c r="B7558" s="93" t="s">
        <v>1691</v>
      </c>
      <c r="C7558" s="93" t="s">
        <v>1412</v>
      </c>
      <c r="G7558" s="95">
        <v>0</v>
      </c>
      <c r="H7558" s="93" t="s">
        <v>8976</v>
      </c>
      <c r="I7558" s="93" t="s">
        <v>23902</v>
      </c>
      <c r="J7558" s="93" t="s">
        <v>20859</v>
      </c>
      <c r="K7558" s="93" t="s">
        <v>4895</v>
      </c>
      <c r="L7558" s="14">
        <f>AND(vyberHrace&lt;&gt;"",ISNUMBER(SEARCH(vyberHrace,$B7558)))</f>
      </c>
      <c r="M7558" s="14">
        <f>AND($I7558=MID(kododd,1,2),$J7558=MID(kododd,3,3))</f>
      </c>
    </row>
    <row r="7559">
      <c r="A7559" s="95">
        <v>37629</v>
      </c>
      <c r="B7559" s="93" t="s">
        <v>10744</v>
      </c>
      <c r="C7559" s="93" t="s">
        <v>1398</v>
      </c>
      <c r="D7559" s="95">
        <v>1635</v>
      </c>
      <c r="E7559" s="95">
        <v>1785</v>
      </c>
      <c r="F7559" s="95">
        <v>374407</v>
      </c>
      <c r="G7559" s="95">
        <v>0</v>
      </c>
      <c r="H7559" s="93" t="s">
        <v>8976</v>
      </c>
      <c r="I7559" s="93" t="s">
        <v>23902</v>
      </c>
      <c r="J7559" s="93" t="s">
        <v>20859</v>
      </c>
      <c r="K7559" s="93" t="s">
        <v>4895</v>
      </c>
      <c r="L7559" s="14">
        <f>AND(vyberHrace&lt;&gt;"",ISNUMBER(SEARCH(vyberHrace,$B7559)))</f>
      </c>
      <c r="M7559" s="14">
        <f>AND($I7559=MID(kododd,1,2),$J7559=MID(kododd,3,3))</f>
      </c>
    </row>
    <row r="7560">
      <c r="A7560" s="95">
        <v>45527</v>
      </c>
      <c r="B7560" s="93" t="s">
        <v>10634</v>
      </c>
      <c r="C7560" s="93" t="s">
        <v>1398</v>
      </c>
      <c r="D7560" s="95">
        <v>1231</v>
      </c>
      <c r="E7560" s="95">
        <v>1490</v>
      </c>
      <c r="F7560" s="95">
        <v>23732440</v>
      </c>
      <c r="G7560" s="95">
        <v>250</v>
      </c>
      <c r="H7560" s="93" t="s">
        <v>8976</v>
      </c>
      <c r="I7560" s="93" t="s">
        <v>23902</v>
      </c>
      <c r="J7560" s="93" t="s">
        <v>20918</v>
      </c>
      <c r="K7560" s="93" t="s">
        <v>7836</v>
      </c>
      <c r="L7560" s="14">
        <f>AND(vyberHrace&lt;&gt;"",ISNUMBER(SEARCH(vyberHrace,$B7560)))</f>
      </c>
      <c r="M7560" s="14">
        <f>AND($I7560=MID(kododd,1,2),$J7560=MID(kododd,3,3))</f>
      </c>
    </row>
    <row r="7561">
      <c r="A7561" s="95">
        <v>8916</v>
      </c>
      <c r="B7561" s="93" t="s">
        <v>12978</v>
      </c>
      <c r="C7561" s="93" t="s">
        <v>1472</v>
      </c>
      <c r="D7561" s="95">
        <v>1566</v>
      </c>
      <c r="E7561" s="95">
        <v>1751</v>
      </c>
      <c r="F7561" s="95">
        <v>373931</v>
      </c>
      <c r="G7561" s="95">
        <v>250</v>
      </c>
      <c r="H7561" s="93" t="s">
        <v>8976</v>
      </c>
      <c r="I7561" s="93" t="s">
        <v>23902</v>
      </c>
      <c r="J7561" s="93" t="s">
        <v>20958</v>
      </c>
      <c r="K7561" s="93" t="s">
        <v>7946</v>
      </c>
      <c r="L7561" s="14">
        <f>AND(vyberHrace&lt;&gt;"",ISNUMBER(SEARCH(vyberHrace,$B7561)))</f>
      </c>
      <c r="M7561" s="14">
        <f>AND($I7561=MID(kododd,1,2),$J7561=MID(kododd,3,3))</f>
      </c>
    </row>
    <row r="7562">
      <c r="A7562" s="95">
        <v>7114</v>
      </c>
      <c r="B7562" s="93" t="s">
        <v>12981</v>
      </c>
      <c r="C7562" s="93" t="s">
        <v>1430</v>
      </c>
      <c r="D7562" s="95">
        <v>1843</v>
      </c>
      <c r="E7562" s="95">
        <v>1888</v>
      </c>
      <c r="F7562" s="95">
        <v>342556</v>
      </c>
      <c r="G7562" s="95">
        <v>250</v>
      </c>
      <c r="H7562" s="93" t="s">
        <v>8976</v>
      </c>
      <c r="I7562" s="93" t="s">
        <v>23902</v>
      </c>
      <c r="J7562" s="93" t="s">
        <v>20844</v>
      </c>
      <c r="K7562" s="93" t="s">
        <v>6682</v>
      </c>
      <c r="L7562" s="14">
        <f>AND(vyberHrace&lt;&gt;"",ISNUMBER(SEARCH(vyberHrace,$B7562)))</f>
      </c>
      <c r="M7562" s="14">
        <f>AND($I7562=MID(kododd,1,2),$J7562=MID(kododd,3,3))</f>
      </c>
    </row>
    <row r="7563">
      <c r="A7563" s="95">
        <v>49502</v>
      </c>
      <c r="B7563" s="93" t="s">
        <v>12982</v>
      </c>
      <c r="C7563" s="93" t="s">
        <v>1418</v>
      </c>
      <c r="D7563" s="95">
        <v>1297</v>
      </c>
      <c r="E7563" s="95">
        <v>1536</v>
      </c>
      <c r="F7563" s="95">
        <v>23730099</v>
      </c>
      <c r="G7563" s="95">
        <v>250</v>
      </c>
      <c r="H7563" s="93" t="s">
        <v>8976</v>
      </c>
      <c r="I7563" s="93" t="s">
        <v>23902</v>
      </c>
      <c r="J7563" s="93" t="s">
        <v>20958</v>
      </c>
      <c r="K7563" s="93" t="s">
        <v>7946</v>
      </c>
      <c r="L7563" s="14">
        <f>AND(vyberHrace&lt;&gt;"",ISNUMBER(SEARCH(vyberHrace,$B7563)))</f>
      </c>
      <c r="M7563" s="14">
        <f>AND($I7563=MID(kododd,1,2),$J7563=MID(kododd,3,3))</f>
      </c>
    </row>
    <row r="7564">
      <c r="A7564" s="95">
        <v>63755</v>
      </c>
      <c r="B7564" s="93" t="s">
        <v>29829</v>
      </c>
      <c r="C7564" s="93" t="s">
        <v>1488</v>
      </c>
      <c r="G7564" s="95">
        <v>250</v>
      </c>
      <c r="H7564" s="93" t="s">
        <v>8976</v>
      </c>
      <c r="I7564" s="93" t="s">
        <v>23902</v>
      </c>
      <c r="J7564" s="93" t="s">
        <v>20933</v>
      </c>
      <c r="K7564" s="93" t="s">
        <v>5593</v>
      </c>
      <c r="L7564" s="14">
        <f>AND(vyberHrace&lt;&gt;"",ISNUMBER(SEARCH(vyberHrace,$B7564)))</f>
      </c>
      <c r="M7564" s="14">
        <f>AND($I7564=MID(kododd,1,2),$J7564=MID(kododd,3,3))</f>
      </c>
    </row>
    <row r="7565">
      <c r="A7565" s="95">
        <v>51090</v>
      </c>
      <c r="B7565" s="93" t="s">
        <v>9133</v>
      </c>
      <c r="C7565" s="93" t="s">
        <v>1422</v>
      </c>
      <c r="D7565" s="95">
        <v>1085</v>
      </c>
      <c r="F7565" s="95">
        <v>23746475</v>
      </c>
      <c r="G7565" s="95">
        <v>0</v>
      </c>
      <c r="H7565" s="93" t="s">
        <v>8976</v>
      </c>
      <c r="I7565" s="93" t="s">
        <v>23902</v>
      </c>
      <c r="J7565" s="93" t="s">
        <v>20859</v>
      </c>
      <c r="K7565" s="93" t="s">
        <v>4895</v>
      </c>
      <c r="L7565" s="14">
        <f>AND(vyberHrace&lt;&gt;"",ISNUMBER(SEARCH(vyberHrace,$B7565)))</f>
      </c>
      <c r="M7565" s="14">
        <f>AND($I7565=MID(kododd,1,2),$J7565=MID(kododd,3,3))</f>
      </c>
    </row>
    <row r="7566">
      <c r="A7566" s="95">
        <v>62290</v>
      </c>
      <c r="B7566" s="93" t="s">
        <v>28467</v>
      </c>
      <c r="C7566" s="93" t="s">
        <v>1422</v>
      </c>
      <c r="F7566" s="95">
        <v>23793465</v>
      </c>
      <c r="G7566" s="95">
        <v>250</v>
      </c>
      <c r="H7566" s="93" t="s">
        <v>8976</v>
      </c>
      <c r="I7566" s="93" t="s">
        <v>23902</v>
      </c>
      <c r="J7566" s="93" t="s">
        <v>20900</v>
      </c>
      <c r="K7566" s="93" t="s">
        <v>7820</v>
      </c>
      <c r="L7566" s="14">
        <f>AND(vyberHrace&lt;&gt;"",ISNUMBER(SEARCH(vyberHrace,$B7566)))</f>
      </c>
      <c r="M7566" s="14">
        <f>AND($I7566=MID(kododd,1,2),$J7566=MID(kododd,3,3))</f>
      </c>
    </row>
    <row r="7567">
      <c r="A7567" s="95">
        <v>633</v>
      </c>
      <c r="B7567" s="93" t="s">
        <v>15412</v>
      </c>
      <c r="C7567" s="93" t="s">
        <v>1417</v>
      </c>
      <c r="D7567" s="95">
        <v>2131</v>
      </c>
      <c r="E7567" s="95">
        <v>2160</v>
      </c>
      <c r="F7567" s="95">
        <v>305200</v>
      </c>
      <c r="G7567" s="95">
        <v>250</v>
      </c>
      <c r="H7567" s="93" t="s">
        <v>8976</v>
      </c>
      <c r="I7567" s="93" t="s">
        <v>23902</v>
      </c>
      <c r="J7567" s="93" t="s">
        <v>20956</v>
      </c>
      <c r="K7567" s="93" t="s">
        <v>5622</v>
      </c>
      <c r="L7567" s="14">
        <f>AND(vyberHrace&lt;&gt;"",ISNUMBER(SEARCH(vyberHrace,$B7567)))</f>
      </c>
      <c r="M7567" s="14">
        <f>AND($I7567=MID(kododd,1,2),$J7567=MID(kododd,3,3))</f>
      </c>
    </row>
    <row r="7568">
      <c r="A7568" s="95">
        <v>55586</v>
      </c>
      <c r="B7568" s="93" t="s">
        <v>21934</v>
      </c>
      <c r="C7568" s="93" t="s">
        <v>1450</v>
      </c>
      <c r="G7568" s="95">
        <v>0</v>
      </c>
      <c r="H7568" s="93" t="s">
        <v>8976</v>
      </c>
      <c r="I7568" s="93" t="s">
        <v>23902</v>
      </c>
      <c r="J7568" s="93" t="s">
        <v>20859</v>
      </c>
      <c r="K7568" s="93" t="s">
        <v>4895</v>
      </c>
      <c r="L7568" s="14">
        <f>AND(vyberHrace&lt;&gt;"",ISNUMBER(SEARCH(vyberHrace,$B7568)))</f>
      </c>
      <c r="M7568" s="14">
        <f>AND($I7568=MID(kododd,1,2),$J7568=MID(kododd,3,3))</f>
      </c>
    </row>
    <row r="7569">
      <c r="A7569" s="95">
        <v>14406</v>
      </c>
      <c r="B7569" s="93" t="s">
        <v>15419</v>
      </c>
      <c r="C7569" s="93" t="s">
        <v>1461</v>
      </c>
      <c r="D7569" s="95">
        <v>1443</v>
      </c>
      <c r="G7569" s="95">
        <v>0</v>
      </c>
      <c r="H7569" s="93" t="s">
        <v>8976</v>
      </c>
      <c r="I7569" s="93" t="s">
        <v>23902</v>
      </c>
      <c r="J7569" s="93" t="s">
        <v>20908</v>
      </c>
      <c r="K7569" s="93" t="s">
        <v>6980</v>
      </c>
      <c r="L7569" s="14">
        <f>AND(vyberHrace&lt;&gt;"",ISNUMBER(SEARCH(vyberHrace,$B7569)))</f>
      </c>
      <c r="M7569" s="14">
        <f>AND($I7569=MID(kododd,1,2),$J7569=MID(kododd,3,3))</f>
      </c>
    </row>
    <row r="7570">
      <c r="A7570" s="95">
        <v>28803</v>
      </c>
      <c r="B7570" s="93" t="s">
        <v>9347</v>
      </c>
      <c r="C7570" s="93" t="s">
        <v>1431</v>
      </c>
      <c r="D7570" s="95">
        <v>1592</v>
      </c>
      <c r="E7570" s="95">
        <v>1841</v>
      </c>
      <c r="F7570" s="95">
        <v>344974</v>
      </c>
      <c r="G7570" s="95">
        <v>0</v>
      </c>
      <c r="H7570" s="93" t="s">
        <v>8976</v>
      </c>
      <c r="I7570" s="93" t="s">
        <v>23902</v>
      </c>
      <c r="J7570" s="93" t="s">
        <v>20859</v>
      </c>
      <c r="K7570" s="93" t="s">
        <v>4895</v>
      </c>
      <c r="L7570" s="14">
        <f>AND(vyberHrace&lt;&gt;"",ISNUMBER(SEARCH(vyberHrace,$B7570)))</f>
      </c>
      <c r="M7570" s="14">
        <f>AND($I7570=MID(kododd,1,2),$J7570=MID(kododd,3,3))</f>
      </c>
    </row>
    <row r="7571">
      <c r="A7571" s="95">
        <v>26140</v>
      </c>
      <c r="B7571" s="93" t="s">
        <v>9351</v>
      </c>
      <c r="C7571" s="93" t="s">
        <v>1452</v>
      </c>
      <c r="D7571" s="95">
        <v>1250</v>
      </c>
      <c r="G7571" s="95">
        <v>0</v>
      </c>
      <c r="H7571" s="93" t="s">
        <v>8976</v>
      </c>
      <c r="I7571" s="93" t="s">
        <v>23902</v>
      </c>
      <c r="J7571" s="93" t="s">
        <v>20908</v>
      </c>
      <c r="K7571" s="93" t="s">
        <v>6980</v>
      </c>
      <c r="L7571" s="14">
        <f>AND(vyberHrace&lt;&gt;"",ISNUMBER(SEARCH(vyberHrace,$B7571)))</f>
      </c>
      <c r="M7571" s="14">
        <f>AND($I7571=MID(kododd,1,2),$J7571=MID(kododd,3,3))</f>
      </c>
    </row>
    <row r="7572">
      <c r="A7572" s="95">
        <v>57549</v>
      </c>
      <c r="B7572" s="93" t="s">
        <v>22013</v>
      </c>
      <c r="C7572" s="93" t="s">
        <v>1416</v>
      </c>
      <c r="G7572" s="95">
        <v>0</v>
      </c>
      <c r="H7572" s="93" t="s">
        <v>8976</v>
      </c>
      <c r="I7572" s="93" t="s">
        <v>23902</v>
      </c>
      <c r="J7572" s="93" t="s">
        <v>20903</v>
      </c>
      <c r="K7572" s="93" t="s">
        <v>5073</v>
      </c>
      <c r="L7572" s="14">
        <f>AND(vyberHrace&lt;&gt;"",ISNUMBER(SEARCH(vyberHrace,$B7572)))</f>
      </c>
      <c r="M7572" s="14">
        <f>AND($I7572=MID(kododd,1,2),$J7572=MID(kododd,3,3))</f>
      </c>
    </row>
    <row r="7573">
      <c r="A7573" s="95">
        <v>26139</v>
      </c>
      <c r="B7573" s="93" t="s">
        <v>13910</v>
      </c>
      <c r="C7573" s="93" t="s">
        <v>1452</v>
      </c>
      <c r="D7573" s="95">
        <v>1250</v>
      </c>
      <c r="G7573" s="95">
        <v>0</v>
      </c>
      <c r="H7573" s="93" t="s">
        <v>8976</v>
      </c>
      <c r="I7573" s="93" t="s">
        <v>23902</v>
      </c>
      <c r="J7573" s="93" t="s">
        <v>20908</v>
      </c>
      <c r="K7573" s="93" t="s">
        <v>6980</v>
      </c>
      <c r="L7573" s="14">
        <f>AND(vyberHrace&lt;&gt;"",ISNUMBER(SEARCH(vyberHrace,$B7573)))</f>
      </c>
      <c r="M7573" s="14">
        <f>AND($I7573=MID(kododd,1,2),$J7573=MID(kododd,3,3))</f>
      </c>
    </row>
    <row r="7574">
      <c r="A7574" s="95">
        <v>55983</v>
      </c>
      <c r="B7574" s="93" t="s">
        <v>22042</v>
      </c>
      <c r="C7574" s="93" t="s">
        <v>1420</v>
      </c>
      <c r="G7574" s="95">
        <v>250</v>
      </c>
      <c r="H7574" s="93" t="s">
        <v>8976</v>
      </c>
      <c r="I7574" s="93" t="s">
        <v>23902</v>
      </c>
      <c r="J7574" s="93" t="s">
        <v>20853</v>
      </c>
      <c r="K7574" s="93" t="s">
        <v>6888</v>
      </c>
      <c r="L7574" s="14">
        <f>AND(vyberHrace&lt;&gt;"",ISNUMBER(SEARCH(vyberHrace,$B7574)))</f>
      </c>
      <c r="M7574" s="14">
        <f>AND($I7574=MID(kododd,1,2),$J7574=MID(kododd,3,3))</f>
      </c>
    </row>
    <row r="7575">
      <c r="A7575" s="95">
        <v>10438</v>
      </c>
      <c r="B7575" s="93" t="s">
        <v>16280</v>
      </c>
      <c r="C7575" s="93" t="s">
        <v>1451</v>
      </c>
      <c r="D7575" s="95">
        <v>1787</v>
      </c>
      <c r="E7575" s="95">
        <v>1867</v>
      </c>
      <c r="F7575" s="95">
        <v>356697</v>
      </c>
      <c r="G7575" s="95">
        <v>0</v>
      </c>
      <c r="H7575" s="93" t="s">
        <v>8976</v>
      </c>
      <c r="I7575" s="93" t="s">
        <v>23902</v>
      </c>
      <c r="J7575" s="93" t="s">
        <v>20902</v>
      </c>
      <c r="K7575" s="93" t="s">
        <v>10158</v>
      </c>
      <c r="L7575" s="14">
        <f>AND(vyberHrace&lt;&gt;"",ISNUMBER(SEARCH(vyberHrace,$B7575)))</f>
      </c>
      <c r="M7575" s="14">
        <f>AND($I7575=MID(kododd,1,2),$J7575=MID(kododd,3,3))</f>
      </c>
    </row>
    <row r="7576">
      <c r="A7576" s="95">
        <v>51174</v>
      </c>
      <c r="B7576" s="93" t="s">
        <v>9148</v>
      </c>
      <c r="C7576" s="93" t="s">
        <v>1400</v>
      </c>
      <c r="D7576" s="95">
        <v>1787</v>
      </c>
      <c r="E7576" s="95">
        <v>1856</v>
      </c>
      <c r="F7576" s="95">
        <v>23738537</v>
      </c>
      <c r="G7576" s="95">
        <v>250</v>
      </c>
      <c r="H7576" s="93" t="s">
        <v>8976</v>
      </c>
      <c r="I7576" s="93" t="s">
        <v>23902</v>
      </c>
      <c r="J7576" s="93" t="s">
        <v>20854</v>
      </c>
      <c r="K7576" s="93" t="s">
        <v>20042</v>
      </c>
      <c r="L7576" s="14">
        <f>AND(vyberHrace&lt;&gt;"",ISNUMBER(SEARCH(vyberHrace,$B7576)))</f>
      </c>
      <c r="M7576" s="14">
        <f>AND($I7576=MID(kododd,1,2),$J7576=MID(kododd,3,3))</f>
      </c>
    </row>
    <row r="7577">
      <c r="A7577" s="95">
        <v>57634</v>
      </c>
      <c r="B7577" s="93" t="s">
        <v>24207</v>
      </c>
      <c r="C7577" s="93" t="s">
        <v>3255</v>
      </c>
      <c r="D7577" s="95">
        <v>1583</v>
      </c>
      <c r="E7577" s="95">
        <v>1775</v>
      </c>
      <c r="F7577" s="95">
        <v>23777966</v>
      </c>
      <c r="G7577" s="95">
        <v>250</v>
      </c>
      <c r="H7577" s="93" t="s">
        <v>8976</v>
      </c>
      <c r="I7577" s="93" t="s">
        <v>23902</v>
      </c>
      <c r="J7577" s="93" t="s">
        <v>20900</v>
      </c>
      <c r="K7577" s="93" t="s">
        <v>7820</v>
      </c>
      <c r="L7577" s="14">
        <f>AND(vyberHrace&lt;&gt;"",ISNUMBER(SEARCH(vyberHrace,$B7577)))</f>
      </c>
      <c r="M7577" s="14">
        <f>AND($I7577=MID(kododd,1,2),$J7577=MID(kododd,3,3))</f>
      </c>
    </row>
    <row r="7578">
      <c r="A7578" s="95">
        <v>55011</v>
      </c>
      <c r="B7578" s="93" t="s">
        <v>2794</v>
      </c>
      <c r="C7578" s="93" t="s">
        <v>1422</v>
      </c>
      <c r="D7578" s="95">
        <v>1415</v>
      </c>
      <c r="E7578" s="95">
        <v>1583</v>
      </c>
      <c r="F7578" s="95">
        <v>23752718</v>
      </c>
      <c r="G7578" s="95">
        <v>250</v>
      </c>
      <c r="H7578" s="93" t="s">
        <v>8976</v>
      </c>
      <c r="I7578" s="93" t="s">
        <v>23902</v>
      </c>
      <c r="J7578" s="93" t="s">
        <v>20859</v>
      </c>
      <c r="K7578" s="93" t="s">
        <v>4895</v>
      </c>
      <c r="L7578" s="14">
        <f>AND(vyberHrace&lt;&gt;"",ISNUMBER(SEARCH(vyberHrace,$B7578)))</f>
      </c>
      <c r="M7578" s="14">
        <f>AND($I7578=MID(kododd,1,2),$J7578=MID(kododd,3,3))</f>
      </c>
    </row>
    <row r="7579">
      <c r="A7579" s="95">
        <v>55848</v>
      </c>
      <c r="B7579" s="93" t="s">
        <v>21935</v>
      </c>
      <c r="C7579" s="93" t="s">
        <v>1400</v>
      </c>
      <c r="F7579" s="95">
        <v>23795999</v>
      </c>
      <c r="G7579" s="95">
        <v>0</v>
      </c>
      <c r="H7579" s="93" t="s">
        <v>8976</v>
      </c>
      <c r="I7579" s="93" t="s">
        <v>23902</v>
      </c>
      <c r="J7579" s="93" t="s">
        <v>20859</v>
      </c>
      <c r="K7579" s="93" t="s">
        <v>4895</v>
      </c>
      <c r="L7579" s="14">
        <f>AND(vyberHrace&lt;&gt;"",ISNUMBER(SEARCH(vyberHrace,$B7579)))</f>
      </c>
      <c r="M7579" s="14">
        <f>AND($I7579=MID(kododd,1,2),$J7579=MID(kododd,3,3))</f>
      </c>
    </row>
    <row r="7580">
      <c r="A7580" s="95">
        <v>55847</v>
      </c>
      <c r="B7580" s="93" t="s">
        <v>21936</v>
      </c>
      <c r="C7580" s="93" t="s">
        <v>1410</v>
      </c>
      <c r="D7580" s="95">
        <v>1136</v>
      </c>
      <c r="E7580" s="95">
        <v>1427</v>
      </c>
      <c r="F7580" s="95">
        <v>23765917</v>
      </c>
      <c r="G7580" s="95">
        <v>250</v>
      </c>
      <c r="H7580" s="93" t="s">
        <v>8976</v>
      </c>
      <c r="I7580" s="93" t="s">
        <v>23902</v>
      </c>
      <c r="J7580" s="93" t="s">
        <v>20859</v>
      </c>
      <c r="K7580" s="93" t="s">
        <v>4895</v>
      </c>
      <c r="L7580" s="14">
        <f>AND(vyberHrace&lt;&gt;"",ISNUMBER(SEARCH(vyberHrace,$B7580)))</f>
      </c>
      <c r="M7580" s="14">
        <f>AND($I7580=MID(kododd,1,2),$J7580=MID(kododd,3,3))</f>
      </c>
    </row>
    <row r="7581">
      <c r="A7581" s="95">
        <v>43421</v>
      </c>
      <c r="B7581" s="93" t="s">
        <v>19190</v>
      </c>
      <c r="C7581" s="93" t="s">
        <v>1410</v>
      </c>
      <c r="G7581" s="95">
        <v>0</v>
      </c>
      <c r="H7581" s="93" t="s">
        <v>8976</v>
      </c>
      <c r="I7581" s="93" t="s">
        <v>23902</v>
      </c>
      <c r="J7581" s="93" t="s">
        <v>20859</v>
      </c>
      <c r="K7581" s="93" t="s">
        <v>4895</v>
      </c>
      <c r="L7581" s="14">
        <f>AND(vyberHrace&lt;&gt;"",ISNUMBER(SEARCH(vyberHrace,$B7581)))</f>
      </c>
      <c r="M7581" s="14">
        <f>AND($I7581=MID(kododd,1,2),$J7581=MID(kododd,3,3))</f>
      </c>
    </row>
    <row r="7582">
      <c r="A7582" s="95">
        <v>7166</v>
      </c>
      <c r="B7582" s="93" t="s">
        <v>19194</v>
      </c>
      <c r="C7582" s="93" t="s">
        <v>1455</v>
      </c>
      <c r="D7582" s="95">
        <v>1836</v>
      </c>
      <c r="E7582" s="95">
        <v>1863</v>
      </c>
      <c r="F7582" s="95">
        <v>342580</v>
      </c>
      <c r="G7582" s="95">
        <v>250</v>
      </c>
      <c r="H7582" s="93" t="s">
        <v>8976</v>
      </c>
      <c r="I7582" s="93" t="s">
        <v>23902</v>
      </c>
      <c r="J7582" s="93" t="s">
        <v>20897</v>
      </c>
      <c r="K7582" s="93" t="s">
        <v>11245</v>
      </c>
      <c r="L7582" s="14">
        <f>AND(vyberHrace&lt;&gt;"",ISNUMBER(SEARCH(vyberHrace,$B7582)))</f>
      </c>
      <c r="M7582" s="14">
        <f>AND($I7582=MID(kododd,1,2),$J7582=MID(kododd,3,3))</f>
      </c>
    </row>
    <row r="7583">
      <c r="A7583" s="95">
        <v>15217</v>
      </c>
      <c r="B7583" s="93" t="s">
        <v>19197</v>
      </c>
      <c r="C7583" s="93" t="s">
        <v>1463</v>
      </c>
      <c r="D7583" s="95">
        <v>1564</v>
      </c>
      <c r="E7583" s="95">
        <v>1658</v>
      </c>
      <c r="F7583" s="95">
        <v>373940</v>
      </c>
      <c r="G7583" s="95">
        <v>250</v>
      </c>
      <c r="H7583" s="93" t="s">
        <v>8976</v>
      </c>
      <c r="I7583" s="93" t="s">
        <v>23902</v>
      </c>
      <c r="J7583" s="93" t="s">
        <v>20897</v>
      </c>
      <c r="K7583" s="93" t="s">
        <v>11245</v>
      </c>
      <c r="L7583" s="14">
        <f>AND(vyberHrace&lt;&gt;"",ISNUMBER(SEARCH(vyberHrace,$B7583)))</f>
      </c>
      <c r="M7583" s="14">
        <f>AND($I7583=MID(kododd,1,2),$J7583=MID(kododd,3,3))</f>
      </c>
    </row>
    <row r="7584">
      <c r="A7584" s="95">
        <v>41885</v>
      </c>
      <c r="B7584" s="93" t="s">
        <v>18931</v>
      </c>
      <c r="C7584" s="93" t="s">
        <v>1402</v>
      </c>
      <c r="D7584" s="95">
        <v>1507</v>
      </c>
      <c r="E7584" s="95">
        <v>1732</v>
      </c>
      <c r="F7584" s="95">
        <v>23700327</v>
      </c>
      <c r="G7584" s="95">
        <v>250</v>
      </c>
      <c r="H7584" s="93" t="s">
        <v>8976</v>
      </c>
      <c r="I7584" s="93" t="s">
        <v>23902</v>
      </c>
      <c r="J7584" s="93" t="s">
        <v>20854</v>
      </c>
      <c r="K7584" s="93" t="s">
        <v>20042</v>
      </c>
      <c r="L7584" s="14">
        <f>AND(vyberHrace&lt;&gt;"",ISNUMBER(SEARCH(vyberHrace,$B7584)))</f>
      </c>
      <c r="M7584" s="14">
        <f>AND($I7584=MID(kododd,1,2),$J7584=MID(kododd,3,3))</f>
      </c>
    </row>
    <row r="7585">
      <c r="A7585" s="95">
        <v>56306</v>
      </c>
      <c r="B7585" s="93" t="s">
        <v>21901</v>
      </c>
      <c r="C7585" s="93" t="s">
        <v>1468</v>
      </c>
      <c r="F7585" s="95">
        <v>23773499</v>
      </c>
      <c r="G7585" s="95">
        <v>250</v>
      </c>
      <c r="H7585" s="93" t="s">
        <v>8976</v>
      </c>
      <c r="I7585" s="93" t="s">
        <v>23902</v>
      </c>
      <c r="J7585" s="93" t="s">
        <v>20897</v>
      </c>
      <c r="K7585" s="93" t="s">
        <v>11245</v>
      </c>
      <c r="L7585" s="14">
        <f>AND(vyberHrace&lt;&gt;"",ISNUMBER(SEARCH(vyberHrace,$B7585)))</f>
      </c>
      <c r="M7585" s="14">
        <f>AND($I7585=MID(kododd,1,2),$J7585=MID(kododd,3,3))</f>
      </c>
    </row>
    <row r="7586">
      <c r="A7586" s="95">
        <v>38193</v>
      </c>
      <c r="B7586" s="93" t="s">
        <v>20014</v>
      </c>
      <c r="C7586" s="93" t="s">
        <v>1409</v>
      </c>
      <c r="D7586" s="95">
        <v>1446</v>
      </c>
      <c r="E7586" s="95">
        <v>1703</v>
      </c>
      <c r="F7586" s="95">
        <v>367427</v>
      </c>
      <c r="G7586" s="95">
        <v>0</v>
      </c>
      <c r="H7586" s="93" t="s">
        <v>8976</v>
      </c>
      <c r="I7586" s="93" t="s">
        <v>23902</v>
      </c>
      <c r="J7586" s="93" t="s">
        <v>20859</v>
      </c>
      <c r="K7586" s="93" t="s">
        <v>4895</v>
      </c>
      <c r="L7586" s="14">
        <f>AND(vyberHrace&lt;&gt;"",ISNUMBER(SEARCH(vyberHrace,$B7586)))</f>
      </c>
      <c r="M7586" s="14">
        <f>AND($I7586=MID(kododd,1,2),$J7586=MID(kododd,3,3))</f>
      </c>
    </row>
    <row r="7587">
      <c r="A7587" s="95">
        <v>59977</v>
      </c>
      <c r="B7587" s="93" t="s">
        <v>26460</v>
      </c>
      <c r="C7587" s="93" t="s">
        <v>3255</v>
      </c>
      <c r="G7587" s="95">
        <v>0</v>
      </c>
      <c r="H7587" s="93" t="s">
        <v>8976</v>
      </c>
      <c r="I7587" s="93" t="s">
        <v>23902</v>
      </c>
      <c r="J7587" s="93" t="s">
        <v>20859</v>
      </c>
      <c r="K7587" s="93" t="s">
        <v>4895</v>
      </c>
      <c r="L7587" s="14">
        <f>AND(vyberHrace&lt;&gt;"",ISNUMBER(SEARCH(vyberHrace,$B7587)))</f>
      </c>
      <c r="M7587" s="14">
        <f>AND($I7587=MID(kododd,1,2),$J7587=MID(kododd,3,3))</f>
      </c>
    </row>
    <row r="7588">
      <c r="A7588" s="95">
        <v>46483</v>
      </c>
      <c r="B7588" s="93" t="s">
        <v>19472</v>
      </c>
      <c r="C7588" s="93" t="s">
        <v>1408</v>
      </c>
      <c r="G7588" s="95">
        <v>0</v>
      </c>
      <c r="H7588" s="93" t="s">
        <v>8976</v>
      </c>
      <c r="I7588" s="93" t="s">
        <v>23902</v>
      </c>
      <c r="J7588" s="93" t="s">
        <v>20859</v>
      </c>
      <c r="K7588" s="93" t="s">
        <v>4895</v>
      </c>
      <c r="L7588" s="14">
        <f>AND(vyberHrace&lt;&gt;"",ISNUMBER(SEARCH(vyberHrace,$B7588)))</f>
      </c>
      <c r="M7588" s="14">
        <f>AND($I7588=MID(kododd,1,2),$J7588=MID(kododd,3,3))</f>
      </c>
    </row>
    <row r="7589">
      <c r="A7589" s="95">
        <v>59509</v>
      </c>
      <c r="B7589" s="93" t="s">
        <v>25913</v>
      </c>
      <c r="C7589" s="93" t="s">
        <v>1406</v>
      </c>
      <c r="F7589" s="95">
        <v>23774495</v>
      </c>
      <c r="G7589" s="95">
        <v>250</v>
      </c>
      <c r="H7589" s="93" t="s">
        <v>8976</v>
      </c>
      <c r="I7589" s="93" t="s">
        <v>23902</v>
      </c>
      <c r="J7589" s="93" t="s">
        <v>20853</v>
      </c>
      <c r="K7589" s="93" t="s">
        <v>6888</v>
      </c>
      <c r="L7589" s="14">
        <f>AND(vyberHrace&lt;&gt;"",ISNUMBER(SEARCH(vyberHrace,$B7589)))</f>
      </c>
      <c r="M7589" s="14">
        <f>AND($I7589=MID(kododd,1,2),$J7589=MID(kododd,3,3))</f>
      </c>
    </row>
    <row r="7590">
      <c r="A7590" s="95">
        <v>58303</v>
      </c>
      <c r="B7590" s="93" t="s">
        <v>24815</v>
      </c>
      <c r="C7590" s="93" t="s">
        <v>1424</v>
      </c>
      <c r="F7590" s="95">
        <v>23783478</v>
      </c>
      <c r="G7590" s="95">
        <v>250</v>
      </c>
      <c r="H7590" s="93" t="s">
        <v>8976</v>
      </c>
      <c r="I7590" s="93" t="s">
        <v>23902</v>
      </c>
      <c r="J7590" s="93" t="s">
        <v>20854</v>
      </c>
      <c r="K7590" s="93" t="s">
        <v>20042</v>
      </c>
      <c r="L7590" s="14">
        <f>AND(vyberHrace&lt;&gt;"",ISNUMBER(SEARCH(vyberHrace,$B7590)))</f>
      </c>
      <c r="M7590" s="14">
        <f>AND($I7590=MID(kododd,1,2),$J7590=MID(kododd,3,3))</f>
      </c>
    </row>
    <row r="7591">
      <c r="A7591" s="95">
        <v>10439</v>
      </c>
      <c r="B7591" s="93" t="s">
        <v>14240</v>
      </c>
      <c r="C7591" s="93" t="s">
        <v>1401</v>
      </c>
      <c r="D7591" s="95">
        <v>1737</v>
      </c>
      <c r="E7591" s="95">
        <v>1857</v>
      </c>
      <c r="F7591" s="95">
        <v>348724</v>
      </c>
      <c r="G7591" s="95">
        <v>250</v>
      </c>
      <c r="H7591" s="93" t="s">
        <v>8976</v>
      </c>
      <c r="I7591" s="93" t="s">
        <v>23902</v>
      </c>
      <c r="J7591" s="93" t="s">
        <v>20902</v>
      </c>
      <c r="K7591" s="93" t="s">
        <v>10158</v>
      </c>
      <c r="L7591" s="14">
        <f>AND(vyberHrace&lt;&gt;"",ISNUMBER(SEARCH(vyberHrace,$B7591)))</f>
      </c>
      <c r="M7591" s="14">
        <f>AND($I7591=MID(kododd,1,2),$J7591=MID(kododd,3,3))</f>
      </c>
    </row>
    <row r="7592">
      <c r="A7592" s="95">
        <v>60788</v>
      </c>
      <c r="B7592" s="93" t="s">
        <v>27183</v>
      </c>
      <c r="C7592" s="93" t="s">
        <v>1431</v>
      </c>
      <c r="G7592" s="95">
        <v>0</v>
      </c>
      <c r="H7592" s="93" t="s">
        <v>8976</v>
      </c>
      <c r="I7592" s="93" t="s">
        <v>23902</v>
      </c>
      <c r="J7592" s="93" t="s">
        <v>20859</v>
      </c>
      <c r="K7592" s="93" t="s">
        <v>4895</v>
      </c>
      <c r="L7592" s="14">
        <f>AND(vyberHrace&lt;&gt;"",ISNUMBER(SEARCH(vyberHrace,$B7592)))</f>
      </c>
      <c r="M7592" s="14">
        <f>AND($I7592=MID(kododd,1,2),$J7592=MID(kododd,3,3))</f>
      </c>
    </row>
    <row r="7593">
      <c r="A7593" s="95">
        <v>56132</v>
      </c>
      <c r="B7593" s="93" t="s">
        <v>21993</v>
      </c>
      <c r="C7593" s="93" t="s">
        <v>1412</v>
      </c>
      <c r="F7593" s="95">
        <v>23764570</v>
      </c>
      <c r="G7593" s="95">
        <v>250</v>
      </c>
      <c r="H7593" s="93" t="s">
        <v>8976</v>
      </c>
      <c r="I7593" s="93" t="s">
        <v>23902</v>
      </c>
      <c r="J7593" s="93" t="s">
        <v>20854</v>
      </c>
      <c r="K7593" s="93" t="s">
        <v>20042</v>
      </c>
      <c r="L7593" s="14">
        <f>AND(vyberHrace&lt;&gt;"",ISNUMBER(SEARCH(vyberHrace,$B7593)))</f>
      </c>
      <c r="M7593" s="14">
        <f>AND($I7593=MID(kododd,1,2),$J7593=MID(kododd,3,3))</f>
      </c>
    </row>
    <row r="7594">
      <c r="A7594" s="95">
        <v>56131</v>
      </c>
      <c r="B7594" s="93" t="s">
        <v>21994</v>
      </c>
      <c r="C7594" s="93" t="s">
        <v>3255</v>
      </c>
      <c r="D7594" s="95">
        <v>1455</v>
      </c>
      <c r="E7594" s="95">
        <v>1694</v>
      </c>
      <c r="F7594" s="95">
        <v>23762144</v>
      </c>
      <c r="G7594" s="95">
        <v>250</v>
      </c>
      <c r="H7594" s="93" t="s">
        <v>8976</v>
      </c>
      <c r="I7594" s="93" t="s">
        <v>23902</v>
      </c>
      <c r="J7594" s="93" t="s">
        <v>20854</v>
      </c>
      <c r="K7594" s="93" t="s">
        <v>20042</v>
      </c>
      <c r="L7594" s="14">
        <f>AND(vyberHrace&lt;&gt;"",ISNUMBER(SEARCH(vyberHrace,$B7594)))</f>
      </c>
      <c r="M7594" s="14">
        <f>AND($I7594=MID(kododd,1,2),$J7594=MID(kododd,3,3))</f>
      </c>
    </row>
    <row r="7595">
      <c r="A7595" s="95">
        <v>60235</v>
      </c>
      <c r="B7595" s="93" t="s">
        <v>26695</v>
      </c>
      <c r="C7595" s="93" t="s">
        <v>1411</v>
      </c>
      <c r="F7595" s="95">
        <v>23796545</v>
      </c>
      <c r="G7595" s="95">
        <v>250</v>
      </c>
      <c r="H7595" s="93" t="s">
        <v>8976</v>
      </c>
      <c r="I7595" s="93" t="s">
        <v>23902</v>
      </c>
      <c r="J7595" s="93" t="s">
        <v>20854</v>
      </c>
      <c r="K7595" s="93" t="s">
        <v>20042</v>
      </c>
      <c r="L7595" s="14">
        <f>AND(vyberHrace&lt;&gt;"",ISNUMBER(SEARCH(vyberHrace,$B7595)))</f>
      </c>
      <c r="M7595" s="14">
        <f>AND($I7595=MID(kododd,1,2),$J7595=MID(kododd,3,3))</f>
      </c>
    </row>
    <row r="7596">
      <c r="A7596" s="95">
        <v>51081</v>
      </c>
      <c r="B7596" s="93" t="s">
        <v>9134</v>
      </c>
      <c r="C7596" s="93" t="s">
        <v>1422</v>
      </c>
      <c r="G7596" s="95">
        <v>0</v>
      </c>
      <c r="H7596" s="93" t="s">
        <v>8976</v>
      </c>
      <c r="I7596" s="93" t="s">
        <v>23902</v>
      </c>
      <c r="J7596" s="93" t="s">
        <v>20859</v>
      </c>
      <c r="K7596" s="93" t="s">
        <v>4895</v>
      </c>
      <c r="L7596" s="14">
        <f>AND(vyberHrace&lt;&gt;"",ISNUMBER(SEARCH(vyberHrace,$B7596)))</f>
      </c>
      <c r="M7596" s="14">
        <f>AND($I7596=MID(kododd,1,2),$J7596=MID(kododd,3,3))</f>
      </c>
    </row>
    <row r="7597">
      <c r="A7597" s="95">
        <v>31742</v>
      </c>
      <c r="B7597" s="93" t="s">
        <v>8219</v>
      </c>
      <c r="C7597" s="93" t="s">
        <v>1448</v>
      </c>
      <c r="D7597" s="95">
        <v>1253</v>
      </c>
      <c r="F7597" s="95">
        <v>23747439</v>
      </c>
      <c r="G7597" s="95">
        <v>250</v>
      </c>
      <c r="H7597" s="93" t="s">
        <v>8976</v>
      </c>
      <c r="I7597" s="93" t="s">
        <v>23902</v>
      </c>
      <c r="J7597" s="93" t="s">
        <v>20913</v>
      </c>
      <c r="K7597" s="93" t="s">
        <v>126</v>
      </c>
      <c r="L7597" s="14">
        <f>AND(vyberHrace&lt;&gt;"",ISNUMBER(SEARCH(vyberHrace,$B7597)))</f>
      </c>
      <c r="M7597" s="14">
        <f>AND($I7597=MID(kododd,1,2),$J7597=MID(kododd,3,3))</f>
      </c>
    </row>
    <row r="7598">
      <c r="A7598" s="95">
        <v>27747</v>
      </c>
      <c r="B7598" s="93" t="s">
        <v>10369</v>
      </c>
      <c r="C7598" s="93" t="s">
        <v>1472</v>
      </c>
      <c r="D7598" s="95">
        <v>1541</v>
      </c>
      <c r="E7598" s="95">
        <v>1652</v>
      </c>
      <c r="F7598" s="95">
        <v>23728256</v>
      </c>
      <c r="G7598" s="95">
        <v>250</v>
      </c>
      <c r="H7598" s="93" t="s">
        <v>8976</v>
      </c>
      <c r="I7598" s="93" t="s">
        <v>23902</v>
      </c>
      <c r="J7598" s="93" t="s">
        <v>20897</v>
      </c>
      <c r="K7598" s="93" t="s">
        <v>11245</v>
      </c>
      <c r="L7598" s="14">
        <f>AND(vyberHrace&lt;&gt;"",ISNUMBER(SEARCH(vyberHrace,$B7598)))</f>
      </c>
      <c r="M7598" s="14">
        <f>AND($I7598=MID(kododd,1,2),$J7598=MID(kododd,3,3))</f>
      </c>
    </row>
    <row r="7599">
      <c r="A7599" s="95">
        <v>61604</v>
      </c>
      <c r="B7599" s="93" t="s">
        <v>27771</v>
      </c>
      <c r="C7599" s="93" t="s">
        <v>1454</v>
      </c>
      <c r="G7599" s="95">
        <v>250</v>
      </c>
      <c r="H7599" s="93" t="s">
        <v>8976</v>
      </c>
      <c r="I7599" s="93" t="s">
        <v>23902</v>
      </c>
      <c r="J7599" s="93" t="s">
        <v>20900</v>
      </c>
      <c r="K7599" s="93" t="s">
        <v>7820</v>
      </c>
      <c r="L7599" s="14">
        <f>AND(vyberHrace&lt;&gt;"",ISNUMBER(SEARCH(vyberHrace,$B7599)))</f>
      </c>
      <c r="M7599" s="14">
        <f>AND($I7599=MID(kododd,1,2),$J7599=MID(kododd,3,3))</f>
      </c>
    </row>
    <row r="7600">
      <c r="A7600" s="95">
        <v>46694</v>
      </c>
      <c r="B7600" s="93" t="s">
        <v>10405</v>
      </c>
      <c r="C7600" s="93" t="s">
        <v>1416</v>
      </c>
      <c r="D7600" s="95">
        <v>1124</v>
      </c>
      <c r="E7600" s="95">
        <v>1569</v>
      </c>
      <c r="F7600" s="95">
        <v>23715669</v>
      </c>
      <c r="G7600" s="95">
        <v>250</v>
      </c>
      <c r="H7600" s="93" t="s">
        <v>8976</v>
      </c>
      <c r="I7600" s="93" t="s">
        <v>23902</v>
      </c>
      <c r="J7600" s="93" t="s">
        <v>20853</v>
      </c>
      <c r="K7600" s="93" t="s">
        <v>6888</v>
      </c>
      <c r="L7600" s="14">
        <f>AND(vyberHrace&lt;&gt;"",ISNUMBER(SEARCH(vyberHrace,$B7600)))</f>
      </c>
      <c r="M7600" s="14">
        <f>AND($I7600=MID(kododd,1,2),$J7600=MID(kododd,3,3))</f>
      </c>
    </row>
    <row r="7601">
      <c r="A7601" s="95">
        <v>33783</v>
      </c>
      <c r="B7601" s="93" t="s">
        <v>10406</v>
      </c>
      <c r="C7601" s="93" t="s">
        <v>1398</v>
      </c>
      <c r="D7601" s="95">
        <v>2138</v>
      </c>
      <c r="E7601" s="95">
        <v>2175</v>
      </c>
      <c r="F7601" s="95">
        <v>350141</v>
      </c>
      <c r="G7601" s="95">
        <v>250</v>
      </c>
      <c r="H7601" s="93" t="s">
        <v>8976</v>
      </c>
      <c r="I7601" s="93" t="s">
        <v>23902</v>
      </c>
      <c r="J7601" s="93" t="s">
        <v>20956</v>
      </c>
      <c r="K7601" s="93" t="s">
        <v>5622</v>
      </c>
      <c r="L7601" s="14">
        <f>AND(vyberHrace&lt;&gt;"",ISNUMBER(SEARCH(vyberHrace,$B7601)))</f>
      </c>
      <c r="M7601" s="14">
        <f>AND($I7601=MID(kododd,1,2),$J7601=MID(kododd,3,3))</f>
      </c>
    </row>
    <row r="7602">
      <c r="A7602" s="95">
        <v>62769</v>
      </c>
      <c r="B7602" s="93" t="s">
        <v>28952</v>
      </c>
      <c r="C7602" s="93" t="s">
        <v>1487</v>
      </c>
      <c r="G7602" s="95">
        <v>0</v>
      </c>
      <c r="H7602" s="93" t="s">
        <v>8976</v>
      </c>
      <c r="I7602" s="93" t="s">
        <v>23902</v>
      </c>
      <c r="J7602" s="93" t="s">
        <v>20897</v>
      </c>
      <c r="K7602" s="93" t="s">
        <v>11245</v>
      </c>
      <c r="L7602" s="14">
        <f>AND(vyberHrace&lt;&gt;"",ISNUMBER(SEARCH(vyberHrace,$B7602)))</f>
      </c>
      <c r="M7602" s="14">
        <f>AND($I7602=MID(kododd,1,2),$J7602=MID(kododd,3,3))</f>
      </c>
    </row>
    <row r="7603">
      <c r="A7603" s="95">
        <v>38636</v>
      </c>
      <c r="B7603" s="93" t="s">
        <v>10529</v>
      </c>
      <c r="C7603" s="93" t="s">
        <v>1438</v>
      </c>
      <c r="D7603" s="95">
        <v>1074</v>
      </c>
      <c r="E7603" s="95">
        <v>1410</v>
      </c>
      <c r="F7603" s="95">
        <v>390186</v>
      </c>
      <c r="G7603" s="95">
        <v>0</v>
      </c>
      <c r="H7603" s="93" t="s">
        <v>8976</v>
      </c>
      <c r="I7603" s="93" t="s">
        <v>23902</v>
      </c>
      <c r="J7603" s="93" t="s">
        <v>20859</v>
      </c>
      <c r="K7603" s="93" t="s">
        <v>4895</v>
      </c>
      <c r="L7603" s="14">
        <f>AND(vyberHrace&lt;&gt;"",ISNUMBER(SEARCH(vyberHrace,$B7603)))</f>
      </c>
      <c r="M7603" s="14">
        <f>AND($I7603=MID(kododd,1,2),$J7603=MID(kododd,3,3))</f>
      </c>
    </row>
    <row r="7604">
      <c r="A7604" s="95">
        <v>56988</v>
      </c>
      <c r="B7604" s="93" t="s">
        <v>22043</v>
      </c>
      <c r="C7604" s="93" t="s">
        <v>1486</v>
      </c>
      <c r="D7604" s="95">
        <v>1374</v>
      </c>
      <c r="F7604" s="95">
        <v>23791209</v>
      </c>
      <c r="G7604" s="95">
        <v>250</v>
      </c>
      <c r="H7604" s="93" t="s">
        <v>8976</v>
      </c>
      <c r="I7604" s="93" t="s">
        <v>23902</v>
      </c>
      <c r="J7604" s="93" t="s">
        <v>20853</v>
      </c>
      <c r="K7604" s="93" t="s">
        <v>6888</v>
      </c>
      <c r="L7604" s="14">
        <f>AND(vyberHrace&lt;&gt;"",ISNUMBER(SEARCH(vyberHrace,$B7604)))</f>
      </c>
      <c r="M7604" s="14">
        <f>AND($I7604=MID(kododd,1,2),$J7604=MID(kododd,3,3))</f>
      </c>
    </row>
    <row r="7605">
      <c r="A7605" s="95">
        <v>58058</v>
      </c>
      <c r="B7605" s="93" t="s">
        <v>24588</v>
      </c>
      <c r="C7605" s="93" t="s">
        <v>1450</v>
      </c>
      <c r="G7605" s="95">
        <v>0</v>
      </c>
      <c r="H7605" s="93" t="s">
        <v>8976</v>
      </c>
      <c r="I7605" s="93" t="s">
        <v>23898</v>
      </c>
      <c r="J7605" s="93" t="s">
        <v>20925</v>
      </c>
      <c r="K7605" s="93" t="s">
        <v>1495</v>
      </c>
      <c r="L7605" s="14">
        <f>AND(vyberHrace&lt;&gt;"",ISNUMBER(SEARCH(vyberHrace,$B7605)))</f>
      </c>
      <c r="M7605" s="14">
        <f>AND($I7605=MID(kododd,1,2),$J7605=MID(kododd,3,3))</f>
      </c>
    </row>
    <row r="7606">
      <c r="A7606" s="95">
        <v>37906</v>
      </c>
      <c r="B7606" s="93" t="s">
        <v>4890</v>
      </c>
      <c r="C7606" s="93" t="s">
        <v>1427</v>
      </c>
      <c r="D7606" s="95">
        <v>1713</v>
      </c>
      <c r="E7606" s="95">
        <v>1822</v>
      </c>
      <c r="F7606" s="95">
        <v>382620</v>
      </c>
      <c r="G7606" s="95">
        <v>250</v>
      </c>
      <c r="H7606" s="93" t="s">
        <v>8976</v>
      </c>
      <c r="I7606" s="93" t="s">
        <v>23898</v>
      </c>
      <c r="J7606" s="93" t="s">
        <v>20906</v>
      </c>
      <c r="K7606" s="93" t="s">
        <v>4891</v>
      </c>
      <c r="L7606" s="14">
        <f>AND(vyberHrace&lt;&gt;"",ISNUMBER(SEARCH(vyberHrace,$B7606)))</f>
      </c>
      <c r="M7606" s="14">
        <f>AND($I7606=MID(kododd,1,2),$J7606=MID(kododd,3,3))</f>
      </c>
    </row>
    <row r="7607">
      <c r="A7607" s="95">
        <v>62329</v>
      </c>
      <c r="B7607" s="93" t="s">
        <v>28504</v>
      </c>
      <c r="C7607" s="93" t="s">
        <v>1411</v>
      </c>
      <c r="F7607" s="95">
        <v>23799641</v>
      </c>
      <c r="G7607" s="95">
        <v>250</v>
      </c>
      <c r="H7607" s="93" t="s">
        <v>8976</v>
      </c>
      <c r="I7607" s="93" t="s">
        <v>23898</v>
      </c>
      <c r="J7607" s="93" t="s">
        <v>20847</v>
      </c>
      <c r="K7607" s="93" t="s">
        <v>5144</v>
      </c>
      <c r="L7607" s="14">
        <f>AND(vyberHrace&lt;&gt;"",ISNUMBER(SEARCH(vyberHrace,$B7607)))</f>
      </c>
      <c r="M7607" s="14">
        <f>AND($I7607=MID(kododd,1,2),$J7607=MID(kododd,3,3))</f>
      </c>
    </row>
    <row r="7608">
      <c r="A7608" s="95">
        <v>11867</v>
      </c>
      <c r="B7608" s="93" t="s">
        <v>9947</v>
      </c>
      <c r="C7608" s="93" t="s">
        <v>1440</v>
      </c>
      <c r="D7608" s="95">
        <v>1454</v>
      </c>
      <c r="G7608" s="95">
        <v>250</v>
      </c>
      <c r="H7608" s="93" t="s">
        <v>8976</v>
      </c>
      <c r="I7608" s="93" t="s">
        <v>23898</v>
      </c>
      <c r="J7608" s="93" t="s">
        <v>20849</v>
      </c>
      <c r="K7608" s="93" t="s">
        <v>23909</v>
      </c>
      <c r="L7608" s="14">
        <f>AND(vyberHrace&lt;&gt;"",ISNUMBER(SEARCH(vyberHrace,$B7608)))</f>
      </c>
      <c r="M7608" s="14">
        <f>AND($I7608=MID(kododd,1,2),$J7608=MID(kododd,3,3))</f>
      </c>
    </row>
    <row r="7609">
      <c r="A7609" s="95">
        <v>53520</v>
      </c>
      <c r="B7609" s="93" t="s">
        <v>20024</v>
      </c>
      <c r="C7609" s="93" t="s">
        <v>1461</v>
      </c>
      <c r="F7609" s="95">
        <v>23772620</v>
      </c>
      <c r="G7609" s="95">
        <v>250</v>
      </c>
      <c r="H7609" s="93" t="s">
        <v>8976</v>
      </c>
      <c r="I7609" s="93" t="s">
        <v>23898</v>
      </c>
      <c r="J7609" s="93" t="s">
        <v>20844</v>
      </c>
      <c r="K7609" s="93" t="s">
        <v>3601</v>
      </c>
      <c r="L7609" s="14">
        <f>AND(vyberHrace&lt;&gt;"",ISNUMBER(SEARCH(vyberHrace,$B7609)))</f>
      </c>
      <c r="M7609" s="14">
        <f>AND($I7609=MID(kododd,1,2),$J7609=MID(kododd,3,3))</f>
      </c>
    </row>
    <row r="7610">
      <c r="A7610" s="95">
        <v>55221</v>
      </c>
      <c r="B7610" s="93" t="s">
        <v>22079</v>
      </c>
      <c r="C7610" s="93" t="s">
        <v>3255</v>
      </c>
      <c r="D7610" s="95">
        <v>1664</v>
      </c>
      <c r="E7610" s="95">
        <v>1620</v>
      </c>
      <c r="F7610" s="95">
        <v>34103708</v>
      </c>
      <c r="G7610" s="95">
        <v>0</v>
      </c>
      <c r="H7610" s="93" t="s">
        <v>8976</v>
      </c>
      <c r="I7610" s="93" t="s">
        <v>23898</v>
      </c>
      <c r="J7610" s="93" t="s">
        <v>20847</v>
      </c>
      <c r="K7610" s="93" t="s">
        <v>5144</v>
      </c>
      <c r="L7610" s="14">
        <f>AND(vyberHrace&lt;&gt;"",ISNUMBER(SEARCH(vyberHrace,$B7610)))</f>
      </c>
      <c r="M7610" s="14">
        <f>AND($I7610=MID(kododd,1,2),$J7610=MID(kododd,3,3))</f>
      </c>
    </row>
    <row r="7611">
      <c r="A7611" s="95">
        <v>33853</v>
      </c>
      <c r="B7611" s="93" t="s">
        <v>5562</v>
      </c>
      <c r="C7611" s="93" t="s">
        <v>1444</v>
      </c>
      <c r="D7611" s="95">
        <v>1448</v>
      </c>
      <c r="E7611" s="95">
        <v>1666</v>
      </c>
      <c r="F7611" s="95">
        <v>364452</v>
      </c>
      <c r="G7611" s="95">
        <v>250</v>
      </c>
      <c r="H7611" s="93" t="s">
        <v>8976</v>
      </c>
      <c r="I7611" s="93" t="s">
        <v>23898</v>
      </c>
      <c r="J7611" s="93" t="s">
        <v>20843</v>
      </c>
      <c r="K7611" s="93" t="s">
        <v>5564</v>
      </c>
      <c r="L7611" s="14">
        <f>AND(vyberHrace&lt;&gt;"",ISNUMBER(SEARCH(vyberHrace,$B7611)))</f>
      </c>
      <c r="M7611" s="14">
        <f>AND($I7611=MID(kododd,1,2),$J7611=MID(kododd,3,3))</f>
      </c>
    </row>
    <row r="7612">
      <c r="A7612" s="95">
        <v>12752</v>
      </c>
      <c r="B7612" s="93" t="s">
        <v>5599</v>
      </c>
      <c r="C7612" s="93" t="s">
        <v>1453</v>
      </c>
      <c r="D7612" s="95">
        <v>1329</v>
      </c>
      <c r="G7612" s="95">
        <v>0</v>
      </c>
      <c r="H7612" s="93" t="s">
        <v>8976</v>
      </c>
      <c r="I7612" s="93" t="s">
        <v>23898</v>
      </c>
      <c r="J7612" s="93" t="s">
        <v>20849</v>
      </c>
      <c r="K7612" s="93" t="s">
        <v>23909</v>
      </c>
      <c r="L7612" s="14">
        <f>AND(vyberHrace&lt;&gt;"",ISNUMBER(SEARCH(vyberHrace,$B7612)))</f>
      </c>
      <c r="M7612" s="14">
        <f>AND($I7612=MID(kododd,1,2),$J7612=MID(kododd,3,3))</f>
      </c>
    </row>
    <row r="7613">
      <c r="A7613" s="95">
        <v>10276</v>
      </c>
      <c r="B7613" s="93" t="s">
        <v>9068</v>
      </c>
      <c r="C7613" s="93" t="s">
        <v>1468</v>
      </c>
      <c r="D7613" s="95">
        <v>1470</v>
      </c>
      <c r="G7613" s="95">
        <v>0</v>
      </c>
      <c r="H7613" s="93" t="s">
        <v>8976</v>
      </c>
      <c r="I7613" s="93" t="s">
        <v>23898</v>
      </c>
      <c r="J7613" s="93" t="s">
        <v>20849</v>
      </c>
      <c r="K7613" s="93" t="s">
        <v>23909</v>
      </c>
      <c r="L7613" s="14">
        <f>AND(vyberHrace&lt;&gt;"",ISNUMBER(SEARCH(vyberHrace,$B7613)))</f>
      </c>
      <c r="M7613" s="14">
        <f>AND($I7613=MID(kododd,1,2),$J7613=MID(kododd,3,3))</f>
      </c>
    </row>
    <row r="7614">
      <c r="A7614" s="95">
        <v>54720</v>
      </c>
      <c r="B7614" s="93" t="s">
        <v>2862</v>
      </c>
      <c r="C7614" s="93" t="s">
        <v>1424</v>
      </c>
      <c r="G7614" s="95">
        <v>0</v>
      </c>
      <c r="H7614" s="93" t="s">
        <v>8976</v>
      </c>
      <c r="I7614" s="93" t="s">
        <v>23898</v>
      </c>
      <c r="J7614" s="93" t="s">
        <v>20847</v>
      </c>
      <c r="K7614" s="93" t="s">
        <v>5144</v>
      </c>
      <c r="L7614" s="14">
        <f>AND(vyberHrace&lt;&gt;"",ISNUMBER(SEARCH(vyberHrace,$B7614)))</f>
      </c>
      <c r="M7614" s="14">
        <f>AND($I7614=MID(kododd,1,2),$J7614=MID(kododd,3,3))</f>
      </c>
    </row>
    <row r="7615">
      <c r="A7615" s="95">
        <v>42049</v>
      </c>
      <c r="B7615" s="93" t="s">
        <v>4716</v>
      </c>
      <c r="C7615" s="93" t="s">
        <v>1409</v>
      </c>
      <c r="D7615" s="95">
        <v>1120</v>
      </c>
      <c r="E7615" s="95">
        <v>1433</v>
      </c>
      <c r="F7615" s="95">
        <v>23709634</v>
      </c>
      <c r="G7615" s="95">
        <v>0</v>
      </c>
      <c r="H7615" s="93" t="s">
        <v>8976</v>
      </c>
      <c r="I7615" s="93" t="s">
        <v>23898</v>
      </c>
      <c r="J7615" s="93" t="s">
        <v>20969</v>
      </c>
      <c r="K7615" s="93" t="s">
        <v>4717</v>
      </c>
      <c r="L7615" s="14">
        <f>AND(vyberHrace&lt;&gt;"",ISNUMBER(SEARCH(vyberHrace,$B7615)))</f>
      </c>
      <c r="M7615" s="14">
        <f>AND($I7615=MID(kododd,1,2),$J7615=MID(kododd,3,3))</f>
      </c>
    </row>
    <row r="7616">
      <c r="A7616" s="95">
        <v>60601</v>
      </c>
      <c r="B7616" s="93" t="s">
        <v>27022</v>
      </c>
      <c r="C7616" s="93" t="s">
        <v>1424</v>
      </c>
      <c r="G7616" s="95">
        <v>0</v>
      </c>
      <c r="H7616" s="93" t="s">
        <v>8976</v>
      </c>
      <c r="I7616" s="93" t="s">
        <v>23898</v>
      </c>
      <c r="J7616" s="93" t="s">
        <v>20849</v>
      </c>
      <c r="K7616" s="93" t="s">
        <v>23909</v>
      </c>
      <c r="L7616" s="14">
        <f>AND(vyberHrace&lt;&gt;"",ISNUMBER(SEARCH(vyberHrace,$B7616)))</f>
      </c>
      <c r="M7616" s="14">
        <f>AND($I7616=MID(kododd,1,2),$J7616=MID(kododd,3,3))</f>
      </c>
    </row>
    <row r="7617">
      <c r="A7617" s="95">
        <v>12434</v>
      </c>
      <c r="B7617" s="93" t="s">
        <v>4944</v>
      </c>
      <c r="C7617" s="93" t="s">
        <v>1426</v>
      </c>
      <c r="D7617" s="95">
        <v>1888</v>
      </c>
      <c r="E7617" s="95">
        <v>1967</v>
      </c>
      <c r="F7617" s="95">
        <v>317276</v>
      </c>
      <c r="G7617" s="95">
        <v>250</v>
      </c>
      <c r="H7617" s="93" t="s">
        <v>8976</v>
      </c>
      <c r="I7617" s="93" t="s">
        <v>23898</v>
      </c>
      <c r="J7617" s="93" t="s">
        <v>20879</v>
      </c>
      <c r="K7617" s="93" t="s">
        <v>4945</v>
      </c>
      <c r="L7617" s="14">
        <f>AND(vyberHrace&lt;&gt;"",ISNUMBER(SEARCH(vyberHrace,$B7617)))</f>
      </c>
      <c r="M7617" s="14">
        <f>AND($I7617=MID(kododd,1,2),$J7617=MID(kododd,3,3))</f>
      </c>
    </row>
    <row r="7618">
      <c r="A7618" s="95">
        <v>30091</v>
      </c>
      <c r="B7618" s="93" t="s">
        <v>4944</v>
      </c>
      <c r="C7618" s="93" t="s">
        <v>1415</v>
      </c>
      <c r="D7618" s="95">
        <v>2035</v>
      </c>
      <c r="E7618" s="95">
        <v>2026</v>
      </c>
      <c r="F7618" s="95">
        <v>304603</v>
      </c>
      <c r="G7618" s="95">
        <v>250</v>
      </c>
      <c r="H7618" s="93" t="s">
        <v>8976</v>
      </c>
      <c r="I7618" s="93" t="s">
        <v>23898</v>
      </c>
      <c r="J7618" s="93" t="s">
        <v>20879</v>
      </c>
      <c r="K7618" s="93" t="s">
        <v>4945</v>
      </c>
      <c r="L7618" s="14">
        <f>AND(vyberHrace&lt;&gt;"",ISNUMBER(SEARCH(vyberHrace,$B7618)))</f>
      </c>
      <c r="M7618" s="14">
        <f>AND($I7618=MID(kododd,1,2),$J7618=MID(kododd,3,3))</f>
      </c>
    </row>
    <row r="7619">
      <c r="A7619" s="95">
        <v>46328</v>
      </c>
      <c r="B7619" s="93" t="s">
        <v>4946</v>
      </c>
      <c r="C7619" s="93" t="s">
        <v>1416</v>
      </c>
      <c r="D7619" s="95">
        <v>1115</v>
      </c>
      <c r="E7619" s="95">
        <v>1541</v>
      </c>
      <c r="F7619" s="95">
        <v>23760621</v>
      </c>
      <c r="G7619" s="95">
        <v>250</v>
      </c>
      <c r="H7619" s="93" t="s">
        <v>8976</v>
      </c>
      <c r="I7619" s="93" t="s">
        <v>23898</v>
      </c>
      <c r="J7619" s="93" t="s">
        <v>20879</v>
      </c>
      <c r="K7619" s="93" t="s">
        <v>4945</v>
      </c>
      <c r="L7619" s="14">
        <f>AND(vyberHrace&lt;&gt;"",ISNUMBER(SEARCH(vyberHrace,$B7619)))</f>
      </c>
      <c r="M7619" s="14">
        <f>AND($I7619=MID(kododd,1,2),$J7619=MID(kododd,3,3))</f>
      </c>
    </row>
    <row r="7620">
      <c r="A7620" s="95">
        <v>49781</v>
      </c>
      <c r="B7620" s="93" t="s">
        <v>4947</v>
      </c>
      <c r="C7620" s="93" t="s">
        <v>1422</v>
      </c>
      <c r="D7620" s="95">
        <v>1081</v>
      </c>
      <c r="E7620" s="95">
        <v>1545</v>
      </c>
      <c r="F7620" s="95">
        <v>23760630</v>
      </c>
      <c r="G7620" s="95">
        <v>250</v>
      </c>
      <c r="H7620" s="93" t="s">
        <v>8976</v>
      </c>
      <c r="I7620" s="93" t="s">
        <v>23898</v>
      </c>
      <c r="J7620" s="93" t="s">
        <v>20879</v>
      </c>
      <c r="K7620" s="93" t="s">
        <v>4945</v>
      </c>
      <c r="L7620" s="14">
        <f>AND(vyberHrace&lt;&gt;"",ISNUMBER(SEARCH(vyberHrace,$B7620)))</f>
      </c>
      <c r="M7620" s="14">
        <f>AND($I7620=MID(kododd,1,2),$J7620=MID(kododd,3,3))</f>
      </c>
    </row>
    <row r="7621">
      <c r="A7621" s="95">
        <v>50643</v>
      </c>
      <c r="B7621" s="93" t="s">
        <v>6823</v>
      </c>
      <c r="C7621" s="93" t="s">
        <v>1415</v>
      </c>
      <c r="G7621" s="95">
        <v>0</v>
      </c>
      <c r="H7621" s="93" t="s">
        <v>8976</v>
      </c>
      <c r="I7621" s="93" t="s">
        <v>23898</v>
      </c>
      <c r="J7621" s="93" t="s">
        <v>20847</v>
      </c>
      <c r="K7621" s="93" t="s">
        <v>5144</v>
      </c>
      <c r="L7621" s="14">
        <f>AND(vyberHrace&lt;&gt;"",ISNUMBER(SEARCH(vyberHrace,$B7621)))</f>
      </c>
      <c r="M7621" s="14">
        <f>AND($I7621=MID(kododd,1,2),$J7621=MID(kododd,3,3))</f>
      </c>
    </row>
    <row r="7622">
      <c r="A7622" s="95">
        <v>59619</v>
      </c>
      <c r="B7622" s="93" t="s">
        <v>26007</v>
      </c>
      <c r="C7622" s="93" t="s">
        <v>1454</v>
      </c>
      <c r="D7622" s="95">
        <v>1438</v>
      </c>
      <c r="G7622" s="95">
        <v>250</v>
      </c>
      <c r="H7622" s="93" t="s">
        <v>8976</v>
      </c>
      <c r="I7622" s="93" t="s">
        <v>23898</v>
      </c>
      <c r="J7622" s="93" t="s">
        <v>20906</v>
      </c>
      <c r="K7622" s="93" t="s">
        <v>4891</v>
      </c>
      <c r="L7622" s="14">
        <f>AND(vyberHrace&lt;&gt;"",ISNUMBER(SEARCH(vyberHrace,$B7622)))</f>
      </c>
      <c r="M7622" s="14">
        <f>AND($I7622=MID(kododd,1,2),$J7622=MID(kododd,3,3))</f>
      </c>
    </row>
    <row r="7623">
      <c r="A7623" s="95">
        <v>47578</v>
      </c>
      <c r="B7623" s="93" t="s">
        <v>5149</v>
      </c>
      <c r="C7623" s="93" t="s">
        <v>1402</v>
      </c>
      <c r="D7623" s="95">
        <v>1144</v>
      </c>
      <c r="G7623" s="95">
        <v>0</v>
      </c>
      <c r="H7623" s="93" t="s">
        <v>8976</v>
      </c>
      <c r="I7623" s="93" t="s">
        <v>23898</v>
      </c>
      <c r="J7623" s="93" t="s">
        <v>20937</v>
      </c>
      <c r="K7623" s="93" t="s">
        <v>401</v>
      </c>
      <c r="L7623" s="14">
        <f>AND(vyberHrace&lt;&gt;"",ISNUMBER(SEARCH(vyberHrace,$B7623)))</f>
      </c>
      <c r="M7623" s="14">
        <f>AND($I7623=MID(kododd,1,2),$J7623=MID(kododd,3,3))</f>
      </c>
    </row>
    <row r="7624">
      <c r="A7624" s="95">
        <v>47579</v>
      </c>
      <c r="B7624" s="93" t="s">
        <v>5150</v>
      </c>
      <c r="C7624" s="93" t="s">
        <v>1416</v>
      </c>
      <c r="G7624" s="95">
        <v>0</v>
      </c>
      <c r="H7624" s="93" t="s">
        <v>8976</v>
      </c>
      <c r="I7624" s="93" t="s">
        <v>23898</v>
      </c>
      <c r="J7624" s="93" t="s">
        <v>20937</v>
      </c>
      <c r="K7624" s="93" t="s">
        <v>401</v>
      </c>
      <c r="L7624" s="14">
        <f>AND(vyberHrace&lt;&gt;"",ISNUMBER(SEARCH(vyberHrace,$B7624)))</f>
      </c>
      <c r="M7624" s="14">
        <f>AND($I7624=MID(kododd,1,2),$J7624=MID(kododd,3,3))</f>
      </c>
    </row>
    <row r="7625">
      <c r="A7625" s="95">
        <v>10844</v>
      </c>
      <c r="B7625" s="93" t="s">
        <v>5156</v>
      </c>
      <c r="C7625" s="93" t="s">
        <v>1453</v>
      </c>
      <c r="D7625" s="95">
        <v>1900</v>
      </c>
      <c r="E7625" s="95">
        <v>1947</v>
      </c>
      <c r="F7625" s="95">
        <v>374679</v>
      </c>
      <c r="G7625" s="95">
        <v>0</v>
      </c>
      <c r="H7625" s="93" t="s">
        <v>8976</v>
      </c>
      <c r="I7625" s="93" t="s">
        <v>23898</v>
      </c>
      <c r="J7625" s="93" t="s">
        <v>20860</v>
      </c>
      <c r="K7625" s="93" t="s">
        <v>5137</v>
      </c>
      <c r="L7625" s="14">
        <f>AND(vyberHrace&lt;&gt;"",ISNUMBER(SEARCH(vyberHrace,$B7625)))</f>
      </c>
      <c r="M7625" s="14">
        <f>AND($I7625=MID(kododd,1,2),$J7625=MID(kododd,3,3))</f>
      </c>
    </row>
    <row r="7626">
      <c r="A7626" s="95">
        <v>54469</v>
      </c>
      <c r="B7626" s="93" t="s">
        <v>2844</v>
      </c>
      <c r="C7626" s="93" t="s">
        <v>1400</v>
      </c>
      <c r="D7626" s="95">
        <v>1405</v>
      </c>
      <c r="G7626" s="95">
        <v>250</v>
      </c>
      <c r="H7626" s="93" t="s">
        <v>8976</v>
      </c>
      <c r="I7626" s="93" t="s">
        <v>23898</v>
      </c>
      <c r="J7626" s="93" t="s">
        <v>20890</v>
      </c>
      <c r="K7626" s="93" t="s">
        <v>246</v>
      </c>
      <c r="L7626" s="14">
        <f>AND(vyberHrace&lt;&gt;"",ISNUMBER(SEARCH(vyberHrace,$B7626)))</f>
      </c>
      <c r="M7626" s="14">
        <f>AND($I7626=MID(kododd,1,2),$J7626=MID(kododd,3,3))</f>
      </c>
    </row>
    <row r="7627">
      <c r="A7627" s="95">
        <v>5431</v>
      </c>
      <c r="B7627" s="93" t="s">
        <v>5176</v>
      </c>
      <c r="C7627" s="93" t="s">
        <v>1432</v>
      </c>
      <c r="D7627" s="95">
        <v>1897</v>
      </c>
      <c r="E7627" s="95">
        <v>1953</v>
      </c>
      <c r="F7627" s="95">
        <v>315532</v>
      </c>
      <c r="G7627" s="95">
        <v>250</v>
      </c>
      <c r="H7627" s="93" t="s">
        <v>8976</v>
      </c>
      <c r="I7627" s="93" t="s">
        <v>23898</v>
      </c>
      <c r="J7627" s="93" t="s">
        <v>20902</v>
      </c>
      <c r="K7627" s="93" t="s">
        <v>5177</v>
      </c>
      <c r="L7627" s="14">
        <f>AND(vyberHrace&lt;&gt;"",ISNUMBER(SEARCH(vyberHrace,$B7627)))</f>
      </c>
      <c r="M7627" s="14">
        <f>AND($I7627=MID(kododd,1,2),$J7627=MID(kododd,3,3))</f>
      </c>
    </row>
    <row r="7628">
      <c r="A7628" s="95">
        <v>51191</v>
      </c>
      <c r="B7628" s="93" t="s">
        <v>7732</v>
      </c>
      <c r="C7628" s="93" t="s">
        <v>1412</v>
      </c>
      <c r="G7628" s="95">
        <v>0</v>
      </c>
      <c r="H7628" s="93" t="s">
        <v>8976</v>
      </c>
      <c r="I7628" s="93" t="s">
        <v>23898</v>
      </c>
      <c r="J7628" s="93" t="s">
        <v>20906</v>
      </c>
      <c r="K7628" s="93" t="s">
        <v>4891</v>
      </c>
      <c r="L7628" s="14">
        <f>AND(vyberHrace&lt;&gt;"",ISNUMBER(SEARCH(vyberHrace,$B7628)))</f>
      </c>
      <c r="M7628" s="14">
        <f>AND($I7628=MID(kododd,1,2),$J7628=MID(kododd,3,3))</f>
      </c>
    </row>
    <row r="7629">
      <c r="A7629" s="95">
        <v>51190</v>
      </c>
      <c r="B7629" s="93" t="s">
        <v>7733</v>
      </c>
      <c r="C7629" s="93" t="s">
        <v>1422</v>
      </c>
      <c r="G7629" s="95">
        <v>0</v>
      </c>
      <c r="H7629" s="93" t="s">
        <v>8976</v>
      </c>
      <c r="I7629" s="93" t="s">
        <v>23898</v>
      </c>
      <c r="J7629" s="93" t="s">
        <v>20906</v>
      </c>
      <c r="K7629" s="93" t="s">
        <v>4891</v>
      </c>
      <c r="L7629" s="14">
        <f>AND(vyberHrace&lt;&gt;"",ISNUMBER(SEARCH(vyberHrace,$B7629)))</f>
      </c>
      <c r="M7629" s="14">
        <f>AND($I7629=MID(kododd,1,2),$J7629=MID(kododd,3,3))</f>
      </c>
    </row>
    <row r="7630">
      <c r="A7630" s="95">
        <v>63776</v>
      </c>
      <c r="B7630" s="93" t="s">
        <v>29971</v>
      </c>
      <c r="C7630" s="93" t="s">
        <v>1486</v>
      </c>
      <c r="G7630" s="95">
        <v>250</v>
      </c>
      <c r="H7630" s="93" t="s">
        <v>8976</v>
      </c>
      <c r="I7630" s="93" t="s">
        <v>23898</v>
      </c>
      <c r="J7630" s="93" t="s">
        <v>20894</v>
      </c>
      <c r="K7630" s="93" t="s">
        <v>6910</v>
      </c>
      <c r="L7630" s="14">
        <f>AND(vyberHrace&lt;&gt;"",ISNUMBER(SEARCH(vyberHrace,$B7630)))</f>
      </c>
      <c r="M7630" s="14">
        <f>AND($I7630=MID(kododd,1,2),$J7630=MID(kododd,3,3))</f>
      </c>
    </row>
    <row r="7631">
      <c r="A7631" s="95">
        <v>43737</v>
      </c>
      <c r="B7631" s="93" t="s">
        <v>7816</v>
      </c>
      <c r="C7631" s="93" t="s">
        <v>1429</v>
      </c>
      <c r="D7631" s="95">
        <v>1853</v>
      </c>
      <c r="E7631" s="95">
        <v>1895</v>
      </c>
      <c r="F7631" s="95">
        <v>393592</v>
      </c>
      <c r="G7631" s="95">
        <v>250</v>
      </c>
      <c r="H7631" s="93" t="s">
        <v>8976</v>
      </c>
      <c r="I7631" s="93" t="s">
        <v>23898</v>
      </c>
      <c r="J7631" s="93" t="s">
        <v>20894</v>
      </c>
      <c r="K7631" s="93" t="s">
        <v>6910</v>
      </c>
      <c r="L7631" s="14">
        <f>AND(vyberHrace&lt;&gt;"",ISNUMBER(SEARCH(vyberHrace,$B7631)))</f>
      </c>
      <c r="M7631" s="14">
        <f>AND($I7631=MID(kododd,1,2),$J7631=MID(kododd,3,3))</f>
      </c>
    </row>
    <row r="7632">
      <c r="A7632" s="95">
        <v>32430</v>
      </c>
      <c r="B7632" s="93" t="s">
        <v>6512</v>
      </c>
      <c r="C7632" s="93" t="s">
        <v>1475</v>
      </c>
      <c r="D7632" s="95">
        <v>1941</v>
      </c>
      <c r="E7632" s="95">
        <v>1940</v>
      </c>
      <c r="F7632" s="95">
        <v>343730</v>
      </c>
      <c r="G7632" s="95">
        <v>250</v>
      </c>
      <c r="H7632" s="93" t="s">
        <v>8976</v>
      </c>
      <c r="I7632" s="93" t="s">
        <v>23898</v>
      </c>
      <c r="J7632" s="93" t="s">
        <v>20847</v>
      </c>
      <c r="K7632" s="93" t="s">
        <v>5144</v>
      </c>
      <c r="L7632" s="14">
        <f>AND(vyberHrace&lt;&gt;"",ISNUMBER(SEARCH(vyberHrace,$B7632)))</f>
      </c>
      <c r="M7632" s="14">
        <f>AND($I7632=MID(kododd,1,2),$J7632=MID(kododd,3,3))</f>
      </c>
    </row>
    <row r="7633">
      <c r="A7633" s="95">
        <v>56136</v>
      </c>
      <c r="B7633" s="93" t="s">
        <v>22064</v>
      </c>
      <c r="C7633" s="93" t="s">
        <v>1424</v>
      </c>
      <c r="D7633" s="95">
        <v>1418</v>
      </c>
      <c r="F7633" s="95">
        <v>23770953</v>
      </c>
      <c r="G7633" s="95">
        <v>250</v>
      </c>
      <c r="H7633" s="93" t="s">
        <v>8976</v>
      </c>
      <c r="I7633" s="93" t="s">
        <v>23898</v>
      </c>
      <c r="J7633" s="93" t="s">
        <v>20855</v>
      </c>
      <c r="K7633" s="93" t="s">
        <v>148</v>
      </c>
      <c r="L7633" s="14">
        <f>AND(vyberHrace&lt;&gt;"",ISNUMBER(SEARCH(vyberHrace,$B7633)))</f>
      </c>
      <c r="M7633" s="14">
        <f>AND($I7633=MID(kododd,1,2),$J7633=MID(kododd,3,3))</f>
      </c>
    </row>
    <row r="7634">
      <c r="A7634" s="95">
        <v>56135</v>
      </c>
      <c r="B7634" s="93" t="s">
        <v>6027</v>
      </c>
      <c r="C7634" s="93" t="s">
        <v>1420</v>
      </c>
      <c r="D7634" s="95">
        <v>1448</v>
      </c>
      <c r="F7634" s="95">
        <v>23770961</v>
      </c>
      <c r="G7634" s="95">
        <v>250</v>
      </c>
      <c r="H7634" s="93" t="s">
        <v>8976</v>
      </c>
      <c r="I7634" s="93" t="s">
        <v>23898</v>
      </c>
      <c r="J7634" s="93" t="s">
        <v>20855</v>
      </c>
      <c r="K7634" s="93" t="s">
        <v>148</v>
      </c>
      <c r="L7634" s="14">
        <f>AND(vyberHrace&lt;&gt;"",ISNUMBER(SEARCH(vyberHrace,$B7634)))</f>
      </c>
      <c r="M7634" s="14">
        <f>AND($I7634=MID(kododd,1,2),$J7634=MID(kododd,3,3))</f>
      </c>
    </row>
    <row r="7635">
      <c r="A7635" s="95">
        <v>38290</v>
      </c>
      <c r="B7635" s="93" t="s">
        <v>6028</v>
      </c>
      <c r="C7635" s="93" t="s">
        <v>1409</v>
      </c>
      <c r="D7635" s="95">
        <v>1453</v>
      </c>
      <c r="E7635" s="95">
        <v>1632</v>
      </c>
      <c r="F7635" s="95">
        <v>385620</v>
      </c>
      <c r="G7635" s="95">
        <v>0</v>
      </c>
      <c r="H7635" s="93" t="s">
        <v>8976</v>
      </c>
      <c r="I7635" s="93" t="s">
        <v>23898</v>
      </c>
      <c r="J7635" s="93" t="s">
        <v>20849</v>
      </c>
      <c r="K7635" s="93" t="s">
        <v>23909</v>
      </c>
      <c r="L7635" s="14">
        <f>AND(vyberHrace&lt;&gt;"",ISNUMBER(SEARCH(vyberHrace,$B7635)))</f>
      </c>
      <c r="M7635" s="14">
        <f>AND($I7635=MID(kododd,1,2),$J7635=MID(kododd,3,3))</f>
      </c>
    </row>
    <row r="7636">
      <c r="A7636" s="95">
        <v>36297</v>
      </c>
      <c r="B7636" s="93" t="s">
        <v>6029</v>
      </c>
      <c r="C7636" s="93" t="s">
        <v>1444</v>
      </c>
      <c r="D7636" s="95">
        <v>1296</v>
      </c>
      <c r="E7636" s="95">
        <v>1568</v>
      </c>
      <c r="F7636" s="95">
        <v>377791</v>
      </c>
      <c r="G7636" s="95">
        <v>0</v>
      </c>
      <c r="H7636" s="93" t="s">
        <v>8976</v>
      </c>
      <c r="I7636" s="93" t="s">
        <v>23898</v>
      </c>
      <c r="J7636" s="93" t="s">
        <v>20849</v>
      </c>
      <c r="K7636" s="93" t="s">
        <v>23909</v>
      </c>
      <c r="L7636" s="14">
        <f>AND(vyberHrace&lt;&gt;"",ISNUMBER(SEARCH(vyberHrace,$B7636)))</f>
      </c>
      <c r="M7636" s="14">
        <f>AND($I7636=MID(kododd,1,2),$J7636=MID(kododd,3,3))</f>
      </c>
    </row>
    <row r="7637">
      <c r="A7637" s="95">
        <v>5935</v>
      </c>
      <c r="B7637" s="93" t="s">
        <v>6038</v>
      </c>
      <c r="C7637" s="93" t="s">
        <v>1471</v>
      </c>
      <c r="D7637" s="95">
        <v>1625</v>
      </c>
      <c r="F7637" s="95">
        <v>23722827</v>
      </c>
      <c r="G7637" s="95">
        <v>0</v>
      </c>
      <c r="H7637" s="93" t="s">
        <v>8976</v>
      </c>
      <c r="I7637" s="93" t="s">
        <v>23898</v>
      </c>
      <c r="J7637" s="93" t="s">
        <v>20969</v>
      </c>
      <c r="K7637" s="93" t="s">
        <v>4717</v>
      </c>
      <c r="L7637" s="14">
        <f>AND(vyberHrace&lt;&gt;"",ISNUMBER(SEARCH(vyberHrace,$B7637)))</f>
      </c>
      <c r="M7637" s="14">
        <f>AND($I7637=MID(kododd,1,2),$J7637=MID(kododd,3,3))</f>
      </c>
    </row>
    <row r="7638">
      <c r="A7638" s="95">
        <v>58275</v>
      </c>
      <c r="B7638" s="93" t="s">
        <v>8817</v>
      </c>
      <c r="C7638" s="93" t="s">
        <v>1418</v>
      </c>
      <c r="F7638" s="95">
        <v>23785799</v>
      </c>
      <c r="G7638" s="95">
        <v>250</v>
      </c>
      <c r="H7638" s="93" t="s">
        <v>8976</v>
      </c>
      <c r="I7638" s="93" t="s">
        <v>23898</v>
      </c>
      <c r="J7638" s="93" t="s">
        <v>20906</v>
      </c>
      <c r="K7638" s="93" t="s">
        <v>4891</v>
      </c>
      <c r="L7638" s="14">
        <f>AND(vyberHrace&lt;&gt;"",ISNUMBER(SEARCH(vyberHrace,$B7638)))</f>
      </c>
      <c r="M7638" s="14">
        <f>AND($I7638=MID(kododd,1,2),$J7638=MID(kododd,3,3))</f>
      </c>
    </row>
    <row r="7639">
      <c r="A7639" s="95">
        <v>59710</v>
      </c>
      <c r="B7639" s="93" t="s">
        <v>26085</v>
      </c>
      <c r="C7639" s="93" t="s">
        <v>1418</v>
      </c>
      <c r="F7639" s="95">
        <v>23781114</v>
      </c>
      <c r="G7639" s="95">
        <v>0</v>
      </c>
      <c r="H7639" s="93" t="s">
        <v>8976</v>
      </c>
      <c r="I7639" s="93" t="s">
        <v>23898</v>
      </c>
      <c r="J7639" s="93" t="s">
        <v>20925</v>
      </c>
      <c r="K7639" s="93" t="s">
        <v>1495</v>
      </c>
      <c r="L7639" s="14">
        <f>AND(vyberHrace&lt;&gt;"",ISNUMBER(SEARCH(vyberHrace,$B7639)))</f>
      </c>
      <c r="M7639" s="14">
        <f>AND($I7639=MID(kododd,1,2),$J7639=MID(kododd,3,3))</f>
      </c>
    </row>
    <row r="7640">
      <c r="A7640" s="95">
        <v>61680</v>
      </c>
      <c r="B7640" s="93" t="s">
        <v>18731</v>
      </c>
      <c r="C7640" s="93" t="s">
        <v>1399</v>
      </c>
      <c r="D7640" s="95">
        <v>1592</v>
      </c>
      <c r="F7640" s="95">
        <v>23794410</v>
      </c>
      <c r="G7640" s="95">
        <v>250</v>
      </c>
      <c r="H7640" s="93" t="s">
        <v>8976</v>
      </c>
      <c r="I7640" s="93" t="s">
        <v>23898</v>
      </c>
      <c r="J7640" s="93" t="s">
        <v>20844</v>
      </c>
      <c r="K7640" s="93" t="s">
        <v>3601</v>
      </c>
      <c r="L7640" s="14">
        <f>AND(vyberHrace&lt;&gt;"",ISNUMBER(SEARCH(vyberHrace,$B7640)))</f>
      </c>
      <c r="M7640" s="14">
        <f>AND($I7640=MID(kododd,1,2),$J7640=MID(kododd,3,3))</f>
      </c>
    </row>
    <row r="7641">
      <c r="A7641" s="95">
        <v>56900</v>
      </c>
      <c r="B7641" s="93" t="s">
        <v>2139</v>
      </c>
      <c r="C7641" s="93" t="s">
        <v>1422</v>
      </c>
      <c r="F7641" s="95">
        <v>23765160</v>
      </c>
      <c r="G7641" s="95">
        <v>0</v>
      </c>
      <c r="H7641" s="93" t="s">
        <v>8976</v>
      </c>
      <c r="I7641" s="93" t="s">
        <v>23898</v>
      </c>
      <c r="J7641" s="93" t="s">
        <v>20847</v>
      </c>
      <c r="K7641" s="93" t="s">
        <v>5144</v>
      </c>
      <c r="L7641" s="14">
        <f>AND(vyberHrace&lt;&gt;"",ISNUMBER(SEARCH(vyberHrace,$B7641)))</f>
      </c>
      <c r="M7641" s="14">
        <f>AND($I7641=MID(kododd,1,2),$J7641=MID(kododd,3,3))</f>
      </c>
    </row>
    <row r="7642">
      <c r="A7642" s="95">
        <v>57565</v>
      </c>
      <c r="B7642" s="93" t="s">
        <v>4823</v>
      </c>
      <c r="C7642" s="93" t="s">
        <v>1442</v>
      </c>
      <c r="G7642" s="95">
        <v>0</v>
      </c>
      <c r="H7642" s="93" t="s">
        <v>8976</v>
      </c>
      <c r="I7642" s="93" t="s">
        <v>23898</v>
      </c>
      <c r="J7642" s="93" t="s">
        <v>20847</v>
      </c>
      <c r="K7642" s="93" t="s">
        <v>5144</v>
      </c>
      <c r="L7642" s="14">
        <f>AND(vyberHrace&lt;&gt;"",ISNUMBER(SEARCH(vyberHrace,$B7642)))</f>
      </c>
      <c r="M7642" s="14">
        <f>AND($I7642=MID(kododd,1,2),$J7642=MID(kododd,3,3))</f>
      </c>
    </row>
    <row r="7643">
      <c r="A7643" s="95">
        <v>60426</v>
      </c>
      <c r="B7643" s="93" t="s">
        <v>19906</v>
      </c>
      <c r="C7643" s="93" t="s">
        <v>1398</v>
      </c>
      <c r="G7643" s="95">
        <v>0</v>
      </c>
      <c r="H7643" s="93" t="s">
        <v>8976</v>
      </c>
      <c r="I7643" s="93" t="s">
        <v>23898</v>
      </c>
      <c r="J7643" s="93" t="s">
        <v>20890</v>
      </c>
      <c r="K7643" s="93" t="s">
        <v>246</v>
      </c>
      <c r="L7643" s="14">
        <f>AND(vyberHrace&lt;&gt;"",ISNUMBER(SEARCH(vyberHrace,$B7643)))</f>
      </c>
      <c r="M7643" s="14">
        <f>AND($I7643=MID(kododd,1,2),$J7643=MID(kododd,3,3))</f>
      </c>
    </row>
    <row r="7644">
      <c r="A7644" s="95">
        <v>46003</v>
      </c>
      <c r="B7644" s="93" t="s">
        <v>4694</v>
      </c>
      <c r="C7644" s="93" t="s">
        <v>1410</v>
      </c>
      <c r="D7644" s="95">
        <v>1036</v>
      </c>
      <c r="F7644" s="95">
        <v>23711248</v>
      </c>
      <c r="G7644" s="95">
        <v>0</v>
      </c>
      <c r="H7644" s="93" t="s">
        <v>8976</v>
      </c>
      <c r="I7644" s="93" t="s">
        <v>23898</v>
      </c>
      <c r="J7644" s="93" t="s">
        <v>20969</v>
      </c>
      <c r="K7644" s="93" t="s">
        <v>4717</v>
      </c>
      <c r="L7644" s="14">
        <f>AND(vyberHrace&lt;&gt;"",ISNUMBER(SEARCH(vyberHrace,$B7644)))</f>
      </c>
      <c r="M7644" s="14">
        <f>AND($I7644=MID(kododd,1,2),$J7644=MID(kododd,3,3))</f>
      </c>
    </row>
    <row r="7645">
      <c r="A7645" s="95">
        <v>59672</v>
      </c>
      <c r="B7645" s="93" t="s">
        <v>26054</v>
      </c>
      <c r="C7645" s="93" t="s">
        <v>1450</v>
      </c>
      <c r="G7645" s="95">
        <v>250</v>
      </c>
      <c r="H7645" s="93" t="s">
        <v>8976</v>
      </c>
      <c r="I7645" s="93" t="s">
        <v>23898</v>
      </c>
      <c r="J7645" s="93" t="s">
        <v>20849</v>
      </c>
      <c r="K7645" s="93" t="s">
        <v>23909</v>
      </c>
      <c r="L7645" s="14">
        <f>AND(vyberHrace&lt;&gt;"",ISNUMBER(SEARCH(vyberHrace,$B7645)))</f>
      </c>
      <c r="M7645" s="14">
        <f>AND($I7645=MID(kododd,1,2),$J7645=MID(kododd,3,3))</f>
      </c>
    </row>
    <row r="7646">
      <c r="A7646" s="95">
        <v>12757</v>
      </c>
      <c r="B7646" s="93" t="s">
        <v>378</v>
      </c>
      <c r="C7646" s="93" t="s">
        <v>1428</v>
      </c>
      <c r="D7646" s="95">
        <v>1690</v>
      </c>
      <c r="E7646" s="95">
        <v>1798</v>
      </c>
      <c r="F7646" s="95">
        <v>368571</v>
      </c>
      <c r="G7646" s="95">
        <v>250</v>
      </c>
      <c r="H7646" s="93" t="s">
        <v>8976</v>
      </c>
      <c r="I7646" s="93" t="s">
        <v>23898</v>
      </c>
      <c r="J7646" s="93" t="s">
        <v>20906</v>
      </c>
      <c r="K7646" s="93" t="s">
        <v>4891</v>
      </c>
      <c r="L7646" s="14">
        <f>AND(vyberHrace&lt;&gt;"",ISNUMBER(SEARCH(vyberHrace,$B7646)))</f>
      </c>
      <c r="M7646" s="14">
        <f>AND($I7646=MID(kododd,1,2),$J7646=MID(kododd,3,3))</f>
      </c>
    </row>
    <row r="7647">
      <c r="A7647" s="95">
        <v>56779</v>
      </c>
      <c r="B7647" s="93" t="s">
        <v>2821</v>
      </c>
      <c r="C7647" s="93" t="s">
        <v>1422</v>
      </c>
      <c r="G7647" s="95">
        <v>0</v>
      </c>
      <c r="H7647" s="93" t="s">
        <v>8976</v>
      </c>
      <c r="I7647" s="93" t="s">
        <v>23898</v>
      </c>
      <c r="J7647" s="93" t="s">
        <v>20879</v>
      </c>
      <c r="K7647" s="93" t="s">
        <v>4945</v>
      </c>
      <c r="L7647" s="14">
        <f>AND(vyberHrace&lt;&gt;"",ISNUMBER(SEARCH(vyberHrace,$B7647)))</f>
      </c>
      <c r="M7647" s="14">
        <f>AND($I7647=MID(kododd,1,2),$J7647=MID(kododd,3,3))</f>
      </c>
    </row>
    <row r="7648">
      <c r="A7648" s="95">
        <v>14201</v>
      </c>
      <c r="B7648" s="93" t="s">
        <v>400</v>
      </c>
      <c r="C7648" s="93" t="s">
        <v>1464</v>
      </c>
      <c r="G7648" s="95">
        <v>0</v>
      </c>
      <c r="H7648" s="93" t="s">
        <v>8976</v>
      </c>
      <c r="I7648" s="93" t="s">
        <v>23898</v>
      </c>
      <c r="J7648" s="93" t="s">
        <v>20937</v>
      </c>
      <c r="K7648" s="93" t="s">
        <v>401</v>
      </c>
      <c r="L7648" s="14">
        <f>AND(vyberHrace&lt;&gt;"",ISNUMBER(SEARCH(vyberHrace,$B7648)))</f>
      </c>
      <c r="M7648" s="14">
        <f>AND($I7648=MID(kododd,1,2),$J7648=MID(kododd,3,3))</f>
      </c>
    </row>
    <row r="7649">
      <c r="A7649" s="95">
        <v>11957</v>
      </c>
      <c r="B7649" s="93" t="s">
        <v>402</v>
      </c>
      <c r="C7649" s="93" t="s">
        <v>1453</v>
      </c>
      <c r="D7649" s="95">
        <v>1457</v>
      </c>
      <c r="G7649" s="95">
        <v>0</v>
      </c>
      <c r="H7649" s="93" t="s">
        <v>8976</v>
      </c>
      <c r="I7649" s="93" t="s">
        <v>23898</v>
      </c>
      <c r="J7649" s="93" t="s">
        <v>20937</v>
      </c>
      <c r="K7649" s="93" t="s">
        <v>401</v>
      </c>
      <c r="L7649" s="14">
        <f>AND(vyberHrace&lt;&gt;"",ISNUMBER(SEARCH(vyberHrace,$B7649)))</f>
      </c>
      <c r="M7649" s="14">
        <f>AND($I7649=MID(kododd,1,2),$J7649=MID(kododd,3,3))</f>
      </c>
    </row>
    <row r="7650">
      <c r="A7650" s="95">
        <v>61477</v>
      </c>
      <c r="B7650" s="93" t="s">
        <v>27658</v>
      </c>
      <c r="C7650" s="93" t="s">
        <v>1412</v>
      </c>
      <c r="D7650" s="95">
        <v>1427</v>
      </c>
      <c r="E7650" s="95">
        <v>1502</v>
      </c>
      <c r="F7650" s="95">
        <v>23793023</v>
      </c>
      <c r="G7650" s="95">
        <v>250</v>
      </c>
      <c r="H7650" s="93" t="s">
        <v>8976</v>
      </c>
      <c r="I7650" s="93" t="s">
        <v>23898</v>
      </c>
      <c r="J7650" s="93" t="s">
        <v>20847</v>
      </c>
      <c r="K7650" s="93" t="s">
        <v>5144</v>
      </c>
      <c r="L7650" s="14">
        <f>AND(vyberHrace&lt;&gt;"",ISNUMBER(SEARCH(vyberHrace,$B7650)))</f>
      </c>
      <c r="M7650" s="14">
        <f>AND($I7650=MID(kododd,1,2),$J7650=MID(kododd,3,3))</f>
      </c>
    </row>
    <row r="7651">
      <c r="A7651" s="95">
        <v>250</v>
      </c>
      <c r="B7651" s="93" t="s">
        <v>5858</v>
      </c>
      <c r="C7651" s="93" t="s">
        <v>1440</v>
      </c>
      <c r="D7651" s="95">
        <v>2207</v>
      </c>
      <c r="G7651" s="95">
        <v>500</v>
      </c>
      <c r="H7651" s="93" t="s">
        <v>8976</v>
      </c>
      <c r="I7651" s="93" t="s">
        <v>23898</v>
      </c>
      <c r="J7651" s="93" t="s">
        <v>23412</v>
      </c>
      <c r="K7651" s="93" t="s">
        <v>21360</v>
      </c>
      <c r="L7651" s="14">
        <f>AND(vyberHrace&lt;&gt;"",ISNUMBER(SEARCH(vyberHrace,$B7651)))</f>
      </c>
      <c r="M7651" s="14">
        <f>AND($I7651=MID(kododd,1,2),$J7651=MID(kododd,3,3))</f>
      </c>
    </row>
    <row r="7652">
      <c r="A7652" s="95">
        <v>50896</v>
      </c>
      <c r="B7652" s="93" t="s">
        <v>6813</v>
      </c>
      <c r="C7652" s="93" t="s">
        <v>1402</v>
      </c>
      <c r="G7652" s="95">
        <v>0</v>
      </c>
      <c r="H7652" s="93" t="s">
        <v>8976</v>
      </c>
      <c r="I7652" s="93" t="s">
        <v>23898</v>
      </c>
      <c r="J7652" s="93" t="s">
        <v>20855</v>
      </c>
      <c r="K7652" s="93" t="s">
        <v>148</v>
      </c>
      <c r="L7652" s="14">
        <f>AND(vyberHrace&lt;&gt;"",ISNUMBER(SEARCH(vyberHrace,$B7652)))</f>
      </c>
      <c r="M7652" s="14">
        <f>AND($I7652=MID(kododd,1,2),$J7652=MID(kododd,3,3))</f>
      </c>
    </row>
    <row r="7653">
      <c r="A7653" s="95">
        <v>11866</v>
      </c>
      <c r="B7653" s="93" t="s">
        <v>5882</v>
      </c>
      <c r="C7653" s="93" t="s">
        <v>1469</v>
      </c>
      <c r="D7653" s="95">
        <v>1662</v>
      </c>
      <c r="G7653" s="95">
        <v>0</v>
      </c>
      <c r="H7653" s="93" t="s">
        <v>8976</v>
      </c>
      <c r="I7653" s="93" t="s">
        <v>23898</v>
      </c>
      <c r="J7653" s="93" t="s">
        <v>20849</v>
      </c>
      <c r="K7653" s="93" t="s">
        <v>23909</v>
      </c>
      <c r="L7653" s="14">
        <f>AND(vyberHrace&lt;&gt;"",ISNUMBER(SEARCH(vyberHrace,$B7653)))</f>
      </c>
      <c r="M7653" s="14">
        <f>AND($I7653=MID(kododd,1,2),$J7653=MID(kododd,3,3))</f>
      </c>
    </row>
    <row r="7654">
      <c r="A7654" s="95">
        <v>61552</v>
      </c>
      <c r="B7654" s="93" t="s">
        <v>27725</v>
      </c>
      <c r="C7654" s="93" t="s">
        <v>1422</v>
      </c>
      <c r="F7654" s="95">
        <v>23794429</v>
      </c>
      <c r="G7654" s="95">
        <v>250</v>
      </c>
      <c r="H7654" s="93" t="s">
        <v>8976</v>
      </c>
      <c r="I7654" s="93" t="s">
        <v>23898</v>
      </c>
      <c r="J7654" s="93" t="s">
        <v>20894</v>
      </c>
      <c r="K7654" s="93" t="s">
        <v>6910</v>
      </c>
      <c r="L7654" s="14">
        <f>AND(vyberHrace&lt;&gt;"",ISNUMBER(SEARCH(vyberHrace,$B7654)))</f>
      </c>
      <c r="M7654" s="14">
        <f>AND($I7654=MID(kododd,1,2),$J7654=MID(kododd,3,3))</f>
      </c>
    </row>
    <row r="7655">
      <c r="A7655" s="95">
        <v>36760</v>
      </c>
      <c r="B7655" s="93" t="s">
        <v>5930</v>
      </c>
      <c r="C7655" s="93" t="s">
        <v>1421</v>
      </c>
      <c r="D7655" s="95">
        <v>1265</v>
      </c>
      <c r="G7655" s="95">
        <v>0</v>
      </c>
      <c r="H7655" s="93" t="s">
        <v>8976</v>
      </c>
      <c r="I7655" s="93" t="s">
        <v>23898</v>
      </c>
      <c r="J7655" s="93" t="s">
        <v>20937</v>
      </c>
      <c r="K7655" s="93" t="s">
        <v>401</v>
      </c>
      <c r="L7655" s="14">
        <f>AND(vyberHrace&lt;&gt;"",ISNUMBER(SEARCH(vyberHrace,$B7655)))</f>
      </c>
      <c r="M7655" s="14">
        <f>AND($I7655=MID(kododd,1,2),$J7655=MID(kododd,3,3))</f>
      </c>
    </row>
    <row r="7656">
      <c r="A7656" s="95">
        <v>57770</v>
      </c>
      <c r="B7656" s="93" t="s">
        <v>24325</v>
      </c>
      <c r="C7656" s="93" t="s">
        <v>1450</v>
      </c>
      <c r="G7656" s="95">
        <v>250</v>
      </c>
      <c r="H7656" s="93" t="s">
        <v>8976</v>
      </c>
      <c r="I7656" s="93" t="s">
        <v>23898</v>
      </c>
      <c r="J7656" s="93" t="s">
        <v>20880</v>
      </c>
      <c r="K7656" s="93" t="s">
        <v>6862</v>
      </c>
      <c r="L7656" s="14">
        <f>AND(vyberHrace&lt;&gt;"",ISNUMBER(SEARCH(vyberHrace,$B7656)))</f>
      </c>
      <c r="M7656" s="14">
        <f>AND($I7656=MID(kododd,1,2),$J7656=MID(kododd,3,3))</f>
      </c>
    </row>
    <row r="7657">
      <c r="A7657" s="95">
        <v>48414</v>
      </c>
      <c r="B7657" s="93" t="s">
        <v>6003</v>
      </c>
      <c r="C7657" s="93" t="s">
        <v>1422</v>
      </c>
      <c r="G7657" s="95">
        <v>0</v>
      </c>
      <c r="H7657" s="93" t="s">
        <v>8976</v>
      </c>
      <c r="I7657" s="93" t="s">
        <v>23898</v>
      </c>
      <c r="J7657" s="93" t="s">
        <v>20922</v>
      </c>
      <c r="K7657" s="93" t="s">
        <v>5566</v>
      </c>
      <c r="L7657" s="14">
        <f>AND(vyberHrace&lt;&gt;"",ISNUMBER(SEARCH(vyberHrace,$B7657)))</f>
      </c>
      <c r="M7657" s="14">
        <f>AND($I7657=MID(kododd,1,2),$J7657=MID(kododd,3,3))</f>
      </c>
    </row>
    <row r="7658">
      <c r="A7658" s="95">
        <v>44543</v>
      </c>
      <c r="B7658" s="93" t="s">
        <v>6009</v>
      </c>
      <c r="C7658" s="93" t="s">
        <v>1408</v>
      </c>
      <c r="G7658" s="95">
        <v>0</v>
      </c>
      <c r="H7658" s="93" t="s">
        <v>8976</v>
      </c>
      <c r="I7658" s="93" t="s">
        <v>23898</v>
      </c>
      <c r="J7658" s="93" t="s">
        <v>20969</v>
      </c>
      <c r="K7658" s="93" t="s">
        <v>4717</v>
      </c>
      <c r="L7658" s="14">
        <f>AND(vyberHrace&lt;&gt;"",ISNUMBER(SEARCH(vyberHrace,$B7658)))</f>
      </c>
      <c r="M7658" s="14">
        <f>AND($I7658=MID(kododd,1,2),$J7658=MID(kododd,3,3))</f>
      </c>
    </row>
    <row r="7659">
      <c r="A7659" s="95">
        <v>5434</v>
      </c>
      <c r="B7659" s="93" t="s">
        <v>139</v>
      </c>
      <c r="C7659" s="93" t="s">
        <v>1413</v>
      </c>
      <c r="D7659" s="95">
        <v>1678</v>
      </c>
      <c r="E7659" s="95">
        <v>1860</v>
      </c>
      <c r="F7659" s="95">
        <v>315524</v>
      </c>
      <c r="G7659" s="95">
        <v>250</v>
      </c>
      <c r="H7659" s="93" t="s">
        <v>8976</v>
      </c>
      <c r="I7659" s="93" t="s">
        <v>23898</v>
      </c>
      <c r="J7659" s="93" t="s">
        <v>20902</v>
      </c>
      <c r="K7659" s="93" t="s">
        <v>5177</v>
      </c>
      <c r="L7659" s="14">
        <f>AND(vyberHrace&lt;&gt;"",ISNUMBER(SEARCH(vyberHrace,$B7659)))</f>
      </c>
      <c r="M7659" s="14">
        <f>AND($I7659=MID(kododd,1,2),$J7659=MID(kododd,3,3))</f>
      </c>
    </row>
    <row r="7660">
      <c r="A7660" s="95">
        <v>414</v>
      </c>
      <c r="B7660" s="93" t="s">
        <v>147</v>
      </c>
      <c r="C7660" s="93" t="s">
        <v>1432</v>
      </c>
      <c r="D7660" s="95">
        <v>2162</v>
      </c>
      <c r="E7660" s="95">
        <v>2167</v>
      </c>
      <c r="F7660" s="95">
        <v>313106</v>
      </c>
      <c r="G7660" s="95">
        <v>0</v>
      </c>
      <c r="H7660" s="93" t="s">
        <v>8976</v>
      </c>
      <c r="I7660" s="93" t="s">
        <v>23898</v>
      </c>
      <c r="J7660" s="93" t="s">
        <v>20855</v>
      </c>
      <c r="K7660" s="93" t="s">
        <v>148</v>
      </c>
      <c r="L7660" s="14">
        <f>AND(vyberHrace&lt;&gt;"",ISNUMBER(SEARCH(vyberHrace,$B7660)))</f>
      </c>
      <c r="M7660" s="14">
        <f>AND($I7660=MID(kododd,1,2),$J7660=MID(kododd,3,3))</f>
      </c>
    </row>
    <row r="7661">
      <c r="A7661" s="95">
        <v>4159</v>
      </c>
      <c r="B7661" s="93" t="s">
        <v>149</v>
      </c>
      <c r="C7661" s="93" t="s">
        <v>1439</v>
      </c>
      <c r="D7661" s="95">
        <v>2027</v>
      </c>
      <c r="E7661" s="95">
        <v>2037</v>
      </c>
      <c r="F7661" s="95">
        <v>311758</v>
      </c>
      <c r="G7661" s="95">
        <v>250</v>
      </c>
      <c r="H7661" s="93" t="s">
        <v>8976</v>
      </c>
      <c r="I7661" s="93" t="s">
        <v>23898</v>
      </c>
      <c r="J7661" s="93" t="s">
        <v>20922</v>
      </c>
      <c r="K7661" s="93" t="s">
        <v>5566</v>
      </c>
      <c r="L7661" s="14">
        <f>AND(vyberHrace&lt;&gt;"",ISNUMBER(SEARCH(vyberHrace,$B7661)))</f>
      </c>
      <c r="M7661" s="14">
        <f>AND($I7661=MID(kododd,1,2),$J7661=MID(kododd,3,3))</f>
      </c>
    </row>
    <row r="7662">
      <c r="A7662" s="95">
        <v>47938</v>
      </c>
      <c r="B7662" s="93" t="s">
        <v>156</v>
      </c>
      <c r="C7662" s="93" t="s">
        <v>1406</v>
      </c>
      <c r="D7662" s="95">
        <v>1933</v>
      </c>
      <c r="E7662" s="95">
        <v>2030</v>
      </c>
      <c r="F7662" s="95">
        <v>23724447</v>
      </c>
      <c r="G7662" s="95">
        <v>250</v>
      </c>
      <c r="H7662" s="93" t="s">
        <v>8976</v>
      </c>
      <c r="I7662" s="93" t="s">
        <v>23898</v>
      </c>
      <c r="J7662" s="93" t="s">
        <v>20847</v>
      </c>
      <c r="K7662" s="93" t="s">
        <v>5144</v>
      </c>
      <c r="L7662" s="14">
        <f>AND(vyberHrace&lt;&gt;"",ISNUMBER(SEARCH(vyberHrace,$B7662)))</f>
      </c>
      <c r="M7662" s="14">
        <f>AND($I7662=MID(kododd,1,2),$J7662=MID(kododd,3,3))</f>
      </c>
    </row>
    <row r="7663">
      <c r="A7663" s="95">
        <v>47937</v>
      </c>
      <c r="B7663" s="93" t="s">
        <v>157</v>
      </c>
      <c r="C7663" s="93" t="s">
        <v>1406</v>
      </c>
      <c r="D7663" s="95">
        <v>1784</v>
      </c>
      <c r="E7663" s="95">
        <v>1923</v>
      </c>
      <c r="F7663" s="95">
        <v>23724455</v>
      </c>
      <c r="G7663" s="95">
        <v>250</v>
      </c>
      <c r="H7663" s="93" t="s">
        <v>8976</v>
      </c>
      <c r="I7663" s="93" t="s">
        <v>23898</v>
      </c>
      <c r="J7663" s="93" t="s">
        <v>20847</v>
      </c>
      <c r="K7663" s="93" t="s">
        <v>5144</v>
      </c>
      <c r="L7663" s="14">
        <f>AND(vyberHrace&lt;&gt;"",ISNUMBER(SEARCH(vyberHrace,$B7663)))</f>
      </c>
      <c r="M7663" s="14">
        <f>AND($I7663=MID(kododd,1,2),$J7663=MID(kododd,3,3))</f>
      </c>
    </row>
    <row r="7664">
      <c r="A7664" s="95">
        <v>50682</v>
      </c>
      <c r="B7664" s="93" t="s">
        <v>2158</v>
      </c>
      <c r="C7664" s="93" t="s">
        <v>1416</v>
      </c>
      <c r="D7664" s="95">
        <v>1293</v>
      </c>
      <c r="F7664" s="95">
        <v>23782420</v>
      </c>
      <c r="G7664" s="95">
        <v>250</v>
      </c>
      <c r="H7664" s="93" t="s">
        <v>8976</v>
      </c>
      <c r="I7664" s="93" t="s">
        <v>23898</v>
      </c>
      <c r="J7664" s="93" t="s">
        <v>20894</v>
      </c>
      <c r="K7664" s="93" t="s">
        <v>6910</v>
      </c>
      <c r="L7664" s="14">
        <f>AND(vyberHrace&lt;&gt;"",ISNUMBER(SEARCH(vyberHrace,$B7664)))</f>
      </c>
      <c r="M7664" s="14">
        <f>AND($I7664=MID(kododd,1,2),$J7664=MID(kododd,3,3))</f>
      </c>
    </row>
    <row r="7665">
      <c r="A7665" s="95">
        <v>13809</v>
      </c>
      <c r="B7665" s="93" t="s">
        <v>12765</v>
      </c>
      <c r="C7665" s="93" t="s">
        <v>1417</v>
      </c>
      <c r="D7665" s="95">
        <v>1274</v>
      </c>
      <c r="G7665" s="95">
        <v>0</v>
      </c>
      <c r="H7665" s="93" t="s">
        <v>8976</v>
      </c>
      <c r="I7665" s="93" t="s">
        <v>23898</v>
      </c>
      <c r="J7665" s="93" t="s">
        <v>20855</v>
      </c>
      <c r="K7665" s="93" t="s">
        <v>148</v>
      </c>
      <c r="L7665" s="14">
        <f>AND(vyberHrace&lt;&gt;"",ISNUMBER(SEARCH(vyberHrace,$B7665)))</f>
      </c>
      <c r="M7665" s="14">
        <f>AND($I7665=MID(kododd,1,2),$J7665=MID(kododd,3,3))</f>
      </c>
    </row>
    <row r="7666">
      <c r="A7666" s="95">
        <v>56079</v>
      </c>
      <c r="B7666" s="93" t="s">
        <v>6543</v>
      </c>
      <c r="C7666" s="93" t="s">
        <v>3255</v>
      </c>
      <c r="D7666" s="95">
        <v>1050</v>
      </c>
      <c r="F7666" s="95">
        <v>23770970</v>
      </c>
      <c r="G7666" s="95">
        <v>0</v>
      </c>
      <c r="H7666" s="93" t="s">
        <v>8976</v>
      </c>
      <c r="I7666" s="93" t="s">
        <v>23898</v>
      </c>
      <c r="J7666" s="93" t="s">
        <v>20847</v>
      </c>
      <c r="K7666" s="93" t="s">
        <v>5144</v>
      </c>
      <c r="L7666" s="14">
        <f>AND(vyberHrace&lt;&gt;"",ISNUMBER(SEARCH(vyberHrace,$B7666)))</f>
      </c>
      <c r="M7666" s="14">
        <f>AND($I7666=MID(kododd,1,2),$J7666=MID(kododd,3,3))</f>
      </c>
    </row>
    <row r="7667">
      <c r="A7667" s="95">
        <v>61412</v>
      </c>
      <c r="B7667" s="93" t="s">
        <v>27602</v>
      </c>
      <c r="C7667" s="93" t="s">
        <v>1424</v>
      </c>
      <c r="G7667" s="95">
        <v>250</v>
      </c>
      <c r="H7667" s="93" t="s">
        <v>8976</v>
      </c>
      <c r="I7667" s="93" t="s">
        <v>23898</v>
      </c>
      <c r="J7667" s="93" t="s">
        <v>20860</v>
      </c>
      <c r="K7667" s="93" t="s">
        <v>5137</v>
      </c>
      <c r="L7667" s="14">
        <f>AND(vyberHrace&lt;&gt;"",ISNUMBER(SEARCH(vyberHrace,$B7667)))</f>
      </c>
      <c r="M7667" s="14">
        <f>AND($I7667=MID(kododd,1,2),$J7667=MID(kododd,3,3))</f>
      </c>
    </row>
    <row r="7668">
      <c r="A7668" s="95">
        <v>59454</v>
      </c>
      <c r="B7668" s="93" t="s">
        <v>25864</v>
      </c>
      <c r="C7668" s="93" t="s">
        <v>1450</v>
      </c>
      <c r="G7668" s="95">
        <v>0</v>
      </c>
      <c r="H7668" s="93" t="s">
        <v>8976</v>
      </c>
      <c r="I7668" s="93" t="s">
        <v>23898</v>
      </c>
      <c r="J7668" s="93" t="s">
        <v>20855</v>
      </c>
      <c r="K7668" s="93" t="s">
        <v>148</v>
      </c>
      <c r="L7668" s="14">
        <f>AND(vyberHrace&lt;&gt;"",ISNUMBER(SEARCH(vyberHrace,$B7668)))</f>
      </c>
      <c r="M7668" s="14">
        <f>AND($I7668=MID(kododd,1,2),$J7668=MID(kododd,3,3))</f>
      </c>
    </row>
    <row r="7669">
      <c r="A7669" s="95">
        <v>59455</v>
      </c>
      <c r="B7669" s="93" t="s">
        <v>25865</v>
      </c>
      <c r="C7669" s="93" t="s">
        <v>1487</v>
      </c>
      <c r="G7669" s="95">
        <v>0</v>
      </c>
      <c r="H7669" s="93" t="s">
        <v>8976</v>
      </c>
      <c r="I7669" s="93" t="s">
        <v>23898</v>
      </c>
      <c r="J7669" s="93" t="s">
        <v>20855</v>
      </c>
      <c r="K7669" s="93" t="s">
        <v>148</v>
      </c>
      <c r="L7669" s="14">
        <f>AND(vyberHrace&lt;&gt;"",ISNUMBER(SEARCH(vyberHrace,$B7669)))</f>
      </c>
      <c r="M7669" s="14">
        <f>AND($I7669=MID(kododd,1,2),$J7669=MID(kododd,3,3))</f>
      </c>
    </row>
    <row r="7670">
      <c r="A7670" s="95">
        <v>13810</v>
      </c>
      <c r="B7670" s="93" t="s">
        <v>13686</v>
      </c>
      <c r="C7670" s="93" t="s">
        <v>1417</v>
      </c>
      <c r="D7670" s="95">
        <v>1630</v>
      </c>
      <c r="F7670" s="95">
        <v>315559</v>
      </c>
      <c r="G7670" s="95">
        <v>250</v>
      </c>
      <c r="H7670" s="93" t="s">
        <v>8976</v>
      </c>
      <c r="I7670" s="93" t="s">
        <v>23898</v>
      </c>
      <c r="J7670" s="93" t="s">
        <v>20867</v>
      </c>
      <c r="K7670" s="93" t="s">
        <v>13687</v>
      </c>
      <c r="L7670" s="14">
        <f>AND(vyberHrace&lt;&gt;"",ISNUMBER(SEARCH(vyberHrace,$B7670)))</f>
      </c>
      <c r="M7670" s="14">
        <f>AND($I7670=MID(kododd,1,2),$J7670=MID(kododd,3,3))</f>
      </c>
    </row>
    <row r="7671">
      <c r="A7671" s="95">
        <v>48020</v>
      </c>
      <c r="B7671" s="93" t="s">
        <v>12279</v>
      </c>
      <c r="C7671" s="93" t="s">
        <v>1438</v>
      </c>
      <c r="D7671" s="95">
        <v>1263</v>
      </c>
      <c r="F7671" s="95">
        <v>23723696</v>
      </c>
      <c r="G7671" s="95">
        <v>0</v>
      </c>
      <c r="H7671" s="93" t="s">
        <v>8976</v>
      </c>
      <c r="I7671" s="93" t="s">
        <v>23898</v>
      </c>
      <c r="J7671" s="93" t="s">
        <v>20879</v>
      </c>
      <c r="K7671" s="93" t="s">
        <v>4945</v>
      </c>
      <c r="L7671" s="14">
        <f>AND(vyberHrace&lt;&gt;"",ISNUMBER(SEARCH(vyberHrace,$B7671)))</f>
      </c>
      <c r="M7671" s="14">
        <f>AND($I7671=MID(kododd,1,2),$J7671=MID(kododd,3,3))</f>
      </c>
    </row>
    <row r="7672">
      <c r="A7672" s="95">
        <v>32113</v>
      </c>
      <c r="B7672" s="93" t="s">
        <v>6668</v>
      </c>
      <c r="C7672" s="93" t="s">
        <v>1451</v>
      </c>
      <c r="D7672" s="95">
        <v>1422</v>
      </c>
      <c r="G7672" s="95">
        <v>0</v>
      </c>
      <c r="H7672" s="93" t="s">
        <v>8976</v>
      </c>
      <c r="I7672" s="93" t="s">
        <v>23898</v>
      </c>
      <c r="J7672" s="93" t="s">
        <v>20849</v>
      </c>
      <c r="K7672" s="93" t="s">
        <v>23909</v>
      </c>
      <c r="L7672" s="14">
        <f>AND(vyberHrace&lt;&gt;"",ISNUMBER(SEARCH(vyberHrace,$B7672)))</f>
      </c>
      <c r="M7672" s="14">
        <f>AND($I7672=MID(kododd,1,2),$J7672=MID(kododd,3,3))</f>
      </c>
    </row>
    <row r="7673">
      <c r="A7673" s="95">
        <v>35161</v>
      </c>
      <c r="B7673" s="93" t="s">
        <v>6668</v>
      </c>
      <c r="C7673" s="93" t="s">
        <v>1444</v>
      </c>
      <c r="D7673" s="95">
        <v>1694</v>
      </c>
      <c r="E7673" s="95">
        <v>1701</v>
      </c>
      <c r="F7673" s="95">
        <v>389889</v>
      </c>
      <c r="G7673" s="95">
        <v>250</v>
      </c>
      <c r="H7673" s="93" t="s">
        <v>8976</v>
      </c>
      <c r="I7673" s="93" t="s">
        <v>23898</v>
      </c>
      <c r="J7673" s="93" t="s">
        <v>20849</v>
      </c>
      <c r="K7673" s="93" t="s">
        <v>23909</v>
      </c>
      <c r="L7673" s="14">
        <f>AND(vyberHrace&lt;&gt;"",ISNUMBER(SEARCH(vyberHrace,$B7673)))</f>
      </c>
      <c r="M7673" s="14">
        <f>AND($I7673=MID(kododd,1,2),$J7673=MID(kododd,3,3))</f>
      </c>
    </row>
    <row r="7674">
      <c r="A7674" s="95">
        <v>5436</v>
      </c>
      <c r="B7674" s="93" t="s">
        <v>6674</v>
      </c>
      <c r="C7674" s="93" t="s">
        <v>1456</v>
      </c>
      <c r="D7674" s="95">
        <v>1690</v>
      </c>
      <c r="E7674" s="95">
        <v>1818</v>
      </c>
      <c r="F7674" s="95">
        <v>384801</v>
      </c>
      <c r="G7674" s="95">
        <v>250</v>
      </c>
      <c r="H7674" s="93" t="s">
        <v>8976</v>
      </c>
      <c r="I7674" s="93" t="s">
        <v>23898</v>
      </c>
      <c r="J7674" s="93" t="s">
        <v>20860</v>
      </c>
      <c r="K7674" s="93" t="s">
        <v>5137</v>
      </c>
      <c r="L7674" s="14">
        <f>AND(vyberHrace&lt;&gt;"",ISNUMBER(SEARCH(vyberHrace,$B7674)))</f>
      </c>
      <c r="M7674" s="14">
        <f>AND($I7674=MID(kododd,1,2),$J7674=MID(kododd,3,3))</f>
      </c>
    </row>
    <row r="7675">
      <c r="A7675" s="95">
        <v>1160</v>
      </c>
      <c r="B7675" s="93" t="s">
        <v>6675</v>
      </c>
      <c r="C7675" s="93" t="s">
        <v>1435</v>
      </c>
      <c r="D7675" s="95">
        <v>2075</v>
      </c>
      <c r="F7675" s="95">
        <v>315591</v>
      </c>
      <c r="G7675" s="95">
        <v>0</v>
      </c>
      <c r="H7675" s="93" t="s">
        <v>8976</v>
      </c>
      <c r="I7675" s="93" t="s">
        <v>23898</v>
      </c>
      <c r="J7675" s="93" t="s">
        <v>20906</v>
      </c>
      <c r="K7675" s="93" t="s">
        <v>4891</v>
      </c>
      <c r="L7675" s="14">
        <f>AND(vyberHrace&lt;&gt;"",ISNUMBER(SEARCH(vyberHrace,$B7675)))</f>
      </c>
      <c r="M7675" s="14">
        <f>AND($I7675=MID(kododd,1,2),$J7675=MID(kododd,3,3))</f>
      </c>
    </row>
    <row r="7676">
      <c r="A7676" s="95">
        <v>53341</v>
      </c>
      <c r="B7676" s="93" t="s">
        <v>20061</v>
      </c>
      <c r="C7676" s="93" t="s">
        <v>1412</v>
      </c>
      <c r="F7676" s="95">
        <v>23754532</v>
      </c>
      <c r="G7676" s="95">
        <v>0</v>
      </c>
      <c r="H7676" s="93" t="s">
        <v>8976</v>
      </c>
      <c r="I7676" s="93" t="s">
        <v>23898</v>
      </c>
      <c r="J7676" s="93" t="s">
        <v>20847</v>
      </c>
      <c r="K7676" s="93" t="s">
        <v>5144</v>
      </c>
      <c r="L7676" s="14">
        <f>AND(vyberHrace&lt;&gt;"",ISNUMBER(SEARCH(vyberHrace,$B7676)))</f>
      </c>
      <c r="M7676" s="14">
        <f>AND($I7676=MID(kododd,1,2),$J7676=MID(kododd,3,3))</f>
      </c>
    </row>
    <row r="7677">
      <c r="A7677" s="95">
        <v>5437</v>
      </c>
      <c r="B7677" s="93" t="s">
        <v>6686</v>
      </c>
      <c r="C7677" s="93" t="s">
        <v>1428</v>
      </c>
      <c r="D7677" s="95">
        <v>1595</v>
      </c>
      <c r="E7677" s="95">
        <v>1822</v>
      </c>
      <c r="F7677" s="95">
        <v>317748</v>
      </c>
      <c r="G7677" s="95">
        <v>250</v>
      </c>
      <c r="H7677" s="93" t="s">
        <v>8976</v>
      </c>
      <c r="I7677" s="93" t="s">
        <v>23898</v>
      </c>
      <c r="J7677" s="93" t="s">
        <v>20906</v>
      </c>
      <c r="K7677" s="93" t="s">
        <v>4891</v>
      </c>
      <c r="L7677" s="14">
        <f>AND(vyberHrace&lt;&gt;"",ISNUMBER(SEARCH(vyberHrace,$B7677)))</f>
      </c>
      <c r="M7677" s="14">
        <f>AND($I7677=MID(kododd,1,2),$J7677=MID(kododd,3,3))</f>
      </c>
    </row>
    <row r="7678">
      <c r="A7678" s="95">
        <v>4205</v>
      </c>
      <c r="B7678" s="93" t="s">
        <v>7933</v>
      </c>
      <c r="C7678" s="93" t="s">
        <v>1463</v>
      </c>
      <c r="D7678" s="95">
        <v>1562</v>
      </c>
      <c r="E7678" s="95">
        <v>1696</v>
      </c>
      <c r="F7678" s="95">
        <v>324957</v>
      </c>
      <c r="G7678" s="95">
        <v>250</v>
      </c>
      <c r="H7678" s="93" t="s">
        <v>8976</v>
      </c>
      <c r="I7678" s="93" t="s">
        <v>23898</v>
      </c>
      <c r="J7678" s="93" t="s">
        <v>20859</v>
      </c>
      <c r="K7678" s="93" t="s">
        <v>11255</v>
      </c>
      <c r="L7678" s="14">
        <f>AND(vyberHrace&lt;&gt;"",ISNUMBER(SEARCH(vyberHrace,$B7678)))</f>
      </c>
      <c r="M7678" s="14">
        <f>AND($I7678=MID(kododd,1,2),$J7678=MID(kododd,3,3))</f>
      </c>
    </row>
    <row r="7679">
      <c r="A7679" s="95">
        <v>54737</v>
      </c>
      <c r="B7679" s="93" t="s">
        <v>10142</v>
      </c>
      <c r="C7679" s="93" t="s">
        <v>1424</v>
      </c>
      <c r="F7679" s="95">
        <v>23770988</v>
      </c>
      <c r="G7679" s="95">
        <v>0</v>
      </c>
      <c r="H7679" s="93" t="s">
        <v>8976</v>
      </c>
      <c r="I7679" s="93" t="s">
        <v>23898</v>
      </c>
      <c r="J7679" s="93" t="s">
        <v>20860</v>
      </c>
      <c r="K7679" s="93" t="s">
        <v>5137</v>
      </c>
      <c r="L7679" s="14">
        <f>AND(vyberHrace&lt;&gt;"",ISNUMBER(SEARCH(vyberHrace,$B7679)))</f>
      </c>
      <c r="M7679" s="14">
        <f>AND($I7679=MID(kododd,1,2),$J7679=MID(kododd,3,3))</f>
      </c>
    </row>
    <row r="7680">
      <c r="A7680" s="95">
        <v>36105</v>
      </c>
      <c r="B7680" s="93" t="s">
        <v>10145</v>
      </c>
      <c r="C7680" s="93" t="s">
        <v>1440</v>
      </c>
      <c r="D7680" s="95">
        <v>1362</v>
      </c>
      <c r="E7680" s="95">
        <v>1639</v>
      </c>
      <c r="F7680" s="95">
        <v>23714476</v>
      </c>
      <c r="G7680" s="95">
        <v>250</v>
      </c>
      <c r="H7680" s="93" t="s">
        <v>8976</v>
      </c>
      <c r="I7680" s="93" t="s">
        <v>23898</v>
      </c>
      <c r="J7680" s="93" t="s">
        <v>20903</v>
      </c>
      <c r="K7680" s="93" t="s">
        <v>6920</v>
      </c>
      <c r="L7680" s="14">
        <f>AND(vyberHrace&lt;&gt;"",ISNUMBER(SEARCH(vyberHrace,$B7680)))</f>
      </c>
      <c r="M7680" s="14">
        <f>AND($I7680=MID(kododd,1,2),$J7680=MID(kododd,3,3))</f>
      </c>
    </row>
    <row r="7681">
      <c r="A7681" s="95">
        <v>34690</v>
      </c>
      <c r="B7681" s="93" t="s">
        <v>10146</v>
      </c>
      <c r="C7681" s="93" t="s">
        <v>1414</v>
      </c>
      <c r="D7681" s="95">
        <v>1536</v>
      </c>
      <c r="E7681" s="95">
        <v>1694</v>
      </c>
      <c r="F7681" s="95">
        <v>360430</v>
      </c>
      <c r="G7681" s="95">
        <v>0</v>
      </c>
      <c r="H7681" s="93" t="s">
        <v>8976</v>
      </c>
      <c r="I7681" s="93" t="s">
        <v>23898</v>
      </c>
      <c r="J7681" s="93" t="s">
        <v>20903</v>
      </c>
      <c r="K7681" s="93" t="s">
        <v>6920</v>
      </c>
      <c r="L7681" s="14">
        <f>AND(vyberHrace&lt;&gt;"",ISNUMBER(SEARCH(vyberHrace,$B7681)))</f>
      </c>
      <c r="M7681" s="14">
        <f>AND($I7681=MID(kododd,1,2),$J7681=MID(kododd,3,3))</f>
      </c>
    </row>
    <row r="7682">
      <c r="A7682" s="95">
        <v>9765</v>
      </c>
      <c r="B7682" s="93" t="s">
        <v>10148</v>
      </c>
      <c r="C7682" s="93" t="s">
        <v>1434</v>
      </c>
      <c r="D7682" s="95">
        <v>1890</v>
      </c>
      <c r="E7682" s="95">
        <v>1979</v>
      </c>
      <c r="F7682" s="95">
        <v>323160</v>
      </c>
      <c r="G7682" s="95">
        <v>0</v>
      </c>
      <c r="H7682" s="93" t="s">
        <v>8976</v>
      </c>
      <c r="I7682" s="93" t="s">
        <v>23898</v>
      </c>
      <c r="J7682" s="93" t="s">
        <v>20902</v>
      </c>
      <c r="K7682" s="93" t="s">
        <v>5177</v>
      </c>
      <c r="L7682" s="14">
        <f>AND(vyberHrace&lt;&gt;"",ISNUMBER(SEARCH(vyberHrace,$B7682)))</f>
      </c>
      <c r="M7682" s="14">
        <f>AND($I7682=MID(kododd,1,2),$J7682=MID(kododd,3,3))</f>
      </c>
    </row>
    <row r="7683">
      <c r="A7683" s="95">
        <v>7518</v>
      </c>
      <c r="B7683" s="93" t="s">
        <v>10160</v>
      </c>
      <c r="C7683" s="93" t="s">
        <v>1441</v>
      </c>
      <c r="D7683" s="95">
        <v>1702</v>
      </c>
      <c r="G7683" s="95">
        <v>0</v>
      </c>
      <c r="H7683" s="93" t="s">
        <v>8976</v>
      </c>
      <c r="I7683" s="93" t="s">
        <v>23898</v>
      </c>
      <c r="J7683" s="93" t="s">
        <v>20849</v>
      </c>
      <c r="K7683" s="93" t="s">
        <v>23909</v>
      </c>
      <c r="L7683" s="14">
        <f>AND(vyberHrace&lt;&gt;"",ISNUMBER(SEARCH(vyberHrace,$B7683)))</f>
      </c>
      <c r="M7683" s="14">
        <f>AND($I7683=MID(kododd,1,2),$J7683=MID(kododd,3,3))</f>
      </c>
    </row>
    <row r="7684">
      <c r="A7684" s="95">
        <v>12732</v>
      </c>
      <c r="B7684" s="93" t="s">
        <v>10161</v>
      </c>
      <c r="C7684" s="93" t="s">
        <v>1436</v>
      </c>
      <c r="D7684" s="95">
        <v>1596</v>
      </c>
      <c r="F7684" s="95">
        <v>23785802</v>
      </c>
      <c r="G7684" s="95">
        <v>250</v>
      </c>
      <c r="H7684" s="93" t="s">
        <v>8976</v>
      </c>
      <c r="I7684" s="93" t="s">
        <v>23898</v>
      </c>
      <c r="J7684" s="93" t="s">
        <v>20925</v>
      </c>
      <c r="K7684" s="93" t="s">
        <v>1495</v>
      </c>
      <c r="L7684" s="14">
        <f>AND(vyberHrace&lt;&gt;"",ISNUMBER(SEARCH(vyberHrace,$B7684)))</f>
      </c>
      <c r="M7684" s="14">
        <f>AND($I7684=MID(kododd,1,2),$J7684=MID(kododd,3,3))</f>
      </c>
    </row>
    <row r="7685">
      <c r="A7685" s="95">
        <v>8785</v>
      </c>
      <c r="B7685" s="93" t="s">
        <v>10165</v>
      </c>
      <c r="C7685" s="93" t="s">
        <v>1428</v>
      </c>
      <c r="D7685" s="95">
        <v>1408</v>
      </c>
      <c r="F7685" s="95">
        <v>343528</v>
      </c>
      <c r="G7685" s="95">
        <v>0</v>
      </c>
      <c r="H7685" s="93" t="s">
        <v>8976</v>
      </c>
      <c r="I7685" s="93" t="s">
        <v>23898</v>
      </c>
      <c r="J7685" s="93" t="s">
        <v>20906</v>
      </c>
      <c r="K7685" s="93" t="s">
        <v>4891</v>
      </c>
      <c r="L7685" s="14">
        <f>AND(vyberHrace&lt;&gt;"",ISNUMBER(SEARCH(vyberHrace,$B7685)))</f>
      </c>
      <c r="M7685" s="14">
        <f>AND($I7685=MID(kododd,1,2),$J7685=MID(kododd,3,3))</f>
      </c>
    </row>
    <row r="7686">
      <c r="A7686" s="95">
        <v>47470</v>
      </c>
      <c r="B7686" s="93" t="s">
        <v>11403</v>
      </c>
      <c r="C7686" s="93" t="s">
        <v>1468</v>
      </c>
      <c r="D7686" s="95">
        <v>1241</v>
      </c>
      <c r="F7686" s="95">
        <v>23728078</v>
      </c>
      <c r="G7686" s="95">
        <v>0</v>
      </c>
      <c r="H7686" s="93" t="s">
        <v>8976</v>
      </c>
      <c r="I7686" s="93" t="s">
        <v>23898</v>
      </c>
      <c r="J7686" s="93" t="s">
        <v>20855</v>
      </c>
      <c r="K7686" s="93" t="s">
        <v>148</v>
      </c>
      <c r="L7686" s="14">
        <f>AND(vyberHrace&lt;&gt;"",ISNUMBER(SEARCH(vyberHrace,$B7686)))</f>
      </c>
      <c r="M7686" s="14">
        <f>AND($I7686=MID(kododd,1,2),$J7686=MID(kododd,3,3))</f>
      </c>
    </row>
    <row r="7687">
      <c r="A7687" s="95">
        <v>36759</v>
      </c>
      <c r="B7687" s="93" t="s">
        <v>11407</v>
      </c>
      <c r="C7687" s="93" t="s">
        <v>1415</v>
      </c>
      <c r="D7687" s="95">
        <v>1754</v>
      </c>
      <c r="G7687" s="95">
        <v>0</v>
      </c>
      <c r="H7687" s="93" t="s">
        <v>8976</v>
      </c>
      <c r="I7687" s="93" t="s">
        <v>23898</v>
      </c>
      <c r="J7687" s="93" t="s">
        <v>20937</v>
      </c>
      <c r="K7687" s="93" t="s">
        <v>401</v>
      </c>
      <c r="L7687" s="14">
        <f>AND(vyberHrace&lt;&gt;"",ISNUMBER(SEARCH(vyberHrace,$B7687)))</f>
      </c>
      <c r="M7687" s="14">
        <f>AND($I7687=MID(kododd,1,2),$J7687=MID(kododd,3,3))</f>
      </c>
    </row>
    <row r="7688">
      <c r="A7688" s="95">
        <v>57005</v>
      </c>
      <c r="B7688" s="93" t="s">
        <v>22065</v>
      </c>
      <c r="C7688" s="93" t="s">
        <v>1416</v>
      </c>
      <c r="F7688" s="95">
        <v>23763345</v>
      </c>
      <c r="G7688" s="95">
        <v>250</v>
      </c>
      <c r="H7688" s="93" t="s">
        <v>8976</v>
      </c>
      <c r="I7688" s="93" t="s">
        <v>23898</v>
      </c>
      <c r="J7688" s="93" t="s">
        <v>20855</v>
      </c>
      <c r="K7688" s="93" t="s">
        <v>148</v>
      </c>
      <c r="L7688" s="14">
        <f>AND(vyberHrace&lt;&gt;"",ISNUMBER(SEARCH(vyberHrace,$B7688)))</f>
      </c>
      <c r="M7688" s="14">
        <f>AND($I7688=MID(kododd,1,2),$J7688=MID(kododd,3,3))</f>
      </c>
    </row>
    <row r="7689">
      <c r="A7689" s="95">
        <v>36104</v>
      </c>
      <c r="B7689" s="93" t="s">
        <v>9197</v>
      </c>
      <c r="C7689" s="93" t="s">
        <v>1399</v>
      </c>
      <c r="G7689" s="95">
        <v>0</v>
      </c>
      <c r="H7689" s="93" t="s">
        <v>8976</v>
      </c>
      <c r="I7689" s="93" t="s">
        <v>23898</v>
      </c>
      <c r="J7689" s="93" t="s">
        <v>20903</v>
      </c>
      <c r="K7689" s="93" t="s">
        <v>6920</v>
      </c>
      <c r="L7689" s="14">
        <f>AND(vyberHrace&lt;&gt;"",ISNUMBER(SEARCH(vyberHrace,$B7689)))</f>
      </c>
      <c r="M7689" s="14">
        <f>AND($I7689=MID(kododd,1,2),$J7689=MID(kododd,3,3))</f>
      </c>
    </row>
    <row r="7690">
      <c r="A7690" s="95">
        <v>2314</v>
      </c>
      <c r="B7690" s="93" t="s">
        <v>9198</v>
      </c>
      <c r="C7690" s="93" t="s">
        <v>1430</v>
      </c>
      <c r="D7690" s="95">
        <v>2119</v>
      </c>
      <c r="E7690" s="95">
        <v>2122</v>
      </c>
      <c r="F7690" s="95">
        <v>310190</v>
      </c>
      <c r="G7690" s="95">
        <v>250</v>
      </c>
      <c r="H7690" s="93" t="s">
        <v>8976</v>
      </c>
      <c r="I7690" s="93" t="s">
        <v>23898</v>
      </c>
      <c r="J7690" s="93" t="s">
        <v>20843</v>
      </c>
      <c r="K7690" s="93" t="s">
        <v>5564</v>
      </c>
      <c r="L7690" s="14">
        <f>AND(vyberHrace&lt;&gt;"",ISNUMBER(SEARCH(vyberHrace,$B7690)))</f>
      </c>
      <c r="M7690" s="14">
        <f>AND($I7690=MID(kododd,1,2),$J7690=MID(kododd,3,3))</f>
      </c>
    </row>
    <row r="7691">
      <c r="A7691" s="95">
        <v>55636</v>
      </c>
      <c r="B7691" s="93" t="s">
        <v>22062</v>
      </c>
      <c r="C7691" s="93" t="s">
        <v>1408</v>
      </c>
      <c r="G7691" s="95">
        <v>0</v>
      </c>
      <c r="H7691" s="93" t="s">
        <v>8976</v>
      </c>
      <c r="I7691" s="93" t="s">
        <v>23898</v>
      </c>
      <c r="J7691" s="93" t="s">
        <v>20906</v>
      </c>
      <c r="K7691" s="93" t="s">
        <v>4891</v>
      </c>
      <c r="L7691" s="14">
        <f>AND(vyberHrace&lt;&gt;"",ISNUMBER(SEARCH(vyberHrace,$B7691)))</f>
      </c>
      <c r="M7691" s="14">
        <f>AND($I7691=MID(kododd,1,2),$J7691=MID(kododd,3,3))</f>
      </c>
    </row>
    <row r="7692">
      <c r="A7692" s="95">
        <v>39327</v>
      </c>
      <c r="B7692" s="93" t="s">
        <v>6649</v>
      </c>
      <c r="C7692" s="93" t="s">
        <v>1438</v>
      </c>
      <c r="D7692" s="95">
        <v>1137</v>
      </c>
      <c r="G7692" s="95">
        <v>0</v>
      </c>
      <c r="H7692" s="93" t="s">
        <v>8976</v>
      </c>
      <c r="I7692" s="93" t="s">
        <v>23898</v>
      </c>
      <c r="J7692" s="93" t="s">
        <v>20903</v>
      </c>
      <c r="K7692" s="93" t="s">
        <v>6920</v>
      </c>
      <c r="L7692" s="14">
        <f>AND(vyberHrace&lt;&gt;"",ISNUMBER(SEARCH(vyberHrace,$B7692)))</f>
      </c>
      <c r="M7692" s="14">
        <f>AND($I7692=MID(kododd,1,2),$J7692=MID(kododd,3,3))</f>
      </c>
    </row>
    <row r="7693">
      <c r="A7693" s="95">
        <v>39451</v>
      </c>
      <c r="B7693" s="93" t="s">
        <v>6650</v>
      </c>
      <c r="C7693" s="93" t="s">
        <v>1444</v>
      </c>
      <c r="D7693" s="95">
        <v>1353</v>
      </c>
      <c r="E7693" s="95">
        <v>1614</v>
      </c>
      <c r="F7693" s="95">
        <v>384810</v>
      </c>
      <c r="G7693" s="95">
        <v>0</v>
      </c>
      <c r="H7693" s="93" t="s">
        <v>8976</v>
      </c>
      <c r="I7693" s="93" t="s">
        <v>23898</v>
      </c>
      <c r="J7693" s="93" t="s">
        <v>20849</v>
      </c>
      <c r="K7693" s="93" t="s">
        <v>23909</v>
      </c>
      <c r="L7693" s="14">
        <f>AND(vyberHrace&lt;&gt;"",ISNUMBER(SEARCH(vyberHrace,$B7693)))</f>
      </c>
      <c r="M7693" s="14">
        <f>AND($I7693=MID(kododd,1,2),$J7693=MID(kododd,3,3))</f>
      </c>
    </row>
    <row r="7694">
      <c r="A7694" s="95">
        <v>8237</v>
      </c>
      <c r="B7694" s="93" t="s">
        <v>6651</v>
      </c>
      <c r="C7694" s="93" t="s">
        <v>1423</v>
      </c>
      <c r="D7694" s="95">
        <v>2134</v>
      </c>
      <c r="E7694" s="95">
        <v>2147</v>
      </c>
      <c r="F7694" s="95">
        <v>316318</v>
      </c>
      <c r="G7694" s="95">
        <v>250</v>
      </c>
      <c r="H7694" s="93" t="s">
        <v>8976</v>
      </c>
      <c r="I7694" s="93" t="s">
        <v>23898</v>
      </c>
      <c r="J7694" s="93" t="s">
        <v>20922</v>
      </c>
      <c r="K7694" s="93" t="s">
        <v>5566</v>
      </c>
      <c r="L7694" s="14">
        <f>AND(vyberHrace&lt;&gt;"",ISNUMBER(SEARCH(vyberHrace,$B7694)))</f>
      </c>
      <c r="M7694" s="14">
        <f>AND($I7694=MID(kododd,1,2),$J7694=MID(kododd,3,3))</f>
      </c>
    </row>
    <row r="7695">
      <c r="A7695" s="95">
        <v>47517</v>
      </c>
      <c r="B7695" s="93" t="s">
        <v>6664</v>
      </c>
      <c r="C7695" s="93" t="s">
        <v>1416</v>
      </c>
      <c r="D7695" s="95">
        <v>1464</v>
      </c>
      <c r="E7695" s="95">
        <v>1661</v>
      </c>
      <c r="F7695" s="95">
        <v>23718129</v>
      </c>
      <c r="G7695" s="95">
        <v>250</v>
      </c>
      <c r="H7695" s="93" t="s">
        <v>8976</v>
      </c>
      <c r="I7695" s="93" t="s">
        <v>23898</v>
      </c>
      <c r="J7695" s="93" t="s">
        <v>20860</v>
      </c>
      <c r="K7695" s="93" t="s">
        <v>5137</v>
      </c>
      <c r="L7695" s="14">
        <f>AND(vyberHrace&lt;&gt;"",ISNUMBER(SEARCH(vyberHrace,$B7695)))</f>
      </c>
      <c r="M7695" s="14">
        <f>AND($I7695=MID(kododd,1,2),$J7695=MID(kododd,3,3))</f>
      </c>
    </row>
    <row r="7696">
      <c r="A7696" s="95">
        <v>47518</v>
      </c>
      <c r="B7696" s="93" t="s">
        <v>6665</v>
      </c>
      <c r="C7696" s="93" t="s">
        <v>1416</v>
      </c>
      <c r="D7696" s="95">
        <v>1571</v>
      </c>
      <c r="E7696" s="95">
        <v>1711</v>
      </c>
      <c r="F7696" s="95">
        <v>23718137</v>
      </c>
      <c r="G7696" s="95">
        <v>250</v>
      </c>
      <c r="H7696" s="93" t="s">
        <v>8976</v>
      </c>
      <c r="I7696" s="93" t="s">
        <v>23898</v>
      </c>
      <c r="J7696" s="93" t="s">
        <v>20860</v>
      </c>
      <c r="K7696" s="93" t="s">
        <v>5137</v>
      </c>
      <c r="L7696" s="14">
        <f>AND(vyberHrace&lt;&gt;"",ISNUMBER(SEARCH(vyberHrace,$B7696)))</f>
      </c>
      <c r="M7696" s="14">
        <f>AND($I7696=MID(kododd,1,2),$J7696=MID(kododd,3,3))</f>
      </c>
    </row>
    <row r="7697">
      <c r="A7697" s="95">
        <v>50934</v>
      </c>
      <c r="B7697" s="93" t="s">
        <v>9175</v>
      </c>
      <c r="C7697" s="93" t="s">
        <v>1415</v>
      </c>
      <c r="G7697" s="95">
        <v>0</v>
      </c>
      <c r="H7697" s="93" t="s">
        <v>8976</v>
      </c>
      <c r="I7697" s="93" t="s">
        <v>23898</v>
      </c>
      <c r="J7697" s="93" t="s">
        <v>20860</v>
      </c>
      <c r="K7697" s="93" t="s">
        <v>5137</v>
      </c>
      <c r="L7697" s="14">
        <f>AND(vyberHrace&lt;&gt;"",ISNUMBER(SEARCH(vyberHrace,$B7697)))</f>
      </c>
      <c r="M7697" s="14">
        <f>AND($I7697=MID(kododd,1,2),$J7697=MID(kododd,3,3))</f>
      </c>
    </row>
    <row r="7698">
      <c r="A7698" s="95">
        <v>1421</v>
      </c>
      <c r="B7698" s="93" t="s">
        <v>11114</v>
      </c>
      <c r="C7698" s="93" t="s">
        <v>1468</v>
      </c>
      <c r="D7698" s="95">
        <v>1779</v>
      </c>
      <c r="E7698" s="95">
        <v>1953</v>
      </c>
      <c r="F7698" s="95">
        <v>335932</v>
      </c>
      <c r="G7698" s="95">
        <v>250</v>
      </c>
      <c r="H7698" s="93" t="s">
        <v>8976</v>
      </c>
      <c r="I7698" s="93" t="s">
        <v>23898</v>
      </c>
      <c r="J7698" s="93" t="s">
        <v>20922</v>
      </c>
      <c r="K7698" s="93" t="s">
        <v>5566</v>
      </c>
      <c r="L7698" s="14">
        <f>AND(vyberHrace&lt;&gt;"",ISNUMBER(SEARCH(vyberHrace,$B7698)))</f>
      </c>
      <c r="M7698" s="14">
        <f>AND($I7698=MID(kododd,1,2),$J7698=MID(kododd,3,3))</f>
      </c>
    </row>
    <row r="7699">
      <c r="A7699" s="95">
        <v>1244</v>
      </c>
      <c r="B7699" s="93" t="s">
        <v>11132</v>
      </c>
      <c r="C7699" s="93" t="s">
        <v>1429</v>
      </c>
      <c r="D7699" s="95">
        <v>1704</v>
      </c>
      <c r="E7699" s="95">
        <v>1802</v>
      </c>
      <c r="F7699" s="95">
        <v>317764</v>
      </c>
      <c r="G7699" s="95">
        <v>250</v>
      </c>
      <c r="H7699" s="93" t="s">
        <v>8976</v>
      </c>
      <c r="I7699" s="93" t="s">
        <v>23898</v>
      </c>
      <c r="J7699" s="93" t="s">
        <v>20922</v>
      </c>
      <c r="K7699" s="93" t="s">
        <v>5566</v>
      </c>
      <c r="L7699" s="14">
        <f>AND(vyberHrace&lt;&gt;"",ISNUMBER(SEARCH(vyberHrace,$B7699)))</f>
      </c>
      <c r="M7699" s="14">
        <f>AND($I7699=MID(kododd,1,2),$J7699=MID(kododd,3,3))</f>
      </c>
    </row>
    <row r="7700">
      <c r="A7700" s="95">
        <v>52935</v>
      </c>
      <c r="B7700" s="93" t="s">
        <v>24092</v>
      </c>
      <c r="C7700" s="93" t="s">
        <v>1422</v>
      </c>
      <c r="G7700" s="95">
        <v>250</v>
      </c>
      <c r="H7700" s="93" t="s">
        <v>8976</v>
      </c>
      <c r="I7700" s="93" t="s">
        <v>23898</v>
      </c>
      <c r="J7700" s="93" t="s">
        <v>20855</v>
      </c>
      <c r="K7700" s="93" t="s">
        <v>148</v>
      </c>
      <c r="L7700" s="14">
        <f>AND(vyberHrace&lt;&gt;"",ISNUMBER(SEARCH(vyberHrace,$B7700)))</f>
      </c>
      <c r="M7700" s="14">
        <f>AND($I7700=MID(kododd,1,2),$J7700=MID(kododd,3,3))</f>
      </c>
    </row>
    <row r="7701">
      <c r="A7701" s="95">
        <v>56194</v>
      </c>
      <c r="B7701" s="93" t="s">
        <v>8954</v>
      </c>
      <c r="C7701" s="93" t="s">
        <v>1424</v>
      </c>
      <c r="D7701" s="95">
        <v>1001</v>
      </c>
      <c r="F7701" s="95">
        <v>23770996</v>
      </c>
      <c r="G7701" s="95">
        <v>250</v>
      </c>
      <c r="H7701" s="93" t="s">
        <v>8976</v>
      </c>
      <c r="I7701" s="93" t="s">
        <v>23898</v>
      </c>
      <c r="J7701" s="93" t="s">
        <v>20843</v>
      </c>
      <c r="K7701" s="93" t="s">
        <v>5564</v>
      </c>
      <c r="L7701" s="14">
        <f>AND(vyberHrace&lt;&gt;"",ISNUMBER(SEARCH(vyberHrace,$B7701)))</f>
      </c>
      <c r="M7701" s="14">
        <f>AND($I7701=MID(kododd,1,2),$J7701=MID(kododd,3,3))</f>
      </c>
    </row>
    <row r="7702">
      <c r="A7702" s="95">
        <v>53877</v>
      </c>
      <c r="B7702" s="93" t="s">
        <v>2853</v>
      </c>
      <c r="C7702" s="93" t="s">
        <v>1406</v>
      </c>
      <c r="F7702" s="95">
        <v>23774290</v>
      </c>
      <c r="G7702" s="95">
        <v>0</v>
      </c>
      <c r="H7702" s="93" t="s">
        <v>8976</v>
      </c>
      <c r="I7702" s="93" t="s">
        <v>23898</v>
      </c>
      <c r="J7702" s="93" t="s">
        <v>20880</v>
      </c>
      <c r="K7702" s="93" t="s">
        <v>6862</v>
      </c>
      <c r="L7702" s="14">
        <f>AND(vyberHrace&lt;&gt;"",ISNUMBER(SEARCH(vyberHrace,$B7702)))</f>
      </c>
      <c r="M7702" s="14">
        <f>AND($I7702=MID(kododd,1,2),$J7702=MID(kododd,3,3))</f>
      </c>
    </row>
    <row r="7703">
      <c r="A7703" s="95">
        <v>53878</v>
      </c>
      <c r="B7703" s="93" t="s">
        <v>2854</v>
      </c>
      <c r="C7703" s="93" t="s">
        <v>1420</v>
      </c>
      <c r="G7703" s="95">
        <v>0</v>
      </c>
      <c r="H7703" s="93" t="s">
        <v>8976</v>
      </c>
      <c r="I7703" s="93" t="s">
        <v>23898</v>
      </c>
      <c r="J7703" s="93" t="s">
        <v>20880</v>
      </c>
      <c r="K7703" s="93" t="s">
        <v>6862</v>
      </c>
      <c r="L7703" s="14">
        <f>AND(vyberHrace&lt;&gt;"",ISNUMBER(SEARCH(vyberHrace,$B7703)))</f>
      </c>
      <c r="M7703" s="14">
        <f>AND($I7703=MID(kododd,1,2),$J7703=MID(kododd,3,3))</f>
      </c>
    </row>
    <row r="7704">
      <c r="A7704" s="95">
        <v>55381</v>
      </c>
      <c r="B7704" s="93" t="s">
        <v>22097</v>
      </c>
      <c r="C7704" s="93" t="s">
        <v>1412</v>
      </c>
      <c r="D7704" s="95">
        <v>1739</v>
      </c>
      <c r="E7704" s="95">
        <v>1803</v>
      </c>
      <c r="F7704" s="95">
        <v>23760648</v>
      </c>
      <c r="G7704" s="95">
        <v>250</v>
      </c>
      <c r="H7704" s="93" t="s">
        <v>8976</v>
      </c>
      <c r="I7704" s="93" t="s">
        <v>23898</v>
      </c>
      <c r="J7704" s="93" t="s">
        <v>20855</v>
      </c>
      <c r="K7704" s="93" t="s">
        <v>148</v>
      </c>
      <c r="L7704" s="14">
        <f>AND(vyberHrace&lt;&gt;"",ISNUMBER(SEARCH(vyberHrace,$B7704)))</f>
      </c>
      <c r="M7704" s="14">
        <f>AND($I7704=MID(kododd,1,2),$J7704=MID(kododd,3,3))</f>
      </c>
    </row>
    <row r="7705">
      <c r="A7705" s="95">
        <v>30326</v>
      </c>
      <c r="B7705" s="93" t="s">
        <v>5948</v>
      </c>
      <c r="C7705" s="93" t="s">
        <v>1448</v>
      </c>
      <c r="D7705" s="95">
        <v>1247</v>
      </c>
      <c r="G7705" s="95">
        <v>0</v>
      </c>
      <c r="H7705" s="93" t="s">
        <v>8976</v>
      </c>
      <c r="I7705" s="93" t="s">
        <v>23898</v>
      </c>
      <c r="J7705" s="93" t="s">
        <v>20849</v>
      </c>
      <c r="K7705" s="93" t="s">
        <v>23909</v>
      </c>
      <c r="L7705" s="14">
        <f>AND(vyberHrace&lt;&gt;"",ISNUMBER(SEARCH(vyberHrace,$B7705)))</f>
      </c>
      <c r="M7705" s="14">
        <f>AND($I7705=MID(kododd,1,2),$J7705=MID(kododd,3,3))</f>
      </c>
    </row>
    <row r="7706">
      <c r="A7706" s="95">
        <v>56124</v>
      </c>
      <c r="B7706" s="93" t="s">
        <v>22080</v>
      </c>
      <c r="C7706" s="93" t="s">
        <v>1402</v>
      </c>
      <c r="F7706" s="95">
        <v>23768851</v>
      </c>
      <c r="G7706" s="95">
        <v>250</v>
      </c>
      <c r="H7706" s="93" t="s">
        <v>8976</v>
      </c>
      <c r="I7706" s="93" t="s">
        <v>23898</v>
      </c>
      <c r="J7706" s="93" t="s">
        <v>20847</v>
      </c>
      <c r="K7706" s="93" t="s">
        <v>5144</v>
      </c>
      <c r="L7706" s="14">
        <f>AND(vyberHrace&lt;&gt;"",ISNUMBER(SEARCH(vyberHrace,$B7706)))</f>
      </c>
      <c r="M7706" s="14">
        <f>AND($I7706=MID(kododd,1,2),$J7706=MID(kododd,3,3))</f>
      </c>
    </row>
    <row r="7707">
      <c r="A7707" s="95">
        <v>51964</v>
      </c>
      <c r="B7707" s="93" t="s">
        <v>7642</v>
      </c>
      <c r="C7707" s="93" t="s">
        <v>3255</v>
      </c>
      <c r="G7707" s="95">
        <v>250</v>
      </c>
      <c r="H7707" s="93" t="s">
        <v>8976</v>
      </c>
      <c r="I7707" s="93" t="s">
        <v>23898</v>
      </c>
      <c r="J7707" s="93" t="s">
        <v>20969</v>
      </c>
      <c r="K7707" s="93" t="s">
        <v>4717</v>
      </c>
      <c r="L7707" s="14">
        <f>AND(vyberHrace&lt;&gt;"",ISNUMBER(SEARCH(vyberHrace,$B7707)))</f>
      </c>
      <c r="M7707" s="14">
        <f>AND($I7707=MID(kododd,1,2),$J7707=MID(kododd,3,3))</f>
      </c>
    </row>
    <row r="7708">
      <c r="A7708" s="95">
        <v>14447</v>
      </c>
      <c r="B7708" s="93" t="s">
        <v>9001</v>
      </c>
      <c r="C7708" s="93" t="s">
        <v>1461</v>
      </c>
      <c r="D7708" s="95">
        <v>1914</v>
      </c>
      <c r="E7708" s="95">
        <v>1946</v>
      </c>
      <c r="F7708" s="95">
        <v>327727</v>
      </c>
      <c r="G7708" s="95">
        <v>250</v>
      </c>
      <c r="H7708" s="93" t="s">
        <v>8976</v>
      </c>
      <c r="I7708" s="93" t="s">
        <v>23898</v>
      </c>
      <c r="J7708" s="93" t="s">
        <v>20849</v>
      </c>
      <c r="K7708" s="93" t="s">
        <v>23909</v>
      </c>
      <c r="L7708" s="14">
        <f>AND(vyberHrace&lt;&gt;"",ISNUMBER(SEARCH(vyberHrace,$B7708)))</f>
      </c>
      <c r="M7708" s="14">
        <f>AND($I7708=MID(kododd,1,2),$J7708=MID(kododd,3,3))</f>
      </c>
    </row>
    <row r="7709">
      <c r="A7709" s="95">
        <v>520</v>
      </c>
      <c r="B7709" s="93" t="s">
        <v>9002</v>
      </c>
      <c r="C7709" s="93" t="s">
        <v>1442</v>
      </c>
      <c r="D7709" s="95">
        <v>2067</v>
      </c>
      <c r="E7709" s="95">
        <v>2069</v>
      </c>
      <c r="F7709" s="95">
        <v>310212</v>
      </c>
      <c r="G7709" s="95">
        <v>250</v>
      </c>
      <c r="H7709" s="93" t="s">
        <v>8976</v>
      </c>
      <c r="I7709" s="93" t="s">
        <v>23898</v>
      </c>
      <c r="J7709" s="93" t="s">
        <v>20843</v>
      </c>
      <c r="K7709" s="93" t="s">
        <v>5564</v>
      </c>
      <c r="L7709" s="14">
        <f>AND(vyberHrace&lt;&gt;"",ISNUMBER(SEARCH(vyberHrace,$B7709)))</f>
      </c>
      <c r="M7709" s="14">
        <f>AND($I7709=MID(kododd,1,2),$J7709=MID(kododd,3,3))</f>
      </c>
    </row>
    <row r="7710">
      <c r="A7710" s="95">
        <v>3328</v>
      </c>
      <c r="B7710" s="93" t="s">
        <v>225</v>
      </c>
      <c r="C7710" s="93" t="s">
        <v>1417</v>
      </c>
      <c r="D7710" s="95">
        <v>1946</v>
      </c>
      <c r="E7710" s="95">
        <v>1985</v>
      </c>
      <c r="F7710" s="95">
        <v>316407</v>
      </c>
      <c r="G7710" s="95">
        <v>250</v>
      </c>
      <c r="H7710" s="93" t="s">
        <v>8976</v>
      </c>
      <c r="I7710" s="93" t="s">
        <v>23898</v>
      </c>
      <c r="J7710" s="93" t="s">
        <v>20922</v>
      </c>
      <c r="K7710" s="93" t="s">
        <v>5566</v>
      </c>
      <c r="L7710" s="14">
        <f>AND(vyberHrace&lt;&gt;"",ISNUMBER(SEARCH(vyberHrace,$B7710)))</f>
      </c>
      <c r="M7710" s="14">
        <f>AND($I7710=MID(kododd,1,2),$J7710=MID(kododd,3,3))</f>
      </c>
    </row>
    <row r="7711">
      <c r="A7711" s="95">
        <v>60602</v>
      </c>
      <c r="B7711" s="93" t="s">
        <v>27023</v>
      </c>
      <c r="C7711" s="93" t="s">
        <v>1487</v>
      </c>
      <c r="G7711" s="95">
        <v>250</v>
      </c>
      <c r="H7711" s="93" t="s">
        <v>8976</v>
      </c>
      <c r="I7711" s="93" t="s">
        <v>23898</v>
      </c>
      <c r="J7711" s="93" t="s">
        <v>20849</v>
      </c>
      <c r="K7711" s="93" t="s">
        <v>23909</v>
      </c>
      <c r="L7711" s="14">
        <f>AND(vyberHrace&lt;&gt;"",ISNUMBER(SEARCH(vyberHrace,$B7711)))</f>
      </c>
      <c r="M7711" s="14">
        <f>AND($I7711=MID(kododd,1,2),$J7711=MID(kododd,3,3))</f>
      </c>
    </row>
    <row r="7712">
      <c r="A7712" s="95">
        <v>59667</v>
      </c>
      <c r="B7712" s="93" t="s">
        <v>26050</v>
      </c>
      <c r="C7712" s="93" t="s">
        <v>1420</v>
      </c>
      <c r="G7712" s="95">
        <v>250</v>
      </c>
      <c r="H7712" s="93" t="s">
        <v>8976</v>
      </c>
      <c r="I7712" s="93" t="s">
        <v>23898</v>
      </c>
      <c r="J7712" s="93" t="s">
        <v>20849</v>
      </c>
      <c r="K7712" s="93" t="s">
        <v>23909</v>
      </c>
      <c r="L7712" s="14">
        <f>AND(vyberHrace&lt;&gt;"",ISNUMBER(SEARCH(vyberHrace,$B7712)))</f>
      </c>
      <c r="M7712" s="14">
        <f>AND($I7712=MID(kododd,1,2),$J7712=MID(kododd,3,3))</f>
      </c>
    </row>
    <row r="7713">
      <c r="A7713" s="95">
        <v>48048</v>
      </c>
      <c r="B7713" s="93" t="s">
        <v>245</v>
      </c>
      <c r="C7713" s="93" t="s">
        <v>1435</v>
      </c>
      <c r="D7713" s="95">
        <v>1504</v>
      </c>
      <c r="F7713" s="95">
        <v>571006672</v>
      </c>
      <c r="G7713" s="95">
        <v>250</v>
      </c>
      <c r="H7713" s="93" t="s">
        <v>8976</v>
      </c>
      <c r="I7713" s="93" t="s">
        <v>23898</v>
      </c>
      <c r="J7713" s="93" t="s">
        <v>20890</v>
      </c>
      <c r="K7713" s="93" t="s">
        <v>246</v>
      </c>
      <c r="L7713" s="14">
        <f>AND(vyberHrace&lt;&gt;"",ISNUMBER(SEARCH(vyberHrace,$B7713)))</f>
      </c>
      <c r="M7713" s="14">
        <f>AND($I7713=MID(kododd,1,2),$J7713=MID(kododd,3,3))</f>
      </c>
    </row>
    <row r="7714">
      <c r="A7714" s="95">
        <v>60603</v>
      </c>
      <c r="B7714" s="93" t="s">
        <v>27024</v>
      </c>
      <c r="C7714" s="93" t="s">
        <v>1450</v>
      </c>
      <c r="G7714" s="95">
        <v>250</v>
      </c>
      <c r="H7714" s="93" t="s">
        <v>8976</v>
      </c>
      <c r="I7714" s="93" t="s">
        <v>23898</v>
      </c>
      <c r="J7714" s="93" t="s">
        <v>20849</v>
      </c>
      <c r="K7714" s="93" t="s">
        <v>23909</v>
      </c>
      <c r="L7714" s="14">
        <f>AND(vyberHrace&lt;&gt;"",ISNUMBER(SEARCH(vyberHrace,$B7714)))</f>
      </c>
      <c r="M7714" s="14">
        <f>AND($I7714=MID(kododd,1,2),$J7714=MID(kododd,3,3))</f>
      </c>
    </row>
    <row r="7715">
      <c r="A7715" s="95">
        <v>61806</v>
      </c>
      <c r="B7715" s="93" t="s">
        <v>27952</v>
      </c>
      <c r="C7715" s="93" t="s">
        <v>1416</v>
      </c>
      <c r="F7715" s="95">
        <v>23768177</v>
      </c>
      <c r="G7715" s="95">
        <v>250</v>
      </c>
      <c r="H7715" s="93" t="s">
        <v>8976</v>
      </c>
      <c r="I7715" s="93" t="s">
        <v>23898</v>
      </c>
      <c r="J7715" s="93" t="s">
        <v>20847</v>
      </c>
      <c r="K7715" s="93" t="s">
        <v>5144</v>
      </c>
      <c r="L7715" s="14">
        <f>AND(vyberHrace&lt;&gt;"",ISNUMBER(SEARCH(vyberHrace,$B7715)))</f>
      </c>
      <c r="M7715" s="14">
        <f>AND($I7715=MID(kododd,1,2),$J7715=MID(kododd,3,3))</f>
      </c>
    </row>
    <row r="7716">
      <c r="A7716" s="95">
        <v>641</v>
      </c>
      <c r="B7716" s="93" t="s">
        <v>6275</v>
      </c>
      <c r="C7716" s="93" t="s">
        <v>1470</v>
      </c>
      <c r="D7716" s="95">
        <v>1648</v>
      </c>
      <c r="E7716" s="95">
        <v>1802</v>
      </c>
      <c r="F7716" s="95">
        <v>331619</v>
      </c>
      <c r="G7716" s="95">
        <v>250</v>
      </c>
      <c r="H7716" s="93" t="s">
        <v>8976</v>
      </c>
      <c r="I7716" s="93" t="s">
        <v>23898</v>
      </c>
      <c r="J7716" s="93" t="s">
        <v>20844</v>
      </c>
      <c r="K7716" s="93" t="s">
        <v>3601</v>
      </c>
      <c r="L7716" s="14">
        <f>AND(vyberHrace&lt;&gt;"",ISNUMBER(SEARCH(vyberHrace,$B7716)))</f>
      </c>
      <c r="M7716" s="14">
        <f>AND($I7716=MID(kododd,1,2),$J7716=MID(kododd,3,3))</f>
      </c>
    </row>
    <row r="7717">
      <c r="A7717" s="95">
        <v>63087</v>
      </c>
      <c r="B7717" s="93" t="s">
        <v>28953</v>
      </c>
      <c r="C7717" s="93" t="s">
        <v>1424</v>
      </c>
      <c r="G7717" s="95">
        <v>250</v>
      </c>
      <c r="H7717" s="93" t="s">
        <v>8976</v>
      </c>
      <c r="I7717" s="93" t="s">
        <v>23898</v>
      </c>
      <c r="J7717" s="93" t="s">
        <v>20879</v>
      </c>
      <c r="K7717" s="93" t="s">
        <v>4945</v>
      </c>
      <c r="L7717" s="14">
        <f>AND(vyberHrace&lt;&gt;"",ISNUMBER(SEARCH(vyberHrace,$B7717)))</f>
      </c>
      <c r="M7717" s="14">
        <f>AND($I7717=MID(kododd,1,2),$J7717=MID(kododd,3,3))</f>
      </c>
    </row>
    <row r="7718">
      <c r="A7718" s="95">
        <v>4410</v>
      </c>
      <c r="B7718" s="93" t="s">
        <v>6276</v>
      </c>
      <c r="C7718" s="93" t="s">
        <v>1437</v>
      </c>
      <c r="D7718" s="95">
        <v>2179</v>
      </c>
      <c r="E7718" s="95">
        <v>2171</v>
      </c>
      <c r="F7718" s="95">
        <v>311235</v>
      </c>
      <c r="G7718" s="95">
        <v>250</v>
      </c>
      <c r="H7718" s="93" t="s">
        <v>8976</v>
      </c>
      <c r="I7718" s="93" t="s">
        <v>23898</v>
      </c>
      <c r="J7718" s="93" t="s">
        <v>20879</v>
      </c>
      <c r="K7718" s="93" t="s">
        <v>4945</v>
      </c>
      <c r="L7718" s="14">
        <f>AND(vyberHrace&lt;&gt;"",ISNUMBER(SEARCH(vyberHrace,$B7718)))</f>
      </c>
      <c r="M7718" s="14">
        <f>AND($I7718=MID(kododd,1,2),$J7718=MID(kododd,3,3))</f>
      </c>
    </row>
    <row r="7719">
      <c r="A7719" s="95">
        <v>16870</v>
      </c>
      <c r="B7719" s="93" t="s">
        <v>6278</v>
      </c>
      <c r="C7719" s="93" t="s">
        <v>1465</v>
      </c>
      <c r="D7719" s="95">
        <v>1460</v>
      </c>
      <c r="F7719" s="95">
        <v>395960</v>
      </c>
      <c r="G7719" s="95">
        <v>250</v>
      </c>
      <c r="H7719" s="93" t="s">
        <v>8976</v>
      </c>
      <c r="I7719" s="93" t="s">
        <v>23898</v>
      </c>
      <c r="J7719" s="93" t="s">
        <v>20880</v>
      </c>
      <c r="K7719" s="93" t="s">
        <v>6862</v>
      </c>
      <c r="L7719" s="14">
        <f>AND(vyberHrace&lt;&gt;"",ISNUMBER(SEARCH(vyberHrace,$B7719)))</f>
      </c>
      <c r="M7719" s="14">
        <f>AND($I7719=MID(kododd,1,2),$J7719=MID(kododd,3,3))</f>
      </c>
    </row>
    <row r="7720">
      <c r="A7720" s="95">
        <v>56860</v>
      </c>
      <c r="B7720" s="93" t="s">
        <v>5519</v>
      </c>
      <c r="C7720" s="93" t="s">
        <v>1412</v>
      </c>
      <c r="F7720" s="95">
        <v>23783141</v>
      </c>
      <c r="G7720" s="95">
        <v>0</v>
      </c>
      <c r="H7720" s="93" t="s">
        <v>8976</v>
      </c>
      <c r="I7720" s="93" t="s">
        <v>23898</v>
      </c>
      <c r="J7720" s="93" t="s">
        <v>20855</v>
      </c>
      <c r="K7720" s="93" t="s">
        <v>148</v>
      </c>
      <c r="L7720" s="14">
        <f>AND(vyberHrace&lt;&gt;"",ISNUMBER(SEARCH(vyberHrace,$B7720)))</f>
      </c>
      <c r="M7720" s="14">
        <f>AND($I7720=MID(kododd,1,2),$J7720=MID(kododd,3,3))</f>
      </c>
    </row>
    <row r="7721">
      <c r="A7721" s="95">
        <v>14704</v>
      </c>
      <c r="B7721" s="93" t="s">
        <v>5531</v>
      </c>
      <c r="C7721" s="93" t="s">
        <v>1407</v>
      </c>
      <c r="D7721" s="95">
        <v>1363</v>
      </c>
      <c r="G7721" s="95">
        <v>250</v>
      </c>
      <c r="H7721" s="93" t="s">
        <v>8976</v>
      </c>
      <c r="I7721" s="93" t="s">
        <v>23898</v>
      </c>
      <c r="J7721" s="93" t="s">
        <v>20969</v>
      </c>
      <c r="K7721" s="93" t="s">
        <v>4717</v>
      </c>
      <c r="L7721" s="14">
        <f>AND(vyberHrace&lt;&gt;"",ISNUMBER(SEARCH(vyberHrace,$B7721)))</f>
      </c>
      <c r="M7721" s="14">
        <f>AND($I7721=MID(kododd,1,2),$J7721=MID(kododd,3,3))</f>
      </c>
    </row>
    <row r="7722">
      <c r="A7722" s="95">
        <v>9050</v>
      </c>
      <c r="B7722" s="93" t="s">
        <v>5532</v>
      </c>
      <c r="C7722" s="93" t="s">
        <v>1462</v>
      </c>
      <c r="D7722" s="95">
        <v>1995</v>
      </c>
      <c r="E7722" s="95">
        <v>1995</v>
      </c>
      <c r="F7722" s="95">
        <v>325996</v>
      </c>
      <c r="G7722" s="95">
        <v>0</v>
      </c>
      <c r="H7722" s="93" t="s">
        <v>8976</v>
      </c>
      <c r="I7722" s="93" t="s">
        <v>23898</v>
      </c>
      <c r="J7722" s="93" t="s">
        <v>20855</v>
      </c>
      <c r="K7722" s="93" t="s">
        <v>148</v>
      </c>
      <c r="L7722" s="14">
        <f>AND(vyberHrace&lt;&gt;"",ISNUMBER(SEARCH(vyberHrace,$B7722)))</f>
      </c>
      <c r="M7722" s="14">
        <f>AND($I7722=MID(kododd,1,2),$J7722=MID(kododd,3,3))</f>
      </c>
    </row>
    <row r="7723">
      <c r="A7723" s="95">
        <v>14375</v>
      </c>
      <c r="B7723" s="93" t="s">
        <v>5532</v>
      </c>
      <c r="C7723" s="93" t="s">
        <v>1464</v>
      </c>
      <c r="D7723" s="95">
        <v>1905</v>
      </c>
      <c r="E7723" s="95">
        <v>1936</v>
      </c>
      <c r="F7723" s="95">
        <v>367052</v>
      </c>
      <c r="G7723" s="95">
        <v>250</v>
      </c>
      <c r="H7723" s="93" t="s">
        <v>8976</v>
      </c>
      <c r="I7723" s="93" t="s">
        <v>23898</v>
      </c>
      <c r="J7723" s="93" t="s">
        <v>20969</v>
      </c>
      <c r="K7723" s="93" t="s">
        <v>4717</v>
      </c>
      <c r="L7723" s="14">
        <f>AND(vyberHrace&lt;&gt;"",ISNUMBER(SEARCH(vyberHrace,$B7723)))</f>
      </c>
      <c r="M7723" s="14">
        <f>AND($I7723=MID(kododd,1,2),$J7723=MID(kododd,3,3))</f>
      </c>
    </row>
    <row r="7724">
      <c r="A7724" s="95">
        <v>60347</v>
      </c>
      <c r="B7724" s="93" t="s">
        <v>26799</v>
      </c>
      <c r="C7724" s="93" t="s">
        <v>1488</v>
      </c>
      <c r="G7724" s="95">
        <v>250</v>
      </c>
      <c r="H7724" s="93" t="s">
        <v>8976</v>
      </c>
      <c r="I7724" s="93" t="s">
        <v>23898</v>
      </c>
      <c r="J7724" s="93" t="s">
        <v>20969</v>
      </c>
      <c r="K7724" s="93" t="s">
        <v>4717</v>
      </c>
      <c r="L7724" s="14">
        <f>AND(vyberHrace&lt;&gt;"",ISNUMBER(SEARCH(vyberHrace,$B7724)))</f>
      </c>
      <c r="M7724" s="14">
        <f>AND($I7724=MID(kododd,1,2),$J7724=MID(kododd,3,3))</f>
      </c>
    </row>
    <row r="7725">
      <c r="A7725" s="95">
        <v>62399</v>
      </c>
      <c r="B7725" s="93" t="s">
        <v>28568</v>
      </c>
      <c r="C7725" s="93" t="s">
        <v>1420</v>
      </c>
      <c r="F7725" s="95">
        <v>571005161</v>
      </c>
      <c r="G7725" s="95">
        <v>250</v>
      </c>
      <c r="H7725" s="93" t="s">
        <v>8976</v>
      </c>
      <c r="I7725" s="93" t="s">
        <v>23898</v>
      </c>
      <c r="J7725" s="93" t="s">
        <v>20847</v>
      </c>
      <c r="K7725" s="93" t="s">
        <v>5144</v>
      </c>
      <c r="L7725" s="14">
        <f>AND(vyberHrace&lt;&gt;"",ISNUMBER(SEARCH(vyberHrace,$B7725)))</f>
      </c>
      <c r="M7725" s="14">
        <f>AND($I7725=MID(kododd,1,2),$J7725=MID(kododd,3,3))</f>
      </c>
    </row>
    <row r="7726">
      <c r="A7726" s="95">
        <v>50016</v>
      </c>
      <c r="B7726" s="93" t="s">
        <v>3077</v>
      </c>
      <c r="C7726" s="93" t="s">
        <v>1416</v>
      </c>
      <c r="D7726" s="95">
        <v>1114</v>
      </c>
      <c r="F7726" s="95">
        <v>23732717</v>
      </c>
      <c r="G7726" s="95">
        <v>250</v>
      </c>
      <c r="H7726" s="93" t="s">
        <v>8976</v>
      </c>
      <c r="I7726" s="93" t="s">
        <v>23898</v>
      </c>
      <c r="J7726" s="93" t="s">
        <v>20880</v>
      </c>
      <c r="K7726" s="93" t="s">
        <v>6862</v>
      </c>
      <c r="L7726" s="14">
        <f>AND(vyberHrace&lt;&gt;"",ISNUMBER(SEARCH(vyberHrace,$B7726)))</f>
      </c>
      <c r="M7726" s="14">
        <f>AND($I7726=MID(kododd,1,2),$J7726=MID(kododd,3,3))</f>
      </c>
    </row>
    <row r="7727">
      <c r="A7727" s="95">
        <v>56822</v>
      </c>
      <c r="B7727" s="93" t="s">
        <v>22098</v>
      </c>
      <c r="C7727" s="93" t="s">
        <v>1424</v>
      </c>
      <c r="G7727" s="95">
        <v>250</v>
      </c>
      <c r="H7727" s="93" t="s">
        <v>8976</v>
      </c>
      <c r="I7727" s="93" t="s">
        <v>23898</v>
      </c>
      <c r="J7727" s="93" t="s">
        <v>20879</v>
      </c>
      <c r="K7727" s="93" t="s">
        <v>4945</v>
      </c>
      <c r="L7727" s="14">
        <f>AND(vyberHrace&lt;&gt;"",ISNUMBER(SEARCH(vyberHrace,$B7727)))</f>
      </c>
      <c r="M7727" s="14">
        <f>AND($I7727=MID(kododd,1,2),$J7727=MID(kododd,3,3))</f>
      </c>
    </row>
    <row r="7728">
      <c r="A7728" s="95">
        <v>1012</v>
      </c>
      <c r="B7728" s="93" t="s">
        <v>30</v>
      </c>
      <c r="C7728" s="93" t="s">
        <v>1428</v>
      </c>
      <c r="D7728" s="95">
        <v>1927</v>
      </c>
      <c r="E7728" s="95">
        <v>1966</v>
      </c>
      <c r="F7728" s="95">
        <v>317837</v>
      </c>
      <c r="G7728" s="95">
        <v>250</v>
      </c>
      <c r="H7728" s="93" t="s">
        <v>8976</v>
      </c>
      <c r="I7728" s="93" t="s">
        <v>23898</v>
      </c>
      <c r="J7728" s="93" t="s">
        <v>20844</v>
      </c>
      <c r="K7728" s="93" t="s">
        <v>3601</v>
      </c>
      <c r="L7728" s="14">
        <f>AND(vyberHrace&lt;&gt;"",ISNUMBER(SEARCH(vyberHrace,$B7728)))</f>
      </c>
      <c r="M7728" s="14">
        <f>AND($I7728=MID(kododd,1,2),$J7728=MID(kododd,3,3))</f>
      </c>
    </row>
    <row r="7729">
      <c r="A7729" s="95">
        <v>41471</v>
      </c>
      <c r="B7729" s="93" t="s">
        <v>2059</v>
      </c>
      <c r="C7729" s="93" t="s">
        <v>1409</v>
      </c>
      <c r="D7729" s="95">
        <v>1100</v>
      </c>
      <c r="G7729" s="95">
        <v>0</v>
      </c>
      <c r="H7729" s="93" t="s">
        <v>8976</v>
      </c>
      <c r="I7729" s="93" t="s">
        <v>23898</v>
      </c>
      <c r="J7729" s="93" t="s">
        <v>20969</v>
      </c>
      <c r="K7729" s="93" t="s">
        <v>4717</v>
      </c>
      <c r="L7729" s="14">
        <f>AND(vyberHrace&lt;&gt;"",ISNUMBER(SEARCH(vyberHrace,$B7729)))</f>
      </c>
      <c r="M7729" s="14">
        <f>AND($I7729=MID(kododd,1,2),$J7729=MID(kododd,3,3))</f>
      </c>
    </row>
    <row r="7730">
      <c r="A7730" s="95">
        <v>56823</v>
      </c>
      <c r="B7730" s="93" t="s">
        <v>2061</v>
      </c>
      <c r="C7730" s="93" t="s">
        <v>1412</v>
      </c>
      <c r="G7730" s="95">
        <v>250</v>
      </c>
      <c r="H7730" s="93" t="s">
        <v>8976</v>
      </c>
      <c r="I7730" s="93" t="s">
        <v>23898</v>
      </c>
      <c r="J7730" s="93" t="s">
        <v>20879</v>
      </c>
      <c r="K7730" s="93" t="s">
        <v>4945</v>
      </c>
      <c r="L7730" s="14">
        <f>AND(vyberHrace&lt;&gt;"",ISNUMBER(SEARCH(vyberHrace,$B7730)))</f>
      </c>
      <c r="M7730" s="14">
        <f>AND($I7730=MID(kododd,1,2),$J7730=MID(kododd,3,3))</f>
      </c>
    </row>
    <row r="7731">
      <c r="A7731" s="95">
        <v>35453</v>
      </c>
      <c r="B7731" s="93" t="s">
        <v>17392</v>
      </c>
      <c r="C7731" s="93" t="s">
        <v>1414</v>
      </c>
      <c r="D7731" s="95">
        <v>1282</v>
      </c>
      <c r="G7731" s="95">
        <v>0</v>
      </c>
      <c r="H7731" s="93" t="s">
        <v>8976</v>
      </c>
      <c r="I7731" s="93" t="s">
        <v>23898</v>
      </c>
      <c r="J7731" s="93" t="s">
        <v>20849</v>
      </c>
      <c r="K7731" s="93" t="s">
        <v>23909</v>
      </c>
      <c r="L7731" s="14">
        <f>AND(vyberHrace&lt;&gt;"",ISNUMBER(SEARCH(vyberHrace,$B7731)))</f>
      </c>
      <c r="M7731" s="14">
        <f>AND($I7731=MID(kododd,1,2),$J7731=MID(kododd,3,3))</f>
      </c>
    </row>
    <row r="7732">
      <c r="A7732" s="95">
        <v>14337</v>
      </c>
      <c r="B7732" s="93" t="s">
        <v>18953</v>
      </c>
      <c r="C7732" s="93" t="s">
        <v>1464</v>
      </c>
      <c r="D7732" s="95">
        <v>1931</v>
      </c>
      <c r="E7732" s="95">
        <v>1974</v>
      </c>
      <c r="F7732" s="95">
        <v>331627</v>
      </c>
      <c r="G7732" s="95">
        <v>250</v>
      </c>
      <c r="H7732" s="93" t="s">
        <v>8976</v>
      </c>
      <c r="I7732" s="93" t="s">
        <v>23898</v>
      </c>
      <c r="J7732" s="93" t="s">
        <v>20843</v>
      </c>
      <c r="K7732" s="93" t="s">
        <v>5564</v>
      </c>
      <c r="L7732" s="14">
        <f>AND(vyberHrace&lt;&gt;"",ISNUMBER(SEARCH(vyberHrace,$B7732)))</f>
      </c>
      <c r="M7732" s="14">
        <f>AND($I7732=MID(kododd,1,2),$J7732=MID(kododd,3,3))</f>
      </c>
    </row>
    <row r="7733">
      <c r="A7733" s="95">
        <v>50017</v>
      </c>
      <c r="B7733" s="93" t="s">
        <v>2067</v>
      </c>
      <c r="C7733" s="93" t="s">
        <v>1406</v>
      </c>
      <c r="D7733" s="95">
        <v>1100</v>
      </c>
      <c r="F7733" s="95">
        <v>23735791</v>
      </c>
      <c r="G7733" s="95">
        <v>250</v>
      </c>
      <c r="H7733" s="93" t="s">
        <v>8976</v>
      </c>
      <c r="I7733" s="93" t="s">
        <v>23898</v>
      </c>
      <c r="J7733" s="93" t="s">
        <v>20880</v>
      </c>
      <c r="K7733" s="93" t="s">
        <v>6862</v>
      </c>
      <c r="L7733" s="14">
        <f>AND(vyberHrace&lt;&gt;"",ISNUMBER(SEARCH(vyberHrace,$B7733)))</f>
      </c>
      <c r="M7733" s="14">
        <f>AND($I7733=MID(kododd,1,2),$J7733=MID(kododd,3,3))</f>
      </c>
    </row>
    <row r="7734">
      <c r="A7734" s="95">
        <v>210</v>
      </c>
      <c r="B7734" s="93" t="s">
        <v>4635</v>
      </c>
      <c r="C7734" s="93" t="s">
        <v>1435</v>
      </c>
      <c r="D7734" s="95">
        <v>2056</v>
      </c>
      <c r="E7734" s="95">
        <v>2064</v>
      </c>
      <c r="F7734" s="95">
        <v>300900</v>
      </c>
      <c r="G7734" s="95">
        <v>250</v>
      </c>
      <c r="H7734" s="93" t="s">
        <v>8976</v>
      </c>
      <c r="I7734" s="93" t="s">
        <v>23898</v>
      </c>
      <c r="J7734" s="93" t="s">
        <v>20969</v>
      </c>
      <c r="K7734" s="93" t="s">
        <v>4717</v>
      </c>
      <c r="L7734" s="14">
        <f>AND(vyberHrace&lt;&gt;"",ISNUMBER(SEARCH(vyberHrace,$B7734)))</f>
      </c>
      <c r="M7734" s="14">
        <f>AND($I7734=MID(kododd,1,2),$J7734=MID(kododd,3,3))</f>
      </c>
    </row>
    <row r="7735">
      <c r="A7735" s="95">
        <v>5941</v>
      </c>
      <c r="B7735" s="93" t="s">
        <v>4636</v>
      </c>
      <c r="C7735" s="93" t="s">
        <v>1435</v>
      </c>
      <c r="D7735" s="95">
        <v>1521</v>
      </c>
      <c r="E7735" s="95">
        <v>1720</v>
      </c>
      <c r="F7735" s="95">
        <v>317845</v>
      </c>
      <c r="G7735" s="95">
        <v>250</v>
      </c>
      <c r="H7735" s="93" t="s">
        <v>8976</v>
      </c>
      <c r="I7735" s="93" t="s">
        <v>23898</v>
      </c>
      <c r="J7735" s="93" t="s">
        <v>20969</v>
      </c>
      <c r="K7735" s="93" t="s">
        <v>4717</v>
      </c>
      <c r="L7735" s="14">
        <f>AND(vyberHrace&lt;&gt;"",ISNUMBER(SEARCH(vyberHrace,$B7735)))</f>
      </c>
      <c r="M7735" s="14">
        <f>AND($I7735=MID(kododd,1,2),$J7735=MID(kododd,3,3))</f>
      </c>
    </row>
    <row r="7736">
      <c r="A7736" s="95">
        <v>56952</v>
      </c>
      <c r="B7736" s="93" t="s">
        <v>22081</v>
      </c>
      <c r="C7736" s="93" t="s">
        <v>1412</v>
      </c>
      <c r="G7736" s="95">
        <v>0</v>
      </c>
      <c r="H7736" s="93" t="s">
        <v>8976</v>
      </c>
      <c r="I7736" s="93" t="s">
        <v>23898</v>
      </c>
      <c r="J7736" s="93" t="s">
        <v>20847</v>
      </c>
      <c r="K7736" s="93" t="s">
        <v>5144</v>
      </c>
      <c r="L7736" s="14">
        <f>AND(vyberHrace&lt;&gt;"",ISNUMBER(SEARCH(vyberHrace,$B7736)))</f>
      </c>
      <c r="M7736" s="14">
        <f>AND($I7736=MID(kododd,1,2),$J7736=MID(kododd,3,3))</f>
      </c>
    </row>
    <row r="7737">
      <c r="A7737" s="95">
        <v>49118</v>
      </c>
      <c r="B7737" s="93" t="s">
        <v>1972</v>
      </c>
      <c r="C7737" s="93" t="s">
        <v>1416</v>
      </c>
      <c r="D7737" s="95">
        <v>1110</v>
      </c>
      <c r="F7737" s="95">
        <v>23735805</v>
      </c>
      <c r="G7737" s="95">
        <v>250</v>
      </c>
      <c r="H7737" s="93" t="s">
        <v>8976</v>
      </c>
      <c r="I7737" s="93" t="s">
        <v>23898</v>
      </c>
      <c r="J7737" s="93" t="s">
        <v>20880</v>
      </c>
      <c r="K7737" s="93" t="s">
        <v>6862</v>
      </c>
      <c r="L7737" s="14">
        <f>AND(vyberHrace&lt;&gt;"",ISNUMBER(SEARCH(vyberHrace,$B7737)))</f>
      </c>
      <c r="M7737" s="14">
        <f>AND($I7737=MID(kododd,1,2),$J7737=MID(kododd,3,3))</f>
      </c>
    </row>
    <row r="7738">
      <c r="A7738" s="95">
        <v>56708</v>
      </c>
      <c r="B7738" s="93" t="s">
        <v>24168</v>
      </c>
      <c r="C7738" s="93" t="s">
        <v>1424</v>
      </c>
      <c r="F7738" s="95">
        <v>23794437</v>
      </c>
      <c r="G7738" s="95">
        <v>250</v>
      </c>
      <c r="H7738" s="93" t="s">
        <v>8976</v>
      </c>
      <c r="I7738" s="93" t="s">
        <v>23898</v>
      </c>
      <c r="J7738" s="93" t="s">
        <v>20894</v>
      </c>
      <c r="K7738" s="93" t="s">
        <v>6910</v>
      </c>
      <c r="L7738" s="14">
        <f>AND(vyberHrace&lt;&gt;"",ISNUMBER(SEARCH(vyberHrace,$B7738)))</f>
      </c>
      <c r="M7738" s="14">
        <f>AND($I7738=MID(kododd,1,2),$J7738=MID(kododd,3,3))</f>
      </c>
    </row>
    <row r="7739">
      <c r="A7739" s="95">
        <v>51402</v>
      </c>
      <c r="B7739" s="93" t="s">
        <v>7750</v>
      </c>
      <c r="C7739" s="93" t="s">
        <v>1406</v>
      </c>
      <c r="D7739" s="95">
        <v>1111</v>
      </c>
      <c r="F7739" s="95">
        <v>23774304</v>
      </c>
      <c r="G7739" s="95">
        <v>250</v>
      </c>
      <c r="H7739" s="93" t="s">
        <v>8976</v>
      </c>
      <c r="I7739" s="93" t="s">
        <v>23898</v>
      </c>
      <c r="J7739" s="93" t="s">
        <v>20879</v>
      </c>
      <c r="K7739" s="93" t="s">
        <v>4945</v>
      </c>
      <c r="L7739" s="14">
        <f>AND(vyberHrace&lt;&gt;"",ISNUMBER(SEARCH(vyberHrace,$B7739)))</f>
      </c>
      <c r="M7739" s="14">
        <f>AND($I7739=MID(kododd,1,2),$J7739=MID(kododd,3,3))</f>
      </c>
    </row>
    <row r="7740">
      <c r="A7740" s="95">
        <v>51401</v>
      </c>
      <c r="B7740" s="93" t="s">
        <v>7751</v>
      </c>
      <c r="C7740" s="93" t="s">
        <v>3255</v>
      </c>
      <c r="D7740" s="95">
        <v>1102</v>
      </c>
      <c r="F7740" s="95">
        <v>23774312</v>
      </c>
      <c r="G7740" s="95">
        <v>250</v>
      </c>
      <c r="H7740" s="93" t="s">
        <v>8976</v>
      </c>
      <c r="I7740" s="93" t="s">
        <v>23898</v>
      </c>
      <c r="J7740" s="93" t="s">
        <v>20879</v>
      </c>
      <c r="K7740" s="93" t="s">
        <v>4945</v>
      </c>
      <c r="L7740" s="14">
        <f>AND(vyberHrace&lt;&gt;"",ISNUMBER(SEARCH(vyberHrace,$B7740)))</f>
      </c>
      <c r="M7740" s="14">
        <f>AND($I7740=MID(kododd,1,2),$J7740=MID(kododd,3,3))</f>
      </c>
    </row>
    <row r="7741">
      <c r="A7741" s="95">
        <v>2334</v>
      </c>
      <c r="B7741" s="93" t="s">
        <v>2008</v>
      </c>
      <c r="C7741" s="93" t="s">
        <v>1447</v>
      </c>
      <c r="D7741" s="95">
        <v>1838</v>
      </c>
      <c r="E7741" s="95">
        <v>1887</v>
      </c>
      <c r="F7741" s="95">
        <v>323845</v>
      </c>
      <c r="G7741" s="95">
        <v>250</v>
      </c>
      <c r="H7741" s="93" t="s">
        <v>8976</v>
      </c>
      <c r="I7741" s="93" t="s">
        <v>23898</v>
      </c>
      <c r="J7741" s="93" t="s">
        <v>20894</v>
      </c>
      <c r="K7741" s="93" t="s">
        <v>6910</v>
      </c>
      <c r="L7741" s="14">
        <f>AND(vyberHrace&lt;&gt;"",ISNUMBER(SEARCH(vyberHrace,$B7741)))</f>
      </c>
      <c r="M7741" s="14">
        <f>AND($I7741=MID(kododd,1,2),$J7741=MID(kododd,3,3))</f>
      </c>
    </row>
    <row r="7742">
      <c r="A7742" s="95">
        <v>5439</v>
      </c>
      <c r="B7742" s="93" t="s">
        <v>447</v>
      </c>
      <c r="C7742" s="93" t="s">
        <v>1426</v>
      </c>
      <c r="D7742" s="95">
        <v>1612</v>
      </c>
      <c r="E7742" s="95">
        <v>1762</v>
      </c>
      <c r="F7742" s="95">
        <v>389757</v>
      </c>
      <c r="G7742" s="95">
        <v>250</v>
      </c>
      <c r="H7742" s="93" t="s">
        <v>8976</v>
      </c>
      <c r="I7742" s="93" t="s">
        <v>23898</v>
      </c>
      <c r="J7742" s="93" t="s">
        <v>20859</v>
      </c>
      <c r="K7742" s="93" t="s">
        <v>11255</v>
      </c>
      <c r="L7742" s="14">
        <f>AND(vyberHrace&lt;&gt;"",ISNUMBER(SEARCH(vyberHrace,$B7742)))</f>
      </c>
      <c r="M7742" s="14">
        <f>AND($I7742=MID(kododd,1,2),$J7742=MID(kododd,3,3))</f>
      </c>
    </row>
    <row r="7743">
      <c r="A7743" s="95">
        <v>55605</v>
      </c>
      <c r="B7743" s="93" t="s">
        <v>22109</v>
      </c>
      <c r="C7743" s="93" t="s">
        <v>1422</v>
      </c>
      <c r="G7743" s="95">
        <v>250</v>
      </c>
      <c r="H7743" s="93" t="s">
        <v>8976</v>
      </c>
      <c r="I7743" s="93" t="s">
        <v>23898</v>
      </c>
      <c r="J7743" s="93" t="s">
        <v>20925</v>
      </c>
      <c r="K7743" s="93" t="s">
        <v>1495</v>
      </c>
      <c r="L7743" s="14">
        <f>AND(vyberHrace&lt;&gt;"",ISNUMBER(SEARCH(vyberHrace,$B7743)))</f>
      </c>
      <c r="M7743" s="14">
        <f>AND($I7743=MID(kododd,1,2),$J7743=MID(kododd,3,3))</f>
      </c>
    </row>
    <row r="7744">
      <c r="A7744" s="95">
        <v>34692</v>
      </c>
      <c r="B7744" s="93" t="s">
        <v>6940</v>
      </c>
      <c r="C7744" s="93" t="s">
        <v>1444</v>
      </c>
      <c r="D7744" s="95">
        <v>1100</v>
      </c>
      <c r="G7744" s="95">
        <v>0</v>
      </c>
      <c r="H7744" s="93" t="s">
        <v>8976</v>
      </c>
      <c r="I7744" s="93" t="s">
        <v>23898</v>
      </c>
      <c r="J7744" s="93" t="s">
        <v>20903</v>
      </c>
      <c r="K7744" s="93" t="s">
        <v>6920</v>
      </c>
      <c r="L7744" s="14">
        <f>AND(vyberHrace&lt;&gt;"",ISNUMBER(SEARCH(vyberHrace,$B7744)))</f>
      </c>
      <c r="M7744" s="14">
        <f>AND($I7744=MID(kododd,1,2),$J7744=MID(kododd,3,3))</f>
      </c>
    </row>
    <row r="7745">
      <c r="A7745" s="95">
        <v>62893</v>
      </c>
      <c r="B7745" s="93" t="s">
        <v>28954</v>
      </c>
      <c r="C7745" s="93" t="s">
        <v>1406</v>
      </c>
      <c r="G7745" s="95">
        <v>250</v>
      </c>
      <c r="H7745" s="93" t="s">
        <v>8976</v>
      </c>
      <c r="I7745" s="93" t="s">
        <v>23898</v>
      </c>
      <c r="J7745" s="93" t="s">
        <v>20879</v>
      </c>
      <c r="K7745" s="93" t="s">
        <v>4945</v>
      </c>
      <c r="L7745" s="14">
        <f>AND(vyberHrace&lt;&gt;"",ISNUMBER(SEARCH(vyberHrace,$B7745)))</f>
      </c>
      <c r="M7745" s="14">
        <f>AND($I7745=MID(kododd,1,2),$J7745=MID(kododd,3,3))</f>
      </c>
    </row>
    <row r="7746">
      <c r="A7746" s="95">
        <v>49299</v>
      </c>
      <c r="B7746" s="93" t="s">
        <v>7127</v>
      </c>
      <c r="C7746" s="93" t="s">
        <v>1410</v>
      </c>
      <c r="D7746" s="95">
        <v>1320</v>
      </c>
      <c r="E7746" s="95">
        <v>1488</v>
      </c>
      <c r="F7746" s="95">
        <v>23737140</v>
      </c>
      <c r="G7746" s="95">
        <v>0</v>
      </c>
      <c r="H7746" s="93" t="s">
        <v>8976</v>
      </c>
      <c r="I7746" s="93" t="s">
        <v>23898</v>
      </c>
      <c r="J7746" s="93" t="s">
        <v>20922</v>
      </c>
      <c r="K7746" s="93" t="s">
        <v>5566</v>
      </c>
      <c r="L7746" s="14">
        <f>AND(vyberHrace&lt;&gt;"",ISNUMBER(SEARCH(vyberHrace,$B7746)))</f>
      </c>
      <c r="M7746" s="14">
        <f>AND($I7746=MID(kododd,1,2),$J7746=MID(kododd,3,3))</f>
      </c>
    </row>
    <row r="7747">
      <c r="A7747" s="95">
        <v>49688</v>
      </c>
      <c r="B7747" s="93" t="s">
        <v>7128</v>
      </c>
      <c r="C7747" s="93" t="s">
        <v>3255</v>
      </c>
      <c r="D7747" s="95">
        <v>1054</v>
      </c>
      <c r="F7747" s="95">
        <v>23743441</v>
      </c>
      <c r="G7747" s="95">
        <v>0</v>
      </c>
      <c r="H7747" s="93" t="s">
        <v>8976</v>
      </c>
      <c r="I7747" s="93" t="s">
        <v>23898</v>
      </c>
      <c r="J7747" s="93" t="s">
        <v>20922</v>
      </c>
      <c r="K7747" s="93" t="s">
        <v>5566</v>
      </c>
      <c r="L7747" s="14">
        <f>AND(vyberHrace&lt;&gt;"",ISNUMBER(SEARCH(vyberHrace,$B7747)))</f>
      </c>
      <c r="M7747" s="14">
        <f>AND($I7747=MID(kododd,1,2),$J7747=MID(kododd,3,3))</f>
      </c>
    </row>
    <row r="7748">
      <c r="A7748" s="95">
        <v>41807</v>
      </c>
      <c r="B7748" s="93" t="s">
        <v>5030</v>
      </c>
      <c r="C7748" s="93" t="s">
        <v>1408</v>
      </c>
      <c r="D7748" s="95">
        <v>1561</v>
      </c>
      <c r="E7748" s="95">
        <v>1604</v>
      </c>
      <c r="F7748" s="95">
        <v>23703660</v>
      </c>
      <c r="G7748" s="95">
        <v>250</v>
      </c>
      <c r="H7748" s="93" t="s">
        <v>8976</v>
      </c>
      <c r="I7748" s="93" t="s">
        <v>23898</v>
      </c>
      <c r="J7748" s="93" t="s">
        <v>20843</v>
      </c>
      <c r="K7748" s="93" t="s">
        <v>5564</v>
      </c>
      <c r="L7748" s="14">
        <f>AND(vyberHrace&lt;&gt;"",ISNUMBER(SEARCH(vyberHrace,$B7748)))</f>
      </c>
      <c r="M7748" s="14">
        <f>AND($I7748=MID(kododd,1,2),$J7748=MID(kododd,3,3))</f>
      </c>
    </row>
    <row r="7749">
      <c r="A7749" s="95">
        <v>50832</v>
      </c>
      <c r="B7749" s="93" t="s">
        <v>9172</v>
      </c>
      <c r="C7749" s="93" t="s">
        <v>3255</v>
      </c>
      <c r="D7749" s="95">
        <v>1796</v>
      </c>
      <c r="E7749" s="95">
        <v>1793</v>
      </c>
      <c r="F7749" s="95">
        <v>23741821</v>
      </c>
      <c r="G7749" s="95">
        <v>250</v>
      </c>
      <c r="H7749" s="93" t="s">
        <v>8976</v>
      </c>
      <c r="I7749" s="93" t="s">
        <v>23898</v>
      </c>
      <c r="J7749" s="93" t="s">
        <v>20843</v>
      </c>
      <c r="K7749" s="93" t="s">
        <v>5564</v>
      </c>
      <c r="L7749" s="14">
        <f>AND(vyberHrace&lt;&gt;"",ISNUMBER(SEARCH(vyberHrace,$B7749)))</f>
      </c>
      <c r="M7749" s="14">
        <f>AND($I7749=MID(kododd,1,2),$J7749=MID(kododd,3,3))</f>
      </c>
    </row>
    <row r="7750">
      <c r="A7750" s="95">
        <v>58584</v>
      </c>
      <c r="B7750" s="93" t="s">
        <v>25078</v>
      </c>
      <c r="C7750" s="93" t="s">
        <v>1412</v>
      </c>
      <c r="F7750" s="95">
        <v>23783176</v>
      </c>
      <c r="G7750" s="95">
        <v>250</v>
      </c>
      <c r="H7750" s="93" t="s">
        <v>8976</v>
      </c>
      <c r="I7750" s="93" t="s">
        <v>23898</v>
      </c>
      <c r="J7750" s="93" t="s">
        <v>20843</v>
      </c>
      <c r="K7750" s="93" t="s">
        <v>5564</v>
      </c>
      <c r="L7750" s="14">
        <f>AND(vyberHrace&lt;&gt;"",ISNUMBER(SEARCH(vyberHrace,$B7750)))</f>
      </c>
      <c r="M7750" s="14">
        <f>AND($I7750=MID(kododd,1,2),$J7750=MID(kododd,3,3))</f>
      </c>
    </row>
    <row r="7751">
      <c r="A7751" s="95">
        <v>4930</v>
      </c>
      <c r="B7751" s="93" t="s">
        <v>4063</v>
      </c>
      <c r="C7751" s="93" t="s">
        <v>1427</v>
      </c>
      <c r="D7751" s="95">
        <v>1580</v>
      </c>
      <c r="F7751" s="95">
        <v>347175</v>
      </c>
      <c r="G7751" s="95">
        <v>250</v>
      </c>
      <c r="H7751" s="93" t="s">
        <v>8976</v>
      </c>
      <c r="I7751" s="93" t="s">
        <v>23898</v>
      </c>
      <c r="J7751" s="93" t="s">
        <v>20849</v>
      </c>
      <c r="K7751" s="93" t="s">
        <v>23909</v>
      </c>
      <c r="L7751" s="14">
        <f>AND(vyberHrace&lt;&gt;"",ISNUMBER(SEARCH(vyberHrace,$B7751)))</f>
      </c>
      <c r="M7751" s="14">
        <f>AND($I7751=MID(kododd,1,2),$J7751=MID(kododd,3,3))</f>
      </c>
    </row>
    <row r="7752">
      <c r="A7752" s="95">
        <v>7523</v>
      </c>
      <c r="B7752" s="93" t="s">
        <v>4065</v>
      </c>
      <c r="C7752" s="93" t="s">
        <v>1439</v>
      </c>
      <c r="D7752" s="95">
        <v>1841</v>
      </c>
      <c r="F7752" s="95">
        <v>340715</v>
      </c>
      <c r="G7752" s="95">
        <v>0</v>
      </c>
      <c r="H7752" s="93" t="s">
        <v>8976</v>
      </c>
      <c r="I7752" s="93" t="s">
        <v>23898</v>
      </c>
      <c r="J7752" s="93" t="s">
        <v>20849</v>
      </c>
      <c r="K7752" s="93" t="s">
        <v>23909</v>
      </c>
      <c r="L7752" s="14">
        <f>AND(vyberHrace&lt;&gt;"",ISNUMBER(SEARCH(vyberHrace,$B7752)))</f>
      </c>
      <c r="M7752" s="14">
        <f>AND($I7752=MID(kododd,1,2),$J7752=MID(kododd,3,3))</f>
      </c>
    </row>
    <row r="7753">
      <c r="A7753" s="95">
        <v>34693</v>
      </c>
      <c r="B7753" s="93" t="s">
        <v>4085</v>
      </c>
      <c r="C7753" s="93" t="s">
        <v>1399</v>
      </c>
      <c r="G7753" s="95">
        <v>0</v>
      </c>
      <c r="H7753" s="93" t="s">
        <v>8976</v>
      </c>
      <c r="I7753" s="93" t="s">
        <v>23898</v>
      </c>
      <c r="J7753" s="93" t="s">
        <v>20903</v>
      </c>
      <c r="K7753" s="93" t="s">
        <v>6920</v>
      </c>
      <c r="L7753" s="14">
        <f>AND(vyberHrace&lt;&gt;"",ISNUMBER(SEARCH(vyberHrace,$B7753)))</f>
      </c>
      <c r="M7753" s="14">
        <f>AND($I7753=MID(kododd,1,2),$J7753=MID(kododd,3,3))</f>
      </c>
    </row>
    <row r="7754">
      <c r="A7754" s="95">
        <v>17534</v>
      </c>
      <c r="B7754" s="93" t="s">
        <v>2125</v>
      </c>
      <c r="C7754" s="93" t="s">
        <v>1461</v>
      </c>
      <c r="D7754" s="95">
        <v>1821</v>
      </c>
      <c r="E7754" s="95">
        <v>1930</v>
      </c>
      <c r="F7754" s="95">
        <v>331694</v>
      </c>
      <c r="G7754" s="95">
        <v>0</v>
      </c>
      <c r="H7754" s="93" t="s">
        <v>8976</v>
      </c>
      <c r="I7754" s="93" t="s">
        <v>23898</v>
      </c>
      <c r="J7754" s="93" t="s">
        <v>20843</v>
      </c>
      <c r="K7754" s="93" t="s">
        <v>5564</v>
      </c>
      <c r="L7754" s="14">
        <f>AND(vyberHrace&lt;&gt;"",ISNUMBER(SEARCH(vyberHrace,$B7754)))</f>
      </c>
      <c r="M7754" s="14">
        <f>AND($I7754=MID(kododd,1,2),$J7754=MID(kododd,3,3))</f>
      </c>
    </row>
    <row r="7755">
      <c r="A7755" s="95">
        <v>53472</v>
      </c>
      <c r="B7755" s="93" t="s">
        <v>17414</v>
      </c>
      <c r="C7755" s="93" t="s">
        <v>1406</v>
      </c>
      <c r="F7755" s="95">
        <v>23754567</v>
      </c>
      <c r="G7755" s="95">
        <v>0</v>
      </c>
      <c r="H7755" s="93" t="s">
        <v>8976</v>
      </c>
      <c r="I7755" s="93" t="s">
        <v>23898</v>
      </c>
      <c r="J7755" s="93" t="s">
        <v>20847</v>
      </c>
      <c r="K7755" s="93" t="s">
        <v>5144</v>
      </c>
      <c r="L7755" s="14">
        <f>AND(vyberHrace&lt;&gt;"",ISNUMBER(SEARCH(vyberHrace,$B7755)))</f>
      </c>
      <c r="M7755" s="14">
        <f>AND($I7755=MID(kododd,1,2),$J7755=MID(kododd,3,3))</f>
      </c>
    </row>
    <row r="7756">
      <c r="A7756" s="95">
        <v>53471</v>
      </c>
      <c r="B7756" s="93" t="s">
        <v>17415</v>
      </c>
      <c r="C7756" s="93" t="s">
        <v>1422</v>
      </c>
      <c r="F7756" s="95">
        <v>23754575</v>
      </c>
      <c r="G7756" s="95">
        <v>0</v>
      </c>
      <c r="H7756" s="93" t="s">
        <v>8976</v>
      </c>
      <c r="I7756" s="93" t="s">
        <v>23898</v>
      </c>
      <c r="J7756" s="93" t="s">
        <v>20847</v>
      </c>
      <c r="K7756" s="93" t="s">
        <v>5144</v>
      </c>
      <c r="L7756" s="14">
        <f>AND(vyberHrace&lt;&gt;"",ISNUMBER(SEARCH(vyberHrace,$B7756)))</f>
      </c>
      <c r="M7756" s="14">
        <f>AND($I7756=MID(kododd,1,2),$J7756=MID(kododd,3,3))</f>
      </c>
    </row>
    <row r="7757">
      <c r="A7757" s="95">
        <v>61409</v>
      </c>
      <c r="B7757" s="93" t="s">
        <v>27600</v>
      </c>
      <c r="C7757" s="93" t="s">
        <v>1402</v>
      </c>
      <c r="G7757" s="95">
        <v>250</v>
      </c>
      <c r="H7757" s="93" t="s">
        <v>8976</v>
      </c>
      <c r="I7757" s="93" t="s">
        <v>23898</v>
      </c>
      <c r="J7757" s="93" t="s">
        <v>20847</v>
      </c>
      <c r="K7757" s="93" t="s">
        <v>5144</v>
      </c>
      <c r="L7757" s="14">
        <f>AND(vyberHrace&lt;&gt;"",ISNUMBER(SEARCH(vyberHrace,$B7757)))</f>
      </c>
      <c r="M7757" s="14">
        <f>AND($I7757=MID(kododd,1,2),$J7757=MID(kododd,3,3))</f>
      </c>
    </row>
    <row r="7758">
      <c r="A7758" s="95">
        <v>61598</v>
      </c>
      <c r="B7758" s="93" t="s">
        <v>27766</v>
      </c>
      <c r="C7758" s="93" t="s">
        <v>1420</v>
      </c>
      <c r="G7758" s="95">
        <v>250</v>
      </c>
      <c r="H7758" s="93" t="s">
        <v>8976</v>
      </c>
      <c r="I7758" s="93" t="s">
        <v>23898</v>
      </c>
      <c r="J7758" s="93" t="s">
        <v>20847</v>
      </c>
      <c r="K7758" s="93" t="s">
        <v>5144</v>
      </c>
      <c r="L7758" s="14">
        <f>AND(vyberHrace&lt;&gt;"",ISNUMBER(SEARCH(vyberHrace,$B7758)))</f>
      </c>
      <c r="M7758" s="14">
        <f>AND($I7758=MID(kododd,1,2),$J7758=MID(kododd,3,3))</f>
      </c>
    </row>
    <row r="7759">
      <c r="A7759" s="95">
        <v>48511</v>
      </c>
      <c r="B7759" s="93" t="s">
        <v>6460</v>
      </c>
      <c r="C7759" s="93" t="s">
        <v>3255</v>
      </c>
      <c r="D7759" s="95">
        <v>1088</v>
      </c>
      <c r="G7759" s="95">
        <v>0</v>
      </c>
      <c r="H7759" s="93" t="s">
        <v>8976</v>
      </c>
      <c r="I7759" s="93" t="s">
        <v>23898</v>
      </c>
      <c r="J7759" s="93" t="s">
        <v>20860</v>
      </c>
      <c r="K7759" s="93" t="s">
        <v>5137</v>
      </c>
      <c r="L7759" s="14">
        <f>AND(vyberHrace&lt;&gt;"",ISNUMBER(SEARCH(vyberHrace,$B7759)))</f>
      </c>
      <c r="M7759" s="14">
        <f>AND($I7759=MID(kododd,1,2),$J7759=MID(kododd,3,3))</f>
      </c>
    </row>
    <row r="7760">
      <c r="A7760" s="95">
        <v>50936</v>
      </c>
      <c r="B7760" s="93" t="s">
        <v>9176</v>
      </c>
      <c r="C7760" s="93" t="s">
        <v>1422</v>
      </c>
      <c r="D7760" s="95">
        <v>1100</v>
      </c>
      <c r="G7760" s="95">
        <v>0</v>
      </c>
      <c r="H7760" s="93" t="s">
        <v>8976</v>
      </c>
      <c r="I7760" s="93" t="s">
        <v>23898</v>
      </c>
      <c r="J7760" s="93" t="s">
        <v>20860</v>
      </c>
      <c r="K7760" s="93" t="s">
        <v>5137</v>
      </c>
      <c r="L7760" s="14">
        <f>AND(vyberHrace&lt;&gt;"",ISNUMBER(SEARCH(vyberHrace,$B7760)))</f>
      </c>
      <c r="M7760" s="14">
        <f>AND($I7760=MID(kododd,1,2),$J7760=MID(kododd,3,3))</f>
      </c>
    </row>
    <row r="7761">
      <c r="A7761" s="95">
        <v>54897</v>
      </c>
      <c r="B7761" s="93" t="s">
        <v>2829</v>
      </c>
      <c r="C7761" s="93" t="s">
        <v>1420</v>
      </c>
      <c r="G7761" s="95">
        <v>0</v>
      </c>
      <c r="H7761" s="93" t="s">
        <v>8976</v>
      </c>
      <c r="I7761" s="93" t="s">
        <v>23898</v>
      </c>
      <c r="J7761" s="93" t="s">
        <v>20843</v>
      </c>
      <c r="K7761" s="93" t="s">
        <v>5564</v>
      </c>
      <c r="L7761" s="14">
        <f>AND(vyberHrace&lt;&gt;"",ISNUMBER(SEARCH(vyberHrace,$B7761)))</f>
      </c>
      <c r="M7761" s="14">
        <f>AND($I7761=MID(kododd,1,2),$J7761=MID(kododd,3,3))</f>
      </c>
    </row>
    <row r="7762">
      <c r="A7762" s="95">
        <v>28623</v>
      </c>
      <c r="B7762" s="93" t="s">
        <v>29972</v>
      </c>
      <c r="C7762" s="93" t="s">
        <v>1461</v>
      </c>
      <c r="D7762" s="95">
        <v>1748</v>
      </c>
      <c r="G7762" s="95">
        <v>250</v>
      </c>
      <c r="H7762" s="93" t="s">
        <v>8976</v>
      </c>
      <c r="I7762" s="93" t="s">
        <v>23898</v>
      </c>
      <c r="J7762" s="93" t="s">
        <v>20849</v>
      </c>
      <c r="K7762" s="93" t="s">
        <v>23909</v>
      </c>
      <c r="L7762" s="14">
        <f>AND(vyberHrace&lt;&gt;"",ISNUMBER(SEARCH(vyberHrace,$B7762)))</f>
      </c>
      <c r="M7762" s="14">
        <f>AND($I7762=MID(kododd,1,2),$J7762=MID(kododd,3,3))</f>
      </c>
    </row>
    <row r="7763">
      <c r="A7763" s="95">
        <v>55479</v>
      </c>
      <c r="B7763" s="93" t="s">
        <v>4776</v>
      </c>
      <c r="C7763" s="93" t="s">
        <v>1436</v>
      </c>
      <c r="G7763" s="95">
        <v>0</v>
      </c>
      <c r="H7763" s="93" t="s">
        <v>8976</v>
      </c>
      <c r="I7763" s="93" t="s">
        <v>23898</v>
      </c>
      <c r="J7763" s="93" t="s">
        <v>20867</v>
      </c>
      <c r="K7763" s="93" t="s">
        <v>13687</v>
      </c>
      <c r="L7763" s="14">
        <f>AND(vyberHrace&lt;&gt;"",ISNUMBER(SEARCH(vyberHrace,$B7763)))</f>
      </c>
      <c r="M7763" s="14">
        <f>AND($I7763=MID(kododd,1,2),$J7763=MID(kododd,3,3))</f>
      </c>
    </row>
    <row r="7764">
      <c r="A7764" s="95">
        <v>39059</v>
      </c>
      <c r="B7764" s="93" t="s">
        <v>4485</v>
      </c>
      <c r="C7764" s="93" t="s">
        <v>1439</v>
      </c>
      <c r="D7764" s="95">
        <v>1610</v>
      </c>
      <c r="F7764" s="95">
        <v>370622</v>
      </c>
      <c r="G7764" s="95">
        <v>250</v>
      </c>
      <c r="H7764" s="93" t="s">
        <v>8976</v>
      </c>
      <c r="I7764" s="93" t="s">
        <v>23898</v>
      </c>
      <c r="J7764" s="93" t="s">
        <v>20902</v>
      </c>
      <c r="K7764" s="93" t="s">
        <v>5177</v>
      </c>
      <c r="L7764" s="14">
        <f>AND(vyberHrace&lt;&gt;"",ISNUMBER(SEARCH(vyberHrace,$B7764)))</f>
      </c>
      <c r="M7764" s="14">
        <f>AND($I7764=MID(kododd,1,2),$J7764=MID(kododd,3,3))</f>
      </c>
    </row>
    <row r="7765">
      <c r="A7765" s="95">
        <v>17663</v>
      </c>
      <c r="B7765" s="93" t="s">
        <v>13729</v>
      </c>
      <c r="C7765" s="93" t="s">
        <v>1456</v>
      </c>
      <c r="D7765" s="95">
        <v>1335</v>
      </c>
      <c r="F7765" s="95">
        <v>349135</v>
      </c>
      <c r="G7765" s="95">
        <v>250</v>
      </c>
      <c r="H7765" s="93" t="s">
        <v>8976</v>
      </c>
      <c r="I7765" s="93" t="s">
        <v>23898</v>
      </c>
      <c r="J7765" s="93" t="s">
        <v>20906</v>
      </c>
      <c r="K7765" s="93" t="s">
        <v>4891</v>
      </c>
      <c r="L7765" s="14">
        <f>AND(vyberHrace&lt;&gt;"",ISNUMBER(SEARCH(vyberHrace,$B7765)))</f>
      </c>
      <c r="M7765" s="14">
        <f>AND($I7765=MID(kododd,1,2),$J7765=MID(kododd,3,3))</f>
      </c>
    </row>
    <row r="7766">
      <c r="A7766" s="95">
        <v>61551</v>
      </c>
      <c r="B7766" s="93" t="s">
        <v>27724</v>
      </c>
      <c r="C7766" s="93" t="s">
        <v>1444</v>
      </c>
      <c r="D7766" s="95">
        <v>1616</v>
      </c>
      <c r="E7766" s="95">
        <v>1768</v>
      </c>
      <c r="F7766" s="95">
        <v>23794445</v>
      </c>
      <c r="G7766" s="95">
        <v>250</v>
      </c>
      <c r="H7766" s="93" t="s">
        <v>8976</v>
      </c>
      <c r="I7766" s="93" t="s">
        <v>23898</v>
      </c>
      <c r="J7766" s="93" t="s">
        <v>20894</v>
      </c>
      <c r="K7766" s="93" t="s">
        <v>6910</v>
      </c>
      <c r="L7766" s="14">
        <f>AND(vyberHrace&lt;&gt;"",ISNUMBER(SEARCH(vyberHrace,$B7766)))</f>
      </c>
      <c r="M7766" s="14">
        <f>AND($I7766=MID(kododd,1,2),$J7766=MID(kododd,3,3))</f>
      </c>
    </row>
    <row r="7767">
      <c r="A7767" s="95">
        <v>33931</v>
      </c>
      <c r="B7767" s="93" t="s">
        <v>12313</v>
      </c>
      <c r="C7767" s="93" t="s">
        <v>1399</v>
      </c>
      <c r="D7767" s="95">
        <v>2099</v>
      </c>
      <c r="E7767" s="95">
        <v>2097</v>
      </c>
      <c r="F7767" s="95">
        <v>364495</v>
      </c>
      <c r="G7767" s="95">
        <v>250</v>
      </c>
      <c r="H7767" s="93" t="s">
        <v>8976</v>
      </c>
      <c r="I7767" s="93" t="s">
        <v>23898</v>
      </c>
      <c r="J7767" s="93" t="s">
        <v>20969</v>
      </c>
      <c r="K7767" s="93" t="s">
        <v>4717</v>
      </c>
      <c r="L7767" s="14">
        <f>AND(vyberHrace&lt;&gt;"",ISNUMBER(SEARCH(vyberHrace,$B7767)))</f>
      </c>
      <c r="M7767" s="14">
        <f>AND($I7767=MID(kododd,1,2),$J7767=MID(kododd,3,3))</f>
      </c>
    </row>
    <row r="7768">
      <c r="A7768" s="95">
        <v>37889</v>
      </c>
      <c r="B7768" s="93" t="s">
        <v>12316</v>
      </c>
      <c r="C7768" s="93" t="s">
        <v>1446</v>
      </c>
      <c r="F7768" s="95">
        <v>23794453</v>
      </c>
      <c r="G7768" s="95">
        <v>250</v>
      </c>
      <c r="H7768" s="93" t="s">
        <v>8976</v>
      </c>
      <c r="I7768" s="93" t="s">
        <v>23898</v>
      </c>
      <c r="J7768" s="93" t="s">
        <v>20969</v>
      </c>
      <c r="K7768" s="93" t="s">
        <v>4717</v>
      </c>
      <c r="L7768" s="14">
        <f>AND(vyberHrace&lt;&gt;"",ISNUMBER(SEARCH(vyberHrace,$B7768)))</f>
      </c>
      <c r="M7768" s="14">
        <f>AND($I7768=MID(kododd,1,2),$J7768=MID(kododd,3,3))</f>
      </c>
    </row>
    <row r="7769">
      <c r="A7769" s="95">
        <v>38101</v>
      </c>
      <c r="B7769" s="93" t="s">
        <v>12325</v>
      </c>
      <c r="C7769" s="93" t="s">
        <v>1432</v>
      </c>
      <c r="D7769" s="95">
        <v>1621</v>
      </c>
      <c r="F7769" s="95">
        <v>370630</v>
      </c>
      <c r="G7769" s="95">
        <v>0</v>
      </c>
      <c r="H7769" s="93" t="s">
        <v>8976</v>
      </c>
      <c r="I7769" s="93" t="s">
        <v>23898</v>
      </c>
      <c r="J7769" s="93" t="s">
        <v>20855</v>
      </c>
      <c r="K7769" s="93" t="s">
        <v>148</v>
      </c>
      <c r="L7769" s="14">
        <f>AND(vyberHrace&lt;&gt;"",ISNUMBER(SEARCH(vyberHrace,$B7769)))</f>
      </c>
      <c r="M7769" s="14">
        <f>AND($I7769=MID(kododd,1,2),$J7769=MID(kododd,3,3))</f>
      </c>
    </row>
    <row r="7770">
      <c r="A7770" s="95">
        <v>12736</v>
      </c>
      <c r="B7770" s="93" t="s">
        <v>13798</v>
      </c>
      <c r="C7770" s="93" t="s">
        <v>1463</v>
      </c>
      <c r="D7770" s="95">
        <v>1252</v>
      </c>
      <c r="E7770" s="95">
        <v>1463</v>
      </c>
      <c r="F7770" s="95">
        <v>351610</v>
      </c>
      <c r="G7770" s="95">
        <v>250</v>
      </c>
      <c r="H7770" s="93" t="s">
        <v>8976</v>
      </c>
      <c r="I7770" s="93" t="s">
        <v>23898</v>
      </c>
      <c r="J7770" s="93" t="s">
        <v>20906</v>
      </c>
      <c r="K7770" s="93" t="s">
        <v>4891</v>
      </c>
      <c r="L7770" s="14">
        <f>AND(vyberHrace&lt;&gt;"",ISNUMBER(SEARCH(vyberHrace,$B7770)))</f>
      </c>
      <c r="M7770" s="14">
        <f>AND($I7770=MID(kododd,1,2),$J7770=MID(kododd,3,3))</f>
      </c>
    </row>
    <row r="7771">
      <c r="A7771" s="95">
        <v>540</v>
      </c>
      <c r="B7771" s="93" t="s">
        <v>13803</v>
      </c>
      <c r="C7771" s="93" t="s">
        <v>1432</v>
      </c>
      <c r="D7771" s="95">
        <v>2047</v>
      </c>
      <c r="E7771" s="95">
        <v>2049</v>
      </c>
      <c r="F7771" s="95">
        <v>314498</v>
      </c>
      <c r="G7771" s="95">
        <v>250</v>
      </c>
      <c r="H7771" s="93" t="s">
        <v>8976</v>
      </c>
      <c r="I7771" s="93" t="s">
        <v>23898</v>
      </c>
      <c r="J7771" s="93" t="s">
        <v>20855</v>
      </c>
      <c r="K7771" s="93" t="s">
        <v>148</v>
      </c>
      <c r="L7771" s="14">
        <f>AND(vyberHrace&lt;&gt;"",ISNUMBER(SEARCH(vyberHrace,$B7771)))</f>
      </c>
      <c r="M7771" s="14">
        <f>AND($I7771=MID(kododd,1,2),$J7771=MID(kododd,3,3))</f>
      </c>
    </row>
    <row r="7772">
      <c r="A7772" s="95">
        <v>34694</v>
      </c>
      <c r="B7772" s="93" t="s">
        <v>9207</v>
      </c>
      <c r="C7772" s="93" t="s">
        <v>1398</v>
      </c>
      <c r="D7772" s="95">
        <v>1093</v>
      </c>
      <c r="F7772" s="95">
        <v>364517</v>
      </c>
      <c r="G7772" s="95">
        <v>0</v>
      </c>
      <c r="H7772" s="93" t="s">
        <v>8976</v>
      </c>
      <c r="I7772" s="93" t="s">
        <v>23898</v>
      </c>
      <c r="J7772" s="93" t="s">
        <v>20903</v>
      </c>
      <c r="K7772" s="93" t="s">
        <v>6920</v>
      </c>
      <c r="L7772" s="14">
        <f>AND(vyberHrace&lt;&gt;"",ISNUMBER(SEARCH(vyberHrace,$B7772)))</f>
      </c>
      <c r="M7772" s="14">
        <f>AND($I7772=MID(kododd,1,2),$J7772=MID(kododd,3,3))</f>
      </c>
    </row>
    <row r="7773">
      <c r="A7773" s="95">
        <v>26776</v>
      </c>
      <c r="B7773" s="93" t="s">
        <v>9212</v>
      </c>
      <c r="C7773" s="93" t="s">
        <v>1441</v>
      </c>
      <c r="D7773" s="95">
        <v>1592</v>
      </c>
      <c r="F7773" s="95">
        <v>367508</v>
      </c>
      <c r="G7773" s="95">
        <v>250</v>
      </c>
      <c r="H7773" s="93" t="s">
        <v>8976</v>
      </c>
      <c r="I7773" s="93" t="s">
        <v>23898</v>
      </c>
      <c r="J7773" s="93" t="s">
        <v>20880</v>
      </c>
      <c r="K7773" s="93" t="s">
        <v>6862</v>
      </c>
      <c r="L7773" s="14">
        <f>AND(vyberHrace&lt;&gt;"",ISNUMBER(SEARCH(vyberHrace,$B7773)))</f>
      </c>
      <c r="M7773" s="14">
        <f>AND($I7773=MID(kododd,1,2),$J7773=MID(kododd,3,3))</f>
      </c>
    </row>
    <row r="7774">
      <c r="A7774" s="95">
        <v>7357</v>
      </c>
      <c r="B7774" s="93" t="s">
        <v>6970</v>
      </c>
      <c r="C7774" s="93" t="s">
        <v>1436</v>
      </c>
      <c r="D7774" s="95">
        <v>1856</v>
      </c>
      <c r="E7774" s="95">
        <v>1969</v>
      </c>
      <c r="F7774" s="95">
        <v>328847</v>
      </c>
      <c r="G7774" s="95">
        <v>250</v>
      </c>
      <c r="H7774" s="93" t="s">
        <v>8976</v>
      </c>
      <c r="I7774" s="93" t="s">
        <v>23898</v>
      </c>
      <c r="J7774" s="93" t="s">
        <v>20847</v>
      </c>
      <c r="K7774" s="93" t="s">
        <v>5144</v>
      </c>
      <c r="L7774" s="14">
        <f>AND(vyberHrace&lt;&gt;"",ISNUMBER(SEARCH(vyberHrace,$B7774)))</f>
      </c>
      <c r="M7774" s="14">
        <f>AND($I7774=MID(kododd,1,2),$J7774=MID(kododd,3,3))</f>
      </c>
    </row>
    <row r="7775">
      <c r="A7775" s="95">
        <v>4284</v>
      </c>
      <c r="B7775" s="93" t="s">
        <v>6987</v>
      </c>
      <c r="C7775" s="93" t="s">
        <v>1467</v>
      </c>
      <c r="D7775" s="95">
        <v>1606</v>
      </c>
      <c r="E7775" s="95">
        <v>1644</v>
      </c>
      <c r="F7775" s="95">
        <v>310034</v>
      </c>
      <c r="G7775" s="95">
        <v>0</v>
      </c>
      <c r="H7775" s="93" t="s">
        <v>8976</v>
      </c>
      <c r="I7775" s="93" t="s">
        <v>23898</v>
      </c>
      <c r="J7775" s="93" t="s">
        <v>20860</v>
      </c>
      <c r="K7775" s="93" t="s">
        <v>5137</v>
      </c>
      <c r="L7775" s="14">
        <f>AND(vyberHrace&lt;&gt;"",ISNUMBER(SEARCH(vyberHrace,$B7775)))</f>
      </c>
      <c r="M7775" s="14">
        <f>AND($I7775=MID(kododd,1,2),$J7775=MID(kododd,3,3))</f>
      </c>
    </row>
    <row r="7776">
      <c r="A7776" s="95">
        <v>61047</v>
      </c>
      <c r="B7776" s="93" t="s">
        <v>27351</v>
      </c>
      <c r="C7776" s="93" t="s">
        <v>1412</v>
      </c>
      <c r="F7776" s="95">
        <v>23796472</v>
      </c>
      <c r="G7776" s="95">
        <v>250</v>
      </c>
      <c r="H7776" s="93" t="s">
        <v>8976</v>
      </c>
      <c r="I7776" s="93" t="s">
        <v>23898</v>
      </c>
      <c r="J7776" s="93" t="s">
        <v>20843</v>
      </c>
      <c r="K7776" s="93" t="s">
        <v>5564</v>
      </c>
      <c r="L7776" s="14">
        <f>AND(vyberHrace&lt;&gt;"",ISNUMBER(SEARCH(vyberHrace,$B7776)))</f>
      </c>
      <c r="M7776" s="14">
        <f>AND($I7776=MID(kododd,1,2),$J7776=MID(kododd,3,3))</f>
      </c>
    </row>
    <row r="7777">
      <c r="A7777" s="95">
        <v>59862</v>
      </c>
      <c r="B7777" s="93" t="s">
        <v>26361</v>
      </c>
      <c r="C7777" s="93" t="s">
        <v>1420</v>
      </c>
      <c r="G7777" s="95">
        <v>0</v>
      </c>
      <c r="H7777" s="93" t="s">
        <v>8976</v>
      </c>
      <c r="I7777" s="93" t="s">
        <v>23898</v>
      </c>
      <c r="J7777" s="93" t="s">
        <v>20855</v>
      </c>
      <c r="K7777" s="93" t="s">
        <v>148</v>
      </c>
      <c r="L7777" s="14">
        <f>AND(vyberHrace&lt;&gt;"",ISNUMBER(SEARCH(vyberHrace,$B7777)))</f>
      </c>
      <c r="M7777" s="14">
        <f>AND($I7777=MID(kododd,1,2),$J7777=MID(kododd,3,3))</f>
      </c>
    </row>
    <row r="7778">
      <c r="A7778" s="95">
        <v>59861</v>
      </c>
      <c r="B7778" s="93" t="s">
        <v>26360</v>
      </c>
      <c r="C7778" s="93" t="s">
        <v>1424</v>
      </c>
      <c r="G7778" s="95">
        <v>0</v>
      </c>
      <c r="H7778" s="93" t="s">
        <v>8976</v>
      </c>
      <c r="I7778" s="93" t="s">
        <v>23898</v>
      </c>
      <c r="J7778" s="93" t="s">
        <v>20855</v>
      </c>
      <c r="K7778" s="93" t="s">
        <v>148</v>
      </c>
      <c r="L7778" s="14">
        <f>AND(vyberHrace&lt;&gt;"",ISNUMBER(SEARCH(vyberHrace,$B7778)))</f>
      </c>
      <c r="M7778" s="14">
        <f>AND($I7778=MID(kododd,1,2),$J7778=MID(kododd,3,3))</f>
      </c>
    </row>
    <row r="7779">
      <c r="A7779" s="95">
        <v>5069</v>
      </c>
      <c r="B7779" s="93" t="s">
        <v>7159</v>
      </c>
      <c r="C7779" s="93" t="s">
        <v>1439</v>
      </c>
      <c r="D7779" s="95">
        <v>1599</v>
      </c>
      <c r="E7779" s="95">
        <v>1744</v>
      </c>
      <c r="F7779" s="95">
        <v>23753315</v>
      </c>
      <c r="G7779" s="95">
        <v>0</v>
      </c>
      <c r="H7779" s="93" t="s">
        <v>8976</v>
      </c>
      <c r="I7779" s="93" t="s">
        <v>23898</v>
      </c>
      <c r="J7779" s="93" t="s">
        <v>20880</v>
      </c>
      <c r="K7779" s="93" t="s">
        <v>6862</v>
      </c>
      <c r="L7779" s="14">
        <f>AND(vyberHrace&lt;&gt;"",ISNUMBER(SEARCH(vyberHrace,$B7779)))</f>
      </c>
      <c r="M7779" s="14">
        <f>AND($I7779=MID(kododd,1,2),$J7779=MID(kododd,3,3))</f>
      </c>
    </row>
    <row r="7780">
      <c r="A7780" s="95">
        <v>42951</v>
      </c>
      <c r="B7780" s="93" t="s">
        <v>7160</v>
      </c>
      <c r="C7780" s="93" t="s">
        <v>1400</v>
      </c>
      <c r="D7780" s="95">
        <v>1238</v>
      </c>
      <c r="F7780" s="95">
        <v>23711310</v>
      </c>
      <c r="G7780" s="95">
        <v>0</v>
      </c>
      <c r="H7780" s="93" t="s">
        <v>8976</v>
      </c>
      <c r="I7780" s="93" t="s">
        <v>23898</v>
      </c>
      <c r="J7780" s="93" t="s">
        <v>20969</v>
      </c>
      <c r="K7780" s="93" t="s">
        <v>4717</v>
      </c>
      <c r="L7780" s="14">
        <f>AND(vyberHrace&lt;&gt;"",ISNUMBER(SEARCH(vyberHrace,$B7780)))</f>
      </c>
      <c r="M7780" s="14">
        <f>AND($I7780=MID(kododd,1,2),$J7780=MID(kododd,3,3))</f>
      </c>
    </row>
    <row r="7781">
      <c r="A7781" s="95">
        <v>5075</v>
      </c>
      <c r="B7781" s="93" t="s">
        <v>7301</v>
      </c>
      <c r="C7781" s="93" t="s">
        <v>1437</v>
      </c>
      <c r="D7781" s="95">
        <v>2262</v>
      </c>
      <c r="E7781" s="95">
        <v>2264</v>
      </c>
      <c r="F7781" s="95">
        <v>312185</v>
      </c>
      <c r="G7781" s="95">
        <v>0</v>
      </c>
      <c r="H7781" s="93" t="s">
        <v>8976</v>
      </c>
      <c r="I7781" s="93" t="s">
        <v>23898</v>
      </c>
      <c r="J7781" s="93" t="s">
        <v>20855</v>
      </c>
      <c r="K7781" s="93" t="s">
        <v>148</v>
      </c>
      <c r="L7781" s="14">
        <f>AND(vyberHrace&lt;&gt;"",ISNUMBER(SEARCH(vyberHrace,$B7781)))</f>
      </c>
      <c r="M7781" s="14">
        <f>AND($I7781=MID(kododd,1,2),$J7781=MID(kododd,3,3))</f>
      </c>
    </row>
    <row r="7782">
      <c r="A7782" s="95">
        <v>44136</v>
      </c>
      <c r="B7782" s="93" t="s">
        <v>10183</v>
      </c>
      <c r="C7782" s="93" t="s">
        <v>1418</v>
      </c>
      <c r="D7782" s="95">
        <v>1687</v>
      </c>
      <c r="E7782" s="95">
        <v>1813</v>
      </c>
      <c r="F7782" s="95">
        <v>23700785</v>
      </c>
      <c r="G7782" s="95">
        <v>0</v>
      </c>
      <c r="H7782" s="93" t="s">
        <v>8976</v>
      </c>
      <c r="I7782" s="93" t="s">
        <v>23898</v>
      </c>
      <c r="J7782" s="93" t="s">
        <v>20855</v>
      </c>
      <c r="K7782" s="93" t="s">
        <v>148</v>
      </c>
      <c r="L7782" s="14">
        <f>AND(vyberHrace&lt;&gt;"",ISNUMBER(SEARCH(vyberHrace,$B7782)))</f>
      </c>
      <c r="M7782" s="14">
        <f>AND($I7782=MID(kododd,1,2),$J7782=MID(kododd,3,3))</f>
      </c>
    </row>
    <row r="7783">
      <c r="A7783" s="95">
        <v>62192</v>
      </c>
      <c r="B7783" s="93" t="s">
        <v>28383</v>
      </c>
      <c r="C7783" s="93" t="s">
        <v>1424</v>
      </c>
      <c r="G7783" s="95">
        <v>250</v>
      </c>
      <c r="H7783" s="93" t="s">
        <v>8976</v>
      </c>
      <c r="I7783" s="93" t="s">
        <v>23898</v>
      </c>
      <c r="J7783" s="93" t="s">
        <v>20925</v>
      </c>
      <c r="K7783" s="93" t="s">
        <v>1495</v>
      </c>
      <c r="L7783" s="14">
        <f>AND(vyberHrace&lt;&gt;"",ISNUMBER(SEARCH(vyberHrace,$B7783)))</f>
      </c>
      <c r="M7783" s="14">
        <f>AND($I7783=MID(kododd,1,2),$J7783=MID(kododd,3,3))</f>
      </c>
    </row>
    <row r="7784">
      <c r="A7784" s="95">
        <v>51234</v>
      </c>
      <c r="B7784" s="93" t="s">
        <v>9182</v>
      </c>
      <c r="C7784" s="93" t="s">
        <v>1433</v>
      </c>
      <c r="D7784" s="95">
        <v>1270</v>
      </c>
      <c r="G7784" s="95">
        <v>250</v>
      </c>
      <c r="H7784" s="93" t="s">
        <v>8976</v>
      </c>
      <c r="I7784" s="93" t="s">
        <v>23898</v>
      </c>
      <c r="J7784" s="93" t="s">
        <v>20902</v>
      </c>
      <c r="K7784" s="93" t="s">
        <v>5177</v>
      </c>
      <c r="L7784" s="14">
        <f>AND(vyberHrace&lt;&gt;"",ISNUMBER(SEARCH(vyberHrace,$B7784)))</f>
      </c>
      <c r="M7784" s="14">
        <f>AND($I7784=MID(kododd,1,2),$J7784=MID(kododd,3,3))</f>
      </c>
    </row>
    <row r="7785">
      <c r="A7785" s="95">
        <v>61355</v>
      </c>
      <c r="B7785" s="93" t="s">
        <v>27551</v>
      </c>
      <c r="C7785" s="93" t="s">
        <v>1486</v>
      </c>
      <c r="G7785" s="95">
        <v>0</v>
      </c>
      <c r="H7785" s="93" t="s">
        <v>8976</v>
      </c>
      <c r="I7785" s="93" t="s">
        <v>23898</v>
      </c>
      <c r="J7785" s="93" t="s">
        <v>20922</v>
      </c>
      <c r="K7785" s="93" t="s">
        <v>5566</v>
      </c>
      <c r="L7785" s="14">
        <f>AND(vyberHrace&lt;&gt;"",ISNUMBER(SEARCH(vyberHrace,$B7785)))</f>
      </c>
      <c r="M7785" s="14">
        <f>AND($I7785=MID(kododd,1,2),$J7785=MID(kododd,3,3))</f>
      </c>
    </row>
    <row r="7786">
      <c r="A7786" s="95">
        <v>41470</v>
      </c>
      <c r="B7786" s="93" t="s">
        <v>12403</v>
      </c>
      <c r="C7786" s="93" t="s">
        <v>1438</v>
      </c>
      <c r="D7786" s="95">
        <v>2175</v>
      </c>
      <c r="E7786" s="95">
        <v>2201</v>
      </c>
      <c r="F7786" s="95">
        <v>391476</v>
      </c>
      <c r="G7786" s="95">
        <v>250</v>
      </c>
      <c r="H7786" s="93" t="s">
        <v>8976</v>
      </c>
      <c r="I7786" s="93" t="s">
        <v>23898</v>
      </c>
      <c r="J7786" s="93" t="s">
        <v>20969</v>
      </c>
      <c r="K7786" s="93" t="s">
        <v>4717</v>
      </c>
      <c r="L7786" s="14">
        <f>AND(vyberHrace&lt;&gt;"",ISNUMBER(SEARCH(vyberHrace,$B7786)))</f>
      </c>
      <c r="M7786" s="14">
        <f>AND($I7786=MID(kododd,1,2),$J7786=MID(kododd,3,3))</f>
      </c>
    </row>
    <row r="7787">
      <c r="A7787" s="95">
        <v>41469</v>
      </c>
      <c r="B7787" s="93" t="s">
        <v>12404</v>
      </c>
      <c r="C7787" s="93" t="s">
        <v>1408</v>
      </c>
      <c r="D7787" s="95">
        <v>1983</v>
      </c>
      <c r="E7787" s="95">
        <v>2021</v>
      </c>
      <c r="F7787" s="95">
        <v>391484</v>
      </c>
      <c r="G7787" s="95">
        <v>250</v>
      </c>
      <c r="H7787" s="93" t="s">
        <v>8976</v>
      </c>
      <c r="I7787" s="93" t="s">
        <v>23898</v>
      </c>
      <c r="J7787" s="93" t="s">
        <v>20969</v>
      </c>
      <c r="K7787" s="93" t="s">
        <v>4717</v>
      </c>
      <c r="L7787" s="14">
        <f>AND(vyberHrace&lt;&gt;"",ISNUMBER(SEARCH(vyberHrace,$B7787)))</f>
      </c>
      <c r="M7787" s="14">
        <f>AND($I7787=MID(kododd,1,2),$J7787=MID(kododd,3,3))</f>
      </c>
    </row>
    <row r="7788">
      <c r="A7788" s="95">
        <v>42950</v>
      </c>
      <c r="B7788" s="93" t="s">
        <v>12405</v>
      </c>
      <c r="C7788" s="93" t="s">
        <v>1442</v>
      </c>
      <c r="D7788" s="95">
        <v>1540</v>
      </c>
      <c r="E7788" s="95">
        <v>1774</v>
      </c>
      <c r="F7788" s="95">
        <v>391492</v>
      </c>
      <c r="G7788" s="95">
        <v>250</v>
      </c>
      <c r="H7788" s="93" t="s">
        <v>8976</v>
      </c>
      <c r="I7788" s="93" t="s">
        <v>23898</v>
      </c>
      <c r="J7788" s="93" t="s">
        <v>20969</v>
      </c>
      <c r="K7788" s="93" t="s">
        <v>4717</v>
      </c>
      <c r="L7788" s="14">
        <f>AND(vyberHrace&lt;&gt;"",ISNUMBER(SEARCH(vyberHrace,$B7788)))</f>
      </c>
      <c r="M7788" s="14">
        <f>AND($I7788=MID(kododd,1,2),$J7788=MID(kododd,3,3))</f>
      </c>
    </row>
    <row r="7789">
      <c r="A7789" s="95">
        <v>5448</v>
      </c>
      <c r="B7789" s="93" t="s">
        <v>12409</v>
      </c>
      <c r="C7789" s="93" t="s">
        <v>1426</v>
      </c>
      <c r="D7789" s="95">
        <v>1552</v>
      </c>
      <c r="G7789" s="95">
        <v>250</v>
      </c>
      <c r="H7789" s="93" t="s">
        <v>8976</v>
      </c>
      <c r="I7789" s="93" t="s">
        <v>23898</v>
      </c>
      <c r="J7789" s="93" t="s">
        <v>20890</v>
      </c>
      <c r="K7789" s="93" t="s">
        <v>246</v>
      </c>
      <c r="L7789" s="14">
        <f>AND(vyberHrace&lt;&gt;"",ISNUMBER(SEARCH(vyberHrace,$B7789)))</f>
      </c>
      <c r="M7789" s="14">
        <f>AND($I7789=MID(kododd,1,2),$J7789=MID(kododd,3,3))</f>
      </c>
    </row>
    <row r="7790">
      <c r="A7790" s="95">
        <v>52831</v>
      </c>
      <c r="B7790" s="93" t="s">
        <v>12412</v>
      </c>
      <c r="C7790" s="93" t="s">
        <v>1422</v>
      </c>
      <c r="G7790" s="95">
        <v>0</v>
      </c>
      <c r="H7790" s="93" t="s">
        <v>8976</v>
      </c>
      <c r="I7790" s="93" t="s">
        <v>23898</v>
      </c>
      <c r="J7790" s="93" t="s">
        <v>20847</v>
      </c>
      <c r="K7790" s="93" t="s">
        <v>5144</v>
      </c>
      <c r="L7790" s="14">
        <f>AND(vyberHrace&lt;&gt;"",ISNUMBER(SEARCH(vyberHrace,$B7790)))</f>
      </c>
      <c r="M7790" s="14">
        <f>AND($I7790=MID(kododd,1,2),$J7790=MID(kododd,3,3))</f>
      </c>
    </row>
    <row r="7791">
      <c r="A7791" s="95">
        <v>371</v>
      </c>
      <c r="B7791" s="93" t="s">
        <v>10194</v>
      </c>
      <c r="C7791" s="93" t="s">
        <v>1428</v>
      </c>
      <c r="D7791" s="95">
        <v>2079</v>
      </c>
      <c r="E7791" s="95">
        <v>2116</v>
      </c>
      <c r="F7791" s="95">
        <v>302996</v>
      </c>
      <c r="G7791" s="95">
        <v>250</v>
      </c>
      <c r="H7791" s="93" t="s">
        <v>8976</v>
      </c>
      <c r="I7791" s="93" t="s">
        <v>23898</v>
      </c>
      <c r="J7791" s="93" t="s">
        <v>20922</v>
      </c>
      <c r="K7791" s="93" t="s">
        <v>5566</v>
      </c>
      <c r="L7791" s="14">
        <f>AND(vyberHrace&lt;&gt;"",ISNUMBER(SEARCH(vyberHrace,$B7791)))</f>
      </c>
      <c r="M7791" s="14">
        <f>AND($I7791=MID(kododd,1,2),$J7791=MID(kododd,3,3))</f>
      </c>
    </row>
    <row r="7792">
      <c r="A7792" s="95">
        <v>46114</v>
      </c>
      <c r="B7792" s="93" t="s">
        <v>10195</v>
      </c>
      <c r="C7792" s="93" t="s">
        <v>1410</v>
      </c>
      <c r="D7792" s="95">
        <v>1339</v>
      </c>
      <c r="E7792" s="95">
        <v>1576</v>
      </c>
      <c r="F7792" s="95">
        <v>397458</v>
      </c>
      <c r="G7792" s="95">
        <v>0</v>
      </c>
      <c r="H7792" s="93" t="s">
        <v>8976</v>
      </c>
      <c r="I7792" s="93" t="s">
        <v>23898</v>
      </c>
      <c r="J7792" s="93" t="s">
        <v>20922</v>
      </c>
      <c r="K7792" s="93" t="s">
        <v>5566</v>
      </c>
      <c r="L7792" s="14">
        <f>AND(vyberHrace&lt;&gt;"",ISNUMBER(SEARCH(vyberHrace,$B7792)))</f>
      </c>
      <c r="M7792" s="14">
        <f>AND($I7792=MID(kododd,1,2),$J7792=MID(kododd,3,3))</f>
      </c>
    </row>
    <row r="7793">
      <c r="A7793" s="95">
        <v>842</v>
      </c>
      <c r="B7793" s="93" t="s">
        <v>10196</v>
      </c>
      <c r="C7793" s="93" t="s">
        <v>1442</v>
      </c>
      <c r="D7793" s="95">
        <v>1981</v>
      </c>
      <c r="E7793" s="95">
        <v>2061</v>
      </c>
      <c r="F7793" s="95">
        <v>304271</v>
      </c>
      <c r="G7793" s="95">
        <v>250</v>
      </c>
      <c r="H7793" s="93" t="s">
        <v>8976</v>
      </c>
      <c r="I7793" s="93" t="s">
        <v>23898</v>
      </c>
      <c r="J7793" s="93" t="s">
        <v>20922</v>
      </c>
      <c r="K7793" s="93" t="s">
        <v>5566</v>
      </c>
      <c r="L7793" s="14">
        <f>AND(vyberHrace&lt;&gt;"",ISNUMBER(SEARCH(vyberHrace,$B7793)))</f>
      </c>
      <c r="M7793" s="14">
        <f>AND($I7793=MID(kododd,1,2),$J7793=MID(kododd,3,3))</f>
      </c>
    </row>
    <row r="7794">
      <c r="A7794" s="95">
        <v>54202</v>
      </c>
      <c r="B7794" s="93" t="s">
        <v>2884</v>
      </c>
      <c r="C7794" s="93" t="s">
        <v>1442</v>
      </c>
      <c r="D7794" s="95">
        <v>1706</v>
      </c>
      <c r="F7794" s="95">
        <v>23774339</v>
      </c>
      <c r="G7794" s="95">
        <v>250</v>
      </c>
      <c r="H7794" s="93" t="s">
        <v>8976</v>
      </c>
      <c r="I7794" s="93" t="s">
        <v>23898</v>
      </c>
      <c r="J7794" s="93" t="s">
        <v>20925</v>
      </c>
      <c r="K7794" s="93" t="s">
        <v>1495</v>
      </c>
      <c r="L7794" s="14">
        <f>AND(vyberHrace&lt;&gt;"",ISNUMBER(SEARCH(vyberHrace,$B7794)))</f>
      </c>
      <c r="M7794" s="14">
        <f>AND($I7794=MID(kododd,1,2),$J7794=MID(kododd,3,3))</f>
      </c>
    </row>
    <row r="7795">
      <c r="A7795" s="95">
        <v>15679</v>
      </c>
      <c r="B7795" s="93" t="s">
        <v>3387</v>
      </c>
      <c r="C7795" s="93" t="s">
        <v>1436</v>
      </c>
      <c r="D7795" s="95">
        <v>1784</v>
      </c>
      <c r="F7795" s="95">
        <v>347183</v>
      </c>
      <c r="G7795" s="95">
        <v>250</v>
      </c>
      <c r="H7795" s="93" t="s">
        <v>8976</v>
      </c>
      <c r="I7795" s="93" t="s">
        <v>23898</v>
      </c>
      <c r="J7795" s="93" t="s">
        <v>20880</v>
      </c>
      <c r="K7795" s="93" t="s">
        <v>6862</v>
      </c>
      <c r="L7795" s="14">
        <f>AND(vyberHrace&lt;&gt;"",ISNUMBER(SEARCH(vyberHrace,$B7795)))</f>
      </c>
      <c r="M7795" s="14">
        <f>AND($I7795=MID(kododd,1,2),$J7795=MID(kododd,3,3))</f>
      </c>
    </row>
    <row r="7796">
      <c r="A7796" s="95">
        <v>60067</v>
      </c>
      <c r="B7796" s="93" t="s">
        <v>26544</v>
      </c>
      <c r="C7796" s="93" t="s">
        <v>1402</v>
      </c>
      <c r="D7796" s="95">
        <v>1348</v>
      </c>
      <c r="G7796" s="95">
        <v>250</v>
      </c>
      <c r="H7796" s="93" t="s">
        <v>8976</v>
      </c>
      <c r="I7796" s="93" t="s">
        <v>23898</v>
      </c>
      <c r="J7796" s="93" t="s">
        <v>20847</v>
      </c>
      <c r="K7796" s="93" t="s">
        <v>5144</v>
      </c>
      <c r="L7796" s="14">
        <f>AND(vyberHrace&lt;&gt;"",ISNUMBER(SEARCH(vyberHrace,$B7796)))</f>
      </c>
      <c r="M7796" s="14">
        <f>AND($I7796=MID(kododd,1,2),$J7796=MID(kododd,3,3))</f>
      </c>
    </row>
    <row r="7797">
      <c r="A7797" s="95">
        <v>53379</v>
      </c>
      <c r="B7797" s="93" t="s">
        <v>17443</v>
      </c>
      <c r="C7797" s="93" t="s">
        <v>1422</v>
      </c>
      <c r="F7797" s="95">
        <v>23754583</v>
      </c>
      <c r="G7797" s="95">
        <v>250</v>
      </c>
      <c r="H7797" s="93" t="s">
        <v>8976</v>
      </c>
      <c r="I7797" s="93" t="s">
        <v>23898</v>
      </c>
      <c r="J7797" s="93" t="s">
        <v>20843</v>
      </c>
      <c r="K7797" s="93" t="s">
        <v>5564</v>
      </c>
      <c r="L7797" s="14">
        <f>AND(vyberHrace&lt;&gt;"",ISNUMBER(SEARCH(vyberHrace,$B7797)))</f>
      </c>
      <c r="M7797" s="14">
        <f>AND($I7797=MID(kododd,1,2),$J7797=MID(kododd,3,3))</f>
      </c>
    </row>
    <row r="7798">
      <c r="A7798" s="95">
        <v>54724</v>
      </c>
      <c r="B7798" s="93" t="s">
        <v>2830</v>
      </c>
      <c r="C7798" s="93" t="s">
        <v>1424</v>
      </c>
      <c r="F7798" s="95">
        <v>23754591</v>
      </c>
      <c r="G7798" s="95">
        <v>250</v>
      </c>
      <c r="H7798" s="93" t="s">
        <v>8976</v>
      </c>
      <c r="I7798" s="93" t="s">
        <v>23898</v>
      </c>
      <c r="J7798" s="93" t="s">
        <v>20843</v>
      </c>
      <c r="K7798" s="93" t="s">
        <v>5564</v>
      </c>
      <c r="L7798" s="14">
        <f>AND(vyberHrace&lt;&gt;"",ISNUMBER(SEARCH(vyberHrace,$B7798)))</f>
      </c>
      <c r="M7798" s="14">
        <f>AND($I7798=MID(kododd,1,2),$J7798=MID(kododd,3,3))</f>
      </c>
    </row>
    <row r="7799">
      <c r="A7799" s="95">
        <v>49687</v>
      </c>
      <c r="B7799" s="93" t="s">
        <v>12551</v>
      </c>
      <c r="C7799" s="93" t="s">
        <v>1449</v>
      </c>
      <c r="D7799" s="95">
        <v>1370</v>
      </c>
      <c r="F7799" s="95">
        <v>23731389</v>
      </c>
      <c r="G7799" s="95">
        <v>250</v>
      </c>
      <c r="H7799" s="93" t="s">
        <v>8976</v>
      </c>
      <c r="I7799" s="93" t="s">
        <v>23898</v>
      </c>
      <c r="J7799" s="93" t="s">
        <v>20879</v>
      </c>
      <c r="K7799" s="93" t="s">
        <v>4945</v>
      </c>
      <c r="L7799" s="14">
        <f>AND(vyberHrace&lt;&gt;"",ISNUMBER(SEARCH(vyberHrace,$B7799)))</f>
      </c>
      <c r="M7799" s="14">
        <f>AND($I7799=MID(kododd,1,2),$J7799=MID(kododd,3,3))</f>
      </c>
    </row>
    <row r="7800">
      <c r="A7800" s="95">
        <v>16842</v>
      </c>
      <c r="B7800" s="93" t="s">
        <v>4832</v>
      </c>
      <c r="C7800" s="93" t="s">
        <v>1432</v>
      </c>
      <c r="D7800" s="95">
        <v>1465</v>
      </c>
      <c r="F7800" s="95">
        <v>367079</v>
      </c>
      <c r="G7800" s="95">
        <v>250</v>
      </c>
      <c r="H7800" s="93" t="s">
        <v>8976</v>
      </c>
      <c r="I7800" s="93" t="s">
        <v>23898</v>
      </c>
      <c r="J7800" s="93" t="s">
        <v>20860</v>
      </c>
      <c r="K7800" s="93" t="s">
        <v>5137</v>
      </c>
      <c r="L7800" s="14">
        <f>AND(vyberHrace&lt;&gt;"",ISNUMBER(SEARCH(vyberHrace,$B7800)))</f>
      </c>
      <c r="M7800" s="14">
        <f>AND($I7800=MID(kododd,1,2),$J7800=MID(kododd,3,3))</f>
      </c>
    </row>
    <row r="7801">
      <c r="A7801" s="95">
        <v>35041</v>
      </c>
      <c r="B7801" s="93" t="s">
        <v>4832</v>
      </c>
      <c r="C7801" s="93" t="s">
        <v>1398</v>
      </c>
      <c r="D7801" s="95">
        <v>1781</v>
      </c>
      <c r="E7801" s="95">
        <v>1824</v>
      </c>
      <c r="F7801" s="95">
        <v>364525</v>
      </c>
      <c r="G7801" s="95">
        <v>250</v>
      </c>
      <c r="H7801" s="93" t="s">
        <v>8976</v>
      </c>
      <c r="I7801" s="93" t="s">
        <v>23898</v>
      </c>
      <c r="J7801" s="93" t="s">
        <v>20860</v>
      </c>
      <c r="K7801" s="93" t="s">
        <v>5137</v>
      </c>
      <c r="L7801" s="14">
        <f>AND(vyberHrace&lt;&gt;"",ISNUMBER(SEARCH(vyberHrace,$B7801)))</f>
      </c>
      <c r="M7801" s="14">
        <f>AND($I7801=MID(kododd,1,2),$J7801=MID(kododd,3,3))</f>
      </c>
    </row>
    <row r="7802">
      <c r="A7802" s="95">
        <v>4660</v>
      </c>
      <c r="B7802" s="93" t="s">
        <v>4880</v>
      </c>
      <c r="C7802" s="93" t="s">
        <v>1423</v>
      </c>
      <c r="D7802" s="95">
        <v>2079</v>
      </c>
      <c r="E7802" s="95">
        <v>2072</v>
      </c>
      <c r="F7802" s="95">
        <v>316342</v>
      </c>
      <c r="G7802" s="95">
        <v>250</v>
      </c>
      <c r="H7802" s="93" t="s">
        <v>8976</v>
      </c>
      <c r="I7802" s="93" t="s">
        <v>23898</v>
      </c>
      <c r="J7802" s="93" t="s">
        <v>20894</v>
      </c>
      <c r="K7802" s="93" t="s">
        <v>6910</v>
      </c>
      <c r="L7802" s="14">
        <f>AND(vyberHrace&lt;&gt;"",ISNUMBER(SEARCH(vyberHrace,$B7802)))</f>
      </c>
      <c r="M7802" s="14">
        <f>AND($I7802=MID(kododd,1,2),$J7802=MID(kododd,3,3))</f>
      </c>
    </row>
    <row r="7803">
      <c r="A7803" s="95">
        <v>56780</v>
      </c>
      <c r="B7803" s="93" t="s">
        <v>22099</v>
      </c>
      <c r="C7803" s="93" t="s">
        <v>1411</v>
      </c>
      <c r="F7803" s="95">
        <v>23774347</v>
      </c>
      <c r="G7803" s="95">
        <v>250</v>
      </c>
      <c r="H7803" s="93" t="s">
        <v>8976</v>
      </c>
      <c r="I7803" s="93" t="s">
        <v>23898</v>
      </c>
      <c r="J7803" s="93" t="s">
        <v>20879</v>
      </c>
      <c r="K7803" s="93" t="s">
        <v>4945</v>
      </c>
      <c r="L7803" s="14">
        <f>AND(vyberHrace&lt;&gt;"",ISNUMBER(SEARCH(vyberHrace,$B7803)))</f>
      </c>
      <c r="M7803" s="14">
        <f>AND($I7803=MID(kododd,1,2),$J7803=MID(kododd,3,3))</f>
      </c>
    </row>
    <row r="7804">
      <c r="A7804" s="95">
        <v>55865</v>
      </c>
      <c r="B7804" s="93" t="s">
        <v>24149</v>
      </c>
      <c r="C7804" s="93" t="s">
        <v>1431</v>
      </c>
      <c r="G7804" s="95">
        <v>0</v>
      </c>
      <c r="H7804" s="93" t="s">
        <v>8976</v>
      </c>
      <c r="I7804" s="93" t="s">
        <v>23898</v>
      </c>
      <c r="J7804" s="93" t="s">
        <v>20903</v>
      </c>
      <c r="K7804" s="93" t="s">
        <v>6920</v>
      </c>
      <c r="L7804" s="14">
        <f>AND(vyberHrace&lt;&gt;"",ISNUMBER(SEARCH(vyberHrace,$B7804)))</f>
      </c>
      <c r="M7804" s="14">
        <f>AND($I7804=MID(kododd,1,2),$J7804=MID(kododd,3,3))</f>
      </c>
    </row>
    <row r="7805">
      <c r="A7805" s="95">
        <v>56781</v>
      </c>
      <c r="B7805" s="93" t="s">
        <v>22100</v>
      </c>
      <c r="C7805" s="93" t="s">
        <v>1424</v>
      </c>
      <c r="F7805" s="95">
        <v>23785810</v>
      </c>
      <c r="G7805" s="95">
        <v>250</v>
      </c>
      <c r="H7805" s="93" t="s">
        <v>8976</v>
      </c>
      <c r="I7805" s="93" t="s">
        <v>23898</v>
      </c>
      <c r="J7805" s="93" t="s">
        <v>20879</v>
      </c>
      <c r="K7805" s="93" t="s">
        <v>4945</v>
      </c>
      <c r="L7805" s="14">
        <f>AND(vyberHrace&lt;&gt;"",ISNUMBER(SEARCH(vyberHrace,$B7805)))</f>
      </c>
      <c r="M7805" s="14">
        <f>AND($I7805=MID(kododd,1,2),$J7805=MID(kododd,3,3))</f>
      </c>
    </row>
    <row r="7806">
      <c r="A7806" s="95">
        <v>46467</v>
      </c>
      <c r="B7806" s="93" t="s">
        <v>7988</v>
      </c>
      <c r="C7806" s="93" t="s">
        <v>1416</v>
      </c>
      <c r="D7806" s="95">
        <v>2074</v>
      </c>
      <c r="E7806" s="95">
        <v>2136</v>
      </c>
      <c r="F7806" s="95">
        <v>23717742</v>
      </c>
      <c r="G7806" s="95">
        <v>250</v>
      </c>
      <c r="H7806" s="93" t="s">
        <v>8976</v>
      </c>
      <c r="I7806" s="93" t="s">
        <v>23898</v>
      </c>
      <c r="J7806" s="93" t="s">
        <v>20855</v>
      </c>
      <c r="K7806" s="93" t="s">
        <v>148</v>
      </c>
      <c r="L7806" s="14">
        <f>AND(vyberHrace&lt;&gt;"",ISNUMBER(SEARCH(vyberHrace,$B7806)))</f>
      </c>
      <c r="M7806" s="14">
        <f>AND($I7806=MID(kododd,1,2),$J7806=MID(kododd,3,3))</f>
      </c>
    </row>
    <row r="7807">
      <c r="A7807" s="95">
        <v>48417</v>
      </c>
      <c r="B7807" s="93" t="s">
        <v>7990</v>
      </c>
      <c r="C7807" s="93" t="s">
        <v>1406</v>
      </c>
      <c r="D7807" s="95">
        <v>1283</v>
      </c>
      <c r="E7807" s="95">
        <v>1506</v>
      </c>
      <c r="F7807" s="95">
        <v>23754605</v>
      </c>
      <c r="G7807" s="95">
        <v>250</v>
      </c>
      <c r="H7807" s="93" t="s">
        <v>8976</v>
      </c>
      <c r="I7807" s="93" t="s">
        <v>23898</v>
      </c>
      <c r="J7807" s="93" t="s">
        <v>20922</v>
      </c>
      <c r="K7807" s="93" t="s">
        <v>5566</v>
      </c>
      <c r="L7807" s="14">
        <f>AND(vyberHrace&lt;&gt;"",ISNUMBER(SEARCH(vyberHrace,$B7807)))</f>
      </c>
      <c r="M7807" s="14">
        <f>AND($I7807=MID(kododd,1,2),$J7807=MID(kododd,3,3))</f>
      </c>
    </row>
    <row r="7808">
      <c r="A7808" s="95">
        <v>61991</v>
      </c>
      <c r="B7808" s="93" t="s">
        <v>28196</v>
      </c>
      <c r="C7808" s="93" t="s">
        <v>1424</v>
      </c>
      <c r="G7808" s="95">
        <v>250</v>
      </c>
      <c r="H7808" s="93" t="s">
        <v>8976</v>
      </c>
      <c r="I7808" s="93" t="s">
        <v>23898</v>
      </c>
      <c r="J7808" s="93" t="s">
        <v>20847</v>
      </c>
      <c r="K7808" s="93" t="s">
        <v>5144</v>
      </c>
      <c r="L7808" s="14">
        <f>AND(vyberHrace&lt;&gt;"",ISNUMBER(SEARCH(vyberHrace,$B7808)))</f>
      </c>
      <c r="M7808" s="14">
        <f>AND($I7808=MID(kododd,1,2),$J7808=MID(kododd,3,3))</f>
      </c>
    </row>
    <row r="7809">
      <c r="A7809" s="95">
        <v>62497</v>
      </c>
      <c r="B7809" s="93" t="s">
        <v>28955</v>
      </c>
      <c r="C7809" s="93" t="s">
        <v>1424</v>
      </c>
      <c r="G7809" s="95">
        <v>250</v>
      </c>
      <c r="H7809" s="93" t="s">
        <v>8976</v>
      </c>
      <c r="I7809" s="93" t="s">
        <v>23898</v>
      </c>
      <c r="J7809" s="93" t="s">
        <v>20843</v>
      </c>
      <c r="K7809" s="93" t="s">
        <v>5564</v>
      </c>
      <c r="L7809" s="14">
        <f>AND(vyberHrace&lt;&gt;"",ISNUMBER(SEARCH(vyberHrace,$B7809)))</f>
      </c>
      <c r="M7809" s="14">
        <f>AND($I7809=MID(kododd,1,2),$J7809=MID(kododd,3,3))</f>
      </c>
    </row>
    <row r="7810">
      <c r="A7810" s="95">
        <v>55173</v>
      </c>
      <c r="B7810" s="93" t="s">
        <v>2885</v>
      </c>
      <c r="C7810" s="93" t="s">
        <v>1411</v>
      </c>
      <c r="G7810" s="95">
        <v>0</v>
      </c>
      <c r="H7810" s="93" t="s">
        <v>8976</v>
      </c>
      <c r="I7810" s="93" t="s">
        <v>23898</v>
      </c>
      <c r="J7810" s="93" t="s">
        <v>20925</v>
      </c>
      <c r="K7810" s="93" t="s">
        <v>1495</v>
      </c>
      <c r="L7810" s="14">
        <f>AND(vyberHrace&lt;&gt;"",ISNUMBER(SEARCH(vyberHrace,$B7810)))</f>
      </c>
      <c r="M7810" s="14">
        <f>AND($I7810=MID(kododd,1,2),$J7810=MID(kododd,3,3))</f>
      </c>
    </row>
    <row r="7811">
      <c r="A7811" s="95">
        <v>61413</v>
      </c>
      <c r="B7811" s="93" t="s">
        <v>28956</v>
      </c>
      <c r="C7811" s="93" t="s">
        <v>1486</v>
      </c>
      <c r="F7811" s="95">
        <v>571004815</v>
      </c>
      <c r="G7811" s="95">
        <v>250</v>
      </c>
      <c r="H7811" s="93" t="s">
        <v>8976</v>
      </c>
      <c r="I7811" s="93" t="s">
        <v>23898</v>
      </c>
      <c r="J7811" s="93" t="s">
        <v>20860</v>
      </c>
      <c r="K7811" s="93" t="s">
        <v>5137</v>
      </c>
      <c r="L7811" s="14">
        <f>AND(vyberHrace&lt;&gt;"",ISNUMBER(SEARCH(vyberHrace,$B7811)))</f>
      </c>
      <c r="M7811" s="14">
        <f>AND($I7811=MID(kododd,1,2),$J7811=MID(kododd,3,3))</f>
      </c>
    </row>
    <row r="7812">
      <c r="A7812" s="95">
        <v>61361</v>
      </c>
      <c r="B7812" s="93" t="s">
        <v>27557</v>
      </c>
      <c r="C7812" s="93" t="s">
        <v>1486</v>
      </c>
      <c r="G7812" s="95">
        <v>250</v>
      </c>
      <c r="H7812" s="93" t="s">
        <v>8976</v>
      </c>
      <c r="I7812" s="93" t="s">
        <v>23898</v>
      </c>
      <c r="J7812" s="93" t="s">
        <v>20855</v>
      </c>
      <c r="K7812" s="93" t="s">
        <v>148</v>
      </c>
      <c r="L7812" s="14">
        <f>AND(vyberHrace&lt;&gt;"",ISNUMBER(SEARCH(vyberHrace,$B7812)))</f>
      </c>
      <c r="M7812" s="14">
        <f>AND($I7812=MID(kododd,1,2),$J7812=MID(kododd,3,3))</f>
      </c>
    </row>
    <row r="7813">
      <c r="A7813" s="95">
        <v>54998</v>
      </c>
      <c r="B7813" s="93" t="s">
        <v>2843</v>
      </c>
      <c r="C7813" s="93" t="s">
        <v>1448</v>
      </c>
      <c r="D7813" s="95">
        <v>1376</v>
      </c>
      <c r="F7813" s="95">
        <v>23772638</v>
      </c>
      <c r="G7813" s="95">
        <v>250</v>
      </c>
      <c r="H7813" s="93" t="s">
        <v>8976</v>
      </c>
      <c r="I7813" s="93" t="s">
        <v>23898</v>
      </c>
      <c r="J7813" s="93" t="s">
        <v>20902</v>
      </c>
      <c r="K7813" s="93" t="s">
        <v>5177</v>
      </c>
      <c r="L7813" s="14">
        <f>AND(vyberHrace&lt;&gt;"",ISNUMBER(SEARCH(vyberHrace,$B7813)))</f>
      </c>
      <c r="M7813" s="14">
        <f>AND($I7813=MID(kododd,1,2),$J7813=MID(kododd,3,3))</f>
      </c>
    </row>
    <row r="7814">
      <c r="A7814" s="95">
        <v>33</v>
      </c>
      <c r="B7814" s="93" t="s">
        <v>37</v>
      </c>
      <c r="C7814" s="93" t="s">
        <v>1405</v>
      </c>
      <c r="D7814" s="95">
        <v>2370</v>
      </c>
      <c r="E7814" s="95">
        <v>2359</v>
      </c>
      <c r="F7814" s="95">
        <v>305251</v>
      </c>
      <c r="G7814" s="95">
        <v>250</v>
      </c>
      <c r="H7814" s="93" t="s">
        <v>8976</v>
      </c>
      <c r="I7814" s="93" t="s">
        <v>23898</v>
      </c>
      <c r="J7814" s="93" t="s">
        <v>20969</v>
      </c>
      <c r="K7814" s="93" t="s">
        <v>4717</v>
      </c>
      <c r="L7814" s="14">
        <f>AND(vyberHrace&lt;&gt;"",ISNUMBER(SEARCH(vyberHrace,$B7814)))</f>
      </c>
      <c r="M7814" s="14">
        <f>AND($I7814=MID(kododd,1,2),$J7814=MID(kododd,3,3))</f>
      </c>
    </row>
    <row r="7815">
      <c r="A7815" s="95">
        <v>4856</v>
      </c>
      <c r="B7815" s="93" t="s">
        <v>14705</v>
      </c>
      <c r="C7815" s="93" t="s">
        <v>1401</v>
      </c>
      <c r="D7815" s="95">
        <v>1490</v>
      </c>
      <c r="G7815" s="95">
        <v>0</v>
      </c>
      <c r="H7815" s="93" t="s">
        <v>8976</v>
      </c>
      <c r="I7815" s="93" t="s">
        <v>23898</v>
      </c>
      <c r="J7815" s="93" t="s">
        <v>20937</v>
      </c>
      <c r="K7815" s="93" t="s">
        <v>401</v>
      </c>
      <c r="L7815" s="14">
        <f>AND(vyberHrace&lt;&gt;"",ISNUMBER(SEARCH(vyberHrace,$B7815)))</f>
      </c>
      <c r="M7815" s="14">
        <f>AND($I7815=MID(kododd,1,2),$J7815=MID(kododd,3,3))</f>
      </c>
    </row>
    <row r="7816">
      <c r="A7816" s="95">
        <v>6213</v>
      </c>
      <c r="B7816" s="93" t="s">
        <v>14723</v>
      </c>
      <c r="C7816" s="93" t="s">
        <v>1466</v>
      </c>
      <c r="D7816" s="95">
        <v>1548</v>
      </c>
      <c r="E7816" s="95">
        <v>1756</v>
      </c>
      <c r="F7816" s="95">
        <v>349143</v>
      </c>
      <c r="G7816" s="95">
        <v>250</v>
      </c>
      <c r="H7816" s="93" t="s">
        <v>8976</v>
      </c>
      <c r="I7816" s="93" t="s">
        <v>23898</v>
      </c>
      <c r="J7816" s="93" t="s">
        <v>20906</v>
      </c>
      <c r="K7816" s="93" t="s">
        <v>4891</v>
      </c>
      <c r="L7816" s="14">
        <f>AND(vyberHrace&lt;&gt;"",ISNUMBER(SEARCH(vyberHrace,$B7816)))</f>
      </c>
      <c r="M7816" s="14">
        <f>AND($I7816=MID(kododd,1,2),$J7816=MID(kododd,3,3))</f>
      </c>
    </row>
    <row r="7817">
      <c r="A7817" s="95">
        <v>50899</v>
      </c>
      <c r="B7817" s="93" t="s">
        <v>6824</v>
      </c>
      <c r="C7817" s="93" t="s">
        <v>1416</v>
      </c>
      <c r="F7817" s="95">
        <v>23754621</v>
      </c>
      <c r="G7817" s="95">
        <v>0</v>
      </c>
      <c r="H7817" s="93" t="s">
        <v>8976</v>
      </c>
      <c r="I7817" s="93" t="s">
        <v>23898</v>
      </c>
      <c r="J7817" s="93" t="s">
        <v>20847</v>
      </c>
      <c r="K7817" s="93" t="s">
        <v>5144</v>
      </c>
      <c r="L7817" s="14">
        <f>AND(vyberHrace&lt;&gt;"",ISNUMBER(SEARCH(vyberHrace,$B7817)))</f>
      </c>
      <c r="M7817" s="14">
        <f>AND($I7817=MID(kododd,1,2),$J7817=MID(kododd,3,3))</f>
      </c>
    </row>
    <row r="7818">
      <c r="A7818" s="95">
        <v>50947</v>
      </c>
      <c r="B7818" s="93" t="s">
        <v>6819</v>
      </c>
      <c r="C7818" s="93" t="s">
        <v>1416</v>
      </c>
      <c r="G7818" s="95">
        <v>0</v>
      </c>
      <c r="H7818" s="93" t="s">
        <v>8976</v>
      </c>
      <c r="I7818" s="93" t="s">
        <v>23898</v>
      </c>
      <c r="J7818" s="93" t="s">
        <v>20880</v>
      </c>
      <c r="K7818" s="93" t="s">
        <v>6862</v>
      </c>
      <c r="L7818" s="14">
        <f>AND(vyberHrace&lt;&gt;"",ISNUMBER(SEARCH(vyberHrace,$B7818)))</f>
      </c>
      <c r="M7818" s="14">
        <f>AND($I7818=MID(kododd,1,2),$J7818=MID(kododd,3,3))</f>
      </c>
    </row>
    <row r="7819">
      <c r="A7819" s="95">
        <v>61483</v>
      </c>
      <c r="B7819" s="93" t="s">
        <v>27663</v>
      </c>
      <c r="C7819" s="93" t="s">
        <v>1424</v>
      </c>
      <c r="G7819" s="95">
        <v>250</v>
      </c>
      <c r="H7819" s="93" t="s">
        <v>8976</v>
      </c>
      <c r="I7819" s="93" t="s">
        <v>23898</v>
      </c>
      <c r="J7819" s="93" t="s">
        <v>20849</v>
      </c>
      <c r="K7819" s="93" t="s">
        <v>23909</v>
      </c>
      <c r="L7819" s="14">
        <f>AND(vyberHrace&lt;&gt;"",ISNUMBER(SEARCH(vyberHrace,$B7819)))</f>
      </c>
      <c r="M7819" s="14">
        <f>AND($I7819=MID(kododd,1,2),$J7819=MID(kododd,3,3))</f>
      </c>
    </row>
    <row r="7820">
      <c r="A7820" s="95">
        <v>49867</v>
      </c>
      <c r="B7820" s="93" t="s">
        <v>12377</v>
      </c>
      <c r="C7820" s="93" t="s">
        <v>1442</v>
      </c>
      <c r="D7820" s="95">
        <v>1647</v>
      </c>
      <c r="E7820" s="95">
        <v>1678</v>
      </c>
      <c r="F7820" s="95">
        <v>23728086</v>
      </c>
      <c r="G7820" s="95">
        <v>250</v>
      </c>
      <c r="H7820" s="93" t="s">
        <v>8976</v>
      </c>
      <c r="I7820" s="93" t="s">
        <v>23898</v>
      </c>
      <c r="J7820" s="93" t="s">
        <v>20847</v>
      </c>
      <c r="K7820" s="93" t="s">
        <v>5144</v>
      </c>
      <c r="L7820" s="14">
        <f>AND(vyberHrace&lt;&gt;"",ISNUMBER(SEARCH(vyberHrace,$B7820)))</f>
      </c>
      <c r="M7820" s="14">
        <f>AND($I7820=MID(kododd,1,2),$J7820=MID(kododd,3,3))</f>
      </c>
    </row>
    <row r="7821">
      <c r="A7821" s="95">
        <v>30977</v>
      </c>
      <c r="B7821" s="93" t="s">
        <v>19752</v>
      </c>
      <c r="C7821" s="93" t="s">
        <v>1475</v>
      </c>
      <c r="D7821" s="95">
        <v>1982</v>
      </c>
      <c r="E7821" s="95">
        <v>1964</v>
      </c>
      <c r="F7821" s="95">
        <v>317888</v>
      </c>
      <c r="G7821" s="95">
        <v>250</v>
      </c>
      <c r="H7821" s="93" t="s">
        <v>8976</v>
      </c>
      <c r="I7821" s="93" t="s">
        <v>23898</v>
      </c>
      <c r="J7821" s="93" t="s">
        <v>20902</v>
      </c>
      <c r="K7821" s="93" t="s">
        <v>5177</v>
      </c>
      <c r="L7821" s="14">
        <f>AND(vyberHrace&lt;&gt;"",ISNUMBER(SEARCH(vyberHrace,$B7821)))</f>
      </c>
      <c r="M7821" s="14">
        <f>AND($I7821=MID(kododd,1,2),$J7821=MID(kododd,3,3))</f>
      </c>
    </row>
    <row r="7822">
      <c r="A7822" s="95">
        <v>433</v>
      </c>
      <c r="B7822" s="93" t="s">
        <v>17089</v>
      </c>
      <c r="C7822" s="93" t="s">
        <v>1405</v>
      </c>
      <c r="D7822" s="95">
        <v>2077</v>
      </c>
      <c r="E7822" s="95">
        <v>2116</v>
      </c>
      <c r="F7822" s="95">
        <v>306088</v>
      </c>
      <c r="G7822" s="95">
        <v>0</v>
      </c>
      <c r="H7822" s="93" t="s">
        <v>8976</v>
      </c>
      <c r="I7822" s="93" t="s">
        <v>23898</v>
      </c>
      <c r="J7822" s="93" t="s">
        <v>20855</v>
      </c>
      <c r="K7822" s="93" t="s">
        <v>148</v>
      </c>
      <c r="L7822" s="14">
        <f>AND(vyberHrace&lt;&gt;"",ISNUMBER(SEARCH(vyberHrace,$B7822)))</f>
      </c>
      <c r="M7822" s="14">
        <f>AND($I7822=MID(kododd,1,2),$J7822=MID(kododd,3,3))</f>
      </c>
    </row>
    <row r="7823">
      <c r="A7823" s="95">
        <v>51965</v>
      </c>
      <c r="B7823" s="93" t="s">
        <v>7643</v>
      </c>
      <c r="C7823" s="93" t="s">
        <v>1412</v>
      </c>
      <c r="D7823" s="95">
        <v>1056</v>
      </c>
      <c r="E7823" s="95">
        <v>1483</v>
      </c>
      <c r="F7823" s="95">
        <v>23785748</v>
      </c>
      <c r="G7823" s="95">
        <v>250</v>
      </c>
      <c r="H7823" s="93" t="s">
        <v>8976</v>
      </c>
      <c r="I7823" s="93" t="s">
        <v>23898</v>
      </c>
      <c r="J7823" s="93" t="s">
        <v>20969</v>
      </c>
      <c r="K7823" s="93" t="s">
        <v>4717</v>
      </c>
      <c r="L7823" s="14">
        <f>AND(vyberHrace&lt;&gt;"",ISNUMBER(SEARCH(vyberHrace,$B7823)))</f>
      </c>
      <c r="M7823" s="14">
        <f>AND($I7823=MID(kododd,1,2),$J7823=MID(kododd,3,3))</f>
      </c>
    </row>
    <row r="7824">
      <c r="A7824" s="95">
        <v>51968</v>
      </c>
      <c r="B7824" s="93" t="s">
        <v>1545</v>
      </c>
      <c r="C7824" s="93" t="s">
        <v>1422</v>
      </c>
      <c r="G7824" s="95">
        <v>250</v>
      </c>
      <c r="H7824" s="93" t="s">
        <v>8976</v>
      </c>
      <c r="I7824" s="93" t="s">
        <v>23898</v>
      </c>
      <c r="J7824" s="93" t="s">
        <v>20969</v>
      </c>
      <c r="K7824" s="93" t="s">
        <v>4717</v>
      </c>
      <c r="L7824" s="14">
        <f>AND(vyberHrace&lt;&gt;"",ISNUMBER(SEARCH(vyberHrace,$B7824)))</f>
      </c>
      <c r="M7824" s="14">
        <f>AND($I7824=MID(kododd,1,2),$J7824=MID(kododd,3,3))</f>
      </c>
    </row>
    <row r="7825">
      <c r="A7825" s="95">
        <v>63095</v>
      </c>
      <c r="B7825" s="93" t="s">
        <v>28957</v>
      </c>
      <c r="C7825" s="93" t="s">
        <v>1487</v>
      </c>
      <c r="G7825" s="95">
        <v>250</v>
      </c>
      <c r="H7825" s="93" t="s">
        <v>8976</v>
      </c>
      <c r="I7825" s="93" t="s">
        <v>23898</v>
      </c>
      <c r="J7825" s="93" t="s">
        <v>20922</v>
      </c>
      <c r="K7825" s="93" t="s">
        <v>5566</v>
      </c>
      <c r="L7825" s="14">
        <f>AND(vyberHrace&lt;&gt;"",ISNUMBER(SEARCH(vyberHrace,$B7825)))</f>
      </c>
      <c r="M7825" s="14">
        <f>AND($I7825=MID(kododd,1,2),$J7825=MID(kododd,3,3))</f>
      </c>
    </row>
    <row r="7826">
      <c r="A7826" s="95">
        <v>5073</v>
      </c>
      <c r="B7826" s="93" t="s">
        <v>470</v>
      </c>
      <c r="C7826" s="93" t="s">
        <v>1439</v>
      </c>
      <c r="D7826" s="95">
        <v>1913</v>
      </c>
      <c r="F7826" s="95">
        <v>23727934</v>
      </c>
      <c r="G7826" s="95">
        <v>0</v>
      </c>
      <c r="H7826" s="93" t="s">
        <v>8976</v>
      </c>
      <c r="I7826" s="93" t="s">
        <v>23898</v>
      </c>
      <c r="J7826" s="93" t="s">
        <v>20937</v>
      </c>
      <c r="K7826" s="93" t="s">
        <v>401</v>
      </c>
      <c r="L7826" s="14">
        <f>AND(vyberHrace&lt;&gt;"",ISNUMBER(SEARCH(vyberHrace,$B7826)))</f>
      </c>
      <c r="M7826" s="14">
        <f>AND($I7826=MID(kododd,1,2),$J7826=MID(kododd,3,3))</f>
      </c>
    </row>
    <row r="7827">
      <c r="A7827" s="95">
        <v>41808</v>
      </c>
      <c r="B7827" s="93" t="s">
        <v>496</v>
      </c>
      <c r="C7827" s="93" t="s">
        <v>1410</v>
      </c>
      <c r="D7827" s="95">
        <v>1615</v>
      </c>
      <c r="E7827" s="95">
        <v>1702</v>
      </c>
      <c r="F7827" s="95">
        <v>23703687</v>
      </c>
      <c r="G7827" s="95">
        <v>250</v>
      </c>
      <c r="H7827" s="93" t="s">
        <v>8976</v>
      </c>
      <c r="I7827" s="93" t="s">
        <v>23898</v>
      </c>
      <c r="J7827" s="93" t="s">
        <v>20843</v>
      </c>
      <c r="K7827" s="93" t="s">
        <v>5564</v>
      </c>
      <c r="L7827" s="14">
        <f>AND(vyberHrace&lt;&gt;"",ISNUMBER(SEARCH(vyberHrace,$B7827)))</f>
      </c>
      <c r="M7827" s="14">
        <f>AND($I7827=MID(kododd,1,2),$J7827=MID(kododd,3,3))</f>
      </c>
    </row>
    <row r="7828">
      <c r="A7828" s="95">
        <v>15521</v>
      </c>
      <c r="B7828" s="93" t="s">
        <v>6563</v>
      </c>
      <c r="C7828" s="93" t="s">
        <v>1434</v>
      </c>
      <c r="D7828" s="95">
        <v>1345</v>
      </c>
      <c r="F7828" s="95">
        <v>361887</v>
      </c>
      <c r="G7828" s="95">
        <v>250</v>
      </c>
      <c r="H7828" s="93" t="s">
        <v>8976</v>
      </c>
      <c r="I7828" s="93" t="s">
        <v>23898</v>
      </c>
      <c r="J7828" s="93" t="s">
        <v>20860</v>
      </c>
      <c r="K7828" s="93" t="s">
        <v>5137</v>
      </c>
      <c r="L7828" s="14">
        <f>AND(vyberHrace&lt;&gt;"",ISNUMBER(SEARCH(vyberHrace,$B7828)))</f>
      </c>
      <c r="M7828" s="14">
        <f>AND($I7828=MID(kododd,1,2),$J7828=MID(kododd,3,3))</f>
      </c>
    </row>
    <row r="7829">
      <c r="A7829" s="95">
        <v>63200</v>
      </c>
      <c r="B7829" s="93" t="s">
        <v>28958</v>
      </c>
      <c r="C7829" s="93" t="s">
        <v>1450</v>
      </c>
      <c r="G7829" s="95">
        <v>250</v>
      </c>
      <c r="H7829" s="93" t="s">
        <v>8976</v>
      </c>
      <c r="I7829" s="93" t="s">
        <v>23898</v>
      </c>
      <c r="J7829" s="93" t="s">
        <v>20922</v>
      </c>
      <c r="K7829" s="93" t="s">
        <v>5566</v>
      </c>
      <c r="L7829" s="14">
        <f>AND(vyberHrace&lt;&gt;"",ISNUMBER(SEARCH(vyberHrace,$B7829)))</f>
      </c>
      <c r="M7829" s="14">
        <f>AND($I7829=MID(kododd,1,2),$J7829=MID(kododd,3,3))</f>
      </c>
    </row>
    <row r="7830">
      <c r="A7830" s="95">
        <v>44815</v>
      </c>
      <c r="B7830" s="93" t="s">
        <v>6595</v>
      </c>
      <c r="C7830" s="93" t="s">
        <v>3255</v>
      </c>
      <c r="D7830" s="95">
        <v>1099</v>
      </c>
      <c r="F7830" s="95">
        <v>23721090</v>
      </c>
      <c r="G7830" s="95">
        <v>0</v>
      </c>
      <c r="H7830" s="93" t="s">
        <v>8976</v>
      </c>
      <c r="I7830" s="93" t="s">
        <v>23898</v>
      </c>
      <c r="J7830" s="93" t="s">
        <v>20847</v>
      </c>
      <c r="K7830" s="93" t="s">
        <v>5144</v>
      </c>
      <c r="L7830" s="14">
        <f>AND(vyberHrace&lt;&gt;"",ISNUMBER(SEARCH(vyberHrace,$B7830)))</f>
      </c>
      <c r="M7830" s="14">
        <f>AND($I7830=MID(kododd,1,2),$J7830=MID(kododd,3,3))</f>
      </c>
    </row>
    <row r="7831">
      <c r="A7831" s="95">
        <v>6300</v>
      </c>
      <c r="B7831" s="93" t="s">
        <v>11103</v>
      </c>
      <c r="C7831" s="93" t="s">
        <v>1462</v>
      </c>
      <c r="D7831" s="95">
        <v>2000</v>
      </c>
      <c r="E7831" s="95">
        <v>2035</v>
      </c>
      <c r="F7831" s="95">
        <v>336491</v>
      </c>
      <c r="G7831" s="95">
        <v>250</v>
      </c>
      <c r="H7831" s="93" t="s">
        <v>8976</v>
      </c>
      <c r="I7831" s="93" t="s">
        <v>23898</v>
      </c>
      <c r="J7831" s="93" t="s">
        <v>20922</v>
      </c>
      <c r="K7831" s="93" t="s">
        <v>5566</v>
      </c>
      <c r="L7831" s="14">
        <f>AND(vyberHrace&lt;&gt;"",ISNUMBER(SEARCH(vyberHrace,$B7831)))</f>
      </c>
      <c r="M7831" s="14">
        <f>AND($I7831=MID(kododd,1,2),$J7831=MID(kododd,3,3))</f>
      </c>
    </row>
    <row r="7832">
      <c r="A7832" s="95">
        <v>11861</v>
      </c>
      <c r="B7832" s="93" t="s">
        <v>11078</v>
      </c>
      <c r="C7832" s="93" t="s">
        <v>1461</v>
      </c>
      <c r="D7832" s="95">
        <v>1770</v>
      </c>
      <c r="E7832" s="95">
        <v>1855</v>
      </c>
      <c r="F7832" s="95">
        <v>326046</v>
      </c>
      <c r="G7832" s="95">
        <v>250</v>
      </c>
      <c r="H7832" s="93" t="s">
        <v>8976</v>
      </c>
      <c r="I7832" s="93" t="s">
        <v>23898</v>
      </c>
      <c r="J7832" s="93" t="s">
        <v>20922</v>
      </c>
      <c r="K7832" s="93" t="s">
        <v>5566</v>
      </c>
      <c r="L7832" s="14">
        <f>AND(vyberHrace&lt;&gt;"",ISNUMBER(SEARCH(vyberHrace,$B7832)))</f>
      </c>
      <c r="M7832" s="14">
        <f>AND($I7832=MID(kododd,1,2),$J7832=MID(kododd,3,3))</f>
      </c>
    </row>
    <row r="7833">
      <c r="A7833" s="95">
        <v>14743</v>
      </c>
      <c r="B7833" s="93" t="s">
        <v>13384</v>
      </c>
      <c r="C7833" s="93" t="s">
        <v>1461</v>
      </c>
      <c r="D7833" s="95">
        <v>2098</v>
      </c>
      <c r="E7833" s="95">
        <v>2090</v>
      </c>
      <c r="F7833" s="95">
        <v>330256</v>
      </c>
      <c r="G7833" s="95">
        <v>0</v>
      </c>
      <c r="H7833" s="93" t="s">
        <v>8976</v>
      </c>
      <c r="I7833" s="93" t="s">
        <v>23898</v>
      </c>
      <c r="J7833" s="93" t="s">
        <v>20860</v>
      </c>
      <c r="K7833" s="93" t="s">
        <v>5137</v>
      </c>
      <c r="L7833" s="14">
        <f>AND(vyberHrace&lt;&gt;"",ISNUMBER(SEARCH(vyberHrace,$B7833)))</f>
      </c>
      <c r="M7833" s="14">
        <f>AND($I7833=MID(kododd,1,2),$J7833=MID(kododd,3,3))</f>
      </c>
    </row>
    <row r="7834">
      <c r="A7834" s="95">
        <v>56507</v>
      </c>
      <c r="B7834" s="93" t="s">
        <v>13387</v>
      </c>
      <c r="C7834" s="93" t="s">
        <v>1430</v>
      </c>
      <c r="D7834" s="95">
        <v>1105</v>
      </c>
      <c r="F7834" s="95">
        <v>23774355</v>
      </c>
      <c r="G7834" s="95">
        <v>250</v>
      </c>
      <c r="H7834" s="93" t="s">
        <v>8976</v>
      </c>
      <c r="I7834" s="93" t="s">
        <v>23898</v>
      </c>
      <c r="J7834" s="93" t="s">
        <v>20925</v>
      </c>
      <c r="K7834" s="93" t="s">
        <v>1495</v>
      </c>
      <c r="L7834" s="14">
        <f>AND(vyberHrace&lt;&gt;"",ISNUMBER(SEARCH(vyberHrace,$B7834)))</f>
      </c>
      <c r="M7834" s="14">
        <f>AND($I7834=MID(kododd,1,2),$J7834=MID(kododd,3,3))</f>
      </c>
    </row>
    <row r="7835">
      <c r="A7835" s="95">
        <v>55607</v>
      </c>
      <c r="B7835" s="93" t="s">
        <v>4025</v>
      </c>
      <c r="C7835" s="93" t="s">
        <v>1406</v>
      </c>
      <c r="F7835" s="95">
        <v>571000208</v>
      </c>
      <c r="G7835" s="95">
        <v>0</v>
      </c>
      <c r="H7835" s="93" t="s">
        <v>8976</v>
      </c>
      <c r="I7835" s="93" t="s">
        <v>23898</v>
      </c>
      <c r="J7835" s="93" t="s">
        <v>20925</v>
      </c>
      <c r="K7835" s="93" t="s">
        <v>1495</v>
      </c>
      <c r="L7835" s="14">
        <f>AND(vyberHrace&lt;&gt;"",ISNUMBER(SEARCH(vyberHrace,$B7835)))</f>
      </c>
      <c r="M7835" s="14">
        <f>AND($I7835=MID(kododd,1,2),$J7835=MID(kododd,3,3))</f>
      </c>
    </row>
    <row r="7836">
      <c r="A7836" s="95">
        <v>63858</v>
      </c>
      <c r="B7836" s="93" t="s">
        <v>29973</v>
      </c>
      <c r="C7836" s="93" t="s">
        <v>24215</v>
      </c>
      <c r="G7836" s="95">
        <v>250</v>
      </c>
      <c r="H7836" s="93" t="s">
        <v>8976</v>
      </c>
      <c r="I7836" s="93" t="s">
        <v>23898</v>
      </c>
      <c r="J7836" s="93" t="s">
        <v>20922</v>
      </c>
      <c r="K7836" s="93" t="s">
        <v>5566</v>
      </c>
      <c r="L7836" s="14">
        <f>AND(vyberHrace&lt;&gt;"",ISNUMBER(SEARCH(vyberHrace,$B7836)))</f>
      </c>
      <c r="M7836" s="14">
        <f>AND($I7836=MID(kododd,1,2),$J7836=MID(kododd,3,3))</f>
      </c>
    </row>
    <row r="7837">
      <c r="A7837" s="95">
        <v>63851</v>
      </c>
      <c r="B7837" s="93" t="s">
        <v>29974</v>
      </c>
      <c r="C7837" s="93" t="s">
        <v>1487</v>
      </c>
      <c r="G7837" s="95">
        <v>250</v>
      </c>
      <c r="H7837" s="93" t="s">
        <v>8976</v>
      </c>
      <c r="I7837" s="93" t="s">
        <v>23898</v>
      </c>
      <c r="J7837" s="93" t="s">
        <v>20922</v>
      </c>
      <c r="K7837" s="93" t="s">
        <v>5566</v>
      </c>
      <c r="L7837" s="14">
        <f>AND(vyberHrace&lt;&gt;"",ISNUMBER(SEARCH(vyberHrace,$B7837)))</f>
      </c>
      <c r="M7837" s="14">
        <f>AND($I7837=MID(kododd,1,2),$J7837=MID(kododd,3,3))</f>
      </c>
    </row>
    <row r="7838">
      <c r="A7838" s="95">
        <v>61295</v>
      </c>
      <c r="B7838" s="93" t="s">
        <v>27502</v>
      </c>
      <c r="C7838" s="93" t="s">
        <v>1486</v>
      </c>
      <c r="G7838" s="95">
        <v>250</v>
      </c>
      <c r="H7838" s="93" t="s">
        <v>8976</v>
      </c>
      <c r="I7838" s="93" t="s">
        <v>23898</v>
      </c>
      <c r="J7838" s="93" t="s">
        <v>20879</v>
      </c>
      <c r="K7838" s="93" t="s">
        <v>4945</v>
      </c>
      <c r="L7838" s="14">
        <f>AND(vyberHrace&lt;&gt;"",ISNUMBER(SEARCH(vyberHrace,$B7838)))</f>
      </c>
      <c r="M7838" s="14">
        <f>AND($I7838=MID(kododd,1,2),$J7838=MID(kododd,3,3))</f>
      </c>
    </row>
    <row r="7839">
      <c r="A7839" s="95">
        <v>42959</v>
      </c>
      <c r="B7839" s="93" t="s">
        <v>13421</v>
      </c>
      <c r="C7839" s="93" t="s">
        <v>1419</v>
      </c>
      <c r="D7839" s="95">
        <v>1422</v>
      </c>
      <c r="E7839" s="95">
        <v>1587</v>
      </c>
      <c r="F7839" s="95">
        <v>395560</v>
      </c>
      <c r="G7839" s="95">
        <v>0</v>
      </c>
      <c r="H7839" s="93" t="s">
        <v>8976</v>
      </c>
      <c r="I7839" s="93" t="s">
        <v>23898</v>
      </c>
      <c r="J7839" s="93" t="s">
        <v>20847</v>
      </c>
      <c r="K7839" s="93" t="s">
        <v>5144</v>
      </c>
      <c r="L7839" s="14">
        <f>AND(vyberHrace&lt;&gt;"",ISNUMBER(SEARCH(vyberHrace,$B7839)))</f>
      </c>
      <c r="M7839" s="14">
        <f>AND($I7839=MID(kododd,1,2),$J7839=MID(kododd,3,3))</f>
      </c>
    </row>
    <row r="7840">
      <c r="A7840" s="95">
        <v>13241</v>
      </c>
      <c r="B7840" s="93" t="s">
        <v>13422</v>
      </c>
      <c r="C7840" s="93" t="s">
        <v>1432</v>
      </c>
      <c r="D7840" s="95">
        <v>1865</v>
      </c>
      <c r="F7840" s="95">
        <v>363227</v>
      </c>
      <c r="G7840" s="95">
        <v>0</v>
      </c>
      <c r="H7840" s="93" t="s">
        <v>8976</v>
      </c>
      <c r="I7840" s="93" t="s">
        <v>23898</v>
      </c>
      <c r="J7840" s="93" t="s">
        <v>20937</v>
      </c>
      <c r="K7840" s="93" t="s">
        <v>401</v>
      </c>
      <c r="L7840" s="14">
        <f>AND(vyberHrace&lt;&gt;"",ISNUMBER(SEARCH(vyberHrace,$B7840)))</f>
      </c>
      <c r="M7840" s="14">
        <f>AND($I7840=MID(kododd,1,2),$J7840=MID(kododd,3,3))</f>
      </c>
    </row>
    <row r="7841">
      <c r="A7841" s="95">
        <v>55637</v>
      </c>
      <c r="B7841" s="93" t="s">
        <v>7899</v>
      </c>
      <c r="C7841" s="93" t="s">
        <v>1404</v>
      </c>
      <c r="G7841" s="95">
        <v>0</v>
      </c>
      <c r="H7841" s="93" t="s">
        <v>8976</v>
      </c>
      <c r="I7841" s="93" t="s">
        <v>23898</v>
      </c>
      <c r="J7841" s="93" t="s">
        <v>20906</v>
      </c>
      <c r="K7841" s="93" t="s">
        <v>4891</v>
      </c>
      <c r="L7841" s="14">
        <f>AND(vyberHrace&lt;&gt;"",ISNUMBER(SEARCH(vyberHrace,$B7841)))</f>
      </c>
      <c r="M7841" s="14">
        <f>AND($I7841=MID(kododd,1,2),$J7841=MID(kododd,3,3))</f>
      </c>
    </row>
    <row r="7842">
      <c r="A7842" s="95">
        <v>50502</v>
      </c>
      <c r="B7842" s="93" t="s">
        <v>9183</v>
      </c>
      <c r="C7842" s="93" t="s">
        <v>1419</v>
      </c>
      <c r="D7842" s="95">
        <v>1620</v>
      </c>
      <c r="F7842" s="95">
        <v>23775645</v>
      </c>
      <c r="G7842" s="95">
        <v>250</v>
      </c>
      <c r="H7842" s="93" t="s">
        <v>8976</v>
      </c>
      <c r="I7842" s="93" t="s">
        <v>23898</v>
      </c>
      <c r="J7842" s="93" t="s">
        <v>20890</v>
      </c>
      <c r="K7842" s="93" t="s">
        <v>246</v>
      </c>
      <c r="L7842" s="14">
        <f>AND(vyberHrace&lt;&gt;"",ISNUMBER(SEARCH(vyberHrace,$B7842)))</f>
      </c>
      <c r="M7842" s="14">
        <f>AND($I7842=MID(kododd,1,2),$J7842=MID(kododd,3,3))</f>
      </c>
    </row>
    <row r="7843">
      <c r="A7843" s="95">
        <v>5453</v>
      </c>
      <c r="B7843" s="93" t="s">
        <v>9184</v>
      </c>
      <c r="C7843" s="93" t="s">
        <v>1446</v>
      </c>
      <c r="D7843" s="95">
        <v>1846</v>
      </c>
      <c r="G7843" s="95">
        <v>250</v>
      </c>
      <c r="H7843" s="93" t="s">
        <v>8976</v>
      </c>
      <c r="I7843" s="93" t="s">
        <v>23898</v>
      </c>
      <c r="J7843" s="93" t="s">
        <v>20890</v>
      </c>
      <c r="K7843" s="93" t="s">
        <v>246</v>
      </c>
      <c r="L7843" s="14">
        <f>AND(vyberHrace&lt;&gt;"",ISNUMBER(SEARCH(vyberHrace,$B7843)))</f>
      </c>
      <c r="M7843" s="14">
        <f>AND($I7843=MID(kododd,1,2),$J7843=MID(kododd,3,3))</f>
      </c>
    </row>
    <row r="7844">
      <c r="A7844" s="95">
        <v>60616</v>
      </c>
      <c r="B7844" s="93" t="s">
        <v>27036</v>
      </c>
      <c r="C7844" s="93" t="s">
        <v>1420</v>
      </c>
      <c r="G7844" s="95">
        <v>250</v>
      </c>
      <c r="H7844" s="93" t="s">
        <v>8976</v>
      </c>
      <c r="I7844" s="93" t="s">
        <v>23898</v>
      </c>
      <c r="J7844" s="93" t="s">
        <v>20855</v>
      </c>
      <c r="K7844" s="93" t="s">
        <v>148</v>
      </c>
      <c r="L7844" s="14">
        <f>AND(vyberHrace&lt;&gt;"",ISNUMBER(SEARCH(vyberHrace,$B7844)))</f>
      </c>
      <c r="M7844" s="14">
        <f>AND($I7844=MID(kododd,1,2),$J7844=MID(kododd,3,3))</f>
      </c>
    </row>
    <row r="7845">
      <c r="A7845" s="95">
        <v>54742</v>
      </c>
      <c r="B7845" s="93" t="s">
        <v>2879</v>
      </c>
      <c r="C7845" s="93" t="s">
        <v>1411</v>
      </c>
      <c r="G7845" s="95">
        <v>250</v>
      </c>
      <c r="H7845" s="93" t="s">
        <v>8976</v>
      </c>
      <c r="I7845" s="93" t="s">
        <v>23898</v>
      </c>
      <c r="J7845" s="93" t="s">
        <v>20849</v>
      </c>
      <c r="K7845" s="93" t="s">
        <v>23909</v>
      </c>
      <c r="L7845" s="14">
        <f>AND(vyberHrace&lt;&gt;"",ISNUMBER(SEARCH(vyberHrace,$B7845)))</f>
      </c>
      <c r="M7845" s="14">
        <f>AND($I7845=MID(kododd,1,2),$J7845=MID(kododd,3,3))</f>
      </c>
    </row>
    <row r="7846">
      <c r="A7846" s="95">
        <v>42964</v>
      </c>
      <c r="B7846" s="93" t="s">
        <v>3302</v>
      </c>
      <c r="C7846" s="93" t="s">
        <v>1408</v>
      </c>
      <c r="D7846" s="95">
        <v>1461</v>
      </c>
      <c r="F7846" s="95">
        <v>23785829</v>
      </c>
      <c r="G7846" s="95">
        <v>250</v>
      </c>
      <c r="H7846" s="93" t="s">
        <v>8976</v>
      </c>
      <c r="I7846" s="93" t="s">
        <v>23898</v>
      </c>
      <c r="J7846" s="93" t="s">
        <v>20849</v>
      </c>
      <c r="K7846" s="93" t="s">
        <v>23909</v>
      </c>
      <c r="L7846" s="14">
        <f>AND(vyberHrace&lt;&gt;"",ISNUMBER(SEARCH(vyberHrace,$B7846)))</f>
      </c>
      <c r="M7846" s="14">
        <f>AND($I7846=MID(kododd,1,2),$J7846=MID(kododd,3,3))</f>
      </c>
    </row>
    <row r="7847">
      <c r="A7847" s="95">
        <v>60572</v>
      </c>
      <c r="B7847" s="93" t="s">
        <v>26996</v>
      </c>
      <c r="C7847" s="93" t="s">
        <v>1450</v>
      </c>
      <c r="D7847" s="95">
        <v>1092</v>
      </c>
      <c r="F7847" s="95">
        <v>571005374</v>
      </c>
      <c r="G7847" s="95">
        <v>250</v>
      </c>
      <c r="H7847" s="93" t="s">
        <v>8976</v>
      </c>
      <c r="I7847" s="93" t="s">
        <v>23898</v>
      </c>
      <c r="J7847" s="93" t="s">
        <v>20847</v>
      </c>
      <c r="K7847" s="93" t="s">
        <v>5144</v>
      </c>
      <c r="L7847" s="14">
        <f>AND(vyberHrace&lt;&gt;"",ISNUMBER(SEARCH(vyberHrace,$B7847)))</f>
      </c>
      <c r="M7847" s="14">
        <f>AND($I7847=MID(kododd,1,2),$J7847=MID(kododd,3,3))</f>
      </c>
    </row>
    <row r="7848">
      <c r="A7848" s="95">
        <v>52832</v>
      </c>
      <c r="B7848" s="93" t="s">
        <v>7746</v>
      </c>
      <c r="C7848" s="93" t="s">
        <v>1406</v>
      </c>
      <c r="D7848" s="95">
        <v>1256</v>
      </c>
      <c r="E7848" s="95">
        <v>1463</v>
      </c>
      <c r="F7848" s="95">
        <v>23754630</v>
      </c>
      <c r="G7848" s="95">
        <v>250</v>
      </c>
      <c r="H7848" s="93" t="s">
        <v>8976</v>
      </c>
      <c r="I7848" s="93" t="s">
        <v>23898</v>
      </c>
      <c r="J7848" s="93" t="s">
        <v>20847</v>
      </c>
      <c r="K7848" s="93" t="s">
        <v>5144</v>
      </c>
      <c r="L7848" s="14">
        <f>AND(vyberHrace&lt;&gt;"",ISNUMBER(SEARCH(vyberHrace,$B7848)))</f>
      </c>
      <c r="M7848" s="14">
        <f>AND($I7848=MID(kododd,1,2),$J7848=MID(kododd,3,3))</f>
      </c>
    </row>
    <row r="7849">
      <c r="A7849" s="95">
        <v>47634</v>
      </c>
      <c r="B7849" s="93" t="s">
        <v>3316</v>
      </c>
      <c r="C7849" s="93" t="s">
        <v>1415</v>
      </c>
      <c r="D7849" s="95">
        <v>1409</v>
      </c>
      <c r="E7849" s="95">
        <v>1633</v>
      </c>
      <c r="F7849" s="95">
        <v>23723700</v>
      </c>
      <c r="G7849" s="95">
        <v>250</v>
      </c>
      <c r="H7849" s="93" t="s">
        <v>8976</v>
      </c>
      <c r="I7849" s="93" t="s">
        <v>23898</v>
      </c>
      <c r="J7849" s="93" t="s">
        <v>20880</v>
      </c>
      <c r="K7849" s="93" t="s">
        <v>6862</v>
      </c>
      <c r="L7849" s="14">
        <f>AND(vyberHrace&lt;&gt;"",ISNUMBER(SEARCH(vyberHrace,$B7849)))</f>
      </c>
      <c r="M7849" s="14">
        <f>AND($I7849=MID(kododd,1,2),$J7849=MID(kododd,3,3))</f>
      </c>
    </row>
    <row r="7850">
      <c r="A7850" s="95">
        <v>646</v>
      </c>
      <c r="B7850" s="93" t="s">
        <v>3321</v>
      </c>
      <c r="C7850" s="93" t="s">
        <v>1463</v>
      </c>
      <c r="D7850" s="95">
        <v>2028</v>
      </c>
      <c r="E7850" s="95">
        <v>2045</v>
      </c>
      <c r="F7850" s="95">
        <v>309133</v>
      </c>
      <c r="G7850" s="95">
        <v>250</v>
      </c>
      <c r="H7850" s="93" t="s">
        <v>8976</v>
      </c>
      <c r="I7850" s="93" t="s">
        <v>23898</v>
      </c>
      <c r="J7850" s="93" t="s">
        <v>20847</v>
      </c>
      <c r="K7850" s="93" t="s">
        <v>5144</v>
      </c>
      <c r="L7850" s="14">
        <f>AND(vyberHrace&lt;&gt;"",ISNUMBER(SEARCH(vyberHrace,$B7850)))</f>
      </c>
      <c r="M7850" s="14">
        <f>AND($I7850=MID(kododd,1,2),$J7850=MID(kododd,3,3))</f>
      </c>
    </row>
    <row r="7851">
      <c r="A7851" s="95">
        <v>56782</v>
      </c>
      <c r="B7851" s="93" t="s">
        <v>22101</v>
      </c>
      <c r="C7851" s="93" t="s">
        <v>1450</v>
      </c>
      <c r="G7851" s="95">
        <v>250</v>
      </c>
      <c r="H7851" s="93" t="s">
        <v>8976</v>
      </c>
      <c r="I7851" s="93" t="s">
        <v>23898</v>
      </c>
      <c r="J7851" s="93" t="s">
        <v>20879</v>
      </c>
      <c r="K7851" s="93" t="s">
        <v>4945</v>
      </c>
      <c r="L7851" s="14">
        <f>AND(vyberHrace&lt;&gt;"",ISNUMBER(SEARCH(vyberHrace,$B7851)))</f>
      </c>
      <c r="M7851" s="14">
        <f>AND($I7851=MID(kododd,1,2),$J7851=MID(kododd,3,3))</f>
      </c>
    </row>
    <row r="7852">
      <c r="A7852" s="95">
        <v>5756</v>
      </c>
      <c r="B7852" s="93" t="s">
        <v>3322</v>
      </c>
      <c r="C7852" s="93" t="s">
        <v>1453</v>
      </c>
      <c r="D7852" s="95">
        <v>1493</v>
      </c>
      <c r="F7852" s="95">
        <v>23794461</v>
      </c>
      <c r="G7852" s="95">
        <v>250</v>
      </c>
      <c r="H7852" s="93" t="s">
        <v>8976</v>
      </c>
      <c r="I7852" s="93" t="s">
        <v>23898</v>
      </c>
      <c r="J7852" s="93" t="s">
        <v>20879</v>
      </c>
      <c r="K7852" s="93" t="s">
        <v>4945</v>
      </c>
      <c r="L7852" s="14">
        <f>AND(vyberHrace&lt;&gt;"",ISNUMBER(SEARCH(vyberHrace,$B7852)))</f>
      </c>
      <c r="M7852" s="14">
        <f>AND($I7852=MID(kododd,1,2),$J7852=MID(kododd,3,3))</f>
      </c>
    </row>
    <row r="7853">
      <c r="A7853" s="95">
        <v>49246</v>
      </c>
      <c r="B7853" s="93" t="s">
        <v>9045</v>
      </c>
      <c r="C7853" s="93" t="s">
        <v>1406</v>
      </c>
      <c r="D7853" s="95">
        <v>1439</v>
      </c>
      <c r="E7853" s="95">
        <v>1667</v>
      </c>
      <c r="F7853" s="95">
        <v>23771062</v>
      </c>
      <c r="G7853" s="95">
        <v>250</v>
      </c>
      <c r="H7853" s="93" t="s">
        <v>8976</v>
      </c>
      <c r="I7853" s="93" t="s">
        <v>23898</v>
      </c>
      <c r="J7853" s="93" t="s">
        <v>20855</v>
      </c>
      <c r="K7853" s="93" t="s">
        <v>148</v>
      </c>
      <c r="L7853" s="14">
        <f>AND(vyberHrace&lt;&gt;"",ISNUMBER(SEARCH(vyberHrace,$B7853)))</f>
      </c>
      <c r="M7853" s="14">
        <f>AND($I7853=MID(kododd,1,2),$J7853=MID(kododd,3,3))</f>
      </c>
    </row>
    <row r="7854">
      <c r="A7854" s="95">
        <v>5930</v>
      </c>
      <c r="B7854" s="93" t="s">
        <v>11161</v>
      </c>
      <c r="C7854" s="93" t="s">
        <v>1415</v>
      </c>
      <c r="D7854" s="95">
        <v>1748</v>
      </c>
      <c r="F7854" s="95">
        <v>329134</v>
      </c>
      <c r="G7854" s="95">
        <v>0</v>
      </c>
      <c r="H7854" s="93" t="s">
        <v>8976</v>
      </c>
      <c r="I7854" s="93" t="s">
        <v>23898</v>
      </c>
      <c r="J7854" s="93" t="s">
        <v>20843</v>
      </c>
      <c r="K7854" s="93" t="s">
        <v>5564</v>
      </c>
      <c r="L7854" s="14">
        <f>AND(vyberHrace&lt;&gt;"",ISNUMBER(SEARCH(vyberHrace,$B7854)))</f>
      </c>
      <c r="M7854" s="14">
        <f>AND($I7854=MID(kododd,1,2),$J7854=MID(kododd,3,3))</f>
      </c>
    </row>
    <row r="7855">
      <c r="A7855" s="95">
        <v>35961</v>
      </c>
      <c r="B7855" s="93" t="s">
        <v>11173</v>
      </c>
      <c r="C7855" s="93" t="s">
        <v>1439</v>
      </c>
      <c r="D7855" s="95">
        <v>2053</v>
      </c>
      <c r="E7855" s="95">
        <v>2056</v>
      </c>
      <c r="F7855" s="95">
        <v>349151</v>
      </c>
      <c r="G7855" s="95">
        <v>250</v>
      </c>
      <c r="H7855" s="93" t="s">
        <v>8976</v>
      </c>
      <c r="I7855" s="93" t="s">
        <v>23898</v>
      </c>
      <c r="J7855" s="93" t="s">
        <v>20906</v>
      </c>
      <c r="K7855" s="93" t="s">
        <v>4891</v>
      </c>
      <c r="L7855" s="14">
        <f>AND(vyberHrace&lt;&gt;"",ISNUMBER(SEARCH(vyberHrace,$B7855)))</f>
      </c>
      <c r="M7855" s="14">
        <f>AND($I7855=MID(kododd,1,2),$J7855=MID(kododd,3,3))</f>
      </c>
    </row>
    <row r="7856">
      <c r="A7856" s="95">
        <v>57582</v>
      </c>
      <c r="B7856" s="93" t="s">
        <v>22089</v>
      </c>
      <c r="C7856" s="93" t="s">
        <v>1408</v>
      </c>
      <c r="G7856" s="95">
        <v>0</v>
      </c>
      <c r="H7856" s="93" t="s">
        <v>8976</v>
      </c>
      <c r="I7856" s="93" t="s">
        <v>23898</v>
      </c>
      <c r="J7856" s="93" t="s">
        <v>20922</v>
      </c>
      <c r="K7856" s="93" t="s">
        <v>5566</v>
      </c>
      <c r="L7856" s="14">
        <f>AND(vyberHrace&lt;&gt;"",ISNUMBER(SEARCH(vyberHrace,$B7856)))</f>
      </c>
      <c r="M7856" s="14">
        <f>AND($I7856=MID(kododd,1,2),$J7856=MID(kododd,3,3))</f>
      </c>
    </row>
    <row r="7857">
      <c r="A7857" s="95">
        <v>63792</v>
      </c>
      <c r="B7857" s="93" t="s">
        <v>29975</v>
      </c>
      <c r="C7857" s="93" t="s">
        <v>1442</v>
      </c>
      <c r="G7857" s="95">
        <v>500</v>
      </c>
      <c r="H7857" s="93" t="s">
        <v>8976</v>
      </c>
      <c r="I7857" s="93" t="s">
        <v>23898</v>
      </c>
      <c r="J7857" s="93" t="s">
        <v>23412</v>
      </c>
      <c r="K7857" s="93" t="s">
        <v>21360</v>
      </c>
      <c r="L7857" s="14">
        <f>AND(vyberHrace&lt;&gt;"",ISNUMBER(SEARCH(vyberHrace,$B7857)))</f>
      </c>
      <c r="M7857" s="14">
        <f>AND($I7857=MID(kododd,1,2),$J7857=MID(kododd,3,3))</f>
      </c>
    </row>
    <row r="7858">
      <c r="A7858" s="95">
        <v>8766</v>
      </c>
      <c r="B7858" s="93" t="s">
        <v>15919</v>
      </c>
      <c r="C7858" s="93" t="s">
        <v>1413</v>
      </c>
      <c r="D7858" s="95">
        <v>1618</v>
      </c>
      <c r="F7858" s="95">
        <v>340731</v>
      </c>
      <c r="G7858" s="95">
        <v>250</v>
      </c>
      <c r="H7858" s="93" t="s">
        <v>8976</v>
      </c>
      <c r="I7858" s="93" t="s">
        <v>23898</v>
      </c>
      <c r="J7858" s="93" t="s">
        <v>20922</v>
      </c>
      <c r="K7858" s="93" t="s">
        <v>5566</v>
      </c>
      <c r="L7858" s="14">
        <f>AND(vyberHrace&lt;&gt;"",ISNUMBER(SEARCH(vyberHrace,$B7858)))</f>
      </c>
      <c r="M7858" s="14">
        <f>AND($I7858=MID(kododd,1,2),$J7858=MID(kododd,3,3))</f>
      </c>
    </row>
    <row r="7859">
      <c r="A7859" s="95">
        <v>37335</v>
      </c>
      <c r="B7859" s="93" t="s">
        <v>13527</v>
      </c>
      <c r="C7859" s="93" t="s">
        <v>1419</v>
      </c>
      <c r="D7859" s="95">
        <v>1998</v>
      </c>
      <c r="E7859" s="95">
        <v>1998</v>
      </c>
      <c r="F7859" s="95">
        <v>384828</v>
      </c>
      <c r="G7859" s="95">
        <v>250</v>
      </c>
      <c r="H7859" s="93" t="s">
        <v>8976</v>
      </c>
      <c r="I7859" s="93" t="s">
        <v>23898</v>
      </c>
      <c r="J7859" s="93" t="s">
        <v>20847</v>
      </c>
      <c r="K7859" s="93" t="s">
        <v>5144</v>
      </c>
      <c r="L7859" s="14">
        <f>AND(vyberHrace&lt;&gt;"",ISNUMBER(SEARCH(vyberHrace,$B7859)))</f>
      </c>
      <c r="M7859" s="14">
        <f>AND($I7859=MID(kododd,1,2),$J7859=MID(kododd,3,3))</f>
      </c>
    </row>
    <row r="7860">
      <c r="A7860" s="95">
        <v>14752</v>
      </c>
      <c r="B7860" s="93" t="s">
        <v>13537</v>
      </c>
      <c r="C7860" s="93" t="s">
        <v>1451</v>
      </c>
      <c r="D7860" s="95">
        <v>1418</v>
      </c>
      <c r="G7860" s="95">
        <v>250</v>
      </c>
      <c r="H7860" s="93" t="s">
        <v>8976</v>
      </c>
      <c r="I7860" s="93" t="s">
        <v>23898</v>
      </c>
      <c r="J7860" s="93" t="s">
        <v>20849</v>
      </c>
      <c r="K7860" s="93" t="s">
        <v>23909</v>
      </c>
      <c r="L7860" s="14">
        <f>AND(vyberHrace&lt;&gt;"",ISNUMBER(SEARCH(vyberHrace,$B7860)))</f>
      </c>
      <c r="M7860" s="14">
        <f>AND($I7860=MID(kododd,1,2),$J7860=MID(kododd,3,3))</f>
      </c>
    </row>
    <row r="7861">
      <c r="A7861" s="95">
        <v>27307</v>
      </c>
      <c r="B7861" s="93" t="s">
        <v>17016</v>
      </c>
      <c r="C7861" s="93" t="s">
        <v>1448</v>
      </c>
      <c r="D7861" s="95">
        <v>1891</v>
      </c>
      <c r="E7861" s="95">
        <v>1912</v>
      </c>
      <c r="F7861" s="95">
        <v>357731</v>
      </c>
      <c r="G7861" s="95">
        <v>250</v>
      </c>
      <c r="H7861" s="93" t="s">
        <v>8976</v>
      </c>
      <c r="I7861" s="93" t="s">
        <v>23898</v>
      </c>
      <c r="J7861" s="93" t="s">
        <v>20847</v>
      </c>
      <c r="K7861" s="93" t="s">
        <v>5144</v>
      </c>
      <c r="L7861" s="14">
        <f>AND(vyberHrace&lt;&gt;"",ISNUMBER(SEARCH(vyberHrace,$B7861)))</f>
      </c>
      <c r="M7861" s="14">
        <f>AND($I7861=MID(kododd,1,2),$J7861=MID(kododd,3,3))</f>
      </c>
    </row>
    <row r="7862">
      <c r="A7862" s="95">
        <v>54201</v>
      </c>
      <c r="B7862" s="93" t="s">
        <v>2886</v>
      </c>
      <c r="C7862" s="93" t="s">
        <v>1457</v>
      </c>
      <c r="G7862" s="95">
        <v>250</v>
      </c>
      <c r="H7862" s="93" t="s">
        <v>8976</v>
      </c>
      <c r="I7862" s="93" t="s">
        <v>23898</v>
      </c>
      <c r="J7862" s="93" t="s">
        <v>20925</v>
      </c>
      <c r="K7862" s="93" t="s">
        <v>1495</v>
      </c>
      <c r="L7862" s="14">
        <f>AND(vyberHrace&lt;&gt;"",ISNUMBER(SEARCH(vyberHrace,$B7862)))</f>
      </c>
      <c r="M7862" s="14">
        <f>AND($I7862=MID(kododd,1,2),$J7862=MID(kododd,3,3))</f>
      </c>
    </row>
    <row r="7863">
      <c r="A7863" s="95">
        <v>44802</v>
      </c>
      <c r="B7863" s="93" t="s">
        <v>17022</v>
      </c>
      <c r="C7863" s="93" t="s">
        <v>1408</v>
      </c>
      <c r="D7863" s="95">
        <v>1777</v>
      </c>
      <c r="E7863" s="95">
        <v>1797</v>
      </c>
      <c r="F7863" s="95">
        <v>23721103</v>
      </c>
      <c r="G7863" s="95">
        <v>250</v>
      </c>
      <c r="H7863" s="93" t="s">
        <v>8976</v>
      </c>
      <c r="I7863" s="93" t="s">
        <v>23898</v>
      </c>
      <c r="J7863" s="93" t="s">
        <v>20847</v>
      </c>
      <c r="K7863" s="93" t="s">
        <v>5144</v>
      </c>
      <c r="L7863" s="14">
        <f>AND(vyberHrace&lt;&gt;"",ISNUMBER(SEARCH(vyberHrace,$B7863)))</f>
      </c>
      <c r="M7863" s="14">
        <f>AND($I7863=MID(kododd,1,2),$J7863=MID(kododd,3,3))</f>
      </c>
    </row>
    <row r="7864">
      <c r="A7864" s="95">
        <v>51069</v>
      </c>
      <c r="B7864" s="93" t="s">
        <v>6825</v>
      </c>
      <c r="C7864" s="93" t="s">
        <v>1420</v>
      </c>
      <c r="D7864" s="95">
        <v>1089</v>
      </c>
      <c r="F7864" s="95">
        <v>23743476</v>
      </c>
      <c r="G7864" s="95">
        <v>0</v>
      </c>
      <c r="H7864" s="93" t="s">
        <v>8976</v>
      </c>
      <c r="I7864" s="93" t="s">
        <v>23898</v>
      </c>
      <c r="J7864" s="93" t="s">
        <v>20847</v>
      </c>
      <c r="K7864" s="93" t="s">
        <v>5144</v>
      </c>
      <c r="L7864" s="14">
        <f>AND(vyberHrace&lt;&gt;"",ISNUMBER(SEARCH(vyberHrace,$B7864)))</f>
      </c>
      <c r="M7864" s="14">
        <f>AND($I7864=MID(kododd,1,2),$J7864=MID(kododd,3,3))</f>
      </c>
    </row>
    <row r="7865">
      <c r="A7865" s="95">
        <v>47959</v>
      </c>
      <c r="B7865" s="93" t="s">
        <v>4505</v>
      </c>
      <c r="C7865" s="93" t="s">
        <v>1453</v>
      </c>
      <c r="F7865" s="95">
        <v>23719320</v>
      </c>
      <c r="G7865" s="95">
        <v>0</v>
      </c>
      <c r="H7865" s="93" t="s">
        <v>8976</v>
      </c>
      <c r="I7865" s="93" t="s">
        <v>23898</v>
      </c>
      <c r="J7865" s="93" t="s">
        <v>20906</v>
      </c>
      <c r="K7865" s="93" t="s">
        <v>4891</v>
      </c>
      <c r="L7865" s="14">
        <f>AND(vyberHrace&lt;&gt;"",ISNUMBER(SEARCH(vyberHrace,$B7865)))</f>
      </c>
      <c r="M7865" s="14">
        <f>AND($I7865=MID(kododd,1,2),$J7865=MID(kododd,3,3))</f>
      </c>
    </row>
    <row r="7866">
      <c r="A7866" s="95">
        <v>62885</v>
      </c>
      <c r="B7866" s="93" t="s">
        <v>1855</v>
      </c>
      <c r="C7866" s="93" t="s">
        <v>1424</v>
      </c>
      <c r="G7866" s="95">
        <v>250</v>
      </c>
      <c r="H7866" s="93" t="s">
        <v>8976</v>
      </c>
      <c r="I7866" s="93" t="s">
        <v>23898</v>
      </c>
      <c r="J7866" s="93" t="s">
        <v>20849</v>
      </c>
      <c r="K7866" s="93" t="s">
        <v>23909</v>
      </c>
      <c r="L7866" s="14">
        <f>AND(vyberHrace&lt;&gt;"",ISNUMBER(SEARCH(vyberHrace,$B7866)))</f>
      </c>
      <c r="M7866" s="14">
        <f>AND($I7866=MID(kododd,1,2),$J7866=MID(kododd,3,3))</f>
      </c>
    </row>
    <row r="7867">
      <c r="A7867" s="95">
        <v>15689</v>
      </c>
      <c r="B7867" s="93" t="s">
        <v>13740</v>
      </c>
      <c r="C7867" s="93" t="s">
        <v>1413</v>
      </c>
      <c r="G7867" s="95">
        <v>0</v>
      </c>
      <c r="H7867" s="93" t="s">
        <v>8976</v>
      </c>
      <c r="I7867" s="93" t="s">
        <v>23898</v>
      </c>
      <c r="J7867" s="93" t="s">
        <v>20903</v>
      </c>
      <c r="K7867" s="93" t="s">
        <v>6920</v>
      </c>
      <c r="L7867" s="14">
        <f>AND(vyberHrace&lt;&gt;"",ISNUMBER(SEARCH(vyberHrace,$B7867)))</f>
      </c>
      <c r="M7867" s="14">
        <f>AND($I7867=MID(kododd,1,2),$J7867=MID(kododd,3,3))</f>
      </c>
    </row>
    <row r="7868">
      <c r="A7868" s="95">
        <v>55652</v>
      </c>
      <c r="B7868" s="93" t="s">
        <v>16386</v>
      </c>
      <c r="C7868" s="93" t="s">
        <v>1448</v>
      </c>
      <c r="D7868" s="95">
        <v>1693</v>
      </c>
      <c r="E7868" s="95">
        <v>1749</v>
      </c>
      <c r="F7868" s="95">
        <v>23760656</v>
      </c>
      <c r="G7868" s="95">
        <v>250</v>
      </c>
      <c r="H7868" s="93" t="s">
        <v>8976</v>
      </c>
      <c r="I7868" s="93" t="s">
        <v>23898</v>
      </c>
      <c r="J7868" s="93" t="s">
        <v>20847</v>
      </c>
      <c r="K7868" s="93" t="s">
        <v>5144</v>
      </c>
      <c r="L7868" s="14">
        <f>AND(vyberHrace&lt;&gt;"",ISNUMBER(SEARCH(vyberHrace,$B7868)))</f>
      </c>
      <c r="M7868" s="14">
        <f>AND($I7868=MID(kododd,1,2),$J7868=MID(kododd,3,3))</f>
      </c>
    </row>
    <row r="7869">
      <c r="A7869" s="95">
        <v>61901</v>
      </c>
      <c r="B7869" s="93" t="s">
        <v>28113</v>
      </c>
      <c r="C7869" s="93" t="s">
        <v>1416</v>
      </c>
      <c r="G7869" s="95">
        <v>250</v>
      </c>
      <c r="H7869" s="93" t="s">
        <v>8976</v>
      </c>
      <c r="I7869" s="93" t="s">
        <v>23898</v>
      </c>
      <c r="J7869" s="93" t="s">
        <v>20879</v>
      </c>
      <c r="K7869" s="93" t="s">
        <v>4945</v>
      </c>
      <c r="L7869" s="14">
        <f>AND(vyberHrace&lt;&gt;"",ISNUMBER(SEARCH(vyberHrace,$B7869)))</f>
      </c>
      <c r="M7869" s="14">
        <f>AND($I7869=MID(kododd,1,2),$J7869=MID(kododd,3,3))</f>
      </c>
    </row>
    <row r="7870">
      <c r="A7870" s="95">
        <v>26825</v>
      </c>
      <c r="B7870" s="93" t="s">
        <v>20140</v>
      </c>
      <c r="C7870" s="93" t="s">
        <v>1421</v>
      </c>
      <c r="D7870" s="95">
        <v>1607</v>
      </c>
      <c r="E7870" s="95">
        <v>1729</v>
      </c>
      <c r="F7870" s="95">
        <v>344575</v>
      </c>
      <c r="G7870" s="95">
        <v>250</v>
      </c>
      <c r="H7870" s="93" t="s">
        <v>8976</v>
      </c>
      <c r="I7870" s="93" t="s">
        <v>23898</v>
      </c>
      <c r="J7870" s="93" t="s">
        <v>20843</v>
      </c>
      <c r="K7870" s="93" t="s">
        <v>5564</v>
      </c>
      <c r="L7870" s="14">
        <f>AND(vyberHrace&lt;&gt;"",ISNUMBER(SEARCH(vyberHrace,$B7870)))</f>
      </c>
      <c r="M7870" s="14">
        <f>AND($I7870=MID(kododd,1,2),$J7870=MID(kododd,3,3))</f>
      </c>
    </row>
    <row r="7871">
      <c r="A7871" s="95">
        <v>37671</v>
      </c>
      <c r="B7871" s="93" t="s">
        <v>11546</v>
      </c>
      <c r="C7871" s="93" t="s">
        <v>1448</v>
      </c>
      <c r="D7871" s="95">
        <v>2040</v>
      </c>
      <c r="E7871" s="95">
        <v>2090</v>
      </c>
      <c r="F7871" s="95">
        <v>358762</v>
      </c>
      <c r="G7871" s="95">
        <v>250</v>
      </c>
      <c r="H7871" s="93" t="s">
        <v>8976</v>
      </c>
      <c r="I7871" s="93" t="s">
        <v>23898</v>
      </c>
      <c r="J7871" s="93" t="s">
        <v>20847</v>
      </c>
      <c r="K7871" s="93" t="s">
        <v>5144</v>
      </c>
      <c r="L7871" s="14">
        <f>AND(vyberHrace&lt;&gt;"",ISNUMBER(SEARCH(vyberHrace,$B7871)))</f>
      </c>
      <c r="M7871" s="14">
        <f>AND($I7871=MID(kododd,1,2),$J7871=MID(kododd,3,3))</f>
      </c>
    </row>
    <row r="7872">
      <c r="A7872" s="95">
        <v>53217</v>
      </c>
      <c r="B7872" s="93" t="s">
        <v>17490</v>
      </c>
      <c r="C7872" s="93" t="s">
        <v>1422</v>
      </c>
      <c r="G7872" s="95">
        <v>0</v>
      </c>
      <c r="H7872" s="93" t="s">
        <v>8976</v>
      </c>
      <c r="I7872" s="93" t="s">
        <v>23898</v>
      </c>
      <c r="J7872" s="93" t="s">
        <v>20906</v>
      </c>
      <c r="K7872" s="93" t="s">
        <v>4891</v>
      </c>
      <c r="L7872" s="14">
        <f>AND(vyberHrace&lt;&gt;"",ISNUMBER(SEARCH(vyberHrace,$B7872)))</f>
      </c>
      <c r="M7872" s="14">
        <f>AND($I7872=MID(kododd,1,2),$J7872=MID(kododd,3,3))</f>
      </c>
    </row>
    <row r="7873">
      <c r="A7873" s="95">
        <v>39655</v>
      </c>
      <c r="B7873" s="93" t="s">
        <v>12519</v>
      </c>
      <c r="C7873" s="93" t="s">
        <v>1468</v>
      </c>
      <c r="D7873" s="95">
        <v>1569</v>
      </c>
      <c r="E7873" s="95">
        <v>1761</v>
      </c>
      <c r="F7873" s="95">
        <v>395749</v>
      </c>
      <c r="G7873" s="95">
        <v>250</v>
      </c>
      <c r="H7873" s="93" t="s">
        <v>8976</v>
      </c>
      <c r="I7873" s="93" t="s">
        <v>23898</v>
      </c>
      <c r="J7873" s="93" t="s">
        <v>20859</v>
      </c>
      <c r="K7873" s="93" t="s">
        <v>11255</v>
      </c>
      <c r="L7873" s="14">
        <f>AND(vyberHrace&lt;&gt;"",ISNUMBER(SEARCH(vyberHrace,$B7873)))</f>
      </c>
      <c r="M7873" s="14">
        <f>AND($I7873=MID(kododd,1,2),$J7873=MID(kododd,3,3))</f>
      </c>
    </row>
    <row r="7874">
      <c r="A7874" s="95">
        <v>53578</v>
      </c>
      <c r="B7874" s="93" t="s">
        <v>17493</v>
      </c>
      <c r="C7874" s="93" t="s">
        <v>1412</v>
      </c>
      <c r="D7874" s="95">
        <v>2071</v>
      </c>
      <c r="E7874" s="95">
        <v>2103</v>
      </c>
      <c r="F7874" s="95">
        <v>23746203</v>
      </c>
      <c r="G7874" s="95">
        <v>250</v>
      </c>
      <c r="H7874" s="93" t="s">
        <v>8976</v>
      </c>
      <c r="I7874" s="93" t="s">
        <v>23898</v>
      </c>
      <c r="J7874" s="93" t="s">
        <v>20847</v>
      </c>
      <c r="K7874" s="93" t="s">
        <v>5144</v>
      </c>
      <c r="L7874" s="14">
        <f>AND(vyberHrace&lt;&gt;"",ISNUMBER(SEARCH(vyberHrace,$B7874)))</f>
      </c>
      <c r="M7874" s="14">
        <f>AND($I7874=MID(kododd,1,2),$J7874=MID(kododd,3,3))</f>
      </c>
    </row>
    <row r="7875">
      <c r="A7875" s="95">
        <v>5457</v>
      </c>
      <c r="B7875" s="93" t="s">
        <v>8905</v>
      </c>
      <c r="C7875" s="93" t="s">
        <v>1462</v>
      </c>
      <c r="D7875" s="95">
        <v>1770</v>
      </c>
      <c r="E7875" s="95">
        <v>1911</v>
      </c>
      <c r="F7875" s="95">
        <v>389773</v>
      </c>
      <c r="G7875" s="95">
        <v>250</v>
      </c>
      <c r="H7875" s="93" t="s">
        <v>8976</v>
      </c>
      <c r="I7875" s="93" t="s">
        <v>23898</v>
      </c>
      <c r="J7875" s="93" t="s">
        <v>20859</v>
      </c>
      <c r="K7875" s="93" t="s">
        <v>11255</v>
      </c>
      <c r="L7875" s="14">
        <f>AND(vyberHrace&lt;&gt;"",ISNUMBER(SEARCH(vyberHrace,$B7875)))</f>
      </c>
      <c r="M7875" s="14">
        <f>AND($I7875=MID(kododd,1,2),$J7875=MID(kododd,3,3))</f>
      </c>
    </row>
    <row r="7876">
      <c r="A7876" s="95">
        <v>62062</v>
      </c>
      <c r="B7876" s="93" t="s">
        <v>28264</v>
      </c>
      <c r="C7876" s="93" t="s">
        <v>1411</v>
      </c>
      <c r="G7876" s="95">
        <v>250</v>
      </c>
      <c r="H7876" s="93" t="s">
        <v>8976</v>
      </c>
      <c r="I7876" s="93" t="s">
        <v>23898</v>
      </c>
      <c r="J7876" s="93" t="s">
        <v>20847</v>
      </c>
      <c r="K7876" s="93" t="s">
        <v>5144</v>
      </c>
      <c r="L7876" s="14">
        <f>AND(vyberHrace&lt;&gt;"",ISNUMBER(SEARCH(vyberHrace,$B7876)))</f>
      </c>
      <c r="M7876" s="14">
        <f>AND($I7876=MID(kododd,1,2),$J7876=MID(kododd,3,3))</f>
      </c>
    </row>
    <row r="7877">
      <c r="A7877" s="95">
        <v>56709</v>
      </c>
      <c r="B7877" s="93" t="s">
        <v>11043</v>
      </c>
      <c r="C7877" s="93" t="s">
        <v>1406</v>
      </c>
      <c r="G7877" s="95">
        <v>0</v>
      </c>
      <c r="H7877" s="93" t="s">
        <v>8976</v>
      </c>
      <c r="I7877" s="93" t="s">
        <v>23898</v>
      </c>
      <c r="J7877" s="93" t="s">
        <v>20894</v>
      </c>
      <c r="K7877" s="93" t="s">
        <v>6910</v>
      </c>
      <c r="L7877" s="14">
        <f>AND(vyberHrace&lt;&gt;"",ISNUMBER(SEARCH(vyberHrace,$B7877)))</f>
      </c>
      <c r="M7877" s="14">
        <f>AND($I7877=MID(kododd,1,2),$J7877=MID(kododd,3,3))</f>
      </c>
    </row>
    <row r="7878">
      <c r="A7878" s="95">
        <v>46006</v>
      </c>
      <c r="B7878" s="93" t="s">
        <v>10958</v>
      </c>
      <c r="C7878" s="93" t="s">
        <v>1410</v>
      </c>
      <c r="D7878" s="95">
        <v>1066</v>
      </c>
      <c r="F7878" s="95">
        <v>23711353</v>
      </c>
      <c r="G7878" s="95">
        <v>0</v>
      </c>
      <c r="H7878" s="93" t="s">
        <v>8976</v>
      </c>
      <c r="I7878" s="93" t="s">
        <v>23898</v>
      </c>
      <c r="J7878" s="93" t="s">
        <v>20969</v>
      </c>
      <c r="K7878" s="93" t="s">
        <v>4717</v>
      </c>
      <c r="L7878" s="14">
        <f>AND(vyberHrace&lt;&gt;"",ISNUMBER(SEARCH(vyberHrace,$B7878)))</f>
      </c>
      <c r="M7878" s="14">
        <f>AND($I7878=MID(kododd,1,2),$J7878=MID(kododd,3,3))</f>
      </c>
    </row>
    <row r="7879">
      <c r="A7879" s="95">
        <v>57757</v>
      </c>
      <c r="B7879" s="93" t="s">
        <v>24314</v>
      </c>
      <c r="C7879" s="93" t="s">
        <v>3255</v>
      </c>
      <c r="D7879" s="95">
        <v>1562</v>
      </c>
      <c r="E7879" s="95">
        <v>1577</v>
      </c>
      <c r="F7879" s="95">
        <v>23776242</v>
      </c>
      <c r="G7879" s="95">
        <v>250</v>
      </c>
      <c r="H7879" s="93" t="s">
        <v>8976</v>
      </c>
      <c r="I7879" s="93" t="s">
        <v>23898</v>
      </c>
      <c r="J7879" s="93" t="s">
        <v>20855</v>
      </c>
      <c r="K7879" s="93" t="s">
        <v>148</v>
      </c>
      <c r="L7879" s="14">
        <f>AND(vyberHrace&lt;&gt;"",ISNUMBER(SEARCH(vyberHrace,$B7879)))</f>
      </c>
      <c r="M7879" s="14">
        <f>AND($I7879=MID(kododd,1,2),$J7879=MID(kododd,3,3))</f>
      </c>
    </row>
    <row r="7880">
      <c r="A7880" s="95">
        <v>7380</v>
      </c>
      <c r="B7880" s="93" t="s">
        <v>5241</v>
      </c>
      <c r="C7880" s="93" t="s">
        <v>1447</v>
      </c>
      <c r="D7880" s="95">
        <v>1795</v>
      </c>
      <c r="E7880" s="95">
        <v>1886</v>
      </c>
      <c r="F7880" s="95">
        <v>317918</v>
      </c>
      <c r="G7880" s="95">
        <v>0</v>
      </c>
      <c r="H7880" s="93" t="s">
        <v>8976</v>
      </c>
      <c r="I7880" s="93" t="s">
        <v>23898</v>
      </c>
      <c r="J7880" s="93" t="s">
        <v>20906</v>
      </c>
      <c r="K7880" s="93" t="s">
        <v>4891</v>
      </c>
      <c r="L7880" s="14">
        <f>AND(vyberHrace&lt;&gt;"",ISNUMBER(SEARCH(vyberHrace,$B7880)))</f>
      </c>
      <c r="M7880" s="14">
        <f>AND($I7880=MID(kododd,1,2),$J7880=MID(kododd,3,3))</f>
      </c>
    </row>
    <row r="7881">
      <c r="A7881" s="95">
        <v>36429</v>
      </c>
      <c r="B7881" s="93" t="s">
        <v>5246</v>
      </c>
      <c r="C7881" s="93" t="s">
        <v>1448</v>
      </c>
      <c r="D7881" s="95">
        <v>1950</v>
      </c>
      <c r="E7881" s="95">
        <v>2002</v>
      </c>
      <c r="F7881" s="95">
        <v>23723769</v>
      </c>
      <c r="G7881" s="95">
        <v>250</v>
      </c>
      <c r="H7881" s="93" t="s">
        <v>8976</v>
      </c>
      <c r="I7881" s="93" t="s">
        <v>23898</v>
      </c>
      <c r="J7881" s="93" t="s">
        <v>20849</v>
      </c>
      <c r="K7881" s="93" t="s">
        <v>23909</v>
      </c>
      <c r="L7881" s="14">
        <f>AND(vyberHrace&lt;&gt;"",ISNUMBER(SEARCH(vyberHrace,$B7881)))</f>
      </c>
      <c r="M7881" s="14">
        <f>AND($I7881=MID(kododd,1,2),$J7881=MID(kododd,3,3))</f>
      </c>
    </row>
    <row r="7882">
      <c r="A7882" s="95">
        <v>51826</v>
      </c>
      <c r="B7882" s="93" t="s">
        <v>7738</v>
      </c>
      <c r="C7882" s="93" t="s">
        <v>1422</v>
      </c>
      <c r="G7882" s="95">
        <v>0</v>
      </c>
      <c r="H7882" s="93" t="s">
        <v>8976</v>
      </c>
      <c r="I7882" s="93" t="s">
        <v>23898</v>
      </c>
      <c r="J7882" s="93" t="s">
        <v>20855</v>
      </c>
      <c r="K7882" s="93" t="s">
        <v>148</v>
      </c>
      <c r="L7882" s="14">
        <f>AND(vyberHrace&lt;&gt;"",ISNUMBER(SEARCH(vyberHrace,$B7882)))</f>
      </c>
      <c r="M7882" s="14">
        <f>AND($I7882=MID(kododd,1,2),$J7882=MID(kododd,3,3))</f>
      </c>
    </row>
    <row r="7883">
      <c r="A7883" s="95">
        <v>9723</v>
      </c>
      <c r="B7883" s="93" t="s">
        <v>7391</v>
      </c>
      <c r="C7883" s="93" t="s">
        <v>1439</v>
      </c>
      <c r="D7883" s="95">
        <v>1637</v>
      </c>
      <c r="F7883" s="95">
        <v>370657</v>
      </c>
      <c r="G7883" s="95">
        <v>0</v>
      </c>
      <c r="H7883" s="93" t="s">
        <v>8976</v>
      </c>
      <c r="I7883" s="93" t="s">
        <v>23898</v>
      </c>
      <c r="J7883" s="93" t="s">
        <v>20867</v>
      </c>
      <c r="K7883" s="93" t="s">
        <v>13687</v>
      </c>
      <c r="L7883" s="14">
        <f>AND(vyberHrace&lt;&gt;"",ISNUMBER(SEARCH(vyberHrace,$B7883)))</f>
      </c>
      <c r="M7883" s="14">
        <f>AND($I7883=MID(kododd,1,2),$J7883=MID(kododd,3,3))</f>
      </c>
    </row>
    <row r="7884">
      <c r="A7884" s="95">
        <v>49247</v>
      </c>
      <c r="B7884" s="93" t="s">
        <v>7392</v>
      </c>
      <c r="C7884" s="93" t="s">
        <v>1416</v>
      </c>
      <c r="G7884" s="95">
        <v>0</v>
      </c>
      <c r="H7884" s="93" t="s">
        <v>8976</v>
      </c>
      <c r="I7884" s="93" t="s">
        <v>23898</v>
      </c>
      <c r="J7884" s="93" t="s">
        <v>20855</v>
      </c>
      <c r="K7884" s="93" t="s">
        <v>148</v>
      </c>
      <c r="L7884" s="14">
        <f>AND(vyberHrace&lt;&gt;"",ISNUMBER(SEARCH(vyberHrace,$B7884)))</f>
      </c>
      <c r="M7884" s="14">
        <f>AND($I7884=MID(kododd,1,2),$J7884=MID(kododd,3,3))</f>
      </c>
    </row>
    <row r="7885">
      <c r="A7885" s="95">
        <v>63633</v>
      </c>
      <c r="B7885" s="93" t="s">
        <v>29830</v>
      </c>
      <c r="C7885" s="93" t="s">
        <v>1450</v>
      </c>
      <c r="G7885" s="95">
        <v>250</v>
      </c>
      <c r="H7885" s="93" t="s">
        <v>8976</v>
      </c>
      <c r="I7885" s="93" t="s">
        <v>23898</v>
      </c>
      <c r="J7885" s="93" t="s">
        <v>20894</v>
      </c>
      <c r="K7885" s="93" t="s">
        <v>6910</v>
      </c>
      <c r="L7885" s="14">
        <f>AND(vyberHrace&lt;&gt;"",ISNUMBER(SEARCH(vyberHrace,$B7885)))</f>
      </c>
      <c r="M7885" s="14">
        <f>AND($I7885=MID(kododd,1,2),$J7885=MID(kododd,3,3))</f>
      </c>
    </row>
    <row r="7886">
      <c r="A7886" s="95">
        <v>47388</v>
      </c>
      <c r="B7886" s="93" t="s">
        <v>4093</v>
      </c>
      <c r="C7886" s="93" t="s">
        <v>3255</v>
      </c>
      <c r="D7886" s="95">
        <v>1104</v>
      </c>
      <c r="F7886" s="95">
        <v>23754648</v>
      </c>
      <c r="G7886" s="95">
        <v>0</v>
      </c>
      <c r="H7886" s="93" t="s">
        <v>8976</v>
      </c>
      <c r="I7886" s="93" t="s">
        <v>23898</v>
      </c>
      <c r="J7886" s="93" t="s">
        <v>20843</v>
      </c>
      <c r="K7886" s="93" t="s">
        <v>5564</v>
      </c>
      <c r="L7886" s="14">
        <f>AND(vyberHrace&lt;&gt;"",ISNUMBER(SEARCH(vyberHrace,$B7886)))</f>
      </c>
      <c r="M7886" s="14">
        <f>AND($I7886=MID(kododd,1,2),$J7886=MID(kododd,3,3))</f>
      </c>
    </row>
    <row r="7887">
      <c r="A7887" s="95">
        <v>57606</v>
      </c>
      <c r="B7887" s="93" t="s">
        <v>22052</v>
      </c>
      <c r="C7887" s="93" t="s">
        <v>1442</v>
      </c>
      <c r="D7887" s="95">
        <v>1574</v>
      </c>
      <c r="G7887" s="95">
        <v>250</v>
      </c>
      <c r="H7887" s="93" t="s">
        <v>8976</v>
      </c>
      <c r="I7887" s="93" t="s">
        <v>23898</v>
      </c>
      <c r="J7887" s="93" t="s">
        <v>20859</v>
      </c>
      <c r="K7887" s="93" t="s">
        <v>11255</v>
      </c>
      <c r="L7887" s="14">
        <f>AND(vyberHrace&lt;&gt;"",ISNUMBER(SEARCH(vyberHrace,$B7887)))</f>
      </c>
      <c r="M7887" s="14">
        <f>AND($I7887=MID(kododd,1,2),$J7887=MID(kododd,3,3))</f>
      </c>
    </row>
    <row r="7888">
      <c r="A7888" s="95">
        <v>50902</v>
      </c>
      <c r="B7888" s="93" t="s">
        <v>6826</v>
      </c>
      <c r="C7888" s="93" t="s">
        <v>1416</v>
      </c>
      <c r="D7888" s="95">
        <v>1100</v>
      </c>
      <c r="G7888" s="95">
        <v>0</v>
      </c>
      <c r="H7888" s="93" t="s">
        <v>8976</v>
      </c>
      <c r="I7888" s="93" t="s">
        <v>23898</v>
      </c>
      <c r="J7888" s="93" t="s">
        <v>20847</v>
      </c>
      <c r="K7888" s="93" t="s">
        <v>5144</v>
      </c>
      <c r="L7888" s="14">
        <f>AND(vyberHrace&lt;&gt;"",ISNUMBER(SEARCH(vyberHrace,$B7888)))</f>
      </c>
      <c r="M7888" s="14">
        <f>AND($I7888=MID(kododd,1,2),$J7888=MID(kododd,3,3))</f>
      </c>
    </row>
    <row r="7889">
      <c r="A7889" s="95">
        <v>9803</v>
      </c>
      <c r="B7889" s="93" t="s">
        <v>4099</v>
      </c>
      <c r="C7889" s="93" t="s">
        <v>1407</v>
      </c>
      <c r="D7889" s="95">
        <v>2104</v>
      </c>
      <c r="E7889" s="95">
        <v>2114</v>
      </c>
      <c r="F7889" s="95">
        <v>316377</v>
      </c>
      <c r="G7889" s="95">
        <v>250</v>
      </c>
      <c r="H7889" s="93" t="s">
        <v>8976</v>
      </c>
      <c r="I7889" s="93" t="s">
        <v>23898</v>
      </c>
      <c r="J7889" s="93" t="s">
        <v>20847</v>
      </c>
      <c r="K7889" s="93" t="s">
        <v>5144</v>
      </c>
      <c r="L7889" s="14">
        <f>AND(vyberHrace&lt;&gt;"",ISNUMBER(SEARCH(vyberHrace,$B7889)))</f>
      </c>
      <c r="M7889" s="14">
        <f>AND($I7889=MID(kododd,1,2),$J7889=MID(kododd,3,3))</f>
      </c>
    </row>
    <row r="7890">
      <c r="A7890" s="95">
        <v>50900</v>
      </c>
      <c r="B7890" s="93" t="s">
        <v>4100</v>
      </c>
      <c r="C7890" s="93" t="s">
        <v>1402</v>
      </c>
      <c r="G7890" s="95">
        <v>0</v>
      </c>
      <c r="H7890" s="93" t="s">
        <v>8976</v>
      </c>
      <c r="I7890" s="93" t="s">
        <v>23898</v>
      </c>
      <c r="J7890" s="93" t="s">
        <v>20847</v>
      </c>
      <c r="K7890" s="93" t="s">
        <v>5144</v>
      </c>
      <c r="L7890" s="14">
        <f>AND(vyberHrace&lt;&gt;"",ISNUMBER(SEARCH(vyberHrace,$B7890)))</f>
      </c>
      <c r="M7890" s="14">
        <f>AND($I7890=MID(kododd,1,2),$J7890=MID(kododd,3,3))</f>
      </c>
    </row>
    <row r="7891">
      <c r="A7891" s="95">
        <v>61354</v>
      </c>
      <c r="B7891" s="93" t="s">
        <v>27550</v>
      </c>
      <c r="C7891" s="93" t="s">
        <v>1486</v>
      </c>
      <c r="G7891" s="95">
        <v>250</v>
      </c>
      <c r="H7891" s="93" t="s">
        <v>8976</v>
      </c>
      <c r="I7891" s="93" t="s">
        <v>23898</v>
      </c>
      <c r="J7891" s="93" t="s">
        <v>20922</v>
      </c>
      <c r="K7891" s="93" t="s">
        <v>5566</v>
      </c>
      <c r="L7891" s="14">
        <f>AND(vyberHrace&lt;&gt;"",ISNUMBER(SEARCH(vyberHrace,$B7891)))</f>
      </c>
      <c r="M7891" s="14">
        <f>AND($I7891=MID(kododd,1,2),$J7891=MID(kododd,3,3))</f>
      </c>
    </row>
    <row r="7892">
      <c r="A7892" s="95">
        <v>59904</v>
      </c>
      <c r="B7892" s="93" t="s">
        <v>26398</v>
      </c>
      <c r="C7892" s="93" t="s">
        <v>1450</v>
      </c>
      <c r="G7892" s="95">
        <v>250</v>
      </c>
      <c r="H7892" s="93" t="s">
        <v>8976</v>
      </c>
      <c r="I7892" s="93" t="s">
        <v>23898</v>
      </c>
      <c r="J7892" s="93" t="s">
        <v>20860</v>
      </c>
      <c r="K7892" s="93" t="s">
        <v>5137</v>
      </c>
      <c r="L7892" s="14">
        <f>AND(vyberHrace&lt;&gt;"",ISNUMBER(SEARCH(vyberHrace,$B7892)))</f>
      </c>
      <c r="M7892" s="14">
        <f>AND($I7892=MID(kododd,1,2),$J7892=MID(kododd,3,3))</f>
      </c>
    </row>
    <row r="7893">
      <c r="A7893" s="95">
        <v>59906</v>
      </c>
      <c r="B7893" s="93" t="s">
        <v>26399</v>
      </c>
      <c r="C7893" s="93" t="s">
        <v>1420</v>
      </c>
      <c r="G7893" s="95">
        <v>250</v>
      </c>
      <c r="H7893" s="93" t="s">
        <v>8976</v>
      </c>
      <c r="I7893" s="93" t="s">
        <v>23898</v>
      </c>
      <c r="J7893" s="93" t="s">
        <v>20860</v>
      </c>
      <c r="K7893" s="93" t="s">
        <v>5137</v>
      </c>
      <c r="L7893" s="14">
        <f>AND(vyberHrace&lt;&gt;"",ISNUMBER(SEARCH(vyberHrace,$B7893)))</f>
      </c>
      <c r="M7893" s="14">
        <f>AND($I7893=MID(kododd,1,2),$J7893=MID(kododd,3,3))</f>
      </c>
    </row>
    <row r="7894">
      <c r="A7894" s="95">
        <v>56777</v>
      </c>
      <c r="B7894" s="93" t="s">
        <v>22102</v>
      </c>
      <c r="C7894" s="93" t="s">
        <v>1406</v>
      </c>
      <c r="D7894" s="95">
        <v>1484</v>
      </c>
      <c r="F7894" s="95">
        <v>23774363</v>
      </c>
      <c r="G7894" s="95">
        <v>250</v>
      </c>
      <c r="H7894" s="93" t="s">
        <v>8976</v>
      </c>
      <c r="I7894" s="93" t="s">
        <v>23898</v>
      </c>
      <c r="J7894" s="93" t="s">
        <v>20879</v>
      </c>
      <c r="K7894" s="93" t="s">
        <v>4945</v>
      </c>
      <c r="L7894" s="14">
        <f>AND(vyberHrace&lt;&gt;"",ISNUMBER(SEARCH(vyberHrace,$B7894)))</f>
      </c>
      <c r="M7894" s="14">
        <f>AND($I7894=MID(kododd,1,2),$J7894=MID(kododd,3,3))</f>
      </c>
    </row>
    <row r="7895">
      <c r="A7895" s="95">
        <v>62171</v>
      </c>
      <c r="B7895" s="93" t="s">
        <v>28364</v>
      </c>
      <c r="C7895" s="93" t="s">
        <v>1455</v>
      </c>
      <c r="G7895" s="95">
        <v>250</v>
      </c>
      <c r="H7895" s="93" t="s">
        <v>8976</v>
      </c>
      <c r="I7895" s="93" t="s">
        <v>23898</v>
      </c>
      <c r="J7895" s="93" t="s">
        <v>20890</v>
      </c>
      <c r="K7895" s="93" t="s">
        <v>246</v>
      </c>
      <c r="L7895" s="14">
        <f>AND(vyberHrace&lt;&gt;"",ISNUMBER(SEARCH(vyberHrace,$B7895)))</f>
      </c>
      <c r="M7895" s="14">
        <f>AND($I7895=MID(kododd,1,2),$J7895=MID(kododd,3,3))</f>
      </c>
    </row>
    <row r="7896">
      <c r="A7896" s="95">
        <v>62172</v>
      </c>
      <c r="B7896" s="93" t="s">
        <v>28364</v>
      </c>
      <c r="C7896" s="93" t="s">
        <v>1422</v>
      </c>
      <c r="D7896" s="95">
        <v>1123</v>
      </c>
      <c r="F7896" s="95">
        <v>571003231</v>
      </c>
      <c r="G7896" s="95">
        <v>250</v>
      </c>
      <c r="H7896" s="93" t="s">
        <v>8976</v>
      </c>
      <c r="I7896" s="93" t="s">
        <v>23898</v>
      </c>
      <c r="J7896" s="93" t="s">
        <v>20890</v>
      </c>
      <c r="K7896" s="93" t="s">
        <v>246</v>
      </c>
      <c r="L7896" s="14">
        <f>AND(vyberHrace&lt;&gt;"",ISNUMBER(SEARCH(vyberHrace,$B7896)))</f>
      </c>
      <c r="M7896" s="14">
        <f>AND($I7896=MID(kododd,1,2),$J7896=MID(kododd,3,3))</f>
      </c>
    </row>
    <row r="7897">
      <c r="A7897" s="95">
        <v>34687</v>
      </c>
      <c r="B7897" s="93" t="s">
        <v>359</v>
      </c>
      <c r="C7897" s="93" t="s">
        <v>1462</v>
      </c>
      <c r="D7897" s="95">
        <v>1252</v>
      </c>
      <c r="G7897" s="95">
        <v>0</v>
      </c>
      <c r="H7897" s="93" t="s">
        <v>8976</v>
      </c>
      <c r="I7897" s="93" t="s">
        <v>23898</v>
      </c>
      <c r="J7897" s="93" t="s">
        <v>20906</v>
      </c>
      <c r="K7897" s="93" t="s">
        <v>4891</v>
      </c>
      <c r="L7897" s="14">
        <f>AND(vyberHrace&lt;&gt;"",ISNUMBER(SEARCH(vyberHrace,$B7897)))</f>
      </c>
      <c r="M7897" s="14">
        <f>AND($I7897=MID(kododd,1,2),$J7897=MID(kododd,3,3))</f>
      </c>
    </row>
    <row r="7898">
      <c r="A7898" s="95">
        <v>58769</v>
      </c>
      <c r="B7898" s="93" t="s">
        <v>25242</v>
      </c>
      <c r="C7898" s="93" t="s">
        <v>1450</v>
      </c>
      <c r="G7898" s="95">
        <v>0</v>
      </c>
      <c r="H7898" s="93" t="s">
        <v>8976</v>
      </c>
      <c r="I7898" s="93" t="s">
        <v>23898</v>
      </c>
      <c r="J7898" s="93" t="s">
        <v>20860</v>
      </c>
      <c r="K7898" s="93" t="s">
        <v>5137</v>
      </c>
      <c r="L7898" s="14">
        <f>AND(vyberHrace&lt;&gt;"",ISNUMBER(SEARCH(vyberHrace,$B7898)))</f>
      </c>
      <c r="M7898" s="14">
        <f>AND($I7898=MID(kododd,1,2),$J7898=MID(kododd,3,3))</f>
      </c>
    </row>
    <row r="7899">
      <c r="A7899" s="95">
        <v>48022</v>
      </c>
      <c r="B7899" s="93" t="s">
        <v>3700</v>
      </c>
      <c r="C7899" s="93" t="s">
        <v>3255</v>
      </c>
      <c r="D7899" s="95">
        <v>1466</v>
      </c>
      <c r="F7899" s="95">
        <v>23731397</v>
      </c>
      <c r="G7899" s="95">
        <v>250</v>
      </c>
      <c r="H7899" s="93" t="s">
        <v>8976</v>
      </c>
      <c r="I7899" s="93" t="s">
        <v>23898</v>
      </c>
      <c r="J7899" s="93" t="s">
        <v>20879</v>
      </c>
      <c r="K7899" s="93" t="s">
        <v>4945</v>
      </c>
      <c r="L7899" s="14">
        <f>AND(vyberHrace&lt;&gt;"",ISNUMBER(SEARCH(vyberHrace,$B7899)))</f>
      </c>
      <c r="M7899" s="14">
        <f>AND($I7899=MID(kododd,1,2),$J7899=MID(kododd,3,3))</f>
      </c>
    </row>
    <row r="7900">
      <c r="A7900" s="95">
        <v>5459</v>
      </c>
      <c r="B7900" s="93" t="s">
        <v>16357</v>
      </c>
      <c r="C7900" s="93" t="s">
        <v>1456</v>
      </c>
      <c r="D7900" s="95">
        <v>1613</v>
      </c>
      <c r="F7900" s="95">
        <v>347213</v>
      </c>
      <c r="G7900" s="95">
        <v>250</v>
      </c>
      <c r="H7900" s="93" t="s">
        <v>8976</v>
      </c>
      <c r="I7900" s="93" t="s">
        <v>23898</v>
      </c>
      <c r="J7900" s="93" t="s">
        <v>20879</v>
      </c>
      <c r="K7900" s="93" t="s">
        <v>4945</v>
      </c>
      <c r="L7900" s="14">
        <f>AND(vyberHrace&lt;&gt;"",ISNUMBER(SEARCH(vyberHrace,$B7900)))</f>
      </c>
      <c r="M7900" s="14">
        <f>AND($I7900=MID(kododd,1,2),$J7900=MID(kododd,3,3))</f>
      </c>
    </row>
    <row r="7901">
      <c r="A7901" s="95">
        <v>48021</v>
      </c>
      <c r="B7901" s="93" t="s">
        <v>3702</v>
      </c>
      <c r="C7901" s="93" t="s">
        <v>1408</v>
      </c>
      <c r="F7901" s="95">
        <v>23739312</v>
      </c>
      <c r="G7901" s="95">
        <v>250</v>
      </c>
      <c r="H7901" s="93" t="s">
        <v>8976</v>
      </c>
      <c r="I7901" s="93" t="s">
        <v>23898</v>
      </c>
      <c r="J7901" s="93" t="s">
        <v>20879</v>
      </c>
      <c r="K7901" s="93" t="s">
        <v>4945</v>
      </c>
      <c r="L7901" s="14">
        <f>AND(vyberHrace&lt;&gt;"",ISNUMBER(SEARCH(vyberHrace,$B7901)))</f>
      </c>
      <c r="M7901" s="14">
        <f>AND($I7901=MID(kododd,1,2),$J7901=MID(kododd,3,3))</f>
      </c>
    </row>
    <row r="7902">
      <c r="A7902" s="95">
        <v>41889</v>
      </c>
      <c r="B7902" s="93" t="s">
        <v>3703</v>
      </c>
      <c r="C7902" s="93" t="s">
        <v>1462</v>
      </c>
      <c r="D7902" s="95">
        <v>1884</v>
      </c>
      <c r="E7902" s="95">
        <v>1871</v>
      </c>
      <c r="F7902" s="95">
        <v>391514</v>
      </c>
      <c r="G7902" s="95">
        <v>250</v>
      </c>
      <c r="H7902" s="93" t="s">
        <v>8976</v>
      </c>
      <c r="I7902" s="93" t="s">
        <v>23898</v>
      </c>
      <c r="J7902" s="93" t="s">
        <v>20860</v>
      </c>
      <c r="K7902" s="93" t="s">
        <v>5137</v>
      </c>
      <c r="L7902" s="14">
        <f>AND(vyberHrace&lt;&gt;"",ISNUMBER(SEARCH(vyberHrace,$B7902)))</f>
      </c>
      <c r="M7902" s="14">
        <f>AND($I7902=MID(kododd,1,2),$J7902=MID(kododd,3,3))</f>
      </c>
    </row>
    <row r="7903">
      <c r="A7903" s="95">
        <v>32819</v>
      </c>
      <c r="B7903" s="93" t="s">
        <v>5366</v>
      </c>
      <c r="C7903" s="93" t="s">
        <v>1475</v>
      </c>
      <c r="D7903" s="95">
        <v>1656</v>
      </c>
      <c r="E7903" s="95">
        <v>1788</v>
      </c>
      <c r="F7903" s="95">
        <v>343536</v>
      </c>
      <c r="G7903" s="95">
        <v>250</v>
      </c>
      <c r="H7903" s="93" t="s">
        <v>8976</v>
      </c>
      <c r="I7903" s="93" t="s">
        <v>23898</v>
      </c>
      <c r="J7903" s="93" t="s">
        <v>20847</v>
      </c>
      <c r="K7903" s="93" t="s">
        <v>5144</v>
      </c>
      <c r="L7903" s="14">
        <f>AND(vyberHrace&lt;&gt;"",ISNUMBER(SEARCH(vyberHrace,$B7903)))</f>
      </c>
      <c r="M7903" s="14">
        <f>AND($I7903=MID(kododd,1,2),$J7903=MID(kododd,3,3))</f>
      </c>
    </row>
    <row r="7904">
      <c r="A7904" s="95">
        <v>58059</v>
      </c>
      <c r="B7904" s="93" t="s">
        <v>24589</v>
      </c>
      <c r="C7904" s="93" t="s">
        <v>1411</v>
      </c>
      <c r="G7904" s="95">
        <v>0</v>
      </c>
      <c r="H7904" s="93" t="s">
        <v>8976</v>
      </c>
      <c r="I7904" s="93" t="s">
        <v>23898</v>
      </c>
      <c r="J7904" s="93" t="s">
        <v>20925</v>
      </c>
      <c r="K7904" s="93" t="s">
        <v>1495</v>
      </c>
      <c r="L7904" s="14">
        <f>AND(vyberHrace&lt;&gt;"",ISNUMBER(SEARCH(vyberHrace,$B7904)))</f>
      </c>
      <c r="M7904" s="14">
        <f>AND($I7904=MID(kododd,1,2),$J7904=MID(kododd,3,3))</f>
      </c>
    </row>
    <row r="7905">
      <c r="A7905" s="95">
        <v>59955</v>
      </c>
      <c r="B7905" s="93" t="s">
        <v>26439</v>
      </c>
      <c r="C7905" s="93" t="s">
        <v>1411</v>
      </c>
      <c r="G7905" s="95">
        <v>250</v>
      </c>
      <c r="H7905" s="93" t="s">
        <v>8976</v>
      </c>
      <c r="I7905" s="93" t="s">
        <v>23898</v>
      </c>
      <c r="J7905" s="93" t="s">
        <v>20894</v>
      </c>
      <c r="K7905" s="93" t="s">
        <v>6910</v>
      </c>
      <c r="L7905" s="14">
        <f>AND(vyberHrace&lt;&gt;"",ISNUMBER(SEARCH(vyberHrace,$B7905)))</f>
      </c>
      <c r="M7905" s="14">
        <f>AND($I7905=MID(kododd,1,2),$J7905=MID(kododd,3,3))</f>
      </c>
    </row>
    <row r="7906">
      <c r="A7906" s="95">
        <v>62052</v>
      </c>
      <c r="B7906" s="93" t="s">
        <v>28254</v>
      </c>
      <c r="C7906" s="93" t="s">
        <v>1411</v>
      </c>
      <c r="G7906" s="95">
        <v>250</v>
      </c>
      <c r="H7906" s="93" t="s">
        <v>8976</v>
      </c>
      <c r="I7906" s="93" t="s">
        <v>23898</v>
      </c>
      <c r="J7906" s="93" t="s">
        <v>20860</v>
      </c>
      <c r="K7906" s="93" t="s">
        <v>5137</v>
      </c>
      <c r="L7906" s="14">
        <f>AND(vyberHrace&lt;&gt;"",ISNUMBER(SEARCH(vyberHrace,$B7906)))</f>
      </c>
      <c r="M7906" s="14">
        <f>AND($I7906=MID(kododd,1,2),$J7906=MID(kododd,3,3))</f>
      </c>
    </row>
    <row r="7907">
      <c r="A7907" s="95">
        <v>44542</v>
      </c>
      <c r="B7907" s="93" t="s">
        <v>17502</v>
      </c>
      <c r="C7907" s="93" t="s">
        <v>1402</v>
      </c>
      <c r="D7907" s="95">
        <v>1276</v>
      </c>
      <c r="E7907" s="95">
        <v>1434</v>
      </c>
      <c r="F7907" s="95">
        <v>23711647</v>
      </c>
      <c r="G7907" s="95">
        <v>0</v>
      </c>
      <c r="H7907" s="93" t="s">
        <v>8976</v>
      </c>
      <c r="I7907" s="93" t="s">
        <v>23898</v>
      </c>
      <c r="J7907" s="93" t="s">
        <v>20847</v>
      </c>
      <c r="K7907" s="93" t="s">
        <v>5144</v>
      </c>
      <c r="L7907" s="14">
        <f>AND(vyberHrace&lt;&gt;"",ISNUMBER(SEARCH(vyberHrace,$B7907)))</f>
      </c>
      <c r="M7907" s="14">
        <f>AND($I7907=MID(kododd,1,2),$J7907=MID(kododd,3,3))</f>
      </c>
    </row>
    <row r="7908">
      <c r="A7908" s="95">
        <v>3485</v>
      </c>
      <c r="B7908" s="93" t="s">
        <v>3645</v>
      </c>
      <c r="C7908" s="93" t="s">
        <v>1474</v>
      </c>
      <c r="D7908" s="95">
        <v>1645</v>
      </c>
      <c r="G7908" s="95">
        <v>250</v>
      </c>
      <c r="H7908" s="93" t="s">
        <v>8976</v>
      </c>
      <c r="I7908" s="93" t="s">
        <v>23898</v>
      </c>
      <c r="J7908" s="93" t="s">
        <v>20937</v>
      </c>
      <c r="K7908" s="93" t="s">
        <v>401</v>
      </c>
      <c r="L7908" s="14">
        <f>AND(vyberHrace&lt;&gt;"",ISNUMBER(SEARCH(vyberHrace,$B7908)))</f>
      </c>
      <c r="M7908" s="14">
        <f>AND($I7908=MID(kododd,1,2),$J7908=MID(kododd,3,3))</f>
      </c>
    </row>
    <row r="7909">
      <c r="A7909" s="95">
        <v>53485</v>
      </c>
      <c r="B7909" s="93" t="s">
        <v>17504</v>
      </c>
      <c r="C7909" s="93" t="s">
        <v>1420</v>
      </c>
      <c r="G7909" s="95">
        <v>250</v>
      </c>
      <c r="H7909" s="93" t="s">
        <v>8976</v>
      </c>
      <c r="I7909" s="93" t="s">
        <v>23898</v>
      </c>
      <c r="J7909" s="93" t="s">
        <v>20860</v>
      </c>
      <c r="K7909" s="93" t="s">
        <v>5137</v>
      </c>
      <c r="L7909" s="14">
        <f>AND(vyberHrace&lt;&gt;"",ISNUMBER(SEARCH(vyberHrace,$B7909)))</f>
      </c>
      <c r="M7909" s="14">
        <f>AND($I7909=MID(kododd,1,2),$J7909=MID(kododd,3,3))</f>
      </c>
    </row>
    <row r="7910">
      <c r="A7910" s="95">
        <v>55172</v>
      </c>
      <c r="B7910" s="93" t="s">
        <v>20436</v>
      </c>
      <c r="C7910" s="93" t="s">
        <v>1424</v>
      </c>
      <c r="G7910" s="95">
        <v>0</v>
      </c>
      <c r="H7910" s="93" t="s">
        <v>8976</v>
      </c>
      <c r="I7910" s="93" t="s">
        <v>23898</v>
      </c>
      <c r="J7910" s="93" t="s">
        <v>20925</v>
      </c>
      <c r="K7910" s="93" t="s">
        <v>1495</v>
      </c>
      <c r="L7910" s="14">
        <f>AND(vyberHrace&lt;&gt;"",ISNUMBER(SEARCH(vyberHrace,$B7910)))</f>
      </c>
      <c r="M7910" s="14">
        <f>AND($I7910=MID(kododd,1,2),$J7910=MID(kododd,3,3))</f>
      </c>
    </row>
    <row r="7911">
      <c r="A7911" s="95">
        <v>44690</v>
      </c>
      <c r="B7911" s="93" t="s">
        <v>12571</v>
      </c>
      <c r="C7911" s="93" t="s">
        <v>1402</v>
      </c>
      <c r="D7911" s="95">
        <v>1115</v>
      </c>
      <c r="F7911" s="95">
        <v>23743484</v>
      </c>
      <c r="G7911" s="95">
        <v>0</v>
      </c>
      <c r="H7911" s="93" t="s">
        <v>8976</v>
      </c>
      <c r="I7911" s="93" t="s">
        <v>23898</v>
      </c>
      <c r="J7911" s="93" t="s">
        <v>20922</v>
      </c>
      <c r="K7911" s="93" t="s">
        <v>5566</v>
      </c>
      <c r="L7911" s="14">
        <f>AND(vyberHrace&lt;&gt;"",ISNUMBER(SEARCH(vyberHrace,$B7911)))</f>
      </c>
      <c r="M7911" s="14">
        <f>AND($I7911=MID(kododd,1,2),$J7911=MID(kododd,3,3))</f>
      </c>
    </row>
    <row r="7912">
      <c r="A7912" s="95">
        <v>59953</v>
      </c>
      <c r="B7912" s="93" t="s">
        <v>26437</v>
      </c>
      <c r="C7912" s="93" t="s">
        <v>1422</v>
      </c>
      <c r="G7912" s="95">
        <v>0</v>
      </c>
      <c r="H7912" s="93" t="s">
        <v>8976</v>
      </c>
      <c r="I7912" s="93" t="s">
        <v>23898</v>
      </c>
      <c r="J7912" s="93" t="s">
        <v>20894</v>
      </c>
      <c r="K7912" s="93" t="s">
        <v>6910</v>
      </c>
      <c r="L7912" s="14">
        <f>AND(vyberHrace&lt;&gt;"",ISNUMBER(SEARCH(vyberHrace,$B7912)))</f>
      </c>
      <c r="M7912" s="14">
        <f>AND($I7912=MID(kododd,1,2),$J7912=MID(kododd,3,3))</f>
      </c>
    </row>
    <row r="7913">
      <c r="A7913" s="95">
        <v>12758</v>
      </c>
      <c r="B7913" s="93" t="s">
        <v>12601</v>
      </c>
      <c r="C7913" s="93" t="s">
        <v>1463</v>
      </c>
      <c r="D7913" s="95">
        <v>1814</v>
      </c>
      <c r="E7913" s="95">
        <v>1902</v>
      </c>
      <c r="F7913" s="95">
        <v>331406</v>
      </c>
      <c r="G7913" s="95">
        <v>250</v>
      </c>
      <c r="H7913" s="93" t="s">
        <v>8976</v>
      </c>
      <c r="I7913" s="93" t="s">
        <v>23898</v>
      </c>
      <c r="J7913" s="93" t="s">
        <v>20906</v>
      </c>
      <c r="K7913" s="93" t="s">
        <v>4891</v>
      </c>
      <c r="L7913" s="14">
        <f>AND(vyberHrace&lt;&gt;"",ISNUMBER(SEARCH(vyberHrace,$B7913)))</f>
      </c>
      <c r="M7913" s="14">
        <f>AND($I7913=MID(kododd,1,2),$J7913=MID(kododd,3,3))</f>
      </c>
    </row>
    <row r="7914">
      <c r="A7914" s="95">
        <v>8760</v>
      </c>
      <c r="B7914" s="93" t="s">
        <v>12618</v>
      </c>
      <c r="C7914" s="93" t="s">
        <v>1462</v>
      </c>
      <c r="D7914" s="95">
        <v>1640</v>
      </c>
      <c r="E7914" s="95">
        <v>1790</v>
      </c>
      <c r="F7914" s="95">
        <v>317934</v>
      </c>
      <c r="G7914" s="95">
        <v>250</v>
      </c>
      <c r="H7914" s="93" t="s">
        <v>8976</v>
      </c>
      <c r="I7914" s="93" t="s">
        <v>23898</v>
      </c>
      <c r="J7914" s="93" t="s">
        <v>20894</v>
      </c>
      <c r="K7914" s="93" t="s">
        <v>6910</v>
      </c>
      <c r="L7914" s="14">
        <f>AND(vyberHrace&lt;&gt;"",ISNUMBER(SEARCH(vyberHrace,$B7914)))</f>
      </c>
      <c r="M7914" s="14">
        <f>AND($I7914=MID(kododd,1,2),$J7914=MID(kododd,3,3))</f>
      </c>
    </row>
    <row r="7915">
      <c r="A7915" s="95">
        <v>14702</v>
      </c>
      <c r="B7915" s="93" t="s">
        <v>101</v>
      </c>
      <c r="C7915" s="93" t="s">
        <v>1436</v>
      </c>
      <c r="D7915" s="95">
        <v>1333</v>
      </c>
      <c r="G7915" s="95">
        <v>0</v>
      </c>
      <c r="H7915" s="93" t="s">
        <v>8976</v>
      </c>
      <c r="I7915" s="93" t="s">
        <v>23898</v>
      </c>
      <c r="J7915" s="93" t="s">
        <v>20969</v>
      </c>
      <c r="K7915" s="93" t="s">
        <v>4717</v>
      </c>
      <c r="L7915" s="14">
        <f>AND(vyberHrace&lt;&gt;"",ISNUMBER(SEARCH(vyberHrace,$B7915)))</f>
      </c>
      <c r="M7915" s="14">
        <f>AND($I7915=MID(kododd,1,2),$J7915=MID(kododd,3,3))</f>
      </c>
    </row>
    <row r="7916">
      <c r="A7916" s="95">
        <v>35038</v>
      </c>
      <c r="B7916" s="93" t="s">
        <v>122</v>
      </c>
      <c r="C7916" s="93" t="s">
        <v>1409</v>
      </c>
      <c r="D7916" s="95">
        <v>2243</v>
      </c>
      <c r="E7916" s="95">
        <v>2256</v>
      </c>
      <c r="F7916" s="95">
        <v>361895</v>
      </c>
      <c r="G7916" s="95">
        <v>250</v>
      </c>
      <c r="H7916" s="93" t="s">
        <v>8976</v>
      </c>
      <c r="I7916" s="93" t="s">
        <v>23898</v>
      </c>
      <c r="J7916" s="93" t="s">
        <v>20860</v>
      </c>
      <c r="K7916" s="93" t="s">
        <v>5137</v>
      </c>
      <c r="L7916" s="14">
        <f>AND(vyberHrace&lt;&gt;"",ISNUMBER(SEARCH(vyberHrace,$B7916)))</f>
      </c>
      <c r="M7916" s="14">
        <f>AND($I7916=MID(kododd,1,2),$J7916=MID(kododd,3,3))</f>
      </c>
    </row>
    <row r="7917">
      <c r="A7917" s="95">
        <v>55699</v>
      </c>
      <c r="B7917" s="93" t="s">
        <v>24144</v>
      </c>
      <c r="C7917" s="93" t="s">
        <v>1406</v>
      </c>
      <c r="D7917" s="95">
        <v>1321</v>
      </c>
      <c r="E7917" s="95">
        <v>1468</v>
      </c>
      <c r="F7917" s="95">
        <v>23779527</v>
      </c>
      <c r="G7917" s="95">
        <v>250</v>
      </c>
      <c r="H7917" s="93" t="s">
        <v>8976</v>
      </c>
      <c r="I7917" s="93" t="s">
        <v>23898</v>
      </c>
      <c r="J7917" s="93" t="s">
        <v>20860</v>
      </c>
      <c r="K7917" s="93" t="s">
        <v>5137</v>
      </c>
      <c r="L7917" s="14">
        <f>AND(vyberHrace&lt;&gt;"",ISNUMBER(SEARCH(vyberHrace,$B7917)))</f>
      </c>
      <c r="M7917" s="14">
        <f>AND($I7917=MID(kododd,1,2),$J7917=MID(kododd,3,3))</f>
      </c>
    </row>
    <row r="7918">
      <c r="A7918" s="95">
        <v>57404</v>
      </c>
      <c r="B7918" s="93" t="s">
        <v>22054</v>
      </c>
      <c r="C7918" s="93" t="s">
        <v>1486</v>
      </c>
      <c r="F7918" s="95">
        <v>23789565</v>
      </c>
      <c r="G7918" s="95">
        <v>250</v>
      </c>
      <c r="H7918" s="93" t="s">
        <v>8976</v>
      </c>
      <c r="I7918" s="93" t="s">
        <v>23898</v>
      </c>
      <c r="J7918" s="93" t="s">
        <v>20860</v>
      </c>
      <c r="K7918" s="93" t="s">
        <v>5137</v>
      </c>
      <c r="L7918" s="14">
        <f>AND(vyberHrace&lt;&gt;"",ISNUMBER(SEARCH(vyberHrace,$B7918)))</f>
      </c>
      <c r="M7918" s="14">
        <f>AND($I7918=MID(kododd,1,2),$J7918=MID(kododd,3,3))</f>
      </c>
    </row>
    <row r="7919">
      <c r="A7919" s="95">
        <v>49016</v>
      </c>
      <c r="B7919" s="93" t="s">
        <v>6473</v>
      </c>
      <c r="C7919" s="93" t="s">
        <v>1406</v>
      </c>
      <c r="G7919" s="95">
        <v>500</v>
      </c>
      <c r="H7919" s="93" t="s">
        <v>8976</v>
      </c>
      <c r="I7919" s="93" t="s">
        <v>23898</v>
      </c>
      <c r="J7919" s="93" t="s">
        <v>23412</v>
      </c>
      <c r="K7919" s="93" t="s">
        <v>21360</v>
      </c>
      <c r="L7919" s="14">
        <f>AND(vyberHrace&lt;&gt;"",ISNUMBER(SEARCH(vyberHrace,$B7919)))</f>
      </c>
      <c r="M7919" s="14">
        <f>AND($I7919=MID(kododd,1,2),$J7919=MID(kododd,3,3))</f>
      </c>
    </row>
    <row r="7920">
      <c r="A7920" s="95">
        <v>1229</v>
      </c>
      <c r="B7920" s="93" t="s">
        <v>10014</v>
      </c>
      <c r="C7920" s="93" t="s">
        <v>1462</v>
      </c>
      <c r="D7920" s="95">
        <v>1919</v>
      </c>
      <c r="E7920" s="95">
        <v>1981</v>
      </c>
      <c r="F7920" s="95">
        <v>311723</v>
      </c>
      <c r="G7920" s="95">
        <v>250</v>
      </c>
      <c r="H7920" s="93" t="s">
        <v>8976</v>
      </c>
      <c r="I7920" s="93" t="s">
        <v>23898</v>
      </c>
      <c r="J7920" s="93" t="s">
        <v>20855</v>
      </c>
      <c r="K7920" s="93" t="s">
        <v>148</v>
      </c>
      <c r="L7920" s="14">
        <f>AND(vyberHrace&lt;&gt;"",ISNUMBER(SEARCH(vyberHrace,$B7920)))</f>
      </c>
      <c r="M7920" s="14">
        <f>AND($I7920=MID(kododd,1,2),$J7920=MID(kododd,3,3))</f>
      </c>
    </row>
    <row r="7921">
      <c r="A7921" s="95">
        <v>57281</v>
      </c>
      <c r="B7921" s="93" t="s">
        <v>3835</v>
      </c>
      <c r="C7921" s="93" t="s">
        <v>1416</v>
      </c>
      <c r="D7921" s="95">
        <v>1169</v>
      </c>
      <c r="E7921" s="95">
        <v>1509</v>
      </c>
      <c r="F7921" s="95">
        <v>23764767</v>
      </c>
      <c r="G7921" s="95">
        <v>0</v>
      </c>
      <c r="H7921" s="93" t="s">
        <v>8976</v>
      </c>
      <c r="I7921" s="93" t="s">
        <v>23898</v>
      </c>
      <c r="J7921" s="93" t="s">
        <v>20922</v>
      </c>
      <c r="K7921" s="93" t="s">
        <v>5566</v>
      </c>
      <c r="L7921" s="14">
        <f>AND(vyberHrace&lt;&gt;"",ISNUMBER(SEARCH(vyberHrace,$B7921)))</f>
      </c>
      <c r="M7921" s="14">
        <f>AND($I7921=MID(kododd,1,2),$J7921=MID(kododd,3,3))</f>
      </c>
    </row>
    <row r="7922">
      <c r="A7922" s="95">
        <v>32634</v>
      </c>
      <c r="B7922" s="93" t="s">
        <v>10038</v>
      </c>
      <c r="C7922" s="93" t="s">
        <v>1449</v>
      </c>
      <c r="D7922" s="95">
        <v>1928</v>
      </c>
      <c r="E7922" s="95">
        <v>1887</v>
      </c>
      <c r="F7922" s="95">
        <v>317853</v>
      </c>
      <c r="G7922" s="95">
        <v>250</v>
      </c>
      <c r="H7922" s="93" t="s">
        <v>8976</v>
      </c>
      <c r="I7922" s="93" t="s">
        <v>23898</v>
      </c>
      <c r="J7922" s="93" t="s">
        <v>20906</v>
      </c>
      <c r="K7922" s="93" t="s">
        <v>4891</v>
      </c>
      <c r="L7922" s="14">
        <f>AND(vyberHrace&lt;&gt;"",ISNUMBER(SEARCH(vyberHrace,$B7922)))</f>
      </c>
      <c r="M7922" s="14">
        <f>AND($I7922=MID(kododd,1,2),$J7922=MID(kododd,3,3))</f>
      </c>
    </row>
    <row r="7923">
      <c r="A7923" s="95">
        <v>15379</v>
      </c>
      <c r="B7923" s="93" t="s">
        <v>10040</v>
      </c>
      <c r="C7923" s="93" t="s">
        <v>1403</v>
      </c>
      <c r="D7923" s="95">
        <v>1901</v>
      </c>
      <c r="E7923" s="95">
        <v>1929</v>
      </c>
      <c r="F7923" s="95">
        <v>336025</v>
      </c>
      <c r="G7923" s="95">
        <v>0</v>
      </c>
      <c r="H7923" s="93" t="s">
        <v>8976</v>
      </c>
      <c r="I7923" s="93" t="s">
        <v>23898</v>
      </c>
      <c r="J7923" s="93" t="s">
        <v>20849</v>
      </c>
      <c r="K7923" s="93" t="s">
        <v>23909</v>
      </c>
      <c r="L7923" s="14">
        <f>AND(vyberHrace&lt;&gt;"",ISNUMBER(SEARCH(vyberHrace,$B7923)))</f>
      </c>
      <c r="M7923" s="14">
        <f>AND($I7923=MID(kododd,1,2),$J7923=MID(kododd,3,3))</f>
      </c>
    </row>
    <row r="7924">
      <c r="A7924" s="95">
        <v>4816</v>
      </c>
      <c r="B7924" s="93" t="s">
        <v>6181</v>
      </c>
      <c r="C7924" s="93" t="s">
        <v>1463</v>
      </c>
      <c r="D7924" s="95">
        <v>1654</v>
      </c>
      <c r="E7924" s="95">
        <v>1899</v>
      </c>
      <c r="F7924" s="95">
        <v>336041</v>
      </c>
      <c r="G7924" s="95">
        <v>250</v>
      </c>
      <c r="H7924" s="93" t="s">
        <v>8976</v>
      </c>
      <c r="I7924" s="93" t="s">
        <v>23898</v>
      </c>
      <c r="J7924" s="93" t="s">
        <v>20843</v>
      </c>
      <c r="K7924" s="93" t="s">
        <v>5564</v>
      </c>
      <c r="L7924" s="14">
        <f>AND(vyberHrace&lt;&gt;"",ISNUMBER(SEARCH(vyberHrace,$B7924)))</f>
      </c>
      <c r="M7924" s="14">
        <f>AND($I7924=MID(kododd,1,2),$J7924=MID(kododd,3,3))</f>
      </c>
    </row>
    <row r="7925">
      <c r="A7925" s="95">
        <v>17668</v>
      </c>
      <c r="B7925" s="93" t="s">
        <v>6191</v>
      </c>
      <c r="C7925" s="93" t="s">
        <v>1403</v>
      </c>
      <c r="D7925" s="95">
        <v>1340</v>
      </c>
      <c r="G7925" s="95">
        <v>0</v>
      </c>
      <c r="H7925" s="93" t="s">
        <v>8976</v>
      </c>
      <c r="I7925" s="93" t="s">
        <v>23898</v>
      </c>
      <c r="J7925" s="93" t="s">
        <v>20855</v>
      </c>
      <c r="K7925" s="93" t="s">
        <v>148</v>
      </c>
      <c r="L7925" s="14">
        <f>AND(vyberHrace&lt;&gt;"",ISNUMBER(SEARCH(vyberHrace,$B7925)))</f>
      </c>
      <c r="M7925" s="14">
        <f>AND($I7925=MID(kododd,1,2),$J7925=MID(kododd,3,3))</f>
      </c>
    </row>
    <row r="7926">
      <c r="A7926" s="95">
        <v>49433</v>
      </c>
      <c r="B7926" s="93" t="s">
        <v>6198</v>
      </c>
      <c r="C7926" s="93" t="s">
        <v>1400</v>
      </c>
      <c r="D7926" s="95">
        <v>1935</v>
      </c>
      <c r="E7926" s="95">
        <v>1953</v>
      </c>
      <c r="F7926" s="95">
        <v>23737131</v>
      </c>
      <c r="G7926" s="95">
        <v>250</v>
      </c>
      <c r="H7926" s="93" t="s">
        <v>8976</v>
      </c>
      <c r="I7926" s="93" t="s">
        <v>23898</v>
      </c>
      <c r="J7926" s="93" t="s">
        <v>20849</v>
      </c>
      <c r="K7926" s="93" t="s">
        <v>23909</v>
      </c>
      <c r="L7926" s="14">
        <f>AND(vyberHrace&lt;&gt;"",ISNUMBER(SEARCH(vyberHrace,$B7926)))</f>
      </c>
      <c r="M7926" s="14">
        <f>AND($I7926=MID(kododd,1,2),$J7926=MID(kododd,3,3))</f>
      </c>
    </row>
    <row r="7927">
      <c r="A7927" s="95">
        <v>2078</v>
      </c>
      <c r="B7927" s="93" t="s">
        <v>10128</v>
      </c>
      <c r="C7927" s="93" t="s">
        <v>1440</v>
      </c>
      <c r="D7927" s="95">
        <v>1765</v>
      </c>
      <c r="E7927" s="95">
        <v>1836</v>
      </c>
      <c r="F7927" s="95">
        <v>23718250</v>
      </c>
      <c r="G7927" s="95">
        <v>250</v>
      </c>
      <c r="H7927" s="93" t="s">
        <v>8976</v>
      </c>
      <c r="I7927" s="93" t="s">
        <v>23898</v>
      </c>
      <c r="J7927" s="93" t="s">
        <v>20847</v>
      </c>
      <c r="K7927" s="93" t="s">
        <v>5144</v>
      </c>
      <c r="L7927" s="14">
        <f>AND(vyberHrace&lt;&gt;"",ISNUMBER(SEARCH(vyberHrace,$B7927)))</f>
      </c>
      <c r="M7927" s="14">
        <f>AND($I7927=MID(kododd,1,2),$J7927=MID(kododd,3,3))</f>
      </c>
    </row>
    <row r="7928">
      <c r="A7928" s="95">
        <v>56815</v>
      </c>
      <c r="B7928" s="93" t="s">
        <v>22066</v>
      </c>
      <c r="C7928" s="93" t="s">
        <v>1411</v>
      </c>
      <c r="F7928" s="95">
        <v>23783150</v>
      </c>
      <c r="G7928" s="95">
        <v>0</v>
      </c>
      <c r="H7928" s="93" t="s">
        <v>8976</v>
      </c>
      <c r="I7928" s="93" t="s">
        <v>23898</v>
      </c>
      <c r="J7928" s="93" t="s">
        <v>20855</v>
      </c>
      <c r="K7928" s="93" t="s">
        <v>148</v>
      </c>
      <c r="L7928" s="14">
        <f>AND(vyberHrace&lt;&gt;"",ISNUMBER(SEARCH(vyberHrace,$B7928)))</f>
      </c>
      <c r="M7928" s="14">
        <f>AND($I7928=MID(kododd,1,2),$J7928=MID(kododd,3,3))</f>
      </c>
    </row>
    <row r="7929">
      <c r="A7929" s="95">
        <v>46005</v>
      </c>
      <c r="B7929" s="93" t="s">
        <v>7373</v>
      </c>
      <c r="C7929" s="93" t="s">
        <v>1416</v>
      </c>
      <c r="F7929" s="95">
        <v>23711388</v>
      </c>
      <c r="G7929" s="95">
        <v>0</v>
      </c>
      <c r="H7929" s="93" t="s">
        <v>8976</v>
      </c>
      <c r="I7929" s="93" t="s">
        <v>23898</v>
      </c>
      <c r="J7929" s="93" t="s">
        <v>20969</v>
      </c>
      <c r="K7929" s="93" t="s">
        <v>4717</v>
      </c>
      <c r="L7929" s="14">
        <f>AND(vyberHrace&lt;&gt;"",ISNUMBER(SEARCH(vyberHrace,$B7929)))</f>
      </c>
      <c r="M7929" s="14">
        <f>AND($I7929=MID(kododd,1,2),$J7929=MID(kododd,3,3))</f>
      </c>
    </row>
    <row r="7930">
      <c r="A7930" s="95">
        <v>3188</v>
      </c>
      <c r="B7930" s="93" t="s">
        <v>7407</v>
      </c>
      <c r="C7930" s="93" t="s">
        <v>1415</v>
      </c>
      <c r="D7930" s="95">
        <v>1931</v>
      </c>
      <c r="E7930" s="95">
        <v>1927</v>
      </c>
      <c r="F7930" s="95">
        <v>325023</v>
      </c>
      <c r="G7930" s="95">
        <v>250</v>
      </c>
      <c r="H7930" s="93" t="s">
        <v>8976</v>
      </c>
      <c r="I7930" s="93" t="s">
        <v>23898</v>
      </c>
      <c r="J7930" s="93" t="s">
        <v>20894</v>
      </c>
      <c r="K7930" s="93" t="s">
        <v>6910</v>
      </c>
      <c r="L7930" s="14">
        <f>AND(vyberHrace&lt;&gt;"",ISNUMBER(SEARCH(vyberHrace,$B7930)))</f>
      </c>
      <c r="M7930" s="14">
        <f>AND($I7930=MID(kododd,1,2),$J7930=MID(kododd,3,3))</f>
      </c>
    </row>
    <row r="7931">
      <c r="A7931" s="95">
        <v>11869</v>
      </c>
      <c r="B7931" s="93" t="s">
        <v>7410</v>
      </c>
      <c r="C7931" s="93" t="s">
        <v>1474</v>
      </c>
      <c r="D7931" s="95">
        <v>1398</v>
      </c>
      <c r="F7931" s="95">
        <v>317942</v>
      </c>
      <c r="G7931" s="95">
        <v>0</v>
      </c>
      <c r="H7931" s="93" t="s">
        <v>8976</v>
      </c>
      <c r="I7931" s="93" t="s">
        <v>23898</v>
      </c>
      <c r="J7931" s="93" t="s">
        <v>20894</v>
      </c>
      <c r="K7931" s="93" t="s">
        <v>6910</v>
      </c>
      <c r="L7931" s="14">
        <f>AND(vyberHrace&lt;&gt;"",ISNUMBER(SEARCH(vyberHrace,$B7931)))</f>
      </c>
      <c r="M7931" s="14">
        <f>AND($I7931=MID(kododd,1,2),$J7931=MID(kododd,3,3))</f>
      </c>
    </row>
    <row r="7932">
      <c r="A7932" s="95">
        <v>49632</v>
      </c>
      <c r="B7932" s="93" t="s">
        <v>7434</v>
      </c>
      <c r="C7932" s="93" t="s">
        <v>1416</v>
      </c>
      <c r="D7932" s="95">
        <v>1082</v>
      </c>
      <c r="F7932" s="95">
        <v>23735821</v>
      </c>
      <c r="G7932" s="95">
        <v>0</v>
      </c>
      <c r="H7932" s="93" t="s">
        <v>8976</v>
      </c>
      <c r="I7932" s="93" t="s">
        <v>23898</v>
      </c>
      <c r="J7932" s="93" t="s">
        <v>20880</v>
      </c>
      <c r="K7932" s="93" t="s">
        <v>6862</v>
      </c>
      <c r="L7932" s="14">
        <f>AND(vyberHrace&lt;&gt;"",ISNUMBER(SEARCH(vyberHrace,$B7932)))</f>
      </c>
      <c r="M7932" s="14">
        <f>AND($I7932=MID(kododd,1,2),$J7932=MID(kododd,3,3))</f>
      </c>
    </row>
    <row r="7933">
      <c r="A7933" s="95">
        <v>46329</v>
      </c>
      <c r="B7933" s="93" t="s">
        <v>5308</v>
      </c>
      <c r="C7933" s="93" t="s">
        <v>1451</v>
      </c>
      <c r="D7933" s="95">
        <v>1252</v>
      </c>
      <c r="F7933" s="95">
        <v>23723718</v>
      </c>
      <c r="G7933" s="95">
        <v>250</v>
      </c>
      <c r="H7933" s="93" t="s">
        <v>8976</v>
      </c>
      <c r="I7933" s="93" t="s">
        <v>23898</v>
      </c>
      <c r="J7933" s="93" t="s">
        <v>20879</v>
      </c>
      <c r="K7933" s="93" t="s">
        <v>4945</v>
      </c>
      <c r="L7933" s="14">
        <f>AND(vyberHrace&lt;&gt;"",ISNUMBER(SEARCH(vyberHrace,$B7933)))</f>
      </c>
      <c r="M7933" s="14">
        <f>AND($I7933=MID(kododd,1,2),$J7933=MID(kododd,3,3))</f>
      </c>
    </row>
    <row r="7934">
      <c r="A7934" s="95">
        <v>56951</v>
      </c>
      <c r="B7934" s="93" t="s">
        <v>22082</v>
      </c>
      <c r="C7934" s="93" t="s">
        <v>1411</v>
      </c>
      <c r="G7934" s="95">
        <v>250</v>
      </c>
      <c r="H7934" s="93" t="s">
        <v>8976</v>
      </c>
      <c r="I7934" s="93" t="s">
        <v>23898</v>
      </c>
      <c r="J7934" s="93" t="s">
        <v>20847</v>
      </c>
      <c r="K7934" s="93" t="s">
        <v>5144</v>
      </c>
      <c r="L7934" s="14">
        <f>AND(vyberHrace&lt;&gt;"",ISNUMBER(SEARCH(vyberHrace,$B7934)))</f>
      </c>
      <c r="M7934" s="14">
        <f>AND($I7934=MID(kododd,1,2),$J7934=MID(kododd,3,3))</f>
      </c>
    </row>
    <row r="7935">
      <c r="A7935" s="95">
        <v>48923</v>
      </c>
      <c r="B7935" s="93" t="s">
        <v>12470</v>
      </c>
      <c r="C7935" s="93" t="s">
        <v>1422</v>
      </c>
      <c r="D7935" s="95">
        <v>1659</v>
      </c>
      <c r="E7935" s="95">
        <v>1692</v>
      </c>
      <c r="F7935" s="95">
        <v>23743492</v>
      </c>
      <c r="G7935" s="95">
        <v>250</v>
      </c>
      <c r="H7935" s="93" t="s">
        <v>8976</v>
      </c>
      <c r="I7935" s="93" t="s">
        <v>23898</v>
      </c>
      <c r="J7935" s="93" t="s">
        <v>20847</v>
      </c>
      <c r="K7935" s="93" t="s">
        <v>5144</v>
      </c>
      <c r="L7935" s="14">
        <f>AND(vyberHrace&lt;&gt;"",ISNUMBER(SEARCH(vyberHrace,$B7935)))</f>
      </c>
      <c r="M7935" s="14">
        <f>AND($I7935=MID(kododd,1,2),$J7935=MID(kododd,3,3))</f>
      </c>
    </row>
    <row r="7936">
      <c r="A7936" s="95">
        <v>52538</v>
      </c>
      <c r="B7936" s="93" t="s">
        <v>19690</v>
      </c>
      <c r="C7936" s="93" t="s">
        <v>3255</v>
      </c>
      <c r="G7936" s="95">
        <v>0</v>
      </c>
      <c r="H7936" s="93" t="s">
        <v>8976</v>
      </c>
      <c r="I7936" s="93" t="s">
        <v>23898</v>
      </c>
      <c r="J7936" s="93" t="s">
        <v>20843</v>
      </c>
      <c r="K7936" s="93" t="s">
        <v>5564</v>
      </c>
      <c r="L7936" s="14">
        <f>AND(vyberHrace&lt;&gt;"",ISNUMBER(SEARCH(vyberHrace,$B7936)))</f>
      </c>
      <c r="M7936" s="14">
        <f>AND($I7936=MID(kododd,1,2),$J7936=MID(kododd,3,3))</f>
      </c>
    </row>
    <row r="7937">
      <c r="A7937" s="95">
        <v>46606</v>
      </c>
      <c r="B7937" s="93" t="s">
        <v>10211</v>
      </c>
      <c r="C7937" s="93" t="s">
        <v>1416</v>
      </c>
      <c r="G7937" s="95">
        <v>0</v>
      </c>
      <c r="H7937" s="93" t="s">
        <v>8976</v>
      </c>
      <c r="I7937" s="93" t="s">
        <v>23898</v>
      </c>
      <c r="J7937" s="93" t="s">
        <v>20860</v>
      </c>
      <c r="K7937" s="93" t="s">
        <v>5137</v>
      </c>
      <c r="L7937" s="14">
        <f>AND(vyberHrace&lt;&gt;"",ISNUMBER(SEARCH(vyberHrace,$B7937)))</f>
      </c>
      <c r="M7937" s="14">
        <f>AND($I7937=MID(kododd,1,2),$J7937=MID(kododd,3,3))</f>
      </c>
    </row>
    <row r="7938">
      <c r="A7938" s="95">
        <v>54190</v>
      </c>
      <c r="B7938" s="93" t="s">
        <v>2831</v>
      </c>
      <c r="C7938" s="93" t="s">
        <v>1410</v>
      </c>
      <c r="D7938" s="95">
        <v>1396</v>
      </c>
      <c r="E7938" s="95">
        <v>1615</v>
      </c>
      <c r="F7938" s="95">
        <v>23753013</v>
      </c>
      <c r="G7938" s="95">
        <v>250</v>
      </c>
      <c r="H7938" s="93" t="s">
        <v>8976</v>
      </c>
      <c r="I7938" s="93" t="s">
        <v>23898</v>
      </c>
      <c r="J7938" s="93" t="s">
        <v>20843</v>
      </c>
      <c r="K7938" s="93" t="s">
        <v>5564</v>
      </c>
      <c r="L7938" s="14">
        <f>AND(vyberHrace&lt;&gt;"",ISNUMBER(SEARCH(vyberHrace,$B7938)))</f>
      </c>
      <c r="M7938" s="14">
        <f>AND($I7938=MID(kododd,1,2),$J7938=MID(kododd,3,3))</f>
      </c>
    </row>
    <row r="7939">
      <c r="A7939" s="95">
        <v>5465</v>
      </c>
      <c r="B7939" s="93" t="s">
        <v>10230</v>
      </c>
      <c r="C7939" s="93" t="s">
        <v>1433</v>
      </c>
      <c r="D7939" s="95">
        <v>1849</v>
      </c>
      <c r="E7939" s="95">
        <v>1925</v>
      </c>
      <c r="F7939" s="95">
        <v>355135</v>
      </c>
      <c r="G7939" s="95">
        <v>250</v>
      </c>
      <c r="H7939" s="93" t="s">
        <v>8976</v>
      </c>
      <c r="I7939" s="93" t="s">
        <v>23898</v>
      </c>
      <c r="J7939" s="93" t="s">
        <v>20859</v>
      </c>
      <c r="K7939" s="93" t="s">
        <v>11255</v>
      </c>
      <c r="L7939" s="14">
        <f>AND(vyberHrace&lt;&gt;"",ISNUMBER(SEARCH(vyberHrace,$B7939)))</f>
      </c>
      <c r="M7939" s="14">
        <f>AND($I7939=MID(kododd,1,2),$J7939=MID(kododd,3,3))</f>
      </c>
    </row>
    <row r="7940">
      <c r="A7940" s="95">
        <v>11185</v>
      </c>
      <c r="B7940" s="93" t="s">
        <v>10231</v>
      </c>
      <c r="C7940" s="93" t="s">
        <v>1432</v>
      </c>
      <c r="D7940" s="95">
        <v>1795</v>
      </c>
      <c r="E7940" s="95">
        <v>1911</v>
      </c>
      <c r="F7940" s="95">
        <v>317969</v>
      </c>
      <c r="G7940" s="95">
        <v>250</v>
      </c>
      <c r="H7940" s="93" t="s">
        <v>8976</v>
      </c>
      <c r="I7940" s="93" t="s">
        <v>23898</v>
      </c>
      <c r="J7940" s="93" t="s">
        <v>20902</v>
      </c>
      <c r="K7940" s="93" t="s">
        <v>5177</v>
      </c>
      <c r="L7940" s="14">
        <f>AND(vyberHrace&lt;&gt;"",ISNUMBER(SEARCH(vyberHrace,$B7940)))</f>
      </c>
      <c r="M7940" s="14">
        <f>AND($I7940=MID(kododd,1,2),$J7940=MID(kododd,3,3))</f>
      </c>
    </row>
    <row r="7941">
      <c r="A7941" s="95">
        <v>52537</v>
      </c>
      <c r="B7941" s="93" t="s">
        <v>1741</v>
      </c>
      <c r="C7941" s="93" t="s">
        <v>1406</v>
      </c>
      <c r="D7941" s="95">
        <v>1173</v>
      </c>
      <c r="E7941" s="95">
        <v>1429</v>
      </c>
      <c r="F7941" s="95">
        <v>23754656</v>
      </c>
      <c r="G7941" s="95">
        <v>250</v>
      </c>
      <c r="H7941" s="93" t="s">
        <v>8976</v>
      </c>
      <c r="I7941" s="93" t="s">
        <v>23898</v>
      </c>
      <c r="J7941" s="93" t="s">
        <v>20843</v>
      </c>
      <c r="K7941" s="93" t="s">
        <v>5564</v>
      </c>
      <c r="L7941" s="14">
        <f>AND(vyberHrace&lt;&gt;"",ISNUMBER(SEARCH(vyberHrace,$B7941)))</f>
      </c>
      <c r="M7941" s="14">
        <f>AND($I7941=MID(kododd,1,2),$J7941=MID(kododd,3,3))</f>
      </c>
    </row>
    <row r="7942">
      <c r="A7942" s="95">
        <v>44538</v>
      </c>
      <c r="B7942" s="93" t="s">
        <v>7969</v>
      </c>
      <c r="C7942" s="93" t="s">
        <v>1402</v>
      </c>
      <c r="D7942" s="95">
        <v>1100</v>
      </c>
      <c r="F7942" s="95">
        <v>23711396</v>
      </c>
      <c r="G7942" s="95">
        <v>0</v>
      </c>
      <c r="H7942" s="93" t="s">
        <v>8976</v>
      </c>
      <c r="I7942" s="93" t="s">
        <v>23898</v>
      </c>
      <c r="J7942" s="93" t="s">
        <v>20969</v>
      </c>
      <c r="K7942" s="93" t="s">
        <v>4717</v>
      </c>
      <c r="L7942" s="14">
        <f>AND(vyberHrace&lt;&gt;"",ISNUMBER(SEARCH(vyberHrace,$B7942)))</f>
      </c>
      <c r="M7942" s="14">
        <f>AND($I7942=MID(kododd,1,2),$J7942=MID(kododd,3,3))</f>
      </c>
    </row>
    <row r="7943">
      <c r="A7943" s="95">
        <v>2062</v>
      </c>
      <c r="B7943" s="93" t="s">
        <v>7982</v>
      </c>
      <c r="C7943" s="93" t="s">
        <v>1417</v>
      </c>
      <c r="D7943" s="95">
        <v>1888</v>
      </c>
      <c r="E7943" s="95">
        <v>1930</v>
      </c>
      <c r="F7943" s="95">
        <v>320099</v>
      </c>
      <c r="G7943" s="95">
        <v>250</v>
      </c>
      <c r="H7943" s="93" t="s">
        <v>8976</v>
      </c>
      <c r="I7943" s="93" t="s">
        <v>23898</v>
      </c>
      <c r="J7943" s="93" t="s">
        <v>20922</v>
      </c>
      <c r="K7943" s="93" t="s">
        <v>5566</v>
      </c>
      <c r="L7943" s="14">
        <f>AND(vyberHrace&lt;&gt;"",ISNUMBER(SEARCH(vyberHrace,$B7943)))</f>
      </c>
      <c r="M7943" s="14">
        <f>AND($I7943=MID(kododd,1,2),$J7943=MID(kododd,3,3))</f>
      </c>
    </row>
    <row r="7944">
      <c r="A7944" s="95">
        <v>60595</v>
      </c>
      <c r="B7944" s="93" t="s">
        <v>27016</v>
      </c>
      <c r="C7944" s="93" t="s">
        <v>1450</v>
      </c>
      <c r="G7944" s="95">
        <v>0</v>
      </c>
      <c r="H7944" s="93" t="s">
        <v>8976</v>
      </c>
      <c r="I7944" s="93" t="s">
        <v>23898</v>
      </c>
      <c r="J7944" s="93" t="s">
        <v>20849</v>
      </c>
      <c r="K7944" s="93" t="s">
        <v>23909</v>
      </c>
      <c r="L7944" s="14">
        <f>AND(vyberHrace&lt;&gt;"",ISNUMBER(SEARCH(vyberHrace,$B7944)))</f>
      </c>
      <c r="M7944" s="14">
        <f>AND($I7944=MID(kododd,1,2),$J7944=MID(kododd,3,3))</f>
      </c>
    </row>
    <row r="7945">
      <c r="A7945" s="95">
        <v>44781</v>
      </c>
      <c r="B7945" s="93" t="s">
        <v>14804</v>
      </c>
      <c r="C7945" s="93" t="s">
        <v>1402</v>
      </c>
      <c r="D7945" s="95">
        <v>2191</v>
      </c>
      <c r="E7945" s="95">
        <v>2177</v>
      </c>
      <c r="F7945" s="95">
        <v>23709650</v>
      </c>
      <c r="G7945" s="95">
        <v>250</v>
      </c>
      <c r="H7945" s="93" t="s">
        <v>8976</v>
      </c>
      <c r="I7945" s="93" t="s">
        <v>23898</v>
      </c>
      <c r="J7945" s="93" t="s">
        <v>20847</v>
      </c>
      <c r="K7945" s="93" t="s">
        <v>5144</v>
      </c>
      <c r="L7945" s="14">
        <f>AND(vyberHrace&lt;&gt;"",ISNUMBER(SEARCH(vyberHrace,$B7945)))</f>
      </c>
      <c r="M7945" s="14">
        <f>AND($I7945=MID(kododd,1,2),$J7945=MID(kododd,3,3))</f>
      </c>
    </row>
    <row r="7946">
      <c r="A7946" s="95">
        <v>53609</v>
      </c>
      <c r="B7946" s="93" t="s">
        <v>17530</v>
      </c>
      <c r="C7946" s="93" t="s">
        <v>1450</v>
      </c>
      <c r="D7946" s="95">
        <v>1300</v>
      </c>
      <c r="E7946" s="95">
        <v>1431</v>
      </c>
      <c r="F7946" s="95">
        <v>23767022</v>
      </c>
      <c r="G7946" s="95">
        <v>250</v>
      </c>
      <c r="H7946" s="93" t="s">
        <v>8976</v>
      </c>
      <c r="I7946" s="93" t="s">
        <v>23898</v>
      </c>
      <c r="J7946" s="93" t="s">
        <v>20922</v>
      </c>
      <c r="K7946" s="93" t="s">
        <v>5566</v>
      </c>
      <c r="L7946" s="14">
        <f>AND(vyberHrace&lt;&gt;"",ISNUMBER(SEARCH(vyberHrace,$B7946)))</f>
      </c>
      <c r="M7946" s="14">
        <f>AND($I7946=MID(kododd,1,2),$J7946=MID(kododd,3,3))</f>
      </c>
    </row>
    <row r="7947">
      <c r="A7947" s="95">
        <v>600</v>
      </c>
      <c r="B7947" s="93" t="s">
        <v>14814</v>
      </c>
      <c r="C7947" s="93" t="s">
        <v>1433</v>
      </c>
      <c r="D7947" s="95">
        <v>2108</v>
      </c>
      <c r="E7947" s="95">
        <v>2114</v>
      </c>
      <c r="F7947" s="95">
        <v>311634</v>
      </c>
      <c r="G7947" s="95">
        <v>250</v>
      </c>
      <c r="H7947" s="93" t="s">
        <v>8976</v>
      </c>
      <c r="I7947" s="93" t="s">
        <v>23898</v>
      </c>
      <c r="J7947" s="93" t="s">
        <v>20867</v>
      </c>
      <c r="K7947" s="93" t="s">
        <v>13687</v>
      </c>
      <c r="L7947" s="14">
        <f>AND(vyberHrace&lt;&gt;"",ISNUMBER(SEARCH(vyberHrace,$B7947)))</f>
      </c>
      <c r="M7947" s="14">
        <f>AND($I7947=MID(kododd,1,2),$J7947=MID(kododd,3,3))</f>
      </c>
    </row>
    <row r="7948">
      <c r="A7948" s="95">
        <v>43136</v>
      </c>
      <c r="B7948" s="93" t="s">
        <v>14815</v>
      </c>
      <c r="C7948" s="93" t="s">
        <v>3255</v>
      </c>
      <c r="D7948" s="95">
        <v>1696</v>
      </c>
      <c r="E7948" s="95">
        <v>1805</v>
      </c>
      <c r="F7948" s="95">
        <v>23709804</v>
      </c>
      <c r="G7948" s="95">
        <v>250</v>
      </c>
      <c r="H7948" s="93" t="s">
        <v>8976</v>
      </c>
      <c r="I7948" s="93" t="s">
        <v>23898</v>
      </c>
      <c r="J7948" s="93" t="s">
        <v>20922</v>
      </c>
      <c r="K7948" s="93" t="s">
        <v>5566</v>
      </c>
      <c r="L7948" s="14">
        <f>AND(vyberHrace&lt;&gt;"",ISNUMBER(SEARCH(vyberHrace,$B7948)))</f>
      </c>
      <c r="M7948" s="14">
        <f>AND($I7948=MID(kododd,1,2),$J7948=MID(kododd,3,3))</f>
      </c>
    </row>
    <row r="7949">
      <c r="A7949" s="95">
        <v>46581</v>
      </c>
      <c r="B7949" s="93" t="s">
        <v>14816</v>
      </c>
      <c r="C7949" s="93" t="s">
        <v>1412</v>
      </c>
      <c r="D7949" s="95">
        <v>1765</v>
      </c>
      <c r="E7949" s="95">
        <v>1913</v>
      </c>
      <c r="F7949" s="95">
        <v>23715553</v>
      </c>
      <c r="G7949" s="95">
        <v>250</v>
      </c>
      <c r="H7949" s="93" t="s">
        <v>8976</v>
      </c>
      <c r="I7949" s="93" t="s">
        <v>23898</v>
      </c>
      <c r="J7949" s="93" t="s">
        <v>20922</v>
      </c>
      <c r="K7949" s="93" t="s">
        <v>5566</v>
      </c>
      <c r="L7949" s="14">
        <f>AND(vyberHrace&lt;&gt;"",ISNUMBER(SEARCH(vyberHrace,$B7949)))</f>
      </c>
      <c r="M7949" s="14">
        <f>AND($I7949=MID(kododd,1,2),$J7949=MID(kododd,3,3))</f>
      </c>
    </row>
    <row r="7950">
      <c r="A7950" s="95">
        <v>58800</v>
      </c>
      <c r="B7950" s="93" t="s">
        <v>25271</v>
      </c>
      <c r="C7950" s="93" t="s">
        <v>1411</v>
      </c>
      <c r="F7950" s="95">
        <v>23761490</v>
      </c>
      <c r="G7950" s="95">
        <v>250</v>
      </c>
      <c r="H7950" s="93" t="s">
        <v>8976</v>
      </c>
      <c r="I7950" s="93" t="s">
        <v>23898</v>
      </c>
      <c r="J7950" s="93" t="s">
        <v>20847</v>
      </c>
      <c r="K7950" s="93" t="s">
        <v>5144</v>
      </c>
      <c r="L7950" s="14">
        <f>AND(vyberHrace&lt;&gt;"",ISNUMBER(SEARCH(vyberHrace,$B7950)))</f>
      </c>
      <c r="M7950" s="14">
        <f>AND($I7950=MID(kododd,1,2),$J7950=MID(kododd,3,3))</f>
      </c>
    </row>
    <row r="7951">
      <c r="A7951" s="95">
        <v>63487</v>
      </c>
      <c r="B7951" s="93" t="s">
        <v>25271</v>
      </c>
      <c r="C7951" s="93" t="s">
        <v>1430</v>
      </c>
      <c r="G7951" s="95">
        <v>250</v>
      </c>
      <c r="H7951" s="93" t="s">
        <v>8976</v>
      </c>
      <c r="I7951" s="93" t="s">
        <v>23898</v>
      </c>
      <c r="J7951" s="93" t="s">
        <v>20847</v>
      </c>
      <c r="K7951" s="93" t="s">
        <v>5144</v>
      </c>
      <c r="L7951" s="14">
        <f>AND(vyberHrace&lt;&gt;"",ISNUMBER(SEARCH(vyberHrace,$B7951)))</f>
      </c>
      <c r="M7951" s="14">
        <f>AND($I7951=MID(kododd,1,2),$J7951=MID(kododd,3,3))</f>
      </c>
    </row>
    <row r="7952">
      <c r="A7952" s="95">
        <v>30002</v>
      </c>
      <c r="B7952" s="93" t="s">
        <v>14823</v>
      </c>
      <c r="C7952" s="93" t="s">
        <v>1444</v>
      </c>
      <c r="D7952" s="95">
        <v>2130</v>
      </c>
      <c r="E7952" s="95">
        <v>2146</v>
      </c>
      <c r="F7952" s="95">
        <v>345563</v>
      </c>
      <c r="G7952" s="95">
        <v>0</v>
      </c>
      <c r="H7952" s="93" t="s">
        <v>8976</v>
      </c>
      <c r="I7952" s="93" t="s">
        <v>23898</v>
      </c>
      <c r="J7952" s="93" t="s">
        <v>20860</v>
      </c>
      <c r="K7952" s="93" t="s">
        <v>5137</v>
      </c>
      <c r="L7952" s="14">
        <f>AND(vyberHrace&lt;&gt;"",ISNUMBER(SEARCH(vyberHrace,$B7952)))</f>
      </c>
      <c r="M7952" s="14">
        <f>AND($I7952=MID(kododd,1,2),$J7952=MID(kododd,3,3))</f>
      </c>
    </row>
    <row r="7953">
      <c r="A7953" s="95">
        <v>57369</v>
      </c>
      <c r="B7953" s="93" t="s">
        <v>22116</v>
      </c>
      <c r="C7953" s="93" t="s">
        <v>3255</v>
      </c>
      <c r="G7953" s="95">
        <v>250</v>
      </c>
      <c r="H7953" s="93" t="s">
        <v>8976</v>
      </c>
      <c r="I7953" s="93" t="s">
        <v>23898</v>
      </c>
      <c r="J7953" s="93" t="s">
        <v>20969</v>
      </c>
      <c r="K7953" s="93" t="s">
        <v>4717</v>
      </c>
      <c r="L7953" s="14">
        <f>AND(vyberHrace&lt;&gt;"",ISNUMBER(SEARCH(vyberHrace,$B7953)))</f>
      </c>
      <c r="M7953" s="14">
        <f>AND($I7953=MID(kododd,1,2),$J7953=MID(kododd,3,3))</f>
      </c>
    </row>
    <row r="7954">
      <c r="A7954" s="95">
        <v>10919</v>
      </c>
      <c r="B7954" s="93" t="s">
        <v>14863</v>
      </c>
      <c r="C7954" s="93" t="s">
        <v>1464</v>
      </c>
      <c r="D7954" s="95">
        <v>2198</v>
      </c>
      <c r="E7954" s="95">
        <v>2215</v>
      </c>
      <c r="F7954" s="95">
        <v>322067</v>
      </c>
      <c r="G7954" s="95">
        <v>0</v>
      </c>
      <c r="H7954" s="93" t="s">
        <v>8976</v>
      </c>
      <c r="I7954" s="93" t="s">
        <v>23898</v>
      </c>
      <c r="J7954" s="93" t="s">
        <v>20867</v>
      </c>
      <c r="K7954" s="93" t="s">
        <v>13687</v>
      </c>
      <c r="L7954" s="14">
        <f>AND(vyberHrace&lt;&gt;"",ISNUMBER(SEARCH(vyberHrace,$B7954)))</f>
      </c>
      <c r="M7954" s="14">
        <f>AND($I7954=MID(kododd,1,2),$J7954=MID(kododd,3,3))</f>
      </c>
    </row>
    <row r="7955">
      <c r="A7955" s="95">
        <v>55050</v>
      </c>
      <c r="B7955" s="93" t="s">
        <v>2845</v>
      </c>
      <c r="C7955" s="93" t="s">
        <v>1417</v>
      </c>
      <c r="D7955" s="95">
        <v>1237</v>
      </c>
      <c r="E7955" s="95">
        <v>1460</v>
      </c>
      <c r="F7955" s="95">
        <v>23752572</v>
      </c>
      <c r="G7955" s="95">
        <v>250</v>
      </c>
      <c r="H7955" s="93" t="s">
        <v>8976</v>
      </c>
      <c r="I7955" s="93" t="s">
        <v>23898</v>
      </c>
      <c r="J7955" s="93" t="s">
        <v>20890</v>
      </c>
      <c r="K7955" s="93" t="s">
        <v>246</v>
      </c>
      <c r="L7955" s="14">
        <f>AND(vyberHrace&lt;&gt;"",ISNUMBER(SEARCH(vyberHrace,$B7955)))</f>
      </c>
      <c r="M7955" s="14">
        <f>AND($I7955=MID(kododd,1,2),$J7955=MID(kododd,3,3))</f>
      </c>
    </row>
    <row r="7956">
      <c r="A7956" s="95">
        <v>56778</v>
      </c>
      <c r="B7956" s="93" t="s">
        <v>22103</v>
      </c>
      <c r="C7956" s="93" t="s">
        <v>1416</v>
      </c>
      <c r="D7956" s="95">
        <v>1329</v>
      </c>
      <c r="E7956" s="95">
        <v>1536</v>
      </c>
      <c r="F7956" s="95">
        <v>23783214</v>
      </c>
      <c r="G7956" s="95">
        <v>250</v>
      </c>
      <c r="H7956" s="93" t="s">
        <v>8976</v>
      </c>
      <c r="I7956" s="93" t="s">
        <v>23898</v>
      </c>
      <c r="J7956" s="93" t="s">
        <v>20879</v>
      </c>
      <c r="K7956" s="93" t="s">
        <v>4945</v>
      </c>
      <c r="L7956" s="14">
        <f>AND(vyberHrace&lt;&gt;"",ISNUMBER(SEARCH(vyberHrace,$B7956)))</f>
      </c>
      <c r="M7956" s="14">
        <f>AND($I7956=MID(kododd,1,2),$J7956=MID(kododd,3,3))</f>
      </c>
    </row>
    <row r="7957">
      <c r="A7957" s="95">
        <v>16592</v>
      </c>
      <c r="B7957" s="93" t="s">
        <v>14890</v>
      </c>
      <c r="C7957" s="93" t="s">
        <v>1469</v>
      </c>
      <c r="D7957" s="95">
        <v>1452</v>
      </c>
      <c r="E7957" s="95">
        <v>1644</v>
      </c>
      <c r="F7957" s="95">
        <v>367109</v>
      </c>
      <c r="G7957" s="95">
        <v>250</v>
      </c>
      <c r="H7957" s="93" t="s">
        <v>8976</v>
      </c>
      <c r="I7957" s="93" t="s">
        <v>23898</v>
      </c>
      <c r="J7957" s="93" t="s">
        <v>20890</v>
      </c>
      <c r="K7957" s="93" t="s">
        <v>246</v>
      </c>
      <c r="L7957" s="14">
        <f>AND(vyberHrace&lt;&gt;"",ISNUMBER(SEARCH(vyberHrace,$B7957)))</f>
      </c>
      <c r="M7957" s="14">
        <f>AND($I7957=MID(kododd,1,2),$J7957=MID(kododd,3,3))</f>
      </c>
    </row>
    <row r="7958">
      <c r="A7958" s="95">
        <v>60716</v>
      </c>
      <c r="B7958" s="93" t="s">
        <v>21144</v>
      </c>
      <c r="C7958" s="93" t="s">
        <v>1450</v>
      </c>
      <c r="G7958" s="95">
        <v>250</v>
      </c>
      <c r="H7958" s="93" t="s">
        <v>8976</v>
      </c>
      <c r="I7958" s="93" t="s">
        <v>23898</v>
      </c>
      <c r="J7958" s="93" t="s">
        <v>20855</v>
      </c>
      <c r="K7958" s="93" t="s">
        <v>148</v>
      </c>
      <c r="L7958" s="14">
        <f>AND(vyberHrace&lt;&gt;"",ISNUMBER(SEARCH(vyberHrace,$B7958)))</f>
      </c>
      <c r="M7958" s="14">
        <f>AND($I7958=MID(kododd,1,2),$J7958=MID(kododd,3,3))</f>
      </c>
    </row>
    <row r="7959">
      <c r="A7959" s="95">
        <v>4138</v>
      </c>
      <c r="B7959" s="93" t="s">
        <v>20498</v>
      </c>
      <c r="C7959" s="93" t="s">
        <v>1418</v>
      </c>
      <c r="D7959" s="95">
        <v>1843</v>
      </c>
      <c r="E7959" s="95">
        <v>2062</v>
      </c>
      <c r="F7959" s="95">
        <v>313475</v>
      </c>
      <c r="G7959" s="95">
        <v>250</v>
      </c>
      <c r="H7959" s="93" t="s">
        <v>8976</v>
      </c>
      <c r="I7959" s="93" t="s">
        <v>23898</v>
      </c>
      <c r="J7959" s="93" t="s">
        <v>20922</v>
      </c>
      <c r="K7959" s="93" t="s">
        <v>5566</v>
      </c>
      <c r="L7959" s="14">
        <f>AND(vyberHrace&lt;&gt;"",ISNUMBER(SEARCH(vyberHrace,$B7959)))</f>
      </c>
      <c r="M7959" s="14">
        <f>AND($I7959=MID(kododd,1,2),$J7959=MID(kododd,3,3))</f>
      </c>
    </row>
    <row r="7960">
      <c r="A7960" s="95">
        <v>62151</v>
      </c>
      <c r="B7960" s="93" t="s">
        <v>28347</v>
      </c>
      <c r="C7960" s="93" t="s">
        <v>1486</v>
      </c>
      <c r="G7960" s="95">
        <v>250</v>
      </c>
      <c r="H7960" s="93" t="s">
        <v>8976</v>
      </c>
      <c r="I7960" s="93" t="s">
        <v>23898</v>
      </c>
      <c r="J7960" s="93" t="s">
        <v>20969</v>
      </c>
      <c r="K7960" s="93" t="s">
        <v>4717</v>
      </c>
      <c r="L7960" s="14">
        <f>AND(vyberHrace&lt;&gt;"",ISNUMBER(SEARCH(vyberHrace,$B7960)))</f>
      </c>
      <c r="M7960" s="14">
        <f>AND($I7960=MID(kododd,1,2),$J7960=MID(kododd,3,3))</f>
      </c>
    </row>
    <row r="7961">
      <c r="A7961" s="95">
        <v>47471</v>
      </c>
      <c r="B7961" s="93" t="s">
        <v>11666</v>
      </c>
      <c r="C7961" s="93" t="s">
        <v>1436</v>
      </c>
      <c r="D7961" s="95">
        <v>1595</v>
      </c>
      <c r="E7961" s="95">
        <v>1729</v>
      </c>
      <c r="F7961" s="95">
        <v>23728094</v>
      </c>
      <c r="G7961" s="95">
        <v>250</v>
      </c>
      <c r="H7961" s="93" t="s">
        <v>8976</v>
      </c>
      <c r="I7961" s="93" t="s">
        <v>23898</v>
      </c>
      <c r="J7961" s="93" t="s">
        <v>20860</v>
      </c>
      <c r="K7961" s="93" t="s">
        <v>5137</v>
      </c>
      <c r="L7961" s="14">
        <f>AND(vyberHrace&lt;&gt;"",ISNUMBER(SEARCH(vyberHrace,$B7961)))</f>
      </c>
      <c r="M7961" s="14">
        <f>AND($I7961=MID(kododd,1,2),$J7961=MID(kododd,3,3))</f>
      </c>
    </row>
    <row r="7962">
      <c r="A7962" s="95">
        <v>48420</v>
      </c>
      <c r="B7962" s="93" t="s">
        <v>14924</v>
      </c>
      <c r="C7962" s="93" t="s">
        <v>1411</v>
      </c>
      <c r="D7962" s="95">
        <v>1405</v>
      </c>
      <c r="E7962" s="95">
        <v>1544</v>
      </c>
      <c r="F7962" s="95">
        <v>23771070</v>
      </c>
      <c r="G7962" s="95">
        <v>250</v>
      </c>
      <c r="H7962" s="93" t="s">
        <v>8976</v>
      </c>
      <c r="I7962" s="93" t="s">
        <v>23898</v>
      </c>
      <c r="J7962" s="93" t="s">
        <v>20922</v>
      </c>
      <c r="K7962" s="93" t="s">
        <v>5566</v>
      </c>
      <c r="L7962" s="14">
        <f>AND(vyberHrace&lt;&gt;"",ISNUMBER(SEARCH(vyberHrace,$B7962)))</f>
      </c>
      <c r="M7962" s="14">
        <f>AND($I7962=MID(kododd,1,2),$J7962=MID(kododd,3,3))</f>
      </c>
    </row>
    <row r="7963">
      <c r="A7963" s="95">
        <v>4631</v>
      </c>
      <c r="B7963" s="93" t="s">
        <v>14925</v>
      </c>
      <c r="C7963" s="93" t="s">
        <v>1405</v>
      </c>
      <c r="D7963" s="95">
        <v>1803</v>
      </c>
      <c r="E7963" s="95">
        <v>1908</v>
      </c>
      <c r="F7963" s="95">
        <v>331376</v>
      </c>
      <c r="G7963" s="95">
        <v>250</v>
      </c>
      <c r="H7963" s="93" t="s">
        <v>8976</v>
      </c>
      <c r="I7963" s="93" t="s">
        <v>23898</v>
      </c>
      <c r="J7963" s="93" t="s">
        <v>20922</v>
      </c>
      <c r="K7963" s="93" t="s">
        <v>5566</v>
      </c>
      <c r="L7963" s="14">
        <f>AND(vyberHrace&lt;&gt;"",ISNUMBER(SEARCH(vyberHrace,$B7963)))</f>
      </c>
      <c r="M7963" s="14">
        <f>AND($I7963=MID(kododd,1,2),$J7963=MID(kododd,3,3))</f>
      </c>
    </row>
    <row r="7964">
      <c r="A7964" s="95">
        <v>53608</v>
      </c>
      <c r="B7964" s="93" t="s">
        <v>17537</v>
      </c>
      <c r="C7964" s="93" t="s">
        <v>1450</v>
      </c>
      <c r="D7964" s="95">
        <v>1384</v>
      </c>
      <c r="E7964" s="95">
        <v>1493</v>
      </c>
      <c r="F7964" s="95">
        <v>23771089</v>
      </c>
      <c r="G7964" s="95">
        <v>250</v>
      </c>
      <c r="H7964" s="93" t="s">
        <v>8976</v>
      </c>
      <c r="I7964" s="93" t="s">
        <v>23898</v>
      </c>
      <c r="J7964" s="93" t="s">
        <v>20922</v>
      </c>
      <c r="K7964" s="93" t="s">
        <v>5566</v>
      </c>
      <c r="L7964" s="14">
        <f>AND(vyberHrace&lt;&gt;"",ISNUMBER(SEARCH(vyberHrace,$B7964)))</f>
      </c>
      <c r="M7964" s="14">
        <f>AND($I7964=MID(kododd,1,2),$J7964=MID(kododd,3,3))</f>
      </c>
    </row>
    <row r="7965">
      <c r="A7965" s="95">
        <v>48410</v>
      </c>
      <c r="B7965" s="93" t="s">
        <v>14927</v>
      </c>
      <c r="C7965" s="93" t="s">
        <v>1412</v>
      </c>
      <c r="D7965" s="95">
        <v>1240</v>
      </c>
      <c r="E7965" s="95">
        <v>1432</v>
      </c>
      <c r="F7965" s="95">
        <v>23752343</v>
      </c>
      <c r="G7965" s="95">
        <v>250</v>
      </c>
      <c r="H7965" s="93" t="s">
        <v>8976</v>
      </c>
      <c r="I7965" s="93" t="s">
        <v>23898</v>
      </c>
      <c r="J7965" s="93" t="s">
        <v>20922</v>
      </c>
      <c r="K7965" s="93" t="s">
        <v>5566</v>
      </c>
      <c r="L7965" s="14">
        <f>AND(vyberHrace&lt;&gt;"",ISNUMBER(SEARCH(vyberHrace,$B7965)))</f>
      </c>
      <c r="M7965" s="14">
        <f>AND($I7965=MID(kododd,1,2),$J7965=MID(kododd,3,3))</f>
      </c>
    </row>
    <row r="7966">
      <c r="A7966" s="95">
        <v>55477</v>
      </c>
      <c r="B7966" s="93" t="s">
        <v>22090</v>
      </c>
      <c r="C7966" s="93" t="s">
        <v>1450</v>
      </c>
      <c r="G7966" s="95">
        <v>0</v>
      </c>
      <c r="H7966" s="93" t="s">
        <v>8976</v>
      </c>
      <c r="I7966" s="93" t="s">
        <v>23898</v>
      </c>
      <c r="J7966" s="93" t="s">
        <v>20922</v>
      </c>
      <c r="K7966" s="93" t="s">
        <v>5566</v>
      </c>
      <c r="L7966" s="14">
        <f>AND(vyberHrace&lt;&gt;"",ISNUMBER(SEARCH(vyberHrace,$B7966)))</f>
      </c>
      <c r="M7966" s="14">
        <f>AND($I7966=MID(kododd,1,2),$J7966=MID(kododd,3,3))</f>
      </c>
    </row>
    <row r="7967">
      <c r="A7967" s="95">
        <v>57368</v>
      </c>
      <c r="B7967" s="93" t="s">
        <v>22117</v>
      </c>
      <c r="C7967" s="93" t="s">
        <v>1412</v>
      </c>
      <c r="G7967" s="95">
        <v>250</v>
      </c>
      <c r="H7967" s="93" t="s">
        <v>8976</v>
      </c>
      <c r="I7967" s="93" t="s">
        <v>23898</v>
      </c>
      <c r="J7967" s="93" t="s">
        <v>20969</v>
      </c>
      <c r="K7967" s="93" t="s">
        <v>4717</v>
      </c>
      <c r="L7967" s="14">
        <f>AND(vyberHrace&lt;&gt;"",ISNUMBER(SEARCH(vyberHrace,$B7967)))</f>
      </c>
      <c r="M7967" s="14">
        <f>AND($I7967=MID(kododd,1,2),$J7967=MID(kododd,3,3))</f>
      </c>
    </row>
    <row r="7968">
      <c r="A7968" s="95">
        <v>48925</v>
      </c>
      <c r="B7968" s="93" t="s">
        <v>13456</v>
      </c>
      <c r="C7968" s="93" t="s">
        <v>1406</v>
      </c>
      <c r="D7968" s="95">
        <v>1825</v>
      </c>
      <c r="E7968" s="95">
        <v>1900</v>
      </c>
      <c r="F7968" s="95">
        <v>23747498</v>
      </c>
      <c r="G7968" s="95">
        <v>250</v>
      </c>
      <c r="H7968" s="93" t="s">
        <v>8976</v>
      </c>
      <c r="I7968" s="93" t="s">
        <v>23898</v>
      </c>
      <c r="J7968" s="93" t="s">
        <v>20855</v>
      </c>
      <c r="K7968" s="93" t="s">
        <v>148</v>
      </c>
      <c r="L7968" s="14">
        <f>AND(vyberHrace&lt;&gt;"",ISNUMBER(SEARCH(vyberHrace,$B7968)))</f>
      </c>
      <c r="M7968" s="14">
        <f>AND($I7968=MID(kododd,1,2),$J7968=MID(kododd,3,3))</f>
      </c>
    </row>
    <row r="7969">
      <c r="A7969" s="95">
        <v>147</v>
      </c>
      <c r="B7969" s="93" t="s">
        <v>13457</v>
      </c>
      <c r="C7969" s="93" t="s">
        <v>1451</v>
      </c>
      <c r="D7969" s="95">
        <v>2065</v>
      </c>
      <c r="E7969" s="95">
        <v>2101</v>
      </c>
      <c r="F7969" s="95">
        <v>355151</v>
      </c>
      <c r="G7969" s="95">
        <v>250</v>
      </c>
      <c r="H7969" s="93" t="s">
        <v>8976</v>
      </c>
      <c r="I7969" s="93" t="s">
        <v>23898</v>
      </c>
      <c r="J7969" s="93" t="s">
        <v>20922</v>
      </c>
      <c r="K7969" s="93" t="s">
        <v>5566</v>
      </c>
      <c r="L7969" s="14">
        <f>AND(vyberHrace&lt;&gt;"",ISNUMBER(SEARCH(vyberHrace,$B7969)))</f>
      </c>
      <c r="M7969" s="14">
        <f>AND($I7969=MID(kododd,1,2),$J7969=MID(kododd,3,3))</f>
      </c>
    </row>
    <row r="7970">
      <c r="A7970" s="95">
        <v>56743</v>
      </c>
      <c r="B7970" s="93" t="s">
        <v>13457</v>
      </c>
      <c r="C7970" s="93" t="s">
        <v>1450</v>
      </c>
      <c r="G7970" s="95">
        <v>250</v>
      </c>
      <c r="H7970" s="93" t="s">
        <v>8976</v>
      </c>
      <c r="I7970" s="93" t="s">
        <v>23898</v>
      </c>
      <c r="J7970" s="93" t="s">
        <v>20847</v>
      </c>
      <c r="K7970" s="93" t="s">
        <v>5144</v>
      </c>
      <c r="L7970" s="14">
        <f>AND(vyberHrace&lt;&gt;"",ISNUMBER(SEARCH(vyberHrace,$B7970)))</f>
      </c>
      <c r="M7970" s="14">
        <f>AND($I7970=MID(kododd,1,2),$J7970=MID(kododd,3,3))</f>
      </c>
    </row>
    <row r="7971">
      <c r="A7971" s="95">
        <v>51617</v>
      </c>
      <c r="B7971" s="93" t="s">
        <v>7739</v>
      </c>
      <c r="C7971" s="93" t="s">
        <v>1412</v>
      </c>
      <c r="D7971" s="95">
        <v>1637</v>
      </c>
      <c r="E7971" s="95">
        <v>1740</v>
      </c>
      <c r="F7971" s="95">
        <v>23754672</v>
      </c>
      <c r="G7971" s="95">
        <v>250</v>
      </c>
      <c r="H7971" s="93" t="s">
        <v>8976</v>
      </c>
      <c r="I7971" s="93" t="s">
        <v>23898</v>
      </c>
      <c r="J7971" s="93" t="s">
        <v>20855</v>
      </c>
      <c r="K7971" s="93" t="s">
        <v>148</v>
      </c>
      <c r="L7971" s="14">
        <f>AND(vyberHrace&lt;&gt;"",ISNUMBER(SEARCH(vyberHrace,$B7971)))</f>
      </c>
      <c r="M7971" s="14">
        <f>AND($I7971=MID(kododd,1,2),$J7971=MID(kododd,3,3))</f>
      </c>
    </row>
    <row r="7972">
      <c r="A7972" s="95">
        <v>62579</v>
      </c>
      <c r="B7972" s="93" t="s">
        <v>7739</v>
      </c>
      <c r="C7972" s="93" t="s">
        <v>1488</v>
      </c>
      <c r="G7972" s="95">
        <v>250</v>
      </c>
      <c r="H7972" s="93" t="s">
        <v>8976</v>
      </c>
      <c r="I7972" s="93" t="s">
        <v>23898</v>
      </c>
      <c r="J7972" s="93" t="s">
        <v>20847</v>
      </c>
      <c r="K7972" s="93" t="s">
        <v>5144</v>
      </c>
      <c r="L7972" s="14">
        <f>AND(vyberHrace&lt;&gt;"",ISNUMBER(SEARCH(vyberHrace,$B7972)))</f>
      </c>
      <c r="M7972" s="14">
        <f>AND($I7972=MID(kododd,1,2),$J7972=MID(kododd,3,3))</f>
      </c>
    </row>
    <row r="7973">
      <c r="A7973" s="95">
        <v>63573</v>
      </c>
      <c r="B7973" s="93" t="s">
        <v>28157</v>
      </c>
      <c r="C7973" s="93" t="s">
        <v>1418</v>
      </c>
      <c r="G7973" s="95">
        <v>250</v>
      </c>
      <c r="H7973" s="93" t="s">
        <v>8976</v>
      </c>
      <c r="I7973" s="93" t="s">
        <v>23898</v>
      </c>
      <c r="J7973" s="93" t="s">
        <v>20847</v>
      </c>
      <c r="K7973" s="93" t="s">
        <v>5144</v>
      </c>
      <c r="L7973" s="14">
        <f>AND(vyberHrace&lt;&gt;"",ISNUMBER(SEARCH(vyberHrace,$B7973)))</f>
      </c>
      <c r="M7973" s="14">
        <f>AND($I7973=MID(kododd,1,2),$J7973=MID(kododd,3,3))</f>
      </c>
    </row>
    <row r="7974">
      <c r="A7974" s="95">
        <v>35444</v>
      </c>
      <c r="B7974" s="93" t="s">
        <v>13485</v>
      </c>
      <c r="C7974" s="93" t="s">
        <v>1444</v>
      </c>
      <c r="D7974" s="95">
        <v>1249</v>
      </c>
      <c r="F7974" s="95">
        <v>355160</v>
      </c>
      <c r="G7974" s="95">
        <v>0</v>
      </c>
      <c r="H7974" s="93" t="s">
        <v>8976</v>
      </c>
      <c r="I7974" s="93" t="s">
        <v>23898</v>
      </c>
      <c r="J7974" s="93" t="s">
        <v>20849</v>
      </c>
      <c r="K7974" s="93" t="s">
        <v>23909</v>
      </c>
      <c r="L7974" s="14">
        <f>AND(vyberHrace&lt;&gt;"",ISNUMBER(SEARCH(vyberHrace,$B7974)))</f>
      </c>
      <c r="M7974" s="14">
        <f>AND($I7974=MID(kododd,1,2),$J7974=MID(kododd,3,3))</f>
      </c>
    </row>
    <row r="7975">
      <c r="A7975" s="95">
        <v>39076</v>
      </c>
      <c r="B7975" s="93" t="s">
        <v>8998</v>
      </c>
      <c r="C7975" s="93" t="s">
        <v>1447</v>
      </c>
      <c r="D7975" s="95">
        <v>1760</v>
      </c>
      <c r="E7975" s="95">
        <v>1886</v>
      </c>
      <c r="F7975" s="95">
        <v>370665</v>
      </c>
      <c r="G7975" s="95">
        <v>0</v>
      </c>
      <c r="H7975" s="93" t="s">
        <v>8976</v>
      </c>
      <c r="I7975" s="93" t="s">
        <v>23898</v>
      </c>
      <c r="J7975" s="93" t="s">
        <v>20855</v>
      </c>
      <c r="K7975" s="93" t="s">
        <v>148</v>
      </c>
      <c r="L7975" s="14">
        <f>AND(vyberHrace&lt;&gt;"",ISNUMBER(SEARCH(vyberHrace,$B7975)))</f>
      </c>
      <c r="M7975" s="14">
        <f>AND($I7975=MID(kododd,1,2),$J7975=MID(kododd,3,3))</f>
      </c>
    </row>
    <row r="7976">
      <c r="A7976" s="95">
        <v>9065</v>
      </c>
      <c r="B7976" s="93" t="s">
        <v>9186</v>
      </c>
      <c r="C7976" s="93" t="s">
        <v>1433</v>
      </c>
      <c r="D7976" s="95">
        <v>1315</v>
      </c>
      <c r="F7976" s="95">
        <v>343501</v>
      </c>
      <c r="G7976" s="95">
        <v>0</v>
      </c>
      <c r="H7976" s="93" t="s">
        <v>8976</v>
      </c>
      <c r="I7976" s="93" t="s">
        <v>23898</v>
      </c>
      <c r="J7976" s="93" t="s">
        <v>20906</v>
      </c>
      <c r="K7976" s="93" t="s">
        <v>4891</v>
      </c>
      <c r="L7976" s="14">
        <f>AND(vyberHrace&lt;&gt;"",ISNUMBER(SEARCH(vyberHrace,$B7976)))</f>
      </c>
      <c r="M7976" s="14">
        <f>AND($I7976=MID(kododd,1,2),$J7976=MID(kododd,3,3))</f>
      </c>
    </row>
    <row r="7977">
      <c r="A7977" s="95">
        <v>15675</v>
      </c>
      <c r="B7977" s="93" t="s">
        <v>6087</v>
      </c>
      <c r="C7977" s="93" t="s">
        <v>1470</v>
      </c>
      <c r="D7977" s="95">
        <v>1425</v>
      </c>
      <c r="G7977" s="95">
        <v>0</v>
      </c>
      <c r="H7977" s="93" t="s">
        <v>8976</v>
      </c>
      <c r="I7977" s="93" t="s">
        <v>23898</v>
      </c>
      <c r="J7977" s="93" t="s">
        <v>20849</v>
      </c>
      <c r="K7977" s="93" t="s">
        <v>23909</v>
      </c>
      <c r="L7977" s="14">
        <f>AND(vyberHrace&lt;&gt;"",ISNUMBER(SEARCH(vyberHrace,$B7977)))</f>
      </c>
      <c r="M7977" s="14">
        <f>AND($I7977=MID(kododd,1,2),$J7977=MID(kododd,3,3))</f>
      </c>
    </row>
    <row r="7978">
      <c r="A7978" s="95">
        <v>62464</v>
      </c>
      <c r="B7978" s="93" t="s">
        <v>28959</v>
      </c>
      <c r="C7978" s="93" t="s">
        <v>1461</v>
      </c>
      <c r="D7978" s="95">
        <v>1546</v>
      </c>
      <c r="G7978" s="95">
        <v>250</v>
      </c>
      <c r="H7978" s="93" t="s">
        <v>8976</v>
      </c>
      <c r="I7978" s="93" t="s">
        <v>23898</v>
      </c>
      <c r="J7978" s="93" t="s">
        <v>20844</v>
      </c>
      <c r="K7978" s="93" t="s">
        <v>3601</v>
      </c>
      <c r="L7978" s="14">
        <f>AND(vyberHrace&lt;&gt;"",ISNUMBER(SEARCH(vyberHrace,$B7978)))</f>
      </c>
      <c r="M7978" s="14">
        <f>AND($I7978=MID(kododd,1,2),$J7978=MID(kododd,3,3))</f>
      </c>
    </row>
    <row r="7979">
      <c r="A7979" s="95">
        <v>59250</v>
      </c>
      <c r="B7979" s="93" t="s">
        <v>25677</v>
      </c>
      <c r="C7979" s="93" t="s">
        <v>1424</v>
      </c>
      <c r="G7979" s="95">
        <v>0</v>
      </c>
      <c r="H7979" s="93" t="s">
        <v>8976</v>
      </c>
      <c r="I7979" s="93" t="s">
        <v>23898</v>
      </c>
      <c r="J7979" s="93" t="s">
        <v>20849</v>
      </c>
      <c r="K7979" s="93" t="s">
        <v>23909</v>
      </c>
      <c r="L7979" s="14">
        <f>AND(vyberHrace&lt;&gt;"",ISNUMBER(SEARCH(vyberHrace,$B7979)))</f>
      </c>
      <c r="M7979" s="14">
        <f>AND($I7979=MID(kododd,1,2),$J7979=MID(kododd,3,3))</f>
      </c>
    </row>
    <row r="7980">
      <c r="A7980" s="95">
        <v>59251</v>
      </c>
      <c r="B7980" s="93" t="s">
        <v>25678</v>
      </c>
      <c r="C7980" s="93" t="s">
        <v>1420</v>
      </c>
      <c r="G7980" s="95">
        <v>0</v>
      </c>
      <c r="H7980" s="93" t="s">
        <v>8976</v>
      </c>
      <c r="I7980" s="93" t="s">
        <v>23898</v>
      </c>
      <c r="J7980" s="93" t="s">
        <v>20849</v>
      </c>
      <c r="K7980" s="93" t="s">
        <v>23909</v>
      </c>
      <c r="L7980" s="14">
        <f>AND(vyberHrace&lt;&gt;"",ISNUMBER(SEARCH(vyberHrace,$B7980)))</f>
      </c>
      <c r="M7980" s="14">
        <f>AND($I7980=MID(kododd,1,2),$J7980=MID(kododd,3,3))</f>
      </c>
    </row>
    <row r="7981">
      <c r="A7981" s="95">
        <v>52833</v>
      </c>
      <c r="B7981" s="93" t="s">
        <v>7747</v>
      </c>
      <c r="C7981" s="93" t="s">
        <v>1406</v>
      </c>
      <c r="G7981" s="95">
        <v>0</v>
      </c>
      <c r="H7981" s="93" t="s">
        <v>8976</v>
      </c>
      <c r="I7981" s="93" t="s">
        <v>23898</v>
      </c>
      <c r="J7981" s="93" t="s">
        <v>20847</v>
      </c>
      <c r="K7981" s="93" t="s">
        <v>5144</v>
      </c>
      <c r="L7981" s="14">
        <f>AND(vyberHrace&lt;&gt;"",ISNUMBER(SEARCH(vyberHrace,$B7981)))</f>
      </c>
      <c r="M7981" s="14">
        <f>AND($I7981=MID(kododd,1,2),$J7981=MID(kododd,3,3))</f>
      </c>
    </row>
    <row r="7982">
      <c r="A7982" s="95">
        <v>10842</v>
      </c>
      <c r="B7982" s="93" t="s">
        <v>6104</v>
      </c>
      <c r="C7982" s="93" t="s">
        <v>1457</v>
      </c>
      <c r="D7982" s="95">
        <v>1994</v>
      </c>
      <c r="E7982" s="95">
        <v>1995</v>
      </c>
      <c r="F7982" s="95">
        <v>336890</v>
      </c>
      <c r="G7982" s="95">
        <v>0</v>
      </c>
      <c r="H7982" s="93" t="s">
        <v>8976</v>
      </c>
      <c r="I7982" s="93" t="s">
        <v>23898</v>
      </c>
      <c r="J7982" s="93" t="s">
        <v>20860</v>
      </c>
      <c r="K7982" s="93" t="s">
        <v>5137</v>
      </c>
      <c r="L7982" s="14">
        <f>AND(vyberHrace&lt;&gt;"",ISNUMBER(SEARCH(vyberHrace,$B7982)))</f>
      </c>
      <c r="M7982" s="14">
        <f>AND($I7982=MID(kododd,1,2),$J7982=MID(kododd,3,3))</f>
      </c>
    </row>
    <row r="7983">
      <c r="A7983" s="95">
        <v>6343</v>
      </c>
      <c r="B7983" s="93" t="s">
        <v>6203</v>
      </c>
      <c r="C7983" s="93" t="s">
        <v>1476</v>
      </c>
      <c r="D7983" s="95">
        <v>1249</v>
      </c>
      <c r="G7983" s="95">
        <v>0</v>
      </c>
      <c r="H7983" s="93" t="s">
        <v>8976</v>
      </c>
      <c r="I7983" s="93" t="s">
        <v>23898</v>
      </c>
      <c r="J7983" s="93" t="s">
        <v>20849</v>
      </c>
      <c r="K7983" s="93" t="s">
        <v>23909</v>
      </c>
      <c r="L7983" s="14">
        <f>AND(vyberHrace&lt;&gt;"",ISNUMBER(SEARCH(vyberHrace,$B7983)))</f>
      </c>
      <c r="M7983" s="14">
        <f>AND($I7983=MID(kododd,1,2),$J7983=MID(kododd,3,3))</f>
      </c>
    </row>
    <row r="7984">
      <c r="A7984" s="95">
        <v>61350</v>
      </c>
      <c r="B7984" s="93" t="s">
        <v>27546</v>
      </c>
      <c r="C7984" s="93" t="s">
        <v>3255</v>
      </c>
      <c r="G7984" s="95">
        <v>250</v>
      </c>
      <c r="H7984" s="93" t="s">
        <v>8976</v>
      </c>
      <c r="I7984" s="93" t="s">
        <v>23898</v>
      </c>
      <c r="J7984" s="93" t="s">
        <v>20847</v>
      </c>
      <c r="K7984" s="93" t="s">
        <v>5144</v>
      </c>
      <c r="L7984" s="14">
        <f>AND(vyberHrace&lt;&gt;"",ISNUMBER(SEARCH(vyberHrace,$B7984)))</f>
      </c>
      <c r="M7984" s="14">
        <f>AND($I7984=MID(kododd,1,2),$J7984=MID(kododd,3,3))</f>
      </c>
    </row>
    <row r="7985">
      <c r="A7985" s="95">
        <v>1568</v>
      </c>
      <c r="B7985" s="93" t="s">
        <v>6221</v>
      </c>
      <c r="C7985" s="93" t="s">
        <v>1462</v>
      </c>
      <c r="D7985" s="95">
        <v>1767</v>
      </c>
      <c r="E7985" s="95">
        <v>1857</v>
      </c>
      <c r="F7985" s="95">
        <v>317993</v>
      </c>
      <c r="G7985" s="95">
        <v>250</v>
      </c>
      <c r="H7985" s="93" t="s">
        <v>8976</v>
      </c>
      <c r="I7985" s="93" t="s">
        <v>23898</v>
      </c>
      <c r="J7985" s="93" t="s">
        <v>20855</v>
      </c>
      <c r="K7985" s="93" t="s">
        <v>148</v>
      </c>
      <c r="L7985" s="14">
        <f>AND(vyberHrace&lt;&gt;"",ISNUMBER(SEARCH(vyberHrace,$B7985)))</f>
      </c>
      <c r="M7985" s="14">
        <f>AND($I7985=MID(kododd,1,2),$J7985=MID(kododd,3,3))</f>
      </c>
    </row>
    <row r="7986">
      <c r="A7986" s="95">
        <v>115</v>
      </c>
      <c r="B7986" s="93" t="s">
        <v>9438</v>
      </c>
      <c r="C7986" s="93" t="s">
        <v>1429</v>
      </c>
      <c r="D7986" s="95">
        <v>2111</v>
      </c>
      <c r="E7986" s="95">
        <v>2159</v>
      </c>
      <c r="F7986" s="95">
        <v>300993</v>
      </c>
      <c r="G7986" s="95">
        <v>250</v>
      </c>
      <c r="H7986" s="93" t="s">
        <v>8976</v>
      </c>
      <c r="I7986" s="93" t="s">
        <v>23898</v>
      </c>
      <c r="J7986" s="93" t="s">
        <v>20969</v>
      </c>
      <c r="K7986" s="93" t="s">
        <v>4717</v>
      </c>
      <c r="L7986" s="14">
        <f>AND(vyberHrace&lt;&gt;"",ISNUMBER(SEARCH(vyberHrace,$B7986)))</f>
      </c>
      <c r="M7986" s="14">
        <f>AND($I7986=MID(kododd,1,2),$J7986=MID(kododd,3,3))</f>
      </c>
    </row>
    <row r="7987">
      <c r="A7987" s="95">
        <v>6353</v>
      </c>
      <c r="B7987" s="93" t="s">
        <v>6421</v>
      </c>
      <c r="C7987" s="93" t="s">
        <v>1404</v>
      </c>
      <c r="D7987" s="95">
        <v>2098</v>
      </c>
      <c r="E7987" s="95">
        <v>2108</v>
      </c>
      <c r="F7987" s="95">
        <v>340740</v>
      </c>
      <c r="G7987" s="95">
        <v>250</v>
      </c>
      <c r="H7987" s="93" t="s">
        <v>8976</v>
      </c>
      <c r="I7987" s="93" t="s">
        <v>23898</v>
      </c>
      <c r="J7987" s="93" t="s">
        <v>20906</v>
      </c>
      <c r="K7987" s="93" t="s">
        <v>4891</v>
      </c>
      <c r="L7987" s="14">
        <f>AND(vyberHrace&lt;&gt;"",ISNUMBER(SEARCH(vyberHrace,$B7987)))</f>
      </c>
      <c r="M7987" s="14">
        <f>AND($I7987=MID(kododd,1,2),$J7987=MID(kododd,3,3))</f>
      </c>
    </row>
    <row r="7988">
      <c r="A7988" s="95">
        <v>5934</v>
      </c>
      <c r="B7988" s="93" t="s">
        <v>6441</v>
      </c>
      <c r="C7988" s="93" t="s">
        <v>1437</v>
      </c>
      <c r="D7988" s="95">
        <v>1905</v>
      </c>
      <c r="F7988" s="95">
        <v>312851</v>
      </c>
      <c r="G7988" s="95">
        <v>250</v>
      </c>
      <c r="H7988" s="93" t="s">
        <v>8976</v>
      </c>
      <c r="I7988" s="93" t="s">
        <v>23898</v>
      </c>
      <c r="J7988" s="93" t="s">
        <v>20843</v>
      </c>
      <c r="K7988" s="93" t="s">
        <v>5564</v>
      </c>
      <c r="L7988" s="14">
        <f>AND(vyberHrace&lt;&gt;"",ISNUMBER(SEARCH(vyberHrace,$B7988)))</f>
      </c>
      <c r="M7988" s="14">
        <f>AND($I7988=MID(kododd,1,2),$J7988=MID(kododd,3,3))</f>
      </c>
    </row>
    <row r="7989">
      <c r="A7989" s="95">
        <v>57015</v>
      </c>
      <c r="B7989" s="93" t="s">
        <v>22125</v>
      </c>
      <c r="C7989" s="93" t="s">
        <v>1424</v>
      </c>
      <c r="G7989" s="95">
        <v>0</v>
      </c>
      <c r="H7989" s="93" t="s">
        <v>8976</v>
      </c>
      <c r="I7989" s="93" t="s">
        <v>23898</v>
      </c>
      <c r="J7989" s="93" t="s">
        <v>20894</v>
      </c>
      <c r="K7989" s="93" t="s">
        <v>6910</v>
      </c>
      <c r="L7989" s="14">
        <f>AND(vyberHrace&lt;&gt;"",ISNUMBER(SEARCH(vyberHrace,$B7989)))</f>
      </c>
      <c r="M7989" s="14">
        <f>AND($I7989=MID(kododd,1,2),$J7989=MID(kododd,3,3))</f>
      </c>
    </row>
    <row r="7990">
      <c r="A7990" s="95">
        <v>62627</v>
      </c>
      <c r="B7990" s="93" t="s">
        <v>28960</v>
      </c>
      <c r="C7990" s="93" t="s">
        <v>1417</v>
      </c>
      <c r="G7990" s="95">
        <v>250</v>
      </c>
      <c r="H7990" s="93" t="s">
        <v>8976</v>
      </c>
      <c r="I7990" s="93" t="s">
        <v>23898</v>
      </c>
      <c r="J7990" s="93" t="s">
        <v>20843</v>
      </c>
      <c r="K7990" s="93" t="s">
        <v>5564</v>
      </c>
      <c r="L7990" s="14">
        <f>AND(vyberHrace&lt;&gt;"",ISNUMBER(SEARCH(vyberHrace,$B7990)))</f>
      </c>
      <c r="M7990" s="14">
        <f>AND($I7990=MID(kododd,1,2),$J7990=MID(kododd,3,3))</f>
      </c>
    </row>
    <row r="7991">
      <c r="A7991" s="95">
        <v>16538</v>
      </c>
      <c r="B7991" s="93" t="s">
        <v>6369</v>
      </c>
      <c r="C7991" s="93" t="s">
        <v>1466</v>
      </c>
      <c r="D7991" s="95">
        <v>1276</v>
      </c>
      <c r="G7991" s="95">
        <v>0</v>
      </c>
      <c r="H7991" s="93" t="s">
        <v>8976</v>
      </c>
      <c r="I7991" s="93" t="s">
        <v>23898</v>
      </c>
      <c r="J7991" s="93" t="s">
        <v>20849</v>
      </c>
      <c r="K7991" s="93" t="s">
        <v>23909</v>
      </c>
      <c r="L7991" s="14">
        <f>AND(vyberHrace&lt;&gt;"",ISNUMBER(SEARCH(vyberHrace,$B7991)))</f>
      </c>
      <c r="M7991" s="14">
        <f>AND($I7991=MID(kododd,1,2),$J7991=MID(kododd,3,3))</f>
      </c>
    </row>
    <row r="7992">
      <c r="A7992" s="95">
        <v>63777</v>
      </c>
      <c r="B7992" s="93" t="s">
        <v>29976</v>
      </c>
      <c r="C7992" s="93" t="s">
        <v>24215</v>
      </c>
      <c r="G7992" s="95">
        <v>250</v>
      </c>
      <c r="H7992" s="93" t="s">
        <v>8976</v>
      </c>
      <c r="I7992" s="93" t="s">
        <v>23898</v>
      </c>
      <c r="J7992" s="93" t="s">
        <v>20894</v>
      </c>
      <c r="K7992" s="93" t="s">
        <v>6910</v>
      </c>
      <c r="L7992" s="14">
        <f>AND(vyberHrace&lt;&gt;"",ISNUMBER(SEARCH(vyberHrace,$B7992)))</f>
      </c>
      <c r="M7992" s="14">
        <f>AND($I7992=MID(kododd,1,2),$J7992=MID(kododd,3,3))</f>
      </c>
    </row>
    <row r="7993">
      <c r="A7993" s="95">
        <v>63834</v>
      </c>
      <c r="B7993" s="93" t="s">
        <v>29977</v>
      </c>
      <c r="C7993" s="93" t="s">
        <v>1424</v>
      </c>
      <c r="G7993" s="95">
        <v>250</v>
      </c>
      <c r="H7993" s="93" t="s">
        <v>8976</v>
      </c>
      <c r="I7993" s="93" t="s">
        <v>23898</v>
      </c>
      <c r="J7993" s="93" t="s">
        <v>20847</v>
      </c>
      <c r="K7993" s="93" t="s">
        <v>5144</v>
      </c>
      <c r="L7993" s="14">
        <f>AND(vyberHrace&lt;&gt;"",ISNUMBER(SEARCH(vyberHrace,$B7993)))</f>
      </c>
      <c r="M7993" s="14">
        <f>AND($I7993=MID(kododd,1,2),$J7993=MID(kododd,3,3))</f>
      </c>
    </row>
    <row r="7994">
      <c r="A7994" s="95">
        <v>56840</v>
      </c>
      <c r="B7994" s="93" t="s">
        <v>22067</v>
      </c>
      <c r="C7994" s="93" t="s">
        <v>1412</v>
      </c>
      <c r="D7994" s="95">
        <v>1539</v>
      </c>
      <c r="E7994" s="95">
        <v>1642</v>
      </c>
      <c r="F7994" s="95">
        <v>23771097</v>
      </c>
      <c r="G7994" s="95">
        <v>250</v>
      </c>
      <c r="H7994" s="93" t="s">
        <v>8976</v>
      </c>
      <c r="I7994" s="93" t="s">
        <v>23898</v>
      </c>
      <c r="J7994" s="93" t="s">
        <v>20922</v>
      </c>
      <c r="K7994" s="93" t="s">
        <v>5566</v>
      </c>
      <c r="L7994" s="14">
        <f>AND(vyberHrace&lt;&gt;"",ISNUMBER(SEARCH(vyberHrace,$B7994)))</f>
      </c>
      <c r="M7994" s="14">
        <f>AND($I7994=MID(kododd,1,2),$J7994=MID(kododd,3,3))</f>
      </c>
    </row>
    <row r="7995">
      <c r="A7995" s="95">
        <v>11187</v>
      </c>
      <c r="B7995" s="93" t="s">
        <v>19613</v>
      </c>
      <c r="C7995" s="93" t="s">
        <v>1423</v>
      </c>
      <c r="D7995" s="95">
        <v>1854</v>
      </c>
      <c r="F7995" s="95">
        <v>318019</v>
      </c>
      <c r="G7995" s="95">
        <v>250</v>
      </c>
      <c r="H7995" s="93" t="s">
        <v>8976</v>
      </c>
      <c r="I7995" s="93" t="s">
        <v>23898</v>
      </c>
      <c r="J7995" s="93" t="s">
        <v>20902</v>
      </c>
      <c r="K7995" s="93" t="s">
        <v>5177</v>
      </c>
      <c r="L7995" s="14">
        <f>AND(vyberHrace&lt;&gt;"",ISNUMBER(SEARCH(vyberHrace,$B7995)))</f>
      </c>
      <c r="M7995" s="14">
        <f>AND($I7995=MID(kododd,1,2),$J7995=MID(kododd,3,3))</f>
      </c>
    </row>
    <row r="7996">
      <c r="A7996" s="95">
        <v>63064</v>
      </c>
      <c r="B7996" s="93" t="s">
        <v>28961</v>
      </c>
      <c r="C7996" s="93" t="s">
        <v>1450</v>
      </c>
      <c r="G7996" s="95">
        <v>250</v>
      </c>
      <c r="H7996" s="93" t="s">
        <v>8976</v>
      </c>
      <c r="I7996" s="93" t="s">
        <v>23898</v>
      </c>
      <c r="J7996" s="93" t="s">
        <v>20860</v>
      </c>
      <c r="K7996" s="93" t="s">
        <v>5137</v>
      </c>
      <c r="L7996" s="14">
        <f>AND(vyberHrace&lt;&gt;"",ISNUMBER(SEARCH(vyberHrace,$B7996)))</f>
      </c>
      <c r="M7996" s="14">
        <f>AND($I7996=MID(kododd,1,2),$J7996=MID(kododd,3,3))</f>
      </c>
    </row>
    <row r="7997">
      <c r="A7997" s="95">
        <v>8794</v>
      </c>
      <c r="B7997" s="93" t="s">
        <v>20158</v>
      </c>
      <c r="C7997" s="93" t="s">
        <v>1401</v>
      </c>
      <c r="D7997" s="95">
        <v>1434</v>
      </c>
      <c r="E7997" s="95">
        <v>1599</v>
      </c>
      <c r="F7997" s="95">
        <v>23714468</v>
      </c>
      <c r="G7997" s="95">
        <v>250</v>
      </c>
      <c r="H7997" s="93" t="s">
        <v>8976</v>
      </c>
      <c r="I7997" s="93" t="s">
        <v>23898</v>
      </c>
      <c r="J7997" s="93" t="s">
        <v>20903</v>
      </c>
      <c r="K7997" s="93" t="s">
        <v>6920</v>
      </c>
      <c r="L7997" s="14">
        <f>AND(vyberHrace&lt;&gt;"",ISNUMBER(SEARCH(vyberHrace,$B7997)))</f>
      </c>
      <c r="M7997" s="14">
        <f>AND($I7997=MID(kododd,1,2),$J7997=MID(kododd,3,3))</f>
      </c>
    </row>
    <row r="7998">
      <c r="A7998" s="95">
        <v>35985</v>
      </c>
      <c r="B7998" s="93" t="s">
        <v>17134</v>
      </c>
      <c r="C7998" s="93" t="s">
        <v>1431</v>
      </c>
      <c r="G7998" s="95">
        <v>0</v>
      </c>
      <c r="H7998" s="93" t="s">
        <v>8976</v>
      </c>
      <c r="I7998" s="93" t="s">
        <v>23898</v>
      </c>
      <c r="J7998" s="93" t="s">
        <v>20849</v>
      </c>
      <c r="K7998" s="93" t="s">
        <v>23909</v>
      </c>
      <c r="L7998" s="14">
        <f>AND(vyberHrace&lt;&gt;"",ISNUMBER(SEARCH(vyberHrace,$B7998)))</f>
      </c>
      <c r="M7998" s="14">
        <f>AND($I7998=MID(kododd,1,2),$J7998=MID(kododd,3,3))</f>
      </c>
    </row>
    <row r="7999">
      <c r="A7999" s="95">
        <v>12750</v>
      </c>
      <c r="B7999" s="93" t="s">
        <v>17136</v>
      </c>
      <c r="C7999" s="93" t="s">
        <v>1417</v>
      </c>
      <c r="D7999" s="95">
        <v>1448</v>
      </c>
      <c r="G7999" s="95">
        <v>0</v>
      </c>
      <c r="H7999" s="93" t="s">
        <v>8976</v>
      </c>
      <c r="I7999" s="93" t="s">
        <v>23898</v>
      </c>
      <c r="J7999" s="93" t="s">
        <v>20849</v>
      </c>
      <c r="K7999" s="93" t="s">
        <v>23909</v>
      </c>
      <c r="L7999" s="14">
        <f>AND(vyberHrace&lt;&gt;"",ISNUMBER(SEARCH(vyberHrace,$B7999)))</f>
      </c>
      <c r="M7999" s="14">
        <f>AND($I7999=MID(kododd,1,2),$J7999=MID(kododd,3,3))</f>
      </c>
    </row>
    <row r="8000">
      <c r="A8000" s="95">
        <v>56845</v>
      </c>
      <c r="B8000" s="93" t="s">
        <v>22048</v>
      </c>
      <c r="C8000" s="93" t="s">
        <v>1422</v>
      </c>
      <c r="F8000" s="95">
        <v>23771100</v>
      </c>
      <c r="G8000" s="95">
        <v>250</v>
      </c>
      <c r="H8000" s="93" t="s">
        <v>8976</v>
      </c>
      <c r="I8000" s="93" t="s">
        <v>23898</v>
      </c>
      <c r="J8000" s="93" t="s">
        <v>20843</v>
      </c>
      <c r="K8000" s="93" t="s">
        <v>5564</v>
      </c>
      <c r="L8000" s="14">
        <f>AND(vyberHrace&lt;&gt;"",ISNUMBER(SEARCH(vyberHrace,$B8000)))</f>
      </c>
      <c r="M8000" s="14">
        <f>AND($I8000=MID(kododd,1,2),$J8000=MID(kododd,3,3))</f>
      </c>
    </row>
    <row r="8001">
      <c r="A8001" s="95">
        <v>12095</v>
      </c>
      <c r="B8001" s="93" t="s">
        <v>10974</v>
      </c>
      <c r="C8001" s="93" t="s">
        <v>1403</v>
      </c>
      <c r="D8001" s="95">
        <v>1280</v>
      </c>
      <c r="G8001" s="95">
        <v>250</v>
      </c>
      <c r="H8001" s="93" t="s">
        <v>8976</v>
      </c>
      <c r="I8001" s="93" t="s">
        <v>23898</v>
      </c>
      <c r="J8001" s="93" t="s">
        <v>20925</v>
      </c>
      <c r="K8001" s="93" t="s">
        <v>1495</v>
      </c>
      <c r="L8001" s="14">
        <f>AND(vyberHrace&lt;&gt;"",ISNUMBER(SEARCH(vyberHrace,$B8001)))</f>
      </c>
      <c r="M8001" s="14">
        <f>AND($I8001=MID(kododd,1,2),$J8001=MID(kododd,3,3))</f>
      </c>
    </row>
    <row r="8002">
      <c r="A8002" s="95">
        <v>57405</v>
      </c>
      <c r="B8002" s="93" t="s">
        <v>24184</v>
      </c>
      <c r="C8002" s="93" t="s">
        <v>1450</v>
      </c>
      <c r="D8002" s="95">
        <v>1078</v>
      </c>
      <c r="E8002" s="95">
        <v>1543</v>
      </c>
      <c r="F8002" s="95">
        <v>23779535</v>
      </c>
      <c r="G8002" s="95">
        <v>250</v>
      </c>
      <c r="H8002" s="93" t="s">
        <v>8976</v>
      </c>
      <c r="I8002" s="93" t="s">
        <v>23898</v>
      </c>
      <c r="J8002" s="93" t="s">
        <v>20860</v>
      </c>
      <c r="K8002" s="93" t="s">
        <v>5137</v>
      </c>
      <c r="L8002" s="14">
        <f>AND(vyberHrace&lt;&gt;"",ISNUMBER(SEARCH(vyberHrace,$B8002)))</f>
      </c>
      <c r="M8002" s="14">
        <f>AND($I8002=MID(kododd,1,2),$J8002=MID(kododd,3,3))</f>
      </c>
    </row>
    <row r="8003">
      <c r="A8003" s="95">
        <v>184</v>
      </c>
      <c r="B8003" s="93" t="s">
        <v>13272</v>
      </c>
      <c r="C8003" s="93" t="s">
        <v>1469</v>
      </c>
      <c r="D8003" s="95">
        <v>2251</v>
      </c>
      <c r="E8003" s="95">
        <v>2267</v>
      </c>
      <c r="F8003" s="95">
        <v>301159</v>
      </c>
      <c r="G8003" s="95">
        <v>0</v>
      </c>
      <c r="H8003" s="93" t="s">
        <v>8976</v>
      </c>
      <c r="I8003" s="93" t="s">
        <v>23898</v>
      </c>
      <c r="J8003" s="93" t="s">
        <v>20867</v>
      </c>
      <c r="K8003" s="93" t="s">
        <v>13687</v>
      </c>
      <c r="L8003" s="14">
        <f>AND(vyberHrace&lt;&gt;"",ISNUMBER(SEARCH(vyberHrace,$B8003)))</f>
      </c>
      <c r="M8003" s="14">
        <f>AND($I8003=MID(kododd,1,2),$J8003=MID(kododd,3,3))</f>
      </c>
    </row>
    <row r="8004">
      <c r="A8004" s="95">
        <v>53969</v>
      </c>
      <c r="B8004" s="93" t="s">
        <v>2849</v>
      </c>
      <c r="C8004" s="93" t="s">
        <v>1411</v>
      </c>
      <c r="G8004" s="95">
        <v>0</v>
      </c>
      <c r="H8004" s="93" t="s">
        <v>8976</v>
      </c>
      <c r="I8004" s="93" t="s">
        <v>23898</v>
      </c>
      <c r="J8004" s="93" t="s">
        <v>20855</v>
      </c>
      <c r="K8004" s="93" t="s">
        <v>148</v>
      </c>
      <c r="L8004" s="14">
        <f>AND(vyberHrace&lt;&gt;"",ISNUMBER(SEARCH(vyberHrace,$B8004)))</f>
      </c>
      <c r="M8004" s="14">
        <f>AND($I8004=MID(kododd,1,2),$J8004=MID(kododd,3,3))</f>
      </c>
    </row>
    <row r="8005">
      <c r="A8005" s="95">
        <v>48924</v>
      </c>
      <c r="B8005" s="93" t="s">
        <v>13288</v>
      </c>
      <c r="C8005" s="93" t="s">
        <v>3255</v>
      </c>
      <c r="F8005" s="95">
        <v>23771119</v>
      </c>
      <c r="G8005" s="95">
        <v>250</v>
      </c>
      <c r="H8005" s="93" t="s">
        <v>8976</v>
      </c>
      <c r="I8005" s="93" t="s">
        <v>23898</v>
      </c>
      <c r="J8005" s="93" t="s">
        <v>20855</v>
      </c>
      <c r="K8005" s="93" t="s">
        <v>148</v>
      </c>
      <c r="L8005" s="14">
        <f>AND(vyberHrace&lt;&gt;"",ISNUMBER(SEARCH(vyberHrace,$B8005)))</f>
      </c>
      <c r="M8005" s="14">
        <f>AND($I8005=MID(kododd,1,2),$J8005=MID(kododd,3,3))</f>
      </c>
    </row>
    <row r="8006">
      <c r="A8006" s="95">
        <v>48079</v>
      </c>
      <c r="B8006" s="93" t="s">
        <v>13292</v>
      </c>
      <c r="C8006" s="93" t="s">
        <v>1410</v>
      </c>
      <c r="D8006" s="95">
        <v>1538</v>
      </c>
      <c r="E8006" s="95">
        <v>1722</v>
      </c>
      <c r="F8006" s="95">
        <v>23734434</v>
      </c>
      <c r="G8006" s="95">
        <v>250</v>
      </c>
      <c r="H8006" s="93" t="s">
        <v>8976</v>
      </c>
      <c r="I8006" s="93" t="s">
        <v>23898</v>
      </c>
      <c r="J8006" s="93" t="s">
        <v>20860</v>
      </c>
      <c r="K8006" s="93" t="s">
        <v>5137</v>
      </c>
      <c r="L8006" s="14">
        <f>AND(vyberHrace&lt;&gt;"",ISNUMBER(SEARCH(vyberHrace,$B8006)))</f>
      </c>
      <c r="M8006" s="14">
        <f>AND($I8006=MID(kododd,1,2),$J8006=MID(kododd,3,3))</f>
      </c>
    </row>
    <row r="8007">
      <c r="A8007" s="95">
        <v>3014</v>
      </c>
      <c r="B8007" s="93" t="s">
        <v>21092</v>
      </c>
      <c r="C8007" s="93" t="s">
        <v>1443</v>
      </c>
      <c r="D8007" s="95">
        <v>1685</v>
      </c>
      <c r="E8007" s="95">
        <v>1800</v>
      </c>
      <c r="F8007" s="95">
        <v>322091</v>
      </c>
      <c r="G8007" s="95">
        <v>250</v>
      </c>
      <c r="H8007" s="93" t="s">
        <v>8976</v>
      </c>
      <c r="I8007" s="93" t="s">
        <v>23898</v>
      </c>
      <c r="J8007" s="93" t="s">
        <v>20906</v>
      </c>
      <c r="K8007" s="93" t="s">
        <v>4891</v>
      </c>
      <c r="L8007" s="14">
        <f>AND(vyberHrace&lt;&gt;"",ISNUMBER(SEARCH(vyberHrace,$B8007)))</f>
      </c>
      <c r="M8007" s="14">
        <f>AND($I8007=MID(kododd,1,2),$J8007=MID(kododd,3,3))</f>
      </c>
    </row>
    <row r="8008">
      <c r="A8008" s="95">
        <v>50642</v>
      </c>
      <c r="B8008" s="93" t="s">
        <v>13293</v>
      </c>
      <c r="C8008" s="93" t="s">
        <v>1416</v>
      </c>
      <c r="G8008" s="95">
        <v>0</v>
      </c>
      <c r="H8008" s="93" t="s">
        <v>8976</v>
      </c>
      <c r="I8008" s="93" t="s">
        <v>23898</v>
      </c>
      <c r="J8008" s="93" t="s">
        <v>20847</v>
      </c>
      <c r="K8008" s="93" t="s">
        <v>5144</v>
      </c>
      <c r="L8008" s="14">
        <f>AND(vyberHrace&lt;&gt;"",ISNUMBER(SEARCH(vyberHrace,$B8008)))</f>
      </c>
      <c r="M8008" s="14">
        <f>AND($I8008=MID(kododd,1,2),$J8008=MID(kododd,3,3))</f>
      </c>
    </row>
    <row r="8009">
      <c r="A8009" s="95">
        <v>37472</v>
      </c>
      <c r="B8009" s="93" t="s">
        <v>13299</v>
      </c>
      <c r="C8009" s="93" t="s">
        <v>1429</v>
      </c>
      <c r="D8009" s="95">
        <v>1644</v>
      </c>
      <c r="E8009" s="95">
        <v>1858</v>
      </c>
      <c r="F8009" s="95">
        <v>385794</v>
      </c>
      <c r="G8009" s="95">
        <v>250</v>
      </c>
      <c r="H8009" s="93" t="s">
        <v>8976</v>
      </c>
      <c r="I8009" s="93" t="s">
        <v>23898</v>
      </c>
      <c r="J8009" s="93" t="s">
        <v>20849</v>
      </c>
      <c r="K8009" s="93" t="s">
        <v>23909</v>
      </c>
      <c r="L8009" s="14">
        <f>AND(vyberHrace&lt;&gt;"",ISNUMBER(SEARCH(vyberHrace,$B8009)))</f>
      </c>
      <c r="M8009" s="14">
        <f>AND($I8009=MID(kododd,1,2),$J8009=MID(kododd,3,3))</f>
      </c>
    </row>
    <row r="8010">
      <c r="A8010" s="95">
        <v>15902</v>
      </c>
      <c r="B8010" s="93" t="s">
        <v>13310</v>
      </c>
      <c r="C8010" s="93" t="s">
        <v>1432</v>
      </c>
      <c r="D8010" s="95">
        <v>1487</v>
      </c>
      <c r="F8010" s="95">
        <v>347221</v>
      </c>
      <c r="G8010" s="95">
        <v>0</v>
      </c>
      <c r="H8010" s="93" t="s">
        <v>8976</v>
      </c>
      <c r="I8010" s="93" t="s">
        <v>23898</v>
      </c>
      <c r="J8010" s="93" t="s">
        <v>20922</v>
      </c>
      <c r="K8010" s="93" t="s">
        <v>5566</v>
      </c>
      <c r="L8010" s="14">
        <f>AND(vyberHrace&lt;&gt;"",ISNUMBER(SEARCH(vyberHrace,$B8010)))</f>
      </c>
      <c r="M8010" s="14">
        <f>AND($I8010=MID(kododd,1,2),$J8010=MID(kododd,3,3))</f>
      </c>
    </row>
    <row r="8011">
      <c r="A8011" s="95">
        <v>5469</v>
      </c>
      <c r="B8011" s="93" t="s">
        <v>13319</v>
      </c>
      <c r="C8011" s="93" t="s">
        <v>1469</v>
      </c>
      <c r="D8011" s="95">
        <v>1798</v>
      </c>
      <c r="E8011" s="95">
        <v>1879</v>
      </c>
      <c r="F8011" s="95">
        <v>318027</v>
      </c>
      <c r="G8011" s="95">
        <v>0</v>
      </c>
      <c r="H8011" s="93" t="s">
        <v>8976</v>
      </c>
      <c r="I8011" s="93" t="s">
        <v>23898</v>
      </c>
      <c r="J8011" s="93" t="s">
        <v>20880</v>
      </c>
      <c r="K8011" s="93" t="s">
        <v>6862</v>
      </c>
      <c r="L8011" s="14">
        <f>AND(vyberHrace&lt;&gt;"",ISNUMBER(SEARCH(vyberHrace,$B8011)))</f>
      </c>
      <c r="M8011" s="14">
        <f>AND($I8011=MID(kododd,1,2),$J8011=MID(kododd,3,3))</f>
      </c>
    </row>
    <row r="8012">
      <c r="A8012" s="95">
        <v>30438</v>
      </c>
      <c r="B8012" s="93" t="s">
        <v>13343</v>
      </c>
      <c r="C8012" s="93" t="s">
        <v>1448</v>
      </c>
      <c r="D8012" s="95">
        <v>1498</v>
      </c>
      <c r="G8012" s="95">
        <v>0</v>
      </c>
      <c r="H8012" s="93" t="s">
        <v>8976</v>
      </c>
      <c r="I8012" s="93" t="s">
        <v>23898</v>
      </c>
      <c r="J8012" s="93" t="s">
        <v>20969</v>
      </c>
      <c r="K8012" s="93" t="s">
        <v>4717</v>
      </c>
      <c r="L8012" s="14">
        <f>AND(vyberHrace&lt;&gt;"",ISNUMBER(SEARCH(vyberHrace,$B8012)))</f>
      </c>
      <c r="M8012" s="14">
        <f>AND($I8012=MID(kododd,1,2),$J8012=MID(kododd,3,3))</f>
      </c>
    </row>
    <row r="8013">
      <c r="A8013" s="95">
        <v>63103</v>
      </c>
      <c r="B8013" s="93" t="s">
        <v>28962</v>
      </c>
      <c r="C8013" s="93" t="s">
        <v>1486</v>
      </c>
      <c r="G8013" s="95">
        <v>250</v>
      </c>
      <c r="H8013" s="93" t="s">
        <v>8976</v>
      </c>
      <c r="I8013" s="93" t="s">
        <v>23898</v>
      </c>
      <c r="J8013" s="93" t="s">
        <v>20922</v>
      </c>
      <c r="K8013" s="93" t="s">
        <v>5566</v>
      </c>
      <c r="L8013" s="14">
        <f>AND(vyberHrace&lt;&gt;"",ISNUMBER(SEARCH(vyberHrace,$B8013)))</f>
      </c>
      <c r="M8013" s="14">
        <f>AND($I8013=MID(kododd,1,2),$J8013=MID(kododd,3,3))</f>
      </c>
    </row>
    <row r="8014">
      <c r="A8014" s="95">
        <v>51828</v>
      </c>
      <c r="B8014" s="93" t="s">
        <v>7740</v>
      </c>
      <c r="C8014" s="93" t="s">
        <v>1422</v>
      </c>
      <c r="G8014" s="95">
        <v>0</v>
      </c>
      <c r="H8014" s="93" t="s">
        <v>8976</v>
      </c>
      <c r="I8014" s="93" t="s">
        <v>23898</v>
      </c>
      <c r="J8014" s="93" t="s">
        <v>20855</v>
      </c>
      <c r="K8014" s="93" t="s">
        <v>148</v>
      </c>
      <c r="L8014" s="14">
        <f>AND(vyberHrace&lt;&gt;"",ISNUMBER(SEARCH(vyberHrace,$B8014)))</f>
      </c>
      <c r="M8014" s="14">
        <f>AND($I8014=MID(kododd,1,2),$J8014=MID(kododd,3,3))</f>
      </c>
    </row>
    <row r="8015">
      <c r="A8015" s="95">
        <v>34674</v>
      </c>
      <c r="B8015" s="93" t="s">
        <v>13488</v>
      </c>
      <c r="C8015" s="93" t="s">
        <v>1462</v>
      </c>
      <c r="D8015" s="95">
        <v>1915</v>
      </c>
      <c r="E8015" s="95">
        <v>1953</v>
      </c>
      <c r="F8015" s="95">
        <v>340758</v>
      </c>
      <c r="G8015" s="95">
        <v>250</v>
      </c>
      <c r="H8015" s="93" t="s">
        <v>8976</v>
      </c>
      <c r="I8015" s="93" t="s">
        <v>23898</v>
      </c>
      <c r="J8015" s="93" t="s">
        <v>20867</v>
      </c>
      <c r="K8015" s="93" t="s">
        <v>13687</v>
      </c>
      <c r="L8015" s="14">
        <f>AND(vyberHrace&lt;&gt;"",ISNUMBER(SEARCH(vyberHrace,$B8015)))</f>
      </c>
      <c r="M8015" s="14">
        <f>AND($I8015=MID(kododd,1,2),$J8015=MID(kododd,3,3))</f>
      </c>
    </row>
    <row r="8016">
      <c r="A8016" s="95">
        <v>59837</v>
      </c>
      <c r="B8016" s="93" t="s">
        <v>26339</v>
      </c>
      <c r="C8016" s="93" t="s">
        <v>1406</v>
      </c>
      <c r="D8016" s="95">
        <v>1923</v>
      </c>
      <c r="E8016" s="95">
        <v>2030</v>
      </c>
      <c r="F8016" s="95">
        <v>23785837</v>
      </c>
      <c r="G8016" s="95">
        <v>250</v>
      </c>
      <c r="H8016" s="93" t="s">
        <v>8976</v>
      </c>
      <c r="I8016" s="93" t="s">
        <v>23898</v>
      </c>
      <c r="J8016" s="93" t="s">
        <v>20855</v>
      </c>
      <c r="K8016" s="93" t="s">
        <v>148</v>
      </c>
      <c r="L8016" s="14">
        <f>AND(vyberHrace&lt;&gt;"",ISNUMBER(SEARCH(vyberHrace,$B8016)))</f>
      </c>
      <c r="M8016" s="14">
        <f>AND($I8016=MID(kododd,1,2),$J8016=MID(kododd,3,3))</f>
      </c>
    </row>
    <row r="8017">
      <c r="A8017" s="95">
        <v>61826</v>
      </c>
      <c r="B8017" s="93" t="s">
        <v>27967</v>
      </c>
      <c r="C8017" s="93" t="s">
        <v>1450</v>
      </c>
      <c r="G8017" s="95">
        <v>250</v>
      </c>
      <c r="H8017" s="93" t="s">
        <v>8976</v>
      </c>
      <c r="I8017" s="93" t="s">
        <v>23898</v>
      </c>
      <c r="J8017" s="93" t="s">
        <v>20849</v>
      </c>
      <c r="K8017" s="93" t="s">
        <v>23909</v>
      </c>
      <c r="L8017" s="14">
        <f>AND(vyberHrace&lt;&gt;"",ISNUMBER(SEARCH(vyberHrace,$B8017)))</f>
      </c>
      <c r="M8017" s="14">
        <f>AND($I8017=MID(kododd,1,2),$J8017=MID(kododd,3,3))</f>
      </c>
    </row>
    <row r="8018">
      <c r="A8018" s="95">
        <v>39968</v>
      </c>
      <c r="B8018" s="93" t="s">
        <v>13519</v>
      </c>
      <c r="C8018" s="93" t="s">
        <v>1432</v>
      </c>
      <c r="F8018" s="95">
        <v>382663</v>
      </c>
      <c r="G8018" s="95">
        <v>0</v>
      </c>
      <c r="H8018" s="93" t="s">
        <v>8976</v>
      </c>
      <c r="I8018" s="93" t="s">
        <v>23898</v>
      </c>
      <c r="J8018" s="93" t="s">
        <v>20867</v>
      </c>
      <c r="K8018" s="93" t="s">
        <v>13687</v>
      </c>
      <c r="L8018" s="14">
        <f>AND(vyberHrace&lt;&gt;"",ISNUMBER(SEARCH(vyberHrace,$B8018)))</f>
      </c>
      <c r="M8018" s="14">
        <f>AND($I8018=MID(kododd,1,2),$J8018=MID(kododd,3,3))</f>
      </c>
    </row>
    <row r="8019">
      <c r="A8019" s="95">
        <v>55638</v>
      </c>
      <c r="B8019" s="93" t="s">
        <v>22063</v>
      </c>
      <c r="C8019" s="93" t="s">
        <v>1454</v>
      </c>
      <c r="G8019" s="95">
        <v>0</v>
      </c>
      <c r="H8019" s="93" t="s">
        <v>8976</v>
      </c>
      <c r="I8019" s="93" t="s">
        <v>23898</v>
      </c>
      <c r="J8019" s="93" t="s">
        <v>20906</v>
      </c>
      <c r="K8019" s="93" t="s">
        <v>4891</v>
      </c>
      <c r="L8019" s="14">
        <f>AND(vyberHrace&lt;&gt;"",ISNUMBER(SEARCH(vyberHrace,$B8019)))</f>
      </c>
      <c r="M8019" s="14">
        <f>AND($I8019=MID(kododd,1,2),$J8019=MID(kododd,3,3))</f>
      </c>
    </row>
    <row r="8020">
      <c r="A8020" s="95">
        <v>62223</v>
      </c>
      <c r="B8020" s="93" t="s">
        <v>28410</v>
      </c>
      <c r="C8020" s="93" t="s">
        <v>1454</v>
      </c>
      <c r="G8020" s="95">
        <v>0</v>
      </c>
      <c r="H8020" s="93" t="s">
        <v>8976</v>
      </c>
      <c r="I8020" s="93" t="s">
        <v>23898</v>
      </c>
      <c r="J8020" s="93" t="s">
        <v>23412</v>
      </c>
      <c r="K8020" s="93" t="s">
        <v>21360</v>
      </c>
      <c r="L8020" s="14">
        <f>AND(vyberHrace&lt;&gt;"",ISNUMBER(SEARCH(vyberHrace,$B8020)))</f>
      </c>
      <c r="M8020" s="14">
        <f>AND($I8020=MID(kododd,1,2),$J8020=MID(kododd,3,3))</f>
      </c>
    </row>
    <row r="8021">
      <c r="A8021" s="95">
        <v>53486</v>
      </c>
      <c r="B8021" s="93" t="s">
        <v>17569</v>
      </c>
      <c r="C8021" s="93" t="s">
        <v>1411</v>
      </c>
      <c r="F8021" s="95">
        <v>571004831</v>
      </c>
      <c r="G8021" s="95">
        <v>250</v>
      </c>
      <c r="H8021" s="93" t="s">
        <v>8976</v>
      </c>
      <c r="I8021" s="93" t="s">
        <v>23898</v>
      </c>
      <c r="J8021" s="93" t="s">
        <v>20860</v>
      </c>
      <c r="K8021" s="93" t="s">
        <v>5137</v>
      </c>
      <c r="L8021" s="14">
        <f>AND(vyberHrace&lt;&gt;"",ISNUMBER(SEARCH(vyberHrace,$B8021)))</f>
      </c>
      <c r="M8021" s="14">
        <f>AND($I8021=MID(kododd,1,2),$J8021=MID(kododd,3,3))</f>
      </c>
    </row>
    <row r="8022">
      <c r="A8022" s="95">
        <v>53483</v>
      </c>
      <c r="B8022" s="93" t="s">
        <v>17570</v>
      </c>
      <c r="C8022" s="93" t="s">
        <v>1411</v>
      </c>
      <c r="F8022" s="95">
        <v>23765771</v>
      </c>
      <c r="G8022" s="95">
        <v>250</v>
      </c>
      <c r="H8022" s="93" t="s">
        <v>8976</v>
      </c>
      <c r="I8022" s="93" t="s">
        <v>23898</v>
      </c>
      <c r="J8022" s="93" t="s">
        <v>20860</v>
      </c>
      <c r="K8022" s="93" t="s">
        <v>5137</v>
      </c>
      <c r="L8022" s="14">
        <f>AND(vyberHrace&lt;&gt;"",ISNUMBER(SEARCH(vyberHrace,$B8022)))</f>
      </c>
      <c r="M8022" s="14">
        <f>AND($I8022=MID(kododd,1,2),$J8022=MID(kododd,3,3))</f>
      </c>
    </row>
    <row r="8023">
      <c r="A8023" s="95">
        <v>9809</v>
      </c>
      <c r="B8023" s="93" t="s">
        <v>15840</v>
      </c>
      <c r="C8023" s="93" t="s">
        <v>1459</v>
      </c>
      <c r="D8023" s="95">
        <v>1486</v>
      </c>
      <c r="G8023" s="95">
        <v>0</v>
      </c>
      <c r="H8023" s="93" t="s">
        <v>8976</v>
      </c>
      <c r="I8023" s="93" t="s">
        <v>23898</v>
      </c>
      <c r="J8023" s="93" t="s">
        <v>20937</v>
      </c>
      <c r="K8023" s="93" t="s">
        <v>401</v>
      </c>
      <c r="L8023" s="14">
        <f>AND(vyberHrace&lt;&gt;"",ISNUMBER(SEARCH(vyberHrace,$B8023)))</f>
      </c>
      <c r="M8023" s="14">
        <f>AND($I8023=MID(kododd,1,2),$J8023=MID(kododd,3,3))</f>
      </c>
    </row>
    <row r="8024">
      <c r="A8024" s="95">
        <v>26171</v>
      </c>
      <c r="B8024" s="93" t="s">
        <v>3670</v>
      </c>
      <c r="C8024" s="93" t="s">
        <v>1475</v>
      </c>
      <c r="D8024" s="95">
        <v>2219</v>
      </c>
      <c r="E8024" s="95">
        <v>2234</v>
      </c>
      <c r="F8024" s="95">
        <v>305049</v>
      </c>
      <c r="G8024" s="95">
        <v>250</v>
      </c>
      <c r="H8024" s="93" t="s">
        <v>8976</v>
      </c>
      <c r="I8024" s="93" t="s">
        <v>23898</v>
      </c>
      <c r="J8024" s="93" t="s">
        <v>20922</v>
      </c>
      <c r="K8024" s="93" t="s">
        <v>5566</v>
      </c>
      <c r="L8024" s="14">
        <f>AND(vyberHrace&lt;&gt;"",ISNUMBER(SEARCH(vyberHrace,$B8024)))</f>
      </c>
      <c r="M8024" s="14">
        <f>AND($I8024=MID(kododd,1,2),$J8024=MID(kododd,3,3))</f>
      </c>
    </row>
    <row r="8025">
      <c r="A8025" s="95">
        <v>533</v>
      </c>
      <c r="B8025" s="93" t="s">
        <v>1893</v>
      </c>
      <c r="C8025" s="93" t="s">
        <v>1427</v>
      </c>
      <c r="D8025" s="95">
        <v>2001</v>
      </c>
      <c r="E8025" s="95">
        <v>2042</v>
      </c>
      <c r="F8025" s="95">
        <v>347230</v>
      </c>
      <c r="G8025" s="95">
        <v>250</v>
      </c>
      <c r="H8025" s="93" t="s">
        <v>8976</v>
      </c>
      <c r="I8025" s="93" t="s">
        <v>23898</v>
      </c>
      <c r="J8025" s="93" t="s">
        <v>20855</v>
      </c>
      <c r="K8025" s="93" t="s">
        <v>148</v>
      </c>
      <c r="L8025" s="14">
        <f>AND(vyberHrace&lt;&gt;"",ISNUMBER(SEARCH(vyberHrace,$B8025)))</f>
      </c>
      <c r="M8025" s="14">
        <f>AND($I8025=MID(kododd,1,2),$J8025=MID(kododd,3,3))</f>
      </c>
    </row>
    <row r="8026">
      <c r="A8026" s="95">
        <v>60571</v>
      </c>
      <c r="B8026" s="93" t="s">
        <v>1897</v>
      </c>
      <c r="C8026" s="93" t="s">
        <v>1486</v>
      </c>
      <c r="G8026" s="95">
        <v>250</v>
      </c>
      <c r="H8026" s="93" t="s">
        <v>8976</v>
      </c>
      <c r="I8026" s="93" t="s">
        <v>23898</v>
      </c>
      <c r="J8026" s="93" t="s">
        <v>20847</v>
      </c>
      <c r="K8026" s="93" t="s">
        <v>5144</v>
      </c>
      <c r="L8026" s="14">
        <f>AND(vyberHrace&lt;&gt;"",ISNUMBER(SEARCH(vyberHrace,$B8026)))</f>
      </c>
      <c r="M8026" s="14">
        <f>AND($I8026=MID(kododd,1,2),$J8026=MID(kododd,3,3))</f>
      </c>
    </row>
    <row r="8027">
      <c r="A8027" s="95">
        <v>54556</v>
      </c>
      <c r="B8027" s="93" t="s">
        <v>2880</v>
      </c>
      <c r="C8027" s="93" t="s">
        <v>1406</v>
      </c>
      <c r="G8027" s="95">
        <v>0</v>
      </c>
      <c r="H8027" s="93" t="s">
        <v>8976</v>
      </c>
      <c r="I8027" s="93" t="s">
        <v>23898</v>
      </c>
      <c r="J8027" s="93" t="s">
        <v>20922</v>
      </c>
      <c r="K8027" s="93" t="s">
        <v>5566</v>
      </c>
      <c r="L8027" s="14">
        <f>AND(vyberHrace&lt;&gt;"",ISNUMBER(SEARCH(vyberHrace,$B8027)))</f>
      </c>
      <c r="M8027" s="14">
        <f>AND($I8027=MID(kododd,1,2),$J8027=MID(kododd,3,3))</f>
      </c>
    </row>
    <row r="8028">
      <c r="A8028" s="95">
        <v>59174</v>
      </c>
      <c r="B8028" s="93" t="s">
        <v>25607</v>
      </c>
      <c r="C8028" s="93" t="s">
        <v>1450</v>
      </c>
      <c r="G8028" s="95">
        <v>0</v>
      </c>
      <c r="H8028" s="93" t="s">
        <v>8976</v>
      </c>
      <c r="I8028" s="93" t="s">
        <v>23898</v>
      </c>
      <c r="J8028" s="93" t="s">
        <v>20855</v>
      </c>
      <c r="K8028" s="93" t="s">
        <v>148</v>
      </c>
      <c r="L8028" s="14">
        <f>AND(vyberHrace&lt;&gt;"",ISNUMBER(SEARCH(vyberHrace,$B8028)))</f>
      </c>
      <c r="M8028" s="14">
        <f>AND($I8028=MID(kododd,1,2),$J8028=MID(kododd,3,3))</f>
      </c>
    </row>
    <row r="8029">
      <c r="A8029" s="95">
        <v>51967</v>
      </c>
      <c r="B8029" s="93" t="s">
        <v>1546</v>
      </c>
      <c r="C8029" s="93" t="s">
        <v>1422</v>
      </c>
      <c r="D8029" s="95">
        <v>1355</v>
      </c>
      <c r="E8029" s="95">
        <v>1488</v>
      </c>
      <c r="F8029" s="95">
        <v>23773383</v>
      </c>
      <c r="G8029" s="95">
        <v>250</v>
      </c>
      <c r="H8029" s="93" t="s">
        <v>8976</v>
      </c>
      <c r="I8029" s="93" t="s">
        <v>23898</v>
      </c>
      <c r="J8029" s="93" t="s">
        <v>20969</v>
      </c>
      <c r="K8029" s="93" t="s">
        <v>4717</v>
      </c>
      <c r="L8029" s="14">
        <f>AND(vyberHrace&lt;&gt;"",ISNUMBER(SEARCH(vyberHrace,$B8029)))</f>
      </c>
      <c r="M8029" s="14">
        <f>AND($I8029=MID(kododd,1,2),$J8029=MID(kododd,3,3))</f>
      </c>
    </row>
    <row r="8030">
      <c r="A8030" s="95">
        <v>4245</v>
      </c>
      <c r="B8030" s="93" t="s">
        <v>20431</v>
      </c>
      <c r="C8030" s="93" t="s">
        <v>1426</v>
      </c>
      <c r="D8030" s="95">
        <v>1609</v>
      </c>
      <c r="E8030" s="95">
        <v>1828</v>
      </c>
      <c r="F8030" s="95">
        <v>318051</v>
      </c>
      <c r="G8030" s="95">
        <v>250</v>
      </c>
      <c r="H8030" s="93" t="s">
        <v>8976</v>
      </c>
      <c r="I8030" s="93" t="s">
        <v>23898</v>
      </c>
      <c r="J8030" s="93" t="s">
        <v>20844</v>
      </c>
      <c r="K8030" s="93" t="s">
        <v>3601</v>
      </c>
      <c r="L8030" s="14">
        <f>AND(vyberHrace&lt;&gt;"",ISNUMBER(SEARCH(vyberHrace,$B8030)))</f>
      </c>
      <c r="M8030" s="14">
        <f>AND($I8030=MID(kododd,1,2),$J8030=MID(kododd,3,3))</f>
      </c>
    </row>
    <row r="8031">
      <c r="A8031" s="95">
        <v>57527</v>
      </c>
      <c r="B8031" s="93" t="s">
        <v>20431</v>
      </c>
      <c r="C8031" s="93" t="s">
        <v>1453</v>
      </c>
      <c r="D8031" s="95">
        <v>1286</v>
      </c>
      <c r="G8031" s="95">
        <v>250</v>
      </c>
      <c r="H8031" s="93" t="s">
        <v>8976</v>
      </c>
      <c r="I8031" s="93" t="s">
        <v>23898</v>
      </c>
      <c r="J8031" s="93" t="s">
        <v>20903</v>
      </c>
      <c r="K8031" s="93" t="s">
        <v>6920</v>
      </c>
      <c r="L8031" s="14">
        <f>AND(vyberHrace&lt;&gt;"",ISNUMBER(SEARCH(vyberHrace,$B8031)))</f>
      </c>
      <c r="M8031" s="14">
        <f>AND($I8031=MID(kododd,1,2),$J8031=MID(kododd,3,3))</f>
      </c>
    </row>
    <row r="8032">
      <c r="A8032" s="95">
        <v>583</v>
      </c>
      <c r="B8032" s="93" t="s">
        <v>11598</v>
      </c>
      <c r="C8032" s="93" t="s">
        <v>1401</v>
      </c>
      <c r="D8032" s="95">
        <v>2163</v>
      </c>
      <c r="E8032" s="95">
        <v>2176</v>
      </c>
      <c r="F8032" s="95">
        <v>310280</v>
      </c>
      <c r="G8032" s="95">
        <v>0</v>
      </c>
      <c r="H8032" s="93" t="s">
        <v>8976</v>
      </c>
      <c r="I8032" s="93" t="s">
        <v>23898</v>
      </c>
      <c r="J8032" s="93" t="s">
        <v>20860</v>
      </c>
      <c r="K8032" s="93" t="s">
        <v>5137</v>
      </c>
      <c r="L8032" s="14">
        <f>AND(vyberHrace&lt;&gt;"",ISNUMBER(SEARCH(vyberHrace,$B8032)))</f>
      </c>
      <c r="M8032" s="14">
        <f>AND($I8032=MID(kododd,1,2),$J8032=MID(kododd,3,3))</f>
      </c>
    </row>
    <row r="8033">
      <c r="A8033" s="95">
        <v>7531</v>
      </c>
      <c r="B8033" s="93" t="s">
        <v>12259</v>
      </c>
      <c r="C8033" s="93" t="s">
        <v>1405</v>
      </c>
      <c r="D8033" s="95">
        <v>1500</v>
      </c>
      <c r="G8033" s="95">
        <v>0</v>
      </c>
      <c r="H8033" s="93" t="s">
        <v>8976</v>
      </c>
      <c r="I8033" s="93" t="s">
        <v>23898</v>
      </c>
      <c r="J8033" s="93" t="s">
        <v>20894</v>
      </c>
      <c r="K8033" s="93" t="s">
        <v>6910</v>
      </c>
      <c r="L8033" s="14">
        <f>AND(vyberHrace&lt;&gt;"",ISNUMBER(SEARCH(vyberHrace,$B8033)))</f>
      </c>
      <c r="M8033" s="14">
        <f>AND($I8033=MID(kododd,1,2),$J8033=MID(kododd,3,3))</f>
      </c>
    </row>
    <row r="8034">
      <c r="A8034" s="95">
        <v>2370</v>
      </c>
      <c r="B8034" s="93" t="s">
        <v>16090</v>
      </c>
      <c r="C8034" s="93" t="s">
        <v>1401</v>
      </c>
      <c r="D8034" s="95">
        <v>1562</v>
      </c>
      <c r="E8034" s="95">
        <v>1770</v>
      </c>
      <c r="F8034" s="95">
        <v>318060</v>
      </c>
      <c r="G8034" s="95">
        <v>250</v>
      </c>
      <c r="H8034" s="93" t="s">
        <v>8976</v>
      </c>
      <c r="I8034" s="93" t="s">
        <v>23898</v>
      </c>
      <c r="J8034" s="93" t="s">
        <v>20860</v>
      </c>
      <c r="K8034" s="93" t="s">
        <v>5137</v>
      </c>
      <c r="L8034" s="14">
        <f>AND(vyberHrace&lt;&gt;"",ISNUMBER(SEARCH(vyberHrace,$B8034)))</f>
      </c>
      <c r="M8034" s="14">
        <f>AND($I8034=MID(kododd,1,2),$J8034=MID(kododd,3,3))</f>
      </c>
    </row>
    <row r="8035">
      <c r="A8035" s="95">
        <v>12007</v>
      </c>
      <c r="B8035" s="93" t="s">
        <v>10993</v>
      </c>
      <c r="C8035" s="93" t="s">
        <v>1457</v>
      </c>
      <c r="D8035" s="95">
        <v>1361</v>
      </c>
      <c r="G8035" s="95">
        <v>0</v>
      </c>
      <c r="H8035" s="93" t="s">
        <v>8976</v>
      </c>
      <c r="I8035" s="93" t="s">
        <v>23898</v>
      </c>
      <c r="J8035" s="93" t="s">
        <v>20922</v>
      </c>
      <c r="K8035" s="93" t="s">
        <v>5566</v>
      </c>
      <c r="L8035" s="14">
        <f>AND(vyberHrace&lt;&gt;"",ISNUMBER(SEARCH(vyberHrace,$B8035)))</f>
      </c>
      <c r="M8035" s="14">
        <f>AND($I8035=MID(kododd,1,2),$J8035=MID(kododd,3,3))</f>
      </c>
    </row>
    <row r="8036">
      <c r="A8036" s="95">
        <v>4568</v>
      </c>
      <c r="B8036" s="93" t="s">
        <v>16110</v>
      </c>
      <c r="C8036" s="93" t="s">
        <v>1413</v>
      </c>
      <c r="D8036" s="95">
        <v>1485</v>
      </c>
      <c r="E8036" s="95">
        <v>1602</v>
      </c>
      <c r="F8036" s="95">
        <v>355186</v>
      </c>
      <c r="G8036" s="95">
        <v>250</v>
      </c>
      <c r="H8036" s="93" t="s">
        <v>8976</v>
      </c>
      <c r="I8036" s="93" t="s">
        <v>23898</v>
      </c>
      <c r="J8036" s="93" t="s">
        <v>20855</v>
      </c>
      <c r="K8036" s="93" t="s">
        <v>148</v>
      </c>
      <c r="L8036" s="14">
        <f>AND(vyberHrace&lt;&gt;"",ISNUMBER(SEARCH(vyberHrace,$B8036)))</f>
      </c>
      <c r="M8036" s="14">
        <f>AND($I8036=MID(kododd,1,2),$J8036=MID(kododd,3,3))</f>
      </c>
    </row>
    <row r="8037">
      <c r="A8037" s="95">
        <v>55105</v>
      </c>
      <c r="B8037" s="93" t="s">
        <v>2887</v>
      </c>
      <c r="C8037" s="93" t="s">
        <v>1418</v>
      </c>
      <c r="D8037" s="95">
        <v>1140</v>
      </c>
      <c r="F8037" s="95">
        <v>23772646</v>
      </c>
      <c r="G8037" s="95">
        <v>250</v>
      </c>
      <c r="H8037" s="93" t="s">
        <v>8976</v>
      </c>
      <c r="I8037" s="93" t="s">
        <v>23898</v>
      </c>
      <c r="J8037" s="93" t="s">
        <v>20902</v>
      </c>
      <c r="K8037" s="93" t="s">
        <v>5177</v>
      </c>
      <c r="L8037" s="14">
        <f>AND(vyberHrace&lt;&gt;"",ISNUMBER(SEARCH(vyberHrace,$B8037)))</f>
      </c>
      <c r="M8037" s="14">
        <f>AND($I8037=MID(kododd,1,2),$J8037=MID(kododd,3,3))</f>
      </c>
    </row>
    <row r="8038">
      <c r="A8038" s="95">
        <v>51439</v>
      </c>
      <c r="B8038" s="93" t="s">
        <v>7734</v>
      </c>
      <c r="C8038" s="93" t="s">
        <v>1408</v>
      </c>
      <c r="D8038" s="95">
        <v>1401</v>
      </c>
      <c r="E8038" s="95">
        <v>1657</v>
      </c>
      <c r="F8038" s="95">
        <v>23738936</v>
      </c>
      <c r="G8038" s="95">
        <v>0</v>
      </c>
      <c r="H8038" s="93" t="s">
        <v>8976</v>
      </c>
      <c r="I8038" s="93" t="s">
        <v>23898</v>
      </c>
      <c r="J8038" s="93" t="s">
        <v>20906</v>
      </c>
      <c r="K8038" s="93" t="s">
        <v>4891</v>
      </c>
      <c r="L8038" s="14">
        <f>AND(vyberHrace&lt;&gt;"",ISNUMBER(SEARCH(vyberHrace,$B8038)))</f>
      </c>
      <c r="M8038" s="14">
        <f>AND($I8038=MID(kododd,1,2),$J8038=MID(kododd,3,3))</f>
      </c>
    </row>
    <row r="8039">
      <c r="A8039" s="95">
        <v>51257</v>
      </c>
      <c r="B8039" s="93" t="s">
        <v>9187</v>
      </c>
      <c r="C8039" s="93" t="s">
        <v>1436</v>
      </c>
      <c r="G8039" s="95">
        <v>0</v>
      </c>
      <c r="H8039" s="93" t="s">
        <v>8976</v>
      </c>
      <c r="I8039" s="93" t="s">
        <v>23898</v>
      </c>
      <c r="J8039" s="93" t="s">
        <v>20906</v>
      </c>
      <c r="K8039" s="93" t="s">
        <v>4891</v>
      </c>
      <c r="L8039" s="14">
        <f>AND(vyberHrace&lt;&gt;"",ISNUMBER(SEARCH(vyberHrace,$B8039)))</f>
      </c>
      <c r="M8039" s="14">
        <f>AND($I8039=MID(kododd,1,2),$J8039=MID(kododd,3,3))</f>
      </c>
    </row>
    <row r="8040">
      <c r="A8040" s="95">
        <v>42902</v>
      </c>
      <c r="B8040" s="93" t="s">
        <v>9236</v>
      </c>
      <c r="C8040" s="93" t="s">
        <v>1400</v>
      </c>
      <c r="D8040" s="95">
        <v>1343</v>
      </c>
      <c r="E8040" s="95">
        <v>1672</v>
      </c>
      <c r="F8040" s="95">
        <v>23703741</v>
      </c>
      <c r="G8040" s="95">
        <v>0</v>
      </c>
      <c r="H8040" s="93" t="s">
        <v>8976</v>
      </c>
      <c r="I8040" s="93" t="s">
        <v>23898</v>
      </c>
      <c r="J8040" s="93" t="s">
        <v>20880</v>
      </c>
      <c r="K8040" s="93" t="s">
        <v>6862</v>
      </c>
      <c r="L8040" s="14">
        <f>AND(vyberHrace&lt;&gt;"",ISNUMBER(SEARCH(vyberHrace,$B8040)))</f>
      </c>
      <c r="M8040" s="14">
        <f>AND($I8040=MID(kododd,1,2),$J8040=MID(kododd,3,3))</f>
      </c>
    </row>
    <row r="8041">
      <c r="A8041" s="95">
        <v>45415</v>
      </c>
      <c r="B8041" s="93" t="s">
        <v>9239</v>
      </c>
      <c r="C8041" s="93" t="s">
        <v>1408</v>
      </c>
      <c r="D8041" s="95">
        <v>1068</v>
      </c>
      <c r="F8041" s="95">
        <v>23711400</v>
      </c>
      <c r="G8041" s="95">
        <v>0</v>
      </c>
      <c r="H8041" s="93" t="s">
        <v>8976</v>
      </c>
      <c r="I8041" s="93" t="s">
        <v>23898</v>
      </c>
      <c r="J8041" s="93" t="s">
        <v>20880</v>
      </c>
      <c r="K8041" s="93" t="s">
        <v>6862</v>
      </c>
      <c r="L8041" s="14">
        <f>AND(vyberHrace&lt;&gt;"",ISNUMBER(SEARCH(vyberHrace,$B8041)))</f>
      </c>
      <c r="M8041" s="14">
        <f>AND($I8041=MID(kododd,1,2),$J8041=MID(kododd,3,3))</f>
      </c>
    </row>
    <row r="8042">
      <c r="A8042" s="95">
        <v>2286</v>
      </c>
      <c r="B8042" s="93" t="s">
        <v>7002</v>
      </c>
      <c r="C8042" s="93" t="s">
        <v>1435</v>
      </c>
      <c r="D8042" s="95">
        <v>1842</v>
      </c>
      <c r="E8042" s="95">
        <v>1927</v>
      </c>
      <c r="F8042" s="95">
        <v>353990</v>
      </c>
      <c r="G8042" s="95">
        <v>0</v>
      </c>
      <c r="H8042" s="93" t="s">
        <v>8976</v>
      </c>
      <c r="I8042" s="93" t="s">
        <v>23898</v>
      </c>
      <c r="J8042" s="93" t="s">
        <v>23412</v>
      </c>
      <c r="K8042" s="93" t="s">
        <v>21360</v>
      </c>
      <c r="L8042" s="14">
        <f>AND(vyberHrace&lt;&gt;"",ISNUMBER(SEARCH(vyberHrace,$B8042)))</f>
      </c>
      <c r="M8042" s="14">
        <f>AND($I8042=MID(kododd,1,2),$J8042=MID(kododd,3,3))</f>
      </c>
    </row>
    <row r="8043">
      <c r="A8043" s="95">
        <v>12381</v>
      </c>
      <c r="B8043" s="93" t="s">
        <v>10113</v>
      </c>
      <c r="C8043" s="93" t="s">
        <v>1476</v>
      </c>
      <c r="D8043" s="95">
        <v>1627</v>
      </c>
      <c r="F8043" s="95">
        <v>375241</v>
      </c>
      <c r="G8043" s="95">
        <v>0</v>
      </c>
      <c r="H8043" s="93" t="s">
        <v>8976</v>
      </c>
      <c r="I8043" s="93" t="s">
        <v>23898</v>
      </c>
      <c r="J8043" s="93" t="s">
        <v>20860</v>
      </c>
      <c r="K8043" s="93" t="s">
        <v>5137</v>
      </c>
      <c r="L8043" s="14">
        <f>AND(vyberHrace&lt;&gt;"",ISNUMBER(SEARCH(vyberHrace,$B8043)))</f>
      </c>
      <c r="M8043" s="14">
        <f>AND($I8043=MID(kododd,1,2),$J8043=MID(kododd,3,3))</f>
      </c>
    </row>
    <row r="8044">
      <c r="A8044" s="95">
        <v>34695</v>
      </c>
      <c r="B8044" s="93" t="s">
        <v>15670</v>
      </c>
      <c r="C8044" s="93" t="s">
        <v>1399</v>
      </c>
      <c r="G8044" s="95">
        <v>0</v>
      </c>
      <c r="H8044" s="93" t="s">
        <v>8976</v>
      </c>
      <c r="I8044" s="93" t="s">
        <v>23898</v>
      </c>
      <c r="J8044" s="93" t="s">
        <v>20903</v>
      </c>
      <c r="K8044" s="93" t="s">
        <v>6920</v>
      </c>
      <c r="L8044" s="14">
        <f>AND(vyberHrace&lt;&gt;"",ISNUMBER(SEARCH(vyberHrace,$B8044)))</f>
      </c>
      <c r="M8044" s="14">
        <f>AND($I8044=MID(kododd,1,2),$J8044=MID(kododd,3,3))</f>
      </c>
    </row>
    <row r="8045">
      <c r="A8045" s="95">
        <v>63807</v>
      </c>
      <c r="B8045" s="93" t="s">
        <v>29978</v>
      </c>
      <c r="C8045" s="93" t="s">
        <v>1487</v>
      </c>
      <c r="G8045" s="95">
        <v>250</v>
      </c>
      <c r="H8045" s="93" t="s">
        <v>8976</v>
      </c>
      <c r="I8045" s="93" t="s">
        <v>23898</v>
      </c>
      <c r="J8045" s="93" t="s">
        <v>20847</v>
      </c>
      <c r="K8045" s="93" t="s">
        <v>5144</v>
      </c>
      <c r="L8045" s="14">
        <f>AND(vyberHrace&lt;&gt;"",ISNUMBER(SEARCH(vyberHrace,$B8045)))</f>
      </c>
      <c r="M8045" s="14">
        <f>AND($I8045=MID(kododd,1,2),$J8045=MID(kododd,3,3))</f>
      </c>
    </row>
    <row r="8046">
      <c r="A8046" s="95">
        <v>53826</v>
      </c>
      <c r="B8046" s="93" t="s">
        <v>2847</v>
      </c>
      <c r="C8046" s="93" t="s">
        <v>1438</v>
      </c>
      <c r="G8046" s="95">
        <v>0</v>
      </c>
      <c r="H8046" s="93" t="s">
        <v>8976</v>
      </c>
      <c r="I8046" s="93" t="s">
        <v>23898</v>
      </c>
      <c r="J8046" s="93" t="s">
        <v>20906</v>
      </c>
      <c r="K8046" s="93" t="s">
        <v>4891</v>
      </c>
      <c r="L8046" s="14">
        <f>AND(vyberHrace&lt;&gt;"",ISNUMBER(SEARCH(vyberHrace,$B8046)))</f>
      </c>
      <c r="M8046" s="14">
        <f>AND($I8046=MID(kododd,1,2),$J8046=MID(kododd,3,3))</f>
      </c>
    </row>
    <row r="8047">
      <c r="A8047" s="95">
        <v>28601</v>
      </c>
      <c r="B8047" s="93" t="s">
        <v>353</v>
      </c>
      <c r="C8047" s="93" t="s">
        <v>1421</v>
      </c>
      <c r="D8047" s="95">
        <v>2088</v>
      </c>
      <c r="E8047" s="95">
        <v>2111</v>
      </c>
      <c r="F8047" s="95">
        <v>357740</v>
      </c>
      <c r="G8047" s="95">
        <v>250</v>
      </c>
      <c r="H8047" s="93" t="s">
        <v>8976</v>
      </c>
      <c r="I8047" s="93" t="s">
        <v>23898</v>
      </c>
      <c r="J8047" s="93" t="s">
        <v>20969</v>
      </c>
      <c r="K8047" s="93" t="s">
        <v>4717</v>
      </c>
      <c r="L8047" s="14">
        <f>AND(vyberHrace&lt;&gt;"",ISNUMBER(SEARCH(vyberHrace,$B8047)))</f>
      </c>
      <c r="M8047" s="14">
        <f>AND($I8047=MID(kododd,1,2),$J8047=MID(kododd,3,3))</f>
      </c>
    </row>
    <row r="8048">
      <c r="A8048" s="95">
        <v>973</v>
      </c>
      <c r="B8048" s="93" t="s">
        <v>356</v>
      </c>
      <c r="C8048" s="93" t="s">
        <v>1441</v>
      </c>
      <c r="D8048" s="95">
        <v>2018</v>
      </c>
      <c r="E8048" s="95">
        <v>2015</v>
      </c>
      <c r="F8048" s="95">
        <v>335029</v>
      </c>
      <c r="G8048" s="95">
        <v>250</v>
      </c>
      <c r="H8048" s="93" t="s">
        <v>8976</v>
      </c>
      <c r="I8048" s="93" t="s">
        <v>23898</v>
      </c>
      <c r="J8048" s="93" t="s">
        <v>20969</v>
      </c>
      <c r="K8048" s="93" t="s">
        <v>4717</v>
      </c>
      <c r="L8048" s="14">
        <f>AND(vyberHrace&lt;&gt;"",ISNUMBER(SEARCH(vyberHrace,$B8048)))</f>
      </c>
      <c r="M8048" s="14">
        <f>AND($I8048=MID(kododd,1,2),$J8048=MID(kododd,3,3))</f>
      </c>
    </row>
    <row r="8049">
      <c r="A8049" s="95">
        <v>51457</v>
      </c>
      <c r="B8049" s="93" t="s">
        <v>1743</v>
      </c>
      <c r="C8049" s="93" t="s">
        <v>1452</v>
      </c>
      <c r="D8049" s="95">
        <v>1722</v>
      </c>
      <c r="G8049" s="95">
        <v>250</v>
      </c>
      <c r="H8049" s="93" t="s">
        <v>8976</v>
      </c>
      <c r="I8049" s="93" t="s">
        <v>23898</v>
      </c>
      <c r="J8049" s="93" t="s">
        <v>20937</v>
      </c>
      <c r="K8049" s="93" t="s">
        <v>401</v>
      </c>
      <c r="L8049" s="14">
        <f>AND(vyberHrace&lt;&gt;"",ISNUMBER(SEARCH(vyberHrace,$B8049)))</f>
      </c>
      <c r="M8049" s="14">
        <f>AND($I8049=MID(kododd,1,2),$J8049=MID(kododd,3,3))</f>
      </c>
    </row>
    <row r="8050">
      <c r="A8050" s="95">
        <v>61353</v>
      </c>
      <c r="B8050" s="93" t="s">
        <v>27549</v>
      </c>
      <c r="C8050" s="93" t="s">
        <v>1411</v>
      </c>
      <c r="G8050" s="95">
        <v>250</v>
      </c>
      <c r="H8050" s="93" t="s">
        <v>8976</v>
      </c>
      <c r="I8050" s="93" t="s">
        <v>23898</v>
      </c>
      <c r="J8050" s="93" t="s">
        <v>20849</v>
      </c>
      <c r="K8050" s="93" t="s">
        <v>23909</v>
      </c>
      <c r="L8050" s="14">
        <f>AND(vyberHrace&lt;&gt;"",ISNUMBER(SEARCH(vyberHrace,$B8050)))</f>
      </c>
      <c r="M8050" s="14">
        <f>AND($I8050=MID(kododd,1,2),$J8050=MID(kododd,3,3))</f>
      </c>
    </row>
    <row r="8051">
      <c r="A8051" s="95">
        <v>1818</v>
      </c>
      <c r="B8051" s="93" t="s">
        <v>7658</v>
      </c>
      <c r="C8051" s="93" t="s">
        <v>1449</v>
      </c>
      <c r="D8051" s="95">
        <v>1504</v>
      </c>
      <c r="F8051" s="95">
        <v>23772654</v>
      </c>
      <c r="G8051" s="95">
        <v>250</v>
      </c>
      <c r="H8051" s="93" t="s">
        <v>8976</v>
      </c>
      <c r="I8051" s="93" t="s">
        <v>23898</v>
      </c>
      <c r="J8051" s="93" t="s">
        <v>20969</v>
      </c>
      <c r="K8051" s="93" t="s">
        <v>4717</v>
      </c>
      <c r="L8051" s="14">
        <f>AND(vyberHrace&lt;&gt;"",ISNUMBER(SEARCH(vyberHrace,$B8051)))</f>
      </c>
      <c r="M8051" s="14">
        <f>AND($I8051=MID(kododd,1,2),$J8051=MID(kododd,3,3))</f>
      </c>
    </row>
    <row r="8052">
      <c r="A8052" s="95">
        <v>46007</v>
      </c>
      <c r="B8052" s="93" t="s">
        <v>7659</v>
      </c>
      <c r="C8052" s="93" t="s">
        <v>1400</v>
      </c>
      <c r="G8052" s="95">
        <v>0</v>
      </c>
      <c r="H8052" s="93" t="s">
        <v>8976</v>
      </c>
      <c r="I8052" s="93" t="s">
        <v>23898</v>
      </c>
      <c r="J8052" s="93" t="s">
        <v>20969</v>
      </c>
      <c r="K8052" s="93" t="s">
        <v>4717</v>
      </c>
      <c r="L8052" s="14">
        <f>AND(vyberHrace&lt;&gt;"",ISNUMBER(SEARCH(vyberHrace,$B8052)))</f>
      </c>
      <c r="M8052" s="14">
        <f>AND($I8052=MID(kododd,1,2),$J8052=MID(kododd,3,3))</f>
      </c>
    </row>
    <row r="8053">
      <c r="A8053" s="95">
        <v>10292</v>
      </c>
      <c r="B8053" s="93" t="s">
        <v>7601</v>
      </c>
      <c r="C8053" s="93" t="s">
        <v>1427</v>
      </c>
      <c r="D8053" s="95">
        <v>1631</v>
      </c>
      <c r="G8053" s="95">
        <v>0</v>
      </c>
      <c r="H8053" s="93" t="s">
        <v>8976</v>
      </c>
      <c r="I8053" s="93" t="s">
        <v>23898</v>
      </c>
      <c r="J8053" s="93" t="s">
        <v>20855</v>
      </c>
      <c r="K8053" s="93" t="s">
        <v>148</v>
      </c>
      <c r="L8053" s="14">
        <f>AND(vyberHrace&lt;&gt;"",ISNUMBER(SEARCH(vyberHrace,$B8053)))</f>
      </c>
      <c r="M8053" s="14">
        <f>AND($I8053=MID(kododd,1,2),$J8053=MID(kododd,3,3))</f>
      </c>
    </row>
    <row r="8054">
      <c r="A8054" s="95">
        <v>8782</v>
      </c>
      <c r="B8054" s="93" t="s">
        <v>7588</v>
      </c>
      <c r="C8054" s="93" t="s">
        <v>1405</v>
      </c>
      <c r="D8054" s="95">
        <v>1408</v>
      </c>
      <c r="E8054" s="95">
        <v>1662</v>
      </c>
      <c r="F8054" s="95">
        <v>347256</v>
      </c>
      <c r="G8054" s="95">
        <v>250</v>
      </c>
      <c r="H8054" s="93" t="s">
        <v>8976</v>
      </c>
      <c r="I8054" s="93" t="s">
        <v>23898</v>
      </c>
      <c r="J8054" s="93" t="s">
        <v>20855</v>
      </c>
      <c r="K8054" s="93" t="s">
        <v>148</v>
      </c>
      <c r="L8054" s="14">
        <f>AND(vyberHrace&lt;&gt;"",ISNUMBER(SEARCH(vyberHrace,$B8054)))</f>
      </c>
      <c r="M8054" s="14">
        <f>AND($I8054=MID(kododd,1,2),$J8054=MID(kododd,3,3))</f>
      </c>
    </row>
    <row r="8055">
      <c r="A8055" s="95">
        <v>15681</v>
      </c>
      <c r="B8055" s="93" t="s">
        <v>7589</v>
      </c>
      <c r="C8055" s="93" t="s">
        <v>1451</v>
      </c>
      <c r="D8055" s="95">
        <v>1443</v>
      </c>
      <c r="E8055" s="95">
        <v>1653</v>
      </c>
      <c r="F8055" s="95">
        <v>23723777</v>
      </c>
      <c r="G8055" s="95">
        <v>250</v>
      </c>
      <c r="H8055" s="93" t="s">
        <v>8976</v>
      </c>
      <c r="I8055" s="93" t="s">
        <v>23898</v>
      </c>
      <c r="J8055" s="93" t="s">
        <v>20844</v>
      </c>
      <c r="K8055" s="93" t="s">
        <v>3601</v>
      </c>
      <c r="L8055" s="14">
        <f>AND(vyberHrace&lt;&gt;"",ISNUMBER(SEARCH(vyberHrace,$B8055)))</f>
      </c>
      <c r="M8055" s="14">
        <f>AND($I8055=MID(kododd,1,2),$J8055=MID(kododd,3,3))</f>
      </c>
    </row>
    <row r="8056">
      <c r="A8056" s="95">
        <v>5937</v>
      </c>
      <c r="B8056" s="93" t="s">
        <v>9821</v>
      </c>
      <c r="C8056" s="93" t="s">
        <v>1426</v>
      </c>
      <c r="D8056" s="95">
        <v>1348</v>
      </c>
      <c r="E8056" s="95">
        <v>1523</v>
      </c>
      <c r="F8056" s="95">
        <v>23752580</v>
      </c>
      <c r="G8056" s="95">
        <v>250</v>
      </c>
      <c r="H8056" s="93" t="s">
        <v>8976</v>
      </c>
      <c r="I8056" s="93" t="s">
        <v>23898</v>
      </c>
      <c r="J8056" s="93" t="s">
        <v>20969</v>
      </c>
      <c r="K8056" s="93" t="s">
        <v>4717</v>
      </c>
      <c r="L8056" s="14">
        <f>AND(vyberHrace&lt;&gt;"",ISNUMBER(SEARCH(vyberHrace,$B8056)))</f>
      </c>
      <c r="M8056" s="14">
        <f>AND($I8056=MID(kododd,1,2),$J8056=MID(kododd,3,3))</f>
      </c>
    </row>
    <row r="8057">
      <c r="A8057" s="95">
        <v>13813</v>
      </c>
      <c r="B8057" s="93" t="s">
        <v>9830</v>
      </c>
      <c r="C8057" s="93" t="s">
        <v>1434</v>
      </c>
      <c r="D8057" s="95">
        <v>1110</v>
      </c>
      <c r="G8057" s="95">
        <v>0</v>
      </c>
      <c r="H8057" s="93" t="s">
        <v>8976</v>
      </c>
      <c r="I8057" s="93" t="s">
        <v>23898</v>
      </c>
      <c r="J8057" s="93" t="s">
        <v>20903</v>
      </c>
      <c r="K8057" s="93" t="s">
        <v>6920</v>
      </c>
      <c r="L8057" s="14">
        <f>AND(vyberHrace&lt;&gt;"",ISNUMBER(SEARCH(vyberHrace,$B8057)))</f>
      </c>
      <c r="M8057" s="14">
        <f>AND($I8057=MID(kododd,1,2),$J8057=MID(kododd,3,3))</f>
      </c>
    </row>
    <row r="8058">
      <c r="A8058" s="95">
        <v>63641</v>
      </c>
      <c r="B8058" s="93" t="s">
        <v>29831</v>
      </c>
      <c r="C8058" s="93" t="s">
        <v>1415</v>
      </c>
      <c r="D8058" s="95">
        <v>1338</v>
      </c>
      <c r="G8058" s="95">
        <v>250</v>
      </c>
      <c r="H8058" s="93" t="s">
        <v>8976</v>
      </c>
      <c r="I8058" s="93" t="s">
        <v>23898</v>
      </c>
      <c r="J8058" s="93" t="s">
        <v>20937</v>
      </c>
      <c r="K8058" s="93" t="s">
        <v>401</v>
      </c>
      <c r="L8058" s="14">
        <f>AND(vyberHrace&lt;&gt;"",ISNUMBER(SEARCH(vyberHrace,$B8058)))</f>
      </c>
      <c r="M8058" s="14">
        <f>AND($I8058=MID(kododd,1,2),$J8058=MID(kododd,3,3))</f>
      </c>
    </row>
    <row r="8059">
      <c r="A8059" s="95">
        <v>11855</v>
      </c>
      <c r="B8059" s="93" t="s">
        <v>9855</v>
      </c>
      <c r="C8059" s="93" t="s">
        <v>1413</v>
      </c>
      <c r="D8059" s="95">
        <v>1619</v>
      </c>
      <c r="E8059" s="95">
        <v>1676</v>
      </c>
      <c r="F8059" s="95">
        <v>368229</v>
      </c>
      <c r="G8059" s="95">
        <v>250</v>
      </c>
      <c r="H8059" s="93" t="s">
        <v>8976</v>
      </c>
      <c r="I8059" s="93" t="s">
        <v>23898</v>
      </c>
      <c r="J8059" s="93" t="s">
        <v>20906</v>
      </c>
      <c r="K8059" s="93" t="s">
        <v>4891</v>
      </c>
      <c r="L8059" s="14">
        <f>AND(vyberHrace&lt;&gt;"",ISNUMBER(SEARCH(vyberHrace,$B8059)))</f>
      </c>
      <c r="M8059" s="14">
        <f>AND($I8059=MID(kododd,1,2),$J8059=MID(kododd,3,3))</f>
      </c>
    </row>
    <row r="8060">
      <c r="A8060" s="95">
        <v>54682</v>
      </c>
      <c r="B8060" s="93" t="s">
        <v>2863</v>
      </c>
      <c r="C8060" s="93" t="s">
        <v>1412</v>
      </c>
      <c r="D8060" s="95">
        <v>1241</v>
      </c>
      <c r="E8060" s="95">
        <v>1450</v>
      </c>
      <c r="F8060" s="95">
        <v>23752599</v>
      </c>
      <c r="G8060" s="95">
        <v>250</v>
      </c>
      <c r="H8060" s="93" t="s">
        <v>8976</v>
      </c>
      <c r="I8060" s="93" t="s">
        <v>23898</v>
      </c>
      <c r="J8060" s="93" t="s">
        <v>20847</v>
      </c>
      <c r="K8060" s="93" t="s">
        <v>5144</v>
      </c>
      <c r="L8060" s="14">
        <f>AND(vyberHrace&lt;&gt;"",ISNUMBER(SEARCH(vyberHrace,$B8060)))</f>
      </c>
      <c r="M8060" s="14">
        <f>AND($I8060=MID(kododd,1,2),$J8060=MID(kododd,3,3))</f>
      </c>
    </row>
    <row r="8061">
      <c r="A8061" s="95">
        <v>54683</v>
      </c>
      <c r="B8061" s="93" t="s">
        <v>17594</v>
      </c>
      <c r="C8061" s="93" t="s">
        <v>1411</v>
      </c>
      <c r="D8061" s="95">
        <v>1287</v>
      </c>
      <c r="E8061" s="95">
        <v>1517</v>
      </c>
      <c r="F8061" s="95">
        <v>23752602</v>
      </c>
      <c r="G8061" s="95">
        <v>250</v>
      </c>
      <c r="H8061" s="93" t="s">
        <v>8976</v>
      </c>
      <c r="I8061" s="93" t="s">
        <v>23898</v>
      </c>
      <c r="J8061" s="93" t="s">
        <v>20847</v>
      </c>
      <c r="K8061" s="93" t="s">
        <v>5144</v>
      </c>
      <c r="L8061" s="14">
        <f>AND(vyberHrace&lt;&gt;"",ISNUMBER(SEARCH(vyberHrace,$B8061)))</f>
      </c>
      <c r="M8061" s="14">
        <f>AND($I8061=MID(kododd,1,2),$J8061=MID(kododd,3,3))</f>
      </c>
    </row>
    <row r="8062">
      <c r="A8062" s="95">
        <v>60180</v>
      </c>
      <c r="B8062" s="93" t="s">
        <v>26644</v>
      </c>
      <c r="C8062" s="93" t="s">
        <v>1424</v>
      </c>
      <c r="G8062" s="95">
        <v>250</v>
      </c>
      <c r="H8062" s="93" t="s">
        <v>8976</v>
      </c>
      <c r="I8062" s="93" t="s">
        <v>23898</v>
      </c>
      <c r="J8062" s="93" t="s">
        <v>20925</v>
      </c>
      <c r="K8062" s="93" t="s">
        <v>1495</v>
      </c>
      <c r="L8062" s="14">
        <f>AND(vyberHrace&lt;&gt;"",ISNUMBER(SEARCH(vyberHrace,$B8062)))</f>
      </c>
      <c r="M8062" s="14">
        <f>AND($I8062=MID(kododd,1,2),$J8062=MID(kododd,3,3))</f>
      </c>
    </row>
    <row r="8063">
      <c r="A8063" s="95">
        <v>55737</v>
      </c>
      <c r="B8063" s="93" t="s">
        <v>22126</v>
      </c>
      <c r="C8063" s="93" t="s">
        <v>1422</v>
      </c>
      <c r="D8063" s="95">
        <v>1105</v>
      </c>
      <c r="F8063" s="95">
        <v>23766786</v>
      </c>
      <c r="G8063" s="95">
        <v>250</v>
      </c>
      <c r="H8063" s="93" t="s">
        <v>8976</v>
      </c>
      <c r="I8063" s="93" t="s">
        <v>23898</v>
      </c>
      <c r="J8063" s="93" t="s">
        <v>20894</v>
      </c>
      <c r="K8063" s="93" t="s">
        <v>6910</v>
      </c>
      <c r="L8063" s="14">
        <f>AND(vyberHrace&lt;&gt;"",ISNUMBER(SEARCH(vyberHrace,$B8063)))</f>
      </c>
      <c r="M8063" s="14">
        <f>AND($I8063=MID(kododd,1,2),$J8063=MID(kododd,3,3))</f>
      </c>
    </row>
    <row r="8064">
      <c r="A8064" s="95">
        <v>2846</v>
      </c>
      <c r="B8064" s="93" t="s">
        <v>14953</v>
      </c>
      <c r="C8064" s="93" t="s">
        <v>1469</v>
      </c>
      <c r="D8064" s="95">
        <v>1515</v>
      </c>
      <c r="F8064" s="95">
        <v>23722835</v>
      </c>
      <c r="G8064" s="95">
        <v>250</v>
      </c>
      <c r="H8064" s="93" t="s">
        <v>8976</v>
      </c>
      <c r="I8064" s="93" t="s">
        <v>23898</v>
      </c>
      <c r="J8064" s="93" t="s">
        <v>20969</v>
      </c>
      <c r="K8064" s="93" t="s">
        <v>4717</v>
      </c>
      <c r="L8064" s="14">
        <f>AND(vyberHrace&lt;&gt;"",ISNUMBER(SEARCH(vyberHrace,$B8064)))</f>
      </c>
      <c r="M8064" s="14">
        <f>AND($I8064=MID(kododd,1,2),$J8064=MID(kododd,3,3))</f>
      </c>
    </row>
    <row r="8065">
      <c r="A8065" s="95">
        <v>38687</v>
      </c>
      <c r="B8065" s="93" t="s">
        <v>14961</v>
      </c>
      <c r="C8065" s="93" t="s">
        <v>1414</v>
      </c>
      <c r="D8065" s="95">
        <v>1453</v>
      </c>
      <c r="E8065" s="95">
        <v>1681</v>
      </c>
      <c r="F8065" s="95">
        <v>367141</v>
      </c>
      <c r="G8065" s="95">
        <v>0</v>
      </c>
      <c r="H8065" s="93" t="s">
        <v>8976</v>
      </c>
      <c r="I8065" s="93" t="s">
        <v>23898</v>
      </c>
      <c r="J8065" s="93" t="s">
        <v>20969</v>
      </c>
      <c r="K8065" s="93" t="s">
        <v>4717</v>
      </c>
      <c r="L8065" s="14">
        <f>AND(vyberHrace&lt;&gt;"",ISNUMBER(SEARCH(vyberHrace,$B8065)))</f>
      </c>
      <c r="M8065" s="14">
        <f>AND($I8065=MID(kododd,1,2),$J8065=MID(kododd,3,3))</f>
      </c>
    </row>
    <row r="8066">
      <c r="A8066" s="95">
        <v>2295</v>
      </c>
      <c r="B8066" s="93" t="s">
        <v>21081</v>
      </c>
      <c r="C8066" s="93" t="s">
        <v>1462</v>
      </c>
      <c r="D8066" s="95">
        <v>1752</v>
      </c>
      <c r="E8066" s="95">
        <v>1892</v>
      </c>
      <c r="F8066" s="95">
        <v>342017</v>
      </c>
      <c r="G8066" s="95">
        <v>250</v>
      </c>
      <c r="H8066" s="93" t="s">
        <v>8976</v>
      </c>
      <c r="I8066" s="93" t="s">
        <v>23898</v>
      </c>
      <c r="J8066" s="93" t="s">
        <v>20969</v>
      </c>
      <c r="K8066" s="93" t="s">
        <v>4717</v>
      </c>
      <c r="L8066" s="14">
        <f>AND(vyberHrace&lt;&gt;"",ISNUMBER(SEARCH(vyberHrace,$B8066)))</f>
      </c>
      <c r="M8066" s="14">
        <f>AND($I8066=MID(kododd,1,2),$J8066=MID(kododd,3,3))</f>
      </c>
    </row>
    <row r="8067">
      <c r="A8067" s="95">
        <v>5481</v>
      </c>
      <c r="B8067" s="93" t="s">
        <v>14966</v>
      </c>
      <c r="C8067" s="93" t="s">
        <v>1426</v>
      </c>
      <c r="D8067" s="95">
        <v>1562</v>
      </c>
      <c r="E8067" s="95">
        <v>1741</v>
      </c>
      <c r="F8067" s="95">
        <v>367150</v>
      </c>
      <c r="G8067" s="95">
        <v>250</v>
      </c>
      <c r="H8067" s="93" t="s">
        <v>8976</v>
      </c>
      <c r="I8067" s="93" t="s">
        <v>23898</v>
      </c>
      <c r="J8067" s="93" t="s">
        <v>20969</v>
      </c>
      <c r="K8067" s="93" t="s">
        <v>4717</v>
      </c>
      <c r="L8067" s="14">
        <f>AND(vyberHrace&lt;&gt;"",ISNUMBER(SEARCH(vyberHrace,$B8067)))</f>
      </c>
      <c r="M8067" s="14">
        <f>AND($I8067=MID(kododd,1,2),$J8067=MID(kododd,3,3))</f>
      </c>
    </row>
    <row r="8068">
      <c r="A8068" s="95">
        <v>54530</v>
      </c>
      <c r="B8068" s="93" t="s">
        <v>14966</v>
      </c>
      <c r="C8068" s="93" t="s">
        <v>1411</v>
      </c>
      <c r="D8068" s="95">
        <v>1179</v>
      </c>
      <c r="E8068" s="95">
        <v>1508</v>
      </c>
      <c r="F8068" s="95">
        <v>23785675</v>
      </c>
      <c r="G8068" s="95">
        <v>250</v>
      </c>
      <c r="H8068" s="93" t="s">
        <v>8976</v>
      </c>
      <c r="I8068" s="93" t="s">
        <v>23898</v>
      </c>
      <c r="J8068" s="93" t="s">
        <v>20969</v>
      </c>
      <c r="K8068" s="93" t="s">
        <v>4717</v>
      </c>
      <c r="L8068" s="14">
        <f>AND(vyberHrace&lt;&gt;"",ISNUMBER(SEARCH(vyberHrace,$B8068)))</f>
      </c>
      <c r="M8068" s="14">
        <f>AND($I8068=MID(kododd,1,2),$J8068=MID(kododd,3,3))</f>
      </c>
    </row>
    <row r="8069">
      <c r="A8069" s="95">
        <v>58127</v>
      </c>
      <c r="B8069" s="93" t="s">
        <v>24649</v>
      </c>
      <c r="C8069" s="93" t="s">
        <v>1486</v>
      </c>
      <c r="F8069" s="95">
        <v>23799463</v>
      </c>
      <c r="G8069" s="95">
        <v>250</v>
      </c>
      <c r="H8069" s="93" t="s">
        <v>8976</v>
      </c>
      <c r="I8069" s="93" t="s">
        <v>23898</v>
      </c>
      <c r="J8069" s="93" t="s">
        <v>20969</v>
      </c>
      <c r="K8069" s="93" t="s">
        <v>4717</v>
      </c>
      <c r="L8069" s="14">
        <f>AND(vyberHrace&lt;&gt;"",ISNUMBER(SEARCH(vyberHrace,$B8069)))</f>
      </c>
      <c r="M8069" s="14">
        <f>AND($I8069=MID(kododd,1,2),$J8069=MID(kododd,3,3))</f>
      </c>
    </row>
    <row r="8070">
      <c r="A8070" s="95">
        <v>51969</v>
      </c>
      <c r="B8070" s="93" t="s">
        <v>1547</v>
      </c>
      <c r="C8070" s="93" t="s">
        <v>1420</v>
      </c>
      <c r="G8070" s="95">
        <v>250</v>
      </c>
      <c r="H8070" s="93" t="s">
        <v>8976</v>
      </c>
      <c r="I8070" s="93" t="s">
        <v>23898</v>
      </c>
      <c r="J8070" s="93" t="s">
        <v>20969</v>
      </c>
      <c r="K8070" s="93" t="s">
        <v>4717</v>
      </c>
      <c r="L8070" s="14">
        <f>AND(vyberHrace&lt;&gt;"",ISNUMBER(SEARCH(vyberHrace,$B8070)))</f>
      </c>
      <c r="M8070" s="14">
        <f>AND($I8070=MID(kododd,1,2),$J8070=MID(kododd,3,3))</f>
      </c>
    </row>
    <row r="8071">
      <c r="A8071" s="95">
        <v>5482</v>
      </c>
      <c r="B8071" s="93" t="s">
        <v>8055</v>
      </c>
      <c r="C8071" s="93" t="s">
        <v>1466</v>
      </c>
      <c r="D8071" s="95">
        <v>1727</v>
      </c>
      <c r="G8071" s="95">
        <v>0</v>
      </c>
      <c r="H8071" s="93" t="s">
        <v>8976</v>
      </c>
      <c r="I8071" s="93" t="s">
        <v>23898</v>
      </c>
      <c r="J8071" s="93" t="s">
        <v>20902</v>
      </c>
      <c r="K8071" s="93" t="s">
        <v>5177</v>
      </c>
      <c r="L8071" s="14">
        <f>AND(vyberHrace&lt;&gt;"",ISNUMBER(SEARCH(vyberHrace,$B8071)))</f>
      </c>
      <c r="M8071" s="14">
        <f>AND($I8071=MID(kododd,1,2),$J8071=MID(kododd,3,3))</f>
      </c>
    </row>
    <row r="8072">
      <c r="A8072" s="95">
        <v>3504</v>
      </c>
      <c r="B8072" s="93" t="s">
        <v>12231</v>
      </c>
      <c r="C8072" s="93" t="s">
        <v>1415</v>
      </c>
      <c r="D8072" s="95">
        <v>1918</v>
      </c>
      <c r="E8072" s="95">
        <v>1972</v>
      </c>
      <c r="F8072" s="95">
        <v>310816</v>
      </c>
      <c r="G8072" s="95">
        <v>250</v>
      </c>
      <c r="H8072" s="93" t="s">
        <v>8976</v>
      </c>
      <c r="I8072" s="93" t="s">
        <v>23898</v>
      </c>
      <c r="J8072" s="93" t="s">
        <v>20922</v>
      </c>
      <c r="K8072" s="93" t="s">
        <v>5566</v>
      </c>
      <c r="L8072" s="14">
        <f>AND(vyberHrace&lt;&gt;"",ISNUMBER(SEARCH(vyberHrace,$B8072)))</f>
      </c>
      <c r="M8072" s="14">
        <f>AND($I8072=MID(kododd,1,2),$J8072=MID(kododd,3,3))</f>
      </c>
    </row>
    <row r="8073">
      <c r="A8073" s="95">
        <v>17732</v>
      </c>
      <c r="B8073" s="93" t="s">
        <v>12231</v>
      </c>
      <c r="C8073" s="93" t="s">
        <v>1474</v>
      </c>
      <c r="G8073" s="95">
        <v>0</v>
      </c>
      <c r="H8073" s="93" t="s">
        <v>8976</v>
      </c>
      <c r="I8073" s="93" t="s">
        <v>23898</v>
      </c>
      <c r="J8073" s="93" t="s">
        <v>20922</v>
      </c>
      <c r="K8073" s="93" t="s">
        <v>5566</v>
      </c>
      <c r="L8073" s="14">
        <f>AND(vyberHrace&lt;&gt;"",ISNUMBER(SEARCH(vyberHrace,$B8073)))</f>
      </c>
      <c r="M8073" s="14">
        <f>AND($I8073=MID(kododd,1,2),$J8073=MID(kododd,3,3))</f>
      </c>
    </row>
    <row r="8074">
      <c r="A8074" s="95">
        <v>8225</v>
      </c>
      <c r="B8074" s="93" t="s">
        <v>12232</v>
      </c>
      <c r="C8074" s="93" t="s">
        <v>1423</v>
      </c>
      <c r="D8074" s="95">
        <v>1259</v>
      </c>
      <c r="G8074" s="95">
        <v>0</v>
      </c>
      <c r="H8074" s="93" t="s">
        <v>8976</v>
      </c>
      <c r="I8074" s="93" t="s">
        <v>23898</v>
      </c>
      <c r="J8074" s="93" t="s">
        <v>20922</v>
      </c>
      <c r="K8074" s="93" t="s">
        <v>5566</v>
      </c>
      <c r="L8074" s="14">
        <f>AND(vyberHrace&lt;&gt;"",ISNUMBER(SEARCH(vyberHrace,$B8074)))</f>
      </c>
      <c r="M8074" s="14">
        <f>AND($I8074=MID(kododd,1,2),$J8074=MID(kododd,3,3))</f>
      </c>
    </row>
    <row r="8075">
      <c r="A8075" s="95">
        <v>7339</v>
      </c>
      <c r="B8075" s="93" t="s">
        <v>12234</v>
      </c>
      <c r="C8075" s="93" t="s">
        <v>1437</v>
      </c>
      <c r="D8075" s="95">
        <v>1415</v>
      </c>
      <c r="F8075" s="95">
        <v>355194</v>
      </c>
      <c r="G8075" s="95">
        <v>0</v>
      </c>
      <c r="H8075" s="93" t="s">
        <v>8976</v>
      </c>
      <c r="I8075" s="93" t="s">
        <v>23898</v>
      </c>
      <c r="J8075" s="93" t="s">
        <v>20922</v>
      </c>
      <c r="K8075" s="93" t="s">
        <v>5566</v>
      </c>
      <c r="L8075" s="14">
        <f>AND(vyberHrace&lt;&gt;"",ISNUMBER(SEARCH(vyberHrace,$B8075)))</f>
      </c>
      <c r="M8075" s="14">
        <f>AND($I8075=MID(kododd,1,2),$J8075=MID(kododd,3,3))</f>
      </c>
    </row>
    <row r="8076">
      <c r="A8076" s="95">
        <v>59171</v>
      </c>
      <c r="B8076" s="93" t="s">
        <v>25604</v>
      </c>
      <c r="C8076" s="93" t="s">
        <v>1486</v>
      </c>
      <c r="G8076" s="95">
        <v>250</v>
      </c>
      <c r="H8076" s="93" t="s">
        <v>8976</v>
      </c>
      <c r="I8076" s="93" t="s">
        <v>23898</v>
      </c>
      <c r="J8076" s="93" t="s">
        <v>20879</v>
      </c>
      <c r="K8076" s="93" t="s">
        <v>4945</v>
      </c>
      <c r="L8076" s="14">
        <f>AND(vyberHrace&lt;&gt;"",ISNUMBER(SEARCH(vyberHrace,$B8076)))</f>
      </c>
      <c r="M8076" s="14">
        <f>AND($I8076=MID(kododd,1,2),$J8076=MID(kododd,3,3))</f>
      </c>
    </row>
    <row r="8077">
      <c r="A8077" s="95">
        <v>59666</v>
      </c>
      <c r="B8077" s="93" t="s">
        <v>26049</v>
      </c>
      <c r="C8077" s="93" t="s">
        <v>1486</v>
      </c>
      <c r="F8077" s="95">
        <v>23789344</v>
      </c>
      <c r="G8077" s="95">
        <v>250</v>
      </c>
      <c r="H8077" s="93" t="s">
        <v>8976</v>
      </c>
      <c r="I8077" s="93" t="s">
        <v>23898</v>
      </c>
      <c r="J8077" s="93" t="s">
        <v>20849</v>
      </c>
      <c r="K8077" s="93" t="s">
        <v>23909</v>
      </c>
      <c r="L8077" s="14">
        <f>AND(vyberHrace&lt;&gt;"",ISNUMBER(SEARCH(vyberHrace,$B8077)))</f>
      </c>
      <c r="M8077" s="14">
        <f>AND($I8077=MID(kododd,1,2),$J8077=MID(kododd,3,3))</f>
      </c>
    </row>
    <row r="8078">
      <c r="A8078" s="95">
        <v>9799</v>
      </c>
      <c r="B8078" s="93" t="s">
        <v>13836</v>
      </c>
      <c r="C8078" s="93" t="s">
        <v>1415</v>
      </c>
      <c r="D8078" s="95">
        <v>1844</v>
      </c>
      <c r="E8078" s="95">
        <v>1908</v>
      </c>
      <c r="F8078" s="95">
        <v>328618</v>
      </c>
      <c r="G8078" s="95">
        <v>250</v>
      </c>
      <c r="H8078" s="93" t="s">
        <v>8976</v>
      </c>
      <c r="I8078" s="93" t="s">
        <v>23898</v>
      </c>
      <c r="J8078" s="93" t="s">
        <v>20849</v>
      </c>
      <c r="K8078" s="93" t="s">
        <v>23909</v>
      </c>
      <c r="L8078" s="14">
        <f>AND(vyberHrace&lt;&gt;"",ISNUMBER(SEARCH(vyberHrace,$B8078)))</f>
      </c>
      <c r="M8078" s="14">
        <f>AND($I8078=MID(kododd,1,2),$J8078=MID(kododd,3,3))</f>
      </c>
    </row>
    <row r="8079">
      <c r="A8079" s="95">
        <v>58073</v>
      </c>
      <c r="B8079" s="93" t="s">
        <v>24601</v>
      </c>
      <c r="C8079" s="93" t="s">
        <v>1422</v>
      </c>
      <c r="G8079" s="95">
        <v>0</v>
      </c>
      <c r="H8079" s="93" t="s">
        <v>8976</v>
      </c>
      <c r="I8079" s="93" t="s">
        <v>23898</v>
      </c>
      <c r="J8079" s="93" t="s">
        <v>20894</v>
      </c>
      <c r="K8079" s="93" t="s">
        <v>6910</v>
      </c>
      <c r="L8079" s="14">
        <f>AND(vyberHrace&lt;&gt;"",ISNUMBER(SEARCH(vyberHrace,$B8079)))</f>
      </c>
      <c r="M8079" s="14">
        <f>AND($I8079=MID(kododd,1,2),$J8079=MID(kododd,3,3))</f>
      </c>
    </row>
    <row r="8080">
      <c r="A8080" s="95">
        <v>11182</v>
      </c>
      <c r="B8080" s="93" t="s">
        <v>14415</v>
      </c>
      <c r="C8080" s="93" t="s">
        <v>1465</v>
      </c>
      <c r="D8080" s="95">
        <v>1484</v>
      </c>
      <c r="G8080" s="95">
        <v>0</v>
      </c>
      <c r="H8080" s="93" t="s">
        <v>8976</v>
      </c>
      <c r="I8080" s="93" t="s">
        <v>23898</v>
      </c>
      <c r="J8080" s="93" t="s">
        <v>20937</v>
      </c>
      <c r="K8080" s="93" t="s">
        <v>401</v>
      </c>
      <c r="L8080" s="14">
        <f>AND(vyberHrace&lt;&gt;"",ISNUMBER(SEARCH(vyberHrace,$B8080)))</f>
      </c>
      <c r="M8080" s="14">
        <f>AND($I8080=MID(kododd,1,2),$J8080=MID(kododd,3,3))</f>
      </c>
    </row>
    <row r="8081">
      <c r="A8081" s="95">
        <v>9806</v>
      </c>
      <c r="B8081" s="93" t="s">
        <v>14416</v>
      </c>
      <c r="C8081" s="93" t="s">
        <v>1401</v>
      </c>
      <c r="D8081" s="95">
        <v>1413</v>
      </c>
      <c r="G8081" s="95">
        <v>0</v>
      </c>
      <c r="H8081" s="93" t="s">
        <v>8976</v>
      </c>
      <c r="I8081" s="93" t="s">
        <v>23898</v>
      </c>
      <c r="J8081" s="93" t="s">
        <v>20937</v>
      </c>
      <c r="K8081" s="93" t="s">
        <v>401</v>
      </c>
      <c r="L8081" s="14">
        <f>AND(vyberHrace&lt;&gt;"",ISNUMBER(SEARCH(vyberHrace,$B8081)))</f>
      </c>
      <c r="M8081" s="14">
        <f>AND($I8081=MID(kododd,1,2),$J8081=MID(kododd,3,3))</f>
      </c>
    </row>
    <row r="8082">
      <c r="A8082" s="95">
        <v>8251</v>
      </c>
      <c r="B8082" s="93" t="s">
        <v>23936</v>
      </c>
      <c r="C8082" s="93" t="s">
        <v>1453</v>
      </c>
      <c r="D8082" s="95">
        <v>1923</v>
      </c>
      <c r="E8082" s="95">
        <v>1999</v>
      </c>
      <c r="F8082" s="95">
        <v>327867</v>
      </c>
      <c r="G8082" s="95">
        <v>250</v>
      </c>
      <c r="H8082" s="93" t="s">
        <v>8976</v>
      </c>
      <c r="I8082" s="93" t="s">
        <v>23898</v>
      </c>
      <c r="J8082" s="93" t="s">
        <v>20937</v>
      </c>
      <c r="K8082" s="93" t="s">
        <v>401</v>
      </c>
      <c r="L8082" s="14">
        <f>AND(vyberHrace&lt;&gt;"",ISNUMBER(SEARCH(vyberHrace,$B8082)))</f>
      </c>
      <c r="M8082" s="14">
        <f>AND($I8082=MID(kododd,1,2),$J8082=MID(kododd,3,3))</f>
      </c>
    </row>
    <row r="8083">
      <c r="A8083" s="95">
        <v>39230</v>
      </c>
      <c r="B8083" s="93" t="s">
        <v>14418</v>
      </c>
      <c r="C8083" s="93" t="s">
        <v>1398</v>
      </c>
      <c r="G8083" s="95">
        <v>0</v>
      </c>
      <c r="H8083" s="93" t="s">
        <v>8976</v>
      </c>
      <c r="I8083" s="93" t="s">
        <v>23898</v>
      </c>
      <c r="J8083" s="93" t="s">
        <v>20906</v>
      </c>
      <c r="K8083" s="93" t="s">
        <v>4891</v>
      </c>
      <c r="L8083" s="14">
        <f>AND(vyberHrace&lt;&gt;"",ISNUMBER(SEARCH(vyberHrace,$B8083)))</f>
      </c>
      <c r="M8083" s="14">
        <f>AND($I8083=MID(kododd,1,2),$J8083=MID(kododd,3,3))</f>
      </c>
    </row>
    <row r="8084">
      <c r="A8084" s="95">
        <v>45325</v>
      </c>
      <c r="B8084" s="93" t="s">
        <v>14444</v>
      </c>
      <c r="C8084" s="93" t="s">
        <v>1402</v>
      </c>
      <c r="D8084" s="95">
        <v>1200</v>
      </c>
      <c r="E8084" s="95">
        <v>1483</v>
      </c>
      <c r="F8084" s="95">
        <v>23724676</v>
      </c>
      <c r="G8084" s="95">
        <v>0</v>
      </c>
      <c r="H8084" s="93" t="s">
        <v>8976</v>
      </c>
      <c r="I8084" s="93" t="s">
        <v>23898</v>
      </c>
      <c r="J8084" s="93" t="s">
        <v>20894</v>
      </c>
      <c r="K8084" s="93" t="s">
        <v>6910</v>
      </c>
      <c r="L8084" s="14">
        <f>AND(vyberHrace&lt;&gt;"",ISNUMBER(SEARCH(vyberHrace,$B8084)))</f>
      </c>
      <c r="M8084" s="14">
        <f>AND($I8084=MID(kododd,1,2),$J8084=MID(kododd,3,3))</f>
      </c>
    </row>
    <row r="8085">
      <c r="A8085" s="95">
        <v>44047</v>
      </c>
      <c r="B8085" s="93" t="s">
        <v>6281</v>
      </c>
      <c r="C8085" s="93" t="s">
        <v>1438</v>
      </c>
      <c r="D8085" s="95">
        <v>1161</v>
      </c>
      <c r="F8085" s="95">
        <v>23711418</v>
      </c>
      <c r="G8085" s="95">
        <v>0</v>
      </c>
      <c r="H8085" s="93" t="s">
        <v>8976</v>
      </c>
      <c r="I8085" s="93" t="s">
        <v>23898</v>
      </c>
      <c r="J8085" s="93" t="s">
        <v>20847</v>
      </c>
      <c r="K8085" s="93" t="s">
        <v>5144</v>
      </c>
      <c r="L8085" s="14">
        <f>AND(vyberHrace&lt;&gt;"",ISNUMBER(SEARCH(vyberHrace,$B8085)))</f>
      </c>
      <c r="M8085" s="14">
        <f>AND($I8085=MID(kododd,1,2),$J8085=MID(kododd,3,3))</f>
      </c>
    </row>
    <row r="8086">
      <c r="A8086" s="95">
        <v>34575</v>
      </c>
      <c r="B8086" s="93" t="s">
        <v>9188</v>
      </c>
      <c r="C8086" s="93" t="s">
        <v>1421</v>
      </c>
      <c r="D8086" s="95">
        <v>1824</v>
      </c>
      <c r="E8086" s="95">
        <v>1880</v>
      </c>
      <c r="F8086" s="95">
        <v>349003</v>
      </c>
      <c r="G8086" s="95">
        <v>0</v>
      </c>
      <c r="H8086" s="93" t="s">
        <v>8976</v>
      </c>
      <c r="I8086" s="93" t="s">
        <v>23898</v>
      </c>
      <c r="J8086" s="93" t="s">
        <v>20906</v>
      </c>
      <c r="K8086" s="93" t="s">
        <v>4891</v>
      </c>
      <c r="L8086" s="14">
        <f>AND(vyberHrace&lt;&gt;"",ISNUMBER(SEARCH(vyberHrace,$B8086)))</f>
      </c>
      <c r="M8086" s="14">
        <f>AND($I8086=MID(kododd,1,2),$J8086=MID(kododd,3,3))</f>
      </c>
    </row>
    <row r="8087">
      <c r="A8087" s="95">
        <v>63976</v>
      </c>
      <c r="B8087" s="93" t="s">
        <v>30143</v>
      </c>
      <c r="C8087" s="93" t="s">
        <v>1487</v>
      </c>
      <c r="D8087" s="95">
        <v>30701</v>
      </c>
      <c r="E8087" s="95">
        <v>30701</v>
      </c>
      <c r="G8087" s="95">
        <v>250</v>
      </c>
      <c r="H8087" s="93" t="s">
        <v>8976</v>
      </c>
      <c r="I8087" s="93" t="s">
        <v>23898</v>
      </c>
      <c r="J8087" s="93" t="s">
        <v>20849</v>
      </c>
      <c r="K8087" s="93" t="s">
        <v>23909</v>
      </c>
      <c r="L8087" s="14">
        <f>AND(vyberHrace&lt;&gt;"",ISNUMBER(SEARCH(vyberHrace,$B8087)))</f>
      </c>
      <c r="M8087" s="14">
        <f>AND($I8087=MID(kododd,1,2),$J8087=MID(kododd,3,3))</f>
      </c>
    </row>
    <row r="8088">
      <c r="A8088" s="95">
        <v>61348</v>
      </c>
      <c r="B8088" s="93" t="s">
        <v>27544</v>
      </c>
      <c r="C8088" s="93" t="s">
        <v>1450</v>
      </c>
      <c r="D8088" s="95">
        <v>1416</v>
      </c>
      <c r="E8088" s="95">
        <v>1660</v>
      </c>
      <c r="F8088" s="95">
        <v>23793031</v>
      </c>
      <c r="G8088" s="95">
        <v>250</v>
      </c>
      <c r="H8088" s="93" t="s">
        <v>8976</v>
      </c>
      <c r="I8088" s="93" t="s">
        <v>23898</v>
      </c>
      <c r="J8088" s="93" t="s">
        <v>20847</v>
      </c>
      <c r="K8088" s="93" t="s">
        <v>5144</v>
      </c>
      <c r="L8088" s="14">
        <f>AND(vyberHrace&lt;&gt;"",ISNUMBER(SEARCH(vyberHrace,$B8088)))</f>
      </c>
      <c r="M8088" s="14">
        <f>AND($I8088=MID(kododd,1,2),$J8088=MID(kododd,3,3))</f>
      </c>
    </row>
    <row r="8089">
      <c r="A8089" s="95">
        <v>10953</v>
      </c>
      <c r="B8089" s="93" t="s">
        <v>62</v>
      </c>
      <c r="C8089" s="93" t="s">
        <v>1453</v>
      </c>
      <c r="D8089" s="95">
        <v>1682</v>
      </c>
      <c r="E8089" s="95">
        <v>1802</v>
      </c>
      <c r="F8089" s="95">
        <v>23799510</v>
      </c>
      <c r="G8089" s="95">
        <v>250</v>
      </c>
      <c r="H8089" s="93" t="s">
        <v>8976</v>
      </c>
      <c r="I8089" s="93" t="s">
        <v>23898</v>
      </c>
      <c r="J8089" s="93" t="s">
        <v>20847</v>
      </c>
      <c r="K8089" s="93" t="s">
        <v>5144</v>
      </c>
      <c r="L8089" s="14">
        <f>AND(vyberHrace&lt;&gt;"",ISNUMBER(SEARCH(vyberHrace,$B8089)))</f>
      </c>
      <c r="M8089" s="14">
        <f>AND($I8089=MID(kododd,1,2),$J8089=MID(kododd,3,3))</f>
      </c>
    </row>
    <row r="8090">
      <c r="A8090" s="95">
        <v>61349</v>
      </c>
      <c r="B8090" s="93" t="s">
        <v>27545</v>
      </c>
      <c r="C8090" s="93" t="s">
        <v>1487</v>
      </c>
      <c r="F8090" s="95">
        <v>23793040</v>
      </c>
      <c r="G8090" s="95">
        <v>250</v>
      </c>
      <c r="H8090" s="93" t="s">
        <v>8976</v>
      </c>
      <c r="I8090" s="93" t="s">
        <v>23898</v>
      </c>
      <c r="J8090" s="93" t="s">
        <v>20847</v>
      </c>
      <c r="K8090" s="93" t="s">
        <v>5144</v>
      </c>
      <c r="L8090" s="14">
        <f>AND(vyberHrace&lt;&gt;"",ISNUMBER(SEARCH(vyberHrace,$B8090)))</f>
      </c>
      <c r="M8090" s="14">
        <f>AND($I8090=MID(kododd,1,2),$J8090=MID(kododd,3,3))</f>
      </c>
    </row>
    <row r="8091">
      <c r="A8091" s="95">
        <v>13242</v>
      </c>
      <c r="B8091" s="93" t="s">
        <v>14519</v>
      </c>
      <c r="C8091" s="93" t="s">
        <v>1463</v>
      </c>
      <c r="D8091" s="95">
        <v>1650</v>
      </c>
      <c r="F8091" s="95">
        <v>363316</v>
      </c>
      <c r="G8091" s="95">
        <v>0</v>
      </c>
      <c r="H8091" s="93" t="s">
        <v>8976</v>
      </c>
      <c r="I8091" s="93" t="s">
        <v>23898</v>
      </c>
      <c r="J8091" s="93" t="s">
        <v>20937</v>
      </c>
      <c r="K8091" s="93" t="s">
        <v>401</v>
      </c>
      <c r="L8091" s="14">
        <f>AND(vyberHrace&lt;&gt;"",ISNUMBER(SEARCH(vyberHrace,$B8091)))</f>
      </c>
      <c r="M8091" s="14">
        <f>AND($I8091=MID(kododd,1,2),$J8091=MID(kododd,3,3))</f>
      </c>
    </row>
    <row r="8092">
      <c r="A8092" s="95">
        <v>39315</v>
      </c>
      <c r="B8092" s="93" t="s">
        <v>10109</v>
      </c>
      <c r="C8092" s="93" t="s">
        <v>1438</v>
      </c>
      <c r="D8092" s="95">
        <v>1529</v>
      </c>
      <c r="E8092" s="95">
        <v>1622</v>
      </c>
      <c r="F8092" s="95">
        <v>395579</v>
      </c>
      <c r="G8092" s="95">
        <v>0</v>
      </c>
      <c r="H8092" s="93" t="s">
        <v>8976</v>
      </c>
      <c r="I8092" s="93" t="s">
        <v>23898</v>
      </c>
      <c r="J8092" s="93" t="s">
        <v>20847</v>
      </c>
      <c r="K8092" s="93" t="s">
        <v>5144</v>
      </c>
      <c r="L8092" s="14">
        <f>AND(vyberHrace&lt;&gt;"",ISNUMBER(SEARCH(vyberHrace,$B8092)))</f>
      </c>
      <c r="M8092" s="14">
        <f>AND($I8092=MID(kododd,1,2),$J8092=MID(kododd,3,3))</f>
      </c>
    </row>
    <row r="8093">
      <c r="A8093" s="95">
        <v>50938</v>
      </c>
      <c r="B8093" s="93" t="s">
        <v>9177</v>
      </c>
      <c r="C8093" s="93" t="s">
        <v>1412</v>
      </c>
      <c r="D8093" s="95">
        <v>1317</v>
      </c>
      <c r="E8093" s="95">
        <v>1483</v>
      </c>
      <c r="F8093" s="95">
        <v>23746262</v>
      </c>
      <c r="G8093" s="95">
        <v>250</v>
      </c>
      <c r="H8093" s="93" t="s">
        <v>8976</v>
      </c>
      <c r="I8093" s="93" t="s">
        <v>23898</v>
      </c>
      <c r="J8093" s="93" t="s">
        <v>20860</v>
      </c>
      <c r="K8093" s="93" t="s">
        <v>5137</v>
      </c>
      <c r="L8093" s="14">
        <f>AND(vyberHrace&lt;&gt;"",ISNUMBER(SEARCH(vyberHrace,$B8093)))</f>
      </c>
      <c r="M8093" s="14">
        <f>AND($I8093=MID(kododd,1,2),$J8093=MID(kododd,3,3))</f>
      </c>
    </row>
    <row r="8094">
      <c r="A8094" s="95">
        <v>56710</v>
      </c>
      <c r="B8094" s="93" t="s">
        <v>22127</v>
      </c>
      <c r="C8094" s="93" t="s">
        <v>1420</v>
      </c>
      <c r="G8094" s="95">
        <v>0</v>
      </c>
      <c r="H8094" s="93" t="s">
        <v>8976</v>
      </c>
      <c r="I8094" s="93" t="s">
        <v>23898</v>
      </c>
      <c r="J8094" s="93" t="s">
        <v>20894</v>
      </c>
      <c r="K8094" s="93" t="s">
        <v>6910</v>
      </c>
      <c r="L8094" s="14">
        <f>AND(vyberHrace&lt;&gt;"",ISNUMBER(SEARCH(vyberHrace,$B8094)))</f>
      </c>
      <c r="M8094" s="14">
        <f>AND($I8094=MID(kododd,1,2),$J8094=MID(kododd,3,3))</f>
      </c>
    </row>
    <row r="8095">
      <c r="A8095" s="95">
        <v>33675</v>
      </c>
      <c r="B8095" s="93" t="s">
        <v>14678</v>
      </c>
      <c r="C8095" s="93" t="s">
        <v>1431</v>
      </c>
      <c r="D8095" s="95">
        <v>1551</v>
      </c>
      <c r="E8095" s="95">
        <v>1677</v>
      </c>
      <c r="F8095" s="95">
        <v>370681</v>
      </c>
      <c r="G8095" s="95">
        <v>250</v>
      </c>
      <c r="H8095" s="93" t="s">
        <v>8976</v>
      </c>
      <c r="I8095" s="93" t="s">
        <v>23898</v>
      </c>
      <c r="J8095" s="93" t="s">
        <v>20849</v>
      </c>
      <c r="K8095" s="93" t="s">
        <v>23909</v>
      </c>
      <c r="L8095" s="14">
        <f>AND(vyberHrace&lt;&gt;"",ISNUMBER(SEARCH(vyberHrace,$B8095)))</f>
      </c>
      <c r="M8095" s="14">
        <f>AND($I8095=MID(kododd,1,2),$J8095=MID(kododd,3,3))</f>
      </c>
    </row>
    <row r="8096">
      <c r="A8096" s="95">
        <v>52908</v>
      </c>
      <c r="B8096" s="93" t="s">
        <v>1742</v>
      </c>
      <c r="C8096" s="93" t="s">
        <v>1422</v>
      </c>
      <c r="F8096" s="95">
        <v>23754680</v>
      </c>
      <c r="G8096" s="95">
        <v>250</v>
      </c>
      <c r="H8096" s="93" t="s">
        <v>8976</v>
      </c>
      <c r="I8096" s="93" t="s">
        <v>23898</v>
      </c>
      <c r="J8096" s="93" t="s">
        <v>20843</v>
      </c>
      <c r="K8096" s="93" t="s">
        <v>5564</v>
      </c>
      <c r="L8096" s="14">
        <f>AND(vyberHrace&lt;&gt;"",ISNUMBER(SEARCH(vyberHrace,$B8096)))</f>
      </c>
      <c r="M8096" s="14">
        <f>AND($I8096=MID(kododd,1,2),$J8096=MID(kododd,3,3))</f>
      </c>
    </row>
    <row r="8097">
      <c r="A8097" s="95">
        <v>62453</v>
      </c>
      <c r="B8097" s="93" t="s">
        <v>28963</v>
      </c>
      <c r="C8097" s="93" t="s">
        <v>1457</v>
      </c>
      <c r="F8097" s="95">
        <v>23788151</v>
      </c>
      <c r="G8097" s="95">
        <v>250</v>
      </c>
      <c r="H8097" s="93" t="s">
        <v>8976</v>
      </c>
      <c r="I8097" s="93" t="s">
        <v>23898</v>
      </c>
      <c r="J8097" s="93" t="s">
        <v>20847</v>
      </c>
      <c r="K8097" s="93" t="s">
        <v>5144</v>
      </c>
      <c r="L8097" s="14">
        <f>AND(vyberHrace&lt;&gt;"",ISNUMBER(SEARCH(vyberHrace,$B8097)))</f>
      </c>
      <c r="M8097" s="14">
        <f>AND($I8097=MID(kododd,1,2),$J8097=MID(kododd,3,3))</f>
      </c>
    </row>
    <row r="8098">
      <c r="A8098" s="95">
        <v>15517</v>
      </c>
      <c r="B8098" s="93" t="s">
        <v>16903</v>
      </c>
      <c r="C8098" s="93" t="s">
        <v>1465</v>
      </c>
      <c r="D8098" s="95">
        <v>1510</v>
      </c>
      <c r="E8098" s="95">
        <v>1657</v>
      </c>
      <c r="F8098" s="95">
        <v>23722843</v>
      </c>
      <c r="G8098" s="95">
        <v>250</v>
      </c>
      <c r="H8098" s="93" t="s">
        <v>8976</v>
      </c>
      <c r="I8098" s="93" t="s">
        <v>23898</v>
      </c>
      <c r="J8098" s="93" t="s">
        <v>20969</v>
      </c>
      <c r="K8098" s="93" t="s">
        <v>4717</v>
      </c>
      <c r="L8098" s="14">
        <f>AND(vyberHrace&lt;&gt;"",ISNUMBER(SEARCH(vyberHrace,$B8098)))</f>
      </c>
      <c r="M8098" s="14">
        <f>AND($I8098=MID(kododd,1,2),$J8098=MID(kododd,3,3))</f>
      </c>
    </row>
    <row r="8099">
      <c r="A8099" s="95">
        <v>38688</v>
      </c>
      <c r="B8099" s="93" t="s">
        <v>16903</v>
      </c>
      <c r="C8099" s="93" t="s">
        <v>1419</v>
      </c>
      <c r="D8099" s="95">
        <v>1245</v>
      </c>
      <c r="E8099" s="95">
        <v>1530</v>
      </c>
      <c r="F8099" s="95">
        <v>23711426</v>
      </c>
      <c r="G8099" s="95">
        <v>0</v>
      </c>
      <c r="H8099" s="93" t="s">
        <v>8976</v>
      </c>
      <c r="I8099" s="93" t="s">
        <v>23898</v>
      </c>
      <c r="J8099" s="93" t="s">
        <v>20969</v>
      </c>
      <c r="K8099" s="93" t="s">
        <v>4717</v>
      </c>
      <c r="L8099" s="14">
        <f>AND(vyberHrace&lt;&gt;"",ISNUMBER(SEARCH(vyberHrace,$B8099)))</f>
      </c>
      <c r="M8099" s="14">
        <f>AND($I8099=MID(kododd,1,2),$J8099=MID(kododd,3,3))</f>
      </c>
    </row>
    <row r="8100">
      <c r="A8100" s="95">
        <v>41472</v>
      </c>
      <c r="B8100" s="93" t="s">
        <v>16904</v>
      </c>
      <c r="C8100" s="93" t="s">
        <v>1408</v>
      </c>
      <c r="D8100" s="95">
        <v>1049</v>
      </c>
      <c r="F8100" s="95">
        <v>23711434</v>
      </c>
      <c r="G8100" s="95">
        <v>0</v>
      </c>
      <c r="H8100" s="93" t="s">
        <v>8976</v>
      </c>
      <c r="I8100" s="93" t="s">
        <v>23898</v>
      </c>
      <c r="J8100" s="93" t="s">
        <v>20969</v>
      </c>
      <c r="K8100" s="93" t="s">
        <v>4717</v>
      </c>
      <c r="L8100" s="14">
        <f>AND(vyberHrace&lt;&gt;"",ISNUMBER(SEARCH(vyberHrace,$B8100)))</f>
      </c>
      <c r="M8100" s="14">
        <f>AND($I8100=MID(kododd,1,2),$J8100=MID(kododd,3,3))</f>
      </c>
    </row>
    <row r="8101">
      <c r="A8101" s="95">
        <v>56843</v>
      </c>
      <c r="B8101" s="93" t="s">
        <v>22068</v>
      </c>
      <c r="C8101" s="93" t="s">
        <v>1420</v>
      </c>
      <c r="F8101" s="95">
        <v>23783265</v>
      </c>
      <c r="G8101" s="95">
        <v>250</v>
      </c>
      <c r="H8101" s="93" t="s">
        <v>8976</v>
      </c>
      <c r="I8101" s="93" t="s">
        <v>23898</v>
      </c>
      <c r="J8101" s="93" t="s">
        <v>20855</v>
      </c>
      <c r="K8101" s="93" t="s">
        <v>148</v>
      </c>
      <c r="L8101" s="14">
        <f>AND(vyberHrace&lt;&gt;"",ISNUMBER(SEARCH(vyberHrace,$B8101)))</f>
      </c>
      <c r="M8101" s="14">
        <f>AND($I8101=MID(kododd,1,2),$J8101=MID(kododd,3,3))</f>
      </c>
    </row>
    <row r="8102">
      <c r="A8102" s="95">
        <v>9810</v>
      </c>
      <c r="B8102" s="93" t="s">
        <v>1875</v>
      </c>
      <c r="C8102" s="93" t="s">
        <v>1472</v>
      </c>
      <c r="D8102" s="95">
        <v>1414</v>
      </c>
      <c r="G8102" s="95">
        <v>0</v>
      </c>
      <c r="H8102" s="93" t="s">
        <v>8976</v>
      </c>
      <c r="I8102" s="93" t="s">
        <v>23898</v>
      </c>
      <c r="J8102" s="93" t="s">
        <v>20937</v>
      </c>
      <c r="K8102" s="93" t="s">
        <v>401</v>
      </c>
      <c r="L8102" s="14">
        <f>AND(vyberHrace&lt;&gt;"",ISNUMBER(SEARCH(vyberHrace,$B8102)))</f>
      </c>
      <c r="M8102" s="14">
        <f>AND($I8102=MID(kododd,1,2),$J8102=MID(kododd,3,3))</f>
      </c>
    </row>
    <row r="8103">
      <c r="A8103" s="95">
        <v>12390</v>
      </c>
      <c r="B8103" s="93" t="s">
        <v>1876</v>
      </c>
      <c r="C8103" s="93" t="s">
        <v>1415</v>
      </c>
      <c r="D8103" s="95">
        <v>1126</v>
      </c>
      <c r="G8103" s="95">
        <v>250</v>
      </c>
      <c r="H8103" s="93" t="s">
        <v>8976</v>
      </c>
      <c r="I8103" s="93" t="s">
        <v>23898</v>
      </c>
      <c r="J8103" s="93" t="s">
        <v>20937</v>
      </c>
      <c r="K8103" s="93" t="s">
        <v>401</v>
      </c>
      <c r="L8103" s="14">
        <f>AND(vyberHrace&lt;&gt;"",ISNUMBER(SEARCH(vyberHrace,$B8103)))</f>
      </c>
      <c r="M8103" s="14">
        <f>AND($I8103=MID(kododd,1,2),$J8103=MID(kododd,3,3))</f>
      </c>
    </row>
    <row r="8104">
      <c r="A8104" s="95">
        <v>57140</v>
      </c>
      <c r="B8104" s="93" t="s">
        <v>22049</v>
      </c>
      <c r="C8104" s="93" t="s">
        <v>3255</v>
      </c>
      <c r="D8104" s="95">
        <v>1254</v>
      </c>
      <c r="E8104" s="95">
        <v>1515</v>
      </c>
      <c r="F8104" s="95">
        <v>23765798</v>
      </c>
      <c r="G8104" s="95">
        <v>250</v>
      </c>
      <c r="H8104" s="93" t="s">
        <v>8976</v>
      </c>
      <c r="I8104" s="93" t="s">
        <v>23898</v>
      </c>
      <c r="J8104" s="93" t="s">
        <v>20843</v>
      </c>
      <c r="K8104" s="93" t="s">
        <v>5564</v>
      </c>
      <c r="L8104" s="14">
        <f>AND(vyberHrace&lt;&gt;"",ISNUMBER(SEARCH(vyberHrace,$B8104)))</f>
      </c>
      <c r="M8104" s="14">
        <f>AND($I8104=MID(kododd,1,2),$J8104=MID(kododd,3,3))</f>
      </c>
    </row>
    <row r="8105">
      <c r="A8105" s="95">
        <v>58924</v>
      </c>
      <c r="B8105" s="93" t="s">
        <v>25386</v>
      </c>
      <c r="C8105" s="93" t="s">
        <v>1420</v>
      </c>
      <c r="G8105" s="95">
        <v>250</v>
      </c>
      <c r="H8105" s="93" t="s">
        <v>8976</v>
      </c>
      <c r="I8105" s="93" t="s">
        <v>23898</v>
      </c>
      <c r="J8105" s="93" t="s">
        <v>20969</v>
      </c>
      <c r="K8105" s="93" t="s">
        <v>4717</v>
      </c>
      <c r="L8105" s="14">
        <f>AND(vyberHrace&lt;&gt;"",ISNUMBER(SEARCH(vyberHrace,$B8105)))</f>
      </c>
      <c r="M8105" s="14">
        <f>AND($I8105=MID(kododd,1,2),$J8105=MID(kododd,3,3))</f>
      </c>
    </row>
    <row r="8106">
      <c r="A8106" s="95">
        <v>55512</v>
      </c>
      <c r="B8106" s="93" t="s">
        <v>22104</v>
      </c>
      <c r="C8106" s="93" t="s">
        <v>1420</v>
      </c>
      <c r="G8106" s="95">
        <v>0</v>
      </c>
      <c r="H8106" s="93" t="s">
        <v>8976</v>
      </c>
      <c r="I8106" s="93" t="s">
        <v>23898</v>
      </c>
      <c r="J8106" s="93" t="s">
        <v>20879</v>
      </c>
      <c r="K8106" s="93" t="s">
        <v>4945</v>
      </c>
      <c r="L8106" s="14">
        <f>AND(vyberHrace&lt;&gt;"",ISNUMBER(SEARCH(vyberHrace,$B8106)))</f>
      </c>
      <c r="M8106" s="14">
        <f>AND($I8106=MID(kododd,1,2),$J8106=MID(kododd,3,3))</f>
      </c>
    </row>
    <row r="8107">
      <c r="A8107" s="95">
        <v>50927</v>
      </c>
      <c r="B8107" s="93" t="s">
        <v>2156</v>
      </c>
      <c r="C8107" s="93" t="s">
        <v>3255</v>
      </c>
      <c r="D8107" s="95">
        <v>1198</v>
      </c>
      <c r="F8107" s="95">
        <v>23771151</v>
      </c>
      <c r="G8107" s="95">
        <v>0</v>
      </c>
      <c r="H8107" s="93" t="s">
        <v>8976</v>
      </c>
      <c r="I8107" s="93" t="s">
        <v>23898</v>
      </c>
      <c r="J8107" s="93" t="s">
        <v>20879</v>
      </c>
      <c r="K8107" s="93" t="s">
        <v>4945</v>
      </c>
      <c r="L8107" s="14">
        <f>AND(vyberHrace&lt;&gt;"",ISNUMBER(SEARCH(vyberHrace,$B8107)))</f>
      </c>
      <c r="M8107" s="14">
        <f>AND($I8107=MID(kododd,1,2),$J8107=MID(kododd,3,3))</f>
      </c>
    </row>
    <row r="8108">
      <c r="A8108" s="95">
        <v>44775</v>
      </c>
      <c r="B8108" s="93" t="s">
        <v>8707</v>
      </c>
      <c r="C8108" s="93" t="s">
        <v>1400</v>
      </c>
      <c r="D8108" s="95">
        <v>1091</v>
      </c>
      <c r="F8108" s="95">
        <v>23721146</v>
      </c>
      <c r="G8108" s="95">
        <v>0</v>
      </c>
      <c r="H8108" s="93" t="s">
        <v>8976</v>
      </c>
      <c r="I8108" s="93" t="s">
        <v>23898</v>
      </c>
      <c r="J8108" s="93" t="s">
        <v>20847</v>
      </c>
      <c r="K8108" s="93" t="s">
        <v>5144</v>
      </c>
      <c r="L8108" s="14">
        <f>AND(vyberHrace&lt;&gt;"",ISNUMBER(SEARCH(vyberHrace,$B8108)))</f>
      </c>
      <c r="M8108" s="14">
        <f>AND($I8108=MID(kododd,1,2),$J8108=MID(kododd,3,3))</f>
      </c>
    </row>
    <row r="8109">
      <c r="A8109" s="95">
        <v>44774</v>
      </c>
      <c r="B8109" s="93" t="s">
        <v>8720</v>
      </c>
      <c r="C8109" s="93" t="s">
        <v>1402</v>
      </c>
      <c r="D8109" s="95">
        <v>1109</v>
      </c>
      <c r="F8109" s="95">
        <v>23721154</v>
      </c>
      <c r="G8109" s="95">
        <v>250</v>
      </c>
      <c r="H8109" s="93" t="s">
        <v>8976</v>
      </c>
      <c r="I8109" s="93" t="s">
        <v>23898</v>
      </c>
      <c r="J8109" s="93" t="s">
        <v>20847</v>
      </c>
      <c r="K8109" s="93" t="s">
        <v>5144</v>
      </c>
      <c r="L8109" s="14">
        <f>AND(vyberHrace&lt;&gt;"",ISNUMBER(SEARCH(vyberHrace,$B8109)))</f>
      </c>
      <c r="M8109" s="14">
        <f>AND($I8109=MID(kododd,1,2),$J8109=MID(kododd,3,3))</f>
      </c>
    </row>
    <row r="8110">
      <c r="A8110" s="95">
        <v>43137</v>
      </c>
      <c r="B8110" s="93" t="s">
        <v>14735</v>
      </c>
      <c r="C8110" s="93" t="s">
        <v>1408</v>
      </c>
      <c r="D8110" s="95">
        <v>1227</v>
      </c>
      <c r="F8110" s="95">
        <v>23743530</v>
      </c>
      <c r="G8110" s="95">
        <v>250</v>
      </c>
      <c r="H8110" s="93" t="s">
        <v>8976</v>
      </c>
      <c r="I8110" s="93" t="s">
        <v>23898</v>
      </c>
      <c r="J8110" s="93" t="s">
        <v>20925</v>
      </c>
      <c r="K8110" s="93" t="s">
        <v>1495</v>
      </c>
      <c r="L8110" s="14">
        <f>AND(vyberHrace&lt;&gt;"",ISNUMBER(SEARCH(vyberHrace,$B8110)))</f>
      </c>
      <c r="M8110" s="14">
        <f>AND($I8110=MID(kododd,1,2),$J8110=MID(kododd,3,3))</f>
      </c>
    </row>
    <row r="8111">
      <c r="A8111" s="95">
        <v>58607</v>
      </c>
      <c r="B8111" s="93" t="s">
        <v>25099</v>
      </c>
      <c r="C8111" s="93" t="s">
        <v>1420</v>
      </c>
      <c r="D8111" s="95">
        <v>1623</v>
      </c>
      <c r="E8111" s="95">
        <v>1703</v>
      </c>
      <c r="F8111" s="95">
        <v>23780053</v>
      </c>
      <c r="G8111" s="95">
        <v>250</v>
      </c>
      <c r="H8111" s="93" t="s">
        <v>8976</v>
      </c>
      <c r="I8111" s="93" t="s">
        <v>23898</v>
      </c>
      <c r="J8111" s="93" t="s">
        <v>20855</v>
      </c>
      <c r="K8111" s="93" t="s">
        <v>148</v>
      </c>
      <c r="L8111" s="14">
        <f>AND(vyberHrace&lt;&gt;"",ISNUMBER(SEARCH(vyberHrace,$B8111)))</f>
      </c>
      <c r="M8111" s="14">
        <f>AND($I8111=MID(kododd,1,2),$J8111=MID(kododd,3,3))</f>
      </c>
    </row>
    <row r="8112">
      <c r="A8112" s="95">
        <v>57580</v>
      </c>
      <c r="B8112" s="93" t="s">
        <v>22069</v>
      </c>
      <c r="C8112" s="93" t="s">
        <v>1406</v>
      </c>
      <c r="D8112" s="95">
        <v>2018</v>
      </c>
      <c r="E8112" s="95">
        <v>2055</v>
      </c>
      <c r="F8112" s="95">
        <v>23771143</v>
      </c>
      <c r="G8112" s="95">
        <v>250</v>
      </c>
      <c r="H8112" s="93" t="s">
        <v>8976</v>
      </c>
      <c r="I8112" s="93" t="s">
        <v>23898</v>
      </c>
      <c r="J8112" s="93" t="s">
        <v>20855</v>
      </c>
      <c r="K8112" s="93" t="s">
        <v>148</v>
      </c>
      <c r="L8112" s="14">
        <f>AND(vyberHrace&lt;&gt;"",ISNUMBER(SEARCH(vyberHrace,$B8112)))</f>
      </c>
      <c r="M8112" s="14">
        <f>AND($I8112=MID(kododd,1,2),$J8112=MID(kododd,3,3))</f>
      </c>
    </row>
    <row r="8113">
      <c r="A8113" s="95">
        <v>52886</v>
      </c>
      <c r="B8113" s="93" t="s">
        <v>7741</v>
      </c>
      <c r="C8113" s="93" t="s">
        <v>1411</v>
      </c>
      <c r="D8113" s="95">
        <v>1828</v>
      </c>
      <c r="E8113" s="95">
        <v>1889</v>
      </c>
      <c r="F8113" s="95">
        <v>23752092</v>
      </c>
      <c r="G8113" s="95">
        <v>250</v>
      </c>
      <c r="H8113" s="93" t="s">
        <v>8976</v>
      </c>
      <c r="I8113" s="93" t="s">
        <v>23898</v>
      </c>
      <c r="J8113" s="93" t="s">
        <v>20855</v>
      </c>
      <c r="K8113" s="93" t="s">
        <v>148</v>
      </c>
      <c r="L8113" s="14">
        <f>AND(vyberHrace&lt;&gt;"",ISNUMBER(SEARCH(vyberHrace,$B8113)))</f>
      </c>
      <c r="M8113" s="14">
        <f>AND($I8113=MID(kododd,1,2),$J8113=MID(kododd,3,3))</f>
      </c>
    </row>
    <row r="8114">
      <c r="A8114" s="95">
        <v>50895</v>
      </c>
      <c r="B8114" s="93" t="s">
        <v>6814</v>
      </c>
      <c r="C8114" s="93" t="s">
        <v>1422</v>
      </c>
      <c r="D8114" s="95">
        <v>2027</v>
      </c>
      <c r="E8114" s="95">
        <v>2063</v>
      </c>
      <c r="F8114" s="95">
        <v>23752106</v>
      </c>
      <c r="G8114" s="95">
        <v>250</v>
      </c>
      <c r="H8114" s="93" t="s">
        <v>8976</v>
      </c>
      <c r="I8114" s="93" t="s">
        <v>23898</v>
      </c>
      <c r="J8114" s="93" t="s">
        <v>20855</v>
      </c>
      <c r="K8114" s="93" t="s">
        <v>148</v>
      </c>
      <c r="L8114" s="14">
        <f>AND(vyberHrace&lt;&gt;"",ISNUMBER(SEARCH(vyberHrace,$B8114)))</f>
      </c>
      <c r="M8114" s="14">
        <f>AND($I8114=MID(kododd,1,2),$J8114=MID(kododd,3,3))</f>
      </c>
    </row>
    <row r="8115">
      <c r="A8115" s="95">
        <v>57610</v>
      </c>
      <c r="B8115" s="93" t="s">
        <v>22070</v>
      </c>
      <c r="C8115" s="93" t="s">
        <v>1453</v>
      </c>
      <c r="D8115" s="95">
        <v>1305</v>
      </c>
      <c r="E8115" s="95">
        <v>1514</v>
      </c>
      <c r="F8115" s="95">
        <v>23768533</v>
      </c>
      <c r="G8115" s="95">
        <v>250</v>
      </c>
      <c r="H8115" s="93" t="s">
        <v>8976</v>
      </c>
      <c r="I8115" s="93" t="s">
        <v>23898</v>
      </c>
      <c r="J8115" s="93" t="s">
        <v>20855</v>
      </c>
      <c r="K8115" s="93" t="s">
        <v>148</v>
      </c>
      <c r="L8115" s="14">
        <f>AND(vyberHrace&lt;&gt;"",ISNUMBER(SEARCH(vyberHrace,$B8115)))</f>
      </c>
      <c r="M8115" s="14">
        <f>AND($I8115=MID(kododd,1,2),$J8115=MID(kododd,3,3))</f>
      </c>
    </row>
    <row r="8116">
      <c r="A8116" s="95">
        <v>12147</v>
      </c>
      <c r="B8116" s="93" t="s">
        <v>12488</v>
      </c>
      <c r="C8116" s="93" t="s">
        <v>1475</v>
      </c>
      <c r="D8116" s="95">
        <v>2008</v>
      </c>
      <c r="E8116" s="95">
        <v>2049</v>
      </c>
      <c r="F8116" s="95">
        <v>324698</v>
      </c>
      <c r="G8116" s="95">
        <v>250</v>
      </c>
      <c r="H8116" s="93" t="s">
        <v>8976</v>
      </c>
      <c r="I8116" s="93" t="s">
        <v>23898</v>
      </c>
      <c r="J8116" s="93" t="s">
        <v>20849</v>
      </c>
      <c r="K8116" s="93" t="s">
        <v>23909</v>
      </c>
      <c r="L8116" s="14">
        <f>AND(vyberHrace&lt;&gt;"",ISNUMBER(SEARCH(vyberHrace,$B8116)))</f>
      </c>
      <c r="M8116" s="14">
        <f>AND($I8116=MID(kododd,1,2),$J8116=MID(kododd,3,3))</f>
      </c>
    </row>
    <row r="8117">
      <c r="A8117" s="95">
        <v>57208</v>
      </c>
      <c r="B8117" s="93" t="s">
        <v>12489</v>
      </c>
      <c r="C8117" s="93" t="s">
        <v>1487</v>
      </c>
      <c r="D8117" s="95">
        <v>1162</v>
      </c>
      <c r="E8117" s="95">
        <v>1464</v>
      </c>
      <c r="F8117" s="95">
        <v>23774371</v>
      </c>
      <c r="G8117" s="95">
        <v>250</v>
      </c>
      <c r="H8117" s="93" t="s">
        <v>8976</v>
      </c>
      <c r="I8117" s="93" t="s">
        <v>23898</v>
      </c>
      <c r="J8117" s="93" t="s">
        <v>20922</v>
      </c>
      <c r="K8117" s="93" t="s">
        <v>5566</v>
      </c>
      <c r="L8117" s="14">
        <f>AND(vyberHrace&lt;&gt;"",ISNUMBER(SEARCH(vyberHrace,$B8117)))</f>
      </c>
      <c r="M8117" s="14">
        <f>AND($I8117=MID(kododd,1,2),$J8117=MID(kododd,3,3))</f>
      </c>
    </row>
    <row r="8118">
      <c r="A8118" s="95">
        <v>1917</v>
      </c>
      <c r="B8118" s="93" t="s">
        <v>12491</v>
      </c>
      <c r="C8118" s="93" t="s">
        <v>1432</v>
      </c>
      <c r="D8118" s="95">
        <v>1920</v>
      </c>
      <c r="E8118" s="95">
        <v>1983</v>
      </c>
      <c r="F8118" s="95">
        <v>312479</v>
      </c>
      <c r="G8118" s="95">
        <v>250</v>
      </c>
      <c r="H8118" s="93" t="s">
        <v>8976</v>
      </c>
      <c r="I8118" s="93" t="s">
        <v>23898</v>
      </c>
      <c r="J8118" s="93" t="s">
        <v>20849</v>
      </c>
      <c r="K8118" s="93" t="s">
        <v>23909</v>
      </c>
      <c r="L8118" s="14">
        <f>AND(vyberHrace&lt;&gt;"",ISNUMBER(SEARCH(vyberHrace,$B8118)))</f>
      </c>
      <c r="M8118" s="14">
        <f>AND($I8118=MID(kododd,1,2),$J8118=MID(kododd,3,3))</f>
      </c>
    </row>
    <row r="8119">
      <c r="A8119" s="95">
        <v>28939</v>
      </c>
      <c r="B8119" s="93" t="s">
        <v>12510</v>
      </c>
      <c r="C8119" s="93" t="s">
        <v>1421</v>
      </c>
      <c r="D8119" s="95">
        <v>1298</v>
      </c>
      <c r="F8119" s="95">
        <v>355208</v>
      </c>
      <c r="G8119" s="95">
        <v>0</v>
      </c>
      <c r="H8119" s="93" t="s">
        <v>8976</v>
      </c>
      <c r="I8119" s="93" t="s">
        <v>23898</v>
      </c>
      <c r="J8119" s="93" t="s">
        <v>20849</v>
      </c>
      <c r="K8119" s="93" t="s">
        <v>23909</v>
      </c>
      <c r="L8119" s="14">
        <f>AND(vyberHrace&lt;&gt;"",ISNUMBER(SEARCH(vyberHrace,$B8119)))</f>
      </c>
      <c r="M8119" s="14">
        <f>AND($I8119=MID(kododd,1,2),$J8119=MID(kododd,3,3))</f>
      </c>
    </row>
    <row r="8120">
      <c r="A8120" s="95">
        <v>36437</v>
      </c>
      <c r="B8120" s="93" t="s">
        <v>17219</v>
      </c>
      <c r="C8120" s="93" t="s">
        <v>1414</v>
      </c>
      <c r="D8120" s="95">
        <v>1572</v>
      </c>
      <c r="E8120" s="95">
        <v>1726</v>
      </c>
      <c r="F8120" s="95">
        <v>364592</v>
      </c>
      <c r="G8120" s="95">
        <v>250</v>
      </c>
      <c r="H8120" s="93" t="s">
        <v>8976</v>
      </c>
      <c r="I8120" s="93" t="s">
        <v>23898</v>
      </c>
      <c r="J8120" s="93" t="s">
        <v>20843</v>
      </c>
      <c r="K8120" s="93" t="s">
        <v>5564</v>
      </c>
      <c r="L8120" s="14">
        <f>AND(vyberHrace&lt;&gt;"",ISNUMBER(SEARCH(vyberHrace,$B8120)))</f>
      </c>
      <c r="M8120" s="14">
        <f>AND($I8120=MID(kododd,1,2),$J8120=MID(kododd,3,3))</f>
      </c>
    </row>
    <row r="8121">
      <c r="A8121" s="95">
        <v>60604</v>
      </c>
      <c r="B8121" s="93" t="s">
        <v>27025</v>
      </c>
      <c r="C8121" s="93" t="s">
        <v>1412</v>
      </c>
      <c r="G8121" s="95">
        <v>0</v>
      </c>
      <c r="H8121" s="93" t="s">
        <v>8976</v>
      </c>
      <c r="I8121" s="93" t="s">
        <v>23898</v>
      </c>
      <c r="J8121" s="93" t="s">
        <v>20849</v>
      </c>
      <c r="K8121" s="93" t="s">
        <v>23909</v>
      </c>
      <c r="L8121" s="14">
        <f>AND(vyberHrace&lt;&gt;"",ISNUMBER(SEARCH(vyberHrace,$B8121)))</f>
      </c>
      <c r="M8121" s="14">
        <f>AND($I8121=MID(kododd,1,2),$J8121=MID(kododd,3,3))</f>
      </c>
    </row>
    <row r="8122">
      <c r="A8122" s="95">
        <v>34697</v>
      </c>
      <c r="B8122" s="93" t="s">
        <v>12907</v>
      </c>
      <c r="C8122" s="93" t="s">
        <v>1398</v>
      </c>
      <c r="D8122" s="95">
        <v>1199</v>
      </c>
      <c r="F8122" s="95">
        <v>364606</v>
      </c>
      <c r="G8122" s="95">
        <v>250</v>
      </c>
      <c r="H8122" s="93" t="s">
        <v>8976</v>
      </c>
      <c r="I8122" s="93" t="s">
        <v>23898</v>
      </c>
      <c r="J8122" s="93" t="s">
        <v>20903</v>
      </c>
      <c r="K8122" s="93" t="s">
        <v>6920</v>
      </c>
      <c r="L8122" s="14">
        <f>AND(vyberHrace&lt;&gt;"",ISNUMBER(SEARCH(vyberHrace,$B8122)))</f>
      </c>
      <c r="M8122" s="14">
        <f>AND($I8122=MID(kododd,1,2),$J8122=MID(kododd,3,3))</f>
      </c>
    </row>
    <row r="8123">
      <c r="A8123" s="95">
        <v>26077</v>
      </c>
      <c r="B8123" s="93" t="s">
        <v>17239</v>
      </c>
      <c r="C8123" s="93" t="s">
        <v>1452</v>
      </c>
      <c r="D8123" s="95">
        <v>1936</v>
      </c>
      <c r="E8123" s="95">
        <v>1985</v>
      </c>
      <c r="F8123" s="95">
        <v>326577</v>
      </c>
      <c r="G8123" s="95">
        <v>250</v>
      </c>
      <c r="H8123" s="93" t="s">
        <v>8976</v>
      </c>
      <c r="I8123" s="93" t="s">
        <v>23898</v>
      </c>
      <c r="J8123" s="93" t="s">
        <v>20855</v>
      </c>
      <c r="K8123" s="93" t="s">
        <v>148</v>
      </c>
      <c r="L8123" s="14">
        <f>AND(vyberHrace&lt;&gt;"",ISNUMBER(SEARCH(vyberHrace,$B8123)))</f>
      </c>
      <c r="M8123" s="14">
        <f>AND($I8123=MID(kododd,1,2),$J8123=MID(kododd,3,3))</f>
      </c>
    </row>
    <row r="8124">
      <c r="A8124" s="95">
        <v>17923</v>
      </c>
      <c r="B8124" s="93" t="s">
        <v>17241</v>
      </c>
      <c r="C8124" s="93" t="s">
        <v>1407</v>
      </c>
      <c r="D8124" s="95">
        <v>1240</v>
      </c>
      <c r="G8124" s="95">
        <v>0</v>
      </c>
      <c r="H8124" s="93" t="s">
        <v>8976</v>
      </c>
      <c r="I8124" s="93" t="s">
        <v>23898</v>
      </c>
      <c r="J8124" s="93" t="s">
        <v>20903</v>
      </c>
      <c r="K8124" s="93" t="s">
        <v>6920</v>
      </c>
      <c r="L8124" s="14">
        <f>AND(vyberHrace&lt;&gt;"",ISNUMBER(SEARCH(vyberHrace,$B8124)))</f>
      </c>
      <c r="M8124" s="14">
        <f>AND($I8124=MID(kododd,1,2),$J8124=MID(kododd,3,3))</f>
      </c>
    </row>
    <row r="8125">
      <c r="A8125" s="95">
        <v>36103</v>
      </c>
      <c r="B8125" s="93" t="s">
        <v>17243</v>
      </c>
      <c r="C8125" s="93" t="s">
        <v>1409</v>
      </c>
      <c r="G8125" s="95">
        <v>0</v>
      </c>
      <c r="H8125" s="93" t="s">
        <v>8976</v>
      </c>
      <c r="I8125" s="93" t="s">
        <v>23898</v>
      </c>
      <c r="J8125" s="93" t="s">
        <v>20903</v>
      </c>
      <c r="K8125" s="93" t="s">
        <v>6920</v>
      </c>
      <c r="L8125" s="14">
        <f>AND(vyberHrace&lt;&gt;"",ISNUMBER(SEARCH(vyberHrace,$B8125)))</f>
      </c>
      <c r="M8125" s="14">
        <f>AND($I8125=MID(kododd,1,2),$J8125=MID(kododd,3,3))</f>
      </c>
    </row>
    <row r="8126">
      <c r="A8126" s="95">
        <v>5486</v>
      </c>
      <c r="B8126" s="93" t="s">
        <v>17244</v>
      </c>
      <c r="C8126" s="93" t="s">
        <v>1462</v>
      </c>
      <c r="D8126" s="95">
        <v>1564</v>
      </c>
      <c r="E8126" s="95">
        <v>1741</v>
      </c>
      <c r="F8126" s="95">
        <v>391557</v>
      </c>
      <c r="G8126" s="95">
        <v>250</v>
      </c>
      <c r="H8126" s="93" t="s">
        <v>8976</v>
      </c>
      <c r="I8126" s="93" t="s">
        <v>23898</v>
      </c>
      <c r="J8126" s="93" t="s">
        <v>20902</v>
      </c>
      <c r="K8126" s="93" t="s">
        <v>5177</v>
      </c>
      <c r="L8126" s="14">
        <f>AND(vyberHrace&lt;&gt;"",ISNUMBER(SEARCH(vyberHrace,$B8126)))</f>
      </c>
      <c r="M8126" s="14">
        <f>AND($I8126=MID(kododd,1,2),$J8126=MID(kododd,3,3))</f>
      </c>
    </row>
    <row r="8127">
      <c r="A8127" s="95">
        <v>26553</v>
      </c>
      <c r="B8127" s="93" t="s">
        <v>17244</v>
      </c>
      <c r="C8127" s="93" t="s">
        <v>1403</v>
      </c>
      <c r="D8127" s="95">
        <v>1330</v>
      </c>
      <c r="E8127" s="95">
        <v>1471</v>
      </c>
      <c r="F8127" s="95">
        <v>23752629</v>
      </c>
      <c r="G8127" s="95">
        <v>250</v>
      </c>
      <c r="H8127" s="93" t="s">
        <v>8976</v>
      </c>
      <c r="I8127" s="93" t="s">
        <v>23898</v>
      </c>
      <c r="J8127" s="93" t="s">
        <v>20902</v>
      </c>
      <c r="K8127" s="93" t="s">
        <v>5177</v>
      </c>
      <c r="L8127" s="14">
        <f>AND(vyberHrace&lt;&gt;"",ISNUMBER(SEARCH(vyberHrace,$B8127)))</f>
      </c>
      <c r="M8127" s="14">
        <f>AND($I8127=MID(kododd,1,2),$J8127=MID(kododd,3,3))</f>
      </c>
    </row>
    <row r="8128">
      <c r="A8128" s="95">
        <v>61309</v>
      </c>
      <c r="B8128" s="93" t="s">
        <v>27513</v>
      </c>
      <c r="C8128" s="93" t="s">
        <v>1487</v>
      </c>
      <c r="G8128" s="95">
        <v>250</v>
      </c>
      <c r="H8128" s="93" t="s">
        <v>8976</v>
      </c>
      <c r="I8128" s="93" t="s">
        <v>23898</v>
      </c>
      <c r="J8128" s="93" t="s">
        <v>20855</v>
      </c>
      <c r="K8128" s="93" t="s">
        <v>148</v>
      </c>
      <c r="L8128" s="14">
        <f>AND(vyberHrace&lt;&gt;"",ISNUMBER(SEARCH(vyberHrace,$B8128)))</f>
      </c>
      <c r="M8128" s="14">
        <f>AND($I8128=MID(kododd,1,2),$J8128=MID(kododd,3,3))</f>
      </c>
    </row>
    <row r="8129">
      <c r="A8129" s="95">
        <v>61310</v>
      </c>
      <c r="B8129" s="93" t="s">
        <v>27514</v>
      </c>
      <c r="C8129" s="93" t="s">
        <v>24215</v>
      </c>
      <c r="G8129" s="95">
        <v>250</v>
      </c>
      <c r="H8129" s="93" t="s">
        <v>8976</v>
      </c>
      <c r="I8129" s="93" t="s">
        <v>23898</v>
      </c>
      <c r="J8129" s="93" t="s">
        <v>20855</v>
      </c>
      <c r="K8129" s="93" t="s">
        <v>148</v>
      </c>
      <c r="L8129" s="14">
        <f>AND(vyberHrace&lt;&gt;"",ISNUMBER(SEARCH(vyberHrace,$B8129)))</f>
      </c>
      <c r="M8129" s="14">
        <f>AND($I8129=MID(kododd,1,2),$J8129=MID(kododd,3,3))</f>
      </c>
    </row>
    <row r="8130">
      <c r="A8130" s="95">
        <v>60146</v>
      </c>
      <c r="B8130" s="93" t="s">
        <v>26614</v>
      </c>
      <c r="C8130" s="93" t="s">
        <v>1472</v>
      </c>
      <c r="D8130" s="95">
        <v>1335</v>
      </c>
      <c r="G8130" s="95">
        <v>250</v>
      </c>
      <c r="H8130" s="93" t="s">
        <v>8976</v>
      </c>
      <c r="I8130" s="93" t="s">
        <v>23898</v>
      </c>
      <c r="J8130" s="93" t="s">
        <v>20844</v>
      </c>
      <c r="K8130" s="93" t="s">
        <v>3601</v>
      </c>
      <c r="L8130" s="14">
        <f>AND(vyberHrace&lt;&gt;"",ISNUMBER(SEARCH(vyberHrace,$B8130)))</f>
      </c>
      <c r="M8130" s="14">
        <f>AND($I8130=MID(kododd,1,2),$J8130=MID(kododd,3,3))</f>
      </c>
    </row>
    <row r="8131">
      <c r="A8131" s="95">
        <v>62053</v>
      </c>
      <c r="B8131" s="93" t="s">
        <v>28255</v>
      </c>
      <c r="C8131" s="93" t="s">
        <v>1450</v>
      </c>
      <c r="G8131" s="95">
        <v>250</v>
      </c>
      <c r="H8131" s="93" t="s">
        <v>8976</v>
      </c>
      <c r="I8131" s="93" t="s">
        <v>23898</v>
      </c>
      <c r="J8131" s="93" t="s">
        <v>20860</v>
      </c>
      <c r="K8131" s="93" t="s">
        <v>5137</v>
      </c>
      <c r="L8131" s="14">
        <f>AND(vyberHrace&lt;&gt;"",ISNUMBER(SEARCH(vyberHrace,$B8131)))</f>
      </c>
      <c r="M8131" s="14">
        <f>AND($I8131=MID(kododd,1,2),$J8131=MID(kododd,3,3))</f>
      </c>
    </row>
    <row r="8132">
      <c r="A8132" s="95">
        <v>48926</v>
      </c>
      <c r="B8132" s="93" t="s">
        <v>8255</v>
      </c>
      <c r="C8132" s="93" t="s">
        <v>1400</v>
      </c>
      <c r="G8132" s="95">
        <v>0</v>
      </c>
      <c r="H8132" s="93" t="s">
        <v>8976</v>
      </c>
      <c r="I8132" s="93" t="s">
        <v>23898</v>
      </c>
      <c r="J8132" s="93" t="s">
        <v>20855</v>
      </c>
      <c r="K8132" s="93" t="s">
        <v>148</v>
      </c>
      <c r="L8132" s="14">
        <f>AND(vyberHrace&lt;&gt;"",ISNUMBER(SEARCH(vyberHrace,$B8132)))</f>
      </c>
      <c r="M8132" s="14">
        <f>AND($I8132=MID(kododd,1,2),$J8132=MID(kododd,3,3))</f>
      </c>
    </row>
    <row r="8133">
      <c r="A8133" s="95">
        <v>26824</v>
      </c>
      <c r="B8133" s="93" t="s">
        <v>8263</v>
      </c>
      <c r="C8133" s="93" t="s">
        <v>1403</v>
      </c>
      <c r="D8133" s="95">
        <v>1571</v>
      </c>
      <c r="E8133" s="95">
        <v>1755</v>
      </c>
      <c r="F8133" s="95">
        <v>337218</v>
      </c>
      <c r="G8133" s="95">
        <v>0</v>
      </c>
      <c r="H8133" s="93" t="s">
        <v>8976</v>
      </c>
      <c r="I8133" s="93" t="s">
        <v>23898</v>
      </c>
      <c r="J8133" s="93" t="s">
        <v>20843</v>
      </c>
      <c r="K8133" s="93" t="s">
        <v>5564</v>
      </c>
      <c r="L8133" s="14">
        <f>AND(vyberHrace&lt;&gt;"",ISNUMBER(SEARCH(vyberHrace,$B8133)))</f>
      </c>
      <c r="M8133" s="14">
        <f>AND($I8133=MID(kododd,1,2),$J8133=MID(kododd,3,3))</f>
      </c>
    </row>
    <row r="8134">
      <c r="A8134" s="95">
        <v>4376</v>
      </c>
      <c r="B8134" s="93" t="s">
        <v>18948</v>
      </c>
      <c r="C8134" s="93" t="s">
        <v>1455</v>
      </c>
      <c r="D8134" s="95">
        <v>1823</v>
      </c>
      <c r="E8134" s="95">
        <v>1894</v>
      </c>
      <c r="F8134" s="95">
        <v>376574</v>
      </c>
      <c r="G8134" s="95">
        <v>250</v>
      </c>
      <c r="H8134" s="93" t="s">
        <v>8976</v>
      </c>
      <c r="I8134" s="93" t="s">
        <v>23898</v>
      </c>
      <c r="J8134" s="93" t="s">
        <v>20844</v>
      </c>
      <c r="K8134" s="93" t="s">
        <v>3601</v>
      </c>
      <c r="L8134" s="14">
        <f>AND(vyberHrace&lt;&gt;"",ISNUMBER(SEARCH(vyberHrace,$B8134)))</f>
      </c>
      <c r="M8134" s="14">
        <f>AND($I8134=MID(kododd,1,2),$J8134=MID(kododd,3,3))</f>
      </c>
    </row>
    <row r="8135">
      <c r="A8135" s="95">
        <v>47631</v>
      </c>
      <c r="B8135" s="93" t="s">
        <v>15877</v>
      </c>
      <c r="C8135" s="93" t="s">
        <v>1416</v>
      </c>
      <c r="D8135" s="95">
        <v>1108</v>
      </c>
      <c r="G8135" s="95">
        <v>0</v>
      </c>
      <c r="H8135" s="93" t="s">
        <v>8976</v>
      </c>
      <c r="I8135" s="93" t="s">
        <v>23898</v>
      </c>
      <c r="J8135" s="93" t="s">
        <v>20847</v>
      </c>
      <c r="K8135" s="93" t="s">
        <v>5144</v>
      </c>
      <c r="L8135" s="14">
        <f>AND(vyberHrace&lt;&gt;"",ISNUMBER(SEARCH(vyberHrace,$B8135)))</f>
      </c>
      <c r="M8135" s="14">
        <f>AND($I8135=MID(kododd,1,2),$J8135=MID(kododd,3,3))</f>
      </c>
    </row>
    <row r="8136">
      <c r="A8136" s="95">
        <v>56841</v>
      </c>
      <c r="B8136" s="93" t="s">
        <v>15877</v>
      </c>
      <c r="C8136" s="93" t="s">
        <v>1422</v>
      </c>
      <c r="F8136" s="95">
        <v>23771160</v>
      </c>
      <c r="G8136" s="95">
        <v>0</v>
      </c>
      <c r="H8136" s="93" t="s">
        <v>8976</v>
      </c>
      <c r="I8136" s="93" t="s">
        <v>23898</v>
      </c>
      <c r="J8136" s="93" t="s">
        <v>20855</v>
      </c>
      <c r="K8136" s="93" t="s">
        <v>148</v>
      </c>
      <c r="L8136" s="14">
        <f>AND(vyberHrace&lt;&gt;"",ISNUMBER(SEARCH(vyberHrace,$B8136)))</f>
      </c>
      <c r="M8136" s="14">
        <f>AND($I8136=MID(kododd,1,2),$J8136=MID(kododd,3,3))</f>
      </c>
    </row>
    <row r="8137">
      <c r="A8137" s="95">
        <v>44778</v>
      </c>
      <c r="B8137" s="93" t="s">
        <v>15878</v>
      </c>
      <c r="C8137" s="93" t="s">
        <v>1402</v>
      </c>
      <c r="D8137" s="95">
        <v>1158</v>
      </c>
      <c r="E8137" s="95">
        <v>1474</v>
      </c>
      <c r="F8137" s="95">
        <v>23721162</v>
      </c>
      <c r="G8137" s="95">
        <v>0</v>
      </c>
      <c r="H8137" s="93" t="s">
        <v>8976</v>
      </c>
      <c r="I8137" s="93" t="s">
        <v>23898</v>
      </c>
      <c r="J8137" s="93" t="s">
        <v>20847</v>
      </c>
      <c r="K8137" s="93" t="s">
        <v>5144</v>
      </c>
      <c r="L8137" s="14">
        <f>AND(vyberHrace&lt;&gt;"",ISNUMBER(SEARCH(vyberHrace,$B8137)))</f>
      </c>
      <c r="M8137" s="14">
        <f>AND($I8137=MID(kododd,1,2),$J8137=MID(kododd,3,3))</f>
      </c>
    </row>
    <row r="8138">
      <c r="A8138" s="95">
        <v>54557</v>
      </c>
      <c r="B8138" s="93" t="s">
        <v>2881</v>
      </c>
      <c r="C8138" s="93" t="s">
        <v>1416</v>
      </c>
      <c r="G8138" s="95">
        <v>0</v>
      </c>
      <c r="H8138" s="93" t="s">
        <v>8976</v>
      </c>
      <c r="I8138" s="93" t="s">
        <v>23898</v>
      </c>
      <c r="J8138" s="93" t="s">
        <v>20922</v>
      </c>
      <c r="K8138" s="93" t="s">
        <v>5566</v>
      </c>
      <c r="L8138" s="14">
        <f>AND(vyberHrace&lt;&gt;"",ISNUMBER(SEARCH(vyberHrace,$B8138)))</f>
      </c>
      <c r="M8138" s="14">
        <f>AND($I8138=MID(kododd,1,2),$J8138=MID(kododd,3,3))</f>
      </c>
    </row>
    <row r="8139">
      <c r="A8139" s="95">
        <v>52634</v>
      </c>
      <c r="B8139" s="93" t="s">
        <v>7745</v>
      </c>
      <c r="C8139" s="93" t="s">
        <v>1406</v>
      </c>
      <c r="G8139" s="95">
        <v>0</v>
      </c>
      <c r="H8139" s="93" t="s">
        <v>8976</v>
      </c>
      <c r="I8139" s="93" t="s">
        <v>23898</v>
      </c>
      <c r="J8139" s="93" t="s">
        <v>20880</v>
      </c>
      <c r="K8139" s="93" t="s">
        <v>6862</v>
      </c>
      <c r="L8139" s="14">
        <f>AND(vyberHrace&lt;&gt;"",ISNUMBER(SEARCH(vyberHrace,$B8139)))</f>
      </c>
      <c r="M8139" s="14">
        <f>AND($I8139=MID(kododd,1,2),$J8139=MID(kododd,3,3))</f>
      </c>
    </row>
    <row r="8140">
      <c r="A8140" s="95">
        <v>11183</v>
      </c>
      <c r="B8140" s="93" t="s">
        <v>8504</v>
      </c>
      <c r="C8140" s="93" t="s">
        <v>1440</v>
      </c>
      <c r="D8140" s="95">
        <v>1350</v>
      </c>
      <c r="G8140" s="95">
        <v>0</v>
      </c>
      <c r="H8140" s="93" t="s">
        <v>8976</v>
      </c>
      <c r="I8140" s="93" t="s">
        <v>23898</v>
      </c>
      <c r="J8140" s="93" t="s">
        <v>20937</v>
      </c>
      <c r="K8140" s="93" t="s">
        <v>401</v>
      </c>
      <c r="L8140" s="14">
        <f>AND(vyberHrace&lt;&gt;"",ISNUMBER(SEARCH(vyberHrace,$B8140)))</f>
      </c>
      <c r="M8140" s="14">
        <f>AND($I8140=MID(kododd,1,2),$J8140=MID(kododd,3,3))</f>
      </c>
    </row>
    <row r="8141">
      <c r="A8141" s="95">
        <v>9812</v>
      </c>
      <c r="B8141" s="93" t="s">
        <v>8505</v>
      </c>
      <c r="C8141" s="93" t="s">
        <v>1404</v>
      </c>
      <c r="D8141" s="95">
        <v>1718</v>
      </c>
      <c r="G8141" s="95">
        <v>250</v>
      </c>
      <c r="H8141" s="93" t="s">
        <v>8976</v>
      </c>
      <c r="I8141" s="93" t="s">
        <v>23898</v>
      </c>
      <c r="J8141" s="93" t="s">
        <v>20937</v>
      </c>
      <c r="K8141" s="93" t="s">
        <v>401</v>
      </c>
      <c r="L8141" s="14">
        <f>AND(vyberHrace&lt;&gt;"",ISNUMBER(SEARCH(vyberHrace,$B8141)))</f>
      </c>
      <c r="M8141" s="14">
        <f>AND($I8141=MID(kododd,1,2),$J8141=MID(kododd,3,3))</f>
      </c>
    </row>
    <row r="8142">
      <c r="A8142" s="95">
        <v>9457</v>
      </c>
      <c r="B8142" s="93" t="s">
        <v>8506</v>
      </c>
      <c r="C8142" s="93" t="s">
        <v>1442</v>
      </c>
      <c r="D8142" s="95">
        <v>1686</v>
      </c>
      <c r="G8142" s="95">
        <v>0</v>
      </c>
      <c r="H8142" s="93" t="s">
        <v>8976</v>
      </c>
      <c r="I8142" s="93" t="s">
        <v>23898</v>
      </c>
      <c r="J8142" s="93" t="s">
        <v>20937</v>
      </c>
      <c r="K8142" s="93" t="s">
        <v>401</v>
      </c>
      <c r="L8142" s="14">
        <f>AND(vyberHrace&lt;&gt;"",ISNUMBER(SEARCH(vyberHrace,$B8142)))</f>
      </c>
      <c r="M8142" s="14">
        <f>AND($I8142=MID(kododd,1,2),$J8142=MID(kododd,3,3))</f>
      </c>
    </row>
    <row r="8143">
      <c r="A8143" s="95">
        <v>3251</v>
      </c>
      <c r="B8143" s="93" t="s">
        <v>8514</v>
      </c>
      <c r="C8143" s="93" t="s">
        <v>1440</v>
      </c>
      <c r="D8143" s="95">
        <v>1628</v>
      </c>
      <c r="E8143" s="95">
        <v>1859</v>
      </c>
      <c r="F8143" s="95">
        <v>312061</v>
      </c>
      <c r="G8143" s="95">
        <v>250</v>
      </c>
      <c r="H8143" s="93" t="s">
        <v>8976</v>
      </c>
      <c r="I8143" s="93" t="s">
        <v>23898</v>
      </c>
      <c r="J8143" s="93" t="s">
        <v>20880</v>
      </c>
      <c r="K8143" s="93" t="s">
        <v>6862</v>
      </c>
      <c r="L8143" s="14">
        <f>AND(vyberHrace&lt;&gt;"",ISNUMBER(SEARCH(vyberHrace,$B8143)))</f>
      </c>
      <c r="M8143" s="14">
        <f>AND($I8143=MID(kododd,1,2),$J8143=MID(kododd,3,3))</f>
      </c>
    </row>
    <row r="8144">
      <c r="A8144" s="95">
        <v>4506</v>
      </c>
      <c r="B8144" s="93" t="s">
        <v>8517</v>
      </c>
      <c r="C8144" s="93" t="s">
        <v>1415</v>
      </c>
      <c r="D8144" s="95">
        <v>1992</v>
      </c>
      <c r="E8144" s="95">
        <v>2016</v>
      </c>
      <c r="F8144" s="95">
        <v>309540</v>
      </c>
      <c r="G8144" s="95">
        <v>250</v>
      </c>
      <c r="H8144" s="93" t="s">
        <v>8976</v>
      </c>
      <c r="I8144" s="93" t="s">
        <v>23898</v>
      </c>
      <c r="J8144" s="93" t="s">
        <v>20922</v>
      </c>
      <c r="K8144" s="93" t="s">
        <v>5566</v>
      </c>
      <c r="L8144" s="14">
        <f>AND(vyberHrace&lt;&gt;"",ISNUMBER(SEARCH(vyberHrace,$B8144)))</f>
      </c>
      <c r="M8144" s="14">
        <f>AND($I8144=MID(kododd,1,2),$J8144=MID(kododd,3,3))</f>
      </c>
    </row>
    <row r="8145">
      <c r="A8145" s="95">
        <v>55463</v>
      </c>
      <c r="B8145" s="93" t="s">
        <v>22071</v>
      </c>
      <c r="C8145" s="93" t="s">
        <v>1420</v>
      </c>
      <c r="F8145" s="95">
        <v>23771178</v>
      </c>
      <c r="G8145" s="95">
        <v>0</v>
      </c>
      <c r="H8145" s="93" t="s">
        <v>8976</v>
      </c>
      <c r="I8145" s="93" t="s">
        <v>23898</v>
      </c>
      <c r="J8145" s="93" t="s">
        <v>20855</v>
      </c>
      <c r="K8145" s="93" t="s">
        <v>148</v>
      </c>
      <c r="L8145" s="14">
        <f>AND(vyberHrace&lt;&gt;"",ISNUMBER(SEARCH(vyberHrace,$B8145)))</f>
      </c>
      <c r="M8145" s="14">
        <f>AND($I8145=MID(kododd,1,2),$J8145=MID(kododd,3,3))</f>
      </c>
    </row>
    <row r="8146">
      <c r="A8146" s="95">
        <v>48770</v>
      </c>
      <c r="B8146" s="93" t="s">
        <v>6305</v>
      </c>
      <c r="C8146" s="93" t="s">
        <v>1412</v>
      </c>
      <c r="D8146" s="95">
        <v>1564</v>
      </c>
      <c r="E8146" s="95">
        <v>1766</v>
      </c>
      <c r="F8146" s="95">
        <v>23733705</v>
      </c>
      <c r="G8146" s="95">
        <v>250</v>
      </c>
      <c r="H8146" s="93" t="s">
        <v>8976</v>
      </c>
      <c r="I8146" s="93" t="s">
        <v>23898</v>
      </c>
      <c r="J8146" s="93" t="s">
        <v>20860</v>
      </c>
      <c r="K8146" s="93" t="s">
        <v>5137</v>
      </c>
      <c r="L8146" s="14">
        <f>AND(vyberHrace&lt;&gt;"",ISNUMBER(SEARCH(vyberHrace,$B8146)))</f>
      </c>
      <c r="M8146" s="14">
        <f>AND($I8146=MID(kododd,1,2),$J8146=MID(kododd,3,3))</f>
      </c>
    </row>
    <row r="8147">
      <c r="A8147" s="95">
        <v>54947</v>
      </c>
      <c r="B8147" s="93" t="s">
        <v>2888</v>
      </c>
      <c r="C8147" s="93" t="s">
        <v>1422</v>
      </c>
      <c r="G8147" s="95">
        <v>250</v>
      </c>
      <c r="H8147" s="93" t="s">
        <v>8976</v>
      </c>
      <c r="I8147" s="93" t="s">
        <v>23898</v>
      </c>
      <c r="J8147" s="93" t="s">
        <v>20969</v>
      </c>
      <c r="K8147" s="93" t="s">
        <v>4717</v>
      </c>
      <c r="L8147" s="14">
        <f>AND(vyberHrace&lt;&gt;"",ISNUMBER(SEARCH(vyberHrace,$B8147)))</f>
      </c>
      <c r="M8147" s="14">
        <f>AND($I8147=MID(kododd,1,2),$J8147=MID(kododd,3,3))</f>
      </c>
    </row>
    <row r="8148">
      <c r="A8148" s="95">
        <v>58807</v>
      </c>
      <c r="B8148" s="93" t="s">
        <v>25279</v>
      </c>
      <c r="C8148" s="93" t="s">
        <v>1436</v>
      </c>
      <c r="G8148" s="95">
        <v>0</v>
      </c>
      <c r="H8148" s="93" t="s">
        <v>8976</v>
      </c>
      <c r="I8148" s="93" t="s">
        <v>23898</v>
      </c>
      <c r="J8148" s="93" t="s">
        <v>20890</v>
      </c>
      <c r="K8148" s="93" t="s">
        <v>246</v>
      </c>
      <c r="L8148" s="14">
        <f>AND(vyberHrace&lt;&gt;"",ISNUMBER(SEARCH(vyberHrace,$B8148)))</f>
      </c>
      <c r="M8148" s="14">
        <f>AND($I8148=MID(kododd,1,2),$J8148=MID(kododd,3,3))</f>
      </c>
    </row>
    <row r="8149">
      <c r="A8149" s="95">
        <v>54705</v>
      </c>
      <c r="B8149" s="93" t="s">
        <v>2850</v>
      </c>
      <c r="C8149" s="93" t="s">
        <v>1411</v>
      </c>
      <c r="F8149" s="95">
        <v>23783281</v>
      </c>
      <c r="G8149" s="95">
        <v>250</v>
      </c>
      <c r="H8149" s="93" t="s">
        <v>8976</v>
      </c>
      <c r="I8149" s="93" t="s">
        <v>23898</v>
      </c>
      <c r="J8149" s="93" t="s">
        <v>20855</v>
      </c>
      <c r="K8149" s="93" t="s">
        <v>148</v>
      </c>
      <c r="L8149" s="14">
        <f>AND(vyberHrace&lt;&gt;"",ISNUMBER(SEARCH(vyberHrace,$B8149)))</f>
      </c>
      <c r="M8149" s="14">
        <f>AND($I8149=MID(kododd,1,2),$J8149=MID(kododd,3,3))</f>
      </c>
    </row>
    <row r="8150">
      <c r="A8150" s="95">
        <v>54914</v>
      </c>
      <c r="B8150" s="93" t="s">
        <v>2864</v>
      </c>
      <c r="C8150" s="93" t="s">
        <v>1406</v>
      </c>
      <c r="F8150" s="95">
        <v>23754699</v>
      </c>
      <c r="G8150" s="95">
        <v>0</v>
      </c>
      <c r="H8150" s="93" t="s">
        <v>8976</v>
      </c>
      <c r="I8150" s="93" t="s">
        <v>23898</v>
      </c>
      <c r="J8150" s="93" t="s">
        <v>20847</v>
      </c>
      <c r="K8150" s="93" t="s">
        <v>5144</v>
      </c>
      <c r="L8150" s="14">
        <f>AND(vyberHrace&lt;&gt;"",ISNUMBER(SEARCH(vyberHrace,$B8150)))</f>
      </c>
      <c r="M8150" s="14">
        <f>AND($I8150=MID(kododd,1,2),$J8150=MID(kododd,3,3))</f>
      </c>
    </row>
    <row r="8151">
      <c r="A8151" s="95">
        <v>54915</v>
      </c>
      <c r="B8151" s="93" t="s">
        <v>2865</v>
      </c>
      <c r="C8151" s="93" t="s">
        <v>1420</v>
      </c>
      <c r="G8151" s="95">
        <v>0</v>
      </c>
      <c r="H8151" s="93" t="s">
        <v>8976</v>
      </c>
      <c r="I8151" s="93" t="s">
        <v>23898</v>
      </c>
      <c r="J8151" s="93" t="s">
        <v>20847</v>
      </c>
      <c r="K8151" s="93" t="s">
        <v>5144</v>
      </c>
      <c r="L8151" s="14">
        <f>AND(vyberHrace&lt;&gt;"",ISNUMBER(SEARCH(vyberHrace,$B8151)))</f>
      </c>
      <c r="M8151" s="14">
        <f>AND($I8151=MID(kododd,1,2),$J8151=MID(kododd,3,3))</f>
      </c>
    </row>
    <row r="8152">
      <c r="A8152" s="95">
        <v>62398</v>
      </c>
      <c r="B8152" s="93" t="s">
        <v>28567</v>
      </c>
      <c r="C8152" s="93" t="s">
        <v>1411</v>
      </c>
      <c r="D8152" s="95">
        <v>1008</v>
      </c>
      <c r="F8152" s="95">
        <v>571005781</v>
      </c>
      <c r="G8152" s="95">
        <v>250</v>
      </c>
      <c r="H8152" s="93" t="s">
        <v>8976</v>
      </c>
      <c r="I8152" s="93" t="s">
        <v>23898</v>
      </c>
      <c r="J8152" s="93" t="s">
        <v>20847</v>
      </c>
      <c r="K8152" s="93" t="s">
        <v>5144</v>
      </c>
      <c r="L8152" s="14">
        <f>AND(vyberHrace&lt;&gt;"",ISNUMBER(SEARCH(vyberHrace,$B8152)))</f>
      </c>
      <c r="M8152" s="14">
        <f>AND($I8152=MID(kododd,1,2),$J8152=MID(kododd,3,3))</f>
      </c>
    </row>
    <row r="8153">
      <c r="A8153" s="95">
        <v>6525</v>
      </c>
      <c r="B8153" s="93" t="s">
        <v>6342</v>
      </c>
      <c r="C8153" s="93" t="s">
        <v>1432</v>
      </c>
      <c r="D8153" s="95">
        <v>1798</v>
      </c>
      <c r="E8153" s="95">
        <v>1873</v>
      </c>
      <c r="F8153" s="95">
        <v>318582</v>
      </c>
      <c r="G8153" s="95">
        <v>250</v>
      </c>
      <c r="H8153" s="93" t="s">
        <v>8976</v>
      </c>
      <c r="I8153" s="93" t="s">
        <v>23898</v>
      </c>
      <c r="J8153" s="93" t="s">
        <v>20867</v>
      </c>
      <c r="K8153" s="93" t="s">
        <v>13687</v>
      </c>
      <c r="L8153" s="14">
        <f>AND(vyberHrace&lt;&gt;"",ISNUMBER(SEARCH(vyberHrace,$B8153)))</f>
      </c>
      <c r="M8153" s="14">
        <f>AND($I8153=MID(kododd,1,2),$J8153=MID(kododd,3,3))</f>
      </c>
    </row>
    <row r="8154">
      <c r="A8154" s="95">
        <v>62338</v>
      </c>
      <c r="B8154" s="93" t="s">
        <v>28513</v>
      </c>
      <c r="C8154" s="93" t="s">
        <v>1424</v>
      </c>
      <c r="G8154" s="95">
        <v>0</v>
      </c>
      <c r="H8154" s="93" t="s">
        <v>8976</v>
      </c>
      <c r="I8154" s="93" t="s">
        <v>23898</v>
      </c>
      <c r="J8154" s="93" t="s">
        <v>20894</v>
      </c>
      <c r="K8154" s="93" t="s">
        <v>6910</v>
      </c>
      <c r="L8154" s="14">
        <f>AND(vyberHrace&lt;&gt;"",ISNUMBER(SEARCH(vyberHrace,$B8154)))</f>
      </c>
      <c r="M8154" s="14">
        <f>AND($I8154=MID(kododd,1,2),$J8154=MID(kododd,3,3))</f>
      </c>
    </row>
    <row r="8155">
      <c r="A8155" s="95">
        <v>61352</v>
      </c>
      <c r="B8155" s="93" t="s">
        <v>27548</v>
      </c>
      <c r="C8155" s="93" t="s">
        <v>1411</v>
      </c>
      <c r="G8155" s="95">
        <v>250</v>
      </c>
      <c r="H8155" s="93" t="s">
        <v>8976</v>
      </c>
      <c r="I8155" s="93" t="s">
        <v>23898</v>
      </c>
      <c r="J8155" s="93" t="s">
        <v>20849</v>
      </c>
      <c r="K8155" s="93" t="s">
        <v>23909</v>
      </c>
      <c r="L8155" s="14">
        <f>AND(vyberHrace&lt;&gt;"",ISNUMBER(SEARCH(vyberHrace,$B8155)))</f>
      </c>
      <c r="M8155" s="14">
        <f>AND($I8155=MID(kododd,1,2),$J8155=MID(kododd,3,3))</f>
      </c>
    </row>
    <row r="8156">
      <c r="A8156" s="95">
        <v>59671</v>
      </c>
      <c r="B8156" s="93" t="s">
        <v>26053</v>
      </c>
      <c r="C8156" s="93" t="s">
        <v>1420</v>
      </c>
      <c r="G8156" s="95">
        <v>250</v>
      </c>
      <c r="H8156" s="93" t="s">
        <v>8976</v>
      </c>
      <c r="I8156" s="93" t="s">
        <v>23898</v>
      </c>
      <c r="J8156" s="93" t="s">
        <v>20849</v>
      </c>
      <c r="K8156" s="93" t="s">
        <v>23909</v>
      </c>
      <c r="L8156" s="14">
        <f>AND(vyberHrace&lt;&gt;"",ISNUMBER(SEARCH(vyberHrace,$B8156)))</f>
      </c>
      <c r="M8156" s="14">
        <f>AND($I8156=MID(kododd,1,2),$J8156=MID(kododd,3,3))</f>
      </c>
    </row>
    <row r="8157">
      <c r="A8157" s="95">
        <v>12731</v>
      </c>
      <c r="B8157" s="93" t="s">
        <v>8800</v>
      </c>
      <c r="C8157" s="93" t="s">
        <v>1449</v>
      </c>
      <c r="D8157" s="95">
        <v>1406</v>
      </c>
      <c r="G8157" s="95">
        <v>0</v>
      </c>
      <c r="H8157" s="93" t="s">
        <v>8976</v>
      </c>
      <c r="I8157" s="93" t="s">
        <v>23898</v>
      </c>
      <c r="J8157" s="93" t="s">
        <v>20849</v>
      </c>
      <c r="K8157" s="93" t="s">
        <v>23909</v>
      </c>
      <c r="L8157" s="14">
        <f>AND(vyberHrace&lt;&gt;"",ISNUMBER(SEARCH(vyberHrace,$B8157)))</f>
      </c>
      <c r="M8157" s="14">
        <f>AND($I8157=MID(kododd,1,2),$J8157=MID(kododd,3,3))</f>
      </c>
    </row>
    <row r="8158">
      <c r="A8158" s="95">
        <v>43419</v>
      </c>
      <c r="B8158" s="93" t="s">
        <v>8694</v>
      </c>
      <c r="C8158" s="93" t="s">
        <v>1408</v>
      </c>
      <c r="D8158" s="95">
        <v>2052</v>
      </c>
      <c r="E8158" s="95">
        <v>2042</v>
      </c>
      <c r="F8158" s="95">
        <v>397920</v>
      </c>
      <c r="G8158" s="95">
        <v>250</v>
      </c>
      <c r="H8158" s="93" t="s">
        <v>8976</v>
      </c>
      <c r="I8158" s="93" t="s">
        <v>23898</v>
      </c>
      <c r="J8158" s="93" t="s">
        <v>20847</v>
      </c>
      <c r="K8158" s="93" t="s">
        <v>5144</v>
      </c>
      <c r="L8158" s="14">
        <f>AND(vyberHrace&lt;&gt;"",ISNUMBER(SEARCH(vyberHrace,$B8158)))</f>
      </c>
      <c r="M8158" s="14">
        <f>AND($I8158=MID(kododd,1,2),$J8158=MID(kododd,3,3))</f>
      </c>
    </row>
    <row r="8159">
      <c r="A8159" s="95">
        <v>43420</v>
      </c>
      <c r="B8159" s="93" t="s">
        <v>8695</v>
      </c>
      <c r="C8159" s="93" t="s">
        <v>1438</v>
      </c>
      <c r="D8159" s="95">
        <v>1519</v>
      </c>
      <c r="E8159" s="95">
        <v>1653</v>
      </c>
      <c r="F8159" s="95">
        <v>397938</v>
      </c>
      <c r="G8159" s="95">
        <v>0</v>
      </c>
      <c r="H8159" s="93" t="s">
        <v>8976</v>
      </c>
      <c r="I8159" s="93" t="s">
        <v>23898</v>
      </c>
      <c r="J8159" s="93" t="s">
        <v>20847</v>
      </c>
      <c r="K8159" s="93" t="s">
        <v>5144</v>
      </c>
      <c r="L8159" s="14">
        <f>AND(vyberHrace&lt;&gt;"",ISNUMBER(SEARCH(vyberHrace,$B8159)))</f>
      </c>
      <c r="M8159" s="14">
        <f>AND($I8159=MID(kododd,1,2),$J8159=MID(kododd,3,3))</f>
      </c>
    </row>
    <row r="8160">
      <c r="A8160" s="95">
        <v>54536</v>
      </c>
      <c r="B8160" s="93" t="s">
        <v>2836</v>
      </c>
      <c r="C8160" s="93" t="s">
        <v>1421</v>
      </c>
      <c r="G8160" s="95">
        <v>0</v>
      </c>
      <c r="H8160" s="93" t="s">
        <v>8976</v>
      </c>
      <c r="I8160" s="93" t="s">
        <v>23898</v>
      </c>
      <c r="J8160" s="93" t="s">
        <v>20860</v>
      </c>
      <c r="K8160" s="93" t="s">
        <v>5137</v>
      </c>
      <c r="L8160" s="14">
        <f>AND(vyberHrace&lt;&gt;"",ISNUMBER(SEARCH(vyberHrace,$B8160)))</f>
      </c>
      <c r="M8160" s="14">
        <f>AND($I8160=MID(kododd,1,2),$J8160=MID(kododd,3,3))</f>
      </c>
    </row>
    <row r="8161">
      <c r="A8161" s="95">
        <v>45373</v>
      </c>
      <c r="B8161" s="93" t="s">
        <v>8757</v>
      </c>
      <c r="C8161" s="93" t="s">
        <v>1399</v>
      </c>
      <c r="D8161" s="95">
        <v>1100</v>
      </c>
      <c r="G8161" s="95">
        <v>0</v>
      </c>
      <c r="H8161" s="93" t="s">
        <v>8976</v>
      </c>
      <c r="I8161" s="93" t="s">
        <v>23898</v>
      </c>
      <c r="J8161" s="93" t="s">
        <v>20847</v>
      </c>
      <c r="K8161" s="93" t="s">
        <v>5144</v>
      </c>
      <c r="L8161" s="14">
        <f>AND(vyberHrace&lt;&gt;"",ISNUMBER(SEARCH(vyberHrace,$B8161)))</f>
      </c>
      <c r="M8161" s="14">
        <f>AND($I8161=MID(kododd,1,2),$J8161=MID(kododd,3,3))</f>
      </c>
    </row>
    <row r="8162">
      <c r="A8162" s="95">
        <v>55263</v>
      </c>
      <c r="B8162" s="93" t="s">
        <v>2855</v>
      </c>
      <c r="C8162" s="93" t="s">
        <v>1422</v>
      </c>
      <c r="G8162" s="95">
        <v>0</v>
      </c>
      <c r="H8162" s="93" t="s">
        <v>8976</v>
      </c>
      <c r="I8162" s="93" t="s">
        <v>23898</v>
      </c>
      <c r="J8162" s="93" t="s">
        <v>20880</v>
      </c>
      <c r="K8162" s="93" t="s">
        <v>6862</v>
      </c>
      <c r="L8162" s="14">
        <f>AND(vyberHrace&lt;&gt;"",ISNUMBER(SEARCH(vyberHrace,$B8162)))</f>
      </c>
      <c r="M8162" s="14">
        <f>AND($I8162=MID(kododd,1,2),$J8162=MID(kododd,3,3))</f>
      </c>
    </row>
    <row r="8163">
      <c r="A8163" s="95">
        <v>50477</v>
      </c>
      <c r="B8163" s="93" t="s">
        <v>6821</v>
      </c>
      <c r="C8163" s="93" t="s">
        <v>3255</v>
      </c>
      <c r="D8163" s="95">
        <v>1115</v>
      </c>
      <c r="F8163" s="95">
        <v>23735848</v>
      </c>
      <c r="G8163" s="95">
        <v>0</v>
      </c>
      <c r="H8163" s="93" t="s">
        <v>8976</v>
      </c>
      <c r="I8163" s="93" t="s">
        <v>23898</v>
      </c>
      <c r="J8163" s="93" t="s">
        <v>20880</v>
      </c>
      <c r="K8163" s="93" t="s">
        <v>6862</v>
      </c>
      <c r="L8163" s="14">
        <f>AND(vyberHrace&lt;&gt;"",ISNUMBER(SEARCH(vyberHrace,$B8163)))</f>
      </c>
      <c r="M8163" s="14">
        <f>AND($I8163=MID(kododd,1,2),$J8163=MID(kododd,3,3))</f>
      </c>
    </row>
    <row r="8164">
      <c r="A8164" s="95">
        <v>52444</v>
      </c>
      <c r="B8164" s="93" t="s">
        <v>7742</v>
      </c>
      <c r="C8164" s="93" t="s">
        <v>1406</v>
      </c>
      <c r="D8164" s="95">
        <v>1614</v>
      </c>
      <c r="E8164" s="95">
        <v>1724</v>
      </c>
      <c r="F8164" s="95">
        <v>23771186</v>
      </c>
      <c r="G8164" s="95">
        <v>250</v>
      </c>
      <c r="H8164" s="93" t="s">
        <v>8976</v>
      </c>
      <c r="I8164" s="93" t="s">
        <v>23898</v>
      </c>
      <c r="J8164" s="93" t="s">
        <v>20855</v>
      </c>
      <c r="K8164" s="93" t="s">
        <v>148</v>
      </c>
      <c r="L8164" s="14">
        <f>AND(vyberHrace&lt;&gt;"",ISNUMBER(SEARCH(vyberHrace,$B8164)))</f>
      </c>
      <c r="M8164" s="14">
        <f>AND($I8164=MID(kododd,1,2),$J8164=MID(kododd,3,3))</f>
      </c>
    </row>
    <row r="8165">
      <c r="A8165" s="95">
        <v>59239</v>
      </c>
      <c r="B8165" s="93" t="s">
        <v>25668</v>
      </c>
      <c r="C8165" s="93" t="s">
        <v>1486</v>
      </c>
      <c r="G8165" s="95">
        <v>250</v>
      </c>
      <c r="H8165" s="93" t="s">
        <v>8976</v>
      </c>
      <c r="I8165" s="93" t="s">
        <v>23898</v>
      </c>
      <c r="J8165" s="93" t="s">
        <v>20969</v>
      </c>
      <c r="K8165" s="93" t="s">
        <v>4717</v>
      </c>
      <c r="L8165" s="14">
        <f>AND(vyberHrace&lt;&gt;"",ISNUMBER(SEARCH(vyberHrace,$B8165)))</f>
      </c>
      <c r="M8165" s="14">
        <f>AND($I8165=MID(kododd,1,2),$J8165=MID(kododd,3,3))</f>
      </c>
    </row>
    <row r="8166">
      <c r="A8166" s="95">
        <v>56801</v>
      </c>
      <c r="B8166" s="93" t="s">
        <v>22072</v>
      </c>
      <c r="C8166" s="93" t="s">
        <v>1411</v>
      </c>
      <c r="D8166" s="95">
        <v>1118</v>
      </c>
      <c r="F8166" s="95">
        <v>23783290</v>
      </c>
      <c r="G8166" s="95">
        <v>250</v>
      </c>
      <c r="H8166" s="93" t="s">
        <v>8976</v>
      </c>
      <c r="I8166" s="93" t="s">
        <v>23898</v>
      </c>
      <c r="J8166" s="93" t="s">
        <v>20855</v>
      </c>
      <c r="K8166" s="93" t="s">
        <v>148</v>
      </c>
      <c r="L8166" s="14">
        <f>AND(vyberHrace&lt;&gt;"",ISNUMBER(SEARCH(vyberHrace,$B8166)))</f>
      </c>
      <c r="M8166" s="14">
        <f>AND($I8166=MID(kododd,1,2),$J8166=MID(kododd,3,3))</f>
      </c>
    </row>
    <row r="8167">
      <c r="A8167" s="95">
        <v>61675</v>
      </c>
      <c r="B8167" s="93" t="s">
        <v>27834</v>
      </c>
      <c r="C8167" s="93" t="s">
        <v>1433</v>
      </c>
      <c r="G8167" s="95">
        <v>250</v>
      </c>
      <c r="H8167" s="93" t="s">
        <v>8976</v>
      </c>
      <c r="I8167" s="93" t="s">
        <v>23898</v>
      </c>
      <c r="J8167" s="93" t="s">
        <v>20844</v>
      </c>
      <c r="K8167" s="93" t="s">
        <v>3601</v>
      </c>
      <c r="L8167" s="14">
        <f>AND(vyberHrace&lt;&gt;"",ISNUMBER(SEARCH(vyberHrace,$B8167)))</f>
      </c>
      <c r="M8167" s="14">
        <f>AND($I8167=MID(kododd,1,2),$J8167=MID(kododd,3,3))</f>
      </c>
    </row>
    <row r="8168">
      <c r="A8168" s="95">
        <v>44604</v>
      </c>
      <c r="B8168" s="93" t="s">
        <v>10909</v>
      </c>
      <c r="C8168" s="93" t="s">
        <v>1410</v>
      </c>
      <c r="D8168" s="95">
        <v>1502</v>
      </c>
      <c r="E8168" s="95">
        <v>1595</v>
      </c>
      <c r="F8168" s="95">
        <v>23703814</v>
      </c>
      <c r="G8168" s="95">
        <v>250</v>
      </c>
      <c r="H8168" s="93" t="s">
        <v>8976</v>
      </c>
      <c r="I8168" s="93" t="s">
        <v>23898</v>
      </c>
      <c r="J8168" s="93" t="s">
        <v>20847</v>
      </c>
      <c r="K8168" s="93" t="s">
        <v>5144</v>
      </c>
      <c r="L8168" s="14">
        <f>AND(vyberHrace&lt;&gt;"",ISNUMBER(SEARCH(vyberHrace,$B8168)))</f>
      </c>
      <c r="M8168" s="14">
        <f>AND($I8168=MID(kododd,1,2),$J8168=MID(kododd,3,3))</f>
      </c>
    </row>
    <row r="8169">
      <c r="A8169" s="95">
        <v>58585</v>
      </c>
      <c r="B8169" s="93" t="s">
        <v>25079</v>
      </c>
      <c r="C8169" s="93" t="s">
        <v>1422</v>
      </c>
      <c r="F8169" s="95">
        <v>23783303</v>
      </c>
      <c r="G8169" s="95">
        <v>250</v>
      </c>
      <c r="H8169" s="93" t="s">
        <v>8976</v>
      </c>
      <c r="I8169" s="93" t="s">
        <v>23898</v>
      </c>
      <c r="J8169" s="93" t="s">
        <v>20843</v>
      </c>
      <c r="K8169" s="93" t="s">
        <v>5564</v>
      </c>
      <c r="L8169" s="14">
        <f>AND(vyberHrace&lt;&gt;"",ISNUMBER(SEARCH(vyberHrace,$B8169)))</f>
      </c>
      <c r="M8169" s="14">
        <f>AND($I8169=MID(kododd,1,2),$J8169=MID(kododd,3,3))</f>
      </c>
    </row>
    <row r="8170">
      <c r="A8170" s="95">
        <v>43497</v>
      </c>
      <c r="B8170" s="93" t="s">
        <v>7199</v>
      </c>
      <c r="C8170" s="93" t="s">
        <v>1419</v>
      </c>
      <c r="D8170" s="95">
        <v>1056</v>
      </c>
      <c r="F8170" s="95">
        <v>23703830</v>
      </c>
      <c r="G8170" s="95">
        <v>0</v>
      </c>
      <c r="H8170" s="93" t="s">
        <v>8976</v>
      </c>
      <c r="I8170" s="93" t="s">
        <v>23898</v>
      </c>
      <c r="J8170" s="93" t="s">
        <v>20843</v>
      </c>
      <c r="K8170" s="93" t="s">
        <v>5564</v>
      </c>
      <c r="L8170" s="14">
        <f>AND(vyberHrace&lt;&gt;"",ISNUMBER(SEARCH(vyberHrace,$B8170)))</f>
      </c>
      <c r="M8170" s="14">
        <f>AND($I8170=MID(kododd,1,2),$J8170=MID(kododd,3,3))</f>
      </c>
    </row>
    <row r="8171">
      <c r="A8171" s="95">
        <v>6592</v>
      </c>
      <c r="B8171" s="93" t="s">
        <v>15578</v>
      </c>
      <c r="C8171" s="93" t="s">
        <v>1465</v>
      </c>
      <c r="D8171" s="95">
        <v>1880</v>
      </c>
      <c r="G8171" s="95">
        <v>0</v>
      </c>
      <c r="H8171" s="93" t="s">
        <v>8976</v>
      </c>
      <c r="I8171" s="93" t="s">
        <v>23898</v>
      </c>
      <c r="J8171" s="93" t="s">
        <v>20906</v>
      </c>
      <c r="K8171" s="93" t="s">
        <v>4891</v>
      </c>
      <c r="L8171" s="14">
        <f>AND(vyberHrace&lt;&gt;"",ISNUMBER(SEARCH(vyberHrace,$B8171)))</f>
      </c>
      <c r="M8171" s="14">
        <f>AND($I8171=MID(kododd,1,2),$J8171=MID(kododd,3,3))</f>
      </c>
    </row>
    <row r="8172">
      <c r="A8172" s="95">
        <v>1085</v>
      </c>
      <c r="B8172" s="93" t="s">
        <v>15587</v>
      </c>
      <c r="C8172" s="93" t="s">
        <v>1472</v>
      </c>
      <c r="D8172" s="95">
        <v>1920</v>
      </c>
      <c r="E8172" s="95">
        <v>1944</v>
      </c>
      <c r="F8172" s="95">
        <v>337331</v>
      </c>
      <c r="G8172" s="95">
        <v>250</v>
      </c>
      <c r="H8172" s="93" t="s">
        <v>8976</v>
      </c>
      <c r="I8172" s="93" t="s">
        <v>23898</v>
      </c>
      <c r="J8172" s="93" t="s">
        <v>20906</v>
      </c>
      <c r="K8172" s="93" t="s">
        <v>4891</v>
      </c>
      <c r="L8172" s="14">
        <f>AND(vyberHrace&lt;&gt;"",ISNUMBER(SEARCH(vyberHrace,$B8172)))</f>
      </c>
      <c r="M8172" s="14">
        <f>AND($I8172=MID(kododd,1,2),$J8172=MID(kododd,3,3))</f>
      </c>
    </row>
    <row r="8173">
      <c r="A8173" s="95">
        <v>50894</v>
      </c>
      <c r="B8173" s="93" t="s">
        <v>6815</v>
      </c>
      <c r="C8173" s="93" t="s">
        <v>1416</v>
      </c>
      <c r="D8173" s="95">
        <v>1100</v>
      </c>
      <c r="G8173" s="95">
        <v>0</v>
      </c>
      <c r="H8173" s="93" t="s">
        <v>8976</v>
      </c>
      <c r="I8173" s="93" t="s">
        <v>23898</v>
      </c>
      <c r="J8173" s="93" t="s">
        <v>20855</v>
      </c>
      <c r="K8173" s="93" t="s">
        <v>148</v>
      </c>
      <c r="L8173" s="14">
        <f>AND(vyberHrace&lt;&gt;"",ISNUMBER(SEARCH(vyberHrace,$B8173)))</f>
      </c>
      <c r="M8173" s="14">
        <f>AND($I8173=MID(kododd,1,2),$J8173=MID(kododd,3,3))</f>
      </c>
    </row>
    <row r="8174">
      <c r="A8174" s="95">
        <v>62524</v>
      </c>
      <c r="B8174" s="93" t="s">
        <v>28964</v>
      </c>
      <c r="C8174" s="93" t="s">
        <v>1416</v>
      </c>
      <c r="F8174" s="95">
        <v>571000925</v>
      </c>
      <c r="G8174" s="95">
        <v>500</v>
      </c>
      <c r="H8174" s="93" t="s">
        <v>8976</v>
      </c>
      <c r="I8174" s="93" t="s">
        <v>23898</v>
      </c>
      <c r="J8174" s="93" t="s">
        <v>23412</v>
      </c>
      <c r="K8174" s="93" t="s">
        <v>21360</v>
      </c>
      <c r="L8174" s="14">
        <f>AND(vyberHrace&lt;&gt;"",ISNUMBER(SEARCH(vyberHrace,$B8174)))</f>
      </c>
      <c r="M8174" s="14">
        <f>AND($I8174=MID(kododd,1,2),$J8174=MID(kododd,3,3))</f>
      </c>
    </row>
    <row r="8175">
      <c r="A8175" s="95">
        <v>5922</v>
      </c>
      <c r="B8175" s="93" t="s">
        <v>15600</v>
      </c>
      <c r="C8175" s="93" t="s">
        <v>1432</v>
      </c>
      <c r="D8175" s="95">
        <v>1820</v>
      </c>
      <c r="E8175" s="95">
        <v>1907</v>
      </c>
      <c r="F8175" s="95">
        <v>318760</v>
      </c>
      <c r="G8175" s="95">
        <v>250</v>
      </c>
      <c r="H8175" s="93" t="s">
        <v>8976</v>
      </c>
      <c r="I8175" s="93" t="s">
        <v>23898</v>
      </c>
      <c r="J8175" s="93" t="s">
        <v>20867</v>
      </c>
      <c r="K8175" s="93" t="s">
        <v>13687</v>
      </c>
      <c r="L8175" s="14">
        <f>AND(vyberHrace&lt;&gt;"",ISNUMBER(SEARCH(vyberHrace,$B8175)))</f>
      </c>
      <c r="M8175" s="14">
        <f>AND($I8175=MID(kododd,1,2),$J8175=MID(kododd,3,3))</f>
      </c>
    </row>
    <row r="8176">
      <c r="A8176" s="95">
        <v>63345</v>
      </c>
      <c r="B8176" s="93" t="s">
        <v>28965</v>
      </c>
      <c r="C8176" s="93" t="s">
        <v>24215</v>
      </c>
      <c r="G8176" s="95">
        <v>250</v>
      </c>
      <c r="H8176" s="93" t="s">
        <v>8976</v>
      </c>
      <c r="I8176" s="93" t="s">
        <v>23898</v>
      </c>
      <c r="J8176" s="93" t="s">
        <v>20847</v>
      </c>
      <c r="K8176" s="93" t="s">
        <v>5144</v>
      </c>
      <c r="L8176" s="14">
        <f>AND(vyberHrace&lt;&gt;"",ISNUMBER(SEARCH(vyberHrace,$B8176)))</f>
      </c>
      <c r="M8176" s="14">
        <f>AND($I8176=MID(kododd,1,2),$J8176=MID(kododd,3,3))</f>
      </c>
    </row>
    <row r="8177">
      <c r="A8177" s="95">
        <v>14380</v>
      </c>
      <c r="B8177" s="93" t="s">
        <v>15631</v>
      </c>
      <c r="C8177" s="93" t="s">
        <v>1448</v>
      </c>
      <c r="D8177" s="95">
        <v>1783</v>
      </c>
      <c r="E8177" s="95">
        <v>1886</v>
      </c>
      <c r="F8177" s="95">
        <v>333581</v>
      </c>
      <c r="G8177" s="95">
        <v>250</v>
      </c>
      <c r="H8177" s="93" t="s">
        <v>8976</v>
      </c>
      <c r="I8177" s="93" t="s">
        <v>23898</v>
      </c>
      <c r="J8177" s="93" t="s">
        <v>20847</v>
      </c>
      <c r="K8177" s="93" t="s">
        <v>5144</v>
      </c>
      <c r="L8177" s="14">
        <f>AND(vyberHrace&lt;&gt;"",ISNUMBER(SEARCH(vyberHrace,$B8177)))</f>
      </c>
      <c r="M8177" s="14">
        <f>AND($I8177=MID(kododd,1,2),$J8177=MID(kododd,3,3))</f>
      </c>
    </row>
    <row r="8178">
      <c r="A8178" s="95">
        <v>42004</v>
      </c>
      <c r="B8178" s="93" t="s">
        <v>15651</v>
      </c>
      <c r="C8178" s="93" t="s">
        <v>1443</v>
      </c>
      <c r="D8178" s="95">
        <v>1613</v>
      </c>
      <c r="E8178" s="95">
        <v>1792</v>
      </c>
      <c r="F8178" s="95">
        <v>389790</v>
      </c>
      <c r="G8178" s="95">
        <v>0</v>
      </c>
      <c r="H8178" s="93" t="s">
        <v>8976</v>
      </c>
      <c r="I8178" s="93" t="s">
        <v>23898</v>
      </c>
      <c r="J8178" s="93" t="s">
        <v>20902</v>
      </c>
      <c r="K8178" s="93" t="s">
        <v>5177</v>
      </c>
      <c r="L8178" s="14">
        <f>AND(vyberHrace&lt;&gt;"",ISNUMBER(SEARCH(vyberHrace,$B8178)))</f>
      </c>
      <c r="M8178" s="14">
        <f>AND($I8178=MID(kododd,1,2),$J8178=MID(kododd,3,3))</f>
      </c>
    </row>
    <row r="8179">
      <c r="A8179" s="95">
        <v>52756</v>
      </c>
      <c r="B8179" s="93" t="s">
        <v>7724</v>
      </c>
      <c r="C8179" s="93" t="s">
        <v>1411</v>
      </c>
      <c r="G8179" s="95">
        <v>0</v>
      </c>
      <c r="H8179" s="93" t="s">
        <v>8976</v>
      </c>
      <c r="I8179" s="93" t="s">
        <v>23898</v>
      </c>
      <c r="J8179" s="93" t="s">
        <v>20860</v>
      </c>
      <c r="K8179" s="93" t="s">
        <v>5137</v>
      </c>
      <c r="L8179" s="14">
        <f>AND(vyberHrace&lt;&gt;"",ISNUMBER(SEARCH(vyberHrace,$B8179)))</f>
      </c>
      <c r="M8179" s="14">
        <f>AND($I8179=MID(kododd,1,2),$J8179=MID(kododd,3,3))</f>
      </c>
    </row>
    <row r="8180">
      <c r="A8180" s="95">
        <v>12734</v>
      </c>
      <c r="B8180" s="93" t="s">
        <v>18180</v>
      </c>
      <c r="C8180" s="93" t="s">
        <v>1470</v>
      </c>
      <c r="D8180" s="95">
        <v>1515</v>
      </c>
      <c r="F8180" s="95">
        <v>370690</v>
      </c>
      <c r="G8180" s="95">
        <v>250</v>
      </c>
      <c r="H8180" s="93" t="s">
        <v>8976</v>
      </c>
      <c r="I8180" s="93" t="s">
        <v>23898</v>
      </c>
      <c r="J8180" s="93" t="s">
        <v>20906</v>
      </c>
      <c r="K8180" s="93" t="s">
        <v>4891</v>
      </c>
      <c r="L8180" s="14">
        <f>AND(vyberHrace&lt;&gt;"",ISNUMBER(SEARCH(vyberHrace,$B8180)))</f>
      </c>
      <c r="M8180" s="14">
        <f>AND($I8180=MID(kododd,1,2),$J8180=MID(kododd,3,3))</f>
      </c>
    </row>
    <row r="8181">
      <c r="A8181" s="95">
        <v>57400</v>
      </c>
      <c r="B8181" s="93" t="s">
        <v>21396</v>
      </c>
      <c r="C8181" s="93" t="s">
        <v>1412</v>
      </c>
      <c r="D8181" s="95">
        <v>1214</v>
      </c>
      <c r="E8181" s="95">
        <v>1506</v>
      </c>
      <c r="F8181" s="95">
        <v>23783320</v>
      </c>
      <c r="G8181" s="95">
        <v>250</v>
      </c>
      <c r="H8181" s="93" t="s">
        <v>8976</v>
      </c>
      <c r="I8181" s="93" t="s">
        <v>23898</v>
      </c>
      <c r="J8181" s="93" t="s">
        <v>20860</v>
      </c>
      <c r="K8181" s="93" t="s">
        <v>5137</v>
      </c>
      <c r="L8181" s="14">
        <f>AND(vyberHrace&lt;&gt;"",ISNUMBER(SEARCH(vyberHrace,$B8181)))</f>
      </c>
      <c r="M8181" s="14">
        <f>AND($I8181=MID(kododd,1,2),$J8181=MID(kododd,3,3))</f>
      </c>
    </row>
    <row r="8182">
      <c r="A8182" s="95">
        <v>55360</v>
      </c>
      <c r="B8182" s="93" t="s">
        <v>22105</v>
      </c>
      <c r="C8182" s="93" t="s">
        <v>1418</v>
      </c>
      <c r="G8182" s="95">
        <v>0</v>
      </c>
      <c r="H8182" s="93" t="s">
        <v>8976</v>
      </c>
      <c r="I8182" s="93" t="s">
        <v>23898</v>
      </c>
      <c r="J8182" s="93" t="s">
        <v>20879</v>
      </c>
      <c r="K8182" s="93" t="s">
        <v>4945</v>
      </c>
      <c r="L8182" s="14">
        <f>AND(vyberHrace&lt;&gt;"",ISNUMBER(SEARCH(vyberHrace,$B8182)))</f>
      </c>
      <c r="M8182" s="14">
        <f>AND($I8182=MID(kododd,1,2),$J8182=MID(kododd,3,3))</f>
      </c>
    </row>
    <row r="8183">
      <c r="A8183" s="95">
        <v>52891</v>
      </c>
      <c r="B8183" s="93" t="s">
        <v>7752</v>
      </c>
      <c r="C8183" s="93" t="s">
        <v>1422</v>
      </c>
      <c r="G8183" s="95">
        <v>250</v>
      </c>
      <c r="H8183" s="93" t="s">
        <v>8976</v>
      </c>
      <c r="I8183" s="93" t="s">
        <v>23898</v>
      </c>
      <c r="J8183" s="93" t="s">
        <v>20879</v>
      </c>
      <c r="K8183" s="93" t="s">
        <v>4945</v>
      </c>
      <c r="L8183" s="14">
        <f>AND(vyberHrace&lt;&gt;"",ISNUMBER(SEARCH(vyberHrace,$B8183)))</f>
      </c>
      <c r="M8183" s="14">
        <f>AND($I8183=MID(kododd,1,2),$J8183=MID(kododd,3,3))</f>
      </c>
    </row>
    <row r="8184">
      <c r="A8184" s="95">
        <v>57149</v>
      </c>
      <c r="B8184" s="93" t="s">
        <v>22050</v>
      </c>
      <c r="C8184" s="93" t="s">
        <v>3255</v>
      </c>
      <c r="D8184" s="95">
        <v>1396</v>
      </c>
      <c r="E8184" s="95">
        <v>1584</v>
      </c>
      <c r="F8184" s="95">
        <v>23766298</v>
      </c>
      <c r="G8184" s="95">
        <v>250</v>
      </c>
      <c r="H8184" s="93" t="s">
        <v>8976</v>
      </c>
      <c r="I8184" s="93" t="s">
        <v>23898</v>
      </c>
      <c r="J8184" s="93" t="s">
        <v>20843</v>
      </c>
      <c r="K8184" s="93" t="s">
        <v>5564</v>
      </c>
      <c r="L8184" s="14">
        <f>AND(vyberHrace&lt;&gt;"",ISNUMBER(SEARCH(vyberHrace,$B8184)))</f>
      </c>
      <c r="M8184" s="14">
        <f>AND($I8184=MID(kododd,1,2),$J8184=MID(kododd,3,3))</f>
      </c>
    </row>
    <row r="8185">
      <c r="A8185" s="95">
        <v>53340</v>
      </c>
      <c r="B8185" s="93" t="s">
        <v>14191</v>
      </c>
      <c r="C8185" s="93" t="s">
        <v>1416</v>
      </c>
      <c r="F8185" s="95">
        <v>23746297</v>
      </c>
      <c r="G8185" s="95">
        <v>0</v>
      </c>
      <c r="H8185" s="93" t="s">
        <v>8976</v>
      </c>
      <c r="I8185" s="93" t="s">
        <v>23898</v>
      </c>
      <c r="J8185" s="93" t="s">
        <v>20847</v>
      </c>
      <c r="K8185" s="93" t="s">
        <v>5144</v>
      </c>
      <c r="L8185" s="14">
        <f>AND(vyberHrace&lt;&gt;"",ISNUMBER(SEARCH(vyberHrace,$B8185)))</f>
      </c>
      <c r="M8185" s="14">
        <f>AND($I8185=MID(kododd,1,2),$J8185=MID(kododd,3,3))</f>
      </c>
    </row>
    <row r="8186">
      <c r="A8186" s="95">
        <v>27611</v>
      </c>
      <c r="B8186" s="93" t="s">
        <v>13625</v>
      </c>
      <c r="C8186" s="93" t="s">
        <v>1403</v>
      </c>
      <c r="D8186" s="95">
        <v>1915</v>
      </c>
      <c r="E8186" s="95">
        <v>1952</v>
      </c>
      <c r="F8186" s="95">
        <v>333964</v>
      </c>
      <c r="G8186" s="95">
        <v>250</v>
      </c>
      <c r="H8186" s="93" t="s">
        <v>8976</v>
      </c>
      <c r="I8186" s="93" t="s">
        <v>23898</v>
      </c>
      <c r="J8186" s="93" t="s">
        <v>20847</v>
      </c>
      <c r="K8186" s="93" t="s">
        <v>5144</v>
      </c>
      <c r="L8186" s="14">
        <f>AND(vyberHrace&lt;&gt;"",ISNUMBER(SEARCH(vyberHrace,$B8186)))</f>
      </c>
      <c r="M8186" s="14">
        <f>AND($I8186=MID(kododd,1,2),$J8186=MID(kododd,3,3))</f>
      </c>
    </row>
    <row r="8187">
      <c r="A8187" s="95">
        <v>56816</v>
      </c>
      <c r="B8187" s="93" t="s">
        <v>22073</v>
      </c>
      <c r="C8187" s="93" t="s">
        <v>1420</v>
      </c>
      <c r="F8187" s="95">
        <v>23783338</v>
      </c>
      <c r="G8187" s="95">
        <v>0</v>
      </c>
      <c r="H8187" s="93" t="s">
        <v>8976</v>
      </c>
      <c r="I8187" s="93" t="s">
        <v>23898</v>
      </c>
      <c r="J8187" s="93" t="s">
        <v>20855</v>
      </c>
      <c r="K8187" s="93" t="s">
        <v>148</v>
      </c>
      <c r="L8187" s="14">
        <f>AND(vyberHrace&lt;&gt;"",ISNUMBER(SEARCH(vyberHrace,$B8187)))</f>
      </c>
      <c r="M8187" s="14">
        <f>AND($I8187=MID(kododd,1,2),$J8187=MID(kododd,3,3))</f>
      </c>
    </row>
    <row r="8188">
      <c r="A8188" s="95">
        <v>50911</v>
      </c>
      <c r="B8188" s="93" t="s">
        <v>6816</v>
      </c>
      <c r="C8188" s="93" t="s">
        <v>1406</v>
      </c>
      <c r="D8188" s="95">
        <v>1793</v>
      </c>
      <c r="E8188" s="95">
        <v>1887</v>
      </c>
      <c r="F8188" s="95">
        <v>23757256</v>
      </c>
      <c r="G8188" s="95">
        <v>250</v>
      </c>
      <c r="H8188" s="93" t="s">
        <v>8976</v>
      </c>
      <c r="I8188" s="93" t="s">
        <v>23898</v>
      </c>
      <c r="J8188" s="93" t="s">
        <v>20855</v>
      </c>
      <c r="K8188" s="93" t="s">
        <v>148</v>
      </c>
      <c r="L8188" s="14">
        <f>AND(vyberHrace&lt;&gt;"",ISNUMBER(SEARCH(vyberHrace,$B8188)))</f>
      </c>
      <c r="M8188" s="14">
        <f>AND($I8188=MID(kododd,1,2),$J8188=MID(kododd,3,3))</f>
      </c>
    </row>
    <row r="8189">
      <c r="A8189" s="95">
        <v>54529</v>
      </c>
      <c r="B8189" s="93" t="s">
        <v>2889</v>
      </c>
      <c r="C8189" s="93" t="s">
        <v>1420</v>
      </c>
      <c r="G8189" s="95">
        <v>250</v>
      </c>
      <c r="H8189" s="93" t="s">
        <v>8976</v>
      </c>
      <c r="I8189" s="93" t="s">
        <v>23898</v>
      </c>
      <c r="J8189" s="93" t="s">
        <v>20969</v>
      </c>
      <c r="K8189" s="93" t="s">
        <v>4717</v>
      </c>
      <c r="L8189" s="14">
        <f>AND(vyberHrace&lt;&gt;"",ISNUMBER(SEARCH(vyberHrace,$B8189)))</f>
      </c>
      <c r="M8189" s="14">
        <f>AND($I8189=MID(kododd,1,2),$J8189=MID(kododd,3,3))</f>
      </c>
    </row>
    <row r="8190">
      <c r="A8190" s="95">
        <v>30688</v>
      </c>
      <c r="B8190" s="93" t="s">
        <v>26187</v>
      </c>
      <c r="C8190" s="93" t="s">
        <v>1452</v>
      </c>
      <c r="D8190" s="95">
        <v>1806</v>
      </c>
      <c r="E8190" s="95">
        <v>1884</v>
      </c>
      <c r="F8190" s="95">
        <v>363359</v>
      </c>
      <c r="G8190" s="95">
        <v>250</v>
      </c>
      <c r="H8190" s="93" t="s">
        <v>8976</v>
      </c>
      <c r="I8190" s="93" t="s">
        <v>23898</v>
      </c>
      <c r="J8190" s="93" t="s">
        <v>20849</v>
      </c>
      <c r="K8190" s="93" t="s">
        <v>23909</v>
      </c>
      <c r="L8190" s="14">
        <f>AND(vyberHrace&lt;&gt;"",ISNUMBER(SEARCH(vyberHrace,$B8190)))</f>
      </c>
      <c r="M8190" s="14">
        <f>AND($I8190=MID(kododd,1,2),$J8190=MID(kododd,3,3))</f>
      </c>
    </row>
    <row r="8191">
      <c r="A8191" s="95">
        <v>28597</v>
      </c>
      <c r="B8191" s="93" t="s">
        <v>20587</v>
      </c>
      <c r="C8191" s="93" t="s">
        <v>1440</v>
      </c>
      <c r="D8191" s="95">
        <v>1515</v>
      </c>
      <c r="G8191" s="95">
        <v>0</v>
      </c>
      <c r="H8191" s="93" t="s">
        <v>8976</v>
      </c>
      <c r="I8191" s="93" t="s">
        <v>23898</v>
      </c>
      <c r="J8191" s="93" t="s">
        <v>20849</v>
      </c>
      <c r="K8191" s="93" t="s">
        <v>23909</v>
      </c>
      <c r="L8191" s="14">
        <f>AND(vyberHrace&lt;&gt;"",ISNUMBER(SEARCH(vyberHrace,$B8191)))</f>
      </c>
      <c r="M8191" s="14">
        <f>AND($I8191=MID(kododd,1,2),$J8191=MID(kododd,3,3))</f>
      </c>
    </row>
    <row r="8192">
      <c r="A8192" s="95">
        <v>50913</v>
      </c>
      <c r="B8192" s="93" t="s">
        <v>20588</v>
      </c>
      <c r="C8192" s="93" t="s">
        <v>1406</v>
      </c>
      <c r="D8192" s="95">
        <v>1096</v>
      </c>
      <c r="F8192" s="95">
        <v>23771194</v>
      </c>
      <c r="G8192" s="95">
        <v>0</v>
      </c>
      <c r="H8192" s="93" t="s">
        <v>8976</v>
      </c>
      <c r="I8192" s="93" t="s">
        <v>23898</v>
      </c>
      <c r="J8192" s="93" t="s">
        <v>20855</v>
      </c>
      <c r="K8192" s="93" t="s">
        <v>148</v>
      </c>
      <c r="L8192" s="14">
        <f>AND(vyberHrace&lt;&gt;"",ISNUMBER(SEARCH(vyberHrace,$B8192)))</f>
      </c>
      <c r="M8192" s="14">
        <f>AND($I8192=MID(kododd,1,2),$J8192=MID(kododd,3,3))</f>
      </c>
    </row>
    <row r="8193">
      <c r="A8193" s="95">
        <v>50018</v>
      </c>
      <c r="B8193" s="93" t="s">
        <v>20596</v>
      </c>
      <c r="C8193" s="93" t="s">
        <v>1416</v>
      </c>
      <c r="G8193" s="95">
        <v>0</v>
      </c>
      <c r="H8193" s="93" t="s">
        <v>8976</v>
      </c>
      <c r="I8193" s="93" t="s">
        <v>23898</v>
      </c>
      <c r="J8193" s="93" t="s">
        <v>20880</v>
      </c>
      <c r="K8193" s="93" t="s">
        <v>6862</v>
      </c>
      <c r="L8193" s="14">
        <f>AND(vyberHrace&lt;&gt;"",ISNUMBER(SEARCH(vyberHrace,$B8193)))</f>
      </c>
      <c r="M8193" s="14">
        <f>AND($I8193=MID(kododd,1,2),$J8193=MID(kododd,3,3))</f>
      </c>
    </row>
    <row r="8194">
      <c r="A8194" s="95">
        <v>62337</v>
      </c>
      <c r="B8194" s="93" t="s">
        <v>28512</v>
      </c>
      <c r="C8194" s="93" t="s">
        <v>1450</v>
      </c>
      <c r="G8194" s="95">
        <v>250</v>
      </c>
      <c r="H8194" s="93" t="s">
        <v>8976</v>
      </c>
      <c r="I8194" s="93" t="s">
        <v>23898</v>
      </c>
      <c r="J8194" s="93" t="s">
        <v>20894</v>
      </c>
      <c r="K8194" s="93" t="s">
        <v>6910</v>
      </c>
      <c r="L8194" s="14">
        <f>AND(vyberHrace&lt;&gt;"",ISNUMBER(SEARCH(vyberHrace,$B8194)))</f>
      </c>
      <c r="M8194" s="14">
        <f>AND($I8194=MID(kododd,1,2),$J8194=MID(kododd,3,3))</f>
      </c>
    </row>
    <row r="8195">
      <c r="A8195" s="95">
        <v>12179</v>
      </c>
      <c r="B8195" s="93" t="s">
        <v>2867</v>
      </c>
      <c r="C8195" s="93" t="s">
        <v>1457</v>
      </c>
      <c r="D8195" s="95">
        <v>1977</v>
      </c>
      <c r="E8195" s="95">
        <v>1996</v>
      </c>
      <c r="F8195" s="95">
        <v>330140</v>
      </c>
      <c r="G8195" s="95">
        <v>250</v>
      </c>
      <c r="H8195" s="93" t="s">
        <v>8976</v>
      </c>
      <c r="I8195" s="93" t="s">
        <v>23898</v>
      </c>
      <c r="J8195" s="93" t="s">
        <v>20847</v>
      </c>
      <c r="K8195" s="93" t="s">
        <v>5144</v>
      </c>
      <c r="L8195" s="14">
        <f>AND(vyberHrace&lt;&gt;"",ISNUMBER(SEARCH(vyberHrace,$B8195)))</f>
      </c>
      <c r="M8195" s="14">
        <f>AND($I8195=MID(kododd,1,2),$J8195=MID(kododd,3,3))</f>
      </c>
    </row>
    <row r="8196">
      <c r="A8196" s="95">
        <v>54948</v>
      </c>
      <c r="B8196" s="93" t="s">
        <v>2890</v>
      </c>
      <c r="C8196" s="93" t="s">
        <v>1406</v>
      </c>
      <c r="G8196" s="95">
        <v>250</v>
      </c>
      <c r="H8196" s="93" t="s">
        <v>8976</v>
      </c>
      <c r="I8196" s="93" t="s">
        <v>23898</v>
      </c>
      <c r="J8196" s="93" t="s">
        <v>20969</v>
      </c>
      <c r="K8196" s="93" t="s">
        <v>4717</v>
      </c>
      <c r="L8196" s="14">
        <f>AND(vyberHrace&lt;&gt;"",ISNUMBER(SEARCH(vyberHrace,$B8196)))</f>
      </c>
      <c r="M8196" s="14">
        <f>AND($I8196=MID(kododd,1,2),$J8196=MID(kododd,3,3))</f>
      </c>
    </row>
    <row r="8197">
      <c r="A8197" s="95">
        <v>5492</v>
      </c>
      <c r="B8197" s="93" t="s">
        <v>20615</v>
      </c>
      <c r="C8197" s="93" t="s">
        <v>1413</v>
      </c>
      <c r="D8197" s="95">
        <v>1788</v>
      </c>
      <c r="E8197" s="95">
        <v>1822</v>
      </c>
      <c r="F8197" s="95">
        <v>330132</v>
      </c>
      <c r="G8197" s="95">
        <v>250</v>
      </c>
      <c r="H8197" s="93" t="s">
        <v>8976</v>
      </c>
      <c r="I8197" s="93" t="s">
        <v>23898</v>
      </c>
      <c r="J8197" s="93" t="s">
        <v>20867</v>
      </c>
      <c r="K8197" s="93" t="s">
        <v>13687</v>
      </c>
      <c r="L8197" s="14">
        <f>AND(vyberHrace&lt;&gt;"",ISNUMBER(SEARCH(vyberHrace,$B8197)))</f>
      </c>
      <c r="M8197" s="14">
        <f>AND($I8197=MID(kododd,1,2),$J8197=MID(kododd,3,3))</f>
      </c>
    </row>
    <row r="8198">
      <c r="A8198" s="95">
        <v>49320</v>
      </c>
      <c r="B8198" s="93" t="s">
        <v>20616</v>
      </c>
      <c r="C8198" s="93" t="s">
        <v>1416</v>
      </c>
      <c r="D8198" s="95">
        <v>1034</v>
      </c>
      <c r="G8198" s="95">
        <v>0</v>
      </c>
      <c r="H8198" s="93" t="s">
        <v>8976</v>
      </c>
      <c r="I8198" s="93" t="s">
        <v>23898</v>
      </c>
      <c r="J8198" s="93" t="s">
        <v>20847</v>
      </c>
      <c r="K8198" s="93" t="s">
        <v>5144</v>
      </c>
      <c r="L8198" s="14">
        <f>AND(vyberHrace&lt;&gt;"",ISNUMBER(SEARCH(vyberHrace,$B8198)))</f>
      </c>
      <c r="M8198" s="14">
        <f>AND($I8198=MID(kododd,1,2),$J8198=MID(kododd,3,3))</f>
      </c>
    </row>
    <row r="8199">
      <c r="A8199" s="95">
        <v>17837</v>
      </c>
      <c r="B8199" s="93" t="s">
        <v>20621</v>
      </c>
      <c r="C8199" s="93" t="s">
        <v>1462</v>
      </c>
      <c r="D8199" s="95">
        <v>1616</v>
      </c>
      <c r="E8199" s="95">
        <v>1800</v>
      </c>
      <c r="F8199" s="95">
        <v>355216</v>
      </c>
      <c r="G8199" s="95">
        <v>250</v>
      </c>
      <c r="H8199" s="93" t="s">
        <v>8976</v>
      </c>
      <c r="I8199" s="93" t="s">
        <v>23898</v>
      </c>
      <c r="J8199" s="93" t="s">
        <v>20847</v>
      </c>
      <c r="K8199" s="93" t="s">
        <v>5144</v>
      </c>
      <c r="L8199" s="14">
        <f>AND(vyberHrace&lt;&gt;"",ISNUMBER(SEARCH(vyberHrace,$B8199)))</f>
      </c>
      <c r="M8199" s="14">
        <f>AND($I8199=MID(kododd,1,2),$J8199=MID(kododd,3,3))</f>
      </c>
    </row>
    <row r="8200">
      <c r="A8200" s="95">
        <v>35688</v>
      </c>
      <c r="B8200" s="93" t="s">
        <v>18430</v>
      </c>
      <c r="C8200" s="93" t="s">
        <v>1400</v>
      </c>
      <c r="D8200" s="95">
        <v>1618</v>
      </c>
      <c r="E8200" s="95">
        <v>1750</v>
      </c>
      <c r="F8200" s="95">
        <v>377333</v>
      </c>
      <c r="G8200" s="95">
        <v>0</v>
      </c>
      <c r="H8200" s="93" t="s">
        <v>8976</v>
      </c>
      <c r="I8200" s="93" t="s">
        <v>23898</v>
      </c>
      <c r="J8200" s="93" t="s">
        <v>20847</v>
      </c>
      <c r="K8200" s="93" t="s">
        <v>5144</v>
      </c>
      <c r="L8200" s="14">
        <f>AND(vyberHrace&lt;&gt;"",ISNUMBER(SEARCH(vyberHrace,$B8200)))</f>
      </c>
      <c r="M8200" s="14">
        <f>AND($I8200=MID(kododd,1,2),$J8200=MID(kododd,3,3))</f>
      </c>
    </row>
    <row r="8201">
      <c r="A8201" s="95">
        <v>46353</v>
      </c>
      <c r="B8201" s="93" t="s">
        <v>18444</v>
      </c>
      <c r="C8201" s="93" t="s">
        <v>1402</v>
      </c>
      <c r="D8201" s="95">
        <v>2175</v>
      </c>
      <c r="E8201" s="95">
        <v>2199</v>
      </c>
      <c r="F8201" s="95">
        <v>23710195</v>
      </c>
      <c r="G8201" s="95">
        <v>250</v>
      </c>
      <c r="H8201" s="93" t="s">
        <v>8976</v>
      </c>
      <c r="I8201" s="93" t="s">
        <v>23898</v>
      </c>
      <c r="J8201" s="93" t="s">
        <v>20847</v>
      </c>
      <c r="K8201" s="93" t="s">
        <v>5144</v>
      </c>
      <c r="L8201" s="14">
        <f>AND(vyberHrace&lt;&gt;"",ISNUMBER(SEARCH(vyberHrace,$B8201)))</f>
      </c>
      <c r="M8201" s="14">
        <f>AND($I8201=MID(kododd,1,2),$J8201=MID(kododd,3,3))</f>
      </c>
    </row>
    <row r="8202">
      <c r="A8202" s="95">
        <v>54807</v>
      </c>
      <c r="B8202" s="93" t="s">
        <v>14511</v>
      </c>
      <c r="C8202" s="93" t="s">
        <v>3255</v>
      </c>
      <c r="D8202" s="95">
        <v>1113</v>
      </c>
      <c r="E8202" s="95">
        <v>1593</v>
      </c>
      <c r="F8202" s="95">
        <v>23754710</v>
      </c>
      <c r="G8202" s="95">
        <v>250</v>
      </c>
      <c r="H8202" s="93" t="s">
        <v>8976</v>
      </c>
      <c r="I8202" s="93" t="s">
        <v>23898</v>
      </c>
      <c r="J8202" s="93" t="s">
        <v>20922</v>
      </c>
      <c r="K8202" s="93" t="s">
        <v>5566</v>
      </c>
      <c r="L8202" s="14">
        <f>AND(vyberHrace&lt;&gt;"",ISNUMBER(SEARCH(vyberHrace,$B8202)))</f>
      </c>
      <c r="M8202" s="14">
        <f>AND($I8202=MID(kododd,1,2),$J8202=MID(kododd,3,3))</f>
      </c>
    </row>
    <row r="8203">
      <c r="A8203" s="95">
        <v>7572</v>
      </c>
      <c r="B8203" s="93" t="s">
        <v>18512</v>
      </c>
      <c r="C8203" s="93" t="s">
        <v>1405</v>
      </c>
      <c r="D8203" s="95">
        <v>1497</v>
      </c>
      <c r="E8203" s="95">
        <v>1716</v>
      </c>
      <c r="F8203" s="95">
        <v>392162</v>
      </c>
      <c r="G8203" s="95">
        <v>0</v>
      </c>
      <c r="H8203" s="93" t="s">
        <v>8976</v>
      </c>
      <c r="I8203" s="93" t="s">
        <v>23898</v>
      </c>
      <c r="J8203" s="93" t="s">
        <v>20847</v>
      </c>
      <c r="K8203" s="93" t="s">
        <v>5144</v>
      </c>
      <c r="L8203" s="14">
        <f>AND(vyberHrace&lt;&gt;"",ISNUMBER(SEARCH(vyberHrace,$B8203)))</f>
      </c>
      <c r="M8203" s="14">
        <f>AND($I8203=MID(kododd,1,2),$J8203=MID(kododd,3,3))</f>
      </c>
    </row>
    <row r="8204">
      <c r="A8204" s="95">
        <v>14336</v>
      </c>
      <c r="B8204" s="93" t="s">
        <v>18517</v>
      </c>
      <c r="C8204" s="93" t="s">
        <v>1453</v>
      </c>
      <c r="D8204" s="95">
        <v>1705</v>
      </c>
      <c r="E8204" s="95">
        <v>1804</v>
      </c>
      <c r="F8204" s="95">
        <v>367214</v>
      </c>
      <c r="G8204" s="95">
        <v>250</v>
      </c>
      <c r="H8204" s="93" t="s">
        <v>8976</v>
      </c>
      <c r="I8204" s="93" t="s">
        <v>23898</v>
      </c>
      <c r="J8204" s="93" t="s">
        <v>20969</v>
      </c>
      <c r="K8204" s="93" t="s">
        <v>4717</v>
      </c>
      <c r="L8204" s="14">
        <f>AND(vyberHrace&lt;&gt;"",ISNUMBER(SEARCH(vyberHrace,$B8204)))</f>
      </c>
      <c r="M8204" s="14">
        <f>AND($I8204=MID(kododd,1,2),$J8204=MID(kododd,3,3))</f>
      </c>
    </row>
    <row r="8205">
      <c r="A8205" s="95">
        <v>58436</v>
      </c>
      <c r="B8205" s="93" t="s">
        <v>24941</v>
      </c>
      <c r="C8205" s="93" t="s">
        <v>1486</v>
      </c>
      <c r="G8205" s="95">
        <v>250</v>
      </c>
      <c r="H8205" s="93" t="s">
        <v>8976</v>
      </c>
      <c r="I8205" s="93" t="s">
        <v>23898</v>
      </c>
      <c r="J8205" s="93" t="s">
        <v>20969</v>
      </c>
      <c r="K8205" s="93" t="s">
        <v>4717</v>
      </c>
      <c r="L8205" s="14">
        <f>AND(vyberHrace&lt;&gt;"",ISNUMBER(SEARCH(vyberHrace,$B8205)))</f>
      </c>
      <c r="M8205" s="14">
        <f>AND($I8205=MID(kododd,1,2),$J8205=MID(kododd,3,3))</f>
      </c>
    </row>
    <row r="8206">
      <c r="A8206" s="95">
        <v>47630</v>
      </c>
      <c r="B8206" s="93" t="s">
        <v>16112</v>
      </c>
      <c r="C8206" s="93" t="s">
        <v>1422</v>
      </c>
      <c r="D8206" s="95">
        <v>1026</v>
      </c>
      <c r="E8206" s="95">
        <v>1404</v>
      </c>
      <c r="F8206" s="95">
        <v>23734698</v>
      </c>
      <c r="G8206" s="95">
        <v>0</v>
      </c>
      <c r="H8206" s="93" t="s">
        <v>8976</v>
      </c>
      <c r="I8206" s="93" t="s">
        <v>23898</v>
      </c>
      <c r="J8206" s="93" t="s">
        <v>20847</v>
      </c>
      <c r="K8206" s="93" t="s">
        <v>5144</v>
      </c>
      <c r="L8206" s="14">
        <f>AND(vyberHrace&lt;&gt;"",ISNUMBER(SEARCH(vyberHrace,$B8206)))</f>
      </c>
      <c r="M8206" s="14">
        <f>AND($I8206=MID(kododd,1,2),$J8206=MID(kododd,3,3))</f>
      </c>
    </row>
    <row r="8207">
      <c r="A8207" s="95">
        <v>39326</v>
      </c>
      <c r="B8207" s="93" t="s">
        <v>16114</v>
      </c>
      <c r="C8207" s="93" t="s">
        <v>1408</v>
      </c>
      <c r="D8207" s="95">
        <v>1458</v>
      </c>
      <c r="E8207" s="95">
        <v>1627</v>
      </c>
      <c r="F8207" s="95">
        <v>392170</v>
      </c>
      <c r="G8207" s="95">
        <v>0</v>
      </c>
      <c r="H8207" s="93" t="s">
        <v>8976</v>
      </c>
      <c r="I8207" s="93" t="s">
        <v>23898</v>
      </c>
      <c r="J8207" s="93" t="s">
        <v>20847</v>
      </c>
      <c r="K8207" s="93" t="s">
        <v>5144</v>
      </c>
      <c r="L8207" s="14">
        <f>AND(vyberHrace&lt;&gt;"",ISNUMBER(SEARCH(vyberHrace,$B8207)))</f>
      </c>
      <c r="M8207" s="14">
        <f>AND($I8207=MID(kododd,1,2),$J8207=MID(kododd,3,3))</f>
      </c>
    </row>
    <row r="8208">
      <c r="A8208" s="95">
        <v>63797</v>
      </c>
      <c r="B8208" s="93" t="s">
        <v>29979</v>
      </c>
      <c r="C8208" s="93" t="s">
        <v>1450</v>
      </c>
      <c r="G8208" s="95">
        <v>250</v>
      </c>
      <c r="H8208" s="93" t="s">
        <v>8976</v>
      </c>
      <c r="I8208" s="93" t="s">
        <v>23898</v>
      </c>
      <c r="J8208" s="93" t="s">
        <v>20847</v>
      </c>
      <c r="K8208" s="93" t="s">
        <v>5144</v>
      </c>
      <c r="L8208" s="14">
        <f>AND(vyberHrace&lt;&gt;"",ISNUMBER(SEARCH(vyberHrace,$B8208)))</f>
      </c>
      <c r="M8208" s="14">
        <f>AND($I8208=MID(kododd,1,2),$J8208=MID(kododd,3,3))</f>
      </c>
    </row>
    <row r="8209">
      <c r="A8209" s="95">
        <v>59956</v>
      </c>
      <c r="B8209" s="93" t="s">
        <v>26440</v>
      </c>
      <c r="C8209" s="93" t="s">
        <v>1420</v>
      </c>
      <c r="G8209" s="95">
        <v>0</v>
      </c>
      <c r="H8209" s="93" t="s">
        <v>8976</v>
      </c>
      <c r="I8209" s="93" t="s">
        <v>23898</v>
      </c>
      <c r="J8209" s="93" t="s">
        <v>20894</v>
      </c>
      <c r="K8209" s="93" t="s">
        <v>6910</v>
      </c>
      <c r="L8209" s="14">
        <f>AND(vyberHrace&lt;&gt;"",ISNUMBER(SEARCH(vyberHrace,$B8209)))</f>
      </c>
      <c r="M8209" s="14">
        <f>AND($I8209=MID(kododd,1,2),$J8209=MID(kododd,3,3))</f>
      </c>
    </row>
    <row r="8210">
      <c r="A8210" s="95">
        <v>27714</v>
      </c>
      <c r="B8210" s="93" t="s">
        <v>13193</v>
      </c>
      <c r="C8210" s="93" t="s">
        <v>1465</v>
      </c>
      <c r="D8210" s="95">
        <v>1556</v>
      </c>
      <c r="E8210" s="95">
        <v>1749</v>
      </c>
      <c r="F8210" s="95">
        <v>303020</v>
      </c>
      <c r="G8210" s="95">
        <v>0</v>
      </c>
      <c r="H8210" s="93" t="s">
        <v>8976</v>
      </c>
      <c r="I8210" s="93" t="s">
        <v>23898</v>
      </c>
      <c r="J8210" s="93" t="s">
        <v>20906</v>
      </c>
      <c r="K8210" s="93" t="s">
        <v>4891</v>
      </c>
      <c r="L8210" s="14">
        <f>AND(vyberHrace&lt;&gt;"",ISNUMBER(SEARCH(vyberHrace,$B8210)))</f>
      </c>
      <c r="M8210" s="14">
        <f>AND($I8210=MID(kododd,1,2),$J8210=MID(kododd,3,3))</f>
      </c>
    </row>
    <row r="8211">
      <c r="A8211" s="95">
        <v>44544</v>
      </c>
      <c r="B8211" s="93" t="s">
        <v>13195</v>
      </c>
      <c r="C8211" s="93" t="s">
        <v>1400</v>
      </c>
      <c r="G8211" s="95">
        <v>0</v>
      </c>
      <c r="H8211" s="93" t="s">
        <v>8976</v>
      </c>
      <c r="I8211" s="93" t="s">
        <v>23898</v>
      </c>
      <c r="J8211" s="93" t="s">
        <v>20969</v>
      </c>
      <c r="K8211" s="93" t="s">
        <v>4717</v>
      </c>
      <c r="L8211" s="14">
        <f>AND(vyberHrace&lt;&gt;"",ISNUMBER(SEARCH(vyberHrace,$B8211)))</f>
      </c>
      <c r="M8211" s="14">
        <f>AND($I8211=MID(kododd,1,2),$J8211=MID(kododd,3,3))</f>
      </c>
    </row>
    <row r="8212">
      <c r="A8212" s="95">
        <v>61045</v>
      </c>
      <c r="B8212" s="93" t="s">
        <v>27349</v>
      </c>
      <c r="C8212" s="93" t="s">
        <v>1420</v>
      </c>
      <c r="D8212" s="95">
        <v>1049</v>
      </c>
      <c r="F8212" s="95">
        <v>23796499</v>
      </c>
      <c r="G8212" s="95">
        <v>250</v>
      </c>
      <c r="H8212" s="93" t="s">
        <v>8976</v>
      </c>
      <c r="I8212" s="93" t="s">
        <v>23898</v>
      </c>
      <c r="J8212" s="93" t="s">
        <v>20843</v>
      </c>
      <c r="K8212" s="93" t="s">
        <v>5564</v>
      </c>
      <c r="L8212" s="14">
        <f>AND(vyberHrace&lt;&gt;"",ISNUMBER(SEARCH(vyberHrace,$B8212)))</f>
      </c>
      <c r="M8212" s="14">
        <f>AND($I8212=MID(kododd,1,2),$J8212=MID(kododd,3,3))</f>
      </c>
    </row>
    <row r="8213">
      <c r="A8213" s="95">
        <v>1376</v>
      </c>
      <c r="B8213" s="93" t="s">
        <v>7043</v>
      </c>
      <c r="C8213" s="93" t="s">
        <v>1467</v>
      </c>
      <c r="D8213" s="95">
        <v>1954</v>
      </c>
      <c r="E8213" s="95">
        <v>1979</v>
      </c>
      <c r="F8213" s="95">
        <v>304727</v>
      </c>
      <c r="G8213" s="95">
        <v>250</v>
      </c>
      <c r="H8213" s="93" t="s">
        <v>8976</v>
      </c>
      <c r="I8213" s="93" t="s">
        <v>23898</v>
      </c>
      <c r="J8213" s="93" t="s">
        <v>20844</v>
      </c>
      <c r="K8213" s="93" t="s">
        <v>3601</v>
      </c>
      <c r="L8213" s="14">
        <f>AND(vyberHrace&lt;&gt;"",ISNUMBER(SEARCH(vyberHrace,$B8213)))</f>
      </c>
      <c r="M8213" s="14">
        <f>AND($I8213=MID(kododd,1,2),$J8213=MID(kododd,3,3))</f>
      </c>
    </row>
    <row r="8214">
      <c r="A8214" s="95">
        <v>1324</v>
      </c>
      <c r="B8214" s="93" t="s">
        <v>7044</v>
      </c>
      <c r="C8214" s="93" t="s">
        <v>1467</v>
      </c>
      <c r="D8214" s="95">
        <v>1810</v>
      </c>
      <c r="F8214" s="95">
        <v>361909</v>
      </c>
      <c r="G8214" s="95">
        <v>0</v>
      </c>
      <c r="H8214" s="93" t="s">
        <v>8976</v>
      </c>
      <c r="I8214" s="93" t="s">
        <v>23898</v>
      </c>
      <c r="J8214" s="93" t="s">
        <v>20906</v>
      </c>
      <c r="K8214" s="93" t="s">
        <v>4891</v>
      </c>
      <c r="L8214" s="14">
        <f>AND(vyberHrace&lt;&gt;"",ISNUMBER(SEARCH(vyberHrace,$B8214)))</f>
      </c>
      <c r="M8214" s="14">
        <f>AND($I8214=MID(kododd,1,2),$J8214=MID(kododd,3,3))</f>
      </c>
    </row>
    <row r="8215">
      <c r="A8215" s="95">
        <v>919</v>
      </c>
      <c r="B8215" s="93" t="s">
        <v>7045</v>
      </c>
      <c r="C8215" s="93" t="s">
        <v>1446</v>
      </c>
      <c r="D8215" s="95">
        <v>2052</v>
      </c>
      <c r="E8215" s="95">
        <v>2079</v>
      </c>
      <c r="F8215" s="95">
        <v>313696</v>
      </c>
      <c r="G8215" s="95">
        <v>0</v>
      </c>
      <c r="H8215" s="93" t="s">
        <v>8976</v>
      </c>
      <c r="I8215" s="93" t="s">
        <v>23898</v>
      </c>
      <c r="J8215" s="93" t="s">
        <v>20922</v>
      </c>
      <c r="K8215" s="93" t="s">
        <v>5566</v>
      </c>
      <c r="L8215" s="14">
        <f>AND(vyberHrace&lt;&gt;"",ISNUMBER(SEARCH(vyberHrace,$B8215)))</f>
      </c>
      <c r="M8215" s="14">
        <f>AND($I8215=MID(kododd,1,2),$J8215=MID(kododd,3,3))</f>
      </c>
    </row>
    <row r="8216">
      <c r="A8216" s="95">
        <v>44374</v>
      </c>
      <c r="B8216" s="93" t="s">
        <v>15533</v>
      </c>
      <c r="C8216" s="93" t="s">
        <v>1416</v>
      </c>
      <c r="D8216" s="95">
        <v>1394</v>
      </c>
      <c r="E8216" s="95">
        <v>1629</v>
      </c>
      <c r="F8216" s="95">
        <v>23703865</v>
      </c>
      <c r="G8216" s="95">
        <v>250</v>
      </c>
      <c r="H8216" s="93" t="s">
        <v>8976</v>
      </c>
      <c r="I8216" s="93" t="s">
        <v>23898</v>
      </c>
      <c r="J8216" s="93" t="s">
        <v>20847</v>
      </c>
      <c r="K8216" s="93" t="s">
        <v>5144</v>
      </c>
      <c r="L8216" s="14">
        <f>AND(vyberHrace&lt;&gt;"",ISNUMBER(SEARCH(vyberHrace,$B8216)))</f>
      </c>
      <c r="M8216" s="14">
        <f>AND($I8216=MID(kododd,1,2),$J8216=MID(kododd,3,3))</f>
      </c>
    </row>
    <row r="8217">
      <c r="A8217" s="95">
        <v>39317</v>
      </c>
      <c r="B8217" s="93" t="s">
        <v>15534</v>
      </c>
      <c r="C8217" s="93" t="s">
        <v>1400</v>
      </c>
      <c r="D8217" s="95">
        <v>1735</v>
      </c>
      <c r="E8217" s="95">
        <v>1747</v>
      </c>
      <c r="F8217" s="95">
        <v>23703873</v>
      </c>
      <c r="G8217" s="95">
        <v>250</v>
      </c>
      <c r="H8217" s="93" t="s">
        <v>8976</v>
      </c>
      <c r="I8217" s="93" t="s">
        <v>23898</v>
      </c>
      <c r="J8217" s="93" t="s">
        <v>20847</v>
      </c>
      <c r="K8217" s="93" t="s">
        <v>5144</v>
      </c>
      <c r="L8217" s="14">
        <f>AND(vyberHrace&lt;&gt;"",ISNUMBER(SEARCH(vyberHrace,$B8217)))</f>
      </c>
      <c r="M8217" s="14">
        <f>AND($I8217=MID(kododd,1,2),$J8217=MID(kododd,3,3))</f>
      </c>
    </row>
    <row r="8218">
      <c r="A8218" s="95">
        <v>5926</v>
      </c>
      <c r="B8218" s="93" t="s">
        <v>15536</v>
      </c>
      <c r="C8218" s="93" t="s">
        <v>1456</v>
      </c>
      <c r="D8218" s="95">
        <v>1624</v>
      </c>
      <c r="E8218" s="95">
        <v>1719</v>
      </c>
      <c r="F8218" s="95">
        <v>23739320</v>
      </c>
      <c r="G8218" s="95">
        <v>250</v>
      </c>
      <c r="H8218" s="93" t="s">
        <v>8976</v>
      </c>
      <c r="I8218" s="93" t="s">
        <v>23898</v>
      </c>
      <c r="J8218" s="93" t="s">
        <v>20847</v>
      </c>
      <c r="K8218" s="93" t="s">
        <v>5144</v>
      </c>
      <c r="L8218" s="14">
        <f>AND(vyberHrace&lt;&gt;"",ISNUMBER(SEARCH(vyberHrace,$B8218)))</f>
      </c>
      <c r="M8218" s="14">
        <f>AND($I8218=MID(kododd,1,2),$J8218=MID(kododd,3,3))</f>
      </c>
    </row>
    <row r="8219">
      <c r="A8219" s="95">
        <v>57907</v>
      </c>
      <c r="B8219" s="93" t="s">
        <v>15544</v>
      </c>
      <c r="C8219" s="93" t="s">
        <v>1416</v>
      </c>
      <c r="G8219" s="95">
        <v>250</v>
      </c>
      <c r="H8219" s="93" t="s">
        <v>8976</v>
      </c>
      <c r="I8219" s="93" t="s">
        <v>23898</v>
      </c>
      <c r="J8219" s="93" t="s">
        <v>20880</v>
      </c>
      <c r="K8219" s="93" t="s">
        <v>6862</v>
      </c>
      <c r="L8219" s="14">
        <f>AND(vyberHrace&lt;&gt;"",ISNUMBER(SEARCH(vyberHrace,$B8219)))</f>
      </c>
      <c r="M8219" s="14">
        <f>AND($I8219=MID(kododd,1,2),$J8219=MID(kododd,3,3))</f>
      </c>
    </row>
    <row r="8220">
      <c r="A8220" s="95">
        <v>62881</v>
      </c>
      <c r="B8220" s="93" t="s">
        <v>28966</v>
      </c>
      <c r="C8220" s="93" t="s">
        <v>1487</v>
      </c>
      <c r="G8220" s="95">
        <v>250</v>
      </c>
      <c r="H8220" s="93" t="s">
        <v>8976</v>
      </c>
      <c r="I8220" s="93" t="s">
        <v>23898</v>
      </c>
      <c r="J8220" s="93" t="s">
        <v>20849</v>
      </c>
      <c r="K8220" s="93" t="s">
        <v>23909</v>
      </c>
      <c r="L8220" s="14">
        <f>AND(vyberHrace&lt;&gt;"",ISNUMBER(SEARCH(vyberHrace,$B8220)))</f>
      </c>
      <c r="M8220" s="14">
        <f>AND($I8220=MID(kododd,1,2),$J8220=MID(kododd,3,3))</f>
      </c>
    </row>
    <row r="8221">
      <c r="A8221" s="95">
        <v>41613</v>
      </c>
      <c r="B8221" s="93" t="s">
        <v>7232</v>
      </c>
      <c r="C8221" s="93" t="s">
        <v>1408</v>
      </c>
      <c r="D8221" s="95">
        <v>1517</v>
      </c>
      <c r="E8221" s="95">
        <v>1688</v>
      </c>
      <c r="F8221" s="95">
        <v>399884</v>
      </c>
      <c r="G8221" s="95">
        <v>250</v>
      </c>
      <c r="H8221" s="93" t="s">
        <v>8976</v>
      </c>
      <c r="I8221" s="93" t="s">
        <v>23898</v>
      </c>
      <c r="J8221" s="93" t="s">
        <v>20860</v>
      </c>
      <c r="K8221" s="93" t="s">
        <v>5137</v>
      </c>
      <c r="L8221" s="14">
        <f>AND(vyberHrace&lt;&gt;"",ISNUMBER(SEARCH(vyberHrace,$B8221)))</f>
      </c>
      <c r="M8221" s="14">
        <f>AND($I8221=MID(kododd,1,2),$J8221=MID(kododd,3,3))</f>
      </c>
    </row>
    <row r="8222">
      <c r="A8222" s="95">
        <v>47386</v>
      </c>
      <c r="B8222" s="93" t="s">
        <v>7246</v>
      </c>
      <c r="C8222" s="93" t="s">
        <v>1419</v>
      </c>
      <c r="G8222" s="95">
        <v>0</v>
      </c>
      <c r="H8222" s="93" t="s">
        <v>8976</v>
      </c>
      <c r="I8222" s="93" t="s">
        <v>23898</v>
      </c>
      <c r="J8222" s="93" t="s">
        <v>20843</v>
      </c>
      <c r="K8222" s="93" t="s">
        <v>5564</v>
      </c>
      <c r="L8222" s="14">
        <f>AND(vyberHrace&lt;&gt;"",ISNUMBER(SEARCH(vyberHrace,$B8222)))</f>
      </c>
      <c r="M8222" s="14">
        <f>AND($I8222=MID(kododd,1,2),$J8222=MID(kododd,3,3))</f>
      </c>
    </row>
    <row r="8223">
      <c r="A8223" s="95">
        <v>49712</v>
      </c>
      <c r="B8223" s="93" t="s">
        <v>9658</v>
      </c>
      <c r="C8223" s="93" t="s">
        <v>1416</v>
      </c>
      <c r="D8223" s="95">
        <v>1909</v>
      </c>
      <c r="E8223" s="95">
        <v>2049</v>
      </c>
      <c r="F8223" s="95">
        <v>23735309</v>
      </c>
      <c r="G8223" s="95">
        <v>250</v>
      </c>
      <c r="H8223" s="93" t="s">
        <v>8976</v>
      </c>
      <c r="I8223" s="93" t="s">
        <v>23898</v>
      </c>
      <c r="J8223" s="93" t="s">
        <v>20855</v>
      </c>
      <c r="K8223" s="93" t="s">
        <v>148</v>
      </c>
      <c r="L8223" s="14">
        <f>AND(vyberHrace&lt;&gt;"",ISNUMBER(SEARCH(vyberHrace,$B8223)))</f>
      </c>
      <c r="M8223" s="14">
        <f>AND($I8223=MID(kododd,1,2),$J8223=MID(kododd,3,3))</f>
      </c>
    </row>
    <row r="8224">
      <c r="A8224" s="95">
        <v>49121</v>
      </c>
      <c r="B8224" s="93" t="s">
        <v>9537</v>
      </c>
      <c r="C8224" s="93" t="s">
        <v>1416</v>
      </c>
      <c r="D8224" s="95">
        <v>1053</v>
      </c>
      <c r="F8224" s="95">
        <v>23746300</v>
      </c>
      <c r="G8224" s="95">
        <v>0</v>
      </c>
      <c r="H8224" s="93" t="s">
        <v>8976</v>
      </c>
      <c r="I8224" s="93" t="s">
        <v>23898</v>
      </c>
      <c r="J8224" s="93" t="s">
        <v>20860</v>
      </c>
      <c r="K8224" s="93" t="s">
        <v>5137</v>
      </c>
      <c r="L8224" s="14">
        <f>AND(vyberHrace&lt;&gt;"",ISNUMBER(SEARCH(vyberHrace,$B8224)))</f>
      </c>
      <c r="M8224" s="14">
        <f>AND($I8224=MID(kododd,1,2),$J8224=MID(kododd,3,3))</f>
      </c>
    </row>
    <row r="8225">
      <c r="A8225" s="95">
        <v>52757</v>
      </c>
      <c r="B8225" s="93" t="s">
        <v>7725</v>
      </c>
      <c r="C8225" s="93" t="s">
        <v>1416</v>
      </c>
      <c r="D8225" s="95">
        <v>1072</v>
      </c>
      <c r="F8225" s="95">
        <v>23746319</v>
      </c>
      <c r="G8225" s="95">
        <v>250</v>
      </c>
      <c r="H8225" s="93" t="s">
        <v>8976</v>
      </c>
      <c r="I8225" s="93" t="s">
        <v>23898</v>
      </c>
      <c r="J8225" s="93" t="s">
        <v>20860</v>
      </c>
      <c r="K8225" s="93" t="s">
        <v>5137</v>
      </c>
      <c r="L8225" s="14">
        <f>AND(vyberHrace&lt;&gt;"",ISNUMBER(SEARCH(vyberHrace,$B8225)))</f>
      </c>
      <c r="M8225" s="14">
        <f>AND($I8225=MID(kododd,1,2),$J8225=MID(kododd,3,3))</f>
      </c>
    </row>
    <row r="8226">
      <c r="A8226" s="95">
        <v>9821</v>
      </c>
      <c r="B8226" s="93" t="s">
        <v>7477</v>
      </c>
      <c r="C8226" s="93" t="s">
        <v>1434</v>
      </c>
      <c r="D8226" s="95">
        <v>1749</v>
      </c>
      <c r="E8226" s="95">
        <v>1845</v>
      </c>
      <c r="F8226" s="95">
        <v>389803</v>
      </c>
      <c r="G8226" s="95">
        <v>250</v>
      </c>
      <c r="H8226" s="93" t="s">
        <v>8976</v>
      </c>
      <c r="I8226" s="93" t="s">
        <v>23898</v>
      </c>
      <c r="J8226" s="93" t="s">
        <v>20902</v>
      </c>
      <c r="K8226" s="93" t="s">
        <v>5177</v>
      </c>
      <c r="L8226" s="14">
        <f>AND(vyberHrace&lt;&gt;"",ISNUMBER(SEARCH(vyberHrace,$B8226)))</f>
      </c>
      <c r="M8226" s="14">
        <f>AND($I8226=MID(kododd,1,2),$J8226=MID(kododd,3,3))</f>
      </c>
    </row>
    <row r="8227">
      <c r="A8227" s="95">
        <v>9063</v>
      </c>
      <c r="B8227" s="93" t="s">
        <v>9723</v>
      </c>
      <c r="C8227" s="93" t="s">
        <v>1417</v>
      </c>
      <c r="D8227" s="95">
        <v>1695</v>
      </c>
      <c r="F8227" s="95">
        <v>361933</v>
      </c>
      <c r="G8227" s="95">
        <v>0</v>
      </c>
      <c r="H8227" s="93" t="s">
        <v>8976</v>
      </c>
      <c r="I8227" s="93" t="s">
        <v>23898</v>
      </c>
      <c r="J8227" s="93" t="s">
        <v>20867</v>
      </c>
      <c r="K8227" s="93" t="s">
        <v>13687</v>
      </c>
      <c r="L8227" s="14">
        <f>AND(vyberHrace&lt;&gt;"",ISNUMBER(SEARCH(vyberHrace,$B8227)))</f>
      </c>
      <c r="M8227" s="14">
        <f>AND($I8227=MID(kododd,1,2),$J8227=MID(kododd,3,3))</f>
      </c>
    </row>
    <row r="8228">
      <c r="A8228" s="95">
        <v>58139</v>
      </c>
      <c r="B8228" s="93" t="s">
        <v>24660</v>
      </c>
      <c r="C8228" s="93" t="s">
        <v>1422</v>
      </c>
      <c r="D8228" s="95">
        <v>1143</v>
      </c>
      <c r="E8228" s="95">
        <v>1523</v>
      </c>
      <c r="F8228" s="95">
        <v>23782382</v>
      </c>
      <c r="G8228" s="95">
        <v>250</v>
      </c>
      <c r="H8228" s="93" t="s">
        <v>8976</v>
      </c>
      <c r="I8228" s="93" t="s">
        <v>23898</v>
      </c>
      <c r="J8228" s="93" t="s">
        <v>20847</v>
      </c>
      <c r="K8228" s="93" t="s">
        <v>5144</v>
      </c>
      <c r="L8228" s="14">
        <f>AND(vyberHrace&lt;&gt;"",ISNUMBER(SEARCH(vyberHrace,$B8228)))</f>
      </c>
      <c r="M8228" s="14">
        <f>AND($I8228=MID(kododd,1,2),$J8228=MID(kododd,3,3))</f>
      </c>
    </row>
    <row r="8229">
      <c r="A8229" s="95">
        <v>5496</v>
      </c>
      <c r="B8229" s="93" t="s">
        <v>9731</v>
      </c>
      <c r="C8229" s="93" t="s">
        <v>1476</v>
      </c>
      <c r="D8229" s="95">
        <v>1632</v>
      </c>
      <c r="G8229" s="95">
        <v>0</v>
      </c>
      <c r="H8229" s="93" t="s">
        <v>8976</v>
      </c>
      <c r="I8229" s="93" t="s">
        <v>23898</v>
      </c>
      <c r="J8229" s="93" t="s">
        <v>20937</v>
      </c>
      <c r="K8229" s="93" t="s">
        <v>401</v>
      </c>
      <c r="L8229" s="14">
        <f>AND(vyberHrace&lt;&gt;"",ISNUMBER(SEARCH(vyberHrace,$B8229)))</f>
      </c>
      <c r="M8229" s="14">
        <f>AND($I8229=MID(kododd,1,2),$J8229=MID(kododd,3,3))</f>
      </c>
    </row>
    <row r="8230">
      <c r="A8230" s="95">
        <v>5497</v>
      </c>
      <c r="B8230" s="93" t="s">
        <v>9731</v>
      </c>
      <c r="C8230" s="93" t="s">
        <v>1449</v>
      </c>
      <c r="D8230" s="95">
        <v>1737</v>
      </c>
      <c r="G8230" s="95">
        <v>250</v>
      </c>
      <c r="H8230" s="93" t="s">
        <v>8976</v>
      </c>
      <c r="I8230" s="93" t="s">
        <v>23898</v>
      </c>
      <c r="J8230" s="93" t="s">
        <v>20937</v>
      </c>
      <c r="K8230" s="93" t="s">
        <v>401</v>
      </c>
      <c r="L8230" s="14">
        <f>AND(vyberHrace&lt;&gt;"",ISNUMBER(SEARCH(vyberHrace,$B8230)))</f>
      </c>
      <c r="M8230" s="14">
        <f>AND($I8230=MID(kododd,1,2),$J8230=MID(kododd,3,3))</f>
      </c>
    </row>
    <row r="8231">
      <c r="A8231" s="95">
        <v>61599</v>
      </c>
      <c r="B8231" s="93" t="s">
        <v>27767</v>
      </c>
      <c r="C8231" s="93" t="s">
        <v>1411</v>
      </c>
      <c r="E8231" s="95">
        <v>1480</v>
      </c>
      <c r="F8231" s="95">
        <v>23793058</v>
      </c>
      <c r="G8231" s="95">
        <v>250</v>
      </c>
      <c r="H8231" s="93" t="s">
        <v>8976</v>
      </c>
      <c r="I8231" s="93" t="s">
        <v>23898</v>
      </c>
      <c r="J8231" s="93" t="s">
        <v>20847</v>
      </c>
      <c r="K8231" s="93" t="s">
        <v>5144</v>
      </c>
      <c r="L8231" s="14">
        <f>AND(vyberHrace&lt;&gt;"",ISNUMBER(SEARCH(vyberHrace,$B8231)))</f>
      </c>
      <c r="M8231" s="14">
        <f>AND($I8231=MID(kododd,1,2),$J8231=MID(kododd,3,3))</f>
      </c>
    </row>
    <row r="8232">
      <c r="A8232" s="95">
        <v>59750</v>
      </c>
      <c r="B8232" s="93" t="s">
        <v>26115</v>
      </c>
      <c r="C8232" s="93" t="s">
        <v>1416</v>
      </c>
      <c r="F8232" s="95">
        <v>23783354</v>
      </c>
      <c r="G8232" s="95">
        <v>0</v>
      </c>
      <c r="H8232" s="93" t="s">
        <v>8976</v>
      </c>
      <c r="I8232" s="93" t="s">
        <v>23898</v>
      </c>
      <c r="J8232" s="93" t="s">
        <v>20855</v>
      </c>
      <c r="K8232" s="93" t="s">
        <v>148</v>
      </c>
      <c r="L8232" s="14">
        <f>AND(vyberHrace&lt;&gt;"",ISNUMBER(SEARCH(vyberHrace,$B8232)))</f>
      </c>
      <c r="M8232" s="14">
        <f>AND($I8232=MID(kododd,1,2),$J8232=MID(kododd,3,3))</f>
      </c>
    </row>
    <row r="8233">
      <c r="A8233" s="95">
        <v>4663</v>
      </c>
      <c r="B8233" s="93" t="s">
        <v>17166</v>
      </c>
      <c r="C8233" s="93" t="s">
        <v>1405</v>
      </c>
      <c r="D8233" s="95">
        <v>1820</v>
      </c>
      <c r="E8233" s="95">
        <v>1897</v>
      </c>
      <c r="F8233" s="95">
        <v>320820</v>
      </c>
      <c r="G8233" s="95">
        <v>250</v>
      </c>
      <c r="H8233" s="93" t="s">
        <v>8976</v>
      </c>
      <c r="I8233" s="93" t="s">
        <v>23898</v>
      </c>
      <c r="J8233" s="93" t="s">
        <v>20922</v>
      </c>
      <c r="K8233" s="93" t="s">
        <v>5566</v>
      </c>
      <c r="L8233" s="14">
        <f>AND(vyberHrace&lt;&gt;"",ISNUMBER(SEARCH(vyberHrace,$B8233)))</f>
      </c>
      <c r="M8233" s="14">
        <f>AND($I8233=MID(kododd,1,2),$J8233=MID(kododd,3,3))</f>
      </c>
    </row>
    <row r="8234">
      <c r="A8234" s="95">
        <v>28647</v>
      </c>
      <c r="B8234" s="93" t="s">
        <v>17167</v>
      </c>
      <c r="C8234" s="93" t="s">
        <v>1441</v>
      </c>
      <c r="D8234" s="95">
        <v>1457</v>
      </c>
      <c r="F8234" s="95">
        <v>355224</v>
      </c>
      <c r="G8234" s="95">
        <v>250</v>
      </c>
      <c r="H8234" s="93" t="s">
        <v>8976</v>
      </c>
      <c r="I8234" s="93" t="s">
        <v>23898</v>
      </c>
      <c r="J8234" s="93" t="s">
        <v>20906</v>
      </c>
      <c r="K8234" s="93" t="s">
        <v>4891</v>
      </c>
      <c r="L8234" s="14">
        <f>AND(vyberHrace&lt;&gt;"",ISNUMBER(SEARCH(vyberHrace,$B8234)))</f>
      </c>
      <c r="M8234" s="14">
        <f>AND($I8234=MID(kododd,1,2),$J8234=MID(kododd,3,3))</f>
      </c>
    </row>
    <row r="8235">
      <c r="A8235" s="95">
        <v>10293</v>
      </c>
      <c r="B8235" s="93" t="s">
        <v>17183</v>
      </c>
      <c r="C8235" s="93" t="s">
        <v>1442</v>
      </c>
      <c r="D8235" s="95">
        <v>1879</v>
      </c>
      <c r="E8235" s="95">
        <v>1972</v>
      </c>
      <c r="F8235" s="95">
        <v>347272</v>
      </c>
      <c r="G8235" s="95">
        <v>250</v>
      </c>
      <c r="H8235" s="93" t="s">
        <v>8976</v>
      </c>
      <c r="I8235" s="93" t="s">
        <v>23898</v>
      </c>
      <c r="J8235" s="93" t="s">
        <v>20849</v>
      </c>
      <c r="K8235" s="93" t="s">
        <v>23909</v>
      </c>
      <c r="L8235" s="14">
        <f>AND(vyberHrace&lt;&gt;"",ISNUMBER(SEARCH(vyberHrace,$B8235)))</f>
      </c>
      <c r="M8235" s="14">
        <f>AND($I8235=MID(kododd,1,2),$J8235=MID(kododd,3,3))</f>
      </c>
    </row>
    <row r="8236">
      <c r="A8236" s="95">
        <v>60037</v>
      </c>
      <c r="B8236" s="93" t="s">
        <v>26515</v>
      </c>
      <c r="C8236" s="93" t="s">
        <v>1412</v>
      </c>
      <c r="G8236" s="95">
        <v>250</v>
      </c>
      <c r="H8236" s="93" t="s">
        <v>8976</v>
      </c>
      <c r="I8236" s="93" t="s">
        <v>23898</v>
      </c>
      <c r="J8236" s="93" t="s">
        <v>20969</v>
      </c>
      <c r="K8236" s="93" t="s">
        <v>4717</v>
      </c>
      <c r="L8236" s="14">
        <f>AND(vyberHrace&lt;&gt;"",ISNUMBER(SEARCH(vyberHrace,$B8236)))</f>
      </c>
      <c r="M8236" s="14">
        <f>AND($I8236=MID(kododd,1,2),$J8236=MID(kododd,3,3))</f>
      </c>
    </row>
    <row r="8237">
      <c r="A8237" s="95">
        <v>246</v>
      </c>
      <c r="B8237" s="93" t="s">
        <v>17188</v>
      </c>
      <c r="C8237" s="93" t="s">
        <v>1449</v>
      </c>
      <c r="D8237" s="95">
        <v>2167</v>
      </c>
      <c r="E8237" s="95">
        <v>2197</v>
      </c>
      <c r="F8237" s="95">
        <v>303976</v>
      </c>
      <c r="G8237" s="95">
        <v>250</v>
      </c>
      <c r="H8237" s="93" t="s">
        <v>8976</v>
      </c>
      <c r="I8237" s="93" t="s">
        <v>23898</v>
      </c>
      <c r="J8237" s="93" t="s">
        <v>20922</v>
      </c>
      <c r="K8237" s="93" t="s">
        <v>5566</v>
      </c>
      <c r="L8237" s="14">
        <f>AND(vyberHrace&lt;&gt;"",ISNUMBER(SEARCH(vyberHrace,$B8237)))</f>
      </c>
      <c r="M8237" s="14">
        <f>AND($I8237=MID(kododd,1,2),$J8237=MID(kododd,3,3))</f>
      </c>
    </row>
    <row r="8238">
      <c r="A8238" s="95">
        <v>58138</v>
      </c>
      <c r="B8238" s="93" t="s">
        <v>24659</v>
      </c>
      <c r="C8238" s="93" t="s">
        <v>1416</v>
      </c>
      <c r="D8238" s="95">
        <v>1410</v>
      </c>
      <c r="F8238" s="95">
        <v>23782390</v>
      </c>
      <c r="G8238" s="95">
        <v>250</v>
      </c>
      <c r="H8238" s="93" t="s">
        <v>8976</v>
      </c>
      <c r="I8238" s="93" t="s">
        <v>23898</v>
      </c>
      <c r="J8238" s="93" t="s">
        <v>20847</v>
      </c>
      <c r="K8238" s="93" t="s">
        <v>5144</v>
      </c>
      <c r="L8238" s="14">
        <f>AND(vyberHrace&lt;&gt;"",ISNUMBER(SEARCH(vyberHrace,$B8238)))</f>
      </c>
      <c r="M8238" s="14">
        <f>AND($I8238=MID(kododd,1,2),$J8238=MID(kododd,3,3))</f>
      </c>
    </row>
    <row r="8239">
      <c r="A8239" s="95">
        <v>63433</v>
      </c>
      <c r="B8239" s="93" t="s">
        <v>26378</v>
      </c>
      <c r="C8239" s="93" t="s">
        <v>1488</v>
      </c>
      <c r="G8239" s="95">
        <v>250</v>
      </c>
      <c r="H8239" s="93" t="s">
        <v>8976</v>
      </c>
      <c r="I8239" s="93" t="s">
        <v>23898</v>
      </c>
      <c r="J8239" s="93" t="s">
        <v>20860</v>
      </c>
      <c r="K8239" s="93" t="s">
        <v>5137</v>
      </c>
      <c r="L8239" s="14">
        <f>AND(vyberHrace&lt;&gt;"",ISNUMBER(SEARCH(vyberHrace,$B8239)))</f>
      </c>
      <c r="M8239" s="14">
        <f>AND($I8239=MID(kododd,1,2),$J8239=MID(kododd,3,3))</f>
      </c>
    </row>
    <row r="8240">
      <c r="A8240" s="95">
        <v>34698</v>
      </c>
      <c r="B8240" s="93" t="s">
        <v>8476</v>
      </c>
      <c r="C8240" s="93" t="s">
        <v>1399</v>
      </c>
      <c r="D8240" s="95">
        <v>1098</v>
      </c>
      <c r="G8240" s="95">
        <v>0</v>
      </c>
      <c r="H8240" s="93" t="s">
        <v>8976</v>
      </c>
      <c r="I8240" s="93" t="s">
        <v>23898</v>
      </c>
      <c r="J8240" s="93" t="s">
        <v>20903</v>
      </c>
      <c r="K8240" s="93" t="s">
        <v>6920</v>
      </c>
      <c r="L8240" s="14">
        <f>AND(vyberHrace&lt;&gt;"",ISNUMBER(SEARCH(vyberHrace,$B8240)))</f>
      </c>
      <c r="M8240" s="14">
        <f>AND($I8240=MID(kododd,1,2),$J8240=MID(kododd,3,3))</f>
      </c>
    </row>
    <row r="8241">
      <c r="A8241" s="95">
        <v>57897</v>
      </c>
      <c r="B8241" s="93" t="s">
        <v>24443</v>
      </c>
      <c r="C8241" s="93" t="s">
        <v>1486</v>
      </c>
      <c r="G8241" s="95">
        <v>0</v>
      </c>
      <c r="H8241" s="93" t="s">
        <v>8976</v>
      </c>
      <c r="I8241" s="93" t="s">
        <v>23898</v>
      </c>
      <c r="J8241" s="93" t="s">
        <v>20855</v>
      </c>
      <c r="K8241" s="93" t="s">
        <v>148</v>
      </c>
      <c r="L8241" s="14">
        <f>AND(vyberHrace&lt;&gt;"",ISNUMBER(SEARCH(vyberHrace,$B8241)))</f>
      </c>
      <c r="M8241" s="14">
        <f>AND($I8241=MID(kododd,1,2),$J8241=MID(kododd,3,3))</f>
      </c>
    </row>
    <row r="8242">
      <c r="A8242" s="95">
        <v>54723</v>
      </c>
      <c r="B8242" s="93" t="s">
        <v>24121</v>
      </c>
      <c r="C8242" s="93" t="s">
        <v>1424</v>
      </c>
      <c r="F8242" s="95">
        <v>23754729</v>
      </c>
      <c r="G8242" s="95">
        <v>0</v>
      </c>
      <c r="H8242" s="93" t="s">
        <v>8976</v>
      </c>
      <c r="I8242" s="93" t="s">
        <v>23898</v>
      </c>
      <c r="J8242" s="93" t="s">
        <v>20843</v>
      </c>
      <c r="K8242" s="93" t="s">
        <v>5564</v>
      </c>
      <c r="L8242" s="14">
        <f>AND(vyberHrace&lt;&gt;"",ISNUMBER(SEARCH(vyberHrace,$B8242)))</f>
      </c>
      <c r="M8242" s="14">
        <f>AND($I8242=MID(kododd,1,2),$J8242=MID(kododd,3,3))</f>
      </c>
    </row>
    <row r="8243">
      <c r="A8243" s="95">
        <v>14692</v>
      </c>
      <c r="B8243" s="93" t="s">
        <v>16783</v>
      </c>
      <c r="C8243" s="93" t="s">
        <v>1462</v>
      </c>
      <c r="D8243" s="95">
        <v>1678</v>
      </c>
      <c r="E8243" s="95">
        <v>1797</v>
      </c>
      <c r="F8243" s="95">
        <v>353078</v>
      </c>
      <c r="G8243" s="95">
        <v>0</v>
      </c>
      <c r="H8243" s="93" t="s">
        <v>8976</v>
      </c>
      <c r="I8243" s="93" t="s">
        <v>23898</v>
      </c>
      <c r="J8243" s="93" t="s">
        <v>20849</v>
      </c>
      <c r="K8243" s="93" t="s">
        <v>23909</v>
      </c>
      <c r="L8243" s="14">
        <f>AND(vyberHrace&lt;&gt;"",ISNUMBER(SEARCH(vyberHrace,$B8243)))</f>
      </c>
      <c r="M8243" s="14">
        <f>AND($I8243=MID(kododd,1,2),$J8243=MID(kododd,3,3))</f>
      </c>
    </row>
    <row r="8244">
      <c r="A8244" s="95">
        <v>53342</v>
      </c>
      <c r="B8244" s="93" t="s">
        <v>17689</v>
      </c>
      <c r="C8244" s="93" t="s">
        <v>1400</v>
      </c>
      <c r="D8244" s="95">
        <v>1455</v>
      </c>
      <c r="E8244" s="95">
        <v>1668</v>
      </c>
      <c r="F8244" s="95">
        <v>23745177</v>
      </c>
      <c r="G8244" s="95">
        <v>0</v>
      </c>
      <c r="H8244" s="93" t="s">
        <v>8976</v>
      </c>
      <c r="I8244" s="93" t="s">
        <v>23898</v>
      </c>
      <c r="J8244" s="93" t="s">
        <v>20847</v>
      </c>
      <c r="K8244" s="93" t="s">
        <v>5144</v>
      </c>
      <c r="L8244" s="14">
        <f>AND(vyberHrace&lt;&gt;"",ISNUMBER(SEARCH(vyberHrace,$B8244)))</f>
      </c>
      <c r="M8244" s="14">
        <f>AND($I8244=MID(kododd,1,2),$J8244=MID(kododd,3,3))</f>
      </c>
    </row>
    <row r="8245">
      <c r="A8245" s="95">
        <v>54916</v>
      </c>
      <c r="B8245" s="93" t="s">
        <v>2848</v>
      </c>
      <c r="C8245" s="93" t="s">
        <v>1455</v>
      </c>
      <c r="D8245" s="95">
        <v>1435</v>
      </c>
      <c r="G8245" s="95">
        <v>250</v>
      </c>
      <c r="H8245" s="93" t="s">
        <v>8976</v>
      </c>
      <c r="I8245" s="93" t="s">
        <v>23898</v>
      </c>
      <c r="J8245" s="93" t="s">
        <v>20906</v>
      </c>
      <c r="K8245" s="93" t="s">
        <v>4891</v>
      </c>
      <c r="L8245" s="14">
        <f>AND(vyberHrace&lt;&gt;"",ISNUMBER(SEARCH(vyberHrace,$B8245)))</f>
      </c>
      <c r="M8245" s="14">
        <f>AND($I8245=MID(kododd,1,2),$J8245=MID(kododd,3,3))</f>
      </c>
    </row>
    <row r="8246">
      <c r="A8246" s="95">
        <v>8800</v>
      </c>
      <c r="B8246" s="93" t="s">
        <v>8783</v>
      </c>
      <c r="C8246" s="93" t="s">
        <v>1435</v>
      </c>
      <c r="D8246" s="95">
        <v>1539</v>
      </c>
      <c r="E8246" s="95">
        <v>1809</v>
      </c>
      <c r="F8246" s="95">
        <v>370720</v>
      </c>
      <c r="G8246" s="95">
        <v>0</v>
      </c>
      <c r="H8246" s="93" t="s">
        <v>8976</v>
      </c>
      <c r="I8246" s="93" t="s">
        <v>23898</v>
      </c>
      <c r="J8246" s="93" t="s">
        <v>20890</v>
      </c>
      <c r="K8246" s="93" t="s">
        <v>246</v>
      </c>
      <c r="L8246" s="14">
        <f>AND(vyberHrace&lt;&gt;"",ISNUMBER(SEARCH(vyberHrace,$B8246)))</f>
      </c>
      <c r="M8246" s="14">
        <f>AND($I8246=MID(kododd,1,2),$J8246=MID(kododd,3,3))</f>
      </c>
    </row>
    <row r="8247">
      <c r="A8247" s="95">
        <v>49117</v>
      </c>
      <c r="B8247" s="93" t="s">
        <v>19342</v>
      </c>
      <c r="C8247" s="93" t="s">
        <v>1402</v>
      </c>
      <c r="D8247" s="95">
        <v>1100</v>
      </c>
      <c r="F8247" s="95">
        <v>23760664</v>
      </c>
      <c r="G8247" s="95">
        <v>0</v>
      </c>
      <c r="H8247" s="93" t="s">
        <v>8976</v>
      </c>
      <c r="I8247" s="93" t="s">
        <v>23898</v>
      </c>
      <c r="J8247" s="93" t="s">
        <v>20880</v>
      </c>
      <c r="K8247" s="93" t="s">
        <v>6862</v>
      </c>
      <c r="L8247" s="14">
        <f>AND(vyberHrace&lt;&gt;"",ISNUMBER(SEARCH(vyberHrace,$B8247)))</f>
      </c>
      <c r="M8247" s="14">
        <f>AND($I8247=MID(kododd,1,2),$J8247=MID(kododd,3,3))</f>
      </c>
    </row>
    <row r="8248">
      <c r="A8248" s="95">
        <v>53339</v>
      </c>
      <c r="B8248" s="93" t="s">
        <v>17692</v>
      </c>
      <c r="C8248" s="93" t="s">
        <v>1408</v>
      </c>
      <c r="D8248" s="95">
        <v>1124</v>
      </c>
      <c r="F8248" s="95">
        <v>23739339</v>
      </c>
      <c r="G8248" s="95">
        <v>0</v>
      </c>
      <c r="H8248" s="93" t="s">
        <v>8976</v>
      </c>
      <c r="I8248" s="93" t="s">
        <v>23898</v>
      </c>
      <c r="J8248" s="93" t="s">
        <v>20849</v>
      </c>
      <c r="K8248" s="93" t="s">
        <v>23909</v>
      </c>
      <c r="L8248" s="14">
        <f>AND(vyberHrace&lt;&gt;"",ISNUMBER(SEARCH(vyberHrace,$B8248)))</f>
      </c>
      <c r="M8248" s="14">
        <f>AND($I8248=MID(kododd,1,2),$J8248=MID(kododd,3,3))</f>
      </c>
    </row>
    <row r="8249">
      <c r="A8249" s="95">
        <v>30325</v>
      </c>
      <c r="B8249" s="93" t="s">
        <v>19387</v>
      </c>
      <c r="C8249" s="93" t="s">
        <v>1431</v>
      </c>
      <c r="D8249" s="95">
        <v>1369</v>
      </c>
      <c r="G8249" s="95">
        <v>0</v>
      </c>
      <c r="H8249" s="93" t="s">
        <v>8976</v>
      </c>
      <c r="I8249" s="93" t="s">
        <v>23898</v>
      </c>
      <c r="J8249" s="93" t="s">
        <v>20849</v>
      </c>
      <c r="K8249" s="93" t="s">
        <v>23909</v>
      </c>
      <c r="L8249" s="14">
        <f>AND(vyberHrace&lt;&gt;"",ISNUMBER(SEARCH(vyberHrace,$B8249)))</f>
      </c>
      <c r="M8249" s="14">
        <f>AND($I8249=MID(kododd,1,2),$J8249=MID(kododd,3,3))</f>
      </c>
    </row>
    <row r="8250">
      <c r="A8250" s="95">
        <v>5499</v>
      </c>
      <c r="B8250" s="93" t="s">
        <v>19390</v>
      </c>
      <c r="C8250" s="93" t="s">
        <v>1479</v>
      </c>
      <c r="D8250" s="95">
        <v>1552</v>
      </c>
      <c r="G8250" s="95">
        <v>0</v>
      </c>
      <c r="H8250" s="93" t="s">
        <v>8976</v>
      </c>
      <c r="I8250" s="93" t="s">
        <v>23898</v>
      </c>
      <c r="J8250" s="93" t="s">
        <v>20937</v>
      </c>
      <c r="K8250" s="93" t="s">
        <v>401</v>
      </c>
      <c r="L8250" s="14">
        <f>AND(vyberHrace&lt;&gt;"",ISNUMBER(SEARCH(vyberHrace,$B8250)))</f>
      </c>
      <c r="M8250" s="14">
        <f>AND($I8250=MID(kododd,1,2),$J8250=MID(kododd,3,3))</f>
      </c>
    </row>
    <row r="8251">
      <c r="A8251" s="95">
        <v>6673</v>
      </c>
      <c r="B8251" s="93" t="s">
        <v>19391</v>
      </c>
      <c r="C8251" s="93" t="s">
        <v>1466</v>
      </c>
      <c r="D8251" s="95">
        <v>1817</v>
      </c>
      <c r="E8251" s="95">
        <v>1873</v>
      </c>
      <c r="F8251" s="95">
        <v>312860</v>
      </c>
      <c r="G8251" s="95">
        <v>250</v>
      </c>
      <c r="H8251" s="93" t="s">
        <v>8976</v>
      </c>
      <c r="I8251" s="93" t="s">
        <v>23898</v>
      </c>
      <c r="J8251" s="93" t="s">
        <v>20844</v>
      </c>
      <c r="K8251" s="93" t="s">
        <v>3601</v>
      </c>
      <c r="L8251" s="14">
        <f>AND(vyberHrace&lt;&gt;"",ISNUMBER(SEARCH(vyberHrace,$B8251)))</f>
      </c>
      <c r="M8251" s="14">
        <f>AND($I8251=MID(kododd,1,2),$J8251=MID(kododd,3,3))</f>
      </c>
    </row>
    <row r="8252">
      <c r="A8252" s="95">
        <v>12437</v>
      </c>
      <c r="B8252" s="93" t="s">
        <v>16970</v>
      </c>
      <c r="C8252" s="93" t="s">
        <v>1423</v>
      </c>
      <c r="D8252" s="95">
        <v>1435</v>
      </c>
      <c r="G8252" s="95">
        <v>0</v>
      </c>
      <c r="H8252" s="93" t="s">
        <v>8976</v>
      </c>
      <c r="I8252" s="93" t="s">
        <v>23898</v>
      </c>
      <c r="J8252" s="93" t="s">
        <v>20880</v>
      </c>
      <c r="K8252" s="93" t="s">
        <v>6862</v>
      </c>
      <c r="L8252" s="14">
        <f>AND(vyberHrace&lt;&gt;"",ISNUMBER(SEARCH(vyberHrace,$B8252)))</f>
      </c>
      <c r="M8252" s="14">
        <f>AND($I8252=MID(kododd,1,2),$J8252=MID(kododd,3,3))</f>
      </c>
    </row>
    <row r="8253">
      <c r="A8253" s="95">
        <v>43513</v>
      </c>
      <c r="B8253" s="93" t="s">
        <v>9528</v>
      </c>
      <c r="C8253" s="93" t="s">
        <v>1419</v>
      </c>
      <c r="D8253" s="95">
        <v>1191</v>
      </c>
      <c r="F8253" s="95">
        <v>23703938</v>
      </c>
      <c r="G8253" s="95">
        <v>0</v>
      </c>
      <c r="H8253" s="93" t="s">
        <v>8976</v>
      </c>
      <c r="I8253" s="93" t="s">
        <v>23898</v>
      </c>
      <c r="J8253" s="93" t="s">
        <v>20902</v>
      </c>
      <c r="K8253" s="93" t="s">
        <v>5177</v>
      </c>
      <c r="L8253" s="14">
        <f>AND(vyberHrace&lt;&gt;"",ISNUMBER(SEARCH(vyberHrace,$B8253)))</f>
      </c>
      <c r="M8253" s="14">
        <f>AND($I8253=MID(kododd,1,2),$J8253=MID(kododd,3,3))</f>
      </c>
    </row>
    <row r="8254">
      <c r="A8254" s="95">
        <v>3699</v>
      </c>
      <c r="B8254" s="93" t="s">
        <v>9529</v>
      </c>
      <c r="C8254" s="93" t="s">
        <v>1442</v>
      </c>
      <c r="D8254" s="95">
        <v>1685</v>
      </c>
      <c r="G8254" s="95">
        <v>0</v>
      </c>
      <c r="H8254" s="93" t="s">
        <v>8976</v>
      </c>
      <c r="I8254" s="93" t="s">
        <v>23898</v>
      </c>
      <c r="J8254" s="93" t="s">
        <v>20902</v>
      </c>
      <c r="K8254" s="93" t="s">
        <v>5177</v>
      </c>
      <c r="L8254" s="14">
        <f>AND(vyberHrace&lt;&gt;"",ISNUMBER(SEARCH(vyberHrace,$B8254)))</f>
      </c>
      <c r="M8254" s="14">
        <f>AND($I8254=MID(kododd,1,2),$J8254=MID(kododd,3,3))</f>
      </c>
    </row>
    <row r="8255">
      <c r="A8255" s="95">
        <v>63477</v>
      </c>
      <c r="B8255" s="93" t="s">
        <v>9531</v>
      </c>
      <c r="C8255" s="93" t="s">
        <v>1423</v>
      </c>
      <c r="G8255" s="95">
        <v>500</v>
      </c>
      <c r="H8255" s="93" t="s">
        <v>8976</v>
      </c>
      <c r="I8255" s="93" t="s">
        <v>23898</v>
      </c>
      <c r="J8255" s="93" t="s">
        <v>23412</v>
      </c>
      <c r="K8255" s="93" t="s">
        <v>21360</v>
      </c>
      <c r="L8255" s="14">
        <f>AND(vyberHrace&lt;&gt;"",ISNUMBER(SEARCH(vyberHrace,$B8255)))</f>
      </c>
      <c r="M8255" s="14">
        <f>AND($I8255=MID(kododd,1,2),$J8255=MID(kododd,3,3))</f>
      </c>
    </row>
    <row r="8256">
      <c r="A8256" s="95">
        <v>16311</v>
      </c>
      <c r="B8256" s="93" t="s">
        <v>19538</v>
      </c>
      <c r="C8256" s="93" t="s">
        <v>1462</v>
      </c>
      <c r="D8256" s="95">
        <v>1804</v>
      </c>
      <c r="E8256" s="95">
        <v>1888</v>
      </c>
      <c r="F8256" s="95">
        <v>318914</v>
      </c>
      <c r="G8256" s="95">
        <v>250</v>
      </c>
      <c r="H8256" s="93" t="s">
        <v>8976</v>
      </c>
      <c r="I8256" s="93" t="s">
        <v>23898</v>
      </c>
      <c r="J8256" s="93" t="s">
        <v>20855</v>
      </c>
      <c r="K8256" s="93" t="s">
        <v>148</v>
      </c>
      <c r="L8256" s="14">
        <f>AND(vyberHrace&lt;&gt;"",ISNUMBER(SEARCH(vyberHrace,$B8256)))</f>
      </c>
      <c r="M8256" s="14">
        <f>AND($I8256=MID(kododd,1,2),$J8256=MID(kododd,3,3))</f>
      </c>
    </row>
    <row r="8257">
      <c r="A8257" s="95">
        <v>27337</v>
      </c>
      <c r="B8257" s="93" t="s">
        <v>19538</v>
      </c>
      <c r="C8257" s="93" t="s">
        <v>1448</v>
      </c>
      <c r="G8257" s="95">
        <v>0</v>
      </c>
      <c r="H8257" s="93" t="s">
        <v>8976</v>
      </c>
      <c r="I8257" s="93" t="s">
        <v>23898</v>
      </c>
      <c r="J8257" s="93" t="s">
        <v>20855</v>
      </c>
      <c r="K8257" s="93" t="s">
        <v>148</v>
      </c>
      <c r="L8257" s="14">
        <f>AND(vyberHrace&lt;&gt;"",ISNUMBER(SEARCH(vyberHrace,$B8257)))</f>
      </c>
      <c r="M8257" s="14">
        <f>AND($I8257=MID(kododd,1,2),$J8257=MID(kododd,3,3))</f>
      </c>
    </row>
    <row r="8258">
      <c r="A8258" s="95">
        <v>50920</v>
      </c>
      <c r="B8258" s="93" t="s">
        <v>14766</v>
      </c>
      <c r="C8258" s="93" t="s">
        <v>1422</v>
      </c>
      <c r="G8258" s="95">
        <v>0</v>
      </c>
      <c r="H8258" s="93" t="s">
        <v>8976</v>
      </c>
      <c r="I8258" s="93" t="s">
        <v>23898</v>
      </c>
      <c r="J8258" s="93" t="s">
        <v>20847</v>
      </c>
      <c r="K8258" s="93" t="s">
        <v>5144</v>
      </c>
      <c r="L8258" s="14">
        <f>AND(vyberHrace&lt;&gt;"",ISNUMBER(SEARCH(vyberHrace,$B8258)))</f>
      </c>
      <c r="M8258" s="14">
        <f>AND($I8258=MID(kododd,1,2),$J8258=MID(kododd,3,3))</f>
      </c>
    </row>
    <row r="8259">
      <c r="A8259" s="95">
        <v>55305</v>
      </c>
      <c r="B8259" s="93" t="s">
        <v>2883</v>
      </c>
      <c r="C8259" s="93" t="s">
        <v>1403</v>
      </c>
      <c r="D8259" s="95">
        <v>1740</v>
      </c>
      <c r="E8259" s="95">
        <v>1857</v>
      </c>
      <c r="F8259" s="95">
        <v>23753323</v>
      </c>
      <c r="G8259" s="95">
        <v>250</v>
      </c>
      <c r="H8259" s="93" t="s">
        <v>8976</v>
      </c>
      <c r="I8259" s="93" t="s">
        <v>23898</v>
      </c>
      <c r="J8259" s="93" t="s">
        <v>20867</v>
      </c>
      <c r="K8259" s="93" t="s">
        <v>13687</v>
      </c>
      <c r="L8259" s="14">
        <f>AND(vyberHrace&lt;&gt;"",ISNUMBER(SEARCH(vyberHrace,$B8259)))</f>
      </c>
      <c r="M8259" s="14">
        <f>AND($I8259=MID(kododd,1,2),$J8259=MID(kododd,3,3))</f>
      </c>
    </row>
    <row r="8260">
      <c r="A8260" s="95">
        <v>34699</v>
      </c>
      <c r="B8260" s="93" t="s">
        <v>10935</v>
      </c>
      <c r="C8260" s="93" t="s">
        <v>1444</v>
      </c>
      <c r="G8260" s="95">
        <v>0</v>
      </c>
      <c r="H8260" s="93" t="s">
        <v>8976</v>
      </c>
      <c r="I8260" s="93" t="s">
        <v>23898</v>
      </c>
      <c r="J8260" s="93" t="s">
        <v>20903</v>
      </c>
      <c r="K8260" s="93" t="s">
        <v>6920</v>
      </c>
      <c r="L8260" s="14">
        <f>AND(vyberHrace&lt;&gt;"",ISNUMBER(SEARCH(vyberHrace,$B8260)))</f>
      </c>
      <c r="M8260" s="14">
        <f>AND($I8260=MID(kododd,1,2),$J8260=MID(kododd,3,3))</f>
      </c>
    </row>
    <row r="8261">
      <c r="A8261" s="95">
        <v>57312</v>
      </c>
      <c r="B8261" s="93" t="s">
        <v>22115</v>
      </c>
      <c r="C8261" s="93" t="s">
        <v>1423</v>
      </c>
      <c r="F8261" s="95">
        <v>23772662</v>
      </c>
      <c r="G8261" s="95">
        <v>250</v>
      </c>
      <c r="H8261" s="93" t="s">
        <v>8976</v>
      </c>
      <c r="I8261" s="93" t="s">
        <v>23898</v>
      </c>
      <c r="J8261" s="93" t="s">
        <v>20902</v>
      </c>
      <c r="K8261" s="93" t="s">
        <v>5177</v>
      </c>
      <c r="L8261" s="14">
        <f>AND(vyberHrace&lt;&gt;"",ISNUMBER(SEARCH(vyberHrace,$B8261)))</f>
      </c>
      <c r="M8261" s="14">
        <f>AND($I8261=MID(kododd,1,2),$J8261=MID(kododd,3,3))</f>
      </c>
    </row>
    <row r="8262">
      <c r="A8262" s="95">
        <v>13818</v>
      </c>
      <c r="B8262" s="93" t="s">
        <v>17810</v>
      </c>
      <c r="C8262" s="93" t="s">
        <v>1453</v>
      </c>
      <c r="D8262" s="95">
        <v>2052</v>
      </c>
      <c r="E8262" s="95">
        <v>2025</v>
      </c>
      <c r="F8262" s="95">
        <v>337609</v>
      </c>
      <c r="G8262" s="95">
        <v>0</v>
      </c>
      <c r="H8262" s="93" t="s">
        <v>8976</v>
      </c>
      <c r="I8262" s="93" t="s">
        <v>23898</v>
      </c>
      <c r="J8262" s="93" t="s">
        <v>20880</v>
      </c>
      <c r="K8262" s="93" t="s">
        <v>6862</v>
      </c>
      <c r="L8262" s="14">
        <f>AND(vyberHrace&lt;&gt;"",ISNUMBER(SEARCH(vyberHrace,$B8262)))</f>
      </c>
      <c r="M8262" s="14">
        <f>AND($I8262=MID(kododd,1,2),$J8262=MID(kododd,3,3))</f>
      </c>
    </row>
    <row r="8263">
      <c r="A8263" s="95">
        <v>59408</v>
      </c>
      <c r="B8263" s="93" t="s">
        <v>25824</v>
      </c>
      <c r="C8263" s="93" t="s">
        <v>1487</v>
      </c>
      <c r="D8263" s="95">
        <v>1197</v>
      </c>
      <c r="E8263" s="95">
        <v>1484</v>
      </c>
      <c r="F8263" s="95">
        <v>571004858</v>
      </c>
      <c r="G8263" s="95">
        <v>250</v>
      </c>
      <c r="H8263" s="93" t="s">
        <v>8976</v>
      </c>
      <c r="I8263" s="93" t="s">
        <v>23898</v>
      </c>
      <c r="J8263" s="93" t="s">
        <v>20860</v>
      </c>
      <c r="K8263" s="93" t="s">
        <v>5137</v>
      </c>
      <c r="L8263" s="14">
        <f>AND(vyberHrace&lt;&gt;"",ISNUMBER(SEARCH(vyberHrace,$B8263)))</f>
      </c>
      <c r="M8263" s="14">
        <f>AND($I8263=MID(kododd,1,2),$J8263=MID(kododd,3,3))</f>
      </c>
    </row>
    <row r="8264">
      <c r="A8264" s="95">
        <v>63065</v>
      </c>
      <c r="B8264" s="93" t="s">
        <v>28967</v>
      </c>
      <c r="C8264" s="93" t="s">
        <v>1486</v>
      </c>
      <c r="G8264" s="95">
        <v>250</v>
      </c>
      <c r="H8264" s="93" t="s">
        <v>8976</v>
      </c>
      <c r="I8264" s="93" t="s">
        <v>23898</v>
      </c>
      <c r="J8264" s="93" t="s">
        <v>20860</v>
      </c>
      <c r="K8264" s="93" t="s">
        <v>5137</v>
      </c>
      <c r="L8264" s="14">
        <f>AND(vyberHrace&lt;&gt;"",ISNUMBER(SEARCH(vyberHrace,$B8264)))</f>
      </c>
      <c r="M8264" s="14">
        <f>AND($I8264=MID(kododd,1,2),$J8264=MID(kododd,3,3))</f>
      </c>
    </row>
    <row r="8265">
      <c r="A8265" s="95">
        <v>63068</v>
      </c>
      <c r="B8265" s="93" t="s">
        <v>28968</v>
      </c>
      <c r="C8265" s="93" t="s">
        <v>1450</v>
      </c>
      <c r="G8265" s="95">
        <v>250</v>
      </c>
      <c r="H8265" s="93" t="s">
        <v>8976</v>
      </c>
      <c r="I8265" s="93" t="s">
        <v>23898</v>
      </c>
      <c r="J8265" s="93" t="s">
        <v>20860</v>
      </c>
      <c r="K8265" s="93" t="s">
        <v>5137</v>
      </c>
      <c r="L8265" s="14">
        <f>AND(vyberHrace&lt;&gt;"",ISNUMBER(SEARCH(vyberHrace,$B8265)))</f>
      </c>
      <c r="M8265" s="14">
        <f>AND($I8265=MID(kododd,1,2),$J8265=MID(kododd,3,3))</f>
      </c>
    </row>
    <row r="8266">
      <c r="A8266" s="95">
        <v>59407</v>
      </c>
      <c r="B8266" s="93" t="s">
        <v>25823</v>
      </c>
      <c r="C8266" s="93" t="s">
        <v>1424</v>
      </c>
      <c r="G8266" s="95">
        <v>250</v>
      </c>
      <c r="H8266" s="93" t="s">
        <v>8976</v>
      </c>
      <c r="I8266" s="93" t="s">
        <v>23898</v>
      </c>
      <c r="J8266" s="93" t="s">
        <v>20860</v>
      </c>
      <c r="K8266" s="93" t="s">
        <v>5137</v>
      </c>
      <c r="L8266" s="14">
        <f>AND(vyberHrace&lt;&gt;"",ISNUMBER(SEARCH(vyberHrace,$B8266)))</f>
      </c>
      <c r="M8266" s="14">
        <f>AND($I8266=MID(kododd,1,2),$J8266=MID(kododd,3,3))</f>
      </c>
    </row>
    <row r="8267">
      <c r="A8267" s="95">
        <v>28646</v>
      </c>
      <c r="B8267" s="93" t="s">
        <v>20197</v>
      </c>
      <c r="C8267" s="93" t="s">
        <v>1459</v>
      </c>
      <c r="D8267" s="95">
        <v>1492</v>
      </c>
      <c r="F8267" s="95">
        <v>382671</v>
      </c>
      <c r="G8267" s="95">
        <v>250</v>
      </c>
      <c r="H8267" s="93" t="s">
        <v>8976</v>
      </c>
      <c r="I8267" s="93" t="s">
        <v>23898</v>
      </c>
      <c r="J8267" s="93" t="s">
        <v>20906</v>
      </c>
      <c r="K8267" s="93" t="s">
        <v>4891</v>
      </c>
      <c r="L8267" s="14">
        <f>AND(vyberHrace&lt;&gt;"",ISNUMBER(SEARCH(vyberHrace,$B8267)))</f>
      </c>
      <c r="M8267" s="14">
        <f>AND($I8267=MID(kododd,1,2),$J8267=MID(kododd,3,3))</f>
      </c>
    </row>
    <row r="8268">
      <c r="A8268" s="95">
        <v>6691</v>
      </c>
      <c r="B8268" s="93" t="s">
        <v>20224</v>
      </c>
      <c r="C8268" s="93" t="s">
        <v>1417</v>
      </c>
      <c r="D8268" s="95">
        <v>1681</v>
      </c>
      <c r="G8268" s="95">
        <v>0</v>
      </c>
      <c r="H8268" s="93" t="s">
        <v>8976</v>
      </c>
      <c r="I8268" s="93" t="s">
        <v>23898</v>
      </c>
      <c r="J8268" s="93" t="s">
        <v>20879</v>
      </c>
      <c r="K8268" s="93" t="s">
        <v>4945</v>
      </c>
      <c r="L8268" s="14">
        <f>AND(vyberHrace&lt;&gt;"",ISNUMBER(SEARCH(vyberHrace,$B8268)))</f>
      </c>
      <c r="M8268" s="14">
        <f>AND($I8268=MID(kododd,1,2),$J8268=MID(kododd,3,3))</f>
      </c>
    </row>
    <row r="8269">
      <c r="A8269" s="95">
        <v>55000</v>
      </c>
      <c r="B8269" s="93" t="s">
        <v>2891</v>
      </c>
      <c r="C8269" s="93" t="s">
        <v>1422</v>
      </c>
      <c r="G8269" s="95">
        <v>0</v>
      </c>
      <c r="H8269" s="93" t="s">
        <v>8976</v>
      </c>
      <c r="I8269" s="93" t="s">
        <v>23898</v>
      </c>
      <c r="J8269" s="93" t="s">
        <v>20903</v>
      </c>
      <c r="K8269" s="93" t="s">
        <v>6920</v>
      </c>
      <c r="L8269" s="14">
        <f>AND(vyberHrace&lt;&gt;"",ISNUMBER(SEARCH(vyberHrace,$B8269)))</f>
      </c>
      <c r="M8269" s="14">
        <f>AND($I8269=MID(kododd,1,2),$J8269=MID(kododd,3,3))</f>
      </c>
    </row>
    <row r="8270">
      <c r="A8270" s="95">
        <v>10289</v>
      </c>
      <c r="B8270" s="93" t="s">
        <v>19635</v>
      </c>
      <c r="C8270" s="93" t="s">
        <v>1470</v>
      </c>
      <c r="D8270" s="95">
        <v>1289</v>
      </c>
      <c r="G8270" s="95">
        <v>0</v>
      </c>
      <c r="H8270" s="93" t="s">
        <v>8976</v>
      </c>
      <c r="I8270" s="93" t="s">
        <v>23898</v>
      </c>
      <c r="J8270" s="93" t="s">
        <v>20906</v>
      </c>
      <c r="K8270" s="93" t="s">
        <v>4891</v>
      </c>
      <c r="L8270" s="14">
        <f>AND(vyberHrace&lt;&gt;"",ISNUMBER(SEARCH(vyberHrace,$B8270)))</f>
      </c>
      <c r="M8270" s="14">
        <f>AND($I8270=MID(kododd,1,2),$J8270=MID(kododd,3,3))</f>
      </c>
    </row>
    <row r="8271">
      <c r="A8271" s="95">
        <v>5504</v>
      </c>
      <c r="B8271" s="93" t="s">
        <v>20469</v>
      </c>
      <c r="C8271" s="93" t="s">
        <v>1451</v>
      </c>
      <c r="D8271" s="95">
        <v>1828</v>
      </c>
      <c r="F8271" s="95">
        <v>318957</v>
      </c>
      <c r="G8271" s="95">
        <v>0</v>
      </c>
      <c r="H8271" s="93" t="s">
        <v>8976</v>
      </c>
      <c r="I8271" s="93" t="s">
        <v>23898</v>
      </c>
      <c r="J8271" s="93" t="s">
        <v>20860</v>
      </c>
      <c r="K8271" s="93" t="s">
        <v>5137</v>
      </c>
      <c r="L8271" s="14">
        <f>AND(vyberHrace&lt;&gt;"",ISNUMBER(SEARCH(vyberHrace,$B8271)))</f>
      </c>
      <c r="M8271" s="14">
        <f>AND($I8271=MID(kododd,1,2),$J8271=MID(kododd,3,3))</f>
      </c>
    </row>
    <row r="8272">
      <c r="A8272" s="95">
        <v>42952</v>
      </c>
      <c r="B8272" s="93" t="s">
        <v>20469</v>
      </c>
      <c r="C8272" s="93" t="s">
        <v>1434</v>
      </c>
      <c r="D8272" s="95">
        <v>1637</v>
      </c>
      <c r="E8272" s="95">
        <v>1799</v>
      </c>
      <c r="F8272" s="95">
        <v>397954</v>
      </c>
      <c r="G8272" s="95">
        <v>250</v>
      </c>
      <c r="H8272" s="93" t="s">
        <v>8976</v>
      </c>
      <c r="I8272" s="93" t="s">
        <v>23898</v>
      </c>
      <c r="J8272" s="93" t="s">
        <v>20969</v>
      </c>
      <c r="K8272" s="93" t="s">
        <v>4717</v>
      </c>
      <c r="L8272" s="14">
        <f>AND(vyberHrace&lt;&gt;"",ISNUMBER(SEARCH(vyberHrace,$B8272)))</f>
      </c>
      <c r="M8272" s="14">
        <f>AND($I8272=MID(kododd,1,2),$J8272=MID(kododd,3,3))</f>
      </c>
    </row>
    <row r="8273">
      <c r="A8273" s="95">
        <v>54736</v>
      </c>
      <c r="B8273" s="93" t="s">
        <v>2837</v>
      </c>
      <c r="C8273" s="93" t="s">
        <v>1424</v>
      </c>
      <c r="G8273" s="95">
        <v>0</v>
      </c>
      <c r="H8273" s="93" t="s">
        <v>8976</v>
      </c>
      <c r="I8273" s="93" t="s">
        <v>23898</v>
      </c>
      <c r="J8273" s="93" t="s">
        <v>20860</v>
      </c>
      <c r="K8273" s="93" t="s">
        <v>5137</v>
      </c>
      <c r="L8273" s="14">
        <f>AND(vyberHrace&lt;&gt;"",ISNUMBER(SEARCH(vyberHrace,$B8273)))</f>
      </c>
      <c r="M8273" s="14">
        <f>AND($I8273=MID(kododd,1,2),$J8273=MID(kododd,3,3))</f>
      </c>
    </row>
    <row r="8274">
      <c r="A8274" s="95">
        <v>59934</v>
      </c>
      <c r="B8274" s="93" t="s">
        <v>2837</v>
      </c>
      <c r="C8274" s="93" t="s">
        <v>1406</v>
      </c>
      <c r="F8274" s="95">
        <v>23781319</v>
      </c>
      <c r="G8274" s="95">
        <v>250</v>
      </c>
      <c r="H8274" s="93" t="s">
        <v>8976</v>
      </c>
      <c r="I8274" s="93" t="s">
        <v>23898</v>
      </c>
      <c r="J8274" s="93" t="s">
        <v>20890</v>
      </c>
      <c r="K8274" s="93" t="s">
        <v>246</v>
      </c>
      <c r="L8274" s="14">
        <f>AND(vyberHrace&lt;&gt;"",ISNUMBER(SEARCH(vyberHrace,$B8274)))</f>
      </c>
      <c r="M8274" s="14">
        <f>AND($I8274=MID(kododd,1,2),$J8274=MID(kododd,3,3))</f>
      </c>
    </row>
    <row r="8275">
      <c r="A8275" s="95">
        <v>49322</v>
      </c>
      <c r="B8275" s="93" t="s">
        <v>19677</v>
      </c>
      <c r="C8275" s="93" t="s">
        <v>3255</v>
      </c>
      <c r="G8275" s="95">
        <v>0</v>
      </c>
      <c r="H8275" s="93" t="s">
        <v>8976</v>
      </c>
      <c r="I8275" s="93" t="s">
        <v>23898</v>
      </c>
      <c r="J8275" s="93" t="s">
        <v>20847</v>
      </c>
      <c r="K8275" s="93" t="s">
        <v>5144</v>
      </c>
      <c r="L8275" s="14">
        <f>AND(vyberHrace&lt;&gt;"",ISNUMBER(SEARCH(vyberHrace,$B8275)))</f>
      </c>
      <c r="M8275" s="14">
        <f>AND($I8275=MID(kododd,1,2),$J8275=MID(kododd,3,3))</f>
      </c>
    </row>
    <row r="8276">
      <c r="A8276" s="95">
        <v>55284</v>
      </c>
      <c r="B8276" s="93" t="s">
        <v>2851</v>
      </c>
      <c r="C8276" s="93" t="s">
        <v>1412</v>
      </c>
      <c r="G8276" s="95">
        <v>0</v>
      </c>
      <c r="H8276" s="93" t="s">
        <v>8976</v>
      </c>
      <c r="I8276" s="93" t="s">
        <v>23898</v>
      </c>
      <c r="J8276" s="93" t="s">
        <v>20855</v>
      </c>
      <c r="K8276" s="93" t="s">
        <v>148</v>
      </c>
      <c r="L8276" s="14">
        <f>AND(vyberHrace&lt;&gt;"",ISNUMBER(SEARCH(vyberHrace,$B8276)))</f>
      </c>
      <c r="M8276" s="14">
        <f>AND($I8276=MID(kododd,1,2),$J8276=MID(kododd,3,3))</f>
      </c>
    </row>
    <row r="8277">
      <c r="A8277" s="95">
        <v>57895</v>
      </c>
      <c r="B8277" s="93" t="s">
        <v>24441</v>
      </c>
      <c r="C8277" s="93" t="s">
        <v>1422</v>
      </c>
      <c r="F8277" s="95">
        <v>23783370</v>
      </c>
      <c r="G8277" s="95">
        <v>0</v>
      </c>
      <c r="H8277" s="93" t="s">
        <v>8976</v>
      </c>
      <c r="I8277" s="93" t="s">
        <v>23898</v>
      </c>
      <c r="J8277" s="93" t="s">
        <v>20855</v>
      </c>
      <c r="K8277" s="93" t="s">
        <v>148</v>
      </c>
      <c r="L8277" s="14">
        <f>AND(vyberHrace&lt;&gt;"",ISNUMBER(SEARCH(vyberHrace,$B8277)))</f>
      </c>
      <c r="M8277" s="14">
        <f>AND($I8277=MID(kododd,1,2),$J8277=MID(kododd,3,3))</f>
      </c>
    </row>
    <row r="8278">
      <c r="A8278" s="95">
        <v>56842</v>
      </c>
      <c r="B8278" s="93" t="s">
        <v>22074</v>
      </c>
      <c r="C8278" s="93" t="s">
        <v>1412</v>
      </c>
      <c r="D8278" s="95">
        <v>1085</v>
      </c>
      <c r="F8278" s="95">
        <v>23771224</v>
      </c>
      <c r="G8278" s="95">
        <v>0</v>
      </c>
      <c r="H8278" s="93" t="s">
        <v>8976</v>
      </c>
      <c r="I8278" s="93" t="s">
        <v>23898</v>
      </c>
      <c r="J8278" s="93" t="s">
        <v>20855</v>
      </c>
      <c r="K8278" s="93" t="s">
        <v>148</v>
      </c>
      <c r="L8278" s="14">
        <f>AND(vyberHrace&lt;&gt;"",ISNUMBER(SEARCH(vyberHrace,$B8278)))</f>
      </c>
      <c r="M8278" s="14">
        <f>AND($I8278=MID(kododd,1,2),$J8278=MID(kododd,3,3))</f>
      </c>
    </row>
    <row r="8279">
      <c r="A8279" s="95">
        <v>56901</v>
      </c>
      <c r="B8279" s="93" t="s">
        <v>22083</v>
      </c>
      <c r="C8279" s="93" t="s">
        <v>1412</v>
      </c>
      <c r="G8279" s="95">
        <v>0</v>
      </c>
      <c r="H8279" s="93" t="s">
        <v>8976</v>
      </c>
      <c r="I8279" s="93" t="s">
        <v>23898</v>
      </c>
      <c r="J8279" s="93" t="s">
        <v>20847</v>
      </c>
      <c r="K8279" s="93" t="s">
        <v>5144</v>
      </c>
      <c r="L8279" s="14">
        <f>AND(vyberHrace&lt;&gt;"",ISNUMBER(SEARCH(vyberHrace,$B8279)))</f>
      </c>
      <c r="M8279" s="14">
        <f>AND($I8279=MID(kododd,1,2),$J8279=MID(kododd,3,3))</f>
      </c>
    </row>
    <row r="8280">
      <c r="A8280" s="95">
        <v>56902</v>
      </c>
      <c r="B8280" s="93" t="s">
        <v>22084</v>
      </c>
      <c r="C8280" s="93" t="s">
        <v>1424</v>
      </c>
      <c r="G8280" s="95">
        <v>0</v>
      </c>
      <c r="H8280" s="93" t="s">
        <v>8976</v>
      </c>
      <c r="I8280" s="93" t="s">
        <v>23898</v>
      </c>
      <c r="J8280" s="93" t="s">
        <v>20847</v>
      </c>
      <c r="K8280" s="93" t="s">
        <v>5144</v>
      </c>
      <c r="L8280" s="14">
        <f>AND(vyberHrace&lt;&gt;"",ISNUMBER(SEARCH(vyberHrace,$B8280)))</f>
      </c>
      <c r="M8280" s="14">
        <f>AND($I8280=MID(kododd,1,2),$J8280=MID(kododd,3,3))</f>
      </c>
    </row>
    <row r="8281">
      <c r="A8281" s="95">
        <v>61362</v>
      </c>
      <c r="B8281" s="93" t="s">
        <v>27558</v>
      </c>
      <c r="C8281" s="93" t="s">
        <v>1450</v>
      </c>
      <c r="G8281" s="95">
        <v>250</v>
      </c>
      <c r="H8281" s="93" t="s">
        <v>8976</v>
      </c>
      <c r="I8281" s="93" t="s">
        <v>23898</v>
      </c>
      <c r="J8281" s="93" t="s">
        <v>20855</v>
      </c>
      <c r="K8281" s="93" t="s">
        <v>148</v>
      </c>
      <c r="L8281" s="14">
        <f>AND(vyberHrace&lt;&gt;"",ISNUMBER(SEARCH(vyberHrace,$B8281)))</f>
      </c>
      <c r="M8281" s="14">
        <f>AND($I8281=MID(kododd,1,2),$J8281=MID(kododd,3,3))</f>
      </c>
    </row>
    <row r="8282">
      <c r="A8282" s="95">
        <v>60570</v>
      </c>
      <c r="B8282" s="93" t="s">
        <v>26995</v>
      </c>
      <c r="C8282" s="93" t="s">
        <v>1487</v>
      </c>
      <c r="G8282" s="95">
        <v>0</v>
      </c>
      <c r="H8282" s="93" t="s">
        <v>8976</v>
      </c>
      <c r="I8282" s="93" t="s">
        <v>23898</v>
      </c>
      <c r="J8282" s="93" t="s">
        <v>20847</v>
      </c>
      <c r="K8282" s="93" t="s">
        <v>5144</v>
      </c>
      <c r="L8282" s="14">
        <f>AND(vyberHrace&lt;&gt;"",ISNUMBER(SEARCH(vyberHrace,$B8282)))</f>
      </c>
      <c r="M8282" s="14">
        <f>AND($I8282=MID(kododd,1,2),$J8282=MID(kododd,3,3))</f>
      </c>
    </row>
    <row r="8283">
      <c r="A8283" s="95">
        <v>60573</v>
      </c>
      <c r="B8283" s="93" t="s">
        <v>26997</v>
      </c>
      <c r="C8283" s="93" t="s">
        <v>1450</v>
      </c>
      <c r="G8283" s="95">
        <v>0</v>
      </c>
      <c r="H8283" s="93" t="s">
        <v>8976</v>
      </c>
      <c r="I8283" s="93" t="s">
        <v>23898</v>
      </c>
      <c r="J8283" s="93" t="s">
        <v>20847</v>
      </c>
      <c r="K8283" s="93" t="s">
        <v>5144</v>
      </c>
      <c r="L8283" s="14">
        <f>AND(vyberHrace&lt;&gt;"",ISNUMBER(SEARCH(vyberHrace,$B8283)))</f>
      </c>
      <c r="M8283" s="14">
        <f>AND($I8283=MID(kododd,1,2),$J8283=MID(kododd,3,3))</f>
      </c>
    </row>
    <row r="8284">
      <c r="A8284" s="95">
        <v>47519</v>
      </c>
      <c r="B8284" s="93" t="s">
        <v>28969</v>
      </c>
      <c r="C8284" s="93" t="s">
        <v>1422</v>
      </c>
      <c r="D8284" s="95">
        <v>1542</v>
      </c>
      <c r="E8284" s="95">
        <v>1724</v>
      </c>
      <c r="F8284" s="95">
        <v>23727144</v>
      </c>
      <c r="G8284" s="95">
        <v>250</v>
      </c>
      <c r="H8284" s="93" t="s">
        <v>8976</v>
      </c>
      <c r="I8284" s="93" t="s">
        <v>23898</v>
      </c>
      <c r="J8284" s="93" t="s">
        <v>20860</v>
      </c>
      <c r="K8284" s="93" t="s">
        <v>5137</v>
      </c>
      <c r="L8284" s="14">
        <f>AND(vyberHrace&lt;&gt;"",ISNUMBER(SEARCH(vyberHrace,$B8284)))</f>
      </c>
      <c r="M8284" s="14">
        <f>AND($I8284=MID(kododd,1,2),$J8284=MID(kododd,3,3))</f>
      </c>
    </row>
    <row r="8285">
      <c r="A8285" s="95">
        <v>61671</v>
      </c>
      <c r="B8285" s="93" t="s">
        <v>27830</v>
      </c>
      <c r="C8285" s="93" t="s">
        <v>1488</v>
      </c>
      <c r="G8285" s="95">
        <v>250</v>
      </c>
      <c r="H8285" s="93" t="s">
        <v>8976</v>
      </c>
      <c r="I8285" s="93" t="s">
        <v>23898</v>
      </c>
      <c r="J8285" s="93" t="s">
        <v>20847</v>
      </c>
      <c r="K8285" s="93" t="s">
        <v>5144</v>
      </c>
      <c r="L8285" s="14">
        <f>AND(vyberHrace&lt;&gt;"",ISNUMBER(SEARCH(vyberHrace,$B8285)))</f>
      </c>
      <c r="M8285" s="14">
        <f>AND($I8285=MID(kododd,1,2),$J8285=MID(kododd,3,3))</f>
      </c>
    </row>
    <row r="8286">
      <c r="A8286" s="95">
        <v>46591</v>
      </c>
      <c r="B8286" s="93" t="s">
        <v>18144</v>
      </c>
      <c r="C8286" s="93" t="s">
        <v>1433</v>
      </c>
      <c r="D8286" s="95">
        <v>1025</v>
      </c>
      <c r="F8286" s="95">
        <v>23716762</v>
      </c>
      <c r="G8286" s="95">
        <v>250</v>
      </c>
      <c r="H8286" s="93" t="s">
        <v>8976</v>
      </c>
      <c r="I8286" s="93" t="s">
        <v>23898</v>
      </c>
      <c r="J8286" s="93" t="s">
        <v>20847</v>
      </c>
      <c r="K8286" s="93" t="s">
        <v>5144</v>
      </c>
      <c r="L8286" s="14">
        <f>AND(vyberHrace&lt;&gt;"",ISNUMBER(SEARCH(vyberHrace,$B8286)))</f>
      </c>
      <c r="M8286" s="14">
        <f>AND($I8286=MID(kododd,1,2),$J8286=MID(kododd,3,3))</f>
      </c>
    </row>
    <row r="8287">
      <c r="A8287" s="95">
        <v>2632</v>
      </c>
      <c r="B8287" s="93" t="s">
        <v>18147</v>
      </c>
      <c r="C8287" s="93" t="s">
        <v>1442</v>
      </c>
      <c r="D8287" s="95">
        <v>1987</v>
      </c>
      <c r="E8287" s="95">
        <v>1993</v>
      </c>
      <c r="F8287" s="95">
        <v>311871</v>
      </c>
      <c r="G8287" s="95">
        <v>250</v>
      </c>
      <c r="H8287" s="93" t="s">
        <v>8976</v>
      </c>
      <c r="I8287" s="93" t="s">
        <v>23898</v>
      </c>
      <c r="J8287" s="93" t="s">
        <v>20860</v>
      </c>
      <c r="K8287" s="93" t="s">
        <v>5137</v>
      </c>
      <c r="L8287" s="14">
        <f>AND(vyberHrace&lt;&gt;"",ISNUMBER(SEARCH(vyberHrace,$B8287)))</f>
      </c>
      <c r="M8287" s="14">
        <f>AND($I8287=MID(kododd,1,2),$J8287=MID(kododd,3,3))</f>
      </c>
    </row>
    <row r="8288">
      <c r="A8288" s="95">
        <v>55606</v>
      </c>
      <c r="B8288" s="93" t="s">
        <v>22110</v>
      </c>
      <c r="C8288" s="93" t="s">
        <v>1412</v>
      </c>
      <c r="F8288" s="95">
        <v>571000224</v>
      </c>
      <c r="G8288" s="95">
        <v>250</v>
      </c>
      <c r="H8288" s="93" t="s">
        <v>8976</v>
      </c>
      <c r="I8288" s="93" t="s">
        <v>23898</v>
      </c>
      <c r="J8288" s="93" t="s">
        <v>20925</v>
      </c>
      <c r="K8288" s="93" t="s">
        <v>1495</v>
      </c>
      <c r="L8288" s="14">
        <f>AND(vyberHrace&lt;&gt;"",ISNUMBER(SEARCH(vyberHrace,$B8288)))</f>
      </c>
      <c r="M8288" s="14">
        <f>AND($I8288=MID(kododd,1,2),$J8288=MID(kododd,3,3))</f>
      </c>
    </row>
    <row r="8289">
      <c r="A8289" s="95">
        <v>39463</v>
      </c>
      <c r="B8289" s="93" t="s">
        <v>18153</v>
      </c>
      <c r="C8289" s="93" t="s">
        <v>1405</v>
      </c>
      <c r="D8289" s="95">
        <v>1534</v>
      </c>
      <c r="E8289" s="95">
        <v>1668</v>
      </c>
      <c r="F8289" s="95">
        <v>23713062</v>
      </c>
      <c r="G8289" s="95">
        <v>0</v>
      </c>
      <c r="H8289" s="93" t="s">
        <v>8976</v>
      </c>
      <c r="I8289" s="93" t="s">
        <v>23898</v>
      </c>
      <c r="J8289" s="93" t="s">
        <v>20894</v>
      </c>
      <c r="K8289" s="93" t="s">
        <v>6910</v>
      </c>
      <c r="L8289" s="14">
        <f>AND(vyberHrace&lt;&gt;"",ISNUMBER(SEARCH(vyberHrace,$B8289)))</f>
      </c>
      <c r="M8289" s="14">
        <f>AND($I8289=MID(kododd,1,2),$J8289=MID(kododd,3,3))</f>
      </c>
    </row>
    <row r="8290">
      <c r="A8290" s="95">
        <v>43138</v>
      </c>
      <c r="B8290" s="93" t="s">
        <v>8609</v>
      </c>
      <c r="C8290" s="93" t="s">
        <v>1408</v>
      </c>
      <c r="D8290" s="95">
        <v>1220</v>
      </c>
      <c r="F8290" s="95">
        <v>23737166</v>
      </c>
      <c r="G8290" s="95">
        <v>0</v>
      </c>
      <c r="H8290" s="93" t="s">
        <v>8976</v>
      </c>
      <c r="I8290" s="93" t="s">
        <v>23898</v>
      </c>
      <c r="J8290" s="93" t="s">
        <v>20922</v>
      </c>
      <c r="K8290" s="93" t="s">
        <v>5566</v>
      </c>
      <c r="L8290" s="14">
        <f>AND(vyberHrace&lt;&gt;"",ISNUMBER(SEARCH(vyberHrace,$B8290)))</f>
      </c>
      <c r="M8290" s="14">
        <f>AND($I8290=MID(kododd,1,2),$J8290=MID(kododd,3,3))</f>
      </c>
    </row>
    <row r="8291">
      <c r="A8291" s="95">
        <v>47520</v>
      </c>
      <c r="B8291" s="93" t="s">
        <v>11602</v>
      </c>
      <c r="C8291" s="93" t="s">
        <v>1416</v>
      </c>
      <c r="D8291" s="95">
        <v>1250</v>
      </c>
      <c r="F8291" s="95">
        <v>23746335</v>
      </c>
      <c r="G8291" s="95">
        <v>0</v>
      </c>
      <c r="H8291" s="93" t="s">
        <v>8976</v>
      </c>
      <c r="I8291" s="93" t="s">
        <v>23898</v>
      </c>
      <c r="J8291" s="93" t="s">
        <v>20860</v>
      </c>
      <c r="K8291" s="93" t="s">
        <v>5137</v>
      </c>
      <c r="L8291" s="14">
        <f>AND(vyberHrace&lt;&gt;"",ISNUMBER(SEARCH(vyberHrace,$B8291)))</f>
      </c>
      <c r="M8291" s="14">
        <f>AND($I8291=MID(kododd,1,2),$J8291=MID(kododd,3,3))</f>
      </c>
    </row>
    <row r="8292">
      <c r="A8292" s="95">
        <v>61476</v>
      </c>
      <c r="B8292" s="93" t="s">
        <v>27657</v>
      </c>
      <c r="C8292" s="93" t="s">
        <v>1450</v>
      </c>
      <c r="G8292" s="95">
        <v>250</v>
      </c>
      <c r="H8292" s="93" t="s">
        <v>8976</v>
      </c>
      <c r="I8292" s="93" t="s">
        <v>23898</v>
      </c>
      <c r="J8292" s="93" t="s">
        <v>20847</v>
      </c>
      <c r="K8292" s="93" t="s">
        <v>5144</v>
      </c>
      <c r="L8292" s="14">
        <f>AND(vyberHrace&lt;&gt;"",ISNUMBER(SEARCH(vyberHrace,$B8292)))</f>
      </c>
      <c r="M8292" s="14">
        <f>AND($I8292=MID(kododd,1,2),$J8292=MID(kododd,3,3))</f>
      </c>
    </row>
    <row r="8293">
      <c r="A8293" s="95">
        <v>52758</v>
      </c>
      <c r="B8293" s="93" t="s">
        <v>10434</v>
      </c>
      <c r="C8293" s="93" t="s">
        <v>1422</v>
      </c>
      <c r="F8293" s="95">
        <v>23746343</v>
      </c>
      <c r="G8293" s="95">
        <v>0</v>
      </c>
      <c r="H8293" s="93" t="s">
        <v>8976</v>
      </c>
      <c r="I8293" s="93" t="s">
        <v>23898</v>
      </c>
      <c r="J8293" s="93" t="s">
        <v>20860</v>
      </c>
      <c r="K8293" s="93" t="s">
        <v>5137</v>
      </c>
      <c r="L8293" s="14">
        <f>AND(vyberHrace&lt;&gt;"",ISNUMBER(SEARCH(vyberHrace,$B8293)))</f>
      </c>
      <c r="M8293" s="14">
        <f>AND($I8293=MID(kododd,1,2),$J8293=MID(kododd,3,3))</f>
      </c>
    </row>
    <row r="8294">
      <c r="A8294" s="95">
        <v>1048</v>
      </c>
      <c r="B8294" s="93" t="s">
        <v>20146</v>
      </c>
      <c r="C8294" s="93" t="s">
        <v>1405</v>
      </c>
      <c r="D8294" s="95">
        <v>2003</v>
      </c>
      <c r="E8294" s="95">
        <v>2009</v>
      </c>
      <c r="F8294" s="95">
        <v>310891</v>
      </c>
      <c r="G8294" s="95">
        <v>250</v>
      </c>
      <c r="H8294" s="93" t="s">
        <v>8976</v>
      </c>
      <c r="I8294" s="93" t="s">
        <v>23898</v>
      </c>
      <c r="J8294" s="93" t="s">
        <v>20922</v>
      </c>
      <c r="K8294" s="93" t="s">
        <v>5566</v>
      </c>
      <c r="L8294" s="14">
        <f>AND(vyberHrace&lt;&gt;"",ISNUMBER(SEARCH(vyberHrace,$B8294)))</f>
      </c>
      <c r="M8294" s="14">
        <f>AND($I8294=MID(kododd,1,2),$J8294=MID(kododd,3,3))</f>
      </c>
    </row>
    <row r="8295">
      <c r="A8295" s="95">
        <v>47887</v>
      </c>
      <c r="B8295" s="93" t="s">
        <v>20146</v>
      </c>
      <c r="C8295" s="93" t="s">
        <v>1400</v>
      </c>
      <c r="D8295" s="95">
        <v>1135</v>
      </c>
      <c r="F8295" s="95">
        <v>23723734</v>
      </c>
      <c r="G8295" s="95">
        <v>0</v>
      </c>
      <c r="H8295" s="93" t="s">
        <v>8976</v>
      </c>
      <c r="I8295" s="93" t="s">
        <v>23898</v>
      </c>
      <c r="J8295" s="93" t="s">
        <v>20849</v>
      </c>
      <c r="K8295" s="93" t="s">
        <v>23909</v>
      </c>
      <c r="L8295" s="14">
        <f>AND(vyberHrace&lt;&gt;"",ISNUMBER(SEARCH(vyberHrace,$B8295)))</f>
      </c>
      <c r="M8295" s="14">
        <f>AND($I8295=MID(kododd,1,2),$J8295=MID(kododd,3,3))</f>
      </c>
    </row>
    <row r="8296">
      <c r="A8296" s="95">
        <v>46031</v>
      </c>
      <c r="B8296" s="93" t="s">
        <v>12831</v>
      </c>
      <c r="C8296" s="93" t="s">
        <v>3255</v>
      </c>
      <c r="D8296" s="95">
        <v>1095</v>
      </c>
      <c r="E8296" s="95">
        <v>1489</v>
      </c>
      <c r="F8296" s="95">
        <v>23718587</v>
      </c>
      <c r="G8296" s="95">
        <v>250</v>
      </c>
      <c r="H8296" s="93" t="s">
        <v>8976</v>
      </c>
      <c r="I8296" s="93" t="s">
        <v>23898</v>
      </c>
      <c r="J8296" s="93" t="s">
        <v>20847</v>
      </c>
      <c r="K8296" s="93" t="s">
        <v>5144</v>
      </c>
      <c r="L8296" s="14">
        <f>AND(vyberHrace&lt;&gt;"",ISNUMBER(SEARCH(vyberHrace,$B8296)))</f>
      </c>
      <c r="M8296" s="14">
        <f>AND($I8296=MID(kododd,1,2),$J8296=MID(kododd,3,3))</f>
      </c>
    </row>
    <row r="8297">
      <c r="A8297" s="95">
        <v>3117</v>
      </c>
      <c r="B8297" s="93" t="s">
        <v>12884</v>
      </c>
      <c r="C8297" s="93" t="s">
        <v>1439</v>
      </c>
      <c r="D8297" s="95">
        <v>2358</v>
      </c>
      <c r="E8297" s="95">
        <v>2390</v>
      </c>
      <c r="F8297" s="95">
        <v>309192</v>
      </c>
      <c r="G8297" s="95">
        <v>0</v>
      </c>
      <c r="H8297" s="93" t="s">
        <v>8976</v>
      </c>
      <c r="I8297" s="93" t="s">
        <v>23898</v>
      </c>
      <c r="J8297" s="93" t="s">
        <v>20922</v>
      </c>
      <c r="K8297" s="93" t="s">
        <v>5566</v>
      </c>
      <c r="L8297" s="14">
        <f>AND(vyberHrace&lt;&gt;"",ISNUMBER(SEARCH(vyberHrace,$B8297)))</f>
      </c>
      <c r="M8297" s="14">
        <f>AND($I8297=MID(kododd,1,2),$J8297=MID(kododd,3,3))</f>
      </c>
    </row>
    <row r="8298">
      <c r="A8298" s="95">
        <v>40893</v>
      </c>
      <c r="B8298" s="93" t="s">
        <v>17394</v>
      </c>
      <c r="C8298" s="93" t="s">
        <v>1410</v>
      </c>
      <c r="D8298" s="95">
        <v>1265</v>
      </c>
      <c r="E8298" s="95">
        <v>1531</v>
      </c>
      <c r="F8298" s="95">
        <v>23709944</v>
      </c>
      <c r="G8298" s="95">
        <v>0</v>
      </c>
      <c r="H8298" s="93" t="s">
        <v>8976</v>
      </c>
      <c r="I8298" s="93" t="s">
        <v>23898</v>
      </c>
      <c r="J8298" s="93" t="s">
        <v>20894</v>
      </c>
      <c r="K8298" s="93" t="s">
        <v>6910</v>
      </c>
      <c r="L8298" s="14">
        <f>AND(vyberHrace&lt;&gt;"",ISNUMBER(SEARCH(vyberHrace,$B8298)))</f>
      </c>
      <c r="M8298" s="14">
        <f>AND($I8298=MID(kododd,1,2),$J8298=MID(kododd,3,3))</f>
      </c>
    </row>
    <row r="8299">
      <c r="A8299" s="95">
        <v>46327</v>
      </c>
      <c r="B8299" s="93" t="s">
        <v>6407</v>
      </c>
      <c r="C8299" s="93" t="s">
        <v>1447</v>
      </c>
      <c r="D8299" s="95">
        <v>1695</v>
      </c>
      <c r="E8299" s="95">
        <v>1789</v>
      </c>
      <c r="F8299" s="95">
        <v>23710411</v>
      </c>
      <c r="G8299" s="95">
        <v>250</v>
      </c>
      <c r="H8299" s="93" t="s">
        <v>8976</v>
      </c>
      <c r="I8299" s="93" t="s">
        <v>23898</v>
      </c>
      <c r="J8299" s="93" t="s">
        <v>20879</v>
      </c>
      <c r="K8299" s="93" t="s">
        <v>4945</v>
      </c>
      <c r="L8299" s="14">
        <f>AND(vyberHrace&lt;&gt;"",ISNUMBER(SEARCH(vyberHrace,$B8299)))</f>
      </c>
      <c r="M8299" s="14">
        <f>AND($I8299=MID(kododd,1,2),$J8299=MID(kododd,3,3))</f>
      </c>
    </row>
    <row r="8300">
      <c r="A8300" s="95">
        <v>63632</v>
      </c>
      <c r="B8300" s="93" t="s">
        <v>29832</v>
      </c>
      <c r="C8300" s="93" t="s">
        <v>1486</v>
      </c>
      <c r="G8300" s="95">
        <v>250</v>
      </c>
      <c r="H8300" s="93" t="s">
        <v>8976</v>
      </c>
      <c r="I8300" s="93" t="s">
        <v>23898</v>
      </c>
      <c r="J8300" s="93" t="s">
        <v>20894</v>
      </c>
      <c r="K8300" s="93" t="s">
        <v>6910</v>
      </c>
      <c r="L8300" s="14">
        <f>AND(vyberHrace&lt;&gt;"",ISNUMBER(SEARCH(vyberHrace,$B8300)))</f>
      </c>
      <c r="M8300" s="14">
        <f>AND($I8300=MID(kododd,1,2),$J8300=MID(kododd,3,3))</f>
      </c>
    </row>
    <row r="8301">
      <c r="A8301" s="95">
        <v>62054</v>
      </c>
      <c r="B8301" s="93" t="s">
        <v>28256</v>
      </c>
      <c r="C8301" s="93" t="s">
        <v>1487</v>
      </c>
      <c r="G8301" s="95">
        <v>250</v>
      </c>
      <c r="H8301" s="93" t="s">
        <v>8976</v>
      </c>
      <c r="I8301" s="93" t="s">
        <v>23898</v>
      </c>
      <c r="J8301" s="93" t="s">
        <v>20860</v>
      </c>
      <c r="K8301" s="93" t="s">
        <v>5137</v>
      </c>
      <c r="L8301" s="14">
        <f>AND(vyberHrace&lt;&gt;"",ISNUMBER(SEARCH(vyberHrace,$B8301)))</f>
      </c>
      <c r="M8301" s="14">
        <f>AND($I8301=MID(kododd,1,2),$J8301=MID(kododd,3,3))</f>
      </c>
    </row>
    <row r="8302">
      <c r="A8302" s="95">
        <v>34700</v>
      </c>
      <c r="B8302" s="93" t="s">
        <v>8671</v>
      </c>
      <c r="C8302" s="93" t="s">
        <v>1414</v>
      </c>
      <c r="G8302" s="95">
        <v>0</v>
      </c>
      <c r="H8302" s="93" t="s">
        <v>8976</v>
      </c>
      <c r="I8302" s="93" t="s">
        <v>23898</v>
      </c>
      <c r="J8302" s="93" t="s">
        <v>20903</v>
      </c>
      <c r="K8302" s="93" t="s">
        <v>6920</v>
      </c>
      <c r="L8302" s="14">
        <f>AND(vyberHrace&lt;&gt;"",ISNUMBER(SEARCH(vyberHrace,$B8302)))</f>
      </c>
      <c r="M8302" s="14">
        <f>AND($I8302=MID(kododd,1,2),$J8302=MID(kododd,3,3))</f>
      </c>
    </row>
    <row r="8303">
      <c r="A8303" s="95">
        <v>2375</v>
      </c>
      <c r="B8303" s="93" t="s">
        <v>8673</v>
      </c>
      <c r="C8303" s="93" t="s">
        <v>1446</v>
      </c>
      <c r="D8303" s="95">
        <v>1903</v>
      </c>
      <c r="E8303" s="95">
        <v>1949</v>
      </c>
      <c r="F8303" s="95">
        <v>312134</v>
      </c>
      <c r="G8303" s="95">
        <v>250</v>
      </c>
      <c r="H8303" s="93" t="s">
        <v>8976</v>
      </c>
      <c r="I8303" s="93" t="s">
        <v>23898</v>
      </c>
      <c r="J8303" s="93" t="s">
        <v>20847</v>
      </c>
      <c r="K8303" s="93" t="s">
        <v>5144</v>
      </c>
      <c r="L8303" s="14">
        <f>AND(vyberHrace&lt;&gt;"",ISNUMBER(SEARCH(vyberHrace,$B8303)))</f>
      </c>
      <c r="M8303" s="14">
        <f>AND($I8303=MID(kododd,1,2),$J8303=MID(kododd,3,3))</f>
      </c>
    </row>
    <row r="8304">
      <c r="A8304" s="95">
        <v>50912</v>
      </c>
      <c r="B8304" s="93" t="s">
        <v>6817</v>
      </c>
      <c r="C8304" s="93" t="s">
        <v>1406</v>
      </c>
      <c r="G8304" s="95">
        <v>0</v>
      </c>
      <c r="H8304" s="93" t="s">
        <v>8976</v>
      </c>
      <c r="I8304" s="93" t="s">
        <v>23898</v>
      </c>
      <c r="J8304" s="93" t="s">
        <v>20855</v>
      </c>
      <c r="K8304" s="93" t="s">
        <v>148</v>
      </c>
      <c r="L8304" s="14">
        <f>AND(vyberHrace&lt;&gt;"",ISNUMBER(SEARCH(vyberHrace,$B8304)))</f>
      </c>
      <c r="M8304" s="14">
        <f>AND($I8304=MID(kododd,1,2),$J8304=MID(kododd,3,3))</f>
      </c>
    </row>
    <row r="8305">
      <c r="A8305" s="95">
        <v>8275</v>
      </c>
      <c r="B8305" s="93" t="s">
        <v>8680</v>
      </c>
      <c r="C8305" s="93" t="s">
        <v>1423</v>
      </c>
      <c r="D8305" s="95">
        <v>2039</v>
      </c>
      <c r="E8305" s="95">
        <v>2020</v>
      </c>
      <c r="F8305" s="95">
        <v>321290</v>
      </c>
      <c r="G8305" s="95">
        <v>250</v>
      </c>
      <c r="H8305" s="93" t="s">
        <v>8976</v>
      </c>
      <c r="I8305" s="93" t="s">
        <v>23898</v>
      </c>
      <c r="J8305" s="93" t="s">
        <v>20860</v>
      </c>
      <c r="K8305" s="93" t="s">
        <v>5137</v>
      </c>
      <c r="L8305" s="14">
        <f>AND(vyberHrace&lt;&gt;"",ISNUMBER(SEARCH(vyberHrace,$B8305)))</f>
      </c>
      <c r="M8305" s="14">
        <f>AND($I8305=MID(kododd,1,2),$J8305=MID(kododd,3,3))</f>
      </c>
    </row>
    <row r="8306">
      <c r="A8306" s="95">
        <v>36331</v>
      </c>
      <c r="B8306" s="93" t="s">
        <v>8683</v>
      </c>
      <c r="C8306" s="93" t="s">
        <v>1407</v>
      </c>
      <c r="D8306" s="95">
        <v>1784</v>
      </c>
      <c r="E8306" s="95">
        <v>1867</v>
      </c>
      <c r="F8306" s="95">
        <v>361941</v>
      </c>
      <c r="G8306" s="95">
        <v>0</v>
      </c>
      <c r="H8306" s="93" t="s">
        <v>8976</v>
      </c>
      <c r="I8306" s="93" t="s">
        <v>23898</v>
      </c>
      <c r="J8306" s="93" t="s">
        <v>20844</v>
      </c>
      <c r="K8306" s="93" t="s">
        <v>3601</v>
      </c>
      <c r="L8306" s="14">
        <f>AND(vyberHrace&lt;&gt;"",ISNUMBER(SEARCH(vyberHrace,$B8306)))</f>
      </c>
      <c r="M8306" s="14">
        <f>AND($I8306=MID(kododd,1,2),$J8306=MID(kododd,3,3))</f>
      </c>
    </row>
    <row r="8307">
      <c r="A8307" s="95">
        <v>57507</v>
      </c>
      <c r="B8307" s="93" t="s">
        <v>22106</v>
      </c>
      <c r="C8307" s="93" t="s">
        <v>1465</v>
      </c>
      <c r="D8307" s="95">
        <v>1607</v>
      </c>
      <c r="E8307" s="95">
        <v>1684</v>
      </c>
      <c r="F8307" s="95">
        <v>23761288</v>
      </c>
      <c r="G8307" s="95">
        <v>250</v>
      </c>
      <c r="H8307" s="93" t="s">
        <v>8976</v>
      </c>
      <c r="I8307" s="93" t="s">
        <v>23898</v>
      </c>
      <c r="J8307" s="93" t="s">
        <v>20879</v>
      </c>
      <c r="K8307" s="93" t="s">
        <v>4945</v>
      </c>
      <c r="L8307" s="14">
        <f>AND(vyberHrace&lt;&gt;"",ISNUMBER(SEARCH(vyberHrace,$B8307)))</f>
      </c>
      <c r="M8307" s="14">
        <f>AND($I8307=MID(kododd,1,2),$J8307=MID(kododd,3,3))</f>
      </c>
    </row>
    <row r="8308">
      <c r="A8308" s="95">
        <v>57605</v>
      </c>
      <c r="B8308" s="93" t="s">
        <v>22056</v>
      </c>
      <c r="C8308" s="93" t="s">
        <v>1434</v>
      </c>
      <c r="F8308" s="95">
        <v>23789638</v>
      </c>
      <c r="G8308" s="95">
        <v>0</v>
      </c>
      <c r="H8308" s="93" t="s">
        <v>8976</v>
      </c>
      <c r="I8308" s="93" t="s">
        <v>23898</v>
      </c>
      <c r="J8308" s="93" t="s">
        <v>20860</v>
      </c>
      <c r="K8308" s="93" t="s">
        <v>5137</v>
      </c>
      <c r="L8308" s="14">
        <f>AND(vyberHrace&lt;&gt;"",ISNUMBER(SEARCH(vyberHrace,$B8308)))</f>
      </c>
      <c r="M8308" s="14">
        <f>AND($I8308=MID(kododd,1,2),$J8308=MID(kododd,3,3))</f>
      </c>
    </row>
    <row r="8309">
      <c r="A8309" s="95">
        <v>54735</v>
      </c>
      <c r="B8309" s="93" t="s">
        <v>2838</v>
      </c>
      <c r="C8309" s="93" t="s">
        <v>1450</v>
      </c>
      <c r="D8309" s="95">
        <v>1119</v>
      </c>
      <c r="E8309" s="95">
        <v>1472</v>
      </c>
      <c r="F8309" s="95">
        <v>23776250</v>
      </c>
      <c r="G8309" s="95">
        <v>250</v>
      </c>
      <c r="H8309" s="93" t="s">
        <v>8976</v>
      </c>
      <c r="I8309" s="93" t="s">
        <v>23898</v>
      </c>
      <c r="J8309" s="93" t="s">
        <v>20860</v>
      </c>
      <c r="K8309" s="93" t="s">
        <v>5137</v>
      </c>
      <c r="L8309" s="14">
        <f>AND(vyberHrace&lt;&gt;"",ISNUMBER(SEARCH(vyberHrace,$B8309)))</f>
      </c>
      <c r="M8309" s="14">
        <f>AND($I8309=MID(kododd,1,2),$J8309=MID(kododd,3,3))</f>
      </c>
    </row>
    <row r="8310">
      <c r="A8310" s="95">
        <v>58770</v>
      </c>
      <c r="B8310" s="93" t="s">
        <v>25243</v>
      </c>
      <c r="C8310" s="93" t="s">
        <v>1487</v>
      </c>
      <c r="D8310" s="95">
        <v>1169</v>
      </c>
      <c r="E8310" s="95">
        <v>1412</v>
      </c>
      <c r="F8310" s="95">
        <v>23779578</v>
      </c>
      <c r="G8310" s="95">
        <v>250</v>
      </c>
      <c r="H8310" s="93" t="s">
        <v>8976</v>
      </c>
      <c r="I8310" s="93" t="s">
        <v>23898</v>
      </c>
      <c r="J8310" s="93" t="s">
        <v>20860</v>
      </c>
      <c r="K8310" s="93" t="s">
        <v>5137</v>
      </c>
      <c r="L8310" s="14">
        <f>AND(vyberHrace&lt;&gt;"",ISNUMBER(SEARCH(vyberHrace,$B8310)))</f>
      </c>
      <c r="M8310" s="14">
        <f>AND($I8310=MID(kododd,1,2),$J8310=MID(kododd,3,3))</f>
      </c>
    </row>
    <row r="8311">
      <c r="A8311" s="95">
        <v>61110</v>
      </c>
      <c r="B8311" s="93" t="s">
        <v>13140</v>
      </c>
      <c r="C8311" s="93" t="s">
        <v>1487</v>
      </c>
      <c r="G8311" s="95">
        <v>250</v>
      </c>
      <c r="H8311" s="93" t="s">
        <v>8976</v>
      </c>
      <c r="I8311" s="93" t="s">
        <v>23898</v>
      </c>
      <c r="J8311" s="93" t="s">
        <v>20922</v>
      </c>
      <c r="K8311" s="93" t="s">
        <v>5566</v>
      </c>
      <c r="L8311" s="14">
        <f>AND(vyberHrace&lt;&gt;"",ISNUMBER(SEARCH(vyberHrace,$B8311)))</f>
      </c>
      <c r="M8311" s="14">
        <f>AND($I8311=MID(kododd,1,2),$J8311=MID(kododd,3,3))</f>
      </c>
    </row>
    <row r="8312">
      <c r="A8312" s="95">
        <v>5509</v>
      </c>
      <c r="B8312" s="93" t="s">
        <v>13226</v>
      </c>
      <c r="C8312" s="93" t="s">
        <v>1451</v>
      </c>
      <c r="D8312" s="95">
        <v>1477</v>
      </c>
      <c r="E8312" s="95">
        <v>1712</v>
      </c>
      <c r="F8312" s="95">
        <v>300144</v>
      </c>
      <c r="G8312" s="95">
        <v>250</v>
      </c>
      <c r="H8312" s="93" t="s">
        <v>8976</v>
      </c>
      <c r="I8312" s="93" t="s">
        <v>23898</v>
      </c>
      <c r="J8312" s="93" t="s">
        <v>20922</v>
      </c>
      <c r="K8312" s="93" t="s">
        <v>5566</v>
      </c>
      <c r="L8312" s="14">
        <f>AND(vyberHrace&lt;&gt;"",ISNUMBER(SEARCH(vyberHrace,$B8312)))</f>
      </c>
      <c r="M8312" s="14">
        <f>AND($I8312=MID(kododd,1,2),$J8312=MID(kododd,3,3))</f>
      </c>
    </row>
    <row r="8313">
      <c r="A8313" s="95">
        <v>57406</v>
      </c>
      <c r="B8313" s="93" t="s">
        <v>22057</v>
      </c>
      <c r="C8313" s="93" t="s">
        <v>1424</v>
      </c>
      <c r="G8313" s="95">
        <v>0</v>
      </c>
      <c r="H8313" s="93" t="s">
        <v>8976</v>
      </c>
      <c r="I8313" s="93" t="s">
        <v>23898</v>
      </c>
      <c r="J8313" s="93" t="s">
        <v>20860</v>
      </c>
      <c r="K8313" s="93" t="s">
        <v>5137</v>
      </c>
      <c r="L8313" s="14">
        <f>AND(vyberHrace&lt;&gt;"",ISNUMBER(SEARCH(vyberHrace,$B8313)))</f>
      </c>
      <c r="M8313" s="14">
        <f>AND($I8313=MID(kododd,1,2),$J8313=MID(kododd,3,3))</f>
      </c>
    </row>
    <row r="8314">
      <c r="A8314" s="95">
        <v>58606</v>
      </c>
      <c r="B8314" s="93" t="s">
        <v>25098</v>
      </c>
      <c r="C8314" s="93" t="s">
        <v>1424</v>
      </c>
      <c r="G8314" s="95">
        <v>0</v>
      </c>
      <c r="H8314" s="93" t="s">
        <v>8976</v>
      </c>
      <c r="I8314" s="93" t="s">
        <v>23898</v>
      </c>
      <c r="J8314" s="93" t="s">
        <v>20855</v>
      </c>
      <c r="K8314" s="93" t="s">
        <v>148</v>
      </c>
      <c r="L8314" s="14">
        <f>AND(vyberHrace&lt;&gt;"",ISNUMBER(SEARCH(vyberHrace,$B8314)))</f>
      </c>
      <c r="M8314" s="14">
        <f>AND($I8314=MID(kododd,1,2),$J8314=MID(kododd,3,3))</f>
      </c>
    </row>
    <row r="8315">
      <c r="A8315" s="95">
        <v>47385</v>
      </c>
      <c r="B8315" s="93" t="s">
        <v>7250</v>
      </c>
      <c r="C8315" s="93" t="s">
        <v>1408</v>
      </c>
      <c r="G8315" s="95">
        <v>0</v>
      </c>
      <c r="H8315" s="93" t="s">
        <v>8976</v>
      </c>
      <c r="I8315" s="93" t="s">
        <v>23898</v>
      </c>
      <c r="J8315" s="93" t="s">
        <v>20843</v>
      </c>
      <c r="K8315" s="93" t="s">
        <v>5564</v>
      </c>
      <c r="L8315" s="14">
        <f>AND(vyberHrace&lt;&gt;"",ISNUMBER(SEARCH(vyberHrace,$B8315)))</f>
      </c>
      <c r="M8315" s="14">
        <f>AND($I8315=MID(kododd,1,2),$J8315=MID(kododd,3,3))</f>
      </c>
    </row>
    <row r="8316">
      <c r="A8316" s="95">
        <v>1594</v>
      </c>
      <c r="B8316" s="93" t="s">
        <v>7266</v>
      </c>
      <c r="C8316" s="93" t="s">
        <v>1462</v>
      </c>
      <c r="D8316" s="95">
        <v>1815</v>
      </c>
      <c r="E8316" s="95">
        <v>1832</v>
      </c>
      <c r="F8316" s="95">
        <v>340782</v>
      </c>
      <c r="G8316" s="95">
        <v>250</v>
      </c>
      <c r="H8316" s="93" t="s">
        <v>8976</v>
      </c>
      <c r="I8316" s="93" t="s">
        <v>23898</v>
      </c>
      <c r="J8316" s="93" t="s">
        <v>20867</v>
      </c>
      <c r="K8316" s="93" t="s">
        <v>13687</v>
      </c>
      <c r="L8316" s="14">
        <f>AND(vyberHrace&lt;&gt;"",ISNUMBER(SEARCH(vyberHrace,$B8316)))</f>
      </c>
      <c r="M8316" s="14">
        <f>AND($I8316=MID(kododd,1,2),$J8316=MID(kododd,3,3))</f>
      </c>
    </row>
    <row r="8317">
      <c r="A8317" s="95">
        <v>1595</v>
      </c>
      <c r="B8317" s="93" t="s">
        <v>7278</v>
      </c>
      <c r="C8317" s="93" t="s">
        <v>1447</v>
      </c>
      <c r="D8317" s="95">
        <v>1831</v>
      </c>
      <c r="E8317" s="95">
        <v>1893</v>
      </c>
      <c r="F8317" s="95">
        <v>302821</v>
      </c>
      <c r="G8317" s="95">
        <v>250</v>
      </c>
      <c r="H8317" s="93" t="s">
        <v>8976</v>
      </c>
      <c r="I8317" s="93" t="s">
        <v>23898</v>
      </c>
      <c r="J8317" s="93" t="s">
        <v>20922</v>
      </c>
      <c r="K8317" s="93" t="s">
        <v>5566</v>
      </c>
      <c r="L8317" s="14">
        <f>AND(vyberHrace&lt;&gt;"",ISNUMBER(SEARCH(vyberHrace,$B8317)))</f>
      </c>
      <c r="M8317" s="14">
        <f>AND($I8317=MID(kododd,1,2),$J8317=MID(kododd,3,3))</f>
      </c>
    </row>
    <row r="8318">
      <c r="A8318" s="95">
        <v>14747</v>
      </c>
      <c r="B8318" s="93" t="s">
        <v>7279</v>
      </c>
      <c r="C8318" s="93" t="s">
        <v>1431</v>
      </c>
      <c r="D8318" s="95">
        <v>1680</v>
      </c>
      <c r="E8318" s="95">
        <v>1789</v>
      </c>
      <c r="F8318" s="95">
        <v>319210</v>
      </c>
      <c r="G8318" s="95">
        <v>0</v>
      </c>
      <c r="H8318" s="93" t="s">
        <v>8976</v>
      </c>
      <c r="I8318" s="93" t="s">
        <v>23898</v>
      </c>
      <c r="J8318" s="93" t="s">
        <v>20922</v>
      </c>
      <c r="K8318" s="93" t="s">
        <v>5566</v>
      </c>
      <c r="L8318" s="14">
        <f>AND(vyberHrace&lt;&gt;"",ISNUMBER(SEARCH(vyberHrace,$B8318)))</f>
      </c>
      <c r="M8318" s="14">
        <f>AND($I8318=MID(kododd,1,2),$J8318=MID(kododd,3,3))</f>
      </c>
    </row>
    <row r="8319">
      <c r="A8319" s="95">
        <v>31891</v>
      </c>
      <c r="B8319" s="93" t="s">
        <v>26189</v>
      </c>
      <c r="C8319" s="93" t="s">
        <v>1398</v>
      </c>
      <c r="D8319" s="95">
        <v>1072</v>
      </c>
      <c r="G8319" s="95">
        <v>0</v>
      </c>
      <c r="H8319" s="93" t="s">
        <v>8976</v>
      </c>
      <c r="I8319" s="93" t="s">
        <v>23898</v>
      </c>
      <c r="J8319" s="93" t="s">
        <v>20867</v>
      </c>
      <c r="K8319" s="93" t="s">
        <v>13687</v>
      </c>
      <c r="L8319" s="14">
        <f>AND(vyberHrace&lt;&gt;"",ISNUMBER(SEARCH(vyberHrace,$B8319)))</f>
      </c>
      <c r="M8319" s="14">
        <f>AND($I8319=MID(kododd,1,2),$J8319=MID(kododd,3,3))</f>
      </c>
    </row>
    <row r="8320">
      <c r="A8320" s="95">
        <v>54004</v>
      </c>
      <c r="B8320" s="93" t="s">
        <v>2894</v>
      </c>
      <c r="C8320" s="93" t="s">
        <v>1424</v>
      </c>
      <c r="D8320" s="95">
        <v>1239</v>
      </c>
      <c r="F8320" s="95">
        <v>23787333</v>
      </c>
      <c r="G8320" s="95">
        <v>250</v>
      </c>
      <c r="H8320" s="93" t="s">
        <v>8976</v>
      </c>
      <c r="I8320" s="93" t="s">
        <v>23898</v>
      </c>
      <c r="J8320" s="93" t="s">
        <v>20894</v>
      </c>
      <c r="K8320" s="93" t="s">
        <v>6910</v>
      </c>
      <c r="L8320" s="14">
        <f>AND(vyberHrace&lt;&gt;"",ISNUMBER(SEARCH(vyberHrace,$B8320)))</f>
      </c>
      <c r="M8320" s="14">
        <f>AND($I8320=MID(kododd,1,2),$J8320=MID(kododd,3,3))</f>
      </c>
    </row>
    <row r="8321">
      <c r="A8321" s="95">
        <v>62883</v>
      </c>
      <c r="B8321" s="93" t="s">
        <v>28970</v>
      </c>
      <c r="C8321" s="93" t="s">
        <v>1450</v>
      </c>
      <c r="G8321" s="95">
        <v>250</v>
      </c>
      <c r="H8321" s="93" t="s">
        <v>8976</v>
      </c>
      <c r="I8321" s="93" t="s">
        <v>23898</v>
      </c>
      <c r="J8321" s="93" t="s">
        <v>20849</v>
      </c>
      <c r="K8321" s="93" t="s">
        <v>23909</v>
      </c>
      <c r="L8321" s="14">
        <f>AND(vyberHrace&lt;&gt;"",ISNUMBER(SEARCH(vyberHrace,$B8321)))</f>
      </c>
      <c r="M8321" s="14">
        <f>AND($I8321=MID(kododd,1,2),$J8321=MID(kododd,3,3))</f>
      </c>
    </row>
    <row r="8322">
      <c r="A8322" s="95">
        <v>51827</v>
      </c>
      <c r="B8322" s="93" t="s">
        <v>7743</v>
      </c>
      <c r="C8322" s="93" t="s">
        <v>1420</v>
      </c>
      <c r="G8322" s="95">
        <v>0</v>
      </c>
      <c r="H8322" s="93" t="s">
        <v>8976</v>
      </c>
      <c r="I8322" s="93" t="s">
        <v>23898</v>
      </c>
      <c r="J8322" s="93" t="s">
        <v>20855</v>
      </c>
      <c r="K8322" s="93" t="s">
        <v>148</v>
      </c>
      <c r="L8322" s="14">
        <f>AND(vyberHrace&lt;&gt;"",ISNUMBER(SEARCH(vyberHrace,$B8322)))</f>
      </c>
      <c r="M8322" s="14">
        <f>AND($I8322=MID(kododd,1,2),$J8322=MID(kododd,3,3))</f>
      </c>
    </row>
    <row r="8323">
      <c r="A8323" s="95">
        <v>6770</v>
      </c>
      <c r="B8323" s="93" t="s">
        <v>15805</v>
      </c>
      <c r="C8323" s="93" t="s">
        <v>1430</v>
      </c>
      <c r="D8323" s="95">
        <v>1776</v>
      </c>
      <c r="E8323" s="95">
        <v>1880</v>
      </c>
      <c r="F8323" s="95">
        <v>340790</v>
      </c>
      <c r="G8323" s="95">
        <v>250</v>
      </c>
      <c r="H8323" s="93" t="s">
        <v>8976</v>
      </c>
      <c r="I8323" s="93" t="s">
        <v>23898</v>
      </c>
      <c r="J8323" s="93" t="s">
        <v>20849</v>
      </c>
      <c r="K8323" s="93" t="s">
        <v>23909</v>
      </c>
      <c r="L8323" s="14">
        <f>AND(vyberHrace&lt;&gt;"",ISNUMBER(SEARCH(vyberHrace,$B8323)))</f>
      </c>
      <c r="M8323" s="14">
        <f>AND($I8323=MID(kododd,1,2),$J8323=MID(kododd,3,3))</f>
      </c>
    </row>
    <row r="8324">
      <c r="A8324" s="95">
        <v>10290</v>
      </c>
      <c r="B8324" s="93" t="s">
        <v>15735</v>
      </c>
      <c r="C8324" s="93" t="s">
        <v>1463</v>
      </c>
      <c r="D8324" s="95">
        <v>1343</v>
      </c>
      <c r="G8324" s="95">
        <v>250</v>
      </c>
      <c r="H8324" s="93" t="s">
        <v>8976</v>
      </c>
      <c r="I8324" s="93" t="s">
        <v>23898</v>
      </c>
      <c r="J8324" s="93" t="s">
        <v>20906</v>
      </c>
      <c r="K8324" s="93" t="s">
        <v>4891</v>
      </c>
      <c r="L8324" s="14">
        <f>AND(vyberHrace&lt;&gt;"",ISNUMBER(SEARCH(vyberHrace,$B8324)))</f>
      </c>
      <c r="M8324" s="14">
        <f>AND($I8324=MID(kododd,1,2),$J8324=MID(kododd,3,3))</f>
      </c>
    </row>
    <row r="8325">
      <c r="A8325" s="95">
        <v>59670</v>
      </c>
      <c r="B8325" s="93" t="s">
        <v>26052</v>
      </c>
      <c r="C8325" s="93" t="s">
        <v>1450</v>
      </c>
      <c r="G8325" s="95">
        <v>250</v>
      </c>
      <c r="H8325" s="93" t="s">
        <v>8976</v>
      </c>
      <c r="I8325" s="93" t="s">
        <v>23898</v>
      </c>
      <c r="J8325" s="93" t="s">
        <v>20849</v>
      </c>
      <c r="K8325" s="93" t="s">
        <v>23909</v>
      </c>
      <c r="L8325" s="14">
        <f>AND(vyberHrace&lt;&gt;"",ISNUMBER(SEARCH(vyberHrace,$B8325)))</f>
      </c>
      <c r="M8325" s="14">
        <f>AND($I8325=MID(kododd,1,2),$J8325=MID(kododd,3,3))</f>
      </c>
    </row>
    <row r="8326">
      <c r="A8326" s="95">
        <v>11862</v>
      </c>
      <c r="B8326" s="93" t="s">
        <v>11960</v>
      </c>
      <c r="C8326" s="93" t="s">
        <v>1426</v>
      </c>
      <c r="D8326" s="95">
        <v>1469</v>
      </c>
      <c r="F8326" s="95">
        <v>347280</v>
      </c>
      <c r="G8326" s="95">
        <v>0</v>
      </c>
      <c r="H8326" s="93" t="s">
        <v>8976</v>
      </c>
      <c r="I8326" s="93" t="s">
        <v>23898</v>
      </c>
      <c r="J8326" s="93" t="s">
        <v>20922</v>
      </c>
      <c r="K8326" s="93" t="s">
        <v>5566</v>
      </c>
      <c r="L8326" s="14">
        <f>AND(vyberHrace&lt;&gt;"",ISNUMBER(SEARCH(vyberHrace,$B8326)))</f>
      </c>
      <c r="M8326" s="14">
        <f>AND($I8326=MID(kododd,1,2),$J8326=MID(kododd,3,3))</f>
      </c>
    </row>
    <row r="8327">
      <c r="A8327" s="95">
        <v>1971</v>
      </c>
      <c r="B8327" s="93" t="s">
        <v>11961</v>
      </c>
      <c r="C8327" s="93" t="s">
        <v>1427</v>
      </c>
      <c r="D8327" s="95">
        <v>1877</v>
      </c>
      <c r="E8327" s="95">
        <v>1893</v>
      </c>
      <c r="F8327" s="95">
        <v>319279</v>
      </c>
      <c r="G8327" s="95">
        <v>250</v>
      </c>
      <c r="H8327" s="93" t="s">
        <v>8976</v>
      </c>
      <c r="I8327" s="93" t="s">
        <v>23898</v>
      </c>
      <c r="J8327" s="93" t="s">
        <v>20922</v>
      </c>
      <c r="K8327" s="93" t="s">
        <v>5566</v>
      </c>
      <c r="L8327" s="14">
        <f>AND(vyberHrace&lt;&gt;"",ISNUMBER(SEARCH(vyberHrace,$B8327)))</f>
      </c>
      <c r="M8327" s="14">
        <f>AND($I8327=MID(kododd,1,2),$J8327=MID(kododd,3,3))</f>
      </c>
    </row>
    <row r="8328">
      <c r="A8328" s="95">
        <v>63809</v>
      </c>
      <c r="B8328" s="93" t="s">
        <v>29980</v>
      </c>
      <c r="C8328" s="93" t="s">
        <v>1420</v>
      </c>
      <c r="G8328" s="95">
        <v>250</v>
      </c>
      <c r="H8328" s="93" t="s">
        <v>8976</v>
      </c>
      <c r="I8328" s="93" t="s">
        <v>23898</v>
      </c>
      <c r="J8328" s="93" t="s">
        <v>20847</v>
      </c>
      <c r="K8328" s="93" t="s">
        <v>5144</v>
      </c>
      <c r="L8328" s="14">
        <f>AND(vyberHrace&lt;&gt;"",ISNUMBER(SEARCH(vyberHrace,$B8328)))</f>
      </c>
      <c r="M8328" s="14">
        <f>AND($I8328=MID(kododd,1,2),$J8328=MID(kododd,3,3))</f>
      </c>
    </row>
    <row r="8329">
      <c r="A8329" s="95">
        <v>34701</v>
      </c>
      <c r="B8329" s="93" t="s">
        <v>12020</v>
      </c>
      <c r="C8329" s="93" t="s">
        <v>1444</v>
      </c>
      <c r="G8329" s="95">
        <v>0</v>
      </c>
      <c r="H8329" s="93" t="s">
        <v>8976</v>
      </c>
      <c r="I8329" s="93" t="s">
        <v>23898</v>
      </c>
      <c r="J8329" s="93" t="s">
        <v>20903</v>
      </c>
      <c r="K8329" s="93" t="s">
        <v>6920</v>
      </c>
      <c r="L8329" s="14">
        <f>AND(vyberHrace&lt;&gt;"",ISNUMBER(SEARCH(vyberHrace,$B8329)))</f>
      </c>
      <c r="M8329" s="14">
        <f>AND($I8329=MID(kododd,1,2),$J8329=MID(kododd,3,3))</f>
      </c>
    </row>
    <row r="8330">
      <c r="A8330" s="95">
        <v>62365</v>
      </c>
      <c r="B8330" s="93" t="s">
        <v>28536</v>
      </c>
      <c r="C8330" s="93" t="s">
        <v>1412</v>
      </c>
      <c r="D8330" s="95">
        <v>1419</v>
      </c>
      <c r="E8330" s="95">
        <v>1746</v>
      </c>
      <c r="F8330" s="95">
        <v>571005790</v>
      </c>
      <c r="G8330" s="95">
        <v>250</v>
      </c>
      <c r="H8330" s="93" t="s">
        <v>8976</v>
      </c>
      <c r="I8330" s="93" t="s">
        <v>23898</v>
      </c>
      <c r="J8330" s="93" t="s">
        <v>20847</v>
      </c>
      <c r="K8330" s="93" t="s">
        <v>5144</v>
      </c>
      <c r="L8330" s="14">
        <f>AND(vyberHrace&lt;&gt;"",ISNUMBER(SEARCH(vyberHrace,$B8330)))</f>
      </c>
      <c r="M8330" s="14">
        <f>AND($I8330=MID(kododd,1,2),$J8330=MID(kododd,3,3))</f>
      </c>
    </row>
    <row r="8331">
      <c r="A8331" s="95">
        <v>55108</v>
      </c>
      <c r="B8331" s="93" t="s">
        <v>2856</v>
      </c>
      <c r="C8331" s="93" t="s">
        <v>1406</v>
      </c>
      <c r="D8331" s="95">
        <v>1245</v>
      </c>
      <c r="F8331" s="95">
        <v>23782439</v>
      </c>
      <c r="G8331" s="95">
        <v>250</v>
      </c>
      <c r="H8331" s="93" t="s">
        <v>8976</v>
      </c>
      <c r="I8331" s="93" t="s">
        <v>23898</v>
      </c>
      <c r="J8331" s="93" t="s">
        <v>20847</v>
      </c>
      <c r="K8331" s="93" t="s">
        <v>5144</v>
      </c>
      <c r="L8331" s="14">
        <f>AND(vyberHrace&lt;&gt;"",ISNUMBER(SEARCH(vyberHrace,$B8331)))</f>
      </c>
      <c r="M8331" s="14">
        <f>AND($I8331=MID(kododd,1,2),$J8331=MID(kododd,3,3))</f>
      </c>
    </row>
    <row r="8332">
      <c r="A8332" s="95">
        <v>5640</v>
      </c>
      <c r="B8332" s="93" t="s">
        <v>9864</v>
      </c>
      <c r="C8332" s="93" t="s">
        <v>1439</v>
      </c>
      <c r="D8332" s="95">
        <v>1898</v>
      </c>
      <c r="E8332" s="95">
        <v>1942</v>
      </c>
      <c r="F8332" s="95">
        <v>337820</v>
      </c>
      <c r="G8332" s="95">
        <v>250</v>
      </c>
      <c r="H8332" s="93" t="s">
        <v>8976</v>
      </c>
      <c r="I8332" s="93" t="s">
        <v>23898</v>
      </c>
      <c r="J8332" s="93" t="s">
        <v>20847</v>
      </c>
      <c r="K8332" s="93" t="s">
        <v>5144</v>
      </c>
      <c r="L8332" s="14">
        <f>AND(vyberHrace&lt;&gt;"",ISNUMBER(SEARCH(vyberHrace,$B8332)))</f>
      </c>
      <c r="M8332" s="14">
        <f>AND($I8332=MID(kododd,1,2),$J8332=MID(kododd,3,3))</f>
      </c>
    </row>
    <row r="8333">
      <c r="A8333" s="95">
        <v>55379</v>
      </c>
      <c r="B8333" s="93" t="s">
        <v>22118</v>
      </c>
      <c r="C8333" s="93" t="s">
        <v>1442</v>
      </c>
      <c r="D8333" s="95">
        <v>1381</v>
      </c>
      <c r="G8333" s="95">
        <v>250</v>
      </c>
      <c r="H8333" s="93" t="s">
        <v>8976</v>
      </c>
      <c r="I8333" s="93" t="s">
        <v>23898</v>
      </c>
      <c r="J8333" s="93" t="s">
        <v>20969</v>
      </c>
      <c r="K8333" s="93" t="s">
        <v>4717</v>
      </c>
      <c r="L8333" s="14">
        <f>AND(vyberHrace&lt;&gt;"",ISNUMBER(SEARCH(vyberHrace,$B8333)))</f>
      </c>
      <c r="M8333" s="14">
        <f>AND($I8333=MID(kododd,1,2),$J8333=MID(kododd,3,3))</f>
      </c>
    </row>
    <row r="8334">
      <c r="A8334" s="95">
        <v>9737</v>
      </c>
      <c r="B8334" s="93" t="s">
        <v>9871</v>
      </c>
      <c r="C8334" s="93" t="s">
        <v>1426</v>
      </c>
      <c r="D8334" s="95">
        <v>1605</v>
      </c>
      <c r="G8334" s="95">
        <v>0</v>
      </c>
      <c r="H8334" s="93" t="s">
        <v>8976</v>
      </c>
      <c r="I8334" s="93" t="s">
        <v>23898</v>
      </c>
      <c r="J8334" s="93" t="s">
        <v>20880</v>
      </c>
      <c r="K8334" s="93" t="s">
        <v>6862</v>
      </c>
      <c r="L8334" s="14">
        <f>AND(vyberHrace&lt;&gt;"",ISNUMBER(SEARCH(vyberHrace,$B8334)))</f>
      </c>
      <c r="M8334" s="14">
        <f>AND($I8334=MID(kododd,1,2),$J8334=MID(kododd,3,3))</f>
      </c>
    </row>
    <row r="8335">
      <c r="A8335" s="95">
        <v>53006</v>
      </c>
      <c r="B8335" s="93" t="s">
        <v>7748</v>
      </c>
      <c r="C8335" s="93" t="s">
        <v>1448</v>
      </c>
      <c r="D8335" s="95">
        <v>1616</v>
      </c>
      <c r="E8335" s="95">
        <v>1701</v>
      </c>
      <c r="F8335" s="95">
        <v>23745185</v>
      </c>
      <c r="G8335" s="95">
        <v>250</v>
      </c>
      <c r="H8335" s="93" t="s">
        <v>8976</v>
      </c>
      <c r="I8335" s="93" t="s">
        <v>23898</v>
      </c>
      <c r="J8335" s="93" t="s">
        <v>20847</v>
      </c>
      <c r="K8335" s="93" t="s">
        <v>5144</v>
      </c>
      <c r="L8335" s="14">
        <f>AND(vyberHrace&lt;&gt;"",ISNUMBER(SEARCH(vyberHrace,$B8335)))</f>
      </c>
      <c r="M8335" s="14">
        <f>AND($I8335=MID(kododd,1,2),$J8335=MID(kododd,3,3))</f>
      </c>
    </row>
    <row r="8336">
      <c r="A8336" s="95">
        <v>35467</v>
      </c>
      <c r="B8336" s="93" t="s">
        <v>9874</v>
      </c>
      <c r="C8336" s="93" t="s">
        <v>1409</v>
      </c>
      <c r="D8336" s="95">
        <v>1835</v>
      </c>
      <c r="E8336" s="95">
        <v>1924</v>
      </c>
      <c r="F8336" s="95">
        <v>364649</v>
      </c>
      <c r="G8336" s="95">
        <v>0</v>
      </c>
      <c r="H8336" s="93" t="s">
        <v>8976</v>
      </c>
      <c r="I8336" s="93" t="s">
        <v>23898</v>
      </c>
      <c r="J8336" s="93" t="s">
        <v>20843</v>
      </c>
      <c r="K8336" s="93" t="s">
        <v>5564</v>
      </c>
      <c r="L8336" s="14">
        <f>AND(vyberHrace&lt;&gt;"",ISNUMBER(SEARCH(vyberHrace,$B8336)))</f>
      </c>
      <c r="M8336" s="14">
        <f>AND($I8336=MID(kododd,1,2),$J8336=MID(kododd,3,3))</f>
      </c>
    </row>
    <row r="8337">
      <c r="A8337" s="95">
        <v>59507</v>
      </c>
      <c r="B8337" s="93" t="s">
        <v>25911</v>
      </c>
      <c r="C8337" s="93" t="s">
        <v>1424</v>
      </c>
      <c r="G8337" s="95">
        <v>250</v>
      </c>
      <c r="H8337" s="93" t="s">
        <v>8976</v>
      </c>
      <c r="I8337" s="93" t="s">
        <v>23898</v>
      </c>
      <c r="J8337" s="93" t="s">
        <v>20847</v>
      </c>
      <c r="K8337" s="93" t="s">
        <v>5144</v>
      </c>
      <c r="L8337" s="14">
        <f>AND(vyberHrace&lt;&gt;"",ISNUMBER(SEARCH(vyberHrace,$B8337)))</f>
      </c>
      <c r="M8337" s="14">
        <f>AND($I8337=MID(kododd,1,2),$J8337=MID(kododd,3,3))</f>
      </c>
    </row>
    <row r="8338">
      <c r="A8338" s="95">
        <v>57519</v>
      </c>
      <c r="B8338" s="93" t="s">
        <v>22091</v>
      </c>
      <c r="C8338" s="93" t="s">
        <v>1402</v>
      </c>
      <c r="D8338" s="95">
        <v>1495</v>
      </c>
      <c r="E8338" s="95">
        <v>1583</v>
      </c>
      <c r="F8338" s="95">
        <v>23771240</v>
      </c>
      <c r="G8338" s="95">
        <v>250</v>
      </c>
      <c r="H8338" s="93" t="s">
        <v>8976</v>
      </c>
      <c r="I8338" s="93" t="s">
        <v>23898</v>
      </c>
      <c r="J8338" s="93" t="s">
        <v>20922</v>
      </c>
      <c r="K8338" s="93" t="s">
        <v>5566</v>
      </c>
      <c r="L8338" s="14">
        <f>AND(vyberHrace&lt;&gt;"",ISNUMBER(SEARCH(vyberHrace,$B8338)))</f>
      </c>
      <c r="M8338" s="14">
        <f>AND($I8338=MID(kododd,1,2),$J8338=MID(kododd,3,3))</f>
      </c>
    </row>
    <row r="8339">
      <c r="A8339" s="95">
        <v>46287</v>
      </c>
      <c r="B8339" s="93" t="s">
        <v>12111</v>
      </c>
      <c r="C8339" s="93" t="s">
        <v>1408</v>
      </c>
      <c r="D8339" s="95">
        <v>1096</v>
      </c>
      <c r="E8339" s="95">
        <v>1437</v>
      </c>
      <c r="F8339" s="95">
        <v>23711531</v>
      </c>
      <c r="G8339" s="95">
        <v>250</v>
      </c>
      <c r="H8339" s="93" t="s">
        <v>8976</v>
      </c>
      <c r="I8339" s="93" t="s">
        <v>23898</v>
      </c>
      <c r="J8339" s="93" t="s">
        <v>20843</v>
      </c>
      <c r="K8339" s="93" t="s">
        <v>5564</v>
      </c>
      <c r="L8339" s="14">
        <f>AND(vyberHrace&lt;&gt;"",ISNUMBER(SEARCH(vyberHrace,$B8339)))</f>
      </c>
      <c r="M8339" s="14">
        <f>AND($I8339=MID(kododd,1,2),$J8339=MID(kododd,3,3))</f>
      </c>
    </row>
    <row r="8340">
      <c r="A8340" s="95">
        <v>58583</v>
      </c>
      <c r="B8340" s="93" t="s">
        <v>25077</v>
      </c>
      <c r="C8340" s="93" t="s">
        <v>1412</v>
      </c>
      <c r="D8340" s="95">
        <v>1268</v>
      </c>
      <c r="F8340" s="95">
        <v>23783389</v>
      </c>
      <c r="G8340" s="95">
        <v>250</v>
      </c>
      <c r="H8340" s="93" t="s">
        <v>8976</v>
      </c>
      <c r="I8340" s="93" t="s">
        <v>23898</v>
      </c>
      <c r="J8340" s="93" t="s">
        <v>20843</v>
      </c>
      <c r="K8340" s="93" t="s">
        <v>5564</v>
      </c>
      <c r="L8340" s="14">
        <f>AND(vyberHrace&lt;&gt;"",ISNUMBER(SEARCH(vyberHrace,$B8340)))</f>
      </c>
      <c r="M8340" s="14">
        <f>AND($I8340=MID(kododd,1,2),$J8340=MID(kododd,3,3))</f>
      </c>
    </row>
    <row r="8341">
      <c r="A8341" s="95">
        <v>8457</v>
      </c>
      <c r="B8341" s="93" t="s">
        <v>12122</v>
      </c>
      <c r="C8341" s="93" t="s">
        <v>1464</v>
      </c>
      <c r="D8341" s="95">
        <v>1979</v>
      </c>
      <c r="E8341" s="95">
        <v>1992</v>
      </c>
      <c r="F8341" s="95">
        <v>325180</v>
      </c>
      <c r="G8341" s="95">
        <v>0</v>
      </c>
      <c r="H8341" s="93" t="s">
        <v>8976</v>
      </c>
      <c r="I8341" s="93" t="s">
        <v>23898</v>
      </c>
      <c r="J8341" s="93" t="s">
        <v>20843</v>
      </c>
      <c r="K8341" s="93" t="s">
        <v>5564</v>
      </c>
      <c r="L8341" s="14">
        <f>AND(vyberHrace&lt;&gt;"",ISNUMBER(SEARCH(vyberHrace,$B8341)))</f>
      </c>
      <c r="M8341" s="14">
        <f>AND($I8341=MID(kododd,1,2),$J8341=MID(kododd,3,3))</f>
      </c>
    </row>
    <row r="8342">
      <c r="A8342" s="95">
        <v>57518</v>
      </c>
      <c r="B8342" s="93" t="s">
        <v>22092</v>
      </c>
      <c r="C8342" s="93" t="s">
        <v>23408</v>
      </c>
      <c r="G8342" s="95">
        <v>0</v>
      </c>
      <c r="H8342" s="93" t="s">
        <v>8976</v>
      </c>
      <c r="I8342" s="93" t="s">
        <v>23898</v>
      </c>
      <c r="J8342" s="93" t="s">
        <v>20922</v>
      </c>
      <c r="K8342" s="93" t="s">
        <v>5566</v>
      </c>
      <c r="L8342" s="14">
        <f>AND(vyberHrace&lt;&gt;"",ISNUMBER(SEARCH(vyberHrace,$B8342)))</f>
      </c>
      <c r="M8342" s="14">
        <f>AND($I8342=MID(kododd,1,2),$J8342=MID(kododd,3,3))</f>
      </c>
    </row>
    <row r="8343">
      <c r="A8343" s="95">
        <v>15959</v>
      </c>
      <c r="B8343" s="93" t="s">
        <v>11504</v>
      </c>
      <c r="C8343" s="93" t="s">
        <v>1475</v>
      </c>
      <c r="D8343" s="95">
        <v>2238</v>
      </c>
      <c r="E8343" s="95">
        <v>2232</v>
      </c>
      <c r="F8343" s="95">
        <v>309672</v>
      </c>
      <c r="G8343" s="95">
        <v>250</v>
      </c>
      <c r="H8343" s="93" t="s">
        <v>8976</v>
      </c>
      <c r="I8343" s="93" t="s">
        <v>23898</v>
      </c>
      <c r="J8343" s="93" t="s">
        <v>20922</v>
      </c>
      <c r="K8343" s="93" t="s">
        <v>5566</v>
      </c>
      <c r="L8343" s="14">
        <f>AND(vyberHrace&lt;&gt;"",ISNUMBER(SEARCH(vyberHrace,$B8343)))</f>
      </c>
      <c r="M8343" s="14">
        <f>AND($I8343=MID(kododd,1,2),$J8343=MID(kododd,3,3))</f>
      </c>
    </row>
    <row r="8344">
      <c r="A8344" s="95">
        <v>541</v>
      </c>
      <c r="B8344" s="93" t="s">
        <v>16876</v>
      </c>
      <c r="C8344" s="93" t="s">
        <v>1459</v>
      </c>
      <c r="D8344" s="95">
        <v>2068</v>
      </c>
      <c r="E8344" s="95">
        <v>2031</v>
      </c>
      <c r="F8344" s="95">
        <v>23722878</v>
      </c>
      <c r="G8344" s="95">
        <v>250</v>
      </c>
      <c r="H8344" s="93" t="s">
        <v>8976</v>
      </c>
      <c r="I8344" s="93" t="s">
        <v>23898</v>
      </c>
      <c r="J8344" s="93" t="s">
        <v>20844</v>
      </c>
      <c r="K8344" s="93" t="s">
        <v>3601</v>
      </c>
      <c r="L8344" s="14">
        <f>AND(vyberHrace&lt;&gt;"",ISNUMBER(SEARCH(vyberHrace,$B8344)))</f>
      </c>
      <c r="M8344" s="14">
        <f>AND($I8344=MID(kododd,1,2),$J8344=MID(kododd,3,3))</f>
      </c>
    </row>
    <row r="8345">
      <c r="A8345" s="95">
        <v>34702</v>
      </c>
      <c r="B8345" s="93" t="s">
        <v>9324</v>
      </c>
      <c r="C8345" s="93" t="s">
        <v>1444</v>
      </c>
      <c r="D8345" s="95">
        <v>1100</v>
      </c>
      <c r="G8345" s="95">
        <v>0</v>
      </c>
      <c r="H8345" s="93" t="s">
        <v>8976</v>
      </c>
      <c r="I8345" s="93" t="s">
        <v>23898</v>
      </c>
      <c r="J8345" s="93" t="s">
        <v>20903</v>
      </c>
      <c r="K8345" s="93" t="s">
        <v>6920</v>
      </c>
      <c r="L8345" s="14">
        <f>AND(vyberHrace&lt;&gt;"",ISNUMBER(SEARCH(vyberHrace,$B8345)))</f>
      </c>
      <c r="M8345" s="14">
        <f>AND($I8345=MID(kododd,1,2),$J8345=MID(kododd,3,3))</f>
      </c>
    </row>
    <row r="8346">
      <c r="A8346" s="95">
        <v>56835</v>
      </c>
      <c r="B8346" s="93" t="s">
        <v>22107</v>
      </c>
      <c r="C8346" s="93" t="s">
        <v>1412</v>
      </c>
      <c r="G8346" s="95">
        <v>0</v>
      </c>
      <c r="H8346" s="93" t="s">
        <v>8976</v>
      </c>
      <c r="I8346" s="93" t="s">
        <v>23898</v>
      </c>
      <c r="J8346" s="93" t="s">
        <v>20879</v>
      </c>
      <c r="K8346" s="93" t="s">
        <v>4945</v>
      </c>
      <c r="L8346" s="14">
        <f>AND(vyberHrace&lt;&gt;"",ISNUMBER(SEARCH(vyberHrace,$B8346)))</f>
      </c>
      <c r="M8346" s="14">
        <f>AND($I8346=MID(kododd,1,2),$J8346=MID(kododd,3,3))</f>
      </c>
    </row>
    <row r="8347">
      <c r="A8347" s="95">
        <v>56834</v>
      </c>
      <c r="B8347" s="93" t="s">
        <v>22108</v>
      </c>
      <c r="C8347" s="93" t="s">
        <v>1422</v>
      </c>
      <c r="G8347" s="95">
        <v>0</v>
      </c>
      <c r="H8347" s="93" t="s">
        <v>8976</v>
      </c>
      <c r="I8347" s="93" t="s">
        <v>23898</v>
      </c>
      <c r="J8347" s="93" t="s">
        <v>20879</v>
      </c>
      <c r="K8347" s="93" t="s">
        <v>4945</v>
      </c>
      <c r="L8347" s="14">
        <f>AND(vyberHrace&lt;&gt;"",ISNUMBER(SEARCH(vyberHrace,$B8347)))</f>
      </c>
      <c r="M8347" s="14">
        <f>AND($I8347=MID(kododd,1,2),$J8347=MID(kododd,3,3))</f>
      </c>
    </row>
    <row r="8348">
      <c r="A8348" s="95">
        <v>34703</v>
      </c>
      <c r="B8348" s="93" t="s">
        <v>7086</v>
      </c>
      <c r="C8348" s="93" t="s">
        <v>1444</v>
      </c>
      <c r="G8348" s="95">
        <v>0</v>
      </c>
      <c r="H8348" s="93" t="s">
        <v>8976</v>
      </c>
      <c r="I8348" s="93" t="s">
        <v>23898</v>
      </c>
      <c r="J8348" s="93" t="s">
        <v>20903</v>
      </c>
      <c r="K8348" s="93" t="s">
        <v>6920</v>
      </c>
      <c r="L8348" s="14">
        <f>AND(vyberHrace&lt;&gt;"",ISNUMBER(SEARCH(vyberHrace,$B8348)))</f>
      </c>
      <c r="M8348" s="14">
        <f>AND($I8348=MID(kododd,1,2),$J8348=MID(kododd,3,3))</f>
      </c>
    </row>
    <row r="8349">
      <c r="A8349" s="95">
        <v>59378</v>
      </c>
      <c r="B8349" s="93" t="s">
        <v>25795</v>
      </c>
      <c r="C8349" s="93" t="s">
        <v>1406</v>
      </c>
      <c r="D8349" s="95">
        <v>1389</v>
      </c>
      <c r="E8349" s="95">
        <v>1604</v>
      </c>
      <c r="F8349" s="95">
        <v>23785861</v>
      </c>
      <c r="G8349" s="95">
        <v>250</v>
      </c>
      <c r="H8349" s="93" t="s">
        <v>8976</v>
      </c>
      <c r="I8349" s="93" t="s">
        <v>23898</v>
      </c>
      <c r="J8349" s="93" t="s">
        <v>20849</v>
      </c>
      <c r="K8349" s="93" t="s">
        <v>23909</v>
      </c>
      <c r="L8349" s="14">
        <f>AND(vyberHrace&lt;&gt;"",ISNUMBER(SEARCH(vyberHrace,$B8349)))</f>
      </c>
      <c r="M8349" s="14">
        <f>AND($I8349=MID(kododd,1,2),$J8349=MID(kododd,3,3))</f>
      </c>
    </row>
    <row r="8350">
      <c r="A8350" s="95">
        <v>61873</v>
      </c>
      <c r="B8350" s="93" t="s">
        <v>28012</v>
      </c>
      <c r="C8350" s="93" t="s">
        <v>1420</v>
      </c>
      <c r="G8350" s="95">
        <v>0</v>
      </c>
      <c r="H8350" s="93" t="s">
        <v>8976</v>
      </c>
      <c r="I8350" s="93" t="s">
        <v>23898</v>
      </c>
      <c r="J8350" s="93" t="s">
        <v>20849</v>
      </c>
      <c r="K8350" s="93" t="s">
        <v>23909</v>
      </c>
      <c r="L8350" s="14">
        <f>AND(vyberHrace&lt;&gt;"",ISNUMBER(SEARCH(vyberHrace,$B8350)))</f>
      </c>
      <c r="M8350" s="14">
        <f>AND($I8350=MID(kododd,1,2),$J8350=MID(kododd,3,3))</f>
      </c>
    </row>
    <row r="8351">
      <c r="A8351" s="95">
        <v>57407</v>
      </c>
      <c r="B8351" s="93" t="s">
        <v>22058</v>
      </c>
      <c r="C8351" s="93" t="s">
        <v>1424</v>
      </c>
      <c r="G8351" s="95">
        <v>0</v>
      </c>
      <c r="H8351" s="93" t="s">
        <v>8976</v>
      </c>
      <c r="I8351" s="93" t="s">
        <v>23898</v>
      </c>
      <c r="J8351" s="93" t="s">
        <v>20860</v>
      </c>
      <c r="K8351" s="93" t="s">
        <v>5137</v>
      </c>
      <c r="L8351" s="14">
        <f>AND(vyberHrace&lt;&gt;"",ISNUMBER(SEARCH(vyberHrace,$B8351)))</f>
      </c>
      <c r="M8351" s="14">
        <f>AND($I8351=MID(kododd,1,2),$J8351=MID(kododd,3,3))</f>
      </c>
    </row>
    <row r="8352">
      <c r="A8352" s="95">
        <v>49779</v>
      </c>
      <c r="B8352" s="93" t="s">
        <v>9500</v>
      </c>
      <c r="C8352" s="93" t="s">
        <v>1422</v>
      </c>
      <c r="F8352" s="95">
        <v>23799668</v>
      </c>
      <c r="G8352" s="95">
        <v>250</v>
      </c>
      <c r="H8352" s="93" t="s">
        <v>8976</v>
      </c>
      <c r="I8352" s="93" t="s">
        <v>23898</v>
      </c>
      <c r="J8352" s="93" t="s">
        <v>20879</v>
      </c>
      <c r="K8352" s="93" t="s">
        <v>4945</v>
      </c>
      <c r="L8352" s="14">
        <f>AND(vyberHrace&lt;&gt;"",ISNUMBER(SEARCH(vyberHrace,$B8352)))</f>
      </c>
      <c r="M8352" s="14">
        <f>AND($I8352=MID(kododd,1,2),$J8352=MID(kododd,3,3))</f>
      </c>
    </row>
    <row r="8353">
      <c r="A8353" s="95">
        <v>45225</v>
      </c>
      <c r="B8353" s="93" t="s">
        <v>19607</v>
      </c>
      <c r="C8353" s="93" t="s">
        <v>1410</v>
      </c>
      <c r="D8353" s="95">
        <v>1206</v>
      </c>
      <c r="G8353" s="95">
        <v>0</v>
      </c>
      <c r="H8353" s="93" t="s">
        <v>8976</v>
      </c>
      <c r="I8353" s="93" t="s">
        <v>23898</v>
      </c>
      <c r="J8353" s="93" t="s">
        <v>20906</v>
      </c>
      <c r="K8353" s="93" t="s">
        <v>4891</v>
      </c>
      <c r="L8353" s="14">
        <f>AND(vyberHrace&lt;&gt;"",ISNUMBER(SEARCH(vyberHrace,$B8353)))</f>
      </c>
      <c r="M8353" s="14">
        <f>AND($I8353=MID(kododd,1,2),$J8353=MID(kododd,3,3))</f>
      </c>
    </row>
    <row r="8354">
      <c r="A8354" s="95">
        <v>53216</v>
      </c>
      <c r="B8354" s="93" t="s">
        <v>17741</v>
      </c>
      <c r="C8354" s="93" t="s">
        <v>1420</v>
      </c>
      <c r="F8354" s="95">
        <v>23783397</v>
      </c>
      <c r="G8354" s="95">
        <v>250</v>
      </c>
      <c r="H8354" s="93" t="s">
        <v>8976</v>
      </c>
      <c r="I8354" s="93" t="s">
        <v>23898</v>
      </c>
      <c r="J8354" s="93" t="s">
        <v>20847</v>
      </c>
      <c r="K8354" s="93" t="s">
        <v>5144</v>
      </c>
      <c r="L8354" s="14">
        <f>AND(vyberHrace&lt;&gt;"",ISNUMBER(SEARCH(vyberHrace,$B8354)))</f>
      </c>
      <c r="M8354" s="14">
        <f>AND($I8354=MID(kododd,1,2),$J8354=MID(kododd,3,3))</f>
      </c>
    </row>
    <row r="8355">
      <c r="A8355" s="95">
        <v>35843</v>
      </c>
      <c r="B8355" s="93" t="s">
        <v>9740</v>
      </c>
      <c r="C8355" s="93" t="s">
        <v>1439</v>
      </c>
      <c r="D8355" s="95">
        <v>1476</v>
      </c>
      <c r="F8355" s="95">
        <v>347299</v>
      </c>
      <c r="G8355" s="95">
        <v>250</v>
      </c>
      <c r="H8355" s="93" t="s">
        <v>8976</v>
      </c>
      <c r="I8355" s="93" t="s">
        <v>23898</v>
      </c>
      <c r="J8355" s="93" t="s">
        <v>20906</v>
      </c>
      <c r="K8355" s="93" t="s">
        <v>4891</v>
      </c>
      <c r="L8355" s="14">
        <f>AND(vyberHrace&lt;&gt;"",ISNUMBER(SEARCH(vyberHrace,$B8355)))</f>
      </c>
      <c r="M8355" s="14">
        <f>AND($I8355=MID(kododd,1,2),$J8355=MID(kododd,3,3))</f>
      </c>
    </row>
    <row r="8356">
      <c r="A8356" s="95">
        <v>55099</v>
      </c>
      <c r="B8356" s="93" t="s">
        <v>2868</v>
      </c>
      <c r="C8356" s="93" t="s">
        <v>1420</v>
      </c>
      <c r="G8356" s="95">
        <v>0</v>
      </c>
      <c r="H8356" s="93" t="s">
        <v>8976</v>
      </c>
      <c r="I8356" s="93" t="s">
        <v>23898</v>
      </c>
      <c r="J8356" s="93" t="s">
        <v>20847</v>
      </c>
      <c r="K8356" s="93" t="s">
        <v>5144</v>
      </c>
      <c r="L8356" s="14">
        <f>AND(vyberHrace&lt;&gt;"",ISNUMBER(SEARCH(vyberHrace,$B8356)))</f>
      </c>
      <c r="M8356" s="14">
        <f>AND($I8356=MID(kododd,1,2),$J8356=MID(kododd,3,3))</f>
      </c>
    </row>
    <row r="8357">
      <c r="A8357" s="95">
        <v>55100</v>
      </c>
      <c r="B8357" s="93" t="s">
        <v>2869</v>
      </c>
      <c r="C8357" s="93" t="s">
        <v>1424</v>
      </c>
      <c r="G8357" s="95">
        <v>0</v>
      </c>
      <c r="H8357" s="93" t="s">
        <v>8976</v>
      </c>
      <c r="I8357" s="93" t="s">
        <v>23898</v>
      </c>
      <c r="J8357" s="93" t="s">
        <v>20847</v>
      </c>
      <c r="K8357" s="93" t="s">
        <v>5144</v>
      </c>
      <c r="L8357" s="14">
        <f>AND(vyberHrace&lt;&gt;"",ISNUMBER(SEARCH(vyberHrace,$B8357)))</f>
      </c>
      <c r="M8357" s="14">
        <f>AND($I8357=MID(kododd,1,2),$J8357=MID(kododd,3,3))</f>
      </c>
    </row>
    <row r="8358">
      <c r="A8358" s="95">
        <v>33674</v>
      </c>
      <c r="B8358" s="93" t="s">
        <v>9750</v>
      </c>
      <c r="C8358" s="93" t="s">
        <v>1431</v>
      </c>
      <c r="D8358" s="95">
        <v>1545</v>
      </c>
      <c r="F8358" s="95">
        <v>370738</v>
      </c>
      <c r="G8358" s="95">
        <v>0</v>
      </c>
      <c r="H8358" s="93" t="s">
        <v>8976</v>
      </c>
      <c r="I8358" s="93" t="s">
        <v>23898</v>
      </c>
      <c r="J8358" s="93" t="s">
        <v>20849</v>
      </c>
      <c r="K8358" s="93" t="s">
        <v>23909</v>
      </c>
      <c r="L8358" s="14">
        <f>AND(vyberHrace&lt;&gt;"",ISNUMBER(SEARCH(vyberHrace,$B8358)))</f>
      </c>
      <c r="M8358" s="14">
        <f>AND($I8358=MID(kododd,1,2),$J8358=MID(kododd,3,3))</f>
      </c>
    </row>
    <row r="8359">
      <c r="A8359" s="95">
        <v>60596</v>
      </c>
      <c r="B8359" s="93" t="s">
        <v>27017</v>
      </c>
      <c r="C8359" s="93" t="s">
        <v>1420</v>
      </c>
      <c r="G8359" s="95">
        <v>0</v>
      </c>
      <c r="H8359" s="93" t="s">
        <v>8976</v>
      </c>
      <c r="I8359" s="93" t="s">
        <v>23898</v>
      </c>
      <c r="J8359" s="93" t="s">
        <v>20849</v>
      </c>
      <c r="K8359" s="93" t="s">
        <v>23909</v>
      </c>
      <c r="L8359" s="14">
        <f>AND(vyberHrace&lt;&gt;"",ISNUMBER(SEARCH(vyberHrace,$B8359)))</f>
      </c>
      <c r="M8359" s="14">
        <f>AND($I8359=MID(kododd,1,2),$J8359=MID(kododd,3,3))</f>
      </c>
    </row>
    <row r="8360">
      <c r="A8360" s="95">
        <v>42903</v>
      </c>
      <c r="B8360" s="93" t="s">
        <v>11863</v>
      </c>
      <c r="C8360" s="93" t="s">
        <v>1438</v>
      </c>
      <c r="D8360" s="95">
        <v>2127</v>
      </c>
      <c r="E8360" s="95">
        <v>2172</v>
      </c>
      <c r="F8360" s="95">
        <v>23704012</v>
      </c>
      <c r="G8360" s="95">
        <v>250</v>
      </c>
      <c r="H8360" s="93" t="s">
        <v>8976</v>
      </c>
      <c r="I8360" s="93" t="s">
        <v>23898</v>
      </c>
      <c r="J8360" s="93" t="s">
        <v>20969</v>
      </c>
      <c r="K8360" s="93" t="s">
        <v>4717</v>
      </c>
      <c r="L8360" s="14">
        <f>AND(vyberHrace&lt;&gt;"",ISNUMBER(SEARCH(vyberHrace,$B8360)))</f>
      </c>
      <c r="M8360" s="14">
        <f>AND($I8360=MID(kododd,1,2),$J8360=MID(kododd,3,3))</f>
      </c>
    </row>
    <row r="8361">
      <c r="A8361" s="95">
        <v>26822</v>
      </c>
      <c r="B8361" s="93" t="s">
        <v>11864</v>
      </c>
      <c r="C8361" s="93" t="s">
        <v>1435</v>
      </c>
      <c r="D8361" s="95">
        <v>1385</v>
      </c>
      <c r="F8361" s="95">
        <v>395919</v>
      </c>
      <c r="G8361" s="95">
        <v>250</v>
      </c>
      <c r="H8361" s="93" t="s">
        <v>8976</v>
      </c>
      <c r="I8361" s="93" t="s">
        <v>23898</v>
      </c>
      <c r="J8361" s="93" t="s">
        <v>20844</v>
      </c>
      <c r="K8361" s="93" t="s">
        <v>3601</v>
      </c>
      <c r="L8361" s="14">
        <f>AND(vyberHrace&lt;&gt;"",ISNUMBER(SEARCH(vyberHrace,$B8361)))</f>
      </c>
      <c r="M8361" s="14">
        <f>AND($I8361=MID(kododd,1,2),$J8361=MID(kododd,3,3))</f>
      </c>
    </row>
    <row r="8362">
      <c r="A8362" s="95">
        <v>5514</v>
      </c>
      <c r="B8362" s="93" t="s">
        <v>28049</v>
      </c>
      <c r="C8362" s="93" t="s">
        <v>1441</v>
      </c>
      <c r="D8362" s="95">
        <v>1743</v>
      </c>
      <c r="E8362" s="95">
        <v>1907</v>
      </c>
      <c r="F8362" s="95">
        <v>323179</v>
      </c>
      <c r="G8362" s="95">
        <v>250</v>
      </c>
      <c r="H8362" s="93" t="s">
        <v>8976</v>
      </c>
      <c r="I8362" s="93" t="s">
        <v>23898</v>
      </c>
      <c r="J8362" s="93" t="s">
        <v>20860</v>
      </c>
      <c r="K8362" s="93" t="s">
        <v>5137</v>
      </c>
      <c r="L8362" s="14">
        <f>AND(vyberHrace&lt;&gt;"",ISNUMBER(SEARCH(vyberHrace,$B8362)))</f>
      </c>
      <c r="M8362" s="14">
        <f>AND($I8362=MID(kododd,1,2),$J8362=MID(kododd,3,3))</f>
      </c>
    </row>
    <row r="8363">
      <c r="A8363" s="95">
        <v>53607</v>
      </c>
      <c r="B8363" s="93" t="s">
        <v>17750</v>
      </c>
      <c r="C8363" s="93" t="s">
        <v>1422</v>
      </c>
      <c r="F8363" s="95">
        <v>23746360</v>
      </c>
      <c r="G8363" s="95">
        <v>250</v>
      </c>
      <c r="H8363" s="93" t="s">
        <v>8976</v>
      </c>
      <c r="I8363" s="93" t="s">
        <v>23898</v>
      </c>
      <c r="J8363" s="93" t="s">
        <v>20922</v>
      </c>
      <c r="K8363" s="93" t="s">
        <v>5566</v>
      </c>
      <c r="L8363" s="14">
        <f>AND(vyberHrace&lt;&gt;"",ISNUMBER(SEARCH(vyberHrace,$B8363)))</f>
      </c>
      <c r="M8363" s="14">
        <f>AND($I8363=MID(kododd,1,2),$J8363=MID(kododd,3,3))</f>
      </c>
    </row>
    <row r="8364">
      <c r="A8364" s="95">
        <v>53606</v>
      </c>
      <c r="B8364" s="93" t="s">
        <v>17751</v>
      </c>
      <c r="C8364" s="93" t="s">
        <v>1410</v>
      </c>
      <c r="F8364" s="95">
        <v>23746378</v>
      </c>
      <c r="G8364" s="95">
        <v>0</v>
      </c>
      <c r="H8364" s="93" t="s">
        <v>8976</v>
      </c>
      <c r="I8364" s="93" t="s">
        <v>23898</v>
      </c>
      <c r="J8364" s="93" t="s">
        <v>20922</v>
      </c>
      <c r="K8364" s="93" t="s">
        <v>5566</v>
      </c>
      <c r="L8364" s="14">
        <f>AND(vyberHrace&lt;&gt;"",ISNUMBER(SEARCH(vyberHrace,$B8364)))</f>
      </c>
      <c r="M8364" s="14">
        <f>AND($I8364=MID(kododd,1,2),$J8364=MID(kododd,3,3))</f>
      </c>
    </row>
    <row r="8365">
      <c r="A8365" s="95">
        <v>38690</v>
      </c>
      <c r="B8365" s="93" t="s">
        <v>15014</v>
      </c>
      <c r="C8365" s="93" t="s">
        <v>1409</v>
      </c>
      <c r="D8365" s="95">
        <v>1498</v>
      </c>
      <c r="E8365" s="95">
        <v>1605</v>
      </c>
      <c r="F8365" s="95">
        <v>381039</v>
      </c>
      <c r="G8365" s="95">
        <v>250</v>
      </c>
      <c r="H8365" s="93" t="s">
        <v>8976</v>
      </c>
      <c r="I8365" s="93" t="s">
        <v>23898</v>
      </c>
      <c r="J8365" s="93" t="s">
        <v>20843</v>
      </c>
      <c r="K8365" s="93" t="s">
        <v>5564</v>
      </c>
      <c r="L8365" s="14">
        <f>AND(vyberHrace&lt;&gt;"",ISNUMBER(SEARCH(vyberHrace,$B8365)))</f>
      </c>
      <c r="M8365" s="14">
        <f>AND($I8365=MID(kododd,1,2),$J8365=MID(kododd,3,3))</f>
      </c>
    </row>
    <row r="8366">
      <c r="A8366" s="95">
        <v>63906</v>
      </c>
      <c r="B8366" s="93" t="s">
        <v>30087</v>
      </c>
      <c r="C8366" s="93" t="s">
        <v>1412</v>
      </c>
      <c r="D8366" s="95">
        <v>80575</v>
      </c>
      <c r="E8366" s="95">
        <v>80575</v>
      </c>
      <c r="G8366" s="95">
        <v>250</v>
      </c>
      <c r="H8366" s="93" t="s">
        <v>8976</v>
      </c>
      <c r="I8366" s="93" t="s">
        <v>23898</v>
      </c>
      <c r="J8366" s="93" t="s">
        <v>20847</v>
      </c>
      <c r="K8366" s="93" t="s">
        <v>5144</v>
      </c>
      <c r="L8366" s="14">
        <f>AND(vyberHrace&lt;&gt;"",ISNUMBER(SEARCH(vyberHrace,$B8366)))</f>
      </c>
      <c r="M8366" s="14">
        <f>AND($I8366=MID(kododd,1,2),$J8366=MID(kododd,3,3))</f>
      </c>
    </row>
    <row r="8367">
      <c r="A8367" s="95">
        <v>10921</v>
      </c>
      <c r="B8367" s="93" t="s">
        <v>15016</v>
      </c>
      <c r="C8367" s="93" t="s">
        <v>1453</v>
      </c>
      <c r="D8367" s="95">
        <v>1107</v>
      </c>
      <c r="G8367" s="95">
        <v>0</v>
      </c>
      <c r="H8367" s="93" t="s">
        <v>8976</v>
      </c>
      <c r="I8367" s="93" t="s">
        <v>23898</v>
      </c>
      <c r="J8367" s="93" t="s">
        <v>20922</v>
      </c>
      <c r="K8367" s="93" t="s">
        <v>5566</v>
      </c>
      <c r="L8367" s="14">
        <f>AND(vyberHrace&lt;&gt;"",ISNUMBER(SEARCH(vyberHrace,$B8367)))</f>
      </c>
      <c r="M8367" s="14">
        <f>AND($I8367=MID(kododd,1,2),$J8367=MID(kododd,3,3))</f>
      </c>
    </row>
    <row r="8368">
      <c r="A8368" s="95">
        <v>28823</v>
      </c>
      <c r="B8368" s="93" t="s">
        <v>15017</v>
      </c>
      <c r="C8368" s="93" t="s">
        <v>1456</v>
      </c>
      <c r="G8368" s="95">
        <v>0</v>
      </c>
      <c r="H8368" s="93" t="s">
        <v>8976</v>
      </c>
      <c r="I8368" s="93" t="s">
        <v>23898</v>
      </c>
      <c r="J8368" s="93" t="s">
        <v>20906</v>
      </c>
      <c r="K8368" s="93" t="s">
        <v>4891</v>
      </c>
      <c r="L8368" s="14">
        <f>AND(vyberHrace&lt;&gt;"",ISNUMBER(SEARCH(vyberHrace,$B8368)))</f>
      </c>
      <c r="M8368" s="14">
        <f>AND($I8368=MID(kododd,1,2),$J8368=MID(kododd,3,3))</f>
      </c>
    </row>
    <row r="8369">
      <c r="A8369" s="95">
        <v>13819</v>
      </c>
      <c r="B8369" s="93" t="s">
        <v>15030</v>
      </c>
      <c r="C8369" s="93" t="s">
        <v>1407</v>
      </c>
      <c r="D8369" s="95">
        <v>1228</v>
      </c>
      <c r="G8369" s="95">
        <v>0</v>
      </c>
      <c r="H8369" s="93" t="s">
        <v>8976</v>
      </c>
      <c r="I8369" s="93" t="s">
        <v>23898</v>
      </c>
      <c r="J8369" s="93" t="s">
        <v>20849</v>
      </c>
      <c r="K8369" s="93" t="s">
        <v>23909</v>
      </c>
      <c r="L8369" s="14">
        <f>AND(vyberHrace&lt;&gt;"",ISNUMBER(SEARCH(vyberHrace,$B8369)))</f>
      </c>
      <c r="M8369" s="14">
        <f>AND($I8369=MID(kododd,1,2),$J8369=MID(kododd,3,3))</f>
      </c>
    </row>
    <row r="8370">
      <c r="A8370" s="95">
        <v>58876</v>
      </c>
      <c r="B8370" s="93" t="s">
        <v>25344</v>
      </c>
      <c r="C8370" s="93" t="s">
        <v>1450</v>
      </c>
      <c r="G8370" s="95">
        <v>250</v>
      </c>
      <c r="H8370" s="93" t="s">
        <v>8976</v>
      </c>
      <c r="I8370" s="93" t="s">
        <v>23898</v>
      </c>
      <c r="J8370" s="93" t="s">
        <v>20847</v>
      </c>
      <c r="K8370" s="93" t="s">
        <v>5144</v>
      </c>
      <c r="L8370" s="14">
        <f>AND(vyberHrace&lt;&gt;"",ISNUMBER(SEARCH(vyberHrace,$B8370)))</f>
      </c>
      <c r="M8370" s="14">
        <f>AND($I8370=MID(kododd,1,2),$J8370=MID(kododd,3,3))</f>
      </c>
    </row>
    <row r="8371">
      <c r="A8371" s="95">
        <v>58877</v>
      </c>
      <c r="B8371" s="93" t="s">
        <v>25345</v>
      </c>
      <c r="C8371" s="93" t="s">
        <v>1411</v>
      </c>
      <c r="G8371" s="95">
        <v>250</v>
      </c>
      <c r="H8371" s="93" t="s">
        <v>8976</v>
      </c>
      <c r="I8371" s="93" t="s">
        <v>23898</v>
      </c>
      <c r="J8371" s="93" t="s">
        <v>20847</v>
      </c>
      <c r="K8371" s="93" t="s">
        <v>5144</v>
      </c>
      <c r="L8371" s="14">
        <f>AND(vyberHrace&lt;&gt;"",ISNUMBER(SEARCH(vyberHrace,$B8371)))</f>
      </c>
      <c r="M8371" s="14">
        <f>AND($I8371=MID(kododd,1,2),$J8371=MID(kododd,3,3))</f>
      </c>
    </row>
    <row r="8372">
      <c r="A8372" s="95">
        <v>57900</v>
      </c>
      <c r="B8372" s="93" t="s">
        <v>24445</v>
      </c>
      <c r="C8372" s="93" t="s">
        <v>1406</v>
      </c>
      <c r="G8372" s="95">
        <v>250</v>
      </c>
      <c r="H8372" s="93" t="s">
        <v>8976</v>
      </c>
      <c r="I8372" s="93" t="s">
        <v>23898</v>
      </c>
      <c r="J8372" s="93" t="s">
        <v>20925</v>
      </c>
      <c r="K8372" s="93" t="s">
        <v>1495</v>
      </c>
      <c r="L8372" s="14">
        <f>AND(vyberHrace&lt;&gt;"",ISNUMBER(SEARCH(vyberHrace,$B8372)))</f>
      </c>
      <c r="M8372" s="14">
        <f>AND($I8372=MID(kododd,1,2),$J8372=MID(kododd,3,3))</f>
      </c>
    </row>
    <row r="8373">
      <c r="A8373" s="95">
        <v>62454</v>
      </c>
      <c r="B8373" s="93" t="s">
        <v>28971</v>
      </c>
      <c r="C8373" s="93" t="s">
        <v>1424</v>
      </c>
      <c r="F8373" s="95">
        <v>23799676</v>
      </c>
      <c r="G8373" s="95">
        <v>250</v>
      </c>
      <c r="H8373" s="93" t="s">
        <v>8976</v>
      </c>
      <c r="I8373" s="93" t="s">
        <v>23898</v>
      </c>
      <c r="J8373" s="93" t="s">
        <v>20847</v>
      </c>
      <c r="K8373" s="93" t="s">
        <v>5144</v>
      </c>
      <c r="L8373" s="14">
        <f>AND(vyberHrace&lt;&gt;"",ISNUMBER(SEARCH(vyberHrace,$B8373)))</f>
      </c>
      <c r="M8373" s="14">
        <f>AND($I8373=MID(kododd,1,2),$J8373=MID(kododd,3,3))</f>
      </c>
    </row>
    <row r="8374">
      <c r="A8374" s="95">
        <v>61046</v>
      </c>
      <c r="B8374" s="93" t="s">
        <v>27350</v>
      </c>
      <c r="C8374" s="93" t="s">
        <v>1406</v>
      </c>
      <c r="D8374" s="95">
        <v>1187</v>
      </c>
      <c r="E8374" s="95">
        <v>1544</v>
      </c>
      <c r="F8374" s="95">
        <v>23791977</v>
      </c>
      <c r="G8374" s="95">
        <v>250</v>
      </c>
      <c r="H8374" s="93" t="s">
        <v>8976</v>
      </c>
      <c r="I8374" s="93" t="s">
        <v>23898</v>
      </c>
      <c r="J8374" s="93" t="s">
        <v>20843</v>
      </c>
      <c r="K8374" s="93" t="s">
        <v>5564</v>
      </c>
      <c r="L8374" s="14">
        <f>AND(vyberHrace&lt;&gt;"",ISNUMBER(SEARCH(vyberHrace,$B8374)))</f>
      </c>
      <c r="M8374" s="14">
        <f>AND($I8374=MID(kododd,1,2),$J8374=MID(kododd,3,3))</f>
      </c>
    </row>
    <row r="8375">
      <c r="A8375" s="95">
        <v>49126</v>
      </c>
      <c r="B8375" s="93" t="s">
        <v>8149</v>
      </c>
      <c r="C8375" s="93" t="s">
        <v>1402</v>
      </c>
      <c r="D8375" s="95">
        <v>1235</v>
      </c>
      <c r="E8375" s="95">
        <v>1519</v>
      </c>
      <c r="F8375" s="95">
        <v>23718153</v>
      </c>
      <c r="G8375" s="95">
        <v>0</v>
      </c>
      <c r="H8375" s="93" t="s">
        <v>8976</v>
      </c>
      <c r="I8375" s="93" t="s">
        <v>23898</v>
      </c>
      <c r="J8375" s="93" t="s">
        <v>20860</v>
      </c>
      <c r="K8375" s="93" t="s">
        <v>5137</v>
      </c>
      <c r="L8375" s="14">
        <f>AND(vyberHrace&lt;&gt;"",ISNUMBER(SEARCH(vyberHrace,$B8375)))</f>
      </c>
      <c r="M8375" s="14">
        <f>AND($I8375=MID(kododd,1,2),$J8375=MID(kododd,3,3))</f>
      </c>
    </row>
    <row r="8376">
      <c r="A8376" s="95">
        <v>61965</v>
      </c>
      <c r="B8376" s="93" t="s">
        <v>28171</v>
      </c>
      <c r="C8376" s="93" t="s">
        <v>1422</v>
      </c>
      <c r="D8376" s="95">
        <v>1389</v>
      </c>
      <c r="F8376" s="95">
        <v>23799684</v>
      </c>
      <c r="G8376" s="95">
        <v>250</v>
      </c>
      <c r="H8376" s="93" t="s">
        <v>8976</v>
      </c>
      <c r="I8376" s="93" t="s">
        <v>23898</v>
      </c>
      <c r="J8376" s="93" t="s">
        <v>20847</v>
      </c>
      <c r="K8376" s="93" t="s">
        <v>5144</v>
      </c>
      <c r="L8376" s="14">
        <f>AND(vyberHrace&lt;&gt;"",ISNUMBER(SEARCH(vyberHrace,$B8376)))</f>
      </c>
      <c r="M8376" s="14">
        <f>AND($I8376=MID(kododd,1,2),$J8376=MID(kododd,3,3))</f>
      </c>
    </row>
    <row r="8377">
      <c r="A8377" s="95">
        <v>62884</v>
      </c>
      <c r="B8377" s="93" t="s">
        <v>28972</v>
      </c>
      <c r="C8377" s="93" t="s">
        <v>1488</v>
      </c>
      <c r="G8377" s="95">
        <v>250</v>
      </c>
      <c r="H8377" s="93" t="s">
        <v>8976</v>
      </c>
      <c r="I8377" s="93" t="s">
        <v>23898</v>
      </c>
      <c r="J8377" s="93" t="s">
        <v>20849</v>
      </c>
      <c r="K8377" s="93" t="s">
        <v>23909</v>
      </c>
      <c r="L8377" s="14">
        <f>AND(vyberHrace&lt;&gt;"",ISNUMBER(SEARCH(vyberHrace,$B8377)))</f>
      </c>
      <c r="M8377" s="14">
        <f>AND($I8377=MID(kododd,1,2),$J8377=MID(kododd,3,3))</f>
      </c>
    </row>
    <row r="8378">
      <c r="A8378" s="95">
        <v>62950</v>
      </c>
      <c r="B8378" s="93" t="s">
        <v>28973</v>
      </c>
      <c r="C8378" s="93" t="s">
        <v>1487</v>
      </c>
      <c r="G8378" s="95">
        <v>250</v>
      </c>
      <c r="H8378" s="93" t="s">
        <v>8976</v>
      </c>
      <c r="I8378" s="93" t="s">
        <v>23898</v>
      </c>
      <c r="J8378" s="93" t="s">
        <v>20925</v>
      </c>
      <c r="K8378" s="93" t="s">
        <v>1495</v>
      </c>
      <c r="L8378" s="14">
        <f>AND(vyberHrace&lt;&gt;"",ISNUMBER(SEARCH(vyberHrace,$B8378)))</f>
      </c>
      <c r="M8378" s="14">
        <f>AND($I8378=MID(kododd,1,2),$J8378=MID(kododd,3,3))</f>
      </c>
    </row>
    <row r="8379">
      <c r="A8379" s="95">
        <v>49327</v>
      </c>
      <c r="B8379" s="93" t="s">
        <v>8342</v>
      </c>
      <c r="C8379" s="93" t="s">
        <v>1402</v>
      </c>
      <c r="G8379" s="95">
        <v>0</v>
      </c>
      <c r="H8379" s="93" t="s">
        <v>8976</v>
      </c>
      <c r="I8379" s="93" t="s">
        <v>23898</v>
      </c>
      <c r="J8379" s="93" t="s">
        <v>20855</v>
      </c>
      <c r="K8379" s="93" t="s">
        <v>148</v>
      </c>
      <c r="L8379" s="14">
        <f>AND(vyberHrace&lt;&gt;"",ISNUMBER(SEARCH(vyberHrace,$B8379)))</f>
      </c>
      <c r="M8379" s="14">
        <f>AND($I8379=MID(kododd,1,2),$J8379=MID(kododd,3,3))</f>
      </c>
    </row>
    <row r="8380">
      <c r="A8380" s="95">
        <v>6818</v>
      </c>
      <c r="B8380" s="93" t="s">
        <v>8347</v>
      </c>
      <c r="C8380" s="93" t="s">
        <v>1468</v>
      </c>
      <c r="D8380" s="95">
        <v>1653</v>
      </c>
      <c r="E8380" s="95">
        <v>1789</v>
      </c>
      <c r="F8380" s="95">
        <v>340812</v>
      </c>
      <c r="G8380" s="95">
        <v>250</v>
      </c>
      <c r="H8380" s="93" t="s">
        <v>8976</v>
      </c>
      <c r="I8380" s="93" t="s">
        <v>23898</v>
      </c>
      <c r="J8380" s="93" t="s">
        <v>20906</v>
      </c>
      <c r="K8380" s="93" t="s">
        <v>4891</v>
      </c>
      <c r="L8380" s="14">
        <f>AND(vyberHrace&lt;&gt;"",ISNUMBER(SEARCH(vyberHrace,$B8380)))</f>
      </c>
      <c r="M8380" s="14">
        <f>AND($I8380=MID(kododd,1,2),$J8380=MID(kododd,3,3))</f>
      </c>
    </row>
    <row r="8381">
      <c r="A8381" s="95">
        <v>12149</v>
      </c>
      <c r="B8381" s="93" t="s">
        <v>26172</v>
      </c>
      <c r="C8381" s="93" t="s">
        <v>1461</v>
      </c>
      <c r="D8381" s="95">
        <v>1443</v>
      </c>
      <c r="G8381" s="95">
        <v>250</v>
      </c>
      <c r="H8381" s="93" t="s">
        <v>8976</v>
      </c>
      <c r="I8381" s="93" t="s">
        <v>23898</v>
      </c>
      <c r="J8381" s="93" t="s">
        <v>20925</v>
      </c>
      <c r="K8381" s="93" t="s">
        <v>1495</v>
      </c>
      <c r="L8381" s="14">
        <f>AND(vyberHrace&lt;&gt;"",ISNUMBER(SEARCH(vyberHrace,$B8381)))</f>
      </c>
      <c r="M8381" s="14">
        <f>AND($I8381=MID(kododd,1,2),$J8381=MID(kododd,3,3))</f>
      </c>
    </row>
    <row r="8382">
      <c r="A8382" s="95">
        <v>10304</v>
      </c>
      <c r="B8382" s="93" t="s">
        <v>8386</v>
      </c>
      <c r="C8382" s="93" t="s">
        <v>1479</v>
      </c>
      <c r="D8382" s="95">
        <v>1240</v>
      </c>
      <c r="G8382" s="95">
        <v>0</v>
      </c>
      <c r="H8382" s="93" t="s">
        <v>8976</v>
      </c>
      <c r="I8382" s="93" t="s">
        <v>23898</v>
      </c>
      <c r="J8382" s="93" t="s">
        <v>20849</v>
      </c>
      <c r="K8382" s="93" t="s">
        <v>23909</v>
      </c>
      <c r="L8382" s="14">
        <f>AND(vyberHrace&lt;&gt;"",ISNUMBER(SEARCH(vyberHrace,$B8382)))</f>
      </c>
      <c r="M8382" s="14">
        <f>AND($I8382=MID(kododd,1,2),$J8382=MID(kododd,3,3))</f>
      </c>
    </row>
    <row r="8383">
      <c r="A8383" s="95">
        <v>62882</v>
      </c>
      <c r="B8383" s="93" t="s">
        <v>28974</v>
      </c>
      <c r="C8383" s="93" t="s">
        <v>1424</v>
      </c>
      <c r="G8383" s="95">
        <v>250</v>
      </c>
      <c r="H8383" s="93" t="s">
        <v>8976</v>
      </c>
      <c r="I8383" s="93" t="s">
        <v>23898</v>
      </c>
      <c r="J8383" s="93" t="s">
        <v>20849</v>
      </c>
      <c r="K8383" s="93" t="s">
        <v>23909</v>
      </c>
      <c r="L8383" s="14">
        <f>AND(vyberHrace&lt;&gt;"",ISNUMBER(SEARCH(vyberHrace,$B8383)))</f>
      </c>
      <c r="M8383" s="14">
        <f>AND($I8383=MID(kododd,1,2),$J8383=MID(kododd,3,3))</f>
      </c>
    </row>
    <row r="8384">
      <c r="A8384" s="95">
        <v>53880</v>
      </c>
      <c r="B8384" s="93" t="s">
        <v>2857</v>
      </c>
      <c r="C8384" s="93" t="s">
        <v>1411</v>
      </c>
      <c r="G8384" s="95">
        <v>0</v>
      </c>
      <c r="H8384" s="93" t="s">
        <v>8976</v>
      </c>
      <c r="I8384" s="93" t="s">
        <v>23898</v>
      </c>
      <c r="J8384" s="93" t="s">
        <v>20880</v>
      </c>
      <c r="K8384" s="93" t="s">
        <v>6862</v>
      </c>
      <c r="L8384" s="14">
        <f>AND(vyberHrace&lt;&gt;"",ISNUMBER(SEARCH(vyberHrace,$B8384)))</f>
      </c>
      <c r="M8384" s="14">
        <f>AND($I8384=MID(kododd,1,2),$J8384=MID(kododd,3,3))</f>
      </c>
    </row>
    <row r="8385">
      <c r="A8385" s="95">
        <v>13204</v>
      </c>
      <c r="B8385" s="93" t="s">
        <v>18369</v>
      </c>
      <c r="C8385" s="93" t="s">
        <v>1462</v>
      </c>
      <c r="D8385" s="95">
        <v>1661</v>
      </c>
      <c r="E8385" s="95">
        <v>1814</v>
      </c>
      <c r="F8385" s="95">
        <v>23779586</v>
      </c>
      <c r="G8385" s="95">
        <v>250</v>
      </c>
      <c r="H8385" s="93" t="s">
        <v>8976</v>
      </c>
      <c r="I8385" s="93" t="s">
        <v>23898</v>
      </c>
      <c r="J8385" s="93" t="s">
        <v>20890</v>
      </c>
      <c r="K8385" s="93" t="s">
        <v>246</v>
      </c>
      <c r="L8385" s="14">
        <f>AND(vyberHrace&lt;&gt;"",ISNUMBER(SEARCH(vyberHrace,$B8385)))</f>
      </c>
      <c r="M8385" s="14">
        <f>AND($I8385=MID(kododd,1,2),$J8385=MID(kododd,3,3))</f>
      </c>
    </row>
    <row r="8386">
      <c r="A8386" s="95">
        <v>5516</v>
      </c>
      <c r="B8386" s="93" t="s">
        <v>14012</v>
      </c>
      <c r="C8386" s="93" t="s">
        <v>1417</v>
      </c>
      <c r="D8386" s="95">
        <v>1833</v>
      </c>
      <c r="G8386" s="95">
        <v>0</v>
      </c>
      <c r="H8386" s="93" t="s">
        <v>8976</v>
      </c>
      <c r="I8386" s="93" t="s">
        <v>23898</v>
      </c>
      <c r="J8386" s="93" t="s">
        <v>20890</v>
      </c>
      <c r="K8386" s="93" t="s">
        <v>246</v>
      </c>
      <c r="L8386" s="14">
        <f>AND(vyberHrace&lt;&gt;"",ISNUMBER(SEARCH(vyberHrace,$B8386)))</f>
      </c>
      <c r="M8386" s="14">
        <f>AND($I8386=MID(kododd,1,2),$J8386=MID(kododd,3,3))</f>
      </c>
    </row>
    <row r="8387">
      <c r="A8387" s="95">
        <v>60597</v>
      </c>
      <c r="B8387" s="93" t="s">
        <v>27018</v>
      </c>
      <c r="C8387" s="93" t="s">
        <v>1412</v>
      </c>
      <c r="G8387" s="95">
        <v>250</v>
      </c>
      <c r="H8387" s="93" t="s">
        <v>8976</v>
      </c>
      <c r="I8387" s="93" t="s">
        <v>23898</v>
      </c>
      <c r="J8387" s="93" t="s">
        <v>20849</v>
      </c>
      <c r="K8387" s="93" t="s">
        <v>23909</v>
      </c>
      <c r="L8387" s="14">
        <f>AND(vyberHrace&lt;&gt;"",ISNUMBER(SEARCH(vyberHrace,$B8387)))</f>
      </c>
      <c r="M8387" s="14">
        <f>AND($I8387=MID(kododd,1,2),$J8387=MID(kododd,3,3))</f>
      </c>
    </row>
    <row r="8388">
      <c r="A8388" s="95">
        <v>27198</v>
      </c>
      <c r="B8388" s="93" t="s">
        <v>13605</v>
      </c>
      <c r="C8388" s="93" t="s">
        <v>1439</v>
      </c>
      <c r="D8388" s="95">
        <v>1915</v>
      </c>
      <c r="E8388" s="95">
        <v>1967</v>
      </c>
      <c r="F8388" s="95">
        <v>324396</v>
      </c>
      <c r="G8388" s="95">
        <v>250</v>
      </c>
      <c r="H8388" s="93" t="s">
        <v>8976</v>
      </c>
      <c r="I8388" s="93" t="s">
        <v>23898</v>
      </c>
      <c r="J8388" s="93" t="s">
        <v>20906</v>
      </c>
      <c r="K8388" s="93" t="s">
        <v>4891</v>
      </c>
      <c r="L8388" s="14">
        <f>AND(vyberHrace&lt;&gt;"",ISNUMBER(SEARCH(vyberHrace,$B8388)))</f>
      </c>
      <c r="M8388" s="14">
        <f>AND($I8388=MID(kododd,1,2),$J8388=MID(kododd,3,3))</f>
      </c>
    </row>
    <row r="8389">
      <c r="A8389" s="95">
        <v>52983</v>
      </c>
      <c r="B8389" s="93" t="s">
        <v>7728</v>
      </c>
      <c r="C8389" s="93" t="s">
        <v>1438</v>
      </c>
      <c r="D8389" s="95">
        <v>1554</v>
      </c>
      <c r="F8389" s="95">
        <v>23775661</v>
      </c>
      <c r="G8389" s="95">
        <v>250</v>
      </c>
      <c r="H8389" s="93" t="s">
        <v>8976</v>
      </c>
      <c r="I8389" s="93" t="s">
        <v>23898</v>
      </c>
      <c r="J8389" s="93" t="s">
        <v>20890</v>
      </c>
      <c r="K8389" s="93" t="s">
        <v>246</v>
      </c>
      <c r="L8389" s="14">
        <f>AND(vyberHrace&lt;&gt;"",ISNUMBER(SEARCH(vyberHrace,$B8389)))</f>
      </c>
      <c r="M8389" s="14">
        <f>AND($I8389=MID(kododd,1,2),$J8389=MID(kododd,3,3))</f>
      </c>
    </row>
    <row r="8390">
      <c r="A8390" s="95">
        <v>1432</v>
      </c>
      <c r="B8390" s="93" t="s">
        <v>10708</v>
      </c>
      <c r="C8390" s="93" t="s">
        <v>1451</v>
      </c>
      <c r="D8390" s="95">
        <v>1990</v>
      </c>
      <c r="E8390" s="95">
        <v>1975</v>
      </c>
      <c r="F8390" s="95">
        <v>308331</v>
      </c>
      <c r="G8390" s="95">
        <v>250</v>
      </c>
      <c r="H8390" s="93" t="s">
        <v>8976</v>
      </c>
      <c r="I8390" s="93" t="s">
        <v>23898</v>
      </c>
      <c r="J8390" s="93" t="s">
        <v>20843</v>
      </c>
      <c r="K8390" s="93" t="s">
        <v>5564</v>
      </c>
      <c r="L8390" s="14">
        <f>AND(vyberHrace&lt;&gt;"",ISNUMBER(SEARCH(vyberHrace,$B8390)))</f>
      </c>
      <c r="M8390" s="14">
        <f>AND($I8390=MID(kododd,1,2),$J8390=MID(kododd,3,3))</f>
      </c>
    </row>
    <row r="8391">
      <c r="A8391" s="95">
        <v>5517</v>
      </c>
      <c r="B8391" s="93" t="s">
        <v>19436</v>
      </c>
      <c r="C8391" s="93" t="s">
        <v>1443</v>
      </c>
      <c r="D8391" s="95">
        <v>1598</v>
      </c>
      <c r="F8391" s="95">
        <v>395765</v>
      </c>
      <c r="G8391" s="95">
        <v>250</v>
      </c>
      <c r="H8391" s="93" t="s">
        <v>8976</v>
      </c>
      <c r="I8391" s="93" t="s">
        <v>23898</v>
      </c>
      <c r="J8391" s="93" t="s">
        <v>20859</v>
      </c>
      <c r="K8391" s="93" t="s">
        <v>11255</v>
      </c>
      <c r="L8391" s="14">
        <f>AND(vyberHrace&lt;&gt;"",ISNUMBER(SEARCH(vyberHrace,$B8391)))</f>
      </c>
      <c r="M8391" s="14">
        <f>AND($I8391=MID(kododd,1,2),$J8391=MID(kododd,3,3))</f>
      </c>
    </row>
    <row r="8392">
      <c r="A8392" s="95">
        <v>48473</v>
      </c>
      <c r="B8392" s="93" t="s">
        <v>19442</v>
      </c>
      <c r="C8392" s="93" t="s">
        <v>1406</v>
      </c>
      <c r="D8392" s="95">
        <v>1100</v>
      </c>
      <c r="F8392" s="95">
        <v>23735910</v>
      </c>
      <c r="G8392" s="95">
        <v>250</v>
      </c>
      <c r="H8392" s="93" t="s">
        <v>8976</v>
      </c>
      <c r="I8392" s="93" t="s">
        <v>23898</v>
      </c>
      <c r="J8392" s="93" t="s">
        <v>20969</v>
      </c>
      <c r="K8392" s="93" t="s">
        <v>4717</v>
      </c>
      <c r="L8392" s="14">
        <f>AND(vyberHrace&lt;&gt;"",ISNUMBER(SEARCH(vyberHrace,$B8392)))</f>
      </c>
      <c r="M8392" s="14">
        <f>AND($I8392=MID(kododd,1,2),$J8392=MID(kododd,3,3))</f>
      </c>
    </row>
    <row r="8393">
      <c r="A8393" s="95">
        <v>60254</v>
      </c>
      <c r="B8393" s="93" t="s">
        <v>26713</v>
      </c>
      <c r="C8393" s="93" t="s">
        <v>1488</v>
      </c>
      <c r="G8393" s="95">
        <v>250</v>
      </c>
      <c r="H8393" s="93" t="s">
        <v>8976</v>
      </c>
      <c r="I8393" s="93" t="s">
        <v>23898</v>
      </c>
      <c r="J8393" s="93" t="s">
        <v>20894</v>
      </c>
      <c r="K8393" s="93" t="s">
        <v>6910</v>
      </c>
      <c r="L8393" s="14">
        <f>AND(vyberHrace&lt;&gt;"",ISNUMBER(SEARCH(vyberHrace,$B8393)))</f>
      </c>
      <c r="M8393" s="14">
        <f>AND($I8393=MID(kododd,1,2),$J8393=MID(kododd,3,3))</f>
      </c>
    </row>
    <row r="8394">
      <c r="A8394" s="95">
        <v>495</v>
      </c>
      <c r="B8394" s="93" t="s">
        <v>19570</v>
      </c>
      <c r="C8394" s="93" t="s">
        <v>1471</v>
      </c>
      <c r="D8394" s="95">
        <v>1868</v>
      </c>
      <c r="E8394" s="95">
        <v>1884</v>
      </c>
      <c r="F8394" s="95">
        <v>310298</v>
      </c>
      <c r="G8394" s="95">
        <v>250</v>
      </c>
      <c r="H8394" s="93" t="s">
        <v>8976</v>
      </c>
      <c r="I8394" s="93" t="s">
        <v>23898</v>
      </c>
      <c r="J8394" s="93" t="s">
        <v>20847</v>
      </c>
      <c r="K8394" s="93" t="s">
        <v>5144</v>
      </c>
      <c r="L8394" s="14">
        <f>AND(vyberHrace&lt;&gt;"",ISNUMBER(SEARCH(vyberHrace,$B8394)))</f>
      </c>
      <c r="M8394" s="14">
        <f>AND($I8394=MID(kododd,1,2),$J8394=MID(kododd,3,3))</f>
      </c>
    </row>
    <row r="8395">
      <c r="A8395" s="95">
        <v>16445</v>
      </c>
      <c r="B8395" s="93" t="s">
        <v>19599</v>
      </c>
      <c r="C8395" s="93" t="s">
        <v>1469</v>
      </c>
      <c r="D8395" s="95">
        <v>1422</v>
      </c>
      <c r="G8395" s="95">
        <v>0</v>
      </c>
      <c r="H8395" s="93" t="s">
        <v>8976</v>
      </c>
      <c r="I8395" s="93" t="s">
        <v>23898</v>
      </c>
      <c r="J8395" s="93" t="s">
        <v>20849</v>
      </c>
      <c r="K8395" s="93" t="s">
        <v>23909</v>
      </c>
      <c r="L8395" s="14">
        <f>AND(vyberHrace&lt;&gt;"",ISNUMBER(SEARCH(vyberHrace,$B8395)))</f>
      </c>
      <c r="M8395" s="14">
        <f>AND($I8395=MID(kododd,1,2),$J8395=MID(kododd,3,3))</f>
      </c>
    </row>
    <row r="8396">
      <c r="A8396" s="95">
        <v>59673</v>
      </c>
      <c r="B8396" s="93" t="s">
        <v>26055</v>
      </c>
      <c r="C8396" s="93" t="s">
        <v>1398</v>
      </c>
      <c r="D8396" s="95">
        <v>1488</v>
      </c>
      <c r="G8396" s="95">
        <v>0</v>
      </c>
      <c r="H8396" s="93" t="s">
        <v>8976</v>
      </c>
      <c r="I8396" s="93" t="s">
        <v>23898</v>
      </c>
      <c r="J8396" s="93" t="s">
        <v>20849</v>
      </c>
      <c r="K8396" s="93" t="s">
        <v>23909</v>
      </c>
      <c r="L8396" s="14">
        <f>AND(vyberHrace&lt;&gt;"",ISNUMBER(SEARCH(vyberHrace,$B8396)))</f>
      </c>
      <c r="M8396" s="14">
        <f>AND($I8396=MID(kododd,1,2),$J8396=MID(kododd,3,3))</f>
      </c>
    </row>
    <row r="8397">
      <c r="A8397" s="95">
        <v>6853</v>
      </c>
      <c r="B8397" s="93" t="s">
        <v>15311</v>
      </c>
      <c r="C8397" s="93" t="s">
        <v>1440</v>
      </c>
      <c r="D8397" s="95">
        <v>1939</v>
      </c>
      <c r="E8397" s="95">
        <v>1999</v>
      </c>
      <c r="F8397" s="95">
        <v>319554</v>
      </c>
      <c r="G8397" s="95">
        <v>250</v>
      </c>
      <c r="H8397" s="93" t="s">
        <v>8976</v>
      </c>
      <c r="I8397" s="93" t="s">
        <v>23898</v>
      </c>
      <c r="J8397" s="93" t="s">
        <v>20847</v>
      </c>
      <c r="K8397" s="93" t="s">
        <v>5144</v>
      </c>
      <c r="L8397" s="14">
        <f>AND(vyberHrace&lt;&gt;"",ISNUMBER(SEARCH(vyberHrace,$B8397)))</f>
      </c>
      <c r="M8397" s="14">
        <f>AND($I8397=MID(kododd,1,2),$J8397=MID(kododd,3,3))</f>
      </c>
    </row>
    <row r="8398">
      <c r="A8398" s="95">
        <v>62051</v>
      </c>
      <c r="B8398" s="93" t="s">
        <v>28253</v>
      </c>
      <c r="C8398" s="93" t="s">
        <v>1486</v>
      </c>
      <c r="D8398" s="95">
        <v>1212</v>
      </c>
      <c r="E8398" s="95">
        <v>1479</v>
      </c>
      <c r="F8398" s="95">
        <v>571004866</v>
      </c>
      <c r="G8398" s="95">
        <v>250</v>
      </c>
      <c r="H8398" s="93" t="s">
        <v>8976</v>
      </c>
      <c r="I8398" s="93" t="s">
        <v>23898</v>
      </c>
      <c r="J8398" s="93" t="s">
        <v>20860</v>
      </c>
      <c r="K8398" s="93" t="s">
        <v>5137</v>
      </c>
      <c r="L8398" s="14">
        <f>AND(vyberHrace&lt;&gt;"",ISNUMBER(SEARCH(vyberHrace,$B8398)))</f>
      </c>
      <c r="M8398" s="14">
        <f>AND($I8398=MID(kododd,1,2),$J8398=MID(kododd,3,3))</f>
      </c>
    </row>
    <row r="8399">
      <c r="A8399" s="95">
        <v>1097</v>
      </c>
      <c r="B8399" s="93" t="s">
        <v>15484</v>
      </c>
      <c r="C8399" s="93" t="s">
        <v>1430</v>
      </c>
      <c r="D8399" s="95">
        <v>1907</v>
      </c>
      <c r="E8399" s="95">
        <v>1958</v>
      </c>
      <c r="F8399" s="95">
        <v>307505</v>
      </c>
      <c r="G8399" s="95">
        <v>0</v>
      </c>
      <c r="H8399" s="93" t="s">
        <v>8976</v>
      </c>
      <c r="I8399" s="93" t="s">
        <v>23898</v>
      </c>
      <c r="J8399" s="93" t="s">
        <v>20849</v>
      </c>
      <c r="K8399" s="93" t="s">
        <v>23909</v>
      </c>
      <c r="L8399" s="14">
        <f>AND(vyberHrace&lt;&gt;"",ISNUMBER(SEARCH(vyberHrace,$B8399)))</f>
      </c>
      <c r="M8399" s="14">
        <f>AND($I8399=MID(kododd,1,2),$J8399=MID(kododd,3,3))</f>
      </c>
    </row>
    <row r="8400">
      <c r="A8400" s="95">
        <v>59668</v>
      </c>
      <c r="B8400" s="93" t="s">
        <v>26051</v>
      </c>
      <c r="C8400" s="93" t="s">
        <v>1412</v>
      </c>
      <c r="G8400" s="95">
        <v>250</v>
      </c>
      <c r="H8400" s="93" t="s">
        <v>8976</v>
      </c>
      <c r="I8400" s="93" t="s">
        <v>23898</v>
      </c>
      <c r="J8400" s="93" t="s">
        <v>20849</v>
      </c>
      <c r="K8400" s="93" t="s">
        <v>23909</v>
      </c>
      <c r="L8400" s="14">
        <f>AND(vyberHrace&lt;&gt;"",ISNUMBER(SEARCH(vyberHrace,$B8400)))</f>
      </c>
      <c r="M8400" s="14">
        <f>AND($I8400=MID(kododd,1,2),$J8400=MID(kododd,3,3))</f>
      </c>
    </row>
    <row r="8401">
      <c r="A8401" s="95">
        <v>52445</v>
      </c>
      <c r="B8401" s="93" t="s">
        <v>7744</v>
      </c>
      <c r="C8401" s="93" t="s">
        <v>1416</v>
      </c>
      <c r="G8401" s="95">
        <v>0</v>
      </c>
      <c r="H8401" s="93" t="s">
        <v>8976</v>
      </c>
      <c r="I8401" s="93" t="s">
        <v>23898</v>
      </c>
      <c r="J8401" s="93" t="s">
        <v>20855</v>
      </c>
      <c r="K8401" s="93" t="s">
        <v>148</v>
      </c>
      <c r="L8401" s="14">
        <f>AND(vyberHrace&lt;&gt;"",ISNUMBER(SEARCH(vyberHrace,$B8401)))</f>
      </c>
      <c r="M8401" s="14">
        <f>AND($I8401=MID(kododd,1,2),$J8401=MID(kododd,3,3))</f>
      </c>
    </row>
    <row r="8402">
      <c r="A8402" s="95">
        <v>36784</v>
      </c>
      <c r="B8402" s="93" t="s">
        <v>19156</v>
      </c>
      <c r="C8402" s="93" t="s">
        <v>1474</v>
      </c>
      <c r="D8402" s="95">
        <v>1464</v>
      </c>
      <c r="E8402" s="95">
        <v>1648</v>
      </c>
      <c r="F8402" s="95">
        <v>23718161</v>
      </c>
      <c r="G8402" s="95">
        <v>250</v>
      </c>
      <c r="H8402" s="93" t="s">
        <v>8976</v>
      </c>
      <c r="I8402" s="93" t="s">
        <v>23898</v>
      </c>
      <c r="J8402" s="93" t="s">
        <v>20849</v>
      </c>
      <c r="K8402" s="93" t="s">
        <v>23909</v>
      </c>
      <c r="L8402" s="14">
        <f>AND(vyberHrace&lt;&gt;"",ISNUMBER(SEARCH(vyberHrace,$B8402)))</f>
      </c>
      <c r="M8402" s="14">
        <f>AND($I8402=MID(kododd,1,2),$J8402=MID(kododd,3,3))</f>
      </c>
    </row>
    <row r="8403">
      <c r="A8403" s="95">
        <v>60158</v>
      </c>
      <c r="B8403" s="93" t="s">
        <v>26623</v>
      </c>
      <c r="C8403" s="93" t="s">
        <v>1447</v>
      </c>
      <c r="G8403" s="95">
        <v>0</v>
      </c>
      <c r="H8403" s="93" t="s">
        <v>8976</v>
      </c>
      <c r="I8403" s="93" t="s">
        <v>23898</v>
      </c>
      <c r="J8403" s="93" t="s">
        <v>20867</v>
      </c>
      <c r="K8403" s="93" t="s">
        <v>13687</v>
      </c>
      <c r="L8403" s="14">
        <f>AND(vyberHrace&lt;&gt;"",ISNUMBER(SEARCH(vyberHrace,$B8403)))</f>
      </c>
      <c r="M8403" s="14">
        <f>AND($I8403=MID(kododd,1,2),$J8403=MID(kododd,3,3))</f>
      </c>
    </row>
    <row r="8404">
      <c r="A8404" s="95">
        <v>30324</v>
      </c>
      <c r="B8404" s="93" t="s">
        <v>18111</v>
      </c>
      <c r="C8404" s="93" t="s">
        <v>1448</v>
      </c>
      <c r="D8404" s="95">
        <v>1493</v>
      </c>
      <c r="E8404" s="95">
        <v>1597</v>
      </c>
      <c r="F8404" s="95">
        <v>389811</v>
      </c>
      <c r="G8404" s="95">
        <v>250</v>
      </c>
      <c r="H8404" s="93" t="s">
        <v>8976</v>
      </c>
      <c r="I8404" s="93" t="s">
        <v>23898</v>
      </c>
      <c r="J8404" s="93" t="s">
        <v>20849</v>
      </c>
      <c r="K8404" s="93" t="s">
        <v>23909</v>
      </c>
      <c r="L8404" s="14">
        <f>AND(vyberHrace&lt;&gt;"",ISNUMBER(SEARCH(vyberHrace,$B8404)))</f>
      </c>
      <c r="M8404" s="14">
        <f>AND($I8404=MID(kododd,1,2),$J8404=MID(kododd,3,3))</f>
      </c>
    </row>
    <row r="8405">
      <c r="A8405" s="95">
        <v>52759</v>
      </c>
      <c r="B8405" s="93" t="s">
        <v>7726</v>
      </c>
      <c r="C8405" s="93" t="s">
        <v>1449</v>
      </c>
      <c r="F8405" s="95">
        <v>23761164</v>
      </c>
      <c r="G8405" s="95">
        <v>0</v>
      </c>
      <c r="H8405" s="93" t="s">
        <v>8976</v>
      </c>
      <c r="I8405" s="93" t="s">
        <v>23898</v>
      </c>
      <c r="J8405" s="93" t="s">
        <v>20860</v>
      </c>
      <c r="K8405" s="93" t="s">
        <v>5137</v>
      </c>
      <c r="L8405" s="14">
        <f>AND(vyberHrace&lt;&gt;"",ISNUMBER(SEARCH(vyberHrace,$B8405)))</f>
      </c>
      <c r="M8405" s="14">
        <f>AND($I8405=MID(kododd,1,2),$J8405=MID(kododd,3,3))</f>
      </c>
    </row>
    <row r="8406">
      <c r="A8406" s="95">
        <v>49123</v>
      </c>
      <c r="B8406" s="93" t="s">
        <v>18112</v>
      </c>
      <c r="C8406" s="93" t="s">
        <v>1406</v>
      </c>
      <c r="D8406" s="95">
        <v>2044</v>
      </c>
      <c r="E8406" s="95">
        <v>2097</v>
      </c>
      <c r="F8406" s="95">
        <v>23727152</v>
      </c>
      <c r="G8406" s="95">
        <v>250</v>
      </c>
      <c r="H8406" s="93" t="s">
        <v>8976</v>
      </c>
      <c r="I8406" s="93" t="s">
        <v>23898</v>
      </c>
      <c r="J8406" s="93" t="s">
        <v>20860</v>
      </c>
      <c r="K8406" s="93" t="s">
        <v>5137</v>
      </c>
      <c r="L8406" s="14">
        <f>AND(vyberHrace&lt;&gt;"",ISNUMBER(SEARCH(vyberHrace,$B8406)))</f>
      </c>
      <c r="M8406" s="14">
        <f>AND($I8406=MID(kododd,1,2),$J8406=MID(kododd,3,3))</f>
      </c>
    </row>
    <row r="8407">
      <c r="A8407" s="95">
        <v>58276</v>
      </c>
      <c r="B8407" s="93" t="s">
        <v>24790</v>
      </c>
      <c r="C8407" s="93" t="s">
        <v>1446</v>
      </c>
      <c r="D8407" s="95">
        <v>1610</v>
      </c>
      <c r="E8407" s="95">
        <v>1781</v>
      </c>
      <c r="F8407" s="95">
        <v>23766913</v>
      </c>
      <c r="G8407" s="95">
        <v>250</v>
      </c>
      <c r="H8407" s="93" t="s">
        <v>8976</v>
      </c>
      <c r="I8407" s="93" t="s">
        <v>23898</v>
      </c>
      <c r="J8407" s="93" t="s">
        <v>20906</v>
      </c>
      <c r="K8407" s="93" t="s">
        <v>4891</v>
      </c>
      <c r="L8407" s="14">
        <f>AND(vyberHrace&lt;&gt;"",ISNUMBER(SEARCH(vyberHrace,$B8407)))</f>
      </c>
      <c r="M8407" s="14">
        <f>AND($I8407=MID(kododd,1,2),$J8407=MID(kododd,3,3))</f>
      </c>
    </row>
    <row r="8408">
      <c r="A8408" s="95">
        <v>28813</v>
      </c>
      <c r="B8408" s="93" t="s">
        <v>18122</v>
      </c>
      <c r="C8408" s="93" t="s">
        <v>1470</v>
      </c>
      <c r="D8408" s="95">
        <v>1379</v>
      </c>
      <c r="G8408" s="95">
        <v>0</v>
      </c>
      <c r="H8408" s="93" t="s">
        <v>8976</v>
      </c>
      <c r="I8408" s="93" t="s">
        <v>23898</v>
      </c>
      <c r="J8408" s="93" t="s">
        <v>20844</v>
      </c>
      <c r="K8408" s="93" t="s">
        <v>3601</v>
      </c>
      <c r="L8408" s="14">
        <f>AND(vyberHrace&lt;&gt;"",ISNUMBER(SEARCH(vyberHrace,$B8408)))</f>
      </c>
      <c r="M8408" s="14">
        <f>AND($I8408=MID(kododd,1,2),$J8408=MID(kododd,3,3))</f>
      </c>
    </row>
    <row r="8409">
      <c r="A8409" s="95">
        <v>3635</v>
      </c>
      <c r="B8409" s="93" t="s">
        <v>20296</v>
      </c>
      <c r="C8409" s="93" t="s">
        <v>1430</v>
      </c>
      <c r="D8409" s="95">
        <v>1701</v>
      </c>
      <c r="G8409" s="95">
        <v>0</v>
      </c>
      <c r="H8409" s="93" t="s">
        <v>8976</v>
      </c>
      <c r="I8409" s="93" t="s">
        <v>23898</v>
      </c>
      <c r="J8409" s="93" t="s">
        <v>20867</v>
      </c>
      <c r="K8409" s="93" t="s">
        <v>13687</v>
      </c>
      <c r="L8409" s="14">
        <f>AND(vyberHrace&lt;&gt;"",ISNUMBER(SEARCH(vyberHrace,$B8409)))</f>
      </c>
      <c r="M8409" s="14">
        <f>AND($I8409=MID(kododd,1,2),$J8409=MID(kododd,3,3))</f>
      </c>
    </row>
    <row r="8410">
      <c r="A8410" s="95">
        <v>1327</v>
      </c>
      <c r="B8410" s="93" t="s">
        <v>20321</v>
      </c>
      <c r="C8410" s="93" t="s">
        <v>1415</v>
      </c>
      <c r="D8410" s="95">
        <v>2203</v>
      </c>
      <c r="E8410" s="95">
        <v>2207</v>
      </c>
      <c r="F8410" s="95">
        <v>309427</v>
      </c>
      <c r="G8410" s="95">
        <v>0</v>
      </c>
      <c r="H8410" s="93" t="s">
        <v>8976</v>
      </c>
      <c r="I8410" s="93" t="s">
        <v>23898</v>
      </c>
      <c r="J8410" s="93" t="s">
        <v>20855</v>
      </c>
      <c r="K8410" s="93" t="s">
        <v>148</v>
      </c>
      <c r="L8410" s="14">
        <f>AND(vyberHrace&lt;&gt;"",ISNUMBER(SEARCH(vyberHrace,$B8410)))</f>
      </c>
      <c r="M8410" s="14">
        <f>AND($I8410=MID(kododd,1,2),$J8410=MID(kododd,3,3))</f>
      </c>
    </row>
    <row r="8411">
      <c r="A8411" s="95">
        <v>50117</v>
      </c>
      <c r="B8411" s="93" t="s">
        <v>9173</v>
      </c>
      <c r="C8411" s="93" t="s">
        <v>1422</v>
      </c>
      <c r="D8411" s="95">
        <v>2095</v>
      </c>
      <c r="E8411" s="95">
        <v>2150</v>
      </c>
      <c r="F8411" s="95">
        <v>23748842</v>
      </c>
      <c r="G8411" s="95">
        <v>250</v>
      </c>
      <c r="H8411" s="93" t="s">
        <v>8976</v>
      </c>
      <c r="I8411" s="93" t="s">
        <v>23898</v>
      </c>
      <c r="J8411" s="93" t="s">
        <v>20843</v>
      </c>
      <c r="K8411" s="93" t="s">
        <v>5564</v>
      </c>
      <c r="L8411" s="14">
        <f>AND(vyberHrace&lt;&gt;"",ISNUMBER(SEARCH(vyberHrace,$B8411)))</f>
      </c>
      <c r="M8411" s="14">
        <f>AND($I8411=MID(kododd,1,2),$J8411=MID(kododd,3,3))</f>
      </c>
    </row>
    <row r="8412">
      <c r="A8412" s="95">
        <v>9465</v>
      </c>
      <c r="B8412" s="93" t="s">
        <v>20339</v>
      </c>
      <c r="C8412" s="93" t="s">
        <v>1455</v>
      </c>
      <c r="D8412" s="95">
        <v>1622</v>
      </c>
      <c r="E8412" s="95">
        <v>1732</v>
      </c>
      <c r="F8412" s="95">
        <v>23750294</v>
      </c>
      <c r="G8412" s="95">
        <v>0</v>
      </c>
      <c r="H8412" s="93" t="s">
        <v>8976</v>
      </c>
      <c r="I8412" s="93" t="s">
        <v>23898</v>
      </c>
      <c r="J8412" s="93" t="s">
        <v>20937</v>
      </c>
      <c r="K8412" s="93" t="s">
        <v>401</v>
      </c>
      <c r="L8412" s="14">
        <f>AND(vyberHrace&lt;&gt;"",ISNUMBER(SEARCH(vyberHrace,$B8412)))</f>
      </c>
      <c r="M8412" s="14">
        <f>AND($I8412=MID(kododd,1,2),$J8412=MID(kododd,3,3))</f>
      </c>
    </row>
    <row r="8413">
      <c r="A8413" s="95">
        <v>52660</v>
      </c>
      <c r="B8413" s="93" t="s">
        <v>20339</v>
      </c>
      <c r="C8413" s="93" t="s">
        <v>1410</v>
      </c>
      <c r="D8413" s="95">
        <v>1417</v>
      </c>
      <c r="E8413" s="95">
        <v>1627</v>
      </c>
      <c r="F8413" s="95">
        <v>23752637</v>
      </c>
      <c r="G8413" s="95">
        <v>250</v>
      </c>
      <c r="H8413" s="93" t="s">
        <v>8976</v>
      </c>
      <c r="I8413" s="93" t="s">
        <v>23898</v>
      </c>
      <c r="J8413" s="93" t="s">
        <v>20937</v>
      </c>
      <c r="K8413" s="93" t="s">
        <v>401</v>
      </c>
      <c r="L8413" s="14">
        <f>AND(vyberHrace&lt;&gt;"",ISNUMBER(SEARCH(vyberHrace,$B8413)))</f>
      </c>
      <c r="M8413" s="14">
        <f>AND($I8413=MID(kododd,1,2),$J8413=MID(kododd,3,3))</f>
      </c>
    </row>
    <row r="8414">
      <c r="A8414" s="95">
        <v>9811</v>
      </c>
      <c r="B8414" s="93" t="s">
        <v>20340</v>
      </c>
      <c r="C8414" s="93" t="s">
        <v>1417</v>
      </c>
      <c r="D8414" s="95">
        <v>1544</v>
      </c>
      <c r="G8414" s="95">
        <v>250</v>
      </c>
      <c r="H8414" s="93" t="s">
        <v>8976</v>
      </c>
      <c r="I8414" s="93" t="s">
        <v>23898</v>
      </c>
      <c r="J8414" s="93" t="s">
        <v>20937</v>
      </c>
      <c r="K8414" s="93" t="s">
        <v>401</v>
      </c>
      <c r="L8414" s="14">
        <f>AND(vyberHrace&lt;&gt;"",ISNUMBER(SEARCH(vyberHrace,$B8414)))</f>
      </c>
      <c r="M8414" s="14">
        <f>AND($I8414=MID(kododd,1,2),$J8414=MID(kododd,3,3))</f>
      </c>
    </row>
    <row r="8415">
      <c r="A8415" s="95">
        <v>63815</v>
      </c>
      <c r="B8415" s="93" t="s">
        <v>29981</v>
      </c>
      <c r="C8415" s="93" t="s">
        <v>1486</v>
      </c>
      <c r="G8415" s="95">
        <v>250</v>
      </c>
      <c r="H8415" s="93" t="s">
        <v>8976</v>
      </c>
      <c r="I8415" s="93" t="s">
        <v>23898</v>
      </c>
      <c r="J8415" s="93" t="s">
        <v>20922</v>
      </c>
      <c r="K8415" s="93" t="s">
        <v>5566</v>
      </c>
      <c r="L8415" s="14">
        <f>AND(vyberHrace&lt;&gt;"",ISNUMBER(SEARCH(vyberHrace,$B8415)))</f>
      </c>
      <c r="M8415" s="14">
        <f>AND($I8415=MID(kododd,1,2),$J8415=MID(kododd,3,3))</f>
      </c>
    </row>
    <row r="8416">
      <c r="A8416" s="95">
        <v>9451</v>
      </c>
      <c r="B8416" s="93" t="s">
        <v>18419</v>
      </c>
      <c r="C8416" s="93" t="s">
        <v>1464</v>
      </c>
      <c r="D8416" s="95">
        <v>1767</v>
      </c>
      <c r="F8416" s="95">
        <v>324418</v>
      </c>
      <c r="G8416" s="95">
        <v>0</v>
      </c>
      <c r="H8416" s="93" t="s">
        <v>8976</v>
      </c>
      <c r="I8416" s="93" t="s">
        <v>23898</v>
      </c>
      <c r="J8416" s="93" t="s">
        <v>20922</v>
      </c>
      <c r="K8416" s="93" t="s">
        <v>5566</v>
      </c>
      <c r="L8416" s="14">
        <f>AND(vyberHrace&lt;&gt;"",ISNUMBER(SEARCH(vyberHrace,$B8416)))</f>
      </c>
      <c r="M8416" s="14">
        <f>AND($I8416=MID(kododd,1,2),$J8416=MID(kododd,3,3))</f>
      </c>
    </row>
    <row r="8417">
      <c r="A8417" s="95">
        <v>52893</v>
      </c>
      <c r="B8417" s="93" t="s">
        <v>15144</v>
      </c>
      <c r="C8417" s="93" t="s">
        <v>1407</v>
      </c>
      <c r="D8417" s="95">
        <v>1471</v>
      </c>
      <c r="G8417" s="95">
        <v>250</v>
      </c>
      <c r="H8417" s="93" t="s">
        <v>8976</v>
      </c>
      <c r="I8417" s="93" t="s">
        <v>23898</v>
      </c>
      <c r="J8417" s="93" t="s">
        <v>20937</v>
      </c>
      <c r="K8417" s="93" t="s">
        <v>401</v>
      </c>
      <c r="L8417" s="14">
        <f>AND(vyberHrace&lt;&gt;"",ISNUMBER(SEARCH(vyberHrace,$B8417)))</f>
      </c>
      <c r="M8417" s="14">
        <f>AND($I8417=MID(kododd,1,2),$J8417=MID(kododd,3,3))</f>
      </c>
    </row>
    <row r="8418">
      <c r="A8418" s="95">
        <v>58801</v>
      </c>
      <c r="B8418" s="93" t="s">
        <v>25272</v>
      </c>
      <c r="C8418" s="93" t="s">
        <v>1422</v>
      </c>
      <c r="G8418" s="95">
        <v>0</v>
      </c>
      <c r="H8418" s="93" t="s">
        <v>8976</v>
      </c>
      <c r="I8418" s="93" t="s">
        <v>23898</v>
      </c>
      <c r="J8418" s="93" t="s">
        <v>20847</v>
      </c>
      <c r="K8418" s="93" t="s">
        <v>5144</v>
      </c>
      <c r="L8418" s="14">
        <f>AND(vyberHrace&lt;&gt;"",ISNUMBER(SEARCH(vyberHrace,$B8418)))</f>
      </c>
      <c r="M8418" s="14">
        <f>AND($I8418=MID(kododd,1,2),$J8418=MID(kododd,3,3))</f>
      </c>
    </row>
    <row r="8419">
      <c r="A8419" s="95">
        <v>14202</v>
      </c>
      <c r="B8419" s="93" t="s">
        <v>15148</v>
      </c>
      <c r="C8419" s="93" t="s">
        <v>1461</v>
      </c>
      <c r="D8419" s="95">
        <v>1354</v>
      </c>
      <c r="G8419" s="95">
        <v>250</v>
      </c>
      <c r="H8419" s="93" t="s">
        <v>8976</v>
      </c>
      <c r="I8419" s="93" t="s">
        <v>23898</v>
      </c>
      <c r="J8419" s="93" t="s">
        <v>20937</v>
      </c>
      <c r="K8419" s="93" t="s">
        <v>401</v>
      </c>
      <c r="L8419" s="14">
        <f>AND(vyberHrace&lt;&gt;"",ISNUMBER(SEARCH(vyberHrace,$B8419)))</f>
      </c>
      <c r="M8419" s="14">
        <f>AND($I8419=MID(kododd,1,2),$J8419=MID(kododd,3,3))</f>
      </c>
    </row>
    <row r="8420">
      <c r="A8420" s="95">
        <v>15519</v>
      </c>
      <c r="B8420" s="93" t="s">
        <v>15149</v>
      </c>
      <c r="C8420" s="93" t="s">
        <v>1452</v>
      </c>
      <c r="D8420" s="95">
        <v>1762</v>
      </c>
      <c r="G8420" s="95">
        <v>250</v>
      </c>
      <c r="H8420" s="93" t="s">
        <v>8976</v>
      </c>
      <c r="I8420" s="93" t="s">
        <v>23898</v>
      </c>
      <c r="J8420" s="93" t="s">
        <v>20937</v>
      </c>
      <c r="K8420" s="93" t="s">
        <v>401</v>
      </c>
      <c r="L8420" s="14">
        <f>AND(vyberHrace&lt;&gt;"",ISNUMBER(SEARCH(vyberHrace,$B8420)))</f>
      </c>
      <c r="M8420" s="14">
        <f>AND($I8420=MID(kododd,1,2),$J8420=MID(kododd,3,3))</f>
      </c>
    </row>
    <row r="8421">
      <c r="A8421" s="95">
        <v>43133</v>
      </c>
      <c r="B8421" s="93" t="s">
        <v>15157</v>
      </c>
      <c r="C8421" s="93" t="s">
        <v>3255</v>
      </c>
      <c r="D8421" s="95">
        <v>1528</v>
      </c>
      <c r="E8421" s="95">
        <v>1674</v>
      </c>
      <c r="F8421" s="95">
        <v>398721</v>
      </c>
      <c r="G8421" s="95">
        <v>0</v>
      </c>
      <c r="H8421" s="93" t="s">
        <v>8976</v>
      </c>
      <c r="I8421" s="93" t="s">
        <v>23898</v>
      </c>
      <c r="J8421" s="93" t="s">
        <v>20894</v>
      </c>
      <c r="K8421" s="93" t="s">
        <v>6910</v>
      </c>
      <c r="L8421" s="14">
        <f>AND(vyberHrace&lt;&gt;"",ISNUMBER(SEARCH(vyberHrace,$B8421)))</f>
      </c>
      <c r="M8421" s="14">
        <f>AND($I8421=MID(kododd,1,2),$J8421=MID(kododd,3,3))</f>
      </c>
    </row>
    <row r="8422">
      <c r="A8422" s="95">
        <v>60598</v>
      </c>
      <c r="B8422" s="93" t="s">
        <v>27019</v>
      </c>
      <c r="C8422" s="93" t="s">
        <v>1424</v>
      </c>
      <c r="G8422" s="95">
        <v>250</v>
      </c>
      <c r="H8422" s="93" t="s">
        <v>8976</v>
      </c>
      <c r="I8422" s="93" t="s">
        <v>23898</v>
      </c>
      <c r="J8422" s="93" t="s">
        <v>20849</v>
      </c>
      <c r="K8422" s="93" t="s">
        <v>23909</v>
      </c>
      <c r="L8422" s="14">
        <f>AND(vyberHrace&lt;&gt;"",ISNUMBER(SEARCH(vyberHrace,$B8422)))</f>
      </c>
      <c r="M8422" s="14">
        <f>AND($I8422=MID(kododd,1,2),$J8422=MID(kododd,3,3))</f>
      </c>
    </row>
    <row r="8423">
      <c r="A8423" s="95">
        <v>63798</v>
      </c>
      <c r="B8423" s="93" t="s">
        <v>29982</v>
      </c>
      <c r="C8423" s="93" t="s">
        <v>1487</v>
      </c>
      <c r="G8423" s="95">
        <v>250</v>
      </c>
      <c r="H8423" s="93" t="s">
        <v>8976</v>
      </c>
      <c r="I8423" s="93" t="s">
        <v>23898</v>
      </c>
      <c r="J8423" s="93" t="s">
        <v>20847</v>
      </c>
      <c r="K8423" s="93" t="s">
        <v>5144</v>
      </c>
      <c r="L8423" s="14">
        <f>AND(vyberHrace&lt;&gt;"",ISNUMBER(SEARCH(vyberHrace,$B8423)))</f>
      </c>
      <c r="M8423" s="14">
        <f>AND($I8423=MID(kododd,1,2),$J8423=MID(kododd,3,3))</f>
      </c>
    </row>
    <row r="8424">
      <c r="A8424" s="95">
        <v>34689</v>
      </c>
      <c r="B8424" s="93" t="s">
        <v>28976</v>
      </c>
      <c r="C8424" s="93" t="s">
        <v>1444</v>
      </c>
      <c r="D8424" s="95">
        <v>1141</v>
      </c>
      <c r="F8424" s="95">
        <v>364444</v>
      </c>
      <c r="G8424" s="95">
        <v>0</v>
      </c>
      <c r="H8424" s="93" t="s">
        <v>8976</v>
      </c>
      <c r="I8424" s="93" t="s">
        <v>23898</v>
      </c>
      <c r="J8424" s="93" t="s">
        <v>20849</v>
      </c>
      <c r="K8424" s="93" t="s">
        <v>23909</v>
      </c>
      <c r="L8424" s="14">
        <f>AND(vyberHrace&lt;&gt;"",ISNUMBER(SEARCH(vyberHrace,$B8424)))</f>
      </c>
      <c r="M8424" s="14">
        <f>AND($I8424=MID(kododd,1,2),$J8424=MID(kododd,3,3))</f>
      </c>
    </row>
    <row r="8425">
      <c r="A8425" s="95">
        <v>11044</v>
      </c>
      <c r="B8425" s="93" t="s">
        <v>16700</v>
      </c>
      <c r="C8425" s="93" t="s">
        <v>1452</v>
      </c>
      <c r="D8425" s="95">
        <v>1754</v>
      </c>
      <c r="F8425" s="95">
        <v>324450</v>
      </c>
      <c r="G8425" s="95">
        <v>0</v>
      </c>
      <c r="H8425" s="93" t="s">
        <v>8976</v>
      </c>
      <c r="I8425" s="93" t="s">
        <v>23898</v>
      </c>
      <c r="J8425" s="93" t="s">
        <v>20855</v>
      </c>
      <c r="K8425" s="93" t="s">
        <v>148</v>
      </c>
      <c r="L8425" s="14">
        <f>AND(vyberHrace&lt;&gt;"",ISNUMBER(SEARCH(vyberHrace,$B8425)))</f>
      </c>
      <c r="M8425" s="14">
        <f>AND($I8425=MID(kododd,1,2),$J8425=MID(kododd,3,3))</f>
      </c>
    </row>
    <row r="8426">
      <c r="A8426" s="95">
        <v>479</v>
      </c>
      <c r="B8426" s="93" t="s">
        <v>16703</v>
      </c>
      <c r="C8426" s="93" t="s">
        <v>1456</v>
      </c>
      <c r="D8426" s="95">
        <v>2109</v>
      </c>
      <c r="F8426" s="95">
        <v>338249</v>
      </c>
      <c r="G8426" s="95">
        <v>0</v>
      </c>
      <c r="H8426" s="93" t="s">
        <v>8976</v>
      </c>
      <c r="I8426" s="93" t="s">
        <v>23898</v>
      </c>
      <c r="J8426" s="93" t="s">
        <v>20855</v>
      </c>
      <c r="K8426" s="93" t="s">
        <v>148</v>
      </c>
      <c r="L8426" s="14">
        <f>AND(vyberHrace&lt;&gt;"",ISNUMBER(SEARCH(vyberHrace,$B8426)))</f>
      </c>
      <c r="M8426" s="14">
        <f>AND($I8426=MID(kododd,1,2),$J8426=MID(kododd,3,3))</f>
      </c>
    </row>
    <row r="8427">
      <c r="A8427" s="95">
        <v>49800</v>
      </c>
      <c r="B8427" s="93" t="s">
        <v>18871</v>
      </c>
      <c r="C8427" s="93" t="s">
        <v>1402</v>
      </c>
      <c r="D8427" s="95">
        <v>1250</v>
      </c>
      <c r="F8427" s="95">
        <v>23735929</v>
      </c>
      <c r="G8427" s="95">
        <v>0</v>
      </c>
      <c r="H8427" s="93" t="s">
        <v>8976</v>
      </c>
      <c r="I8427" s="93" t="s">
        <v>23898</v>
      </c>
      <c r="J8427" s="93" t="s">
        <v>20880</v>
      </c>
      <c r="K8427" s="93" t="s">
        <v>6862</v>
      </c>
      <c r="L8427" s="14">
        <f>AND(vyberHrace&lt;&gt;"",ISNUMBER(SEARCH(vyberHrace,$B8427)))</f>
      </c>
      <c r="M8427" s="14">
        <f>AND($I8427=MID(kododd,1,2),$J8427=MID(kododd,3,3))</f>
      </c>
    </row>
    <row r="8428">
      <c r="A8428" s="95">
        <v>50741</v>
      </c>
      <c r="B8428" s="93" t="s">
        <v>6822</v>
      </c>
      <c r="C8428" s="93" t="s">
        <v>1422</v>
      </c>
      <c r="D8428" s="95">
        <v>1100</v>
      </c>
      <c r="G8428" s="95">
        <v>0</v>
      </c>
      <c r="H8428" s="93" t="s">
        <v>8976</v>
      </c>
      <c r="I8428" s="93" t="s">
        <v>23898</v>
      </c>
      <c r="J8428" s="93" t="s">
        <v>20880</v>
      </c>
      <c r="K8428" s="93" t="s">
        <v>6862</v>
      </c>
      <c r="L8428" s="14">
        <f>AND(vyberHrace&lt;&gt;"",ISNUMBER(SEARCH(vyberHrace,$B8428)))</f>
      </c>
      <c r="M8428" s="14">
        <f>AND($I8428=MID(kododd,1,2),$J8428=MID(kododd,3,3))</f>
      </c>
    </row>
    <row r="8429">
      <c r="A8429" s="95">
        <v>61827</v>
      </c>
      <c r="B8429" s="93" t="s">
        <v>27968</v>
      </c>
      <c r="C8429" s="93" t="s">
        <v>1411</v>
      </c>
      <c r="G8429" s="95">
        <v>250</v>
      </c>
      <c r="H8429" s="93" t="s">
        <v>8976</v>
      </c>
      <c r="I8429" s="93" t="s">
        <v>23898</v>
      </c>
      <c r="J8429" s="93" t="s">
        <v>20849</v>
      </c>
      <c r="K8429" s="93" t="s">
        <v>23909</v>
      </c>
      <c r="L8429" s="14">
        <f>AND(vyberHrace&lt;&gt;"",ISNUMBER(SEARCH(vyberHrace,$B8429)))</f>
      </c>
      <c r="M8429" s="14">
        <f>AND($I8429=MID(kododd,1,2),$J8429=MID(kododd,3,3))</f>
      </c>
    </row>
    <row r="8430">
      <c r="A8430" s="95">
        <v>8762</v>
      </c>
      <c r="B8430" s="93" t="s">
        <v>26165</v>
      </c>
      <c r="C8430" s="93" t="s">
        <v>1401</v>
      </c>
      <c r="D8430" s="95">
        <v>1927</v>
      </c>
      <c r="E8430" s="95">
        <v>1918</v>
      </c>
      <c r="F8430" s="95">
        <v>304743</v>
      </c>
      <c r="G8430" s="95">
        <v>250</v>
      </c>
      <c r="H8430" s="93" t="s">
        <v>8976</v>
      </c>
      <c r="I8430" s="93" t="s">
        <v>23898</v>
      </c>
      <c r="J8430" s="93" t="s">
        <v>20844</v>
      </c>
      <c r="K8430" s="93" t="s">
        <v>3601</v>
      </c>
      <c r="L8430" s="14">
        <f>AND(vyberHrace&lt;&gt;"",ISNUMBER(SEARCH(vyberHrace,$B8430)))</f>
      </c>
      <c r="M8430" s="14">
        <f>AND($I8430=MID(kododd,1,2),$J8430=MID(kododd,3,3))</f>
      </c>
    </row>
    <row r="8431">
      <c r="A8431" s="95">
        <v>50925</v>
      </c>
      <c r="B8431" s="93" t="s">
        <v>6818</v>
      </c>
      <c r="C8431" s="93" t="s">
        <v>1406</v>
      </c>
      <c r="D8431" s="95">
        <v>1100</v>
      </c>
      <c r="G8431" s="95">
        <v>0</v>
      </c>
      <c r="H8431" s="93" t="s">
        <v>8976</v>
      </c>
      <c r="I8431" s="93" t="s">
        <v>23898</v>
      </c>
      <c r="J8431" s="93" t="s">
        <v>20855</v>
      </c>
      <c r="K8431" s="93" t="s">
        <v>148</v>
      </c>
      <c r="L8431" s="14">
        <f>AND(vyberHrace&lt;&gt;"",ISNUMBER(SEARCH(vyberHrace,$B8431)))</f>
      </c>
      <c r="M8431" s="14">
        <f>AND($I8431=MID(kododd,1,2),$J8431=MID(kododd,3,3))</f>
      </c>
    </row>
    <row r="8432">
      <c r="A8432" s="95">
        <v>43140</v>
      </c>
      <c r="B8432" s="93" t="s">
        <v>18898</v>
      </c>
      <c r="C8432" s="93" t="s">
        <v>1400</v>
      </c>
      <c r="D8432" s="95">
        <v>1122</v>
      </c>
      <c r="F8432" s="95">
        <v>23743611</v>
      </c>
      <c r="G8432" s="95">
        <v>250</v>
      </c>
      <c r="H8432" s="93" t="s">
        <v>8976</v>
      </c>
      <c r="I8432" s="93" t="s">
        <v>23898</v>
      </c>
      <c r="J8432" s="93" t="s">
        <v>20925</v>
      </c>
      <c r="K8432" s="93" t="s">
        <v>1495</v>
      </c>
      <c r="L8432" s="14">
        <f>AND(vyberHrace&lt;&gt;"",ISNUMBER(SEARCH(vyberHrace,$B8432)))</f>
      </c>
      <c r="M8432" s="14">
        <f>AND($I8432=MID(kododd,1,2),$J8432=MID(kododd,3,3))</f>
      </c>
    </row>
    <row r="8433">
      <c r="A8433" s="95">
        <v>38686</v>
      </c>
      <c r="B8433" s="93" t="s">
        <v>16233</v>
      </c>
      <c r="C8433" s="93" t="s">
        <v>1438</v>
      </c>
      <c r="D8433" s="95">
        <v>1865</v>
      </c>
      <c r="E8433" s="95">
        <v>1877</v>
      </c>
      <c r="F8433" s="95">
        <v>385808</v>
      </c>
      <c r="G8433" s="95">
        <v>250</v>
      </c>
      <c r="H8433" s="93" t="s">
        <v>8976</v>
      </c>
      <c r="I8433" s="93" t="s">
        <v>23898</v>
      </c>
      <c r="J8433" s="93" t="s">
        <v>20969</v>
      </c>
      <c r="K8433" s="93" t="s">
        <v>4717</v>
      </c>
      <c r="L8433" s="14">
        <f>AND(vyberHrace&lt;&gt;"",ISNUMBER(SEARCH(vyberHrace,$B8433)))</f>
      </c>
      <c r="M8433" s="14">
        <f>AND($I8433=MID(kododd,1,2),$J8433=MID(kododd,3,3))</f>
      </c>
    </row>
    <row r="8434">
      <c r="A8434" s="95">
        <v>54738</v>
      </c>
      <c r="B8434" s="93" t="s">
        <v>2839</v>
      </c>
      <c r="C8434" s="93" t="s">
        <v>1411</v>
      </c>
      <c r="G8434" s="95">
        <v>0</v>
      </c>
      <c r="H8434" s="93" t="s">
        <v>8976</v>
      </c>
      <c r="I8434" s="93" t="s">
        <v>23898</v>
      </c>
      <c r="J8434" s="93" t="s">
        <v>20860</v>
      </c>
      <c r="K8434" s="93" t="s">
        <v>5137</v>
      </c>
      <c r="L8434" s="14">
        <f>AND(vyberHrace&lt;&gt;"",ISNUMBER(SEARCH(vyberHrace,$B8434)))</f>
      </c>
      <c r="M8434" s="14">
        <f>AND($I8434=MID(kododd,1,2),$J8434=MID(kododd,3,3))</f>
      </c>
    </row>
    <row r="8435">
      <c r="A8435" s="95">
        <v>29196</v>
      </c>
      <c r="B8435" s="93" t="s">
        <v>17883</v>
      </c>
      <c r="C8435" s="93" t="s">
        <v>1423</v>
      </c>
      <c r="D8435" s="95">
        <v>2299</v>
      </c>
      <c r="E8435" s="95">
        <v>2298</v>
      </c>
      <c r="F8435" s="95">
        <v>13601679</v>
      </c>
      <c r="G8435" s="95">
        <v>0</v>
      </c>
      <c r="H8435" s="93" t="s">
        <v>8976</v>
      </c>
      <c r="I8435" s="93" t="s">
        <v>23898</v>
      </c>
      <c r="J8435" s="93" t="s">
        <v>20922</v>
      </c>
      <c r="K8435" s="93" t="s">
        <v>5566</v>
      </c>
      <c r="L8435" s="14">
        <f>AND(vyberHrace&lt;&gt;"",ISNUMBER(SEARCH(vyberHrace,$B8435)))</f>
      </c>
      <c r="M8435" s="14">
        <f>AND($I8435=MID(kododd,1,2),$J8435=MID(kododd,3,3))</f>
      </c>
    </row>
    <row r="8436">
      <c r="A8436" s="95">
        <v>17629</v>
      </c>
      <c r="B8436" s="93" t="s">
        <v>17889</v>
      </c>
      <c r="C8436" s="93" t="s">
        <v>1452</v>
      </c>
      <c r="D8436" s="95">
        <v>1691</v>
      </c>
      <c r="E8436" s="95">
        <v>1811</v>
      </c>
      <c r="F8436" s="95">
        <v>324523</v>
      </c>
      <c r="G8436" s="95">
        <v>250</v>
      </c>
      <c r="H8436" s="93" t="s">
        <v>8976</v>
      </c>
      <c r="I8436" s="93" t="s">
        <v>23898</v>
      </c>
      <c r="J8436" s="93" t="s">
        <v>20860</v>
      </c>
      <c r="K8436" s="93" t="s">
        <v>5137</v>
      </c>
      <c r="L8436" s="14">
        <f>AND(vyberHrace&lt;&gt;"",ISNUMBER(SEARCH(vyberHrace,$B8436)))</f>
      </c>
      <c r="M8436" s="14">
        <f>AND($I8436=MID(kododd,1,2),$J8436=MID(kododd,3,3))</f>
      </c>
    </row>
    <row r="8437">
      <c r="A8437" s="95">
        <v>53484</v>
      </c>
      <c r="B8437" s="93" t="s">
        <v>20672</v>
      </c>
      <c r="C8437" s="93" t="s">
        <v>1411</v>
      </c>
      <c r="G8437" s="95">
        <v>0</v>
      </c>
      <c r="H8437" s="93" t="s">
        <v>8976</v>
      </c>
      <c r="I8437" s="93" t="s">
        <v>23898</v>
      </c>
      <c r="J8437" s="93" t="s">
        <v>20860</v>
      </c>
      <c r="K8437" s="93" t="s">
        <v>5137</v>
      </c>
      <c r="L8437" s="14">
        <f>AND(vyberHrace&lt;&gt;"",ISNUMBER(SEARCH(vyberHrace,$B8437)))</f>
      </c>
      <c r="M8437" s="14">
        <f>AND($I8437=MID(kododd,1,2),$J8437=MID(kododd,3,3))</f>
      </c>
    </row>
    <row r="8438">
      <c r="A8438" s="95">
        <v>52982</v>
      </c>
      <c r="B8438" s="93" t="s">
        <v>7729</v>
      </c>
      <c r="C8438" s="93" t="s">
        <v>1415</v>
      </c>
      <c r="D8438" s="95">
        <v>1831</v>
      </c>
      <c r="E8438" s="95">
        <v>1958</v>
      </c>
      <c r="F8438" s="95">
        <v>23777940</v>
      </c>
      <c r="G8438" s="95">
        <v>250</v>
      </c>
      <c r="H8438" s="93" t="s">
        <v>8976</v>
      </c>
      <c r="I8438" s="93" t="s">
        <v>23898</v>
      </c>
      <c r="J8438" s="93" t="s">
        <v>20890</v>
      </c>
      <c r="K8438" s="93" t="s">
        <v>246</v>
      </c>
      <c r="L8438" s="14">
        <f>AND(vyberHrace&lt;&gt;"",ISNUMBER(SEARCH(vyberHrace,$B8438)))</f>
      </c>
      <c r="M8438" s="14">
        <f>AND($I8438=MID(kododd,1,2),$J8438=MID(kododd,3,3))</f>
      </c>
    </row>
    <row r="8439">
      <c r="A8439" s="95">
        <v>63067</v>
      </c>
      <c r="B8439" s="93" t="s">
        <v>28977</v>
      </c>
      <c r="C8439" s="93" t="s">
        <v>1486</v>
      </c>
      <c r="G8439" s="95">
        <v>250</v>
      </c>
      <c r="H8439" s="93" t="s">
        <v>8976</v>
      </c>
      <c r="I8439" s="93" t="s">
        <v>23898</v>
      </c>
      <c r="J8439" s="93" t="s">
        <v>20860</v>
      </c>
      <c r="K8439" s="93" t="s">
        <v>5137</v>
      </c>
      <c r="L8439" s="14">
        <f>AND(vyberHrace&lt;&gt;"",ISNUMBER(SEARCH(vyberHrace,$B8439)))</f>
      </c>
      <c r="M8439" s="14">
        <f>AND($I8439=MID(kododd,1,2),$J8439=MID(kododd,3,3))</f>
      </c>
    </row>
    <row r="8440">
      <c r="A8440" s="95">
        <v>49323</v>
      </c>
      <c r="B8440" s="93" t="s">
        <v>18060</v>
      </c>
      <c r="C8440" s="93" t="s">
        <v>3255</v>
      </c>
      <c r="D8440" s="95">
        <v>1100</v>
      </c>
      <c r="G8440" s="95">
        <v>0</v>
      </c>
      <c r="H8440" s="93" t="s">
        <v>8976</v>
      </c>
      <c r="I8440" s="93" t="s">
        <v>23898</v>
      </c>
      <c r="J8440" s="93" t="s">
        <v>20847</v>
      </c>
      <c r="K8440" s="93" t="s">
        <v>5144</v>
      </c>
      <c r="L8440" s="14">
        <f>AND(vyberHrace&lt;&gt;"",ISNUMBER(SEARCH(vyberHrace,$B8440)))</f>
      </c>
      <c r="M8440" s="14">
        <f>AND($I8440=MID(kododd,1,2),$J8440=MID(kododd,3,3))</f>
      </c>
    </row>
    <row r="8441">
      <c r="A8441" s="95">
        <v>14733</v>
      </c>
      <c r="B8441" s="93" t="s">
        <v>17333</v>
      </c>
      <c r="C8441" s="93" t="s">
        <v>1401</v>
      </c>
      <c r="D8441" s="95">
        <v>1562</v>
      </c>
      <c r="E8441" s="95">
        <v>1753</v>
      </c>
      <c r="F8441" s="95">
        <v>324620</v>
      </c>
      <c r="G8441" s="95">
        <v>0</v>
      </c>
      <c r="H8441" s="93" t="s">
        <v>8976</v>
      </c>
      <c r="I8441" s="93" t="s">
        <v>23898</v>
      </c>
      <c r="J8441" s="93" t="s">
        <v>20867</v>
      </c>
      <c r="K8441" s="93" t="s">
        <v>13687</v>
      </c>
      <c r="L8441" s="14">
        <f>AND(vyberHrace&lt;&gt;"",ISNUMBER(SEARCH(vyberHrace,$B8441)))</f>
      </c>
      <c r="M8441" s="14">
        <f>AND($I8441=MID(kododd,1,2),$J8441=MID(kododd,3,3))</f>
      </c>
    </row>
    <row r="8442">
      <c r="A8442" s="95">
        <v>37831</v>
      </c>
      <c r="B8442" s="93" t="s">
        <v>19500</v>
      </c>
      <c r="C8442" s="93" t="s">
        <v>1455</v>
      </c>
      <c r="D8442" s="95">
        <v>1385</v>
      </c>
      <c r="G8442" s="95">
        <v>0</v>
      </c>
      <c r="H8442" s="93" t="s">
        <v>8976</v>
      </c>
      <c r="I8442" s="93" t="s">
        <v>23898</v>
      </c>
      <c r="J8442" s="93" t="s">
        <v>20969</v>
      </c>
      <c r="K8442" s="93" t="s">
        <v>4717</v>
      </c>
      <c r="L8442" s="14">
        <f>AND(vyberHrace&lt;&gt;"",ISNUMBER(SEARCH(vyberHrace,$B8442)))</f>
      </c>
      <c r="M8442" s="14">
        <f>AND($I8442=MID(kododd,1,2),$J8442=MID(kododd,3,3))</f>
      </c>
    </row>
    <row r="8443">
      <c r="A8443" s="95">
        <v>800</v>
      </c>
      <c r="B8443" s="93" t="s">
        <v>20090</v>
      </c>
      <c r="C8443" s="93" t="s">
        <v>1474</v>
      </c>
      <c r="D8443" s="95">
        <v>1829</v>
      </c>
      <c r="E8443" s="95">
        <v>1901</v>
      </c>
      <c r="F8443" s="95">
        <v>324680</v>
      </c>
      <c r="G8443" s="95">
        <v>250</v>
      </c>
      <c r="H8443" s="93" t="s">
        <v>8976</v>
      </c>
      <c r="I8443" s="93" t="s">
        <v>23898</v>
      </c>
      <c r="J8443" s="93" t="s">
        <v>20844</v>
      </c>
      <c r="K8443" s="93" t="s">
        <v>3601</v>
      </c>
      <c r="L8443" s="14">
        <f>AND(vyberHrace&lt;&gt;"",ISNUMBER(SEARCH(vyberHrace,$B8443)))</f>
      </c>
      <c r="M8443" s="14">
        <f>AND($I8443=MID(kododd,1,2),$J8443=MID(kododd,3,3))</f>
      </c>
    </row>
    <row r="8444">
      <c r="A8444" s="95">
        <v>1354</v>
      </c>
      <c r="B8444" s="93" t="s">
        <v>20090</v>
      </c>
      <c r="C8444" s="93" t="s">
        <v>1430</v>
      </c>
      <c r="D8444" s="95">
        <v>2024</v>
      </c>
      <c r="F8444" s="95">
        <v>23743166</v>
      </c>
      <c r="G8444" s="95">
        <v>0</v>
      </c>
      <c r="H8444" s="93" t="s">
        <v>8976</v>
      </c>
      <c r="I8444" s="93" t="s">
        <v>23898</v>
      </c>
      <c r="J8444" s="93" t="s">
        <v>20844</v>
      </c>
      <c r="K8444" s="93" t="s">
        <v>3601</v>
      </c>
      <c r="L8444" s="14">
        <f>AND(vyberHrace&lt;&gt;"",ISNUMBER(SEARCH(vyberHrace,$B8444)))</f>
      </c>
      <c r="M8444" s="14">
        <f>AND($I8444=MID(kododd,1,2),$J8444=MID(kododd,3,3))</f>
      </c>
    </row>
    <row r="8445">
      <c r="A8445" s="95">
        <v>39806</v>
      </c>
      <c r="B8445" s="93" t="s">
        <v>18660</v>
      </c>
      <c r="C8445" s="93" t="s">
        <v>1438</v>
      </c>
      <c r="G8445" s="95">
        <v>0</v>
      </c>
      <c r="H8445" s="93" t="s">
        <v>8976</v>
      </c>
      <c r="I8445" s="93" t="s">
        <v>23898</v>
      </c>
      <c r="J8445" s="93" t="s">
        <v>20903</v>
      </c>
      <c r="K8445" s="93" t="s">
        <v>6920</v>
      </c>
      <c r="L8445" s="14">
        <f>AND(vyberHrace&lt;&gt;"",ISNUMBER(SEARCH(vyberHrace,$B8445)))</f>
      </c>
      <c r="M8445" s="14">
        <f>AND($I8445=MID(kododd,1,2),$J8445=MID(kododd,3,3))</f>
      </c>
    </row>
    <row r="8446">
      <c r="A8446" s="95">
        <v>53479</v>
      </c>
      <c r="B8446" s="93" t="s">
        <v>20677</v>
      </c>
      <c r="C8446" s="93" t="s">
        <v>1424</v>
      </c>
      <c r="G8446" s="95">
        <v>0</v>
      </c>
      <c r="H8446" s="93" t="s">
        <v>8976</v>
      </c>
      <c r="I8446" s="93" t="s">
        <v>23898</v>
      </c>
      <c r="J8446" s="93" t="s">
        <v>20860</v>
      </c>
      <c r="K8446" s="93" t="s">
        <v>5137</v>
      </c>
      <c r="L8446" s="14">
        <f>AND(vyberHrace&lt;&gt;"",ISNUMBER(SEARCH(vyberHrace,$B8446)))</f>
      </c>
      <c r="M8446" s="14">
        <f>AND($I8446=MID(kododd,1,2),$J8446=MID(kododd,3,3))</f>
      </c>
    </row>
    <row r="8447">
      <c r="A8447" s="95">
        <v>56684</v>
      </c>
      <c r="B8447" s="93" t="s">
        <v>22093</v>
      </c>
      <c r="C8447" s="93" t="s">
        <v>1424</v>
      </c>
      <c r="G8447" s="95">
        <v>0</v>
      </c>
      <c r="H8447" s="93" t="s">
        <v>8976</v>
      </c>
      <c r="I8447" s="93" t="s">
        <v>23898</v>
      </c>
      <c r="J8447" s="93" t="s">
        <v>20922</v>
      </c>
      <c r="K8447" s="93" t="s">
        <v>5566</v>
      </c>
      <c r="L8447" s="14">
        <f>AND(vyberHrace&lt;&gt;"",ISNUMBER(SEARCH(vyberHrace,$B8447)))</f>
      </c>
      <c r="M8447" s="14">
        <f>AND($I8447=MID(kododd,1,2),$J8447=MID(kododd,3,3))</f>
      </c>
    </row>
    <row r="8448">
      <c r="A8448" s="95">
        <v>60023</v>
      </c>
      <c r="B8448" s="93" t="s">
        <v>26503</v>
      </c>
      <c r="C8448" s="93" t="s">
        <v>1420</v>
      </c>
      <c r="D8448" s="95">
        <v>1364</v>
      </c>
      <c r="E8448" s="95">
        <v>1591</v>
      </c>
      <c r="F8448" s="95">
        <v>23793252</v>
      </c>
      <c r="G8448" s="95">
        <v>250</v>
      </c>
      <c r="H8448" s="93" t="s">
        <v>8976</v>
      </c>
      <c r="I8448" s="93" t="s">
        <v>23898</v>
      </c>
      <c r="J8448" s="93" t="s">
        <v>20847</v>
      </c>
      <c r="K8448" s="93" t="s">
        <v>5144</v>
      </c>
      <c r="L8448" s="14">
        <f>AND(vyberHrace&lt;&gt;"",ISNUMBER(SEARCH(vyberHrace,$B8448)))</f>
      </c>
      <c r="M8448" s="14">
        <f>AND($I8448=MID(kododd,1,2),$J8448=MID(kododd,3,3))</f>
      </c>
    </row>
    <row r="8449">
      <c r="A8449" s="95">
        <v>46604</v>
      </c>
      <c r="B8449" s="93" t="s">
        <v>20096</v>
      </c>
      <c r="C8449" s="93" t="s">
        <v>1406</v>
      </c>
      <c r="D8449" s="95">
        <v>1095</v>
      </c>
      <c r="G8449" s="95">
        <v>0</v>
      </c>
      <c r="H8449" s="93" t="s">
        <v>8976</v>
      </c>
      <c r="I8449" s="93" t="s">
        <v>23898</v>
      </c>
      <c r="J8449" s="93" t="s">
        <v>20860</v>
      </c>
      <c r="K8449" s="93" t="s">
        <v>5137</v>
      </c>
      <c r="L8449" s="14">
        <f>AND(vyberHrace&lt;&gt;"",ISNUMBER(SEARCH(vyberHrace,$B8449)))</f>
      </c>
      <c r="M8449" s="14">
        <f>AND($I8449=MID(kododd,1,2),$J8449=MID(kododd,3,3))</f>
      </c>
    </row>
    <row r="8450">
      <c r="A8450" s="95">
        <v>46605</v>
      </c>
      <c r="B8450" s="93" t="s">
        <v>20097</v>
      </c>
      <c r="C8450" s="93" t="s">
        <v>3255</v>
      </c>
      <c r="D8450" s="95">
        <v>1069</v>
      </c>
      <c r="F8450" s="95">
        <v>23718170</v>
      </c>
      <c r="G8450" s="95">
        <v>0</v>
      </c>
      <c r="H8450" s="93" t="s">
        <v>8976</v>
      </c>
      <c r="I8450" s="93" t="s">
        <v>23898</v>
      </c>
      <c r="J8450" s="93" t="s">
        <v>20860</v>
      </c>
      <c r="K8450" s="93" t="s">
        <v>5137</v>
      </c>
      <c r="L8450" s="14">
        <f>AND(vyberHrace&lt;&gt;"",ISNUMBER(SEARCH(vyberHrace,$B8450)))</f>
      </c>
      <c r="M8450" s="14">
        <f>AND($I8450=MID(kododd,1,2),$J8450=MID(kododd,3,3))</f>
      </c>
    </row>
    <row r="8451">
      <c r="A8451" s="95">
        <v>50942</v>
      </c>
      <c r="B8451" s="93" t="s">
        <v>9179</v>
      </c>
      <c r="C8451" s="93" t="s">
        <v>1420</v>
      </c>
      <c r="G8451" s="95">
        <v>0</v>
      </c>
      <c r="H8451" s="93" t="s">
        <v>8976</v>
      </c>
      <c r="I8451" s="93" t="s">
        <v>23898</v>
      </c>
      <c r="J8451" s="93" t="s">
        <v>20860</v>
      </c>
      <c r="K8451" s="93" t="s">
        <v>5137</v>
      </c>
      <c r="L8451" s="14">
        <f>AND(vyberHrace&lt;&gt;"",ISNUMBER(SEARCH(vyberHrace,$B8451)))</f>
      </c>
      <c r="M8451" s="14">
        <f>AND($I8451=MID(kododd,1,2),$J8451=MID(kododd,3,3))</f>
      </c>
    </row>
    <row r="8452">
      <c r="A8452" s="95">
        <v>1914</v>
      </c>
      <c r="B8452" s="93" t="s">
        <v>11895</v>
      </c>
      <c r="C8452" s="93" t="s">
        <v>1440</v>
      </c>
      <c r="D8452" s="95">
        <v>1762</v>
      </c>
      <c r="E8452" s="95">
        <v>1822</v>
      </c>
      <c r="F8452" s="95">
        <v>313726</v>
      </c>
      <c r="G8452" s="95">
        <v>250</v>
      </c>
      <c r="H8452" s="93" t="s">
        <v>8976</v>
      </c>
      <c r="I8452" s="93" t="s">
        <v>23898</v>
      </c>
      <c r="J8452" s="93" t="s">
        <v>20847</v>
      </c>
      <c r="K8452" s="93" t="s">
        <v>5144</v>
      </c>
      <c r="L8452" s="14">
        <f>AND(vyberHrace&lt;&gt;"",ISNUMBER(SEARCH(vyberHrace,$B8452)))</f>
      </c>
      <c r="M8452" s="14">
        <f>AND($I8452=MID(kododd,1,2),$J8452=MID(kododd,3,3))</f>
      </c>
    </row>
    <row r="8453">
      <c r="A8453" s="95">
        <v>59778</v>
      </c>
      <c r="B8453" s="93" t="s">
        <v>26291</v>
      </c>
      <c r="C8453" s="93" t="s">
        <v>1411</v>
      </c>
      <c r="E8453" s="95">
        <v>1464</v>
      </c>
      <c r="F8453" s="95">
        <v>23783435</v>
      </c>
      <c r="G8453" s="95">
        <v>250</v>
      </c>
      <c r="H8453" s="93" t="s">
        <v>8976</v>
      </c>
      <c r="I8453" s="93" t="s">
        <v>23898</v>
      </c>
      <c r="J8453" s="93" t="s">
        <v>20860</v>
      </c>
      <c r="K8453" s="93" t="s">
        <v>5137</v>
      </c>
      <c r="L8453" s="14">
        <f>AND(vyberHrace&lt;&gt;"",ISNUMBER(SEARCH(vyberHrace,$B8453)))</f>
      </c>
      <c r="M8453" s="14">
        <f>AND($I8453=MID(kododd,1,2),$J8453=MID(kododd,3,3))</f>
      </c>
    </row>
    <row r="8454">
      <c r="A8454" s="95">
        <v>16540</v>
      </c>
      <c r="B8454" s="93" t="s">
        <v>12027</v>
      </c>
      <c r="C8454" s="93" t="s">
        <v>1428</v>
      </c>
      <c r="D8454" s="95">
        <v>1550</v>
      </c>
      <c r="E8454" s="95">
        <v>1698</v>
      </c>
      <c r="F8454" s="95">
        <v>361950</v>
      </c>
      <c r="G8454" s="95">
        <v>250</v>
      </c>
      <c r="H8454" s="93" t="s">
        <v>8976</v>
      </c>
      <c r="I8454" s="93" t="s">
        <v>23898</v>
      </c>
      <c r="J8454" s="93" t="s">
        <v>20867</v>
      </c>
      <c r="K8454" s="93" t="s">
        <v>13687</v>
      </c>
      <c r="L8454" s="14">
        <f>AND(vyberHrace&lt;&gt;"",ISNUMBER(SEARCH(vyberHrace,$B8454)))</f>
      </c>
      <c r="M8454" s="14">
        <f>AND($I8454=MID(kododd,1,2),$J8454=MID(kododd,3,3))</f>
      </c>
    </row>
    <row r="8455">
      <c r="A8455" s="95">
        <v>17845</v>
      </c>
      <c r="B8455" s="93" t="s">
        <v>12030</v>
      </c>
      <c r="C8455" s="93" t="s">
        <v>1457</v>
      </c>
      <c r="D8455" s="95">
        <v>1371</v>
      </c>
      <c r="E8455" s="95">
        <v>1878</v>
      </c>
      <c r="F8455" s="95">
        <v>23743174</v>
      </c>
      <c r="G8455" s="95">
        <v>250</v>
      </c>
      <c r="H8455" s="93" t="s">
        <v>8976</v>
      </c>
      <c r="I8455" s="93" t="s">
        <v>23898</v>
      </c>
      <c r="J8455" s="93" t="s">
        <v>20867</v>
      </c>
      <c r="K8455" s="93" t="s">
        <v>13687</v>
      </c>
      <c r="L8455" s="14">
        <f>AND(vyberHrace&lt;&gt;"",ISNUMBER(SEARCH(vyberHrace,$B8455)))</f>
      </c>
      <c r="M8455" s="14">
        <f>AND($I8455=MID(kododd,1,2),$J8455=MID(kododd,3,3))</f>
      </c>
    </row>
    <row r="8456">
      <c r="A8456" s="95">
        <v>5518</v>
      </c>
      <c r="B8456" s="93" t="s">
        <v>12052</v>
      </c>
      <c r="C8456" s="93" t="s">
        <v>1474</v>
      </c>
      <c r="D8456" s="95">
        <v>1638</v>
      </c>
      <c r="F8456" s="95">
        <v>382698</v>
      </c>
      <c r="G8456" s="95">
        <v>0</v>
      </c>
      <c r="H8456" s="93" t="s">
        <v>8976</v>
      </c>
      <c r="I8456" s="93" t="s">
        <v>23898</v>
      </c>
      <c r="J8456" s="93" t="s">
        <v>20844</v>
      </c>
      <c r="K8456" s="93" t="s">
        <v>3601</v>
      </c>
      <c r="L8456" s="14">
        <f>AND(vyberHrace&lt;&gt;"",ISNUMBER(SEARCH(vyberHrace,$B8456)))</f>
      </c>
      <c r="M8456" s="14">
        <f>AND($I8456=MID(kododd,1,2),$J8456=MID(kododd,3,3))</f>
      </c>
    </row>
    <row r="8457">
      <c r="A8457" s="95">
        <v>35469</v>
      </c>
      <c r="B8457" s="93" t="s">
        <v>12056</v>
      </c>
      <c r="C8457" s="93" t="s">
        <v>1409</v>
      </c>
      <c r="D8457" s="95">
        <v>1109</v>
      </c>
      <c r="F8457" s="95">
        <v>364681</v>
      </c>
      <c r="G8457" s="95">
        <v>0</v>
      </c>
      <c r="H8457" s="93" t="s">
        <v>8976</v>
      </c>
      <c r="I8457" s="93" t="s">
        <v>23898</v>
      </c>
      <c r="J8457" s="93" t="s">
        <v>20903</v>
      </c>
      <c r="K8457" s="93" t="s">
        <v>6920</v>
      </c>
      <c r="L8457" s="14">
        <f>AND(vyberHrace&lt;&gt;"",ISNUMBER(SEARCH(vyberHrace,$B8457)))</f>
      </c>
      <c r="M8457" s="14">
        <f>AND($I8457=MID(kododd,1,2),$J8457=MID(kododd,3,3))</f>
      </c>
    </row>
    <row r="8458">
      <c r="A8458" s="95">
        <v>59095</v>
      </c>
      <c r="B8458" s="93" t="s">
        <v>25542</v>
      </c>
      <c r="C8458" s="93" t="s">
        <v>1450</v>
      </c>
      <c r="G8458" s="95">
        <v>250</v>
      </c>
      <c r="H8458" s="93" t="s">
        <v>8976</v>
      </c>
      <c r="I8458" s="93" t="s">
        <v>23898</v>
      </c>
      <c r="J8458" s="93" t="s">
        <v>20922</v>
      </c>
      <c r="K8458" s="93" t="s">
        <v>5566</v>
      </c>
      <c r="L8458" s="14">
        <f>AND(vyberHrace&lt;&gt;"",ISNUMBER(SEARCH(vyberHrace,$B8458)))</f>
      </c>
      <c r="M8458" s="14">
        <f>AND($I8458=MID(kododd,1,2),$J8458=MID(kododd,3,3))</f>
      </c>
    </row>
    <row r="8459">
      <c r="A8459" s="95">
        <v>63066</v>
      </c>
      <c r="B8459" s="93" t="s">
        <v>28978</v>
      </c>
      <c r="C8459" s="93" t="s">
        <v>1411</v>
      </c>
      <c r="G8459" s="95">
        <v>250</v>
      </c>
      <c r="H8459" s="93" t="s">
        <v>8976</v>
      </c>
      <c r="I8459" s="93" t="s">
        <v>23898</v>
      </c>
      <c r="J8459" s="93" t="s">
        <v>20860</v>
      </c>
      <c r="K8459" s="93" t="s">
        <v>5137</v>
      </c>
      <c r="L8459" s="14">
        <f>AND(vyberHrace&lt;&gt;"",ISNUMBER(SEARCH(vyberHrace,$B8459)))</f>
      </c>
      <c r="M8459" s="14">
        <f>AND($I8459=MID(kododd,1,2),$J8459=MID(kododd,3,3))</f>
      </c>
    </row>
    <row r="8460">
      <c r="A8460" s="95">
        <v>4401</v>
      </c>
      <c r="B8460" s="93" t="s">
        <v>16693</v>
      </c>
      <c r="C8460" s="93" t="s">
        <v>1459</v>
      </c>
      <c r="D8460" s="95">
        <v>1392</v>
      </c>
      <c r="E8460" s="95">
        <v>1576</v>
      </c>
      <c r="F8460" s="95">
        <v>324760</v>
      </c>
      <c r="G8460" s="95">
        <v>250</v>
      </c>
      <c r="H8460" s="93" t="s">
        <v>8976</v>
      </c>
      <c r="I8460" s="93" t="s">
        <v>23898</v>
      </c>
      <c r="J8460" s="93" t="s">
        <v>20906</v>
      </c>
      <c r="K8460" s="93" t="s">
        <v>4891</v>
      </c>
      <c r="L8460" s="14">
        <f>AND(vyberHrace&lt;&gt;"",ISNUMBER(SEARCH(vyberHrace,$B8460)))</f>
      </c>
      <c r="M8460" s="14">
        <f>AND($I8460=MID(kododd,1,2),$J8460=MID(kododd,3,3))</f>
      </c>
    </row>
    <row r="8461">
      <c r="A8461" s="95">
        <v>62000</v>
      </c>
      <c r="B8461" s="93" t="s">
        <v>28204</v>
      </c>
      <c r="C8461" s="93" t="s">
        <v>1420</v>
      </c>
      <c r="D8461" s="95">
        <v>1418</v>
      </c>
      <c r="E8461" s="95">
        <v>1624</v>
      </c>
      <c r="F8461" s="95">
        <v>23799528</v>
      </c>
      <c r="G8461" s="95">
        <v>250</v>
      </c>
      <c r="H8461" s="93" t="s">
        <v>8976</v>
      </c>
      <c r="I8461" s="93" t="s">
        <v>23898</v>
      </c>
      <c r="J8461" s="93" t="s">
        <v>20847</v>
      </c>
      <c r="K8461" s="93" t="s">
        <v>5144</v>
      </c>
      <c r="L8461" s="14">
        <f>AND(vyberHrace&lt;&gt;"",ISNUMBER(SEARCH(vyberHrace,$B8461)))</f>
      </c>
      <c r="M8461" s="14">
        <f>AND($I8461=MID(kododd,1,2),$J8461=MID(kododd,3,3))</f>
      </c>
    </row>
    <row r="8462">
      <c r="A8462" s="95">
        <v>63489</v>
      </c>
      <c r="B8462" s="93" t="s">
        <v>28979</v>
      </c>
      <c r="C8462" s="93" t="s">
        <v>1439</v>
      </c>
      <c r="G8462" s="95">
        <v>250</v>
      </c>
      <c r="H8462" s="93" t="s">
        <v>8976</v>
      </c>
      <c r="I8462" s="93" t="s">
        <v>23898</v>
      </c>
      <c r="J8462" s="93" t="s">
        <v>20847</v>
      </c>
      <c r="K8462" s="93" t="s">
        <v>5144</v>
      </c>
      <c r="L8462" s="14">
        <f>AND(vyberHrace&lt;&gt;"",ISNUMBER(SEARCH(vyberHrace,$B8462)))</f>
      </c>
      <c r="M8462" s="14">
        <f>AND($I8462=MID(kododd,1,2),$J8462=MID(kododd,3,3))</f>
      </c>
    </row>
    <row r="8463">
      <c r="A8463" s="95">
        <v>961</v>
      </c>
      <c r="B8463" s="93" t="s">
        <v>16631</v>
      </c>
      <c r="C8463" s="93" t="s">
        <v>1413</v>
      </c>
      <c r="D8463" s="95">
        <v>2068</v>
      </c>
      <c r="G8463" s="95">
        <v>0</v>
      </c>
      <c r="H8463" s="93" t="s">
        <v>8976</v>
      </c>
      <c r="I8463" s="93" t="s">
        <v>23898</v>
      </c>
      <c r="J8463" s="93" t="s">
        <v>20855</v>
      </c>
      <c r="K8463" s="93" t="s">
        <v>148</v>
      </c>
      <c r="L8463" s="14">
        <f>AND(vyberHrace&lt;&gt;"",ISNUMBER(SEARCH(vyberHrace,$B8463)))</f>
      </c>
      <c r="M8463" s="14">
        <f>AND($I8463=MID(kododd,1,2),$J8463=MID(kododd,3,3))</f>
      </c>
    </row>
    <row r="8464">
      <c r="A8464" s="95">
        <v>54722</v>
      </c>
      <c r="B8464" s="93" t="s">
        <v>2833</v>
      </c>
      <c r="C8464" s="93" t="s">
        <v>1420</v>
      </c>
      <c r="F8464" s="95">
        <v>23754818</v>
      </c>
      <c r="G8464" s="95">
        <v>0</v>
      </c>
      <c r="H8464" s="93" t="s">
        <v>8976</v>
      </c>
      <c r="I8464" s="93" t="s">
        <v>23898</v>
      </c>
      <c r="J8464" s="93" t="s">
        <v>20843</v>
      </c>
      <c r="K8464" s="93" t="s">
        <v>5564</v>
      </c>
      <c r="L8464" s="14">
        <f>AND(vyberHrace&lt;&gt;"",ISNUMBER(SEARCH(vyberHrace,$B8464)))</f>
      </c>
      <c r="M8464" s="14">
        <f>AND($I8464=MID(kododd,1,2),$J8464=MID(kododd,3,3))</f>
      </c>
    </row>
    <row r="8465">
      <c r="A8465" s="95">
        <v>63096</v>
      </c>
      <c r="B8465" s="93" t="s">
        <v>28980</v>
      </c>
      <c r="C8465" s="93" t="s">
        <v>1424</v>
      </c>
      <c r="G8465" s="95">
        <v>250</v>
      </c>
      <c r="H8465" s="93" t="s">
        <v>8976</v>
      </c>
      <c r="I8465" s="93" t="s">
        <v>23898</v>
      </c>
      <c r="J8465" s="93" t="s">
        <v>20922</v>
      </c>
      <c r="K8465" s="93" t="s">
        <v>5566</v>
      </c>
      <c r="L8465" s="14">
        <f>AND(vyberHrace&lt;&gt;"",ISNUMBER(SEARCH(vyberHrace,$B8465)))</f>
      </c>
      <c r="M8465" s="14">
        <f>AND($I8465=MID(kododd,1,2),$J8465=MID(kododd,3,3))</f>
      </c>
    </row>
    <row r="8466">
      <c r="A8466" s="95">
        <v>63097</v>
      </c>
      <c r="B8466" s="93" t="s">
        <v>28981</v>
      </c>
      <c r="C8466" s="93" t="s">
        <v>1486</v>
      </c>
      <c r="G8466" s="95">
        <v>250</v>
      </c>
      <c r="H8466" s="93" t="s">
        <v>8976</v>
      </c>
      <c r="I8466" s="93" t="s">
        <v>23898</v>
      </c>
      <c r="J8466" s="93" t="s">
        <v>20922</v>
      </c>
      <c r="K8466" s="93" t="s">
        <v>5566</v>
      </c>
      <c r="L8466" s="14">
        <f>AND(vyberHrace&lt;&gt;"",ISNUMBER(SEARCH(vyberHrace,$B8466)))</f>
      </c>
      <c r="M8466" s="14">
        <f>AND($I8466=MID(kododd,1,2),$J8466=MID(kododd,3,3))</f>
      </c>
    </row>
    <row r="8467">
      <c r="A8467" s="95">
        <v>5519</v>
      </c>
      <c r="B8467" s="93" t="s">
        <v>8552</v>
      </c>
      <c r="C8467" s="93" t="s">
        <v>1456</v>
      </c>
      <c r="D8467" s="95">
        <v>1956</v>
      </c>
      <c r="E8467" s="95">
        <v>2008</v>
      </c>
      <c r="F8467" s="95">
        <v>338435</v>
      </c>
      <c r="G8467" s="95">
        <v>0</v>
      </c>
      <c r="H8467" s="93" t="s">
        <v>8976</v>
      </c>
      <c r="I8467" s="93" t="s">
        <v>23898</v>
      </c>
      <c r="J8467" s="93" t="s">
        <v>20906</v>
      </c>
      <c r="K8467" s="93" t="s">
        <v>4891</v>
      </c>
      <c r="L8467" s="14">
        <f>AND(vyberHrace&lt;&gt;"",ISNUMBER(SEARCH(vyberHrace,$B8467)))</f>
      </c>
      <c r="M8467" s="14">
        <f>AND($I8467=MID(kododd,1,2),$J8467=MID(kododd,3,3))</f>
      </c>
    </row>
    <row r="8468">
      <c r="A8468" s="95">
        <v>62499</v>
      </c>
      <c r="B8468" s="93" t="s">
        <v>567</v>
      </c>
      <c r="C8468" s="93" t="s">
        <v>1450</v>
      </c>
      <c r="D8468" s="95">
        <v>1292</v>
      </c>
      <c r="E8468" s="95">
        <v>1524</v>
      </c>
      <c r="F8468" s="95">
        <v>571005730</v>
      </c>
      <c r="G8468" s="95">
        <v>250</v>
      </c>
      <c r="H8468" s="93" t="s">
        <v>8976</v>
      </c>
      <c r="I8468" s="93" t="s">
        <v>23898</v>
      </c>
      <c r="J8468" s="93" t="s">
        <v>20843</v>
      </c>
      <c r="K8468" s="93" t="s">
        <v>5564</v>
      </c>
      <c r="L8468" s="14">
        <f>AND(vyberHrace&lt;&gt;"",ISNUMBER(SEARCH(vyberHrace,$B8468)))</f>
      </c>
      <c r="M8468" s="14">
        <f>AND($I8468=MID(kododd,1,2),$J8468=MID(kododd,3,3))</f>
      </c>
    </row>
    <row r="8469">
      <c r="A8469" s="95">
        <v>4231</v>
      </c>
      <c r="B8469" s="93" t="s">
        <v>8563</v>
      </c>
      <c r="C8469" s="93" t="s">
        <v>1401</v>
      </c>
      <c r="D8469" s="95">
        <v>1607</v>
      </c>
      <c r="E8469" s="95">
        <v>1681</v>
      </c>
      <c r="F8469" s="95">
        <v>340839</v>
      </c>
      <c r="G8469" s="95">
        <v>250</v>
      </c>
      <c r="H8469" s="93" t="s">
        <v>8976</v>
      </c>
      <c r="I8469" s="93" t="s">
        <v>23898</v>
      </c>
      <c r="J8469" s="93" t="s">
        <v>20906</v>
      </c>
      <c r="K8469" s="93" t="s">
        <v>4891</v>
      </c>
      <c r="L8469" s="14">
        <f>AND(vyberHrace&lt;&gt;"",ISNUMBER(SEARCH(vyberHrace,$B8469)))</f>
      </c>
      <c r="M8469" s="14">
        <f>AND($I8469=MID(kododd,1,2),$J8469=MID(kododd,3,3))</f>
      </c>
    </row>
    <row r="8470">
      <c r="A8470" s="95">
        <v>61755</v>
      </c>
      <c r="B8470" s="93" t="s">
        <v>27903</v>
      </c>
      <c r="C8470" s="93" t="s">
        <v>1411</v>
      </c>
      <c r="F8470" s="95">
        <v>23793066</v>
      </c>
      <c r="G8470" s="95">
        <v>250</v>
      </c>
      <c r="H8470" s="93" t="s">
        <v>8976</v>
      </c>
      <c r="I8470" s="93" t="s">
        <v>23898</v>
      </c>
      <c r="J8470" s="93" t="s">
        <v>20847</v>
      </c>
      <c r="K8470" s="93" t="s">
        <v>5144</v>
      </c>
      <c r="L8470" s="14">
        <f>AND(vyberHrace&lt;&gt;"",ISNUMBER(SEARCH(vyberHrace,$B8470)))</f>
      </c>
      <c r="M8470" s="14">
        <f>AND($I8470=MID(kododd,1,2),$J8470=MID(kododd,3,3))</f>
      </c>
    </row>
    <row r="8471">
      <c r="A8471" s="95">
        <v>62320</v>
      </c>
      <c r="B8471" s="93" t="s">
        <v>28495</v>
      </c>
      <c r="C8471" s="93" t="s">
        <v>1487</v>
      </c>
      <c r="G8471" s="95">
        <v>250</v>
      </c>
      <c r="H8471" s="93" t="s">
        <v>8976</v>
      </c>
      <c r="I8471" s="93" t="s">
        <v>23898</v>
      </c>
      <c r="J8471" s="93" t="s">
        <v>20922</v>
      </c>
      <c r="K8471" s="93" t="s">
        <v>5566</v>
      </c>
      <c r="L8471" s="14">
        <f>AND(vyberHrace&lt;&gt;"",ISNUMBER(SEARCH(vyberHrace,$B8471)))</f>
      </c>
      <c r="M8471" s="14">
        <f>AND($I8471=MID(kododd,1,2),$J8471=MID(kododd,3,3))</f>
      </c>
    </row>
    <row r="8472">
      <c r="A8472" s="95">
        <v>36426</v>
      </c>
      <c r="B8472" s="93" t="s">
        <v>8565</v>
      </c>
      <c r="C8472" s="93" t="s">
        <v>1472</v>
      </c>
      <c r="D8472" s="95">
        <v>1629</v>
      </c>
      <c r="E8472" s="95">
        <v>1743</v>
      </c>
      <c r="F8472" s="95">
        <v>355240</v>
      </c>
      <c r="G8472" s="95">
        <v>250</v>
      </c>
      <c r="H8472" s="93" t="s">
        <v>8976</v>
      </c>
      <c r="I8472" s="93" t="s">
        <v>23898</v>
      </c>
      <c r="J8472" s="93" t="s">
        <v>20860</v>
      </c>
      <c r="K8472" s="93" t="s">
        <v>5137</v>
      </c>
      <c r="L8472" s="14">
        <f>AND(vyberHrace&lt;&gt;"",ISNUMBER(SEARCH(vyberHrace,$B8472)))</f>
      </c>
      <c r="M8472" s="14">
        <f>AND($I8472=MID(kododd,1,2),$J8472=MID(kododd,3,3))</f>
      </c>
    </row>
    <row r="8473">
      <c r="A8473" s="95">
        <v>2217</v>
      </c>
      <c r="B8473" s="93" t="s">
        <v>8577</v>
      </c>
      <c r="C8473" s="93" t="s">
        <v>1413</v>
      </c>
      <c r="D8473" s="95">
        <v>1899</v>
      </c>
      <c r="E8473" s="95">
        <v>1923</v>
      </c>
      <c r="F8473" s="95">
        <v>338443</v>
      </c>
      <c r="G8473" s="95">
        <v>250</v>
      </c>
      <c r="H8473" s="93" t="s">
        <v>8976</v>
      </c>
      <c r="I8473" s="93" t="s">
        <v>23898</v>
      </c>
      <c r="J8473" s="93" t="s">
        <v>20844</v>
      </c>
      <c r="K8473" s="93" t="s">
        <v>3601</v>
      </c>
      <c r="L8473" s="14">
        <f>AND(vyberHrace&lt;&gt;"",ISNUMBER(SEARCH(vyberHrace,$B8473)))</f>
      </c>
      <c r="M8473" s="14">
        <f>AND($I8473=MID(kododd,1,2),$J8473=MID(kododd,3,3))</f>
      </c>
    </row>
    <row r="8474">
      <c r="A8474" s="95">
        <v>3630</v>
      </c>
      <c r="B8474" s="93" t="s">
        <v>16847</v>
      </c>
      <c r="C8474" s="93" t="s">
        <v>1439</v>
      </c>
      <c r="D8474" s="95">
        <v>1870</v>
      </c>
      <c r="E8474" s="95">
        <v>1919</v>
      </c>
      <c r="F8474" s="95">
        <v>335924</v>
      </c>
      <c r="G8474" s="95">
        <v>250</v>
      </c>
      <c r="H8474" s="93" t="s">
        <v>8976</v>
      </c>
      <c r="I8474" s="93" t="s">
        <v>23898</v>
      </c>
      <c r="J8474" s="93" t="s">
        <v>20922</v>
      </c>
      <c r="K8474" s="93" t="s">
        <v>5566</v>
      </c>
      <c r="L8474" s="14">
        <f>AND(vyberHrace&lt;&gt;"",ISNUMBER(SEARCH(vyberHrace,$B8474)))</f>
      </c>
      <c r="M8474" s="14">
        <f>AND($I8474=MID(kododd,1,2),$J8474=MID(kododd,3,3))</f>
      </c>
    </row>
    <row r="8475">
      <c r="A8475" s="95">
        <v>54309</v>
      </c>
      <c r="B8475" s="93" t="s">
        <v>2871</v>
      </c>
      <c r="C8475" s="93" t="s">
        <v>1446</v>
      </c>
      <c r="G8475" s="95">
        <v>0</v>
      </c>
      <c r="H8475" s="93" t="s">
        <v>8976</v>
      </c>
      <c r="I8475" s="93" t="s">
        <v>23898</v>
      </c>
      <c r="J8475" s="93" t="s">
        <v>20847</v>
      </c>
      <c r="K8475" s="93" t="s">
        <v>5144</v>
      </c>
      <c r="L8475" s="14">
        <f>AND(vyberHrace&lt;&gt;"",ISNUMBER(SEARCH(vyberHrace,$B8475)))</f>
      </c>
      <c r="M8475" s="14">
        <f>AND($I8475=MID(kododd,1,2),$J8475=MID(kododd,3,3))</f>
      </c>
    </row>
    <row r="8476">
      <c r="A8476" s="95">
        <v>27819</v>
      </c>
      <c r="B8476" s="93" t="s">
        <v>21279</v>
      </c>
      <c r="C8476" s="93" t="s">
        <v>1452</v>
      </c>
      <c r="D8476" s="95">
        <v>1839</v>
      </c>
      <c r="E8476" s="95">
        <v>1891</v>
      </c>
      <c r="F8476" s="95">
        <v>324779</v>
      </c>
      <c r="G8476" s="95">
        <v>0</v>
      </c>
      <c r="H8476" s="93" t="s">
        <v>8976</v>
      </c>
      <c r="I8476" s="93" t="s">
        <v>23898</v>
      </c>
      <c r="J8476" s="93" t="s">
        <v>20855</v>
      </c>
      <c r="K8476" s="93" t="s">
        <v>148</v>
      </c>
      <c r="L8476" s="14">
        <f>AND(vyberHrace&lt;&gt;"",ISNUMBER(SEARCH(vyberHrace,$B8476)))</f>
      </c>
      <c r="M8476" s="14">
        <f>AND($I8476=MID(kododd,1,2),$J8476=MID(kododd,3,3))</f>
      </c>
    </row>
    <row r="8477">
      <c r="A8477" s="95">
        <v>6952</v>
      </c>
      <c r="B8477" s="93" t="s">
        <v>21300</v>
      </c>
      <c r="C8477" s="93" t="s">
        <v>1471</v>
      </c>
      <c r="D8477" s="95">
        <v>1604</v>
      </c>
      <c r="G8477" s="95">
        <v>0</v>
      </c>
      <c r="H8477" s="93" t="s">
        <v>8976</v>
      </c>
      <c r="I8477" s="93" t="s">
        <v>23898</v>
      </c>
      <c r="J8477" s="93" t="s">
        <v>20849</v>
      </c>
      <c r="K8477" s="93" t="s">
        <v>23909</v>
      </c>
      <c r="L8477" s="14">
        <f>AND(vyberHrace&lt;&gt;"",ISNUMBER(SEARCH(vyberHrace,$B8477)))</f>
      </c>
      <c r="M8477" s="14">
        <f>AND($I8477=MID(kododd,1,2),$J8477=MID(kododd,3,3))</f>
      </c>
    </row>
    <row r="8478">
      <c r="A8478" s="95">
        <v>61351</v>
      </c>
      <c r="B8478" s="93" t="s">
        <v>27547</v>
      </c>
      <c r="C8478" s="93" t="s">
        <v>1487</v>
      </c>
      <c r="G8478" s="95">
        <v>250</v>
      </c>
      <c r="H8478" s="93" t="s">
        <v>8976</v>
      </c>
      <c r="I8478" s="93" t="s">
        <v>23898</v>
      </c>
      <c r="J8478" s="93" t="s">
        <v>20855</v>
      </c>
      <c r="K8478" s="93" t="s">
        <v>148</v>
      </c>
      <c r="L8478" s="14">
        <f>AND(vyberHrace&lt;&gt;"",ISNUMBER(SEARCH(vyberHrace,$B8478)))</f>
      </c>
      <c r="M8478" s="14">
        <f>AND($I8478=MID(kododd,1,2),$J8478=MID(kododd,3,3))</f>
      </c>
    </row>
    <row r="8479">
      <c r="A8479" s="95">
        <v>47521</v>
      </c>
      <c r="B8479" s="93" t="s">
        <v>21304</v>
      </c>
      <c r="C8479" s="93" t="s">
        <v>1402</v>
      </c>
      <c r="D8479" s="95">
        <v>1424</v>
      </c>
      <c r="E8479" s="95">
        <v>1568</v>
      </c>
      <c r="F8479" s="95">
        <v>23718188</v>
      </c>
      <c r="G8479" s="95">
        <v>250</v>
      </c>
      <c r="H8479" s="93" t="s">
        <v>8976</v>
      </c>
      <c r="I8479" s="93" t="s">
        <v>23898</v>
      </c>
      <c r="J8479" s="93" t="s">
        <v>20860</v>
      </c>
      <c r="K8479" s="93" t="s">
        <v>5137</v>
      </c>
      <c r="L8479" s="14">
        <f>AND(vyberHrace&lt;&gt;"",ISNUMBER(SEARCH(vyberHrace,$B8479)))</f>
      </c>
      <c r="M8479" s="14">
        <f>AND($I8479=MID(kododd,1,2),$J8479=MID(kododd,3,3))</f>
      </c>
    </row>
    <row r="8480">
      <c r="A8480" s="95">
        <v>9878</v>
      </c>
      <c r="B8480" s="93" t="s">
        <v>10409</v>
      </c>
      <c r="C8480" s="93" t="s">
        <v>1415</v>
      </c>
      <c r="D8480" s="95">
        <v>1503</v>
      </c>
      <c r="F8480" s="95">
        <v>322440</v>
      </c>
      <c r="G8480" s="95">
        <v>250</v>
      </c>
      <c r="H8480" s="93" t="s">
        <v>8976</v>
      </c>
      <c r="I8480" s="93" t="s">
        <v>23898</v>
      </c>
      <c r="J8480" s="93" t="s">
        <v>20906</v>
      </c>
      <c r="K8480" s="93" t="s">
        <v>4891</v>
      </c>
      <c r="L8480" s="14">
        <f>AND(vyberHrace&lt;&gt;"",ISNUMBER(SEARCH(vyberHrace,$B8480)))</f>
      </c>
      <c r="M8480" s="14">
        <f>AND($I8480=MID(kododd,1,2),$J8480=MID(kododd,3,3))</f>
      </c>
    </row>
    <row r="8481">
      <c r="A8481" s="95">
        <v>49498</v>
      </c>
      <c r="B8481" s="93" t="s">
        <v>21314</v>
      </c>
      <c r="C8481" s="93" t="s">
        <v>1422</v>
      </c>
      <c r="F8481" s="95">
        <v>23754834</v>
      </c>
      <c r="G8481" s="95">
        <v>0</v>
      </c>
      <c r="H8481" s="93" t="s">
        <v>8976</v>
      </c>
      <c r="I8481" s="93" t="s">
        <v>23898</v>
      </c>
      <c r="J8481" s="93" t="s">
        <v>20847</v>
      </c>
      <c r="K8481" s="93" t="s">
        <v>5144</v>
      </c>
      <c r="L8481" s="14">
        <f>AND(vyberHrace&lt;&gt;"",ISNUMBER(SEARCH(vyberHrace,$B8481)))</f>
      </c>
      <c r="M8481" s="14">
        <f>AND($I8481=MID(kododd,1,2),$J8481=MID(kododd,3,3))</f>
      </c>
    </row>
    <row r="8482">
      <c r="A8482" s="95">
        <v>28589</v>
      </c>
      <c r="B8482" s="93" t="s">
        <v>21318</v>
      </c>
      <c r="C8482" s="93" t="s">
        <v>1421</v>
      </c>
      <c r="D8482" s="95">
        <v>1541</v>
      </c>
      <c r="E8482" s="95">
        <v>1723</v>
      </c>
      <c r="F8482" s="95">
        <v>357766</v>
      </c>
      <c r="G8482" s="95">
        <v>250</v>
      </c>
      <c r="H8482" s="93" t="s">
        <v>8976</v>
      </c>
      <c r="I8482" s="93" t="s">
        <v>23898</v>
      </c>
      <c r="J8482" s="93" t="s">
        <v>20969</v>
      </c>
      <c r="K8482" s="93" t="s">
        <v>4717</v>
      </c>
      <c r="L8482" s="14">
        <f>AND(vyberHrace&lt;&gt;"",ISNUMBER(SEARCH(vyberHrace,$B8482)))</f>
      </c>
      <c r="M8482" s="14">
        <f>AND($I8482=MID(kododd,1,2),$J8482=MID(kododd,3,3))</f>
      </c>
    </row>
    <row r="8483">
      <c r="A8483" s="95">
        <v>44697</v>
      </c>
      <c r="B8483" s="93" t="s">
        <v>21320</v>
      </c>
      <c r="C8483" s="93" t="s">
        <v>1402</v>
      </c>
      <c r="D8483" s="95">
        <v>1216</v>
      </c>
      <c r="F8483" s="95">
        <v>23713089</v>
      </c>
      <c r="G8483" s="95">
        <v>250</v>
      </c>
      <c r="H8483" s="93" t="s">
        <v>8976</v>
      </c>
      <c r="I8483" s="93" t="s">
        <v>23898</v>
      </c>
      <c r="J8483" s="93" t="s">
        <v>20922</v>
      </c>
      <c r="K8483" s="93" t="s">
        <v>5566</v>
      </c>
      <c r="L8483" s="14">
        <f>AND(vyberHrace&lt;&gt;"",ISNUMBER(SEARCH(vyberHrace,$B8483)))</f>
      </c>
      <c r="M8483" s="14">
        <f>AND($I8483=MID(kododd,1,2),$J8483=MID(kododd,3,3))</f>
      </c>
    </row>
    <row r="8484">
      <c r="A8484" s="95">
        <v>39319</v>
      </c>
      <c r="B8484" s="93" t="s">
        <v>21342</v>
      </c>
      <c r="C8484" s="93" t="s">
        <v>1444</v>
      </c>
      <c r="D8484" s="95">
        <v>1283</v>
      </c>
      <c r="F8484" s="95">
        <v>23704128</v>
      </c>
      <c r="G8484" s="95">
        <v>0</v>
      </c>
      <c r="H8484" s="93" t="s">
        <v>8976</v>
      </c>
      <c r="I8484" s="93" t="s">
        <v>23898</v>
      </c>
      <c r="J8484" s="93" t="s">
        <v>20880</v>
      </c>
      <c r="K8484" s="93" t="s">
        <v>6862</v>
      </c>
      <c r="L8484" s="14">
        <f>AND(vyberHrace&lt;&gt;"",ISNUMBER(SEARCH(vyberHrace,$B8484)))</f>
      </c>
      <c r="M8484" s="14">
        <f>AND($I8484=MID(kododd,1,2),$J8484=MID(kododd,3,3))</f>
      </c>
    </row>
    <row r="8485">
      <c r="A8485" s="95">
        <v>57136</v>
      </c>
      <c r="B8485" s="93" t="s">
        <v>22077</v>
      </c>
      <c r="C8485" s="93" t="s">
        <v>1424</v>
      </c>
      <c r="G8485" s="95">
        <v>250</v>
      </c>
      <c r="H8485" s="93" t="s">
        <v>8976</v>
      </c>
      <c r="I8485" s="93" t="s">
        <v>23898</v>
      </c>
      <c r="J8485" s="93" t="s">
        <v>20880</v>
      </c>
      <c r="K8485" s="93" t="s">
        <v>6862</v>
      </c>
      <c r="L8485" s="14">
        <f>AND(vyberHrace&lt;&gt;"",ISNUMBER(SEARCH(vyberHrace,$B8485)))</f>
      </c>
      <c r="M8485" s="14">
        <f>AND($I8485=MID(kododd,1,2),$J8485=MID(kododd,3,3))</f>
      </c>
    </row>
    <row r="8486">
      <c r="A8486" s="95">
        <v>47432</v>
      </c>
      <c r="B8486" s="93" t="s">
        <v>13125</v>
      </c>
      <c r="C8486" s="93" t="s">
        <v>1406</v>
      </c>
      <c r="G8486" s="95">
        <v>0</v>
      </c>
      <c r="H8486" s="93" t="s">
        <v>8976</v>
      </c>
      <c r="I8486" s="93" t="s">
        <v>23898</v>
      </c>
      <c r="J8486" s="93" t="s">
        <v>20880</v>
      </c>
      <c r="K8486" s="93" t="s">
        <v>6862</v>
      </c>
      <c r="L8486" s="14">
        <f>AND(vyberHrace&lt;&gt;"",ISNUMBER(SEARCH(vyberHrace,$B8486)))</f>
      </c>
      <c r="M8486" s="14">
        <f>AND($I8486=MID(kododd,1,2),$J8486=MID(kododd,3,3))</f>
      </c>
    </row>
    <row r="8487">
      <c r="A8487" s="95">
        <v>56707</v>
      </c>
      <c r="B8487" s="93" t="s">
        <v>22128</v>
      </c>
      <c r="C8487" s="93" t="s">
        <v>1416</v>
      </c>
      <c r="F8487" s="95">
        <v>23768789</v>
      </c>
      <c r="G8487" s="95">
        <v>0</v>
      </c>
      <c r="H8487" s="93" t="s">
        <v>8976</v>
      </c>
      <c r="I8487" s="93" t="s">
        <v>23898</v>
      </c>
      <c r="J8487" s="93" t="s">
        <v>20894</v>
      </c>
      <c r="K8487" s="93" t="s">
        <v>6910</v>
      </c>
      <c r="L8487" s="14">
        <f>AND(vyberHrace&lt;&gt;"",ISNUMBER(SEARCH(vyberHrace,$B8487)))</f>
      </c>
      <c r="M8487" s="14">
        <f>AND($I8487=MID(kododd,1,2),$J8487=MID(kododd,3,3))</f>
      </c>
    </row>
    <row r="8488">
      <c r="A8488" s="95">
        <v>63852</v>
      </c>
      <c r="B8488" s="93" t="s">
        <v>22128</v>
      </c>
      <c r="C8488" s="93" t="s">
        <v>1412</v>
      </c>
      <c r="G8488" s="95">
        <v>250</v>
      </c>
      <c r="H8488" s="93" t="s">
        <v>8976</v>
      </c>
      <c r="I8488" s="93" t="s">
        <v>23898</v>
      </c>
      <c r="J8488" s="93" t="s">
        <v>20922</v>
      </c>
      <c r="K8488" s="93" t="s">
        <v>5566</v>
      </c>
      <c r="L8488" s="14">
        <f>AND(vyberHrace&lt;&gt;"",ISNUMBER(SEARCH(vyberHrace,$B8488)))</f>
      </c>
      <c r="M8488" s="14">
        <f>AND($I8488=MID(kododd,1,2),$J8488=MID(kododd,3,3))</f>
      </c>
    </row>
    <row r="8489">
      <c r="A8489" s="95">
        <v>45416</v>
      </c>
      <c r="B8489" s="93" t="s">
        <v>13131</v>
      </c>
      <c r="C8489" s="93" t="s">
        <v>1410</v>
      </c>
      <c r="D8489" s="95">
        <v>1100</v>
      </c>
      <c r="G8489" s="95">
        <v>0</v>
      </c>
      <c r="H8489" s="93" t="s">
        <v>8976</v>
      </c>
      <c r="I8489" s="93" t="s">
        <v>23898</v>
      </c>
      <c r="J8489" s="93" t="s">
        <v>20880</v>
      </c>
      <c r="K8489" s="93" t="s">
        <v>6862</v>
      </c>
      <c r="L8489" s="14">
        <f>AND(vyberHrace&lt;&gt;"",ISNUMBER(SEARCH(vyberHrace,$B8489)))</f>
      </c>
      <c r="M8489" s="14">
        <f>AND($I8489=MID(kododd,1,2),$J8489=MID(kododd,3,3))</f>
      </c>
    </row>
    <row r="8490">
      <c r="A8490" s="95">
        <v>53879</v>
      </c>
      <c r="B8490" s="93" t="s">
        <v>2858</v>
      </c>
      <c r="C8490" s="93" t="s">
        <v>1422</v>
      </c>
      <c r="D8490" s="95">
        <v>1781</v>
      </c>
      <c r="E8490" s="95">
        <v>1890</v>
      </c>
      <c r="F8490" s="95">
        <v>23760699</v>
      </c>
      <c r="G8490" s="95">
        <v>250</v>
      </c>
      <c r="H8490" s="93" t="s">
        <v>8976</v>
      </c>
      <c r="I8490" s="93" t="s">
        <v>23898</v>
      </c>
      <c r="J8490" s="93" t="s">
        <v>20847</v>
      </c>
      <c r="K8490" s="93" t="s">
        <v>5144</v>
      </c>
      <c r="L8490" s="14">
        <f>AND(vyberHrace&lt;&gt;"",ISNUMBER(SEARCH(vyberHrace,$B8490)))</f>
      </c>
      <c r="M8490" s="14">
        <f>AND($I8490=MID(kododd,1,2),$J8490=MID(kododd,3,3))</f>
      </c>
    </row>
    <row r="8491">
      <c r="A8491" s="95">
        <v>55107</v>
      </c>
      <c r="B8491" s="93" t="s">
        <v>2859</v>
      </c>
      <c r="C8491" s="93" t="s">
        <v>1411</v>
      </c>
      <c r="D8491" s="95">
        <v>1488</v>
      </c>
      <c r="E8491" s="95">
        <v>1587</v>
      </c>
      <c r="F8491" s="95">
        <v>23771305</v>
      </c>
      <c r="G8491" s="95">
        <v>250</v>
      </c>
      <c r="H8491" s="93" t="s">
        <v>8976</v>
      </c>
      <c r="I8491" s="93" t="s">
        <v>23898</v>
      </c>
      <c r="J8491" s="93" t="s">
        <v>20847</v>
      </c>
      <c r="K8491" s="93" t="s">
        <v>5144</v>
      </c>
      <c r="L8491" s="14">
        <f>AND(vyberHrace&lt;&gt;"",ISNUMBER(SEARCH(vyberHrace,$B8491)))</f>
      </c>
      <c r="M8491" s="14">
        <f>AND($I8491=MID(kododd,1,2),$J8491=MID(kododd,3,3))</f>
      </c>
    </row>
    <row r="8492">
      <c r="A8492" s="95">
        <v>5739</v>
      </c>
      <c r="B8492" s="93" t="s">
        <v>7730</v>
      </c>
      <c r="C8492" s="93" t="s">
        <v>1434</v>
      </c>
      <c r="D8492" s="95">
        <v>1585</v>
      </c>
      <c r="F8492" s="95">
        <v>23757264</v>
      </c>
      <c r="G8492" s="95">
        <v>250</v>
      </c>
      <c r="H8492" s="93" t="s">
        <v>8976</v>
      </c>
      <c r="I8492" s="93" t="s">
        <v>23898</v>
      </c>
      <c r="J8492" s="93" t="s">
        <v>20844</v>
      </c>
      <c r="K8492" s="93" t="s">
        <v>3601</v>
      </c>
      <c r="L8492" s="14">
        <f>AND(vyberHrace&lt;&gt;"",ISNUMBER(SEARCH(vyberHrace,$B8492)))</f>
      </c>
      <c r="M8492" s="14">
        <f>AND($I8492=MID(kododd,1,2),$J8492=MID(kododd,3,3))</f>
      </c>
    </row>
    <row r="8493">
      <c r="A8493" s="95">
        <v>37082</v>
      </c>
      <c r="B8493" s="93" t="s">
        <v>20390</v>
      </c>
      <c r="C8493" s="93" t="s">
        <v>1454</v>
      </c>
      <c r="D8493" s="95">
        <v>1497</v>
      </c>
      <c r="F8493" s="95">
        <v>367362</v>
      </c>
      <c r="G8493" s="95">
        <v>250</v>
      </c>
      <c r="H8493" s="93" t="s">
        <v>8976</v>
      </c>
      <c r="I8493" s="93" t="s">
        <v>23898</v>
      </c>
      <c r="J8493" s="93" t="s">
        <v>20969</v>
      </c>
      <c r="K8493" s="93" t="s">
        <v>4717</v>
      </c>
      <c r="L8493" s="14">
        <f>AND(vyberHrace&lt;&gt;"",ISNUMBER(SEARCH(vyberHrace,$B8493)))</f>
      </c>
      <c r="M8493" s="14">
        <f>AND($I8493=MID(kododd,1,2),$J8493=MID(kododd,3,3))</f>
      </c>
    </row>
    <row r="8494">
      <c r="A8494" s="95">
        <v>54173</v>
      </c>
      <c r="B8494" s="93" t="s">
        <v>2846</v>
      </c>
      <c r="C8494" s="93" t="s">
        <v>1464</v>
      </c>
      <c r="D8494" s="95">
        <v>1401</v>
      </c>
      <c r="F8494" s="95">
        <v>23757272</v>
      </c>
      <c r="G8494" s="95">
        <v>0</v>
      </c>
      <c r="H8494" s="93" t="s">
        <v>8976</v>
      </c>
      <c r="I8494" s="93" t="s">
        <v>23898</v>
      </c>
      <c r="J8494" s="93" t="s">
        <v>20844</v>
      </c>
      <c r="K8494" s="93" t="s">
        <v>3601</v>
      </c>
      <c r="L8494" s="14">
        <f>AND(vyberHrace&lt;&gt;"",ISNUMBER(SEARCH(vyberHrace,$B8494)))</f>
      </c>
      <c r="M8494" s="14">
        <f>AND($I8494=MID(kododd,1,2),$J8494=MID(kododd,3,3))</f>
      </c>
    </row>
    <row r="8495">
      <c r="A8495" s="95">
        <v>54612</v>
      </c>
      <c r="B8495" s="93" t="s">
        <v>2852</v>
      </c>
      <c r="C8495" s="93" t="s">
        <v>1424</v>
      </c>
      <c r="D8495" s="95">
        <v>1680</v>
      </c>
      <c r="E8495" s="95">
        <v>1671</v>
      </c>
      <c r="F8495" s="95">
        <v>23760702</v>
      </c>
      <c r="G8495" s="95">
        <v>250</v>
      </c>
      <c r="H8495" s="93" t="s">
        <v>8976</v>
      </c>
      <c r="I8495" s="93" t="s">
        <v>23898</v>
      </c>
      <c r="J8495" s="93" t="s">
        <v>20855</v>
      </c>
      <c r="K8495" s="93" t="s">
        <v>148</v>
      </c>
      <c r="L8495" s="14">
        <f>AND(vyberHrace&lt;&gt;"",ISNUMBER(SEARCH(vyberHrace,$B8495)))</f>
      </c>
      <c r="M8495" s="14">
        <f>AND($I8495=MID(kododd,1,2),$J8495=MID(kododd,3,3))</f>
      </c>
    </row>
    <row r="8496">
      <c r="A8496" s="95">
        <v>49276</v>
      </c>
      <c r="B8496" s="93" t="s">
        <v>14154</v>
      </c>
      <c r="C8496" s="93" t="s">
        <v>1406</v>
      </c>
      <c r="G8496" s="95">
        <v>0</v>
      </c>
      <c r="H8496" s="93" t="s">
        <v>8976</v>
      </c>
      <c r="I8496" s="93" t="s">
        <v>23898</v>
      </c>
      <c r="J8496" s="93" t="s">
        <v>20843</v>
      </c>
      <c r="K8496" s="93" t="s">
        <v>5564</v>
      </c>
      <c r="L8496" s="14">
        <f>AND(vyberHrace&lt;&gt;"",ISNUMBER(SEARCH(vyberHrace,$B8496)))</f>
      </c>
      <c r="M8496" s="14">
        <f>AND($I8496=MID(kododd,1,2),$J8496=MID(kododd,3,3))</f>
      </c>
    </row>
    <row r="8497">
      <c r="A8497" s="95">
        <v>59423</v>
      </c>
      <c r="B8497" s="93" t="s">
        <v>25838</v>
      </c>
      <c r="C8497" s="93" t="s">
        <v>1406</v>
      </c>
      <c r="D8497" s="95">
        <v>1151</v>
      </c>
      <c r="F8497" s="95">
        <v>23785888</v>
      </c>
      <c r="G8497" s="95">
        <v>250</v>
      </c>
      <c r="H8497" s="93" t="s">
        <v>8976</v>
      </c>
      <c r="I8497" s="93" t="s">
        <v>23898</v>
      </c>
      <c r="J8497" s="93" t="s">
        <v>20879</v>
      </c>
      <c r="K8497" s="93" t="s">
        <v>4945</v>
      </c>
      <c r="L8497" s="14">
        <f>AND(vyberHrace&lt;&gt;"",ISNUMBER(SEARCH(vyberHrace,$B8497)))</f>
      </c>
      <c r="M8497" s="14">
        <f>AND($I8497=MID(kododd,1,2),$J8497=MID(kododd,3,3))</f>
      </c>
    </row>
    <row r="8498">
      <c r="A8498" s="95">
        <v>48642</v>
      </c>
      <c r="B8498" s="93" t="s">
        <v>14165</v>
      </c>
      <c r="C8498" s="93" t="s">
        <v>1408</v>
      </c>
      <c r="D8498" s="95">
        <v>1099</v>
      </c>
      <c r="F8498" s="95">
        <v>23735953</v>
      </c>
      <c r="G8498" s="95">
        <v>0</v>
      </c>
      <c r="H8498" s="93" t="s">
        <v>8976</v>
      </c>
      <c r="I8498" s="93" t="s">
        <v>23898</v>
      </c>
      <c r="J8498" s="93" t="s">
        <v>20847</v>
      </c>
      <c r="K8498" s="93" t="s">
        <v>5144</v>
      </c>
      <c r="L8498" s="14">
        <f>AND(vyberHrace&lt;&gt;"",ISNUMBER(SEARCH(vyberHrace,$B8498)))</f>
      </c>
      <c r="M8498" s="14">
        <f>AND($I8498=MID(kododd,1,2),$J8498=MID(kododd,3,3))</f>
      </c>
    </row>
    <row r="8499">
      <c r="A8499" s="95">
        <v>48643</v>
      </c>
      <c r="B8499" s="93" t="s">
        <v>14314</v>
      </c>
      <c r="C8499" s="93" t="s">
        <v>1422</v>
      </c>
      <c r="D8499" s="95">
        <v>1100</v>
      </c>
      <c r="F8499" s="95">
        <v>23746416</v>
      </c>
      <c r="G8499" s="95">
        <v>0</v>
      </c>
      <c r="H8499" s="93" t="s">
        <v>8976</v>
      </c>
      <c r="I8499" s="93" t="s">
        <v>23898</v>
      </c>
      <c r="J8499" s="93" t="s">
        <v>20847</v>
      </c>
      <c r="K8499" s="93" t="s">
        <v>5144</v>
      </c>
      <c r="L8499" s="14">
        <f>AND(vyberHrace&lt;&gt;"",ISNUMBER(SEARCH(vyberHrace,$B8499)))</f>
      </c>
      <c r="M8499" s="14">
        <f>AND($I8499=MID(kododd,1,2),$J8499=MID(kododd,3,3))</f>
      </c>
    </row>
    <row r="8500">
      <c r="A8500" s="95">
        <v>10287</v>
      </c>
      <c r="B8500" s="93" t="s">
        <v>14319</v>
      </c>
      <c r="C8500" s="93" t="s">
        <v>1428</v>
      </c>
      <c r="D8500" s="95">
        <v>1285</v>
      </c>
      <c r="G8500" s="95">
        <v>0</v>
      </c>
      <c r="H8500" s="93" t="s">
        <v>8976</v>
      </c>
      <c r="I8500" s="93" t="s">
        <v>23898</v>
      </c>
      <c r="J8500" s="93" t="s">
        <v>20855</v>
      </c>
      <c r="K8500" s="93" t="s">
        <v>148</v>
      </c>
      <c r="L8500" s="14">
        <f>AND(vyberHrace&lt;&gt;"",ISNUMBER(SEARCH(vyberHrace,$B8500)))</f>
      </c>
      <c r="M8500" s="14">
        <f>AND($I8500=MID(kododd,1,2),$J8500=MID(kododd,3,3))</f>
      </c>
    </row>
    <row r="8501">
      <c r="A8501" s="95">
        <v>61741</v>
      </c>
      <c r="B8501" s="93" t="s">
        <v>27891</v>
      </c>
      <c r="C8501" s="93" t="s">
        <v>1420</v>
      </c>
      <c r="G8501" s="95">
        <v>250</v>
      </c>
      <c r="H8501" s="93" t="s">
        <v>8976</v>
      </c>
      <c r="I8501" s="93" t="s">
        <v>23898</v>
      </c>
      <c r="J8501" s="93" t="s">
        <v>20847</v>
      </c>
      <c r="K8501" s="93" t="s">
        <v>5144</v>
      </c>
      <c r="L8501" s="14">
        <f>AND(vyberHrace&lt;&gt;"",ISNUMBER(SEARCH(vyberHrace,$B8501)))</f>
      </c>
      <c r="M8501" s="14">
        <f>AND($I8501=MID(kododd,1,2),$J8501=MID(kododd,3,3))</f>
      </c>
    </row>
    <row r="8502">
      <c r="A8502" s="95">
        <v>48908</v>
      </c>
      <c r="B8502" s="93" t="s">
        <v>14331</v>
      </c>
      <c r="C8502" s="93" t="s">
        <v>1410</v>
      </c>
      <c r="D8502" s="95">
        <v>1089</v>
      </c>
      <c r="F8502" s="95">
        <v>23754850</v>
      </c>
      <c r="G8502" s="95">
        <v>0</v>
      </c>
      <c r="H8502" s="93" t="s">
        <v>8976</v>
      </c>
      <c r="I8502" s="93" t="s">
        <v>23898</v>
      </c>
      <c r="J8502" s="93" t="s">
        <v>20847</v>
      </c>
      <c r="K8502" s="93" t="s">
        <v>5144</v>
      </c>
      <c r="L8502" s="14">
        <f>AND(vyberHrace&lt;&gt;"",ISNUMBER(SEARCH(vyberHrace,$B8502)))</f>
      </c>
      <c r="M8502" s="14">
        <f>AND($I8502=MID(kododd,1,2),$J8502=MID(kododd,3,3))</f>
      </c>
    </row>
    <row r="8503">
      <c r="A8503" s="95">
        <v>17664</v>
      </c>
      <c r="B8503" s="93" t="s">
        <v>14334</v>
      </c>
      <c r="C8503" s="93" t="s">
        <v>1443</v>
      </c>
      <c r="D8503" s="95">
        <v>1250</v>
      </c>
      <c r="F8503" s="95">
        <v>349542</v>
      </c>
      <c r="G8503" s="95">
        <v>250</v>
      </c>
      <c r="H8503" s="93" t="s">
        <v>8976</v>
      </c>
      <c r="I8503" s="93" t="s">
        <v>23898</v>
      </c>
      <c r="J8503" s="93" t="s">
        <v>20906</v>
      </c>
      <c r="K8503" s="93" t="s">
        <v>4891</v>
      </c>
      <c r="L8503" s="14">
        <f>AND(vyberHrace&lt;&gt;"",ISNUMBER(SEARCH(vyberHrace,$B8503)))</f>
      </c>
      <c r="M8503" s="14">
        <f>AND($I8503=MID(kododd,1,2),$J8503=MID(kododd,3,3))</f>
      </c>
    </row>
    <row r="8504">
      <c r="A8504" s="95">
        <v>1821</v>
      </c>
      <c r="B8504" s="93" t="s">
        <v>14335</v>
      </c>
      <c r="C8504" s="93" t="s">
        <v>1401</v>
      </c>
      <c r="D8504" s="95">
        <v>1698</v>
      </c>
      <c r="E8504" s="95">
        <v>1852</v>
      </c>
      <c r="F8504" s="95">
        <v>326208</v>
      </c>
      <c r="G8504" s="95">
        <v>250</v>
      </c>
      <c r="H8504" s="93" t="s">
        <v>8976</v>
      </c>
      <c r="I8504" s="93" t="s">
        <v>23898</v>
      </c>
      <c r="J8504" s="93" t="s">
        <v>20922</v>
      </c>
      <c r="K8504" s="93" t="s">
        <v>5566</v>
      </c>
      <c r="L8504" s="14">
        <f>AND(vyberHrace&lt;&gt;"",ISNUMBER(SEARCH(vyberHrace,$B8504)))</f>
      </c>
      <c r="M8504" s="14">
        <f>AND($I8504=MID(kododd,1,2),$J8504=MID(kododd,3,3))</f>
      </c>
    </row>
    <row r="8505">
      <c r="A8505" s="95">
        <v>47784</v>
      </c>
      <c r="B8505" s="93" t="s">
        <v>12817</v>
      </c>
      <c r="C8505" s="93" t="s">
        <v>3255</v>
      </c>
      <c r="D8505" s="95">
        <v>1974</v>
      </c>
      <c r="E8505" s="95">
        <v>1949</v>
      </c>
      <c r="F8505" s="95">
        <v>23718684</v>
      </c>
      <c r="G8505" s="95">
        <v>250</v>
      </c>
      <c r="H8505" s="93" t="s">
        <v>8976</v>
      </c>
      <c r="I8505" s="93" t="s">
        <v>23898</v>
      </c>
      <c r="J8505" s="93" t="s">
        <v>20847</v>
      </c>
      <c r="K8505" s="93" t="s">
        <v>5144</v>
      </c>
      <c r="L8505" s="14">
        <f>AND(vyberHrace&lt;&gt;"",ISNUMBER(SEARCH(vyberHrace,$B8505)))</f>
      </c>
      <c r="M8505" s="14">
        <f>AND($I8505=MID(kododd,1,2),$J8505=MID(kododd,3,3))</f>
      </c>
    </row>
    <row r="8506">
      <c r="A8506" s="95">
        <v>3634</v>
      </c>
      <c r="B8506" s="93" t="s">
        <v>9453</v>
      </c>
      <c r="C8506" s="93" t="s">
        <v>1435</v>
      </c>
      <c r="D8506" s="95">
        <v>1825</v>
      </c>
      <c r="E8506" s="95">
        <v>1865</v>
      </c>
      <c r="F8506" s="95">
        <v>391425</v>
      </c>
      <c r="G8506" s="95">
        <v>250</v>
      </c>
      <c r="H8506" s="93" t="s">
        <v>8976</v>
      </c>
      <c r="I8506" s="93" t="s">
        <v>23898</v>
      </c>
      <c r="J8506" s="93" t="s">
        <v>20859</v>
      </c>
      <c r="K8506" s="93" t="s">
        <v>11255</v>
      </c>
      <c r="L8506" s="14">
        <f>AND(vyberHrace&lt;&gt;"",ISNUMBER(SEARCH(vyberHrace,$B8506)))</f>
      </c>
      <c r="M8506" s="14">
        <f>AND($I8506=MID(kododd,1,2),$J8506=MID(kododd,3,3))</f>
      </c>
    </row>
    <row r="8507">
      <c r="A8507" s="95">
        <v>439</v>
      </c>
      <c r="B8507" s="93" t="s">
        <v>10286</v>
      </c>
      <c r="C8507" s="93" t="s">
        <v>1432</v>
      </c>
      <c r="D8507" s="95">
        <v>2052</v>
      </c>
      <c r="E8507" s="95">
        <v>2057</v>
      </c>
      <c r="F8507" s="95">
        <v>301710</v>
      </c>
      <c r="G8507" s="95">
        <v>250</v>
      </c>
      <c r="H8507" s="93" t="s">
        <v>8976</v>
      </c>
      <c r="I8507" s="93" t="s">
        <v>23898</v>
      </c>
      <c r="J8507" s="93" t="s">
        <v>20855</v>
      </c>
      <c r="K8507" s="93" t="s">
        <v>148</v>
      </c>
      <c r="L8507" s="14">
        <f>AND(vyberHrace&lt;&gt;"",ISNUMBER(SEARCH(vyberHrace,$B8507)))</f>
      </c>
      <c r="M8507" s="14">
        <f>AND($I8507=MID(kododd,1,2),$J8507=MID(kododd,3,3))</f>
      </c>
    </row>
    <row r="8508">
      <c r="A8508" s="95">
        <v>34704</v>
      </c>
      <c r="B8508" s="93" t="s">
        <v>10311</v>
      </c>
      <c r="C8508" s="93" t="s">
        <v>1444</v>
      </c>
      <c r="G8508" s="95">
        <v>0</v>
      </c>
      <c r="H8508" s="93" t="s">
        <v>8976</v>
      </c>
      <c r="I8508" s="93" t="s">
        <v>23898</v>
      </c>
      <c r="J8508" s="93" t="s">
        <v>20903</v>
      </c>
      <c r="K8508" s="93" t="s">
        <v>6920</v>
      </c>
      <c r="L8508" s="14">
        <f>AND(vyberHrace&lt;&gt;"",ISNUMBER(SEARCH(vyberHrace,$B8508)))</f>
      </c>
      <c r="M8508" s="14">
        <f>AND($I8508=MID(kododd,1,2),$J8508=MID(kododd,3,3))</f>
      </c>
    </row>
    <row r="8509">
      <c r="A8509" s="95">
        <v>1258</v>
      </c>
      <c r="B8509" s="93" t="s">
        <v>8161</v>
      </c>
      <c r="C8509" s="93" t="s">
        <v>1442</v>
      </c>
      <c r="D8509" s="95">
        <v>1891</v>
      </c>
      <c r="E8509" s="95">
        <v>1928</v>
      </c>
      <c r="F8509" s="95">
        <v>338621</v>
      </c>
      <c r="G8509" s="95">
        <v>250</v>
      </c>
      <c r="H8509" s="93" t="s">
        <v>8976</v>
      </c>
      <c r="I8509" s="93" t="s">
        <v>23898</v>
      </c>
      <c r="J8509" s="93" t="s">
        <v>20867</v>
      </c>
      <c r="K8509" s="93" t="s">
        <v>13687</v>
      </c>
      <c r="L8509" s="14">
        <f>AND(vyberHrace&lt;&gt;"",ISNUMBER(SEARCH(vyberHrace,$B8509)))</f>
      </c>
      <c r="M8509" s="14">
        <f>AND($I8509=MID(kododd,1,2),$J8509=MID(kododd,3,3))</f>
      </c>
    </row>
    <row r="8510">
      <c r="A8510" s="95">
        <v>9469</v>
      </c>
      <c r="B8510" s="93" t="s">
        <v>8167</v>
      </c>
      <c r="C8510" s="93" t="s">
        <v>1430</v>
      </c>
      <c r="D8510" s="95">
        <v>1456</v>
      </c>
      <c r="E8510" s="95">
        <v>1630</v>
      </c>
      <c r="F8510" s="95">
        <v>23727209</v>
      </c>
      <c r="G8510" s="95">
        <v>250</v>
      </c>
      <c r="H8510" s="93" t="s">
        <v>8976</v>
      </c>
      <c r="I8510" s="93" t="s">
        <v>23898</v>
      </c>
      <c r="J8510" s="93" t="s">
        <v>20902</v>
      </c>
      <c r="K8510" s="93" t="s">
        <v>5177</v>
      </c>
      <c r="L8510" s="14">
        <f>AND(vyberHrace&lt;&gt;"",ISNUMBER(SEARCH(vyberHrace,$B8510)))</f>
      </c>
      <c r="M8510" s="14">
        <f>AND($I8510=MID(kododd,1,2),$J8510=MID(kododd,3,3))</f>
      </c>
    </row>
    <row r="8511">
      <c r="A8511" s="95">
        <v>51405</v>
      </c>
      <c r="B8511" s="93" t="s">
        <v>7735</v>
      </c>
      <c r="C8511" s="93" t="s">
        <v>1410</v>
      </c>
      <c r="G8511" s="95">
        <v>0</v>
      </c>
      <c r="H8511" s="93" t="s">
        <v>8976</v>
      </c>
      <c r="I8511" s="93" t="s">
        <v>23898</v>
      </c>
      <c r="J8511" s="93" t="s">
        <v>20906</v>
      </c>
      <c r="K8511" s="93" t="s">
        <v>4891</v>
      </c>
      <c r="L8511" s="14">
        <f>AND(vyberHrace&lt;&gt;"",ISNUMBER(SEARCH(vyberHrace,$B8511)))</f>
      </c>
      <c r="M8511" s="14">
        <f>AND($I8511=MID(kododd,1,2),$J8511=MID(kododd,3,3))</f>
      </c>
    </row>
    <row r="8512">
      <c r="A8512" s="95">
        <v>6983</v>
      </c>
      <c r="B8512" s="93" t="s">
        <v>8178</v>
      </c>
      <c r="C8512" s="93" t="s">
        <v>1465</v>
      </c>
      <c r="D8512" s="95">
        <v>1618</v>
      </c>
      <c r="E8512" s="95">
        <v>1768</v>
      </c>
      <c r="F8512" s="95">
        <v>340847</v>
      </c>
      <c r="G8512" s="95">
        <v>250</v>
      </c>
      <c r="H8512" s="93" t="s">
        <v>8976</v>
      </c>
      <c r="I8512" s="93" t="s">
        <v>23898</v>
      </c>
      <c r="J8512" s="93" t="s">
        <v>20849</v>
      </c>
      <c r="K8512" s="93" t="s">
        <v>23909</v>
      </c>
      <c r="L8512" s="14">
        <f>AND(vyberHrace&lt;&gt;"",ISNUMBER(SEARCH(vyberHrace,$B8512)))</f>
      </c>
      <c r="M8512" s="14">
        <f>AND($I8512=MID(kododd,1,2),$J8512=MID(kododd,3,3))</f>
      </c>
    </row>
    <row r="8513">
      <c r="A8513" s="95">
        <v>8787</v>
      </c>
      <c r="B8513" s="93" t="s">
        <v>8179</v>
      </c>
      <c r="C8513" s="93" t="s">
        <v>1417</v>
      </c>
      <c r="D8513" s="95">
        <v>1288</v>
      </c>
      <c r="G8513" s="95">
        <v>0</v>
      </c>
      <c r="H8513" s="93" t="s">
        <v>8976</v>
      </c>
      <c r="I8513" s="93" t="s">
        <v>23898</v>
      </c>
      <c r="J8513" s="93" t="s">
        <v>20849</v>
      </c>
      <c r="K8513" s="93" t="s">
        <v>23909</v>
      </c>
      <c r="L8513" s="14">
        <f>AND(vyberHrace&lt;&gt;"",ISNUMBER(SEARCH(vyberHrace,$B8513)))</f>
      </c>
      <c r="M8513" s="14">
        <f>AND($I8513=MID(kododd,1,2),$J8513=MID(kododd,3,3))</f>
      </c>
    </row>
    <row r="8514">
      <c r="A8514" s="95">
        <v>55608</v>
      </c>
      <c r="B8514" s="93" t="s">
        <v>22111</v>
      </c>
      <c r="C8514" s="93" t="s">
        <v>1406</v>
      </c>
      <c r="G8514" s="95">
        <v>250</v>
      </c>
      <c r="H8514" s="93" t="s">
        <v>8976</v>
      </c>
      <c r="I8514" s="93" t="s">
        <v>23898</v>
      </c>
      <c r="J8514" s="93" t="s">
        <v>20925</v>
      </c>
      <c r="K8514" s="93" t="s">
        <v>1495</v>
      </c>
      <c r="L8514" s="14">
        <f>AND(vyberHrace&lt;&gt;"",ISNUMBER(SEARCH(vyberHrace,$B8514)))</f>
      </c>
      <c r="M8514" s="14">
        <f>AND($I8514=MID(kododd,1,2),$J8514=MID(kododd,3,3))</f>
      </c>
    </row>
    <row r="8515">
      <c r="A8515" s="95">
        <v>46393</v>
      </c>
      <c r="B8515" s="93" t="s">
        <v>8223</v>
      </c>
      <c r="C8515" s="93" t="s">
        <v>1427</v>
      </c>
      <c r="D8515" s="95">
        <v>1584</v>
      </c>
      <c r="E8515" s="95">
        <v>1761</v>
      </c>
      <c r="F8515" s="95">
        <v>23713070</v>
      </c>
      <c r="G8515" s="95">
        <v>250</v>
      </c>
      <c r="H8515" s="93" t="s">
        <v>8976</v>
      </c>
      <c r="I8515" s="93" t="s">
        <v>23898</v>
      </c>
      <c r="J8515" s="93" t="s">
        <v>20855</v>
      </c>
      <c r="K8515" s="93" t="s">
        <v>148</v>
      </c>
      <c r="L8515" s="14">
        <f>AND(vyberHrace&lt;&gt;"",ISNUMBER(SEARCH(vyberHrace,$B8515)))</f>
      </c>
      <c r="M8515" s="14">
        <f>AND($I8515=MID(kododd,1,2),$J8515=MID(kododd,3,3))</f>
      </c>
    </row>
    <row r="8516">
      <c r="A8516" s="95">
        <v>54999</v>
      </c>
      <c r="B8516" s="93" t="s">
        <v>2892</v>
      </c>
      <c r="C8516" s="93" t="s">
        <v>1422</v>
      </c>
      <c r="G8516" s="95">
        <v>0</v>
      </c>
      <c r="H8516" s="93" t="s">
        <v>8976</v>
      </c>
      <c r="I8516" s="93" t="s">
        <v>23898</v>
      </c>
      <c r="J8516" s="93" t="s">
        <v>20903</v>
      </c>
      <c r="K8516" s="93" t="s">
        <v>6920</v>
      </c>
      <c r="L8516" s="14">
        <f>AND(vyberHrace&lt;&gt;"",ISNUMBER(SEARCH(vyberHrace,$B8516)))</f>
      </c>
      <c r="M8516" s="14">
        <f>AND($I8516=MID(kododd,1,2),$J8516=MID(kododd,3,3))</f>
      </c>
    </row>
    <row r="8517">
      <c r="A8517" s="95">
        <v>45397</v>
      </c>
      <c r="B8517" s="93" t="s">
        <v>8238</v>
      </c>
      <c r="C8517" s="93" t="s">
        <v>1402</v>
      </c>
      <c r="D8517" s="95">
        <v>1111</v>
      </c>
      <c r="E8517" s="95">
        <v>1521</v>
      </c>
      <c r="F8517" s="95">
        <v>23721235</v>
      </c>
      <c r="G8517" s="95">
        <v>250</v>
      </c>
      <c r="H8517" s="93" t="s">
        <v>8976</v>
      </c>
      <c r="I8517" s="93" t="s">
        <v>23898</v>
      </c>
      <c r="J8517" s="93" t="s">
        <v>20847</v>
      </c>
      <c r="K8517" s="93" t="s">
        <v>5144</v>
      </c>
      <c r="L8517" s="14">
        <f>AND(vyberHrace&lt;&gt;"",ISNUMBER(SEARCH(vyberHrace,$B8517)))</f>
      </c>
      <c r="M8517" s="14">
        <f>AND($I8517=MID(kododd,1,2),$J8517=MID(kododd,3,3))</f>
      </c>
    </row>
    <row r="8518">
      <c r="A8518" s="95">
        <v>46590</v>
      </c>
      <c r="B8518" s="93" t="s">
        <v>8239</v>
      </c>
      <c r="C8518" s="93" t="s">
        <v>1400</v>
      </c>
      <c r="D8518" s="95">
        <v>1164</v>
      </c>
      <c r="E8518" s="95">
        <v>1442</v>
      </c>
      <c r="F8518" s="95">
        <v>23721243</v>
      </c>
      <c r="G8518" s="95">
        <v>250</v>
      </c>
      <c r="H8518" s="93" t="s">
        <v>8976</v>
      </c>
      <c r="I8518" s="93" t="s">
        <v>23898</v>
      </c>
      <c r="J8518" s="93" t="s">
        <v>20847</v>
      </c>
      <c r="K8518" s="93" t="s">
        <v>5144</v>
      </c>
      <c r="L8518" s="14">
        <f>AND(vyberHrace&lt;&gt;"",ISNUMBER(SEARCH(vyberHrace,$B8518)))</f>
      </c>
      <c r="M8518" s="14">
        <f>AND($I8518=MID(kododd,1,2),$J8518=MID(kododd,3,3))</f>
      </c>
    </row>
    <row r="8519">
      <c r="A8519" s="95">
        <v>48050</v>
      </c>
      <c r="B8519" s="93" t="s">
        <v>8249</v>
      </c>
      <c r="C8519" s="93" t="s">
        <v>1462</v>
      </c>
      <c r="G8519" s="95">
        <v>0</v>
      </c>
      <c r="H8519" s="93" t="s">
        <v>8976</v>
      </c>
      <c r="I8519" s="93" t="s">
        <v>23898</v>
      </c>
      <c r="J8519" s="93" t="s">
        <v>20890</v>
      </c>
      <c r="K8519" s="93" t="s">
        <v>246</v>
      </c>
      <c r="L8519" s="14">
        <f>AND(vyberHrace&lt;&gt;"",ISNUMBER(SEARCH(vyberHrace,$B8519)))</f>
      </c>
      <c r="M8519" s="14">
        <f>AND($I8519=MID(kododd,1,2),$J8519=MID(kododd,3,3))</f>
      </c>
    </row>
    <row r="8520">
      <c r="A8520" s="95">
        <v>58292</v>
      </c>
      <c r="B8520" s="93" t="s">
        <v>24805</v>
      </c>
      <c r="C8520" s="93" t="s">
        <v>1424</v>
      </c>
      <c r="F8520" s="95">
        <v>23785870</v>
      </c>
      <c r="G8520" s="95">
        <v>250</v>
      </c>
      <c r="H8520" s="93" t="s">
        <v>8976</v>
      </c>
      <c r="I8520" s="93" t="s">
        <v>23898</v>
      </c>
      <c r="J8520" s="93" t="s">
        <v>20847</v>
      </c>
      <c r="K8520" s="93" t="s">
        <v>5144</v>
      </c>
      <c r="L8520" s="14">
        <f>AND(vyberHrace&lt;&gt;"",ISNUMBER(SEARCH(vyberHrace,$B8520)))</f>
      </c>
      <c r="M8520" s="14">
        <f>AND($I8520=MID(kododd,1,2),$J8520=MID(kododd,3,3))</f>
      </c>
    </row>
    <row r="8521">
      <c r="A8521" s="95">
        <v>1683</v>
      </c>
      <c r="B8521" s="93" t="s">
        <v>10396</v>
      </c>
      <c r="C8521" s="93" t="s">
        <v>1469</v>
      </c>
      <c r="D8521" s="95">
        <v>1840</v>
      </c>
      <c r="E8521" s="95">
        <v>1914</v>
      </c>
      <c r="F8521" s="95">
        <v>340820</v>
      </c>
      <c r="G8521" s="95">
        <v>250</v>
      </c>
      <c r="H8521" s="93" t="s">
        <v>8976</v>
      </c>
      <c r="I8521" s="93" t="s">
        <v>23898</v>
      </c>
      <c r="J8521" s="93" t="s">
        <v>20906</v>
      </c>
      <c r="K8521" s="93" t="s">
        <v>4891</v>
      </c>
      <c r="L8521" s="14">
        <f>AND(vyberHrace&lt;&gt;"",ISNUMBER(SEARCH(vyberHrace,$B8521)))</f>
      </c>
      <c r="M8521" s="14">
        <f>AND($I8521=MID(kododd,1,2),$J8521=MID(kododd,3,3))</f>
      </c>
    </row>
    <row r="8522">
      <c r="A8522" s="95">
        <v>44540</v>
      </c>
      <c r="B8522" s="93" t="s">
        <v>8434</v>
      </c>
      <c r="C8522" s="93" t="s">
        <v>1402</v>
      </c>
      <c r="F8522" s="95">
        <v>23711566</v>
      </c>
      <c r="G8522" s="95">
        <v>0</v>
      </c>
      <c r="H8522" s="93" t="s">
        <v>8976</v>
      </c>
      <c r="I8522" s="93" t="s">
        <v>23898</v>
      </c>
      <c r="J8522" s="93" t="s">
        <v>20969</v>
      </c>
      <c r="K8522" s="93" t="s">
        <v>4717</v>
      </c>
      <c r="L8522" s="14">
        <f>AND(vyberHrace&lt;&gt;"",ISNUMBER(SEARCH(vyberHrace,$B8522)))</f>
      </c>
      <c r="M8522" s="14">
        <f>AND($I8522=MID(kododd,1,2),$J8522=MID(kododd,3,3))</f>
      </c>
    </row>
    <row r="8523">
      <c r="A8523" s="95">
        <v>3053</v>
      </c>
      <c r="B8523" s="93" t="s">
        <v>12815</v>
      </c>
      <c r="C8523" s="93" t="s">
        <v>1426</v>
      </c>
      <c r="D8523" s="95">
        <v>1710</v>
      </c>
      <c r="E8523" s="95">
        <v>1832</v>
      </c>
      <c r="F8523" s="95">
        <v>324540</v>
      </c>
      <c r="G8523" s="95">
        <v>250</v>
      </c>
      <c r="H8523" s="93" t="s">
        <v>8976</v>
      </c>
      <c r="I8523" s="93" t="s">
        <v>23898</v>
      </c>
      <c r="J8523" s="93" t="s">
        <v>20844</v>
      </c>
      <c r="K8523" s="93" t="s">
        <v>3601</v>
      </c>
      <c r="L8523" s="14">
        <f>AND(vyberHrace&lt;&gt;"",ISNUMBER(SEARCH(vyberHrace,$B8523)))</f>
      </c>
      <c r="M8523" s="14">
        <f>AND($I8523=MID(kododd,1,2),$J8523=MID(kododd,3,3))</f>
      </c>
    </row>
    <row r="8524">
      <c r="A8524" s="95">
        <v>59905</v>
      </c>
      <c r="B8524" s="93" t="s">
        <v>23026</v>
      </c>
      <c r="C8524" s="93" t="s">
        <v>1411</v>
      </c>
      <c r="G8524" s="95">
        <v>250</v>
      </c>
      <c r="H8524" s="93" t="s">
        <v>8976</v>
      </c>
      <c r="I8524" s="93" t="s">
        <v>23898</v>
      </c>
      <c r="J8524" s="93" t="s">
        <v>20860</v>
      </c>
      <c r="K8524" s="93" t="s">
        <v>5137</v>
      </c>
      <c r="L8524" s="14">
        <f>AND(vyberHrace&lt;&gt;"",ISNUMBER(SEARCH(vyberHrace,$B8524)))</f>
      </c>
      <c r="M8524" s="14">
        <f>AND($I8524=MID(kododd,1,2),$J8524=MID(kododd,3,3))</f>
      </c>
    </row>
    <row r="8525">
      <c r="A8525" s="95">
        <v>56802</v>
      </c>
      <c r="B8525" s="93" t="s">
        <v>22075</v>
      </c>
      <c r="C8525" s="93" t="s">
        <v>1420</v>
      </c>
      <c r="F8525" s="95">
        <v>23783419</v>
      </c>
      <c r="G8525" s="95">
        <v>0</v>
      </c>
      <c r="H8525" s="93" t="s">
        <v>8976</v>
      </c>
      <c r="I8525" s="93" t="s">
        <v>23898</v>
      </c>
      <c r="J8525" s="93" t="s">
        <v>20855</v>
      </c>
      <c r="K8525" s="93" t="s">
        <v>148</v>
      </c>
      <c r="L8525" s="14">
        <f>AND(vyberHrace&lt;&gt;"",ISNUMBER(SEARCH(vyberHrace,$B8525)))</f>
      </c>
      <c r="M8525" s="14">
        <f>AND($I8525=MID(kododd,1,2),$J8525=MID(kododd,3,3))</f>
      </c>
    </row>
    <row r="8526">
      <c r="A8526" s="95">
        <v>63088</v>
      </c>
      <c r="B8526" s="93" t="s">
        <v>28982</v>
      </c>
      <c r="C8526" s="93" t="s">
        <v>1450</v>
      </c>
      <c r="G8526" s="95">
        <v>250</v>
      </c>
      <c r="H8526" s="93" t="s">
        <v>8976</v>
      </c>
      <c r="I8526" s="93" t="s">
        <v>23898</v>
      </c>
      <c r="J8526" s="93" t="s">
        <v>20879</v>
      </c>
      <c r="K8526" s="93" t="s">
        <v>4945</v>
      </c>
      <c r="L8526" s="14">
        <f>AND(vyberHrace&lt;&gt;"",ISNUMBER(SEARCH(vyberHrace,$B8526)))</f>
      </c>
      <c r="M8526" s="14">
        <f>AND($I8526=MID(kododd,1,2),$J8526=MID(kododd,3,3))</f>
      </c>
    </row>
    <row r="8527">
      <c r="A8527" s="95">
        <v>7743</v>
      </c>
      <c r="B8527" s="93" t="s">
        <v>10688</v>
      </c>
      <c r="C8527" s="93" t="s">
        <v>1435</v>
      </c>
      <c r="D8527" s="95">
        <v>1492</v>
      </c>
      <c r="G8527" s="95">
        <v>0</v>
      </c>
      <c r="H8527" s="93" t="s">
        <v>8976</v>
      </c>
      <c r="I8527" s="93" t="s">
        <v>23898</v>
      </c>
      <c r="J8527" s="93" t="s">
        <v>20906</v>
      </c>
      <c r="K8527" s="93" t="s">
        <v>4891</v>
      </c>
      <c r="L8527" s="14">
        <f>AND(vyberHrace&lt;&gt;"",ISNUMBER(SEARCH(vyberHrace,$B8527)))</f>
      </c>
      <c r="M8527" s="14">
        <f>AND($I8527=MID(kododd,1,2),$J8527=MID(kododd,3,3))</f>
      </c>
    </row>
    <row r="8528">
      <c r="A8528" s="95">
        <v>17660</v>
      </c>
      <c r="B8528" s="93" t="s">
        <v>10690</v>
      </c>
      <c r="C8528" s="93" t="s">
        <v>1476</v>
      </c>
      <c r="D8528" s="95">
        <v>1626</v>
      </c>
      <c r="E8528" s="95">
        <v>1761</v>
      </c>
      <c r="F8528" s="95">
        <v>384836</v>
      </c>
      <c r="G8528" s="95">
        <v>250</v>
      </c>
      <c r="H8528" s="93" t="s">
        <v>8976</v>
      </c>
      <c r="I8528" s="93" t="s">
        <v>23898</v>
      </c>
      <c r="J8528" s="93" t="s">
        <v>20844</v>
      </c>
      <c r="K8528" s="93" t="s">
        <v>3601</v>
      </c>
      <c r="L8528" s="14">
        <f>AND(vyberHrace&lt;&gt;"",ISNUMBER(SEARCH(vyberHrace,$B8528)))</f>
      </c>
      <c r="M8528" s="14">
        <f>AND($I8528=MID(kododd,1,2),$J8528=MID(kododd,3,3))</f>
      </c>
    </row>
    <row r="8529">
      <c r="A8529" s="95">
        <v>36106</v>
      </c>
      <c r="B8529" s="93" t="s">
        <v>18826</v>
      </c>
      <c r="C8529" s="93" t="s">
        <v>1399</v>
      </c>
      <c r="G8529" s="95">
        <v>0</v>
      </c>
      <c r="H8529" s="93" t="s">
        <v>8976</v>
      </c>
      <c r="I8529" s="93" t="s">
        <v>23898</v>
      </c>
      <c r="J8529" s="93" t="s">
        <v>20903</v>
      </c>
      <c r="K8529" s="93" t="s">
        <v>6920</v>
      </c>
      <c r="L8529" s="14">
        <f>AND(vyberHrace&lt;&gt;"",ISNUMBER(SEARCH(vyberHrace,$B8529)))</f>
      </c>
      <c r="M8529" s="14">
        <f>AND($I8529=MID(kododd,1,2),$J8529=MID(kododd,3,3))</f>
      </c>
    </row>
    <row r="8530">
      <c r="A8530" s="95">
        <v>42115</v>
      </c>
      <c r="B8530" s="93" t="s">
        <v>18829</v>
      </c>
      <c r="C8530" s="93" t="s">
        <v>1419</v>
      </c>
      <c r="D8530" s="95">
        <v>1973</v>
      </c>
      <c r="E8530" s="95">
        <v>2010</v>
      </c>
      <c r="F8530" s="95">
        <v>23704047</v>
      </c>
      <c r="G8530" s="95">
        <v>250</v>
      </c>
      <c r="H8530" s="93" t="s">
        <v>8976</v>
      </c>
      <c r="I8530" s="93" t="s">
        <v>23898</v>
      </c>
      <c r="J8530" s="93" t="s">
        <v>20847</v>
      </c>
      <c r="K8530" s="93" t="s">
        <v>5144</v>
      </c>
      <c r="L8530" s="14">
        <f>AND(vyberHrace&lt;&gt;"",ISNUMBER(SEARCH(vyberHrace,$B8530)))</f>
      </c>
      <c r="M8530" s="14">
        <f>AND($I8530=MID(kododd,1,2),$J8530=MID(kododd,3,3))</f>
      </c>
    </row>
    <row r="8531">
      <c r="A8531" s="95">
        <v>36702</v>
      </c>
      <c r="B8531" s="93" t="s">
        <v>10773</v>
      </c>
      <c r="C8531" s="93" t="s">
        <v>1444</v>
      </c>
      <c r="D8531" s="95">
        <v>1822</v>
      </c>
      <c r="E8531" s="95">
        <v>1938</v>
      </c>
      <c r="F8531" s="95">
        <v>391298</v>
      </c>
      <c r="G8531" s="95">
        <v>250</v>
      </c>
      <c r="H8531" s="93" t="s">
        <v>8976</v>
      </c>
      <c r="I8531" s="93" t="s">
        <v>23898</v>
      </c>
      <c r="J8531" s="93" t="s">
        <v>20847</v>
      </c>
      <c r="K8531" s="93" t="s">
        <v>5144</v>
      </c>
      <c r="L8531" s="14">
        <f>AND(vyberHrace&lt;&gt;"",ISNUMBER(SEARCH(vyberHrace,$B8531)))</f>
      </c>
      <c r="M8531" s="14">
        <f>AND($I8531=MID(kododd,1,2),$J8531=MID(kododd,3,3))</f>
      </c>
    </row>
    <row r="8532">
      <c r="A8532" s="95">
        <v>49432</v>
      </c>
      <c r="B8532" s="93" t="s">
        <v>10774</v>
      </c>
      <c r="C8532" s="93" t="s">
        <v>1412</v>
      </c>
      <c r="D8532" s="95">
        <v>1024</v>
      </c>
      <c r="F8532" s="95">
        <v>23752351</v>
      </c>
      <c r="G8532" s="95">
        <v>0</v>
      </c>
      <c r="H8532" s="93" t="s">
        <v>8976</v>
      </c>
      <c r="I8532" s="93" t="s">
        <v>23898</v>
      </c>
      <c r="J8532" s="93" t="s">
        <v>20922</v>
      </c>
      <c r="K8532" s="93" t="s">
        <v>5566</v>
      </c>
      <c r="L8532" s="14">
        <f>AND(vyberHrace&lt;&gt;"",ISNUMBER(SEARCH(vyberHrace,$B8532)))</f>
      </c>
      <c r="M8532" s="14">
        <f>AND($I8532=MID(kododd,1,2),$J8532=MID(kododd,3,3))</f>
      </c>
    </row>
    <row r="8533">
      <c r="A8533" s="95">
        <v>3913</v>
      </c>
      <c r="B8533" s="93" t="s">
        <v>10775</v>
      </c>
      <c r="C8533" s="93" t="s">
        <v>1405</v>
      </c>
      <c r="D8533" s="95">
        <v>1826</v>
      </c>
      <c r="E8533" s="95">
        <v>1935</v>
      </c>
      <c r="F8533" s="95">
        <v>323187</v>
      </c>
      <c r="G8533" s="95">
        <v>0</v>
      </c>
      <c r="H8533" s="93" t="s">
        <v>8976</v>
      </c>
      <c r="I8533" s="93" t="s">
        <v>23898</v>
      </c>
      <c r="J8533" s="93" t="s">
        <v>20867</v>
      </c>
      <c r="K8533" s="93" t="s">
        <v>13687</v>
      </c>
      <c r="L8533" s="14">
        <f>AND(vyberHrace&lt;&gt;"",ISNUMBER(SEARCH(vyberHrace,$B8533)))</f>
      </c>
      <c r="M8533" s="14">
        <f>AND($I8533=MID(kododd,1,2),$J8533=MID(kododd,3,3))</f>
      </c>
    </row>
    <row r="8534">
      <c r="A8534" s="95">
        <v>3823</v>
      </c>
      <c r="B8534" s="93" t="s">
        <v>10655</v>
      </c>
      <c r="C8534" s="93" t="s">
        <v>1427</v>
      </c>
      <c r="D8534" s="95">
        <v>1883</v>
      </c>
      <c r="E8534" s="95">
        <v>1931</v>
      </c>
      <c r="F8534" s="95">
        <v>324612</v>
      </c>
      <c r="G8534" s="95">
        <v>250</v>
      </c>
      <c r="H8534" s="93" t="s">
        <v>8976</v>
      </c>
      <c r="I8534" s="93" t="s">
        <v>23898</v>
      </c>
      <c r="J8534" s="93" t="s">
        <v>20902</v>
      </c>
      <c r="K8534" s="93" t="s">
        <v>5177</v>
      </c>
      <c r="L8534" s="14">
        <f>AND(vyberHrace&lt;&gt;"",ISNUMBER(SEARCH(vyberHrace,$B8534)))</f>
      </c>
      <c r="M8534" s="14">
        <f>AND($I8534=MID(kododd,1,2),$J8534=MID(kododd,3,3))</f>
      </c>
    </row>
    <row r="8535">
      <c r="A8535" s="95">
        <v>28026</v>
      </c>
      <c r="B8535" s="93" t="s">
        <v>10659</v>
      </c>
      <c r="C8535" s="93" t="s">
        <v>1449</v>
      </c>
      <c r="D8535" s="95">
        <v>1711</v>
      </c>
      <c r="E8535" s="95">
        <v>1818</v>
      </c>
      <c r="F8535" s="95">
        <v>338338</v>
      </c>
      <c r="G8535" s="95">
        <v>250</v>
      </c>
      <c r="H8535" s="93" t="s">
        <v>8976</v>
      </c>
      <c r="I8535" s="93" t="s">
        <v>23898</v>
      </c>
      <c r="J8535" s="93" t="s">
        <v>20860</v>
      </c>
      <c r="K8535" s="93" t="s">
        <v>5137</v>
      </c>
      <c r="L8535" s="14">
        <f>AND(vyberHrace&lt;&gt;"",ISNUMBER(SEARCH(vyberHrace,$B8535)))</f>
      </c>
      <c r="M8535" s="14">
        <f>AND($I8535=MID(kododd,1,2),$J8535=MID(kododd,3,3))</f>
      </c>
    </row>
    <row r="8536">
      <c r="A8536" s="95">
        <v>9066</v>
      </c>
      <c r="B8536" s="93" t="s">
        <v>10664</v>
      </c>
      <c r="C8536" s="93" t="s">
        <v>1460</v>
      </c>
      <c r="D8536" s="95">
        <v>1356</v>
      </c>
      <c r="F8536" s="95">
        <v>23738944</v>
      </c>
      <c r="G8536" s="95">
        <v>0</v>
      </c>
      <c r="H8536" s="93" t="s">
        <v>8976</v>
      </c>
      <c r="I8536" s="93" t="s">
        <v>23898</v>
      </c>
      <c r="J8536" s="93" t="s">
        <v>20906</v>
      </c>
      <c r="K8536" s="93" t="s">
        <v>4891</v>
      </c>
      <c r="L8536" s="14">
        <f>AND(vyberHrace&lt;&gt;"",ISNUMBER(SEARCH(vyberHrace,$B8536)))</f>
      </c>
      <c r="M8536" s="14">
        <f>AND($I8536=MID(kododd,1,2),$J8536=MID(kododd,3,3))</f>
      </c>
    </row>
    <row r="8537">
      <c r="A8537" s="95">
        <v>221</v>
      </c>
      <c r="B8537" s="93" t="s">
        <v>10665</v>
      </c>
      <c r="C8537" s="93" t="s">
        <v>1425</v>
      </c>
      <c r="D8537" s="95">
        <v>2049</v>
      </c>
      <c r="E8537" s="95">
        <v>2050</v>
      </c>
      <c r="F8537" s="95">
        <v>304778</v>
      </c>
      <c r="G8537" s="95">
        <v>250</v>
      </c>
      <c r="H8537" s="93" t="s">
        <v>8976</v>
      </c>
      <c r="I8537" s="93" t="s">
        <v>23898</v>
      </c>
      <c r="J8537" s="93" t="s">
        <v>20844</v>
      </c>
      <c r="K8537" s="93" t="s">
        <v>3601</v>
      </c>
      <c r="L8537" s="14">
        <f>AND(vyberHrace&lt;&gt;"",ISNUMBER(SEARCH(vyberHrace,$B8537)))</f>
      </c>
      <c r="M8537" s="14">
        <f>AND($I8537=MID(kododd,1,2),$J8537=MID(kododd,3,3))</f>
      </c>
    </row>
    <row r="8538">
      <c r="A8538" s="95">
        <v>62397</v>
      </c>
      <c r="B8538" s="93" t="s">
        <v>28566</v>
      </c>
      <c r="C8538" s="93" t="s">
        <v>1411</v>
      </c>
      <c r="G8538" s="95">
        <v>250</v>
      </c>
      <c r="H8538" s="93" t="s">
        <v>8976</v>
      </c>
      <c r="I8538" s="93" t="s">
        <v>23898</v>
      </c>
      <c r="J8538" s="93" t="s">
        <v>20847</v>
      </c>
      <c r="K8538" s="93" t="s">
        <v>5144</v>
      </c>
      <c r="L8538" s="14">
        <f>AND(vyberHrace&lt;&gt;"",ISNUMBER(SEARCH(vyberHrace,$B8538)))</f>
      </c>
      <c r="M8538" s="14">
        <f>AND($I8538=MID(kododd,1,2),$J8538=MID(kododd,3,3))</f>
      </c>
    </row>
    <row r="8539">
      <c r="A8539" s="95">
        <v>7517</v>
      </c>
      <c r="B8539" s="93" t="s">
        <v>12992</v>
      </c>
      <c r="C8539" s="93" t="s">
        <v>1432</v>
      </c>
      <c r="D8539" s="95">
        <v>1735</v>
      </c>
      <c r="E8539" s="95">
        <v>1823</v>
      </c>
      <c r="F8539" s="95">
        <v>347310</v>
      </c>
      <c r="G8539" s="95">
        <v>250</v>
      </c>
      <c r="H8539" s="93" t="s">
        <v>8976</v>
      </c>
      <c r="I8539" s="93" t="s">
        <v>23898</v>
      </c>
      <c r="J8539" s="93" t="s">
        <v>20849</v>
      </c>
      <c r="K8539" s="93" t="s">
        <v>23909</v>
      </c>
      <c r="L8539" s="14">
        <f>AND(vyberHrace&lt;&gt;"",ISNUMBER(SEARCH(vyberHrace,$B8539)))</f>
      </c>
      <c r="M8539" s="14">
        <f>AND($I8539=MID(kododd,1,2),$J8539=MID(kododd,3,3))</f>
      </c>
    </row>
    <row r="8540">
      <c r="A8540" s="95">
        <v>50916</v>
      </c>
      <c r="B8540" s="93" t="s">
        <v>6828</v>
      </c>
      <c r="C8540" s="93" t="s">
        <v>1402</v>
      </c>
      <c r="D8540" s="95">
        <v>1079</v>
      </c>
      <c r="G8540" s="95">
        <v>0</v>
      </c>
      <c r="H8540" s="93" t="s">
        <v>8976</v>
      </c>
      <c r="I8540" s="93" t="s">
        <v>23898</v>
      </c>
      <c r="J8540" s="93" t="s">
        <v>20847</v>
      </c>
      <c r="K8540" s="93" t="s">
        <v>5144</v>
      </c>
      <c r="L8540" s="14">
        <f>AND(vyberHrace&lt;&gt;"",ISNUMBER(SEARCH(vyberHrace,$B8540)))</f>
      </c>
      <c r="M8540" s="14">
        <f>AND($I8540=MID(kododd,1,2),$J8540=MID(kododd,3,3))</f>
      </c>
    </row>
    <row r="8541">
      <c r="A8541" s="95">
        <v>42283</v>
      </c>
      <c r="B8541" s="93" t="s">
        <v>12994</v>
      </c>
      <c r="C8541" s="93" t="s">
        <v>1404</v>
      </c>
      <c r="D8541" s="95">
        <v>1733</v>
      </c>
      <c r="E8541" s="95">
        <v>1826</v>
      </c>
      <c r="F8541" s="95">
        <v>23728108</v>
      </c>
      <c r="G8541" s="95">
        <v>250</v>
      </c>
      <c r="H8541" s="93" t="s">
        <v>8976</v>
      </c>
      <c r="I8541" s="93" t="s">
        <v>23898</v>
      </c>
      <c r="J8541" s="93" t="s">
        <v>20867</v>
      </c>
      <c r="K8541" s="93" t="s">
        <v>13687</v>
      </c>
      <c r="L8541" s="14">
        <f>AND(vyberHrace&lt;&gt;"",ISNUMBER(SEARCH(vyberHrace,$B8541)))</f>
      </c>
      <c r="M8541" s="14">
        <f>AND($I8541=MID(kododd,1,2),$J8541=MID(kododd,3,3))</f>
      </c>
    </row>
    <row r="8542">
      <c r="A8542" s="95">
        <v>16613</v>
      </c>
      <c r="B8542" s="93" t="s">
        <v>13009</v>
      </c>
      <c r="C8542" s="93" t="s">
        <v>1441</v>
      </c>
      <c r="D8542" s="95">
        <v>1558</v>
      </c>
      <c r="G8542" s="95">
        <v>250</v>
      </c>
      <c r="H8542" s="93" t="s">
        <v>8976</v>
      </c>
      <c r="I8542" s="93" t="s">
        <v>23898</v>
      </c>
      <c r="J8542" s="93" t="s">
        <v>20922</v>
      </c>
      <c r="K8542" s="93" t="s">
        <v>5566</v>
      </c>
      <c r="L8542" s="14">
        <f>AND(vyberHrace&lt;&gt;"",ISNUMBER(SEARCH(vyberHrace,$B8542)))</f>
      </c>
      <c r="M8542" s="14">
        <f>AND($I8542=MID(kododd,1,2),$J8542=MID(kododd,3,3))</f>
      </c>
    </row>
    <row r="8543">
      <c r="A8543" s="95">
        <v>62880</v>
      </c>
      <c r="B8543" s="93" t="s">
        <v>28983</v>
      </c>
      <c r="C8543" s="93" t="s">
        <v>1450</v>
      </c>
      <c r="G8543" s="95">
        <v>250</v>
      </c>
      <c r="H8543" s="93" t="s">
        <v>8976</v>
      </c>
      <c r="I8543" s="93" t="s">
        <v>23898</v>
      </c>
      <c r="J8543" s="93" t="s">
        <v>20849</v>
      </c>
      <c r="K8543" s="93" t="s">
        <v>23909</v>
      </c>
      <c r="L8543" s="14">
        <f>AND(vyberHrace&lt;&gt;"",ISNUMBER(SEARCH(vyberHrace,$B8543)))</f>
      </c>
      <c r="M8543" s="14">
        <f>AND($I8543=MID(kododd,1,2),$J8543=MID(kododd,3,3))</f>
      </c>
    </row>
    <row r="8544">
      <c r="A8544" s="95">
        <v>365</v>
      </c>
      <c r="B8544" s="93" t="s">
        <v>13018</v>
      </c>
      <c r="C8544" s="93" t="s">
        <v>1413</v>
      </c>
      <c r="D8544" s="95">
        <v>2074</v>
      </c>
      <c r="E8544" s="95">
        <v>2091</v>
      </c>
      <c r="F8544" s="95">
        <v>313149</v>
      </c>
      <c r="G8544" s="95">
        <v>250</v>
      </c>
      <c r="H8544" s="93" t="s">
        <v>8976</v>
      </c>
      <c r="I8544" s="93" t="s">
        <v>23898</v>
      </c>
      <c r="J8544" s="93" t="s">
        <v>20922</v>
      </c>
      <c r="K8544" s="93" t="s">
        <v>5566</v>
      </c>
      <c r="L8544" s="14">
        <f>AND(vyberHrace&lt;&gt;"",ISNUMBER(SEARCH(vyberHrace,$B8544)))</f>
      </c>
      <c r="M8544" s="14">
        <f>AND($I8544=MID(kododd,1,2),$J8544=MID(kododd,3,3))</f>
      </c>
    </row>
    <row r="8545">
      <c r="A8545" s="95">
        <v>63814</v>
      </c>
      <c r="B8545" s="93" t="s">
        <v>29983</v>
      </c>
      <c r="C8545" s="93" t="s">
        <v>1488</v>
      </c>
      <c r="G8545" s="95">
        <v>250</v>
      </c>
      <c r="H8545" s="93" t="s">
        <v>8976</v>
      </c>
      <c r="I8545" s="93" t="s">
        <v>23898</v>
      </c>
      <c r="J8545" s="93" t="s">
        <v>20922</v>
      </c>
      <c r="K8545" s="93" t="s">
        <v>5566</v>
      </c>
      <c r="L8545" s="14">
        <f>AND(vyberHrace&lt;&gt;"",ISNUMBER(SEARCH(vyberHrace,$B8545)))</f>
      </c>
      <c r="M8545" s="14">
        <f>AND($I8545=MID(kododd,1,2),$J8545=MID(kododd,3,3))</f>
      </c>
    </row>
    <row r="8546">
      <c r="A8546" s="95">
        <v>12169</v>
      </c>
      <c r="B8546" s="93" t="s">
        <v>13019</v>
      </c>
      <c r="C8546" s="93" t="s">
        <v>1461</v>
      </c>
      <c r="D8546" s="95">
        <v>2160</v>
      </c>
      <c r="E8546" s="95">
        <v>2188</v>
      </c>
      <c r="F8546" s="95">
        <v>324035</v>
      </c>
      <c r="G8546" s="95">
        <v>250</v>
      </c>
      <c r="H8546" s="93" t="s">
        <v>8976</v>
      </c>
      <c r="I8546" s="93" t="s">
        <v>23898</v>
      </c>
      <c r="J8546" s="93" t="s">
        <v>20922</v>
      </c>
      <c r="K8546" s="93" t="s">
        <v>5566</v>
      </c>
      <c r="L8546" s="14">
        <f>AND(vyberHrace&lt;&gt;"",ISNUMBER(SEARCH(vyberHrace,$B8546)))</f>
      </c>
      <c r="M8546" s="14">
        <f>AND($I8546=MID(kododd,1,2),$J8546=MID(kododd,3,3))</f>
      </c>
    </row>
    <row r="8547">
      <c r="A8547" s="95">
        <v>49319</v>
      </c>
      <c r="B8547" s="93" t="s">
        <v>13030</v>
      </c>
      <c r="C8547" s="93" t="s">
        <v>1410</v>
      </c>
      <c r="D8547" s="95">
        <v>1100</v>
      </c>
      <c r="F8547" s="95">
        <v>23754796</v>
      </c>
      <c r="G8547" s="95">
        <v>0</v>
      </c>
      <c r="H8547" s="93" t="s">
        <v>8976</v>
      </c>
      <c r="I8547" s="93" t="s">
        <v>23898</v>
      </c>
      <c r="J8547" s="93" t="s">
        <v>20847</v>
      </c>
      <c r="K8547" s="93" t="s">
        <v>5144</v>
      </c>
      <c r="L8547" s="14">
        <f>AND(vyberHrace&lt;&gt;"",ISNUMBER(SEARCH(vyberHrace,$B8547)))</f>
      </c>
      <c r="M8547" s="14">
        <f>AND($I8547=MID(kododd,1,2),$J8547=MID(kododd,3,3))</f>
      </c>
    </row>
    <row r="8548">
      <c r="A8548" s="95">
        <v>46639</v>
      </c>
      <c r="B8548" s="93" t="s">
        <v>13032</v>
      </c>
      <c r="C8548" s="93" t="s">
        <v>1410</v>
      </c>
      <c r="D8548" s="95">
        <v>1441</v>
      </c>
      <c r="E8548" s="95">
        <v>1804</v>
      </c>
      <c r="F8548" s="95">
        <v>23743620</v>
      </c>
      <c r="G8548" s="95">
        <v>250</v>
      </c>
      <c r="H8548" s="93" t="s">
        <v>8976</v>
      </c>
      <c r="I8548" s="93" t="s">
        <v>23898</v>
      </c>
      <c r="J8548" s="93" t="s">
        <v>20902</v>
      </c>
      <c r="K8548" s="93" t="s">
        <v>5177</v>
      </c>
      <c r="L8548" s="14">
        <f>AND(vyberHrace&lt;&gt;"",ISNUMBER(SEARCH(vyberHrace,$B8548)))</f>
      </c>
      <c r="M8548" s="14">
        <f>AND($I8548=MID(kododd,1,2),$J8548=MID(kododd,3,3))</f>
      </c>
    </row>
    <row r="8549">
      <c r="A8549" s="95">
        <v>38314</v>
      </c>
      <c r="B8549" s="93" t="s">
        <v>13033</v>
      </c>
      <c r="C8549" s="93" t="s">
        <v>1399</v>
      </c>
      <c r="D8549" s="95">
        <v>1651</v>
      </c>
      <c r="E8549" s="95">
        <v>1768</v>
      </c>
      <c r="F8549" s="95">
        <v>391611</v>
      </c>
      <c r="G8549" s="95">
        <v>250</v>
      </c>
      <c r="H8549" s="93" t="s">
        <v>8976</v>
      </c>
      <c r="I8549" s="93" t="s">
        <v>23898</v>
      </c>
      <c r="J8549" s="93" t="s">
        <v>20902</v>
      </c>
      <c r="K8549" s="93" t="s">
        <v>5177</v>
      </c>
      <c r="L8549" s="14">
        <f>AND(vyberHrace&lt;&gt;"",ISNUMBER(SEARCH(vyberHrace,$B8549)))</f>
      </c>
      <c r="M8549" s="14">
        <f>AND($I8549=MID(kododd,1,2),$J8549=MID(kododd,3,3))</f>
      </c>
    </row>
    <row r="8550">
      <c r="A8550" s="95">
        <v>38692</v>
      </c>
      <c r="B8550" s="93" t="s">
        <v>13149</v>
      </c>
      <c r="C8550" s="93" t="s">
        <v>1438</v>
      </c>
      <c r="D8550" s="95">
        <v>1370</v>
      </c>
      <c r="E8550" s="95">
        <v>1645</v>
      </c>
      <c r="F8550" s="95">
        <v>23711574</v>
      </c>
      <c r="G8550" s="95">
        <v>0</v>
      </c>
      <c r="H8550" s="93" t="s">
        <v>8976</v>
      </c>
      <c r="I8550" s="93" t="s">
        <v>23898</v>
      </c>
      <c r="J8550" s="93" t="s">
        <v>20843</v>
      </c>
      <c r="K8550" s="93" t="s">
        <v>5564</v>
      </c>
      <c r="L8550" s="14">
        <f>AND(vyberHrace&lt;&gt;"",ISNUMBER(SEARCH(vyberHrace,$B8550)))</f>
      </c>
      <c r="M8550" s="14">
        <f>AND($I8550=MID(kododd,1,2),$J8550=MID(kododd,3,3))</f>
      </c>
    </row>
    <row r="8551">
      <c r="A8551" s="95">
        <v>59172</v>
      </c>
      <c r="B8551" s="93" t="s">
        <v>25605</v>
      </c>
      <c r="C8551" s="93" t="s">
        <v>1450</v>
      </c>
      <c r="G8551" s="95">
        <v>250</v>
      </c>
      <c r="H8551" s="93" t="s">
        <v>8976</v>
      </c>
      <c r="I8551" s="93" t="s">
        <v>23898</v>
      </c>
      <c r="J8551" s="93" t="s">
        <v>20879</v>
      </c>
      <c r="K8551" s="93" t="s">
        <v>4945</v>
      </c>
      <c r="L8551" s="14">
        <f>AND(vyberHrace&lt;&gt;"",ISNUMBER(SEARCH(vyberHrace,$B8551)))</f>
      </c>
      <c r="M8551" s="14">
        <f>AND($I8551=MID(kododd,1,2),$J8551=MID(kododd,3,3))</f>
      </c>
    </row>
    <row r="8552">
      <c r="A8552" s="95">
        <v>61336</v>
      </c>
      <c r="B8552" s="93" t="s">
        <v>27534</v>
      </c>
      <c r="C8552" s="93" t="s">
        <v>1487</v>
      </c>
      <c r="G8552" s="95">
        <v>250</v>
      </c>
      <c r="H8552" s="93" t="s">
        <v>8976</v>
      </c>
      <c r="I8552" s="93" t="s">
        <v>23898</v>
      </c>
      <c r="J8552" s="93" t="s">
        <v>20879</v>
      </c>
      <c r="K8552" s="93" t="s">
        <v>4945</v>
      </c>
      <c r="L8552" s="14">
        <f>AND(vyberHrace&lt;&gt;"",ISNUMBER(SEARCH(vyberHrace,$B8552)))</f>
      </c>
      <c r="M8552" s="14">
        <f>AND($I8552=MID(kododd,1,2),$J8552=MID(kododd,3,3))</f>
      </c>
    </row>
    <row r="8553">
      <c r="A8553" s="95">
        <v>61339</v>
      </c>
      <c r="B8553" s="93" t="s">
        <v>27536</v>
      </c>
      <c r="C8553" s="93" t="s">
        <v>1487</v>
      </c>
      <c r="G8553" s="95">
        <v>250</v>
      </c>
      <c r="H8553" s="93" t="s">
        <v>8976</v>
      </c>
      <c r="I8553" s="93" t="s">
        <v>23898</v>
      </c>
      <c r="J8553" s="93" t="s">
        <v>20879</v>
      </c>
      <c r="K8553" s="93" t="s">
        <v>4945</v>
      </c>
      <c r="L8553" s="14">
        <f>AND(vyberHrace&lt;&gt;"",ISNUMBER(SEARCH(vyberHrace,$B8553)))</f>
      </c>
      <c r="M8553" s="14">
        <f>AND($I8553=MID(kododd,1,2),$J8553=MID(kododd,3,3))</f>
      </c>
    </row>
    <row r="8554">
      <c r="A8554" s="95">
        <v>39321</v>
      </c>
      <c r="B8554" s="93" t="s">
        <v>9298</v>
      </c>
      <c r="C8554" s="93" t="s">
        <v>1419</v>
      </c>
      <c r="D8554" s="95">
        <v>1854</v>
      </c>
      <c r="E8554" s="95">
        <v>1919</v>
      </c>
      <c r="F8554" s="95">
        <v>392189</v>
      </c>
      <c r="G8554" s="95">
        <v>250</v>
      </c>
      <c r="H8554" s="93" t="s">
        <v>8976</v>
      </c>
      <c r="I8554" s="93" t="s">
        <v>23898</v>
      </c>
      <c r="J8554" s="93" t="s">
        <v>20847</v>
      </c>
      <c r="K8554" s="93" t="s">
        <v>5144</v>
      </c>
      <c r="L8554" s="14">
        <f>AND(vyberHrace&lt;&gt;"",ISNUMBER(SEARCH(vyberHrace,$B8554)))</f>
      </c>
      <c r="M8554" s="14">
        <f>AND($I8554=MID(kododd,1,2),$J8554=MID(kododd,3,3))</f>
      </c>
    </row>
    <row r="8555">
      <c r="A8555" s="95">
        <v>43314</v>
      </c>
      <c r="B8555" s="93" t="s">
        <v>9301</v>
      </c>
      <c r="C8555" s="93" t="s">
        <v>1399</v>
      </c>
      <c r="D8555" s="95">
        <v>1243</v>
      </c>
      <c r="E8555" s="95">
        <v>1512</v>
      </c>
      <c r="F8555" s="95">
        <v>23704055</v>
      </c>
      <c r="G8555" s="95">
        <v>0</v>
      </c>
      <c r="H8555" s="93" t="s">
        <v>8976</v>
      </c>
      <c r="I8555" s="93" t="s">
        <v>23898</v>
      </c>
      <c r="J8555" s="93" t="s">
        <v>20880</v>
      </c>
      <c r="K8555" s="93" t="s">
        <v>6862</v>
      </c>
      <c r="L8555" s="14">
        <f>AND(vyberHrace&lt;&gt;"",ISNUMBER(SEARCH(vyberHrace,$B8555)))</f>
      </c>
      <c r="M8555" s="14">
        <f>AND($I8555=MID(kododd,1,2),$J8555=MID(kododd,3,3))</f>
      </c>
    </row>
    <row r="8556">
      <c r="A8556" s="95">
        <v>46026</v>
      </c>
      <c r="B8556" s="93" t="s">
        <v>9302</v>
      </c>
      <c r="C8556" s="93" t="s">
        <v>3255</v>
      </c>
      <c r="D8556" s="95">
        <v>1083</v>
      </c>
      <c r="F8556" s="95">
        <v>23728043</v>
      </c>
      <c r="G8556" s="95">
        <v>250</v>
      </c>
      <c r="H8556" s="93" t="s">
        <v>8976</v>
      </c>
      <c r="I8556" s="93" t="s">
        <v>23898</v>
      </c>
      <c r="J8556" s="93" t="s">
        <v>20880</v>
      </c>
      <c r="K8556" s="93" t="s">
        <v>6862</v>
      </c>
      <c r="L8556" s="14">
        <f>AND(vyberHrace&lt;&gt;"",ISNUMBER(SEARCH(vyberHrace,$B8556)))</f>
      </c>
      <c r="M8556" s="14">
        <f>AND($I8556=MID(kododd,1,2),$J8556=MID(kododd,3,3))</f>
      </c>
    </row>
    <row r="8557">
      <c r="A8557" s="95">
        <v>17717</v>
      </c>
      <c r="B8557" s="93" t="s">
        <v>9306</v>
      </c>
      <c r="C8557" s="93" t="s">
        <v>1455</v>
      </c>
      <c r="D8557" s="95">
        <v>1329</v>
      </c>
      <c r="E8557" s="95">
        <v>1577</v>
      </c>
      <c r="F8557" s="95">
        <v>23709677</v>
      </c>
      <c r="G8557" s="95">
        <v>250</v>
      </c>
      <c r="H8557" s="93" t="s">
        <v>8976</v>
      </c>
      <c r="I8557" s="93" t="s">
        <v>23898</v>
      </c>
      <c r="J8557" s="93" t="s">
        <v>20969</v>
      </c>
      <c r="K8557" s="93" t="s">
        <v>4717</v>
      </c>
      <c r="L8557" s="14">
        <f>AND(vyberHrace&lt;&gt;"",ISNUMBER(SEARCH(vyberHrace,$B8557)))</f>
      </c>
      <c r="M8557" s="14">
        <f>AND($I8557=MID(kododd,1,2),$J8557=MID(kododd,3,3))</f>
      </c>
    </row>
    <row r="8558">
      <c r="A8558" s="95">
        <v>14549</v>
      </c>
      <c r="B8558" s="93" t="s">
        <v>15508</v>
      </c>
      <c r="C8558" s="93" t="s">
        <v>1431</v>
      </c>
      <c r="D8558" s="95">
        <v>2064</v>
      </c>
      <c r="E8558" s="95">
        <v>2022</v>
      </c>
      <c r="F8558" s="95">
        <v>331325</v>
      </c>
      <c r="G8558" s="95">
        <v>0</v>
      </c>
      <c r="H8558" s="93" t="s">
        <v>8976</v>
      </c>
      <c r="I8558" s="93" t="s">
        <v>23898</v>
      </c>
      <c r="J8558" s="93" t="s">
        <v>20860</v>
      </c>
      <c r="K8558" s="93" t="s">
        <v>5137</v>
      </c>
      <c r="L8558" s="14">
        <f>AND(vyberHrace&lt;&gt;"",ISNUMBER(SEARCH(vyberHrace,$B8558)))</f>
      </c>
      <c r="M8558" s="14">
        <f>AND($I8558=MID(kododd,1,2),$J8558=MID(kododd,3,3))</f>
      </c>
    </row>
    <row r="8559">
      <c r="A8559" s="95">
        <v>47916</v>
      </c>
      <c r="B8559" s="93" t="s">
        <v>15513</v>
      </c>
      <c r="C8559" s="93" t="s">
        <v>1430</v>
      </c>
      <c r="D8559" s="95">
        <v>1589</v>
      </c>
      <c r="E8559" s="95">
        <v>1759</v>
      </c>
      <c r="F8559" s="95">
        <v>23719052</v>
      </c>
      <c r="G8559" s="95">
        <v>250</v>
      </c>
      <c r="H8559" s="93" t="s">
        <v>8976</v>
      </c>
      <c r="I8559" s="93" t="s">
        <v>23898</v>
      </c>
      <c r="J8559" s="93" t="s">
        <v>20879</v>
      </c>
      <c r="K8559" s="93" t="s">
        <v>4945</v>
      </c>
      <c r="L8559" s="14">
        <f>AND(vyberHrace&lt;&gt;"",ISNUMBER(SEARCH(vyberHrace,$B8559)))</f>
      </c>
      <c r="M8559" s="14">
        <f>AND($I8559=MID(kododd,1,2),$J8559=MID(kododd,3,3))</f>
      </c>
    </row>
    <row r="8560">
      <c r="A8560" s="95">
        <v>49474</v>
      </c>
      <c r="B8560" s="93" t="s">
        <v>15514</v>
      </c>
      <c r="C8560" s="93" t="s">
        <v>3255</v>
      </c>
      <c r="D8560" s="95">
        <v>1423</v>
      </c>
      <c r="E8560" s="95">
        <v>1583</v>
      </c>
      <c r="F8560" s="95">
        <v>23727160</v>
      </c>
      <c r="G8560" s="95">
        <v>0</v>
      </c>
      <c r="H8560" s="93" t="s">
        <v>8976</v>
      </c>
      <c r="I8560" s="93" t="s">
        <v>23898</v>
      </c>
      <c r="J8560" s="93" t="s">
        <v>20922</v>
      </c>
      <c r="K8560" s="93" t="s">
        <v>5566</v>
      </c>
      <c r="L8560" s="14">
        <f>AND(vyberHrace&lt;&gt;"",ISNUMBER(SEARCH(vyberHrace,$B8560)))</f>
      </c>
      <c r="M8560" s="14">
        <f>AND($I8560=MID(kododd,1,2),$J8560=MID(kododd,3,3))</f>
      </c>
    </row>
    <row r="8561">
      <c r="A8561" s="95">
        <v>62191</v>
      </c>
      <c r="B8561" s="93" t="s">
        <v>28984</v>
      </c>
      <c r="C8561" s="93" t="s">
        <v>1486</v>
      </c>
      <c r="F8561" s="95">
        <v>571000232</v>
      </c>
      <c r="G8561" s="95">
        <v>250</v>
      </c>
      <c r="H8561" s="93" t="s">
        <v>8976</v>
      </c>
      <c r="I8561" s="93" t="s">
        <v>23898</v>
      </c>
      <c r="J8561" s="93" t="s">
        <v>20925</v>
      </c>
      <c r="K8561" s="93" t="s">
        <v>1495</v>
      </c>
      <c r="L8561" s="14">
        <f>AND(vyberHrace&lt;&gt;"",ISNUMBER(SEARCH(vyberHrace,$B8561)))</f>
      </c>
      <c r="M8561" s="14">
        <f>AND($I8561=MID(kododd,1,2),$J8561=MID(kododd,3,3))</f>
      </c>
    </row>
    <row r="8562">
      <c r="A8562" s="95">
        <v>57966</v>
      </c>
      <c r="B8562" s="93" t="s">
        <v>24506</v>
      </c>
      <c r="C8562" s="93" t="s">
        <v>1475</v>
      </c>
      <c r="G8562" s="95">
        <v>0</v>
      </c>
      <c r="H8562" s="93" t="s">
        <v>8976</v>
      </c>
      <c r="I8562" s="93" t="s">
        <v>23898</v>
      </c>
      <c r="J8562" s="93" t="s">
        <v>20903</v>
      </c>
      <c r="K8562" s="93" t="s">
        <v>6920</v>
      </c>
      <c r="L8562" s="14">
        <f>AND(vyberHrace&lt;&gt;"",ISNUMBER(SEARCH(vyberHrace,$B8562)))</f>
      </c>
      <c r="M8562" s="14">
        <f>AND($I8562=MID(kododd,1,2),$J8562=MID(kododd,3,3))</f>
      </c>
    </row>
    <row r="8563">
      <c r="A8563" s="95">
        <v>49780</v>
      </c>
      <c r="B8563" s="93" t="s">
        <v>2157</v>
      </c>
      <c r="C8563" s="93" t="s">
        <v>1402</v>
      </c>
      <c r="G8563" s="95">
        <v>0</v>
      </c>
      <c r="H8563" s="93" t="s">
        <v>8976</v>
      </c>
      <c r="I8563" s="93" t="s">
        <v>23898</v>
      </c>
      <c r="J8563" s="93" t="s">
        <v>20879</v>
      </c>
      <c r="K8563" s="93" t="s">
        <v>4945</v>
      </c>
      <c r="L8563" s="14">
        <f>AND(vyberHrace&lt;&gt;"",ISNUMBER(SEARCH(vyberHrace,$B8563)))</f>
      </c>
      <c r="M8563" s="14">
        <f>AND($I8563=MID(kododd,1,2),$J8563=MID(kododd,3,3))</f>
      </c>
    </row>
    <row r="8564">
      <c r="A8564" s="95">
        <v>14742</v>
      </c>
      <c r="B8564" s="93" t="s">
        <v>17841</v>
      </c>
      <c r="C8564" s="93" t="s">
        <v>1404</v>
      </c>
      <c r="D8564" s="95">
        <v>1565</v>
      </c>
      <c r="E8564" s="95">
        <v>1777</v>
      </c>
      <c r="F8564" s="95">
        <v>395773</v>
      </c>
      <c r="G8564" s="95">
        <v>250</v>
      </c>
      <c r="H8564" s="93" t="s">
        <v>8976</v>
      </c>
      <c r="I8564" s="93" t="s">
        <v>23898</v>
      </c>
      <c r="J8564" s="93" t="s">
        <v>20844</v>
      </c>
      <c r="K8564" s="93" t="s">
        <v>3601</v>
      </c>
      <c r="L8564" s="14">
        <f>AND(vyberHrace&lt;&gt;"",ISNUMBER(SEARCH(vyberHrace,$B8564)))</f>
      </c>
      <c r="M8564" s="14">
        <f>AND($I8564=MID(kododd,1,2),$J8564=MID(kododd,3,3))</f>
      </c>
    </row>
    <row r="8565">
      <c r="A8565" s="95">
        <v>36444</v>
      </c>
      <c r="B8565" s="93" t="s">
        <v>17848</v>
      </c>
      <c r="C8565" s="93" t="s">
        <v>1459</v>
      </c>
      <c r="D8565" s="95">
        <v>1710</v>
      </c>
      <c r="E8565" s="95">
        <v>1963</v>
      </c>
      <c r="F8565" s="95">
        <v>389820</v>
      </c>
      <c r="G8565" s="95">
        <v>250</v>
      </c>
      <c r="H8565" s="93" t="s">
        <v>8976</v>
      </c>
      <c r="I8565" s="93" t="s">
        <v>23898</v>
      </c>
      <c r="J8565" s="93" t="s">
        <v>20906</v>
      </c>
      <c r="K8565" s="93" t="s">
        <v>4891</v>
      </c>
      <c r="L8565" s="14">
        <f>AND(vyberHrace&lt;&gt;"",ISNUMBER(SEARCH(vyberHrace,$B8565)))</f>
      </c>
      <c r="M8565" s="14">
        <f>AND($I8565=MID(kododd,1,2),$J8565=MID(kododd,3,3))</f>
      </c>
    </row>
    <row r="8566">
      <c r="A8566" s="95">
        <v>53876</v>
      </c>
      <c r="B8566" s="93" t="s">
        <v>2860</v>
      </c>
      <c r="C8566" s="93" t="s">
        <v>1420</v>
      </c>
      <c r="D8566" s="95">
        <v>1081</v>
      </c>
      <c r="G8566" s="95">
        <v>250</v>
      </c>
      <c r="H8566" s="93" t="s">
        <v>8976</v>
      </c>
      <c r="I8566" s="93" t="s">
        <v>23898</v>
      </c>
      <c r="J8566" s="93" t="s">
        <v>20880</v>
      </c>
      <c r="K8566" s="93" t="s">
        <v>6862</v>
      </c>
      <c r="L8566" s="14">
        <f>AND(vyberHrace&lt;&gt;"",ISNUMBER(SEARCH(vyberHrace,$B8566)))</f>
      </c>
      <c r="M8566" s="14">
        <f>AND($I8566=MID(kododd,1,2),$J8566=MID(kododd,3,3))</f>
      </c>
    </row>
    <row r="8567">
      <c r="A8567" s="95">
        <v>53875</v>
      </c>
      <c r="B8567" s="93" t="s">
        <v>2861</v>
      </c>
      <c r="C8567" s="93" t="s">
        <v>1422</v>
      </c>
      <c r="D8567" s="95">
        <v>1425</v>
      </c>
      <c r="E8567" s="95">
        <v>1662</v>
      </c>
      <c r="F8567" s="95">
        <v>23774398</v>
      </c>
      <c r="G8567" s="95">
        <v>250</v>
      </c>
      <c r="H8567" s="93" t="s">
        <v>8976</v>
      </c>
      <c r="I8567" s="93" t="s">
        <v>23898</v>
      </c>
      <c r="J8567" s="93" t="s">
        <v>20855</v>
      </c>
      <c r="K8567" s="93" t="s">
        <v>148</v>
      </c>
      <c r="L8567" s="14">
        <f>AND(vyberHrace&lt;&gt;"",ISNUMBER(SEARCH(vyberHrace,$B8567)))</f>
      </c>
      <c r="M8567" s="14">
        <f>AND($I8567=MID(kododd,1,2),$J8567=MID(kododd,3,3))</f>
      </c>
    </row>
    <row r="8568">
      <c r="A8568" s="95">
        <v>56950</v>
      </c>
      <c r="B8568" s="93" t="s">
        <v>22085</v>
      </c>
      <c r="C8568" s="93" t="s">
        <v>1411</v>
      </c>
      <c r="F8568" s="95">
        <v>23771283</v>
      </c>
      <c r="G8568" s="95">
        <v>0</v>
      </c>
      <c r="H8568" s="93" t="s">
        <v>8976</v>
      </c>
      <c r="I8568" s="93" t="s">
        <v>23898</v>
      </c>
      <c r="J8568" s="93" t="s">
        <v>20847</v>
      </c>
      <c r="K8568" s="93" t="s">
        <v>5144</v>
      </c>
      <c r="L8568" s="14">
        <f>AND(vyberHrace&lt;&gt;"",ISNUMBER(SEARCH(vyberHrace,$B8568)))</f>
      </c>
      <c r="M8568" s="14">
        <f>AND($I8568=MID(kododd,1,2),$J8568=MID(kododd,3,3))</f>
      </c>
    </row>
    <row r="8569">
      <c r="A8569" s="95">
        <v>63986</v>
      </c>
      <c r="B8569" s="93" t="s">
        <v>30144</v>
      </c>
      <c r="C8569" s="93" t="s">
        <v>1411</v>
      </c>
      <c r="D8569" s="95">
        <v>80575</v>
      </c>
      <c r="E8569" s="95">
        <v>80575</v>
      </c>
      <c r="G8569" s="95">
        <v>250</v>
      </c>
      <c r="H8569" s="93" t="s">
        <v>8976</v>
      </c>
      <c r="I8569" s="93" t="s">
        <v>23898</v>
      </c>
      <c r="J8569" s="93" t="s">
        <v>20847</v>
      </c>
      <c r="K8569" s="93" t="s">
        <v>5144</v>
      </c>
      <c r="L8569" s="14">
        <f>AND(vyberHrace&lt;&gt;"",ISNUMBER(SEARCH(vyberHrace,$B8569)))</f>
      </c>
      <c r="M8569" s="14">
        <f>AND($I8569=MID(kododd,1,2),$J8569=MID(kododd,3,3))</f>
      </c>
    </row>
    <row r="8570">
      <c r="A8570" s="95">
        <v>54558</v>
      </c>
      <c r="B8570" s="93" t="s">
        <v>2882</v>
      </c>
      <c r="C8570" s="93" t="s">
        <v>1424</v>
      </c>
      <c r="D8570" s="95">
        <v>1017</v>
      </c>
      <c r="F8570" s="95">
        <v>23771291</v>
      </c>
      <c r="G8570" s="95">
        <v>250</v>
      </c>
      <c r="H8570" s="93" t="s">
        <v>8976</v>
      </c>
      <c r="I8570" s="93" t="s">
        <v>23898</v>
      </c>
      <c r="J8570" s="93" t="s">
        <v>20922</v>
      </c>
      <c r="K8570" s="93" t="s">
        <v>5566</v>
      </c>
      <c r="L8570" s="14">
        <f>AND(vyberHrace&lt;&gt;"",ISNUMBER(SEARCH(vyberHrace,$B8570)))</f>
      </c>
      <c r="M8570" s="14">
        <f>AND($I8570=MID(kododd,1,2),$J8570=MID(kododd,3,3))</f>
      </c>
    </row>
    <row r="8571">
      <c r="A8571" s="95">
        <v>48427</v>
      </c>
      <c r="B8571" s="93" t="s">
        <v>10314</v>
      </c>
      <c r="C8571" s="93" t="s">
        <v>1422</v>
      </c>
      <c r="D8571" s="95">
        <v>1100</v>
      </c>
      <c r="F8571" s="95">
        <v>23754826</v>
      </c>
      <c r="G8571" s="95">
        <v>0</v>
      </c>
      <c r="H8571" s="93" t="s">
        <v>8976</v>
      </c>
      <c r="I8571" s="93" t="s">
        <v>23898</v>
      </c>
      <c r="J8571" s="93" t="s">
        <v>20922</v>
      </c>
      <c r="K8571" s="93" t="s">
        <v>5566</v>
      </c>
      <c r="L8571" s="14">
        <f>AND(vyberHrace&lt;&gt;"",ISNUMBER(SEARCH(vyberHrace,$B8571)))</f>
      </c>
      <c r="M8571" s="14">
        <f>AND($I8571=MID(kododd,1,2),$J8571=MID(kododd,3,3))</f>
      </c>
    </row>
    <row r="8572">
      <c r="A8572" s="95">
        <v>3147</v>
      </c>
      <c r="B8572" s="93" t="s">
        <v>10315</v>
      </c>
      <c r="C8572" s="93" t="s">
        <v>1404</v>
      </c>
      <c r="D8572" s="95">
        <v>2103</v>
      </c>
      <c r="E8572" s="95">
        <v>2130</v>
      </c>
      <c r="F8572" s="95">
        <v>311910</v>
      </c>
      <c r="G8572" s="95">
        <v>250</v>
      </c>
      <c r="H8572" s="93" t="s">
        <v>8976</v>
      </c>
      <c r="I8572" s="93" t="s">
        <v>23898</v>
      </c>
      <c r="J8572" s="93" t="s">
        <v>20922</v>
      </c>
      <c r="K8572" s="93" t="s">
        <v>5566</v>
      </c>
      <c r="L8572" s="14">
        <f>AND(vyberHrace&lt;&gt;"",ISNUMBER(SEARCH(vyberHrace,$B8572)))</f>
      </c>
      <c r="M8572" s="14">
        <f>AND($I8572=MID(kododd,1,2),$J8572=MID(kododd,3,3))</f>
      </c>
    </row>
    <row r="8573">
      <c r="A8573" s="95">
        <v>33500</v>
      </c>
      <c r="B8573" s="93" t="s">
        <v>10322</v>
      </c>
      <c r="C8573" s="93" t="s">
        <v>1431</v>
      </c>
      <c r="D8573" s="95">
        <v>1734</v>
      </c>
      <c r="E8573" s="95">
        <v>1848</v>
      </c>
      <c r="F8573" s="95">
        <v>346179</v>
      </c>
      <c r="G8573" s="95">
        <v>0</v>
      </c>
      <c r="H8573" s="93" t="s">
        <v>8976</v>
      </c>
      <c r="I8573" s="93" t="s">
        <v>23898</v>
      </c>
      <c r="J8573" s="93" t="s">
        <v>20880</v>
      </c>
      <c r="K8573" s="93" t="s">
        <v>6862</v>
      </c>
      <c r="L8573" s="14">
        <f>AND(vyberHrace&lt;&gt;"",ISNUMBER(SEARCH(vyberHrace,$B8573)))</f>
      </c>
      <c r="M8573" s="14">
        <f>AND($I8573=MID(kododd,1,2),$J8573=MID(kododd,3,3))</f>
      </c>
    </row>
    <row r="8574">
      <c r="A8574" s="95">
        <v>17630</v>
      </c>
      <c r="B8574" s="93" t="s">
        <v>10329</v>
      </c>
      <c r="C8574" s="93" t="s">
        <v>1475</v>
      </c>
      <c r="D8574" s="95">
        <v>1644</v>
      </c>
      <c r="E8574" s="95">
        <v>1738</v>
      </c>
      <c r="F8574" s="95">
        <v>339210</v>
      </c>
      <c r="G8574" s="95">
        <v>250</v>
      </c>
      <c r="H8574" s="93" t="s">
        <v>8976</v>
      </c>
      <c r="I8574" s="93" t="s">
        <v>23898</v>
      </c>
      <c r="J8574" s="93" t="s">
        <v>20847</v>
      </c>
      <c r="K8574" s="93" t="s">
        <v>5144</v>
      </c>
      <c r="L8574" s="14">
        <f>AND(vyberHrace&lt;&gt;"",ISNUMBER(SEARCH(vyberHrace,$B8574)))</f>
      </c>
      <c r="M8574" s="14">
        <f>AND($I8574=MID(kododd,1,2),$J8574=MID(kododd,3,3))</f>
      </c>
    </row>
    <row r="8575">
      <c r="A8575" s="95">
        <v>46162</v>
      </c>
      <c r="B8575" s="93" t="s">
        <v>10332</v>
      </c>
      <c r="C8575" s="93" t="s">
        <v>1414</v>
      </c>
      <c r="G8575" s="95">
        <v>0</v>
      </c>
      <c r="H8575" s="93" t="s">
        <v>8976</v>
      </c>
      <c r="I8575" s="93" t="s">
        <v>23898</v>
      </c>
      <c r="J8575" s="93" t="s">
        <v>20906</v>
      </c>
      <c r="K8575" s="93" t="s">
        <v>4891</v>
      </c>
      <c r="L8575" s="14">
        <f>AND(vyberHrace&lt;&gt;"",ISNUMBER(SEARCH(vyberHrace,$B8575)))</f>
      </c>
      <c r="M8575" s="14">
        <f>AND($I8575=MID(kododd,1,2),$J8575=MID(kododd,3,3))</f>
      </c>
    </row>
    <row r="8576">
      <c r="A8576" s="95">
        <v>7520</v>
      </c>
      <c r="B8576" s="93" t="s">
        <v>10343</v>
      </c>
      <c r="C8576" s="93" t="s">
        <v>1433</v>
      </c>
      <c r="D8576" s="95">
        <v>1924</v>
      </c>
      <c r="E8576" s="95">
        <v>1937</v>
      </c>
      <c r="F8576" s="95">
        <v>332054</v>
      </c>
      <c r="G8576" s="95">
        <v>250</v>
      </c>
      <c r="H8576" s="93" t="s">
        <v>8976</v>
      </c>
      <c r="I8576" s="93" t="s">
        <v>23898</v>
      </c>
      <c r="J8576" s="93" t="s">
        <v>20894</v>
      </c>
      <c r="K8576" s="93" t="s">
        <v>6910</v>
      </c>
      <c r="L8576" s="14">
        <f>AND(vyberHrace&lt;&gt;"",ISNUMBER(SEARCH(vyberHrace,$B8576)))</f>
      </c>
      <c r="M8576" s="14">
        <f>AND($I8576=MID(kododd,1,2),$J8576=MID(kododd,3,3))</f>
      </c>
    </row>
    <row r="8577">
      <c r="A8577" s="95">
        <v>61344</v>
      </c>
      <c r="B8577" s="93" t="s">
        <v>27540</v>
      </c>
      <c r="C8577" s="93" t="s">
        <v>1486</v>
      </c>
      <c r="G8577" s="95">
        <v>250</v>
      </c>
      <c r="H8577" s="93" t="s">
        <v>8976</v>
      </c>
      <c r="I8577" s="93" t="s">
        <v>23898</v>
      </c>
      <c r="J8577" s="93" t="s">
        <v>20879</v>
      </c>
      <c r="K8577" s="93" t="s">
        <v>4945</v>
      </c>
      <c r="L8577" s="14">
        <f>AND(vyberHrace&lt;&gt;"",ISNUMBER(SEARCH(vyberHrace,$B8577)))</f>
      </c>
      <c r="M8577" s="14">
        <f>AND($I8577=MID(kododd,1,2),$J8577=MID(kododd,3,3))</f>
      </c>
    </row>
    <row r="8578">
      <c r="A8578" s="95">
        <v>212</v>
      </c>
      <c r="B8578" s="93" t="s">
        <v>20110</v>
      </c>
      <c r="C8578" s="93" t="s">
        <v>1465</v>
      </c>
      <c r="D8578" s="95">
        <v>2129</v>
      </c>
      <c r="E8578" s="95">
        <v>2109</v>
      </c>
      <c r="F8578" s="95">
        <v>301060</v>
      </c>
      <c r="G8578" s="95">
        <v>250</v>
      </c>
      <c r="H8578" s="93" t="s">
        <v>8976</v>
      </c>
      <c r="I8578" s="93" t="s">
        <v>23898</v>
      </c>
      <c r="J8578" s="93" t="s">
        <v>20969</v>
      </c>
      <c r="K8578" s="93" t="s">
        <v>4717</v>
      </c>
      <c r="L8578" s="14">
        <f>AND(vyberHrace&lt;&gt;"",ISNUMBER(SEARCH(vyberHrace,$B8578)))</f>
      </c>
      <c r="M8578" s="14">
        <f>AND($I8578=MID(kododd,1,2),$J8578=MID(kododd,3,3))</f>
      </c>
    </row>
    <row r="8579">
      <c r="A8579" s="95">
        <v>45054</v>
      </c>
      <c r="B8579" s="93" t="s">
        <v>20115</v>
      </c>
      <c r="C8579" s="93" t="s">
        <v>1398</v>
      </c>
      <c r="D8579" s="95">
        <v>1300</v>
      </c>
      <c r="G8579" s="95">
        <v>0</v>
      </c>
      <c r="H8579" s="93" t="s">
        <v>8976</v>
      </c>
      <c r="I8579" s="93" t="s">
        <v>23898</v>
      </c>
      <c r="J8579" s="93" t="s">
        <v>20937</v>
      </c>
      <c r="K8579" s="93" t="s">
        <v>401</v>
      </c>
      <c r="L8579" s="14">
        <f>AND(vyberHrace&lt;&gt;"",ISNUMBER(SEARCH(vyberHrace,$B8579)))</f>
      </c>
      <c r="M8579" s="14">
        <f>AND($I8579=MID(kododd,1,2),$J8579=MID(kododd,3,3))</f>
      </c>
    </row>
    <row r="8580">
      <c r="A8580" s="95">
        <v>46286</v>
      </c>
      <c r="B8580" s="93" t="s">
        <v>19230</v>
      </c>
      <c r="C8580" s="93" t="s">
        <v>3255</v>
      </c>
      <c r="F8580" s="95">
        <v>23711604</v>
      </c>
      <c r="G8580" s="95">
        <v>0</v>
      </c>
      <c r="H8580" s="93" t="s">
        <v>8976</v>
      </c>
      <c r="I8580" s="93" t="s">
        <v>23898</v>
      </c>
      <c r="J8580" s="93" t="s">
        <v>20843</v>
      </c>
      <c r="K8580" s="93" t="s">
        <v>5564</v>
      </c>
      <c r="L8580" s="14">
        <f>AND(vyberHrace&lt;&gt;"",ISNUMBER(SEARCH(vyberHrace,$B8580)))</f>
      </c>
      <c r="M8580" s="14">
        <f>AND($I8580=MID(kododd,1,2),$J8580=MID(kododd,3,3))</f>
      </c>
    </row>
    <row r="8581">
      <c r="A8581" s="95">
        <v>61109</v>
      </c>
      <c r="B8581" s="93" t="s">
        <v>13854</v>
      </c>
      <c r="C8581" s="93" t="s">
        <v>1420</v>
      </c>
      <c r="G8581" s="95">
        <v>250</v>
      </c>
      <c r="H8581" s="93" t="s">
        <v>8976</v>
      </c>
      <c r="I8581" s="93" t="s">
        <v>23898</v>
      </c>
      <c r="J8581" s="93" t="s">
        <v>20922</v>
      </c>
      <c r="K8581" s="93" t="s">
        <v>5566</v>
      </c>
      <c r="L8581" s="14">
        <f>AND(vyberHrace&lt;&gt;"",ISNUMBER(SEARCH(vyberHrace,$B8581)))</f>
      </c>
      <c r="M8581" s="14">
        <f>AND($I8581=MID(kododd,1,2),$J8581=MID(kododd,3,3))</f>
      </c>
    </row>
    <row r="8582">
      <c r="A8582" s="95">
        <v>60599</v>
      </c>
      <c r="B8582" s="93" t="s">
        <v>27020</v>
      </c>
      <c r="C8582" s="93" t="s">
        <v>1450</v>
      </c>
      <c r="G8582" s="95">
        <v>0</v>
      </c>
      <c r="H8582" s="93" t="s">
        <v>8976</v>
      </c>
      <c r="I8582" s="93" t="s">
        <v>23898</v>
      </c>
      <c r="J8582" s="93" t="s">
        <v>20849</v>
      </c>
      <c r="K8582" s="93" t="s">
        <v>23909</v>
      </c>
      <c r="L8582" s="14">
        <f>AND(vyberHrace&lt;&gt;"",ISNUMBER(SEARCH(vyberHrace,$B8582)))</f>
      </c>
      <c r="M8582" s="14">
        <f>AND($I8582=MID(kododd,1,2),$J8582=MID(kododd,3,3))</f>
      </c>
    </row>
    <row r="8583">
      <c r="A8583" s="95">
        <v>35366</v>
      </c>
      <c r="B8583" s="93" t="s">
        <v>19243</v>
      </c>
      <c r="C8583" s="93" t="s">
        <v>1462</v>
      </c>
      <c r="D8583" s="95">
        <v>1657</v>
      </c>
      <c r="E8583" s="95">
        <v>1808</v>
      </c>
      <c r="F8583" s="95">
        <v>348996</v>
      </c>
      <c r="G8583" s="95">
        <v>0</v>
      </c>
      <c r="H8583" s="93" t="s">
        <v>8976</v>
      </c>
      <c r="I8583" s="93" t="s">
        <v>23898</v>
      </c>
      <c r="J8583" s="93" t="s">
        <v>20906</v>
      </c>
      <c r="K8583" s="93" t="s">
        <v>4891</v>
      </c>
      <c r="L8583" s="14">
        <f>AND(vyberHrace&lt;&gt;"",ISNUMBER(SEARCH(vyberHrace,$B8583)))</f>
      </c>
      <c r="M8583" s="14">
        <f>AND($I8583=MID(kododd,1,2),$J8583=MID(kododd,3,3))</f>
      </c>
    </row>
    <row r="8584">
      <c r="A8584" s="95">
        <v>717</v>
      </c>
      <c r="B8584" s="93" t="s">
        <v>19252</v>
      </c>
      <c r="C8584" s="93" t="s">
        <v>1456</v>
      </c>
      <c r="D8584" s="95">
        <v>2003</v>
      </c>
      <c r="E8584" s="95">
        <v>2017</v>
      </c>
      <c r="F8584" s="95">
        <v>338478</v>
      </c>
      <c r="G8584" s="95">
        <v>250</v>
      </c>
      <c r="H8584" s="93" t="s">
        <v>8976</v>
      </c>
      <c r="I8584" s="93" t="s">
        <v>23898</v>
      </c>
      <c r="J8584" s="93" t="s">
        <v>20855</v>
      </c>
      <c r="K8584" s="93" t="s">
        <v>148</v>
      </c>
      <c r="L8584" s="14">
        <f>AND(vyberHrace&lt;&gt;"",ISNUMBER(SEARCH(vyberHrace,$B8584)))</f>
      </c>
      <c r="M8584" s="14">
        <f>AND($I8584=MID(kododd,1,2),$J8584=MID(kododd,3,3))</f>
      </c>
    </row>
    <row r="8585">
      <c r="A8585" s="95">
        <v>44052</v>
      </c>
      <c r="B8585" s="93" t="s">
        <v>19264</v>
      </c>
      <c r="C8585" s="93" t="s">
        <v>1400</v>
      </c>
      <c r="D8585" s="95">
        <v>1437</v>
      </c>
      <c r="E8585" s="95">
        <v>1590</v>
      </c>
      <c r="F8585" s="95">
        <v>23711612</v>
      </c>
      <c r="G8585" s="95">
        <v>0</v>
      </c>
      <c r="H8585" s="93" t="s">
        <v>8976</v>
      </c>
      <c r="I8585" s="93" t="s">
        <v>23898</v>
      </c>
      <c r="J8585" s="93" t="s">
        <v>20847</v>
      </c>
      <c r="K8585" s="93" t="s">
        <v>5144</v>
      </c>
      <c r="L8585" s="14">
        <f>AND(vyberHrace&lt;&gt;"",ISNUMBER(SEARCH(vyberHrace,$B8585)))</f>
      </c>
      <c r="M8585" s="14">
        <f>AND($I8585=MID(kododd,1,2),$J8585=MID(kododd,3,3))</f>
      </c>
    </row>
    <row r="8586">
      <c r="A8586" s="95">
        <v>44051</v>
      </c>
      <c r="B8586" s="93" t="s">
        <v>19265</v>
      </c>
      <c r="C8586" s="93" t="s">
        <v>1438</v>
      </c>
      <c r="D8586" s="95">
        <v>1563</v>
      </c>
      <c r="E8586" s="95">
        <v>1688</v>
      </c>
      <c r="F8586" s="95">
        <v>23704098</v>
      </c>
      <c r="G8586" s="95">
        <v>250</v>
      </c>
      <c r="H8586" s="93" t="s">
        <v>8976</v>
      </c>
      <c r="I8586" s="93" t="s">
        <v>23898</v>
      </c>
      <c r="J8586" s="93" t="s">
        <v>20847</v>
      </c>
      <c r="K8586" s="93" t="s">
        <v>5144</v>
      </c>
      <c r="L8586" s="14">
        <f>AND(vyberHrace&lt;&gt;"",ISNUMBER(SEARCH(vyberHrace,$B8586)))</f>
      </c>
      <c r="M8586" s="14">
        <f>AND($I8586=MID(kododd,1,2),$J8586=MID(kododd,3,3))</f>
      </c>
    </row>
    <row r="8587">
      <c r="A8587" s="95">
        <v>29591</v>
      </c>
      <c r="B8587" s="93" t="s">
        <v>19330</v>
      </c>
      <c r="C8587" s="93" t="s">
        <v>1403</v>
      </c>
      <c r="D8587" s="95">
        <v>1550</v>
      </c>
      <c r="E8587" s="95">
        <v>1665</v>
      </c>
      <c r="F8587" s="95">
        <v>377252</v>
      </c>
      <c r="G8587" s="95">
        <v>250</v>
      </c>
      <c r="H8587" s="93" t="s">
        <v>8976</v>
      </c>
      <c r="I8587" s="93" t="s">
        <v>23898</v>
      </c>
      <c r="J8587" s="93" t="s">
        <v>20847</v>
      </c>
      <c r="K8587" s="93" t="s">
        <v>5144</v>
      </c>
      <c r="L8587" s="14">
        <f>AND(vyberHrace&lt;&gt;"",ISNUMBER(SEARCH(vyberHrace,$B8587)))</f>
      </c>
      <c r="M8587" s="14">
        <f>AND($I8587=MID(kododd,1,2),$J8587=MID(kododd,3,3))</f>
      </c>
    </row>
    <row r="8588">
      <c r="A8588" s="95">
        <v>27569</v>
      </c>
      <c r="B8588" s="93" t="s">
        <v>19331</v>
      </c>
      <c r="C8588" s="93" t="s">
        <v>1472</v>
      </c>
      <c r="D8588" s="95">
        <v>1497</v>
      </c>
      <c r="G8588" s="95">
        <v>0</v>
      </c>
      <c r="H8588" s="93" t="s">
        <v>8976</v>
      </c>
      <c r="I8588" s="93" t="s">
        <v>23898</v>
      </c>
      <c r="J8588" s="93" t="s">
        <v>20849</v>
      </c>
      <c r="K8588" s="93" t="s">
        <v>23909</v>
      </c>
      <c r="L8588" s="14">
        <f>AND(vyberHrace&lt;&gt;"",ISNUMBER(SEARCH(vyberHrace,$B8588)))</f>
      </c>
      <c r="M8588" s="14">
        <f>AND($I8588=MID(kododd,1,2),$J8588=MID(kododd,3,3))</f>
      </c>
    </row>
    <row r="8589">
      <c r="A8589" s="95">
        <v>60349</v>
      </c>
      <c r="B8589" s="93" t="s">
        <v>15119</v>
      </c>
      <c r="C8589" s="93" t="s">
        <v>1450</v>
      </c>
      <c r="G8589" s="95">
        <v>250</v>
      </c>
      <c r="H8589" s="93" t="s">
        <v>8976</v>
      </c>
      <c r="I8589" s="93" t="s">
        <v>23898</v>
      </c>
      <c r="J8589" s="93" t="s">
        <v>20969</v>
      </c>
      <c r="K8589" s="93" t="s">
        <v>4717</v>
      </c>
      <c r="L8589" s="14">
        <f>AND(vyberHrace&lt;&gt;"",ISNUMBER(SEARCH(vyberHrace,$B8589)))</f>
      </c>
      <c r="M8589" s="14">
        <f>AND($I8589=MID(kododd,1,2),$J8589=MID(kododd,3,3))</f>
      </c>
    </row>
    <row r="8590">
      <c r="A8590" s="95">
        <v>5114</v>
      </c>
      <c r="B8590" s="93" t="s">
        <v>15126</v>
      </c>
      <c r="C8590" s="93" t="s">
        <v>1453</v>
      </c>
      <c r="D8590" s="95">
        <v>1797</v>
      </c>
      <c r="F8590" s="95">
        <v>325422</v>
      </c>
      <c r="G8590" s="95">
        <v>250</v>
      </c>
      <c r="H8590" s="93" t="s">
        <v>8976</v>
      </c>
      <c r="I8590" s="93" t="s">
        <v>23898</v>
      </c>
      <c r="J8590" s="93" t="s">
        <v>20922</v>
      </c>
      <c r="K8590" s="93" t="s">
        <v>5566</v>
      </c>
      <c r="L8590" s="14">
        <f>AND(vyberHrace&lt;&gt;"",ISNUMBER(SEARCH(vyberHrace,$B8590)))</f>
      </c>
      <c r="M8590" s="14">
        <f>AND($I8590=MID(kododd,1,2),$J8590=MID(kododd,3,3))</f>
      </c>
    </row>
    <row r="8591">
      <c r="A8591" s="95">
        <v>59096</v>
      </c>
      <c r="B8591" s="93" t="s">
        <v>26251</v>
      </c>
      <c r="C8591" s="93" t="s">
        <v>1424</v>
      </c>
      <c r="G8591" s="95">
        <v>0</v>
      </c>
      <c r="H8591" s="93" t="s">
        <v>8976</v>
      </c>
      <c r="I8591" s="93" t="s">
        <v>23898</v>
      </c>
      <c r="J8591" s="93" t="s">
        <v>20922</v>
      </c>
      <c r="K8591" s="93" t="s">
        <v>5566</v>
      </c>
      <c r="L8591" s="14">
        <f>AND(vyberHrace&lt;&gt;"",ISNUMBER(SEARCH(vyberHrace,$B8591)))</f>
      </c>
      <c r="M8591" s="14">
        <f>AND($I8591=MID(kododd,1,2),$J8591=MID(kododd,3,3))</f>
      </c>
    </row>
    <row r="8592">
      <c r="A8592" s="95">
        <v>59097</v>
      </c>
      <c r="B8592" s="93" t="s">
        <v>25543</v>
      </c>
      <c r="C8592" s="93" t="s">
        <v>1416</v>
      </c>
      <c r="G8592" s="95">
        <v>0</v>
      </c>
      <c r="H8592" s="93" t="s">
        <v>8976</v>
      </c>
      <c r="I8592" s="93" t="s">
        <v>23898</v>
      </c>
      <c r="J8592" s="93" t="s">
        <v>20922</v>
      </c>
      <c r="K8592" s="93" t="s">
        <v>5566</v>
      </c>
      <c r="L8592" s="14">
        <f>AND(vyberHrace&lt;&gt;"",ISNUMBER(SEARCH(vyberHrace,$B8592)))</f>
      </c>
      <c r="M8592" s="14">
        <f>AND($I8592=MID(kododd,1,2),$J8592=MID(kododd,3,3))</f>
      </c>
    </row>
    <row r="8593">
      <c r="A8593" s="95">
        <v>30959</v>
      </c>
      <c r="B8593" s="93" t="s">
        <v>19960</v>
      </c>
      <c r="C8593" s="93" t="s">
        <v>1473</v>
      </c>
      <c r="D8593" s="95">
        <v>1957</v>
      </c>
      <c r="E8593" s="95">
        <v>1945</v>
      </c>
      <c r="F8593" s="95">
        <v>326194</v>
      </c>
      <c r="G8593" s="95">
        <v>250</v>
      </c>
      <c r="H8593" s="93" t="s">
        <v>8976</v>
      </c>
      <c r="I8593" s="93" t="s">
        <v>23898</v>
      </c>
      <c r="J8593" s="93" t="s">
        <v>20906</v>
      </c>
      <c r="K8593" s="93" t="s">
        <v>4891</v>
      </c>
      <c r="L8593" s="14">
        <f>AND(vyberHrace&lt;&gt;"",ISNUMBER(SEARCH(vyberHrace,$B8593)))</f>
      </c>
      <c r="M8593" s="14">
        <f>AND($I8593=MID(kododd,1,2),$J8593=MID(kododd,3,3))</f>
      </c>
    </row>
    <row r="8594">
      <c r="A8594" s="95">
        <v>62973</v>
      </c>
      <c r="B8594" s="93" t="s">
        <v>28985</v>
      </c>
      <c r="C8594" s="93" t="s">
        <v>1444</v>
      </c>
      <c r="F8594" s="95">
        <v>571002391</v>
      </c>
      <c r="G8594" s="95">
        <v>500</v>
      </c>
      <c r="H8594" s="93" t="s">
        <v>8976</v>
      </c>
      <c r="I8594" s="93" t="s">
        <v>23898</v>
      </c>
      <c r="J8594" s="93" t="s">
        <v>23412</v>
      </c>
      <c r="K8594" s="93" t="s">
        <v>21360</v>
      </c>
      <c r="L8594" s="14">
        <f>AND(vyberHrace&lt;&gt;"",ISNUMBER(SEARCH(vyberHrace,$B8594)))</f>
      </c>
      <c r="M8594" s="14">
        <f>AND($I8594=MID(kododd,1,2),$J8594=MID(kododd,3,3))</f>
      </c>
    </row>
    <row r="8595">
      <c r="A8595" s="95">
        <v>44541</v>
      </c>
      <c r="B8595" s="93" t="s">
        <v>11638</v>
      </c>
      <c r="C8595" s="93" t="s">
        <v>1402</v>
      </c>
      <c r="D8595" s="95">
        <v>1043</v>
      </c>
      <c r="F8595" s="95">
        <v>23711639</v>
      </c>
      <c r="G8595" s="95">
        <v>250</v>
      </c>
      <c r="H8595" s="93" t="s">
        <v>8976</v>
      </c>
      <c r="I8595" s="93" t="s">
        <v>23898</v>
      </c>
      <c r="J8595" s="93" t="s">
        <v>20969</v>
      </c>
      <c r="K8595" s="93" t="s">
        <v>4717</v>
      </c>
      <c r="L8595" s="14">
        <f>AND(vyberHrace&lt;&gt;"",ISNUMBER(SEARCH(vyberHrace,$B8595)))</f>
      </c>
      <c r="M8595" s="14">
        <f>AND($I8595=MID(kododd,1,2),$J8595=MID(kododd,3,3))</f>
      </c>
    </row>
    <row r="8596">
      <c r="A8596" s="95">
        <v>48023</v>
      </c>
      <c r="B8596" s="93" t="s">
        <v>13943</v>
      </c>
      <c r="C8596" s="93" t="s">
        <v>1408</v>
      </c>
      <c r="D8596" s="95">
        <v>1094</v>
      </c>
      <c r="F8596" s="95">
        <v>23739355</v>
      </c>
      <c r="G8596" s="95">
        <v>0</v>
      </c>
      <c r="H8596" s="93" t="s">
        <v>8976</v>
      </c>
      <c r="I8596" s="93" t="s">
        <v>23898</v>
      </c>
      <c r="J8596" s="93" t="s">
        <v>20879</v>
      </c>
      <c r="K8596" s="93" t="s">
        <v>4945</v>
      </c>
      <c r="L8596" s="14">
        <f>AND(vyberHrace&lt;&gt;"",ISNUMBER(SEARCH(vyberHrace,$B8596)))</f>
      </c>
      <c r="M8596" s="14">
        <f>AND($I8596=MID(kododd,1,2),$J8596=MID(kododd,3,3))</f>
      </c>
    </row>
    <row r="8597">
      <c r="A8597" s="95">
        <v>48024</v>
      </c>
      <c r="B8597" s="93" t="s">
        <v>13944</v>
      </c>
      <c r="C8597" s="93" t="s">
        <v>1402</v>
      </c>
      <c r="D8597" s="95">
        <v>1076</v>
      </c>
      <c r="G8597" s="95">
        <v>0</v>
      </c>
      <c r="H8597" s="93" t="s">
        <v>8976</v>
      </c>
      <c r="I8597" s="93" t="s">
        <v>23898</v>
      </c>
      <c r="J8597" s="93" t="s">
        <v>20879</v>
      </c>
      <c r="K8597" s="93" t="s">
        <v>4945</v>
      </c>
      <c r="L8597" s="14">
        <f>AND(vyberHrace&lt;&gt;"",ISNUMBER(SEARCH(vyberHrace,$B8597)))</f>
      </c>
      <c r="M8597" s="14">
        <f>AND($I8597=MID(kododd,1,2),$J8597=MID(kododd,3,3))</f>
      </c>
    </row>
    <row r="8598">
      <c r="A8598" s="95">
        <v>44681</v>
      </c>
      <c r="B8598" s="93" t="s">
        <v>13954</v>
      </c>
      <c r="C8598" s="93" t="s">
        <v>1410</v>
      </c>
      <c r="D8598" s="95">
        <v>1062</v>
      </c>
      <c r="F8598" s="95">
        <v>23704144</v>
      </c>
      <c r="G8598" s="95">
        <v>0</v>
      </c>
      <c r="H8598" s="93" t="s">
        <v>8976</v>
      </c>
      <c r="I8598" s="93" t="s">
        <v>23898</v>
      </c>
      <c r="J8598" s="93" t="s">
        <v>20847</v>
      </c>
      <c r="K8598" s="93" t="s">
        <v>5144</v>
      </c>
      <c r="L8598" s="14">
        <f>AND(vyberHrace&lt;&gt;"",ISNUMBER(SEARCH(vyberHrace,$B8598)))</f>
      </c>
      <c r="M8598" s="14">
        <f>AND($I8598=MID(kododd,1,2),$J8598=MID(kododd,3,3))</f>
      </c>
    </row>
    <row r="8599">
      <c r="A8599" s="95">
        <v>34705</v>
      </c>
      <c r="B8599" s="93" t="s">
        <v>15178</v>
      </c>
      <c r="C8599" s="93" t="s">
        <v>1444</v>
      </c>
      <c r="D8599" s="95">
        <v>1086</v>
      </c>
      <c r="G8599" s="95">
        <v>0</v>
      </c>
      <c r="H8599" s="93" t="s">
        <v>8976</v>
      </c>
      <c r="I8599" s="93" t="s">
        <v>23898</v>
      </c>
      <c r="J8599" s="93" t="s">
        <v>20903</v>
      </c>
      <c r="K8599" s="93" t="s">
        <v>6920</v>
      </c>
      <c r="L8599" s="14">
        <f>AND(vyberHrace&lt;&gt;"",ISNUMBER(SEARCH(vyberHrace,$B8599)))</f>
      </c>
      <c r="M8599" s="14">
        <f>AND($I8599=MID(kododd,1,2),$J8599=MID(kododd,3,3))</f>
      </c>
    </row>
    <row r="8600">
      <c r="A8600" s="95">
        <v>9798</v>
      </c>
      <c r="B8600" s="93" t="s">
        <v>15195</v>
      </c>
      <c r="C8600" s="93" t="s">
        <v>1465</v>
      </c>
      <c r="D8600" s="95">
        <v>1563</v>
      </c>
      <c r="F8600" s="95">
        <v>23722886</v>
      </c>
      <c r="G8600" s="95">
        <v>250</v>
      </c>
      <c r="H8600" s="93" t="s">
        <v>8976</v>
      </c>
      <c r="I8600" s="93" t="s">
        <v>23898</v>
      </c>
      <c r="J8600" s="93" t="s">
        <v>20969</v>
      </c>
      <c r="K8600" s="93" t="s">
        <v>4717</v>
      </c>
      <c r="L8600" s="14">
        <f>AND(vyberHrace&lt;&gt;"",ISNUMBER(SEARCH(vyberHrace,$B8600)))</f>
      </c>
      <c r="M8600" s="14">
        <f>AND($I8600=MID(kododd,1,2),$J8600=MID(kododd,3,3))</f>
      </c>
    </row>
    <row r="8601">
      <c r="A8601" s="95">
        <v>63434</v>
      </c>
      <c r="B8601" s="93" t="s">
        <v>15201</v>
      </c>
      <c r="C8601" s="93" t="s">
        <v>1412</v>
      </c>
      <c r="D8601" s="95">
        <v>1077</v>
      </c>
      <c r="E8601" s="95">
        <v>1497</v>
      </c>
      <c r="F8601" s="95">
        <v>571004874</v>
      </c>
      <c r="G8601" s="95">
        <v>250</v>
      </c>
      <c r="H8601" s="93" t="s">
        <v>8976</v>
      </c>
      <c r="I8601" s="93" t="s">
        <v>23898</v>
      </c>
      <c r="J8601" s="93" t="s">
        <v>20860</v>
      </c>
      <c r="K8601" s="93" t="s">
        <v>5137</v>
      </c>
      <c r="L8601" s="14">
        <f>AND(vyberHrace&lt;&gt;"",ISNUMBER(SEARCH(vyberHrace,$B8601)))</f>
      </c>
      <c r="M8601" s="14">
        <f>AND($I8601=MID(kododd,1,2),$J8601=MID(kododd,3,3))</f>
      </c>
    </row>
    <row r="8602">
      <c r="A8602" s="95">
        <v>54719</v>
      </c>
      <c r="B8602" s="93" t="s">
        <v>2872</v>
      </c>
      <c r="C8602" s="93" t="s">
        <v>1406</v>
      </c>
      <c r="F8602" s="95">
        <v>23754869</v>
      </c>
      <c r="G8602" s="95">
        <v>250</v>
      </c>
      <c r="H8602" s="93" t="s">
        <v>8976</v>
      </c>
      <c r="I8602" s="93" t="s">
        <v>23898</v>
      </c>
      <c r="J8602" s="93" t="s">
        <v>20847</v>
      </c>
      <c r="K8602" s="93" t="s">
        <v>5144</v>
      </c>
      <c r="L8602" s="14">
        <f>AND(vyberHrace&lt;&gt;"",ISNUMBER(SEARCH(vyberHrace,$B8602)))</f>
      </c>
      <c r="M8602" s="14">
        <f>AND($I8602=MID(kododd,1,2),$J8602=MID(kododd,3,3))</f>
      </c>
    </row>
    <row r="8603">
      <c r="A8603" s="95">
        <v>50840</v>
      </c>
      <c r="B8603" s="93" t="s">
        <v>2155</v>
      </c>
      <c r="C8603" s="93" t="s">
        <v>3255</v>
      </c>
      <c r="D8603" s="95">
        <v>1066</v>
      </c>
      <c r="F8603" s="95">
        <v>23743654</v>
      </c>
      <c r="G8603" s="95">
        <v>0</v>
      </c>
      <c r="H8603" s="93" t="s">
        <v>8976</v>
      </c>
      <c r="I8603" s="93" t="s">
        <v>23898</v>
      </c>
      <c r="J8603" s="93" t="s">
        <v>20922</v>
      </c>
      <c r="K8603" s="93" t="s">
        <v>5566</v>
      </c>
      <c r="L8603" s="14">
        <f>AND(vyberHrace&lt;&gt;"",ISNUMBER(SEARCH(vyberHrace,$B8603)))</f>
      </c>
      <c r="M8603" s="14">
        <f>AND($I8603=MID(kododd,1,2),$J8603=MID(kododd,3,3))</f>
      </c>
    </row>
    <row r="8604">
      <c r="A8604" s="95">
        <v>60350</v>
      </c>
      <c r="B8604" s="93" t="s">
        <v>28102</v>
      </c>
      <c r="C8604" s="93" t="s">
        <v>1411</v>
      </c>
      <c r="G8604" s="95">
        <v>250</v>
      </c>
      <c r="H8604" s="93" t="s">
        <v>8976</v>
      </c>
      <c r="I8604" s="93" t="s">
        <v>23898</v>
      </c>
      <c r="J8604" s="93" t="s">
        <v>20969</v>
      </c>
      <c r="K8604" s="93" t="s">
        <v>4717</v>
      </c>
      <c r="L8604" s="14">
        <f>AND(vyberHrace&lt;&gt;"",ISNUMBER(SEARCH(vyberHrace,$B8604)))</f>
      </c>
      <c r="M8604" s="14">
        <f>AND($I8604=MID(kododd,1,2),$J8604=MID(kododd,3,3))</f>
      </c>
    </row>
    <row r="8605">
      <c r="A8605" s="95">
        <v>60351</v>
      </c>
      <c r="B8605" s="93" t="s">
        <v>26802</v>
      </c>
      <c r="C8605" s="93" t="s">
        <v>1450</v>
      </c>
      <c r="G8605" s="95">
        <v>250</v>
      </c>
      <c r="H8605" s="93" t="s">
        <v>8976</v>
      </c>
      <c r="I8605" s="93" t="s">
        <v>23898</v>
      </c>
      <c r="J8605" s="93" t="s">
        <v>20969</v>
      </c>
      <c r="K8605" s="93" t="s">
        <v>4717</v>
      </c>
      <c r="L8605" s="14">
        <f>AND(vyberHrace&lt;&gt;"",ISNUMBER(SEARCH(vyberHrace,$B8605)))</f>
      </c>
      <c r="M8605" s="14">
        <f>AND($I8605=MID(kododd,1,2),$J8605=MID(kododd,3,3))</f>
      </c>
    </row>
    <row r="8606">
      <c r="A8606" s="95">
        <v>8793</v>
      </c>
      <c r="B8606" s="93" t="s">
        <v>19209</v>
      </c>
      <c r="C8606" s="93" t="s">
        <v>1413</v>
      </c>
      <c r="D8606" s="95">
        <v>1638</v>
      </c>
      <c r="E8606" s="95">
        <v>1749</v>
      </c>
      <c r="F8606" s="95">
        <v>335657</v>
      </c>
      <c r="G8606" s="95">
        <v>250</v>
      </c>
      <c r="H8606" s="93" t="s">
        <v>8976</v>
      </c>
      <c r="I8606" s="93" t="s">
        <v>23898</v>
      </c>
      <c r="J8606" s="93" t="s">
        <v>20903</v>
      </c>
      <c r="K8606" s="93" t="s">
        <v>6920</v>
      </c>
      <c r="L8606" s="14">
        <f>AND(vyberHrace&lt;&gt;"",ISNUMBER(SEARCH(vyberHrace,$B8606)))</f>
      </c>
      <c r="M8606" s="14">
        <f>AND($I8606=MID(kododd,1,2),$J8606=MID(kododd,3,3))</f>
      </c>
    </row>
    <row r="8607">
      <c r="A8607" s="95">
        <v>58806</v>
      </c>
      <c r="B8607" s="93" t="s">
        <v>25278</v>
      </c>
      <c r="C8607" s="93" t="s">
        <v>1408</v>
      </c>
      <c r="G8607" s="95">
        <v>0</v>
      </c>
      <c r="H8607" s="93" t="s">
        <v>8976</v>
      </c>
      <c r="I8607" s="93" t="s">
        <v>23898</v>
      </c>
      <c r="J8607" s="93" t="s">
        <v>20890</v>
      </c>
      <c r="K8607" s="93" t="s">
        <v>246</v>
      </c>
      <c r="L8607" s="14">
        <f>AND(vyberHrace&lt;&gt;"",ISNUMBER(SEARCH(vyberHrace,$B8607)))</f>
      </c>
      <c r="M8607" s="14">
        <f>AND($I8607=MID(kododd,1,2),$J8607=MID(kododd,3,3))</f>
      </c>
    </row>
    <row r="8608">
      <c r="A8608" s="95">
        <v>62498</v>
      </c>
      <c r="B8608" s="93" t="s">
        <v>28986</v>
      </c>
      <c r="C8608" s="93" t="s">
        <v>1412</v>
      </c>
      <c r="G8608" s="95">
        <v>250</v>
      </c>
      <c r="H8608" s="93" t="s">
        <v>8976</v>
      </c>
      <c r="I8608" s="93" t="s">
        <v>23898</v>
      </c>
      <c r="J8608" s="93" t="s">
        <v>20843</v>
      </c>
      <c r="K8608" s="93" t="s">
        <v>5564</v>
      </c>
      <c r="L8608" s="14">
        <f>AND(vyberHrace&lt;&gt;"",ISNUMBER(SEARCH(vyberHrace,$B8608)))</f>
      </c>
      <c r="M8608" s="14">
        <f>AND($I8608=MID(kododd,1,2),$J8608=MID(kododd,3,3))</f>
      </c>
    </row>
    <row r="8609">
      <c r="A8609" s="95">
        <v>63488</v>
      </c>
      <c r="B8609" s="93" t="s">
        <v>28987</v>
      </c>
      <c r="C8609" s="93" t="s">
        <v>1487</v>
      </c>
      <c r="G8609" s="95">
        <v>250</v>
      </c>
      <c r="H8609" s="93" t="s">
        <v>8976</v>
      </c>
      <c r="I8609" s="93" t="s">
        <v>23898</v>
      </c>
      <c r="J8609" s="93" t="s">
        <v>20847</v>
      </c>
      <c r="K8609" s="93" t="s">
        <v>5144</v>
      </c>
      <c r="L8609" s="14">
        <f>AND(vyberHrace&lt;&gt;"",ISNUMBER(SEARCH(vyberHrace,$B8609)))</f>
      </c>
      <c r="M8609" s="14">
        <f>AND($I8609=MID(kododd,1,2),$J8609=MID(kododd,3,3))</f>
      </c>
    </row>
    <row r="8610">
      <c r="A8610" s="95">
        <v>62914</v>
      </c>
      <c r="B8610" s="93" t="s">
        <v>28988</v>
      </c>
      <c r="C8610" s="93" t="s">
        <v>1486</v>
      </c>
      <c r="G8610" s="95">
        <v>250</v>
      </c>
      <c r="H8610" s="93" t="s">
        <v>8976</v>
      </c>
      <c r="I8610" s="93" t="s">
        <v>23898</v>
      </c>
      <c r="J8610" s="93" t="s">
        <v>20847</v>
      </c>
      <c r="K8610" s="93" t="s">
        <v>5144</v>
      </c>
      <c r="L8610" s="14">
        <f>AND(vyberHrace&lt;&gt;"",ISNUMBER(SEARCH(vyberHrace,$B8610)))</f>
      </c>
      <c r="M8610" s="14">
        <f>AND($I8610=MID(kododd,1,2),$J8610=MID(kododd,3,3))</f>
      </c>
    </row>
    <row r="8611">
      <c r="A8611" s="95">
        <v>42116</v>
      </c>
      <c r="B8611" s="93" t="s">
        <v>16169</v>
      </c>
      <c r="C8611" s="93" t="s">
        <v>1408</v>
      </c>
      <c r="D8611" s="95">
        <v>1074</v>
      </c>
      <c r="F8611" s="95">
        <v>23721286</v>
      </c>
      <c r="G8611" s="95">
        <v>0</v>
      </c>
      <c r="H8611" s="93" t="s">
        <v>8976</v>
      </c>
      <c r="I8611" s="93" t="s">
        <v>23898</v>
      </c>
      <c r="J8611" s="93" t="s">
        <v>20847</v>
      </c>
      <c r="K8611" s="93" t="s">
        <v>5144</v>
      </c>
      <c r="L8611" s="14">
        <f>AND(vyberHrace&lt;&gt;"",ISNUMBER(SEARCH(vyberHrace,$B8611)))</f>
      </c>
      <c r="M8611" s="14">
        <f>AND($I8611=MID(kododd,1,2),$J8611=MID(kododd,3,3))</f>
      </c>
    </row>
    <row r="8612">
      <c r="A8612" s="95">
        <v>38106</v>
      </c>
      <c r="B8612" s="93" t="s">
        <v>16180</v>
      </c>
      <c r="C8612" s="93" t="s">
        <v>1457</v>
      </c>
      <c r="D8612" s="95">
        <v>1551</v>
      </c>
      <c r="E8612" s="95">
        <v>1797</v>
      </c>
      <c r="F8612" s="95">
        <v>23731427</v>
      </c>
      <c r="G8612" s="95">
        <v>250</v>
      </c>
      <c r="H8612" s="93" t="s">
        <v>8976</v>
      </c>
      <c r="I8612" s="93" t="s">
        <v>23898</v>
      </c>
      <c r="J8612" s="93" t="s">
        <v>20906</v>
      </c>
      <c r="K8612" s="93" t="s">
        <v>4891</v>
      </c>
      <c r="L8612" s="14">
        <f>AND(vyberHrace&lt;&gt;"",ISNUMBER(SEARCH(vyberHrace,$B8612)))</f>
      </c>
      <c r="M8612" s="14">
        <f>AND($I8612=MID(kododd,1,2),$J8612=MID(kododd,3,3))</f>
      </c>
    </row>
    <row r="8613">
      <c r="A8613" s="95">
        <v>57130</v>
      </c>
      <c r="B8613" s="93" t="s">
        <v>22086</v>
      </c>
      <c r="C8613" s="93" t="s">
        <v>1416</v>
      </c>
      <c r="D8613" s="95">
        <v>1184</v>
      </c>
      <c r="F8613" s="95">
        <v>23771313</v>
      </c>
      <c r="G8613" s="95">
        <v>0</v>
      </c>
      <c r="H8613" s="93" t="s">
        <v>8976</v>
      </c>
      <c r="I8613" s="93" t="s">
        <v>23898</v>
      </c>
      <c r="J8613" s="93" t="s">
        <v>20847</v>
      </c>
      <c r="K8613" s="93" t="s">
        <v>5144</v>
      </c>
      <c r="L8613" s="14">
        <f>AND(vyberHrace&lt;&gt;"",ISNUMBER(SEARCH(vyberHrace,$B8613)))</f>
      </c>
      <c r="M8613" s="14">
        <f>AND($I8613=MID(kododd,1,2),$J8613=MID(kododd,3,3))</f>
      </c>
    </row>
    <row r="8614">
      <c r="A8614" s="95">
        <v>2514</v>
      </c>
      <c r="B8614" s="93" t="s">
        <v>16182</v>
      </c>
      <c r="C8614" s="93" t="s">
        <v>1432</v>
      </c>
      <c r="D8614" s="95">
        <v>1925</v>
      </c>
      <c r="E8614" s="95">
        <v>1987</v>
      </c>
      <c r="F8614" s="95">
        <v>326232</v>
      </c>
      <c r="G8614" s="95">
        <v>0</v>
      </c>
      <c r="H8614" s="93" t="s">
        <v>8976</v>
      </c>
      <c r="I8614" s="93" t="s">
        <v>23898</v>
      </c>
      <c r="J8614" s="93" t="s">
        <v>20880</v>
      </c>
      <c r="K8614" s="93" t="s">
        <v>6862</v>
      </c>
      <c r="L8614" s="14">
        <f>AND(vyberHrace&lt;&gt;"",ISNUMBER(SEARCH(vyberHrace,$B8614)))</f>
      </c>
      <c r="M8614" s="14">
        <f>AND($I8614=MID(kododd,1,2),$J8614=MID(kododd,3,3))</f>
      </c>
    </row>
    <row r="8615">
      <c r="A8615" s="95">
        <v>12762</v>
      </c>
      <c r="B8615" s="93" t="s">
        <v>16186</v>
      </c>
      <c r="C8615" s="93" t="s">
        <v>1471</v>
      </c>
      <c r="D8615" s="95">
        <v>1377</v>
      </c>
      <c r="F8615" s="95">
        <v>23760710</v>
      </c>
      <c r="G8615" s="95">
        <v>250</v>
      </c>
      <c r="H8615" s="93" t="s">
        <v>8976</v>
      </c>
      <c r="I8615" s="93" t="s">
        <v>23898</v>
      </c>
      <c r="J8615" s="93" t="s">
        <v>20903</v>
      </c>
      <c r="K8615" s="93" t="s">
        <v>6920</v>
      </c>
      <c r="L8615" s="14">
        <f>AND(vyberHrace&lt;&gt;"",ISNUMBER(SEARCH(vyberHrace,$B8615)))</f>
      </c>
      <c r="M8615" s="14">
        <f>AND($I8615=MID(kododd,1,2),$J8615=MID(kododd,3,3))</f>
      </c>
    </row>
    <row r="8616">
      <c r="A8616" s="95">
        <v>5084</v>
      </c>
      <c r="B8616" s="93" t="s">
        <v>16199</v>
      </c>
      <c r="C8616" s="93" t="s">
        <v>1437</v>
      </c>
      <c r="D8616" s="95">
        <v>1687</v>
      </c>
      <c r="E8616" s="95">
        <v>1810</v>
      </c>
      <c r="F8616" s="95">
        <v>342467</v>
      </c>
      <c r="G8616" s="95">
        <v>250</v>
      </c>
      <c r="H8616" s="93" t="s">
        <v>8976</v>
      </c>
      <c r="I8616" s="93" t="s">
        <v>23898</v>
      </c>
      <c r="J8616" s="93" t="s">
        <v>20925</v>
      </c>
      <c r="K8616" s="93" t="s">
        <v>1495</v>
      </c>
      <c r="L8616" s="14">
        <f>AND(vyberHrace&lt;&gt;"",ISNUMBER(SEARCH(vyberHrace,$B8616)))</f>
      </c>
      <c r="M8616" s="14">
        <f>AND($I8616=MID(kododd,1,2),$J8616=MID(kododd,3,3))</f>
      </c>
    </row>
    <row r="8617">
      <c r="A8617" s="95">
        <v>62193</v>
      </c>
      <c r="B8617" s="93" t="s">
        <v>28384</v>
      </c>
      <c r="C8617" s="93" t="s">
        <v>1486</v>
      </c>
      <c r="G8617" s="95">
        <v>250</v>
      </c>
      <c r="H8617" s="93" t="s">
        <v>8976</v>
      </c>
      <c r="I8617" s="93" t="s">
        <v>23898</v>
      </c>
      <c r="J8617" s="93" t="s">
        <v>20925</v>
      </c>
      <c r="K8617" s="93" t="s">
        <v>1495</v>
      </c>
      <c r="L8617" s="14">
        <f>AND(vyberHrace&lt;&gt;"",ISNUMBER(SEARCH(vyberHrace,$B8617)))</f>
      </c>
      <c r="M8617" s="14">
        <f>AND($I8617=MID(kododd,1,2),$J8617=MID(kododd,3,3))</f>
      </c>
    </row>
    <row r="8618">
      <c r="A8618" s="95">
        <v>59144</v>
      </c>
      <c r="B8618" s="93" t="s">
        <v>25581</v>
      </c>
      <c r="C8618" s="93" t="s">
        <v>1420</v>
      </c>
      <c r="G8618" s="95">
        <v>250</v>
      </c>
      <c r="H8618" s="93" t="s">
        <v>8976</v>
      </c>
      <c r="I8618" s="93" t="s">
        <v>23898</v>
      </c>
      <c r="J8618" s="93" t="s">
        <v>20847</v>
      </c>
      <c r="K8618" s="93" t="s">
        <v>5144</v>
      </c>
      <c r="L8618" s="14">
        <f>AND(vyberHrace&lt;&gt;"",ISNUMBER(SEARCH(vyberHrace,$B8618)))</f>
      </c>
      <c r="M8618" s="14">
        <f>AND($I8618=MID(kododd,1,2),$J8618=MID(kododd,3,3))</f>
      </c>
    </row>
    <row r="8619">
      <c r="A8619" s="95">
        <v>60600</v>
      </c>
      <c r="B8619" s="93" t="s">
        <v>27021</v>
      </c>
      <c r="C8619" s="93" t="s">
        <v>1424</v>
      </c>
      <c r="G8619" s="95">
        <v>250</v>
      </c>
      <c r="H8619" s="93" t="s">
        <v>8976</v>
      </c>
      <c r="I8619" s="93" t="s">
        <v>23898</v>
      </c>
      <c r="J8619" s="93" t="s">
        <v>20849</v>
      </c>
      <c r="K8619" s="93" t="s">
        <v>23909</v>
      </c>
      <c r="L8619" s="14">
        <f>AND(vyberHrace&lt;&gt;"",ISNUMBER(SEARCH(vyberHrace,$B8619)))</f>
      </c>
      <c r="M8619" s="14">
        <f>AND($I8619=MID(kododd,1,2),$J8619=MID(kododd,3,3))</f>
      </c>
    </row>
    <row r="8620">
      <c r="A8620" s="95">
        <v>58582</v>
      </c>
      <c r="B8620" s="93" t="s">
        <v>25076</v>
      </c>
      <c r="C8620" s="93" t="s">
        <v>1411</v>
      </c>
      <c r="F8620" s="95">
        <v>23796529</v>
      </c>
      <c r="G8620" s="95">
        <v>250</v>
      </c>
      <c r="H8620" s="93" t="s">
        <v>8976</v>
      </c>
      <c r="I8620" s="93" t="s">
        <v>23898</v>
      </c>
      <c r="J8620" s="93" t="s">
        <v>20843</v>
      </c>
      <c r="K8620" s="93" t="s">
        <v>5564</v>
      </c>
      <c r="L8620" s="14">
        <f>AND(vyberHrace&lt;&gt;"",ISNUMBER(SEARCH(vyberHrace,$B8620)))</f>
      </c>
      <c r="M8620" s="14">
        <f>AND($I8620=MID(kododd,1,2),$J8620=MID(kododd,3,3))</f>
      </c>
    </row>
    <row r="8621">
      <c r="A8621" s="95">
        <v>59652</v>
      </c>
      <c r="B8621" s="93" t="s">
        <v>21109</v>
      </c>
      <c r="C8621" s="93" t="s">
        <v>3255</v>
      </c>
      <c r="F8621" s="95">
        <v>23793074</v>
      </c>
      <c r="G8621" s="95">
        <v>250</v>
      </c>
      <c r="H8621" s="93" t="s">
        <v>8976</v>
      </c>
      <c r="I8621" s="93" t="s">
        <v>23898</v>
      </c>
      <c r="J8621" s="93" t="s">
        <v>20847</v>
      </c>
      <c r="K8621" s="93" t="s">
        <v>5144</v>
      </c>
      <c r="L8621" s="14">
        <f>AND(vyberHrace&lt;&gt;"",ISNUMBER(SEARCH(vyberHrace,$B8621)))</f>
      </c>
      <c r="M8621" s="14">
        <f>AND($I8621=MID(kododd,1,2),$J8621=MID(kododd,3,3))</f>
      </c>
    </row>
    <row r="8622">
      <c r="A8622" s="95">
        <v>49485</v>
      </c>
      <c r="B8622" s="93" t="s">
        <v>18753</v>
      </c>
      <c r="C8622" s="93" t="s">
        <v>1422</v>
      </c>
      <c r="G8622" s="95">
        <v>0</v>
      </c>
      <c r="H8622" s="93" t="s">
        <v>8976</v>
      </c>
      <c r="I8622" s="93" t="s">
        <v>23898</v>
      </c>
      <c r="J8622" s="93" t="s">
        <v>20855</v>
      </c>
      <c r="K8622" s="93" t="s">
        <v>148</v>
      </c>
      <c r="L8622" s="14">
        <f>AND(vyberHrace&lt;&gt;"",ISNUMBER(SEARCH(vyberHrace,$B8622)))</f>
      </c>
      <c r="M8622" s="14">
        <f>AND($I8622=MID(kododd,1,2),$J8622=MID(kododd,3,3))</f>
      </c>
    </row>
    <row r="8623">
      <c r="A8623" s="95">
        <v>55609</v>
      </c>
      <c r="B8623" s="93" t="s">
        <v>22112</v>
      </c>
      <c r="C8623" s="93" t="s">
        <v>1412</v>
      </c>
      <c r="G8623" s="95">
        <v>250</v>
      </c>
      <c r="H8623" s="93" t="s">
        <v>8976</v>
      </c>
      <c r="I8623" s="93" t="s">
        <v>23898</v>
      </c>
      <c r="J8623" s="93" t="s">
        <v>20925</v>
      </c>
      <c r="K8623" s="93" t="s">
        <v>1495</v>
      </c>
      <c r="L8623" s="14">
        <f>AND(vyberHrace&lt;&gt;"",ISNUMBER(SEARCH(vyberHrace,$B8623)))</f>
      </c>
      <c r="M8623" s="14">
        <f>AND($I8623=MID(kododd,1,2),$J8623=MID(kododd,3,3))</f>
      </c>
    </row>
    <row r="8624">
      <c r="A8624" s="95">
        <v>54203</v>
      </c>
      <c r="B8624" s="93" t="s">
        <v>2873</v>
      </c>
      <c r="C8624" s="93" t="s">
        <v>1420</v>
      </c>
      <c r="D8624" s="95">
        <v>1132</v>
      </c>
      <c r="E8624" s="95">
        <v>1503</v>
      </c>
      <c r="F8624" s="95">
        <v>23753331</v>
      </c>
      <c r="G8624" s="95">
        <v>250</v>
      </c>
      <c r="H8624" s="93" t="s">
        <v>8976</v>
      </c>
      <c r="I8624" s="93" t="s">
        <v>23898</v>
      </c>
      <c r="J8624" s="93" t="s">
        <v>20847</v>
      </c>
      <c r="K8624" s="93" t="s">
        <v>5144</v>
      </c>
      <c r="L8624" s="14">
        <f>AND(vyberHrace&lt;&gt;"",ISNUMBER(SEARCH(vyberHrace,$B8624)))</f>
      </c>
      <c r="M8624" s="14">
        <f>AND($I8624=MID(kododd,1,2),$J8624=MID(kododd,3,3))</f>
      </c>
    </row>
    <row r="8625">
      <c r="A8625" s="95">
        <v>518</v>
      </c>
      <c r="B8625" s="93" t="s">
        <v>9487</v>
      </c>
      <c r="C8625" s="93" t="s">
        <v>1413</v>
      </c>
      <c r="D8625" s="95">
        <v>1895</v>
      </c>
      <c r="E8625" s="95">
        <v>1923</v>
      </c>
      <c r="F8625" s="95">
        <v>311367</v>
      </c>
      <c r="G8625" s="95">
        <v>250</v>
      </c>
      <c r="H8625" s="93" t="s">
        <v>8976</v>
      </c>
      <c r="I8625" s="93" t="s">
        <v>23898</v>
      </c>
      <c r="J8625" s="93" t="s">
        <v>20859</v>
      </c>
      <c r="K8625" s="93" t="s">
        <v>11255</v>
      </c>
      <c r="L8625" s="14">
        <f>AND(vyberHrace&lt;&gt;"",ISNUMBER(SEARCH(vyberHrace,$B8625)))</f>
      </c>
      <c r="M8625" s="14">
        <f>AND($I8625=MID(kododd,1,2),$J8625=MID(kododd,3,3))</f>
      </c>
    </row>
    <row r="8626">
      <c r="A8626" s="95">
        <v>5524</v>
      </c>
      <c r="B8626" s="93" t="s">
        <v>9374</v>
      </c>
      <c r="C8626" s="93" t="s">
        <v>1469</v>
      </c>
      <c r="D8626" s="95">
        <v>1946</v>
      </c>
      <c r="E8626" s="95">
        <v>1960</v>
      </c>
      <c r="F8626" s="95">
        <v>340855</v>
      </c>
      <c r="G8626" s="95">
        <v>250</v>
      </c>
      <c r="H8626" s="93" t="s">
        <v>8976</v>
      </c>
      <c r="I8626" s="93" t="s">
        <v>23898</v>
      </c>
      <c r="J8626" s="93" t="s">
        <v>20859</v>
      </c>
      <c r="K8626" s="93" t="s">
        <v>11255</v>
      </c>
      <c r="L8626" s="14">
        <f>AND(vyberHrace&lt;&gt;"",ISNUMBER(SEARCH(vyberHrace,$B8626)))</f>
      </c>
      <c r="M8626" s="14">
        <f>AND($I8626=MID(kododd,1,2),$J8626=MID(kododd,3,3))</f>
      </c>
    </row>
    <row r="8627">
      <c r="A8627" s="95">
        <v>14473</v>
      </c>
      <c r="B8627" s="93" t="s">
        <v>9377</v>
      </c>
      <c r="C8627" s="93" t="s">
        <v>1407</v>
      </c>
      <c r="D8627" s="95">
        <v>1877</v>
      </c>
      <c r="E8627" s="95">
        <v>1954</v>
      </c>
      <c r="F8627" s="95">
        <v>338664</v>
      </c>
      <c r="G8627" s="95">
        <v>250</v>
      </c>
      <c r="H8627" s="93" t="s">
        <v>8976</v>
      </c>
      <c r="I8627" s="93" t="s">
        <v>23898</v>
      </c>
      <c r="J8627" s="93" t="s">
        <v>20902</v>
      </c>
      <c r="K8627" s="93" t="s">
        <v>5177</v>
      </c>
      <c r="L8627" s="14">
        <f>AND(vyberHrace&lt;&gt;"",ISNUMBER(SEARCH(vyberHrace,$B8627)))</f>
      </c>
      <c r="M8627" s="14">
        <f>AND($I8627=MID(kododd,1,2),$J8627=MID(kododd,3,3))</f>
      </c>
    </row>
    <row r="8628">
      <c r="A8628" s="95">
        <v>10957</v>
      </c>
      <c r="B8628" s="93" t="s">
        <v>9383</v>
      </c>
      <c r="C8628" s="93" t="s">
        <v>1434</v>
      </c>
      <c r="D8628" s="95">
        <v>2164</v>
      </c>
      <c r="E8628" s="95">
        <v>2139</v>
      </c>
      <c r="F8628" s="95">
        <v>317365</v>
      </c>
      <c r="G8628" s="95">
        <v>250</v>
      </c>
      <c r="H8628" s="93" t="s">
        <v>8976</v>
      </c>
      <c r="I8628" s="93" t="s">
        <v>23898</v>
      </c>
      <c r="J8628" s="93" t="s">
        <v>20894</v>
      </c>
      <c r="K8628" s="93" t="s">
        <v>6910</v>
      </c>
      <c r="L8628" s="14">
        <f>AND(vyberHrace&lt;&gt;"",ISNUMBER(SEARCH(vyberHrace,$B8628)))</f>
      </c>
      <c r="M8628" s="14">
        <f>AND($I8628=MID(kododd,1,2),$J8628=MID(kododd,3,3))</f>
      </c>
    </row>
    <row r="8629">
      <c r="A8629" s="95">
        <v>49476</v>
      </c>
      <c r="B8629" s="93" t="s">
        <v>9386</v>
      </c>
      <c r="C8629" s="93" t="s">
        <v>1410</v>
      </c>
      <c r="D8629" s="95">
        <v>1052</v>
      </c>
      <c r="G8629" s="95">
        <v>0</v>
      </c>
      <c r="H8629" s="93" t="s">
        <v>8976</v>
      </c>
      <c r="I8629" s="93" t="s">
        <v>23898</v>
      </c>
      <c r="J8629" s="93" t="s">
        <v>20860</v>
      </c>
      <c r="K8629" s="93" t="s">
        <v>5137</v>
      </c>
      <c r="L8629" s="14">
        <f>AND(vyberHrace&lt;&gt;"",ISNUMBER(SEARCH(vyberHrace,$B8629)))</f>
      </c>
      <c r="M8629" s="14">
        <f>AND($I8629=MID(kododd,1,2),$J8629=MID(kododd,3,3))</f>
      </c>
    </row>
    <row r="8630">
      <c r="A8630" s="95">
        <v>61411</v>
      </c>
      <c r="B8630" s="93" t="s">
        <v>2241</v>
      </c>
      <c r="C8630" s="93" t="s">
        <v>1450</v>
      </c>
      <c r="G8630" s="95">
        <v>250</v>
      </c>
      <c r="H8630" s="93" t="s">
        <v>8976</v>
      </c>
      <c r="I8630" s="93" t="s">
        <v>23898</v>
      </c>
      <c r="J8630" s="93" t="s">
        <v>20860</v>
      </c>
      <c r="K8630" s="93" t="s">
        <v>5137</v>
      </c>
      <c r="L8630" s="14">
        <f>AND(vyberHrace&lt;&gt;"",ISNUMBER(SEARCH(vyberHrace,$B8630)))</f>
      </c>
      <c r="M8630" s="14">
        <f>AND($I8630=MID(kododd,1,2),$J8630=MID(kododd,3,3))</f>
      </c>
    </row>
    <row r="8631">
      <c r="A8631" s="95">
        <v>50904</v>
      </c>
      <c r="B8631" s="93" t="s">
        <v>2151</v>
      </c>
      <c r="C8631" s="93" t="s">
        <v>3255</v>
      </c>
      <c r="G8631" s="95">
        <v>0</v>
      </c>
      <c r="H8631" s="93" t="s">
        <v>8976</v>
      </c>
      <c r="I8631" s="93" t="s">
        <v>23898</v>
      </c>
      <c r="J8631" s="93" t="s">
        <v>20847</v>
      </c>
      <c r="K8631" s="93" t="s">
        <v>5144</v>
      </c>
      <c r="L8631" s="14">
        <f>AND(vyberHrace&lt;&gt;"",ISNUMBER(SEARCH(vyberHrace,$B8631)))</f>
      </c>
      <c r="M8631" s="14">
        <f>AND($I8631=MID(kododd,1,2),$J8631=MID(kododd,3,3))</f>
      </c>
    </row>
    <row r="8632">
      <c r="A8632" s="95">
        <v>50901</v>
      </c>
      <c r="B8632" s="93" t="s">
        <v>13939</v>
      </c>
      <c r="C8632" s="93" t="s">
        <v>1422</v>
      </c>
      <c r="D8632" s="95">
        <v>1100</v>
      </c>
      <c r="F8632" s="95">
        <v>23746424</v>
      </c>
      <c r="G8632" s="95">
        <v>250</v>
      </c>
      <c r="H8632" s="93" t="s">
        <v>8976</v>
      </c>
      <c r="I8632" s="93" t="s">
        <v>23898</v>
      </c>
      <c r="J8632" s="93" t="s">
        <v>20847</v>
      </c>
      <c r="K8632" s="93" t="s">
        <v>5144</v>
      </c>
      <c r="L8632" s="14">
        <f>AND(vyberHrace&lt;&gt;"",ISNUMBER(SEARCH(vyberHrace,$B8632)))</f>
      </c>
      <c r="M8632" s="14">
        <f>AND($I8632=MID(kododd,1,2),$J8632=MID(kododd,3,3))</f>
      </c>
    </row>
    <row r="8633">
      <c r="A8633" s="95">
        <v>53724</v>
      </c>
      <c r="B8633" s="93" t="s">
        <v>2840</v>
      </c>
      <c r="C8633" s="93" t="s">
        <v>1450</v>
      </c>
      <c r="D8633" s="95">
        <v>1169</v>
      </c>
      <c r="E8633" s="95">
        <v>1442</v>
      </c>
      <c r="F8633" s="95">
        <v>23752653</v>
      </c>
      <c r="G8633" s="95">
        <v>250</v>
      </c>
      <c r="H8633" s="93" t="s">
        <v>8976</v>
      </c>
      <c r="I8633" s="93" t="s">
        <v>23898</v>
      </c>
      <c r="J8633" s="93" t="s">
        <v>20860</v>
      </c>
      <c r="K8633" s="93" t="s">
        <v>5137</v>
      </c>
      <c r="L8633" s="14">
        <f>AND(vyberHrace&lt;&gt;"",ISNUMBER(SEARCH(vyberHrace,$B8633)))</f>
      </c>
      <c r="M8633" s="14">
        <f>AND($I8633=MID(kododd,1,2),$J8633=MID(kododd,3,3))</f>
      </c>
    </row>
    <row r="8634">
      <c r="A8634" s="95">
        <v>39271</v>
      </c>
      <c r="B8634" s="93" t="s">
        <v>11532</v>
      </c>
      <c r="C8634" s="93" t="s">
        <v>1399</v>
      </c>
      <c r="D8634" s="95">
        <v>1120</v>
      </c>
      <c r="G8634" s="95">
        <v>0</v>
      </c>
      <c r="H8634" s="93" t="s">
        <v>8976</v>
      </c>
      <c r="I8634" s="93" t="s">
        <v>23898</v>
      </c>
      <c r="J8634" s="93" t="s">
        <v>20906</v>
      </c>
      <c r="K8634" s="93" t="s">
        <v>4891</v>
      </c>
      <c r="L8634" s="14">
        <f>AND(vyberHrace&lt;&gt;"",ISNUMBER(SEARCH(vyberHrace,$B8634)))</f>
      </c>
      <c r="M8634" s="14">
        <f>AND($I8634=MID(kododd,1,2),$J8634=MID(kododd,3,3))</f>
      </c>
    </row>
    <row r="8635">
      <c r="A8635" s="95">
        <v>53480</v>
      </c>
      <c r="B8635" s="93" t="s">
        <v>11532</v>
      </c>
      <c r="C8635" s="93" t="s">
        <v>1411</v>
      </c>
      <c r="D8635" s="95">
        <v>1325</v>
      </c>
      <c r="E8635" s="95">
        <v>1466</v>
      </c>
      <c r="F8635" s="95">
        <v>23746432</v>
      </c>
      <c r="G8635" s="95">
        <v>250</v>
      </c>
      <c r="H8635" s="93" t="s">
        <v>8976</v>
      </c>
      <c r="I8635" s="93" t="s">
        <v>23898</v>
      </c>
      <c r="J8635" s="93" t="s">
        <v>20860</v>
      </c>
      <c r="K8635" s="93" t="s">
        <v>5137</v>
      </c>
      <c r="L8635" s="14">
        <f>AND(vyberHrace&lt;&gt;"",ISNUMBER(SEARCH(vyberHrace,$B8635)))</f>
      </c>
      <c r="M8635" s="14">
        <f>AND($I8635=MID(kododd,1,2),$J8635=MID(kododd,3,3))</f>
      </c>
    </row>
    <row r="8636">
      <c r="A8636" s="95">
        <v>16539</v>
      </c>
      <c r="B8636" s="93" t="s">
        <v>9573</v>
      </c>
      <c r="C8636" s="93" t="s">
        <v>1403</v>
      </c>
      <c r="D8636" s="95">
        <v>1462</v>
      </c>
      <c r="G8636" s="95">
        <v>0</v>
      </c>
      <c r="H8636" s="93" t="s">
        <v>8976</v>
      </c>
      <c r="I8636" s="93" t="s">
        <v>23898</v>
      </c>
      <c r="J8636" s="93" t="s">
        <v>20849</v>
      </c>
      <c r="K8636" s="93" t="s">
        <v>23909</v>
      </c>
      <c r="L8636" s="14">
        <f>AND(vyberHrace&lt;&gt;"",ISNUMBER(SEARCH(vyberHrace,$B8636)))</f>
      </c>
      <c r="M8636" s="14">
        <f>AND($I8636=MID(kododd,1,2),$J8636=MID(kododd,3,3))</f>
      </c>
    </row>
    <row r="8637">
      <c r="A8637" s="95">
        <v>41448</v>
      </c>
      <c r="B8637" s="93" t="s">
        <v>28989</v>
      </c>
      <c r="C8637" s="93" t="s">
        <v>1400</v>
      </c>
      <c r="G8637" s="95">
        <v>250</v>
      </c>
      <c r="H8637" s="93" t="s">
        <v>8976</v>
      </c>
      <c r="I8637" s="93" t="s">
        <v>23898</v>
      </c>
      <c r="J8637" s="93" t="s">
        <v>20925</v>
      </c>
      <c r="K8637" s="93" t="s">
        <v>1495</v>
      </c>
      <c r="L8637" s="14">
        <f>AND(vyberHrace&lt;&gt;"",ISNUMBER(SEARCH(vyberHrace,$B8637)))</f>
      </c>
      <c r="M8637" s="14">
        <f>AND($I8637=MID(kododd,1,2),$J8637=MID(kododd,3,3))</f>
      </c>
    </row>
    <row r="8638">
      <c r="A8638" s="95">
        <v>60177</v>
      </c>
      <c r="B8638" s="93" t="s">
        <v>26641</v>
      </c>
      <c r="C8638" s="93" t="s">
        <v>1406</v>
      </c>
      <c r="G8638" s="95">
        <v>250</v>
      </c>
      <c r="H8638" s="93" t="s">
        <v>8976</v>
      </c>
      <c r="I8638" s="93" t="s">
        <v>23898</v>
      </c>
      <c r="J8638" s="93" t="s">
        <v>20847</v>
      </c>
      <c r="K8638" s="93" t="s">
        <v>5144</v>
      </c>
      <c r="L8638" s="14">
        <f>AND(vyberHrace&lt;&gt;"",ISNUMBER(SEARCH(vyberHrace,$B8638)))</f>
      </c>
      <c r="M8638" s="14">
        <f>AND($I8638=MID(kododd,1,2),$J8638=MID(kododd,3,3))</f>
      </c>
    </row>
    <row r="8639">
      <c r="A8639" s="95">
        <v>54721</v>
      </c>
      <c r="B8639" s="93" t="s">
        <v>2875</v>
      </c>
      <c r="C8639" s="93" t="s">
        <v>1450</v>
      </c>
      <c r="D8639" s="95">
        <v>1452</v>
      </c>
      <c r="E8639" s="95">
        <v>1471</v>
      </c>
      <c r="F8639" s="95">
        <v>23793082</v>
      </c>
      <c r="G8639" s="95">
        <v>250</v>
      </c>
      <c r="H8639" s="93" t="s">
        <v>8976</v>
      </c>
      <c r="I8639" s="93" t="s">
        <v>23898</v>
      </c>
      <c r="J8639" s="93" t="s">
        <v>20847</v>
      </c>
      <c r="K8639" s="93" t="s">
        <v>5144</v>
      </c>
      <c r="L8639" s="14">
        <f>AND(vyberHrace&lt;&gt;"",ISNUMBER(SEARCH(vyberHrace,$B8639)))</f>
      </c>
      <c r="M8639" s="14">
        <f>AND($I8639=MID(kododd,1,2),$J8639=MID(kododd,3,3))</f>
      </c>
    </row>
    <row r="8640">
      <c r="A8640" s="95">
        <v>8803</v>
      </c>
      <c r="B8640" s="93" t="s">
        <v>11737</v>
      </c>
      <c r="C8640" s="93" t="s">
        <v>1462</v>
      </c>
      <c r="D8640" s="95">
        <v>1332</v>
      </c>
      <c r="F8640" s="95">
        <v>23787406</v>
      </c>
      <c r="G8640" s="95">
        <v>250</v>
      </c>
      <c r="H8640" s="93" t="s">
        <v>8976</v>
      </c>
      <c r="I8640" s="93" t="s">
        <v>23898</v>
      </c>
      <c r="J8640" s="93" t="s">
        <v>20859</v>
      </c>
      <c r="K8640" s="93" t="s">
        <v>11255</v>
      </c>
      <c r="L8640" s="14">
        <f>AND(vyberHrace&lt;&gt;"",ISNUMBER(SEARCH(vyberHrace,$B8640)))</f>
      </c>
      <c r="M8640" s="14">
        <f>AND($I8640=MID(kododd,1,2),$J8640=MID(kododd,3,3))</f>
      </c>
    </row>
    <row r="8641">
      <c r="A8641" s="95">
        <v>32820</v>
      </c>
      <c r="B8641" s="93" t="s">
        <v>9609</v>
      </c>
      <c r="C8641" s="93" t="s">
        <v>1398</v>
      </c>
      <c r="D8641" s="95">
        <v>1717</v>
      </c>
      <c r="E8641" s="95">
        <v>1708</v>
      </c>
      <c r="F8641" s="95">
        <v>377260</v>
      </c>
      <c r="G8641" s="95">
        <v>250</v>
      </c>
      <c r="H8641" s="93" t="s">
        <v>8976</v>
      </c>
      <c r="I8641" s="93" t="s">
        <v>23898</v>
      </c>
      <c r="J8641" s="93" t="s">
        <v>20847</v>
      </c>
      <c r="K8641" s="93" t="s">
        <v>5144</v>
      </c>
      <c r="L8641" s="14">
        <f>AND(vyberHrace&lt;&gt;"",ISNUMBER(SEARCH(vyberHrace,$B8641)))</f>
      </c>
      <c r="M8641" s="14">
        <f>AND($I8641=MID(kododd,1,2),$J8641=MID(kododd,3,3))</f>
      </c>
    </row>
    <row r="8642">
      <c r="A8642" s="95">
        <v>50915</v>
      </c>
      <c r="B8642" s="93" t="s">
        <v>2152</v>
      </c>
      <c r="C8642" s="93" t="s">
        <v>1422</v>
      </c>
      <c r="G8642" s="95">
        <v>0</v>
      </c>
      <c r="H8642" s="93" t="s">
        <v>8976</v>
      </c>
      <c r="I8642" s="93" t="s">
        <v>23898</v>
      </c>
      <c r="J8642" s="93" t="s">
        <v>20847</v>
      </c>
      <c r="K8642" s="93" t="s">
        <v>5144</v>
      </c>
      <c r="L8642" s="14">
        <f>AND(vyberHrace&lt;&gt;"",ISNUMBER(SEARCH(vyberHrace,$B8642)))</f>
      </c>
      <c r="M8642" s="14">
        <f>AND($I8642=MID(kododd,1,2),$J8642=MID(kododd,3,3))</f>
      </c>
    </row>
    <row r="8643">
      <c r="A8643" s="95">
        <v>63104</v>
      </c>
      <c r="B8643" s="93" t="s">
        <v>28990</v>
      </c>
      <c r="C8643" s="93" t="s">
        <v>1450</v>
      </c>
      <c r="G8643" s="95">
        <v>250</v>
      </c>
      <c r="H8643" s="93" t="s">
        <v>8976</v>
      </c>
      <c r="I8643" s="93" t="s">
        <v>23898</v>
      </c>
      <c r="J8643" s="93" t="s">
        <v>20922</v>
      </c>
      <c r="K8643" s="93" t="s">
        <v>5566</v>
      </c>
      <c r="L8643" s="14">
        <f>AND(vyberHrace&lt;&gt;"",ISNUMBER(SEARCH(vyberHrace,$B8643)))</f>
      </c>
      <c r="M8643" s="14">
        <f>AND($I8643=MID(kododd,1,2),$J8643=MID(kododd,3,3))</f>
      </c>
    </row>
    <row r="8644">
      <c r="A8644" s="95">
        <v>732</v>
      </c>
      <c r="B8644" s="93" t="s">
        <v>9628</v>
      </c>
      <c r="C8644" s="93" t="s">
        <v>1462</v>
      </c>
      <c r="D8644" s="95">
        <v>2186</v>
      </c>
      <c r="E8644" s="95">
        <v>2186</v>
      </c>
      <c r="F8644" s="95">
        <v>311626</v>
      </c>
      <c r="G8644" s="95">
        <v>0</v>
      </c>
      <c r="H8644" s="93" t="s">
        <v>8976</v>
      </c>
      <c r="I8644" s="93" t="s">
        <v>23898</v>
      </c>
      <c r="J8644" s="93" t="s">
        <v>20855</v>
      </c>
      <c r="K8644" s="93" t="s">
        <v>148</v>
      </c>
      <c r="L8644" s="14">
        <f>AND(vyberHrace&lt;&gt;"",ISNUMBER(SEARCH(vyberHrace,$B8644)))</f>
      </c>
      <c r="M8644" s="14">
        <f>AND($I8644=MID(kododd,1,2),$J8644=MID(kododd,3,3))</f>
      </c>
    </row>
    <row r="8645">
      <c r="A8645" s="95">
        <v>48927</v>
      </c>
      <c r="B8645" s="93" t="s">
        <v>9629</v>
      </c>
      <c r="C8645" s="93" t="s">
        <v>1402</v>
      </c>
      <c r="G8645" s="95">
        <v>0</v>
      </c>
      <c r="H8645" s="93" t="s">
        <v>8976</v>
      </c>
      <c r="I8645" s="93" t="s">
        <v>23898</v>
      </c>
      <c r="J8645" s="93" t="s">
        <v>20855</v>
      </c>
      <c r="K8645" s="93" t="s">
        <v>148</v>
      </c>
      <c r="L8645" s="14">
        <f>AND(vyberHrace&lt;&gt;"",ISNUMBER(SEARCH(vyberHrace,$B8645)))</f>
      </c>
      <c r="M8645" s="14">
        <f>AND($I8645=MID(kododd,1,2),$J8645=MID(kododd,3,3))</f>
      </c>
    </row>
    <row r="8646">
      <c r="A8646" s="95">
        <v>3956</v>
      </c>
      <c r="B8646" s="93" t="s">
        <v>20378</v>
      </c>
      <c r="C8646" s="93" t="s">
        <v>1468</v>
      </c>
      <c r="D8646" s="95">
        <v>1674</v>
      </c>
      <c r="E8646" s="95">
        <v>1763</v>
      </c>
      <c r="F8646" s="95">
        <v>338702</v>
      </c>
      <c r="G8646" s="95">
        <v>250</v>
      </c>
      <c r="H8646" s="93" t="s">
        <v>8976</v>
      </c>
      <c r="I8646" s="93" t="s">
        <v>23898</v>
      </c>
      <c r="J8646" s="93" t="s">
        <v>20894</v>
      </c>
      <c r="K8646" s="93" t="s">
        <v>6910</v>
      </c>
      <c r="L8646" s="14">
        <f>AND(vyberHrace&lt;&gt;"",ISNUMBER(SEARCH(vyberHrace,$B8646)))</f>
      </c>
      <c r="M8646" s="14">
        <f>AND($I8646=MID(kododd,1,2),$J8646=MID(kododd,3,3))</f>
      </c>
    </row>
    <row r="8647">
      <c r="A8647" s="95">
        <v>34812</v>
      </c>
      <c r="B8647" s="93" t="s">
        <v>20378</v>
      </c>
      <c r="C8647" s="93" t="s">
        <v>1444</v>
      </c>
      <c r="D8647" s="95">
        <v>1678</v>
      </c>
      <c r="E8647" s="95">
        <v>1799</v>
      </c>
      <c r="F8647" s="95">
        <v>351636</v>
      </c>
      <c r="G8647" s="95">
        <v>250</v>
      </c>
      <c r="H8647" s="93" t="s">
        <v>8976</v>
      </c>
      <c r="I8647" s="93" t="s">
        <v>23898</v>
      </c>
      <c r="J8647" s="93" t="s">
        <v>20894</v>
      </c>
      <c r="K8647" s="93" t="s">
        <v>6910</v>
      </c>
      <c r="L8647" s="14">
        <f>AND(vyberHrace&lt;&gt;"",ISNUMBER(SEARCH(vyberHrace,$B8647)))</f>
      </c>
      <c r="M8647" s="14">
        <f>AND($I8647=MID(kododd,1,2),$J8647=MID(kododd,3,3))</f>
      </c>
    </row>
    <row r="8648">
      <c r="A8648" s="95">
        <v>57664</v>
      </c>
      <c r="B8648" s="93" t="s">
        <v>24235</v>
      </c>
      <c r="C8648" s="93" t="s">
        <v>1463</v>
      </c>
      <c r="D8648" s="95">
        <v>1563</v>
      </c>
      <c r="E8648" s="95">
        <v>1737</v>
      </c>
      <c r="F8648" s="95">
        <v>23768797</v>
      </c>
      <c r="G8648" s="95">
        <v>250</v>
      </c>
      <c r="H8648" s="93" t="s">
        <v>8976</v>
      </c>
      <c r="I8648" s="93" t="s">
        <v>23898</v>
      </c>
      <c r="J8648" s="93" t="s">
        <v>20894</v>
      </c>
      <c r="K8648" s="93" t="s">
        <v>6910</v>
      </c>
      <c r="L8648" s="14">
        <f>AND(vyberHrace&lt;&gt;"",ISNUMBER(SEARCH(vyberHrace,$B8648)))</f>
      </c>
      <c r="M8648" s="14">
        <f>AND($I8648=MID(kododd,1,2),$J8648=MID(kododd,3,3))</f>
      </c>
    </row>
    <row r="8649">
      <c r="A8649" s="95">
        <v>453</v>
      </c>
      <c r="B8649" s="93" t="s">
        <v>16595</v>
      </c>
      <c r="C8649" s="93" t="s">
        <v>1442</v>
      </c>
      <c r="D8649" s="95">
        <v>2233</v>
      </c>
      <c r="E8649" s="95">
        <v>2278</v>
      </c>
      <c r="F8649" s="95">
        <v>308560</v>
      </c>
      <c r="G8649" s="95">
        <v>250</v>
      </c>
      <c r="H8649" s="93" t="s">
        <v>8976</v>
      </c>
      <c r="I8649" s="93" t="s">
        <v>23898</v>
      </c>
      <c r="J8649" s="93" t="s">
        <v>20894</v>
      </c>
      <c r="K8649" s="93" t="s">
        <v>6910</v>
      </c>
      <c r="L8649" s="14">
        <f>AND(vyberHrace&lt;&gt;"",ISNUMBER(SEARCH(vyberHrace,$B8649)))</f>
      </c>
      <c r="M8649" s="14">
        <f>AND($I8649=MID(kododd,1,2),$J8649=MID(kododd,3,3))</f>
      </c>
    </row>
    <row r="8650">
      <c r="A8650" s="95">
        <v>882</v>
      </c>
      <c r="B8650" s="93" t="s">
        <v>16596</v>
      </c>
      <c r="C8650" s="93" t="s">
        <v>1449</v>
      </c>
      <c r="D8650" s="95">
        <v>1983</v>
      </c>
      <c r="E8650" s="95">
        <v>1995</v>
      </c>
      <c r="F8650" s="95">
        <v>321214</v>
      </c>
      <c r="G8650" s="95">
        <v>250</v>
      </c>
      <c r="H8650" s="93" t="s">
        <v>8976</v>
      </c>
      <c r="I8650" s="93" t="s">
        <v>23898</v>
      </c>
      <c r="J8650" s="93" t="s">
        <v>20922</v>
      </c>
      <c r="K8650" s="93" t="s">
        <v>5566</v>
      </c>
      <c r="L8650" s="14">
        <f>AND(vyberHrace&lt;&gt;"",ISNUMBER(SEARCH(vyberHrace,$B8650)))</f>
      </c>
      <c r="M8650" s="14">
        <f>AND($I8650=MID(kododd,1,2),$J8650=MID(kododd,3,3))</f>
      </c>
    </row>
    <row r="8651">
      <c r="A8651" s="95">
        <v>3670</v>
      </c>
      <c r="B8651" s="93" t="s">
        <v>16502</v>
      </c>
      <c r="C8651" s="93" t="s">
        <v>1415</v>
      </c>
      <c r="D8651" s="95">
        <v>1921</v>
      </c>
      <c r="E8651" s="95">
        <v>1993</v>
      </c>
      <c r="F8651" s="95">
        <v>318345</v>
      </c>
      <c r="G8651" s="95">
        <v>0</v>
      </c>
      <c r="H8651" s="93" t="s">
        <v>8976</v>
      </c>
      <c r="I8651" s="93" t="s">
        <v>23898</v>
      </c>
      <c r="J8651" s="93" t="s">
        <v>20922</v>
      </c>
      <c r="K8651" s="93" t="s">
        <v>5566</v>
      </c>
      <c r="L8651" s="14">
        <f>AND(vyberHrace&lt;&gt;"",ISNUMBER(SEARCH(vyberHrace,$B8651)))</f>
      </c>
      <c r="M8651" s="14">
        <f>AND($I8651=MID(kododd,1,2),$J8651=MID(kododd,3,3))</f>
      </c>
    </row>
    <row r="8652">
      <c r="A8652" s="95">
        <v>59646</v>
      </c>
      <c r="B8652" s="93" t="s">
        <v>26031</v>
      </c>
      <c r="C8652" s="93" t="s">
        <v>1409</v>
      </c>
      <c r="D8652" s="95">
        <v>1932</v>
      </c>
      <c r="E8652" s="95">
        <v>2082</v>
      </c>
      <c r="F8652" s="95">
        <v>23774410</v>
      </c>
      <c r="G8652" s="95">
        <v>250</v>
      </c>
      <c r="H8652" s="93" t="s">
        <v>8976</v>
      </c>
      <c r="I8652" s="93" t="s">
        <v>23898</v>
      </c>
      <c r="J8652" s="93" t="s">
        <v>20844</v>
      </c>
      <c r="K8652" s="93" t="s">
        <v>3601</v>
      </c>
      <c r="L8652" s="14">
        <f>AND(vyberHrace&lt;&gt;"",ISNUMBER(SEARCH(vyberHrace,$B8652)))</f>
      </c>
      <c r="M8652" s="14">
        <f>AND($I8652=MID(kododd,1,2),$J8652=MID(kododd,3,3))</f>
      </c>
    </row>
    <row r="8653">
      <c r="A8653" s="95">
        <v>59858</v>
      </c>
      <c r="B8653" s="93" t="s">
        <v>28098</v>
      </c>
      <c r="C8653" s="93" t="s">
        <v>1452</v>
      </c>
      <c r="G8653" s="95">
        <v>250</v>
      </c>
      <c r="H8653" s="93" t="s">
        <v>8976</v>
      </c>
      <c r="I8653" s="93" t="s">
        <v>23898</v>
      </c>
      <c r="J8653" s="93" t="s">
        <v>20969</v>
      </c>
      <c r="K8653" s="93" t="s">
        <v>4717</v>
      </c>
      <c r="L8653" s="14">
        <f>AND(vyberHrace&lt;&gt;"",ISNUMBER(SEARCH(vyberHrace,$B8653)))</f>
      </c>
      <c r="M8653" s="14">
        <f>AND($I8653=MID(kododd,1,2),$J8653=MID(kododd,3,3))</f>
      </c>
    </row>
    <row r="8654">
      <c r="A8654" s="95">
        <v>53487</v>
      </c>
      <c r="B8654" s="93" t="s">
        <v>20761</v>
      </c>
      <c r="C8654" s="93" t="s">
        <v>1424</v>
      </c>
      <c r="D8654" s="95">
        <v>1612</v>
      </c>
      <c r="E8654" s="95">
        <v>1720</v>
      </c>
      <c r="F8654" s="95">
        <v>23750898</v>
      </c>
      <c r="G8654" s="95">
        <v>250</v>
      </c>
      <c r="H8654" s="93" t="s">
        <v>8976</v>
      </c>
      <c r="I8654" s="93" t="s">
        <v>23898</v>
      </c>
      <c r="J8654" s="93" t="s">
        <v>20860</v>
      </c>
      <c r="K8654" s="93" t="s">
        <v>5137</v>
      </c>
      <c r="L8654" s="14">
        <f>AND(vyberHrace&lt;&gt;"",ISNUMBER(SEARCH(vyberHrace,$B8654)))</f>
      </c>
      <c r="M8654" s="14">
        <f>AND($I8654=MID(kododd,1,2),$J8654=MID(kododd,3,3))</f>
      </c>
    </row>
    <row r="8655">
      <c r="A8655" s="95">
        <v>54739</v>
      </c>
      <c r="B8655" s="93" t="s">
        <v>2841</v>
      </c>
      <c r="C8655" s="93" t="s">
        <v>1486</v>
      </c>
      <c r="D8655" s="95">
        <v>1305</v>
      </c>
      <c r="E8655" s="95">
        <v>1589</v>
      </c>
      <c r="F8655" s="95">
        <v>23752661</v>
      </c>
      <c r="G8655" s="95">
        <v>250</v>
      </c>
      <c r="H8655" s="93" t="s">
        <v>8976</v>
      </c>
      <c r="I8655" s="93" t="s">
        <v>23898</v>
      </c>
      <c r="J8655" s="93" t="s">
        <v>20860</v>
      </c>
      <c r="K8655" s="93" t="s">
        <v>5137</v>
      </c>
      <c r="L8655" s="14">
        <f>AND(vyberHrace&lt;&gt;"",ISNUMBER(SEARCH(vyberHrace,$B8655)))</f>
      </c>
      <c r="M8655" s="14">
        <f>AND($I8655=MID(kododd,1,2),$J8655=MID(kododd,3,3))</f>
      </c>
    </row>
    <row r="8656">
      <c r="A8656" s="95">
        <v>55365</v>
      </c>
      <c r="B8656" s="93" t="s">
        <v>22059</v>
      </c>
      <c r="C8656" s="93" t="s">
        <v>1407</v>
      </c>
      <c r="G8656" s="95">
        <v>0</v>
      </c>
      <c r="H8656" s="93" t="s">
        <v>8976</v>
      </c>
      <c r="I8656" s="93" t="s">
        <v>23898</v>
      </c>
      <c r="J8656" s="93" t="s">
        <v>20860</v>
      </c>
      <c r="K8656" s="93" t="s">
        <v>5137</v>
      </c>
      <c r="L8656" s="14">
        <f>AND(vyberHrace&lt;&gt;"",ISNUMBER(SEARCH(vyberHrace,$B8656)))</f>
      </c>
      <c r="M8656" s="14">
        <f>AND($I8656=MID(kododd,1,2),$J8656=MID(kododd,3,3))</f>
      </c>
    </row>
    <row r="8657">
      <c r="A8657" s="95">
        <v>55938</v>
      </c>
      <c r="B8657" s="93" t="s">
        <v>24150</v>
      </c>
      <c r="C8657" s="93" t="s">
        <v>1424</v>
      </c>
      <c r="G8657" s="95">
        <v>0</v>
      </c>
      <c r="H8657" s="93" t="s">
        <v>8976</v>
      </c>
      <c r="I8657" s="93" t="s">
        <v>23898</v>
      </c>
      <c r="J8657" s="93" t="s">
        <v>20906</v>
      </c>
      <c r="K8657" s="93" t="s">
        <v>4891</v>
      </c>
      <c r="L8657" s="14">
        <f>AND(vyberHrace&lt;&gt;"",ISNUMBER(SEARCH(vyberHrace,$B8657)))</f>
      </c>
      <c r="M8657" s="14">
        <f>AND($I8657=MID(kododd,1,2),$J8657=MID(kododd,3,3))</f>
      </c>
    </row>
    <row r="8658">
      <c r="A8658" s="95">
        <v>60635</v>
      </c>
      <c r="B8658" s="93" t="s">
        <v>27052</v>
      </c>
      <c r="C8658" s="93" t="s">
        <v>1487</v>
      </c>
      <c r="G8658" s="95">
        <v>0</v>
      </c>
      <c r="H8658" s="93" t="s">
        <v>8976</v>
      </c>
      <c r="I8658" s="93" t="s">
        <v>23898</v>
      </c>
      <c r="J8658" s="93" t="s">
        <v>20906</v>
      </c>
      <c r="K8658" s="93" t="s">
        <v>4891</v>
      </c>
      <c r="L8658" s="14">
        <f>AND(vyberHrace&lt;&gt;"",ISNUMBER(SEARCH(vyberHrace,$B8658)))</f>
      </c>
      <c r="M8658" s="14">
        <f>AND($I8658=MID(kododd,1,2),$J8658=MID(kododd,3,3))</f>
      </c>
    </row>
    <row r="8659">
      <c r="A8659" s="95">
        <v>49002</v>
      </c>
      <c r="B8659" s="93" t="s">
        <v>19041</v>
      </c>
      <c r="C8659" s="93" t="s">
        <v>1427</v>
      </c>
      <c r="D8659" s="95">
        <v>1246</v>
      </c>
      <c r="G8659" s="95">
        <v>250</v>
      </c>
      <c r="H8659" s="93" t="s">
        <v>8976</v>
      </c>
      <c r="I8659" s="93" t="s">
        <v>23898</v>
      </c>
      <c r="J8659" s="93" t="s">
        <v>20844</v>
      </c>
      <c r="K8659" s="93" t="s">
        <v>3601</v>
      </c>
      <c r="L8659" s="14">
        <f>AND(vyberHrace&lt;&gt;"",ISNUMBER(SEARCH(vyberHrace,$B8659)))</f>
      </c>
      <c r="M8659" s="14">
        <f>AND($I8659=MID(kododd,1,2),$J8659=MID(kododd,3,3))</f>
      </c>
    </row>
    <row r="8660">
      <c r="A8660" s="95">
        <v>54740</v>
      </c>
      <c r="B8660" s="93" t="s">
        <v>2842</v>
      </c>
      <c r="C8660" s="93" t="s">
        <v>1411</v>
      </c>
      <c r="G8660" s="95">
        <v>0</v>
      </c>
      <c r="H8660" s="93" t="s">
        <v>8976</v>
      </c>
      <c r="I8660" s="93" t="s">
        <v>23898</v>
      </c>
      <c r="J8660" s="93" t="s">
        <v>20860</v>
      </c>
      <c r="K8660" s="93" t="s">
        <v>5137</v>
      </c>
      <c r="L8660" s="14">
        <f>AND(vyberHrace&lt;&gt;"",ISNUMBER(SEARCH(vyberHrace,$B8660)))</f>
      </c>
      <c r="M8660" s="14">
        <f>AND($I8660=MID(kododd,1,2),$J8660=MID(kododd,3,3))</f>
      </c>
    </row>
    <row r="8661">
      <c r="A8661" s="95">
        <v>62050</v>
      </c>
      <c r="B8661" s="93" t="s">
        <v>28252</v>
      </c>
      <c r="C8661" s="93" t="s">
        <v>1487</v>
      </c>
      <c r="F8661" s="95">
        <v>571004882</v>
      </c>
      <c r="G8661" s="95">
        <v>250</v>
      </c>
      <c r="H8661" s="93" t="s">
        <v>8976</v>
      </c>
      <c r="I8661" s="93" t="s">
        <v>23898</v>
      </c>
      <c r="J8661" s="93" t="s">
        <v>20860</v>
      </c>
      <c r="K8661" s="93" t="s">
        <v>5137</v>
      </c>
      <c r="L8661" s="14">
        <f>AND(vyberHrace&lt;&gt;"",ISNUMBER(SEARCH(vyberHrace,$B8661)))</f>
      </c>
      <c r="M8661" s="14">
        <f>AND($I8661=MID(kododd,1,2),$J8661=MID(kododd,3,3))</f>
      </c>
    </row>
    <row r="8662">
      <c r="A8662" s="95">
        <v>39761</v>
      </c>
      <c r="B8662" s="93" t="s">
        <v>19058</v>
      </c>
      <c r="C8662" s="93" t="s">
        <v>1399</v>
      </c>
      <c r="G8662" s="95">
        <v>0</v>
      </c>
      <c r="H8662" s="93" t="s">
        <v>8976</v>
      </c>
      <c r="I8662" s="93" t="s">
        <v>23898</v>
      </c>
      <c r="J8662" s="93" t="s">
        <v>20906</v>
      </c>
      <c r="K8662" s="93" t="s">
        <v>4891</v>
      </c>
      <c r="L8662" s="14">
        <f>AND(vyberHrace&lt;&gt;"",ISNUMBER(SEARCH(vyberHrace,$B8662)))</f>
      </c>
      <c r="M8662" s="14">
        <f>AND($I8662=MID(kododd,1,2),$J8662=MID(kododd,3,3))</f>
      </c>
    </row>
    <row r="8663">
      <c r="A8663" s="95">
        <v>3304</v>
      </c>
      <c r="B8663" s="93" t="s">
        <v>19064</v>
      </c>
      <c r="C8663" s="93" t="s">
        <v>1442</v>
      </c>
      <c r="D8663" s="95">
        <v>1725</v>
      </c>
      <c r="F8663" s="95">
        <v>326240</v>
      </c>
      <c r="G8663" s="95">
        <v>250</v>
      </c>
      <c r="H8663" s="93" t="s">
        <v>8976</v>
      </c>
      <c r="I8663" s="93" t="s">
        <v>23898</v>
      </c>
      <c r="J8663" s="93" t="s">
        <v>20867</v>
      </c>
      <c r="K8663" s="93" t="s">
        <v>13687</v>
      </c>
      <c r="L8663" s="14">
        <f>AND(vyberHrace&lt;&gt;"",ISNUMBER(SEARCH(vyberHrace,$B8663)))</f>
      </c>
      <c r="M8663" s="14">
        <f>AND($I8663=MID(kododd,1,2),$J8663=MID(kododd,3,3))</f>
      </c>
    </row>
    <row r="8664">
      <c r="A8664" s="95">
        <v>59238</v>
      </c>
      <c r="B8664" s="93" t="s">
        <v>25667</v>
      </c>
      <c r="C8664" s="93" t="s">
        <v>1416</v>
      </c>
      <c r="G8664" s="95">
        <v>250</v>
      </c>
      <c r="H8664" s="93" t="s">
        <v>8976</v>
      </c>
      <c r="I8664" s="93" t="s">
        <v>23898</v>
      </c>
      <c r="J8664" s="93" t="s">
        <v>20969</v>
      </c>
      <c r="K8664" s="93" t="s">
        <v>4717</v>
      </c>
      <c r="L8664" s="14">
        <f>AND(vyberHrace&lt;&gt;"",ISNUMBER(SEARCH(vyberHrace,$B8664)))</f>
      </c>
      <c r="M8664" s="14">
        <f>AND($I8664=MID(kododd,1,2),$J8664=MID(kododd,3,3))</f>
      </c>
    </row>
    <row r="8665">
      <c r="A8665" s="95">
        <v>44746</v>
      </c>
      <c r="B8665" s="93" t="s">
        <v>19117</v>
      </c>
      <c r="C8665" s="93" t="s">
        <v>3255</v>
      </c>
      <c r="D8665" s="95">
        <v>1086</v>
      </c>
      <c r="F8665" s="95">
        <v>23721294</v>
      </c>
      <c r="G8665" s="95">
        <v>250</v>
      </c>
      <c r="H8665" s="93" t="s">
        <v>8976</v>
      </c>
      <c r="I8665" s="93" t="s">
        <v>23898</v>
      </c>
      <c r="J8665" s="93" t="s">
        <v>20847</v>
      </c>
      <c r="K8665" s="93" t="s">
        <v>5144</v>
      </c>
      <c r="L8665" s="14">
        <f>AND(vyberHrace&lt;&gt;"",ISNUMBER(SEARCH(vyberHrace,$B8665)))</f>
      </c>
      <c r="M8665" s="14">
        <f>AND($I8665=MID(kododd,1,2),$J8665=MID(kododd,3,3))</f>
      </c>
    </row>
    <row r="8666">
      <c r="A8666" s="95">
        <v>44747</v>
      </c>
      <c r="B8666" s="93" t="s">
        <v>19226</v>
      </c>
      <c r="C8666" s="93" t="s">
        <v>3255</v>
      </c>
      <c r="D8666" s="95">
        <v>1160</v>
      </c>
      <c r="F8666" s="95">
        <v>23721308</v>
      </c>
      <c r="G8666" s="95">
        <v>250</v>
      </c>
      <c r="H8666" s="93" t="s">
        <v>8976</v>
      </c>
      <c r="I8666" s="93" t="s">
        <v>23898</v>
      </c>
      <c r="J8666" s="93" t="s">
        <v>20847</v>
      </c>
      <c r="K8666" s="93" t="s">
        <v>5144</v>
      </c>
      <c r="L8666" s="14">
        <f>AND(vyberHrace&lt;&gt;"",ISNUMBER(SEARCH(vyberHrace,$B8666)))</f>
      </c>
      <c r="M8666" s="14">
        <f>AND($I8666=MID(kododd,1,2),$J8666=MID(kododd,3,3))</f>
      </c>
    </row>
    <row r="8667">
      <c r="A8667" s="95">
        <v>5529</v>
      </c>
      <c r="B8667" s="93" t="s">
        <v>19227</v>
      </c>
      <c r="C8667" s="93" t="s">
        <v>1451</v>
      </c>
      <c r="D8667" s="95">
        <v>1525</v>
      </c>
      <c r="F8667" s="95">
        <v>23772670</v>
      </c>
      <c r="G8667" s="95">
        <v>250</v>
      </c>
      <c r="H8667" s="93" t="s">
        <v>8976</v>
      </c>
      <c r="I8667" s="93" t="s">
        <v>23898</v>
      </c>
      <c r="J8667" s="93" t="s">
        <v>20902</v>
      </c>
      <c r="K8667" s="93" t="s">
        <v>5177</v>
      </c>
      <c r="L8667" s="14">
        <f>AND(vyberHrace&lt;&gt;"",ISNUMBER(SEARCH(vyberHrace,$B8667)))</f>
      </c>
      <c r="M8667" s="14">
        <f>AND($I8667=MID(kododd,1,2),$J8667=MID(kododd,3,3))</f>
      </c>
    </row>
    <row r="8668">
      <c r="A8668" s="95">
        <v>61410</v>
      </c>
      <c r="B8668" s="93" t="s">
        <v>27601</v>
      </c>
      <c r="C8668" s="93" t="s">
        <v>1450</v>
      </c>
      <c r="F8668" s="95">
        <v>23799480</v>
      </c>
      <c r="G8668" s="95">
        <v>250</v>
      </c>
      <c r="H8668" s="93" t="s">
        <v>8976</v>
      </c>
      <c r="I8668" s="93" t="s">
        <v>23898</v>
      </c>
      <c r="J8668" s="93" t="s">
        <v>20847</v>
      </c>
      <c r="K8668" s="93" t="s">
        <v>5144</v>
      </c>
      <c r="L8668" s="14">
        <f>AND(vyberHrace&lt;&gt;"",ISNUMBER(SEARCH(vyberHrace,$B8668)))</f>
      </c>
      <c r="M8668" s="14">
        <f>AND($I8668=MID(kododd,1,2),$J8668=MID(kododd,3,3))</f>
      </c>
    </row>
    <row r="8669">
      <c r="A8669" s="95">
        <v>54205</v>
      </c>
      <c r="B8669" s="93" t="s">
        <v>2876</v>
      </c>
      <c r="C8669" s="93" t="s">
        <v>1416</v>
      </c>
      <c r="D8669" s="95">
        <v>1480</v>
      </c>
      <c r="E8669" s="95">
        <v>1594</v>
      </c>
      <c r="F8669" s="95">
        <v>23750154</v>
      </c>
      <c r="G8669" s="95">
        <v>250</v>
      </c>
      <c r="H8669" s="93" t="s">
        <v>8976</v>
      </c>
      <c r="I8669" s="93" t="s">
        <v>23898</v>
      </c>
      <c r="J8669" s="93" t="s">
        <v>20847</v>
      </c>
      <c r="K8669" s="93" t="s">
        <v>5144</v>
      </c>
      <c r="L8669" s="14">
        <f>AND(vyberHrace&lt;&gt;"",ISNUMBER(SEARCH(vyberHrace,$B8669)))</f>
      </c>
      <c r="M8669" s="14">
        <f>AND($I8669=MID(kododd,1,2),$J8669=MID(kododd,3,3))</f>
      </c>
    </row>
    <row r="8670">
      <c r="A8670" s="95">
        <v>4464</v>
      </c>
      <c r="B8670" s="93" t="s">
        <v>2877</v>
      </c>
      <c r="C8670" s="93" t="s">
        <v>1404</v>
      </c>
      <c r="D8670" s="95">
        <v>1592</v>
      </c>
      <c r="E8670" s="95">
        <v>1644</v>
      </c>
      <c r="F8670" s="95">
        <v>23750308</v>
      </c>
      <c r="G8670" s="95">
        <v>250</v>
      </c>
      <c r="H8670" s="93" t="s">
        <v>8976</v>
      </c>
      <c r="I8670" s="93" t="s">
        <v>23898</v>
      </c>
      <c r="J8670" s="93" t="s">
        <v>20847</v>
      </c>
      <c r="K8670" s="93" t="s">
        <v>5144</v>
      </c>
      <c r="L8670" s="14">
        <f>AND(vyberHrace&lt;&gt;"",ISNUMBER(SEARCH(vyberHrace,$B8670)))</f>
      </c>
      <c r="M8670" s="14">
        <f>AND($I8670=MID(kododd,1,2),$J8670=MID(kododd,3,3))</f>
      </c>
    </row>
    <row r="8671">
      <c r="A8671" s="95">
        <v>40540</v>
      </c>
      <c r="B8671" s="93" t="s">
        <v>20770</v>
      </c>
      <c r="C8671" s="93" t="s">
        <v>1430</v>
      </c>
      <c r="D8671" s="95">
        <v>1241</v>
      </c>
      <c r="F8671" s="95">
        <v>23751878</v>
      </c>
      <c r="G8671" s="95">
        <v>250</v>
      </c>
      <c r="H8671" s="93" t="s">
        <v>8976</v>
      </c>
      <c r="I8671" s="93" t="s">
        <v>23898</v>
      </c>
      <c r="J8671" s="93" t="s">
        <v>20847</v>
      </c>
      <c r="K8671" s="93" t="s">
        <v>5144</v>
      </c>
      <c r="L8671" s="14">
        <f>AND(vyberHrace&lt;&gt;"",ISNUMBER(SEARCH(vyberHrace,$B8671)))</f>
      </c>
      <c r="M8671" s="14">
        <f>AND($I8671=MID(kododd,1,2),$J8671=MID(kododd,3,3))</f>
      </c>
    </row>
    <row r="8672">
      <c r="A8672" s="95">
        <v>5938</v>
      </c>
      <c r="B8672" s="93" t="s">
        <v>15063</v>
      </c>
      <c r="C8672" s="93" t="s">
        <v>1471</v>
      </c>
      <c r="D8672" s="95">
        <v>1820</v>
      </c>
      <c r="E8672" s="95">
        <v>1978</v>
      </c>
      <c r="F8672" s="95">
        <v>326259</v>
      </c>
      <c r="G8672" s="95">
        <v>250</v>
      </c>
      <c r="H8672" s="93" t="s">
        <v>8976</v>
      </c>
      <c r="I8672" s="93" t="s">
        <v>23898</v>
      </c>
      <c r="J8672" s="93" t="s">
        <v>20906</v>
      </c>
      <c r="K8672" s="93" t="s">
        <v>4891</v>
      </c>
      <c r="L8672" s="14">
        <f>AND(vyberHrace&lt;&gt;"",ISNUMBER(SEARCH(vyberHrace,$B8672)))</f>
      </c>
      <c r="M8672" s="14">
        <f>AND($I8672=MID(kododd,1,2),$J8672=MID(kododd,3,3))</f>
      </c>
    </row>
    <row r="8673">
      <c r="A8673" s="95">
        <v>59954</v>
      </c>
      <c r="B8673" s="93" t="s">
        <v>26438</v>
      </c>
      <c r="C8673" s="93" t="s">
        <v>1487</v>
      </c>
      <c r="G8673" s="95">
        <v>0</v>
      </c>
      <c r="H8673" s="93" t="s">
        <v>8976</v>
      </c>
      <c r="I8673" s="93" t="s">
        <v>23898</v>
      </c>
      <c r="J8673" s="93" t="s">
        <v>20894</v>
      </c>
      <c r="K8673" s="93" t="s">
        <v>6910</v>
      </c>
      <c r="L8673" s="14">
        <f>AND(vyberHrace&lt;&gt;"",ISNUMBER(SEARCH(vyberHrace,$B8673)))</f>
      </c>
      <c r="M8673" s="14">
        <f>AND($I8673=MID(kododd,1,2),$J8673=MID(kododd,3,3))</f>
      </c>
    </row>
    <row r="8674">
      <c r="A8674" s="95">
        <v>8262</v>
      </c>
      <c r="B8674" s="93" t="s">
        <v>10723</v>
      </c>
      <c r="C8674" s="93" t="s">
        <v>1453</v>
      </c>
      <c r="D8674" s="95">
        <v>1939</v>
      </c>
      <c r="E8674" s="95">
        <v>1964</v>
      </c>
      <c r="F8674" s="95">
        <v>346454</v>
      </c>
      <c r="G8674" s="95">
        <v>250</v>
      </c>
      <c r="H8674" s="93" t="s">
        <v>8976</v>
      </c>
      <c r="I8674" s="93" t="s">
        <v>23898</v>
      </c>
      <c r="J8674" s="93" t="s">
        <v>20894</v>
      </c>
      <c r="K8674" s="93" t="s">
        <v>6910</v>
      </c>
      <c r="L8674" s="14">
        <f>AND(vyberHrace&lt;&gt;"",ISNUMBER(SEARCH(vyberHrace,$B8674)))</f>
      </c>
      <c r="M8674" s="14">
        <f>AND($I8674=MID(kododd,1,2),$J8674=MID(kododd,3,3))</f>
      </c>
    </row>
    <row r="8675">
      <c r="A8675" s="95">
        <v>7139</v>
      </c>
      <c r="B8675" s="93" t="s">
        <v>10727</v>
      </c>
      <c r="C8675" s="93" t="s">
        <v>1463</v>
      </c>
      <c r="D8675" s="95">
        <v>1262</v>
      </c>
      <c r="F8675" s="95">
        <v>396001</v>
      </c>
      <c r="G8675" s="95">
        <v>0</v>
      </c>
      <c r="H8675" s="93" t="s">
        <v>8976</v>
      </c>
      <c r="I8675" s="93" t="s">
        <v>23898</v>
      </c>
      <c r="J8675" s="93" t="s">
        <v>20844</v>
      </c>
      <c r="K8675" s="93" t="s">
        <v>3601</v>
      </c>
      <c r="L8675" s="14">
        <f>AND(vyberHrace&lt;&gt;"",ISNUMBER(SEARCH(vyberHrace,$B8675)))</f>
      </c>
      <c r="M8675" s="14">
        <f>AND($I8675=MID(kododd,1,2),$J8675=MID(kododd,3,3))</f>
      </c>
    </row>
    <row r="8676">
      <c r="A8676" s="95">
        <v>538</v>
      </c>
      <c r="B8676" s="93" t="s">
        <v>10728</v>
      </c>
      <c r="C8676" s="93" t="s">
        <v>1427</v>
      </c>
      <c r="D8676" s="95">
        <v>2089</v>
      </c>
      <c r="E8676" s="95">
        <v>2087</v>
      </c>
      <c r="F8676" s="95">
        <v>311600</v>
      </c>
      <c r="G8676" s="95">
        <v>250</v>
      </c>
      <c r="H8676" s="93" t="s">
        <v>8976</v>
      </c>
      <c r="I8676" s="93" t="s">
        <v>23898</v>
      </c>
      <c r="J8676" s="93" t="s">
        <v>20867</v>
      </c>
      <c r="K8676" s="93" t="s">
        <v>13687</v>
      </c>
      <c r="L8676" s="14">
        <f>AND(vyberHrace&lt;&gt;"",ISNUMBER(SEARCH(vyberHrace,$B8676)))</f>
      </c>
      <c r="M8676" s="14">
        <f>AND($I8676=MID(kododd,1,2),$J8676=MID(kododd,3,3))</f>
      </c>
    </row>
    <row r="8677">
      <c r="A8677" s="95">
        <v>5530</v>
      </c>
      <c r="B8677" s="93" t="s">
        <v>10728</v>
      </c>
      <c r="C8677" s="93" t="s">
        <v>1413</v>
      </c>
      <c r="D8677" s="95">
        <v>1826</v>
      </c>
      <c r="E8677" s="95">
        <v>1911</v>
      </c>
      <c r="F8677" s="95">
        <v>347337</v>
      </c>
      <c r="G8677" s="95">
        <v>250</v>
      </c>
      <c r="H8677" s="93" t="s">
        <v>8976</v>
      </c>
      <c r="I8677" s="93" t="s">
        <v>23898</v>
      </c>
      <c r="J8677" s="93" t="s">
        <v>20843</v>
      </c>
      <c r="K8677" s="93" t="s">
        <v>5564</v>
      </c>
      <c r="L8677" s="14">
        <f>AND(vyberHrace&lt;&gt;"",ISNUMBER(SEARCH(vyberHrace,$B8677)))</f>
      </c>
      <c r="M8677" s="14">
        <f>AND($I8677=MID(kododd,1,2),$J8677=MID(kododd,3,3))</f>
      </c>
    </row>
    <row r="8678">
      <c r="A8678" s="95">
        <v>16307</v>
      </c>
      <c r="B8678" s="93" t="s">
        <v>10729</v>
      </c>
      <c r="C8678" s="93" t="s">
        <v>1448</v>
      </c>
      <c r="D8678" s="95">
        <v>1755</v>
      </c>
      <c r="E8678" s="95">
        <v>1902</v>
      </c>
      <c r="F8678" s="95">
        <v>338770</v>
      </c>
      <c r="G8678" s="95">
        <v>0</v>
      </c>
      <c r="H8678" s="93" t="s">
        <v>8976</v>
      </c>
      <c r="I8678" s="93" t="s">
        <v>23898</v>
      </c>
      <c r="J8678" s="93" t="s">
        <v>20843</v>
      </c>
      <c r="K8678" s="93" t="s">
        <v>5564</v>
      </c>
      <c r="L8678" s="14">
        <f>AND(vyberHrace&lt;&gt;"",ISNUMBER(SEARCH(vyberHrace,$B8678)))</f>
      </c>
      <c r="M8678" s="14">
        <f>AND($I8678=MID(kododd,1,2),$J8678=MID(kododd,3,3))</f>
      </c>
    </row>
    <row r="8679">
      <c r="A8679" s="95">
        <v>45217</v>
      </c>
      <c r="B8679" s="93" t="s">
        <v>14108</v>
      </c>
      <c r="C8679" s="93" t="s">
        <v>1410</v>
      </c>
      <c r="D8679" s="95">
        <v>1784</v>
      </c>
      <c r="E8679" s="95">
        <v>1852</v>
      </c>
      <c r="F8679" s="95">
        <v>23718196</v>
      </c>
      <c r="G8679" s="95">
        <v>250</v>
      </c>
      <c r="H8679" s="93" t="s">
        <v>8976</v>
      </c>
      <c r="I8679" s="93" t="s">
        <v>23898</v>
      </c>
      <c r="J8679" s="93" t="s">
        <v>20847</v>
      </c>
      <c r="K8679" s="93" t="s">
        <v>5144</v>
      </c>
      <c r="L8679" s="14">
        <f>AND(vyberHrace&lt;&gt;"",ISNUMBER(SEARCH(vyberHrace,$B8679)))</f>
      </c>
      <c r="M8679" s="14">
        <f>AND($I8679=MID(kododd,1,2),$J8679=MID(kododd,3,3))</f>
      </c>
    </row>
    <row r="8680">
      <c r="A8680" s="95">
        <v>59823</v>
      </c>
      <c r="B8680" s="93" t="s">
        <v>26329</v>
      </c>
      <c r="C8680" s="93" t="s">
        <v>1404</v>
      </c>
      <c r="G8680" s="95">
        <v>250</v>
      </c>
      <c r="H8680" s="93" t="s">
        <v>8976</v>
      </c>
      <c r="I8680" s="93" t="s">
        <v>23898</v>
      </c>
      <c r="J8680" s="93" t="s">
        <v>20890</v>
      </c>
      <c r="K8680" s="93" t="s">
        <v>246</v>
      </c>
      <c r="L8680" s="14">
        <f>AND(vyberHrace&lt;&gt;"",ISNUMBER(SEARCH(vyberHrace,$B8680)))</f>
      </c>
      <c r="M8680" s="14">
        <f>AND($I8680=MID(kododd,1,2),$J8680=MID(kododd,3,3))</f>
      </c>
    </row>
    <row r="8681">
      <c r="A8681" s="95">
        <v>56711</v>
      </c>
      <c r="B8681" s="93" t="s">
        <v>22129</v>
      </c>
      <c r="C8681" s="93" t="s">
        <v>1411</v>
      </c>
      <c r="G8681" s="95">
        <v>0</v>
      </c>
      <c r="H8681" s="93" t="s">
        <v>8976</v>
      </c>
      <c r="I8681" s="93" t="s">
        <v>23898</v>
      </c>
      <c r="J8681" s="93" t="s">
        <v>20894</v>
      </c>
      <c r="K8681" s="93" t="s">
        <v>6910</v>
      </c>
      <c r="L8681" s="14">
        <f>AND(vyberHrace&lt;&gt;"",ISNUMBER(SEARCH(vyberHrace,$B8681)))</f>
      </c>
      <c r="M8681" s="14">
        <f>AND($I8681=MID(kododd,1,2),$J8681=MID(kododd,3,3))</f>
      </c>
    </row>
    <row r="8682">
      <c r="A8682" s="95">
        <v>57142</v>
      </c>
      <c r="B8682" s="93" t="s">
        <v>22130</v>
      </c>
      <c r="C8682" s="93" t="s">
        <v>1486</v>
      </c>
      <c r="G8682" s="95">
        <v>0</v>
      </c>
      <c r="H8682" s="93" t="s">
        <v>8976</v>
      </c>
      <c r="I8682" s="93" t="s">
        <v>23898</v>
      </c>
      <c r="J8682" s="93" t="s">
        <v>20894</v>
      </c>
      <c r="K8682" s="93" t="s">
        <v>6910</v>
      </c>
      <c r="L8682" s="14">
        <f>AND(vyberHrace&lt;&gt;"",ISNUMBER(SEARCH(vyberHrace,$B8682)))</f>
      </c>
      <c r="M8682" s="14">
        <f>AND($I8682=MID(kododd,1,2),$J8682=MID(kododd,3,3))</f>
      </c>
    </row>
    <row r="8683">
      <c r="A8683" s="95">
        <v>61294</v>
      </c>
      <c r="B8683" s="93" t="s">
        <v>27501</v>
      </c>
      <c r="C8683" s="93" t="s">
        <v>1487</v>
      </c>
      <c r="G8683" s="95">
        <v>250</v>
      </c>
      <c r="H8683" s="93" t="s">
        <v>8976</v>
      </c>
      <c r="I8683" s="93" t="s">
        <v>23898</v>
      </c>
      <c r="J8683" s="93" t="s">
        <v>20879</v>
      </c>
      <c r="K8683" s="93" t="s">
        <v>4945</v>
      </c>
      <c r="L8683" s="14">
        <f>AND(vyberHrace&lt;&gt;"",ISNUMBER(SEARCH(vyberHrace,$B8683)))</f>
      </c>
      <c r="M8683" s="14">
        <f>AND($I8683=MID(kododd,1,2),$J8683=MID(kododd,3,3))</f>
      </c>
    </row>
    <row r="8684">
      <c r="A8684" s="95">
        <v>5055</v>
      </c>
      <c r="B8684" s="93" t="s">
        <v>16530</v>
      </c>
      <c r="C8684" s="93" t="s">
        <v>1439</v>
      </c>
      <c r="D8684" s="95">
        <v>1938</v>
      </c>
      <c r="E8684" s="95">
        <v>1959</v>
      </c>
      <c r="F8684" s="95">
        <v>326283</v>
      </c>
      <c r="G8684" s="95">
        <v>250</v>
      </c>
      <c r="H8684" s="93" t="s">
        <v>8976</v>
      </c>
      <c r="I8684" s="93" t="s">
        <v>23898</v>
      </c>
      <c r="J8684" s="93" t="s">
        <v>20843</v>
      </c>
      <c r="K8684" s="93" t="s">
        <v>5564</v>
      </c>
      <c r="L8684" s="14">
        <f>AND(vyberHrace&lt;&gt;"",ISNUMBER(SEARCH(vyberHrace,$B8684)))</f>
      </c>
      <c r="M8684" s="14">
        <f>AND($I8684=MID(kododd,1,2),$J8684=MID(kododd,3,3))</f>
      </c>
    </row>
    <row r="8685">
      <c r="A8685" s="95">
        <v>14697</v>
      </c>
      <c r="B8685" s="93" t="s">
        <v>9185</v>
      </c>
      <c r="C8685" s="93" t="s">
        <v>1430</v>
      </c>
      <c r="D8685" s="95">
        <v>1598</v>
      </c>
      <c r="G8685" s="95">
        <v>250</v>
      </c>
      <c r="H8685" s="93" t="s">
        <v>8976</v>
      </c>
      <c r="I8685" s="93" t="s">
        <v>23898</v>
      </c>
      <c r="J8685" s="93" t="s">
        <v>20890</v>
      </c>
      <c r="K8685" s="93" t="s">
        <v>246</v>
      </c>
      <c r="L8685" s="14">
        <f>AND(vyberHrace&lt;&gt;"",ISNUMBER(SEARCH(vyberHrace,$B8685)))</f>
      </c>
      <c r="M8685" s="14">
        <f>AND($I8685=MID(kododd,1,2),$J8685=MID(kododd,3,3))</f>
      </c>
    </row>
    <row r="8686">
      <c r="A8686" s="95">
        <v>45278</v>
      </c>
      <c r="B8686" s="93" t="s">
        <v>15098</v>
      </c>
      <c r="C8686" s="93" t="s">
        <v>1406</v>
      </c>
      <c r="D8686" s="95">
        <v>1970</v>
      </c>
      <c r="E8686" s="95">
        <v>2048</v>
      </c>
      <c r="F8686" s="95">
        <v>23726016</v>
      </c>
      <c r="G8686" s="95">
        <v>250</v>
      </c>
      <c r="H8686" s="93" t="s">
        <v>8976</v>
      </c>
      <c r="I8686" s="93" t="s">
        <v>23898</v>
      </c>
      <c r="J8686" s="93" t="s">
        <v>20860</v>
      </c>
      <c r="K8686" s="93" t="s">
        <v>5137</v>
      </c>
      <c r="L8686" s="14">
        <f>AND(vyberHrace&lt;&gt;"",ISNUMBER(SEARCH(vyberHrace,$B8686)))</f>
      </c>
      <c r="M8686" s="14">
        <f>AND($I8686=MID(kododd,1,2),$J8686=MID(kododd,3,3))</f>
      </c>
    </row>
    <row r="8687">
      <c r="A8687" s="95">
        <v>34706</v>
      </c>
      <c r="B8687" s="93" t="s">
        <v>12689</v>
      </c>
      <c r="C8687" s="93" t="s">
        <v>1444</v>
      </c>
      <c r="G8687" s="95">
        <v>0</v>
      </c>
      <c r="H8687" s="93" t="s">
        <v>8976</v>
      </c>
      <c r="I8687" s="93" t="s">
        <v>23898</v>
      </c>
      <c r="J8687" s="93" t="s">
        <v>20903</v>
      </c>
      <c r="K8687" s="93" t="s">
        <v>6920</v>
      </c>
      <c r="L8687" s="14">
        <f>AND(vyberHrace&lt;&gt;"",ISNUMBER(SEARCH(vyberHrace,$B8687)))</f>
      </c>
      <c r="M8687" s="14">
        <f>AND($I8687=MID(kododd,1,2),$J8687=MID(kododd,3,3))</f>
      </c>
    </row>
    <row r="8688">
      <c r="A8688" s="95">
        <v>38560</v>
      </c>
      <c r="B8688" s="93" t="s">
        <v>12692</v>
      </c>
      <c r="C8688" s="93" t="s">
        <v>1448</v>
      </c>
      <c r="G8688" s="95">
        <v>0</v>
      </c>
      <c r="H8688" s="93" t="s">
        <v>8976</v>
      </c>
      <c r="I8688" s="93" t="s">
        <v>23898</v>
      </c>
      <c r="J8688" s="93" t="s">
        <v>20906</v>
      </c>
      <c r="K8688" s="93" t="s">
        <v>4891</v>
      </c>
      <c r="L8688" s="14">
        <f>AND(vyberHrace&lt;&gt;"",ISNUMBER(SEARCH(vyberHrace,$B8688)))</f>
      </c>
      <c r="M8688" s="14">
        <f>AND($I8688=MID(kododd,1,2),$J8688=MID(kododd,3,3))</f>
      </c>
    </row>
    <row r="8689">
      <c r="A8689" s="95">
        <v>10275</v>
      </c>
      <c r="B8689" s="93" t="s">
        <v>10454</v>
      </c>
      <c r="C8689" s="93" t="s">
        <v>1451</v>
      </c>
      <c r="D8689" s="95">
        <v>1580</v>
      </c>
      <c r="F8689" s="95">
        <v>23700610</v>
      </c>
      <c r="G8689" s="95">
        <v>0</v>
      </c>
      <c r="H8689" s="93" t="s">
        <v>8976</v>
      </c>
      <c r="I8689" s="93" t="s">
        <v>23898</v>
      </c>
      <c r="J8689" s="93" t="s">
        <v>20849</v>
      </c>
      <c r="K8689" s="93" t="s">
        <v>23909</v>
      </c>
      <c r="L8689" s="14">
        <f>AND(vyberHrace&lt;&gt;"",ISNUMBER(SEARCH(vyberHrace,$B8689)))</f>
      </c>
      <c r="M8689" s="14">
        <f>AND($I8689=MID(kododd,1,2),$J8689=MID(kododd,3,3))</f>
      </c>
    </row>
    <row r="8690">
      <c r="A8690" s="95">
        <v>4775</v>
      </c>
      <c r="B8690" s="93" t="s">
        <v>12702</v>
      </c>
      <c r="C8690" s="93" t="s">
        <v>1472</v>
      </c>
      <c r="D8690" s="95">
        <v>1626</v>
      </c>
      <c r="E8690" s="95">
        <v>1786</v>
      </c>
      <c r="F8690" s="95">
        <v>23713100</v>
      </c>
      <c r="G8690" s="95">
        <v>0</v>
      </c>
      <c r="H8690" s="93" t="s">
        <v>8976</v>
      </c>
      <c r="I8690" s="93" t="s">
        <v>23898</v>
      </c>
      <c r="J8690" s="93" t="s">
        <v>20849</v>
      </c>
      <c r="K8690" s="93" t="s">
        <v>23909</v>
      </c>
      <c r="L8690" s="14">
        <f>AND(vyberHrace&lt;&gt;"",ISNUMBER(SEARCH(vyberHrace,$B8690)))</f>
      </c>
      <c r="M8690" s="14">
        <f>AND($I8690=MID(kododd,1,2),$J8690=MID(kododd,3,3))</f>
      </c>
    </row>
    <row r="8691">
      <c r="A8691" s="95">
        <v>58137</v>
      </c>
      <c r="B8691" s="93" t="s">
        <v>24658</v>
      </c>
      <c r="C8691" s="93" t="s">
        <v>1408</v>
      </c>
      <c r="D8691" s="95">
        <v>1769</v>
      </c>
      <c r="E8691" s="95">
        <v>1779</v>
      </c>
      <c r="F8691" s="95">
        <v>23774436</v>
      </c>
      <c r="G8691" s="95">
        <v>250</v>
      </c>
      <c r="H8691" s="93" t="s">
        <v>8976</v>
      </c>
      <c r="I8691" s="93" t="s">
        <v>23898</v>
      </c>
      <c r="J8691" s="93" t="s">
        <v>20847</v>
      </c>
      <c r="K8691" s="93" t="s">
        <v>5144</v>
      </c>
      <c r="L8691" s="14">
        <f>AND(vyberHrace&lt;&gt;"",ISNUMBER(SEARCH(vyberHrace,$B8691)))</f>
      </c>
      <c r="M8691" s="14">
        <f>AND($I8691=MID(kododd,1,2),$J8691=MID(kododd,3,3))</f>
      </c>
    </row>
    <row r="8692">
      <c r="A8692" s="95">
        <v>36436</v>
      </c>
      <c r="B8692" s="93" t="s">
        <v>12802</v>
      </c>
      <c r="C8692" s="93" t="s">
        <v>1444</v>
      </c>
      <c r="D8692" s="95">
        <v>1509</v>
      </c>
      <c r="E8692" s="95">
        <v>1674</v>
      </c>
      <c r="F8692" s="95">
        <v>364762</v>
      </c>
      <c r="G8692" s="95">
        <v>250</v>
      </c>
      <c r="H8692" s="93" t="s">
        <v>8976</v>
      </c>
      <c r="I8692" s="93" t="s">
        <v>23898</v>
      </c>
      <c r="J8692" s="93" t="s">
        <v>20843</v>
      </c>
      <c r="K8692" s="93" t="s">
        <v>5564</v>
      </c>
      <c r="L8692" s="14">
        <f>AND(vyberHrace&lt;&gt;"",ISNUMBER(SEARCH(vyberHrace,$B8692)))</f>
      </c>
      <c r="M8692" s="14">
        <f>AND($I8692=MID(kododd,1,2),$J8692=MID(kododd,3,3))</f>
      </c>
    </row>
    <row r="8693">
      <c r="A8693" s="95">
        <v>725</v>
      </c>
      <c r="B8693" s="93" t="s">
        <v>11552</v>
      </c>
      <c r="C8693" s="93" t="s">
        <v>1456</v>
      </c>
      <c r="D8693" s="95">
        <v>1968</v>
      </c>
      <c r="E8693" s="95">
        <v>2003</v>
      </c>
      <c r="F8693" s="95">
        <v>305073</v>
      </c>
      <c r="G8693" s="95">
        <v>250</v>
      </c>
      <c r="H8693" s="93" t="s">
        <v>8976</v>
      </c>
      <c r="I8693" s="93" t="s">
        <v>23898</v>
      </c>
      <c r="J8693" s="93" t="s">
        <v>20843</v>
      </c>
      <c r="K8693" s="93" t="s">
        <v>5564</v>
      </c>
      <c r="L8693" s="14">
        <f>AND(vyberHrace&lt;&gt;"",ISNUMBER(SEARCH(vyberHrace,$B8693)))</f>
      </c>
      <c r="M8693" s="14">
        <f>AND($I8693=MID(kododd,1,2),$J8693=MID(kododd,3,3))</f>
      </c>
    </row>
    <row r="8694">
      <c r="A8694" s="95">
        <v>29827</v>
      </c>
      <c r="B8694" s="93" t="s">
        <v>13078</v>
      </c>
      <c r="C8694" s="93" t="s">
        <v>1398</v>
      </c>
      <c r="D8694" s="95">
        <v>1957</v>
      </c>
      <c r="E8694" s="95">
        <v>2017</v>
      </c>
      <c r="F8694" s="95">
        <v>332810</v>
      </c>
      <c r="G8694" s="95">
        <v>250</v>
      </c>
      <c r="H8694" s="93" t="s">
        <v>8976</v>
      </c>
      <c r="I8694" s="93" t="s">
        <v>23898</v>
      </c>
      <c r="J8694" s="93" t="s">
        <v>20843</v>
      </c>
      <c r="K8694" s="93" t="s">
        <v>5564</v>
      </c>
      <c r="L8694" s="14">
        <f>AND(vyberHrace&lt;&gt;"",ISNUMBER(SEARCH(vyberHrace,$B8694)))</f>
      </c>
      <c r="M8694" s="14">
        <f>AND($I8694=MID(kododd,1,2),$J8694=MID(kododd,3,3))</f>
      </c>
    </row>
    <row r="8695">
      <c r="A8695" s="95">
        <v>45696</v>
      </c>
      <c r="B8695" s="93" t="s">
        <v>13081</v>
      </c>
      <c r="C8695" s="93" t="s">
        <v>1419</v>
      </c>
      <c r="F8695" s="95">
        <v>23711663</v>
      </c>
      <c r="G8695" s="95">
        <v>0</v>
      </c>
      <c r="H8695" s="93" t="s">
        <v>8976</v>
      </c>
      <c r="I8695" s="93" t="s">
        <v>23898</v>
      </c>
      <c r="J8695" s="93" t="s">
        <v>20843</v>
      </c>
      <c r="K8695" s="93" t="s">
        <v>5564</v>
      </c>
      <c r="L8695" s="14">
        <f>AND(vyberHrace&lt;&gt;"",ISNUMBER(SEARCH(vyberHrace,$B8695)))</f>
      </c>
      <c r="M8695" s="14">
        <f>AND($I8695=MID(kododd,1,2),$J8695=MID(kododd,3,3))</f>
      </c>
    </row>
    <row r="8696">
      <c r="A8696" s="95">
        <v>49275</v>
      </c>
      <c r="B8696" s="93" t="s">
        <v>13084</v>
      </c>
      <c r="C8696" s="93" t="s">
        <v>1408</v>
      </c>
      <c r="D8696" s="95">
        <v>1025</v>
      </c>
      <c r="F8696" s="95">
        <v>23731052</v>
      </c>
      <c r="G8696" s="95">
        <v>0</v>
      </c>
      <c r="H8696" s="93" t="s">
        <v>8976</v>
      </c>
      <c r="I8696" s="93" t="s">
        <v>23898</v>
      </c>
      <c r="J8696" s="93" t="s">
        <v>20843</v>
      </c>
      <c r="K8696" s="93" t="s">
        <v>5564</v>
      </c>
      <c r="L8696" s="14">
        <f>AND(vyberHrace&lt;&gt;"",ISNUMBER(SEARCH(vyberHrace,$B8696)))</f>
      </c>
      <c r="M8696" s="14">
        <f>AND($I8696=MID(kododd,1,2),$J8696=MID(kododd,3,3))</f>
      </c>
    </row>
    <row r="8697">
      <c r="A8697" s="95">
        <v>26448</v>
      </c>
      <c r="B8697" s="93" t="s">
        <v>21218</v>
      </c>
      <c r="C8697" s="93" t="s">
        <v>1448</v>
      </c>
      <c r="D8697" s="95">
        <v>1310</v>
      </c>
      <c r="F8697" s="95">
        <v>23757280</v>
      </c>
      <c r="G8697" s="95">
        <v>250</v>
      </c>
      <c r="H8697" s="93" t="s">
        <v>8976</v>
      </c>
      <c r="I8697" s="93" t="s">
        <v>23898</v>
      </c>
      <c r="J8697" s="93" t="s">
        <v>20969</v>
      </c>
      <c r="K8697" s="93" t="s">
        <v>4717</v>
      </c>
      <c r="L8697" s="14">
        <f>AND(vyberHrace&lt;&gt;"",ISNUMBER(SEARCH(vyberHrace,$B8697)))</f>
      </c>
      <c r="M8697" s="14">
        <f>AND($I8697=MID(kododd,1,2),$J8697=MID(kododd,3,3))</f>
      </c>
    </row>
    <row r="8698">
      <c r="A8698" s="95">
        <v>53589</v>
      </c>
      <c r="B8698" s="93" t="s">
        <v>20782</v>
      </c>
      <c r="C8698" s="93" t="s">
        <v>1410</v>
      </c>
      <c r="D8698" s="95">
        <v>1944</v>
      </c>
      <c r="E8698" s="95">
        <v>2018</v>
      </c>
      <c r="F8698" s="95">
        <v>23746467</v>
      </c>
      <c r="G8698" s="95">
        <v>0</v>
      </c>
      <c r="H8698" s="93" t="s">
        <v>8976</v>
      </c>
      <c r="I8698" s="93" t="s">
        <v>23898</v>
      </c>
      <c r="J8698" s="93" t="s">
        <v>20847</v>
      </c>
      <c r="K8698" s="93" t="s">
        <v>5144</v>
      </c>
      <c r="L8698" s="14">
        <f>AND(vyberHrace&lt;&gt;"",ISNUMBER(SEARCH(vyberHrace,$B8698)))</f>
      </c>
      <c r="M8698" s="14">
        <f>AND($I8698=MID(kododd,1,2),$J8698=MID(kododd,3,3))</f>
      </c>
    </row>
    <row r="8699">
      <c r="A8699" s="95">
        <v>44804</v>
      </c>
      <c r="B8699" s="93" t="s">
        <v>21268</v>
      </c>
      <c r="C8699" s="93" t="s">
        <v>3255</v>
      </c>
      <c r="D8699" s="95">
        <v>1129</v>
      </c>
      <c r="E8699" s="95">
        <v>1414</v>
      </c>
      <c r="F8699" s="95">
        <v>23709693</v>
      </c>
      <c r="G8699" s="95">
        <v>0</v>
      </c>
      <c r="H8699" s="93" t="s">
        <v>8976</v>
      </c>
      <c r="I8699" s="93" t="s">
        <v>23898</v>
      </c>
      <c r="J8699" s="93" t="s">
        <v>20860</v>
      </c>
      <c r="K8699" s="93" t="s">
        <v>5137</v>
      </c>
      <c r="L8699" s="14">
        <f>AND(vyberHrace&lt;&gt;"",ISNUMBER(SEARCH(vyberHrace,$B8699)))</f>
      </c>
      <c r="M8699" s="14">
        <f>AND($I8699=MID(kododd,1,2),$J8699=MID(kododd,3,3))</f>
      </c>
    </row>
    <row r="8700">
      <c r="A8700" s="95">
        <v>44803</v>
      </c>
      <c r="B8700" s="93" t="s">
        <v>21269</v>
      </c>
      <c r="C8700" s="93" t="s">
        <v>3255</v>
      </c>
      <c r="D8700" s="95">
        <v>1449</v>
      </c>
      <c r="E8700" s="95">
        <v>1657</v>
      </c>
      <c r="F8700" s="95">
        <v>23709707</v>
      </c>
      <c r="G8700" s="95">
        <v>250</v>
      </c>
      <c r="H8700" s="93" t="s">
        <v>8976</v>
      </c>
      <c r="I8700" s="93" t="s">
        <v>23898</v>
      </c>
      <c r="J8700" s="93" t="s">
        <v>20860</v>
      </c>
      <c r="K8700" s="93" t="s">
        <v>5137</v>
      </c>
      <c r="L8700" s="14">
        <f>AND(vyberHrace&lt;&gt;"",ISNUMBER(SEARCH(vyberHrace,$B8700)))</f>
      </c>
      <c r="M8700" s="14">
        <f>AND($I8700=MID(kododd,1,2),$J8700=MID(kododd,3,3))</f>
      </c>
    </row>
    <row r="8701">
      <c r="A8701" s="95">
        <v>61373</v>
      </c>
      <c r="B8701" s="93" t="s">
        <v>27569</v>
      </c>
      <c r="C8701" s="93" t="s">
        <v>1424</v>
      </c>
      <c r="G8701" s="95">
        <v>250</v>
      </c>
      <c r="H8701" s="93" t="s">
        <v>8976</v>
      </c>
      <c r="I8701" s="93" t="s">
        <v>23898</v>
      </c>
      <c r="J8701" s="93" t="s">
        <v>20855</v>
      </c>
      <c r="K8701" s="93" t="s">
        <v>148</v>
      </c>
      <c r="L8701" s="14">
        <f>AND(vyberHrace&lt;&gt;"",ISNUMBER(SEARCH(vyberHrace,$B8701)))</f>
      </c>
      <c r="M8701" s="14">
        <f>AND($I8701=MID(kododd,1,2),$J8701=MID(kododd,3,3))</f>
      </c>
    </row>
    <row r="8702">
      <c r="A8702" s="95">
        <v>46607</v>
      </c>
      <c r="B8702" s="93" t="s">
        <v>17916</v>
      </c>
      <c r="C8702" s="93" t="s">
        <v>1416</v>
      </c>
      <c r="D8702" s="95">
        <v>1081</v>
      </c>
      <c r="E8702" s="95">
        <v>1480</v>
      </c>
      <c r="F8702" s="95">
        <v>23718200</v>
      </c>
      <c r="G8702" s="95">
        <v>0</v>
      </c>
      <c r="H8702" s="93" t="s">
        <v>8976</v>
      </c>
      <c r="I8702" s="93" t="s">
        <v>23898</v>
      </c>
      <c r="J8702" s="93" t="s">
        <v>20860</v>
      </c>
      <c r="K8702" s="93" t="s">
        <v>5137</v>
      </c>
      <c r="L8702" s="14">
        <f>AND(vyberHrace&lt;&gt;"",ISNUMBER(SEARCH(vyberHrace,$B8702)))</f>
      </c>
      <c r="M8702" s="14">
        <f>AND($I8702=MID(kododd,1,2),$J8702=MID(kododd,3,3))</f>
      </c>
    </row>
    <row r="8703">
      <c r="A8703" s="95">
        <v>30909</v>
      </c>
      <c r="B8703" s="93" t="s">
        <v>17919</v>
      </c>
      <c r="C8703" s="93" t="s">
        <v>1441</v>
      </c>
      <c r="D8703" s="95">
        <v>2002</v>
      </c>
      <c r="E8703" s="95">
        <v>1980</v>
      </c>
      <c r="F8703" s="95">
        <v>367010</v>
      </c>
      <c r="G8703" s="95">
        <v>250</v>
      </c>
      <c r="H8703" s="93" t="s">
        <v>8976</v>
      </c>
      <c r="I8703" s="93" t="s">
        <v>23898</v>
      </c>
      <c r="J8703" s="93" t="s">
        <v>20859</v>
      </c>
      <c r="K8703" s="93" t="s">
        <v>11255</v>
      </c>
      <c r="L8703" s="14">
        <f>AND(vyberHrace&lt;&gt;"",ISNUMBER(SEARCH(vyberHrace,$B8703)))</f>
      </c>
      <c r="M8703" s="14">
        <f>AND($I8703=MID(kododd,1,2),$J8703=MID(kododd,3,3))</f>
      </c>
    </row>
    <row r="8704">
      <c r="A8704" s="95">
        <v>60691</v>
      </c>
      <c r="B8704" s="93" t="s">
        <v>27104</v>
      </c>
      <c r="C8704" s="93" t="s">
        <v>1450</v>
      </c>
      <c r="G8704" s="95">
        <v>250</v>
      </c>
      <c r="H8704" s="93" t="s">
        <v>8976</v>
      </c>
      <c r="I8704" s="93" t="s">
        <v>23898</v>
      </c>
      <c r="J8704" s="93" t="s">
        <v>20855</v>
      </c>
      <c r="K8704" s="93" t="s">
        <v>148</v>
      </c>
      <c r="L8704" s="14">
        <f>AND(vyberHrace&lt;&gt;"",ISNUMBER(SEARCH(vyberHrace,$B8704)))</f>
      </c>
      <c r="M8704" s="14">
        <f>AND($I8704=MID(kododd,1,2),$J8704=MID(kododd,3,3))</f>
      </c>
    </row>
    <row r="8705">
      <c r="A8705" s="95">
        <v>61875</v>
      </c>
      <c r="B8705" s="93" t="s">
        <v>28014</v>
      </c>
      <c r="C8705" s="93" t="s">
        <v>1410</v>
      </c>
      <c r="F8705" s="95">
        <v>23793830</v>
      </c>
      <c r="G8705" s="95">
        <v>250</v>
      </c>
      <c r="H8705" s="93" t="s">
        <v>8976</v>
      </c>
      <c r="I8705" s="93" t="s">
        <v>23898</v>
      </c>
      <c r="J8705" s="93" t="s">
        <v>20847</v>
      </c>
      <c r="K8705" s="93" t="s">
        <v>5144</v>
      </c>
      <c r="L8705" s="14">
        <f>AND(vyberHrace&lt;&gt;"",ISNUMBER(SEARCH(vyberHrace,$B8705)))</f>
      </c>
      <c r="M8705" s="14">
        <f>AND($I8705=MID(kododd,1,2),$J8705=MID(kododd,3,3))</f>
      </c>
    </row>
    <row r="8706">
      <c r="A8706" s="95">
        <v>56745</v>
      </c>
      <c r="B8706" s="93" t="s">
        <v>22095</v>
      </c>
      <c r="C8706" s="93" t="s">
        <v>1412</v>
      </c>
      <c r="G8706" s="95">
        <v>0</v>
      </c>
      <c r="H8706" s="93" t="s">
        <v>8976</v>
      </c>
      <c r="I8706" s="93" t="s">
        <v>23898</v>
      </c>
      <c r="J8706" s="93" t="s">
        <v>20922</v>
      </c>
      <c r="K8706" s="93" t="s">
        <v>5566</v>
      </c>
      <c r="L8706" s="14">
        <f>AND(vyberHrace&lt;&gt;"",ISNUMBER(SEARCH(vyberHrace,$B8706)))</f>
      </c>
      <c r="M8706" s="14">
        <f>AND($I8706=MID(kododd,1,2),$J8706=MID(kododd,3,3))</f>
      </c>
    </row>
    <row r="8707">
      <c r="A8707" s="95">
        <v>25994</v>
      </c>
      <c r="B8707" s="93" t="s">
        <v>19167</v>
      </c>
      <c r="C8707" s="93" t="s">
        <v>1462</v>
      </c>
      <c r="D8707" s="95">
        <v>1800</v>
      </c>
      <c r="E8707" s="95">
        <v>1884</v>
      </c>
      <c r="F8707" s="95">
        <v>338885</v>
      </c>
      <c r="G8707" s="95">
        <v>250</v>
      </c>
      <c r="H8707" s="93" t="s">
        <v>8976</v>
      </c>
      <c r="I8707" s="93" t="s">
        <v>23898</v>
      </c>
      <c r="J8707" s="93" t="s">
        <v>20867</v>
      </c>
      <c r="K8707" s="93" t="s">
        <v>13687</v>
      </c>
      <c r="L8707" s="14">
        <f>AND(vyberHrace&lt;&gt;"",ISNUMBER(SEARCH(vyberHrace,$B8707)))</f>
      </c>
      <c r="M8707" s="14">
        <f>AND($I8707=MID(kododd,1,2),$J8707=MID(kododd,3,3))</f>
      </c>
    </row>
    <row r="8708">
      <c r="A8708" s="95">
        <v>51494</v>
      </c>
      <c r="B8708" s="93" t="s">
        <v>7749</v>
      </c>
      <c r="C8708" s="93" t="s">
        <v>1398</v>
      </c>
      <c r="G8708" s="95">
        <v>0</v>
      </c>
      <c r="H8708" s="93" t="s">
        <v>8976</v>
      </c>
      <c r="I8708" s="93" t="s">
        <v>23898</v>
      </c>
      <c r="J8708" s="93" t="s">
        <v>20847</v>
      </c>
      <c r="K8708" s="93" t="s">
        <v>5144</v>
      </c>
      <c r="L8708" s="14">
        <f>AND(vyberHrace&lt;&gt;"",ISNUMBER(SEARCH(vyberHrace,$B8708)))</f>
      </c>
      <c r="M8708" s="14">
        <f>AND($I8708=MID(kododd,1,2),$J8708=MID(kododd,3,3))</f>
      </c>
    </row>
    <row r="8709">
      <c r="A8709" s="95">
        <v>52132</v>
      </c>
      <c r="B8709" s="93" t="s">
        <v>7736</v>
      </c>
      <c r="C8709" s="93" t="s">
        <v>1412</v>
      </c>
      <c r="F8709" s="95">
        <v>23783451</v>
      </c>
      <c r="G8709" s="95">
        <v>0</v>
      </c>
      <c r="H8709" s="93" t="s">
        <v>8976</v>
      </c>
      <c r="I8709" s="93" t="s">
        <v>23898</v>
      </c>
      <c r="J8709" s="93" t="s">
        <v>20855</v>
      </c>
      <c r="K8709" s="93" t="s">
        <v>148</v>
      </c>
      <c r="L8709" s="14">
        <f>AND(vyberHrace&lt;&gt;"",ISNUMBER(SEARCH(vyberHrace,$B8709)))</f>
      </c>
      <c r="M8709" s="14">
        <f>AND($I8709=MID(kododd,1,2),$J8709=MID(kododd,3,3))</f>
      </c>
    </row>
    <row r="8710">
      <c r="A8710" s="95">
        <v>28598</v>
      </c>
      <c r="B8710" s="93" t="s">
        <v>17342</v>
      </c>
      <c r="C8710" s="93" t="s">
        <v>1421</v>
      </c>
      <c r="D8710" s="95">
        <v>1809</v>
      </c>
      <c r="E8710" s="95">
        <v>1870</v>
      </c>
      <c r="F8710" s="95">
        <v>364770</v>
      </c>
      <c r="G8710" s="95">
        <v>250</v>
      </c>
      <c r="H8710" s="93" t="s">
        <v>8976</v>
      </c>
      <c r="I8710" s="93" t="s">
        <v>23898</v>
      </c>
      <c r="J8710" s="93" t="s">
        <v>20849</v>
      </c>
      <c r="K8710" s="93" t="s">
        <v>23909</v>
      </c>
      <c r="L8710" s="14">
        <f>AND(vyberHrace&lt;&gt;"",ISNUMBER(SEARCH(vyberHrace,$B8710)))</f>
      </c>
      <c r="M8710" s="14">
        <f>AND($I8710=MID(kododd,1,2),$J8710=MID(kododd,3,3))</f>
      </c>
    </row>
    <row r="8711">
      <c r="A8711" s="95">
        <v>2593</v>
      </c>
      <c r="B8711" s="93" t="s">
        <v>17343</v>
      </c>
      <c r="C8711" s="93" t="s">
        <v>1463</v>
      </c>
      <c r="D8711" s="95">
        <v>1826</v>
      </c>
      <c r="E8711" s="95">
        <v>1922</v>
      </c>
      <c r="F8711" s="95">
        <v>323659</v>
      </c>
      <c r="G8711" s="95">
        <v>250</v>
      </c>
      <c r="H8711" s="93" t="s">
        <v>8976</v>
      </c>
      <c r="I8711" s="93" t="s">
        <v>23898</v>
      </c>
      <c r="J8711" s="93" t="s">
        <v>20849</v>
      </c>
      <c r="K8711" s="93" t="s">
        <v>23909</v>
      </c>
      <c r="L8711" s="14">
        <f>AND(vyberHrace&lt;&gt;"",ISNUMBER(SEARCH(vyberHrace,$B8711)))</f>
      </c>
      <c r="M8711" s="14">
        <f>AND($I8711=MID(kododd,1,2),$J8711=MID(kododd,3,3))</f>
      </c>
    </row>
    <row r="8712">
      <c r="A8712" s="95">
        <v>57402</v>
      </c>
      <c r="B8712" s="93" t="s">
        <v>22060</v>
      </c>
      <c r="C8712" s="93" t="s">
        <v>1424</v>
      </c>
      <c r="F8712" s="95">
        <v>23765801</v>
      </c>
      <c r="G8712" s="95">
        <v>250</v>
      </c>
      <c r="H8712" s="93" t="s">
        <v>8976</v>
      </c>
      <c r="I8712" s="93" t="s">
        <v>23898</v>
      </c>
      <c r="J8712" s="93" t="s">
        <v>20860</v>
      </c>
      <c r="K8712" s="93" t="s">
        <v>5137</v>
      </c>
      <c r="L8712" s="14">
        <f>AND(vyberHrace&lt;&gt;"",ISNUMBER(SEARCH(vyberHrace,$B8712)))</f>
      </c>
      <c r="M8712" s="14">
        <f>AND($I8712=MID(kododd,1,2),$J8712=MID(kododd,3,3))</f>
      </c>
    </row>
    <row r="8713">
      <c r="A8713" s="95">
        <v>11812</v>
      </c>
      <c r="B8713" s="93" t="s">
        <v>23943</v>
      </c>
      <c r="C8713" s="93" t="s">
        <v>1423</v>
      </c>
      <c r="D8713" s="95">
        <v>1302</v>
      </c>
      <c r="G8713" s="95">
        <v>0</v>
      </c>
      <c r="H8713" s="93" t="s">
        <v>8976</v>
      </c>
      <c r="I8713" s="93" t="s">
        <v>23898</v>
      </c>
      <c r="J8713" s="93" t="s">
        <v>20860</v>
      </c>
      <c r="K8713" s="93" t="s">
        <v>5137</v>
      </c>
      <c r="L8713" s="14">
        <f>AND(vyberHrace&lt;&gt;"",ISNUMBER(SEARCH(vyberHrace,$B8713)))</f>
      </c>
      <c r="M8713" s="14">
        <f>AND($I8713=MID(kododd,1,2),$J8713=MID(kododd,3,3))</f>
      </c>
    </row>
    <row r="8714">
      <c r="A8714" s="95">
        <v>51110</v>
      </c>
      <c r="B8714" s="93" t="s">
        <v>9189</v>
      </c>
      <c r="C8714" s="93" t="s">
        <v>1406</v>
      </c>
      <c r="G8714" s="95">
        <v>0</v>
      </c>
      <c r="H8714" s="93" t="s">
        <v>8976</v>
      </c>
      <c r="I8714" s="93" t="s">
        <v>23898</v>
      </c>
      <c r="J8714" s="93" t="s">
        <v>20906</v>
      </c>
      <c r="K8714" s="93" t="s">
        <v>4891</v>
      </c>
      <c r="L8714" s="14">
        <f>AND(vyberHrace&lt;&gt;"",ISNUMBER(SEARCH(vyberHrace,$B8714)))</f>
      </c>
      <c r="M8714" s="14">
        <f>AND($I8714=MID(kododd,1,2),$J8714=MID(kododd,3,3))</f>
      </c>
    </row>
    <row r="8715">
      <c r="A8715" s="95">
        <v>54896</v>
      </c>
      <c r="B8715" s="93" t="s">
        <v>2834</v>
      </c>
      <c r="C8715" s="93" t="s">
        <v>1424</v>
      </c>
      <c r="D8715" s="95">
        <v>1075</v>
      </c>
      <c r="F8715" s="95">
        <v>23754877</v>
      </c>
      <c r="G8715" s="95">
        <v>250</v>
      </c>
      <c r="H8715" s="93" t="s">
        <v>8976</v>
      </c>
      <c r="I8715" s="93" t="s">
        <v>23898</v>
      </c>
      <c r="J8715" s="93" t="s">
        <v>20860</v>
      </c>
      <c r="K8715" s="93" t="s">
        <v>5137</v>
      </c>
      <c r="L8715" s="14">
        <f>AND(vyberHrace&lt;&gt;"",ISNUMBER(SEARCH(vyberHrace,$B8715)))</f>
      </c>
      <c r="M8715" s="14">
        <f>AND($I8715=MID(kododd,1,2),$J8715=MID(kododd,3,3))</f>
      </c>
    </row>
    <row r="8716">
      <c r="A8716" s="95">
        <v>3050</v>
      </c>
      <c r="B8716" s="93" t="s">
        <v>10581</v>
      </c>
      <c r="C8716" s="93" t="s">
        <v>1440</v>
      </c>
      <c r="D8716" s="95">
        <v>1603</v>
      </c>
      <c r="E8716" s="95">
        <v>1798</v>
      </c>
      <c r="F8716" s="95">
        <v>321087</v>
      </c>
      <c r="G8716" s="95">
        <v>0</v>
      </c>
      <c r="H8716" s="93" t="s">
        <v>8976</v>
      </c>
      <c r="I8716" s="93" t="s">
        <v>23898</v>
      </c>
      <c r="J8716" s="93" t="s">
        <v>20906</v>
      </c>
      <c r="K8716" s="93" t="s">
        <v>4891</v>
      </c>
      <c r="L8716" s="14">
        <f>AND(vyberHrace&lt;&gt;"",ISNUMBER(SEARCH(vyberHrace,$B8716)))</f>
      </c>
      <c r="M8716" s="14">
        <f>AND($I8716=MID(kododd,1,2),$J8716=MID(kododd,3,3))</f>
      </c>
    </row>
    <row r="8717">
      <c r="A8717" s="95">
        <v>12393</v>
      </c>
      <c r="B8717" s="93" t="s">
        <v>10583</v>
      </c>
      <c r="C8717" s="93" t="s">
        <v>1440</v>
      </c>
      <c r="D8717" s="95">
        <v>1734</v>
      </c>
      <c r="E8717" s="95">
        <v>1825</v>
      </c>
      <c r="F8717" s="95">
        <v>326305</v>
      </c>
      <c r="G8717" s="95">
        <v>250</v>
      </c>
      <c r="H8717" s="93" t="s">
        <v>8976</v>
      </c>
      <c r="I8717" s="93" t="s">
        <v>23898</v>
      </c>
      <c r="J8717" s="93" t="s">
        <v>20902</v>
      </c>
      <c r="K8717" s="93" t="s">
        <v>5177</v>
      </c>
      <c r="L8717" s="14">
        <f>AND(vyberHrace&lt;&gt;"",ISNUMBER(SEARCH(vyberHrace,$B8717)))</f>
      </c>
      <c r="M8717" s="14">
        <f>AND($I8717=MID(kododd,1,2),$J8717=MID(kododd,3,3))</f>
      </c>
    </row>
    <row r="8718">
      <c r="A8718" s="95">
        <v>57282</v>
      </c>
      <c r="B8718" s="93" t="s">
        <v>22051</v>
      </c>
      <c r="C8718" s="93" t="s">
        <v>1406</v>
      </c>
      <c r="D8718" s="95">
        <v>1831</v>
      </c>
      <c r="E8718" s="95">
        <v>1860</v>
      </c>
      <c r="F8718" s="95">
        <v>23771330</v>
      </c>
      <c r="G8718" s="95">
        <v>250</v>
      </c>
      <c r="H8718" s="93" t="s">
        <v>8976</v>
      </c>
      <c r="I8718" s="93" t="s">
        <v>23898</v>
      </c>
      <c r="J8718" s="93" t="s">
        <v>20843</v>
      </c>
      <c r="K8718" s="93" t="s">
        <v>5564</v>
      </c>
      <c r="L8718" s="14">
        <f>AND(vyberHrace&lt;&gt;"",ISNUMBER(SEARCH(vyberHrace,$B8718)))</f>
      </c>
      <c r="M8718" s="14">
        <f>AND($I8718=MID(kododd,1,2),$J8718=MID(kododd,3,3))</f>
      </c>
    </row>
    <row r="8719">
      <c r="A8719" s="95">
        <v>56080</v>
      </c>
      <c r="B8719" s="93" t="s">
        <v>22087</v>
      </c>
      <c r="C8719" s="93" t="s">
        <v>3255</v>
      </c>
      <c r="D8719" s="95">
        <v>1039</v>
      </c>
      <c r="F8719" s="95">
        <v>23771348</v>
      </c>
      <c r="G8719" s="95">
        <v>250</v>
      </c>
      <c r="H8719" s="93" t="s">
        <v>8976</v>
      </c>
      <c r="I8719" s="93" t="s">
        <v>23898</v>
      </c>
      <c r="J8719" s="93" t="s">
        <v>20847</v>
      </c>
      <c r="K8719" s="93" t="s">
        <v>5144</v>
      </c>
      <c r="L8719" s="14">
        <f>AND(vyberHrace&lt;&gt;"",ISNUMBER(SEARCH(vyberHrace,$B8719)))</f>
      </c>
      <c r="M8719" s="14">
        <f>AND($I8719=MID(kododd,1,2),$J8719=MID(kododd,3,3))</f>
      </c>
    </row>
    <row r="8720">
      <c r="A8720" s="95">
        <v>2794</v>
      </c>
      <c r="B8720" s="93" t="s">
        <v>10650</v>
      </c>
      <c r="C8720" s="93" t="s">
        <v>1441</v>
      </c>
      <c r="D8720" s="95">
        <v>1506</v>
      </c>
      <c r="E8720" s="95">
        <v>1648</v>
      </c>
      <c r="F8720" s="95">
        <v>368121</v>
      </c>
      <c r="G8720" s="95">
        <v>250</v>
      </c>
      <c r="H8720" s="93" t="s">
        <v>8976</v>
      </c>
      <c r="I8720" s="93" t="s">
        <v>23898</v>
      </c>
      <c r="J8720" s="93" t="s">
        <v>20906</v>
      </c>
      <c r="K8720" s="93" t="s">
        <v>4891</v>
      </c>
      <c r="L8720" s="14">
        <f>AND(vyberHrace&lt;&gt;"",ISNUMBER(SEARCH(vyberHrace,$B8720)))</f>
      </c>
      <c r="M8720" s="14">
        <f>AND($I8720=MID(kododd,1,2),$J8720=MID(kododd,3,3))</f>
      </c>
    </row>
    <row r="8721">
      <c r="A8721" s="95">
        <v>58128</v>
      </c>
      <c r="B8721" s="93" t="s">
        <v>24650</v>
      </c>
      <c r="C8721" s="93" t="s">
        <v>1416</v>
      </c>
      <c r="G8721" s="95">
        <v>250</v>
      </c>
      <c r="H8721" s="93" t="s">
        <v>8976</v>
      </c>
      <c r="I8721" s="93" t="s">
        <v>23898</v>
      </c>
      <c r="J8721" s="93" t="s">
        <v>20879</v>
      </c>
      <c r="K8721" s="93" t="s">
        <v>4945</v>
      </c>
      <c r="L8721" s="14">
        <f>AND(vyberHrace&lt;&gt;"",ISNUMBER(SEARCH(vyberHrace,$B8721)))</f>
      </c>
      <c r="M8721" s="14">
        <f>AND($I8721=MID(kododd,1,2),$J8721=MID(kododd,3,3))</f>
      </c>
    </row>
    <row r="8722">
      <c r="A8722" s="95">
        <v>45695</v>
      </c>
      <c r="B8722" s="93" t="s">
        <v>12980</v>
      </c>
      <c r="C8722" s="93" t="s">
        <v>1400</v>
      </c>
      <c r="D8722" s="95">
        <v>1644</v>
      </c>
      <c r="E8722" s="95">
        <v>1744</v>
      </c>
      <c r="F8722" s="95">
        <v>23711680</v>
      </c>
      <c r="G8722" s="95">
        <v>250</v>
      </c>
      <c r="H8722" s="93" t="s">
        <v>8976</v>
      </c>
      <c r="I8722" s="93" t="s">
        <v>23898</v>
      </c>
      <c r="J8722" s="93" t="s">
        <v>20843</v>
      </c>
      <c r="K8722" s="93" t="s">
        <v>5564</v>
      </c>
      <c r="L8722" s="14">
        <f>AND(vyberHrace&lt;&gt;"",ISNUMBER(SEARCH(vyberHrace,$B8722)))</f>
      </c>
      <c r="M8722" s="14">
        <f>AND($I8722=MID(kododd,1,2),$J8722=MID(kododd,3,3))</f>
      </c>
    </row>
    <row r="8723">
      <c r="A8723" s="95">
        <v>44539</v>
      </c>
      <c r="B8723" s="93" t="s">
        <v>12863</v>
      </c>
      <c r="C8723" s="93" t="s">
        <v>1454</v>
      </c>
      <c r="D8723" s="95">
        <v>1103</v>
      </c>
      <c r="G8723" s="95">
        <v>0</v>
      </c>
      <c r="H8723" s="93" t="s">
        <v>8976</v>
      </c>
      <c r="I8723" s="93" t="s">
        <v>23898</v>
      </c>
      <c r="J8723" s="93" t="s">
        <v>20969</v>
      </c>
      <c r="K8723" s="93" t="s">
        <v>4717</v>
      </c>
      <c r="L8723" s="14">
        <f>AND(vyberHrace&lt;&gt;"",ISNUMBER(SEARCH(vyberHrace,$B8723)))</f>
      </c>
      <c r="M8723" s="14">
        <f>AND($I8723=MID(kododd,1,2),$J8723=MID(kododd,3,3))</f>
      </c>
    </row>
    <row r="8724">
      <c r="A8724" s="95">
        <v>53556</v>
      </c>
      <c r="B8724" s="93" t="s">
        <v>20798</v>
      </c>
      <c r="C8724" s="93" t="s">
        <v>1464</v>
      </c>
      <c r="G8724" s="95">
        <v>0</v>
      </c>
      <c r="H8724" s="93" t="s">
        <v>8976</v>
      </c>
      <c r="I8724" s="93" t="s">
        <v>23898</v>
      </c>
      <c r="J8724" s="93" t="s">
        <v>20847</v>
      </c>
      <c r="K8724" s="93" t="s">
        <v>5144</v>
      </c>
      <c r="L8724" s="14">
        <f>AND(vyberHrace&lt;&gt;"",ISNUMBER(SEARCH(vyberHrace,$B8724)))</f>
      </c>
      <c r="M8724" s="14">
        <f>AND($I8724=MID(kododd,1,2),$J8724=MID(kododd,3,3))</f>
      </c>
    </row>
    <row r="8725">
      <c r="A8725" s="95">
        <v>62055</v>
      </c>
      <c r="B8725" s="93" t="s">
        <v>28257</v>
      </c>
      <c r="C8725" s="93" t="s">
        <v>1488</v>
      </c>
      <c r="G8725" s="95">
        <v>250</v>
      </c>
      <c r="H8725" s="93" t="s">
        <v>8976</v>
      </c>
      <c r="I8725" s="93" t="s">
        <v>23898</v>
      </c>
      <c r="J8725" s="93" t="s">
        <v>20860</v>
      </c>
      <c r="K8725" s="93" t="s">
        <v>5137</v>
      </c>
      <c r="L8725" s="14">
        <f>AND(vyberHrace&lt;&gt;"",ISNUMBER(SEARCH(vyberHrace,$B8725)))</f>
      </c>
      <c r="M8725" s="14">
        <f>AND($I8725=MID(kododd,1,2),$J8725=MID(kododd,3,3))</f>
      </c>
    </row>
    <row r="8726">
      <c r="A8726" s="95">
        <v>57408</v>
      </c>
      <c r="B8726" s="93" t="s">
        <v>22061</v>
      </c>
      <c r="C8726" s="93" t="s">
        <v>1486</v>
      </c>
      <c r="G8726" s="95">
        <v>250</v>
      </c>
      <c r="H8726" s="93" t="s">
        <v>8976</v>
      </c>
      <c r="I8726" s="93" t="s">
        <v>23898</v>
      </c>
      <c r="J8726" s="93" t="s">
        <v>20860</v>
      </c>
      <c r="K8726" s="93" t="s">
        <v>5137</v>
      </c>
      <c r="L8726" s="14">
        <f>AND(vyberHrace&lt;&gt;"",ISNUMBER(SEARCH(vyberHrace,$B8726)))</f>
      </c>
      <c r="M8726" s="14">
        <f>AND($I8726=MID(kododd,1,2),$J8726=MID(kododd,3,3))</f>
      </c>
    </row>
    <row r="8727">
      <c r="A8727" s="95">
        <v>53488</v>
      </c>
      <c r="B8727" s="93" t="s">
        <v>20802</v>
      </c>
      <c r="C8727" s="93" t="s">
        <v>1411</v>
      </c>
      <c r="F8727" s="95">
        <v>23754885</v>
      </c>
      <c r="G8727" s="95">
        <v>0</v>
      </c>
      <c r="H8727" s="93" t="s">
        <v>8976</v>
      </c>
      <c r="I8727" s="93" t="s">
        <v>23898</v>
      </c>
      <c r="J8727" s="93" t="s">
        <v>20860</v>
      </c>
      <c r="K8727" s="93" t="s">
        <v>5137</v>
      </c>
      <c r="L8727" s="14">
        <f>AND(vyberHrace&lt;&gt;"",ISNUMBER(SEARCH(vyberHrace,$B8727)))</f>
      </c>
      <c r="M8727" s="14">
        <f>AND($I8727=MID(kododd,1,2),$J8727=MID(kododd,3,3))</f>
      </c>
    </row>
    <row r="8728">
      <c r="A8728" s="95">
        <v>12735</v>
      </c>
      <c r="B8728" s="93" t="s">
        <v>15232</v>
      </c>
      <c r="C8728" s="93" t="s">
        <v>1463</v>
      </c>
      <c r="D8728" s="95">
        <v>1742</v>
      </c>
      <c r="E8728" s="95">
        <v>1864</v>
      </c>
      <c r="F8728" s="95">
        <v>326313</v>
      </c>
      <c r="G8728" s="95">
        <v>0</v>
      </c>
      <c r="H8728" s="93" t="s">
        <v>8976</v>
      </c>
      <c r="I8728" s="93" t="s">
        <v>23898</v>
      </c>
      <c r="J8728" s="93" t="s">
        <v>20855</v>
      </c>
      <c r="K8728" s="93" t="s">
        <v>148</v>
      </c>
      <c r="L8728" s="14">
        <f>AND(vyberHrace&lt;&gt;"",ISNUMBER(SEARCH(vyberHrace,$B8728)))</f>
      </c>
      <c r="M8728" s="14">
        <f>AND($I8728=MID(kododd,1,2),$J8728=MID(kododd,3,3))</f>
      </c>
    </row>
    <row r="8729">
      <c r="A8729" s="95">
        <v>4748</v>
      </c>
      <c r="B8729" s="93" t="s">
        <v>13047</v>
      </c>
      <c r="C8729" s="93" t="s">
        <v>1446</v>
      </c>
      <c r="D8729" s="95">
        <v>1863</v>
      </c>
      <c r="E8729" s="95">
        <v>1953</v>
      </c>
      <c r="F8729" s="95">
        <v>370754</v>
      </c>
      <c r="G8729" s="95">
        <v>250</v>
      </c>
      <c r="H8729" s="93" t="s">
        <v>8976</v>
      </c>
      <c r="I8729" s="93" t="s">
        <v>23898</v>
      </c>
      <c r="J8729" s="93" t="s">
        <v>20859</v>
      </c>
      <c r="K8729" s="93" t="s">
        <v>11255</v>
      </c>
      <c r="L8729" s="14">
        <f>AND(vyberHrace&lt;&gt;"",ISNUMBER(SEARCH(vyberHrace,$B8729)))</f>
      </c>
      <c r="M8729" s="14">
        <f>AND($I8729=MID(kododd,1,2),$J8729=MID(kododd,3,3))</f>
      </c>
    </row>
    <row r="8730">
      <c r="A8730" s="95">
        <v>51317</v>
      </c>
      <c r="B8730" s="93" t="s">
        <v>2161</v>
      </c>
      <c r="C8730" s="93" t="s">
        <v>1412</v>
      </c>
      <c r="G8730" s="95">
        <v>0</v>
      </c>
      <c r="H8730" s="93" t="s">
        <v>8976</v>
      </c>
      <c r="I8730" s="93" t="s">
        <v>23898</v>
      </c>
      <c r="J8730" s="93" t="s">
        <v>20937</v>
      </c>
      <c r="K8730" s="93" t="s">
        <v>401</v>
      </c>
      <c r="L8730" s="14">
        <f>AND(vyberHrace&lt;&gt;"",ISNUMBER(SEARCH(vyberHrace,$B8730)))</f>
      </c>
      <c r="M8730" s="14">
        <f>AND($I8730=MID(kododd,1,2),$J8730=MID(kododd,3,3))</f>
      </c>
    </row>
    <row r="8731">
      <c r="A8731" s="95">
        <v>12764</v>
      </c>
      <c r="B8731" s="93" t="s">
        <v>15397</v>
      </c>
      <c r="C8731" s="93" t="s">
        <v>1453</v>
      </c>
      <c r="D8731" s="95">
        <v>1350</v>
      </c>
      <c r="E8731" s="95">
        <v>1618</v>
      </c>
      <c r="F8731" s="95">
        <v>23787325</v>
      </c>
      <c r="G8731" s="95">
        <v>250</v>
      </c>
      <c r="H8731" s="93" t="s">
        <v>8976</v>
      </c>
      <c r="I8731" s="93" t="s">
        <v>23898</v>
      </c>
      <c r="J8731" s="93" t="s">
        <v>20903</v>
      </c>
      <c r="K8731" s="93" t="s">
        <v>6920</v>
      </c>
      <c r="L8731" s="14">
        <f>AND(vyberHrace&lt;&gt;"",ISNUMBER(SEARCH(vyberHrace,$B8731)))</f>
      </c>
      <c r="M8731" s="14">
        <f>AND($I8731=MID(kododd,1,2),$J8731=MID(kododd,3,3))</f>
      </c>
    </row>
    <row r="8732">
      <c r="A8732" s="95">
        <v>14542</v>
      </c>
      <c r="B8732" s="93" t="s">
        <v>16485</v>
      </c>
      <c r="C8732" s="93" t="s">
        <v>1423</v>
      </c>
      <c r="D8732" s="95">
        <v>1386</v>
      </c>
      <c r="G8732" s="95">
        <v>0</v>
      </c>
      <c r="H8732" s="93" t="s">
        <v>8976</v>
      </c>
      <c r="I8732" s="93" t="s">
        <v>23898</v>
      </c>
      <c r="J8732" s="93" t="s">
        <v>20906</v>
      </c>
      <c r="K8732" s="93" t="s">
        <v>4891</v>
      </c>
      <c r="L8732" s="14">
        <f>AND(vyberHrace&lt;&gt;"",ISNUMBER(SEARCH(vyberHrace,$B8732)))</f>
      </c>
      <c r="M8732" s="14">
        <f>AND($I8732=MID(kododd,1,2),$J8732=MID(kododd,3,3))</f>
      </c>
    </row>
    <row r="8733">
      <c r="A8733" s="95">
        <v>51258</v>
      </c>
      <c r="B8733" s="93" t="s">
        <v>9190</v>
      </c>
      <c r="C8733" s="93" t="s">
        <v>1414</v>
      </c>
      <c r="G8733" s="95">
        <v>0</v>
      </c>
      <c r="H8733" s="93" t="s">
        <v>8976</v>
      </c>
      <c r="I8733" s="93" t="s">
        <v>23898</v>
      </c>
      <c r="J8733" s="93" t="s">
        <v>20906</v>
      </c>
      <c r="K8733" s="93" t="s">
        <v>4891</v>
      </c>
      <c r="L8733" s="14">
        <f>AND(vyberHrace&lt;&gt;"",ISNUMBER(SEARCH(vyberHrace,$B8733)))</f>
      </c>
      <c r="M8733" s="14">
        <f>AND($I8733=MID(kododd,1,2),$J8733=MID(kododd,3,3))</f>
      </c>
    </row>
    <row r="8734">
      <c r="A8734" s="95">
        <v>51918</v>
      </c>
      <c r="B8734" s="93" t="s">
        <v>7753</v>
      </c>
      <c r="C8734" s="93" t="s">
        <v>3255</v>
      </c>
      <c r="F8734" s="95">
        <v>23760737</v>
      </c>
      <c r="G8734" s="95">
        <v>0</v>
      </c>
      <c r="H8734" s="93" t="s">
        <v>8976</v>
      </c>
      <c r="I8734" s="93" t="s">
        <v>23898</v>
      </c>
      <c r="J8734" s="93" t="s">
        <v>20879</v>
      </c>
      <c r="K8734" s="93" t="s">
        <v>4945</v>
      </c>
      <c r="L8734" s="14">
        <f>AND(vyberHrace&lt;&gt;"",ISNUMBER(SEARCH(vyberHrace,$B8734)))</f>
      </c>
      <c r="M8734" s="14">
        <f>AND($I8734=MID(kododd,1,2),$J8734=MID(kododd,3,3))</f>
      </c>
    </row>
    <row r="8735">
      <c r="A8735" s="95">
        <v>54191</v>
      </c>
      <c r="B8735" s="93" t="s">
        <v>2835</v>
      </c>
      <c r="C8735" s="93" t="s">
        <v>1416</v>
      </c>
      <c r="D8735" s="95">
        <v>1158</v>
      </c>
      <c r="F8735" s="95">
        <v>23754893</v>
      </c>
      <c r="G8735" s="95">
        <v>250</v>
      </c>
      <c r="H8735" s="93" t="s">
        <v>8976</v>
      </c>
      <c r="I8735" s="93" t="s">
        <v>23898</v>
      </c>
      <c r="J8735" s="93" t="s">
        <v>20843</v>
      </c>
      <c r="K8735" s="93" t="s">
        <v>5564</v>
      </c>
      <c r="L8735" s="14">
        <f>AND(vyberHrace&lt;&gt;"",ISNUMBER(SEARCH(vyberHrace,$B8735)))</f>
      </c>
      <c r="M8735" s="14">
        <f>AND($I8735=MID(kododd,1,2),$J8735=MID(kododd,3,3))</f>
      </c>
    </row>
    <row r="8736">
      <c r="A8736" s="95">
        <v>5536</v>
      </c>
      <c r="B8736" s="93" t="s">
        <v>13907</v>
      </c>
      <c r="C8736" s="93" t="s">
        <v>1429</v>
      </c>
      <c r="D8736" s="95">
        <v>1539</v>
      </c>
      <c r="E8736" s="95">
        <v>1874</v>
      </c>
      <c r="F8736" s="95">
        <v>23722894</v>
      </c>
      <c r="G8736" s="95">
        <v>250</v>
      </c>
      <c r="H8736" s="93" t="s">
        <v>8976</v>
      </c>
      <c r="I8736" s="93" t="s">
        <v>23898</v>
      </c>
      <c r="J8736" s="93" t="s">
        <v>20859</v>
      </c>
      <c r="K8736" s="93" t="s">
        <v>11255</v>
      </c>
      <c r="L8736" s="14">
        <f>AND(vyberHrace&lt;&gt;"",ISNUMBER(SEARCH(vyberHrace,$B8736)))</f>
      </c>
      <c r="M8736" s="14">
        <f>AND($I8736=MID(kododd,1,2),$J8736=MID(kododd,3,3))</f>
      </c>
    </row>
    <row r="8737">
      <c r="A8737" s="95">
        <v>4411</v>
      </c>
      <c r="B8737" s="93" t="s">
        <v>13926</v>
      </c>
      <c r="C8737" s="93" t="s">
        <v>1443</v>
      </c>
      <c r="D8737" s="95">
        <v>1621</v>
      </c>
      <c r="F8737" s="95">
        <v>339024</v>
      </c>
      <c r="G8737" s="95">
        <v>0</v>
      </c>
      <c r="H8737" s="93" t="s">
        <v>8976</v>
      </c>
      <c r="I8737" s="93" t="s">
        <v>23898</v>
      </c>
      <c r="J8737" s="93" t="s">
        <v>20880</v>
      </c>
      <c r="K8737" s="93" t="s">
        <v>6862</v>
      </c>
      <c r="L8737" s="14">
        <f>AND(vyberHrace&lt;&gt;"",ISNUMBER(SEARCH(vyberHrace,$B8737)))</f>
      </c>
      <c r="M8737" s="14">
        <f>AND($I8737=MID(kododd,1,2),$J8737=MID(kododd,3,3))</f>
      </c>
    </row>
    <row r="8738">
      <c r="A8738" s="95">
        <v>52501</v>
      </c>
      <c r="B8738" s="93" t="s">
        <v>7731</v>
      </c>
      <c r="C8738" s="93" t="s">
        <v>1441</v>
      </c>
      <c r="G8738" s="95">
        <v>250</v>
      </c>
      <c r="H8738" s="93" t="s">
        <v>8976</v>
      </c>
      <c r="I8738" s="93" t="s">
        <v>23898</v>
      </c>
      <c r="J8738" s="93" t="s">
        <v>20844</v>
      </c>
      <c r="K8738" s="93" t="s">
        <v>3601</v>
      </c>
      <c r="L8738" s="14">
        <f>AND(vyberHrace&lt;&gt;"",ISNUMBER(SEARCH(vyberHrace,$B8738)))</f>
      </c>
      <c r="M8738" s="14">
        <f>AND($I8738=MID(kododd,1,2),$J8738=MID(kododd,3,3))</f>
      </c>
    </row>
    <row r="8739">
      <c r="A8739" s="95">
        <v>589</v>
      </c>
      <c r="B8739" s="93" t="s">
        <v>16282</v>
      </c>
      <c r="C8739" s="93" t="s">
        <v>1451</v>
      </c>
      <c r="D8739" s="95">
        <v>2134</v>
      </c>
      <c r="E8739" s="95">
        <v>2086</v>
      </c>
      <c r="F8739" s="95">
        <v>339822</v>
      </c>
      <c r="G8739" s="95">
        <v>250</v>
      </c>
      <c r="H8739" s="93" t="s">
        <v>8976</v>
      </c>
      <c r="I8739" s="93" t="s">
        <v>23898</v>
      </c>
      <c r="J8739" s="93" t="s">
        <v>20922</v>
      </c>
      <c r="K8739" s="93" t="s">
        <v>5566</v>
      </c>
      <c r="L8739" s="14">
        <f>AND(vyberHrace&lt;&gt;"",ISNUMBER(SEARCH(vyberHrace,$B8739)))</f>
      </c>
      <c r="M8739" s="14">
        <f>AND($I8739=MID(kododd,1,2),$J8739=MID(kododd,3,3))</f>
      </c>
    </row>
    <row r="8740">
      <c r="A8740" s="95">
        <v>41804</v>
      </c>
      <c r="B8740" s="93" t="s">
        <v>16288</v>
      </c>
      <c r="C8740" s="93" t="s">
        <v>1419</v>
      </c>
      <c r="D8740" s="95">
        <v>1067</v>
      </c>
      <c r="F8740" s="95">
        <v>23704225</v>
      </c>
      <c r="G8740" s="95">
        <v>250</v>
      </c>
      <c r="H8740" s="93" t="s">
        <v>8976</v>
      </c>
      <c r="I8740" s="93" t="s">
        <v>23898</v>
      </c>
      <c r="J8740" s="93" t="s">
        <v>20847</v>
      </c>
      <c r="K8740" s="93" t="s">
        <v>5144</v>
      </c>
      <c r="L8740" s="14">
        <f>AND(vyberHrace&lt;&gt;"",ISNUMBER(SEARCH(vyberHrace,$B8740)))</f>
      </c>
      <c r="M8740" s="14">
        <f>AND($I8740=MID(kododd,1,2),$J8740=MID(kododd,3,3))</f>
      </c>
    </row>
    <row r="8741">
      <c r="A8741" s="95">
        <v>5537</v>
      </c>
      <c r="B8741" s="93" t="s">
        <v>18032</v>
      </c>
      <c r="C8741" s="93" t="s">
        <v>1449</v>
      </c>
      <c r="D8741" s="95">
        <v>1970</v>
      </c>
      <c r="E8741" s="95">
        <v>1963</v>
      </c>
      <c r="F8741" s="95">
        <v>339040</v>
      </c>
      <c r="G8741" s="95">
        <v>250</v>
      </c>
      <c r="H8741" s="93" t="s">
        <v>8976</v>
      </c>
      <c r="I8741" s="93" t="s">
        <v>23898</v>
      </c>
      <c r="J8741" s="93" t="s">
        <v>20867</v>
      </c>
      <c r="K8741" s="93" t="s">
        <v>13687</v>
      </c>
      <c r="L8741" s="14">
        <f>AND(vyberHrace&lt;&gt;"",ISNUMBER(SEARCH(vyberHrace,$B8741)))</f>
      </c>
      <c r="M8741" s="14">
        <f>AND($I8741=MID(kododd,1,2),$J8741=MID(kododd,3,3))</f>
      </c>
    </row>
    <row r="8742">
      <c r="A8742" s="95">
        <v>8577</v>
      </c>
      <c r="B8742" s="93" t="s">
        <v>18032</v>
      </c>
      <c r="C8742" s="93" t="s">
        <v>1482</v>
      </c>
      <c r="D8742" s="95">
        <v>1646</v>
      </c>
      <c r="G8742" s="95">
        <v>0</v>
      </c>
      <c r="H8742" s="93" t="s">
        <v>8976</v>
      </c>
      <c r="I8742" s="93" t="s">
        <v>23898</v>
      </c>
      <c r="J8742" s="93" t="s">
        <v>20880</v>
      </c>
      <c r="K8742" s="93" t="s">
        <v>6862</v>
      </c>
      <c r="L8742" s="14">
        <f>AND(vyberHrace&lt;&gt;"",ISNUMBER(SEARCH(vyberHrace,$B8742)))</f>
      </c>
      <c r="M8742" s="14">
        <f>AND($I8742=MID(kododd,1,2),$J8742=MID(kododd,3,3))</f>
      </c>
    </row>
    <row r="8743">
      <c r="A8743" s="95">
        <v>63346</v>
      </c>
      <c r="B8743" s="93" t="s">
        <v>28991</v>
      </c>
      <c r="C8743" s="93" t="s">
        <v>1488</v>
      </c>
      <c r="G8743" s="95">
        <v>250</v>
      </c>
      <c r="H8743" s="93" t="s">
        <v>8976</v>
      </c>
      <c r="I8743" s="93" t="s">
        <v>23898</v>
      </c>
      <c r="J8743" s="93" t="s">
        <v>20847</v>
      </c>
      <c r="K8743" s="93" t="s">
        <v>5144</v>
      </c>
      <c r="L8743" s="14">
        <f>AND(vyberHrace&lt;&gt;"",ISNUMBER(SEARCH(vyberHrace,$B8743)))</f>
      </c>
      <c r="M8743" s="14">
        <f>AND($I8743=MID(kododd,1,2),$J8743=MID(kododd,3,3))</f>
      </c>
    </row>
    <row r="8744">
      <c r="A8744" s="95">
        <v>50943</v>
      </c>
      <c r="B8744" s="93" t="s">
        <v>9181</v>
      </c>
      <c r="C8744" s="93" t="s">
        <v>1422</v>
      </c>
      <c r="D8744" s="95">
        <v>1135</v>
      </c>
      <c r="F8744" s="95">
        <v>23746483</v>
      </c>
      <c r="G8744" s="95">
        <v>250</v>
      </c>
      <c r="H8744" s="93" t="s">
        <v>8976</v>
      </c>
      <c r="I8744" s="93" t="s">
        <v>23898</v>
      </c>
      <c r="J8744" s="93" t="s">
        <v>20860</v>
      </c>
      <c r="K8744" s="93" t="s">
        <v>5137</v>
      </c>
      <c r="L8744" s="14">
        <f>AND(vyberHrace&lt;&gt;"",ISNUMBER(SEARCH(vyberHrace,$B8744)))</f>
      </c>
      <c r="M8744" s="14">
        <f>AND($I8744=MID(kododd,1,2),$J8744=MID(kododd,3,3))</f>
      </c>
    </row>
    <row r="8745">
      <c r="A8745" s="95">
        <v>56685</v>
      </c>
      <c r="B8745" s="93" t="s">
        <v>22096</v>
      </c>
      <c r="C8745" s="93" t="s">
        <v>1450</v>
      </c>
      <c r="G8745" s="95">
        <v>0</v>
      </c>
      <c r="H8745" s="93" t="s">
        <v>8976</v>
      </c>
      <c r="I8745" s="93" t="s">
        <v>23898</v>
      </c>
      <c r="J8745" s="93" t="s">
        <v>20922</v>
      </c>
      <c r="K8745" s="93" t="s">
        <v>5566</v>
      </c>
      <c r="L8745" s="14">
        <f>AND(vyberHrace&lt;&gt;"",ISNUMBER(SEARCH(vyberHrace,$B8745)))</f>
      </c>
      <c r="M8745" s="14">
        <f>AND($I8745=MID(kododd,1,2),$J8745=MID(kododd,3,3))</f>
      </c>
    </row>
    <row r="8746">
      <c r="A8746" s="95">
        <v>55651</v>
      </c>
      <c r="B8746" s="93" t="s">
        <v>22078</v>
      </c>
      <c r="C8746" s="93" t="s">
        <v>1400</v>
      </c>
      <c r="D8746" s="95">
        <v>1313</v>
      </c>
      <c r="F8746" s="95">
        <v>23739363</v>
      </c>
      <c r="G8746" s="95">
        <v>250</v>
      </c>
      <c r="H8746" s="93" t="s">
        <v>8976</v>
      </c>
      <c r="I8746" s="93" t="s">
        <v>23898</v>
      </c>
      <c r="J8746" s="93" t="s">
        <v>20880</v>
      </c>
      <c r="K8746" s="93" t="s">
        <v>6862</v>
      </c>
      <c r="L8746" s="14">
        <f>AND(vyberHrace&lt;&gt;"",ISNUMBER(SEARCH(vyberHrace,$B8746)))</f>
      </c>
      <c r="M8746" s="14">
        <f>AND($I8746=MID(kododd,1,2),$J8746=MID(kododd,3,3))</f>
      </c>
    </row>
    <row r="8747">
      <c r="A8747" s="95">
        <v>11427</v>
      </c>
      <c r="B8747" s="93" t="s">
        <v>19189</v>
      </c>
      <c r="C8747" s="93" t="s">
        <v>1435</v>
      </c>
      <c r="D8747" s="95">
        <v>1562</v>
      </c>
      <c r="E8747" s="95">
        <v>1764</v>
      </c>
      <c r="F8747" s="95">
        <v>361976</v>
      </c>
      <c r="G8747" s="95">
        <v>250</v>
      </c>
      <c r="H8747" s="93" t="s">
        <v>8976</v>
      </c>
      <c r="I8747" s="93" t="s">
        <v>23898</v>
      </c>
      <c r="J8747" s="93" t="s">
        <v>20847</v>
      </c>
      <c r="K8747" s="93" t="s">
        <v>5144</v>
      </c>
      <c r="L8747" s="14">
        <f>AND(vyberHrace&lt;&gt;"",ISNUMBER(SEARCH(vyberHrace,$B8747)))</f>
      </c>
      <c r="M8747" s="14">
        <f>AND($I8747=MID(kododd,1,2),$J8747=MID(kododd,3,3))</f>
      </c>
    </row>
    <row r="8748">
      <c r="A8748" s="95">
        <v>41308</v>
      </c>
      <c r="B8748" s="93" t="s">
        <v>19191</v>
      </c>
      <c r="C8748" s="93" t="s">
        <v>1409</v>
      </c>
      <c r="D8748" s="95">
        <v>1041</v>
      </c>
      <c r="F8748" s="95">
        <v>392936</v>
      </c>
      <c r="G8748" s="95">
        <v>0</v>
      </c>
      <c r="H8748" s="93" t="s">
        <v>8976</v>
      </c>
      <c r="I8748" s="93" t="s">
        <v>23898</v>
      </c>
      <c r="J8748" s="93" t="s">
        <v>20847</v>
      </c>
      <c r="K8748" s="93" t="s">
        <v>5144</v>
      </c>
      <c r="L8748" s="14">
        <f>AND(vyberHrace&lt;&gt;"",ISNUMBER(SEARCH(vyberHrace,$B8748)))</f>
      </c>
      <c r="M8748" s="14">
        <f>AND($I8748=MID(kododd,1,2),$J8748=MID(kododd,3,3))</f>
      </c>
    </row>
    <row r="8749">
      <c r="A8749" s="95">
        <v>55380</v>
      </c>
      <c r="B8749" s="93" t="s">
        <v>22119</v>
      </c>
      <c r="C8749" s="93" t="s">
        <v>1465</v>
      </c>
      <c r="G8749" s="95">
        <v>0</v>
      </c>
      <c r="H8749" s="93" t="s">
        <v>8976</v>
      </c>
      <c r="I8749" s="93" t="s">
        <v>23898</v>
      </c>
      <c r="J8749" s="93" t="s">
        <v>20969</v>
      </c>
      <c r="K8749" s="93" t="s">
        <v>4717</v>
      </c>
      <c r="L8749" s="14">
        <f>AND(vyberHrace&lt;&gt;"",ISNUMBER(SEARCH(vyberHrace,$B8749)))</f>
      </c>
      <c r="M8749" s="14">
        <f>AND($I8749=MID(kododd,1,2),$J8749=MID(kododd,3,3))</f>
      </c>
    </row>
    <row r="8750">
      <c r="A8750" s="95">
        <v>51966</v>
      </c>
      <c r="B8750" s="93" t="s">
        <v>1548</v>
      </c>
      <c r="C8750" s="93" t="s">
        <v>1412</v>
      </c>
      <c r="G8750" s="95">
        <v>250</v>
      </c>
      <c r="H8750" s="93" t="s">
        <v>8976</v>
      </c>
      <c r="I8750" s="93" t="s">
        <v>23898</v>
      </c>
      <c r="J8750" s="93" t="s">
        <v>20969</v>
      </c>
      <c r="K8750" s="93" t="s">
        <v>4717</v>
      </c>
      <c r="L8750" s="14">
        <f>AND(vyberHrace&lt;&gt;"",ISNUMBER(SEARCH(vyberHrace,$B8750)))</f>
      </c>
      <c r="M8750" s="14">
        <f>AND($I8750=MID(kododd,1,2),$J8750=MID(kododd,3,3))</f>
      </c>
    </row>
    <row r="8751">
      <c r="A8751" s="95">
        <v>43142</v>
      </c>
      <c r="B8751" s="93" t="s">
        <v>19012</v>
      </c>
      <c r="C8751" s="93" t="s">
        <v>1409</v>
      </c>
      <c r="D8751" s="95">
        <v>1046</v>
      </c>
      <c r="F8751" s="95">
        <v>23722908</v>
      </c>
      <c r="G8751" s="95">
        <v>0</v>
      </c>
      <c r="H8751" s="93" t="s">
        <v>8976</v>
      </c>
      <c r="I8751" s="93" t="s">
        <v>23898</v>
      </c>
      <c r="J8751" s="93" t="s">
        <v>20922</v>
      </c>
      <c r="K8751" s="93" t="s">
        <v>5566</v>
      </c>
      <c r="L8751" s="14">
        <f>AND(vyberHrace&lt;&gt;"",ISNUMBER(SEARCH(vyberHrace,$B8751)))</f>
      </c>
      <c r="M8751" s="14">
        <f>AND($I8751=MID(kododd,1,2),$J8751=MID(kododd,3,3))</f>
      </c>
    </row>
    <row r="8752">
      <c r="A8752" s="95">
        <v>40081</v>
      </c>
      <c r="B8752" s="93" t="s">
        <v>19014</v>
      </c>
      <c r="C8752" s="93" t="s">
        <v>1408</v>
      </c>
      <c r="D8752" s="95">
        <v>1080</v>
      </c>
      <c r="F8752" s="95">
        <v>23722916</v>
      </c>
      <c r="G8752" s="95">
        <v>0</v>
      </c>
      <c r="H8752" s="93" t="s">
        <v>8976</v>
      </c>
      <c r="I8752" s="93" t="s">
        <v>23898</v>
      </c>
      <c r="J8752" s="93" t="s">
        <v>20922</v>
      </c>
      <c r="K8752" s="93" t="s">
        <v>5566</v>
      </c>
      <c r="L8752" s="14">
        <f>AND(vyberHrace&lt;&gt;"",ISNUMBER(SEARCH(vyberHrace,$B8752)))</f>
      </c>
      <c r="M8752" s="14">
        <f>AND($I8752=MID(kododd,1,2),$J8752=MID(kododd,3,3))</f>
      </c>
    </row>
    <row r="8753">
      <c r="A8753" s="95">
        <v>9513</v>
      </c>
      <c r="B8753" s="93" t="s">
        <v>19016</v>
      </c>
      <c r="C8753" s="93" t="s">
        <v>1407</v>
      </c>
      <c r="D8753" s="95">
        <v>1790</v>
      </c>
      <c r="E8753" s="95">
        <v>1826</v>
      </c>
      <c r="F8753" s="95">
        <v>355259</v>
      </c>
      <c r="G8753" s="95">
        <v>250</v>
      </c>
      <c r="H8753" s="93" t="s">
        <v>8976</v>
      </c>
      <c r="I8753" s="93" t="s">
        <v>23898</v>
      </c>
      <c r="J8753" s="93" t="s">
        <v>20880</v>
      </c>
      <c r="K8753" s="93" t="s">
        <v>6862</v>
      </c>
      <c r="L8753" s="14">
        <f>AND(vyberHrace&lt;&gt;"",ISNUMBER(SEARCH(vyberHrace,$B8753)))</f>
      </c>
      <c r="M8753" s="14">
        <f>AND($I8753=MID(kododd,1,2),$J8753=MID(kododd,3,3))</f>
      </c>
    </row>
    <row r="8754">
      <c r="A8754" s="95">
        <v>9470</v>
      </c>
      <c r="B8754" s="93" t="s">
        <v>16456</v>
      </c>
      <c r="C8754" s="93" t="s">
        <v>1449</v>
      </c>
      <c r="D8754" s="95">
        <v>1811</v>
      </c>
      <c r="E8754" s="95">
        <v>1886</v>
      </c>
      <c r="F8754" s="95">
        <v>326321</v>
      </c>
      <c r="G8754" s="95">
        <v>250</v>
      </c>
      <c r="H8754" s="93" t="s">
        <v>8976</v>
      </c>
      <c r="I8754" s="93" t="s">
        <v>23898</v>
      </c>
      <c r="J8754" s="93" t="s">
        <v>20937</v>
      </c>
      <c r="K8754" s="93" t="s">
        <v>401</v>
      </c>
      <c r="L8754" s="14">
        <f>AND(vyberHrace&lt;&gt;"",ISNUMBER(SEARCH(vyberHrace,$B8754)))</f>
      </c>
      <c r="M8754" s="14">
        <f>AND($I8754=MID(kododd,1,2),$J8754=MID(kododd,3,3))</f>
      </c>
    </row>
    <row r="8755">
      <c r="A8755" s="95">
        <v>51192</v>
      </c>
      <c r="B8755" s="93" t="s">
        <v>19994</v>
      </c>
      <c r="C8755" s="93" t="s">
        <v>1411</v>
      </c>
      <c r="D8755" s="95">
        <v>1685</v>
      </c>
      <c r="E8755" s="95">
        <v>1788</v>
      </c>
      <c r="F8755" s="95">
        <v>23750200</v>
      </c>
      <c r="G8755" s="95">
        <v>250</v>
      </c>
      <c r="H8755" s="93" t="s">
        <v>8976</v>
      </c>
      <c r="I8755" s="93" t="s">
        <v>23898</v>
      </c>
      <c r="J8755" s="93" t="s">
        <v>20855</v>
      </c>
      <c r="K8755" s="93" t="s">
        <v>148</v>
      </c>
      <c r="L8755" s="14">
        <f>AND(vyberHrace&lt;&gt;"",ISNUMBER(SEARCH(vyberHrace,$B8755)))</f>
      </c>
      <c r="M8755" s="14">
        <f>AND($I8755=MID(kododd,1,2),$J8755=MID(kododd,3,3))</f>
      </c>
    </row>
    <row r="8756">
      <c r="A8756" s="95">
        <v>57517</v>
      </c>
      <c r="B8756" s="93" t="s">
        <v>22113</v>
      </c>
      <c r="C8756" s="93" t="s">
        <v>1452</v>
      </c>
      <c r="D8756" s="95">
        <v>1565</v>
      </c>
      <c r="G8756" s="95">
        <v>0</v>
      </c>
      <c r="H8756" s="93" t="s">
        <v>8976</v>
      </c>
      <c r="I8756" s="93" t="s">
        <v>23898</v>
      </c>
      <c r="J8756" s="93" t="s">
        <v>20925</v>
      </c>
      <c r="K8756" s="93" t="s">
        <v>1495</v>
      </c>
      <c r="L8756" s="14">
        <f>AND(vyberHrace&lt;&gt;"",ISNUMBER(SEARCH(vyberHrace,$B8756)))</f>
      </c>
      <c r="M8756" s="14">
        <f>AND($I8756=MID(kododd,1,2),$J8756=MID(kododd,3,3))</f>
      </c>
    </row>
    <row r="8757">
      <c r="A8757" s="95">
        <v>12008</v>
      </c>
      <c r="B8757" s="93" t="s">
        <v>19473</v>
      </c>
      <c r="C8757" s="93" t="s">
        <v>1436</v>
      </c>
      <c r="D8757" s="95">
        <v>1687</v>
      </c>
      <c r="E8757" s="95">
        <v>1778</v>
      </c>
      <c r="F8757" s="95">
        <v>23753340</v>
      </c>
      <c r="G8757" s="95">
        <v>250</v>
      </c>
      <c r="H8757" s="93" t="s">
        <v>8976</v>
      </c>
      <c r="I8757" s="93" t="s">
        <v>23898</v>
      </c>
      <c r="J8757" s="93" t="s">
        <v>20925</v>
      </c>
      <c r="K8757" s="93" t="s">
        <v>1495</v>
      </c>
      <c r="L8757" s="14">
        <f>AND(vyberHrace&lt;&gt;"",ISNUMBER(SEARCH(vyberHrace,$B8757)))</f>
      </c>
      <c r="M8757" s="14">
        <f>AND($I8757=MID(kododd,1,2),$J8757=MID(kododd,3,3))</f>
      </c>
    </row>
    <row r="8758">
      <c r="A8758" s="95">
        <v>53593</v>
      </c>
      <c r="B8758" s="93" t="s">
        <v>20829</v>
      </c>
      <c r="C8758" s="93" t="s">
        <v>1400</v>
      </c>
      <c r="G8758" s="95">
        <v>0</v>
      </c>
      <c r="H8758" s="93" t="s">
        <v>8976</v>
      </c>
      <c r="I8758" s="93" t="s">
        <v>23898</v>
      </c>
      <c r="J8758" s="93" t="s">
        <v>20906</v>
      </c>
      <c r="K8758" s="93" t="s">
        <v>4891</v>
      </c>
      <c r="L8758" s="14">
        <f>AND(vyberHrace&lt;&gt;"",ISNUMBER(SEARCH(vyberHrace,$B8758)))</f>
      </c>
      <c r="M8758" s="14">
        <f>AND($I8758=MID(kododd,1,2),$J8758=MID(kododd,3,3))</f>
      </c>
    </row>
    <row r="8759">
      <c r="A8759" s="95">
        <v>44779</v>
      </c>
      <c r="B8759" s="93" t="s">
        <v>14238</v>
      </c>
      <c r="C8759" s="93" t="s">
        <v>3255</v>
      </c>
      <c r="D8759" s="95">
        <v>1080</v>
      </c>
      <c r="F8759" s="95">
        <v>23771356</v>
      </c>
      <c r="G8759" s="95">
        <v>0</v>
      </c>
      <c r="H8759" s="93" t="s">
        <v>8976</v>
      </c>
      <c r="I8759" s="93" t="s">
        <v>23898</v>
      </c>
      <c r="J8759" s="93" t="s">
        <v>20847</v>
      </c>
      <c r="K8759" s="93" t="s">
        <v>5144</v>
      </c>
      <c r="L8759" s="14">
        <f>AND(vyberHrace&lt;&gt;"",ISNUMBER(SEARCH(vyberHrace,$B8759)))</f>
      </c>
      <c r="M8759" s="14">
        <f>AND($I8759=MID(kododd,1,2),$J8759=MID(kododd,3,3))</f>
      </c>
    </row>
    <row r="8760">
      <c r="A8760" s="95">
        <v>29300</v>
      </c>
      <c r="B8760" s="93" t="s">
        <v>28072</v>
      </c>
      <c r="C8760" s="93" t="s">
        <v>1456</v>
      </c>
      <c r="D8760" s="95">
        <v>1588</v>
      </c>
      <c r="E8760" s="95">
        <v>1825</v>
      </c>
      <c r="F8760" s="95">
        <v>339148</v>
      </c>
      <c r="G8760" s="95">
        <v>0</v>
      </c>
      <c r="H8760" s="93" t="s">
        <v>8976</v>
      </c>
      <c r="I8760" s="93" t="s">
        <v>23898</v>
      </c>
      <c r="J8760" s="93" t="s">
        <v>23412</v>
      </c>
      <c r="K8760" s="93" t="s">
        <v>21360</v>
      </c>
      <c r="L8760" s="14">
        <f>AND(vyberHrace&lt;&gt;"",ISNUMBER(SEARCH(vyberHrace,$B8760)))</f>
      </c>
      <c r="M8760" s="14">
        <f>AND($I8760=MID(kododd,1,2),$J8760=MID(kododd,3,3))</f>
      </c>
    </row>
    <row r="8761">
      <c r="A8761" s="95">
        <v>2128</v>
      </c>
      <c r="B8761" s="93" t="s">
        <v>19719</v>
      </c>
      <c r="C8761" s="93" t="s">
        <v>1413</v>
      </c>
      <c r="D8761" s="95">
        <v>1850</v>
      </c>
      <c r="E8761" s="95">
        <v>1855</v>
      </c>
      <c r="F8761" s="95">
        <v>303089</v>
      </c>
      <c r="G8761" s="95">
        <v>250</v>
      </c>
      <c r="H8761" s="93" t="s">
        <v>8976</v>
      </c>
      <c r="I8761" s="93" t="s">
        <v>23898</v>
      </c>
      <c r="J8761" s="93" t="s">
        <v>20894</v>
      </c>
      <c r="K8761" s="93" t="s">
        <v>6910</v>
      </c>
      <c r="L8761" s="14">
        <f>AND(vyberHrace&lt;&gt;"",ISNUMBER(SEARCH(vyberHrace,$B8761)))</f>
      </c>
      <c r="M8761" s="14">
        <f>AND($I8761=MID(kododd,1,2),$J8761=MID(kododd,3,3))</f>
      </c>
    </row>
    <row r="8762">
      <c r="A8762" s="95">
        <v>11882</v>
      </c>
      <c r="B8762" s="93" t="s">
        <v>19721</v>
      </c>
      <c r="C8762" s="93" t="s">
        <v>1452</v>
      </c>
      <c r="D8762" s="95">
        <v>1663</v>
      </c>
      <c r="F8762" s="95">
        <v>23757299</v>
      </c>
      <c r="G8762" s="95">
        <v>250</v>
      </c>
      <c r="H8762" s="93" t="s">
        <v>8976</v>
      </c>
      <c r="I8762" s="93" t="s">
        <v>23898</v>
      </c>
      <c r="J8762" s="93" t="s">
        <v>20925</v>
      </c>
      <c r="K8762" s="93" t="s">
        <v>1495</v>
      </c>
      <c r="L8762" s="14">
        <f>AND(vyberHrace&lt;&gt;"",ISNUMBER(SEARCH(vyberHrace,$B8762)))</f>
      </c>
      <c r="M8762" s="14">
        <f>AND($I8762=MID(kododd,1,2),$J8762=MID(kododd,3,3))</f>
      </c>
    </row>
    <row r="8763">
      <c r="A8763" s="95">
        <v>57308</v>
      </c>
      <c r="B8763" s="93" t="s">
        <v>22114</v>
      </c>
      <c r="C8763" s="93" t="s">
        <v>1450</v>
      </c>
      <c r="G8763" s="95">
        <v>0</v>
      </c>
      <c r="H8763" s="93" t="s">
        <v>8976</v>
      </c>
      <c r="I8763" s="93" t="s">
        <v>23898</v>
      </c>
      <c r="J8763" s="93" t="s">
        <v>20925</v>
      </c>
      <c r="K8763" s="93" t="s">
        <v>1495</v>
      </c>
      <c r="L8763" s="14">
        <f>AND(vyberHrace&lt;&gt;"",ISNUMBER(SEARCH(vyberHrace,$B8763)))</f>
      </c>
      <c r="M8763" s="14">
        <f>AND($I8763=MID(kododd,1,2),$J8763=MID(kododd,3,3))</f>
      </c>
    </row>
    <row r="8764">
      <c r="A8764" s="95">
        <v>34707</v>
      </c>
      <c r="B8764" s="93" t="s">
        <v>19724</v>
      </c>
      <c r="C8764" s="93" t="s">
        <v>1399</v>
      </c>
      <c r="G8764" s="95">
        <v>0</v>
      </c>
      <c r="H8764" s="93" t="s">
        <v>8976</v>
      </c>
      <c r="I8764" s="93" t="s">
        <v>23898</v>
      </c>
      <c r="J8764" s="93" t="s">
        <v>20903</v>
      </c>
      <c r="K8764" s="93" t="s">
        <v>6920</v>
      </c>
      <c r="L8764" s="14">
        <f>AND(vyberHrace&lt;&gt;"",ISNUMBER(SEARCH(vyberHrace,$B8764)))</f>
      </c>
      <c r="M8764" s="14">
        <f>AND($I8764=MID(kododd,1,2),$J8764=MID(kododd,3,3))</f>
      </c>
    </row>
    <row r="8765">
      <c r="A8765" s="95">
        <v>14920</v>
      </c>
      <c r="B8765" s="93" t="s">
        <v>18779</v>
      </c>
      <c r="C8765" s="93" t="s">
        <v>1441</v>
      </c>
      <c r="D8765" s="95">
        <v>1579</v>
      </c>
      <c r="E8765" s="95">
        <v>1715</v>
      </c>
      <c r="F8765" s="95">
        <v>329746</v>
      </c>
      <c r="G8765" s="95">
        <v>250</v>
      </c>
      <c r="H8765" s="93" t="s">
        <v>8976</v>
      </c>
      <c r="I8765" s="93" t="s">
        <v>23898</v>
      </c>
      <c r="J8765" s="93" t="s">
        <v>20906</v>
      </c>
      <c r="K8765" s="93" t="s">
        <v>4891</v>
      </c>
      <c r="L8765" s="14">
        <f>AND(vyberHrace&lt;&gt;"",ISNUMBER(SEARCH(vyberHrace,$B8765)))</f>
      </c>
      <c r="M8765" s="14">
        <f>AND($I8765=MID(kododd,1,2),$J8765=MID(kododd,3,3))</f>
      </c>
    </row>
    <row r="8766">
      <c r="A8766" s="95">
        <v>51438</v>
      </c>
      <c r="B8766" s="93" t="s">
        <v>7737</v>
      </c>
      <c r="C8766" s="93" t="s">
        <v>1402</v>
      </c>
      <c r="G8766" s="95">
        <v>0</v>
      </c>
      <c r="H8766" s="93" t="s">
        <v>8976</v>
      </c>
      <c r="I8766" s="93" t="s">
        <v>23898</v>
      </c>
      <c r="J8766" s="93" t="s">
        <v>20906</v>
      </c>
      <c r="K8766" s="93" t="s">
        <v>4891</v>
      </c>
      <c r="L8766" s="14">
        <f>AND(vyberHrace&lt;&gt;"",ISNUMBER(SEARCH(vyberHrace,$B8766)))</f>
      </c>
      <c r="M8766" s="14">
        <f>AND($I8766=MID(kododd,1,2),$J8766=MID(kododd,3,3))</f>
      </c>
    </row>
    <row r="8767">
      <c r="A8767" s="95">
        <v>60179</v>
      </c>
      <c r="B8767" s="93" t="s">
        <v>26643</v>
      </c>
      <c r="C8767" s="93" t="s">
        <v>1486</v>
      </c>
      <c r="G8767" s="95">
        <v>250</v>
      </c>
      <c r="H8767" s="93" t="s">
        <v>8976</v>
      </c>
      <c r="I8767" s="93" t="s">
        <v>23898</v>
      </c>
      <c r="J8767" s="93" t="s">
        <v>20925</v>
      </c>
      <c r="K8767" s="93" t="s">
        <v>1495</v>
      </c>
      <c r="L8767" s="14">
        <f>AND(vyberHrace&lt;&gt;"",ISNUMBER(SEARCH(vyberHrace,$B8767)))</f>
      </c>
      <c r="M8767" s="14">
        <f>AND($I8767=MID(kododd,1,2),$J8767=MID(kododd,3,3))</f>
      </c>
    </row>
    <row r="8768">
      <c r="A8768" s="95">
        <v>59669</v>
      </c>
      <c r="B8768" s="93" t="s">
        <v>8220</v>
      </c>
      <c r="C8768" s="93" t="s">
        <v>1422</v>
      </c>
      <c r="G8768" s="95">
        <v>0</v>
      </c>
      <c r="H8768" s="93" t="s">
        <v>8976</v>
      </c>
      <c r="I8768" s="93" t="s">
        <v>23898</v>
      </c>
      <c r="J8768" s="93" t="s">
        <v>20849</v>
      </c>
      <c r="K8768" s="93" t="s">
        <v>23909</v>
      </c>
      <c r="L8768" s="14">
        <f>AND(vyberHrace&lt;&gt;"",ISNUMBER(SEARCH(vyberHrace,$B8768)))</f>
      </c>
      <c r="M8768" s="14">
        <f>AND($I8768=MID(kododd,1,2),$J8768=MID(kododd,3,3))</f>
      </c>
    </row>
    <row r="8769">
      <c r="A8769" s="95">
        <v>37685</v>
      </c>
      <c r="B8769" s="93" t="s">
        <v>10391</v>
      </c>
      <c r="C8769" s="93" t="s">
        <v>1436</v>
      </c>
      <c r="D8769" s="95">
        <v>1465</v>
      </c>
      <c r="F8769" s="95">
        <v>358770</v>
      </c>
      <c r="G8769" s="95">
        <v>0</v>
      </c>
      <c r="H8769" s="93" t="s">
        <v>8976</v>
      </c>
      <c r="I8769" s="93" t="s">
        <v>23898</v>
      </c>
      <c r="J8769" s="93" t="s">
        <v>20906</v>
      </c>
      <c r="K8769" s="93" t="s">
        <v>4891</v>
      </c>
      <c r="L8769" s="14">
        <f>AND(vyberHrace&lt;&gt;"",ISNUMBER(SEARCH(vyberHrace,$B8769)))</f>
      </c>
      <c r="M8769" s="14">
        <f>AND($I8769=MID(kododd,1,2),$J8769=MID(kododd,3,3))</f>
      </c>
    </row>
    <row r="8770">
      <c r="A8770" s="95">
        <v>60348</v>
      </c>
      <c r="B8770" s="93" t="s">
        <v>26800</v>
      </c>
      <c r="C8770" s="93" t="s">
        <v>1450</v>
      </c>
      <c r="G8770" s="95">
        <v>250</v>
      </c>
      <c r="H8770" s="93" t="s">
        <v>8976</v>
      </c>
      <c r="I8770" s="93" t="s">
        <v>23898</v>
      </c>
      <c r="J8770" s="93" t="s">
        <v>20969</v>
      </c>
      <c r="K8770" s="93" t="s">
        <v>4717</v>
      </c>
      <c r="L8770" s="14">
        <f>AND(vyberHrace&lt;&gt;"",ISNUMBER(SEARCH(vyberHrace,$B8770)))</f>
      </c>
      <c r="M8770" s="14">
        <f>AND($I8770=MID(kododd,1,2),$J8770=MID(kododd,3,3))</f>
      </c>
    </row>
    <row r="8771">
      <c r="A8771" s="95">
        <v>61828</v>
      </c>
      <c r="B8771" s="93" t="s">
        <v>27969</v>
      </c>
      <c r="C8771" s="93" t="s">
        <v>1486</v>
      </c>
      <c r="G8771" s="95">
        <v>250</v>
      </c>
      <c r="H8771" s="93" t="s">
        <v>8976</v>
      </c>
      <c r="I8771" s="93" t="s">
        <v>23898</v>
      </c>
      <c r="J8771" s="93" t="s">
        <v>20849</v>
      </c>
      <c r="K8771" s="93" t="s">
        <v>23909</v>
      </c>
      <c r="L8771" s="14">
        <f>AND(vyberHrace&lt;&gt;"",ISNUMBER(SEARCH(vyberHrace,$B8771)))</f>
      </c>
      <c r="M8771" s="14">
        <f>AND($I8771=MID(kododd,1,2),$J8771=MID(kododd,3,3))</f>
      </c>
    </row>
    <row r="8772">
      <c r="A8772" s="95">
        <v>12754</v>
      </c>
      <c r="B8772" s="93" t="s">
        <v>10520</v>
      </c>
      <c r="C8772" s="93" t="s">
        <v>1453</v>
      </c>
      <c r="D8772" s="95">
        <v>1785</v>
      </c>
      <c r="E8772" s="95">
        <v>1873</v>
      </c>
      <c r="F8772" s="95">
        <v>347345</v>
      </c>
      <c r="G8772" s="95">
        <v>250</v>
      </c>
      <c r="H8772" s="93" t="s">
        <v>8976</v>
      </c>
      <c r="I8772" s="93" t="s">
        <v>23898</v>
      </c>
      <c r="J8772" s="93" t="s">
        <v>20849</v>
      </c>
      <c r="K8772" s="93" t="s">
        <v>23909</v>
      </c>
      <c r="L8772" s="14">
        <f>AND(vyberHrace&lt;&gt;"",ISNUMBER(SEARCH(vyberHrace,$B8772)))</f>
      </c>
      <c r="M8772" s="14">
        <f>AND($I8772=MID(kododd,1,2),$J8772=MID(kododd,3,3))</f>
      </c>
    </row>
    <row r="8773">
      <c r="A8773" s="95">
        <v>62038</v>
      </c>
      <c r="B8773" s="93" t="s">
        <v>28240</v>
      </c>
      <c r="C8773" s="93" t="s">
        <v>1424</v>
      </c>
      <c r="G8773" s="95">
        <v>250</v>
      </c>
      <c r="H8773" s="93" t="s">
        <v>8976</v>
      </c>
      <c r="I8773" s="93" t="s">
        <v>23898</v>
      </c>
      <c r="J8773" s="93" t="s">
        <v>20922</v>
      </c>
      <c r="K8773" s="93" t="s">
        <v>5566</v>
      </c>
      <c r="L8773" s="14">
        <f>AND(vyberHrace&lt;&gt;"",ISNUMBER(SEARCH(vyberHrace,$B8773)))</f>
      </c>
      <c r="M8773" s="14">
        <f>AND($I8773=MID(kododd,1,2),$J8773=MID(kododd,3,3))</f>
      </c>
    </row>
    <row r="8774">
      <c r="A8774" s="95">
        <v>61864</v>
      </c>
      <c r="B8774" s="93" t="s">
        <v>28004</v>
      </c>
      <c r="C8774" s="93" t="s">
        <v>1411</v>
      </c>
      <c r="D8774" s="95">
        <v>1235</v>
      </c>
      <c r="E8774" s="95">
        <v>1635</v>
      </c>
      <c r="F8774" s="95">
        <v>23796537</v>
      </c>
      <c r="G8774" s="95">
        <v>250</v>
      </c>
      <c r="H8774" s="93" t="s">
        <v>8976</v>
      </c>
      <c r="I8774" s="93" t="s">
        <v>23898</v>
      </c>
      <c r="J8774" s="93" t="s">
        <v>20855</v>
      </c>
      <c r="K8774" s="93" t="s">
        <v>148</v>
      </c>
      <c r="L8774" s="14">
        <f>AND(vyberHrace&lt;&gt;"",ISNUMBER(SEARCH(vyberHrace,$B8774)))</f>
      </c>
      <c r="M8774" s="14">
        <f>AND($I8774=MID(kododd,1,2),$J8774=MID(kododd,3,3))</f>
      </c>
    </row>
    <row r="8775">
      <c r="A8775" s="95">
        <v>42041</v>
      </c>
      <c r="B8775" s="93" t="s">
        <v>6886</v>
      </c>
      <c r="C8775" s="93" t="s">
        <v>1427</v>
      </c>
      <c r="D8775" s="95">
        <v>1072</v>
      </c>
      <c r="G8775" s="95">
        <v>0</v>
      </c>
      <c r="H8775" s="93" t="s">
        <v>8976</v>
      </c>
      <c r="I8775" s="93" t="s">
        <v>23906</v>
      </c>
      <c r="J8775" s="93" t="s">
        <v>20887</v>
      </c>
      <c r="K8775" s="93" t="s">
        <v>28992</v>
      </c>
      <c r="L8775" s="14">
        <f>AND(vyberHrace&lt;&gt;"",ISNUMBER(SEARCH(vyberHrace,$B8775)))</f>
      </c>
      <c r="M8775" s="14">
        <f>AND($I8775=MID(kododd,1,2),$J8775=MID(kododd,3,3))</f>
      </c>
    </row>
    <row r="8776">
      <c r="A8776" s="95">
        <v>51301</v>
      </c>
      <c r="B8776" s="93" t="s">
        <v>24074</v>
      </c>
      <c r="C8776" s="93" t="s">
        <v>1406</v>
      </c>
      <c r="D8776" s="95">
        <v>1232</v>
      </c>
      <c r="E8776" s="95">
        <v>1532</v>
      </c>
      <c r="F8776" s="95">
        <v>23743921</v>
      </c>
      <c r="G8776" s="95">
        <v>250</v>
      </c>
      <c r="H8776" s="93" t="s">
        <v>8976</v>
      </c>
      <c r="I8776" s="93" t="s">
        <v>23906</v>
      </c>
      <c r="J8776" s="93" t="s">
        <v>20872</v>
      </c>
      <c r="K8776" s="93" t="s">
        <v>5100</v>
      </c>
      <c r="L8776" s="14">
        <f>AND(vyberHrace&lt;&gt;"",ISNUMBER(SEARCH(vyberHrace,$B8776)))</f>
      </c>
      <c r="M8776" s="14">
        <f>AND($I8776=MID(kododd,1,2),$J8776=MID(kododd,3,3))</f>
      </c>
    </row>
    <row r="8777">
      <c r="A8777" s="95">
        <v>15856</v>
      </c>
      <c r="B8777" s="93" t="s">
        <v>9932</v>
      </c>
      <c r="C8777" s="93" t="s">
        <v>1435</v>
      </c>
      <c r="D8777" s="95">
        <v>1582</v>
      </c>
      <c r="F8777" s="95">
        <v>355607</v>
      </c>
      <c r="G8777" s="95">
        <v>250</v>
      </c>
      <c r="H8777" s="93" t="s">
        <v>8976</v>
      </c>
      <c r="I8777" s="93" t="s">
        <v>23906</v>
      </c>
      <c r="J8777" s="93" t="s">
        <v>20874</v>
      </c>
      <c r="K8777" s="93" t="s">
        <v>9933</v>
      </c>
      <c r="L8777" s="14">
        <f>AND(vyberHrace&lt;&gt;"",ISNUMBER(SEARCH(vyberHrace,$B8777)))</f>
      </c>
      <c r="M8777" s="14">
        <f>AND($I8777=MID(kododd,1,2),$J8777=MID(kododd,3,3))</f>
      </c>
    </row>
    <row r="8778">
      <c r="A8778" s="95">
        <v>57619</v>
      </c>
      <c r="B8778" s="93" t="s">
        <v>24194</v>
      </c>
      <c r="C8778" s="93" t="s">
        <v>1406</v>
      </c>
      <c r="D8778" s="95">
        <v>1245</v>
      </c>
      <c r="E8778" s="95">
        <v>1528</v>
      </c>
      <c r="F8778" s="95">
        <v>23764740</v>
      </c>
      <c r="G8778" s="95">
        <v>250</v>
      </c>
      <c r="H8778" s="93" t="s">
        <v>8976</v>
      </c>
      <c r="I8778" s="93" t="s">
        <v>23906</v>
      </c>
      <c r="J8778" s="93" t="s">
        <v>20872</v>
      </c>
      <c r="K8778" s="93" t="s">
        <v>5100</v>
      </c>
      <c r="L8778" s="14">
        <f>AND(vyberHrace&lt;&gt;"",ISNUMBER(SEARCH(vyberHrace,$B8778)))</f>
      </c>
      <c r="M8778" s="14">
        <f>AND($I8778=MID(kododd,1,2),$J8778=MID(kododd,3,3))</f>
      </c>
    </row>
    <row r="8779">
      <c r="A8779" s="95">
        <v>34657</v>
      </c>
      <c r="B8779" s="93" t="s">
        <v>9079</v>
      </c>
      <c r="C8779" s="93" t="s">
        <v>1475</v>
      </c>
      <c r="D8779" s="95">
        <v>1488</v>
      </c>
      <c r="E8779" s="95">
        <v>1669</v>
      </c>
      <c r="F8779" s="95">
        <v>393614</v>
      </c>
      <c r="G8779" s="95">
        <v>250</v>
      </c>
      <c r="H8779" s="93" t="s">
        <v>8976</v>
      </c>
      <c r="I8779" s="93" t="s">
        <v>23906</v>
      </c>
      <c r="J8779" s="93" t="s">
        <v>20887</v>
      </c>
      <c r="K8779" s="93" t="s">
        <v>28992</v>
      </c>
      <c r="L8779" s="14">
        <f>AND(vyberHrace&lt;&gt;"",ISNUMBER(SEARCH(vyberHrace,$B8779)))</f>
      </c>
      <c r="M8779" s="14">
        <f>AND($I8779=MID(kododd,1,2),$J8779=MID(kododd,3,3))</f>
      </c>
    </row>
    <row r="8780">
      <c r="A8780" s="95">
        <v>7560</v>
      </c>
      <c r="B8780" s="93" t="s">
        <v>22160</v>
      </c>
      <c r="C8780" s="93" t="s">
        <v>1463</v>
      </c>
      <c r="D8780" s="95">
        <v>1637</v>
      </c>
      <c r="F8780" s="95">
        <v>23764759</v>
      </c>
      <c r="G8780" s="95">
        <v>250</v>
      </c>
      <c r="H8780" s="93" t="s">
        <v>8976</v>
      </c>
      <c r="I8780" s="93" t="s">
        <v>23906</v>
      </c>
      <c r="J8780" s="93" t="s">
        <v>20921</v>
      </c>
      <c r="K8780" s="93" t="s">
        <v>4206</v>
      </c>
      <c r="L8780" s="14">
        <f>AND(vyberHrace&lt;&gt;"",ISNUMBER(SEARCH(vyberHrace,$B8780)))</f>
      </c>
      <c r="M8780" s="14">
        <f>AND($I8780=MID(kododd,1,2),$J8780=MID(kododd,3,3))</f>
      </c>
    </row>
    <row r="8781">
      <c r="A8781" s="95">
        <v>14927</v>
      </c>
      <c r="B8781" s="93" t="s">
        <v>6836</v>
      </c>
      <c r="C8781" s="93" t="s">
        <v>1405</v>
      </c>
      <c r="D8781" s="95">
        <v>1919</v>
      </c>
      <c r="E8781" s="95">
        <v>1964</v>
      </c>
      <c r="F8781" s="95">
        <v>343706</v>
      </c>
      <c r="G8781" s="95">
        <v>250</v>
      </c>
      <c r="H8781" s="93" t="s">
        <v>8976</v>
      </c>
      <c r="I8781" s="93" t="s">
        <v>23906</v>
      </c>
      <c r="J8781" s="93" t="s">
        <v>20870</v>
      </c>
      <c r="K8781" s="93" t="s">
        <v>3612</v>
      </c>
      <c r="L8781" s="14">
        <f>AND(vyberHrace&lt;&gt;"",ISNUMBER(SEARCH(vyberHrace,$B8781)))</f>
      </c>
      <c r="M8781" s="14">
        <f>AND($I8781=MID(kododd,1,2),$J8781=MID(kododd,3,3))</f>
      </c>
    </row>
    <row r="8782">
      <c r="A8782" s="95">
        <v>13220</v>
      </c>
      <c r="B8782" s="93" t="s">
        <v>11256</v>
      </c>
      <c r="C8782" s="93" t="s">
        <v>1435</v>
      </c>
      <c r="D8782" s="95">
        <v>1455</v>
      </c>
      <c r="E8782" s="95">
        <v>1561</v>
      </c>
      <c r="F8782" s="95">
        <v>387070</v>
      </c>
      <c r="G8782" s="95">
        <v>250</v>
      </c>
      <c r="H8782" s="93" t="s">
        <v>8976</v>
      </c>
      <c r="I8782" s="93" t="s">
        <v>23906</v>
      </c>
      <c r="J8782" s="93" t="s">
        <v>20937</v>
      </c>
      <c r="K8782" s="93" t="s">
        <v>11257</v>
      </c>
      <c r="L8782" s="14">
        <f>AND(vyberHrace&lt;&gt;"",ISNUMBER(SEARCH(vyberHrace,$B8782)))</f>
      </c>
      <c r="M8782" s="14">
        <f>AND($I8782=MID(kododd,1,2),$J8782=MID(kododd,3,3))</f>
      </c>
    </row>
    <row r="8783">
      <c r="A8783" s="95">
        <v>59334</v>
      </c>
      <c r="B8783" s="93" t="s">
        <v>25756</v>
      </c>
      <c r="C8783" s="93" t="s">
        <v>1450</v>
      </c>
      <c r="G8783" s="95">
        <v>250</v>
      </c>
      <c r="H8783" s="93" t="s">
        <v>8976</v>
      </c>
      <c r="I8783" s="93" t="s">
        <v>23906</v>
      </c>
      <c r="J8783" s="93" t="s">
        <v>20845</v>
      </c>
      <c r="K8783" s="93" t="s">
        <v>4893</v>
      </c>
      <c r="L8783" s="14">
        <f>AND(vyberHrace&lt;&gt;"",ISNUMBER(SEARCH(vyberHrace,$B8783)))</f>
      </c>
      <c r="M8783" s="14">
        <f>AND($I8783=MID(kododd,1,2),$J8783=MID(kododd,3,3))</f>
      </c>
    </row>
    <row r="8784">
      <c r="A8784" s="95">
        <v>57534</v>
      </c>
      <c r="B8784" s="93" t="s">
        <v>22162</v>
      </c>
      <c r="C8784" s="93" t="s">
        <v>3255</v>
      </c>
      <c r="F8784" s="95">
        <v>23796006</v>
      </c>
      <c r="G8784" s="95">
        <v>0</v>
      </c>
      <c r="H8784" s="93" t="s">
        <v>8976</v>
      </c>
      <c r="I8784" s="93" t="s">
        <v>23906</v>
      </c>
      <c r="J8784" s="93" t="s">
        <v>20866</v>
      </c>
      <c r="K8784" s="93" t="s">
        <v>1637</v>
      </c>
      <c r="L8784" s="14">
        <f>AND(vyberHrace&lt;&gt;"",ISNUMBER(SEARCH(vyberHrace,$B8784)))</f>
      </c>
      <c r="M8784" s="14">
        <f>AND($I8784=MID(kododd,1,2),$J8784=MID(kododd,3,3))</f>
      </c>
    </row>
    <row r="8785">
      <c r="A8785" s="95">
        <v>61568</v>
      </c>
      <c r="B8785" s="93" t="s">
        <v>27739</v>
      </c>
      <c r="C8785" s="93" t="s">
        <v>1411</v>
      </c>
      <c r="F8785" s="95">
        <v>23796014</v>
      </c>
      <c r="G8785" s="95">
        <v>250</v>
      </c>
      <c r="H8785" s="93" t="s">
        <v>8976</v>
      </c>
      <c r="I8785" s="93" t="s">
        <v>23906</v>
      </c>
      <c r="J8785" s="93" t="s">
        <v>20937</v>
      </c>
      <c r="K8785" s="93" t="s">
        <v>11257</v>
      </c>
      <c r="L8785" s="14">
        <f>AND(vyberHrace&lt;&gt;"",ISNUMBER(SEARCH(vyberHrace,$B8785)))</f>
      </c>
      <c r="M8785" s="14">
        <f>AND($I8785=MID(kododd,1,2),$J8785=MID(kododd,3,3))</f>
      </c>
    </row>
    <row r="8786">
      <c r="A8786" s="95">
        <v>39803</v>
      </c>
      <c r="B8786" s="93" t="s">
        <v>5102</v>
      </c>
      <c r="C8786" s="93" t="s">
        <v>1476</v>
      </c>
      <c r="D8786" s="95">
        <v>1202</v>
      </c>
      <c r="F8786" s="95">
        <v>393622</v>
      </c>
      <c r="G8786" s="95">
        <v>250</v>
      </c>
      <c r="H8786" s="93" t="s">
        <v>8976</v>
      </c>
      <c r="I8786" s="93" t="s">
        <v>23906</v>
      </c>
      <c r="J8786" s="93" t="s">
        <v>20887</v>
      </c>
      <c r="K8786" s="93" t="s">
        <v>28992</v>
      </c>
      <c r="L8786" s="14">
        <f>AND(vyberHrace&lt;&gt;"",ISNUMBER(SEARCH(vyberHrace,$B8786)))</f>
      </c>
      <c r="M8786" s="14">
        <f>AND($I8786=MID(kododd,1,2),$J8786=MID(kododd,3,3))</f>
      </c>
    </row>
    <row r="8787">
      <c r="A8787" s="95">
        <v>39684</v>
      </c>
      <c r="B8787" s="93" t="s">
        <v>169</v>
      </c>
      <c r="C8787" s="93" t="s">
        <v>1419</v>
      </c>
      <c r="D8787" s="95">
        <v>1521</v>
      </c>
      <c r="E8787" s="95">
        <v>1689</v>
      </c>
      <c r="F8787" s="95">
        <v>389870</v>
      </c>
      <c r="G8787" s="95">
        <v>0</v>
      </c>
      <c r="H8787" s="93" t="s">
        <v>8976</v>
      </c>
      <c r="I8787" s="93" t="s">
        <v>23906</v>
      </c>
      <c r="J8787" s="93" t="s">
        <v>20937</v>
      </c>
      <c r="K8787" s="93" t="s">
        <v>11257</v>
      </c>
      <c r="L8787" s="14">
        <f>AND(vyberHrace&lt;&gt;"",ISNUMBER(SEARCH(vyberHrace,$B8787)))</f>
      </c>
      <c r="M8787" s="14">
        <f>AND($I8787=MID(kododd,1,2),$J8787=MID(kododd,3,3))</f>
      </c>
    </row>
    <row r="8788">
      <c r="A8788" s="95">
        <v>51283</v>
      </c>
      <c r="B8788" s="93" t="s">
        <v>2187</v>
      </c>
      <c r="C8788" s="93" t="s">
        <v>1440</v>
      </c>
      <c r="D8788" s="95">
        <v>1638</v>
      </c>
      <c r="E8788" s="95">
        <v>1781</v>
      </c>
      <c r="F8788" s="95">
        <v>23735627</v>
      </c>
      <c r="G8788" s="95">
        <v>250</v>
      </c>
      <c r="H8788" s="93" t="s">
        <v>8976</v>
      </c>
      <c r="I8788" s="93" t="s">
        <v>23906</v>
      </c>
      <c r="J8788" s="93" t="s">
        <v>20866</v>
      </c>
      <c r="K8788" s="93" t="s">
        <v>1637</v>
      </c>
      <c r="L8788" s="14">
        <f>AND(vyberHrace&lt;&gt;"",ISNUMBER(SEARCH(vyberHrace,$B8788)))</f>
      </c>
      <c r="M8788" s="14">
        <f>AND($I8788=MID(kododd,1,2),$J8788=MID(kododd,3,3))</f>
      </c>
    </row>
    <row r="8789">
      <c r="A8789" s="95">
        <v>62526</v>
      </c>
      <c r="B8789" s="93" t="s">
        <v>28993</v>
      </c>
      <c r="C8789" s="93" t="s">
        <v>1406</v>
      </c>
      <c r="F8789" s="95">
        <v>571002634</v>
      </c>
      <c r="G8789" s="95">
        <v>250</v>
      </c>
      <c r="H8789" s="93" t="s">
        <v>8976</v>
      </c>
      <c r="I8789" s="93" t="s">
        <v>23906</v>
      </c>
      <c r="J8789" s="93" t="s">
        <v>20860</v>
      </c>
      <c r="K8789" s="93" t="s">
        <v>4714</v>
      </c>
      <c r="L8789" s="14">
        <f>AND(vyberHrace&lt;&gt;"",ISNUMBER(SEARCH(vyberHrace,$B8789)))</f>
      </c>
      <c r="M8789" s="14">
        <f>AND($I8789=MID(kododd,1,2),$J8789=MID(kododd,3,3))</f>
      </c>
    </row>
    <row r="8790">
      <c r="A8790" s="95">
        <v>57958</v>
      </c>
      <c r="B8790" s="93" t="s">
        <v>28994</v>
      </c>
      <c r="C8790" s="93" t="s">
        <v>1412</v>
      </c>
      <c r="D8790" s="95">
        <v>1727</v>
      </c>
      <c r="E8790" s="95">
        <v>1857</v>
      </c>
      <c r="F8790" s="95">
        <v>23777745</v>
      </c>
      <c r="G8790" s="95">
        <v>250</v>
      </c>
      <c r="H8790" s="93" t="s">
        <v>8976</v>
      </c>
      <c r="I8790" s="93" t="s">
        <v>23906</v>
      </c>
      <c r="J8790" s="93" t="s">
        <v>20937</v>
      </c>
      <c r="K8790" s="93" t="s">
        <v>11257</v>
      </c>
      <c r="L8790" s="14">
        <f>AND(vyberHrace&lt;&gt;"",ISNUMBER(SEARCH(vyberHrace,$B8790)))</f>
      </c>
      <c r="M8790" s="14">
        <f>AND($I8790=MID(kododd,1,2),$J8790=MID(kododd,3,3))</f>
      </c>
    </row>
    <row r="8791">
      <c r="A8791" s="95">
        <v>56627</v>
      </c>
      <c r="B8791" s="93" t="s">
        <v>22134</v>
      </c>
      <c r="C8791" s="93" t="s">
        <v>1416</v>
      </c>
      <c r="D8791" s="95">
        <v>1337</v>
      </c>
      <c r="E8791" s="95">
        <v>1513</v>
      </c>
      <c r="F8791" s="95">
        <v>23775696</v>
      </c>
      <c r="G8791" s="95">
        <v>250</v>
      </c>
      <c r="H8791" s="93" t="s">
        <v>8976</v>
      </c>
      <c r="I8791" s="93" t="s">
        <v>23906</v>
      </c>
      <c r="J8791" s="93" t="s">
        <v>20937</v>
      </c>
      <c r="K8791" s="93" t="s">
        <v>11257</v>
      </c>
      <c r="L8791" s="14">
        <f>AND(vyberHrace&lt;&gt;"",ISNUMBER(SEARCH(vyberHrace,$B8791)))</f>
      </c>
      <c r="M8791" s="14">
        <f>AND($I8791=MID(kododd,1,2),$J8791=MID(kododd,3,3))</f>
      </c>
    </row>
    <row r="8792">
      <c r="A8792" s="95">
        <v>37326</v>
      </c>
      <c r="B8792" s="93" t="s">
        <v>3596</v>
      </c>
      <c r="C8792" s="93" t="s">
        <v>1419</v>
      </c>
      <c r="D8792" s="95">
        <v>1429</v>
      </c>
      <c r="E8792" s="95">
        <v>1647</v>
      </c>
      <c r="F8792" s="95">
        <v>382981</v>
      </c>
      <c r="G8792" s="95">
        <v>0</v>
      </c>
      <c r="H8792" s="93" t="s">
        <v>8976</v>
      </c>
      <c r="I8792" s="93" t="s">
        <v>23906</v>
      </c>
      <c r="J8792" s="93" t="s">
        <v>20872</v>
      </c>
      <c r="K8792" s="93" t="s">
        <v>5100</v>
      </c>
      <c r="L8792" s="14">
        <f>AND(vyberHrace&lt;&gt;"",ISNUMBER(SEARCH(vyberHrace,$B8792)))</f>
      </c>
      <c r="M8792" s="14">
        <f>AND($I8792=MID(kododd,1,2),$J8792=MID(kododd,3,3))</f>
      </c>
    </row>
    <row r="8793">
      <c r="A8793" s="95">
        <v>7533</v>
      </c>
      <c r="B8793" s="93" t="s">
        <v>3611</v>
      </c>
      <c r="C8793" s="93" t="s">
        <v>1435</v>
      </c>
      <c r="D8793" s="95">
        <v>1705</v>
      </c>
      <c r="E8793" s="95">
        <v>1739</v>
      </c>
      <c r="F8793" s="95">
        <v>23730528</v>
      </c>
      <c r="G8793" s="95">
        <v>250</v>
      </c>
      <c r="H8793" s="93" t="s">
        <v>8976</v>
      </c>
      <c r="I8793" s="93" t="s">
        <v>23906</v>
      </c>
      <c r="J8793" s="93" t="s">
        <v>20870</v>
      </c>
      <c r="K8793" s="93" t="s">
        <v>3612</v>
      </c>
      <c r="L8793" s="14">
        <f>AND(vyberHrace&lt;&gt;"",ISNUMBER(SEARCH(vyberHrace,$B8793)))</f>
      </c>
      <c r="M8793" s="14">
        <f>AND($I8793=MID(kododd,1,2),$J8793=MID(kododd,3,3))</f>
      </c>
    </row>
    <row r="8794">
      <c r="A8794" s="95">
        <v>13234</v>
      </c>
      <c r="B8794" s="93" t="s">
        <v>423</v>
      </c>
      <c r="C8794" s="93" t="s">
        <v>1434</v>
      </c>
      <c r="D8794" s="95">
        <v>2055</v>
      </c>
      <c r="E8794" s="95">
        <v>2066</v>
      </c>
      <c r="F8794" s="95">
        <v>328472</v>
      </c>
      <c r="G8794" s="95">
        <v>250</v>
      </c>
      <c r="H8794" s="93" t="s">
        <v>8976</v>
      </c>
      <c r="I8794" s="93" t="s">
        <v>23906</v>
      </c>
      <c r="J8794" s="93" t="s">
        <v>20860</v>
      </c>
      <c r="K8794" s="93" t="s">
        <v>4714</v>
      </c>
      <c r="L8794" s="14">
        <f>AND(vyberHrace&lt;&gt;"",ISNUMBER(SEARCH(vyberHrace,$B8794)))</f>
      </c>
      <c r="M8794" s="14">
        <f>AND($I8794=MID(kododd,1,2),$J8794=MID(kododd,3,3))</f>
      </c>
    </row>
    <row r="8795">
      <c r="A8795" s="95">
        <v>49378</v>
      </c>
      <c r="B8795" s="93" t="s">
        <v>5865</v>
      </c>
      <c r="C8795" s="93" t="s">
        <v>1416</v>
      </c>
      <c r="G8795" s="95">
        <v>0</v>
      </c>
      <c r="H8795" s="93" t="s">
        <v>8976</v>
      </c>
      <c r="I8795" s="93" t="s">
        <v>23906</v>
      </c>
      <c r="J8795" s="93" t="s">
        <v>20937</v>
      </c>
      <c r="K8795" s="93" t="s">
        <v>11257</v>
      </c>
      <c r="L8795" s="14">
        <f>AND(vyberHrace&lt;&gt;"",ISNUMBER(SEARCH(vyberHrace,$B8795)))</f>
      </c>
      <c r="M8795" s="14">
        <f>AND($I8795=MID(kododd,1,2),$J8795=MID(kododd,3,3))</f>
      </c>
    </row>
    <row r="8796">
      <c r="A8796" s="95">
        <v>51902</v>
      </c>
      <c r="B8796" s="93" t="s">
        <v>1550</v>
      </c>
      <c r="C8796" s="93" t="s">
        <v>1416</v>
      </c>
      <c r="F8796" s="95">
        <v>23742313</v>
      </c>
      <c r="G8796" s="95">
        <v>0</v>
      </c>
      <c r="H8796" s="93" t="s">
        <v>8976</v>
      </c>
      <c r="I8796" s="93" t="s">
        <v>23906</v>
      </c>
      <c r="J8796" s="93" t="s">
        <v>20937</v>
      </c>
      <c r="K8796" s="93" t="s">
        <v>11257</v>
      </c>
      <c r="L8796" s="14">
        <f>AND(vyberHrace&lt;&gt;"",ISNUMBER(SEARCH(vyberHrace,$B8796)))</f>
      </c>
      <c r="M8796" s="14">
        <f>AND($I8796=MID(kododd,1,2),$J8796=MID(kododd,3,3))</f>
      </c>
    </row>
    <row r="8797">
      <c r="A8797" s="95">
        <v>59952</v>
      </c>
      <c r="B8797" s="93" t="s">
        <v>28099</v>
      </c>
      <c r="C8797" s="93" t="s">
        <v>1412</v>
      </c>
      <c r="F8797" s="95">
        <v>571000011</v>
      </c>
      <c r="G8797" s="95">
        <v>250</v>
      </c>
      <c r="H8797" s="93" t="s">
        <v>8976</v>
      </c>
      <c r="I8797" s="93" t="s">
        <v>23906</v>
      </c>
      <c r="J8797" s="93" t="s">
        <v>20937</v>
      </c>
      <c r="K8797" s="93" t="s">
        <v>11257</v>
      </c>
      <c r="L8797" s="14">
        <f>AND(vyberHrace&lt;&gt;"",ISNUMBER(SEARCH(vyberHrace,$B8797)))</f>
      </c>
      <c r="M8797" s="14">
        <f>AND($I8797=MID(kododd,1,2),$J8797=MID(kododd,3,3))</f>
      </c>
    </row>
    <row r="8798">
      <c r="A8798" s="95">
        <v>50873</v>
      </c>
      <c r="B8798" s="93" t="s">
        <v>4614</v>
      </c>
      <c r="C8798" s="93" t="s">
        <v>1402</v>
      </c>
      <c r="D8798" s="95">
        <v>1487</v>
      </c>
      <c r="E8798" s="95">
        <v>1698</v>
      </c>
      <c r="F8798" s="95">
        <v>23739878</v>
      </c>
      <c r="G8798" s="95">
        <v>0</v>
      </c>
      <c r="H8798" s="93" t="s">
        <v>8976</v>
      </c>
      <c r="I8798" s="93" t="s">
        <v>23906</v>
      </c>
      <c r="J8798" s="93" t="s">
        <v>20899</v>
      </c>
      <c r="K8798" s="93" t="s">
        <v>2185</v>
      </c>
      <c r="L8798" s="14">
        <f>AND(vyberHrace&lt;&gt;"",ISNUMBER(SEARCH(vyberHrace,$B8798)))</f>
      </c>
      <c r="M8798" s="14">
        <f>AND($I8798=MID(kododd,1,2),$J8798=MID(kododd,3,3))</f>
      </c>
    </row>
    <row r="8799">
      <c r="A8799" s="95">
        <v>58780</v>
      </c>
      <c r="B8799" s="93" t="s">
        <v>25253</v>
      </c>
      <c r="C8799" s="93" t="s">
        <v>1442</v>
      </c>
      <c r="D8799" s="95">
        <v>1313</v>
      </c>
      <c r="F8799" s="95">
        <v>23796022</v>
      </c>
      <c r="G8799" s="95">
        <v>250</v>
      </c>
      <c r="H8799" s="93" t="s">
        <v>8976</v>
      </c>
      <c r="I8799" s="93" t="s">
        <v>23906</v>
      </c>
      <c r="J8799" s="93" t="s">
        <v>20866</v>
      </c>
      <c r="K8799" s="93" t="s">
        <v>1637</v>
      </c>
      <c r="L8799" s="14">
        <f>AND(vyberHrace&lt;&gt;"",ISNUMBER(SEARCH(vyberHrace,$B8799)))</f>
      </c>
      <c r="M8799" s="14">
        <f>AND($I8799=MID(kododd,1,2),$J8799=MID(kododd,3,3))</f>
      </c>
    </row>
    <row r="8800">
      <c r="A8800" s="95">
        <v>15104</v>
      </c>
      <c r="B8800" s="93" t="s">
        <v>23957</v>
      </c>
      <c r="C8800" s="93" t="s">
        <v>1461</v>
      </c>
      <c r="D8800" s="95">
        <v>1477</v>
      </c>
      <c r="F8800" s="95">
        <v>23797657</v>
      </c>
      <c r="G8800" s="95">
        <v>250</v>
      </c>
      <c r="H8800" s="93" t="s">
        <v>8976</v>
      </c>
      <c r="I8800" s="93" t="s">
        <v>23906</v>
      </c>
      <c r="J8800" s="93" t="s">
        <v>20870</v>
      </c>
      <c r="K8800" s="93" t="s">
        <v>3612</v>
      </c>
      <c r="L8800" s="14">
        <f>AND(vyberHrace&lt;&gt;"",ISNUMBER(SEARCH(vyberHrace,$B8800)))</f>
      </c>
      <c r="M8800" s="14">
        <f>AND($I8800=MID(kododd,1,2),$J8800=MID(kododd,3,3))</f>
      </c>
    </row>
    <row r="8801">
      <c r="A8801" s="95">
        <v>63226</v>
      </c>
      <c r="B8801" s="93" t="s">
        <v>28995</v>
      </c>
      <c r="C8801" s="93" t="s">
        <v>1420</v>
      </c>
      <c r="G8801" s="95">
        <v>250</v>
      </c>
      <c r="H8801" s="93" t="s">
        <v>8976</v>
      </c>
      <c r="I8801" s="93" t="s">
        <v>23906</v>
      </c>
      <c r="J8801" s="93" t="s">
        <v>20888</v>
      </c>
      <c r="K8801" s="93" t="s">
        <v>5174</v>
      </c>
      <c r="L8801" s="14">
        <f>AND(vyberHrace&lt;&gt;"",ISNUMBER(SEARCH(vyberHrace,$B8801)))</f>
      </c>
      <c r="M8801" s="14">
        <f>AND($I8801=MID(kododd,1,2),$J8801=MID(kododd,3,3))</f>
      </c>
    </row>
    <row r="8802">
      <c r="A8802" s="95">
        <v>58596</v>
      </c>
      <c r="B8802" s="93" t="s">
        <v>25088</v>
      </c>
      <c r="C8802" s="93" t="s">
        <v>1414</v>
      </c>
      <c r="F8802" s="95">
        <v>23775726</v>
      </c>
      <c r="G8802" s="95">
        <v>500</v>
      </c>
      <c r="H8802" s="93" t="s">
        <v>8976</v>
      </c>
      <c r="I8802" s="93" t="s">
        <v>23906</v>
      </c>
      <c r="J8802" s="93" t="s">
        <v>23412</v>
      </c>
      <c r="K8802" s="93" t="s">
        <v>21361</v>
      </c>
      <c r="L8802" s="14">
        <f>AND(vyberHrace&lt;&gt;"",ISNUMBER(SEARCH(vyberHrace,$B8802)))</f>
      </c>
      <c r="M8802" s="14">
        <f>AND($I8802=MID(kododd,1,2),$J8802=MID(kododd,3,3))</f>
      </c>
    </row>
    <row r="8803">
      <c r="A8803" s="95">
        <v>59615</v>
      </c>
      <c r="B8803" s="93" t="s">
        <v>26003</v>
      </c>
      <c r="C8803" s="93" t="s">
        <v>1442</v>
      </c>
      <c r="D8803" s="95">
        <v>1319</v>
      </c>
      <c r="E8803" s="95">
        <v>1589</v>
      </c>
      <c r="F8803" s="95">
        <v>23788062</v>
      </c>
      <c r="G8803" s="95">
        <v>250</v>
      </c>
      <c r="H8803" s="93" t="s">
        <v>8976</v>
      </c>
      <c r="I8803" s="93" t="s">
        <v>23906</v>
      </c>
      <c r="J8803" s="93" t="s">
        <v>20937</v>
      </c>
      <c r="K8803" s="93" t="s">
        <v>11257</v>
      </c>
      <c r="L8803" s="14">
        <f>AND(vyberHrace&lt;&gt;"",ISNUMBER(SEARCH(vyberHrace,$B8803)))</f>
      </c>
      <c r="M8803" s="14">
        <f>AND($I8803=MID(kododd,1,2),$J8803=MID(kododd,3,3))</f>
      </c>
    </row>
    <row r="8804">
      <c r="A8804" s="95">
        <v>60784</v>
      </c>
      <c r="B8804" s="93" t="s">
        <v>27179</v>
      </c>
      <c r="C8804" s="93" t="s">
        <v>1406</v>
      </c>
      <c r="F8804" s="95">
        <v>23788070</v>
      </c>
      <c r="G8804" s="95">
        <v>250</v>
      </c>
      <c r="H8804" s="93" t="s">
        <v>8976</v>
      </c>
      <c r="I8804" s="93" t="s">
        <v>23906</v>
      </c>
      <c r="J8804" s="93" t="s">
        <v>20937</v>
      </c>
      <c r="K8804" s="93" t="s">
        <v>11257</v>
      </c>
      <c r="L8804" s="14">
        <f>AND(vyberHrace&lt;&gt;"",ISNUMBER(SEARCH(vyberHrace,$B8804)))</f>
      </c>
      <c r="M8804" s="14">
        <f>AND($I8804=MID(kododd,1,2),$J8804=MID(kododd,3,3))</f>
      </c>
    </row>
    <row r="8805">
      <c r="A8805" s="95">
        <v>59616</v>
      </c>
      <c r="B8805" s="93" t="s">
        <v>26004</v>
      </c>
      <c r="C8805" s="93" t="s">
        <v>1410</v>
      </c>
      <c r="D8805" s="95">
        <v>1319</v>
      </c>
      <c r="E8805" s="95">
        <v>1437</v>
      </c>
      <c r="F8805" s="95">
        <v>23780037</v>
      </c>
      <c r="G8805" s="95">
        <v>250</v>
      </c>
      <c r="H8805" s="93" t="s">
        <v>8976</v>
      </c>
      <c r="I8805" s="93" t="s">
        <v>23906</v>
      </c>
      <c r="J8805" s="93" t="s">
        <v>20937</v>
      </c>
      <c r="K8805" s="93" t="s">
        <v>11257</v>
      </c>
      <c r="L8805" s="14">
        <f>AND(vyberHrace&lt;&gt;"",ISNUMBER(SEARCH(vyberHrace,$B8805)))</f>
      </c>
      <c r="M8805" s="14">
        <f>AND($I8805=MID(kododd,1,2),$J8805=MID(kododd,3,3))</f>
      </c>
    </row>
    <row r="8806">
      <c r="A8806" s="95">
        <v>49223</v>
      </c>
      <c r="B8806" s="93" t="s">
        <v>7908</v>
      </c>
      <c r="C8806" s="93" t="s">
        <v>1406</v>
      </c>
      <c r="D8806" s="95">
        <v>1300</v>
      </c>
      <c r="E8806" s="95">
        <v>1704</v>
      </c>
      <c r="F8806" s="95">
        <v>23783133</v>
      </c>
      <c r="G8806" s="95">
        <v>250</v>
      </c>
      <c r="H8806" s="93" t="s">
        <v>8976</v>
      </c>
      <c r="I8806" s="93" t="s">
        <v>23906</v>
      </c>
      <c r="J8806" s="93" t="s">
        <v>20872</v>
      </c>
      <c r="K8806" s="93" t="s">
        <v>5100</v>
      </c>
      <c r="L8806" s="14">
        <f>AND(vyberHrace&lt;&gt;"",ISNUMBER(SEARCH(vyberHrace,$B8806)))</f>
      </c>
      <c r="M8806" s="14">
        <f>AND($I8806=MID(kododd,1,2),$J8806=MID(kododd,3,3))</f>
      </c>
    </row>
    <row r="8807">
      <c r="A8807" s="95">
        <v>17559</v>
      </c>
      <c r="B8807" s="93" t="s">
        <v>7952</v>
      </c>
      <c r="C8807" s="93" t="s">
        <v>1457</v>
      </c>
      <c r="D8807" s="95">
        <v>1756</v>
      </c>
      <c r="E8807" s="95">
        <v>1872</v>
      </c>
      <c r="F8807" s="95">
        <v>23702680</v>
      </c>
      <c r="G8807" s="95">
        <v>250</v>
      </c>
      <c r="H8807" s="93" t="s">
        <v>8976</v>
      </c>
      <c r="I8807" s="93" t="s">
        <v>23906</v>
      </c>
      <c r="J8807" s="93" t="s">
        <v>20937</v>
      </c>
      <c r="K8807" s="93" t="s">
        <v>11257</v>
      </c>
      <c r="L8807" s="14">
        <f>AND(vyberHrace&lt;&gt;"",ISNUMBER(SEARCH(vyberHrace,$B8807)))</f>
      </c>
      <c r="M8807" s="14">
        <f>AND($I8807=MID(kododd,1,2),$J8807=MID(kododd,3,3))</f>
      </c>
    </row>
    <row r="8808">
      <c r="A8808" s="95">
        <v>7561</v>
      </c>
      <c r="B8808" s="93" t="s">
        <v>10136</v>
      </c>
      <c r="C8808" s="93" t="s">
        <v>1426</v>
      </c>
      <c r="D8808" s="95">
        <v>1652</v>
      </c>
      <c r="E8808" s="95">
        <v>1757</v>
      </c>
      <c r="F8808" s="95">
        <v>363154</v>
      </c>
      <c r="G8808" s="95">
        <v>250</v>
      </c>
      <c r="H8808" s="93" t="s">
        <v>8976</v>
      </c>
      <c r="I8808" s="93" t="s">
        <v>23906</v>
      </c>
      <c r="J8808" s="93" t="s">
        <v>20870</v>
      </c>
      <c r="K8808" s="93" t="s">
        <v>3612</v>
      </c>
      <c r="L8808" s="14">
        <f>AND(vyberHrace&lt;&gt;"",ISNUMBER(SEARCH(vyberHrace,$B8808)))</f>
      </c>
      <c r="M8808" s="14">
        <f>AND($I8808=MID(kododd,1,2),$J8808=MID(kododd,3,3))</f>
      </c>
    </row>
    <row r="8809">
      <c r="A8809" s="95">
        <v>34691</v>
      </c>
      <c r="B8809" s="93" t="s">
        <v>10150</v>
      </c>
      <c r="C8809" s="93" t="s">
        <v>1399</v>
      </c>
      <c r="D8809" s="95">
        <v>1958</v>
      </c>
      <c r="E8809" s="95">
        <v>1974</v>
      </c>
      <c r="F8809" s="95">
        <v>360384</v>
      </c>
      <c r="G8809" s="95">
        <v>250</v>
      </c>
      <c r="H8809" s="93" t="s">
        <v>8976</v>
      </c>
      <c r="I8809" s="93" t="s">
        <v>23906</v>
      </c>
      <c r="J8809" s="93" t="s">
        <v>20872</v>
      </c>
      <c r="K8809" s="93" t="s">
        <v>5100</v>
      </c>
      <c r="L8809" s="14">
        <f>AND(vyberHrace&lt;&gt;"",ISNUMBER(SEARCH(vyberHrace,$B8809)))</f>
      </c>
      <c r="M8809" s="14">
        <f>AND($I8809=MID(kododd,1,2),$J8809=MID(kododd,3,3))</f>
      </c>
    </row>
    <row r="8810">
      <c r="A8810" s="95">
        <v>35506</v>
      </c>
      <c r="B8810" s="93" t="s">
        <v>11398</v>
      </c>
      <c r="C8810" s="93" t="s">
        <v>1404</v>
      </c>
      <c r="D8810" s="95">
        <v>1713</v>
      </c>
      <c r="E8810" s="95">
        <v>1915</v>
      </c>
      <c r="F8810" s="95">
        <v>23735635</v>
      </c>
      <c r="G8810" s="95">
        <v>250</v>
      </c>
      <c r="H8810" s="93" t="s">
        <v>8976</v>
      </c>
      <c r="I8810" s="93" t="s">
        <v>23906</v>
      </c>
      <c r="J8810" s="93" t="s">
        <v>20870</v>
      </c>
      <c r="K8810" s="93" t="s">
        <v>3612</v>
      </c>
      <c r="L8810" s="14">
        <f>AND(vyberHrace&lt;&gt;"",ISNUMBER(SEARCH(vyberHrace,$B8810)))</f>
      </c>
      <c r="M8810" s="14">
        <f>AND($I8810=MID(kododd,1,2),$J8810=MID(kododd,3,3))</f>
      </c>
    </row>
    <row r="8811">
      <c r="A8811" s="95">
        <v>56744</v>
      </c>
      <c r="B8811" s="93" t="s">
        <v>26239</v>
      </c>
      <c r="C8811" s="93" t="s">
        <v>1450</v>
      </c>
      <c r="F8811" s="95">
        <v>23796030</v>
      </c>
      <c r="G8811" s="95">
        <v>250</v>
      </c>
      <c r="H8811" s="93" t="s">
        <v>8976</v>
      </c>
      <c r="I8811" s="93" t="s">
        <v>23906</v>
      </c>
      <c r="J8811" s="93" t="s">
        <v>20937</v>
      </c>
      <c r="K8811" s="93" t="s">
        <v>11257</v>
      </c>
      <c r="L8811" s="14">
        <f>AND(vyberHrace&lt;&gt;"",ISNUMBER(SEARCH(vyberHrace,$B8811)))</f>
      </c>
      <c r="M8811" s="14">
        <f>AND($I8811=MID(kododd,1,2),$J8811=MID(kododd,3,3))</f>
      </c>
    </row>
    <row r="8812">
      <c r="A8812" s="95">
        <v>53522</v>
      </c>
      <c r="B8812" s="93" t="s">
        <v>20078</v>
      </c>
      <c r="C8812" s="93" t="s">
        <v>1400</v>
      </c>
      <c r="D8812" s="95">
        <v>1510</v>
      </c>
      <c r="E8812" s="95">
        <v>1668</v>
      </c>
      <c r="F8812" s="95">
        <v>23749806</v>
      </c>
      <c r="G8812" s="95">
        <v>250</v>
      </c>
      <c r="H8812" s="93" t="s">
        <v>8976</v>
      </c>
      <c r="I8812" s="93" t="s">
        <v>23906</v>
      </c>
      <c r="J8812" s="93" t="s">
        <v>20905</v>
      </c>
      <c r="K8812" s="93" t="s">
        <v>1496</v>
      </c>
      <c r="L8812" s="14">
        <f>AND(vyberHrace&lt;&gt;"",ISNUMBER(SEARCH(vyberHrace,$B8812)))</f>
      </c>
      <c r="M8812" s="14">
        <f>AND($I8812=MID(kododd,1,2),$J8812=MID(kododd,3,3))</f>
      </c>
    </row>
    <row r="8813">
      <c r="A8813" s="95">
        <v>2488</v>
      </c>
      <c r="B8813" s="93" t="s">
        <v>11127</v>
      </c>
      <c r="C8813" s="93" t="s">
        <v>1443</v>
      </c>
      <c r="D8813" s="95">
        <v>1811</v>
      </c>
      <c r="E8813" s="95">
        <v>1860</v>
      </c>
      <c r="F8813" s="95">
        <v>387088</v>
      </c>
      <c r="G8813" s="95">
        <v>250</v>
      </c>
      <c r="H8813" s="93" t="s">
        <v>8976</v>
      </c>
      <c r="I8813" s="93" t="s">
        <v>23906</v>
      </c>
      <c r="J8813" s="93" t="s">
        <v>20870</v>
      </c>
      <c r="K8813" s="93" t="s">
        <v>3612</v>
      </c>
      <c r="L8813" s="14">
        <f>AND(vyberHrace&lt;&gt;"",ISNUMBER(SEARCH(vyberHrace,$B8813)))</f>
      </c>
      <c r="M8813" s="14">
        <f>AND($I8813=MID(kododd,1,2),$J8813=MID(kododd,3,3))</f>
      </c>
    </row>
    <row r="8814">
      <c r="A8814" s="95">
        <v>36689</v>
      </c>
      <c r="B8814" s="93" t="s">
        <v>241</v>
      </c>
      <c r="C8814" s="93" t="s">
        <v>1409</v>
      </c>
      <c r="D8814" s="95">
        <v>1265</v>
      </c>
      <c r="E8814" s="95">
        <v>1564</v>
      </c>
      <c r="F8814" s="95">
        <v>364460</v>
      </c>
      <c r="G8814" s="95">
        <v>250</v>
      </c>
      <c r="H8814" s="93" t="s">
        <v>8976</v>
      </c>
      <c r="I8814" s="93" t="s">
        <v>23906</v>
      </c>
      <c r="J8814" s="93" t="s">
        <v>20860</v>
      </c>
      <c r="K8814" s="93" t="s">
        <v>4714</v>
      </c>
      <c r="L8814" s="14">
        <f>AND(vyberHrace&lt;&gt;"",ISNUMBER(SEARCH(vyberHrace,$B8814)))</f>
      </c>
      <c r="M8814" s="14">
        <f>AND($I8814=MID(kododd,1,2),$J8814=MID(kododd,3,3))</f>
      </c>
    </row>
    <row r="8815">
      <c r="A8815" s="95">
        <v>58456</v>
      </c>
      <c r="B8815" s="93" t="s">
        <v>24958</v>
      </c>
      <c r="C8815" s="93" t="s">
        <v>1486</v>
      </c>
      <c r="G8815" s="95">
        <v>250</v>
      </c>
      <c r="H8815" s="93" t="s">
        <v>8976</v>
      </c>
      <c r="I8815" s="93" t="s">
        <v>23906</v>
      </c>
      <c r="J8815" s="93" t="s">
        <v>20937</v>
      </c>
      <c r="K8815" s="93" t="s">
        <v>11257</v>
      </c>
      <c r="L8815" s="14">
        <f>AND(vyberHrace&lt;&gt;"",ISNUMBER(SEARCH(vyberHrace,$B8815)))</f>
      </c>
      <c r="M8815" s="14">
        <f>AND($I8815=MID(kododd,1,2),$J8815=MID(kododd,3,3))</f>
      </c>
    </row>
    <row r="8816">
      <c r="A8816" s="95">
        <v>63399</v>
      </c>
      <c r="B8816" s="93" t="s">
        <v>28996</v>
      </c>
      <c r="C8816" s="93" t="s">
        <v>1450</v>
      </c>
      <c r="G8816" s="95">
        <v>250</v>
      </c>
      <c r="H8816" s="93" t="s">
        <v>8976</v>
      </c>
      <c r="I8816" s="93" t="s">
        <v>23906</v>
      </c>
      <c r="J8816" s="93" t="s">
        <v>20888</v>
      </c>
      <c r="K8816" s="93" t="s">
        <v>5174</v>
      </c>
      <c r="L8816" s="14">
        <f>AND(vyberHrace&lt;&gt;"",ISNUMBER(SEARCH(vyberHrace,$B8816)))</f>
      </c>
      <c r="M8816" s="14">
        <f>AND($I8816=MID(kododd,1,2),$J8816=MID(kododd,3,3))</f>
      </c>
    </row>
    <row r="8817">
      <c r="A8817" s="95">
        <v>53042</v>
      </c>
      <c r="B8817" s="93" t="s">
        <v>19976</v>
      </c>
      <c r="C8817" s="93" t="s">
        <v>1446</v>
      </c>
      <c r="F8817" s="95">
        <v>23789964</v>
      </c>
      <c r="G8817" s="95">
        <v>250</v>
      </c>
      <c r="H8817" s="93" t="s">
        <v>8976</v>
      </c>
      <c r="I8817" s="93" t="s">
        <v>23906</v>
      </c>
      <c r="J8817" s="93" t="s">
        <v>20866</v>
      </c>
      <c r="K8817" s="93" t="s">
        <v>1637</v>
      </c>
      <c r="L8817" s="14">
        <f>AND(vyberHrace&lt;&gt;"",ISNUMBER(SEARCH(vyberHrace,$B8817)))</f>
      </c>
      <c r="M8817" s="14">
        <f>AND($I8817=MID(kododd,1,2),$J8817=MID(kododd,3,3))</f>
      </c>
    </row>
    <row r="8818">
      <c r="A8818" s="95">
        <v>62560</v>
      </c>
      <c r="B8818" s="93" t="s">
        <v>10421</v>
      </c>
      <c r="C8818" s="93" t="s">
        <v>1450</v>
      </c>
      <c r="G8818" s="95">
        <v>250</v>
      </c>
      <c r="H8818" s="93" t="s">
        <v>8976</v>
      </c>
      <c r="I8818" s="93" t="s">
        <v>23906</v>
      </c>
      <c r="J8818" s="93" t="s">
        <v>20872</v>
      </c>
      <c r="K8818" s="93" t="s">
        <v>5100</v>
      </c>
      <c r="L8818" s="14">
        <f>AND(vyberHrace&lt;&gt;"",ISNUMBER(SEARCH(vyberHrace,$B8818)))</f>
      </c>
      <c r="M8818" s="14">
        <f>AND($I8818=MID(kododd,1,2),$J8818=MID(kododd,3,3))</f>
      </c>
    </row>
    <row r="8819">
      <c r="A8819" s="95">
        <v>46490</v>
      </c>
      <c r="B8819" s="93" t="s">
        <v>24033</v>
      </c>
      <c r="C8819" s="93" t="s">
        <v>1402</v>
      </c>
      <c r="D8819" s="95">
        <v>1291</v>
      </c>
      <c r="E8819" s="95">
        <v>1559</v>
      </c>
      <c r="F8819" s="95">
        <v>23772689</v>
      </c>
      <c r="G8819" s="95">
        <v>0</v>
      </c>
      <c r="H8819" s="93" t="s">
        <v>8976</v>
      </c>
      <c r="I8819" s="93" t="s">
        <v>23906</v>
      </c>
      <c r="J8819" s="93" t="s">
        <v>20937</v>
      </c>
      <c r="K8819" s="93" t="s">
        <v>11257</v>
      </c>
      <c r="L8819" s="14">
        <f>AND(vyberHrace&lt;&gt;"",ISNUMBER(SEARCH(vyberHrace,$B8819)))</f>
      </c>
      <c r="M8819" s="14">
        <f>AND($I8819=MID(kododd,1,2),$J8819=MID(kododd,3,3))</f>
      </c>
    </row>
    <row r="8820">
      <c r="A8820" s="95">
        <v>63227</v>
      </c>
      <c r="B8820" s="93" t="s">
        <v>28997</v>
      </c>
      <c r="C8820" s="93" t="s">
        <v>1411</v>
      </c>
      <c r="G8820" s="95">
        <v>250</v>
      </c>
      <c r="H8820" s="93" t="s">
        <v>8976</v>
      </c>
      <c r="I8820" s="93" t="s">
        <v>23906</v>
      </c>
      <c r="J8820" s="93" t="s">
        <v>20888</v>
      </c>
      <c r="K8820" s="93" t="s">
        <v>5174</v>
      </c>
      <c r="L8820" s="14">
        <f>AND(vyberHrace&lt;&gt;"",ISNUMBER(SEARCH(vyberHrace,$B8820)))</f>
      </c>
      <c r="M8820" s="14">
        <f>AND($I8820=MID(kododd,1,2),$J8820=MID(kododd,3,3))</f>
      </c>
    </row>
    <row r="8821">
      <c r="A8821" s="95">
        <v>45555</v>
      </c>
      <c r="B8821" s="93" t="s">
        <v>2079</v>
      </c>
      <c r="C8821" s="93" t="s">
        <v>1402</v>
      </c>
      <c r="D8821" s="95">
        <v>1471</v>
      </c>
      <c r="E8821" s="95">
        <v>1624</v>
      </c>
      <c r="F8821" s="95">
        <v>23711264</v>
      </c>
      <c r="G8821" s="95">
        <v>250</v>
      </c>
      <c r="H8821" s="93" t="s">
        <v>8976</v>
      </c>
      <c r="I8821" s="93" t="s">
        <v>23906</v>
      </c>
      <c r="J8821" s="93" t="s">
        <v>20845</v>
      </c>
      <c r="K8821" s="93" t="s">
        <v>4893</v>
      </c>
      <c r="L8821" s="14">
        <f>AND(vyberHrace&lt;&gt;"",ISNUMBER(SEARCH(vyberHrace,$B8821)))</f>
      </c>
      <c r="M8821" s="14">
        <f>AND($I8821=MID(kododd,1,2),$J8821=MID(kododd,3,3))</f>
      </c>
    </row>
    <row r="8822">
      <c r="A8822" s="95">
        <v>51269</v>
      </c>
      <c r="B8822" s="93" t="s">
        <v>2184</v>
      </c>
      <c r="C8822" s="93" t="s">
        <v>1422</v>
      </c>
      <c r="D8822" s="95">
        <v>1497</v>
      </c>
      <c r="E8822" s="95">
        <v>1575</v>
      </c>
      <c r="F8822" s="95">
        <v>23747617</v>
      </c>
      <c r="G8822" s="95">
        <v>250</v>
      </c>
      <c r="H8822" s="93" t="s">
        <v>8976</v>
      </c>
      <c r="I8822" s="93" t="s">
        <v>23906</v>
      </c>
      <c r="J8822" s="93" t="s">
        <v>20872</v>
      </c>
      <c r="K8822" s="93" t="s">
        <v>5100</v>
      </c>
      <c r="L8822" s="14">
        <f>AND(vyberHrace&lt;&gt;"",ISNUMBER(SEARCH(vyberHrace,$B8822)))</f>
      </c>
      <c r="M8822" s="14">
        <f>AND($I8822=MID(kododd,1,2),$J8822=MID(kododd,3,3))</f>
      </c>
    </row>
    <row r="8823">
      <c r="A8823" s="95">
        <v>43433</v>
      </c>
      <c r="B8823" s="93" t="s">
        <v>1922</v>
      </c>
      <c r="C8823" s="93" t="s">
        <v>1402</v>
      </c>
      <c r="G8823" s="95">
        <v>0</v>
      </c>
      <c r="H8823" s="93" t="s">
        <v>8976</v>
      </c>
      <c r="I8823" s="93" t="s">
        <v>23906</v>
      </c>
      <c r="J8823" s="93" t="s">
        <v>20937</v>
      </c>
      <c r="K8823" s="93" t="s">
        <v>11257</v>
      </c>
      <c r="L8823" s="14">
        <f>AND(vyberHrace&lt;&gt;"",ISNUMBER(SEARCH(vyberHrace,$B8823)))</f>
      </c>
      <c r="M8823" s="14">
        <f>AND($I8823=MID(kododd,1,2),$J8823=MID(kododd,3,3))</f>
      </c>
    </row>
    <row r="8824">
      <c r="A8824" s="95">
        <v>1047</v>
      </c>
      <c r="B8824" s="93" t="s">
        <v>1950</v>
      </c>
      <c r="C8824" s="93" t="s">
        <v>1442</v>
      </c>
      <c r="D8824" s="95">
        <v>2006</v>
      </c>
      <c r="E8824" s="95">
        <v>2026</v>
      </c>
      <c r="F8824" s="95">
        <v>313904</v>
      </c>
      <c r="G8824" s="95">
        <v>250</v>
      </c>
      <c r="H8824" s="93" t="s">
        <v>8976</v>
      </c>
      <c r="I8824" s="93" t="s">
        <v>23906</v>
      </c>
      <c r="J8824" s="93" t="s">
        <v>20860</v>
      </c>
      <c r="K8824" s="93" t="s">
        <v>4714</v>
      </c>
      <c r="L8824" s="14">
        <f>AND(vyberHrace&lt;&gt;"",ISNUMBER(SEARCH(vyberHrace,$B8824)))</f>
      </c>
      <c r="M8824" s="14">
        <f>AND($I8824=MID(kododd,1,2),$J8824=MID(kododd,3,3))</f>
      </c>
    </row>
    <row r="8825">
      <c r="A8825" s="95">
        <v>48769</v>
      </c>
      <c r="B8825" s="93" t="s">
        <v>1950</v>
      </c>
      <c r="C8825" s="93" t="s">
        <v>1412</v>
      </c>
      <c r="D8825" s="95">
        <v>1057</v>
      </c>
      <c r="F8825" s="95">
        <v>23744570</v>
      </c>
      <c r="G8825" s="95">
        <v>250</v>
      </c>
      <c r="H8825" s="93" t="s">
        <v>8976</v>
      </c>
      <c r="I8825" s="93" t="s">
        <v>23906</v>
      </c>
      <c r="J8825" s="93" t="s">
        <v>20860</v>
      </c>
      <c r="K8825" s="93" t="s">
        <v>4714</v>
      </c>
      <c r="L8825" s="14">
        <f>AND(vyberHrace&lt;&gt;"",ISNUMBER(SEARCH(vyberHrace,$B8825)))</f>
      </c>
      <c r="M8825" s="14">
        <f>AND($I8825=MID(kododd,1,2),$J8825=MID(kododd,3,3))</f>
      </c>
    </row>
    <row r="8826">
      <c r="A8826" s="95">
        <v>12055</v>
      </c>
      <c r="B8826" s="93" t="s">
        <v>1951</v>
      </c>
      <c r="C8826" s="93" t="s">
        <v>1435</v>
      </c>
      <c r="D8826" s="95">
        <v>1577</v>
      </c>
      <c r="E8826" s="95">
        <v>1700</v>
      </c>
      <c r="F8826" s="95">
        <v>355739</v>
      </c>
      <c r="G8826" s="95">
        <v>250</v>
      </c>
      <c r="H8826" s="93" t="s">
        <v>8976</v>
      </c>
      <c r="I8826" s="93" t="s">
        <v>23906</v>
      </c>
      <c r="J8826" s="93" t="s">
        <v>20888</v>
      </c>
      <c r="K8826" s="93" t="s">
        <v>5174</v>
      </c>
      <c r="L8826" s="14">
        <f>AND(vyberHrace&lt;&gt;"",ISNUMBER(SEARCH(vyberHrace,$B8826)))</f>
      </c>
      <c r="M8826" s="14">
        <f>AND($I8826=MID(kododd,1,2),$J8826=MID(kododd,3,3))</f>
      </c>
    </row>
    <row r="8827">
      <c r="A8827" s="95">
        <v>7563</v>
      </c>
      <c r="B8827" s="93" t="s">
        <v>2140</v>
      </c>
      <c r="C8827" s="93" t="s">
        <v>1443</v>
      </c>
      <c r="D8827" s="95">
        <v>1684</v>
      </c>
      <c r="E8827" s="95">
        <v>1835</v>
      </c>
      <c r="F8827" s="95">
        <v>355747</v>
      </c>
      <c r="G8827" s="95">
        <v>250</v>
      </c>
      <c r="H8827" s="93" t="s">
        <v>8976</v>
      </c>
      <c r="I8827" s="93" t="s">
        <v>23906</v>
      </c>
      <c r="J8827" s="93" t="s">
        <v>20874</v>
      </c>
      <c r="K8827" s="93" t="s">
        <v>9933</v>
      </c>
      <c r="L8827" s="14">
        <f>AND(vyberHrace&lt;&gt;"",ISNUMBER(SEARCH(vyberHrace,$B8827)))</f>
      </c>
      <c r="M8827" s="14">
        <f>AND($I8827=MID(kododd,1,2),$J8827=MID(kododd,3,3))</f>
      </c>
    </row>
    <row r="8828">
      <c r="A8828" s="95">
        <v>12051</v>
      </c>
      <c r="B8828" s="93" t="s">
        <v>459</v>
      </c>
      <c r="C8828" s="93" t="s">
        <v>1432</v>
      </c>
      <c r="D8828" s="95">
        <v>1302</v>
      </c>
      <c r="G8828" s="95">
        <v>0</v>
      </c>
      <c r="H8828" s="93" t="s">
        <v>8976</v>
      </c>
      <c r="I8828" s="93" t="s">
        <v>23906</v>
      </c>
      <c r="J8828" s="93" t="s">
        <v>20899</v>
      </c>
      <c r="K8828" s="93" t="s">
        <v>2185</v>
      </c>
      <c r="L8828" s="14">
        <f>AND(vyberHrace&lt;&gt;"",ISNUMBER(SEARCH(vyberHrace,$B8828)))</f>
      </c>
      <c r="M8828" s="14">
        <f>AND($I8828=MID(kododd,1,2),$J8828=MID(kododd,3,3))</f>
      </c>
    </row>
    <row r="8829">
      <c r="A8829" s="95">
        <v>54370</v>
      </c>
      <c r="B8829" s="93" t="s">
        <v>2914</v>
      </c>
      <c r="C8829" s="93" t="s">
        <v>1412</v>
      </c>
      <c r="G8829" s="95">
        <v>0</v>
      </c>
      <c r="H8829" s="93" t="s">
        <v>8976</v>
      </c>
      <c r="I8829" s="93" t="s">
        <v>23906</v>
      </c>
      <c r="J8829" s="93" t="s">
        <v>20872</v>
      </c>
      <c r="K8829" s="93" t="s">
        <v>5100</v>
      </c>
      <c r="L8829" s="14">
        <f>AND(vyberHrace&lt;&gt;"",ISNUMBER(SEARCH(vyberHrace,$B8829)))</f>
      </c>
      <c r="M8829" s="14">
        <f>AND($I8829=MID(kododd,1,2),$J8829=MID(kododd,3,3))</f>
      </c>
    </row>
    <row r="8830">
      <c r="A8830" s="95">
        <v>63232</v>
      </c>
      <c r="B8830" s="93" t="s">
        <v>28998</v>
      </c>
      <c r="C8830" s="93" t="s">
        <v>1412</v>
      </c>
      <c r="G8830" s="95">
        <v>250</v>
      </c>
      <c r="H8830" s="93" t="s">
        <v>8976</v>
      </c>
      <c r="I8830" s="93" t="s">
        <v>23906</v>
      </c>
      <c r="J8830" s="93" t="s">
        <v>20888</v>
      </c>
      <c r="K8830" s="93" t="s">
        <v>5174</v>
      </c>
      <c r="L8830" s="14">
        <f>AND(vyberHrace&lt;&gt;"",ISNUMBER(SEARCH(vyberHrace,$B8830)))</f>
      </c>
      <c r="M8830" s="14">
        <f>AND($I8830=MID(kododd,1,2),$J8830=MID(kododd,3,3))</f>
      </c>
    </row>
    <row r="8831">
      <c r="A8831" s="95">
        <v>62372</v>
      </c>
      <c r="B8831" s="93" t="s">
        <v>28543</v>
      </c>
      <c r="C8831" s="93" t="s">
        <v>1411</v>
      </c>
      <c r="G8831" s="95">
        <v>250</v>
      </c>
      <c r="H8831" s="93" t="s">
        <v>8976</v>
      </c>
      <c r="I8831" s="93" t="s">
        <v>23906</v>
      </c>
      <c r="J8831" s="93" t="s">
        <v>20866</v>
      </c>
      <c r="K8831" s="93" t="s">
        <v>1637</v>
      </c>
      <c r="L8831" s="14">
        <f>AND(vyberHrace&lt;&gt;"",ISNUMBER(SEARCH(vyberHrace,$B8831)))</f>
      </c>
      <c r="M8831" s="14">
        <f>AND($I8831=MID(kododd,1,2),$J8831=MID(kododd,3,3))</f>
      </c>
    </row>
    <row r="8832">
      <c r="A8832" s="95">
        <v>61637</v>
      </c>
      <c r="B8832" s="93" t="s">
        <v>27800</v>
      </c>
      <c r="C8832" s="93" t="s">
        <v>1411</v>
      </c>
      <c r="F8832" s="95">
        <v>23796057</v>
      </c>
      <c r="G8832" s="95">
        <v>250</v>
      </c>
      <c r="H8832" s="93" t="s">
        <v>8976</v>
      </c>
      <c r="I8832" s="93" t="s">
        <v>23906</v>
      </c>
      <c r="J8832" s="93" t="s">
        <v>20872</v>
      </c>
      <c r="K8832" s="93" t="s">
        <v>5100</v>
      </c>
      <c r="L8832" s="14">
        <f>AND(vyberHrace&lt;&gt;"",ISNUMBER(SEARCH(vyberHrace,$B8832)))</f>
      </c>
      <c r="M8832" s="14">
        <f>AND($I8832=MID(kododd,1,2),$J8832=MID(kododd,3,3))</f>
      </c>
    </row>
    <row r="8833">
      <c r="A8833" s="95">
        <v>57941</v>
      </c>
      <c r="B8833" s="93" t="s">
        <v>24482</v>
      </c>
      <c r="C8833" s="93" t="s">
        <v>1420</v>
      </c>
      <c r="D8833" s="95">
        <v>1028</v>
      </c>
      <c r="E8833" s="95">
        <v>1442</v>
      </c>
      <c r="F8833" s="95">
        <v>23783168</v>
      </c>
      <c r="G8833" s="95">
        <v>0</v>
      </c>
      <c r="H8833" s="93" t="s">
        <v>8976</v>
      </c>
      <c r="I8833" s="93" t="s">
        <v>23906</v>
      </c>
      <c r="J8833" s="93" t="s">
        <v>20872</v>
      </c>
      <c r="K8833" s="93" t="s">
        <v>5100</v>
      </c>
      <c r="L8833" s="14">
        <f>AND(vyberHrace&lt;&gt;"",ISNUMBER(SEARCH(vyberHrace,$B8833)))</f>
      </c>
      <c r="M8833" s="14">
        <f>AND($I8833=MID(kododd,1,2),$J8833=MID(kododd,3,3))</f>
      </c>
    </row>
    <row r="8834">
      <c r="A8834" s="95">
        <v>7535</v>
      </c>
      <c r="B8834" s="93" t="s">
        <v>5206</v>
      </c>
      <c r="C8834" s="93" t="s">
        <v>1428</v>
      </c>
      <c r="D8834" s="95">
        <v>1574</v>
      </c>
      <c r="E8834" s="95">
        <v>1687</v>
      </c>
      <c r="F8834" s="95">
        <v>302945</v>
      </c>
      <c r="G8834" s="95">
        <v>250</v>
      </c>
      <c r="H8834" s="93" t="s">
        <v>8976</v>
      </c>
      <c r="I8834" s="93" t="s">
        <v>23906</v>
      </c>
      <c r="J8834" s="93" t="s">
        <v>20937</v>
      </c>
      <c r="K8834" s="93" t="s">
        <v>11257</v>
      </c>
      <c r="L8834" s="14">
        <f>AND(vyberHrace&lt;&gt;"",ISNUMBER(SEARCH(vyberHrace,$B8834)))</f>
      </c>
      <c r="M8834" s="14">
        <f>AND($I8834=MID(kododd,1,2),$J8834=MID(kododd,3,3))</f>
      </c>
    </row>
    <row r="8835">
      <c r="A8835" s="95">
        <v>5441</v>
      </c>
      <c r="B8835" s="93" t="s">
        <v>5210</v>
      </c>
      <c r="C8835" s="93" t="s">
        <v>1472</v>
      </c>
      <c r="D8835" s="95">
        <v>1762</v>
      </c>
      <c r="E8835" s="95">
        <v>1859</v>
      </c>
      <c r="F8835" s="95">
        <v>363170</v>
      </c>
      <c r="G8835" s="95">
        <v>250</v>
      </c>
      <c r="H8835" s="93" t="s">
        <v>8976</v>
      </c>
      <c r="I8835" s="93" t="s">
        <v>23906</v>
      </c>
      <c r="J8835" s="93" t="s">
        <v>20866</v>
      </c>
      <c r="K8835" s="93" t="s">
        <v>1637</v>
      </c>
      <c r="L8835" s="14">
        <f>AND(vyberHrace&lt;&gt;"",ISNUMBER(SEARCH(vyberHrace,$B8835)))</f>
      </c>
      <c r="M8835" s="14">
        <f>AND($I8835=MID(kododd,1,2),$J8835=MID(kododd,3,3))</f>
      </c>
    </row>
    <row r="8836">
      <c r="A8836" s="95">
        <v>43432</v>
      </c>
      <c r="B8836" s="93" t="s">
        <v>2119</v>
      </c>
      <c r="C8836" s="93" t="s">
        <v>1410</v>
      </c>
      <c r="G8836" s="95">
        <v>0</v>
      </c>
      <c r="H8836" s="93" t="s">
        <v>8976</v>
      </c>
      <c r="I8836" s="93" t="s">
        <v>23906</v>
      </c>
      <c r="J8836" s="93" t="s">
        <v>20937</v>
      </c>
      <c r="K8836" s="93" t="s">
        <v>11257</v>
      </c>
      <c r="L8836" s="14">
        <f>AND(vyberHrace&lt;&gt;"",ISNUMBER(SEARCH(vyberHrace,$B8836)))</f>
      </c>
      <c r="M8836" s="14">
        <f>AND($I8836=MID(kododd,1,2),$J8836=MID(kododd,3,3))</f>
      </c>
    </row>
    <row r="8837">
      <c r="A8837" s="95">
        <v>5442</v>
      </c>
      <c r="B8837" s="93" t="s">
        <v>3344</v>
      </c>
      <c r="C8837" s="93" t="s">
        <v>1456</v>
      </c>
      <c r="D8837" s="95">
        <v>1876</v>
      </c>
      <c r="E8837" s="95">
        <v>1929</v>
      </c>
      <c r="F8837" s="95">
        <v>302953</v>
      </c>
      <c r="G8837" s="95">
        <v>250</v>
      </c>
      <c r="H8837" s="93" t="s">
        <v>8976</v>
      </c>
      <c r="I8837" s="93" t="s">
        <v>23906</v>
      </c>
      <c r="J8837" s="93" t="s">
        <v>20866</v>
      </c>
      <c r="K8837" s="93" t="s">
        <v>1637</v>
      </c>
      <c r="L8837" s="14">
        <f>AND(vyberHrace&lt;&gt;"",ISNUMBER(SEARCH(vyberHrace,$B8837)))</f>
      </c>
      <c r="M8837" s="14">
        <f>AND($I8837=MID(kododd,1,2),$J8837=MID(kododd,3,3))</f>
      </c>
    </row>
    <row r="8838">
      <c r="A8838" s="95">
        <v>54051</v>
      </c>
      <c r="B8838" s="93" t="s">
        <v>2904</v>
      </c>
      <c r="C8838" s="93" t="s">
        <v>1450</v>
      </c>
      <c r="G8838" s="95">
        <v>250</v>
      </c>
      <c r="H8838" s="93" t="s">
        <v>8976</v>
      </c>
      <c r="I8838" s="93" t="s">
        <v>23906</v>
      </c>
      <c r="J8838" s="93" t="s">
        <v>20860</v>
      </c>
      <c r="K8838" s="93" t="s">
        <v>4714</v>
      </c>
      <c r="L8838" s="14">
        <f>AND(vyberHrace&lt;&gt;"",ISNUMBER(SEARCH(vyberHrace,$B8838)))</f>
      </c>
      <c r="M8838" s="14">
        <f>AND($I8838=MID(kododd,1,2),$J8838=MID(kododd,3,3))</f>
      </c>
    </row>
    <row r="8839">
      <c r="A8839" s="95">
        <v>13787</v>
      </c>
      <c r="B8839" s="93" t="s">
        <v>20137</v>
      </c>
      <c r="C8839" s="93" t="s">
        <v>1441</v>
      </c>
      <c r="D8839" s="95">
        <v>1295</v>
      </c>
      <c r="F8839" s="95">
        <v>23702702</v>
      </c>
      <c r="G8839" s="95">
        <v>250</v>
      </c>
      <c r="H8839" s="93" t="s">
        <v>8976</v>
      </c>
      <c r="I8839" s="93" t="s">
        <v>23906</v>
      </c>
      <c r="J8839" s="93" t="s">
        <v>20874</v>
      </c>
      <c r="K8839" s="93" t="s">
        <v>9933</v>
      </c>
      <c r="L8839" s="14">
        <f>AND(vyberHrace&lt;&gt;"",ISNUMBER(SEARCH(vyberHrace,$B8839)))</f>
      </c>
      <c r="M8839" s="14">
        <f>AND($I8839=MID(kododd,1,2),$J8839=MID(kododd,3,3))</f>
      </c>
    </row>
    <row r="8840">
      <c r="A8840" s="95">
        <v>53630</v>
      </c>
      <c r="B8840" s="93" t="s">
        <v>20137</v>
      </c>
      <c r="C8840" s="93" t="s">
        <v>1431</v>
      </c>
      <c r="D8840" s="95">
        <v>1607</v>
      </c>
      <c r="E8840" s="95">
        <v>1817</v>
      </c>
      <c r="F8840" s="95">
        <v>23749199</v>
      </c>
      <c r="G8840" s="95">
        <v>250</v>
      </c>
      <c r="H8840" s="93" t="s">
        <v>8976</v>
      </c>
      <c r="I8840" s="93" t="s">
        <v>23906</v>
      </c>
      <c r="J8840" s="93" t="s">
        <v>20874</v>
      </c>
      <c r="K8840" s="93" t="s">
        <v>9933</v>
      </c>
      <c r="L8840" s="14">
        <f>AND(vyberHrace&lt;&gt;"",ISNUMBER(SEARCH(vyberHrace,$B8840)))</f>
      </c>
      <c r="M8840" s="14">
        <f>AND($I8840=MID(kododd,1,2),$J8840=MID(kododd,3,3))</f>
      </c>
    </row>
    <row r="8841">
      <c r="A8841" s="95">
        <v>45616</v>
      </c>
      <c r="B8841" s="93" t="s">
        <v>6451</v>
      </c>
      <c r="C8841" s="93" t="s">
        <v>1438</v>
      </c>
      <c r="G8841" s="95">
        <v>0</v>
      </c>
      <c r="H8841" s="93" t="s">
        <v>8976</v>
      </c>
      <c r="I8841" s="93" t="s">
        <v>23906</v>
      </c>
      <c r="J8841" s="93" t="s">
        <v>20937</v>
      </c>
      <c r="K8841" s="93" t="s">
        <v>11257</v>
      </c>
      <c r="L8841" s="14">
        <f>AND(vyberHrace&lt;&gt;"",ISNUMBER(SEARCH(vyberHrace,$B8841)))</f>
      </c>
      <c r="M8841" s="14">
        <f>AND($I8841=MID(kododd,1,2),$J8841=MID(kododd,3,3))</f>
      </c>
    </row>
    <row r="8842">
      <c r="A8842" s="95">
        <v>47924</v>
      </c>
      <c r="B8842" s="93" t="s">
        <v>11382</v>
      </c>
      <c r="C8842" s="93" t="s">
        <v>1459</v>
      </c>
      <c r="D8842" s="95">
        <v>1400</v>
      </c>
      <c r="F8842" s="95">
        <v>23723386</v>
      </c>
      <c r="G8842" s="95">
        <v>250</v>
      </c>
      <c r="H8842" s="93" t="s">
        <v>8976</v>
      </c>
      <c r="I8842" s="93" t="s">
        <v>23906</v>
      </c>
      <c r="J8842" s="93" t="s">
        <v>20921</v>
      </c>
      <c r="K8842" s="93" t="s">
        <v>4206</v>
      </c>
      <c r="L8842" s="14">
        <f>AND(vyberHrace&lt;&gt;"",ISNUMBER(SEARCH(vyberHrace,$B8842)))</f>
      </c>
      <c r="M8842" s="14">
        <f>AND($I8842=MID(kododd,1,2),$J8842=MID(kododd,3,3))</f>
      </c>
    </row>
    <row r="8843">
      <c r="A8843" s="95">
        <v>49164</v>
      </c>
      <c r="B8843" s="93" t="s">
        <v>20466</v>
      </c>
      <c r="C8843" s="93" t="s">
        <v>3255</v>
      </c>
      <c r="D8843" s="95">
        <v>1965</v>
      </c>
      <c r="E8843" s="95">
        <v>1973</v>
      </c>
      <c r="F8843" s="95">
        <v>23730722</v>
      </c>
      <c r="G8843" s="95">
        <v>250</v>
      </c>
      <c r="H8843" s="93" t="s">
        <v>8976</v>
      </c>
      <c r="I8843" s="93" t="s">
        <v>23906</v>
      </c>
      <c r="J8843" s="93" t="s">
        <v>20860</v>
      </c>
      <c r="K8843" s="93" t="s">
        <v>4714</v>
      </c>
      <c r="L8843" s="14">
        <f>AND(vyberHrace&lt;&gt;"",ISNUMBER(SEARCH(vyberHrace,$B8843)))</f>
      </c>
      <c r="M8843" s="14">
        <f>AND($I8843=MID(kododd,1,2),$J8843=MID(kododd,3,3))</f>
      </c>
    </row>
    <row r="8844">
      <c r="A8844" s="95">
        <v>62423</v>
      </c>
      <c r="B8844" s="93" t="s">
        <v>28999</v>
      </c>
      <c r="C8844" s="93" t="s">
        <v>1406</v>
      </c>
      <c r="D8844" s="95">
        <v>1416</v>
      </c>
      <c r="E8844" s="95">
        <v>1593</v>
      </c>
      <c r="F8844" s="95">
        <v>529020735</v>
      </c>
      <c r="G8844" s="95">
        <v>250</v>
      </c>
      <c r="H8844" s="93" t="s">
        <v>8976</v>
      </c>
      <c r="I8844" s="93" t="s">
        <v>23906</v>
      </c>
      <c r="J8844" s="93" t="s">
        <v>20937</v>
      </c>
      <c r="K8844" s="93" t="s">
        <v>11257</v>
      </c>
      <c r="L8844" s="14">
        <f>AND(vyberHrace&lt;&gt;"",ISNUMBER(SEARCH(vyberHrace,$B8844)))</f>
      </c>
      <c r="M8844" s="14">
        <f>AND($I8844=MID(kododd,1,2),$J8844=MID(kododd,3,3))</f>
      </c>
    </row>
    <row r="8845">
      <c r="A8845" s="95">
        <v>15203</v>
      </c>
      <c r="B8845" s="93" t="s">
        <v>11693</v>
      </c>
      <c r="C8845" s="93" t="s">
        <v>1456</v>
      </c>
      <c r="D8845" s="95">
        <v>1572</v>
      </c>
      <c r="F8845" s="95">
        <v>23796065</v>
      </c>
      <c r="G8845" s="95">
        <v>250</v>
      </c>
      <c r="H8845" s="93" t="s">
        <v>8976</v>
      </c>
      <c r="I8845" s="93" t="s">
        <v>23906</v>
      </c>
      <c r="J8845" s="93" t="s">
        <v>20887</v>
      </c>
      <c r="K8845" s="93" t="s">
        <v>28992</v>
      </c>
      <c r="L8845" s="14">
        <f>AND(vyberHrace&lt;&gt;"",ISNUMBER(SEARCH(vyberHrace,$B8845)))</f>
      </c>
      <c r="M8845" s="14">
        <f>AND($I8845=MID(kododd,1,2),$J8845=MID(kododd,3,3))</f>
      </c>
    </row>
    <row r="8846">
      <c r="A8846" s="95">
        <v>7564</v>
      </c>
      <c r="B8846" s="93" t="s">
        <v>13728</v>
      </c>
      <c r="C8846" s="93" t="s">
        <v>1459</v>
      </c>
      <c r="D8846" s="95">
        <v>1702</v>
      </c>
      <c r="E8846" s="95">
        <v>1787</v>
      </c>
      <c r="F8846" s="95">
        <v>355810</v>
      </c>
      <c r="G8846" s="95">
        <v>250</v>
      </c>
      <c r="H8846" s="93" t="s">
        <v>8976</v>
      </c>
      <c r="I8846" s="93" t="s">
        <v>23906</v>
      </c>
      <c r="J8846" s="93" t="s">
        <v>20874</v>
      </c>
      <c r="K8846" s="93" t="s">
        <v>9933</v>
      </c>
      <c r="L8846" s="14">
        <f>AND(vyberHrace&lt;&gt;"",ISNUMBER(SEARCH(vyberHrace,$B8846)))</f>
      </c>
      <c r="M8846" s="14">
        <f>AND($I8846=MID(kododd,1,2),$J8846=MID(kododd,3,3))</f>
      </c>
    </row>
    <row r="8847">
      <c r="A8847" s="95">
        <v>57418</v>
      </c>
      <c r="B8847" s="93" t="s">
        <v>22135</v>
      </c>
      <c r="C8847" s="93" t="s">
        <v>1463</v>
      </c>
      <c r="F8847" s="95">
        <v>23766778</v>
      </c>
      <c r="G8847" s="95">
        <v>250</v>
      </c>
      <c r="H8847" s="93" t="s">
        <v>8976</v>
      </c>
      <c r="I8847" s="93" t="s">
        <v>23906</v>
      </c>
      <c r="J8847" s="93" t="s">
        <v>20937</v>
      </c>
      <c r="K8847" s="93" t="s">
        <v>11257</v>
      </c>
      <c r="L8847" s="14">
        <f>AND(vyberHrace&lt;&gt;"",ISNUMBER(SEARCH(vyberHrace,$B8847)))</f>
      </c>
      <c r="M8847" s="14">
        <f>AND($I8847=MID(kododd,1,2),$J8847=MID(kododd,3,3))</f>
      </c>
    </row>
    <row r="8848">
      <c r="A8848" s="95">
        <v>56675</v>
      </c>
      <c r="B8848" s="93" t="s">
        <v>22152</v>
      </c>
      <c r="C8848" s="93" t="s">
        <v>1412</v>
      </c>
      <c r="F8848" s="95">
        <v>23771658</v>
      </c>
      <c r="G8848" s="95">
        <v>250</v>
      </c>
      <c r="H8848" s="93" t="s">
        <v>8976</v>
      </c>
      <c r="I8848" s="93" t="s">
        <v>23906</v>
      </c>
      <c r="J8848" s="93" t="s">
        <v>20872</v>
      </c>
      <c r="K8848" s="93" t="s">
        <v>5100</v>
      </c>
      <c r="L8848" s="14">
        <f>AND(vyberHrace&lt;&gt;"",ISNUMBER(SEARCH(vyberHrace,$B8848)))</f>
      </c>
      <c r="M8848" s="14">
        <f>AND($I8848=MID(kododd,1,2),$J8848=MID(kododd,3,3))</f>
      </c>
    </row>
    <row r="8849">
      <c r="A8849" s="95">
        <v>683</v>
      </c>
      <c r="B8849" s="93" t="s">
        <v>12297</v>
      </c>
      <c r="C8849" s="93" t="s">
        <v>1463</v>
      </c>
      <c r="D8849" s="95">
        <v>2004</v>
      </c>
      <c r="E8849" s="95">
        <v>2040</v>
      </c>
      <c r="F8849" s="95">
        <v>331511</v>
      </c>
      <c r="G8849" s="95">
        <v>250</v>
      </c>
      <c r="H8849" s="93" t="s">
        <v>8976</v>
      </c>
      <c r="I8849" s="93" t="s">
        <v>23906</v>
      </c>
      <c r="J8849" s="93" t="s">
        <v>20905</v>
      </c>
      <c r="K8849" s="93" t="s">
        <v>1496</v>
      </c>
      <c r="L8849" s="14">
        <f>AND(vyberHrace&lt;&gt;"",ISNUMBER(SEARCH(vyberHrace,$B8849)))</f>
      </c>
      <c r="M8849" s="14">
        <f>AND($I8849=MID(kododd,1,2),$J8849=MID(kododd,3,3))</f>
      </c>
    </row>
    <row r="8850">
      <c r="A8850" s="95">
        <v>56612</v>
      </c>
      <c r="B8850" s="93" t="s">
        <v>22159</v>
      </c>
      <c r="C8850" s="93" t="s">
        <v>1464</v>
      </c>
      <c r="D8850" s="95">
        <v>1302</v>
      </c>
      <c r="G8850" s="95">
        <v>0</v>
      </c>
      <c r="H8850" s="93" t="s">
        <v>8976</v>
      </c>
      <c r="I8850" s="93" t="s">
        <v>23906</v>
      </c>
      <c r="J8850" s="93" t="s">
        <v>20888</v>
      </c>
      <c r="K8850" s="93" t="s">
        <v>5174</v>
      </c>
      <c r="L8850" s="14">
        <f>AND(vyberHrace&lt;&gt;"",ISNUMBER(SEARCH(vyberHrace,$B8850)))</f>
      </c>
      <c r="M8850" s="14">
        <f>AND($I8850=MID(kododd,1,2),$J8850=MID(kododd,3,3))</f>
      </c>
    </row>
    <row r="8851">
      <c r="A8851" s="95">
        <v>53784</v>
      </c>
      <c r="B8851" s="93" t="s">
        <v>2924</v>
      </c>
      <c r="C8851" s="93" t="s">
        <v>1404</v>
      </c>
      <c r="D8851" s="95">
        <v>1075</v>
      </c>
      <c r="F8851" s="95">
        <v>23789972</v>
      </c>
      <c r="G8851" s="95">
        <v>250</v>
      </c>
      <c r="H8851" s="93" t="s">
        <v>8976</v>
      </c>
      <c r="I8851" s="93" t="s">
        <v>23906</v>
      </c>
      <c r="J8851" s="93" t="s">
        <v>20866</v>
      </c>
      <c r="K8851" s="93" t="s">
        <v>1637</v>
      </c>
      <c r="L8851" s="14">
        <f>AND(vyberHrace&lt;&gt;"",ISNUMBER(SEARCH(vyberHrace,$B8851)))</f>
      </c>
      <c r="M8851" s="14">
        <f>AND($I8851=MID(kododd,1,2),$J8851=MID(kododd,3,3))</f>
      </c>
    </row>
    <row r="8852">
      <c r="A8852" s="95">
        <v>30971</v>
      </c>
      <c r="B8852" s="93" t="s">
        <v>7302</v>
      </c>
      <c r="C8852" s="93" t="s">
        <v>1426</v>
      </c>
      <c r="D8852" s="95">
        <v>1383</v>
      </c>
      <c r="E8852" s="95">
        <v>1702</v>
      </c>
      <c r="F8852" s="95">
        <v>393630</v>
      </c>
      <c r="G8852" s="95">
        <v>250</v>
      </c>
      <c r="H8852" s="93" t="s">
        <v>8976</v>
      </c>
      <c r="I8852" s="93" t="s">
        <v>23906</v>
      </c>
      <c r="J8852" s="93" t="s">
        <v>20887</v>
      </c>
      <c r="K8852" s="93" t="s">
        <v>28992</v>
      </c>
      <c r="L8852" s="14">
        <f>AND(vyberHrace&lt;&gt;"",ISNUMBER(SEARCH(vyberHrace,$B8852)))</f>
      </c>
      <c r="M8852" s="14">
        <f>AND($I8852=MID(kododd,1,2),$J8852=MID(kododd,3,3))</f>
      </c>
    </row>
    <row r="8853">
      <c r="A8853" s="95">
        <v>9880</v>
      </c>
      <c r="B8853" s="93" t="s">
        <v>10170</v>
      </c>
      <c r="C8853" s="93" t="s">
        <v>1451</v>
      </c>
      <c r="D8853" s="95">
        <v>1477</v>
      </c>
      <c r="E8853" s="95">
        <v>1647</v>
      </c>
      <c r="F8853" s="95">
        <v>23733594</v>
      </c>
      <c r="G8853" s="95">
        <v>250</v>
      </c>
      <c r="H8853" s="93" t="s">
        <v>8976</v>
      </c>
      <c r="I8853" s="93" t="s">
        <v>23906</v>
      </c>
      <c r="J8853" s="93" t="s">
        <v>20872</v>
      </c>
      <c r="K8853" s="93" t="s">
        <v>5100</v>
      </c>
      <c r="L8853" s="14">
        <f>AND(vyberHrace&lt;&gt;"",ISNUMBER(SEARCH(vyberHrace,$B8853)))</f>
      </c>
      <c r="M8853" s="14">
        <f>AND($I8853=MID(kododd,1,2),$J8853=MID(kododd,3,3))</f>
      </c>
    </row>
    <row r="8854">
      <c r="A8854" s="95">
        <v>60982</v>
      </c>
      <c r="B8854" s="93" t="s">
        <v>27325</v>
      </c>
      <c r="C8854" s="93" t="s">
        <v>1411</v>
      </c>
      <c r="F8854" s="95">
        <v>23792612</v>
      </c>
      <c r="G8854" s="95">
        <v>250</v>
      </c>
      <c r="H8854" s="93" t="s">
        <v>8976</v>
      </c>
      <c r="I8854" s="93" t="s">
        <v>23906</v>
      </c>
      <c r="J8854" s="93" t="s">
        <v>20937</v>
      </c>
      <c r="K8854" s="93" t="s">
        <v>11257</v>
      </c>
      <c r="L8854" s="14">
        <f>AND(vyberHrace&lt;&gt;"",ISNUMBER(SEARCH(vyberHrace,$B8854)))</f>
      </c>
      <c r="M8854" s="14">
        <f>AND($I8854=MID(kododd,1,2),$J8854=MID(kododd,3,3))</f>
      </c>
    </row>
    <row r="8855">
      <c r="A8855" s="95">
        <v>5447</v>
      </c>
      <c r="B8855" s="93" t="s">
        <v>29000</v>
      </c>
      <c r="C8855" s="93" t="s">
        <v>1441</v>
      </c>
      <c r="D8855" s="95">
        <v>1767</v>
      </c>
      <c r="G8855" s="95">
        <v>250</v>
      </c>
      <c r="H8855" s="93" t="s">
        <v>8976</v>
      </c>
      <c r="I8855" s="93" t="s">
        <v>23906</v>
      </c>
      <c r="J8855" s="93" t="s">
        <v>20905</v>
      </c>
      <c r="K8855" s="93" t="s">
        <v>1496</v>
      </c>
      <c r="L8855" s="14">
        <f>AND(vyberHrace&lt;&gt;"",ISNUMBER(SEARCH(vyberHrace,$B8855)))</f>
      </c>
      <c r="M8855" s="14">
        <f>AND($I8855=MID(kododd,1,2),$J8855=MID(kododd,3,3))</f>
      </c>
    </row>
    <row r="8856">
      <c r="A8856" s="95">
        <v>60706</v>
      </c>
      <c r="B8856" s="93" t="s">
        <v>27119</v>
      </c>
      <c r="C8856" s="93" t="s">
        <v>1412</v>
      </c>
      <c r="G8856" s="95">
        <v>250</v>
      </c>
      <c r="H8856" s="93" t="s">
        <v>8976</v>
      </c>
      <c r="I8856" s="93" t="s">
        <v>23906</v>
      </c>
      <c r="J8856" s="93" t="s">
        <v>20845</v>
      </c>
      <c r="K8856" s="93" t="s">
        <v>4893</v>
      </c>
      <c r="L8856" s="14">
        <f>AND(vyberHrace&lt;&gt;"",ISNUMBER(SEARCH(vyberHrace,$B8856)))</f>
      </c>
      <c r="M8856" s="14">
        <f>AND($I8856=MID(kododd,1,2),$J8856=MID(kododd,3,3))</f>
      </c>
    </row>
    <row r="8857">
      <c r="A8857" s="95">
        <v>999</v>
      </c>
      <c r="B8857" s="93" t="s">
        <v>10198</v>
      </c>
      <c r="C8857" s="93" t="s">
        <v>1460</v>
      </c>
      <c r="D8857" s="95">
        <v>1760</v>
      </c>
      <c r="E8857" s="95">
        <v>1848</v>
      </c>
      <c r="F8857" s="95">
        <v>320960</v>
      </c>
      <c r="G8857" s="95">
        <v>0</v>
      </c>
      <c r="H8857" s="93" t="s">
        <v>8976</v>
      </c>
      <c r="I8857" s="93" t="s">
        <v>23906</v>
      </c>
      <c r="J8857" s="93" t="s">
        <v>20905</v>
      </c>
      <c r="K8857" s="93" t="s">
        <v>1496</v>
      </c>
      <c r="L8857" s="14">
        <f>AND(vyberHrace&lt;&gt;"",ISNUMBER(SEARCH(vyberHrace,$B8857)))</f>
      </c>
      <c r="M8857" s="14">
        <f>AND($I8857=MID(kododd,1,2),$J8857=MID(kododd,3,3))</f>
      </c>
    </row>
    <row r="8858">
      <c r="A8858" s="95">
        <v>7565</v>
      </c>
      <c r="B8858" s="93" t="s">
        <v>10200</v>
      </c>
      <c r="C8858" s="93" t="s">
        <v>1467</v>
      </c>
      <c r="D8858" s="95">
        <v>1920</v>
      </c>
      <c r="E8858" s="95">
        <v>1921</v>
      </c>
      <c r="F8858" s="95">
        <v>336319</v>
      </c>
      <c r="G8858" s="95">
        <v>0</v>
      </c>
      <c r="H8858" s="93" t="s">
        <v>8976</v>
      </c>
      <c r="I8858" s="93" t="s">
        <v>23906</v>
      </c>
      <c r="J8858" s="93" t="s">
        <v>20844</v>
      </c>
      <c r="K8858" s="93" t="s">
        <v>403</v>
      </c>
      <c r="L8858" s="14">
        <f>AND(vyberHrace&lt;&gt;"",ISNUMBER(SEARCH(vyberHrace,$B8858)))</f>
      </c>
      <c r="M8858" s="14">
        <f>AND($I8858=MID(kododd,1,2),$J8858=MID(kododd,3,3))</f>
      </c>
    </row>
    <row r="8859">
      <c r="A8859" s="95">
        <v>41843</v>
      </c>
      <c r="B8859" s="93" t="s">
        <v>3366</v>
      </c>
      <c r="C8859" s="93" t="s">
        <v>1472</v>
      </c>
      <c r="D8859" s="95">
        <v>1540</v>
      </c>
      <c r="F8859" s="95">
        <v>363197</v>
      </c>
      <c r="G8859" s="95">
        <v>0</v>
      </c>
      <c r="H8859" s="93" t="s">
        <v>8976</v>
      </c>
      <c r="I8859" s="93" t="s">
        <v>23906</v>
      </c>
      <c r="J8859" s="93" t="s">
        <v>20937</v>
      </c>
      <c r="K8859" s="93" t="s">
        <v>11257</v>
      </c>
      <c r="L8859" s="14">
        <f>AND(vyberHrace&lt;&gt;"",ISNUMBER(SEARCH(vyberHrace,$B8859)))</f>
      </c>
      <c r="M8859" s="14">
        <f>AND($I8859=MID(kododd,1,2),$J8859=MID(kododd,3,3))</f>
      </c>
    </row>
    <row r="8860">
      <c r="A8860" s="95">
        <v>33751</v>
      </c>
      <c r="B8860" s="93" t="s">
        <v>3396</v>
      </c>
      <c r="C8860" s="93" t="s">
        <v>1398</v>
      </c>
      <c r="D8860" s="95">
        <v>1821</v>
      </c>
      <c r="E8860" s="95">
        <v>1812</v>
      </c>
      <c r="F8860" s="95">
        <v>358711</v>
      </c>
      <c r="G8860" s="95">
        <v>0</v>
      </c>
      <c r="H8860" s="93" t="s">
        <v>8976</v>
      </c>
      <c r="I8860" s="93" t="s">
        <v>23906</v>
      </c>
      <c r="J8860" s="93" t="s">
        <v>20845</v>
      </c>
      <c r="K8860" s="93" t="s">
        <v>4893</v>
      </c>
      <c r="L8860" s="14">
        <f>AND(vyberHrace&lt;&gt;"",ISNUMBER(SEARCH(vyberHrace,$B8860)))</f>
      </c>
      <c r="M8860" s="14">
        <f>AND($I8860=MID(kododd,1,2),$J8860=MID(kododd,3,3))</f>
      </c>
    </row>
    <row r="8861">
      <c r="A8861" s="95">
        <v>57503</v>
      </c>
      <c r="B8861" s="93" t="s">
        <v>22133</v>
      </c>
      <c r="C8861" s="93" t="s">
        <v>1459</v>
      </c>
      <c r="D8861" s="95">
        <v>1423</v>
      </c>
      <c r="E8861" s="95">
        <v>1633</v>
      </c>
      <c r="F8861" s="95">
        <v>23772697</v>
      </c>
      <c r="G8861" s="95">
        <v>250</v>
      </c>
      <c r="H8861" s="93" t="s">
        <v>8976</v>
      </c>
      <c r="I8861" s="93" t="s">
        <v>23906</v>
      </c>
      <c r="J8861" s="93" t="s">
        <v>20870</v>
      </c>
      <c r="K8861" s="93" t="s">
        <v>3612</v>
      </c>
      <c r="L8861" s="14">
        <f>AND(vyberHrace&lt;&gt;"",ISNUMBER(SEARCH(vyberHrace,$B8861)))</f>
      </c>
      <c r="M8861" s="14">
        <f>AND($I8861=MID(kododd,1,2),$J8861=MID(kododd,3,3))</f>
      </c>
    </row>
    <row r="8862">
      <c r="A8862" s="95">
        <v>7537</v>
      </c>
      <c r="B8862" s="93" t="s">
        <v>3422</v>
      </c>
      <c r="C8862" s="93" t="s">
        <v>1405</v>
      </c>
      <c r="D8862" s="95">
        <v>1971</v>
      </c>
      <c r="E8862" s="95">
        <v>2042</v>
      </c>
      <c r="F8862" s="95">
        <v>336343</v>
      </c>
      <c r="G8862" s="95">
        <v>250</v>
      </c>
      <c r="H8862" s="93" t="s">
        <v>8976</v>
      </c>
      <c r="I8862" s="93" t="s">
        <v>23906</v>
      </c>
      <c r="J8862" s="93" t="s">
        <v>20860</v>
      </c>
      <c r="K8862" s="93" t="s">
        <v>4714</v>
      </c>
      <c r="L8862" s="14">
        <f>AND(vyberHrace&lt;&gt;"",ISNUMBER(SEARCH(vyberHrace,$B8862)))</f>
      </c>
      <c r="M8862" s="14">
        <f>AND($I8862=MID(kododd,1,2),$J8862=MID(kododd,3,3))</f>
      </c>
    </row>
    <row r="8863">
      <c r="A8863" s="95">
        <v>17608</v>
      </c>
      <c r="B8863" s="93" t="s">
        <v>5900</v>
      </c>
      <c r="C8863" s="93" t="s">
        <v>1456</v>
      </c>
      <c r="D8863" s="95">
        <v>1489</v>
      </c>
      <c r="E8863" s="95">
        <v>1696</v>
      </c>
      <c r="F8863" s="95">
        <v>336360</v>
      </c>
      <c r="G8863" s="95">
        <v>0</v>
      </c>
      <c r="H8863" s="93" t="s">
        <v>8976</v>
      </c>
      <c r="I8863" s="93" t="s">
        <v>23906</v>
      </c>
      <c r="J8863" s="93" t="s">
        <v>20887</v>
      </c>
      <c r="K8863" s="93" t="s">
        <v>28992</v>
      </c>
      <c r="L8863" s="14">
        <f>AND(vyberHrace&lt;&gt;"",ISNUMBER(SEARCH(vyberHrace,$B8863)))</f>
      </c>
      <c r="M8863" s="14">
        <f>AND($I8863=MID(kododd,1,2),$J8863=MID(kododd,3,3))</f>
      </c>
    </row>
    <row r="8864">
      <c r="A8864" s="95">
        <v>1290</v>
      </c>
      <c r="B8864" s="93" t="s">
        <v>12548</v>
      </c>
      <c r="C8864" s="93" t="s">
        <v>1446</v>
      </c>
      <c r="D8864" s="95">
        <v>2156</v>
      </c>
      <c r="E8864" s="95">
        <v>2196</v>
      </c>
      <c r="F8864" s="95">
        <v>312118</v>
      </c>
      <c r="G8864" s="95">
        <v>250</v>
      </c>
      <c r="H8864" s="93" t="s">
        <v>8976</v>
      </c>
      <c r="I8864" s="93" t="s">
        <v>23906</v>
      </c>
      <c r="J8864" s="93" t="s">
        <v>20860</v>
      </c>
      <c r="K8864" s="93" t="s">
        <v>4714</v>
      </c>
      <c r="L8864" s="14">
        <f>AND(vyberHrace&lt;&gt;"",ISNUMBER(SEARCH(vyberHrace,$B8864)))</f>
      </c>
      <c r="M8864" s="14">
        <f>AND($I8864=MID(kododd,1,2),$J8864=MID(kododd,3,3))</f>
      </c>
    </row>
    <row r="8865">
      <c r="A8865" s="95">
        <v>53614</v>
      </c>
      <c r="B8865" s="93" t="s">
        <v>2278</v>
      </c>
      <c r="C8865" s="93" t="s">
        <v>1440</v>
      </c>
      <c r="D8865" s="95">
        <v>1473</v>
      </c>
      <c r="E8865" s="95">
        <v>1641</v>
      </c>
      <c r="F8865" s="95">
        <v>23749202</v>
      </c>
      <c r="G8865" s="95">
        <v>250</v>
      </c>
      <c r="H8865" s="93" t="s">
        <v>8976</v>
      </c>
      <c r="I8865" s="93" t="s">
        <v>23906</v>
      </c>
      <c r="J8865" s="93" t="s">
        <v>20874</v>
      </c>
      <c r="K8865" s="93" t="s">
        <v>9933</v>
      </c>
      <c r="L8865" s="14">
        <f>AND(vyberHrace&lt;&gt;"",ISNUMBER(SEARCH(vyberHrace,$B8865)))</f>
      </c>
      <c r="M8865" s="14">
        <f>AND($I8865=MID(kododd,1,2),$J8865=MID(kododd,3,3))</f>
      </c>
    </row>
    <row r="8866">
      <c r="A8866" s="95">
        <v>49585</v>
      </c>
      <c r="B8866" s="93" t="s">
        <v>4882</v>
      </c>
      <c r="C8866" s="93" t="s">
        <v>3255</v>
      </c>
      <c r="F8866" s="95">
        <v>23730536</v>
      </c>
      <c r="G8866" s="95">
        <v>0</v>
      </c>
      <c r="H8866" s="93" t="s">
        <v>8976</v>
      </c>
      <c r="I8866" s="93" t="s">
        <v>23906</v>
      </c>
      <c r="J8866" s="93" t="s">
        <v>20921</v>
      </c>
      <c r="K8866" s="93" t="s">
        <v>4206</v>
      </c>
      <c r="L8866" s="14">
        <f>AND(vyberHrace&lt;&gt;"",ISNUMBER(SEARCH(vyberHrace,$B8866)))</f>
      </c>
      <c r="M8866" s="14">
        <f>AND($I8866=MID(kododd,1,2),$J8866=MID(kododd,3,3))</f>
      </c>
    </row>
    <row r="8867">
      <c r="A8867" s="95">
        <v>62203</v>
      </c>
      <c r="B8867" s="93" t="s">
        <v>28393</v>
      </c>
      <c r="C8867" s="93" t="s">
        <v>1450</v>
      </c>
      <c r="G8867" s="95">
        <v>250</v>
      </c>
      <c r="H8867" s="93" t="s">
        <v>8976</v>
      </c>
      <c r="I8867" s="93" t="s">
        <v>23906</v>
      </c>
      <c r="J8867" s="93" t="s">
        <v>20937</v>
      </c>
      <c r="K8867" s="93" t="s">
        <v>11257</v>
      </c>
      <c r="L8867" s="14">
        <f>AND(vyberHrace&lt;&gt;"",ISNUMBER(SEARCH(vyberHrace,$B8867)))</f>
      </c>
      <c r="M8867" s="14">
        <f>AND($I8867=MID(kododd,1,2),$J8867=MID(kododd,3,3))</f>
      </c>
    </row>
    <row r="8868">
      <c r="A8868" s="95">
        <v>62007</v>
      </c>
      <c r="B8868" s="93" t="s">
        <v>28211</v>
      </c>
      <c r="C8868" s="93" t="s">
        <v>1420</v>
      </c>
      <c r="G8868" s="95">
        <v>250</v>
      </c>
      <c r="H8868" s="93" t="s">
        <v>8976</v>
      </c>
      <c r="I8868" s="93" t="s">
        <v>23906</v>
      </c>
      <c r="J8868" s="93" t="s">
        <v>20937</v>
      </c>
      <c r="K8868" s="93" t="s">
        <v>11257</v>
      </c>
      <c r="L8868" s="14">
        <f>AND(vyberHrace&lt;&gt;"",ISNUMBER(SEARCH(vyberHrace,$B8868)))</f>
      </c>
      <c r="M8868" s="14">
        <f>AND($I8868=MID(kododd,1,2),$J8868=MID(kododd,3,3))</f>
      </c>
    </row>
    <row r="8869">
      <c r="A8869" s="95">
        <v>51607</v>
      </c>
      <c r="B8869" s="93" t="s">
        <v>1551</v>
      </c>
      <c r="C8869" s="93" t="s">
        <v>1416</v>
      </c>
      <c r="G8869" s="95">
        <v>0</v>
      </c>
      <c r="H8869" s="93" t="s">
        <v>8976</v>
      </c>
      <c r="I8869" s="93" t="s">
        <v>23906</v>
      </c>
      <c r="J8869" s="93" t="s">
        <v>20937</v>
      </c>
      <c r="K8869" s="93" t="s">
        <v>11257</v>
      </c>
      <c r="L8869" s="14">
        <f>AND(vyberHrace&lt;&gt;"",ISNUMBER(SEARCH(vyberHrace,$B8869)))</f>
      </c>
      <c r="M8869" s="14">
        <f>AND($I8869=MID(kododd,1,2),$J8869=MID(kododd,3,3))</f>
      </c>
    </row>
    <row r="8870">
      <c r="A8870" s="95">
        <v>17604</v>
      </c>
      <c r="B8870" s="93" t="s">
        <v>10098</v>
      </c>
      <c r="C8870" s="93" t="s">
        <v>1429</v>
      </c>
      <c r="D8870" s="95">
        <v>1499</v>
      </c>
      <c r="E8870" s="95">
        <v>1692</v>
      </c>
      <c r="F8870" s="95">
        <v>336440</v>
      </c>
      <c r="G8870" s="95">
        <v>250</v>
      </c>
      <c r="H8870" s="93" t="s">
        <v>8976</v>
      </c>
      <c r="I8870" s="93" t="s">
        <v>23906</v>
      </c>
      <c r="J8870" s="93" t="s">
        <v>20887</v>
      </c>
      <c r="K8870" s="93" t="s">
        <v>28992</v>
      </c>
      <c r="L8870" s="14">
        <f>AND(vyberHrace&lt;&gt;"",ISNUMBER(SEARCH(vyberHrace,$B8870)))</f>
      </c>
      <c r="M8870" s="14">
        <f>AND($I8870=MID(kododd,1,2),$J8870=MID(kododd,3,3))</f>
      </c>
    </row>
    <row r="8871">
      <c r="A8871" s="95">
        <v>5449</v>
      </c>
      <c r="B8871" s="93" t="s">
        <v>4437</v>
      </c>
      <c r="C8871" s="93" t="s">
        <v>1441</v>
      </c>
      <c r="D8871" s="95">
        <v>1972</v>
      </c>
      <c r="E8871" s="95">
        <v>2026</v>
      </c>
      <c r="F8871" s="95">
        <v>313734</v>
      </c>
      <c r="G8871" s="95">
        <v>0</v>
      </c>
      <c r="H8871" s="93" t="s">
        <v>8976</v>
      </c>
      <c r="I8871" s="93" t="s">
        <v>23906</v>
      </c>
      <c r="J8871" s="93" t="s">
        <v>20905</v>
      </c>
      <c r="K8871" s="93" t="s">
        <v>1496</v>
      </c>
      <c r="L8871" s="14">
        <f>AND(vyberHrace&lt;&gt;"",ISNUMBER(SEARCH(vyberHrace,$B8871)))</f>
      </c>
      <c r="M8871" s="14">
        <f>AND($I8871=MID(kododd,1,2),$J8871=MID(kododd,3,3))</f>
      </c>
    </row>
    <row r="8872">
      <c r="A8872" s="95">
        <v>56641</v>
      </c>
      <c r="B8872" s="93" t="s">
        <v>22139</v>
      </c>
      <c r="C8872" s="93" t="s">
        <v>1450</v>
      </c>
      <c r="G8872" s="95">
        <v>250</v>
      </c>
      <c r="H8872" s="93" t="s">
        <v>8976</v>
      </c>
      <c r="I8872" s="93" t="s">
        <v>23906</v>
      </c>
      <c r="J8872" s="93" t="s">
        <v>20860</v>
      </c>
      <c r="K8872" s="93" t="s">
        <v>4714</v>
      </c>
      <c r="L8872" s="14">
        <f>AND(vyberHrace&lt;&gt;"",ISNUMBER(SEARCH(vyberHrace,$B8872)))</f>
      </c>
      <c r="M8872" s="14">
        <f>AND($I8872=MID(kododd,1,2),$J8872=MID(kododd,3,3))</f>
      </c>
    </row>
    <row r="8873">
      <c r="A8873" s="95">
        <v>15103</v>
      </c>
      <c r="B8873" s="93" t="s">
        <v>12362</v>
      </c>
      <c r="C8873" s="93" t="s">
        <v>1449</v>
      </c>
      <c r="D8873" s="95">
        <v>1325</v>
      </c>
      <c r="E8873" s="95">
        <v>1536</v>
      </c>
      <c r="F8873" s="95">
        <v>23707453</v>
      </c>
      <c r="G8873" s="95">
        <v>250</v>
      </c>
      <c r="H8873" s="93" t="s">
        <v>8976</v>
      </c>
      <c r="I8873" s="93" t="s">
        <v>23906</v>
      </c>
      <c r="J8873" s="93" t="s">
        <v>20899</v>
      </c>
      <c r="K8873" s="93" t="s">
        <v>2185</v>
      </c>
      <c r="L8873" s="14">
        <f>AND(vyberHrace&lt;&gt;"",ISNUMBER(SEARCH(vyberHrace,$B8873)))</f>
      </c>
      <c r="M8873" s="14">
        <f>AND($I8873=MID(kododd,1,2),$J8873=MID(kododd,3,3))</f>
      </c>
    </row>
    <row r="8874">
      <c r="A8874" s="95">
        <v>5320</v>
      </c>
      <c r="B8874" s="93" t="s">
        <v>17046</v>
      </c>
      <c r="C8874" s="93" t="s">
        <v>1462</v>
      </c>
      <c r="D8874" s="95">
        <v>1795</v>
      </c>
      <c r="E8874" s="95">
        <v>1863</v>
      </c>
      <c r="F8874" s="95">
        <v>349585</v>
      </c>
      <c r="G8874" s="95">
        <v>250</v>
      </c>
      <c r="H8874" s="93" t="s">
        <v>8976</v>
      </c>
      <c r="I8874" s="93" t="s">
        <v>23906</v>
      </c>
      <c r="J8874" s="93" t="s">
        <v>20888</v>
      </c>
      <c r="K8874" s="93" t="s">
        <v>5174</v>
      </c>
      <c r="L8874" s="14">
        <f>AND(vyberHrace&lt;&gt;"",ISNUMBER(SEARCH(vyberHrace,$B8874)))</f>
      </c>
      <c r="M8874" s="14">
        <f>AND($I8874=MID(kododd,1,2),$J8874=MID(kododd,3,3))</f>
      </c>
    </row>
    <row r="8875">
      <c r="A8875" s="95">
        <v>5321</v>
      </c>
      <c r="B8875" s="93" t="s">
        <v>17047</v>
      </c>
      <c r="C8875" s="93" t="s">
        <v>1462</v>
      </c>
      <c r="D8875" s="95">
        <v>1652</v>
      </c>
      <c r="E8875" s="95">
        <v>1807</v>
      </c>
      <c r="F8875" s="95">
        <v>344427</v>
      </c>
      <c r="G8875" s="95">
        <v>250</v>
      </c>
      <c r="H8875" s="93" t="s">
        <v>8976</v>
      </c>
      <c r="I8875" s="93" t="s">
        <v>23906</v>
      </c>
      <c r="J8875" s="93" t="s">
        <v>20860</v>
      </c>
      <c r="K8875" s="93" t="s">
        <v>4714</v>
      </c>
      <c r="L8875" s="14">
        <f>AND(vyberHrace&lt;&gt;"",ISNUMBER(SEARCH(vyberHrace,$B8875)))</f>
      </c>
      <c r="M8875" s="14">
        <f>AND($I8875=MID(kododd,1,2),$J8875=MID(kododd,3,3))</f>
      </c>
    </row>
    <row r="8876">
      <c r="A8876" s="95">
        <v>54099</v>
      </c>
      <c r="B8876" s="93" t="s">
        <v>2895</v>
      </c>
      <c r="C8876" s="93" t="s">
        <v>1420</v>
      </c>
      <c r="G8876" s="95">
        <v>0</v>
      </c>
      <c r="H8876" s="93" t="s">
        <v>8976</v>
      </c>
      <c r="I8876" s="93" t="s">
        <v>23906</v>
      </c>
      <c r="J8876" s="93" t="s">
        <v>20937</v>
      </c>
      <c r="K8876" s="93" t="s">
        <v>11257</v>
      </c>
      <c r="L8876" s="14">
        <f>AND(vyberHrace&lt;&gt;"",ISNUMBER(SEARCH(vyberHrace,$B8876)))</f>
      </c>
      <c r="M8876" s="14">
        <f>AND($I8876=MID(kododd,1,2),$J8876=MID(kododd,3,3))</f>
      </c>
    </row>
    <row r="8877">
      <c r="A8877" s="95">
        <v>31283</v>
      </c>
      <c r="B8877" s="93" t="s">
        <v>17088</v>
      </c>
      <c r="C8877" s="93" t="s">
        <v>1430</v>
      </c>
      <c r="D8877" s="95">
        <v>1789</v>
      </c>
      <c r="E8877" s="95">
        <v>1858</v>
      </c>
      <c r="F8877" s="95">
        <v>369950</v>
      </c>
      <c r="G8877" s="95">
        <v>0</v>
      </c>
      <c r="H8877" s="93" t="s">
        <v>8976</v>
      </c>
      <c r="I8877" s="93" t="s">
        <v>23906</v>
      </c>
      <c r="J8877" s="93" t="s">
        <v>20860</v>
      </c>
      <c r="K8877" s="93" t="s">
        <v>4714</v>
      </c>
      <c r="L8877" s="14">
        <f>AND(vyberHrace&lt;&gt;"",ISNUMBER(SEARCH(vyberHrace,$B8877)))</f>
      </c>
      <c r="M8877" s="14">
        <f>AND($I8877=MID(kododd,1,2),$J8877=MID(kododd,3,3))</f>
      </c>
    </row>
    <row r="8878">
      <c r="A8878" s="95">
        <v>58517</v>
      </c>
      <c r="B8878" s="93" t="s">
        <v>22166</v>
      </c>
      <c r="C8878" s="93" t="s">
        <v>1411</v>
      </c>
      <c r="F8878" s="95">
        <v>23783192</v>
      </c>
      <c r="G8878" s="95">
        <v>250</v>
      </c>
      <c r="H8878" s="93" t="s">
        <v>8976</v>
      </c>
      <c r="I8878" s="93" t="s">
        <v>23906</v>
      </c>
      <c r="J8878" s="93" t="s">
        <v>20872</v>
      </c>
      <c r="K8878" s="93" t="s">
        <v>5100</v>
      </c>
      <c r="L8878" s="14">
        <f>AND(vyberHrace&lt;&gt;"",ISNUMBER(SEARCH(vyberHrace,$B8878)))</f>
      </c>
      <c r="M8878" s="14">
        <f>AND($I8878=MID(kododd,1,2),$J8878=MID(kododd,3,3))</f>
      </c>
    </row>
    <row r="8879">
      <c r="A8879" s="95">
        <v>43434</v>
      </c>
      <c r="B8879" s="93" t="s">
        <v>480</v>
      </c>
      <c r="C8879" s="93" t="s">
        <v>1410</v>
      </c>
      <c r="G8879" s="95">
        <v>0</v>
      </c>
      <c r="H8879" s="93" t="s">
        <v>8976</v>
      </c>
      <c r="I8879" s="93" t="s">
        <v>23906</v>
      </c>
      <c r="J8879" s="93" t="s">
        <v>20937</v>
      </c>
      <c r="K8879" s="93" t="s">
        <v>11257</v>
      </c>
      <c r="L8879" s="14">
        <f>AND(vyberHrace&lt;&gt;"",ISNUMBER(SEARCH(vyberHrace,$B8879)))</f>
      </c>
      <c r="M8879" s="14">
        <f>AND($I8879=MID(kododd,1,2),$J8879=MID(kododd,3,3))</f>
      </c>
    </row>
    <row r="8880">
      <c r="A8880" s="95">
        <v>63234</v>
      </c>
      <c r="B8880" s="93" t="s">
        <v>505</v>
      </c>
      <c r="C8880" s="93" t="s">
        <v>1424</v>
      </c>
      <c r="G8880" s="95">
        <v>250</v>
      </c>
      <c r="H8880" s="93" t="s">
        <v>8976</v>
      </c>
      <c r="I8880" s="93" t="s">
        <v>23906</v>
      </c>
      <c r="J8880" s="93" t="s">
        <v>20888</v>
      </c>
      <c r="K8880" s="93" t="s">
        <v>5174</v>
      </c>
      <c r="L8880" s="14">
        <f>AND(vyberHrace&lt;&gt;"",ISNUMBER(SEARCH(vyberHrace,$B8880)))</f>
      </c>
      <c r="M8880" s="14">
        <f>AND($I8880=MID(kododd,1,2),$J8880=MID(kododd,3,3))</f>
      </c>
    </row>
    <row r="8881">
      <c r="A8881" s="95">
        <v>63594</v>
      </c>
      <c r="B8881" s="93" t="s">
        <v>29001</v>
      </c>
      <c r="C8881" s="93" t="s">
        <v>1447</v>
      </c>
      <c r="G8881" s="95">
        <v>250</v>
      </c>
      <c r="H8881" s="93" t="s">
        <v>8976</v>
      </c>
      <c r="I8881" s="93" t="s">
        <v>23906</v>
      </c>
      <c r="J8881" s="93" t="s">
        <v>20899</v>
      </c>
      <c r="K8881" s="93" t="s">
        <v>2185</v>
      </c>
      <c r="L8881" s="14">
        <f>AND(vyberHrace&lt;&gt;"",ISNUMBER(SEARCH(vyberHrace,$B8881)))</f>
      </c>
      <c r="M8881" s="14">
        <f>AND($I8881=MID(kododd,1,2),$J8881=MID(kododd,3,3))</f>
      </c>
    </row>
    <row r="8882">
      <c r="A8882" s="95">
        <v>62371</v>
      </c>
      <c r="B8882" s="93" t="s">
        <v>28542</v>
      </c>
      <c r="C8882" s="93" t="s">
        <v>1424</v>
      </c>
      <c r="G8882" s="95">
        <v>250</v>
      </c>
      <c r="H8882" s="93" t="s">
        <v>8976</v>
      </c>
      <c r="I8882" s="93" t="s">
        <v>23906</v>
      </c>
      <c r="J8882" s="93" t="s">
        <v>20866</v>
      </c>
      <c r="K8882" s="93" t="s">
        <v>1637</v>
      </c>
      <c r="L8882" s="14">
        <f>AND(vyberHrace&lt;&gt;"",ISNUMBER(SEARCH(vyberHrace,$B8882)))</f>
      </c>
      <c r="M8882" s="14">
        <f>AND($I8882=MID(kododd,1,2),$J8882=MID(kododd,3,3))</f>
      </c>
    </row>
    <row r="8883">
      <c r="A8883" s="95">
        <v>63228</v>
      </c>
      <c r="B8883" s="93" t="s">
        <v>29002</v>
      </c>
      <c r="C8883" s="93" t="s">
        <v>1411</v>
      </c>
      <c r="G8883" s="95">
        <v>250</v>
      </c>
      <c r="H8883" s="93" t="s">
        <v>8976</v>
      </c>
      <c r="I8883" s="93" t="s">
        <v>23906</v>
      </c>
      <c r="J8883" s="93" t="s">
        <v>20888</v>
      </c>
      <c r="K8883" s="93" t="s">
        <v>5174</v>
      </c>
      <c r="L8883" s="14">
        <f>AND(vyberHrace&lt;&gt;"",ISNUMBER(SEARCH(vyberHrace,$B8883)))</f>
      </c>
      <c r="M8883" s="14">
        <f>AND($I8883=MID(kododd,1,2),$J8883=MID(kododd,3,3))</f>
      </c>
    </row>
    <row r="8884">
      <c r="A8884" s="95">
        <v>63091</v>
      </c>
      <c r="B8884" s="93" t="s">
        <v>29003</v>
      </c>
      <c r="C8884" s="93" t="s">
        <v>1416</v>
      </c>
      <c r="D8884" s="95">
        <v>1245</v>
      </c>
      <c r="E8884" s="95">
        <v>1481</v>
      </c>
      <c r="F8884" s="95">
        <v>571003010</v>
      </c>
      <c r="G8884" s="95">
        <v>250</v>
      </c>
      <c r="H8884" s="93" t="s">
        <v>8976</v>
      </c>
      <c r="I8884" s="93" t="s">
        <v>23906</v>
      </c>
      <c r="J8884" s="93" t="s">
        <v>20937</v>
      </c>
      <c r="K8884" s="93" t="s">
        <v>11257</v>
      </c>
      <c r="L8884" s="14">
        <f>AND(vyberHrace&lt;&gt;"",ISNUMBER(SEARCH(vyberHrace,$B8884)))</f>
      </c>
      <c r="M8884" s="14">
        <f>AND($I8884=MID(kododd,1,2),$J8884=MID(kododd,3,3))</f>
      </c>
    </row>
    <row r="8885">
      <c r="A8885" s="95">
        <v>62467</v>
      </c>
      <c r="B8885" s="93" t="s">
        <v>29004</v>
      </c>
      <c r="C8885" s="93" t="s">
        <v>1411</v>
      </c>
      <c r="G8885" s="95">
        <v>0</v>
      </c>
      <c r="H8885" s="93" t="s">
        <v>8976</v>
      </c>
      <c r="I8885" s="93" t="s">
        <v>23906</v>
      </c>
      <c r="J8885" s="93" t="s">
        <v>20860</v>
      </c>
      <c r="K8885" s="93" t="s">
        <v>4714</v>
      </c>
      <c r="L8885" s="14">
        <f>AND(vyberHrace&lt;&gt;"",ISNUMBER(SEARCH(vyberHrace,$B8885)))</f>
      </c>
      <c r="M8885" s="14">
        <f>AND($I8885=MID(kododd,1,2),$J8885=MID(kododd,3,3))</f>
      </c>
    </row>
    <row r="8886">
      <c r="A8886" s="95">
        <v>26237</v>
      </c>
      <c r="B8886" s="93" t="s">
        <v>11182</v>
      </c>
      <c r="C8886" s="93" t="s">
        <v>1449</v>
      </c>
      <c r="D8886" s="95">
        <v>1442</v>
      </c>
      <c r="E8886" s="95">
        <v>1686</v>
      </c>
      <c r="F8886" s="95">
        <v>346420</v>
      </c>
      <c r="G8886" s="95">
        <v>250</v>
      </c>
      <c r="H8886" s="93" t="s">
        <v>8976</v>
      </c>
      <c r="I8886" s="93" t="s">
        <v>23906</v>
      </c>
      <c r="J8886" s="93" t="s">
        <v>20866</v>
      </c>
      <c r="K8886" s="93" t="s">
        <v>1637</v>
      </c>
      <c r="L8886" s="14">
        <f>AND(vyberHrace&lt;&gt;"",ISNUMBER(SEARCH(vyberHrace,$B8886)))</f>
      </c>
      <c r="M8886" s="14">
        <f>AND($I8886=MID(kododd,1,2),$J8886=MID(kododd,3,3))</f>
      </c>
    </row>
    <row r="8887">
      <c r="A8887" s="95">
        <v>639</v>
      </c>
      <c r="B8887" s="93" t="s">
        <v>11193</v>
      </c>
      <c r="C8887" s="93" t="s">
        <v>1426</v>
      </c>
      <c r="D8887" s="95">
        <v>1864</v>
      </c>
      <c r="E8887" s="95">
        <v>1913</v>
      </c>
      <c r="F8887" s="95">
        <v>304891</v>
      </c>
      <c r="G8887" s="95">
        <v>250</v>
      </c>
      <c r="H8887" s="93" t="s">
        <v>8976</v>
      </c>
      <c r="I8887" s="93" t="s">
        <v>23906</v>
      </c>
      <c r="J8887" s="93" t="s">
        <v>20887</v>
      </c>
      <c r="K8887" s="93" t="s">
        <v>28992</v>
      </c>
      <c r="L8887" s="14">
        <f>AND(vyberHrace&lt;&gt;"",ISNUMBER(SEARCH(vyberHrace,$B8887)))</f>
      </c>
      <c r="M8887" s="14">
        <f>AND($I8887=MID(kododd,1,2),$J8887=MID(kododd,3,3))</f>
      </c>
    </row>
    <row r="8888">
      <c r="A8888" s="95">
        <v>12144</v>
      </c>
      <c r="B8888" s="93" t="s">
        <v>11203</v>
      </c>
      <c r="C8888" s="93" t="s">
        <v>1464</v>
      </c>
      <c r="D8888" s="95">
        <v>2018</v>
      </c>
      <c r="E8888" s="95">
        <v>2029</v>
      </c>
      <c r="F8888" s="95">
        <v>332119</v>
      </c>
      <c r="G8888" s="95">
        <v>250</v>
      </c>
      <c r="H8888" s="93" t="s">
        <v>8976</v>
      </c>
      <c r="I8888" s="93" t="s">
        <v>23906</v>
      </c>
      <c r="J8888" s="93" t="s">
        <v>20860</v>
      </c>
      <c r="K8888" s="93" t="s">
        <v>4714</v>
      </c>
      <c r="L8888" s="14">
        <f>AND(vyberHrace&lt;&gt;"",ISNUMBER(SEARCH(vyberHrace,$B8888)))</f>
      </c>
      <c r="M8888" s="14">
        <f>AND($I8888=MID(kododd,1,2),$J8888=MID(kododd,3,3))</f>
      </c>
    </row>
    <row r="8889">
      <c r="A8889" s="95">
        <v>33633</v>
      </c>
      <c r="B8889" s="93" t="s">
        <v>17020</v>
      </c>
      <c r="C8889" s="93" t="s">
        <v>1413</v>
      </c>
      <c r="D8889" s="95">
        <v>1617</v>
      </c>
      <c r="F8889" s="95">
        <v>387100</v>
      </c>
      <c r="G8889" s="95">
        <v>250</v>
      </c>
      <c r="H8889" s="93" t="s">
        <v>8976</v>
      </c>
      <c r="I8889" s="93" t="s">
        <v>23906</v>
      </c>
      <c r="J8889" s="93" t="s">
        <v>20870</v>
      </c>
      <c r="K8889" s="93" t="s">
        <v>3612</v>
      </c>
      <c r="L8889" s="14">
        <f>AND(vyberHrace&lt;&gt;"",ISNUMBER(SEARCH(vyberHrace,$B8889)))</f>
      </c>
      <c r="M8889" s="14">
        <f>AND($I8889=MID(kododd,1,2),$J8889=MID(kododd,3,3))</f>
      </c>
    </row>
    <row r="8890">
      <c r="A8890" s="95">
        <v>59986</v>
      </c>
      <c r="B8890" s="93" t="s">
        <v>26469</v>
      </c>
      <c r="C8890" s="93" t="s">
        <v>1424</v>
      </c>
      <c r="G8890" s="95">
        <v>0</v>
      </c>
      <c r="H8890" s="93" t="s">
        <v>8976</v>
      </c>
      <c r="I8890" s="93" t="s">
        <v>23906</v>
      </c>
      <c r="J8890" s="93" t="s">
        <v>20937</v>
      </c>
      <c r="K8890" s="93" t="s">
        <v>11257</v>
      </c>
      <c r="L8890" s="14">
        <f>AND(vyberHrace&lt;&gt;"",ISNUMBER(SEARCH(vyberHrace,$B8890)))</f>
      </c>
      <c r="M8890" s="14">
        <f>AND($I8890=MID(kododd,1,2),$J8890=MID(kododd,3,3))</f>
      </c>
    </row>
    <row r="8891">
      <c r="A8891" s="95">
        <v>62116</v>
      </c>
      <c r="B8891" s="93" t="s">
        <v>28312</v>
      </c>
      <c r="C8891" s="93" t="s">
        <v>1412</v>
      </c>
      <c r="G8891" s="95">
        <v>250</v>
      </c>
      <c r="H8891" s="93" t="s">
        <v>8976</v>
      </c>
      <c r="I8891" s="93" t="s">
        <v>23906</v>
      </c>
      <c r="J8891" s="93" t="s">
        <v>20937</v>
      </c>
      <c r="K8891" s="93" t="s">
        <v>11257</v>
      </c>
      <c r="L8891" s="14">
        <f>AND(vyberHrace&lt;&gt;"",ISNUMBER(SEARCH(vyberHrace,$B8891)))</f>
      </c>
      <c r="M8891" s="14">
        <f>AND($I8891=MID(kododd,1,2),$J8891=MID(kododd,3,3))</f>
      </c>
    </row>
    <row r="8892">
      <c r="A8892" s="95">
        <v>46453</v>
      </c>
      <c r="B8892" s="93" t="s">
        <v>11074</v>
      </c>
      <c r="C8892" s="93" t="s">
        <v>1451</v>
      </c>
      <c r="D8892" s="95">
        <v>1446</v>
      </c>
      <c r="E8892" s="95">
        <v>1618</v>
      </c>
      <c r="F8892" s="95">
        <v>23724650</v>
      </c>
      <c r="G8892" s="95">
        <v>250</v>
      </c>
      <c r="H8892" s="93" t="s">
        <v>8976</v>
      </c>
      <c r="I8892" s="93" t="s">
        <v>23906</v>
      </c>
      <c r="J8892" s="93" t="s">
        <v>20899</v>
      </c>
      <c r="K8892" s="93" t="s">
        <v>2185</v>
      </c>
      <c r="L8892" s="14">
        <f>AND(vyberHrace&lt;&gt;"",ISNUMBER(SEARCH(vyberHrace,$B8892)))</f>
      </c>
      <c r="M8892" s="14">
        <f>AND($I8892=MID(kododd,1,2),$J8892=MID(kododd,3,3))</f>
      </c>
    </row>
    <row r="8893">
      <c r="A8893" s="95">
        <v>61986</v>
      </c>
      <c r="B8893" s="93" t="s">
        <v>28191</v>
      </c>
      <c r="C8893" s="93" t="s">
        <v>1447</v>
      </c>
      <c r="E8893" s="95">
        <v>1704</v>
      </c>
      <c r="F8893" s="95">
        <v>23797681</v>
      </c>
      <c r="G8893" s="95">
        <v>250</v>
      </c>
      <c r="H8893" s="93" t="s">
        <v>8976</v>
      </c>
      <c r="I8893" s="93" t="s">
        <v>23906</v>
      </c>
      <c r="J8893" s="93" t="s">
        <v>20888</v>
      </c>
      <c r="K8893" s="93" t="s">
        <v>5174</v>
      </c>
      <c r="L8893" s="14">
        <f>AND(vyberHrace&lt;&gt;"",ISNUMBER(SEARCH(vyberHrace,$B8893)))</f>
      </c>
      <c r="M8893" s="14">
        <f>AND($I8893=MID(kododd,1,2),$J8893=MID(kododd,3,3))</f>
      </c>
    </row>
    <row r="8894">
      <c r="A8894" s="95">
        <v>47065</v>
      </c>
      <c r="B8894" s="93" t="s">
        <v>4109</v>
      </c>
      <c r="C8894" s="93" t="s">
        <v>3255</v>
      </c>
      <c r="G8894" s="95">
        <v>0</v>
      </c>
      <c r="H8894" s="93" t="s">
        <v>8976</v>
      </c>
      <c r="I8894" s="93" t="s">
        <v>23906</v>
      </c>
      <c r="J8894" s="93" t="s">
        <v>20937</v>
      </c>
      <c r="K8894" s="93" t="s">
        <v>11257</v>
      </c>
      <c r="L8894" s="14">
        <f>AND(vyberHrace&lt;&gt;"",ISNUMBER(SEARCH(vyberHrace,$B8894)))</f>
      </c>
      <c r="M8894" s="14">
        <f>AND($I8894=MID(kododd,1,2),$J8894=MID(kododd,3,3))</f>
      </c>
    </row>
    <row r="8895">
      <c r="A8895" s="95">
        <v>5460</v>
      </c>
      <c r="B8895" s="93" t="s">
        <v>5381</v>
      </c>
      <c r="C8895" s="93" t="s">
        <v>1428</v>
      </c>
      <c r="D8895" s="95">
        <v>2063</v>
      </c>
      <c r="E8895" s="95">
        <v>2082</v>
      </c>
      <c r="F8895" s="95">
        <v>313700</v>
      </c>
      <c r="G8895" s="95">
        <v>250</v>
      </c>
      <c r="H8895" s="93" t="s">
        <v>8976</v>
      </c>
      <c r="I8895" s="93" t="s">
        <v>23906</v>
      </c>
      <c r="J8895" s="93" t="s">
        <v>20866</v>
      </c>
      <c r="K8895" s="93" t="s">
        <v>1637</v>
      </c>
      <c r="L8895" s="14">
        <f>AND(vyberHrace&lt;&gt;"",ISNUMBER(SEARCH(vyberHrace,$B8895)))</f>
      </c>
      <c r="M8895" s="14">
        <f>AND($I8895=MID(kododd,1,2),$J8895=MID(kododd,3,3))</f>
      </c>
    </row>
    <row r="8896">
      <c r="A8896" s="95">
        <v>44754</v>
      </c>
      <c r="B8896" s="93" t="s">
        <v>5381</v>
      </c>
      <c r="C8896" s="93" t="s">
        <v>1402</v>
      </c>
      <c r="D8896" s="95">
        <v>1258</v>
      </c>
      <c r="E8896" s="95">
        <v>1499</v>
      </c>
      <c r="F8896" s="95">
        <v>23730757</v>
      </c>
      <c r="G8896" s="95">
        <v>250</v>
      </c>
      <c r="H8896" s="93" t="s">
        <v>8976</v>
      </c>
      <c r="I8896" s="93" t="s">
        <v>23906</v>
      </c>
      <c r="J8896" s="93" t="s">
        <v>20866</v>
      </c>
      <c r="K8896" s="93" t="s">
        <v>1637</v>
      </c>
      <c r="L8896" s="14">
        <f>AND(vyberHrace&lt;&gt;"",ISNUMBER(SEARCH(vyberHrace,$B8896)))</f>
      </c>
      <c r="M8896" s="14">
        <f>AND($I8896=MID(kododd,1,2),$J8896=MID(kododd,3,3))</f>
      </c>
    </row>
    <row r="8897">
      <c r="A8897" s="95">
        <v>470</v>
      </c>
      <c r="B8897" s="93" t="s">
        <v>12580</v>
      </c>
      <c r="C8897" s="93" t="s">
        <v>1435</v>
      </c>
      <c r="D8897" s="95">
        <v>1919</v>
      </c>
      <c r="E8897" s="95">
        <v>1889</v>
      </c>
      <c r="F8897" s="95">
        <v>327220</v>
      </c>
      <c r="G8897" s="95">
        <v>0</v>
      </c>
      <c r="H8897" s="93" t="s">
        <v>8976</v>
      </c>
      <c r="I8897" s="93" t="s">
        <v>23906</v>
      </c>
      <c r="J8897" s="93" t="s">
        <v>20844</v>
      </c>
      <c r="K8897" s="93" t="s">
        <v>403</v>
      </c>
      <c r="L8897" s="14">
        <f>AND(vyberHrace&lt;&gt;"",ISNUMBER(SEARCH(vyberHrace,$B8897)))</f>
      </c>
      <c r="M8897" s="14">
        <f>AND($I8897=MID(kododd,1,2),$J8897=MID(kododd,3,3))</f>
      </c>
    </row>
    <row r="8898">
      <c r="A8898" s="95">
        <v>60472</v>
      </c>
      <c r="B8898" s="93" t="s">
        <v>26906</v>
      </c>
      <c r="C8898" s="93" t="s">
        <v>1406</v>
      </c>
      <c r="F8898" s="95">
        <v>23788089</v>
      </c>
      <c r="G8898" s="95">
        <v>250</v>
      </c>
      <c r="H8898" s="93" t="s">
        <v>8976</v>
      </c>
      <c r="I8898" s="93" t="s">
        <v>23906</v>
      </c>
      <c r="J8898" s="93" t="s">
        <v>20845</v>
      </c>
      <c r="K8898" s="93" t="s">
        <v>4893</v>
      </c>
      <c r="L8898" s="14">
        <f>AND(vyberHrace&lt;&gt;"",ISNUMBER(SEARCH(vyberHrace,$B8898)))</f>
      </c>
      <c r="M8898" s="14">
        <f>AND($I8898=MID(kododd,1,2),$J8898=MID(kododd,3,3))</f>
      </c>
    </row>
    <row r="8899">
      <c r="A8899" s="95">
        <v>30969</v>
      </c>
      <c r="B8899" s="93" t="s">
        <v>97</v>
      </c>
      <c r="C8899" s="93" t="s">
        <v>1413</v>
      </c>
      <c r="D8899" s="95">
        <v>1491</v>
      </c>
      <c r="E8899" s="95">
        <v>1622</v>
      </c>
      <c r="F8899" s="95">
        <v>23735651</v>
      </c>
      <c r="G8899" s="95">
        <v>250</v>
      </c>
      <c r="H8899" s="93" t="s">
        <v>8976</v>
      </c>
      <c r="I8899" s="93" t="s">
        <v>23906</v>
      </c>
      <c r="J8899" s="93" t="s">
        <v>20887</v>
      </c>
      <c r="K8899" s="93" t="s">
        <v>28992</v>
      </c>
      <c r="L8899" s="14">
        <f>AND(vyberHrace&lt;&gt;"",ISNUMBER(SEARCH(vyberHrace,$B8899)))</f>
      </c>
      <c r="M8899" s="14">
        <f>AND($I8899=MID(kododd,1,2),$J8899=MID(kododd,3,3))</f>
      </c>
    </row>
    <row r="8900">
      <c r="A8900" s="95">
        <v>12063</v>
      </c>
      <c r="B8900" s="93" t="s">
        <v>5450</v>
      </c>
      <c r="C8900" s="93" t="s">
        <v>1443</v>
      </c>
      <c r="D8900" s="95">
        <v>1480</v>
      </c>
      <c r="E8900" s="95">
        <v>1620</v>
      </c>
      <c r="F8900" s="95">
        <v>321796</v>
      </c>
      <c r="G8900" s="95">
        <v>250</v>
      </c>
      <c r="H8900" s="93" t="s">
        <v>8976</v>
      </c>
      <c r="I8900" s="93" t="s">
        <v>23906</v>
      </c>
      <c r="J8900" s="93" t="s">
        <v>20887</v>
      </c>
      <c r="K8900" s="93" t="s">
        <v>28992</v>
      </c>
      <c r="L8900" s="14">
        <f>AND(vyberHrace&lt;&gt;"",ISNUMBER(SEARCH(vyberHrace,$B8900)))</f>
      </c>
      <c r="M8900" s="14">
        <f>AND($I8900=MID(kododd,1,2),$J8900=MID(kododd,3,3))</f>
      </c>
    </row>
    <row r="8901">
      <c r="A8901" s="95">
        <v>15493</v>
      </c>
      <c r="B8901" s="93" t="s">
        <v>5463</v>
      </c>
      <c r="C8901" s="93" t="s">
        <v>1436</v>
      </c>
      <c r="D8901" s="95">
        <v>1991</v>
      </c>
      <c r="E8901" s="95">
        <v>1999</v>
      </c>
      <c r="F8901" s="95">
        <v>324663</v>
      </c>
      <c r="G8901" s="95">
        <v>250</v>
      </c>
      <c r="H8901" s="93" t="s">
        <v>8976</v>
      </c>
      <c r="I8901" s="93" t="s">
        <v>23906</v>
      </c>
      <c r="J8901" s="93" t="s">
        <v>20860</v>
      </c>
      <c r="K8901" s="93" t="s">
        <v>4714</v>
      </c>
      <c r="L8901" s="14">
        <f>AND(vyberHrace&lt;&gt;"",ISNUMBER(SEARCH(vyberHrace,$B8901)))</f>
      </c>
      <c r="M8901" s="14">
        <f>AND($I8901=MID(kododd,1,2),$J8901=MID(kododd,3,3))</f>
      </c>
    </row>
    <row r="8902">
      <c r="A8902" s="95">
        <v>62117</v>
      </c>
      <c r="B8902" s="93" t="s">
        <v>28313</v>
      </c>
      <c r="C8902" s="93" t="s">
        <v>1412</v>
      </c>
      <c r="D8902" s="95">
        <v>1386</v>
      </c>
      <c r="E8902" s="95">
        <v>1559</v>
      </c>
      <c r="F8902" s="95">
        <v>571001042</v>
      </c>
      <c r="G8902" s="95">
        <v>250</v>
      </c>
      <c r="H8902" s="93" t="s">
        <v>8976</v>
      </c>
      <c r="I8902" s="93" t="s">
        <v>23906</v>
      </c>
      <c r="J8902" s="93" t="s">
        <v>20937</v>
      </c>
      <c r="K8902" s="93" t="s">
        <v>11257</v>
      </c>
      <c r="L8902" s="14">
        <f>AND(vyberHrace&lt;&gt;"",ISNUMBER(SEARCH(vyberHrace,$B8902)))</f>
      </c>
      <c r="M8902" s="14">
        <f>AND($I8902=MID(kododd,1,2),$J8902=MID(kododd,3,3))</f>
      </c>
    </row>
    <row r="8903">
      <c r="A8903" s="95">
        <v>59212</v>
      </c>
      <c r="B8903" s="93" t="s">
        <v>25643</v>
      </c>
      <c r="C8903" s="93" t="s">
        <v>1424</v>
      </c>
      <c r="F8903" s="95">
        <v>23796049</v>
      </c>
      <c r="G8903" s="95">
        <v>250</v>
      </c>
      <c r="H8903" s="93" t="s">
        <v>8976</v>
      </c>
      <c r="I8903" s="93" t="s">
        <v>23906</v>
      </c>
      <c r="J8903" s="93" t="s">
        <v>20937</v>
      </c>
      <c r="K8903" s="93" t="s">
        <v>11257</v>
      </c>
      <c r="L8903" s="14">
        <f>AND(vyberHrace&lt;&gt;"",ISNUMBER(SEARCH(vyberHrace,$B8903)))</f>
      </c>
      <c r="M8903" s="14">
        <f>AND($I8903=MID(kododd,1,2),$J8903=MID(kododd,3,3))</f>
      </c>
    </row>
    <row r="8904">
      <c r="A8904" s="95">
        <v>5462</v>
      </c>
      <c r="B8904" s="93" t="s">
        <v>6176</v>
      </c>
      <c r="C8904" s="93" t="s">
        <v>1440</v>
      </c>
      <c r="D8904" s="95">
        <v>1968</v>
      </c>
      <c r="E8904" s="95">
        <v>1985</v>
      </c>
      <c r="F8904" s="95">
        <v>326933</v>
      </c>
      <c r="G8904" s="95">
        <v>250</v>
      </c>
      <c r="H8904" s="93" t="s">
        <v>8976</v>
      </c>
      <c r="I8904" s="93" t="s">
        <v>23906</v>
      </c>
      <c r="J8904" s="93" t="s">
        <v>20866</v>
      </c>
      <c r="K8904" s="93" t="s">
        <v>1637</v>
      </c>
      <c r="L8904" s="14">
        <f>AND(vyberHrace&lt;&gt;"",ISNUMBER(SEARCH(vyberHrace,$B8904)))</f>
      </c>
      <c r="M8904" s="14">
        <f>AND($I8904=MID(kododd,1,2),$J8904=MID(kododd,3,3))</f>
      </c>
    </row>
    <row r="8905">
      <c r="A8905" s="95">
        <v>32082</v>
      </c>
      <c r="B8905" s="93" t="s">
        <v>29984</v>
      </c>
      <c r="C8905" s="93" t="s">
        <v>1475</v>
      </c>
      <c r="E8905" s="95">
        <v>1767</v>
      </c>
      <c r="F8905" s="95">
        <v>23714603</v>
      </c>
      <c r="G8905" s="95">
        <v>250</v>
      </c>
      <c r="H8905" s="93" t="s">
        <v>8976</v>
      </c>
      <c r="I8905" s="93" t="s">
        <v>23906</v>
      </c>
      <c r="J8905" s="93" t="s">
        <v>20870</v>
      </c>
      <c r="K8905" s="93" t="s">
        <v>3612</v>
      </c>
      <c r="L8905" s="14">
        <f>AND(vyberHrace&lt;&gt;"",ISNUMBER(SEARCH(vyberHrace,$B8905)))</f>
      </c>
      <c r="M8905" s="14">
        <f>AND($I8905=MID(kododd,1,2),$J8905=MID(kododd,3,3))</f>
      </c>
    </row>
    <row r="8906">
      <c r="A8906" s="95">
        <v>63230</v>
      </c>
      <c r="B8906" s="93" t="s">
        <v>29005</v>
      </c>
      <c r="C8906" s="93" t="s">
        <v>1424</v>
      </c>
      <c r="G8906" s="95">
        <v>250</v>
      </c>
      <c r="H8906" s="93" t="s">
        <v>8976</v>
      </c>
      <c r="I8906" s="93" t="s">
        <v>23906</v>
      </c>
      <c r="J8906" s="93" t="s">
        <v>20888</v>
      </c>
      <c r="K8906" s="93" t="s">
        <v>5174</v>
      </c>
      <c r="L8906" s="14">
        <f>AND(vyberHrace&lt;&gt;"",ISNUMBER(SEARCH(vyberHrace,$B8906)))</f>
      </c>
      <c r="M8906" s="14">
        <f>AND($I8906=MID(kododd,1,2),$J8906=MID(kododd,3,3))</f>
      </c>
    </row>
    <row r="8907">
      <c r="A8907" s="95">
        <v>59211</v>
      </c>
      <c r="B8907" s="93" t="s">
        <v>25642</v>
      </c>
      <c r="C8907" s="93" t="s">
        <v>1422</v>
      </c>
      <c r="D8907" s="95">
        <v>1552</v>
      </c>
      <c r="E8907" s="95">
        <v>1727</v>
      </c>
      <c r="F8907" s="95">
        <v>23790008</v>
      </c>
      <c r="G8907" s="95">
        <v>250</v>
      </c>
      <c r="H8907" s="93" t="s">
        <v>8976</v>
      </c>
      <c r="I8907" s="93" t="s">
        <v>23906</v>
      </c>
      <c r="J8907" s="93" t="s">
        <v>20937</v>
      </c>
      <c r="K8907" s="93" t="s">
        <v>11257</v>
      </c>
      <c r="L8907" s="14">
        <f>AND(vyberHrace&lt;&gt;"",ISNUMBER(SEARCH(vyberHrace,$B8907)))</f>
      </c>
      <c r="M8907" s="14">
        <f>AND($I8907=MID(kododd,1,2),$J8907=MID(kododd,3,3))</f>
      </c>
    </row>
    <row r="8908">
      <c r="A8908" s="95">
        <v>5463</v>
      </c>
      <c r="B8908" s="93" t="s">
        <v>14694</v>
      </c>
      <c r="C8908" s="93" t="s">
        <v>1427</v>
      </c>
      <c r="D8908" s="95">
        <v>1921</v>
      </c>
      <c r="E8908" s="95">
        <v>1947</v>
      </c>
      <c r="F8908" s="95">
        <v>363162</v>
      </c>
      <c r="G8908" s="95">
        <v>0</v>
      </c>
      <c r="H8908" s="93" t="s">
        <v>8976</v>
      </c>
      <c r="I8908" s="93" t="s">
        <v>23906</v>
      </c>
      <c r="J8908" s="93" t="s">
        <v>20908</v>
      </c>
      <c r="K8908" s="93" t="s">
        <v>14695</v>
      </c>
      <c r="L8908" s="14">
        <f>AND(vyberHrace&lt;&gt;"",ISNUMBER(SEARCH(vyberHrace,$B8908)))</f>
      </c>
      <c r="M8908" s="14">
        <f>AND($I8908=MID(kododd,1,2),$J8908=MID(kododd,3,3))</f>
      </c>
    </row>
    <row r="8909">
      <c r="A8909" s="95">
        <v>57959</v>
      </c>
      <c r="B8909" s="93" t="s">
        <v>24500</v>
      </c>
      <c r="C8909" s="93" t="s">
        <v>1411</v>
      </c>
      <c r="G8909" s="95">
        <v>0</v>
      </c>
      <c r="H8909" s="93" t="s">
        <v>8976</v>
      </c>
      <c r="I8909" s="93" t="s">
        <v>23906</v>
      </c>
      <c r="J8909" s="93" t="s">
        <v>20937</v>
      </c>
      <c r="K8909" s="93" t="s">
        <v>11257</v>
      </c>
      <c r="L8909" s="14">
        <f>AND(vyberHrace&lt;&gt;"",ISNUMBER(SEARCH(vyberHrace,$B8909)))</f>
      </c>
      <c r="M8909" s="14">
        <f>AND($I8909=MID(kododd,1,2),$J8909=MID(kododd,3,3))</f>
      </c>
    </row>
    <row r="8910">
      <c r="A8910" s="95">
        <v>62468</v>
      </c>
      <c r="B8910" s="93" t="s">
        <v>29006</v>
      </c>
      <c r="C8910" s="93" t="s">
        <v>1486</v>
      </c>
      <c r="G8910" s="95">
        <v>250</v>
      </c>
      <c r="H8910" s="93" t="s">
        <v>8976</v>
      </c>
      <c r="I8910" s="93" t="s">
        <v>23906</v>
      </c>
      <c r="J8910" s="93" t="s">
        <v>20860</v>
      </c>
      <c r="K8910" s="93" t="s">
        <v>4714</v>
      </c>
      <c r="L8910" s="14">
        <f>AND(vyberHrace&lt;&gt;"",ISNUMBER(SEARCH(vyberHrace,$B8910)))</f>
      </c>
      <c r="M8910" s="14">
        <f>AND($I8910=MID(kododd,1,2),$J8910=MID(kododd,3,3))</f>
      </c>
    </row>
    <row r="8911">
      <c r="A8911" s="95">
        <v>14924</v>
      </c>
      <c r="B8911" s="93" t="s">
        <v>7374</v>
      </c>
      <c r="C8911" s="93" t="s">
        <v>1413</v>
      </c>
      <c r="D8911" s="95">
        <v>1546</v>
      </c>
      <c r="E8911" s="95">
        <v>1701</v>
      </c>
      <c r="F8911" s="95">
        <v>355925</v>
      </c>
      <c r="G8911" s="95">
        <v>250</v>
      </c>
      <c r="H8911" s="93" t="s">
        <v>8976</v>
      </c>
      <c r="I8911" s="93" t="s">
        <v>23906</v>
      </c>
      <c r="J8911" s="93" t="s">
        <v>20905</v>
      </c>
      <c r="K8911" s="93" t="s">
        <v>1496</v>
      </c>
      <c r="L8911" s="14">
        <f>AND(vyberHrace&lt;&gt;"",ISNUMBER(SEARCH(vyberHrace,$B8911)))</f>
      </c>
      <c r="M8911" s="14">
        <f>AND($I8911=MID(kododd,1,2),$J8911=MID(kododd,3,3))</f>
      </c>
    </row>
    <row r="8912">
      <c r="A8912" s="95">
        <v>57532</v>
      </c>
      <c r="B8912" s="93" t="s">
        <v>22163</v>
      </c>
      <c r="C8912" s="93" t="s">
        <v>1412</v>
      </c>
      <c r="D8912" s="95">
        <v>1515</v>
      </c>
      <c r="E8912" s="95">
        <v>1568</v>
      </c>
      <c r="F8912" s="95">
        <v>23768762</v>
      </c>
      <c r="G8912" s="95">
        <v>250</v>
      </c>
      <c r="H8912" s="93" t="s">
        <v>8976</v>
      </c>
      <c r="I8912" s="93" t="s">
        <v>23906</v>
      </c>
      <c r="J8912" s="93" t="s">
        <v>20866</v>
      </c>
      <c r="K8912" s="93" t="s">
        <v>1637</v>
      </c>
      <c r="L8912" s="14">
        <f>AND(vyberHrace&lt;&gt;"",ISNUMBER(SEARCH(vyberHrace,$B8912)))</f>
      </c>
      <c r="M8912" s="14">
        <f>AND($I8912=MID(kododd,1,2),$J8912=MID(kododd,3,3))</f>
      </c>
    </row>
    <row r="8913">
      <c r="A8913" s="95">
        <v>7553</v>
      </c>
      <c r="B8913" s="93" t="s">
        <v>10224</v>
      </c>
      <c r="C8913" s="93" t="s">
        <v>1401</v>
      </c>
      <c r="D8913" s="95">
        <v>1550</v>
      </c>
      <c r="E8913" s="95">
        <v>1710</v>
      </c>
      <c r="F8913" s="95">
        <v>369977</v>
      </c>
      <c r="G8913" s="95">
        <v>250</v>
      </c>
      <c r="H8913" s="93" t="s">
        <v>8976</v>
      </c>
      <c r="I8913" s="93" t="s">
        <v>23906</v>
      </c>
      <c r="J8913" s="93" t="s">
        <v>20888</v>
      </c>
      <c r="K8913" s="93" t="s">
        <v>5174</v>
      </c>
      <c r="L8913" s="14">
        <f>AND(vyberHrace&lt;&gt;"",ISNUMBER(SEARCH(vyberHrace,$B8913)))</f>
      </c>
      <c r="M8913" s="14">
        <f>AND($I8913=MID(kododd,1,2),$J8913=MID(kododd,3,3))</f>
      </c>
    </row>
    <row r="8914">
      <c r="A8914" s="95">
        <v>12064</v>
      </c>
      <c r="B8914" s="93" t="s">
        <v>10234</v>
      </c>
      <c r="C8914" s="93" t="s">
        <v>1407</v>
      </c>
      <c r="D8914" s="95">
        <v>1593</v>
      </c>
      <c r="E8914" s="95">
        <v>1762</v>
      </c>
      <c r="F8914" s="95">
        <v>380601</v>
      </c>
      <c r="G8914" s="95">
        <v>0</v>
      </c>
      <c r="H8914" s="93" t="s">
        <v>8976</v>
      </c>
      <c r="I8914" s="93" t="s">
        <v>23906</v>
      </c>
      <c r="J8914" s="93" t="s">
        <v>20908</v>
      </c>
      <c r="K8914" s="93" t="s">
        <v>14695</v>
      </c>
      <c r="L8914" s="14">
        <f>AND(vyberHrace&lt;&gt;"",ISNUMBER(SEARCH(vyberHrace,$B8914)))</f>
      </c>
      <c r="M8914" s="14">
        <f>AND($I8914=MID(kododd,1,2),$J8914=MID(kododd,3,3))</f>
      </c>
    </row>
    <row r="8915">
      <c r="A8915" s="95">
        <v>8634</v>
      </c>
      <c r="B8915" s="93" t="s">
        <v>14810</v>
      </c>
      <c r="C8915" s="93" t="s">
        <v>1451</v>
      </c>
      <c r="D8915" s="95">
        <v>1600</v>
      </c>
      <c r="E8915" s="95">
        <v>1746</v>
      </c>
      <c r="F8915" s="95">
        <v>344443</v>
      </c>
      <c r="G8915" s="95">
        <v>250</v>
      </c>
      <c r="H8915" s="93" t="s">
        <v>8976</v>
      </c>
      <c r="I8915" s="93" t="s">
        <v>23906</v>
      </c>
      <c r="J8915" s="93" t="s">
        <v>20887</v>
      </c>
      <c r="K8915" s="93" t="s">
        <v>28992</v>
      </c>
      <c r="L8915" s="14">
        <f>AND(vyberHrace&lt;&gt;"",ISNUMBER(SEARCH(vyberHrace,$B8915)))</f>
      </c>
      <c r="M8915" s="14">
        <f>AND($I8915=MID(kododd,1,2),$J8915=MID(kododd,3,3))</f>
      </c>
    </row>
    <row r="8916">
      <c r="A8916" s="95">
        <v>63178</v>
      </c>
      <c r="B8916" s="93" t="s">
        <v>29007</v>
      </c>
      <c r="C8916" s="93" t="s">
        <v>1420</v>
      </c>
      <c r="D8916" s="95">
        <v>1022</v>
      </c>
      <c r="F8916" s="95">
        <v>571005480</v>
      </c>
      <c r="G8916" s="95">
        <v>250</v>
      </c>
      <c r="H8916" s="93" t="s">
        <v>8976</v>
      </c>
      <c r="I8916" s="93" t="s">
        <v>23906</v>
      </c>
      <c r="J8916" s="93" t="s">
        <v>20937</v>
      </c>
      <c r="K8916" s="93" t="s">
        <v>11257</v>
      </c>
      <c r="L8916" s="14">
        <f>AND(vyberHrace&lt;&gt;"",ISNUMBER(SEARCH(vyberHrace,$B8916)))</f>
      </c>
      <c r="M8916" s="14">
        <f>AND($I8916=MID(kododd,1,2),$J8916=MID(kododd,3,3))</f>
      </c>
    </row>
    <row r="8917">
      <c r="A8917" s="95">
        <v>56674</v>
      </c>
      <c r="B8917" s="93" t="s">
        <v>26238</v>
      </c>
      <c r="C8917" s="93" t="s">
        <v>1450</v>
      </c>
      <c r="D8917" s="95">
        <v>1087</v>
      </c>
      <c r="F8917" s="95">
        <v>23783206</v>
      </c>
      <c r="G8917" s="95">
        <v>250</v>
      </c>
      <c r="H8917" s="93" t="s">
        <v>8976</v>
      </c>
      <c r="I8917" s="93" t="s">
        <v>23906</v>
      </c>
      <c r="J8917" s="93" t="s">
        <v>20872</v>
      </c>
      <c r="K8917" s="93" t="s">
        <v>5100</v>
      </c>
      <c r="L8917" s="14">
        <f>AND(vyberHrace&lt;&gt;"",ISNUMBER(SEARCH(vyberHrace,$B8917)))</f>
      </c>
      <c r="M8917" s="14">
        <f>AND($I8917=MID(kododd,1,2),$J8917=MID(kododd,3,3))</f>
      </c>
    </row>
    <row r="8918">
      <c r="A8918" s="95">
        <v>52672</v>
      </c>
      <c r="B8918" s="93" t="s">
        <v>1624</v>
      </c>
      <c r="C8918" s="93" t="s">
        <v>1406</v>
      </c>
      <c r="D8918" s="95">
        <v>1041</v>
      </c>
      <c r="F8918" s="95">
        <v>23743816</v>
      </c>
      <c r="G8918" s="95">
        <v>0</v>
      </c>
      <c r="H8918" s="93" t="s">
        <v>8976</v>
      </c>
      <c r="I8918" s="93" t="s">
        <v>23906</v>
      </c>
      <c r="J8918" s="93" t="s">
        <v>20872</v>
      </c>
      <c r="K8918" s="93" t="s">
        <v>5100</v>
      </c>
      <c r="L8918" s="14">
        <f>AND(vyberHrace&lt;&gt;"",ISNUMBER(SEARCH(vyberHrace,$B8918)))</f>
      </c>
      <c r="M8918" s="14">
        <f>AND($I8918=MID(kododd,1,2),$J8918=MID(kododd,3,3))</f>
      </c>
    </row>
    <row r="8919">
      <c r="A8919" s="95">
        <v>51656</v>
      </c>
      <c r="B8919" s="93" t="s">
        <v>1549</v>
      </c>
      <c r="C8919" s="93" t="s">
        <v>1416</v>
      </c>
      <c r="D8919" s="95">
        <v>1137</v>
      </c>
      <c r="E8919" s="95">
        <v>1529</v>
      </c>
      <c r="F8919" s="95">
        <v>23780045</v>
      </c>
      <c r="G8919" s="95">
        <v>0</v>
      </c>
      <c r="H8919" s="93" t="s">
        <v>8976</v>
      </c>
      <c r="I8919" s="93" t="s">
        <v>23906</v>
      </c>
      <c r="J8919" s="93" t="s">
        <v>20937</v>
      </c>
      <c r="K8919" s="93" t="s">
        <v>11257</v>
      </c>
      <c r="L8919" s="14">
        <f>AND(vyberHrace&lt;&gt;"",ISNUMBER(SEARCH(vyberHrace,$B8919)))</f>
      </c>
      <c r="M8919" s="14">
        <f>AND($I8919=MID(kododd,1,2),$J8919=MID(kododd,3,3))</f>
      </c>
    </row>
    <row r="8920">
      <c r="A8920" s="95">
        <v>53043</v>
      </c>
      <c r="B8920" s="93" t="s">
        <v>17534</v>
      </c>
      <c r="C8920" s="93" t="s">
        <v>1443</v>
      </c>
      <c r="G8920" s="95">
        <v>0</v>
      </c>
      <c r="H8920" s="93" t="s">
        <v>8976</v>
      </c>
      <c r="I8920" s="93" t="s">
        <v>23906</v>
      </c>
      <c r="J8920" s="93" t="s">
        <v>20866</v>
      </c>
      <c r="K8920" s="93" t="s">
        <v>1637</v>
      </c>
      <c r="L8920" s="14">
        <f>AND(vyberHrace&lt;&gt;"",ISNUMBER(SEARCH(vyberHrace,$B8920)))</f>
      </c>
      <c r="M8920" s="14">
        <f>AND($I8920=MID(kododd,1,2),$J8920=MID(kododd,3,3))</f>
      </c>
    </row>
    <row r="8921">
      <c r="A8921" s="95">
        <v>35995</v>
      </c>
      <c r="B8921" s="93" t="s">
        <v>13459</v>
      </c>
      <c r="C8921" s="93" t="s">
        <v>1446</v>
      </c>
      <c r="D8921" s="95">
        <v>1770</v>
      </c>
      <c r="E8921" s="95">
        <v>1893</v>
      </c>
      <c r="F8921" s="95">
        <v>350192</v>
      </c>
      <c r="G8921" s="95">
        <v>0</v>
      </c>
      <c r="H8921" s="93" t="s">
        <v>8976</v>
      </c>
      <c r="I8921" s="93" t="s">
        <v>23906</v>
      </c>
      <c r="J8921" s="93" t="s">
        <v>20844</v>
      </c>
      <c r="K8921" s="93" t="s">
        <v>403</v>
      </c>
      <c r="L8921" s="14">
        <f>AND(vyberHrace&lt;&gt;"",ISNUMBER(SEARCH(vyberHrace,$B8921)))</f>
      </c>
      <c r="M8921" s="14">
        <f>AND($I8921=MID(kododd,1,2),$J8921=MID(kododd,3,3))</f>
      </c>
    </row>
    <row r="8922">
      <c r="A8922" s="95">
        <v>45060</v>
      </c>
      <c r="B8922" s="93" t="s">
        <v>13484</v>
      </c>
      <c r="C8922" s="93" t="s">
        <v>3255</v>
      </c>
      <c r="G8922" s="95">
        <v>0</v>
      </c>
      <c r="H8922" s="93" t="s">
        <v>8976</v>
      </c>
      <c r="I8922" s="93" t="s">
        <v>23906</v>
      </c>
      <c r="J8922" s="93" t="s">
        <v>20937</v>
      </c>
      <c r="K8922" s="93" t="s">
        <v>11257</v>
      </c>
      <c r="L8922" s="14">
        <f>AND(vyberHrace&lt;&gt;"",ISNUMBER(SEARCH(vyberHrace,$B8922)))</f>
      </c>
      <c r="M8922" s="14">
        <f>AND($I8922=MID(kododd,1,2),$J8922=MID(kododd,3,3))</f>
      </c>
    </row>
    <row r="8923">
      <c r="A8923" s="95">
        <v>7554</v>
      </c>
      <c r="B8923" s="93" t="s">
        <v>5985</v>
      </c>
      <c r="C8923" s="93" t="s">
        <v>1413</v>
      </c>
      <c r="D8923" s="95">
        <v>1854</v>
      </c>
      <c r="F8923" s="95">
        <v>339733</v>
      </c>
      <c r="G8923" s="95">
        <v>0</v>
      </c>
      <c r="H8923" s="93" t="s">
        <v>8976</v>
      </c>
      <c r="I8923" s="93" t="s">
        <v>23906</v>
      </c>
      <c r="J8923" s="93" t="s">
        <v>20872</v>
      </c>
      <c r="K8923" s="93" t="s">
        <v>5100</v>
      </c>
      <c r="L8923" s="14">
        <f>AND(vyberHrace&lt;&gt;"",ISNUMBER(SEARCH(vyberHrace,$B8923)))</f>
      </c>
      <c r="M8923" s="14">
        <f>AND($I8923=MID(kododd,1,2),$J8923=MID(kododd,3,3))</f>
      </c>
    </row>
    <row r="8924">
      <c r="A8924" s="95">
        <v>52547</v>
      </c>
      <c r="B8924" s="93" t="s">
        <v>5988</v>
      </c>
      <c r="C8924" s="93" t="s">
        <v>1412</v>
      </c>
      <c r="G8924" s="95">
        <v>0</v>
      </c>
      <c r="H8924" s="93" t="s">
        <v>8976</v>
      </c>
      <c r="I8924" s="93" t="s">
        <v>23906</v>
      </c>
      <c r="J8924" s="93" t="s">
        <v>20845</v>
      </c>
      <c r="K8924" s="93" t="s">
        <v>4893</v>
      </c>
      <c r="L8924" s="14">
        <f>AND(vyberHrace&lt;&gt;"",ISNUMBER(SEARCH(vyberHrace,$B8924)))</f>
      </c>
      <c r="M8924" s="14">
        <f>AND($I8924=MID(kododd,1,2),$J8924=MID(kododd,3,3))</f>
      </c>
    </row>
    <row r="8925">
      <c r="A8925" s="95">
        <v>50584</v>
      </c>
      <c r="B8925" s="93" t="s">
        <v>2190</v>
      </c>
      <c r="C8925" s="93" t="s">
        <v>1422</v>
      </c>
      <c r="F8925" s="95">
        <v>23747706</v>
      </c>
      <c r="G8925" s="95">
        <v>250</v>
      </c>
      <c r="H8925" s="93" t="s">
        <v>8976</v>
      </c>
      <c r="I8925" s="93" t="s">
        <v>23906</v>
      </c>
      <c r="J8925" s="93" t="s">
        <v>20845</v>
      </c>
      <c r="K8925" s="93" t="s">
        <v>4893</v>
      </c>
      <c r="L8925" s="14">
        <f>AND(vyberHrace&lt;&gt;"",ISNUMBER(SEARCH(vyberHrace,$B8925)))</f>
      </c>
      <c r="M8925" s="14">
        <f>AND($I8925=MID(kododd,1,2),$J8925=MID(kododd,3,3))</f>
      </c>
    </row>
    <row r="8926">
      <c r="A8926" s="95">
        <v>61325</v>
      </c>
      <c r="B8926" s="93" t="s">
        <v>27528</v>
      </c>
      <c r="C8926" s="93" t="s">
        <v>1406</v>
      </c>
      <c r="F8926" s="95">
        <v>23796073</v>
      </c>
      <c r="G8926" s="95">
        <v>0</v>
      </c>
      <c r="H8926" s="93" t="s">
        <v>8976</v>
      </c>
      <c r="I8926" s="93" t="s">
        <v>23906</v>
      </c>
      <c r="J8926" s="93" t="s">
        <v>20872</v>
      </c>
      <c r="K8926" s="93" t="s">
        <v>5100</v>
      </c>
      <c r="L8926" s="14">
        <f>AND(vyberHrace&lt;&gt;"",ISNUMBER(SEARCH(vyberHrace,$B8926)))</f>
      </c>
      <c r="M8926" s="14">
        <f>AND($I8926=MID(kododd,1,2),$J8926=MID(kododd,3,3))</f>
      </c>
    </row>
    <row r="8927">
      <c r="A8927" s="95">
        <v>17896</v>
      </c>
      <c r="B8927" s="93" t="s">
        <v>6219</v>
      </c>
      <c r="C8927" s="93" t="s">
        <v>1447</v>
      </c>
      <c r="D8927" s="95">
        <v>1621</v>
      </c>
      <c r="E8927" s="95">
        <v>1716</v>
      </c>
      <c r="F8927" s="95">
        <v>387118</v>
      </c>
      <c r="G8927" s="95">
        <v>250</v>
      </c>
      <c r="H8927" s="93" t="s">
        <v>8976</v>
      </c>
      <c r="I8927" s="93" t="s">
        <v>23906</v>
      </c>
      <c r="J8927" s="93" t="s">
        <v>20870</v>
      </c>
      <c r="K8927" s="93" t="s">
        <v>3612</v>
      </c>
      <c r="L8927" s="14">
        <f>AND(vyberHrace&lt;&gt;"",ISNUMBER(SEARCH(vyberHrace,$B8927)))</f>
      </c>
      <c r="M8927" s="14">
        <f>AND($I8927=MID(kododd,1,2),$J8927=MID(kododd,3,3))</f>
      </c>
    </row>
    <row r="8928">
      <c r="A8928" s="95">
        <v>61724</v>
      </c>
      <c r="B8928" s="93" t="s">
        <v>27876</v>
      </c>
      <c r="C8928" s="93" t="s">
        <v>1406</v>
      </c>
      <c r="F8928" s="95">
        <v>23792620</v>
      </c>
      <c r="G8928" s="95">
        <v>250</v>
      </c>
      <c r="H8928" s="93" t="s">
        <v>8976</v>
      </c>
      <c r="I8928" s="93" t="s">
        <v>23906</v>
      </c>
      <c r="J8928" s="93" t="s">
        <v>20937</v>
      </c>
      <c r="K8928" s="93" t="s">
        <v>11257</v>
      </c>
      <c r="L8928" s="14">
        <f>AND(vyberHrace&lt;&gt;"",ISNUMBER(SEARCH(vyberHrace,$B8928)))</f>
      </c>
      <c r="M8928" s="14">
        <f>AND($I8928=MID(kododd,1,2),$J8928=MID(kododd,3,3))</f>
      </c>
    </row>
    <row r="8929">
      <c r="A8929" s="95">
        <v>41761</v>
      </c>
      <c r="B8929" s="93" t="s">
        <v>4569</v>
      </c>
      <c r="C8929" s="93" t="s">
        <v>1400</v>
      </c>
      <c r="D8929" s="95">
        <v>1836</v>
      </c>
      <c r="E8929" s="95">
        <v>1882</v>
      </c>
      <c r="F8929" s="95">
        <v>389900</v>
      </c>
      <c r="G8929" s="95">
        <v>250</v>
      </c>
      <c r="H8929" s="93" t="s">
        <v>8976</v>
      </c>
      <c r="I8929" s="93" t="s">
        <v>23906</v>
      </c>
      <c r="J8929" s="93" t="s">
        <v>20899</v>
      </c>
      <c r="K8929" s="93" t="s">
        <v>2185</v>
      </c>
      <c r="L8929" s="14">
        <f>AND(vyberHrace&lt;&gt;"",ISNUMBER(SEARCH(vyberHrace,$B8929)))</f>
      </c>
      <c r="M8929" s="14">
        <f>AND($I8929=MID(kododd,1,2),$J8929=MID(kododd,3,3))</f>
      </c>
    </row>
    <row r="8930">
      <c r="A8930" s="95">
        <v>48007</v>
      </c>
      <c r="B8930" s="93" t="s">
        <v>6432</v>
      </c>
      <c r="C8930" s="93" t="s">
        <v>1435</v>
      </c>
      <c r="G8930" s="95">
        <v>0</v>
      </c>
      <c r="H8930" s="93" t="s">
        <v>8976</v>
      </c>
      <c r="I8930" s="93" t="s">
        <v>23906</v>
      </c>
      <c r="J8930" s="93" t="s">
        <v>20887</v>
      </c>
      <c r="K8930" s="93" t="s">
        <v>28992</v>
      </c>
      <c r="L8930" s="14">
        <f>AND(vyberHrace&lt;&gt;"",ISNUMBER(SEARCH(vyberHrace,$B8930)))</f>
      </c>
      <c r="M8930" s="14">
        <f>AND($I8930=MID(kododd,1,2),$J8930=MID(kododd,3,3))</f>
      </c>
    </row>
    <row r="8931">
      <c r="A8931" s="95">
        <v>8765</v>
      </c>
      <c r="B8931" s="93" t="s">
        <v>6465</v>
      </c>
      <c r="C8931" s="93" t="s">
        <v>1426</v>
      </c>
      <c r="D8931" s="95">
        <v>1746</v>
      </c>
      <c r="E8931" s="95">
        <v>1867</v>
      </c>
      <c r="F8931" s="95">
        <v>387126</v>
      </c>
      <c r="G8931" s="95">
        <v>250</v>
      </c>
      <c r="H8931" s="93" t="s">
        <v>8976</v>
      </c>
      <c r="I8931" s="93" t="s">
        <v>23906</v>
      </c>
      <c r="J8931" s="93" t="s">
        <v>20870</v>
      </c>
      <c r="K8931" s="93" t="s">
        <v>3612</v>
      </c>
      <c r="L8931" s="14">
        <f>AND(vyberHrace&lt;&gt;"",ISNUMBER(SEARCH(vyberHrace,$B8931)))</f>
      </c>
      <c r="M8931" s="14">
        <f>AND($I8931=MID(kododd,1,2),$J8931=MID(kododd,3,3))</f>
      </c>
    </row>
    <row r="8932">
      <c r="A8932" s="95">
        <v>52826</v>
      </c>
      <c r="B8932" s="93" t="s">
        <v>1556</v>
      </c>
      <c r="C8932" s="93" t="s">
        <v>1406</v>
      </c>
      <c r="G8932" s="95">
        <v>0</v>
      </c>
      <c r="H8932" s="93" t="s">
        <v>8976</v>
      </c>
      <c r="I8932" s="93" t="s">
        <v>23906</v>
      </c>
      <c r="J8932" s="93" t="s">
        <v>20845</v>
      </c>
      <c r="K8932" s="93" t="s">
        <v>4893</v>
      </c>
      <c r="L8932" s="14">
        <f>AND(vyberHrace&lt;&gt;"",ISNUMBER(SEARCH(vyberHrace,$B8932)))</f>
      </c>
      <c r="M8932" s="14">
        <f>AND($I8932=MID(kododd,1,2),$J8932=MID(kododd,3,3))</f>
      </c>
    </row>
    <row r="8933">
      <c r="A8933" s="95">
        <v>54398</v>
      </c>
      <c r="B8933" s="93" t="s">
        <v>2921</v>
      </c>
      <c r="C8933" s="93" t="s">
        <v>1420</v>
      </c>
      <c r="G8933" s="95">
        <v>0</v>
      </c>
      <c r="H8933" s="93" t="s">
        <v>8976</v>
      </c>
      <c r="I8933" s="93" t="s">
        <v>23906</v>
      </c>
      <c r="J8933" s="93" t="s">
        <v>20845</v>
      </c>
      <c r="K8933" s="93" t="s">
        <v>4893</v>
      </c>
      <c r="L8933" s="14">
        <f>AND(vyberHrace&lt;&gt;"",ISNUMBER(SEARCH(vyberHrace,$B8933)))</f>
      </c>
      <c r="M8933" s="14">
        <f>AND($I8933=MID(kododd,1,2),$J8933=MID(kododd,3,3))</f>
      </c>
    </row>
    <row r="8934">
      <c r="A8934" s="95">
        <v>12057</v>
      </c>
      <c r="B8934" s="93" t="s">
        <v>11656</v>
      </c>
      <c r="C8934" s="93" t="s">
        <v>1413</v>
      </c>
      <c r="D8934" s="95">
        <v>1732</v>
      </c>
      <c r="E8934" s="95">
        <v>1775</v>
      </c>
      <c r="F8934" s="95">
        <v>355968</v>
      </c>
      <c r="G8934" s="95">
        <v>250</v>
      </c>
      <c r="H8934" s="93" t="s">
        <v>8976</v>
      </c>
      <c r="I8934" s="93" t="s">
        <v>23906</v>
      </c>
      <c r="J8934" s="93" t="s">
        <v>20888</v>
      </c>
      <c r="K8934" s="93" t="s">
        <v>5174</v>
      </c>
      <c r="L8934" s="14">
        <f>AND(vyberHrace&lt;&gt;"",ISNUMBER(SEARCH(vyberHrace,$B8934)))</f>
      </c>
      <c r="M8934" s="14">
        <f>AND($I8934=MID(kododd,1,2),$J8934=MID(kododd,3,3))</f>
      </c>
    </row>
    <row r="8935">
      <c r="A8935" s="95">
        <v>62066</v>
      </c>
      <c r="B8935" s="93" t="s">
        <v>28268</v>
      </c>
      <c r="C8935" s="93" t="s">
        <v>1424</v>
      </c>
      <c r="F8935" s="95">
        <v>23796081</v>
      </c>
      <c r="G8935" s="95">
        <v>250</v>
      </c>
      <c r="H8935" s="93" t="s">
        <v>8976</v>
      </c>
      <c r="I8935" s="93" t="s">
        <v>23906</v>
      </c>
      <c r="J8935" s="93" t="s">
        <v>20899</v>
      </c>
      <c r="K8935" s="93" t="s">
        <v>2185</v>
      </c>
      <c r="L8935" s="14">
        <f>AND(vyberHrace&lt;&gt;"",ISNUMBER(SEARCH(vyberHrace,$B8935)))</f>
      </c>
      <c r="M8935" s="14">
        <f>AND($I8935=MID(kododd,1,2),$J8935=MID(kododd,3,3))</f>
      </c>
    </row>
    <row r="8936">
      <c r="A8936" s="95">
        <v>61810</v>
      </c>
      <c r="B8936" s="93" t="s">
        <v>27954</v>
      </c>
      <c r="C8936" s="93" t="s">
        <v>1406</v>
      </c>
      <c r="D8936" s="95">
        <v>1250</v>
      </c>
      <c r="F8936" s="95">
        <v>23796090</v>
      </c>
      <c r="G8936" s="95">
        <v>250</v>
      </c>
      <c r="H8936" s="93" t="s">
        <v>8976</v>
      </c>
      <c r="I8936" s="93" t="s">
        <v>23906</v>
      </c>
      <c r="J8936" s="93" t="s">
        <v>20866</v>
      </c>
      <c r="K8936" s="93" t="s">
        <v>1637</v>
      </c>
      <c r="L8936" s="14">
        <f>AND(vyberHrace&lt;&gt;"",ISNUMBER(SEARCH(vyberHrace,$B8936)))</f>
      </c>
      <c r="M8936" s="14">
        <f>AND($I8936=MID(kododd,1,2),$J8936=MID(kododd,3,3))</f>
      </c>
    </row>
    <row r="8937">
      <c r="A8937" s="95">
        <v>5471</v>
      </c>
      <c r="B8937" s="93" t="s">
        <v>11140</v>
      </c>
      <c r="C8937" s="93" t="s">
        <v>1460</v>
      </c>
      <c r="D8937" s="95">
        <v>1754</v>
      </c>
      <c r="E8937" s="95">
        <v>1822</v>
      </c>
      <c r="F8937" s="95">
        <v>392324</v>
      </c>
      <c r="G8937" s="95">
        <v>250</v>
      </c>
      <c r="H8937" s="93" t="s">
        <v>8976</v>
      </c>
      <c r="I8937" s="93" t="s">
        <v>23906</v>
      </c>
      <c r="J8937" s="93" t="s">
        <v>20905</v>
      </c>
      <c r="K8937" s="93" t="s">
        <v>1496</v>
      </c>
      <c r="L8937" s="14">
        <f>AND(vyberHrace&lt;&gt;"",ISNUMBER(SEARCH(vyberHrace,$B8937)))</f>
      </c>
      <c r="M8937" s="14">
        <f>AND($I8937=MID(kododd,1,2),$J8937=MID(kododd,3,3))</f>
      </c>
    </row>
    <row r="8938">
      <c r="A8938" s="95">
        <v>42153</v>
      </c>
      <c r="B8938" s="93" t="s">
        <v>11148</v>
      </c>
      <c r="C8938" s="93" t="s">
        <v>1409</v>
      </c>
      <c r="D8938" s="95">
        <v>1130</v>
      </c>
      <c r="G8938" s="95">
        <v>0</v>
      </c>
      <c r="H8938" s="93" t="s">
        <v>8976</v>
      </c>
      <c r="I8938" s="93" t="s">
        <v>23906</v>
      </c>
      <c r="J8938" s="93" t="s">
        <v>20937</v>
      </c>
      <c r="K8938" s="93" t="s">
        <v>11257</v>
      </c>
      <c r="L8938" s="14">
        <f>AND(vyberHrace&lt;&gt;"",ISNUMBER(SEARCH(vyberHrace,$B8938)))</f>
      </c>
      <c r="M8938" s="14">
        <f>AND($I8938=MID(kododd,1,2),$J8938=MID(kododd,3,3))</f>
      </c>
    </row>
    <row r="8939">
      <c r="A8939" s="95">
        <v>34311</v>
      </c>
      <c r="B8939" s="93" t="s">
        <v>3664</v>
      </c>
      <c r="C8939" s="93" t="s">
        <v>1453</v>
      </c>
      <c r="D8939" s="95">
        <v>1455</v>
      </c>
      <c r="F8939" s="95">
        <v>345300</v>
      </c>
      <c r="G8939" s="95">
        <v>0</v>
      </c>
      <c r="H8939" s="93" t="s">
        <v>8976</v>
      </c>
      <c r="I8939" s="93" t="s">
        <v>23906</v>
      </c>
      <c r="J8939" s="93" t="s">
        <v>20870</v>
      </c>
      <c r="K8939" s="93" t="s">
        <v>3612</v>
      </c>
      <c r="L8939" s="14">
        <f>AND(vyberHrace&lt;&gt;"",ISNUMBER(SEARCH(vyberHrace,$B8939)))</f>
      </c>
      <c r="M8939" s="14">
        <f>AND($I8939=MID(kododd,1,2),$J8939=MID(kododd,3,3))</f>
      </c>
    </row>
    <row r="8940">
      <c r="A8940" s="95">
        <v>28790</v>
      </c>
      <c r="B8940" s="93" t="s">
        <v>3674</v>
      </c>
      <c r="C8940" s="93" t="s">
        <v>1403</v>
      </c>
      <c r="D8940" s="95">
        <v>1395</v>
      </c>
      <c r="G8940" s="95">
        <v>0</v>
      </c>
      <c r="H8940" s="93" t="s">
        <v>8976</v>
      </c>
      <c r="I8940" s="93" t="s">
        <v>23906</v>
      </c>
      <c r="J8940" s="93" t="s">
        <v>20899</v>
      </c>
      <c r="K8940" s="93" t="s">
        <v>2185</v>
      </c>
      <c r="L8940" s="14">
        <f>AND(vyberHrace&lt;&gt;"",ISNUMBER(SEARCH(vyberHrace,$B8940)))</f>
      </c>
      <c r="M8940" s="14">
        <f>AND($I8940=MID(kododd,1,2),$J8940=MID(kododd,3,3))</f>
      </c>
    </row>
    <row r="8941">
      <c r="A8941" s="95">
        <v>13802</v>
      </c>
      <c r="B8941" s="93" t="s">
        <v>3676</v>
      </c>
      <c r="C8941" s="93" t="s">
        <v>1433</v>
      </c>
      <c r="D8941" s="95">
        <v>1594</v>
      </c>
      <c r="E8941" s="95">
        <v>1698</v>
      </c>
      <c r="F8941" s="95">
        <v>330973</v>
      </c>
      <c r="G8941" s="95">
        <v>250</v>
      </c>
      <c r="H8941" s="93" t="s">
        <v>8976</v>
      </c>
      <c r="I8941" s="93" t="s">
        <v>23906</v>
      </c>
      <c r="J8941" s="93" t="s">
        <v>20899</v>
      </c>
      <c r="K8941" s="93" t="s">
        <v>2185</v>
      </c>
      <c r="L8941" s="14">
        <f>AND(vyberHrace&lt;&gt;"",ISNUMBER(SEARCH(vyberHrace,$B8941)))</f>
      </c>
      <c r="M8941" s="14">
        <f>AND($I8941=MID(kododd,1,2),$J8941=MID(kododd,3,3))</f>
      </c>
    </row>
    <row r="8942">
      <c r="A8942" s="95">
        <v>8774</v>
      </c>
      <c r="B8942" s="93" t="s">
        <v>1897</v>
      </c>
      <c r="C8942" s="93" t="s">
        <v>1468</v>
      </c>
      <c r="D8942" s="95">
        <v>1655</v>
      </c>
      <c r="E8942" s="95">
        <v>1814</v>
      </c>
      <c r="F8942" s="95">
        <v>355976</v>
      </c>
      <c r="G8942" s="95">
        <v>0</v>
      </c>
      <c r="H8942" s="93" t="s">
        <v>8976</v>
      </c>
      <c r="I8942" s="93" t="s">
        <v>23906</v>
      </c>
      <c r="J8942" s="93" t="s">
        <v>20872</v>
      </c>
      <c r="K8942" s="93" t="s">
        <v>5100</v>
      </c>
      <c r="L8942" s="14">
        <f>AND(vyberHrace&lt;&gt;"",ISNUMBER(SEARCH(vyberHrace,$B8942)))</f>
      </c>
      <c r="M8942" s="14">
        <f>AND($I8942=MID(kododd,1,2),$J8942=MID(kododd,3,3))</f>
      </c>
    </row>
    <row r="8943">
      <c r="A8943" s="95">
        <v>56676</v>
      </c>
      <c r="B8943" s="93" t="s">
        <v>22153</v>
      </c>
      <c r="C8943" s="93" t="s">
        <v>1420</v>
      </c>
      <c r="D8943" s="95">
        <v>1009</v>
      </c>
      <c r="F8943" s="95">
        <v>23771739</v>
      </c>
      <c r="G8943" s="95">
        <v>250</v>
      </c>
      <c r="H8943" s="93" t="s">
        <v>8976</v>
      </c>
      <c r="I8943" s="93" t="s">
        <v>23906</v>
      </c>
      <c r="J8943" s="93" t="s">
        <v>20872</v>
      </c>
      <c r="K8943" s="93" t="s">
        <v>5100</v>
      </c>
      <c r="L8943" s="14">
        <f>AND(vyberHrace&lt;&gt;"",ISNUMBER(SEARCH(vyberHrace,$B8943)))</f>
      </c>
      <c r="M8943" s="14">
        <f>AND($I8943=MID(kododd,1,2),$J8943=MID(kododd,3,3))</f>
      </c>
    </row>
    <row r="8944">
      <c r="A8944" s="95">
        <v>62840</v>
      </c>
      <c r="B8944" s="93" t="s">
        <v>29008</v>
      </c>
      <c r="C8944" s="93" t="s">
        <v>1487</v>
      </c>
      <c r="G8944" s="95">
        <v>250</v>
      </c>
      <c r="H8944" s="93" t="s">
        <v>8976</v>
      </c>
      <c r="I8944" s="93" t="s">
        <v>23906</v>
      </c>
      <c r="J8944" s="93" t="s">
        <v>20937</v>
      </c>
      <c r="K8944" s="93" t="s">
        <v>11257</v>
      </c>
      <c r="L8944" s="14">
        <f>AND(vyberHrace&lt;&gt;"",ISNUMBER(SEARCH(vyberHrace,$B8944)))</f>
      </c>
      <c r="M8944" s="14">
        <f>AND($I8944=MID(kododd,1,2),$J8944=MID(kododd,3,3))</f>
      </c>
    </row>
    <row r="8945">
      <c r="A8945" s="95">
        <v>17601</v>
      </c>
      <c r="B8945" s="93" t="s">
        <v>13638</v>
      </c>
      <c r="C8945" s="93" t="s">
        <v>1469</v>
      </c>
      <c r="D8945" s="95">
        <v>1533</v>
      </c>
      <c r="E8945" s="95">
        <v>1747</v>
      </c>
      <c r="F8945" s="95">
        <v>369985</v>
      </c>
      <c r="G8945" s="95">
        <v>250</v>
      </c>
      <c r="H8945" s="93" t="s">
        <v>8976</v>
      </c>
      <c r="I8945" s="93" t="s">
        <v>23906</v>
      </c>
      <c r="J8945" s="93" t="s">
        <v>20860</v>
      </c>
      <c r="K8945" s="93" t="s">
        <v>4714</v>
      </c>
      <c r="L8945" s="14">
        <f>AND(vyberHrace&lt;&gt;"",ISNUMBER(SEARCH(vyberHrace,$B8945)))</f>
      </c>
      <c r="M8945" s="14">
        <f>AND($I8945=MID(kododd,1,2),$J8945=MID(kododd,3,3))</f>
      </c>
    </row>
    <row r="8946">
      <c r="A8946" s="95">
        <v>44353</v>
      </c>
      <c r="B8946" s="93" t="s">
        <v>10046</v>
      </c>
      <c r="C8946" s="93" t="s">
        <v>1402</v>
      </c>
      <c r="D8946" s="95">
        <v>1346</v>
      </c>
      <c r="E8946" s="95">
        <v>1571</v>
      </c>
      <c r="F8946" s="95">
        <v>23702737</v>
      </c>
      <c r="G8946" s="95">
        <v>0</v>
      </c>
      <c r="H8946" s="93" t="s">
        <v>8976</v>
      </c>
      <c r="I8946" s="93" t="s">
        <v>23906</v>
      </c>
      <c r="J8946" s="93" t="s">
        <v>20872</v>
      </c>
      <c r="K8946" s="93" t="s">
        <v>5100</v>
      </c>
      <c r="L8946" s="14">
        <f>AND(vyberHrace&lt;&gt;"",ISNUMBER(SEARCH(vyberHrace,$B8946)))</f>
      </c>
      <c r="M8946" s="14">
        <f>AND($I8946=MID(kododd,1,2),$J8946=MID(kododd,3,3))</f>
      </c>
    </row>
    <row r="8947">
      <c r="A8947" s="95">
        <v>17595</v>
      </c>
      <c r="B8947" s="93" t="s">
        <v>10047</v>
      </c>
      <c r="C8947" s="93" t="s">
        <v>1455</v>
      </c>
      <c r="D8947" s="95">
        <v>1396</v>
      </c>
      <c r="F8947" s="95">
        <v>23714638</v>
      </c>
      <c r="G8947" s="95">
        <v>0</v>
      </c>
      <c r="H8947" s="93" t="s">
        <v>8976</v>
      </c>
      <c r="I8947" s="93" t="s">
        <v>23906</v>
      </c>
      <c r="J8947" s="93" t="s">
        <v>20872</v>
      </c>
      <c r="K8947" s="93" t="s">
        <v>5100</v>
      </c>
      <c r="L8947" s="14">
        <f>AND(vyberHrace&lt;&gt;"",ISNUMBER(SEARCH(vyberHrace,$B8947)))</f>
      </c>
      <c r="M8947" s="14">
        <f>AND($I8947=MID(kododd,1,2),$J8947=MID(kododd,3,3))</f>
      </c>
    </row>
    <row r="8948">
      <c r="A8948" s="95">
        <v>44791</v>
      </c>
      <c r="B8948" s="93" t="s">
        <v>10048</v>
      </c>
      <c r="C8948" s="93" t="s">
        <v>1416</v>
      </c>
      <c r="D8948" s="95">
        <v>1202</v>
      </c>
      <c r="E8948" s="95">
        <v>1515</v>
      </c>
      <c r="F8948" s="95">
        <v>23703733</v>
      </c>
      <c r="G8948" s="95">
        <v>0</v>
      </c>
      <c r="H8948" s="93" t="s">
        <v>8976</v>
      </c>
      <c r="I8948" s="93" t="s">
        <v>23906</v>
      </c>
      <c r="J8948" s="93" t="s">
        <v>20872</v>
      </c>
      <c r="K8948" s="93" t="s">
        <v>5100</v>
      </c>
      <c r="L8948" s="14">
        <f>AND(vyberHrace&lt;&gt;"",ISNUMBER(SEARCH(vyberHrace,$B8948)))</f>
      </c>
      <c r="M8948" s="14">
        <f>AND($I8948=MID(kododd,1,2),$J8948=MID(kododd,3,3))</f>
      </c>
    </row>
    <row r="8949">
      <c r="A8949" s="95">
        <v>7569</v>
      </c>
      <c r="B8949" s="93" t="s">
        <v>10060</v>
      </c>
      <c r="C8949" s="93" t="s">
        <v>1474</v>
      </c>
      <c r="D8949" s="95">
        <v>1613</v>
      </c>
      <c r="E8949" s="95">
        <v>1745</v>
      </c>
      <c r="F8949" s="95">
        <v>387134</v>
      </c>
      <c r="G8949" s="95">
        <v>250</v>
      </c>
      <c r="H8949" s="93" t="s">
        <v>8976</v>
      </c>
      <c r="I8949" s="93" t="s">
        <v>23906</v>
      </c>
      <c r="J8949" s="93" t="s">
        <v>20870</v>
      </c>
      <c r="K8949" s="93" t="s">
        <v>3612</v>
      </c>
      <c r="L8949" s="14">
        <f>AND(vyberHrace&lt;&gt;"",ISNUMBER(SEARCH(vyberHrace,$B8949)))</f>
      </c>
      <c r="M8949" s="14">
        <f>AND($I8949=MID(kododd,1,2),$J8949=MID(kododd,3,3))</f>
      </c>
    </row>
    <row r="8950">
      <c r="A8950" s="95">
        <v>55837</v>
      </c>
      <c r="B8950" s="93" t="s">
        <v>22142</v>
      </c>
      <c r="C8950" s="93" t="s">
        <v>1402</v>
      </c>
      <c r="D8950" s="95">
        <v>1403</v>
      </c>
      <c r="E8950" s="95">
        <v>1643</v>
      </c>
      <c r="F8950" s="95">
        <v>23771747</v>
      </c>
      <c r="G8950" s="95">
        <v>250</v>
      </c>
      <c r="H8950" s="93" t="s">
        <v>8976</v>
      </c>
      <c r="I8950" s="93" t="s">
        <v>23906</v>
      </c>
      <c r="J8950" s="93" t="s">
        <v>20860</v>
      </c>
      <c r="K8950" s="93" t="s">
        <v>4714</v>
      </c>
      <c r="L8950" s="14">
        <f>AND(vyberHrace&lt;&gt;"",ISNUMBER(SEARCH(vyberHrace,$B8950)))</f>
      </c>
      <c r="M8950" s="14">
        <f>AND($I8950=MID(kododd,1,2),$J8950=MID(kododd,3,3))</f>
      </c>
    </row>
    <row r="8951">
      <c r="A8951" s="95">
        <v>46205</v>
      </c>
      <c r="B8951" s="93" t="s">
        <v>16000</v>
      </c>
      <c r="C8951" s="93" t="s">
        <v>1442</v>
      </c>
      <c r="D8951" s="95">
        <v>1393</v>
      </c>
      <c r="F8951" s="95">
        <v>23708719</v>
      </c>
      <c r="G8951" s="95">
        <v>0</v>
      </c>
      <c r="H8951" s="93" t="s">
        <v>8976</v>
      </c>
      <c r="I8951" s="93" t="s">
        <v>23906</v>
      </c>
      <c r="J8951" s="93" t="s">
        <v>20860</v>
      </c>
      <c r="K8951" s="93" t="s">
        <v>4714</v>
      </c>
      <c r="L8951" s="14">
        <f>AND(vyberHrace&lt;&gt;"",ISNUMBER(SEARCH(vyberHrace,$B8951)))</f>
      </c>
      <c r="M8951" s="14">
        <f>AND($I8951=MID(kododd,1,2),$J8951=MID(kododd,3,3))</f>
      </c>
    </row>
    <row r="8952">
      <c r="A8952" s="95">
        <v>44868</v>
      </c>
      <c r="B8952" s="93" t="s">
        <v>10817</v>
      </c>
      <c r="C8952" s="93" t="s">
        <v>1469</v>
      </c>
      <c r="G8952" s="95">
        <v>0</v>
      </c>
      <c r="H8952" s="93" t="s">
        <v>8976</v>
      </c>
      <c r="I8952" s="93" t="s">
        <v>23906</v>
      </c>
      <c r="J8952" s="93" t="s">
        <v>20937</v>
      </c>
      <c r="K8952" s="93" t="s">
        <v>11257</v>
      </c>
      <c r="L8952" s="14">
        <f>AND(vyberHrace&lt;&gt;"",ISNUMBER(SEARCH(vyberHrace,$B8952)))</f>
      </c>
      <c r="M8952" s="14">
        <f>AND($I8952=MID(kododd,1,2),$J8952=MID(kododd,3,3))</f>
      </c>
    </row>
    <row r="8953">
      <c r="A8953" s="95">
        <v>62068</v>
      </c>
      <c r="B8953" s="93" t="s">
        <v>28270</v>
      </c>
      <c r="C8953" s="93" t="s">
        <v>1420</v>
      </c>
      <c r="F8953" s="95">
        <v>23796103</v>
      </c>
      <c r="G8953" s="95">
        <v>250</v>
      </c>
      <c r="H8953" s="93" t="s">
        <v>8976</v>
      </c>
      <c r="I8953" s="93" t="s">
        <v>23906</v>
      </c>
      <c r="J8953" s="93" t="s">
        <v>20899</v>
      </c>
      <c r="K8953" s="93" t="s">
        <v>2185</v>
      </c>
      <c r="L8953" s="14">
        <f>AND(vyberHrace&lt;&gt;"",ISNUMBER(SEARCH(vyberHrace,$B8953)))</f>
      </c>
      <c r="M8953" s="14">
        <f>AND($I8953=MID(kododd,1,2),$J8953=MID(kododd,3,3))</f>
      </c>
    </row>
    <row r="8954">
      <c r="A8954" s="95">
        <v>62069</v>
      </c>
      <c r="B8954" s="93" t="s">
        <v>28271</v>
      </c>
      <c r="C8954" s="93" t="s">
        <v>1486</v>
      </c>
      <c r="F8954" s="95">
        <v>23796111</v>
      </c>
      <c r="G8954" s="95">
        <v>250</v>
      </c>
      <c r="H8954" s="93" t="s">
        <v>8976</v>
      </c>
      <c r="I8954" s="93" t="s">
        <v>23906</v>
      </c>
      <c r="J8954" s="93" t="s">
        <v>20899</v>
      </c>
      <c r="K8954" s="93" t="s">
        <v>2185</v>
      </c>
      <c r="L8954" s="14">
        <f>AND(vyberHrace&lt;&gt;"",ISNUMBER(SEARCH(vyberHrace,$B8954)))</f>
      </c>
      <c r="M8954" s="14">
        <f>AND($I8954=MID(kododd,1,2),$J8954=MID(kododd,3,3))</f>
      </c>
    </row>
    <row r="8955">
      <c r="A8955" s="95">
        <v>30305</v>
      </c>
      <c r="B8955" s="93" t="s">
        <v>14000</v>
      </c>
      <c r="C8955" s="93" t="s">
        <v>1459</v>
      </c>
      <c r="D8955" s="95">
        <v>1664</v>
      </c>
      <c r="E8955" s="95">
        <v>1762</v>
      </c>
      <c r="F8955" s="95">
        <v>363308</v>
      </c>
      <c r="G8955" s="95">
        <v>250</v>
      </c>
      <c r="H8955" s="93" t="s">
        <v>8976</v>
      </c>
      <c r="I8955" s="93" t="s">
        <v>23906</v>
      </c>
      <c r="J8955" s="93" t="s">
        <v>20874</v>
      </c>
      <c r="K8955" s="93" t="s">
        <v>9933</v>
      </c>
      <c r="L8955" s="14">
        <f>AND(vyberHrace&lt;&gt;"",ISNUMBER(SEARCH(vyberHrace,$B8955)))</f>
      </c>
      <c r="M8955" s="14">
        <f>AND($I8955=MID(kododd,1,2),$J8955=MID(kododd,3,3))</f>
      </c>
    </row>
    <row r="8956">
      <c r="A8956" s="95">
        <v>3168</v>
      </c>
      <c r="B8956" s="93" t="s">
        <v>21104</v>
      </c>
      <c r="C8956" s="93" t="s">
        <v>1468</v>
      </c>
      <c r="D8956" s="95">
        <v>1587</v>
      </c>
      <c r="F8956" s="95">
        <v>347930</v>
      </c>
      <c r="G8956" s="95">
        <v>250</v>
      </c>
      <c r="H8956" s="93" t="s">
        <v>8976</v>
      </c>
      <c r="I8956" s="93" t="s">
        <v>23906</v>
      </c>
      <c r="J8956" s="93" t="s">
        <v>20937</v>
      </c>
      <c r="K8956" s="93" t="s">
        <v>11257</v>
      </c>
      <c r="L8956" s="14">
        <f>AND(vyberHrace&lt;&gt;"",ISNUMBER(SEARCH(vyberHrace,$B8956)))</f>
      </c>
      <c r="M8956" s="14">
        <f>AND($I8956=MID(kododd,1,2),$J8956=MID(kododd,3,3))</f>
      </c>
    </row>
    <row r="8957">
      <c r="A8957" s="95">
        <v>5476</v>
      </c>
      <c r="B8957" s="93" t="s">
        <v>5348</v>
      </c>
      <c r="C8957" s="93" t="s">
        <v>1474</v>
      </c>
      <c r="D8957" s="95">
        <v>1720</v>
      </c>
      <c r="E8957" s="95">
        <v>1873</v>
      </c>
      <c r="F8957" s="95">
        <v>337072</v>
      </c>
      <c r="G8957" s="95">
        <v>0</v>
      </c>
      <c r="H8957" s="93" t="s">
        <v>8976</v>
      </c>
      <c r="I8957" s="93" t="s">
        <v>23906</v>
      </c>
      <c r="J8957" s="93" t="s">
        <v>20905</v>
      </c>
      <c r="K8957" s="93" t="s">
        <v>1496</v>
      </c>
      <c r="L8957" s="14">
        <f>AND(vyberHrace&lt;&gt;"",ISNUMBER(SEARCH(vyberHrace,$B8957)))</f>
      </c>
      <c r="M8957" s="14">
        <f>AND($I8957=MID(kododd,1,2),$J8957=MID(kododd,3,3))</f>
      </c>
    </row>
    <row r="8958">
      <c r="A8958" s="95">
        <v>60397</v>
      </c>
      <c r="B8958" s="93" t="s">
        <v>26842</v>
      </c>
      <c r="C8958" s="93" t="s">
        <v>1416</v>
      </c>
      <c r="D8958" s="95">
        <v>1225</v>
      </c>
      <c r="E8958" s="95">
        <v>1454</v>
      </c>
      <c r="F8958" s="95">
        <v>23790334</v>
      </c>
      <c r="G8958" s="95">
        <v>0</v>
      </c>
      <c r="H8958" s="93" t="s">
        <v>8976</v>
      </c>
      <c r="I8958" s="93" t="s">
        <v>23906</v>
      </c>
      <c r="J8958" s="93" t="s">
        <v>20937</v>
      </c>
      <c r="K8958" s="93" t="s">
        <v>11257</v>
      </c>
      <c r="L8958" s="14">
        <f>AND(vyberHrace&lt;&gt;"",ISNUMBER(SEARCH(vyberHrace,$B8958)))</f>
      </c>
      <c r="M8958" s="14">
        <f>AND($I8958=MID(kododd,1,2),$J8958=MID(kododd,3,3))</f>
      </c>
    </row>
    <row r="8959">
      <c r="A8959" s="95">
        <v>28862</v>
      </c>
      <c r="B8959" s="93" t="s">
        <v>17591</v>
      </c>
      <c r="C8959" s="93" t="s">
        <v>1454</v>
      </c>
      <c r="D8959" s="95">
        <v>1257</v>
      </c>
      <c r="G8959" s="95">
        <v>0</v>
      </c>
      <c r="H8959" s="93" t="s">
        <v>8976</v>
      </c>
      <c r="I8959" s="93" t="s">
        <v>23906</v>
      </c>
      <c r="J8959" s="93" t="s">
        <v>20866</v>
      </c>
      <c r="K8959" s="93" t="s">
        <v>1637</v>
      </c>
      <c r="L8959" s="14">
        <f>AND(vyberHrace&lt;&gt;"",ISNUMBER(SEARCH(vyberHrace,$B8959)))</f>
      </c>
      <c r="M8959" s="14">
        <f>AND($I8959=MID(kododd,1,2),$J8959=MID(kododd,3,3))</f>
      </c>
    </row>
    <row r="8960">
      <c r="A8960" s="95">
        <v>8775</v>
      </c>
      <c r="B8960" s="93" t="s">
        <v>7665</v>
      </c>
      <c r="C8960" s="93" t="s">
        <v>1470</v>
      </c>
      <c r="D8960" s="95">
        <v>1630</v>
      </c>
      <c r="E8960" s="95">
        <v>1799</v>
      </c>
      <c r="F8960" s="95">
        <v>337080</v>
      </c>
      <c r="G8960" s="95">
        <v>0</v>
      </c>
      <c r="H8960" s="93" t="s">
        <v>8976</v>
      </c>
      <c r="I8960" s="93" t="s">
        <v>23906</v>
      </c>
      <c r="J8960" s="93" t="s">
        <v>20872</v>
      </c>
      <c r="K8960" s="93" t="s">
        <v>5100</v>
      </c>
      <c r="L8960" s="14">
        <f>AND(vyberHrace&lt;&gt;"",ISNUMBER(SEARCH(vyberHrace,$B8960)))</f>
      </c>
      <c r="M8960" s="14">
        <f>AND($I8960=MID(kododd,1,2),$J8960=MID(kododd,3,3))</f>
      </c>
    </row>
    <row r="8961">
      <c r="A8961" s="95">
        <v>57942</v>
      </c>
      <c r="B8961" s="93" t="s">
        <v>24483</v>
      </c>
      <c r="C8961" s="93" t="s">
        <v>3255</v>
      </c>
      <c r="D8961" s="95">
        <v>1723</v>
      </c>
      <c r="E8961" s="95">
        <v>1786</v>
      </c>
      <c r="F8961" s="95">
        <v>23777540</v>
      </c>
      <c r="G8961" s="95">
        <v>250</v>
      </c>
      <c r="H8961" s="93" t="s">
        <v>8976</v>
      </c>
      <c r="I8961" s="93" t="s">
        <v>23906</v>
      </c>
      <c r="J8961" s="93" t="s">
        <v>20872</v>
      </c>
      <c r="K8961" s="93" t="s">
        <v>5100</v>
      </c>
      <c r="L8961" s="14">
        <f>AND(vyberHrace&lt;&gt;"",ISNUMBER(SEARCH(vyberHrace,$B8961)))</f>
      </c>
      <c r="M8961" s="14">
        <f>AND($I8961=MID(kododd,1,2),$J8961=MID(kododd,3,3))</f>
      </c>
    </row>
    <row r="8962">
      <c r="A8962" s="95">
        <v>47771</v>
      </c>
      <c r="B8962" s="93" t="s">
        <v>9816</v>
      </c>
      <c r="C8962" s="93" t="s">
        <v>1419</v>
      </c>
      <c r="D8962" s="95">
        <v>1797</v>
      </c>
      <c r="E8962" s="95">
        <v>1847</v>
      </c>
      <c r="F8962" s="95">
        <v>23724706</v>
      </c>
      <c r="G8962" s="95">
        <v>0</v>
      </c>
      <c r="H8962" s="93" t="s">
        <v>8976</v>
      </c>
      <c r="I8962" s="93" t="s">
        <v>23906</v>
      </c>
      <c r="J8962" s="93" t="s">
        <v>20905</v>
      </c>
      <c r="K8962" s="93" t="s">
        <v>1496</v>
      </c>
      <c r="L8962" s="14">
        <f>AND(vyberHrace&lt;&gt;"",ISNUMBER(SEARCH(vyberHrace,$B8962)))</f>
      </c>
      <c r="M8962" s="14">
        <f>AND($I8962=MID(kododd,1,2),$J8962=MID(kododd,3,3))</f>
      </c>
    </row>
    <row r="8963">
      <c r="A8963" s="95">
        <v>34293</v>
      </c>
      <c r="B8963" s="93" t="s">
        <v>9826</v>
      </c>
      <c r="C8963" s="93" t="s">
        <v>1465</v>
      </c>
      <c r="G8963" s="95">
        <v>0</v>
      </c>
      <c r="H8963" s="93" t="s">
        <v>8976</v>
      </c>
      <c r="I8963" s="93" t="s">
        <v>23906</v>
      </c>
      <c r="J8963" s="93" t="s">
        <v>20887</v>
      </c>
      <c r="K8963" s="93" t="s">
        <v>28992</v>
      </c>
      <c r="L8963" s="14">
        <f>AND(vyberHrace&lt;&gt;"",ISNUMBER(SEARCH(vyberHrace,$B8963)))</f>
      </c>
      <c r="M8963" s="14">
        <f>AND($I8963=MID(kododd,1,2),$J8963=MID(kododd,3,3))</f>
      </c>
    </row>
    <row r="8964">
      <c r="A8964" s="95">
        <v>63398</v>
      </c>
      <c r="B8964" s="93" t="s">
        <v>29009</v>
      </c>
      <c r="C8964" s="93" t="s">
        <v>1420</v>
      </c>
      <c r="G8964" s="95">
        <v>250</v>
      </c>
      <c r="H8964" s="93" t="s">
        <v>8976</v>
      </c>
      <c r="I8964" s="93" t="s">
        <v>23906</v>
      </c>
      <c r="J8964" s="93" t="s">
        <v>20888</v>
      </c>
      <c r="K8964" s="93" t="s">
        <v>5174</v>
      </c>
      <c r="L8964" s="14">
        <f>AND(vyberHrace&lt;&gt;"",ISNUMBER(SEARCH(vyberHrace,$B8964)))</f>
      </c>
      <c r="M8964" s="14">
        <f>AND($I8964=MID(kododd,1,2),$J8964=MID(kododd,3,3))</f>
      </c>
    </row>
    <row r="8965">
      <c r="A8965" s="95">
        <v>59082</v>
      </c>
      <c r="B8965" s="93" t="s">
        <v>25531</v>
      </c>
      <c r="C8965" s="93" t="s">
        <v>1406</v>
      </c>
      <c r="D8965" s="95">
        <v>1169</v>
      </c>
      <c r="E8965" s="95">
        <v>1611</v>
      </c>
      <c r="F8965" s="95">
        <v>23783249</v>
      </c>
      <c r="G8965" s="95">
        <v>250</v>
      </c>
      <c r="H8965" s="93" t="s">
        <v>8976</v>
      </c>
      <c r="I8965" s="93" t="s">
        <v>23906</v>
      </c>
      <c r="J8965" s="93" t="s">
        <v>20860</v>
      </c>
      <c r="K8965" s="93" t="s">
        <v>4714</v>
      </c>
      <c r="L8965" s="14">
        <f>AND(vyberHrace&lt;&gt;"",ISNUMBER(SEARCH(vyberHrace,$B8965)))</f>
      </c>
      <c r="M8965" s="14">
        <f>AND($I8965=MID(kododd,1,2),$J8965=MID(kododd,3,3))</f>
      </c>
    </row>
    <row r="8966">
      <c r="A8966" s="95">
        <v>64035</v>
      </c>
      <c r="B8966" s="93" t="s">
        <v>30184</v>
      </c>
      <c r="C8966" s="93" t="s">
        <v>1420</v>
      </c>
      <c r="D8966" s="95">
        <v>80580</v>
      </c>
      <c r="E8966" s="95">
        <v>80580</v>
      </c>
      <c r="G8966" s="95">
        <v>250</v>
      </c>
      <c r="H8966" s="93" t="s">
        <v>8976</v>
      </c>
      <c r="I8966" s="93" t="s">
        <v>23906</v>
      </c>
      <c r="J8966" s="93" t="s">
        <v>20937</v>
      </c>
      <c r="K8966" s="93" t="s">
        <v>11257</v>
      </c>
      <c r="L8966" s="14">
        <f>AND(vyberHrace&lt;&gt;"",ISNUMBER(SEARCH(vyberHrace,$B8966)))</f>
      </c>
      <c r="M8966" s="14">
        <f>AND($I8966=MID(kododd,1,2),$J8966=MID(kododd,3,3))</f>
      </c>
    </row>
    <row r="8967">
      <c r="A8967" s="95">
        <v>5478</v>
      </c>
      <c r="B8967" s="93" t="s">
        <v>9861</v>
      </c>
      <c r="C8967" s="93" t="s">
        <v>1472</v>
      </c>
      <c r="D8967" s="95">
        <v>1533</v>
      </c>
      <c r="E8967" s="95">
        <v>1744</v>
      </c>
      <c r="F8967" s="95">
        <v>335630</v>
      </c>
      <c r="G8967" s="95">
        <v>250</v>
      </c>
      <c r="H8967" s="93" t="s">
        <v>8976</v>
      </c>
      <c r="I8967" s="93" t="s">
        <v>23906</v>
      </c>
      <c r="J8967" s="93" t="s">
        <v>20905</v>
      </c>
      <c r="K8967" s="93" t="s">
        <v>1496</v>
      </c>
      <c r="L8967" s="14">
        <f>AND(vyberHrace&lt;&gt;"",ISNUMBER(SEARCH(vyberHrace,$B8967)))</f>
      </c>
      <c r="M8967" s="14">
        <f>AND($I8967=MID(kododd,1,2),$J8967=MID(kododd,3,3))</f>
      </c>
    </row>
    <row r="8968">
      <c r="A8968" s="95">
        <v>5480</v>
      </c>
      <c r="B8968" s="93" t="s">
        <v>21081</v>
      </c>
      <c r="C8968" s="93" t="s">
        <v>1472</v>
      </c>
      <c r="D8968" s="95">
        <v>1911</v>
      </c>
      <c r="E8968" s="95">
        <v>1967</v>
      </c>
      <c r="F8968" s="95">
        <v>321524</v>
      </c>
      <c r="G8968" s="95">
        <v>250</v>
      </c>
      <c r="H8968" s="93" t="s">
        <v>8976</v>
      </c>
      <c r="I8968" s="93" t="s">
        <v>23906</v>
      </c>
      <c r="J8968" s="93" t="s">
        <v>20908</v>
      </c>
      <c r="K8968" s="93" t="s">
        <v>14695</v>
      </c>
      <c r="L8968" s="14">
        <f>AND(vyberHrace&lt;&gt;"",ISNUMBER(SEARCH(vyberHrace,$B8968)))</f>
      </c>
      <c r="M8968" s="14">
        <f>AND($I8968=MID(kododd,1,2),$J8968=MID(kododd,3,3))</f>
      </c>
    </row>
    <row r="8969">
      <c r="A8969" s="95">
        <v>59911</v>
      </c>
      <c r="B8969" s="93" t="s">
        <v>8059</v>
      </c>
      <c r="C8969" s="93" t="s">
        <v>1422</v>
      </c>
      <c r="F8969" s="95">
        <v>23779128</v>
      </c>
      <c r="G8969" s="95">
        <v>0</v>
      </c>
      <c r="H8969" s="93" t="s">
        <v>8976</v>
      </c>
      <c r="I8969" s="93" t="s">
        <v>23906</v>
      </c>
      <c r="J8969" s="93" t="s">
        <v>20860</v>
      </c>
      <c r="K8969" s="93" t="s">
        <v>4714</v>
      </c>
      <c r="L8969" s="14">
        <f>AND(vyberHrace&lt;&gt;"",ISNUMBER(SEARCH(vyberHrace,$B8969)))</f>
      </c>
      <c r="M8969" s="14">
        <f>AND($I8969=MID(kododd,1,2),$J8969=MID(kododd,3,3))</f>
      </c>
    </row>
    <row r="8970">
      <c r="A8970" s="95">
        <v>52549</v>
      </c>
      <c r="B8970" s="93" t="s">
        <v>1635</v>
      </c>
      <c r="C8970" s="93" t="s">
        <v>3255</v>
      </c>
      <c r="F8970" s="95">
        <v>23747722</v>
      </c>
      <c r="G8970" s="95">
        <v>0</v>
      </c>
      <c r="H8970" s="93" t="s">
        <v>8976</v>
      </c>
      <c r="I8970" s="93" t="s">
        <v>23906</v>
      </c>
      <c r="J8970" s="93" t="s">
        <v>20845</v>
      </c>
      <c r="K8970" s="93" t="s">
        <v>4893</v>
      </c>
      <c r="L8970" s="14">
        <f>AND(vyberHrace&lt;&gt;"",ISNUMBER(SEARCH(vyberHrace,$B8970)))</f>
      </c>
      <c r="M8970" s="14">
        <f>AND($I8970=MID(kododd,1,2),$J8970=MID(kododd,3,3))</f>
      </c>
    </row>
    <row r="8971">
      <c r="A8971" s="95">
        <v>44187</v>
      </c>
      <c r="B8971" s="93" t="s">
        <v>14458</v>
      </c>
      <c r="C8971" s="93" t="s">
        <v>1402</v>
      </c>
      <c r="D8971" s="95">
        <v>1115</v>
      </c>
      <c r="E8971" s="95">
        <v>1452</v>
      </c>
      <c r="F8971" s="95">
        <v>23703784</v>
      </c>
      <c r="G8971" s="95">
        <v>0</v>
      </c>
      <c r="H8971" s="93" t="s">
        <v>8976</v>
      </c>
      <c r="I8971" s="93" t="s">
        <v>23906</v>
      </c>
      <c r="J8971" s="93" t="s">
        <v>20845</v>
      </c>
      <c r="K8971" s="93" t="s">
        <v>4893</v>
      </c>
      <c r="L8971" s="14">
        <f>AND(vyberHrace&lt;&gt;"",ISNUMBER(SEARCH(vyberHrace,$B8971)))</f>
      </c>
      <c r="M8971" s="14">
        <f>AND($I8971=MID(kododd,1,2),$J8971=MID(kododd,3,3))</f>
      </c>
    </row>
    <row r="8972">
      <c r="A8972" s="95">
        <v>2183</v>
      </c>
      <c r="B8972" s="93" t="s">
        <v>14632</v>
      </c>
      <c r="C8972" s="93" t="s">
        <v>1430</v>
      </c>
      <c r="D8972" s="95">
        <v>2030</v>
      </c>
      <c r="E8972" s="95">
        <v>2060</v>
      </c>
      <c r="F8972" s="95">
        <v>313890</v>
      </c>
      <c r="G8972" s="95">
        <v>250</v>
      </c>
      <c r="H8972" s="93" t="s">
        <v>8976</v>
      </c>
      <c r="I8972" s="93" t="s">
        <v>23906</v>
      </c>
      <c r="J8972" s="93" t="s">
        <v>20860</v>
      </c>
      <c r="K8972" s="93" t="s">
        <v>4714</v>
      </c>
      <c r="L8972" s="14">
        <f>AND(vyberHrace&lt;&gt;"",ISNUMBER(SEARCH(vyberHrace,$B8972)))</f>
      </c>
      <c r="M8972" s="14">
        <f>AND($I8972=MID(kododd,1,2),$J8972=MID(kododd,3,3))</f>
      </c>
    </row>
    <row r="8973">
      <c r="A8973" s="95">
        <v>36175</v>
      </c>
      <c r="B8973" s="93" t="s">
        <v>14644</v>
      </c>
      <c r="C8973" s="93" t="s">
        <v>1398</v>
      </c>
      <c r="D8973" s="95">
        <v>1722</v>
      </c>
      <c r="E8973" s="95">
        <v>1880</v>
      </c>
      <c r="F8973" s="95">
        <v>363324</v>
      </c>
      <c r="G8973" s="95">
        <v>250</v>
      </c>
      <c r="H8973" s="93" t="s">
        <v>8976</v>
      </c>
      <c r="I8973" s="93" t="s">
        <v>23906</v>
      </c>
      <c r="J8973" s="93" t="s">
        <v>20860</v>
      </c>
      <c r="K8973" s="93" t="s">
        <v>4714</v>
      </c>
      <c r="L8973" s="14">
        <f>AND(vyberHrace&lt;&gt;"",ISNUMBER(SEARCH(vyberHrace,$B8973)))</f>
      </c>
      <c r="M8973" s="14">
        <f>AND($I8973=MID(kododd,1,2),$J8973=MID(kododd,3,3))</f>
      </c>
    </row>
    <row r="8974">
      <c r="A8974" s="95">
        <v>63233</v>
      </c>
      <c r="B8974" s="93" t="s">
        <v>29010</v>
      </c>
      <c r="C8974" s="93" t="s">
        <v>1411</v>
      </c>
      <c r="G8974" s="95">
        <v>250</v>
      </c>
      <c r="H8974" s="93" t="s">
        <v>8976</v>
      </c>
      <c r="I8974" s="93" t="s">
        <v>23906</v>
      </c>
      <c r="J8974" s="93" t="s">
        <v>20888</v>
      </c>
      <c r="K8974" s="93" t="s">
        <v>5174</v>
      </c>
      <c r="L8974" s="14">
        <f>AND(vyberHrace&lt;&gt;"",ISNUMBER(SEARCH(vyberHrace,$B8974)))</f>
      </c>
      <c r="M8974" s="14">
        <f>AND($I8974=MID(kododd,1,2),$J8974=MID(kododd,3,3))</f>
      </c>
    </row>
    <row r="8975">
      <c r="A8975" s="95">
        <v>53044</v>
      </c>
      <c r="B8975" s="93" t="s">
        <v>17609</v>
      </c>
      <c r="C8975" s="93" t="s">
        <v>1432</v>
      </c>
      <c r="G8975" s="95">
        <v>0</v>
      </c>
      <c r="H8975" s="93" t="s">
        <v>8976</v>
      </c>
      <c r="I8975" s="93" t="s">
        <v>23906</v>
      </c>
      <c r="J8975" s="93" t="s">
        <v>20866</v>
      </c>
      <c r="K8975" s="93" t="s">
        <v>1637</v>
      </c>
      <c r="L8975" s="14">
        <f>AND(vyberHrace&lt;&gt;"",ISNUMBER(SEARCH(vyberHrace,$B8975)))</f>
      </c>
      <c r="M8975" s="14">
        <f>AND($I8975=MID(kododd,1,2),$J8975=MID(kododd,3,3))</f>
      </c>
    </row>
    <row r="8976">
      <c r="A8976" s="95">
        <v>30966</v>
      </c>
      <c r="B8976" s="93" t="s">
        <v>9249</v>
      </c>
      <c r="C8976" s="93" t="s">
        <v>1460</v>
      </c>
      <c r="D8976" s="95">
        <v>1446</v>
      </c>
      <c r="F8976" s="95">
        <v>23735660</v>
      </c>
      <c r="G8976" s="95">
        <v>0</v>
      </c>
      <c r="H8976" s="93" t="s">
        <v>8976</v>
      </c>
      <c r="I8976" s="93" t="s">
        <v>23906</v>
      </c>
      <c r="J8976" s="93" t="s">
        <v>20887</v>
      </c>
      <c r="K8976" s="93" t="s">
        <v>28992</v>
      </c>
      <c r="L8976" s="14">
        <f>AND(vyberHrace&lt;&gt;"",ISNUMBER(SEARCH(vyberHrace,$B8976)))</f>
      </c>
      <c r="M8976" s="14">
        <f>AND($I8976=MID(kododd,1,2),$J8976=MID(kododd,3,3))</f>
      </c>
    </row>
    <row r="8977">
      <c r="A8977" s="95">
        <v>46934</v>
      </c>
      <c r="B8977" s="93" t="s">
        <v>14691</v>
      </c>
      <c r="C8977" s="93" t="s">
        <v>1416</v>
      </c>
      <c r="D8977" s="95">
        <v>1618</v>
      </c>
      <c r="E8977" s="95">
        <v>1678</v>
      </c>
      <c r="F8977" s="95">
        <v>23775700</v>
      </c>
      <c r="G8977" s="95">
        <v>250</v>
      </c>
      <c r="H8977" s="93" t="s">
        <v>8976</v>
      </c>
      <c r="I8977" s="93" t="s">
        <v>23906</v>
      </c>
      <c r="J8977" s="93" t="s">
        <v>20937</v>
      </c>
      <c r="K8977" s="93" t="s">
        <v>11257</v>
      </c>
      <c r="L8977" s="14">
        <f>AND(vyberHrace&lt;&gt;"",ISNUMBER(SEARCH(vyberHrace,$B8977)))</f>
      </c>
      <c r="M8977" s="14">
        <f>AND($I8977=MID(kododd,1,2),$J8977=MID(kododd,3,3))</f>
      </c>
    </row>
    <row r="8978">
      <c r="A8978" s="95">
        <v>4792</v>
      </c>
      <c r="B8978" s="93" t="s">
        <v>9371</v>
      </c>
      <c r="C8978" s="93" t="s">
        <v>1407</v>
      </c>
      <c r="D8978" s="95">
        <v>1843</v>
      </c>
      <c r="E8978" s="95">
        <v>1917</v>
      </c>
      <c r="F8978" s="95">
        <v>393975</v>
      </c>
      <c r="G8978" s="95">
        <v>250</v>
      </c>
      <c r="H8978" s="93" t="s">
        <v>8976</v>
      </c>
      <c r="I8978" s="93" t="s">
        <v>23906</v>
      </c>
      <c r="J8978" s="93" t="s">
        <v>20899</v>
      </c>
      <c r="K8978" s="93" t="s">
        <v>2185</v>
      </c>
      <c r="L8978" s="14">
        <f>AND(vyberHrace&lt;&gt;"",ISNUMBER(SEARCH(vyberHrace,$B8978)))</f>
      </c>
      <c r="M8978" s="14">
        <f>AND($I8978=MID(kododd,1,2),$J8978=MID(kododd,3,3))</f>
      </c>
    </row>
    <row r="8979">
      <c r="A8979" s="95">
        <v>46173</v>
      </c>
      <c r="B8979" s="93" t="s">
        <v>12504</v>
      </c>
      <c r="C8979" s="93" t="s">
        <v>1417</v>
      </c>
      <c r="D8979" s="95">
        <v>1491</v>
      </c>
      <c r="E8979" s="95">
        <v>1718</v>
      </c>
      <c r="F8979" s="95">
        <v>23714646</v>
      </c>
      <c r="G8979" s="95">
        <v>250</v>
      </c>
      <c r="H8979" s="93" t="s">
        <v>8976</v>
      </c>
      <c r="I8979" s="93" t="s">
        <v>23906</v>
      </c>
      <c r="J8979" s="93" t="s">
        <v>20866</v>
      </c>
      <c r="K8979" s="93" t="s">
        <v>1637</v>
      </c>
      <c r="L8979" s="14">
        <f>AND(vyberHrace&lt;&gt;"",ISNUMBER(SEARCH(vyberHrace,$B8979)))</f>
      </c>
      <c r="M8979" s="14">
        <f>AND($I8979=MID(kododd,1,2),$J8979=MID(kododd,3,3))</f>
      </c>
    </row>
    <row r="8980">
      <c r="A8980" s="95">
        <v>37328</v>
      </c>
      <c r="B8980" s="93" t="s">
        <v>26198</v>
      </c>
      <c r="C8980" s="93" t="s">
        <v>1409</v>
      </c>
      <c r="D8980" s="95">
        <v>1261</v>
      </c>
      <c r="F8980" s="95">
        <v>395587</v>
      </c>
      <c r="G8980" s="95">
        <v>250</v>
      </c>
      <c r="H8980" s="93" t="s">
        <v>8976</v>
      </c>
      <c r="I8980" s="93" t="s">
        <v>23906</v>
      </c>
      <c r="J8980" s="93" t="s">
        <v>20860</v>
      </c>
      <c r="K8980" s="93" t="s">
        <v>4714</v>
      </c>
      <c r="L8980" s="14">
        <f>AND(vyberHrace&lt;&gt;"",ISNUMBER(SEARCH(vyberHrace,$B8980)))</f>
      </c>
      <c r="M8980" s="14">
        <f>AND($I8980=MID(kododd,1,2),$J8980=MID(kododd,3,3))</f>
      </c>
    </row>
    <row r="8981">
      <c r="A8981" s="95">
        <v>63671</v>
      </c>
      <c r="B8981" s="93" t="s">
        <v>18972</v>
      </c>
      <c r="C8981" s="93" t="s">
        <v>1417</v>
      </c>
      <c r="G8981" s="95">
        <v>250</v>
      </c>
      <c r="H8981" s="93" t="s">
        <v>8976</v>
      </c>
      <c r="I8981" s="93" t="s">
        <v>23906</v>
      </c>
      <c r="J8981" s="93" t="s">
        <v>20937</v>
      </c>
      <c r="K8981" s="93" t="s">
        <v>11257</v>
      </c>
      <c r="L8981" s="14">
        <f>AND(vyberHrace&lt;&gt;"",ISNUMBER(SEARCH(vyberHrace,$B8981)))</f>
      </c>
      <c r="M8981" s="14">
        <f>AND($I8981=MID(kododd,1,2),$J8981=MID(kododd,3,3))</f>
      </c>
    </row>
    <row r="8982">
      <c r="A8982" s="95">
        <v>55264</v>
      </c>
      <c r="B8982" s="93" t="s">
        <v>2896</v>
      </c>
      <c r="C8982" s="93" t="s">
        <v>1412</v>
      </c>
      <c r="D8982" s="95">
        <v>1636</v>
      </c>
      <c r="E8982" s="95">
        <v>1791</v>
      </c>
      <c r="F8982" s="95">
        <v>23764830</v>
      </c>
      <c r="G8982" s="95">
        <v>250</v>
      </c>
      <c r="H8982" s="93" t="s">
        <v>8976</v>
      </c>
      <c r="I8982" s="93" t="s">
        <v>23906</v>
      </c>
      <c r="J8982" s="93" t="s">
        <v>20937</v>
      </c>
      <c r="K8982" s="93" t="s">
        <v>11257</v>
      </c>
      <c r="L8982" s="14">
        <f>AND(vyberHrace&lt;&gt;"",ISNUMBER(SEARCH(vyberHrace,$B8982)))</f>
      </c>
      <c r="M8982" s="14">
        <f>AND($I8982=MID(kododd,1,2),$J8982=MID(kododd,3,3))</f>
      </c>
    </row>
    <row r="8983">
      <c r="A8983" s="95">
        <v>55199</v>
      </c>
      <c r="B8983" s="93" t="s">
        <v>2920</v>
      </c>
      <c r="C8983" s="93" t="s">
        <v>1431</v>
      </c>
      <c r="G8983" s="95">
        <v>0</v>
      </c>
      <c r="H8983" s="93" t="s">
        <v>8976</v>
      </c>
      <c r="I8983" s="93" t="s">
        <v>23906</v>
      </c>
      <c r="J8983" s="93" t="s">
        <v>20887</v>
      </c>
      <c r="K8983" s="93" t="s">
        <v>28992</v>
      </c>
      <c r="L8983" s="14">
        <f>AND(vyberHrace&lt;&gt;"",ISNUMBER(SEARCH(vyberHrace,$B8983)))</f>
      </c>
      <c r="M8983" s="14">
        <f>AND($I8983=MID(kododd,1,2),$J8983=MID(kododd,3,3))</f>
      </c>
    </row>
    <row r="8984">
      <c r="A8984" s="95">
        <v>32699</v>
      </c>
      <c r="B8984" s="93" t="s">
        <v>8095</v>
      </c>
      <c r="C8984" s="93" t="s">
        <v>1468</v>
      </c>
      <c r="D8984" s="95">
        <v>1530</v>
      </c>
      <c r="E8984" s="95">
        <v>1634</v>
      </c>
      <c r="F8984" s="95">
        <v>355992</v>
      </c>
      <c r="G8984" s="95">
        <v>0</v>
      </c>
      <c r="H8984" s="93" t="s">
        <v>8976</v>
      </c>
      <c r="I8984" s="93" t="s">
        <v>23906</v>
      </c>
      <c r="J8984" s="93" t="s">
        <v>20937</v>
      </c>
      <c r="K8984" s="93" t="s">
        <v>11257</v>
      </c>
      <c r="L8984" s="14">
        <f>AND(vyberHrace&lt;&gt;"",ISNUMBER(SEARCH(vyberHrace,$B8984)))</f>
      </c>
      <c r="M8984" s="14">
        <f>AND($I8984=MID(kododd,1,2),$J8984=MID(kododd,3,3))</f>
      </c>
    </row>
    <row r="8985">
      <c r="A8985" s="95">
        <v>60461</v>
      </c>
      <c r="B8985" s="93" t="s">
        <v>18948</v>
      </c>
      <c r="C8985" s="93" t="s">
        <v>1406</v>
      </c>
      <c r="D8985" s="95">
        <v>1795</v>
      </c>
      <c r="E8985" s="95">
        <v>1893</v>
      </c>
      <c r="F8985" s="95">
        <v>23787317</v>
      </c>
      <c r="G8985" s="95">
        <v>250</v>
      </c>
      <c r="H8985" s="93" t="s">
        <v>8976</v>
      </c>
      <c r="I8985" s="93" t="s">
        <v>23906</v>
      </c>
      <c r="J8985" s="93" t="s">
        <v>20937</v>
      </c>
      <c r="K8985" s="93" t="s">
        <v>11257</v>
      </c>
      <c r="L8985" s="14">
        <f>AND(vyberHrace&lt;&gt;"",ISNUMBER(SEARCH(vyberHrace,$B8985)))</f>
      </c>
      <c r="M8985" s="14">
        <f>AND($I8985=MID(kododd,1,2),$J8985=MID(kododd,3,3))</f>
      </c>
    </row>
    <row r="8986">
      <c r="A8986" s="95">
        <v>2227</v>
      </c>
      <c r="B8986" s="93" t="s">
        <v>14011</v>
      </c>
      <c r="C8986" s="93" t="s">
        <v>1430</v>
      </c>
      <c r="D8986" s="95">
        <v>1929</v>
      </c>
      <c r="E8986" s="95">
        <v>1973</v>
      </c>
      <c r="F8986" s="95">
        <v>311065</v>
      </c>
      <c r="G8986" s="95">
        <v>250</v>
      </c>
      <c r="H8986" s="93" t="s">
        <v>8976</v>
      </c>
      <c r="I8986" s="93" t="s">
        <v>23906</v>
      </c>
      <c r="J8986" s="93" t="s">
        <v>20872</v>
      </c>
      <c r="K8986" s="93" t="s">
        <v>5100</v>
      </c>
      <c r="L8986" s="14">
        <f>AND(vyberHrace&lt;&gt;"",ISNUMBER(SEARCH(vyberHrace,$B8986)))</f>
      </c>
      <c r="M8986" s="14">
        <f>AND($I8986=MID(kododd,1,2),$J8986=MID(kododd,3,3))</f>
      </c>
    </row>
    <row r="8987">
      <c r="A8987" s="95">
        <v>10271</v>
      </c>
      <c r="B8987" s="93" t="s">
        <v>8532</v>
      </c>
      <c r="C8987" s="93" t="s">
        <v>1428</v>
      </c>
      <c r="D8987" s="95">
        <v>1533</v>
      </c>
      <c r="E8987" s="95">
        <v>1728</v>
      </c>
      <c r="F8987" s="95">
        <v>23702745</v>
      </c>
      <c r="G8987" s="95">
        <v>0</v>
      </c>
      <c r="H8987" s="93" t="s">
        <v>8976</v>
      </c>
      <c r="I8987" s="93" t="s">
        <v>23906</v>
      </c>
      <c r="J8987" s="93" t="s">
        <v>20905</v>
      </c>
      <c r="K8987" s="93" t="s">
        <v>1496</v>
      </c>
      <c r="L8987" s="14">
        <f>AND(vyberHrace&lt;&gt;"",ISNUMBER(SEARCH(vyberHrace,$B8987)))</f>
      </c>
      <c r="M8987" s="14">
        <f>AND($I8987=MID(kododd,1,2),$J8987=MID(kododd,3,3))</f>
      </c>
    </row>
    <row r="8988">
      <c r="A8988" s="95">
        <v>5488</v>
      </c>
      <c r="B8988" s="93" t="s">
        <v>6294</v>
      </c>
      <c r="C8988" s="93" t="s">
        <v>1451</v>
      </c>
      <c r="D8988" s="95">
        <v>1873</v>
      </c>
      <c r="E8988" s="95">
        <v>1921</v>
      </c>
      <c r="F8988" s="95">
        <v>363332</v>
      </c>
      <c r="G8988" s="95">
        <v>250</v>
      </c>
      <c r="H8988" s="93" t="s">
        <v>8976</v>
      </c>
      <c r="I8988" s="93" t="s">
        <v>23906</v>
      </c>
      <c r="J8988" s="93" t="s">
        <v>20908</v>
      </c>
      <c r="K8988" s="93" t="s">
        <v>14695</v>
      </c>
      <c r="L8988" s="14">
        <f>AND(vyberHrace&lt;&gt;"",ISNUMBER(SEARCH(vyberHrace,$B8988)))</f>
      </c>
      <c r="M8988" s="14">
        <f>AND($I8988=MID(kododd,1,2),$J8988=MID(kododd,3,3))</f>
      </c>
    </row>
    <row r="8989">
      <c r="A8989" s="95">
        <v>13793</v>
      </c>
      <c r="B8989" s="93" t="s">
        <v>23954</v>
      </c>
      <c r="C8989" s="93" t="s">
        <v>1464</v>
      </c>
      <c r="D8989" s="95">
        <v>1497</v>
      </c>
      <c r="E8989" s="95">
        <v>1641</v>
      </c>
      <c r="F8989" s="95">
        <v>23772700</v>
      </c>
      <c r="G8989" s="95">
        <v>250</v>
      </c>
      <c r="H8989" s="93" t="s">
        <v>8976</v>
      </c>
      <c r="I8989" s="93" t="s">
        <v>23906</v>
      </c>
      <c r="J8989" s="93" t="s">
        <v>20888</v>
      </c>
      <c r="K8989" s="93" t="s">
        <v>5174</v>
      </c>
      <c r="L8989" s="14">
        <f>AND(vyberHrace&lt;&gt;"",ISNUMBER(SEARCH(vyberHrace,$B8989)))</f>
      </c>
      <c r="M8989" s="14">
        <f>AND($I8989=MID(kododd,1,2),$J8989=MID(kododd,3,3))</f>
      </c>
    </row>
    <row r="8990">
      <c r="A8990" s="95">
        <v>50495</v>
      </c>
      <c r="B8990" s="93" t="s">
        <v>2169</v>
      </c>
      <c r="C8990" s="93" t="s">
        <v>1404</v>
      </c>
      <c r="F8990" s="95">
        <v>23745002</v>
      </c>
      <c r="G8990" s="95">
        <v>250</v>
      </c>
      <c r="H8990" s="93" t="s">
        <v>8976</v>
      </c>
      <c r="I8990" s="93" t="s">
        <v>23906</v>
      </c>
      <c r="J8990" s="93" t="s">
        <v>20845</v>
      </c>
      <c r="K8990" s="93" t="s">
        <v>4893</v>
      </c>
      <c r="L8990" s="14">
        <f>AND(vyberHrace&lt;&gt;"",ISNUMBER(SEARCH(vyberHrace,$B8990)))</f>
      </c>
      <c r="M8990" s="14">
        <f>AND($I8990=MID(kododd,1,2),$J8990=MID(kododd,3,3))</f>
      </c>
    </row>
    <row r="8991">
      <c r="A8991" s="95">
        <v>44075</v>
      </c>
      <c r="B8991" s="93" t="s">
        <v>6321</v>
      </c>
      <c r="C8991" s="93" t="s">
        <v>1427</v>
      </c>
      <c r="D8991" s="95">
        <v>1512</v>
      </c>
      <c r="E8991" s="95">
        <v>1629</v>
      </c>
      <c r="F8991" s="95">
        <v>23702761</v>
      </c>
      <c r="G8991" s="95">
        <v>250</v>
      </c>
      <c r="H8991" s="93" t="s">
        <v>8976</v>
      </c>
      <c r="I8991" s="93" t="s">
        <v>23906</v>
      </c>
      <c r="J8991" s="93" t="s">
        <v>20899</v>
      </c>
      <c r="K8991" s="93" t="s">
        <v>2185</v>
      </c>
      <c r="L8991" s="14">
        <f>AND(vyberHrace&lt;&gt;"",ISNUMBER(SEARCH(vyberHrace,$B8991)))</f>
      </c>
      <c r="M8991" s="14">
        <f>AND($I8991=MID(kododd,1,2),$J8991=MID(kododd,3,3))</f>
      </c>
    </row>
    <row r="8992">
      <c r="A8992" s="95">
        <v>27168</v>
      </c>
      <c r="B8992" s="93" t="s">
        <v>6335</v>
      </c>
      <c r="C8992" s="93" t="s">
        <v>1461</v>
      </c>
      <c r="D8992" s="95">
        <v>1371</v>
      </c>
      <c r="F8992" s="95">
        <v>23796120</v>
      </c>
      <c r="G8992" s="95">
        <v>250</v>
      </c>
      <c r="H8992" s="93" t="s">
        <v>8976</v>
      </c>
      <c r="I8992" s="93" t="s">
        <v>23906</v>
      </c>
      <c r="J8992" s="93" t="s">
        <v>20866</v>
      </c>
      <c r="K8992" s="93" t="s">
        <v>1637</v>
      </c>
      <c r="L8992" s="14">
        <f>AND(vyberHrace&lt;&gt;"",ISNUMBER(SEARCH(vyberHrace,$B8992)))</f>
      </c>
      <c r="M8992" s="14">
        <f>AND($I8992=MID(kododd,1,2),$J8992=MID(kododd,3,3))</f>
      </c>
    </row>
    <row r="8993">
      <c r="A8993" s="95">
        <v>30686</v>
      </c>
      <c r="B8993" s="93" t="s">
        <v>6336</v>
      </c>
      <c r="C8993" s="93" t="s">
        <v>1447</v>
      </c>
      <c r="D8993" s="95">
        <v>1124</v>
      </c>
      <c r="F8993" s="95">
        <v>23796138</v>
      </c>
      <c r="G8993" s="95">
        <v>250</v>
      </c>
      <c r="H8993" s="93" t="s">
        <v>8976</v>
      </c>
      <c r="I8993" s="93" t="s">
        <v>23906</v>
      </c>
      <c r="J8993" s="93" t="s">
        <v>20866</v>
      </c>
      <c r="K8993" s="93" t="s">
        <v>1637</v>
      </c>
      <c r="L8993" s="14">
        <f>AND(vyberHrace&lt;&gt;"",ISNUMBER(SEARCH(vyberHrace,$B8993)))</f>
      </c>
      <c r="M8993" s="14">
        <f>AND($I8993=MID(kododd,1,2),$J8993=MID(kododd,3,3))</f>
      </c>
    </row>
    <row r="8994">
      <c r="A8994" s="95">
        <v>59332</v>
      </c>
      <c r="B8994" s="93" t="s">
        <v>25755</v>
      </c>
      <c r="C8994" s="93" t="s">
        <v>1412</v>
      </c>
      <c r="G8994" s="95">
        <v>250</v>
      </c>
      <c r="H8994" s="93" t="s">
        <v>8976</v>
      </c>
      <c r="I8994" s="93" t="s">
        <v>23906</v>
      </c>
      <c r="J8994" s="93" t="s">
        <v>20845</v>
      </c>
      <c r="K8994" s="93" t="s">
        <v>4893</v>
      </c>
      <c r="L8994" s="14">
        <f>AND(vyberHrace&lt;&gt;"",ISNUMBER(SEARCH(vyberHrace,$B8994)))</f>
      </c>
      <c r="M8994" s="14">
        <f>AND($I8994=MID(kododd,1,2),$J8994=MID(kododd,3,3))</f>
      </c>
    </row>
    <row r="8995">
      <c r="A8995" s="95">
        <v>697</v>
      </c>
      <c r="B8995" s="93" t="s">
        <v>26137</v>
      </c>
      <c r="C8995" s="93" t="s">
        <v>1442</v>
      </c>
      <c r="D8995" s="95">
        <v>2135</v>
      </c>
      <c r="E8995" s="95">
        <v>2083</v>
      </c>
      <c r="F8995" s="95">
        <v>307300</v>
      </c>
      <c r="G8995" s="95">
        <v>0</v>
      </c>
      <c r="H8995" s="93" t="s">
        <v>8976</v>
      </c>
      <c r="I8995" s="93" t="s">
        <v>23906</v>
      </c>
      <c r="J8995" s="93" t="s">
        <v>23412</v>
      </c>
      <c r="K8995" s="93" t="s">
        <v>21361</v>
      </c>
      <c r="L8995" s="14">
        <f>AND(vyberHrace&lt;&gt;"",ISNUMBER(SEARCH(vyberHrace,$B8995)))</f>
      </c>
      <c r="M8995" s="14">
        <f>AND($I8995=MID(kododd,1,2),$J8995=MID(kododd,3,3))</f>
      </c>
    </row>
    <row r="8996">
      <c r="A8996" s="95">
        <v>13796</v>
      </c>
      <c r="B8996" s="93" t="s">
        <v>10847</v>
      </c>
      <c r="C8996" s="93" t="s">
        <v>1434</v>
      </c>
      <c r="D8996" s="95">
        <v>1574</v>
      </c>
      <c r="F8996" s="95">
        <v>356000</v>
      </c>
      <c r="G8996" s="95">
        <v>250</v>
      </c>
      <c r="H8996" s="93" t="s">
        <v>8976</v>
      </c>
      <c r="I8996" s="93" t="s">
        <v>23906</v>
      </c>
      <c r="J8996" s="93" t="s">
        <v>20888</v>
      </c>
      <c r="K8996" s="93" t="s">
        <v>5174</v>
      </c>
      <c r="L8996" s="14">
        <f>AND(vyberHrace&lt;&gt;"",ISNUMBER(SEARCH(vyberHrace,$B8996)))</f>
      </c>
      <c r="M8996" s="14">
        <f>AND($I8996=MID(kododd,1,2),$J8996=MID(kododd,3,3))</f>
      </c>
    </row>
    <row r="8997">
      <c r="A8997" s="95">
        <v>12058</v>
      </c>
      <c r="B8997" s="93" t="s">
        <v>10848</v>
      </c>
      <c r="C8997" s="93" t="s">
        <v>1469</v>
      </c>
      <c r="D8997" s="95">
        <v>1627</v>
      </c>
      <c r="E8997" s="95">
        <v>1715</v>
      </c>
      <c r="F8997" s="95">
        <v>356018</v>
      </c>
      <c r="G8997" s="95">
        <v>250</v>
      </c>
      <c r="H8997" s="93" t="s">
        <v>8976</v>
      </c>
      <c r="I8997" s="93" t="s">
        <v>23906</v>
      </c>
      <c r="J8997" s="93" t="s">
        <v>20888</v>
      </c>
      <c r="K8997" s="93" t="s">
        <v>5174</v>
      </c>
      <c r="L8997" s="14">
        <f>AND(vyberHrace&lt;&gt;"",ISNUMBER(SEARCH(vyberHrace,$B8997)))</f>
      </c>
      <c r="M8997" s="14">
        <f>AND($I8997=MID(kododd,1,2),$J8997=MID(kododd,3,3))</f>
      </c>
    </row>
    <row r="8998">
      <c r="A8998" s="95">
        <v>63251</v>
      </c>
      <c r="B8998" s="93" t="s">
        <v>29011</v>
      </c>
      <c r="C8998" s="93" t="s">
        <v>1450</v>
      </c>
      <c r="G8998" s="95">
        <v>250</v>
      </c>
      <c r="H8998" s="93" t="s">
        <v>8976</v>
      </c>
      <c r="I8998" s="93" t="s">
        <v>23906</v>
      </c>
      <c r="J8998" s="93" t="s">
        <v>20937</v>
      </c>
      <c r="K8998" s="93" t="s">
        <v>11257</v>
      </c>
      <c r="L8998" s="14">
        <f>AND(vyberHrace&lt;&gt;"",ISNUMBER(SEARCH(vyberHrace,$B8998)))</f>
      </c>
      <c r="M8998" s="14">
        <f>AND($I8998=MID(kododd,1,2),$J8998=MID(kododd,3,3))</f>
      </c>
    </row>
    <row r="8999">
      <c r="A8999" s="95">
        <v>64034</v>
      </c>
      <c r="B8999" s="93" t="s">
        <v>30185</v>
      </c>
      <c r="C8999" s="93" t="s">
        <v>1411</v>
      </c>
      <c r="D8999" s="95">
        <v>30307</v>
      </c>
      <c r="E8999" s="95">
        <v>30307</v>
      </c>
      <c r="G8999" s="95">
        <v>250</v>
      </c>
      <c r="H8999" s="93" t="s">
        <v>8976</v>
      </c>
      <c r="I8999" s="93" t="s">
        <v>23906</v>
      </c>
      <c r="J8999" s="93" t="s">
        <v>20888</v>
      </c>
      <c r="K8999" s="93" t="s">
        <v>5174</v>
      </c>
      <c r="L8999" s="14">
        <f>AND(vyberHrace&lt;&gt;"",ISNUMBER(SEARCH(vyberHrace,$B8999)))</f>
      </c>
      <c r="M8999" s="14">
        <f>AND($I8999=MID(kododd,1,2),$J8999=MID(kododd,3,3))</f>
      </c>
    </row>
    <row r="9000">
      <c r="A9000" s="95">
        <v>35929</v>
      </c>
      <c r="B9000" s="93" t="s">
        <v>15586</v>
      </c>
      <c r="C9000" s="93" t="s">
        <v>1417</v>
      </c>
      <c r="D9000" s="95">
        <v>1315</v>
      </c>
      <c r="F9000" s="95">
        <v>23772719</v>
      </c>
      <c r="G9000" s="95">
        <v>250</v>
      </c>
      <c r="H9000" s="93" t="s">
        <v>8976</v>
      </c>
      <c r="I9000" s="93" t="s">
        <v>23906</v>
      </c>
      <c r="J9000" s="93" t="s">
        <v>20866</v>
      </c>
      <c r="K9000" s="93" t="s">
        <v>1637</v>
      </c>
      <c r="L9000" s="14">
        <f>AND(vyberHrace&lt;&gt;"",ISNUMBER(SEARCH(vyberHrace,$B9000)))</f>
      </c>
      <c r="M9000" s="14">
        <f>AND($I9000=MID(kododd,1,2),$J9000=MID(kododd,3,3))</f>
      </c>
    </row>
    <row r="9001">
      <c r="A9001" s="95">
        <v>51281</v>
      </c>
      <c r="B9001" s="93" t="s">
        <v>2188</v>
      </c>
      <c r="C9001" s="93" t="s">
        <v>1462</v>
      </c>
      <c r="D9001" s="95">
        <v>1626</v>
      </c>
      <c r="E9001" s="95">
        <v>1708</v>
      </c>
      <c r="F9001" s="95">
        <v>23735678</v>
      </c>
      <c r="G9001" s="95">
        <v>250</v>
      </c>
      <c r="H9001" s="93" t="s">
        <v>8976</v>
      </c>
      <c r="I9001" s="93" t="s">
        <v>23906</v>
      </c>
      <c r="J9001" s="93" t="s">
        <v>20866</v>
      </c>
      <c r="K9001" s="93" t="s">
        <v>1637</v>
      </c>
      <c r="L9001" s="14">
        <f>AND(vyberHrace&lt;&gt;"",ISNUMBER(SEARCH(vyberHrace,$B9001)))</f>
      </c>
      <c r="M9001" s="14">
        <f>AND($I9001=MID(kododd,1,2),$J9001=MID(kododd,3,3))</f>
      </c>
    </row>
    <row r="9002">
      <c r="A9002" s="95">
        <v>52957</v>
      </c>
      <c r="B9002" s="93" t="s">
        <v>1638</v>
      </c>
      <c r="C9002" s="93" t="s">
        <v>1422</v>
      </c>
      <c r="G9002" s="95">
        <v>0</v>
      </c>
      <c r="H9002" s="93" t="s">
        <v>8976</v>
      </c>
      <c r="I9002" s="93" t="s">
        <v>23906</v>
      </c>
      <c r="J9002" s="93" t="s">
        <v>20866</v>
      </c>
      <c r="K9002" s="93" t="s">
        <v>1637</v>
      </c>
      <c r="L9002" s="14">
        <f>AND(vyberHrace&lt;&gt;"",ISNUMBER(SEARCH(vyberHrace,$B9002)))</f>
      </c>
      <c r="M9002" s="14">
        <f>AND($I9002=MID(kododd,1,2),$J9002=MID(kododd,3,3))</f>
      </c>
    </row>
    <row r="9003">
      <c r="A9003" s="95">
        <v>1198</v>
      </c>
      <c r="B9003" s="93" t="s">
        <v>15634</v>
      </c>
      <c r="C9003" s="93" t="s">
        <v>1432</v>
      </c>
      <c r="D9003" s="95">
        <v>2062</v>
      </c>
      <c r="E9003" s="95">
        <v>2115</v>
      </c>
      <c r="F9003" s="95">
        <v>313203</v>
      </c>
      <c r="G9003" s="95">
        <v>250</v>
      </c>
      <c r="H9003" s="93" t="s">
        <v>8976</v>
      </c>
      <c r="I9003" s="93" t="s">
        <v>23906</v>
      </c>
      <c r="J9003" s="93" t="s">
        <v>20937</v>
      </c>
      <c r="K9003" s="93" t="s">
        <v>11257</v>
      </c>
      <c r="L9003" s="14">
        <f>AND(vyberHrace&lt;&gt;"",ISNUMBER(SEARCH(vyberHrace,$B9003)))</f>
      </c>
      <c r="M9003" s="14">
        <f>AND($I9003=MID(kododd,1,2),$J9003=MID(kododd,3,3))</f>
      </c>
    </row>
    <row r="9004">
      <c r="A9004" s="95">
        <v>48893</v>
      </c>
      <c r="B9004" s="93" t="s">
        <v>15634</v>
      </c>
      <c r="C9004" s="93" t="s">
        <v>1439</v>
      </c>
      <c r="F9004" s="95">
        <v>23779748</v>
      </c>
      <c r="G9004" s="95">
        <v>0</v>
      </c>
      <c r="H9004" s="93" t="s">
        <v>8976</v>
      </c>
      <c r="I9004" s="93" t="s">
        <v>23906</v>
      </c>
      <c r="J9004" s="93" t="s">
        <v>20887</v>
      </c>
      <c r="K9004" s="93" t="s">
        <v>28992</v>
      </c>
      <c r="L9004" s="14">
        <f>AND(vyberHrace&lt;&gt;"",ISNUMBER(SEARCH(vyberHrace,$B9004)))</f>
      </c>
      <c r="M9004" s="14">
        <f>AND($I9004=MID(kododd,1,2),$J9004=MID(kododd,3,3))</f>
      </c>
    </row>
    <row r="9005">
      <c r="A9005" s="95">
        <v>7542</v>
      </c>
      <c r="B9005" s="93" t="s">
        <v>15638</v>
      </c>
      <c r="C9005" s="93" t="s">
        <v>1405</v>
      </c>
      <c r="D9005" s="95">
        <v>1800</v>
      </c>
      <c r="E9005" s="95">
        <v>1893</v>
      </c>
      <c r="F9005" s="95">
        <v>321397</v>
      </c>
      <c r="G9005" s="95">
        <v>250</v>
      </c>
      <c r="H9005" s="93" t="s">
        <v>8976</v>
      </c>
      <c r="I9005" s="93" t="s">
        <v>23906</v>
      </c>
      <c r="J9005" s="93" t="s">
        <v>20872</v>
      </c>
      <c r="K9005" s="93" t="s">
        <v>5100</v>
      </c>
      <c r="L9005" s="14">
        <f>AND(vyberHrace&lt;&gt;"",ISNUMBER(SEARCH(vyberHrace,$B9005)))</f>
      </c>
      <c r="M9005" s="14">
        <f>AND($I9005=MID(kododd,1,2),$J9005=MID(kododd,3,3))</f>
      </c>
    </row>
    <row r="9006">
      <c r="A9006" s="95">
        <v>63582</v>
      </c>
      <c r="B9006" s="93" t="s">
        <v>29012</v>
      </c>
      <c r="C9006" s="93" t="s">
        <v>1441</v>
      </c>
      <c r="G9006" s="95">
        <v>250</v>
      </c>
      <c r="H9006" s="93" t="s">
        <v>8976</v>
      </c>
      <c r="I9006" s="93" t="s">
        <v>23906</v>
      </c>
      <c r="J9006" s="93" t="s">
        <v>20874</v>
      </c>
      <c r="K9006" s="93" t="s">
        <v>9933</v>
      </c>
      <c r="L9006" s="14">
        <f>AND(vyberHrace&lt;&gt;"",ISNUMBER(SEARCH(vyberHrace,$B9006)))</f>
      </c>
      <c r="M9006" s="14">
        <f>AND($I9006=MID(kododd,1,2),$J9006=MID(kododd,3,3))</f>
      </c>
    </row>
    <row r="9007">
      <c r="A9007" s="95">
        <v>62469</v>
      </c>
      <c r="B9007" s="93" t="s">
        <v>7724</v>
      </c>
      <c r="C9007" s="93" t="s">
        <v>1411</v>
      </c>
      <c r="G9007" s="95">
        <v>250</v>
      </c>
      <c r="H9007" s="93" t="s">
        <v>8976</v>
      </c>
      <c r="I9007" s="93" t="s">
        <v>23906</v>
      </c>
      <c r="J9007" s="93" t="s">
        <v>20860</v>
      </c>
      <c r="K9007" s="93" t="s">
        <v>4714</v>
      </c>
      <c r="L9007" s="14">
        <f>AND(vyberHrace&lt;&gt;"",ISNUMBER(SEARCH(vyberHrace,$B9007)))</f>
      </c>
      <c r="M9007" s="14">
        <f>AND($I9007=MID(kododd,1,2),$J9007=MID(kododd,3,3))</f>
      </c>
    </row>
    <row r="9008">
      <c r="A9008" s="95">
        <v>43430</v>
      </c>
      <c r="B9008" s="93" t="s">
        <v>18179</v>
      </c>
      <c r="C9008" s="93" t="s">
        <v>1410</v>
      </c>
      <c r="G9008" s="95">
        <v>0</v>
      </c>
      <c r="H9008" s="93" t="s">
        <v>8976</v>
      </c>
      <c r="I9008" s="93" t="s">
        <v>23906</v>
      </c>
      <c r="J9008" s="93" t="s">
        <v>20937</v>
      </c>
      <c r="K9008" s="93" t="s">
        <v>11257</v>
      </c>
      <c r="L9008" s="14">
        <f>AND(vyberHrace&lt;&gt;"",ISNUMBER(SEARCH(vyberHrace,$B9008)))</f>
      </c>
      <c r="M9008" s="14">
        <f>AND($I9008=MID(kododd,1,2),$J9008=MID(kododd,3,3))</f>
      </c>
    </row>
    <row r="9009">
      <c r="A9009" s="95">
        <v>9887</v>
      </c>
      <c r="B9009" s="93" t="s">
        <v>18324</v>
      </c>
      <c r="C9009" s="93" t="s">
        <v>1459</v>
      </c>
      <c r="D9009" s="95">
        <v>1719</v>
      </c>
      <c r="E9009" s="95">
        <v>1816</v>
      </c>
      <c r="F9009" s="95">
        <v>356026</v>
      </c>
      <c r="G9009" s="95">
        <v>250</v>
      </c>
      <c r="H9009" s="93" t="s">
        <v>8976</v>
      </c>
      <c r="I9009" s="93" t="s">
        <v>23906</v>
      </c>
      <c r="J9009" s="93" t="s">
        <v>20872</v>
      </c>
      <c r="K9009" s="93" t="s">
        <v>5100</v>
      </c>
      <c r="L9009" s="14">
        <f>AND(vyberHrace&lt;&gt;"",ISNUMBER(SEARCH(vyberHrace,$B9009)))</f>
      </c>
      <c r="M9009" s="14">
        <f>AND($I9009=MID(kododd,1,2),$J9009=MID(kododd,3,3))</f>
      </c>
    </row>
    <row r="9010">
      <c r="A9010" s="95">
        <v>13221</v>
      </c>
      <c r="B9010" s="93" t="s">
        <v>18325</v>
      </c>
      <c r="C9010" s="93" t="s">
        <v>1451</v>
      </c>
      <c r="D9010" s="95">
        <v>1780</v>
      </c>
      <c r="F9010" s="95">
        <v>356034</v>
      </c>
      <c r="G9010" s="95">
        <v>0</v>
      </c>
      <c r="H9010" s="93" t="s">
        <v>8976</v>
      </c>
      <c r="I9010" s="93" t="s">
        <v>23906</v>
      </c>
      <c r="J9010" s="93" t="s">
        <v>20905</v>
      </c>
      <c r="K9010" s="93" t="s">
        <v>1496</v>
      </c>
      <c r="L9010" s="14">
        <f>AND(vyberHrace&lt;&gt;"",ISNUMBER(SEARCH(vyberHrace,$B9010)))</f>
      </c>
      <c r="M9010" s="14">
        <f>AND($I9010=MID(kododd,1,2),$J9010=MID(kododd,3,3))</f>
      </c>
    </row>
    <row r="9011">
      <c r="A9011" s="95">
        <v>29587</v>
      </c>
      <c r="B9011" s="93" t="s">
        <v>9981</v>
      </c>
      <c r="C9011" s="93" t="s">
        <v>1435</v>
      </c>
      <c r="D9011" s="95">
        <v>1374</v>
      </c>
      <c r="E9011" s="95">
        <v>1571</v>
      </c>
      <c r="F9011" s="95">
        <v>356050</v>
      </c>
      <c r="G9011" s="95">
        <v>250</v>
      </c>
      <c r="H9011" s="93" t="s">
        <v>8976</v>
      </c>
      <c r="I9011" s="93" t="s">
        <v>23906</v>
      </c>
      <c r="J9011" s="93" t="s">
        <v>20860</v>
      </c>
      <c r="K9011" s="93" t="s">
        <v>4714</v>
      </c>
      <c r="L9011" s="14">
        <f>AND(vyberHrace&lt;&gt;"",ISNUMBER(SEARCH(vyberHrace,$B9011)))</f>
      </c>
      <c r="M9011" s="14">
        <f>AND($I9011=MID(kododd,1,2),$J9011=MID(kododd,3,3))</f>
      </c>
    </row>
    <row r="9012">
      <c r="A9012" s="95">
        <v>761</v>
      </c>
      <c r="B9012" s="93" t="s">
        <v>9986</v>
      </c>
      <c r="C9012" s="93" t="s">
        <v>1401</v>
      </c>
      <c r="D9012" s="95">
        <v>1738</v>
      </c>
      <c r="E9012" s="95">
        <v>1855</v>
      </c>
      <c r="F9012" s="95">
        <v>310360</v>
      </c>
      <c r="G9012" s="95">
        <v>250</v>
      </c>
      <c r="H9012" s="93" t="s">
        <v>8976</v>
      </c>
      <c r="I9012" s="93" t="s">
        <v>23906</v>
      </c>
      <c r="J9012" s="93" t="s">
        <v>20874</v>
      </c>
      <c r="K9012" s="93" t="s">
        <v>9933</v>
      </c>
      <c r="L9012" s="14">
        <f>AND(vyberHrace&lt;&gt;"",ISNUMBER(SEARCH(vyberHrace,$B9012)))</f>
      </c>
      <c r="M9012" s="14">
        <f>AND($I9012=MID(kododd,1,2),$J9012=MID(kododd,3,3))</f>
      </c>
    </row>
    <row r="9013">
      <c r="A9013" s="95">
        <v>43481</v>
      </c>
      <c r="B9013" s="93" t="s">
        <v>9988</v>
      </c>
      <c r="C9013" s="93" t="s">
        <v>1410</v>
      </c>
      <c r="G9013" s="95">
        <v>0</v>
      </c>
      <c r="H9013" s="93" t="s">
        <v>8976</v>
      </c>
      <c r="I9013" s="93" t="s">
        <v>23906</v>
      </c>
      <c r="J9013" s="93" t="s">
        <v>20937</v>
      </c>
      <c r="K9013" s="93" t="s">
        <v>11257</v>
      </c>
      <c r="L9013" s="14">
        <f>AND(vyberHrace&lt;&gt;"",ISNUMBER(SEARCH(vyberHrace,$B9013)))</f>
      </c>
      <c r="M9013" s="14">
        <f>AND($I9013=MID(kododd,1,2),$J9013=MID(kododd,3,3))</f>
      </c>
    </row>
    <row r="9014">
      <c r="A9014" s="95">
        <v>39441</v>
      </c>
      <c r="B9014" s="93" t="s">
        <v>13634</v>
      </c>
      <c r="C9014" s="93" t="s">
        <v>1449</v>
      </c>
      <c r="G9014" s="95">
        <v>0</v>
      </c>
      <c r="H9014" s="93" t="s">
        <v>8976</v>
      </c>
      <c r="I9014" s="93" t="s">
        <v>23906</v>
      </c>
      <c r="J9014" s="93" t="s">
        <v>20887</v>
      </c>
      <c r="K9014" s="93" t="s">
        <v>28992</v>
      </c>
      <c r="L9014" s="14">
        <f>AND(vyberHrace&lt;&gt;"",ISNUMBER(SEARCH(vyberHrace,$B9014)))</f>
      </c>
      <c r="M9014" s="14">
        <f>AND($I9014=MID(kododd,1,2),$J9014=MID(kododd,3,3))</f>
      </c>
    </row>
    <row r="9015">
      <c r="A9015" s="95">
        <v>35369</v>
      </c>
      <c r="B9015" s="93" t="s">
        <v>13635</v>
      </c>
      <c r="C9015" s="93" t="s">
        <v>1465</v>
      </c>
      <c r="D9015" s="95">
        <v>1765</v>
      </c>
      <c r="E9015" s="95">
        <v>1844</v>
      </c>
      <c r="F9015" s="95">
        <v>350974</v>
      </c>
      <c r="G9015" s="95">
        <v>250</v>
      </c>
      <c r="H9015" s="93" t="s">
        <v>8976</v>
      </c>
      <c r="I9015" s="93" t="s">
        <v>23906</v>
      </c>
      <c r="J9015" s="93" t="s">
        <v>20870</v>
      </c>
      <c r="K9015" s="93" t="s">
        <v>3612</v>
      </c>
      <c r="L9015" s="14">
        <f>AND(vyberHrace&lt;&gt;"",ISNUMBER(SEARCH(vyberHrace,$B9015)))</f>
      </c>
      <c r="M9015" s="14">
        <f>AND($I9015=MID(kododd,1,2),$J9015=MID(kododd,3,3))</f>
      </c>
    </row>
    <row r="9016">
      <c r="A9016" s="95">
        <v>35744</v>
      </c>
      <c r="B9016" s="93" t="s">
        <v>23992</v>
      </c>
      <c r="C9016" s="93" t="s">
        <v>1414</v>
      </c>
      <c r="D9016" s="95">
        <v>1012</v>
      </c>
      <c r="F9016" s="95">
        <v>23765445</v>
      </c>
      <c r="G9016" s="95">
        <v>0</v>
      </c>
      <c r="H9016" s="93" t="s">
        <v>8976</v>
      </c>
      <c r="I9016" s="93" t="s">
        <v>23906</v>
      </c>
      <c r="J9016" s="93" t="s">
        <v>20870</v>
      </c>
      <c r="K9016" s="93" t="s">
        <v>3612</v>
      </c>
      <c r="L9016" s="14">
        <f>AND(vyberHrace&lt;&gt;"",ISNUMBER(SEARCH(vyberHrace,$B9016)))</f>
      </c>
      <c r="M9016" s="14">
        <f>AND($I9016=MID(kododd,1,2),$J9016=MID(kododd,3,3))</f>
      </c>
    </row>
    <row r="9017">
      <c r="A9017" s="95">
        <v>43480</v>
      </c>
      <c r="B9017" s="93" t="s">
        <v>15939</v>
      </c>
      <c r="C9017" s="93" t="s">
        <v>3255</v>
      </c>
      <c r="G9017" s="95">
        <v>0</v>
      </c>
      <c r="H9017" s="93" t="s">
        <v>8976</v>
      </c>
      <c r="I9017" s="93" t="s">
        <v>23906</v>
      </c>
      <c r="J9017" s="93" t="s">
        <v>20937</v>
      </c>
      <c r="K9017" s="93" t="s">
        <v>11257</v>
      </c>
      <c r="L9017" s="14">
        <f>AND(vyberHrace&lt;&gt;"",ISNUMBER(SEARCH(vyberHrace,$B9017)))</f>
      </c>
      <c r="M9017" s="14">
        <f>AND($I9017=MID(kododd,1,2),$J9017=MID(kododd,3,3))</f>
      </c>
    </row>
    <row r="9018">
      <c r="A9018" s="95">
        <v>43429</v>
      </c>
      <c r="B9018" s="93" t="s">
        <v>15940</v>
      </c>
      <c r="C9018" s="93" t="s">
        <v>1419</v>
      </c>
      <c r="D9018" s="95">
        <v>1080</v>
      </c>
      <c r="G9018" s="95">
        <v>0</v>
      </c>
      <c r="H9018" s="93" t="s">
        <v>8976</v>
      </c>
      <c r="I9018" s="93" t="s">
        <v>23906</v>
      </c>
      <c r="J9018" s="93" t="s">
        <v>20937</v>
      </c>
      <c r="K9018" s="93" t="s">
        <v>11257</v>
      </c>
      <c r="L9018" s="14">
        <f>AND(vyberHrace&lt;&gt;"",ISNUMBER(SEARCH(vyberHrace,$B9018)))</f>
      </c>
      <c r="M9018" s="14">
        <f>AND($I9018=MID(kododd,1,2),$J9018=MID(kododd,3,3))</f>
      </c>
    </row>
    <row r="9019">
      <c r="A9019" s="95">
        <v>17958</v>
      </c>
      <c r="B9019" s="93" t="s">
        <v>20602</v>
      </c>
      <c r="C9019" s="93" t="s">
        <v>1446</v>
      </c>
      <c r="D9019" s="95">
        <v>1409</v>
      </c>
      <c r="E9019" s="95">
        <v>1575</v>
      </c>
      <c r="F9019" s="95">
        <v>23749210</v>
      </c>
      <c r="G9019" s="95">
        <v>250</v>
      </c>
      <c r="H9019" s="93" t="s">
        <v>8976</v>
      </c>
      <c r="I9019" s="93" t="s">
        <v>23906</v>
      </c>
      <c r="J9019" s="93" t="s">
        <v>20872</v>
      </c>
      <c r="K9019" s="93" t="s">
        <v>5100</v>
      </c>
      <c r="L9019" s="14">
        <f>AND(vyberHrace&lt;&gt;"",ISNUMBER(SEARCH(vyberHrace,$B9019)))</f>
      </c>
      <c r="M9019" s="14">
        <f>AND($I9019=MID(kododd,1,2),$J9019=MID(kododd,3,3))</f>
      </c>
    </row>
    <row r="9020">
      <c r="A9020" s="95">
        <v>26167</v>
      </c>
      <c r="B9020" s="93" t="s">
        <v>20603</v>
      </c>
      <c r="C9020" s="93" t="s">
        <v>1413</v>
      </c>
      <c r="D9020" s="95">
        <v>1541</v>
      </c>
      <c r="E9020" s="95">
        <v>1702</v>
      </c>
      <c r="F9020" s="95">
        <v>351709</v>
      </c>
      <c r="G9020" s="95">
        <v>250</v>
      </c>
      <c r="H9020" s="93" t="s">
        <v>8976</v>
      </c>
      <c r="I9020" s="93" t="s">
        <v>23906</v>
      </c>
      <c r="J9020" s="93" t="s">
        <v>20872</v>
      </c>
      <c r="K9020" s="93" t="s">
        <v>5100</v>
      </c>
      <c r="L9020" s="14">
        <f>AND(vyberHrace&lt;&gt;"",ISNUMBER(SEARCH(vyberHrace,$B9020)))</f>
      </c>
      <c r="M9020" s="14">
        <f>AND($I9020=MID(kododd,1,2),$J9020=MID(kododd,3,3))</f>
      </c>
    </row>
    <row r="9021">
      <c r="A9021" s="95">
        <v>50846</v>
      </c>
      <c r="B9021" s="93" t="s">
        <v>2181</v>
      </c>
      <c r="C9021" s="93" t="s">
        <v>1422</v>
      </c>
      <c r="F9021" s="95">
        <v>23736445</v>
      </c>
      <c r="G9021" s="95">
        <v>250</v>
      </c>
      <c r="H9021" s="93" t="s">
        <v>8976</v>
      </c>
      <c r="I9021" s="93" t="s">
        <v>23906</v>
      </c>
      <c r="J9021" s="93" t="s">
        <v>20872</v>
      </c>
      <c r="K9021" s="93" t="s">
        <v>5100</v>
      </c>
      <c r="L9021" s="14">
        <f>AND(vyberHrace&lt;&gt;"",ISNUMBER(SEARCH(vyberHrace,$B9021)))</f>
      </c>
      <c r="M9021" s="14">
        <f>AND($I9021=MID(kododd,1,2),$J9021=MID(kododd,3,3))</f>
      </c>
    </row>
    <row r="9022">
      <c r="A9022" s="95">
        <v>44957</v>
      </c>
      <c r="B9022" s="93" t="s">
        <v>20604</v>
      </c>
      <c r="C9022" s="93" t="s">
        <v>1453</v>
      </c>
      <c r="G9022" s="95">
        <v>0</v>
      </c>
      <c r="H9022" s="93" t="s">
        <v>8976</v>
      </c>
      <c r="I9022" s="93" t="s">
        <v>23906</v>
      </c>
      <c r="J9022" s="93" t="s">
        <v>20937</v>
      </c>
      <c r="K9022" s="93" t="s">
        <v>11257</v>
      </c>
      <c r="L9022" s="14">
        <f>AND(vyberHrace&lt;&gt;"",ISNUMBER(SEARCH(vyberHrace,$B9022)))</f>
      </c>
      <c r="M9022" s="14">
        <f>AND($I9022=MID(kododd,1,2),$J9022=MID(kododd,3,3))</f>
      </c>
    </row>
    <row r="9023">
      <c r="A9023" s="95">
        <v>50388</v>
      </c>
      <c r="B9023" s="93" t="s">
        <v>2162</v>
      </c>
      <c r="C9023" s="93" t="s">
        <v>1464</v>
      </c>
      <c r="F9023" s="95">
        <v>23740965</v>
      </c>
      <c r="G9023" s="95">
        <v>0</v>
      </c>
      <c r="H9023" s="93" t="s">
        <v>8976</v>
      </c>
      <c r="I9023" s="93" t="s">
        <v>23906</v>
      </c>
      <c r="J9023" s="93" t="s">
        <v>20937</v>
      </c>
      <c r="K9023" s="93" t="s">
        <v>11257</v>
      </c>
      <c r="L9023" s="14">
        <f>AND(vyberHrace&lt;&gt;"",ISNUMBER(SEARCH(vyberHrace,$B9023)))</f>
      </c>
      <c r="M9023" s="14">
        <f>AND($I9023=MID(kododd,1,2),$J9023=MID(kododd,3,3))</f>
      </c>
    </row>
    <row r="9024">
      <c r="A9024" s="95">
        <v>63779</v>
      </c>
      <c r="B9024" s="93" t="s">
        <v>29985</v>
      </c>
      <c r="C9024" s="93" t="s">
        <v>1429</v>
      </c>
      <c r="G9024" s="95">
        <v>250</v>
      </c>
      <c r="H9024" s="93" t="s">
        <v>8976</v>
      </c>
      <c r="I9024" s="93" t="s">
        <v>23906</v>
      </c>
      <c r="J9024" s="93" t="s">
        <v>20874</v>
      </c>
      <c r="K9024" s="93" t="s">
        <v>9933</v>
      </c>
      <c r="L9024" s="14">
        <f>AND(vyberHrace&lt;&gt;"",ISNUMBER(SEARCH(vyberHrace,$B9024)))</f>
      </c>
      <c r="M9024" s="14">
        <f>AND($I9024=MID(kododd,1,2),$J9024=MID(kododd,3,3))</f>
      </c>
    </row>
    <row r="9025">
      <c r="A9025" s="95">
        <v>43424</v>
      </c>
      <c r="B9025" s="93" t="s">
        <v>7048</v>
      </c>
      <c r="C9025" s="93" t="s">
        <v>1471</v>
      </c>
      <c r="F9025" s="95">
        <v>23760745</v>
      </c>
      <c r="G9025" s="95">
        <v>0</v>
      </c>
      <c r="H9025" s="93" t="s">
        <v>8976</v>
      </c>
      <c r="I9025" s="93" t="s">
        <v>23906</v>
      </c>
      <c r="J9025" s="93" t="s">
        <v>20937</v>
      </c>
      <c r="K9025" s="93" t="s">
        <v>11257</v>
      </c>
      <c r="L9025" s="14">
        <f>AND(vyberHrace&lt;&gt;"",ISNUMBER(SEARCH(vyberHrace,$B9025)))</f>
      </c>
      <c r="M9025" s="14">
        <f>AND($I9025=MID(kododd,1,2),$J9025=MID(kododd,3,3))</f>
      </c>
    </row>
    <row r="9026">
      <c r="A9026" s="95">
        <v>56671</v>
      </c>
      <c r="B9026" s="93" t="s">
        <v>22154</v>
      </c>
      <c r="C9026" s="93" t="s">
        <v>1406</v>
      </c>
      <c r="D9026" s="95">
        <v>1064</v>
      </c>
      <c r="E9026" s="95">
        <v>1467</v>
      </c>
      <c r="F9026" s="95">
        <v>23771780</v>
      </c>
      <c r="G9026" s="95">
        <v>250</v>
      </c>
      <c r="H9026" s="93" t="s">
        <v>8976</v>
      </c>
      <c r="I9026" s="93" t="s">
        <v>23906</v>
      </c>
      <c r="J9026" s="93" t="s">
        <v>20872</v>
      </c>
      <c r="K9026" s="93" t="s">
        <v>5100</v>
      </c>
      <c r="L9026" s="14">
        <f>AND(vyberHrace&lt;&gt;"",ISNUMBER(SEARCH(vyberHrace,$B9026)))</f>
      </c>
      <c r="M9026" s="14">
        <f>AND($I9026=MID(kododd,1,2),$J9026=MID(kododd,3,3))</f>
      </c>
    </row>
    <row r="9027">
      <c r="A9027" s="95">
        <v>47904</v>
      </c>
      <c r="B9027" s="93" t="s">
        <v>7238</v>
      </c>
      <c r="C9027" s="93" t="s">
        <v>1419</v>
      </c>
      <c r="D9027" s="95">
        <v>1499</v>
      </c>
      <c r="E9027" s="95">
        <v>1674</v>
      </c>
      <c r="F9027" s="95">
        <v>23719370</v>
      </c>
      <c r="G9027" s="95">
        <v>250</v>
      </c>
      <c r="H9027" s="93" t="s">
        <v>8976</v>
      </c>
      <c r="I9027" s="93" t="s">
        <v>23906</v>
      </c>
      <c r="J9027" s="93" t="s">
        <v>20872</v>
      </c>
      <c r="K9027" s="93" t="s">
        <v>5100</v>
      </c>
      <c r="L9027" s="14">
        <f>AND(vyberHrace&lt;&gt;"",ISNUMBER(SEARCH(vyberHrace,$B9027)))</f>
      </c>
      <c r="M9027" s="14">
        <f>AND($I9027=MID(kododd,1,2),$J9027=MID(kododd,3,3))</f>
      </c>
    </row>
    <row r="9028">
      <c r="A9028" s="95">
        <v>12065</v>
      </c>
      <c r="B9028" s="93" t="s">
        <v>16932</v>
      </c>
      <c r="C9028" s="93" t="s">
        <v>1467</v>
      </c>
      <c r="D9028" s="95">
        <v>1556</v>
      </c>
      <c r="E9028" s="95">
        <v>1770</v>
      </c>
      <c r="F9028" s="95">
        <v>395803</v>
      </c>
      <c r="G9028" s="95">
        <v>0</v>
      </c>
      <c r="H9028" s="93" t="s">
        <v>8976</v>
      </c>
      <c r="I9028" s="93" t="s">
        <v>23906</v>
      </c>
      <c r="J9028" s="93" t="s">
        <v>20905</v>
      </c>
      <c r="K9028" s="93" t="s">
        <v>1496</v>
      </c>
      <c r="L9028" s="14">
        <f>AND(vyberHrace&lt;&gt;"",ISNUMBER(SEARCH(vyberHrace,$B9028)))</f>
      </c>
      <c r="M9028" s="14">
        <f>AND($I9028=MID(kododd,1,2),$J9028=MID(kododd,3,3))</f>
      </c>
    </row>
    <row r="9029">
      <c r="A9029" s="95">
        <v>57040</v>
      </c>
      <c r="B9029" s="93" t="s">
        <v>22161</v>
      </c>
      <c r="C9029" s="93" t="s">
        <v>1408</v>
      </c>
      <c r="D9029" s="95">
        <v>1580</v>
      </c>
      <c r="E9029" s="95">
        <v>1673</v>
      </c>
      <c r="F9029" s="95">
        <v>23763248</v>
      </c>
      <c r="G9029" s="95">
        <v>0</v>
      </c>
      <c r="H9029" s="93" t="s">
        <v>8976</v>
      </c>
      <c r="I9029" s="93" t="s">
        <v>23906</v>
      </c>
      <c r="J9029" s="93" t="s">
        <v>20860</v>
      </c>
      <c r="K9029" s="93" t="s">
        <v>4714</v>
      </c>
      <c r="L9029" s="14">
        <f>AND(vyberHrace&lt;&gt;"",ISNUMBER(SEARCH(vyberHrace,$B9029)))</f>
      </c>
      <c r="M9029" s="14">
        <f>AND($I9029=MID(kododd,1,2),$J9029=MID(kododd,3,3))</f>
      </c>
    </row>
    <row r="9030">
      <c r="A9030" s="95">
        <v>48510</v>
      </c>
      <c r="B9030" s="93" t="s">
        <v>7437</v>
      </c>
      <c r="C9030" s="93" t="s">
        <v>1459</v>
      </c>
      <c r="D9030" s="95">
        <v>1544</v>
      </c>
      <c r="E9030" s="95">
        <v>1708</v>
      </c>
      <c r="F9030" s="95">
        <v>23727446</v>
      </c>
      <c r="G9030" s="95">
        <v>250</v>
      </c>
      <c r="H9030" s="93" t="s">
        <v>8976</v>
      </c>
      <c r="I9030" s="93" t="s">
        <v>23906</v>
      </c>
      <c r="J9030" s="93" t="s">
        <v>20899</v>
      </c>
      <c r="K9030" s="93" t="s">
        <v>2185</v>
      </c>
      <c r="L9030" s="14">
        <f>AND(vyberHrace&lt;&gt;"",ISNUMBER(SEARCH(vyberHrace,$B9030)))</f>
      </c>
      <c r="M9030" s="14">
        <f>AND($I9030=MID(kododd,1,2),$J9030=MID(kododd,3,3))</f>
      </c>
    </row>
    <row r="9031">
      <c r="A9031" s="95">
        <v>58784</v>
      </c>
      <c r="B9031" s="93" t="s">
        <v>25257</v>
      </c>
      <c r="C9031" s="93" t="s">
        <v>1420</v>
      </c>
      <c r="F9031" s="95">
        <v>23779756</v>
      </c>
      <c r="G9031" s="95">
        <v>250</v>
      </c>
      <c r="H9031" s="93" t="s">
        <v>8976</v>
      </c>
      <c r="I9031" s="93" t="s">
        <v>23906</v>
      </c>
      <c r="J9031" s="93" t="s">
        <v>20887</v>
      </c>
      <c r="K9031" s="93" t="s">
        <v>28992</v>
      </c>
      <c r="L9031" s="14">
        <f>AND(vyberHrace&lt;&gt;"",ISNUMBER(SEARCH(vyberHrace,$B9031)))</f>
      </c>
      <c r="M9031" s="14">
        <f>AND($I9031=MID(kododd,1,2),$J9031=MID(kododd,3,3))</f>
      </c>
    </row>
    <row r="9032">
      <c r="A9032" s="95">
        <v>27057</v>
      </c>
      <c r="B9032" s="93" t="s">
        <v>17144</v>
      </c>
      <c r="C9032" s="93" t="s">
        <v>1452</v>
      </c>
      <c r="D9032" s="95">
        <v>1762</v>
      </c>
      <c r="E9032" s="95">
        <v>1904</v>
      </c>
      <c r="F9032" s="95">
        <v>363367</v>
      </c>
      <c r="G9032" s="95">
        <v>250</v>
      </c>
      <c r="H9032" s="93" t="s">
        <v>8976</v>
      </c>
      <c r="I9032" s="93" t="s">
        <v>23906</v>
      </c>
      <c r="J9032" s="93" t="s">
        <v>20887</v>
      </c>
      <c r="K9032" s="93" t="s">
        <v>28992</v>
      </c>
      <c r="L9032" s="14">
        <f>AND(vyberHrace&lt;&gt;"",ISNUMBER(SEARCH(vyberHrace,$B9032)))</f>
      </c>
      <c r="M9032" s="14">
        <f>AND($I9032=MID(kododd,1,2),$J9032=MID(kododd,3,3))</f>
      </c>
    </row>
    <row r="9033">
      <c r="A9033" s="95">
        <v>52512</v>
      </c>
      <c r="B9033" s="93" t="s">
        <v>1639</v>
      </c>
      <c r="C9033" s="93" t="s">
        <v>1451</v>
      </c>
      <c r="D9033" s="95">
        <v>1036</v>
      </c>
      <c r="F9033" s="95">
        <v>23796146</v>
      </c>
      <c r="G9033" s="95">
        <v>250</v>
      </c>
      <c r="H9033" s="93" t="s">
        <v>8976</v>
      </c>
      <c r="I9033" s="93" t="s">
        <v>23906</v>
      </c>
      <c r="J9033" s="93" t="s">
        <v>20866</v>
      </c>
      <c r="K9033" s="93" t="s">
        <v>1637</v>
      </c>
      <c r="L9033" s="14">
        <f>AND(vyberHrace&lt;&gt;"",ISNUMBER(SEARCH(vyberHrace,$B9033)))</f>
      </c>
      <c r="M9033" s="14">
        <f>AND($I9033=MID(kododd,1,2),$J9033=MID(kododd,3,3))</f>
      </c>
    </row>
    <row r="9034">
      <c r="A9034" s="95">
        <v>44869</v>
      </c>
      <c r="B9034" s="93" t="s">
        <v>8483</v>
      </c>
      <c r="C9034" s="93" t="s">
        <v>1402</v>
      </c>
      <c r="G9034" s="95">
        <v>0</v>
      </c>
      <c r="H9034" s="93" t="s">
        <v>8976</v>
      </c>
      <c r="I9034" s="93" t="s">
        <v>23906</v>
      </c>
      <c r="J9034" s="93" t="s">
        <v>20937</v>
      </c>
      <c r="K9034" s="93" t="s">
        <v>11257</v>
      </c>
      <c r="L9034" s="14">
        <f>AND(vyberHrace&lt;&gt;"",ISNUMBER(SEARCH(vyberHrace,$B9034)))</f>
      </c>
      <c r="M9034" s="14">
        <f>AND($I9034=MID(kododd,1,2),$J9034=MID(kododd,3,3))</f>
      </c>
    </row>
    <row r="9035">
      <c r="A9035" s="95">
        <v>50359</v>
      </c>
      <c r="B9035" s="93" t="s">
        <v>2186</v>
      </c>
      <c r="C9035" s="93" t="s">
        <v>1465</v>
      </c>
      <c r="D9035" s="95">
        <v>1711</v>
      </c>
      <c r="E9035" s="95">
        <v>1834</v>
      </c>
      <c r="F9035" s="95">
        <v>23772727</v>
      </c>
      <c r="G9035" s="95">
        <v>250</v>
      </c>
      <c r="H9035" s="93" t="s">
        <v>8976</v>
      </c>
      <c r="I9035" s="93" t="s">
        <v>23906</v>
      </c>
      <c r="J9035" s="93" t="s">
        <v>20899</v>
      </c>
      <c r="K9035" s="93" t="s">
        <v>2185</v>
      </c>
      <c r="L9035" s="14">
        <f>AND(vyberHrace&lt;&gt;"",ISNUMBER(SEARCH(vyberHrace,$B9035)))</f>
      </c>
      <c r="M9035" s="14">
        <f>AND($I9035=MID(kododd,1,2),$J9035=MID(kododd,3,3))</f>
      </c>
    </row>
    <row r="9036">
      <c r="A9036" s="95">
        <v>52668</v>
      </c>
      <c r="B9036" s="93" t="s">
        <v>1625</v>
      </c>
      <c r="C9036" s="93" t="s">
        <v>1406</v>
      </c>
      <c r="G9036" s="95">
        <v>250</v>
      </c>
      <c r="H9036" s="93" t="s">
        <v>8976</v>
      </c>
      <c r="I9036" s="93" t="s">
        <v>23906</v>
      </c>
      <c r="J9036" s="93" t="s">
        <v>20860</v>
      </c>
      <c r="K9036" s="93" t="s">
        <v>4714</v>
      </c>
      <c r="L9036" s="14">
        <f>AND(vyberHrace&lt;&gt;"",ISNUMBER(SEARCH(vyberHrace,$B9036)))</f>
      </c>
      <c r="M9036" s="14">
        <f>AND($I9036=MID(kododd,1,2),$J9036=MID(kododd,3,3))</f>
      </c>
    </row>
    <row r="9037">
      <c r="A9037" s="95">
        <v>5498</v>
      </c>
      <c r="B9037" s="93" t="s">
        <v>19835</v>
      </c>
      <c r="C9037" s="93" t="s">
        <v>1405</v>
      </c>
      <c r="D9037" s="95">
        <v>1828</v>
      </c>
      <c r="E9037" s="95">
        <v>1879</v>
      </c>
      <c r="F9037" s="95">
        <v>356077</v>
      </c>
      <c r="G9037" s="95">
        <v>250</v>
      </c>
      <c r="H9037" s="93" t="s">
        <v>8976</v>
      </c>
      <c r="I9037" s="93" t="s">
        <v>23906</v>
      </c>
      <c r="J9037" s="93" t="s">
        <v>20937</v>
      </c>
      <c r="K9037" s="93" t="s">
        <v>11257</v>
      </c>
      <c r="L9037" s="14">
        <f>AND(vyberHrace&lt;&gt;"",ISNUMBER(SEARCH(vyberHrace,$B9037)))</f>
      </c>
      <c r="M9037" s="14">
        <f>AND($I9037=MID(kododd,1,2),$J9037=MID(kododd,3,3))</f>
      </c>
    </row>
    <row r="9038">
      <c r="A9038" s="95">
        <v>58602</v>
      </c>
      <c r="B9038" s="93" t="s">
        <v>25094</v>
      </c>
      <c r="C9038" s="93" t="s">
        <v>1401</v>
      </c>
      <c r="F9038" s="95">
        <v>23797690</v>
      </c>
      <c r="G9038" s="95">
        <v>250</v>
      </c>
      <c r="H9038" s="93" t="s">
        <v>8976</v>
      </c>
      <c r="I9038" s="93" t="s">
        <v>23906</v>
      </c>
      <c r="J9038" s="93" t="s">
        <v>20888</v>
      </c>
      <c r="K9038" s="93" t="s">
        <v>5174</v>
      </c>
      <c r="L9038" s="14">
        <f>AND(vyberHrace&lt;&gt;"",ISNUMBER(SEARCH(vyberHrace,$B9038)))</f>
      </c>
      <c r="M9038" s="14">
        <f>AND($I9038=MID(kododd,1,2),$J9038=MID(kododd,3,3))</f>
      </c>
    </row>
    <row r="9039">
      <c r="A9039" s="95">
        <v>58989</v>
      </c>
      <c r="B9039" s="93" t="s">
        <v>25443</v>
      </c>
      <c r="C9039" s="93" t="s">
        <v>1424</v>
      </c>
      <c r="F9039" s="95">
        <v>23779136</v>
      </c>
      <c r="G9039" s="95">
        <v>250</v>
      </c>
      <c r="H9039" s="93" t="s">
        <v>8976</v>
      </c>
      <c r="I9039" s="93" t="s">
        <v>23906</v>
      </c>
      <c r="J9039" s="93" t="s">
        <v>20860</v>
      </c>
      <c r="K9039" s="93" t="s">
        <v>4714</v>
      </c>
      <c r="L9039" s="14">
        <f>AND(vyberHrace&lt;&gt;"",ISNUMBER(SEARCH(vyberHrace,$B9039)))</f>
      </c>
      <c r="M9039" s="14">
        <f>AND($I9039=MID(kododd,1,2),$J9039=MID(kododd,3,3))</f>
      </c>
    </row>
    <row r="9040">
      <c r="A9040" s="95">
        <v>3499</v>
      </c>
      <c r="B9040" s="93" t="s">
        <v>6411</v>
      </c>
      <c r="C9040" s="93" t="s">
        <v>1459</v>
      </c>
      <c r="D9040" s="95">
        <v>1691</v>
      </c>
      <c r="E9040" s="95">
        <v>1758</v>
      </c>
      <c r="F9040" s="95">
        <v>337552</v>
      </c>
      <c r="G9040" s="95">
        <v>250</v>
      </c>
      <c r="H9040" s="93" t="s">
        <v>8976</v>
      </c>
      <c r="I9040" s="93" t="s">
        <v>23906</v>
      </c>
      <c r="J9040" s="93" t="s">
        <v>20860</v>
      </c>
      <c r="K9040" s="93" t="s">
        <v>4714</v>
      </c>
      <c r="L9040" s="14">
        <f>AND(vyberHrace&lt;&gt;"",ISNUMBER(SEARCH(vyberHrace,$B9040)))</f>
      </c>
      <c r="M9040" s="14">
        <f>AND($I9040=MID(kododd,1,2),$J9040=MID(kododd,3,3))</f>
      </c>
    </row>
    <row r="9041">
      <c r="A9041" s="95">
        <v>58516</v>
      </c>
      <c r="B9041" s="93" t="s">
        <v>25016</v>
      </c>
      <c r="C9041" s="93" t="s">
        <v>1411</v>
      </c>
      <c r="G9041" s="95">
        <v>0</v>
      </c>
      <c r="H9041" s="93" t="s">
        <v>8976</v>
      </c>
      <c r="I9041" s="93" t="s">
        <v>23906</v>
      </c>
      <c r="J9041" s="93" t="s">
        <v>20872</v>
      </c>
      <c r="K9041" s="93" t="s">
        <v>5100</v>
      </c>
      <c r="L9041" s="14">
        <f>AND(vyberHrace&lt;&gt;"",ISNUMBER(SEARCH(vyberHrace,$B9041)))</f>
      </c>
      <c r="M9041" s="14">
        <f>AND($I9041=MID(kododd,1,2),$J9041=MID(kododd,3,3))</f>
      </c>
    </row>
    <row r="9042">
      <c r="A9042" s="95">
        <v>535</v>
      </c>
      <c r="B9042" s="93" t="s">
        <v>19344</v>
      </c>
      <c r="C9042" s="93" t="s">
        <v>1445</v>
      </c>
      <c r="D9042" s="95">
        <v>1932</v>
      </c>
      <c r="E9042" s="95">
        <v>1980</v>
      </c>
      <c r="F9042" s="95">
        <v>308102</v>
      </c>
      <c r="G9042" s="95">
        <v>250</v>
      </c>
      <c r="H9042" s="93" t="s">
        <v>8976</v>
      </c>
      <c r="I9042" s="93" t="s">
        <v>23906</v>
      </c>
      <c r="J9042" s="93" t="s">
        <v>20866</v>
      </c>
      <c r="K9042" s="93" t="s">
        <v>1637</v>
      </c>
      <c r="L9042" s="14">
        <f>AND(vyberHrace&lt;&gt;"",ISNUMBER(SEARCH(vyberHrace,$B9042)))</f>
      </c>
      <c r="M9042" s="14">
        <f>AND($I9042=MID(kododd,1,2),$J9042=MID(kododd,3,3))</f>
      </c>
    </row>
    <row r="9043">
      <c r="A9043" s="95">
        <v>44219</v>
      </c>
      <c r="B9043" s="93" t="s">
        <v>19377</v>
      </c>
      <c r="C9043" s="93" t="s">
        <v>1400</v>
      </c>
      <c r="D9043" s="95">
        <v>1438</v>
      </c>
      <c r="E9043" s="95">
        <v>1647</v>
      </c>
      <c r="F9043" s="95">
        <v>23703920</v>
      </c>
      <c r="G9043" s="95">
        <v>0</v>
      </c>
      <c r="H9043" s="93" t="s">
        <v>8976</v>
      </c>
      <c r="I9043" s="93" t="s">
        <v>23906</v>
      </c>
      <c r="J9043" s="93" t="s">
        <v>20872</v>
      </c>
      <c r="K9043" s="93" t="s">
        <v>5100</v>
      </c>
      <c r="L9043" s="14">
        <f>AND(vyberHrace&lt;&gt;"",ISNUMBER(SEARCH(vyberHrace,$B9043)))</f>
      </c>
      <c r="M9043" s="14">
        <f>AND($I9043=MID(kododd,1,2),$J9043=MID(kododd,3,3))</f>
      </c>
    </row>
    <row r="9044">
      <c r="A9044" s="95">
        <v>13120</v>
      </c>
      <c r="B9044" s="93" t="s">
        <v>19536</v>
      </c>
      <c r="C9044" s="93" t="s">
        <v>1401</v>
      </c>
      <c r="D9044" s="95">
        <v>1535</v>
      </c>
      <c r="E9044" s="95">
        <v>1712</v>
      </c>
      <c r="F9044" s="95">
        <v>356093</v>
      </c>
      <c r="G9044" s="95">
        <v>250</v>
      </c>
      <c r="H9044" s="93" t="s">
        <v>8976</v>
      </c>
      <c r="I9044" s="93" t="s">
        <v>23906</v>
      </c>
      <c r="J9044" s="93" t="s">
        <v>20874</v>
      </c>
      <c r="K9044" s="93" t="s">
        <v>9933</v>
      </c>
      <c r="L9044" s="14">
        <f>AND(vyberHrace&lt;&gt;"",ISNUMBER(SEARCH(vyberHrace,$B9044)))</f>
      </c>
      <c r="M9044" s="14">
        <f>AND($I9044=MID(kododd,1,2),$J9044=MID(kododd,3,3))</f>
      </c>
    </row>
    <row r="9045">
      <c r="A9045" s="95">
        <v>10863</v>
      </c>
      <c r="B9045" s="93" t="s">
        <v>14757</v>
      </c>
      <c r="C9045" s="93" t="s">
        <v>1423</v>
      </c>
      <c r="D9045" s="95">
        <v>1960</v>
      </c>
      <c r="E9045" s="95">
        <v>1961</v>
      </c>
      <c r="F9045" s="95">
        <v>356107</v>
      </c>
      <c r="G9045" s="95">
        <v>250</v>
      </c>
      <c r="H9045" s="93" t="s">
        <v>8976</v>
      </c>
      <c r="I9045" s="93" t="s">
        <v>23906</v>
      </c>
      <c r="J9045" s="93" t="s">
        <v>20860</v>
      </c>
      <c r="K9045" s="93" t="s">
        <v>4714</v>
      </c>
      <c r="L9045" s="14">
        <f>AND(vyberHrace&lt;&gt;"",ISNUMBER(SEARCH(vyberHrace,$B9045)))</f>
      </c>
      <c r="M9045" s="14">
        <f>AND($I9045=MID(kododd,1,2),$J9045=MID(kododd,3,3))</f>
      </c>
    </row>
    <row r="9046">
      <c r="A9046" s="95">
        <v>43435</v>
      </c>
      <c r="B9046" s="93" t="s">
        <v>17821</v>
      </c>
      <c r="C9046" s="93" t="s">
        <v>1402</v>
      </c>
      <c r="G9046" s="95">
        <v>0</v>
      </c>
      <c r="H9046" s="93" t="s">
        <v>8976</v>
      </c>
      <c r="I9046" s="93" t="s">
        <v>23906</v>
      </c>
      <c r="J9046" s="93" t="s">
        <v>20937</v>
      </c>
      <c r="K9046" s="93" t="s">
        <v>11257</v>
      </c>
      <c r="L9046" s="14">
        <f>AND(vyberHrace&lt;&gt;"",ISNUMBER(SEARCH(vyberHrace,$B9046)))</f>
      </c>
      <c r="M9046" s="14">
        <f>AND($I9046=MID(kododd,1,2),$J9046=MID(kododd,3,3))</f>
      </c>
    </row>
    <row r="9047">
      <c r="A9047" s="95">
        <v>63358</v>
      </c>
      <c r="B9047" s="93" t="s">
        <v>29013</v>
      </c>
      <c r="C9047" s="93" t="s">
        <v>1416</v>
      </c>
      <c r="F9047" s="95">
        <v>571002650</v>
      </c>
      <c r="G9047" s="95">
        <v>250</v>
      </c>
      <c r="H9047" s="93" t="s">
        <v>8976</v>
      </c>
      <c r="I9047" s="93" t="s">
        <v>23906</v>
      </c>
      <c r="J9047" s="93" t="s">
        <v>20937</v>
      </c>
      <c r="K9047" s="93" t="s">
        <v>11257</v>
      </c>
      <c r="L9047" s="14">
        <f>AND(vyberHrace&lt;&gt;"",ISNUMBER(SEARCH(vyberHrace,$B9047)))</f>
      </c>
      <c r="M9047" s="14">
        <f>AND($I9047=MID(kododd,1,2),$J9047=MID(kododd,3,3))</f>
      </c>
    </row>
    <row r="9048">
      <c r="A9048" s="95">
        <v>53854</v>
      </c>
      <c r="B9048" s="93" t="s">
        <v>2897</v>
      </c>
      <c r="C9048" s="93" t="s">
        <v>1423</v>
      </c>
      <c r="G9048" s="95">
        <v>0</v>
      </c>
      <c r="H9048" s="93" t="s">
        <v>8976</v>
      </c>
      <c r="I9048" s="93" t="s">
        <v>23906</v>
      </c>
      <c r="J9048" s="93" t="s">
        <v>20937</v>
      </c>
      <c r="K9048" s="93" t="s">
        <v>11257</v>
      </c>
      <c r="L9048" s="14">
        <f>AND(vyberHrace&lt;&gt;"",ISNUMBER(SEARCH(vyberHrace,$B9048)))</f>
      </c>
      <c r="M9048" s="14">
        <f>AND($I9048=MID(kododd,1,2),$J9048=MID(kododd,3,3))</f>
      </c>
    </row>
    <row r="9049">
      <c r="A9049" s="95">
        <v>62543</v>
      </c>
      <c r="B9049" s="93" t="s">
        <v>29014</v>
      </c>
      <c r="C9049" s="93" t="s">
        <v>1420</v>
      </c>
      <c r="D9049" s="95">
        <v>1080</v>
      </c>
      <c r="G9049" s="95">
        <v>250</v>
      </c>
      <c r="H9049" s="93" t="s">
        <v>8976</v>
      </c>
      <c r="I9049" s="93" t="s">
        <v>23906</v>
      </c>
      <c r="J9049" s="93" t="s">
        <v>20866</v>
      </c>
      <c r="K9049" s="93" t="s">
        <v>1637</v>
      </c>
      <c r="L9049" s="14">
        <f>AND(vyberHrace&lt;&gt;"",ISNUMBER(SEARCH(vyberHrace,$B9049)))</f>
      </c>
      <c r="M9049" s="14">
        <f>AND($I9049=MID(kododd,1,2),$J9049=MID(kododd,3,3))</f>
      </c>
    </row>
    <row r="9050">
      <c r="A9050" s="95">
        <v>41850</v>
      </c>
      <c r="B9050" s="93" t="s">
        <v>21045</v>
      </c>
      <c r="C9050" s="93" t="s">
        <v>1471</v>
      </c>
      <c r="F9050" s="95">
        <v>23702770</v>
      </c>
      <c r="G9050" s="95">
        <v>250</v>
      </c>
      <c r="H9050" s="93" t="s">
        <v>8976</v>
      </c>
      <c r="I9050" s="93" t="s">
        <v>23906</v>
      </c>
      <c r="J9050" s="93" t="s">
        <v>20937</v>
      </c>
      <c r="K9050" s="93" t="s">
        <v>11257</v>
      </c>
      <c r="L9050" s="14">
        <f>AND(vyberHrace&lt;&gt;"",ISNUMBER(SEARCH(vyberHrace,$B9050)))</f>
      </c>
      <c r="M9050" s="14">
        <f>AND($I9050=MID(kododd,1,2),$J9050=MID(kododd,3,3))</f>
      </c>
    </row>
    <row r="9051">
      <c r="A9051" s="95">
        <v>29306</v>
      </c>
      <c r="B9051" s="93" t="s">
        <v>13501</v>
      </c>
      <c r="C9051" s="93" t="s">
        <v>1446</v>
      </c>
      <c r="D9051" s="95">
        <v>1055</v>
      </c>
      <c r="F9051" s="95">
        <v>356115</v>
      </c>
      <c r="G9051" s="95">
        <v>250</v>
      </c>
      <c r="H9051" s="93" t="s">
        <v>8976</v>
      </c>
      <c r="I9051" s="93" t="s">
        <v>23906</v>
      </c>
      <c r="J9051" s="93" t="s">
        <v>20921</v>
      </c>
      <c r="K9051" s="93" t="s">
        <v>4206</v>
      </c>
      <c r="L9051" s="14">
        <f>AND(vyberHrace&lt;&gt;"",ISNUMBER(SEARCH(vyberHrace,$B9051)))</f>
      </c>
      <c r="M9051" s="14">
        <f>AND($I9051=MID(kododd,1,2),$J9051=MID(kododd,3,3))</f>
      </c>
    </row>
    <row r="9052">
      <c r="A9052" s="95">
        <v>51022</v>
      </c>
      <c r="B9052" s="93" t="s">
        <v>2173</v>
      </c>
      <c r="C9052" s="93" t="s">
        <v>1422</v>
      </c>
      <c r="F9052" s="95">
        <v>23755598</v>
      </c>
      <c r="G9052" s="95">
        <v>250</v>
      </c>
      <c r="H9052" s="93" t="s">
        <v>8976</v>
      </c>
      <c r="I9052" s="93" t="s">
        <v>23906</v>
      </c>
      <c r="J9052" s="93" t="s">
        <v>20860</v>
      </c>
      <c r="K9052" s="93" t="s">
        <v>4714</v>
      </c>
      <c r="L9052" s="14">
        <f>AND(vyberHrace&lt;&gt;"",ISNUMBER(SEARCH(vyberHrace,$B9052)))</f>
      </c>
      <c r="M9052" s="14">
        <f>AND($I9052=MID(kododd,1,2),$J9052=MID(kododd,3,3))</f>
      </c>
    </row>
    <row r="9053">
      <c r="A9053" s="95">
        <v>59575</v>
      </c>
      <c r="B9053" s="93" t="s">
        <v>25969</v>
      </c>
      <c r="C9053" s="93" t="s">
        <v>1420</v>
      </c>
      <c r="G9053" s="95">
        <v>0</v>
      </c>
      <c r="H9053" s="93" t="s">
        <v>8976</v>
      </c>
      <c r="I9053" s="93" t="s">
        <v>23906</v>
      </c>
      <c r="J9053" s="93" t="s">
        <v>20937</v>
      </c>
      <c r="K9053" s="93" t="s">
        <v>11257</v>
      </c>
      <c r="L9053" s="14">
        <f>AND(vyberHrace&lt;&gt;"",ISNUMBER(SEARCH(vyberHrace,$B9053)))</f>
      </c>
      <c r="M9053" s="14">
        <f>AND($I9053=MID(kododd,1,2),$J9053=MID(kododd,3,3))</f>
      </c>
    </row>
    <row r="9054">
      <c r="A9054" s="95">
        <v>57595</v>
      </c>
      <c r="B9054" s="93" t="s">
        <v>22144</v>
      </c>
      <c r="C9054" s="93" t="s">
        <v>1408</v>
      </c>
      <c r="D9054" s="95">
        <v>1204</v>
      </c>
      <c r="E9054" s="95">
        <v>1593</v>
      </c>
      <c r="F9054" s="95">
        <v>23763256</v>
      </c>
      <c r="G9054" s="95">
        <v>0</v>
      </c>
      <c r="H9054" s="93" t="s">
        <v>8976</v>
      </c>
      <c r="I9054" s="93" t="s">
        <v>23906</v>
      </c>
      <c r="J9054" s="93" t="s">
        <v>20860</v>
      </c>
      <c r="K9054" s="93" t="s">
        <v>4714</v>
      </c>
      <c r="L9054" s="14">
        <f>AND(vyberHrace&lt;&gt;"",ISNUMBER(SEARCH(vyberHrace,$B9054)))</f>
      </c>
      <c r="M9054" s="14">
        <f>AND($I9054=MID(kododd,1,2),$J9054=MID(kododd,3,3))</f>
      </c>
    </row>
    <row r="9055">
      <c r="A9055" s="95">
        <v>43427</v>
      </c>
      <c r="B9055" s="93" t="s">
        <v>29015</v>
      </c>
      <c r="C9055" s="93" t="s">
        <v>1419</v>
      </c>
      <c r="G9055" s="95">
        <v>0</v>
      </c>
      <c r="H9055" s="93" t="s">
        <v>8976</v>
      </c>
      <c r="I9055" s="93" t="s">
        <v>23906</v>
      </c>
      <c r="J9055" s="93" t="s">
        <v>20937</v>
      </c>
      <c r="K9055" s="93" t="s">
        <v>11257</v>
      </c>
      <c r="L9055" s="14">
        <f>AND(vyberHrace&lt;&gt;"",ISNUMBER(SEARCH(vyberHrace,$B9055)))</f>
      </c>
      <c r="M9055" s="14">
        <f>AND($I9055=MID(kododd,1,2),$J9055=MID(kododd,3,3))</f>
      </c>
    </row>
    <row r="9056">
      <c r="A9056" s="95">
        <v>59331</v>
      </c>
      <c r="B9056" s="93" t="s">
        <v>25754</v>
      </c>
      <c r="C9056" s="93" t="s">
        <v>1424</v>
      </c>
      <c r="D9056" s="95">
        <v>1059</v>
      </c>
      <c r="G9056" s="95">
        <v>250</v>
      </c>
      <c r="H9056" s="93" t="s">
        <v>8976</v>
      </c>
      <c r="I9056" s="93" t="s">
        <v>23906</v>
      </c>
      <c r="J9056" s="93" t="s">
        <v>20845</v>
      </c>
      <c r="K9056" s="93" t="s">
        <v>4893</v>
      </c>
      <c r="L9056" s="14">
        <f>AND(vyberHrace&lt;&gt;"",ISNUMBER(SEARCH(vyberHrace,$B9056)))</f>
      </c>
      <c r="M9056" s="14">
        <f>AND($I9056=MID(kododd,1,2),$J9056=MID(kododd,3,3))</f>
      </c>
    </row>
    <row r="9057">
      <c r="A9057" s="95">
        <v>63090</v>
      </c>
      <c r="B9057" s="93" t="s">
        <v>29016</v>
      </c>
      <c r="C9057" s="93" t="s">
        <v>1424</v>
      </c>
      <c r="D9057" s="95">
        <v>1179</v>
      </c>
      <c r="E9057" s="95">
        <v>1593</v>
      </c>
      <c r="F9057" s="95">
        <v>571003002</v>
      </c>
      <c r="G9057" s="95">
        <v>250</v>
      </c>
      <c r="H9057" s="93" t="s">
        <v>8976</v>
      </c>
      <c r="I9057" s="93" t="s">
        <v>23906</v>
      </c>
      <c r="J9057" s="93" t="s">
        <v>20937</v>
      </c>
      <c r="K9057" s="93" t="s">
        <v>11257</v>
      </c>
      <c r="L9057" s="14">
        <f>AND(vyberHrace&lt;&gt;"",ISNUMBER(SEARCH(vyberHrace,$B9057)))</f>
      </c>
      <c r="M9057" s="14">
        <f>AND($I9057=MID(kododd,1,2),$J9057=MID(kododd,3,3))</f>
      </c>
    </row>
    <row r="9058">
      <c r="A9058" s="95">
        <v>58810</v>
      </c>
      <c r="B9058" s="93" t="s">
        <v>25281</v>
      </c>
      <c r="C9058" s="93" t="s">
        <v>1422</v>
      </c>
      <c r="F9058" s="95">
        <v>23777982</v>
      </c>
      <c r="G9058" s="95">
        <v>0</v>
      </c>
      <c r="H9058" s="93" t="s">
        <v>8976</v>
      </c>
      <c r="I9058" s="93" t="s">
        <v>23906</v>
      </c>
      <c r="J9058" s="93" t="s">
        <v>20937</v>
      </c>
      <c r="K9058" s="93" t="s">
        <v>11257</v>
      </c>
      <c r="L9058" s="14">
        <f>AND(vyberHrace&lt;&gt;"",ISNUMBER(SEARCH(vyberHrace,$B9058)))</f>
      </c>
      <c r="M9058" s="14">
        <f>AND($I9058=MID(kododd,1,2),$J9058=MID(kododd,3,3))</f>
      </c>
    </row>
    <row r="9059">
      <c r="A9059" s="95">
        <v>39561</v>
      </c>
      <c r="B9059" s="93" t="s">
        <v>18143</v>
      </c>
      <c r="C9059" s="93" t="s">
        <v>1432</v>
      </c>
      <c r="D9059" s="95">
        <v>1597</v>
      </c>
      <c r="E9059" s="95">
        <v>1727</v>
      </c>
      <c r="F9059" s="95">
        <v>23702788</v>
      </c>
      <c r="G9059" s="95">
        <v>250</v>
      </c>
      <c r="H9059" s="93" t="s">
        <v>8976</v>
      </c>
      <c r="I9059" s="93" t="s">
        <v>23906</v>
      </c>
      <c r="J9059" s="93" t="s">
        <v>20937</v>
      </c>
      <c r="K9059" s="93" t="s">
        <v>11257</v>
      </c>
      <c r="L9059" s="14">
        <f>AND(vyberHrace&lt;&gt;"",ISNUMBER(SEARCH(vyberHrace,$B9059)))</f>
      </c>
      <c r="M9059" s="14">
        <f>AND($I9059=MID(kododd,1,2),$J9059=MID(kododd,3,3))</f>
      </c>
    </row>
    <row r="9060">
      <c r="A9060" s="95">
        <v>5505</v>
      </c>
      <c r="B9060" s="93" t="s">
        <v>18148</v>
      </c>
      <c r="C9060" s="93" t="s">
        <v>1471</v>
      </c>
      <c r="D9060" s="95">
        <v>1619</v>
      </c>
      <c r="F9060" s="95">
        <v>395935</v>
      </c>
      <c r="G9060" s="95">
        <v>0</v>
      </c>
      <c r="H9060" s="93" t="s">
        <v>8976</v>
      </c>
      <c r="I9060" s="93" t="s">
        <v>23906</v>
      </c>
      <c r="J9060" s="93" t="s">
        <v>20905</v>
      </c>
      <c r="K9060" s="93" t="s">
        <v>1496</v>
      </c>
      <c r="L9060" s="14">
        <f>AND(vyberHrace&lt;&gt;"",ISNUMBER(SEARCH(vyberHrace,$B9060)))</f>
      </c>
      <c r="M9060" s="14">
        <f>AND($I9060=MID(kododd,1,2),$J9060=MID(kododd,3,3))</f>
      </c>
    </row>
    <row r="9061">
      <c r="A9061" s="95">
        <v>54098</v>
      </c>
      <c r="B9061" s="93" t="s">
        <v>18157</v>
      </c>
      <c r="C9061" s="93" t="s">
        <v>1402</v>
      </c>
      <c r="D9061" s="95">
        <v>1146</v>
      </c>
      <c r="F9061" s="95">
        <v>23772743</v>
      </c>
      <c r="G9061" s="95">
        <v>0</v>
      </c>
      <c r="H9061" s="93" t="s">
        <v>8976</v>
      </c>
      <c r="I9061" s="93" t="s">
        <v>23906</v>
      </c>
      <c r="J9061" s="93" t="s">
        <v>20937</v>
      </c>
      <c r="K9061" s="93" t="s">
        <v>11257</v>
      </c>
      <c r="L9061" s="14">
        <f>AND(vyberHrace&lt;&gt;"",ISNUMBER(SEARCH(vyberHrace,$B9061)))</f>
      </c>
      <c r="M9061" s="14">
        <f>AND($I9061=MID(kododd,1,2),$J9061=MID(kododd,3,3))</f>
      </c>
    </row>
    <row r="9062">
      <c r="A9062" s="95">
        <v>54476</v>
      </c>
      <c r="B9062" s="93" t="s">
        <v>6403</v>
      </c>
      <c r="C9062" s="93" t="s">
        <v>1416</v>
      </c>
      <c r="D9062" s="95">
        <v>2095</v>
      </c>
      <c r="E9062" s="95">
        <v>2136</v>
      </c>
      <c r="F9062" s="95">
        <v>23755601</v>
      </c>
      <c r="G9062" s="95">
        <v>250</v>
      </c>
      <c r="H9062" s="93" t="s">
        <v>8976</v>
      </c>
      <c r="I9062" s="93" t="s">
        <v>23906</v>
      </c>
      <c r="J9062" s="93" t="s">
        <v>20860</v>
      </c>
      <c r="K9062" s="93" t="s">
        <v>4714</v>
      </c>
      <c r="L9062" s="14">
        <f>AND(vyberHrace&lt;&gt;"",ISNUMBER(SEARCH(vyberHrace,$B9062)))</f>
      </c>
      <c r="M9062" s="14">
        <f>AND($I9062=MID(kododd,1,2),$J9062=MID(kododd,3,3))</f>
      </c>
    </row>
    <row r="9063">
      <c r="A9063" s="95">
        <v>58627</v>
      </c>
      <c r="B9063" s="93" t="s">
        <v>6408</v>
      </c>
      <c r="C9063" s="93" t="s">
        <v>1406</v>
      </c>
      <c r="D9063" s="95">
        <v>1126</v>
      </c>
      <c r="F9063" s="95">
        <v>23788097</v>
      </c>
      <c r="G9063" s="95">
        <v>250</v>
      </c>
      <c r="H9063" s="93" t="s">
        <v>8976</v>
      </c>
      <c r="I9063" s="93" t="s">
        <v>23906</v>
      </c>
      <c r="J9063" s="93" t="s">
        <v>20866</v>
      </c>
      <c r="K9063" s="93" t="s">
        <v>1637</v>
      </c>
      <c r="L9063" s="14">
        <f>AND(vyberHrace&lt;&gt;"",ISNUMBER(SEARCH(vyberHrace,$B9063)))</f>
      </c>
      <c r="M9063" s="14">
        <f>AND($I9063=MID(kododd,1,2),$J9063=MID(kododd,3,3))</f>
      </c>
    </row>
    <row r="9064">
      <c r="A9064" s="95">
        <v>52671</v>
      </c>
      <c r="B9064" s="93" t="s">
        <v>1626</v>
      </c>
      <c r="C9064" s="93" t="s">
        <v>1416</v>
      </c>
      <c r="D9064" s="95">
        <v>1135</v>
      </c>
      <c r="E9064" s="95">
        <v>1573</v>
      </c>
      <c r="F9064" s="95">
        <v>23743840</v>
      </c>
      <c r="G9064" s="95">
        <v>0</v>
      </c>
      <c r="H9064" s="93" t="s">
        <v>8976</v>
      </c>
      <c r="I9064" s="93" t="s">
        <v>23906</v>
      </c>
      <c r="J9064" s="93" t="s">
        <v>20872</v>
      </c>
      <c r="K9064" s="93" t="s">
        <v>5100</v>
      </c>
      <c r="L9064" s="14">
        <f>AND(vyberHrace&lt;&gt;"",ISNUMBER(SEARCH(vyberHrace,$B9064)))</f>
      </c>
      <c r="M9064" s="14">
        <f>AND($I9064=MID(kododd,1,2),$J9064=MID(kododd,3,3))</f>
      </c>
    </row>
    <row r="9065">
      <c r="A9065" s="95">
        <v>45834</v>
      </c>
      <c r="B9065" s="93" t="s">
        <v>18463</v>
      </c>
      <c r="C9065" s="93" t="s">
        <v>1416</v>
      </c>
      <c r="D9065" s="95">
        <v>1355</v>
      </c>
      <c r="E9065" s="95">
        <v>1557</v>
      </c>
      <c r="F9065" s="95">
        <v>23730811</v>
      </c>
      <c r="G9065" s="95">
        <v>250</v>
      </c>
      <c r="H9065" s="93" t="s">
        <v>8976</v>
      </c>
      <c r="I9065" s="93" t="s">
        <v>23906</v>
      </c>
      <c r="J9065" s="93" t="s">
        <v>20860</v>
      </c>
      <c r="K9065" s="93" t="s">
        <v>4714</v>
      </c>
      <c r="L9065" s="14">
        <f>AND(vyberHrace&lt;&gt;"",ISNUMBER(SEARCH(vyberHrace,$B9065)))</f>
      </c>
      <c r="M9065" s="14">
        <f>AND($I9065=MID(kododd,1,2),$J9065=MID(kododd,3,3))</f>
      </c>
    </row>
    <row r="9066">
      <c r="A9066" s="95">
        <v>43819</v>
      </c>
      <c r="B9066" s="93" t="s">
        <v>18464</v>
      </c>
      <c r="C9066" s="93" t="s">
        <v>1410</v>
      </c>
      <c r="D9066" s="95">
        <v>1868</v>
      </c>
      <c r="E9066" s="95">
        <v>1920</v>
      </c>
      <c r="F9066" s="95">
        <v>23716630</v>
      </c>
      <c r="G9066" s="95">
        <v>0</v>
      </c>
      <c r="H9066" s="93" t="s">
        <v>8976</v>
      </c>
      <c r="I9066" s="93" t="s">
        <v>23906</v>
      </c>
      <c r="J9066" s="93" t="s">
        <v>20860</v>
      </c>
      <c r="K9066" s="93" t="s">
        <v>4714</v>
      </c>
      <c r="L9066" s="14">
        <f>AND(vyberHrace&lt;&gt;"",ISNUMBER(SEARCH(vyberHrace,$B9066)))</f>
      </c>
      <c r="M9066" s="14">
        <f>AND($I9066=MID(kododd,1,2),$J9066=MID(kododd,3,3))</f>
      </c>
    </row>
    <row r="9067">
      <c r="A9067" s="95">
        <v>833</v>
      </c>
      <c r="B9067" s="93" t="s">
        <v>10889</v>
      </c>
      <c r="C9067" s="93" t="s">
        <v>1451</v>
      </c>
      <c r="D9067" s="95">
        <v>1826</v>
      </c>
      <c r="E9067" s="95">
        <v>1887</v>
      </c>
      <c r="F9067" s="95">
        <v>306800</v>
      </c>
      <c r="G9067" s="95">
        <v>250</v>
      </c>
      <c r="H9067" s="93" t="s">
        <v>8976</v>
      </c>
      <c r="I9067" s="93" t="s">
        <v>23906</v>
      </c>
      <c r="J9067" s="93" t="s">
        <v>20887</v>
      </c>
      <c r="K9067" s="93" t="s">
        <v>28992</v>
      </c>
      <c r="L9067" s="14">
        <f>AND(vyberHrace&lt;&gt;"",ISNUMBER(SEARCH(vyberHrace,$B9067)))</f>
      </c>
      <c r="M9067" s="14">
        <f>AND($I9067=MID(kododd,1,2),$J9067=MID(kododd,3,3))</f>
      </c>
    </row>
    <row r="9068">
      <c r="A9068" s="95">
        <v>31272</v>
      </c>
      <c r="B9068" s="93" t="s">
        <v>13229</v>
      </c>
      <c r="C9068" s="93" t="s">
        <v>1418</v>
      </c>
      <c r="D9068" s="95">
        <v>1662</v>
      </c>
      <c r="E9068" s="95">
        <v>1752</v>
      </c>
      <c r="F9068" s="95">
        <v>337765</v>
      </c>
      <c r="G9068" s="95">
        <v>250</v>
      </c>
      <c r="H9068" s="93" t="s">
        <v>8976</v>
      </c>
      <c r="I9068" s="93" t="s">
        <v>23906</v>
      </c>
      <c r="J9068" s="93" t="s">
        <v>20887</v>
      </c>
      <c r="K9068" s="93" t="s">
        <v>28992</v>
      </c>
      <c r="L9068" s="14">
        <f>AND(vyberHrace&lt;&gt;"",ISNUMBER(SEARCH(vyberHrace,$B9068)))</f>
      </c>
      <c r="M9068" s="14">
        <f>AND($I9068=MID(kododd,1,2),$J9068=MID(kododd,3,3))</f>
      </c>
    </row>
    <row r="9069">
      <c r="A9069" s="95">
        <v>7558</v>
      </c>
      <c r="B9069" s="93" t="s">
        <v>15298</v>
      </c>
      <c r="C9069" s="93" t="s">
        <v>1405</v>
      </c>
      <c r="D9069" s="95">
        <v>1750</v>
      </c>
      <c r="G9069" s="95">
        <v>0</v>
      </c>
      <c r="H9069" s="93" t="s">
        <v>8976</v>
      </c>
      <c r="I9069" s="93" t="s">
        <v>23906</v>
      </c>
      <c r="J9069" s="93" t="s">
        <v>20921</v>
      </c>
      <c r="K9069" s="93" t="s">
        <v>4206</v>
      </c>
      <c r="L9069" s="14">
        <f>AND(vyberHrace&lt;&gt;"",ISNUMBER(SEARCH(vyberHrace,$B9069)))</f>
      </c>
      <c r="M9069" s="14">
        <f>AND($I9069=MID(kododd,1,2),$J9069=MID(kododd,3,3))</f>
      </c>
    </row>
    <row r="9070">
      <c r="A9070" s="95">
        <v>57957</v>
      </c>
      <c r="B9070" s="93" t="s">
        <v>24498</v>
      </c>
      <c r="C9070" s="93" t="s">
        <v>1424</v>
      </c>
      <c r="G9070" s="95">
        <v>0</v>
      </c>
      <c r="H9070" s="93" t="s">
        <v>8976</v>
      </c>
      <c r="I9070" s="93" t="s">
        <v>23906</v>
      </c>
      <c r="J9070" s="93" t="s">
        <v>20937</v>
      </c>
      <c r="K9070" s="93" t="s">
        <v>11257</v>
      </c>
      <c r="L9070" s="14">
        <f>AND(vyberHrace&lt;&gt;"",ISNUMBER(SEARCH(vyberHrace,$B9070)))</f>
      </c>
      <c r="M9070" s="14">
        <f>AND($I9070=MID(kododd,1,2),$J9070=MID(kododd,3,3))</f>
      </c>
    </row>
    <row r="9071">
      <c r="A9071" s="95">
        <v>61307</v>
      </c>
      <c r="B9071" s="93" t="s">
        <v>27512</v>
      </c>
      <c r="C9071" s="93" t="s">
        <v>1406</v>
      </c>
      <c r="F9071" s="95">
        <v>23796162</v>
      </c>
      <c r="G9071" s="95">
        <v>0</v>
      </c>
      <c r="H9071" s="93" t="s">
        <v>8976</v>
      </c>
      <c r="I9071" s="93" t="s">
        <v>23906</v>
      </c>
      <c r="J9071" s="93" t="s">
        <v>20937</v>
      </c>
      <c r="K9071" s="93" t="s">
        <v>11257</v>
      </c>
      <c r="L9071" s="14">
        <f>AND(vyberHrace&lt;&gt;"",ISNUMBER(SEARCH(vyberHrace,$B9071)))</f>
      </c>
      <c r="M9071" s="14">
        <f>AND($I9071=MID(kododd,1,2),$J9071=MID(kododd,3,3))</f>
      </c>
    </row>
    <row r="9072">
      <c r="A9072" s="95">
        <v>13784</v>
      </c>
      <c r="B9072" s="93" t="s">
        <v>17980</v>
      </c>
      <c r="C9072" s="93" t="s">
        <v>1413</v>
      </c>
      <c r="D9072" s="95">
        <v>1830</v>
      </c>
      <c r="E9072" s="95">
        <v>1854</v>
      </c>
      <c r="F9072" s="95">
        <v>323578</v>
      </c>
      <c r="G9072" s="95">
        <v>250</v>
      </c>
      <c r="H9072" s="93" t="s">
        <v>8976</v>
      </c>
      <c r="I9072" s="93" t="s">
        <v>23906</v>
      </c>
      <c r="J9072" s="93" t="s">
        <v>20937</v>
      </c>
      <c r="K9072" s="93" t="s">
        <v>11257</v>
      </c>
      <c r="L9072" s="14">
        <f>AND(vyberHrace&lt;&gt;"",ISNUMBER(SEARCH(vyberHrace,$B9072)))</f>
      </c>
      <c r="M9072" s="14">
        <f>AND($I9072=MID(kododd,1,2),$J9072=MID(kododd,3,3))</f>
      </c>
    </row>
    <row r="9073">
      <c r="A9073" s="95">
        <v>40834</v>
      </c>
      <c r="B9073" s="93" t="s">
        <v>20542</v>
      </c>
      <c r="C9073" s="93" t="s">
        <v>1449</v>
      </c>
      <c r="D9073" s="95">
        <v>1747</v>
      </c>
      <c r="E9073" s="95">
        <v>1878</v>
      </c>
      <c r="F9073" s="95">
        <v>380610</v>
      </c>
      <c r="G9073" s="95">
        <v>250</v>
      </c>
      <c r="H9073" s="93" t="s">
        <v>8976</v>
      </c>
      <c r="I9073" s="93" t="s">
        <v>23906</v>
      </c>
      <c r="J9073" s="93" t="s">
        <v>20872</v>
      </c>
      <c r="K9073" s="93" t="s">
        <v>5100</v>
      </c>
      <c r="L9073" s="14">
        <f>AND(vyberHrace&lt;&gt;"",ISNUMBER(SEARCH(vyberHrace,$B9073)))</f>
      </c>
      <c r="M9073" s="14">
        <f>AND($I9073=MID(kododd,1,2),$J9073=MID(kododd,3,3))</f>
      </c>
    </row>
    <row r="9074">
      <c r="A9074" s="95">
        <v>41233</v>
      </c>
      <c r="B9074" s="93" t="s">
        <v>20543</v>
      </c>
      <c r="C9074" s="93" t="s">
        <v>1408</v>
      </c>
      <c r="D9074" s="95">
        <v>1184</v>
      </c>
      <c r="E9074" s="95">
        <v>1558</v>
      </c>
      <c r="F9074" s="95">
        <v>396699</v>
      </c>
      <c r="G9074" s="95">
        <v>0</v>
      </c>
      <c r="H9074" s="93" t="s">
        <v>8976</v>
      </c>
      <c r="I9074" s="93" t="s">
        <v>23906</v>
      </c>
      <c r="J9074" s="93" t="s">
        <v>20872</v>
      </c>
      <c r="K9074" s="93" t="s">
        <v>5100</v>
      </c>
      <c r="L9074" s="14">
        <f>AND(vyberHrace&lt;&gt;"",ISNUMBER(SEARCH(vyberHrace,$B9074)))</f>
      </c>
      <c r="M9074" s="14">
        <f>AND($I9074=MID(kododd,1,2),$J9074=MID(kododd,3,3))</f>
      </c>
    </row>
    <row r="9075">
      <c r="A9075" s="95">
        <v>41107</v>
      </c>
      <c r="B9075" s="93" t="s">
        <v>15813</v>
      </c>
      <c r="C9075" s="93" t="s">
        <v>1447</v>
      </c>
      <c r="D9075" s="95">
        <v>1671</v>
      </c>
      <c r="F9075" s="95">
        <v>337294920</v>
      </c>
      <c r="G9075" s="95">
        <v>0</v>
      </c>
      <c r="H9075" s="93" t="s">
        <v>8976</v>
      </c>
      <c r="I9075" s="93" t="s">
        <v>23906</v>
      </c>
      <c r="J9075" s="93" t="s">
        <v>20905</v>
      </c>
      <c r="K9075" s="93" t="s">
        <v>1496</v>
      </c>
      <c r="L9075" s="14">
        <f>AND(vyberHrace&lt;&gt;"",ISNUMBER(SEARCH(vyberHrace,$B9075)))</f>
      </c>
      <c r="M9075" s="14">
        <f>AND($I9075=MID(kododd,1,2),$J9075=MID(kododd,3,3))</f>
      </c>
    </row>
    <row r="9076">
      <c r="A9076" s="95">
        <v>57533</v>
      </c>
      <c r="B9076" s="93" t="s">
        <v>22164</v>
      </c>
      <c r="C9076" s="93" t="s">
        <v>1416</v>
      </c>
      <c r="G9076" s="95">
        <v>0</v>
      </c>
      <c r="H9076" s="93" t="s">
        <v>8976</v>
      </c>
      <c r="I9076" s="93" t="s">
        <v>23906</v>
      </c>
      <c r="J9076" s="93" t="s">
        <v>20866</v>
      </c>
      <c r="K9076" s="93" t="s">
        <v>1637</v>
      </c>
      <c r="L9076" s="14">
        <f>AND(vyberHrace&lt;&gt;"",ISNUMBER(SEARCH(vyberHrace,$B9076)))</f>
      </c>
      <c r="M9076" s="14">
        <f>AND($I9076=MID(kododd,1,2),$J9076=MID(kododd,3,3))</f>
      </c>
    </row>
    <row r="9077">
      <c r="A9077" s="95">
        <v>59926</v>
      </c>
      <c r="B9077" s="93" t="s">
        <v>7633</v>
      </c>
      <c r="C9077" s="93" t="s">
        <v>1406</v>
      </c>
      <c r="G9077" s="95">
        <v>0</v>
      </c>
      <c r="H9077" s="93" t="s">
        <v>8976</v>
      </c>
      <c r="I9077" s="93" t="s">
        <v>23906</v>
      </c>
      <c r="J9077" s="93" t="s">
        <v>20921</v>
      </c>
      <c r="K9077" s="93" t="s">
        <v>4206</v>
      </c>
      <c r="L9077" s="14">
        <f>AND(vyberHrace&lt;&gt;"",ISNUMBER(SEARCH(vyberHrace,$B9077)))</f>
      </c>
      <c r="M9077" s="14">
        <f>AND($I9077=MID(kododd,1,2),$J9077=MID(kododd,3,3))</f>
      </c>
    </row>
    <row r="9078">
      <c r="A9078" s="95">
        <v>9372</v>
      </c>
      <c r="B9078" s="93" t="s">
        <v>7569</v>
      </c>
      <c r="C9078" s="93" t="s">
        <v>1407</v>
      </c>
      <c r="D9078" s="95">
        <v>1857</v>
      </c>
      <c r="E9078" s="95">
        <v>1943</v>
      </c>
      <c r="F9078" s="95">
        <v>353701</v>
      </c>
      <c r="G9078" s="95">
        <v>250</v>
      </c>
      <c r="H9078" s="93" t="s">
        <v>8976</v>
      </c>
      <c r="I9078" s="93" t="s">
        <v>23906</v>
      </c>
      <c r="J9078" s="93" t="s">
        <v>20872</v>
      </c>
      <c r="K9078" s="93" t="s">
        <v>5100</v>
      </c>
      <c r="L9078" s="14">
        <f>AND(vyberHrace&lt;&gt;"",ISNUMBER(SEARCH(vyberHrace,$B9078)))</f>
      </c>
      <c r="M9078" s="14">
        <f>AND($I9078=MID(kododd,1,2),$J9078=MID(kododd,3,3))</f>
      </c>
    </row>
    <row r="9079">
      <c r="A9079" s="95">
        <v>49457</v>
      </c>
      <c r="B9079" s="93" t="s">
        <v>9799</v>
      </c>
      <c r="C9079" s="93" t="s">
        <v>1471</v>
      </c>
      <c r="D9079" s="95">
        <v>1200</v>
      </c>
      <c r="F9079" s="95">
        <v>23730552</v>
      </c>
      <c r="G9079" s="95">
        <v>0</v>
      </c>
      <c r="H9079" s="93" t="s">
        <v>8976</v>
      </c>
      <c r="I9079" s="93" t="s">
        <v>23906</v>
      </c>
      <c r="J9079" s="93" t="s">
        <v>20870</v>
      </c>
      <c r="K9079" s="93" t="s">
        <v>3612</v>
      </c>
      <c r="L9079" s="14">
        <f>AND(vyberHrace&lt;&gt;"",ISNUMBER(SEARCH(vyberHrace,$B9079)))</f>
      </c>
      <c r="M9079" s="14">
        <f>AND($I9079=MID(kododd,1,2),$J9079=MID(kododd,3,3))</f>
      </c>
    </row>
    <row r="9080">
      <c r="A9080" s="95">
        <v>47044</v>
      </c>
      <c r="B9080" s="93" t="s">
        <v>11958</v>
      </c>
      <c r="C9080" s="93" t="s">
        <v>3255</v>
      </c>
      <c r="D9080" s="95">
        <v>1160</v>
      </c>
      <c r="E9080" s="95">
        <v>1512</v>
      </c>
      <c r="F9080" s="95">
        <v>23721740</v>
      </c>
      <c r="G9080" s="95">
        <v>0</v>
      </c>
      <c r="H9080" s="93" t="s">
        <v>8976</v>
      </c>
      <c r="I9080" s="93" t="s">
        <v>23906</v>
      </c>
      <c r="J9080" s="93" t="s">
        <v>20845</v>
      </c>
      <c r="K9080" s="93" t="s">
        <v>4893</v>
      </c>
      <c r="L9080" s="14">
        <f>AND(vyberHrace&lt;&gt;"",ISNUMBER(SEARCH(vyberHrace,$B9080)))</f>
      </c>
      <c r="M9080" s="14">
        <f>AND($I9080=MID(kododd,1,2),$J9080=MID(kododd,3,3))</f>
      </c>
    </row>
    <row r="9081">
      <c r="A9081" s="95">
        <v>53629</v>
      </c>
      <c r="B9081" s="93" t="s">
        <v>17723</v>
      </c>
      <c r="C9081" s="93" t="s">
        <v>1405</v>
      </c>
      <c r="F9081" s="95">
        <v>23749229</v>
      </c>
      <c r="G9081" s="95">
        <v>0</v>
      </c>
      <c r="H9081" s="93" t="s">
        <v>8976</v>
      </c>
      <c r="I9081" s="93" t="s">
        <v>23906</v>
      </c>
      <c r="J9081" s="93" t="s">
        <v>20937</v>
      </c>
      <c r="K9081" s="93" t="s">
        <v>11257</v>
      </c>
      <c r="L9081" s="14">
        <f>AND(vyberHrace&lt;&gt;"",ISNUMBER(SEARCH(vyberHrace,$B9081)))</f>
      </c>
      <c r="M9081" s="14">
        <f>AND($I9081=MID(kododd,1,2),$J9081=MID(kododd,3,3))</f>
      </c>
    </row>
    <row r="9082">
      <c r="A9082" s="95">
        <v>61740</v>
      </c>
      <c r="B9082" s="93" t="s">
        <v>27890</v>
      </c>
      <c r="C9082" s="93" t="s">
        <v>1406</v>
      </c>
      <c r="G9082" s="95">
        <v>250</v>
      </c>
      <c r="H9082" s="93" t="s">
        <v>8976</v>
      </c>
      <c r="I9082" s="93" t="s">
        <v>23906</v>
      </c>
      <c r="J9082" s="93" t="s">
        <v>20937</v>
      </c>
      <c r="K9082" s="93" t="s">
        <v>11257</v>
      </c>
      <c r="L9082" s="14">
        <f>AND(vyberHrace&lt;&gt;"",ISNUMBER(SEARCH(vyberHrace,$B9082)))</f>
      </c>
      <c r="M9082" s="14">
        <f>AND($I9082=MID(kododd,1,2),$J9082=MID(kododd,3,3))</f>
      </c>
    </row>
    <row r="9083">
      <c r="A9083" s="95">
        <v>43425</v>
      </c>
      <c r="B9083" s="93" t="s">
        <v>12024</v>
      </c>
      <c r="C9083" s="93" t="s">
        <v>1438</v>
      </c>
      <c r="D9083" s="95">
        <v>1280</v>
      </c>
      <c r="G9083" s="95">
        <v>0</v>
      </c>
      <c r="H9083" s="93" t="s">
        <v>8976</v>
      </c>
      <c r="I9083" s="93" t="s">
        <v>23906</v>
      </c>
      <c r="J9083" s="93" t="s">
        <v>20937</v>
      </c>
      <c r="K9083" s="93" t="s">
        <v>11257</v>
      </c>
      <c r="L9083" s="14">
        <f>AND(vyberHrace&lt;&gt;"",ISNUMBER(SEARCH(vyberHrace,$B9083)))</f>
      </c>
      <c r="M9083" s="14">
        <f>AND($I9083=MID(kododd,1,2),$J9083=MID(kododd,3,3))</f>
      </c>
    </row>
    <row r="9084">
      <c r="A9084" s="95">
        <v>63530</v>
      </c>
      <c r="B9084" s="93" t="s">
        <v>29017</v>
      </c>
      <c r="C9084" s="93" t="s">
        <v>1412</v>
      </c>
      <c r="G9084" s="95">
        <v>250</v>
      </c>
      <c r="H9084" s="93" t="s">
        <v>8976</v>
      </c>
      <c r="I9084" s="93" t="s">
        <v>23906</v>
      </c>
      <c r="J9084" s="93" t="s">
        <v>20869</v>
      </c>
      <c r="K9084" s="93" t="s">
        <v>29018</v>
      </c>
      <c r="L9084" s="14">
        <f>AND(vyberHrace&lt;&gt;"",ISNUMBER(SEARCH(vyberHrace,$B9084)))</f>
      </c>
      <c r="M9084" s="14">
        <f>AND($I9084=MID(kododd,1,2),$J9084=MID(kododd,3,3))</f>
      </c>
    </row>
    <row r="9085">
      <c r="A9085" s="95">
        <v>5511</v>
      </c>
      <c r="B9085" s="93" t="s">
        <v>12094</v>
      </c>
      <c r="C9085" s="93" t="s">
        <v>1468</v>
      </c>
      <c r="D9085" s="95">
        <v>1813</v>
      </c>
      <c r="E9085" s="95">
        <v>1821</v>
      </c>
      <c r="F9085" s="95">
        <v>335649</v>
      </c>
      <c r="G9085" s="95">
        <v>250</v>
      </c>
      <c r="H9085" s="93" t="s">
        <v>8976</v>
      </c>
      <c r="I9085" s="93" t="s">
        <v>23906</v>
      </c>
      <c r="J9085" s="93" t="s">
        <v>20905</v>
      </c>
      <c r="K9085" s="93" t="s">
        <v>1496</v>
      </c>
      <c r="L9085" s="14">
        <f>AND(vyberHrace&lt;&gt;"",ISNUMBER(SEARCH(vyberHrace,$B9085)))</f>
      </c>
      <c r="M9085" s="14">
        <f>AND($I9085=MID(kododd,1,2),$J9085=MID(kododd,3,3))</f>
      </c>
    </row>
    <row r="9086">
      <c r="A9086" s="95">
        <v>52781</v>
      </c>
      <c r="B9086" s="93" t="s">
        <v>1552</v>
      </c>
      <c r="C9086" s="93" t="s">
        <v>1465</v>
      </c>
      <c r="F9086" s="95">
        <v>23740973</v>
      </c>
      <c r="G9086" s="95">
        <v>0</v>
      </c>
      <c r="H9086" s="93" t="s">
        <v>8976</v>
      </c>
      <c r="I9086" s="93" t="s">
        <v>23906</v>
      </c>
      <c r="J9086" s="93" t="s">
        <v>20937</v>
      </c>
      <c r="K9086" s="93" t="s">
        <v>11257</v>
      </c>
      <c r="L9086" s="14">
        <f>AND(vyberHrace&lt;&gt;"",ISNUMBER(SEARCH(vyberHrace,$B9086)))</f>
      </c>
      <c r="M9086" s="14">
        <f>AND($I9086=MID(kododd,1,2),$J9086=MID(kododd,3,3))</f>
      </c>
    </row>
    <row r="9087">
      <c r="A9087" s="95">
        <v>13219</v>
      </c>
      <c r="B9087" s="93" t="s">
        <v>9328</v>
      </c>
      <c r="C9087" s="93" t="s">
        <v>1451</v>
      </c>
      <c r="D9087" s="95">
        <v>1628</v>
      </c>
      <c r="E9087" s="95">
        <v>1756</v>
      </c>
      <c r="F9087" s="95">
        <v>387142</v>
      </c>
      <c r="G9087" s="95">
        <v>250</v>
      </c>
      <c r="H9087" s="93" t="s">
        <v>8976</v>
      </c>
      <c r="I9087" s="93" t="s">
        <v>23906</v>
      </c>
      <c r="J9087" s="93" t="s">
        <v>20870</v>
      </c>
      <c r="K9087" s="93" t="s">
        <v>3612</v>
      </c>
      <c r="L9087" s="14">
        <f>AND(vyberHrace&lt;&gt;"",ISNUMBER(SEARCH(vyberHrace,$B9087)))</f>
      </c>
      <c r="M9087" s="14">
        <f>AND($I9087=MID(kododd,1,2),$J9087=MID(kododd,3,3))</f>
      </c>
    </row>
    <row r="9088">
      <c r="A9088" s="95">
        <v>13817</v>
      </c>
      <c r="B9088" s="93" t="s">
        <v>9329</v>
      </c>
      <c r="C9088" s="93" t="s">
        <v>1441</v>
      </c>
      <c r="D9088" s="95">
        <v>1691</v>
      </c>
      <c r="E9088" s="95">
        <v>1713</v>
      </c>
      <c r="F9088" s="95">
        <v>398608</v>
      </c>
      <c r="G9088" s="95">
        <v>250</v>
      </c>
      <c r="H9088" s="93" t="s">
        <v>8976</v>
      </c>
      <c r="I9088" s="93" t="s">
        <v>23906</v>
      </c>
      <c r="J9088" s="93" t="s">
        <v>20870</v>
      </c>
      <c r="K9088" s="93" t="s">
        <v>3612</v>
      </c>
      <c r="L9088" s="14">
        <f>AND(vyberHrace&lt;&gt;"",ISNUMBER(SEARCH(vyberHrace,$B9088)))</f>
      </c>
      <c r="M9088" s="14">
        <f>AND($I9088=MID(kododd,1,2),$J9088=MID(kododd,3,3))</f>
      </c>
    </row>
    <row r="9089">
      <c r="A9089" s="95">
        <v>58241</v>
      </c>
      <c r="B9089" s="93" t="s">
        <v>24758</v>
      </c>
      <c r="C9089" s="93" t="s">
        <v>1422</v>
      </c>
      <c r="D9089" s="95">
        <v>1333</v>
      </c>
      <c r="E9089" s="95">
        <v>1498</v>
      </c>
      <c r="F9089" s="95">
        <v>23777990</v>
      </c>
      <c r="G9089" s="95">
        <v>250</v>
      </c>
      <c r="H9089" s="93" t="s">
        <v>8976</v>
      </c>
      <c r="I9089" s="93" t="s">
        <v>23906</v>
      </c>
      <c r="J9089" s="93" t="s">
        <v>20937</v>
      </c>
      <c r="K9089" s="93" t="s">
        <v>11257</v>
      </c>
      <c r="L9089" s="14">
        <f>AND(vyberHrace&lt;&gt;"",ISNUMBER(SEARCH(vyberHrace,$B9089)))</f>
      </c>
      <c r="M9089" s="14">
        <f>AND($I9089=MID(kododd,1,2),$J9089=MID(kododd,3,3))</f>
      </c>
    </row>
    <row r="9090">
      <c r="A9090" s="95">
        <v>51894</v>
      </c>
      <c r="B9090" s="93" t="s">
        <v>1631</v>
      </c>
      <c r="C9090" s="93" t="s">
        <v>1406</v>
      </c>
      <c r="G9090" s="95">
        <v>0</v>
      </c>
      <c r="H9090" s="93" t="s">
        <v>8976</v>
      </c>
      <c r="I9090" s="93" t="s">
        <v>23906</v>
      </c>
      <c r="J9090" s="93" t="s">
        <v>20921</v>
      </c>
      <c r="K9090" s="93" t="s">
        <v>4206</v>
      </c>
      <c r="L9090" s="14">
        <f>AND(vyberHrace&lt;&gt;"",ISNUMBER(SEARCH(vyberHrace,$B9090)))</f>
      </c>
      <c r="M9090" s="14">
        <f>AND($I9090=MID(kododd,1,2),$J9090=MID(kododd,3,3))</f>
      </c>
    </row>
    <row r="9091">
      <c r="A9091" s="95">
        <v>12050</v>
      </c>
      <c r="B9091" s="93" t="s">
        <v>7269</v>
      </c>
      <c r="C9091" s="93" t="s">
        <v>1401</v>
      </c>
      <c r="D9091" s="95">
        <v>1504</v>
      </c>
      <c r="E9091" s="95">
        <v>1687</v>
      </c>
      <c r="F9091" s="95">
        <v>356123</v>
      </c>
      <c r="G9091" s="95">
        <v>250</v>
      </c>
      <c r="H9091" s="93" t="s">
        <v>8976</v>
      </c>
      <c r="I9091" s="93" t="s">
        <v>23906</v>
      </c>
      <c r="J9091" s="93" t="s">
        <v>20937</v>
      </c>
      <c r="K9091" s="93" t="s">
        <v>11257</v>
      </c>
      <c r="L9091" s="14">
        <f>AND(vyberHrace&lt;&gt;"",ISNUMBER(SEARCH(vyberHrace,$B9091)))</f>
      </c>
      <c r="M9091" s="14">
        <f>AND($I9091=MID(kododd,1,2),$J9091=MID(kododd,3,3))</f>
      </c>
    </row>
    <row r="9092">
      <c r="A9092" s="95">
        <v>5513</v>
      </c>
      <c r="B9092" s="93" t="s">
        <v>9413</v>
      </c>
      <c r="C9092" s="93" t="s">
        <v>1401</v>
      </c>
      <c r="D9092" s="95">
        <v>1621</v>
      </c>
      <c r="E9092" s="95">
        <v>1796</v>
      </c>
      <c r="F9092" s="95">
        <v>337897</v>
      </c>
      <c r="G9092" s="95">
        <v>250</v>
      </c>
      <c r="H9092" s="93" t="s">
        <v>8976</v>
      </c>
      <c r="I9092" s="93" t="s">
        <v>23906</v>
      </c>
      <c r="J9092" s="93" t="s">
        <v>20905</v>
      </c>
      <c r="K9092" s="93" t="s">
        <v>1496</v>
      </c>
      <c r="L9092" s="14">
        <f>AND(vyberHrace&lt;&gt;"",ISNUMBER(SEARCH(vyberHrace,$B9092)))</f>
      </c>
      <c r="M9092" s="14">
        <f>AND($I9092=MID(kododd,1,2),$J9092=MID(kododd,3,3))</f>
      </c>
    </row>
    <row r="9093">
      <c r="A9093" s="95">
        <v>62370</v>
      </c>
      <c r="B9093" s="93" t="s">
        <v>28541</v>
      </c>
      <c r="C9093" s="93" t="s">
        <v>1422</v>
      </c>
      <c r="F9093" s="95">
        <v>571002669</v>
      </c>
      <c r="G9093" s="95">
        <v>250</v>
      </c>
      <c r="H9093" s="93" t="s">
        <v>8976</v>
      </c>
      <c r="I9093" s="93" t="s">
        <v>23906</v>
      </c>
      <c r="J9093" s="93" t="s">
        <v>20866</v>
      </c>
      <c r="K9093" s="93" t="s">
        <v>1637</v>
      </c>
      <c r="L9093" s="14">
        <f>AND(vyberHrace&lt;&gt;"",ISNUMBER(SEARCH(vyberHrace,$B9093)))</f>
      </c>
      <c r="M9093" s="14">
        <f>AND($I9093=MID(kododd,1,2),$J9093=MID(kododd,3,3))</f>
      </c>
    </row>
    <row r="9094">
      <c r="A9094" s="95">
        <v>61531</v>
      </c>
      <c r="B9094" s="93" t="s">
        <v>27705</v>
      </c>
      <c r="C9094" s="93" t="s">
        <v>1412</v>
      </c>
      <c r="D9094" s="95">
        <v>1617</v>
      </c>
      <c r="E9094" s="95">
        <v>1616</v>
      </c>
      <c r="F9094" s="95">
        <v>23789980</v>
      </c>
      <c r="G9094" s="95">
        <v>250</v>
      </c>
      <c r="H9094" s="93" t="s">
        <v>8976</v>
      </c>
      <c r="I9094" s="93" t="s">
        <v>23906</v>
      </c>
      <c r="J9094" s="93" t="s">
        <v>20937</v>
      </c>
      <c r="K9094" s="93" t="s">
        <v>11257</v>
      </c>
      <c r="L9094" s="14">
        <f>AND(vyberHrace&lt;&gt;"",ISNUMBER(SEARCH(vyberHrace,$B9094)))</f>
      </c>
      <c r="M9094" s="14">
        <f>AND($I9094=MID(kododd,1,2),$J9094=MID(kododd,3,3))</f>
      </c>
    </row>
    <row r="9095">
      <c r="A9095" s="95">
        <v>62129</v>
      </c>
      <c r="B9095" s="93" t="s">
        <v>28325</v>
      </c>
      <c r="C9095" s="93" t="s">
        <v>1406</v>
      </c>
      <c r="F9095" s="95">
        <v>23788100</v>
      </c>
      <c r="G9095" s="95">
        <v>250</v>
      </c>
      <c r="H9095" s="93" t="s">
        <v>8976</v>
      </c>
      <c r="I9095" s="93" t="s">
        <v>23906</v>
      </c>
      <c r="J9095" s="93" t="s">
        <v>20866</v>
      </c>
      <c r="K9095" s="93" t="s">
        <v>1637</v>
      </c>
      <c r="L9095" s="14">
        <f>AND(vyberHrace&lt;&gt;"",ISNUMBER(SEARCH(vyberHrace,$B9095)))</f>
      </c>
      <c r="M9095" s="14">
        <f>AND($I9095=MID(kododd,1,2),$J9095=MID(kododd,3,3))</f>
      </c>
    </row>
    <row r="9096">
      <c r="A9096" s="95">
        <v>2981</v>
      </c>
      <c r="B9096" s="93" t="s">
        <v>9787</v>
      </c>
      <c r="C9096" s="93" t="s">
        <v>1473</v>
      </c>
      <c r="D9096" s="95">
        <v>1731</v>
      </c>
      <c r="E9096" s="95">
        <v>1815</v>
      </c>
      <c r="F9096" s="95">
        <v>323926</v>
      </c>
      <c r="G9096" s="95">
        <v>250</v>
      </c>
      <c r="H9096" s="93" t="s">
        <v>8976</v>
      </c>
      <c r="I9096" s="93" t="s">
        <v>23906</v>
      </c>
      <c r="J9096" s="93" t="s">
        <v>20866</v>
      </c>
      <c r="K9096" s="93" t="s">
        <v>1637</v>
      </c>
      <c r="L9096" s="14">
        <f>AND(vyberHrace&lt;&gt;"",ISNUMBER(SEARCH(vyberHrace,$B9096)))</f>
      </c>
      <c r="M9096" s="14">
        <f>AND($I9096=MID(kododd,1,2),$J9096=MID(kododd,3,3))</f>
      </c>
    </row>
    <row r="9097">
      <c r="A9097" s="95">
        <v>54367</v>
      </c>
      <c r="B9097" s="93" t="s">
        <v>2917</v>
      </c>
      <c r="C9097" s="93" t="s">
        <v>1411</v>
      </c>
      <c r="D9097" s="95">
        <v>1423</v>
      </c>
      <c r="E9097" s="95">
        <v>1528</v>
      </c>
      <c r="F9097" s="95">
        <v>23765569</v>
      </c>
      <c r="G9097" s="95">
        <v>250</v>
      </c>
      <c r="H9097" s="93" t="s">
        <v>8976</v>
      </c>
      <c r="I9097" s="93" t="s">
        <v>23906</v>
      </c>
      <c r="J9097" s="93" t="s">
        <v>20872</v>
      </c>
      <c r="K9097" s="93" t="s">
        <v>5100</v>
      </c>
      <c r="L9097" s="14">
        <f>AND(vyberHrace&lt;&gt;"",ISNUMBER(SEARCH(vyberHrace,$B9097)))</f>
      </c>
      <c r="M9097" s="14">
        <f>AND($I9097=MID(kododd,1,2),$J9097=MID(kododd,3,3))</f>
      </c>
    </row>
    <row r="9098">
      <c r="A9098" s="95">
        <v>29301</v>
      </c>
      <c r="B9098" s="93" t="s">
        <v>11950</v>
      </c>
      <c r="C9098" s="93" t="s">
        <v>1413</v>
      </c>
      <c r="D9098" s="95">
        <v>1122</v>
      </c>
      <c r="F9098" s="95">
        <v>23772751</v>
      </c>
      <c r="G9098" s="95">
        <v>250</v>
      </c>
      <c r="H9098" s="93" t="s">
        <v>8976</v>
      </c>
      <c r="I9098" s="93" t="s">
        <v>23906</v>
      </c>
      <c r="J9098" s="93" t="s">
        <v>20887</v>
      </c>
      <c r="K9098" s="93" t="s">
        <v>28992</v>
      </c>
      <c r="L9098" s="14">
        <f>AND(vyberHrace&lt;&gt;"",ISNUMBER(SEARCH(vyberHrace,$B9098)))</f>
      </c>
      <c r="M9098" s="14">
        <f>AND($I9098=MID(kododd,1,2),$J9098=MID(kododd,3,3))</f>
      </c>
    </row>
    <row r="9099">
      <c r="A9099" s="95">
        <v>63229</v>
      </c>
      <c r="B9099" s="93" t="s">
        <v>29019</v>
      </c>
      <c r="C9099" s="93" t="s">
        <v>1486</v>
      </c>
      <c r="G9099" s="95">
        <v>250</v>
      </c>
      <c r="H9099" s="93" t="s">
        <v>8976</v>
      </c>
      <c r="I9099" s="93" t="s">
        <v>23906</v>
      </c>
      <c r="J9099" s="93" t="s">
        <v>20888</v>
      </c>
      <c r="K9099" s="93" t="s">
        <v>5174</v>
      </c>
      <c r="L9099" s="14">
        <f>AND(vyberHrace&lt;&gt;"",ISNUMBER(SEARCH(vyberHrace,$B9099)))</f>
      </c>
      <c r="M9099" s="14">
        <f>AND($I9099=MID(kododd,1,2),$J9099=MID(kododd,3,3))</f>
      </c>
    </row>
    <row r="9100">
      <c r="A9100" s="95">
        <v>52782</v>
      </c>
      <c r="B9100" s="93" t="s">
        <v>20454</v>
      </c>
      <c r="C9100" s="93" t="s">
        <v>1402</v>
      </c>
      <c r="G9100" s="95">
        <v>0</v>
      </c>
      <c r="H9100" s="93" t="s">
        <v>8976</v>
      </c>
      <c r="I9100" s="93" t="s">
        <v>23906</v>
      </c>
      <c r="J9100" s="93" t="s">
        <v>20937</v>
      </c>
      <c r="K9100" s="93" t="s">
        <v>11257</v>
      </c>
      <c r="L9100" s="14">
        <f>AND(vyberHrace&lt;&gt;"",ISNUMBER(SEARCH(vyberHrace,$B9100)))</f>
      </c>
      <c r="M9100" s="14">
        <f>AND($I9100=MID(kododd,1,2),$J9100=MID(kododd,3,3))</f>
      </c>
    </row>
    <row r="9101">
      <c r="A9101" s="95">
        <v>59335</v>
      </c>
      <c r="B9101" s="93" t="s">
        <v>25757</v>
      </c>
      <c r="C9101" s="93" t="s">
        <v>1412</v>
      </c>
      <c r="G9101" s="95">
        <v>250</v>
      </c>
      <c r="H9101" s="93" t="s">
        <v>8976</v>
      </c>
      <c r="I9101" s="93" t="s">
        <v>23906</v>
      </c>
      <c r="J9101" s="93" t="s">
        <v>20845</v>
      </c>
      <c r="K9101" s="93" t="s">
        <v>4893</v>
      </c>
      <c r="L9101" s="14">
        <f>AND(vyberHrace&lt;&gt;"",ISNUMBER(SEARCH(vyberHrace,$B9101)))</f>
      </c>
      <c r="M9101" s="14">
        <f>AND($I9101=MID(kododd,1,2),$J9101=MID(kododd,3,3))</f>
      </c>
    </row>
    <row r="9102">
      <c r="A9102" s="95">
        <v>13216</v>
      </c>
      <c r="B9102" s="93" t="s">
        <v>8099</v>
      </c>
      <c r="C9102" s="93" t="s">
        <v>1470</v>
      </c>
      <c r="D9102" s="95">
        <v>1589</v>
      </c>
      <c r="E9102" s="95">
        <v>1795</v>
      </c>
      <c r="F9102" s="95">
        <v>356131</v>
      </c>
      <c r="G9102" s="95">
        <v>250</v>
      </c>
      <c r="H9102" s="93" t="s">
        <v>8976</v>
      </c>
      <c r="I9102" s="93" t="s">
        <v>23906</v>
      </c>
      <c r="J9102" s="93" t="s">
        <v>20872</v>
      </c>
      <c r="K9102" s="93" t="s">
        <v>5100</v>
      </c>
      <c r="L9102" s="14">
        <f>AND(vyberHrace&lt;&gt;"",ISNUMBER(SEARCH(vyberHrace,$B9102)))</f>
      </c>
      <c r="M9102" s="14">
        <f>AND($I9102=MID(kododd,1,2),$J9102=MID(kododd,3,3))</f>
      </c>
    </row>
    <row r="9103">
      <c r="A9103" s="95">
        <v>14203</v>
      </c>
      <c r="B9103" s="93" t="s">
        <v>8128</v>
      </c>
      <c r="C9103" s="93" t="s">
        <v>1436</v>
      </c>
      <c r="D9103" s="95">
        <v>1925</v>
      </c>
      <c r="E9103" s="95">
        <v>1954</v>
      </c>
      <c r="F9103" s="95">
        <v>320579</v>
      </c>
      <c r="G9103" s="95">
        <v>250</v>
      </c>
      <c r="H9103" s="93" t="s">
        <v>8976</v>
      </c>
      <c r="I9103" s="93" t="s">
        <v>23906</v>
      </c>
      <c r="J9103" s="93" t="s">
        <v>20860</v>
      </c>
      <c r="K9103" s="93" t="s">
        <v>4714</v>
      </c>
      <c r="L9103" s="14">
        <f>AND(vyberHrace&lt;&gt;"",ISNUMBER(SEARCH(vyberHrace,$B9103)))</f>
      </c>
      <c r="M9103" s="14">
        <f>AND($I9103=MID(kododd,1,2),$J9103=MID(kododd,3,3))</f>
      </c>
    </row>
    <row r="9104">
      <c r="A9104" s="95">
        <v>8635</v>
      </c>
      <c r="B9104" s="93" t="s">
        <v>8132</v>
      </c>
      <c r="C9104" s="93" t="s">
        <v>1435</v>
      </c>
      <c r="D9104" s="95">
        <v>1704</v>
      </c>
      <c r="E9104" s="95">
        <v>1826</v>
      </c>
      <c r="F9104" s="95">
        <v>356140</v>
      </c>
      <c r="G9104" s="95">
        <v>250</v>
      </c>
      <c r="H9104" s="93" t="s">
        <v>8976</v>
      </c>
      <c r="I9104" s="93" t="s">
        <v>23906</v>
      </c>
      <c r="J9104" s="93" t="s">
        <v>20921</v>
      </c>
      <c r="K9104" s="93" t="s">
        <v>4206</v>
      </c>
      <c r="L9104" s="14">
        <f>AND(vyberHrace&lt;&gt;"",ISNUMBER(SEARCH(vyberHrace,$B9104)))</f>
      </c>
      <c r="M9104" s="14">
        <f>AND($I9104=MID(kododd,1,2),$J9104=MID(kododd,3,3))</f>
      </c>
    </row>
    <row r="9105">
      <c r="A9105" s="95">
        <v>29308</v>
      </c>
      <c r="B9105" s="93" t="s">
        <v>8348</v>
      </c>
      <c r="C9105" s="93" t="s">
        <v>1448</v>
      </c>
      <c r="G9105" s="95">
        <v>0</v>
      </c>
      <c r="H9105" s="93" t="s">
        <v>8976</v>
      </c>
      <c r="I9105" s="93" t="s">
        <v>23906</v>
      </c>
      <c r="J9105" s="93" t="s">
        <v>20921</v>
      </c>
      <c r="K9105" s="93" t="s">
        <v>4206</v>
      </c>
      <c r="L9105" s="14">
        <f>AND(vyberHrace&lt;&gt;"",ISNUMBER(SEARCH(vyberHrace,$B9105)))</f>
      </c>
      <c r="M9105" s="14">
        <f>AND($I9105=MID(kododd,1,2),$J9105=MID(kododd,3,3))</f>
      </c>
    </row>
    <row r="9106">
      <c r="A9106" s="95">
        <v>796</v>
      </c>
      <c r="B9106" s="93" t="s">
        <v>19702</v>
      </c>
      <c r="C9106" s="93" t="s">
        <v>1474</v>
      </c>
      <c r="D9106" s="95">
        <v>1860</v>
      </c>
      <c r="E9106" s="95">
        <v>1916</v>
      </c>
      <c r="F9106" s="95">
        <v>354104</v>
      </c>
      <c r="G9106" s="95">
        <v>250</v>
      </c>
      <c r="H9106" s="93" t="s">
        <v>8976</v>
      </c>
      <c r="I9106" s="93" t="s">
        <v>23906</v>
      </c>
      <c r="J9106" s="93" t="s">
        <v>20866</v>
      </c>
      <c r="K9106" s="93" t="s">
        <v>1637</v>
      </c>
      <c r="L9106" s="14">
        <f>AND(vyberHrace&lt;&gt;"",ISNUMBER(SEARCH(vyberHrace,$B9106)))</f>
      </c>
      <c r="M9106" s="14">
        <f>AND($I9106=MID(kododd,1,2),$J9106=MID(kododd,3,3))</f>
      </c>
    </row>
    <row r="9107">
      <c r="A9107" s="95">
        <v>45042</v>
      </c>
      <c r="B9107" s="93" t="s">
        <v>19445</v>
      </c>
      <c r="C9107" s="93" t="s">
        <v>1399</v>
      </c>
      <c r="D9107" s="95">
        <v>1186</v>
      </c>
      <c r="F9107" s="95">
        <v>23730579</v>
      </c>
      <c r="G9107" s="95">
        <v>0</v>
      </c>
      <c r="H9107" s="93" t="s">
        <v>8976</v>
      </c>
      <c r="I9107" s="93" t="s">
        <v>23906</v>
      </c>
      <c r="J9107" s="93" t="s">
        <v>20937</v>
      </c>
      <c r="K9107" s="93" t="s">
        <v>11257</v>
      </c>
      <c r="L9107" s="14">
        <f>AND(vyberHrace&lt;&gt;"",ISNUMBER(SEARCH(vyberHrace,$B9107)))</f>
      </c>
      <c r="M9107" s="14">
        <f>AND($I9107=MID(kododd,1,2),$J9107=MID(kododd,3,3))</f>
      </c>
    </row>
    <row r="9108">
      <c r="A9108" s="95">
        <v>51100</v>
      </c>
      <c r="B9108" s="93" t="s">
        <v>2189</v>
      </c>
      <c r="C9108" s="93" t="s">
        <v>1441</v>
      </c>
      <c r="F9108" s="95">
        <v>23735686</v>
      </c>
      <c r="G9108" s="95">
        <v>0</v>
      </c>
      <c r="H9108" s="93" t="s">
        <v>8976</v>
      </c>
      <c r="I9108" s="93" t="s">
        <v>23906</v>
      </c>
      <c r="J9108" s="93" t="s">
        <v>20908</v>
      </c>
      <c r="K9108" s="93" t="s">
        <v>14695</v>
      </c>
      <c r="L9108" s="14">
        <f>AND(vyberHrace&lt;&gt;"",ISNUMBER(SEARCH(vyberHrace,$B9108)))</f>
      </c>
      <c r="M9108" s="14">
        <f>AND($I9108=MID(kododd,1,2),$J9108=MID(kododd,3,3))</f>
      </c>
    </row>
    <row r="9109">
      <c r="A9109" s="95">
        <v>32806</v>
      </c>
      <c r="B9109" s="93" t="s">
        <v>19584</v>
      </c>
      <c r="C9109" s="93" t="s">
        <v>1417</v>
      </c>
      <c r="D9109" s="95">
        <v>1756</v>
      </c>
      <c r="E9109" s="95">
        <v>1852</v>
      </c>
      <c r="F9109" s="95">
        <v>361003</v>
      </c>
      <c r="G9109" s="95">
        <v>250</v>
      </c>
      <c r="H9109" s="93" t="s">
        <v>8976</v>
      </c>
      <c r="I9109" s="93" t="s">
        <v>23906</v>
      </c>
      <c r="J9109" s="93" t="s">
        <v>20905</v>
      </c>
      <c r="K9109" s="93" t="s">
        <v>1496</v>
      </c>
      <c r="L9109" s="14">
        <f>AND(vyberHrace&lt;&gt;"",ISNUMBER(SEARCH(vyberHrace,$B9109)))</f>
      </c>
      <c r="M9109" s="14">
        <f>AND($I9109=MID(kododd,1,2),$J9109=MID(kododd,3,3))</f>
      </c>
    </row>
    <row r="9110">
      <c r="A9110" s="95">
        <v>32470</v>
      </c>
      <c r="B9110" s="93" t="s">
        <v>11735</v>
      </c>
      <c r="C9110" s="93" t="s">
        <v>1471</v>
      </c>
      <c r="D9110" s="95">
        <v>1596</v>
      </c>
      <c r="E9110" s="95">
        <v>1710</v>
      </c>
      <c r="F9110" s="95">
        <v>387150</v>
      </c>
      <c r="G9110" s="95">
        <v>250</v>
      </c>
      <c r="H9110" s="93" t="s">
        <v>8976</v>
      </c>
      <c r="I9110" s="93" t="s">
        <v>23906</v>
      </c>
      <c r="J9110" s="93" t="s">
        <v>20887</v>
      </c>
      <c r="K9110" s="93" t="s">
        <v>28992</v>
      </c>
      <c r="L9110" s="14">
        <f>AND(vyberHrace&lt;&gt;"",ISNUMBER(SEARCH(vyberHrace,$B9110)))</f>
      </c>
      <c r="M9110" s="14">
        <f>AND($I9110=MID(kododd,1,2),$J9110=MID(kododd,3,3))</f>
      </c>
    </row>
    <row r="9111">
      <c r="A9111" s="95">
        <v>54347</v>
      </c>
      <c r="B9111" s="93" t="s">
        <v>2922</v>
      </c>
      <c r="C9111" s="93" t="s">
        <v>1424</v>
      </c>
      <c r="D9111" s="95">
        <v>1037</v>
      </c>
      <c r="G9111" s="95">
        <v>250</v>
      </c>
      <c r="H9111" s="93" t="s">
        <v>8976</v>
      </c>
      <c r="I9111" s="93" t="s">
        <v>23906</v>
      </c>
      <c r="J9111" s="93" t="s">
        <v>20845</v>
      </c>
      <c r="K9111" s="93" t="s">
        <v>4893</v>
      </c>
      <c r="L9111" s="14">
        <f>AND(vyberHrace&lt;&gt;"",ISNUMBER(SEARCH(vyberHrace,$B9111)))</f>
      </c>
      <c r="M9111" s="14">
        <f>AND($I9111=MID(kododd,1,2),$J9111=MID(kododd,3,3))</f>
      </c>
    </row>
    <row r="9112">
      <c r="A9112" s="95">
        <v>63027</v>
      </c>
      <c r="B9112" s="93" t="s">
        <v>29020</v>
      </c>
      <c r="C9112" s="93" t="s">
        <v>1488</v>
      </c>
      <c r="G9112" s="95">
        <v>250</v>
      </c>
      <c r="H9112" s="93" t="s">
        <v>8976</v>
      </c>
      <c r="I9112" s="93" t="s">
        <v>23906</v>
      </c>
      <c r="J9112" s="93" t="s">
        <v>20845</v>
      </c>
      <c r="K9112" s="93" t="s">
        <v>4893</v>
      </c>
      <c r="L9112" s="14">
        <f>AND(vyberHrace&lt;&gt;"",ISNUMBER(SEARCH(vyberHrace,$B9112)))</f>
      </c>
      <c r="M9112" s="14">
        <f>AND($I9112=MID(kododd,1,2),$J9112=MID(kododd,3,3))</f>
      </c>
    </row>
    <row r="9113">
      <c r="A9113" s="95">
        <v>37215</v>
      </c>
      <c r="B9113" s="93" t="s">
        <v>20273</v>
      </c>
      <c r="C9113" s="93" t="s">
        <v>1438</v>
      </c>
      <c r="D9113" s="95">
        <v>1109</v>
      </c>
      <c r="F9113" s="95">
        <v>23721766</v>
      </c>
      <c r="G9113" s="95">
        <v>0</v>
      </c>
      <c r="H9113" s="93" t="s">
        <v>8976</v>
      </c>
      <c r="I9113" s="93" t="s">
        <v>23906</v>
      </c>
      <c r="J9113" s="93" t="s">
        <v>20872</v>
      </c>
      <c r="K9113" s="93" t="s">
        <v>5100</v>
      </c>
      <c r="L9113" s="14">
        <f>AND(vyberHrace&lt;&gt;"",ISNUMBER(SEARCH(vyberHrace,$B9113)))</f>
      </c>
      <c r="M9113" s="14">
        <f>AND($I9113=MID(kododd,1,2),$J9113=MID(kododd,3,3))</f>
      </c>
    </row>
    <row r="9114">
      <c r="A9114" s="95">
        <v>45043</v>
      </c>
      <c r="B9114" s="93" t="s">
        <v>20288</v>
      </c>
      <c r="C9114" s="93" t="s">
        <v>1408</v>
      </c>
      <c r="D9114" s="95">
        <v>1413</v>
      </c>
      <c r="E9114" s="95">
        <v>1619</v>
      </c>
      <c r="F9114" s="95">
        <v>23760680</v>
      </c>
      <c r="G9114" s="95">
        <v>250</v>
      </c>
      <c r="H9114" s="93" t="s">
        <v>8976</v>
      </c>
      <c r="I9114" s="93" t="s">
        <v>23906</v>
      </c>
      <c r="J9114" s="93" t="s">
        <v>20937</v>
      </c>
      <c r="K9114" s="93" t="s">
        <v>11257</v>
      </c>
      <c r="L9114" s="14">
        <f>AND(vyberHrace&lt;&gt;"",ISNUMBER(SEARCH(vyberHrace,$B9114)))</f>
      </c>
      <c r="M9114" s="14">
        <f>AND($I9114=MID(kododd,1,2),$J9114=MID(kododd,3,3))</f>
      </c>
    </row>
    <row r="9115">
      <c r="A9115" s="95">
        <v>63235</v>
      </c>
      <c r="B9115" s="93" t="s">
        <v>29021</v>
      </c>
      <c r="C9115" s="93" t="s">
        <v>1424</v>
      </c>
      <c r="G9115" s="95">
        <v>250</v>
      </c>
      <c r="H9115" s="93" t="s">
        <v>8976</v>
      </c>
      <c r="I9115" s="93" t="s">
        <v>23906</v>
      </c>
      <c r="J9115" s="93" t="s">
        <v>20888</v>
      </c>
      <c r="K9115" s="93" t="s">
        <v>5174</v>
      </c>
      <c r="L9115" s="14">
        <f>AND(vyberHrace&lt;&gt;"",ISNUMBER(SEARCH(vyberHrace,$B9115)))</f>
      </c>
      <c r="M9115" s="14">
        <f>AND($I9115=MID(kododd,1,2),$J9115=MID(kododd,3,3))</f>
      </c>
    </row>
    <row r="9116">
      <c r="A9116" s="95">
        <v>60925</v>
      </c>
      <c r="B9116" s="93" t="s">
        <v>27299</v>
      </c>
      <c r="C9116" s="93" t="s">
        <v>1461</v>
      </c>
      <c r="E9116" s="95">
        <v>1699</v>
      </c>
      <c r="F9116" s="95">
        <v>23788119</v>
      </c>
      <c r="G9116" s="95">
        <v>250</v>
      </c>
      <c r="H9116" s="93" t="s">
        <v>8976</v>
      </c>
      <c r="I9116" s="93" t="s">
        <v>23906</v>
      </c>
      <c r="J9116" s="93" t="s">
        <v>20870</v>
      </c>
      <c r="K9116" s="93" t="s">
        <v>3612</v>
      </c>
      <c r="L9116" s="14">
        <f>AND(vyberHrace&lt;&gt;"",ISNUMBER(SEARCH(vyberHrace,$B9116)))</f>
      </c>
      <c r="M9116" s="14">
        <f>AND($I9116=MID(kododd,1,2),$J9116=MID(kododd,3,3))</f>
      </c>
    </row>
    <row r="9117">
      <c r="A9117" s="95">
        <v>63008</v>
      </c>
      <c r="B9117" s="93" t="s">
        <v>29022</v>
      </c>
      <c r="C9117" s="93" t="s">
        <v>1442</v>
      </c>
      <c r="G9117" s="95">
        <v>250</v>
      </c>
      <c r="H9117" s="93" t="s">
        <v>8976</v>
      </c>
      <c r="I9117" s="93" t="s">
        <v>23906</v>
      </c>
      <c r="J9117" s="93" t="s">
        <v>20860</v>
      </c>
      <c r="K9117" s="93" t="s">
        <v>4714</v>
      </c>
      <c r="L9117" s="14">
        <f>AND(vyberHrace&lt;&gt;"",ISNUMBER(SEARCH(vyberHrace,$B9117)))</f>
      </c>
      <c r="M9117" s="14">
        <f>AND($I9117=MID(kododd,1,2),$J9117=MID(kododd,3,3))</f>
      </c>
    </row>
    <row r="9118">
      <c r="A9118" s="95">
        <v>56272</v>
      </c>
      <c r="B9118" s="93" t="s">
        <v>22136</v>
      </c>
      <c r="C9118" s="93" t="s">
        <v>1416</v>
      </c>
      <c r="F9118" s="95">
        <v>23791110</v>
      </c>
      <c r="G9118" s="95">
        <v>250</v>
      </c>
      <c r="H9118" s="93" t="s">
        <v>8976</v>
      </c>
      <c r="I9118" s="93" t="s">
        <v>23906</v>
      </c>
      <c r="J9118" s="93" t="s">
        <v>20937</v>
      </c>
      <c r="K9118" s="93" t="s">
        <v>11257</v>
      </c>
      <c r="L9118" s="14">
        <f>AND(vyberHrace&lt;&gt;"",ISNUMBER(SEARCH(vyberHrace,$B9118)))</f>
      </c>
      <c r="M9118" s="14">
        <f>AND($I9118=MID(kododd,1,2),$J9118=MID(kododd,3,3))</f>
      </c>
    </row>
    <row r="9119">
      <c r="A9119" s="95">
        <v>53582</v>
      </c>
      <c r="B9119" s="93" t="s">
        <v>20657</v>
      </c>
      <c r="C9119" s="93" t="s">
        <v>1420</v>
      </c>
      <c r="D9119" s="95">
        <v>1111</v>
      </c>
      <c r="E9119" s="95">
        <v>1416</v>
      </c>
      <c r="F9119" s="95">
        <v>34143874</v>
      </c>
      <c r="G9119" s="95">
        <v>0</v>
      </c>
      <c r="H9119" s="93" t="s">
        <v>8976</v>
      </c>
      <c r="I9119" s="93" t="s">
        <v>23906</v>
      </c>
      <c r="J9119" s="93" t="s">
        <v>20872</v>
      </c>
      <c r="K9119" s="93" t="s">
        <v>5100</v>
      </c>
      <c r="L9119" s="14">
        <f>AND(vyberHrace&lt;&gt;"",ISNUMBER(SEARCH(vyberHrace,$B9119)))</f>
      </c>
      <c r="M9119" s="14">
        <f>AND($I9119=MID(kododd,1,2),$J9119=MID(kododd,3,3))</f>
      </c>
    </row>
    <row r="9120">
      <c r="A9120" s="95">
        <v>45835</v>
      </c>
      <c r="B9120" s="93" t="s">
        <v>20306</v>
      </c>
      <c r="C9120" s="93" t="s">
        <v>1410</v>
      </c>
      <c r="D9120" s="95">
        <v>1162</v>
      </c>
      <c r="E9120" s="95">
        <v>1503</v>
      </c>
      <c r="F9120" s="95">
        <v>23730846</v>
      </c>
      <c r="G9120" s="95">
        <v>0</v>
      </c>
      <c r="H9120" s="93" t="s">
        <v>8976</v>
      </c>
      <c r="I9120" s="93" t="s">
        <v>23906</v>
      </c>
      <c r="J9120" s="93" t="s">
        <v>20860</v>
      </c>
      <c r="K9120" s="93" t="s">
        <v>4714</v>
      </c>
      <c r="L9120" s="14">
        <f>AND(vyberHrace&lt;&gt;"",ISNUMBER(SEARCH(vyberHrace,$B9120)))</f>
      </c>
      <c r="M9120" s="14">
        <f>AND($I9120=MID(kododd,1,2),$J9120=MID(kododd,3,3))</f>
      </c>
    </row>
    <row r="9121">
      <c r="A9121" s="95">
        <v>62470</v>
      </c>
      <c r="B9121" s="93" t="s">
        <v>20325</v>
      </c>
      <c r="C9121" s="93" t="s">
        <v>1450</v>
      </c>
      <c r="G9121" s="95">
        <v>250</v>
      </c>
      <c r="H9121" s="93" t="s">
        <v>8976</v>
      </c>
      <c r="I9121" s="93" t="s">
        <v>23906</v>
      </c>
      <c r="J9121" s="93" t="s">
        <v>20860</v>
      </c>
      <c r="K9121" s="93" t="s">
        <v>4714</v>
      </c>
      <c r="L9121" s="14">
        <f>AND(vyberHrace&lt;&gt;"",ISNUMBER(SEARCH(vyberHrace,$B9121)))</f>
      </c>
      <c r="M9121" s="14">
        <f>AND($I9121=MID(kododd,1,2),$J9121=MID(kododd,3,3))</f>
      </c>
    </row>
    <row r="9122">
      <c r="A9122" s="95">
        <v>50583</v>
      </c>
      <c r="B9122" s="93" t="s">
        <v>2191</v>
      </c>
      <c r="C9122" s="93" t="s">
        <v>1416</v>
      </c>
      <c r="F9122" s="95">
        <v>23747846</v>
      </c>
      <c r="G9122" s="95">
        <v>0</v>
      </c>
      <c r="H9122" s="93" t="s">
        <v>8976</v>
      </c>
      <c r="I9122" s="93" t="s">
        <v>23906</v>
      </c>
      <c r="J9122" s="93" t="s">
        <v>20845</v>
      </c>
      <c r="K9122" s="93" t="s">
        <v>4893</v>
      </c>
      <c r="L9122" s="14">
        <f>AND(vyberHrace&lt;&gt;"",ISNUMBER(SEARCH(vyberHrace,$B9122)))</f>
      </c>
      <c r="M9122" s="14">
        <f>AND($I9122=MID(kododd,1,2),$J9122=MID(kododd,3,3))</f>
      </c>
    </row>
    <row r="9123">
      <c r="A9123" s="95">
        <v>58085</v>
      </c>
      <c r="B9123" s="93" t="s">
        <v>24613</v>
      </c>
      <c r="C9123" s="93" t="s">
        <v>1406</v>
      </c>
      <c r="G9123" s="95">
        <v>0</v>
      </c>
      <c r="H9123" s="93" t="s">
        <v>8976</v>
      </c>
      <c r="I9123" s="93" t="s">
        <v>23906</v>
      </c>
      <c r="J9123" s="93" t="s">
        <v>20937</v>
      </c>
      <c r="K9123" s="93" t="s">
        <v>11257</v>
      </c>
      <c r="L9123" s="14">
        <f>AND(vyberHrace&lt;&gt;"",ISNUMBER(SEARCH(vyberHrace,$B9123)))</f>
      </c>
      <c r="M9123" s="14">
        <f>AND($I9123=MID(kododd,1,2),$J9123=MID(kododd,3,3))</f>
      </c>
    </row>
    <row r="9124">
      <c r="A9124" s="95">
        <v>15863</v>
      </c>
      <c r="B9124" s="93" t="s">
        <v>18231</v>
      </c>
      <c r="C9124" s="93" t="s">
        <v>1481</v>
      </c>
      <c r="D9124" s="95">
        <v>1362</v>
      </c>
      <c r="E9124" s="95">
        <v>1589</v>
      </c>
      <c r="F9124" s="95">
        <v>338192</v>
      </c>
      <c r="G9124" s="95">
        <v>250</v>
      </c>
      <c r="H9124" s="93" t="s">
        <v>8976</v>
      </c>
      <c r="I9124" s="93" t="s">
        <v>23906</v>
      </c>
      <c r="J9124" s="93" t="s">
        <v>20874</v>
      </c>
      <c r="K9124" s="93" t="s">
        <v>9933</v>
      </c>
      <c r="L9124" s="14">
        <f>AND(vyberHrace&lt;&gt;"",ISNUMBER(SEARCH(vyberHrace,$B9124)))</f>
      </c>
      <c r="M9124" s="14">
        <f>AND($I9124=MID(kododd,1,2),$J9124=MID(kododd,3,3))</f>
      </c>
    </row>
    <row r="9125">
      <c r="A9125" s="95">
        <v>62471</v>
      </c>
      <c r="B9125" s="93" t="s">
        <v>29023</v>
      </c>
      <c r="C9125" s="93" t="s">
        <v>1486</v>
      </c>
      <c r="G9125" s="95">
        <v>250</v>
      </c>
      <c r="H9125" s="93" t="s">
        <v>8976</v>
      </c>
      <c r="I9125" s="93" t="s">
        <v>23906</v>
      </c>
      <c r="J9125" s="93" t="s">
        <v>20860</v>
      </c>
      <c r="K9125" s="93" t="s">
        <v>4714</v>
      </c>
      <c r="L9125" s="14">
        <f>AND(vyberHrace&lt;&gt;"",ISNUMBER(SEARCH(vyberHrace,$B9125)))</f>
      </c>
      <c r="M9125" s="14">
        <f>AND($I9125=MID(kododd,1,2),$J9125=MID(kododd,3,3))</f>
      </c>
    </row>
    <row r="9126">
      <c r="A9126" s="95">
        <v>59336</v>
      </c>
      <c r="B9126" s="93" t="s">
        <v>25758</v>
      </c>
      <c r="C9126" s="93" t="s">
        <v>1424</v>
      </c>
      <c r="G9126" s="95">
        <v>250</v>
      </c>
      <c r="H9126" s="93" t="s">
        <v>8976</v>
      </c>
      <c r="I9126" s="93" t="s">
        <v>23906</v>
      </c>
      <c r="J9126" s="93" t="s">
        <v>20845</v>
      </c>
      <c r="K9126" s="93" t="s">
        <v>4893</v>
      </c>
      <c r="L9126" s="14">
        <f>AND(vyberHrace&lt;&gt;"",ISNUMBER(SEARCH(vyberHrace,$B9126)))</f>
      </c>
      <c r="M9126" s="14">
        <f>AND($I9126=MID(kododd,1,2),$J9126=MID(kododd,3,3))</f>
      </c>
    </row>
    <row r="9127">
      <c r="A9127" s="95">
        <v>63810</v>
      </c>
      <c r="B9127" s="93" t="s">
        <v>29986</v>
      </c>
      <c r="C9127" s="93" t="s">
        <v>1411</v>
      </c>
      <c r="G9127" s="95">
        <v>250</v>
      </c>
      <c r="H9127" s="93" t="s">
        <v>8976</v>
      </c>
      <c r="I9127" s="93" t="s">
        <v>23906</v>
      </c>
      <c r="J9127" s="93" t="s">
        <v>20937</v>
      </c>
      <c r="K9127" s="93" t="s">
        <v>11257</v>
      </c>
      <c r="L9127" s="14">
        <f>AND(vyberHrace&lt;&gt;"",ISNUMBER(SEARCH(vyberHrace,$B9127)))</f>
      </c>
      <c r="M9127" s="14">
        <f>AND($I9127=MID(kododd,1,2),$J9127=MID(kododd,3,3))</f>
      </c>
    </row>
    <row r="9128">
      <c r="A9128" s="95">
        <v>61529</v>
      </c>
      <c r="B9128" s="93" t="s">
        <v>27703</v>
      </c>
      <c r="C9128" s="93" t="s">
        <v>1419</v>
      </c>
      <c r="F9128" s="95">
        <v>23790342</v>
      </c>
      <c r="G9128" s="95">
        <v>250</v>
      </c>
      <c r="H9128" s="93" t="s">
        <v>8976</v>
      </c>
      <c r="I9128" s="93" t="s">
        <v>23906</v>
      </c>
      <c r="J9128" s="93" t="s">
        <v>20937</v>
      </c>
      <c r="K9128" s="93" t="s">
        <v>11257</v>
      </c>
      <c r="L9128" s="14">
        <f>AND(vyberHrace&lt;&gt;"",ISNUMBER(SEARCH(vyberHrace,$B9128)))</f>
      </c>
      <c r="M9128" s="14">
        <f>AND($I9128=MID(kododd,1,2),$J9128=MID(kododd,3,3))</f>
      </c>
    </row>
    <row r="9129">
      <c r="A9129" s="95">
        <v>61553</v>
      </c>
      <c r="B9129" s="93" t="s">
        <v>27726</v>
      </c>
      <c r="C9129" s="93" t="s">
        <v>1487</v>
      </c>
      <c r="G9129" s="95">
        <v>0</v>
      </c>
      <c r="H9129" s="93" t="s">
        <v>8976</v>
      </c>
      <c r="I9129" s="93" t="s">
        <v>23906</v>
      </c>
      <c r="J9129" s="93" t="s">
        <v>20937</v>
      </c>
      <c r="K9129" s="93" t="s">
        <v>11257</v>
      </c>
      <c r="L9129" s="14">
        <f>AND(vyberHrace&lt;&gt;"",ISNUMBER(SEARCH(vyberHrace,$B9129)))</f>
      </c>
      <c r="M9129" s="14">
        <f>AND($I9129=MID(kododd,1,2),$J9129=MID(kododd,3,3))</f>
      </c>
    </row>
    <row r="9130">
      <c r="A9130" s="95">
        <v>49170</v>
      </c>
      <c r="B9130" s="93" t="s">
        <v>16699</v>
      </c>
      <c r="C9130" s="93" t="s">
        <v>1406</v>
      </c>
      <c r="D9130" s="95">
        <v>1081</v>
      </c>
      <c r="F9130" s="95">
        <v>23736542</v>
      </c>
      <c r="G9130" s="95">
        <v>0</v>
      </c>
      <c r="H9130" s="93" t="s">
        <v>8976</v>
      </c>
      <c r="I9130" s="93" t="s">
        <v>23906</v>
      </c>
      <c r="J9130" s="93" t="s">
        <v>20860</v>
      </c>
      <c r="K9130" s="93" t="s">
        <v>4714</v>
      </c>
      <c r="L9130" s="14">
        <f>AND(vyberHrace&lt;&gt;"",ISNUMBER(SEARCH(vyberHrace,$B9130)))</f>
      </c>
      <c r="M9130" s="14">
        <f>AND($I9130=MID(kododd,1,2),$J9130=MID(kododd,3,3))</f>
      </c>
    </row>
    <row r="9131">
      <c r="A9131" s="95">
        <v>53198</v>
      </c>
      <c r="B9131" s="93" t="s">
        <v>20664</v>
      </c>
      <c r="C9131" s="93" t="s">
        <v>1411</v>
      </c>
      <c r="F9131" s="95">
        <v>23755636</v>
      </c>
      <c r="G9131" s="95">
        <v>250</v>
      </c>
      <c r="H9131" s="93" t="s">
        <v>8976</v>
      </c>
      <c r="I9131" s="93" t="s">
        <v>23906</v>
      </c>
      <c r="J9131" s="93" t="s">
        <v>20860</v>
      </c>
      <c r="K9131" s="93" t="s">
        <v>4714</v>
      </c>
      <c r="L9131" s="14">
        <f>AND(vyberHrace&lt;&gt;"",ISNUMBER(SEARCH(vyberHrace,$B9131)))</f>
      </c>
      <c r="M9131" s="14">
        <f>AND($I9131=MID(kododd,1,2),$J9131=MID(kododd,3,3))</f>
      </c>
    </row>
    <row r="9132">
      <c r="A9132" s="95">
        <v>5014</v>
      </c>
      <c r="B9132" s="93" t="s">
        <v>26156</v>
      </c>
      <c r="C9132" s="93" t="s">
        <v>1465</v>
      </c>
      <c r="D9132" s="95">
        <v>1921</v>
      </c>
      <c r="F9132" s="95">
        <v>23701951</v>
      </c>
      <c r="G9132" s="95">
        <v>500</v>
      </c>
      <c r="H9132" s="93" t="s">
        <v>8976</v>
      </c>
      <c r="I9132" s="93" t="s">
        <v>23906</v>
      </c>
      <c r="J9132" s="93" t="s">
        <v>23412</v>
      </c>
      <c r="K9132" s="93" t="s">
        <v>21361</v>
      </c>
      <c r="L9132" s="14">
        <f>AND(vyberHrace&lt;&gt;"",ISNUMBER(SEARCH(vyberHrace,$B9132)))</f>
      </c>
      <c r="M9132" s="14">
        <f>AND($I9132=MID(kododd,1,2),$J9132=MID(kododd,3,3))</f>
      </c>
    </row>
    <row r="9133">
      <c r="A9133" s="95">
        <v>5101</v>
      </c>
      <c r="B9133" s="93" t="s">
        <v>18899</v>
      </c>
      <c r="C9133" s="93" t="s">
        <v>1423</v>
      </c>
      <c r="D9133" s="95">
        <v>1962</v>
      </c>
      <c r="E9133" s="95">
        <v>2011</v>
      </c>
      <c r="F9133" s="95">
        <v>316350</v>
      </c>
      <c r="G9133" s="95">
        <v>250</v>
      </c>
      <c r="H9133" s="93" t="s">
        <v>8976</v>
      </c>
      <c r="I9133" s="93" t="s">
        <v>23906</v>
      </c>
      <c r="J9133" s="93" t="s">
        <v>20860</v>
      </c>
      <c r="K9133" s="93" t="s">
        <v>4714</v>
      </c>
      <c r="L9133" s="14">
        <f>AND(vyberHrace&lt;&gt;"",ISNUMBER(SEARCH(vyberHrace,$B9133)))</f>
      </c>
      <c r="M9133" s="14">
        <f>AND($I9133=MID(kododd,1,2),$J9133=MID(kododd,3,3))</f>
      </c>
    </row>
    <row r="9134">
      <c r="A9134" s="95">
        <v>48784</v>
      </c>
      <c r="B9134" s="93" t="s">
        <v>18744</v>
      </c>
      <c r="C9134" s="93" t="s">
        <v>1446</v>
      </c>
      <c r="D9134" s="95">
        <v>1261</v>
      </c>
      <c r="F9134" s="95">
        <v>23725583</v>
      </c>
      <c r="G9134" s="95">
        <v>250</v>
      </c>
      <c r="H9134" s="93" t="s">
        <v>8976</v>
      </c>
      <c r="I9134" s="93" t="s">
        <v>23906</v>
      </c>
      <c r="J9134" s="93" t="s">
        <v>20887</v>
      </c>
      <c r="K9134" s="93" t="s">
        <v>28992</v>
      </c>
      <c r="L9134" s="14">
        <f>AND(vyberHrace&lt;&gt;"",ISNUMBER(SEARCH(vyberHrace,$B9134)))</f>
      </c>
      <c r="M9134" s="14">
        <f>AND($I9134=MID(kododd,1,2),$J9134=MID(kododd,3,3))</f>
      </c>
    </row>
    <row r="9135">
      <c r="A9135" s="95">
        <v>58626</v>
      </c>
      <c r="B9135" s="93" t="s">
        <v>16241</v>
      </c>
      <c r="C9135" s="93" t="s">
        <v>1412</v>
      </c>
      <c r="G9135" s="95">
        <v>0</v>
      </c>
      <c r="H9135" s="93" t="s">
        <v>8976</v>
      </c>
      <c r="I9135" s="93" t="s">
        <v>23906</v>
      </c>
      <c r="J9135" s="93" t="s">
        <v>20866</v>
      </c>
      <c r="K9135" s="93" t="s">
        <v>1637</v>
      </c>
      <c r="L9135" s="14">
        <f>AND(vyberHrace&lt;&gt;"",ISNUMBER(SEARCH(vyberHrace,$B9135)))</f>
      </c>
      <c r="M9135" s="14">
        <f>AND($I9135=MID(kododd,1,2),$J9135=MID(kododd,3,3))</f>
      </c>
    </row>
    <row r="9136">
      <c r="A9136" s="95">
        <v>32435</v>
      </c>
      <c r="B9136" s="93" t="s">
        <v>18525</v>
      </c>
      <c r="C9136" s="93" t="s">
        <v>1475</v>
      </c>
      <c r="D9136" s="95">
        <v>1608</v>
      </c>
      <c r="E9136" s="95">
        <v>1905</v>
      </c>
      <c r="F9136" s="95">
        <v>321958</v>
      </c>
      <c r="G9136" s="95">
        <v>250</v>
      </c>
      <c r="H9136" s="93" t="s">
        <v>8976</v>
      </c>
      <c r="I9136" s="93" t="s">
        <v>23906</v>
      </c>
      <c r="J9136" s="93" t="s">
        <v>20872</v>
      </c>
      <c r="K9136" s="93" t="s">
        <v>5100</v>
      </c>
      <c r="L9136" s="14">
        <f>AND(vyberHrace&lt;&gt;"",ISNUMBER(SEARCH(vyberHrace,$B9136)))</f>
      </c>
      <c r="M9136" s="14">
        <f>AND($I9136=MID(kododd,1,2),$J9136=MID(kododd,3,3))</f>
      </c>
    </row>
    <row r="9137">
      <c r="A9137" s="95">
        <v>52725</v>
      </c>
      <c r="B9137" s="93" t="s">
        <v>1619</v>
      </c>
      <c r="C9137" s="93" t="s">
        <v>1416</v>
      </c>
      <c r="D9137" s="95">
        <v>1204</v>
      </c>
      <c r="F9137" s="95">
        <v>23747854</v>
      </c>
      <c r="G9137" s="95">
        <v>250</v>
      </c>
      <c r="H9137" s="93" t="s">
        <v>8976</v>
      </c>
      <c r="I9137" s="93" t="s">
        <v>23906</v>
      </c>
      <c r="J9137" s="93" t="s">
        <v>20860</v>
      </c>
      <c r="K9137" s="93" t="s">
        <v>4714</v>
      </c>
      <c r="L9137" s="14">
        <f>AND(vyberHrace&lt;&gt;"",ISNUMBER(SEARCH(vyberHrace,$B9137)))</f>
      </c>
      <c r="M9137" s="14">
        <f>AND($I9137=MID(kododd,1,2),$J9137=MID(kododd,3,3))</f>
      </c>
    </row>
    <row r="9138">
      <c r="A9138" s="95">
        <v>62561</v>
      </c>
      <c r="B9138" s="93" t="s">
        <v>29024</v>
      </c>
      <c r="C9138" s="93" t="s">
        <v>1487</v>
      </c>
      <c r="F9138" s="95">
        <v>571003037</v>
      </c>
      <c r="G9138" s="95">
        <v>250</v>
      </c>
      <c r="H9138" s="93" t="s">
        <v>8976</v>
      </c>
      <c r="I9138" s="93" t="s">
        <v>23906</v>
      </c>
      <c r="J9138" s="93" t="s">
        <v>20872</v>
      </c>
      <c r="K9138" s="93" t="s">
        <v>5100</v>
      </c>
      <c r="L9138" s="14">
        <f>AND(vyberHrace&lt;&gt;"",ISNUMBER(SEARCH(vyberHrace,$B9138)))</f>
      </c>
      <c r="M9138" s="14">
        <f>AND($I9138=MID(kododd,1,2),$J9138=MID(kododd,3,3))</f>
      </c>
    </row>
    <row r="9139">
      <c r="A9139" s="95">
        <v>48365</v>
      </c>
      <c r="B9139" s="93" t="s">
        <v>2177</v>
      </c>
      <c r="C9139" s="93" t="s">
        <v>3255</v>
      </c>
      <c r="F9139" s="95">
        <v>23736569</v>
      </c>
      <c r="G9139" s="95">
        <v>0</v>
      </c>
      <c r="H9139" s="93" t="s">
        <v>8976</v>
      </c>
      <c r="I9139" s="93" t="s">
        <v>23906</v>
      </c>
      <c r="J9139" s="93" t="s">
        <v>20860</v>
      </c>
      <c r="K9139" s="93" t="s">
        <v>4714</v>
      </c>
      <c r="L9139" s="14">
        <f>AND(vyberHrace&lt;&gt;"",ISNUMBER(SEARCH(vyberHrace,$B9139)))</f>
      </c>
      <c r="M9139" s="14">
        <f>AND($I9139=MID(kododd,1,2),$J9139=MID(kododd,3,3))</f>
      </c>
    </row>
    <row r="9140">
      <c r="A9140" s="95">
        <v>63222</v>
      </c>
      <c r="B9140" s="93" t="s">
        <v>29025</v>
      </c>
      <c r="C9140" s="93" t="s">
        <v>1416</v>
      </c>
      <c r="F9140" s="95">
        <v>571003649</v>
      </c>
      <c r="G9140" s="95">
        <v>250</v>
      </c>
      <c r="H9140" s="93" t="s">
        <v>8976</v>
      </c>
      <c r="I9140" s="93" t="s">
        <v>23906</v>
      </c>
      <c r="J9140" s="93" t="s">
        <v>20860</v>
      </c>
      <c r="K9140" s="93" t="s">
        <v>4714</v>
      </c>
      <c r="L9140" s="14">
        <f>AND(vyberHrace&lt;&gt;"",ISNUMBER(SEARCH(vyberHrace,$B9140)))</f>
      </c>
      <c r="M9140" s="14">
        <f>AND($I9140=MID(kododd,1,2),$J9140=MID(kododd,3,3))</f>
      </c>
    </row>
    <row r="9141">
      <c r="A9141" s="95">
        <v>58628</v>
      </c>
      <c r="B9141" s="93" t="s">
        <v>25116</v>
      </c>
      <c r="C9141" s="93" t="s">
        <v>1406</v>
      </c>
      <c r="G9141" s="95">
        <v>0</v>
      </c>
      <c r="H9141" s="93" t="s">
        <v>8976</v>
      </c>
      <c r="I9141" s="93" t="s">
        <v>23906</v>
      </c>
      <c r="J9141" s="93" t="s">
        <v>20866</v>
      </c>
      <c r="K9141" s="93" t="s">
        <v>1637</v>
      </c>
      <c r="L9141" s="14">
        <f>AND(vyberHrace&lt;&gt;"",ISNUMBER(SEARCH(vyberHrace,$B9141)))</f>
      </c>
      <c r="M9141" s="14">
        <f>AND($I9141=MID(kododd,1,2),$J9141=MID(kododd,3,3))</f>
      </c>
    </row>
    <row r="9142">
      <c r="A9142" s="95">
        <v>62493</v>
      </c>
      <c r="B9142" s="93" t="s">
        <v>29026</v>
      </c>
      <c r="C9142" s="93" t="s">
        <v>1450</v>
      </c>
      <c r="G9142" s="95">
        <v>250</v>
      </c>
      <c r="H9142" s="93" t="s">
        <v>8976</v>
      </c>
      <c r="I9142" s="93" t="s">
        <v>23906</v>
      </c>
      <c r="J9142" s="93" t="s">
        <v>20872</v>
      </c>
      <c r="K9142" s="93" t="s">
        <v>5100</v>
      </c>
      <c r="L9142" s="14">
        <f>AND(vyberHrace&lt;&gt;"",ISNUMBER(SEARCH(vyberHrace,$B9142)))</f>
      </c>
      <c r="M9142" s="14">
        <f>AND($I9142=MID(kododd,1,2),$J9142=MID(kododd,3,3))</f>
      </c>
    </row>
    <row r="9143">
      <c r="A9143" s="95">
        <v>33878</v>
      </c>
      <c r="B9143" s="93" t="s">
        <v>19501</v>
      </c>
      <c r="C9143" s="93" t="s">
        <v>1441</v>
      </c>
      <c r="D9143" s="95">
        <v>1323</v>
      </c>
      <c r="F9143" s="95">
        <v>23779764</v>
      </c>
      <c r="G9143" s="95">
        <v>0</v>
      </c>
      <c r="H9143" s="93" t="s">
        <v>8976</v>
      </c>
      <c r="I9143" s="93" t="s">
        <v>23906</v>
      </c>
      <c r="J9143" s="93" t="s">
        <v>20887</v>
      </c>
      <c r="K9143" s="93" t="s">
        <v>28992</v>
      </c>
      <c r="L9143" s="14">
        <f>AND(vyberHrace&lt;&gt;"",ISNUMBER(SEARCH(vyberHrace,$B9143)))</f>
      </c>
      <c r="M9143" s="14">
        <f>AND($I9143=MID(kododd,1,2),$J9143=MID(kododd,3,3))</f>
      </c>
    </row>
    <row r="9144">
      <c r="A9144" s="95">
        <v>59574</v>
      </c>
      <c r="B9144" s="93" t="s">
        <v>25968</v>
      </c>
      <c r="C9144" s="93" t="s">
        <v>1411</v>
      </c>
      <c r="D9144" s="95">
        <v>1035</v>
      </c>
      <c r="F9144" s="95">
        <v>23796189</v>
      </c>
      <c r="G9144" s="95">
        <v>250</v>
      </c>
      <c r="H9144" s="93" t="s">
        <v>8976</v>
      </c>
      <c r="I9144" s="93" t="s">
        <v>23906</v>
      </c>
      <c r="J9144" s="93" t="s">
        <v>20937</v>
      </c>
      <c r="K9144" s="93" t="s">
        <v>11257</v>
      </c>
      <c r="L9144" s="14">
        <f>AND(vyberHrace&lt;&gt;"",ISNUMBER(SEARCH(vyberHrace,$B9144)))</f>
      </c>
      <c r="M9144" s="14">
        <f>AND($I9144=MID(kododd,1,2),$J9144=MID(kododd,3,3))</f>
      </c>
    </row>
    <row r="9145">
      <c r="A9145" s="95">
        <v>765</v>
      </c>
      <c r="B9145" s="93" t="s">
        <v>18682</v>
      </c>
      <c r="C9145" s="93" t="s">
        <v>1445</v>
      </c>
      <c r="D9145" s="95">
        <v>1860</v>
      </c>
      <c r="E9145" s="95">
        <v>1922</v>
      </c>
      <c r="F9145" s="95">
        <v>334324</v>
      </c>
      <c r="G9145" s="95">
        <v>250</v>
      </c>
      <c r="H9145" s="93" t="s">
        <v>8976</v>
      </c>
      <c r="I9145" s="93" t="s">
        <v>23906</v>
      </c>
      <c r="J9145" s="93" t="s">
        <v>20937</v>
      </c>
      <c r="K9145" s="93" t="s">
        <v>11257</v>
      </c>
      <c r="L9145" s="14">
        <f>AND(vyberHrace&lt;&gt;"",ISNUMBER(SEARCH(vyberHrace,$B9145)))</f>
      </c>
      <c r="M9145" s="14">
        <f>AND($I9145=MID(kododd,1,2),$J9145=MID(kododd,3,3))</f>
      </c>
    </row>
    <row r="9146">
      <c r="A9146" s="95">
        <v>39354</v>
      </c>
      <c r="B9146" s="93" t="s">
        <v>18684</v>
      </c>
      <c r="C9146" s="93" t="s">
        <v>1399</v>
      </c>
      <c r="D9146" s="95">
        <v>1426</v>
      </c>
      <c r="E9146" s="95">
        <v>1890</v>
      </c>
      <c r="F9146" s="95">
        <v>395625</v>
      </c>
      <c r="G9146" s="95">
        <v>250</v>
      </c>
      <c r="H9146" s="93" t="s">
        <v>8976</v>
      </c>
      <c r="I9146" s="93" t="s">
        <v>23906</v>
      </c>
      <c r="J9146" s="93" t="s">
        <v>20860</v>
      </c>
      <c r="K9146" s="93" t="s">
        <v>4714</v>
      </c>
      <c r="L9146" s="14">
        <f>AND(vyberHrace&lt;&gt;"",ISNUMBER(SEARCH(vyberHrace,$B9146)))</f>
      </c>
      <c r="M9146" s="14">
        <f>AND($I9146=MID(kododd,1,2),$J9146=MID(kododd,3,3))</f>
      </c>
    </row>
    <row r="9147">
      <c r="A9147" s="95">
        <v>62841</v>
      </c>
      <c r="B9147" s="93" t="s">
        <v>29027</v>
      </c>
      <c r="C9147" s="93" t="s">
        <v>1411</v>
      </c>
      <c r="G9147" s="95">
        <v>250</v>
      </c>
      <c r="H9147" s="93" t="s">
        <v>8976</v>
      </c>
      <c r="I9147" s="93" t="s">
        <v>23906</v>
      </c>
      <c r="J9147" s="93" t="s">
        <v>20937</v>
      </c>
      <c r="K9147" s="93" t="s">
        <v>11257</v>
      </c>
      <c r="L9147" s="14">
        <f>AND(vyberHrace&lt;&gt;"",ISNUMBER(SEARCH(vyberHrace,$B9147)))</f>
      </c>
      <c r="M9147" s="14">
        <f>AND($I9147=MID(kododd,1,2),$J9147=MID(kododd,3,3))</f>
      </c>
    </row>
    <row r="9148">
      <c r="A9148" s="95">
        <v>2163</v>
      </c>
      <c r="B9148" s="93" t="s">
        <v>16602</v>
      </c>
      <c r="C9148" s="93" t="s">
        <v>1456</v>
      </c>
      <c r="D9148" s="95">
        <v>1925</v>
      </c>
      <c r="E9148" s="95">
        <v>1938</v>
      </c>
      <c r="F9148" s="95">
        <v>380636</v>
      </c>
      <c r="G9148" s="95">
        <v>0</v>
      </c>
      <c r="H9148" s="93" t="s">
        <v>8976</v>
      </c>
      <c r="I9148" s="93" t="s">
        <v>23906</v>
      </c>
      <c r="J9148" s="93" t="s">
        <v>20872</v>
      </c>
      <c r="K9148" s="93" t="s">
        <v>5100</v>
      </c>
      <c r="L9148" s="14">
        <f>AND(vyberHrace&lt;&gt;"",ISNUMBER(SEARCH(vyberHrace,$B9148)))</f>
      </c>
      <c r="M9148" s="14">
        <f>AND($I9148=MID(kododd,1,2),$J9148=MID(kododd,3,3))</f>
      </c>
    </row>
    <row r="9149">
      <c r="A9149" s="95">
        <v>60582</v>
      </c>
      <c r="B9149" s="93" t="s">
        <v>27005</v>
      </c>
      <c r="C9149" s="93" t="s">
        <v>1422</v>
      </c>
      <c r="G9149" s="95">
        <v>0</v>
      </c>
      <c r="H9149" s="93" t="s">
        <v>8976</v>
      </c>
      <c r="I9149" s="93" t="s">
        <v>23906</v>
      </c>
      <c r="J9149" s="93" t="s">
        <v>20872</v>
      </c>
      <c r="K9149" s="93" t="s">
        <v>5100</v>
      </c>
      <c r="L9149" s="14">
        <f>AND(vyberHrace&lt;&gt;"",ISNUMBER(SEARCH(vyberHrace,$B9149)))</f>
      </c>
      <c r="M9149" s="14">
        <f>AND($I9149=MID(kododd,1,2),$J9149=MID(kododd,3,3))</f>
      </c>
    </row>
    <row r="9150">
      <c r="A9150" s="95">
        <v>55334</v>
      </c>
      <c r="B9150" s="93" t="s">
        <v>22168</v>
      </c>
      <c r="C9150" s="93" t="s">
        <v>1441</v>
      </c>
      <c r="G9150" s="95">
        <v>500</v>
      </c>
      <c r="H9150" s="93" t="s">
        <v>8976</v>
      </c>
      <c r="I9150" s="93" t="s">
        <v>23906</v>
      </c>
      <c r="J9150" s="93" t="s">
        <v>23412</v>
      </c>
      <c r="K9150" s="93" t="s">
        <v>21361</v>
      </c>
      <c r="L9150" s="14">
        <f>AND(vyberHrace&lt;&gt;"",ISNUMBER(SEARCH(vyberHrace,$B9150)))</f>
      </c>
      <c r="M9150" s="14">
        <f>AND($I9150=MID(kododd,1,2),$J9150=MID(kododd,3,3))</f>
      </c>
    </row>
    <row r="9151">
      <c r="A9151" s="95">
        <v>4318</v>
      </c>
      <c r="B9151" s="93" t="s">
        <v>8556</v>
      </c>
      <c r="C9151" s="93" t="s">
        <v>1418</v>
      </c>
      <c r="D9151" s="95">
        <v>2268</v>
      </c>
      <c r="E9151" s="95">
        <v>2326</v>
      </c>
      <c r="F9151" s="95">
        <v>310840</v>
      </c>
      <c r="G9151" s="95">
        <v>250</v>
      </c>
      <c r="H9151" s="93" t="s">
        <v>8976</v>
      </c>
      <c r="I9151" s="93" t="s">
        <v>23906</v>
      </c>
      <c r="J9151" s="93" t="s">
        <v>20860</v>
      </c>
      <c r="K9151" s="93" t="s">
        <v>4714</v>
      </c>
      <c r="L9151" s="14">
        <f>AND(vyberHrace&lt;&gt;"",ISNUMBER(SEARCH(vyberHrace,$B9151)))</f>
      </c>
      <c r="M9151" s="14">
        <f>AND($I9151=MID(kododd,1,2),$J9151=MID(kododd,3,3))</f>
      </c>
    </row>
    <row r="9152">
      <c r="A9152" s="95">
        <v>44188</v>
      </c>
      <c r="B9152" s="93" t="s">
        <v>8557</v>
      </c>
      <c r="C9152" s="93" t="s">
        <v>1410</v>
      </c>
      <c r="D9152" s="95">
        <v>1066</v>
      </c>
      <c r="F9152" s="95">
        <v>23704063</v>
      </c>
      <c r="G9152" s="95">
        <v>0</v>
      </c>
      <c r="H9152" s="93" t="s">
        <v>8976</v>
      </c>
      <c r="I9152" s="93" t="s">
        <v>23906</v>
      </c>
      <c r="J9152" s="93" t="s">
        <v>20845</v>
      </c>
      <c r="K9152" s="93" t="s">
        <v>4893</v>
      </c>
      <c r="L9152" s="14">
        <f>AND(vyberHrace&lt;&gt;"",ISNUMBER(SEARCH(vyberHrace,$B9152)))</f>
      </c>
      <c r="M9152" s="14">
        <f>AND($I9152=MID(kododd,1,2),$J9152=MID(kododd,3,3))</f>
      </c>
    </row>
    <row r="9153">
      <c r="A9153" s="95">
        <v>59333</v>
      </c>
      <c r="B9153" s="93" t="s">
        <v>567</v>
      </c>
      <c r="C9153" s="93" t="s">
        <v>1424</v>
      </c>
      <c r="G9153" s="95">
        <v>250</v>
      </c>
      <c r="H9153" s="93" t="s">
        <v>8976</v>
      </c>
      <c r="I9153" s="93" t="s">
        <v>23906</v>
      </c>
      <c r="J9153" s="93" t="s">
        <v>20845</v>
      </c>
      <c r="K9153" s="93" t="s">
        <v>4893</v>
      </c>
      <c r="L9153" s="14">
        <f>AND(vyberHrace&lt;&gt;"",ISNUMBER(SEARCH(vyberHrace,$B9153)))</f>
      </c>
      <c r="M9153" s="14">
        <f>AND($I9153=MID(kododd,1,2),$J9153=MID(kododd,3,3))</f>
      </c>
    </row>
    <row r="9154">
      <c r="A9154" s="95">
        <v>55838</v>
      </c>
      <c r="B9154" s="93" t="s">
        <v>22147</v>
      </c>
      <c r="C9154" s="93" t="s">
        <v>3255</v>
      </c>
      <c r="D9154" s="95">
        <v>1364</v>
      </c>
      <c r="E9154" s="95">
        <v>1596</v>
      </c>
      <c r="F9154" s="95">
        <v>23764805</v>
      </c>
      <c r="G9154" s="95">
        <v>250</v>
      </c>
      <c r="H9154" s="93" t="s">
        <v>8976</v>
      </c>
      <c r="I9154" s="93" t="s">
        <v>23906</v>
      </c>
      <c r="J9154" s="93" t="s">
        <v>20860</v>
      </c>
      <c r="K9154" s="93" t="s">
        <v>4714</v>
      </c>
      <c r="L9154" s="14">
        <f>AND(vyberHrace&lt;&gt;"",ISNUMBER(SEARCH(vyberHrace,$B9154)))</f>
      </c>
      <c r="M9154" s="14">
        <f>AND($I9154=MID(kododd,1,2),$J9154=MID(kododd,3,3))</f>
      </c>
    </row>
    <row r="9155">
      <c r="A9155" s="95">
        <v>36268</v>
      </c>
      <c r="B9155" s="93" t="s">
        <v>14551</v>
      </c>
      <c r="C9155" s="93" t="s">
        <v>1438</v>
      </c>
      <c r="D9155" s="95">
        <v>1931</v>
      </c>
      <c r="E9155" s="95">
        <v>1951</v>
      </c>
      <c r="F9155" s="95">
        <v>364720</v>
      </c>
      <c r="G9155" s="95">
        <v>0</v>
      </c>
      <c r="H9155" s="93" t="s">
        <v>8976</v>
      </c>
      <c r="I9155" s="93" t="s">
        <v>23906</v>
      </c>
      <c r="J9155" s="93" t="s">
        <v>20872</v>
      </c>
      <c r="K9155" s="93" t="s">
        <v>5100</v>
      </c>
      <c r="L9155" s="14">
        <f>AND(vyberHrace&lt;&gt;"",ISNUMBER(SEARCH(vyberHrace,$B9155)))</f>
      </c>
      <c r="M9155" s="14">
        <f>AND($I9155=MID(kododd,1,2),$J9155=MID(kododd,3,3))</f>
      </c>
    </row>
    <row r="9156">
      <c r="A9156" s="95">
        <v>53045</v>
      </c>
      <c r="B9156" s="93" t="s">
        <v>20700</v>
      </c>
      <c r="C9156" s="93" t="s">
        <v>1452</v>
      </c>
      <c r="G9156" s="95">
        <v>0</v>
      </c>
      <c r="H9156" s="93" t="s">
        <v>8976</v>
      </c>
      <c r="I9156" s="93" t="s">
        <v>23906</v>
      </c>
      <c r="J9156" s="93" t="s">
        <v>20866</v>
      </c>
      <c r="K9156" s="93" t="s">
        <v>1637</v>
      </c>
      <c r="L9156" s="14">
        <f>AND(vyberHrace&lt;&gt;"",ISNUMBER(SEARCH(vyberHrace,$B9156)))</f>
      </c>
      <c r="M9156" s="14">
        <f>AND($I9156=MID(kododd,1,2),$J9156=MID(kododd,3,3))</f>
      </c>
    </row>
    <row r="9157">
      <c r="A9157" s="95">
        <v>46935</v>
      </c>
      <c r="B9157" s="93" t="s">
        <v>21311</v>
      </c>
      <c r="C9157" s="93" t="s">
        <v>1402</v>
      </c>
      <c r="D9157" s="95">
        <v>1542</v>
      </c>
      <c r="E9157" s="95">
        <v>1667</v>
      </c>
      <c r="F9157" s="95">
        <v>23735716</v>
      </c>
      <c r="G9157" s="95">
        <v>250</v>
      </c>
      <c r="H9157" s="93" t="s">
        <v>8976</v>
      </c>
      <c r="I9157" s="93" t="s">
        <v>23906</v>
      </c>
      <c r="J9157" s="93" t="s">
        <v>20937</v>
      </c>
      <c r="K9157" s="93" t="s">
        <v>11257</v>
      </c>
      <c r="L9157" s="14">
        <f>AND(vyberHrace&lt;&gt;"",ISNUMBER(SEARCH(vyberHrace,$B9157)))</f>
      </c>
      <c r="M9157" s="14">
        <f>AND($I9157=MID(kododd,1,2),$J9157=MID(kododd,3,3))</f>
      </c>
    </row>
    <row r="9158">
      <c r="A9158" s="95">
        <v>58990</v>
      </c>
      <c r="B9158" s="93" t="s">
        <v>25444</v>
      </c>
      <c r="C9158" s="93" t="s">
        <v>1411</v>
      </c>
      <c r="G9158" s="95">
        <v>250</v>
      </c>
      <c r="H9158" s="93" t="s">
        <v>8976</v>
      </c>
      <c r="I9158" s="93" t="s">
        <v>23906</v>
      </c>
      <c r="J9158" s="93" t="s">
        <v>20860</v>
      </c>
      <c r="K9158" s="93" t="s">
        <v>4714</v>
      </c>
      <c r="L9158" s="14">
        <f>AND(vyberHrace&lt;&gt;"",ISNUMBER(SEARCH(vyberHrace,$B9158)))</f>
      </c>
      <c r="M9158" s="14">
        <f>AND($I9158=MID(kododd,1,2),$J9158=MID(kododd,3,3))</f>
      </c>
    </row>
    <row r="9159">
      <c r="A9159" s="95">
        <v>58126</v>
      </c>
      <c r="B9159" s="93" t="s">
        <v>13126</v>
      </c>
      <c r="C9159" s="93" t="s">
        <v>1398</v>
      </c>
      <c r="F9159" s="95">
        <v>23774401</v>
      </c>
      <c r="G9159" s="95">
        <v>0</v>
      </c>
      <c r="H9159" s="93" t="s">
        <v>8976</v>
      </c>
      <c r="I9159" s="93" t="s">
        <v>23906</v>
      </c>
      <c r="J9159" s="93" t="s">
        <v>20937</v>
      </c>
      <c r="K9159" s="93" t="s">
        <v>11257</v>
      </c>
      <c r="L9159" s="14">
        <f>AND(vyberHrace&lt;&gt;"",ISNUMBER(SEARCH(vyberHrace,$B9159)))</f>
      </c>
      <c r="M9159" s="14">
        <f>AND($I9159=MID(kododd,1,2),$J9159=MID(kododd,3,3))</f>
      </c>
    </row>
    <row r="9160">
      <c r="A9160" s="95">
        <v>57685</v>
      </c>
      <c r="B9160" s="93" t="s">
        <v>24255</v>
      </c>
      <c r="C9160" s="93" t="s">
        <v>1399</v>
      </c>
      <c r="D9160" s="95">
        <v>1146</v>
      </c>
      <c r="E9160" s="95">
        <v>1725</v>
      </c>
      <c r="F9160" s="95">
        <v>23772760</v>
      </c>
      <c r="G9160" s="95">
        <v>250</v>
      </c>
      <c r="H9160" s="93" t="s">
        <v>8976</v>
      </c>
      <c r="I9160" s="93" t="s">
        <v>23906</v>
      </c>
      <c r="J9160" s="93" t="s">
        <v>20899</v>
      </c>
      <c r="K9160" s="93" t="s">
        <v>2185</v>
      </c>
      <c r="L9160" s="14">
        <f>AND(vyberHrace&lt;&gt;"",ISNUMBER(SEARCH(vyberHrace,$B9160)))</f>
      </c>
      <c r="M9160" s="14">
        <f>AND($I9160=MID(kododd,1,2),$J9160=MID(kododd,3,3))</f>
      </c>
    </row>
    <row r="9161">
      <c r="A9161" s="95">
        <v>56642</v>
      </c>
      <c r="B9161" s="93" t="s">
        <v>22148</v>
      </c>
      <c r="C9161" s="93" t="s">
        <v>1411</v>
      </c>
      <c r="F9161" s="95">
        <v>23772778</v>
      </c>
      <c r="G9161" s="95">
        <v>250</v>
      </c>
      <c r="H9161" s="93" t="s">
        <v>8976</v>
      </c>
      <c r="I9161" s="93" t="s">
        <v>23906</v>
      </c>
      <c r="J9161" s="93" t="s">
        <v>20860</v>
      </c>
      <c r="K9161" s="93" t="s">
        <v>4714</v>
      </c>
      <c r="L9161" s="14">
        <f>AND(vyberHrace&lt;&gt;"",ISNUMBER(SEARCH(vyberHrace,$B9161)))</f>
      </c>
      <c r="M9161" s="14">
        <f>AND($I9161=MID(kododd,1,2),$J9161=MID(kododd,3,3))</f>
      </c>
    </row>
    <row r="9162">
      <c r="A9162" s="95">
        <v>56643</v>
      </c>
      <c r="B9162" s="93" t="s">
        <v>22149</v>
      </c>
      <c r="C9162" s="93" t="s">
        <v>1412</v>
      </c>
      <c r="F9162" s="95">
        <v>23772786</v>
      </c>
      <c r="G9162" s="95">
        <v>250</v>
      </c>
      <c r="H9162" s="93" t="s">
        <v>8976</v>
      </c>
      <c r="I9162" s="93" t="s">
        <v>23906</v>
      </c>
      <c r="J9162" s="93" t="s">
        <v>20860</v>
      </c>
      <c r="K9162" s="93" t="s">
        <v>4714</v>
      </c>
      <c r="L9162" s="14">
        <f>AND(vyberHrace&lt;&gt;"",ISNUMBER(SEARCH(vyberHrace,$B9162)))</f>
      </c>
      <c r="M9162" s="14">
        <f>AND($I9162=MID(kododd,1,2),$J9162=MID(kododd,3,3))</f>
      </c>
    </row>
    <row r="9163">
      <c r="A9163" s="95">
        <v>12070</v>
      </c>
      <c r="B9163" s="93" t="s">
        <v>20384</v>
      </c>
      <c r="C9163" s="93" t="s">
        <v>1427</v>
      </c>
      <c r="D9163" s="95">
        <v>1842</v>
      </c>
      <c r="E9163" s="95">
        <v>1841</v>
      </c>
      <c r="F9163" s="95">
        <v>356212</v>
      </c>
      <c r="G9163" s="95">
        <v>250</v>
      </c>
      <c r="H9163" s="93" t="s">
        <v>8976</v>
      </c>
      <c r="I9163" s="93" t="s">
        <v>23906</v>
      </c>
      <c r="J9163" s="93" t="s">
        <v>20888</v>
      </c>
      <c r="K9163" s="93" t="s">
        <v>5174</v>
      </c>
      <c r="L9163" s="14">
        <f>AND(vyberHrace&lt;&gt;"",ISNUMBER(SEARCH(vyberHrace,$B9163)))</f>
      </c>
      <c r="M9163" s="14">
        <f>AND($I9163=MID(kododd,1,2),$J9163=MID(kododd,3,3))</f>
      </c>
    </row>
    <row r="9164">
      <c r="A9164" s="95">
        <v>47128</v>
      </c>
      <c r="B9164" s="93" t="s">
        <v>11840</v>
      </c>
      <c r="C9164" s="93" t="s">
        <v>1410</v>
      </c>
      <c r="G9164" s="95">
        <v>0</v>
      </c>
      <c r="H9164" s="93" t="s">
        <v>8976</v>
      </c>
      <c r="I9164" s="93" t="s">
        <v>23906</v>
      </c>
      <c r="J9164" s="93" t="s">
        <v>20937</v>
      </c>
      <c r="K9164" s="93" t="s">
        <v>11257</v>
      </c>
      <c r="L9164" s="14">
        <f>AND(vyberHrace&lt;&gt;"",ISNUMBER(SEARCH(vyberHrace,$B9164)))</f>
      </c>
      <c r="M9164" s="14">
        <f>AND($I9164=MID(kododd,1,2),$J9164=MID(kododd,3,3))</f>
      </c>
    </row>
    <row r="9165">
      <c r="A9165" s="95">
        <v>13786</v>
      </c>
      <c r="B9165" s="93" t="s">
        <v>11845</v>
      </c>
      <c r="C9165" s="93" t="s">
        <v>1471</v>
      </c>
      <c r="D9165" s="95">
        <v>1470</v>
      </c>
      <c r="E9165" s="95">
        <v>1613</v>
      </c>
      <c r="F9165" s="95">
        <v>356220</v>
      </c>
      <c r="G9165" s="95">
        <v>250</v>
      </c>
      <c r="H9165" s="93" t="s">
        <v>8976</v>
      </c>
      <c r="I9165" s="93" t="s">
        <v>23906</v>
      </c>
      <c r="J9165" s="93" t="s">
        <v>20874</v>
      </c>
      <c r="K9165" s="93" t="s">
        <v>9933</v>
      </c>
      <c r="L9165" s="14">
        <f>AND(vyberHrace&lt;&gt;"",ISNUMBER(SEARCH(vyberHrace,$B9165)))</f>
      </c>
      <c r="M9165" s="14">
        <f>AND($I9165=MID(kododd,1,2),$J9165=MID(kododd,3,3))</f>
      </c>
    </row>
    <row r="9166">
      <c r="A9166" s="95">
        <v>32722</v>
      </c>
      <c r="B9166" s="93" t="s">
        <v>14158</v>
      </c>
      <c r="C9166" s="93" t="s">
        <v>1398</v>
      </c>
      <c r="D9166" s="95">
        <v>1551</v>
      </c>
      <c r="E9166" s="95">
        <v>1731</v>
      </c>
      <c r="F9166" s="95">
        <v>358738</v>
      </c>
      <c r="G9166" s="95">
        <v>0</v>
      </c>
      <c r="H9166" s="93" t="s">
        <v>8976</v>
      </c>
      <c r="I9166" s="93" t="s">
        <v>23906</v>
      </c>
      <c r="J9166" s="93" t="s">
        <v>20845</v>
      </c>
      <c r="K9166" s="93" t="s">
        <v>4893</v>
      </c>
      <c r="L9166" s="14">
        <f>AND(vyberHrace&lt;&gt;"",ISNUMBER(SEARCH(vyberHrace,$B9166)))</f>
      </c>
      <c r="M9166" s="14">
        <f>AND($I9166=MID(kododd,1,2),$J9166=MID(kododd,3,3))</f>
      </c>
    </row>
    <row r="9167">
      <c r="A9167" s="95">
        <v>33924</v>
      </c>
      <c r="B9167" s="93" t="s">
        <v>14159</v>
      </c>
      <c r="C9167" s="93" t="s">
        <v>1430</v>
      </c>
      <c r="D9167" s="95">
        <v>1780</v>
      </c>
      <c r="E9167" s="95">
        <v>1839</v>
      </c>
      <c r="F9167" s="95">
        <v>349011</v>
      </c>
      <c r="G9167" s="95">
        <v>250</v>
      </c>
      <c r="H9167" s="93" t="s">
        <v>8976</v>
      </c>
      <c r="I9167" s="93" t="s">
        <v>23906</v>
      </c>
      <c r="J9167" s="93" t="s">
        <v>20845</v>
      </c>
      <c r="K9167" s="93" t="s">
        <v>4893</v>
      </c>
      <c r="L9167" s="14">
        <f>AND(vyberHrace&lt;&gt;"",ISNUMBER(SEARCH(vyberHrace,$B9167)))</f>
      </c>
      <c r="M9167" s="14">
        <f>AND($I9167=MID(kododd,1,2),$J9167=MID(kododd,3,3))</f>
      </c>
    </row>
    <row r="9168">
      <c r="A9168" s="95">
        <v>59330</v>
      </c>
      <c r="B9168" s="93" t="s">
        <v>25753</v>
      </c>
      <c r="C9168" s="93" t="s">
        <v>1411</v>
      </c>
      <c r="G9168" s="95">
        <v>250</v>
      </c>
      <c r="H9168" s="93" t="s">
        <v>8976</v>
      </c>
      <c r="I9168" s="93" t="s">
        <v>23906</v>
      </c>
      <c r="J9168" s="93" t="s">
        <v>20845</v>
      </c>
      <c r="K9168" s="93" t="s">
        <v>4893</v>
      </c>
      <c r="L9168" s="14">
        <f>AND(vyberHrace&lt;&gt;"",ISNUMBER(SEARCH(vyberHrace,$B9168)))</f>
      </c>
      <c r="M9168" s="14">
        <f>AND($I9168=MID(kododd,1,2),$J9168=MID(kododd,3,3))</f>
      </c>
    </row>
    <row r="9169">
      <c r="A9169" s="95">
        <v>59329</v>
      </c>
      <c r="B9169" s="93" t="s">
        <v>25752</v>
      </c>
      <c r="C9169" s="93" t="s">
        <v>1450</v>
      </c>
      <c r="G9169" s="95">
        <v>250</v>
      </c>
      <c r="H9169" s="93" t="s">
        <v>8976</v>
      </c>
      <c r="I9169" s="93" t="s">
        <v>23906</v>
      </c>
      <c r="J9169" s="93" t="s">
        <v>20845</v>
      </c>
      <c r="K9169" s="93" t="s">
        <v>4893</v>
      </c>
      <c r="L9169" s="14">
        <f>AND(vyberHrace&lt;&gt;"",ISNUMBER(SEARCH(vyberHrace,$B9169)))</f>
      </c>
      <c r="M9169" s="14">
        <f>AND($I9169=MID(kododd,1,2),$J9169=MID(kododd,3,3))</f>
      </c>
    </row>
    <row r="9170">
      <c r="A9170" s="95">
        <v>62517</v>
      </c>
      <c r="B9170" s="93" t="s">
        <v>29028</v>
      </c>
      <c r="C9170" s="93" t="s">
        <v>1421</v>
      </c>
      <c r="F9170" s="95">
        <v>571000852</v>
      </c>
      <c r="G9170" s="95">
        <v>250</v>
      </c>
      <c r="H9170" s="93" t="s">
        <v>8976</v>
      </c>
      <c r="I9170" s="93" t="s">
        <v>23906</v>
      </c>
      <c r="J9170" s="93" t="s">
        <v>20899</v>
      </c>
      <c r="K9170" s="93" t="s">
        <v>2185</v>
      </c>
      <c r="L9170" s="14">
        <f>AND(vyberHrace&lt;&gt;"",ISNUMBER(SEARCH(vyberHrace,$B9170)))</f>
      </c>
      <c r="M9170" s="14">
        <f>AND($I9170=MID(kododd,1,2),$J9170=MID(kododd,3,3))</f>
      </c>
    </row>
    <row r="9171">
      <c r="A9171" s="95">
        <v>42388</v>
      </c>
      <c r="B9171" s="93" t="s">
        <v>14332</v>
      </c>
      <c r="C9171" s="93" t="s">
        <v>1471</v>
      </c>
      <c r="D9171" s="95">
        <v>1409</v>
      </c>
      <c r="E9171" s="95">
        <v>1659</v>
      </c>
      <c r="F9171" s="95">
        <v>397172</v>
      </c>
      <c r="G9171" s="95">
        <v>250</v>
      </c>
      <c r="H9171" s="93" t="s">
        <v>8976</v>
      </c>
      <c r="I9171" s="93" t="s">
        <v>23906</v>
      </c>
      <c r="J9171" s="93" t="s">
        <v>20874</v>
      </c>
      <c r="K9171" s="93" t="s">
        <v>9933</v>
      </c>
      <c r="L9171" s="14">
        <f>AND(vyberHrace&lt;&gt;"",ISNUMBER(SEARCH(vyberHrace,$B9171)))</f>
      </c>
      <c r="M9171" s="14">
        <f>AND($I9171=MID(kododd,1,2),$J9171=MID(kododd,3,3))</f>
      </c>
    </row>
    <row r="9172">
      <c r="A9172" s="95">
        <v>52548</v>
      </c>
      <c r="B9172" s="93" t="s">
        <v>1636</v>
      </c>
      <c r="C9172" s="93" t="s">
        <v>1411</v>
      </c>
      <c r="D9172" s="95">
        <v>1017</v>
      </c>
      <c r="F9172" s="95">
        <v>23747897</v>
      </c>
      <c r="G9172" s="95">
        <v>250</v>
      </c>
      <c r="H9172" s="93" t="s">
        <v>8976</v>
      </c>
      <c r="I9172" s="93" t="s">
        <v>23906</v>
      </c>
      <c r="J9172" s="93" t="s">
        <v>20845</v>
      </c>
      <c r="K9172" s="93" t="s">
        <v>4893</v>
      </c>
      <c r="L9172" s="14">
        <f>AND(vyberHrace&lt;&gt;"",ISNUMBER(SEARCH(vyberHrace,$B9172)))</f>
      </c>
      <c r="M9172" s="14">
        <f>AND($I9172=MID(kododd,1,2),$J9172=MID(kododd,3,3))</f>
      </c>
    </row>
    <row r="9173">
      <c r="A9173" s="95">
        <v>862</v>
      </c>
      <c r="B9173" s="93" t="s">
        <v>10285</v>
      </c>
      <c r="C9173" s="93" t="s">
        <v>1465</v>
      </c>
      <c r="D9173" s="95">
        <v>2046</v>
      </c>
      <c r="E9173" s="95">
        <v>1945</v>
      </c>
      <c r="F9173" s="95">
        <v>356239</v>
      </c>
      <c r="G9173" s="95">
        <v>250</v>
      </c>
      <c r="H9173" s="93" t="s">
        <v>8976</v>
      </c>
      <c r="I9173" s="93" t="s">
        <v>23906</v>
      </c>
      <c r="J9173" s="93" t="s">
        <v>20921</v>
      </c>
      <c r="K9173" s="93" t="s">
        <v>4206</v>
      </c>
      <c r="L9173" s="14">
        <f>AND(vyberHrace&lt;&gt;"",ISNUMBER(SEARCH(vyberHrace,$B9173)))</f>
      </c>
      <c r="M9173" s="14">
        <f>AND($I9173=MID(kododd,1,2),$J9173=MID(kododd,3,3))</f>
      </c>
    </row>
    <row r="9174">
      <c r="A9174" s="95">
        <v>40855</v>
      </c>
      <c r="B9174" s="93" t="s">
        <v>13837</v>
      </c>
      <c r="C9174" s="93" t="s">
        <v>1429</v>
      </c>
      <c r="G9174" s="95">
        <v>0</v>
      </c>
      <c r="H9174" s="93" t="s">
        <v>8976</v>
      </c>
      <c r="I9174" s="93" t="s">
        <v>23906</v>
      </c>
      <c r="J9174" s="93" t="s">
        <v>20887</v>
      </c>
      <c r="K9174" s="93" t="s">
        <v>28992</v>
      </c>
      <c r="L9174" s="14">
        <f>AND(vyberHrace&lt;&gt;"",ISNUMBER(SEARCH(vyberHrace,$B9174)))</f>
      </c>
      <c r="M9174" s="14">
        <f>AND($I9174=MID(kododd,1,2),$J9174=MID(kododd,3,3))</f>
      </c>
    </row>
    <row r="9175">
      <c r="A9175" s="95">
        <v>626</v>
      </c>
      <c r="B9175" s="93" t="s">
        <v>8165</v>
      </c>
      <c r="C9175" s="93" t="s">
        <v>1428</v>
      </c>
      <c r="D9175" s="95">
        <v>1612</v>
      </c>
      <c r="E9175" s="95">
        <v>1763</v>
      </c>
      <c r="F9175" s="95">
        <v>356247</v>
      </c>
      <c r="G9175" s="95">
        <v>250</v>
      </c>
      <c r="H9175" s="93" t="s">
        <v>8976</v>
      </c>
      <c r="I9175" s="93" t="s">
        <v>23906</v>
      </c>
      <c r="J9175" s="93" t="s">
        <v>20921</v>
      </c>
      <c r="K9175" s="93" t="s">
        <v>4206</v>
      </c>
      <c r="L9175" s="14">
        <f>AND(vyberHrace&lt;&gt;"",ISNUMBER(SEARCH(vyberHrace,$B9175)))</f>
      </c>
      <c r="M9175" s="14">
        <f>AND($I9175=MID(kododd,1,2),$J9175=MID(kododd,3,3))</f>
      </c>
    </row>
    <row r="9176">
      <c r="A9176" s="95">
        <v>54369</v>
      </c>
      <c r="B9176" s="93" t="s">
        <v>2918</v>
      </c>
      <c r="C9176" s="93" t="s">
        <v>1420</v>
      </c>
      <c r="F9176" s="95">
        <v>23771950</v>
      </c>
      <c r="G9176" s="95">
        <v>0</v>
      </c>
      <c r="H9176" s="93" t="s">
        <v>8976</v>
      </c>
      <c r="I9176" s="93" t="s">
        <v>23906</v>
      </c>
      <c r="J9176" s="93" t="s">
        <v>20872</v>
      </c>
      <c r="K9176" s="93" t="s">
        <v>5100</v>
      </c>
      <c r="L9176" s="14">
        <f>AND(vyberHrace&lt;&gt;"",ISNUMBER(SEARCH(vyberHrace,$B9176)))</f>
      </c>
      <c r="M9176" s="14">
        <f>AND($I9176=MID(kododd,1,2),$J9176=MID(kododd,3,3))</f>
      </c>
    </row>
    <row r="9177">
      <c r="A9177" s="95">
        <v>54348</v>
      </c>
      <c r="B9177" s="93" t="s">
        <v>2923</v>
      </c>
      <c r="C9177" s="93" t="s">
        <v>1422</v>
      </c>
      <c r="G9177" s="95">
        <v>0</v>
      </c>
      <c r="H9177" s="93" t="s">
        <v>8976</v>
      </c>
      <c r="I9177" s="93" t="s">
        <v>23906</v>
      </c>
      <c r="J9177" s="93" t="s">
        <v>20845</v>
      </c>
      <c r="K9177" s="93" t="s">
        <v>4893</v>
      </c>
      <c r="L9177" s="14">
        <f>AND(vyberHrace&lt;&gt;"",ISNUMBER(SEARCH(vyberHrace,$B9177)))</f>
      </c>
      <c r="M9177" s="14">
        <f>AND($I9177=MID(kododd,1,2),$J9177=MID(kododd,3,3))</f>
      </c>
    </row>
    <row r="9178">
      <c r="A9178" s="95">
        <v>33400</v>
      </c>
      <c r="B9178" s="93" t="s">
        <v>8453</v>
      </c>
      <c r="C9178" s="93" t="s">
        <v>1417</v>
      </c>
      <c r="D9178" s="95">
        <v>1689</v>
      </c>
      <c r="E9178" s="95">
        <v>1831</v>
      </c>
      <c r="F9178" s="95">
        <v>346446</v>
      </c>
      <c r="G9178" s="95">
        <v>0</v>
      </c>
      <c r="H9178" s="93" t="s">
        <v>8976</v>
      </c>
      <c r="I9178" s="93" t="s">
        <v>23906</v>
      </c>
      <c r="J9178" s="93" t="s">
        <v>20937</v>
      </c>
      <c r="K9178" s="93" t="s">
        <v>11257</v>
      </c>
      <c r="L9178" s="14">
        <f>AND(vyberHrace&lt;&gt;"",ISNUMBER(SEARCH(vyberHrace,$B9178)))</f>
      </c>
      <c r="M9178" s="14">
        <f>AND($I9178=MID(kododd,1,2),$J9178=MID(kododd,3,3))</f>
      </c>
    </row>
    <row r="9179">
      <c r="A9179" s="95">
        <v>43822</v>
      </c>
      <c r="B9179" s="93" t="s">
        <v>8455</v>
      </c>
      <c r="C9179" s="93" t="s">
        <v>1402</v>
      </c>
      <c r="D9179" s="95">
        <v>1732</v>
      </c>
      <c r="E9179" s="95">
        <v>1777</v>
      </c>
      <c r="F9179" s="95">
        <v>23723416</v>
      </c>
      <c r="G9179" s="95">
        <v>250</v>
      </c>
      <c r="H9179" s="93" t="s">
        <v>8976</v>
      </c>
      <c r="I9179" s="93" t="s">
        <v>23906</v>
      </c>
      <c r="J9179" s="93" t="s">
        <v>20860</v>
      </c>
      <c r="K9179" s="93" t="s">
        <v>4714</v>
      </c>
      <c r="L9179" s="14">
        <f>AND(vyberHrace&lt;&gt;"",ISNUMBER(SEARCH(vyberHrace,$B9179)))</f>
      </c>
      <c r="M9179" s="14">
        <f>AND($I9179=MID(kododd,1,2),$J9179=MID(kododd,3,3))</f>
      </c>
    </row>
    <row r="9180">
      <c r="A9180" s="95">
        <v>63231</v>
      </c>
      <c r="B9180" s="93" t="s">
        <v>29029</v>
      </c>
      <c r="C9180" s="93" t="s">
        <v>1420</v>
      </c>
      <c r="G9180" s="95">
        <v>250</v>
      </c>
      <c r="H9180" s="93" t="s">
        <v>8976</v>
      </c>
      <c r="I9180" s="93" t="s">
        <v>23906</v>
      </c>
      <c r="J9180" s="93" t="s">
        <v>20888</v>
      </c>
      <c r="K9180" s="93" t="s">
        <v>5174</v>
      </c>
      <c r="L9180" s="14">
        <f>AND(vyberHrace&lt;&gt;"",ISNUMBER(SEARCH(vyberHrace,$B9180)))</f>
      </c>
      <c r="M9180" s="14">
        <f>AND($I9180=MID(kododd,1,2),$J9180=MID(kododd,3,3))</f>
      </c>
    </row>
    <row r="9181">
      <c r="A9181" s="95">
        <v>5706</v>
      </c>
      <c r="B9181" s="93" t="s">
        <v>18834</v>
      </c>
      <c r="C9181" s="93" t="s">
        <v>1473</v>
      </c>
      <c r="D9181" s="95">
        <v>1624</v>
      </c>
      <c r="E9181" s="95">
        <v>1763</v>
      </c>
      <c r="F9181" s="95">
        <v>356190</v>
      </c>
      <c r="G9181" s="95">
        <v>250</v>
      </c>
      <c r="H9181" s="93" t="s">
        <v>8976</v>
      </c>
      <c r="I9181" s="93" t="s">
        <v>23906</v>
      </c>
      <c r="J9181" s="93" t="s">
        <v>20888</v>
      </c>
      <c r="K9181" s="93" t="s">
        <v>5174</v>
      </c>
      <c r="L9181" s="14">
        <f>AND(vyberHrace&lt;&gt;"",ISNUMBER(SEARCH(vyberHrace,$B9181)))</f>
      </c>
      <c r="M9181" s="14">
        <f>AND($I9181=MID(kododd,1,2),$J9181=MID(kododd,3,3))</f>
      </c>
    </row>
    <row r="9182">
      <c r="A9182" s="95">
        <v>50582</v>
      </c>
      <c r="B9182" s="93" t="s">
        <v>2192</v>
      </c>
      <c r="C9182" s="93" t="s">
        <v>1412</v>
      </c>
      <c r="F9182" s="95">
        <v>23743867</v>
      </c>
      <c r="G9182" s="95">
        <v>0</v>
      </c>
      <c r="H9182" s="93" t="s">
        <v>8976</v>
      </c>
      <c r="I9182" s="93" t="s">
        <v>23906</v>
      </c>
      <c r="J9182" s="93" t="s">
        <v>20845</v>
      </c>
      <c r="K9182" s="93" t="s">
        <v>4893</v>
      </c>
      <c r="L9182" s="14">
        <f>AND(vyberHrace&lt;&gt;"",ISNUMBER(SEARCH(vyberHrace,$B9182)))</f>
      </c>
      <c r="M9182" s="14">
        <f>AND($I9182=MID(kododd,1,2),$J9182=MID(kododd,3,3))</f>
      </c>
    </row>
    <row r="9183">
      <c r="A9183" s="95">
        <v>1806</v>
      </c>
      <c r="B9183" s="93" t="s">
        <v>18862</v>
      </c>
      <c r="C9183" s="93" t="s">
        <v>1471</v>
      </c>
      <c r="D9183" s="95">
        <v>1794</v>
      </c>
      <c r="E9183" s="95">
        <v>1879</v>
      </c>
      <c r="F9183" s="95">
        <v>333522</v>
      </c>
      <c r="G9183" s="95">
        <v>250</v>
      </c>
      <c r="H9183" s="93" t="s">
        <v>8976</v>
      </c>
      <c r="I9183" s="93" t="s">
        <v>23906</v>
      </c>
      <c r="J9183" s="93" t="s">
        <v>20870</v>
      </c>
      <c r="K9183" s="93" t="s">
        <v>3612</v>
      </c>
      <c r="L9183" s="14">
        <f>AND(vyberHrace&lt;&gt;"",ISNUMBER(SEARCH(vyberHrace,$B9183)))</f>
      </c>
      <c r="M9183" s="14">
        <f>AND($I9183=MID(kododd,1,2),$J9183=MID(kododd,3,3))</f>
      </c>
    </row>
    <row r="9184">
      <c r="A9184" s="95">
        <v>5707</v>
      </c>
      <c r="B9184" s="93" t="s">
        <v>10666</v>
      </c>
      <c r="C9184" s="93" t="s">
        <v>1433</v>
      </c>
      <c r="D9184" s="95">
        <v>1863</v>
      </c>
      <c r="E9184" s="95">
        <v>1899</v>
      </c>
      <c r="F9184" s="95">
        <v>343862</v>
      </c>
      <c r="G9184" s="95">
        <v>250</v>
      </c>
      <c r="H9184" s="93" t="s">
        <v>8976</v>
      </c>
      <c r="I9184" s="93" t="s">
        <v>23906</v>
      </c>
      <c r="J9184" s="93" t="s">
        <v>20888</v>
      </c>
      <c r="K9184" s="93" t="s">
        <v>5174</v>
      </c>
      <c r="L9184" s="14">
        <f>AND(vyberHrace&lt;&gt;"",ISNUMBER(SEARCH(vyberHrace,$B9184)))</f>
      </c>
      <c r="M9184" s="14">
        <f>AND($I9184=MID(kododd,1,2),$J9184=MID(kododd,3,3))</f>
      </c>
    </row>
    <row r="9185">
      <c r="A9185" s="95">
        <v>5521</v>
      </c>
      <c r="B9185" s="93" t="s">
        <v>12985</v>
      </c>
      <c r="C9185" s="93" t="s">
        <v>1429</v>
      </c>
      <c r="D9185" s="95">
        <v>1777</v>
      </c>
      <c r="E9185" s="95">
        <v>1841</v>
      </c>
      <c r="F9185" s="95">
        <v>321060</v>
      </c>
      <c r="G9185" s="95">
        <v>250</v>
      </c>
      <c r="H9185" s="93" t="s">
        <v>8976</v>
      </c>
      <c r="I9185" s="93" t="s">
        <v>23906</v>
      </c>
      <c r="J9185" s="93" t="s">
        <v>20937</v>
      </c>
      <c r="K9185" s="93" t="s">
        <v>11257</v>
      </c>
      <c r="L9185" s="14">
        <f>AND(vyberHrace&lt;&gt;"",ISNUMBER(SEARCH(vyberHrace,$B9185)))</f>
      </c>
      <c r="M9185" s="14">
        <f>AND($I9185=MID(kododd,1,2),$J9185=MID(kododd,3,3))</f>
      </c>
    </row>
    <row r="9186">
      <c r="A9186" s="95">
        <v>62067</v>
      </c>
      <c r="B9186" s="93" t="s">
        <v>28269</v>
      </c>
      <c r="C9186" s="93" t="s">
        <v>1424</v>
      </c>
      <c r="F9186" s="95">
        <v>23796170</v>
      </c>
      <c r="G9186" s="95">
        <v>250</v>
      </c>
      <c r="H9186" s="93" t="s">
        <v>8976</v>
      </c>
      <c r="I9186" s="93" t="s">
        <v>23906</v>
      </c>
      <c r="J9186" s="93" t="s">
        <v>20899</v>
      </c>
      <c r="K9186" s="93" t="s">
        <v>2185</v>
      </c>
      <c r="L9186" s="14">
        <f>AND(vyberHrace&lt;&gt;"",ISNUMBER(SEARCH(vyberHrace,$B9186)))</f>
      </c>
      <c r="M9186" s="14">
        <f>AND($I9186=MID(kododd,1,2),$J9186=MID(kododd,3,3))</f>
      </c>
    </row>
    <row r="9187">
      <c r="A9187" s="95">
        <v>64001</v>
      </c>
      <c r="B9187" s="93" t="s">
        <v>30145</v>
      </c>
      <c r="C9187" s="93" t="s">
        <v>1420</v>
      </c>
      <c r="D9187" s="95">
        <v>80580</v>
      </c>
      <c r="E9187" s="95">
        <v>80580</v>
      </c>
      <c r="G9187" s="95">
        <v>250</v>
      </c>
      <c r="H9187" s="93" t="s">
        <v>8976</v>
      </c>
      <c r="I9187" s="93" t="s">
        <v>23906</v>
      </c>
      <c r="J9187" s="93" t="s">
        <v>20937</v>
      </c>
      <c r="K9187" s="93" t="s">
        <v>11257</v>
      </c>
      <c r="L9187" s="14">
        <f>AND(vyberHrace&lt;&gt;"",ISNUMBER(SEARCH(vyberHrace,$B9187)))</f>
      </c>
      <c r="M9187" s="14">
        <f>AND($I9187=MID(kododd,1,2),$J9187=MID(kododd,3,3))</f>
      </c>
    </row>
    <row r="9188">
      <c r="A9188" s="95">
        <v>62564</v>
      </c>
      <c r="B9188" s="93" t="s">
        <v>29030</v>
      </c>
      <c r="C9188" s="93" t="s">
        <v>1411</v>
      </c>
      <c r="G9188" s="95">
        <v>250</v>
      </c>
      <c r="H9188" s="93" t="s">
        <v>8976</v>
      </c>
      <c r="I9188" s="93" t="s">
        <v>23906</v>
      </c>
      <c r="J9188" s="93" t="s">
        <v>20845</v>
      </c>
      <c r="K9188" s="93" t="s">
        <v>4893</v>
      </c>
      <c r="L9188" s="14">
        <f>AND(vyberHrace&lt;&gt;"",ISNUMBER(SEARCH(vyberHrace,$B9188)))</f>
      </c>
      <c r="M9188" s="14">
        <f>AND($I9188=MID(kododd,1,2),$J9188=MID(kododd,3,3))</f>
      </c>
    </row>
    <row r="9189">
      <c r="A9189" s="95">
        <v>37210</v>
      </c>
      <c r="B9189" s="93" t="s">
        <v>10347</v>
      </c>
      <c r="C9189" s="93" t="s">
        <v>1409</v>
      </c>
      <c r="D9189" s="95">
        <v>1941</v>
      </c>
      <c r="E9189" s="95">
        <v>1950</v>
      </c>
      <c r="F9189" s="95">
        <v>366781</v>
      </c>
      <c r="G9189" s="95">
        <v>0</v>
      </c>
      <c r="H9189" s="93" t="s">
        <v>8976</v>
      </c>
      <c r="I9189" s="93" t="s">
        <v>23906</v>
      </c>
      <c r="J9189" s="93" t="s">
        <v>20872</v>
      </c>
      <c r="K9189" s="93" t="s">
        <v>5100</v>
      </c>
      <c r="L9189" s="14">
        <f>AND(vyberHrace&lt;&gt;"",ISNUMBER(SEARCH(vyberHrace,$B9189)))</f>
      </c>
      <c r="M9189" s="14">
        <f>AND($I9189=MID(kododd,1,2),$J9189=MID(kododd,3,3))</f>
      </c>
    </row>
    <row r="9190">
      <c r="A9190" s="95">
        <v>43469</v>
      </c>
      <c r="B9190" s="93" t="s">
        <v>10348</v>
      </c>
      <c r="C9190" s="93" t="s">
        <v>1402</v>
      </c>
      <c r="D9190" s="95">
        <v>1489</v>
      </c>
      <c r="E9190" s="95">
        <v>1614</v>
      </c>
      <c r="F9190" s="95">
        <v>23704071</v>
      </c>
      <c r="G9190" s="95">
        <v>0</v>
      </c>
      <c r="H9190" s="93" t="s">
        <v>8976</v>
      </c>
      <c r="I9190" s="93" t="s">
        <v>23906</v>
      </c>
      <c r="J9190" s="93" t="s">
        <v>20872</v>
      </c>
      <c r="K9190" s="93" t="s">
        <v>5100</v>
      </c>
      <c r="L9190" s="14">
        <f>AND(vyberHrace&lt;&gt;"",ISNUMBER(SEARCH(vyberHrace,$B9190)))</f>
      </c>
      <c r="M9190" s="14">
        <f>AND($I9190=MID(kododd,1,2),$J9190=MID(kododd,3,3))</f>
      </c>
    </row>
    <row r="9191">
      <c r="A9191" s="95">
        <v>43428</v>
      </c>
      <c r="B9191" s="93" t="s">
        <v>20117</v>
      </c>
      <c r="C9191" s="93" t="s">
        <v>1419</v>
      </c>
      <c r="D9191" s="95">
        <v>2308</v>
      </c>
      <c r="E9191" s="95">
        <v>2364</v>
      </c>
      <c r="F9191" s="95">
        <v>397164</v>
      </c>
      <c r="G9191" s="95">
        <v>250</v>
      </c>
      <c r="H9191" s="93" t="s">
        <v>8976</v>
      </c>
      <c r="I9191" s="93" t="s">
        <v>23906</v>
      </c>
      <c r="J9191" s="93" t="s">
        <v>20937</v>
      </c>
      <c r="K9191" s="93" t="s">
        <v>11257</v>
      </c>
      <c r="L9191" s="14">
        <f>AND(vyberHrace&lt;&gt;"",ISNUMBER(SEARCH(vyberHrace,$B9191)))</f>
      </c>
      <c r="M9191" s="14">
        <f>AND($I9191=MID(kododd,1,2),$J9191=MID(kododd,3,3))</f>
      </c>
    </row>
    <row r="9192">
      <c r="A9192" s="95">
        <v>40070</v>
      </c>
      <c r="B9192" s="93" t="s">
        <v>19264</v>
      </c>
      <c r="C9192" s="93" t="s">
        <v>1441</v>
      </c>
      <c r="D9192" s="95">
        <v>1641</v>
      </c>
      <c r="E9192" s="95">
        <v>1780</v>
      </c>
      <c r="F9192" s="95">
        <v>387177</v>
      </c>
      <c r="G9192" s="95">
        <v>0</v>
      </c>
      <c r="H9192" s="93" t="s">
        <v>8976</v>
      </c>
      <c r="I9192" s="93" t="s">
        <v>23906</v>
      </c>
      <c r="J9192" s="93" t="s">
        <v>20874</v>
      </c>
      <c r="K9192" s="93" t="s">
        <v>9933</v>
      </c>
      <c r="L9192" s="14">
        <f>AND(vyberHrace&lt;&gt;"",ISNUMBER(SEARCH(vyberHrace,$B9192)))</f>
      </c>
      <c r="M9192" s="14">
        <f>AND($I9192=MID(kododd,1,2),$J9192=MID(kododd,3,3))</f>
      </c>
    </row>
    <row r="9193">
      <c r="A9193" s="95">
        <v>9760</v>
      </c>
      <c r="B9193" s="93" t="s">
        <v>19302</v>
      </c>
      <c r="C9193" s="93" t="s">
        <v>1423</v>
      </c>
      <c r="D9193" s="95">
        <v>1973</v>
      </c>
      <c r="E9193" s="95">
        <v>1964</v>
      </c>
      <c r="F9193" s="95">
        <v>23702796</v>
      </c>
      <c r="G9193" s="95">
        <v>0</v>
      </c>
      <c r="H9193" s="93" t="s">
        <v>8976</v>
      </c>
      <c r="I9193" s="93" t="s">
        <v>23906</v>
      </c>
      <c r="J9193" s="93" t="s">
        <v>20937</v>
      </c>
      <c r="K9193" s="93" t="s">
        <v>11257</v>
      </c>
      <c r="L9193" s="14">
        <f>AND(vyberHrace&lt;&gt;"",ISNUMBER(SEARCH(vyberHrace,$B9193)))</f>
      </c>
      <c r="M9193" s="14">
        <f>AND($I9193=MID(kododd,1,2),$J9193=MID(kododd,3,3))</f>
      </c>
    </row>
    <row r="9194">
      <c r="A9194" s="95">
        <v>30886</v>
      </c>
      <c r="B9194" s="93" t="s">
        <v>19303</v>
      </c>
      <c r="C9194" s="93" t="s">
        <v>1417</v>
      </c>
      <c r="D9194" s="95">
        <v>1718</v>
      </c>
      <c r="E9194" s="95">
        <v>1833</v>
      </c>
      <c r="F9194" s="95">
        <v>322458</v>
      </c>
      <c r="G9194" s="95">
        <v>250</v>
      </c>
      <c r="H9194" s="93" t="s">
        <v>8976</v>
      </c>
      <c r="I9194" s="93" t="s">
        <v>23906</v>
      </c>
      <c r="J9194" s="93" t="s">
        <v>20905</v>
      </c>
      <c r="K9194" s="93" t="s">
        <v>1496</v>
      </c>
      <c r="L9194" s="14">
        <f>AND(vyberHrace&lt;&gt;"",ISNUMBER(SEARCH(vyberHrace,$B9194)))</f>
      </c>
      <c r="M9194" s="14">
        <f>AND($I9194=MID(kododd,1,2),$J9194=MID(kododd,3,3))</f>
      </c>
    </row>
    <row r="9195">
      <c r="A9195" s="95">
        <v>53628</v>
      </c>
      <c r="B9195" s="93" t="s">
        <v>20737</v>
      </c>
      <c r="C9195" s="93" t="s">
        <v>1402</v>
      </c>
      <c r="D9195" s="95">
        <v>1367</v>
      </c>
      <c r="E9195" s="95">
        <v>1522</v>
      </c>
      <c r="F9195" s="95">
        <v>23750952</v>
      </c>
      <c r="G9195" s="95">
        <v>250</v>
      </c>
      <c r="H9195" s="93" t="s">
        <v>8976</v>
      </c>
      <c r="I9195" s="93" t="s">
        <v>23906</v>
      </c>
      <c r="J9195" s="93" t="s">
        <v>20899</v>
      </c>
      <c r="K9195" s="93" t="s">
        <v>2185</v>
      </c>
      <c r="L9195" s="14">
        <f>AND(vyberHrace&lt;&gt;"",ISNUMBER(SEARCH(vyberHrace,$B9195)))</f>
      </c>
      <c r="M9195" s="14">
        <f>AND($I9195=MID(kododd,1,2),$J9195=MID(kododd,3,3))</f>
      </c>
    </row>
    <row r="9196">
      <c r="A9196" s="95">
        <v>58779</v>
      </c>
      <c r="B9196" s="93" t="s">
        <v>25252</v>
      </c>
      <c r="C9196" s="93" t="s">
        <v>1433</v>
      </c>
      <c r="G9196" s="95">
        <v>0</v>
      </c>
      <c r="H9196" s="93" t="s">
        <v>8976</v>
      </c>
      <c r="I9196" s="93" t="s">
        <v>23906</v>
      </c>
      <c r="J9196" s="93" t="s">
        <v>20866</v>
      </c>
      <c r="K9196" s="93" t="s">
        <v>1637</v>
      </c>
      <c r="L9196" s="14">
        <f>AND(vyberHrace&lt;&gt;"",ISNUMBER(SEARCH(vyberHrace,$B9196)))</f>
      </c>
      <c r="M9196" s="14">
        <f>AND($I9196=MID(kododd,1,2),$J9196=MID(kododd,3,3))</f>
      </c>
    </row>
    <row r="9197">
      <c r="A9197" s="95">
        <v>58901</v>
      </c>
      <c r="B9197" s="93" t="s">
        <v>25365</v>
      </c>
      <c r="C9197" s="93" t="s">
        <v>1412</v>
      </c>
      <c r="G9197" s="95">
        <v>0</v>
      </c>
      <c r="H9197" s="93" t="s">
        <v>8976</v>
      </c>
      <c r="I9197" s="93" t="s">
        <v>23906</v>
      </c>
      <c r="J9197" s="93" t="s">
        <v>20937</v>
      </c>
      <c r="K9197" s="93" t="s">
        <v>11257</v>
      </c>
      <c r="L9197" s="14">
        <f>AND(vyberHrace&lt;&gt;"",ISNUMBER(SEARCH(vyberHrace,$B9197)))</f>
      </c>
      <c r="M9197" s="14">
        <f>AND($I9197=MID(kododd,1,2),$J9197=MID(kododd,3,3))</f>
      </c>
    </row>
    <row r="9198">
      <c r="A9198" s="95">
        <v>63217</v>
      </c>
      <c r="B9198" s="93" t="s">
        <v>29031</v>
      </c>
      <c r="C9198" s="93" t="s">
        <v>1412</v>
      </c>
      <c r="F9198" s="95">
        <v>571003045</v>
      </c>
      <c r="G9198" s="95">
        <v>250</v>
      </c>
      <c r="H9198" s="93" t="s">
        <v>8976</v>
      </c>
      <c r="I9198" s="93" t="s">
        <v>23906</v>
      </c>
      <c r="J9198" s="93" t="s">
        <v>20937</v>
      </c>
      <c r="K9198" s="93" t="s">
        <v>11257</v>
      </c>
      <c r="L9198" s="14">
        <f>AND(vyberHrace&lt;&gt;"",ISNUMBER(SEARCH(vyberHrace,$B9198)))</f>
      </c>
      <c r="M9198" s="14">
        <f>AND($I9198=MID(kododd,1,2),$J9198=MID(kododd,3,3))</f>
      </c>
    </row>
    <row r="9199">
      <c r="A9199" s="95">
        <v>49584</v>
      </c>
      <c r="B9199" s="93" t="s">
        <v>16799</v>
      </c>
      <c r="C9199" s="93" t="s">
        <v>1402</v>
      </c>
      <c r="F9199" s="95">
        <v>23730587</v>
      </c>
      <c r="G9199" s="95">
        <v>0</v>
      </c>
      <c r="H9199" s="93" t="s">
        <v>8976</v>
      </c>
      <c r="I9199" s="93" t="s">
        <v>23906</v>
      </c>
      <c r="J9199" s="93" t="s">
        <v>20921</v>
      </c>
      <c r="K9199" s="93" t="s">
        <v>4206</v>
      </c>
      <c r="L9199" s="14">
        <f>AND(vyberHrace&lt;&gt;"",ISNUMBER(SEARCH(vyberHrace,$B9199)))</f>
      </c>
      <c r="M9199" s="14">
        <f>AND($I9199=MID(kododd,1,2),$J9199=MID(kododd,3,3))</f>
      </c>
    </row>
    <row r="9200">
      <c r="A9200" s="95">
        <v>39984</v>
      </c>
      <c r="B9200" s="93" t="s">
        <v>16805</v>
      </c>
      <c r="C9200" s="93" t="s">
        <v>1430</v>
      </c>
      <c r="F9200" s="95">
        <v>380644</v>
      </c>
      <c r="G9200" s="95">
        <v>0</v>
      </c>
      <c r="H9200" s="93" t="s">
        <v>8976</v>
      </c>
      <c r="I9200" s="93" t="s">
        <v>23906</v>
      </c>
      <c r="J9200" s="93" t="s">
        <v>20860</v>
      </c>
      <c r="K9200" s="93" t="s">
        <v>4714</v>
      </c>
      <c r="L9200" s="14">
        <f>AND(vyberHrace&lt;&gt;"",ISNUMBER(SEARCH(vyberHrace,$B9200)))</f>
      </c>
      <c r="M9200" s="14">
        <f>AND($I9200=MID(kododd,1,2),$J9200=MID(kododd,3,3))</f>
      </c>
    </row>
    <row r="9201">
      <c r="A9201" s="95">
        <v>39804</v>
      </c>
      <c r="B9201" s="93" t="s">
        <v>15287</v>
      </c>
      <c r="C9201" s="93" t="s">
        <v>1429</v>
      </c>
      <c r="D9201" s="95">
        <v>1560</v>
      </c>
      <c r="E9201" s="95">
        <v>1717</v>
      </c>
      <c r="F9201" s="95">
        <v>393649</v>
      </c>
      <c r="G9201" s="95">
        <v>250</v>
      </c>
      <c r="H9201" s="93" t="s">
        <v>8976</v>
      </c>
      <c r="I9201" s="93" t="s">
        <v>23906</v>
      </c>
      <c r="J9201" s="93" t="s">
        <v>20887</v>
      </c>
      <c r="K9201" s="93" t="s">
        <v>28992</v>
      </c>
      <c r="L9201" s="14">
        <f>AND(vyberHrace&lt;&gt;"",ISNUMBER(SEARCH(vyberHrace,$B9201)))</f>
      </c>
      <c r="M9201" s="14">
        <f>AND($I9201=MID(kododd,1,2),$J9201=MID(kododd,3,3))</f>
      </c>
    </row>
    <row r="9202">
      <c r="A9202" s="95">
        <v>58619</v>
      </c>
      <c r="B9202" s="93" t="s">
        <v>25111</v>
      </c>
      <c r="C9202" s="93" t="s">
        <v>1450</v>
      </c>
      <c r="G9202" s="95">
        <v>0</v>
      </c>
      <c r="H9202" s="93" t="s">
        <v>8976</v>
      </c>
      <c r="I9202" s="93" t="s">
        <v>23906</v>
      </c>
      <c r="J9202" s="93" t="s">
        <v>20937</v>
      </c>
      <c r="K9202" s="93" t="s">
        <v>11257</v>
      </c>
      <c r="L9202" s="14">
        <f>AND(vyberHrace&lt;&gt;"",ISNUMBER(SEARCH(vyberHrace,$B9202)))</f>
      </c>
      <c r="M9202" s="14">
        <f>AND($I9202=MID(kododd,1,2),$J9202=MID(kododd,3,3))</f>
      </c>
    </row>
    <row r="9203">
      <c r="A9203" s="95">
        <v>45838</v>
      </c>
      <c r="B9203" s="93" t="s">
        <v>16167</v>
      </c>
      <c r="C9203" s="93" t="s">
        <v>1408</v>
      </c>
      <c r="D9203" s="95">
        <v>1571</v>
      </c>
      <c r="E9203" s="95">
        <v>1726</v>
      </c>
      <c r="F9203" s="95">
        <v>23721804</v>
      </c>
      <c r="G9203" s="95">
        <v>250</v>
      </c>
      <c r="H9203" s="93" t="s">
        <v>8976</v>
      </c>
      <c r="I9203" s="93" t="s">
        <v>23906</v>
      </c>
      <c r="J9203" s="93" t="s">
        <v>20860</v>
      </c>
      <c r="K9203" s="93" t="s">
        <v>4714</v>
      </c>
      <c r="L9203" s="14">
        <f>AND(vyberHrace&lt;&gt;"",ISNUMBER(SEARCH(vyberHrace,$B9203)))</f>
      </c>
      <c r="M9203" s="14">
        <f>AND($I9203=MID(kododd,1,2),$J9203=MID(kododd,3,3))</f>
      </c>
    </row>
    <row r="9204">
      <c r="A9204" s="95">
        <v>45839</v>
      </c>
      <c r="B9204" s="93" t="s">
        <v>16168</v>
      </c>
      <c r="C9204" s="93" t="s">
        <v>3255</v>
      </c>
      <c r="D9204" s="95">
        <v>1888</v>
      </c>
      <c r="E9204" s="95">
        <v>1939</v>
      </c>
      <c r="F9204" s="95">
        <v>23723424</v>
      </c>
      <c r="G9204" s="95">
        <v>250</v>
      </c>
      <c r="H9204" s="93" t="s">
        <v>8976</v>
      </c>
      <c r="I9204" s="93" t="s">
        <v>23906</v>
      </c>
      <c r="J9204" s="93" t="s">
        <v>20860</v>
      </c>
      <c r="K9204" s="93" t="s">
        <v>4714</v>
      </c>
      <c r="L9204" s="14">
        <f>AND(vyberHrace&lt;&gt;"",ISNUMBER(SEARCH(vyberHrace,$B9204)))</f>
      </c>
      <c r="M9204" s="14">
        <f>AND($I9204=MID(kododd,1,2),$J9204=MID(kododd,3,3))</f>
      </c>
    </row>
    <row r="9205">
      <c r="A9205" s="95">
        <v>48766</v>
      </c>
      <c r="B9205" s="93" t="s">
        <v>24054</v>
      </c>
      <c r="C9205" s="93" t="s">
        <v>1406</v>
      </c>
      <c r="F9205" s="95">
        <v>23736593</v>
      </c>
      <c r="G9205" s="95">
        <v>0</v>
      </c>
      <c r="H9205" s="93" t="s">
        <v>8976</v>
      </c>
      <c r="I9205" s="93" t="s">
        <v>23906</v>
      </c>
      <c r="J9205" s="93" t="s">
        <v>20860</v>
      </c>
      <c r="K9205" s="93" t="s">
        <v>4714</v>
      </c>
      <c r="L9205" s="14">
        <f>AND(vyberHrace&lt;&gt;"",ISNUMBER(SEARCH(vyberHrace,$B9205)))</f>
      </c>
      <c r="M9205" s="14">
        <f>AND($I9205=MID(kododd,1,2),$J9205=MID(kododd,3,3))</f>
      </c>
    </row>
    <row r="9206">
      <c r="A9206" s="95">
        <v>5523</v>
      </c>
      <c r="B9206" s="93" t="s">
        <v>16171</v>
      </c>
      <c r="C9206" s="93" t="s">
        <v>1474</v>
      </c>
      <c r="D9206" s="95">
        <v>1434</v>
      </c>
      <c r="E9206" s="95">
        <v>1647</v>
      </c>
      <c r="F9206" s="95">
        <v>335665</v>
      </c>
      <c r="G9206" s="95">
        <v>250</v>
      </c>
      <c r="H9206" s="93" t="s">
        <v>8976</v>
      </c>
      <c r="I9206" s="93" t="s">
        <v>23906</v>
      </c>
      <c r="J9206" s="93" t="s">
        <v>20905</v>
      </c>
      <c r="K9206" s="93" t="s">
        <v>1496</v>
      </c>
      <c r="L9206" s="14">
        <f>AND(vyberHrace&lt;&gt;"",ISNUMBER(SEARCH(vyberHrace,$B9206)))</f>
      </c>
      <c r="M9206" s="14">
        <f>AND($I9206=MID(kododd,1,2),$J9206=MID(kododd,3,3))</f>
      </c>
    </row>
    <row r="9207">
      <c r="A9207" s="95">
        <v>17882</v>
      </c>
      <c r="B9207" s="93" t="s">
        <v>16212</v>
      </c>
      <c r="C9207" s="93" t="s">
        <v>1426</v>
      </c>
      <c r="D9207" s="95">
        <v>1438</v>
      </c>
      <c r="E9207" s="95">
        <v>1701</v>
      </c>
      <c r="F9207" s="95">
        <v>395838</v>
      </c>
      <c r="G9207" s="95">
        <v>0</v>
      </c>
      <c r="H9207" s="93" t="s">
        <v>8976</v>
      </c>
      <c r="I9207" s="93" t="s">
        <v>23906</v>
      </c>
      <c r="J9207" s="93" t="s">
        <v>20921</v>
      </c>
      <c r="K9207" s="93" t="s">
        <v>4206</v>
      </c>
      <c r="L9207" s="14">
        <f>AND(vyberHrace&lt;&gt;"",ISNUMBER(SEARCH(vyberHrace,$B9207)))</f>
      </c>
      <c r="M9207" s="14">
        <f>AND($I9207=MID(kododd,1,2),$J9207=MID(kododd,3,3))</f>
      </c>
    </row>
    <row r="9208">
      <c r="A9208" s="95">
        <v>16301</v>
      </c>
      <c r="B9208" s="93" t="s">
        <v>18749</v>
      </c>
      <c r="C9208" s="93" t="s">
        <v>1469</v>
      </c>
      <c r="D9208" s="95">
        <v>1544</v>
      </c>
      <c r="E9208" s="95">
        <v>1724</v>
      </c>
      <c r="F9208" s="95">
        <v>363456</v>
      </c>
      <c r="G9208" s="95">
        <v>250</v>
      </c>
      <c r="H9208" s="93" t="s">
        <v>8976</v>
      </c>
      <c r="I9208" s="93" t="s">
        <v>23906</v>
      </c>
      <c r="J9208" s="93" t="s">
        <v>20908</v>
      </c>
      <c r="K9208" s="93" t="s">
        <v>14695</v>
      </c>
      <c r="L9208" s="14">
        <f>AND(vyberHrace&lt;&gt;"",ISNUMBER(SEARCH(vyberHrace,$B9208)))</f>
      </c>
      <c r="M9208" s="14">
        <f>AND($I9208=MID(kododd,1,2),$J9208=MID(kododd,3,3))</f>
      </c>
    </row>
    <row r="9209">
      <c r="A9209" s="95">
        <v>9763</v>
      </c>
      <c r="B9209" s="93" t="s">
        <v>18758</v>
      </c>
      <c r="C9209" s="93" t="s">
        <v>1434</v>
      </c>
      <c r="D9209" s="95">
        <v>2122</v>
      </c>
      <c r="E9209" s="95">
        <v>2144</v>
      </c>
      <c r="F9209" s="95">
        <v>331848</v>
      </c>
      <c r="G9209" s="95">
        <v>250</v>
      </c>
      <c r="H9209" s="93" t="s">
        <v>8976</v>
      </c>
      <c r="I9209" s="93" t="s">
        <v>23906</v>
      </c>
      <c r="J9209" s="93" t="s">
        <v>20860</v>
      </c>
      <c r="K9209" s="93" t="s">
        <v>4714</v>
      </c>
      <c r="L9209" s="14">
        <f>AND(vyberHrace&lt;&gt;"",ISNUMBER(SEARCH(vyberHrace,$B9209)))</f>
      </c>
      <c r="M9209" s="14">
        <f>AND($I9209=MID(kododd,1,2),$J9209=MID(kododd,3,3))</f>
      </c>
    </row>
    <row r="9210">
      <c r="A9210" s="95">
        <v>62685</v>
      </c>
      <c r="B9210" s="93" t="s">
        <v>29032</v>
      </c>
      <c r="C9210" s="93" t="s">
        <v>1465</v>
      </c>
      <c r="D9210" s="95">
        <v>1209</v>
      </c>
      <c r="F9210" s="95">
        <v>571001166</v>
      </c>
      <c r="G9210" s="95">
        <v>250</v>
      </c>
      <c r="H9210" s="93" t="s">
        <v>8976</v>
      </c>
      <c r="I9210" s="93" t="s">
        <v>23906</v>
      </c>
      <c r="J9210" s="93" t="s">
        <v>20860</v>
      </c>
      <c r="K9210" s="93" t="s">
        <v>4714</v>
      </c>
      <c r="L9210" s="14">
        <f>AND(vyberHrace&lt;&gt;"",ISNUMBER(SEARCH(vyberHrace,$B9210)))</f>
      </c>
      <c r="M9210" s="14">
        <f>AND($I9210=MID(kododd,1,2),$J9210=MID(kododd,3,3))</f>
      </c>
    </row>
    <row r="9211">
      <c r="A9211" s="95">
        <v>1614</v>
      </c>
      <c r="B9211" s="93" t="s">
        <v>9391</v>
      </c>
      <c r="C9211" s="93" t="s">
        <v>1473</v>
      </c>
      <c r="D9211" s="95">
        <v>1826</v>
      </c>
      <c r="E9211" s="95">
        <v>1897</v>
      </c>
      <c r="F9211" s="95">
        <v>343889</v>
      </c>
      <c r="G9211" s="95">
        <v>0</v>
      </c>
      <c r="H9211" s="93" t="s">
        <v>8976</v>
      </c>
      <c r="I9211" s="93" t="s">
        <v>23906</v>
      </c>
      <c r="J9211" s="93" t="s">
        <v>20888</v>
      </c>
      <c r="K9211" s="93" t="s">
        <v>5174</v>
      </c>
      <c r="L9211" s="14">
        <f>AND(vyberHrace&lt;&gt;"",ISNUMBER(SEARCH(vyberHrace,$B9211)))</f>
      </c>
      <c r="M9211" s="14">
        <f>AND($I9211=MID(kododd,1,2),$J9211=MID(kododd,3,3))</f>
      </c>
    </row>
    <row r="9212">
      <c r="A9212" s="95">
        <v>26278</v>
      </c>
      <c r="B9212" s="93" t="s">
        <v>9402</v>
      </c>
      <c r="C9212" s="93" t="s">
        <v>1430</v>
      </c>
      <c r="D9212" s="95">
        <v>1733</v>
      </c>
      <c r="E9212" s="95">
        <v>1837</v>
      </c>
      <c r="F9212" s="95">
        <v>343897</v>
      </c>
      <c r="G9212" s="95">
        <v>250</v>
      </c>
      <c r="H9212" s="93" t="s">
        <v>8976</v>
      </c>
      <c r="I9212" s="93" t="s">
        <v>23906</v>
      </c>
      <c r="J9212" s="93" t="s">
        <v>20866</v>
      </c>
      <c r="K9212" s="93" t="s">
        <v>1637</v>
      </c>
      <c r="L9212" s="14">
        <f>AND(vyberHrace&lt;&gt;"",ISNUMBER(SEARCH(vyberHrace,$B9212)))</f>
      </c>
      <c r="M9212" s="14">
        <f>AND($I9212=MID(kododd,1,2),$J9212=MID(kododd,3,3))</f>
      </c>
    </row>
    <row r="9213">
      <c r="A9213" s="95">
        <v>51380</v>
      </c>
      <c r="B9213" s="93" t="s">
        <v>2163</v>
      </c>
      <c r="C9213" s="93" t="s">
        <v>1471</v>
      </c>
      <c r="D9213" s="95">
        <v>1234</v>
      </c>
      <c r="E9213" s="95">
        <v>1533</v>
      </c>
      <c r="F9213" s="95">
        <v>23740981</v>
      </c>
      <c r="G9213" s="95">
        <v>250</v>
      </c>
      <c r="H9213" s="93" t="s">
        <v>8976</v>
      </c>
      <c r="I9213" s="93" t="s">
        <v>23906</v>
      </c>
      <c r="J9213" s="93" t="s">
        <v>20937</v>
      </c>
      <c r="K9213" s="93" t="s">
        <v>11257</v>
      </c>
      <c r="L9213" s="14">
        <f>AND(vyberHrace&lt;&gt;"",ISNUMBER(SEARCH(vyberHrace,$B9213)))</f>
      </c>
      <c r="M9213" s="14">
        <f>AND($I9213=MID(kododd,1,2),$J9213=MID(kododd,3,3))</f>
      </c>
    </row>
    <row r="9214">
      <c r="A9214" s="95">
        <v>5713</v>
      </c>
      <c r="B9214" s="93" t="s">
        <v>11521</v>
      </c>
      <c r="C9214" s="93" t="s">
        <v>1429</v>
      </c>
      <c r="D9214" s="95">
        <v>1863</v>
      </c>
      <c r="E9214" s="95">
        <v>1897</v>
      </c>
      <c r="F9214" s="95">
        <v>370002</v>
      </c>
      <c r="G9214" s="95">
        <v>0</v>
      </c>
      <c r="H9214" s="93" t="s">
        <v>8976</v>
      </c>
      <c r="I9214" s="93" t="s">
        <v>23906</v>
      </c>
      <c r="J9214" s="93" t="s">
        <v>20905</v>
      </c>
      <c r="K9214" s="93" t="s">
        <v>1496</v>
      </c>
      <c r="L9214" s="14">
        <f>AND(vyberHrace&lt;&gt;"",ISNUMBER(SEARCH(vyberHrace,$B9214)))</f>
      </c>
      <c r="M9214" s="14">
        <f>AND($I9214=MID(kododd,1,2),$J9214=MID(kododd,3,3))</f>
      </c>
    </row>
    <row r="9215">
      <c r="A9215" s="95">
        <v>2178</v>
      </c>
      <c r="B9215" s="93" t="s">
        <v>14007</v>
      </c>
      <c r="C9215" s="93" t="s">
        <v>1426</v>
      </c>
      <c r="D9215" s="95">
        <v>1688</v>
      </c>
      <c r="E9215" s="95">
        <v>1814</v>
      </c>
      <c r="F9215" s="95">
        <v>301760</v>
      </c>
      <c r="G9215" s="95">
        <v>250</v>
      </c>
      <c r="H9215" s="93" t="s">
        <v>8976</v>
      </c>
      <c r="I9215" s="93" t="s">
        <v>23906</v>
      </c>
      <c r="J9215" s="93" t="s">
        <v>20899</v>
      </c>
      <c r="K9215" s="93" t="s">
        <v>2185</v>
      </c>
      <c r="L9215" s="14">
        <f>AND(vyberHrace&lt;&gt;"",ISNUMBER(SEARCH(vyberHrace,$B9215)))</f>
      </c>
      <c r="M9215" s="14">
        <f>AND($I9215=MID(kododd,1,2),$J9215=MID(kododd,3,3))</f>
      </c>
    </row>
    <row r="9216">
      <c r="A9216" s="95">
        <v>37419</v>
      </c>
      <c r="B9216" s="93" t="s">
        <v>9559</v>
      </c>
      <c r="C9216" s="93" t="s">
        <v>1398</v>
      </c>
      <c r="D9216" s="95">
        <v>1813</v>
      </c>
      <c r="E9216" s="95">
        <v>1882</v>
      </c>
      <c r="F9216" s="95">
        <v>377783</v>
      </c>
      <c r="G9216" s="95">
        <v>250</v>
      </c>
      <c r="H9216" s="93" t="s">
        <v>8976</v>
      </c>
      <c r="I9216" s="93" t="s">
        <v>23906</v>
      </c>
      <c r="J9216" s="93" t="s">
        <v>20905</v>
      </c>
      <c r="K9216" s="93" t="s">
        <v>1496</v>
      </c>
      <c r="L9216" s="14">
        <f>AND(vyberHrace&lt;&gt;"",ISNUMBER(SEARCH(vyberHrace,$B9216)))</f>
      </c>
      <c r="M9216" s="14">
        <f>AND($I9216=MID(kododd,1,2),$J9216=MID(kododd,3,3))</f>
      </c>
    </row>
    <row r="9217">
      <c r="A9217" s="95">
        <v>58120</v>
      </c>
      <c r="B9217" s="93" t="s">
        <v>24644</v>
      </c>
      <c r="C9217" s="93" t="s">
        <v>1412</v>
      </c>
      <c r="D9217" s="95">
        <v>1151</v>
      </c>
      <c r="E9217" s="95">
        <v>1553</v>
      </c>
      <c r="F9217" s="95">
        <v>23778008</v>
      </c>
      <c r="G9217" s="95">
        <v>0</v>
      </c>
      <c r="H9217" s="93" t="s">
        <v>8976</v>
      </c>
      <c r="I9217" s="93" t="s">
        <v>23906</v>
      </c>
      <c r="J9217" s="93" t="s">
        <v>20937</v>
      </c>
      <c r="K9217" s="93" t="s">
        <v>11257</v>
      </c>
      <c r="L9217" s="14">
        <f>AND(vyberHrace&lt;&gt;"",ISNUMBER(SEARCH(vyberHrace,$B9217)))</f>
      </c>
      <c r="M9217" s="14">
        <f>AND($I9217=MID(kododd,1,2),$J9217=MID(kododd,3,3))</f>
      </c>
    </row>
    <row r="9218">
      <c r="A9218" s="95">
        <v>55113</v>
      </c>
      <c r="B9218" s="93" t="s">
        <v>2919</v>
      </c>
      <c r="C9218" s="93" t="s">
        <v>1420</v>
      </c>
      <c r="F9218" s="95">
        <v>23771976</v>
      </c>
      <c r="G9218" s="95">
        <v>0</v>
      </c>
      <c r="H9218" s="93" t="s">
        <v>8976</v>
      </c>
      <c r="I9218" s="93" t="s">
        <v>23906</v>
      </c>
      <c r="J9218" s="93" t="s">
        <v>20872</v>
      </c>
      <c r="K9218" s="93" t="s">
        <v>5100</v>
      </c>
      <c r="L9218" s="14">
        <f>AND(vyberHrace&lt;&gt;"",ISNUMBER(SEARCH(vyberHrace,$B9218)))</f>
      </c>
      <c r="M9218" s="14">
        <f>AND($I9218=MID(kododd,1,2),$J9218=MID(kododd,3,3))</f>
      </c>
    </row>
    <row r="9219">
      <c r="A9219" s="95">
        <v>55265</v>
      </c>
      <c r="B9219" s="93" t="s">
        <v>2898</v>
      </c>
      <c r="C9219" s="93" t="s">
        <v>1422</v>
      </c>
      <c r="G9219" s="95">
        <v>0</v>
      </c>
      <c r="H9219" s="93" t="s">
        <v>8976</v>
      </c>
      <c r="I9219" s="93" t="s">
        <v>23906</v>
      </c>
      <c r="J9219" s="93" t="s">
        <v>20937</v>
      </c>
      <c r="K9219" s="93" t="s">
        <v>11257</v>
      </c>
      <c r="L9219" s="14">
        <f>AND(vyberHrace&lt;&gt;"",ISNUMBER(SEARCH(vyberHrace,$B9219)))</f>
      </c>
      <c r="M9219" s="14">
        <f>AND($I9219=MID(kododd,1,2),$J9219=MID(kododd,3,3))</f>
      </c>
    </row>
    <row r="9220">
      <c r="A9220" s="95">
        <v>53853</v>
      </c>
      <c r="B9220" s="93" t="s">
        <v>2899</v>
      </c>
      <c r="C9220" s="93" t="s">
        <v>1474</v>
      </c>
      <c r="D9220" s="95">
        <v>1152</v>
      </c>
      <c r="F9220" s="95">
        <v>23760753</v>
      </c>
      <c r="G9220" s="95">
        <v>250</v>
      </c>
      <c r="H9220" s="93" t="s">
        <v>8976</v>
      </c>
      <c r="I9220" s="93" t="s">
        <v>23906</v>
      </c>
      <c r="J9220" s="93" t="s">
        <v>20937</v>
      </c>
      <c r="K9220" s="93" t="s">
        <v>11257</v>
      </c>
      <c r="L9220" s="14">
        <f>AND(vyberHrace&lt;&gt;"",ISNUMBER(SEARCH(vyberHrace,$B9220)))</f>
      </c>
      <c r="M9220" s="14">
        <f>AND($I9220=MID(kododd,1,2),$J9220=MID(kododd,3,3))</f>
      </c>
    </row>
    <row r="9221">
      <c r="A9221" s="95">
        <v>52670</v>
      </c>
      <c r="B9221" s="93" t="s">
        <v>1629</v>
      </c>
      <c r="C9221" s="93" t="s">
        <v>1420</v>
      </c>
      <c r="D9221" s="95">
        <v>1539</v>
      </c>
      <c r="E9221" s="95">
        <v>1656</v>
      </c>
      <c r="F9221" s="95">
        <v>23743905</v>
      </c>
      <c r="G9221" s="95">
        <v>250</v>
      </c>
      <c r="H9221" s="93" t="s">
        <v>8976</v>
      </c>
      <c r="I9221" s="93" t="s">
        <v>23906</v>
      </c>
      <c r="J9221" s="93" t="s">
        <v>20872</v>
      </c>
      <c r="K9221" s="93" t="s">
        <v>5100</v>
      </c>
      <c r="L9221" s="14">
        <f>AND(vyberHrace&lt;&gt;"",ISNUMBER(SEARCH(vyberHrace,$B9221)))</f>
      </c>
      <c r="M9221" s="14">
        <f>AND($I9221=MID(kododd,1,2),$J9221=MID(kododd,3,3))</f>
      </c>
    </row>
    <row r="9222">
      <c r="A9222" s="95">
        <v>50845</v>
      </c>
      <c r="B9222" s="93" t="s">
        <v>2183</v>
      </c>
      <c r="C9222" s="93" t="s">
        <v>1406</v>
      </c>
      <c r="D9222" s="95">
        <v>1859</v>
      </c>
      <c r="E9222" s="95">
        <v>1937</v>
      </c>
      <c r="F9222" s="95">
        <v>23736615</v>
      </c>
      <c r="G9222" s="95">
        <v>250</v>
      </c>
      <c r="H9222" s="93" t="s">
        <v>8976</v>
      </c>
      <c r="I9222" s="93" t="s">
        <v>23906</v>
      </c>
      <c r="J9222" s="93" t="s">
        <v>20872</v>
      </c>
      <c r="K9222" s="93" t="s">
        <v>5100</v>
      </c>
      <c r="L9222" s="14">
        <f>AND(vyberHrace&lt;&gt;"",ISNUMBER(SEARCH(vyberHrace,$B9222)))</f>
      </c>
      <c r="M9222" s="14">
        <f>AND($I9222=MID(kododd,1,2),$J9222=MID(kododd,3,3))</f>
      </c>
    </row>
    <row r="9223">
      <c r="A9223" s="95">
        <v>5715</v>
      </c>
      <c r="B9223" s="93" t="s">
        <v>19052</v>
      </c>
      <c r="C9223" s="93" t="s">
        <v>1460</v>
      </c>
      <c r="D9223" s="95">
        <v>1512</v>
      </c>
      <c r="E9223" s="95">
        <v>1677</v>
      </c>
      <c r="F9223" s="95">
        <v>387185</v>
      </c>
      <c r="G9223" s="95">
        <v>0</v>
      </c>
      <c r="H9223" s="93" t="s">
        <v>8976</v>
      </c>
      <c r="I9223" s="93" t="s">
        <v>23906</v>
      </c>
      <c r="J9223" s="93" t="s">
        <v>20870</v>
      </c>
      <c r="K9223" s="93" t="s">
        <v>3612</v>
      </c>
      <c r="L9223" s="14">
        <f>AND(vyberHrace&lt;&gt;"",ISNUMBER(SEARCH(vyberHrace,$B9223)))</f>
      </c>
      <c r="M9223" s="14">
        <f>AND($I9223=MID(kododd,1,2),$J9223=MID(kododd,3,3))</f>
      </c>
    </row>
    <row r="9224">
      <c r="A9224" s="95">
        <v>42866</v>
      </c>
      <c r="B9224" s="93" t="s">
        <v>19061</v>
      </c>
      <c r="C9224" s="93" t="s">
        <v>1435</v>
      </c>
      <c r="D9224" s="95">
        <v>1382</v>
      </c>
      <c r="F9224" s="95">
        <v>23702800</v>
      </c>
      <c r="G9224" s="95">
        <v>250</v>
      </c>
      <c r="H9224" s="93" t="s">
        <v>8976</v>
      </c>
      <c r="I9224" s="93" t="s">
        <v>23906</v>
      </c>
      <c r="J9224" s="93" t="s">
        <v>20874</v>
      </c>
      <c r="K9224" s="93" t="s">
        <v>9933</v>
      </c>
      <c r="L9224" s="14">
        <f>AND(vyberHrace&lt;&gt;"",ISNUMBER(SEARCH(vyberHrace,$B9224)))</f>
      </c>
      <c r="M9224" s="14">
        <f>AND($I9224=MID(kododd,1,2),$J9224=MID(kododd,3,3))</f>
      </c>
    </row>
    <row r="9225">
      <c r="A9225" s="95">
        <v>41863</v>
      </c>
      <c r="B9225" s="93" t="s">
        <v>19063</v>
      </c>
      <c r="C9225" s="93" t="s">
        <v>1400</v>
      </c>
      <c r="D9225" s="95">
        <v>1421</v>
      </c>
      <c r="E9225" s="95">
        <v>1533</v>
      </c>
      <c r="F9225" s="95">
        <v>396702</v>
      </c>
      <c r="G9225" s="95">
        <v>0</v>
      </c>
      <c r="H9225" s="93" t="s">
        <v>8976</v>
      </c>
      <c r="I9225" s="93" t="s">
        <v>23906</v>
      </c>
      <c r="J9225" s="93" t="s">
        <v>20845</v>
      </c>
      <c r="K9225" s="93" t="s">
        <v>4893</v>
      </c>
      <c r="L9225" s="14">
        <f>AND(vyberHrace&lt;&gt;"",ISNUMBER(SEARCH(vyberHrace,$B9225)))</f>
      </c>
      <c r="M9225" s="14">
        <f>AND($I9225=MID(kododd,1,2),$J9225=MID(kododd,3,3))</f>
      </c>
    </row>
    <row r="9226">
      <c r="A9226" s="95">
        <v>61455</v>
      </c>
      <c r="B9226" s="93" t="s">
        <v>27637</v>
      </c>
      <c r="C9226" s="93" t="s">
        <v>1412</v>
      </c>
      <c r="D9226" s="95">
        <v>1316</v>
      </c>
      <c r="F9226" s="95">
        <v>23790350</v>
      </c>
      <c r="G9226" s="95">
        <v>250</v>
      </c>
      <c r="H9226" s="93" t="s">
        <v>8976</v>
      </c>
      <c r="I9226" s="93" t="s">
        <v>23906</v>
      </c>
      <c r="J9226" s="93" t="s">
        <v>20899</v>
      </c>
      <c r="K9226" s="93" t="s">
        <v>2185</v>
      </c>
      <c r="L9226" s="14">
        <f>AND(vyberHrace&lt;&gt;"",ISNUMBER(SEARCH(vyberHrace,$B9226)))</f>
      </c>
      <c r="M9226" s="14">
        <f>AND($I9226=MID(kododd,1,2),$J9226=MID(kododd,3,3))</f>
      </c>
    </row>
    <row r="9227">
      <c r="A9227" s="95">
        <v>7372</v>
      </c>
      <c r="B9227" s="93" t="s">
        <v>19096</v>
      </c>
      <c r="C9227" s="93" t="s">
        <v>1442</v>
      </c>
      <c r="D9227" s="95">
        <v>2042</v>
      </c>
      <c r="E9227" s="95">
        <v>2036</v>
      </c>
      <c r="F9227" s="95">
        <v>315010</v>
      </c>
      <c r="G9227" s="95">
        <v>250</v>
      </c>
      <c r="H9227" s="93" t="s">
        <v>8976</v>
      </c>
      <c r="I9227" s="93" t="s">
        <v>23906</v>
      </c>
      <c r="J9227" s="93" t="s">
        <v>20866</v>
      </c>
      <c r="K9227" s="93" t="s">
        <v>1637</v>
      </c>
      <c r="L9227" s="14">
        <f>AND(vyberHrace&lt;&gt;"",ISNUMBER(SEARCH(vyberHrace,$B9227)))</f>
      </c>
      <c r="M9227" s="14">
        <f>AND($I9227=MID(kododd,1,2),$J9227=MID(kododd,3,3))</f>
      </c>
    </row>
    <row r="9228">
      <c r="A9228" s="95">
        <v>61809</v>
      </c>
      <c r="B9228" s="93" t="s">
        <v>27953</v>
      </c>
      <c r="C9228" s="93" t="s">
        <v>1416</v>
      </c>
      <c r="F9228" s="95">
        <v>23796200</v>
      </c>
      <c r="G9228" s="95">
        <v>250</v>
      </c>
      <c r="H9228" s="93" t="s">
        <v>8976</v>
      </c>
      <c r="I9228" s="93" t="s">
        <v>23906</v>
      </c>
      <c r="J9228" s="93" t="s">
        <v>20866</v>
      </c>
      <c r="K9228" s="93" t="s">
        <v>1637</v>
      </c>
      <c r="L9228" s="14">
        <f>AND(vyberHrace&lt;&gt;"",ISNUMBER(SEARCH(vyberHrace,$B9228)))</f>
      </c>
      <c r="M9228" s="14">
        <f>AND($I9228=MID(kododd,1,2),$J9228=MID(kododd,3,3))</f>
      </c>
    </row>
    <row r="9229">
      <c r="A9229" s="95">
        <v>25976</v>
      </c>
      <c r="B9229" s="93" t="s">
        <v>10733</v>
      </c>
      <c r="C9229" s="93" t="s">
        <v>1436</v>
      </c>
      <c r="D9229" s="95">
        <v>1588</v>
      </c>
      <c r="F9229" s="95">
        <v>338796</v>
      </c>
      <c r="G9229" s="95">
        <v>0</v>
      </c>
      <c r="H9229" s="93" t="s">
        <v>8976</v>
      </c>
      <c r="I9229" s="93" t="s">
        <v>23906</v>
      </c>
      <c r="J9229" s="93" t="s">
        <v>20844</v>
      </c>
      <c r="K9229" s="93" t="s">
        <v>403</v>
      </c>
      <c r="L9229" s="14">
        <f>AND(vyberHrace&lt;&gt;"",ISNUMBER(SEARCH(vyberHrace,$B9229)))</f>
      </c>
      <c r="M9229" s="14">
        <f>AND($I9229=MID(kododd,1,2),$J9229=MID(kododd,3,3))</f>
      </c>
    </row>
    <row r="9230">
      <c r="A9230" s="95">
        <v>5531</v>
      </c>
      <c r="B9230" s="93" t="s">
        <v>10734</v>
      </c>
      <c r="C9230" s="93" t="s">
        <v>1469</v>
      </c>
      <c r="D9230" s="95">
        <v>1729</v>
      </c>
      <c r="E9230" s="95">
        <v>1796</v>
      </c>
      <c r="F9230" s="95">
        <v>326992</v>
      </c>
      <c r="G9230" s="95">
        <v>250</v>
      </c>
      <c r="H9230" s="93" t="s">
        <v>8976</v>
      </c>
      <c r="I9230" s="93" t="s">
        <v>23906</v>
      </c>
      <c r="J9230" s="93" t="s">
        <v>20866</v>
      </c>
      <c r="K9230" s="93" t="s">
        <v>1637</v>
      </c>
      <c r="L9230" s="14">
        <f>AND(vyberHrace&lt;&gt;"",ISNUMBER(SEARCH(vyberHrace,$B9230)))</f>
      </c>
      <c r="M9230" s="14">
        <f>AND($I9230=MID(kododd,1,2),$J9230=MID(kododd,3,3))</f>
      </c>
    </row>
    <row r="9231">
      <c r="A9231" s="95">
        <v>31496</v>
      </c>
      <c r="B9231" s="93" t="s">
        <v>10735</v>
      </c>
      <c r="C9231" s="93" t="s">
        <v>1447</v>
      </c>
      <c r="D9231" s="95">
        <v>1559</v>
      </c>
      <c r="E9231" s="95">
        <v>1746</v>
      </c>
      <c r="F9231" s="95">
        <v>343919</v>
      </c>
      <c r="G9231" s="95">
        <v>250</v>
      </c>
      <c r="H9231" s="93" t="s">
        <v>8976</v>
      </c>
      <c r="I9231" s="93" t="s">
        <v>23906</v>
      </c>
      <c r="J9231" s="93" t="s">
        <v>20866</v>
      </c>
      <c r="K9231" s="93" t="s">
        <v>1637</v>
      </c>
      <c r="L9231" s="14">
        <f>AND(vyberHrace&lt;&gt;"",ISNUMBER(SEARCH(vyberHrace,$B9231)))</f>
      </c>
      <c r="M9231" s="14">
        <f>AND($I9231=MID(kododd,1,2),$J9231=MID(kododd,3,3))</f>
      </c>
    </row>
    <row r="9232">
      <c r="A9232" s="95">
        <v>12053</v>
      </c>
      <c r="B9232" s="93" t="s">
        <v>14110</v>
      </c>
      <c r="C9232" s="93" t="s">
        <v>1451</v>
      </c>
      <c r="D9232" s="95">
        <v>1474</v>
      </c>
      <c r="E9232" s="95">
        <v>1578</v>
      </c>
      <c r="F9232" s="95">
        <v>23761237</v>
      </c>
      <c r="G9232" s="95">
        <v>250</v>
      </c>
      <c r="H9232" s="93" t="s">
        <v>8976</v>
      </c>
      <c r="I9232" s="93" t="s">
        <v>23906</v>
      </c>
      <c r="J9232" s="93" t="s">
        <v>20899</v>
      </c>
      <c r="K9232" s="93" t="s">
        <v>2185</v>
      </c>
      <c r="L9232" s="14">
        <f>AND(vyberHrace&lt;&gt;"",ISNUMBER(SEARCH(vyberHrace,$B9232)))</f>
      </c>
      <c r="M9232" s="14">
        <f>AND($I9232=MID(kododd,1,2),$J9232=MID(kododd,3,3))</f>
      </c>
    </row>
    <row r="9233">
      <c r="A9233" s="95">
        <v>1804</v>
      </c>
      <c r="B9233" s="93" t="s">
        <v>12697</v>
      </c>
      <c r="C9233" s="93" t="s">
        <v>1427</v>
      </c>
      <c r="D9233" s="95">
        <v>1780</v>
      </c>
      <c r="E9233" s="95">
        <v>1856</v>
      </c>
      <c r="F9233" s="95">
        <v>356271</v>
      </c>
      <c r="G9233" s="95">
        <v>250</v>
      </c>
      <c r="H9233" s="93" t="s">
        <v>8976</v>
      </c>
      <c r="I9233" s="93" t="s">
        <v>23906</v>
      </c>
      <c r="J9233" s="93" t="s">
        <v>20872</v>
      </c>
      <c r="K9233" s="93" t="s">
        <v>5100</v>
      </c>
      <c r="L9233" s="14">
        <f>AND(vyberHrace&lt;&gt;"",ISNUMBER(SEARCH(vyberHrace,$B9233)))</f>
      </c>
      <c r="M9233" s="14">
        <f>AND($I9233=MID(kododd,1,2),$J9233=MID(kododd,3,3))</f>
      </c>
    </row>
    <row r="9234">
      <c r="A9234" s="95">
        <v>55949</v>
      </c>
      <c r="B9234" s="93" t="s">
        <v>22137</v>
      </c>
      <c r="C9234" s="93" t="s">
        <v>1424</v>
      </c>
      <c r="G9234" s="95">
        <v>250</v>
      </c>
      <c r="H9234" s="93" t="s">
        <v>8976</v>
      </c>
      <c r="I9234" s="93" t="s">
        <v>23906</v>
      </c>
      <c r="J9234" s="93" t="s">
        <v>20937</v>
      </c>
      <c r="K9234" s="93" t="s">
        <v>11257</v>
      </c>
      <c r="L9234" s="14">
        <f>AND(vyberHrace&lt;&gt;"",ISNUMBER(SEARCH(vyberHrace,$B9234)))</f>
      </c>
      <c r="M9234" s="14">
        <f>AND($I9234=MID(kododd,1,2),$J9234=MID(kododd,3,3))</f>
      </c>
    </row>
    <row r="9235">
      <c r="A9235" s="95">
        <v>41860</v>
      </c>
      <c r="B9235" s="93" t="s">
        <v>12715</v>
      </c>
      <c r="C9235" s="93" t="s">
        <v>1463</v>
      </c>
      <c r="D9235" s="95">
        <v>1356</v>
      </c>
      <c r="F9235" s="95">
        <v>23735724</v>
      </c>
      <c r="G9235" s="95">
        <v>250</v>
      </c>
      <c r="H9235" s="93" t="s">
        <v>8976</v>
      </c>
      <c r="I9235" s="93" t="s">
        <v>23906</v>
      </c>
      <c r="J9235" s="93" t="s">
        <v>20887</v>
      </c>
      <c r="K9235" s="93" t="s">
        <v>28992</v>
      </c>
      <c r="L9235" s="14">
        <f>AND(vyberHrace&lt;&gt;"",ISNUMBER(SEARCH(vyberHrace,$B9235)))</f>
      </c>
      <c r="M9235" s="14">
        <f>AND($I9235=MID(kododd,1,2),$J9235=MID(kododd,3,3))</f>
      </c>
    </row>
    <row r="9236">
      <c r="A9236" s="95">
        <v>17878</v>
      </c>
      <c r="B9236" s="93" t="s">
        <v>23966</v>
      </c>
      <c r="C9236" s="93" t="s">
        <v>1434</v>
      </c>
      <c r="D9236" s="95">
        <v>1129</v>
      </c>
      <c r="F9236" s="95">
        <v>23785489</v>
      </c>
      <c r="G9236" s="95">
        <v>0</v>
      </c>
      <c r="H9236" s="93" t="s">
        <v>8976</v>
      </c>
      <c r="I9236" s="93" t="s">
        <v>23906</v>
      </c>
      <c r="J9236" s="93" t="s">
        <v>20874</v>
      </c>
      <c r="K9236" s="93" t="s">
        <v>9933</v>
      </c>
      <c r="L9236" s="14">
        <f>AND(vyberHrace&lt;&gt;"",ISNUMBER(SEARCH(vyberHrace,$B9236)))</f>
      </c>
      <c r="M9236" s="14">
        <f>AND($I9236=MID(kododd,1,2),$J9236=MID(kododd,3,3))</f>
      </c>
    </row>
    <row r="9237">
      <c r="A9237" s="95">
        <v>925</v>
      </c>
      <c r="B9237" s="93" t="s">
        <v>12725</v>
      </c>
      <c r="C9237" s="93" t="s">
        <v>1459</v>
      </c>
      <c r="D9237" s="95">
        <v>1750</v>
      </c>
      <c r="E9237" s="95">
        <v>1873</v>
      </c>
      <c r="F9237" s="95">
        <v>308510</v>
      </c>
      <c r="G9237" s="95">
        <v>250</v>
      </c>
      <c r="H9237" s="93" t="s">
        <v>8976</v>
      </c>
      <c r="I9237" s="93" t="s">
        <v>23906</v>
      </c>
      <c r="J9237" s="93" t="s">
        <v>20874</v>
      </c>
      <c r="K9237" s="93" t="s">
        <v>9933</v>
      </c>
      <c r="L9237" s="14">
        <f>AND(vyberHrace&lt;&gt;"",ISNUMBER(SEARCH(vyberHrace,$B9237)))</f>
      </c>
      <c r="M9237" s="14">
        <f>AND($I9237=MID(kododd,1,2),$J9237=MID(kododd,3,3))</f>
      </c>
    </row>
    <row r="9238">
      <c r="A9238" s="95">
        <v>36798</v>
      </c>
      <c r="B9238" s="93" t="s">
        <v>13178</v>
      </c>
      <c r="C9238" s="93" t="s">
        <v>1474</v>
      </c>
      <c r="D9238" s="95">
        <v>1738</v>
      </c>
      <c r="E9238" s="95">
        <v>1830</v>
      </c>
      <c r="F9238" s="95">
        <v>356280</v>
      </c>
      <c r="G9238" s="95">
        <v>250</v>
      </c>
      <c r="H9238" s="93" t="s">
        <v>8976</v>
      </c>
      <c r="I9238" s="93" t="s">
        <v>23906</v>
      </c>
      <c r="J9238" s="93" t="s">
        <v>20888</v>
      </c>
      <c r="K9238" s="93" t="s">
        <v>5174</v>
      </c>
      <c r="L9238" s="14">
        <f>AND(vyberHrace&lt;&gt;"",ISNUMBER(SEARCH(vyberHrace,$B9238)))</f>
      </c>
      <c r="M9238" s="14">
        <f>AND($I9238=MID(kododd,1,2),$J9238=MID(kododd,3,3))</f>
      </c>
    </row>
    <row r="9239">
      <c r="A9239" s="95">
        <v>14921</v>
      </c>
      <c r="B9239" s="93" t="s">
        <v>15495</v>
      </c>
      <c r="C9239" s="93" t="s">
        <v>1437</v>
      </c>
      <c r="D9239" s="95">
        <v>1669</v>
      </c>
      <c r="E9239" s="95">
        <v>1810</v>
      </c>
      <c r="F9239" s="95">
        <v>395846</v>
      </c>
      <c r="G9239" s="95">
        <v>250</v>
      </c>
      <c r="H9239" s="93" t="s">
        <v>8976</v>
      </c>
      <c r="I9239" s="93" t="s">
        <v>23906</v>
      </c>
      <c r="J9239" s="93" t="s">
        <v>20905</v>
      </c>
      <c r="K9239" s="93" t="s">
        <v>1496</v>
      </c>
      <c r="L9239" s="14">
        <f>AND(vyberHrace&lt;&gt;"",ISNUMBER(SEARCH(vyberHrace,$B9239)))</f>
      </c>
      <c r="M9239" s="14">
        <f>AND($I9239=MID(kododd,1,2),$J9239=MID(kododd,3,3))</f>
      </c>
    </row>
    <row r="9240">
      <c r="A9240" s="95">
        <v>56673</v>
      </c>
      <c r="B9240" s="93" t="s">
        <v>22156</v>
      </c>
      <c r="C9240" s="93" t="s">
        <v>1450</v>
      </c>
      <c r="F9240" s="95">
        <v>23796219</v>
      </c>
      <c r="G9240" s="95">
        <v>250</v>
      </c>
      <c r="H9240" s="93" t="s">
        <v>8976</v>
      </c>
      <c r="I9240" s="93" t="s">
        <v>23906</v>
      </c>
      <c r="J9240" s="93" t="s">
        <v>20872</v>
      </c>
      <c r="K9240" s="93" t="s">
        <v>5100</v>
      </c>
      <c r="L9240" s="14">
        <f>AND(vyberHrace&lt;&gt;"",ISNUMBER(SEARCH(vyberHrace,$B9240)))</f>
      </c>
      <c r="M9240" s="14">
        <f>AND($I9240=MID(kododd,1,2),$J9240=MID(kododd,3,3))</f>
      </c>
    </row>
    <row r="9241">
      <c r="A9241" s="95">
        <v>56672</v>
      </c>
      <c r="B9241" s="93" t="s">
        <v>22157</v>
      </c>
      <c r="C9241" s="93" t="s">
        <v>1450</v>
      </c>
      <c r="F9241" s="95">
        <v>23796227</v>
      </c>
      <c r="G9241" s="95">
        <v>250</v>
      </c>
      <c r="H9241" s="93" t="s">
        <v>8976</v>
      </c>
      <c r="I9241" s="93" t="s">
        <v>23906</v>
      </c>
      <c r="J9241" s="93" t="s">
        <v>20872</v>
      </c>
      <c r="K9241" s="93" t="s">
        <v>5100</v>
      </c>
      <c r="L9241" s="14">
        <f>AND(vyberHrace&lt;&gt;"",ISNUMBER(SEARCH(vyberHrace,$B9241)))</f>
      </c>
      <c r="M9241" s="14">
        <f>AND($I9241=MID(kododd,1,2),$J9241=MID(kododd,3,3))</f>
      </c>
    </row>
    <row r="9242">
      <c r="A9242" s="95">
        <v>61194</v>
      </c>
      <c r="B9242" s="93" t="s">
        <v>27437</v>
      </c>
      <c r="C9242" s="93" t="s">
        <v>1422</v>
      </c>
      <c r="G9242" s="95">
        <v>0</v>
      </c>
      <c r="H9242" s="93" t="s">
        <v>8976</v>
      </c>
      <c r="I9242" s="93" t="s">
        <v>23906</v>
      </c>
      <c r="J9242" s="93" t="s">
        <v>20937</v>
      </c>
      <c r="K9242" s="93" t="s">
        <v>11257</v>
      </c>
      <c r="L9242" s="14">
        <f>AND(vyberHrace&lt;&gt;"",ISNUMBER(SEARCH(vyberHrace,$B9242)))</f>
      </c>
      <c r="M9242" s="14">
        <f>AND($I9242=MID(kododd,1,2),$J9242=MID(kododd,3,3))</f>
      </c>
    </row>
    <row r="9243">
      <c r="A9243" s="95">
        <v>5717</v>
      </c>
      <c r="B9243" s="93" t="s">
        <v>14053</v>
      </c>
      <c r="C9243" s="93" t="s">
        <v>1426</v>
      </c>
      <c r="D9243" s="95">
        <v>1598</v>
      </c>
      <c r="E9243" s="95">
        <v>1695</v>
      </c>
      <c r="F9243" s="95">
        <v>356298</v>
      </c>
      <c r="G9243" s="95">
        <v>250</v>
      </c>
      <c r="H9243" s="93" t="s">
        <v>8976</v>
      </c>
      <c r="I9243" s="93" t="s">
        <v>23906</v>
      </c>
      <c r="J9243" s="93" t="s">
        <v>20872</v>
      </c>
      <c r="K9243" s="93" t="s">
        <v>5100</v>
      </c>
      <c r="L9243" s="14">
        <f>AND(vyberHrace&lt;&gt;"",ISNUMBER(SEARCH(vyberHrace,$B9243)))</f>
      </c>
      <c r="M9243" s="14">
        <f>AND($I9243=MID(kododd,1,2),$J9243=MID(kododd,3,3))</f>
      </c>
    </row>
    <row r="9244">
      <c r="A9244" s="95">
        <v>58086</v>
      </c>
      <c r="B9244" s="93" t="s">
        <v>24614</v>
      </c>
      <c r="C9244" s="93" t="s">
        <v>1420</v>
      </c>
      <c r="G9244" s="95">
        <v>250</v>
      </c>
      <c r="H9244" s="93" t="s">
        <v>8976</v>
      </c>
      <c r="I9244" s="93" t="s">
        <v>23906</v>
      </c>
      <c r="J9244" s="93" t="s">
        <v>20937</v>
      </c>
      <c r="K9244" s="93" t="s">
        <v>11257</v>
      </c>
      <c r="L9244" s="14">
        <f>AND(vyberHrace&lt;&gt;"",ISNUMBER(SEARCH(vyberHrace,$B9244)))</f>
      </c>
      <c r="M9244" s="14">
        <f>AND($I9244=MID(kododd,1,2),$J9244=MID(kododd,3,3))</f>
      </c>
    </row>
    <row r="9245">
      <c r="A9245" s="95">
        <v>3109</v>
      </c>
      <c r="B9245" s="93" t="s">
        <v>29987</v>
      </c>
      <c r="C9245" s="93" t="s">
        <v>1442</v>
      </c>
      <c r="D9245" s="95">
        <v>1797</v>
      </c>
      <c r="G9245" s="95">
        <v>250</v>
      </c>
      <c r="H9245" s="93" t="s">
        <v>8976</v>
      </c>
      <c r="I9245" s="93" t="s">
        <v>23906</v>
      </c>
      <c r="J9245" s="93" t="s">
        <v>20872</v>
      </c>
      <c r="K9245" s="93" t="s">
        <v>5100</v>
      </c>
      <c r="L9245" s="14">
        <f>AND(vyberHrace&lt;&gt;"",ISNUMBER(SEARCH(vyberHrace,$B9245)))</f>
      </c>
      <c r="M9245" s="14">
        <f>AND($I9245=MID(kododd,1,2),$J9245=MID(kododd,3,3))</f>
      </c>
    </row>
    <row r="9246">
      <c r="A9246" s="95">
        <v>16075</v>
      </c>
      <c r="B9246" s="93" t="s">
        <v>17317</v>
      </c>
      <c r="C9246" s="93" t="s">
        <v>1430</v>
      </c>
      <c r="D9246" s="95">
        <v>1681</v>
      </c>
      <c r="E9246" s="95">
        <v>1730</v>
      </c>
      <c r="F9246" s="95">
        <v>333670</v>
      </c>
      <c r="G9246" s="95">
        <v>250</v>
      </c>
      <c r="H9246" s="93" t="s">
        <v>8976</v>
      </c>
      <c r="I9246" s="93" t="s">
        <v>23906</v>
      </c>
      <c r="J9246" s="93" t="s">
        <v>20845</v>
      </c>
      <c r="K9246" s="93" t="s">
        <v>4893</v>
      </c>
      <c r="L9246" s="14">
        <f>AND(vyberHrace&lt;&gt;"",ISNUMBER(SEARCH(vyberHrace,$B9246)))</f>
      </c>
      <c r="M9246" s="14">
        <f>AND($I9246=MID(kododd,1,2),$J9246=MID(kododd,3,3))</f>
      </c>
    </row>
    <row r="9247">
      <c r="A9247" s="95">
        <v>54106</v>
      </c>
      <c r="B9247" s="93" t="s">
        <v>2900</v>
      </c>
      <c r="C9247" s="93" t="s">
        <v>1450</v>
      </c>
      <c r="D9247" s="95">
        <v>1783</v>
      </c>
      <c r="E9247" s="95">
        <v>1871</v>
      </c>
      <c r="F9247" s="95">
        <v>23761229</v>
      </c>
      <c r="G9247" s="95">
        <v>250</v>
      </c>
      <c r="H9247" s="93" t="s">
        <v>8976</v>
      </c>
      <c r="I9247" s="93" t="s">
        <v>23906</v>
      </c>
      <c r="J9247" s="93" t="s">
        <v>20937</v>
      </c>
      <c r="K9247" s="93" t="s">
        <v>11257</v>
      </c>
      <c r="L9247" s="14">
        <f>AND(vyberHrace&lt;&gt;"",ISNUMBER(SEARCH(vyberHrace,$B9247)))</f>
      </c>
      <c r="M9247" s="14">
        <f>AND($I9247=MID(kododd,1,2),$J9247=MID(kododd,3,3))</f>
      </c>
    </row>
    <row r="9248">
      <c r="A9248" s="95">
        <v>54105</v>
      </c>
      <c r="B9248" s="93" t="s">
        <v>2901</v>
      </c>
      <c r="C9248" s="93" t="s">
        <v>1412</v>
      </c>
      <c r="F9248" s="95">
        <v>23762900</v>
      </c>
      <c r="G9248" s="95">
        <v>250</v>
      </c>
      <c r="H9248" s="93" t="s">
        <v>8976</v>
      </c>
      <c r="I9248" s="93" t="s">
        <v>23906</v>
      </c>
      <c r="J9248" s="93" t="s">
        <v>20937</v>
      </c>
      <c r="K9248" s="93" t="s">
        <v>11257</v>
      </c>
      <c r="L9248" s="14">
        <f>AND(vyberHrace&lt;&gt;"",ISNUMBER(SEARCH(vyberHrace,$B9248)))</f>
      </c>
      <c r="M9248" s="14">
        <f>AND($I9248=MID(kododd,1,2),$J9248=MID(kododd,3,3))</f>
      </c>
    </row>
    <row r="9249">
      <c r="A9249" s="95">
        <v>42711</v>
      </c>
      <c r="B9249" s="93" t="s">
        <v>10581</v>
      </c>
      <c r="C9249" s="93" t="s">
        <v>1408</v>
      </c>
      <c r="D9249" s="95">
        <v>1360</v>
      </c>
      <c r="E9249" s="95">
        <v>1552</v>
      </c>
      <c r="F9249" s="95">
        <v>23702818</v>
      </c>
      <c r="G9249" s="95">
        <v>0</v>
      </c>
      <c r="H9249" s="93" t="s">
        <v>8976</v>
      </c>
      <c r="I9249" s="93" t="s">
        <v>23906</v>
      </c>
      <c r="J9249" s="93" t="s">
        <v>20845</v>
      </c>
      <c r="K9249" s="93" t="s">
        <v>4893</v>
      </c>
      <c r="L9249" s="14">
        <f>AND(vyberHrace&lt;&gt;"",ISNUMBER(SEARCH(vyberHrace,$B9249)))</f>
      </c>
      <c r="M9249" s="14">
        <f>AND($I9249=MID(kododd,1,2),$J9249=MID(kododd,3,3))</f>
      </c>
    </row>
    <row r="9250">
      <c r="A9250" s="95">
        <v>61530</v>
      </c>
      <c r="B9250" s="93" t="s">
        <v>27704</v>
      </c>
      <c r="C9250" s="93" t="s">
        <v>1486</v>
      </c>
      <c r="F9250" s="95">
        <v>571005498</v>
      </c>
      <c r="G9250" s="95">
        <v>250</v>
      </c>
      <c r="H9250" s="93" t="s">
        <v>8976</v>
      </c>
      <c r="I9250" s="93" t="s">
        <v>23906</v>
      </c>
      <c r="J9250" s="93" t="s">
        <v>20937</v>
      </c>
      <c r="K9250" s="93" t="s">
        <v>11257</v>
      </c>
      <c r="L9250" s="14">
        <f>AND(vyberHrace&lt;&gt;"",ISNUMBER(SEARCH(vyberHrace,$B9250)))</f>
      </c>
      <c r="M9250" s="14">
        <f>AND($I9250=MID(kododd,1,2),$J9250=MID(kododd,3,3))</f>
      </c>
    </row>
    <row r="9251">
      <c r="A9251" s="95">
        <v>60343</v>
      </c>
      <c r="B9251" s="93" t="s">
        <v>26795</v>
      </c>
      <c r="C9251" s="93" t="s">
        <v>1420</v>
      </c>
      <c r="G9251" s="95">
        <v>250</v>
      </c>
      <c r="H9251" s="93" t="s">
        <v>8976</v>
      </c>
      <c r="I9251" s="93" t="s">
        <v>23906</v>
      </c>
      <c r="J9251" s="93" t="s">
        <v>20845</v>
      </c>
      <c r="K9251" s="93" t="s">
        <v>4893</v>
      </c>
      <c r="L9251" s="14">
        <f>AND(vyberHrace&lt;&gt;"",ISNUMBER(SEARCH(vyberHrace,$B9251)))</f>
      </c>
      <c r="M9251" s="14">
        <f>AND($I9251=MID(kododd,1,2),$J9251=MID(kododd,3,3))</f>
      </c>
    </row>
    <row r="9252">
      <c r="A9252" s="95">
        <v>62542</v>
      </c>
      <c r="B9252" s="93" t="s">
        <v>29033</v>
      </c>
      <c r="C9252" s="93" t="s">
        <v>1411</v>
      </c>
      <c r="G9252" s="95">
        <v>250</v>
      </c>
      <c r="H9252" s="93" t="s">
        <v>8976</v>
      </c>
      <c r="I9252" s="93" t="s">
        <v>23906</v>
      </c>
      <c r="J9252" s="93" t="s">
        <v>20866</v>
      </c>
      <c r="K9252" s="93" t="s">
        <v>1637</v>
      </c>
      <c r="L9252" s="14">
        <f>AND(vyberHrace&lt;&gt;"",ISNUMBER(SEARCH(vyberHrace,$B9252)))</f>
      </c>
      <c r="M9252" s="14">
        <f>AND($I9252=MID(kododd,1,2),$J9252=MID(kododd,3,3))</f>
      </c>
    </row>
    <row r="9253">
      <c r="A9253" s="95">
        <v>29813</v>
      </c>
      <c r="B9253" s="93" t="s">
        <v>16490</v>
      </c>
      <c r="C9253" s="93" t="s">
        <v>1407</v>
      </c>
      <c r="D9253" s="95">
        <v>1581</v>
      </c>
      <c r="E9253" s="95">
        <v>1717</v>
      </c>
      <c r="F9253" s="95">
        <v>23749237</v>
      </c>
      <c r="G9253" s="95">
        <v>0</v>
      </c>
      <c r="H9253" s="93" t="s">
        <v>8976</v>
      </c>
      <c r="I9253" s="93" t="s">
        <v>23906</v>
      </c>
      <c r="J9253" s="93" t="s">
        <v>20888</v>
      </c>
      <c r="K9253" s="93" t="s">
        <v>5174</v>
      </c>
      <c r="L9253" s="14">
        <f>AND(vyberHrace&lt;&gt;"",ISNUMBER(SEARCH(vyberHrace,$B9253)))</f>
      </c>
      <c r="M9253" s="14">
        <f>AND($I9253=MID(kododd,1,2),$J9253=MID(kododd,3,3))</f>
      </c>
    </row>
    <row r="9254">
      <c r="A9254" s="95">
        <v>55836</v>
      </c>
      <c r="B9254" s="93" t="s">
        <v>22151</v>
      </c>
      <c r="C9254" s="93" t="s">
        <v>1422</v>
      </c>
      <c r="D9254" s="95">
        <v>1172</v>
      </c>
      <c r="F9254" s="95">
        <v>23764813</v>
      </c>
      <c r="G9254" s="95">
        <v>0</v>
      </c>
      <c r="H9254" s="93" t="s">
        <v>8976</v>
      </c>
      <c r="I9254" s="93" t="s">
        <v>23906</v>
      </c>
      <c r="J9254" s="93" t="s">
        <v>20860</v>
      </c>
      <c r="K9254" s="93" t="s">
        <v>4714</v>
      </c>
      <c r="L9254" s="14">
        <f>AND(vyberHrace&lt;&gt;"",ISNUMBER(SEARCH(vyberHrace,$B9254)))</f>
      </c>
      <c r="M9254" s="14">
        <f>AND($I9254=MID(kododd,1,2),$J9254=MID(kododd,3,3))</f>
      </c>
    </row>
    <row r="9255">
      <c r="A9255" s="95">
        <v>9876</v>
      </c>
      <c r="B9255" s="93" t="s">
        <v>13925</v>
      </c>
      <c r="C9255" s="93" t="s">
        <v>1401</v>
      </c>
      <c r="D9255" s="95">
        <v>1644</v>
      </c>
      <c r="E9255" s="95">
        <v>1776</v>
      </c>
      <c r="F9255" s="95">
        <v>346462</v>
      </c>
      <c r="G9255" s="95">
        <v>250</v>
      </c>
      <c r="H9255" s="93" t="s">
        <v>8976</v>
      </c>
      <c r="I9255" s="93" t="s">
        <v>23906</v>
      </c>
      <c r="J9255" s="93" t="s">
        <v>20844</v>
      </c>
      <c r="K9255" s="93" t="s">
        <v>403</v>
      </c>
      <c r="L9255" s="14">
        <f>AND(vyberHrace&lt;&gt;"",ISNUMBER(SEARCH(vyberHrace,$B9255)))</f>
      </c>
      <c r="M9255" s="14">
        <f>AND($I9255=MID(kododd,1,2),$J9255=MID(kododd,3,3))</f>
      </c>
    </row>
    <row r="9256">
      <c r="A9256" s="95">
        <v>39513</v>
      </c>
      <c r="B9256" s="93" t="s">
        <v>16278</v>
      </c>
      <c r="C9256" s="93" t="s">
        <v>1410</v>
      </c>
      <c r="D9256" s="95">
        <v>1106</v>
      </c>
      <c r="E9256" s="95">
        <v>1534</v>
      </c>
      <c r="F9256" s="95">
        <v>396710</v>
      </c>
      <c r="G9256" s="95">
        <v>0</v>
      </c>
      <c r="H9256" s="93" t="s">
        <v>8976</v>
      </c>
      <c r="I9256" s="93" t="s">
        <v>23906</v>
      </c>
      <c r="J9256" s="93" t="s">
        <v>20845</v>
      </c>
      <c r="K9256" s="93" t="s">
        <v>4893</v>
      </c>
      <c r="L9256" s="14">
        <f>AND(vyberHrace&lt;&gt;"",ISNUMBER(SEARCH(vyberHrace,$B9256)))</f>
      </c>
      <c r="M9256" s="14">
        <f>AND($I9256=MID(kododd,1,2),$J9256=MID(kododd,3,3))</f>
      </c>
    </row>
    <row r="9257">
      <c r="A9257" s="95">
        <v>11864</v>
      </c>
      <c r="B9257" s="93" t="s">
        <v>16281</v>
      </c>
      <c r="C9257" s="93" t="s">
        <v>1441</v>
      </c>
      <c r="D9257" s="95">
        <v>2141</v>
      </c>
      <c r="E9257" s="95">
        <v>2157</v>
      </c>
      <c r="F9257" s="95">
        <v>320854</v>
      </c>
      <c r="G9257" s="95">
        <v>0</v>
      </c>
      <c r="H9257" s="93" t="s">
        <v>8976</v>
      </c>
      <c r="I9257" s="93" t="s">
        <v>23906</v>
      </c>
      <c r="J9257" s="93" t="s">
        <v>20872</v>
      </c>
      <c r="K9257" s="93" t="s">
        <v>5100</v>
      </c>
      <c r="L9257" s="14">
        <f>AND(vyberHrace&lt;&gt;"",ISNUMBER(SEARCH(vyberHrace,$B9257)))</f>
      </c>
      <c r="M9257" s="14">
        <f>AND($I9257=MID(kododd,1,2),$J9257=MID(kododd,3,3))</f>
      </c>
    </row>
    <row r="9258">
      <c r="A9258" s="95">
        <v>53550</v>
      </c>
      <c r="B9258" s="93" t="s">
        <v>20821</v>
      </c>
      <c r="C9258" s="93" t="s">
        <v>1412</v>
      </c>
      <c r="F9258" s="95">
        <v>23787341</v>
      </c>
      <c r="G9258" s="95">
        <v>250</v>
      </c>
      <c r="H9258" s="93" t="s">
        <v>8976</v>
      </c>
      <c r="I9258" s="93" t="s">
        <v>23906</v>
      </c>
      <c r="J9258" s="93" t="s">
        <v>20937</v>
      </c>
      <c r="K9258" s="93" t="s">
        <v>11257</v>
      </c>
      <c r="L9258" s="14">
        <f>AND(vyberHrace&lt;&gt;"",ISNUMBER(SEARCH(vyberHrace,$B9258)))</f>
      </c>
      <c r="M9258" s="14">
        <f>AND($I9258=MID(kododd,1,2),$J9258=MID(kododd,3,3))</f>
      </c>
    </row>
    <row r="9259">
      <c r="A9259" s="95">
        <v>53551</v>
      </c>
      <c r="B9259" s="93" t="s">
        <v>20822</v>
      </c>
      <c r="C9259" s="93" t="s">
        <v>1411</v>
      </c>
      <c r="F9259" s="95">
        <v>23799064</v>
      </c>
      <c r="G9259" s="95">
        <v>250</v>
      </c>
      <c r="H9259" s="93" t="s">
        <v>8976</v>
      </c>
      <c r="I9259" s="93" t="s">
        <v>23906</v>
      </c>
      <c r="J9259" s="93" t="s">
        <v>20937</v>
      </c>
      <c r="K9259" s="93" t="s">
        <v>11257</v>
      </c>
      <c r="L9259" s="14">
        <f>AND(vyberHrace&lt;&gt;"",ISNUMBER(SEARCH(vyberHrace,$B9259)))</f>
      </c>
      <c r="M9259" s="14">
        <f>AND($I9259=MID(kododd,1,2),$J9259=MID(kododd,3,3))</f>
      </c>
    </row>
    <row r="9260">
      <c r="A9260" s="95">
        <v>63670</v>
      </c>
      <c r="B9260" s="93" t="s">
        <v>29833</v>
      </c>
      <c r="C9260" s="93" t="s">
        <v>1407</v>
      </c>
      <c r="G9260" s="95">
        <v>250</v>
      </c>
      <c r="H9260" s="93" t="s">
        <v>8976</v>
      </c>
      <c r="I9260" s="93" t="s">
        <v>23906</v>
      </c>
      <c r="J9260" s="93" t="s">
        <v>20937</v>
      </c>
      <c r="K9260" s="93" t="s">
        <v>11257</v>
      </c>
      <c r="L9260" s="14">
        <f>AND(vyberHrace&lt;&gt;"",ISNUMBER(SEARCH(vyberHrace,$B9260)))</f>
      </c>
      <c r="M9260" s="14">
        <f>AND($I9260=MID(kododd,1,2),$J9260=MID(kododd,3,3))</f>
      </c>
    </row>
    <row r="9261">
      <c r="A9261" s="95">
        <v>45015</v>
      </c>
      <c r="B9261" s="93" t="s">
        <v>18929</v>
      </c>
      <c r="C9261" s="93" t="s">
        <v>1417</v>
      </c>
      <c r="D9261" s="95">
        <v>1470</v>
      </c>
      <c r="E9261" s="95">
        <v>1578</v>
      </c>
      <c r="F9261" s="95">
        <v>23730595</v>
      </c>
      <c r="G9261" s="95">
        <v>250</v>
      </c>
      <c r="H9261" s="93" t="s">
        <v>8976</v>
      </c>
      <c r="I9261" s="93" t="s">
        <v>23906</v>
      </c>
      <c r="J9261" s="93" t="s">
        <v>20937</v>
      </c>
      <c r="K9261" s="93" t="s">
        <v>11257</v>
      </c>
      <c r="L9261" s="14">
        <f>AND(vyberHrace&lt;&gt;"",ISNUMBER(SEARCH(vyberHrace,$B9261)))</f>
      </c>
      <c r="M9261" s="14">
        <f>AND($I9261=MID(kododd,1,2),$J9261=MID(kododd,3,3))</f>
      </c>
    </row>
    <row r="9262">
      <c r="A9262" s="95">
        <v>49377</v>
      </c>
      <c r="B9262" s="93" t="s">
        <v>18930</v>
      </c>
      <c r="C9262" s="93" t="s">
        <v>1416</v>
      </c>
      <c r="G9262" s="95">
        <v>0</v>
      </c>
      <c r="H9262" s="93" t="s">
        <v>8976</v>
      </c>
      <c r="I9262" s="93" t="s">
        <v>23906</v>
      </c>
      <c r="J9262" s="93" t="s">
        <v>20937</v>
      </c>
      <c r="K9262" s="93" t="s">
        <v>11257</v>
      </c>
      <c r="L9262" s="14">
        <f>AND(vyberHrace&lt;&gt;"",ISNUMBER(SEARCH(vyberHrace,$B9262)))</f>
      </c>
      <c r="M9262" s="14">
        <f>AND($I9262=MID(kododd,1,2),$J9262=MID(kododd,3,3))</f>
      </c>
    </row>
    <row r="9263">
      <c r="A9263" s="95">
        <v>17616</v>
      </c>
      <c r="B9263" s="93" t="s">
        <v>11932</v>
      </c>
      <c r="C9263" s="93" t="s">
        <v>1452</v>
      </c>
      <c r="D9263" s="95">
        <v>1498</v>
      </c>
      <c r="F9263" s="95">
        <v>380857</v>
      </c>
      <c r="G9263" s="95">
        <v>0</v>
      </c>
      <c r="H9263" s="93" t="s">
        <v>8976</v>
      </c>
      <c r="I9263" s="93" t="s">
        <v>23906</v>
      </c>
      <c r="J9263" s="93" t="s">
        <v>20921</v>
      </c>
      <c r="K9263" s="93" t="s">
        <v>4206</v>
      </c>
      <c r="L9263" s="14">
        <f>AND(vyberHrace&lt;&gt;"",ISNUMBER(SEARCH(vyberHrace,$B9263)))</f>
      </c>
      <c r="M9263" s="14">
        <f>AND($I9263=MID(kododd,1,2),$J9263=MID(kododd,3,3))</f>
      </c>
    </row>
    <row r="9264">
      <c r="A9264" s="95">
        <v>51893</v>
      </c>
      <c r="B9264" s="93" t="s">
        <v>1632</v>
      </c>
      <c r="C9264" s="93" t="s">
        <v>1412</v>
      </c>
      <c r="G9264" s="95">
        <v>0</v>
      </c>
      <c r="H9264" s="93" t="s">
        <v>8976</v>
      </c>
      <c r="I9264" s="93" t="s">
        <v>23906</v>
      </c>
      <c r="J9264" s="93" t="s">
        <v>20921</v>
      </c>
      <c r="K9264" s="93" t="s">
        <v>4206</v>
      </c>
      <c r="L9264" s="14">
        <f>AND(vyberHrace&lt;&gt;"",ISNUMBER(SEARCH(vyberHrace,$B9264)))</f>
      </c>
      <c r="M9264" s="14">
        <f>AND($I9264=MID(kododd,1,2),$J9264=MID(kododd,3,3))</f>
      </c>
    </row>
    <row r="9265">
      <c r="A9265" s="95">
        <v>835</v>
      </c>
      <c r="B9265" s="93" t="s">
        <v>19003</v>
      </c>
      <c r="C9265" s="93" t="s">
        <v>1474</v>
      </c>
      <c r="D9265" s="95">
        <v>1882</v>
      </c>
      <c r="E9265" s="95">
        <v>1950</v>
      </c>
      <c r="F9265" s="95">
        <v>321907</v>
      </c>
      <c r="G9265" s="95">
        <v>250</v>
      </c>
      <c r="H9265" s="93" t="s">
        <v>8976</v>
      </c>
      <c r="I9265" s="93" t="s">
        <v>23906</v>
      </c>
      <c r="J9265" s="93" t="s">
        <v>20905</v>
      </c>
      <c r="K9265" s="93" t="s">
        <v>1496</v>
      </c>
      <c r="L9265" s="14">
        <f>AND(vyberHrace&lt;&gt;"",ISNUMBER(SEARCH(vyberHrace,$B9265)))</f>
      </c>
      <c r="M9265" s="14">
        <f>AND($I9265=MID(kododd,1,2),$J9265=MID(kododd,3,3))</f>
      </c>
    </row>
    <row r="9266">
      <c r="A9266" s="95">
        <v>63236</v>
      </c>
      <c r="B9266" s="93" t="s">
        <v>29034</v>
      </c>
      <c r="C9266" s="93" t="s">
        <v>1487</v>
      </c>
      <c r="G9266" s="95">
        <v>250</v>
      </c>
      <c r="H9266" s="93" t="s">
        <v>8976</v>
      </c>
      <c r="I9266" s="93" t="s">
        <v>23906</v>
      </c>
      <c r="J9266" s="93" t="s">
        <v>20872</v>
      </c>
      <c r="K9266" s="93" t="s">
        <v>5100</v>
      </c>
      <c r="L9266" s="14">
        <f>AND(vyberHrace&lt;&gt;"",ISNUMBER(SEARCH(vyberHrace,$B9266)))</f>
      </c>
      <c r="M9266" s="14">
        <f>AND($I9266=MID(kododd,1,2),$J9266=MID(kododd,3,3))</f>
      </c>
    </row>
    <row r="9267">
      <c r="A9267" s="95">
        <v>56677</v>
      </c>
      <c r="B9267" s="93" t="s">
        <v>22158</v>
      </c>
      <c r="C9267" s="93" t="s">
        <v>1412</v>
      </c>
      <c r="F9267" s="95">
        <v>23783460</v>
      </c>
      <c r="G9267" s="95">
        <v>250</v>
      </c>
      <c r="H9267" s="93" t="s">
        <v>8976</v>
      </c>
      <c r="I9267" s="93" t="s">
        <v>23906</v>
      </c>
      <c r="J9267" s="93" t="s">
        <v>20872</v>
      </c>
      <c r="K9267" s="93" t="s">
        <v>5100</v>
      </c>
      <c r="L9267" s="14">
        <f>AND(vyberHrace&lt;&gt;"",ISNUMBER(SEARCH(vyberHrace,$B9267)))</f>
      </c>
      <c r="M9267" s="14">
        <f>AND($I9267=MID(kododd,1,2),$J9267=MID(kododd,3,3))</f>
      </c>
    </row>
    <row r="9268">
      <c r="A9268" s="95">
        <v>48740</v>
      </c>
      <c r="B9268" s="93" t="s">
        <v>18795</v>
      </c>
      <c r="C9268" s="93" t="s">
        <v>1406</v>
      </c>
      <c r="D9268" s="95">
        <v>1052</v>
      </c>
      <c r="E9268" s="95">
        <v>1416</v>
      </c>
      <c r="F9268" s="95">
        <v>23730900</v>
      </c>
      <c r="G9268" s="95">
        <v>0</v>
      </c>
      <c r="H9268" s="93" t="s">
        <v>8976</v>
      </c>
      <c r="I9268" s="93" t="s">
        <v>23906</v>
      </c>
      <c r="J9268" s="93" t="s">
        <v>20845</v>
      </c>
      <c r="K9268" s="93" t="s">
        <v>4893</v>
      </c>
      <c r="L9268" s="14">
        <f>AND(vyberHrace&lt;&gt;"",ISNUMBER(SEARCH(vyberHrace,$B9268)))</f>
      </c>
      <c r="M9268" s="14">
        <f>AND($I9268=MID(kododd,1,2),$J9268=MID(kododd,3,3))</f>
      </c>
    </row>
    <row r="9269">
      <c r="A9269" s="95">
        <v>49914</v>
      </c>
      <c r="B9269" s="93" t="s">
        <v>18796</v>
      </c>
      <c r="C9269" s="93" t="s">
        <v>1412</v>
      </c>
      <c r="D9269" s="95">
        <v>2001</v>
      </c>
      <c r="E9269" s="95">
        <v>2039</v>
      </c>
      <c r="F9269" s="95">
        <v>23736666</v>
      </c>
      <c r="G9269" s="95">
        <v>250</v>
      </c>
      <c r="H9269" s="93" t="s">
        <v>8976</v>
      </c>
      <c r="I9269" s="93" t="s">
        <v>23906</v>
      </c>
      <c r="J9269" s="93" t="s">
        <v>20860</v>
      </c>
      <c r="K9269" s="93" t="s">
        <v>4714</v>
      </c>
      <c r="L9269" s="14">
        <f>AND(vyberHrace&lt;&gt;"",ISNUMBER(SEARCH(vyberHrace,$B9269)))</f>
      </c>
      <c r="M9269" s="14">
        <f>AND($I9269=MID(kododd,1,2),$J9269=MID(kododd,3,3))</f>
      </c>
    </row>
    <row r="9270">
      <c r="A9270" s="95">
        <v>59314</v>
      </c>
      <c r="B9270" s="93" t="s">
        <v>25737</v>
      </c>
      <c r="C9270" s="93" t="s">
        <v>1424</v>
      </c>
      <c r="F9270" s="95">
        <v>23783486</v>
      </c>
      <c r="G9270" s="95">
        <v>250</v>
      </c>
      <c r="H9270" s="93" t="s">
        <v>8976</v>
      </c>
      <c r="I9270" s="93" t="s">
        <v>23906</v>
      </c>
      <c r="J9270" s="93" t="s">
        <v>20872</v>
      </c>
      <c r="K9270" s="93" t="s">
        <v>5100</v>
      </c>
      <c r="L9270" s="14">
        <f>AND(vyberHrace&lt;&gt;"",ISNUMBER(SEARCH(vyberHrace,$B9270)))</f>
      </c>
      <c r="M9270" s="14">
        <f>AND($I9270=MID(kododd,1,2),$J9270=MID(kododd,3,3))</f>
      </c>
    </row>
    <row r="9271">
      <c r="A9271" s="95">
        <v>39358</v>
      </c>
      <c r="B9271" s="93" t="s">
        <v>10387</v>
      </c>
      <c r="C9271" s="93" t="s">
        <v>1400</v>
      </c>
      <c r="D9271" s="95">
        <v>1732</v>
      </c>
      <c r="E9271" s="95">
        <v>1833</v>
      </c>
      <c r="F9271" s="95">
        <v>396729</v>
      </c>
      <c r="G9271" s="95">
        <v>250</v>
      </c>
      <c r="H9271" s="93" t="s">
        <v>8976</v>
      </c>
      <c r="I9271" s="93" t="s">
        <v>23906</v>
      </c>
      <c r="J9271" s="93" t="s">
        <v>20845</v>
      </c>
      <c r="K9271" s="93" t="s">
        <v>4893</v>
      </c>
      <c r="L9271" s="14">
        <f>AND(vyberHrace&lt;&gt;"",ISNUMBER(SEARCH(vyberHrace,$B9271)))</f>
      </c>
      <c r="M9271" s="14">
        <f>AND($I9271=MID(kododd,1,2),$J9271=MID(kododd,3,3))</f>
      </c>
    </row>
    <row r="9272">
      <c r="A9272" s="95">
        <v>9881</v>
      </c>
      <c r="B9272" s="93" t="s">
        <v>10392</v>
      </c>
      <c r="C9272" s="93" t="s">
        <v>1435</v>
      </c>
      <c r="D9272" s="95">
        <v>1588</v>
      </c>
      <c r="E9272" s="95">
        <v>1792</v>
      </c>
      <c r="F9272" s="95">
        <v>23702826</v>
      </c>
      <c r="G9272" s="95">
        <v>250</v>
      </c>
      <c r="H9272" s="93" t="s">
        <v>8976</v>
      </c>
      <c r="I9272" s="93" t="s">
        <v>23906</v>
      </c>
      <c r="J9272" s="93" t="s">
        <v>20874</v>
      </c>
      <c r="K9272" s="93" t="s">
        <v>9933</v>
      </c>
      <c r="L9272" s="14">
        <f>AND(vyberHrace&lt;&gt;"",ISNUMBER(SEARCH(vyberHrace,$B9272)))</f>
      </c>
      <c r="M9272" s="14">
        <f>AND($I9272=MID(kododd,1,2),$J9272=MID(kododd,3,3))</f>
      </c>
    </row>
    <row r="9273">
      <c r="A9273" s="95">
        <v>13237</v>
      </c>
      <c r="B9273" s="93" t="s">
        <v>12674</v>
      </c>
      <c r="C9273" s="93" t="s">
        <v>1474</v>
      </c>
      <c r="D9273" s="95">
        <v>1557</v>
      </c>
      <c r="E9273" s="95">
        <v>1726</v>
      </c>
      <c r="F9273" s="95">
        <v>358754</v>
      </c>
      <c r="G9273" s="95">
        <v>250</v>
      </c>
      <c r="H9273" s="93" t="s">
        <v>8976</v>
      </c>
      <c r="I9273" s="93" t="s">
        <v>23906</v>
      </c>
      <c r="J9273" s="93" t="s">
        <v>20888</v>
      </c>
      <c r="K9273" s="93" t="s">
        <v>5174</v>
      </c>
      <c r="L9273" s="14">
        <f>AND(vyberHrace&lt;&gt;"",ISNUMBER(SEARCH(vyberHrace,$B9273)))</f>
      </c>
      <c r="M9273" s="14">
        <f>AND($I9273=MID(kododd,1,2),$J9273=MID(kododd,3,3))</f>
      </c>
    </row>
    <row r="9274">
      <c r="A9274" s="95">
        <v>63529</v>
      </c>
      <c r="B9274" s="93" t="s">
        <v>29035</v>
      </c>
      <c r="C9274" s="93" t="s">
        <v>1422</v>
      </c>
      <c r="G9274" s="95">
        <v>250</v>
      </c>
      <c r="H9274" s="93" t="s">
        <v>8976</v>
      </c>
      <c r="I9274" s="93" t="s">
        <v>23906</v>
      </c>
      <c r="J9274" s="93" t="s">
        <v>20869</v>
      </c>
      <c r="K9274" s="93" t="s">
        <v>29018</v>
      </c>
      <c r="L9274" s="14">
        <f>AND(vyberHrace&lt;&gt;"",ISNUMBER(SEARCH(vyberHrace,$B9274)))</f>
      </c>
      <c r="M9274" s="14">
        <f>AND($I9274=MID(kododd,1,2),$J9274=MID(kododd,3,3))</f>
      </c>
    </row>
    <row r="9275">
      <c r="A9275" s="95">
        <v>63528</v>
      </c>
      <c r="B9275" s="93" t="s">
        <v>29036</v>
      </c>
      <c r="C9275" s="93" t="s">
        <v>1422</v>
      </c>
      <c r="G9275" s="95">
        <v>250</v>
      </c>
      <c r="H9275" s="93" t="s">
        <v>8976</v>
      </c>
      <c r="I9275" s="93" t="s">
        <v>23906</v>
      </c>
      <c r="J9275" s="93" t="s">
        <v>20869</v>
      </c>
      <c r="K9275" s="93" t="s">
        <v>29018</v>
      </c>
      <c r="L9275" s="14">
        <f>AND(vyberHrace&lt;&gt;"",ISNUMBER(SEARCH(vyberHrace,$B9275)))</f>
      </c>
      <c r="M9275" s="14">
        <f>AND($I9275=MID(kododd,1,2),$J9275=MID(kododd,3,3))</f>
      </c>
    </row>
    <row r="9276">
      <c r="A9276" s="95">
        <v>56955</v>
      </c>
      <c r="B9276" s="93" t="s">
        <v>22216</v>
      </c>
      <c r="C9276" s="93" t="s">
        <v>1420</v>
      </c>
      <c r="D9276" s="95">
        <v>1266</v>
      </c>
      <c r="F9276" s="95">
        <v>23767294</v>
      </c>
      <c r="G9276" s="95">
        <v>250</v>
      </c>
      <c r="H9276" s="93" t="s">
        <v>8976</v>
      </c>
      <c r="I9276" s="93" t="s">
        <v>23899</v>
      </c>
      <c r="J9276" s="93" t="s">
        <v>20993</v>
      </c>
      <c r="K9276" s="93" t="s">
        <v>2219</v>
      </c>
      <c r="L9276" s="14">
        <f>AND(vyberHrace&lt;&gt;"",ISNUMBER(SEARCH(vyberHrace,$B9276)))</f>
      </c>
      <c r="M9276" s="14">
        <f>AND($I9276=MID(kododd,1,2),$J9276=MID(kododd,3,3))</f>
      </c>
    </row>
    <row r="9277">
      <c r="A9277" s="95">
        <v>903</v>
      </c>
      <c r="B9277" s="93" t="s">
        <v>8988</v>
      </c>
      <c r="C9277" s="93" t="s">
        <v>1468</v>
      </c>
      <c r="D9277" s="95">
        <v>2035</v>
      </c>
      <c r="F9277" s="95">
        <v>327654</v>
      </c>
      <c r="G9277" s="95">
        <v>0</v>
      </c>
      <c r="H9277" s="93" t="s">
        <v>8976</v>
      </c>
      <c r="I9277" s="93" t="s">
        <v>23899</v>
      </c>
      <c r="J9277" s="93" t="s">
        <v>20851</v>
      </c>
      <c r="K9277" s="93" t="s">
        <v>21353</v>
      </c>
      <c r="L9277" s="14">
        <f>AND(vyberHrace&lt;&gt;"",ISNUMBER(SEARCH(vyberHrace,$B9277)))</f>
      </c>
      <c r="M9277" s="14">
        <f>AND($I9277=MID(kododd,1,2),$J9277=MID(kododd,3,3))</f>
      </c>
    </row>
    <row r="9278">
      <c r="A9278" s="95">
        <v>46019</v>
      </c>
      <c r="B9278" s="93" t="s">
        <v>8991</v>
      </c>
      <c r="C9278" s="93" t="s">
        <v>1399</v>
      </c>
      <c r="D9278" s="95">
        <v>1236</v>
      </c>
      <c r="F9278" s="95">
        <v>23716851</v>
      </c>
      <c r="G9278" s="95">
        <v>0</v>
      </c>
      <c r="H9278" s="93" t="s">
        <v>8976</v>
      </c>
      <c r="I9278" s="93" t="s">
        <v>23899</v>
      </c>
      <c r="J9278" s="93" t="s">
        <v>20852</v>
      </c>
      <c r="K9278" s="93" t="s">
        <v>8994</v>
      </c>
      <c r="L9278" s="14">
        <f>AND(vyberHrace&lt;&gt;"",ISNUMBER(SEARCH(vyberHrace,$B9278)))</f>
      </c>
      <c r="M9278" s="14">
        <f>AND($I9278=MID(kododd,1,2),$J9278=MID(kododd,3,3))</f>
      </c>
    </row>
    <row r="9279">
      <c r="A9279" s="95">
        <v>39700</v>
      </c>
      <c r="B9279" s="93" t="s">
        <v>8993</v>
      </c>
      <c r="C9279" s="93" t="s">
        <v>1419</v>
      </c>
      <c r="G9279" s="95">
        <v>0</v>
      </c>
      <c r="H9279" s="93" t="s">
        <v>8976</v>
      </c>
      <c r="I9279" s="93" t="s">
        <v>23899</v>
      </c>
      <c r="J9279" s="93" t="s">
        <v>20852</v>
      </c>
      <c r="K9279" s="93" t="s">
        <v>8994</v>
      </c>
      <c r="L9279" s="14">
        <f>AND(vyberHrace&lt;&gt;"",ISNUMBER(SEARCH(vyberHrace,$B9279)))</f>
      </c>
      <c r="M9279" s="14">
        <f>AND($I9279=MID(kododd,1,2),$J9279=MID(kododd,3,3))</f>
      </c>
    </row>
    <row r="9280">
      <c r="A9280" s="95">
        <v>63734</v>
      </c>
      <c r="B9280" s="93" t="s">
        <v>29834</v>
      </c>
      <c r="C9280" s="93" t="s">
        <v>1450</v>
      </c>
      <c r="G9280" s="95">
        <v>250</v>
      </c>
      <c r="H9280" s="93" t="s">
        <v>8976</v>
      </c>
      <c r="I9280" s="93" t="s">
        <v>23899</v>
      </c>
      <c r="J9280" s="93" t="s">
        <v>20993</v>
      </c>
      <c r="K9280" s="93" t="s">
        <v>2219</v>
      </c>
      <c r="L9280" s="14">
        <f>AND(vyberHrace&lt;&gt;"",ISNUMBER(SEARCH(vyberHrace,$B9280)))</f>
      </c>
      <c r="M9280" s="14">
        <f>AND($I9280=MID(kododd,1,2),$J9280=MID(kododd,3,3))</f>
      </c>
    </row>
    <row r="9281">
      <c r="A9281" s="95">
        <v>62707</v>
      </c>
      <c r="B9281" s="93" t="s">
        <v>29037</v>
      </c>
      <c r="C9281" s="93" t="s">
        <v>1411</v>
      </c>
      <c r="G9281" s="95">
        <v>250</v>
      </c>
      <c r="H9281" s="93" t="s">
        <v>8976</v>
      </c>
      <c r="I9281" s="93" t="s">
        <v>23899</v>
      </c>
      <c r="J9281" s="93" t="s">
        <v>20894</v>
      </c>
      <c r="K9281" s="93" t="s">
        <v>5558</v>
      </c>
      <c r="L9281" s="14">
        <f>AND(vyberHrace&lt;&gt;"",ISNUMBER(SEARCH(vyberHrace,$B9281)))</f>
      </c>
      <c r="M9281" s="14">
        <f>AND($I9281=MID(kododd,1,2),$J9281=MID(kododd,3,3))</f>
      </c>
    </row>
    <row r="9282">
      <c r="A9282" s="95">
        <v>59189</v>
      </c>
      <c r="B9282" s="93" t="s">
        <v>25621</v>
      </c>
      <c r="C9282" s="93" t="s">
        <v>1402</v>
      </c>
      <c r="G9282" s="95">
        <v>0</v>
      </c>
      <c r="H9282" s="93" t="s">
        <v>8976</v>
      </c>
      <c r="I9282" s="93" t="s">
        <v>23899</v>
      </c>
      <c r="J9282" s="93" t="s">
        <v>20914</v>
      </c>
      <c r="K9282" s="93" t="s">
        <v>172</v>
      </c>
      <c r="L9282" s="14">
        <f>AND(vyberHrace&lt;&gt;"",ISNUMBER(SEARCH(vyberHrace,$B9282)))</f>
      </c>
      <c r="M9282" s="14">
        <f>AND($I9282=MID(kododd,1,2),$J9282=MID(kododd,3,3))</f>
      </c>
    </row>
    <row r="9283">
      <c r="A9283" s="95">
        <v>58631</v>
      </c>
      <c r="B9283" s="93" t="s">
        <v>25119</v>
      </c>
      <c r="C9283" s="93" t="s">
        <v>1406</v>
      </c>
      <c r="D9283" s="95">
        <v>1423</v>
      </c>
      <c r="E9283" s="95">
        <v>1628</v>
      </c>
      <c r="F9283" s="95">
        <v>23777753</v>
      </c>
      <c r="G9283" s="95">
        <v>250</v>
      </c>
      <c r="H9283" s="93" t="s">
        <v>8976</v>
      </c>
      <c r="I9283" s="93" t="s">
        <v>23899</v>
      </c>
      <c r="J9283" s="93" t="s">
        <v>20844</v>
      </c>
      <c r="K9283" s="93" t="s">
        <v>9952</v>
      </c>
      <c r="L9283" s="14">
        <f>AND(vyberHrace&lt;&gt;"",ISNUMBER(SEARCH(vyberHrace,$B9283)))</f>
      </c>
      <c r="M9283" s="14">
        <f>AND($I9283=MID(kododd,1,2),$J9283=MID(kododd,3,3))</f>
      </c>
    </row>
    <row r="9284">
      <c r="A9284" s="95">
        <v>60017</v>
      </c>
      <c r="B9284" s="93" t="s">
        <v>26497</v>
      </c>
      <c r="C9284" s="93" t="s">
        <v>1422</v>
      </c>
      <c r="F9284" s="95">
        <v>23782200</v>
      </c>
      <c r="G9284" s="95">
        <v>250</v>
      </c>
      <c r="H9284" s="93" t="s">
        <v>8976</v>
      </c>
      <c r="I9284" s="93" t="s">
        <v>23899</v>
      </c>
      <c r="J9284" s="93" t="s">
        <v>20993</v>
      </c>
      <c r="K9284" s="93" t="s">
        <v>2219</v>
      </c>
      <c r="L9284" s="14">
        <f>AND(vyberHrace&lt;&gt;"",ISNUMBER(SEARCH(vyberHrace,$B9284)))</f>
      </c>
      <c r="M9284" s="14">
        <f>AND($I9284=MID(kododd,1,2),$J9284=MID(kododd,3,3))</f>
      </c>
    </row>
    <row r="9285">
      <c r="A9285" s="95">
        <v>15976</v>
      </c>
      <c r="B9285" s="93" t="s">
        <v>9935</v>
      </c>
      <c r="C9285" s="93" t="s">
        <v>1464</v>
      </c>
      <c r="D9285" s="95">
        <v>1370</v>
      </c>
      <c r="G9285" s="95">
        <v>0</v>
      </c>
      <c r="H9285" s="93" t="s">
        <v>8976</v>
      </c>
      <c r="I9285" s="93" t="s">
        <v>23899</v>
      </c>
      <c r="J9285" s="93" t="s">
        <v>20852</v>
      </c>
      <c r="K9285" s="93" t="s">
        <v>8994</v>
      </c>
      <c r="L9285" s="14">
        <f>AND(vyberHrace&lt;&gt;"",ISNUMBER(SEARCH(vyberHrace,$B9285)))</f>
      </c>
      <c r="M9285" s="14">
        <f>AND($I9285=MID(kododd,1,2),$J9285=MID(kododd,3,3))</f>
      </c>
    </row>
    <row r="9286">
      <c r="A9286" s="95">
        <v>45608</v>
      </c>
      <c r="B9286" s="93" t="s">
        <v>9944</v>
      </c>
      <c r="C9286" s="93" t="s">
        <v>3255</v>
      </c>
      <c r="F9286" s="95">
        <v>23771615</v>
      </c>
      <c r="G9286" s="95">
        <v>0</v>
      </c>
      <c r="H9286" s="93" t="s">
        <v>8976</v>
      </c>
      <c r="I9286" s="93" t="s">
        <v>23899</v>
      </c>
      <c r="J9286" s="93" t="s">
        <v>20852</v>
      </c>
      <c r="K9286" s="93" t="s">
        <v>8994</v>
      </c>
      <c r="L9286" s="14">
        <f>AND(vyberHrace&lt;&gt;"",ISNUMBER(SEARCH(vyberHrace,$B9286)))</f>
      </c>
      <c r="M9286" s="14">
        <f>AND($I9286=MID(kododd,1,2),$J9286=MID(kododd,3,3))</f>
      </c>
    </row>
    <row r="9287">
      <c r="A9287" s="95">
        <v>58377</v>
      </c>
      <c r="B9287" s="93" t="s">
        <v>24885</v>
      </c>
      <c r="C9287" s="93" t="s">
        <v>1412</v>
      </c>
      <c r="D9287" s="95">
        <v>1302</v>
      </c>
      <c r="E9287" s="95">
        <v>1845</v>
      </c>
      <c r="F9287" s="95">
        <v>23781955</v>
      </c>
      <c r="G9287" s="95">
        <v>250</v>
      </c>
      <c r="H9287" s="93" t="s">
        <v>8976</v>
      </c>
      <c r="I9287" s="93" t="s">
        <v>23899</v>
      </c>
      <c r="J9287" s="93" t="s">
        <v>20849</v>
      </c>
      <c r="K9287" s="93" t="s">
        <v>1593</v>
      </c>
      <c r="L9287" s="14">
        <f>AND(vyberHrace&lt;&gt;"",ISNUMBER(SEARCH(vyberHrace,$B9287)))</f>
      </c>
      <c r="M9287" s="14">
        <f>AND($I9287=MID(kododd,1,2),$J9287=MID(kododd,3,3))</f>
      </c>
    </row>
    <row r="9288">
      <c r="A9288" s="95">
        <v>51413</v>
      </c>
      <c r="B9288" s="93" t="s">
        <v>1590</v>
      </c>
      <c r="C9288" s="93" t="s">
        <v>1475</v>
      </c>
      <c r="D9288" s="95">
        <v>1412</v>
      </c>
      <c r="E9288" s="95">
        <v>1662</v>
      </c>
      <c r="F9288" s="95">
        <v>23738111</v>
      </c>
      <c r="G9288" s="95">
        <v>0</v>
      </c>
      <c r="H9288" s="93" t="s">
        <v>8976</v>
      </c>
      <c r="I9288" s="93" t="s">
        <v>23899</v>
      </c>
      <c r="J9288" s="93" t="s">
        <v>20927</v>
      </c>
      <c r="K9288" s="93" t="s">
        <v>1591</v>
      </c>
      <c r="L9288" s="14">
        <f>AND(vyberHrace&lt;&gt;"",ISNUMBER(SEARCH(vyberHrace,$B9288)))</f>
      </c>
      <c r="M9288" s="14">
        <f>AND($I9288=MID(kododd,1,2),$J9288=MID(kododd,3,3))</f>
      </c>
    </row>
    <row r="9289">
      <c r="A9289" s="95">
        <v>18431</v>
      </c>
      <c r="B9289" s="93" t="s">
        <v>5591</v>
      </c>
      <c r="C9289" s="93" t="s">
        <v>1431</v>
      </c>
      <c r="D9289" s="95">
        <v>1290</v>
      </c>
      <c r="G9289" s="95">
        <v>0</v>
      </c>
      <c r="H9289" s="93" t="s">
        <v>8976</v>
      </c>
      <c r="I9289" s="93" t="s">
        <v>23899</v>
      </c>
      <c r="J9289" s="93" t="s">
        <v>20852</v>
      </c>
      <c r="K9289" s="93" t="s">
        <v>8994</v>
      </c>
      <c r="L9289" s="14">
        <f>AND(vyberHrace&lt;&gt;"",ISNUMBER(SEARCH(vyberHrace,$B9289)))</f>
      </c>
      <c r="M9289" s="14">
        <f>AND($I9289=MID(kododd,1,2),$J9289=MID(kododd,3,3))</f>
      </c>
    </row>
    <row r="9290">
      <c r="A9290" s="95">
        <v>30170</v>
      </c>
      <c r="B9290" s="93" t="s">
        <v>5604</v>
      </c>
      <c r="C9290" s="93" t="s">
        <v>1421</v>
      </c>
      <c r="G9290" s="95">
        <v>0</v>
      </c>
      <c r="H9290" s="93" t="s">
        <v>8976</v>
      </c>
      <c r="I9290" s="93" t="s">
        <v>23899</v>
      </c>
      <c r="J9290" s="93" t="s">
        <v>20852</v>
      </c>
      <c r="K9290" s="93" t="s">
        <v>8994</v>
      </c>
      <c r="L9290" s="14">
        <f>AND(vyberHrace&lt;&gt;"",ISNUMBER(SEARCH(vyberHrace,$B9290)))</f>
      </c>
      <c r="M9290" s="14">
        <f>AND($I9290=MID(kododd,1,2),$J9290=MID(kododd,3,3))</f>
      </c>
    </row>
    <row r="9291">
      <c r="A9291" s="95">
        <v>57612</v>
      </c>
      <c r="B9291" s="93" t="s">
        <v>22187</v>
      </c>
      <c r="C9291" s="93" t="s">
        <v>1422</v>
      </c>
      <c r="D9291" s="95">
        <v>1936</v>
      </c>
      <c r="E9291" s="95">
        <v>1972</v>
      </c>
      <c r="F9291" s="95">
        <v>23768428</v>
      </c>
      <c r="G9291" s="95">
        <v>250</v>
      </c>
      <c r="H9291" s="93" t="s">
        <v>8976</v>
      </c>
      <c r="I9291" s="93" t="s">
        <v>23899</v>
      </c>
      <c r="J9291" s="93" t="s">
        <v>20844</v>
      </c>
      <c r="K9291" s="93" t="s">
        <v>9952</v>
      </c>
      <c r="L9291" s="14">
        <f>AND(vyberHrace&lt;&gt;"",ISNUMBER(SEARCH(vyberHrace,$B9291)))</f>
      </c>
      <c r="M9291" s="14">
        <f>AND($I9291=MID(kododd,1,2),$J9291=MID(kododd,3,3))</f>
      </c>
    </row>
    <row r="9292">
      <c r="A9292" s="95">
        <v>57613</v>
      </c>
      <c r="B9292" s="93" t="s">
        <v>22188</v>
      </c>
      <c r="C9292" s="93" t="s">
        <v>1422</v>
      </c>
      <c r="D9292" s="95">
        <v>1920</v>
      </c>
      <c r="E9292" s="95">
        <v>1988</v>
      </c>
      <c r="F9292" s="95">
        <v>23768436</v>
      </c>
      <c r="G9292" s="95">
        <v>250</v>
      </c>
      <c r="H9292" s="93" t="s">
        <v>8976</v>
      </c>
      <c r="I9292" s="93" t="s">
        <v>23899</v>
      </c>
      <c r="J9292" s="93" t="s">
        <v>20844</v>
      </c>
      <c r="K9292" s="93" t="s">
        <v>9952</v>
      </c>
      <c r="L9292" s="14">
        <f>AND(vyberHrace&lt;&gt;"",ISNUMBER(SEARCH(vyberHrace,$B9292)))</f>
      </c>
      <c r="M9292" s="14">
        <f>AND($I9292=MID(kododd,1,2),$J9292=MID(kododd,3,3))</f>
      </c>
    </row>
    <row r="9293">
      <c r="A9293" s="95">
        <v>34529</v>
      </c>
      <c r="B9293" s="93" t="s">
        <v>5628</v>
      </c>
      <c r="C9293" s="93" t="s">
        <v>1454</v>
      </c>
      <c r="D9293" s="95">
        <v>1986</v>
      </c>
      <c r="E9293" s="95">
        <v>1995</v>
      </c>
      <c r="F9293" s="95">
        <v>351849</v>
      </c>
      <c r="G9293" s="95">
        <v>250</v>
      </c>
      <c r="H9293" s="93" t="s">
        <v>8976</v>
      </c>
      <c r="I9293" s="93" t="s">
        <v>23899</v>
      </c>
      <c r="J9293" s="93" t="s">
        <v>20843</v>
      </c>
      <c r="K9293" s="93" t="s">
        <v>5594</v>
      </c>
      <c r="L9293" s="14">
        <f>AND(vyberHrace&lt;&gt;"",ISNUMBER(SEARCH(vyberHrace,$B9293)))</f>
      </c>
      <c r="M9293" s="14">
        <f>AND($I9293=MID(kododd,1,2),$J9293=MID(kododd,3,3))</f>
      </c>
    </row>
    <row r="9294">
      <c r="A9294" s="95">
        <v>60560</v>
      </c>
      <c r="B9294" s="93" t="s">
        <v>26985</v>
      </c>
      <c r="C9294" s="93" t="s">
        <v>1450</v>
      </c>
      <c r="F9294" s="95">
        <v>23791365</v>
      </c>
      <c r="G9294" s="95">
        <v>250</v>
      </c>
      <c r="H9294" s="93" t="s">
        <v>8976</v>
      </c>
      <c r="I9294" s="93" t="s">
        <v>23899</v>
      </c>
      <c r="J9294" s="93" t="s">
        <v>20993</v>
      </c>
      <c r="K9294" s="93" t="s">
        <v>2219</v>
      </c>
      <c r="L9294" s="14">
        <f>AND(vyberHrace&lt;&gt;"",ISNUMBER(SEARCH(vyberHrace,$B9294)))</f>
      </c>
      <c r="M9294" s="14">
        <f>AND($I9294=MID(kododd,1,2),$J9294=MID(kododd,3,3))</f>
      </c>
    </row>
    <row r="9295">
      <c r="A9295" s="95">
        <v>61104</v>
      </c>
      <c r="B9295" s="93" t="s">
        <v>27380</v>
      </c>
      <c r="C9295" s="93" t="s">
        <v>1412</v>
      </c>
      <c r="G9295" s="95">
        <v>0</v>
      </c>
      <c r="H9295" s="93" t="s">
        <v>8976</v>
      </c>
      <c r="I9295" s="93" t="s">
        <v>23899</v>
      </c>
      <c r="J9295" s="93" t="s">
        <v>20891</v>
      </c>
      <c r="K9295" s="93" t="s">
        <v>2017</v>
      </c>
      <c r="L9295" s="14">
        <f>AND(vyberHrace&lt;&gt;"",ISNUMBER(SEARCH(vyberHrace,$B9295)))</f>
      </c>
      <c r="M9295" s="14">
        <f>AND($I9295=MID(kododd,1,2),$J9295=MID(kododd,3,3))</f>
      </c>
    </row>
    <row r="9296">
      <c r="A9296" s="95">
        <v>28211</v>
      </c>
      <c r="B9296" s="93" t="s">
        <v>2016</v>
      </c>
      <c r="C9296" s="93" t="s">
        <v>1475</v>
      </c>
      <c r="D9296" s="95">
        <v>1862</v>
      </c>
      <c r="E9296" s="95">
        <v>1921</v>
      </c>
      <c r="F9296" s="95">
        <v>304840</v>
      </c>
      <c r="G9296" s="95">
        <v>0</v>
      </c>
      <c r="H9296" s="93" t="s">
        <v>8976</v>
      </c>
      <c r="I9296" s="93" t="s">
        <v>23899</v>
      </c>
      <c r="J9296" s="93" t="s">
        <v>20891</v>
      </c>
      <c r="K9296" s="93" t="s">
        <v>2017</v>
      </c>
      <c r="L9296" s="14">
        <f>AND(vyberHrace&lt;&gt;"",ISNUMBER(SEARCH(vyberHrace,$B9296)))</f>
      </c>
      <c r="M9296" s="14">
        <f>AND($I9296=MID(kododd,1,2),$J9296=MID(kododd,3,3))</f>
      </c>
    </row>
    <row r="9297">
      <c r="A9297" s="95">
        <v>29377</v>
      </c>
      <c r="B9297" s="93" t="s">
        <v>2018</v>
      </c>
      <c r="C9297" s="93" t="s">
        <v>1463</v>
      </c>
      <c r="D9297" s="95">
        <v>1275</v>
      </c>
      <c r="E9297" s="95">
        <v>1492</v>
      </c>
      <c r="F9297" s="95">
        <v>352101</v>
      </c>
      <c r="G9297" s="95">
        <v>250</v>
      </c>
      <c r="H9297" s="93" t="s">
        <v>8976</v>
      </c>
      <c r="I9297" s="93" t="s">
        <v>23899</v>
      </c>
      <c r="J9297" s="93" t="s">
        <v>20891</v>
      </c>
      <c r="K9297" s="93" t="s">
        <v>2017</v>
      </c>
      <c r="L9297" s="14">
        <f>AND(vyberHrace&lt;&gt;"",ISNUMBER(SEARCH(vyberHrace,$B9297)))</f>
      </c>
      <c r="M9297" s="14">
        <f>AND($I9297=MID(kododd,1,2),$J9297=MID(kododd,3,3))</f>
      </c>
    </row>
    <row r="9298">
      <c r="A9298" s="95">
        <v>63437</v>
      </c>
      <c r="B9298" s="93" t="s">
        <v>29038</v>
      </c>
      <c r="C9298" s="93" t="s">
        <v>1442</v>
      </c>
      <c r="G9298" s="95">
        <v>250</v>
      </c>
      <c r="H9298" s="93" t="s">
        <v>8976</v>
      </c>
      <c r="I9298" s="93" t="s">
        <v>23899</v>
      </c>
      <c r="J9298" s="93" t="s">
        <v>20922</v>
      </c>
      <c r="K9298" s="93" t="s">
        <v>11232</v>
      </c>
      <c r="L9298" s="14">
        <f>AND(vyberHrace&lt;&gt;"",ISNUMBER(SEARCH(vyberHrace,$B9298)))</f>
      </c>
      <c r="M9298" s="14">
        <f>AND($I9298=MID(kododd,1,2),$J9298=MID(kododd,3,3))</f>
      </c>
    </row>
    <row r="9299">
      <c r="A9299" s="95">
        <v>60768</v>
      </c>
      <c r="B9299" s="93" t="s">
        <v>27165</v>
      </c>
      <c r="C9299" s="93" t="s">
        <v>1412</v>
      </c>
      <c r="F9299" s="95">
        <v>23797916</v>
      </c>
      <c r="G9299" s="95">
        <v>0</v>
      </c>
      <c r="H9299" s="93" t="s">
        <v>8976</v>
      </c>
      <c r="I9299" s="93" t="s">
        <v>23899</v>
      </c>
      <c r="J9299" s="93" t="s">
        <v>20860</v>
      </c>
      <c r="K9299" s="93" t="s">
        <v>5552</v>
      </c>
      <c r="L9299" s="14">
        <f>AND(vyberHrace&lt;&gt;"",ISNUMBER(SEARCH(vyberHrace,$B9299)))</f>
      </c>
      <c r="M9299" s="14">
        <f>AND($I9299=MID(kododd,1,2),$J9299=MID(kododd,3,3))</f>
      </c>
    </row>
    <row r="9300">
      <c r="A9300" s="95">
        <v>51236</v>
      </c>
      <c r="B9300" s="93" t="s">
        <v>2223</v>
      </c>
      <c r="C9300" s="93" t="s">
        <v>1410</v>
      </c>
      <c r="D9300" s="95">
        <v>1170</v>
      </c>
      <c r="E9300" s="95">
        <v>1706</v>
      </c>
      <c r="F9300" s="95">
        <v>23736232</v>
      </c>
      <c r="G9300" s="95">
        <v>250</v>
      </c>
      <c r="H9300" s="93" t="s">
        <v>8976</v>
      </c>
      <c r="I9300" s="93" t="s">
        <v>23899</v>
      </c>
      <c r="J9300" s="93" t="s">
        <v>20852</v>
      </c>
      <c r="K9300" s="93" t="s">
        <v>8994</v>
      </c>
      <c r="L9300" s="14">
        <f>AND(vyberHrace&lt;&gt;"",ISNUMBER(SEARCH(vyberHrace,$B9300)))</f>
      </c>
      <c r="M9300" s="14">
        <f>AND($I9300=MID(kododd,1,2),$J9300=MID(kododd,3,3))</f>
      </c>
    </row>
    <row r="9301">
      <c r="A9301" s="95">
        <v>37309</v>
      </c>
      <c r="B9301" s="93" t="s">
        <v>11230</v>
      </c>
      <c r="C9301" s="93" t="s">
        <v>1419</v>
      </c>
      <c r="D9301" s="95">
        <v>1955</v>
      </c>
      <c r="E9301" s="95">
        <v>2000</v>
      </c>
      <c r="F9301" s="95">
        <v>380954</v>
      </c>
      <c r="G9301" s="95">
        <v>250</v>
      </c>
      <c r="H9301" s="93" t="s">
        <v>8976</v>
      </c>
      <c r="I9301" s="93" t="s">
        <v>23899</v>
      </c>
      <c r="J9301" s="93" t="s">
        <v>20852</v>
      </c>
      <c r="K9301" s="93" t="s">
        <v>8994</v>
      </c>
      <c r="L9301" s="14">
        <f>AND(vyberHrace&lt;&gt;"",ISNUMBER(SEARCH(vyberHrace,$B9301)))</f>
      </c>
      <c r="M9301" s="14">
        <f>AND($I9301=MID(kododd,1,2),$J9301=MID(kododd,3,3))</f>
      </c>
    </row>
    <row r="9302">
      <c r="A9302" s="95">
        <v>9556</v>
      </c>
      <c r="B9302" s="93" t="s">
        <v>11231</v>
      </c>
      <c r="C9302" s="93" t="s">
        <v>1434</v>
      </c>
      <c r="D9302" s="95">
        <v>2271</v>
      </c>
      <c r="E9302" s="95">
        <v>2277</v>
      </c>
      <c r="F9302" s="95">
        <v>315451</v>
      </c>
      <c r="G9302" s="95">
        <v>250</v>
      </c>
      <c r="H9302" s="93" t="s">
        <v>8976</v>
      </c>
      <c r="I9302" s="93" t="s">
        <v>23899</v>
      </c>
      <c r="J9302" s="93" t="s">
        <v>20922</v>
      </c>
      <c r="K9302" s="93" t="s">
        <v>11232</v>
      </c>
      <c r="L9302" s="14">
        <f>AND(vyberHrace&lt;&gt;"",ISNUMBER(SEARCH(vyberHrace,$B9302)))</f>
      </c>
      <c r="M9302" s="14">
        <f>AND($I9302=MID(kododd,1,2),$J9302=MID(kododd,3,3))</f>
      </c>
    </row>
    <row r="9303">
      <c r="A9303" s="95">
        <v>8297</v>
      </c>
      <c r="B9303" s="93" t="s">
        <v>11233</v>
      </c>
      <c r="C9303" s="93" t="s">
        <v>1407</v>
      </c>
      <c r="D9303" s="95">
        <v>1918</v>
      </c>
      <c r="E9303" s="95">
        <v>1946</v>
      </c>
      <c r="F9303" s="95">
        <v>313785</v>
      </c>
      <c r="G9303" s="95">
        <v>250</v>
      </c>
      <c r="H9303" s="93" t="s">
        <v>8976</v>
      </c>
      <c r="I9303" s="93" t="s">
        <v>23899</v>
      </c>
      <c r="J9303" s="93" t="s">
        <v>20922</v>
      </c>
      <c r="K9303" s="93" t="s">
        <v>11232</v>
      </c>
      <c r="L9303" s="14">
        <f>AND(vyberHrace&lt;&gt;"",ISNUMBER(SEARCH(vyberHrace,$B9303)))</f>
      </c>
      <c r="M9303" s="14">
        <f>AND($I9303=MID(kododd,1,2),$J9303=MID(kododd,3,3))</f>
      </c>
    </row>
    <row r="9304">
      <c r="A9304" s="95">
        <v>10097</v>
      </c>
      <c r="B9304" s="93" t="s">
        <v>11234</v>
      </c>
      <c r="C9304" s="93" t="s">
        <v>1443</v>
      </c>
      <c r="D9304" s="95">
        <v>1307</v>
      </c>
      <c r="G9304" s="95">
        <v>0</v>
      </c>
      <c r="H9304" s="93" t="s">
        <v>8976</v>
      </c>
      <c r="I9304" s="93" t="s">
        <v>23899</v>
      </c>
      <c r="J9304" s="93" t="s">
        <v>20922</v>
      </c>
      <c r="K9304" s="93" t="s">
        <v>11232</v>
      </c>
      <c r="L9304" s="14">
        <f>AND(vyberHrace&lt;&gt;"",ISNUMBER(SEARCH(vyberHrace,$B9304)))</f>
      </c>
      <c r="M9304" s="14">
        <f>AND($I9304=MID(kododd,1,2),$J9304=MID(kododd,3,3))</f>
      </c>
    </row>
    <row r="9305">
      <c r="A9305" s="95">
        <v>39828</v>
      </c>
      <c r="B9305" s="93" t="s">
        <v>11235</v>
      </c>
      <c r="C9305" s="93" t="s">
        <v>1410</v>
      </c>
      <c r="F9305" s="95">
        <v>389862</v>
      </c>
      <c r="G9305" s="95">
        <v>0</v>
      </c>
      <c r="H9305" s="93" t="s">
        <v>8976</v>
      </c>
      <c r="I9305" s="93" t="s">
        <v>23899</v>
      </c>
      <c r="J9305" s="93" t="s">
        <v>20852</v>
      </c>
      <c r="K9305" s="93" t="s">
        <v>8994</v>
      </c>
      <c r="L9305" s="14">
        <f>AND(vyberHrace&lt;&gt;"",ISNUMBER(SEARCH(vyberHrace,$B9305)))</f>
      </c>
      <c r="M9305" s="14">
        <f>AND($I9305=MID(kododd,1,2),$J9305=MID(kododd,3,3))</f>
      </c>
    </row>
    <row r="9306">
      <c r="A9306" s="95">
        <v>44843</v>
      </c>
      <c r="B9306" s="93" t="s">
        <v>11244</v>
      </c>
      <c r="C9306" s="93" t="s">
        <v>1399</v>
      </c>
      <c r="G9306" s="95">
        <v>0</v>
      </c>
      <c r="H9306" s="93" t="s">
        <v>8976</v>
      </c>
      <c r="I9306" s="93" t="s">
        <v>23899</v>
      </c>
      <c r="J9306" s="93" t="s">
        <v>20852</v>
      </c>
      <c r="K9306" s="93" t="s">
        <v>8994</v>
      </c>
      <c r="L9306" s="14">
        <f>AND(vyberHrace&lt;&gt;"",ISNUMBER(SEARCH(vyberHrace,$B9306)))</f>
      </c>
      <c r="M9306" s="14">
        <f>AND($I9306=MID(kododd,1,2),$J9306=MID(kododd,3,3))</f>
      </c>
    </row>
    <row r="9307">
      <c r="A9307" s="95">
        <v>4016</v>
      </c>
      <c r="B9307" s="93" t="s">
        <v>11246</v>
      </c>
      <c r="C9307" s="93" t="s">
        <v>1407</v>
      </c>
      <c r="D9307" s="95">
        <v>1934</v>
      </c>
      <c r="G9307" s="95">
        <v>0</v>
      </c>
      <c r="H9307" s="93" t="s">
        <v>8976</v>
      </c>
      <c r="I9307" s="93" t="s">
        <v>23899</v>
      </c>
      <c r="J9307" s="93" t="s">
        <v>20852</v>
      </c>
      <c r="K9307" s="93" t="s">
        <v>8994</v>
      </c>
      <c r="L9307" s="14">
        <f>AND(vyberHrace&lt;&gt;"",ISNUMBER(SEARCH(vyberHrace,$B9307)))</f>
      </c>
      <c r="M9307" s="14">
        <f>AND($I9307=MID(kododd,1,2),$J9307=MID(kododd,3,3))</f>
      </c>
    </row>
    <row r="9308">
      <c r="A9308" s="95">
        <v>59187</v>
      </c>
      <c r="B9308" s="93" t="s">
        <v>25619</v>
      </c>
      <c r="C9308" s="93" t="s">
        <v>1462</v>
      </c>
      <c r="F9308" s="95">
        <v>23781963</v>
      </c>
      <c r="G9308" s="95">
        <v>0</v>
      </c>
      <c r="H9308" s="93" t="s">
        <v>8976</v>
      </c>
      <c r="I9308" s="93" t="s">
        <v>23899</v>
      </c>
      <c r="J9308" s="93" t="s">
        <v>20849</v>
      </c>
      <c r="K9308" s="93" t="s">
        <v>1593</v>
      </c>
      <c r="L9308" s="14">
        <f>AND(vyberHrace&lt;&gt;"",ISNUMBER(SEARCH(vyberHrace,$B9308)))</f>
      </c>
      <c r="M9308" s="14">
        <f>AND($I9308=MID(kododd,1,2),$J9308=MID(kododd,3,3))</f>
      </c>
    </row>
    <row r="9309">
      <c r="A9309" s="95">
        <v>33306</v>
      </c>
      <c r="B9309" s="93" t="s">
        <v>11251</v>
      </c>
      <c r="C9309" s="93" t="s">
        <v>1401</v>
      </c>
      <c r="D9309" s="95">
        <v>1527</v>
      </c>
      <c r="E9309" s="95">
        <v>1694</v>
      </c>
      <c r="F9309" s="95">
        <v>351857</v>
      </c>
      <c r="G9309" s="95">
        <v>250</v>
      </c>
      <c r="H9309" s="93" t="s">
        <v>8976</v>
      </c>
      <c r="I9309" s="93" t="s">
        <v>23899</v>
      </c>
      <c r="J9309" s="93" t="s">
        <v>20894</v>
      </c>
      <c r="K9309" s="93" t="s">
        <v>5558</v>
      </c>
      <c r="L9309" s="14">
        <f>AND(vyberHrace&lt;&gt;"",ISNUMBER(SEARCH(vyberHrace,$B9309)))</f>
      </c>
      <c r="M9309" s="14">
        <f>AND($I9309=MID(kododd,1,2),$J9309=MID(kododd,3,3))</f>
      </c>
    </row>
    <row r="9310">
      <c r="A9310" s="95">
        <v>59157</v>
      </c>
      <c r="B9310" s="93" t="s">
        <v>25593</v>
      </c>
      <c r="C9310" s="93" t="s">
        <v>1424</v>
      </c>
      <c r="G9310" s="95">
        <v>250</v>
      </c>
      <c r="H9310" s="93" t="s">
        <v>8976</v>
      </c>
      <c r="I9310" s="93" t="s">
        <v>23899</v>
      </c>
      <c r="J9310" s="93" t="s">
        <v>20843</v>
      </c>
      <c r="K9310" s="93" t="s">
        <v>5594</v>
      </c>
      <c r="L9310" s="14">
        <f>AND(vyberHrace&lt;&gt;"",ISNUMBER(SEARCH(vyberHrace,$B9310)))</f>
      </c>
      <c r="M9310" s="14">
        <f>AND($I9310=MID(kododd,1,2),$J9310=MID(kododd,3,3))</f>
      </c>
    </row>
    <row r="9311">
      <c r="A9311" s="95">
        <v>44583</v>
      </c>
      <c r="B9311" s="93" t="s">
        <v>4897</v>
      </c>
      <c r="C9311" s="93" t="s">
        <v>1402</v>
      </c>
      <c r="G9311" s="95">
        <v>0</v>
      </c>
      <c r="H9311" s="93" t="s">
        <v>8976</v>
      </c>
      <c r="I9311" s="93" t="s">
        <v>23899</v>
      </c>
      <c r="J9311" s="93" t="s">
        <v>20852</v>
      </c>
      <c r="K9311" s="93" t="s">
        <v>8994</v>
      </c>
      <c r="L9311" s="14">
        <f>AND(vyberHrace&lt;&gt;"",ISNUMBER(SEARCH(vyberHrace,$B9311)))</f>
      </c>
      <c r="M9311" s="14">
        <f>AND($I9311=MID(kododd,1,2),$J9311=MID(kododd,3,3))</f>
      </c>
    </row>
    <row r="9312">
      <c r="A9312" s="95">
        <v>36398</v>
      </c>
      <c r="B9312" s="93" t="s">
        <v>4942</v>
      </c>
      <c r="C9312" s="93" t="s">
        <v>1448</v>
      </c>
      <c r="G9312" s="95">
        <v>0</v>
      </c>
      <c r="H9312" s="93" t="s">
        <v>8976</v>
      </c>
      <c r="I9312" s="93" t="s">
        <v>23899</v>
      </c>
      <c r="J9312" s="93" t="s">
        <v>20852</v>
      </c>
      <c r="K9312" s="93" t="s">
        <v>8994</v>
      </c>
      <c r="L9312" s="14">
        <f>AND(vyberHrace&lt;&gt;"",ISNUMBER(SEARCH(vyberHrace,$B9312)))</f>
      </c>
      <c r="M9312" s="14">
        <f>AND($I9312=MID(kododd,1,2),$J9312=MID(kododd,3,3))</f>
      </c>
    </row>
    <row r="9313">
      <c r="A9313" s="95">
        <v>52640</v>
      </c>
      <c r="B9313" s="93" t="s">
        <v>1607</v>
      </c>
      <c r="C9313" s="93" t="s">
        <v>1422</v>
      </c>
      <c r="G9313" s="95">
        <v>0</v>
      </c>
      <c r="H9313" s="93" t="s">
        <v>8976</v>
      </c>
      <c r="I9313" s="93" t="s">
        <v>23899</v>
      </c>
      <c r="J9313" s="93" t="s">
        <v>20950</v>
      </c>
      <c r="K9313" s="93" t="s">
        <v>5563</v>
      </c>
      <c r="L9313" s="14">
        <f>AND(vyberHrace&lt;&gt;"",ISNUMBER(SEARCH(vyberHrace,$B9313)))</f>
      </c>
      <c r="M9313" s="14">
        <f>AND($I9313=MID(kododd,1,2),$J9313=MID(kododd,3,3))</f>
      </c>
    </row>
    <row r="9314">
      <c r="A9314" s="95">
        <v>18457</v>
      </c>
      <c r="B9314" s="93" t="s">
        <v>5075</v>
      </c>
      <c r="C9314" s="93" t="s">
        <v>1475</v>
      </c>
      <c r="D9314" s="95">
        <v>1865</v>
      </c>
      <c r="E9314" s="95">
        <v>1885</v>
      </c>
      <c r="F9314" s="95">
        <v>315630</v>
      </c>
      <c r="G9314" s="95">
        <v>0</v>
      </c>
      <c r="H9314" s="93" t="s">
        <v>8976</v>
      </c>
      <c r="I9314" s="93" t="s">
        <v>23899</v>
      </c>
      <c r="J9314" s="93" t="s">
        <v>20852</v>
      </c>
      <c r="K9314" s="93" t="s">
        <v>8994</v>
      </c>
      <c r="L9314" s="14">
        <f>AND(vyberHrace&lt;&gt;"",ISNUMBER(SEARCH(vyberHrace,$B9314)))</f>
      </c>
      <c r="M9314" s="14">
        <f>AND($I9314=MID(kododd,1,2),$J9314=MID(kododd,3,3))</f>
      </c>
    </row>
    <row r="9315">
      <c r="A9315" s="95">
        <v>35928</v>
      </c>
      <c r="B9315" s="93" t="s">
        <v>5081</v>
      </c>
      <c r="C9315" s="93" t="s">
        <v>1421</v>
      </c>
      <c r="D9315" s="95">
        <v>1973</v>
      </c>
      <c r="E9315" s="95">
        <v>1980</v>
      </c>
      <c r="F9315" s="95">
        <v>361453</v>
      </c>
      <c r="G9315" s="95">
        <v>250</v>
      </c>
      <c r="H9315" s="93" t="s">
        <v>8976</v>
      </c>
      <c r="I9315" s="93" t="s">
        <v>23899</v>
      </c>
      <c r="J9315" s="93" t="s">
        <v>20907</v>
      </c>
      <c r="K9315" s="93" t="s">
        <v>4887</v>
      </c>
      <c r="L9315" s="14">
        <f>AND(vyberHrace&lt;&gt;"",ISNUMBER(SEARCH(vyberHrace,$B9315)))</f>
      </c>
      <c r="M9315" s="14">
        <f>AND($I9315=MID(kododd,1,2),$J9315=MID(kododd,3,3))</f>
      </c>
    </row>
    <row r="9316">
      <c r="A9316" s="95">
        <v>44584</v>
      </c>
      <c r="B9316" s="93" t="s">
        <v>5082</v>
      </c>
      <c r="C9316" s="93" t="s">
        <v>1402</v>
      </c>
      <c r="G9316" s="95">
        <v>0</v>
      </c>
      <c r="H9316" s="93" t="s">
        <v>8976</v>
      </c>
      <c r="I9316" s="93" t="s">
        <v>23899</v>
      </c>
      <c r="J9316" s="93" t="s">
        <v>20852</v>
      </c>
      <c r="K9316" s="93" t="s">
        <v>8994</v>
      </c>
      <c r="L9316" s="14">
        <f>AND(vyberHrace&lt;&gt;"",ISNUMBER(SEARCH(vyberHrace,$B9316)))</f>
      </c>
      <c r="M9316" s="14">
        <f>AND($I9316=MID(kododd,1,2),$J9316=MID(kododd,3,3))</f>
      </c>
    </row>
    <row r="9317">
      <c r="A9317" s="95">
        <v>56716</v>
      </c>
      <c r="B9317" s="93" t="s">
        <v>22217</v>
      </c>
      <c r="C9317" s="93" t="s">
        <v>1406</v>
      </c>
      <c r="D9317" s="95">
        <v>1400</v>
      </c>
      <c r="E9317" s="95">
        <v>1526</v>
      </c>
      <c r="F9317" s="95">
        <v>23773588</v>
      </c>
      <c r="G9317" s="95">
        <v>250</v>
      </c>
      <c r="H9317" s="93" t="s">
        <v>8976</v>
      </c>
      <c r="I9317" s="93" t="s">
        <v>23899</v>
      </c>
      <c r="J9317" s="93" t="s">
        <v>20993</v>
      </c>
      <c r="K9317" s="93" t="s">
        <v>2219</v>
      </c>
      <c r="L9317" s="14">
        <f>AND(vyberHrace&lt;&gt;"",ISNUMBER(SEARCH(vyberHrace,$B9317)))</f>
      </c>
      <c r="M9317" s="14">
        <f>AND($I9317=MID(kododd,1,2),$J9317=MID(kododd,3,3))</f>
      </c>
    </row>
    <row r="9318">
      <c r="A9318" s="95">
        <v>38715</v>
      </c>
      <c r="B9318" s="93" t="s">
        <v>5110</v>
      </c>
      <c r="C9318" s="93" t="s">
        <v>1428</v>
      </c>
      <c r="D9318" s="95">
        <v>1310</v>
      </c>
      <c r="E9318" s="95">
        <v>1547</v>
      </c>
      <c r="F9318" s="95">
        <v>371009</v>
      </c>
      <c r="G9318" s="95">
        <v>250</v>
      </c>
      <c r="H9318" s="93" t="s">
        <v>8976</v>
      </c>
      <c r="I9318" s="93" t="s">
        <v>23899</v>
      </c>
      <c r="J9318" s="93" t="s">
        <v>20912</v>
      </c>
      <c r="K9318" s="93" t="s">
        <v>1497</v>
      </c>
      <c r="L9318" s="14">
        <f>AND(vyberHrace&lt;&gt;"",ISNUMBER(SEARCH(vyberHrace,$B9318)))</f>
      </c>
      <c r="M9318" s="14">
        <f>AND($I9318=MID(kododd,1,2),$J9318=MID(kododd,3,3))</f>
      </c>
    </row>
    <row r="9319">
      <c r="A9319" s="95">
        <v>63866</v>
      </c>
      <c r="B9319" s="93" t="s">
        <v>29988</v>
      </c>
      <c r="C9319" s="93" t="s">
        <v>1411</v>
      </c>
      <c r="G9319" s="95">
        <v>250</v>
      </c>
      <c r="H9319" s="93" t="s">
        <v>8976</v>
      </c>
      <c r="I9319" s="93" t="s">
        <v>23899</v>
      </c>
      <c r="J9319" s="93" t="s">
        <v>20993</v>
      </c>
      <c r="K9319" s="93" t="s">
        <v>2219</v>
      </c>
      <c r="L9319" s="14">
        <f>AND(vyberHrace&lt;&gt;"",ISNUMBER(SEARCH(vyberHrace,$B9319)))</f>
      </c>
      <c r="M9319" s="14">
        <f>AND($I9319=MID(kododd,1,2),$J9319=MID(kododd,3,3))</f>
      </c>
    </row>
    <row r="9320">
      <c r="A9320" s="95">
        <v>45701</v>
      </c>
      <c r="B9320" s="93" t="s">
        <v>5135</v>
      </c>
      <c r="C9320" s="93" t="s">
        <v>3255</v>
      </c>
      <c r="G9320" s="95">
        <v>0</v>
      </c>
      <c r="H9320" s="93" t="s">
        <v>8976</v>
      </c>
      <c r="I9320" s="93" t="s">
        <v>23899</v>
      </c>
      <c r="J9320" s="93" t="s">
        <v>20950</v>
      </c>
      <c r="K9320" s="93" t="s">
        <v>5563</v>
      </c>
      <c r="L9320" s="14">
        <f>AND(vyberHrace&lt;&gt;"",ISNUMBER(SEARCH(vyberHrace,$B9320)))</f>
      </c>
      <c r="M9320" s="14">
        <f>AND($I9320=MID(kododd,1,2),$J9320=MID(kododd,3,3))</f>
      </c>
    </row>
    <row r="9321">
      <c r="A9321" s="95">
        <v>36399</v>
      </c>
      <c r="B9321" s="93" t="s">
        <v>5140</v>
      </c>
      <c r="C9321" s="93" t="s">
        <v>1438</v>
      </c>
      <c r="G9321" s="95">
        <v>0</v>
      </c>
      <c r="H9321" s="93" t="s">
        <v>8976</v>
      </c>
      <c r="I9321" s="93" t="s">
        <v>23899</v>
      </c>
      <c r="J9321" s="93" t="s">
        <v>20852</v>
      </c>
      <c r="K9321" s="93" t="s">
        <v>8994</v>
      </c>
      <c r="L9321" s="14">
        <f>AND(vyberHrace&lt;&gt;"",ISNUMBER(SEARCH(vyberHrace,$B9321)))</f>
      </c>
      <c r="M9321" s="14">
        <f>AND($I9321=MID(kododd,1,2),$J9321=MID(kododd,3,3))</f>
      </c>
    </row>
    <row r="9322">
      <c r="A9322" s="95">
        <v>5747</v>
      </c>
      <c r="B9322" s="93" t="s">
        <v>5141</v>
      </c>
      <c r="C9322" s="93" t="s">
        <v>1407</v>
      </c>
      <c r="D9322" s="95">
        <v>1781</v>
      </c>
      <c r="E9322" s="95">
        <v>1884</v>
      </c>
      <c r="F9322" s="95">
        <v>309915</v>
      </c>
      <c r="G9322" s="95">
        <v>0</v>
      </c>
      <c r="H9322" s="93" t="s">
        <v>8976</v>
      </c>
      <c r="I9322" s="93" t="s">
        <v>23899</v>
      </c>
      <c r="J9322" s="93" t="s">
        <v>20852</v>
      </c>
      <c r="K9322" s="93" t="s">
        <v>8994</v>
      </c>
      <c r="L9322" s="14">
        <f>AND(vyberHrace&lt;&gt;"",ISNUMBER(SEARCH(vyberHrace,$B9322)))</f>
      </c>
      <c r="M9322" s="14">
        <f>AND($I9322=MID(kododd,1,2),$J9322=MID(kododd,3,3))</f>
      </c>
    </row>
    <row r="9323">
      <c r="A9323" s="95">
        <v>60836</v>
      </c>
      <c r="B9323" s="93" t="s">
        <v>5162</v>
      </c>
      <c r="C9323" s="93" t="s">
        <v>1434</v>
      </c>
      <c r="D9323" s="95">
        <v>1372</v>
      </c>
      <c r="E9323" s="95">
        <v>1686</v>
      </c>
      <c r="F9323" s="95">
        <v>23797754</v>
      </c>
      <c r="G9323" s="95">
        <v>250</v>
      </c>
      <c r="H9323" s="93" t="s">
        <v>8976</v>
      </c>
      <c r="I9323" s="93" t="s">
        <v>23899</v>
      </c>
      <c r="J9323" s="93" t="s">
        <v>20872</v>
      </c>
      <c r="K9323" s="93" t="s">
        <v>8989</v>
      </c>
      <c r="L9323" s="14">
        <f>AND(vyberHrace&lt;&gt;"",ISNUMBER(SEARCH(vyberHrace,$B9323)))</f>
      </c>
      <c r="M9323" s="14">
        <f>AND($I9323=MID(kododd,1,2),$J9323=MID(kododd,3,3))</f>
      </c>
    </row>
    <row r="9324">
      <c r="A9324" s="95">
        <v>33996</v>
      </c>
      <c r="B9324" s="93" t="s">
        <v>5163</v>
      </c>
      <c r="C9324" s="93" t="s">
        <v>1421</v>
      </c>
      <c r="D9324" s="95">
        <v>1837</v>
      </c>
      <c r="E9324" s="95">
        <v>1898</v>
      </c>
      <c r="F9324" s="95">
        <v>368377</v>
      </c>
      <c r="G9324" s="95">
        <v>250</v>
      </c>
      <c r="H9324" s="93" t="s">
        <v>8976</v>
      </c>
      <c r="I9324" s="93" t="s">
        <v>23899</v>
      </c>
      <c r="J9324" s="93" t="s">
        <v>20844</v>
      </c>
      <c r="K9324" s="93" t="s">
        <v>9952</v>
      </c>
      <c r="L9324" s="14">
        <f>AND(vyberHrace&lt;&gt;"",ISNUMBER(SEARCH(vyberHrace,$B9324)))</f>
      </c>
      <c r="M9324" s="14">
        <f>AND($I9324=MID(kododd,1,2),$J9324=MID(kododd,3,3))</f>
      </c>
    </row>
    <row r="9325">
      <c r="A9325" s="95">
        <v>15148</v>
      </c>
      <c r="B9325" s="93" t="s">
        <v>5164</v>
      </c>
      <c r="C9325" s="93" t="s">
        <v>1465</v>
      </c>
      <c r="D9325" s="95">
        <v>1728</v>
      </c>
      <c r="E9325" s="95">
        <v>1834</v>
      </c>
      <c r="F9325" s="95">
        <v>328120</v>
      </c>
      <c r="G9325" s="95">
        <v>250</v>
      </c>
      <c r="H9325" s="93" t="s">
        <v>8976</v>
      </c>
      <c r="I9325" s="93" t="s">
        <v>23899</v>
      </c>
      <c r="J9325" s="93" t="s">
        <v>20964</v>
      </c>
      <c r="K9325" s="93" t="s">
        <v>5165</v>
      </c>
      <c r="L9325" s="14">
        <f>AND(vyberHrace&lt;&gt;"",ISNUMBER(SEARCH(vyberHrace,$B9325)))</f>
      </c>
      <c r="M9325" s="14">
        <f>AND($I9325=MID(kododd,1,2),$J9325=MID(kododd,3,3))</f>
      </c>
    </row>
    <row r="9326">
      <c r="A9326" s="95">
        <v>30172</v>
      </c>
      <c r="B9326" s="93" t="s">
        <v>5166</v>
      </c>
      <c r="C9326" s="93" t="s">
        <v>1454</v>
      </c>
      <c r="G9326" s="95">
        <v>0</v>
      </c>
      <c r="H9326" s="93" t="s">
        <v>8976</v>
      </c>
      <c r="I9326" s="93" t="s">
        <v>23899</v>
      </c>
      <c r="J9326" s="93" t="s">
        <v>20852</v>
      </c>
      <c r="K9326" s="93" t="s">
        <v>8994</v>
      </c>
      <c r="L9326" s="14">
        <f>AND(vyberHrace&lt;&gt;"",ISNUMBER(SEARCH(vyberHrace,$B9326)))</f>
      </c>
      <c r="M9326" s="14">
        <f>AND($I9326=MID(kododd,1,2),$J9326=MID(kododd,3,3))</f>
      </c>
    </row>
    <row r="9327">
      <c r="A9327" s="95">
        <v>1733</v>
      </c>
      <c r="B9327" s="93" t="s">
        <v>5179</v>
      </c>
      <c r="C9327" s="93" t="s">
        <v>1433</v>
      </c>
      <c r="D9327" s="95">
        <v>1983</v>
      </c>
      <c r="E9327" s="95">
        <v>2000</v>
      </c>
      <c r="F9327" s="95">
        <v>314471</v>
      </c>
      <c r="G9327" s="95">
        <v>250</v>
      </c>
      <c r="H9327" s="93" t="s">
        <v>8976</v>
      </c>
      <c r="I9327" s="93" t="s">
        <v>23899</v>
      </c>
      <c r="J9327" s="93" t="s">
        <v>20907</v>
      </c>
      <c r="K9327" s="93" t="s">
        <v>4887</v>
      </c>
      <c r="L9327" s="14">
        <f>AND(vyberHrace&lt;&gt;"",ISNUMBER(SEARCH(vyberHrace,$B9327)))</f>
      </c>
      <c r="M9327" s="14">
        <f>AND($I9327=MID(kododd,1,2),$J9327=MID(kododd,3,3))</f>
      </c>
    </row>
    <row r="9328">
      <c r="A9328" s="95">
        <v>1517</v>
      </c>
      <c r="B9328" s="93" t="s">
        <v>7805</v>
      </c>
      <c r="C9328" s="93" t="s">
        <v>1428</v>
      </c>
      <c r="D9328" s="95">
        <v>1881</v>
      </c>
      <c r="E9328" s="95">
        <v>1909</v>
      </c>
      <c r="F9328" s="95">
        <v>309354</v>
      </c>
      <c r="G9328" s="95">
        <v>250</v>
      </c>
      <c r="H9328" s="93" t="s">
        <v>8976</v>
      </c>
      <c r="I9328" s="93" t="s">
        <v>23899</v>
      </c>
      <c r="J9328" s="93" t="s">
        <v>20852</v>
      </c>
      <c r="K9328" s="93" t="s">
        <v>8994</v>
      </c>
      <c r="L9328" s="14">
        <f>AND(vyberHrace&lt;&gt;"",ISNUMBER(SEARCH(vyberHrace,$B9328)))</f>
      </c>
      <c r="M9328" s="14">
        <f>AND($I9328=MID(kododd,1,2),$J9328=MID(kododd,3,3))</f>
      </c>
    </row>
    <row r="9329">
      <c r="A9329" s="95">
        <v>60821</v>
      </c>
      <c r="B9329" s="93" t="s">
        <v>27211</v>
      </c>
      <c r="C9329" s="93" t="s">
        <v>1406</v>
      </c>
      <c r="G9329" s="95">
        <v>250</v>
      </c>
      <c r="H9329" s="93" t="s">
        <v>8976</v>
      </c>
      <c r="I9329" s="93" t="s">
        <v>23899</v>
      </c>
      <c r="J9329" s="93" t="s">
        <v>20843</v>
      </c>
      <c r="K9329" s="93" t="s">
        <v>5594</v>
      </c>
      <c r="L9329" s="14">
        <f>AND(vyberHrace&lt;&gt;"",ISNUMBER(SEARCH(vyberHrace,$B9329)))</f>
      </c>
      <c r="M9329" s="14">
        <f>AND($I9329=MID(kododd,1,2),$J9329=MID(kododd,3,3))</f>
      </c>
    </row>
    <row r="9330">
      <c r="A9330" s="95">
        <v>46544</v>
      </c>
      <c r="B9330" s="93" t="s">
        <v>171</v>
      </c>
      <c r="C9330" s="93" t="s">
        <v>1430</v>
      </c>
      <c r="D9330" s="95">
        <v>1749</v>
      </c>
      <c r="E9330" s="95">
        <v>1869</v>
      </c>
      <c r="F9330" s="95">
        <v>23713119</v>
      </c>
      <c r="G9330" s="95">
        <v>250</v>
      </c>
      <c r="H9330" s="93" t="s">
        <v>8976</v>
      </c>
      <c r="I9330" s="93" t="s">
        <v>23899</v>
      </c>
      <c r="J9330" s="93" t="s">
        <v>20914</v>
      </c>
      <c r="K9330" s="93" t="s">
        <v>172</v>
      </c>
      <c r="L9330" s="14">
        <f>AND(vyberHrace&lt;&gt;"",ISNUMBER(SEARCH(vyberHrace,$B9330)))</f>
      </c>
      <c r="M9330" s="14">
        <f>AND($I9330=MID(kododd,1,2),$J9330=MID(kododd,3,3))</f>
      </c>
    </row>
    <row r="9331">
      <c r="A9331" s="95">
        <v>8374</v>
      </c>
      <c r="B9331" s="93" t="s">
        <v>6021</v>
      </c>
      <c r="C9331" s="93" t="s">
        <v>1455</v>
      </c>
      <c r="D9331" s="95">
        <v>1493</v>
      </c>
      <c r="E9331" s="95">
        <v>1630</v>
      </c>
      <c r="F9331" s="95">
        <v>351865</v>
      </c>
      <c r="G9331" s="95">
        <v>250</v>
      </c>
      <c r="H9331" s="93" t="s">
        <v>8976</v>
      </c>
      <c r="I9331" s="93" t="s">
        <v>23899</v>
      </c>
      <c r="J9331" s="93" t="s">
        <v>20958</v>
      </c>
      <c r="K9331" s="93" t="s">
        <v>11252</v>
      </c>
      <c r="L9331" s="14">
        <f>AND(vyberHrace&lt;&gt;"",ISNUMBER(SEARCH(vyberHrace,$B9331)))</f>
      </c>
      <c r="M9331" s="14">
        <f>AND($I9331=MID(kododd,1,2),$J9331=MID(kododd,3,3))</f>
      </c>
    </row>
    <row r="9332">
      <c r="A9332" s="95">
        <v>47510</v>
      </c>
      <c r="B9332" s="93" t="s">
        <v>6024</v>
      </c>
      <c r="C9332" s="93" t="s">
        <v>1406</v>
      </c>
      <c r="F9332" s="95">
        <v>23758996</v>
      </c>
      <c r="G9332" s="95">
        <v>250</v>
      </c>
      <c r="H9332" s="93" t="s">
        <v>8976</v>
      </c>
      <c r="I9332" s="93" t="s">
        <v>23899</v>
      </c>
      <c r="J9332" s="93" t="s">
        <v>20914</v>
      </c>
      <c r="K9332" s="93" t="s">
        <v>172</v>
      </c>
      <c r="L9332" s="14">
        <f>AND(vyberHrace&lt;&gt;"",ISNUMBER(SEARCH(vyberHrace,$B9332)))</f>
      </c>
      <c r="M9332" s="14">
        <f>AND($I9332=MID(kododd,1,2),$J9332=MID(kododd,3,3))</f>
      </c>
    </row>
    <row r="9333">
      <c r="A9333" s="95">
        <v>10825</v>
      </c>
      <c r="B9333" s="93" t="s">
        <v>6025</v>
      </c>
      <c r="C9333" s="93" t="s">
        <v>1417</v>
      </c>
      <c r="D9333" s="95">
        <v>1388</v>
      </c>
      <c r="E9333" s="95">
        <v>1568</v>
      </c>
      <c r="F9333" s="95">
        <v>352136</v>
      </c>
      <c r="G9333" s="95">
        <v>250</v>
      </c>
      <c r="H9333" s="93" t="s">
        <v>8976</v>
      </c>
      <c r="I9333" s="93" t="s">
        <v>23899</v>
      </c>
      <c r="J9333" s="93" t="s">
        <v>20914</v>
      </c>
      <c r="K9333" s="93" t="s">
        <v>172</v>
      </c>
      <c r="L9333" s="14">
        <f>AND(vyberHrace&lt;&gt;"",ISNUMBER(SEARCH(vyberHrace,$B9333)))</f>
      </c>
      <c r="M9333" s="14">
        <f>AND($I9333=MID(kododd,1,2),$J9333=MID(kododd,3,3))</f>
      </c>
    </row>
    <row r="9334">
      <c r="A9334" s="95">
        <v>47511</v>
      </c>
      <c r="B9334" s="93" t="s">
        <v>6025</v>
      </c>
      <c r="C9334" s="93" t="s">
        <v>3255</v>
      </c>
      <c r="G9334" s="95">
        <v>250</v>
      </c>
      <c r="H9334" s="93" t="s">
        <v>8976</v>
      </c>
      <c r="I9334" s="93" t="s">
        <v>23899</v>
      </c>
      <c r="J9334" s="93" t="s">
        <v>20914</v>
      </c>
      <c r="K9334" s="93" t="s">
        <v>172</v>
      </c>
      <c r="L9334" s="14">
        <f>AND(vyberHrace&lt;&gt;"",ISNUMBER(SEARCH(vyberHrace,$B9334)))</f>
      </c>
      <c r="M9334" s="14">
        <f>AND($I9334=MID(kododd,1,2),$J9334=MID(kododd,3,3))</f>
      </c>
    </row>
    <row r="9335">
      <c r="A9335" s="95">
        <v>14323</v>
      </c>
      <c r="B9335" s="93" t="s">
        <v>6026</v>
      </c>
      <c r="C9335" s="93" t="s">
        <v>1442</v>
      </c>
      <c r="D9335" s="95">
        <v>1094</v>
      </c>
      <c r="G9335" s="95">
        <v>0</v>
      </c>
      <c r="H9335" s="93" t="s">
        <v>8976</v>
      </c>
      <c r="I9335" s="93" t="s">
        <v>23899</v>
      </c>
      <c r="J9335" s="93" t="s">
        <v>20914</v>
      </c>
      <c r="K9335" s="93" t="s">
        <v>172</v>
      </c>
      <c r="L9335" s="14">
        <f>AND(vyberHrace&lt;&gt;"",ISNUMBER(SEARCH(vyberHrace,$B9335)))</f>
      </c>
      <c r="M9335" s="14">
        <f>AND($I9335=MID(kododd,1,2),$J9335=MID(kododd,3,3))</f>
      </c>
    </row>
    <row r="9336">
      <c r="A9336" s="95">
        <v>51215</v>
      </c>
      <c r="B9336" s="93" t="s">
        <v>2198</v>
      </c>
      <c r="C9336" s="93" t="s">
        <v>3255</v>
      </c>
      <c r="D9336" s="95">
        <v>1243</v>
      </c>
      <c r="E9336" s="95">
        <v>1560</v>
      </c>
      <c r="F9336" s="95">
        <v>23738545</v>
      </c>
      <c r="G9336" s="95">
        <v>250</v>
      </c>
      <c r="H9336" s="93" t="s">
        <v>8976</v>
      </c>
      <c r="I9336" s="93" t="s">
        <v>23899</v>
      </c>
      <c r="J9336" s="93" t="s">
        <v>20927</v>
      </c>
      <c r="K9336" s="93" t="s">
        <v>1591</v>
      </c>
      <c r="L9336" s="14">
        <f>AND(vyberHrace&lt;&gt;"",ISNUMBER(SEARCH(vyberHrace,$B9336)))</f>
      </c>
      <c r="M9336" s="14">
        <f>AND($I9336=MID(kododd,1,2),$J9336=MID(kododd,3,3))</f>
      </c>
    </row>
    <row r="9337">
      <c r="A9337" s="95">
        <v>54501</v>
      </c>
      <c r="B9337" s="93" t="s">
        <v>2925</v>
      </c>
      <c r="C9337" s="93" t="s">
        <v>1402</v>
      </c>
      <c r="F9337" s="95">
        <v>23757400</v>
      </c>
      <c r="G9337" s="95">
        <v>250</v>
      </c>
      <c r="H9337" s="93" t="s">
        <v>8976</v>
      </c>
      <c r="I9337" s="93" t="s">
        <v>23899</v>
      </c>
      <c r="J9337" s="93" t="s">
        <v>20843</v>
      </c>
      <c r="K9337" s="93" t="s">
        <v>5594</v>
      </c>
      <c r="L9337" s="14">
        <f>AND(vyberHrace&lt;&gt;"",ISNUMBER(SEARCH(vyberHrace,$B9337)))</f>
      </c>
      <c r="M9337" s="14">
        <f>AND($I9337=MID(kododd,1,2),$J9337=MID(kododd,3,3))</f>
      </c>
    </row>
    <row r="9338">
      <c r="A9338" s="95">
        <v>18336</v>
      </c>
      <c r="B9338" s="93" t="s">
        <v>6031</v>
      </c>
      <c r="C9338" s="93" t="s">
        <v>1464</v>
      </c>
      <c r="G9338" s="95">
        <v>0</v>
      </c>
      <c r="H9338" s="93" t="s">
        <v>8976</v>
      </c>
      <c r="I9338" s="93" t="s">
        <v>23899</v>
      </c>
      <c r="J9338" s="93" t="s">
        <v>20851</v>
      </c>
      <c r="K9338" s="93" t="s">
        <v>21353</v>
      </c>
      <c r="L9338" s="14">
        <f>AND(vyberHrace&lt;&gt;"",ISNUMBER(SEARCH(vyberHrace,$B9338)))</f>
      </c>
      <c r="M9338" s="14">
        <f>AND($I9338=MID(kododd,1,2),$J9338=MID(kododd,3,3))</f>
      </c>
    </row>
    <row r="9339">
      <c r="A9339" s="95">
        <v>9717</v>
      </c>
      <c r="B9339" s="93" t="s">
        <v>6032</v>
      </c>
      <c r="C9339" s="93" t="s">
        <v>1434</v>
      </c>
      <c r="D9339" s="95">
        <v>1973</v>
      </c>
      <c r="E9339" s="95">
        <v>2082</v>
      </c>
      <c r="F9339" s="95">
        <v>318140</v>
      </c>
      <c r="G9339" s="95">
        <v>0</v>
      </c>
      <c r="H9339" s="93" t="s">
        <v>8976</v>
      </c>
      <c r="I9339" s="93" t="s">
        <v>23899</v>
      </c>
      <c r="J9339" s="93" t="s">
        <v>20852</v>
      </c>
      <c r="K9339" s="93" t="s">
        <v>8994</v>
      </c>
      <c r="L9339" s="14">
        <f>AND(vyberHrace&lt;&gt;"",ISNUMBER(SEARCH(vyberHrace,$B9339)))</f>
      </c>
      <c r="M9339" s="14">
        <f>AND($I9339=MID(kododd,1,2),$J9339=MID(kododd,3,3))</f>
      </c>
    </row>
    <row r="9340">
      <c r="A9340" s="95">
        <v>56640</v>
      </c>
      <c r="B9340" s="93" t="s">
        <v>22236</v>
      </c>
      <c r="C9340" s="93" t="s">
        <v>1424</v>
      </c>
      <c r="D9340" s="95">
        <v>1049</v>
      </c>
      <c r="E9340" s="95">
        <v>1500</v>
      </c>
      <c r="F9340" s="95">
        <v>23769726</v>
      </c>
      <c r="G9340" s="95">
        <v>250</v>
      </c>
      <c r="H9340" s="93" t="s">
        <v>8976</v>
      </c>
      <c r="I9340" s="93" t="s">
        <v>23899</v>
      </c>
      <c r="J9340" s="93" t="s">
        <v>20894</v>
      </c>
      <c r="K9340" s="93" t="s">
        <v>5558</v>
      </c>
      <c r="L9340" s="14">
        <f>AND(vyberHrace&lt;&gt;"",ISNUMBER(SEARCH(vyberHrace,$B9340)))</f>
      </c>
      <c r="M9340" s="14">
        <f>AND($I9340=MID(kododd,1,2),$J9340=MID(kododd,3,3))</f>
      </c>
    </row>
    <row r="9341">
      <c r="A9341" s="95">
        <v>60835</v>
      </c>
      <c r="B9341" s="93" t="s">
        <v>11676</v>
      </c>
      <c r="C9341" s="93" t="s">
        <v>1450</v>
      </c>
      <c r="F9341" s="95">
        <v>23797762</v>
      </c>
      <c r="G9341" s="95">
        <v>250</v>
      </c>
      <c r="H9341" s="93" t="s">
        <v>8976</v>
      </c>
      <c r="I9341" s="93" t="s">
        <v>23899</v>
      </c>
      <c r="J9341" s="93" t="s">
        <v>20872</v>
      </c>
      <c r="K9341" s="93" t="s">
        <v>8989</v>
      </c>
      <c r="L9341" s="14">
        <f>AND(vyberHrace&lt;&gt;"",ISNUMBER(SEARCH(vyberHrace,$B9341)))</f>
      </c>
      <c r="M9341" s="14">
        <f>AND($I9341=MID(kododd,1,2),$J9341=MID(kododd,3,3))</f>
      </c>
    </row>
    <row r="9342">
      <c r="A9342" s="95">
        <v>30173</v>
      </c>
      <c r="B9342" s="93" t="s">
        <v>4822</v>
      </c>
      <c r="C9342" s="93" t="s">
        <v>1454</v>
      </c>
      <c r="D9342" s="95">
        <v>1174</v>
      </c>
      <c r="F9342" s="95">
        <v>23734833</v>
      </c>
      <c r="G9342" s="95">
        <v>0</v>
      </c>
      <c r="H9342" s="93" t="s">
        <v>8976</v>
      </c>
      <c r="I9342" s="93" t="s">
        <v>23899</v>
      </c>
      <c r="J9342" s="93" t="s">
        <v>20852</v>
      </c>
      <c r="K9342" s="93" t="s">
        <v>8994</v>
      </c>
      <c r="L9342" s="14">
        <f>AND(vyberHrace&lt;&gt;"",ISNUMBER(SEARCH(vyberHrace,$B9342)))</f>
      </c>
      <c r="M9342" s="14">
        <f>AND($I9342=MID(kododd,1,2),$J9342=MID(kododd,3,3))</f>
      </c>
    </row>
    <row r="9343">
      <c r="A9343" s="95">
        <v>536</v>
      </c>
      <c r="B9343" s="93" t="s">
        <v>19906</v>
      </c>
      <c r="C9343" s="93" t="s">
        <v>1469</v>
      </c>
      <c r="D9343" s="95">
        <v>2021</v>
      </c>
      <c r="E9343" s="95">
        <v>2064</v>
      </c>
      <c r="F9343" s="95">
        <v>311812</v>
      </c>
      <c r="G9343" s="95">
        <v>250</v>
      </c>
      <c r="H9343" s="93" t="s">
        <v>8976</v>
      </c>
      <c r="I9343" s="93" t="s">
        <v>23899</v>
      </c>
      <c r="J9343" s="93" t="s">
        <v>20844</v>
      </c>
      <c r="K9343" s="93" t="s">
        <v>9952</v>
      </c>
      <c r="L9343" s="14">
        <f>AND(vyberHrace&lt;&gt;"",ISNUMBER(SEARCH(vyberHrace,$B9343)))</f>
      </c>
      <c r="M9343" s="14">
        <f>AND($I9343=MID(kododd,1,2),$J9343=MID(kododd,3,3))</f>
      </c>
    </row>
    <row r="9344">
      <c r="A9344" s="95">
        <v>16022</v>
      </c>
      <c r="B9344" s="93" t="s">
        <v>4693</v>
      </c>
      <c r="C9344" s="93" t="s">
        <v>1405</v>
      </c>
      <c r="D9344" s="95">
        <v>1425</v>
      </c>
      <c r="G9344" s="95">
        <v>0</v>
      </c>
      <c r="H9344" s="93" t="s">
        <v>8976</v>
      </c>
      <c r="I9344" s="93" t="s">
        <v>23899</v>
      </c>
      <c r="J9344" s="93" t="s">
        <v>20914</v>
      </c>
      <c r="K9344" s="93" t="s">
        <v>172</v>
      </c>
      <c r="L9344" s="14">
        <f>AND(vyberHrace&lt;&gt;"",ISNUMBER(SEARCH(vyberHrace,$B9344)))</f>
      </c>
      <c r="M9344" s="14">
        <f>AND($I9344=MID(kododd,1,2),$J9344=MID(kododd,3,3))</f>
      </c>
    </row>
    <row r="9345">
      <c r="A9345" s="95">
        <v>33607</v>
      </c>
      <c r="B9345" s="93" t="s">
        <v>4697</v>
      </c>
      <c r="C9345" s="93" t="s">
        <v>1398</v>
      </c>
      <c r="D9345" s="95">
        <v>1572</v>
      </c>
      <c r="E9345" s="95">
        <v>1723</v>
      </c>
      <c r="F9345" s="95">
        <v>360414</v>
      </c>
      <c r="G9345" s="95">
        <v>0</v>
      </c>
      <c r="H9345" s="93" t="s">
        <v>8976</v>
      </c>
      <c r="I9345" s="93" t="s">
        <v>23899</v>
      </c>
      <c r="J9345" s="93" t="s">
        <v>20846</v>
      </c>
      <c r="K9345" s="93" t="s">
        <v>8981</v>
      </c>
      <c r="L9345" s="14">
        <f>AND(vyberHrace&lt;&gt;"",ISNUMBER(SEARCH(vyberHrace,$B9345)))</f>
      </c>
      <c r="M9345" s="14">
        <f>AND($I9345=MID(kododd,1,2),$J9345=MID(kododd,3,3))</f>
      </c>
    </row>
    <row r="9346">
      <c r="A9346" s="95">
        <v>60979</v>
      </c>
      <c r="B9346" s="93" t="s">
        <v>29039</v>
      </c>
      <c r="C9346" s="93" t="s">
        <v>1486</v>
      </c>
      <c r="G9346" s="95">
        <v>250</v>
      </c>
      <c r="H9346" s="93" t="s">
        <v>8976</v>
      </c>
      <c r="I9346" s="93" t="s">
        <v>23899</v>
      </c>
      <c r="J9346" s="93" t="s">
        <v>20852</v>
      </c>
      <c r="K9346" s="93" t="s">
        <v>8994</v>
      </c>
      <c r="L9346" s="14">
        <f>AND(vyberHrace&lt;&gt;"",ISNUMBER(SEARCH(vyberHrace,$B9346)))</f>
      </c>
      <c r="M9346" s="14">
        <f>AND($I9346=MID(kododd,1,2),$J9346=MID(kododd,3,3))</f>
      </c>
    </row>
    <row r="9347">
      <c r="A9347" s="95">
        <v>53583</v>
      </c>
      <c r="B9347" s="93" t="s">
        <v>20049</v>
      </c>
      <c r="C9347" s="93" t="s">
        <v>1410</v>
      </c>
      <c r="D9347" s="95">
        <v>1548</v>
      </c>
      <c r="E9347" s="95">
        <v>1641</v>
      </c>
      <c r="F9347" s="95">
        <v>23747528</v>
      </c>
      <c r="G9347" s="95">
        <v>0</v>
      </c>
      <c r="H9347" s="93" t="s">
        <v>8976</v>
      </c>
      <c r="I9347" s="93" t="s">
        <v>23899</v>
      </c>
      <c r="J9347" s="93" t="s">
        <v>20852</v>
      </c>
      <c r="K9347" s="93" t="s">
        <v>8994</v>
      </c>
      <c r="L9347" s="14">
        <f>AND(vyberHrace&lt;&gt;"",ISNUMBER(SEARCH(vyberHrace,$B9347)))</f>
      </c>
      <c r="M9347" s="14">
        <f>AND($I9347=MID(kododd,1,2),$J9347=MID(kododd,3,3))</f>
      </c>
    </row>
    <row r="9348">
      <c r="A9348" s="95">
        <v>12020</v>
      </c>
      <c r="B9348" s="93" t="s">
        <v>369</v>
      </c>
      <c r="C9348" s="93" t="s">
        <v>1462</v>
      </c>
      <c r="D9348" s="95">
        <v>1453</v>
      </c>
      <c r="E9348" s="95">
        <v>1668</v>
      </c>
      <c r="F9348" s="95">
        <v>351466</v>
      </c>
      <c r="G9348" s="95">
        <v>250</v>
      </c>
      <c r="H9348" s="93" t="s">
        <v>8976</v>
      </c>
      <c r="I9348" s="93" t="s">
        <v>23899</v>
      </c>
      <c r="J9348" s="93" t="s">
        <v>20851</v>
      </c>
      <c r="K9348" s="93" t="s">
        <v>21353</v>
      </c>
      <c r="L9348" s="14">
        <f>AND(vyberHrace&lt;&gt;"",ISNUMBER(SEARCH(vyberHrace,$B9348)))</f>
      </c>
      <c r="M9348" s="14">
        <f>AND($I9348=MID(kododd,1,2),$J9348=MID(kododd,3,3))</f>
      </c>
    </row>
    <row r="9349">
      <c r="A9349" s="95">
        <v>2206</v>
      </c>
      <c r="B9349" s="93" t="s">
        <v>3605</v>
      </c>
      <c r="C9349" s="93" t="s">
        <v>1427</v>
      </c>
      <c r="D9349" s="95">
        <v>1813</v>
      </c>
      <c r="E9349" s="95">
        <v>1896</v>
      </c>
      <c r="F9349" s="95">
        <v>342610</v>
      </c>
      <c r="G9349" s="95">
        <v>250</v>
      </c>
      <c r="H9349" s="93" t="s">
        <v>8976</v>
      </c>
      <c r="I9349" s="93" t="s">
        <v>23899</v>
      </c>
      <c r="J9349" s="93" t="s">
        <v>20964</v>
      </c>
      <c r="K9349" s="93" t="s">
        <v>5165</v>
      </c>
      <c r="L9349" s="14">
        <f>AND(vyberHrace&lt;&gt;"",ISNUMBER(SEARCH(vyberHrace,$B9349)))</f>
      </c>
      <c r="M9349" s="14">
        <f>AND($I9349=MID(kododd,1,2),$J9349=MID(kododd,3,3))</f>
      </c>
    </row>
    <row r="9350">
      <c r="A9350" s="95">
        <v>6015</v>
      </c>
      <c r="B9350" s="93" t="s">
        <v>377</v>
      </c>
      <c r="C9350" s="93" t="s">
        <v>1463</v>
      </c>
      <c r="D9350" s="95">
        <v>1517</v>
      </c>
      <c r="E9350" s="95">
        <v>1687</v>
      </c>
      <c r="F9350" s="95">
        <v>23722525</v>
      </c>
      <c r="G9350" s="95">
        <v>250</v>
      </c>
      <c r="H9350" s="93" t="s">
        <v>8976</v>
      </c>
      <c r="I9350" s="93" t="s">
        <v>23899</v>
      </c>
      <c r="J9350" s="93" t="s">
        <v>20891</v>
      </c>
      <c r="K9350" s="93" t="s">
        <v>2017</v>
      </c>
      <c r="L9350" s="14">
        <f>AND(vyberHrace&lt;&gt;"",ISNUMBER(SEARCH(vyberHrace,$B9350)))</f>
      </c>
      <c r="M9350" s="14">
        <f>AND($I9350=MID(kododd,1,2),$J9350=MID(kododd,3,3))</f>
      </c>
    </row>
    <row r="9351">
      <c r="A9351" s="95">
        <v>56284</v>
      </c>
      <c r="B9351" s="93" t="s">
        <v>2821</v>
      </c>
      <c r="C9351" s="93" t="s">
        <v>1424</v>
      </c>
      <c r="D9351" s="95">
        <v>1011</v>
      </c>
      <c r="F9351" s="95">
        <v>23769734</v>
      </c>
      <c r="G9351" s="95">
        <v>250</v>
      </c>
      <c r="H9351" s="93" t="s">
        <v>8976</v>
      </c>
      <c r="I9351" s="93" t="s">
        <v>23899</v>
      </c>
      <c r="J9351" s="93" t="s">
        <v>20894</v>
      </c>
      <c r="K9351" s="93" t="s">
        <v>5558</v>
      </c>
      <c r="L9351" s="14">
        <f>AND(vyberHrace&lt;&gt;"",ISNUMBER(SEARCH(vyberHrace,$B9351)))</f>
      </c>
      <c r="M9351" s="14">
        <f>AND($I9351=MID(kododd,1,2),$J9351=MID(kododd,3,3))</f>
      </c>
    </row>
    <row r="9352">
      <c r="A9352" s="95">
        <v>47449</v>
      </c>
      <c r="B9352" s="93" t="s">
        <v>380</v>
      </c>
      <c r="C9352" s="93" t="s">
        <v>3255</v>
      </c>
      <c r="G9352" s="95">
        <v>250</v>
      </c>
      <c r="H9352" s="93" t="s">
        <v>8976</v>
      </c>
      <c r="I9352" s="93" t="s">
        <v>23899</v>
      </c>
      <c r="J9352" s="93" t="s">
        <v>20914</v>
      </c>
      <c r="K9352" s="93" t="s">
        <v>172</v>
      </c>
      <c r="L9352" s="14">
        <f>AND(vyberHrace&lt;&gt;"",ISNUMBER(SEARCH(vyberHrace,$B9352)))</f>
      </c>
      <c r="M9352" s="14">
        <f>AND($I9352=MID(kododd,1,2),$J9352=MID(kododd,3,3))</f>
      </c>
    </row>
    <row r="9353">
      <c r="A9353" s="95">
        <v>56285</v>
      </c>
      <c r="B9353" s="93" t="s">
        <v>380</v>
      </c>
      <c r="C9353" s="93" t="s">
        <v>1424</v>
      </c>
      <c r="D9353" s="95">
        <v>1034</v>
      </c>
      <c r="F9353" s="95">
        <v>23769742</v>
      </c>
      <c r="G9353" s="95">
        <v>250</v>
      </c>
      <c r="H9353" s="93" t="s">
        <v>8976</v>
      </c>
      <c r="I9353" s="93" t="s">
        <v>23899</v>
      </c>
      <c r="J9353" s="93" t="s">
        <v>20894</v>
      </c>
      <c r="K9353" s="93" t="s">
        <v>5558</v>
      </c>
      <c r="L9353" s="14">
        <f>AND(vyberHrace&lt;&gt;"",ISNUMBER(SEARCH(vyberHrace,$B9353)))</f>
      </c>
      <c r="M9353" s="14">
        <f>AND($I9353=MID(kododd,1,2),$J9353=MID(kododd,3,3))</f>
      </c>
    </row>
    <row r="9354">
      <c r="A9354" s="95">
        <v>47448</v>
      </c>
      <c r="B9354" s="93" t="s">
        <v>381</v>
      </c>
      <c r="C9354" s="93" t="s">
        <v>1408</v>
      </c>
      <c r="F9354" s="95">
        <v>23738120</v>
      </c>
      <c r="G9354" s="95">
        <v>250</v>
      </c>
      <c r="H9354" s="93" t="s">
        <v>8976</v>
      </c>
      <c r="I9354" s="93" t="s">
        <v>23899</v>
      </c>
      <c r="J9354" s="93" t="s">
        <v>20914</v>
      </c>
      <c r="K9354" s="93" t="s">
        <v>172</v>
      </c>
      <c r="L9354" s="14">
        <f>AND(vyberHrace&lt;&gt;"",ISNUMBER(SEARCH(vyberHrace,$B9354)))</f>
      </c>
      <c r="M9354" s="14">
        <f>AND($I9354=MID(kododd,1,2),$J9354=MID(kododd,3,3))</f>
      </c>
    </row>
    <row r="9355">
      <c r="A9355" s="95">
        <v>42775</v>
      </c>
      <c r="B9355" s="93" t="s">
        <v>392</v>
      </c>
      <c r="C9355" s="93" t="s">
        <v>1417</v>
      </c>
      <c r="D9355" s="95">
        <v>1578</v>
      </c>
      <c r="E9355" s="95">
        <v>1738</v>
      </c>
      <c r="F9355" s="95">
        <v>394432</v>
      </c>
      <c r="G9355" s="95">
        <v>0</v>
      </c>
      <c r="H9355" s="93" t="s">
        <v>8976</v>
      </c>
      <c r="I9355" s="93" t="s">
        <v>23899</v>
      </c>
      <c r="J9355" s="93" t="s">
        <v>20958</v>
      </c>
      <c r="K9355" s="93" t="s">
        <v>11252</v>
      </c>
      <c r="L9355" s="14">
        <f>AND(vyberHrace&lt;&gt;"",ISNUMBER(SEARCH(vyberHrace,$B9355)))</f>
      </c>
      <c r="M9355" s="14">
        <f>AND($I9355=MID(kododd,1,2),$J9355=MID(kododd,3,3))</f>
      </c>
    </row>
    <row r="9356">
      <c r="A9356" s="95">
        <v>29205</v>
      </c>
      <c r="B9356" s="93" t="s">
        <v>404</v>
      </c>
      <c r="C9356" s="93" t="s">
        <v>1454</v>
      </c>
      <c r="G9356" s="95">
        <v>0</v>
      </c>
      <c r="H9356" s="93" t="s">
        <v>8976</v>
      </c>
      <c r="I9356" s="93" t="s">
        <v>23899</v>
      </c>
      <c r="J9356" s="93" t="s">
        <v>20914</v>
      </c>
      <c r="K9356" s="93" t="s">
        <v>172</v>
      </c>
      <c r="L9356" s="14">
        <f>AND(vyberHrace&lt;&gt;"",ISNUMBER(SEARCH(vyberHrace,$B9356)))</f>
      </c>
      <c r="M9356" s="14">
        <f>AND($I9356=MID(kododd,1,2),$J9356=MID(kododd,3,3))</f>
      </c>
    </row>
    <row r="9357">
      <c r="A9357" s="95">
        <v>54713</v>
      </c>
      <c r="B9357" s="93" t="s">
        <v>2966</v>
      </c>
      <c r="C9357" s="93" t="s">
        <v>1422</v>
      </c>
      <c r="G9357" s="95">
        <v>0</v>
      </c>
      <c r="H9357" s="93" t="s">
        <v>8976</v>
      </c>
      <c r="I9357" s="93" t="s">
        <v>23899</v>
      </c>
      <c r="J9357" s="93" t="s">
        <v>20942</v>
      </c>
      <c r="K9357" s="93" t="s">
        <v>5598</v>
      </c>
      <c r="L9357" s="14">
        <f>AND(vyberHrace&lt;&gt;"",ISNUMBER(SEARCH(vyberHrace,$B9357)))</f>
      </c>
      <c r="M9357" s="14">
        <f>AND($I9357=MID(kododd,1,2),$J9357=MID(kododd,3,3))</f>
      </c>
    </row>
    <row r="9358">
      <c r="A9358" s="95">
        <v>18327</v>
      </c>
      <c r="B9358" s="93" t="s">
        <v>420</v>
      </c>
      <c r="C9358" s="93" t="s">
        <v>1483</v>
      </c>
      <c r="G9358" s="95">
        <v>0</v>
      </c>
      <c r="H9358" s="93" t="s">
        <v>8976</v>
      </c>
      <c r="I9358" s="93" t="s">
        <v>23899</v>
      </c>
      <c r="J9358" s="93" t="s">
        <v>20851</v>
      </c>
      <c r="K9358" s="93" t="s">
        <v>21353</v>
      </c>
      <c r="L9358" s="14">
        <f>AND(vyberHrace&lt;&gt;"",ISNUMBER(SEARCH(vyberHrace,$B9358)))</f>
      </c>
      <c r="M9358" s="14">
        <f>AND($I9358=MID(kododd,1,2),$J9358=MID(kododd,3,3))</f>
      </c>
    </row>
    <row r="9359">
      <c r="A9359" s="95">
        <v>14324</v>
      </c>
      <c r="B9359" s="93" t="s">
        <v>7955</v>
      </c>
      <c r="C9359" s="93" t="s">
        <v>1413</v>
      </c>
      <c r="D9359" s="95">
        <v>1521</v>
      </c>
      <c r="E9359" s="95">
        <v>1722</v>
      </c>
      <c r="F9359" s="95">
        <v>352179</v>
      </c>
      <c r="G9359" s="95">
        <v>250</v>
      </c>
      <c r="H9359" s="93" t="s">
        <v>8976</v>
      </c>
      <c r="I9359" s="93" t="s">
        <v>23899</v>
      </c>
      <c r="J9359" s="93" t="s">
        <v>20912</v>
      </c>
      <c r="K9359" s="93" t="s">
        <v>1497</v>
      </c>
      <c r="L9359" s="14">
        <f>AND(vyberHrace&lt;&gt;"",ISNUMBER(SEARCH(vyberHrace,$B9359)))</f>
      </c>
      <c r="M9359" s="14">
        <f>AND($I9359=MID(kododd,1,2),$J9359=MID(kododd,3,3))</f>
      </c>
    </row>
    <row r="9360">
      <c r="A9360" s="95">
        <v>56449</v>
      </c>
      <c r="B9360" s="93" t="s">
        <v>3467</v>
      </c>
      <c r="C9360" s="93" t="s">
        <v>1422</v>
      </c>
      <c r="F9360" s="95">
        <v>23769629</v>
      </c>
      <c r="G9360" s="95">
        <v>250</v>
      </c>
      <c r="H9360" s="93" t="s">
        <v>8976</v>
      </c>
      <c r="I9360" s="93" t="s">
        <v>23899</v>
      </c>
      <c r="J9360" s="93" t="s">
        <v>20860</v>
      </c>
      <c r="K9360" s="93" t="s">
        <v>5552</v>
      </c>
      <c r="L9360" s="14">
        <f>AND(vyberHrace&lt;&gt;"",ISNUMBER(SEARCH(vyberHrace,$B9360)))</f>
      </c>
      <c r="M9360" s="14">
        <f>AND($I9360=MID(kododd,1,2),$J9360=MID(kododd,3,3))</f>
      </c>
    </row>
    <row r="9361">
      <c r="A9361" s="95">
        <v>62339</v>
      </c>
      <c r="B9361" s="93" t="s">
        <v>28514</v>
      </c>
      <c r="C9361" s="93" t="s">
        <v>1414</v>
      </c>
      <c r="G9361" s="95">
        <v>250</v>
      </c>
      <c r="H9361" s="93" t="s">
        <v>8976</v>
      </c>
      <c r="I9361" s="93" t="s">
        <v>23899</v>
      </c>
      <c r="J9361" s="93" t="s">
        <v>20927</v>
      </c>
      <c r="K9361" s="93" t="s">
        <v>1591</v>
      </c>
      <c r="L9361" s="14">
        <f>AND(vyberHrace&lt;&gt;"",ISNUMBER(SEARCH(vyberHrace,$B9361)))</f>
      </c>
      <c r="M9361" s="14">
        <f>AND($I9361=MID(kododd,1,2),$J9361=MID(kododd,3,3))</f>
      </c>
    </row>
    <row r="9362">
      <c r="A9362" s="95">
        <v>38935</v>
      </c>
      <c r="B9362" s="93" t="s">
        <v>5871</v>
      </c>
      <c r="C9362" s="93" t="s">
        <v>1409</v>
      </c>
      <c r="F9362" s="95">
        <v>378593</v>
      </c>
      <c r="G9362" s="95">
        <v>0</v>
      </c>
      <c r="H9362" s="93" t="s">
        <v>8976</v>
      </c>
      <c r="I9362" s="93" t="s">
        <v>23899</v>
      </c>
      <c r="J9362" s="93" t="s">
        <v>21008</v>
      </c>
      <c r="K9362" s="93" t="s">
        <v>1498</v>
      </c>
      <c r="L9362" s="14">
        <f>AND(vyberHrace&lt;&gt;"",ISNUMBER(SEARCH(vyberHrace,$B9362)))</f>
      </c>
      <c r="M9362" s="14">
        <f>AND($I9362=MID(kododd,1,2),$J9362=MID(kododd,3,3))</f>
      </c>
    </row>
    <row r="9363">
      <c r="A9363" s="95">
        <v>1811</v>
      </c>
      <c r="B9363" s="93" t="s">
        <v>5935</v>
      </c>
      <c r="C9363" s="93" t="s">
        <v>1442</v>
      </c>
      <c r="D9363" s="95">
        <v>2138</v>
      </c>
      <c r="E9363" s="95">
        <v>2096</v>
      </c>
      <c r="F9363" s="95">
        <v>342629</v>
      </c>
      <c r="G9363" s="95">
        <v>250</v>
      </c>
      <c r="H9363" s="93" t="s">
        <v>8976</v>
      </c>
      <c r="I9363" s="93" t="s">
        <v>23899</v>
      </c>
      <c r="J9363" s="93" t="s">
        <v>20907</v>
      </c>
      <c r="K9363" s="93" t="s">
        <v>4887</v>
      </c>
      <c r="L9363" s="14">
        <f>AND(vyberHrace&lt;&gt;"",ISNUMBER(SEARCH(vyberHrace,$B9363)))</f>
      </c>
      <c r="M9363" s="14">
        <f>AND($I9363=MID(kododd,1,2),$J9363=MID(kododd,3,3))</f>
      </c>
    </row>
    <row r="9364">
      <c r="A9364" s="95">
        <v>62871</v>
      </c>
      <c r="B9364" s="93" t="s">
        <v>29040</v>
      </c>
      <c r="C9364" s="93" t="s">
        <v>1486</v>
      </c>
      <c r="G9364" s="95">
        <v>250</v>
      </c>
      <c r="H9364" s="93" t="s">
        <v>8976</v>
      </c>
      <c r="I9364" s="93" t="s">
        <v>23899</v>
      </c>
      <c r="J9364" s="93" t="s">
        <v>20950</v>
      </c>
      <c r="K9364" s="93" t="s">
        <v>5563</v>
      </c>
      <c r="L9364" s="14">
        <f>AND(vyberHrace&lt;&gt;"",ISNUMBER(SEARCH(vyberHrace,$B9364)))</f>
      </c>
      <c r="M9364" s="14">
        <f>AND($I9364=MID(kododd,1,2),$J9364=MID(kododd,3,3))</f>
      </c>
    </row>
    <row r="9365">
      <c r="A9365" s="95">
        <v>63448</v>
      </c>
      <c r="B9365" s="93" t="s">
        <v>29041</v>
      </c>
      <c r="C9365" s="93" t="s">
        <v>1406</v>
      </c>
      <c r="G9365" s="95">
        <v>250</v>
      </c>
      <c r="H9365" s="93" t="s">
        <v>8976</v>
      </c>
      <c r="I9365" s="93" t="s">
        <v>23899</v>
      </c>
      <c r="J9365" s="93" t="s">
        <v>20927</v>
      </c>
      <c r="K9365" s="93" t="s">
        <v>1591</v>
      </c>
      <c r="L9365" s="14">
        <f>AND(vyberHrace&lt;&gt;"",ISNUMBER(SEARCH(vyberHrace,$B9365)))</f>
      </c>
      <c r="M9365" s="14">
        <f>AND($I9365=MID(kododd,1,2),$J9365=MID(kododd,3,3))</f>
      </c>
    </row>
    <row r="9366">
      <c r="A9366" s="95">
        <v>54357</v>
      </c>
      <c r="B9366" s="93" t="s">
        <v>21086</v>
      </c>
      <c r="C9366" s="93" t="s">
        <v>1416</v>
      </c>
      <c r="F9366" s="95">
        <v>23759003</v>
      </c>
      <c r="G9366" s="95">
        <v>0</v>
      </c>
      <c r="H9366" s="93" t="s">
        <v>8976</v>
      </c>
      <c r="I9366" s="93" t="s">
        <v>23899</v>
      </c>
      <c r="J9366" s="93" t="s">
        <v>20927</v>
      </c>
      <c r="K9366" s="93" t="s">
        <v>1591</v>
      </c>
      <c r="L9366" s="14">
        <f>AND(vyberHrace&lt;&gt;"",ISNUMBER(SEARCH(vyberHrace,$B9366)))</f>
      </c>
      <c r="M9366" s="14">
        <f>AND($I9366=MID(kododd,1,2),$J9366=MID(kododd,3,3))</f>
      </c>
    </row>
    <row r="9367">
      <c r="A9367" s="95">
        <v>44632</v>
      </c>
      <c r="B9367" s="93" t="s">
        <v>154</v>
      </c>
      <c r="C9367" s="93" t="s">
        <v>3255</v>
      </c>
      <c r="G9367" s="95">
        <v>0</v>
      </c>
      <c r="H9367" s="93" t="s">
        <v>8976</v>
      </c>
      <c r="I9367" s="93" t="s">
        <v>23899</v>
      </c>
      <c r="J9367" s="93" t="s">
        <v>20852</v>
      </c>
      <c r="K9367" s="93" t="s">
        <v>8994</v>
      </c>
      <c r="L9367" s="14">
        <f>AND(vyberHrace&lt;&gt;"",ISNUMBER(SEARCH(vyberHrace,$B9367)))</f>
      </c>
      <c r="M9367" s="14">
        <f>AND($I9367=MID(kododd,1,2),$J9367=MID(kododd,3,3))</f>
      </c>
    </row>
    <row r="9368">
      <c r="A9368" s="95">
        <v>47446</v>
      </c>
      <c r="B9368" s="93" t="s">
        <v>14198</v>
      </c>
      <c r="C9368" s="93" t="s">
        <v>1410</v>
      </c>
      <c r="G9368" s="95">
        <v>0</v>
      </c>
      <c r="H9368" s="93" t="s">
        <v>8976</v>
      </c>
      <c r="I9368" s="93" t="s">
        <v>23899</v>
      </c>
      <c r="J9368" s="93" t="s">
        <v>20914</v>
      </c>
      <c r="K9368" s="93" t="s">
        <v>172</v>
      </c>
      <c r="L9368" s="14">
        <f>AND(vyberHrace&lt;&gt;"",ISNUMBER(SEARCH(vyberHrace,$B9368)))</f>
      </c>
      <c r="M9368" s="14">
        <f>AND($I9368=MID(kododd,1,2),$J9368=MID(kododd,3,3))</f>
      </c>
    </row>
    <row r="9369">
      <c r="A9369" s="95">
        <v>35062</v>
      </c>
      <c r="B9369" s="93" t="s">
        <v>6533</v>
      </c>
      <c r="C9369" s="93" t="s">
        <v>1414</v>
      </c>
      <c r="G9369" s="95">
        <v>0</v>
      </c>
      <c r="H9369" s="93" t="s">
        <v>8976</v>
      </c>
      <c r="I9369" s="93" t="s">
        <v>23899</v>
      </c>
      <c r="J9369" s="93" t="s">
        <v>20852</v>
      </c>
      <c r="K9369" s="93" t="s">
        <v>8994</v>
      </c>
      <c r="L9369" s="14">
        <f>AND(vyberHrace&lt;&gt;"",ISNUMBER(SEARCH(vyberHrace,$B9369)))</f>
      </c>
      <c r="M9369" s="14">
        <f>AND($I9369=MID(kododd,1,2),$J9369=MID(kododd,3,3))</f>
      </c>
    </row>
    <row r="9370">
      <c r="A9370" s="95">
        <v>42125</v>
      </c>
      <c r="B9370" s="93" t="s">
        <v>4201</v>
      </c>
      <c r="C9370" s="93" t="s">
        <v>1431</v>
      </c>
      <c r="D9370" s="95">
        <v>1154</v>
      </c>
      <c r="G9370" s="95">
        <v>0</v>
      </c>
      <c r="H9370" s="93" t="s">
        <v>8976</v>
      </c>
      <c r="I9370" s="93" t="s">
        <v>23899</v>
      </c>
      <c r="J9370" s="93" t="s">
        <v>20843</v>
      </c>
      <c r="K9370" s="93" t="s">
        <v>5594</v>
      </c>
      <c r="L9370" s="14">
        <f>AND(vyberHrace&lt;&gt;"",ISNUMBER(SEARCH(vyberHrace,$B9370)))</f>
      </c>
      <c r="M9370" s="14">
        <f>AND($I9370=MID(kododd,1,2),$J9370=MID(kododd,3,3))</f>
      </c>
    </row>
    <row r="9371">
      <c r="A9371" s="95">
        <v>12284</v>
      </c>
      <c r="B9371" s="93" t="s">
        <v>4205</v>
      </c>
      <c r="C9371" s="93" t="s">
        <v>1417</v>
      </c>
      <c r="D9371" s="95">
        <v>1568</v>
      </c>
      <c r="E9371" s="95">
        <v>1749</v>
      </c>
      <c r="F9371" s="95">
        <v>23702672</v>
      </c>
      <c r="G9371" s="95">
        <v>0</v>
      </c>
      <c r="H9371" s="93" t="s">
        <v>8976</v>
      </c>
      <c r="I9371" s="93" t="s">
        <v>23899</v>
      </c>
      <c r="J9371" s="93" t="s">
        <v>20927</v>
      </c>
      <c r="K9371" s="93" t="s">
        <v>1591</v>
      </c>
      <c r="L9371" s="14">
        <f>AND(vyberHrace&lt;&gt;"",ISNUMBER(SEARCH(vyberHrace,$B9371)))</f>
      </c>
      <c r="M9371" s="14">
        <f>AND($I9371=MID(kododd,1,2),$J9371=MID(kododd,3,3))</f>
      </c>
    </row>
    <row r="9372">
      <c r="A9372" s="95">
        <v>47712</v>
      </c>
      <c r="B9372" s="93" t="s">
        <v>4205</v>
      </c>
      <c r="C9372" s="93" t="s">
        <v>1416</v>
      </c>
      <c r="D9372" s="95">
        <v>1072</v>
      </c>
      <c r="F9372" s="95">
        <v>23722975</v>
      </c>
      <c r="G9372" s="95">
        <v>0</v>
      </c>
      <c r="H9372" s="93" t="s">
        <v>8976</v>
      </c>
      <c r="I9372" s="93" t="s">
        <v>23899</v>
      </c>
      <c r="J9372" s="93" t="s">
        <v>20927</v>
      </c>
      <c r="K9372" s="93" t="s">
        <v>1591</v>
      </c>
      <c r="L9372" s="14">
        <f>AND(vyberHrace&lt;&gt;"",ISNUMBER(SEARCH(vyberHrace,$B9372)))</f>
      </c>
      <c r="M9372" s="14">
        <f>AND($I9372=MID(kododd,1,2),$J9372=MID(kododd,3,3))</f>
      </c>
    </row>
    <row r="9373">
      <c r="A9373" s="95">
        <v>36823</v>
      </c>
      <c r="B9373" s="93" t="s">
        <v>8808</v>
      </c>
      <c r="C9373" s="93" t="s">
        <v>1413</v>
      </c>
      <c r="D9373" s="95">
        <v>1678</v>
      </c>
      <c r="E9373" s="95">
        <v>1786</v>
      </c>
      <c r="F9373" s="95">
        <v>352187</v>
      </c>
      <c r="G9373" s="95">
        <v>250</v>
      </c>
      <c r="H9373" s="93" t="s">
        <v>8976</v>
      </c>
      <c r="I9373" s="93" t="s">
        <v>23899</v>
      </c>
      <c r="J9373" s="93" t="s">
        <v>20927</v>
      </c>
      <c r="K9373" s="93" t="s">
        <v>1591</v>
      </c>
      <c r="L9373" s="14">
        <f>AND(vyberHrace&lt;&gt;"",ISNUMBER(SEARCH(vyberHrace,$B9373)))</f>
      </c>
      <c r="M9373" s="14">
        <f>AND($I9373=MID(kododd,1,2),$J9373=MID(kododd,3,3))</f>
      </c>
    </row>
    <row r="9374">
      <c r="A9374" s="95">
        <v>888</v>
      </c>
      <c r="B9374" s="93" t="s">
        <v>8819</v>
      </c>
      <c r="C9374" s="93" t="s">
        <v>1430</v>
      </c>
      <c r="D9374" s="95">
        <v>2107</v>
      </c>
      <c r="E9374" s="95">
        <v>2106</v>
      </c>
      <c r="F9374" s="95">
        <v>311120</v>
      </c>
      <c r="G9374" s="95">
        <v>250</v>
      </c>
      <c r="H9374" s="93" t="s">
        <v>8976</v>
      </c>
      <c r="I9374" s="93" t="s">
        <v>23899</v>
      </c>
      <c r="J9374" s="93" t="s">
        <v>20843</v>
      </c>
      <c r="K9374" s="93" t="s">
        <v>5594</v>
      </c>
      <c r="L9374" s="14">
        <f>AND(vyberHrace&lt;&gt;"",ISNUMBER(SEARCH(vyberHrace,$B9374)))</f>
      </c>
      <c r="M9374" s="14">
        <f>AND($I9374=MID(kododd,1,2),$J9374=MID(kododd,3,3))</f>
      </c>
    </row>
    <row r="9375">
      <c r="A9375" s="95">
        <v>46233</v>
      </c>
      <c r="B9375" s="93" t="s">
        <v>8824</v>
      </c>
      <c r="C9375" s="93" t="s">
        <v>1408</v>
      </c>
      <c r="D9375" s="95">
        <v>1424</v>
      </c>
      <c r="E9375" s="95">
        <v>1629</v>
      </c>
      <c r="F9375" s="95">
        <v>23713364</v>
      </c>
      <c r="G9375" s="95">
        <v>0</v>
      </c>
      <c r="H9375" s="93" t="s">
        <v>8976</v>
      </c>
      <c r="I9375" s="93" t="s">
        <v>23899</v>
      </c>
      <c r="J9375" s="93" t="s">
        <v>20894</v>
      </c>
      <c r="K9375" s="93" t="s">
        <v>5558</v>
      </c>
      <c r="L9375" s="14">
        <f>AND(vyberHrace&lt;&gt;"",ISNUMBER(SEARCH(vyberHrace,$B9375)))</f>
      </c>
      <c r="M9375" s="14">
        <f>AND($I9375=MID(kododd,1,2),$J9375=MID(kododd,3,3))</f>
      </c>
    </row>
    <row r="9376">
      <c r="A9376" s="95">
        <v>58598</v>
      </c>
      <c r="B9376" s="93" t="s">
        <v>25090</v>
      </c>
      <c r="C9376" s="93" t="s">
        <v>1424</v>
      </c>
      <c r="D9376" s="95">
        <v>1155</v>
      </c>
      <c r="E9376" s="95">
        <v>1534</v>
      </c>
      <c r="F9376" s="95">
        <v>23781815</v>
      </c>
      <c r="G9376" s="95">
        <v>250</v>
      </c>
      <c r="H9376" s="93" t="s">
        <v>8976</v>
      </c>
      <c r="I9376" s="93" t="s">
        <v>23899</v>
      </c>
      <c r="J9376" s="93" t="s">
        <v>20852</v>
      </c>
      <c r="K9376" s="93" t="s">
        <v>8994</v>
      </c>
      <c r="L9376" s="14">
        <f>AND(vyberHrace&lt;&gt;"",ISNUMBER(SEARCH(vyberHrace,$B9376)))</f>
      </c>
      <c r="M9376" s="14">
        <f>AND($I9376=MID(kododd,1,2),$J9376=MID(kododd,3,3))</f>
      </c>
    </row>
    <row r="9377">
      <c r="A9377" s="95">
        <v>35123</v>
      </c>
      <c r="B9377" s="93" t="s">
        <v>10074</v>
      </c>
      <c r="C9377" s="93" t="s">
        <v>1399</v>
      </c>
      <c r="D9377" s="95">
        <v>2215</v>
      </c>
      <c r="E9377" s="95">
        <v>2238</v>
      </c>
      <c r="F9377" s="95">
        <v>362662</v>
      </c>
      <c r="G9377" s="95">
        <v>250</v>
      </c>
      <c r="H9377" s="93" t="s">
        <v>8976</v>
      </c>
      <c r="I9377" s="93" t="s">
        <v>23899</v>
      </c>
      <c r="J9377" s="93" t="s">
        <v>20844</v>
      </c>
      <c r="K9377" s="93" t="s">
        <v>9952</v>
      </c>
      <c r="L9377" s="14">
        <f>AND(vyberHrace&lt;&gt;"",ISNUMBER(SEARCH(vyberHrace,$B9377)))</f>
      </c>
      <c r="M9377" s="14">
        <f>AND($I9377=MID(kododd,1,2),$J9377=MID(kododd,3,3))</f>
      </c>
    </row>
    <row r="9378">
      <c r="A9378" s="95">
        <v>124</v>
      </c>
      <c r="B9378" s="93" t="s">
        <v>10078</v>
      </c>
      <c r="C9378" s="93" t="s">
        <v>1447</v>
      </c>
      <c r="D9378" s="95">
        <v>2208</v>
      </c>
      <c r="E9378" s="95">
        <v>2204</v>
      </c>
      <c r="F9378" s="95">
        <v>300942</v>
      </c>
      <c r="G9378" s="95">
        <v>250</v>
      </c>
      <c r="H9378" s="93" t="s">
        <v>8976</v>
      </c>
      <c r="I9378" s="93" t="s">
        <v>23899</v>
      </c>
      <c r="J9378" s="93" t="s">
        <v>20844</v>
      </c>
      <c r="K9378" s="93" t="s">
        <v>9952</v>
      </c>
      <c r="L9378" s="14">
        <f>AND(vyberHrace&lt;&gt;"",ISNUMBER(SEARCH(vyberHrace,$B9378)))</f>
      </c>
      <c r="M9378" s="14">
        <f>AND($I9378=MID(kododd,1,2),$J9378=MID(kododd,3,3))</f>
      </c>
    </row>
    <row r="9379">
      <c r="A9379" s="95">
        <v>63221</v>
      </c>
      <c r="B9379" s="93" t="s">
        <v>1189</v>
      </c>
      <c r="C9379" s="93" t="s">
        <v>1406</v>
      </c>
      <c r="G9379" s="95">
        <v>250</v>
      </c>
      <c r="H9379" s="93" t="s">
        <v>8976</v>
      </c>
      <c r="I9379" s="93" t="s">
        <v>23899</v>
      </c>
      <c r="J9379" s="93" t="s">
        <v>20914</v>
      </c>
      <c r="K9379" s="93" t="s">
        <v>172</v>
      </c>
      <c r="L9379" s="14">
        <f>AND(vyberHrace&lt;&gt;"",ISNUMBER(SEARCH(vyberHrace,$B9379)))</f>
      </c>
      <c r="M9379" s="14">
        <f>AND($I9379=MID(kododd,1,2),$J9379=MID(kododd,3,3))</f>
      </c>
    </row>
    <row r="9380">
      <c r="A9380" s="95">
        <v>38456</v>
      </c>
      <c r="B9380" s="93" t="s">
        <v>7906</v>
      </c>
      <c r="C9380" s="93" t="s">
        <v>1444</v>
      </c>
      <c r="G9380" s="95">
        <v>0</v>
      </c>
      <c r="H9380" s="93" t="s">
        <v>8976</v>
      </c>
      <c r="I9380" s="93" t="s">
        <v>23899</v>
      </c>
      <c r="J9380" s="93" t="s">
        <v>20852</v>
      </c>
      <c r="K9380" s="93" t="s">
        <v>8994</v>
      </c>
      <c r="L9380" s="14">
        <f>AND(vyberHrace&lt;&gt;"",ISNUMBER(SEARCH(vyberHrace,$B9380)))</f>
      </c>
      <c r="M9380" s="14">
        <f>AND($I9380=MID(kododd,1,2),$J9380=MID(kododd,3,3))</f>
      </c>
    </row>
    <row r="9381">
      <c r="A9381" s="95">
        <v>40850</v>
      </c>
      <c r="B9381" s="93" t="s">
        <v>7912</v>
      </c>
      <c r="C9381" s="93" t="s">
        <v>1476</v>
      </c>
      <c r="D9381" s="95">
        <v>1595</v>
      </c>
      <c r="E9381" s="95">
        <v>1769</v>
      </c>
      <c r="F9381" s="95">
        <v>388416</v>
      </c>
      <c r="G9381" s="95">
        <v>0</v>
      </c>
      <c r="H9381" s="93" t="s">
        <v>8976</v>
      </c>
      <c r="I9381" s="93" t="s">
        <v>23899</v>
      </c>
      <c r="J9381" s="93" t="s">
        <v>20897</v>
      </c>
      <c r="K9381" s="93" t="s">
        <v>374</v>
      </c>
      <c r="L9381" s="14">
        <f>AND(vyberHrace&lt;&gt;"",ISNUMBER(SEARCH(vyberHrace,$B9381)))</f>
      </c>
      <c r="M9381" s="14">
        <f>AND($I9381=MID(kododd,1,2),$J9381=MID(kododd,3,3))</f>
      </c>
    </row>
    <row r="9382">
      <c r="A9382" s="95">
        <v>59476</v>
      </c>
      <c r="B9382" s="93" t="s">
        <v>25885</v>
      </c>
      <c r="C9382" s="93" t="s">
        <v>1412</v>
      </c>
      <c r="D9382" s="95">
        <v>1046</v>
      </c>
      <c r="F9382" s="95">
        <v>23786370</v>
      </c>
      <c r="G9382" s="95">
        <v>250</v>
      </c>
      <c r="H9382" s="93" t="s">
        <v>8976</v>
      </c>
      <c r="I9382" s="93" t="s">
        <v>23899</v>
      </c>
      <c r="J9382" s="93" t="s">
        <v>20852</v>
      </c>
      <c r="K9382" s="93" t="s">
        <v>8994</v>
      </c>
      <c r="L9382" s="14">
        <f>AND(vyberHrace&lt;&gt;"",ISNUMBER(SEARCH(vyberHrace,$B9382)))</f>
      </c>
      <c r="M9382" s="14">
        <f>AND($I9382=MID(kododd,1,2),$J9382=MID(kododd,3,3))</f>
      </c>
    </row>
    <row r="9383">
      <c r="A9383" s="95">
        <v>52797</v>
      </c>
      <c r="B9383" s="93" t="s">
        <v>1640</v>
      </c>
      <c r="C9383" s="93" t="s">
        <v>1406</v>
      </c>
      <c r="G9383" s="95">
        <v>250</v>
      </c>
      <c r="H9383" s="93" t="s">
        <v>8976</v>
      </c>
      <c r="I9383" s="93" t="s">
        <v>23899</v>
      </c>
      <c r="J9383" s="93" t="s">
        <v>20843</v>
      </c>
      <c r="K9383" s="93" t="s">
        <v>5594</v>
      </c>
      <c r="L9383" s="14">
        <f>AND(vyberHrace&lt;&gt;"",ISNUMBER(SEARCH(vyberHrace,$B9383)))</f>
      </c>
      <c r="M9383" s="14">
        <f>AND($I9383=MID(kododd,1,2),$J9383=MID(kododd,3,3))</f>
      </c>
    </row>
    <row r="9384">
      <c r="A9384" s="95">
        <v>11947</v>
      </c>
      <c r="B9384" s="93" t="s">
        <v>10156</v>
      </c>
      <c r="C9384" s="93" t="s">
        <v>1456</v>
      </c>
      <c r="D9384" s="95">
        <v>1618</v>
      </c>
      <c r="E9384" s="95">
        <v>1741</v>
      </c>
      <c r="F9384" s="95">
        <v>351873</v>
      </c>
      <c r="G9384" s="95">
        <v>250</v>
      </c>
      <c r="H9384" s="93" t="s">
        <v>8976</v>
      </c>
      <c r="I9384" s="93" t="s">
        <v>23899</v>
      </c>
      <c r="J9384" s="93" t="s">
        <v>20894</v>
      </c>
      <c r="K9384" s="93" t="s">
        <v>5558</v>
      </c>
      <c r="L9384" s="14">
        <f>AND(vyberHrace&lt;&gt;"",ISNUMBER(SEARCH(vyberHrace,$B9384)))</f>
      </c>
      <c r="M9384" s="14">
        <f>AND($I9384=MID(kododd,1,2),$J9384=MID(kododd,3,3))</f>
      </c>
    </row>
    <row r="9385">
      <c r="A9385" s="95">
        <v>18330</v>
      </c>
      <c r="B9385" s="93" t="s">
        <v>2048</v>
      </c>
      <c r="C9385" s="93" t="s">
        <v>1405</v>
      </c>
      <c r="G9385" s="95">
        <v>0</v>
      </c>
      <c r="H9385" s="93" t="s">
        <v>8976</v>
      </c>
      <c r="I9385" s="93" t="s">
        <v>23899</v>
      </c>
      <c r="J9385" s="93" t="s">
        <v>20851</v>
      </c>
      <c r="K9385" s="93" t="s">
        <v>21353</v>
      </c>
      <c r="L9385" s="14">
        <f>AND(vyberHrace&lt;&gt;"",ISNUMBER(SEARCH(vyberHrace,$B9385)))</f>
      </c>
      <c r="M9385" s="14">
        <f>AND($I9385=MID(kododd,1,2),$J9385=MID(kododd,3,3))</f>
      </c>
    </row>
    <row r="9386">
      <c r="A9386" s="95">
        <v>58871</v>
      </c>
      <c r="B9386" s="93" t="s">
        <v>24416</v>
      </c>
      <c r="C9386" s="93" t="s">
        <v>1469</v>
      </c>
      <c r="F9386" s="95">
        <v>23776030</v>
      </c>
      <c r="G9386" s="95">
        <v>0</v>
      </c>
      <c r="H9386" s="93" t="s">
        <v>8976</v>
      </c>
      <c r="I9386" s="93" t="s">
        <v>23899</v>
      </c>
      <c r="J9386" s="93" t="s">
        <v>20849</v>
      </c>
      <c r="K9386" s="93" t="s">
        <v>1593</v>
      </c>
      <c r="L9386" s="14">
        <f>AND(vyberHrace&lt;&gt;"",ISNUMBER(SEARCH(vyberHrace,$B9386)))</f>
      </c>
      <c r="M9386" s="14">
        <f>AND($I9386=MID(kododd,1,2),$J9386=MID(kododd,3,3))</f>
      </c>
    </row>
    <row r="9387">
      <c r="A9387" s="95">
        <v>11821</v>
      </c>
      <c r="B9387" s="93" t="s">
        <v>11405</v>
      </c>
      <c r="C9387" s="93" t="s">
        <v>1441</v>
      </c>
      <c r="D9387" s="95">
        <v>1817</v>
      </c>
      <c r="E9387" s="95">
        <v>1911</v>
      </c>
      <c r="F9387" s="95">
        <v>382540</v>
      </c>
      <c r="G9387" s="95">
        <v>250</v>
      </c>
      <c r="H9387" s="93" t="s">
        <v>8976</v>
      </c>
      <c r="I9387" s="93" t="s">
        <v>23899</v>
      </c>
      <c r="J9387" s="93" t="s">
        <v>20907</v>
      </c>
      <c r="K9387" s="93" t="s">
        <v>4887</v>
      </c>
      <c r="L9387" s="14">
        <f>AND(vyberHrace&lt;&gt;"",ISNUMBER(SEARCH(vyberHrace,$B9387)))</f>
      </c>
      <c r="M9387" s="14">
        <f>AND($I9387=MID(kododd,1,2),$J9387=MID(kododd,3,3))</f>
      </c>
    </row>
    <row r="9388">
      <c r="A9388" s="95">
        <v>6060</v>
      </c>
      <c r="B9388" s="93" t="s">
        <v>9192</v>
      </c>
      <c r="C9388" s="93" t="s">
        <v>1440</v>
      </c>
      <c r="D9388" s="95">
        <v>1840</v>
      </c>
      <c r="E9388" s="95">
        <v>1908</v>
      </c>
      <c r="F9388" s="95">
        <v>327174</v>
      </c>
      <c r="G9388" s="95">
        <v>250</v>
      </c>
      <c r="H9388" s="93" t="s">
        <v>8976</v>
      </c>
      <c r="I9388" s="93" t="s">
        <v>23899</v>
      </c>
      <c r="J9388" s="93" t="s">
        <v>20846</v>
      </c>
      <c r="K9388" s="93" t="s">
        <v>8981</v>
      </c>
      <c r="L9388" s="14">
        <f>AND(vyberHrace&lt;&gt;"",ISNUMBER(SEARCH(vyberHrace,$B9388)))</f>
      </c>
      <c r="M9388" s="14">
        <f>AND($I9388=MID(kododd,1,2),$J9388=MID(kododd,3,3))</f>
      </c>
    </row>
    <row r="9389">
      <c r="A9389" s="95">
        <v>16234</v>
      </c>
      <c r="B9389" s="93" t="s">
        <v>13702</v>
      </c>
      <c r="C9389" s="93" t="s">
        <v>1452</v>
      </c>
      <c r="D9389" s="95">
        <v>2108</v>
      </c>
      <c r="E9389" s="95">
        <v>2134</v>
      </c>
      <c r="F9389" s="95">
        <v>328421</v>
      </c>
      <c r="G9389" s="95">
        <v>250</v>
      </c>
      <c r="H9389" s="93" t="s">
        <v>8976</v>
      </c>
      <c r="I9389" s="93" t="s">
        <v>23899</v>
      </c>
      <c r="J9389" s="93" t="s">
        <v>20843</v>
      </c>
      <c r="K9389" s="93" t="s">
        <v>5594</v>
      </c>
      <c r="L9389" s="14">
        <f>AND(vyberHrace&lt;&gt;"",ISNUMBER(SEARCH(vyberHrace,$B9389)))</f>
      </c>
      <c r="M9389" s="14">
        <f>AND($I9389=MID(kododd,1,2),$J9389=MID(kododd,3,3))</f>
      </c>
    </row>
    <row r="9390">
      <c r="A9390" s="95">
        <v>63092</v>
      </c>
      <c r="B9390" s="93" t="s">
        <v>29042</v>
      </c>
      <c r="C9390" s="93" t="s">
        <v>1487</v>
      </c>
      <c r="G9390" s="95">
        <v>250</v>
      </c>
      <c r="H9390" s="93" t="s">
        <v>8976</v>
      </c>
      <c r="I9390" s="93" t="s">
        <v>23899</v>
      </c>
      <c r="J9390" s="93" t="s">
        <v>20927</v>
      </c>
      <c r="K9390" s="93" t="s">
        <v>1591</v>
      </c>
      <c r="L9390" s="14">
        <f>AND(vyberHrace&lt;&gt;"",ISNUMBER(SEARCH(vyberHrace,$B9390)))</f>
      </c>
      <c r="M9390" s="14">
        <f>AND($I9390=MID(kododd,1,2),$J9390=MID(kododd,3,3))</f>
      </c>
    </row>
    <row r="9391">
      <c r="A9391" s="95">
        <v>33563</v>
      </c>
      <c r="B9391" s="93" t="s">
        <v>11125</v>
      </c>
      <c r="C9391" s="93" t="s">
        <v>1399</v>
      </c>
      <c r="G9391" s="95">
        <v>0</v>
      </c>
      <c r="H9391" s="93" t="s">
        <v>8976</v>
      </c>
      <c r="I9391" s="93" t="s">
        <v>23899</v>
      </c>
      <c r="J9391" s="93" t="s">
        <v>20852</v>
      </c>
      <c r="K9391" s="93" t="s">
        <v>8994</v>
      </c>
      <c r="L9391" s="14">
        <f>AND(vyberHrace&lt;&gt;"",ISNUMBER(SEARCH(vyberHrace,$B9391)))</f>
      </c>
      <c r="M9391" s="14">
        <f>AND($I9391=MID(kododd,1,2),$J9391=MID(kododd,3,3))</f>
      </c>
    </row>
    <row r="9392">
      <c r="A9392" s="95">
        <v>33564</v>
      </c>
      <c r="B9392" s="93" t="s">
        <v>11126</v>
      </c>
      <c r="C9392" s="93" t="s">
        <v>1398</v>
      </c>
      <c r="G9392" s="95">
        <v>0</v>
      </c>
      <c r="H9392" s="93" t="s">
        <v>8976</v>
      </c>
      <c r="I9392" s="93" t="s">
        <v>23899</v>
      </c>
      <c r="J9392" s="93" t="s">
        <v>20852</v>
      </c>
      <c r="K9392" s="93" t="s">
        <v>8994</v>
      </c>
      <c r="L9392" s="14">
        <f>AND(vyberHrace&lt;&gt;"",ISNUMBER(SEARCH(vyberHrace,$B9392)))</f>
      </c>
      <c r="M9392" s="14">
        <f>AND($I9392=MID(kododd,1,2),$J9392=MID(kododd,3,3))</f>
      </c>
    </row>
    <row r="9393">
      <c r="A9393" s="95">
        <v>41672</v>
      </c>
      <c r="B9393" s="93" t="s">
        <v>8926</v>
      </c>
      <c r="C9393" s="93" t="s">
        <v>1402</v>
      </c>
      <c r="D9393" s="95">
        <v>1444</v>
      </c>
      <c r="E9393" s="95">
        <v>1619</v>
      </c>
      <c r="F9393" s="95">
        <v>385948</v>
      </c>
      <c r="G9393" s="95">
        <v>0</v>
      </c>
      <c r="H9393" s="93" t="s">
        <v>8976</v>
      </c>
      <c r="I9393" s="93" t="s">
        <v>23899</v>
      </c>
      <c r="J9393" s="93" t="s">
        <v>20852</v>
      </c>
      <c r="K9393" s="93" t="s">
        <v>8994</v>
      </c>
      <c r="L9393" s="14">
        <f>AND(vyberHrace&lt;&gt;"",ISNUMBER(SEARCH(vyberHrace,$B9393)))</f>
      </c>
      <c r="M9393" s="14">
        <f>AND($I9393=MID(kododd,1,2),$J9393=MID(kododd,3,3))</f>
      </c>
    </row>
    <row r="9394">
      <c r="A9394" s="95">
        <v>41417</v>
      </c>
      <c r="B9394" s="93" t="s">
        <v>8932</v>
      </c>
      <c r="C9394" s="93" t="s">
        <v>1415</v>
      </c>
      <c r="D9394" s="95">
        <v>1535</v>
      </c>
      <c r="E9394" s="95">
        <v>1700</v>
      </c>
      <c r="F9394" s="95">
        <v>387207</v>
      </c>
      <c r="G9394" s="95">
        <v>250</v>
      </c>
      <c r="H9394" s="93" t="s">
        <v>8976</v>
      </c>
      <c r="I9394" s="93" t="s">
        <v>23899</v>
      </c>
      <c r="J9394" s="93" t="s">
        <v>20894</v>
      </c>
      <c r="K9394" s="93" t="s">
        <v>5558</v>
      </c>
      <c r="L9394" s="14">
        <f>AND(vyberHrace&lt;&gt;"",ISNUMBER(SEARCH(vyberHrace,$B9394)))</f>
      </c>
      <c r="M9394" s="14">
        <f>AND($I9394=MID(kododd,1,2),$J9394=MID(kododd,3,3))</f>
      </c>
    </row>
    <row r="9395">
      <c r="A9395" s="95">
        <v>3477</v>
      </c>
      <c r="B9395" s="93" t="s">
        <v>8941</v>
      </c>
      <c r="C9395" s="93" t="s">
        <v>1469</v>
      </c>
      <c r="D9395" s="95">
        <v>1727</v>
      </c>
      <c r="E9395" s="95">
        <v>1811</v>
      </c>
      <c r="F9395" s="95">
        <v>323608</v>
      </c>
      <c r="G9395" s="95">
        <v>250</v>
      </c>
      <c r="H9395" s="93" t="s">
        <v>8976</v>
      </c>
      <c r="I9395" s="93" t="s">
        <v>23899</v>
      </c>
      <c r="J9395" s="93" t="s">
        <v>20942</v>
      </c>
      <c r="K9395" s="93" t="s">
        <v>5598</v>
      </c>
      <c r="L9395" s="14">
        <f>AND(vyberHrace&lt;&gt;"",ISNUMBER(SEARCH(vyberHrace,$B9395)))</f>
      </c>
      <c r="M9395" s="14">
        <f>AND($I9395=MID(kododd,1,2),$J9395=MID(kododd,3,3))</f>
      </c>
    </row>
    <row r="9396">
      <c r="A9396" s="95">
        <v>15964</v>
      </c>
      <c r="B9396" s="93" t="s">
        <v>8942</v>
      </c>
      <c r="C9396" s="93" t="s">
        <v>1464</v>
      </c>
      <c r="D9396" s="95">
        <v>1406</v>
      </c>
      <c r="G9396" s="95">
        <v>0</v>
      </c>
      <c r="H9396" s="93" t="s">
        <v>8976</v>
      </c>
      <c r="I9396" s="93" t="s">
        <v>23899</v>
      </c>
      <c r="J9396" s="93" t="s">
        <v>20852</v>
      </c>
      <c r="K9396" s="93" t="s">
        <v>8994</v>
      </c>
      <c r="L9396" s="14">
        <f>AND(vyberHrace&lt;&gt;"",ISNUMBER(SEARCH(vyberHrace,$B9396)))</f>
      </c>
      <c r="M9396" s="14">
        <f>AND($I9396=MID(kododd,1,2),$J9396=MID(kododd,3,3))</f>
      </c>
    </row>
    <row r="9397">
      <c r="A9397" s="95">
        <v>51178</v>
      </c>
      <c r="B9397" s="93" t="s">
        <v>2224</v>
      </c>
      <c r="C9397" s="93" t="s">
        <v>3255</v>
      </c>
      <c r="D9397" s="95">
        <v>1226</v>
      </c>
      <c r="E9397" s="95">
        <v>1521</v>
      </c>
      <c r="F9397" s="95">
        <v>23736283</v>
      </c>
      <c r="G9397" s="95">
        <v>250</v>
      </c>
      <c r="H9397" s="93" t="s">
        <v>8976</v>
      </c>
      <c r="I9397" s="93" t="s">
        <v>23899</v>
      </c>
      <c r="J9397" s="93" t="s">
        <v>20852</v>
      </c>
      <c r="K9397" s="93" t="s">
        <v>8994</v>
      </c>
      <c r="L9397" s="14">
        <f>AND(vyberHrace&lt;&gt;"",ISNUMBER(SEARCH(vyberHrace,$B9397)))</f>
      </c>
      <c r="M9397" s="14">
        <f>AND($I9397=MID(kododd,1,2),$J9397=MID(kododd,3,3))</f>
      </c>
    </row>
    <row r="9398">
      <c r="A9398" s="95">
        <v>41673</v>
      </c>
      <c r="B9398" s="93" t="s">
        <v>8966</v>
      </c>
      <c r="C9398" s="93" t="s">
        <v>1408</v>
      </c>
      <c r="F9398" s="95">
        <v>23713372</v>
      </c>
      <c r="G9398" s="95">
        <v>0</v>
      </c>
      <c r="H9398" s="93" t="s">
        <v>8976</v>
      </c>
      <c r="I9398" s="93" t="s">
        <v>23899</v>
      </c>
      <c r="J9398" s="93" t="s">
        <v>20852</v>
      </c>
      <c r="K9398" s="93" t="s">
        <v>8994</v>
      </c>
      <c r="L9398" s="14">
        <f>AND(vyberHrace&lt;&gt;"",ISNUMBER(SEARCH(vyberHrace,$B9398)))</f>
      </c>
      <c r="M9398" s="14">
        <f>AND($I9398=MID(kododd,1,2),$J9398=MID(kododd,3,3))</f>
      </c>
    </row>
    <row r="9399">
      <c r="A9399" s="95">
        <v>52177</v>
      </c>
      <c r="B9399" s="93" t="s">
        <v>7692</v>
      </c>
      <c r="C9399" s="93" t="s">
        <v>1412</v>
      </c>
      <c r="D9399" s="95">
        <v>1350</v>
      </c>
      <c r="E9399" s="95">
        <v>1612</v>
      </c>
      <c r="F9399" s="95">
        <v>23742380</v>
      </c>
      <c r="G9399" s="95">
        <v>0</v>
      </c>
      <c r="H9399" s="93" t="s">
        <v>8976</v>
      </c>
      <c r="I9399" s="93" t="s">
        <v>23899</v>
      </c>
      <c r="J9399" s="93" t="s">
        <v>20907</v>
      </c>
      <c r="K9399" s="93" t="s">
        <v>4887</v>
      </c>
      <c r="L9399" s="14">
        <f>AND(vyberHrace&lt;&gt;"",ISNUMBER(SEARCH(vyberHrace,$B9399)))</f>
      </c>
      <c r="M9399" s="14">
        <f>AND($I9399=MID(kododd,1,2),$J9399=MID(kododd,3,3))</f>
      </c>
    </row>
    <row r="9400">
      <c r="A9400" s="95">
        <v>62435</v>
      </c>
      <c r="B9400" s="93" t="s">
        <v>29043</v>
      </c>
      <c r="C9400" s="93" t="s">
        <v>1486</v>
      </c>
      <c r="G9400" s="95">
        <v>250</v>
      </c>
      <c r="H9400" s="93" t="s">
        <v>8976</v>
      </c>
      <c r="I9400" s="93" t="s">
        <v>23899</v>
      </c>
      <c r="J9400" s="93" t="s">
        <v>20907</v>
      </c>
      <c r="K9400" s="93" t="s">
        <v>4887</v>
      </c>
      <c r="L9400" s="14">
        <f>AND(vyberHrace&lt;&gt;"",ISNUMBER(SEARCH(vyberHrace,$B9400)))</f>
      </c>
      <c r="M9400" s="14">
        <f>AND($I9400=MID(kododd,1,2),$J9400=MID(kododd,3,3))</f>
      </c>
    </row>
    <row r="9401">
      <c r="A9401" s="95">
        <v>61424</v>
      </c>
      <c r="B9401" s="93" t="s">
        <v>27610</v>
      </c>
      <c r="C9401" s="93" t="s">
        <v>1487</v>
      </c>
      <c r="G9401" s="95">
        <v>250</v>
      </c>
      <c r="H9401" s="93" t="s">
        <v>8976</v>
      </c>
      <c r="I9401" s="93" t="s">
        <v>23899</v>
      </c>
      <c r="J9401" s="93" t="s">
        <v>20855</v>
      </c>
      <c r="K9401" s="93" t="s">
        <v>6774</v>
      </c>
      <c r="L9401" s="14">
        <f>AND(vyberHrace&lt;&gt;"",ISNUMBER(SEARCH(vyberHrace,$B9401)))</f>
      </c>
      <c r="M9401" s="14">
        <f>AND($I9401=MID(kododd,1,2),$J9401=MID(kododd,3,3))</f>
      </c>
    </row>
    <row r="9402">
      <c r="A9402" s="95">
        <v>3080</v>
      </c>
      <c r="B9402" s="93" t="s">
        <v>5955</v>
      </c>
      <c r="C9402" s="93" t="s">
        <v>1468</v>
      </c>
      <c r="D9402" s="95">
        <v>1662</v>
      </c>
      <c r="E9402" s="95">
        <v>1767</v>
      </c>
      <c r="F9402" s="95">
        <v>347590</v>
      </c>
      <c r="G9402" s="95">
        <v>250</v>
      </c>
      <c r="H9402" s="93" t="s">
        <v>8976</v>
      </c>
      <c r="I9402" s="93" t="s">
        <v>23899</v>
      </c>
      <c r="J9402" s="93" t="s">
        <v>20852</v>
      </c>
      <c r="K9402" s="93" t="s">
        <v>8994</v>
      </c>
      <c r="L9402" s="14">
        <f>AND(vyberHrace&lt;&gt;"",ISNUMBER(SEARCH(vyberHrace,$B9402)))</f>
      </c>
      <c r="M9402" s="14">
        <f>AND($I9402=MID(kododd,1,2),$J9402=MID(kododd,3,3))</f>
      </c>
    </row>
    <row r="9403">
      <c r="A9403" s="95">
        <v>3650</v>
      </c>
      <c r="B9403" s="93" t="s">
        <v>6046</v>
      </c>
      <c r="C9403" s="93" t="s">
        <v>1482</v>
      </c>
      <c r="D9403" s="95">
        <v>1755</v>
      </c>
      <c r="G9403" s="95">
        <v>0</v>
      </c>
      <c r="H9403" s="93" t="s">
        <v>8976</v>
      </c>
      <c r="I9403" s="93" t="s">
        <v>23899</v>
      </c>
      <c r="J9403" s="93" t="s">
        <v>20851</v>
      </c>
      <c r="K9403" s="93" t="s">
        <v>21353</v>
      </c>
      <c r="L9403" s="14">
        <f>AND(vyberHrace&lt;&gt;"",ISNUMBER(SEARCH(vyberHrace,$B9403)))</f>
      </c>
      <c r="M9403" s="14">
        <f>AND($I9403=MID(kododd,1,2),$J9403=MID(kododd,3,3))</f>
      </c>
    </row>
    <row r="9404">
      <c r="A9404" s="95">
        <v>44995</v>
      </c>
      <c r="B9404" s="93" t="s">
        <v>6050</v>
      </c>
      <c r="C9404" s="93" t="s">
        <v>1440</v>
      </c>
      <c r="F9404" s="95">
        <v>23703504</v>
      </c>
      <c r="G9404" s="95">
        <v>250</v>
      </c>
      <c r="H9404" s="93" t="s">
        <v>8976</v>
      </c>
      <c r="I9404" s="93" t="s">
        <v>23899</v>
      </c>
      <c r="J9404" s="93" t="s">
        <v>20846</v>
      </c>
      <c r="K9404" s="93" t="s">
        <v>8981</v>
      </c>
      <c r="L9404" s="14">
        <f>AND(vyberHrace&lt;&gt;"",ISNUMBER(SEARCH(vyberHrace,$B9404)))</f>
      </c>
      <c r="M9404" s="14">
        <f>AND($I9404=MID(kododd,1,2),$J9404=MID(kododd,3,3))</f>
      </c>
    </row>
    <row r="9405">
      <c r="A9405" s="95">
        <v>61834</v>
      </c>
      <c r="B9405" s="93" t="s">
        <v>27975</v>
      </c>
      <c r="C9405" s="93" t="s">
        <v>1434</v>
      </c>
      <c r="D9405" s="95">
        <v>1535</v>
      </c>
      <c r="E9405" s="95">
        <v>1706</v>
      </c>
      <c r="F9405" s="95">
        <v>23792370</v>
      </c>
      <c r="G9405" s="95">
        <v>250</v>
      </c>
      <c r="H9405" s="93" t="s">
        <v>8976</v>
      </c>
      <c r="I9405" s="93" t="s">
        <v>23899</v>
      </c>
      <c r="J9405" s="93" t="s">
        <v>20846</v>
      </c>
      <c r="K9405" s="93" t="s">
        <v>8981</v>
      </c>
      <c r="L9405" s="14">
        <f>AND(vyberHrace&lt;&gt;"",ISNUMBER(SEARCH(vyberHrace,$B9405)))</f>
      </c>
      <c r="M9405" s="14">
        <f>AND($I9405=MID(kododd,1,2),$J9405=MID(kododd,3,3))</f>
      </c>
    </row>
    <row r="9406">
      <c r="A9406" s="95">
        <v>3541</v>
      </c>
      <c r="B9406" s="93" t="s">
        <v>6062</v>
      </c>
      <c r="C9406" s="93" t="s">
        <v>1439</v>
      </c>
      <c r="E9406" s="95">
        <v>2070</v>
      </c>
      <c r="F9406" s="95">
        <v>312177</v>
      </c>
      <c r="G9406" s="95">
        <v>250</v>
      </c>
      <c r="H9406" s="93" t="s">
        <v>8976</v>
      </c>
      <c r="I9406" s="93" t="s">
        <v>23899</v>
      </c>
      <c r="J9406" s="93" t="s">
        <v>20846</v>
      </c>
      <c r="K9406" s="93" t="s">
        <v>8981</v>
      </c>
      <c r="L9406" s="14">
        <f>AND(vyberHrace&lt;&gt;"",ISNUMBER(SEARCH(vyberHrace,$B9406)))</f>
      </c>
      <c r="M9406" s="14">
        <f>AND($I9406=MID(kododd,1,2),$J9406=MID(kododd,3,3))</f>
      </c>
    </row>
    <row r="9407">
      <c r="A9407" s="95">
        <v>30933</v>
      </c>
      <c r="B9407" s="93" t="s">
        <v>9007</v>
      </c>
      <c r="C9407" s="93" t="s">
        <v>1427</v>
      </c>
      <c r="D9407" s="95">
        <v>1629</v>
      </c>
      <c r="F9407" s="95">
        <v>336076</v>
      </c>
      <c r="G9407" s="95">
        <v>0</v>
      </c>
      <c r="H9407" s="93" t="s">
        <v>8976</v>
      </c>
      <c r="I9407" s="93" t="s">
        <v>23899</v>
      </c>
      <c r="J9407" s="93" t="s">
        <v>20907</v>
      </c>
      <c r="K9407" s="93" t="s">
        <v>4887</v>
      </c>
      <c r="L9407" s="14">
        <f>AND(vyberHrace&lt;&gt;"",ISNUMBER(SEARCH(vyberHrace,$B9407)))</f>
      </c>
      <c r="M9407" s="14">
        <f>AND($I9407=MID(kododd,1,2),$J9407=MID(kododd,3,3))</f>
      </c>
    </row>
    <row r="9408">
      <c r="A9408" s="95">
        <v>12657</v>
      </c>
      <c r="B9408" s="93" t="s">
        <v>221</v>
      </c>
      <c r="C9408" s="93" t="s">
        <v>1413</v>
      </c>
      <c r="D9408" s="95">
        <v>1773</v>
      </c>
      <c r="E9408" s="95">
        <v>1885</v>
      </c>
      <c r="F9408" s="95">
        <v>347612</v>
      </c>
      <c r="G9408" s="95">
        <v>250</v>
      </c>
      <c r="H9408" s="93" t="s">
        <v>8976</v>
      </c>
      <c r="I9408" s="93" t="s">
        <v>23899</v>
      </c>
      <c r="J9408" s="93" t="s">
        <v>20855</v>
      </c>
      <c r="K9408" s="93" t="s">
        <v>6774</v>
      </c>
      <c r="L9408" s="14">
        <f>AND(vyberHrace&lt;&gt;"",ISNUMBER(SEARCH(vyberHrace,$B9408)))</f>
      </c>
      <c r="M9408" s="14">
        <f>AND($I9408=MID(kododd,1,2),$J9408=MID(kododd,3,3))</f>
      </c>
    </row>
    <row r="9409">
      <c r="A9409" s="95">
        <v>48900</v>
      </c>
      <c r="B9409" s="93" t="s">
        <v>24056</v>
      </c>
      <c r="C9409" s="93" t="s">
        <v>1416</v>
      </c>
      <c r="F9409" s="95">
        <v>23715537</v>
      </c>
      <c r="G9409" s="95">
        <v>250</v>
      </c>
      <c r="H9409" s="93" t="s">
        <v>8976</v>
      </c>
      <c r="I9409" s="93" t="s">
        <v>23899</v>
      </c>
      <c r="J9409" s="93" t="s">
        <v>20907</v>
      </c>
      <c r="K9409" s="93" t="s">
        <v>4887</v>
      </c>
      <c r="L9409" s="14">
        <f>AND(vyberHrace&lt;&gt;"",ISNUMBER(SEARCH(vyberHrace,$B9409)))</f>
      </c>
      <c r="M9409" s="14">
        <f>AND($I9409=MID(kododd,1,2),$J9409=MID(kododd,3,3))</f>
      </c>
    </row>
    <row r="9410">
      <c r="A9410" s="95">
        <v>49381</v>
      </c>
      <c r="B9410" s="93" t="s">
        <v>15105</v>
      </c>
      <c r="C9410" s="93" t="s">
        <v>3255</v>
      </c>
      <c r="D9410" s="95">
        <v>1028</v>
      </c>
      <c r="F9410" s="95">
        <v>23725893</v>
      </c>
      <c r="G9410" s="95">
        <v>0</v>
      </c>
      <c r="H9410" s="93" t="s">
        <v>8976</v>
      </c>
      <c r="I9410" s="93" t="s">
        <v>23899</v>
      </c>
      <c r="J9410" s="93" t="s">
        <v>20852</v>
      </c>
      <c r="K9410" s="93" t="s">
        <v>8994</v>
      </c>
      <c r="L9410" s="14">
        <f>AND(vyberHrace&lt;&gt;"",ISNUMBER(SEARCH(vyberHrace,$B9410)))</f>
      </c>
      <c r="M9410" s="14">
        <f>AND($I9410=MID(kododd,1,2),$J9410=MID(kododd,3,3))</f>
      </c>
    </row>
    <row r="9411">
      <c r="A9411" s="95">
        <v>14881</v>
      </c>
      <c r="B9411" s="93" t="s">
        <v>5523</v>
      </c>
      <c r="C9411" s="93" t="s">
        <v>1427</v>
      </c>
      <c r="D9411" s="95">
        <v>1766</v>
      </c>
      <c r="E9411" s="95">
        <v>1870</v>
      </c>
      <c r="F9411" s="95">
        <v>349127</v>
      </c>
      <c r="G9411" s="95">
        <v>0</v>
      </c>
      <c r="H9411" s="93" t="s">
        <v>8976</v>
      </c>
      <c r="I9411" s="93" t="s">
        <v>23899</v>
      </c>
      <c r="J9411" s="93" t="s">
        <v>20852</v>
      </c>
      <c r="K9411" s="93" t="s">
        <v>8994</v>
      </c>
      <c r="L9411" s="14">
        <f>AND(vyberHrace&lt;&gt;"",ISNUMBER(SEARCH(vyberHrace,$B9411)))</f>
      </c>
      <c r="M9411" s="14">
        <f>AND($I9411=MID(kododd,1,2),$J9411=MID(kododd,3,3))</f>
      </c>
    </row>
    <row r="9412">
      <c r="A9412" s="95">
        <v>31057</v>
      </c>
      <c r="B9412" s="93" t="s">
        <v>5536</v>
      </c>
      <c r="C9412" s="93" t="s">
        <v>1471</v>
      </c>
      <c r="D9412" s="95">
        <v>1501</v>
      </c>
      <c r="E9412" s="95">
        <v>1684</v>
      </c>
      <c r="F9412" s="95">
        <v>371041</v>
      </c>
      <c r="G9412" s="95">
        <v>250</v>
      </c>
      <c r="H9412" s="93" t="s">
        <v>8976</v>
      </c>
      <c r="I9412" s="93" t="s">
        <v>23899</v>
      </c>
      <c r="J9412" s="93" t="s">
        <v>20860</v>
      </c>
      <c r="K9412" s="93" t="s">
        <v>5552</v>
      </c>
      <c r="L9412" s="14">
        <f>AND(vyberHrace&lt;&gt;"",ISNUMBER(SEARCH(vyberHrace,$B9412)))</f>
      </c>
      <c r="M9412" s="14">
        <f>AND($I9412=MID(kododd,1,2),$J9412=MID(kododd,3,3))</f>
      </c>
    </row>
    <row r="9413">
      <c r="A9413" s="95">
        <v>2152</v>
      </c>
      <c r="B9413" s="93" t="s">
        <v>3054</v>
      </c>
      <c r="C9413" s="93" t="s">
        <v>1443</v>
      </c>
      <c r="D9413" s="95">
        <v>1737</v>
      </c>
      <c r="E9413" s="95">
        <v>1831</v>
      </c>
      <c r="F9413" s="95">
        <v>319643</v>
      </c>
      <c r="G9413" s="95">
        <v>0</v>
      </c>
      <c r="H9413" s="93" t="s">
        <v>8976</v>
      </c>
      <c r="I9413" s="93" t="s">
        <v>23899</v>
      </c>
      <c r="J9413" s="93" t="s">
        <v>20891</v>
      </c>
      <c r="K9413" s="93" t="s">
        <v>2017</v>
      </c>
      <c r="L9413" s="14">
        <f>AND(vyberHrace&lt;&gt;"",ISNUMBER(SEARCH(vyberHrace,$B9413)))</f>
      </c>
      <c r="M9413" s="14">
        <f>AND($I9413=MID(kododd,1,2),$J9413=MID(kododd,3,3))</f>
      </c>
    </row>
    <row r="9414">
      <c r="A9414" s="95">
        <v>1655</v>
      </c>
      <c r="B9414" s="93" t="s">
        <v>3055</v>
      </c>
      <c r="C9414" s="93" t="s">
        <v>1442</v>
      </c>
      <c r="D9414" s="95">
        <v>1952</v>
      </c>
      <c r="E9414" s="95">
        <v>1971</v>
      </c>
      <c r="F9414" s="95">
        <v>307629</v>
      </c>
      <c r="G9414" s="95">
        <v>0</v>
      </c>
      <c r="H9414" s="93" t="s">
        <v>8976</v>
      </c>
      <c r="I9414" s="93" t="s">
        <v>23899</v>
      </c>
      <c r="J9414" s="93" t="s">
        <v>20846</v>
      </c>
      <c r="K9414" s="93" t="s">
        <v>8981</v>
      </c>
      <c r="L9414" s="14">
        <f>AND(vyberHrace&lt;&gt;"",ISNUMBER(SEARCH(vyberHrace,$B9414)))</f>
      </c>
      <c r="M9414" s="14">
        <f>AND($I9414=MID(kododd,1,2),$J9414=MID(kododd,3,3))</f>
      </c>
    </row>
    <row r="9415">
      <c r="A9415" s="95">
        <v>18429</v>
      </c>
      <c r="B9415" s="93" t="s">
        <v>14605</v>
      </c>
      <c r="C9415" s="93" t="s">
        <v>1430</v>
      </c>
      <c r="D9415" s="95">
        <v>1763</v>
      </c>
      <c r="E9415" s="95">
        <v>1845</v>
      </c>
      <c r="F9415" s="95">
        <v>343935</v>
      </c>
      <c r="G9415" s="95">
        <v>250</v>
      </c>
      <c r="H9415" s="93" t="s">
        <v>8976</v>
      </c>
      <c r="I9415" s="93" t="s">
        <v>23899</v>
      </c>
      <c r="J9415" s="93" t="s">
        <v>20897</v>
      </c>
      <c r="K9415" s="93" t="s">
        <v>374</v>
      </c>
      <c r="L9415" s="14">
        <f>AND(vyberHrace&lt;&gt;"",ISNUMBER(SEARCH(vyberHrace,$B9415)))</f>
      </c>
      <c r="M9415" s="14">
        <f>AND($I9415=MID(kododd,1,2),$J9415=MID(kododd,3,3))</f>
      </c>
    </row>
    <row r="9416">
      <c r="A9416" s="95">
        <v>41879</v>
      </c>
      <c r="B9416" s="93" t="s">
        <v>14620</v>
      </c>
      <c r="C9416" s="93" t="s">
        <v>1406</v>
      </c>
      <c r="G9416" s="95">
        <v>0</v>
      </c>
      <c r="H9416" s="93" t="s">
        <v>8976</v>
      </c>
      <c r="I9416" s="93" t="s">
        <v>23899</v>
      </c>
      <c r="J9416" s="93" t="s">
        <v>20851</v>
      </c>
      <c r="K9416" s="93" t="s">
        <v>21353</v>
      </c>
      <c r="L9416" s="14">
        <f>AND(vyberHrace&lt;&gt;"",ISNUMBER(SEARCH(vyberHrace,$B9416)))</f>
      </c>
      <c r="M9416" s="14">
        <f>AND($I9416=MID(kododd,1,2),$J9416=MID(kododd,3,3))</f>
      </c>
    </row>
    <row r="9417">
      <c r="A9417" s="95">
        <v>32236</v>
      </c>
      <c r="B9417" s="93" t="s">
        <v>3080</v>
      </c>
      <c r="C9417" s="93" t="s">
        <v>1414</v>
      </c>
      <c r="G9417" s="95">
        <v>0</v>
      </c>
      <c r="H9417" s="93" t="s">
        <v>8976</v>
      </c>
      <c r="I9417" s="93" t="s">
        <v>23899</v>
      </c>
      <c r="J9417" s="93" t="s">
        <v>20852</v>
      </c>
      <c r="K9417" s="93" t="s">
        <v>8994</v>
      </c>
      <c r="L9417" s="14">
        <f>AND(vyberHrace&lt;&gt;"",ISNUMBER(SEARCH(vyberHrace,$B9417)))</f>
      </c>
      <c r="M9417" s="14">
        <f>AND($I9417=MID(kododd,1,2),$J9417=MID(kododd,3,3))</f>
      </c>
    </row>
    <row r="9418">
      <c r="A9418" s="95">
        <v>38628</v>
      </c>
      <c r="B9418" s="93" t="s">
        <v>3081</v>
      </c>
      <c r="C9418" s="93" t="s">
        <v>1438</v>
      </c>
      <c r="D9418" s="95">
        <v>1606</v>
      </c>
      <c r="E9418" s="95">
        <v>1759</v>
      </c>
      <c r="F9418" s="95">
        <v>371050</v>
      </c>
      <c r="G9418" s="95">
        <v>0</v>
      </c>
      <c r="H9418" s="93" t="s">
        <v>8976</v>
      </c>
      <c r="I9418" s="93" t="s">
        <v>23899</v>
      </c>
      <c r="J9418" s="93" t="s">
        <v>20849</v>
      </c>
      <c r="K9418" s="93" t="s">
        <v>1593</v>
      </c>
      <c r="L9418" s="14">
        <f>AND(vyberHrace&lt;&gt;"",ISNUMBER(SEARCH(vyberHrace,$B9418)))</f>
      </c>
      <c r="M9418" s="14">
        <f>AND($I9418=MID(kododd,1,2),$J9418=MID(kododd,3,3))</f>
      </c>
    </row>
    <row r="9419">
      <c r="A9419" s="95">
        <v>2787</v>
      </c>
      <c r="B9419" s="93" t="s">
        <v>3084</v>
      </c>
      <c r="C9419" s="93" t="s">
        <v>1407</v>
      </c>
      <c r="D9419" s="95">
        <v>1872</v>
      </c>
      <c r="E9419" s="95">
        <v>1906</v>
      </c>
      <c r="F9419" s="95">
        <v>312878</v>
      </c>
      <c r="G9419" s="95">
        <v>250</v>
      </c>
      <c r="H9419" s="93" t="s">
        <v>8976</v>
      </c>
      <c r="I9419" s="93" t="s">
        <v>23899</v>
      </c>
      <c r="J9419" s="93" t="s">
        <v>20942</v>
      </c>
      <c r="K9419" s="93" t="s">
        <v>5598</v>
      </c>
      <c r="L9419" s="14">
        <f>AND(vyberHrace&lt;&gt;"",ISNUMBER(SEARCH(vyberHrace,$B9419)))</f>
      </c>
      <c r="M9419" s="14">
        <f>AND($I9419=MID(kododd,1,2),$J9419=MID(kododd,3,3))</f>
      </c>
    </row>
    <row r="9420">
      <c r="A9420" s="95">
        <v>60926</v>
      </c>
      <c r="B9420" s="93" t="s">
        <v>27300</v>
      </c>
      <c r="C9420" s="93" t="s">
        <v>1486</v>
      </c>
      <c r="F9420" s="95">
        <v>571006346</v>
      </c>
      <c r="G9420" s="95">
        <v>250</v>
      </c>
      <c r="H9420" s="93" t="s">
        <v>8976</v>
      </c>
      <c r="I9420" s="93" t="s">
        <v>23899</v>
      </c>
      <c r="J9420" s="93" t="s">
        <v>20844</v>
      </c>
      <c r="K9420" s="93" t="s">
        <v>9952</v>
      </c>
      <c r="L9420" s="14">
        <f>AND(vyberHrace&lt;&gt;"",ISNUMBER(SEARCH(vyberHrace,$B9420)))</f>
      </c>
      <c r="M9420" s="14">
        <f>AND($I9420=MID(kododd,1,2),$J9420=MID(kododd,3,3))</f>
      </c>
    </row>
    <row r="9421">
      <c r="A9421" s="95">
        <v>56794</v>
      </c>
      <c r="B9421" s="93" t="s">
        <v>24171</v>
      </c>
      <c r="C9421" s="93" t="s">
        <v>1424</v>
      </c>
      <c r="D9421" s="95">
        <v>1026</v>
      </c>
      <c r="F9421" s="95">
        <v>23784547</v>
      </c>
      <c r="G9421" s="95">
        <v>250</v>
      </c>
      <c r="H9421" s="93" t="s">
        <v>8976</v>
      </c>
      <c r="I9421" s="93" t="s">
        <v>23899</v>
      </c>
      <c r="J9421" s="93" t="s">
        <v>20844</v>
      </c>
      <c r="K9421" s="93" t="s">
        <v>9952</v>
      </c>
      <c r="L9421" s="14">
        <f>AND(vyberHrace&lt;&gt;"",ISNUMBER(SEARCH(vyberHrace,$B9421)))</f>
      </c>
      <c r="M9421" s="14">
        <f>AND($I9421=MID(kododd,1,2),$J9421=MID(kododd,3,3))</f>
      </c>
    </row>
    <row r="9422">
      <c r="A9422" s="95">
        <v>27143</v>
      </c>
      <c r="B9422" s="93" t="s">
        <v>3085</v>
      </c>
      <c r="C9422" s="93" t="s">
        <v>1421</v>
      </c>
      <c r="G9422" s="95">
        <v>0</v>
      </c>
      <c r="H9422" s="93" t="s">
        <v>8976</v>
      </c>
      <c r="I9422" s="93" t="s">
        <v>23899</v>
      </c>
      <c r="J9422" s="93" t="s">
        <v>20852</v>
      </c>
      <c r="K9422" s="93" t="s">
        <v>8994</v>
      </c>
      <c r="L9422" s="14">
        <f>AND(vyberHrace&lt;&gt;"",ISNUMBER(SEARCH(vyberHrace,$B9422)))</f>
      </c>
      <c r="M9422" s="14">
        <f>AND($I9422=MID(kododd,1,2),$J9422=MID(kododd,3,3))</f>
      </c>
    </row>
    <row r="9423">
      <c r="A9423" s="95">
        <v>54502</v>
      </c>
      <c r="B9423" s="93" t="s">
        <v>2926</v>
      </c>
      <c r="C9423" s="93" t="s">
        <v>1409</v>
      </c>
      <c r="D9423" s="95">
        <v>1526</v>
      </c>
      <c r="F9423" s="95">
        <v>23760281</v>
      </c>
      <c r="G9423" s="95">
        <v>250</v>
      </c>
      <c r="H9423" s="93" t="s">
        <v>8976</v>
      </c>
      <c r="I9423" s="93" t="s">
        <v>23899</v>
      </c>
      <c r="J9423" s="93" t="s">
        <v>20843</v>
      </c>
      <c r="K9423" s="93" t="s">
        <v>5594</v>
      </c>
      <c r="L9423" s="14">
        <f>AND(vyberHrace&lt;&gt;"",ISNUMBER(SEARCH(vyberHrace,$B9423)))</f>
      </c>
      <c r="M9423" s="14">
        <f>AND($I9423=MID(kododd,1,2),$J9423=MID(kododd,3,3))</f>
      </c>
    </row>
    <row r="9424">
      <c r="A9424" s="95">
        <v>53316</v>
      </c>
      <c r="B9424" s="93" t="s">
        <v>19977</v>
      </c>
      <c r="C9424" s="93" t="s">
        <v>1416</v>
      </c>
      <c r="G9424" s="95">
        <v>0</v>
      </c>
      <c r="H9424" s="93" t="s">
        <v>8976</v>
      </c>
      <c r="I9424" s="93" t="s">
        <v>23899</v>
      </c>
      <c r="J9424" s="93" t="s">
        <v>20852</v>
      </c>
      <c r="K9424" s="93" t="s">
        <v>8994</v>
      </c>
      <c r="L9424" s="14">
        <f>AND(vyberHrace&lt;&gt;"",ISNUMBER(SEARCH(vyberHrace,$B9424)))</f>
      </c>
      <c r="M9424" s="14">
        <f>AND($I9424=MID(kododd,1,2),$J9424=MID(kododd,3,3))</f>
      </c>
    </row>
    <row r="9425">
      <c r="A9425" s="95">
        <v>33110</v>
      </c>
      <c r="B9425" s="93" t="s">
        <v>10436</v>
      </c>
      <c r="C9425" s="93" t="s">
        <v>1444</v>
      </c>
      <c r="G9425" s="95">
        <v>0</v>
      </c>
      <c r="H9425" s="93" t="s">
        <v>8976</v>
      </c>
      <c r="I9425" s="93" t="s">
        <v>23899</v>
      </c>
      <c r="J9425" s="93" t="s">
        <v>20852</v>
      </c>
      <c r="K9425" s="93" t="s">
        <v>8994</v>
      </c>
      <c r="L9425" s="14">
        <f>AND(vyberHrace&lt;&gt;"",ISNUMBER(SEARCH(vyberHrace,$B9425)))</f>
      </c>
      <c r="M9425" s="14">
        <f>AND($I9425=MID(kododd,1,2),$J9425=MID(kododd,3,3))</f>
      </c>
    </row>
    <row r="9426">
      <c r="A9426" s="95">
        <v>44967</v>
      </c>
      <c r="B9426" s="93" t="s">
        <v>15086</v>
      </c>
      <c r="C9426" s="93" t="s">
        <v>1423</v>
      </c>
      <c r="D9426" s="95">
        <v>1529</v>
      </c>
      <c r="E9426" s="95">
        <v>1725</v>
      </c>
      <c r="F9426" s="95">
        <v>23703490</v>
      </c>
      <c r="G9426" s="95">
        <v>0</v>
      </c>
      <c r="H9426" s="93" t="s">
        <v>8976</v>
      </c>
      <c r="I9426" s="93" t="s">
        <v>23899</v>
      </c>
      <c r="J9426" s="93" t="s">
        <v>20849</v>
      </c>
      <c r="K9426" s="93" t="s">
        <v>1593</v>
      </c>
      <c r="L9426" s="14">
        <f>AND(vyberHrace&lt;&gt;"",ISNUMBER(SEARCH(vyberHrace,$B9426)))</f>
      </c>
      <c r="M9426" s="14">
        <f>AND($I9426=MID(kododd,1,2),$J9426=MID(kododd,3,3))</f>
      </c>
    </row>
    <row r="9427">
      <c r="A9427" s="95">
        <v>11740</v>
      </c>
      <c r="B9427" s="93" t="s">
        <v>2056</v>
      </c>
      <c r="C9427" s="93" t="s">
        <v>1433</v>
      </c>
      <c r="D9427" s="95">
        <v>1638</v>
      </c>
      <c r="E9427" s="95">
        <v>1753</v>
      </c>
      <c r="F9427" s="95">
        <v>335983</v>
      </c>
      <c r="G9427" s="95">
        <v>250</v>
      </c>
      <c r="H9427" s="93" t="s">
        <v>8976</v>
      </c>
      <c r="I9427" s="93" t="s">
        <v>23899</v>
      </c>
      <c r="J9427" s="93" t="s">
        <v>20843</v>
      </c>
      <c r="K9427" s="93" t="s">
        <v>5594</v>
      </c>
      <c r="L9427" s="14">
        <f>AND(vyberHrace&lt;&gt;"",ISNUMBER(SEARCH(vyberHrace,$B9427)))</f>
      </c>
      <c r="M9427" s="14">
        <f>AND($I9427=MID(kododd,1,2),$J9427=MID(kododd,3,3))</f>
      </c>
    </row>
    <row r="9428">
      <c r="A9428" s="95">
        <v>41878</v>
      </c>
      <c r="B9428" s="93" t="s">
        <v>10421</v>
      </c>
      <c r="C9428" s="93" t="s">
        <v>1416</v>
      </c>
      <c r="D9428" s="95">
        <v>1634</v>
      </c>
      <c r="E9428" s="95">
        <v>1818</v>
      </c>
      <c r="F9428" s="95">
        <v>23713127</v>
      </c>
      <c r="G9428" s="95">
        <v>250</v>
      </c>
      <c r="H9428" s="93" t="s">
        <v>8976</v>
      </c>
      <c r="I9428" s="93" t="s">
        <v>23899</v>
      </c>
      <c r="J9428" s="93" t="s">
        <v>20851</v>
      </c>
      <c r="K9428" s="93" t="s">
        <v>21353</v>
      </c>
      <c r="L9428" s="14">
        <f>AND(vyberHrace&lt;&gt;"",ISNUMBER(SEARCH(vyberHrace,$B9428)))</f>
      </c>
      <c r="M9428" s="14">
        <f>AND($I9428=MID(kododd,1,2),$J9428=MID(kododd,3,3))</f>
      </c>
    </row>
    <row r="9429">
      <c r="A9429" s="95">
        <v>31231</v>
      </c>
      <c r="B9429" s="93" t="s">
        <v>2065</v>
      </c>
      <c r="C9429" s="93" t="s">
        <v>1427</v>
      </c>
      <c r="D9429" s="95">
        <v>1662</v>
      </c>
      <c r="E9429" s="95">
        <v>1730</v>
      </c>
      <c r="F9429" s="95">
        <v>352217</v>
      </c>
      <c r="G9429" s="95">
        <v>250</v>
      </c>
      <c r="H9429" s="93" t="s">
        <v>8976</v>
      </c>
      <c r="I9429" s="93" t="s">
        <v>23899</v>
      </c>
      <c r="J9429" s="93" t="s">
        <v>20851</v>
      </c>
      <c r="K9429" s="93" t="s">
        <v>21353</v>
      </c>
      <c r="L9429" s="14">
        <f>AND(vyberHrace&lt;&gt;"",ISNUMBER(SEARCH(vyberHrace,$B9429)))</f>
      </c>
      <c r="M9429" s="14">
        <f>AND($I9429=MID(kododd,1,2),$J9429=MID(kododd,3,3))</f>
      </c>
    </row>
    <row r="9430">
      <c r="A9430" s="95">
        <v>46893</v>
      </c>
      <c r="B9430" s="93" t="s">
        <v>2066</v>
      </c>
      <c r="C9430" s="93" t="s">
        <v>1416</v>
      </c>
      <c r="G9430" s="95">
        <v>0</v>
      </c>
      <c r="H9430" s="93" t="s">
        <v>8976</v>
      </c>
      <c r="I9430" s="93" t="s">
        <v>23899</v>
      </c>
      <c r="J9430" s="93" t="s">
        <v>20852</v>
      </c>
      <c r="K9430" s="93" t="s">
        <v>8994</v>
      </c>
      <c r="L9430" s="14">
        <f>AND(vyberHrace&lt;&gt;"",ISNUMBER(SEARCH(vyberHrace,$B9430)))</f>
      </c>
      <c r="M9430" s="14">
        <f>AND($I9430=MID(kododd,1,2),$J9430=MID(kododd,3,3))</f>
      </c>
    </row>
    <row r="9431">
      <c r="A9431" s="95">
        <v>18412</v>
      </c>
      <c r="B9431" s="93" t="s">
        <v>18953</v>
      </c>
      <c r="C9431" s="93" t="s">
        <v>1457</v>
      </c>
      <c r="G9431" s="95">
        <v>0</v>
      </c>
      <c r="H9431" s="93" t="s">
        <v>8976</v>
      </c>
      <c r="I9431" s="93" t="s">
        <v>23899</v>
      </c>
      <c r="J9431" s="93" t="s">
        <v>20852</v>
      </c>
      <c r="K9431" s="93" t="s">
        <v>8994</v>
      </c>
      <c r="L9431" s="14">
        <f>AND(vyberHrace&lt;&gt;"",ISNUMBER(SEARCH(vyberHrace,$B9431)))</f>
      </c>
      <c r="M9431" s="14">
        <f>AND($I9431=MID(kododd,1,2),$J9431=MID(kododd,3,3))</f>
      </c>
    </row>
    <row r="9432">
      <c r="A9432" s="95">
        <v>9782</v>
      </c>
      <c r="B9432" s="93" t="s">
        <v>2069</v>
      </c>
      <c r="C9432" s="93" t="s">
        <v>1471</v>
      </c>
      <c r="D9432" s="95">
        <v>1558</v>
      </c>
      <c r="E9432" s="95">
        <v>1717</v>
      </c>
      <c r="F9432" s="95">
        <v>351881</v>
      </c>
      <c r="G9432" s="95">
        <v>250</v>
      </c>
      <c r="H9432" s="93" t="s">
        <v>8976</v>
      </c>
      <c r="I9432" s="93" t="s">
        <v>23899</v>
      </c>
      <c r="J9432" s="93" t="s">
        <v>20958</v>
      </c>
      <c r="K9432" s="93" t="s">
        <v>11252</v>
      </c>
      <c r="L9432" s="14">
        <f>AND(vyberHrace&lt;&gt;"",ISNUMBER(SEARCH(vyberHrace,$B9432)))</f>
      </c>
      <c r="M9432" s="14">
        <f>AND($I9432=MID(kododd,1,2),$J9432=MID(kododd,3,3))</f>
      </c>
    </row>
    <row r="9433">
      <c r="A9433" s="95">
        <v>52164</v>
      </c>
      <c r="B9433" s="93" t="s">
        <v>1594</v>
      </c>
      <c r="C9433" s="93" t="s">
        <v>1408</v>
      </c>
      <c r="F9433" s="95">
        <v>23740361</v>
      </c>
      <c r="G9433" s="95">
        <v>0</v>
      </c>
      <c r="H9433" s="93" t="s">
        <v>8976</v>
      </c>
      <c r="I9433" s="93" t="s">
        <v>23899</v>
      </c>
      <c r="J9433" s="93" t="s">
        <v>20849</v>
      </c>
      <c r="K9433" s="93" t="s">
        <v>1593</v>
      </c>
      <c r="L9433" s="14">
        <f>AND(vyberHrace&lt;&gt;"",ISNUMBER(SEARCH(vyberHrace,$B9433)))</f>
      </c>
      <c r="M9433" s="14">
        <f>AND($I9433=MID(kododd,1,2),$J9433=MID(kododd,3,3))</f>
      </c>
    </row>
    <row r="9434">
      <c r="A9434" s="95">
        <v>10531</v>
      </c>
      <c r="B9434" s="93" t="s">
        <v>2082</v>
      </c>
      <c r="C9434" s="93" t="s">
        <v>1441</v>
      </c>
      <c r="D9434" s="95">
        <v>1335</v>
      </c>
      <c r="F9434" s="95">
        <v>361984</v>
      </c>
      <c r="G9434" s="95">
        <v>0</v>
      </c>
      <c r="H9434" s="93" t="s">
        <v>8976</v>
      </c>
      <c r="I9434" s="93" t="s">
        <v>23899</v>
      </c>
      <c r="J9434" s="93" t="s">
        <v>20846</v>
      </c>
      <c r="K9434" s="93" t="s">
        <v>8981</v>
      </c>
      <c r="L9434" s="14">
        <f>AND(vyberHrace&lt;&gt;"",ISNUMBER(SEARCH(vyberHrace,$B9434)))</f>
      </c>
      <c r="M9434" s="14">
        <f>AND($I9434=MID(kododd,1,2),$J9434=MID(kododd,3,3))</f>
      </c>
    </row>
    <row r="9435">
      <c r="A9435" s="95">
        <v>30174</v>
      </c>
      <c r="B9435" s="93" t="s">
        <v>2085</v>
      </c>
      <c r="C9435" s="93" t="s">
        <v>1403</v>
      </c>
      <c r="G9435" s="95">
        <v>0</v>
      </c>
      <c r="H9435" s="93" t="s">
        <v>8976</v>
      </c>
      <c r="I9435" s="93" t="s">
        <v>23899</v>
      </c>
      <c r="J9435" s="93" t="s">
        <v>20852</v>
      </c>
      <c r="K9435" s="93" t="s">
        <v>8994</v>
      </c>
      <c r="L9435" s="14">
        <f>AND(vyberHrace&lt;&gt;"",ISNUMBER(SEARCH(vyberHrace,$B9435)))</f>
      </c>
      <c r="M9435" s="14">
        <f>AND($I9435=MID(kododd,1,2),$J9435=MID(kododd,3,3))</f>
      </c>
    </row>
    <row r="9436">
      <c r="A9436" s="95">
        <v>31206</v>
      </c>
      <c r="B9436" s="93" t="s">
        <v>4621</v>
      </c>
      <c r="C9436" s="93" t="s">
        <v>1430</v>
      </c>
      <c r="D9436" s="95">
        <v>1489</v>
      </c>
      <c r="E9436" s="95">
        <v>1709</v>
      </c>
      <c r="F9436" s="95">
        <v>351890</v>
      </c>
      <c r="G9436" s="95">
        <v>250</v>
      </c>
      <c r="H9436" s="93" t="s">
        <v>8976</v>
      </c>
      <c r="I9436" s="93" t="s">
        <v>23899</v>
      </c>
      <c r="J9436" s="93" t="s">
        <v>21008</v>
      </c>
      <c r="K9436" s="93" t="s">
        <v>1498</v>
      </c>
      <c r="L9436" s="14">
        <f>AND(vyberHrace&lt;&gt;"",ISNUMBER(SEARCH(vyberHrace,$B9436)))</f>
      </c>
      <c r="M9436" s="14">
        <f>AND($I9436=MID(kododd,1,2),$J9436=MID(kododd,3,3))</f>
      </c>
    </row>
    <row r="9437">
      <c r="A9437" s="95">
        <v>29071</v>
      </c>
      <c r="B9437" s="93" t="s">
        <v>4642</v>
      </c>
      <c r="C9437" s="93" t="s">
        <v>1440</v>
      </c>
      <c r="G9437" s="95">
        <v>0</v>
      </c>
      <c r="H9437" s="93" t="s">
        <v>8976</v>
      </c>
      <c r="I9437" s="93" t="s">
        <v>23899</v>
      </c>
      <c r="J9437" s="93" t="s">
        <v>20851</v>
      </c>
      <c r="K9437" s="93" t="s">
        <v>21353</v>
      </c>
      <c r="L9437" s="14">
        <f>AND(vyberHrace&lt;&gt;"",ISNUMBER(SEARCH(vyberHrace,$B9437)))</f>
      </c>
      <c r="M9437" s="14">
        <f>AND($I9437=MID(kododd,1,2),$J9437=MID(kododd,3,3))</f>
      </c>
    </row>
    <row r="9438">
      <c r="A9438" s="95">
        <v>63032</v>
      </c>
      <c r="B9438" s="93" t="s">
        <v>29044</v>
      </c>
      <c r="C9438" s="93" t="s">
        <v>1487</v>
      </c>
      <c r="G9438" s="95">
        <v>250</v>
      </c>
      <c r="H9438" s="93" t="s">
        <v>8976</v>
      </c>
      <c r="I9438" s="93" t="s">
        <v>23899</v>
      </c>
      <c r="J9438" s="93" t="s">
        <v>20852</v>
      </c>
      <c r="K9438" s="93" t="s">
        <v>8994</v>
      </c>
      <c r="L9438" s="14">
        <f>AND(vyberHrace&lt;&gt;"",ISNUMBER(SEARCH(vyberHrace,$B9438)))</f>
      </c>
      <c r="M9438" s="14">
        <f>AND($I9438=MID(kododd,1,2),$J9438=MID(kododd,3,3))</f>
      </c>
    </row>
    <row r="9439">
      <c r="A9439" s="95">
        <v>56498</v>
      </c>
      <c r="B9439" s="93" t="s">
        <v>22169</v>
      </c>
      <c r="C9439" s="93" t="s">
        <v>3255</v>
      </c>
      <c r="G9439" s="95">
        <v>250</v>
      </c>
      <c r="H9439" s="93" t="s">
        <v>8976</v>
      </c>
      <c r="I9439" s="93" t="s">
        <v>23899</v>
      </c>
      <c r="J9439" s="93" t="s">
        <v>20843</v>
      </c>
      <c r="K9439" s="93" t="s">
        <v>5594</v>
      </c>
      <c r="L9439" s="14">
        <f>AND(vyberHrace&lt;&gt;"",ISNUMBER(SEARCH(vyberHrace,$B9439)))</f>
      </c>
      <c r="M9439" s="14">
        <f>AND($I9439=MID(kododd,1,2),$J9439=MID(kododd,3,3))</f>
      </c>
    </row>
    <row r="9440">
      <c r="A9440" s="95">
        <v>58117</v>
      </c>
      <c r="B9440" s="93" t="s">
        <v>24641</v>
      </c>
      <c r="C9440" s="93" t="s">
        <v>1450</v>
      </c>
      <c r="F9440" s="95">
        <v>23782552</v>
      </c>
      <c r="G9440" s="95">
        <v>250</v>
      </c>
      <c r="H9440" s="93" t="s">
        <v>8976</v>
      </c>
      <c r="I9440" s="93" t="s">
        <v>23899</v>
      </c>
      <c r="J9440" s="93" t="s">
        <v>20907</v>
      </c>
      <c r="K9440" s="93" t="s">
        <v>4887</v>
      </c>
      <c r="L9440" s="14">
        <f>AND(vyberHrace&lt;&gt;"",ISNUMBER(SEARCH(vyberHrace,$B9440)))</f>
      </c>
      <c r="M9440" s="14">
        <f>AND($I9440=MID(kododd,1,2),$J9440=MID(kododd,3,3))</f>
      </c>
    </row>
    <row r="9441">
      <c r="A9441" s="95">
        <v>44586</v>
      </c>
      <c r="B9441" s="93" t="s">
        <v>289</v>
      </c>
      <c r="C9441" s="93" t="s">
        <v>1410</v>
      </c>
      <c r="G9441" s="95">
        <v>0</v>
      </c>
      <c r="H9441" s="93" t="s">
        <v>8976</v>
      </c>
      <c r="I9441" s="93" t="s">
        <v>23899</v>
      </c>
      <c r="J9441" s="93" t="s">
        <v>20852</v>
      </c>
      <c r="K9441" s="93" t="s">
        <v>8994</v>
      </c>
      <c r="L9441" s="14">
        <f>AND(vyberHrace&lt;&gt;"",ISNUMBER(SEARCH(vyberHrace,$B9441)))</f>
      </c>
      <c r="M9441" s="14">
        <f>AND($I9441=MID(kododd,1,2),$J9441=MID(kododd,3,3))</f>
      </c>
    </row>
    <row r="9442">
      <c r="A9442" s="95">
        <v>44587</v>
      </c>
      <c r="B9442" s="93" t="s">
        <v>292</v>
      </c>
      <c r="C9442" s="93" t="s">
        <v>1402</v>
      </c>
      <c r="G9442" s="95">
        <v>0</v>
      </c>
      <c r="H9442" s="93" t="s">
        <v>8976</v>
      </c>
      <c r="I9442" s="93" t="s">
        <v>23899</v>
      </c>
      <c r="J9442" s="93" t="s">
        <v>20852</v>
      </c>
      <c r="K9442" s="93" t="s">
        <v>8994</v>
      </c>
      <c r="L9442" s="14">
        <f>AND(vyberHrace&lt;&gt;"",ISNUMBER(SEARCH(vyberHrace,$B9442)))</f>
      </c>
      <c r="M9442" s="14">
        <f>AND($I9442=MID(kododd,1,2),$J9442=MID(kododd,3,3))</f>
      </c>
    </row>
    <row r="9443">
      <c r="A9443" s="95">
        <v>36400</v>
      </c>
      <c r="B9443" s="93" t="s">
        <v>2144</v>
      </c>
      <c r="C9443" s="93" t="s">
        <v>1409</v>
      </c>
      <c r="D9443" s="95">
        <v>1381</v>
      </c>
      <c r="E9443" s="95">
        <v>1624</v>
      </c>
      <c r="F9443" s="95">
        <v>382116</v>
      </c>
      <c r="G9443" s="95">
        <v>0</v>
      </c>
      <c r="H9443" s="93" t="s">
        <v>8976</v>
      </c>
      <c r="I9443" s="93" t="s">
        <v>23899</v>
      </c>
      <c r="J9443" s="93" t="s">
        <v>20852</v>
      </c>
      <c r="K9443" s="93" t="s">
        <v>8994</v>
      </c>
      <c r="L9443" s="14">
        <f>AND(vyberHrace&lt;&gt;"",ISNUMBER(SEARCH(vyberHrace,$B9443)))</f>
      </c>
      <c r="M9443" s="14">
        <f>AND($I9443=MID(kododd,1,2),$J9443=MID(kododd,3,3))</f>
      </c>
    </row>
    <row r="9444">
      <c r="A9444" s="95">
        <v>44628</v>
      </c>
      <c r="B9444" s="93" t="s">
        <v>2145</v>
      </c>
      <c r="C9444" s="93" t="s">
        <v>3255</v>
      </c>
      <c r="D9444" s="95">
        <v>1295</v>
      </c>
      <c r="E9444" s="95">
        <v>1666</v>
      </c>
      <c r="F9444" s="95">
        <v>23711272</v>
      </c>
      <c r="G9444" s="95">
        <v>0</v>
      </c>
      <c r="H9444" s="93" t="s">
        <v>8976</v>
      </c>
      <c r="I9444" s="93" t="s">
        <v>23899</v>
      </c>
      <c r="J9444" s="93" t="s">
        <v>20852</v>
      </c>
      <c r="K9444" s="93" t="s">
        <v>8994</v>
      </c>
      <c r="L9444" s="14">
        <f>AND(vyberHrace&lt;&gt;"",ISNUMBER(SEARCH(vyberHrace,$B9444)))</f>
      </c>
      <c r="M9444" s="14">
        <f>AND($I9444=MID(kododd,1,2),$J9444=MID(kododd,3,3))</f>
      </c>
    </row>
    <row r="9445">
      <c r="A9445" s="95">
        <v>33565</v>
      </c>
      <c r="B9445" s="93" t="s">
        <v>2146</v>
      </c>
      <c r="C9445" s="93" t="s">
        <v>1444</v>
      </c>
      <c r="G9445" s="95">
        <v>0</v>
      </c>
      <c r="H9445" s="93" t="s">
        <v>8976</v>
      </c>
      <c r="I9445" s="93" t="s">
        <v>23899</v>
      </c>
      <c r="J9445" s="93" t="s">
        <v>20852</v>
      </c>
      <c r="K9445" s="93" t="s">
        <v>8994</v>
      </c>
      <c r="L9445" s="14">
        <f>AND(vyberHrace&lt;&gt;"",ISNUMBER(SEARCH(vyberHrace,$B9445)))</f>
      </c>
      <c r="M9445" s="14">
        <f>AND($I9445=MID(kododd,1,2),$J9445=MID(kododd,3,3))</f>
      </c>
    </row>
    <row r="9446">
      <c r="A9446" s="95">
        <v>63630</v>
      </c>
      <c r="B9446" s="93" t="s">
        <v>29835</v>
      </c>
      <c r="C9446" s="93" t="s">
        <v>1463</v>
      </c>
      <c r="G9446" s="95">
        <v>250</v>
      </c>
      <c r="H9446" s="93" t="s">
        <v>8976</v>
      </c>
      <c r="I9446" s="93" t="s">
        <v>23899</v>
      </c>
      <c r="J9446" s="93" t="s">
        <v>20846</v>
      </c>
      <c r="K9446" s="93" t="s">
        <v>8981</v>
      </c>
      <c r="L9446" s="14">
        <f>AND(vyberHrace&lt;&gt;"",ISNUMBER(SEARCH(vyberHrace,$B9446)))</f>
      </c>
      <c r="M9446" s="14">
        <f>AND($I9446=MID(kododd,1,2),$J9446=MID(kododd,3,3))</f>
      </c>
    </row>
    <row r="9447">
      <c r="A9447" s="95">
        <v>54973</v>
      </c>
      <c r="B9447" s="93" t="s">
        <v>2942</v>
      </c>
      <c r="C9447" s="93" t="s">
        <v>1412</v>
      </c>
      <c r="D9447" s="95">
        <v>1235</v>
      </c>
      <c r="E9447" s="95">
        <v>1621</v>
      </c>
      <c r="F9447" s="95">
        <v>23751169</v>
      </c>
      <c r="G9447" s="95">
        <v>250</v>
      </c>
      <c r="H9447" s="93" t="s">
        <v>8976</v>
      </c>
      <c r="I9447" s="93" t="s">
        <v>23899</v>
      </c>
      <c r="J9447" s="93" t="s">
        <v>20844</v>
      </c>
      <c r="K9447" s="93" t="s">
        <v>9952</v>
      </c>
      <c r="L9447" s="14">
        <f>AND(vyberHrace&lt;&gt;"",ISNUMBER(SEARCH(vyberHrace,$B9447)))</f>
      </c>
      <c r="M9447" s="14">
        <f>AND($I9447=MID(kododd,1,2),$J9447=MID(kododd,3,3))</f>
      </c>
    </row>
    <row r="9448">
      <c r="A9448" s="95">
        <v>26097</v>
      </c>
      <c r="B9448" s="93" t="s">
        <v>6961</v>
      </c>
      <c r="C9448" s="93" t="s">
        <v>1404</v>
      </c>
      <c r="D9448" s="95">
        <v>1736</v>
      </c>
      <c r="E9448" s="95">
        <v>1851</v>
      </c>
      <c r="F9448" s="95">
        <v>336122</v>
      </c>
      <c r="G9448" s="95">
        <v>250</v>
      </c>
      <c r="H9448" s="93" t="s">
        <v>8976</v>
      </c>
      <c r="I9448" s="93" t="s">
        <v>23899</v>
      </c>
      <c r="J9448" s="93" t="s">
        <v>20843</v>
      </c>
      <c r="K9448" s="93" t="s">
        <v>5594</v>
      </c>
      <c r="L9448" s="14">
        <f>AND(vyberHrace&lt;&gt;"",ISNUMBER(SEARCH(vyberHrace,$B9448)))</f>
      </c>
      <c r="M9448" s="14">
        <f>AND($I9448=MID(kododd,1,2),$J9448=MID(kododd,3,3))</f>
      </c>
    </row>
    <row r="9449">
      <c r="A9449" s="95">
        <v>60134</v>
      </c>
      <c r="B9449" s="93" t="s">
        <v>26602</v>
      </c>
      <c r="C9449" s="93" t="s">
        <v>1488</v>
      </c>
      <c r="G9449" s="95">
        <v>250</v>
      </c>
      <c r="H9449" s="93" t="s">
        <v>8976</v>
      </c>
      <c r="I9449" s="93" t="s">
        <v>23899</v>
      </c>
      <c r="J9449" s="93" t="s">
        <v>20843</v>
      </c>
      <c r="K9449" s="93" t="s">
        <v>5594</v>
      </c>
      <c r="L9449" s="14">
        <f>AND(vyberHrace&lt;&gt;"",ISNUMBER(SEARCH(vyberHrace,$B9449)))</f>
      </c>
      <c r="M9449" s="14">
        <f>AND($I9449=MID(kododd,1,2),$J9449=MID(kododd,3,3))</f>
      </c>
    </row>
    <row r="9450">
      <c r="A9450" s="95">
        <v>48755</v>
      </c>
      <c r="B9450" s="93" t="s">
        <v>7118</v>
      </c>
      <c r="C9450" s="93" t="s">
        <v>1438</v>
      </c>
      <c r="G9450" s="95">
        <v>0</v>
      </c>
      <c r="H9450" s="93" t="s">
        <v>8976</v>
      </c>
      <c r="I9450" s="93" t="s">
        <v>23899</v>
      </c>
      <c r="J9450" s="93" t="s">
        <v>20852</v>
      </c>
      <c r="K9450" s="93" t="s">
        <v>8994</v>
      </c>
      <c r="L9450" s="14">
        <f>AND(vyberHrace&lt;&gt;"",ISNUMBER(SEARCH(vyberHrace,$B9450)))</f>
      </c>
      <c r="M9450" s="14">
        <f>AND($I9450=MID(kododd,1,2),$J9450=MID(kododd,3,3))</f>
      </c>
    </row>
    <row r="9451">
      <c r="A9451" s="95">
        <v>55547</v>
      </c>
      <c r="B9451" s="93" t="s">
        <v>22170</v>
      </c>
      <c r="C9451" s="93" t="s">
        <v>3255</v>
      </c>
      <c r="D9451" s="95">
        <v>1266</v>
      </c>
      <c r="E9451" s="95">
        <v>1682</v>
      </c>
      <c r="F9451" s="95">
        <v>23764015</v>
      </c>
      <c r="G9451" s="95">
        <v>250</v>
      </c>
      <c r="H9451" s="93" t="s">
        <v>8976</v>
      </c>
      <c r="I9451" s="93" t="s">
        <v>23899</v>
      </c>
      <c r="J9451" s="93" t="s">
        <v>20843</v>
      </c>
      <c r="K9451" s="93" t="s">
        <v>5594</v>
      </c>
      <c r="L9451" s="14">
        <f>AND(vyberHrace&lt;&gt;"",ISNUMBER(SEARCH(vyberHrace,$B9451)))</f>
      </c>
      <c r="M9451" s="14">
        <f>AND($I9451=MID(kododd,1,2),$J9451=MID(kododd,3,3))</f>
      </c>
    </row>
    <row r="9452">
      <c r="A9452" s="95">
        <v>33108</v>
      </c>
      <c r="B9452" s="93" t="s">
        <v>7119</v>
      </c>
      <c r="C9452" s="93" t="s">
        <v>1431</v>
      </c>
      <c r="G9452" s="95">
        <v>0</v>
      </c>
      <c r="H9452" s="93" t="s">
        <v>8976</v>
      </c>
      <c r="I9452" s="93" t="s">
        <v>23899</v>
      </c>
      <c r="J9452" s="93" t="s">
        <v>20852</v>
      </c>
      <c r="K9452" s="93" t="s">
        <v>8994</v>
      </c>
      <c r="L9452" s="14">
        <f>AND(vyberHrace&lt;&gt;"",ISNUMBER(SEARCH(vyberHrace,$B9452)))</f>
      </c>
      <c r="M9452" s="14">
        <f>AND($I9452=MID(kododd,1,2),$J9452=MID(kododd,3,3))</f>
      </c>
    </row>
    <row r="9453">
      <c r="A9453" s="95">
        <v>749</v>
      </c>
      <c r="B9453" s="93" t="s">
        <v>7121</v>
      </c>
      <c r="C9453" s="93" t="s">
        <v>1441</v>
      </c>
      <c r="D9453" s="95">
        <v>2040</v>
      </c>
      <c r="E9453" s="95">
        <v>1965</v>
      </c>
      <c r="F9453" s="95">
        <v>314862</v>
      </c>
      <c r="G9453" s="95">
        <v>0</v>
      </c>
      <c r="H9453" s="93" t="s">
        <v>8976</v>
      </c>
      <c r="I9453" s="93" t="s">
        <v>23899</v>
      </c>
      <c r="J9453" s="93" t="s">
        <v>20891</v>
      </c>
      <c r="K9453" s="93" t="s">
        <v>2017</v>
      </c>
      <c r="L9453" s="14">
        <f>AND(vyberHrace&lt;&gt;"",ISNUMBER(SEARCH(vyberHrace,$B9453)))</f>
      </c>
      <c r="M9453" s="14">
        <f>AND($I9453=MID(kododd,1,2),$J9453=MID(kododd,3,3))</f>
      </c>
    </row>
    <row r="9454">
      <c r="A9454" s="95">
        <v>57980</v>
      </c>
      <c r="B9454" s="93" t="s">
        <v>24518</v>
      </c>
      <c r="C9454" s="93" t="s">
        <v>1422</v>
      </c>
      <c r="G9454" s="95">
        <v>250</v>
      </c>
      <c r="H9454" s="93" t="s">
        <v>8976</v>
      </c>
      <c r="I9454" s="93" t="s">
        <v>23899</v>
      </c>
      <c r="J9454" s="93" t="s">
        <v>20843</v>
      </c>
      <c r="K9454" s="93" t="s">
        <v>5594</v>
      </c>
      <c r="L9454" s="14">
        <f>AND(vyberHrace&lt;&gt;"",ISNUMBER(SEARCH(vyberHrace,$B9454)))</f>
      </c>
      <c r="M9454" s="14">
        <f>AND($I9454=MID(kododd,1,2),$J9454=MID(kododd,3,3))</f>
      </c>
    </row>
    <row r="9455">
      <c r="A9455" s="95">
        <v>59629</v>
      </c>
      <c r="B9455" s="93" t="s">
        <v>26016</v>
      </c>
      <c r="C9455" s="93" t="s">
        <v>1469</v>
      </c>
      <c r="D9455" s="95">
        <v>1136</v>
      </c>
      <c r="E9455" s="95">
        <v>1534</v>
      </c>
      <c r="F9455" s="95">
        <v>23781866</v>
      </c>
      <c r="G9455" s="95">
        <v>250</v>
      </c>
      <c r="H9455" s="93" t="s">
        <v>8976</v>
      </c>
      <c r="I9455" s="93" t="s">
        <v>23899</v>
      </c>
      <c r="J9455" s="93" t="s">
        <v>20993</v>
      </c>
      <c r="K9455" s="93" t="s">
        <v>2219</v>
      </c>
      <c r="L9455" s="14">
        <f>AND(vyberHrace&lt;&gt;"",ISNUMBER(SEARCH(vyberHrace,$B9455)))</f>
      </c>
      <c r="M9455" s="14">
        <f>AND($I9455=MID(kododd,1,2),$J9455=MID(kododd,3,3))</f>
      </c>
    </row>
    <row r="9456">
      <c r="A9456" s="95">
        <v>51765</v>
      </c>
      <c r="B9456" s="93" t="s">
        <v>1525</v>
      </c>
      <c r="C9456" s="93" t="s">
        <v>1402</v>
      </c>
      <c r="G9456" s="95">
        <v>0</v>
      </c>
      <c r="H9456" s="93" t="s">
        <v>8976</v>
      </c>
      <c r="I9456" s="93" t="s">
        <v>23899</v>
      </c>
      <c r="J9456" s="93" t="s">
        <v>20852</v>
      </c>
      <c r="K9456" s="93" t="s">
        <v>8994</v>
      </c>
      <c r="L9456" s="14">
        <f>AND(vyberHrace&lt;&gt;"",ISNUMBER(SEARCH(vyberHrace,$B9456)))</f>
      </c>
      <c r="M9456" s="14">
        <f>AND($I9456=MID(kododd,1,2),$J9456=MID(kododd,3,3))</f>
      </c>
    </row>
    <row r="9457">
      <c r="A9457" s="95">
        <v>45600</v>
      </c>
      <c r="B9457" s="93" t="s">
        <v>7131</v>
      </c>
      <c r="C9457" s="93" t="s">
        <v>1402</v>
      </c>
      <c r="G9457" s="95">
        <v>0</v>
      </c>
      <c r="H9457" s="93" t="s">
        <v>8976</v>
      </c>
      <c r="I9457" s="93" t="s">
        <v>23899</v>
      </c>
      <c r="J9457" s="93" t="s">
        <v>20852</v>
      </c>
      <c r="K9457" s="93" t="s">
        <v>8994</v>
      </c>
      <c r="L9457" s="14">
        <f>AND(vyberHrace&lt;&gt;"",ISNUMBER(SEARCH(vyberHrace,$B9457)))</f>
      </c>
      <c r="M9457" s="14">
        <f>AND($I9457=MID(kododd,1,2),$J9457=MID(kododd,3,3))</f>
      </c>
    </row>
    <row r="9458">
      <c r="A9458" s="95">
        <v>45599</v>
      </c>
      <c r="B9458" s="93" t="s">
        <v>7136</v>
      </c>
      <c r="C9458" s="93" t="s">
        <v>1406</v>
      </c>
      <c r="G9458" s="95">
        <v>0</v>
      </c>
      <c r="H9458" s="93" t="s">
        <v>8976</v>
      </c>
      <c r="I9458" s="93" t="s">
        <v>23899</v>
      </c>
      <c r="J9458" s="93" t="s">
        <v>20852</v>
      </c>
      <c r="K9458" s="93" t="s">
        <v>8994</v>
      </c>
      <c r="L9458" s="14">
        <f>AND(vyberHrace&lt;&gt;"",ISNUMBER(SEARCH(vyberHrace,$B9458)))</f>
      </c>
      <c r="M9458" s="14">
        <f>AND($I9458=MID(kododd,1,2),$J9458=MID(kododd,3,3))</f>
      </c>
    </row>
    <row r="9459">
      <c r="A9459" s="95">
        <v>32231</v>
      </c>
      <c r="B9459" s="93" t="s">
        <v>7144</v>
      </c>
      <c r="C9459" s="93" t="s">
        <v>1414</v>
      </c>
      <c r="G9459" s="95">
        <v>0</v>
      </c>
      <c r="H9459" s="93" t="s">
        <v>8976</v>
      </c>
      <c r="I9459" s="93" t="s">
        <v>23899</v>
      </c>
      <c r="J9459" s="93" t="s">
        <v>20852</v>
      </c>
      <c r="K9459" s="93" t="s">
        <v>8994</v>
      </c>
      <c r="L9459" s="14">
        <f>AND(vyberHrace&lt;&gt;"",ISNUMBER(SEARCH(vyberHrace,$B9459)))</f>
      </c>
      <c r="M9459" s="14">
        <f>AND($I9459=MID(kododd,1,2),$J9459=MID(kododd,3,3))</f>
      </c>
    </row>
    <row r="9460">
      <c r="A9460" s="95">
        <v>16111</v>
      </c>
      <c r="B9460" s="93" t="s">
        <v>5033</v>
      </c>
      <c r="C9460" s="93" t="s">
        <v>1464</v>
      </c>
      <c r="G9460" s="95">
        <v>0</v>
      </c>
      <c r="H9460" s="93" t="s">
        <v>8976</v>
      </c>
      <c r="I9460" s="93" t="s">
        <v>23899</v>
      </c>
      <c r="J9460" s="93" t="s">
        <v>20851</v>
      </c>
      <c r="K9460" s="93" t="s">
        <v>21353</v>
      </c>
      <c r="L9460" s="14">
        <f>AND(vyberHrace&lt;&gt;"",ISNUMBER(SEARCH(vyberHrace,$B9460)))</f>
      </c>
      <c r="M9460" s="14">
        <f>AND($I9460=MID(kododd,1,2),$J9460=MID(kododd,3,3))</f>
      </c>
    </row>
    <row r="9461">
      <c r="A9461" s="95">
        <v>63583</v>
      </c>
      <c r="B9461" s="93" t="s">
        <v>29045</v>
      </c>
      <c r="C9461" s="93" t="s">
        <v>1438</v>
      </c>
      <c r="G9461" s="95">
        <v>250</v>
      </c>
      <c r="H9461" s="93" t="s">
        <v>8976</v>
      </c>
      <c r="I9461" s="93" t="s">
        <v>23899</v>
      </c>
      <c r="J9461" s="93" t="s">
        <v>20844</v>
      </c>
      <c r="K9461" s="93" t="s">
        <v>9952</v>
      </c>
      <c r="L9461" s="14">
        <f>AND(vyberHrace&lt;&gt;"",ISNUMBER(SEARCH(vyberHrace,$B9461)))</f>
      </c>
      <c r="M9461" s="14">
        <f>AND($I9461=MID(kododd,1,2),$J9461=MID(kododd,3,3))</f>
      </c>
    </row>
    <row r="9462">
      <c r="A9462" s="95">
        <v>58632</v>
      </c>
      <c r="B9462" s="93" t="s">
        <v>25120</v>
      </c>
      <c r="C9462" s="93" t="s">
        <v>1406</v>
      </c>
      <c r="F9462" s="95">
        <v>23781823</v>
      </c>
      <c r="G9462" s="95">
        <v>0</v>
      </c>
      <c r="H9462" s="93" t="s">
        <v>8976</v>
      </c>
      <c r="I9462" s="93" t="s">
        <v>23899</v>
      </c>
      <c r="J9462" s="93" t="s">
        <v>20844</v>
      </c>
      <c r="K9462" s="93" t="s">
        <v>9952</v>
      </c>
      <c r="L9462" s="14">
        <f>AND(vyberHrace&lt;&gt;"",ISNUMBER(SEARCH(vyberHrace,$B9462)))</f>
      </c>
      <c r="M9462" s="14">
        <f>AND($I9462=MID(kododd,1,2),$J9462=MID(kododd,3,3))</f>
      </c>
    </row>
    <row r="9463">
      <c r="A9463" s="95">
        <v>46256</v>
      </c>
      <c r="B9463" s="93" t="s">
        <v>5193</v>
      </c>
      <c r="C9463" s="93" t="s">
        <v>1409</v>
      </c>
      <c r="D9463" s="95">
        <v>1345</v>
      </c>
      <c r="E9463" s="95">
        <v>1515</v>
      </c>
      <c r="F9463" s="95">
        <v>23709987</v>
      </c>
      <c r="G9463" s="95">
        <v>250</v>
      </c>
      <c r="H9463" s="93" t="s">
        <v>8976</v>
      </c>
      <c r="I9463" s="93" t="s">
        <v>23899</v>
      </c>
      <c r="J9463" s="93" t="s">
        <v>20993</v>
      </c>
      <c r="K9463" s="93" t="s">
        <v>2219</v>
      </c>
      <c r="L9463" s="14">
        <f>AND(vyberHrace&lt;&gt;"",ISNUMBER(SEARCH(vyberHrace,$B9463)))</f>
      </c>
      <c r="M9463" s="14">
        <f>AND($I9463=MID(kododd,1,2),$J9463=MID(kododd,3,3))</f>
      </c>
    </row>
    <row r="9464">
      <c r="A9464" s="95">
        <v>6119</v>
      </c>
      <c r="B9464" s="93" t="s">
        <v>5196</v>
      </c>
      <c r="C9464" s="93" t="s">
        <v>1440</v>
      </c>
      <c r="D9464" s="95">
        <v>1713</v>
      </c>
      <c r="E9464" s="95">
        <v>1828</v>
      </c>
      <c r="F9464" s="95">
        <v>23714433</v>
      </c>
      <c r="G9464" s="95">
        <v>250</v>
      </c>
      <c r="H9464" s="93" t="s">
        <v>8976</v>
      </c>
      <c r="I9464" s="93" t="s">
        <v>23899</v>
      </c>
      <c r="J9464" s="93" t="s">
        <v>20964</v>
      </c>
      <c r="K9464" s="93" t="s">
        <v>5165</v>
      </c>
      <c r="L9464" s="14">
        <f>AND(vyberHrace&lt;&gt;"",ISNUMBER(SEARCH(vyberHrace,$B9464)))</f>
      </c>
      <c r="M9464" s="14">
        <f>AND($I9464=MID(kododd,1,2),$J9464=MID(kododd,3,3))</f>
      </c>
    </row>
    <row r="9465">
      <c r="A9465" s="95">
        <v>153</v>
      </c>
      <c r="B9465" s="93" t="s">
        <v>11678</v>
      </c>
      <c r="C9465" s="93" t="s">
        <v>1463</v>
      </c>
      <c r="D9465" s="95">
        <v>2184</v>
      </c>
      <c r="E9465" s="95">
        <v>2209</v>
      </c>
      <c r="F9465" s="95">
        <v>300950</v>
      </c>
      <c r="G9465" s="95">
        <v>0</v>
      </c>
      <c r="H9465" s="93" t="s">
        <v>8976</v>
      </c>
      <c r="I9465" s="93" t="s">
        <v>23899</v>
      </c>
      <c r="J9465" s="93" t="s">
        <v>20844</v>
      </c>
      <c r="K9465" s="93" t="s">
        <v>9952</v>
      </c>
      <c r="L9465" s="14">
        <f>AND(vyberHrace&lt;&gt;"",ISNUMBER(SEARCH(vyberHrace,$B9465)))</f>
      </c>
      <c r="M9465" s="14">
        <f>AND($I9465=MID(kododd,1,2),$J9465=MID(kododd,3,3))</f>
      </c>
    </row>
    <row r="9466">
      <c r="A9466" s="95">
        <v>56731</v>
      </c>
      <c r="B9466" s="93" t="s">
        <v>22211</v>
      </c>
      <c r="C9466" s="93" t="s">
        <v>1411</v>
      </c>
      <c r="F9466" s="95">
        <v>23773600</v>
      </c>
      <c r="G9466" s="95">
        <v>0</v>
      </c>
      <c r="H9466" s="93" t="s">
        <v>8976</v>
      </c>
      <c r="I9466" s="93" t="s">
        <v>23899</v>
      </c>
      <c r="J9466" s="93" t="s">
        <v>20907</v>
      </c>
      <c r="K9466" s="93" t="s">
        <v>4887</v>
      </c>
      <c r="L9466" s="14">
        <f>AND(vyberHrace&lt;&gt;"",ISNUMBER(SEARCH(vyberHrace,$B9466)))</f>
      </c>
      <c r="M9466" s="14">
        <f>AND($I9466=MID(kododd,1,2),$J9466=MID(kododd,3,3))</f>
      </c>
    </row>
    <row r="9467">
      <c r="A9467" s="95">
        <v>45965</v>
      </c>
      <c r="B9467" s="93" t="s">
        <v>4034</v>
      </c>
      <c r="C9467" s="93" t="s">
        <v>3255</v>
      </c>
      <c r="G9467" s="95">
        <v>0</v>
      </c>
      <c r="H9467" s="93" t="s">
        <v>8976</v>
      </c>
      <c r="I9467" s="93" t="s">
        <v>23899</v>
      </c>
      <c r="J9467" s="93" t="s">
        <v>20852</v>
      </c>
      <c r="K9467" s="93" t="s">
        <v>8994</v>
      </c>
      <c r="L9467" s="14">
        <f>AND(vyberHrace&lt;&gt;"",ISNUMBER(SEARCH(vyberHrace,$B9467)))</f>
      </c>
      <c r="M9467" s="14">
        <f>AND($I9467=MID(kododd,1,2),$J9467=MID(kododd,3,3))</f>
      </c>
    </row>
    <row r="9468">
      <c r="A9468" s="95">
        <v>28411</v>
      </c>
      <c r="B9468" s="93" t="s">
        <v>4045</v>
      </c>
      <c r="C9468" s="93" t="s">
        <v>1448</v>
      </c>
      <c r="G9468" s="95">
        <v>0</v>
      </c>
      <c r="H9468" s="93" t="s">
        <v>8976</v>
      </c>
      <c r="I9468" s="93" t="s">
        <v>23899</v>
      </c>
      <c r="J9468" s="93" t="s">
        <v>20852</v>
      </c>
      <c r="K9468" s="93" t="s">
        <v>8994</v>
      </c>
      <c r="L9468" s="14">
        <f>AND(vyberHrace&lt;&gt;"",ISNUMBER(SEARCH(vyberHrace,$B9468)))</f>
      </c>
      <c r="M9468" s="14">
        <f>AND($I9468=MID(kododd,1,2),$J9468=MID(kododd,3,3))</f>
      </c>
    </row>
    <row r="9469">
      <c r="A9469" s="95">
        <v>45609</v>
      </c>
      <c r="B9469" s="93" t="s">
        <v>4054</v>
      </c>
      <c r="C9469" s="93" t="s">
        <v>1402</v>
      </c>
      <c r="G9469" s="95">
        <v>0</v>
      </c>
      <c r="H9469" s="93" t="s">
        <v>8976</v>
      </c>
      <c r="I9469" s="93" t="s">
        <v>23899</v>
      </c>
      <c r="J9469" s="93" t="s">
        <v>20852</v>
      </c>
      <c r="K9469" s="93" t="s">
        <v>8994</v>
      </c>
      <c r="L9469" s="14">
        <f>AND(vyberHrace&lt;&gt;"",ISNUMBER(SEARCH(vyberHrace,$B9469)))</f>
      </c>
      <c r="M9469" s="14">
        <f>AND($I9469=MID(kododd,1,2),$J9469=MID(kododd,3,3))</f>
      </c>
    </row>
    <row r="9470">
      <c r="A9470" s="95">
        <v>13136</v>
      </c>
      <c r="B9470" s="93" t="s">
        <v>4069</v>
      </c>
      <c r="C9470" s="93" t="s">
        <v>1433</v>
      </c>
      <c r="D9470" s="95">
        <v>1715</v>
      </c>
      <c r="E9470" s="95">
        <v>1826</v>
      </c>
      <c r="F9470" s="95">
        <v>352306</v>
      </c>
      <c r="G9470" s="95">
        <v>250</v>
      </c>
      <c r="H9470" s="93" t="s">
        <v>8976</v>
      </c>
      <c r="I9470" s="93" t="s">
        <v>23899</v>
      </c>
      <c r="J9470" s="93" t="s">
        <v>20914</v>
      </c>
      <c r="K9470" s="93" t="s">
        <v>172</v>
      </c>
      <c r="L9470" s="14">
        <f>AND(vyberHrace&lt;&gt;"",ISNUMBER(SEARCH(vyberHrace,$B9470)))</f>
      </c>
      <c r="M9470" s="14">
        <f>AND($I9470=MID(kododd,1,2),$J9470=MID(kododd,3,3))</f>
      </c>
    </row>
    <row r="9471">
      <c r="A9471" s="95">
        <v>32217</v>
      </c>
      <c r="B9471" s="93" t="s">
        <v>4089</v>
      </c>
      <c r="C9471" s="93" t="s">
        <v>1421</v>
      </c>
      <c r="G9471" s="95">
        <v>0</v>
      </c>
      <c r="H9471" s="93" t="s">
        <v>8976</v>
      </c>
      <c r="I9471" s="93" t="s">
        <v>23899</v>
      </c>
      <c r="J9471" s="93" t="s">
        <v>20852</v>
      </c>
      <c r="K9471" s="93" t="s">
        <v>8994</v>
      </c>
      <c r="L9471" s="14">
        <f>AND(vyberHrace&lt;&gt;"",ISNUMBER(SEARCH(vyberHrace,$B9471)))</f>
      </c>
      <c r="M9471" s="14">
        <f>AND($I9471=MID(kododd,1,2),$J9471=MID(kododd,3,3))</f>
      </c>
    </row>
    <row r="9472">
      <c r="A9472" s="95">
        <v>37280</v>
      </c>
      <c r="B9472" s="93" t="s">
        <v>7870</v>
      </c>
      <c r="C9472" s="93" t="s">
        <v>1437</v>
      </c>
      <c r="D9472" s="95">
        <v>1484</v>
      </c>
      <c r="E9472" s="95">
        <v>1647</v>
      </c>
      <c r="F9472" s="95">
        <v>361712</v>
      </c>
      <c r="G9472" s="95">
        <v>250</v>
      </c>
      <c r="H9472" s="93" t="s">
        <v>8976</v>
      </c>
      <c r="I9472" s="93" t="s">
        <v>23899</v>
      </c>
      <c r="J9472" s="93" t="s">
        <v>20849</v>
      </c>
      <c r="K9472" s="93" t="s">
        <v>1593</v>
      </c>
      <c r="L9472" s="14">
        <f>AND(vyberHrace&lt;&gt;"",ISNUMBER(SEARCH(vyberHrace,$B9472)))</f>
      </c>
      <c r="M9472" s="14">
        <f>AND($I9472=MID(kododd,1,2),$J9472=MID(kododd,3,3))</f>
      </c>
    </row>
    <row r="9473">
      <c r="A9473" s="95">
        <v>37281</v>
      </c>
      <c r="B9473" s="93" t="s">
        <v>7871</v>
      </c>
      <c r="C9473" s="93" t="s">
        <v>1439</v>
      </c>
      <c r="D9473" s="95">
        <v>1644</v>
      </c>
      <c r="E9473" s="95">
        <v>1769</v>
      </c>
      <c r="F9473" s="95">
        <v>361720</v>
      </c>
      <c r="G9473" s="95">
        <v>250</v>
      </c>
      <c r="H9473" s="93" t="s">
        <v>8976</v>
      </c>
      <c r="I9473" s="93" t="s">
        <v>23899</v>
      </c>
      <c r="J9473" s="93" t="s">
        <v>20849</v>
      </c>
      <c r="K9473" s="93" t="s">
        <v>1593</v>
      </c>
      <c r="L9473" s="14">
        <f>AND(vyberHrace&lt;&gt;"",ISNUMBER(SEARCH(vyberHrace,$B9473)))</f>
      </c>
      <c r="M9473" s="14">
        <f>AND($I9473=MID(kododd,1,2),$J9473=MID(kododd,3,3))</f>
      </c>
    </row>
    <row r="9474">
      <c r="A9474" s="95">
        <v>9787</v>
      </c>
      <c r="B9474" s="93" t="s">
        <v>7876</v>
      </c>
      <c r="C9474" s="93" t="s">
        <v>1407</v>
      </c>
      <c r="D9474" s="95">
        <v>1652</v>
      </c>
      <c r="F9474" s="95">
        <v>351920</v>
      </c>
      <c r="G9474" s="95">
        <v>0</v>
      </c>
      <c r="H9474" s="93" t="s">
        <v>8976</v>
      </c>
      <c r="I9474" s="93" t="s">
        <v>23899</v>
      </c>
      <c r="J9474" s="93" t="s">
        <v>21008</v>
      </c>
      <c r="K9474" s="93" t="s">
        <v>1498</v>
      </c>
      <c r="L9474" s="14">
        <f>AND(vyberHrace&lt;&gt;"",ISNUMBER(SEARCH(vyberHrace,$B9474)))</f>
      </c>
      <c r="M9474" s="14">
        <f>AND($I9474=MID(kododd,1,2),$J9474=MID(kododd,3,3))</f>
      </c>
    </row>
    <row r="9475">
      <c r="A9475" s="95">
        <v>35358</v>
      </c>
      <c r="B9475" s="93" t="s">
        <v>7877</v>
      </c>
      <c r="C9475" s="93" t="s">
        <v>1398</v>
      </c>
      <c r="G9475" s="95">
        <v>0</v>
      </c>
      <c r="H9475" s="93" t="s">
        <v>8976</v>
      </c>
      <c r="I9475" s="93" t="s">
        <v>23899</v>
      </c>
      <c r="J9475" s="93" t="s">
        <v>20852</v>
      </c>
      <c r="K9475" s="93" t="s">
        <v>8994</v>
      </c>
      <c r="L9475" s="14">
        <f>AND(vyberHrace&lt;&gt;"",ISNUMBER(SEARCH(vyberHrace,$B9475)))</f>
      </c>
      <c r="M9475" s="14">
        <f>AND($I9475=MID(kododd,1,2),$J9475=MID(kododd,3,3))</f>
      </c>
    </row>
    <row r="9476">
      <c r="A9476" s="95">
        <v>36401</v>
      </c>
      <c r="B9476" s="93" t="s">
        <v>7877</v>
      </c>
      <c r="C9476" s="93" t="s">
        <v>1421</v>
      </c>
      <c r="G9476" s="95">
        <v>0</v>
      </c>
      <c r="H9476" s="93" t="s">
        <v>8976</v>
      </c>
      <c r="I9476" s="93" t="s">
        <v>23899</v>
      </c>
      <c r="J9476" s="93" t="s">
        <v>20852</v>
      </c>
      <c r="K9476" s="93" t="s">
        <v>8994</v>
      </c>
      <c r="L9476" s="14">
        <f>AND(vyberHrace&lt;&gt;"",ISNUMBER(SEARCH(vyberHrace,$B9476)))</f>
      </c>
      <c r="M9476" s="14">
        <f>AND($I9476=MID(kododd,1,2),$J9476=MID(kododd,3,3))</f>
      </c>
    </row>
    <row r="9477">
      <c r="A9477" s="95">
        <v>50982</v>
      </c>
      <c r="B9477" s="93" t="s">
        <v>2208</v>
      </c>
      <c r="C9477" s="93" t="s">
        <v>1416</v>
      </c>
      <c r="G9477" s="95">
        <v>0</v>
      </c>
      <c r="H9477" s="93" t="s">
        <v>8976</v>
      </c>
      <c r="I9477" s="93" t="s">
        <v>23899</v>
      </c>
      <c r="J9477" s="93" t="s">
        <v>20914</v>
      </c>
      <c r="K9477" s="93" t="s">
        <v>172</v>
      </c>
      <c r="L9477" s="14">
        <f>AND(vyberHrace&lt;&gt;"",ISNUMBER(SEARCH(vyberHrace,$B9477)))</f>
      </c>
      <c r="M9477" s="14">
        <f>AND($I9477=MID(kododd,1,2),$J9477=MID(kododd,3,3))</f>
      </c>
    </row>
    <row r="9478">
      <c r="A9478" s="95">
        <v>15056</v>
      </c>
      <c r="B9478" s="93" t="s">
        <v>10088</v>
      </c>
      <c r="C9478" s="93" t="s">
        <v>1436</v>
      </c>
      <c r="D9478" s="95">
        <v>1662</v>
      </c>
      <c r="F9478" s="95">
        <v>336173</v>
      </c>
      <c r="G9478" s="95">
        <v>0</v>
      </c>
      <c r="H9478" s="93" t="s">
        <v>8976</v>
      </c>
      <c r="I9478" s="93" t="s">
        <v>23899</v>
      </c>
      <c r="J9478" s="93" t="s">
        <v>20852</v>
      </c>
      <c r="K9478" s="93" t="s">
        <v>8994</v>
      </c>
      <c r="L9478" s="14">
        <f>AND(vyberHrace&lt;&gt;"",ISNUMBER(SEARCH(vyberHrace,$B9478)))</f>
      </c>
      <c r="M9478" s="14">
        <f>AND($I9478=MID(kododd,1,2),$J9478=MID(kododd,3,3))</f>
      </c>
    </row>
    <row r="9479">
      <c r="A9479" s="95">
        <v>63360</v>
      </c>
      <c r="B9479" s="93" t="s">
        <v>29046</v>
      </c>
      <c r="C9479" s="93" t="s">
        <v>1486</v>
      </c>
      <c r="G9479" s="95">
        <v>250</v>
      </c>
      <c r="H9479" s="93" t="s">
        <v>8976</v>
      </c>
      <c r="I9479" s="93" t="s">
        <v>23899</v>
      </c>
      <c r="J9479" s="93" t="s">
        <v>20843</v>
      </c>
      <c r="K9479" s="93" t="s">
        <v>5594</v>
      </c>
      <c r="L9479" s="14">
        <f>AND(vyberHrace&lt;&gt;"",ISNUMBER(SEARCH(vyberHrace,$B9479)))</f>
      </c>
      <c r="M9479" s="14">
        <f>AND($I9479=MID(kododd,1,2),$J9479=MID(kododd,3,3))</f>
      </c>
    </row>
    <row r="9480">
      <c r="A9480" s="95">
        <v>2231</v>
      </c>
      <c r="B9480" s="93" t="s">
        <v>26145</v>
      </c>
      <c r="C9480" s="93" t="s">
        <v>1429</v>
      </c>
      <c r="D9480" s="95">
        <v>1813</v>
      </c>
      <c r="E9480" s="95">
        <v>1828</v>
      </c>
      <c r="F9480" s="95">
        <v>336220</v>
      </c>
      <c r="G9480" s="95">
        <v>250</v>
      </c>
      <c r="H9480" s="93" t="s">
        <v>8976</v>
      </c>
      <c r="I9480" s="93" t="s">
        <v>23899</v>
      </c>
      <c r="J9480" s="93" t="s">
        <v>20849</v>
      </c>
      <c r="K9480" s="93" t="s">
        <v>1593</v>
      </c>
      <c r="L9480" s="14">
        <f>AND(vyberHrace&lt;&gt;"",ISNUMBER(SEARCH(vyberHrace,$B9480)))</f>
      </c>
      <c r="M9480" s="14">
        <f>AND($I9480=MID(kododd,1,2),$J9480=MID(kododd,3,3))</f>
      </c>
    </row>
    <row r="9481">
      <c r="A9481" s="95">
        <v>186</v>
      </c>
      <c r="B9481" s="93" t="s">
        <v>4596</v>
      </c>
      <c r="C9481" s="93" t="s">
        <v>1455</v>
      </c>
      <c r="D9481" s="95">
        <v>2347</v>
      </c>
      <c r="E9481" s="95">
        <v>2329</v>
      </c>
      <c r="F9481" s="95">
        <v>307637</v>
      </c>
      <c r="G9481" s="95">
        <v>250</v>
      </c>
      <c r="H9481" s="93" t="s">
        <v>8976</v>
      </c>
      <c r="I9481" s="93" t="s">
        <v>23899</v>
      </c>
      <c r="J9481" s="93" t="s">
        <v>20852</v>
      </c>
      <c r="K9481" s="93" t="s">
        <v>8994</v>
      </c>
      <c r="L9481" s="14">
        <f>AND(vyberHrace&lt;&gt;"",ISNUMBER(SEARCH(vyberHrace,$B9481)))</f>
      </c>
      <c r="M9481" s="14">
        <f>AND($I9481=MID(kododd,1,2),$J9481=MID(kododd,3,3))</f>
      </c>
    </row>
    <row r="9482">
      <c r="A9482" s="95">
        <v>18224</v>
      </c>
      <c r="B9482" s="93" t="s">
        <v>4598</v>
      </c>
      <c r="C9482" s="93" t="s">
        <v>1432</v>
      </c>
      <c r="D9482" s="95">
        <v>1100</v>
      </c>
      <c r="G9482" s="95">
        <v>0</v>
      </c>
      <c r="H9482" s="93" t="s">
        <v>8976</v>
      </c>
      <c r="I9482" s="93" t="s">
        <v>23899</v>
      </c>
      <c r="J9482" s="93" t="s">
        <v>20914</v>
      </c>
      <c r="K9482" s="93" t="s">
        <v>172</v>
      </c>
      <c r="L9482" s="14">
        <f>AND(vyberHrace&lt;&gt;"",ISNUMBER(SEARCH(vyberHrace,$B9482)))</f>
      </c>
      <c r="M9482" s="14">
        <f>AND($I9482=MID(kododd,1,2),$J9482=MID(kododd,3,3))</f>
      </c>
    </row>
    <row r="9483">
      <c r="A9483" s="95">
        <v>42805</v>
      </c>
      <c r="B9483" s="93" t="s">
        <v>6457</v>
      </c>
      <c r="C9483" s="93" t="s">
        <v>1408</v>
      </c>
      <c r="D9483" s="95">
        <v>1493</v>
      </c>
      <c r="E9483" s="95">
        <v>1652</v>
      </c>
      <c r="F9483" s="95">
        <v>23709952</v>
      </c>
      <c r="G9483" s="95">
        <v>0</v>
      </c>
      <c r="H9483" s="93" t="s">
        <v>8976</v>
      </c>
      <c r="I9483" s="93" t="s">
        <v>23899</v>
      </c>
      <c r="J9483" s="93" t="s">
        <v>20844</v>
      </c>
      <c r="K9483" s="93" t="s">
        <v>9952</v>
      </c>
      <c r="L9483" s="14">
        <f>AND(vyberHrace&lt;&gt;"",ISNUMBER(SEARCH(vyberHrace,$B9483)))</f>
      </c>
      <c r="M9483" s="14">
        <f>AND($I9483=MID(kododd,1,2),$J9483=MID(kododd,3,3))</f>
      </c>
    </row>
    <row r="9484">
      <c r="A9484" s="95">
        <v>18188</v>
      </c>
      <c r="B9484" s="93" t="s">
        <v>11378</v>
      </c>
      <c r="C9484" s="93" t="s">
        <v>1430</v>
      </c>
      <c r="D9484" s="95">
        <v>1254</v>
      </c>
      <c r="E9484" s="95">
        <v>1491</v>
      </c>
      <c r="F9484" s="95">
        <v>362670</v>
      </c>
      <c r="G9484" s="95">
        <v>250</v>
      </c>
      <c r="H9484" s="93" t="s">
        <v>8976</v>
      </c>
      <c r="I9484" s="93" t="s">
        <v>23899</v>
      </c>
      <c r="J9484" s="93" t="s">
        <v>20855</v>
      </c>
      <c r="K9484" s="93" t="s">
        <v>6774</v>
      </c>
      <c r="L9484" s="14">
        <f>AND(vyberHrace&lt;&gt;"",ISNUMBER(SEARCH(vyberHrace,$B9484)))</f>
      </c>
      <c r="M9484" s="14">
        <f>AND($I9484=MID(kododd,1,2),$J9484=MID(kododd,3,3))</f>
      </c>
    </row>
    <row r="9485">
      <c r="A9485" s="95">
        <v>1289</v>
      </c>
      <c r="B9485" s="93" t="s">
        <v>11383</v>
      </c>
      <c r="C9485" s="93" t="s">
        <v>1417</v>
      </c>
      <c r="D9485" s="95">
        <v>1963</v>
      </c>
      <c r="E9485" s="95">
        <v>2046</v>
      </c>
      <c r="F9485" s="95">
        <v>314480</v>
      </c>
      <c r="G9485" s="95">
        <v>500</v>
      </c>
      <c r="H9485" s="93" t="s">
        <v>8976</v>
      </c>
      <c r="I9485" s="93" t="s">
        <v>23899</v>
      </c>
      <c r="J9485" s="93" t="s">
        <v>23412</v>
      </c>
      <c r="K9485" s="93" t="s">
        <v>21362</v>
      </c>
      <c r="L9485" s="14">
        <f>AND(vyberHrace&lt;&gt;"",ISNUMBER(SEARCH(vyberHrace,$B9485)))</f>
      </c>
      <c r="M9485" s="14">
        <f>AND($I9485=MID(kododd,1,2),$J9485=MID(kododd,3,3))</f>
      </c>
    </row>
    <row r="9486">
      <c r="A9486" s="95">
        <v>54608</v>
      </c>
      <c r="B9486" s="93" t="s">
        <v>2955</v>
      </c>
      <c r="C9486" s="93" t="s">
        <v>1412</v>
      </c>
      <c r="D9486" s="95">
        <v>1334</v>
      </c>
      <c r="E9486" s="95">
        <v>1501</v>
      </c>
      <c r="F9486" s="95">
        <v>23755393</v>
      </c>
      <c r="G9486" s="95">
        <v>250</v>
      </c>
      <c r="H9486" s="93" t="s">
        <v>8976</v>
      </c>
      <c r="I9486" s="93" t="s">
        <v>23899</v>
      </c>
      <c r="J9486" s="93" t="s">
        <v>20860</v>
      </c>
      <c r="K9486" s="93" t="s">
        <v>5552</v>
      </c>
      <c r="L9486" s="14">
        <f>AND(vyberHrace&lt;&gt;"",ISNUMBER(SEARCH(vyberHrace,$B9486)))</f>
      </c>
      <c r="M9486" s="14">
        <f>AND($I9486=MID(kododd,1,2),$J9486=MID(kododd,3,3))</f>
      </c>
    </row>
    <row r="9487">
      <c r="A9487" s="95">
        <v>45823</v>
      </c>
      <c r="B9487" s="93" t="s">
        <v>13669</v>
      </c>
      <c r="C9487" s="93" t="s">
        <v>1402</v>
      </c>
      <c r="D9487" s="95">
        <v>1086</v>
      </c>
      <c r="E9487" s="95">
        <v>1554</v>
      </c>
      <c r="F9487" s="95">
        <v>23711280</v>
      </c>
      <c r="G9487" s="95">
        <v>0</v>
      </c>
      <c r="H9487" s="93" t="s">
        <v>8976</v>
      </c>
      <c r="I9487" s="93" t="s">
        <v>23899</v>
      </c>
      <c r="J9487" s="93" t="s">
        <v>20844</v>
      </c>
      <c r="K9487" s="93" t="s">
        <v>9952</v>
      </c>
      <c r="L9487" s="14">
        <f>AND(vyberHrace&lt;&gt;"",ISNUMBER(SEARCH(vyberHrace,$B9487)))</f>
      </c>
      <c r="M9487" s="14">
        <f>AND($I9487=MID(kododd,1,2),$J9487=MID(kododd,3,3))</f>
      </c>
    </row>
    <row r="9488">
      <c r="A9488" s="95">
        <v>42806</v>
      </c>
      <c r="B9488" s="93" t="s">
        <v>13670</v>
      </c>
      <c r="C9488" s="93" t="s">
        <v>1408</v>
      </c>
      <c r="D9488" s="95">
        <v>1483</v>
      </c>
      <c r="E9488" s="95">
        <v>1699</v>
      </c>
      <c r="F9488" s="95">
        <v>23711299</v>
      </c>
      <c r="G9488" s="95">
        <v>0</v>
      </c>
      <c r="H9488" s="93" t="s">
        <v>8976</v>
      </c>
      <c r="I9488" s="93" t="s">
        <v>23899</v>
      </c>
      <c r="J9488" s="93" t="s">
        <v>20844</v>
      </c>
      <c r="K9488" s="93" t="s">
        <v>9952</v>
      </c>
      <c r="L9488" s="14">
        <f>AND(vyberHrace&lt;&gt;"",ISNUMBER(SEARCH(vyberHrace,$B9488)))</f>
      </c>
      <c r="M9488" s="14">
        <f>AND($I9488=MID(kododd,1,2),$J9488=MID(kododd,3,3))</f>
      </c>
    </row>
    <row r="9489">
      <c r="A9489" s="95">
        <v>18339</v>
      </c>
      <c r="B9489" s="93" t="s">
        <v>4471</v>
      </c>
      <c r="C9489" s="93" t="s">
        <v>1464</v>
      </c>
      <c r="G9489" s="95">
        <v>0</v>
      </c>
      <c r="H9489" s="93" t="s">
        <v>8976</v>
      </c>
      <c r="I9489" s="93" t="s">
        <v>23899</v>
      </c>
      <c r="J9489" s="93" t="s">
        <v>20851</v>
      </c>
      <c r="K9489" s="93" t="s">
        <v>21353</v>
      </c>
      <c r="L9489" s="14">
        <f>AND(vyberHrace&lt;&gt;"",ISNUMBER(SEARCH(vyberHrace,$B9489)))</f>
      </c>
      <c r="M9489" s="14">
        <f>AND($I9489=MID(kododd,1,2),$J9489=MID(kododd,3,3))</f>
      </c>
    </row>
    <row r="9490">
      <c r="A9490" s="95">
        <v>62436</v>
      </c>
      <c r="B9490" s="93" t="s">
        <v>29047</v>
      </c>
      <c r="C9490" s="93" t="s">
        <v>1450</v>
      </c>
      <c r="G9490" s="95">
        <v>250</v>
      </c>
      <c r="H9490" s="93" t="s">
        <v>8976</v>
      </c>
      <c r="I9490" s="93" t="s">
        <v>23899</v>
      </c>
      <c r="J9490" s="93" t="s">
        <v>20907</v>
      </c>
      <c r="K9490" s="93" t="s">
        <v>4887</v>
      </c>
      <c r="L9490" s="14">
        <f>AND(vyberHrace&lt;&gt;"",ISNUMBER(SEARCH(vyberHrace,$B9490)))</f>
      </c>
      <c r="M9490" s="14">
        <f>AND($I9490=MID(kododd,1,2),$J9490=MID(kododd,3,3))</f>
      </c>
    </row>
    <row r="9491">
      <c r="A9491" s="95">
        <v>58617</v>
      </c>
      <c r="B9491" s="93" t="s">
        <v>25109</v>
      </c>
      <c r="C9491" s="93" t="s">
        <v>1412</v>
      </c>
      <c r="D9491" s="95">
        <v>1387</v>
      </c>
      <c r="F9491" s="95">
        <v>23781971</v>
      </c>
      <c r="G9491" s="95">
        <v>250</v>
      </c>
      <c r="H9491" s="93" t="s">
        <v>8976</v>
      </c>
      <c r="I9491" s="93" t="s">
        <v>23899</v>
      </c>
      <c r="J9491" s="93" t="s">
        <v>20927</v>
      </c>
      <c r="K9491" s="93" t="s">
        <v>1591</v>
      </c>
      <c r="L9491" s="14">
        <f>AND(vyberHrace&lt;&gt;"",ISNUMBER(SEARCH(vyberHrace,$B9491)))</f>
      </c>
      <c r="M9491" s="14">
        <f>AND($I9491=MID(kododd,1,2),$J9491=MID(kododd,3,3))</f>
      </c>
    </row>
    <row r="9492">
      <c r="A9492" s="95">
        <v>56705</v>
      </c>
      <c r="B9492" s="93" t="s">
        <v>22207</v>
      </c>
      <c r="C9492" s="93" t="s">
        <v>1416</v>
      </c>
      <c r="G9492" s="95">
        <v>250</v>
      </c>
      <c r="H9492" s="93" t="s">
        <v>8976</v>
      </c>
      <c r="I9492" s="93" t="s">
        <v>23899</v>
      </c>
      <c r="J9492" s="93" t="s">
        <v>20914</v>
      </c>
      <c r="K9492" s="93" t="s">
        <v>172</v>
      </c>
      <c r="L9492" s="14">
        <f>AND(vyberHrace&lt;&gt;"",ISNUMBER(SEARCH(vyberHrace,$B9492)))</f>
      </c>
      <c r="M9492" s="14">
        <f>AND($I9492=MID(kododd,1,2),$J9492=MID(kododd,3,3))</f>
      </c>
    </row>
    <row r="9493">
      <c r="A9493" s="95">
        <v>2120</v>
      </c>
      <c r="B9493" s="93" t="s">
        <v>13719</v>
      </c>
      <c r="C9493" s="93" t="s">
        <v>1463</v>
      </c>
      <c r="D9493" s="95">
        <v>1965</v>
      </c>
      <c r="E9493" s="95">
        <v>1958</v>
      </c>
      <c r="F9493" s="95">
        <v>336270</v>
      </c>
      <c r="G9493" s="95">
        <v>250</v>
      </c>
      <c r="H9493" s="93" t="s">
        <v>8976</v>
      </c>
      <c r="I9493" s="93" t="s">
        <v>23899</v>
      </c>
      <c r="J9493" s="93" t="s">
        <v>20852</v>
      </c>
      <c r="K9493" s="93" t="s">
        <v>8994</v>
      </c>
      <c r="L9493" s="14">
        <f>AND(vyberHrace&lt;&gt;"",ISNUMBER(SEARCH(vyberHrace,$B9493)))</f>
      </c>
      <c r="M9493" s="14">
        <f>AND($I9493=MID(kododd,1,2),$J9493=MID(kododd,3,3))</f>
      </c>
    </row>
    <row r="9494">
      <c r="A9494" s="95">
        <v>18434</v>
      </c>
      <c r="B9494" s="93" t="s">
        <v>13720</v>
      </c>
      <c r="C9494" s="93" t="s">
        <v>1475</v>
      </c>
      <c r="G9494" s="95">
        <v>0</v>
      </c>
      <c r="H9494" s="93" t="s">
        <v>8976</v>
      </c>
      <c r="I9494" s="93" t="s">
        <v>23899</v>
      </c>
      <c r="J9494" s="93" t="s">
        <v>20852</v>
      </c>
      <c r="K9494" s="93" t="s">
        <v>8994</v>
      </c>
      <c r="L9494" s="14">
        <f>AND(vyberHrace&lt;&gt;"",ISNUMBER(SEARCH(vyberHrace,$B9494)))</f>
      </c>
      <c r="M9494" s="14">
        <f>AND($I9494=MID(kododd,1,2),$J9494=MID(kododd,3,3))</f>
      </c>
    </row>
    <row r="9495">
      <c r="A9495" s="95">
        <v>47816</v>
      </c>
      <c r="B9495" s="93" t="s">
        <v>12292</v>
      </c>
      <c r="C9495" s="93" t="s">
        <v>3255</v>
      </c>
      <c r="D9495" s="95">
        <v>1090</v>
      </c>
      <c r="E9495" s="95">
        <v>1515</v>
      </c>
      <c r="F9495" s="95">
        <v>23728361</v>
      </c>
      <c r="G9495" s="95">
        <v>0</v>
      </c>
      <c r="H9495" s="93" t="s">
        <v>8976</v>
      </c>
      <c r="I9495" s="93" t="s">
        <v>23899</v>
      </c>
      <c r="J9495" s="93" t="s">
        <v>20849</v>
      </c>
      <c r="K9495" s="93" t="s">
        <v>1593</v>
      </c>
      <c r="L9495" s="14">
        <f>AND(vyberHrace&lt;&gt;"",ISNUMBER(SEARCH(vyberHrace,$B9495)))</f>
      </c>
      <c r="M9495" s="14">
        <f>AND($I9495=MID(kododd,1,2),$J9495=MID(kododd,3,3))</f>
      </c>
    </row>
    <row r="9496">
      <c r="A9496" s="95">
        <v>43316</v>
      </c>
      <c r="B9496" s="93" t="s">
        <v>12302</v>
      </c>
      <c r="C9496" s="93" t="s">
        <v>1438</v>
      </c>
      <c r="D9496" s="95">
        <v>1053</v>
      </c>
      <c r="F9496" s="95">
        <v>390763</v>
      </c>
      <c r="G9496" s="95">
        <v>0</v>
      </c>
      <c r="H9496" s="93" t="s">
        <v>8976</v>
      </c>
      <c r="I9496" s="93" t="s">
        <v>23899</v>
      </c>
      <c r="J9496" s="93" t="s">
        <v>20852</v>
      </c>
      <c r="K9496" s="93" t="s">
        <v>8994</v>
      </c>
      <c r="L9496" s="14">
        <f>AND(vyberHrace&lt;&gt;"",ISNUMBER(SEARCH(vyberHrace,$B9496)))</f>
      </c>
      <c r="M9496" s="14">
        <f>AND($I9496=MID(kododd,1,2),$J9496=MID(kododd,3,3))</f>
      </c>
    </row>
    <row r="9497">
      <c r="A9497" s="95">
        <v>846</v>
      </c>
      <c r="B9497" s="93" t="s">
        <v>12308</v>
      </c>
      <c r="C9497" s="93" t="s">
        <v>1463</v>
      </c>
      <c r="D9497" s="95">
        <v>2034</v>
      </c>
      <c r="E9497" s="95">
        <v>2025</v>
      </c>
      <c r="F9497" s="95">
        <v>327778</v>
      </c>
      <c r="G9497" s="95">
        <v>250</v>
      </c>
      <c r="H9497" s="93" t="s">
        <v>8976</v>
      </c>
      <c r="I9497" s="93" t="s">
        <v>23899</v>
      </c>
      <c r="J9497" s="93" t="s">
        <v>20852</v>
      </c>
      <c r="K9497" s="93" t="s">
        <v>8994</v>
      </c>
      <c r="L9497" s="14">
        <f>AND(vyberHrace&lt;&gt;"",ISNUMBER(SEARCH(vyberHrace,$B9497)))</f>
      </c>
      <c r="M9497" s="14">
        <f>AND($I9497=MID(kododd,1,2),$J9497=MID(kododd,3,3))</f>
      </c>
    </row>
    <row r="9498">
      <c r="A9498" s="95">
        <v>5876</v>
      </c>
      <c r="B9498" s="93" t="s">
        <v>13788</v>
      </c>
      <c r="C9498" s="93" t="s">
        <v>1468</v>
      </c>
      <c r="D9498" s="95">
        <v>1605</v>
      </c>
      <c r="E9498" s="95">
        <v>1743</v>
      </c>
      <c r="F9498" s="95">
        <v>350176</v>
      </c>
      <c r="G9498" s="95">
        <v>0</v>
      </c>
      <c r="H9498" s="93" t="s">
        <v>8976</v>
      </c>
      <c r="I9498" s="93" t="s">
        <v>23899</v>
      </c>
      <c r="J9498" s="93" t="s">
        <v>20897</v>
      </c>
      <c r="K9498" s="93" t="s">
        <v>374</v>
      </c>
      <c r="L9498" s="14">
        <f>AND(vyberHrace&lt;&gt;"",ISNUMBER(SEARCH(vyberHrace,$B9498)))</f>
      </c>
      <c r="M9498" s="14">
        <f>AND($I9498=MID(kododd,1,2),$J9498=MID(kododd,3,3))</f>
      </c>
    </row>
    <row r="9499">
      <c r="A9499" s="95">
        <v>56706</v>
      </c>
      <c r="B9499" s="93" t="s">
        <v>22208</v>
      </c>
      <c r="C9499" s="93" t="s">
        <v>1416</v>
      </c>
      <c r="F9499" s="95">
        <v>23766603</v>
      </c>
      <c r="G9499" s="95">
        <v>250</v>
      </c>
      <c r="H9499" s="93" t="s">
        <v>8976</v>
      </c>
      <c r="I9499" s="93" t="s">
        <v>23899</v>
      </c>
      <c r="J9499" s="93" t="s">
        <v>20914</v>
      </c>
      <c r="K9499" s="93" t="s">
        <v>172</v>
      </c>
      <c r="L9499" s="14">
        <f>AND(vyberHrace&lt;&gt;"",ISNUMBER(SEARCH(vyberHrace,$B9499)))</f>
      </c>
      <c r="M9499" s="14">
        <f>AND($I9499=MID(kododd,1,2),$J9499=MID(kododd,3,3))</f>
      </c>
    </row>
    <row r="9500">
      <c r="A9500" s="95">
        <v>13257</v>
      </c>
      <c r="B9500" s="93" t="s">
        <v>8885</v>
      </c>
      <c r="C9500" s="93" t="s">
        <v>1405</v>
      </c>
      <c r="G9500" s="95">
        <v>0</v>
      </c>
      <c r="H9500" s="93" t="s">
        <v>8976</v>
      </c>
      <c r="I9500" s="93" t="s">
        <v>23899</v>
      </c>
      <c r="J9500" s="93" t="s">
        <v>20851</v>
      </c>
      <c r="K9500" s="93" t="s">
        <v>21353</v>
      </c>
      <c r="L9500" s="14">
        <f>AND(vyberHrace&lt;&gt;"",ISNUMBER(SEARCH(vyberHrace,$B9500)))</f>
      </c>
      <c r="M9500" s="14">
        <f>AND($I9500=MID(kododd,1,2),$J9500=MID(kododd,3,3))</f>
      </c>
    </row>
    <row r="9501">
      <c r="A9501" s="95">
        <v>60126</v>
      </c>
      <c r="B9501" s="93" t="s">
        <v>26595</v>
      </c>
      <c r="C9501" s="93" t="s">
        <v>1422</v>
      </c>
      <c r="F9501" s="95">
        <v>23785900</v>
      </c>
      <c r="G9501" s="95">
        <v>250</v>
      </c>
      <c r="H9501" s="93" t="s">
        <v>8976</v>
      </c>
      <c r="I9501" s="93" t="s">
        <v>23899</v>
      </c>
      <c r="J9501" s="93" t="s">
        <v>20950</v>
      </c>
      <c r="K9501" s="93" t="s">
        <v>5563</v>
      </c>
      <c r="L9501" s="14">
        <f>AND(vyberHrace&lt;&gt;"",ISNUMBER(SEARCH(vyberHrace,$B9501)))</f>
      </c>
      <c r="M9501" s="14">
        <f>AND($I9501=MID(kododd,1,2),$J9501=MID(kododd,3,3))</f>
      </c>
    </row>
    <row r="9502">
      <c r="A9502" s="95">
        <v>57504</v>
      </c>
      <c r="B9502" s="93" t="s">
        <v>22197</v>
      </c>
      <c r="C9502" s="93" t="s">
        <v>1422</v>
      </c>
      <c r="F9502" s="95">
        <v>23773502</v>
      </c>
      <c r="G9502" s="95">
        <v>0</v>
      </c>
      <c r="H9502" s="93" t="s">
        <v>8976</v>
      </c>
      <c r="I9502" s="93" t="s">
        <v>23899</v>
      </c>
      <c r="J9502" s="93" t="s">
        <v>20849</v>
      </c>
      <c r="K9502" s="93" t="s">
        <v>1593</v>
      </c>
      <c r="L9502" s="14">
        <f>AND(vyberHrace&lt;&gt;"",ISNUMBER(SEARCH(vyberHrace,$B9502)))</f>
      </c>
      <c r="M9502" s="14">
        <f>AND($I9502=MID(kododd,1,2),$J9502=MID(kododd,3,3))</f>
      </c>
    </row>
    <row r="9503">
      <c r="A9503" s="95">
        <v>18458</v>
      </c>
      <c r="B9503" s="93" t="s">
        <v>21040</v>
      </c>
      <c r="C9503" s="93" t="s">
        <v>1475</v>
      </c>
      <c r="G9503" s="95">
        <v>0</v>
      </c>
      <c r="H9503" s="93" t="s">
        <v>8976</v>
      </c>
      <c r="I9503" s="93" t="s">
        <v>23899</v>
      </c>
      <c r="J9503" s="93" t="s">
        <v>20852</v>
      </c>
      <c r="K9503" s="93" t="s">
        <v>8994</v>
      </c>
      <c r="L9503" s="14">
        <f>AND(vyberHrace&lt;&gt;"",ISNUMBER(SEARCH(vyberHrace,$B9503)))</f>
      </c>
      <c r="M9503" s="14">
        <f>AND($I9503=MID(kododd,1,2),$J9503=MID(kododd,3,3))</f>
      </c>
    </row>
    <row r="9504">
      <c r="A9504" s="95">
        <v>59587</v>
      </c>
      <c r="B9504" s="93" t="s">
        <v>7166</v>
      </c>
      <c r="C9504" s="93" t="s">
        <v>3255</v>
      </c>
      <c r="D9504" s="95">
        <v>1631</v>
      </c>
      <c r="E9504" s="95">
        <v>1772</v>
      </c>
      <c r="F9504" s="95">
        <v>23781874</v>
      </c>
      <c r="G9504" s="95">
        <v>250</v>
      </c>
      <c r="H9504" s="93" t="s">
        <v>8976</v>
      </c>
      <c r="I9504" s="93" t="s">
        <v>23899</v>
      </c>
      <c r="J9504" s="93" t="s">
        <v>20914</v>
      </c>
      <c r="K9504" s="93" t="s">
        <v>172</v>
      </c>
      <c r="L9504" s="14">
        <f>AND(vyberHrace&lt;&gt;"",ISNUMBER(SEARCH(vyberHrace,$B9504)))</f>
      </c>
      <c r="M9504" s="14">
        <f>AND($I9504=MID(kododd,1,2),$J9504=MID(kododd,3,3))</f>
      </c>
    </row>
    <row r="9505">
      <c r="A9505" s="95">
        <v>35591</v>
      </c>
      <c r="B9505" s="93" t="s">
        <v>7309</v>
      </c>
      <c r="C9505" s="93" t="s">
        <v>1444</v>
      </c>
      <c r="D9505" s="95">
        <v>1931</v>
      </c>
      <c r="E9505" s="95">
        <v>1980</v>
      </c>
      <c r="F9505" s="95">
        <v>349194</v>
      </c>
      <c r="G9505" s="95">
        <v>250</v>
      </c>
      <c r="H9505" s="93" t="s">
        <v>8976</v>
      </c>
      <c r="I9505" s="93" t="s">
        <v>23899</v>
      </c>
      <c r="J9505" s="93" t="s">
        <v>20844</v>
      </c>
      <c r="K9505" s="93" t="s">
        <v>9952</v>
      </c>
      <c r="L9505" s="14">
        <f>AND(vyberHrace&lt;&gt;"",ISNUMBER(SEARCH(vyberHrace,$B9505)))</f>
      </c>
      <c r="M9505" s="14">
        <f>AND($I9505=MID(kododd,1,2),$J9505=MID(kododd,3,3))</f>
      </c>
    </row>
    <row r="9506">
      <c r="A9506" s="95">
        <v>48757</v>
      </c>
      <c r="B9506" s="93" t="s">
        <v>7331</v>
      </c>
      <c r="C9506" s="93" t="s">
        <v>1416</v>
      </c>
      <c r="G9506" s="95">
        <v>0</v>
      </c>
      <c r="H9506" s="93" t="s">
        <v>8976</v>
      </c>
      <c r="I9506" s="93" t="s">
        <v>23899</v>
      </c>
      <c r="J9506" s="93" t="s">
        <v>20852</v>
      </c>
      <c r="K9506" s="93" t="s">
        <v>8994</v>
      </c>
      <c r="L9506" s="14">
        <f>AND(vyberHrace&lt;&gt;"",ISNUMBER(SEARCH(vyberHrace,$B9506)))</f>
      </c>
      <c r="M9506" s="14">
        <f>AND($I9506=MID(kododd,1,2),$J9506=MID(kododd,3,3))</f>
      </c>
    </row>
    <row r="9507">
      <c r="A9507" s="95">
        <v>48756</v>
      </c>
      <c r="B9507" s="93" t="s">
        <v>7332</v>
      </c>
      <c r="C9507" s="93" t="s">
        <v>1402</v>
      </c>
      <c r="G9507" s="95">
        <v>0</v>
      </c>
      <c r="H9507" s="93" t="s">
        <v>8976</v>
      </c>
      <c r="I9507" s="93" t="s">
        <v>23899</v>
      </c>
      <c r="J9507" s="93" t="s">
        <v>20852</v>
      </c>
      <c r="K9507" s="93" t="s">
        <v>8994</v>
      </c>
      <c r="L9507" s="14">
        <f>AND(vyberHrace&lt;&gt;"",ISNUMBER(SEARCH(vyberHrace,$B9507)))</f>
      </c>
      <c r="M9507" s="14">
        <f>AND($I9507=MID(kododd,1,2),$J9507=MID(kododd,3,3))</f>
      </c>
    </row>
    <row r="9508">
      <c r="A9508" s="95">
        <v>46385</v>
      </c>
      <c r="B9508" s="93" t="s">
        <v>7333</v>
      </c>
      <c r="C9508" s="93" t="s">
        <v>1435</v>
      </c>
      <c r="D9508" s="95">
        <v>1439</v>
      </c>
      <c r="E9508" s="95">
        <v>1612</v>
      </c>
      <c r="F9508" s="95">
        <v>23713160</v>
      </c>
      <c r="G9508" s="95">
        <v>250</v>
      </c>
      <c r="H9508" s="93" t="s">
        <v>8976</v>
      </c>
      <c r="I9508" s="93" t="s">
        <v>23899</v>
      </c>
      <c r="J9508" s="93" t="s">
        <v>20875</v>
      </c>
      <c r="K9508" s="93" t="s">
        <v>11238</v>
      </c>
      <c r="L9508" s="14">
        <f>AND(vyberHrace&lt;&gt;"",ISNUMBER(SEARCH(vyberHrace,$B9508)))</f>
      </c>
      <c r="M9508" s="14">
        <f>AND($I9508=MID(kododd,1,2),$J9508=MID(kododd,3,3))</f>
      </c>
    </row>
    <row r="9509">
      <c r="A9509" s="95">
        <v>55167</v>
      </c>
      <c r="B9509" s="93" t="s">
        <v>902</v>
      </c>
      <c r="C9509" s="93" t="s">
        <v>1420</v>
      </c>
      <c r="D9509" s="95">
        <v>2280</v>
      </c>
      <c r="E9509" s="95">
        <v>2239</v>
      </c>
      <c r="F9509" s="95">
        <v>34159983</v>
      </c>
      <c r="G9509" s="95">
        <v>250</v>
      </c>
      <c r="H9509" s="93" t="s">
        <v>8976</v>
      </c>
      <c r="I9509" s="93" t="s">
        <v>23899</v>
      </c>
      <c r="J9509" s="93" t="s">
        <v>20844</v>
      </c>
      <c r="K9509" s="93" t="s">
        <v>9952</v>
      </c>
      <c r="L9509" s="14">
        <f>AND(vyberHrace&lt;&gt;"",ISNUMBER(SEARCH(vyberHrace,$B9509)))</f>
      </c>
      <c r="M9509" s="14">
        <f>AND($I9509=MID(kododd,1,2),$J9509=MID(kododd,3,3))</f>
      </c>
    </row>
    <row r="9510">
      <c r="A9510" s="95">
        <v>33577</v>
      </c>
      <c r="B9510" s="93" t="s">
        <v>12386</v>
      </c>
      <c r="C9510" s="93" t="s">
        <v>1444</v>
      </c>
      <c r="G9510" s="95">
        <v>0</v>
      </c>
      <c r="H9510" s="93" t="s">
        <v>8976</v>
      </c>
      <c r="I9510" s="93" t="s">
        <v>23899</v>
      </c>
      <c r="J9510" s="93" t="s">
        <v>20852</v>
      </c>
      <c r="K9510" s="93" t="s">
        <v>8994</v>
      </c>
      <c r="L9510" s="14">
        <f>AND(vyberHrace&lt;&gt;"",ISNUMBER(SEARCH(vyberHrace,$B9510)))</f>
      </c>
      <c r="M9510" s="14">
        <f>AND($I9510=MID(kododd,1,2),$J9510=MID(kododd,3,3))</f>
      </c>
    </row>
    <row r="9511">
      <c r="A9511" s="95">
        <v>61485</v>
      </c>
      <c r="B9511" s="93" t="s">
        <v>27664</v>
      </c>
      <c r="C9511" s="93" t="s">
        <v>1411</v>
      </c>
      <c r="F9511" s="95">
        <v>23797770</v>
      </c>
      <c r="G9511" s="95">
        <v>250</v>
      </c>
      <c r="H9511" s="93" t="s">
        <v>8976</v>
      </c>
      <c r="I9511" s="93" t="s">
        <v>23899</v>
      </c>
      <c r="J9511" s="93" t="s">
        <v>20872</v>
      </c>
      <c r="K9511" s="93" t="s">
        <v>8989</v>
      </c>
      <c r="L9511" s="14">
        <f>AND(vyberHrace&lt;&gt;"",ISNUMBER(SEARCH(vyberHrace,$B9511)))</f>
      </c>
      <c r="M9511" s="14">
        <f>AND($I9511=MID(kododd,1,2),$J9511=MID(kododd,3,3))</f>
      </c>
    </row>
    <row r="9512">
      <c r="A9512" s="95">
        <v>62835</v>
      </c>
      <c r="B9512" s="93" t="s">
        <v>29048</v>
      </c>
      <c r="C9512" s="93" t="s">
        <v>1424</v>
      </c>
      <c r="G9512" s="95">
        <v>250</v>
      </c>
      <c r="H9512" s="93" t="s">
        <v>8976</v>
      </c>
      <c r="I9512" s="93" t="s">
        <v>23899</v>
      </c>
      <c r="J9512" s="93" t="s">
        <v>20872</v>
      </c>
      <c r="K9512" s="93" t="s">
        <v>8989</v>
      </c>
      <c r="L9512" s="14">
        <f>AND(vyberHrace&lt;&gt;"",ISNUMBER(SEARCH(vyberHrace,$B9512)))</f>
      </c>
      <c r="M9512" s="14">
        <f>AND($I9512=MID(kododd,1,2),$J9512=MID(kododd,3,3))</f>
      </c>
    </row>
    <row r="9513">
      <c r="A9513" s="95">
        <v>29379</v>
      </c>
      <c r="B9513" s="93" t="s">
        <v>12397</v>
      </c>
      <c r="C9513" s="93" t="s">
        <v>1446</v>
      </c>
      <c r="G9513" s="95">
        <v>0</v>
      </c>
      <c r="H9513" s="93" t="s">
        <v>8976</v>
      </c>
      <c r="I9513" s="93" t="s">
        <v>23899</v>
      </c>
      <c r="J9513" s="93" t="s">
        <v>20851</v>
      </c>
      <c r="K9513" s="93" t="s">
        <v>21353</v>
      </c>
      <c r="L9513" s="14">
        <f>AND(vyberHrace&lt;&gt;"",ISNUMBER(SEARCH(vyberHrace,$B9513)))</f>
      </c>
      <c r="M9513" s="14">
        <f>AND($I9513=MID(kododd,1,2),$J9513=MID(kododd,3,3))</f>
      </c>
    </row>
    <row r="9514">
      <c r="A9514" s="95">
        <v>18329</v>
      </c>
      <c r="B9514" s="93" t="s">
        <v>12398</v>
      </c>
      <c r="C9514" s="93" t="s">
        <v>1472</v>
      </c>
      <c r="G9514" s="95">
        <v>0</v>
      </c>
      <c r="H9514" s="93" t="s">
        <v>8976</v>
      </c>
      <c r="I9514" s="93" t="s">
        <v>23899</v>
      </c>
      <c r="J9514" s="93" t="s">
        <v>20851</v>
      </c>
      <c r="K9514" s="93" t="s">
        <v>21353</v>
      </c>
      <c r="L9514" s="14">
        <f>AND(vyberHrace&lt;&gt;"",ISNUMBER(SEARCH(vyberHrace,$B9514)))</f>
      </c>
      <c r="M9514" s="14">
        <f>AND($I9514=MID(kododd,1,2),$J9514=MID(kododd,3,3))</f>
      </c>
    </row>
    <row r="9515">
      <c r="A9515" s="95">
        <v>7668</v>
      </c>
      <c r="B9515" s="93" t="s">
        <v>12423</v>
      </c>
      <c r="C9515" s="93" t="s">
        <v>1468</v>
      </c>
      <c r="D9515" s="95">
        <v>1467</v>
      </c>
      <c r="E9515" s="95">
        <v>1566</v>
      </c>
      <c r="F9515" s="95">
        <v>352276</v>
      </c>
      <c r="G9515" s="95">
        <v>250</v>
      </c>
      <c r="H9515" s="93" t="s">
        <v>8976</v>
      </c>
      <c r="I9515" s="93" t="s">
        <v>23899</v>
      </c>
      <c r="J9515" s="93" t="s">
        <v>20844</v>
      </c>
      <c r="K9515" s="93" t="s">
        <v>9952</v>
      </c>
      <c r="L9515" s="14">
        <f>AND(vyberHrace&lt;&gt;"",ISNUMBER(SEARCH(vyberHrace,$B9515)))</f>
      </c>
      <c r="M9515" s="14">
        <f>AND($I9515=MID(kododd,1,2),$J9515=MID(kododd,3,3))</f>
      </c>
    </row>
    <row r="9516">
      <c r="A9516" s="95">
        <v>59209</v>
      </c>
      <c r="B9516" s="93" t="s">
        <v>25640</v>
      </c>
      <c r="C9516" s="93" t="s">
        <v>1424</v>
      </c>
      <c r="G9516" s="95">
        <v>250</v>
      </c>
      <c r="H9516" s="93" t="s">
        <v>8976</v>
      </c>
      <c r="I9516" s="93" t="s">
        <v>23899</v>
      </c>
      <c r="J9516" s="93" t="s">
        <v>20852</v>
      </c>
      <c r="K9516" s="93" t="s">
        <v>8994</v>
      </c>
      <c r="L9516" s="14">
        <f>AND(vyberHrace&lt;&gt;"",ISNUMBER(SEARCH(vyberHrace,$B9516)))</f>
      </c>
      <c r="M9516" s="14">
        <f>AND($I9516=MID(kododd,1,2),$J9516=MID(kododd,3,3))</f>
      </c>
    </row>
    <row r="9517">
      <c r="A9517" s="95">
        <v>6183</v>
      </c>
      <c r="B9517" s="93" t="s">
        <v>3403</v>
      </c>
      <c r="C9517" s="93" t="s">
        <v>1459</v>
      </c>
      <c r="D9517" s="95">
        <v>1682</v>
      </c>
      <c r="E9517" s="95">
        <v>1805</v>
      </c>
      <c r="F9517" s="95">
        <v>327786</v>
      </c>
      <c r="G9517" s="95">
        <v>250</v>
      </c>
      <c r="H9517" s="93" t="s">
        <v>8976</v>
      </c>
      <c r="I9517" s="93" t="s">
        <v>23899</v>
      </c>
      <c r="J9517" s="93" t="s">
        <v>20894</v>
      </c>
      <c r="K9517" s="93" t="s">
        <v>5558</v>
      </c>
      <c r="L9517" s="14">
        <f>AND(vyberHrace&lt;&gt;"",ISNUMBER(SEARCH(vyberHrace,$B9517)))</f>
      </c>
      <c r="M9517" s="14">
        <f>AND($I9517=MID(kododd,1,2),$J9517=MID(kododd,3,3))</f>
      </c>
    </row>
    <row r="9518">
      <c r="A9518" s="95">
        <v>33576</v>
      </c>
      <c r="B9518" s="93" t="s">
        <v>3404</v>
      </c>
      <c r="C9518" s="93" t="s">
        <v>1444</v>
      </c>
      <c r="G9518" s="95">
        <v>0</v>
      </c>
      <c r="H9518" s="93" t="s">
        <v>8976</v>
      </c>
      <c r="I9518" s="93" t="s">
        <v>23899</v>
      </c>
      <c r="J9518" s="93" t="s">
        <v>20852</v>
      </c>
      <c r="K9518" s="93" t="s">
        <v>8994</v>
      </c>
      <c r="L9518" s="14">
        <f>AND(vyberHrace&lt;&gt;"",ISNUMBER(SEARCH(vyberHrace,$B9518)))</f>
      </c>
      <c r="M9518" s="14">
        <f>AND($I9518=MID(kododd,1,2),$J9518=MID(kododd,3,3))</f>
      </c>
    </row>
    <row r="9519">
      <c r="A9519" s="95">
        <v>61190</v>
      </c>
      <c r="B9519" s="93" t="s">
        <v>29049</v>
      </c>
      <c r="C9519" s="93" t="s">
        <v>1450</v>
      </c>
      <c r="D9519" s="95">
        <v>1019</v>
      </c>
      <c r="F9519" s="95">
        <v>23797894</v>
      </c>
      <c r="G9519" s="95">
        <v>250</v>
      </c>
      <c r="H9519" s="93" t="s">
        <v>8976</v>
      </c>
      <c r="I9519" s="93" t="s">
        <v>23899</v>
      </c>
      <c r="J9519" s="93" t="s">
        <v>20852</v>
      </c>
      <c r="K9519" s="93" t="s">
        <v>8994</v>
      </c>
      <c r="L9519" s="14">
        <f>AND(vyberHrace&lt;&gt;"",ISNUMBER(SEARCH(vyberHrace,$B9519)))</f>
      </c>
      <c r="M9519" s="14">
        <f>AND($I9519=MID(kododd,1,2),$J9519=MID(kododd,3,3))</f>
      </c>
    </row>
    <row r="9520">
      <c r="A9520" s="95">
        <v>27566</v>
      </c>
      <c r="B9520" s="93" t="s">
        <v>3419</v>
      </c>
      <c r="C9520" s="93" t="s">
        <v>1401</v>
      </c>
      <c r="D9520" s="95">
        <v>1727</v>
      </c>
      <c r="E9520" s="95">
        <v>1805</v>
      </c>
      <c r="F9520" s="95">
        <v>352284</v>
      </c>
      <c r="G9520" s="95">
        <v>0</v>
      </c>
      <c r="H9520" s="93" t="s">
        <v>8976</v>
      </c>
      <c r="I9520" s="93" t="s">
        <v>23899</v>
      </c>
      <c r="J9520" s="93" t="s">
        <v>20851</v>
      </c>
      <c r="K9520" s="93" t="s">
        <v>21353</v>
      </c>
      <c r="L9520" s="14">
        <f>AND(vyberHrace&lt;&gt;"",ISNUMBER(SEARCH(vyberHrace,$B9520)))</f>
      </c>
      <c r="M9520" s="14">
        <f>AND($I9520=MID(kododd,1,2),$J9520=MID(kododd,3,3))</f>
      </c>
    </row>
    <row r="9521">
      <c r="A9521" s="95">
        <v>48888</v>
      </c>
      <c r="B9521" s="93" t="s">
        <v>24055</v>
      </c>
      <c r="C9521" s="93" t="s">
        <v>1400</v>
      </c>
      <c r="D9521" s="95">
        <v>1193</v>
      </c>
      <c r="F9521" s="95">
        <v>23728370</v>
      </c>
      <c r="G9521" s="95">
        <v>0</v>
      </c>
      <c r="H9521" s="93" t="s">
        <v>8976</v>
      </c>
      <c r="I9521" s="93" t="s">
        <v>23899</v>
      </c>
      <c r="J9521" s="93" t="s">
        <v>20849</v>
      </c>
      <c r="K9521" s="93" t="s">
        <v>1593</v>
      </c>
      <c r="L9521" s="14">
        <f>AND(vyberHrace&lt;&gt;"",ISNUMBER(SEARCH(vyberHrace,$B9521)))</f>
      </c>
      <c r="M9521" s="14">
        <f>AND($I9521=MID(kododd,1,2),$J9521=MID(kododd,3,3))</f>
      </c>
    </row>
    <row r="9522">
      <c r="A9522" s="95">
        <v>45607</v>
      </c>
      <c r="B9522" s="93" t="s">
        <v>3425</v>
      </c>
      <c r="C9522" s="93" t="s">
        <v>1416</v>
      </c>
      <c r="G9522" s="95">
        <v>0</v>
      </c>
      <c r="H9522" s="93" t="s">
        <v>8976</v>
      </c>
      <c r="I9522" s="93" t="s">
        <v>23899</v>
      </c>
      <c r="J9522" s="93" t="s">
        <v>20852</v>
      </c>
      <c r="K9522" s="93" t="s">
        <v>8994</v>
      </c>
      <c r="L9522" s="14">
        <f>AND(vyberHrace&lt;&gt;"",ISNUMBER(SEARCH(vyberHrace,$B9522)))</f>
      </c>
      <c r="M9522" s="14">
        <f>AND($I9522=MID(kododd,1,2),$J9522=MID(kododd,3,3))</f>
      </c>
    </row>
    <row r="9523">
      <c r="A9523" s="95">
        <v>715</v>
      </c>
      <c r="B9523" s="93" t="s">
        <v>5901</v>
      </c>
      <c r="C9523" s="93" t="s">
        <v>1426</v>
      </c>
      <c r="D9523" s="95">
        <v>1987</v>
      </c>
      <c r="E9523" s="95">
        <v>1947</v>
      </c>
      <c r="F9523" s="95">
        <v>309583</v>
      </c>
      <c r="G9523" s="95">
        <v>0</v>
      </c>
      <c r="H9523" s="93" t="s">
        <v>8976</v>
      </c>
      <c r="I9523" s="93" t="s">
        <v>23899</v>
      </c>
      <c r="J9523" s="93" t="s">
        <v>20891</v>
      </c>
      <c r="K9523" s="93" t="s">
        <v>2017</v>
      </c>
      <c r="L9523" s="14">
        <f>AND(vyberHrace&lt;&gt;"",ISNUMBER(SEARCH(vyberHrace,$B9523)))</f>
      </c>
      <c r="M9523" s="14">
        <f>AND($I9523=MID(kododd,1,2),$J9523=MID(kododd,3,3))</f>
      </c>
    </row>
    <row r="9524">
      <c r="A9524" s="95">
        <v>32599</v>
      </c>
      <c r="B9524" s="93" t="s">
        <v>12550</v>
      </c>
      <c r="C9524" s="93" t="s">
        <v>1414</v>
      </c>
      <c r="D9524" s="95">
        <v>1707</v>
      </c>
      <c r="E9524" s="95">
        <v>1837</v>
      </c>
      <c r="F9524" s="95">
        <v>352365</v>
      </c>
      <c r="G9524" s="95">
        <v>0</v>
      </c>
      <c r="H9524" s="93" t="s">
        <v>8976</v>
      </c>
      <c r="I9524" s="93" t="s">
        <v>23899</v>
      </c>
      <c r="J9524" s="93" t="s">
        <v>20846</v>
      </c>
      <c r="K9524" s="93" t="s">
        <v>8981</v>
      </c>
      <c r="L9524" s="14">
        <f>AND(vyberHrace&lt;&gt;"",ISNUMBER(SEARCH(vyberHrace,$B9524)))</f>
      </c>
      <c r="M9524" s="14">
        <f>AND($I9524=MID(kododd,1,2),$J9524=MID(kododd,3,3))</f>
      </c>
    </row>
    <row r="9525">
      <c r="A9525" s="95">
        <v>38453</v>
      </c>
      <c r="B9525" s="93" t="s">
        <v>12553</v>
      </c>
      <c r="C9525" s="93" t="s">
        <v>1419</v>
      </c>
      <c r="G9525" s="95">
        <v>0</v>
      </c>
      <c r="H9525" s="93" t="s">
        <v>8976</v>
      </c>
      <c r="I9525" s="93" t="s">
        <v>23899</v>
      </c>
      <c r="J9525" s="93" t="s">
        <v>20852</v>
      </c>
      <c r="K9525" s="93" t="s">
        <v>8994</v>
      </c>
      <c r="L9525" s="14">
        <f>AND(vyberHrace&lt;&gt;"",ISNUMBER(SEARCH(vyberHrace,$B9525)))</f>
      </c>
      <c r="M9525" s="14">
        <f>AND($I9525=MID(kododd,1,2),$J9525=MID(kododd,3,3))</f>
      </c>
    </row>
    <row r="9526">
      <c r="A9526" s="95">
        <v>18217</v>
      </c>
      <c r="B9526" s="93" t="s">
        <v>4848</v>
      </c>
      <c r="C9526" s="93" t="s">
        <v>1439</v>
      </c>
      <c r="D9526" s="95">
        <v>1340</v>
      </c>
      <c r="F9526" s="95">
        <v>362514</v>
      </c>
      <c r="G9526" s="95">
        <v>0</v>
      </c>
      <c r="H9526" s="93" t="s">
        <v>8976</v>
      </c>
      <c r="I9526" s="93" t="s">
        <v>23899</v>
      </c>
      <c r="J9526" s="93" t="s">
        <v>20849</v>
      </c>
      <c r="K9526" s="93" t="s">
        <v>1593</v>
      </c>
      <c r="L9526" s="14">
        <f>AND(vyberHrace&lt;&gt;"",ISNUMBER(SEARCH(vyberHrace,$B9526)))</f>
      </c>
      <c r="M9526" s="14">
        <f>AND($I9526=MID(kododd,1,2),$J9526=MID(kododd,3,3))</f>
      </c>
    </row>
    <row r="9527">
      <c r="A9527" s="95">
        <v>46409</v>
      </c>
      <c r="B9527" s="93" t="s">
        <v>4850</v>
      </c>
      <c r="C9527" s="93" t="s">
        <v>1451</v>
      </c>
      <c r="F9527" s="95">
        <v>23714441</v>
      </c>
      <c r="G9527" s="95">
        <v>0</v>
      </c>
      <c r="H9527" s="93" t="s">
        <v>8976</v>
      </c>
      <c r="I9527" s="93" t="s">
        <v>23899</v>
      </c>
      <c r="J9527" s="93" t="s">
        <v>21008</v>
      </c>
      <c r="K9527" s="93" t="s">
        <v>1498</v>
      </c>
      <c r="L9527" s="14">
        <f>AND(vyberHrace&lt;&gt;"",ISNUMBER(SEARCH(vyberHrace,$B9527)))</f>
      </c>
      <c r="M9527" s="14">
        <f>AND($I9527=MID(kododd,1,2),$J9527=MID(kododd,3,3))</f>
      </c>
    </row>
    <row r="9528">
      <c r="A9528" s="95">
        <v>56651</v>
      </c>
      <c r="B9528" s="93" t="s">
        <v>22198</v>
      </c>
      <c r="C9528" s="93" t="s">
        <v>1412</v>
      </c>
      <c r="D9528" s="95">
        <v>1033</v>
      </c>
      <c r="E9528" s="95">
        <v>1586</v>
      </c>
      <c r="F9528" s="95">
        <v>23773510</v>
      </c>
      <c r="G9528" s="95">
        <v>250</v>
      </c>
      <c r="H9528" s="93" t="s">
        <v>8976</v>
      </c>
      <c r="I9528" s="93" t="s">
        <v>23899</v>
      </c>
      <c r="J9528" s="93" t="s">
        <v>20849</v>
      </c>
      <c r="K9528" s="93" t="s">
        <v>1593</v>
      </c>
      <c r="L9528" s="14">
        <f>AND(vyberHrace&lt;&gt;"",ISNUMBER(SEARCH(vyberHrace,$B9528)))</f>
      </c>
      <c r="M9528" s="14">
        <f>AND($I9528=MID(kododd,1,2),$J9528=MID(kododd,3,3))</f>
      </c>
    </row>
    <row r="9529">
      <c r="A9529" s="95">
        <v>56650</v>
      </c>
      <c r="B9529" s="93" t="s">
        <v>22199</v>
      </c>
      <c r="C9529" s="93" t="s">
        <v>1411</v>
      </c>
      <c r="D9529" s="95">
        <v>1149</v>
      </c>
      <c r="E9529" s="95">
        <v>1575</v>
      </c>
      <c r="F9529" s="95">
        <v>23773529</v>
      </c>
      <c r="G9529" s="95">
        <v>250</v>
      </c>
      <c r="H9529" s="93" t="s">
        <v>8976</v>
      </c>
      <c r="I9529" s="93" t="s">
        <v>23899</v>
      </c>
      <c r="J9529" s="93" t="s">
        <v>20849</v>
      </c>
      <c r="K9529" s="93" t="s">
        <v>1593</v>
      </c>
      <c r="L9529" s="14">
        <f>AND(vyberHrace&lt;&gt;"",ISNUMBER(SEARCH(vyberHrace,$B9529)))</f>
      </c>
      <c r="M9529" s="14">
        <f>AND($I9529=MID(kododd,1,2),$J9529=MID(kododd,3,3))</f>
      </c>
    </row>
    <row r="9530">
      <c r="A9530" s="95">
        <v>38457</v>
      </c>
      <c r="B9530" s="93" t="s">
        <v>4869</v>
      </c>
      <c r="C9530" s="93" t="s">
        <v>1419</v>
      </c>
      <c r="G9530" s="95">
        <v>0</v>
      </c>
      <c r="H9530" s="93" t="s">
        <v>8976</v>
      </c>
      <c r="I9530" s="93" t="s">
        <v>23899</v>
      </c>
      <c r="J9530" s="93" t="s">
        <v>20852</v>
      </c>
      <c r="K9530" s="93" t="s">
        <v>8994</v>
      </c>
      <c r="L9530" s="14">
        <f>AND(vyberHrace&lt;&gt;"",ISNUMBER(SEARCH(vyberHrace,$B9530)))</f>
      </c>
      <c r="M9530" s="14">
        <f>AND($I9530=MID(kododd,1,2),$J9530=MID(kododd,3,3))</f>
      </c>
    </row>
    <row r="9531">
      <c r="A9531" s="95">
        <v>46358</v>
      </c>
      <c r="B9531" s="93" t="s">
        <v>12624</v>
      </c>
      <c r="C9531" s="93" t="s">
        <v>1455</v>
      </c>
      <c r="D9531" s="95">
        <v>2018</v>
      </c>
      <c r="E9531" s="95">
        <v>2033</v>
      </c>
      <c r="F9531" s="95">
        <v>361160</v>
      </c>
      <c r="G9531" s="95">
        <v>250</v>
      </c>
      <c r="H9531" s="93" t="s">
        <v>8976</v>
      </c>
      <c r="I9531" s="93" t="s">
        <v>23899</v>
      </c>
      <c r="J9531" s="93" t="s">
        <v>20958</v>
      </c>
      <c r="K9531" s="93" t="s">
        <v>11252</v>
      </c>
      <c r="L9531" s="14">
        <f>AND(vyberHrace&lt;&gt;"",ISNUMBER(SEARCH(vyberHrace,$B9531)))</f>
      </c>
      <c r="M9531" s="14">
        <f>AND($I9531=MID(kododd,1,2),$J9531=MID(kododd,3,3))</f>
      </c>
    </row>
    <row r="9532">
      <c r="A9532" s="95">
        <v>63048</v>
      </c>
      <c r="B9532" s="93" t="s">
        <v>29050</v>
      </c>
      <c r="C9532" s="93" t="s">
        <v>1411</v>
      </c>
      <c r="G9532" s="95">
        <v>250</v>
      </c>
      <c r="H9532" s="93" t="s">
        <v>8976</v>
      </c>
      <c r="I9532" s="93" t="s">
        <v>23899</v>
      </c>
      <c r="J9532" s="93" t="s">
        <v>20852</v>
      </c>
      <c r="K9532" s="93" t="s">
        <v>8994</v>
      </c>
      <c r="L9532" s="14">
        <f>AND(vyberHrace&lt;&gt;"",ISNUMBER(SEARCH(vyberHrace,$B9532)))</f>
      </c>
      <c r="M9532" s="14">
        <f>AND($I9532=MID(kododd,1,2),$J9532=MID(kododd,3,3))</f>
      </c>
    </row>
    <row r="9533">
      <c r="A9533" s="95">
        <v>798</v>
      </c>
      <c r="B9533" s="93" t="s">
        <v>26138</v>
      </c>
      <c r="C9533" s="93" t="s">
        <v>1433</v>
      </c>
      <c r="F9533" s="95">
        <v>336424</v>
      </c>
      <c r="G9533" s="95">
        <v>250</v>
      </c>
      <c r="H9533" s="93" t="s">
        <v>8976</v>
      </c>
      <c r="I9533" s="93" t="s">
        <v>23899</v>
      </c>
      <c r="J9533" s="93" t="s">
        <v>20852</v>
      </c>
      <c r="K9533" s="93" t="s">
        <v>8994</v>
      </c>
      <c r="L9533" s="14">
        <f>AND(vyberHrace&lt;&gt;"",ISNUMBER(SEARCH(vyberHrace,$B9533)))</f>
      </c>
      <c r="M9533" s="14">
        <f>AND($I9533=MID(kododd,1,2),$J9533=MID(kododd,3,3))</f>
      </c>
    </row>
    <row r="9534">
      <c r="A9534" s="95">
        <v>28412</v>
      </c>
      <c r="B9534" s="93" t="s">
        <v>16046</v>
      </c>
      <c r="C9534" s="93" t="s">
        <v>1448</v>
      </c>
      <c r="G9534" s="95">
        <v>0</v>
      </c>
      <c r="H9534" s="93" t="s">
        <v>8976</v>
      </c>
      <c r="I9534" s="93" t="s">
        <v>23899</v>
      </c>
      <c r="J9534" s="93" t="s">
        <v>20852</v>
      </c>
      <c r="K9534" s="93" t="s">
        <v>8994</v>
      </c>
      <c r="L9534" s="14">
        <f>AND(vyberHrace&lt;&gt;"",ISNUMBER(SEARCH(vyberHrace,$B9534)))</f>
      </c>
      <c r="M9534" s="14">
        <f>AND($I9534=MID(kododd,1,2),$J9534=MID(kododd,3,3))</f>
      </c>
    </row>
    <row r="9535">
      <c r="A9535" s="95">
        <v>35048</v>
      </c>
      <c r="B9535" s="93" t="s">
        <v>12204</v>
      </c>
      <c r="C9535" s="93" t="s">
        <v>1398</v>
      </c>
      <c r="D9535" s="95">
        <v>1130</v>
      </c>
      <c r="G9535" s="95">
        <v>0</v>
      </c>
      <c r="H9535" s="93" t="s">
        <v>8976</v>
      </c>
      <c r="I9535" s="93" t="s">
        <v>23899</v>
      </c>
      <c r="J9535" s="93" t="s">
        <v>20852</v>
      </c>
      <c r="K9535" s="93" t="s">
        <v>8994</v>
      </c>
      <c r="L9535" s="14">
        <f>AND(vyberHrace&lt;&gt;"",ISNUMBER(SEARCH(vyberHrace,$B9535)))</f>
      </c>
      <c r="M9535" s="14">
        <f>AND($I9535=MID(kododd,1,2),$J9535=MID(kododd,3,3))</f>
      </c>
    </row>
    <row r="9536">
      <c r="A9536" s="95">
        <v>943</v>
      </c>
      <c r="B9536" s="93" t="s">
        <v>12205</v>
      </c>
      <c r="C9536" s="93" t="s">
        <v>1451</v>
      </c>
      <c r="D9536" s="95">
        <v>1873</v>
      </c>
      <c r="E9536" s="95">
        <v>1884</v>
      </c>
      <c r="F9536" s="95">
        <v>383112</v>
      </c>
      <c r="G9536" s="95">
        <v>250</v>
      </c>
      <c r="H9536" s="93" t="s">
        <v>8976</v>
      </c>
      <c r="I9536" s="93" t="s">
        <v>23899</v>
      </c>
      <c r="J9536" s="93" t="s">
        <v>20843</v>
      </c>
      <c r="K9536" s="93" t="s">
        <v>5594</v>
      </c>
      <c r="L9536" s="14">
        <f>AND(vyberHrace&lt;&gt;"",ISNUMBER(SEARCH(vyberHrace,$B9536)))</f>
      </c>
      <c r="M9536" s="14">
        <f>AND($I9536=MID(kododd,1,2),$J9536=MID(kododd,3,3))</f>
      </c>
    </row>
    <row r="9537">
      <c r="A9537" s="95">
        <v>12295</v>
      </c>
      <c r="B9537" s="93" t="s">
        <v>12206</v>
      </c>
      <c r="C9537" s="93" t="s">
        <v>1418</v>
      </c>
      <c r="D9537" s="95">
        <v>1744</v>
      </c>
      <c r="E9537" s="95">
        <v>1821</v>
      </c>
      <c r="F9537" s="95">
        <v>23700645</v>
      </c>
      <c r="G9537" s="95">
        <v>250</v>
      </c>
      <c r="H9537" s="93" t="s">
        <v>8976</v>
      </c>
      <c r="I9537" s="93" t="s">
        <v>23899</v>
      </c>
      <c r="J9537" s="93" t="s">
        <v>20872</v>
      </c>
      <c r="K9537" s="93" t="s">
        <v>8989</v>
      </c>
      <c r="L9537" s="14">
        <f>AND(vyberHrace&lt;&gt;"",ISNUMBER(SEARCH(vyberHrace,$B9537)))</f>
      </c>
      <c r="M9537" s="14">
        <f>AND($I9537=MID(kododd,1,2),$J9537=MID(kododd,3,3))</f>
      </c>
    </row>
    <row r="9538">
      <c r="A9538" s="95">
        <v>45726</v>
      </c>
      <c r="B9538" s="93" t="s">
        <v>12207</v>
      </c>
      <c r="C9538" s="93" t="s">
        <v>1453</v>
      </c>
      <c r="D9538" s="95">
        <v>1384</v>
      </c>
      <c r="E9538" s="95">
        <v>1588</v>
      </c>
      <c r="F9538" s="95">
        <v>23708697</v>
      </c>
      <c r="G9538" s="95">
        <v>250</v>
      </c>
      <c r="H9538" s="93" t="s">
        <v>8976</v>
      </c>
      <c r="I9538" s="93" t="s">
        <v>23899</v>
      </c>
      <c r="J9538" s="93" t="s">
        <v>20872</v>
      </c>
      <c r="K9538" s="93" t="s">
        <v>8989</v>
      </c>
      <c r="L9538" s="14">
        <f>AND(vyberHrace&lt;&gt;"",ISNUMBER(SEARCH(vyberHrace,$B9538)))</f>
      </c>
      <c r="M9538" s="14">
        <f>AND($I9538=MID(kododd,1,2),$J9538=MID(kododd,3,3))</f>
      </c>
    </row>
    <row r="9539">
      <c r="A9539" s="95">
        <v>51417</v>
      </c>
      <c r="B9539" s="93" t="s">
        <v>1583</v>
      </c>
      <c r="C9539" s="93" t="s">
        <v>1442</v>
      </c>
      <c r="D9539" s="95">
        <v>1307</v>
      </c>
      <c r="E9539" s="95">
        <v>1594</v>
      </c>
      <c r="F9539" s="95">
        <v>23726687</v>
      </c>
      <c r="G9539" s="95">
        <v>250</v>
      </c>
      <c r="H9539" s="93" t="s">
        <v>8976</v>
      </c>
      <c r="I9539" s="93" t="s">
        <v>23899</v>
      </c>
      <c r="J9539" s="93" t="s">
        <v>20897</v>
      </c>
      <c r="K9539" s="93" t="s">
        <v>374</v>
      </c>
      <c r="L9539" s="14">
        <f>AND(vyberHrace&lt;&gt;"",ISNUMBER(SEARCH(vyberHrace,$B9539)))</f>
      </c>
      <c r="M9539" s="14">
        <f>AND($I9539=MID(kododd,1,2),$J9539=MID(kododd,3,3))</f>
      </c>
    </row>
    <row r="9540">
      <c r="A9540" s="95">
        <v>46602</v>
      </c>
      <c r="B9540" s="93" t="s">
        <v>14590</v>
      </c>
      <c r="C9540" s="93" t="s">
        <v>1406</v>
      </c>
      <c r="D9540" s="95">
        <v>1549</v>
      </c>
      <c r="E9540" s="95">
        <v>1688</v>
      </c>
      <c r="F9540" s="95">
        <v>23714573</v>
      </c>
      <c r="G9540" s="95">
        <v>250</v>
      </c>
      <c r="H9540" s="93" t="s">
        <v>8976</v>
      </c>
      <c r="I9540" s="93" t="s">
        <v>23899</v>
      </c>
      <c r="J9540" s="93" t="s">
        <v>20843</v>
      </c>
      <c r="K9540" s="93" t="s">
        <v>5594</v>
      </c>
      <c r="L9540" s="14">
        <f>AND(vyberHrace&lt;&gt;"",ISNUMBER(SEARCH(vyberHrace,$B9540)))</f>
      </c>
      <c r="M9540" s="14">
        <f>AND($I9540=MID(kododd,1,2),$J9540=MID(kododd,3,3))</f>
      </c>
    </row>
    <row r="9541">
      <c r="A9541" s="95">
        <v>46002</v>
      </c>
      <c r="B9541" s="93" t="s">
        <v>14628</v>
      </c>
      <c r="C9541" s="93" t="s">
        <v>1400</v>
      </c>
      <c r="G9541" s="95">
        <v>0</v>
      </c>
      <c r="H9541" s="93" t="s">
        <v>8976</v>
      </c>
      <c r="I9541" s="93" t="s">
        <v>23899</v>
      </c>
      <c r="J9541" s="93" t="s">
        <v>20846</v>
      </c>
      <c r="K9541" s="93" t="s">
        <v>8981</v>
      </c>
      <c r="L9541" s="14">
        <f>AND(vyberHrace&lt;&gt;"",ISNUMBER(SEARCH(vyberHrace,$B9541)))</f>
      </c>
      <c r="M9541" s="14">
        <f>AND($I9541=MID(kododd,1,2),$J9541=MID(kododd,3,3))</f>
      </c>
    </row>
    <row r="9542">
      <c r="A9542" s="95">
        <v>26576</v>
      </c>
      <c r="B9542" s="93" t="s">
        <v>10105</v>
      </c>
      <c r="C9542" s="93" t="s">
        <v>1436</v>
      </c>
      <c r="G9542" s="95">
        <v>0</v>
      </c>
      <c r="H9542" s="93" t="s">
        <v>8976</v>
      </c>
      <c r="I9542" s="93" t="s">
        <v>23899</v>
      </c>
      <c r="J9542" s="93" t="s">
        <v>20851</v>
      </c>
      <c r="K9542" s="93" t="s">
        <v>21353</v>
      </c>
      <c r="L9542" s="14">
        <f>AND(vyberHrace&lt;&gt;"",ISNUMBER(SEARCH(vyberHrace,$B9542)))</f>
      </c>
      <c r="M9542" s="14">
        <f>AND($I9542=MID(kododd,1,2),$J9542=MID(kododd,3,3))</f>
      </c>
    </row>
    <row r="9543">
      <c r="A9543" s="95">
        <v>62682</v>
      </c>
      <c r="B9543" s="93" t="s">
        <v>29051</v>
      </c>
      <c r="C9543" s="93" t="s">
        <v>1420</v>
      </c>
      <c r="G9543" s="95">
        <v>250</v>
      </c>
      <c r="H9543" s="93" t="s">
        <v>8976</v>
      </c>
      <c r="I9543" s="93" t="s">
        <v>23899</v>
      </c>
      <c r="J9543" s="93" t="s">
        <v>20843</v>
      </c>
      <c r="K9543" s="93" t="s">
        <v>5594</v>
      </c>
      <c r="L9543" s="14">
        <f>AND(vyberHrace&lt;&gt;"",ISNUMBER(SEARCH(vyberHrace,$B9543)))</f>
      </c>
      <c r="M9543" s="14">
        <f>AND($I9543=MID(kododd,1,2),$J9543=MID(kododd,3,3))</f>
      </c>
    </row>
    <row r="9544">
      <c r="A9544" s="95">
        <v>58577</v>
      </c>
      <c r="B9544" s="93" t="s">
        <v>25072</v>
      </c>
      <c r="C9544" s="93" t="s">
        <v>3255</v>
      </c>
      <c r="D9544" s="95">
        <v>1134</v>
      </c>
      <c r="E9544" s="95">
        <v>1632</v>
      </c>
      <c r="F9544" s="95">
        <v>23774967</v>
      </c>
      <c r="G9544" s="95">
        <v>250</v>
      </c>
      <c r="H9544" s="93" t="s">
        <v>8976</v>
      </c>
      <c r="I9544" s="93" t="s">
        <v>23899</v>
      </c>
      <c r="J9544" s="93" t="s">
        <v>20855</v>
      </c>
      <c r="K9544" s="93" t="s">
        <v>6774</v>
      </c>
      <c r="L9544" s="14">
        <f>AND(vyberHrace&lt;&gt;"",ISNUMBER(SEARCH(vyberHrace,$B9544)))</f>
      </c>
      <c r="M9544" s="14">
        <f>AND($I9544=MID(kododd,1,2),$J9544=MID(kododd,3,3))</f>
      </c>
    </row>
    <row r="9545">
      <c r="A9545" s="95">
        <v>6208</v>
      </c>
      <c r="B9545" s="93" t="s">
        <v>4438</v>
      </c>
      <c r="C9545" s="93" t="s">
        <v>1456</v>
      </c>
      <c r="D9545" s="95">
        <v>1710</v>
      </c>
      <c r="E9545" s="95">
        <v>1822</v>
      </c>
      <c r="F9545" s="95">
        <v>321559</v>
      </c>
      <c r="G9545" s="95">
        <v>250</v>
      </c>
      <c r="H9545" s="93" t="s">
        <v>8976</v>
      </c>
      <c r="I9545" s="93" t="s">
        <v>23899</v>
      </c>
      <c r="J9545" s="93" t="s">
        <v>20872</v>
      </c>
      <c r="K9545" s="93" t="s">
        <v>8989</v>
      </c>
      <c r="L9545" s="14">
        <f>AND(vyberHrace&lt;&gt;"",ISNUMBER(SEARCH(vyberHrace,$B9545)))</f>
      </c>
      <c r="M9545" s="14">
        <f>AND($I9545=MID(kododd,1,2),$J9545=MID(kododd,3,3))</f>
      </c>
    </row>
    <row r="9546">
      <c r="A9546" s="95">
        <v>62872</v>
      </c>
      <c r="B9546" s="93" t="s">
        <v>29052</v>
      </c>
      <c r="C9546" s="93" t="s">
        <v>1416</v>
      </c>
      <c r="G9546" s="95">
        <v>250</v>
      </c>
      <c r="H9546" s="93" t="s">
        <v>8976</v>
      </c>
      <c r="I9546" s="93" t="s">
        <v>23899</v>
      </c>
      <c r="J9546" s="93" t="s">
        <v>20950</v>
      </c>
      <c r="K9546" s="93" t="s">
        <v>5563</v>
      </c>
      <c r="L9546" s="14">
        <f>AND(vyberHrace&lt;&gt;"",ISNUMBER(SEARCH(vyberHrace,$B9546)))</f>
      </c>
      <c r="M9546" s="14">
        <f>AND($I9546=MID(kododd,1,2),$J9546=MID(kododd,3,3))</f>
      </c>
    </row>
    <row r="9547">
      <c r="A9547" s="95">
        <v>40980</v>
      </c>
      <c r="B9547" s="93" t="s">
        <v>1914</v>
      </c>
      <c r="C9547" s="93" t="s">
        <v>1402</v>
      </c>
      <c r="F9547" s="95">
        <v>23702559</v>
      </c>
      <c r="G9547" s="95">
        <v>0</v>
      </c>
      <c r="H9547" s="93" t="s">
        <v>8976</v>
      </c>
      <c r="I9547" s="93" t="s">
        <v>23899</v>
      </c>
      <c r="J9547" s="93" t="s">
        <v>20852</v>
      </c>
      <c r="K9547" s="93" t="s">
        <v>8994</v>
      </c>
      <c r="L9547" s="14">
        <f>AND(vyberHrace&lt;&gt;"",ISNUMBER(SEARCH(vyberHrace,$B9547)))</f>
      </c>
      <c r="M9547" s="14">
        <f>AND($I9547=MID(kododd,1,2),$J9547=MID(kododd,3,3))</f>
      </c>
    </row>
    <row r="9548">
      <c r="A9548" s="95">
        <v>46106</v>
      </c>
      <c r="B9548" s="93" t="s">
        <v>14712</v>
      </c>
      <c r="C9548" s="93" t="s">
        <v>1436</v>
      </c>
      <c r="D9548" s="95">
        <v>1351</v>
      </c>
      <c r="E9548" s="95">
        <v>1646</v>
      </c>
      <c r="F9548" s="95">
        <v>23713356</v>
      </c>
      <c r="G9548" s="95">
        <v>0</v>
      </c>
      <c r="H9548" s="93" t="s">
        <v>8976</v>
      </c>
      <c r="I9548" s="93" t="s">
        <v>23899</v>
      </c>
      <c r="J9548" s="93" t="s">
        <v>20849</v>
      </c>
      <c r="K9548" s="93" t="s">
        <v>1593</v>
      </c>
      <c r="L9548" s="14">
        <f>AND(vyberHrace&lt;&gt;"",ISNUMBER(SEARCH(vyberHrace,$B9548)))</f>
      </c>
      <c r="M9548" s="14">
        <f>AND($I9548=MID(kododd,1,2),$J9548=MID(kododd,3,3))</f>
      </c>
    </row>
    <row r="9549">
      <c r="A9549" s="95">
        <v>263</v>
      </c>
      <c r="B9549" s="93" t="s">
        <v>14727</v>
      </c>
      <c r="C9549" s="93" t="s">
        <v>1413</v>
      </c>
      <c r="D9549" s="95">
        <v>1923</v>
      </c>
      <c r="E9549" s="95">
        <v>1987</v>
      </c>
      <c r="F9549" s="95">
        <v>301663</v>
      </c>
      <c r="G9549" s="95">
        <v>250</v>
      </c>
      <c r="H9549" s="93" t="s">
        <v>8976</v>
      </c>
      <c r="I9549" s="93" t="s">
        <v>23899</v>
      </c>
      <c r="J9549" s="93" t="s">
        <v>20907</v>
      </c>
      <c r="K9549" s="93" t="s">
        <v>4887</v>
      </c>
      <c r="L9549" s="14">
        <f>AND(vyberHrace&lt;&gt;"",ISNUMBER(SEARCH(vyberHrace,$B9549)))</f>
      </c>
      <c r="M9549" s="14">
        <f>AND($I9549=MID(kododd,1,2),$J9549=MID(kododd,3,3))</f>
      </c>
    </row>
    <row r="9550">
      <c r="A9550" s="95">
        <v>39826</v>
      </c>
      <c r="B9550" s="93" t="s">
        <v>17049</v>
      </c>
      <c r="C9550" s="93" t="s">
        <v>1421</v>
      </c>
      <c r="D9550" s="95">
        <v>1676</v>
      </c>
      <c r="E9550" s="95">
        <v>1790</v>
      </c>
      <c r="F9550" s="95">
        <v>382124</v>
      </c>
      <c r="G9550" s="95">
        <v>250</v>
      </c>
      <c r="H9550" s="93" t="s">
        <v>8976</v>
      </c>
      <c r="I9550" s="93" t="s">
        <v>23899</v>
      </c>
      <c r="J9550" s="93" t="s">
        <v>20894</v>
      </c>
      <c r="K9550" s="93" t="s">
        <v>5558</v>
      </c>
      <c r="L9550" s="14">
        <f>AND(vyberHrace&lt;&gt;"",ISNUMBER(SEARCH(vyberHrace,$B9550)))</f>
      </c>
      <c r="M9550" s="14">
        <f>AND($I9550=MID(kododd,1,2),$J9550=MID(kododd,3,3))</f>
      </c>
    </row>
    <row r="9551">
      <c r="A9551" s="95">
        <v>57933</v>
      </c>
      <c r="B9551" s="93" t="s">
        <v>24475</v>
      </c>
      <c r="C9551" s="93" t="s">
        <v>1420</v>
      </c>
      <c r="G9551" s="95">
        <v>0</v>
      </c>
      <c r="H9551" s="93" t="s">
        <v>8976</v>
      </c>
      <c r="I9551" s="93" t="s">
        <v>23899</v>
      </c>
      <c r="J9551" s="93" t="s">
        <v>20907</v>
      </c>
      <c r="K9551" s="93" t="s">
        <v>4887</v>
      </c>
      <c r="L9551" s="14">
        <f>AND(vyberHrace&lt;&gt;"",ISNUMBER(SEARCH(vyberHrace,$B9551)))</f>
      </c>
      <c r="M9551" s="14">
        <f>AND($I9551=MID(kododd,1,2),$J9551=MID(kododd,3,3))</f>
      </c>
    </row>
    <row r="9552">
      <c r="A9552" s="95">
        <v>43303</v>
      </c>
      <c r="B9552" s="93" t="s">
        <v>475</v>
      </c>
      <c r="C9552" s="93" t="s">
        <v>1402</v>
      </c>
      <c r="D9552" s="95">
        <v>1608</v>
      </c>
      <c r="E9552" s="95">
        <v>1732</v>
      </c>
      <c r="F9552" s="95">
        <v>397288</v>
      </c>
      <c r="G9552" s="95">
        <v>250</v>
      </c>
      <c r="H9552" s="93" t="s">
        <v>8976</v>
      </c>
      <c r="I9552" s="93" t="s">
        <v>23899</v>
      </c>
      <c r="J9552" s="93" t="s">
        <v>20852</v>
      </c>
      <c r="K9552" s="93" t="s">
        <v>8994</v>
      </c>
      <c r="L9552" s="14">
        <f>AND(vyberHrace&lt;&gt;"",ISNUMBER(SEARCH(vyberHrace,$B9552)))</f>
      </c>
      <c r="M9552" s="14">
        <f>AND($I9552=MID(kododd,1,2),$J9552=MID(kododd,3,3))</f>
      </c>
    </row>
    <row r="9553">
      <c r="A9553" s="95">
        <v>61204</v>
      </c>
      <c r="B9553" s="93" t="s">
        <v>27446</v>
      </c>
      <c r="C9553" s="93" t="s">
        <v>1424</v>
      </c>
      <c r="F9553" s="95">
        <v>23797630</v>
      </c>
      <c r="G9553" s="95">
        <v>250</v>
      </c>
      <c r="H9553" s="93" t="s">
        <v>8976</v>
      </c>
      <c r="I9553" s="93" t="s">
        <v>23899</v>
      </c>
      <c r="J9553" s="93" t="s">
        <v>20894</v>
      </c>
      <c r="K9553" s="93" t="s">
        <v>5558</v>
      </c>
      <c r="L9553" s="14">
        <f>AND(vyberHrace&lt;&gt;"",ISNUMBER(SEARCH(vyberHrace,$B9553)))</f>
      </c>
      <c r="M9553" s="14">
        <f>AND($I9553=MID(kododd,1,2),$J9553=MID(kododd,3,3))</f>
      </c>
    </row>
    <row r="9554">
      <c r="A9554" s="95">
        <v>46549</v>
      </c>
      <c r="B9554" s="93" t="s">
        <v>497</v>
      </c>
      <c r="C9554" s="93" t="s">
        <v>1398</v>
      </c>
      <c r="F9554" s="95">
        <v>23713186</v>
      </c>
      <c r="G9554" s="95">
        <v>0</v>
      </c>
      <c r="H9554" s="93" t="s">
        <v>8976</v>
      </c>
      <c r="I9554" s="93" t="s">
        <v>23899</v>
      </c>
      <c r="J9554" s="93" t="s">
        <v>20914</v>
      </c>
      <c r="K9554" s="93" t="s">
        <v>172</v>
      </c>
      <c r="L9554" s="14">
        <f>AND(vyberHrace&lt;&gt;"",ISNUMBER(SEARCH(vyberHrace,$B9554)))</f>
      </c>
      <c r="M9554" s="14">
        <f>AND($I9554=MID(kododd,1,2),$J9554=MID(kododd,3,3))</f>
      </c>
    </row>
    <row r="9555">
      <c r="A9555" s="95">
        <v>31341</v>
      </c>
      <c r="B9555" s="93" t="s">
        <v>6554</v>
      </c>
      <c r="C9555" s="93" t="s">
        <v>1414</v>
      </c>
      <c r="D9555" s="95">
        <v>1900</v>
      </c>
      <c r="E9555" s="95">
        <v>1938</v>
      </c>
      <c r="F9555" s="95">
        <v>350931</v>
      </c>
      <c r="G9555" s="95">
        <v>250</v>
      </c>
      <c r="H9555" s="93" t="s">
        <v>8976</v>
      </c>
      <c r="I9555" s="93" t="s">
        <v>23899</v>
      </c>
      <c r="J9555" s="93" t="s">
        <v>20891</v>
      </c>
      <c r="K9555" s="93" t="s">
        <v>2017</v>
      </c>
      <c r="L9555" s="14">
        <f>AND(vyberHrace&lt;&gt;"",ISNUMBER(SEARCH(vyberHrace,$B9555)))</f>
      </c>
      <c r="M9555" s="14">
        <f>AND($I9555=MID(kododd,1,2),$J9555=MID(kododd,3,3))</f>
      </c>
    </row>
    <row r="9556">
      <c r="A9556" s="95">
        <v>32600</v>
      </c>
      <c r="B9556" s="93" t="s">
        <v>6555</v>
      </c>
      <c r="C9556" s="93" t="s">
        <v>1442</v>
      </c>
      <c r="D9556" s="95">
        <v>1711</v>
      </c>
      <c r="E9556" s="95">
        <v>1810</v>
      </c>
      <c r="F9556" s="95">
        <v>350940</v>
      </c>
      <c r="G9556" s="95">
        <v>250</v>
      </c>
      <c r="H9556" s="93" t="s">
        <v>8976</v>
      </c>
      <c r="I9556" s="93" t="s">
        <v>23899</v>
      </c>
      <c r="J9556" s="93" t="s">
        <v>20950</v>
      </c>
      <c r="K9556" s="93" t="s">
        <v>5563</v>
      </c>
      <c r="L9556" s="14">
        <f>AND(vyberHrace&lt;&gt;"",ISNUMBER(SEARCH(vyberHrace,$B9556)))</f>
      </c>
      <c r="M9556" s="14">
        <f>AND($I9556=MID(kododd,1,2),$J9556=MID(kododd,3,3))</f>
      </c>
    </row>
    <row r="9557">
      <c r="A9557" s="95">
        <v>57934</v>
      </c>
      <c r="B9557" s="93" t="s">
        <v>24476</v>
      </c>
      <c r="C9557" s="93" t="s">
        <v>1416</v>
      </c>
      <c r="D9557" s="95">
        <v>1572</v>
      </c>
      <c r="E9557" s="95">
        <v>1704</v>
      </c>
      <c r="F9557" s="95">
        <v>23774975</v>
      </c>
      <c r="G9557" s="95">
        <v>250</v>
      </c>
      <c r="H9557" s="93" t="s">
        <v>8976</v>
      </c>
      <c r="I9557" s="93" t="s">
        <v>23899</v>
      </c>
      <c r="J9557" s="93" t="s">
        <v>20907</v>
      </c>
      <c r="K9557" s="93" t="s">
        <v>4887</v>
      </c>
      <c r="L9557" s="14">
        <f>AND(vyberHrace&lt;&gt;"",ISNUMBER(SEARCH(vyberHrace,$B9557)))</f>
      </c>
      <c r="M9557" s="14">
        <f>AND($I9557=MID(kododd,1,2),$J9557=MID(kododd,3,3))</f>
      </c>
    </row>
    <row r="9558">
      <c r="A9558" s="95">
        <v>31342</v>
      </c>
      <c r="B9558" s="93" t="s">
        <v>6560</v>
      </c>
      <c r="C9558" s="93" t="s">
        <v>1398</v>
      </c>
      <c r="D9558" s="95">
        <v>1800</v>
      </c>
      <c r="E9558" s="95">
        <v>1898</v>
      </c>
      <c r="F9558" s="95">
        <v>350958</v>
      </c>
      <c r="G9558" s="95">
        <v>250</v>
      </c>
      <c r="H9558" s="93" t="s">
        <v>8976</v>
      </c>
      <c r="I9558" s="93" t="s">
        <v>23899</v>
      </c>
      <c r="J9558" s="93" t="s">
        <v>20891</v>
      </c>
      <c r="K9558" s="93" t="s">
        <v>2017</v>
      </c>
      <c r="L9558" s="14">
        <f>AND(vyberHrace&lt;&gt;"",ISNUMBER(SEARCH(vyberHrace,$B9558)))</f>
      </c>
      <c r="M9558" s="14">
        <f>AND($I9558=MID(kododd,1,2),$J9558=MID(kododd,3,3))</f>
      </c>
    </row>
    <row r="9559">
      <c r="A9559" s="95">
        <v>36402</v>
      </c>
      <c r="B9559" s="93" t="s">
        <v>6580</v>
      </c>
      <c r="C9559" s="93" t="s">
        <v>1444</v>
      </c>
      <c r="G9559" s="95">
        <v>0</v>
      </c>
      <c r="H9559" s="93" t="s">
        <v>8976</v>
      </c>
      <c r="I9559" s="93" t="s">
        <v>23899</v>
      </c>
      <c r="J9559" s="93" t="s">
        <v>20852</v>
      </c>
      <c r="K9559" s="93" t="s">
        <v>8994</v>
      </c>
      <c r="L9559" s="14">
        <f>AND(vyberHrace&lt;&gt;"",ISNUMBER(SEARCH(vyberHrace,$B9559)))</f>
      </c>
      <c r="M9559" s="14">
        <f>AND($I9559=MID(kododd,1,2),$J9559=MID(kododd,3,3))</f>
      </c>
    </row>
    <row r="9560">
      <c r="A9560" s="95">
        <v>48617</v>
      </c>
      <c r="B9560" s="93" t="s">
        <v>24051</v>
      </c>
      <c r="C9560" s="93" t="s">
        <v>1422</v>
      </c>
      <c r="F9560" s="95">
        <v>23730242</v>
      </c>
      <c r="G9560" s="95">
        <v>0</v>
      </c>
      <c r="H9560" s="93" t="s">
        <v>8976</v>
      </c>
      <c r="I9560" s="93" t="s">
        <v>23899</v>
      </c>
      <c r="J9560" s="93" t="s">
        <v>20905</v>
      </c>
      <c r="K9560" s="93" t="s">
        <v>371</v>
      </c>
      <c r="L9560" s="14">
        <f>AND(vyberHrace&lt;&gt;"",ISNUMBER(SEARCH(vyberHrace,$B9560)))</f>
      </c>
      <c r="M9560" s="14">
        <f>AND($I9560=MID(kododd,1,2),$J9560=MID(kododd,3,3))</f>
      </c>
    </row>
    <row r="9561">
      <c r="A9561" s="95">
        <v>985</v>
      </c>
      <c r="B9561" s="93" t="s">
        <v>11101</v>
      </c>
      <c r="C9561" s="93" t="s">
        <v>1456</v>
      </c>
      <c r="D9561" s="95">
        <v>1947</v>
      </c>
      <c r="E9561" s="95">
        <v>1941</v>
      </c>
      <c r="F9561" s="95">
        <v>355658</v>
      </c>
      <c r="G9561" s="95">
        <v>250</v>
      </c>
      <c r="H9561" s="93" t="s">
        <v>8976</v>
      </c>
      <c r="I9561" s="93" t="s">
        <v>23899</v>
      </c>
      <c r="J9561" s="93" t="s">
        <v>20894</v>
      </c>
      <c r="K9561" s="93" t="s">
        <v>5558</v>
      </c>
      <c r="L9561" s="14">
        <f>AND(vyberHrace&lt;&gt;"",ISNUMBER(SEARCH(vyberHrace,$B9561)))</f>
      </c>
      <c r="M9561" s="14">
        <f>AND($I9561=MID(kododd,1,2),$J9561=MID(kododd,3,3))</f>
      </c>
    </row>
    <row r="9562">
      <c r="A9562" s="95">
        <v>52768</v>
      </c>
      <c r="B9562" s="93" t="s">
        <v>11095</v>
      </c>
      <c r="C9562" s="93" t="s">
        <v>1422</v>
      </c>
      <c r="G9562" s="95">
        <v>0</v>
      </c>
      <c r="H9562" s="93" t="s">
        <v>8976</v>
      </c>
      <c r="I9562" s="93" t="s">
        <v>23899</v>
      </c>
      <c r="J9562" s="93" t="s">
        <v>20950</v>
      </c>
      <c r="K9562" s="93" t="s">
        <v>5563</v>
      </c>
      <c r="L9562" s="14">
        <f>AND(vyberHrace&lt;&gt;"",ISNUMBER(SEARCH(vyberHrace,$B9562)))</f>
      </c>
      <c r="M9562" s="14">
        <f>AND($I9562=MID(kododd,1,2),$J9562=MID(kododd,3,3))</f>
      </c>
    </row>
    <row r="9563">
      <c r="A9563" s="95">
        <v>39848</v>
      </c>
      <c r="B9563" s="93" t="s">
        <v>13390</v>
      </c>
      <c r="C9563" s="93" t="s">
        <v>1448</v>
      </c>
      <c r="D9563" s="95">
        <v>1652</v>
      </c>
      <c r="E9563" s="95">
        <v>1791</v>
      </c>
      <c r="F9563" s="95">
        <v>379530</v>
      </c>
      <c r="G9563" s="95">
        <v>0</v>
      </c>
      <c r="H9563" s="93" t="s">
        <v>8976</v>
      </c>
      <c r="I9563" s="93" t="s">
        <v>23899</v>
      </c>
      <c r="J9563" s="93" t="s">
        <v>20927</v>
      </c>
      <c r="K9563" s="93" t="s">
        <v>1591</v>
      </c>
      <c r="L9563" s="14">
        <f>AND(vyberHrace&lt;&gt;"",ISNUMBER(SEARCH(vyberHrace,$B9563)))</f>
      </c>
      <c r="M9563" s="14">
        <f>AND($I9563=MID(kododd,1,2),$J9563=MID(kododd,3,3))</f>
      </c>
    </row>
    <row r="9564">
      <c r="A9564" s="95">
        <v>3169</v>
      </c>
      <c r="B9564" s="93" t="s">
        <v>13398</v>
      </c>
      <c r="C9564" s="93" t="s">
        <v>1404</v>
      </c>
      <c r="D9564" s="95">
        <v>2002</v>
      </c>
      <c r="E9564" s="95">
        <v>2009</v>
      </c>
      <c r="F9564" s="95">
        <v>317110</v>
      </c>
      <c r="G9564" s="95">
        <v>250</v>
      </c>
      <c r="H9564" s="93" t="s">
        <v>8976</v>
      </c>
      <c r="I9564" s="93" t="s">
        <v>23899</v>
      </c>
      <c r="J9564" s="93" t="s">
        <v>20843</v>
      </c>
      <c r="K9564" s="93" t="s">
        <v>5594</v>
      </c>
      <c r="L9564" s="14">
        <f>AND(vyberHrace&lt;&gt;"",ISNUMBER(SEARCH(vyberHrace,$B9564)))</f>
      </c>
      <c r="M9564" s="14">
        <f>AND($I9564=MID(kododd,1,2),$J9564=MID(kododd,3,3))</f>
      </c>
    </row>
    <row r="9565">
      <c r="A9565" s="95">
        <v>60460</v>
      </c>
      <c r="B9565" s="93" t="s">
        <v>26897</v>
      </c>
      <c r="C9565" s="93" t="s">
        <v>1412</v>
      </c>
      <c r="F9565" s="95">
        <v>23787015</v>
      </c>
      <c r="G9565" s="95">
        <v>250</v>
      </c>
      <c r="H9565" s="93" t="s">
        <v>8976</v>
      </c>
      <c r="I9565" s="93" t="s">
        <v>23899</v>
      </c>
      <c r="J9565" s="93" t="s">
        <v>20849</v>
      </c>
      <c r="K9565" s="93" t="s">
        <v>1593</v>
      </c>
      <c r="L9565" s="14">
        <f>AND(vyberHrace&lt;&gt;"",ISNUMBER(SEARCH(vyberHrace,$B9565)))</f>
      </c>
      <c r="M9565" s="14">
        <f>AND($I9565=MID(kododd,1,2),$J9565=MID(kododd,3,3))</f>
      </c>
    </row>
    <row r="9566">
      <c r="A9566" s="95">
        <v>15057</v>
      </c>
      <c r="B9566" s="93" t="s">
        <v>7900</v>
      </c>
      <c r="C9566" s="93" t="s">
        <v>1452</v>
      </c>
      <c r="D9566" s="95">
        <v>1692</v>
      </c>
      <c r="F9566" s="95">
        <v>336556</v>
      </c>
      <c r="G9566" s="95">
        <v>0</v>
      </c>
      <c r="H9566" s="93" t="s">
        <v>8976</v>
      </c>
      <c r="I9566" s="93" t="s">
        <v>23899</v>
      </c>
      <c r="J9566" s="93" t="s">
        <v>20852</v>
      </c>
      <c r="K9566" s="93" t="s">
        <v>8994</v>
      </c>
      <c r="L9566" s="14">
        <f>AND(vyberHrace&lt;&gt;"",ISNUMBER(SEARCH(vyberHrace,$B9566)))</f>
      </c>
      <c r="M9566" s="14">
        <f>AND($I9566=MID(kododd,1,2),$J9566=MID(kododd,3,3))</f>
      </c>
    </row>
    <row r="9567">
      <c r="A9567" s="95">
        <v>26303</v>
      </c>
      <c r="B9567" s="93" t="s">
        <v>3301</v>
      </c>
      <c r="C9567" s="93" t="s">
        <v>1471</v>
      </c>
      <c r="D9567" s="95">
        <v>1548</v>
      </c>
      <c r="E9567" s="95">
        <v>1664</v>
      </c>
      <c r="F9567" s="95">
        <v>343943</v>
      </c>
      <c r="G9567" s="95">
        <v>250</v>
      </c>
      <c r="H9567" s="93" t="s">
        <v>8976</v>
      </c>
      <c r="I9567" s="93" t="s">
        <v>23899</v>
      </c>
      <c r="J9567" s="93" t="s">
        <v>20897</v>
      </c>
      <c r="K9567" s="93" t="s">
        <v>374</v>
      </c>
      <c r="L9567" s="14">
        <f>AND(vyberHrace&lt;&gt;"",ISNUMBER(SEARCH(vyberHrace,$B9567)))</f>
      </c>
      <c r="M9567" s="14">
        <f>AND($I9567=MID(kododd,1,2),$J9567=MID(kododd,3,3))</f>
      </c>
    </row>
    <row r="9568">
      <c r="A9568" s="95">
        <v>38285</v>
      </c>
      <c r="B9568" s="93" t="s">
        <v>3307</v>
      </c>
      <c r="C9568" s="93" t="s">
        <v>1464</v>
      </c>
      <c r="D9568" s="95">
        <v>1625</v>
      </c>
      <c r="E9568" s="95">
        <v>1767</v>
      </c>
      <c r="F9568" s="95">
        <v>369004</v>
      </c>
      <c r="G9568" s="95">
        <v>0</v>
      </c>
      <c r="H9568" s="93" t="s">
        <v>8976</v>
      </c>
      <c r="I9568" s="93" t="s">
        <v>23899</v>
      </c>
      <c r="J9568" s="93" t="s">
        <v>20843</v>
      </c>
      <c r="K9568" s="93" t="s">
        <v>5594</v>
      </c>
      <c r="L9568" s="14">
        <f>AND(vyberHrace&lt;&gt;"",ISNUMBER(SEARCH(vyberHrace,$B9568)))</f>
      </c>
      <c r="M9568" s="14">
        <f>AND($I9568=MID(kododd,1,2),$J9568=MID(kododd,3,3))</f>
      </c>
    </row>
    <row r="9569">
      <c r="A9569" s="95">
        <v>39980</v>
      </c>
      <c r="B9569" s="93" t="s">
        <v>3308</v>
      </c>
      <c r="C9569" s="93" t="s">
        <v>1475</v>
      </c>
      <c r="D9569" s="95">
        <v>1444</v>
      </c>
      <c r="F9569" s="95">
        <v>383120</v>
      </c>
      <c r="G9569" s="95">
        <v>0</v>
      </c>
      <c r="H9569" s="93" t="s">
        <v>8976</v>
      </c>
      <c r="I9569" s="93" t="s">
        <v>23899</v>
      </c>
      <c r="J9569" s="93" t="s">
        <v>20843</v>
      </c>
      <c r="K9569" s="93" t="s">
        <v>5594</v>
      </c>
      <c r="L9569" s="14">
        <f>AND(vyberHrace&lt;&gt;"",ISNUMBER(SEARCH(vyberHrace,$B9569)))</f>
      </c>
      <c r="M9569" s="14">
        <f>AND($I9569=MID(kododd,1,2),$J9569=MID(kododd,3,3))</f>
      </c>
    </row>
    <row r="9570">
      <c r="A9570" s="95">
        <v>54500</v>
      </c>
      <c r="B9570" s="93" t="s">
        <v>2927</v>
      </c>
      <c r="C9570" s="93" t="s">
        <v>1422</v>
      </c>
      <c r="D9570" s="95">
        <v>1170</v>
      </c>
      <c r="E9570" s="95">
        <v>1502</v>
      </c>
      <c r="F9570" s="95">
        <v>23757418</v>
      </c>
      <c r="G9570" s="95">
        <v>250</v>
      </c>
      <c r="H9570" s="93" t="s">
        <v>8976</v>
      </c>
      <c r="I9570" s="93" t="s">
        <v>23899</v>
      </c>
      <c r="J9570" s="93" t="s">
        <v>20843</v>
      </c>
      <c r="K9570" s="93" t="s">
        <v>5594</v>
      </c>
      <c r="L9570" s="14">
        <f>AND(vyberHrace&lt;&gt;"",ISNUMBER(SEARCH(vyberHrace,$B9570)))</f>
      </c>
      <c r="M9570" s="14">
        <f>AND($I9570=MID(kododd,1,2),$J9570=MID(kododd,3,3))</f>
      </c>
    </row>
    <row r="9571">
      <c r="A9571" s="95">
        <v>55170</v>
      </c>
      <c r="B9571" s="93" t="s">
        <v>2928</v>
      </c>
      <c r="C9571" s="93" t="s">
        <v>1404</v>
      </c>
      <c r="D9571" s="95">
        <v>1132</v>
      </c>
      <c r="E9571" s="95">
        <v>1438</v>
      </c>
      <c r="F9571" s="95">
        <v>23760303</v>
      </c>
      <c r="G9571" s="95">
        <v>250</v>
      </c>
      <c r="H9571" s="93" t="s">
        <v>8976</v>
      </c>
      <c r="I9571" s="93" t="s">
        <v>23899</v>
      </c>
      <c r="J9571" s="93" t="s">
        <v>20843</v>
      </c>
      <c r="K9571" s="93" t="s">
        <v>5594</v>
      </c>
      <c r="L9571" s="14">
        <f>AND(vyberHrace&lt;&gt;"",ISNUMBER(SEARCH(vyberHrace,$B9571)))</f>
      </c>
      <c r="M9571" s="14">
        <f>AND($I9571=MID(kododd,1,2),$J9571=MID(kododd,3,3))</f>
      </c>
    </row>
    <row r="9572">
      <c r="A9572" s="95">
        <v>55169</v>
      </c>
      <c r="B9572" s="93" t="s">
        <v>2929</v>
      </c>
      <c r="C9572" s="93" t="s">
        <v>1400</v>
      </c>
      <c r="D9572" s="95">
        <v>1033</v>
      </c>
      <c r="E9572" s="95">
        <v>1413</v>
      </c>
      <c r="F9572" s="95">
        <v>23760290</v>
      </c>
      <c r="G9572" s="95">
        <v>250</v>
      </c>
      <c r="H9572" s="93" t="s">
        <v>8976</v>
      </c>
      <c r="I9572" s="93" t="s">
        <v>23899</v>
      </c>
      <c r="J9572" s="93" t="s">
        <v>20843</v>
      </c>
      <c r="K9572" s="93" t="s">
        <v>5594</v>
      </c>
      <c r="L9572" s="14">
        <f>AND(vyberHrace&lt;&gt;"",ISNUMBER(SEARCH(vyberHrace,$B9572)))</f>
      </c>
      <c r="M9572" s="14">
        <f>AND($I9572=MID(kododd,1,2),$J9572=MID(kododd,3,3))</f>
      </c>
    </row>
    <row r="9573">
      <c r="A9573" s="95">
        <v>37546</v>
      </c>
      <c r="B9573" s="93" t="s">
        <v>9038</v>
      </c>
      <c r="C9573" s="93" t="s">
        <v>1398</v>
      </c>
      <c r="D9573" s="95">
        <v>1529</v>
      </c>
      <c r="E9573" s="95">
        <v>1701</v>
      </c>
      <c r="F9573" s="95">
        <v>388521</v>
      </c>
      <c r="G9573" s="95">
        <v>250</v>
      </c>
      <c r="H9573" s="93" t="s">
        <v>8976</v>
      </c>
      <c r="I9573" s="93" t="s">
        <v>23899</v>
      </c>
      <c r="J9573" s="93" t="s">
        <v>20875</v>
      </c>
      <c r="K9573" s="93" t="s">
        <v>11238</v>
      </c>
      <c r="L9573" s="14">
        <f>AND(vyberHrace&lt;&gt;"",ISNUMBER(SEARCH(vyberHrace,$B9573)))</f>
      </c>
      <c r="M9573" s="14">
        <f>AND($I9573=MID(kododd,1,2),$J9573=MID(kododd,3,3))</f>
      </c>
    </row>
    <row r="9574">
      <c r="A9574" s="95">
        <v>5054</v>
      </c>
      <c r="B9574" s="93" t="s">
        <v>17481</v>
      </c>
      <c r="C9574" s="93" t="s">
        <v>1407</v>
      </c>
      <c r="D9574" s="95">
        <v>2175</v>
      </c>
      <c r="E9574" s="95">
        <v>2186</v>
      </c>
      <c r="F9574" s="95">
        <v>316423</v>
      </c>
      <c r="G9574" s="95">
        <v>0</v>
      </c>
      <c r="H9574" s="93" t="s">
        <v>8976</v>
      </c>
      <c r="I9574" s="93" t="s">
        <v>23899</v>
      </c>
      <c r="J9574" s="93" t="s">
        <v>20846</v>
      </c>
      <c r="K9574" s="93" t="s">
        <v>8981</v>
      </c>
      <c r="L9574" s="14">
        <f>AND(vyberHrace&lt;&gt;"",ISNUMBER(SEARCH(vyberHrace,$B9574)))</f>
      </c>
      <c r="M9574" s="14">
        <f>AND($I9574=MID(kododd,1,2),$J9574=MID(kododd,3,3))</f>
      </c>
    </row>
    <row r="9575">
      <c r="A9575" s="95">
        <v>49380</v>
      </c>
      <c r="B9575" s="93" t="s">
        <v>9048</v>
      </c>
      <c r="C9575" s="93" t="s">
        <v>1456</v>
      </c>
      <c r="D9575" s="95">
        <v>1367</v>
      </c>
      <c r="E9575" s="95">
        <v>1593</v>
      </c>
      <c r="F9575" s="95">
        <v>23728400</v>
      </c>
      <c r="G9575" s="95">
        <v>250</v>
      </c>
      <c r="H9575" s="93" t="s">
        <v>8976</v>
      </c>
      <c r="I9575" s="93" t="s">
        <v>23899</v>
      </c>
      <c r="J9575" s="93" t="s">
        <v>20849</v>
      </c>
      <c r="K9575" s="93" t="s">
        <v>1593</v>
      </c>
      <c r="L9575" s="14">
        <f>AND(vyberHrace&lt;&gt;"",ISNUMBER(SEARCH(vyberHrace,$B9575)))</f>
      </c>
      <c r="M9575" s="14">
        <f>AND($I9575=MID(kododd,1,2),$J9575=MID(kododd,3,3))</f>
      </c>
    </row>
    <row r="9576">
      <c r="A9576" s="95">
        <v>55285</v>
      </c>
      <c r="B9576" s="93" t="s">
        <v>2949</v>
      </c>
      <c r="C9576" s="93" t="s">
        <v>1417</v>
      </c>
      <c r="D9576" s="95">
        <v>1408</v>
      </c>
      <c r="E9576" s="95">
        <v>1663</v>
      </c>
      <c r="F9576" s="95">
        <v>23759020</v>
      </c>
      <c r="G9576" s="95">
        <v>250</v>
      </c>
      <c r="H9576" s="93" t="s">
        <v>8976</v>
      </c>
      <c r="I9576" s="93" t="s">
        <v>23899</v>
      </c>
      <c r="J9576" s="93" t="s">
        <v>20875</v>
      </c>
      <c r="K9576" s="93" t="s">
        <v>11238</v>
      </c>
      <c r="L9576" s="14">
        <f>AND(vyberHrace&lt;&gt;"",ISNUMBER(SEARCH(vyberHrace,$B9576)))</f>
      </c>
      <c r="M9576" s="14">
        <f>AND($I9576=MID(kododd,1,2),$J9576=MID(kododd,3,3))</f>
      </c>
    </row>
    <row r="9577">
      <c r="A9577" s="95">
        <v>38085</v>
      </c>
      <c r="B9577" s="93" t="s">
        <v>9050</v>
      </c>
      <c r="C9577" s="93" t="s">
        <v>1443</v>
      </c>
      <c r="D9577" s="95">
        <v>1392</v>
      </c>
      <c r="E9577" s="95">
        <v>1622</v>
      </c>
      <c r="F9577" s="95">
        <v>362522</v>
      </c>
      <c r="G9577" s="95">
        <v>250</v>
      </c>
      <c r="H9577" s="93" t="s">
        <v>8976</v>
      </c>
      <c r="I9577" s="93" t="s">
        <v>23899</v>
      </c>
      <c r="J9577" s="93" t="s">
        <v>20849</v>
      </c>
      <c r="K9577" s="93" t="s">
        <v>1593</v>
      </c>
      <c r="L9577" s="14">
        <f>AND(vyberHrace&lt;&gt;"",ISNUMBER(SEARCH(vyberHrace,$B9577)))</f>
      </c>
      <c r="M9577" s="14">
        <f>AND($I9577=MID(kododd,1,2),$J9577=MID(kododd,3,3))</f>
      </c>
    </row>
    <row r="9578">
      <c r="A9578" s="95">
        <v>42957</v>
      </c>
      <c r="B9578" s="93" t="s">
        <v>11158</v>
      </c>
      <c r="C9578" s="93" t="s">
        <v>1409</v>
      </c>
      <c r="F9578" s="95">
        <v>390771</v>
      </c>
      <c r="G9578" s="95">
        <v>0</v>
      </c>
      <c r="H9578" s="93" t="s">
        <v>8976</v>
      </c>
      <c r="I9578" s="93" t="s">
        <v>23899</v>
      </c>
      <c r="J9578" s="93" t="s">
        <v>20852</v>
      </c>
      <c r="K9578" s="93" t="s">
        <v>8994</v>
      </c>
      <c r="L9578" s="14">
        <f>AND(vyberHrace&lt;&gt;"",ISNUMBER(SEARCH(vyberHrace,$B9578)))</f>
      </c>
      <c r="M9578" s="14">
        <f>AND($I9578=MID(kododd,1,2),$J9578=MID(kododd,3,3))</f>
      </c>
    </row>
    <row r="9579">
      <c r="A9579" s="95">
        <v>15138</v>
      </c>
      <c r="B9579" s="93" t="s">
        <v>11164</v>
      </c>
      <c r="C9579" s="93" t="s">
        <v>1423</v>
      </c>
      <c r="D9579" s="95">
        <v>1129</v>
      </c>
      <c r="G9579" s="95">
        <v>0</v>
      </c>
      <c r="H9579" s="93" t="s">
        <v>8976</v>
      </c>
      <c r="I9579" s="93" t="s">
        <v>23899</v>
      </c>
      <c r="J9579" s="93" t="s">
        <v>20852</v>
      </c>
      <c r="K9579" s="93" t="s">
        <v>8994</v>
      </c>
      <c r="L9579" s="14">
        <f>AND(vyberHrace&lt;&gt;"",ISNUMBER(SEARCH(vyberHrace,$B9579)))</f>
      </c>
      <c r="M9579" s="14">
        <f>AND($I9579=MID(kododd,1,2),$J9579=MID(kododd,3,3))</f>
      </c>
    </row>
    <row r="9580">
      <c r="A9580" s="95">
        <v>6237</v>
      </c>
      <c r="B9580" s="93" t="s">
        <v>11174</v>
      </c>
      <c r="C9580" s="93" t="s">
        <v>1426</v>
      </c>
      <c r="D9580" s="95">
        <v>1659</v>
      </c>
      <c r="E9580" s="95">
        <v>1768</v>
      </c>
      <c r="F9580" s="95">
        <v>352411</v>
      </c>
      <c r="G9580" s="95">
        <v>250</v>
      </c>
      <c r="H9580" s="93" t="s">
        <v>8976</v>
      </c>
      <c r="I9580" s="93" t="s">
        <v>23899</v>
      </c>
      <c r="J9580" s="93" t="s">
        <v>20927</v>
      </c>
      <c r="K9580" s="93" t="s">
        <v>1591</v>
      </c>
      <c r="L9580" s="14">
        <f>AND(vyberHrace&lt;&gt;"",ISNUMBER(SEARCH(vyberHrace,$B9580)))</f>
      </c>
      <c r="M9580" s="14">
        <f>AND($I9580=MID(kododd,1,2),$J9580=MID(kododd,3,3))</f>
      </c>
    </row>
    <row r="9581">
      <c r="A9581" s="95">
        <v>50527</v>
      </c>
      <c r="B9581" s="93" t="s">
        <v>2201</v>
      </c>
      <c r="C9581" s="93" t="s">
        <v>1400</v>
      </c>
      <c r="D9581" s="95">
        <v>1098</v>
      </c>
      <c r="F9581" s="95">
        <v>23736348</v>
      </c>
      <c r="G9581" s="95">
        <v>0</v>
      </c>
      <c r="H9581" s="93" t="s">
        <v>8976</v>
      </c>
      <c r="I9581" s="93" t="s">
        <v>23899</v>
      </c>
      <c r="J9581" s="93" t="s">
        <v>20844</v>
      </c>
      <c r="K9581" s="93" t="s">
        <v>9952</v>
      </c>
      <c r="L9581" s="14">
        <f>AND(vyberHrace&lt;&gt;"",ISNUMBER(SEARCH(vyberHrace,$B9581)))</f>
      </c>
      <c r="M9581" s="14">
        <f>AND($I9581=MID(kododd,1,2),$J9581=MID(kododd,3,3))</f>
      </c>
    </row>
    <row r="9582">
      <c r="A9582" s="95">
        <v>2520</v>
      </c>
      <c r="B9582" s="93" t="s">
        <v>15893</v>
      </c>
      <c r="C9582" s="93" t="s">
        <v>1446</v>
      </c>
      <c r="D9582" s="95">
        <v>2055</v>
      </c>
      <c r="E9582" s="95">
        <v>2066</v>
      </c>
      <c r="F9582" s="95">
        <v>312517</v>
      </c>
      <c r="G9582" s="95">
        <v>0</v>
      </c>
      <c r="H9582" s="93" t="s">
        <v>8976</v>
      </c>
      <c r="I9582" s="93" t="s">
        <v>23899</v>
      </c>
      <c r="J9582" s="93" t="s">
        <v>20958</v>
      </c>
      <c r="K9582" s="93" t="s">
        <v>11252</v>
      </c>
      <c r="L9582" s="14">
        <f>AND(vyberHrace&lt;&gt;"",ISNUMBER(SEARCH(vyberHrace,$B9582)))</f>
      </c>
      <c r="M9582" s="14">
        <f>AND($I9582=MID(kododd,1,2),$J9582=MID(kododd,3,3))</f>
      </c>
    </row>
    <row r="9583">
      <c r="A9583" s="95">
        <v>8062</v>
      </c>
      <c r="B9583" s="93" t="s">
        <v>15896</v>
      </c>
      <c r="C9583" s="93" t="s">
        <v>1415</v>
      </c>
      <c r="D9583" s="95">
        <v>1877</v>
      </c>
      <c r="E9583" s="95">
        <v>1912</v>
      </c>
      <c r="F9583" s="95">
        <v>334790</v>
      </c>
      <c r="G9583" s="95">
        <v>0</v>
      </c>
      <c r="H9583" s="93" t="s">
        <v>8976</v>
      </c>
      <c r="I9583" s="93" t="s">
        <v>23899</v>
      </c>
      <c r="J9583" s="93" t="s">
        <v>20958</v>
      </c>
      <c r="K9583" s="93" t="s">
        <v>11252</v>
      </c>
      <c r="L9583" s="14">
        <f>AND(vyberHrace&lt;&gt;"",ISNUMBER(SEARCH(vyberHrace,$B9583)))</f>
      </c>
      <c r="M9583" s="14">
        <f>AND($I9583=MID(kododd,1,2),$J9583=MID(kododd,3,3))</f>
      </c>
    </row>
    <row r="9584">
      <c r="A9584" s="95">
        <v>51770</v>
      </c>
      <c r="B9584" s="93" t="s">
        <v>1526</v>
      </c>
      <c r="C9584" s="93" t="s">
        <v>1416</v>
      </c>
      <c r="G9584" s="95">
        <v>0</v>
      </c>
      <c r="H9584" s="93" t="s">
        <v>8976</v>
      </c>
      <c r="I9584" s="93" t="s">
        <v>23899</v>
      </c>
      <c r="J9584" s="93" t="s">
        <v>20852</v>
      </c>
      <c r="K9584" s="93" t="s">
        <v>8994</v>
      </c>
      <c r="L9584" s="14">
        <f>AND(vyberHrace&lt;&gt;"",ISNUMBER(SEARCH(vyberHrace,$B9584)))</f>
      </c>
      <c r="M9584" s="14">
        <f>AND($I9584=MID(kododd,1,2),$J9584=MID(kododd,3,3))</f>
      </c>
    </row>
    <row r="9585">
      <c r="A9585" s="95">
        <v>6242</v>
      </c>
      <c r="B9585" s="93" t="s">
        <v>13526</v>
      </c>
      <c r="C9585" s="93" t="s">
        <v>1459</v>
      </c>
      <c r="D9585" s="95">
        <v>1589</v>
      </c>
      <c r="E9585" s="95">
        <v>1726</v>
      </c>
      <c r="F9585" s="95">
        <v>343951</v>
      </c>
      <c r="G9585" s="95">
        <v>250</v>
      </c>
      <c r="H9585" s="93" t="s">
        <v>8976</v>
      </c>
      <c r="I9585" s="93" t="s">
        <v>23899</v>
      </c>
      <c r="J9585" s="93" t="s">
        <v>20897</v>
      </c>
      <c r="K9585" s="93" t="s">
        <v>374</v>
      </c>
      <c r="L9585" s="14">
        <f>AND(vyberHrace&lt;&gt;"",ISNUMBER(SEARCH(vyberHrace,$B9585)))</f>
      </c>
      <c r="M9585" s="14">
        <f>AND($I9585=MID(kododd,1,2),$J9585=MID(kododd,3,3))</f>
      </c>
    </row>
    <row r="9586">
      <c r="A9586" s="95">
        <v>32234</v>
      </c>
      <c r="B9586" s="93" t="s">
        <v>5884</v>
      </c>
      <c r="C9586" s="93" t="s">
        <v>1414</v>
      </c>
      <c r="G9586" s="95">
        <v>0</v>
      </c>
      <c r="H9586" s="93" t="s">
        <v>8976</v>
      </c>
      <c r="I9586" s="93" t="s">
        <v>23899</v>
      </c>
      <c r="J9586" s="93" t="s">
        <v>20852</v>
      </c>
      <c r="K9586" s="93" t="s">
        <v>8994</v>
      </c>
      <c r="L9586" s="14">
        <f>AND(vyberHrace&lt;&gt;"",ISNUMBER(SEARCH(vyberHrace,$B9586)))</f>
      </c>
      <c r="M9586" s="14">
        <f>AND($I9586=MID(kododd,1,2),$J9586=MID(kododd,3,3))</f>
      </c>
    </row>
    <row r="9587">
      <c r="A9587" s="95">
        <v>39691</v>
      </c>
      <c r="B9587" s="93" t="s">
        <v>4468</v>
      </c>
      <c r="C9587" s="93" t="s">
        <v>1399</v>
      </c>
      <c r="G9587" s="95">
        <v>0</v>
      </c>
      <c r="H9587" s="93" t="s">
        <v>8976</v>
      </c>
      <c r="I9587" s="93" t="s">
        <v>23899</v>
      </c>
      <c r="J9587" s="93" t="s">
        <v>20852</v>
      </c>
      <c r="K9587" s="93" t="s">
        <v>8994</v>
      </c>
      <c r="L9587" s="14">
        <f>AND(vyberHrace&lt;&gt;"",ISNUMBER(SEARCH(vyberHrace,$B9587)))</f>
      </c>
      <c r="M9587" s="14">
        <f>AND($I9587=MID(kododd,1,2),$J9587=MID(kododd,3,3))</f>
      </c>
    </row>
    <row r="9588">
      <c r="A9588" s="95">
        <v>61590</v>
      </c>
      <c r="B9588" s="93" t="s">
        <v>27759</v>
      </c>
      <c r="C9588" s="93" t="s">
        <v>1411</v>
      </c>
      <c r="D9588" s="95">
        <v>1016</v>
      </c>
      <c r="F9588" s="95">
        <v>23797789</v>
      </c>
      <c r="G9588" s="95">
        <v>250</v>
      </c>
      <c r="H9588" s="93" t="s">
        <v>8976</v>
      </c>
      <c r="I9588" s="93" t="s">
        <v>23899</v>
      </c>
      <c r="J9588" s="93" t="s">
        <v>20927</v>
      </c>
      <c r="K9588" s="93" t="s">
        <v>1591</v>
      </c>
      <c r="L9588" s="14">
        <f>AND(vyberHrace&lt;&gt;"",ISNUMBER(SEARCH(vyberHrace,$B9588)))</f>
      </c>
      <c r="M9588" s="14">
        <f>AND($I9588=MID(kododd,1,2),$J9588=MID(kododd,3,3))</f>
      </c>
    </row>
    <row r="9589">
      <c r="A9589" s="95">
        <v>4320</v>
      </c>
      <c r="B9589" s="93" t="s">
        <v>13738</v>
      </c>
      <c r="C9589" s="93" t="s">
        <v>1437</v>
      </c>
      <c r="D9589" s="95">
        <v>1954</v>
      </c>
      <c r="E9589" s="95">
        <v>2012</v>
      </c>
      <c r="F9589" s="95">
        <v>305006</v>
      </c>
      <c r="G9589" s="95">
        <v>250</v>
      </c>
      <c r="H9589" s="93" t="s">
        <v>8976</v>
      </c>
      <c r="I9589" s="93" t="s">
        <v>23899</v>
      </c>
      <c r="J9589" s="93" t="s">
        <v>20844</v>
      </c>
      <c r="K9589" s="93" t="s">
        <v>9952</v>
      </c>
      <c r="L9589" s="14">
        <f>AND(vyberHrace&lt;&gt;"",ISNUMBER(SEARCH(vyberHrace,$B9589)))</f>
      </c>
      <c r="M9589" s="14">
        <f>AND($I9589=MID(kododd,1,2),$J9589=MID(kododd,3,3))</f>
      </c>
    </row>
    <row r="9590">
      <c r="A9590" s="95">
        <v>53677</v>
      </c>
      <c r="B9590" s="93" t="s">
        <v>2973</v>
      </c>
      <c r="C9590" s="93" t="s">
        <v>3255</v>
      </c>
      <c r="F9590" s="95">
        <v>23747676</v>
      </c>
      <c r="G9590" s="95">
        <v>0</v>
      </c>
      <c r="H9590" s="93" t="s">
        <v>8976</v>
      </c>
      <c r="I9590" s="93" t="s">
        <v>23899</v>
      </c>
      <c r="J9590" s="93" t="s">
        <v>20852</v>
      </c>
      <c r="K9590" s="93" t="s">
        <v>8994</v>
      </c>
      <c r="L9590" s="14">
        <f>AND(vyberHrace&lt;&gt;"",ISNUMBER(SEARCH(vyberHrace,$B9590)))</f>
      </c>
      <c r="M9590" s="14">
        <f>AND($I9590=MID(kododd,1,2),$J9590=MID(kododd,3,3))</f>
      </c>
    </row>
    <row r="9591">
      <c r="A9591" s="95">
        <v>40974</v>
      </c>
      <c r="B9591" s="93" t="s">
        <v>13744</v>
      </c>
      <c r="C9591" s="93" t="s">
        <v>1409</v>
      </c>
      <c r="G9591" s="95">
        <v>0</v>
      </c>
      <c r="H9591" s="93" t="s">
        <v>8976</v>
      </c>
      <c r="I9591" s="93" t="s">
        <v>23899</v>
      </c>
      <c r="J9591" s="93" t="s">
        <v>20852</v>
      </c>
      <c r="K9591" s="93" t="s">
        <v>8994</v>
      </c>
      <c r="L9591" s="14">
        <f>AND(vyberHrace&lt;&gt;"",ISNUMBER(SEARCH(vyberHrace,$B9591)))</f>
      </c>
      <c r="M9591" s="14">
        <f>AND($I9591=MID(kododd,1,2),$J9591=MID(kododd,3,3))</f>
      </c>
    </row>
    <row r="9592">
      <c r="A9592" s="95">
        <v>55258</v>
      </c>
      <c r="B9592" s="93" t="s">
        <v>2945</v>
      </c>
      <c r="C9592" s="93" t="s">
        <v>1402</v>
      </c>
      <c r="F9592" s="95">
        <v>23759640</v>
      </c>
      <c r="G9592" s="95">
        <v>250</v>
      </c>
      <c r="H9592" s="93" t="s">
        <v>8976</v>
      </c>
      <c r="I9592" s="93" t="s">
        <v>23899</v>
      </c>
      <c r="J9592" s="93" t="s">
        <v>20849</v>
      </c>
      <c r="K9592" s="93" t="s">
        <v>1593</v>
      </c>
      <c r="L9592" s="14">
        <f>AND(vyberHrace&lt;&gt;"",ISNUMBER(SEARCH(vyberHrace,$B9592)))</f>
      </c>
      <c r="M9592" s="14">
        <f>AND($I9592=MID(kododd,1,2),$J9592=MID(kododd,3,3))</f>
      </c>
    </row>
    <row r="9593">
      <c r="A9593" s="95">
        <v>53207</v>
      </c>
      <c r="B9593" s="93" t="s">
        <v>17487</v>
      </c>
      <c r="C9593" s="93" t="s">
        <v>1418</v>
      </c>
      <c r="D9593" s="95">
        <v>1380</v>
      </c>
      <c r="E9593" s="95">
        <v>1759</v>
      </c>
      <c r="F9593" s="95">
        <v>23760249</v>
      </c>
      <c r="G9593" s="95">
        <v>250</v>
      </c>
      <c r="H9593" s="93" t="s">
        <v>8976</v>
      </c>
      <c r="I9593" s="93" t="s">
        <v>23899</v>
      </c>
      <c r="J9593" s="93" t="s">
        <v>21008</v>
      </c>
      <c r="K9593" s="93" t="s">
        <v>1498</v>
      </c>
      <c r="L9593" s="14">
        <f>AND(vyberHrace&lt;&gt;"",ISNUMBER(SEARCH(vyberHrace,$B9593)))</f>
      </c>
      <c r="M9593" s="14">
        <f>AND($I9593=MID(kododd,1,2),$J9593=MID(kododd,3,3))</f>
      </c>
    </row>
    <row r="9594">
      <c r="A9594" s="95">
        <v>18335</v>
      </c>
      <c r="B9594" s="93" t="s">
        <v>8728</v>
      </c>
      <c r="C9594" s="93" t="s">
        <v>1436</v>
      </c>
      <c r="G9594" s="95">
        <v>0</v>
      </c>
      <c r="H9594" s="93" t="s">
        <v>8976</v>
      </c>
      <c r="I9594" s="93" t="s">
        <v>23899</v>
      </c>
      <c r="J9594" s="93" t="s">
        <v>20851</v>
      </c>
      <c r="K9594" s="93" t="s">
        <v>21353</v>
      </c>
      <c r="L9594" s="14">
        <f>AND(vyberHrace&lt;&gt;"",ISNUMBER(SEARCH(vyberHrace,$B9594)))</f>
      </c>
      <c r="M9594" s="14">
        <f>AND($I9594=MID(kododd,1,2),$J9594=MID(kododd,3,3))</f>
      </c>
    </row>
    <row r="9595">
      <c r="A9595" s="95">
        <v>32226</v>
      </c>
      <c r="B9595" s="93" t="s">
        <v>8739</v>
      </c>
      <c r="C9595" s="93" t="s">
        <v>1421</v>
      </c>
      <c r="G9595" s="95">
        <v>0</v>
      </c>
      <c r="H9595" s="93" t="s">
        <v>8976</v>
      </c>
      <c r="I9595" s="93" t="s">
        <v>23899</v>
      </c>
      <c r="J9595" s="93" t="s">
        <v>20852</v>
      </c>
      <c r="K9595" s="93" t="s">
        <v>8994</v>
      </c>
      <c r="L9595" s="14">
        <f>AND(vyberHrace&lt;&gt;"",ISNUMBER(SEARCH(vyberHrace,$B9595)))</f>
      </c>
      <c r="M9595" s="14">
        <f>AND($I9595=MID(kododd,1,2),$J9595=MID(kododd,3,3))</f>
      </c>
    </row>
    <row r="9596">
      <c r="A9596" s="95">
        <v>6254</v>
      </c>
      <c r="B9596" s="93" t="s">
        <v>8740</v>
      </c>
      <c r="C9596" s="93" t="s">
        <v>1471</v>
      </c>
      <c r="D9596" s="95">
        <v>1714</v>
      </c>
      <c r="E9596" s="95">
        <v>1833</v>
      </c>
      <c r="F9596" s="95">
        <v>362387</v>
      </c>
      <c r="G9596" s="95">
        <v>250</v>
      </c>
      <c r="H9596" s="93" t="s">
        <v>8976</v>
      </c>
      <c r="I9596" s="93" t="s">
        <v>23899</v>
      </c>
      <c r="J9596" s="93" t="s">
        <v>20897</v>
      </c>
      <c r="K9596" s="93" t="s">
        <v>374</v>
      </c>
      <c r="L9596" s="14">
        <f>AND(vyberHrace&lt;&gt;"",ISNUMBER(SEARCH(vyberHrace,$B9596)))</f>
      </c>
      <c r="M9596" s="14">
        <f>AND($I9596=MID(kododd,1,2),$J9596=MID(kododd,3,3))</f>
      </c>
    </row>
    <row r="9597">
      <c r="A9597" s="95">
        <v>53333</v>
      </c>
      <c r="B9597" s="93" t="s">
        <v>17491</v>
      </c>
      <c r="C9597" s="93" t="s">
        <v>1406</v>
      </c>
      <c r="F9597" s="95">
        <v>23747684</v>
      </c>
      <c r="G9597" s="95">
        <v>250</v>
      </c>
      <c r="H9597" s="93" t="s">
        <v>8976</v>
      </c>
      <c r="I9597" s="93" t="s">
        <v>23899</v>
      </c>
      <c r="J9597" s="93" t="s">
        <v>20852</v>
      </c>
      <c r="K9597" s="93" t="s">
        <v>8994</v>
      </c>
      <c r="L9597" s="14">
        <f>AND(vyberHrace&lt;&gt;"",ISNUMBER(SEARCH(vyberHrace,$B9597)))</f>
      </c>
      <c r="M9597" s="14">
        <f>AND($I9597=MID(kododd,1,2),$J9597=MID(kododd,3,3))</f>
      </c>
    </row>
    <row r="9598">
      <c r="A9598" s="95">
        <v>39707</v>
      </c>
      <c r="B9598" s="93" t="s">
        <v>8883</v>
      </c>
      <c r="C9598" s="93" t="s">
        <v>1400</v>
      </c>
      <c r="G9598" s="95">
        <v>0</v>
      </c>
      <c r="H9598" s="93" t="s">
        <v>8976</v>
      </c>
      <c r="I9598" s="93" t="s">
        <v>23899</v>
      </c>
      <c r="J9598" s="93" t="s">
        <v>20852</v>
      </c>
      <c r="K9598" s="93" t="s">
        <v>8994</v>
      </c>
      <c r="L9598" s="14">
        <f>AND(vyberHrace&lt;&gt;"",ISNUMBER(SEARCH(vyberHrace,$B9598)))</f>
      </c>
      <c r="M9598" s="14">
        <f>AND($I9598=MID(kododd,1,2),$J9598=MID(kododd,3,3))</f>
      </c>
    </row>
    <row r="9599">
      <c r="A9599" s="95">
        <v>33109</v>
      </c>
      <c r="B9599" s="93" t="s">
        <v>12518</v>
      </c>
      <c r="C9599" s="93" t="s">
        <v>1431</v>
      </c>
      <c r="G9599" s="95">
        <v>0</v>
      </c>
      <c r="H9599" s="93" t="s">
        <v>8976</v>
      </c>
      <c r="I9599" s="93" t="s">
        <v>23899</v>
      </c>
      <c r="J9599" s="93" t="s">
        <v>20852</v>
      </c>
      <c r="K9599" s="93" t="s">
        <v>8994</v>
      </c>
      <c r="L9599" s="14">
        <f>AND(vyberHrace&lt;&gt;"",ISNUMBER(SEARCH(vyberHrace,$B9599)))</f>
      </c>
      <c r="M9599" s="14">
        <f>AND($I9599=MID(kododd,1,2),$J9599=MID(kododd,3,3))</f>
      </c>
    </row>
    <row r="9600">
      <c r="A9600" s="95">
        <v>39706</v>
      </c>
      <c r="B9600" s="93" t="s">
        <v>12520</v>
      </c>
      <c r="C9600" s="93" t="s">
        <v>1438</v>
      </c>
      <c r="G9600" s="95">
        <v>0</v>
      </c>
      <c r="H9600" s="93" t="s">
        <v>8976</v>
      </c>
      <c r="I9600" s="93" t="s">
        <v>23899</v>
      </c>
      <c r="J9600" s="93" t="s">
        <v>20852</v>
      </c>
      <c r="K9600" s="93" t="s">
        <v>8994</v>
      </c>
      <c r="L9600" s="14">
        <f>AND(vyberHrace&lt;&gt;"",ISNUMBER(SEARCH(vyberHrace,$B9600)))</f>
      </c>
      <c r="M9600" s="14">
        <f>AND($I9600=MID(kododd,1,2),$J9600=MID(kododd,3,3))</f>
      </c>
    </row>
    <row r="9601">
      <c r="A9601" s="95">
        <v>60395</v>
      </c>
      <c r="B9601" s="93" t="s">
        <v>26840</v>
      </c>
      <c r="C9601" s="93" t="s">
        <v>1424</v>
      </c>
      <c r="D9601" s="95">
        <v>1327</v>
      </c>
      <c r="F9601" s="95">
        <v>23786388</v>
      </c>
      <c r="G9601" s="95">
        <v>250</v>
      </c>
      <c r="H9601" s="93" t="s">
        <v>8976</v>
      </c>
      <c r="I9601" s="93" t="s">
        <v>23899</v>
      </c>
      <c r="J9601" s="93" t="s">
        <v>20852</v>
      </c>
      <c r="K9601" s="93" t="s">
        <v>8994</v>
      </c>
      <c r="L9601" s="14">
        <f>AND(vyberHrace&lt;&gt;"",ISNUMBER(SEARCH(vyberHrace,$B9601)))</f>
      </c>
      <c r="M9601" s="14">
        <f>AND($I9601=MID(kododd,1,2),$J9601=MID(kododd,3,3))</f>
      </c>
    </row>
    <row r="9602">
      <c r="A9602" s="95">
        <v>46103</v>
      </c>
      <c r="B9602" s="93" t="s">
        <v>8902</v>
      </c>
      <c r="C9602" s="93" t="s">
        <v>3255</v>
      </c>
      <c r="G9602" s="95">
        <v>0</v>
      </c>
      <c r="H9602" s="93" t="s">
        <v>8976</v>
      </c>
      <c r="I9602" s="93" t="s">
        <v>23899</v>
      </c>
      <c r="J9602" s="93" t="s">
        <v>20950</v>
      </c>
      <c r="K9602" s="93" t="s">
        <v>5563</v>
      </c>
      <c r="L9602" s="14">
        <f>AND(vyberHrace&lt;&gt;"",ISNUMBER(SEARCH(vyberHrace,$B9602)))</f>
      </c>
      <c r="M9602" s="14">
        <f>AND($I9602=MID(kododd,1,2),$J9602=MID(kododd,3,3))</f>
      </c>
    </row>
    <row r="9603">
      <c r="A9603" s="95">
        <v>39086</v>
      </c>
      <c r="B9603" s="93" t="s">
        <v>8908</v>
      </c>
      <c r="C9603" s="93" t="s">
        <v>1398</v>
      </c>
      <c r="D9603" s="95">
        <v>2017</v>
      </c>
      <c r="E9603" s="95">
        <v>2029</v>
      </c>
      <c r="F9603" s="95">
        <v>379549</v>
      </c>
      <c r="G9603" s="95">
        <v>0</v>
      </c>
      <c r="H9603" s="93" t="s">
        <v>8976</v>
      </c>
      <c r="I9603" s="93" t="s">
        <v>23899</v>
      </c>
      <c r="J9603" s="93" t="s">
        <v>20849</v>
      </c>
      <c r="K9603" s="93" t="s">
        <v>1593</v>
      </c>
      <c r="L9603" s="14">
        <f>AND(vyberHrace&lt;&gt;"",ISNUMBER(SEARCH(vyberHrace,$B9603)))</f>
      </c>
      <c r="M9603" s="14">
        <f>AND($I9603=MID(kododd,1,2),$J9603=MID(kododd,3,3))</f>
      </c>
    </row>
    <row r="9604">
      <c r="A9604" s="95">
        <v>33578</v>
      </c>
      <c r="B9604" s="93" t="s">
        <v>11024</v>
      </c>
      <c r="C9604" s="93" t="s">
        <v>1398</v>
      </c>
      <c r="G9604" s="95">
        <v>0</v>
      </c>
      <c r="H9604" s="93" t="s">
        <v>8976</v>
      </c>
      <c r="I9604" s="93" t="s">
        <v>23899</v>
      </c>
      <c r="J9604" s="93" t="s">
        <v>20852</v>
      </c>
      <c r="K9604" s="93" t="s">
        <v>8994</v>
      </c>
      <c r="L9604" s="14">
        <f>AND(vyberHrace&lt;&gt;"",ISNUMBER(SEARCH(vyberHrace,$B9604)))</f>
      </c>
      <c r="M9604" s="14">
        <f>AND($I9604=MID(kododd,1,2),$J9604=MID(kododd,3,3))</f>
      </c>
    </row>
    <row r="9605">
      <c r="A9605" s="95">
        <v>34231</v>
      </c>
      <c r="B9605" s="93" t="s">
        <v>11028</v>
      </c>
      <c r="C9605" s="93" t="s">
        <v>1398</v>
      </c>
      <c r="D9605" s="95">
        <v>2098</v>
      </c>
      <c r="E9605" s="95">
        <v>2119</v>
      </c>
      <c r="F9605" s="95">
        <v>348953</v>
      </c>
      <c r="G9605" s="95">
        <v>250</v>
      </c>
      <c r="H9605" s="93" t="s">
        <v>8976</v>
      </c>
      <c r="I9605" s="93" t="s">
        <v>23899</v>
      </c>
      <c r="J9605" s="93" t="s">
        <v>20927</v>
      </c>
      <c r="K9605" s="93" t="s">
        <v>1591</v>
      </c>
      <c r="L9605" s="14">
        <f>AND(vyberHrace&lt;&gt;"",ISNUMBER(SEARCH(vyberHrace,$B9605)))</f>
      </c>
      <c r="M9605" s="14">
        <f>AND($I9605=MID(kododd,1,2),$J9605=MID(kododd,3,3))</f>
      </c>
    </row>
    <row r="9606">
      <c r="A9606" s="95">
        <v>335</v>
      </c>
      <c r="B9606" s="93" t="s">
        <v>19754</v>
      </c>
      <c r="C9606" s="93" t="s">
        <v>1441</v>
      </c>
      <c r="D9606" s="95">
        <v>2081</v>
      </c>
      <c r="E9606" s="95">
        <v>2063</v>
      </c>
      <c r="F9606" s="95">
        <v>303330</v>
      </c>
      <c r="G9606" s="95">
        <v>250</v>
      </c>
      <c r="H9606" s="93" t="s">
        <v>8976</v>
      </c>
      <c r="I9606" s="93" t="s">
        <v>23899</v>
      </c>
      <c r="J9606" s="93" t="s">
        <v>20927</v>
      </c>
      <c r="K9606" s="93" t="s">
        <v>1591</v>
      </c>
      <c r="L9606" s="14">
        <f>AND(vyberHrace&lt;&gt;"",ISNUMBER(SEARCH(vyberHrace,$B9606)))</f>
      </c>
      <c r="M9606" s="14">
        <f>AND($I9606=MID(kododd,1,2),$J9606=MID(kododd,3,3))</f>
      </c>
    </row>
    <row r="9607">
      <c r="A9607" s="95">
        <v>54</v>
      </c>
      <c r="B9607" s="93" t="s">
        <v>11511</v>
      </c>
      <c r="C9607" s="93" t="s">
        <v>1455</v>
      </c>
      <c r="D9607" s="95">
        <v>2295</v>
      </c>
      <c r="E9607" s="95">
        <v>2299</v>
      </c>
      <c r="F9607" s="95">
        <v>304450</v>
      </c>
      <c r="G9607" s="95">
        <v>0</v>
      </c>
      <c r="H9607" s="93" t="s">
        <v>8976</v>
      </c>
      <c r="I9607" s="93" t="s">
        <v>23899</v>
      </c>
      <c r="J9607" s="93" t="s">
        <v>20846</v>
      </c>
      <c r="K9607" s="93" t="s">
        <v>8981</v>
      </c>
      <c r="L9607" s="14">
        <f>AND(vyberHrace&lt;&gt;"",ISNUMBER(SEARCH(vyberHrace,$B9607)))</f>
      </c>
      <c r="M9607" s="14">
        <f>AND($I9607=MID(kododd,1,2),$J9607=MID(kododd,3,3))</f>
      </c>
    </row>
    <row r="9608">
      <c r="A9608" s="95">
        <v>10823</v>
      </c>
      <c r="B9608" s="93" t="s">
        <v>11046</v>
      </c>
      <c r="C9608" s="93" t="s">
        <v>1442</v>
      </c>
      <c r="D9608" s="95">
        <v>1809</v>
      </c>
      <c r="E9608" s="95">
        <v>1898</v>
      </c>
      <c r="F9608" s="95">
        <v>352446</v>
      </c>
      <c r="G9608" s="95">
        <v>250</v>
      </c>
      <c r="H9608" s="93" t="s">
        <v>8976</v>
      </c>
      <c r="I9608" s="93" t="s">
        <v>23899</v>
      </c>
      <c r="J9608" s="93" t="s">
        <v>20914</v>
      </c>
      <c r="K9608" s="93" t="s">
        <v>172</v>
      </c>
      <c r="L9608" s="14">
        <f>AND(vyberHrace&lt;&gt;"",ISNUMBER(SEARCH(vyberHrace,$B9608)))</f>
      </c>
      <c r="M9608" s="14">
        <f>AND($I9608=MID(kododd,1,2),$J9608=MID(kododd,3,3))</f>
      </c>
    </row>
    <row r="9609">
      <c r="A9609" s="95">
        <v>18328</v>
      </c>
      <c r="B9609" s="93" t="s">
        <v>11059</v>
      </c>
      <c r="C9609" s="93" t="s">
        <v>1472</v>
      </c>
      <c r="G9609" s="95">
        <v>0</v>
      </c>
      <c r="H9609" s="93" t="s">
        <v>8976</v>
      </c>
      <c r="I9609" s="93" t="s">
        <v>23899</v>
      </c>
      <c r="J9609" s="93" t="s">
        <v>20851</v>
      </c>
      <c r="K9609" s="93" t="s">
        <v>21353</v>
      </c>
      <c r="L9609" s="14">
        <f>AND(vyberHrace&lt;&gt;"",ISNUMBER(SEARCH(vyberHrace,$B9609)))</f>
      </c>
      <c r="M9609" s="14">
        <f>AND($I9609=MID(kododd,1,2),$J9609=MID(kododd,3,3))</f>
      </c>
    </row>
    <row r="9610">
      <c r="A9610" s="95">
        <v>45967</v>
      </c>
      <c r="B9610" s="93" t="s">
        <v>5229</v>
      </c>
      <c r="C9610" s="93" t="s">
        <v>1410</v>
      </c>
      <c r="G9610" s="95">
        <v>0</v>
      </c>
      <c r="H9610" s="93" t="s">
        <v>8976</v>
      </c>
      <c r="I9610" s="93" t="s">
        <v>23899</v>
      </c>
      <c r="J9610" s="93" t="s">
        <v>20852</v>
      </c>
      <c r="K9610" s="93" t="s">
        <v>8994</v>
      </c>
      <c r="L9610" s="14">
        <f>AND(vyberHrace&lt;&gt;"",ISNUMBER(SEARCH(vyberHrace,$B9610)))</f>
      </c>
      <c r="M9610" s="14">
        <f>AND($I9610=MID(kododd,1,2),$J9610=MID(kododd,3,3))</f>
      </c>
    </row>
    <row r="9611">
      <c r="A9611" s="95">
        <v>58999</v>
      </c>
      <c r="B9611" s="93" t="s">
        <v>25451</v>
      </c>
      <c r="C9611" s="93" t="s">
        <v>1416</v>
      </c>
      <c r="D9611" s="95">
        <v>1437</v>
      </c>
      <c r="E9611" s="95">
        <v>1692</v>
      </c>
      <c r="F9611" s="95">
        <v>23781335</v>
      </c>
      <c r="G9611" s="95">
        <v>250</v>
      </c>
      <c r="H9611" s="93" t="s">
        <v>8976</v>
      </c>
      <c r="I9611" s="93" t="s">
        <v>23899</v>
      </c>
      <c r="J9611" s="93" t="s">
        <v>20849</v>
      </c>
      <c r="K9611" s="93" t="s">
        <v>1593</v>
      </c>
      <c r="L9611" s="14">
        <f>AND(vyberHrace&lt;&gt;"",ISNUMBER(SEARCH(vyberHrace,$B9611)))</f>
      </c>
      <c r="M9611" s="14">
        <f>AND($I9611=MID(kododd,1,2),$J9611=MID(kododd,3,3))</f>
      </c>
    </row>
    <row r="9612">
      <c r="A9612" s="95">
        <v>8263</v>
      </c>
      <c r="B9612" s="93" t="s">
        <v>5237</v>
      </c>
      <c r="C9612" s="93" t="s">
        <v>1455</v>
      </c>
      <c r="D9612" s="95">
        <v>1918</v>
      </c>
      <c r="E9612" s="95">
        <v>1991</v>
      </c>
      <c r="F9612" s="95">
        <v>305014</v>
      </c>
      <c r="G9612" s="95">
        <v>250</v>
      </c>
      <c r="H9612" s="93" t="s">
        <v>8976</v>
      </c>
      <c r="I9612" s="93" t="s">
        <v>23899</v>
      </c>
      <c r="J9612" s="93" t="s">
        <v>20846</v>
      </c>
      <c r="K9612" s="93" t="s">
        <v>8981</v>
      </c>
      <c r="L9612" s="14">
        <f>AND(vyberHrace&lt;&gt;"",ISNUMBER(SEARCH(vyberHrace,$B9612)))</f>
      </c>
      <c r="M9612" s="14">
        <f>AND($I9612=MID(kododd,1,2),$J9612=MID(kododd,3,3))</f>
      </c>
    </row>
    <row r="9613">
      <c r="A9613" s="95">
        <v>18437</v>
      </c>
      <c r="B9613" s="93" t="s">
        <v>5238</v>
      </c>
      <c r="C9613" s="93" t="s">
        <v>1475</v>
      </c>
      <c r="D9613" s="95">
        <v>1099</v>
      </c>
      <c r="G9613" s="95">
        <v>0</v>
      </c>
      <c r="H9613" s="93" t="s">
        <v>8976</v>
      </c>
      <c r="I9613" s="93" t="s">
        <v>23899</v>
      </c>
      <c r="J9613" s="93" t="s">
        <v>20852</v>
      </c>
      <c r="K9613" s="93" t="s">
        <v>8994</v>
      </c>
      <c r="L9613" s="14">
        <f>AND(vyberHrace&lt;&gt;"",ISNUMBER(SEARCH(vyberHrace,$B9613)))</f>
      </c>
      <c r="M9613" s="14">
        <f>AND($I9613=MID(kododd,1,2),$J9613=MID(kododd,3,3))</f>
      </c>
    </row>
    <row r="9614">
      <c r="A9614" s="95">
        <v>10860</v>
      </c>
      <c r="B9614" s="93" t="s">
        <v>5240</v>
      </c>
      <c r="C9614" s="93" t="s">
        <v>1453</v>
      </c>
      <c r="D9614" s="95">
        <v>1100</v>
      </c>
      <c r="G9614" s="95">
        <v>0</v>
      </c>
      <c r="H9614" s="93" t="s">
        <v>8976</v>
      </c>
      <c r="I9614" s="93" t="s">
        <v>23899</v>
      </c>
      <c r="J9614" s="93" t="s">
        <v>20852</v>
      </c>
      <c r="K9614" s="93" t="s">
        <v>8994</v>
      </c>
      <c r="L9614" s="14">
        <f>AND(vyberHrace&lt;&gt;"",ISNUMBER(SEARCH(vyberHrace,$B9614)))</f>
      </c>
      <c r="M9614" s="14">
        <f>AND($I9614=MID(kododd,1,2),$J9614=MID(kododd,3,3))</f>
      </c>
    </row>
    <row r="9615">
      <c r="A9615" s="95">
        <v>50981</v>
      </c>
      <c r="B9615" s="93" t="s">
        <v>2209</v>
      </c>
      <c r="C9615" s="93" t="s">
        <v>1416</v>
      </c>
      <c r="G9615" s="95">
        <v>0</v>
      </c>
      <c r="H9615" s="93" t="s">
        <v>8976</v>
      </c>
      <c r="I9615" s="93" t="s">
        <v>23899</v>
      </c>
      <c r="J9615" s="93" t="s">
        <v>20914</v>
      </c>
      <c r="K9615" s="93" t="s">
        <v>172</v>
      </c>
      <c r="L9615" s="14">
        <f>AND(vyberHrace&lt;&gt;"",ISNUMBER(SEARCH(vyberHrace,$B9615)))</f>
      </c>
      <c r="M9615" s="14">
        <f>AND($I9615=MID(kododd,1,2),$J9615=MID(kododd,3,3))</f>
      </c>
    </row>
    <row r="9616">
      <c r="A9616" s="95">
        <v>62441</v>
      </c>
      <c r="B9616" s="93" t="s">
        <v>29053</v>
      </c>
      <c r="C9616" s="93" t="s">
        <v>1422</v>
      </c>
      <c r="G9616" s="95">
        <v>250</v>
      </c>
      <c r="H9616" s="93" t="s">
        <v>8976</v>
      </c>
      <c r="I9616" s="93" t="s">
        <v>23899</v>
      </c>
      <c r="J9616" s="93" t="s">
        <v>20907</v>
      </c>
      <c r="K9616" s="93" t="s">
        <v>4887</v>
      </c>
      <c r="L9616" s="14">
        <f>AND(vyberHrace&lt;&gt;"",ISNUMBER(SEARCH(vyberHrace,$B9616)))</f>
      </c>
      <c r="M9616" s="14">
        <f>AND($I9616=MID(kododd,1,2),$J9616=MID(kododd,3,3))</f>
      </c>
    </row>
    <row r="9617">
      <c r="A9617" s="95">
        <v>55267</v>
      </c>
      <c r="B9617" s="93" t="s">
        <v>4103</v>
      </c>
      <c r="C9617" s="93" t="s">
        <v>1406</v>
      </c>
      <c r="F9617" s="95">
        <v>23755490</v>
      </c>
      <c r="G9617" s="95">
        <v>250</v>
      </c>
      <c r="H9617" s="93" t="s">
        <v>8976</v>
      </c>
      <c r="I9617" s="93" t="s">
        <v>23899</v>
      </c>
      <c r="J9617" s="93" t="s">
        <v>20907</v>
      </c>
      <c r="K9617" s="93" t="s">
        <v>4887</v>
      </c>
      <c r="L9617" s="14">
        <f>AND(vyberHrace&lt;&gt;"",ISNUMBER(SEARCH(vyberHrace,$B9617)))</f>
      </c>
      <c r="M9617" s="14">
        <f>AND($I9617=MID(kododd,1,2),$J9617=MID(kododd,3,3))</f>
      </c>
    </row>
    <row r="9618">
      <c r="A9618" s="95">
        <v>7907</v>
      </c>
      <c r="B9618" s="93" t="s">
        <v>4110</v>
      </c>
      <c r="C9618" s="93" t="s">
        <v>1407</v>
      </c>
      <c r="D9618" s="95">
        <v>1803</v>
      </c>
      <c r="E9618" s="95">
        <v>1843</v>
      </c>
      <c r="F9618" s="95">
        <v>321516</v>
      </c>
      <c r="G9618" s="95">
        <v>250</v>
      </c>
      <c r="H9618" s="93" t="s">
        <v>8976</v>
      </c>
      <c r="I9618" s="93" t="s">
        <v>23899</v>
      </c>
      <c r="J9618" s="93" t="s">
        <v>20958</v>
      </c>
      <c r="K9618" s="93" t="s">
        <v>11252</v>
      </c>
      <c r="L9618" s="14">
        <f>AND(vyberHrace&lt;&gt;"",ISNUMBER(SEARCH(vyberHrace,$B9618)))</f>
      </c>
      <c r="M9618" s="14">
        <f>AND($I9618=MID(kododd,1,2),$J9618=MID(kododd,3,3))</f>
      </c>
    </row>
    <row r="9619">
      <c r="A9619" s="95">
        <v>3091</v>
      </c>
      <c r="B9619" s="93" t="s">
        <v>4113</v>
      </c>
      <c r="C9619" s="93" t="s">
        <v>1401</v>
      </c>
      <c r="D9619" s="95">
        <v>1838</v>
      </c>
      <c r="E9619" s="95">
        <v>1911</v>
      </c>
      <c r="F9619" s="95">
        <v>327816</v>
      </c>
      <c r="G9619" s="95">
        <v>250</v>
      </c>
      <c r="H9619" s="93" t="s">
        <v>8976</v>
      </c>
      <c r="I9619" s="93" t="s">
        <v>23899</v>
      </c>
      <c r="J9619" s="93" t="s">
        <v>20852</v>
      </c>
      <c r="K9619" s="93" t="s">
        <v>8994</v>
      </c>
      <c r="L9619" s="14">
        <f>AND(vyberHrace&lt;&gt;"",ISNUMBER(SEARCH(vyberHrace,$B9619)))</f>
      </c>
      <c r="M9619" s="14">
        <f>AND($I9619=MID(kododd,1,2),$J9619=MID(kododd,3,3))</f>
      </c>
    </row>
    <row r="9620">
      <c r="A9620" s="95">
        <v>45806</v>
      </c>
      <c r="B9620" s="93" t="s">
        <v>3688</v>
      </c>
      <c r="C9620" s="93" t="s">
        <v>1408</v>
      </c>
      <c r="D9620" s="95">
        <v>1936</v>
      </c>
      <c r="E9620" s="95">
        <v>1923</v>
      </c>
      <c r="F9620" s="95">
        <v>23732954</v>
      </c>
      <c r="G9620" s="95">
        <v>250</v>
      </c>
      <c r="H9620" s="93" t="s">
        <v>8976</v>
      </c>
      <c r="I9620" s="93" t="s">
        <v>23899</v>
      </c>
      <c r="J9620" s="93" t="s">
        <v>20907</v>
      </c>
      <c r="K9620" s="93" t="s">
        <v>4887</v>
      </c>
      <c r="L9620" s="14">
        <f>AND(vyberHrace&lt;&gt;"",ISNUMBER(SEARCH(vyberHrace,$B9620)))</f>
      </c>
      <c r="M9620" s="14">
        <f>AND($I9620=MID(kododd,1,2),$J9620=MID(kododd,3,3))</f>
      </c>
    </row>
    <row r="9621">
      <c r="A9621" s="95">
        <v>53332</v>
      </c>
      <c r="B9621" s="93" t="s">
        <v>17499</v>
      </c>
      <c r="C9621" s="93" t="s">
        <v>1411</v>
      </c>
      <c r="G9621" s="95">
        <v>0</v>
      </c>
      <c r="H9621" s="93" t="s">
        <v>8976</v>
      </c>
      <c r="I9621" s="93" t="s">
        <v>23899</v>
      </c>
      <c r="J9621" s="93" t="s">
        <v>20852</v>
      </c>
      <c r="K9621" s="93" t="s">
        <v>8994</v>
      </c>
      <c r="L9621" s="14">
        <f>AND(vyberHrace&lt;&gt;"",ISNUMBER(SEARCH(vyberHrace,$B9621)))</f>
      </c>
      <c r="M9621" s="14">
        <f>AND($I9621=MID(kododd,1,2),$J9621=MID(kododd,3,3))</f>
      </c>
    </row>
    <row r="9622">
      <c r="A9622" s="95">
        <v>53318</v>
      </c>
      <c r="B9622" s="93" t="s">
        <v>17500</v>
      </c>
      <c r="C9622" s="93" t="s">
        <v>1411</v>
      </c>
      <c r="G9622" s="95">
        <v>0</v>
      </c>
      <c r="H9622" s="93" t="s">
        <v>8976</v>
      </c>
      <c r="I9622" s="93" t="s">
        <v>23899</v>
      </c>
      <c r="J9622" s="93" t="s">
        <v>20852</v>
      </c>
      <c r="K9622" s="93" t="s">
        <v>8994</v>
      </c>
      <c r="L9622" s="14">
        <f>AND(vyberHrace&lt;&gt;"",ISNUMBER(SEARCH(vyberHrace,$B9622)))</f>
      </c>
      <c r="M9622" s="14">
        <f>AND($I9622=MID(kododd,1,2),$J9622=MID(kododd,3,3))</f>
      </c>
    </row>
    <row r="9623">
      <c r="A9623" s="95">
        <v>53319</v>
      </c>
      <c r="B9623" s="93" t="s">
        <v>3697</v>
      </c>
      <c r="C9623" s="93" t="s">
        <v>1422</v>
      </c>
      <c r="G9623" s="95">
        <v>0</v>
      </c>
      <c r="H9623" s="93" t="s">
        <v>8976</v>
      </c>
      <c r="I9623" s="93" t="s">
        <v>23899</v>
      </c>
      <c r="J9623" s="93" t="s">
        <v>20852</v>
      </c>
      <c r="K9623" s="93" t="s">
        <v>8994</v>
      </c>
      <c r="L9623" s="14">
        <f>AND(vyberHrace&lt;&gt;"",ISNUMBER(SEARCH(vyberHrace,$B9623)))</f>
      </c>
      <c r="M9623" s="14">
        <f>AND($I9623=MID(kododd,1,2),$J9623=MID(kododd,3,3))</f>
      </c>
    </row>
    <row r="9624">
      <c r="A9624" s="95">
        <v>289</v>
      </c>
      <c r="B9624" s="93" t="s">
        <v>3698</v>
      </c>
      <c r="C9624" s="93" t="s">
        <v>1441</v>
      </c>
      <c r="D9624" s="95">
        <v>1998</v>
      </c>
      <c r="E9624" s="95">
        <v>1992</v>
      </c>
      <c r="F9624" s="95">
        <v>300772</v>
      </c>
      <c r="G9624" s="95">
        <v>250</v>
      </c>
      <c r="H9624" s="93" t="s">
        <v>8976</v>
      </c>
      <c r="I9624" s="93" t="s">
        <v>23899</v>
      </c>
      <c r="J9624" s="93" t="s">
        <v>20846</v>
      </c>
      <c r="K9624" s="93" t="s">
        <v>8981</v>
      </c>
      <c r="L9624" s="14">
        <f>AND(vyberHrace&lt;&gt;"",ISNUMBER(SEARCH(vyberHrace,$B9624)))</f>
      </c>
      <c r="M9624" s="14">
        <f>AND($I9624=MID(kododd,1,2),$J9624=MID(kododd,3,3))</f>
      </c>
    </row>
    <row r="9625">
      <c r="A9625" s="95">
        <v>4260</v>
      </c>
      <c r="B9625" s="93" t="s">
        <v>3698</v>
      </c>
      <c r="C9625" s="93" t="s">
        <v>1437</v>
      </c>
      <c r="D9625" s="95">
        <v>2140</v>
      </c>
      <c r="E9625" s="95">
        <v>2129</v>
      </c>
      <c r="F9625" s="95">
        <v>312169</v>
      </c>
      <c r="G9625" s="95">
        <v>250</v>
      </c>
      <c r="H9625" s="93" t="s">
        <v>8976</v>
      </c>
      <c r="I9625" s="93" t="s">
        <v>23899</v>
      </c>
      <c r="J9625" s="93" t="s">
        <v>20846</v>
      </c>
      <c r="K9625" s="93" t="s">
        <v>8981</v>
      </c>
      <c r="L9625" s="14">
        <f>AND(vyberHrace&lt;&gt;"",ISNUMBER(SEARCH(vyberHrace,$B9625)))</f>
      </c>
      <c r="M9625" s="14">
        <f>AND($I9625=MID(kododd,1,2),$J9625=MID(kododd,3,3))</f>
      </c>
    </row>
    <row r="9626">
      <c r="A9626" s="95">
        <v>58838</v>
      </c>
      <c r="B9626" s="93" t="s">
        <v>25310</v>
      </c>
      <c r="C9626" s="93" t="s">
        <v>1486</v>
      </c>
      <c r="D9626" s="95">
        <v>1008</v>
      </c>
      <c r="F9626" s="95">
        <v>23775904</v>
      </c>
      <c r="G9626" s="95">
        <v>250</v>
      </c>
      <c r="H9626" s="93" t="s">
        <v>8976</v>
      </c>
      <c r="I9626" s="93" t="s">
        <v>23899</v>
      </c>
      <c r="J9626" s="93" t="s">
        <v>20846</v>
      </c>
      <c r="K9626" s="93" t="s">
        <v>8981</v>
      </c>
      <c r="L9626" s="14">
        <f>AND(vyberHrace&lt;&gt;"",ISNUMBER(SEARCH(vyberHrace,$B9626)))</f>
      </c>
      <c r="M9626" s="14">
        <f>AND($I9626=MID(kododd,1,2),$J9626=MID(kododd,3,3))</f>
      </c>
    </row>
    <row r="9627">
      <c r="A9627" s="95">
        <v>18477</v>
      </c>
      <c r="B9627" s="93" t="s">
        <v>5377</v>
      </c>
      <c r="C9627" s="93" t="s">
        <v>1457</v>
      </c>
      <c r="D9627" s="95">
        <v>1675</v>
      </c>
      <c r="E9627" s="95">
        <v>1761</v>
      </c>
      <c r="F9627" s="95">
        <v>328863</v>
      </c>
      <c r="G9627" s="95">
        <v>0</v>
      </c>
      <c r="H9627" s="93" t="s">
        <v>8976</v>
      </c>
      <c r="I9627" s="93" t="s">
        <v>23899</v>
      </c>
      <c r="J9627" s="93" t="s">
        <v>20852</v>
      </c>
      <c r="K9627" s="93" t="s">
        <v>8994</v>
      </c>
      <c r="L9627" s="14">
        <f>AND(vyberHrace&lt;&gt;"",ISNUMBER(SEARCH(vyberHrace,$B9627)))</f>
      </c>
      <c r="M9627" s="14">
        <f>AND($I9627=MID(kododd,1,2),$J9627=MID(kododd,3,3))</f>
      </c>
    </row>
    <row r="9628">
      <c r="A9628" s="95">
        <v>40976</v>
      </c>
      <c r="B9628" s="93" t="s">
        <v>3626</v>
      </c>
      <c r="C9628" s="93" t="s">
        <v>1402</v>
      </c>
      <c r="G9628" s="95">
        <v>0</v>
      </c>
      <c r="H9628" s="93" t="s">
        <v>8976</v>
      </c>
      <c r="I9628" s="93" t="s">
        <v>23899</v>
      </c>
      <c r="J9628" s="93" t="s">
        <v>20852</v>
      </c>
      <c r="K9628" s="93" t="s">
        <v>8994</v>
      </c>
      <c r="L9628" s="14">
        <f>AND(vyberHrace&lt;&gt;"",ISNUMBER(SEARCH(vyberHrace,$B9628)))</f>
      </c>
      <c r="M9628" s="14">
        <f>AND($I9628=MID(kododd,1,2),$J9628=MID(kododd,3,3))</f>
      </c>
    </row>
    <row r="9629">
      <c r="A9629" s="95">
        <v>10862</v>
      </c>
      <c r="B9629" s="93" t="s">
        <v>12573</v>
      </c>
      <c r="C9629" s="93" t="s">
        <v>1436</v>
      </c>
      <c r="D9629" s="95">
        <v>1599</v>
      </c>
      <c r="E9629" s="95">
        <v>1746</v>
      </c>
      <c r="F9629" s="95">
        <v>361747</v>
      </c>
      <c r="G9629" s="95">
        <v>250</v>
      </c>
      <c r="H9629" s="93" t="s">
        <v>8976</v>
      </c>
      <c r="I9629" s="93" t="s">
        <v>23899</v>
      </c>
      <c r="J9629" s="93" t="s">
        <v>20922</v>
      </c>
      <c r="K9629" s="93" t="s">
        <v>11232</v>
      </c>
      <c r="L9629" s="14">
        <f>AND(vyberHrace&lt;&gt;"",ISNUMBER(SEARCH(vyberHrace,$B9629)))</f>
      </c>
      <c r="M9629" s="14">
        <f>AND($I9629=MID(kododd,1,2),$J9629=MID(kododd,3,3))</f>
      </c>
    </row>
    <row r="9630">
      <c r="A9630" s="95">
        <v>62874</v>
      </c>
      <c r="B9630" s="93" t="s">
        <v>29054</v>
      </c>
      <c r="C9630" s="93" t="s">
        <v>1424</v>
      </c>
      <c r="G9630" s="95">
        <v>250</v>
      </c>
      <c r="H9630" s="93" t="s">
        <v>8976</v>
      </c>
      <c r="I9630" s="93" t="s">
        <v>23899</v>
      </c>
      <c r="J9630" s="93" t="s">
        <v>20950</v>
      </c>
      <c r="K9630" s="93" t="s">
        <v>5563</v>
      </c>
      <c r="L9630" s="14">
        <f>AND(vyberHrace&lt;&gt;"",ISNUMBER(SEARCH(vyberHrace,$B9630)))</f>
      </c>
      <c r="M9630" s="14">
        <f>AND($I9630=MID(kododd,1,2),$J9630=MID(kododd,3,3))</f>
      </c>
    </row>
    <row r="9631">
      <c r="A9631" s="95">
        <v>57239</v>
      </c>
      <c r="B9631" s="93" t="s">
        <v>22213</v>
      </c>
      <c r="C9631" s="93" t="s">
        <v>1402</v>
      </c>
      <c r="D9631" s="95">
        <v>1274</v>
      </c>
      <c r="F9631" s="95">
        <v>23768878</v>
      </c>
      <c r="G9631" s="95">
        <v>250</v>
      </c>
      <c r="H9631" s="93" t="s">
        <v>8976</v>
      </c>
      <c r="I9631" s="93" t="s">
        <v>23899</v>
      </c>
      <c r="J9631" s="93" t="s">
        <v>20907</v>
      </c>
      <c r="K9631" s="93" t="s">
        <v>4887</v>
      </c>
      <c r="L9631" s="14">
        <f>AND(vyberHrace&lt;&gt;"",ISNUMBER(SEARCH(vyberHrace,$B9631)))</f>
      </c>
      <c r="M9631" s="14">
        <f>AND($I9631=MID(kododd,1,2),$J9631=MID(kododd,3,3))</f>
      </c>
    </row>
    <row r="9632">
      <c r="A9632" s="95">
        <v>45336</v>
      </c>
      <c r="B9632" s="93" t="s">
        <v>12602</v>
      </c>
      <c r="C9632" s="93" t="s">
        <v>1408</v>
      </c>
      <c r="D9632" s="95">
        <v>1304</v>
      </c>
      <c r="E9632" s="95">
        <v>1673</v>
      </c>
      <c r="F9632" s="95">
        <v>23711370</v>
      </c>
      <c r="G9632" s="95">
        <v>250</v>
      </c>
      <c r="H9632" s="93" t="s">
        <v>8976</v>
      </c>
      <c r="I9632" s="93" t="s">
        <v>23899</v>
      </c>
      <c r="J9632" s="93" t="s">
        <v>20907</v>
      </c>
      <c r="K9632" s="93" t="s">
        <v>4887</v>
      </c>
      <c r="L9632" s="14">
        <f>AND(vyberHrace&lt;&gt;"",ISNUMBER(SEARCH(vyberHrace,$B9632)))</f>
      </c>
      <c r="M9632" s="14">
        <f>AND($I9632=MID(kododd,1,2),$J9632=MID(kododd,3,3))</f>
      </c>
    </row>
    <row r="9633">
      <c r="A9633" s="95">
        <v>27565</v>
      </c>
      <c r="B9633" s="93" t="s">
        <v>12608</v>
      </c>
      <c r="C9633" s="93" t="s">
        <v>1459</v>
      </c>
      <c r="D9633" s="95">
        <v>1496</v>
      </c>
      <c r="F9633" s="95">
        <v>23742399</v>
      </c>
      <c r="G9633" s="95">
        <v>250</v>
      </c>
      <c r="H9633" s="93" t="s">
        <v>8976</v>
      </c>
      <c r="I9633" s="93" t="s">
        <v>23899</v>
      </c>
      <c r="J9633" s="93" t="s">
        <v>20993</v>
      </c>
      <c r="K9633" s="93" t="s">
        <v>2219</v>
      </c>
      <c r="L9633" s="14">
        <f>AND(vyberHrace&lt;&gt;"",ISNUMBER(SEARCH(vyberHrace,$B9633)))</f>
      </c>
      <c r="M9633" s="14">
        <f>AND($I9633=MID(kododd,1,2),$J9633=MID(kododd,3,3))</f>
      </c>
    </row>
    <row r="9634">
      <c r="A9634" s="95">
        <v>61893</v>
      </c>
      <c r="B9634" s="93" t="s">
        <v>28030</v>
      </c>
      <c r="C9634" s="93" t="s">
        <v>1406</v>
      </c>
      <c r="F9634" s="95">
        <v>23793678</v>
      </c>
      <c r="G9634" s="95">
        <v>250</v>
      </c>
      <c r="H9634" s="93" t="s">
        <v>8976</v>
      </c>
      <c r="I9634" s="93" t="s">
        <v>23899</v>
      </c>
      <c r="J9634" s="93" t="s">
        <v>20993</v>
      </c>
      <c r="K9634" s="93" t="s">
        <v>2219</v>
      </c>
      <c r="L9634" s="14">
        <f>AND(vyberHrace&lt;&gt;"",ISNUMBER(SEARCH(vyberHrace,$B9634)))</f>
      </c>
      <c r="M9634" s="14">
        <f>AND($I9634=MID(kododd,1,2),$J9634=MID(kododd,3,3))</f>
      </c>
    </row>
    <row r="9635">
      <c r="A9635" s="95">
        <v>47192</v>
      </c>
      <c r="B9635" s="93" t="s">
        <v>12616</v>
      </c>
      <c r="C9635" s="93" t="s">
        <v>3255</v>
      </c>
      <c r="F9635" s="95">
        <v>23722541</v>
      </c>
      <c r="G9635" s="95">
        <v>250</v>
      </c>
      <c r="H9635" s="93" t="s">
        <v>8976</v>
      </c>
      <c r="I9635" s="93" t="s">
        <v>23899</v>
      </c>
      <c r="J9635" s="93" t="s">
        <v>20843</v>
      </c>
      <c r="K9635" s="93" t="s">
        <v>5594</v>
      </c>
      <c r="L9635" s="14">
        <f>AND(vyberHrace&lt;&gt;"",ISNUMBER(SEARCH(vyberHrace,$B9635)))</f>
      </c>
      <c r="M9635" s="14">
        <f>AND($I9635=MID(kododd,1,2),$J9635=MID(kododd,3,3))</f>
      </c>
    </row>
    <row r="9636">
      <c r="A9636" s="95">
        <v>46102</v>
      </c>
      <c r="B9636" s="93" t="s">
        <v>12617</v>
      </c>
      <c r="C9636" s="93" t="s">
        <v>3255</v>
      </c>
      <c r="G9636" s="95">
        <v>0</v>
      </c>
      <c r="H9636" s="93" t="s">
        <v>8976</v>
      </c>
      <c r="I9636" s="93" t="s">
        <v>23899</v>
      </c>
      <c r="J9636" s="93" t="s">
        <v>20950</v>
      </c>
      <c r="K9636" s="93" t="s">
        <v>5563</v>
      </c>
      <c r="L9636" s="14">
        <f>AND(vyberHrace&lt;&gt;"",ISNUMBER(SEARCH(vyberHrace,$B9636)))</f>
      </c>
      <c r="M9636" s="14">
        <f>AND($I9636=MID(kododd,1,2),$J9636=MID(kododd,3,3))</f>
      </c>
    </row>
    <row r="9637">
      <c r="A9637" s="95">
        <v>45606</v>
      </c>
      <c r="B9637" s="93" t="s">
        <v>12621</v>
      </c>
      <c r="C9637" s="93" t="s">
        <v>1410</v>
      </c>
      <c r="F9637" s="95">
        <v>23721529</v>
      </c>
      <c r="G9637" s="95">
        <v>0</v>
      </c>
      <c r="H9637" s="93" t="s">
        <v>8976</v>
      </c>
      <c r="I9637" s="93" t="s">
        <v>23899</v>
      </c>
      <c r="J9637" s="93" t="s">
        <v>20852</v>
      </c>
      <c r="K9637" s="93" t="s">
        <v>8994</v>
      </c>
      <c r="L9637" s="14">
        <f>AND(vyberHrace&lt;&gt;"",ISNUMBER(SEARCH(vyberHrace,$B9637)))</f>
      </c>
      <c r="M9637" s="14">
        <f>AND($I9637=MID(kododd,1,2),$J9637=MID(kododd,3,3))</f>
      </c>
    </row>
    <row r="9638">
      <c r="A9638" s="95">
        <v>45966</v>
      </c>
      <c r="B9638" s="93" t="s">
        <v>93</v>
      </c>
      <c r="C9638" s="93" t="s">
        <v>1406</v>
      </c>
      <c r="D9638" s="95">
        <v>1100</v>
      </c>
      <c r="F9638" s="95">
        <v>23721537</v>
      </c>
      <c r="G9638" s="95">
        <v>0</v>
      </c>
      <c r="H9638" s="93" t="s">
        <v>8976</v>
      </c>
      <c r="I9638" s="93" t="s">
        <v>23899</v>
      </c>
      <c r="J9638" s="93" t="s">
        <v>20852</v>
      </c>
      <c r="K9638" s="93" t="s">
        <v>8994</v>
      </c>
      <c r="L9638" s="14">
        <f>AND(vyberHrace&lt;&gt;"",ISNUMBER(SEARCH(vyberHrace,$B9638)))</f>
      </c>
      <c r="M9638" s="14">
        <f>AND($I9638=MID(kododd,1,2),$J9638=MID(kododd,3,3))</f>
      </c>
    </row>
    <row r="9639">
      <c r="A9639" s="95">
        <v>2680</v>
      </c>
      <c r="B9639" s="93" t="s">
        <v>98</v>
      </c>
      <c r="C9639" s="93" t="s">
        <v>1455</v>
      </c>
      <c r="D9639" s="95">
        <v>2003</v>
      </c>
      <c r="E9639" s="95">
        <v>2014</v>
      </c>
      <c r="F9639" s="95">
        <v>319830</v>
      </c>
      <c r="G9639" s="95">
        <v>250</v>
      </c>
      <c r="H9639" s="93" t="s">
        <v>8976</v>
      </c>
      <c r="I9639" s="93" t="s">
        <v>23899</v>
      </c>
      <c r="J9639" s="93" t="s">
        <v>20844</v>
      </c>
      <c r="K9639" s="93" t="s">
        <v>9952</v>
      </c>
      <c r="L9639" s="14">
        <f>AND(vyberHrace&lt;&gt;"",ISNUMBER(SEARCH(vyberHrace,$B9639)))</f>
      </c>
      <c r="M9639" s="14">
        <f>AND($I9639=MID(kododd,1,2),$J9639=MID(kododd,3,3))</f>
      </c>
    </row>
    <row r="9640">
      <c r="A9640" s="95">
        <v>55076</v>
      </c>
      <c r="B9640" s="93" t="s">
        <v>2950</v>
      </c>
      <c r="C9640" s="93" t="s">
        <v>1424</v>
      </c>
      <c r="G9640" s="95">
        <v>0</v>
      </c>
      <c r="H9640" s="93" t="s">
        <v>8976</v>
      </c>
      <c r="I9640" s="93" t="s">
        <v>23899</v>
      </c>
      <c r="J9640" s="93" t="s">
        <v>20950</v>
      </c>
      <c r="K9640" s="93" t="s">
        <v>5563</v>
      </c>
      <c r="L9640" s="14">
        <f>AND(vyberHrace&lt;&gt;"",ISNUMBER(SEARCH(vyberHrace,$B9640)))</f>
      </c>
      <c r="M9640" s="14">
        <f>AND($I9640=MID(kododd,1,2),$J9640=MID(kododd,3,3))</f>
      </c>
    </row>
    <row r="9641">
      <c r="A9641" s="95">
        <v>59190</v>
      </c>
      <c r="B9641" s="93" t="s">
        <v>25622</v>
      </c>
      <c r="C9641" s="93" t="s">
        <v>1402</v>
      </c>
      <c r="G9641" s="95">
        <v>0</v>
      </c>
      <c r="H9641" s="93" t="s">
        <v>8976</v>
      </c>
      <c r="I9641" s="93" t="s">
        <v>23899</v>
      </c>
      <c r="J9641" s="93" t="s">
        <v>20914</v>
      </c>
      <c r="K9641" s="93" t="s">
        <v>172</v>
      </c>
      <c r="L9641" s="14">
        <f>AND(vyberHrace&lt;&gt;"",ISNUMBER(SEARCH(vyberHrace,$B9641)))</f>
      </c>
      <c r="M9641" s="14">
        <f>AND($I9641=MID(kododd,1,2),$J9641=MID(kododd,3,3))</f>
      </c>
    </row>
    <row r="9642">
      <c r="A9642" s="95">
        <v>36403</v>
      </c>
      <c r="B9642" s="93" t="s">
        <v>118</v>
      </c>
      <c r="C9642" s="93" t="s">
        <v>1399</v>
      </c>
      <c r="D9642" s="95">
        <v>1769</v>
      </c>
      <c r="E9642" s="95">
        <v>1860</v>
      </c>
      <c r="F9642" s="95">
        <v>385638</v>
      </c>
      <c r="G9642" s="95">
        <v>0</v>
      </c>
      <c r="H9642" s="93" t="s">
        <v>8976</v>
      </c>
      <c r="I9642" s="93" t="s">
        <v>23899</v>
      </c>
      <c r="J9642" s="93" t="s">
        <v>20852</v>
      </c>
      <c r="K9642" s="93" t="s">
        <v>8994</v>
      </c>
      <c r="L9642" s="14">
        <f>AND(vyberHrace&lt;&gt;"",ISNUMBER(SEARCH(vyberHrace,$B9642)))</f>
      </c>
      <c r="M9642" s="14">
        <f>AND($I9642=MID(kododd,1,2),$J9642=MID(kododd,3,3))</f>
      </c>
    </row>
    <row r="9643">
      <c r="A9643" s="95">
        <v>61393</v>
      </c>
      <c r="B9643" s="93" t="s">
        <v>27586</v>
      </c>
      <c r="C9643" s="93" t="s">
        <v>1450</v>
      </c>
      <c r="D9643" s="95">
        <v>1135</v>
      </c>
      <c r="F9643" s="95">
        <v>23796260</v>
      </c>
      <c r="G9643" s="95">
        <v>250</v>
      </c>
      <c r="H9643" s="93" t="s">
        <v>8976</v>
      </c>
      <c r="I9643" s="93" t="s">
        <v>23899</v>
      </c>
      <c r="J9643" s="93" t="s">
        <v>20844</v>
      </c>
      <c r="K9643" s="93" t="s">
        <v>9952</v>
      </c>
      <c r="L9643" s="14">
        <f>AND(vyberHrace&lt;&gt;"",ISNUMBER(SEARCH(vyberHrace,$B9643)))</f>
      </c>
      <c r="M9643" s="14">
        <f>AND($I9643=MID(kododd,1,2),$J9643=MID(kododd,3,3))</f>
      </c>
    </row>
    <row r="9644">
      <c r="A9644" s="95">
        <v>54714</v>
      </c>
      <c r="B9644" s="93" t="s">
        <v>2968</v>
      </c>
      <c r="C9644" s="93" t="s">
        <v>1412</v>
      </c>
      <c r="F9644" s="95">
        <v>23751568</v>
      </c>
      <c r="G9644" s="95">
        <v>250</v>
      </c>
      <c r="H9644" s="93" t="s">
        <v>8976</v>
      </c>
      <c r="I9644" s="93" t="s">
        <v>23899</v>
      </c>
      <c r="J9644" s="93" t="s">
        <v>20942</v>
      </c>
      <c r="K9644" s="93" t="s">
        <v>5598</v>
      </c>
      <c r="L9644" s="14">
        <f>AND(vyberHrace&lt;&gt;"",ISNUMBER(SEARCH(vyberHrace,$B9644)))</f>
      </c>
      <c r="M9644" s="14">
        <f>AND($I9644=MID(kododd,1,2),$J9644=MID(kododd,3,3))</f>
      </c>
    </row>
    <row r="9645">
      <c r="A9645" s="95">
        <v>32224</v>
      </c>
      <c r="B9645" s="93" t="s">
        <v>6481</v>
      </c>
      <c r="C9645" s="93" t="s">
        <v>1398</v>
      </c>
      <c r="G9645" s="95">
        <v>0</v>
      </c>
      <c r="H9645" s="93" t="s">
        <v>8976</v>
      </c>
      <c r="I9645" s="93" t="s">
        <v>23899</v>
      </c>
      <c r="J9645" s="93" t="s">
        <v>20852</v>
      </c>
      <c r="K9645" s="93" t="s">
        <v>8994</v>
      </c>
      <c r="L9645" s="14">
        <f>AND(vyberHrace&lt;&gt;"",ISNUMBER(SEARCH(vyberHrace,$B9645)))</f>
      </c>
      <c r="M9645" s="14">
        <f>AND($I9645=MID(kododd,1,2),$J9645=MID(kododd,3,3))</f>
      </c>
    </row>
    <row r="9646">
      <c r="A9646" s="95">
        <v>1036</v>
      </c>
      <c r="B9646" s="93" t="s">
        <v>6495</v>
      </c>
      <c r="C9646" s="93" t="s">
        <v>1451</v>
      </c>
      <c r="D9646" s="95">
        <v>1937</v>
      </c>
      <c r="E9646" s="95">
        <v>1929</v>
      </c>
      <c r="F9646" s="95">
        <v>321770</v>
      </c>
      <c r="G9646" s="95">
        <v>250</v>
      </c>
      <c r="H9646" s="93" t="s">
        <v>8976</v>
      </c>
      <c r="I9646" s="93" t="s">
        <v>23899</v>
      </c>
      <c r="J9646" s="93" t="s">
        <v>20844</v>
      </c>
      <c r="K9646" s="93" t="s">
        <v>9952</v>
      </c>
      <c r="L9646" s="14">
        <f>AND(vyberHrace&lt;&gt;"",ISNUMBER(SEARCH(vyberHrace,$B9646)))</f>
      </c>
      <c r="M9646" s="14">
        <f>AND($I9646=MID(kododd,1,2),$J9646=MID(kododd,3,3))</f>
      </c>
    </row>
    <row r="9647">
      <c r="A9647" s="95">
        <v>37788</v>
      </c>
      <c r="B9647" s="93" t="s">
        <v>6496</v>
      </c>
      <c r="C9647" s="93" t="s">
        <v>1438</v>
      </c>
      <c r="D9647" s="95">
        <v>1592</v>
      </c>
      <c r="E9647" s="95">
        <v>1749</v>
      </c>
      <c r="F9647" s="95">
        <v>395552</v>
      </c>
      <c r="G9647" s="95">
        <v>0</v>
      </c>
      <c r="H9647" s="93" t="s">
        <v>8976</v>
      </c>
      <c r="I9647" s="93" t="s">
        <v>23899</v>
      </c>
      <c r="J9647" s="93" t="s">
        <v>20844</v>
      </c>
      <c r="K9647" s="93" t="s">
        <v>9952</v>
      </c>
      <c r="L9647" s="14">
        <f>AND(vyberHrace&lt;&gt;"",ISNUMBER(SEARCH(vyberHrace,$B9647)))</f>
      </c>
      <c r="M9647" s="14">
        <f>AND($I9647=MID(kododd,1,2),$J9647=MID(kododd,3,3))</f>
      </c>
    </row>
    <row r="9648">
      <c r="A9648" s="95">
        <v>9661</v>
      </c>
      <c r="B9648" s="93" t="s">
        <v>6497</v>
      </c>
      <c r="C9648" s="93" t="s">
        <v>1453</v>
      </c>
      <c r="D9648" s="95">
        <v>1960</v>
      </c>
      <c r="E9648" s="95">
        <v>1993</v>
      </c>
      <c r="F9648" s="95">
        <v>304212</v>
      </c>
      <c r="G9648" s="95">
        <v>250</v>
      </c>
      <c r="H9648" s="93" t="s">
        <v>8976</v>
      </c>
      <c r="I9648" s="93" t="s">
        <v>23899</v>
      </c>
      <c r="J9648" s="93" t="s">
        <v>20844</v>
      </c>
      <c r="K9648" s="93" t="s">
        <v>9952</v>
      </c>
      <c r="L9648" s="14">
        <f>AND(vyberHrace&lt;&gt;"",ISNUMBER(SEARCH(vyberHrace,$B9648)))</f>
      </c>
      <c r="M9648" s="14">
        <f>AND($I9648=MID(kododd,1,2),$J9648=MID(kododd,3,3))</f>
      </c>
    </row>
    <row r="9649">
      <c r="A9649" s="95">
        <v>56441</v>
      </c>
      <c r="B9649" s="93" t="s">
        <v>22189</v>
      </c>
      <c r="C9649" s="93" t="s">
        <v>1424</v>
      </c>
      <c r="G9649" s="95">
        <v>250</v>
      </c>
      <c r="H9649" s="93" t="s">
        <v>8976</v>
      </c>
      <c r="I9649" s="93" t="s">
        <v>23899</v>
      </c>
      <c r="J9649" s="93" t="s">
        <v>20844</v>
      </c>
      <c r="K9649" s="93" t="s">
        <v>9952</v>
      </c>
      <c r="L9649" s="14">
        <f>AND(vyberHrace&lt;&gt;"",ISNUMBER(SEARCH(vyberHrace,$B9649)))</f>
      </c>
      <c r="M9649" s="14">
        <f>AND($I9649=MID(kododd,1,2),$J9649=MID(kododd,3,3))</f>
      </c>
    </row>
    <row r="9650">
      <c r="A9650" s="95">
        <v>1440</v>
      </c>
      <c r="B9650" s="93" t="s">
        <v>6498</v>
      </c>
      <c r="C9650" s="93" t="s">
        <v>1441</v>
      </c>
      <c r="D9650" s="95">
        <v>2059</v>
      </c>
      <c r="E9650" s="95">
        <v>2056</v>
      </c>
      <c r="F9650" s="95">
        <v>321265</v>
      </c>
      <c r="G9650" s="95">
        <v>250</v>
      </c>
      <c r="H9650" s="93" t="s">
        <v>8976</v>
      </c>
      <c r="I9650" s="93" t="s">
        <v>23899</v>
      </c>
      <c r="J9650" s="93" t="s">
        <v>20844</v>
      </c>
      <c r="K9650" s="93" t="s">
        <v>9952</v>
      </c>
      <c r="L9650" s="14">
        <f>AND(vyberHrace&lt;&gt;"",ISNUMBER(SEARCH(vyberHrace,$B9650)))</f>
      </c>
      <c r="M9650" s="14">
        <f>AND($I9650=MID(kododd,1,2),$J9650=MID(kododd,3,3))</f>
      </c>
    </row>
    <row r="9651">
      <c r="A9651" s="95">
        <v>52404</v>
      </c>
      <c r="B9651" s="93" t="s">
        <v>1592</v>
      </c>
      <c r="C9651" s="93" t="s">
        <v>1465</v>
      </c>
      <c r="F9651" s="95">
        <v>23740680</v>
      </c>
      <c r="G9651" s="95">
        <v>0</v>
      </c>
      <c r="H9651" s="93" t="s">
        <v>8976</v>
      </c>
      <c r="I9651" s="93" t="s">
        <v>23899</v>
      </c>
      <c r="J9651" s="93" t="s">
        <v>20927</v>
      </c>
      <c r="K9651" s="93" t="s">
        <v>1591</v>
      </c>
      <c r="L9651" s="14">
        <f>AND(vyberHrace&lt;&gt;"",ISNUMBER(SEARCH(vyberHrace,$B9651)))</f>
      </c>
      <c r="M9651" s="14">
        <f>AND($I9651=MID(kododd,1,2),$J9651=MID(kododd,3,3))</f>
      </c>
    </row>
    <row r="9652">
      <c r="A9652" s="95">
        <v>33188</v>
      </c>
      <c r="B9652" s="93" t="s">
        <v>6180</v>
      </c>
      <c r="C9652" s="93" t="s">
        <v>1457</v>
      </c>
      <c r="D9652" s="95">
        <v>1617</v>
      </c>
      <c r="F9652" s="95">
        <v>351903</v>
      </c>
      <c r="G9652" s="95">
        <v>0</v>
      </c>
      <c r="H9652" s="93" t="s">
        <v>8976</v>
      </c>
      <c r="I9652" s="93" t="s">
        <v>23899</v>
      </c>
      <c r="J9652" s="93" t="s">
        <v>20843</v>
      </c>
      <c r="K9652" s="93" t="s">
        <v>5594</v>
      </c>
      <c r="L9652" s="14">
        <f>AND(vyberHrace&lt;&gt;"",ISNUMBER(SEARCH(vyberHrace,$B9652)))</f>
      </c>
      <c r="M9652" s="14">
        <f>AND($I9652=MID(kododd,1,2),$J9652=MID(kododd,3,3))</f>
      </c>
    </row>
    <row r="9653">
      <c r="A9653" s="95">
        <v>61906</v>
      </c>
      <c r="B9653" s="93" t="s">
        <v>28118</v>
      </c>
      <c r="C9653" s="93" t="s">
        <v>1409</v>
      </c>
      <c r="D9653" s="95">
        <v>1173</v>
      </c>
      <c r="F9653" s="95">
        <v>23797622</v>
      </c>
      <c r="G9653" s="95">
        <v>250</v>
      </c>
      <c r="H9653" s="93" t="s">
        <v>8976</v>
      </c>
      <c r="I9653" s="93" t="s">
        <v>23899</v>
      </c>
      <c r="J9653" s="93" t="s">
        <v>21008</v>
      </c>
      <c r="K9653" s="93" t="s">
        <v>1498</v>
      </c>
      <c r="L9653" s="14">
        <f>AND(vyberHrace&lt;&gt;"",ISNUMBER(SEARCH(vyberHrace,$B9653)))</f>
      </c>
      <c r="M9653" s="14">
        <f>AND($I9653=MID(kododd,1,2),$J9653=MID(kododd,3,3))</f>
      </c>
    </row>
    <row r="9654">
      <c r="A9654" s="95">
        <v>411</v>
      </c>
      <c r="B9654" s="93" t="s">
        <v>6196</v>
      </c>
      <c r="C9654" s="93" t="s">
        <v>1466</v>
      </c>
      <c r="D9654" s="95">
        <v>1794</v>
      </c>
      <c r="E9654" s="95">
        <v>1854</v>
      </c>
      <c r="F9654" s="95">
        <v>305723</v>
      </c>
      <c r="G9654" s="95">
        <v>250</v>
      </c>
      <c r="H9654" s="93" t="s">
        <v>8976</v>
      </c>
      <c r="I9654" s="93" t="s">
        <v>23899</v>
      </c>
      <c r="J9654" s="93" t="s">
        <v>20891</v>
      </c>
      <c r="K9654" s="93" t="s">
        <v>2017</v>
      </c>
      <c r="L9654" s="14">
        <f>AND(vyberHrace&lt;&gt;"",ISNUMBER(SEARCH(vyberHrace,$B9654)))</f>
      </c>
      <c r="M9654" s="14">
        <f>AND($I9654=MID(kododd,1,2),$J9654=MID(kododd,3,3))</f>
      </c>
    </row>
    <row r="9655">
      <c r="A9655" s="95">
        <v>673</v>
      </c>
      <c r="B9655" s="93" t="s">
        <v>214</v>
      </c>
      <c r="C9655" s="93" t="s">
        <v>1462</v>
      </c>
      <c r="D9655" s="95">
        <v>2074</v>
      </c>
      <c r="E9655" s="95">
        <v>2052</v>
      </c>
      <c r="F9655" s="95">
        <v>307653</v>
      </c>
      <c r="G9655" s="95">
        <v>250</v>
      </c>
      <c r="H9655" s="93" t="s">
        <v>8976</v>
      </c>
      <c r="I9655" s="93" t="s">
        <v>23899</v>
      </c>
      <c r="J9655" s="93" t="s">
        <v>20852</v>
      </c>
      <c r="K9655" s="93" t="s">
        <v>8994</v>
      </c>
      <c r="L9655" s="14">
        <f>AND(vyberHrace&lt;&gt;"",ISNUMBER(SEARCH(vyberHrace,$B9655)))</f>
      </c>
      <c r="M9655" s="14">
        <f>AND($I9655=MID(kododd,1,2),$J9655=MID(kododd,3,3))</f>
      </c>
    </row>
    <row r="9656">
      <c r="A9656" s="95">
        <v>15143</v>
      </c>
      <c r="B9656" s="93" t="s">
        <v>217</v>
      </c>
      <c r="C9656" s="93" t="s">
        <v>1429</v>
      </c>
      <c r="D9656" s="95">
        <v>1513</v>
      </c>
      <c r="E9656" s="95">
        <v>1705</v>
      </c>
      <c r="F9656" s="95">
        <v>362468</v>
      </c>
      <c r="G9656" s="95">
        <v>250</v>
      </c>
      <c r="H9656" s="93" t="s">
        <v>8976</v>
      </c>
      <c r="I9656" s="93" t="s">
        <v>23899</v>
      </c>
      <c r="J9656" s="93" t="s">
        <v>20849</v>
      </c>
      <c r="K9656" s="93" t="s">
        <v>1593</v>
      </c>
      <c r="L9656" s="14">
        <f>AND(vyberHrace&lt;&gt;"",ISNUMBER(SEARCH(vyberHrace,$B9656)))</f>
      </c>
      <c r="M9656" s="14">
        <f>AND($I9656=MID(kododd,1,2),$J9656=MID(kododd,3,3))</f>
      </c>
    </row>
    <row r="9657">
      <c r="A9657" s="95">
        <v>14584</v>
      </c>
      <c r="B9657" s="93" t="s">
        <v>12161</v>
      </c>
      <c r="C9657" s="93" t="s">
        <v>1442</v>
      </c>
      <c r="D9657" s="95">
        <v>1485</v>
      </c>
      <c r="E9657" s="95">
        <v>1648</v>
      </c>
      <c r="F9657" s="95">
        <v>352225</v>
      </c>
      <c r="G9657" s="95">
        <v>250</v>
      </c>
      <c r="H9657" s="93" t="s">
        <v>8976</v>
      </c>
      <c r="I9657" s="93" t="s">
        <v>23899</v>
      </c>
      <c r="J9657" s="93" t="s">
        <v>20851</v>
      </c>
      <c r="K9657" s="93" t="s">
        <v>21353</v>
      </c>
      <c r="L9657" s="14">
        <f>AND(vyberHrace&lt;&gt;"",ISNUMBER(SEARCH(vyberHrace,$B9657)))</f>
      </c>
      <c r="M9657" s="14">
        <f>AND($I9657=MID(kododd,1,2),$J9657=MID(kododd,3,3))</f>
      </c>
    </row>
    <row r="9658">
      <c r="A9658" s="95">
        <v>31491</v>
      </c>
      <c r="B9658" s="93" t="s">
        <v>10123</v>
      </c>
      <c r="C9658" s="93" t="s">
        <v>1449</v>
      </c>
      <c r="D9658" s="95">
        <v>1607</v>
      </c>
      <c r="F9658" s="95">
        <v>352233</v>
      </c>
      <c r="G9658" s="95">
        <v>0</v>
      </c>
      <c r="H9658" s="93" t="s">
        <v>8976</v>
      </c>
      <c r="I9658" s="93" t="s">
        <v>23899</v>
      </c>
      <c r="J9658" s="93" t="s">
        <v>20851</v>
      </c>
      <c r="K9658" s="93" t="s">
        <v>21353</v>
      </c>
      <c r="L9658" s="14">
        <f>AND(vyberHrace&lt;&gt;"",ISNUMBER(SEARCH(vyberHrace,$B9658)))</f>
      </c>
      <c r="M9658" s="14">
        <f>AND($I9658=MID(kododd,1,2),$J9658=MID(kododd,3,3))</f>
      </c>
    </row>
    <row r="9659">
      <c r="A9659" s="95">
        <v>682</v>
      </c>
      <c r="B9659" s="93" t="s">
        <v>10124</v>
      </c>
      <c r="C9659" s="93" t="s">
        <v>1432</v>
      </c>
      <c r="D9659" s="95">
        <v>1961</v>
      </c>
      <c r="E9659" s="95">
        <v>2000</v>
      </c>
      <c r="F9659" s="95">
        <v>307980</v>
      </c>
      <c r="G9659" s="95">
        <v>250</v>
      </c>
      <c r="H9659" s="93" t="s">
        <v>8976</v>
      </c>
      <c r="I9659" s="93" t="s">
        <v>23899</v>
      </c>
      <c r="J9659" s="93" t="s">
        <v>20852</v>
      </c>
      <c r="K9659" s="93" t="s">
        <v>8994</v>
      </c>
      <c r="L9659" s="14">
        <f>AND(vyberHrace&lt;&gt;"",ISNUMBER(SEARCH(vyberHrace,$B9659)))</f>
      </c>
      <c r="M9659" s="14">
        <f>AND($I9659=MID(kododd,1,2),$J9659=MID(kododd,3,3))</f>
      </c>
    </row>
    <row r="9660">
      <c r="A9660" s="95">
        <v>6098</v>
      </c>
      <c r="B9660" s="93" t="s">
        <v>10129</v>
      </c>
      <c r="C9660" s="93" t="s">
        <v>1471</v>
      </c>
      <c r="D9660" s="95">
        <v>1339</v>
      </c>
      <c r="E9660" s="95">
        <v>1580</v>
      </c>
      <c r="F9660" s="95">
        <v>351911</v>
      </c>
      <c r="G9660" s="95">
        <v>250</v>
      </c>
      <c r="H9660" s="93" t="s">
        <v>8976</v>
      </c>
      <c r="I9660" s="93" t="s">
        <v>23899</v>
      </c>
      <c r="J9660" s="93" t="s">
        <v>20958</v>
      </c>
      <c r="K9660" s="93" t="s">
        <v>11252</v>
      </c>
      <c r="L9660" s="14">
        <f>AND(vyberHrace&lt;&gt;"",ISNUMBER(SEARCH(vyberHrace,$B9660)))</f>
      </c>
      <c r="M9660" s="14">
        <f>AND($I9660=MID(kododd,1,2),$J9660=MID(kododd,3,3))</f>
      </c>
    </row>
    <row r="9661">
      <c r="A9661" s="95">
        <v>18008</v>
      </c>
      <c r="B9661" s="93" t="s">
        <v>23967</v>
      </c>
      <c r="C9661" s="93" t="s">
        <v>1431</v>
      </c>
      <c r="D9661" s="95">
        <v>2062</v>
      </c>
      <c r="E9661" s="95">
        <v>2082</v>
      </c>
      <c r="F9661" s="95">
        <v>321613</v>
      </c>
      <c r="G9661" s="95">
        <v>250</v>
      </c>
      <c r="H9661" s="93" t="s">
        <v>8976</v>
      </c>
      <c r="I9661" s="93" t="s">
        <v>23899</v>
      </c>
      <c r="J9661" s="93" t="s">
        <v>20872</v>
      </c>
      <c r="K9661" s="93" t="s">
        <v>8989</v>
      </c>
      <c r="L9661" s="14">
        <f>AND(vyberHrace&lt;&gt;"",ISNUMBER(SEARCH(vyberHrace,$B9661)))</f>
      </c>
      <c r="M9661" s="14">
        <f>AND($I9661=MID(kododd,1,2),$J9661=MID(kododd,3,3))</f>
      </c>
    </row>
    <row r="9662">
      <c r="A9662" s="95">
        <v>26281</v>
      </c>
      <c r="B9662" s="93" t="s">
        <v>7353</v>
      </c>
      <c r="C9662" s="93" t="s">
        <v>1404</v>
      </c>
      <c r="G9662" s="95">
        <v>0</v>
      </c>
      <c r="H9662" s="93" t="s">
        <v>8976</v>
      </c>
      <c r="I9662" s="93" t="s">
        <v>23899</v>
      </c>
      <c r="J9662" s="93" t="s">
        <v>20914</v>
      </c>
      <c r="K9662" s="93" t="s">
        <v>172</v>
      </c>
      <c r="L9662" s="14">
        <f>AND(vyberHrace&lt;&gt;"",ISNUMBER(SEARCH(vyberHrace,$B9662)))</f>
      </c>
      <c r="M9662" s="14">
        <f>AND($I9662=MID(kododd,1,2),$J9662=MID(kododd,3,3))</f>
      </c>
    </row>
    <row r="9663">
      <c r="A9663" s="95">
        <v>5078</v>
      </c>
      <c r="B9663" s="93" t="s">
        <v>15590</v>
      </c>
      <c r="C9663" s="93" t="s">
        <v>1437</v>
      </c>
      <c r="D9663" s="95">
        <v>1779</v>
      </c>
      <c r="G9663" s="95">
        <v>0</v>
      </c>
      <c r="H9663" s="93" t="s">
        <v>8976</v>
      </c>
      <c r="I9663" s="93" t="s">
        <v>23899</v>
      </c>
      <c r="J9663" s="93" t="s">
        <v>20852</v>
      </c>
      <c r="K9663" s="93" t="s">
        <v>8994</v>
      </c>
      <c r="L9663" s="14">
        <f>AND(vyberHrace&lt;&gt;"",ISNUMBER(SEARCH(vyberHrace,$B9663)))</f>
      </c>
      <c r="M9663" s="14">
        <f>AND($I9663=MID(kododd,1,2),$J9663=MID(kododd,3,3))</f>
      </c>
    </row>
    <row r="9664">
      <c r="A9664" s="95">
        <v>35064</v>
      </c>
      <c r="B9664" s="93" t="s">
        <v>15592</v>
      </c>
      <c r="C9664" s="93" t="s">
        <v>1409</v>
      </c>
      <c r="G9664" s="95">
        <v>0</v>
      </c>
      <c r="H9664" s="93" t="s">
        <v>8976</v>
      </c>
      <c r="I9664" s="93" t="s">
        <v>23899</v>
      </c>
      <c r="J9664" s="93" t="s">
        <v>20852</v>
      </c>
      <c r="K9664" s="93" t="s">
        <v>8994</v>
      </c>
      <c r="L9664" s="14">
        <f>AND(vyberHrace&lt;&gt;"",ISNUMBER(SEARCH(vyberHrace,$B9664)))</f>
      </c>
      <c r="M9664" s="14">
        <f>AND($I9664=MID(kododd,1,2),$J9664=MID(kododd,3,3))</f>
      </c>
    </row>
    <row r="9665">
      <c r="A9665" s="95">
        <v>35050</v>
      </c>
      <c r="B9665" s="93" t="s">
        <v>15593</v>
      </c>
      <c r="C9665" s="93" t="s">
        <v>1444</v>
      </c>
      <c r="G9665" s="95">
        <v>0</v>
      </c>
      <c r="H9665" s="93" t="s">
        <v>8976</v>
      </c>
      <c r="I9665" s="93" t="s">
        <v>23899</v>
      </c>
      <c r="J9665" s="93" t="s">
        <v>20852</v>
      </c>
      <c r="K9665" s="93" t="s">
        <v>8994</v>
      </c>
      <c r="L9665" s="14">
        <f>AND(vyberHrace&lt;&gt;"",ISNUMBER(SEARCH(vyberHrace,$B9665)))</f>
      </c>
      <c r="M9665" s="14">
        <f>AND($I9665=MID(kododd,1,2),$J9665=MID(kododd,3,3))</f>
      </c>
    </row>
    <row r="9666">
      <c r="A9666" s="95">
        <v>47389</v>
      </c>
      <c r="B9666" s="93" t="s">
        <v>7413</v>
      </c>
      <c r="C9666" s="93" t="s">
        <v>3255</v>
      </c>
      <c r="D9666" s="95">
        <v>1456</v>
      </c>
      <c r="E9666" s="95">
        <v>1636</v>
      </c>
      <c r="F9666" s="95">
        <v>23742402</v>
      </c>
      <c r="G9666" s="95">
        <v>250</v>
      </c>
      <c r="H9666" s="93" t="s">
        <v>8976</v>
      </c>
      <c r="I9666" s="93" t="s">
        <v>23899</v>
      </c>
      <c r="J9666" s="93" t="s">
        <v>20907</v>
      </c>
      <c r="K9666" s="93" t="s">
        <v>4887</v>
      </c>
      <c r="L9666" s="14">
        <f>AND(vyberHrace&lt;&gt;"",ISNUMBER(SEARCH(vyberHrace,$B9666)))</f>
      </c>
      <c r="M9666" s="14">
        <f>AND($I9666=MID(kododd,1,2),$J9666=MID(kododd,3,3))</f>
      </c>
    </row>
    <row r="9667">
      <c r="A9667" s="95">
        <v>58076</v>
      </c>
      <c r="B9667" s="93" t="s">
        <v>24604</v>
      </c>
      <c r="C9667" s="93" t="s">
        <v>1422</v>
      </c>
      <c r="G9667" s="95">
        <v>250</v>
      </c>
      <c r="H9667" s="93" t="s">
        <v>8976</v>
      </c>
      <c r="I9667" s="93" t="s">
        <v>23899</v>
      </c>
      <c r="J9667" s="93" t="s">
        <v>20843</v>
      </c>
      <c r="K9667" s="93" t="s">
        <v>5594</v>
      </c>
      <c r="L9667" s="14">
        <f>AND(vyberHrace&lt;&gt;"",ISNUMBER(SEARCH(vyberHrace,$B9667)))</f>
      </c>
      <c r="M9667" s="14">
        <f>AND($I9667=MID(kododd,1,2),$J9667=MID(kododd,3,3))</f>
      </c>
    </row>
    <row r="9668">
      <c r="A9668" s="95">
        <v>53324</v>
      </c>
      <c r="B9668" s="93" t="s">
        <v>17527</v>
      </c>
      <c r="C9668" s="93" t="s">
        <v>1416</v>
      </c>
      <c r="G9668" s="95">
        <v>0</v>
      </c>
      <c r="H9668" s="93" t="s">
        <v>8976</v>
      </c>
      <c r="I9668" s="93" t="s">
        <v>23899</v>
      </c>
      <c r="J9668" s="93" t="s">
        <v>20852</v>
      </c>
      <c r="K9668" s="93" t="s">
        <v>8994</v>
      </c>
      <c r="L9668" s="14">
        <f>AND(vyberHrace&lt;&gt;"",ISNUMBER(SEARCH(vyberHrace,$B9668)))</f>
      </c>
      <c r="M9668" s="14">
        <f>AND($I9668=MID(kododd,1,2),$J9668=MID(kododd,3,3))</f>
      </c>
    </row>
    <row r="9669">
      <c r="A9669" s="95">
        <v>39849</v>
      </c>
      <c r="B9669" s="93" t="s">
        <v>12467</v>
      </c>
      <c r="C9669" s="93" t="s">
        <v>1454</v>
      </c>
      <c r="D9669" s="95">
        <v>1253</v>
      </c>
      <c r="F9669" s="95">
        <v>381292</v>
      </c>
      <c r="G9669" s="95">
        <v>0</v>
      </c>
      <c r="H9669" s="93" t="s">
        <v>8976</v>
      </c>
      <c r="I9669" s="93" t="s">
        <v>23899</v>
      </c>
      <c r="J9669" s="93" t="s">
        <v>20927</v>
      </c>
      <c r="K9669" s="93" t="s">
        <v>1591</v>
      </c>
      <c r="L9669" s="14">
        <f>AND(vyberHrace&lt;&gt;"",ISNUMBER(SEARCH(vyberHrace,$B9669)))</f>
      </c>
      <c r="M9669" s="14">
        <f>AND($I9669=MID(kododd,1,2),$J9669=MID(kododd,3,3))</f>
      </c>
    </row>
    <row r="9670">
      <c r="A9670" s="95">
        <v>49812</v>
      </c>
      <c r="B9670" s="93" t="s">
        <v>12474</v>
      </c>
      <c r="C9670" s="93" t="s">
        <v>1433</v>
      </c>
      <c r="F9670" s="95">
        <v>23728418</v>
      </c>
      <c r="G9670" s="95">
        <v>250</v>
      </c>
      <c r="H9670" s="93" t="s">
        <v>8976</v>
      </c>
      <c r="I9670" s="93" t="s">
        <v>23899</v>
      </c>
      <c r="J9670" s="93" t="s">
        <v>20875</v>
      </c>
      <c r="K9670" s="93" t="s">
        <v>11238</v>
      </c>
      <c r="L9670" s="14">
        <f>AND(vyberHrace&lt;&gt;"",ISNUMBER(SEARCH(vyberHrace,$B9670)))</f>
      </c>
      <c r="M9670" s="14">
        <f>AND($I9670=MID(kododd,1,2),$J9670=MID(kododd,3,3))</f>
      </c>
    </row>
    <row r="9671">
      <c r="A9671" s="95">
        <v>45605</v>
      </c>
      <c r="B9671" s="93" t="s">
        <v>12476</v>
      </c>
      <c r="C9671" s="93" t="s">
        <v>1419</v>
      </c>
      <c r="G9671" s="95">
        <v>0</v>
      </c>
      <c r="H9671" s="93" t="s">
        <v>8976</v>
      </c>
      <c r="I9671" s="93" t="s">
        <v>23899</v>
      </c>
      <c r="J9671" s="93" t="s">
        <v>20852</v>
      </c>
      <c r="K9671" s="93" t="s">
        <v>8994</v>
      </c>
      <c r="L9671" s="14">
        <f>AND(vyberHrace&lt;&gt;"",ISNUMBER(SEARCH(vyberHrace,$B9671)))</f>
      </c>
      <c r="M9671" s="14">
        <f>AND($I9671=MID(kododd,1,2),$J9671=MID(kododd,3,3))</f>
      </c>
    </row>
    <row r="9672">
      <c r="A9672" s="95">
        <v>45957</v>
      </c>
      <c r="B9672" s="93" t="s">
        <v>10205</v>
      </c>
      <c r="C9672" s="93" t="s">
        <v>1444</v>
      </c>
      <c r="D9672" s="95">
        <v>1563</v>
      </c>
      <c r="E9672" s="95">
        <v>1733</v>
      </c>
      <c r="F9672" s="95">
        <v>23713399</v>
      </c>
      <c r="G9672" s="95">
        <v>0</v>
      </c>
      <c r="H9672" s="93" t="s">
        <v>8976</v>
      </c>
      <c r="I9672" s="93" t="s">
        <v>23899</v>
      </c>
      <c r="J9672" s="93" t="s">
        <v>20844</v>
      </c>
      <c r="K9672" s="93" t="s">
        <v>9952</v>
      </c>
      <c r="L9672" s="14">
        <f>AND(vyberHrace&lt;&gt;"",ISNUMBER(SEARCH(vyberHrace,$B9672)))</f>
      </c>
      <c r="M9672" s="14">
        <f>AND($I9672=MID(kododd,1,2),$J9672=MID(kododd,3,3))</f>
      </c>
    </row>
    <row r="9673">
      <c r="A9673" s="95">
        <v>316</v>
      </c>
      <c r="B9673" s="93" t="s">
        <v>10212</v>
      </c>
      <c r="C9673" s="93" t="s">
        <v>1471</v>
      </c>
      <c r="D9673" s="95">
        <v>2036</v>
      </c>
      <c r="E9673" s="95">
        <v>2066</v>
      </c>
      <c r="F9673" s="95">
        <v>309303</v>
      </c>
      <c r="G9673" s="95">
        <v>250</v>
      </c>
      <c r="H9673" s="93" t="s">
        <v>8976</v>
      </c>
      <c r="I9673" s="93" t="s">
        <v>23899</v>
      </c>
      <c r="J9673" s="93" t="s">
        <v>20843</v>
      </c>
      <c r="K9673" s="93" t="s">
        <v>5594</v>
      </c>
      <c r="L9673" s="14">
        <f>AND(vyberHrace&lt;&gt;"",ISNUMBER(SEARCH(vyberHrace,$B9673)))</f>
      </c>
      <c r="M9673" s="14">
        <f>AND($I9673=MID(kododd,1,2),$J9673=MID(kododd,3,3))</f>
      </c>
    </row>
    <row r="9674">
      <c r="A9674" s="95">
        <v>45611</v>
      </c>
      <c r="B9674" s="93" t="s">
        <v>10221</v>
      </c>
      <c r="C9674" s="93" t="s">
        <v>1402</v>
      </c>
      <c r="G9674" s="95">
        <v>0</v>
      </c>
      <c r="H9674" s="93" t="s">
        <v>8976</v>
      </c>
      <c r="I9674" s="93" t="s">
        <v>23899</v>
      </c>
      <c r="J9674" s="93" t="s">
        <v>20852</v>
      </c>
      <c r="K9674" s="93" t="s">
        <v>8994</v>
      </c>
      <c r="L9674" s="14">
        <f>AND(vyberHrace&lt;&gt;"",ISNUMBER(SEARCH(vyberHrace,$B9674)))</f>
      </c>
      <c r="M9674" s="14">
        <f>AND($I9674=MID(kododd,1,2),$J9674=MID(kododd,3,3))</f>
      </c>
    </row>
    <row r="9675">
      <c r="A9675" s="95">
        <v>63493</v>
      </c>
      <c r="B9675" s="93" t="s">
        <v>29055</v>
      </c>
      <c r="C9675" s="93" t="s">
        <v>1417</v>
      </c>
      <c r="F9675" s="95">
        <v>23792388</v>
      </c>
      <c r="G9675" s="95">
        <v>250</v>
      </c>
      <c r="H9675" s="93" t="s">
        <v>8976</v>
      </c>
      <c r="I9675" s="93" t="s">
        <v>23899</v>
      </c>
      <c r="J9675" s="93" t="s">
        <v>20846</v>
      </c>
      <c r="K9675" s="93" t="s">
        <v>8981</v>
      </c>
      <c r="L9675" s="14">
        <f>AND(vyberHrace&lt;&gt;"",ISNUMBER(SEARCH(vyberHrace,$B9675)))</f>
      </c>
      <c r="M9675" s="14">
        <f>AND($I9675=MID(kododd,1,2),$J9675=MID(kododd,3,3))</f>
      </c>
    </row>
    <row r="9676">
      <c r="A9676" s="95">
        <v>39871</v>
      </c>
      <c r="B9676" s="93" t="s">
        <v>10226</v>
      </c>
      <c r="C9676" s="93" t="s">
        <v>1430</v>
      </c>
      <c r="D9676" s="95">
        <v>1278</v>
      </c>
      <c r="F9676" s="95">
        <v>381306</v>
      </c>
      <c r="G9676" s="95">
        <v>0</v>
      </c>
      <c r="H9676" s="93" t="s">
        <v>8976</v>
      </c>
      <c r="I9676" s="93" t="s">
        <v>23899</v>
      </c>
      <c r="J9676" s="93" t="s">
        <v>20849</v>
      </c>
      <c r="K9676" s="93" t="s">
        <v>1593</v>
      </c>
      <c r="L9676" s="14">
        <f>AND(vyberHrace&lt;&gt;"",ISNUMBER(SEARCH(vyberHrace,$B9676)))</f>
      </c>
      <c r="M9676" s="14">
        <f>AND($I9676=MID(kododd,1,2),$J9676=MID(kododd,3,3))</f>
      </c>
    </row>
    <row r="9677">
      <c r="A9677" s="95">
        <v>62438</v>
      </c>
      <c r="B9677" s="93" t="s">
        <v>10226</v>
      </c>
      <c r="C9677" s="93" t="s">
        <v>1486</v>
      </c>
      <c r="G9677" s="95">
        <v>250</v>
      </c>
      <c r="H9677" s="93" t="s">
        <v>8976</v>
      </c>
      <c r="I9677" s="93" t="s">
        <v>23899</v>
      </c>
      <c r="J9677" s="93" t="s">
        <v>20907</v>
      </c>
      <c r="K9677" s="93" t="s">
        <v>4887</v>
      </c>
      <c r="L9677" s="14">
        <f>AND(vyberHrace&lt;&gt;"",ISNUMBER(SEARCH(vyberHrace,$B9677)))</f>
      </c>
      <c r="M9677" s="14">
        <f>AND($I9677=MID(kododd,1,2),$J9677=MID(kododd,3,3))</f>
      </c>
    </row>
    <row r="9678">
      <c r="A9678" s="95">
        <v>36404</v>
      </c>
      <c r="B9678" s="93" t="s">
        <v>10227</v>
      </c>
      <c r="C9678" s="93" t="s">
        <v>1409</v>
      </c>
      <c r="G9678" s="95">
        <v>0</v>
      </c>
      <c r="H9678" s="93" t="s">
        <v>8976</v>
      </c>
      <c r="I9678" s="93" t="s">
        <v>23899</v>
      </c>
      <c r="J9678" s="93" t="s">
        <v>20852</v>
      </c>
      <c r="K9678" s="93" t="s">
        <v>8994</v>
      </c>
      <c r="L9678" s="14">
        <f>AND(vyberHrace&lt;&gt;"",ISNUMBER(SEARCH(vyberHrace,$B9678)))</f>
      </c>
      <c r="M9678" s="14">
        <f>AND($I9678=MID(kododd,1,2),$J9678=MID(kododd,3,3))</f>
      </c>
    </row>
    <row r="9679">
      <c r="A9679" s="95">
        <v>36405</v>
      </c>
      <c r="B9679" s="93" t="s">
        <v>10233</v>
      </c>
      <c r="C9679" s="93" t="s">
        <v>1409</v>
      </c>
      <c r="G9679" s="95">
        <v>0</v>
      </c>
      <c r="H9679" s="93" t="s">
        <v>8976</v>
      </c>
      <c r="I9679" s="93" t="s">
        <v>23899</v>
      </c>
      <c r="J9679" s="93" t="s">
        <v>20852</v>
      </c>
      <c r="K9679" s="93" t="s">
        <v>8994</v>
      </c>
      <c r="L9679" s="14">
        <f>AND(vyberHrace&lt;&gt;"",ISNUMBER(SEARCH(vyberHrace,$B9679)))</f>
      </c>
      <c r="M9679" s="14">
        <f>AND($I9679=MID(kododd,1,2),$J9679=MID(kododd,3,3))</f>
      </c>
    </row>
    <row r="9680">
      <c r="A9680" s="95">
        <v>3855</v>
      </c>
      <c r="B9680" s="93" t="s">
        <v>14845</v>
      </c>
      <c r="C9680" s="93" t="s">
        <v>1443</v>
      </c>
      <c r="D9680" s="95">
        <v>1661</v>
      </c>
      <c r="E9680" s="95">
        <v>1800</v>
      </c>
      <c r="F9680" s="95">
        <v>342688</v>
      </c>
      <c r="G9680" s="95">
        <v>250</v>
      </c>
      <c r="H9680" s="93" t="s">
        <v>8976</v>
      </c>
      <c r="I9680" s="93" t="s">
        <v>23899</v>
      </c>
      <c r="J9680" s="93" t="s">
        <v>20849</v>
      </c>
      <c r="K9680" s="93" t="s">
        <v>1593</v>
      </c>
      <c r="L9680" s="14">
        <f>AND(vyberHrace&lt;&gt;"",ISNUMBER(SEARCH(vyberHrace,$B9680)))</f>
      </c>
      <c r="M9680" s="14">
        <f>AND($I9680=MID(kododd,1,2),$J9680=MID(kododd,3,3))</f>
      </c>
    </row>
    <row r="9681">
      <c r="A9681" s="95">
        <v>62324</v>
      </c>
      <c r="B9681" s="93" t="s">
        <v>28499</v>
      </c>
      <c r="C9681" s="93" t="s">
        <v>1406</v>
      </c>
      <c r="G9681" s="95">
        <v>250</v>
      </c>
      <c r="H9681" s="93" t="s">
        <v>8976</v>
      </c>
      <c r="I9681" s="93" t="s">
        <v>23899</v>
      </c>
      <c r="J9681" s="93" t="s">
        <v>20907</v>
      </c>
      <c r="K9681" s="93" t="s">
        <v>4887</v>
      </c>
      <c r="L9681" s="14">
        <f>AND(vyberHrace&lt;&gt;"",ISNUMBER(SEARCH(vyberHrace,$B9681)))</f>
      </c>
      <c r="M9681" s="14">
        <f>AND($I9681=MID(kododd,1,2),$J9681=MID(kododd,3,3))</f>
      </c>
    </row>
    <row r="9682">
      <c r="A9682" s="95">
        <v>51330</v>
      </c>
      <c r="B9682" s="93" t="s">
        <v>2214</v>
      </c>
      <c r="C9682" s="93" t="s">
        <v>1401</v>
      </c>
      <c r="D9682" s="95">
        <v>1364</v>
      </c>
      <c r="E9682" s="95">
        <v>1581</v>
      </c>
      <c r="F9682" s="95">
        <v>23738553</v>
      </c>
      <c r="G9682" s="95">
        <v>250</v>
      </c>
      <c r="H9682" s="93" t="s">
        <v>8976</v>
      </c>
      <c r="I9682" s="93" t="s">
        <v>23899</v>
      </c>
      <c r="J9682" s="93" t="s">
        <v>20875</v>
      </c>
      <c r="K9682" s="93" t="s">
        <v>11238</v>
      </c>
      <c r="L9682" s="14">
        <f>AND(vyberHrace&lt;&gt;"",ISNUMBER(SEARCH(vyberHrace,$B9682)))</f>
      </c>
      <c r="M9682" s="14">
        <f>AND($I9682=MID(kododd,1,2),$J9682=MID(kododd,3,3))</f>
      </c>
    </row>
    <row r="9683">
      <c r="A9683" s="95">
        <v>32218</v>
      </c>
      <c r="B9683" s="93" t="s">
        <v>14853</v>
      </c>
      <c r="C9683" s="93" t="s">
        <v>1414</v>
      </c>
      <c r="G9683" s="95">
        <v>0</v>
      </c>
      <c r="H9683" s="93" t="s">
        <v>8976</v>
      </c>
      <c r="I9683" s="93" t="s">
        <v>23899</v>
      </c>
      <c r="J9683" s="93" t="s">
        <v>20852</v>
      </c>
      <c r="K9683" s="93" t="s">
        <v>8994</v>
      </c>
      <c r="L9683" s="14">
        <f>AND(vyberHrace&lt;&gt;"",ISNUMBER(SEARCH(vyberHrace,$B9683)))</f>
      </c>
      <c r="M9683" s="14">
        <f>AND($I9683=MID(kododd,1,2),$J9683=MID(kododd,3,3))</f>
      </c>
    </row>
    <row r="9684">
      <c r="A9684" s="95">
        <v>57509</v>
      </c>
      <c r="B9684" s="93" t="s">
        <v>22235</v>
      </c>
      <c r="C9684" s="93" t="s">
        <v>1437</v>
      </c>
      <c r="F9684" s="95">
        <v>23773634</v>
      </c>
      <c r="G9684" s="95">
        <v>0</v>
      </c>
      <c r="H9684" s="93" t="s">
        <v>8976</v>
      </c>
      <c r="I9684" s="93" t="s">
        <v>23899</v>
      </c>
      <c r="J9684" s="93" t="s">
        <v>20958</v>
      </c>
      <c r="K9684" s="93" t="s">
        <v>11252</v>
      </c>
      <c r="L9684" s="14">
        <f>AND(vyberHrace&lt;&gt;"",ISNUMBER(SEARCH(vyberHrace,$B9684)))</f>
      </c>
      <c r="M9684" s="14">
        <f>AND($I9684=MID(kododd,1,2),$J9684=MID(kododd,3,3))</f>
      </c>
    </row>
    <row r="9685">
      <c r="A9685" s="95">
        <v>61878</v>
      </c>
      <c r="B9685" s="93" t="s">
        <v>28016</v>
      </c>
      <c r="C9685" s="93" t="s">
        <v>1418</v>
      </c>
      <c r="F9685" s="95">
        <v>23797851</v>
      </c>
      <c r="G9685" s="95">
        <v>250</v>
      </c>
      <c r="H9685" s="93" t="s">
        <v>8976</v>
      </c>
      <c r="I9685" s="93" t="s">
        <v>23899</v>
      </c>
      <c r="J9685" s="93" t="s">
        <v>20851</v>
      </c>
      <c r="K9685" s="93" t="s">
        <v>21353</v>
      </c>
      <c r="L9685" s="14">
        <f>AND(vyberHrace&lt;&gt;"",ISNUMBER(SEARCH(vyberHrace,$B9685)))</f>
      </c>
      <c r="M9685" s="14">
        <f>AND($I9685=MID(kododd,1,2),$J9685=MID(kododd,3,3))</f>
      </c>
    </row>
    <row r="9686">
      <c r="A9686" s="95">
        <v>57205</v>
      </c>
      <c r="B9686" s="93" t="s">
        <v>14888</v>
      </c>
      <c r="C9686" s="93" t="s">
        <v>1411</v>
      </c>
      <c r="G9686" s="95">
        <v>0</v>
      </c>
      <c r="H9686" s="93" t="s">
        <v>8976</v>
      </c>
      <c r="I9686" s="93" t="s">
        <v>23899</v>
      </c>
      <c r="J9686" s="93" t="s">
        <v>20927</v>
      </c>
      <c r="K9686" s="93" t="s">
        <v>1591</v>
      </c>
      <c r="L9686" s="14">
        <f>AND(vyberHrace&lt;&gt;"",ISNUMBER(SEARCH(vyberHrace,$B9686)))</f>
      </c>
      <c r="M9686" s="14">
        <f>AND($I9686=MID(kododd,1,2),$J9686=MID(kododd,3,3))</f>
      </c>
    </row>
    <row r="9687">
      <c r="A9687" s="95">
        <v>10815</v>
      </c>
      <c r="B9687" s="93" t="s">
        <v>14929</v>
      </c>
      <c r="C9687" s="93" t="s">
        <v>1447</v>
      </c>
      <c r="D9687" s="95">
        <v>1982</v>
      </c>
      <c r="E9687" s="95">
        <v>2001</v>
      </c>
      <c r="F9687" s="95">
        <v>321389</v>
      </c>
      <c r="G9687" s="95">
        <v>250</v>
      </c>
      <c r="H9687" s="93" t="s">
        <v>8976</v>
      </c>
      <c r="I9687" s="93" t="s">
        <v>23899</v>
      </c>
      <c r="J9687" s="93" t="s">
        <v>20907</v>
      </c>
      <c r="K9687" s="93" t="s">
        <v>4887</v>
      </c>
      <c r="L9687" s="14">
        <f>AND(vyberHrace&lt;&gt;"",ISNUMBER(SEARCH(vyberHrace,$B9687)))</f>
      </c>
      <c r="M9687" s="14">
        <f>AND($I9687=MID(kododd,1,2),$J9687=MID(kododd,3,3))</f>
      </c>
    </row>
    <row r="9688">
      <c r="A9688" s="95">
        <v>51486</v>
      </c>
      <c r="B9688" s="93" t="s">
        <v>1527</v>
      </c>
      <c r="C9688" s="93" t="s">
        <v>1406</v>
      </c>
      <c r="D9688" s="95">
        <v>1195</v>
      </c>
      <c r="E9688" s="95">
        <v>1628</v>
      </c>
      <c r="F9688" s="95">
        <v>23736399</v>
      </c>
      <c r="G9688" s="95">
        <v>0</v>
      </c>
      <c r="H9688" s="93" t="s">
        <v>8976</v>
      </c>
      <c r="I9688" s="93" t="s">
        <v>23899</v>
      </c>
      <c r="J9688" s="93" t="s">
        <v>20852</v>
      </c>
      <c r="K9688" s="93" t="s">
        <v>8994</v>
      </c>
      <c r="L9688" s="14">
        <f>AND(vyberHrace&lt;&gt;"",ISNUMBER(SEARCH(vyberHrace,$B9688)))</f>
      </c>
      <c r="M9688" s="14">
        <f>AND($I9688=MID(kododd,1,2),$J9688=MID(kododd,3,3))</f>
      </c>
    </row>
    <row r="9689">
      <c r="A9689" s="95">
        <v>11172</v>
      </c>
      <c r="B9689" s="93" t="s">
        <v>13430</v>
      </c>
      <c r="C9689" s="93" t="s">
        <v>1446</v>
      </c>
      <c r="D9689" s="95">
        <v>1269</v>
      </c>
      <c r="G9689" s="95">
        <v>0</v>
      </c>
      <c r="H9689" s="93" t="s">
        <v>8976</v>
      </c>
      <c r="I9689" s="93" t="s">
        <v>23899</v>
      </c>
      <c r="J9689" s="93" t="s">
        <v>20852</v>
      </c>
      <c r="K9689" s="93" t="s">
        <v>8994</v>
      </c>
      <c r="L9689" s="14">
        <f>AND(vyberHrace&lt;&gt;"",ISNUMBER(SEARCH(vyberHrace,$B9689)))</f>
      </c>
      <c r="M9689" s="14">
        <f>AND($I9689=MID(kododd,1,2),$J9689=MID(kododd,3,3))</f>
      </c>
    </row>
    <row r="9690">
      <c r="A9690" s="95">
        <v>6332</v>
      </c>
      <c r="B9690" s="93" t="s">
        <v>13433</v>
      </c>
      <c r="C9690" s="93" t="s">
        <v>1435</v>
      </c>
      <c r="D9690" s="95">
        <v>1685</v>
      </c>
      <c r="E9690" s="95">
        <v>1809</v>
      </c>
      <c r="F9690" s="95">
        <v>351997</v>
      </c>
      <c r="G9690" s="95">
        <v>0</v>
      </c>
      <c r="H9690" s="93" t="s">
        <v>8976</v>
      </c>
      <c r="I9690" s="93" t="s">
        <v>23899</v>
      </c>
      <c r="J9690" s="93" t="s">
        <v>20897</v>
      </c>
      <c r="K9690" s="93" t="s">
        <v>374</v>
      </c>
      <c r="L9690" s="14">
        <f>AND(vyberHrace&lt;&gt;"",ISNUMBER(SEARCH(vyberHrace,$B9690)))</f>
      </c>
      <c r="M9690" s="14">
        <f>AND($I9690=MID(kododd,1,2),$J9690=MID(kododd,3,3))</f>
      </c>
    </row>
    <row r="9691">
      <c r="A9691" s="95">
        <v>60978</v>
      </c>
      <c r="B9691" s="93" t="s">
        <v>27321</v>
      </c>
      <c r="C9691" s="93" t="s">
        <v>1412</v>
      </c>
      <c r="G9691" s="95">
        <v>250</v>
      </c>
      <c r="H9691" s="93" t="s">
        <v>8976</v>
      </c>
      <c r="I9691" s="93" t="s">
        <v>23899</v>
      </c>
      <c r="J9691" s="93" t="s">
        <v>20852</v>
      </c>
      <c r="K9691" s="93" t="s">
        <v>8994</v>
      </c>
      <c r="L9691" s="14">
        <f>AND(vyberHrace&lt;&gt;"",ISNUMBER(SEARCH(vyberHrace,$B9691)))</f>
      </c>
      <c r="M9691" s="14">
        <f>AND($I9691=MID(kododd,1,2),$J9691=MID(kododd,3,3))</f>
      </c>
    </row>
    <row r="9692">
      <c r="A9692" s="95">
        <v>53675</v>
      </c>
      <c r="B9692" s="93" t="s">
        <v>2974</v>
      </c>
      <c r="C9692" s="93" t="s">
        <v>1422</v>
      </c>
      <c r="D9692" s="95">
        <v>1480</v>
      </c>
      <c r="E9692" s="95">
        <v>1627</v>
      </c>
      <c r="F9692" s="95">
        <v>23760206</v>
      </c>
      <c r="G9692" s="95">
        <v>250</v>
      </c>
      <c r="H9692" s="93" t="s">
        <v>8976</v>
      </c>
      <c r="I9692" s="93" t="s">
        <v>23899</v>
      </c>
      <c r="J9692" s="93" t="s">
        <v>20852</v>
      </c>
      <c r="K9692" s="93" t="s">
        <v>8994</v>
      </c>
      <c r="L9692" s="14">
        <f>AND(vyberHrace&lt;&gt;"",ISNUMBER(SEARCH(vyberHrace,$B9692)))</f>
      </c>
      <c r="M9692" s="14">
        <f>AND($I9692=MID(kododd,1,2),$J9692=MID(kododd,3,3))</f>
      </c>
    </row>
    <row r="9693">
      <c r="A9693" s="95">
        <v>6333</v>
      </c>
      <c r="B9693" s="93" t="s">
        <v>13435</v>
      </c>
      <c r="C9693" s="93" t="s">
        <v>1466</v>
      </c>
      <c r="D9693" s="95">
        <v>1714</v>
      </c>
      <c r="E9693" s="95">
        <v>1744</v>
      </c>
      <c r="F9693" s="95">
        <v>327824</v>
      </c>
      <c r="G9693" s="95">
        <v>250</v>
      </c>
      <c r="H9693" s="93" t="s">
        <v>8976</v>
      </c>
      <c r="I9693" s="93" t="s">
        <v>23899</v>
      </c>
      <c r="J9693" s="93" t="s">
        <v>20851</v>
      </c>
      <c r="K9693" s="93" t="s">
        <v>21353</v>
      </c>
      <c r="L9693" s="14">
        <f>AND(vyberHrace&lt;&gt;"",ISNUMBER(SEARCH(vyberHrace,$B9693)))</f>
      </c>
      <c r="M9693" s="14">
        <f>AND($I9693=MID(kododd,1,2),$J9693=MID(kododd,3,3))</f>
      </c>
    </row>
    <row r="9694">
      <c r="A9694" s="95">
        <v>53058</v>
      </c>
      <c r="B9694" s="93" t="s">
        <v>13435</v>
      </c>
      <c r="C9694" s="93" t="s">
        <v>1402</v>
      </c>
      <c r="F9694" s="95">
        <v>23742410</v>
      </c>
      <c r="G9694" s="95">
        <v>0</v>
      </c>
      <c r="H9694" s="93" t="s">
        <v>8976</v>
      </c>
      <c r="I9694" s="93" t="s">
        <v>23899</v>
      </c>
      <c r="J9694" s="93" t="s">
        <v>20852</v>
      </c>
      <c r="K9694" s="93" t="s">
        <v>8994</v>
      </c>
      <c r="L9694" s="14">
        <f>AND(vyberHrace&lt;&gt;"",ISNUMBER(SEARCH(vyberHrace,$B9694)))</f>
      </c>
      <c r="M9694" s="14">
        <f>AND($I9694=MID(kododd,1,2),$J9694=MID(kododd,3,3))</f>
      </c>
    </row>
    <row r="9695">
      <c r="A9695" s="95">
        <v>60980</v>
      </c>
      <c r="B9695" s="93" t="s">
        <v>27323</v>
      </c>
      <c r="C9695" s="93" t="s">
        <v>1411</v>
      </c>
      <c r="G9695" s="95">
        <v>250</v>
      </c>
      <c r="H9695" s="93" t="s">
        <v>8976</v>
      </c>
      <c r="I9695" s="93" t="s">
        <v>23899</v>
      </c>
      <c r="J9695" s="93" t="s">
        <v>20852</v>
      </c>
      <c r="K9695" s="93" t="s">
        <v>8994</v>
      </c>
      <c r="L9695" s="14">
        <f>AND(vyberHrace&lt;&gt;"",ISNUMBER(SEARCH(vyberHrace,$B9695)))</f>
      </c>
      <c r="M9695" s="14">
        <f>AND($I9695=MID(kododd,1,2),$J9695=MID(kododd,3,3))</f>
      </c>
    </row>
    <row r="9696">
      <c r="A9696" s="95">
        <v>15999</v>
      </c>
      <c r="B9696" s="93" t="s">
        <v>13444</v>
      </c>
      <c r="C9696" s="93" t="s">
        <v>1459</v>
      </c>
      <c r="D9696" s="95">
        <v>1446</v>
      </c>
      <c r="E9696" s="95">
        <v>1644</v>
      </c>
      <c r="F9696" s="95">
        <v>336866</v>
      </c>
      <c r="G9696" s="95">
        <v>250</v>
      </c>
      <c r="H9696" s="93" t="s">
        <v>8976</v>
      </c>
      <c r="I9696" s="93" t="s">
        <v>23899</v>
      </c>
      <c r="J9696" s="93" t="s">
        <v>20844</v>
      </c>
      <c r="K9696" s="93" t="s">
        <v>9952</v>
      </c>
      <c r="L9696" s="14">
        <f>AND(vyberHrace&lt;&gt;"",ISNUMBER(SEARCH(vyberHrace,$B9696)))</f>
      </c>
      <c r="M9696" s="14">
        <f>AND($I9696=MID(kododd,1,2),$J9696=MID(kododd,3,3))</f>
      </c>
    </row>
    <row r="9697">
      <c r="A9697" s="95">
        <v>59424</v>
      </c>
      <c r="B9697" s="93" t="s">
        <v>7739</v>
      </c>
      <c r="C9697" s="93" t="s">
        <v>1434</v>
      </c>
      <c r="D9697" s="95">
        <v>1484</v>
      </c>
      <c r="E9697" s="95">
        <v>1722</v>
      </c>
      <c r="F9697" s="95">
        <v>23781890</v>
      </c>
      <c r="G9697" s="95">
        <v>250</v>
      </c>
      <c r="H9697" s="93" t="s">
        <v>8976</v>
      </c>
      <c r="I9697" s="93" t="s">
        <v>23899</v>
      </c>
      <c r="J9697" s="93" t="s">
        <v>20849</v>
      </c>
      <c r="K9697" s="93" t="s">
        <v>1593</v>
      </c>
      <c r="L9697" s="14">
        <f>AND(vyberHrace&lt;&gt;"",ISNUMBER(SEARCH(vyberHrace,$B9697)))</f>
      </c>
      <c r="M9697" s="14">
        <f>AND($I9697=MID(kododd,1,2),$J9697=MID(kododd,3,3))</f>
      </c>
    </row>
    <row r="9698">
      <c r="A9698" s="95">
        <v>2341</v>
      </c>
      <c r="B9698" s="93" t="s">
        <v>13465</v>
      </c>
      <c r="C9698" s="93" t="s">
        <v>1429</v>
      </c>
      <c r="D9698" s="95">
        <v>1681</v>
      </c>
      <c r="E9698" s="95">
        <v>1786</v>
      </c>
      <c r="F9698" s="95">
        <v>305022</v>
      </c>
      <c r="G9698" s="95">
        <v>250</v>
      </c>
      <c r="H9698" s="93" t="s">
        <v>8976</v>
      </c>
      <c r="I9698" s="93" t="s">
        <v>23899</v>
      </c>
      <c r="J9698" s="93" t="s">
        <v>20927</v>
      </c>
      <c r="K9698" s="93" t="s">
        <v>1591</v>
      </c>
      <c r="L9698" s="14">
        <f>AND(vyberHrace&lt;&gt;"",ISNUMBER(SEARCH(vyberHrace,$B9698)))</f>
      </c>
      <c r="M9698" s="14">
        <f>AND($I9698=MID(kododd,1,2),$J9698=MID(kododd,3,3))</f>
      </c>
    </row>
    <row r="9699">
      <c r="A9699" s="95">
        <v>62773</v>
      </c>
      <c r="B9699" s="93" t="s">
        <v>29056</v>
      </c>
      <c r="C9699" s="93" t="s">
        <v>1450</v>
      </c>
      <c r="D9699" s="95">
        <v>1016</v>
      </c>
      <c r="G9699" s="95">
        <v>250</v>
      </c>
      <c r="H9699" s="93" t="s">
        <v>8976</v>
      </c>
      <c r="I9699" s="93" t="s">
        <v>23899</v>
      </c>
      <c r="J9699" s="93" t="s">
        <v>20907</v>
      </c>
      <c r="K9699" s="93" t="s">
        <v>4887</v>
      </c>
      <c r="L9699" s="14">
        <f>AND(vyberHrace&lt;&gt;"",ISNUMBER(SEARCH(vyberHrace,$B9699)))</f>
      </c>
      <c r="M9699" s="14">
        <f>AND($I9699=MID(kododd,1,2),$J9699=MID(kododd,3,3))</f>
      </c>
    </row>
    <row r="9700">
      <c r="A9700" s="95">
        <v>6349</v>
      </c>
      <c r="B9700" s="93" t="s">
        <v>13469</v>
      </c>
      <c r="C9700" s="93" t="s">
        <v>1427</v>
      </c>
      <c r="D9700" s="95">
        <v>1814</v>
      </c>
      <c r="E9700" s="95">
        <v>1896</v>
      </c>
      <c r="F9700" s="95">
        <v>379557</v>
      </c>
      <c r="G9700" s="95">
        <v>250</v>
      </c>
      <c r="H9700" s="93" t="s">
        <v>8976</v>
      </c>
      <c r="I9700" s="93" t="s">
        <v>23899</v>
      </c>
      <c r="J9700" s="93" t="s">
        <v>20849</v>
      </c>
      <c r="K9700" s="93" t="s">
        <v>1593</v>
      </c>
      <c r="L9700" s="14">
        <f>AND(vyberHrace&lt;&gt;"",ISNUMBER(SEARCH(vyberHrace,$B9700)))</f>
      </c>
      <c r="M9700" s="14">
        <f>AND($I9700=MID(kododd,1,2),$J9700=MID(kododd,3,3))</f>
      </c>
    </row>
    <row r="9701">
      <c r="A9701" s="95">
        <v>49055</v>
      </c>
      <c r="B9701" s="93" t="s">
        <v>13484</v>
      </c>
      <c r="C9701" s="93" t="s">
        <v>1416</v>
      </c>
      <c r="D9701" s="95">
        <v>1134</v>
      </c>
      <c r="E9701" s="95">
        <v>1493</v>
      </c>
      <c r="F9701" s="95">
        <v>23727802</v>
      </c>
      <c r="G9701" s="95">
        <v>0</v>
      </c>
      <c r="H9701" s="93" t="s">
        <v>8976</v>
      </c>
      <c r="I9701" s="93" t="s">
        <v>23899</v>
      </c>
      <c r="J9701" s="93" t="s">
        <v>20872</v>
      </c>
      <c r="K9701" s="93" t="s">
        <v>8989</v>
      </c>
      <c r="L9701" s="14">
        <f>AND(vyberHrace&lt;&gt;"",ISNUMBER(SEARCH(vyberHrace,$B9701)))</f>
      </c>
      <c r="M9701" s="14">
        <f>AND($I9701=MID(kododd,1,2),$J9701=MID(kododd,3,3))</f>
      </c>
    </row>
    <row r="9702">
      <c r="A9702" s="95">
        <v>58678</v>
      </c>
      <c r="B9702" s="93" t="s">
        <v>25162</v>
      </c>
      <c r="C9702" s="93" t="s">
        <v>3255</v>
      </c>
      <c r="G9702" s="95">
        <v>0</v>
      </c>
      <c r="H9702" s="93" t="s">
        <v>8976</v>
      </c>
      <c r="I9702" s="93" t="s">
        <v>23899</v>
      </c>
      <c r="J9702" s="93" t="s">
        <v>20844</v>
      </c>
      <c r="K9702" s="93" t="s">
        <v>9952</v>
      </c>
      <c r="L9702" s="14">
        <f>AND(vyberHrace&lt;&gt;"",ISNUMBER(SEARCH(vyberHrace,$B9702)))</f>
      </c>
      <c r="M9702" s="14">
        <f>AND($I9702=MID(kododd,1,2),$J9702=MID(kododd,3,3))</f>
      </c>
    </row>
    <row r="9703">
      <c r="A9703" s="95">
        <v>866</v>
      </c>
      <c r="B9703" s="93" t="s">
        <v>14074</v>
      </c>
      <c r="C9703" s="93" t="s">
        <v>1471</v>
      </c>
      <c r="D9703" s="95">
        <v>1773</v>
      </c>
      <c r="E9703" s="95">
        <v>1851</v>
      </c>
      <c r="F9703" s="95">
        <v>336874</v>
      </c>
      <c r="G9703" s="95">
        <v>250</v>
      </c>
      <c r="H9703" s="93" t="s">
        <v>8976</v>
      </c>
      <c r="I9703" s="93" t="s">
        <v>23899</v>
      </c>
      <c r="J9703" s="93" t="s">
        <v>20993</v>
      </c>
      <c r="K9703" s="93" t="s">
        <v>2219</v>
      </c>
      <c r="L9703" s="14">
        <f>AND(vyberHrace&lt;&gt;"",ISNUMBER(SEARCH(vyberHrace,$B9703)))</f>
      </c>
      <c r="M9703" s="14">
        <f>AND($I9703=MID(kododd,1,2),$J9703=MID(kododd,3,3))</f>
      </c>
    </row>
    <row r="9704">
      <c r="A9704" s="95">
        <v>49336</v>
      </c>
      <c r="B9704" s="93" t="s">
        <v>5976</v>
      </c>
      <c r="C9704" s="93" t="s">
        <v>1410</v>
      </c>
      <c r="D9704" s="95">
        <v>2249</v>
      </c>
      <c r="E9704" s="95">
        <v>2254</v>
      </c>
      <c r="F9704" s="95">
        <v>23729414</v>
      </c>
      <c r="G9704" s="95">
        <v>250</v>
      </c>
      <c r="H9704" s="93" t="s">
        <v>8976</v>
      </c>
      <c r="I9704" s="93" t="s">
        <v>23899</v>
      </c>
      <c r="J9704" s="93" t="s">
        <v>20844</v>
      </c>
      <c r="K9704" s="93" t="s">
        <v>9952</v>
      </c>
      <c r="L9704" s="14">
        <f>AND(vyberHrace&lt;&gt;"",ISNUMBER(SEARCH(vyberHrace,$B9704)))</f>
      </c>
      <c r="M9704" s="14">
        <f>AND($I9704=MID(kododd,1,2),$J9704=MID(kododd,3,3))</f>
      </c>
    </row>
    <row r="9705">
      <c r="A9705" s="95">
        <v>32228</v>
      </c>
      <c r="B9705" s="93" t="s">
        <v>5977</v>
      </c>
      <c r="C9705" s="93" t="s">
        <v>1399</v>
      </c>
      <c r="D9705" s="95">
        <v>1202</v>
      </c>
      <c r="F9705" s="95">
        <v>374725</v>
      </c>
      <c r="G9705" s="95">
        <v>0</v>
      </c>
      <c r="H9705" s="93" t="s">
        <v>8976</v>
      </c>
      <c r="I9705" s="93" t="s">
        <v>23899</v>
      </c>
      <c r="J9705" s="93" t="s">
        <v>20852</v>
      </c>
      <c r="K9705" s="93" t="s">
        <v>8994</v>
      </c>
      <c r="L9705" s="14">
        <f>AND(vyberHrace&lt;&gt;"",ISNUMBER(SEARCH(vyberHrace,$B9705)))</f>
      </c>
      <c r="M9705" s="14">
        <f>AND($I9705=MID(kododd,1,2),$J9705=MID(kododd,3,3))</f>
      </c>
    </row>
    <row r="9706">
      <c r="A9706" s="95">
        <v>30175</v>
      </c>
      <c r="B9706" s="93" t="s">
        <v>5978</v>
      </c>
      <c r="C9706" s="93" t="s">
        <v>1421</v>
      </c>
      <c r="G9706" s="95">
        <v>0</v>
      </c>
      <c r="H9706" s="93" t="s">
        <v>8976</v>
      </c>
      <c r="I9706" s="93" t="s">
        <v>23899</v>
      </c>
      <c r="J9706" s="93" t="s">
        <v>20852</v>
      </c>
      <c r="K9706" s="93" t="s">
        <v>8994</v>
      </c>
      <c r="L9706" s="14">
        <f>AND(vyberHrace&lt;&gt;"",ISNUMBER(SEARCH(vyberHrace,$B9706)))</f>
      </c>
      <c r="M9706" s="14">
        <f>AND($I9706=MID(kododd,1,2),$J9706=MID(kododd,3,3))</f>
      </c>
    </row>
    <row r="9707">
      <c r="A9707" s="95">
        <v>15149</v>
      </c>
      <c r="B9707" s="93" t="s">
        <v>5990</v>
      </c>
      <c r="C9707" s="93" t="s">
        <v>1432</v>
      </c>
      <c r="D9707" s="95">
        <v>1675</v>
      </c>
      <c r="F9707" s="95">
        <v>23797860</v>
      </c>
      <c r="G9707" s="95">
        <v>250</v>
      </c>
      <c r="H9707" s="93" t="s">
        <v>8976</v>
      </c>
      <c r="I9707" s="93" t="s">
        <v>23899</v>
      </c>
      <c r="J9707" s="93" t="s">
        <v>20851</v>
      </c>
      <c r="K9707" s="93" t="s">
        <v>21353</v>
      </c>
      <c r="L9707" s="14">
        <f>AND(vyberHrace&lt;&gt;"",ISNUMBER(SEARCH(vyberHrace,$B9707)))</f>
      </c>
      <c r="M9707" s="14">
        <f>AND($I9707=MID(kododd,1,2),$J9707=MID(kododd,3,3))</f>
      </c>
    </row>
    <row r="9708">
      <c r="A9708" s="95">
        <v>53331</v>
      </c>
      <c r="B9708" s="93" t="s">
        <v>17544</v>
      </c>
      <c r="C9708" s="93" t="s">
        <v>1411</v>
      </c>
      <c r="G9708" s="95">
        <v>0</v>
      </c>
      <c r="H9708" s="93" t="s">
        <v>8976</v>
      </c>
      <c r="I9708" s="93" t="s">
        <v>23899</v>
      </c>
      <c r="J9708" s="93" t="s">
        <v>20852</v>
      </c>
      <c r="K9708" s="93" t="s">
        <v>8994</v>
      </c>
      <c r="L9708" s="14">
        <f>AND(vyberHrace&lt;&gt;"",ISNUMBER(SEARCH(vyberHrace,$B9708)))</f>
      </c>
      <c r="M9708" s="14">
        <f>AND($I9708=MID(kododd,1,2),$J9708=MID(kododd,3,3))</f>
      </c>
    </row>
    <row r="9709">
      <c r="A9709" s="95">
        <v>57614</v>
      </c>
      <c r="B9709" s="93" t="s">
        <v>22190</v>
      </c>
      <c r="C9709" s="93" t="s">
        <v>1454</v>
      </c>
      <c r="D9709" s="95">
        <v>1441</v>
      </c>
      <c r="E9709" s="95">
        <v>1642</v>
      </c>
      <c r="F9709" s="95">
        <v>23769777</v>
      </c>
      <c r="G9709" s="95">
        <v>250</v>
      </c>
      <c r="H9709" s="93" t="s">
        <v>8976</v>
      </c>
      <c r="I9709" s="93" t="s">
        <v>23899</v>
      </c>
      <c r="J9709" s="93" t="s">
        <v>20844</v>
      </c>
      <c r="K9709" s="93" t="s">
        <v>9952</v>
      </c>
      <c r="L9709" s="14">
        <f>AND(vyberHrace&lt;&gt;"",ISNUMBER(SEARCH(vyberHrace,$B9709)))</f>
      </c>
      <c r="M9709" s="14">
        <f>AND($I9709=MID(kododd,1,2),$J9709=MID(kododd,3,3))</f>
      </c>
    </row>
    <row r="9710">
      <c r="A9710" s="95">
        <v>58547</v>
      </c>
      <c r="B9710" s="93" t="s">
        <v>25044</v>
      </c>
      <c r="C9710" s="93" t="s">
        <v>1411</v>
      </c>
      <c r="F9710" s="95">
        <v>23776048</v>
      </c>
      <c r="G9710" s="95">
        <v>0</v>
      </c>
      <c r="H9710" s="93" t="s">
        <v>8976</v>
      </c>
      <c r="I9710" s="93" t="s">
        <v>23899</v>
      </c>
      <c r="J9710" s="93" t="s">
        <v>20860</v>
      </c>
      <c r="K9710" s="93" t="s">
        <v>5552</v>
      </c>
      <c r="L9710" s="14">
        <f>AND(vyberHrace&lt;&gt;"",ISNUMBER(SEARCH(vyberHrace,$B9710)))</f>
      </c>
      <c r="M9710" s="14">
        <f>AND($I9710=MID(kododd,1,2),$J9710=MID(kododd,3,3))</f>
      </c>
    </row>
    <row r="9711">
      <c r="A9711" s="95">
        <v>45422</v>
      </c>
      <c r="B9711" s="93" t="s">
        <v>11291</v>
      </c>
      <c r="C9711" s="93" t="s">
        <v>1402</v>
      </c>
      <c r="D9711" s="95">
        <v>1780</v>
      </c>
      <c r="E9711" s="95">
        <v>1883</v>
      </c>
      <c r="F9711" s="95">
        <v>23707364</v>
      </c>
      <c r="G9711" s="95">
        <v>250</v>
      </c>
      <c r="H9711" s="93" t="s">
        <v>8976</v>
      </c>
      <c r="I9711" s="93" t="s">
        <v>23899</v>
      </c>
      <c r="J9711" s="93" t="s">
        <v>20843</v>
      </c>
      <c r="K9711" s="93" t="s">
        <v>5594</v>
      </c>
      <c r="L9711" s="14">
        <f>AND(vyberHrace&lt;&gt;"",ISNUMBER(SEARCH(vyberHrace,$B9711)))</f>
      </c>
      <c r="M9711" s="14">
        <f>AND($I9711=MID(kododd,1,2),$J9711=MID(kododd,3,3))</f>
      </c>
    </row>
    <row r="9712">
      <c r="A9712" s="95">
        <v>58075</v>
      </c>
      <c r="B9712" s="93" t="s">
        <v>24603</v>
      </c>
      <c r="C9712" s="93" t="s">
        <v>1412</v>
      </c>
      <c r="D9712" s="95">
        <v>1007</v>
      </c>
      <c r="F9712" s="95">
        <v>23774983</v>
      </c>
      <c r="G9712" s="95">
        <v>250</v>
      </c>
      <c r="H9712" s="93" t="s">
        <v>8976</v>
      </c>
      <c r="I9712" s="93" t="s">
        <v>23899</v>
      </c>
      <c r="J9712" s="93" t="s">
        <v>20843</v>
      </c>
      <c r="K9712" s="93" t="s">
        <v>5594</v>
      </c>
      <c r="L9712" s="14">
        <f>AND(vyberHrace&lt;&gt;"",ISNUMBER(SEARCH(vyberHrace,$B9712)))</f>
      </c>
      <c r="M9712" s="14">
        <f>AND($I9712=MID(kododd,1,2),$J9712=MID(kododd,3,3))</f>
      </c>
    </row>
    <row r="9713">
      <c r="A9713" s="95">
        <v>39693</v>
      </c>
      <c r="B9713" s="93" t="s">
        <v>4563</v>
      </c>
      <c r="C9713" s="93" t="s">
        <v>1400</v>
      </c>
      <c r="G9713" s="95">
        <v>0</v>
      </c>
      <c r="H9713" s="93" t="s">
        <v>8976</v>
      </c>
      <c r="I9713" s="93" t="s">
        <v>23899</v>
      </c>
      <c r="J9713" s="93" t="s">
        <v>20852</v>
      </c>
      <c r="K9713" s="93" t="s">
        <v>8994</v>
      </c>
      <c r="L9713" s="14">
        <f>AND(vyberHrace&lt;&gt;"",ISNUMBER(SEARCH(vyberHrace,$B9713)))</f>
      </c>
      <c r="M9713" s="14">
        <f>AND($I9713=MID(kododd,1,2),$J9713=MID(kododd,3,3))</f>
      </c>
    </row>
    <row r="9714">
      <c r="A9714" s="95">
        <v>40979</v>
      </c>
      <c r="B9714" s="93" t="s">
        <v>4563</v>
      </c>
      <c r="C9714" s="93" t="s">
        <v>1400</v>
      </c>
      <c r="G9714" s="95">
        <v>0</v>
      </c>
      <c r="H9714" s="93" t="s">
        <v>8976</v>
      </c>
      <c r="I9714" s="93" t="s">
        <v>23899</v>
      </c>
      <c r="J9714" s="93" t="s">
        <v>20852</v>
      </c>
      <c r="K9714" s="93" t="s">
        <v>8994</v>
      </c>
      <c r="L9714" s="14">
        <f>AND(vyberHrace&lt;&gt;"",ISNUMBER(SEARCH(vyberHrace,$B9714)))</f>
      </c>
      <c r="M9714" s="14">
        <f>AND($I9714=MID(kododd,1,2),$J9714=MID(kododd,3,3))</f>
      </c>
    </row>
    <row r="9715">
      <c r="A9715" s="95">
        <v>60138</v>
      </c>
      <c r="B9715" s="93" t="s">
        <v>26606</v>
      </c>
      <c r="C9715" s="93" t="s">
        <v>1412</v>
      </c>
      <c r="G9715" s="95">
        <v>250</v>
      </c>
      <c r="H9715" s="93" t="s">
        <v>8976</v>
      </c>
      <c r="I9715" s="93" t="s">
        <v>23899</v>
      </c>
      <c r="J9715" s="93" t="s">
        <v>20843</v>
      </c>
      <c r="K9715" s="93" t="s">
        <v>5594</v>
      </c>
      <c r="L9715" s="14">
        <f>AND(vyberHrace&lt;&gt;"",ISNUMBER(SEARCH(vyberHrace,$B9715)))</f>
      </c>
      <c r="M9715" s="14">
        <f>AND($I9715=MID(kododd,1,2),$J9715=MID(kododd,3,3))</f>
      </c>
    </row>
    <row r="9716">
      <c r="A9716" s="95">
        <v>30836</v>
      </c>
      <c r="B9716" s="93" t="s">
        <v>6427</v>
      </c>
      <c r="C9716" s="93" t="s">
        <v>1399</v>
      </c>
      <c r="D9716" s="95">
        <v>1774</v>
      </c>
      <c r="E9716" s="95">
        <v>1861</v>
      </c>
      <c r="F9716" s="95">
        <v>350028</v>
      </c>
      <c r="G9716" s="95">
        <v>0</v>
      </c>
      <c r="H9716" s="93" t="s">
        <v>8976</v>
      </c>
      <c r="I9716" s="93" t="s">
        <v>23899</v>
      </c>
      <c r="J9716" s="93" t="s">
        <v>20852</v>
      </c>
      <c r="K9716" s="93" t="s">
        <v>8994</v>
      </c>
      <c r="L9716" s="14">
        <f>AND(vyberHrace&lt;&gt;"",ISNUMBER(SEARCH(vyberHrace,$B9716)))</f>
      </c>
      <c r="M9716" s="14">
        <f>AND($I9716=MID(kododd,1,2),$J9716=MID(kododd,3,3))</f>
      </c>
    </row>
    <row r="9717">
      <c r="A9717" s="95">
        <v>51466</v>
      </c>
      <c r="B9717" s="93" t="s">
        <v>6439</v>
      </c>
      <c r="C9717" s="93" t="s">
        <v>1422</v>
      </c>
      <c r="G9717" s="95">
        <v>250</v>
      </c>
      <c r="H9717" s="93" t="s">
        <v>8976</v>
      </c>
      <c r="I9717" s="93" t="s">
        <v>23899</v>
      </c>
      <c r="J9717" s="93" t="s">
        <v>20843</v>
      </c>
      <c r="K9717" s="93" t="s">
        <v>5594</v>
      </c>
      <c r="L9717" s="14">
        <f>AND(vyberHrace&lt;&gt;"",ISNUMBER(SEARCH(vyberHrace,$B9717)))</f>
      </c>
      <c r="M9717" s="14">
        <f>AND($I9717=MID(kododd,1,2),$J9717=MID(kododd,3,3))</f>
      </c>
    </row>
    <row r="9718">
      <c r="A9718" s="95">
        <v>35060</v>
      </c>
      <c r="B9718" s="93" t="s">
        <v>4459</v>
      </c>
      <c r="C9718" s="93" t="s">
        <v>1399</v>
      </c>
      <c r="D9718" s="95">
        <v>1404</v>
      </c>
      <c r="E9718" s="95">
        <v>1641</v>
      </c>
      <c r="F9718" s="95">
        <v>349291</v>
      </c>
      <c r="G9718" s="95">
        <v>0</v>
      </c>
      <c r="H9718" s="93" t="s">
        <v>8976</v>
      </c>
      <c r="I9718" s="93" t="s">
        <v>23899</v>
      </c>
      <c r="J9718" s="93" t="s">
        <v>20852</v>
      </c>
      <c r="K9718" s="93" t="s">
        <v>8994</v>
      </c>
      <c r="L9718" s="14">
        <f>AND(vyberHrace&lt;&gt;"",ISNUMBER(SEARCH(vyberHrace,$B9718)))</f>
      </c>
      <c r="M9718" s="14">
        <f>AND($I9718=MID(kododd,1,2),$J9718=MID(kododd,3,3))</f>
      </c>
    </row>
    <row r="9719">
      <c r="A9719" s="95">
        <v>15432</v>
      </c>
      <c r="B9719" s="93" t="s">
        <v>7446</v>
      </c>
      <c r="C9719" s="93" t="s">
        <v>1427</v>
      </c>
      <c r="D9719" s="95">
        <v>1808</v>
      </c>
      <c r="E9719" s="95">
        <v>1872</v>
      </c>
      <c r="F9719" s="95">
        <v>352845</v>
      </c>
      <c r="G9719" s="95">
        <v>250</v>
      </c>
      <c r="H9719" s="93" t="s">
        <v>8976</v>
      </c>
      <c r="I9719" s="93" t="s">
        <v>23899</v>
      </c>
      <c r="J9719" s="93" t="s">
        <v>20927</v>
      </c>
      <c r="K9719" s="93" t="s">
        <v>1591</v>
      </c>
      <c r="L9719" s="14">
        <f>AND(vyberHrace&lt;&gt;"",ISNUMBER(SEARCH(vyberHrace,$B9719)))</f>
      </c>
      <c r="M9719" s="14">
        <f>AND($I9719=MID(kododd,1,2),$J9719=MID(kododd,3,3))</f>
      </c>
    </row>
    <row r="9720">
      <c r="A9720" s="95">
        <v>58839</v>
      </c>
      <c r="B9720" s="93" t="s">
        <v>25311</v>
      </c>
      <c r="C9720" s="93" t="s">
        <v>1412</v>
      </c>
      <c r="D9720" s="95">
        <v>1044</v>
      </c>
      <c r="F9720" s="95">
        <v>23781998</v>
      </c>
      <c r="G9720" s="95">
        <v>250</v>
      </c>
      <c r="H9720" s="93" t="s">
        <v>8976</v>
      </c>
      <c r="I9720" s="93" t="s">
        <v>23899</v>
      </c>
      <c r="J9720" s="93" t="s">
        <v>20927</v>
      </c>
      <c r="K9720" s="93" t="s">
        <v>1591</v>
      </c>
      <c r="L9720" s="14">
        <f>AND(vyberHrace&lt;&gt;"",ISNUMBER(SEARCH(vyberHrace,$B9720)))</f>
      </c>
      <c r="M9720" s="14">
        <f>AND($I9720=MID(kododd,1,2),$J9720=MID(kododd,3,3))</f>
      </c>
    </row>
    <row r="9721">
      <c r="A9721" s="95">
        <v>27338</v>
      </c>
      <c r="B9721" s="93" t="s">
        <v>7447</v>
      </c>
      <c r="C9721" s="93" t="s">
        <v>1414</v>
      </c>
      <c r="D9721" s="95">
        <v>2106</v>
      </c>
      <c r="E9721" s="95">
        <v>2126</v>
      </c>
      <c r="F9721" s="95">
        <v>339350</v>
      </c>
      <c r="G9721" s="95">
        <v>0</v>
      </c>
      <c r="H9721" s="93" t="s">
        <v>8976</v>
      </c>
      <c r="I9721" s="93" t="s">
        <v>23899</v>
      </c>
      <c r="J9721" s="93" t="s">
        <v>20927</v>
      </c>
      <c r="K9721" s="93" t="s">
        <v>1591</v>
      </c>
      <c r="L9721" s="14">
        <f>AND(vyberHrace&lt;&gt;"",ISNUMBER(SEARCH(vyberHrace,$B9721)))</f>
      </c>
      <c r="M9721" s="14">
        <f>AND($I9721=MID(kododd,1,2),$J9721=MID(kododd,3,3))</f>
      </c>
    </row>
    <row r="9722">
      <c r="A9722" s="95">
        <v>39203</v>
      </c>
      <c r="B9722" s="93" t="s">
        <v>12524</v>
      </c>
      <c r="C9722" s="93" t="s">
        <v>1408</v>
      </c>
      <c r="D9722" s="95">
        <v>1355</v>
      </c>
      <c r="E9722" s="95">
        <v>1670</v>
      </c>
      <c r="F9722" s="95">
        <v>23700661</v>
      </c>
      <c r="G9722" s="95">
        <v>250</v>
      </c>
      <c r="H9722" s="93" t="s">
        <v>8976</v>
      </c>
      <c r="I9722" s="93" t="s">
        <v>23899</v>
      </c>
      <c r="J9722" s="93" t="s">
        <v>20927</v>
      </c>
      <c r="K9722" s="93" t="s">
        <v>1591</v>
      </c>
      <c r="L9722" s="14">
        <f>AND(vyberHrace&lt;&gt;"",ISNUMBER(SEARCH(vyberHrace,$B9722)))</f>
      </c>
      <c r="M9722" s="14">
        <f>AND($I9722=MID(kododd,1,2),$J9722=MID(kododd,3,3))</f>
      </c>
    </row>
    <row r="9723">
      <c r="A9723" s="95">
        <v>15435</v>
      </c>
      <c r="B9723" s="93" t="s">
        <v>12525</v>
      </c>
      <c r="C9723" s="93" t="s">
        <v>1403</v>
      </c>
      <c r="D9723" s="95">
        <v>1806</v>
      </c>
      <c r="E9723" s="95">
        <v>1900</v>
      </c>
      <c r="F9723" s="95">
        <v>330000</v>
      </c>
      <c r="G9723" s="95">
        <v>250</v>
      </c>
      <c r="H9723" s="93" t="s">
        <v>8976</v>
      </c>
      <c r="I9723" s="93" t="s">
        <v>23899</v>
      </c>
      <c r="J9723" s="93" t="s">
        <v>20927</v>
      </c>
      <c r="K9723" s="93" t="s">
        <v>1591</v>
      </c>
      <c r="L9723" s="14">
        <f>AND(vyberHrace&lt;&gt;"",ISNUMBER(SEARCH(vyberHrace,$B9723)))</f>
      </c>
      <c r="M9723" s="14">
        <f>AND($I9723=MID(kododd,1,2),$J9723=MID(kododd,3,3))</f>
      </c>
    </row>
    <row r="9724">
      <c r="A9724" s="95">
        <v>45621</v>
      </c>
      <c r="B9724" s="93" t="s">
        <v>12527</v>
      </c>
      <c r="C9724" s="93" t="s">
        <v>3255</v>
      </c>
      <c r="D9724" s="95">
        <v>1363</v>
      </c>
      <c r="E9724" s="95">
        <v>1592</v>
      </c>
      <c r="F9724" s="95">
        <v>23713194</v>
      </c>
      <c r="G9724" s="95">
        <v>250</v>
      </c>
      <c r="H9724" s="93" t="s">
        <v>8976</v>
      </c>
      <c r="I9724" s="93" t="s">
        <v>23899</v>
      </c>
      <c r="J9724" s="93" t="s">
        <v>20872</v>
      </c>
      <c r="K9724" s="93" t="s">
        <v>8989</v>
      </c>
      <c r="L9724" s="14">
        <f>AND(vyberHrace&lt;&gt;"",ISNUMBER(SEARCH(vyberHrace,$B9724)))</f>
      </c>
      <c r="M9724" s="14">
        <f>AND($I9724=MID(kododd,1,2),$J9724=MID(kododd,3,3))</f>
      </c>
    </row>
    <row r="9725">
      <c r="A9725" s="95">
        <v>1606</v>
      </c>
      <c r="B9725" s="93" t="s">
        <v>12532</v>
      </c>
      <c r="C9725" s="93" t="s">
        <v>1471</v>
      </c>
      <c r="D9725" s="95">
        <v>1865</v>
      </c>
      <c r="E9725" s="95">
        <v>1892</v>
      </c>
      <c r="F9725" s="95">
        <v>310719</v>
      </c>
      <c r="G9725" s="95">
        <v>250</v>
      </c>
      <c r="H9725" s="93" t="s">
        <v>8976</v>
      </c>
      <c r="I9725" s="93" t="s">
        <v>23899</v>
      </c>
      <c r="J9725" s="93" t="s">
        <v>20846</v>
      </c>
      <c r="K9725" s="93" t="s">
        <v>8981</v>
      </c>
      <c r="L9725" s="14">
        <f>AND(vyberHrace&lt;&gt;"",ISNUMBER(SEARCH(vyberHrace,$B9725)))</f>
      </c>
      <c r="M9725" s="14">
        <f>AND($I9725=MID(kododd,1,2),$J9725=MID(kododd,3,3))</f>
      </c>
    </row>
    <row r="9726">
      <c r="A9726" s="95">
        <v>434</v>
      </c>
      <c r="B9726" s="93" t="s">
        <v>17119</v>
      </c>
      <c r="C9726" s="93" t="s">
        <v>1413</v>
      </c>
      <c r="D9726" s="95">
        <v>2036</v>
      </c>
      <c r="E9726" s="95">
        <v>2034</v>
      </c>
      <c r="F9726" s="95">
        <v>308854</v>
      </c>
      <c r="G9726" s="95">
        <v>0</v>
      </c>
      <c r="H9726" s="93" t="s">
        <v>8976</v>
      </c>
      <c r="I9726" s="93" t="s">
        <v>23899</v>
      </c>
      <c r="J9726" s="93" t="s">
        <v>20843</v>
      </c>
      <c r="K9726" s="93" t="s">
        <v>5594</v>
      </c>
      <c r="L9726" s="14">
        <f>AND(vyberHrace&lt;&gt;"",ISNUMBER(SEARCH(vyberHrace,$B9726)))</f>
      </c>
      <c r="M9726" s="14">
        <f>AND($I9726=MID(kododd,1,2),$J9726=MID(kododd,3,3))</f>
      </c>
    </row>
    <row r="9727">
      <c r="A9727" s="95">
        <v>636</v>
      </c>
      <c r="B9727" s="93" t="s">
        <v>21053</v>
      </c>
      <c r="C9727" s="93" t="s">
        <v>1465</v>
      </c>
      <c r="D9727" s="95">
        <v>2073</v>
      </c>
      <c r="E9727" s="95">
        <v>2031</v>
      </c>
      <c r="F9727" s="95">
        <v>23741201</v>
      </c>
      <c r="G9727" s="95">
        <v>250</v>
      </c>
      <c r="H9727" s="93" t="s">
        <v>8976</v>
      </c>
      <c r="I9727" s="93" t="s">
        <v>23899</v>
      </c>
      <c r="J9727" s="93" t="s">
        <v>20844</v>
      </c>
      <c r="K9727" s="93" t="s">
        <v>9952</v>
      </c>
      <c r="L9727" s="14">
        <f>AND(vyberHrace&lt;&gt;"",ISNUMBER(SEARCH(vyberHrace,$B9727)))</f>
      </c>
      <c r="M9727" s="14">
        <f>AND($I9727=MID(kododd,1,2),$J9727=MID(kododd,3,3))</f>
      </c>
    </row>
    <row r="9728">
      <c r="A9728" s="95">
        <v>40972</v>
      </c>
      <c r="B9728" s="93" t="s">
        <v>14857</v>
      </c>
      <c r="C9728" s="93" t="s">
        <v>1400</v>
      </c>
      <c r="G9728" s="95">
        <v>0</v>
      </c>
      <c r="H9728" s="93" t="s">
        <v>8976</v>
      </c>
      <c r="I9728" s="93" t="s">
        <v>23899</v>
      </c>
      <c r="J9728" s="93" t="s">
        <v>20852</v>
      </c>
      <c r="K9728" s="93" t="s">
        <v>8994</v>
      </c>
      <c r="L9728" s="14">
        <f>AND(vyberHrace&lt;&gt;"",ISNUMBER(SEARCH(vyberHrace,$B9728)))</f>
      </c>
      <c r="M9728" s="14">
        <f>AND($I9728=MID(kododd,1,2),$J9728=MID(kododd,3,3))</f>
      </c>
    </row>
    <row r="9729">
      <c r="A9729" s="95">
        <v>28413</v>
      </c>
      <c r="B9729" s="93" t="s">
        <v>10966</v>
      </c>
      <c r="C9729" s="93" t="s">
        <v>1448</v>
      </c>
      <c r="D9729" s="95">
        <v>1100</v>
      </c>
      <c r="G9729" s="95">
        <v>0</v>
      </c>
      <c r="H9729" s="93" t="s">
        <v>8976</v>
      </c>
      <c r="I9729" s="93" t="s">
        <v>23899</v>
      </c>
      <c r="J9729" s="93" t="s">
        <v>20852</v>
      </c>
      <c r="K9729" s="93" t="s">
        <v>8994</v>
      </c>
      <c r="L9729" s="14">
        <f>AND(vyberHrace&lt;&gt;"",ISNUMBER(SEARCH(vyberHrace,$B9729)))</f>
      </c>
      <c r="M9729" s="14">
        <f>AND($I9729=MID(kododd,1,2),$J9729=MID(kododd,3,3))</f>
      </c>
    </row>
    <row r="9730">
      <c r="A9730" s="95">
        <v>46494</v>
      </c>
      <c r="B9730" s="93" t="s">
        <v>10971</v>
      </c>
      <c r="C9730" s="93" t="s">
        <v>1415</v>
      </c>
      <c r="D9730" s="95">
        <v>1634</v>
      </c>
      <c r="E9730" s="95">
        <v>1750</v>
      </c>
      <c r="F9730" s="95">
        <v>23713410</v>
      </c>
      <c r="G9730" s="95">
        <v>0</v>
      </c>
      <c r="H9730" s="93" t="s">
        <v>8976</v>
      </c>
      <c r="I9730" s="93" t="s">
        <v>23899</v>
      </c>
      <c r="J9730" s="93" t="s">
        <v>20852</v>
      </c>
      <c r="K9730" s="93" t="s">
        <v>8994</v>
      </c>
      <c r="L9730" s="14">
        <f>AND(vyberHrace&lt;&gt;"",ISNUMBER(SEARCH(vyberHrace,$B9730)))</f>
      </c>
      <c r="M9730" s="14">
        <f>AND($I9730=MID(kododd,1,2),$J9730=MID(kododd,3,3))</f>
      </c>
    </row>
    <row r="9731">
      <c r="A9731" s="95">
        <v>51123</v>
      </c>
      <c r="B9731" s="93" t="s">
        <v>2225</v>
      </c>
      <c r="C9731" s="93" t="s">
        <v>1422</v>
      </c>
      <c r="G9731" s="95">
        <v>0</v>
      </c>
      <c r="H9731" s="93" t="s">
        <v>8976</v>
      </c>
      <c r="I9731" s="93" t="s">
        <v>23899</v>
      </c>
      <c r="J9731" s="93" t="s">
        <v>20852</v>
      </c>
      <c r="K9731" s="93" t="s">
        <v>8994</v>
      </c>
      <c r="L9731" s="14">
        <f>AND(vyberHrace&lt;&gt;"",ISNUMBER(SEARCH(vyberHrace,$B9731)))</f>
      </c>
      <c r="M9731" s="14">
        <f>AND($I9731=MID(kododd,1,2),$J9731=MID(kododd,3,3))</f>
      </c>
    </row>
    <row r="9732">
      <c r="A9732" s="95">
        <v>58848</v>
      </c>
      <c r="B9732" s="93" t="s">
        <v>25320</v>
      </c>
      <c r="C9732" s="93" t="s">
        <v>1422</v>
      </c>
      <c r="G9732" s="95">
        <v>0</v>
      </c>
      <c r="H9732" s="93" t="s">
        <v>8976</v>
      </c>
      <c r="I9732" s="93" t="s">
        <v>23899</v>
      </c>
      <c r="J9732" s="93" t="s">
        <v>20852</v>
      </c>
      <c r="K9732" s="93" t="s">
        <v>8994</v>
      </c>
      <c r="L9732" s="14">
        <f>AND(vyberHrace&lt;&gt;"",ISNUMBER(SEARCH(vyberHrace,$B9732)))</f>
      </c>
      <c r="M9732" s="14">
        <f>AND($I9732=MID(kododd,1,2),$J9732=MID(kododd,3,3))</f>
      </c>
    </row>
    <row r="9733">
      <c r="A9733" s="95">
        <v>32258</v>
      </c>
      <c r="B9733" s="93" t="s">
        <v>13279</v>
      </c>
      <c r="C9733" s="93" t="s">
        <v>1426</v>
      </c>
      <c r="D9733" s="95">
        <v>1727</v>
      </c>
      <c r="F9733" s="95">
        <v>352420</v>
      </c>
      <c r="G9733" s="95">
        <v>0</v>
      </c>
      <c r="H9733" s="93" t="s">
        <v>8976</v>
      </c>
      <c r="I9733" s="93" t="s">
        <v>23899</v>
      </c>
      <c r="J9733" s="93" t="s">
        <v>20851</v>
      </c>
      <c r="K9733" s="93" t="s">
        <v>21353</v>
      </c>
      <c r="L9733" s="14">
        <f>AND(vyberHrace&lt;&gt;"",ISNUMBER(SEARCH(vyberHrace,$B9733)))</f>
      </c>
      <c r="M9733" s="14">
        <f>AND($I9733=MID(kododd,1,2),$J9733=MID(kododd,3,3))</f>
      </c>
    </row>
    <row r="9734">
      <c r="A9734" s="95">
        <v>10541</v>
      </c>
      <c r="B9734" s="93" t="s">
        <v>13289</v>
      </c>
      <c r="C9734" s="93" t="s">
        <v>1435</v>
      </c>
      <c r="D9734" s="95">
        <v>1507</v>
      </c>
      <c r="E9734" s="95">
        <v>1687</v>
      </c>
      <c r="F9734" s="95">
        <v>330698</v>
      </c>
      <c r="G9734" s="95">
        <v>0</v>
      </c>
      <c r="H9734" s="93" t="s">
        <v>8976</v>
      </c>
      <c r="I9734" s="93" t="s">
        <v>23899</v>
      </c>
      <c r="J9734" s="93" t="s">
        <v>20891</v>
      </c>
      <c r="K9734" s="93" t="s">
        <v>2017</v>
      </c>
      <c r="L9734" s="14">
        <f>AND(vyberHrace&lt;&gt;"",ISNUMBER(SEARCH(vyberHrace,$B9734)))</f>
      </c>
      <c r="M9734" s="14">
        <f>AND($I9734=MID(kododd,1,2),$J9734=MID(kododd,3,3))</f>
      </c>
    </row>
    <row r="9735">
      <c r="A9735" s="95">
        <v>61990</v>
      </c>
      <c r="B9735" s="93" t="s">
        <v>28195</v>
      </c>
      <c r="C9735" s="93" t="s">
        <v>1486</v>
      </c>
      <c r="F9735" s="95">
        <v>571004823</v>
      </c>
      <c r="G9735" s="95">
        <v>250</v>
      </c>
      <c r="H9735" s="93" t="s">
        <v>8976</v>
      </c>
      <c r="I9735" s="93" t="s">
        <v>23899</v>
      </c>
      <c r="J9735" s="93" t="s">
        <v>20993</v>
      </c>
      <c r="K9735" s="93" t="s">
        <v>2219</v>
      </c>
      <c r="L9735" s="14">
        <f>AND(vyberHrace&lt;&gt;"",ISNUMBER(SEARCH(vyberHrace,$B9735)))</f>
      </c>
      <c r="M9735" s="14">
        <f>AND($I9735=MID(kododd,1,2),$J9735=MID(kododd,3,3))</f>
      </c>
    </row>
    <row r="9736">
      <c r="A9736" s="95">
        <v>33032</v>
      </c>
      <c r="B9736" s="93" t="s">
        <v>13297</v>
      </c>
      <c r="C9736" s="93" t="s">
        <v>1444</v>
      </c>
      <c r="D9736" s="95">
        <v>1879</v>
      </c>
      <c r="E9736" s="95">
        <v>1918</v>
      </c>
      <c r="F9736" s="95">
        <v>349305</v>
      </c>
      <c r="G9736" s="95">
        <v>0</v>
      </c>
      <c r="H9736" s="93" t="s">
        <v>8976</v>
      </c>
      <c r="I9736" s="93" t="s">
        <v>23899</v>
      </c>
      <c r="J9736" s="93" t="s">
        <v>20846</v>
      </c>
      <c r="K9736" s="93" t="s">
        <v>8981</v>
      </c>
      <c r="L9736" s="14">
        <f>AND(vyberHrace&lt;&gt;"",ISNUMBER(SEARCH(vyberHrace,$B9736)))</f>
      </c>
      <c r="M9736" s="14">
        <f>AND($I9736=MID(kododd,1,2),$J9736=MID(kododd,3,3))</f>
      </c>
    </row>
    <row r="9737">
      <c r="A9737" s="95">
        <v>46367</v>
      </c>
      <c r="B9737" s="93" t="s">
        <v>13298</v>
      </c>
      <c r="C9737" s="93" t="s">
        <v>1436</v>
      </c>
      <c r="D9737" s="95">
        <v>1319</v>
      </c>
      <c r="E9737" s="95">
        <v>1598</v>
      </c>
      <c r="F9737" s="95">
        <v>23713208</v>
      </c>
      <c r="G9737" s="95">
        <v>250</v>
      </c>
      <c r="H9737" s="93" t="s">
        <v>8976</v>
      </c>
      <c r="I9737" s="93" t="s">
        <v>23899</v>
      </c>
      <c r="J9737" s="93" t="s">
        <v>20875</v>
      </c>
      <c r="K9737" s="93" t="s">
        <v>11238</v>
      </c>
      <c r="L9737" s="14">
        <f>AND(vyberHrace&lt;&gt;"",ISNUMBER(SEARCH(vyberHrace,$B9737)))</f>
      </c>
      <c r="M9737" s="14">
        <f>AND($I9737=MID(kododd,1,2),$J9737=MID(kododd,3,3))</f>
      </c>
    </row>
    <row r="9738">
      <c r="A9738" s="95">
        <v>43311</v>
      </c>
      <c r="B9738" s="93" t="s">
        <v>13306</v>
      </c>
      <c r="C9738" s="93" t="s">
        <v>1400</v>
      </c>
      <c r="F9738" s="95">
        <v>390895</v>
      </c>
      <c r="G9738" s="95">
        <v>0</v>
      </c>
      <c r="H9738" s="93" t="s">
        <v>8976</v>
      </c>
      <c r="I9738" s="93" t="s">
        <v>23899</v>
      </c>
      <c r="J9738" s="93" t="s">
        <v>20852</v>
      </c>
      <c r="K9738" s="93" t="s">
        <v>8994</v>
      </c>
      <c r="L9738" s="14">
        <f>AND(vyberHrace&lt;&gt;"",ISNUMBER(SEARCH(vyberHrace,$B9738)))</f>
      </c>
      <c r="M9738" s="14">
        <f>AND($I9738=MID(kododd,1,2),$J9738=MID(kododd,3,3))</f>
      </c>
    </row>
    <row r="9739">
      <c r="A9739" s="95">
        <v>18212</v>
      </c>
      <c r="B9739" s="93" t="s">
        <v>13320</v>
      </c>
      <c r="C9739" s="93" t="s">
        <v>1441</v>
      </c>
      <c r="F9739" s="95">
        <v>362530</v>
      </c>
      <c r="G9739" s="95">
        <v>0</v>
      </c>
      <c r="H9739" s="93" t="s">
        <v>8976</v>
      </c>
      <c r="I9739" s="93" t="s">
        <v>23899</v>
      </c>
      <c r="J9739" s="93" t="s">
        <v>20912</v>
      </c>
      <c r="K9739" s="93" t="s">
        <v>1497</v>
      </c>
      <c r="L9739" s="14">
        <f>AND(vyberHrace&lt;&gt;"",ISNUMBER(SEARCH(vyberHrace,$B9739)))</f>
      </c>
      <c r="M9739" s="14">
        <f>AND($I9739=MID(kododd,1,2),$J9739=MID(kododd,3,3))</f>
      </c>
    </row>
    <row r="9740">
      <c r="A9740" s="95">
        <v>18461</v>
      </c>
      <c r="B9740" s="93" t="s">
        <v>13334</v>
      </c>
      <c r="C9740" s="93" t="s">
        <v>1475</v>
      </c>
      <c r="G9740" s="95">
        <v>0</v>
      </c>
      <c r="H9740" s="93" t="s">
        <v>8976</v>
      </c>
      <c r="I9740" s="93" t="s">
        <v>23899</v>
      </c>
      <c r="J9740" s="93" t="s">
        <v>20852</v>
      </c>
      <c r="K9740" s="93" t="s">
        <v>8994</v>
      </c>
      <c r="L9740" s="14">
        <f>AND(vyberHrace&lt;&gt;"",ISNUMBER(SEARCH(vyberHrace,$B9740)))</f>
      </c>
      <c r="M9740" s="14">
        <f>AND($I9740=MID(kododd,1,2),$J9740=MID(kododd,3,3))</f>
      </c>
    </row>
    <row r="9741">
      <c r="A9741" s="95">
        <v>16107</v>
      </c>
      <c r="B9741" s="93" t="s">
        <v>13355</v>
      </c>
      <c r="C9741" s="93" t="s">
        <v>1467</v>
      </c>
      <c r="D9741" s="95">
        <v>1687</v>
      </c>
      <c r="G9741" s="95">
        <v>0</v>
      </c>
      <c r="H9741" s="93" t="s">
        <v>8976</v>
      </c>
      <c r="I9741" s="93" t="s">
        <v>23899</v>
      </c>
      <c r="J9741" s="93" t="s">
        <v>20851</v>
      </c>
      <c r="K9741" s="93" t="s">
        <v>21353</v>
      </c>
      <c r="L9741" s="14">
        <f>AND(vyberHrace&lt;&gt;"",ISNUMBER(SEARCH(vyberHrace,$B9741)))</f>
      </c>
      <c r="M9741" s="14">
        <f>AND($I9741=MID(kododd,1,2),$J9741=MID(kododd,3,3))</f>
      </c>
    </row>
    <row r="9742">
      <c r="A9742" s="95">
        <v>6377</v>
      </c>
      <c r="B9742" s="93" t="s">
        <v>13360</v>
      </c>
      <c r="C9742" s="93" t="s">
        <v>1429</v>
      </c>
      <c r="D9742" s="95">
        <v>1579</v>
      </c>
      <c r="E9742" s="95">
        <v>1698</v>
      </c>
      <c r="F9742" s="95">
        <v>352020</v>
      </c>
      <c r="G9742" s="95">
        <v>250</v>
      </c>
      <c r="H9742" s="93" t="s">
        <v>8976</v>
      </c>
      <c r="I9742" s="93" t="s">
        <v>23899</v>
      </c>
      <c r="J9742" s="93" t="s">
        <v>20897</v>
      </c>
      <c r="K9742" s="93" t="s">
        <v>374</v>
      </c>
      <c r="L9742" s="14">
        <f>AND(vyberHrace&lt;&gt;"",ISNUMBER(SEARCH(vyberHrace,$B9742)))</f>
      </c>
      <c r="M9742" s="14">
        <f>AND($I9742=MID(kododd,1,2),$J9742=MID(kododd,3,3))</f>
      </c>
    </row>
    <row r="9743">
      <c r="A9743" s="95">
        <v>18479</v>
      </c>
      <c r="B9743" s="93" t="s">
        <v>13491</v>
      </c>
      <c r="C9743" s="93" t="s">
        <v>1403</v>
      </c>
      <c r="D9743" s="95">
        <v>1100</v>
      </c>
      <c r="G9743" s="95">
        <v>0</v>
      </c>
      <c r="H9743" s="93" t="s">
        <v>8976</v>
      </c>
      <c r="I9743" s="93" t="s">
        <v>23899</v>
      </c>
      <c r="J9743" s="93" t="s">
        <v>20852</v>
      </c>
      <c r="K9743" s="93" t="s">
        <v>8994</v>
      </c>
      <c r="L9743" s="14">
        <f>AND(vyberHrace&lt;&gt;"",ISNUMBER(SEARCH(vyberHrace,$B9743)))</f>
      </c>
      <c r="M9743" s="14">
        <f>AND($I9743=MID(kododd,1,2),$J9743=MID(kododd,3,3))</f>
      </c>
    </row>
    <row r="9744">
      <c r="A9744" s="95">
        <v>18480</v>
      </c>
      <c r="B9744" s="93" t="s">
        <v>13492</v>
      </c>
      <c r="C9744" s="93" t="s">
        <v>1403</v>
      </c>
      <c r="D9744" s="95">
        <v>1099</v>
      </c>
      <c r="G9744" s="95">
        <v>0</v>
      </c>
      <c r="H9744" s="93" t="s">
        <v>8976</v>
      </c>
      <c r="I9744" s="93" t="s">
        <v>23899</v>
      </c>
      <c r="J9744" s="93" t="s">
        <v>20852</v>
      </c>
      <c r="K9744" s="93" t="s">
        <v>8994</v>
      </c>
      <c r="L9744" s="14">
        <f>AND(vyberHrace&lt;&gt;"",ISNUMBER(SEARCH(vyberHrace,$B9744)))</f>
      </c>
      <c r="M9744" s="14">
        <f>AND($I9744=MID(kododd,1,2),$J9744=MID(kododd,3,3))</f>
      </c>
    </row>
    <row r="9745">
      <c r="A9745" s="95">
        <v>50113</v>
      </c>
      <c r="B9745" s="93" t="s">
        <v>13498</v>
      </c>
      <c r="C9745" s="93" t="s">
        <v>1400</v>
      </c>
      <c r="D9745" s="95">
        <v>1404</v>
      </c>
      <c r="E9745" s="95">
        <v>1635</v>
      </c>
      <c r="F9745" s="95">
        <v>23731060</v>
      </c>
      <c r="G9745" s="95">
        <v>0</v>
      </c>
      <c r="H9745" s="93" t="s">
        <v>8976</v>
      </c>
      <c r="I9745" s="93" t="s">
        <v>23899</v>
      </c>
      <c r="J9745" s="93" t="s">
        <v>20852</v>
      </c>
      <c r="K9745" s="93" t="s">
        <v>8994</v>
      </c>
      <c r="L9745" s="14">
        <f>AND(vyberHrace&lt;&gt;"",ISNUMBER(SEARCH(vyberHrace,$B9745)))</f>
      </c>
      <c r="M9745" s="14">
        <f>AND($I9745=MID(kododd,1,2),$J9745=MID(kododd,3,3))</f>
      </c>
    </row>
    <row r="9746">
      <c r="A9746" s="95">
        <v>51647</v>
      </c>
      <c r="B9746" s="93" t="s">
        <v>1595</v>
      </c>
      <c r="C9746" s="93" t="s">
        <v>1400</v>
      </c>
      <c r="D9746" s="95">
        <v>1052</v>
      </c>
      <c r="F9746" s="95">
        <v>23738561</v>
      </c>
      <c r="G9746" s="95">
        <v>0</v>
      </c>
      <c r="H9746" s="93" t="s">
        <v>8976</v>
      </c>
      <c r="I9746" s="93" t="s">
        <v>23899</v>
      </c>
      <c r="J9746" s="93" t="s">
        <v>20849</v>
      </c>
      <c r="K9746" s="93" t="s">
        <v>1593</v>
      </c>
      <c r="L9746" s="14">
        <f>AND(vyberHrace&lt;&gt;"",ISNUMBER(SEARCH(vyberHrace,$B9746)))</f>
      </c>
      <c r="M9746" s="14">
        <f>AND($I9746=MID(kododd,1,2),$J9746=MID(kododd,3,3))</f>
      </c>
    </row>
    <row r="9747">
      <c r="A9747" s="95">
        <v>36406</v>
      </c>
      <c r="B9747" s="93" t="s">
        <v>9023</v>
      </c>
      <c r="C9747" s="93" t="s">
        <v>1421</v>
      </c>
      <c r="G9747" s="95">
        <v>0</v>
      </c>
      <c r="H9747" s="93" t="s">
        <v>8976</v>
      </c>
      <c r="I9747" s="93" t="s">
        <v>23899</v>
      </c>
      <c r="J9747" s="93" t="s">
        <v>20852</v>
      </c>
      <c r="K9747" s="93" t="s">
        <v>8994</v>
      </c>
      <c r="L9747" s="14">
        <f>AND(vyberHrace&lt;&gt;"",ISNUMBER(SEARCH(vyberHrace,$B9747)))</f>
      </c>
      <c r="M9747" s="14">
        <f>AND($I9747=MID(kododd,1,2),$J9747=MID(kododd,3,3))</f>
      </c>
    </row>
    <row r="9748">
      <c r="A9748" s="95">
        <v>25920</v>
      </c>
      <c r="B9748" s="93" t="s">
        <v>11140</v>
      </c>
      <c r="C9748" s="93" t="s">
        <v>1426</v>
      </c>
      <c r="D9748" s="95">
        <v>1759</v>
      </c>
      <c r="E9748" s="95">
        <v>1823</v>
      </c>
      <c r="F9748" s="95">
        <v>324671</v>
      </c>
      <c r="G9748" s="95">
        <v>250</v>
      </c>
      <c r="H9748" s="93" t="s">
        <v>8976</v>
      </c>
      <c r="I9748" s="93" t="s">
        <v>23899</v>
      </c>
      <c r="J9748" s="93" t="s">
        <v>20927</v>
      </c>
      <c r="K9748" s="93" t="s">
        <v>1591</v>
      </c>
      <c r="L9748" s="14">
        <f>AND(vyberHrace&lt;&gt;"",ISNUMBER(SEARCH(vyberHrace,$B9748)))</f>
      </c>
      <c r="M9748" s="14">
        <f>AND($I9748=MID(kododd,1,2),$J9748=MID(kododd,3,3))</f>
      </c>
    </row>
    <row r="9749">
      <c r="A9749" s="95">
        <v>18016</v>
      </c>
      <c r="B9749" s="93" t="s">
        <v>2937</v>
      </c>
      <c r="C9749" s="93" t="s">
        <v>1457</v>
      </c>
      <c r="D9749" s="95">
        <v>1810</v>
      </c>
      <c r="E9749" s="95">
        <v>1879</v>
      </c>
      <c r="F9749" s="95">
        <v>305030</v>
      </c>
      <c r="G9749" s="95">
        <v>250</v>
      </c>
      <c r="H9749" s="93" t="s">
        <v>8976</v>
      </c>
      <c r="I9749" s="93" t="s">
        <v>23899</v>
      </c>
      <c r="J9749" s="93" t="s">
        <v>20927</v>
      </c>
      <c r="K9749" s="93" t="s">
        <v>1591</v>
      </c>
      <c r="L9749" s="14">
        <f>AND(vyberHrace&lt;&gt;"",ISNUMBER(SEARCH(vyberHrace,$B9749)))</f>
      </c>
      <c r="M9749" s="14">
        <f>AND($I9749=MID(kododd,1,2),$J9749=MID(kododd,3,3))</f>
      </c>
    </row>
    <row r="9750">
      <c r="A9750" s="95">
        <v>35520</v>
      </c>
      <c r="B9750" s="93" t="s">
        <v>11141</v>
      </c>
      <c r="C9750" s="93" t="s">
        <v>1451</v>
      </c>
      <c r="D9750" s="95">
        <v>1223</v>
      </c>
      <c r="E9750" s="95">
        <v>1516</v>
      </c>
      <c r="F9750" s="95">
        <v>362549</v>
      </c>
      <c r="G9750" s="95">
        <v>250</v>
      </c>
      <c r="H9750" s="93" t="s">
        <v>8976</v>
      </c>
      <c r="I9750" s="93" t="s">
        <v>23899</v>
      </c>
      <c r="J9750" s="93" t="s">
        <v>20849</v>
      </c>
      <c r="K9750" s="93" t="s">
        <v>1593</v>
      </c>
      <c r="L9750" s="14">
        <f>AND(vyberHrace&lt;&gt;"",ISNUMBER(SEARCH(vyberHrace,$B9750)))</f>
      </c>
      <c r="M9750" s="14">
        <f>AND($I9750=MID(kododd,1,2),$J9750=MID(kododd,3,3))</f>
      </c>
    </row>
    <row r="9751">
      <c r="A9751" s="95">
        <v>56283</v>
      </c>
      <c r="B9751" s="93" t="s">
        <v>11141</v>
      </c>
      <c r="C9751" s="93" t="s">
        <v>1424</v>
      </c>
      <c r="D9751" s="95">
        <v>1032</v>
      </c>
      <c r="F9751" s="95">
        <v>23769785</v>
      </c>
      <c r="G9751" s="95">
        <v>250</v>
      </c>
      <c r="H9751" s="93" t="s">
        <v>8976</v>
      </c>
      <c r="I9751" s="93" t="s">
        <v>23899</v>
      </c>
      <c r="J9751" s="93" t="s">
        <v>20894</v>
      </c>
      <c r="K9751" s="93" t="s">
        <v>5558</v>
      </c>
      <c r="L9751" s="14">
        <f>AND(vyberHrace&lt;&gt;"",ISNUMBER(SEARCH(vyberHrace,$B9751)))</f>
      </c>
      <c r="M9751" s="14">
        <f>AND($I9751=MID(kododd,1,2),$J9751=MID(kododd,3,3))</f>
      </c>
    </row>
    <row r="9752">
      <c r="A9752" s="95">
        <v>62322</v>
      </c>
      <c r="B9752" s="93" t="s">
        <v>28497</v>
      </c>
      <c r="C9752" s="93" t="s">
        <v>1449</v>
      </c>
      <c r="F9752" s="95">
        <v>571000020</v>
      </c>
      <c r="G9752" s="95">
        <v>250</v>
      </c>
      <c r="H9752" s="93" t="s">
        <v>8976</v>
      </c>
      <c r="I9752" s="93" t="s">
        <v>23899</v>
      </c>
      <c r="J9752" s="93" t="s">
        <v>20964</v>
      </c>
      <c r="K9752" s="93" t="s">
        <v>5165</v>
      </c>
      <c r="L9752" s="14">
        <f>AND(vyberHrace&lt;&gt;"",ISNUMBER(SEARCH(vyberHrace,$B9752)))</f>
      </c>
      <c r="M9752" s="14">
        <f>AND($I9752=MID(kododd,1,2),$J9752=MID(kododd,3,3))</f>
      </c>
    </row>
    <row r="9753">
      <c r="A9753" s="95">
        <v>13574</v>
      </c>
      <c r="B9753" s="93" t="s">
        <v>11145</v>
      </c>
      <c r="C9753" s="93" t="s">
        <v>1453</v>
      </c>
      <c r="D9753" s="95">
        <v>1578</v>
      </c>
      <c r="E9753" s="95">
        <v>1743</v>
      </c>
      <c r="F9753" s="95">
        <v>349313</v>
      </c>
      <c r="G9753" s="95">
        <v>250</v>
      </c>
      <c r="H9753" s="93" t="s">
        <v>8976</v>
      </c>
      <c r="I9753" s="93" t="s">
        <v>23899</v>
      </c>
      <c r="J9753" s="93" t="s">
        <v>20891</v>
      </c>
      <c r="K9753" s="93" t="s">
        <v>2017</v>
      </c>
      <c r="L9753" s="14">
        <f>AND(vyberHrace&lt;&gt;"",ISNUMBER(SEARCH(vyberHrace,$B9753)))</f>
      </c>
      <c r="M9753" s="14">
        <f>AND($I9753=MID(kododd,1,2),$J9753=MID(kododd,3,3))</f>
      </c>
    </row>
    <row r="9754">
      <c r="A9754" s="95">
        <v>13254</v>
      </c>
      <c r="B9754" s="93" t="s">
        <v>11147</v>
      </c>
      <c r="C9754" s="93" t="s">
        <v>1451</v>
      </c>
      <c r="D9754" s="95">
        <v>1562</v>
      </c>
      <c r="E9754" s="95">
        <v>1727</v>
      </c>
      <c r="F9754" s="95">
        <v>326569</v>
      </c>
      <c r="G9754" s="95">
        <v>500</v>
      </c>
      <c r="H9754" s="93" t="s">
        <v>8976</v>
      </c>
      <c r="I9754" s="93" t="s">
        <v>23899</v>
      </c>
      <c r="J9754" s="93" t="s">
        <v>23412</v>
      </c>
      <c r="K9754" s="93" t="s">
        <v>21362</v>
      </c>
      <c r="L9754" s="14">
        <f>AND(vyberHrace&lt;&gt;"",ISNUMBER(SEARCH(vyberHrace,$B9754)))</f>
      </c>
      <c r="M9754" s="14">
        <f>AND($I9754=MID(kododd,1,2),$J9754=MID(kododd,3,3))</f>
      </c>
    </row>
    <row r="9755">
      <c r="A9755" s="95">
        <v>5665</v>
      </c>
      <c r="B9755" s="93" t="s">
        <v>15847</v>
      </c>
      <c r="C9755" s="93" t="s">
        <v>1449</v>
      </c>
      <c r="D9755" s="95">
        <v>1884</v>
      </c>
      <c r="E9755" s="95">
        <v>1926</v>
      </c>
      <c r="F9755" s="95">
        <v>327247</v>
      </c>
      <c r="G9755" s="95">
        <v>250</v>
      </c>
      <c r="H9755" s="93" t="s">
        <v>8976</v>
      </c>
      <c r="I9755" s="93" t="s">
        <v>23899</v>
      </c>
      <c r="J9755" s="93" t="s">
        <v>20849</v>
      </c>
      <c r="K9755" s="93" t="s">
        <v>1593</v>
      </c>
      <c r="L9755" s="14">
        <f>AND(vyberHrace&lt;&gt;"",ISNUMBER(SEARCH(vyberHrace,$B9755)))</f>
      </c>
      <c r="M9755" s="14">
        <f>AND($I9755=MID(kododd,1,2),$J9755=MID(kododd,3,3))</f>
      </c>
    </row>
    <row r="9756">
      <c r="A9756" s="95">
        <v>47303</v>
      </c>
      <c r="B9756" s="93" t="s">
        <v>15857</v>
      </c>
      <c r="C9756" s="93" t="s">
        <v>3255</v>
      </c>
      <c r="G9756" s="95">
        <v>0</v>
      </c>
      <c r="H9756" s="93" t="s">
        <v>8976</v>
      </c>
      <c r="I9756" s="93" t="s">
        <v>23899</v>
      </c>
      <c r="J9756" s="93" t="s">
        <v>20852</v>
      </c>
      <c r="K9756" s="93" t="s">
        <v>8994</v>
      </c>
      <c r="L9756" s="14">
        <f>AND(vyberHrace&lt;&gt;"",ISNUMBER(SEARCH(vyberHrace,$B9756)))</f>
      </c>
      <c r="M9756" s="14">
        <f>AND($I9756=MID(kododd,1,2),$J9756=MID(kododd,3,3))</f>
      </c>
    </row>
    <row r="9757">
      <c r="A9757" s="95">
        <v>2130</v>
      </c>
      <c r="B9757" s="93" t="s">
        <v>15863</v>
      </c>
      <c r="C9757" s="93" t="s">
        <v>1463</v>
      </c>
      <c r="D9757" s="95">
        <v>1895</v>
      </c>
      <c r="E9757" s="95">
        <v>1909</v>
      </c>
      <c r="F9757" s="95">
        <v>313297</v>
      </c>
      <c r="G9757" s="95">
        <v>250</v>
      </c>
      <c r="H9757" s="93" t="s">
        <v>8976</v>
      </c>
      <c r="I9757" s="93" t="s">
        <v>23899</v>
      </c>
      <c r="J9757" s="93" t="s">
        <v>20942</v>
      </c>
      <c r="K9757" s="93" t="s">
        <v>5598</v>
      </c>
      <c r="L9757" s="14">
        <f>AND(vyberHrace&lt;&gt;"",ISNUMBER(SEARCH(vyberHrace,$B9757)))</f>
      </c>
      <c r="M9757" s="14">
        <f>AND($I9757=MID(kododd,1,2),$J9757=MID(kododd,3,3))</f>
      </c>
    </row>
    <row r="9758">
      <c r="A9758" s="95">
        <v>42803</v>
      </c>
      <c r="B9758" s="93" t="s">
        <v>3665</v>
      </c>
      <c r="C9758" s="93" t="s">
        <v>1410</v>
      </c>
      <c r="D9758" s="95">
        <v>1692</v>
      </c>
      <c r="E9758" s="95">
        <v>1848</v>
      </c>
      <c r="F9758" s="95">
        <v>23713429</v>
      </c>
      <c r="G9758" s="95">
        <v>250</v>
      </c>
      <c r="H9758" s="93" t="s">
        <v>8976</v>
      </c>
      <c r="I9758" s="93" t="s">
        <v>23899</v>
      </c>
      <c r="J9758" s="93" t="s">
        <v>20907</v>
      </c>
      <c r="K9758" s="93" t="s">
        <v>4887</v>
      </c>
      <c r="L9758" s="14">
        <f>AND(vyberHrace&lt;&gt;"",ISNUMBER(SEARCH(vyberHrace,$B9758)))</f>
      </c>
      <c r="M9758" s="14">
        <f>AND($I9758=MID(kododd,1,2),$J9758=MID(kododd,3,3))</f>
      </c>
    </row>
    <row r="9759">
      <c r="A9759" s="95">
        <v>51768</v>
      </c>
      <c r="B9759" s="93" t="s">
        <v>1528</v>
      </c>
      <c r="C9759" s="93" t="s">
        <v>1410</v>
      </c>
      <c r="G9759" s="95">
        <v>0</v>
      </c>
      <c r="H9759" s="93" t="s">
        <v>8976</v>
      </c>
      <c r="I9759" s="93" t="s">
        <v>23899</v>
      </c>
      <c r="J9759" s="93" t="s">
        <v>20852</v>
      </c>
      <c r="K9759" s="93" t="s">
        <v>8994</v>
      </c>
      <c r="L9759" s="14">
        <f>AND(vyberHrace&lt;&gt;"",ISNUMBER(SEARCH(vyberHrace,$B9759)))</f>
      </c>
      <c r="M9759" s="14">
        <f>AND($I9759=MID(kododd,1,2),$J9759=MID(kododd,3,3))</f>
      </c>
    </row>
    <row r="9760">
      <c r="A9760" s="95">
        <v>50600</v>
      </c>
      <c r="B9760" s="93" t="s">
        <v>2220</v>
      </c>
      <c r="C9760" s="93" t="s">
        <v>1406</v>
      </c>
      <c r="D9760" s="95">
        <v>1108</v>
      </c>
      <c r="E9760" s="95">
        <v>1479</v>
      </c>
      <c r="F9760" s="95">
        <v>23738162</v>
      </c>
      <c r="G9760" s="95">
        <v>0</v>
      </c>
      <c r="H9760" s="93" t="s">
        <v>8976</v>
      </c>
      <c r="I9760" s="93" t="s">
        <v>23899</v>
      </c>
      <c r="J9760" s="93" t="s">
        <v>20894</v>
      </c>
      <c r="K9760" s="93" t="s">
        <v>5558</v>
      </c>
      <c r="L9760" s="14">
        <f>AND(vyberHrace&lt;&gt;"",ISNUMBER(SEARCH(vyberHrace,$B9760)))</f>
      </c>
      <c r="M9760" s="14">
        <f>AND($I9760=MID(kododd,1,2),$J9760=MID(kododd,3,3))</f>
      </c>
    </row>
    <row r="9761">
      <c r="A9761" s="95">
        <v>56849</v>
      </c>
      <c r="B9761" s="93" t="s">
        <v>22240</v>
      </c>
      <c r="C9761" s="93" t="s">
        <v>1412</v>
      </c>
      <c r="F9761" s="95">
        <v>23751207</v>
      </c>
      <c r="G9761" s="95">
        <v>0</v>
      </c>
      <c r="H9761" s="93" t="s">
        <v>8976</v>
      </c>
      <c r="I9761" s="93" t="s">
        <v>23899</v>
      </c>
      <c r="J9761" s="93" t="s">
        <v>20852</v>
      </c>
      <c r="K9761" s="93" t="s">
        <v>8994</v>
      </c>
      <c r="L9761" s="14">
        <f>AND(vyberHrace&lt;&gt;"",ISNUMBER(SEARCH(vyberHrace,$B9761)))</f>
      </c>
      <c r="M9761" s="14">
        <f>AND($I9761=MID(kododd,1,2),$J9761=MID(kododd,3,3))</f>
      </c>
    </row>
    <row r="9762">
      <c r="A9762" s="95">
        <v>56848</v>
      </c>
      <c r="B9762" s="93" t="s">
        <v>22241</v>
      </c>
      <c r="C9762" s="93" t="s">
        <v>1424</v>
      </c>
      <c r="G9762" s="95">
        <v>0</v>
      </c>
      <c r="H9762" s="93" t="s">
        <v>8976</v>
      </c>
      <c r="I9762" s="93" t="s">
        <v>23899</v>
      </c>
      <c r="J9762" s="93" t="s">
        <v>20852</v>
      </c>
      <c r="K9762" s="93" t="s">
        <v>8994</v>
      </c>
      <c r="L9762" s="14">
        <f>AND(vyberHrace&lt;&gt;"",ISNUMBER(SEARCH(vyberHrace,$B9762)))</f>
      </c>
      <c r="M9762" s="14">
        <f>AND($I9762=MID(kododd,1,2),$J9762=MID(kododd,3,3))</f>
      </c>
    </row>
    <row r="9763">
      <c r="A9763" s="95">
        <v>63904</v>
      </c>
      <c r="B9763" s="93" t="s">
        <v>30088</v>
      </c>
      <c r="C9763" s="93" t="s">
        <v>1411</v>
      </c>
      <c r="D9763" s="95">
        <v>80502</v>
      </c>
      <c r="E9763" s="95">
        <v>80502</v>
      </c>
      <c r="G9763" s="95">
        <v>250</v>
      </c>
      <c r="H9763" s="93" t="s">
        <v>8976</v>
      </c>
      <c r="I9763" s="93" t="s">
        <v>23899</v>
      </c>
      <c r="J9763" s="93" t="s">
        <v>20950</v>
      </c>
      <c r="K9763" s="93" t="s">
        <v>5563</v>
      </c>
      <c r="L9763" s="14">
        <f>AND(vyberHrace&lt;&gt;"",ISNUMBER(SEARCH(vyberHrace,$B9763)))</f>
      </c>
      <c r="M9763" s="14">
        <f>AND($I9763=MID(kododd,1,2),$J9763=MID(kododd,3,3))</f>
      </c>
    </row>
    <row r="9764">
      <c r="A9764" s="95">
        <v>49731</v>
      </c>
      <c r="B9764" s="93" t="s">
        <v>13544</v>
      </c>
      <c r="C9764" s="93" t="s">
        <v>1444</v>
      </c>
      <c r="D9764" s="95">
        <v>1307</v>
      </c>
      <c r="E9764" s="95">
        <v>1602</v>
      </c>
      <c r="F9764" s="95">
        <v>23730250</v>
      </c>
      <c r="G9764" s="95">
        <v>0</v>
      </c>
      <c r="H9764" s="93" t="s">
        <v>8976</v>
      </c>
      <c r="I9764" s="93" t="s">
        <v>23899</v>
      </c>
      <c r="J9764" s="93" t="s">
        <v>20844</v>
      </c>
      <c r="K9764" s="93" t="s">
        <v>9952</v>
      </c>
      <c r="L9764" s="14">
        <f>AND(vyberHrace&lt;&gt;"",ISNUMBER(SEARCH(vyberHrace,$B9764)))</f>
      </c>
      <c r="M9764" s="14">
        <f>AND($I9764=MID(kododd,1,2),$J9764=MID(kododd,3,3))</f>
      </c>
    </row>
    <row r="9765">
      <c r="A9765" s="95">
        <v>30176</v>
      </c>
      <c r="B9765" s="93" t="s">
        <v>13549</v>
      </c>
      <c r="C9765" s="93" t="s">
        <v>1421</v>
      </c>
      <c r="G9765" s="95">
        <v>0</v>
      </c>
      <c r="H9765" s="93" t="s">
        <v>8976</v>
      </c>
      <c r="I9765" s="93" t="s">
        <v>23899</v>
      </c>
      <c r="J9765" s="93" t="s">
        <v>20852</v>
      </c>
      <c r="K9765" s="93" t="s">
        <v>8994</v>
      </c>
      <c r="L9765" s="14">
        <f>AND(vyberHrace&lt;&gt;"",ISNUMBER(SEARCH(vyberHrace,$B9765)))</f>
      </c>
      <c r="M9765" s="14">
        <f>AND($I9765=MID(kododd,1,2),$J9765=MID(kododd,3,3))</f>
      </c>
    </row>
    <row r="9766">
      <c r="A9766" s="95">
        <v>63972</v>
      </c>
      <c r="B9766" s="93" t="s">
        <v>25836</v>
      </c>
      <c r="C9766" s="93" t="s">
        <v>1420</v>
      </c>
      <c r="D9766" s="95">
        <v>80542</v>
      </c>
      <c r="E9766" s="95">
        <v>80542</v>
      </c>
      <c r="G9766" s="95">
        <v>0</v>
      </c>
      <c r="H9766" s="93" t="s">
        <v>8976</v>
      </c>
      <c r="I9766" s="93" t="s">
        <v>23899</v>
      </c>
      <c r="J9766" s="93" t="s">
        <v>20907</v>
      </c>
      <c r="K9766" s="93" t="s">
        <v>4887</v>
      </c>
      <c r="L9766" s="14">
        <f>AND(vyberHrace&lt;&gt;"",ISNUMBER(SEARCH(vyberHrace,$B9766)))</f>
      </c>
      <c r="M9766" s="14">
        <f>AND($I9766=MID(kododd,1,2),$J9766=MID(kododd,3,3))</f>
      </c>
    </row>
    <row r="9767">
      <c r="A9767" s="95">
        <v>35058</v>
      </c>
      <c r="B9767" s="93" t="s">
        <v>13563</v>
      </c>
      <c r="C9767" s="93" t="s">
        <v>1399</v>
      </c>
      <c r="G9767" s="95">
        <v>0</v>
      </c>
      <c r="H9767" s="93" t="s">
        <v>8976</v>
      </c>
      <c r="I9767" s="93" t="s">
        <v>23899</v>
      </c>
      <c r="J9767" s="93" t="s">
        <v>20852</v>
      </c>
      <c r="K9767" s="93" t="s">
        <v>8994</v>
      </c>
      <c r="L9767" s="14">
        <f>AND(vyberHrace&lt;&gt;"",ISNUMBER(SEARCH(vyberHrace,$B9767)))</f>
      </c>
      <c r="M9767" s="14">
        <f>AND($I9767=MID(kododd,1,2),$J9767=MID(kododd,3,3))</f>
      </c>
    </row>
    <row r="9768">
      <c r="A9768" s="95">
        <v>30197</v>
      </c>
      <c r="B9768" s="93" t="s">
        <v>11303</v>
      </c>
      <c r="C9768" s="93" t="s">
        <v>1414</v>
      </c>
      <c r="G9768" s="95">
        <v>0</v>
      </c>
      <c r="H9768" s="93" t="s">
        <v>8976</v>
      </c>
      <c r="I9768" s="93" t="s">
        <v>23899</v>
      </c>
      <c r="J9768" s="93" t="s">
        <v>20852</v>
      </c>
      <c r="K9768" s="93" t="s">
        <v>8994</v>
      </c>
      <c r="L9768" s="14">
        <f>AND(vyberHrace&lt;&gt;"",ISNUMBER(SEARCH(vyberHrace,$B9768)))</f>
      </c>
      <c r="M9768" s="14">
        <f>AND($I9768=MID(kododd,1,2),$J9768=MID(kododd,3,3))</f>
      </c>
    </row>
    <row r="9769">
      <c r="A9769" s="95">
        <v>43544</v>
      </c>
      <c r="B9769" s="93" t="s">
        <v>11310</v>
      </c>
      <c r="C9769" s="93" t="s">
        <v>1463</v>
      </c>
      <c r="D9769" s="95">
        <v>1832</v>
      </c>
      <c r="E9769" s="95">
        <v>1900</v>
      </c>
      <c r="F9769" s="95">
        <v>386421</v>
      </c>
      <c r="G9769" s="95">
        <v>250</v>
      </c>
      <c r="H9769" s="93" t="s">
        <v>8976</v>
      </c>
      <c r="I9769" s="93" t="s">
        <v>23899</v>
      </c>
      <c r="J9769" s="93" t="s">
        <v>20927</v>
      </c>
      <c r="K9769" s="93" t="s">
        <v>1591</v>
      </c>
      <c r="L9769" s="14">
        <f>AND(vyberHrace&lt;&gt;"",ISNUMBER(SEARCH(vyberHrace,$B9769)))</f>
      </c>
      <c r="M9769" s="14">
        <f>AND($I9769=MID(kododd,1,2),$J9769=MID(kododd,3,3))</f>
      </c>
    </row>
    <row r="9770">
      <c r="A9770" s="95">
        <v>27130</v>
      </c>
      <c r="B9770" s="93" t="s">
        <v>11325</v>
      </c>
      <c r="C9770" s="93" t="s">
        <v>1431</v>
      </c>
      <c r="G9770" s="95">
        <v>0</v>
      </c>
      <c r="H9770" s="93" t="s">
        <v>8976</v>
      </c>
      <c r="I9770" s="93" t="s">
        <v>23899</v>
      </c>
      <c r="J9770" s="93" t="s">
        <v>20852</v>
      </c>
      <c r="K9770" s="93" t="s">
        <v>8994</v>
      </c>
      <c r="L9770" s="14">
        <f>AND(vyberHrace&lt;&gt;"",ISNUMBER(SEARCH(vyberHrace,$B9770)))</f>
      </c>
      <c r="M9770" s="14">
        <f>AND($I9770=MID(kododd,1,2),$J9770=MID(kododd,3,3))</f>
      </c>
    </row>
    <row r="9771">
      <c r="A9771" s="95">
        <v>18227</v>
      </c>
      <c r="B9771" s="93" t="s">
        <v>11335</v>
      </c>
      <c r="C9771" s="93" t="s">
        <v>1465</v>
      </c>
      <c r="G9771" s="95">
        <v>0</v>
      </c>
      <c r="H9771" s="93" t="s">
        <v>8976</v>
      </c>
      <c r="I9771" s="93" t="s">
        <v>23899</v>
      </c>
      <c r="J9771" s="93" t="s">
        <v>20914</v>
      </c>
      <c r="K9771" s="93" t="s">
        <v>172</v>
      </c>
      <c r="L9771" s="14">
        <f>AND(vyberHrace&lt;&gt;"",ISNUMBER(SEARCH(vyberHrace,$B9771)))</f>
      </c>
      <c r="M9771" s="14">
        <f>AND($I9771=MID(kododd,1,2),$J9771=MID(kododd,3,3))</f>
      </c>
    </row>
    <row r="9772">
      <c r="A9772" s="95">
        <v>56669</v>
      </c>
      <c r="B9772" s="93" t="s">
        <v>22200</v>
      </c>
      <c r="C9772" s="93" t="s">
        <v>1424</v>
      </c>
      <c r="G9772" s="95">
        <v>0</v>
      </c>
      <c r="H9772" s="93" t="s">
        <v>8976</v>
      </c>
      <c r="I9772" s="93" t="s">
        <v>23899</v>
      </c>
      <c r="J9772" s="93" t="s">
        <v>20849</v>
      </c>
      <c r="K9772" s="93" t="s">
        <v>1593</v>
      </c>
      <c r="L9772" s="14">
        <f>AND(vyberHrace&lt;&gt;"",ISNUMBER(SEARCH(vyberHrace,$B9772)))</f>
      </c>
      <c r="M9772" s="14">
        <f>AND($I9772=MID(kododd,1,2),$J9772=MID(kododd,3,3))</f>
      </c>
    </row>
    <row r="9773">
      <c r="A9773" s="95">
        <v>56395</v>
      </c>
      <c r="B9773" s="93" t="s">
        <v>22172</v>
      </c>
      <c r="C9773" s="93" t="s">
        <v>1402</v>
      </c>
      <c r="G9773" s="95">
        <v>250</v>
      </c>
      <c r="H9773" s="93" t="s">
        <v>8976</v>
      </c>
      <c r="I9773" s="93" t="s">
        <v>23899</v>
      </c>
      <c r="J9773" s="93" t="s">
        <v>20843</v>
      </c>
      <c r="K9773" s="93" t="s">
        <v>5594</v>
      </c>
      <c r="L9773" s="14">
        <f>AND(vyberHrace&lt;&gt;"",ISNUMBER(SEARCH(vyberHrace,$B9773)))</f>
      </c>
      <c r="M9773" s="14">
        <f>AND($I9773=MID(kododd,1,2),$J9773=MID(kododd,3,3))</f>
      </c>
    </row>
    <row r="9774">
      <c r="A9774" s="95">
        <v>5378</v>
      </c>
      <c r="B9774" s="93" t="s">
        <v>7763</v>
      </c>
      <c r="C9774" s="93" t="s">
        <v>1401</v>
      </c>
      <c r="D9774" s="95">
        <v>1530</v>
      </c>
      <c r="E9774" s="95">
        <v>1700</v>
      </c>
      <c r="F9774" s="95">
        <v>347647</v>
      </c>
      <c r="G9774" s="95">
        <v>0</v>
      </c>
      <c r="H9774" s="93" t="s">
        <v>8976</v>
      </c>
      <c r="I9774" s="93" t="s">
        <v>23899</v>
      </c>
      <c r="J9774" s="93" t="s">
        <v>20844</v>
      </c>
      <c r="K9774" s="93" t="s">
        <v>9952</v>
      </c>
      <c r="L9774" s="14">
        <f>AND(vyberHrace&lt;&gt;"",ISNUMBER(SEARCH(vyberHrace,$B9774)))</f>
      </c>
      <c r="M9774" s="14">
        <f>AND($I9774=MID(kododd,1,2),$J9774=MID(kododd,3,3))</f>
      </c>
    </row>
    <row r="9775">
      <c r="A9775" s="95">
        <v>3225</v>
      </c>
      <c r="B9775" s="93" t="s">
        <v>7764</v>
      </c>
      <c r="C9775" s="93" t="s">
        <v>1476</v>
      </c>
      <c r="D9775" s="95">
        <v>1380</v>
      </c>
      <c r="E9775" s="95">
        <v>1655</v>
      </c>
      <c r="F9775" s="95">
        <v>342700</v>
      </c>
      <c r="G9775" s="95">
        <v>0</v>
      </c>
      <c r="H9775" s="93" t="s">
        <v>8976</v>
      </c>
      <c r="I9775" s="93" t="s">
        <v>23899</v>
      </c>
      <c r="J9775" s="93" t="s">
        <v>20851</v>
      </c>
      <c r="K9775" s="93" t="s">
        <v>21353</v>
      </c>
      <c r="L9775" s="14">
        <f>AND(vyberHrace&lt;&gt;"",ISNUMBER(SEARCH(vyberHrace,$B9775)))</f>
      </c>
      <c r="M9775" s="14">
        <f>AND($I9775=MID(kododd,1,2),$J9775=MID(kododd,3,3))</f>
      </c>
    </row>
    <row r="9776">
      <c r="A9776" s="95">
        <v>18420</v>
      </c>
      <c r="B9776" s="93" t="s">
        <v>15996</v>
      </c>
      <c r="C9776" s="93" t="s">
        <v>1431</v>
      </c>
      <c r="D9776" s="95">
        <v>1933</v>
      </c>
      <c r="E9776" s="95">
        <v>1936</v>
      </c>
      <c r="F9776" s="95">
        <v>342718</v>
      </c>
      <c r="G9776" s="95">
        <v>0</v>
      </c>
      <c r="H9776" s="93" t="s">
        <v>8976</v>
      </c>
      <c r="I9776" s="93" t="s">
        <v>23899</v>
      </c>
      <c r="J9776" s="93" t="s">
        <v>20852</v>
      </c>
      <c r="K9776" s="93" t="s">
        <v>8994</v>
      </c>
      <c r="L9776" s="14">
        <f>AND(vyberHrace&lt;&gt;"",ISNUMBER(SEARCH(vyberHrace,$B9776)))</f>
      </c>
      <c r="M9776" s="14">
        <f>AND($I9776=MID(kododd,1,2),$J9776=MID(kododd,3,3))</f>
      </c>
    </row>
    <row r="9777">
      <c r="A9777" s="95">
        <v>5057</v>
      </c>
      <c r="B9777" s="93" t="s">
        <v>15997</v>
      </c>
      <c r="C9777" s="93" t="s">
        <v>1407</v>
      </c>
      <c r="D9777" s="95">
        <v>2137</v>
      </c>
      <c r="E9777" s="95">
        <v>2120</v>
      </c>
      <c r="F9777" s="95">
        <v>313505</v>
      </c>
      <c r="G9777" s="95">
        <v>0</v>
      </c>
      <c r="H9777" s="93" t="s">
        <v>8976</v>
      </c>
      <c r="I9777" s="93" t="s">
        <v>23899</v>
      </c>
      <c r="J9777" s="93" t="s">
        <v>20849</v>
      </c>
      <c r="K9777" s="93" t="s">
        <v>1593</v>
      </c>
      <c r="L9777" s="14">
        <f>AND(vyberHrace&lt;&gt;"",ISNUMBER(SEARCH(vyberHrace,$B9777)))</f>
      </c>
      <c r="M9777" s="14">
        <f>AND($I9777=MID(kododd,1,2),$J9777=MID(kododd,3,3))</f>
      </c>
    </row>
    <row r="9778">
      <c r="A9778" s="95">
        <v>52946</v>
      </c>
      <c r="B9778" s="93" t="s">
        <v>1578</v>
      </c>
      <c r="C9778" s="93" t="s">
        <v>1464</v>
      </c>
      <c r="F9778" s="95">
        <v>23742429</v>
      </c>
      <c r="G9778" s="95">
        <v>0</v>
      </c>
      <c r="H9778" s="93" t="s">
        <v>8976</v>
      </c>
      <c r="I9778" s="93" t="s">
        <v>23899</v>
      </c>
      <c r="J9778" s="93" t="s">
        <v>20843</v>
      </c>
      <c r="K9778" s="93" t="s">
        <v>5594</v>
      </c>
      <c r="L9778" s="14">
        <f>AND(vyberHrace&lt;&gt;"",ISNUMBER(SEARCH(vyberHrace,$B9778)))</f>
      </c>
      <c r="M9778" s="14">
        <f>AND($I9778=MID(kododd,1,2),$J9778=MID(kododd,3,3))</f>
      </c>
    </row>
    <row r="9779">
      <c r="A9779" s="95">
        <v>18225</v>
      </c>
      <c r="B9779" s="93" t="s">
        <v>16025</v>
      </c>
      <c r="C9779" s="93" t="s">
        <v>1417</v>
      </c>
      <c r="G9779" s="95">
        <v>0</v>
      </c>
      <c r="H9779" s="93" t="s">
        <v>8976</v>
      </c>
      <c r="I9779" s="93" t="s">
        <v>23899</v>
      </c>
      <c r="J9779" s="93" t="s">
        <v>20914</v>
      </c>
      <c r="K9779" s="93" t="s">
        <v>172</v>
      </c>
      <c r="L9779" s="14">
        <f>AND(vyberHrace&lt;&gt;"",ISNUMBER(SEARCH(vyberHrace,$B9779)))</f>
      </c>
      <c r="M9779" s="14">
        <f>AND($I9779=MID(kododd,1,2),$J9779=MID(kododd,3,3))</f>
      </c>
    </row>
    <row r="9780">
      <c r="A9780" s="95">
        <v>62887</v>
      </c>
      <c r="B9780" s="93" t="s">
        <v>29057</v>
      </c>
      <c r="C9780" s="93" t="s">
        <v>1398</v>
      </c>
      <c r="D9780" s="95">
        <v>1004</v>
      </c>
      <c r="E9780" s="95">
        <v>1504</v>
      </c>
      <c r="F9780" s="95">
        <v>571005560</v>
      </c>
      <c r="G9780" s="95">
        <v>250</v>
      </c>
      <c r="H9780" s="93" t="s">
        <v>8976</v>
      </c>
      <c r="I9780" s="93" t="s">
        <v>23899</v>
      </c>
      <c r="J9780" s="93" t="s">
        <v>20993</v>
      </c>
      <c r="K9780" s="93" t="s">
        <v>2219</v>
      </c>
      <c r="L9780" s="14">
        <f>AND(vyberHrace&lt;&gt;"",ISNUMBER(SEARCH(vyberHrace,$B9780)))</f>
      </c>
      <c r="M9780" s="14">
        <f>AND($I9780=MID(kododd,1,2),$J9780=MID(kododd,3,3))</f>
      </c>
    </row>
    <row r="9781">
      <c r="A9781" s="95">
        <v>57441</v>
      </c>
      <c r="B9781" s="93" t="s">
        <v>22223</v>
      </c>
      <c r="C9781" s="93" t="s">
        <v>1402</v>
      </c>
      <c r="D9781" s="95">
        <v>1460</v>
      </c>
      <c r="E9781" s="95">
        <v>1599</v>
      </c>
      <c r="F9781" s="95">
        <v>23766611</v>
      </c>
      <c r="G9781" s="95">
        <v>250</v>
      </c>
      <c r="H9781" s="93" t="s">
        <v>8976</v>
      </c>
      <c r="I9781" s="93" t="s">
        <v>23899</v>
      </c>
      <c r="J9781" s="93" t="s">
        <v>20907</v>
      </c>
      <c r="K9781" s="93" t="s">
        <v>4887</v>
      </c>
      <c r="L9781" s="14">
        <f>AND(vyberHrace&lt;&gt;"",ISNUMBER(SEARCH(vyberHrace,$B9781)))</f>
      </c>
      <c r="M9781" s="14">
        <f>AND($I9781=MID(kododd,1,2),$J9781=MID(kododd,3,3))</f>
      </c>
    </row>
    <row r="9782">
      <c r="A9782" s="95">
        <v>16151</v>
      </c>
      <c r="B9782" s="93" t="s">
        <v>16050</v>
      </c>
      <c r="C9782" s="93" t="s">
        <v>1407</v>
      </c>
      <c r="G9782" s="95">
        <v>0</v>
      </c>
      <c r="H9782" s="93" t="s">
        <v>8976</v>
      </c>
      <c r="I9782" s="93" t="s">
        <v>23899</v>
      </c>
      <c r="J9782" s="93" t="s">
        <v>20851</v>
      </c>
      <c r="K9782" s="93" t="s">
        <v>21353</v>
      </c>
      <c r="L9782" s="14">
        <f>AND(vyberHrace&lt;&gt;"",ISNUMBER(SEARCH(vyberHrace,$B9782)))</f>
      </c>
      <c r="M9782" s="14">
        <f>AND($I9782=MID(kododd,1,2),$J9782=MID(kododd,3,3))</f>
      </c>
    </row>
    <row r="9783">
      <c r="A9783" s="95">
        <v>11763</v>
      </c>
      <c r="B9783" s="93" t="s">
        <v>16052</v>
      </c>
      <c r="C9783" s="93" t="s">
        <v>1469</v>
      </c>
      <c r="D9783" s="95">
        <v>1430</v>
      </c>
      <c r="E9783" s="95">
        <v>1602</v>
      </c>
      <c r="F9783" s="95">
        <v>361763</v>
      </c>
      <c r="G9783" s="95">
        <v>0</v>
      </c>
      <c r="H9783" s="93" t="s">
        <v>8976</v>
      </c>
      <c r="I9783" s="93" t="s">
        <v>23899</v>
      </c>
      <c r="J9783" s="93" t="s">
        <v>20914</v>
      </c>
      <c r="K9783" s="93" t="s">
        <v>172</v>
      </c>
      <c r="L9783" s="14">
        <f>AND(vyberHrace&lt;&gt;"",ISNUMBER(SEARCH(vyberHrace,$B9783)))</f>
      </c>
      <c r="M9783" s="14">
        <f>AND($I9783=MID(kododd,1,2),$J9783=MID(kododd,3,3))</f>
      </c>
    </row>
    <row r="9784">
      <c r="A9784" s="95">
        <v>32887</v>
      </c>
      <c r="B9784" s="93" t="s">
        <v>16053</v>
      </c>
      <c r="C9784" s="93" t="s">
        <v>1448</v>
      </c>
      <c r="D9784" s="95">
        <v>1395</v>
      </c>
      <c r="F9784" s="95">
        <v>361771</v>
      </c>
      <c r="G9784" s="95">
        <v>0</v>
      </c>
      <c r="H9784" s="93" t="s">
        <v>8976</v>
      </c>
      <c r="I9784" s="93" t="s">
        <v>23899</v>
      </c>
      <c r="J9784" s="93" t="s">
        <v>20914</v>
      </c>
      <c r="K9784" s="93" t="s">
        <v>172</v>
      </c>
      <c r="L9784" s="14">
        <f>AND(vyberHrace&lt;&gt;"",ISNUMBER(SEARCH(vyberHrace,$B9784)))</f>
      </c>
      <c r="M9784" s="14">
        <f>AND($I9784=MID(kododd,1,2),$J9784=MID(kododd,3,3))</f>
      </c>
    </row>
    <row r="9785">
      <c r="A9785" s="95">
        <v>54711</v>
      </c>
      <c r="B9785" s="93" t="s">
        <v>2969</v>
      </c>
      <c r="C9785" s="93" t="s">
        <v>1411</v>
      </c>
      <c r="G9785" s="95">
        <v>250</v>
      </c>
      <c r="H9785" s="93" t="s">
        <v>8976</v>
      </c>
      <c r="I9785" s="93" t="s">
        <v>23899</v>
      </c>
      <c r="J9785" s="93" t="s">
        <v>20942</v>
      </c>
      <c r="K9785" s="93" t="s">
        <v>5598</v>
      </c>
      <c r="L9785" s="14">
        <f>AND(vyberHrace&lt;&gt;"",ISNUMBER(SEARCH(vyberHrace,$B9785)))</f>
      </c>
      <c r="M9785" s="14">
        <f>AND($I9785=MID(kododd,1,2),$J9785=MID(kododd,3,3))</f>
      </c>
    </row>
    <row r="9786">
      <c r="A9786" s="95">
        <v>58677</v>
      </c>
      <c r="B9786" s="93" t="s">
        <v>25161</v>
      </c>
      <c r="C9786" s="93" t="s">
        <v>1411</v>
      </c>
      <c r="G9786" s="95">
        <v>0</v>
      </c>
      <c r="H9786" s="93" t="s">
        <v>8976</v>
      </c>
      <c r="I9786" s="93" t="s">
        <v>23899</v>
      </c>
      <c r="J9786" s="93" t="s">
        <v>20844</v>
      </c>
      <c r="K9786" s="93" t="s">
        <v>9952</v>
      </c>
      <c r="L9786" s="14">
        <f>AND(vyberHrace&lt;&gt;"",ISNUMBER(SEARCH(vyberHrace,$B9786)))</f>
      </c>
      <c r="M9786" s="14">
        <f>AND($I9786=MID(kododd,1,2),$J9786=MID(kododd,3,3))</f>
      </c>
    </row>
    <row r="9787">
      <c r="A9787" s="95">
        <v>29208</v>
      </c>
      <c r="B9787" s="93" t="s">
        <v>16084</v>
      </c>
      <c r="C9787" s="93" t="s">
        <v>1454</v>
      </c>
      <c r="G9787" s="95">
        <v>0</v>
      </c>
      <c r="H9787" s="93" t="s">
        <v>8976</v>
      </c>
      <c r="I9787" s="93" t="s">
        <v>23899</v>
      </c>
      <c r="J9787" s="93" t="s">
        <v>20914</v>
      </c>
      <c r="K9787" s="93" t="s">
        <v>172</v>
      </c>
      <c r="L9787" s="14">
        <f>AND(vyberHrace&lt;&gt;"",ISNUMBER(SEARCH(vyberHrace,$B9787)))</f>
      </c>
      <c r="M9787" s="14">
        <f>AND($I9787=MID(kododd,1,2),$J9787=MID(kododd,3,3))</f>
      </c>
    </row>
    <row r="9788">
      <c r="A9788" s="95">
        <v>54670</v>
      </c>
      <c r="B9788" s="93" t="s">
        <v>2975</v>
      </c>
      <c r="C9788" s="93" t="s">
        <v>1424</v>
      </c>
      <c r="G9788" s="95">
        <v>250</v>
      </c>
      <c r="H9788" s="93" t="s">
        <v>8976</v>
      </c>
      <c r="I9788" s="93" t="s">
        <v>23899</v>
      </c>
      <c r="J9788" s="93" t="s">
        <v>20852</v>
      </c>
      <c r="K9788" s="93" t="s">
        <v>8994</v>
      </c>
      <c r="L9788" s="14">
        <f>AND(vyberHrace&lt;&gt;"",ISNUMBER(SEARCH(vyberHrace,$B9788)))</f>
      </c>
      <c r="M9788" s="14">
        <f>AND($I9788=MID(kododd,1,2),$J9788=MID(kododd,3,3))</f>
      </c>
    </row>
    <row r="9789">
      <c r="A9789" s="95">
        <v>62868</v>
      </c>
      <c r="B9789" s="93" t="s">
        <v>29058</v>
      </c>
      <c r="C9789" s="93" t="s">
        <v>1418</v>
      </c>
      <c r="G9789" s="95">
        <v>250</v>
      </c>
      <c r="H9789" s="93" t="s">
        <v>8976</v>
      </c>
      <c r="I9789" s="93" t="s">
        <v>23899</v>
      </c>
      <c r="J9789" s="93" t="s">
        <v>20855</v>
      </c>
      <c r="K9789" s="93" t="s">
        <v>6774</v>
      </c>
      <c r="L9789" s="14">
        <f>AND(vyberHrace&lt;&gt;"",ISNUMBER(SEARCH(vyberHrace,$B9789)))</f>
      </c>
      <c r="M9789" s="14">
        <f>AND($I9789=MID(kododd,1,2),$J9789=MID(kododd,3,3))</f>
      </c>
    </row>
    <row r="9790">
      <c r="A9790" s="95">
        <v>14326</v>
      </c>
      <c r="B9790" s="93" t="s">
        <v>357</v>
      </c>
      <c r="C9790" s="93" t="s">
        <v>1418</v>
      </c>
      <c r="D9790" s="95">
        <v>1627</v>
      </c>
      <c r="E9790" s="95">
        <v>1803</v>
      </c>
      <c r="F9790" s="95">
        <v>362557</v>
      </c>
      <c r="G9790" s="95">
        <v>250</v>
      </c>
      <c r="H9790" s="93" t="s">
        <v>8976</v>
      </c>
      <c r="I9790" s="93" t="s">
        <v>23899</v>
      </c>
      <c r="J9790" s="93" t="s">
        <v>20849</v>
      </c>
      <c r="K9790" s="93" t="s">
        <v>1593</v>
      </c>
      <c r="L9790" s="14">
        <f>AND(vyberHrace&lt;&gt;"",ISNUMBER(SEARCH(vyberHrace,$B9790)))</f>
      </c>
      <c r="M9790" s="14">
        <f>AND($I9790=MID(kododd,1,2),$J9790=MID(kododd,3,3))</f>
      </c>
    </row>
    <row r="9791">
      <c r="A9791" s="95">
        <v>63381</v>
      </c>
      <c r="B9791" s="93" t="s">
        <v>29059</v>
      </c>
      <c r="C9791" s="93" t="s">
        <v>1412</v>
      </c>
      <c r="G9791" s="95">
        <v>250</v>
      </c>
      <c r="H9791" s="93" t="s">
        <v>8976</v>
      </c>
      <c r="I9791" s="93" t="s">
        <v>23899</v>
      </c>
      <c r="J9791" s="93" t="s">
        <v>20993</v>
      </c>
      <c r="K9791" s="93" t="s">
        <v>2219</v>
      </c>
      <c r="L9791" s="14">
        <f>AND(vyberHrace&lt;&gt;"",ISNUMBER(SEARCH(vyberHrace,$B9791)))</f>
      </c>
      <c r="M9791" s="14">
        <f>AND($I9791=MID(kododd,1,2),$J9791=MID(kododd,3,3))</f>
      </c>
    </row>
    <row r="9792">
      <c r="A9792" s="95">
        <v>44823</v>
      </c>
      <c r="B9792" s="93" t="s">
        <v>5331</v>
      </c>
      <c r="C9792" s="93" t="s">
        <v>1408</v>
      </c>
      <c r="F9792" s="95">
        <v>23700670</v>
      </c>
      <c r="G9792" s="95">
        <v>0</v>
      </c>
      <c r="H9792" s="93" t="s">
        <v>8976</v>
      </c>
      <c r="I9792" s="93" t="s">
        <v>23899</v>
      </c>
      <c r="J9792" s="93" t="s">
        <v>20927</v>
      </c>
      <c r="K9792" s="93" t="s">
        <v>1591</v>
      </c>
      <c r="L9792" s="14">
        <f>AND(vyberHrace&lt;&gt;"",ISNUMBER(SEARCH(vyberHrace,$B9792)))</f>
      </c>
      <c r="M9792" s="14">
        <f>AND($I9792=MID(kododd,1,2),$J9792=MID(kododd,3,3))</f>
      </c>
    </row>
    <row r="9793">
      <c r="A9793" s="95">
        <v>57723</v>
      </c>
      <c r="B9793" s="93" t="s">
        <v>24288</v>
      </c>
      <c r="C9793" s="93" t="s">
        <v>1416</v>
      </c>
      <c r="D9793" s="95">
        <v>1272</v>
      </c>
      <c r="E9793" s="95">
        <v>1484</v>
      </c>
      <c r="F9793" s="95">
        <v>23768690</v>
      </c>
      <c r="G9793" s="95">
        <v>250</v>
      </c>
      <c r="H9793" s="93" t="s">
        <v>8976</v>
      </c>
      <c r="I9793" s="93" t="s">
        <v>23899</v>
      </c>
      <c r="J9793" s="93" t="s">
        <v>20993</v>
      </c>
      <c r="K9793" s="93" t="s">
        <v>2219</v>
      </c>
      <c r="L9793" s="14">
        <f>AND(vyberHrace&lt;&gt;"",ISNUMBER(SEARCH(vyberHrace,$B9793)))</f>
      </c>
      <c r="M9793" s="14">
        <f>AND($I9793=MID(kododd,1,2),$J9793=MID(kododd,3,3))</f>
      </c>
    </row>
    <row r="9794">
      <c r="A9794" s="95">
        <v>10813</v>
      </c>
      <c r="B9794" s="93" t="s">
        <v>5340</v>
      </c>
      <c r="C9794" s="93" t="s">
        <v>1463</v>
      </c>
      <c r="D9794" s="95">
        <v>1555</v>
      </c>
      <c r="F9794" s="95">
        <v>362395</v>
      </c>
      <c r="G9794" s="95">
        <v>0</v>
      </c>
      <c r="H9794" s="93" t="s">
        <v>8976</v>
      </c>
      <c r="I9794" s="93" t="s">
        <v>23899</v>
      </c>
      <c r="J9794" s="93" t="s">
        <v>20851</v>
      </c>
      <c r="K9794" s="93" t="s">
        <v>21353</v>
      </c>
      <c r="L9794" s="14">
        <f>AND(vyberHrace&lt;&gt;"",ISNUMBER(SEARCH(vyberHrace,$B9794)))</f>
      </c>
      <c r="M9794" s="14">
        <f>AND($I9794=MID(kododd,1,2),$J9794=MID(kododd,3,3))</f>
      </c>
    </row>
    <row r="9795">
      <c r="A9795" s="95">
        <v>12654</v>
      </c>
      <c r="B9795" s="93" t="s">
        <v>5349</v>
      </c>
      <c r="C9795" s="93" t="s">
        <v>1465</v>
      </c>
      <c r="D9795" s="95">
        <v>1366</v>
      </c>
      <c r="F9795" s="95">
        <v>352047</v>
      </c>
      <c r="G9795" s="95">
        <v>250</v>
      </c>
      <c r="H9795" s="93" t="s">
        <v>8976</v>
      </c>
      <c r="I9795" s="93" t="s">
        <v>23899</v>
      </c>
      <c r="J9795" s="93" t="s">
        <v>20958</v>
      </c>
      <c r="K9795" s="93" t="s">
        <v>11252</v>
      </c>
      <c r="L9795" s="14">
        <f>AND(vyberHrace&lt;&gt;"",ISNUMBER(SEARCH(vyberHrace,$B9795)))</f>
      </c>
      <c r="M9795" s="14">
        <f>AND($I9795=MID(kododd,1,2),$J9795=MID(kododd,3,3))</f>
      </c>
    </row>
    <row r="9796">
      <c r="A9796" s="95">
        <v>60457</v>
      </c>
      <c r="B9796" s="93" t="s">
        <v>26894</v>
      </c>
      <c r="C9796" s="93" t="s">
        <v>1420</v>
      </c>
      <c r="D9796" s="95">
        <v>1033</v>
      </c>
      <c r="F9796" s="95">
        <v>23787023</v>
      </c>
      <c r="G9796" s="95">
        <v>250</v>
      </c>
      <c r="H9796" s="93" t="s">
        <v>8976</v>
      </c>
      <c r="I9796" s="93" t="s">
        <v>23899</v>
      </c>
      <c r="J9796" s="93" t="s">
        <v>20849</v>
      </c>
      <c r="K9796" s="93" t="s">
        <v>1593</v>
      </c>
      <c r="L9796" s="14">
        <f>AND(vyberHrace&lt;&gt;"",ISNUMBER(SEARCH(vyberHrace,$B9796)))</f>
      </c>
      <c r="M9796" s="14">
        <f>AND($I9796=MID(kododd,1,2),$J9796=MID(kododd,3,3))</f>
      </c>
    </row>
    <row r="9797">
      <c r="A9797" s="95">
        <v>29083</v>
      </c>
      <c r="B9797" s="93" t="s">
        <v>5353</v>
      </c>
      <c r="C9797" s="93" t="s">
        <v>1447</v>
      </c>
      <c r="D9797" s="95">
        <v>1099</v>
      </c>
      <c r="G9797" s="95">
        <v>250</v>
      </c>
      <c r="H9797" s="93" t="s">
        <v>8976</v>
      </c>
      <c r="I9797" s="93" t="s">
        <v>23899</v>
      </c>
      <c r="J9797" s="93" t="s">
        <v>20950</v>
      </c>
      <c r="K9797" s="93" t="s">
        <v>5563</v>
      </c>
      <c r="L9797" s="14">
        <f>AND(vyberHrace&lt;&gt;"",ISNUMBER(SEARCH(vyberHrace,$B9797)))</f>
      </c>
      <c r="M9797" s="14">
        <f>AND($I9797=MID(kododd,1,2),$J9797=MID(kododd,3,3))</f>
      </c>
    </row>
    <row r="9798">
      <c r="A9798" s="95">
        <v>32605</v>
      </c>
      <c r="B9798" s="93" t="s">
        <v>5354</v>
      </c>
      <c r="C9798" s="93" t="s">
        <v>1429</v>
      </c>
      <c r="G9798" s="95">
        <v>0</v>
      </c>
      <c r="H9798" s="93" t="s">
        <v>8976</v>
      </c>
      <c r="I9798" s="93" t="s">
        <v>23899</v>
      </c>
      <c r="J9798" s="93" t="s">
        <v>20950</v>
      </c>
      <c r="K9798" s="93" t="s">
        <v>5563</v>
      </c>
      <c r="L9798" s="14">
        <f>AND(vyberHrace&lt;&gt;"",ISNUMBER(SEARCH(vyberHrace,$B9798)))</f>
      </c>
      <c r="M9798" s="14">
        <f>AND($I9798=MID(kododd,1,2),$J9798=MID(kododd,3,3))</f>
      </c>
    </row>
    <row r="9799">
      <c r="A9799" s="95">
        <v>4075</v>
      </c>
      <c r="B9799" s="93" t="s">
        <v>5363</v>
      </c>
      <c r="C9799" s="93" t="s">
        <v>1481</v>
      </c>
      <c r="D9799" s="95">
        <v>1749</v>
      </c>
      <c r="E9799" s="95">
        <v>1845</v>
      </c>
      <c r="F9799" s="95">
        <v>315486</v>
      </c>
      <c r="G9799" s="95">
        <v>0</v>
      </c>
      <c r="H9799" s="93" t="s">
        <v>8976</v>
      </c>
      <c r="I9799" s="93" t="s">
        <v>23899</v>
      </c>
      <c r="J9799" s="93" t="s">
        <v>20891</v>
      </c>
      <c r="K9799" s="93" t="s">
        <v>2017</v>
      </c>
      <c r="L9799" s="14">
        <f>AND(vyberHrace&lt;&gt;"",ISNUMBER(SEARCH(vyberHrace,$B9799)))</f>
      </c>
      <c r="M9799" s="14">
        <f>AND($I9799=MID(kododd,1,2),$J9799=MID(kododd,3,3))</f>
      </c>
    </row>
    <row r="9800">
      <c r="A9800" s="95">
        <v>9785</v>
      </c>
      <c r="B9800" s="93" t="s">
        <v>7649</v>
      </c>
      <c r="C9800" s="93" t="s">
        <v>1405</v>
      </c>
      <c r="D9800" s="95">
        <v>1623</v>
      </c>
      <c r="E9800" s="95">
        <v>1720</v>
      </c>
      <c r="F9800" s="95">
        <v>342726</v>
      </c>
      <c r="G9800" s="95">
        <v>250</v>
      </c>
      <c r="H9800" s="93" t="s">
        <v>8976</v>
      </c>
      <c r="I9800" s="93" t="s">
        <v>23899</v>
      </c>
      <c r="J9800" s="93" t="s">
        <v>20958</v>
      </c>
      <c r="K9800" s="93" t="s">
        <v>11252</v>
      </c>
      <c r="L9800" s="14">
        <f>AND(vyberHrace&lt;&gt;"",ISNUMBER(SEARCH(vyberHrace,$B9800)))</f>
      </c>
      <c r="M9800" s="14">
        <f>AND($I9800=MID(kododd,1,2),$J9800=MID(kododd,3,3))</f>
      </c>
    </row>
    <row r="9801">
      <c r="A9801" s="95">
        <v>27568</v>
      </c>
      <c r="B9801" s="93" t="s">
        <v>7655</v>
      </c>
      <c r="C9801" s="93" t="s">
        <v>1433</v>
      </c>
      <c r="D9801" s="95">
        <v>1675</v>
      </c>
      <c r="F9801" s="95">
        <v>352497</v>
      </c>
      <c r="G9801" s="95">
        <v>0</v>
      </c>
      <c r="H9801" s="93" t="s">
        <v>8976</v>
      </c>
      <c r="I9801" s="93" t="s">
        <v>23899</v>
      </c>
      <c r="J9801" s="93" t="s">
        <v>20851</v>
      </c>
      <c r="K9801" s="93" t="s">
        <v>21353</v>
      </c>
      <c r="L9801" s="14">
        <f>AND(vyberHrace&lt;&gt;"",ISNUMBER(SEARCH(vyberHrace,$B9801)))</f>
      </c>
      <c r="M9801" s="14">
        <f>AND($I9801=MID(kododd,1,2),$J9801=MID(kododd,3,3))</f>
      </c>
    </row>
    <row r="9802">
      <c r="A9802" s="95">
        <v>43542</v>
      </c>
      <c r="B9802" s="93" t="s">
        <v>7657</v>
      </c>
      <c r="C9802" s="93" t="s">
        <v>1469</v>
      </c>
      <c r="D9802" s="95">
        <v>1293</v>
      </c>
      <c r="E9802" s="95">
        <v>1535</v>
      </c>
      <c r="F9802" s="95">
        <v>394513</v>
      </c>
      <c r="G9802" s="95">
        <v>250</v>
      </c>
      <c r="H9802" s="93" t="s">
        <v>8976</v>
      </c>
      <c r="I9802" s="93" t="s">
        <v>23899</v>
      </c>
      <c r="J9802" s="93" t="s">
        <v>20927</v>
      </c>
      <c r="K9802" s="93" t="s">
        <v>1591</v>
      </c>
      <c r="L9802" s="14">
        <f>AND(vyberHrace&lt;&gt;"",ISNUMBER(SEARCH(vyberHrace,$B9802)))</f>
      </c>
      <c r="M9802" s="14">
        <f>AND($I9802=MID(kododd,1,2),$J9802=MID(kododd,3,3))</f>
      </c>
    </row>
    <row r="9803">
      <c r="A9803" s="95">
        <v>60586</v>
      </c>
      <c r="B9803" s="93" t="s">
        <v>29060</v>
      </c>
      <c r="C9803" s="93" t="s">
        <v>1434</v>
      </c>
      <c r="D9803" s="95">
        <v>1052</v>
      </c>
      <c r="E9803" s="95">
        <v>1667</v>
      </c>
      <c r="F9803" s="95">
        <v>23787031</v>
      </c>
      <c r="G9803" s="95">
        <v>250</v>
      </c>
      <c r="H9803" s="93" t="s">
        <v>8976</v>
      </c>
      <c r="I9803" s="93" t="s">
        <v>23899</v>
      </c>
      <c r="J9803" s="93" t="s">
        <v>20860</v>
      </c>
      <c r="K9803" s="93" t="s">
        <v>5552</v>
      </c>
      <c r="L9803" s="14">
        <f>AND(vyberHrace&lt;&gt;"",ISNUMBER(SEARCH(vyberHrace,$B9803)))</f>
      </c>
      <c r="M9803" s="14">
        <f>AND($I9803=MID(kododd,1,2),$J9803=MID(kododd,3,3))</f>
      </c>
    </row>
    <row r="9804">
      <c r="A9804" s="95">
        <v>1127</v>
      </c>
      <c r="B9804" s="93" t="s">
        <v>7683</v>
      </c>
      <c r="C9804" s="93" t="s">
        <v>1476</v>
      </c>
      <c r="D9804" s="95">
        <v>1740</v>
      </c>
      <c r="E9804" s="95">
        <v>1823</v>
      </c>
      <c r="F9804" s="95">
        <v>337110</v>
      </c>
      <c r="G9804" s="95">
        <v>250</v>
      </c>
      <c r="H9804" s="93" t="s">
        <v>8976</v>
      </c>
      <c r="I9804" s="93" t="s">
        <v>23899</v>
      </c>
      <c r="J9804" s="93" t="s">
        <v>20849</v>
      </c>
      <c r="K9804" s="93" t="s">
        <v>1593</v>
      </c>
      <c r="L9804" s="14">
        <f>AND(vyberHrace&lt;&gt;"",ISNUMBER(SEARCH(vyberHrace,$B9804)))</f>
      </c>
      <c r="M9804" s="14">
        <f>AND($I9804=MID(kododd,1,2),$J9804=MID(kododd,3,3))</f>
      </c>
    </row>
    <row r="9805">
      <c r="A9805" s="95">
        <v>41638</v>
      </c>
      <c r="B9805" s="93" t="s">
        <v>7686</v>
      </c>
      <c r="C9805" s="93" t="s">
        <v>1399</v>
      </c>
      <c r="D9805" s="95">
        <v>1263</v>
      </c>
      <c r="E9805" s="95">
        <v>1547</v>
      </c>
      <c r="F9805" s="95">
        <v>389650</v>
      </c>
      <c r="G9805" s="95">
        <v>0</v>
      </c>
      <c r="H9805" s="93" t="s">
        <v>8976</v>
      </c>
      <c r="I9805" s="93" t="s">
        <v>23899</v>
      </c>
      <c r="J9805" s="93" t="s">
        <v>20849</v>
      </c>
      <c r="K9805" s="93" t="s">
        <v>1593</v>
      </c>
      <c r="L9805" s="14">
        <f>AND(vyberHrace&lt;&gt;"",ISNUMBER(SEARCH(vyberHrace,$B9805)))</f>
      </c>
      <c r="M9805" s="14">
        <f>AND($I9805=MID(kododd,1,2),$J9805=MID(kododd,3,3))</f>
      </c>
    </row>
    <row r="9806">
      <c r="A9806" s="95">
        <v>55738</v>
      </c>
      <c r="B9806" s="93" t="s">
        <v>22173</v>
      </c>
      <c r="C9806" s="93" t="s">
        <v>1402</v>
      </c>
      <c r="D9806" s="95">
        <v>1536</v>
      </c>
      <c r="F9806" s="95">
        <v>23760834</v>
      </c>
      <c r="G9806" s="95">
        <v>250</v>
      </c>
      <c r="H9806" s="93" t="s">
        <v>8976</v>
      </c>
      <c r="I9806" s="93" t="s">
        <v>23899</v>
      </c>
      <c r="J9806" s="93" t="s">
        <v>20843</v>
      </c>
      <c r="K9806" s="93" t="s">
        <v>5594</v>
      </c>
      <c r="L9806" s="14">
        <f>AND(vyberHrace&lt;&gt;"",ISNUMBER(SEARCH(vyberHrace,$B9806)))</f>
      </c>
      <c r="M9806" s="14">
        <f>AND($I9806=MID(kododd,1,2),$J9806=MID(kododd,3,3))</f>
      </c>
    </row>
    <row r="9807">
      <c r="A9807" s="95">
        <v>56921</v>
      </c>
      <c r="B9807" s="93" t="s">
        <v>22242</v>
      </c>
      <c r="C9807" s="93" t="s">
        <v>1411</v>
      </c>
      <c r="G9807" s="95">
        <v>0</v>
      </c>
      <c r="H9807" s="93" t="s">
        <v>8976</v>
      </c>
      <c r="I9807" s="93" t="s">
        <v>23899</v>
      </c>
      <c r="J9807" s="93" t="s">
        <v>20852</v>
      </c>
      <c r="K9807" s="93" t="s">
        <v>8994</v>
      </c>
      <c r="L9807" s="14">
        <f>AND(vyberHrace&lt;&gt;"",ISNUMBER(SEARCH(vyberHrace,$B9807)))</f>
      </c>
      <c r="M9807" s="14">
        <f>AND($I9807=MID(kododd,1,2),$J9807=MID(kododd,3,3))</f>
      </c>
    </row>
    <row r="9808">
      <c r="A9808" s="95">
        <v>253</v>
      </c>
      <c r="B9808" s="93" t="s">
        <v>7603</v>
      </c>
      <c r="C9808" s="93" t="s">
        <v>1417</v>
      </c>
      <c r="D9808" s="95">
        <v>2144</v>
      </c>
      <c r="E9808" s="95">
        <v>2152</v>
      </c>
      <c r="F9808" s="95">
        <v>306479</v>
      </c>
      <c r="G9808" s="95">
        <v>250</v>
      </c>
      <c r="H9808" s="93" t="s">
        <v>8976</v>
      </c>
      <c r="I9808" s="93" t="s">
        <v>23899</v>
      </c>
      <c r="J9808" s="93" t="s">
        <v>20852</v>
      </c>
      <c r="K9808" s="93" t="s">
        <v>8994</v>
      </c>
      <c r="L9808" s="14">
        <f>AND(vyberHrace&lt;&gt;"",ISNUMBER(SEARCH(vyberHrace,$B9808)))</f>
      </c>
      <c r="M9808" s="14">
        <f>AND($I9808=MID(kododd,1,2),$J9808=MID(kododd,3,3))</f>
      </c>
    </row>
    <row r="9809">
      <c r="A9809" s="95">
        <v>16109</v>
      </c>
      <c r="B9809" s="93" t="s">
        <v>9822</v>
      </c>
      <c r="C9809" s="93" t="s">
        <v>1456</v>
      </c>
      <c r="G9809" s="95">
        <v>0</v>
      </c>
      <c r="H9809" s="93" t="s">
        <v>8976</v>
      </c>
      <c r="I9809" s="93" t="s">
        <v>23899</v>
      </c>
      <c r="J9809" s="93" t="s">
        <v>20851</v>
      </c>
      <c r="K9809" s="93" t="s">
        <v>21353</v>
      </c>
      <c r="L9809" s="14">
        <f>AND(vyberHrace&lt;&gt;"",ISNUMBER(SEARCH(vyberHrace,$B9809)))</f>
      </c>
      <c r="M9809" s="14">
        <f>AND($I9809=MID(kododd,1,2),$J9809=MID(kododd,3,3))</f>
      </c>
    </row>
    <row r="9810">
      <c r="A9810" s="95">
        <v>16308</v>
      </c>
      <c r="B9810" s="93" t="s">
        <v>9823</v>
      </c>
      <c r="C9810" s="93" t="s">
        <v>1475</v>
      </c>
      <c r="D9810" s="95">
        <v>2017</v>
      </c>
      <c r="E9810" s="95">
        <v>2034</v>
      </c>
      <c r="F9810" s="95">
        <v>330957</v>
      </c>
      <c r="G9810" s="95">
        <v>250</v>
      </c>
      <c r="H9810" s="93" t="s">
        <v>8976</v>
      </c>
      <c r="I9810" s="93" t="s">
        <v>23899</v>
      </c>
      <c r="J9810" s="93" t="s">
        <v>20927</v>
      </c>
      <c r="K9810" s="93" t="s">
        <v>1591</v>
      </c>
      <c r="L9810" s="14">
        <f>AND(vyberHrace&lt;&gt;"",ISNUMBER(SEARCH(vyberHrace,$B9810)))</f>
      </c>
      <c r="M9810" s="14">
        <f>AND($I9810=MID(kododd,1,2),$J9810=MID(kododd,3,3))</f>
      </c>
    </row>
    <row r="9811">
      <c r="A9811" s="95">
        <v>61213</v>
      </c>
      <c r="B9811" s="93" t="s">
        <v>27451</v>
      </c>
      <c r="C9811" s="93" t="s">
        <v>1420</v>
      </c>
      <c r="D9811" s="95">
        <v>1048</v>
      </c>
      <c r="F9811" s="95">
        <v>23797878</v>
      </c>
      <c r="G9811" s="95">
        <v>250</v>
      </c>
      <c r="H9811" s="93" t="s">
        <v>8976</v>
      </c>
      <c r="I9811" s="93" t="s">
        <v>23899</v>
      </c>
      <c r="J9811" s="93" t="s">
        <v>20897</v>
      </c>
      <c r="K9811" s="93" t="s">
        <v>374</v>
      </c>
      <c r="L9811" s="14">
        <f>AND(vyberHrace&lt;&gt;"",ISNUMBER(SEARCH(vyberHrace,$B9811)))</f>
      </c>
      <c r="M9811" s="14">
        <f>AND($I9811=MID(kododd,1,2),$J9811=MID(kododd,3,3))</f>
      </c>
    </row>
    <row r="9812">
      <c r="A9812" s="95">
        <v>57311</v>
      </c>
      <c r="B9812" s="93" t="s">
        <v>22243</v>
      </c>
      <c r="C9812" s="93" t="s">
        <v>1416</v>
      </c>
      <c r="D9812" s="95">
        <v>1184</v>
      </c>
      <c r="E9812" s="95">
        <v>1588</v>
      </c>
      <c r="F9812" s="95">
        <v>23769793</v>
      </c>
      <c r="G9812" s="95">
        <v>250</v>
      </c>
      <c r="H9812" s="93" t="s">
        <v>8976</v>
      </c>
      <c r="I9812" s="93" t="s">
        <v>23899</v>
      </c>
      <c r="J9812" s="93" t="s">
        <v>20852</v>
      </c>
      <c r="K9812" s="93" t="s">
        <v>8994</v>
      </c>
      <c r="L9812" s="14">
        <f>AND(vyberHrace&lt;&gt;"",ISNUMBER(SEARCH(vyberHrace,$B9812)))</f>
      </c>
      <c r="M9812" s="14">
        <f>AND($I9812=MID(kododd,1,2),$J9812=MID(kododd,3,3))</f>
      </c>
    </row>
    <row r="9813">
      <c r="A9813" s="95">
        <v>58693</v>
      </c>
      <c r="B9813" s="93" t="s">
        <v>25176</v>
      </c>
      <c r="C9813" s="93" t="s">
        <v>1422</v>
      </c>
      <c r="D9813" s="95">
        <v>1036</v>
      </c>
      <c r="F9813" s="95">
        <v>23782005</v>
      </c>
      <c r="G9813" s="95">
        <v>250</v>
      </c>
      <c r="H9813" s="93" t="s">
        <v>8976</v>
      </c>
      <c r="I9813" s="93" t="s">
        <v>23899</v>
      </c>
      <c r="J9813" s="93" t="s">
        <v>20927</v>
      </c>
      <c r="K9813" s="93" t="s">
        <v>1591</v>
      </c>
      <c r="L9813" s="14">
        <f>AND(vyberHrace&lt;&gt;"",ISNUMBER(SEARCH(vyberHrace,$B9813)))</f>
      </c>
      <c r="M9813" s="14">
        <f>AND($I9813=MID(kododd,1,2),$J9813=MID(kododd,3,3))</f>
      </c>
    </row>
    <row r="9814">
      <c r="A9814" s="95">
        <v>46896</v>
      </c>
      <c r="B9814" s="93" t="s">
        <v>14938</v>
      </c>
      <c r="C9814" s="93" t="s">
        <v>3255</v>
      </c>
      <c r="G9814" s="95">
        <v>0</v>
      </c>
      <c r="H9814" s="93" t="s">
        <v>8976</v>
      </c>
      <c r="I9814" s="93" t="s">
        <v>23899</v>
      </c>
      <c r="J9814" s="93" t="s">
        <v>20852</v>
      </c>
      <c r="K9814" s="93" t="s">
        <v>8994</v>
      </c>
      <c r="L9814" s="14">
        <f>AND(vyberHrace&lt;&gt;"",ISNUMBER(SEARCH(vyberHrace,$B9814)))</f>
      </c>
      <c r="M9814" s="14">
        <f>AND($I9814=MID(kododd,1,2),$J9814=MID(kododd,3,3))</f>
      </c>
    </row>
    <row r="9815">
      <c r="A9815" s="95">
        <v>18018</v>
      </c>
      <c r="B9815" s="93" t="s">
        <v>11450</v>
      </c>
      <c r="C9815" s="93" t="s">
        <v>1431</v>
      </c>
      <c r="D9815" s="95">
        <v>2030</v>
      </c>
      <c r="E9815" s="95">
        <v>2030</v>
      </c>
      <c r="F9815" s="95">
        <v>344370</v>
      </c>
      <c r="G9815" s="95">
        <v>250</v>
      </c>
      <c r="H9815" s="93" t="s">
        <v>8976</v>
      </c>
      <c r="I9815" s="93" t="s">
        <v>23899</v>
      </c>
      <c r="J9815" s="93" t="s">
        <v>20927</v>
      </c>
      <c r="K9815" s="93" t="s">
        <v>1591</v>
      </c>
      <c r="L9815" s="14">
        <f>AND(vyberHrace&lt;&gt;"",ISNUMBER(SEARCH(vyberHrace,$B9815)))</f>
      </c>
      <c r="M9815" s="14">
        <f>AND($I9815=MID(kododd,1,2),$J9815=MID(kododd,3,3))</f>
      </c>
    </row>
    <row r="9816">
      <c r="A9816" s="95">
        <v>61877</v>
      </c>
      <c r="B9816" s="93" t="s">
        <v>21081</v>
      </c>
      <c r="C9816" s="93" t="s">
        <v>1455</v>
      </c>
      <c r="E9816" s="95">
        <v>1485</v>
      </c>
      <c r="F9816" s="95">
        <v>23797886</v>
      </c>
      <c r="G9816" s="95">
        <v>250</v>
      </c>
      <c r="H9816" s="93" t="s">
        <v>8976</v>
      </c>
      <c r="I9816" s="93" t="s">
        <v>23899</v>
      </c>
      <c r="J9816" s="93" t="s">
        <v>20851</v>
      </c>
      <c r="K9816" s="93" t="s">
        <v>21353</v>
      </c>
      <c r="L9816" s="14">
        <f>AND(vyberHrace&lt;&gt;"",ISNUMBER(SEARCH(vyberHrace,$B9816)))</f>
      </c>
      <c r="M9816" s="14">
        <f>AND($I9816=MID(kododd,1,2),$J9816=MID(kododd,3,3))</f>
      </c>
    </row>
    <row r="9817">
      <c r="A9817" s="95">
        <v>6443</v>
      </c>
      <c r="B9817" s="93" t="s">
        <v>14967</v>
      </c>
      <c r="C9817" s="93" t="s">
        <v>1428</v>
      </c>
      <c r="D9817" s="95">
        <v>1820</v>
      </c>
      <c r="E9817" s="95">
        <v>1870</v>
      </c>
      <c r="F9817" s="95">
        <v>23738103</v>
      </c>
      <c r="G9817" s="95">
        <v>250</v>
      </c>
      <c r="H9817" s="93" t="s">
        <v>8976</v>
      </c>
      <c r="I9817" s="93" t="s">
        <v>23899</v>
      </c>
      <c r="J9817" s="93" t="s">
        <v>20927</v>
      </c>
      <c r="K9817" s="93" t="s">
        <v>1591</v>
      </c>
      <c r="L9817" s="14">
        <f>AND(vyberHrace&lt;&gt;"",ISNUMBER(SEARCH(vyberHrace,$B9817)))</f>
      </c>
      <c r="M9817" s="14">
        <f>AND($I9817=MID(kododd,1,2),$J9817=MID(kododd,3,3))</f>
      </c>
    </row>
    <row r="9818">
      <c r="A9818" s="95">
        <v>56588</v>
      </c>
      <c r="B9818" s="93" t="s">
        <v>22210</v>
      </c>
      <c r="C9818" s="93" t="s">
        <v>1439</v>
      </c>
      <c r="D9818" s="95">
        <v>1129</v>
      </c>
      <c r="F9818" s="95">
        <v>23769807</v>
      </c>
      <c r="G9818" s="95">
        <v>250</v>
      </c>
      <c r="H9818" s="93" t="s">
        <v>8976</v>
      </c>
      <c r="I9818" s="93" t="s">
        <v>23899</v>
      </c>
      <c r="J9818" s="93" t="s">
        <v>20964</v>
      </c>
      <c r="K9818" s="93" t="s">
        <v>5165</v>
      </c>
      <c r="L9818" s="14">
        <f>AND(vyberHrace&lt;&gt;"",ISNUMBER(SEARCH(vyberHrace,$B9818)))</f>
      </c>
      <c r="M9818" s="14">
        <f>AND($I9818=MID(kododd,1,2),$J9818=MID(kododd,3,3))</f>
      </c>
    </row>
    <row r="9819">
      <c r="A9819" s="95">
        <v>7729</v>
      </c>
      <c r="B9819" s="93" t="s">
        <v>8056</v>
      </c>
      <c r="C9819" s="93" t="s">
        <v>1449</v>
      </c>
      <c r="D9819" s="95">
        <v>1885</v>
      </c>
      <c r="E9819" s="95">
        <v>1899</v>
      </c>
      <c r="F9819" s="95">
        <v>321826</v>
      </c>
      <c r="G9819" s="95">
        <v>250</v>
      </c>
      <c r="H9819" s="93" t="s">
        <v>8976</v>
      </c>
      <c r="I9819" s="93" t="s">
        <v>23899</v>
      </c>
      <c r="J9819" s="93" t="s">
        <v>20872</v>
      </c>
      <c r="K9819" s="93" t="s">
        <v>8989</v>
      </c>
      <c r="L9819" s="14">
        <f>AND(vyberHrace&lt;&gt;"",ISNUMBER(SEARCH(vyberHrace,$B9819)))</f>
      </c>
      <c r="M9819" s="14">
        <f>AND($I9819=MID(kododd,1,2),$J9819=MID(kododd,3,3))</f>
      </c>
    </row>
    <row r="9820">
      <c r="A9820" s="95">
        <v>30177</v>
      </c>
      <c r="B9820" s="93" t="s">
        <v>12242</v>
      </c>
      <c r="C9820" s="93" t="s">
        <v>1398</v>
      </c>
      <c r="G9820" s="95">
        <v>0</v>
      </c>
      <c r="H9820" s="93" t="s">
        <v>8976</v>
      </c>
      <c r="I9820" s="93" t="s">
        <v>23899</v>
      </c>
      <c r="J9820" s="93" t="s">
        <v>20852</v>
      </c>
      <c r="K9820" s="93" t="s">
        <v>8994</v>
      </c>
      <c r="L9820" s="14">
        <f>AND(vyberHrace&lt;&gt;"",ISNUMBER(SEARCH(vyberHrace,$B9820)))</f>
      </c>
      <c r="M9820" s="14">
        <f>AND($I9820=MID(kododd,1,2),$J9820=MID(kododd,3,3))</f>
      </c>
    </row>
    <row r="9821">
      <c r="A9821" s="95">
        <v>6463</v>
      </c>
      <c r="B9821" s="93" t="s">
        <v>12246</v>
      </c>
      <c r="C9821" s="93" t="s">
        <v>1465</v>
      </c>
      <c r="D9821" s="95">
        <v>1996</v>
      </c>
      <c r="E9821" s="95">
        <v>1991</v>
      </c>
      <c r="F9821" s="95">
        <v>328430</v>
      </c>
      <c r="G9821" s="95">
        <v>250</v>
      </c>
      <c r="H9821" s="93" t="s">
        <v>8976</v>
      </c>
      <c r="I9821" s="93" t="s">
        <v>23899</v>
      </c>
      <c r="J9821" s="93" t="s">
        <v>20964</v>
      </c>
      <c r="K9821" s="93" t="s">
        <v>5165</v>
      </c>
      <c r="L9821" s="14">
        <f>AND(vyberHrace&lt;&gt;"",ISNUMBER(SEARCH(vyberHrace,$B9821)))</f>
      </c>
      <c r="M9821" s="14">
        <f>AND($I9821=MID(kododd,1,2),$J9821=MID(kododd,3,3))</f>
      </c>
    </row>
    <row r="9822">
      <c r="A9822" s="95">
        <v>5723</v>
      </c>
      <c r="B9822" s="93" t="s">
        <v>12138</v>
      </c>
      <c r="C9822" s="93" t="s">
        <v>1407</v>
      </c>
      <c r="D9822" s="95">
        <v>1965</v>
      </c>
      <c r="E9822" s="95">
        <v>1995</v>
      </c>
      <c r="F9822" s="95">
        <v>326097</v>
      </c>
      <c r="G9822" s="95">
        <v>250</v>
      </c>
      <c r="H9822" s="93" t="s">
        <v>8976</v>
      </c>
      <c r="I9822" s="93" t="s">
        <v>23899</v>
      </c>
      <c r="J9822" s="93" t="s">
        <v>20964</v>
      </c>
      <c r="K9822" s="93" t="s">
        <v>5165</v>
      </c>
      <c r="L9822" s="14">
        <f>AND(vyberHrace&lt;&gt;"",ISNUMBER(SEARCH(vyberHrace,$B9822)))</f>
      </c>
      <c r="M9822" s="14">
        <f>AND($I9822=MID(kododd,1,2),$J9822=MID(kododd,3,3))</f>
      </c>
    </row>
    <row r="9823">
      <c r="A9823" s="95">
        <v>9781</v>
      </c>
      <c r="B9823" s="93" t="s">
        <v>12141</v>
      </c>
      <c r="C9823" s="93" t="s">
        <v>1425</v>
      </c>
      <c r="D9823" s="95">
        <v>1398</v>
      </c>
      <c r="E9823" s="95">
        <v>1623</v>
      </c>
      <c r="F9823" s="95">
        <v>352063</v>
      </c>
      <c r="G9823" s="95">
        <v>250</v>
      </c>
      <c r="H9823" s="93" t="s">
        <v>8976</v>
      </c>
      <c r="I9823" s="93" t="s">
        <v>23899</v>
      </c>
      <c r="J9823" s="93" t="s">
        <v>20958</v>
      </c>
      <c r="K9823" s="93" t="s">
        <v>11252</v>
      </c>
      <c r="L9823" s="14">
        <f>AND(vyberHrace&lt;&gt;"",ISNUMBER(SEARCH(vyberHrace,$B9823)))</f>
      </c>
      <c r="M9823" s="14">
        <f>AND($I9823=MID(kododd,1,2),$J9823=MID(kododd,3,3))</f>
      </c>
    </row>
    <row r="9824">
      <c r="A9824" s="95">
        <v>30711</v>
      </c>
      <c r="B9824" s="93" t="s">
        <v>12147</v>
      </c>
      <c r="C9824" s="93" t="s">
        <v>1421</v>
      </c>
      <c r="G9824" s="95">
        <v>0</v>
      </c>
      <c r="H9824" s="93" t="s">
        <v>8976</v>
      </c>
      <c r="I9824" s="93" t="s">
        <v>23899</v>
      </c>
      <c r="J9824" s="93" t="s">
        <v>20852</v>
      </c>
      <c r="K9824" s="93" t="s">
        <v>8994</v>
      </c>
      <c r="L9824" s="14">
        <f>AND(vyberHrace&lt;&gt;"",ISNUMBER(SEARCH(vyberHrace,$B9824)))</f>
      </c>
      <c r="M9824" s="14">
        <f>AND($I9824=MID(kododd,1,2),$J9824=MID(kododd,3,3))</f>
      </c>
    </row>
    <row r="9825">
      <c r="A9825" s="95">
        <v>62605</v>
      </c>
      <c r="B9825" s="93" t="s">
        <v>29061</v>
      </c>
      <c r="C9825" s="93" t="s">
        <v>1411</v>
      </c>
      <c r="F9825" s="95">
        <v>571001441</v>
      </c>
      <c r="G9825" s="95">
        <v>250</v>
      </c>
      <c r="H9825" s="93" t="s">
        <v>8976</v>
      </c>
      <c r="I9825" s="93" t="s">
        <v>23899</v>
      </c>
      <c r="J9825" s="93" t="s">
        <v>20993</v>
      </c>
      <c r="K9825" s="93" t="s">
        <v>2219</v>
      </c>
      <c r="L9825" s="14">
        <f>AND(vyberHrace&lt;&gt;"",ISNUMBER(SEARCH(vyberHrace,$B9825)))</f>
      </c>
      <c r="M9825" s="14">
        <f>AND($I9825=MID(kododd,1,2),$J9825=MID(kododd,3,3))</f>
      </c>
    </row>
    <row r="9826">
      <c r="A9826" s="95">
        <v>28371</v>
      </c>
      <c r="B9826" s="93" t="s">
        <v>14432</v>
      </c>
      <c r="C9826" s="93" t="s">
        <v>1448</v>
      </c>
      <c r="D9826" s="95">
        <v>1938</v>
      </c>
      <c r="E9826" s="95">
        <v>1962</v>
      </c>
      <c r="F9826" s="95">
        <v>346071</v>
      </c>
      <c r="G9826" s="95">
        <v>250</v>
      </c>
      <c r="H9826" s="93" t="s">
        <v>8976</v>
      </c>
      <c r="I9826" s="93" t="s">
        <v>23899</v>
      </c>
      <c r="J9826" s="93" t="s">
        <v>20927</v>
      </c>
      <c r="K9826" s="93" t="s">
        <v>1591</v>
      </c>
      <c r="L9826" s="14">
        <f>AND(vyberHrace&lt;&gt;"",ISNUMBER(SEARCH(vyberHrace,$B9826)))</f>
      </c>
      <c r="M9826" s="14">
        <f>AND($I9826=MID(kododd,1,2),$J9826=MID(kododd,3,3))</f>
      </c>
    </row>
    <row r="9827">
      <c r="A9827" s="95">
        <v>29832</v>
      </c>
      <c r="B9827" s="93" t="s">
        <v>14432</v>
      </c>
      <c r="C9827" s="93" t="s">
        <v>1435</v>
      </c>
      <c r="D9827" s="95">
        <v>1363</v>
      </c>
      <c r="E9827" s="95">
        <v>1600</v>
      </c>
      <c r="F9827" s="95">
        <v>352926</v>
      </c>
      <c r="G9827" s="95">
        <v>250</v>
      </c>
      <c r="H9827" s="93" t="s">
        <v>8976</v>
      </c>
      <c r="I9827" s="93" t="s">
        <v>23899</v>
      </c>
      <c r="J9827" s="93" t="s">
        <v>20872</v>
      </c>
      <c r="K9827" s="93" t="s">
        <v>8989</v>
      </c>
      <c r="L9827" s="14">
        <f>AND(vyberHrace&lt;&gt;"",ISNUMBER(SEARCH(vyberHrace,$B9827)))</f>
      </c>
      <c r="M9827" s="14">
        <f>AND($I9827=MID(kododd,1,2),$J9827=MID(kododd,3,3))</f>
      </c>
    </row>
    <row r="9828">
      <c r="A9828" s="95">
        <v>12653</v>
      </c>
      <c r="B9828" s="93" t="s">
        <v>14435</v>
      </c>
      <c r="C9828" s="93" t="s">
        <v>1405</v>
      </c>
      <c r="D9828" s="95">
        <v>1660</v>
      </c>
      <c r="G9828" s="95">
        <v>0</v>
      </c>
      <c r="H9828" s="93" t="s">
        <v>8976</v>
      </c>
      <c r="I9828" s="93" t="s">
        <v>23899</v>
      </c>
      <c r="J9828" s="93" t="s">
        <v>20852</v>
      </c>
      <c r="K9828" s="93" t="s">
        <v>8994</v>
      </c>
      <c r="L9828" s="14">
        <f>AND(vyberHrace&lt;&gt;"",ISNUMBER(SEARCH(vyberHrace,$B9828)))</f>
      </c>
      <c r="M9828" s="14">
        <f>AND($I9828=MID(kododd,1,2),$J9828=MID(kododd,3,3))</f>
      </c>
    </row>
    <row r="9829">
      <c r="A9829" s="95">
        <v>61106</v>
      </c>
      <c r="B9829" s="93" t="s">
        <v>27381</v>
      </c>
      <c r="C9829" s="93" t="s">
        <v>1411</v>
      </c>
      <c r="F9829" s="95">
        <v>23797924</v>
      </c>
      <c r="G9829" s="95">
        <v>0</v>
      </c>
      <c r="H9829" s="93" t="s">
        <v>8976</v>
      </c>
      <c r="I9829" s="93" t="s">
        <v>23899</v>
      </c>
      <c r="J9829" s="93" t="s">
        <v>20891</v>
      </c>
      <c r="K9829" s="93" t="s">
        <v>2017</v>
      </c>
      <c r="L9829" s="14">
        <f>AND(vyberHrace&lt;&gt;"",ISNUMBER(SEARCH(vyberHrace,$B9829)))</f>
      </c>
      <c r="M9829" s="14">
        <f>AND($I9829=MID(kododd,1,2),$J9829=MID(kododd,3,3))</f>
      </c>
    </row>
    <row r="9830">
      <c r="A9830" s="95">
        <v>61105</v>
      </c>
      <c r="B9830" s="93" t="s">
        <v>14440</v>
      </c>
      <c r="C9830" s="93" t="s">
        <v>1412</v>
      </c>
      <c r="F9830" s="95">
        <v>23797932</v>
      </c>
      <c r="G9830" s="95">
        <v>0</v>
      </c>
      <c r="H9830" s="93" t="s">
        <v>8976</v>
      </c>
      <c r="I9830" s="93" t="s">
        <v>23899</v>
      </c>
      <c r="J9830" s="93" t="s">
        <v>20891</v>
      </c>
      <c r="K9830" s="93" t="s">
        <v>2017</v>
      </c>
      <c r="L9830" s="14">
        <f>AND(vyberHrace&lt;&gt;"",ISNUMBER(SEARCH(vyberHrace,$B9830)))</f>
      </c>
      <c r="M9830" s="14">
        <f>AND($I9830=MID(kododd,1,2),$J9830=MID(kododd,3,3))</f>
      </c>
    </row>
    <row r="9831">
      <c r="A9831" s="95">
        <v>50986</v>
      </c>
      <c r="B9831" s="93" t="s">
        <v>2210</v>
      </c>
      <c r="C9831" s="93" t="s">
        <v>1412</v>
      </c>
      <c r="G9831" s="95">
        <v>250</v>
      </c>
      <c r="H9831" s="93" t="s">
        <v>8976</v>
      </c>
      <c r="I9831" s="93" t="s">
        <v>23899</v>
      </c>
      <c r="J9831" s="93" t="s">
        <v>20914</v>
      </c>
      <c r="K9831" s="93" t="s">
        <v>172</v>
      </c>
      <c r="L9831" s="14">
        <f>AND(vyberHrace&lt;&gt;"",ISNUMBER(SEARCH(vyberHrace,$B9831)))</f>
      </c>
      <c r="M9831" s="14">
        <f>AND($I9831=MID(kododd,1,2),$J9831=MID(kododd,3,3))</f>
      </c>
    </row>
    <row r="9832">
      <c r="A9832" s="95">
        <v>9000</v>
      </c>
      <c r="B9832" s="93" t="s">
        <v>43</v>
      </c>
      <c r="C9832" s="93" t="s">
        <v>1432</v>
      </c>
      <c r="D9832" s="95">
        <v>1539</v>
      </c>
      <c r="E9832" s="95">
        <v>1658</v>
      </c>
      <c r="F9832" s="95">
        <v>352110</v>
      </c>
      <c r="G9832" s="95">
        <v>250</v>
      </c>
      <c r="H9832" s="93" t="s">
        <v>8976</v>
      </c>
      <c r="I9832" s="93" t="s">
        <v>23899</v>
      </c>
      <c r="J9832" s="93" t="s">
        <v>20852</v>
      </c>
      <c r="K9832" s="93" t="s">
        <v>8994</v>
      </c>
      <c r="L9832" s="14">
        <f>AND(vyberHrace&lt;&gt;"",ISNUMBER(SEARCH(vyberHrace,$B9832)))</f>
      </c>
      <c r="M9832" s="14">
        <f>AND($I9832=MID(kododd,1,2),$J9832=MID(kododd,3,3))</f>
      </c>
    </row>
    <row r="9833">
      <c r="A9833" s="95">
        <v>8349</v>
      </c>
      <c r="B9833" s="93" t="s">
        <v>5413</v>
      </c>
      <c r="C9833" s="93" t="s">
        <v>1427</v>
      </c>
      <c r="D9833" s="95">
        <v>1893</v>
      </c>
      <c r="E9833" s="95">
        <v>1935</v>
      </c>
      <c r="F9833" s="95">
        <v>352950</v>
      </c>
      <c r="G9833" s="95">
        <v>0</v>
      </c>
      <c r="H9833" s="93" t="s">
        <v>8976</v>
      </c>
      <c r="I9833" s="93" t="s">
        <v>23899</v>
      </c>
      <c r="J9833" s="93" t="s">
        <v>20927</v>
      </c>
      <c r="K9833" s="93" t="s">
        <v>1591</v>
      </c>
      <c r="L9833" s="14">
        <f>AND(vyberHrace&lt;&gt;"",ISNUMBER(SEARCH(vyberHrace,$B9833)))</f>
      </c>
      <c r="M9833" s="14">
        <f>AND($I9833=MID(kododd,1,2),$J9833=MID(kododd,3,3))</f>
      </c>
    </row>
    <row r="9834">
      <c r="A9834" s="95">
        <v>8556</v>
      </c>
      <c r="B9834" s="93" t="s">
        <v>14520</v>
      </c>
      <c r="C9834" s="93" t="s">
        <v>1462</v>
      </c>
      <c r="D9834" s="95">
        <v>1708</v>
      </c>
      <c r="E9834" s="95">
        <v>1800</v>
      </c>
      <c r="F9834" s="95">
        <v>305081</v>
      </c>
      <c r="G9834" s="95">
        <v>250</v>
      </c>
      <c r="H9834" s="93" t="s">
        <v>8976</v>
      </c>
      <c r="I9834" s="93" t="s">
        <v>23899</v>
      </c>
      <c r="J9834" s="93" t="s">
        <v>20942</v>
      </c>
      <c r="K9834" s="93" t="s">
        <v>5598</v>
      </c>
      <c r="L9834" s="14">
        <f>AND(vyberHrace&lt;&gt;"",ISNUMBER(SEARCH(vyberHrace,$B9834)))</f>
      </c>
      <c r="M9834" s="14">
        <f>AND($I9834=MID(kododd,1,2),$J9834=MID(kododd,3,3))</f>
      </c>
    </row>
    <row r="9835">
      <c r="A9835" s="95">
        <v>63899</v>
      </c>
      <c r="B9835" s="93" t="s">
        <v>29989</v>
      </c>
      <c r="C9835" s="93" t="s">
        <v>1488</v>
      </c>
      <c r="G9835" s="95">
        <v>250</v>
      </c>
      <c r="H9835" s="93" t="s">
        <v>8976</v>
      </c>
      <c r="I9835" s="93" t="s">
        <v>23899</v>
      </c>
      <c r="J9835" s="93" t="s">
        <v>20849</v>
      </c>
      <c r="K9835" s="93" t="s">
        <v>1593</v>
      </c>
      <c r="L9835" s="14">
        <f>AND(vyberHrace&lt;&gt;"",ISNUMBER(SEARCH(vyberHrace,$B9835)))</f>
      </c>
      <c r="M9835" s="14">
        <f>AND($I9835=MID(kododd,1,2),$J9835=MID(kododd,3,3))</f>
      </c>
    </row>
    <row r="9836">
      <c r="A9836" s="95">
        <v>40977</v>
      </c>
      <c r="B9836" s="93" t="s">
        <v>14649</v>
      </c>
      <c r="C9836" s="93" t="s">
        <v>1408</v>
      </c>
      <c r="G9836" s="95">
        <v>0</v>
      </c>
      <c r="H9836" s="93" t="s">
        <v>8976</v>
      </c>
      <c r="I9836" s="93" t="s">
        <v>23899</v>
      </c>
      <c r="J9836" s="93" t="s">
        <v>20852</v>
      </c>
      <c r="K9836" s="93" t="s">
        <v>8994</v>
      </c>
      <c r="L9836" s="14">
        <f>AND(vyberHrace&lt;&gt;"",ISNUMBER(SEARCH(vyberHrace,$B9836)))</f>
      </c>
      <c r="M9836" s="14">
        <f>AND($I9836=MID(kododd,1,2),$J9836=MID(kododd,3,3))</f>
      </c>
    </row>
    <row r="9837">
      <c r="A9837" s="95">
        <v>58616</v>
      </c>
      <c r="B9837" s="93" t="s">
        <v>25108</v>
      </c>
      <c r="C9837" s="93" t="s">
        <v>1416</v>
      </c>
      <c r="F9837" s="95">
        <v>23782013</v>
      </c>
      <c r="G9837" s="95">
        <v>250</v>
      </c>
      <c r="H9837" s="93" t="s">
        <v>8976</v>
      </c>
      <c r="I9837" s="93" t="s">
        <v>23899</v>
      </c>
      <c r="J9837" s="93" t="s">
        <v>20927</v>
      </c>
      <c r="K9837" s="93" t="s">
        <v>1591</v>
      </c>
      <c r="L9837" s="14">
        <f>AND(vyberHrace&lt;&gt;"",ISNUMBER(SEARCH(vyberHrace,$B9837)))</f>
      </c>
      <c r="M9837" s="14">
        <f>AND($I9837=MID(kododd,1,2),$J9837=MID(kododd,3,3))</f>
      </c>
    </row>
    <row r="9838">
      <c r="A9838" s="95">
        <v>46039</v>
      </c>
      <c r="B9838" s="93" t="s">
        <v>10110</v>
      </c>
      <c r="C9838" s="93" t="s">
        <v>3255</v>
      </c>
      <c r="D9838" s="95">
        <v>1079</v>
      </c>
      <c r="F9838" s="95">
        <v>23728426</v>
      </c>
      <c r="G9838" s="95">
        <v>0</v>
      </c>
      <c r="H9838" s="93" t="s">
        <v>8976</v>
      </c>
      <c r="I9838" s="93" t="s">
        <v>23899</v>
      </c>
      <c r="J9838" s="93" t="s">
        <v>20912</v>
      </c>
      <c r="K9838" s="93" t="s">
        <v>1497</v>
      </c>
      <c r="L9838" s="14">
        <f>AND(vyberHrace&lt;&gt;"",ISNUMBER(SEARCH(vyberHrace,$B9838)))</f>
      </c>
      <c r="M9838" s="14">
        <f>AND($I9838=MID(kododd,1,2),$J9838=MID(kododd,3,3))</f>
      </c>
    </row>
    <row r="9839">
      <c r="A9839" s="95">
        <v>4716</v>
      </c>
      <c r="B9839" s="93" t="s">
        <v>14692</v>
      </c>
      <c r="C9839" s="93" t="s">
        <v>1404</v>
      </c>
      <c r="D9839" s="95">
        <v>1853</v>
      </c>
      <c r="E9839" s="95">
        <v>1911</v>
      </c>
      <c r="F9839" s="95">
        <v>331554</v>
      </c>
      <c r="G9839" s="95">
        <v>250</v>
      </c>
      <c r="H9839" s="93" t="s">
        <v>8976</v>
      </c>
      <c r="I9839" s="93" t="s">
        <v>23899</v>
      </c>
      <c r="J9839" s="93" t="s">
        <v>20942</v>
      </c>
      <c r="K9839" s="93" t="s">
        <v>5598</v>
      </c>
      <c r="L9839" s="14">
        <f>AND(vyberHrace&lt;&gt;"",ISNUMBER(SEARCH(vyberHrace,$B9839)))</f>
      </c>
      <c r="M9839" s="14">
        <f>AND($I9839=MID(kododd,1,2),$J9839=MID(kododd,3,3))</f>
      </c>
    </row>
    <row r="9840">
      <c r="A9840" s="95">
        <v>11831</v>
      </c>
      <c r="B9840" s="93" t="s">
        <v>7057</v>
      </c>
      <c r="C9840" s="93" t="s">
        <v>1405</v>
      </c>
      <c r="D9840" s="95">
        <v>1460</v>
      </c>
      <c r="E9840" s="95">
        <v>1633</v>
      </c>
      <c r="F9840" s="95">
        <v>362573</v>
      </c>
      <c r="G9840" s="95">
        <v>250</v>
      </c>
      <c r="H9840" s="93" t="s">
        <v>8976</v>
      </c>
      <c r="I9840" s="93" t="s">
        <v>23899</v>
      </c>
      <c r="J9840" s="93" t="s">
        <v>20912</v>
      </c>
      <c r="K9840" s="93" t="s">
        <v>1497</v>
      </c>
      <c r="L9840" s="14">
        <f>AND(vyberHrace&lt;&gt;"",ISNUMBER(SEARCH(vyberHrace,$B9840)))</f>
      </c>
      <c r="M9840" s="14">
        <f>AND($I9840=MID(kododd,1,2),$J9840=MID(kododd,3,3))</f>
      </c>
    </row>
    <row r="9841">
      <c r="A9841" s="95">
        <v>1379</v>
      </c>
      <c r="B9841" s="93" t="s">
        <v>7058</v>
      </c>
      <c r="C9841" s="93" t="s">
        <v>1404</v>
      </c>
      <c r="D9841" s="95">
        <v>2155</v>
      </c>
      <c r="E9841" s="95">
        <v>2178</v>
      </c>
      <c r="F9841" s="95">
        <v>307661</v>
      </c>
      <c r="G9841" s="95">
        <v>0</v>
      </c>
      <c r="H9841" s="93" t="s">
        <v>8976</v>
      </c>
      <c r="I9841" s="93" t="s">
        <v>23899</v>
      </c>
      <c r="J9841" s="93" t="s">
        <v>20852</v>
      </c>
      <c r="K9841" s="93" t="s">
        <v>8994</v>
      </c>
      <c r="L9841" s="14">
        <f>AND(vyberHrace&lt;&gt;"",ISNUMBER(SEARCH(vyberHrace,$B9841)))</f>
      </c>
      <c r="M9841" s="14">
        <f>AND($I9841=MID(kododd,1,2),$J9841=MID(kododd,3,3))</f>
      </c>
    </row>
    <row r="9842">
      <c r="A9842" s="95">
        <v>56923</v>
      </c>
      <c r="B9842" s="93" t="s">
        <v>7058</v>
      </c>
      <c r="C9842" s="93" t="s">
        <v>1406</v>
      </c>
      <c r="D9842" s="95">
        <v>1777</v>
      </c>
      <c r="E9842" s="95">
        <v>1895</v>
      </c>
      <c r="F9842" s="95">
        <v>23767545</v>
      </c>
      <c r="G9842" s="95">
        <v>250</v>
      </c>
      <c r="H9842" s="93" t="s">
        <v>8976</v>
      </c>
      <c r="I9842" s="93" t="s">
        <v>23899</v>
      </c>
      <c r="J9842" s="93" t="s">
        <v>20852</v>
      </c>
      <c r="K9842" s="93" t="s">
        <v>8994</v>
      </c>
      <c r="L9842" s="14">
        <f>AND(vyberHrace&lt;&gt;"",ISNUMBER(SEARCH(vyberHrace,$B9842)))</f>
      </c>
      <c r="M9842" s="14">
        <f>AND($I9842=MID(kododd,1,2),$J9842=MID(kododd,3,3))</f>
      </c>
    </row>
    <row r="9843">
      <c r="A9843" s="95">
        <v>51767</v>
      </c>
      <c r="B9843" s="93" t="s">
        <v>1529</v>
      </c>
      <c r="C9843" s="93" t="s">
        <v>1420</v>
      </c>
      <c r="F9843" s="95">
        <v>23749652</v>
      </c>
      <c r="G9843" s="95">
        <v>0</v>
      </c>
      <c r="H9843" s="93" t="s">
        <v>8976</v>
      </c>
      <c r="I9843" s="93" t="s">
        <v>23899</v>
      </c>
      <c r="J9843" s="93" t="s">
        <v>20852</v>
      </c>
      <c r="K9843" s="93" t="s">
        <v>8994</v>
      </c>
      <c r="L9843" s="14">
        <f>AND(vyberHrace&lt;&gt;"",ISNUMBER(SEARCH(vyberHrace,$B9843)))</f>
      </c>
      <c r="M9843" s="14">
        <f>AND($I9843=MID(kododd,1,2),$J9843=MID(kododd,3,3))</f>
      </c>
    </row>
    <row r="9844">
      <c r="A9844" s="95">
        <v>56919</v>
      </c>
      <c r="B9844" s="93" t="s">
        <v>22244</v>
      </c>
      <c r="C9844" s="93" t="s">
        <v>1450</v>
      </c>
      <c r="G9844" s="95">
        <v>250</v>
      </c>
      <c r="H9844" s="93" t="s">
        <v>8976</v>
      </c>
      <c r="I9844" s="93" t="s">
        <v>23899</v>
      </c>
      <c r="J9844" s="93" t="s">
        <v>20852</v>
      </c>
      <c r="K9844" s="93" t="s">
        <v>8994</v>
      </c>
      <c r="L9844" s="14">
        <f>AND(vyberHrace&lt;&gt;"",ISNUMBER(SEARCH(vyberHrace,$B9844)))</f>
      </c>
      <c r="M9844" s="14">
        <f>AND($I9844=MID(kododd,1,2),$J9844=MID(kododd,3,3))</f>
      </c>
    </row>
    <row r="9845">
      <c r="A9845" s="95">
        <v>53435</v>
      </c>
      <c r="B9845" s="93" t="s">
        <v>17615</v>
      </c>
      <c r="C9845" s="93" t="s">
        <v>1406</v>
      </c>
      <c r="E9845" s="95">
        <v>1480</v>
      </c>
      <c r="F9845" s="95">
        <v>571004556</v>
      </c>
      <c r="G9845" s="95">
        <v>250</v>
      </c>
      <c r="H9845" s="93" t="s">
        <v>8976</v>
      </c>
      <c r="I9845" s="93" t="s">
        <v>23899</v>
      </c>
      <c r="J9845" s="93" t="s">
        <v>20852</v>
      </c>
      <c r="K9845" s="93" t="s">
        <v>8994</v>
      </c>
      <c r="L9845" s="14">
        <f>AND(vyberHrace&lt;&gt;"",ISNUMBER(SEARCH(vyberHrace,$B9845)))</f>
      </c>
      <c r="M9845" s="14">
        <f>AND($I9845=MID(kododd,1,2),$J9845=MID(kododd,3,3))</f>
      </c>
    </row>
    <row r="9846">
      <c r="A9846" s="95">
        <v>39698</v>
      </c>
      <c r="B9846" s="93" t="s">
        <v>16905</v>
      </c>
      <c r="C9846" s="93" t="s">
        <v>1438</v>
      </c>
      <c r="G9846" s="95">
        <v>0</v>
      </c>
      <c r="H9846" s="93" t="s">
        <v>8976</v>
      </c>
      <c r="I9846" s="93" t="s">
        <v>23899</v>
      </c>
      <c r="J9846" s="93" t="s">
        <v>20852</v>
      </c>
      <c r="K9846" s="93" t="s">
        <v>8994</v>
      </c>
      <c r="L9846" s="14">
        <f>AND(vyberHrace&lt;&gt;"",ISNUMBER(SEARCH(vyberHrace,$B9846)))</f>
      </c>
      <c r="M9846" s="14">
        <f>AND($I9846=MID(kododd,1,2),$J9846=MID(kododd,3,3))</f>
      </c>
    </row>
    <row r="9847">
      <c r="A9847" s="95">
        <v>45907</v>
      </c>
      <c r="B9847" s="93" t="s">
        <v>16919</v>
      </c>
      <c r="C9847" s="93" t="s">
        <v>3255</v>
      </c>
      <c r="D9847" s="95">
        <v>1648</v>
      </c>
      <c r="E9847" s="95">
        <v>1805</v>
      </c>
      <c r="F9847" s="95">
        <v>23720344</v>
      </c>
      <c r="G9847" s="95">
        <v>250</v>
      </c>
      <c r="H9847" s="93" t="s">
        <v>8976</v>
      </c>
      <c r="I9847" s="93" t="s">
        <v>23899</v>
      </c>
      <c r="J9847" s="93" t="s">
        <v>20849</v>
      </c>
      <c r="K9847" s="93" t="s">
        <v>1593</v>
      </c>
      <c r="L9847" s="14">
        <f>AND(vyberHrace&lt;&gt;"",ISNUMBER(SEARCH(vyberHrace,$B9847)))</f>
      </c>
      <c r="M9847" s="14">
        <f>AND($I9847=MID(kododd,1,2),$J9847=MID(kododd,3,3))</f>
      </c>
    </row>
    <row r="9848">
      <c r="A9848" s="95">
        <v>37287</v>
      </c>
      <c r="B9848" s="93" t="s">
        <v>1877</v>
      </c>
      <c r="C9848" s="93" t="s">
        <v>1444</v>
      </c>
      <c r="D9848" s="95">
        <v>2100</v>
      </c>
      <c r="E9848" s="95">
        <v>2106</v>
      </c>
      <c r="F9848" s="95">
        <v>361526</v>
      </c>
      <c r="G9848" s="95">
        <v>250</v>
      </c>
      <c r="H9848" s="93" t="s">
        <v>8976</v>
      </c>
      <c r="I9848" s="93" t="s">
        <v>23899</v>
      </c>
      <c r="J9848" s="93" t="s">
        <v>20907</v>
      </c>
      <c r="K9848" s="93" t="s">
        <v>4887</v>
      </c>
      <c r="L9848" s="14">
        <f>AND(vyberHrace&lt;&gt;"",ISNUMBER(SEARCH(vyberHrace,$B9848)))</f>
      </c>
      <c r="M9848" s="14">
        <f>AND($I9848=MID(kododd,1,2),$J9848=MID(kododd,3,3))</f>
      </c>
    </row>
    <row r="9849">
      <c r="A9849" s="95">
        <v>32965</v>
      </c>
      <c r="B9849" s="93" t="s">
        <v>437</v>
      </c>
      <c r="C9849" s="93" t="s">
        <v>1437</v>
      </c>
      <c r="D9849" s="95">
        <v>1750</v>
      </c>
      <c r="E9849" s="95">
        <v>1850</v>
      </c>
      <c r="F9849" s="95">
        <v>351474</v>
      </c>
      <c r="G9849" s="95">
        <v>250</v>
      </c>
      <c r="H9849" s="93" t="s">
        <v>8976</v>
      </c>
      <c r="I9849" s="93" t="s">
        <v>23899</v>
      </c>
      <c r="J9849" s="93" t="s">
        <v>20993</v>
      </c>
      <c r="K9849" s="93" t="s">
        <v>2219</v>
      </c>
      <c r="L9849" s="14">
        <f>AND(vyberHrace&lt;&gt;"",ISNUMBER(SEARCH(vyberHrace,$B9849)))</f>
      </c>
      <c r="M9849" s="14">
        <f>AND($I9849=MID(kododd,1,2),$J9849=MID(kododd,3,3))</f>
      </c>
    </row>
    <row r="9850">
      <c r="A9850" s="95">
        <v>13258</v>
      </c>
      <c r="B9850" s="93" t="s">
        <v>444</v>
      </c>
      <c r="C9850" s="93" t="s">
        <v>1405</v>
      </c>
      <c r="G9850" s="95">
        <v>0</v>
      </c>
      <c r="H9850" s="93" t="s">
        <v>8976</v>
      </c>
      <c r="I9850" s="93" t="s">
        <v>23899</v>
      </c>
      <c r="J9850" s="93" t="s">
        <v>20851</v>
      </c>
      <c r="K9850" s="93" t="s">
        <v>21353</v>
      </c>
      <c r="L9850" s="14">
        <f>AND(vyberHrace&lt;&gt;"",ISNUMBER(SEARCH(vyberHrace,$B9850)))</f>
      </c>
      <c r="M9850" s="14">
        <f>AND($I9850=MID(kododd,1,2),$J9850=MID(kododd,3,3))</f>
      </c>
    </row>
    <row r="9851">
      <c r="A9851" s="95">
        <v>50305</v>
      </c>
      <c r="B9851" s="93" t="s">
        <v>2206</v>
      </c>
      <c r="C9851" s="93" t="s">
        <v>1419</v>
      </c>
      <c r="D9851" s="95">
        <v>1441</v>
      </c>
      <c r="E9851" s="95">
        <v>1698</v>
      </c>
      <c r="F9851" s="95">
        <v>23738588</v>
      </c>
      <c r="G9851" s="95">
        <v>0</v>
      </c>
      <c r="H9851" s="93" t="s">
        <v>8976</v>
      </c>
      <c r="I9851" s="93" t="s">
        <v>23899</v>
      </c>
      <c r="J9851" s="93" t="s">
        <v>20849</v>
      </c>
      <c r="K9851" s="93" t="s">
        <v>1593</v>
      </c>
      <c r="L9851" s="14">
        <f>AND(vyberHrace&lt;&gt;"",ISNUMBER(SEARCH(vyberHrace,$B9851)))</f>
      </c>
      <c r="M9851" s="14">
        <f>AND($I9851=MID(kododd,1,2),$J9851=MID(kododd,3,3))</f>
      </c>
    </row>
    <row r="9852">
      <c r="A9852" s="95">
        <v>54349</v>
      </c>
      <c r="B9852" s="93" t="s">
        <v>2938</v>
      </c>
      <c r="C9852" s="93" t="s">
        <v>1416</v>
      </c>
      <c r="F9852" s="95">
        <v>23759658</v>
      </c>
      <c r="G9852" s="95">
        <v>0</v>
      </c>
      <c r="H9852" s="93" t="s">
        <v>8976</v>
      </c>
      <c r="I9852" s="93" t="s">
        <v>23899</v>
      </c>
      <c r="J9852" s="93" t="s">
        <v>20927</v>
      </c>
      <c r="K9852" s="93" t="s">
        <v>1591</v>
      </c>
      <c r="L9852" s="14">
        <f>AND(vyberHrace&lt;&gt;"",ISNUMBER(SEARCH(vyberHrace,$B9852)))</f>
      </c>
      <c r="M9852" s="14">
        <f>AND($I9852=MID(kododd,1,2),$J9852=MID(kododd,3,3))</f>
      </c>
    </row>
    <row r="9853">
      <c r="A9853" s="95">
        <v>9783</v>
      </c>
      <c r="B9853" s="93" t="s">
        <v>12482</v>
      </c>
      <c r="C9853" s="93" t="s">
        <v>1405</v>
      </c>
      <c r="D9853" s="95">
        <v>1537</v>
      </c>
      <c r="E9853" s="95">
        <v>1702</v>
      </c>
      <c r="F9853" s="95">
        <v>352144</v>
      </c>
      <c r="G9853" s="95">
        <v>250</v>
      </c>
      <c r="H9853" s="93" t="s">
        <v>8976</v>
      </c>
      <c r="I9853" s="93" t="s">
        <v>23899</v>
      </c>
      <c r="J9853" s="93" t="s">
        <v>20958</v>
      </c>
      <c r="K9853" s="93" t="s">
        <v>11252</v>
      </c>
      <c r="L9853" s="14">
        <f>AND(vyberHrace&lt;&gt;"",ISNUMBER(SEARCH(vyberHrace,$B9853)))</f>
      </c>
      <c r="M9853" s="14">
        <f>AND($I9853=MID(kododd,1,2),$J9853=MID(kododd,3,3))</f>
      </c>
    </row>
    <row r="9854">
      <c r="A9854" s="95">
        <v>57128</v>
      </c>
      <c r="B9854" s="93" t="s">
        <v>22183</v>
      </c>
      <c r="C9854" s="93" t="s">
        <v>1416</v>
      </c>
      <c r="D9854" s="95">
        <v>1939</v>
      </c>
      <c r="E9854" s="95">
        <v>2003</v>
      </c>
      <c r="F9854" s="95">
        <v>23767537</v>
      </c>
      <c r="G9854" s="95">
        <v>250</v>
      </c>
      <c r="H9854" s="93" t="s">
        <v>8976</v>
      </c>
      <c r="I9854" s="93" t="s">
        <v>23899</v>
      </c>
      <c r="J9854" s="93" t="s">
        <v>20852</v>
      </c>
      <c r="K9854" s="93" t="s">
        <v>8994</v>
      </c>
      <c r="L9854" s="14">
        <f>AND(vyberHrace&lt;&gt;"",ISNUMBER(SEARCH(vyberHrace,$B9854)))</f>
      </c>
      <c r="M9854" s="14">
        <f>AND($I9854=MID(kododd,1,2),$J9854=MID(kododd,3,3))</f>
      </c>
    </row>
    <row r="9855">
      <c r="A9855" s="95">
        <v>30178</v>
      </c>
      <c r="B9855" s="93" t="s">
        <v>12499</v>
      </c>
      <c r="C9855" s="93" t="s">
        <v>1454</v>
      </c>
      <c r="G9855" s="95">
        <v>0</v>
      </c>
      <c r="H9855" s="93" t="s">
        <v>8976</v>
      </c>
      <c r="I9855" s="93" t="s">
        <v>23899</v>
      </c>
      <c r="J9855" s="93" t="s">
        <v>20852</v>
      </c>
      <c r="K9855" s="93" t="s">
        <v>8994</v>
      </c>
      <c r="L9855" s="14">
        <f>AND(vyberHrace&lt;&gt;"",ISNUMBER(SEARCH(vyberHrace,$B9855)))</f>
      </c>
      <c r="M9855" s="14">
        <f>AND($I9855=MID(kododd,1,2),$J9855=MID(kododd,3,3))</f>
      </c>
    </row>
    <row r="9856">
      <c r="A9856" s="95">
        <v>4822</v>
      </c>
      <c r="B9856" s="93" t="s">
        <v>17228</v>
      </c>
      <c r="C9856" s="93" t="s">
        <v>1404</v>
      </c>
      <c r="D9856" s="95">
        <v>1879</v>
      </c>
      <c r="E9856" s="95">
        <v>1912</v>
      </c>
      <c r="F9856" s="95">
        <v>362727</v>
      </c>
      <c r="G9856" s="95">
        <v>250</v>
      </c>
      <c r="H9856" s="93" t="s">
        <v>8976</v>
      </c>
      <c r="I9856" s="93" t="s">
        <v>23899</v>
      </c>
      <c r="J9856" s="93" t="s">
        <v>20942</v>
      </c>
      <c r="K9856" s="93" t="s">
        <v>5598</v>
      </c>
      <c r="L9856" s="14">
        <f>AND(vyberHrace&lt;&gt;"",ISNUMBER(SEARCH(vyberHrace,$B9856)))</f>
      </c>
      <c r="M9856" s="14">
        <f>AND($I9856=MID(kododd,1,2),$J9856=MID(kododd,3,3))</f>
      </c>
    </row>
    <row r="9857">
      <c r="A9857" s="95">
        <v>42955</v>
      </c>
      <c r="B9857" s="93" t="s">
        <v>17231</v>
      </c>
      <c r="C9857" s="93" t="s">
        <v>1408</v>
      </c>
      <c r="G9857" s="95">
        <v>0</v>
      </c>
      <c r="H9857" s="93" t="s">
        <v>8976</v>
      </c>
      <c r="I9857" s="93" t="s">
        <v>23899</v>
      </c>
      <c r="J9857" s="93" t="s">
        <v>20852</v>
      </c>
      <c r="K9857" s="93" t="s">
        <v>8994</v>
      </c>
      <c r="L9857" s="14">
        <f>AND(vyberHrace&lt;&gt;"",ISNUMBER(SEARCH(vyberHrace,$B9857)))</f>
      </c>
      <c r="M9857" s="14">
        <f>AND($I9857=MID(kododd,1,2),$J9857=MID(kododd,3,3))</f>
      </c>
    </row>
    <row r="9858">
      <c r="A9858" s="95">
        <v>35061</v>
      </c>
      <c r="B9858" s="93" t="s">
        <v>14992</v>
      </c>
      <c r="C9858" s="93" t="s">
        <v>1444</v>
      </c>
      <c r="G9858" s="95">
        <v>0</v>
      </c>
      <c r="H9858" s="93" t="s">
        <v>8976</v>
      </c>
      <c r="I9858" s="93" t="s">
        <v>23899</v>
      </c>
      <c r="J9858" s="93" t="s">
        <v>20852</v>
      </c>
      <c r="K9858" s="93" t="s">
        <v>8994</v>
      </c>
      <c r="L9858" s="14">
        <f>AND(vyberHrace&lt;&gt;"",ISNUMBER(SEARCH(vyberHrace,$B9858)))</f>
      </c>
      <c r="M9858" s="14">
        <f>AND($I9858=MID(kododd,1,2),$J9858=MID(kododd,3,3))</f>
      </c>
    </row>
    <row r="9859">
      <c r="A9859" s="95">
        <v>13370</v>
      </c>
      <c r="B9859" s="93" t="s">
        <v>8074</v>
      </c>
      <c r="C9859" s="93" t="s">
        <v>1435</v>
      </c>
      <c r="D9859" s="95">
        <v>1520</v>
      </c>
      <c r="E9859" s="95">
        <v>1722</v>
      </c>
      <c r="F9859" s="95">
        <v>305170</v>
      </c>
      <c r="G9859" s="95">
        <v>0</v>
      </c>
      <c r="H9859" s="93" t="s">
        <v>8976</v>
      </c>
      <c r="I9859" s="93" t="s">
        <v>23899</v>
      </c>
      <c r="J9859" s="93" t="s">
        <v>20860</v>
      </c>
      <c r="K9859" s="93" t="s">
        <v>5552</v>
      </c>
      <c r="L9859" s="14">
        <f>AND(vyberHrace&lt;&gt;"",ISNUMBER(SEARCH(vyberHrace,$B9859)))</f>
      </c>
      <c r="M9859" s="14">
        <f>AND($I9859=MID(kododd,1,2),$J9859=MID(kododd,3,3))</f>
      </c>
    </row>
    <row r="9860">
      <c r="A9860" s="95">
        <v>35081</v>
      </c>
      <c r="B9860" s="93" t="s">
        <v>8076</v>
      </c>
      <c r="C9860" s="93" t="s">
        <v>1433</v>
      </c>
      <c r="D9860" s="95">
        <v>1623</v>
      </c>
      <c r="E9860" s="95">
        <v>1778</v>
      </c>
      <c r="F9860" s="95">
        <v>350966</v>
      </c>
      <c r="G9860" s="95">
        <v>250</v>
      </c>
      <c r="H9860" s="93" t="s">
        <v>8976</v>
      </c>
      <c r="I9860" s="93" t="s">
        <v>23899</v>
      </c>
      <c r="J9860" s="93" t="s">
        <v>20846</v>
      </c>
      <c r="K9860" s="93" t="s">
        <v>8981</v>
      </c>
      <c r="L9860" s="14">
        <f>AND(vyberHrace&lt;&gt;"",ISNUMBER(SEARCH(vyberHrace,$B9860)))</f>
      </c>
      <c r="M9860" s="14">
        <f>AND($I9860=MID(kododd,1,2),$J9860=MID(kododd,3,3))</f>
      </c>
    </row>
    <row r="9861">
      <c r="A9861" s="95">
        <v>56045</v>
      </c>
      <c r="B9861" s="93" t="s">
        <v>22201</v>
      </c>
      <c r="C9861" s="93" t="s">
        <v>1402</v>
      </c>
      <c r="G9861" s="95">
        <v>0</v>
      </c>
      <c r="H9861" s="93" t="s">
        <v>8976</v>
      </c>
      <c r="I9861" s="93" t="s">
        <v>23899</v>
      </c>
      <c r="J9861" s="93" t="s">
        <v>20849</v>
      </c>
      <c r="K9861" s="93" t="s">
        <v>1593</v>
      </c>
      <c r="L9861" s="14">
        <f>AND(vyberHrace&lt;&gt;"",ISNUMBER(SEARCH(vyberHrace,$B9861)))</f>
      </c>
      <c r="M9861" s="14">
        <f>AND($I9861=MID(kododd,1,2),$J9861=MID(kododd,3,3))</f>
      </c>
    </row>
    <row r="9862">
      <c r="A9862" s="95">
        <v>5725</v>
      </c>
      <c r="B9862" s="93" t="s">
        <v>8268</v>
      </c>
      <c r="C9862" s="93" t="s">
        <v>1415</v>
      </c>
      <c r="D9862" s="95">
        <v>1622</v>
      </c>
      <c r="E9862" s="95">
        <v>1735</v>
      </c>
      <c r="F9862" s="95">
        <v>23738200</v>
      </c>
      <c r="G9862" s="95">
        <v>250</v>
      </c>
      <c r="H9862" s="93" t="s">
        <v>8976</v>
      </c>
      <c r="I9862" s="93" t="s">
        <v>23899</v>
      </c>
      <c r="J9862" s="93" t="s">
        <v>20907</v>
      </c>
      <c r="K9862" s="93" t="s">
        <v>4887</v>
      </c>
      <c r="L9862" s="14">
        <f>AND(vyberHrace&lt;&gt;"",ISNUMBER(SEARCH(vyberHrace,$B9862)))</f>
      </c>
      <c r="M9862" s="14">
        <f>AND($I9862=MID(kododd,1,2),$J9862=MID(kododd,3,3))</f>
      </c>
    </row>
    <row r="9863">
      <c r="A9863" s="95">
        <v>10091</v>
      </c>
      <c r="B9863" s="93" t="s">
        <v>11454</v>
      </c>
      <c r="C9863" s="93" t="s">
        <v>1442</v>
      </c>
      <c r="D9863" s="95">
        <v>1751</v>
      </c>
      <c r="E9863" s="95">
        <v>1851</v>
      </c>
      <c r="F9863" s="95">
        <v>353019</v>
      </c>
      <c r="G9863" s="95">
        <v>250</v>
      </c>
      <c r="H9863" s="93" t="s">
        <v>8976</v>
      </c>
      <c r="I9863" s="93" t="s">
        <v>23899</v>
      </c>
      <c r="J9863" s="93" t="s">
        <v>20875</v>
      </c>
      <c r="K9863" s="93" t="s">
        <v>11238</v>
      </c>
      <c r="L9863" s="14">
        <f>AND(vyberHrace&lt;&gt;"",ISNUMBER(SEARCH(vyberHrace,$B9863)))</f>
      </c>
      <c r="M9863" s="14">
        <f>AND($I9863=MID(kododd,1,2),$J9863=MID(kododd,3,3))</f>
      </c>
    </row>
    <row r="9864">
      <c r="A9864" s="95">
        <v>10832</v>
      </c>
      <c r="B9864" s="93" t="s">
        <v>18948</v>
      </c>
      <c r="C9864" s="93" t="s">
        <v>1446</v>
      </c>
      <c r="D9864" s="95">
        <v>1846</v>
      </c>
      <c r="E9864" s="95">
        <v>1896</v>
      </c>
      <c r="F9864" s="95">
        <v>301833</v>
      </c>
      <c r="G9864" s="95">
        <v>250</v>
      </c>
      <c r="H9864" s="93" t="s">
        <v>8976</v>
      </c>
      <c r="I9864" s="93" t="s">
        <v>23899</v>
      </c>
      <c r="J9864" s="93" t="s">
        <v>20875</v>
      </c>
      <c r="K9864" s="93" t="s">
        <v>11238</v>
      </c>
      <c r="L9864" s="14">
        <f>AND(vyberHrace&lt;&gt;"",ISNUMBER(SEARCH(vyberHrace,$B9864)))</f>
      </c>
      <c r="M9864" s="14">
        <f>AND($I9864=MID(kododd,1,2),$J9864=MID(kododd,3,3))</f>
      </c>
    </row>
    <row r="9865">
      <c r="A9865" s="95">
        <v>51774</v>
      </c>
      <c r="B9865" s="93" t="s">
        <v>1530</v>
      </c>
      <c r="C9865" s="93" t="s">
        <v>1422</v>
      </c>
      <c r="G9865" s="95">
        <v>0</v>
      </c>
      <c r="H9865" s="93" t="s">
        <v>8976</v>
      </c>
      <c r="I9865" s="93" t="s">
        <v>23899</v>
      </c>
      <c r="J9865" s="93" t="s">
        <v>20852</v>
      </c>
      <c r="K9865" s="93" t="s">
        <v>8994</v>
      </c>
      <c r="L9865" s="14">
        <f>AND(vyberHrace&lt;&gt;"",ISNUMBER(SEARCH(vyberHrace,$B9865)))</f>
      </c>
      <c r="M9865" s="14">
        <f>AND($I9865=MID(kododd,1,2),$J9865=MID(kododd,3,3))</f>
      </c>
    </row>
    <row r="9866">
      <c r="A9866" s="95">
        <v>51773</v>
      </c>
      <c r="B9866" s="93" t="s">
        <v>1531</v>
      </c>
      <c r="C9866" s="93" t="s">
        <v>1416</v>
      </c>
      <c r="G9866" s="95">
        <v>0</v>
      </c>
      <c r="H9866" s="93" t="s">
        <v>8976</v>
      </c>
      <c r="I9866" s="93" t="s">
        <v>23899</v>
      </c>
      <c r="J9866" s="93" t="s">
        <v>20852</v>
      </c>
      <c r="K9866" s="93" t="s">
        <v>8994</v>
      </c>
      <c r="L9866" s="14">
        <f>AND(vyberHrace&lt;&gt;"",ISNUMBER(SEARCH(vyberHrace,$B9866)))</f>
      </c>
      <c r="M9866" s="14">
        <f>AND($I9866=MID(kododd,1,2),$J9866=MID(kododd,3,3))</f>
      </c>
    </row>
    <row r="9867">
      <c r="A9867" s="95">
        <v>1046</v>
      </c>
      <c r="B9867" s="93" t="s">
        <v>8305</v>
      </c>
      <c r="C9867" s="93" t="s">
        <v>1413</v>
      </c>
      <c r="D9867" s="95">
        <v>1995</v>
      </c>
      <c r="E9867" s="95">
        <v>2021</v>
      </c>
      <c r="F9867" s="95">
        <v>315990</v>
      </c>
      <c r="G9867" s="95">
        <v>250</v>
      </c>
      <c r="H9867" s="93" t="s">
        <v>8976</v>
      </c>
      <c r="I9867" s="93" t="s">
        <v>23899</v>
      </c>
      <c r="J9867" s="93" t="s">
        <v>20907</v>
      </c>
      <c r="K9867" s="93" t="s">
        <v>4887</v>
      </c>
      <c r="L9867" s="14">
        <f>AND(vyberHrace&lt;&gt;"",ISNUMBER(SEARCH(vyberHrace,$B9867)))</f>
      </c>
      <c r="M9867" s="14">
        <f>AND($I9867=MID(kododd,1,2),$J9867=MID(kododd,3,3))</f>
      </c>
    </row>
    <row r="9868">
      <c r="A9868" s="95">
        <v>53208</v>
      </c>
      <c r="B9868" s="93" t="s">
        <v>17623</v>
      </c>
      <c r="C9868" s="93" t="s">
        <v>1420</v>
      </c>
      <c r="F9868" s="95">
        <v>23760257</v>
      </c>
      <c r="G9868" s="95">
        <v>250</v>
      </c>
      <c r="H9868" s="93" t="s">
        <v>8976</v>
      </c>
      <c r="I9868" s="93" t="s">
        <v>23899</v>
      </c>
      <c r="J9868" s="93" t="s">
        <v>21008</v>
      </c>
      <c r="K9868" s="93" t="s">
        <v>1498</v>
      </c>
      <c r="L9868" s="14">
        <f>AND(vyberHrace&lt;&gt;"",ISNUMBER(SEARCH(vyberHrace,$B9868)))</f>
      </c>
      <c r="M9868" s="14">
        <f>AND($I9868=MID(kododd,1,2),$J9868=MID(kododd,3,3))</f>
      </c>
    </row>
    <row r="9869">
      <c r="A9869" s="95">
        <v>43550</v>
      </c>
      <c r="B9869" s="93" t="s">
        <v>8306</v>
      </c>
      <c r="C9869" s="93" t="s">
        <v>1418</v>
      </c>
      <c r="D9869" s="95">
        <v>1647</v>
      </c>
      <c r="E9869" s="95">
        <v>1758</v>
      </c>
      <c r="F9869" s="95">
        <v>396087</v>
      </c>
      <c r="G9869" s="95">
        <v>250</v>
      </c>
      <c r="H9869" s="93" t="s">
        <v>8976</v>
      </c>
      <c r="I9869" s="93" t="s">
        <v>23899</v>
      </c>
      <c r="J9869" s="93" t="s">
        <v>21008</v>
      </c>
      <c r="K9869" s="93" t="s">
        <v>1498</v>
      </c>
      <c r="L9869" s="14">
        <f>AND(vyberHrace&lt;&gt;"",ISNUMBER(SEARCH(vyberHrace,$B9869)))</f>
      </c>
      <c r="M9869" s="14">
        <f>AND($I9869=MID(kododd,1,2),$J9869=MID(kododd,3,3))</f>
      </c>
    </row>
    <row r="9870">
      <c r="A9870" s="95">
        <v>7673</v>
      </c>
      <c r="B9870" s="93" t="s">
        <v>8307</v>
      </c>
      <c r="C9870" s="93" t="s">
        <v>1429</v>
      </c>
      <c r="D9870" s="95">
        <v>1663</v>
      </c>
      <c r="E9870" s="95">
        <v>1734</v>
      </c>
      <c r="F9870" s="95">
        <v>352160</v>
      </c>
      <c r="G9870" s="95">
        <v>250</v>
      </c>
      <c r="H9870" s="93" t="s">
        <v>8976</v>
      </c>
      <c r="I9870" s="93" t="s">
        <v>23899</v>
      </c>
      <c r="J9870" s="93" t="s">
        <v>21008</v>
      </c>
      <c r="K9870" s="93" t="s">
        <v>1498</v>
      </c>
      <c r="L9870" s="14">
        <f>AND(vyberHrace&lt;&gt;"",ISNUMBER(SEARCH(vyberHrace,$B9870)))</f>
      </c>
      <c r="M9870" s="14">
        <f>AND($I9870=MID(kododd,1,2),$J9870=MID(kododd,3,3))</f>
      </c>
    </row>
    <row r="9871">
      <c r="A9871" s="95">
        <v>25923</v>
      </c>
      <c r="B9871" s="93" t="s">
        <v>6120</v>
      </c>
      <c r="C9871" s="93" t="s">
        <v>1405</v>
      </c>
      <c r="D9871" s="95">
        <v>1749</v>
      </c>
      <c r="E9871" s="95">
        <v>1872</v>
      </c>
      <c r="F9871" s="95">
        <v>382175</v>
      </c>
      <c r="G9871" s="95">
        <v>250</v>
      </c>
      <c r="H9871" s="93" t="s">
        <v>8976</v>
      </c>
      <c r="I9871" s="93" t="s">
        <v>23899</v>
      </c>
      <c r="J9871" s="93" t="s">
        <v>20907</v>
      </c>
      <c r="K9871" s="93" t="s">
        <v>4887</v>
      </c>
      <c r="L9871" s="14">
        <f>AND(vyberHrace&lt;&gt;"",ISNUMBER(SEARCH(vyberHrace,$B9871)))</f>
      </c>
      <c r="M9871" s="14">
        <f>AND($I9871=MID(kododd,1,2),$J9871=MID(kododd,3,3))</f>
      </c>
    </row>
    <row r="9872">
      <c r="A9872" s="95">
        <v>59326</v>
      </c>
      <c r="B9872" s="93" t="s">
        <v>25749</v>
      </c>
      <c r="C9872" s="93" t="s">
        <v>1412</v>
      </c>
      <c r="G9872" s="95">
        <v>0</v>
      </c>
      <c r="H9872" s="93" t="s">
        <v>8976</v>
      </c>
      <c r="I9872" s="93" t="s">
        <v>23899</v>
      </c>
      <c r="J9872" s="93" t="s">
        <v>20852</v>
      </c>
      <c r="K9872" s="93" t="s">
        <v>8994</v>
      </c>
      <c r="L9872" s="14">
        <f>AND(vyberHrace&lt;&gt;"",ISNUMBER(SEARCH(vyberHrace,$B9872)))</f>
      </c>
      <c r="M9872" s="14">
        <f>AND($I9872=MID(kododd,1,2),$J9872=MID(kododd,3,3))</f>
      </c>
    </row>
    <row r="9873">
      <c r="A9873" s="95">
        <v>35735</v>
      </c>
      <c r="B9873" s="93" t="s">
        <v>15873</v>
      </c>
      <c r="C9873" s="93" t="s">
        <v>1414</v>
      </c>
      <c r="D9873" s="95">
        <v>1973</v>
      </c>
      <c r="E9873" s="95">
        <v>1976</v>
      </c>
      <c r="F9873" s="95">
        <v>361534</v>
      </c>
      <c r="G9873" s="95">
        <v>0</v>
      </c>
      <c r="H9873" s="93" t="s">
        <v>8976</v>
      </c>
      <c r="I9873" s="93" t="s">
        <v>23899</v>
      </c>
      <c r="J9873" s="93" t="s">
        <v>20846</v>
      </c>
      <c r="K9873" s="93" t="s">
        <v>8981</v>
      </c>
      <c r="L9873" s="14">
        <f>AND(vyberHrace&lt;&gt;"",ISNUMBER(SEARCH(vyberHrace,$B9873)))</f>
      </c>
      <c r="M9873" s="14">
        <f>AND($I9873=MID(kododd,1,2),$J9873=MID(kododd,3,3))</f>
      </c>
    </row>
    <row r="9874">
      <c r="A9874" s="95">
        <v>63047</v>
      </c>
      <c r="B9874" s="93" t="s">
        <v>29062</v>
      </c>
      <c r="C9874" s="93" t="s">
        <v>1411</v>
      </c>
      <c r="G9874" s="95">
        <v>250</v>
      </c>
      <c r="H9874" s="93" t="s">
        <v>8976</v>
      </c>
      <c r="I9874" s="93" t="s">
        <v>23899</v>
      </c>
      <c r="J9874" s="93" t="s">
        <v>20852</v>
      </c>
      <c r="K9874" s="93" t="s">
        <v>8994</v>
      </c>
      <c r="L9874" s="14">
        <f>AND(vyberHrace&lt;&gt;"",ISNUMBER(SEARCH(vyberHrace,$B9874)))</f>
      </c>
      <c r="M9874" s="14">
        <f>AND($I9874=MID(kododd,1,2),$J9874=MID(kododd,3,3))</f>
      </c>
    </row>
    <row r="9875">
      <c r="A9875" s="95">
        <v>27132</v>
      </c>
      <c r="B9875" s="93" t="s">
        <v>18277</v>
      </c>
      <c r="C9875" s="93" t="s">
        <v>1454</v>
      </c>
      <c r="G9875" s="95">
        <v>0</v>
      </c>
      <c r="H9875" s="93" t="s">
        <v>8976</v>
      </c>
      <c r="I9875" s="93" t="s">
        <v>23899</v>
      </c>
      <c r="J9875" s="93" t="s">
        <v>20852</v>
      </c>
      <c r="K9875" s="93" t="s">
        <v>8994</v>
      </c>
      <c r="L9875" s="14">
        <f>AND(vyberHrace&lt;&gt;"",ISNUMBER(SEARCH(vyberHrace,$B9875)))</f>
      </c>
      <c r="M9875" s="14">
        <f>AND($I9875=MID(kododd,1,2),$J9875=MID(kododd,3,3))</f>
      </c>
    </row>
    <row r="9876">
      <c r="A9876" s="95">
        <v>63383</v>
      </c>
      <c r="B9876" s="93" t="s">
        <v>29063</v>
      </c>
      <c r="C9876" s="93" t="s">
        <v>1424</v>
      </c>
      <c r="G9876" s="95">
        <v>250</v>
      </c>
      <c r="H9876" s="93" t="s">
        <v>8976</v>
      </c>
      <c r="I9876" s="93" t="s">
        <v>23899</v>
      </c>
      <c r="J9876" s="93" t="s">
        <v>20852</v>
      </c>
      <c r="K9876" s="93" t="s">
        <v>8994</v>
      </c>
      <c r="L9876" s="14">
        <f>AND(vyberHrace&lt;&gt;"",ISNUMBER(SEARCH(vyberHrace,$B9876)))</f>
      </c>
      <c r="M9876" s="14">
        <f>AND($I9876=MID(kododd,1,2),$J9876=MID(kododd,3,3))</f>
      </c>
    </row>
    <row r="9877">
      <c r="A9877" s="95">
        <v>16691</v>
      </c>
      <c r="B9877" s="93" t="s">
        <v>18280</v>
      </c>
      <c r="C9877" s="93" t="s">
        <v>1403</v>
      </c>
      <c r="D9877" s="95">
        <v>1529</v>
      </c>
      <c r="F9877" s="95">
        <v>347655</v>
      </c>
      <c r="G9877" s="95">
        <v>0</v>
      </c>
      <c r="H9877" s="93" t="s">
        <v>8976</v>
      </c>
      <c r="I9877" s="93" t="s">
        <v>23899</v>
      </c>
      <c r="J9877" s="93" t="s">
        <v>20852</v>
      </c>
      <c r="K9877" s="93" t="s">
        <v>8994</v>
      </c>
      <c r="L9877" s="14">
        <f>AND(vyberHrace&lt;&gt;"",ISNUMBER(SEARCH(vyberHrace,$B9877)))</f>
      </c>
      <c r="M9877" s="14">
        <f>AND($I9877=MID(kododd,1,2),$J9877=MID(kododd,3,3))</f>
      </c>
    </row>
    <row r="9878">
      <c r="A9878" s="95">
        <v>63485</v>
      </c>
      <c r="B9878" s="93" t="s">
        <v>29064</v>
      </c>
      <c r="C9878" s="93" t="s">
        <v>24215</v>
      </c>
      <c r="G9878" s="95">
        <v>250</v>
      </c>
      <c r="H9878" s="93" t="s">
        <v>8976</v>
      </c>
      <c r="I9878" s="93" t="s">
        <v>23899</v>
      </c>
      <c r="J9878" s="93" t="s">
        <v>20993</v>
      </c>
      <c r="K9878" s="93" t="s">
        <v>2219</v>
      </c>
      <c r="L9878" s="14">
        <f>AND(vyberHrace&lt;&gt;"",ISNUMBER(SEARCH(vyberHrace,$B9878)))</f>
      </c>
      <c r="M9878" s="14">
        <f>AND($I9878=MID(kododd,1,2),$J9878=MID(kododd,3,3))</f>
      </c>
    </row>
    <row r="9879">
      <c r="A9879" s="95">
        <v>10962</v>
      </c>
      <c r="B9879" s="93" t="s">
        <v>18298</v>
      </c>
      <c r="C9879" s="93" t="s">
        <v>1464</v>
      </c>
      <c r="D9879" s="95">
        <v>1255</v>
      </c>
      <c r="G9879" s="95">
        <v>0</v>
      </c>
      <c r="H9879" s="93" t="s">
        <v>8976</v>
      </c>
      <c r="I9879" s="93" t="s">
        <v>23899</v>
      </c>
      <c r="J9879" s="93" t="s">
        <v>20852</v>
      </c>
      <c r="K9879" s="93" t="s">
        <v>8994</v>
      </c>
      <c r="L9879" s="14">
        <f>AND(vyberHrace&lt;&gt;"",ISNUMBER(SEARCH(vyberHrace,$B9879)))</f>
      </c>
      <c r="M9879" s="14">
        <f>AND($I9879=MID(kododd,1,2),$J9879=MID(kododd,3,3))</f>
      </c>
    </row>
    <row r="9880">
      <c r="A9880" s="95">
        <v>18187</v>
      </c>
      <c r="B9880" s="93" t="s">
        <v>8507</v>
      </c>
      <c r="C9880" s="93" t="s">
        <v>1452</v>
      </c>
      <c r="D9880" s="95">
        <v>1341</v>
      </c>
      <c r="F9880" s="95">
        <v>23724595</v>
      </c>
      <c r="G9880" s="95">
        <v>0</v>
      </c>
      <c r="H9880" s="93" t="s">
        <v>8976</v>
      </c>
      <c r="I9880" s="93" t="s">
        <v>23899</v>
      </c>
      <c r="J9880" s="93" t="s">
        <v>20855</v>
      </c>
      <c r="K9880" s="93" t="s">
        <v>6774</v>
      </c>
      <c r="L9880" s="14">
        <f>AND(vyberHrace&lt;&gt;"",ISNUMBER(SEARCH(vyberHrace,$B9880)))</f>
      </c>
      <c r="M9880" s="14">
        <f>AND($I9880=MID(kododd,1,2),$J9880=MID(kododd,3,3))</f>
      </c>
    </row>
    <row r="9881">
      <c r="A9881" s="95">
        <v>1441</v>
      </c>
      <c r="B9881" s="93" t="s">
        <v>8528</v>
      </c>
      <c r="C9881" s="93" t="s">
        <v>1472</v>
      </c>
      <c r="D9881" s="95">
        <v>1932</v>
      </c>
      <c r="E9881" s="95">
        <v>1956</v>
      </c>
      <c r="F9881" s="95">
        <v>312720</v>
      </c>
      <c r="G9881" s="95">
        <v>0</v>
      </c>
      <c r="H9881" s="93" t="s">
        <v>8976</v>
      </c>
      <c r="I9881" s="93" t="s">
        <v>23899</v>
      </c>
      <c r="J9881" s="93" t="s">
        <v>20852</v>
      </c>
      <c r="K9881" s="93" t="s">
        <v>8994</v>
      </c>
      <c r="L9881" s="14">
        <f>AND(vyberHrace&lt;&gt;"",ISNUMBER(SEARCH(vyberHrace,$B9881)))</f>
      </c>
      <c r="M9881" s="14">
        <f>AND($I9881=MID(kododd,1,2),$J9881=MID(kododd,3,3))</f>
      </c>
    </row>
    <row r="9882">
      <c r="A9882" s="95">
        <v>40000</v>
      </c>
      <c r="B9882" s="93" t="s">
        <v>6325</v>
      </c>
      <c r="C9882" s="93" t="s">
        <v>1439</v>
      </c>
      <c r="D9882" s="95">
        <v>2149</v>
      </c>
      <c r="E9882" s="95">
        <v>2119</v>
      </c>
      <c r="F9882" s="95">
        <v>380466</v>
      </c>
      <c r="G9882" s="95">
        <v>0</v>
      </c>
      <c r="H9882" s="93" t="s">
        <v>8976</v>
      </c>
      <c r="I9882" s="93" t="s">
        <v>23899</v>
      </c>
      <c r="J9882" s="93" t="s">
        <v>20852</v>
      </c>
      <c r="K9882" s="93" t="s">
        <v>8994</v>
      </c>
      <c r="L9882" s="14">
        <f>AND(vyberHrace&lt;&gt;"",ISNUMBER(SEARCH(vyberHrace,$B9882)))</f>
      </c>
      <c r="M9882" s="14">
        <f>AND($I9882=MID(kododd,1,2),$J9882=MID(kododd,3,3))</f>
      </c>
    </row>
    <row r="9883">
      <c r="A9883" s="95">
        <v>44624</v>
      </c>
      <c r="B9883" s="93" t="s">
        <v>6332</v>
      </c>
      <c r="C9883" s="93" t="s">
        <v>3255</v>
      </c>
      <c r="F9883" s="95">
        <v>23721596</v>
      </c>
      <c r="G9883" s="95">
        <v>0</v>
      </c>
      <c r="H9883" s="93" t="s">
        <v>8976</v>
      </c>
      <c r="I9883" s="93" t="s">
        <v>23899</v>
      </c>
      <c r="J9883" s="93" t="s">
        <v>20852</v>
      </c>
      <c r="K9883" s="93" t="s">
        <v>8994</v>
      </c>
      <c r="L9883" s="14">
        <f>AND(vyberHrace&lt;&gt;"",ISNUMBER(SEARCH(vyberHrace,$B9883)))</f>
      </c>
      <c r="M9883" s="14">
        <f>AND($I9883=MID(kododd,1,2),$J9883=MID(kododd,3,3))</f>
      </c>
    </row>
    <row r="9884">
      <c r="A9884" s="95">
        <v>30179</v>
      </c>
      <c r="B9884" s="93" t="s">
        <v>6338</v>
      </c>
      <c r="C9884" s="93" t="s">
        <v>1454</v>
      </c>
      <c r="G9884" s="95">
        <v>0</v>
      </c>
      <c r="H9884" s="93" t="s">
        <v>8976</v>
      </c>
      <c r="I9884" s="93" t="s">
        <v>23899</v>
      </c>
      <c r="J9884" s="93" t="s">
        <v>20852</v>
      </c>
      <c r="K9884" s="93" t="s">
        <v>8994</v>
      </c>
      <c r="L9884" s="14">
        <f>AND(vyberHrace&lt;&gt;"",ISNUMBER(SEARCH(vyberHrace,$B9884)))</f>
      </c>
      <c r="M9884" s="14">
        <f>AND($I9884=MID(kododd,1,2),$J9884=MID(kododd,3,3))</f>
      </c>
    </row>
    <row r="9885">
      <c r="A9885" s="95">
        <v>56435</v>
      </c>
      <c r="B9885" s="93" t="s">
        <v>22174</v>
      </c>
      <c r="C9885" s="93" t="s">
        <v>1412</v>
      </c>
      <c r="G9885" s="95">
        <v>250</v>
      </c>
      <c r="H9885" s="93" t="s">
        <v>8976</v>
      </c>
      <c r="I9885" s="93" t="s">
        <v>23899</v>
      </c>
      <c r="J9885" s="93" t="s">
        <v>20843</v>
      </c>
      <c r="K9885" s="93" t="s">
        <v>5594</v>
      </c>
      <c r="L9885" s="14">
        <f>AND(vyberHrace&lt;&gt;"",ISNUMBER(SEARCH(vyberHrace,$B9885)))</f>
      </c>
      <c r="M9885" s="14">
        <f>AND($I9885=MID(kododd,1,2),$J9885=MID(kododd,3,3))</f>
      </c>
    </row>
    <row r="9886">
      <c r="A9886" s="95">
        <v>58064</v>
      </c>
      <c r="B9886" s="93" t="s">
        <v>24594</v>
      </c>
      <c r="C9886" s="93" t="s">
        <v>1406</v>
      </c>
      <c r="G9886" s="95">
        <v>250</v>
      </c>
      <c r="H9886" s="93" t="s">
        <v>8976</v>
      </c>
      <c r="I9886" s="93" t="s">
        <v>23899</v>
      </c>
      <c r="J9886" s="93" t="s">
        <v>20914</v>
      </c>
      <c r="K9886" s="93" t="s">
        <v>172</v>
      </c>
      <c r="L9886" s="14">
        <f>AND(vyberHrace&lt;&gt;"",ISNUMBER(SEARCH(vyberHrace,$B9886)))</f>
      </c>
      <c r="M9886" s="14">
        <f>AND($I9886=MID(kododd,1,2),$J9886=MID(kododd,3,3))</f>
      </c>
    </row>
    <row r="9887">
      <c r="A9887" s="95">
        <v>13428</v>
      </c>
      <c r="B9887" s="93" t="s">
        <v>15948</v>
      </c>
      <c r="C9887" s="93" t="s">
        <v>1405</v>
      </c>
      <c r="D9887" s="95">
        <v>1878</v>
      </c>
      <c r="E9887" s="95">
        <v>1930</v>
      </c>
      <c r="F9887" s="95">
        <v>355763</v>
      </c>
      <c r="G9887" s="95">
        <v>250</v>
      </c>
      <c r="H9887" s="93" t="s">
        <v>8976</v>
      </c>
      <c r="I9887" s="93" t="s">
        <v>23899</v>
      </c>
      <c r="J9887" s="93" t="s">
        <v>20894</v>
      </c>
      <c r="K9887" s="93" t="s">
        <v>5558</v>
      </c>
      <c r="L9887" s="14">
        <f>AND(vyberHrace&lt;&gt;"",ISNUMBER(SEARCH(vyberHrace,$B9887)))</f>
      </c>
      <c r="M9887" s="14">
        <f>AND($I9887=MID(kododd,1,2),$J9887=MID(kododd,3,3))</f>
      </c>
    </row>
    <row r="9888">
      <c r="A9888" s="95">
        <v>5634</v>
      </c>
      <c r="B9888" s="93" t="s">
        <v>15962</v>
      </c>
      <c r="C9888" s="93" t="s">
        <v>1443</v>
      </c>
      <c r="D9888" s="95">
        <v>1631</v>
      </c>
      <c r="E9888" s="95">
        <v>1797</v>
      </c>
      <c r="F9888" s="95">
        <v>355798</v>
      </c>
      <c r="G9888" s="95">
        <v>250</v>
      </c>
      <c r="H9888" s="93" t="s">
        <v>8976</v>
      </c>
      <c r="I9888" s="93" t="s">
        <v>23899</v>
      </c>
      <c r="J9888" s="93" t="s">
        <v>20894</v>
      </c>
      <c r="K9888" s="93" t="s">
        <v>5558</v>
      </c>
      <c r="L9888" s="14">
        <f>AND(vyberHrace&lt;&gt;"",ISNUMBER(SEARCH(vyberHrace,$B9888)))</f>
      </c>
      <c r="M9888" s="14">
        <f>AND($I9888=MID(kododd,1,2),$J9888=MID(kododd,3,3))</f>
      </c>
    </row>
    <row r="9889">
      <c r="A9889" s="95">
        <v>51288</v>
      </c>
      <c r="B9889" s="93" t="s">
        <v>4251</v>
      </c>
      <c r="C9889" s="93" t="s">
        <v>1475</v>
      </c>
      <c r="D9889" s="95">
        <v>1978</v>
      </c>
      <c r="E9889" s="95">
        <v>1997</v>
      </c>
      <c r="F9889" s="95">
        <v>14932571</v>
      </c>
      <c r="G9889" s="95">
        <v>250</v>
      </c>
      <c r="H9889" s="93" t="s">
        <v>8976</v>
      </c>
      <c r="I9889" s="93" t="s">
        <v>23899</v>
      </c>
      <c r="J9889" s="93" t="s">
        <v>20927</v>
      </c>
      <c r="K9889" s="93" t="s">
        <v>1591</v>
      </c>
      <c r="L9889" s="14">
        <f>AND(vyberHrace&lt;&gt;"",ISNUMBER(SEARCH(vyberHrace,$B9889)))</f>
      </c>
      <c r="M9889" s="14">
        <f>AND($I9889=MID(kododd,1,2),$J9889=MID(kododd,3,3))</f>
      </c>
    </row>
    <row r="9890">
      <c r="A9890" s="95">
        <v>32221</v>
      </c>
      <c r="B9890" s="93" t="s">
        <v>8703</v>
      </c>
      <c r="C9890" s="93" t="s">
        <v>1421</v>
      </c>
      <c r="G9890" s="95">
        <v>0</v>
      </c>
      <c r="H9890" s="93" t="s">
        <v>8976</v>
      </c>
      <c r="I9890" s="93" t="s">
        <v>23899</v>
      </c>
      <c r="J9890" s="93" t="s">
        <v>20852</v>
      </c>
      <c r="K9890" s="93" t="s">
        <v>8994</v>
      </c>
      <c r="L9890" s="14">
        <f>AND(vyberHrace&lt;&gt;"",ISNUMBER(SEARCH(vyberHrace,$B9890)))</f>
      </c>
      <c r="M9890" s="14">
        <f>AND($I9890=MID(kododd,1,2),$J9890=MID(kododd,3,3))</f>
      </c>
    </row>
    <row r="9891">
      <c r="A9891" s="95">
        <v>18015</v>
      </c>
      <c r="B9891" s="93" t="s">
        <v>19384</v>
      </c>
      <c r="C9891" s="93" t="s">
        <v>1432</v>
      </c>
      <c r="D9891" s="95">
        <v>1486</v>
      </c>
      <c r="E9891" s="95">
        <v>1631</v>
      </c>
      <c r="F9891" s="95">
        <v>349321</v>
      </c>
      <c r="G9891" s="95">
        <v>250</v>
      </c>
      <c r="H9891" s="93" t="s">
        <v>8976</v>
      </c>
      <c r="I9891" s="93" t="s">
        <v>23899</v>
      </c>
      <c r="J9891" s="93" t="s">
        <v>20872</v>
      </c>
      <c r="K9891" s="93" t="s">
        <v>8989</v>
      </c>
      <c r="L9891" s="14">
        <f>AND(vyberHrace&lt;&gt;"",ISNUMBER(SEARCH(vyberHrace,$B9891)))</f>
      </c>
      <c r="M9891" s="14">
        <f>AND($I9891=MID(kododd,1,2),$J9891=MID(kododd,3,3))</f>
      </c>
    </row>
    <row r="9892">
      <c r="A9892" s="95">
        <v>51434</v>
      </c>
      <c r="B9892" s="93" t="s">
        <v>1596</v>
      </c>
      <c r="C9892" s="93" t="s">
        <v>1406</v>
      </c>
      <c r="F9892" s="95">
        <v>23738596</v>
      </c>
      <c r="G9892" s="95">
        <v>0</v>
      </c>
      <c r="H9892" s="93" t="s">
        <v>8976</v>
      </c>
      <c r="I9892" s="93" t="s">
        <v>23899</v>
      </c>
      <c r="J9892" s="93" t="s">
        <v>20849</v>
      </c>
      <c r="K9892" s="93" t="s">
        <v>1593</v>
      </c>
      <c r="L9892" s="14">
        <f>AND(vyberHrace&lt;&gt;"",ISNUMBER(SEARCH(vyberHrace,$B9892)))</f>
      </c>
      <c r="M9892" s="14">
        <f>AND($I9892=MID(kododd,1,2),$J9892=MID(kododd,3,3))</f>
      </c>
    </row>
    <row r="9893">
      <c r="A9893" s="95">
        <v>36407</v>
      </c>
      <c r="B9893" s="93" t="s">
        <v>10832</v>
      </c>
      <c r="C9893" s="93" t="s">
        <v>1421</v>
      </c>
      <c r="G9893" s="95">
        <v>0</v>
      </c>
      <c r="H9893" s="93" t="s">
        <v>8976</v>
      </c>
      <c r="I9893" s="93" t="s">
        <v>23899</v>
      </c>
      <c r="J9893" s="93" t="s">
        <v>20852</v>
      </c>
      <c r="K9893" s="93" t="s">
        <v>8994</v>
      </c>
      <c r="L9893" s="14">
        <f>AND(vyberHrace&lt;&gt;"",ISNUMBER(SEARCH(vyberHrace,$B9893)))</f>
      </c>
      <c r="M9893" s="14">
        <f>AND($I9893=MID(kododd,1,2),$J9893=MID(kododd,3,3))</f>
      </c>
    </row>
    <row r="9894">
      <c r="A9894" s="95">
        <v>38445</v>
      </c>
      <c r="B9894" s="93" t="s">
        <v>10843</v>
      </c>
      <c r="C9894" s="93" t="s">
        <v>1438</v>
      </c>
      <c r="G9894" s="95">
        <v>0</v>
      </c>
      <c r="H9894" s="93" t="s">
        <v>8976</v>
      </c>
      <c r="I9894" s="93" t="s">
        <v>23899</v>
      </c>
      <c r="J9894" s="93" t="s">
        <v>20852</v>
      </c>
      <c r="K9894" s="93" t="s">
        <v>8994</v>
      </c>
      <c r="L9894" s="14">
        <f>AND(vyberHrace&lt;&gt;"",ISNUMBER(SEARCH(vyberHrace,$B9894)))</f>
      </c>
      <c r="M9894" s="14">
        <f>AND($I9894=MID(kododd,1,2),$J9894=MID(kododd,3,3))</f>
      </c>
    </row>
    <row r="9895">
      <c r="A9895" s="95">
        <v>59528</v>
      </c>
      <c r="B9895" s="93" t="s">
        <v>25928</v>
      </c>
      <c r="C9895" s="93" t="s">
        <v>1420</v>
      </c>
      <c r="G9895" s="95">
        <v>0</v>
      </c>
      <c r="H9895" s="93" t="s">
        <v>8976</v>
      </c>
      <c r="I9895" s="93" t="s">
        <v>23899</v>
      </c>
      <c r="J9895" s="93" t="s">
        <v>20843</v>
      </c>
      <c r="K9895" s="93" t="s">
        <v>5594</v>
      </c>
      <c r="L9895" s="14">
        <f>AND(vyberHrace&lt;&gt;"",ISNUMBER(SEARCH(vyberHrace,$B9895)))</f>
      </c>
      <c r="M9895" s="14">
        <f>AND($I9895=MID(kododd,1,2),$J9895=MID(kododd,3,3))</f>
      </c>
    </row>
    <row r="9896">
      <c r="A9896" s="95">
        <v>30180</v>
      </c>
      <c r="B9896" s="93" t="s">
        <v>19522</v>
      </c>
      <c r="C9896" s="93" t="s">
        <v>1421</v>
      </c>
      <c r="G9896" s="95">
        <v>0</v>
      </c>
      <c r="H9896" s="93" t="s">
        <v>8976</v>
      </c>
      <c r="I9896" s="93" t="s">
        <v>23899</v>
      </c>
      <c r="J9896" s="93" t="s">
        <v>20852</v>
      </c>
      <c r="K9896" s="93" t="s">
        <v>8994</v>
      </c>
      <c r="L9896" s="14">
        <f>AND(vyberHrace&lt;&gt;"",ISNUMBER(SEARCH(vyberHrace,$B9896)))</f>
      </c>
      <c r="M9896" s="14">
        <f>AND($I9896=MID(kododd,1,2),$J9896=MID(kododd,3,3))</f>
      </c>
    </row>
    <row r="9897">
      <c r="A9897" s="95">
        <v>6558</v>
      </c>
      <c r="B9897" s="93" t="s">
        <v>11001</v>
      </c>
      <c r="C9897" s="93" t="s">
        <v>1443</v>
      </c>
      <c r="D9897" s="95">
        <v>1775</v>
      </c>
      <c r="E9897" s="95">
        <v>1862</v>
      </c>
      <c r="F9897" s="95">
        <v>331562</v>
      </c>
      <c r="G9897" s="95">
        <v>0</v>
      </c>
      <c r="H9897" s="93" t="s">
        <v>8976</v>
      </c>
      <c r="I9897" s="93" t="s">
        <v>23899</v>
      </c>
      <c r="J9897" s="93" t="s">
        <v>20843</v>
      </c>
      <c r="K9897" s="93" t="s">
        <v>5594</v>
      </c>
      <c r="L9897" s="14">
        <f>AND(vyberHrace&lt;&gt;"",ISNUMBER(SEARCH(vyberHrace,$B9897)))</f>
      </c>
      <c r="M9897" s="14">
        <f>AND($I9897=MID(kododd,1,2),$J9897=MID(kododd,3,3))</f>
      </c>
    </row>
    <row r="9898">
      <c r="A9898" s="95">
        <v>26487</v>
      </c>
      <c r="B9898" s="93" t="s">
        <v>7010</v>
      </c>
      <c r="C9898" s="93" t="s">
        <v>1461</v>
      </c>
      <c r="D9898" s="95">
        <v>1971</v>
      </c>
      <c r="E9898" s="95">
        <v>2002</v>
      </c>
      <c r="F9898" s="95">
        <v>301850</v>
      </c>
      <c r="G9898" s="95">
        <v>250</v>
      </c>
      <c r="H9898" s="93" t="s">
        <v>8976</v>
      </c>
      <c r="I9898" s="93" t="s">
        <v>23899</v>
      </c>
      <c r="J9898" s="93" t="s">
        <v>20843</v>
      </c>
      <c r="K9898" s="93" t="s">
        <v>5594</v>
      </c>
      <c r="L9898" s="14">
        <f>AND(vyberHrace&lt;&gt;"",ISNUMBER(SEARCH(vyberHrace,$B9898)))</f>
      </c>
      <c r="M9898" s="14">
        <f>AND($I9898=MID(kododd,1,2),$J9898=MID(kododd,3,3))</f>
      </c>
    </row>
    <row r="9899">
      <c r="A9899" s="95">
        <v>26486</v>
      </c>
      <c r="B9899" s="93" t="s">
        <v>7011</v>
      </c>
      <c r="C9899" s="93" t="s">
        <v>1436</v>
      </c>
      <c r="D9899" s="95">
        <v>1704</v>
      </c>
      <c r="E9899" s="95">
        <v>1828</v>
      </c>
      <c r="F9899" s="95">
        <v>320544</v>
      </c>
      <c r="G9899" s="95">
        <v>250</v>
      </c>
      <c r="H9899" s="93" t="s">
        <v>8976</v>
      </c>
      <c r="I9899" s="93" t="s">
        <v>23899</v>
      </c>
      <c r="J9899" s="93" t="s">
        <v>20843</v>
      </c>
      <c r="K9899" s="93" t="s">
        <v>5594</v>
      </c>
      <c r="L9899" s="14">
        <f>AND(vyberHrace&lt;&gt;"",ISNUMBER(SEARCH(vyberHrace,$B9899)))</f>
      </c>
      <c r="M9899" s="14">
        <f>AND($I9899=MID(kododd,1,2),$J9899=MID(kododd,3,3))</f>
      </c>
    </row>
    <row r="9900">
      <c r="A9900" s="95">
        <v>44565</v>
      </c>
      <c r="B9900" s="93" t="s">
        <v>7019</v>
      </c>
      <c r="C9900" s="93" t="s">
        <v>1402</v>
      </c>
      <c r="D9900" s="95">
        <v>1809</v>
      </c>
      <c r="E9900" s="95">
        <v>1860</v>
      </c>
      <c r="F9900" s="95">
        <v>23713437</v>
      </c>
      <c r="G9900" s="95">
        <v>250</v>
      </c>
      <c r="H9900" s="93" t="s">
        <v>8976</v>
      </c>
      <c r="I9900" s="93" t="s">
        <v>23899</v>
      </c>
      <c r="J9900" s="93" t="s">
        <v>20852</v>
      </c>
      <c r="K9900" s="93" t="s">
        <v>8994</v>
      </c>
      <c r="L9900" s="14">
        <f>AND(vyberHrace&lt;&gt;"",ISNUMBER(SEARCH(vyberHrace,$B9900)))</f>
      </c>
      <c r="M9900" s="14">
        <f>AND($I9900=MID(kododd,1,2),$J9900=MID(kododd,3,3))</f>
      </c>
    </row>
    <row r="9901">
      <c r="A9901" s="95">
        <v>59233</v>
      </c>
      <c r="B9901" s="93" t="s">
        <v>25662</v>
      </c>
      <c r="C9901" s="93" t="s">
        <v>1412</v>
      </c>
      <c r="G9901" s="95">
        <v>0</v>
      </c>
      <c r="H9901" s="93" t="s">
        <v>8976</v>
      </c>
      <c r="I9901" s="93" t="s">
        <v>23899</v>
      </c>
      <c r="J9901" s="93" t="s">
        <v>20852</v>
      </c>
      <c r="K9901" s="93" t="s">
        <v>8994</v>
      </c>
      <c r="L9901" s="14">
        <f>AND(vyberHrace&lt;&gt;"",ISNUMBER(SEARCH(vyberHrace,$B9901)))</f>
      </c>
      <c r="M9901" s="14">
        <f>AND($I9901=MID(kododd,1,2),$J9901=MID(kododd,3,3))</f>
      </c>
    </row>
    <row r="9902">
      <c r="A9902" s="95">
        <v>57234</v>
      </c>
      <c r="B9902" s="93" t="s">
        <v>22202</v>
      </c>
      <c r="C9902" s="93" t="s">
        <v>1424</v>
      </c>
      <c r="F9902" s="95">
        <v>23782021</v>
      </c>
      <c r="G9902" s="95">
        <v>250</v>
      </c>
      <c r="H9902" s="93" t="s">
        <v>8976</v>
      </c>
      <c r="I9902" s="93" t="s">
        <v>23899</v>
      </c>
      <c r="J9902" s="93" t="s">
        <v>20849</v>
      </c>
      <c r="K9902" s="93" t="s">
        <v>1593</v>
      </c>
      <c r="L9902" s="14">
        <f>AND(vyberHrace&lt;&gt;"",ISNUMBER(SEARCH(vyberHrace,$B9902)))</f>
      </c>
      <c r="M9902" s="14">
        <f>AND($I9902=MID(kododd,1,2),$J9902=MID(kododd,3,3))</f>
      </c>
    </row>
    <row r="9903">
      <c r="A9903" s="95">
        <v>8298</v>
      </c>
      <c r="B9903" s="93" t="s">
        <v>7190</v>
      </c>
      <c r="C9903" s="93" t="s">
        <v>1401</v>
      </c>
      <c r="D9903" s="95">
        <v>1488</v>
      </c>
      <c r="E9903" s="95">
        <v>1698</v>
      </c>
      <c r="F9903" s="95">
        <v>343803</v>
      </c>
      <c r="G9903" s="95">
        <v>250</v>
      </c>
      <c r="H9903" s="93" t="s">
        <v>8976</v>
      </c>
      <c r="I9903" s="93" t="s">
        <v>23899</v>
      </c>
      <c r="J9903" s="93" t="s">
        <v>20922</v>
      </c>
      <c r="K9903" s="93" t="s">
        <v>11232</v>
      </c>
      <c r="L9903" s="14">
        <f>AND(vyberHrace&lt;&gt;"",ISNUMBER(SEARCH(vyberHrace,$B9903)))</f>
      </c>
      <c r="M9903" s="14">
        <f>AND($I9903=MID(kododd,1,2),$J9903=MID(kododd,3,3))</f>
      </c>
    </row>
    <row r="9904">
      <c r="A9904" s="95">
        <v>53489</v>
      </c>
      <c r="B9904" s="93" t="s">
        <v>17640</v>
      </c>
      <c r="C9904" s="93" t="s">
        <v>1402</v>
      </c>
      <c r="D9904" s="95">
        <v>1676</v>
      </c>
      <c r="E9904" s="95">
        <v>1788</v>
      </c>
      <c r="F9904" s="95">
        <v>23747536</v>
      </c>
      <c r="G9904" s="95">
        <v>250</v>
      </c>
      <c r="H9904" s="93" t="s">
        <v>8976</v>
      </c>
      <c r="I9904" s="93" t="s">
        <v>23899</v>
      </c>
      <c r="J9904" s="93" t="s">
        <v>20852</v>
      </c>
      <c r="K9904" s="93" t="s">
        <v>8994</v>
      </c>
      <c r="L9904" s="14">
        <f>AND(vyberHrace&lt;&gt;"",ISNUMBER(SEARCH(vyberHrace,$B9904)))</f>
      </c>
      <c r="M9904" s="14">
        <f>AND($I9904=MID(kododd,1,2),$J9904=MID(kododd,3,3))</f>
      </c>
    </row>
    <row r="9905">
      <c r="A9905" s="95">
        <v>44881</v>
      </c>
      <c r="B9905" s="93" t="s">
        <v>7198</v>
      </c>
      <c r="C9905" s="93" t="s">
        <v>1400</v>
      </c>
      <c r="D9905" s="95">
        <v>1903</v>
      </c>
      <c r="E9905" s="95">
        <v>1944</v>
      </c>
      <c r="F9905" s="95">
        <v>23700688</v>
      </c>
      <c r="G9905" s="95">
        <v>250</v>
      </c>
      <c r="H9905" s="93" t="s">
        <v>8976</v>
      </c>
      <c r="I9905" s="93" t="s">
        <v>23899</v>
      </c>
      <c r="J9905" s="93" t="s">
        <v>20993</v>
      </c>
      <c r="K9905" s="93" t="s">
        <v>2219</v>
      </c>
      <c r="L9905" s="14">
        <f>AND(vyberHrace&lt;&gt;"",ISNUMBER(SEARCH(vyberHrace,$B9905)))</f>
      </c>
      <c r="M9905" s="14">
        <f>AND($I9905=MID(kododd,1,2),$J9905=MID(kododd,3,3))</f>
      </c>
    </row>
    <row r="9906">
      <c r="A9906" s="95">
        <v>39701</v>
      </c>
      <c r="B9906" s="93" t="s">
        <v>13250</v>
      </c>
      <c r="C9906" s="93" t="s">
        <v>1419</v>
      </c>
      <c r="D9906" s="95">
        <v>1102</v>
      </c>
      <c r="F9906" s="95">
        <v>382191</v>
      </c>
      <c r="G9906" s="95">
        <v>0</v>
      </c>
      <c r="H9906" s="93" t="s">
        <v>8976</v>
      </c>
      <c r="I9906" s="93" t="s">
        <v>23899</v>
      </c>
      <c r="J9906" s="93" t="s">
        <v>20852</v>
      </c>
      <c r="K9906" s="93" t="s">
        <v>8994</v>
      </c>
      <c r="L9906" s="14">
        <f>AND(vyberHrace&lt;&gt;"",ISNUMBER(SEARCH(vyberHrace,$B9906)))</f>
      </c>
      <c r="M9906" s="14">
        <f>AND($I9906=MID(kododd,1,2),$J9906=MID(kododd,3,3))</f>
      </c>
    </row>
    <row r="9907">
      <c r="A9907" s="95">
        <v>42807</v>
      </c>
      <c r="B9907" s="93" t="s">
        <v>15560</v>
      </c>
      <c r="C9907" s="93" t="s">
        <v>1409</v>
      </c>
      <c r="D9907" s="95">
        <v>1381</v>
      </c>
      <c r="E9907" s="95">
        <v>1606</v>
      </c>
      <c r="F9907" s="95">
        <v>23702583</v>
      </c>
      <c r="G9907" s="95">
        <v>0</v>
      </c>
      <c r="H9907" s="93" t="s">
        <v>8976</v>
      </c>
      <c r="I9907" s="93" t="s">
        <v>23899</v>
      </c>
      <c r="J9907" s="93" t="s">
        <v>20855</v>
      </c>
      <c r="K9907" s="93" t="s">
        <v>6774</v>
      </c>
      <c r="L9907" s="14">
        <f>AND(vyberHrace&lt;&gt;"",ISNUMBER(SEARCH(vyberHrace,$B9907)))</f>
      </c>
      <c r="M9907" s="14">
        <f>AND($I9907=MID(kododd,1,2),$J9907=MID(kododd,3,3))</f>
      </c>
    </row>
    <row r="9908">
      <c r="A9908" s="95">
        <v>26867</v>
      </c>
      <c r="B9908" s="93" t="s">
        <v>15566</v>
      </c>
      <c r="C9908" s="93" t="s">
        <v>1462</v>
      </c>
      <c r="G9908" s="95">
        <v>0</v>
      </c>
      <c r="H9908" s="93" t="s">
        <v>8976</v>
      </c>
      <c r="I9908" s="93" t="s">
        <v>23899</v>
      </c>
      <c r="J9908" s="93" t="s">
        <v>20851</v>
      </c>
      <c r="K9908" s="93" t="s">
        <v>21353</v>
      </c>
      <c r="L9908" s="14">
        <f>AND(vyberHrace&lt;&gt;"",ISNUMBER(SEARCH(vyberHrace,$B9908)))</f>
      </c>
      <c r="M9908" s="14">
        <f>AND($I9908=MID(kododd,1,2),$J9908=MID(kododd,3,3))</f>
      </c>
    </row>
    <row r="9909">
      <c r="A9909" s="95">
        <v>32951</v>
      </c>
      <c r="B9909" s="93" t="s">
        <v>15583</v>
      </c>
      <c r="C9909" s="93" t="s">
        <v>1421</v>
      </c>
      <c r="D9909" s="95">
        <v>1475</v>
      </c>
      <c r="F9909" s="95">
        <v>365351</v>
      </c>
      <c r="G9909" s="95">
        <v>0</v>
      </c>
      <c r="H9909" s="93" t="s">
        <v>8976</v>
      </c>
      <c r="I9909" s="93" t="s">
        <v>23899</v>
      </c>
      <c r="J9909" s="93" t="s">
        <v>20852</v>
      </c>
      <c r="K9909" s="93" t="s">
        <v>8994</v>
      </c>
      <c r="L9909" s="14">
        <f>AND(vyberHrace&lt;&gt;"",ISNUMBER(SEARCH(vyberHrace,$B9909)))</f>
      </c>
      <c r="M9909" s="14">
        <f>AND($I9909=MID(kododd,1,2),$J9909=MID(kododd,3,3))</f>
      </c>
    </row>
    <row r="9910">
      <c r="A9910" s="95">
        <v>56920</v>
      </c>
      <c r="B9910" s="93" t="s">
        <v>22245</v>
      </c>
      <c r="C9910" s="93" t="s">
        <v>1420</v>
      </c>
      <c r="D9910" s="95">
        <v>1797</v>
      </c>
      <c r="E9910" s="95">
        <v>1757</v>
      </c>
      <c r="F9910" s="95">
        <v>23767553</v>
      </c>
      <c r="G9910" s="95">
        <v>250</v>
      </c>
      <c r="H9910" s="93" t="s">
        <v>8976</v>
      </c>
      <c r="I9910" s="93" t="s">
        <v>23899</v>
      </c>
      <c r="J9910" s="93" t="s">
        <v>20852</v>
      </c>
      <c r="K9910" s="93" t="s">
        <v>8994</v>
      </c>
      <c r="L9910" s="14">
        <f>AND(vyberHrace&lt;&gt;"",ISNUMBER(SEARCH(vyberHrace,$B9910)))</f>
      </c>
      <c r="M9910" s="14">
        <f>AND($I9910=MID(kododd,1,2),$J9910=MID(kododd,3,3))</f>
      </c>
    </row>
    <row r="9911">
      <c r="A9911" s="95">
        <v>55203</v>
      </c>
      <c r="B9911" s="93" t="s">
        <v>2947</v>
      </c>
      <c r="C9911" s="93" t="s">
        <v>1408</v>
      </c>
      <c r="D9911" s="95">
        <v>1556</v>
      </c>
      <c r="E9911" s="95">
        <v>1743</v>
      </c>
      <c r="F9911" s="95">
        <v>23757370</v>
      </c>
      <c r="G9911" s="95">
        <v>250</v>
      </c>
      <c r="H9911" s="93" t="s">
        <v>8976</v>
      </c>
      <c r="I9911" s="93" t="s">
        <v>23899</v>
      </c>
      <c r="J9911" s="93" t="s">
        <v>20922</v>
      </c>
      <c r="K9911" s="93" t="s">
        <v>11232</v>
      </c>
      <c r="L9911" s="14">
        <f>AND(vyberHrace&lt;&gt;"",ISNUMBER(SEARCH(vyberHrace,$B9911)))</f>
      </c>
      <c r="M9911" s="14">
        <f>AND($I9911=MID(kododd,1,2),$J9911=MID(kododd,3,3))</f>
      </c>
    </row>
    <row r="9912">
      <c r="A9912" s="95">
        <v>46712</v>
      </c>
      <c r="B9912" s="93" t="s">
        <v>15640</v>
      </c>
      <c r="C9912" s="93" t="s">
        <v>1410</v>
      </c>
      <c r="D9912" s="95">
        <v>1168</v>
      </c>
      <c r="G9912" s="95">
        <v>0</v>
      </c>
      <c r="H9912" s="93" t="s">
        <v>8976</v>
      </c>
      <c r="I9912" s="93" t="s">
        <v>23899</v>
      </c>
      <c r="J9912" s="93" t="s">
        <v>20950</v>
      </c>
      <c r="K9912" s="93" t="s">
        <v>5563</v>
      </c>
      <c r="L9912" s="14">
        <f>AND(vyberHrace&lt;&gt;"",ISNUMBER(SEARCH(vyberHrace,$B9912)))</f>
      </c>
      <c r="M9912" s="14">
        <f>AND($I9912=MID(kododd,1,2),$J9912=MID(kododd,3,3))</f>
      </c>
    </row>
    <row r="9913">
      <c r="A9913" s="95">
        <v>45610</v>
      </c>
      <c r="B9913" s="93" t="s">
        <v>15643</v>
      </c>
      <c r="C9913" s="93" t="s">
        <v>1416</v>
      </c>
      <c r="D9913" s="95">
        <v>1030</v>
      </c>
      <c r="F9913" s="95">
        <v>23736437</v>
      </c>
      <c r="G9913" s="95">
        <v>250</v>
      </c>
      <c r="H9913" s="93" t="s">
        <v>8976</v>
      </c>
      <c r="I9913" s="93" t="s">
        <v>23899</v>
      </c>
      <c r="J9913" s="93" t="s">
        <v>20852</v>
      </c>
      <c r="K9913" s="93" t="s">
        <v>8994</v>
      </c>
      <c r="L9913" s="14">
        <f>AND(vyberHrace&lt;&gt;"",ISNUMBER(SEARCH(vyberHrace,$B9913)))</f>
      </c>
      <c r="M9913" s="14">
        <f>AND($I9913=MID(kododd,1,2),$J9913=MID(kododd,3,3))</f>
      </c>
    </row>
    <row r="9914">
      <c r="A9914" s="95">
        <v>39705</v>
      </c>
      <c r="B9914" s="93" t="s">
        <v>15655</v>
      </c>
      <c r="C9914" s="93" t="s">
        <v>1419</v>
      </c>
      <c r="G9914" s="95">
        <v>0</v>
      </c>
      <c r="H9914" s="93" t="s">
        <v>8976</v>
      </c>
      <c r="I9914" s="93" t="s">
        <v>23899</v>
      </c>
      <c r="J9914" s="93" t="s">
        <v>20852</v>
      </c>
      <c r="K9914" s="93" t="s">
        <v>8994</v>
      </c>
      <c r="L9914" s="14">
        <f>AND(vyberHrace&lt;&gt;"",ISNUMBER(SEARCH(vyberHrace,$B9914)))</f>
      </c>
      <c r="M9914" s="14">
        <f>AND($I9914=MID(kododd,1,2),$J9914=MID(kododd,3,3))</f>
      </c>
    </row>
    <row r="9915">
      <c r="A9915" s="95">
        <v>46713</v>
      </c>
      <c r="B9915" s="93" t="s">
        <v>18159</v>
      </c>
      <c r="C9915" s="93" t="s">
        <v>1419</v>
      </c>
      <c r="G9915" s="95">
        <v>0</v>
      </c>
      <c r="H9915" s="93" t="s">
        <v>8976</v>
      </c>
      <c r="I9915" s="93" t="s">
        <v>23899</v>
      </c>
      <c r="J9915" s="93" t="s">
        <v>20950</v>
      </c>
      <c r="K9915" s="93" t="s">
        <v>5563</v>
      </c>
      <c r="L9915" s="14">
        <f>AND(vyberHrace&lt;&gt;"",ISNUMBER(SEARCH(vyberHrace,$B9915)))</f>
      </c>
      <c r="M9915" s="14">
        <f>AND($I9915=MID(kododd,1,2),$J9915=MID(kododd,3,3))</f>
      </c>
    </row>
    <row r="9916">
      <c r="A9916" s="95">
        <v>57437</v>
      </c>
      <c r="B9916" s="93" t="s">
        <v>22234</v>
      </c>
      <c r="C9916" s="93" t="s">
        <v>1472</v>
      </c>
      <c r="D9916" s="95">
        <v>1380</v>
      </c>
      <c r="E9916" s="95">
        <v>1616</v>
      </c>
      <c r="F9916" s="95">
        <v>23769815</v>
      </c>
      <c r="G9916" s="95">
        <v>250</v>
      </c>
      <c r="H9916" s="93" t="s">
        <v>8976</v>
      </c>
      <c r="I9916" s="93" t="s">
        <v>23899</v>
      </c>
      <c r="J9916" s="93" t="s">
        <v>21008</v>
      </c>
      <c r="K9916" s="93" t="s">
        <v>1498</v>
      </c>
      <c r="L9916" s="14">
        <f>AND(vyberHrace&lt;&gt;"",ISNUMBER(SEARCH(vyberHrace,$B9916)))</f>
      </c>
      <c r="M9916" s="14">
        <f>AND($I9916=MID(kododd,1,2),$J9916=MID(kododd,3,3))</f>
      </c>
    </row>
    <row r="9917">
      <c r="A9917" s="95">
        <v>61176</v>
      </c>
      <c r="B9917" s="93" t="s">
        <v>27426</v>
      </c>
      <c r="C9917" s="93" t="s">
        <v>1424</v>
      </c>
      <c r="F9917" s="95">
        <v>23797797</v>
      </c>
      <c r="G9917" s="95">
        <v>250</v>
      </c>
      <c r="H9917" s="93" t="s">
        <v>8976</v>
      </c>
      <c r="I9917" s="93" t="s">
        <v>23899</v>
      </c>
      <c r="J9917" s="93" t="s">
        <v>20927</v>
      </c>
      <c r="K9917" s="93" t="s">
        <v>1591</v>
      </c>
      <c r="L9917" s="14">
        <f>AND(vyberHrace&lt;&gt;"",ISNUMBER(SEARCH(vyberHrace,$B9917)))</f>
      </c>
      <c r="M9917" s="14">
        <f>AND($I9917=MID(kododd,1,2),$J9917=MID(kododd,3,3))</f>
      </c>
    </row>
    <row r="9918">
      <c r="A9918" s="95">
        <v>32235</v>
      </c>
      <c r="B9918" s="93" t="s">
        <v>18328</v>
      </c>
      <c r="C9918" s="93" t="s">
        <v>1414</v>
      </c>
      <c r="G9918" s="95">
        <v>0</v>
      </c>
      <c r="H9918" s="93" t="s">
        <v>8976</v>
      </c>
      <c r="I9918" s="93" t="s">
        <v>23899</v>
      </c>
      <c r="J9918" s="93" t="s">
        <v>20852</v>
      </c>
      <c r="K9918" s="93" t="s">
        <v>8994</v>
      </c>
      <c r="L9918" s="14">
        <f>AND(vyberHrace&lt;&gt;"",ISNUMBER(SEARCH(vyberHrace,$B9918)))</f>
      </c>
      <c r="M9918" s="14">
        <f>AND($I9918=MID(kododd,1,2),$J9918=MID(kododd,3,3))</f>
      </c>
    </row>
    <row r="9919">
      <c r="A9919" s="95">
        <v>5414</v>
      </c>
      <c r="B9919" s="93" t="s">
        <v>18337</v>
      </c>
      <c r="C9919" s="93" t="s">
        <v>1468</v>
      </c>
      <c r="D9919" s="95">
        <v>1439</v>
      </c>
      <c r="E9919" s="95">
        <v>1559</v>
      </c>
      <c r="F9919" s="95">
        <v>23720352</v>
      </c>
      <c r="G9919" s="95">
        <v>250</v>
      </c>
      <c r="H9919" s="93" t="s">
        <v>8976</v>
      </c>
      <c r="I9919" s="93" t="s">
        <v>23899</v>
      </c>
      <c r="J9919" s="93" t="s">
        <v>20964</v>
      </c>
      <c r="K9919" s="93" t="s">
        <v>5165</v>
      </c>
      <c r="L9919" s="14">
        <f>AND(vyberHrace&lt;&gt;"",ISNUMBER(SEARCH(vyberHrace,$B9919)))</f>
      </c>
      <c r="M9919" s="14">
        <f>AND($I9919=MID(kododd,1,2),$J9919=MID(kododd,3,3))</f>
      </c>
    </row>
    <row r="9920">
      <c r="A9920" s="95">
        <v>46101</v>
      </c>
      <c r="B9920" s="93" t="s">
        <v>18340</v>
      </c>
      <c r="C9920" s="93" t="s">
        <v>3255</v>
      </c>
      <c r="G9920" s="95">
        <v>0</v>
      </c>
      <c r="H9920" s="93" t="s">
        <v>8976</v>
      </c>
      <c r="I9920" s="93" t="s">
        <v>23899</v>
      </c>
      <c r="J9920" s="93" t="s">
        <v>20950</v>
      </c>
      <c r="K9920" s="93" t="s">
        <v>5563</v>
      </c>
      <c r="L9920" s="14">
        <f>AND(vyberHrace&lt;&gt;"",ISNUMBER(SEARCH(vyberHrace,$B9920)))</f>
      </c>
      <c r="M9920" s="14">
        <f>AND($I9920=MID(kododd,1,2),$J9920=MID(kododd,3,3))</f>
      </c>
    </row>
    <row r="9921">
      <c r="A9921" s="95">
        <v>58115</v>
      </c>
      <c r="B9921" s="93" t="s">
        <v>22701</v>
      </c>
      <c r="C9921" s="93" t="s">
        <v>1420</v>
      </c>
      <c r="G9921" s="95">
        <v>0</v>
      </c>
      <c r="H9921" s="93" t="s">
        <v>8976</v>
      </c>
      <c r="I9921" s="93" t="s">
        <v>23899</v>
      </c>
      <c r="J9921" s="93" t="s">
        <v>20907</v>
      </c>
      <c r="K9921" s="93" t="s">
        <v>4887</v>
      </c>
      <c r="L9921" s="14">
        <f>AND(vyberHrace&lt;&gt;"",ISNUMBER(SEARCH(vyberHrace,$B9921)))</f>
      </c>
      <c r="M9921" s="14">
        <f>AND($I9921=MID(kododd,1,2),$J9921=MID(kododd,3,3))</f>
      </c>
    </row>
    <row r="9922">
      <c r="A9922" s="95">
        <v>60115</v>
      </c>
      <c r="B9922" s="93" t="s">
        <v>26587</v>
      </c>
      <c r="C9922" s="93" t="s">
        <v>3255</v>
      </c>
      <c r="F9922" s="95">
        <v>23797649</v>
      </c>
      <c r="G9922" s="95">
        <v>0</v>
      </c>
      <c r="H9922" s="93" t="s">
        <v>8976</v>
      </c>
      <c r="I9922" s="93" t="s">
        <v>23899</v>
      </c>
      <c r="J9922" s="93" t="s">
        <v>20907</v>
      </c>
      <c r="K9922" s="93" t="s">
        <v>4887</v>
      </c>
      <c r="L9922" s="14">
        <f>AND(vyberHrace&lt;&gt;"",ISNUMBER(SEARCH(vyberHrace,$B9922)))</f>
      </c>
      <c r="M9922" s="14">
        <f>AND($I9922=MID(kododd,1,2),$J9922=MID(kododd,3,3))</f>
      </c>
    </row>
    <row r="9923">
      <c r="A9923" s="95">
        <v>60797</v>
      </c>
      <c r="B9923" s="93" t="s">
        <v>19776</v>
      </c>
      <c r="C9923" s="93" t="s">
        <v>1448</v>
      </c>
      <c r="F9923" s="95">
        <v>23787627</v>
      </c>
      <c r="G9923" s="95">
        <v>250</v>
      </c>
      <c r="H9923" s="93" t="s">
        <v>8976</v>
      </c>
      <c r="I9923" s="93" t="s">
        <v>23899</v>
      </c>
      <c r="J9923" s="93" t="s">
        <v>20865</v>
      </c>
      <c r="K9923" s="93" t="s">
        <v>26224</v>
      </c>
      <c r="L9923" s="14">
        <f>AND(vyberHrace&lt;&gt;"",ISNUMBER(SEARCH(vyberHrace,$B9923)))</f>
      </c>
      <c r="M9923" s="14">
        <f>AND($I9923=MID(kododd,1,2),$J9923=MID(kododd,3,3))</f>
      </c>
    </row>
    <row r="9924">
      <c r="A9924" s="95">
        <v>39699</v>
      </c>
      <c r="B9924" s="93" t="s">
        <v>19828</v>
      </c>
      <c r="C9924" s="93" t="s">
        <v>1438</v>
      </c>
      <c r="G9924" s="95">
        <v>0</v>
      </c>
      <c r="H9924" s="93" t="s">
        <v>8976</v>
      </c>
      <c r="I9924" s="93" t="s">
        <v>23899</v>
      </c>
      <c r="J9924" s="93" t="s">
        <v>20852</v>
      </c>
      <c r="K9924" s="93" t="s">
        <v>8994</v>
      </c>
      <c r="L9924" s="14">
        <f>AND(vyberHrace&lt;&gt;"",ISNUMBER(SEARCH(vyberHrace,$B9924)))</f>
      </c>
      <c r="M9924" s="14">
        <f>AND($I9924=MID(kododd,1,2),$J9924=MID(kododd,3,3))</f>
      </c>
    </row>
    <row r="9925">
      <c r="A9925" s="95">
        <v>11834</v>
      </c>
      <c r="B9925" s="93" t="s">
        <v>9999</v>
      </c>
      <c r="C9925" s="93" t="s">
        <v>1464</v>
      </c>
      <c r="D9925" s="95">
        <v>1510</v>
      </c>
      <c r="E9925" s="95">
        <v>1721</v>
      </c>
      <c r="F9925" s="95">
        <v>362581</v>
      </c>
      <c r="G9925" s="95">
        <v>250</v>
      </c>
      <c r="H9925" s="93" t="s">
        <v>8976</v>
      </c>
      <c r="I9925" s="93" t="s">
        <v>23899</v>
      </c>
      <c r="J9925" s="93" t="s">
        <v>20912</v>
      </c>
      <c r="K9925" s="93" t="s">
        <v>1497</v>
      </c>
      <c r="L9925" s="14">
        <f>AND(vyberHrace&lt;&gt;"",ISNUMBER(SEARCH(vyberHrace,$B9925)))</f>
      </c>
      <c r="M9925" s="14">
        <f>AND($I9925=MID(kododd,1,2),$J9925=MID(kododd,3,3))</f>
      </c>
    </row>
    <row r="9926">
      <c r="A9926" s="95">
        <v>52460</v>
      </c>
      <c r="B9926" s="93" t="s">
        <v>1579</v>
      </c>
      <c r="C9926" s="93" t="s">
        <v>1400</v>
      </c>
      <c r="G9926" s="95">
        <v>0</v>
      </c>
      <c r="H9926" s="93" t="s">
        <v>8976</v>
      </c>
      <c r="I9926" s="93" t="s">
        <v>23899</v>
      </c>
      <c r="J9926" s="93" t="s">
        <v>20843</v>
      </c>
      <c r="K9926" s="93" t="s">
        <v>5594</v>
      </c>
      <c r="L9926" s="14">
        <f>AND(vyberHrace&lt;&gt;"",ISNUMBER(SEARCH(vyberHrace,$B9926)))</f>
      </c>
      <c r="M9926" s="14">
        <f>AND($I9926=MID(kododd,1,2),$J9926=MID(kododd,3,3))</f>
      </c>
    </row>
    <row r="9927">
      <c r="A9927" s="95">
        <v>51423</v>
      </c>
      <c r="B9927" s="93" t="s">
        <v>1580</v>
      </c>
      <c r="C9927" s="93" t="s">
        <v>1433</v>
      </c>
      <c r="D9927" s="95">
        <v>1398</v>
      </c>
      <c r="E9927" s="95">
        <v>1571</v>
      </c>
      <c r="F9927" s="95">
        <v>23738243</v>
      </c>
      <c r="G9927" s="95">
        <v>250</v>
      </c>
      <c r="H9927" s="93" t="s">
        <v>8976</v>
      </c>
      <c r="I9927" s="93" t="s">
        <v>23899</v>
      </c>
      <c r="J9927" s="93" t="s">
        <v>20843</v>
      </c>
      <c r="K9927" s="93" t="s">
        <v>5594</v>
      </c>
      <c r="L9927" s="14">
        <f>AND(vyberHrace&lt;&gt;"",ISNUMBER(SEARCH(vyberHrace,$B9927)))</f>
      </c>
      <c r="M9927" s="14">
        <f>AND($I9927=MID(kododd,1,2),$J9927=MID(kododd,3,3))</f>
      </c>
    </row>
    <row r="9928">
      <c r="A9928" s="95">
        <v>51422</v>
      </c>
      <c r="B9928" s="93" t="s">
        <v>1581</v>
      </c>
      <c r="C9928" s="93" t="s">
        <v>1402</v>
      </c>
      <c r="D9928" s="95">
        <v>1791</v>
      </c>
      <c r="E9928" s="95">
        <v>1859</v>
      </c>
      <c r="F9928" s="95">
        <v>23738251</v>
      </c>
      <c r="G9928" s="95">
        <v>250</v>
      </c>
      <c r="H9928" s="93" t="s">
        <v>8976</v>
      </c>
      <c r="I9928" s="93" t="s">
        <v>23899</v>
      </c>
      <c r="J9928" s="93" t="s">
        <v>20843</v>
      </c>
      <c r="K9928" s="93" t="s">
        <v>5594</v>
      </c>
      <c r="L9928" s="14">
        <f>AND(vyberHrace&lt;&gt;"",ISNUMBER(SEARCH(vyberHrace,$B9928)))</f>
      </c>
      <c r="M9928" s="14">
        <f>AND($I9928=MID(kododd,1,2),$J9928=MID(kododd,3,3))</f>
      </c>
    </row>
    <row r="9929">
      <c r="A9929" s="95">
        <v>57298</v>
      </c>
      <c r="B9929" s="93" t="s">
        <v>22214</v>
      </c>
      <c r="C9929" s="93" t="s">
        <v>1422</v>
      </c>
      <c r="D9929" s="95">
        <v>1197</v>
      </c>
      <c r="F9929" s="95">
        <v>23796294</v>
      </c>
      <c r="G9929" s="95">
        <v>250</v>
      </c>
      <c r="H9929" s="93" t="s">
        <v>8976</v>
      </c>
      <c r="I9929" s="93" t="s">
        <v>23899</v>
      </c>
      <c r="J9929" s="93" t="s">
        <v>20907</v>
      </c>
      <c r="K9929" s="93" t="s">
        <v>4887</v>
      </c>
      <c r="L9929" s="14">
        <f>AND(vyberHrace&lt;&gt;"",ISNUMBER(SEARCH(vyberHrace,$B9929)))</f>
      </c>
      <c r="M9929" s="14">
        <f>AND($I9929=MID(kododd,1,2),$J9929=MID(kododd,3,3))</f>
      </c>
    </row>
    <row r="9930">
      <c r="A9930" s="95">
        <v>1493</v>
      </c>
      <c r="B9930" s="93" t="s">
        <v>20594</v>
      </c>
      <c r="C9930" s="93" t="s">
        <v>1443</v>
      </c>
      <c r="D9930" s="95">
        <v>1798</v>
      </c>
      <c r="E9930" s="95">
        <v>1871</v>
      </c>
      <c r="F9930" s="95">
        <v>323470</v>
      </c>
      <c r="G9930" s="95">
        <v>250</v>
      </c>
      <c r="H9930" s="93" t="s">
        <v>8976</v>
      </c>
      <c r="I9930" s="93" t="s">
        <v>23899</v>
      </c>
      <c r="J9930" s="93" t="s">
        <v>20849</v>
      </c>
      <c r="K9930" s="93" t="s">
        <v>1593</v>
      </c>
      <c r="L9930" s="14">
        <f>AND(vyberHrace&lt;&gt;"",ISNUMBER(SEARCH(vyberHrace,$B9930)))</f>
      </c>
      <c r="M9930" s="14">
        <f>AND($I9930=MID(kododd,1,2),$J9930=MID(kododd,3,3))</f>
      </c>
    </row>
    <row r="9931">
      <c r="A9931" s="95">
        <v>44287</v>
      </c>
      <c r="B9931" s="93" t="s">
        <v>15990</v>
      </c>
      <c r="C9931" s="93" t="s">
        <v>1439</v>
      </c>
      <c r="D9931" s="95">
        <v>1282</v>
      </c>
      <c r="E9931" s="95">
        <v>1600</v>
      </c>
      <c r="F9931" s="95">
        <v>394530</v>
      </c>
      <c r="G9931" s="95">
        <v>0</v>
      </c>
      <c r="H9931" s="93" t="s">
        <v>8976</v>
      </c>
      <c r="I9931" s="93" t="s">
        <v>23899</v>
      </c>
      <c r="J9931" s="93" t="s">
        <v>20849</v>
      </c>
      <c r="K9931" s="93" t="s">
        <v>1593</v>
      </c>
      <c r="L9931" s="14">
        <f>AND(vyberHrace&lt;&gt;"",ISNUMBER(SEARCH(vyberHrace,$B9931)))</f>
      </c>
      <c r="M9931" s="14">
        <f>AND($I9931=MID(kododd,1,2),$J9931=MID(kododd,3,3))</f>
      </c>
    </row>
    <row r="9932">
      <c r="A9932" s="95">
        <v>5673</v>
      </c>
      <c r="B9932" s="93" t="s">
        <v>20619</v>
      </c>
      <c r="C9932" s="93" t="s">
        <v>1472</v>
      </c>
      <c r="D9932" s="95">
        <v>1447</v>
      </c>
      <c r="E9932" s="95">
        <v>1769</v>
      </c>
      <c r="F9932" s="95">
        <v>352209</v>
      </c>
      <c r="G9932" s="95">
        <v>250</v>
      </c>
      <c r="H9932" s="93" t="s">
        <v>8976</v>
      </c>
      <c r="I9932" s="93" t="s">
        <v>23899</v>
      </c>
      <c r="J9932" s="93" t="s">
        <v>20897</v>
      </c>
      <c r="K9932" s="93" t="s">
        <v>374</v>
      </c>
      <c r="L9932" s="14">
        <f>AND(vyberHrace&lt;&gt;"",ISNUMBER(SEARCH(vyberHrace,$B9932)))</f>
      </c>
      <c r="M9932" s="14">
        <f>AND($I9932=MID(kododd,1,2),$J9932=MID(kododd,3,3))</f>
      </c>
    </row>
    <row r="9933">
      <c r="A9933" s="95">
        <v>44626</v>
      </c>
      <c r="B9933" s="93" t="s">
        <v>20620</v>
      </c>
      <c r="C9933" s="93" t="s">
        <v>1400</v>
      </c>
      <c r="F9933" s="95">
        <v>397296</v>
      </c>
      <c r="G9933" s="95">
        <v>0</v>
      </c>
      <c r="H9933" s="93" t="s">
        <v>8976</v>
      </c>
      <c r="I9933" s="93" t="s">
        <v>23899</v>
      </c>
      <c r="J9933" s="93" t="s">
        <v>20852</v>
      </c>
      <c r="K9933" s="93" t="s">
        <v>8994</v>
      </c>
      <c r="L9933" s="14">
        <f>AND(vyberHrace&lt;&gt;"",ISNUMBER(SEARCH(vyberHrace,$B9933)))</f>
      </c>
      <c r="M9933" s="14">
        <f>AND($I9933=MID(kododd,1,2),$J9933=MID(kododd,3,3))</f>
      </c>
    </row>
    <row r="9934">
      <c r="A9934" s="95">
        <v>5633</v>
      </c>
      <c r="B9934" s="93" t="s">
        <v>20639</v>
      </c>
      <c r="C9934" s="93" t="s">
        <v>1435</v>
      </c>
      <c r="D9934" s="95">
        <v>1695</v>
      </c>
      <c r="E9934" s="95">
        <v>1808</v>
      </c>
      <c r="F9934" s="95">
        <v>343129</v>
      </c>
      <c r="G9934" s="95">
        <v>250</v>
      </c>
      <c r="H9934" s="93" t="s">
        <v>8976</v>
      </c>
      <c r="I9934" s="93" t="s">
        <v>23899</v>
      </c>
      <c r="J9934" s="93" t="s">
        <v>20958</v>
      </c>
      <c r="K9934" s="93" t="s">
        <v>11252</v>
      </c>
      <c r="L9934" s="14">
        <f>AND(vyberHrace&lt;&gt;"",ISNUMBER(SEARCH(vyberHrace,$B9934)))</f>
      </c>
      <c r="M9934" s="14">
        <f>AND($I9934=MID(kododd,1,2),$J9934=MID(kododd,3,3))</f>
      </c>
    </row>
    <row r="9935">
      <c r="A9935" s="95">
        <v>6611</v>
      </c>
      <c r="B9935" s="93" t="s">
        <v>18423</v>
      </c>
      <c r="C9935" s="93" t="s">
        <v>1401</v>
      </c>
      <c r="D9935" s="95">
        <v>1691</v>
      </c>
      <c r="E9935" s="95">
        <v>1770</v>
      </c>
      <c r="F9935" s="95">
        <v>352322</v>
      </c>
      <c r="G9935" s="95">
        <v>0</v>
      </c>
      <c r="H9935" s="93" t="s">
        <v>8976</v>
      </c>
      <c r="I9935" s="93" t="s">
        <v>23899</v>
      </c>
      <c r="J9935" s="93" t="s">
        <v>20958</v>
      </c>
      <c r="K9935" s="93" t="s">
        <v>11252</v>
      </c>
      <c r="L9935" s="14">
        <f>AND(vyberHrace&lt;&gt;"",ISNUMBER(SEARCH(vyberHrace,$B9935)))</f>
      </c>
      <c r="M9935" s="14">
        <f>AND($I9935=MID(kododd,1,2),$J9935=MID(kododd,3,3))</f>
      </c>
    </row>
    <row r="9936">
      <c r="A9936" s="95">
        <v>50688</v>
      </c>
      <c r="B9936" s="93" t="s">
        <v>2194</v>
      </c>
      <c r="C9936" s="93" t="s">
        <v>1416</v>
      </c>
      <c r="F9936" s="95">
        <v>23738170</v>
      </c>
      <c r="G9936" s="95">
        <v>250</v>
      </c>
      <c r="H9936" s="93" t="s">
        <v>8976</v>
      </c>
      <c r="I9936" s="93" t="s">
        <v>23899</v>
      </c>
      <c r="J9936" s="93" t="s">
        <v>20843</v>
      </c>
      <c r="K9936" s="93" t="s">
        <v>5594</v>
      </c>
      <c r="L9936" s="14">
        <f>AND(vyberHrace&lt;&gt;"",ISNUMBER(SEARCH(vyberHrace,$B9936)))</f>
      </c>
      <c r="M9936" s="14">
        <f>AND($I9936=MID(kododd,1,2),$J9936=MID(kododd,3,3))</f>
      </c>
    </row>
    <row r="9937">
      <c r="A9937" s="95">
        <v>53320</v>
      </c>
      <c r="B9937" s="93" t="s">
        <v>17652</v>
      </c>
      <c r="C9937" s="93" t="s">
        <v>1402</v>
      </c>
      <c r="G9937" s="95">
        <v>0</v>
      </c>
      <c r="H9937" s="93" t="s">
        <v>8976</v>
      </c>
      <c r="I9937" s="93" t="s">
        <v>23899</v>
      </c>
      <c r="J9937" s="93" t="s">
        <v>20852</v>
      </c>
      <c r="K9937" s="93" t="s">
        <v>8994</v>
      </c>
      <c r="L9937" s="14">
        <f>AND(vyberHrace&lt;&gt;"",ISNUMBER(SEARCH(vyberHrace,$B9937)))</f>
      </c>
      <c r="M9937" s="14">
        <f>AND($I9937=MID(kododd,1,2),$J9937=MID(kododd,3,3))</f>
      </c>
    </row>
    <row r="9938">
      <c r="A9938" s="95">
        <v>53321</v>
      </c>
      <c r="B9938" s="93" t="s">
        <v>17653</v>
      </c>
      <c r="C9938" s="93" t="s">
        <v>3255</v>
      </c>
      <c r="G9938" s="95">
        <v>0</v>
      </c>
      <c r="H9938" s="93" t="s">
        <v>8976</v>
      </c>
      <c r="I9938" s="93" t="s">
        <v>23899</v>
      </c>
      <c r="J9938" s="93" t="s">
        <v>20852</v>
      </c>
      <c r="K9938" s="93" t="s">
        <v>8994</v>
      </c>
      <c r="L9938" s="14">
        <f>AND(vyberHrace&lt;&gt;"",ISNUMBER(SEARCH(vyberHrace,$B9938)))</f>
      </c>
      <c r="M9938" s="14">
        <f>AND($I9938=MID(kododd,1,2),$J9938=MID(kododd,3,3))</f>
      </c>
    </row>
    <row r="9939">
      <c r="A9939" s="95">
        <v>58854</v>
      </c>
      <c r="B9939" s="93" t="s">
        <v>25326</v>
      </c>
      <c r="C9939" s="93" t="s">
        <v>1411</v>
      </c>
      <c r="G9939" s="95">
        <v>250</v>
      </c>
      <c r="H9939" s="93" t="s">
        <v>8976</v>
      </c>
      <c r="I9939" s="93" t="s">
        <v>23899</v>
      </c>
      <c r="J9939" s="93" t="s">
        <v>20907</v>
      </c>
      <c r="K9939" s="93" t="s">
        <v>4887</v>
      </c>
      <c r="L9939" s="14">
        <f>AND(vyberHrace&lt;&gt;"",ISNUMBER(SEARCH(vyberHrace,$B9939)))</f>
      </c>
      <c r="M9939" s="14">
        <f>AND($I9939=MID(kododd,1,2),$J9939=MID(kododd,3,3))</f>
      </c>
    </row>
    <row r="9940">
      <c r="A9940" s="95">
        <v>39708</v>
      </c>
      <c r="B9940" s="93" t="s">
        <v>14497</v>
      </c>
      <c r="C9940" s="93" t="s">
        <v>1419</v>
      </c>
      <c r="G9940" s="95">
        <v>0</v>
      </c>
      <c r="H9940" s="93" t="s">
        <v>8976</v>
      </c>
      <c r="I9940" s="93" t="s">
        <v>23899</v>
      </c>
      <c r="J9940" s="93" t="s">
        <v>20852</v>
      </c>
      <c r="K9940" s="93" t="s">
        <v>8994</v>
      </c>
      <c r="L9940" s="14">
        <f>AND(vyberHrace&lt;&gt;"",ISNUMBER(SEARCH(vyberHrace,$B9940)))</f>
      </c>
      <c r="M9940" s="14">
        <f>AND($I9940=MID(kododd,1,2),$J9940=MID(kododd,3,3))</f>
      </c>
    </row>
    <row r="9941">
      <c r="A9941" s="95">
        <v>32214</v>
      </c>
      <c r="B9941" s="93" t="s">
        <v>14509</v>
      </c>
      <c r="C9941" s="93" t="s">
        <v>1448</v>
      </c>
      <c r="G9941" s="95">
        <v>0</v>
      </c>
      <c r="H9941" s="93" t="s">
        <v>8976</v>
      </c>
      <c r="I9941" s="93" t="s">
        <v>23899</v>
      </c>
      <c r="J9941" s="93" t="s">
        <v>20852</v>
      </c>
      <c r="K9941" s="93" t="s">
        <v>8994</v>
      </c>
      <c r="L9941" s="14">
        <f>AND(vyberHrace&lt;&gt;"",ISNUMBER(SEARCH(vyberHrace,$B9941)))</f>
      </c>
      <c r="M9941" s="14">
        <f>AND($I9941=MID(kododd,1,2),$J9941=MID(kododd,3,3))</f>
      </c>
    </row>
    <row r="9942">
      <c r="A9942" s="95">
        <v>58054</v>
      </c>
      <c r="B9942" s="93" t="s">
        <v>14509</v>
      </c>
      <c r="C9942" s="93" t="s">
        <v>1408</v>
      </c>
      <c r="D9942" s="95">
        <v>1150</v>
      </c>
      <c r="E9942" s="95">
        <v>1491</v>
      </c>
      <c r="F9942" s="95">
        <v>23773758</v>
      </c>
      <c r="G9942" s="95">
        <v>250</v>
      </c>
      <c r="H9942" s="93" t="s">
        <v>8976</v>
      </c>
      <c r="I9942" s="93" t="s">
        <v>23899</v>
      </c>
      <c r="J9942" s="93" t="s">
        <v>20993</v>
      </c>
      <c r="K9942" s="93" t="s">
        <v>2219</v>
      </c>
      <c r="L9942" s="14">
        <f>AND(vyberHrace&lt;&gt;"",ISNUMBER(SEARCH(vyberHrace,$B9942)))</f>
      </c>
      <c r="M9942" s="14">
        <f>AND($I9942=MID(kododd,1,2),$J9942=MID(kododd,3,3))</f>
      </c>
    </row>
    <row r="9943">
      <c r="A9943" s="95">
        <v>9584</v>
      </c>
      <c r="B9943" s="93" t="s">
        <v>18511</v>
      </c>
      <c r="C9943" s="93" t="s">
        <v>1429</v>
      </c>
      <c r="D9943" s="95">
        <v>1732</v>
      </c>
      <c r="E9943" s="95">
        <v>1845</v>
      </c>
      <c r="F9943" s="95">
        <v>350214</v>
      </c>
      <c r="G9943" s="95">
        <v>250</v>
      </c>
      <c r="H9943" s="93" t="s">
        <v>8976</v>
      </c>
      <c r="I9943" s="93" t="s">
        <v>23899</v>
      </c>
      <c r="J9943" s="93" t="s">
        <v>20897</v>
      </c>
      <c r="K9943" s="93" t="s">
        <v>374</v>
      </c>
      <c r="L9943" s="14">
        <f>AND(vyberHrace&lt;&gt;"",ISNUMBER(SEARCH(vyberHrace,$B9943)))</f>
      </c>
      <c r="M9943" s="14">
        <f>AND($I9943=MID(kododd,1,2),$J9943=MID(kododd,3,3))</f>
      </c>
    </row>
    <row r="9944">
      <c r="A9944" s="95">
        <v>26282</v>
      </c>
      <c r="B9944" s="93" t="s">
        <v>16123</v>
      </c>
      <c r="C9944" s="93" t="s">
        <v>1423</v>
      </c>
      <c r="G9944" s="95">
        <v>0</v>
      </c>
      <c r="H9944" s="93" t="s">
        <v>8976</v>
      </c>
      <c r="I9944" s="93" t="s">
        <v>23899</v>
      </c>
      <c r="J9944" s="93" t="s">
        <v>20914</v>
      </c>
      <c r="K9944" s="93" t="s">
        <v>172</v>
      </c>
      <c r="L9944" s="14">
        <f>AND(vyberHrace&lt;&gt;"",ISNUMBER(SEARCH(vyberHrace,$B9944)))</f>
      </c>
      <c r="M9944" s="14">
        <f>AND($I9944=MID(kododd,1,2),$J9944=MID(kododd,3,3))</f>
      </c>
    </row>
    <row r="9945">
      <c r="A9945" s="95">
        <v>26443</v>
      </c>
      <c r="B9945" s="93" t="s">
        <v>16131</v>
      </c>
      <c r="C9945" s="93" t="s">
        <v>1461</v>
      </c>
      <c r="D9945" s="95">
        <v>1487</v>
      </c>
      <c r="G9945" s="95">
        <v>0</v>
      </c>
      <c r="H9945" s="93" t="s">
        <v>8976</v>
      </c>
      <c r="I9945" s="93" t="s">
        <v>23899</v>
      </c>
      <c r="J9945" s="93" t="s">
        <v>20852</v>
      </c>
      <c r="K9945" s="93" t="s">
        <v>8994</v>
      </c>
      <c r="L9945" s="14">
        <f>AND(vyberHrace&lt;&gt;"",ISNUMBER(SEARCH(vyberHrace,$B9945)))</f>
      </c>
      <c r="M9945" s="14">
        <f>AND($I9945=MID(kododd,1,2),$J9945=MID(kododd,3,3))</f>
      </c>
    </row>
    <row r="9946">
      <c r="A9946" s="95">
        <v>35359</v>
      </c>
      <c r="B9946" s="93" t="s">
        <v>16137</v>
      </c>
      <c r="C9946" s="93" t="s">
        <v>1414</v>
      </c>
      <c r="D9946" s="95">
        <v>1263</v>
      </c>
      <c r="F9946" s="95">
        <v>350982</v>
      </c>
      <c r="G9946" s="95">
        <v>0</v>
      </c>
      <c r="H9946" s="93" t="s">
        <v>8976</v>
      </c>
      <c r="I9946" s="93" t="s">
        <v>23899</v>
      </c>
      <c r="J9946" s="93" t="s">
        <v>20852</v>
      </c>
      <c r="K9946" s="93" t="s">
        <v>8994</v>
      </c>
      <c r="L9946" s="14">
        <f>AND(vyberHrace&lt;&gt;"",ISNUMBER(SEARCH(vyberHrace,$B9946)))</f>
      </c>
      <c r="M9946" s="14">
        <f>AND($I9946=MID(kododd,1,2),$J9946=MID(kododd,3,3))</f>
      </c>
    </row>
    <row r="9947">
      <c r="A9947" s="95">
        <v>58525</v>
      </c>
      <c r="B9947" s="93" t="s">
        <v>25023</v>
      </c>
      <c r="C9947" s="93" t="s">
        <v>1406</v>
      </c>
      <c r="F9947" s="95">
        <v>23774991</v>
      </c>
      <c r="G9947" s="95">
        <v>0</v>
      </c>
      <c r="H9947" s="93" t="s">
        <v>8976</v>
      </c>
      <c r="I9947" s="93" t="s">
        <v>23899</v>
      </c>
      <c r="J9947" s="93" t="s">
        <v>20855</v>
      </c>
      <c r="K9947" s="93" t="s">
        <v>6774</v>
      </c>
      <c r="L9947" s="14">
        <f>AND(vyberHrace&lt;&gt;"",ISNUMBER(SEARCH(vyberHrace,$B9947)))</f>
      </c>
      <c r="M9947" s="14">
        <f>AND($I9947=MID(kododd,1,2),$J9947=MID(kododd,3,3))</f>
      </c>
    </row>
    <row r="9948">
      <c r="A9948" s="95">
        <v>63535</v>
      </c>
      <c r="B9948" s="93" t="s">
        <v>29065</v>
      </c>
      <c r="C9948" s="93" t="s">
        <v>1453</v>
      </c>
      <c r="G9948" s="95">
        <v>250</v>
      </c>
      <c r="H9948" s="93" t="s">
        <v>8976</v>
      </c>
      <c r="I9948" s="93" t="s">
        <v>23899</v>
      </c>
      <c r="J9948" s="93" t="s">
        <v>20897</v>
      </c>
      <c r="K9948" s="93" t="s">
        <v>374</v>
      </c>
      <c r="L9948" s="14">
        <f>AND(vyberHrace&lt;&gt;"",ISNUMBER(SEARCH(vyberHrace,$B9948)))</f>
      </c>
      <c r="M9948" s="14">
        <f>AND($I9948=MID(kododd,1,2),$J9948=MID(kododd,3,3))</f>
      </c>
    </row>
    <row r="9949">
      <c r="A9949" s="95">
        <v>62334</v>
      </c>
      <c r="B9949" s="93" t="s">
        <v>28509</v>
      </c>
      <c r="C9949" s="93" t="s">
        <v>1469</v>
      </c>
      <c r="D9949" s="95">
        <v>1306</v>
      </c>
      <c r="E9949" s="95">
        <v>1448</v>
      </c>
      <c r="F9949" s="95">
        <v>571004548</v>
      </c>
      <c r="G9949" s="95">
        <v>250</v>
      </c>
      <c r="H9949" s="93" t="s">
        <v>8976</v>
      </c>
      <c r="I9949" s="93" t="s">
        <v>23899</v>
      </c>
      <c r="J9949" s="93" t="s">
        <v>20993</v>
      </c>
      <c r="K9949" s="93" t="s">
        <v>2219</v>
      </c>
      <c r="L9949" s="14">
        <f>AND(vyberHrace&lt;&gt;"",ISNUMBER(SEARCH(vyberHrace,$B9949)))</f>
      </c>
      <c r="M9949" s="14">
        <f>AND($I9949=MID(kododd,1,2),$J9949=MID(kododd,3,3))</f>
      </c>
    </row>
    <row r="9950">
      <c r="A9950" s="95">
        <v>26671</v>
      </c>
      <c r="B9950" s="93" t="s">
        <v>15539</v>
      </c>
      <c r="C9950" s="93" t="s">
        <v>1430</v>
      </c>
      <c r="D9950" s="95">
        <v>1576</v>
      </c>
      <c r="E9950" s="95">
        <v>1709</v>
      </c>
      <c r="F9950" s="95">
        <v>327964</v>
      </c>
      <c r="G9950" s="95">
        <v>250</v>
      </c>
      <c r="H9950" s="93" t="s">
        <v>8976</v>
      </c>
      <c r="I9950" s="93" t="s">
        <v>23899</v>
      </c>
      <c r="J9950" s="93" t="s">
        <v>20993</v>
      </c>
      <c r="K9950" s="93" t="s">
        <v>2219</v>
      </c>
      <c r="L9950" s="14">
        <f>AND(vyberHrace&lt;&gt;"",ISNUMBER(SEARCH(vyberHrace,$B9950)))</f>
      </c>
      <c r="M9950" s="14">
        <f>AND($I9950=MID(kododd,1,2),$J9950=MID(kododd,3,3))</f>
      </c>
    </row>
    <row r="9951">
      <c r="A9951" s="95">
        <v>42064</v>
      </c>
      <c r="B9951" s="93" t="s">
        <v>15540</v>
      </c>
      <c r="C9951" s="93" t="s">
        <v>1438</v>
      </c>
      <c r="D9951" s="95">
        <v>1870</v>
      </c>
      <c r="E9951" s="95">
        <v>1937</v>
      </c>
      <c r="F9951" s="95">
        <v>387231</v>
      </c>
      <c r="G9951" s="95">
        <v>250</v>
      </c>
      <c r="H9951" s="93" t="s">
        <v>8976</v>
      </c>
      <c r="I9951" s="93" t="s">
        <v>23899</v>
      </c>
      <c r="J9951" s="93" t="s">
        <v>20843</v>
      </c>
      <c r="K9951" s="93" t="s">
        <v>5594</v>
      </c>
      <c r="L9951" s="14">
        <f>AND(vyberHrace&lt;&gt;"",ISNUMBER(SEARCH(vyberHrace,$B9951)))</f>
      </c>
      <c r="M9951" s="14">
        <f>AND($I9951=MID(kododd,1,2),$J9951=MID(kododd,3,3))</f>
      </c>
    </row>
    <row r="9952">
      <c r="A9952" s="95">
        <v>35938</v>
      </c>
      <c r="B9952" s="93" t="s">
        <v>7068</v>
      </c>
      <c r="C9952" s="93" t="s">
        <v>1448</v>
      </c>
      <c r="F9952" s="95">
        <v>361577</v>
      </c>
      <c r="G9952" s="95">
        <v>0</v>
      </c>
      <c r="H9952" s="93" t="s">
        <v>8976</v>
      </c>
      <c r="I9952" s="93" t="s">
        <v>23899</v>
      </c>
      <c r="J9952" s="93" t="s">
        <v>20851</v>
      </c>
      <c r="K9952" s="93" t="s">
        <v>21353</v>
      </c>
      <c r="L9952" s="14">
        <f>AND(vyberHrace&lt;&gt;"",ISNUMBER(SEARCH(vyberHrace,$B9952)))</f>
      </c>
      <c r="M9952" s="14">
        <f>AND($I9952=MID(kododd,1,2),$J9952=MID(kododd,3,3))</f>
      </c>
    </row>
    <row r="9953">
      <c r="A9953" s="95">
        <v>27704</v>
      </c>
      <c r="B9953" s="93" t="s">
        <v>7070</v>
      </c>
      <c r="C9953" s="93" t="s">
        <v>1461</v>
      </c>
      <c r="G9953" s="95">
        <v>0</v>
      </c>
      <c r="H9953" s="93" t="s">
        <v>8976</v>
      </c>
      <c r="I9953" s="93" t="s">
        <v>23899</v>
      </c>
      <c r="J9953" s="93" t="s">
        <v>20852</v>
      </c>
      <c r="K9953" s="93" t="s">
        <v>8994</v>
      </c>
      <c r="L9953" s="14">
        <f>AND(vyberHrace&lt;&gt;"",ISNUMBER(SEARCH(vyberHrace,$B9953)))</f>
      </c>
      <c r="M9953" s="14">
        <f>AND($I9953=MID(kododd,1,2),$J9953=MID(kododd,3,3))</f>
      </c>
    </row>
    <row r="9954">
      <c r="A9954" s="95">
        <v>15477</v>
      </c>
      <c r="B9954" s="93" t="s">
        <v>7073</v>
      </c>
      <c r="C9954" s="93" t="s">
        <v>1404</v>
      </c>
      <c r="D9954" s="95">
        <v>1485</v>
      </c>
      <c r="F9954" s="95">
        <v>23703512</v>
      </c>
      <c r="G9954" s="95">
        <v>0</v>
      </c>
      <c r="H9954" s="93" t="s">
        <v>8976</v>
      </c>
      <c r="I9954" s="93" t="s">
        <v>23899</v>
      </c>
      <c r="J9954" s="93" t="s">
        <v>20914</v>
      </c>
      <c r="K9954" s="93" t="s">
        <v>172</v>
      </c>
      <c r="L9954" s="14">
        <f>AND(vyberHrace&lt;&gt;"",ISNUMBER(SEARCH(vyberHrace,$B9954)))</f>
      </c>
      <c r="M9954" s="14">
        <f>AND($I9954=MID(kododd,1,2),$J9954=MID(kododd,3,3))</f>
      </c>
    </row>
    <row r="9955">
      <c r="A9955" s="95">
        <v>18228</v>
      </c>
      <c r="B9955" s="93" t="s">
        <v>7075</v>
      </c>
      <c r="C9955" s="93" t="s">
        <v>1401</v>
      </c>
      <c r="D9955" s="95">
        <v>1336</v>
      </c>
      <c r="F9955" s="95">
        <v>361798</v>
      </c>
      <c r="G9955" s="95">
        <v>250</v>
      </c>
      <c r="H9955" s="93" t="s">
        <v>8976</v>
      </c>
      <c r="I9955" s="93" t="s">
        <v>23899</v>
      </c>
      <c r="J9955" s="93" t="s">
        <v>20914</v>
      </c>
      <c r="K9955" s="93" t="s">
        <v>172</v>
      </c>
      <c r="L9955" s="14">
        <f>AND(vyberHrace&lt;&gt;"",ISNUMBER(SEARCH(vyberHrace,$B9955)))</f>
      </c>
      <c r="M9955" s="14">
        <f>AND($I9955=MID(kododd,1,2),$J9955=MID(kododd,3,3))</f>
      </c>
    </row>
    <row r="9956">
      <c r="A9956" s="95">
        <v>42956</v>
      </c>
      <c r="B9956" s="93" t="s">
        <v>7078</v>
      </c>
      <c r="C9956" s="93" t="s">
        <v>1408</v>
      </c>
      <c r="G9956" s="95">
        <v>0</v>
      </c>
      <c r="H9956" s="93" t="s">
        <v>8976</v>
      </c>
      <c r="I9956" s="93" t="s">
        <v>23899</v>
      </c>
      <c r="J9956" s="93" t="s">
        <v>20852</v>
      </c>
      <c r="K9956" s="93" t="s">
        <v>8994</v>
      </c>
      <c r="L9956" s="14">
        <f>AND(vyberHrace&lt;&gt;"",ISNUMBER(SEARCH(vyberHrace,$B9956)))</f>
      </c>
      <c r="M9956" s="14">
        <f>AND($I9956=MID(kododd,1,2),$J9956=MID(kododd,3,3))</f>
      </c>
    </row>
    <row r="9957">
      <c r="A9957" s="95">
        <v>42774</v>
      </c>
      <c r="B9957" s="93" t="s">
        <v>7228</v>
      </c>
      <c r="C9957" s="93" t="s">
        <v>1405</v>
      </c>
      <c r="D9957" s="95">
        <v>1329</v>
      </c>
      <c r="E9957" s="95">
        <v>1606</v>
      </c>
      <c r="F9957" s="95">
        <v>387258</v>
      </c>
      <c r="G9957" s="95">
        <v>0</v>
      </c>
      <c r="H9957" s="93" t="s">
        <v>8976</v>
      </c>
      <c r="I9957" s="93" t="s">
        <v>23899</v>
      </c>
      <c r="J9957" s="93" t="s">
        <v>20958</v>
      </c>
      <c r="K9957" s="93" t="s">
        <v>11252</v>
      </c>
      <c r="L9957" s="14">
        <f>AND(vyberHrace&lt;&gt;"",ISNUMBER(SEARCH(vyberHrace,$B9957)))</f>
      </c>
      <c r="M9957" s="14">
        <f>AND($I9957=MID(kododd,1,2),$J9957=MID(kododd,3,3))</f>
      </c>
    </row>
    <row r="9958">
      <c r="A9958" s="95">
        <v>39703</v>
      </c>
      <c r="B9958" s="93" t="s">
        <v>7242</v>
      </c>
      <c r="C9958" s="93" t="s">
        <v>1400</v>
      </c>
      <c r="G9958" s="95">
        <v>0</v>
      </c>
      <c r="H9958" s="93" t="s">
        <v>8976</v>
      </c>
      <c r="I9958" s="93" t="s">
        <v>23899</v>
      </c>
      <c r="J9958" s="93" t="s">
        <v>20852</v>
      </c>
      <c r="K9958" s="93" t="s">
        <v>8994</v>
      </c>
      <c r="L9958" s="14">
        <f>AND(vyberHrace&lt;&gt;"",ISNUMBER(SEARCH(vyberHrace,$B9958)))</f>
      </c>
      <c r="M9958" s="14">
        <f>AND($I9958=MID(kododd,1,2),$J9958=MID(kododd,3,3))</f>
      </c>
    </row>
    <row r="9959">
      <c r="A9959" s="95">
        <v>27127</v>
      </c>
      <c r="B9959" s="93" t="s">
        <v>16927</v>
      </c>
      <c r="C9959" s="93" t="s">
        <v>1431</v>
      </c>
      <c r="D9959" s="95">
        <v>1086</v>
      </c>
      <c r="G9959" s="95">
        <v>0</v>
      </c>
      <c r="H9959" s="93" t="s">
        <v>8976</v>
      </c>
      <c r="I9959" s="93" t="s">
        <v>23899</v>
      </c>
      <c r="J9959" s="93" t="s">
        <v>20852</v>
      </c>
      <c r="K9959" s="93" t="s">
        <v>8994</v>
      </c>
      <c r="L9959" s="14">
        <f>AND(vyberHrace&lt;&gt;"",ISNUMBER(SEARCH(vyberHrace,$B9959)))</f>
      </c>
      <c r="M9959" s="14">
        <f>AND($I9959=MID(kododd,1,2),$J9959=MID(kododd,3,3))</f>
      </c>
    </row>
    <row r="9960">
      <c r="A9960" s="95">
        <v>35964</v>
      </c>
      <c r="B9960" s="93" t="s">
        <v>16950</v>
      </c>
      <c r="C9960" s="93" t="s">
        <v>1404</v>
      </c>
      <c r="D9960" s="95">
        <v>1724</v>
      </c>
      <c r="E9960" s="95">
        <v>1829</v>
      </c>
      <c r="F9960" s="95">
        <v>352586</v>
      </c>
      <c r="G9960" s="95">
        <v>250</v>
      </c>
      <c r="H9960" s="93" t="s">
        <v>8976</v>
      </c>
      <c r="I9960" s="93" t="s">
        <v>23899</v>
      </c>
      <c r="J9960" s="93" t="s">
        <v>20844</v>
      </c>
      <c r="K9960" s="93" t="s">
        <v>9952</v>
      </c>
      <c r="L9960" s="14">
        <f>AND(vyberHrace&lt;&gt;"",ISNUMBER(SEARCH(vyberHrace,$B9960)))</f>
      </c>
      <c r="M9960" s="14">
        <f>AND($I9960=MID(kododd,1,2),$J9960=MID(kododd,3,3))</f>
      </c>
    </row>
    <row r="9961">
      <c r="A9961" s="95">
        <v>6637</v>
      </c>
      <c r="B9961" s="93" t="s">
        <v>17093</v>
      </c>
      <c r="C9961" s="93" t="s">
        <v>1426</v>
      </c>
      <c r="D9961" s="95">
        <v>1620</v>
      </c>
      <c r="E9961" s="95">
        <v>1786</v>
      </c>
      <c r="F9961" s="95">
        <v>353043</v>
      </c>
      <c r="G9961" s="95">
        <v>250</v>
      </c>
      <c r="H9961" s="93" t="s">
        <v>8976</v>
      </c>
      <c r="I9961" s="93" t="s">
        <v>23899</v>
      </c>
      <c r="J9961" s="93" t="s">
        <v>20914</v>
      </c>
      <c r="K9961" s="93" t="s">
        <v>172</v>
      </c>
      <c r="L9961" s="14">
        <f>AND(vyberHrace&lt;&gt;"",ISNUMBER(SEARCH(vyberHrace,$B9961)))</f>
      </c>
      <c r="M9961" s="14">
        <f>AND($I9961=MID(kododd,1,2),$J9961=MID(kododd,3,3))</f>
      </c>
    </row>
    <row r="9962">
      <c r="A9962" s="95">
        <v>11838</v>
      </c>
      <c r="B9962" s="93" t="s">
        <v>17100</v>
      </c>
      <c r="C9962" s="93" t="s">
        <v>1418</v>
      </c>
      <c r="G9962" s="95">
        <v>0</v>
      </c>
      <c r="H9962" s="93" t="s">
        <v>8976</v>
      </c>
      <c r="I9962" s="93" t="s">
        <v>23899</v>
      </c>
      <c r="J9962" s="93" t="s">
        <v>20914</v>
      </c>
      <c r="K9962" s="93" t="s">
        <v>172</v>
      </c>
      <c r="L9962" s="14">
        <f>AND(vyberHrace&lt;&gt;"",ISNUMBER(SEARCH(vyberHrace,$B9962)))</f>
      </c>
      <c r="M9962" s="14">
        <f>AND($I9962=MID(kododd,1,2),$J9962=MID(kododd,3,3))</f>
      </c>
    </row>
    <row r="9963">
      <c r="A9963" s="95">
        <v>47289</v>
      </c>
      <c r="B9963" s="93" t="s">
        <v>14731</v>
      </c>
      <c r="C9963" s="93" t="s">
        <v>1426</v>
      </c>
      <c r="D9963" s="95">
        <v>1419</v>
      </c>
      <c r="E9963" s="95">
        <v>1611</v>
      </c>
      <c r="F9963" s="95">
        <v>23720360</v>
      </c>
      <c r="G9963" s="95">
        <v>250</v>
      </c>
      <c r="H9963" s="93" t="s">
        <v>8976</v>
      </c>
      <c r="I9963" s="93" t="s">
        <v>23899</v>
      </c>
      <c r="J9963" s="93" t="s">
        <v>20846</v>
      </c>
      <c r="K9963" s="93" t="s">
        <v>8981</v>
      </c>
      <c r="L9963" s="14">
        <f>AND(vyberHrace&lt;&gt;"",ISNUMBER(SEARCH(vyberHrace,$B9963)))</f>
      </c>
      <c r="M9963" s="14">
        <f>AND($I9963=MID(kododd,1,2),$J9963=MID(kododd,3,3))</f>
      </c>
    </row>
    <row r="9964">
      <c r="A9964" s="95">
        <v>54906</v>
      </c>
      <c r="B9964" s="93" t="s">
        <v>2939</v>
      </c>
      <c r="C9964" s="93" t="s">
        <v>1402</v>
      </c>
      <c r="F9964" s="95">
        <v>23759038</v>
      </c>
      <c r="G9964" s="95">
        <v>0</v>
      </c>
      <c r="H9964" s="93" t="s">
        <v>8976</v>
      </c>
      <c r="I9964" s="93" t="s">
        <v>23899</v>
      </c>
      <c r="J9964" s="93" t="s">
        <v>20927</v>
      </c>
      <c r="K9964" s="93" t="s">
        <v>1591</v>
      </c>
      <c r="L9964" s="14">
        <f>AND(vyberHrace&lt;&gt;"",ISNUMBER(SEARCH(vyberHrace,$B9964)))</f>
      </c>
      <c r="M9964" s="14">
        <f>AND($I9964=MID(kododd,1,2),$J9964=MID(kododd,3,3))</f>
      </c>
    </row>
    <row r="9965">
      <c r="A9965" s="95">
        <v>54096</v>
      </c>
      <c r="B9965" s="93" t="s">
        <v>2957</v>
      </c>
      <c r="C9965" s="93" t="s">
        <v>1420</v>
      </c>
      <c r="D9965" s="95">
        <v>1016</v>
      </c>
      <c r="E9965" s="95">
        <v>1562</v>
      </c>
      <c r="F9965" s="95">
        <v>23768703</v>
      </c>
      <c r="G9965" s="95">
        <v>0</v>
      </c>
      <c r="H9965" s="93" t="s">
        <v>8976</v>
      </c>
      <c r="I9965" s="93" t="s">
        <v>23899</v>
      </c>
      <c r="J9965" s="93" t="s">
        <v>20907</v>
      </c>
      <c r="K9965" s="93" t="s">
        <v>4887</v>
      </c>
      <c r="L9965" s="14">
        <f>AND(vyberHrace&lt;&gt;"",ISNUMBER(SEARCH(vyberHrace,$B9965)))</f>
      </c>
      <c r="M9965" s="14">
        <f>AND($I9965=MID(kododd,1,2),$J9965=MID(kododd,3,3))</f>
      </c>
    </row>
    <row r="9966">
      <c r="A9966" s="95">
        <v>58664</v>
      </c>
      <c r="B9966" s="93" t="s">
        <v>25148</v>
      </c>
      <c r="C9966" s="93" t="s">
        <v>1414</v>
      </c>
      <c r="D9966" s="95">
        <v>1132</v>
      </c>
      <c r="E9966" s="95">
        <v>1582</v>
      </c>
      <c r="F9966" s="95">
        <v>23781831</v>
      </c>
      <c r="G9966" s="95">
        <v>250</v>
      </c>
      <c r="H9966" s="93" t="s">
        <v>8976</v>
      </c>
      <c r="I9966" s="93" t="s">
        <v>23899</v>
      </c>
      <c r="J9966" s="93" t="s">
        <v>21008</v>
      </c>
      <c r="K9966" s="93" t="s">
        <v>1498</v>
      </c>
      <c r="L9966" s="14">
        <f>AND(vyberHrace&lt;&gt;"",ISNUMBER(SEARCH(vyberHrace,$B9966)))</f>
      </c>
      <c r="M9966" s="14">
        <f>AND($I9966=MID(kododd,1,2),$J9966=MID(kododd,3,3))</f>
      </c>
    </row>
    <row r="9967">
      <c r="A9967" s="95">
        <v>33100</v>
      </c>
      <c r="B9967" s="93" t="s">
        <v>9663</v>
      </c>
      <c r="C9967" s="93" t="s">
        <v>1448</v>
      </c>
      <c r="D9967" s="95">
        <v>1797</v>
      </c>
      <c r="E9967" s="95">
        <v>1883</v>
      </c>
      <c r="F9967" s="95">
        <v>353051</v>
      </c>
      <c r="G9967" s="95">
        <v>250</v>
      </c>
      <c r="H9967" s="93" t="s">
        <v>8976</v>
      </c>
      <c r="I9967" s="93" t="s">
        <v>23899</v>
      </c>
      <c r="J9967" s="93" t="s">
        <v>20872</v>
      </c>
      <c r="K9967" s="93" t="s">
        <v>8989</v>
      </c>
      <c r="L9967" s="14">
        <f>AND(vyberHrace&lt;&gt;"",ISNUMBER(SEARCH(vyberHrace,$B9967)))</f>
      </c>
      <c r="M9967" s="14">
        <f>AND($I9967=MID(kododd,1,2),$J9967=MID(kododd,3,3))</f>
      </c>
    </row>
    <row r="9968">
      <c r="A9968" s="95">
        <v>2074</v>
      </c>
      <c r="B9968" s="93" t="s">
        <v>9541</v>
      </c>
      <c r="C9968" s="93" t="s">
        <v>1433</v>
      </c>
      <c r="D9968" s="95">
        <v>2065</v>
      </c>
      <c r="E9968" s="95">
        <v>2039</v>
      </c>
      <c r="F9968" s="95">
        <v>321281</v>
      </c>
      <c r="G9968" s="95">
        <v>250</v>
      </c>
      <c r="H9968" s="93" t="s">
        <v>8976</v>
      </c>
      <c r="I9968" s="93" t="s">
        <v>23899</v>
      </c>
      <c r="J9968" s="93" t="s">
        <v>20872</v>
      </c>
      <c r="K9968" s="93" t="s">
        <v>8989</v>
      </c>
      <c r="L9968" s="14">
        <f>AND(vyberHrace&lt;&gt;"",ISNUMBER(SEARCH(vyberHrace,$B9968)))</f>
      </c>
      <c r="M9968" s="14">
        <f>AND($I9968=MID(kododd,1,2),$J9968=MID(kododd,3,3))</f>
      </c>
    </row>
    <row r="9969">
      <c r="A9969" s="95">
        <v>45968</v>
      </c>
      <c r="B9969" s="93" t="s">
        <v>15685</v>
      </c>
      <c r="C9969" s="93" t="s">
        <v>3255</v>
      </c>
      <c r="G9969" s="95">
        <v>0</v>
      </c>
      <c r="H9969" s="93" t="s">
        <v>8976</v>
      </c>
      <c r="I9969" s="93" t="s">
        <v>23899</v>
      </c>
      <c r="J9969" s="93" t="s">
        <v>20852</v>
      </c>
      <c r="K9969" s="93" t="s">
        <v>8994</v>
      </c>
      <c r="L9969" s="14">
        <f>AND(vyberHrace&lt;&gt;"",ISNUMBER(SEARCH(vyberHrace,$B9969)))</f>
      </c>
      <c r="M9969" s="14">
        <f>AND($I9969=MID(kododd,1,2),$J9969=MID(kododd,3,3))</f>
      </c>
    </row>
    <row r="9970">
      <c r="A9970" s="95">
        <v>50976</v>
      </c>
      <c r="B9970" s="93" t="s">
        <v>2204</v>
      </c>
      <c r="C9970" s="93" t="s">
        <v>1412</v>
      </c>
      <c r="D9970" s="95">
        <v>1428</v>
      </c>
      <c r="E9970" s="95">
        <v>1743</v>
      </c>
      <c r="F9970" s="95">
        <v>23760214</v>
      </c>
      <c r="G9970" s="95">
        <v>250</v>
      </c>
      <c r="H9970" s="93" t="s">
        <v>8976</v>
      </c>
      <c r="I9970" s="93" t="s">
        <v>23899</v>
      </c>
      <c r="J9970" s="93" t="s">
        <v>20844</v>
      </c>
      <c r="K9970" s="93" t="s">
        <v>9952</v>
      </c>
      <c r="L9970" s="14">
        <f>AND(vyberHrace&lt;&gt;"",ISNUMBER(SEARCH(vyberHrace,$B9970)))</f>
      </c>
      <c r="M9970" s="14">
        <f>AND($I9970=MID(kododd,1,2),$J9970=MID(kododd,3,3))</f>
      </c>
    </row>
    <row r="9971">
      <c r="A9971" s="95">
        <v>63534</v>
      </c>
      <c r="B9971" s="93" t="s">
        <v>29066</v>
      </c>
      <c r="C9971" s="93" t="s">
        <v>1486</v>
      </c>
      <c r="G9971" s="95">
        <v>250</v>
      </c>
      <c r="H9971" s="93" t="s">
        <v>8976</v>
      </c>
      <c r="I9971" s="93" t="s">
        <v>23899</v>
      </c>
      <c r="J9971" s="93" t="s">
        <v>20993</v>
      </c>
      <c r="K9971" s="93" t="s">
        <v>2219</v>
      </c>
      <c r="L9971" s="14">
        <f>AND(vyberHrace&lt;&gt;"",ISNUMBER(SEARCH(vyberHrace,$B9971)))</f>
      </c>
      <c r="M9971" s="14">
        <f>AND($I9971=MID(kododd,1,2),$J9971=MID(kododd,3,3))</f>
      </c>
    </row>
    <row r="9972">
      <c r="A9972" s="95">
        <v>37483</v>
      </c>
      <c r="B9972" s="93" t="s">
        <v>7478</v>
      </c>
      <c r="C9972" s="93" t="s">
        <v>1398</v>
      </c>
      <c r="G9972" s="95">
        <v>0</v>
      </c>
      <c r="H9972" s="93" t="s">
        <v>8976</v>
      </c>
      <c r="I9972" s="93" t="s">
        <v>23899</v>
      </c>
      <c r="J9972" s="93" t="s">
        <v>20852</v>
      </c>
      <c r="K9972" s="93" t="s">
        <v>8994</v>
      </c>
      <c r="L9972" s="14">
        <f>AND(vyberHrace&lt;&gt;"",ISNUMBER(SEARCH(vyberHrace,$B9972)))</f>
      </c>
      <c r="M9972" s="14">
        <f>AND($I9972=MID(kododd,1,2),$J9972=MID(kododd,3,3))</f>
      </c>
    </row>
    <row r="9973">
      <c r="A9973" s="95">
        <v>18473</v>
      </c>
      <c r="B9973" s="93" t="s">
        <v>7485</v>
      </c>
      <c r="C9973" s="93" t="s">
        <v>1431</v>
      </c>
      <c r="D9973" s="95">
        <v>1295</v>
      </c>
      <c r="G9973" s="95">
        <v>0</v>
      </c>
      <c r="H9973" s="93" t="s">
        <v>8976</v>
      </c>
      <c r="I9973" s="93" t="s">
        <v>23899</v>
      </c>
      <c r="J9973" s="93" t="s">
        <v>20852</v>
      </c>
      <c r="K9973" s="93" t="s">
        <v>8994</v>
      </c>
      <c r="L9973" s="14">
        <f>AND(vyberHrace&lt;&gt;"",ISNUMBER(SEARCH(vyberHrace,$B9973)))</f>
      </c>
      <c r="M9973" s="14">
        <f>AND($I9973=MID(kododd,1,2),$J9973=MID(kododd,3,3))</f>
      </c>
    </row>
    <row r="9974">
      <c r="A9974" s="95">
        <v>55276</v>
      </c>
      <c r="B9974" s="93" t="s">
        <v>2952</v>
      </c>
      <c r="C9974" s="93" t="s">
        <v>1438</v>
      </c>
      <c r="F9974" s="95">
        <v>23759046</v>
      </c>
      <c r="G9974" s="95">
        <v>0</v>
      </c>
      <c r="H9974" s="93" t="s">
        <v>8976</v>
      </c>
      <c r="I9974" s="93" t="s">
        <v>23899</v>
      </c>
      <c r="J9974" s="93" t="s">
        <v>20846</v>
      </c>
      <c r="K9974" s="93" t="s">
        <v>8981</v>
      </c>
      <c r="L9974" s="14">
        <f>AND(vyberHrace&lt;&gt;"",ISNUMBER(SEARCH(vyberHrace,$B9974)))</f>
      </c>
      <c r="M9974" s="14">
        <f>AND($I9974=MID(kododd,1,2),$J9974=MID(kododd,3,3))</f>
      </c>
    </row>
    <row r="9975">
      <c r="A9975" s="95">
        <v>44568</v>
      </c>
      <c r="B9975" s="93" t="s">
        <v>29836</v>
      </c>
      <c r="C9975" s="93" t="s">
        <v>3255</v>
      </c>
      <c r="D9975" s="95">
        <v>1990</v>
      </c>
      <c r="E9975" s="95">
        <v>2049</v>
      </c>
      <c r="F9975" s="95">
        <v>23713224</v>
      </c>
      <c r="G9975" s="95">
        <v>250</v>
      </c>
      <c r="H9975" s="93" t="s">
        <v>8976</v>
      </c>
      <c r="I9975" s="93" t="s">
        <v>23899</v>
      </c>
      <c r="J9975" s="93" t="s">
        <v>20872</v>
      </c>
      <c r="K9975" s="93" t="s">
        <v>8989</v>
      </c>
      <c r="L9975" s="14">
        <f>AND(vyberHrace&lt;&gt;"",ISNUMBER(SEARCH(vyberHrace,$B9975)))</f>
      </c>
      <c r="M9975" s="14">
        <f>AND($I9975=MID(kododd,1,2),$J9975=MID(kododd,3,3))</f>
      </c>
    </row>
    <row r="9976">
      <c r="A9976" s="95">
        <v>60834</v>
      </c>
      <c r="B9976" s="93" t="s">
        <v>27222</v>
      </c>
      <c r="C9976" s="93" t="s">
        <v>1486</v>
      </c>
      <c r="F9976" s="95">
        <v>23797800</v>
      </c>
      <c r="G9976" s="95">
        <v>0</v>
      </c>
      <c r="H9976" s="93" t="s">
        <v>8976</v>
      </c>
      <c r="I9976" s="93" t="s">
        <v>23899</v>
      </c>
      <c r="J9976" s="93" t="s">
        <v>20872</v>
      </c>
      <c r="K9976" s="93" t="s">
        <v>8989</v>
      </c>
      <c r="L9976" s="14">
        <f>AND(vyberHrace&lt;&gt;"",ISNUMBER(SEARCH(vyberHrace,$B9976)))</f>
      </c>
      <c r="M9976" s="14">
        <f>AND($I9976=MID(kododd,1,2),$J9976=MID(kododd,3,3))</f>
      </c>
    </row>
    <row r="9977">
      <c r="A9977" s="95">
        <v>27440</v>
      </c>
      <c r="B9977" s="93" t="s">
        <v>17179</v>
      </c>
      <c r="C9977" s="93" t="s">
        <v>1440</v>
      </c>
      <c r="D9977" s="95">
        <v>1416</v>
      </c>
      <c r="E9977" s="95">
        <v>1546</v>
      </c>
      <c r="F9977" s="95">
        <v>23724617</v>
      </c>
      <c r="G9977" s="95">
        <v>250</v>
      </c>
      <c r="H9977" s="93" t="s">
        <v>8976</v>
      </c>
      <c r="I9977" s="93" t="s">
        <v>23899</v>
      </c>
      <c r="J9977" s="93" t="s">
        <v>20855</v>
      </c>
      <c r="K9977" s="93" t="s">
        <v>6774</v>
      </c>
      <c r="L9977" s="14">
        <f>AND(vyberHrace&lt;&gt;"",ISNUMBER(SEARCH(vyberHrace,$B9977)))</f>
      </c>
      <c r="M9977" s="14">
        <f>AND($I9977=MID(kododd,1,2),$J9977=MID(kododd,3,3))</f>
      </c>
    </row>
    <row r="9978">
      <c r="A9978" s="95">
        <v>18226</v>
      </c>
      <c r="B9978" s="93" t="s">
        <v>17196</v>
      </c>
      <c r="C9978" s="93" t="s">
        <v>1432</v>
      </c>
      <c r="G9978" s="95">
        <v>0</v>
      </c>
      <c r="H9978" s="93" t="s">
        <v>8976</v>
      </c>
      <c r="I9978" s="93" t="s">
        <v>23899</v>
      </c>
      <c r="J9978" s="93" t="s">
        <v>20914</v>
      </c>
      <c r="K9978" s="93" t="s">
        <v>172</v>
      </c>
      <c r="L9978" s="14">
        <f>AND(vyberHrace&lt;&gt;"",ISNUMBER(SEARCH(vyberHrace,$B9978)))</f>
      </c>
      <c r="M9978" s="14">
        <f>AND($I9978=MID(kododd,1,2),$J9978=MID(kododd,3,3))</f>
      </c>
    </row>
    <row r="9979">
      <c r="A9979" s="95">
        <v>61907</v>
      </c>
      <c r="B9979" s="93" t="s">
        <v>28119</v>
      </c>
      <c r="C9979" s="93" t="s">
        <v>1444</v>
      </c>
      <c r="F9979" s="95">
        <v>23797665</v>
      </c>
      <c r="G9979" s="95">
        <v>250</v>
      </c>
      <c r="H9979" s="93" t="s">
        <v>8976</v>
      </c>
      <c r="I9979" s="93" t="s">
        <v>23899</v>
      </c>
      <c r="J9979" s="93" t="s">
        <v>21008</v>
      </c>
      <c r="K9979" s="93" t="s">
        <v>1498</v>
      </c>
      <c r="L9979" s="14">
        <f>AND(vyberHrace&lt;&gt;"",ISNUMBER(SEARCH(vyberHrace,$B9979)))</f>
      </c>
      <c r="M9979" s="14">
        <f>AND($I9979=MID(kododd,1,2),$J9979=MID(kododd,3,3))</f>
      </c>
    </row>
    <row r="9980">
      <c r="A9980" s="95">
        <v>56846</v>
      </c>
      <c r="B9980" s="93" t="s">
        <v>22191</v>
      </c>
      <c r="C9980" s="93" t="s">
        <v>1402</v>
      </c>
      <c r="F9980" s="95">
        <v>23769823</v>
      </c>
      <c r="G9980" s="95">
        <v>0</v>
      </c>
      <c r="H9980" s="93" t="s">
        <v>8976</v>
      </c>
      <c r="I9980" s="93" t="s">
        <v>23899</v>
      </c>
      <c r="J9980" s="93" t="s">
        <v>20844</v>
      </c>
      <c r="K9980" s="93" t="s">
        <v>9952</v>
      </c>
      <c r="L9980" s="14">
        <f>AND(vyberHrace&lt;&gt;"",ISNUMBER(SEARCH(vyberHrace,$B9980)))</f>
      </c>
      <c r="M9980" s="14">
        <f>AND($I9980=MID(kododd,1,2),$J9980=MID(kododd,3,3))</f>
      </c>
    </row>
    <row r="9981">
      <c r="A9981" s="95">
        <v>15476</v>
      </c>
      <c r="B9981" s="93" t="s">
        <v>8467</v>
      </c>
      <c r="C9981" s="93" t="s">
        <v>1463</v>
      </c>
      <c r="D9981" s="95">
        <v>1444</v>
      </c>
      <c r="G9981" s="95">
        <v>0</v>
      </c>
      <c r="H9981" s="93" t="s">
        <v>8976</v>
      </c>
      <c r="I9981" s="93" t="s">
        <v>23899</v>
      </c>
      <c r="J9981" s="93" t="s">
        <v>20914</v>
      </c>
      <c r="K9981" s="93" t="s">
        <v>172</v>
      </c>
      <c r="L9981" s="14">
        <f>AND(vyberHrace&lt;&gt;"",ISNUMBER(SEARCH(vyberHrace,$B9981)))</f>
      </c>
      <c r="M9981" s="14">
        <f>AND($I9981=MID(kododd,1,2),$J9981=MID(kododd,3,3))</f>
      </c>
    </row>
    <row r="9982">
      <c r="A9982" s="95">
        <v>61511</v>
      </c>
      <c r="B9982" s="93" t="s">
        <v>27688</v>
      </c>
      <c r="C9982" s="93" t="s">
        <v>1422</v>
      </c>
      <c r="F9982" s="95">
        <v>23797819</v>
      </c>
      <c r="G9982" s="95">
        <v>250</v>
      </c>
      <c r="H9982" s="93" t="s">
        <v>8976</v>
      </c>
      <c r="I9982" s="93" t="s">
        <v>23899</v>
      </c>
      <c r="J9982" s="93" t="s">
        <v>20927</v>
      </c>
      <c r="K9982" s="93" t="s">
        <v>1591</v>
      </c>
      <c r="L9982" s="14">
        <f>AND(vyberHrace&lt;&gt;"",ISNUMBER(SEARCH(vyberHrace,$B9982)))</f>
      </c>
      <c r="M9982" s="14">
        <f>AND($I9982=MID(kododd,1,2),$J9982=MID(kododd,3,3))</f>
      </c>
    </row>
    <row r="9983">
      <c r="A9983" s="95">
        <v>53059</v>
      </c>
      <c r="B9983" s="93" t="s">
        <v>17681</v>
      </c>
      <c r="C9983" s="93" t="s">
        <v>1402</v>
      </c>
      <c r="F9983" s="95">
        <v>23742437</v>
      </c>
      <c r="G9983" s="95">
        <v>0</v>
      </c>
      <c r="H9983" s="93" t="s">
        <v>8976</v>
      </c>
      <c r="I9983" s="93" t="s">
        <v>23899</v>
      </c>
      <c r="J9983" s="93" t="s">
        <v>20852</v>
      </c>
      <c r="K9983" s="93" t="s">
        <v>8994</v>
      </c>
      <c r="L9983" s="14">
        <f>AND(vyberHrace&lt;&gt;"",ISNUMBER(SEARCH(vyberHrace,$B9983)))</f>
      </c>
      <c r="M9983" s="14">
        <f>AND($I9983=MID(kododd,1,2),$J9983=MID(kododd,3,3))</f>
      </c>
    </row>
    <row r="9984">
      <c r="A9984" s="95">
        <v>38449</v>
      </c>
      <c r="B9984" s="93" t="s">
        <v>16717</v>
      </c>
      <c r="C9984" s="93" t="s">
        <v>1438</v>
      </c>
      <c r="G9984" s="95">
        <v>0</v>
      </c>
      <c r="H9984" s="93" t="s">
        <v>8976</v>
      </c>
      <c r="I9984" s="93" t="s">
        <v>23899</v>
      </c>
      <c r="J9984" s="93" t="s">
        <v>20852</v>
      </c>
      <c r="K9984" s="93" t="s">
        <v>8994</v>
      </c>
      <c r="L9984" s="14">
        <f>AND(vyberHrace&lt;&gt;"",ISNUMBER(SEARCH(vyberHrace,$B9984)))</f>
      </c>
      <c r="M9984" s="14">
        <f>AND($I9984=MID(kododd,1,2),$J9984=MID(kododd,3,3))</f>
      </c>
    </row>
    <row r="9985">
      <c r="A9985" s="95">
        <v>51507</v>
      </c>
      <c r="B9985" s="93" t="s">
        <v>1532</v>
      </c>
      <c r="C9985" s="93" t="s">
        <v>1404</v>
      </c>
      <c r="D9985" s="95">
        <v>1381</v>
      </c>
      <c r="E9985" s="95">
        <v>1612</v>
      </c>
      <c r="F9985" s="95">
        <v>23738260</v>
      </c>
      <c r="G9985" s="95">
        <v>250</v>
      </c>
      <c r="H9985" s="93" t="s">
        <v>8976</v>
      </c>
      <c r="I9985" s="93" t="s">
        <v>23899</v>
      </c>
      <c r="J9985" s="93" t="s">
        <v>20852</v>
      </c>
      <c r="K9985" s="93" t="s">
        <v>8994</v>
      </c>
      <c r="L9985" s="14">
        <f>AND(vyberHrace&lt;&gt;"",ISNUMBER(SEARCH(vyberHrace,$B9985)))</f>
      </c>
      <c r="M9985" s="14">
        <f>AND($I9985=MID(kododd,1,2),$J9985=MID(kododd,3,3))</f>
      </c>
    </row>
    <row r="9986">
      <c r="A9986" s="95">
        <v>49382</v>
      </c>
      <c r="B9986" s="93" t="s">
        <v>16722</v>
      </c>
      <c r="C9986" s="93" t="s">
        <v>1422</v>
      </c>
      <c r="D9986" s="95">
        <v>2126</v>
      </c>
      <c r="E9986" s="95">
        <v>2189</v>
      </c>
      <c r="F9986" s="95">
        <v>23730803</v>
      </c>
      <c r="G9986" s="95">
        <v>250</v>
      </c>
      <c r="H9986" s="93" t="s">
        <v>8976</v>
      </c>
      <c r="I9986" s="93" t="s">
        <v>23899</v>
      </c>
      <c r="J9986" s="93" t="s">
        <v>20852</v>
      </c>
      <c r="K9986" s="93" t="s">
        <v>8994</v>
      </c>
      <c r="L9986" s="14">
        <f>AND(vyberHrace&lt;&gt;"",ISNUMBER(SEARCH(vyberHrace,$B9986)))</f>
      </c>
      <c r="M9986" s="14">
        <f>AND($I9986=MID(kododd,1,2),$J9986=MID(kododd,3,3))</f>
      </c>
    </row>
    <row r="9987">
      <c r="A9987" s="95">
        <v>54779</v>
      </c>
      <c r="B9987" s="93" t="s">
        <v>24122</v>
      </c>
      <c r="C9987" s="93" t="s">
        <v>1420</v>
      </c>
      <c r="G9987" s="95">
        <v>0</v>
      </c>
      <c r="H9987" s="93" t="s">
        <v>8976</v>
      </c>
      <c r="I9987" s="93" t="s">
        <v>23899</v>
      </c>
      <c r="J9987" s="93" t="s">
        <v>20852</v>
      </c>
      <c r="K9987" s="93" t="s">
        <v>8994</v>
      </c>
      <c r="L9987" s="14">
        <f>AND(vyberHrace&lt;&gt;"",ISNUMBER(SEARCH(vyberHrace,$B9987)))</f>
      </c>
      <c r="M9987" s="14">
        <f>AND($I9987=MID(kododd,1,2),$J9987=MID(kododd,3,3))</f>
      </c>
    </row>
    <row r="9988">
      <c r="A9988" s="95">
        <v>35063</v>
      </c>
      <c r="B9988" s="93" t="s">
        <v>16732</v>
      </c>
      <c r="C9988" s="93" t="s">
        <v>1461</v>
      </c>
      <c r="F9988" s="95">
        <v>352381</v>
      </c>
      <c r="G9988" s="95">
        <v>0</v>
      </c>
      <c r="H9988" s="93" t="s">
        <v>8976</v>
      </c>
      <c r="I9988" s="93" t="s">
        <v>23899</v>
      </c>
      <c r="J9988" s="93" t="s">
        <v>20852</v>
      </c>
      <c r="K9988" s="93" t="s">
        <v>8994</v>
      </c>
      <c r="L9988" s="14">
        <f>AND(vyberHrace&lt;&gt;"",ISNUMBER(SEARCH(vyberHrace,$B9988)))</f>
      </c>
      <c r="M9988" s="14">
        <f>AND($I9988=MID(kododd,1,2),$J9988=MID(kododd,3,3))</f>
      </c>
    </row>
    <row r="9989">
      <c r="A9989" s="95">
        <v>59754</v>
      </c>
      <c r="B9989" s="93" t="s">
        <v>26269</v>
      </c>
      <c r="C9989" s="93" t="s">
        <v>3255</v>
      </c>
      <c r="D9989" s="95">
        <v>1023</v>
      </c>
      <c r="E9989" s="95">
        <v>1432</v>
      </c>
      <c r="F9989" s="95">
        <v>23781912</v>
      </c>
      <c r="G9989" s="95">
        <v>250</v>
      </c>
      <c r="H9989" s="93" t="s">
        <v>8976</v>
      </c>
      <c r="I9989" s="93" t="s">
        <v>23899</v>
      </c>
      <c r="J9989" s="93" t="s">
        <v>20993</v>
      </c>
      <c r="K9989" s="93" t="s">
        <v>2219</v>
      </c>
      <c r="L9989" s="14">
        <f>AND(vyberHrace&lt;&gt;"",ISNUMBER(SEARCH(vyberHrace,$B9989)))</f>
      </c>
      <c r="M9989" s="14">
        <f>AND($I9989=MID(kododd,1,2),$J9989=MID(kododd,3,3))</f>
      </c>
    </row>
    <row r="9990">
      <c r="A9990" s="95">
        <v>54621</v>
      </c>
      <c r="B9990" s="93" t="s">
        <v>2946</v>
      </c>
      <c r="C9990" s="93" t="s">
        <v>1408</v>
      </c>
      <c r="D9990" s="95">
        <v>1739</v>
      </c>
      <c r="E9990" s="95">
        <v>1829</v>
      </c>
      <c r="F9990" s="95">
        <v>23757388</v>
      </c>
      <c r="G9990" s="95">
        <v>0</v>
      </c>
      <c r="H9990" s="93" t="s">
        <v>8976</v>
      </c>
      <c r="I9990" s="93" t="s">
        <v>23899</v>
      </c>
      <c r="J9990" s="93" t="s">
        <v>20849</v>
      </c>
      <c r="K9990" s="93" t="s">
        <v>1593</v>
      </c>
      <c r="L9990" s="14">
        <f>AND(vyberHrace&lt;&gt;"",ISNUMBER(SEARCH(vyberHrace,$B9990)))</f>
      </c>
      <c r="M9990" s="14">
        <f>AND($I9990=MID(kododd,1,2),$J9990=MID(kododd,3,3))</f>
      </c>
    </row>
    <row r="9991">
      <c r="A9991" s="95">
        <v>47701</v>
      </c>
      <c r="B9991" s="93" t="s">
        <v>16774</v>
      </c>
      <c r="C9991" s="93" t="s">
        <v>1410</v>
      </c>
      <c r="D9991" s="95">
        <v>1362</v>
      </c>
      <c r="E9991" s="95">
        <v>1623</v>
      </c>
      <c r="F9991" s="95">
        <v>23722991</v>
      </c>
      <c r="G9991" s="95">
        <v>0</v>
      </c>
      <c r="H9991" s="93" t="s">
        <v>8976</v>
      </c>
      <c r="I9991" s="93" t="s">
        <v>23899</v>
      </c>
      <c r="J9991" s="93" t="s">
        <v>20891</v>
      </c>
      <c r="K9991" s="93" t="s">
        <v>2017</v>
      </c>
      <c r="L9991" s="14">
        <f>AND(vyberHrace&lt;&gt;"",ISNUMBER(SEARCH(vyberHrace,$B9991)))</f>
      </c>
      <c r="M9991" s="14">
        <f>AND($I9991=MID(kododd,1,2),$J9991=MID(kododd,3,3))</f>
      </c>
    </row>
    <row r="9992">
      <c r="A9992" s="95">
        <v>15542</v>
      </c>
      <c r="B9992" s="93" t="s">
        <v>23960</v>
      </c>
      <c r="C9992" s="93" t="s">
        <v>1426</v>
      </c>
      <c r="D9992" s="95">
        <v>1693</v>
      </c>
      <c r="F9992" s="95">
        <v>23773669</v>
      </c>
      <c r="G9992" s="95">
        <v>0</v>
      </c>
      <c r="H9992" s="93" t="s">
        <v>8976</v>
      </c>
      <c r="I9992" s="93" t="s">
        <v>23899</v>
      </c>
      <c r="J9992" s="93" t="s">
        <v>20855</v>
      </c>
      <c r="K9992" s="93" t="s">
        <v>6774</v>
      </c>
      <c r="L9992" s="14">
        <f>AND(vyberHrace&lt;&gt;"",ISNUMBER(SEARCH(vyberHrace,$B9992)))</f>
      </c>
      <c r="M9992" s="14">
        <f>AND($I9992=MID(kododd,1,2),$J9992=MID(kododd,3,3))</f>
      </c>
    </row>
    <row r="9993">
      <c r="A9993" s="95">
        <v>51126</v>
      </c>
      <c r="B9993" s="93" t="s">
        <v>16786</v>
      </c>
      <c r="C9993" s="93" t="s">
        <v>1416</v>
      </c>
      <c r="F9993" s="95">
        <v>23736470</v>
      </c>
      <c r="G9993" s="95">
        <v>0</v>
      </c>
      <c r="H9993" s="93" t="s">
        <v>8976</v>
      </c>
      <c r="I9993" s="93" t="s">
        <v>23899</v>
      </c>
      <c r="J9993" s="93" t="s">
        <v>20852</v>
      </c>
      <c r="K9993" s="93" t="s">
        <v>8994</v>
      </c>
      <c r="L9993" s="14">
        <f>AND(vyberHrace&lt;&gt;"",ISNUMBER(SEARCH(vyberHrace,$B9993)))</f>
      </c>
      <c r="M9993" s="14">
        <f>AND($I9993=MID(kododd,1,2),$J9993=MID(kododd,3,3))</f>
      </c>
    </row>
    <row r="9994">
      <c r="A9994" s="95">
        <v>1082</v>
      </c>
      <c r="B9994" s="93" t="s">
        <v>16787</v>
      </c>
      <c r="C9994" s="93" t="s">
        <v>1472</v>
      </c>
      <c r="D9994" s="95">
        <v>1824</v>
      </c>
      <c r="E9994" s="95">
        <v>1873</v>
      </c>
      <c r="F9994" s="95">
        <v>350990</v>
      </c>
      <c r="G9994" s="95">
        <v>250</v>
      </c>
      <c r="H9994" s="93" t="s">
        <v>8976</v>
      </c>
      <c r="I9994" s="93" t="s">
        <v>23899</v>
      </c>
      <c r="J9994" s="93" t="s">
        <v>20894</v>
      </c>
      <c r="K9994" s="93" t="s">
        <v>5558</v>
      </c>
      <c r="L9994" s="14">
        <f>AND(vyberHrace&lt;&gt;"",ISNUMBER(SEARCH(vyberHrace,$B9994)))</f>
      </c>
      <c r="M9994" s="14">
        <f>AND($I9994=MID(kododd,1,2),$J9994=MID(kododd,3,3))</f>
      </c>
    </row>
    <row r="9995">
      <c r="A9995" s="95">
        <v>29206</v>
      </c>
      <c r="B9995" s="93" t="s">
        <v>14530</v>
      </c>
      <c r="C9995" s="93" t="s">
        <v>1431</v>
      </c>
      <c r="G9995" s="95">
        <v>0</v>
      </c>
      <c r="H9995" s="93" t="s">
        <v>8976</v>
      </c>
      <c r="I9995" s="93" t="s">
        <v>23899</v>
      </c>
      <c r="J9995" s="93" t="s">
        <v>20914</v>
      </c>
      <c r="K9995" s="93" t="s">
        <v>172</v>
      </c>
      <c r="L9995" s="14">
        <f>AND(vyberHrace&lt;&gt;"",ISNUMBER(SEARCH(vyberHrace,$B9995)))</f>
      </c>
      <c r="M9995" s="14">
        <f>AND($I9995=MID(kododd,1,2),$J9995=MID(kododd,3,3))</f>
      </c>
    </row>
    <row r="9996">
      <c r="A9996" s="95">
        <v>56666</v>
      </c>
      <c r="B9996" s="93" t="s">
        <v>22184</v>
      </c>
      <c r="C9996" s="93" t="s">
        <v>1413</v>
      </c>
      <c r="D9996" s="95">
        <v>1445</v>
      </c>
      <c r="E9996" s="95">
        <v>1618</v>
      </c>
      <c r="F9996" s="95">
        <v>23769653</v>
      </c>
      <c r="G9996" s="95">
        <v>250</v>
      </c>
      <c r="H9996" s="93" t="s">
        <v>8976</v>
      </c>
      <c r="I9996" s="93" t="s">
        <v>23899</v>
      </c>
      <c r="J9996" s="93" t="s">
        <v>20927</v>
      </c>
      <c r="K9996" s="93" t="s">
        <v>1591</v>
      </c>
      <c r="L9996" s="14">
        <f>AND(vyberHrace&lt;&gt;"",ISNUMBER(SEARCH(vyberHrace,$B9996)))</f>
      </c>
      <c r="M9996" s="14">
        <f>AND($I9996=MID(kododd,1,2),$J9996=MID(kododd,3,3))</f>
      </c>
    </row>
    <row r="9997">
      <c r="A9997" s="95">
        <v>51127</v>
      </c>
      <c r="B9997" s="93" t="s">
        <v>2226</v>
      </c>
      <c r="C9997" s="93" t="s">
        <v>1422</v>
      </c>
      <c r="G9997" s="95">
        <v>0</v>
      </c>
      <c r="H9997" s="93" t="s">
        <v>8976</v>
      </c>
      <c r="I9997" s="93" t="s">
        <v>23899</v>
      </c>
      <c r="J9997" s="93" t="s">
        <v>20852</v>
      </c>
      <c r="K9997" s="93" t="s">
        <v>8994</v>
      </c>
      <c r="L9997" s="14">
        <f>AND(vyberHrace&lt;&gt;"",ISNUMBER(SEARCH(vyberHrace,$B9997)))</f>
      </c>
      <c r="M9997" s="14">
        <f>AND($I9997=MID(kododd,1,2),$J9997=MID(kododd,3,3))</f>
      </c>
    </row>
    <row r="9998">
      <c r="A9998" s="95">
        <v>51772</v>
      </c>
      <c r="B9998" s="93" t="s">
        <v>19402</v>
      </c>
      <c r="C9998" s="93" t="s">
        <v>1406</v>
      </c>
      <c r="G9998" s="95">
        <v>0</v>
      </c>
      <c r="H9998" s="93" t="s">
        <v>8976</v>
      </c>
      <c r="I9998" s="93" t="s">
        <v>23899</v>
      </c>
      <c r="J9998" s="93" t="s">
        <v>20852</v>
      </c>
      <c r="K9998" s="93" t="s">
        <v>8994</v>
      </c>
      <c r="L9998" s="14">
        <f>AND(vyberHrace&lt;&gt;"",ISNUMBER(SEARCH(vyberHrace,$B9998)))</f>
      </c>
      <c r="M9998" s="14">
        <f>AND($I9998=MID(kododd,1,2),$J9998=MID(kododd,3,3))</f>
      </c>
    </row>
    <row r="9999">
      <c r="A9999" s="95">
        <v>38447</v>
      </c>
      <c r="B9999" s="93" t="s">
        <v>19408</v>
      </c>
      <c r="C9999" s="93" t="s">
        <v>1438</v>
      </c>
      <c r="G9999" s="95">
        <v>0</v>
      </c>
      <c r="H9999" s="93" t="s">
        <v>8976</v>
      </c>
      <c r="I9999" s="93" t="s">
        <v>23899</v>
      </c>
      <c r="J9999" s="93" t="s">
        <v>20852</v>
      </c>
      <c r="K9999" s="93" t="s">
        <v>8994</v>
      </c>
      <c r="L9999" s="14">
        <f>AND(vyberHrace&lt;&gt;"",ISNUMBER(SEARCH(vyberHrace,$B9999)))</f>
      </c>
      <c r="M9999" s="14">
        <f>AND($I9999=MID(kododd,1,2),$J9999=MID(kododd,3,3))</f>
      </c>
    </row>
    <row r="10000">
      <c r="A10000" s="95">
        <v>7674</v>
      </c>
      <c r="B10000" s="93" t="s">
        <v>16960</v>
      </c>
      <c r="C10000" s="93" t="s">
        <v>1430</v>
      </c>
      <c r="D10000" s="95">
        <v>1655</v>
      </c>
      <c r="E10000" s="95">
        <v>1721</v>
      </c>
      <c r="F10000" s="95">
        <v>349330</v>
      </c>
      <c r="G10000" s="95">
        <v>250</v>
      </c>
      <c r="H10000" s="93" t="s">
        <v>8976</v>
      </c>
      <c r="I10000" s="93" t="s">
        <v>23899</v>
      </c>
      <c r="J10000" s="93" t="s">
        <v>20852</v>
      </c>
      <c r="K10000" s="93" t="s">
        <v>8994</v>
      </c>
      <c r="L10000" s="14">
        <f>AND(vyberHrace&lt;&gt;"",ISNUMBER(SEARCH(vyberHrace,$B10000)))</f>
      </c>
      <c r="M10000" s="14">
        <f>AND($I10000=MID(kododd,1,2),$J10000=MID(kododd,3,3))</f>
      </c>
    </row>
    <row r="10001">
      <c r="A10001" s="95">
        <v>46982</v>
      </c>
      <c r="B10001" s="93" t="s">
        <v>16961</v>
      </c>
      <c r="C10001" s="93" t="s">
        <v>1402</v>
      </c>
      <c r="D10001" s="95">
        <v>1141</v>
      </c>
      <c r="E10001" s="95">
        <v>1501</v>
      </c>
      <c r="F10001" s="95">
        <v>23722550</v>
      </c>
      <c r="G10001" s="95">
        <v>250</v>
      </c>
      <c r="H10001" s="93" t="s">
        <v>8976</v>
      </c>
      <c r="I10001" s="93" t="s">
        <v>23899</v>
      </c>
      <c r="J10001" s="93" t="s">
        <v>20905</v>
      </c>
      <c r="K10001" s="93" t="s">
        <v>371</v>
      </c>
      <c r="L10001" s="14">
        <f>AND(vyberHrace&lt;&gt;"",ISNUMBER(SEARCH(vyberHrace,$B10001)))</f>
      </c>
      <c r="M10001" s="14">
        <f>AND($I10001=MID(kododd,1,2),$J10001=MID(kododd,3,3))</f>
      </c>
    </row>
    <row r="10002">
      <c r="A10002" s="95">
        <v>36154</v>
      </c>
      <c r="B10002" s="93" t="s">
        <v>16962</v>
      </c>
      <c r="C10002" s="93" t="s">
        <v>1409</v>
      </c>
      <c r="D10002" s="95">
        <v>1628</v>
      </c>
      <c r="E10002" s="95">
        <v>1762</v>
      </c>
      <c r="F10002" s="95">
        <v>369039</v>
      </c>
      <c r="G10002" s="95">
        <v>250</v>
      </c>
      <c r="H10002" s="93" t="s">
        <v>8976</v>
      </c>
      <c r="I10002" s="93" t="s">
        <v>23899</v>
      </c>
      <c r="J10002" s="93" t="s">
        <v>20852</v>
      </c>
      <c r="K10002" s="93" t="s">
        <v>8994</v>
      </c>
      <c r="L10002" s="14">
        <f>AND(vyberHrace&lt;&gt;"",ISNUMBER(SEARCH(vyberHrace,$B10002)))</f>
      </c>
      <c r="M10002" s="14">
        <f>AND($I10002=MID(kododd,1,2),$J10002=MID(kododd,3,3))</f>
      </c>
    </row>
    <row r="10003">
      <c r="A10003" s="95">
        <v>47043</v>
      </c>
      <c r="B10003" s="93" t="s">
        <v>16968</v>
      </c>
      <c r="C10003" s="93" t="s">
        <v>1402</v>
      </c>
      <c r="D10003" s="95">
        <v>1796</v>
      </c>
      <c r="E10003" s="95">
        <v>1871</v>
      </c>
      <c r="F10003" s="95">
        <v>23721626</v>
      </c>
      <c r="G10003" s="95">
        <v>250</v>
      </c>
      <c r="H10003" s="93" t="s">
        <v>8976</v>
      </c>
      <c r="I10003" s="93" t="s">
        <v>23899</v>
      </c>
      <c r="J10003" s="93" t="s">
        <v>20993</v>
      </c>
      <c r="K10003" s="93" t="s">
        <v>2219</v>
      </c>
      <c r="L10003" s="14">
        <f>AND(vyberHrace&lt;&gt;"",ISNUMBER(SEARCH(vyberHrace,$B10003)))</f>
      </c>
      <c r="M10003" s="14">
        <f>AND($I10003=MID(kododd,1,2),$J10003=MID(kododd,3,3))</f>
      </c>
    </row>
    <row r="10004">
      <c r="A10004" s="95">
        <v>49274</v>
      </c>
      <c r="B10004" s="93" t="s">
        <v>16969</v>
      </c>
      <c r="C10004" s="93" t="s">
        <v>1418</v>
      </c>
      <c r="D10004" s="95">
        <v>1555</v>
      </c>
      <c r="E10004" s="95">
        <v>1674</v>
      </c>
      <c r="F10004" s="95">
        <v>23725222</v>
      </c>
      <c r="G10004" s="95">
        <v>0</v>
      </c>
      <c r="H10004" s="93" t="s">
        <v>8976</v>
      </c>
      <c r="I10004" s="93" t="s">
        <v>23899</v>
      </c>
      <c r="J10004" s="93" t="s">
        <v>20852</v>
      </c>
      <c r="K10004" s="93" t="s">
        <v>8994</v>
      </c>
      <c r="L10004" s="14">
        <f>AND(vyberHrace&lt;&gt;"",ISNUMBER(SEARCH(vyberHrace,$B10004)))</f>
      </c>
      <c r="M10004" s="14">
        <f>AND($I10004=MID(kododd,1,2),$J10004=MID(kododd,3,3))</f>
      </c>
    </row>
    <row r="10005">
      <c r="A10005" s="95">
        <v>51506</v>
      </c>
      <c r="B10005" s="93" t="s">
        <v>1533</v>
      </c>
      <c r="C10005" s="93" t="s">
        <v>1469</v>
      </c>
      <c r="D10005" s="95">
        <v>1068</v>
      </c>
      <c r="E10005" s="95">
        <v>1502</v>
      </c>
      <c r="F10005" s="95">
        <v>23738294</v>
      </c>
      <c r="G10005" s="95">
        <v>0</v>
      </c>
      <c r="H10005" s="93" t="s">
        <v>8976</v>
      </c>
      <c r="I10005" s="93" t="s">
        <v>23899</v>
      </c>
      <c r="J10005" s="93" t="s">
        <v>20852</v>
      </c>
      <c r="K10005" s="93" t="s">
        <v>8994</v>
      </c>
      <c r="L10005" s="14">
        <f>AND(vyberHrace&lt;&gt;"",ISNUMBER(SEARCH(vyberHrace,$B10005)))</f>
      </c>
      <c r="M10005" s="14">
        <f>AND($I10005=MID(kododd,1,2),$J10005=MID(kododd,3,3))</f>
      </c>
    </row>
    <row r="10006">
      <c r="A10006" s="95">
        <v>51254</v>
      </c>
      <c r="B10006" s="93" t="s">
        <v>2227</v>
      </c>
      <c r="C10006" s="93" t="s">
        <v>1406</v>
      </c>
      <c r="F10006" s="95">
        <v>23738308</v>
      </c>
      <c r="G10006" s="95">
        <v>0</v>
      </c>
      <c r="H10006" s="93" t="s">
        <v>8976</v>
      </c>
      <c r="I10006" s="93" t="s">
        <v>23899</v>
      </c>
      <c r="J10006" s="93" t="s">
        <v>20852</v>
      </c>
      <c r="K10006" s="93" t="s">
        <v>8994</v>
      </c>
      <c r="L10006" s="14">
        <f>AND(vyberHrace&lt;&gt;"",ISNUMBER(SEARCH(vyberHrace,$B10006)))</f>
      </c>
      <c r="M10006" s="14">
        <f>AND($I10006=MID(kododd,1,2),$J10006=MID(kododd,3,3))</f>
      </c>
    </row>
    <row r="10007">
      <c r="A10007" s="95">
        <v>30182</v>
      </c>
      <c r="B10007" s="93" t="s">
        <v>19512</v>
      </c>
      <c r="C10007" s="93" t="s">
        <v>1448</v>
      </c>
      <c r="G10007" s="95">
        <v>0</v>
      </c>
      <c r="H10007" s="93" t="s">
        <v>8976</v>
      </c>
      <c r="I10007" s="93" t="s">
        <v>23899</v>
      </c>
      <c r="J10007" s="93" t="s">
        <v>20852</v>
      </c>
      <c r="K10007" s="93" t="s">
        <v>8994</v>
      </c>
      <c r="L10007" s="14">
        <f>AND(vyberHrace&lt;&gt;"",ISNUMBER(SEARCH(vyberHrace,$B10007)))</f>
      </c>
      <c r="M10007" s="14">
        <f>AND($I10007=MID(kododd,1,2),$J10007=MID(kododd,3,3))</f>
      </c>
    </row>
    <row r="10008">
      <c r="A10008" s="95">
        <v>41896</v>
      </c>
      <c r="B10008" s="93" t="s">
        <v>19516</v>
      </c>
      <c r="C10008" s="93" t="s">
        <v>1451</v>
      </c>
      <c r="D10008" s="95">
        <v>1257</v>
      </c>
      <c r="E10008" s="95">
        <v>1543</v>
      </c>
      <c r="F10008" s="95">
        <v>389668</v>
      </c>
      <c r="G10008" s="95">
        <v>250</v>
      </c>
      <c r="H10008" s="93" t="s">
        <v>8976</v>
      </c>
      <c r="I10008" s="93" t="s">
        <v>23899</v>
      </c>
      <c r="J10008" s="93" t="s">
        <v>20849</v>
      </c>
      <c r="K10008" s="93" t="s">
        <v>1593</v>
      </c>
      <c r="L10008" s="14">
        <f>AND(vyberHrace&lt;&gt;"",ISNUMBER(SEARCH(vyberHrace,$B10008)))</f>
      </c>
      <c r="M10008" s="14">
        <f>AND($I10008=MID(kododd,1,2),$J10008=MID(kododd,3,3))</f>
      </c>
    </row>
    <row r="10009">
      <c r="A10009" s="95">
        <v>27506</v>
      </c>
      <c r="B10009" s="93" t="s">
        <v>9515</v>
      </c>
      <c r="C10009" s="93" t="s">
        <v>1456</v>
      </c>
      <c r="D10009" s="95">
        <v>1640</v>
      </c>
      <c r="E10009" s="95">
        <v>1753</v>
      </c>
      <c r="F10009" s="95">
        <v>352608</v>
      </c>
      <c r="G10009" s="95">
        <v>0</v>
      </c>
      <c r="H10009" s="93" t="s">
        <v>8976</v>
      </c>
      <c r="I10009" s="93" t="s">
        <v>23899</v>
      </c>
      <c r="J10009" s="93" t="s">
        <v>20844</v>
      </c>
      <c r="K10009" s="93" t="s">
        <v>9952</v>
      </c>
      <c r="L10009" s="14">
        <f>AND(vyberHrace&lt;&gt;"",ISNUMBER(SEARCH(vyberHrace,$B10009)))</f>
      </c>
      <c r="M10009" s="14">
        <f>AND($I10009=MID(kododd,1,2),$J10009=MID(kododd,3,3))</f>
      </c>
    </row>
    <row r="10010">
      <c r="A10010" s="95">
        <v>63524</v>
      </c>
      <c r="B10010" s="93" t="s">
        <v>29067</v>
      </c>
      <c r="C10010" s="93" t="s">
        <v>1406</v>
      </c>
      <c r="G10010" s="95">
        <v>250</v>
      </c>
      <c r="H10010" s="93" t="s">
        <v>8976</v>
      </c>
      <c r="I10010" s="93" t="s">
        <v>23899</v>
      </c>
      <c r="J10010" s="93" t="s">
        <v>20844</v>
      </c>
      <c r="K10010" s="93" t="s">
        <v>9952</v>
      </c>
      <c r="L10010" s="14">
        <f>AND(vyberHrace&lt;&gt;"",ISNUMBER(SEARCH(vyberHrace,$B10010)))</f>
      </c>
      <c r="M10010" s="14">
        <f>AND($I10010=MID(kododd,1,2),$J10010=MID(kododd,3,3))</f>
      </c>
    </row>
    <row r="10011">
      <c r="A10011" s="95">
        <v>54609</v>
      </c>
      <c r="B10011" s="93" t="s">
        <v>9533</v>
      </c>
      <c r="C10011" s="93" t="s">
        <v>1406</v>
      </c>
      <c r="D10011" s="95">
        <v>1098</v>
      </c>
      <c r="E10011" s="95">
        <v>1719</v>
      </c>
      <c r="F10011" s="95">
        <v>23759666</v>
      </c>
      <c r="G10011" s="95">
        <v>250</v>
      </c>
      <c r="H10011" s="93" t="s">
        <v>8976</v>
      </c>
      <c r="I10011" s="93" t="s">
        <v>23899</v>
      </c>
      <c r="J10011" s="93" t="s">
        <v>20860</v>
      </c>
      <c r="K10011" s="93" t="s">
        <v>5552</v>
      </c>
      <c r="L10011" s="14">
        <f>AND(vyberHrace&lt;&gt;"",ISNUMBER(SEARCH(vyberHrace,$B10011)))</f>
      </c>
      <c r="M10011" s="14">
        <f>AND($I10011=MID(kododd,1,2),$J10011=MID(kododd,3,3))</f>
      </c>
    </row>
    <row r="10012">
      <c r="A10012" s="95">
        <v>62439</v>
      </c>
      <c r="B10012" s="93" t="s">
        <v>29068</v>
      </c>
      <c r="C10012" s="93" t="s">
        <v>1450</v>
      </c>
      <c r="G10012" s="95">
        <v>250</v>
      </c>
      <c r="H10012" s="93" t="s">
        <v>8976</v>
      </c>
      <c r="I10012" s="93" t="s">
        <v>23899</v>
      </c>
      <c r="J10012" s="93" t="s">
        <v>20907</v>
      </c>
      <c r="K10012" s="93" t="s">
        <v>4887</v>
      </c>
      <c r="L10012" s="14">
        <f>AND(vyberHrace&lt;&gt;"",ISNUMBER(SEARCH(vyberHrace,$B10012)))</f>
      </c>
      <c r="M10012" s="14">
        <f>AND($I10012=MID(kododd,1,2),$J10012=MID(kododd,3,3))</f>
      </c>
    </row>
    <row r="10013">
      <c r="A10013" s="95">
        <v>62870</v>
      </c>
      <c r="B10013" s="93" t="s">
        <v>29069</v>
      </c>
      <c r="C10013" s="93" t="s">
        <v>1486</v>
      </c>
      <c r="G10013" s="95">
        <v>250</v>
      </c>
      <c r="H10013" s="93" t="s">
        <v>8976</v>
      </c>
      <c r="I10013" s="93" t="s">
        <v>23899</v>
      </c>
      <c r="J10013" s="93" t="s">
        <v>20950</v>
      </c>
      <c r="K10013" s="93" t="s">
        <v>5563</v>
      </c>
      <c r="L10013" s="14">
        <f>AND(vyberHrace&lt;&gt;"",ISNUMBER(SEARCH(vyberHrace,$B10013)))</f>
      </c>
      <c r="M10013" s="14">
        <f>AND($I10013=MID(kododd,1,2),$J10013=MID(kododd,3,3))</f>
      </c>
    </row>
    <row r="10014">
      <c r="A10014" s="95">
        <v>6675</v>
      </c>
      <c r="B10014" s="93" t="s">
        <v>14749</v>
      </c>
      <c r="C10014" s="93" t="s">
        <v>1474</v>
      </c>
      <c r="D10014" s="95">
        <v>1568</v>
      </c>
      <c r="E10014" s="95">
        <v>1735</v>
      </c>
      <c r="F10014" s="95">
        <v>343137</v>
      </c>
      <c r="G10014" s="95">
        <v>250</v>
      </c>
      <c r="H10014" s="93" t="s">
        <v>8976</v>
      </c>
      <c r="I10014" s="93" t="s">
        <v>23899</v>
      </c>
      <c r="J10014" s="93" t="s">
        <v>20958</v>
      </c>
      <c r="K10014" s="93" t="s">
        <v>11252</v>
      </c>
      <c r="L10014" s="14">
        <f>AND(vyberHrace&lt;&gt;"",ISNUMBER(SEARCH(vyberHrace,$B10014)))</f>
      </c>
      <c r="M10014" s="14">
        <f>AND($I10014=MID(kododd,1,2),$J10014=MID(kododd,3,3))</f>
      </c>
    </row>
    <row r="10015">
      <c r="A10015" s="95">
        <v>46051</v>
      </c>
      <c r="B10015" s="93" t="s">
        <v>10936</v>
      </c>
      <c r="C10015" s="93" t="s">
        <v>3255</v>
      </c>
      <c r="D10015" s="95">
        <v>1011</v>
      </c>
      <c r="F10015" s="95">
        <v>23713232</v>
      </c>
      <c r="G10015" s="95">
        <v>0</v>
      </c>
      <c r="H10015" s="93" t="s">
        <v>8976</v>
      </c>
      <c r="I10015" s="93" t="s">
        <v>23899</v>
      </c>
      <c r="J10015" s="93" t="s">
        <v>20927</v>
      </c>
      <c r="K10015" s="93" t="s">
        <v>1591</v>
      </c>
      <c r="L10015" s="14">
        <f>AND(vyberHrace&lt;&gt;"",ISNUMBER(SEARCH(vyberHrace,$B10015)))</f>
      </c>
      <c r="M10015" s="14">
        <f>AND($I10015=MID(kododd,1,2),$J10015=MID(kododd,3,3))</f>
      </c>
    </row>
    <row r="10016">
      <c r="A10016" s="95">
        <v>47301</v>
      </c>
      <c r="B10016" s="93" t="s">
        <v>10937</v>
      </c>
      <c r="C10016" s="93" t="s">
        <v>1402</v>
      </c>
      <c r="F10016" s="95">
        <v>23721634</v>
      </c>
      <c r="G10016" s="95">
        <v>0</v>
      </c>
      <c r="H10016" s="93" t="s">
        <v>8976</v>
      </c>
      <c r="I10016" s="93" t="s">
        <v>23899</v>
      </c>
      <c r="J10016" s="93" t="s">
        <v>20852</v>
      </c>
      <c r="K10016" s="93" t="s">
        <v>8994</v>
      </c>
      <c r="L10016" s="14">
        <f>AND(vyberHrace&lt;&gt;"",ISNUMBER(SEARCH(vyberHrace,$B10016)))</f>
      </c>
      <c r="M10016" s="14">
        <f>AND($I10016=MID(kododd,1,2),$J10016=MID(kododd,3,3))</f>
      </c>
    </row>
    <row r="10017">
      <c r="A10017" s="95">
        <v>57147</v>
      </c>
      <c r="B10017" s="93" t="s">
        <v>22185</v>
      </c>
      <c r="C10017" s="93" t="s">
        <v>3255</v>
      </c>
      <c r="F10017" s="95">
        <v>23773537</v>
      </c>
      <c r="G10017" s="95">
        <v>0</v>
      </c>
      <c r="H10017" s="93" t="s">
        <v>8976</v>
      </c>
      <c r="I10017" s="93" t="s">
        <v>23899</v>
      </c>
      <c r="J10017" s="93" t="s">
        <v>20927</v>
      </c>
      <c r="K10017" s="93" t="s">
        <v>1591</v>
      </c>
      <c r="L10017" s="14">
        <f>AND(vyberHrace&lt;&gt;"",ISNUMBER(SEARCH(vyberHrace,$B10017)))</f>
      </c>
      <c r="M10017" s="14">
        <f>AND($I10017=MID(kododd,1,2),$J10017=MID(kododd,3,3))</f>
      </c>
    </row>
    <row r="10018">
      <c r="A10018" s="95">
        <v>47776</v>
      </c>
      <c r="B10018" s="93" t="s">
        <v>10948</v>
      </c>
      <c r="C10018" s="93" t="s">
        <v>1406</v>
      </c>
      <c r="D10018" s="95">
        <v>1485</v>
      </c>
      <c r="E10018" s="95">
        <v>1695</v>
      </c>
      <c r="F10018" s="95">
        <v>23722568</v>
      </c>
      <c r="G10018" s="95">
        <v>250</v>
      </c>
      <c r="H10018" s="93" t="s">
        <v>8976</v>
      </c>
      <c r="I10018" s="93" t="s">
        <v>23899</v>
      </c>
      <c r="J10018" s="93" t="s">
        <v>20894</v>
      </c>
      <c r="K10018" s="93" t="s">
        <v>5558</v>
      </c>
      <c r="L10018" s="14">
        <f>AND(vyberHrace&lt;&gt;"",ISNUMBER(SEARCH(vyberHrace,$B10018)))</f>
      </c>
      <c r="M10018" s="14">
        <f>AND($I10018=MID(kododd,1,2),$J10018=MID(kododd,3,3))</f>
      </c>
    </row>
    <row r="10019">
      <c r="A10019" s="95">
        <v>18463</v>
      </c>
      <c r="B10019" s="93" t="s">
        <v>10949</v>
      </c>
      <c r="C10019" s="93" t="s">
        <v>1431</v>
      </c>
      <c r="G10019" s="95">
        <v>0</v>
      </c>
      <c r="H10019" s="93" t="s">
        <v>8976</v>
      </c>
      <c r="I10019" s="93" t="s">
        <v>23899</v>
      </c>
      <c r="J10019" s="93" t="s">
        <v>20852</v>
      </c>
      <c r="K10019" s="93" t="s">
        <v>8994</v>
      </c>
      <c r="L10019" s="14">
        <f>AND(vyberHrace&lt;&gt;"",ISNUMBER(SEARCH(vyberHrace,$B10019)))</f>
      </c>
      <c r="M10019" s="14">
        <f>AND($I10019=MID(kododd,1,2),$J10019=MID(kododd,3,3))</f>
      </c>
    </row>
    <row r="10020">
      <c r="A10020" s="95">
        <v>33566</v>
      </c>
      <c r="B10020" s="93" t="s">
        <v>17802</v>
      </c>
      <c r="C10020" s="93" t="s">
        <v>1398</v>
      </c>
      <c r="G10020" s="95">
        <v>0</v>
      </c>
      <c r="H10020" s="93" t="s">
        <v>8976</v>
      </c>
      <c r="I10020" s="93" t="s">
        <v>23899</v>
      </c>
      <c r="J10020" s="93" t="s">
        <v>20852</v>
      </c>
      <c r="K10020" s="93" t="s">
        <v>8994</v>
      </c>
      <c r="L10020" s="14">
        <f>AND(vyberHrace&lt;&gt;"",ISNUMBER(SEARCH(vyberHrace,$B10020)))</f>
      </c>
      <c r="M10020" s="14">
        <f>AND($I10020=MID(kododd,1,2),$J10020=MID(kododd,3,3))</f>
      </c>
    </row>
    <row r="10021">
      <c r="A10021" s="95">
        <v>30183</v>
      </c>
      <c r="B10021" s="93" t="s">
        <v>17811</v>
      </c>
      <c r="C10021" s="93" t="s">
        <v>1421</v>
      </c>
      <c r="G10021" s="95">
        <v>0</v>
      </c>
      <c r="H10021" s="93" t="s">
        <v>8976</v>
      </c>
      <c r="I10021" s="93" t="s">
        <v>23899</v>
      </c>
      <c r="J10021" s="93" t="s">
        <v>20852</v>
      </c>
      <c r="K10021" s="93" t="s">
        <v>8994</v>
      </c>
      <c r="L10021" s="14">
        <f>AND(vyberHrace&lt;&gt;"",ISNUMBER(SEARCH(vyberHrace,$B10021)))</f>
      </c>
      <c r="M10021" s="14">
        <f>AND($I10021=MID(kododd,1,2),$J10021=MID(kododd,3,3))</f>
      </c>
    </row>
    <row r="10022">
      <c r="A10022" s="95">
        <v>56797</v>
      </c>
      <c r="B10022" s="93" t="s">
        <v>22225</v>
      </c>
      <c r="C10022" s="93" t="s">
        <v>3255</v>
      </c>
      <c r="D10022" s="95">
        <v>1227</v>
      </c>
      <c r="E10022" s="95">
        <v>1494</v>
      </c>
      <c r="F10022" s="95">
        <v>23766964</v>
      </c>
      <c r="G10022" s="95">
        <v>250</v>
      </c>
      <c r="H10022" s="93" t="s">
        <v>8976</v>
      </c>
      <c r="I10022" s="93" t="s">
        <v>23899</v>
      </c>
      <c r="J10022" s="93" t="s">
        <v>20907</v>
      </c>
      <c r="K10022" s="93" t="s">
        <v>4887</v>
      </c>
      <c r="L10022" s="14">
        <f>AND(vyberHrace&lt;&gt;"",ISNUMBER(SEARCH(vyberHrace,$B10022)))</f>
      </c>
      <c r="M10022" s="14">
        <f>AND($I10022=MID(kododd,1,2),$J10022=MID(kododd,3,3))</f>
      </c>
    </row>
    <row r="10023">
      <c r="A10023" s="95">
        <v>53311</v>
      </c>
      <c r="B10023" s="93" t="s">
        <v>17697</v>
      </c>
      <c r="C10023" s="93" t="s">
        <v>1422</v>
      </c>
      <c r="F10023" s="95">
        <v>571000283</v>
      </c>
      <c r="G10023" s="95">
        <v>250</v>
      </c>
      <c r="H10023" s="93" t="s">
        <v>8976</v>
      </c>
      <c r="I10023" s="93" t="s">
        <v>23899</v>
      </c>
      <c r="J10023" s="93" t="s">
        <v>20993</v>
      </c>
      <c r="K10023" s="93" t="s">
        <v>2219</v>
      </c>
      <c r="L10023" s="14">
        <f>AND(vyberHrace&lt;&gt;"",ISNUMBER(SEARCH(vyberHrace,$B10023)))</f>
      </c>
      <c r="M10023" s="14">
        <f>AND($I10023=MID(kododd,1,2),$J10023=MID(kododd,3,3))</f>
      </c>
    </row>
    <row r="10024">
      <c r="A10024" s="95">
        <v>11055</v>
      </c>
      <c r="B10024" s="93" t="s">
        <v>20208</v>
      </c>
      <c r="C10024" s="93" t="s">
        <v>1428</v>
      </c>
      <c r="D10024" s="95">
        <v>1718</v>
      </c>
      <c r="E10024" s="95">
        <v>1817</v>
      </c>
      <c r="F10024" s="95">
        <v>305316</v>
      </c>
      <c r="G10024" s="95">
        <v>250</v>
      </c>
      <c r="H10024" s="93" t="s">
        <v>8976</v>
      </c>
      <c r="I10024" s="93" t="s">
        <v>23899</v>
      </c>
      <c r="J10024" s="93" t="s">
        <v>20905</v>
      </c>
      <c r="K10024" s="93" t="s">
        <v>371</v>
      </c>
      <c r="L10024" s="14">
        <f>AND(vyberHrace&lt;&gt;"",ISNUMBER(SEARCH(vyberHrace,$B10024)))</f>
      </c>
      <c r="M10024" s="14">
        <f>AND($I10024=MID(kododd,1,2),$J10024=MID(kododd,3,3))</f>
      </c>
    </row>
    <row r="10025">
      <c r="A10025" s="95">
        <v>32225</v>
      </c>
      <c r="B10025" s="93" t="s">
        <v>19656</v>
      </c>
      <c r="C10025" s="93" t="s">
        <v>1421</v>
      </c>
      <c r="G10025" s="95">
        <v>0</v>
      </c>
      <c r="H10025" s="93" t="s">
        <v>8976</v>
      </c>
      <c r="I10025" s="93" t="s">
        <v>23899</v>
      </c>
      <c r="J10025" s="93" t="s">
        <v>20852</v>
      </c>
      <c r="K10025" s="93" t="s">
        <v>8994</v>
      </c>
      <c r="L10025" s="14">
        <f>AND(vyberHrace&lt;&gt;"",ISNUMBER(SEARCH(vyberHrace,$B10025)))</f>
      </c>
      <c r="M10025" s="14">
        <f>AND($I10025=MID(kododd,1,2),$J10025=MID(kododd,3,3))</f>
      </c>
    </row>
    <row r="10026">
      <c r="A10026" s="95">
        <v>3647</v>
      </c>
      <c r="B10026" s="93" t="s">
        <v>14091</v>
      </c>
      <c r="C10026" s="93" t="s">
        <v>1405</v>
      </c>
      <c r="D10026" s="95">
        <v>2070</v>
      </c>
      <c r="E10026" s="95">
        <v>2092</v>
      </c>
      <c r="F10026" s="95">
        <v>314986</v>
      </c>
      <c r="G10026" s="95">
        <v>250</v>
      </c>
      <c r="H10026" s="93" t="s">
        <v>8976</v>
      </c>
      <c r="I10026" s="93" t="s">
        <v>23899</v>
      </c>
      <c r="J10026" s="93" t="s">
        <v>20852</v>
      </c>
      <c r="K10026" s="93" t="s">
        <v>8994</v>
      </c>
      <c r="L10026" s="14">
        <f>AND(vyberHrace&lt;&gt;"",ISNUMBER(SEARCH(vyberHrace,$B10026)))</f>
      </c>
      <c r="M10026" s="14">
        <f>AND($I10026=MID(kododd,1,2),$J10026=MID(kododd,3,3))</f>
      </c>
    </row>
    <row r="10027">
      <c r="A10027" s="95">
        <v>29313</v>
      </c>
      <c r="B10027" s="93" t="s">
        <v>12904</v>
      </c>
      <c r="C10027" s="93" t="s">
        <v>1437</v>
      </c>
      <c r="D10027" s="95">
        <v>1478</v>
      </c>
      <c r="E10027" s="95">
        <v>1648</v>
      </c>
      <c r="F10027" s="95">
        <v>361801</v>
      </c>
      <c r="G10027" s="95">
        <v>250</v>
      </c>
      <c r="H10027" s="93" t="s">
        <v>8976</v>
      </c>
      <c r="I10027" s="93" t="s">
        <v>23899</v>
      </c>
      <c r="J10027" s="93" t="s">
        <v>20914</v>
      </c>
      <c r="K10027" s="93" t="s">
        <v>172</v>
      </c>
      <c r="L10027" s="14">
        <f>AND(vyberHrace&lt;&gt;"",ISNUMBER(SEARCH(vyberHrace,$B10027)))</f>
      </c>
      <c r="M10027" s="14">
        <f>AND($I10027=MID(kododd,1,2),$J10027=MID(kododd,3,3))</f>
      </c>
    </row>
    <row r="10028">
      <c r="A10028" s="95">
        <v>18466</v>
      </c>
      <c r="B10028" s="93" t="s">
        <v>15673</v>
      </c>
      <c r="C10028" s="93" t="s">
        <v>1431</v>
      </c>
      <c r="G10028" s="95">
        <v>0</v>
      </c>
      <c r="H10028" s="93" t="s">
        <v>8976</v>
      </c>
      <c r="I10028" s="93" t="s">
        <v>23899</v>
      </c>
      <c r="J10028" s="93" t="s">
        <v>20852</v>
      </c>
      <c r="K10028" s="93" t="s">
        <v>8994</v>
      </c>
      <c r="L10028" s="14">
        <f>AND(vyberHrace&lt;&gt;"",ISNUMBER(SEARCH(vyberHrace,$B10028)))</f>
      </c>
      <c r="M10028" s="14">
        <f>AND($I10028=MID(kododd,1,2),$J10028=MID(kododd,3,3))</f>
      </c>
    </row>
    <row r="10029">
      <c r="A10029" s="95">
        <v>5066</v>
      </c>
      <c r="B10029" s="93" t="s">
        <v>26157</v>
      </c>
      <c r="C10029" s="93" t="s">
        <v>1439</v>
      </c>
      <c r="D10029" s="95">
        <v>1704</v>
      </c>
      <c r="F10029" s="95">
        <v>362751</v>
      </c>
      <c r="G10029" s="95">
        <v>0</v>
      </c>
      <c r="H10029" s="93" t="s">
        <v>8976</v>
      </c>
      <c r="I10029" s="93" t="s">
        <v>23899</v>
      </c>
      <c r="J10029" s="93" t="s">
        <v>23412</v>
      </c>
      <c r="K10029" s="93" t="s">
        <v>21362</v>
      </c>
      <c r="L10029" s="14">
        <f>AND(vyberHrace&lt;&gt;"",ISNUMBER(SEARCH(vyberHrace,$B10029)))</f>
      </c>
      <c r="M10029" s="14">
        <f>AND($I10029=MID(kododd,1,2),$J10029=MID(kododd,3,3))</f>
      </c>
    </row>
    <row r="10030">
      <c r="A10030" s="95">
        <v>55327</v>
      </c>
      <c r="B10030" s="93" t="s">
        <v>22175</v>
      </c>
      <c r="C10030" s="93" t="s">
        <v>3255</v>
      </c>
      <c r="F10030" s="95">
        <v>23760273</v>
      </c>
      <c r="G10030" s="95">
        <v>250</v>
      </c>
      <c r="H10030" s="93" t="s">
        <v>8976</v>
      </c>
      <c r="I10030" s="93" t="s">
        <v>23899</v>
      </c>
      <c r="J10030" s="93" t="s">
        <v>20843</v>
      </c>
      <c r="K10030" s="93" t="s">
        <v>5594</v>
      </c>
      <c r="L10030" s="14">
        <f>AND(vyberHrace&lt;&gt;"",ISNUMBER(SEARCH(vyberHrace,$B10030)))</f>
      </c>
      <c r="M10030" s="14">
        <f>AND($I10030=MID(kododd,1,2),$J10030=MID(kododd,3,3))</f>
      </c>
    </row>
    <row r="10031">
      <c r="A10031" s="95">
        <v>35718</v>
      </c>
      <c r="B10031" s="93" t="s">
        <v>15834</v>
      </c>
      <c r="C10031" s="93" t="s">
        <v>1471</v>
      </c>
      <c r="D10031" s="95">
        <v>1220</v>
      </c>
      <c r="E10031" s="95">
        <v>1526</v>
      </c>
      <c r="F10031" s="95">
        <v>361593</v>
      </c>
      <c r="G10031" s="95">
        <v>0</v>
      </c>
      <c r="H10031" s="93" t="s">
        <v>8976</v>
      </c>
      <c r="I10031" s="93" t="s">
        <v>23899</v>
      </c>
      <c r="J10031" s="93" t="s">
        <v>20851</v>
      </c>
      <c r="K10031" s="93" t="s">
        <v>21353</v>
      </c>
      <c r="L10031" s="14">
        <f>AND(vyberHrace&lt;&gt;"",ISNUMBER(SEARCH(vyberHrace,$B10031)))</f>
      </c>
      <c r="M10031" s="14">
        <f>AND($I10031=MID(kododd,1,2),$J10031=MID(kododd,3,3))</f>
      </c>
    </row>
    <row r="10032">
      <c r="A10032" s="95">
        <v>57981</v>
      </c>
      <c r="B10032" s="93" t="s">
        <v>24519</v>
      </c>
      <c r="C10032" s="93" t="s">
        <v>1420</v>
      </c>
      <c r="D10032" s="95">
        <v>1193</v>
      </c>
      <c r="F10032" s="95">
        <v>23785772</v>
      </c>
      <c r="G10032" s="95">
        <v>250</v>
      </c>
      <c r="H10032" s="93" t="s">
        <v>8976</v>
      </c>
      <c r="I10032" s="93" t="s">
        <v>23899</v>
      </c>
      <c r="J10032" s="93" t="s">
        <v>20843</v>
      </c>
      <c r="K10032" s="93" t="s">
        <v>5594</v>
      </c>
      <c r="L10032" s="14">
        <f>AND(vyberHrace&lt;&gt;"",ISNUMBER(SEARCH(vyberHrace,$B10032)))</f>
      </c>
      <c r="M10032" s="14">
        <f>AND($I10032=MID(kododd,1,2),$J10032=MID(kododd,3,3))</f>
      </c>
    </row>
    <row r="10033">
      <c r="A10033" s="95">
        <v>46056</v>
      </c>
      <c r="B10033" s="93" t="s">
        <v>15761</v>
      </c>
      <c r="C10033" s="93" t="s">
        <v>1408</v>
      </c>
      <c r="D10033" s="95">
        <v>1145</v>
      </c>
      <c r="E10033" s="95">
        <v>1504</v>
      </c>
      <c r="F10033" s="95">
        <v>23711515</v>
      </c>
      <c r="G10033" s="95">
        <v>0</v>
      </c>
      <c r="H10033" s="93" t="s">
        <v>8976</v>
      </c>
      <c r="I10033" s="93" t="s">
        <v>23899</v>
      </c>
      <c r="J10033" s="93" t="s">
        <v>20852</v>
      </c>
      <c r="K10033" s="93" t="s">
        <v>8994</v>
      </c>
      <c r="L10033" s="14">
        <f>AND(vyberHrace&lt;&gt;"",ISNUMBER(SEARCH(vyberHrace,$B10033)))</f>
      </c>
      <c r="M10033" s="14">
        <f>AND($I10033=MID(kododd,1,2),$J10033=MID(kododd,3,3))</f>
      </c>
    </row>
    <row r="10034">
      <c r="A10034" s="95">
        <v>48758</v>
      </c>
      <c r="B10034" s="93" t="s">
        <v>15763</v>
      </c>
      <c r="C10034" s="93" t="s">
        <v>1402</v>
      </c>
      <c r="F10034" s="95">
        <v>23736496</v>
      </c>
      <c r="G10034" s="95">
        <v>0</v>
      </c>
      <c r="H10034" s="93" t="s">
        <v>8976</v>
      </c>
      <c r="I10034" s="93" t="s">
        <v>23899</v>
      </c>
      <c r="J10034" s="93" t="s">
        <v>20852</v>
      </c>
      <c r="K10034" s="93" t="s">
        <v>8994</v>
      </c>
      <c r="L10034" s="14">
        <f>AND(vyberHrace&lt;&gt;"",ISNUMBER(SEARCH(vyberHrace,$B10034)))</f>
      </c>
      <c r="M10034" s="14">
        <f>AND($I10034=MID(kododd,1,2),$J10034=MID(kododd,3,3))</f>
      </c>
    </row>
    <row r="10035">
      <c r="A10035" s="95">
        <v>62232</v>
      </c>
      <c r="B10035" s="93" t="s">
        <v>28418</v>
      </c>
      <c r="C10035" s="93" t="s">
        <v>1488</v>
      </c>
      <c r="F10035" s="95">
        <v>571001450</v>
      </c>
      <c r="G10035" s="95">
        <v>250</v>
      </c>
      <c r="H10035" s="93" t="s">
        <v>8976</v>
      </c>
      <c r="I10035" s="93" t="s">
        <v>23899</v>
      </c>
      <c r="J10035" s="93" t="s">
        <v>20993</v>
      </c>
      <c r="K10035" s="93" t="s">
        <v>2219</v>
      </c>
      <c r="L10035" s="14">
        <f>AND(vyberHrace&lt;&gt;"",ISNUMBER(SEARCH(vyberHrace,$B10035)))</f>
      </c>
      <c r="M10035" s="14">
        <f>AND($I10035=MID(kododd,1,2),$J10035=MID(kododd,3,3))</f>
      </c>
    </row>
    <row r="10036">
      <c r="A10036" s="95">
        <v>45602</v>
      </c>
      <c r="B10036" s="93" t="s">
        <v>15764</v>
      </c>
      <c r="C10036" s="93" t="s">
        <v>1402</v>
      </c>
      <c r="G10036" s="95">
        <v>0</v>
      </c>
      <c r="H10036" s="93" t="s">
        <v>8976</v>
      </c>
      <c r="I10036" s="93" t="s">
        <v>23899</v>
      </c>
      <c r="J10036" s="93" t="s">
        <v>20852</v>
      </c>
      <c r="K10036" s="93" t="s">
        <v>8994</v>
      </c>
      <c r="L10036" s="14">
        <f>AND(vyberHrace&lt;&gt;"",ISNUMBER(SEARCH(vyberHrace,$B10036)))</f>
      </c>
      <c r="M10036" s="14">
        <f>AND($I10036=MID(kododd,1,2),$J10036=MID(kododd,3,3))</f>
      </c>
    </row>
    <row r="10037">
      <c r="A10037" s="95">
        <v>45603</v>
      </c>
      <c r="B10037" s="93" t="s">
        <v>15768</v>
      </c>
      <c r="C10037" s="93" t="s">
        <v>1416</v>
      </c>
      <c r="G10037" s="95">
        <v>0</v>
      </c>
      <c r="H10037" s="93" t="s">
        <v>8976</v>
      </c>
      <c r="I10037" s="93" t="s">
        <v>23899</v>
      </c>
      <c r="J10037" s="93" t="s">
        <v>20852</v>
      </c>
      <c r="K10037" s="93" t="s">
        <v>8994</v>
      </c>
      <c r="L10037" s="14">
        <f>AND(vyberHrace&lt;&gt;"",ISNUMBER(SEARCH(vyberHrace,$B10037)))</f>
      </c>
      <c r="M10037" s="14">
        <f>AND($I10037=MID(kododd,1,2),$J10037=MID(kododd,3,3))</f>
      </c>
    </row>
    <row r="10038">
      <c r="A10038" s="95">
        <v>55025</v>
      </c>
      <c r="B10038" s="93" t="s">
        <v>2940</v>
      </c>
      <c r="C10038" s="93" t="s">
        <v>1411</v>
      </c>
      <c r="D10038" s="95">
        <v>1444</v>
      </c>
      <c r="E10038" s="95">
        <v>1618</v>
      </c>
      <c r="F10038" s="95">
        <v>23773545</v>
      </c>
      <c r="G10038" s="95">
        <v>250</v>
      </c>
      <c r="H10038" s="93" t="s">
        <v>8976</v>
      </c>
      <c r="I10038" s="93" t="s">
        <v>23899</v>
      </c>
      <c r="J10038" s="93" t="s">
        <v>20927</v>
      </c>
      <c r="K10038" s="93" t="s">
        <v>1591</v>
      </c>
      <c r="L10038" s="14">
        <f>AND(vyberHrace&lt;&gt;"",ISNUMBER(SEARCH(vyberHrace,$B10038)))</f>
      </c>
      <c r="M10038" s="14">
        <f>AND($I10038=MID(kododd,1,2),$J10038=MID(kododd,3,3))</f>
      </c>
    </row>
    <row r="10039">
      <c r="A10039" s="95">
        <v>63385</v>
      </c>
      <c r="B10039" s="93" t="s">
        <v>29070</v>
      </c>
      <c r="C10039" s="93" t="s">
        <v>1412</v>
      </c>
      <c r="G10039" s="95">
        <v>250</v>
      </c>
      <c r="H10039" s="93" t="s">
        <v>8976</v>
      </c>
      <c r="I10039" s="93" t="s">
        <v>23899</v>
      </c>
      <c r="J10039" s="93" t="s">
        <v>20852</v>
      </c>
      <c r="K10039" s="93" t="s">
        <v>8994</v>
      </c>
      <c r="L10039" s="14">
        <f>AND(vyberHrace&lt;&gt;"",ISNUMBER(SEARCH(vyberHrace,$B10039)))</f>
      </c>
      <c r="M10039" s="14">
        <f>AND($I10039=MID(kododd,1,2),$J10039=MID(kododd,3,3))</f>
      </c>
    </row>
    <row r="10040">
      <c r="A10040" s="95">
        <v>28415</v>
      </c>
      <c r="B10040" s="93" t="s">
        <v>18135</v>
      </c>
      <c r="C10040" s="93" t="s">
        <v>1448</v>
      </c>
      <c r="G10040" s="95">
        <v>0</v>
      </c>
      <c r="H10040" s="93" t="s">
        <v>8976</v>
      </c>
      <c r="I10040" s="93" t="s">
        <v>23899</v>
      </c>
      <c r="J10040" s="93" t="s">
        <v>20852</v>
      </c>
      <c r="K10040" s="93" t="s">
        <v>8994</v>
      </c>
      <c r="L10040" s="14">
        <f>AND(vyberHrace&lt;&gt;"",ISNUMBER(SEARCH(vyberHrace,$B10040)))</f>
      </c>
      <c r="M10040" s="14">
        <f>AND($I10040=MID(kododd,1,2),$J10040=MID(kododd,3,3))</f>
      </c>
    </row>
    <row r="10041">
      <c r="A10041" s="95">
        <v>582</v>
      </c>
      <c r="B10041" s="93" t="s">
        <v>18146</v>
      </c>
      <c r="C10041" s="93" t="s">
        <v>1435</v>
      </c>
      <c r="D10041" s="95">
        <v>1927</v>
      </c>
      <c r="E10041" s="95">
        <v>1965</v>
      </c>
      <c r="F10041" s="95">
        <v>310417</v>
      </c>
      <c r="G10041" s="95">
        <v>250</v>
      </c>
      <c r="H10041" s="93" t="s">
        <v>8976</v>
      </c>
      <c r="I10041" s="93" t="s">
        <v>23899</v>
      </c>
      <c r="J10041" s="93" t="s">
        <v>20844</v>
      </c>
      <c r="K10041" s="93" t="s">
        <v>9952</v>
      </c>
      <c r="L10041" s="14">
        <f>AND(vyberHrace&lt;&gt;"",ISNUMBER(SEARCH(vyberHrace,$B10041)))</f>
      </c>
      <c r="M10041" s="14">
        <f>AND($I10041=MID(kododd,1,2),$J10041=MID(kododd,3,3))</f>
      </c>
    </row>
    <row r="10042">
      <c r="A10042" s="95">
        <v>54776</v>
      </c>
      <c r="B10042" s="93" t="s">
        <v>8609</v>
      </c>
      <c r="C10042" s="93" t="s">
        <v>1411</v>
      </c>
      <c r="G10042" s="95">
        <v>0</v>
      </c>
      <c r="H10042" s="93" t="s">
        <v>8976</v>
      </c>
      <c r="I10042" s="93" t="s">
        <v>23899</v>
      </c>
      <c r="J10042" s="93" t="s">
        <v>20852</v>
      </c>
      <c r="K10042" s="93" t="s">
        <v>8994</v>
      </c>
      <c r="L10042" s="14">
        <f>AND(vyberHrace&lt;&gt;"",ISNUMBER(SEARCH(vyberHrace,$B10042)))</f>
      </c>
      <c r="M10042" s="14">
        <f>AND($I10042=MID(kododd,1,2),$J10042=MID(kododd,3,3))</f>
      </c>
    </row>
    <row r="10043">
      <c r="A10043" s="95">
        <v>63973</v>
      </c>
      <c r="B10043" s="93" t="s">
        <v>8610</v>
      </c>
      <c r="C10043" s="93" t="s">
        <v>1450</v>
      </c>
      <c r="D10043" s="95">
        <v>80542</v>
      </c>
      <c r="E10043" s="95">
        <v>80542</v>
      </c>
      <c r="G10043" s="95">
        <v>0</v>
      </c>
      <c r="H10043" s="93" t="s">
        <v>8976</v>
      </c>
      <c r="I10043" s="93" t="s">
        <v>23899</v>
      </c>
      <c r="J10043" s="93" t="s">
        <v>20907</v>
      </c>
      <c r="K10043" s="93" t="s">
        <v>4887</v>
      </c>
      <c r="L10043" s="14">
        <f>AND(vyberHrace&lt;&gt;"",ISNUMBER(SEARCH(vyberHrace,$B10043)))</f>
      </c>
      <c r="M10043" s="14">
        <f>AND($I10043=MID(kododd,1,2),$J10043=MID(kododd,3,3))</f>
      </c>
    </row>
    <row r="10044">
      <c r="A10044" s="95">
        <v>40981</v>
      </c>
      <c r="B10044" s="93" t="s">
        <v>9369</v>
      </c>
      <c r="C10044" s="93" t="s">
        <v>1408</v>
      </c>
      <c r="G10044" s="95">
        <v>0</v>
      </c>
      <c r="H10044" s="93" t="s">
        <v>8976</v>
      </c>
      <c r="I10044" s="93" t="s">
        <v>23899</v>
      </c>
      <c r="J10044" s="93" t="s">
        <v>20852</v>
      </c>
      <c r="K10044" s="93" t="s">
        <v>8994</v>
      </c>
      <c r="L10044" s="14">
        <f>AND(vyberHrace&lt;&gt;"",ISNUMBER(SEARCH(vyberHrace,$B10044)))</f>
      </c>
      <c r="M10044" s="14">
        <f>AND($I10044=MID(kododd,1,2),$J10044=MID(kododd,3,3))</f>
      </c>
    </row>
    <row r="10045">
      <c r="A10045" s="95">
        <v>28416</v>
      </c>
      <c r="B10045" s="93" t="s">
        <v>14039</v>
      </c>
      <c r="C10045" s="93" t="s">
        <v>1475</v>
      </c>
      <c r="G10045" s="95">
        <v>0</v>
      </c>
      <c r="H10045" s="93" t="s">
        <v>8976</v>
      </c>
      <c r="I10045" s="93" t="s">
        <v>23899</v>
      </c>
      <c r="J10045" s="93" t="s">
        <v>20852</v>
      </c>
      <c r="K10045" s="93" t="s">
        <v>8994</v>
      </c>
      <c r="L10045" s="14">
        <f>AND(vyberHrace&lt;&gt;"",ISNUMBER(SEARCH(vyberHrace,$B10045)))</f>
      </c>
      <c r="M10045" s="14">
        <f>AND($I10045=MID(kododd,1,2),$J10045=MID(kododd,3,3))</f>
      </c>
    </row>
    <row r="10046">
      <c r="A10046" s="95">
        <v>49141</v>
      </c>
      <c r="B10046" s="93" t="s">
        <v>10450</v>
      </c>
      <c r="C10046" s="93" t="s">
        <v>1416</v>
      </c>
      <c r="D10046" s="95">
        <v>1654</v>
      </c>
      <c r="E10046" s="95">
        <v>1756</v>
      </c>
      <c r="F10046" s="95">
        <v>23730633</v>
      </c>
      <c r="G10046" s="95">
        <v>250</v>
      </c>
      <c r="H10046" s="93" t="s">
        <v>8976</v>
      </c>
      <c r="I10046" s="93" t="s">
        <v>23899</v>
      </c>
      <c r="J10046" s="93" t="s">
        <v>20894</v>
      </c>
      <c r="K10046" s="93" t="s">
        <v>5558</v>
      </c>
      <c r="L10046" s="14">
        <f>AND(vyberHrace&lt;&gt;"",ISNUMBER(SEARCH(vyberHrace,$B10046)))</f>
      </c>
      <c r="M10046" s="14">
        <f>AND($I10046=MID(kododd,1,2),$J10046=MID(kododd,3,3))</f>
      </c>
    </row>
    <row r="10047">
      <c r="A10047" s="95">
        <v>4441</v>
      </c>
      <c r="B10047" s="93" t="s">
        <v>21108</v>
      </c>
      <c r="C10047" s="93" t="s">
        <v>1476</v>
      </c>
      <c r="D10047" s="95">
        <v>1550</v>
      </c>
      <c r="E10047" s="95">
        <v>1731</v>
      </c>
      <c r="F10047" s="95">
        <v>332224</v>
      </c>
      <c r="G10047" s="95">
        <v>0</v>
      </c>
      <c r="H10047" s="93" t="s">
        <v>8976</v>
      </c>
      <c r="I10047" s="93" t="s">
        <v>23899</v>
      </c>
      <c r="J10047" s="93" t="s">
        <v>20894</v>
      </c>
      <c r="K10047" s="93" t="s">
        <v>5558</v>
      </c>
      <c r="L10047" s="14">
        <f>AND(vyberHrace&lt;&gt;"",ISNUMBER(SEARCH(vyberHrace,$B10047)))</f>
      </c>
      <c r="M10047" s="14">
        <f>AND($I10047=MID(kododd,1,2),$J10047=MID(kododd,3,3))</f>
      </c>
    </row>
    <row r="10048">
      <c r="A10048" s="95">
        <v>15140</v>
      </c>
      <c r="B10048" s="93" t="s">
        <v>21108</v>
      </c>
      <c r="C10048" s="93" t="s">
        <v>1453</v>
      </c>
      <c r="D10048" s="95">
        <v>1735</v>
      </c>
      <c r="E10048" s="95">
        <v>1858</v>
      </c>
      <c r="F10048" s="95">
        <v>353094</v>
      </c>
      <c r="G10048" s="95">
        <v>0</v>
      </c>
      <c r="H10048" s="93" t="s">
        <v>8976</v>
      </c>
      <c r="I10048" s="93" t="s">
        <v>23899</v>
      </c>
      <c r="J10048" s="93" t="s">
        <v>20849</v>
      </c>
      <c r="K10048" s="93" t="s">
        <v>1593</v>
      </c>
      <c r="L10048" s="14">
        <f>AND(vyberHrace&lt;&gt;"",ISNUMBER(SEARCH(vyberHrace,$B10048)))</f>
      </c>
      <c r="M10048" s="14">
        <f>AND($I10048=MID(kododd,1,2),$J10048=MID(kododd,3,3))</f>
      </c>
    </row>
    <row r="10049">
      <c r="A10049" s="95">
        <v>53322</v>
      </c>
      <c r="B10049" s="93" t="s">
        <v>8625</v>
      </c>
      <c r="C10049" s="93" t="s">
        <v>1412</v>
      </c>
      <c r="G10049" s="95">
        <v>0</v>
      </c>
      <c r="H10049" s="93" t="s">
        <v>8976</v>
      </c>
      <c r="I10049" s="93" t="s">
        <v>23899</v>
      </c>
      <c r="J10049" s="93" t="s">
        <v>20852</v>
      </c>
      <c r="K10049" s="93" t="s">
        <v>8994</v>
      </c>
      <c r="L10049" s="14">
        <f>AND(vyberHrace&lt;&gt;"",ISNUMBER(SEARCH(vyberHrace,$B10049)))</f>
      </c>
      <c r="M10049" s="14">
        <f>AND($I10049=MID(kododd,1,2),$J10049=MID(kododd,3,3))</f>
      </c>
    </row>
    <row r="10050">
      <c r="A10050" s="95">
        <v>61198</v>
      </c>
      <c r="B10050" s="93" t="s">
        <v>27441</v>
      </c>
      <c r="C10050" s="93" t="s">
        <v>1422</v>
      </c>
      <c r="G10050" s="95">
        <v>250</v>
      </c>
      <c r="H10050" s="93" t="s">
        <v>8976</v>
      </c>
      <c r="I10050" s="93" t="s">
        <v>23899</v>
      </c>
      <c r="J10050" s="93" t="s">
        <v>20852</v>
      </c>
      <c r="K10050" s="93" t="s">
        <v>8994</v>
      </c>
      <c r="L10050" s="14">
        <f>AND(vyberHrace&lt;&gt;"",ISNUMBER(SEARCH(vyberHrace,$B10050)))</f>
      </c>
      <c r="M10050" s="14">
        <f>AND($I10050=MID(kododd,1,2),$J10050=MID(kododd,3,3))</f>
      </c>
    </row>
    <row r="10051">
      <c r="A10051" s="95">
        <v>32238</v>
      </c>
      <c r="B10051" s="93" t="s">
        <v>8644</v>
      </c>
      <c r="C10051" s="93" t="s">
        <v>1454</v>
      </c>
      <c r="G10051" s="95">
        <v>0</v>
      </c>
      <c r="H10051" s="93" t="s">
        <v>8976</v>
      </c>
      <c r="I10051" s="93" t="s">
        <v>23899</v>
      </c>
      <c r="J10051" s="93" t="s">
        <v>20852</v>
      </c>
      <c r="K10051" s="93" t="s">
        <v>8994</v>
      </c>
      <c r="L10051" s="14">
        <f>AND(vyberHrace&lt;&gt;"",ISNUMBER(SEARCH(vyberHrace,$B10051)))</f>
      </c>
      <c r="M10051" s="14">
        <f>AND($I10051=MID(kododd,1,2),$J10051=MID(kododd,3,3))</f>
      </c>
    </row>
    <row r="10052">
      <c r="A10052" s="95">
        <v>43730</v>
      </c>
      <c r="B10052" s="93" t="s">
        <v>6397</v>
      </c>
      <c r="C10052" s="93" t="s">
        <v>1471</v>
      </c>
      <c r="F10052" s="95">
        <v>394556</v>
      </c>
      <c r="G10052" s="95">
        <v>0</v>
      </c>
      <c r="H10052" s="93" t="s">
        <v>8976</v>
      </c>
      <c r="I10052" s="93" t="s">
        <v>23899</v>
      </c>
      <c r="J10052" s="93" t="s">
        <v>20849</v>
      </c>
      <c r="K10052" s="93" t="s">
        <v>1593</v>
      </c>
      <c r="L10052" s="14">
        <f>AND(vyberHrace&lt;&gt;"",ISNUMBER(SEARCH(vyberHrace,$B10052)))</f>
      </c>
      <c r="M10052" s="14">
        <f>AND($I10052=MID(kododd,1,2),$J10052=MID(kododd,3,3))</f>
      </c>
    </row>
    <row r="10053">
      <c r="A10053" s="95">
        <v>60715</v>
      </c>
      <c r="B10053" s="93" t="s">
        <v>27127</v>
      </c>
      <c r="C10053" s="93" t="s">
        <v>1411</v>
      </c>
      <c r="F10053" s="95">
        <v>23797673</v>
      </c>
      <c r="G10053" s="95">
        <v>250</v>
      </c>
      <c r="H10053" s="93" t="s">
        <v>8976</v>
      </c>
      <c r="I10053" s="93" t="s">
        <v>23899</v>
      </c>
      <c r="J10053" s="93" t="s">
        <v>20993</v>
      </c>
      <c r="K10053" s="93" t="s">
        <v>2219</v>
      </c>
      <c r="L10053" s="14">
        <f>AND(vyberHrace&lt;&gt;"",ISNUMBER(SEARCH(vyberHrace,$B10053)))</f>
      </c>
      <c r="M10053" s="14">
        <f>AND($I10053=MID(kododd,1,2),$J10053=MID(kododd,3,3))</f>
      </c>
    </row>
    <row r="10054">
      <c r="A10054" s="95">
        <v>50988</v>
      </c>
      <c r="B10054" s="93" t="s">
        <v>6403</v>
      </c>
      <c r="C10054" s="93" t="s">
        <v>1402</v>
      </c>
      <c r="G10054" s="95">
        <v>0</v>
      </c>
      <c r="H10054" s="93" t="s">
        <v>8976</v>
      </c>
      <c r="I10054" s="93" t="s">
        <v>23899</v>
      </c>
      <c r="J10054" s="93" t="s">
        <v>20914</v>
      </c>
      <c r="K10054" s="93" t="s">
        <v>172</v>
      </c>
      <c r="L10054" s="14">
        <f>AND(vyberHrace&lt;&gt;"",ISNUMBER(SEARCH(vyberHrace,$B10054)))</f>
      </c>
      <c r="M10054" s="14">
        <f>AND($I10054=MID(kododd,1,2),$J10054=MID(kododd,3,3))</f>
      </c>
    </row>
    <row r="10055">
      <c r="A10055" s="95">
        <v>29142</v>
      </c>
      <c r="B10055" s="93" t="s">
        <v>6408</v>
      </c>
      <c r="C10055" s="93" t="s">
        <v>1467</v>
      </c>
      <c r="D10055" s="95">
        <v>1357</v>
      </c>
      <c r="E10055" s="95">
        <v>1543</v>
      </c>
      <c r="F10055" s="95">
        <v>352624</v>
      </c>
      <c r="G10055" s="95">
        <v>0</v>
      </c>
      <c r="H10055" s="93" t="s">
        <v>8976</v>
      </c>
      <c r="I10055" s="93" t="s">
        <v>23899</v>
      </c>
      <c r="J10055" s="93" t="s">
        <v>20891</v>
      </c>
      <c r="K10055" s="93" t="s">
        <v>2017</v>
      </c>
      <c r="L10055" s="14">
        <f>AND(vyberHrace&lt;&gt;"",ISNUMBER(SEARCH(vyberHrace,$B10055)))</f>
      </c>
      <c r="M10055" s="14">
        <f>AND($I10055=MID(kododd,1,2),$J10055=MID(kododd,3,3))</f>
      </c>
    </row>
    <row r="10056">
      <c r="A10056" s="95">
        <v>59785</v>
      </c>
      <c r="B10056" s="93" t="s">
        <v>6408</v>
      </c>
      <c r="C10056" s="93" t="s">
        <v>1442</v>
      </c>
      <c r="F10056" s="95">
        <v>23781920</v>
      </c>
      <c r="G10056" s="95">
        <v>250</v>
      </c>
      <c r="H10056" s="93" t="s">
        <v>8976</v>
      </c>
      <c r="I10056" s="93" t="s">
        <v>23899</v>
      </c>
      <c r="J10056" s="93" t="s">
        <v>20964</v>
      </c>
      <c r="K10056" s="93" t="s">
        <v>5165</v>
      </c>
      <c r="L10056" s="14">
        <f>AND(vyberHrace&lt;&gt;"",ISNUMBER(SEARCH(vyberHrace,$B10056)))</f>
      </c>
      <c r="M10056" s="14">
        <f>AND($I10056=MID(kododd,1,2),$J10056=MID(kododd,3,3))</f>
      </c>
    </row>
    <row r="10057">
      <c r="A10057" s="95">
        <v>45827</v>
      </c>
      <c r="B10057" s="93" t="s">
        <v>21117</v>
      </c>
      <c r="C10057" s="93" t="s">
        <v>1410</v>
      </c>
      <c r="G10057" s="95">
        <v>0</v>
      </c>
      <c r="H10057" s="93" t="s">
        <v>8976</v>
      </c>
      <c r="I10057" s="93" t="s">
        <v>23899</v>
      </c>
      <c r="J10057" s="93" t="s">
        <v>20855</v>
      </c>
      <c r="K10057" s="93" t="s">
        <v>6774</v>
      </c>
      <c r="L10057" s="14">
        <f>AND(vyberHrace&lt;&gt;"",ISNUMBER(SEARCH(vyberHrace,$B10057)))</f>
      </c>
      <c r="M10057" s="14">
        <f>AND($I10057=MID(kododd,1,2),$J10057=MID(kododd,3,3))</f>
      </c>
    </row>
    <row r="10058">
      <c r="A10058" s="95">
        <v>2671</v>
      </c>
      <c r="B10058" s="93" t="s">
        <v>8669</v>
      </c>
      <c r="C10058" s="93" t="s">
        <v>1432</v>
      </c>
      <c r="D10058" s="95">
        <v>1716</v>
      </c>
      <c r="E10058" s="95">
        <v>1864</v>
      </c>
      <c r="F10058" s="95">
        <v>324272</v>
      </c>
      <c r="G10058" s="95">
        <v>250</v>
      </c>
      <c r="H10058" s="93" t="s">
        <v>8976</v>
      </c>
      <c r="I10058" s="93" t="s">
        <v>23899</v>
      </c>
      <c r="J10058" s="93" t="s">
        <v>20843</v>
      </c>
      <c r="K10058" s="93" t="s">
        <v>5594</v>
      </c>
      <c r="L10058" s="14">
        <f>AND(vyberHrace&lt;&gt;"",ISNUMBER(SEARCH(vyberHrace,$B10058)))</f>
      </c>
      <c r="M10058" s="14">
        <f>AND($I10058=MID(kododd,1,2),$J10058=MID(kododd,3,3))</f>
      </c>
    </row>
    <row r="10059">
      <c r="A10059" s="95">
        <v>58531</v>
      </c>
      <c r="B10059" s="93" t="s">
        <v>25029</v>
      </c>
      <c r="C10059" s="93" t="s">
        <v>1436</v>
      </c>
      <c r="F10059" s="95">
        <v>23775858</v>
      </c>
      <c r="G10059" s="95">
        <v>0</v>
      </c>
      <c r="H10059" s="93" t="s">
        <v>8976</v>
      </c>
      <c r="I10059" s="93" t="s">
        <v>23899</v>
      </c>
      <c r="J10059" s="93" t="s">
        <v>20927</v>
      </c>
      <c r="K10059" s="93" t="s">
        <v>1591</v>
      </c>
      <c r="L10059" s="14">
        <f>AND(vyberHrace&lt;&gt;"",ISNUMBER(SEARCH(vyberHrace,$B10059)))</f>
      </c>
      <c r="M10059" s="14">
        <f>AND($I10059=MID(kododd,1,2),$J10059=MID(kododd,3,3))</f>
      </c>
    </row>
    <row r="10060">
      <c r="A10060" s="95">
        <v>1624</v>
      </c>
      <c r="B10060" s="93" t="s">
        <v>8687</v>
      </c>
      <c r="C10060" s="93" t="s">
        <v>1428</v>
      </c>
      <c r="D10060" s="95">
        <v>1938</v>
      </c>
      <c r="E10060" s="95">
        <v>1965</v>
      </c>
      <c r="F10060" s="95">
        <v>321540</v>
      </c>
      <c r="G10060" s="95">
        <v>250</v>
      </c>
      <c r="H10060" s="93" t="s">
        <v>8976</v>
      </c>
      <c r="I10060" s="93" t="s">
        <v>23899</v>
      </c>
      <c r="J10060" s="93" t="s">
        <v>20927</v>
      </c>
      <c r="K10060" s="93" t="s">
        <v>1591</v>
      </c>
      <c r="L10060" s="14">
        <f>AND(vyberHrace&lt;&gt;"",ISNUMBER(SEARCH(vyberHrace,$B10060)))</f>
      </c>
      <c r="M10060" s="14">
        <f>AND($I10060=MID(kododd,1,2),$J10060=MID(kododd,3,3))</f>
      </c>
    </row>
    <row r="10061">
      <c r="A10061" s="95">
        <v>57666</v>
      </c>
      <c r="B10061" s="93" t="s">
        <v>24237</v>
      </c>
      <c r="C10061" s="93" t="s">
        <v>1402</v>
      </c>
      <c r="D10061" s="95">
        <v>1588</v>
      </c>
      <c r="E10061" s="95">
        <v>1677</v>
      </c>
      <c r="F10061" s="95">
        <v>23769840</v>
      </c>
      <c r="G10061" s="95">
        <v>250</v>
      </c>
      <c r="H10061" s="93" t="s">
        <v>8976</v>
      </c>
      <c r="I10061" s="93" t="s">
        <v>23899</v>
      </c>
      <c r="J10061" s="93" t="s">
        <v>20852</v>
      </c>
      <c r="K10061" s="93" t="s">
        <v>8994</v>
      </c>
      <c r="L10061" s="14">
        <f>AND(vyberHrace&lt;&gt;"",ISNUMBER(SEARCH(vyberHrace,$B10061)))</f>
      </c>
      <c r="M10061" s="14">
        <f>AND($I10061=MID(kododd,1,2),$J10061=MID(kododd,3,3))</f>
      </c>
    </row>
    <row r="10062">
      <c r="A10062" s="95">
        <v>60822</v>
      </c>
      <c r="B10062" s="93" t="s">
        <v>27212</v>
      </c>
      <c r="C10062" s="93" t="s">
        <v>1412</v>
      </c>
      <c r="D10062" s="95">
        <v>1179</v>
      </c>
      <c r="E10062" s="95">
        <v>1717</v>
      </c>
      <c r="F10062" s="95">
        <v>23796340</v>
      </c>
      <c r="G10062" s="95">
        <v>250</v>
      </c>
      <c r="H10062" s="93" t="s">
        <v>8976</v>
      </c>
      <c r="I10062" s="93" t="s">
        <v>23899</v>
      </c>
      <c r="J10062" s="93" t="s">
        <v>20844</v>
      </c>
      <c r="K10062" s="93" t="s">
        <v>9952</v>
      </c>
      <c r="L10062" s="14">
        <f>AND(vyberHrace&lt;&gt;"",ISNUMBER(SEARCH(vyberHrace,$B10062)))</f>
      </c>
      <c r="M10062" s="14">
        <f>AND($I10062=MID(kododd,1,2),$J10062=MID(kododd,3,3))</f>
      </c>
    </row>
    <row r="10063">
      <c r="A10063" s="95">
        <v>59167</v>
      </c>
      <c r="B10063" s="93" t="s">
        <v>25600</v>
      </c>
      <c r="C10063" s="93" t="s">
        <v>1406</v>
      </c>
      <c r="G10063" s="95">
        <v>0</v>
      </c>
      <c r="H10063" s="93" t="s">
        <v>8976</v>
      </c>
      <c r="I10063" s="93" t="s">
        <v>23899</v>
      </c>
      <c r="J10063" s="93" t="s">
        <v>20922</v>
      </c>
      <c r="K10063" s="93" t="s">
        <v>11232</v>
      </c>
      <c r="L10063" s="14">
        <f>AND(vyberHrace&lt;&gt;"",ISNUMBER(SEARCH(vyberHrace,$B10063)))</f>
      </c>
      <c r="M10063" s="14">
        <f>AND($I10063=MID(kododd,1,2),$J10063=MID(kododd,3,3))</f>
      </c>
    </row>
    <row r="10064">
      <c r="A10064" s="95">
        <v>51764</v>
      </c>
      <c r="B10064" s="93" t="s">
        <v>1534</v>
      </c>
      <c r="C10064" s="93" t="s">
        <v>1406</v>
      </c>
      <c r="G10064" s="95">
        <v>0</v>
      </c>
      <c r="H10064" s="93" t="s">
        <v>8976</v>
      </c>
      <c r="I10064" s="93" t="s">
        <v>23899</v>
      </c>
      <c r="J10064" s="93" t="s">
        <v>20852</v>
      </c>
      <c r="K10064" s="93" t="s">
        <v>8994</v>
      </c>
      <c r="L10064" s="14">
        <f>AND(vyberHrace&lt;&gt;"",ISNUMBER(SEARCH(vyberHrace,$B10064)))</f>
      </c>
      <c r="M10064" s="14">
        <f>AND($I10064=MID(kododd,1,2),$J10064=MID(kododd,3,3))</f>
      </c>
    </row>
    <row r="10065">
      <c r="A10065" s="95">
        <v>11158</v>
      </c>
      <c r="B10065" s="93" t="s">
        <v>13242</v>
      </c>
      <c r="C10065" s="93" t="s">
        <v>1436</v>
      </c>
      <c r="D10065" s="95">
        <v>1098</v>
      </c>
      <c r="G10065" s="95">
        <v>0</v>
      </c>
      <c r="H10065" s="93" t="s">
        <v>8976</v>
      </c>
      <c r="I10065" s="93" t="s">
        <v>23899</v>
      </c>
      <c r="J10065" s="93" t="s">
        <v>20852</v>
      </c>
      <c r="K10065" s="93" t="s">
        <v>8994</v>
      </c>
      <c r="L10065" s="14">
        <f>AND(vyberHrace&lt;&gt;"",ISNUMBER(SEARCH(vyberHrace,$B10065)))</f>
      </c>
      <c r="M10065" s="14">
        <f>AND($I10065=MID(kododd,1,2),$J10065=MID(kododd,3,3))</f>
      </c>
    </row>
    <row r="10066">
      <c r="A10066" s="95">
        <v>56311</v>
      </c>
      <c r="B10066" s="93" t="s">
        <v>22192</v>
      </c>
      <c r="C10066" s="93" t="s">
        <v>1412</v>
      </c>
      <c r="G10066" s="95">
        <v>250</v>
      </c>
      <c r="H10066" s="93" t="s">
        <v>8976</v>
      </c>
      <c r="I10066" s="93" t="s">
        <v>23899</v>
      </c>
      <c r="J10066" s="93" t="s">
        <v>20844</v>
      </c>
      <c r="K10066" s="93" t="s">
        <v>9952</v>
      </c>
      <c r="L10066" s="14">
        <f>AND(vyberHrace&lt;&gt;"",ISNUMBER(SEARCH(vyberHrace,$B10066)))</f>
      </c>
      <c r="M10066" s="14">
        <f>AND($I10066=MID(kododd,1,2),$J10066=MID(kododd,3,3))</f>
      </c>
    </row>
    <row r="10067">
      <c r="A10067" s="95">
        <v>46245</v>
      </c>
      <c r="B10067" s="93" t="s">
        <v>15549</v>
      </c>
      <c r="C10067" s="93" t="s">
        <v>3255</v>
      </c>
      <c r="G10067" s="95">
        <v>0</v>
      </c>
      <c r="H10067" s="93" t="s">
        <v>8976</v>
      </c>
      <c r="I10067" s="93" t="s">
        <v>23899</v>
      </c>
      <c r="J10067" s="93" t="s">
        <v>20844</v>
      </c>
      <c r="K10067" s="93" t="s">
        <v>9952</v>
      </c>
      <c r="L10067" s="14">
        <f>AND(vyberHrace&lt;&gt;"",ISNUMBER(SEARCH(vyberHrace,$B10067)))</f>
      </c>
      <c r="M10067" s="14">
        <f>AND($I10067=MID(kododd,1,2),$J10067=MID(kododd,3,3))</f>
      </c>
    </row>
    <row r="10068">
      <c r="A10068" s="95">
        <v>43668</v>
      </c>
      <c r="B10068" s="93" t="s">
        <v>15550</v>
      </c>
      <c r="C10068" s="93" t="s">
        <v>1400</v>
      </c>
      <c r="D10068" s="95">
        <v>1044</v>
      </c>
      <c r="F10068" s="95">
        <v>394467</v>
      </c>
      <c r="G10068" s="95">
        <v>0</v>
      </c>
      <c r="H10068" s="93" t="s">
        <v>8976</v>
      </c>
      <c r="I10068" s="93" t="s">
        <v>23899</v>
      </c>
      <c r="J10068" s="93" t="s">
        <v>20844</v>
      </c>
      <c r="K10068" s="93" t="s">
        <v>9952</v>
      </c>
      <c r="L10068" s="14">
        <f>AND(vyberHrace&lt;&gt;"",ISNUMBER(SEARCH(vyberHrace,$B10068)))</f>
      </c>
      <c r="M10068" s="14">
        <f>AND($I10068=MID(kododd,1,2),$J10068=MID(kododd,3,3))</f>
      </c>
    </row>
    <row r="10069">
      <c r="A10069" s="95">
        <v>49631</v>
      </c>
      <c r="B10069" s="93" t="s">
        <v>15462</v>
      </c>
      <c r="C10069" s="93" t="s">
        <v>1436</v>
      </c>
      <c r="F10069" s="95">
        <v>23730269</v>
      </c>
      <c r="G10069" s="95">
        <v>250</v>
      </c>
      <c r="H10069" s="93" t="s">
        <v>8976</v>
      </c>
      <c r="I10069" s="93" t="s">
        <v>23899</v>
      </c>
      <c r="J10069" s="93" t="s">
        <v>20958</v>
      </c>
      <c r="K10069" s="93" t="s">
        <v>11252</v>
      </c>
      <c r="L10069" s="14">
        <f>AND(vyberHrace&lt;&gt;"",ISNUMBER(SEARCH(vyberHrace,$B10069)))</f>
      </c>
      <c r="M10069" s="14">
        <f>AND($I10069=MID(kododd,1,2),$J10069=MID(kododd,3,3))</f>
      </c>
    </row>
    <row r="10070">
      <c r="A10070" s="95">
        <v>13523</v>
      </c>
      <c r="B10070" s="93" t="s">
        <v>7389</v>
      </c>
      <c r="C10070" s="93" t="s">
        <v>1457</v>
      </c>
      <c r="D10070" s="95">
        <v>1735</v>
      </c>
      <c r="G10070" s="95">
        <v>0</v>
      </c>
      <c r="H10070" s="93" t="s">
        <v>8976</v>
      </c>
      <c r="I10070" s="93" t="s">
        <v>23899</v>
      </c>
      <c r="J10070" s="93" t="s">
        <v>20852</v>
      </c>
      <c r="K10070" s="93" t="s">
        <v>8994</v>
      </c>
      <c r="L10070" s="14">
        <f>AND(vyberHrace&lt;&gt;"",ISNUMBER(SEARCH(vyberHrace,$B10070)))</f>
      </c>
      <c r="M10070" s="14">
        <f>AND($I10070=MID(kododd,1,2),$J10070=MID(kododd,3,3))</f>
      </c>
    </row>
    <row r="10071">
      <c r="A10071" s="95">
        <v>10824</v>
      </c>
      <c r="B10071" s="93" t="s">
        <v>7283</v>
      </c>
      <c r="C10071" s="93" t="s">
        <v>1427</v>
      </c>
      <c r="D10071" s="95">
        <v>1659</v>
      </c>
      <c r="E10071" s="95">
        <v>1803</v>
      </c>
      <c r="F10071" s="95">
        <v>374423</v>
      </c>
      <c r="G10071" s="95">
        <v>250</v>
      </c>
      <c r="H10071" s="93" t="s">
        <v>8976</v>
      </c>
      <c r="I10071" s="93" t="s">
        <v>23899</v>
      </c>
      <c r="J10071" s="93" t="s">
        <v>20914</v>
      </c>
      <c r="K10071" s="93" t="s">
        <v>172</v>
      </c>
      <c r="L10071" s="14">
        <f>AND(vyberHrace&lt;&gt;"",ISNUMBER(SEARCH(vyberHrace,$B10071)))</f>
      </c>
      <c r="M10071" s="14">
        <f>AND($I10071=MID(kododd,1,2),$J10071=MID(kododd,3,3))</f>
      </c>
    </row>
    <row r="10072">
      <c r="A10072" s="95">
        <v>18481</v>
      </c>
      <c r="B10072" s="93" t="s">
        <v>7295</v>
      </c>
      <c r="C10072" s="93" t="s">
        <v>1431</v>
      </c>
      <c r="G10072" s="95">
        <v>0</v>
      </c>
      <c r="H10072" s="93" t="s">
        <v>8976</v>
      </c>
      <c r="I10072" s="93" t="s">
        <v>23899</v>
      </c>
      <c r="J10072" s="93" t="s">
        <v>20852</v>
      </c>
      <c r="K10072" s="93" t="s">
        <v>8994</v>
      </c>
      <c r="L10072" s="14">
        <f>AND(vyberHrace&lt;&gt;"",ISNUMBER(SEARCH(vyberHrace,$B10072)))</f>
      </c>
      <c r="M10072" s="14">
        <f>AND($I10072=MID(kododd,1,2),$J10072=MID(kododd,3,3))</f>
      </c>
    </row>
    <row r="10073">
      <c r="A10073" s="95">
        <v>894</v>
      </c>
      <c r="B10073" s="93" t="s">
        <v>17986</v>
      </c>
      <c r="C10073" s="93" t="s">
        <v>1440</v>
      </c>
      <c r="D10073" s="95">
        <v>1815</v>
      </c>
      <c r="E10073" s="95">
        <v>1885</v>
      </c>
      <c r="F10073" s="95">
        <v>312150</v>
      </c>
      <c r="G10073" s="95">
        <v>250</v>
      </c>
      <c r="H10073" s="93" t="s">
        <v>8976</v>
      </c>
      <c r="I10073" s="93" t="s">
        <v>23899</v>
      </c>
      <c r="J10073" s="93" t="s">
        <v>20843</v>
      </c>
      <c r="K10073" s="93" t="s">
        <v>5594</v>
      </c>
      <c r="L10073" s="14">
        <f>AND(vyberHrace&lt;&gt;"",ISNUMBER(SEARCH(vyberHrace,$B10073)))</f>
      </c>
      <c r="M10073" s="14">
        <f>AND($I10073=MID(kododd,1,2),$J10073=MID(kododd,3,3))</f>
      </c>
    </row>
    <row r="10074">
      <c r="A10074" s="95">
        <v>32818</v>
      </c>
      <c r="B10074" s="93" t="s">
        <v>17987</v>
      </c>
      <c r="C10074" s="93" t="s">
        <v>1454</v>
      </c>
      <c r="D10074" s="95">
        <v>1985</v>
      </c>
      <c r="E10074" s="95">
        <v>2007</v>
      </c>
      <c r="F10074" s="95">
        <v>330043</v>
      </c>
      <c r="G10074" s="95">
        <v>250</v>
      </c>
      <c r="H10074" s="93" t="s">
        <v>8976</v>
      </c>
      <c r="I10074" s="93" t="s">
        <v>23899</v>
      </c>
      <c r="J10074" s="93" t="s">
        <v>20843</v>
      </c>
      <c r="K10074" s="93" t="s">
        <v>5594</v>
      </c>
      <c r="L10074" s="14">
        <f>AND(vyberHrace&lt;&gt;"",ISNUMBER(SEARCH(vyberHrace,$B10074)))</f>
      </c>
      <c r="M10074" s="14">
        <f>AND($I10074=MID(kododd,1,2),$J10074=MID(kododd,3,3))</f>
      </c>
    </row>
    <row r="10075">
      <c r="A10075" s="95">
        <v>8511</v>
      </c>
      <c r="B10075" s="93" t="s">
        <v>17989</v>
      </c>
      <c r="C10075" s="93" t="s">
        <v>1456</v>
      </c>
      <c r="D10075" s="95">
        <v>1387</v>
      </c>
      <c r="E10075" s="95">
        <v>1566</v>
      </c>
      <c r="F10075" s="95">
        <v>23724625</v>
      </c>
      <c r="G10075" s="95">
        <v>250</v>
      </c>
      <c r="H10075" s="93" t="s">
        <v>8976</v>
      </c>
      <c r="I10075" s="93" t="s">
        <v>23899</v>
      </c>
      <c r="J10075" s="93" t="s">
        <v>20855</v>
      </c>
      <c r="K10075" s="93" t="s">
        <v>6774</v>
      </c>
      <c r="L10075" s="14">
        <f>AND(vyberHrace&lt;&gt;"",ISNUMBER(SEARCH(vyberHrace,$B10075)))</f>
      </c>
      <c r="M10075" s="14">
        <f>AND($I10075=MID(kododd,1,2),$J10075=MID(kododd,3,3))</f>
      </c>
    </row>
    <row r="10076">
      <c r="A10076" s="95">
        <v>32232</v>
      </c>
      <c r="B10076" s="93" t="s">
        <v>17998</v>
      </c>
      <c r="C10076" s="93" t="s">
        <v>1421</v>
      </c>
      <c r="G10076" s="95">
        <v>0</v>
      </c>
      <c r="H10076" s="93" t="s">
        <v>8976</v>
      </c>
      <c r="I10076" s="93" t="s">
        <v>23899</v>
      </c>
      <c r="J10076" s="93" t="s">
        <v>20852</v>
      </c>
      <c r="K10076" s="93" t="s">
        <v>8994</v>
      </c>
      <c r="L10076" s="14">
        <f>AND(vyberHrace&lt;&gt;"",ISNUMBER(SEARCH(vyberHrace,$B10076)))</f>
      </c>
      <c r="M10076" s="14">
        <f>AND($I10076=MID(kododd,1,2),$J10076=MID(kododd,3,3))</f>
      </c>
    </row>
    <row r="10077">
      <c r="A10077" s="95">
        <v>11830</v>
      </c>
      <c r="B10077" s="93" t="s">
        <v>18009</v>
      </c>
      <c r="C10077" s="93" t="s">
        <v>1455</v>
      </c>
      <c r="D10077" s="95">
        <v>1542</v>
      </c>
      <c r="E10077" s="95">
        <v>1699</v>
      </c>
      <c r="F10077" s="95">
        <v>362590</v>
      </c>
      <c r="G10077" s="95">
        <v>250</v>
      </c>
      <c r="H10077" s="93" t="s">
        <v>8976</v>
      </c>
      <c r="I10077" s="93" t="s">
        <v>23899</v>
      </c>
      <c r="J10077" s="93" t="s">
        <v>20912</v>
      </c>
      <c r="K10077" s="93" t="s">
        <v>1497</v>
      </c>
      <c r="L10077" s="14">
        <f>AND(vyberHrace&lt;&gt;"",ISNUMBER(SEARCH(vyberHrace,$B10077)))</f>
      </c>
      <c r="M10077" s="14">
        <f>AND($I10077=MID(kododd,1,2),$J10077=MID(kododd,3,3))</f>
      </c>
    </row>
    <row r="10078">
      <c r="A10078" s="95">
        <v>41598</v>
      </c>
      <c r="B10078" s="93" t="s">
        <v>18009</v>
      </c>
      <c r="C10078" s="93" t="s">
        <v>1400</v>
      </c>
      <c r="D10078" s="95">
        <v>1252</v>
      </c>
      <c r="E10078" s="95">
        <v>1543</v>
      </c>
      <c r="F10078" s="95">
        <v>389676</v>
      </c>
      <c r="G10078" s="95">
        <v>250</v>
      </c>
      <c r="H10078" s="93" t="s">
        <v>8976</v>
      </c>
      <c r="I10078" s="93" t="s">
        <v>23899</v>
      </c>
      <c r="J10078" s="93" t="s">
        <v>20912</v>
      </c>
      <c r="K10078" s="93" t="s">
        <v>1497</v>
      </c>
      <c r="L10078" s="14">
        <f>AND(vyberHrace&lt;&gt;"",ISNUMBER(SEARCH(vyberHrace,$B10078)))</f>
      </c>
      <c r="M10078" s="14">
        <f>AND($I10078=MID(kododd,1,2),$J10078=MID(kododd,3,3))</f>
      </c>
    </row>
    <row r="10079">
      <c r="A10079" s="95">
        <v>47029</v>
      </c>
      <c r="B10079" s="93" t="s">
        <v>18010</v>
      </c>
      <c r="C10079" s="93" t="s">
        <v>1402</v>
      </c>
      <c r="F10079" s="95">
        <v>23728434</v>
      </c>
      <c r="G10079" s="95">
        <v>0</v>
      </c>
      <c r="H10079" s="93" t="s">
        <v>8976</v>
      </c>
      <c r="I10079" s="93" t="s">
        <v>23899</v>
      </c>
      <c r="J10079" s="93" t="s">
        <v>20912</v>
      </c>
      <c r="K10079" s="93" t="s">
        <v>1497</v>
      </c>
      <c r="L10079" s="14">
        <f>AND(vyberHrace&lt;&gt;"",ISNUMBER(SEARCH(vyberHrace,$B10079)))</f>
      </c>
      <c r="M10079" s="14">
        <f>AND($I10079=MID(kododd,1,2),$J10079=MID(kododd,3,3))</f>
      </c>
    </row>
    <row r="10080">
      <c r="A10080" s="95">
        <v>8257</v>
      </c>
      <c r="B10080" s="93" t="s">
        <v>26164</v>
      </c>
      <c r="C10080" s="93" t="s">
        <v>1453</v>
      </c>
      <c r="D10080" s="95">
        <v>1900</v>
      </c>
      <c r="F10080" s="95">
        <v>343161</v>
      </c>
      <c r="G10080" s="95">
        <v>250</v>
      </c>
      <c r="H10080" s="93" t="s">
        <v>8976</v>
      </c>
      <c r="I10080" s="93" t="s">
        <v>23899</v>
      </c>
      <c r="J10080" s="93" t="s">
        <v>20993</v>
      </c>
      <c r="K10080" s="93" t="s">
        <v>2219</v>
      </c>
      <c r="L10080" s="14">
        <f>AND(vyberHrace&lt;&gt;"",ISNUMBER(SEARCH(vyberHrace,$B10080)))</f>
      </c>
      <c r="M10080" s="14">
        <f>AND($I10080=MID(kododd,1,2),$J10080=MID(kododd,3,3))</f>
      </c>
    </row>
    <row r="10081">
      <c r="A10081" s="95">
        <v>35719</v>
      </c>
      <c r="B10081" s="93" t="s">
        <v>15717</v>
      </c>
      <c r="C10081" s="93" t="s">
        <v>1414</v>
      </c>
      <c r="G10081" s="95">
        <v>0</v>
      </c>
      <c r="H10081" s="93" t="s">
        <v>8976</v>
      </c>
      <c r="I10081" s="93" t="s">
        <v>23899</v>
      </c>
      <c r="J10081" s="93" t="s">
        <v>20914</v>
      </c>
      <c r="K10081" s="93" t="s">
        <v>172</v>
      </c>
      <c r="L10081" s="14">
        <f>AND(vyberHrace&lt;&gt;"",ISNUMBER(SEARCH(vyberHrace,$B10081)))</f>
      </c>
      <c r="M10081" s="14">
        <f>AND($I10081=MID(kododd,1,2),$J10081=MID(kododd,3,3))</f>
      </c>
    </row>
    <row r="10082">
      <c r="A10082" s="95">
        <v>44654</v>
      </c>
      <c r="B10082" s="93" t="s">
        <v>15721</v>
      </c>
      <c r="C10082" s="93" t="s">
        <v>1408</v>
      </c>
      <c r="D10082" s="95">
        <v>1216</v>
      </c>
      <c r="E10082" s="95">
        <v>1527</v>
      </c>
      <c r="F10082" s="95">
        <v>23703997</v>
      </c>
      <c r="G10082" s="95">
        <v>0</v>
      </c>
      <c r="H10082" s="93" t="s">
        <v>8976</v>
      </c>
      <c r="I10082" s="93" t="s">
        <v>23899</v>
      </c>
      <c r="J10082" s="93" t="s">
        <v>20849</v>
      </c>
      <c r="K10082" s="93" t="s">
        <v>1593</v>
      </c>
      <c r="L10082" s="14">
        <f>AND(vyberHrace&lt;&gt;"",ISNUMBER(SEARCH(vyberHrace,$B10082)))</f>
      </c>
      <c r="M10082" s="14">
        <f>AND($I10082=MID(kododd,1,2),$J10082=MID(kododd,3,3))</f>
      </c>
    </row>
    <row r="10083">
      <c r="A10083" s="95">
        <v>6760</v>
      </c>
      <c r="B10083" s="93" t="s">
        <v>15725</v>
      </c>
      <c r="C10083" s="93" t="s">
        <v>1413</v>
      </c>
      <c r="D10083" s="95">
        <v>1676</v>
      </c>
      <c r="E10083" s="95">
        <v>1821</v>
      </c>
      <c r="F10083" s="95">
        <v>324310</v>
      </c>
      <c r="G10083" s="95">
        <v>250</v>
      </c>
      <c r="H10083" s="93" t="s">
        <v>8976</v>
      </c>
      <c r="I10083" s="93" t="s">
        <v>23899</v>
      </c>
      <c r="J10083" s="93" t="s">
        <v>20905</v>
      </c>
      <c r="K10083" s="93" t="s">
        <v>371</v>
      </c>
      <c r="L10083" s="14">
        <f>AND(vyberHrace&lt;&gt;"",ISNUMBER(SEARCH(vyberHrace,$B10083)))</f>
      </c>
      <c r="M10083" s="14">
        <f>AND($I10083=MID(kododd,1,2),$J10083=MID(kododd,3,3))</f>
      </c>
    </row>
    <row r="10084">
      <c r="A10084" s="95">
        <v>35861</v>
      </c>
      <c r="B10084" s="93" t="s">
        <v>18088</v>
      </c>
      <c r="C10084" s="93" t="s">
        <v>1409</v>
      </c>
      <c r="D10084" s="95">
        <v>2101</v>
      </c>
      <c r="E10084" s="95">
        <v>2124</v>
      </c>
      <c r="F10084" s="95">
        <v>383970</v>
      </c>
      <c r="G10084" s="95">
        <v>250</v>
      </c>
      <c r="H10084" s="93" t="s">
        <v>8976</v>
      </c>
      <c r="I10084" s="93" t="s">
        <v>23899</v>
      </c>
      <c r="J10084" s="93" t="s">
        <v>20993</v>
      </c>
      <c r="K10084" s="93" t="s">
        <v>2219</v>
      </c>
      <c r="L10084" s="14">
        <f>AND(vyberHrace&lt;&gt;"",ISNUMBER(SEARCH(vyberHrace,$B10084)))</f>
      </c>
      <c r="M10084" s="14">
        <f>AND($I10084=MID(kododd,1,2),$J10084=MID(kododd,3,3))</f>
      </c>
    </row>
    <row r="10085">
      <c r="A10085" s="95">
        <v>32230</v>
      </c>
      <c r="B10085" s="93" t="s">
        <v>18089</v>
      </c>
      <c r="C10085" s="93" t="s">
        <v>1421</v>
      </c>
      <c r="G10085" s="95">
        <v>0</v>
      </c>
      <c r="H10085" s="93" t="s">
        <v>8976</v>
      </c>
      <c r="I10085" s="93" t="s">
        <v>23899</v>
      </c>
      <c r="J10085" s="93" t="s">
        <v>20852</v>
      </c>
      <c r="K10085" s="93" t="s">
        <v>8994</v>
      </c>
      <c r="L10085" s="14">
        <f>AND(vyberHrace&lt;&gt;"",ISNUMBER(SEARCH(vyberHrace,$B10085)))</f>
      </c>
      <c r="M10085" s="14">
        <f>AND($I10085=MID(kododd,1,2),$J10085=MID(kododd,3,3))</f>
      </c>
    </row>
    <row r="10086">
      <c r="A10086" s="95">
        <v>36408</v>
      </c>
      <c r="B10086" s="93" t="s">
        <v>18103</v>
      </c>
      <c r="C10086" s="93" t="s">
        <v>1409</v>
      </c>
      <c r="D10086" s="95">
        <v>1794</v>
      </c>
      <c r="E10086" s="95">
        <v>1875</v>
      </c>
      <c r="F10086" s="95">
        <v>362778</v>
      </c>
      <c r="G10086" s="95">
        <v>0</v>
      </c>
      <c r="H10086" s="93" t="s">
        <v>8976</v>
      </c>
      <c r="I10086" s="93" t="s">
        <v>23899</v>
      </c>
      <c r="J10086" s="93" t="s">
        <v>20852</v>
      </c>
      <c r="K10086" s="93" t="s">
        <v>8994</v>
      </c>
      <c r="L10086" s="14">
        <f>AND(vyberHrace&lt;&gt;"",ISNUMBER(SEARCH(vyberHrace,$B10086)))</f>
      </c>
      <c r="M10086" s="14">
        <f>AND($I10086=MID(kododd,1,2),$J10086=MID(kododd,3,3))</f>
      </c>
    </row>
    <row r="10087">
      <c r="A10087" s="95">
        <v>16846</v>
      </c>
      <c r="B10087" s="93" t="s">
        <v>18106</v>
      </c>
      <c r="C10087" s="93" t="s">
        <v>1417</v>
      </c>
      <c r="F10087" s="95">
        <v>369047</v>
      </c>
      <c r="G10087" s="95">
        <v>0</v>
      </c>
      <c r="H10087" s="93" t="s">
        <v>8976</v>
      </c>
      <c r="I10087" s="93" t="s">
        <v>23899</v>
      </c>
      <c r="J10087" s="93" t="s">
        <v>20852</v>
      </c>
      <c r="K10087" s="93" t="s">
        <v>8994</v>
      </c>
      <c r="L10087" s="14">
        <f>AND(vyberHrace&lt;&gt;"",ISNUMBER(SEARCH(vyberHrace,$B10087)))</f>
      </c>
      <c r="M10087" s="14">
        <f>AND($I10087=MID(kododd,1,2),$J10087=MID(kododd,3,3))</f>
      </c>
    </row>
    <row r="10088">
      <c r="A10088" s="95">
        <v>58774</v>
      </c>
      <c r="B10088" s="93" t="s">
        <v>25247</v>
      </c>
      <c r="C10088" s="93" t="s">
        <v>1486</v>
      </c>
      <c r="F10088" s="95">
        <v>23797940</v>
      </c>
      <c r="G10088" s="95">
        <v>0</v>
      </c>
      <c r="H10088" s="93" t="s">
        <v>8976</v>
      </c>
      <c r="I10088" s="93" t="s">
        <v>23899</v>
      </c>
      <c r="J10088" s="93" t="s">
        <v>20894</v>
      </c>
      <c r="K10088" s="93" t="s">
        <v>5558</v>
      </c>
      <c r="L10088" s="14">
        <f>AND(vyberHrace&lt;&gt;"",ISNUMBER(SEARCH(vyberHrace,$B10088)))</f>
      </c>
      <c r="M10088" s="14">
        <f>AND($I10088=MID(kododd,1,2),$J10088=MID(kododd,3,3))</f>
      </c>
    </row>
    <row r="10089">
      <c r="A10089" s="95">
        <v>18465</v>
      </c>
      <c r="B10089" s="93" t="s">
        <v>7562</v>
      </c>
      <c r="C10089" s="93" t="s">
        <v>1448</v>
      </c>
      <c r="G10089" s="95">
        <v>0</v>
      </c>
      <c r="H10089" s="93" t="s">
        <v>8976</v>
      </c>
      <c r="I10089" s="93" t="s">
        <v>23899</v>
      </c>
      <c r="J10089" s="93" t="s">
        <v>20852</v>
      </c>
      <c r="K10089" s="93" t="s">
        <v>8994</v>
      </c>
      <c r="L10089" s="14">
        <f>AND(vyberHrace&lt;&gt;"",ISNUMBER(SEARCH(vyberHrace,$B10089)))</f>
      </c>
      <c r="M10089" s="14">
        <f>AND($I10089=MID(kododd,1,2),$J10089=MID(kododd,3,3))</f>
      </c>
    </row>
    <row r="10090">
      <c r="A10090" s="95">
        <v>44320</v>
      </c>
      <c r="B10090" s="93" t="s">
        <v>7580</v>
      </c>
      <c r="C10090" s="93" t="s">
        <v>1413</v>
      </c>
      <c r="D10090" s="95">
        <v>1467</v>
      </c>
      <c r="E10090" s="95">
        <v>1663</v>
      </c>
      <c r="F10090" s="95">
        <v>394564</v>
      </c>
      <c r="G10090" s="95">
        <v>250</v>
      </c>
      <c r="H10090" s="93" t="s">
        <v>8976</v>
      </c>
      <c r="I10090" s="93" t="s">
        <v>23899</v>
      </c>
      <c r="J10090" s="93" t="s">
        <v>20849</v>
      </c>
      <c r="K10090" s="93" t="s">
        <v>1593</v>
      </c>
      <c r="L10090" s="14">
        <f>AND(vyberHrace&lt;&gt;"",ISNUMBER(SEARCH(vyberHrace,$B10090)))</f>
      </c>
      <c r="M10090" s="14">
        <f>AND($I10090=MID(kododd,1,2),$J10090=MID(kododd,3,3))</f>
      </c>
    </row>
    <row r="10091">
      <c r="A10091" s="95">
        <v>988</v>
      </c>
      <c r="B10091" s="93" t="s">
        <v>7582</v>
      </c>
      <c r="C10091" s="93" t="s">
        <v>1473</v>
      </c>
      <c r="D10091" s="95">
        <v>1978</v>
      </c>
      <c r="E10091" s="95">
        <v>1995</v>
      </c>
      <c r="F10091" s="95">
        <v>309559</v>
      </c>
      <c r="G10091" s="95">
        <v>0</v>
      </c>
      <c r="H10091" s="93" t="s">
        <v>8976</v>
      </c>
      <c r="I10091" s="93" t="s">
        <v>23899</v>
      </c>
      <c r="J10091" s="93" t="s">
        <v>20860</v>
      </c>
      <c r="K10091" s="93" t="s">
        <v>5552</v>
      </c>
      <c r="L10091" s="14">
        <f>AND(vyberHrace&lt;&gt;"",ISNUMBER(SEARCH(vyberHrace,$B10091)))</f>
      </c>
      <c r="M10091" s="14">
        <f>AND($I10091=MID(kododd,1,2),$J10091=MID(kododd,3,3))</f>
      </c>
    </row>
    <row r="10092">
      <c r="A10092" s="95">
        <v>36034</v>
      </c>
      <c r="B10092" s="93" t="s">
        <v>9805</v>
      </c>
      <c r="C10092" s="93" t="s">
        <v>1399</v>
      </c>
      <c r="D10092" s="95">
        <v>1631</v>
      </c>
      <c r="E10092" s="95">
        <v>1785</v>
      </c>
      <c r="F10092" s="95">
        <v>364630</v>
      </c>
      <c r="G10092" s="95">
        <v>0</v>
      </c>
      <c r="H10092" s="93" t="s">
        <v>8976</v>
      </c>
      <c r="I10092" s="93" t="s">
        <v>23899</v>
      </c>
      <c r="J10092" s="93" t="s">
        <v>20852</v>
      </c>
      <c r="K10092" s="93" t="s">
        <v>8994</v>
      </c>
      <c r="L10092" s="14">
        <f>AND(vyberHrace&lt;&gt;"",ISNUMBER(SEARCH(vyberHrace,$B10092)))</f>
      </c>
      <c r="M10092" s="14">
        <f>AND($I10092=MID(kododd,1,2),$J10092=MID(kododd,3,3))</f>
      </c>
    </row>
    <row r="10093">
      <c r="A10093" s="95">
        <v>63478</v>
      </c>
      <c r="B10093" s="93" t="s">
        <v>29071</v>
      </c>
      <c r="C10093" s="93" t="s">
        <v>1447</v>
      </c>
      <c r="G10093" s="95">
        <v>250</v>
      </c>
      <c r="H10093" s="93" t="s">
        <v>8976</v>
      </c>
      <c r="I10093" s="93" t="s">
        <v>23899</v>
      </c>
      <c r="J10093" s="93" t="s">
        <v>20993</v>
      </c>
      <c r="K10093" s="93" t="s">
        <v>2219</v>
      </c>
      <c r="L10093" s="14">
        <f>AND(vyberHrace&lt;&gt;"",ISNUMBER(SEARCH(vyberHrace,$B10093)))</f>
      </c>
      <c r="M10093" s="14">
        <f>AND($I10093=MID(kododd,1,2),$J10093=MID(kododd,3,3))</f>
      </c>
    </row>
    <row r="10094">
      <c r="A10094" s="95">
        <v>6774</v>
      </c>
      <c r="B10094" s="93" t="s">
        <v>11973</v>
      </c>
      <c r="C10094" s="93" t="s">
        <v>1429</v>
      </c>
      <c r="D10094" s="95">
        <v>1824</v>
      </c>
      <c r="E10094" s="95">
        <v>1844</v>
      </c>
      <c r="F10094" s="95">
        <v>355852</v>
      </c>
      <c r="G10094" s="95">
        <v>250</v>
      </c>
      <c r="H10094" s="93" t="s">
        <v>8976</v>
      </c>
      <c r="I10094" s="93" t="s">
        <v>23899</v>
      </c>
      <c r="J10094" s="93" t="s">
        <v>20894</v>
      </c>
      <c r="K10094" s="93" t="s">
        <v>5558</v>
      </c>
      <c r="L10094" s="14">
        <f>AND(vyberHrace&lt;&gt;"",ISNUMBER(SEARCH(vyberHrace,$B10094)))</f>
      </c>
      <c r="M10094" s="14">
        <f>AND($I10094=MID(kododd,1,2),$J10094=MID(kododd,3,3))</f>
      </c>
    </row>
    <row r="10095">
      <c r="A10095" s="95">
        <v>44588</v>
      </c>
      <c r="B10095" s="93" t="s">
        <v>11986</v>
      </c>
      <c r="C10095" s="93" t="s">
        <v>1410</v>
      </c>
      <c r="G10095" s="95">
        <v>0</v>
      </c>
      <c r="H10095" s="93" t="s">
        <v>8976</v>
      </c>
      <c r="I10095" s="93" t="s">
        <v>23899</v>
      </c>
      <c r="J10095" s="93" t="s">
        <v>20852</v>
      </c>
      <c r="K10095" s="93" t="s">
        <v>8994</v>
      </c>
      <c r="L10095" s="14">
        <f>AND(vyberHrace&lt;&gt;"",ISNUMBER(SEARCH(vyberHrace,$B10095)))</f>
      </c>
      <c r="M10095" s="14">
        <f>AND($I10095=MID(kododd,1,2),$J10095=MID(kododd,3,3))</f>
      </c>
    </row>
    <row r="10096">
      <c r="A10096" s="95">
        <v>56851</v>
      </c>
      <c r="B10096" s="93" t="s">
        <v>14102</v>
      </c>
      <c r="C10096" s="93" t="s">
        <v>1422</v>
      </c>
      <c r="F10096" s="95">
        <v>23787392</v>
      </c>
      <c r="G10096" s="95">
        <v>0</v>
      </c>
      <c r="H10096" s="93" t="s">
        <v>8976</v>
      </c>
      <c r="I10096" s="93" t="s">
        <v>23899</v>
      </c>
      <c r="J10096" s="93" t="s">
        <v>20852</v>
      </c>
      <c r="K10096" s="93" t="s">
        <v>8994</v>
      </c>
      <c r="L10096" s="14">
        <f>AND(vyberHrace&lt;&gt;"",ISNUMBER(SEARCH(vyberHrace,$B10096)))</f>
      </c>
      <c r="M10096" s="14">
        <f>AND($I10096=MID(kododd,1,2),$J10096=MID(kododd,3,3))</f>
      </c>
    </row>
    <row r="10097">
      <c r="A10097" s="95">
        <v>12663</v>
      </c>
      <c r="B10097" s="93" t="s">
        <v>12007</v>
      </c>
      <c r="C10097" s="93" t="s">
        <v>1435</v>
      </c>
      <c r="D10097" s="95">
        <v>1360</v>
      </c>
      <c r="F10097" s="95">
        <v>23702613</v>
      </c>
      <c r="G10097" s="95">
        <v>250</v>
      </c>
      <c r="H10097" s="93" t="s">
        <v>8976</v>
      </c>
      <c r="I10097" s="93" t="s">
        <v>23899</v>
      </c>
      <c r="J10097" s="93" t="s">
        <v>20855</v>
      </c>
      <c r="K10097" s="93" t="s">
        <v>6774</v>
      </c>
      <c r="L10097" s="14">
        <f>AND(vyberHrace&lt;&gt;"",ISNUMBER(SEARCH(vyberHrace,$B10097)))</f>
      </c>
      <c r="M10097" s="14">
        <f>AND($I10097=MID(kododd,1,2),$J10097=MID(kododd,3,3))</f>
      </c>
    </row>
    <row r="10098">
      <c r="A10098" s="95">
        <v>11170</v>
      </c>
      <c r="B10098" s="93" t="s">
        <v>12008</v>
      </c>
      <c r="C10098" s="93" t="s">
        <v>1464</v>
      </c>
      <c r="D10098" s="95">
        <v>1469</v>
      </c>
      <c r="G10098" s="95">
        <v>0</v>
      </c>
      <c r="H10098" s="93" t="s">
        <v>8976</v>
      </c>
      <c r="I10098" s="93" t="s">
        <v>23899</v>
      </c>
      <c r="J10098" s="93" t="s">
        <v>20852</v>
      </c>
      <c r="K10098" s="93" t="s">
        <v>8994</v>
      </c>
      <c r="L10098" s="14">
        <f>AND(vyberHrace&lt;&gt;"",ISNUMBER(SEARCH(vyberHrace,$B10098)))</f>
      </c>
      <c r="M10098" s="14">
        <f>AND($I10098=MID(kododd,1,2),$J10098=MID(kododd,3,3))</f>
      </c>
    </row>
    <row r="10099">
      <c r="A10099" s="95">
        <v>38627</v>
      </c>
      <c r="B10099" s="93" t="s">
        <v>12072</v>
      </c>
      <c r="C10099" s="93" t="s">
        <v>1408</v>
      </c>
      <c r="D10099" s="95">
        <v>1872</v>
      </c>
      <c r="E10099" s="95">
        <v>1970</v>
      </c>
      <c r="F10099" s="95">
        <v>389854</v>
      </c>
      <c r="G10099" s="95">
        <v>250</v>
      </c>
      <c r="H10099" s="93" t="s">
        <v>8976</v>
      </c>
      <c r="I10099" s="93" t="s">
        <v>23899</v>
      </c>
      <c r="J10099" s="93" t="s">
        <v>20927</v>
      </c>
      <c r="K10099" s="93" t="s">
        <v>1591</v>
      </c>
      <c r="L10099" s="14">
        <f>AND(vyberHrace&lt;&gt;"",ISNUMBER(SEARCH(vyberHrace,$B10099)))</f>
      </c>
      <c r="M10099" s="14">
        <f>AND($I10099=MID(kododd,1,2),$J10099=MID(kododd,3,3))</f>
      </c>
    </row>
    <row r="10100">
      <c r="A10100" s="95">
        <v>59910</v>
      </c>
      <c r="B10100" s="93" t="s">
        <v>26403</v>
      </c>
      <c r="C10100" s="93" t="s">
        <v>1465</v>
      </c>
      <c r="D10100" s="95">
        <v>1385</v>
      </c>
      <c r="E10100" s="95">
        <v>1680</v>
      </c>
      <c r="F10100" s="95">
        <v>23782030</v>
      </c>
      <c r="G10100" s="95">
        <v>250</v>
      </c>
      <c r="H10100" s="93" t="s">
        <v>8976</v>
      </c>
      <c r="I10100" s="93" t="s">
        <v>23899</v>
      </c>
      <c r="J10100" s="93" t="s">
        <v>20849</v>
      </c>
      <c r="K10100" s="93" t="s">
        <v>1593</v>
      </c>
      <c r="L10100" s="14">
        <f>AND(vyberHrace&lt;&gt;"",ISNUMBER(SEARCH(vyberHrace,$B10100)))</f>
      </c>
      <c r="M10100" s="14">
        <f>AND($I10100=MID(kododd,1,2),$J10100=MID(kododd,3,3))</f>
      </c>
    </row>
    <row r="10101">
      <c r="A10101" s="95">
        <v>42809</v>
      </c>
      <c r="B10101" s="93" t="s">
        <v>21126</v>
      </c>
      <c r="C10101" s="93" t="s">
        <v>1415</v>
      </c>
      <c r="D10101" s="95">
        <v>1603</v>
      </c>
      <c r="E10101" s="95">
        <v>1734</v>
      </c>
      <c r="F10101" s="95">
        <v>387266</v>
      </c>
      <c r="G10101" s="95">
        <v>250</v>
      </c>
      <c r="H10101" s="93" t="s">
        <v>8976</v>
      </c>
      <c r="I10101" s="93" t="s">
        <v>23899</v>
      </c>
      <c r="J10101" s="93" t="s">
        <v>20958</v>
      </c>
      <c r="K10101" s="93" t="s">
        <v>11252</v>
      </c>
      <c r="L10101" s="14">
        <f>AND(vyberHrace&lt;&gt;"",ISNUMBER(SEARCH(vyberHrace,$B10101)))</f>
      </c>
      <c r="M10101" s="14">
        <f>AND($I10101=MID(kododd,1,2),$J10101=MID(kododd,3,3))</f>
      </c>
    </row>
    <row r="10102">
      <c r="A10102" s="95">
        <v>58309</v>
      </c>
      <c r="B10102" s="93" t="s">
        <v>21126</v>
      </c>
      <c r="C10102" s="93" t="s">
        <v>1416</v>
      </c>
      <c r="F10102" s="95">
        <v>23774568</v>
      </c>
      <c r="G10102" s="95">
        <v>250</v>
      </c>
      <c r="H10102" s="93" t="s">
        <v>8976</v>
      </c>
      <c r="I10102" s="93" t="s">
        <v>23899</v>
      </c>
      <c r="J10102" s="93" t="s">
        <v>20852</v>
      </c>
      <c r="K10102" s="93" t="s">
        <v>8994</v>
      </c>
      <c r="L10102" s="14">
        <f>AND(vyberHrace&lt;&gt;"",ISNUMBER(SEARCH(vyberHrace,$B10102)))</f>
      </c>
      <c r="M10102" s="14">
        <f>AND($I10102=MID(kododd,1,2),$J10102=MID(kododd,3,3))</f>
      </c>
    </row>
    <row r="10103">
      <c r="A10103" s="95">
        <v>18448</v>
      </c>
      <c r="B10103" s="93" t="s">
        <v>16869</v>
      </c>
      <c r="C10103" s="93" t="s">
        <v>1464</v>
      </c>
      <c r="D10103" s="95">
        <v>1325</v>
      </c>
      <c r="G10103" s="95">
        <v>0</v>
      </c>
      <c r="H10103" s="93" t="s">
        <v>8976</v>
      </c>
      <c r="I10103" s="93" t="s">
        <v>23899</v>
      </c>
      <c r="J10103" s="93" t="s">
        <v>20852</v>
      </c>
      <c r="K10103" s="93" t="s">
        <v>8994</v>
      </c>
      <c r="L10103" s="14">
        <f>AND(vyberHrace&lt;&gt;"",ISNUMBER(SEARCH(vyberHrace,$B10103)))</f>
      </c>
      <c r="M10103" s="14">
        <f>AND($I10103=MID(kododd,1,2),$J10103=MID(kododd,3,3))</f>
      </c>
    </row>
    <row r="10104">
      <c r="A10104" s="95">
        <v>54777</v>
      </c>
      <c r="B10104" s="93" t="s">
        <v>2976</v>
      </c>
      <c r="C10104" s="93" t="s">
        <v>1420</v>
      </c>
      <c r="G10104" s="95">
        <v>0</v>
      </c>
      <c r="H10104" s="93" t="s">
        <v>8976</v>
      </c>
      <c r="I10104" s="93" t="s">
        <v>23899</v>
      </c>
      <c r="J10104" s="93" t="s">
        <v>20852</v>
      </c>
      <c r="K10104" s="93" t="s">
        <v>8994</v>
      </c>
      <c r="L10104" s="14">
        <f>AND(vyberHrace&lt;&gt;"",ISNUMBER(SEARCH(vyberHrace,$B10104)))</f>
      </c>
      <c r="M10104" s="14">
        <f>AND($I10104=MID(kododd,1,2),$J10104=MID(kododd,3,3))</f>
      </c>
    </row>
    <row r="10105">
      <c r="A10105" s="95">
        <v>54778</v>
      </c>
      <c r="B10105" s="93" t="s">
        <v>2977</v>
      </c>
      <c r="C10105" s="93" t="s">
        <v>1416</v>
      </c>
      <c r="G10105" s="95">
        <v>0</v>
      </c>
      <c r="H10105" s="93" t="s">
        <v>8976</v>
      </c>
      <c r="I10105" s="93" t="s">
        <v>23899</v>
      </c>
      <c r="J10105" s="93" t="s">
        <v>20852</v>
      </c>
      <c r="K10105" s="93" t="s">
        <v>8994</v>
      </c>
      <c r="L10105" s="14">
        <f>AND(vyberHrace&lt;&gt;"",ISNUMBER(SEARCH(vyberHrace,$B10105)))</f>
      </c>
      <c r="M10105" s="14">
        <f>AND($I10105=MID(kododd,1,2),$J10105=MID(kododd,3,3))</f>
      </c>
    </row>
    <row r="10106">
      <c r="A10106" s="95">
        <v>62231</v>
      </c>
      <c r="B10106" s="93" t="s">
        <v>25669</v>
      </c>
      <c r="C10106" s="93" t="s">
        <v>1486</v>
      </c>
      <c r="F10106" s="95">
        <v>571001468</v>
      </c>
      <c r="G10106" s="95">
        <v>250</v>
      </c>
      <c r="H10106" s="93" t="s">
        <v>8976</v>
      </c>
      <c r="I10106" s="93" t="s">
        <v>23899</v>
      </c>
      <c r="J10106" s="93" t="s">
        <v>20993</v>
      </c>
      <c r="K10106" s="93" t="s">
        <v>2219</v>
      </c>
      <c r="L10106" s="14">
        <f>AND(vyberHrace&lt;&gt;"",ISNUMBER(SEARCH(vyberHrace,$B10106)))</f>
      </c>
      <c r="M10106" s="14">
        <f>AND($I10106=MID(kododd,1,2),$J10106=MID(kododd,3,3))</f>
      </c>
    </row>
    <row r="10107">
      <c r="A10107" s="95">
        <v>53312</v>
      </c>
      <c r="B10107" s="93" t="s">
        <v>17733</v>
      </c>
      <c r="C10107" s="93" t="s">
        <v>1412</v>
      </c>
      <c r="D10107" s="95">
        <v>1145</v>
      </c>
      <c r="F10107" s="95">
        <v>23747803</v>
      </c>
      <c r="G10107" s="95">
        <v>250</v>
      </c>
      <c r="H10107" s="93" t="s">
        <v>8976</v>
      </c>
      <c r="I10107" s="93" t="s">
        <v>23899</v>
      </c>
      <c r="J10107" s="93" t="s">
        <v>20907</v>
      </c>
      <c r="K10107" s="93" t="s">
        <v>4887</v>
      </c>
      <c r="L10107" s="14">
        <f>AND(vyberHrace&lt;&gt;"",ISNUMBER(SEARCH(vyberHrace,$B10107)))</f>
      </c>
      <c r="M10107" s="14">
        <f>AND($I10107=MID(kododd,1,2),$J10107=MID(kododd,3,3))</f>
      </c>
    </row>
    <row r="10108">
      <c r="A10108" s="95">
        <v>54975</v>
      </c>
      <c r="B10108" s="93" t="s">
        <v>2958</v>
      </c>
      <c r="C10108" s="93" t="s">
        <v>1411</v>
      </c>
      <c r="F10108" s="95">
        <v>23755610</v>
      </c>
      <c r="G10108" s="95">
        <v>250</v>
      </c>
      <c r="H10108" s="93" t="s">
        <v>8976</v>
      </c>
      <c r="I10108" s="93" t="s">
        <v>23899</v>
      </c>
      <c r="J10108" s="93" t="s">
        <v>20907</v>
      </c>
      <c r="K10108" s="93" t="s">
        <v>4887</v>
      </c>
      <c r="L10108" s="14">
        <f>AND(vyberHrace&lt;&gt;"",ISNUMBER(SEARCH(vyberHrace,$B10108)))</f>
      </c>
      <c r="M10108" s="14">
        <f>AND($I10108=MID(kododd,1,2),$J10108=MID(kododd,3,3))</f>
      </c>
    </row>
    <row r="10109">
      <c r="A10109" s="95">
        <v>10092</v>
      </c>
      <c r="B10109" s="93" t="s">
        <v>9472</v>
      </c>
      <c r="C10109" s="93" t="s">
        <v>1447</v>
      </c>
      <c r="D10109" s="95">
        <v>1662</v>
      </c>
      <c r="E10109" s="95">
        <v>1716</v>
      </c>
      <c r="F10109" s="95">
        <v>343170</v>
      </c>
      <c r="G10109" s="95">
        <v>250</v>
      </c>
      <c r="H10109" s="93" t="s">
        <v>8976</v>
      </c>
      <c r="I10109" s="93" t="s">
        <v>23899</v>
      </c>
      <c r="J10109" s="93" t="s">
        <v>20922</v>
      </c>
      <c r="K10109" s="93" t="s">
        <v>11232</v>
      </c>
      <c r="L10109" s="14">
        <f>AND(vyberHrace&lt;&gt;"",ISNUMBER(SEARCH(vyberHrace,$B10109)))</f>
      </c>
      <c r="M10109" s="14">
        <f>AND($I10109=MID(kododd,1,2),$J10109=MID(kododd,3,3))</f>
      </c>
    </row>
    <row r="10110">
      <c r="A10110" s="95">
        <v>52828</v>
      </c>
      <c r="B10110" s="93" t="s">
        <v>1603</v>
      </c>
      <c r="C10110" s="93" t="s">
        <v>1449</v>
      </c>
      <c r="D10110" s="95">
        <v>1530</v>
      </c>
      <c r="E10110" s="95">
        <v>1675</v>
      </c>
      <c r="F10110" s="95">
        <v>23742453</v>
      </c>
      <c r="G10110" s="95">
        <v>250</v>
      </c>
      <c r="H10110" s="93" t="s">
        <v>8976</v>
      </c>
      <c r="I10110" s="93" t="s">
        <v>23899</v>
      </c>
      <c r="J10110" s="93" t="s">
        <v>20922</v>
      </c>
      <c r="K10110" s="93" t="s">
        <v>11232</v>
      </c>
      <c r="L10110" s="14">
        <f>AND(vyberHrace&lt;&gt;"",ISNUMBER(SEARCH(vyberHrace,$B10110)))</f>
      </c>
      <c r="M10110" s="14">
        <f>AND($I10110=MID(kododd,1,2),$J10110=MID(kododd,3,3))</f>
      </c>
    </row>
    <row r="10111">
      <c r="A10111" s="95">
        <v>54694</v>
      </c>
      <c r="B10111" s="93" t="s">
        <v>2930</v>
      </c>
      <c r="C10111" s="93" t="s">
        <v>1422</v>
      </c>
      <c r="F10111" s="95">
        <v>23760222</v>
      </c>
      <c r="G10111" s="95">
        <v>250</v>
      </c>
      <c r="H10111" s="93" t="s">
        <v>8976</v>
      </c>
      <c r="I10111" s="93" t="s">
        <v>23899</v>
      </c>
      <c r="J10111" s="93" t="s">
        <v>20843</v>
      </c>
      <c r="K10111" s="93" t="s">
        <v>5594</v>
      </c>
      <c r="L10111" s="14">
        <f>AND(vyberHrace&lt;&gt;"",ISNUMBER(SEARCH(vyberHrace,$B10111)))</f>
      </c>
      <c r="M10111" s="14">
        <f>AND($I10111=MID(kododd,1,2),$J10111=MID(kododd,3,3))</f>
      </c>
    </row>
    <row r="10112">
      <c r="A10112" s="95">
        <v>51559</v>
      </c>
      <c r="B10112" s="93" t="s">
        <v>7691</v>
      </c>
      <c r="C10112" s="93" t="s">
        <v>1432</v>
      </c>
      <c r="F10112" s="95">
        <v>23738316</v>
      </c>
      <c r="G10112" s="95">
        <v>0</v>
      </c>
      <c r="H10112" s="93" t="s">
        <v>8976</v>
      </c>
      <c r="I10112" s="93" t="s">
        <v>23899</v>
      </c>
      <c r="J10112" s="93" t="s">
        <v>20851</v>
      </c>
      <c r="K10112" s="93" t="s">
        <v>21353</v>
      </c>
      <c r="L10112" s="14">
        <f>AND(vyberHrace&lt;&gt;"",ISNUMBER(SEARCH(vyberHrace,$B10112)))</f>
      </c>
      <c r="M10112" s="14">
        <f>AND($I10112=MID(kododd,1,2),$J10112=MID(kododd,3,3))</f>
      </c>
    </row>
    <row r="10113">
      <c r="A10113" s="95">
        <v>152</v>
      </c>
      <c r="B10113" s="93" t="s">
        <v>13985</v>
      </c>
      <c r="C10113" s="93" t="s">
        <v>1440</v>
      </c>
      <c r="D10113" s="95">
        <v>2200</v>
      </c>
      <c r="E10113" s="95">
        <v>2201</v>
      </c>
      <c r="F10113" s="95">
        <v>303470</v>
      </c>
      <c r="G10113" s="95">
        <v>0</v>
      </c>
      <c r="H10113" s="93" t="s">
        <v>8976</v>
      </c>
      <c r="I10113" s="93" t="s">
        <v>23899</v>
      </c>
      <c r="J10113" s="93" t="s">
        <v>20844</v>
      </c>
      <c r="K10113" s="93" t="s">
        <v>9952</v>
      </c>
      <c r="L10113" s="14">
        <f>AND(vyberHrace&lt;&gt;"",ISNUMBER(SEARCH(vyberHrace,$B10113)))</f>
      </c>
      <c r="M10113" s="14">
        <f>AND($I10113=MID(kododd,1,2),$J10113=MID(kododd,3,3))</f>
      </c>
    </row>
    <row r="10114">
      <c r="A10114" s="95">
        <v>56852</v>
      </c>
      <c r="B10114" s="93" t="s">
        <v>22246</v>
      </c>
      <c r="C10114" s="93" t="s">
        <v>1412</v>
      </c>
      <c r="D10114" s="95">
        <v>1277</v>
      </c>
      <c r="E10114" s="95">
        <v>1461</v>
      </c>
      <c r="F10114" s="95">
        <v>23767332</v>
      </c>
      <c r="G10114" s="95">
        <v>250</v>
      </c>
      <c r="H10114" s="93" t="s">
        <v>8976</v>
      </c>
      <c r="I10114" s="93" t="s">
        <v>23899</v>
      </c>
      <c r="J10114" s="93" t="s">
        <v>20852</v>
      </c>
      <c r="K10114" s="93" t="s">
        <v>8994</v>
      </c>
      <c r="L10114" s="14">
        <f>AND(vyberHrace&lt;&gt;"",ISNUMBER(SEARCH(vyberHrace,$B10114)))</f>
      </c>
      <c r="M10114" s="14">
        <f>AND($I10114=MID(kododd,1,2),$J10114=MID(kododd,3,3))</f>
      </c>
    </row>
    <row r="10115">
      <c r="A10115" s="95">
        <v>33567</v>
      </c>
      <c r="B10115" s="93" t="s">
        <v>9741</v>
      </c>
      <c r="C10115" s="93" t="s">
        <v>1444</v>
      </c>
      <c r="G10115" s="95">
        <v>0</v>
      </c>
      <c r="H10115" s="93" t="s">
        <v>8976</v>
      </c>
      <c r="I10115" s="93" t="s">
        <v>23899</v>
      </c>
      <c r="J10115" s="93" t="s">
        <v>20852</v>
      </c>
      <c r="K10115" s="93" t="s">
        <v>8994</v>
      </c>
      <c r="L10115" s="14">
        <f>AND(vyberHrace&lt;&gt;"",ISNUMBER(SEARCH(vyberHrace,$B10115)))</f>
      </c>
      <c r="M10115" s="14">
        <f>AND($I10115=MID(kododd,1,2),$J10115=MID(kododd,3,3))</f>
      </c>
    </row>
    <row r="10116">
      <c r="A10116" s="95">
        <v>33568</v>
      </c>
      <c r="B10116" s="93" t="s">
        <v>7543</v>
      </c>
      <c r="C10116" s="93" t="s">
        <v>1398</v>
      </c>
      <c r="G10116" s="95">
        <v>0</v>
      </c>
      <c r="H10116" s="93" t="s">
        <v>8976</v>
      </c>
      <c r="I10116" s="93" t="s">
        <v>23899</v>
      </c>
      <c r="J10116" s="93" t="s">
        <v>20852</v>
      </c>
      <c r="K10116" s="93" t="s">
        <v>8994</v>
      </c>
      <c r="L10116" s="14">
        <f>AND(vyberHrace&lt;&gt;"",ISNUMBER(SEARCH(vyberHrace,$B10116)))</f>
      </c>
      <c r="M10116" s="14">
        <f>AND($I10116=MID(kododd,1,2),$J10116=MID(kododd,3,3))</f>
      </c>
    </row>
    <row r="10117">
      <c r="A10117" s="95">
        <v>63382</v>
      </c>
      <c r="B10117" s="93" t="s">
        <v>29072</v>
      </c>
      <c r="C10117" s="93" t="s">
        <v>1420</v>
      </c>
      <c r="G10117" s="95">
        <v>250</v>
      </c>
      <c r="H10117" s="93" t="s">
        <v>8976</v>
      </c>
      <c r="I10117" s="93" t="s">
        <v>23899</v>
      </c>
      <c r="J10117" s="93" t="s">
        <v>20852</v>
      </c>
      <c r="K10117" s="93" t="s">
        <v>8994</v>
      </c>
      <c r="L10117" s="14">
        <f>AND(vyberHrace&lt;&gt;"",ISNUMBER(SEARCH(vyberHrace,$B10117)))</f>
      </c>
      <c r="M10117" s="14">
        <f>AND($I10117=MID(kododd,1,2),$J10117=MID(kododd,3,3))</f>
      </c>
    </row>
    <row r="10118">
      <c r="A10118" s="95">
        <v>55548</v>
      </c>
      <c r="B10118" s="93" t="s">
        <v>9776</v>
      </c>
      <c r="C10118" s="93" t="s">
        <v>3255</v>
      </c>
      <c r="G10118" s="95">
        <v>250</v>
      </c>
      <c r="H10118" s="93" t="s">
        <v>8976</v>
      </c>
      <c r="I10118" s="93" t="s">
        <v>23899</v>
      </c>
      <c r="J10118" s="93" t="s">
        <v>20843</v>
      </c>
      <c r="K10118" s="93" t="s">
        <v>5594</v>
      </c>
      <c r="L10118" s="14">
        <f>AND(vyberHrace&lt;&gt;"",ISNUMBER(SEARCH(vyberHrace,$B10118)))</f>
      </c>
      <c r="M10118" s="14">
        <f>AND($I10118=MID(kododd,1,2),$J10118=MID(kododd,3,3))</f>
      </c>
    </row>
    <row r="10119">
      <c r="A10119" s="95">
        <v>18334</v>
      </c>
      <c r="B10119" s="93" t="s">
        <v>9786</v>
      </c>
      <c r="C10119" s="93" t="s">
        <v>1432</v>
      </c>
      <c r="D10119" s="95">
        <v>1431</v>
      </c>
      <c r="F10119" s="95">
        <v>390909</v>
      </c>
      <c r="G10119" s="95">
        <v>0</v>
      </c>
      <c r="H10119" s="93" t="s">
        <v>8976</v>
      </c>
      <c r="I10119" s="93" t="s">
        <v>23899</v>
      </c>
      <c r="J10119" s="93" t="s">
        <v>20851</v>
      </c>
      <c r="K10119" s="93" t="s">
        <v>21353</v>
      </c>
      <c r="L10119" s="14">
        <f>AND(vyberHrace&lt;&gt;"",ISNUMBER(SEARCH(vyberHrace,$B10119)))</f>
      </c>
      <c r="M10119" s="14">
        <f>AND($I10119=MID(kododd,1,2),$J10119=MID(kododd,3,3))</f>
      </c>
    </row>
    <row r="10120">
      <c r="A10120" s="95">
        <v>44627</v>
      </c>
      <c r="B10120" s="93" t="s">
        <v>9794</v>
      </c>
      <c r="C10120" s="93" t="s">
        <v>3255</v>
      </c>
      <c r="G10120" s="95">
        <v>0</v>
      </c>
      <c r="H10120" s="93" t="s">
        <v>8976</v>
      </c>
      <c r="I10120" s="93" t="s">
        <v>23899</v>
      </c>
      <c r="J10120" s="93" t="s">
        <v>20852</v>
      </c>
      <c r="K10120" s="93" t="s">
        <v>8994</v>
      </c>
      <c r="L10120" s="14">
        <f>AND(vyberHrace&lt;&gt;"",ISNUMBER(SEARCH(vyberHrace,$B10120)))</f>
      </c>
      <c r="M10120" s="14">
        <f>AND($I10120=MID(kododd,1,2),$J10120=MID(kododd,3,3))</f>
      </c>
    </row>
    <row r="10121">
      <c r="A10121" s="95">
        <v>37439</v>
      </c>
      <c r="B10121" s="93" t="s">
        <v>11941</v>
      </c>
      <c r="C10121" s="93" t="s">
        <v>1421</v>
      </c>
      <c r="D10121" s="95">
        <v>1332</v>
      </c>
      <c r="F10121" s="95">
        <v>373320</v>
      </c>
      <c r="G10121" s="95">
        <v>250</v>
      </c>
      <c r="H10121" s="93" t="s">
        <v>8976</v>
      </c>
      <c r="I10121" s="93" t="s">
        <v>23899</v>
      </c>
      <c r="J10121" s="93" t="s">
        <v>20843</v>
      </c>
      <c r="K10121" s="93" t="s">
        <v>5594</v>
      </c>
      <c r="L10121" s="14">
        <f>AND(vyberHrace&lt;&gt;"",ISNUMBER(SEARCH(vyberHrace,$B10121)))</f>
      </c>
      <c r="M10121" s="14">
        <f>AND($I10121=MID(kododd,1,2),$J10121=MID(kododd,3,3))</f>
      </c>
    </row>
    <row r="10122">
      <c r="A10122" s="95">
        <v>54695</v>
      </c>
      <c r="B10122" s="93" t="s">
        <v>11943</v>
      </c>
      <c r="C10122" s="93" t="s">
        <v>1411</v>
      </c>
      <c r="F10122" s="95">
        <v>23769858</v>
      </c>
      <c r="G10122" s="95">
        <v>250</v>
      </c>
      <c r="H10122" s="93" t="s">
        <v>8976</v>
      </c>
      <c r="I10122" s="93" t="s">
        <v>23899</v>
      </c>
      <c r="J10122" s="93" t="s">
        <v>20844</v>
      </c>
      <c r="K10122" s="93" t="s">
        <v>9952</v>
      </c>
      <c r="L10122" s="14">
        <f>AND(vyberHrace&lt;&gt;"",ISNUMBER(SEARCH(vyberHrace,$B10122)))</f>
      </c>
      <c r="M10122" s="14">
        <f>AND($I10122=MID(kododd,1,2),$J10122=MID(kododd,3,3))</f>
      </c>
    </row>
    <row r="10123">
      <c r="A10123" s="95">
        <v>59356</v>
      </c>
      <c r="B10123" s="93" t="s">
        <v>25775</v>
      </c>
      <c r="C10123" s="93" t="s">
        <v>1416</v>
      </c>
      <c r="D10123" s="95">
        <v>1342</v>
      </c>
      <c r="E10123" s="95">
        <v>1549</v>
      </c>
      <c r="F10123" s="95">
        <v>23777435</v>
      </c>
      <c r="G10123" s="95">
        <v>250</v>
      </c>
      <c r="H10123" s="93" t="s">
        <v>8976</v>
      </c>
      <c r="I10123" s="93" t="s">
        <v>23899</v>
      </c>
      <c r="J10123" s="93" t="s">
        <v>20855</v>
      </c>
      <c r="K10123" s="93" t="s">
        <v>6774</v>
      </c>
      <c r="L10123" s="14">
        <f>AND(vyberHrace&lt;&gt;"",ISNUMBER(SEARCH(vyberHrace,$B10123)))</f>
      </c>
      <c r="M10123" s="14">
        <f>AND($I10123=MID(kododd,1,2),$J10123=MID(kododd,3,3))</f>
      </c>
    </row>
    <row r="10124">
      <c r="A10124" s="95">
        <v>54635</v>
      </c>
      <c r="B10124" s="93" t="s">
        <v>11952</v>
      </c>
      <c r="C10124" s="93" t="s">
        <v>1406</v>
      </c>
      <c r="F10124" s="95">
        <v>23760230</v>
      </c>
      <c r="G10124" s="95">
        <v>250</v>
      </c>
      <c r="H10124" s="93" t="s">
        <v>8976</v>
      </c>
      <c r="I10124" s="93" t="s">
        <v>23899</v>
      </c>
      <c r="J10124" s="93" t="s">
        <v>20843</v>
      </c>
      <c r="K10124" s="93" t="s">
        <v>5594</v>
      </c>
      <c r="L10124" s="14">
        <f>AND(vyberHrace&lt;&gt;"",ISNUMBER(SEARCH(vyberHrace,$B10124)))</f>
      </c>
      <c r="M10124" s="14">
        <f>AND($I10124=MID(kododd,1,2),$J10124=MID(kododd,3,3))</f>
      </c>
    </row>
    <row r="10125">
      <c r="A10125" s="95">
        <v>11837</v>
      </c>
      <c r="B10125" s="93" t="s">
        <v>11860</v>
      </c>
      <c r="C10125" s="93" t="s">
        <v>1447</v>
      </c>
      <c r="D10125" s="95">
        <v>1553</v>
      </c>
      <c r="G10125" s="95">
        <v>0</v>
      </c>
      <c r="H10125" s="93" t="s">
        <v>8976</v>
      </c>
      <c r="I10125" s="93" t="s">
        <v>23899</v>
      </c>
      <c r="J10125" s="93" t="s">
        <v>20914</v>
      </c>
      <c r="K10125" s="93" t="s">
        <v>172</v>
      </c>
      <c r="L10125" s="14">
        <f>AND(vyberHrace&lt;&gt;"",ISNUMBER(SEARCH(vyberHrace,$B10125)))</f>
      </c>
      <c r="M10125" s="14">
        <f>AND($I10125=MID(kododd,1,2),$J10125=MID(kododd,3,3))</f>
      </c>
    </row>
    <row r="10126">
      <c r="A10126" s="95">
        <v>37377</v>
      </c>
      <c r="B10126" s="93" t="s">
        <v>11862</v>
      </c>
      <c r="C10126" s="93" t="s">
        <v>1438</v>
      </c>
      <c r="D10126" s="95">
        <v>1784</v>
      </c>
      <c r="E10126" s="95">
        <v>1850</v>
      </c>
      <c r="F10126" s="95">
        <v>362794</v>
      </c>
      <c r="G10126" s="95">
        <v>250</v>
      </c>
      <c r="H10126" s="93" t="s">
        <v>8976</v>
      </c>
      <c r="I10126" s="93" t="s">
        <v>23899</v>
      </c>
      <c r="J10126" s="93" t="s">
        <v>20894</v>
      </c>
      <c r="K10126" s="93" t="s">
        <v>5558</v>
      </c>
      <c r="L10126" s="14">
        <f>AND(vyberHrace&lt;&gt;"",ISNUMBER(SEARCH(vyberHrace,$B10126)))</f>
      </c>
      <c r="M10126" s="14">
        <f>AND($I10126=MID(kododd,1,2),$J10126=MID(kododd,3,3))</f>
      </c>
    </row>
    <row r="10127">
      <c r="A10127" s="95">
        <v>46394</v>
      </c>
      <c r="B10127" s="93" t="s">
        <v>17246</v>
      </c>
      <c r="C10127" s="93" t="s">
        <v>3255</v>
      </c>
      <c r="D10127" s="95">
        <v>1095</v>
      </c>
      <c r="F10127" s="95">
        <v>23732407</v>
      </c>
      <c r="G10127" s="95">
        <v>0</v>
      </c>
      <c r="H10127" s="93" t="s">
        <v>8976</v>
      </c>
      <c r="I10127" s="93" t="s">
        <v>23899</v>
      </c>
      <c r="J10127" s="93" t="s">
        <v>20846</v>
      </c>
      <c r="K10127" s="93" t="s">
        <v>8981</v>
      </c>
      <c r="L10127" s="14">
        <f>AND(vyberHrace&lt;&gt;"",ISNUMBER(SEARCH(vyberHrace,$B10127)))</f>
      </c>
      <c r="M10127" s="14">
        <f>AND($I10127=MID(kododd,1,2),$J10127=MID(kododd,3,3))</f>
      </c>
    </row>
    <row r="10128">
      <c r="A10128" s="95">
        <v>35052</v>
      </c>
      <c r="B10128" s="93" t="s">
        <v>17247</v>
      </c>
      <c r="C10128" s="93" t="s">
        <v>1431</v>
      </c>
      <c r="G10128" s="95">
        <v>0</v>
      </c>
      <c r="H10128" s="93" t="s">
        <v>8976</v>
      </c>
      <c r="I10128" s="93" t="s">
        <v>23899</v>
      </c>
      <c r="J10128" s="93" t="s">
        <v>20852</v>
      </c>
      <c r="K10128" s="93" t="s">
        <v>8994</v>
      </c>
      <c r="L10128" s="14">
        <f>AND(vyberHrace&lt;&gt;"",ISNUMBER(SEARCH(vyberHrace,$B10128)))</f>
      </c>
      <c r="M10128" s="14">
        <f>AND($I10128=MID(kododd,1,2),$J10128=MID(kododd,3,3))</f>
      </c>
    </row>
    <row r="10129">
      <c r="A10129" s="95">
        <v>55357</v>
      </c>
      <c r="B10129" s="93" t="s">
        <v>22247</v>
      </c>
      <c r="C10129" s="93" t="s">
        <v>1406</v>
      </c>
      <c r="D10129" s="95">
        <v>1795</v>
      </c>
      <c r="E10129" s="95">
        <v>1858</v>
      </c>
      <c r="F10129" s="95">
        <v>34170260</v>
      </c>
      <c r="G10129" s="95">
        <v>250</v>
      </c>
      <c r="H10129" s="93" t="s">
        <v>8976</v>
      </c>
      <c r="I10129" s="93" t="s">
        <v>23899</v>
      </c>
      <c r="J10129" s="93" t="s">
        <v>20852</v>
      </c>
      <c r="K10129" s="93" t="s">
        <v>8994</v>
      </c>
      <c r="L10129" s="14">
        <f>AND(vyberHrace&lt;&gt;"",ISNUMBER(SEARCH(vyberHrace,$B10129)))</f>
      </c>
      <c r="M10129" s="14">
        <f>AND($I10129=MID(kododd,1,2),$J10129=MID(kododd,3,3))</f>
      </c>
    </row>
    <row r="10130">
      <c r="A10130" s="95">
        <v>32390</v>
      </c>
      <c r="B10130" s="93" t="s">
        <v>17261</v>
      </c>
      <c r="C10130" s="93" t="s">
        <v>1414</v>
      </c>
      <c r="G10130" s="95">
        <v>0</v>
      </c>
      <c r="H10130" s="93" t="s">
        <v>8976</v>
      </c>
      <c r="I10130" s="93" t="s">
        <v>23899</v>
      </c>
      <c r="J10130" s="93" t="s">
        <v>20914</v>
      </c>
      <c r="K10130" s="93" t="s">
        <v>172</v>
      </c>
      <c r="L10130" s="14">
        <f>AND(vyberHrace&lt;&gt;"",ISNUMBER(SEARCH(vyberHrace,$B10130)))</f>
      </c>
      <c r="M10130" s="14">
        <f>AND($I10130=MID(kododd,1,2),$J10130=MID(kododd,3,3))</f>
      </c>
    </row>
    <row r="10131">
      <c r="A10131" s="95">
        <v>14325</v>
      </c>
      <c r="B10131" s="93" t="s">
        <v>17264</v>
      </c>
      <c r="C10131" s="93" t="s">
        <v>1430</v>
      </c>
      <c r="D10131" s="95">
        <v>1702</v>
      </c>
      <c r="E10131" s="95">
        <v>1811</v>
      </c>
      <c r="F10131" s="95">
        <v>305367</v>
      </c>
      <c r="G10131" s="95">
        <v>250</v>
      </c>
      <c r="H10131" s="93" t="s">
        <v>8976</v>
      </c>
      <c r="I10131" s="93" t="s">
        <v>23899</v>
      </c>
      <c r="J10131" s="93" t="s">
        <v>20860</v>
      </c>
      <c r="K10131" s="93" t="s">
        <v>5552</v>
      </c>
      <c r="L10131" s="14">
        <f>AND(vyberHrace&lt;&gt;"",ISNUMBER(SEARCH(vyberHrace,$B10131)))</f>
      </c>
      <c r="M10131" s="14">
        <f>AND($I10131=MID(kododd,1,2),$J10131=MID(kododd,3,3))</f>
      </c>
    </row>
    <row r="10132">
      <c r="A10132" s="95">
        <v>33569</v>
      </c>
      <c r="B10132" s="93" t="s">
        <v>17265</v>
      </c>
      <c r="C10132" s="93" t="s">
        <v>1444</v>
      </c>
      <c r="G10132" s="95">
        <v>0</v>
      </c>
      <c r="H10132" s="93" t="s">
        <v>8976</v>
      </c>
      <c r="I10132" s="93" t="s">
        <v>23899</v>
      </c>
      <c r="J10132" s="93" t="s">
        <v>20852</v>
      </c>
      <c r="K10132" s="93" t="s">
        <v>8994</v>
      </c>
      <c r="L10132" s="14">
        <f>AND(vyberHrace&lt;&gt;"",ISNUMBER(SEARCH(vyberHrace,$B10132)))</f>
      </c>
      <c r="M10132" s="14">
        <f>AND($I10132=MID(kododd,1,2),$J10132=MID(kododd,3,3))</f>
      </c>
    </row>
    <row r="10133">
      <c r="A10133" s="95">
        <v>51654</v>
      </c>
      <c r="B10133" s="93" t="s">
        <v>1582</v>
      </c>
      <c r="C10133" s="93" t="s">
        <v>3255</v>
      </c>
      <c r="G10133" s="95">
        <v>250</v>
      </c>
      <c r="H10133" s="93" t="s">
        <v>8976</v>
      </c>
      <c r="I10133" s="93" t="s">
        <v>23899</v>
      </c>
      <c r="J10133" s="93" t="s">
        <v>20843</v>
      </c>
      <c r="K10133" s="93" t="s">
        <v>5594</v>
      </c>
      <c r="L10133" s="14">
        <f>AND(vyberHrace&lt;&gt;"",ISNUMBER(SEARCH(vyberHrace,$B10133)))</f>
      </c>
      <c r="M10133" s="14">
        <f>AND($I10133=MID(kododd,1,2),$J10133=MID(kododd,3,3))</f>
      </c>
    </row>
    <row r="10134">
      <c r="A10134" s="95">
        <v>60136</v>
      </c>
      <c r="B10134" s="93" t="s">
        <v>26604</v>
      </c>
      <c r="C10134" s="93" t="s">
        <v>1422</v>
      </c>
      <c r="G10134" s="95">
        <v>250</v>
      </c>
      <c r="H10134" s="93" t="s">
        <v>8976</v>
      </c>
      <c r="I10134" s="93" t="s">
        <v>23899</v>
      </c>
      <c r="J10134" s="93" t="s">
        <v>20843</v>
      </c>
      <c r="K10134" s="93" t="s">
        <v>5594</v>
      </c>
      <c r="L10134" s="14">
        <f>AND(vyberHrace&lt;&gt;"",ISNUMBER(SEARCH(vyberHrace,$B10134)))</f>
      </c>
      <c r="M10134" s="14">
        <f>AND($I10134=MID(kododd,1,2),$J10134=MID(kododd,3,3))</f>
      </c>
    </row>
    <row r="10135">
      <c r="A10135" s="95">
        <v>40775</v>
      </c>
      <c r="B10135" s="93" t="s">
        <v>8097</v>
      </c>
      <c r="C10135" s="93" t="s">
        <v>1444</v>
      </c>
      <c r="D10135" s="95">
        <v>1896</v>
      </c>
      <c r="E10135" s="95">
        <v>1920</v>
      </c>
      <c r="F10135" s="95">
        <v>387274</v>
      </c>
      <c r="G10135" s="95">
        <v>250</v>
      </c>
      <c r="H10135" s="93" t="s">
        <v>8976</v>
      </c>
      <c r="I10135" s="93" t="s">
        <v>23899</v>
      </c>
      <c r="J10135" s="93" t="s">
        <v>20844</v>
      </c>
      <c r="K10135" s="93" t="s">
        <v>9952</v>
      </c>
      <c r="L10135" s="14">
        <f>AND(vyberHrace&lt;&gt;"",ISNUMBER(SEARCH(vyberHrace,$B10135)))</f>
      </c>
      <c r="M10135" s="14">
        <f>AND($I10135=MID(kododd,1,2),$J10135=MID(kododd,3,3))</f>
      </c>
    </row>
    <row r="10136">
      <c r="A10136" s="95">
        <v>39695</v>
      </c>
      <c r="B10136" s="93" t="s">
        <v>8101</v>
      </c>
      <c r="C10136" s="93" t="s">
        <v>1400</v>
      </c>
      <c r="G10136" s="95">
        <v>0</v>
      </c>
      <c r="H10136" s="93" t="s">
        <v>8976</v>
      </c>
      <c r="I10136" s="93" t="s">
        <v>23899</v>
      </c>
      <c r="J10136" s="93" t="s">
        <v>20852</v>
      </c>
      <c r="K10136" s="93" t="s">
        <v>8994</v>
      </c>
      <c r="L10136" s="14">
        <f>AND(vyberHrace&lt;&gt;"",ISNUMBER(SEARCH(vyberHrace,$B10136)))</f>
      </c>
      <c r="M10136" s="14">
        <f>AND($I10136=MID(kododd,1,2),$J10136=MID(kododd,3,3))</f>
      </c>
    </row>
    <row r="10137">
      <c r="A10137" s="95">
        <v>47443</v>
      </c>
      <c r="B10137" s="93" t="s">
        <v>8112</v>
      </c>
      <c r="C10137" s="93" t="s">
        <v>1410</v>
      </c>
      <c r="G10137" s="95">
        <v>0</v>
      </c>
      <c r="H10137" s="93" t="s">
        <v>8976</v>
      </c>
      <c r="I10137" s="93" t="s">
        <v>23899</v>
      </c>
      <c r="J10137" s="93" t="s">
        <v>20914</v>
      </c>
      <c r="K10137" s="93" t="s">
        <v>172</v>
      </c>
      <c r="L10137" s="14">
        <f>AND(vyberHrace&lt;&gt;"",ISNUMBER(SEARCH(vyberHrace,$B10137)))</f>
      </c>
      <c r="M10137" s="14">
        <f>AND($I10137=MID(kododd,1,2),$J10137=MID(kododd,3,3))</f>
      </c>
    </row>
    <row r="10138">
      <c r="A10138" s="95">
        <v>32227</v>
      </c>
      <c r="B10138" s="93" t="s">
        <v>8115</v>
      </c>
      <c r="C10138" s="93" t="s">
        <v>1414</v>
      </c>
      <c r="G10138" s="95">
        <v>0</v>
      </c>
      <c r="H10138" s="93" t="s">
        <v>8976</v>
      </c>
      <c r="I10138" s="93" t="s">
        <v>23899</v>
      </c>
      <c r="J10138" s="93" t="s">
        <v>20852</v>
      </c>
      <c r="K10138" s="93" t="s">
        <v>8994</v>
      </c>
      <c r="L10138" s="14">
        <f>AND(vyberHrace&lt;&gt;"",ISNUMBER(SEARCH(vyberHrace,$B10138)))</f>
      </c>
      <c r="M10138" s="14">
        <f>AND($I10138=MID(kododd,1,2),$J10138=MID(kododd,3,3))</f>
      </c>
    </row>
    <row r="10139">
      <c r="A10139" s="95">
        <v>37481</v>
      </c>
      <c r="B10139" s="93" t="s">
        <v>8129</v>
      </c>
      <c r="C10139" s="93" t="s">
        <v>1409</v>
      </c>
      <c r="G10139" s="95">
        <v>0</v>
      </c>
      <c r="H10139" s="93" t="s">
        <v>8976</v>
      </c>
      <c r="I10139" s="93" t="s">
        <v>23899</v>
      </c>
      <c r="J10139" s="93" t="s">
        <v>20852</v>
      </c>
      <c r="K10139" s="93" t="s">
        <v>8994</v>
      </c>
      <c r="L10139" s="14">
        <f>AND(vyberHrace&lt;&gt;"",ISNUMBER(SEARCH(vyberHrace,$B10139)))</f>
      </c>
      <c r="M10139" s="14">
        <f>AND($I10139=MID(kododd,1,2),$J10139=MID(kododd,3,3))</f>
      </c>
    </row>
    <row r="10140">
      <c r="A10140" s="95">
        <v>6816</v>
      </c>
      <c r="B10140" s="93" t="s">
        <v>8131</v>
      </c>
      <c r="C10140" s="93" t="s">
        <v>1466</v>
      </c>
      <c r="D10140" s="95">
        <v>1715</v>
      </c>
      <c r="E10140" s="95">
        <v>1813</v>
      </c>
      <c r="F10140" s="95">
        <v>305375</v>
      </c>
      <c r="G10140" s="95">
        <v>250</v>
      </c>
      <c r="H10140" s="93" t="s">
        <v>8976</v>
      </c>
      <c r="I10140" s="93" t="s">
        <v>23899</v>
      </c>
      <c r="J10140" s="93" t="s">
        <v>20905</v>
      </c>
      <c r="K10140" s="93" t="s">
        <v>371</v>
      </c>
      <c r="L10140" s="14">
        <f>AND(vyberHrace&lt;&gt;"",ISNUMBER(SEARCH(vyberHrace,$B10140)))</f>
      </c>
      <c r="M10140" s="14">
        <f>AND($I10140=MID(kododd,1,2),$J10140=MID(kododd,3,3))</f>
      </c>
    </row>
    <row r="10141">
      <c r="A10141" s="95">
        <v>39388</v>
      </c>
      <c r="B10141" s="93" t="s">
        <v>8138</v>
      </c>
      <c r="C10141" s="93" t="s">
        <v>1409</v>
      </c>
      <c r="D10141" s="95">
        <v>1547</v>
      </c>
      <c r="E10141" s="95">
        <v>1795</v>
      </c>
      <c r="F10141" s="95">
        <v>381357</v>
      </c>
      <c r="G10141" s="95">
        <v>250</v>
      </c>
      <c r="H10141" s="93" t="s">
        <v>8976</v>
      </c>
      <c r="I10141" s="93" t="s">
        <v>23899</v>
      </c>
      <c r="J10141" s="93" t="s">
        <v>20927</v>
      </c>
      <c r="K10141" s="93" t="s">
        <v>1591</v>
      </c>
      <c r="L10141" s="14">
        <f>AND(vyberHrace&lt;&gt;"",ISNUMBER(SEARCH(vyberHrace,$B10141)))</f>
      </c>
      <c r="M10141" s="14">
        <f>AND($I10141=MID(kododd,1,2),$J10141=MID(kododd,3,3))</f>
      </c>
    </row>
    <row r="10142">
      <c r="A10142" s="95">
        <v>39979</v>
      </c>
      <c r="B10142" s="93" t="s">
        <v>8146</v>
      </c>
      <c r="C10142" s="93" t="s">
        <v>1421</v>
      </c>
      <c r="D10142" s="95">
        <v>1508</v>
      </c>
      <c r="E10142" s="95">
        <v>1650</v>
      </c>
      <c r="F10142" s="95">
        <v>385441</v>
      </c>
      <c r="G10142" s="95">
        <v>250</v>
      </c>
      <c r="H10142" s="93" t="s">
        <v>8976</v>
      </c>
      <c r="I10142" s="93" t="s">
        <v>23899</v>
      </c>
      <c r="J10142" s="93" t="s">
        <v>20843</v>
      </c>
      <c r="K10142" s="93" t="s">
        <v>5594</v>
      </c>
      <c r="L10142" s="14">
        <f>AND(vyberHrace&lt;&gt;"",ISNUMBER(SEARCH(vyberHrace,$B10142)))</f>
      </c>
      <c r="M10142" s="14">
        <f>AND($I10142=MID(kododd,1,2),$J10142=MID(kododd,3,3))</f>
      </c>
    </row>
    <row r="10143">
      <c r="A10143" s="95">
        <v>13598</v>
      </c>
      <c r="B10143" s="93" t="s">
        <v>29073</v>
      </c>
      <c r="C10143" s="93" t="s">
        <v>1447</v>
      </c>
      <c r="D10143" s="95">
        <v>1402</v>
      </c>
      <c r="E10143" s="95">
        <v>1595</v>
      </c>
      <c r="F10143" s="95">
        <v>352527</v>
      </c>
      <c r="G10143" s="95">
        <v>250</v>
      </c>
      <c r="H10143" s="93" t="s">
        <v>8976</v>
      </c>
      <c r="I10143" s="93" t="s">
        <v>23899</v>
      </c>
      <c r="J10143" s="93" t="s">
        <v>20894</v>
      </c>
      <c r="K10143" s="93" t="s">
        <v>5558</v>
      </c>
      <c r="L10143" s="14">
        <f>AND(vyberHrace&lt;&gt;"",ISNUMBER(SEARCH(vyberHrace,$B10143)))</f>
      </c>
      <c r="M10143" s="14">
        <f>AND($I10143=MID(kododd,1,2),$J10143=MID(kododd,3,3))</f>
      </c>
    </row>
    <row r="10144">
      <c r="A10144" s="95">
        <v>35059</v>
      </c>
      <c r="B10144" s="93" t="s">
        <v>8153</v>
      </c>
      <c r="C10144" s="93" t="s">
        <v>1409</v>
      </c>
      <c r="G10144" s="95">
        <v>0</v>
      </c>
      <c r="H10144" s="93" t="s">
        <v>8976</v>
      </c>
      <c r="I10144" s="93" t="s">
        <v>23899</v>
      </c>
      <c r="J10144" s="93" t="s">
        <v>20852</v>
      </c>
      <c r="K10144" s="93" t="s">
        <v>8994</v>
      </c>
      <c r="L10144" s="14">
        <f>AND(vyberHrace&lt;&gt;"",ISNUMBER(SEARCH(vyberHrace,$B10144)))</f>
      </c>
      <c r="M10144" s="14">
        <f>AND($I10144=MID(kododd,1,2),$J10144=MID(kododd,3,3))</f>
      </c>
    </row>
    <row r="10145">
      <c r="A10145" s="95">
        <v>38448</v>
      </c>
      <c r="B10145" s="93" t="s">
        <v>8154</v>
      </c>
      <c r="C10145" s="93" t="s">
        <v>1438</v>
      </c>
      <c r="G10145" s="95">
        <v>0</v>
      </c>
      <c r="H10145" s="93" t="s">
        <v>8976</v>
      </c>
      <c r="I10145" s="93" t="s">
        <v>23899</v>
      </c>
      <c r="J10145" s="93" t="s">
        <v>20852</v>
      </c>
      <c r="K10145" s="93" t="s">
        <v>8994</v>
      </c>
      <c r="L10145" s="14">
        <f>AND(vyberHrace&lt;&gt;"",ISNUMBER(SEARCH(vyberHrace,$B10145)))</f>
      </c>
      <c r="M10145" s="14">
        <f>AND($I10145=MID(kododd,1,2),$J10145=MID(kododd,3,3))</f>
      </c>
    </row>
    <row r="10146">
      <c r="A10146" s="95">
        <v>42954</v>
      </c>
      <c r="B10146" s="93" t="s">
        <v>8338</v>
      </c>
      <c r="C10146" s="93" t="s">
        <v>1408</v>
      </c>
      <c r="G10146" s="95">
        <v>0</v>
      </c>
      <c r="H10146" s="93" t="s">
        <v>8976</v>
      </c>
      <c r="I10146" s="93" t="s">
        <v>23899</v>
      </c>
      <c r="J10146" s="93" t="s">
        <v>20852</v>
      </c>
      <c r="K10146" s="93" t="s">
        <v>8994</v>
      </c>
      <c r="L10146" s="14">
        <f>AND(vyberHrace&lt;&gt;"",ISNUMBER(SEARCH(vyberHrace,$B10146)))</f>
      </c>
      <c r="M10146" s="14">
        <f>AND($I10146=MID(kododd,1,2),$J10146=MID(kododd,3,3))</f>
      </c>
    </row>
    <row r="10147">
      <c r="A10147" s="95">
        <v>57577</v>
      </c>
      <c r="B10147" s="93" t="s">
        <v>8348</v>
      </c>
      <c r="C10147" s="93" t="s">
        <v>1447</v>
      </c>
      <c r="D10147" s="95">
        <v>1439</v>
      </c>
      <c r="E10147" s="95">
        <v>1631</v>
      </c>
      <c r="F10147" s="95">
        <v>23769670</v>
      </c>
      <c r="G10147" s="95">
        <v>250</v>
      </c>
      <c r="H10147" s="93" t="s">
        <v>8976</v>
      </c>
      <c r="I10147" s="93" t="s">
        <v>23899</v>
      </c>
      <c r="J10147" s="93" t="s">
        <v>20872</v>
      </c>
      <c r="K10147" s="93" t="s">
        <v>8989</v>
      </c>
      <c r="L10147" s="14">
        <f>AND(vyberHrace&lt;&gt;"",ISNUMBER(SEARCH(vyberHrace,$B10147)))</f>
      </c>
      <c r="M10147" s="14">
        <f>AND($I10147=MID(kododd,1,2),$J10147=MID(kododd,3,3))</f>
      </c>
    </row>
    <row r="10148">
      <c r="A10148" s="95">
        <v>58840</v>
      </c>
      <c r="B10148" s="93" t="s">
        <v>25312</v>
      </c>
      <c r="C10148" s="93" t="s">
        <v>1406</v>
      </c>
      <c r="D10148" s="95">
        <v>1030</v>
      </c>
      <c r="E10148" s="95">
        <v>1578</v>
      </c>
      <c r="F10148" s="95">
        <v>23782048</v>
      </c>
      <c r="G10148" s="95">
        <v>250</v>
      </c>
      <c r="H10148" s="93" t="s">
        <v>8976</v>
      </c>
      <c r="I10148" s="93" t="s">
        <v>23899</v>
      </c>
      <c r="J10148" s="93" t="s">
        <v>20927</v>
      </c>
      <c r="K10148" s="93" t="s">
        <v>1591</v>
      </c>
      <c r="L10148" s="14">
        <f>AND(vyberHrace&lt;&gt;"",ISNUMBER(SEARCH(vyberHrace,$B10148)))</f>
      </c>
      <c r="M10148" s="14">
        <f>AND($I10148=MID(kododd,1,2),$J10148=MID(kododd,3,3))</f>
      </c>
    </row>
    <row r="10149">
      <c r="A10149" s="95">
        <v>53020</v>
      </c>
      <c r="B10149" s="93" t="s">
        <v>20643</v>
      </c>
      <c r="C10149" s="93" t="s">
        <v>1419</v>
      </c>
      <c r="D10149" s="95">
        <v>1723</v>
      </c>
      <c r="E10149" s="95">
        <v>1895</v>
      </c>
      <c r="F10149" s="95">
        <v>23748133</v>
      </c>
      <c r="G10149" s="95">
        <v>250</v>
      </c>
      <c r="H10149" s="93" t="s">
        <v>8976</v>
      </c>
      <c r="I10149" s="93" t="s">
        <v>23899</v>
      </c>
      <c r="J10149" s="93" t="s">
        <v>20844</v>
      </c>
      <c r="K10149" s="93" t="s">
        <v>9952</v>
      </c>
      <c r="L10149" s="14">
        <f>AND(vyberHrace&lt;&gt;"",ISNUMBER(SEARCH(vyberHrace,$B10149)))</f>
      </c>
      <c r="M10149" s="14">
        <f>AND($I10149=MID(kododd,1,2),$J10149=MID(kododd,3,3))</f>
      </c>
    </row>
    <row r="10150">
      <c r="A10150" s="95">
        <v>14876</v>
      </c>
      <c r="B10150" s="93" t="s">
        <v>20463</v>
      </c>
      <c r="C10150" s="93" t="s">
        <v>1462</v>
      </c>
      <c r="D10150" s="95">
        <v>1321</v>
      </c>
      <c r="F10150" s="95">
        <v>23738332</v>
      </c>
      <c r="G10150" s="95">
        <v>0</v>
      </c>
      <c r="H10150" s="93" t="s">
        <v>8976</v>
      </c>
      <c r="I10150" s="93" t="s">
        <v>23899</v>
      </c>
      <c r="J10150" s="93" t="s">
        <v>20851</v>
      </c>
      <c r="K10150" s="93" t="s">
        <v>21353</v>
      </c>
      <c r="L10150" s="14">
        <f>AND(vyberHrace&lt;&gt;"",ISNUMBER(SEARCH(vyberHrace,$B10150)))</f>
      </c>
      <c r="M10150" s="14">
        <f>AND($I10150=MID(kododd,1,2),$J10150=MID(kododd,3,3))</f>
      </c>
    </row>
    <row r="10151">
      <c r="A10151" s="95">
        <v>63479</v>
      </c>
      <c r="B10151" s="93" t="s">
        <v>8401</v>
      </c>
      <c r="C10151" s="93" t="s">
        <v>1408</v>
      </c>
      <c r="G10151" s="95">
        <v>250</v>
      </c>
      <c r="H10151" s="93" t="s">
        <v>8976</v>
      </c>
      <c r="I10151" s="93" t="s">
        <v>23899</v>
      </c>
      <c r="J10151" s="93" t="s">
        <v>20927</v>
      </c>
      <c r="K10151" s="93" t="s">
        <v>1591</v>
      </c>
      <c r="L10151" s="14">
        <f>AND(vyberHrace&lt;&gt;"",ISNUMBER(SEARCH(vyberHrace,$B10151)))</f>
      </c>
      <c r="M10151" s="14">
        <f>AND($I10151=MID(kododd,1,2),$J10151=MID(kododd,3,3))</f>
      </c>
    </row>
    <row r="10152">
      <c r="A10152" s="95">
        <v>62952</v>
      </c>
      <c r="B10152" s="93" t="s">
        <v>29074</v>
      </c>
      <c r="C10152" s="93" t="s">
        <v>1420</v>
      </c>
      <c r="G10152" s="95">
        <v>250</v>
      </c>
      <c r="H10152" s="93" t="s">
        <v>8976</v>
      </c>
      <c r="I10152" s="93" t="s">
        <v>23899</v>
      </c>
      <c r="J10152" s="93" t="s">
        <v>20846</v>
      </c>
      <c r="K10152" s="93" t="s">
        <v>8981</v>
      </c>
      <c r="L10152" s="14">
        <f>AND(vyberHrace&lt;&gt;"",ISNUMBER(SEARCH(vyberHrace,$B10152)))</f>
      </c>
      <c r="M10152" s="14">
        <f>AND($I10152=MID(kododd,1,2),$J10152=MID(kododd,3,3))</f>
      </c>
    </row>
    <row r="10153">
      <c r="A10153" s="95">
        <v>11175</v>
      </c>
      <c r="B10153" s="93" t="s">
        <v>8413</v>
      </c>
      <c r="C10153" s="93" t="s">
        <v>1430</v>
      </c>
      <c r="D10153" s="95">
        <v>1474</v>
      </c>
      <c r="F10153" s="95">
        <v>324400</v>
      </c>
      <c r="G10153" s="95">
        <v>0</v>
      </c>
      <c r="H10153" s="93" t="s">
        <v>8976</v>
      </c>
      <c r="I10153" s="93" t="s">
        <v>23899</v>
      </c>
      <c r="J10153" s="93" t="s">
        <v>20852</v>
      </c>
      <c r="K10153" s="93" t="s">
        <v>8994</v>
      </c>
      <c r="L10153" s="14">
        <f>AND(vyberHrace&lt;&gt;"",ISNUMBER(SEARCH(vyberHrace,$B10153)))</f>
      </c>
      <c r="M10153" s="14">
        <f>AND($I10153=MID(kododd,1,2),$J10153=MID(kododd,3,3))</f>
      </c>
    </row>
    <row r="10154">
      <c r="A10154" s="95">
        <v>60137</v>
      </c>
      <c r="B10154" s="93" t="s">
        <v>26605</v>
      </c>
      <c r="C10154" s="93" t="s">
        <v>1486</v>
      </c>
      <c r="G10154" s="95">
        <v>250</v>
      </c>
      <c r="H10154" s="93" t="s">
        <v>8976</v>
      </c>
      <c r="I10154" s="93" t="s">
        <v>23899</v>
      </c>
      <c r="J10154" s="93" t="s">
        <v>20843</v>
      </c>
      <c r="K10154" s="93" t="s">
        <v>5594</v>
      </c>
      <c r="L10154" s="14">
        <f>AND(vyberHrace&lt;&gt;"",ISNUMBER(SEARCH(vyberHrace,$B10154)))</f>
      </c>
      <c r="M10154" s="14">
        <f>AND($I10154=MID(kododd,1,2),$J10154=MID(kododd,3,3))</f>
      </c>
    </row>
    <row r="10155">
      <c r="A10155" s="95">
        <v>31214</v>
      </c>
      <c r="B10155" s="93" t="s">
        <v>10499</v>
      </c>
      <c r="C10155" s="93" t="s">
        <v>1451</v>
      </c>
      <c r="D10155" s="95">
        <v>1653</v>
      </c>
      <c r="E10155" s="95">
        <v>1749</v>
      </c>
      <c r="F10155" s="95">
        <v>353116</v>
      </c>
      <c r="G10155" s="95">
        <v>250</v>
      </c>
      <c r="H10155" s="93" t="s">
        <v>8976</v>
      </c>
      <c r="I10155" s="93" t="s">
        <v>23899</v>
      </c>
      <c r="J10155" s="93" t="s">
        <v>20849</v>
      </c>
      <c r="K10155" s="93" t="s">
        <v>1593</v>
      </c>
      <c r="L10155" s="14">
        <f>AND(vyberHrace&lt;&gt;"",ISNUMBER(SEARCH(vyberHrace,$B10155)))</f>
      </c>
      <c r="M10155" s="14">
        <f>AND($I10155=MID(kododd,1,2),$J10155=MID(kododd,3,3))</f>
      </c>
    </row>
    <row r="10156">
      <c r="A10156" s="95">
        <v>51775</v>
      </c>
      <c r="B10156" s="93" t="s">
        <v>1535</v>
      </c>
      <c r="C10156" s="93" t="s">
        <v>1416</v>
      </c>
      <c r="G10156" s="95">
        <v>0</v>
      </c>
      <c r="H10156" s="93" t="s">
        <v>8976</v>
      </c>
      <c r="I10156" s="93" t="s">
        <v>23899</v>
      </c>
      <c r="J10156" s="93" t="s">
        <v>20852</v>
      </c>
      <c r="K10156" s="93" t="s">
        <v>8994</v>
      </c>
      <c r="L10156" s="14">
        <f>AND(vyberHrace&lt;&gt;"",ISNUMBER(SEARCH(vyberHrace,$B10156)))</f>
      </c>
      <c r="M10156" s="14">
        <f>AND($I10156=MID(kododd,1,2),$J10156=MID(kododd,3,3))</f>
      </c>
    </row>
    <row r="10157">
      <c r="A10157" s="95">
        <v>9719</v>
      </c>
      <c r="B10157" s="93" t="s">
        <v>13602</v>
      </c>
      <c r="C10157" s="93" t="s">
        <v>1418</v>
      </c>
      <c r="D10157" s="95">
        <v>2050</v>
      </c>
      <c r="E10157" s="95">
        <v>2055</v>
      </c>
      <c r="F10157" s="95">
        <v>315443</v>
      </c>
      <c r="G10157" s="95">
        <v>250</v>
      </c>
      <c r="H10157" s="93" t="s">
        <v>8976</v>
      </c>
      <c r="I10157" s="93" t="s">
        <v>23899</v>
      </c>
      <c r="J10157" s="93" t="s">
        <v>20852</v>
      </c>
      <c r="K10157" s="93" t="s">
        <v>8994</v>
      </c>
      <c r="L10157" s="14">
        <f>AND(vyberHrace&lt;&gt;"",ISNUMBER(SEARCH(vyberHrace,$B10157)))</f>
      </c>
      <c r="M10157" s="14">
        <f>AND($I10157=MID(kododd,1,2),$J10157=MID(kododd,3,3))</f>
      </c>
    </row>
    <row r="10158">
      <c r="A10158" s="95">
        <v>38040</v>
      </c>
      <c r="B10158" s="93" t="s">
        <v>9451</v>
      </c>
      <c r="C10158" s="93" t="s">
        <v>1413</v>
      </c>
      <c r="D10158" s="95">
        <v>1623</v>
      </c>
      <c r="E10158" s="95">
        <v>1716</v>
      </c>
      <c r="F10158" s="95">
        <v>364835</v>
      </c>
      <c r="G10158" s="95">
        <v>250</v>
      </c>
      <c r="H10158" s="93" t="s">
        <v>8976</v>
      </c>
      <c r="I10158" s="93" t="s">
        <v>23899</v>
      </c>
      <c r="J10158" s="93" t="s">
        <v>20993</v>
      </c>
      <c r="K10158" s="93" t="s">
        <v>2219</v>
      </c>
      <c r="L10158" s="14">
        <f>AND(vyberHrace&lt;&gt;"",ISNUMBER(SEARCH(vyberHrace,$B10158)))</f>
      </c>
      <c r="M10158" s="14">
        <f>AND($I10158=MID(kododd,1,2),$J10158=MID(kododd,3,3))</f>
      </c>
    </row>
    <row r="10159">
      <c r="A10159" s="95">
        <v>28418</v>
      </c>
      <c r="B10159" s="93" t="s">
        <v>8607</v>
      </c>
      <c r="C10159" s="93" t="s">
        <v>1421</v>
      </c>
      <c r="G10159" s="95">
        <v>0</v>
      </c>
      <c r="H10159" s="93" t="s">
        <v>8976</v>
      </c>
      <c r="I10159" s="93" t="s">
        <v>23899</v>
      </c>
      <c r="J10159" s="93" t="s">
        <v>20852</v>
      </c>
      <c r="K10159" s="93" t="s">
        <v>8994</v>
      </c>
      <c r="L10159" s="14">
        <f>AND(vyberHrace&lt;&gt;"",ISNUMBER(SEARCH(vyberHrace,$B10159)))</f>
      </c>
      <c r="M10159" s="14">
        <f>AND($I10159=MID(kododd,1,2),$J10159=MID(kododd,3,3))</f>
      </c>
    </row>
    <row r="10160">
      <c r="A10160" s="95">
        <v>18337</v>
      </c>
      <c r="B10160" s="93" t="s">
        <v>19441</v>
      </c>
      <c r="C10160" s="93" t="s">
        <v>1437</v>
      </c>
      <c r="G10160" s="95">
        <v>0</v>
      </c>
      <c r="H10160" s="93" t="s">
        <v>8976</v>
      </c>
      <c r="I10160" s="93" t="s">
        <v>23899</v>
      </c>
      <c r="J10160" s="93" t="s">
        <v>20851</v>
      </c>
      <c r="K10160" s="93" t="s">
        <v>21353</v>
      </c>
      <c r="L10160" s="14">
        <f>AND(vyberHrace&lt;&gt;"",ISNUMBER(SEARCH(vyberHrace,$B10160)))</f>
      </c>
      <c r="M10160" s="14">
        <f>AND($I10160=MID(kododd,1,2),$J10160=MID(kododd,3,3))</f>
      </c>
    </row>
    <row r="10161">
      <c r="A10161" s="95">
        <v>3246</v>
      </c>
      <c r="B10161" s="93" t="s">
        <v>19547</v>
      </c>
      <c r="C10161" s="93" t="s">
        <v>1471</v>
      </c>
      <c r="D10161" s="95">
        <v>1591</v>
      </c>
      <c r="E10161" s="95">
        <v>1704</v>
      </c>
      <c r="F10161" s="95">
        <v>338036</v>
      </c>
      <c r="G10161" s="95">
        <v>250</v>
      </c>
      <c r="H10161" s="93" t="s">
        <v>8976</v>
      </c>
      <c r="I10161" s="93" t="s">
        <v>23899</v>
      </c>
      <c r="J10161" s="93" t="s">
        <v>20843</v>
      </c>
      <c r="K10161" s="93" t="s">
        <v>5594</v>
      </c>
      <c r="L10161" s="14">
        <f>AND(vyberHrace&lt;&gt;"",ISNUMBER(SEARCH(vyberHrace,$B10161)))</f>
      </c>
      <c r="M10161" s="14">
        <f>AND($I10161=MID(kododd,1,2),$J10161=MID(kododd,3,3))</f>
      </c>
    </row>
    <row r="10162">
      <c r="A10162" s="95">
        <v>35051</v>
      </c>
      <c r="B10162" s="93" t="s">
        <v>19562</v>
      </c>
      <c r="C10162" s="93" t="s">
        <v>1409</v>
      </c>
      <c r="G10162" s="95">
        <v>0</v>
      </c>
      <c r="H10162" s="93" t="s">
        <v>8976</v>
      </c>
      <c r="I10162" s="93" t="s">
        <v>23899</v>
      </c>
      <c r="J10162" s="93" t="s">
        <v>20852</v>
      </c>
      <c r="K10162" s="93" t="s">
        <v>8994</v>
      </c>
      <c r="L10162" s="14">
        <f>AND(vyberHrace&lt;&gt;"",ISNUMBER(SEARCH(vyberHrace,$B10162)))</f>
      </c>
      <c r="M10162" s="14">
        <f>AND($I10162=MID(kododd,1,2),$J10162=MID(kododd,3,3))</f>
      </c>
    </row>
    <row r="10163">
      <c r="A10163" s="95">
        <v>10412</v>
      </c>
      <c r="B10163" s="93" t="s">
        <v>19592</v>
      </c>
      <c r="C10163" s="93" t="s">
        <v>1439</v>
      </c>
      <c r="D10163" s="95">
        <v>1596</v>
      </c>
      <c r="E10163" s="95">
        <v>1779</v>
      </c>
      <c r="F10163" s="95">
        <v>347663</v>
      </c>
      <c r="G10163" s="95">
        <v>250</v>
      </c>
      <c r="H10163" s="93" t="s">
        <v>8976</v>
      </c>
      <c r="I10163" s="93" t="s">
        <v>23899</v>
      </c>
      <c r="J10163" s="93" t="s">
        <v>20843</v>
      </c>
      <c r="K10163" s="93" t="s">
        <v>5594</v>
      </c>
      <c r="L10163" s="14">
        <f>AND(vyberHrace&lt;&gt;"",ISNUMBER(SEARCH(vyberHrace,$B10163)))</f>
      </c>
      <c r="M10163" s="14">
        <f>AND($I10163=MID(kododd,1,2),$J10163=MID(kododd,3,3))</f>
      </c>
    </row>
    <row r="10164">
      <c r="A10164" s="95">
        <v>50985</v>
      </c>
      <c r="B10164" s="93" t="s">
        <v>24073</v>
      </c>
      <c r="C10164" s="93" t="s">
        <v>1416</v>
      </c>
      <c r="G10164" s="95">
        <v>0</v>
      </c>
      <c r="H10164" s="93" t="s">
        <v>8976</v>
      </c>
      <c r="I10164" s="93" t="s">
        <v>23899</v>
      </c>
      <c r="J10164" s="93" t="s">
        <v>20914</v>
      </c>
      <c r="K10164" s="93" t="s">
        <v>172</v>
      </c>
      <c r="L10164" s="14">
        <f>AND(vyberHrace&lt;&gt;"",ISNUMBER(SEARCH(vyberHrace,$B10164)))</f>
      </c>
      <c r="M10164" s="14">
        <f>AND($I10164=MID(kododd,1,2),$J10164=MID(kododd,3,3))</f>
      </c>
    </row>
    <row r="10165">
      <c r="A10165" s="95">
        <v>44655</v>
      </c>
      <c r="B10165" s="93" t="s">
        <v>9588</v>
      </c>
      <c r="C10165" s="93" t="s">
        <v>1410</v>
      </c>
      <c r="G10165" s="95">
        <v>0</v>
      </c>
      <c r="H10165" s="93" t="s">
        <v>8976</v>
      </c>
      <c r="I10165" s="93" t="s">
        <v>23899</v>
      </c>
      <c r="J10165" s="93" t="s">
        <v>20852</v>
      </c>
      <c r="K10165" s="93" t="s">
        <v>8994</v>
      </c>
      <c r="L10165" s="14">
        <f>AND(vyberHrace&lt;&gt;"",ISNUMBER(SEARCH(vyberHrace,$B10165)))</f>
      </c>
      <c r="M10165" s="14">
        <f>AND($I10165=MID(kododd,1,2),$J10165=MID(kododd,3,3))</f>
      </c>
    </row>
    <row r="10166">
      <c r="A10166" s="95">
        <v>33381</v>
      </c>
      <c r="B10166" s="93" t="s">
        <v>9590</v>
      </c>
      <c r="C10166" s="93" t="s">
        <v>1454</v>
      </c>
      <c r="D10166" s="95">
        <v>1304</v>
      </c>
      <c r="F10166" s="95">
        <v>343196</v>
      </c>
      <c r="G10166" s="95">
        <v>0</v>
      </c>
      <c r="H10166" s="93" t="s">
        <v>8976</v>
      </c>
      <c r="I10166" s="93" t="s">
        <v>23899</v>
      </c>
      <c r="J10166" s="93" t="s">
        <v>20922</v>
      </c>
      <c r="K10166" s="93" t="s">
        <v>11232</v>
      </c>
      <c r="L10166" s="14">
        <f>AND(vyberHrace&lt;&gt;"",ISNUMBER(SEARCH(vyberHrace,$B10166)))</f>
      </c>
      <c r="M10166" s="14">
        <f>AND($I10166=MID(kododd,1,2),$J10166=MID(kododd,3,3))</f>
      </c>
    </row>
    <row r="10167">
      <c r="A10167" s="95">
        <v>33380</v>
      </c>
      <c r="B10167" s="93" t="s">
        <v>9591</v>
      </c>
      <c r="C10167" s="93" t="s">
        <v>1414</v>
      </c>
      <c r="D10167" s="95">
        <v>1229</v>
      </c>
      <c r="F10167" s="95">
        <v>350583</v>
      </c>
      <c r="G10167" s="95">
        <v>0</v>
      </c>
      <c r="H10167" s="93" t="s">
        <v>8976</v>
      </c>
      <c r="I10167" s="93" t="s">
        <v>23899</v>
      </c>
      <c r="J10167" s="93" t="s">
        <v>20922</v>
      </c>
      <c r="K10167" s="93" t="s">
        <v>11232</v>
      </c>
      <c r="L10167" s="14">
        <f>AND(vyberHrace&lt;&gt;"",ISNUMBER(SEARCH(vyberHrace,$B10167)))</f>
      </c>
      <c r="M10167" s="14">
        <f>AND($I10167=MID(kododd,1,2),$J10167=MID(kododd,3,3))</f>
      </c>
    </row>
    <row r="10168">
      <c r="A10168" s="95">
        <v>7678</v>
      </c>
      <c r="B10168" s="93" t="s">
        <v>20291</v>
      </c>
      <c r="C10168" s="93" t="s">
        <v>1433</v>
      </c>
      <c r="D10168" s="95">
        <v>1535</v>
      </c>
      <c r="E10168" s="95">
        <v>1683</v>
      </c>
      <c r="F10168" s="95">
        <v>353132</v>
      </c>
      <c r="G10168" s="95">
        <v>250</v>
      </c>
      <c r="H10168" s="93" t="s">
        <v>8976</v>
      </c>
      <c r="I10168" s="93" t="s">
        <v>23899</v>
      </c>
      <c r="J10168" s="93" t="s">
        <v>20914</v>
      </c>
      <c r="K10168" s="93" t="s">
        <v>172</v>
      </c>
      <c r="L10168" s="14">
        <f>AND(vyberHrace&lt;&gt;"",ISNUMBER(SEARCH(vyberHrace,$B10168)))</f>
      </c>
      <c r="M10168" s="14">
        <f>AND($I10168=MID(kododd,1,2),$J10168=MID(kododd,3,3))</f>
      </c>
    </row>
    <row r="10169">
      <c r="A10169" s="95">
        <v>59232</v>
      </c>
      <c r="B10169" s="93" t="s">
        <v>25661</v>
      </c>
      <c r="C10169" s="93" t="s">
        <v>1450</v>
      </c>
      <c r="G10169" s="95">
        <v>250</v>
      </c>
      <c r="H10169" s="93" t="s">
        <v>8976</v>
      </c>
      <c r="I10169" s="93" t="s">
        <v>23899</v>
      </c>
      <c r="J10169" s="93" t="s">
        <v>20852</v>
      </c>
      <c r="K10169" s="93" t="s">
        <v>8994</v>
      </c>
      <c r="L10169" s="14">
        <f>AND(vyberHrace&lt;&gt;"",ISNUMBER(SEARCH(vyberHrace,$B10169)))</f>
      </c>
      <c r="M10169" s="14">
        <f>AND($I10169=MID(kododd,1,2),$J10169=MID(kododd,3,3))</f>
      </c>
    </row>
    <row r="10170">
      <c r="A10170" s="95">
        <v>43636</v>
      </c>
      <c r="B10170" s="93" t="s">
        <v>15475</v>
      </c>
      <c r="C10170" s="93" t="s">
        <v>1430</v>
      </c>
      <c r="D10170" s="95">
        <v>1408</v>
      </c>
      <c r="E10170" s="95">
        <v>1624</v>
      </c>
      <c r="F10170" s="95">
        <v>394475</v>
      </c>
      <c r="G10170" s="95">
        <v>0</v>
      </c>
      <c r="H10170" s="93" t="s">
        <v>8976</v>
      </c>
      <c r="I10170" s="93" t="s">
        <v>23899</v>
      </c>
      <c r="J10170" s="93" t="s">
        <v>20851</v>
      </c>
      <c r="K10170" s="93" t="s">
        <v>21353</v>
      </c>
      <c r="L10170" s="14">
        <f>AND(vyberHrace&lt;&gt;"",ISNUMBER(SEARCH(vyberHrace,$B10170)))</f>
      </c>
      <c r="M10170" s="14">
        <f>AND($I10170=MID(kododd,1,2),$J10170=MID(kododd,3,3))</f>
      </c>
    </row>
    <row r="10171">
      <c r="A10171" s="95">
        <v>12137</v>
      </c>
      <c r="B10171" s="93" t="s">
        <v>15487</v>
      </c>
      <c r="C10171" s="93" t="s">
        <v>1452</v>
      </c>
      <c r="D10171" s="95">
        <v>1853</v>
      </c>
      <c r="E10171" s="95">
        <v>1905</v>
      </c>
      <c r="F10171" s="95">
        <v>329860</v>
      </c>
      <c r="G10171" s="95">
        <v>0</v>
      </c>
      <c r="H10171" s="93" t="s">
        <v>8976</v>
      </c>
      <c r="I10171" s="93" t="s">
        <v>23899</v>
      </c>
      <c r="J10171" s="93" t="s">
        <v>20849</v>
      </c>
      <c r="K10171" s="93" t="s">
        <v>1593</v>
      </c>
      <c r="L10171" s="14">
        <f>AND(vyberHrace&lt;&gt;"",ISNUMBER(SEARCH(vyberHrace,$B10171)))</f>
      </c>
      <c r="M10171" s="14">
        <f>AND($I10171=MID(kododd,1,2),$J10171=MID(kododd,3,3))</f>
      </c>
    </row>
    <row r="10172">
      <c r="A10172" s="95">
        <v>1499</v>
      </c>
      <c r="B10172" s="93" t="s">
        <v>15488</v>
      </c>
      <c r="C10172" s="93" t="s">
        <v>1440</v>
      </c>
      <c r="D10172" s="95">
        <v>1894</v>
      </c>
      <c r="E10172" s="95">
        <v>1872</v>
      </c>
      <c r="F10172" s="95">
        <v>309311</v>
      </c>
      <c r="G10172" s="95">
        <v>250</v>
      </c>
      <c r="H10172" s="93" t="s">
        <v>8976</v>
      </c>
      <c r="I10172" s="93" t="s">
        <v>23899</v>
      </c>
      <c r="J10172" s="93" t="s">
        <v>20849</v>
      </c>
      <c r="K10172" s="93" t="s">
        <v>1593</v>
      </c>
      <c r="L10172" s="14">
        <f>AND(vyberHrace&lt;&gt;"",ISNUMBER(SEARCH(vyberHrace,$B10172)))</f>
      </c>
      <c r="M10172" s="14">
        <f>AND($I10172=MID(kododd,1,2),$J10172=MID(kododd,3,3))</f>
      </c>
    </row>
    <row r="10173">
      <c r="A10173" s="95">
        <v>10942</v>
      </c>
      <c r="B10173" s="93" t="s">
        <v>17946</v>
      </c>
      <c r="C10173" s="93" t="s">
        <v>1461</v>
      </c>
      <c r="D10173" s="95">
        <v>2063</v>
      </c>
      <c r="E10173" s="95">
        <v>2081</v>
      </c>
      <c r="F10173" s="95">
        <v>323640</v>
      </c>
      <c r="G10173" s="95">
        <v>250</v>
      </c>
      <c r="H10173" s="93" t="s">
        <v>8976</v>
      </c>
      <c r="I10173" s="93" t="s">
        <v>23899</v>
      </c>
      <c r="J10173" s="93" t="s">
        <v>20849</v>
      </c>
      <c r="K10173" s="93" t="s">
        <v>1593</v>
      </c>
      <c r="L10173" s="14">
        <f>AND(vyberHrace&lt;&gt;"",ISNUMBER(SEARCH(vyberHrace,$B10173)))</f>
      </c>
      <c r="M10173" s="14">
        <f>AND($I10173=MID(kododd,1,2),$J10173=MID(kododd,3,3))</f>
      </c>
    </row>
    <row r="10174">
      <c r="A10174" s="95">
        <v>32229</v>
      </c>
      <c r="B10174" s="93" t="s">
        <v>17947</v>
      </c>
      <c r="C10174" s="93" t="s">
        <v>1414</v>
      </c>
      <c r="G10174" s="95">
        <v>0</v>
      </c>
      <c r="H10174" s="93" t="s">
        <v>8976</v>
      </c>
      <c r="I10174" s="93" t="s">
        <v>23899</v>
      </c>
      <c r="J10174" s="93" t="s">
        <v>20852</v>
      </c>
      <c r="K10174" s="93" t="s">
        <v>8994</v>
      </c>
      <c r="L10174" s="14">
        <f>AND(vyberHrace&lt;&gt;"",ISNUMBER(SEARCH(vyberHrace,$B10174)))</f>
      </c>
      <c r="M10174" s="14">
        <f>AND($I10174=MID(kododd,1,2),$J10174=MID(kododd,3,3))</f>
      </c>
    </row>
    <row r="10175">
      <c r="A10175" s="95">
        <v>47302</v>
      </c>
      <c r="B10175" s="93" t="s">
        <v>17955</v>
      </c>
      <c r="C10175" s="93" t="s">
        <v>1402</v>
      </c>
      <c r="D10175" s="95">
        <v>1210</v>
      </c>
      <c r="E10175" s="95">
        <v>1494</v>
      </c>
      <c r="F10175" s="95">
        <v>23721774</v>
      </c>
      <c r="G10175" s="95">
        <v>0</v>
      </c>
      <c r="H10175" s="93" t="s">
        <v>8976</v>
      </c>
      <c r="I10175" s="93" t="s">
        <v>23899</v>
      </c>
      <c r="J10175" s="93" t="s">
        <v>20852</v>
      </c>
      <c r="K10175" s="93" t="s">
        <v>8994</v>
      </c>
      <c r="L10175" s="14">
        <f>AND(vyberHrace&lt;&gt;"",ISNUMBER(SEARCH(vyberHrace,$B10175)))</f>
      </c>
      <c r="M10175" s="14">
        <f>AND($I10175=MID(kododd,1,2),$J10175=MID(kododd,3,3))</f>
      </c>
    </row>
    <row r="10176">
      <c r="A10176" s="95">
        <v>56807</v>
      </c>
      <c r="B10176" s="93" t="s">
        <v>21613</v>
      </c>
      <c r="C10176" s="93" t="s">
        <v>1416</v>
      </c>
      <c r="D10176" s="95">
        <v>1646</v>
      </c>
      <c r="E10176" s="95">
        <v>1704</v>
      </c>
      <c r="F10176" s="95">
        <v>23762373</v>
      </c>
      <c r="G10176" s="95">
        <v>250</v>
      </c>
      <c r="H10176" s="93" t="s">
        <v>8976</v>
      </c>
      <c r="I10176" s="93" t="s">
        <v>23899</v>
      </c>
      <c r="J10176" s="93" t="s">
        <v>20844</v>
      </c>
      <c r="K10176" s="93" t="s">
        <v>9952</v>
      </c>
      <c r="L10176" s="14">
        <f>AND(vyberHrace&lt;&gt;"",ISNUMBER(SEARCH(vyberHrace,$B10176)))</f>
      </c>
      <c r="M10176" s="14">
        <f>AND($I10176=MID(kododd,1,2),$J10176=MID(kododd,3,3))</f>
      </c>
    </row>
    <row r="10177">
      <c r="A10177" s="95">
        <v>32223</v>
      </c>
      <c r="B10177" s="93" t="s">
        <v>17960</v>
      </c>
      <c r="C10177" s="93" t="s">
        <v>1398</v>
      </c>
      <c r="G10177" s="95">
        <v>0</v>
      </c>
      <c r="H10177" s="93" t="s">
        <v>8976</v>
      </c>
      <c r="I10177" s="93" t="s">
        <v>23899</v>
      </c>
      <c r="J10177" s="93" t="s">
        <v>20852</v>
      </c>
      <c r="K10177" s="93" t="s">
        <v>8994</v>
      </c>
      <c r="L10177" s="14">
        <f>AND(vyberHrace&lt;&gt;"",ISNUMBER(SEARCH(vyberHrace,$B10177)))</f>
      </c>
      <c r="M10177" s="14">
        <f>AND($I10177=MID(kododd,1,2),$J10177=MID(kododd,3,3))</f>
      </c>
    </row>
    <row r="10178">
      <c r="A10178" s="95">
        <v>32222</v>
      </c>
      <c r="B10178" s="93" t="s">
        <v>17961</v>
      </c>
      <c r="C10178" s="93" t="s">
        <v>1448</v>
      </c>
      <c r="G10178" s="95">
        <v>0</v>
      </c>
      <c r="H10178" s="93" t="s">
        <v>8976</v>
      </c>
      <c r="I10178" s="93" t="s">
        <v>23899</v>
      </c>
      <c r="J10178" s="93" t="s">
        <v>20852</v>
      </c>
      <c r="K10178" s="93" t="s">
        <v>8994</v>
      </c>
      <c r="L10178" s="14">
        <f>AND(vyberHrace&lt;&gt;"",ISNUMBER(SEARCH(vyberHrace,$B10178)))</f>
      </c>
      <c r="M10178" s="14">
        <f>AND($I10178=MID(kododd,1,2),$J10178=MID(kododd,3,3))</f>
      </c>
    </row>
    <row r="10179">
      <c r="A10179" s="95">
        <v>38455</v>
      </c>
      <c r="B10179" s="93" t="s">
        <v>17966</v>
      </c>
      <c r="C10179" s="93" t="s">
        <v>1399</v>
      </c>
      <c r="G10179" s="95">
        <v>0</v>
      </c>
      <c r="H10179" s="93" t="s">
        <v>8976</v>
      </c>
      <c r="I10179" s="93" t="s">
        <v>23899</v>
      </c>
      <c r="J10179" s="93" t="s">
        <v>20852</v>
      </c>
      <c r="K10179" s="93" t="s">
        <v>8994</v>
      </c>
      <c r="L10179" s="14">
        <f>AND(vyberHrace&lt;&gt;"",ISNUMBER(SEARCH(vyberHrace,$B10179)))</f>
      </c>
      <c r="M10179" s="14">
        <f>AND($I10179=MID(kododd,1,2),$J10179=MID(kododd,3,3))</f>
      </c>
    </row>
    <row r="10180">
      <c r="A10180" s="95">
        <v>32219</v>
      </c>
      <c r="B10180" s="93" t="s">
        <v>20396</v>
      </c>
      <c r="C10180" s="93" t="s">
        <v>1398</v>
      </c>
      <c r="G10180" s="95">
        <v>0</v>
      </c>
      <c r="H10180" s="93" t="s">
        <v>8976</v>
      </c>
      <c r="I10180" s="93" t="s">
        <v>23899</v>
      </c>
      <c r="J10180" s="93" t="s">
        <v>20852</v>
      </c>
      <c r="K10180" s="93" t="s">
        <v>8994</v>
      </c>
      <c r="L10180" s="14">
        <f>AND(vyberHrace&lt;&gt;"",ISNUMBER(SEARCH(vyberHrace,$B10180)))</f>
      </c>
      <c r="M10180" s="14">
        <f>AND($I10180=MID(kododd,1,2),$J10180=MID(kododd,3,3))</f>
      </c>
    </row>
    <row r="10181">
      <c r="A10181" s="95">
        <v>41393</v>
      </c>
      <c r="B10181" s="93" t="s">
        <v>19767</v>
      </c>
      <c r="C10181" s="93" t="s">
        <v>1408</v>
      </c>
      <c r="D10181" s="95">
        <v>2126</v>
      </c>
      <c r="E10181" s="95">
        <v>2145</v>
      </c>
      <c r="F10181" s="95">
        <v>384240</v>
      </c>
      <c r="G10181" s="95">
        <v>250</v>
      </c>
      <c r="H10181" s="93" t="s">
        <v>8976</v>
      </c>
      <c r="I10181" s="93" t="s">
        <v>23899</v>
      </c>
      <c r="J10181" s="93" t="s">
        <v>20844</v>
      </c>
      <c r="K10181" s="93" t="s">
        <v>9952</v>
      </c>
      <c r="L10181" s="14">
        <f>AND(vyberHrace&lt;&gt;"",ISNUMBER(SEARCH(vyberHrace,$B10181)))</f>
      </c>
      <c r="M10181" s="14">
        <f>AND($I10181=MID(kododd,1,2),$J10181=MID(kododd,3,3))</f>
      </c>
    </row>
    <row r="10182">
      <c r="A10182" s="95">
        <v>6864</v>
      </c>
      <c r="B10182" s="93" t="s">
        <v>20505</v>
      </c>
      <c r="C10182" s="93" t="s">
        <v>1428</v>
      </c>
      <c r="D10182" s="95">
        <v>1656</v>
      </c>
      <c r="E10182" s="95">
        <v>1822</v>
      </c>
      <c r="F10182" s="95">
        <v>352748</v>
      </c>
      <c r="G10182" s="95">
        <v>250</v>
      </c>
      <c r="H10182" s="93" t="s">
        <v>8976</v>
      </c>
      <c r="I10182" s="93" t="s">
        <v>23899</v>
      </c>
      <c r="J10182" s="93" t="s">
        <v>20897</v>
      </c>
      <c r="K10182" s="93" t="s">
        <v>374</v>
      </c>
      <c r="L10182" s="14">
        <f>AND(vyberHrace&lt;&gt;"",ISNUMBER(SEARCH(vyberHrace,$B10182)))</f>
      </c>
      <c r="M10182" s="14">
        <f>AND($I10182=MID(kododd,1,2),$J10182=MID(kododd,3,3))</f>
      </c>
    </row>
    <row r="10183">
      <c r="A10183" s="95">
        <v>57148</v>
      </c>
      <c r="B10183" s="93" t="s">
        <v>22186</v>
      </c>
      <c r="C10183" s="93" t="s">
        <v>1438</v>
      </c>
      <c r="D10183" s="95">
        <v>1588</v>
      </c>
      <c r="E10183" s="95">
        <v>1775</v>
      </c>
      <c r="F10183" s="95">
        <v>23769688</v>
      </c>
      <c r="G10183" s="95">
        <v>250</v>
      </c>
      <c r="H10183" s="93" t="s">
        <v>8976</v>
      </c>
      <c r="I10183" s="93" t="s">
        <v>23899</v>
      </c>
      <c r="J10183" s="93" t="s">
        <v>20927</v>
      </c>
      <c r="K10183" s="93" t="s">
        <v>1591</v>
      </c>
      <c r="L10183" s="14">
        <f>AND(vyberHrace&lt;&gt;"",ISNUMBER(SEARCH(vyberHrace,$B10183)))</f>
      </c>
      <c r="M10183" s="14">
        <f>AND($I10183=MID(kododd,1,2),$J10183=MID(kododd,3,3))</f>
      </c>
    </row>
    <row r="10184">
      <c r="A10184" s="95">
        <v>30184</v>
      </c>
      <c r="B10184" s="93" t="s">
        <v>20514</v>
      </c>
      <c r="C10184" s="93" t="s">
        <v>1431</v>
      </c>
      <c r="G10184" s="95">
        <v>0</v>
      </c>
      <c r="H10184" s="93" t="s">
        <v>8976</v>
      </c>
      <c r="I10184" s="93" t="s">
        <v>23899</v>
      </c>
      <c r="J10184" s="93" t="s">
        <v>20852</v>
      </c>
      <c r="K10184" s="93" t="s">
        <v>8994</v>
      </c>
      <c r="L10184" s="14">
        <f>AND(vyberHrace&lt;&gt;"",ISNUMBER(SEARCH(vyberHrace,$B10184)))</f>
      </c>
      <c r="M10184" s="14">
        <f>AND($I10184=MID(kododd,1,2),$J10184=MID(kododd,3,3))</f>
      </c>
    </row>
    <row r="10185">
      <c r="A10185" s="95">
        <v>9554</v>
      </c>
      <c r="B10185" s="93" t="s">
        <v>20519</v>
      </c>
      <c r="C10185" s="93" t="s">
        <v>1441</v>
      </c>
      <c r="D10185" s="95">
        <v>1873</v>
      </c>
      <c r="E10185" s="95">
        <v>1918</v>
      </c>
      <c r="F10185" s="95">
        <v>305383</v>
      </c>
      <c r="G10185" s="95">
        <v>250</v>
      </c>
      <c r="H10185" s="93" t="s">
        <v>8976</v>
      </c>
      <c r="I10185" s="93" t="s">
        <v>23899</v>
      </c>
      <c r="J10185" s="93" t="s">
        <v>20964</v>
      </c>
      <c r="K10185" s="93" t="s">
        <v>5165</v>
      </c>
      <c r="L10185" s="14">
        <f>AND(vyberHrace&lt;&gt;"",ISNUMBER(SEARCH(vyberHrace,$B10185)))</f>
      </c>
      <c r="M10185" s="14">
        <f>AND($I10185=MID(kododd,1,2),$J10185=MID(kododd,3,3))</f>
      </c>
    </row>
    <row r="10186">
      <c r="A10186" s="95">
        <v>40971</v>
      </c>
      <c r="B10186" s="93" t="s">
        <v>20522</v>
      </c>
      <c r="C10186" s="93" t="s">
        <v>1408</v>
      </c>
      <c r="G10186" s="95">
        <v>0</v>
      </c>
      <c r="H10186" s="93" t="s">
        <v>8976</v>
      </c>
      <c r="I10186" s="93" t="s">
        <v>23899</v>
      </c>
      <c r="J10186" s="93" t="s">
        <v>20852</v>
      </c>
      <c r="K10186" s="93" t="s">
        <v>8994</v>
      </c>
      <c r="L10186" s="14">
        <f>AND(vyberHrace&lt;&gt;"",ISNUMBER(SEARCH(vyberHrace,$B10186)))</f>
      </c>
      <c r="M10186" s="14">
        <f>AND($I10186=MID(kododd,1,2),$J10186=MID(kododd,3,3))</f>
      </c>
    </row>
    <row r="10187">
      <c r="A10187" s="95">
        <v>6863</v>
      </c>
      <c r="B10187" s="93" t="s">
        <v>20523</v>
      </c>
      <c r="C10187" s="93" t="s">
        <v>1447</v>
      </c>
      <c r="D10187" s="95">
        <v>1653</v>
      </c>
      <c r="E10187" s="95">
        <v>1801</v>
      </c>
      <c r="F10187" s="95">
        <v>353159</v>
      </c>
      <c r="G10187" s="95">
        <v>250</v>
      </c>
      <c r="H10187" s="93" t="s">
        <v>8976</v>
      </c>
      <c r="I10187" s="93" t="s">
        <v>23899</v>
      </c>
      <c r="J10187" s="93" t="s">
        <v>20927</v>
      </c>
      <c r="K10187" s="93" t="s">
        <v>1591</v>
      </c>
      <c r="L10187" s="14">
        <f>AND(vyberHrace&lt;&gt;"",ISNUMBER(SEARCH(vyberHrace,$B10187)))</f>
      </c>
      <c r="M10187" s="14">
        <f>AND($I10187=MID(kododd,1,2),$J10187=MID(kododd,3,3))</f>
      </c>
    </row>
    <row r="10188">
      <c r="A10188" s="95">
        <v>41676</v>
      </c>
      <c r="B10188" s="93" t="s">
        <v>14147</v>
      </c>
      <c r="C10188" s="93" t="s">
        <v>1474</v>
      </c>
      <c r="D10188" s="95">
        <v>1273</v>
      </c>
      <c r="E10188" s="95">
        <v>1498</v>
      </c>
      <c r="F10188" s="95">
        <v>388432</v>
      </c>
      <c r="G10188" s="95">
        <v>250</v>
      </c>
      <c r="H10188" s="93" t="s">
        <v>8976</v>
      </c>
      <c r="I10188" s="93" t="s">
        <v>23899</v>
      </c>
      <c r="J10188" s="93" t="s">
        <v>20844</v>
      </c>
      <c r="K10188" s="93" t="s">
        <v>9952</v>
      </c>
      <c r="L10188" s="14">
        <f>AND(vyberHrace&lt;&gt;"",ISNUMBER(SEARCH(vyberHrace,$B10188)))</f>
      </c>
      <c r="M10188" s="14">
        <f>AND($I10188=MID(kododd,1,2),$J10188=MID(kododd,3,3))</f>
      </c>
    </row>
    <row r="10189">
      <c r="A10189" s="95">
        <v>26172</v>
      </c>
      <c r="B10189" s="93" t="s">
        <v>20546</v>
      </c>
      <c r="C10189" s="93" t="s">
        <v>1452</v>
      </c>
      <c r="D10189" s="95">
        <v>1983</v>
      </c>
      <c r="E10189" s="95">
        <v>2010</v>
      </c>
      <c r="F10189" s="95">
        <v>328731</v>
      </c>
      <c r="G10189" s="95">
        <v>0</v>
      </c>
      <c r="H10189" s="93" t="s">
        <v>8976</v>
      </c>
      <c r="I10189" s="93" t="s">
        <v>23899</v>
      </c>
      <c r="J10189" s="93" t="s">
        <v>20846</v>
      </c>
      <c r="K10189" s="93" t="s">
        <v>8981</v>
      </c>
      <c r="L10189" s="14">
        <f>AND(vyberHrace&lt;&gt;"",ISNUMBER(SEARCH(vyberHrace,$B10189)))</f>
      </c>
      <c r="M10189" s="14">
        <f>AND($I10189=MID(kododd,1,2),$J10189=MID(kododd,3,3))</f>
      </c>
    </row>
    <row r="10190">
      <c r="A10190" s="95">
        <v>34320</v>
      </c>
      <c r="B10190" s="93" t="s">
        <v>20548</v>
      </c>
      <c r="C10190" s="93" t="s">
        <v>1448</v>
      </c>
      <c r="G10190" s="95">
        <v>0</v>
      </c>
      <c r="H10190" s="93" t="s">
        <v>8976</v>
      </c>
      <c r="I10190" s="93" t="s">
        <v>23899</v>
      </c>
      <c r="J10190" s="93" t="s">
        <v>20852</v>
      </c>
      <c r="K10190" s="93" t="s">
        <v>8994</v>
      </c>
      <c r="L10190" s="14">
        <f>AND(vyberHrace&lt;&gt;"",ISNUMBER(SEARCH(vyberHrace,$B10190)))</f>
      </c>
      <c r="M10190" s="14">
        <f>AND($I10190=MID(kododd,1,2),$J10190=MID(kododd,3,3))</f>
      </c>
    </row>
    <row r="10191">
      <c r="A10191" s="95">
        <v>38446</v>
      </c>
      <c r="B10191" s="93" t="s">
        <v>19121</v>
      </c>
      <c r="C10191" s="93" t="s">
        <v>1409</v>
      </c>
      <c r="D10191" s="95">
        <v>1548</v>
      </c>
      <c r="E10191" s="95">
        <v>1723</v>
      </c>
      <c r="F10191" s="95">
        <v>390780</v>
      </c>
      <c r="G10191" s="95">
        <v>250</v>
      </c>
      <c r="H10191" s="93" t="s">
        <v>8976</v>
      </c>
      <c r="I10191" s="93" t="s">
        <v>23899</v>
      </c>
      <c r="J10191" s="93" t="s">
        <v>20852</v>
      </c>
      <c r="K10191" s="93" t="s">
        <v>8994</v>
      </c>
      <c r="L10191" s="14">
        <f>AND(vyberHrace&lt;&gt;"",ISNUMBER(SEARCH(vyberHrace,$B10191)))</f>
      </c>
      <c r="M10191" s="14">
        <f>AND($I10191=MID(kododd,1,2),$J10191=MID(kododd,3,3))</f>
      </c>
    </row>
    <row r="10192">
      <c r="A10192" s="95">
        <v>59230</v>
      </c>
      <c r="B10192" s="93" t="s">
        <v>25659</v>
      </c>
      <c r="C10192" s="93" t="s">
        <v>1462</v>
      </c>
      <c r="D10192" s="95">
        <v>1154</v>
      </c>
      <c r="E10192" s="95">
        <v>1534</v>
      </c>
      <c r="F10192" s="95">
        <v>23780827</v>
      </c>
      <c r="G10192" s="95">
        <v>250</v>
      </c>
      <c r="H10192" s="93" t="s">
        <v>8976</v>
      </c>
      <c r="I10192" s="93" t="s">
        <v>23899</v>
      </c>
      <c r="J10192" s="93" t="s">
        <v>20852</v>
      </c>
      <c r="K10192" s="93" t="s">
        <v>8994</v>
      </c>
      <c r="L10192" s="14">
        <f>AND(vyberHrace&lt;&gt;"",ISNUMBER(SEARCH(vyberHrace,$B10192)))</f>
      </c>
      <c r="M10192" s="14">
        <f>AND($I10192=MID(kododd,1,2),$J10192=MID(kododd,3,3))</f>
      </c>
    </row>
    <row r="10193">
      <c r="A10193" s="95">
        <v>3795</v>
      </c>
      <c r="B10193" s="93" t="s">
        <v>19151</v>
      </c>
      <c r="C10193" s="93" t="s">
        <v>1451</v>
      </c>
      <c r="D10193" s="95">
        <v>1562</v>
      </c>
      <c r="E10193" s="95">
        <v>1686</v>
      </c>
      <c r="F10193" s="95">
        <v>312207</v>
      </c>
      <c r="G10193" s="95">
        <v>0</v>
      </c>
      <c r="H10193" s="93" t="s">
        <v>8976</v>
      </c>
      <c r="I10193" s="93" t="s">
        <v>23899</v>
      </c>
      <c r="J10193" s="93" t="s">
        <v>20912</v>
      </c>
      <c r="K10193" s="93" t="s">
        <v>1497</v>
      </c>
      <c r="L10193" s="14">
        <f>AND(vyberHrace&lt;&gt;"",ISNUMBER(SEARCH(vyberHrace,$B10193)))</f>
      </c>
      <c r="M10193" s="14">
        <f>AND($I10193=MID(kododd,1,2),$J10193=MID(kododd,3,3))</f>
      </c>
    </row>
    <row r="10194">
      <c r="A10194" s="95">
        <v>37083</v>
      </c>
      <c r="B10194" s="93" t="s">
        <v>17291</v>
      </c>
      <c r="C10194" s="93" t="s">
        <v>1428</v>
      </c>
      <c r="F10194" s="95">
        <v>369055</v>
      </c>
      <c r="G10194" s="95">
        <v>0</v>
      </c>
      <c r="H10194" s="93" t="s">
        <v>8976</v>
      </c>
      <c r="I10194" s="93" t="s">
        <v>23899</v>
      </c>
      <c r="J10194" s="93" t="s">
        <v>20851</v>
      </c>
      <c r="K10194" s="93" t="s">
        <v>21353</v>
      </c>
      <c r="L10194" s="14">
        <f>AND(vyberHrace&lt;&gt;"",ISNUMBER(SEARCH(vyberHrace,$B10194)))</f>
      </c>
      <c r="M10194" s="14">
        <f>AND($I10194=MID(kododd,1,2),$J10194=MID(kododd,3,3))</f>
      </c>
    </row>
    <row r="10195">
      <c r="A10195" s="95">
        <v>30185</v>
      </c>
      <c r="B10195" s="93" t="s">
        <v>17292</v>
      </c>
      <c r="C10195" s="93" t="s">
        <v>1421</v>
      </c>
      <c r="G10195" s="95">
        <v>0</v>
      </c>
      <c r="H10195" s="93" t="s">
        <v>8976</v>
      </c>
      <c r="I10195" s="93" t="s">
        <v>23899</v>
      </c>
      <c r="J10195" s="93" t="s">
        <v>20852</v>
      </c>
      <c r="K10195" s="93" t="s">
        <v>8994</v>
      </c>
      <c r="L10195" s="14">
        <f>AND(vyberHrace&lt;&gt;"",ISNUMBER(SEARCH(vyberHrace,$B10195)))</f>
      </c>
      <c r="M10195" s="14">
        <f>AND($I10195=MID(kododd,1,2),$J10195=MID(kododd,3,3))</f>
      </c>
    </row>
    <row r="10196">
      <c r="A10196" s="95">
        <v>40975</v>
      </c>
      <c r="B10196" s="93" t="s">
        <v>18118</v>
      </c>
      <c r="C10196" s="93" t="s">
        <v>1438</v>
      </c>
      <c r="G10196" s="95">
        <v>0</v>
      </c>
      <c r="H10196" s="93" t="s">
        <v>8976</v>
      </c>
      <c r="I10196" s="93" t="s">
        <v>23899</v>
      </c>
      <c r="J10196" s="93" t="s">
        <v>20852</v>
      </c>
      <c r="K10196" s="93" t="s">
        <v>8994</v>
      </c>
      <c r="L10196" s="14">
        <f>AND(vyberHrace&lt;&gt;"",ISNUMBER(SEARCH(vyberHrace,$B10196)))</f>
      </c>
      <c r="M10196" s="14">
        <f>AND($I10196=MID(kododd,1,2),$J10196=MID(kododd,3,3))</f>
      </c>
    </row>
    <row r="10197">
      <c r="A10197" s="95">
        <v>16001</v>
      </c>
      <c r="B10197" s="93" t="s">
        <v>18119</v>
      </c>
      <c r="C10197" s="93" t="s">
        <v>1404</v>
      </c>
      <c r="D10197" s="95">
        <v>1573</v>
      </c>
      <c r="G10197" s="95">
        <v>0</v>
      </c>
      <c r="H10197" s="93" t="s">
        <v>8976</v>
      </c>
      <c r="I10197" s="93" t="s">
        <v>23899</v>
      </c>
      <c r="J10197" s="93" t="s">
        <v>20852</v>
      </c>
      <c r="K10197" s="93" t="s">
        <v>8994</v>
      </c>
      <c r="L10197" s="14">
        <f>AND(vyberHrace&lt;&gt;"",ISNUMBER(SEARCH(vyberHrace,$B10197)))</f>
      </c>
      <c r="M10197" s="14">
        <f>AND($I10197=MID(kododd,1,2),$J10197=MID(kododd,3,3))</f>
      </c>
    </row>
    <row r="10198">
      <c r="A10198" s="95">
        <v>59208</v>
      </c>
      <c r="B10198" s="93" t="s">
        <v>25639</v>
      </c>
      <c r="C10198" s="93" t="s">
        <v>1450</v>
      </c>
      <c r="G10198" s="95">
        <v>250</v>
      </c>
      <c r="H10198" s="93" t="s">
        <v>8976</v>
      </c>
      <c r="I10198" s="93" t="s">
        <v>23899</v>
      </c>
      <c r="J10198" s="93" t="s">
        <v>20852</v>
      </c>
      <c r="K10198" s="93" t="s">
        <v>8994</v>
      </c>
      <c r="L10198" s="14">
        <f>AND(vyberHrace&lt;&gt;"",ISNUMBER(SEARCH(vyberHrace,$B10198)))</f>
      </c>
      <c r="M10198" s="14">
        <f>AND($I10198=MID(kododd,1,2),$J10198=MID(kododd,3,3))</f>
      </c>
    </row>
    <row r="10199">
      <c r="A10199" s="95">
        <v>10858</v>
      </c>
      <c r="B10199" s="93" t="s">
        <v>18120</v>
      </c>
      <c r="C10199" s="93" t="s">
        <v>1453</v>
      </c>
      <c r="D10199" s="95">
        <v>1812</v>
      </c>
      <c r="E10199" s="95">
        <v>1865</v>
      </c>
      <c r="F10199" s="95">
        <v>338133</v>
      </c>
      <c r="G10199" s="95">
        <v>250</v>
      </c>
      <c r="H10199" s="93" t="s">
        <v>8976</v>
      </c>
      <c r="I10199" s="93" t="s">
        <v>23899</v>
      </c>
      <c r="J10199" s="93" t="s">
        <v>20852</v>
      </c>
      <c r="K10199" s="93" t="s">
        <v>8994</v>
      </c>
      <c r="L10199" s="14">
        <f>AND(vyberHrace&lt;&gt;"",ISNUMBER(SEARCH(vyberHrace,$B10199)))</f>
      </c>
      <c r="M10199" s="14">
        <f>AND($I10199=MID(kododd,1,2),$J10199=MID(kododd,3,3))</f>
      </c>
    </row>
    <row r="10200">
      <c r="A10200" s="95">
        <v>28419</v>
      </c>
      <c r="B10200" s="93" t="s">
        <v>18121</v>
      </c>
      <c r="C10200" s="93" t="s">
        <v>1454</v>
      </c>
      <c r="G10200" s="95">
        <v>0</v>
      </c>
      <c r="H10200" s="93" t="s">
        <v>8976</v>
      </c>
      <c r="I10200" s="93" t="s">
        <v>23899</v>
      </c>
      <c r="J10200" s="93" t="s">
        <v>20852</v>
      </c>
      <c r="K10200" s="93" t="s">
        <v>8994</v>
      </c>
      <c r="L10200" s="14">
        <f>AND(vyberHrace&lt;&gt;"",ISNUMBER(SEARCH(vyberHrace,$B10200)))</f>
      </c>
      <c r="M10200" s="14">
        <f>AND($I10200=MID(kododd,1,2),$J10200=MID(kododd,3,3))</f>
      </c>
    </row>
    <row r="10201">
      <c r="A10201" s="95">
        <v>53676</v>
      </c>
      <c r="B10201" s="93" t="s">
        <v>2978</v>
      </c>
      <c r="C10201" s="93" t="s">
        <v>1402</v>
      </c>
      <c r="F10201" s="95">
        <v>23747544</v>
      </c>
      <c r="G10201" s="95">
        <v>0</v>
      </c>
      <c r="H10201" s="93" t="s">
        <v>8976</v>
      </c>
      <c r="I10201" s="93" t="s">
        <v>23899</v>
      </c>
      <c r="J10201" s="93" t="s">
        <v>20852</v>
      </c>
      <c r="K10201" s="93" t="s">
        <v>8994</v>
      </c>
      <c r="L10201" s="14">
        <f>AND(vyberHrace&lt;&gt;"",ISNUMBER(SEARCH(vyberHrace,$B10201)))</f>
      </c>
      <c r="M10201" s="14">
        <f>AND($I10201=MID(kododd,1,2),$J10201=MID(kododd,3,3))</f>
      </c>
    </row>
    <row r="10202">
      <c r="A10202" s="95">
        <v>55074</v>
      </c>
      <c r="B10202" s="93" t="s">
        <v>18123</v>
      </c>
      <c r="C10202" s="93" t="s">
        <v>3255</v>
      </c>
      <c r="F10202" s="95">
        <v>23762810</v>
      </c>
      <c r="G10202" s="95">
        <v>250</v>
      </c>
      <c r="H10202" s="93" t="s">
        <v>8976</v>
      </c>
      <c r="I10202" s="93" t="s">
        <v>23899</v>
      </c>
      <c r="J10202" s="93" t="s">
        <v>20950</v>
      </c>
      <c r="K10202" s="93" t="s">
        <v>5563</v>
      </c>
      <c r="L10202" s="14">
        <f>AND(vyberHrace&lt;&gt;"",ISNUMBER(SEARCH(vyberHrace,$B10202)))</f>
      </c>
      <c r="M10202" s="14">
        <f>AND($I10202=MID(kododd,1,2),$J10202=MID(kododd,3,3))</f>
      </c>
    </row>
    <row r="10203">
      <c r="A10203" s="95">
        <v>16110</v>
      </c>
      <c r="B10203" s="93" t="s">
        <v>20305</v>
      </c>
      <c r="C10203" s="93" t="s">
        <v>1436</v>
      </c>
      <c r="G10203" s="95">
        <v>0</v>
      </c>
      <c r="H10203" s="93" t="s">
        <v>8976</v>
      </c>
      <c r="I10203" s="93" t="s">
        <v>23899</v>
      </c>
      <c r="J10203" s="93" t="s">
        <v>20851</v>
      </c>
      <c r="K10203" s="93" t="s">
        <v>21353</v>
      </c>
      <c r="L10203" s="14">
        <f>AND(vyberHrace&lt;&gt;"",ISNUMBER(SEARCH(vyberHrace,$B10203)))</f>
      </c>
      <c r="M10203" s="14">
        <f>AND($I10203=MID(kododd,1,2),$J10203=MID(kododd,3,3))</f>
      </c>
    </row>
    <row r="10204">
      <c r="A10204" s="95">
        <v>26594</v>
      </c>
      <c r="B10204" s="93" t="s">
        <v>20312</v>
      </c>
      <c r="C10204" s="93" t="s">
        <v>1448</v>
      </c>
      <c r="D10204" s="95">
        <v>1821</v>
      </c>
      <c r="E10204" s="95">
        <v>1911</v>
      </c>
      <c r="F10204" s="95">
        <v>344761</v>
      </c>
      <c r="G10204" s="95">
        <v>0</v>
      </c>
      <c r="H10204" s="93" t="s">
        <v>8976</v>
      </c>
      <c r="I10204" s="93" t="s">
        <v>23899</v>
      </c>
      <c r="J10204" s="93" t="s">
        <v>20846</v>
      </c>
      <c r="K10204" s="93" t="s">
        <v>8981</v>
      </c>
      <c r="L10204" s="14">
        <f>AND(vyberHrace&lt;&gt;"",ISNUMBER(SEARCH(vyberHrace,$B10204)))</f>
      </c>
      <c r="M10204" s="14">
        <f>AND($I10204=MID(kododd,1,2),$J10204=MID(kododd,3,3))</f>
      </c>
    </row>
    <row r="10205">
      <c r="A10205" s="95">
        <v>29085</v>
      </c>
      <c r="B10205" s="93" t="s">
        <v>20313</v>
      </c>
      <c r="C10205" s="93" t="s">
        <v>1449</v>
      </c>
      <c r="D10205" s="95">
        <v>1538</v>
      </c>
      <c r="F10205" s="95">
        <v>344770</v>
      </c>
      <c r="G10205" s="95">
        <v>0</v>
      </c>
      <c r="H10205" s="93" t="s">
        <v>8976</v>
      </c>
      <c r="I10205" s="93" t="s">
        <v>23899</v>
      </c>
      <c r="J10205" s="93" t="s">
        <v>20846</v>
      </c>
      <c r="K10205" s="93" t="s">
        <v>8981</v>
      </c>
      <c r="L10205" s="14">
        <f>AND(vyberHrace&lt;&gt;"",ISNUMBER(SEARCH(vyberHrace,$B10205)))</f>
      </c>
      <c r="M10205" s="14">
        <f>AND($I10205=MID(kododd,1,2),$J10205=MID(kododd,3,3))</f>
      </c>
    </row>
    <row r="10206">
      <c r="A10206" s="95">
        <v>59231</v>
      </c>
      <c r="B10206" s="93" t="s">
        <v>25660</v>
      </c>
      <c r="C10206" s="93" t="s">
        <v>1420</v>
      </c>
      <c r="G10206" s="95">
        <v>0</v>
      </c>
      <c r="H10206" s="93" t="s">
        <v>8976</v>
      </c>
      <c r="I10206" s="93" t="s">
        <v>23899</v>
      </c>
      <c r="J10206" s="93" t="s">
        <v>20852</v>
      </c>
      <c r="K10206" s="93" t="s">
        <v>8994</v>
      </c>
      <c r="L10206" s="14">
        <f>AND(vyberHrace&lt;&gt;"",ISNUMBER(SEARCH(vyberHrace,$B10206)))</f>
      </c>
      <c r="M10206" s="14">
        <f>AND($I10206=MID(kododd,1,2),$J10206=MID(kododd,3,3))</f>
      </c>
    </row>
    <row r="10207">
      <c r="A10207" s="95">
        <v>37479</v>
      </c>
      <c r="B10207" s="93" t="s">
        <v>18195</v>
      </c>
      <c r="C10207" s="93" t="s">
        <v>1438</v>
      </c>
      <c r="D10207" s="95">
        <v>1250</v>
      </c>
      <c r="F10207" s="95">
        <v>390798</v>
      </c>
      <c r="G10207" s="95">
        <v>0</v>
      </c>
      <c r="H10207" s="93" t="s">
        <v>8976</v>
      </c>
      <c r="I10207" s="93" t="s">
        <v>23899</v>
      </c>
      <c r="J10207" s="93" t="s">
        <v>20852</v>
      </c>
      <c r="K10207" s="93" t="s">
        <v>8994</v>
      </c>
      <c r="L10207" s="14">
        <f>AND(vyberHrace&lt;&gt;"",ISNUMBER(SEARCH(vyberHrace,$B10207)))</f>
      </c>
      <c r="M10207" s="14">
        <f>AND($I10207=MID(kododd,1,2),$J10207=MID(kododd,3,3))</f>
      </c>
    </row>
    <row r="10208">
      <c r="A10208" s="95">
        <v>28395</v>
      </c>
      <c r="B10208" s="93" t="s">
        <v>18205</v>
      </c>
      <c r="C10208" s="93" t="s">
        <v>1461</v>
      </c>
      <c r="D10208" s="95">
        <v>1850</v>
      </c>
      <c r="E10208" s="95">
        <v>1918</v>
      </c>
      <c r="F10208" s="95">
        <v>352780</v>
      </c>
      <c r="G10208" s="95">
        <v>0</v>
      </c>
      <c r="H10208" s="93" t="s">
        <v>8976</v>
      </c>
      <c r="I10208" s="93" t="s">
        <v>23899</v>
      </c>
      <c r="J10208" s="93" t="s">
        <v>20843</v>
      </c>
      <c r="K10208" s="93" t="s">
        <v>5594</v>
      </c>
      <c r="L10208" s="14">
        <f>AND(vyberHrace&lt;&gt;"",ISNUMBER(SEARCH(vyberHrace,$B10208)))</f>
      </c>
      <c r="M10208" s="14">
        <f>AND($I10208=MID(kododd,1,2),$J10208=MID(kododd,3,3))</f>
      </c>
    </row>
    <row r="10209">
      <c r="A10209" s="95">
        <v>56922</v>
      </c>
      <c r="B10209" s="93" t="s">
        <v>22248</v>
      </c>
      <c r="C10209" s="93" t="s">
        <v>1422</v>
      </c>
      <c r="F10209" s="95">
        <v>23765518</v>
      </c>
      <c r="G10209" s="95">
        <v>0</v>
      </c>
      <c r="H10209" s="93" t="s">
        <v>8976</v>
      </c>
      <c r="I10209" s="93" t="s">
        <v>23899</v>
      </c>
      <c r="J10209" s="93" t="s">
        <v>20852</v>
      </c>
      <c r="K10209" s="93" t="s">
        <v>8994</v>
      </c>
      <c r="L10209" s="14">
        <f>AND(vyberHrace&lt;&gt;"",ISNUMBER(SEARCH(vyberHrace,$B10209)))</f>
      </c>
      <c r="M10209" s="14">
        <f>AND($I10209=MID(kododd,1,2),$J10209=MID(kododd,3,3))</f>
      </c>
    </row>
    <row r="10210">
      <c r="A10210" s="95">
        <v>28929</v>
      </c>
      <c r="B10210" s="93" t="s">
        <v>18255</v>
      </c>
      <c r="C10210" s="93" t="s">
        <v>1461</v>
      </c>
      <c r="D10210" s="95">
        <v>1553</v>
      </c>
      <c r="E10210" s="95">
        <v>1710</v>
      </c>
      <c r="F10210" s="95">
        <v>353167</v>
      </c>
      <c r="G10210" s="95">
        <v>0</v>
      </c>
      <c r="H10210" s="93" t="s">
        <v>8976</v>
      </c>
      <c r="I10210" s="93" t="s">
        <v>23899</v>
      </c>
      <c r="J10210" s="93" t="s">
        <v>20927</v>
      </c>
      <c r="K10210" s="93" t="s">
        <v>1591</v>
      </c>
      <c r="L10210" s="14">
        <f>AND(vyberHrace&lt;&gt;"",ISNUMBER(SEARCH(vyberHrace,$B10210)))</f>
      </c>
      <c r="M10210" s="14">
        <f>AND($I10210=MID(kododd,1,2),$J10210=MID(kododd,3,3))</f>
      </c>
    </row>
    <row r="10211">
      <c r="A10211" s="95">
        <v>63678</v>
      </c>
      <c r="B10211" s="93" t="s">
        <v>29837</v>
      </c>
      <c r="C10211" s="93" t="s">
        <v>1411</v>
      </c>
      <c r="F10211" s="95">
        <v>571007202</v>
      </c>
      <c r="G10211" s="95">
        <v>250</v>
      </c>
      <c r="H10211" s="93" t="s">
        <v>8976</v>
      </c>
      <c r="I10211" s="93" t="s">
        <v>23899</v>
      </c>
      <c r="J10211" s="93" t="s">
        <v>20993</v>
      </c>
      <c r="K10211" s="93" t="s">
        <v>2219</v>
      </c>
      <c r="L10211" s="14">
        <f>AND(vyberHrace&lt;&gt;"",ISNUMBER(SEARCH(vyberHrace,$B10211)))</f>
      </c>
      <c r="M10211" s="14">
        <f>AND($I10211=MID(kododd,1,2),$J10211=MID(kododd,3,3))</f>
      </c>
    </row>
    <row r="10212">
      <c r="A10212" s="95">
        <v>56652</v>
      </c>
      <c r="B10212" s="93" t="s">
        <v>22203</v>
      </c>
      <c r="C10212" s="93" t="s">
        <v>1420</v>
      </c>
      <c r="F10212" s="95">
        <v>23773561</v>
      </c>
      <c r="G10212" s="95">
        <v>250</v>
      </c>
      <c r="H10212" s="93" t="s">
        <v>8976</v>
      </c>
      <c r="I10212" s="93" t="s">
        <v>23899</v>
      </c>
      <c r="J10212" s="93" t="s">
        <v>20849</v>
      </c>
      <c r="K10212" s="93" t="s">
        <v>1593</v>
      </c>
      <c r="L10212" s="14">
        <f>AND(vyberHrace&lt;&gt;"",ISNUMBER(SEARCH(vyberHrace,$B10212)))</f>
      </c>
      <c r="M10212" s="14">
        <f>AND($I10212=MID(kododd,1,2),$J10212=MID(kododd,3,3))</f>
      </c>
    </row>
    <row r="10213">
      <c r="A10213" s="95">
        <v>56653</v>
      </c>
      <c r="B10213" s="93" t="s">
        <v>22204</v>
      </c>
      <c r="C10213" s="93" t="s">
        <v>1422</v>
      </c>
      <c r="F10213" s="95">
        <v>23773570</v>
      </c>
      <c r="G10213" s="95">
        <v>0</v>
      </c>
      <c r="H10213" s="93" t="s">
        <v>8976</v>
      </c>
      <c r="I10213" s="93" t="s">
        <v>23899</v>
      </c>
      <c r="J10213" s="93" t="s">
        <v>20849</v>
      </c>
      <c r="K10213" s="93" t="s">
        <v>1593</v>
      </c>
      <c r="L10213" s="14">
        <f>AND(vyberHrace&lt;&gt;"",ISNUMBER(SEARCH(vyberHrace,$B10213)))</f>
      </c>
      <c r="M10213" s="14">
        <f>AND($I10213=MID(kododd,1,2),$J10213=MID(kododd,3,3))</f>
      </c>
    </row>
    <row r="10214">
      <c r="A10214" s="95">
        <v>44631</v>
      </c>
      <c r="B10214" s="93" t="s">
        <v>18387</v>
      </c>
      <c r="C10214" s="93" t="s">
        <v>1402</v>
      </c>
      <c r="G10214" s="95">
        <v>0</v>
      </c>
      <c r="H10214" s="93" t="s">
        <v>8976</v>
      </c>
      <c r="I10214" s="93" t="s">
        <v>23899</v>
      </c>
      <c r="J10214" s="93" t="s">
        <v>20852</v>
      </c>
      <c r="K10214" s="93" t="s">
        <v>8994</v>
      </c>
      <c r="L10214" s="14">
        <f>AND(vyberHrace&lt;&gt;"",ISNUMBER(SEARCH(vyberHrace,$B10214)))</f>
      </c>
      <c r="M10214" s="14">
        <f>AND($I10214=MID(kododd,1,2),$J10214=MID(kododd,3,3))</f>
      </c>
    </row>
    <row r="10215">
      <c r="A10215" s="95">
        <v>32936</v>
      </c>
      <c r="B10215" s="93" t="s">
        <v>18400</v>
      </c>
      <c r="C10215" s="93" t="s">
        <v>1398</v>
      </c>
      <c r="G10215" s="95">
        <v>0</v>
      </c>
      <c r="H10215" s="93" t="s">
        <v>8976</v>
      </c>
      <c r="I10215" s="93" t="s">
        <v>23899</v>
      </c>
      <c r="J10215" s="93" t="s">
        <v>20914</v>
      </c>
      <c r="K10215" s="93" t="s">
        <v>172</v>
      </c>
      <c r="L10215" s="14">
        <f>AND(vyberHrace&lt;&gt;"",ISNUMBER(SEARCH(vyberHrace,$B10215)))</f>
      </c>
      <c r="M10215" s="14">
        <f>AND($I10215=MID(kododd,1,2),$J10215=MID(kododd,3,3))</f>
      </c>
    </row>
    <row r="10216">
      <c r="A10216" s="95">
        <v>34553</v>
      </c>
      <c r="B10216" s="93" t="s">
        <v>18410</v>
      </c>
      <c r="C10216" s="93" t="s">
        <v>1437</v>
      </c>
      <c r="D10216" s="95">
        <v>1414</v>
      </c>
      <c r="E10216" s="95">
        <v>1544</v>
      </c>
      <c r="F10216" s="95">
        <v>397415</v>
      </c>
      <c r="G10216" s="95">
        <v>250</v>
      </c>
      <c r="H10216" s="93" t="s">
        <v>8976</v>
      </c>
      <c r="I10216" s="93" t="s">
        <v>23899</v>
      </c>
      <c r="J10216" s="93" t="s">
        <v>20852</v>
      </c>
      <c r="K10216" s="93" t="s">
        <v>8994</v>
      </c>
      <c r="L10216" s="14">
        <f>AND(vyberHrace&lt;&gt;"",ISNUMBER(SEARCH(vyberHrace,$B10216)))</f>
      </c>
      <c r="M10216" s="14">
        <f>AND($I10216=MID(kododd,1,2),$J10216=MID(kododd,3,3))</f>
      </c>
    </row>
    <row r="10217">
      <c r="A10217" s="95">
        <v>53434</v>
      </c>
      <c r="B10217" s="93" t="s">
        <v>18410</v>
      </c>
      <c r="C10217" s="93" t="s">
        <v>1412</v>
      </c>
      <c r="D10217" s="95">
        <v>1623</v>
      </c>
      <c r="E10217" s="95">
        <v>1720</v>
      </c>
      <c r="F10217" s="95">
        <v>23748788</v>
      </c>
      <c r="G10217" s="95">
        <v>250</v>
      </c>
      <c r="H10217" s="93" t="s">
        <v>8976</v>
      </c>
      <c r="I10217" s="93" t="s">
        <v>23899</v>
      </c>
      <c r="J10217" s="93" t="s">
        <v>20852</v>
      </c>
      <c r="K10217" s="93" t="s">
        <v>8994</v>
      </c>
      <c r="L10217" s="14">
        <f>AND(vyberHrace&lt;&gt;"",ISNUMBER(SEARCH(vyberHrace,$B10217)))</f>
      </c>
      <c r="M10217" s="14">
        <f>AND($I10217=MID(kododd,1,2),$J10217=MID(kododd,3,3))</f>
      </c>
    </row>
    <row r="10218">
      <c r="A10218" s="95">
        <v>13993</v>
      </c>
      <c r="B10218" s="93" t="s">
        <v>2979</v>
      </c>
      <c r="C10218" s="93" t="s">
        <v>1437</v>
      </c>
      <c r="D10218" s="95">
        <v>1593</v>
      </c>
      <c r="E10218" s="95">
        <v>1697</v>
      </c>
      <c r="F10218" s="95">
        <v>23742143</v>
      </c>
      <c r="G10218" s="95">
        <v>250</v>
      </c>
      <c r="H10218" s="93" t="s">
        <v>8976</v>
      </c>
      <c r="I10218" s="93" t="s">
        <v>23899</v>
      </c>
      <c r="J10218" s="93" t="s">
        <v>20852</v>
      </c>
      <c r="K10218" s="93" t="s">
        <v>8994</v>
      </c>
      <c r="L10218" s="14">
        <f>AND(vyberHrace&lt;&gt;"",ISNUMBER(SEARCH(vyberHrace,$B10218)))</f>
      </c>
      <c r="M10218" s="14">
        <f>AND($I10218=MID(kododd,1,2),$J10218=MID(kododd,3,3))</f>
      </c>
    </row>
    <row r="10219">
      <c r="A10219" s="95">
        <v>39227</v>
      </c>
      <c r="B10219" s="93" t="s">
        <v>15136</v>
      </c>
      <c r="C10219" s="93" t="s">
        <v>1419</v>
      </c>
      <c r="D10219" s="95">
        <v>1755</v>
      </c>
      <c r="E10219" s="95">
        <v>1856</v>
      </c>
      <c r="F10219" s="95">
        <v>381365</v>
      </c>
      <c r="G10219" s="95">
        <v>250</v>
      </c>
      <c r="H10219" s="93" t="s">
        <v>8976</v>
      </c>
      <c r="I10219" s="93" t="s">
        <v>23899</v>
      </c>
      <c r="J10219" s="93" t="s">
        <v>20872</v>
      </c>
      <c r="K10219" s="93" t="s">
        <v>8989</v>
      </c>
      <c r="L10219" s="14">
        <f>AND(vyberHrace&lt;&gt;"",ISNUMBER(SEARCH(vyberHrace,$B10219)))</f>
      </c>
      <c r="M10219" s="14">
        <f>AND($I10219=MID(kododd,1,2),$J10219=MID(kododd,3,3))</f>
      </c>
    </row>
    <row r="10220">
      <c r="A10220" s="95">
        <v>3417</v>
      </c>
      <c r="B10220" s="93" t="s">
        <v>15138</v>
      </c>
      <c r="C10220" s="93" t="s">
        <v>1447</v>
      </c>
      <c r="D10220" s="95">
        <v>1685</v>
      </c>
      <c r="E10220" s="95">
        <v>1825</v>
      </c>
      <c r="F10220" s="95">
        <v>388424</v>
      </c>
      <c r="G10220" s="95">
        <v>250</v>
      </c>
      <c r="H10220" s="93" t="s">
        <v>8976</v>
      </c>
      <c r="I10220" s="93" t="s">
        <v>23899</v>
      </c>
      <c r="J10220" s="93" t="s">
        <v>20843</v>
      </c>
      <c r="K10220" s="93" t="s">
        <v>5594</v>
      </c>
      <c r="L10220" s="14">
        <f>AND(vyberHrace&lt;&gt;"",ISNUMBER(SEARCH(vyberHrace,$B10220)))</f>
      </c>
      <c r="M10220" s="14">
        <f>AND($I10220=MID(kododd,1,2),$J10220=MID(kododd,3,3))</f>
      </c>
    </row>
    <row r="10221">
      <c r="A10221" s="95">
        <v>58783</v>
      </c>
      <c r="B10221" s="93" t="s">
        <v>25256</v>
      </c>
      <c r="C10221" s="93" t="s">
        <v>1450</v>
      </c>
      <c r="G10221" s="95">
        <v>250</v>
      </c>
      <c r="H10221" s="93" t="s">
        <v>8976</v>
      </c>
      <c r="I10221" s="93" t="s">
        <v>23899</v>
      </c>
      <c r="J10221" s="93" t="s">
        <v>20843</v>
      </c>
      <c r="K10221" s="93" t="s">
        <v>5594</v>
      </c>
      <c r="L10221" s="14">
        <f>AND(vyberHrace&lt;&gt;"",ISNUMBER(SEARCH(vyberHrace,$B10221)))</f>
      </c>
      <c r="M10221" s="14">
        <f>AND($I10221=MID(kododd,1,2),$J10221=MID(kododd,3,3))</f>
      </c>
    </row>
    <row r="10222">
      <c r="A10222" s="95">
        <v>58782</v>
      </c>
      <c r="B10222" s="93" t="s">
        <v>25255</v>
      </c>
      <c r="C10222" s="93" t="s">
        <v>1411</v>
      </c>
      <c r="G10222" s="95">
        <v>250</v>
      </c>
      <c r="H10222" s="93" t="s">
        <v>8976</v>
      </c>
      <c r="I10222" s="93" t="s">
        <v>23899</v>
      </c>
      <c r="J10222" s="93" t="s">
        <v>20843</v>
      </c>
      <c r="K10222" s="93" t="s">
        <v>5594</v>
      </c>
      <c r="L10222" s="14">
        <f>AND(vyberHrace&lt;&gt;"",ISNUMBER(SEARCH(vyberHrace,$B10222)))</f>
      </c>
      <c r="M10222" s="14">
        <f>AND($I10222=MID(kododd,1,2),$J10222=MID(kododd,3,3))</f>
      </c>
    </row>
    <row r="10223">
      <c r="A10223" s="95">
        <v>61199</v>
      </c>
      <c r="B10223" s="93" t="s">
        <v>27442</v>
      </c>
      <c r="C10223" s="93" t="s">
        <v>1412</v>
      </c>
      <c r="F10223" s="95">
        <v>23788658</v>
      </c>
      <c r="G10223" s="95">
        <v>250</v>
      </c>
      <c r="H10223" s="93" t="s">
        <v>8976</v>
      </c>
      <c r="I10223" s="93" t="s">
        <v>23899</v>
      </c>
      <c r="J10223" s="93" t="s">
        <v>20852</v>
      </c>
      <c r="K10223" s="93" t="s">
        <v>8994</v>
      </c>
      <c r="L10223" s="14">
        <f>AND(vyberHrace&lt;&gt;"",ISNUMBER(SEARCH(vyberHrace,$B10223)))</f>
      </c>
      <c r="M10223" s="14">
        <f>AND($I10223=MID(kododd,1,2),$J10223=MID(kododd,3,3))</f>
      </c>
    </row>
    <row r="10224">
      <c r="A10224" s="95">
        <v>1166</v>
      </c>
      <c r="B10224" s="93" t="s">
        <v>15166</v>
      </c>
      <c r="C10224" s="93" t="s">
        <v>1427</v>
      </c>
      <c r="D10224" s="95">
        <v>2050</v>
      </c>
      <c r="E10224" s="95">
        <v>2057</v>
      </c>
      <c r="F10224" s="95">
        <v>352756</v>
      </c>
      <c r="G10224" s="95">
        <v>250</v>
      </c>
      <c r="H10224" s="93" t="s">
        <v>8976</v>
      </c>
      <c r="I10224" s="93" t="s">
        <v>23899</v>
      </c>
      <c r="J10224" s="93" t="s">
        <v>20942</v>
      </c>
      <c r="K10224" s="93" t="s">
        <v>5598</v>
      </c>
      <c r="L10224" s="14">
        <f>AND(vyberHrace&lt;&gt;"",ISNUMBER(SEARCH(vyberHrace,$B10224)))</f>
      </c>
      <c r="M10224" s="14">
        <f>AND($I10224=MID(kododd,1,2),$J10224=MID(kododd,3,3))</f>
      </c>
    </row>
    <row r="10225">
      <c r="A10225" s="95">
        <v>33111</v>
      </c>
      <c r="B10225" s="93" t="s">
        <v>15166</v>
      </c>
      <c r="C10225" s="93" t="s">
        <v>1421</v>
      </c>
      <c r="D10225" s="95">
        <v>2103</v>
      </c>
      <c r="E10225" s="95">
        <v>2112</v>
      </c>
      <c r="F10225" s="95">
        <v>347671</v>
      </c>
      <c r="G10225" s="95">
        <v>250</v>
      </c>
      <c r="H10225" s="93" t="s">
        <v>8976</v>
      </c>
      <c r="I10225" s="93" t="s">
        <v>23899</v>
      </c>
      <c r="J10225" s="93" t="s">
        <v>20844</v>
      </c>
      <c r="K10225" s="93" t="s">
        <v>9952</v>
      </c>
      <c r="L10225" s="14">
        <f>AND(vyberHrace&lt;&gt;"",ISNUMBER(SEARCH(vyberHrace,$B10225)))</f>
      </c>
      <c r="M10225" s="14">
        <f>AND($I10225=MID(kododd,1,2),$J10225=MID(kododd,3,3))</f>
      </c>
    </row>
    <row r="10226">
      <c r="A10226" s="95">
        <v>60140</v>
      </c>
      <c r="B10226" s="93" t="s">
        <v>26608</v>
      </c>
      <c r="C10226" s="93" t="s">
        <v>1412</v>
      </c>
      <c r="D10226" s="95">
        <v>1428</v>
      </c>
      <c r="E10226" s="95">
        <v>1651</v>
      </c>
      <c r="F10226" s="95">
        <v>23786396</v>
      </c>
      <c r="G10226" s="95">
        <v>250</v>
      </c>
      <c r="H10226" s="93" t="s">
        <v>8976</v>
      </c>
      <c r="I10226" s="93" t="s">
        <v>23899</v>
      </c>
      <c r="J10226" s="93" t="s">
        <v>20843</v>
      </c>
      <c r="K10226" s="93" t="s">
        <v>5594</v>
      </c>
      <c r="L10226" s="14">
        <f>AND(vyberHrace&lt;&gt;"",ISNUMBER(SEARCH(vyberHrace,$B10226)))</f>
      </c>
      <c r="M10226" s="14">
        <f>AND($I10226=MID(kododd,1,2),$J10226=MID(kododd,3,3))</f>
      </c>
    </row>
    <row r="10227">
      <c r="A10227" s="95">
        <v>38706</v>
      </c>
      <c r="B10227" s="93" t="s">
        <v>12132</v>
      </c>
      <c r="C10227" s="93" t="s">
        <v>1426</v>
      </c>
      <c r="D10227" s="95">
        <v>1666</v>
      </c>
      <c r="E10227" s="95">
        <v>1772</v>
      </c>
      <c r="F10227" s="95">
        <v>374431</v>
      </c>
      <c r="G10227" s="95">
        <v>250</v>
      </c>
      <c r="H10227" s="93" t="s">
        <v>8976</v>
      </c>
      <c r="I10227" s="93" t="s">
        <v>23899</v>
      </c>
      <c r="J10227" s="93" t="s">
        <v>20912</v>
      </c>
      <c r="K10227" s="93" t="s">
        <v>1497</v>
      </c>
      <c r="L10227" s="14">
        <f>AND(vyberHrace&lt;&gt;"",ISNUMBER(SEARCH(vyberHrace,$B10227)))</f>
      </c>
      <c r="M10227" s="14">
        <f>AND($I10227=MID(kododd,1,2),$J10227=MID(kododd,3,3))</f>
      </c>
    </row>
    <row r="10228">
      <c r="A10228" s="95">
        <v>43551</v>
      </c>
      <c r="B10228" s="93" t="s">
        <v>14387</v>
      </c>
      <c r="C10228" s="93" t="s">
        <v>1430</v>
      </c>
      <c r="G10228" s="95">
        <v>0</v>
      </c>
      <c r="H10228" s="93" t="s">
        <v>8976</v>
      </c>
      <c r="I10228" s="93" t="s">
        <v>23899</v>
      </c>
      <c r="J10228" s="93" t="s">
        <v>20964</v>
      </c>
      <c r="K10228" s="93" t="s">
        <v>5165</v>
      </c>
      <c r="L10228" s="14">
        <f>AND(vyberHrace&lt;&gt;"",ISNUMBER(SEARCH(vyberHrace,$B10228)))</f>
      </c>
      <c r="M10228" s="14">
        <f>AND($I10228=MID(kododd,1,2),$J10228=MID(kododd,3,3))</f>
      </c>
    </row>
    <row r="10229">
      <c r="A10229" s="95">
        <v>62999</v>
      </c>
      <c r="B10229" s="93" t="s">
        <v>29075</v>
      </c>
      <c r="C10229" s="93" t="s">
        <v>1424</v>
      </c>
      <c r="G10229" s="95">
        <v>250</v>
      </c>
      <c r="H10229" s="93" t="s">
        <v>8976</v>
      </c>
      <c r="I10229" s="93" t="s">
        <v>23899</v>
      </c>
      <c r="J10229" s="93" t="s">
        <v>20950</v>
      </c>
      <c r="K10229" s="93" t="s">
        <v>5563</v>
      </c>
      <c r="L10229" s="14">
        <f>AND(vyberHrace&lt;&gt;"",ISNUMBER(SEARCH(vyberHrace,$B10229)))</f>
      </c>
      <c r="M10229" s="14">
        <f>AND($I10229=MID(kododd,1,2),$J10229=MID(kododd,3,3))</f>
      </c>
    </row>
    <row r="10230">
      <c r="A10230" s="95">
        <v>47928</v>
      </c>
      <c r="B10230" s="93" t="s">
        <v>14401</v>
      </c>
      <c r="C10230" s="93" t="s">
        <v>1426</v>
      </c>
      <c r="D10230" s="95">
        <v>1487</v>
      </c>
      <c r="E10230" s="95">
        <v>1655</v>
      </c>
      <c r="F10230" s="95">
        <v>23720387</v>
      </c>
      <c r="G10230" s="95">
        <v>0</v>
      </c>
      <c r="H10230" s="93" t="s">
        <v>8976</v>
      </c>
      <c r="I10230" s="93" t="s">
        <v>23899</v>
      </c>
      <c r="J10230" s="93" t="s">
        <v>20860</v>
      </c>
      <c r="K10230" s="93" t="s">
        <v>5552</v>
      </c>
      <c r="L10230" s="14">
        <f>AND(vyberHrace&lt;&gt;"",ISNUMBER(SEARCH(vyberHrace,$B10230)))</f>
      </c>
      <c r="M10230" s="14">
        <f>AND($I10230=MID(kododd,1,2),$J10230=MID(kododd,3,3))</f>
      </c>
    </row>
    <row r="10231">
      <c r="A10231" s="95">
        <v>6887</v>
      </c>
      <c r="B10231" s="93" t="s">
        <v>16697</v>
      </c>
      <c r="C10231" s="93" t="s">
        <v>1463</v>
      </c>
      <c r="D10231" s="95">
        <v>1837</v>
      </c>
      <c r="E10231" s="95">
        <v>1899</v>
      </c>
      <c r="F10231" s="95">
        <v>305391</v>
      </c>
      <c r="G10231" s="95">
        <v>250</v>
      </c>
      <c r="H10231" s="93" t="s">
        <v>8976</v>
      </c>
      <c r="I10231" s="93" t="s">
        <v>23899</v>
      </c>
      <c r="J10231" s="93" t="s">
        <v>20912</v>
      </c>
      <c r="K10231" s="93" t="s">
        <v>1497</v>
      </c>
      <c r="L10231" s="14">
        <f>AND(vyberHrace&lt;&gt;"",ISNUMBER(SEARCH(vyberHrace,$B10231)))</f>
      </c>
      <c r="M10231" s="14">
        <f>AND($I10231=MID(kododd,1,2),$J10231=MID(kododd,3,3))</f>
      </c>
    </row>
    <row r="10232">
      <c r="A10232" s="95">
        <v>29312</v>
      </c>
      <c r="B10232" s="93" t="s">
        <v>16702</v>
      </c>
      <c r="C10232" s="93" t="s">
        <v>1465</v>
      </c>
      <c r="G10232" s="95">
        <v>0</v>
      </c>
      <c r="H10232" s="93" t="s">
        <v>8976</v>
      </c>
      <c r="I10232" s="93" t="s">
        <v>23899</v>
      </c>
      <c r="J10232" s="93" t="s">
        <v>20914</v>
      </c>
      <c r="K10232" s="93" t="s">
        <v>172</v>
      </c>
      <c r="L10232" s="14">
        <f>AND(vyberHrace&lt;&gt;"",ISNUMBER(SEARCH(vyberHrace,$B10232)))</f>
      </c>
      <c r="M10232" s="14">
        <f>AND($I10232=MID(kododd,1,2),$J10232=MID(kododd,3,3))</f>
      </c>
    </row>
    <row r="10233">
      <c r="A10233" s="95">
        <v>63356</v>
      </c>
      <c r="B10233" s="93" t="s">
        <v>29076</v>
      </c>
      <c r="C10233" s="93" t="s">
        <v>1412</v>
      </c>
      <c r="D10233" s="95">
        <v>1302</v>
      </c>
      <c r="E10233" s="95">
        <v>1492</v>
      </c>
      <c r="F10233" s="95">
        <v>571003720</v>
      </c>
      <c r="G10233" s="95">
        <v>250</v>
      </c>
      <c r="H10233" s="93" t="s">
        <v>8976</v>
      </c>
      <c r="I10233" s="93" t="s">
        <v>23899</v>
      </c>
      <c r="J10233" s="93" t="s">
        <v>20993</v>
      </c>
      <c r="K10233" s="93" t="s">
        <v>2219</v>
      </c>
      <c r="L10233" s="14">
        <f>AND(vyberHrace&lt;&gt;"",ISNUMBER(SEARCH(vyberHrace,$B10233)))</f>
      </c>
      <c r="M10233" s="14">
        <f>AND($I10233=MID(kododd,1,2),$J10233=MID(kododd,3,3))</f>
      </c>
    </row>
    <row r="10234">
      <c r="A10234" s="95">
        <v>60977</v>
      </c>
      <c r="B10234" s="93" t="s">
        <v>22249</v>
      </c>
      <c r="C10234" s="93" t="s">
        <v>1486</v>
      </c>
      <c r="G10234" s="95">
        <v>250</v>
      </c>
      <c r="H10234" s="93" t="s">
        <v>8976</v>
      </c>
      <c r="I10234" s="93" t="s">
        <v>23899</v>
      </c>
      <c r="J10234" s="93" t="s">
        <v>20852</v>
      </c>
      <c r="K10234" s="93" t="s">
        <v>8994</v>
      </c>
      <c r="L10234" s="14">
        <f>AND(vyberHrace&lt;&gt;"",ISNUMBER(SEARCH(vyberHrace,$B10234)))</f>
      </c>
      <c r="M10234" s="14">
        <f>AND($I10234=MID(kododd,1,2),$J10234=MID(kododd,3,3))</f>
      </c>
    </row>
    <row r="10235">
      <c r="A10235" s="95">
        <v>11954</v>
      </c>
      <c r="B10235" s="93" t="s">
        <v>16234</v>
      </c>
      <c r="C10235" s="93" t="s">
        <v>1453</v>
      </c>
      <c r="D10235" s="95">
        <v>1554</v>
      </c>
      <c r="E10235" s="95">
        <v>1735</v>
      </c>
      <c r="F10235" s="95">
        <v>347680</v>
      </c>
      <c r="G10235" s="95">
        <v>250</v>
      </c>
      <c r="H10235" s="93" t="s">
        <v>8976</v>
      </c>
      <c r="I10235" s="93" t="s">
        <v>23899</v>
      </c>
      <c r="J10235" s="93" t="s">
        <v>20852</v>
      </c>
      <c r="K10235" s="93" t="s">
        <v>8994</v>
      </c>
      <c r="L10235" s="14">
        <f>AND(vyberHrace&lt;&gt;"",ISNUMBER(SEARCH(vyberHrace,$B10235)))</f>
      </c>
      <c r="M10235" s="14">
        <f>AND($I10235=MID(kododd,1,2),$J10235=MID(kododd,3,3))</f>
      </c>
    </row>
    <row r="10236">
      <c r="A10236" s="95">
        <v>35056</v>
      </c>
      <c r="B10236" s="93" t="s">
        <v>16237</v>
      </c>
      <c r="C10236" s="93" t="s">
        <v>1444</v>
      </c>
      <c r="G10236" s="95">
        <v>0</v>
      </c>
      <c r="H10236" s="93" t="s">
        <v>8976</v>
      </c>
      <c r="I10236" s="93" t="s">
        <v>23899</v>
      </c>
      <c r="J10236" s="93" t="s">
        <v>20852</v>
      </c>
      <c r="K10236" s="93" t="s">
        <v>8994</v>
      </c>
      <c r="L10236" s="14">
        <f>AND(vyberHrace&lt;&gt;"",ISNUMBER(SEARCH(vyberHrace,$B10236)))</f>
      </c>
      <c r="M10236" s="14">
        <f>AND($I10236=MID(kododd,1,2),$J10236=MID(kododd,3,3))</f>
      </c>
    </row>
    <row r="10237">
      <c r="A10237" s="95">
        <v>46342</v>
      </c>
      <c r="B10237" s="93" t="s">
        <v>16243</v>
      </c>
      <c r="C10237" s="93" t="s">
        <v>1401</v>
      </c>
      <c r="D10237" s="95">
        <v>1495</v>
      </c>
      <c r="E10237" s="95">
        <v>1634</v>
      </c>
      <c r="F10237" s="95">
        <v>23713453</v>
      </c>
      <c r="G10237" s="95">
        <v>0</v>
      </c>
      <c r="H10237" s="93" t="s">
        <v>8976</v>
      </c>
      <c r="I10237" s="93" t="s">
        <v>23899</v>
      </c>
      <c r="J10237" s="93" t="s">
        <v>20958</v>
      </c>
      <c r="K10237" s="93" t="s">
        <v>11252</v>
      </c>
      <c r="L10237" s="14">
        <f>AND(vyberHrace&lt;&gt;"",ISNUMBER(SEARCH(vyberHrace,$B10237)))</f>
      </c>
      <c r="M10237" s="14">
        <f>AND($I10237=MID(kododd,1,2),$J10237=MID(kododd,3,3))</f>
      </c>
    </row>
    <row r="10238">
      <c r="A10238" s="95">
        <v>241</v>
      </c>
      <c r="B10238" s="93" t="s">
        <v>18554</v>
      </c>
      <c r="C10238" s="93" t="s">
        <v>1435</v>
      </c>
      <c r="D10238" s="95">
        <v>2077</v>
      </c>
      <c r="E10238" s="95">
        <v>2081</v>
      </c>
      <c r="F10238" s="95">
        <v>302457</v>
      </c>
      <c r="G10238" s="95">
        <v>250</v>
      </c>
      <c r="H10238" s="93" t="s">
        <v>8976</v>
      </c>
      <c r="I10238" s="93" t="s">
        <v>23899</v>
      </c>
      <c r="J10238" s="93" t="s">
        <v>20843</v>
      </c>
      <c r="K10238" s="93" t="s">
        <v>5594</v>
      </c>
      <c r="L10238" s="14">
        <f>AND(vyberHrace&lt;&gt;"",ISNUMBER(SEARCH(vyberHrace,$B10238)))</f>
      </c>
      <c r="M10238" s="14">
        <f>AND($I10238=MID(kododd,1,2),$J10238=MID(kododd,3,3))</f>
      </c>
    </row>
    <row r="10239">
      <c r="A10239" s="95">
        <v>60016</v>
      </c>
      <c r="B10239" s="93" t="s">
        <v>26496</v>
      </c>
      <c r="C10239" s="93" t="s">
        <v>1424</v>
      </c>
      <c r="D10239" s="95">
        <v>1046</v>
      </c>
      <c r="E10239" s="95">
        <v>1449</v>
      </c>
      <c r="F10239" s="95">
        <v>23786140</v>
      </c>
      <c r="G10239" s="95">
        <v>250</v>
      </c>
      <c r="H10239" s="93" t="s">
        <v>8976</v>
      </c>
      <c r="I10239" s="93" t="s">
        <v>23899</v>
      </c>
      <c r="J10239" s="93" t="s">
        <v>20993</v>
      </c>
      <c r="K10239" s="93" t="s">
        <v>2219</v>
      </c>
      <c r="L10239" s="14">
        <f>AND(vyberHrace&lt;&gt;"",ISNUMBER(SEARCH(vyberHrace,$B10239)))</f>
      </c>
      <c r="M10239" s="14">
        <f>AND($I10239=MID(kododd,1,2),$J10239=MID(kododd,3,3))</f>
      </c>
    </row>
    <row r="10240">
      <c r="A10240" s="95">
        <v>63439</v>
      </c>
      <c r="B10240" s="93" t="s">
        <v>29838</v>
      </c>
      <c r="C10240" s="93" t="s">
        <v>24215</v>
      </c>
      <c r="G10240" s="95">
        <v>250</v>
      </c>
      <c r="H10240" s="93" t="s">
        <v>8976</v>
      </c>
      <c r="I10240" s="93" t="s">
        <v>23899</v>
      </c>
      <c r="J10240" s="93" t="s">
        <v>20950</v>
      </c>
      <c r="K10240" s="93" t="s">
        <v>5563</v>
      </c>
      <c r="L10240" s="14">
        <f>AND(vyberHrace&lt;&gt;"",ISNUMBER(SEARCH(vyberHrace,$B10240)))</f>
      </c>
      <c r="M10240" s="14">
        <f>AND($I10240=MID(kododd,1,2),$J10240=MID(kododd,3,3))</f>
      </c>
    </row>
    <row r="10241">
      <c r="A10241" s="95">
        <v>14397</v>
      </c>
      <c r="B10241" s="93" t="s">
        <v>16150</v>
      </c>
      <c r="C10241" s="93" t="s">
        <v>1455</v>
      </c>
      <c r="D10241" s="95">
        <v>1920</v>
      </c>
      <c r="E10241" s="95">
        <v>1935</v>
      </c>
      <c r="F10241" s="95">
        <v>305510</v>
      </c>
      <c r="G10241" s="95">
        <v>0</v>
      </c>
      <c r="H10241" s="93" t="s">
        <v>8976</v>
      </c>
      <c r="I10241" s="93" t="s">
        <v>23899</v>
      </c>
      <c r="J10241" s="93" t="s">
        <v>20844</v>
      </c>
      <c r="K10241" s="93" t="s">
        <v>9952</v>
      </c>
      <c r="L10241" s="14">
        <f>AND(vyberHrace&lt;&gt;"",ISNUMBER(SEARCH(vyberHrace,$B10241)))</f>
      </c>
      <c r="M10241" s="14">
        <f>AND($I10241=MID(kododd,1,2),$J10241=MID(kododd,3,3))</f>
      </c>
    </row>
    <row r="10242">
      <c r="A10242" s="95">
        <v>39645</v>
      </c>
      <c r="B10242" s="93" t="s">
        <v>19806</v>
      </c>
      <c r="C10242" s="93" t="s">
        <v>1408</v>
      </c>
      <c r="D10242" s="95">
        <v>1497</v>
      </c>
      <c r="E10242" s="95">
        <v>1674</v>
      </c>
      <c r="F10242" s="95">
        <v>389684</v>
      </c>
      <c r="G10242" s="95">
        <v>250</v>
      </c>
      <c r="H10242" s="93" t="s">
        <v>8976</v>
      </c>
      <c r="I10242" s="93" t="s">
        <v>23899</v>
      </c>
      <c r="J10242" s="93" t="s">
        <v>20907</v>
      </c>
      <c r="K10242" s="93" t="s">
        <v>4887</v>
      </c>
      <c r="L10242" s="14">
        <f>AND(vyberHrace&lt;&gt;"",ISNUMBER(SEARCH(vyberHrace,$B10242)))</f>
      </c>
      <c r="M10242" s="14">
        <f>AND($I10242=MID(kododd,1,2),$J10242=MID(kododd,3,3))</f>
      </c>
    </row>
    <row r="10243">
      <c r="A10243" s="95">
        <v>59822</v>
      </c>
      <c r="B10243" s="93" t="s">
        <v>26328</v>
      </c>
      <c r="C10243" s="93" t="s">
        <v>1476</v>
      </c>
      <c r="D10243" s="95">
        <v>1677</v>
      </c>
      <c r="E10243" s="95">
        <v>1775</v>
      </c>
      <c r="F10243" s="95">
        <v>23780835</v>
      </c>
      <c r="G10243" s="95">
        <v>250</v>
      </c>
      <c r="H10243" s="93" t="s">
        <v>8976</v>
      </c>
      <c r="I10243" s="93" t="s">
        <v>23899</v>
      </c>
      <c r="J10243" s="93" t="s">
        <v>20852</v>
      </c>
      <c r="K10243" s="93" t="s">
        <v>8994</v>
      </c>
      <c r="L10243" s="14">
        <f>AND(vyberHrace&lt;&gt;"",ISNUMBER(SEARCH(vyberHrace,$B10243)))</f>
      </c>
      <c r="M10243" s="14">
        <f>AND($I10243=MID(kododd,1,2),$J10243=MID(kododd,3,3))</f>
      </c>
    </row>
    <row r="10244">
      <c r="A10244" s="95">
        <v>63034</v>
      </c>
      <c r="B10244" s="93" t="s">
        <v>29078</v>
      </c>
      <c r="C10244" s="93" t="s">
        <v>1420</v>
      </c>
      <c r="G10244" s="95">
        <v>250</v>
      </c>
      <c r="H10244" s="93" t="s">
        <v>8976</v>
      </c>
      <c r="I10244" s="93" t="s">
        <v>23899</v>
      </c>
      <c r="J10244" s="93" t="s">
        <v>20852</v>
      </c>
      <c r="K10244" s="93" t="s">
        <v>8994</v>
      </c>
      <c r="L10244" s="14">
        <f>AND(vyberHrace&lt;&gt;"",ISNUMBER(SEARCH(vyberHrace,$B10244)))</f>
      </c>
      <c r="M10244" s="14">
        <f>AND($I10244=MID(kododd,1,2),$J10244=MID(kododd,3,3))</f>
      </c>
    </row>
    <row r="10245">
      <c r="A10245" s="95">
        <v>51160</v>
      </c>
      <c r="B10245" s="93" t="s">
        <v>1604</v>
      </c>
      <c r="C10245" s="93" t="s">
        <v>1410</v>
      </c>
      <c r="F10245" s="95">
        <v>23738138</v>
      </c>
      <c r="G10245" s="95">
        <v>0</v>
      </c>
      <c r="H10245" s="93" t="s">
        <v>8976</v>
      </c>
      <c r="I10245" s="93" t="s">
        <v>23899</v>
      </c>
      <c r="J10245" s="93" t="s">
        <v>20914</v>
      </c>
      <c r="K10245" s="93" t="s">
        <v>172</v>
      </c>
      <c r="L10245" s="14">
        <f>AND(vyberHrace&lt;&gt;"",ISNUMBER(SEARCH(vyberHrace,$B10245)))</f>
      </c>
      <c r="M10245" s="14">
        <f>AND($I10245=MID(kododd,1,2),$J10245=MID(kododd,3,3))</f>
      </c>
    </row>
    <row r="10246">
      <c r="A10246" s="95">
        <v>63766</v>
      </c>
      <c r="B10246" s="93" t="s">
        <v>29839</v>
      </c>
      <c r="C10246" s="93" t="s">
        <v>1486</v>
      </c>
      <c r="F10246" s="95">
        <v>571007229</v>
      </c>
      <c r="G10246" s="95">
        <v>250</v>
      </c>
      <c r="H10246" s="93" t="s">
        <v>8976</v>
      </c>
      <c r="I10246" s="93" t="s">
        <v>23899</v>
      </c>
      <c r="J10246" s="93" t="s">
        <v>20993</v>
      </c>
      <c r="K10246" s="93" t="s">
        <v>2219</v>
      </c>
      <c r="L10246" s="14">
        <f>AND(vyberHrace&lt;&gt;"",ISNUMBER(SEARCH(vyberHrace,$B10246)))</f>
      </c>
      <c r="M10246" s="14">
        <f>AND($I10246=MID(kododd,1,2),$J10246=MID(kododd,3,3))</f>
      </c>
    </row>
    <row r="10247">
      <c r="A10247" s="95">
        <v>63767</v>
      </c>
      <c r="B10247" s="93" t="s">
        <v>29840</v>
      </c>
      <c r="C10247" s="93" t="s">
        <v>24215</v>
      </c>
      <c r="G10247" s="95">
        <v>250</v>
      </c>
      <c r="H10247" s="93" t="s">
        <v>8976</v>
      </c>
      <c r="I10247" s="93" t="s">
        <v>23899</v>
      </c>
      <c r="J10247" s="93" t="s">
        <v>20993</v>
      </c>
      <c r="K10247" s="93" t="s">
        <v>2219</v>
      </c>
      <c r="L10247" s="14">
        <f>AND(vyberHrace&lt;&gt;"",ISNUMBER(SEARCH(vyberHrace,$B10247)))</f>
      </c>
      <c r="M10247" s="14">
        <f>AND($I10247=MID(kododd,1,2),$J10247=MID(kododd,3,3))</f>
      </c>
    </row>
    <row r="10248">
      <c r="A10248" s="95">
        <v>63768</v>
      </c>
      <c r="B10248" s="93" t="s">
        <v>29841</v>
      </c>
      <c r="C10248" s="93" t="s">
        <v>1487</v>
      </c>
      <c r="G10248" s="95">
        <v>250</v>
      </c>
      <c r="H10248" s="93" t="s">
        <v>8976</v>
      </c>
      <c r="I10248" s="93" t="s">
        <v>23899</v>
      </c>
      <c r="J10248" s="93" t="s">
        <v>20993</v>
      </c>
      <c r="K10248" s="93" t="s">
        <v>2219</v>
      </c>
      <c r="L10248" s="14">
        <f>AND(vyberHrace&lt;&gt;"",ISNUMBER(SEARCH(vyberHrace,$B10248)))</f>
      </c>
      <c r="M10248" s="14">
        <f>AND($I10248=MID(kododd,1,2),$J10248=MID(kododd,3,3))</f>
      </c>
    </row>
    <row r="10249">
      <c r="A10249" s="95">
        <v>63722</v>
      </c>
      <c r="B10249" s="93" t="s">
        <v>29842</v>
      </c>
      <c r="C10249" s="93" t="s">
        <v>1411</v>
      </c>
      <c r="F10249" s="95">
        <v>571007210</v>
      </c>
      <c r="G10249" s="95">
        <v>250</v>
      </c>
      <c r="H10249" s="93" t="s">
        <v>8976</v>
      </c>
      <c r="I10249" s="93" t="s">
        <v>23899</v>
      </c>
      <c r="J10249" s="93" t="s">
        <v>20993</v>
      </c>
      <c r="K10249" s="93" t="s">
        <v>2219</v>
      </c>
      <c r="L10249" s="14">
        <f>AND(vyberHrace&lt;&gt;"",ISNUMBER(SEARCH(vyberHrace,$B10249)))</f>
      </c>
      <c r="M10249" s="14">
        <f>AND($I10249=MID(kododd,1,2),$J10249=MID(kododd,3,3))</f>
      </c>
    </row>
    <row r="10250">
      <c r="A10250" s="95">
        <v>58546</v>
      </c>
      <c r="B10250" s="93" t="s">
        <v>25043</v>
      </c>
      <c r="C10250" s="93" t="s">
        <v>1422</v>
      </c>
      <c r="D10250" s="95">
        <v>1269</v>
      </c>
      <c r="E10250" s="95">
        <v>1661</v>
      </c>
      <c r="F10250" s="95">
        <v>23776056</v>
      </c>
      <c r="G10250" s="95">
        <v>250</v>
      </c>
      <c r="H10250" s="93" t="s">
        <v>8976</v>
      </c>
      <c r="I10250" s="93" t="s">
        <v>23899</v>
      </c>
      <c r="J10250" s="93" t="s">
        <v>20860</v>
      </c>
      <c r="K10250" s="93" t="s">
        <v>5552</v>
      </c>
      <c r="L10250" s="14">
        <f>AND(vyberHrace&lt;&gt;"",ISNUMBER(SEARCH(vyberHrace,$B10250)))</f>
      </c>
      <c r="M10250" s="14">
        <f>AND($I10250=MID(kododd,1,2),$J10250=MID(kododd,3,3))</f>
      </c>
    </row>
    <row r="10251">
      <c r="A10251" s="95">
        <v>52915</v>
      </c>
      <c r="B10251" s="93" t="s">
        <v>7693</v>
      </c>
      <c r="C10251" s="93" t="s">
        <v>1431</v>
      </c>
      <c r="D10251" s="95">
        <v>1498</v>
      </c>
      <c r="E10251" s="95">
        <v>1780</v>
      </c>
      <c r="F10251" s="95">
        <v>23742356</v>
      </c>
      <c r="G10251" s="95">
        <v>250</v>
      </c>
      <c r="H10251" s="93" t="s">
        <v>8976</v>
      </c>
      <c r="I10251" s="93" t="s">
        <v>23899</v>
      </c>
      <c r="J10251" s="93" t="s">
        <v>20907</v>
      </c>
      <c r="K10251" s="93" t="s">
        <v>4887</v>
      </c>
      <c r="L10251" s="14">
        <f>AND(vyberHrace&lt;&gt;"",ISNUMBER(SEARCH(vyberHrace,$B10251)))</f>
      </c>
      <c r="M10251" s="14">
        <f>AND($I10251=MID(kododd,1,2),$J10251=MID(kododd,3,3))</f>
      </c>
    </row>
    <row r="10252">
      <c r="A10252" s="95">
        <v>59176</v>
      </c>
      <c r="B10252" s="93" t="s">
        <v>25609</v>
      </c>
      <c r="C10252" s="93" t="s">
        <v>1450</v>
      </c>
      <c r="F10252" s="95">
        <v>23796383</v>
      </c>
      <c r="G10252" s="95">
        <v>0</v>
      </c>
      <c r="H10252" s="93" t="s">
        <v>8976</v>
      </c>
      <c r="I10252" s="93" t="s">
        <v>23899</v>
      </c>
      <c r="J10252" s="93" t="s">
        <v>20907</v>
      </c>
      <c r="K10252" s="93" t="s">
        <v>4887</v>
      </c>
      <c r="L10252" s="14">
        <f>AND(vyberHrace&lt;&gt;"",ISNUMBER(SEARCH(vyberHrace,$B10252)))</f>
      </c>
      <c r="M10252" s="14">
        <f>AND($I10252=MID(kododd,1,2),$J10252=MID(kododd,3,3))</f>
      </c>
    </row>
    <row r="10253">
      <c r="A10253" s="95">
        <v>57994</v>
      </c>
      <c r="B10253" s="93" t="s">
        <v>24531</v>
      </c>
      <c r="C10253" s="93" t="s">
        <v>1420</v>
      </c>
      <c r="F10253" s="95">
        <v>23782749</v>
      </c>
      <c r="G10253" s="95">
        <v>0</v>
      </c>
      <c r="H10253" s="93" t="s">
        <v>8976</v>
      </c>
      <c r="I10253" s="93" t="s">
        <v>23899</v>
      </c>
      <c r="J10253" s="93" t="s">
        <v>20907</v>
      </c>
      <c r="K10253" s="93" t="s">
        <v>4887</v>
      </c>
      <c r="L10253" s="14">
        <f>AND(vyberHrace&lt;&gt;"",ISNUMBER(SEARCH(vyberHrace,$B10253)))</f>
      </c>
      <c r="M10253" s="14">
        <f>AND($I10253=MID(kododd,1,2),$J10253=MID(kododd,3,3))</f>
      </c>
    </row>
    <row r="10254">
      <c r="A10254" s="95">
        <v>63705</v>
      </c>
      <c r="B10254" s="93" t="s">
        <v>29843</v>
      </c>
      <c r="C10254" s="93" t="s">
        <v>1415</v>
      </c>
      <c r="G10254" s="95">
        <v>250</v>
      </c>
      <c r="H10254" s="93" t="s">
        <v>8976</v>
      </c>
      <c r="I10254" s="93" t="s">
        <v>23899</v>
      </c>
      <c r="J10254" s="93" t="s">
        <v>20942</v>
      </c>
      <c r="K10254" s="93" t="s">
        <v>5598</v>
      </c>
      <c r="L10254" s="14">
        <f>AND(vyberHrace&lt;&gt;"",ISNUMBER(SEARCH(vyberHrace,$B10254)))</f>
      </c>
      <c r="M10254" s="14">
        <f>AND($I10254=MID(kododd,1,2),$J10254=MID(kododd,3,3))</f>
      </c>
    </row>
    <row r="10255">
      <c r="A10255" s="95">
        <v>60796</v>
      </c>
      <c r="B10255" s="93" t="s">
        <v>27191</v>
      </c>
      <c r="C10255" s="93" t="s">
        <v>1418</v>
      </c>
      <c r="G10255" s="95">
        <v>250</v>
      </c>
      <c r="H10255" s="93" t="s">
        <v>8976</v>
      </c>
      <c r="I10255" s="93" t="s">
        <v>23899</v>
      </c>
      <c r="J10255" s="93" t="s">
        <v>20865</v>
      </c>
      <c r="K10255" s="93" t="s">
        <v>26224</v>
      </c>
      <c r="L10255" s="14">
        <f>AND(vyberHrace&lt;&gt;"",ISNUMBER(SEARCH(vyberHrace,$B10255)))</f>
      </c>
      <c r="M10255" s="14">
        <f>AND($I10255=MID(kododd,1,2),$J10255=MID(kododd,3,3))</f>
      </c>
    </row>
    <row r="10256">
      <c r="A10256" s="95">
        <v>45533</v>
      </c>
      <c r="B10256" s="93" t="s">
        <v>19477</v>
      </c>
      <c r="C10256" s="93" t="s">
        <v>1419</v>
      </c>
      <c r="F10256" s="95">
        <v>23713461</v>
      </c>
      <c r="G10256" s="95">
        <v>0</v>
      </c>
      <c r="H10256" s="93" t="s">
        <v>8976</v>
      </c>
      <c r="I10256" s="93" t="s">
        <v>23899</v>
      </c>
      <c r="J10256" s="93" t="s">
        <v>20843</v>
      </c>
      <c r="K10256" s="93" t="s">
        <v>5594</v>
      </c>
      <c r="L10256" s="14">
        <f>AND(vyberHrace&lt;&gt;"",ISNUMBER(SEARCH(vyberHrace,$B10256)))</f>
      </c>
      <c r="M10256" s="14">
        <f>AND($I10256=MID(kododd,1,2),$J10256=MID(kododd,3,3))</f>
      </c>
    </row>
    <row r="10257">
      <c r="A10257" s="95">
        <v>47056</v>
      </c>
      <c r="B10257" s="93" t="s">
        <v>19478</v>
      </c>
      <c r="C10257" s="93" t="s">
        <v>1402</v>
      </c>
      <c r="F10257" s="95">
        <v>23722584</v>
      </c>
      <c r="G10257" s="95">
        <v>250</v>
      </c>
      <c r="H10257" s="93" t="s">
        <v>8976</v>
      </c>
      <c r="I10257" s="93" t="s">
        <v>23899</v>
      </c>
      <c r="J10257" s="93" t="s">
        <v>20843</v>
      </c>
      <c r="K10257" s="93" t="s">
        <v>5594</v>
      </c>
      <c r="L10257" s="14">
        <f>AND(vyberHrace&lt;&gt;"",ISNUMBER(SEARCH(vyberHrace,$B10257)))</f>
      </c>
      <c r="M10257" s="14">
        <f>AND($I10257=MID(kododd,1,2),$J10257=MID(kododd,3,3))</f>
      </c>
    </row>
    <row r="10258">
      <c r="A10258" s="95">
        <v>46100</v>
      </c>
      <c r="B10258" s="93" t="s">
        <v>19483</v>
      </c>
      <c r="C10258" s="93" t="s">
        <v>1416</v>
      </c>
      <c r="G10258" s="95">
        <v>0</v>
      </c>
      <c r="H10258" s="93" t="s">
        <v>8976</v>
      </c>
      <c r="I10258" s="93" t="s">
        <v>23899</v>
      </c>
      <c r="J10258" s="93" t="s">
        <v>20950</v>
      </c>
      <c r="K10258" s="93" t="s">
        <v>5563</v>
      </c>
      <c r="L10258" s="14">
        <f>AND(vyberHrace&lt;&gt;"",ISNUMBER(SEARCH(vyberHrace,$B10258)))</f>
      </c>
      <c r="M10258" s="14">
        <f>AND($I10258=MID(kododd,1,2),$J10258=MID(kododd,3,3))</f>
      </c>
    </row>
    <row r="10259">
      <c r="A10259" s="95">
        <v>35476</v>
      </c>
      <c r="B10259" s="93" t="s">
        <v>19486</v>
      </c>
      <c r="C10259" s="93" t="s">
        <v>1455</v>
      </c>
      <c r="D10259" s="95">
        <v>1457</v>
      </c>
      <c r="F10259" s="95">
        <v>351016</v>
      </c>
      <c r="G10259" s="95">
        <v>0</v>
      </c>
      <c r="H10259" s="93" t="s">
        <v>8976</v>
      </c>
      <c r="I10259" s="93" t="s">
        <v>23899</v>
      </c>
      <c r="J10259" s="93" t="s">
        <v>20846</v>
      </c>
      <c r="K10259" s="93" t="s">
        <v>8981</v>
      </c>
      <c r="L10259" s="14">
        <f>AND(vyberHrace&lt;&gt;"",ISNUMBER(SEARCH(vyberHrace,$B10259)))</f>
      </c>
      <c r="M10259" s="14">
        <f>AND($I10259=MID(kododd,1,2),$J10259=MID(kododd,3,3))</f>
      </c>
    </row>
    <row r="10260">
      <c r="A10260" s="95">
        <v>62440</v>
      </c>
      <c r="B10260" s="93" t="s">
        <v>29079</v>
      </c>
      <c r="C10260" s="93" t="s">
        <v>1424</v>
      </c>
      <c r="G10260" s="95">
        <v>250</v>
      </c>
      <c r="H10260" s="93" t="s">
        <v>8976</v>
      </c>
      <c r="I10260" s="93" t="s">
        <v>23899</v>
      </c>
      <c r="J10260" s="93" t="s">
        <v>20907</v>
      </c>
      <c r="K10260" s="93" t="s">
        <v>4887</v>
      </c>
      <c r="L10260" s="14">
        <f>AND(vyberHrace&lt;&gt;"",ISNUMBER(SEARCH(vyberHrace,$B10260)))</f>
      </c>
      <c r="M10260" s="14">
        <f>AND($I10260=MID(kododd,1,2),$J10260=MID(kododd,3,3))</f>
      </c>
    </row>
    <row r="10261">
      <c r="A10261" s="95">
        <v>62442</v>
      </c>
      <c r="B10261" s="93" t="s">
        <v>29080</v>
      </c>
      <c r="C10261" s="93" t="s">
        <v>1488</v>
      </c>
      <c r="G10261" s="95">
        <v>250</v>
      </c>
      <c r="H10261" s="93" t="s">
        <v>8976</v>
      </c>
      <c r="I10261" s="93" t="s">
        <v>23899</v>
      </c>
      <c r="J10261" s="93" t="s">
        <v>20907</v>
      </c>
      <c r="K10261" s="93" t="s">
        <v>4887</v>
      </c>
      <c r="L10261" s="14">
        <f>AND(vyberHrace&lt;&gt;"",ISNUMBER(SEARCH(vyberHrace,$B10261)))</f>
      </c>
      <c r="M10261" s="14">
        <f>AND($I10261=MID(kododd,1,2),$J10261=MID(kododd,3,3))</f>
      </c>
    </row>
    <row r="10262">
      <c r="A10262" s="95">
        <v>56437</v>
      </c>
      <c r="B10262" s="93" t="s">
        <v>22176</v>
      </c>
      <c r="C10262" s="93" t="s">
        <v>1450</v>
      </c>
      <c r="F10262" s="95">
        <v>23773677</v>
      </c>
      <c r="G10262" s="95">
        <v>250</v>
      </c>
      <c r="H10262" s="93" t="s">
        <v>8976</v>
      </c>
      <c r="I10262" s="93" t="s">
        <v>23899</v>
      </c>
      <c r="J10262" s="93" t="s">
        <v>20843</v>
      </c>
      <c r="K10262" s="93" t="s">
        <v>5594</v>
      </c>
      <c r="L10262" s="14">
        <f>AND(vyberHrace&lt;&gt;"",ISNUMBER(SEARCH(vyberHrace,$B10262)))</f>
      </c>
      <c r="M10262" s="14">
        <f>AND($I10262=MID(kododd,1,2),$J10262=MID(kododd,3,3))</f>
      </c>
    </row>
    <row r="10263">
      <c r="A10263" s="95">
        <v>13244</v>
      </c>
      <c r="B10263" s="93" t="s">
        <v>11895</v>
      </c>
      <c r="C10263" s="93" t="s">
        <v>1471</v>
      </c>
      <c r="D10263" s="95">
        <v>1554</v>
      </c>
      <c r="G10263" s="95">
        <v>0</v>
      </c>
      <c r="H10263" s="93" t="s">
        <v>8976</v>
      </c>
      <c r="I10263" s="93" t="s">
        <v>23899</v>
      </c>
      <c r="J10263" s="93" t="s">
        <v>20852</v>
      </c>
      <c r="K10263" s="93" t="s">
        <v>8994</v>
      </c>
      <c r="L10263" s="14">
        <f>AND(vyberHrace&lt;&gt;"",ISNUMBER(SEARCH(vyberHrace,$B10263)))</f>
      </c>
      <c r="M10263" s="14">
        <f>AND($I10263=MID(kododd,1,2),$J10263=MID(kododd,3,3))</f>
      </c>
    </row>
    <row r="10264">
      <c r="A10264" s="95">
        <v>51478</v>
      </c>
      <c r="B10264" s="93" t="s">
        <v>1605</v>
      </c>
      <c r="C10264" s="93" t="s">
        <v>1447</v>
      </c>
      <c r="D10264" s="95">
        <v>1572</v>
      </c>
      <c r="E10264" s="95">
        <v>1764</v>
      </c>
      <c r="F10264" s="95">
        <v>23738146</v>
      </c>
      <c r="G10264" s="95">
        <v>250</v>
      </c>
      <c r="H10264" s="93" t="s">
        <v>8976</v>
      </c>
      <c r="I10264" s="93" t="s">
        <v>23899</v>
      </c>
      <c r="J10264" s="93" t="s">
        <v>20914</v>
      </c>
      <c r="K10264" s="93" t="s">
        <v>172</v>
      </c>
      <c r="L10264" s="14">
        <f>AND(vyberHrace&lt;&gt;"",ISNUMBER(SEARCH(vyberHrace,$B10264)))</f>
      </c>
      <c r="M10264" s="14">
        <f>AND($I10264=MID(kododd,1,2),$J10264=MID(kododd,3,3))</f>
      </c>
    </row>
    <row r="10265">
      <c r="A10265" s="95">
        <v>38452</v>
      </c>
      <c r="B10265" s="93" t="s">
        <v>14300</v>
      </c>
      <c r="C10265" s="93" t="s">
        <v>1444</v>
      </c>
      <c r="G10265" s="95">
        <v>0</v>
      </c>
      <c r="H10265" s="93" t="s">
        <v>8976</v>
      </c>
      <c r="I10265" s="93" t="s">
        <v>23899</v>
      </c>
      <c r="J10265" s="93" t="s">
        <v>20852</v>
      </c>
      <c r="K10265" s="93" t="s">
        <v>8994</v>
      </c>
      <c r="L10265" s="14">
        <f>AND(vyberHrace&lt;&gt;"",ISNUMBER(SEARCH(vyberHrace,$B10265)))</f>
      </c>
      <c r="M10265" s="14">
        <f>AND($I10265=MID(kododd,1,2),$J10265=MID(kododd,3,3))</f>
      </c>
    </row>
    <row r="10266">
      <c r="A10266" s="95">
        <v>11166</v>
      </c>
      <c r="B10266" s="93" t="s">
        <v>14301</v>
      </c>
      <c r="C10266" s="93" t="s">
        <v>1452</v>
      </c>
      <c r="D10266" s="95">
        <v>1854</v>
      </c>
      <c r="E10266" s="95">
        <v>1911</v>
      </c>
      <c r="F10266" s="95">
        <v>362808</v>
      </c>
      <c r="G10266" s="95">
        <v>250</v>
      </c>
      <c r="H10266" s="93" t="s">
        <v>8976</v>
      </c>
      <c r="I10266" s="93" t="s">
        <v>23899</v>
      </c>
      <c r="J10266" s="93" t="s">
        <v>20852</v>
      </c>
      <c r="K10266" s="93" t="s">
        <v>8994</v>
      </c>
      <c r="L10266" s="14">
        <f>AND(vyberHrace&lt;&gt;"",ISNUMBER(SEARCH(vyberHrace,$B10266)))</f>
      </c>
      <c r="M10266" s="14">
        <f>AND($I10266=MID(kododd,1,2),$J10266=MID(kododd,3,3))</f>
      </c>
    </row>
    <row r="10267">
      <c r="A10267" s="95">
        <v>56369</v>
      </c>
      <c r="B10267" s="93" t="s">
        <v>22194</v>
      </c>
      <c r="C10267" s="93" t="s">
        <v>1420</v>
      </c>
      <c r="F10267" s="95">
        <v>23796391</v>
      </c>
      <c r="G10267" s="95">
        <v>0</v>
      </c>
      <c r="H10267" s="93" t="s">
        <v>8976</v>
      </c>
      <c r="I10267" s="93" t="s">
        <v>23899</v>
      </c>
      <c r="J10267" s="93" t="s">
        <v>20844</v>
      </c>
      <c r="K10267" s="93" t="s">
        <v>9952</v>
      </c>
      <c r="L10267" s="14">
        <f>AND(vyberHrace&lt;&gt;"",ISNUMBER(SEARCH(vyberHrace,$B10267)))</f>
      </c>
      <c r="M10267" s="14">
        <f>AND($I10267=MID(kododd,1,2),$J10267=MID(kododd,3,3))</f>
      </c>
    </row>
    <row r="10268">
      <c r="A10268" s="95">
        <v>16054</v>
      </c>
      <c r="B10268" s="93" t="s">
        <v>12051</v>
      </c>
      <c r="C10268" s="93" t="s">
        <v>1459</v>
      </c>
      <c r="D10268" s="95">
        <v>1629</v>
      </c>
      <c r="E10268" s="95">
        <v>1791</v>
      </c>
      <c r="F10268" s="95">
        <v>352799</v>
      </c>
      <c r="G10268" s="95">
        <v>0</v>
      </c>
      <c r="H10268" s="93" t="s">
        <v>8976</v>
      </c>
      <c r="I10268" s="93" t="s">
        <v>23899</v>
      </c>
      <c r="J10268" s="93" t="s">
        <v>20843</v>
      </c>
      <c r="K10268" s="93" t="s">
        <v>5594</v>
      </c>
      <c r="L10268" s="14">
        <f>AND(vyberHrace&lt;&gt;"",ISNUMBER(SEARCH(vyberHrace,$B10268)))</f>
      </c>
      <c r="M10268" s="14">
        <f>AND($I10268=MID(kododd,1,2),$J10268=MID(kododd,3,3))</f>
      </c>
    </row>
    <row r="10269">
      <c r="A10269" s="95">
        <v>10093</v>
      </c>
      <c r="B10269" s="93" t="s">
        <v>12053</v>
      </c>
      <c r="C10269" s="93" t="s">
        <v>1470</v>
      </c>
      <c r="D10269" s="95">
        <v>1494</v>
      </c>
      <c r="E10269" s="95">
        <v>1673</v>
      </c>
      <c r="F10269" s="95">
        <v>353183</v>
      </c>
      <c r="G10269" s="95">
        <v>250</v>
      </c>
      <c r="H10269" s="93" t="s">
        <v>8976</v>
      </c>
      <c r="I10269" s="93" t="s">
        <v>23899</v>
      </c>
      <c r="J10269" s="93" t="s">
        <v>20922</v>
      </c>
      <c r="K10269" s="93" t="s">
        <v>11232</v>
      </c>
      <c r="L10269" s="14">
        <f>AND(vyberHrace&lt;&gt;"",ISNUMBER(SEARCH(vyberHrace,$B10269)))</f>
      </c>
      <c r="M10269" s="14">
        <f>AND($I10269=MID(kododd,1,2),$J10269=MID(kododd,3,3))</f>
      </c>
    </row>
    <row r="10270">
      <c r="A10270" s="95">
        <v>30187</v>
      </c>
      <c r="B10270" s="93" t="s">
        <v>14358</v>
      </c>
      <c r="C10270" s="93" t="s">
        <v>1421</v>
      </c>
      <c r="D10270" s="95">
        <v>1788</v>
      </c>
      <c r="E10270" s="95">
        <v>1870</v>
      </c>
      <c r="F10270" s="95">
        <v>344486</v>
      </c>
      <c r="G10270" s="95">
        <v>250</v>
      </c>
      <c r="H10270" s="93" t="s">
        <v>8976</v>
      </c>
      <c r="I10270" s="93" t="s">
        <v>23899</v>
      </c>
      <c r="J10270" s="93" t="s">
        <v>20852</v>
      </c>
      <c r="K10270" s="93" t="s">
        <v>8994</v>
      </c>
      <c r="L10270" s="14">
        <f>AND(vyberHrace&lt;&gt;"",ISNUMBER(SEARCH(vyberHrace,$B10270)))</f>
      </c>
      <c r="M10270" s="14">
        <f>AND($I10270=MID(kododd,1,2),$J10270=MID(kododd,3,3))</f>
      </c>
    </row>
    <row r="10271">
      <c r="A10271" s="95">
        <v>2042</v>
      </c>
      <c r="B10271" s="93" t="s">
        <v>2959</v>
      </c>
      <c r="C10271" s="93" t="s">
        <v>1404</v>
      </c>
      <c r="D10271" s="95">
        <v>1922</v>
      </c>
      <c r="E10271" s="95">
        <v>1842</v>
      </c>
      <c r="F10271" s="95">
        <v>23752505</v>
      </c>
      <c r="G10271" s="95">
        <v>250</v>
      </c>
      <c r="H10271" s="93" t="s">
        <v>8976</v>
      </c>
      <c r="I10271" s="93" t="s">
        <v>23899</v>
      </c>
      <c r="J10271" s="93" t="s">
        <v>20907</v>
      </c>
      <c r="K10271" s="93" t="s">
        <v>4887</v>
      </c>
      <c r="L10271" s="14">
        <f>AND(vyberHrace&lt;&gt;"",ISNUMBER(SEARCH(vyberHrace,$B10271)))</f>
      </c>
      <c r="M10271" s="14">
        <f>AND($I10271=MID(kododd,1,2),$J10271=MID(kododd,3,3))</f>
      </c>
    </row>
    <row r="10272">
      <c r="A10272" s="95">
        <v>30188</v>
      </c>
      <c r="B10272" s="93" t="s">
        <v>14360</v>
      </c>
      <c r="C10272" s="93" t="s">
        <v>1421</v>
      </c>
      <c r="D10272" s="95">
        <v>1670</v>
      </c>
      <c r="E10272" s="95">
        <v>1815</v>
      </c>
      <c r="F10272" s="95">
        <v>344494</v>
      </c>
      <c r="G10272" s="95">
        <v>250</v>
      </c>
      <c r="H10272" s="93" t="s">
        <v>8976</v>
      </c>
      <c r="I10272" s="93" t="s">
        <v>23899</v>
      </c>
      <c r="J10272" s="93" t="s">
        <v>20852</v>
      </c>
      <c r="K10272" s="93" t="s">
        <v>8994</v>
      </c>
      <c r="L10272" s="14">
        <f>AND(vyberHrace&lt;&gt;"",ISNUMBER(SEARCH(vyberHrace,$B10272)))</f>
      </c>
      <c r="M10272" s="14">
        <f>AND($I10272=MID(kododd,1,2),$J10272=MID(kododd,3,3))</f>
      </c>
    </row>
    <row r="10273">
      <c r="A10273" s="95">
        <v>45781</v>
      </c>
      <c r="B10273" s="93" t="s">
        <v>14361</v>
      </c>
      <c r="C10273" s="93" t="s">
        <v>1406</v>
      </c>
      <c r="D10273" s="95">
        <v>1695</v>
      </c>
      <c r="E10273" s="95">
        <v>1811</v>
      </c>
      <c r="F10273" s="95">
        <v>23709294</v>
      </c>
      <c r="G10273" s="95">
        <v>250</v>
      </c>
      <c r="H10273" s="93" t="s">
        <v>8976</v>
      </c>
      <c r="I10273" s="93" t="s">
        <v>23899</v>
      </c>
      <c r="J10273" s="93" t="s">
        <v>20907</v>
      </c>
      <c r="K10273" s="93" t="s">
        <v>4887</v>
      </c>
      <c r="L10273" s="14">
        <f>AND(vyberHrace&lt;&gt;"",ISNUMBER(SEARCH(vyberHrace,$B10273)))</f>
      </c>
      <c r="M10273" s="14">
        <f>AND($I10273=MID(kododd,1,2),$J10273=MID(kododd,3,3))</f>
      </c>
    </row>
    <row r="10274">
      <c r="A10274" s="95">
        <v>30189</v>
      </c>
      <c r="B10274" s="93" t="s">
        <v>14364</v>
      </c>
      <c r="C10274" s="93" t="s">
        <v>1414</v>
      </c>
      <c r="G10274" s="95">
        <v>0</v>
      </c>
      <c r="H10274" s="93" t="s">
        <v>8976</v>
      </c>
      <c r="I10274" s="93" t="s">
        <v>23899</v>
      </c>
      <c r="J10274" s="93" t="s">
        <v>20852</v>
      </c>
      <c r="K10274" s="93" t="s">
        <v>8994</v>
      </c>
      <c r="L10274" s="14">
        <f>AND(vyberHrace&lt;&gt;"",ISNUMBER(SEARCH(vyberHrace,$B10274)))</f>
      </c>
      <c r="M10274" s="14">
        <f>AND($I10274=MID(kododd,1,2),$J10274=MID(kododd,3,3))</f>
      </c>
    </row>
    <row r="10275">
      <c r="A10275" s="95">
        <v>44630</v>
      </c>
      <c r="B10275" s="93" t="s">
        <v>14368</v>
      </c>
      <c r="C10275" s="93" t="s">
        <v>1416</v>
      </c>
      <c r="G10275" s="95">
        <v>0</v>
      </c>
      <c r="H10275" s="93" t="s">
        <v>8976</v>
      </c>
      <c r="I10275" s="93" t="s">
        <v>23899</v>
      </c>
      <c r="J10275" s="93" t="s">
        <v>20852</v>
      </c>
      <c r="K10275" s="93" t="s">
        <v>8994</v>
      </c>
      <c r="L10275" s="14">
        <f>AND(vyberHrace&lt;&gt;"",ISNUMBER(SEARCH(vyberHrace,$B10275)))</f>
      </c>
      <c r="M10275" s="14">
        <f>AND($I10275=MID(kododd,1,2),$J10275=MID(kododd,3,3))</f>
      </c>
    </row>
    <row r="10276">
      <c r="A10276" s="95">
        <v>13371</v>
      </c>
      <c r="B10276" s="93" t="s">
        <v>14378</v>
      </c>
      <c r="C10276" s="93" t="s">
        <v>1430</v>
      </c>
      <c r="D10276" s="95">
        <v>1836</v>
      </c>
      <c r="E10276" s="95">
        <v>1889</v>
      </c>
      <c r="F10276" s="95">
        <v>353191</v>
      </c>
      <c r="G10276" s="95">
        <v>250</v>
      </c>
      <c r="H10276" s="93" t="s">
        <v>8976</v>
      </c>
      <c r="I10276" s="93" t="s">
        <v>23899</v>
      </c>
      <c r="J10276" s="93" t="s">
        <v>20912</v>
      </c>
      <c r="K10276" s="93" t="s">
        <v>1497</v>
      </c>
      <c r="L10276" s="14">
        <f>AND(vyberHrace&lt;&gt;"",ISNUMBER(SEARCH(vyberHrace,$B10276)))</f>
      </c>
      <c r="M10276" s="14">
        <f>AND($I10276=MID(kododd,1,2),$J10276=MID(kododd,3,3))</f>
      </c>
    </row>
    <row r="10277">
      <c r="A10277" s="95">
        <v>44589</v>
      </c>
      <c r="B10277" s="93" t="s">
        <v>14277</v>
      </c>
      <c r="C10277" s="93" t="s">
        <v>1410</v>
      </c>
      <c r="G10277" s="95">
        <v>0</v>
      </c>
      <c r="H10277" s="93" t="s">
        <v>8976</v>
      </c>
      <c r="I10277" s="93" t="s">
        <v>23899</v>
      </c>
      <c r="J10277" s="93" t="s">
        <v>20852</v>
      </c>
      <c r="K10277" s="93" t="s">
        <v>8994</v>
      </c>
      <c r="L10277" s="14">
        <f>AND(vyberHrace&lt;&gt;"",ISNUMBER(SEARCH(vyberHrace,$B10277)))</f>
      </c>
      <c r="M10277" s="14">
        <f>AND($I10277=MID(kododd,1,2),$J10277=MID(kododd,3,3))</f>
      </c>
    </row>
    <row r="10278">
      <c r="A10278" s="95">
        <v>29649</v>
      </c>
      <c r="B10278" s="93" t="s">
        <v>14292</v>
      </c>
      <c r="C10278" s="93" t="s">
        <v>1448</v>
      </c>
      <c r="D10278" s="95">
        <v>1996</v>
      </c>
      <c r="E10278" s="95">
        <v>1996</v>
      </c>
      <c r="F10278" s="95">
        <v>344184</v>
      </c>
      <c r="G10278" s="95">
        <v>250</v>
      </c>
      <c r="H10278" s="93" t="s">
        <v>8976</v>
      </c>
      <c r="I10278" s="93" t="s">
        <v>23899</v>
      </c>
      <c r="J10278" s="93" t="s">
        <v>20891</v>
      </c>
      <c r="K10278" s="93" t="s">
        <v>2017</v>
      </c>
      <c r="L10278" s="14">
        <f>AND(vyberHrace&lt;&gt;"",ISNUMBER(SEARCH(vyberHrace,$B10278)))</f>
      </c>
      <c r="M10278" s="14">
        <f>AND($I10278=MID(kododd,1,2),$J10278=MID(kododd,3,3))</f>
      </c>
    </row>
    <row r="10279">
      <c r="A10279" s="95">
        <v>37480</v>
      </c>
      <c r="B10279" s="93" t="s">
        <v>16689</v>
      </c>
      <c r="C10279" s="93" t="s">
        <v>1399</v>
      </c>
      <c r="G10279" s="95">
        <v>0</v>
      </c>
      <c r="H10279" s="93" t="s">
        <v>8976</v>
      </c>
      <c r="I10279" s="93" t="s">
        <v>23899</v>
      </c>
      <c r="J10279" s="93" t="s">
        <v>20852</v>
      </c>
      <c r="K10279" s="93" t="s">
        <v>8994</v>
      </c>
      <c r="L10279" s="14">
        <f>AND(vyberHrace&lt;&gt;"",ISNUMBER(SEARCH(vyberHrace,$B10279)))</f>
      </c>
      <c r="M10279" s="14">
        <f>AND($I10279=MID(kododd,1,2),$J10279=MID(kododd,3,3))</f>
      </c>
    </row>
    <row r="10280">
      <c r="A10280" s="95">
        <v>44590</v>
      </c>
      <c r="B10280" s="93" t="s">
        <v>16690</v>
      </c>
      <c r="C10280" s="93" t="s">
        <v>3255</v>
      </c>
      <c r="G10280" s="95">
        <v>0</v>
      </c>
      <c r="H10280" s="93" t="s">
        <v>8976</v>
      </c>
      <c r="I10280" s="93" t="s">
        <v>23899</v>
      </c>
      <c r="J10280" s="93" t="s">
        <v>20852</v>
      </c>
      <c r="K10280" s="93" t="s">
        <v>8994</v>
      </c>
      <c r="L10280" s="14">
        <f>AND(vyberHrace&lt;&gt;"",ISNUMBER(SEARCH(vyberHrace,$B10280)))</f>
      </c>
      <c r="M10280" s="14">
        <f>AND($I10280=MID(kododd,1,2),$J10280=MID(kododd,3,3))</f>
      </c>
    </row>
    <row r="10281">
      <c r="A10281" s="95">
        <v>3357</v>
      </c>
      <c r="B10281" s="93" t="s">
        <v>16695</v>
      </c>
      <c r="C10281" s="93" t="s">
        <v>1427</v>
      </c>
      <c r="D10281" s="95">
        <v>1805</v>
      </c>
      <c r="E10281" s="95">
        <v>1885</v>
      </c>
      <c r="F10281" s="95">
        <v>362441</v>
      </c>
      <c r="G10281" s="95">
        <v>0</v>
      </c>
      <c r="H10281" s="93" t="s">
        <v>8976</v>
      </c>
      <c r="I10281" s="93" t="s">
        <v>23899</v>
      </c>
      <c r="J10281" s="93" t="s">
        <v>21008</v>
      </c>
      <c r="K10281" s="93" t="s">
        <v>1498</v>
      </c>
      <c r="L10281" s="14">
        <f>AND(vyberHrace&lt;&gt;"",ISNUMBER(SEARCH(vyberHrace,$B10281)))</f>
      </c>
      <c r="M10281" s="14">
        <f>AND($I10281=MID(kododd,1,2),$J10281=MID(kododd,3,3))</f>
      </c>
    </row>
    <row r="10282">
      <c r="A10282" s="95">
        <v>9776</v>
      </c>
      <c r="B10282" s="93" t="s">
        <v>16645</v>
      </c>
      <c r="C10282" s="93" t="s">
        <v>1439</v>
      </c>
      <c r="D10282" s="95">
        <v>2141</v>
      </c>
      <c r="E10282" s="95">
        <v>2153</v>
      </c>
      <c r="F10282" s="95">
        <v>324043</v>
      </c>
      <c r="G10282" s="95">
        <v>250</v>
      </c>
      <c r="H10282" s="93" t="s">
        <v>8976</v>
      </c>
      <c r="I10282" s="93" t="s">
        <v>23899</v>
      </c>
      <c r="J10282" s="93" t="s">
        <v>20942</v>
      </c>
      <c r="K10282" s="93" t="s">
        <v>5598</v>
      </c>
      <c r="L10282" s="14">
        <f>AND(vyberHrace&lt;&gt;"",ISNUMBER(SEARCH(vyberHrace,$B10282)))</f>
      </c>
      <c r="M10282" s="14">
        <f>AND($I10282=MID(kododd,1,2),$J10282=MID(kododd,3,3))</f>
      </c>
    </row>
    <row r="10283">
      <c r="A10283" s="95">
        <v>57591</v>
      </c>
      <c r="B10283" s="93" t="s">
        <v>23397</v>
      </c>
      <c r="C10283" s="93" t="s">
        <v>1400</v>
      </c>
      <c r="D10283" s="95">
        <v>2107</v>
      </c>
      <c r="E10283" s="95">
        <v>2084</v>
      </c>
      <c r="F10283" s="95">
        <v>14974045</v>
      </c>
      <c r="G10283" s="95">
        <v>250</v>
      </c>
      <c r="H10283" s="93" t="s">
        <v>8976</v>
      </c>
      <c r="I10283" s="93" t="s">
        <v>23899</v>
      </c>
      <c r="J10283" s="93" t="s">
        <v>20844</v>
      </c>
      <c r="K10283" s="93" t="s">
        <v>9952</v>
      </c>
      <c r="L10283" s="14">
        <f>AND(vyberHrace&lt;&gt;"",ISNUMBER(SEARCH(vyberHrace,$B10283)))</f>
      </c>
      <c r="M10283" s="14">
        <f>AND($I10283=MID(kododd,1,2),$J10283=MID(kododd,3,3))</f>
      </c>
    </row>
    <row r="10284">
      <c r="A10284" s="95">
        <v>27135</v>
      </c>
      <c r="B10284" s="93" t="s">
        <v>10500</v>
      </c>
      <c r="C10284" s="93" t="s">
        <v>1414</v>
      </c>
      <c r="G10284" s="95">
        <v>0</v>
      </c>
      <c r="H10284" s="93" t="s">
        <v>8976</v>
      </c>
      <c r="I10284" s="93" t="s">
        <v>23899</v>
      </c>
      <c r="J10284" s="93" t="s">
        <v>20852</v>
      </c>
      <c r="K10284" s="93" t="s">
        <v>8994</v>
      </c>
      <c r="L10284" s="14">
        <f>AND(vyberHrace&lt;&gt;"",ISNUMBER(SEARCH(vyberHrace,$B10284)))</f>
      </c>
      <c r="M10284" s="14">
        <f>AND($I10284=MID(kododd,1,2),$J10284=MID(kododd,3,3))</f>
      </c>
    </row>
    <row r="10285">
      <c r="A10285" s="95">
        <v>40978</v>
      </c>
      <c r="B10285" s="93" t="s">
        <v>10506</v>
      </c>
      <c r="C10285" s="93" t="s">
        <v>1400</v>
      </c>
      <c r="G10285" s="95">
        <v>0</v>
      </c>
      <c r="H10285" s="93" t="s">
        <v>8976</v>
      </c>
      <c r="I10285" s="93" t="s">
        <v>23899</v>
      </c>
      <c r="J10285" s="93" t="s">
        <v>20852</v>
      </c>
      <c r="K10285" s="93" t="s">
        <v>8994</v>
      </c>
      <c r="L10285" s="14">
        <f>AND(vyberHrace&lt;&gt;"",ISNUMBER(SEARCH(vyberHrace,$B10285)))</f>
      </c>
      <c r="M10285" s="14">
        <f>AND($I10285=MID(kododd,1,2),$J10285=MID(kododd,3,3))</f>
      </c>
    </row>
    <row r="10286">
      <c r="A10286" s="95">
        <v>51505</v>
      </c>
      <c r="B10286" s="93" t="s">
        <v>7704</v>
      </c>
      <c r="C10286" s="93" t="s">
        <v>1461</v>
      </c>
      <c r="F10286" s="95">
        <v>23738340</v>
      </c>
      <c r="G10286" s="95">
        <v>0</v>
      </c>
      <c r="H10286" s="93" t="s">
        <v>8976</v>
      </c>
      <c r="I10286" s="93" t="s">
        <v>23899</v>
      </c>
      <c r="J10286" s="93" t="s">
        <v>20852</v>
      </c>
      <c r="K10286" s="93" t="s">
        <v>8994</v>
      </c>
      <c r="L10286" s="14">
        <f>AND(vyberHrace&lt;&gt;"",ISNUMBER(SEARCH(vyberHrace,$B10286)))</f>
      </c>
      <c r="M10286" s="14">
        <f>AND($I10286=MID(kododd,1,2),$J10286=MID(kododd,3,3))</f>
      </c>
    </row>
    <row r="10287">
      <c r="A10287" s="95">
        <v>1390</v>
      </c>
      <c r="B10287" s="93" t="s">
        <v>8550</v>
      </c>
      <c r="C10287" s="93" t="s">
        <v>1430</v>
      </c>
      <c r="D10287" s="95">
        <v>1909</v>
      </c>
      <c r="E10287" s="95">
        <v>1912</v>
      </c>
      <c r="F10287" s="95">
        <v>355909</v>
      </c>
      <c r="G10287" s="95">
        <v>250</v>
      </c>
      <c r="H10287" s="93" t="s">
        <v>8976</v>
      </c>
      <c r="I10287" s="93" t="s">
        <v>23899</v>
      </c>
      <c r="J10287" s="93" t="s">
        <v>20894</v>
      </c>
      <c r="K10287" s="93" t="s">
        <v>5558</v>
      </c>
      <c r="L10287" s="14">
        <f>AND(vyberHrace&lt;&gt;"",ISNUMBER(SEARCH(vyberHrace,$B10287)))</f>
      </c>
      <c r="M10287" s="14">
        <f>AND($I10287=MID(kododd,1,2),$J10287=MID(kododd,3,3))</f>
      </c>
    </row>
    <row r="10288">
      <c r="A10288" s="95">
        <v>39697</v>
      </c>
      <c r="B10288" s="93" t="s">
        <v>8556</v>
      </c>
      <c r="C10288" s="93" t="s">
        <v>1438</v>
      </c>
      <c r="G10288" s="95">
        <v>0</v>
      </c>
      <c r="H10288" s="93" t="s">
        <v>8976</v>
      </c>
      <c r="I10288" s="93" t="s">
        <v>23899</v>
      </c>
      <c r="J10288" s="93" t="s">
        <v>20852</v>
      </c>
      <c r="K10288" s="93" t="s">
        <v>8994</v>
      </c>
      <c r="L10288" s="14">
        <f>AND(vyberHrace&lt;&gt;"",ISNUMBER(SEARCH(vyberHrace,$B10288)))</f>
      </c>
      <c r="M10288" s="14">
        <f>AND($I10288=MID(kododd,1,2),$J10288=MID(kododd,3,3))</f>
      </c>
    </row>
    <row r="10289">
      <c r="A10289" s="95">
        <v>50120</v>
      </c>
      <c r="B10289" s="93" t="s">
        <v>2216</v>
      </c>
      <c r="C10289" s="93" t="s">
        <v>1406</v>
      </c>
      <c r="D10289" s="95">
        <v>1100</v>
      </c>
      <c r="G10289" s="95">
        <v>0</v>
      </c>
      <c r="H10289" s="93" t="s">
        <v>8976</v>
      </c>
      <c r="I10289" s="93" t="s">
        <v>23899</v>
      </c>
      <c r="J10289" s="93" t="s">
        <v>20950</v>
      </c>
      <c r="K10289" s="93" t="s">
        <v>5563</v>
      </c>
      <c r="L10289" s="14">
        <f>AND(vyberHrace&lt;&gt;"",ISNUMBER(SEARCH(vyberHrace,$B10289)))</f>
      </c>
      <c r="M10289" s="14">
        <f>AND($I10289=MID(kododd,1,2),$J10289=MID(kododd,3,3))</f>
      </c>
    </row>
    <row r="10290">
      <c r="A10290" s="95">
        <v>18246</v>
      </c>
      <c r="B10290" s="93" t="s">
        <v>8558</v>
      </c>
      <c r="C10290" s="93" t="s">
        <v>1405</v>
      </c>
      <c r="D10290" s="95">
        <v>1651</v>
      </c>
      <c r="E10290" s="95">
        <v>1791</v>
      </c>
      <c r="F10290" s="95">
        <v>397423</v>
      </c>
      <c r="G10290" s="95">
        <v>0</v>
      </c>
      <c r="H10290" s="93" t="s">
        <v>8976</v>
      </c>
      <c r="I10290" s="93" t="s">
        <v>23899</v>
      </c>
      <c r="J10290" s="93" t="s">
        <v>20891</v>
      </c>
      <c r="K10290" s="93" t="s">
        <v>2017</v>
      </c>
      <c r="L10290" s="14">
        <f>AND(vyberHrace&lt;&gt;"",ISNUMBER(SEARCH(vyberHrace,$B10290)))</f>
      </c>
      <c r="M10290" s="14">
        <f>AND($I10290=MID(kododd,1,2),$J10290=MID(kododd,3,3))</f>
      </c>
    </row>
    <row r="10291">
      <c r="A10291" s="95">
        <v>33570</v>
      </c>
      <c r="B10291" s="93" t="s">
        <v>19879</v>
      </c>
      <c r="C10291" s="93" t="s">
        <v>1399</v>
      </c>
      <c r="D10291" s="95">
        <v>1475</v>
      </c>
      <c r="E10291" s="95">
        <v>1680</v>
      </c>
      <c r="F10291" s="95">
        <v>344508</v>
      </c>
      <c r="G10291" s="95">
        <v>0</v>
      </c>
      <c r="H10291" s="93" t="s">
        <v>8976</v>
      </c>
      <c r="I10291" s="93" t="s">
        <v>23899</v>
      </c>
      <c r="J10291" s="93" t="s">
        <v>20852</v>
      </c>
      <c r="K10291" s="93" t="s">
        <v>8994</v>
      </c>
      <c r="L10291" s="14">
        <f>AND(vyberHrace&lt;&gt;"",ISNUMBER(SEARCH(vyberHrace,$B10291)))</f>
      </c>
      <c r="M10291" s="14">
        <f>AND($I10291=MID(kododd,1,2),$J10291=MID(kododd,3,3))</f>
      </c>
    </row>
    <row r="10292">
      <c r="A10292" s="95">
        <v>36834</v>
      </c>
      <c r="B10292" s="93" t="s">
        <v>19879</v>
      </c>
      <c r="C10292" s="93" t="s">
        <v>1430</v>
      </c>
      <c r="F10292" s="95">
        <v>352802</v>
      </c>
      <c r="G10292" s="95">
        <v>0</v>
      </c>
      <c r="H10292" s="93" t="s">
        <v>8976</v>
      </c>
      <c r="I10292" s="93" t="s">
        <v>23899</v>
      </c>
      <c r="J10292" s="93" t="s">
        <v>21008</v>
      </c>
      <c r="K10292" s="93" t="s">
        <v>1498</v>
      </c>
      <c r="L10292" s="14">
        <f>AND(vyberHrace&lt;&gt;"",ISNUMBER(SEARCH(vyberHrace,$B10292)))</f>
      </c>
      <c r="M10292" s="14">
        <f>AND($I10292=MID(kododd,1,2),$J10292=MID(kododd,3,3))</f>
      </c>
    </row>
    <row r="10293">
      <c r="A10293" s="95">
        <v>1987</v>
      </c>
      <c r="B10293" s="93" t="s">
        <v>16303</v>
      </c>
      <c r="C10293" s="93" t="s">
        <v>1446</v>
      </c>
      <c r="D10293" s="95">
        <v>2071</v>
      </c>
      <c r="E10293" s="95">
        <v>2103</v>
      </c>
      <c r="F10293" s="95">
        <v>311928</v>
      </c>
      <c r="G10293" s="95">
        <v>250</v>
      </c>
      <c r="H10293" s="93" t="s">
        <v>8976</v>
      </c>
      <c r="I10293" s="93" t="s">
        <v>23899</v>
      </c>
      <c r="J10293" s="93" t="s">
        <v>20844</v>
      </c>
      <c r="K10293" s="93" t="s">
        <v>9952</v>
      </c>
      <c r="L10293" s="14">
        <f>AND(vyberHrace&lt;&gt;"",ISNUMBER(SEARCH(vyberHrace,$B10293)))</f>
      </c>
      <c r="M10293" s="14">
        <f>AND($I10293=MID(kododd,1,2),$J10293=MID(kododd,3,3))</f>
      </c>
    </row>
    <row r="10294">
      <c r="A10294" s="95">
        <v>48559</v>
      </c>
      <c r="B10294" s="93" t="s">
        <v>16410</v>
      </c>
      <c r="C10294" s="93" t="s">
        <v>1406</v>
      </c>
      <c r="D10294" s="95">
        <v>1566</v>
      </c>
      <c r="E10294" s="95">
        <v>1700</v>
      </c>
      <c r="F10294" s="95">
        <v>23720867</v>
      </c>
      <c r="G10294" s="95">
        <v>250</v>
      </c>
      <c r="H10294" s="93" t="s">
        <v>8976</v>
      </c>
      <c r="I10294" s="93" t="s">
        <v>23899</v>
      </c>
      <c r="J10294" s="93" t="s">
        <v>20844</v>
      </c>
      <c r="K10294" s="93" t="s">
        <v>9952</v>
      </c>
      <c r="L10294" s="14">
        <f>AND(vyberHrace&lt;&gt;"",ISNUMBER(SEARCH(vyberHrace,$B10294)))</f>
      </c>
      <c r="M10294" s="14">
        <f>AND($I10294=MID(kododd,1,2),$J10294=MID(kododd,3,3))</f>
      </c>
    </row>
    <row r="10295">
      <c r="A10295" s="95">
        <v>3134</v>
      </c>
      <c r="B10295" s="93" t="s">
        <v>8576</v>
      </c>
      <c r="C10295" s="93" t="s">
        <v>1463</v>
      </c>
      <c r="D10295" s="95">
        <v>1846</v>
      </c>
      <c r="E10295" s="95">
        <v>1909</v>
      </c>
      <c r="F10295" s="95">
        <v>347701</v>
      </c>
      <c r="G10295" s="95">
        <v>0</v>
      </c>
      <c r="H10295" s="93" t="s">
        <v>8976</v>
      </c>
      <c r="I10295" s="93" t="s">
        <v>23899</v>
      </c>
      <c r="J10295" s="93" t="s">
        <v>20844</v>
      </c>
      <c r="K10295" s="93" t="s">
        <v>9952</v>
      </c>
      <c r="L10295" s="14">
        <f>AND(vyberHrace&lt;&gt;"",ISNUMBER(SEARCH(vyberHrace,$B10295)))</f>
      </c>
      <c r="M10295" s="14">
        <f>AND($I10295=MID(kododd,1,2),$J10295=MID(kododd,3,3))</f>
      </c>
    </row>
    <row r="10296">
      <c r="A10296" s="95">
        <v>37756</v>
      </c>
      <c r="B10296" s="93" t="s">
        <v>14537</v>
      </c>
      <c r="C10296" s="93" t="s">
        <v>1438</v>
      </c>
      <c r="D10296" s="95">
        <v>1056</v>
      </c>
      <c r="F10296" s="95">
        <v>364703</v>
      </c>
      <c r="G10296" s="95">
        <v>0</v>
      </c>
      <c r="H10296" s="93" t="s">
        <v>8976</v>
      </c>
      <c r="I10296" s="93" t="s">
        <v>23899</v>
      </c>
      <c r="J10296" s="93" t="s">
        <v>20927</v>
      </c>
      <c r="K10296" s="93" t="s">
        <v>1591</v>
      </c>
      <c r="L10296" s="14">
        <f>AND(vyberHrace&lt;&gt;"",ISNUMBER(SEARCH(vyberHrace,$B10296)))</f>
      </c>
      <c r="M10296" s="14">
        <f>AND($I10296=MID(kododd,1,2),$J10296=MID(kododd,3,3))</f>
      </c>
    </row>
    <row r="10297">
      <c r="A10297" s="95">
        <v>60114</v>
      </c>
      <c r="B10297" s="93" t="s">
        <v>26586</v>
      </c>
      <c r="C10297" s="93" t="s">
        <v>1411</v>
      </c>
      <c r="G10297" s="95">
        <v>250</v>
      </c>
      <c r="H10297" s="93" t="s">
        <v>8976</v>
      </c>
      <c r="I10297" s="93" t="s">
        <v>23899</v>
      </c>
      <c r="J10297" s="93" t="s">
        <v>20907</v>
      </c>
      <c r="K10297" s="93" t="s">
        <v>4887</v>
      </c>
      <c r="L10297" s="14">
        <f>AND(vyberHrace&lt;&gt;"",ISNUMBER(SEARCH(vyberHrace,$B10297)))</f>
      </c>
      <c r="M10297" s="14">
        <f>AND($I10297=MID(kododd,1,2),$J10297=MID(kododd,3,3))</f>
      </c>
    </row>
    <row r="10298">
      <c r="A10298" s="95">
        <v>8389</v>
      </c>
      <c r="B10298" s="93" t="s">
        <v>16837</v>
      </c>
      <c r="C10298" s="93" t="s">
        <v>1456</v>
      </c>
      <c r="D10298" s="95">
        <v>1661</v>
      </c>
      <c r="E10298" s="95">
        <v>1744</v>
      </c>
      <c r="F10298" s="95">
        <v>343218</v>
      </c>
      <c r="G10298" s="95">
        <v>250</v>
      </c>
      <c r="H10298" s="93" t="s">
        <v>8976</v>
      </c>
      <c r="I10298" s="93" t="s">
        <v>23899</v>
      </c>
      <c r="J10298" s="93" t="s">
        <v>20922</v>
      </c>
      <c r="K10298" s="93" t="s">
        <v>11232</v>
      </c>
      <c r="L10298" s="14">
        <f>AND(vyberHrace&lt;&gt;"",ISNUMBER(SEARCH(vyberHrace,$B10298)))</f>
      </c>
      <c r="M10298" s="14">
        <f>AND($I10298=MID(kododd,1,2),$J10298=MID(kododd,3,3))</f>
      </c>
    </row>
    <row r="10299">
      <c r="A10299" s="95">
        <v>46194</v>
      </c>
      <c r="B10299" s="93" t="s">
        <v>16839</v>
      </c>
      <c r="C10299" s="93" t="s">
        <v>1401</v>
      </c>
      <c r="D10299" s="95">
        <v>1565</v>
      </c>
      <c r="E10299" s="95">
        <v>1715</v>
      </c>
      <c r="F10299" s="95">
        <v>23713283</v>
      </c>
      <c r="G10299" s="95">
        <v>250</v>
      </c>
      <c r="H10299" s="93" t="s">
        <v>8976</v>
      </c>
      <c r="I10299" s="93" t="s">
        <v>23899</v>
      </c>
      <c r="J10299" s="93" t="s">
        <v>20927</v>
      </c>
      <c r="K10299" s="93" t="s">
        <v>1591</v>
      </c>
      <c r="L10299" s="14">
        <f>AND(vyberHrace&lt;&gt;"",ISNUMBER(SEARCH(vyberHrace,$B10299)))</f>
      </c>
      <c r="M10299" s="14">
        <f>AND($I10299=MID(kododd,1,2),$J10299=MID(kododd,3,3))</f>
      </c>
    </row>
    <row r="10300">
      <c r="A10300" s="95">
        <v>58841</v>
      </c>
      <c r="B10300" s="93" t="s">
        <v>25313</v>
      </c>
      <c r="C10300" s="93" t="s">
        <v>1406</v>
      </c>
      <c r="F10300" s="95">
        <v>23782056</v>
      </c>
      <c r="G10300" s="95">
        <v>0</v>
      </c>
      <c r="H10300" s="93" t="s">
        <v>8976</v>
      </c>
      <c r="I10300" s="93" t="s">
        <v>23899</v>
      </c>
      <c r="J10300" s="93" t="s">
        <v>20927</v>
      </c>
      <c r="K10300" s="93" t="s">
        <v>1591</v>
      </c>
      <c r="L10300" s="14">
        <f>AND(vyberHrace&lt;&gt;"",ISNUMBER(SEARCH(vyberHrace,$B10300)))</f>
      </c>
      <c r="M10300" s="14">
        <f>AND($I10300=MID(kododd,1,2),$J10300=MID(kododd,3,3))</f>
      </c>
    </row>
    <row r="10301">
      <c r="A10301" s="95">
        <v>36409</v>
      </c>
      <c r="B10301" s="93" t="s">
        <v>21306</v>
      </c>
      <c r="C10301" s="93" t="s">
        <v>1409</v>
      </c>
      <c r="D10301" s="95">
        <v>1414</v>
      </c>
      <c r="E10301" s="95">
        <v>1672</v>
      </c>
      <c r="F10301" s="95">
        <v>382230</v>
      </c>
      <c r="G10301" s="95">
        <v>0</v>
      </c>
      <c r="H10301" s="93" t="s">
        <v>8976</v>
      </c>
      <c r="I10301" s="93" t="s">
        <v>23899</v>
      </c>
      <c r="J10301" s="93" t="s">
        <v>20852</v>
      </c>
      <c r="K10301" s="93" t="s">
        <v>8994</v>
      </c>
      <c r="L10301" s="14">
        <f>AND(vyberHrace&lt;&gt;"",ISNUMBER(SEARCH(vyberHrace,$B10301)))</f>
      </c>
      <c r="M10301" s="14">
        <f>AND($I10301=MID(kododd,1,2),$J10301=MID(kododd,3,3))</f>
      </c>
    </row>
    <row r="10302">
      <c r="A10302" s="95">
        <v>60981</v>
      </c>
      <c r="B10302" s="93" t="s">
        <v>27324</v>
      </c>
      <c r="C10302" s="93" t="s">
        <v>1450</v>
      </c>
      <c r="G10302" s="95">
        <v>250</v>
      </c>
      <c r="H10302" s="93" t="s">
        <v>8976</v>
      </c>
      <c r="I10302" s="93" t="s">
        <v>23899</v>
      </c>
      <c r="J10302" s="93" t="s">
        <v>20852</v>
      </c>
      <c r="K10302" s="93" t="s">
        <v>8994</v>
      </c>
      <c r="L10302" s="14">
        <f>AND(vyberHrace&lt;&gt;"",ISNUMBER(SEARCH(vyberHrace,$B10302)))</f>
      </c>
      <c r="M10302" s="14">
        <f>AND($I10302=MID(kododd,1,2),$J10302=MID(kododd,3,3))</f>
      </c>
    </row>
    <row r="10303">
      <c r="A10303" s="95">
        <v>38934</v>
      </c>
      <c r="B10303" s="93" t="s">
        <v>21335</v>
      </c>
      <c r="C10303" s="93" t="s">
        <v>1403</v>
      </c>
      <c r="D10303" s="95">
        <v>1370</v>
      </c>
      <c r="F10303" s="95">
        <v>371149</v>
      </c>
      <c r="G10303" s="95">
        <v>0</v>
      </c>
      <c r="H10303" s="93" t="s">
        <v>8976</v>
      </c>
      <c r="I10303" s="93" t="s">
        <v>23899</v>
      </c>
      <c r="J10303" s="93" t="s">
        <v>20914</v>
      </c>
      <c r="K10303" s="93" t="s">
        <v>172</v>
      </c>
      <c r="L10303" s="14">
        <f>AND(vyberHrace&lt;&gt;"",ISNUMBER(SEARCH(vyberHrace,$B10303)))</f>
      </c>
      <c r="M10303" s="14">
        <f>AND($I10303=MID(kododd,1,2),$J10303=MID(kododd,3,3))</f>
      </c>
    </row>
    <row r="10304">
      <c r="A10304" s="95">
        <v>50473</v>
      </c>
      <c r="B10304" s="93" t="s">
        <v>2222</v>
      </c>
      <c r="C10304" s="93" t="s">
        <v>1406</v>
      </c>
      <c r="D10304" s="95">
        <v>1627</v>
      </c>
      <c r="E10304" s="95">
        <v>1799</v>
      </c>
      <c r="F10304" s="95">
        <v>23732571</v>
      </c>
      <c r="G10304" s="95">
        <v>250</v>
      </c>
      <c r="H10304" s="93" t="s">
        <v>8976</v>
      </c>
      <c r="I10304" s="93" t="s">
        <v>23899</v>
      </c>
      <c r="J10304" s="93" t="s">
        <v>20852</v>
      </c>
      <c r="K10304" s="93" t="s">
        <v>8994</v>
      </c>
      <c r="L10304" s="14">
        <f>AND(vyberHrace&lt;&gt;"",ISNUMBER(SEARCH(vyberHrace,$B10304)))</f>
      </c>
      <c r="M10304" s="14">
        <f>AND($I10304=MID(kododd,1,2),$J10304=MID(kododd,3,3))</f>
      </c>
    </row>
    <row r="10305">
      <c r="A10305" s="95">
        <v>18468</v>
      </c>
      <c r="B10305" s="93" t="s">
        <v>13098</v>
      </c>
      <c r="C10305" s="93" t="s">
        <v>1431</v>
      </c>
      <c r="G10305" s="95">
        <v>0</v>
      </c>
      <c r="H10305" s="93" t="s">
        <v>8976</v>
      </c>
      <c r="I10305" s="93" t="s">
        <v>23899</v>
      </c>
      <c r="J10305" s="93" t="s">
        <v>20852</v>
      </c>
      <c r="K10305" s="93" t="s">
        <v>8994</v>
      </c>
      <c r="L10305" s="14">
        <f>AND(vyberHrace&lt;&gt;"",ISNUMBER(SEARCH(vyberHrace,$B10305)))</f>
      </c>
      <c r="M10305" s="14">
        <f>AND($I10305=MID(kododd,1,2),$J10305=MID(kododd,3,3))</f>
      </c>
    </row>
    <row r="10306">
      <c r="A10306" s="95">
        <v>53366</v>
      </c>
      <c r="B10306" s="93" t="s">
        <v>20706</v>
      </c>
      <c r="C10306" s="93" t="s">
        <v>3255</v>
      </c>
      <c r="G10306" s="95">
        <v>0</v>
      </c>
      <c r="H10306" s="93" t="s">
        <v>8976</v>
      </c>
      <c r="I10306" s="93" t="s">
        <v>23899</v>
      </c>
      <c r="J10306" s="93" t="s">
        <v>20914</v>
      </c>
      <c r="K10306" s="93" t="s">
        <v>172</v>
      </c>
      <c r="L10306" s="14">
        <f>AND(vyberHrace&lt;&gt;"",ISNUMBER(SEARCH(vyberHrace,$B10306)))</f>
      </c>
      <c r="M10306" s="14">
        <f>AND($I10306=MID(kododd,1,2),$J10306=MID(kododd,3,3))</f>
      </c>
    </row>
    <row r="10307">
      <c r="A10307" s="95">
        <v>53367</v>
      </c>
      <c r="B10307" s="93" t="s">
        <v>20707</v>
      </c>
      <c r="C10307" s="93" t="s">
        <v>1410</v>
      </c>
      <c r="G10307" s="95">
        <v>0</v>
      </c>
      <c r="H10307" s="93" t="s">
        <v>8976</v>
      </c>
      <c r="I10307" s="93" t="s">
        <v>23899</v>
      </c>
      <c r="J10307" s="93" t="s">
        <v>20914</v>
      </c>
      <c r="K10307" s="93" t="s">
        <v>172</v>
      </c>
      <c r="L10307" s="14">
        <f>AND(vyberHrace&lt;&gt;"",ISNUMBER(SEARCH(vyberHrace,$B10307)))</f>
      </c>
      <c r="M10307" s="14">
        <f>AND($I10307=MID(kododd,1,2),$J10307=MID(kododd,3,3))</f>
      </c>
    </row>
    <row r="10308">
      <c r="A10308" s="95">
        <v>9587</v>
      </c>
      <c r="B10308" s="93" t="s">
        <v>13110</v>
      </c>
      <c r="C10308" s="93" t="s">
        <v>1470</v>
      </c>
      <c r="D10308" s="95">
        <v>1599</v>
      </c>
      <c r="E10308" s="95">
        <v>1737</v>
      </c>
      <c r="F10308" s="95">
        <v>344222</v>
      </c>
      <c r="G10308" s="95">
        <v>0</v>
      </c>
      <c r="H10308" s="93" t="s">
        <v>8976</v>
      </c>
      <c r="I10308" s="93" t="s">
        <v>23899</v>
      </c>
      <c r="J10308" s="93" t="s">
        <v>20897</v>
      </c>
      <c r="K10308" s="93" t="s">
        <v>374</v>
      </c>
      <c r="L10308" s="14">
        <f>AND(vyberHrace&lt;&gt;"",ISNUMBER(SEARCH(vyberHrace,$B10308)))</f>
      </c>
      <c r="M10308" s="14">
        <f>AND($I10308=MID(kododd,1,2),$J10308=MID(kododd,3,3))</f>
      </c>
    </row>
    <row r="10309">
      <c r="A10309" s="95">
        <v>28749</v>
      </c>
      <c r="B10309" s="93" t="s">
        <v>19422</v>
      </c>
      <c r="C10309" s="93" t="s">
        <v>1414</v>
      </c>
      <c r="D10309" s="95">
        <v>1622</v>
      </c>
      <c r="E10309" s="95">
        <v>1768</v>
      </c>
      <c r="F10309" s="95">
        <v>333433</v>
      </c>
      <c r="G10309" s="95">
        <v>0</v>
      </c>
      <c r="H10309" s="93" t="s">
        <v>8976</v>
      </c>
      <c r="I10309" s="93" t="s">
        <v>23899</v>
      </c>
      <c r="J10309" s="93" t="s">
        <v>20907</v>
      </c>
      <c r="K10309" s="93" t="s">
        <v>4887</v>
      </c>
      <c r="L10309" s="14">
        <f>AND(vyberHrace&lt;&gt;"",ISNUMBER(SEARCH(vyberHrace,$B10309)))</f>
      </c>
      <c r="M10309" s="14">
        <f>AND($I10309=MID(kododd,1,2),$J10309=MID(kododd,3,3))</f>
      </c>
    </row>
    <row r="10310">
      <c r="A10310" s="95">
        <v>1536</v>
      </c>
      <c r="B10310" s="93" t="s">
        <v>20381</v>
      </c>
      <c r="C10310" s="93" t="s">
        <v>1482</v>
      </c>
      <c r="D10310" s="95">
        <v>1811</v>
      </c>
      <c r="E10310" s="95">
        <v>1923</v>
      </c>
      <c r="F10310" s="95">
        <v>327352</v>
      </c>
      <c r="G10310" s="95">
        <v>0</v>
      </c>
      <c r="H10310" s="93" t="s">
        <v>8976</v>
      </c>
      <c r="I10310" s="93" t="s">
        <v>23899</v>
      </c>
      <c r="J10310" s="93" t="s">
        <v>20897</v>
      </c>
      <c r="K10310" s="93" t="s">
        <v>374</v>
      </c>
      <c r="L10310" s="14">
        <f>AND(vyberHrace&lt;&gt;"",ISNUMBER(SEARCH(vyberHrace,$B10310)))</f>
      </c>
      <c r="M10310" s="14">
        <f>AND($I10310=MID(kododd,1,2),$J10310=MID(kododd,3,3))</f>
      </c>
    </row>
    <row r="10311">
      <c r="A10311" s="95">
        <v>47445</v>
      </c>
      <c r="B10311" s="93" t="s">
        <v>20387</v>
      </c>
      <c r="C10311" s="93" t="s">
        <v>1438</v>
      </c>
      <c r="G10311" s="95">
        <v>0</v>
      </c>
      <c r="H10311" s="93" t="s">
        <v>8976</v>
      </c>
      <c r="I10311" s="93" t="s">
        <v>23899</v>
      </c>
      <c r="J10311" s="93" t="s">
        <v>20914</v>
      </c>
      <c r="K10311" s="93" t="s">
        <v>172</v>
      </c>
      <c r="L10311" s="14">
        <f>AND(vyberHrace&lt;&gt;"",ISNUMBER(SEARCH(vyberHrace,$B10311)))</f>
      </c>
      <c r="M10311" s="14">
        <f>AND($I10311=MID(kododd,1,2),$J10311=MID(kododd,3,3))</f>
      </c>
    </row>
    <row r="10312">
      <c r="A10312" s="95">
        <v>55035</v>
      </c>
      <c r="B10312" s="93" t="s">
        <v>2962</v>
      </c>
      <c r="C10312" s="93" t="s">
        <v>1411</v>
      </c>
      <c r="G10312" s="95">
        <v>250</v>
      </c>
      <c r="H10312" s="93" t="s">
        <v>8976</v>
      </c>
      <c r="I10312" s="93" t="s">
        <v>23899</v>
      </c>
      <c r="J10312" s="93" t="s">
        <v>20993</v>
      </c>
      <c r="K10312" s="93" t="s">
        <v>2219</v>
      </c>
      <c r="L10312" s="14">
        <f>AND(vyberHrace&lt;&gt;"",ISNUMBER(SEARCH(vyberHrace,$B10312)))</f>
      </c>
      <c r="M10312" s="14">
        <f>AND($I10312=MID(kododd,1,2),$J10312=MID(kododd,3,3))</f>
      </c>
    </row>
    <row r="10313">
      <c r="A10313" s="95">
        <v>32233</v>
      </c>
      <c r="B10313" s="93" t="s">
        <v>11938</v>
      </c>
      <c r="C10313" s="93" t="s">
        <v>1414</v>
      </c>
      <c r="G10313" s="95">
        <v>0</v>
      </c>
      <c r="H10313" s="93" t="s">
        <v>8976</v>
      </c>
      <c r="I10313" s="93" t="s">
        <v>23899</v>
      </c>
      <c r="J10313" s="93" t="s">
        <v>20852</v>
      </c>
      <c r="K10313" s="93" t="s">
        <v>8994</v>
      </c>
      <c r="L10313" s="14">
        <f>AND(vyberHrace&lt;&gt;"",ISNUMBER(SEARCH(vyberHrace,$B10313)))</f>
      </c>
      <c r="M10313" s="14">
        <f>AND($I10313=MID(kododd,1,2),$J10313=MID(kododd,3,3))</f>
      </c>
    </row>
    <row r="10314">
      <c r="A10314" s="95">
        <v>44625</v>
      </c>
      <c r="B10314" s="93" t="s">
        <v>11938</v>
      </c>
      <c r="C10314" s="93" t="s">
        <v>1402</v>
      </c>
      <c r="G10314" s="95">
        <v>0</v>
      </c>
      <c r="H10314" s="93" t="s">
        <v>8976</v>
      </c>
      <c r="I10314" s="93" t="s">
        <v>23899</v>
      </c>
      <c r="J10314" s="93" t="s">
        <v>20852</v>
      </c>
      <c r="K10314" s="93" t="s">
        <v>8994</v>
      </c>
      <c r="L10314" s="14">
        <f>AND(vyberHrace&lt;&gt;"",ISNUMBER(SEARCH(vyberHrace,$B10314)))</f>
      </c>
      <c r="M10314" s="14">
        <f>AND($I10314=MID(kododd,1,2),$J10314=MID(kododd,3,3))</f>
      </c>
    </row>
    <row r="10315">
      <c r="A10315" s="95">
        <v>7910</v>
      </c>
      <c r="B10315" s="93" t="s">
        <v>11847</v>
      </c>
      <c r="C10315" s="93" t="s">
        <v>1469</v>
      </c>
      <c r="D10315" s="95">
        <v>1552</v>
      </c>
      <c r="E10315" s="95">
        <v>1711</v>
      </c>
      <c r="F10315" s="95">
        <v>353213</v>
      </c>
      <c r="G10315" s="95">
        <v>250</v>
      </c>
      <c r="H10315" s="93" t="s">
        <v>8976</v>
      </c>
      <c r="I10315" s="93" t="s">
        <v>23899</v>
      </c>
      <c r="J10315" s="93" t="s">
        <v>20927</v>
      </c>
      <c r="K10315" s="93" t="s">
        <v>1591</v>
      </c>
      <c r="L10315" s="14">
        <f>AND(vyberHrace&lt;&gt;"",ISNUMBER(SEARCH(vyberHrace,$B10315)))</f>
      </c>
      <c r="M10315" s="14">
        <f>AND($I10315=MID(kododd,1,2),$J10315=MID(kododd,3,3))</f>
      </c>
    </row>
    <row r="10316">
      <c r="A10316" s="95">
        <v>55030</v>
      </c>
      <c r="B10316" s="93" t="s">
        <v>2963</v>
      </c>
      <c r="C10316" s="93" t="s">
        <v>1422</v>
      </c>
      <c r="D10316" s="95">
        <v>1722</v>
      </c>
      <c r="E10316" s="95">
        <v>1785</v>
      </c>
      <c r="F10316" s="95">
        <v>23757434</v>
      </c>
      <c r="G10316" s="95">
        <v>250</v>
      </c>
      <c r="H10316" s="93" t="s">
        <v>8976</v>
      </c>
      <c r="I10316" s="93" t="s">
        <v>23899</v>
      </c>
      <c r="J10316" s="93" t="s">
        <v>20993</v>
      </c>
      <c r="K10316" s="93" t="s">
        <v>2219</v>
      </c>
      <c r="L10316" s="14">
        <f>AND(vyberHrace&lt;&gt;"",ISNUMBER(SEARCH(vyberHrace,$B10316)))</f>
      </c>
      <c r="M10316" s="14">
        <f>AND($I10316=MID(kododd,1,2),$J10316=MID(kododd,3,3))</f>
      </c>
    </row>
    <row r="10317">
      <c r="A10317" s="95">
        <v>52403</v>
      </c>
      <c r="B10317" s="93" t="s">
        <v>14136</v>
      </c>
      <c r="C10317" s="93" t="s">
        <v>1420</v>
      </c>
      <c r="F10317" s="95">
        <v>23740701</v>
      </c>
      <c r="G10317" s="95">
        <v>0</v>
      </c>
      <c r="H10317" s="93" t="s">
        <v>8976</v>
      </c>
      <c r="I10317" s="93" t="s">
        <v>23899</v>
      </c>
      <c r="J10317" s="93" t="s">
        <v>20927</v>
      </c>
      <c r="K10317" s="93" t="s">
        <v>1591</v>
      </c>
      <c r="L10317" s="14">
        <f>AND(vyberHrace&lt;&gt;"",ISNUMBER(SEARCH(vyberHrace,$B10317)))</f>
      </c>
      <c r="M10317" s="14">
        <f>AND($I10317=MID(kododd,1,2),$J10317=MID(kododd,3,3))</f>
      </c>
    </row>
    <row r="10318">
      <c r="A10318" s="95">
        <v>29130</v>
      </c>
      <c r="B10318" s="93" t="s">
        <v>14148</v>
      </c>
      <c r="C10318" s="93" t="s">
        <v>1413</v>
      </c>
      <c r="D10318" s="95">
        <v>1837</v>
      </c>
      <c r="E10318" s="95">
        <v>1890</v>
      </c>
      <c r="F10318" s="95">
        <v>315001</v>
      </c>
      <c r="G10318" s="95">
        <v>250</v>
      </c>
      <c r="H10318" s="93" t="s">
        <v>8976</v>
      </c>
      <c r="I10318" s="93" t="s">
        <v>23899</v>
      </c>
      <c r="J10318" s="93" t="s">
        <v>20860</v>
      </c>
      <c r="K10318" s="93" t="s">
        <v>5552</v>
      </c>
      <c r="L10318" s="14">
        <f>AND(vyberHrace&lt;&gt;"",ISNUMBER(SEARCH(vyberHrace,$B10318)))</f>
      </c>
      <c r="M10318" s="14">
        <f>AND($I10318=MID(kododd,1,2),$J10318=MID(kododd,3,3))</f>
      </c>
    </row>
    <row r="10319">
      <c r="A10319" s="95">
        <v>1981</v>
      </c>
      <c r="B10319" s="93" t="s">
        <v>14164</v>
      </c>
      <c r="C10319" s="93" t="s">
        <v>1426</v>
      </c>
      <c r="D10319" s="95">
        <v>1964</v>
      </c>
      <c r="G10319" s="95">
        <v>0</v>
      </c>
      <c r="H10319" s="93" t="s">
        <v>8976</v>
      </c>
      <c r="I10319" s="93" t="s">
        <v>23899</v>
      </c>
      <c r="J10319" s="93" t="s">
        <v>20852</v>
      </c>
      <c r="K10319" s="93" t="s">
        <v>8994</v>
      </c>
      <c r="L10319" s="14">
        <f>AND(vyberHrace&lt;&gt;"",ISNUMBER(SEARCH(vyberHrace,$B10319)))</f>
      </c>
      <c r="M10319" s="14">
        <f>AND($I10319=MID(kododd,1,2),$J10319=MID(kododd,3,3))</f>
      </c>
    </row>
    <row r="10320">
      <c r="A10320" s="95">
        <v>6969</v>
      </c>
      <c r="B10320" s="93" t="s">
        <v>14169</v>
      </c>
      <c r="C10320" s="93" t="s">
        <v>1427</v>
      </c>
      <c r="D10320" s="95">
        <v>1753</v>
      </c>
      <c r="E10320" s="95">
        <v>1816</v>
      </c>
      <c r="F10320" s="95">
        <v>305529</v>
      </c>
      <c r="G10320" s="95">
        <v>0</v>
      </c>
      <c r="H10320" s="93" t="s">
        <v>8976</v>
      </c>
      <c r="I10320" s="93" t="s">
        <v>23899</v>
      </c>
      <c r="J10320" s="93" t="s">
        <v>20927</v>
      </c>
      <c r="K10320" s="93" t="s">
        <v>1591</v>
      </c>
      <c r="L10320" s="14">
        <f>AND(vyberHrace&lt;&gt;"",ISNUMBER(SEARCH(vyberHrace,$B10320)))</f>
      </c>
      <c r="M10320" s="14">
        <f>AND($I10320=MID(kododd,1,2),$J10320=MID(kododd,3,3))</f>
      </c>
    </row>
    <row r="10321">
      <c r="A10321" s="95">
        <v>10826</v>
      </c>
      <c r="B10321" s="93" t="s">
        <v>1609</v>
      </c>
      <c r="C10321" s="93" t="s">
        <v>1437</v>
      </c>
      <c r="D10321" s="95">
        <v>1249</v>
      </c>
      <c r="F10321" s="95">
        <v>23742364</v>
      </c>
      <c r="G10321" s="95">
        <v>0</v>
      </c>
      <c r="H10321" s="93" t="s">
        <v>8976</v>
      </c>
      <c r="I10321" s="93" t="s">
        <v>23899</v>
      </c>
      <c r="J10321" s="93" t="s">
        <v>20846</v>
      </c>
      <c r="K10321" s="93" t="s">
        <v>8981</v>
      </c>
      <c r="L10321" s="14">
        <f>AND(vyberHrace&lt;&gt;"",ISNUMBER(SEARCH(vyberHrace,$B10321)))</f>
      </c>
      <c r="M10321" s="14">
        <f>AND($I10321=MID(kododd,1,2),$J10321=MID(kododd,3,3))</f>
      </c>
    </row>
    <row r="10322">
      <c r="A10322" s="95">
        <v>36410</v>
      </c>
      <c r="B10322" s="93" t="s">
        <v>15031</v>
      </c>
      <c r="C10322" s="93" t="s">
        <v>1444</v>
      </c>
      <c r="G10322" s="95">
        <v>0</v>
      </c>
      <c r="H10322" s="93" t="s">
        <v>8976</v>
      </c>
      <c r="I10322" s="93" t="s">
        <v>23899</v>
      </c>
      <c r="J10322" s="93" t="s">
        <v>20852</v>
      </c>
      <c r="K10322" s="93" t="s">
        <v>8994</v>
      </c>
      <c r="L10322" s="14">
        <f>AND(vyberHrace&lt;&gt;"",ISNUMBER(SEARCH(vyberHrace,$B10322)))</f>
      </c>
      <c r="M10322" s="14">
        <f>AND($I10322=MID(kododd,1,2),$J10322=MID(kododd,3,3))</f>
      </c>
    </row>
    <row r="10323">
      <c r="A10323" s="95">
        <v>9784</v>
      </c>
      <c r="B10323" s="93" t="s">
        <v>10279</v>
      </c>
      <c r="C10323" s="93" t="s">
        <v>1463</v>
      </c>
      <c r="D10323" s="95">
        <v>1393</v>
      </c>
      <c r="G10323" s="95">
        <v>0</v>
      </c>
      <c r="H10323" s="93" t="s">
        <v>8976</v>
      </c>
      <c r="I10323" s="93" t="s">
        <v>23899</v>
      </c>
      <c r="J10323" s="93" t="s">
        <v>20958</v>
      </c>
      <c r="K10323" s="93" t="s">
        <v>11252</v>
      </c>
      <c r="L10323" s="14">
        <f>AND(vyberHrace&lt;&gt;"",ISNUMBER(SEARCH(vyberHrace,$B10323)))</f>
      </c>
      <c r="M10323" s="14">
        <f>AND($I10323=MID(kododd,1,2),$J10323=MID(kododd,3,3))</f>
      </c>
    </row>
    <row r="10324">
      <c r="A10324" s="95">
        <v>63978</v>
      </c>
      <c r="B10324" s="93" t="s">
        <v>10287</v>
      </c>
      <c r="C10324" s="93" t="s">
        <v>1420</v>
      </c>
      <c r="D10324" s="95">
        <v>40601</v>
      </c>
      <c r="E10324" s="95">
        <v>40601</v>
      </c>
      <c r="G10324" s="95">
        <v>250</v>
      </c>
      <c r="H10324" s="93" t="s">
        <v>8976</v>
      </c>
      <c r="I10324" s="93" t="s">
        <v>23899</v>
      </c>
      <c r="J10324" s="93" t="s">
        <v>20844</v>
      </c>
      <c r="K10324" s="93" t="s">
        <v>9952</v>
      </c>
      <c r="L10324" s="14">
        <f>AND(vyberHrace&lt;&gt;"",ISNUMBER(SEARCH(vyberHrace,$B10324)))</f>
      </c>
      <c r="M10324" s="14">
        <f>AND($I10324=MID(kododd,1,2),$J10324=MID(kododd,3,3))</f>
      </c>
    </row>
    <row r="10325">
      <c r="A10325" s="95">
        <v>58849</v>
      </c>
      <c r="B10325" s="93" t="s">
        <v>25321</v>
      </c>
      <c r="C10325" s="93" t="s">
        <v>1424</v>
      </c>
      <c r="G10325" s="95">
        <v>250</v>
      </c>
      <c r="H10325" s="93" t="s">
        <v>8976</v>
      </c>
      <c r="I10325" s="93" t="s">
        <v>23899</v>
      </c>
      <c r="J10325" s="93" t="s">
        <v>20852</v>
      </c>
      <c r="K10325" s="93" t="s">
        <v>8994</v>
      </c>
      <c r="L10325" s="14">
        <f>AND(vyberHrace&lt;&gt;"",ISNUMBER(SEARCH(vyberHrace,$B10325)))</f>
      </c>
      <c r="M10325" s="14">
        <f>AND($I10325=MID(kododd,1,2),$J10325=MID(kododd,3,3))</f>
      </c>
    </row>
    <row r="10326">
      <c r="A10326" s="95">
        <v>59166</v>
      </c>
      <c r="B10326" s="93" t="s">
        <v>8168</v>
      </c>
      <c r="C10326" s="93" t="s">
        <v>3255</v>
      </c>
      <c r="F10326" s="95">
        <v>23784539</v>
      </c>
      <c r="G10326" s="95">
        <v>250</v>
      </c>
      <c r="H10326" s="93" t="s">
        <v>8976</v>
      </c>
      <c r="I10326" s="93" t="s">
        <v>23899</v>
      </c>
      <c r="J10326" s="93" t="s">
        <v>20922</v>
      </c>
      <c r="K10326" s="93" t="s">
        <v>11232</v>
      </c>
      <c r="L10326" s="14">
        <f>AND(vyberHrace&lt;&gt;"",ISNUMBER(SEARCH(vyberHrace,$B10326)))</f>
      </c>
      <c r="M10326" s="14">
        <f>AND($I10326=MID(kododd,1,2),$J10326=MID(kododd,3,3))</f>
      </c>
    </row>
    <row r="10327">
      <c r="A10327" s="95">
        <v>29201</v>
      </c>
      <c r="B10327" s="93" t="s">
        <v>8185</v>
      </c>
      <c r="C10327" s="93" t="s">
        <v>1448</v>
      </c>
      <c r="G10327" s="95">
        <v>0</v>
      </c>
      <c r="H10327" s="93" t="s">
        <v>8976</v>
      </c>
      <c r="I10327" s="93" t="s">
        <v>23899</v>
      </c>
      <c r="J10327" s="93" t="s">
        <v>20914</v>
      </c>
      <c r="K10327" s="93" t="s">
        <v>172</v>
      </c>
      <c r="L10327" s="14">
        <f>AND(vyberHrace&lt;&gt;"",ISNUMBER(SEARCH(vyberHrace,$B10327)))</f>
      </c>
      <c r="M10327" s="14">
        <f>AND($I10327=MID(kododd,1,2),$J10327=MID(kododd,3,3))</f>
      </c>
    </row>
    <row r="10328">
      <c r="A10328" s="95">
        <v>29202</v>
      </c>
      <c r="B10328" s="93" t="s">
        <v>8189</v>
      </c>
      <c r="C10328" s="93" t="s">
        <v>1448</v>
      </c>
      <c r="D10328" s="95">
        <v>1288</v>
      </c>
      <c r="G10328" s="95">
        <v>0</v>
      </c>
      <c r="H10328" s="93" t="s">
        <v>8976</v>
      </c>
      <c r="I10328" s="93" t="s">
        <v>23899</v>
      </c>
      <c r="J10328" s="93" t="s">
        <v>20914</v>
      </c>
      <c r="K10328" s="93" t="s">
        <v>172</v>
      </c>
      <c r="L10328" s="14">
        <f>AND(vyberHrace&lt;&gt;"",ISNUMBER(SEARCH(vyberHrace,$B10328)))</f>
      </c>
      <c r="M10328" s="14">
        <f>AND($I10328=MID(kododd,1,2),$J10328=MID(kododd,3,3))</f>
      </c>
    </row>
    <row r="10329">
      <c r="A10329" s="95">
        <v>37421</v>
      </c>
      <c r="B10329" s="93" t="s">
        <v>8191</v>
      </c>
      <c r="C10329" s="93" t="s">
        <v>1438</v>
      </c>
      <c r="D10329" s="95">
        <v>1497</v>
      </c>
      <c r="E10329" s="95">
        <v>1714</v>
      </c>
      <c r="F10329" s="95">
        <v>390810</v>
      </c>
      <c r="G10329" s="95">
        <v>250</v>
      </c>
      <c r="H10329" s="93" t="s">
        <v>8976</v>
      </c>
      <c r="I10329" s="93" t="s">
        <v>23899</v>
      </c>
      <c r="J10329" s="93" t="s">
        <v>20852</v>
      </c>
      <c r="K10329" s="93" t="s">
        <v>8994</v>
      </c>
      <c r="L10329" s="14">
        <f>AND(vyberHrace&lt;&gt;"",ISNUMBER(SEARCH(vyberHrace,$B10329)))</f>
      </c>
      <c r="M10329" s="14">
        <f>AND($I10329=MID(kododd,1,2),$J10329=MID(kododd,3,3))</f>
      </c>
    </row>
    <row r="10330">
      <c r="A10330" s="95">
        <v>29501</v>
      </c>
      <c r="B10330" s="93" t="s">
        <v>8202</v>
      </c>
      <c r="C10330" s="93" t="s">
        <v>1440</v>
      </c>
      <c r="G10330" s="95">
        <v>0</v>
      </c>
      <c r="H10330" s="93" t="s">
        <v>8976</v>
      </c>
      <c r="I10330" s="93" t="s">
        <v>23899</v>
      </c>
      <c r="J10330" s="93" t="s">
        <v>20914</v>
      </c>
      <c r="K10330" s="93" t="s">
        <v>172</v>
      </c>
      <c r="L10330" s="14">
        <f>AND(vyberHrace&lt;&gt;"",ISNUMBER(SEARCH(vyberHrace,$B10330)))</f>
      </c>
      <c r="M10330" s="14">
        <f>AND($I10330=MID(kododd,1,2),$J10330=MID(kododd,3,3))</f>
      </c>
    </row>
    <row r="10331">
      <c r="A10331" s="95">
        <v>63898</v>
      </c>
      <c r="B10331" s="93" t="s">
        <v>29990</v>
      </c>
      <c r="C10331" s="93" t="s">
        <v>1420</v>
      </c>
      <c r="G10331" s="95">
        <v>250</v>
      </c>
      <c r="H10331" s="93" t="s">
        <v>8976</v>
      </c>
      <c r="I10331" s="93" t="s">
        <v>23899</v>
      </c>
      <c r="J10331" s="93" t="s">
        <v>20849</v>
      </c>
      <c r="K10331" s="93" t="s">
        <v>1593</v>
      </c>
      <c r="L10331" s="14">
        <f>AND(vyberHrace&lt;&gt;"",ISNUMBER(SEARCH(vyberHrace,$B10331)))</f>
      </c>
      <c r="M10331" s="14">
        <f>AND($I10331=MID(kododd,1,2),$J10331=MID(kododd,3,3))</f>
      </c>
    </row>
    <row r="10332">
      <c r="A10332" s="95">
        <v>28208</v>
      </c>
      <c r="B10332" s="93" t="s">
        <v>8241</v>
      </c>
      <c r="C10332" s="93" t="s">
        <v>1448</v>
      </c>
      <c r="D10332" s="95">
        <v>1756</v>
      </c>
      <c r="E10332" s="95">
        <v>1840</v>
      </c>
      <c r="F10332" s="95">
        <v>343960</v>
      </c>
      <c r="G10332" s="95">
        <v>250</v>
      </c>
      <c r="H10332" s="93" t="s">
        <v>8976</v>
      </c>
      <c r="I10332" s="93" t="s">
        <v>23899</v>
      </c>
      <c r="J10332" s="93" t="s">
        <v>20891</v>
      </c>
      <c r="K10332" s="93" t="s">
        <v>2017</v>
      </c>
      <c r="L10332" s="14">
        <f>AND(vyberHrace&lt;&gt;"",ISNUMBER(SEARCH(vyberHrace,$B10332)))</f>
      </c>
      <c r="M10332" s="14">
        <f>AND($I10332=MID(kododd,1,2),$J10332=MID(kododd,3,3))</f>
      </c>
    </row>
    <row r="10333">
      <c r="A10333" s="95">
        <v>34527</v>
      </c>
      <c r="B10333" s="93" t="s">
        <v>8243</v>
      </c>
      <c r="C10333" s="93" t="s">
        <v>1442</v>
      </c>
      <c r="D10333" s="95">
        <v>1537</v>
      </c>
      <c r="E10333" s="95">
        <v>1701</v>
      </c>
      <c r="F10333" s="95">
        <v>343978</v>
      </c>
      <c r="G10333" s="95">
        <v>250</v>
      </c>
      <c r="H10333" s="93" t="s">
        <v>8976</v>
      </c>
      <c r="I10333" s="93" t="s">
        <v>23899</v>
      </c>
      <c r="J10333" s="93" t="s">
        <v>20843</v>
      </c>
      <c r="K10333" s="93" t="s">
        <v>5594</v>
      </c>
      <c r="L10333" s="14">
        <f>AND(vyberHrace&lt;&gt;"",ISNUMBER(SEARCH(vyberHrace,$B10333)))</f>
      </c>
      <c r="M10333" s="14">
        <f>AND($I10333=MID(kododd,1,2),$J10333=MID(kododd,3,3))</f>
      </c>
    </row>
    <row r="10334">
      <c r="A10334" s="95">
        <v>39702</v>
      </c>
      <c r="B10334" s="93" t="s">
        <v>8243</v>
      </c>
      <c r="C10334" s="93" t="s">
        <v>1408</v>
      </c>
      <c r="G10334" s="95">
        <v>0</v>
      </c>
      <c r="H10334" s="93" t="s">
        <v>8976</v>
      </c>
      <c r="I10334" s="93" t="s">
        <v>23899</v>
      </c>
      <c r="J10334" s="93" t="s">
        <v>20852</v>
      </c>
      <c r="K10334" s="93" t="s">
        <v>8994</v>
      </c>
      <c r="L10334" s="14">
        <f>AND(vyberHrace&lt;&gt;"",ISNUMBER(SEARCH(vyberHrace,$B10334)))</f>
      </c>
      <c r="M10334" s="14">
        <f>AND($I10334=MID(kododd,1,2),$J10334=MID(kododd,3,3))</f>
      </c>
    </row>
    <row r="10335">
      <c r="A10335" s="95">
        <v>31526</v>
      </c>
      <c r="B10335" s="93" t="s">
        <v>8246</v>
      </c>
      <c r="C10335" s="93" t="s">
        <v>1415</v>
      </c>
      <c r="G10335" s="95">
        <v>0</v>
      </c>
      <c r="H10335" s="93" t="s">
        <v>8976</v>
      </c>
      <c r="I10335" s="93" t="s">
        <v>23899</v>
      </c>
      <c r="J10335" s="93" t="s">
        <v>20852</v>
      </c>
      <c r="K10335" s="93" t="s">
        <v>8994</v>
      </c>
      <c r="L10335" s="14">
        <f>AND(vyberHrace&lt;&gt;"",ISNUMBER(SEARCH(vyberHrace,$B10335)))</f>
      </c>
      <c r="M10335" s="14">
        <f>AND($I10335=MID(kododd,1,2),$J10335=MID(kododd,3,3))</f>
      </c>
    </row>
    <row r="10336">
      <c r="A10336" s="95">
        <v>7251</v>
      </c>
      <c r="B10336" s="93" t="s">
        <v>8254</v>
      </c>
      <c r="C10336" s="93" t="s">
        <v>1437</v>
      </c>
      <c r="D10336" s="95">
        <v>1912</v>
      </c>
      <c r="E10336" s="95">
        <v>1924</v>
      </c>
      <c r="F10336" s="95">
        <v>23700718</v>
      </c>
      <c r="G10336" s="95">
        <v>250</v>
      </c>
      <c r="H10336" s="93" t="s">
        <v>8976</v>
      </c>
      <c r="I10336" s="93" t="s">
        <v>23899</v>
      </c>
      <c r="J10336" s="93" t="s">
        <v>20846</v>
      </c>
      <c r="K10336" s="93" t="s">
        <v>8981</v>
      </c>
      <c r="L10336" s="14">
        <f>AND(vyberHrace&lt;&gt;"",ISNUMBER(SEARCH(vyberHrace,$B10336)))</f>
      </c>
      <c r="M10336" s="14">
        <f>AND($I10336=MID(kododd,1,2),$J10336=MID(kododd,3,3))</f>
      </c>
    </row>
    <row r="10337">
      <c r="A10337" s="95">
        <v>14578</v>
      </c>
      <c r="B10337" s="93" t="s">
        <v>2953</v>
      </c>
      <c r="C10337" s="93" t="s">
        <v>1456</v>
      </c>
      <c r="D10337" s="95">
        <v>1842</v>
      </c>
      <c r="E10337" s="95">
        <v>1769</v>
      </c>
      <c r="F10337" s="95">
        <v>352667</v>
      </c>
      <c r="G10337" s="95">
        <v>0</v>
      </c>
      <c r="H10337" s="93" t="s">
        <v>8976</v>
      </c>
      <c r="I10337" s="93" t="s">
        <v>23899</v>
      </c>
      <c r="J10337" s="93" t="s">
        <v>20846</v>
      </c>
      <c r="K10337" s="93" t="s">
        <v>8981</v>
      </c>
      <c r="L10337" s="14">
        <f>AND(vyberHrace&lt;&gt;"",ISNUMBER(SEARCH(vyberHrace,$B10337)))</f>
      </c>
      <c r="M10337" s="14">
        <f>AND($I10337=MID(kododd,1,2),$J10337=MID(kododd,3,3))</f>
      </c>
    </row>
    <row r="10338">
      <c r="A10338" s="95">
        <v>45601</v>
      </c>
      <c r="B10338" s="93" t="s">
        <v>10397</v>
      </c>
      <c r="C10338" s="93" t="s">
        <v>3255</v>
      </c>
      <c r="G10338" s="95">
        <v>0</v>
      </c>
      <c r="H10338" s="93" t="s">
        <v>8976</v>
      </c>
      <c r="I10338" s="93" t="s">
        <v>23899</v>
      </c>
      <c r="J10338" s="93" t="s">
        <v>20852</v>
      </c>
      <c r="K10338" s="93" t="s">
        <v>8994</v>
      </c>
      <c r="L10338" s="14">
        <f>AND(vyberHrace&lt;&gt;"",ISNUMBER(SEARCH(vyberHrace,$B10338)))</f>
      </c>
      <c r="M10338" s="14">
        <f>AND($I10338=MID(kododd,1,2),$J10338=MID(kododd,3,3))</f>
      </c>
    </row>
    <row r="10339">
      <c r="A10339" s="95">
        <v>30190</v>
      </c>
      <c r="B10339" s="93" t="s">
        <v>10398</v>
      </c>
      <c r="C10339" s="93" t="s">
        <v>1421</v>
      </c>
      <c r="G10339" s="95">
        <v>0</v>
      </c>
      <c r="H10339" s="93" t="s">
        <v>8976</v>
      </c>
      <c r="I10339" s="93" t="s">
        <v>23899</v>
      </c>
      <c r="J10339" s="93" t="s">
        <v>20852</v>
      </c>
      <c r="K10339" s="93" t="s">
        <v>8994</v>
      </c>
      <c r="L10339" s="14">
        <f>AND(vyberHrace&lt;&gt;"",ISNUMBER(SEARCH(vyberHrace,$B10339)))</f>
      </c>
      <c r="M10339" s="14">
        <f>AND($I10339=MID(kododd,1,2),$J10339=MID(kododd,3,3))</f>
      </c>
    </row>
    <row r="10340">
      <c r="A10340" s="95">
        <v>36411</v>
      </c>
      <c r="B10340" s="93" t="s">
        <v>8427</v>
      </c>
      <c r="C10340" s="93" t="s">
        <v>1398</v>
      </c>
      <c r="G10340" s="95">
        <v>0</v>
      </c>
      <c r="H10340" s="93" t="s">
        <v>8976</v>
      </c>
      <c r="I10340" s="93" t="s">
        <v>23899</v>
      </c>
      <c r="J10340" s="93" t="s">
        <v>20852</v>
      </c>
      <c r="K10340" s="93" t="s">
        <v>8994</v>
      </c>
      <c r="L10340" s="14">
        <f>AND(vyberHrace&lt;&gt;"",ISNUMBER(SEARCH(vyberHrace,$B10340)))</f>
      </c>
      <c r="M10340" s="14">
        <f>AND($I10340=MID(kododd,1,2),$J10340=MID(kododd,3,3))</f>
      </c>
    </row>
    <row r="10341">
      <c r="A10341" s="95">
        <v>52773</v>
      </c>
      <c r="B10341" s="93" t="s">
        <v>1597</v>
      </c>
      <c r="C10341" s="93" t="s">
        <v>1410</v>
      </c>
      <c r="F10341" s="95">
        <v>23742461</v>
      </c>
      <c r="G10341" s="95">
        <v>0</v>
      </c>
      <c r="H10341" s="93" t="s">
        <v>8976</v>
      </c>
      <c r="I10341" s="93" t="s">
        <v>23899</v>
      </c>
      <c r="J10341" s="93" t="s">
        <v>20849</v>
      </c>
      <c r="K10341" s="93" t="s">
        <v>1593</v>
      </c>
      <c r="L10341" s="14">
        <f>AND(vyberHrace&lt;&gt;"",ISNUMBER(SEARCH(vyberHrace,$B10341)))</f>
      </c>
      <c r="M10341" s="14">
        <f>AND($I10341=MID(kododd,1,2),$J10341=MID(kododd,3,3))</f>
      </c>
    </row>
    <row r="10342">
      <c r="A10342" s="95">
        <v>52774</v>
      </c>
      <c r="B10342" s="93" t="s">
        <v>1598</v>
      </c>
      <c r="C10342" s="93" t="s">
        <v>1402</v>
      </c>
      <c r="F10342" s="95">
        <v>23742470</v>
      </c>
      <c r="G10342" s="95">
        <v>250</v>
      </c>
      <c r="H10342" s="93" t="s">
        <v>8976</v>
      </c>
      <c r="I10342" s="93" t="s">
        <v>23899</v>
      </c>
      <c r="J10342" s="93" t="s">
        <v>20849</v>
      </c>
      <c r="K10342" s="93" t="s">
        <v>1593</v>
      </c>
      <c r="L10342" s="14">
        <f>AND(vyberHrace&lt;&gt;"",ISNUMBER(SEARCH(vyberHrace,$B10342)))</f>
      </c>
      <c r="M10342" s="14">
        <f>AND($I10342=MID(kododd,1,2),$J10342=MID(kododd,3,3))</f>
      </c>
    </row>
    <row r="10343">
      <c r="A10343" s="95">
        <v>52772</v>
      </c>
      <c r="B10343" s="93" t="s">
        <v>1599</v>
      </c>
      <c r="C10343" s="93" t="s">
        <v>1406</v>
      </c>
      <c r="D10343" s="95">
        <v>1038</v>
      </c>
      <c r="F10343" s="95">
        <v>23742488</v>
      </c>
      <c r="G10343" s="95">
        <v>250</v>
      </c>
      <c r="H10343" s="93" t="s">
        <v>8976</v>
      </c>
      <c r="I10343" s="93" t="s">
        <v>23899</v>
      </c>
      <c r="J10343" s="93" t="s">
        <v>20849</v>
      </c>
      <c r="K10343" s="93" t="s">
        <v>1593</v>
      </c>
      <c r="L10343" s="14">
        <f>AND(vyberHrace&lt;&gt;"",ISNUMBER(SEARCH(vyberHrace,$B10343)))</f>
      </c>
      <c r="M10343" s="14">
        <f>AND($I10343=MID(kododd,1,2),$J10343=MID(kododd,3,3))</f>
      </c>
    </row>
    <row r="10344">
      <c r="A10344" s="95">
        <v>52771</v>
      </c>
      <c r="B10344" s="93" t="s">
        <v>1600</v>
      </c>
      <c r="C10344" s="93" t="s">
        <v>1416</v>
      </c>
      <c r="F10344" s="95">
        <v>23742496</v>
      </c>
      <c r="G10344" s="95">
        <v>250</v>
      </c>
      <c r="H10344" s="93" t="s">
        <v>8976</v>
      </c>
      <c r="I10344" s="93" t="s">
        <v>23899</v>
      </c>
      <c r="J10344" s="93" t="s">
        <v>20849</v>
      </c>
      <c r="K10344" s="93" t="s">
        <v>1593</v>
      </c>
      <c r="L10344" s="14">
        <f>AND(vyberHrace&lt;&gt;"",ISNUMBER(SEARCH(vyberHrace,$B10344)))</f>
      </c>
      <c r="M10344" s="14">
        <f>AND($I10344=MID(kododd,1,2),$J10344=MID(kododd,3,3))</f>
      </c>
    </row>
    <row r="10345">
      <c r="A10345" s="95">
        <v>63315</v>
      </c>
      <c r="B10345" s="93" t="s">
        <v>29081</v>
      </c>
      <c r="C10345" s="93" t="s">
        <v>1486</v>
      </c>
      <c r="G10345" s="95">
        <v>250</v>
      </c>
      <c r="H10345" s="93" t="s">
        <v>8976</v>
      </c>
      <c r="I10345" s="93" t="s">
        <v>23899</v>
      </c>
      <c r="J10345" s="93" t="s">
        <v>20849</v>
      </c>
      <c r="K10345" s="93" t="s">
        <v>1593</v>
      </c>
      <c r="L10345" s="14">
        <f>AND(vyberHrace&lt;&gt;"",ISNUMBER(SEARCH(vyberHrace,$B10345)))</f>
      </c>
      <c r="M10345" s="14">
        <f>AND($I10345=MID(kododd,1,2),$J10345=MID(kododd,3,3))</f>
      </c>
    </row>
    <row r="10346">
      <c r="A10346" s="95">
        <v>52775</v>
      </c>
      <c r="B10346" s="93" t="s">
        <v>1601</v>
      </c>
      <c r="C10346" s="93" t="s">
        <v>1412</v>
      </c>
      <c r="G10346" s="95">
        <v>0</v>
      </c>
      <c r="H10346" s="93" t="s">
        <v>8976</v>
      </c>
      <c r="I10346" s="93" t="s">
        <v>23899</v>
      </c>
      <c r="J10346" s="93" t="s">
        <v>20849</v>
      </c>
      <c r="K10346" s="93" t="s">
        <v>1593</v>
      </c>
      <c r="L10346" s="14">
        <f>AND(vyberHrace&lt;&gt;"",ISNUMBER(SEARCH(vyberHrace,$B10346)))</f>
      </c>
      <c r="M10346" s="14">
        <f>AND($I10346=MID(kododd,1,2),$J10346=MID(kododd,3,3))</f>
      </c>
    </row>
    <row r="10347">
      <c r="A10347" s="95">
        <v>33039</v>
      </c>
      <c r="B10347" s="93" t="s">
        <v>8429</v>
      </c>
      <c r="C10347" s="93" t="s">
        <v>1414</v>
      </c>
      <c r="D10347" s="95">
        <v>1537</v>
      </c>
      <c r="E10347" s="95">
        <v>1727</v>
      </c>
      <c r="F10347" s="95">
        <v>371122</v>
      </c>
      <c r="G10347" s="95">
        <v>0</v>
      </c>
      <c r="H10347" s="93" t="s">
        <v>8976</v>
      </c>
      <c r="I10347" s="93" t="s">
        <v>23899</v>
      </c>
      <c r="J10347" s="93" t="s">
        <v>20846</v>
      </c>
      <c r="K10347" s="93" t="s">
        <v>8981</v>
      </c>
      <c r="L10347" s="14">
        <f>AND(vyberHrace&lt;&gt;"",ISNUMBER(SEARCH(vyberHrace,$B10347)))</f>
      </c>
      <c r="M10347" s="14">
        <f>AND($I10347=MID(kododd,1,2),$J10347=MID(kododd,3,3))</f>
      </c>
    </row>
    <row r="10348">
      <c r="A10348" s="95">
        <v>61454</v>
      </c>
      <c r="B10348" s="93" t="s">
        <v>27636</v>
      </c>
      <c r="C10348" s="93" t="s">
        <v>1422</v>
      </c>
      <c r="D10348" s="95">
        <v>1009</v>
      </c>
      <c r="F10348" s="95">
        <v>23797827</v>
      </c>
      <c r="G10348" s="95">
        <v>250</v>
      </c>
      <c r="H10348" s="93" t="s">
        <v>8976</v>
      </c>
      <c r="I10348" s="93" t="s">
        <v>23899</v>
      </c>
      <c r="J10348" s="93" t="s">
        <v>20927</v>
      </c>
      <c r="K10348" s="93" t="s">
        <v>1591</v>
      </c>
      <c r="L10348" s="14">
        <f>AND(vyberHrace&lt;&gt;"",ISNUMBER(SEARCH(vyberHrace,$B10348)))</f>
      </c>
      <c r="M10348" s="14">
        <f>AND($I10348=MID(kododd,1,2),$J10348=MID(kododd,3,3))</f>
      </c>
    </row>
    <row r="10349">
      <c r="A10349" s="95">
        <v>29008</v>
      </c>
      <c r="B10349" s="93" t="s">
        <v>8442</v>
      </c>
      <c r="C10349" s="93" t="s">
        <v>1449</v>
      </c>
      <c r="D10349" s="95">
        <v>1912</v>
      </c>
      <c r="E10349" s="95">
        <v>1966</v>
      </c>
      <c r="F10349" s="95">
        <v>343200</v>
      </c>
      <c r="G10349" s="95">
        <v>250</v>
      </c>
      <c r="H10349" s="93" t="s">
        <v>8976</v>
      </c>
      <c r="I10349" s="93" t="s">
        <v>23899</v>
      </c>
      <c r="J10349" s="93" t="s">
        <v>20958</v>
      </c>
      <c r="K10349" s="93" t="s">
        <v>11252</v>
      </c>
      <c r="L10349" s="14">
        <f>AND(vyberHrace&lt;&gt;"",ISNUMBER(SEARCH(vyberHrace,$B10349)))</f>
      </c>
      <c r="M10349" s="14">
        <f>AND($I10349=MID(kododd,1,2),$J10349=MID(kododd,3,3))</f>
      </c>
    </row>
    <row r="10350">
      <c r="A10350" s="95">
        <v>29009</v>
      </c>
      <c r="B10350" s="93" t="s">
        <v>8442</v>
      </c>
      <c r="C10350" s="93" t="s">
        <v>1452</v>
      </c>
      <c r="D10350" s="95">
        <v>1848</v>
      </c>
      <c r="E10350" s="95">
        <v>1899</v>
      </c>
      <c r="F10350" s="95">
        <v>351008</v>
      </c>
      <c r="G10350" s="95">
        <v>250</v>
      </c>
      <c r="H10350" s="93" t="s">
        <v>8976</v>
      </c>
      <c r="I10350" s="93" t="s">
        <v>23899</v>
      </c>
      <c r="J10350" s="93" t="s">
        <v>20958</v>
      </c>
      <c r="K10350" s="93" t="s">
        <v>11252</v>
      </c>
      <c r="L10350" s="14">
        <f>AND(vyberHrace&lt;&gt;"",ISNUMBER(SEARCH(vyberHrace,$B10350)))</f>
      </c>
      <c r="M10350" s="14">
        <f>AND($I10350=MID(kododd,1,2),$J10350=MID(kododd,3,3))</f>
      </c>
    </row>
    <row r="10351">
      <c r="A10351" s="95">
        <v>3011</v>
      </c>
      <c r="B10351" s="93" t="s">
        <v>8451</v>
      </c>
      <c r="C10351" s="93" t="s">
        <v>1470</v>
      </c>
      <c r="D10351" s="95">
        <v>1685</v>
      </c>
      <c r="E10351" s="95">
        <v>1839</v>
      </c>
      <c r="F10351" s="95">
        <v>328197</v>
      </c>
      <c r="G10351" s="95">
        <v>250</v>
      </c>
      <c r="H10351" s="93" t="s">
        <v>8976</v>
      </c>
      <c r="I10351" s="93" t="s">
        <v>23899</v>
      </c>
      <c r="J10351" s="93" t="s">
        <v>20846</v>
      </c>
      <c r="K10351" s="93" t="s">
        <v>8981</v>
      </c>
      <c r="L10351" s="14">
        <f>AND(vyberHrace&lt;&gt;"",ISNUMBER(SEARCH(vyberHrace,$B10351)))</f>
      </c>
      <c r="M10351" s="14">
        <f>AND($I10351=MID(kododd,1,2),$J10351=MID(kododd,3,3))</f>
      </c>
    </row>
    <row r="10352">
      <c r="A10352" s="95">
        <v>39696</v>
      </c>
      <c r="B10352" s="93" t="s">
        <v>8464</v>
      </c>
      <c r="C10352" s="93" t="s">
        <v>1400</v>
      </c>
      <c r="G10352" s="95">
        <v>0</v>
      </c>
      <c r="H10352" s="93" t="s">
        <v>8976</v>
      </c>
      <c r="I10352" s="93" t="s">
        <v>23899</v>
      </c>
      <c r="J10352" s="93" t="s">
        <v>20852</v>
      </c>
      <c r="K10352" s="93" t="s">
        <v>8994</v>
      </c>
      <c r="L10352" s="14">
        <f>AND(vyberHrace&lt;&gt;"",ISNUMBER(SEARCH(vyberHrace,$B10352)))</f>
      </c>
      <c r="M10352" s="14">
        <f>AND($I10352=MID(kododd,1,2),$J10352=MID(kododd,3,3))</f>
      </c>
    </row>
    <row r="10353">
      <c r="A10353" s="95">
        <v>63060</v>
      </c>
      <c r="B10353" s="93" t="s">
        <v>29082</v>
      </c>
      <c r="C10353" s="93" t="s">
        <v>1487</v>
      </c>
      <c r="G10353" s="95">
        <v>250</v>
      </c>
      <c r="H10353" s="93" t="s">
        <v>8976</v>
      </c>
      <c r="I10353" s="93" t="s">
        <v>23899</v>
      </c>
      <c r="J10353" s="93" t="s">
        <v>20852</v>
      </c>
      <c r="K10353" s="93" t="s">
        <v>8994</v>
      </c>
      <c r="L10353" s="14">
        <f>AND(vyberHrace&lt;&gt;"",ISNUMBER(SEARCH(vyberHrace,$B10353)))</f>
      </c>
      <c r="M10353" s="14">
        <f>AND($I10353=MID(kododd,1,2),$J10353=MID(kododd,3,3))</f>
      </c>
    </row>
    <row r="10354">
      <c r="A10354" s="95">
        <v>37038</v>
      </c>
      <c r="B10354" s="93" t="s">
        <v>10778</v>
      </c>
      <c r="C10354" s="93" t="s">
        <v>1419</v>
      </c>
      <c r="G10354" s="95">
        <v>0</v>
      </c>
      <c r="H10354" s="93" t="s">
        <v>8976</v>
      </c>
      <c r="I10354" s="93" t="s">
        <v>23899</v>
      </c>
      <c r="J10354" s="93" t="s">
        <v>20846</v>
      </c>
      <c r="K10354" s="93" t="s">
        <v>8981</v>
      </c>
      <c r="L10354" s="14">
        <f>AND(vyberHrace&lt;&gt;"",ISNUMBER(SEARCH(vyberHrace,$B10354)))</f>
      </c>
      <c r="M10354" s="14">
        <f>AND($I10354=MID(kododd,1,2),$J10354=MID(kododd,3,3))</f>
      </c>
    </row>
    <row r="10355">
      <c r="A10355" s="95">
        <v>63342</v>
      </c>
      <c r="B10355" s="93" t="s">
        <v>29083</v>
      </c>
      <c r="C10355" s="93" t="s">
        <v>1411</v>
      </c>
      <c r="G10355" s="95">
        <v>250</v>
      </c>
      <c r="H10355" s="93" t="s">
        <v>8976</v>
      </c>
      <c r="I10355" s="93" t="s">
        <v>23899</v>
      </c>
      <c r="J10355" s="93" t="s">
        <v>20907</v>
      </c>
      <c r="K10355" s="93" t="s">
        <v>4887</v>
      </c>
      <c r="L10355" s="14">
        <f>AND(vyberHrace&lt;&gt;"",ISNUMBER(SEARCH(vyberHrace,$B10355)))</f>
      </c>
      <c r="M10355" s="14">
        <f>AND($I10355=MID(kododd,1,2),$J10355=MID(kododd,3,3))</f>
      </c>
    </row>
    <row r="10356">
      <c r="A10356" s="95">
        <v>43541</v>
      </c>
      <c r="B10356" s="93" t="s">
        <v>10656</v>
      </c>
      <c r="C10356" s="93" t="s">
        <v>1456</v>
      </c>
      <c r="D10356" s="95">
        <v>1500</v>
      </c>
      <c r="E10356" s="95">
        <v>1699</v>
      </c>
      <c r="F10356" s="95">
        <v>386502</v>
      </c>
      <c r="G10356" s="95">
        <v>0</v>
      </c>
      <c r="H10356" s="93" t="s">
        <v>8976</v>
      </c>
      <c r="I10356" s="93" t="s">
        <v>23899</v>
      </c>
      <c r="J10356" s="93" t="s">
        <v>20927</v>
      </c>
      <c r="K10356" s="93" t="s">
        <v>1591</v>
      </c>
      <c r="L10356" s="14">
        <f>AND(vyberHrace&lt;&gt;"",ISNUMBER(SEARCH(vyberHrace,$B10356)))</f>
      </c>
      <c r="M10356" s="14">
        <f>AND($I10356=MID(kododd,1,2),$J10356=MID(kododd,3,3))</f>
      </c>
    </row>
    <row r="10357">
      <c r="A10357" s="95">
        <v>45991</v>
      </c>
      <c r="B10357" s="93" t="s">
        <v>10662</v>
      </c>
      <c r="C10357" s="93" t="s">
        <v>3255</v>
      </c>
      <c r="G10357" s="95">
        <v>0</v>
      </c>
      <c r="H10357" s="93" t="s">
        <v>8976</v>
      </c>
      <c r="I10357" s="93" t="s">
        <v>23899</v>
      </c>
      <c r="J10357" s="93" t="s">
        <v>20846</v>
      </c>
      <c r="K10357" s="93" t="s">
        <v>8981</v>
      </c>
      <c r="L10357" s="14">
        <f>AND(vyberHrace&lt;&gt;"",ISNUMBER(SEARCH(vyberHrace,$B10357)))</f>
      </c>
      <c r="M10357" s="14">
        <f>AND($I10357=MID(kododd,1,2),$J10357=MID(kododd,3,3))</f>
      </c>
    </row>
    <row r="10358">
      <c r="A10358" s="95">
        <v>2494</v>
      </c>
      <c r="B10358" s="93" t="s">
        <v>13017</v>
      </c>
      <c r="C10358" s="93" t="s">
        <v>1413</v>
      </c>
      <c r="D10358" s="95">
        <v>1585</v>
      </c>
      <c r="E10358" s="95">
        <v>1729</v>
      </c>
      <c r="F10358" s="95">
        <v>324337</v>
      </c>
      <c r="G10358" s="95">
        <v>250</v>
      </c>
      <c r="H10358" s="93" t="s">
        <v>8976</v>
      </c>
      <c r="I10358" s="93" t="s">
        <v>23899</v>
      </c>
      <c r="J10358" s="93" t="s">
        <v>20964</v>
      </c>
      <c r="K10358" s="93" t="s">
        <v>5165</v>
      </c>
      <c r="L10358" s="14">
        <f>AND(vyberHrace&lt;&gt;"",ISNUMBER(SEARCH(vyberHrace,$B10358)))</f>
      </c>
      <c r="M10358" s="14">
        <f>AND($I10358=MID(kododd,1,2),$J10358=MID(kododd,3,3))</f>
      </c>
    </row>
    <row r="10359">
      <c r="A10359" s="95">
        <v>44646</v>
      </c>
      <c r="B10359" s="93" t="s">
        <v>13153</v>
      </c>
      <c r="C10359" s="93" t="s">
        <v>1402</v>
      </c>
      <c r="D10359" s="95">
        <v>1715</v>
      </c>
      <c r="E10359" s="95">
        <v>1791</v>
      </c>
      <c r="F10359" s="95">
        <v>397300</v>
      </c>
      <c r="G10359" s="95">
        <v>0</v>
      </c>
      <c r="H10359" s="93" t="s">
        <v>8976</v>
      </c>
      <c r="I10359" s="93" t="s">
        <v>23899</v>
      </c>
      <c r="J10359" s="93" t="s">
        <v>20852</v>
      </c>
      <c r="K10359" s="93" t="s">
        <v>8994</v>
      </c>
      <c r="L10359" s="14">
        <f>AND(vyberHrace&lt;&gt;"",ISNUMBER(SEARCH(vyberHrace,$B10359)))</f>
      </c>
      <c r="M10359" s="14">
        <f>AND($I10359=MID(kododd,1,2),$J10359=MID(kododd,3,3))</f>
      </c>
    </row>
    <row r="10360">
      <c r="A10360" s="95">
        <v>48107</v>
      </c>
      <c r="B10360" s="93" t="s">
        <v>9293</v>
      </c>
      <c r="C10360" s="93" t="s">
        <v>1433</v>
      </c>
      <c r="F10360" s="95">
        <v>23723947</v>
      </c>
      <c r="G10360" s="95">
        <v>0</v>
      </c>
      <c r="H10360" s="93" t="s">
        <v>8976</v>
      </c>
      <c r="I10360" s="93" t="s">
        <v>23899</v>
      </c>
      <c r="J10360" s="93" t="s">
        <v>20914</v>
      </c>
      <c r="K10360" s="93" t="s">
        <v>172</v>
      </c>
      <c r="L10360" s="14">
        <f>AND(vyberHrace&lt;&gt;"",ISNUMBER(SEARCH(vyberHrace,$B10360)))</f>
      </c>
      <c r="M10360" s="14">
        <f>AND($I10360=MID(kododd,1,2),$J10360=MID(kododd,3,3))</f>
      </c>
    </row>
    <row r="10361">
      <c r="A10361" s="95">
        <v>56459</v>
      </c>
      <c r="B10361" s="93" t="s">
        <v>22239</v>
      </c>
      <c r="C10361" s="93" t="s">
        <v>1424</v>
      </c>
      <c r="F10361" s="95">
        <v>23769866</v>
      </c>
      <c r="G10361" s="95">
        <v>250</v>
      </c>
      <c r="H10361" s="93" t="s">
        <v>8976</v>
      </c>
      <c r="I10361" s="93" t="s">
        <v>23899</v>
      </c>
      <c r="J10361" s="93" t="s">
        <v>20894</v>
      </c>
      <c r="K10361" s="93" t="s">
        <v>5558</v>
      </c>
      <c r="L10361" s="14">
        <f>AND(vyberHrace&lt;&gt;"",ISNUMBER(SEARCH(vyberHrace,$B10361)))</f>
      </c>
      <c r="M10361" s="14">
        <f>AND($I10361=MID(kododd,1,2),$J10361=MID(kododd,3,3))</f>
      </c>
    </row>
    <row r="10362">
      <c r="A10362" s="95">
        <v>58771</v>
      </c>
      <c r="B10362" s="93" t="s">
        <v>25244</v>
      </c>
      <c r="C10362" s="93" t="s">
        <v>1486</v>
      </c>
      <c r="F10362" s="95">
        <v>23797967</v>
      </c>
      <c r="G10362" s="95">
        <v>250</v>
      </c>
      <c r="H10362" s="93" t="s">
        <v>8976</v>
      </c>
      <c r="I10362" s="93" t="s">
        <v>23899</v>
      </c>
      <c r="J10362" s="93" t="s">
        <v>20894</v>
      </c>
      <c r="K10362" s="93" t="s">
        <v>5558</v>
      </c>
      <c r="L10362" s="14">
        <f>AND(vyberHrace&lt;&gt;"",ISNUMBER(SEARCH(vyberHrace,$B10362)))</f>
      </c>
      <c r="M10362" s="14">
        <f>AND($I10362=MID(kododd,1,2),$J10362=MID(kododd,3,3))</f>
      </c>
    </row>
    <row r="10363">
      <c r="A10363" s="95">
        <v>54669</v>
      </c>
      <c r="B10363" s="93" t="s">
        <v>2980</v>
      </c>
      <c r="C10363" s="93" t="s">
        <v>1411</v>
      </c>
      <c r="G10363" s="95">
        <v>250</v>
      </c>
      <c r="H10363" s="93" t="s">
        <v>8976</v>
      </c>
      <c r="I10363" s="93" t="s">
        <v>23899</v>
      </c>
      <c r="J10363" s="93" t="s">
        <v>20852</v>
      </c>
      <c r="K10363" s="93" t="s">
        <v>8994</v>
      </c>
      <c r="L10363" s="14">
        <f>AND(vyberHrace&lt;&gt;"",ISNUMBER(SEARCH(vyberHrace,$B10363)))</f>
      </c>
      <c r="M10363" s="14">
        <f>AND($I10363=MID(kododd,1,2),$J10363=MID(kododd,3,3))</f>
      </c>
    </row>
    <row r="10364">
      <c r="A10364" s="95">
        <v>35820</v>
      </c>
      <c r="B10364" s="93" t="s">
        <v>15512</v>
      </c>
      <c r="C10364" s="93" t="s">
        <v>1438</v>
      </c>
      <c r="D10364" s="95">
        <v>1780</v>
      </c>
      <c r="E10364" s="95">
        <v>1888</v>
      </c>
      <c r="F10364" s="95">
        <v>361640</v>
      </c>
      <c r="G10364" s="95">
        <v>250</v>
      </c>
      <c r="H10364" s="93" t="s">
        <v>8976</v>
      </c>
      <c r="I10364" s="93" t="s">
        <v>23899</v>
      </c>
      <c r="J10364" s="93" t="s">
        <v>20907</v>
      </c>
      <c r="K10364" s="93" t="s">
        <v>4887</v>
      </c>
      <c r="L10364" s="14">
        <f>AND(vyberHrace&lt;&gt;"",ISNUMBER(SEARCH(vyberHrace,$B10364)))</f>
      </c>
      <c r="M10364" s="14">
        <f>AND($I10364=MID(kododd,1,2),$J10364=MID(kododd,3,3))</f>
      </c>
    </row>
    <row r="10365">
      <c r="A10365" s="95">
        <v>5735</v>
      </c>
      <c r="B10365" s="93" t="s">
        <v>15523</v>
      </c>
      <c r="C10365" s="93" t="s">
        <v>1453</v>
      </c>
      <c r="D10365" s="95">
        <v>1825</v>
      </c>
      <c r="G10365" s="95">
        <v>0</v>
      </c>
      <c r="H10365" s="93" t="s">
        <v>8976</v>
      </c>
      <c r="I10365" s="93" t="s">
        <v>23899</v>
      </c>
      <c r="J10365" s="93" t="s">
        <v>20852</v>
      </c>
      <c r="K10365" s="93" t="s">
        <v>8994</v>
      </c>
      <c r="L10365" s="14">
        <f>AND(vyberHrace&lt;&gt;"",ISNUMBER(SEARCH(vyberHrace,$B10365)))</f>
      </c>
      <c r="M10365" s="14">
        <f>AND($I10365=MID(kododd,1,2),$J10365=MID(kododd,3,3))</f>
      </c>
    </row>
    <row r="10366">
      <c r="A10366" s="95">
        <v>39202</v>
      </c>
      <c r="B10366" s="93" t="s">
        <v>15424</v>
      </c>
      <c r="C10366" s="93" t="s">
        <v>1462</v>
      </c>
      <c r="G10366" s="95">
        <v>250</v>
      </c>
      <c r="H10366" s="93" t="s">
        <v>8976</v>
      </c>
      <c r="I10366" s="93" t="s">
        <v>23899</v>
      </c>
      <c r="J10366" s="93" t="s">
        <v>20927</v>
      </c>
      <c r="K10366" s="93" t="s">
        <v>1591</v>
      </c>
      <c r="L10366" s="14">
        <f>AND(vyberHrace&lt;&gt;"",ISNUMBER(SEARCH(vyberHrace,$B10366)))</f>
      </c>
      <c r="M10366" s="14">
        <f>AND($I10366=MID(kododd,1,2),$J10366=MID(kododd,3,3))</f>
      </c>
    </row>
    <row r="10367">
      <c r="A10367" s="95">
        <v>9753</v>
      </c>
      <c r="B10367" s="93" t="s">
        <v>20730</v>
      </c>
      <c r="C10367" s="93" t="s">
        <v>1423</v>
      </c>
      <c r="D10367" s="95">
        <v>1913</v>
      </c>
      <c r="E10367" s="95">
        <v>1916</v>
      </c>
      <c r="F10367" s="95">
        <v>324892</v>
      </c>
      <c r="G10367" s="95">
        <v>250</v>
      </c>
      <c r="H10367" s="93" t="s">
        <v>8976</v>
      </c>
      <c r="I10367" s="93" t="s">
        <v>23899</v>
      </c>
      <c r="J10367" s="93" t="s">
        <v>20993</v>
      </c>
      <c r="K10367" s="93" t="s">
        <v>2219</v>
      </c>
      <c r="L10367" s="14">
        <f>AND(vyberHrace&lt;&gt;"",ISNUMBER(SEARCH(vyberHrace,$B10367)))</f>
      </c>
      <c r="M10367" s="14">
        <f>AND($I10367=MID(kododd,1,2),$J10367=MID(kododd,3,3))</f>
      </c>
    </row>
    <row r="10368">
      <c r="A10368" s="95">
        <v>56867</v>
      </c>
      <c r="B10368" s="93" t="s">
        <v>22226</v>
      </c>
      <c r="C10368" s="93" t="s">
        <v>1450</v>
      </c>
      <c r="G10368" s="95">
        <v>250</v>
      </c>
      <c r="H10368" s="93" t="s">
        <v>8976</v>
      </c>
      <c r="I10368" s="93" t="s">
        <v>23899</v>
      </c>
      <c r="J10368" s="93" t="s">
        <v>20993</v>
      </c>
      <c r="K10368" s="93" t="s">
        <v>2219</v>
      </c>
      <c r="L10368" s="14">
        <f>AND(vyberHrace&lt;&gt;"",ISNUMBER(SEARCH(vyberHrace,$B10368)))</f>
      </c>
      <c r="M10368" s="14">
        <f>AND($I10368=MID(kododd,1,2),$J10368=MID(kododd,3,3))</f>
      </c>
    </row>
    <row r="10369">
      <c r="A10369" s="95">
        <v>56869</v>
      </c>
      <c r="B10369" s="93" t="s">
        <v>22227</v>
      </c>
      <c r="C10369" s="93" t="s">
        <v>1412</v>
      </c>
      <c r="G10369" s="95">
        <v>250</v>
      </c>
      <c r="H10369" s="93" t="s">
        <v>8976</v>
      </c>
      <c r="I10369" s="93" t="s">
        <v>23899</v>
      </c>
      <c r="J10369" s="93" t="s">
        <v>20993</v>
      </c>
      <c r="K10369" s="93" t="s">
        <v>2219</v>
      </c>
      <c r="L10369" s="14">
        <f>AND(vyberHrace&lt;&gt;"",ISNUMBER(SEARCH(vyberHrace,$B10369)))</f>
      </c>
      <c r="M10369" s="14">
        <f>AND($I10369=MID(kododd,1,2),$J10369=MID(kododd,3,3))</f>
      </c>
    </row>
    <row r="10370">
      <c r="A10370" s="95">
        <v>56868</v>
      </c>
      <c r="B10370" s="93" t="s">
        <v>22228</v>
      </c>
      <c r="C10370" s="93" t="s">
        <v>1411</v>
      </c>
      <c r="G10370" s="95">
        <v>250</v>
      </c>
      <c r="H10370" s="93" t="s">
        <v>8976</v>
      </c>
      <c r="I10370" s="93" t="s">
        <v>23899</v>
      </c>
      <c r="J10370" s="93" t="s">
        <v>20993</v>
      </c>
      <c r="K10370" s="93" t="s">
        <v>2219</v>
      </c>
      <c r="L10370" s="14">
        <f>AND(vyberHrace&lt;&gt;"",ISNUMBER(SEARCH(vyberHrace,$B10370)))</f>
      </c>
      <c r="M10370" s="14">
        <f>AND($I10370=MID(kododd,1,2),$J10370=MID(kododd,3,3))</f>
      </c>
    </row>
    <row r="10371">
      <c r="A10371" s="95">
        <v>54610</v>
      </c>
      <c r="B10371" s="93" t="s">
        <v>2932</v>
      </c>
      <c r="C10371" s="93" t="s">
        <v>1406</v>
      </c>
      <c r="F10371" s="95">
        <v>23759674</v>
      </c>
      <c r="G10371" s="95">
        <v>0</v>
      </c>
      <c r="H10371" s="93" t="s">
        <v>8976</v>
      </c>
      <c r="I10371" s="93" t="s">
        <v>23899</v>
      </c>
      <c r="J10371" s="93" t="s">
        <v>20860</v>
      </c>
      <c r="K10371" s="93" t="s">
        <v>5552</v>
      </c>
      <c r="L10371" s="14">
        <f>AND(vyberHrace&lt;&gt;"",ISNUMBER(SEARCH(vyberHrace,$B10371)))</f>
      </c>
      <c r="M10371" s="14">
        <f>AND($I10371=MID(kododd,1,2),$J10371=MID(kododd,3,3))</f>
      </c>
    </row>
    <row r="10372">
      <c r="A10372" s="95">
        <v>298</v>
      </c>
      <c r="B10372" s="93" t="s">
        <v>15437</v>
      </c>
      <c r="C10372" s="93" t="s">
        <v>1417</v>
      </c>
      <c r="D10372" s="95">
        <v>2209</v>
      </c>
      <c r="E10372" s="95">
        <v>2205</v>
      </c>
      <c r="F10372" s="95">
        <v>303119</v>
      </c>
      <c r="G10372" s="95">
        <v>0</v>
      </c>
      <c r="H10372" s="93" t="s">
        <v>8976</v>
      </c>
      <c r="I10372" s="93" t="s">
        <v>23899</v>
      </c>
      <c r="J10372" s="93" t="s">
        <v>20843</v>
      </c>
      <c r="K10372" s="93" t="s">
        <v>5594</v>
      </c>
      <c r="L10372" s="14">
        <f>AND(vyberHrace&lt;&gt;"",ISNUMBER(SEARCH(vyberHrace,$B10372)))</f>
      </c>
      <c r="M10372" s="14">
        <f>AND($I10372=MID(kododd,1,2),$J10372=MID(kododd,3,3))</f>
      </c>
    </row>
    <row r="10373">
      <c r="A10373" s="95">
        <v>16029</v>
      </c>
      <c r="B10373" s="93" t="s">
        <v>15439</v>
      </c>
      <c r="C10373" s="93" t="s">
        <v>1401</v>
      </c>
      <c r="D10373" s="95">
        <v>1491</v>
      </c>
      <c r="E10373" s="95">
        <v>1660</v>
      </c>
      <c r="F10373" s="95">
        <v>396060</v>
      </c>
      <c r="G10373" s="95">
        <v>250</v>
      </c>
      <c r="H10373" s="93" t="s">
        <v>8976</v>
      </c>
      <c r="I10373" s="93" t="s">
        <v>23899</v>
      </c>
      <c r="J10373" s="93" t="s">
        <v>20860</v>
      </c>
      <c r="K10373" s="93" t="s">
        <v>5552</v>
      </c>
      <c r="L10373" s="14">
        <f>AND(vyberHrace&lt;&gt;"",ISNUMBER(SEARCH(vyberHrace,$B10373)))</f>
      </c>
      <c r="M10373" s="14">
        <f>AND($I10373=MID(kododd,1,2),$J10373=MID(kododd,3,3))</f>
      </c>
    </row>
    <row r="10374">
      <c r="A10374" s="95">
        <v>50984</v>
      </c>
      <c r="B10374" s="93" t="s">
        <v>2211</v>
      </c>
      <c r="C10374" s="93" t="s">
        <v>3255</v>
      </c>
      <c r="G10374" s="95">
        <v>250</v>
      </c>
      <c r="H10374" s="93" t="s">
        <v>8976</v>
      </c>
      <c r="I10374" s="93" t="s">
        <v>23899</v>
      </c>
      <c r="J10374" s="93" t="s">
        <v>20914</v>
      </c>
      <c r="K10374" s="93" t="s">
        <v>172</v>
      </c>
      <c r="L10374" s="14">
        <f>AND(vyberHrace&lt;&gt;"",ISNUMBER(SEARCH(vyberHrace,$B10374)))</f>
      </c>
      <c r="M10374" s="14">
        <f>AND($I10374=MID(kododd,1,2),$J10374=MID(kododd,3,3))</f>
      </c>
    </row>
    <row r="10375">
      <c r="A10375" s="95">
        <v>39692</v>
      </c>
      <c r="B10375" s="93" t="s">
        <v>17833</v>
      </c>
      <c r="C10375" s="93" t="s">
        <v>1419</v>
      </c>
      <c r="D10375" s="95">
        <v>1944</v>
      </c>
      <c r="E10375" s="95">
        <v>1966</v>
      </c>
      <c r="F10375" s="95">
        <v>382213</v>
      </c>
      <c r="G10375" s="95">
        <v>0</v>
      </c>
      <c r="H10375" s="93" t="s">
        <v>8976</v>
      </c>
      <c r="I10375" s="93" t="s">
        <v>23899</v>
      </c>
      <c r="J10375" s="93" t="s">
        <v>20852</v>
      </c>
      <c r="K10375" s="93" t="s">
        <v>8994</v>
      </c>
      <c r="L10375" s="14">
        <f>AND(vyberHrace&lt;&gt;"",ISNUMBER(SEARCH(vyberHrace,$B10375)))</f>
      </c>
      <c r="M10375" s="14">
        <f>AND($I10375=MID(kododd,1,2),$J10375=MID(kododd,3,3))</f>
      </c>
    </row>
    <row r="10376">
      <c r="A10376" s="95">
        <v>40029</v>
      </c>
      <c r="B10376" s="93" t="s">
        <v>18718</v>
      </c>
      <c r="C10376" s="93" t="s">
        <v>1446</v>
      </c>
      <c r="D10376" s="95">
        <v>1353</v>
      </c>
      <c r="F10376" s="95">
        <v>382221</v>
      </c>
      <c r="G10376" s="95">
        <v>0</v>
      </c>
      <c r="H10376" s="93" t="s">
        <v>8976</v>
      </c>
      <c r="I10376" s="93" t="s">
        <v>23899</v>
      </c>
      <c r="J10376" s="93" t="s">
        <v>20852</v>
      </c>
      <c r="K10376" s="93" t="s">
        <v>8994</v>
      </c>
      <c r="L10376" s="14">
        <f>AND(vyberHrace&lt;&gt;"",ISNUMBER(SEARCH(vyberHrace,$B10376)))</f>
      </c>
      <c r="M10376" s="14">
        <f>AND($I10376=MID(kododd,1,2),$J10376=MID(kododd,3,3))</f>
      </c>
    </row>
    <row r="10377">
      <c r="A10377" s="95">
        <v>50983</v>
      </c>
      <c r="B10377" s="93" t="s">
        <v>2212</v>
      </c>
      <c r="C10377" s="93" t="s">
        <v>1422</v>
      </c>
      <c r="G10377" s="95">
        <v>250</v>
      </c>
      <c r="H10377" s="93" t="s">
        <v>8976</v>
      </c>
      <c r="I10377" s="93" t="s">
        <v>23899</v>
      </c>
      <c r="J10377" s="93" t="s">
        <v>20914</v>
      </c>
      <c r="K10377" s="93" t="s">
        <v>172</v>
      </c>
      <c r="L10377" s="14">
        <f>AND(vyberHrace&lt;&gt;"",ISNUMBER(SEARCH(vyberHrace,$B10377)))</f>
      </c>
      <c r="M10377" s="14">
        <f>AND($I10377=MID(kododd,1,2),$J10377=MID(kododd,3,3))</f>
      </c>
    </row>
    <row r="10378">
      <c r="A10378" s="95">
        <v>62873</v>
      </c>
      <c r="B10378" s="93" t="s">
        <v>29084</v>
      </c>
      <c r="C10378" s="93" t="s">
        <v>1411</v>
      </c>
      <c r="F10378" s="95">
        <v>23798920</v>
      </c>
      <c r="G10378" s="95">
        <v>250</v>
      </c>
      <c r="H10378" s="93" t="s">
        <v>8976</v>
      </c>
      <c r="I10378" s="93" t="s">
        <v>23899</v>
      </c>
      <c r="J10378" s="93" t="s">
        <v>20950</v>
      </c>
      <c r="K10378" s="93" t="s">
        <v>5563</v>
      </c>
      <c r="L10378" s="14">
        <f>AND(vyberHrace&lt;&gt;"",ISNUMBER(SEARCH(vyberHrace,$B10378)))</f>
      </c>
      <c r="M10378" s="14">
        <f>AND($I10378=MID(kododd,1,2),$J10378=MID(kododd,3,3))</f>
      </c>
    </row>
    <row r="10379">
      <c r="A10379" s="95">
        <v>35368</v>
      </c>
      <c r="B10379" s="93" t="s">
        <v>17843</v>
      </c>
      <c r="C10379" s="93" t="s">
        <v>1409</v>
      </c>
      <c r="D10379" s="95">
        <v>1390</v>
      </c>
      <c r="E10379" s="95">
        <v>1631</v>
      </c>
      <c r="F10379" s="95">
        <v>364690</v>
      </c>
      <c r="G10379" s="95">
        <v>250</v>
      </c>
      <c r="H10379" s="93" t="s">
        <v>8976</v>
      </c>
      <c r="I10379" s="93" t="s">
        <v>23899</v>
      </c>
      <c r="J10379" s="93" t="s">
        <v>20927</v>
      </c>
      <c r="K10379" s="93" t="s">
        <v>1591</v>
      </c>
      <c r="L10379" s="14">
        <f>AND(vyberHrace&lt;&gt;"",ISNUMBER(SEARCH(vyberHrace,$B10379)))</f>
      </c>
      <c r="M10379" s="14">
        <f>AND($I10379=MID(kododd,1,2),$J10379=MID(kododd,3,3))</f>
      </c>
    </row>
    <row r="10380">
      <c r="A10380" s="95">
        <v>1409</v>
      </c>
      <c r="B10380" s="93" t="s">
        <v>17854</v>
      </c>
      <c r="C10380" s="93" t="s">
        <v>1440</v>
      </c>
      <c r="D10380" s="95">
        <v>2005</v>
      </c>
      <c r="G10380" s="95">
        <v>0</v>
      </c>
      <c r="H10380" s="93" t="s">
        <v>8976</v>
      </c>
      <c r="I10380" s="93" t="s">
        <v>23899</v>
      </c>
      <c r="J10380" s="93" t="s">
        <v>20852</v>
      </c>
      <c r="K10380" s="93" t="s">
        <v>8994</v>
      </c>
      <c r="L10380" s="14">
        <f>AND(vyberHrace&lt;&gt;"",ISNUMBER(SEARCH(vyberHrace,$B10380)))</f>
      </c>
      <c r="M10380" s="14">
        <f>AND($I10380=MID(kododd,1,2),$J10380=MID(kododd,3,3))</f>
      </c>
    </row>
    <row r="10381">
      <c r="A10381" s="95">
        <v>61320</v>
      </c>
      <c r="B10381" s="93" t="s">
        <v>27523</v>
      </c>
      <c r="C10381" s="93" t="s">
        <v>1420</v>
      </c>
      <c r="D10381" s="95">
        <v>1193</v>
      </c>
      <c r="F10381" s="95">
        <v>571003690</v>
      </c>
      <c r="G10381" s="95">
        <v>250</v>
      </c>
      <c r="H10381" s="93" t="s">
        <v>8976</v>
      </c>
      <c r="I10381" s="93" t="s">
        <v>23899</v>
      </c>
      <c r="J10381" s="93" t="s">
        <v>20852</v>
      </c>
      <c r="K10381" s="93" t="s">
        <v>8994</v>
      </c>
      <c r="L10381" s="14">
        <f>AND(vyberHrace&lt;&gt;"",ISNUMBER(SEARCH(vyberHrace,$B10381)))</f>
      </c>
      <c r="M10381" s="14">
        <f>AND($I10381=MID(kododd,1,2),$J10381=MID(kododd,3,3))</f>
      </c>
    </row>
    <row r="10382">
      <c r="A10382" s="95">
        <v>12658</v>
      </c>
      <c r="B10382" s="93" t="s">
        <v>10313</v>
      </c>
      <c r="C10382" s="93" t="s">
        <v>1430</v>
      </c>
      <c r="D10382" s="95">
        <v>1581</v>
      </c>
      <c r="E10382" s="95">
        <v>1612</v>
      </c>
      <c r="F10382" s="95">
        <v>362816</v>
      </c>
      <c r="G10382" s="95">
        <v>250</v>
      </c>
      <c r="H10382" s="93" t="s">
        <v>8976</v>
      </c>
      <c r="I10382" s="93" t="s">
        <v>23899</v>
      </c>
      <c r="J10382" s="93" t="s">
        <v>20855</v>
      </c>
      <c r="K10382" s="93" t="s">
        <v>6774</v>
      </c>
      <c r="L10382" s="14">
        <f>AND(vyberHrace&lt;&gt;"",ISNUMBER(SEARCH(vyberHrace,$B10382)))</f>
      </c>
      <c r="M10382" s="14">
        <f>AND($I10382=MID(kododd,1,2),$J10382=MID(kododd,3,3))</f>
      </c>
    </row>
    <row r="10383">
      <c r="A10383" s="95">
        <v>30191</v>
      </c>
      <c r="B10383" s="93" t="s">
        <v>10344</v>
      </c>
      <c r="C10383" s="93" t="s">
        <v>1403</v>
      </c>
      <c r="D10383" s="95">
        <v>1408</v>
      </c>
      <c r="F10383" s="95">
        <v>352810</v>
      </c>
      <c r="G10383" s="95">
        <v>0</v>
      </c>
      <c r="H10383" s="93" t="s">
        <v>8976</v>
      </c>
      <c r="I10383" s="93" t="s">
        <v>23899</v>
      </c>
      <c r="J10383" s="93" t="s">
        <v>20852</v>
      </c>
      <c r="K10383" s="93" t="s">
        <v>8994</v>
      </c>
      <c r="L10383" s="14">
        <f>AND(vyberHrace&lt;&gt;"",ISNUMBER(SEARCH(vyberHrace,$B10383)))</f>
      </c>
      <c r="M10383" s="14">
        <f>AND($I10383=MID(kododd,1,2),$J10383=MID(kododd,3,3))</f>
      </c>
    </row>
    <row r="10384">
      <c r="A10384" s="95">
        <v>7293</v>
      </c>
      <c r="B10384" s="93" t="s">
        <v>20107</v>
      </c>
      <c r="C10384" s="93" t="s">
        <v>1417</v>
      </c>
      <c r="D10384" s="95">
        <v>1647</v>
      </c>
      <c r="F10384" s="95">
        <v>361844</v>
      </c>
      <c r="G10384" s="95">
        <v>250</v>
      </c>
      <c r="H10384" s="93" t="s">
        <v>8976</v>
      </c>
      <c r="I10384" s="93" t="s">
        <v>23899</v>
      </c>
      <c r="J10384" s="93" t="s">
        <v>20914</v>
      </c>
      <c r="K10384" s="93" t="s">
        <v>172</v>
      </c>
      <c r="L10384" s="14">
        <f>AND(vyberHrace&lt;&gt;"",ISNUMBER(SEARCH(vyberHrace,$B10384)))</f>
      </c>
      <c r="M10384" s="14">
        <f>AND($I10384=MID(kododd,1,2),$J10384=MID(kododd,3,3))</f>
      </c>
    </row>
    <row r="10385">
      <c r="A10385" s="95">
        <v>47444</v>
      </c>
      <c r="B10385" s="93" t="s">
        <v>20109</v>
      </c>
      <c r="C10385" s="93" t="s">
        <v>1402</v>
      </c>
      <c r="G10385" s="95">
        <v>0</v>
      </c>
      <c r="H10385" s="93" t="s">
        <v>8976</v>
      </c>
      <c r="I10385" s="93" t="s">
        <v>23899</v>
      </c>
      <c r="J10385" s="93" t="s">
        <v>20914</v>
      </c>
      <c r="K10385" s="93" t="s">
        <v>172</v>
      </c>
      <c r="L10385" s="14">
        <f>AND(vyberHrace&lt;&gt;"",ISNUMBER(SEARCH(vyberHrace,$B10385)))</f>
      </c>
      <c r="M10385" s="14">
        <f>AND($I10385=MID(kododd,1,2),$J10385=MID(kododd,3,3))</f>
      </c>
    </row>
    <row r="10386">
      <c r="A10386" s="95">
        <v>38220</v>
      </c>
      <c r="B10386" s="93" t="s">
        <v>20116</v>
      </c>
      <c r="C10386" s="93" t="s">
        <v>1438</v>
      </c>
      <c r="F10386" s="95">
        <v>390801</v>
      </c>
      <c r="G10386" s="95">
        <v>0</v>
      </c>
      <c r="H10386" s="93" t="s">
        <v>8976</v>
      </c>
      <c r="I10386" s="93" t="s">
        <v>23899</v>
      </c>
      <c r="J10386" s="93" t="s">
        <v>20852</v>
      </c>
      <c r="K10386" s="93" t="s">
        <v>8994</v>
      </c>
      <c r="L10386" s="14">
        <f>AND(vyberHrace&lt;&gt;"",ISNUMBER(SEARCH(vyberHrace,$B10386)))</f>
      </c>
      <c r="M10386" s="14">
        <f>AND($I10386=MID(kododd,1,2),$J10386=MID(kododd,3,3))</f>
      </c>
    </row>
    <row r="10387">
      <c r="A10387" s="95">
        <v>26283</v>
      </c>
      <c r="B10387" s="93" t="s">
        <v>19236</v>
      </c>
      <c r="C10387" s="93" t="s">
        <v>1440</v>
      </c>
      <c r="G10387" s="95">
        <v>0</v>
      </c>
      <c r="H10387" s="93" t="s">
        <v>8976</v>
      </c>
      <c r="I10387" s="93" t="s">
        <v>23899</v>
      </c>
      <c r="J10387" s="93" t="s">
        <v>20914</v>
      </c>
      <c r="K10387" s="93" t="s">
        <v>172</v>
      </c>
      <c r="L10387" s="14">
        <f>AND(vyberHrace&lt;&gt;"",ISNUMBER(SEARCH(vyberHrace,$B10387)))</f>
      </c>
      <c r="M10387" s="14">
        <f>AND($I10387=MID(kododd,1,2),$J10387=MID(kododd,3,3))</f>
      </c>
    </row>
    <row r="10388">
      <c r="A10388" s="95">
        <v>52001</v>
      </c>
      <c r="B10388" s="93" t="s">
        <v>1602</v>
      </c>
      <c r="C10388" s="93" t="s">
        <v>3255</v>
      </c>
      <c r="F10388" s="95">
        <v>23742500</v>
      </c>
      <c r="G10388" s="95">
        <v>0</v>
      </c>
      <c r="H10388" s="93" t="s">
        <v>8976</v>
      </c>
      <c r="I10388" s="93" t="s">
        <v>23899</v>
      </c>
      <c r="J10388" s="93" t="s">
        <v>20849</v>
      </c>
      <c r="K10388" s="93" t="s">
        <v>1593</v>
      </c>
      <c r="L10388" s="14">
        <f>AND(vyberHrace&lt;&gt;"",ISNUMBER(SEARCH(vyberHrace,$B10388)))</f>
      </c>
      <c r="M10388" s="14">
        <f>AND($I10388=MID(kododd,1,2),$J10388=MID(kododd,3,3))</f>
      </c>
    </row>
    <row r="10389">
      <c r="A10389" s="95">
        <v>39777</v>
      </c>
      <c r="B10389" s="93" t="s">
        <v>18975</v>
      </c>
      <c r="C10389" s="93" t="s">
        <v>1400</v>
      </c>
      <c r="D10389" s="95">
        <v>2094</v>
      </c>
      <c r="E10389" s="95">
        <v>2100</v>
      </c>
      <c r="F10389" s="95">
        <v>381381</v>
      </c>
      <c r="G10389" s="95">
        <v>250</v>
      </c>
      <c r="H10389" s="93" t="s">
        <v>8976</v>
      </c>
      <c r="I10389" s="93" t="s">
        <v>23899</v>
      </c>
      <c r="J10389" s="93" t="s">
        <v>20927</v>
      </c>
      <c r="K10389" s="93" t="s">
        <v>1591</v>
      </c>
      <c r="L10389" s="14">
        <f>AND(vyberHrace&lt;&gt;"",ISNUMBER(SEARCH(vyberHrace,$B10389)))</f>
      </c>
      <c r="M10389" s="14">
        <f>AND($I10389=MID(kododd,1,2),$J10389=MID(kododd,3,3))</f>
      </c>
    </row>
    <row r="10390">
      <c r="A10390" s="95">
        <v>926</v>
      </c>
      <c r="B10390" s="93" t="s">
        <v>11544</v>
      </c>
      <c r="C10390" s="93" t="s">
        <v>1441</v>
      </c>
      <c r="D10390" s="95">
        <v>1944</v>
      </c>
      <c r="E10390" s="95">
        <v>1969</v>
      </c>
      <c r="F10390" s="95">
        <v>328251</v>
      </c>
      <c r="G10390" s="95">
        <v>250</v>
      </c>
      <c r="H10390" s="93" t="s">
        <v>8976</v>
      </c>
      <c r="I10390" s="93" t="s">
        <v>23899</v>
      </c>
      <c r="J10390" s="93" t="s">
        <v>20907</v>
      </c>
      <c r="K10390" s="93" t="s">
        <v>4887</v>
      </c>
      <c r="L10390" s="14">
        <f>AND(vyberHrace&lt;&gt;"",ISNUMBER(SEARCH(vyberHrace,$B10390)))</f>
      </c>
      <c r="M10390" s="14">
        <f>AND($I10390=MID(kododd,1,2),$J10390=MID(kododd,3,3))</f>
      </c>
    </row>
    <row r="10391">
      <c r="A10391" s="95">
        <v>49484</v>
      </c>
      <c r="B10391" s="93" t="s">
        <v>19271</v>
      </c>
      <c r="C10391" s="93" t="s">
        <v>1416</v>
      </c>
      <c r="D10391" s="95">
        <v>1026</v>
      </c>
      <c r="F10391" s="95">
        <v>23728442</v>
      </c>
      <c r="G10391" s="95">
        <v>0</v>
      </c>
      <c r="H10391" s="93" t="s">
        <v>8976</v>
      </c>
      <c r="I10391" s="93" t="s">
        <v>23899</v>
      </c>
      <c r="J10391" s="93" t="s">
        <v>20927</v>
      </c>
      <c r="K10391" s="93" t="s">
        <v>1591</v>
      </c>
      <c r="L10391" s="14">
        <f>AND(vyberHrace&lt;&gt;"",ISNUMBER(SEARCH(vyberHrace,$B10391)))</f>
      </c>
      <c r="M10391" s="14">
        <f>AND($I10391=MID(kododd,1,2),$J10391=MID(kododd,3,3))</f>
      </c>
    </row>
    <row r="10392">
      <c r="A10392" s="95">
        <v>46892</v>
      </c>
      <c r="B10392" s="93" t="s">
        <v>19272</v>
      </c>
      <c r="C10392" s="93" t="s">
        <v>1416</v>
      </c>
      <c r="D10392" s="95">
        <v>1197</v>
      </c>
      <c r="E10392" s="95">
        <v>1695</v>
      </c>
      <c r="F10392" s="95">
        <v>23736585</v>
      </c>
      <c r="G10392" s="95">
        <v>0</v>
      </c>
      <c r="H10392" s="93" t="s">
        <v>8976</v>
      </c>
      <c r="I10392" s="93" t="s">
        <v>23899</v>
      </c>
      <c r="J10392" s="93" t="s">
        <v>20852</v>
      </c>
      <c r="K10392" s="93" t="s">
        <v>8994</v>
      </c>
      <c r="L10392" s="14">
        <f>AND(vyberHrace&lt;&gt;"",ISNUMBER(SEARCH(vyberHrace,$B10392)))</f>
      </c>
      <c r="M10392" s="14">
        <f>AND($I10392=MID(kododd,1,2),$J10392=MID(kododd,3,3))</f>
      </c>
    </row>
    <row r="10393">
      <c r="A10393" s="95">
        <v>38451</v>
      </c>
      <c r="B10393" s="93" t="s">
        <v>19304</v>
      </c>
      <c r="C10393" s="93" t="s">
        <v>1438</v>
      </c>
      <c r="G10393" s="95">
        <v>0</v>
      </c>
      <c r="H10393" s="93" t="s">
        <v>8976</v>
      </c>
      <c r="I10393" s="93" t="s">
        <v>23899</v>
      </c>
      <c r="J10393" s="93" t="s">
        <v>20852</v>
      </c>
      <c r="K10393" s="93" t="s">
        <v>8994</v>
      </c>
      <c r="L10393" s="14">
        <f>AND(vyberHrace&lt;&gt;"",ISNUMBER(SEARCH(vyberHrace,$B10393)))</f>
      </c>
      <c r="M10393" s="14">
        <f>AND($I10393=MID(kododd,1,2),$J10393=MID(kododd,3,3))</f>
      </c>
    </row>
    <row r="10394">
      <c r="A10394" s="95">
        <v>38450</v>
      </c>
      <c r="B10394" s="93" t="s">
        <v>19305</v>
      </c>
      <c r="C10394" s="93" t="s">
        <v>1399</v>
      </c>
      <c r="G10394" s="95">
        <v>0</v>
      </c>
      <c r="H10394" s="93" t="s">
        <v>8976</v>
      </c>
      <c r="I10394" s="93" t="s">
        <v>23899</v>
      </c>
      <c r="J10394" s="93" t="s">
        <v>20852</v>
      </c>
      <c r="K10394" s="93" t="s">
        <v>8994</v>
      </c>
      <c r="L10394" s="14">
        <f>AND(vyberHrace&lt;&gt;"",ISNUMBER(SEARCH(vyberHrace,$B10394)))</f>
      </c>
      <c r="M10394" s="14">
        <f>AND($I10394=MID(kododd,1,2),$J10394=MID(kododd,3,3))</f>
      </c>
    </row>
    <row r="10395">
      <c r="A10395" s="95">
        <v>13609</v>
      </c>
      <c r="B10395" s="93" t="s">
        <v>19321</v>
      </c>
      <c r="C10395" s="93" t="s">
        <v>1437</v>
      </c>
      <c r="D10395" s="95">
        <v>1239</v>
      </c>
      <c r="E10395" s="95">
        <v>1536</v>
      </c>
      <c r="F10395" s="95">
        <v>23738618</v>
      </c>
      <c r="G10395" s="95">
        <v>250</v>
      </c>
      <c r="H10395" s="93" t="s">
        <v>8976</v>
      </c>
      <c r="I10395" s="93" t="s">
        <v>23899</v>
      </c>
      <c r="J10395" s="93" t="s">
        <v>20875</v>
      </c>
      <c r="K10395" s="93" t="s">
        <v>11238</v>
      </c>
      <c r="L10395" s="14">
        <f>AND(vyberHrace&lt;&gt;"",ISNUMBER(SEARCH(vyberHrace,$B10395)))</f>
      </c>
      <c r="M10395" s="14">
        <f>AND($I10395=MID(kododd,1,2),$J10395=MID(kododd,3,3))</f>
      </c>
    </row>
    <row r="10396">
      <c r="A10396" s="95">
        <v>39694</v>
      </c>
      <c r="B10396" s="93" t="s">
        <v>19325</v>
      </c>
      <c r="C10396" s="93" t="s">
        <v>1438</v>
      </c>
      <c r="G10396" s="95">
        <v>0</v>
      </c>
      <c r="H10396" s="93" t="s">
        <v>8976</v>
      </c>
      <c r="I10396" s="93" t="s">
        <v>23899</v>
      </c>
      <c r="J10396" s="93" t="s">
        <v>20852</v>
      </c>
      <c r="K10396" s="93" t="s">
        <v>8994</v>
      </c>
      <c r="L10396" s="14">
        <f>AND(vyberHrace&lt;&gt;"",ISNUMBER(SEARCH(vyberHrace,$B10396)))</f>
      </c>
      <c r="M10396" s="14">
        <f>AND($I10396=MID(kododd,1,2),$J10396=MID(kododd,3,3))</f>
      </c>
    </row>
    <row r="10397">
      <c r="A10397" s="95">
        <v>34498</v>
      </c>
      <c r="B10397" s="93" t="s">
        <v>15124</v>
      </c>
      <c r="C10397" s="93" t="s">
        <v>1398</v>
      </c>
      <c r="D10397" s="95">
        <v>1871</v>
      </c>
      <c r="E10397" s="95">
        <v>1934</v>
      </c>
      <c r="F10397" s="95">
        <v>351024</v>
      </c>
      <c r="G10397" s="95">
        <v>250</v>
      </c>
      <c r="H10397" s="93" t="s">
        <v>8976</v>
      </c>
      <c r="I10397" s="93" t="s">
        <v>23899</v>
      </c>
      <c r="J10397" s="93" t="s">
        <v>20927</v>
      </c>
      <c r="K10397" s="93" t="s">
        <v>1591</v>
      </c>
      <c r="L10397" s="14">
        <f>AND(vyberHrace&lt;&gt;"",ISNUMBER(SEARCH(vyberHrace,$B10397)))</f>
      </c>
      <c r="M10397" s="14">
        <f>AND($I10397=MID(kododd,1,2),$J10397=MID(kododd,3,3))</f>
      </c>
    </row>
    <row r="10398">
      <c r="A10398" s="95">
        <v>35086</v>
      </c>
      <c r="B10398" s="93" t="s">
        <v>15125</v>
      </c>
      <c r="C10398" s="93" t="s">
        <v>1441</v>
      </c>
      <c r="F10398" s="95">
        <v>361666</v>
      </c>
      <c r="G10398" s="95">
        <v>0</v>
      </c>
      <c r="H10398" s="93" t="s">
        <v>8976</v>
      </c>
      <c r="I10398" s="93" t="s">
        <v>23899</v>
      </c>
      <c r="J10398" s="93" t="s">
        <v>20846</v>
      </c>
      <c r="K10398" s="93" t="s">
        <v>8981</v>
      </c>
      <c r="L10398" s="14">
        <f>AND(vyberHrace&lt;&gt;"",ISNUMBER(SEARCH(vyberHrace,$B10398)))</f>
      </c>
      <c r="M10398" s="14">
        <f>AND($I10398=MID(kododd,1,2),$J10398=MID(kododd,3,3))</f>
      </c>
    </row>
    <row r="10399">
      <c r="A10399" s="95">
        <v>44962</v>
      </c>
      <c r="B10399" s="93" t="s">
        <v>24020</v>
      </c>
      <c r="C10399" s="93" t="s">
        <v>1431</v>
      </c>
      <c r="D10399" s="95">
        <v>1590</v>
      </c>
      <c r="E10399" s="95">
        <v>1767</v>
      </c>
      <c r="F10399" s="95">
        <v>23700734</v>
      </c>
      <c r="G10399" s="95">
        <v>250</v>
      </c>
      <c r="H10399" s="93" t="s">
        <v>8976</v>
      </c>
      <c r="I10399" s="93" t="s">
        <v>23899</v>
      </c>
      <c r="J10399" s="93" t="s">
        <v>20927</v>
      </c>
      <c r="K10399" s="93" t="s">
        <v>1591</v>
      </c>
      <c r="L10399" s="14">
        <f>AND(vyberHrace&lt;&gt;"",ISNUMBER(SEARCH(vyberHrace,$B10399)))</f>
      </c>
      <c r="M10399" s="14">
        <f>AND($I10399=MID(kododd,1,2),$J10399=MID(kododd,3,3))</f>
      </c>
    </row>
    <row r="10400">
      <c r="A10400" s="95">
        <v>43232</v>
      </c>
      <c r="B10400" s="93" t="s">
        <v>17398</v>
      </c>
      <c r="C10400" s="93" t="s">
        <v>1419</v>
      </c>
      <c r="G10400" s="95">
        <v>0</v>
      </c>
      <c r="H10400" s="93" t="s">
        <v>8976</v>
      </c>
      <c r="I10400" s="93" t="s">
        <v>23899</v>
      </c>
      <c r="J10400" s="93" t="s">
        <v>20852</v>
      </c>
      <c r="K10400" s="93" t="s">
        <v>8994</v>
      </c>
      <c r="L10400" s="14">
        <f>AND(vyberHrace&lt;&gt;"",ISNUMBER(SEARCH(vyberHrace,$B10400)))</f>
      </c>
      <c r="M10400" s="14">
        <f>AND($I10400=MID(kododd,1,2),$J10400=MID(kododd,3,3))</f>
      </c>
    </row>
    <row r="10401">
      <c r="A10401" s="95">
        <v>33571</v>
      </c>
      <c r="B10401" s="93" t="s">
        <v>17403</v>
      </c>
      <c r="C10401" s="93" t="s">
        <v>1444</v>
      </c>
      <c r="G10401" s="95">
        <v>0</v>
      </c>
      <c r="H10401" s="93" t="s">
        <v>8976</v>
      </c>
      <c r="I10401" s="93" t="s">
        <v>23899</v>
      </c>
      <c r="J10401" s="93" t="s">
        <v>20852</v>
      </c>
      <c r="K10401" s="93" t="s">
        <v>8994</v>
      </c>
      <c r="L10401" s="14">
        <f>AND(vyberHrace&lt;&gt;"",ISNUMBER(SEARCH(vyberHrace,$B10401)))</f>
      </c>
      <c r="M10401" s="14">
        <f>AND($I10401=MID(kododd,1,2),$J10401=MID(kododd,3,3))</f>
      </c>
    </row>
    <row r="10402">
      <c r="A10402" s="95">
        <v>60135</v>
      </c>
      <c r="B10402" s="93" t="s">
        <v>26603</v>
      </c>
      <c r="C10402" s="93" t="s">
        <v>1416</v>
      </c>
      <c r="G10402" s="95">
        <v>250</v>
      </c>
      <c r="H10402" s="93" t="s">
        <v>8976</v>
      </c>
      <c r="I10402" s="93" t="s">
        <v>23899</v>
      </c>
      <c r="J10402" s="93" t="s">
        <v>20843</v>
      </c>
      <c r="K10402" s="93" t="s">
        <v>5594</v>
      </c>
      <c r="L10402" s="14">
        <f>AND(vyberHrace&lt;&gt;"",ISNUMBER(SEARCH(vyberHrace,$B10402)))</f>
      </c>
      <c r="M10402" s="14">
        <f>AND($I10402=MID(kododd,1,2),$J10402=MID(kododd,3,3))</f>
      </c>
    </row>
    <row r="10403">
      <c r="A10403" s="95">
        <v>3848</v>
      </c>
      <c r="B10403" s="93" t="s">
        <v>13957</v>
      </c>
      <c r="C10403" s="93" t="s">
        <v>1471</v>
      </c>
      <c r="D10403" s="95">
        <v>1599</v>
      </c>
      <c r="E10403" s="95">
        <v>1737</v>
      </c>
      <c r="F10403" s="95">
        <v>338583</v>
      </c>
      <c r="G10403" s="95">
        <v>250</v>
      </c>
      <c r="H10403" s="93" t="s">
        <v>8976</v>
      </c>
      <c r="I10403" s="93" t="s">
        <v>23899</v>
      </c>
      <c r="J10403" s="93" t="s">
        <v>20844</v>
      </c>
      <c r="K10403" s="93" t="s">
        <v>9952</v>
      </c>
      <c r="L10403" s="14">
        <f>AND(vyberHrace&lt;&gt;"",ISNUMBER(SEARCH(vyberHrace,$B10403)))</f>
      </c>
      <c r="M10403" s="14">
        <f>AND($I10403=MID(kododd,1,2),$J10403=MID(kododd,3,3))</f>
      </c>
    </row>
    <row r="10404">
      <c r="A10404" s="95">
        <v>63570</v>
      </c>
      <c r="B10404" s="93" t="s">
        <v>21543</v>
      </c>
      <c r="C10404" s="93" t="s">
        <v>1420</v>
      </c>
      <c r="F10404" s="95">
        <v>571007237</v>
      </c>
      <c r="G10404" s="95">
        <v>250</v>
      </c>
      <c r="H10404" s="93" t="s">
        <v>8976</v>
      </c>
      <c r="I10404" s="93" t="s">
        <v>23899</v>
      </c>
      <c r="J10404" s="93" t="s">
        <v>20993</v>
      </c>
      <c r="K10404" s="93" t="s">
        <v>2219</v>
      </c>
      <c r="L10404" s="14">
        <f>AND(vyberHrace&lt;&gt;"",ISNUMBER(SEARCH(vyberHrace,$B10404)))</f>
      </c>
      <c r="M10404" s="14">
        <f>AND($I10404=MID(kododd,1,2),$J10404=MID(kododd,3,3))</f>
      </c>
    </row>
    <row r="10405">
      <c r="A10405" s="95">
        <v>8241</v>
      </c>
      <c r="B10405" s="93" t="s">
        <v>13959</v>
      </c>
      <c r="C10405" s="93" t="s">
        <v>1423</v>
      </c>
      <c r="D10405" s="95">
        <v>2009</v>
      </c>
      <c r="E10405" s="95">
        <v>2020</v>
      </c>
      <c r="F10405" s="95">
        <v>325317</v>
      </c>
      <c r="G10405" s="95">
        <v>250</v>
      </c>
      <c r="H10405" s="93" t="s">
        <v>8976</v>
      </c>
      <c r="I10405" s="93" t="s">
        <v>23899</v>
      </c>
      <c r="J10405" s="93" t="s">
        <v>20844</v>
      </c>
      <c r="K10405" s="93" t="s">
        <v>9952</v>
      </c>
      <c r="L10405" s="14">
        <f>AND(vyberHrace&lt;&gt;"",ISNUMBER(SEARCH(vyberHrace,$B10405)))</f>
      </c>
      <c r="M10405" s="14">
        <f>AND($I10405=MID(kododd,1,2),$J10405=MID(kododd,3,3))</f>
      </c>
    </row>
    <row r="10406">
      <c r="A10406" s="95">
        <v>28424</v>
      </c>
      <c r="B10406" s="93" t="s">
        <v>13961</v>
      </c>
      <c r="C10406" s="93" t="s">
        <v>1454</v>
      </c>
      <c r="D10406" s="95">
        <v>1116</v>
      </c>
      <c r="G10406" s="95">
        <v>0</v>
      </c>
      <c r="H10406" s="93" t="s">
        <v>8976</v>
      </c>
      <c r="I10406" s="93" t="s">
        <v>23899</v>
      </c>
      <c r="J10406" s="93" t="s">
        <v>20852</v>
      </c>
      <c r="K10406" s="93" t="s">
        <v>8994</v>
      </c>
      <c r="L10406" s="14">
        <f>AND(vyberHrace&lt;&gt;"",ISNUMBER(SEARCH(vyberHrace,$B10406)))</f>
      </c>
      <c r="M10406" s="14">
        <f>AND($I10406=MID(kododd,1,2),$J10406=MID(kododd,3,3))</f>
      </c>
    </row>
    <row r="10407">
      <c r="A10407" s="95">
        <v>51769</v>
      </c>
      <c r="B10407" s="93" t="s">
        <v>13966</v>
      </c>
      <c r="C10407" s="93" t="s">
        <v>1422</v>
      </c>
      <c r="D10407" s="95">
        <v>1017</v>
      </c>
      <c r="F10407" s="95">
        <v>23743891</v>
      </c>
      <c r="G10407" s="95">
        <v>250</v>
      </c>
      <c r="H10407" s="93" t="s">
        <v>8976</v>
      </c>
      <c r="I10407" s="93" t="s">
        <v>23899</v>
      </c>
      <c r="J10407" s="93" t="s">
        <v>20852</v>
      </c>
      <c r="K10407" s="93" t="s">
        <v>8994</v>
      </c>
      <c r="L10407" s="14">
        <f>AND(vyberHrace&lt;&gt;"",ISNUMBER(SEARCH(vyberHrace,$B10407)))</f>
      </c>
      <c r="M10407" s="14">
        <f>AND($I10407=MID(kododd,1,2),$J10407=MID(kododd,3,3))</f>
      </c>
    </row>
    <row r="10408">
      <c r="A10408" s="95">
        <v>54780</v>
      </c>
      <c r="B10408" s="93" t="s">
        <v>2981</v>
      </c>
      <c r="C10408" s="93" t="s">
        <v>1422</v>
      </c>
      <c r="G10408" s="95">
        <v>0</v>
      </c>
      <c r="H10408" s="93" t="s">
        <v>8976</v>
      </c>
      <c r="I10408" s="93" t="s">
        <v>23899</v>
      </c>
      <c r="J10408" s="93" t="s">
        <v>20852</v>
      </c>
      <c r="K10408" s="93" t="s">
        <v>8994</v>
      </c>
      <c r="L10408" s="14">
        <f>AND(vyberHrace&lt;&gt;"",ISNUMBER(SEARCH(vyberHrace,$B10408)))</f>
      </c>
      <c r="M10408" s="14">
        <f>AND($I10408=MID(kododd,1,2),$J10408=MID(kododd,3,3))</f>
      </c>
    </row>
    <row r="10409">
      <c r="A10409" s="95">
        <v>48219</v>
      </c>
      <c r="B10409" s="93" t="s">
        <v>15185</v>
      </c>
      <c r="C10409" s="93" t="s">
        <v>3255</v>
      </c>
      <c r="F10409" s="95">
        <v>23730668</v>
      </c>
      <c r="G10409" s="95">
        <v>250</v>
      </c>
      <c r="H10409" s="93" t="s">
        <v>8976</v>
      </c>
      <c r="I10409" s="93" t="s">
        <v>23899</v>
      </c>
      <c r="J10409" s="93" t="s">
        <v>20843</v>
      </c>
      <c r="K10409" s="93" t="s">
        <v>5594</v>
      </c>
      <c r="L10409" s="14">
        <f>AND(vyberHrace&lt;&gt;"",ISNUMBER(SEARCH(vyberHrace,$B10409)))</f>
      </c>
      <c r="M10409" s="14">
        <f>AND($I10409=MID(kododd,1,2),$J10409=MID(kododd,3,3))</f>
      </c>
    </row>
    <row r="10410">
      <c r="A10410" s="95">
        <v>56044</v>
      </c>
      <c r="B10410" s="93" t="s">
        <v>22205</v>
      </c>
      <c r="C10410" s="93" t="s">
        <v>1420</v>
      </c>
      <c r="D10410" s="95">
        <v>1011</v>
      </c>
      <c r="F10410" s="95">
        <v>23782064</v>
      </c>
      <c r="G10410" s="95">
        <v>250</v>
      </c>
      <c r="H10410" s="93" t="s">
        <v>8976</v>
      </c>
      <c r="I10410" s="93" t="s">
        <v>23899</v>
      </c>
      <c r="J10410" s="93" t="s">
        <v>20849</v>
      </c>
      <c r="K10410" s="93" t="s">
        <v>1593</v>
      </c>
      <c r="L10410" s="14">
        <f>AND(vyberHrace&lt;&gt;"",ISNUMBER(SEARCH(vyberHrace,$B10410)))</f>
      </c>
      <c r="M10410" s="14">
        <f>AND($I10410=MID(kododd,1,2),$J10410=MID(kododd,3,3))</f>
      </c>
    </row>
    <row r="10411">
      <c r="A10411" s="95">
        <v>1365</v>
      </c>
      <c r="B10411" s="93" t="s">
        <v>15192</v>
      </c>
      <c r="C10411" s="93" t="s">
        <v>1432</v>
      </c>
      <c r="D10411" s="95">
        <v>1980</v>
      </c>
      <c r="E10411" s="95">
        <v>2010</v>
      </c>
      <c r="F10411" s="95">
        <v>315079</v>
      </c>
      <c r="G10411" s="95">
        <v>250</v>
      </c>
      <c r="H10411" s="93" t="s">
        <v>8976</v>
      </c>
      <c r="I10411" s="93" t="s">
        <v>23899</v>
      </c>
      <c r="J10411" s="93" t="s">
        <v>20844</v>
      </c>
      <c r="K10411" s="93" t="s">
        <v>9952</v>
      </c>
      <c r="L10411" s="14">
        <f>AND(vyberHrace&lt;&gt;"",ISNUMBER(SEARCH(vyberHrace,$B10411)))</f>
      </c>
      <c r="M10411" s="14">
        <f>AND($I10411=MID(kododd,1,2),$J10411=MID(kododd,3,3))</f>
      </c>
    </row>
    <row r="10412">
      <c r="A10412" s="95">
        <v>5819</v>
      </c>
      <c r="B10412" s="93" t="s">
        <v>15206</v>
      </c>
      <c r="C10412" s="93" t="s">
        <v>1415</v>
      </c>
      <c r="D10412" s="95">
        <v>1986</v>
      </c>
      <c r="E10412" s="95">
        <v>1991</v>
      </c>
      <c r="F10412" s="95">
        <v>310824</v>
      </c>
      <c r="G10412" s="95">
        <v>250</v>
      </c>
      <c r="H10412" s="93" t="s">
        <v>8976</v>
      </c>
      <c r="I10412" s="93" t="s">
        <v>23899</v>
      </c>
      <c r="J10412" s="93" t="s">
        <v>20846</v>
      </c>
      <c r="K10412" s="93" t="s">
        <v>8981</v>
      </c>
      <c r="L10412" s="14">
        <f>AND(vyberHrace&lt;&gt;"",ISNUMBER(SEARCH(vyberHrace,$B10412)))</f>
      </c>
      <c r="M10412" s="14">
        <f>AND($I10412=MID(kododd,1,2),$J10412=MID(kododd,3,3))</f>
      </c>
    </row>
    <row r="10413">
      <c r="A10413" s="95">
        <v>7911</v>
      </c>
      <c r="B10413" s="93" t="s">
        <v>19201</v>
      </c>
      <c r="C10413" s="93" t="s">
        <v>1432</v>
      </c>
      <c r="D10413" s="95">
        <v>1948</v>
      </c>
      <c r="E10413" s="95">
        <v>1976</v>
      </c>
      <c r="F10413" s="95">
        <v>310174</v>
      </c>
      <c r="G10413" s="95">
        <v>250</v>
      </c>
      <c r="H10413" s="93" t="s">
        <v>8976</v>
      </c>
      <c r="I10413" s="93" t="s">
        <v>23899</v>
      </c>
      <c r="J10413" s="93" t="s">
        <v>20872</v>
      </c>
      <c r="K10413" s="93" t="s">
        <v>8989</v>
      </c>
      <c r="L10413" s="14">
        <f>AND(vyberHrace&lt;&gt;"",ISNUMBER(SEARCH(vyberHrace,$B10413)))</f>
      </c>
      <c r="M10413" s="14">
        <f>AND($I10413=MID(kododd,1,2),$J10413=MID(kododd,3,3))</f>
      </c>
    </row>
    <row r="10414">
      <c r="A10414" s="95">
        <v>15840</v>
      </c>
      <c r="B10414" s="93" t="s">
        <v>19206</v>
      </c>
      <c r="C10414" s="93" t="s">
        <v>1461</v>
      </c>
      <c r="D10414" s="95">
        <v>1535</v>
      </c>
      <c r="E10414" s="95">
        <v>1740</v>
      </c>
      <c r="F10414" s="95">
        <v>378658</v>
      </c>
      <c r="G10414" s="95">
        <v>250</v>
      </c>
      <c r="H10414" s="93" t="s">
        <v>8976</v>
      </c>
      <c r="I10414" s="93" t="s">
        <v>23899</v>
      </c>
      <c r="J10414" s="93" t="s">
        <v>20894</v>
      </c>
      <c r="K10414" s="93" t="s">
        <v>5558</v>
      </c>
      <c r="L10414" s="14">
        <f>AND(vyberHrace&lt;&gt;"",ISNUMBER(SEARCH(vyberHrace,$B10414)))</f>
      </c>
      <c r="M10414" s="14">
        <f>AND($I10414=MID(kododd,1,2),$J10414=MID(kododd,3,3))</f>
      </c>
    </row>
    <row r="10415">
      <c r="A10415" s="95">
        <v>57703</v>
      </c>
      <c r="B10415" s="93" t="s">
        <v>24271</v>
      </c>
      <c r="C10415" s="93" t="s">
        <v>1409</v>
      </c>
      <c r="D10415" s="95">
        <v>1518</v>
      </c>
      <c r="E10415" s="95">
        <v>1642</v>
      </c>
      <c r="F10415" s="95">
        <v>23765585</v>
      </c>
      <c r="G10415" s="95">
        <v>250</v>
      </c>
      <c r="H10415" s="93" t="s">
        <v>8976</v>
      </c>
      <c r="I10415" s="93" t="s">
        <v>23899</v>
      </c>
      <c r="J10415" s="93" t="s">
        <v>20891</v>
      </c>
      <c r="K10415" s="93" t="s">
        <v>2017</v>
      </c>
      <c r="L10415" s="14">
        <f>AND(vyberHrace&lt;&gt;"",ISNUMBER(SEARCH(vyberHrace,$B10415)))</f>
      </c>
      <c r="M10415" s="14">
        <f>AND($I10415=MID(kododd,1,2),$J10415=MID(kododd,3,3))</f>
      </c>
    </row>
    <row r="10416">
      <c r="A10416" s="95">
        <v>33923</v>
      </c>
      <c r="B10416" s="93" t="s">
        <v>15264</v>
      </c>
      <c r="C10416" s="93" t="s">
        <v>1444</v>
      </c>
      <c r="D10416" s="95">
        <v>1401</v>
      </c>
      <c r="E10416" s="95">
        <v>1650</v>
      </c>
      <c r="F10416" s="95">
        <v>361852</v>
      </c>
      <c r="G10416" s="95">
        <v>0</v>
      </c>
      <c r="H10416" s="93" t="s">
        <v>8976</v>
      </c>
      <c r="I10416" s="93" t="s">
        <v>23899</v>
      </c>
      <c r="J10416" s="93" t="s">
        <v>20846</v>
      </c>
      <c r="K10416" s="93" t="s">
        <v>8981</v>
      </c>
      <c r="L10416" s="14">
        <f>AND(vyberHrace&lt;&gt;"",ISNUMBER(SEARCH(vyberHrace,$B10416)))</f>
      </c>
      <c r="M10416" s="14">
        <f>AND($I10416=MID(kododd,1,2),$J10416=MID(kododd,3,3))</f>
      </c>
    </row>
    <row r="10417">
      <c r="A10417" s="95">
        <v>50054</v>
      </c>
      <c r="B10417" s="93" t="s">
        <v>15265</v>
      </c>
      <c r="C10417" s="93" t="s">
        <v>1412</v>
      </c>
      <c r="D10417" s="95">
        <v>1322</v>
      </c>
      <c r="E10417" s="95">
        <v>1598</v>
      </c>
      <c r="F10417" s="95">
        <v>23762772</v>
      </c>
      <c r="G10417" s="95">
        <v>250</v>
      </c>
      <c r="H10417" s="93" t="s">
        <v>8976</v>
      </c>
      <c r="I10417" s="93" t="s">
        <v>23899</v>
      </c>
      <c r="J10417" s="93" t="s">
        <v>20950</v>
      </c>
      <c r="K10417" s="93" t="s">
        <v>5563</v>
      </c>
      <c r="L10417" s="14">
        <f>AND(vyberHrace&lt;&gt;"",ISNUMBER(SEARCH(vyberHrace,$B10417)))</f>
      </c>
      <c r="M10417" s="14">
        <f>AND($I10417=MID(kododd,1,2),$J10417=MID(kododd,3,3))</f>
      </c>
    </row>
    <row r="10418">
      <c r="A10418" s="95">
        <v>50689</v>
      </c>
      <c r="B10418" s="93" t="s">
        <v>2195</v>
      </c>
      <c r="C10418" s="93" t="s">
        <v>1406</v>
      </c>
      <c r="F10418" s="95">
        <v>23738197</v>
      </c>
      <c r="G10418" s="95">
        <v>250</v>
      </c>
      <c r="H10418" s="93" t="s">
        <v>8976</v>
      </c>
      <c r="I10418" s="93" t="s">
        <v>23899</v>
      </c>
      <c r="J10418" s="93" t="s">
        <v>20843</v>
      </c>
      <c r="K10418" s="93" t="s">
        <v>5594</v>
      </c>
      <c r="L10418" s="14">
        <f>AND(vyberHrace&lt;&gt;"",ISNUMBER(SEARCH(vyberHrace,$B10418)))</f>
      </c>
      <c r="M10418" s="14">
        <f>AND($I10418=MID(kododd,1,2),$J10418=MID(kododd,3,3))</f>
      </c>
    </row>
    <row r="10419">
      <c r="A10419" s="95">
        <v>52701</v>
      </c>
      <c r="B10419" s="93" t="s">
        <v>1608</v>
      </c>
      <c r="C10419" s="93" t="s">
        <v>1416</v>
      </c>
      <c r="G10419" s="95">
        <v>0</v>
      </c>
      <c r="H10419" s="93" t="s">
        <v>8976</v>
      </c>
      <c r="I10419" s="93" t="s">
        <v>23899</v>
      </c>
      <c r="J10419" s="93" t="s">
        <v>20950</v>
      </c>
      <c r="K10419" s="93" t="s">
        <v>5563</v>
      </c>
      <c r="L10419" s="14">
        <f>AND(vyberHrace&lt;&gt;"",ISNUMBER(SEARCH(vyberHrace,$B10419)))</f>
      </c>
      <c r="M10419" s="14">
        <f>AND($I10419=MID(kododd,1,2),$J10419=MID(kododd,3,3))</f>
      </c>
    </row>
    <row r="10420">
      <c r="A10420" s="95">
        <v>29670</v>
      </c>
      <c r="B10420" s="93" t="s">
        <v>15297</v>
      </c>
      <c r="C10420" s="93" t="s">
        <v>1475</v>
      </c>
      <c r="G10420" s="95">
        <v>0</v>
      </c>
      <c r="H10420" s="93" t="s">
        <v>8976</v>
      </c>
      <c r="I10420" s="93" t="s">
        <v>23899</v>
      </c>
      <c r="J10420" s="93" t="s">
        <v>20852</v>
      </c>
      <c r="K10420" s="93" t="s">
        <v>8994</v>
      </c>
      <c r="L10420" s="14">
        <f>AND(vyberHrace&lt;&gt;"",ISNUMBER(SEARCH(vyberHrace,$B10420)))</f>
      </c>
      <c r="M10420" s="14">
        <f>AND($I10420=MID(kododd,1,2),$J10420=MID(kododd,3,3))</f>
      </c>
    </row>
    <row r="10421">
      <c r="A10421" s="95">
        <v>56453</v>
      </c>
      <c r="B10421" s="93" t="s">
        <v>22178</v>
      </c>
      <c r="C10421" s="93" t="s">
        <v>1406</v>
      </c>
      <c r="F10421" s="95">
        <v>23769700</v>
      </c>
      <c r="G10421" s="95">
        <v>250</v>
      </c>
      <c r="H10421" s="93" t="s">
        <v>8976</v>
      </c>
      <c r="I10421" s="93" t="s">
        <v>23899</v>
      </c>
      <c r="J10421" s="93" t="s">
        <v>20860</v>
      </c>
      <c r="K10421" s="93" t="s">
        <v>5552</v>
      </c>
      <c r="L10421" s="14">
        <f>AND(vyberHrace&lt;&gt;"",ISNUMBER(SEARCH(vyberHrace,$B10421)))</f>
      </c>
      <c r="M10421" s="14">
        <f>AND($I10421=MID(kododd,1,2),$J10421=MID(kododd,3,3))</f>
      </c>
    </row>
    <row r="10422">
      <c r="A10422" s="95">
        <v>16206</v>
      </c>
      <c r="B10422" s="93" t="s">
        <v>18751</v>
      </c>
      <c r="C10422" s="93" t="s">
        <v>1436</v>
      </c>
      <c r="D10422" s="95">
        <v>1908</v>
      </c>
      <c r="E10422" s="95">
        <v>1957</v>
      </c>
      <c r="F10422" s="95">
        <v>342602</v>
      </c>
      <c r="G10422" s="95">
        <v>250</v>
      </c>
      <c r="H10422" s="93" t="s">
        <v>8976</v>
      </c>
      <c r="I10422" s="93" t="s">
        <v>23899</v>
      </c>
      <c r="J10422" s="93" t="s">
        <v>20927</v>
      </c>
      <c r="K10422" s="93" t="s">
        <v>1591</v>
      </c>
      <c r="L10422" s="14">
        <f>AND(vyberHrace&lt;&gt;"",ISNUMBER(SEARCH(vyberHrace,$B10422)))</f>
      </c>
      <c r="M10422" s="14">
        <f>AND($I10422=MID(kododd,1,2),$J10422=MID(kododd,3,3))</f>
      </c>
    </row>
    <row r="10423">
      <c r="A10423" s="95">
        <v>63812</v>
      </c>
      <c r="B10423" s="93" t="s">
        <v>29991</v>
      </c>
      <c r="C10423" s="93" t="s">
        <v>1486</v>
      </c>
      <c r="G10423" s="95">
        <v>250</v>
      </c>
      <c r="H10423" s="93" t="s">
        <v>8976</v>
      </c>
      <c r="I10423" s="93" t="s">
        <v>23899</v>
      </c>
      <c r="J10423" s="93" t="s">
        <v>20927</v>
      </c>
      <c r="K10423" s="93" t="s">
        <v>1591</v>
      </c>
      <c r="L10423" s="14">
        <f>AND(vyberHrace&lt;&gt;"",ISNUMBER(SEARCH(vyberHrace,$B10423)))</f>
      </c>
      <c r="M10423" s="14">
        <f>AND($I10423=MID(kododd,1,2),$J10423=MID(kododd,3,3))</f>
      </c>
    </row>
    <row r="10424">
      <c r="A10424" s="95">
        <v>62967</v>
      </c>
      <c r="B10424" s="93" t="s">
        <v>18760</v>
      </c>
      <c r="C10424" s="93" t="s">
        <v>24215</v>
      </c>
      <c r="G10424" s="95">
        <v>250</v>
      </c>
      <c r="H10424" s="93" t="s">
        <v>8976</v>
      </c>
      <c r="I10424" s="93" t="s">
        <v>23899</v>
      </c>
      <c r="J10424" s="93" t="s">
        <v>20927</v>
      </c>
      <c r="K10424" s="93" t="s">
        <v>1591</v>
      </c>
      <c r="L10424" s="14">
        <f>AND(vyberHrace&lt;&gt;"",ISNUMBER(SEARCH(vyberHrace,$B10424)))</f>
      </c>
      <c r="M10424" s="14">
        <f>AND($I10424=MID(kododd,1,2),$J10424=MID(kododd,3,3))</f>
      </c>
    </row>
    <row r="10425">
      <c r="A10425" s="95">
        <v>28746</v>
      </c>
      <c r="B10425" s="93" t="s">
        <v>18764</v>
      </c>
      <c r="C10425" s="93" t="s">
        <v>1454</v>
      </c>
      <c r="D10425" s="95">
        <v>1900</v>
      </c>
      <c r="E10425" s="95">
        <v>1935</v>
      </c>
      <c r="F10425" s="95">
        <v>352705</v>
      </c>
      <c r="G10425" s="95">
        <v>250</v>
      </c>
      <c r="H10425" s="93" t="s">
        <v>8976</v>
      </c>
      <c r="I10425" s="93" t="s">
        <v>23899</v>
      </c>
      <c r="J10425" s="93" t="s">
        <v>20993</v>
      </c>
      <c r="K10425" s="93" t="s">
        <v>2219</v>
      </c>
      <c r="L10425" s="14">
        <f>AND(vyberHrace&lt;&gt;"",ISNUMBER(SEARCH(vyberHrace,$B10425)))</f>
      </c>
      <c r="M10425" s="14">
        <f>AND($I10425=MID(kododd,1,2),$J10425=MID(kododd,3,3))</f>
      </c>
    </row>
    <row r="10426">
      <c r="A10426" s="95">
        <v>29203</v>
      </c>
      <c r="B10426" s="93" t="s">
        <v>18768</v>
      </c>
      <c r="C10426" s="93" t="s">
        <v>1448</v>
      </c>
      <c r="D10426" s="95">
        <v>1766</v>
      </c>
      <c r="E10426" s="95">
        <v>1846</v>
      </c>
      <c r="F10426" s="95">
        <v>353230</v>
      </c>
      <c r="G10426" s="95">
        <v>250</v>
      </c>
      <c r="H10426" s="93" t="s">
        <v>8976</v>
      </c>
      <c r="I10426" s="93" t="s">
        <v>23899</v>
      </c>
      <c r="J10426" s="93" t="s">
        <v>20914</v>
      </c>
      <c r="K10426" s="93" t="s">
        <v>172</v>
      </c>
      <c r="L10426" s="14">
        <f>AND(vyberHrace&lt;&gt;"",ISNUMBER(SEARCH(vyberHrace,$B10426)))</f>
      </c>
      <c r="M10426" s="14">
        <f>AND($I10426=MID(kododd,1,2),$J10426=MID(kododd,3,3))</f>
      </c>
    </row>
    <row r="10427">
      <c r="A10427" s="95">
        <v>62209</v>
      </c>
      <c r="B10427" s="93" t="s">
        <v>28399</v>
      </c>
      <c r="C10427" s="93" t="s">
        <v>1424</v>
      </c>
      <c r="G10427" s="95">
        <v>250</v>
      </c>
      <c r="H10427" s="93" t="s">
        <v>8976</v>
      </c>
      <c r="I10427" s="93" t="s">
        <v>23899</v>
      </c>
      <c r="J10427" s="93" t="s">
        <v>20907</v>
      </c>
      <c r="K10427" s="93" t="s">
        <v>4887</v>
      </c>
      <c r="L10427" s="14">
        <f>AND(vyberHrace&lt;&gt;"",ISNUMBER(SEARCH(vyberHrace,$B10427)))</f>
      </c>
      <c r="M10427" s="14">
        <f>AND($I10427=MID(kododd,1,2),$J10427=MID(kododd,3,3))</f>
      </c>
    </row>
    <row r="10428">
      <c r="A10428" s="95">
        <v>43317</v>
      </c>
      <c r="B10428" s="93" t="s">
        <v>9382</v>
      </c>
      <c r="C10428" s="93" t="s">
        <v>1400</v>
      </c>
      <c r="D10428" s="95">
        <v>1944</v>
      </c>
      <c r="E10428" s="95">
        <v>1982</v>
      </c>
      <c r="F10428" s="95">
        <v>23702648</v>
      </c>
      <c r="G10428" s="95">
        <v>250</v>
      </c>
      <c r="H10428" s="93" t="s">
        <v>8976</v>
      </c>
      <c r="I10428" s="93" t="s">
        <v>23899</v>
      </c>
      <c r="J10428" s="93" t="s">
        <v>20843</v>
      </c>
      <c r="K10428" s="93" t="s">
        <v>5594</v>
      </c>
      <c r="L10428" s="14">
        <f>AND(vyberHrace&lt;&gt;"",ISNUMBER(SEARCH(vyberHrace,$B10428)))</f>
      </c>
      <c r="M10428" s="14">
        <f>AND($I10428=MID(kododd,1,2),$J10428=MID(kododd,3,3))</f>
      </c>
    </row>
    <row r="10429">
      <c r="A10429" s="95">
        <v>29557</v>
      </c>
      <c r="B10429" s="93" t="s">
        <v>9387</v>
      </c>
      <c r="C10429" s="93" t="s">
        <v>1414</v>
      </c>
      <c r="D10429" s="95">
        <v>2265</v>
      </c>
      <c r="E10429" s="95">
        <v>2278</v>
      </c>
      <c r="F10429" s="95">
        <v>344516</v>
      </c>
      <c r="G10429" s="95">
        <v>250</v>
      </c>
      <c r="H10429" s="93" t="s">
        <v>8976</v>
      </c>
      <c r="I10429" s="93" t="s">
        <v>23899</v>
      </c>
      <c r="J10429" s="93" t="s">
        <v>20927</v>
      </c>
      <c r="K10429" s="93" t="s">
        <v>1591</v>
      </c>
      <c r="L10429" s="14">
        <f>AND(vyberHrace&lt;&gt;"",ISNUMBER(SEARCH(vyberHrace,$B10429)))</f>
      </c>
      <c r="M10429" s="14">
        <f>AND($I10429=MID(kododd,1,2),$J10429=MID(kododd,3,3))</f>
      </c>
    </row>
    <row r="10430">
      <c r="A10430" s="95">
        <v>61040</v>
      </c>
      <c r="B10430" s="93" t="s">
        <v>27345</v>
      </c>
      <c r="C10430" s="93" t="s">
        <v>1407</v>
      </c>
      <c r="G10430" s="95">
        <v>0</v>
      </c>
      <c r="H10430" s="93" t="s">
        <v>8976</v>
      </c>
      <c r="I10430" s="93" t="s">
        <v>23899</v>
      </c>
      <c r="J10430" s="93" t="s">
        <v>23412</v>
      </c>
      <c r="K10430" s="93" t="s">
        <v>21362</v>
      </c>
      <c r="L10430" s="14">
        <f>AND(vyberHrace&lt;&gt;"",ISNUMBER(SEARCH(vyberHrace,$B10430)))</f>
      </c>
      <c r="M10430" s="14">
        <f>AND($I10430=MID(kododd,1,2),$J10430=MID(kododd,3,3))</f>
      </c>
    </row>
    <row r="10431">
      <c r="A10431" s="95">
        <v>30192</v>
      </c>
      <c r="B10431" s="93" t="s">
        <v>19182</v>
      </c>
      <c r="C10431" s="93" t="s">
        <v>1454</v>
      </c>
      <c r="G10431" s="95">
        <v>0</v>
      </c>
      <c r="H10431" s="93" t="s">
        <v>8976</v>
      </c>
      <c r="I10431" s="93" t="s">
        <v>23899</v>
      </c>
      <c r="J10431" s="93" t="s">
        <v>20852</v>
      </c>
      <c r="K10431" s="93" t="s">
        <v>8994</v>
      </c>
      <c r="L10431" s="14">
        <f>AND(vyberHrace&lt;&gt;"",ISNUMBER(SEARCH(vyberHrace,$B10431)))</f>
      </c>
      <c r="M10431" s="14">
        <f>AND($I10431=MID(kododd,1,2),$J10431=MID(kododd,3,3))</f>
      </c>
    </row>
    <row r="10432">
      <c r="A10432" s="95">
        <v>39163</v>
      </c>
      <c r="B10432" s="93" t="s">
        <v>9607</v>
      </c>
      <c r="C10432" s="93" t="s">
        <v>1414</v>
      </c>
      <c r="D10432" s="95">
        <v>1221</v>
      </c>
      <c r="F10432" s="95">
        <v>381390</v>
      </c>
      <c r="G10432" s="95">
        <v>0</v>
      </c>
      <c r="H10432" s="93" t="s">
        <v>8976</v>
      </c>
      <c r="I10432" s="93" t="s">
        <v>23899</v>
      </c>
      <c r="J10432" s="93" t="s">
        <v>20914</v>
      </c>
      <c r="K10432" s="93" t="s">
        <v>172</v>
      </c>
      <c r="L10432" s="14">
        <f>AND(vyberHrace&lt;&gt;"",ISNUMBER(SEARCH(vyberHrace,$B10432)))</f>
      </c>
      <c r="M10432" s="14">
        <f>AND($I10432=MID(kododd,1,2),$J10432=MID(kododd,3,3))</f>
      </c>
    </row>
    <row r="10433">
      <c r="A10433" s="95">
        <v>11163</v>
      </c>
      <c r="B10433" s="93" t="s">
        <v>9612</v>
      </c>
      <c r="C10433" s="93" t="s">
        <v>1427</v>
      </c>
      <c r="D10433" s="95">
        <v>2040</v>
      </c>
      <c r="E10433" s="95">
        <v>2045</v>
      </c>
      <c r="F10433" s="95">
        <v>316733</v>
      </c>
      <c r="G10433" s="95">
        <v>250</v>
      </c>
      <c r="H10433" s="93" t="s">
        <v>8976</v>
      </c>
      <c r="I10433" s="93" t="s">
        <v>23899</v>
      </c>
      <c r="J10433" s="93" t="s">
        <v>20844</v>
      </c>
      <c r="K10433" s="93" t="s">
        <v>9952</v>
      </c>
      <c r="L10433" s="14">
        <f>AND(vyberHrace&lt;&gt;"",ISNUMBER(SEARCH(vyberHrace,$B10433)))</f>
      </c>
      <c r="M10433" s="14">
        <f>AND($I10433=MID(kododd,1,2),$J10433=MID(kododd,3,3))</f>
      </c>
    </row>
    <row r="10434">
      <c r="A10434" s="95">
        <v>586</v>
      </c>
      <c r="B10434" s="93" t="s">
        <v>9634</v>
      </c>
      <c r="C10434" s="93" t="s">
        <v>1465</v>
      </c>
      <c r="D10434" s="95">
        <v>1972</v>
      </c>
      <c r="E10434" s="95">
        <v>1993</v>
      </c>
      <c r="F10434" s="95">
        <v>343250</v>
      </c>
      <c r="G10434" s="95">
        <v>250</v>
      </c>
      <c r="H10434" s="93" t="s">
        <v>8976</v>
      </c>
      <c r="I10434" s="93" t="s">
        <v>23899</v>
      </c>
      <c r="J10434" s="93" t="s">
        <v>20922</v>
      </c>
      <c r="K10434" s="93" t="s">
        <v>11232</v>
      </c>
      <c r="L10434" s="14">
        <f>AND(vyberHrace&lt;&gt;"",ISNUMBER(SEARCH(vyberHrace,$B10434)))</f>
      </c>
      <c r="M10434" s="14">
        <f>AND($I10434=MID(kododd,1,2),$J10434=MID(kododd,3,3))</f>
      </c>
    </row>
    <row r="10435">
      <c r="A10435" s="95">
        <v>61186</v>
      </c>
      <c r="B10435" s="93" t="s">
        <v>27430</v>
      </c>
      <c r="C10435" s="93" t="s">
        <v>1424</v>
      </c>
      <c r="F10435" s="95">
        <v>23797835</v>
      </c>
      <c r="G10435" s="95">
        <v>250</v>
      </c>
      <c r="H10435" s="93" t="s">
        <v>8976</v>
      </c>
      <c r="I10435" s="93" t="s">
        <v>23899</v>
      </c>
      <c r="J10435" s="93" t="s">
        <v>20927</v>
      </c>
      <c r="K10435" s="93" t="s">
        <v>1591</v>
      </c>
      <c r="L10435" s="14">
        <f>AND(vyberHrace&lt;&gt;"",ISNUMBER(SEARCH(vyberHrace,$B10435)))</f>
      </c>
      <c r="M10435" s="14">
        <f>AND($I10435=MID(kododd,1,2),$J10435=MID(kododd,3,3))</f>
      </c>
    </row>
    <row r="10436">
      <c r="A10436" s="95">
        <v>51766</v>
      </c>
      <c r="B10436" s="93" t="s">
        <v>7705</v>
      </c>
      <c r="C10436" s="93" t="s">
        <v>1406</v>
      </c>
      <c r="G10436" s="95">
        <v>0</v>
      </c>
      <c r="H10436" s="93" t="s">
        <v>8976</v>
      </c>
      <c r="I10436" s="93" t="s">
        <v>23899</v>
      </c>
      <c r="J10436" s="93" t="s">
        <v>20852</v>
      </c>
      <c r="K10436" s="93" t="s">
        <v>8994</v>
      </c>
      <c r="L10436" s="14">
        <f>AND(vyberHrace&lt;&gt;"",ISNUMBER(SEARCH(vyberHrace,$B10436)))</f>
      </c>
      <c r="M10436" s="14">
        <f>AND($I10436=MID(kododd,1,2),$J10436=MID(kododd,3,3))</f>
      </c>
    </row>
    <row r="10437">
      <c r="A10437" s="95">
        <v>51771</v>
      </c>
      <c r="B10437" s="93" t="s">
        <v>7706</v>
      </c>
      <c r="C10437" s="93" t="s">
        <v>1420</v>
      </c>
      <c r="G10437" s="95">
        <v>0</v>
      </c>
      <c r="H10437" s="93" t="s">
        <v>8976</v>
      </c>
      <c r="I10437" s="93" t="s">
        <v>23899</v>
      </c>
      <c r="J10437" s="93" t="s">
        <v>20852</v>
      </c>
      <c r="K10437" s="93" t="s">
        <v>8994</v>
      </c>
      <c r="L10437" s="14">
        <f>AND(vyberHrace&lt;&gt;"",ISNUMBER(SEARCH(vyberHrace,$B10437)))</f>
      </c>
      <c r="M10437" s="14">
        <f>AND($I10437=MID(kododd,1,2),$J10437=MID(kododd,3,3))</f>
      </c>
    </row>
    <row r="10438">
      <c r="A10438" s="95">
        <v>63733</v>
      </c>
      <c r="B10438" s="93" t="s">
        <v>29844</v>
      </c>
      <c r="C10438" s="93" t="s">
        <v>1450</v>
      </c>
      <c r="F10438" s="95">
        <v>571007245</v>
      </c>
      <c r="G10438" s="95">
        <v>250</v>
      </c>
      <c r="H10438" s="93" t="s">
        <v>8976</v>
      </c>
      <c r="I10438" s="93" t="s">
        <v>23899</v>
      </c>
      <c r="J10438" s="93" t="s">
        <v>20993</v>
      </c>
      <c r="K10438" s="93" t="s">
        <v>2219</v>
      </c>
      <c r="L10438" s="14">
        <f>AND(vyberHrace&lt;&gt;"",ISNUMBER(SEARCH(vyberHrace,$B10438)))</f>
      </c>
      <c r="M10438" s="14">
        <f>AND($I10438=MID(kododd,1,2),$J10438=MID(kododd,3,3))</f>
      </c>
    </row>
    <row r="10439">
      <c r="A10439" s="95">
        <v>7026</v>
      </c>
      <c r="B10439" s="93" t="s">
        <v>16576</v>
      </c>
      <c r="C10439" s="93" t="s">
        <v>1447</v>
      </c>
      <c r="D10439" s="95">
        <v>1896</v>
      </c>
      <c r="E10439" s="95">
        <v>1932</v>
      </c>
      <c r="F10439" s="95">
        <v>305561</v>
      </c>
      <c r="G10439" s="95">
        <v>0</v>
      </c>
      <c r="H10439" s="93" t="s">
        <v>8976</v>
      </c>
      <c r="I10439" s="93" t="s">
        <v>23899</v>
      </c>
      <c r="J10439" s="93" t="s">
        <v>20846</v>
      </c>
      <c r="K10439" s="93" t="s">
        <v>8981</v>
      </c>
      <c r="L10439" s="14">
        <f>AND(vyberHrace&lt;&gt;"",ISNUMBER(SEARCH(vyberHrace,$B10439)))</f>
      </c>
      <c r="M10439" s="14">
        <f>AND($I10439=MID(kododd,1,2),$J10439=MID(kododd,3,3))</f>
      </c>
    </row>
    <row r="10440">
      <c r="A10440" s="95">
        <v>2965</v>
      </c>
      <c r="B10440" s="93" t="s">
        <v>16588</v>
      </c>
      <c r="C10440" s="93" t="s">
        <v>1433</v>
      </c>
      <c r="D10440" s="95">
        <v>1805</v>
      </c>
      <c r="E10440" s="95">
        <v>1867</v>
      </c>
      <c r="F10440" s="95">
        <v>328790</v>
      </c>
      <c r="G10440" s="95">
        <v>250</v>
      </c>
      <c r="H10440" s="93" t="s">
        <v>8976</v>
      </c>
      <c r="I10440" s="93" t="s">
        <v>23899</v>
      </c>
      <c r="J10440" s="93" t="s">
        <v>20894</v>
      </c>
      <c r="K10440" s="93" t="s">
        <v>5558</v>
      </c>
      <c r="L10440" s="14">
        <f>AND(vyberHrace&lt;&gt;"",ISNUMBER(SEARCH(vyberHrace,$B10440)))</f>
      </c>
      <c r="M10440" s="14">
        <f>AND($I10440=MID(kododd,1,2),$J10440=MID(kododd,3,3))</f>
      </c>
    </row>
    <row r="10441">
      <c r="A10441" s="95">
        <v>34499</v>
      </c>
      <c r="B10441" s="93" t="s">
        <v>16509</v>
      </c>
      <c r="C10441" s="93" t="s">
        <v>1444</v>
      </c>
      <c r="D10441" s="95">
        <v>1317</v>
      </c>
      <c r="E10441" s="95">
        <v>1600</v>
      </c>
      <c r="F10441" s="95">
        <v>364754</v>
      </c>
      <c r="G10441" s="95">
        <v>0</v>
      </c>
      <c r="H10441" s="93" t="s">
        <v>8976</v>
      </c>
      <c r="I10441" s="93" t="s">
        <v>23899</v>
      </c>
      <c r="J10441" s="93" t="s">
        <v>20846</v>
      </c>
      <c r="K10441" s="93" t="s">
        <v>8981</v>
      </c>
      <c r="L10441" s="14">
        <f>AND(vyberHrace&lt;&gt;"",ISNUMBER(SEARCH(vyberHrace,$B10441)))</f>
      </c>
      <c r="M10441" s="14">
        <f>AND($I10441=MID(kododd,1,2),$J10441=MID(kododd,3,3))</f>
      </c>
    </row>
    <row r="10442">
      <c r="A10442" s="95">
        <v>63401</v>
      </c>
      <c r="B10442" s="93" t="s">
        <v>29085</v>
      </c>
      <c r="C10442" s="93" t="s">
        <v>1422</v>
      </c>
      <c r="F10442" s="95">
        <v>571004564</v>
      </c>
      <c r="G10442" s="95">
        <v>250</v>
      </c>
      <c r="H10442" s="93" t="s">
        <v>8976</v>
      </c>
      <c r="I10442" s="93" t="s">
        <v>23899</v>
      </c>
      <c r="J10442" s="93" t="s">
        <v>20927</v>
      </c>
      <c r="K10442" s="93" t="s">
        <v>1591</v>
      </c>
      <c r="L10442" s="14">
        <f>AND(vyberHrace&lt;&gt;"",ISNUMBER(SEARCH(vyberHrace,$B10442)))</f>
      </c>
      <c r="M10442" s="14">
        <f>AND($I10442=MID(kododd,1,2),$J10442=MID(kododd,3,3))</f>
      </c>
    </row>
    <row r="10443">
      <c r="A10443" s="95">
        <v>63466</v>
      </c>
      <c r="B10443" s="93" t="s">
        <v>29086</v>
      </c>
      <c r="C10443" s="93" t="s">
        <v>1465</v>
      </c>
      <c r="F10443" s="95">
        <v>571005188</v>
      </c>
      <c r="G10443" s="95">
        <v>250</v>
      </c>
      <c r="H10443" s="93" t="s">
        <v>8976</v>
      </c>
      <c r="I10443" s="93" t="s">
        <v>23899</v>
      </c>
      <c r="J10443" s="93" t="s">
        <v>20927</v>
      </c>
      <c r="K10443" s="93" t="s">
        <v>1591</v>
      </c>
      <c r="L10443" s="14">
        <f>AND(vyberHrace&lt;&gt;"",ISNUMBER(SEARCH(vyberHrace,$B10443)))</f>
      </c>
      <c r="M10443" s="14">
        <f>AND($I10443=MID(kododd,1,2),$J10443=MID(kododd,3,3))</f>
      </c>
    </row>
    <row r="10444">
      <c r="A10444" s="95">
        <v>62335</v>
      </c>
      <c r="B10444" s="93" t="s">
        <v>28510</v>
      </c>
      <c r="C10444" s="93" t="s">
        <v>1411</v>
      </c>
      <c r="D10444" s="95">
        <v>1001</v>
      </c>
      <c r="F10444" s="95">
        <v>571000291</v>
      </c>
      <c r="G10444" s="95">
        <v>250</v>
      </c>
      <c r="H10444" s="93" t="s">
        <v>8976</v>
      </c>
      <c r="I10444" s="93" t="s">
        <v>23899</v>
      </c>
      <c r="J10444" s="93" t="s">
        <v>20993</v>
      </c>
      <c r="K10444" s="93" t="s">
        <v>2219</v>
      </c>
      <c r="L10444" s="14">
        <f>AND(vyberHrace&lt;&gt;"",ISNUMBER(SEARCH(vyberHrace,$B10444)))</f>
      </c>
      <c r="M10444" s="14">
        <f>AND($I10444=MID(kododd,1,2),$J10444=MID(kododd,3,3))</f>
      </c>
    </row>
    <row r="10445">
      <c r="A10445" s="95">
        <v>58066</v>
      </c>
      <c r="B10445" s="93" t="s">
        <v>24595</v>
      </c>
      <c r="C10445" s="93" t="s">
        <v>1429</v>
      </c>
      <c r="D10445" s="95">
        <v>1274</v>
      </c>
      <c r="E10445" s="95">
        <v>1551</v>
      </c>
      <c r="F10445" s="95">
        <v>23782072</v>
      </c>
      <c r="G10445" s="95">
        <v>250</v>
      </c>
      <c r="H10445" s="93" t="s">
        <v>8976</v>
      </c>
      <c r="I10445" s="93" t="s">
        <v>23899</v>
      </c>
      <c r="J10445" s="93" t="s">
        <v>20849</v>
      </c>
      <c r="K10445" s="93" t="s">
        <v>1593</v>
      </c>
      <c r="L10445" s="14">
        <f>AND(vyberHrace&lt;&gt;"",ISNUMBER(SEARCH(vyberHrace,$B10445)))</f>
      </c>
      <c r="M10445" s="14">
        <f>AND($I10445=MID(kododd,1,2),$J10445=MID(kododd,3,3))</f>
      </c>
    </row>
    <row r="10446">
      <c r="A10446" s="95">
        <v>62212</v>
      </c>
      <c r="B10446" s="93" t="s">
        <v>28402</v>
      </c>
      <c r="C10446" s="93" t="s">
        <v>1424</v>
      </c>
      <c r="G10446" s="95">
        <v>250</v>
      </c>
      <c r="H10446" s="93" t="s">
        <v>8976</v>
      </c>
      <c r="I10446" s="93" t="s">
        <v>23899</v>
      </c>
      <c r="J10446" s="93" t="s">
        <v>20927</v>
      </c>
      <c r="K10446" s="93" t="s">
        <v>1591</v>
      </c>
      <c r="L10446" s="14">
        <f>AND(vyberHrace&lt;&gt;"",ISNUMBER(SEARCH(vyberHrace,$B10446)))</f>
      </c>
      <c r="M10446" s="14">
        <f>AND($I10446=MID(kododd,1,2),$J10446=MID(kododd,3,3))</f>
      </c>
    </row>
    <row r="10447">
      <c r="A10447" s="95">
        <v>43498</v>
      </c>
      <c r="B10447" s="93" t="s">
        <v>19048</v>
      </c>
      <c r="C10447" s="93" t="s">
        <v>1400</v>
      </c>
      <c r="D10447" s="95">
        <v>1343</v>
      </c>
      <c r="E10447" s="95">
        <v>1617</v>
      </c>
      <c r="F10447" s="95">
        <v>394580</v>
      </c>
      <c r="G10447" s="95">
        <v>0</v>
      </c>
      <c r="H10447" s="93" t="s">
        <v>8976</v>
      </c>
      <c r="I10447" s="93" t="s">
        <v>23899</v>
      </c>
      <c r="J10447" s="93" t="s">
        <v>20849</v>
      </c>
      <c r="K10447" s="93" t="s">
        <v>1593</v>
      </c>
      <c r="L10447" s="14">
        <f>AND(vyberHrace&lt;&gt;"",ISNUMBER(SEARCH(vyberHrace,$B10447)))</f>
      </c>
      <c r="M10447" s="14">
        <f>AND($I10447=MID(kododd,1,2),$J10447=MID(kododd,3,3))</f>
      </c>
    </row>
    <row r="10448">
      <c r="A10448" s="95">
        <v>29207</v>
      </c>
      <c r="B10448" s="93" t="s">
        <v>19050</v>
      </c>
      <c r="C10448" s="93" t="s">
        <v>1431</v>
      </c>
      <c r="G10448" s="95">
        <v>0</v>
      </c>
      <c r="H10448" s="93" t="s">
        <v>8976</v>
      </c>
      <c r="I10448" s="93" t="s">
        <v>23899</v>
      </c>
      <c r="J10448" s="93" t="s">
        <v>20914</v>
      </c>
      <c r="K10448" s="93" t="s">
        <v>172</v>
      </c>
      <c r="L10448" s="14">
        <f>AND(vyberHrace&lt;&gt;"",ISNUMBER(SEARCH(vyberHrace,$B10448)))</f>
      </c>
      <c r="M10448" s="14">
        <f>AND($I10448=MID(kododd,1,2),$J10448=MID(kododd,3,3))</f>
      </c>
    </row>
    <row r="10449">
      <c r="A10449" s="95">
        <v>3119</v>
      </c>
      <c r="B10449" s="93" t="s">
        <v>19054</v>
      </c>
      <c r="C10449" s="93" t="s">
        <v>1429</v>
      </c>
      <c r="D10449" s="95">
        <v>1720</v>
      </c>
      <c r="E10449" s="95">
        <v>1814</v>
      </c>
      <c r="F10449" s="95">
        <v>328294</v>
      </c>
      <c r="G10449" s="95">
        <v>250</v>
      </c>
      <c r="H10449" s="93" t="s">
        <v>8976</v>
      </c>
      <c r="I10449" s="93" t="s">
        <v>23899</v>
      </c>
      <c r="J10449" s="93" t="s">
        <v>20897</v>
      </c>
      <c r="K10449" s="93" t="s">
        <v>374</v>
      </c>
      <c r="L10449" s="14">
        <f>AND(vyberHrace&lt;&gt;"",ISNUMBER(SEARCH(vyberHrace,$B10449)))</f>
      </c>
      <c r="M10449" s="14">
        <f>AND($I10449=MID(kododd,1,2),$J10449=MID(kododd,3,3))</f>
      </c>
    </row>
    <row r="10450">
      <c r="A10450" s="95">
        <v>7038</v>
      </c>
      <c r="B10450" s="93" t="s">
        <v>19083</v>
      </c>
      <c r="C10450" s="93" t="s">
        <v>1417</v>
      </c>
      <c r="D10450" s="95">
        <v>1738</v>
      </c>
      <c r="E10450" s="95">
        <v>1852</v>
      </c>
      <c r="F10450" s="95">
        <v>353248</v>
      </c>
      <c r="G10450" s="95">
        <v>250</v>
      </c>
      <c r="H10450" s="93" t="s">
        <v>8976</v>
      </c>
      <c r="I10450" s="93" t="s">
        <v>23899</v>
      </c>
      <c r="J10450" s="93" t="s">
        <v>20912</v>
      </c>
      <c r="K10450" s="93" t="s">
        <v>1497</v>
      </c>
      <c r="L10450" s="14">
        <f>AND(vyberHrace&lt;&gt;"",ISNUMBER(SEARCH(vyberHrace,$B10450)))</f>
      </c>
      <c r="M10450" s="14">
        <f>AND($I10450=MID(kododd,1,2),$J10450=MID(kododd,3,3))</f>
      </c>
    </row>
    <row r="10451">
      <c r="A10451" s="95">
        <v>62001</v>
      </c>
      <c r="B10451" s="93" t="s">
        <v>28205</v>
      </c>
      <c r="C10451" s="93" t="s">
        <v>1412</v>
      </c>
      <c r="F10451" s="95">
        <v>571004734</v>
      </c>
      <c r="G10451" s="95">
        <v>250</v>
      </c>
      <c r="H10451" s="93" t="s">
        <v>8976</v>
      </c>
      <c r="I10451" s="93" t="s">
        <v>23899</v>
      </c>
      <c r="J10451" s="93" t="s">
        <v>20950</v>
      </c>
      <c r="K10451" s="93" t="s">
        <v>5563</v>
      </c>
      <c r="L10451" s="14">
        <f>AND(vyberHrace&lt;&gt;"",ISNUMBER(SEARCH(vyberHrace,$B10451)))</f>
      </c>
      <c r="M10451" s="14">
        <f>AND($I10451=MID(kododd,1,2),$J10451=MID(kododd,3,3))</f>
      </c>
    </row>
    <row r="10452">
      <c r="A10452" s="95">
        <v>62170</v>
      </c>
      <c r="B10452" s="93" t="s">
        <v>28363</v>
      </c>
      <c r="C10452" s="93" t="s">
        <v>1411</v>
      </c>
      <c r="D10452" s="95">
        <v>1070</v>
      </c>
      <c r="F10452" s="95">
        <v>571004742</v>
      </c>
      <c r="G10452" s="95">
        <v>250</v>
      </c>
      <c r="H10452" s="93" t="s">
        <v>8976</v>
      </c>
      <c r="I10452" s="93" t="s">
        <v>23899</v>
      </c>
      <c r="J10452" s="93" t="s">
        <v>20950</v>
      </c>
      <c r="K10452" s="93" t="s">
        <v>5563</v>
      </c>
      <c r="L10452" s="14">
        <f>AND(vyberHrace&lt;&gt;"",ISNUMBER(SEARCH(vyberHrace,$B10452)))</f>
      </c>
      <c r="M10452" s="14">
        <f>AND($I10452=MID(kododd,1,2),$J10452=MID(kododd,3,3))</f>
      </c>
    </row>
    <row r="10453">
      <c r="A10453" s="95">
        <v>51261</v>
      </c>
      <c r="B10453" s="93" t="s">
        <v>14003</v>
      </c>
      <c r="C10453" s="93" t="s">
        <v>1406</v>
      </c>
      <c r="F10453" s="95">
        <v>23738626</v>
      </c>
      <c r="G10453" s="95">
        <v>0</v>
      </c>
      <c r="H10453" s="93" t="s">
        <v>8976</v>
      </c>
      <c r="I10453" s="93" t="s">
        <v>23899</v>
      </c>
      <c r="J10453" s="93" t="s">
        <v>20927</v>
      </c>
      <c r="K10453" s="93" t="s">
        <v>1591</v>
      </c>
      <c r="L10453" s="14">
        <f>AND(vyberHrace&lt;&gt;"",ISNUMBER(SEARCH(vyberHrace,$B10453)))</f>
      </c>
      <c r="M10453" s="14">
        <f>AND($I10453=MID(kododd,1,2),$J10453=MID(kododd,3,3))</f>
      </c>
    </row>
    <row r="10454">
      <c r="A10454" s="95">
        <v>11825</v>
      </c>
      <c r="B10454" s="93" t="s">
        <v>15348</v>
      </c>
      <c r="C10454" s="93" t="s">
        <v>1430</v>
      </c>
      <c r="F10454" s="95">
        <v>23777230</v>
      </c>
      <c r="G10454" s="95">
        <v>0</v>
      </c>
      <c r="H10454" s="93" t="s">
        <v>8976</v>
      </c>
      <c r="I10454" s="93" t="s">
        <v>23899</v>
      </c>
      <c r="J10454" s="93" t="s">
        <v>20914</v>
      </c>
      <c r="K10454" s="93" t="s">
        <v>172</v>
      </c>
      <c r="L10454" s="14">
        <f>AND(vyberHrace&lt;&gt;"",ISNUMBER(SEARCH(vyberHrace,$B10454)))</f>
      </c>
      <c r="M10454" s="14">
        <f>AND($I10454=MID(kododd,1,2),$J10454=MID(kododd,3,3))</f>
      </c>
    </row>
    <row r="10455">
      <c r="A10455" s="95">
        <v>3690</v>
      </c>
      <c r="B10455" s="93" t="s">
        <v>19106</v>
      </c>
      <c r="C10455" s="93" t="s">
        <v>1465</v>
      </c>
      <c r="D10455" s="95">
        <v>1723</v>
      </c>
      <c r="E10455" s="95">
        <v>1798</v>
      </c>
      <c r="F10455" s="95">
        <v>311979</v>
      </c>
      <c r="G10455" s="95">
        <v>250</v>
      </c>
      <c r="H10455" s="93" t="s">
        <v>8976</v>
      </c>
      <c r="I10455" s="93" t="s">
        <v>23899</v>
      </c>
      <c r="J10455" s="93" t="s">
        <v>20912</v>
      </c>
      <c r="K10455" s="93" t="s">
        <v>1497</v>
      </c>
      <c r="L10455" s="14">
        <f>AND(vyberHrace&lt;&gt;"",ISNUMBER(SEARCH(vyberHrace,$B10455)))</f>
      </c>
      <c r="M10455" s="14">
        <f>AND($I10455=MID(kododd,1,2),$J10455=MID(kododd,3,3))</f>
      </c>
    </row>
    <row r="10456">
      <c r="A10456" s="95">
        <v>7039</v>
      </c>
      <c r="B10456" s="93" t="s">
        <v>19106</v>
      </c>
      <c r="C10456" s="93" t="s">
        <v>1449</v>
      </c>
      <c r="D10456" s="95">
        <v>1777</v>
      </c>
      <c r="E10456" s="95">
        <v>1857</v>
      </c>
      <c r="F10456" s="95">
        <v>353256</v>
      </c>
      <c r="G10456" s="95">
        <v>250</v>
      </c>
      <c r="H10456" s="93" t="s">
        <v>8976</v>
      </c>
      <c r="I10456" s="93" t="s">
        <v>23899</v>
      </c>
      <c r="J10456" s="93" t="s">
        <v>20914</v>
      </c>
      <c r="K10456" s="93" t="s">
        <v>172</v>
      </c>
      <c r="L10456" s="14">
        <f>AND(vyberHrace&lt;&gt;"",ISNUMBER(SEARCH(vyberHrace,$B10456)))</f>
      </c>
      <c r="M10456" s="14">
        <f>AND($I10456=MID(kododd,1,2),$J10456=MID(kododd,3,3))</f>
      </c>
    </row>
    <row r="10457">
      <c r="A10457" s="95">
        <v>61815</v>
      </c>
      <c r="B10457" s="93" t="s">
        <v>27957</v>
      </c>
      <c r="C10457" s="93" t="s">
        <v>1424</v>
      </c>
      <c r="G10457" s="95">
        <v>250</v>
      </c>
      <c r="H10457" s="93" t="s">
        <v>8976</v>
      </c>
      <c r="I10457" s="93" t="s">
        <v>23899</v>
      </c>
      <c r="J10457" s="93" t="s">
        <v>20907</v>
      </c>
      <c r="K10457" s="93" t="s">
        <v>4887</v>
      </c>
      <c r="L10457" s="14">
        <f>AND(vyberHrace&lt;&gt;"",ISNUMBER(SEARCH(vyberHrace,$B10457)))</f>
      </c>
      <c r="M10457" s="14">
        <f>AND($I10457=MID(kododd,1,2),$J10457=MID(kododd,3,3))</f>
      </c>
    </row>
    <row r="10458">
      <c r="A10458" s="95">
        <v>46041</v>
      </c>
      <c r="B10458" s="93" t="s">
        <v>19225</v>
      </c>
      <c r="C10458" s="93" t="s">
        <v>1400</v>
      </c>
      <c r="D10458" s="95">
        <v>1174</v>
      </c>
      <c r="E10458" s="95">
        <v>1506</v>
      </c>
      <c r="F10458" s="95">
        <v>23720395</v>
      </c>
      <c r="G10458" s="95">
        <v>0</v>
      </c>
      <c r="H10458" s="93" t="s">
        <v>8976</v>
      </c>
      <c r="I10458" s="93" t="s">
        <v>23899</v>
      </c>
      <c r="J10458" s="93" t="s">
        <v>20912</v>
      </c>
      <c r="K10458" s="93" t="s">
        <v>1497</v>
      </c>
      <c r="L10458" s="14">
        <f>AND(vyberHrace&lt;&gt;"",ISNUMBER(SEARCH(vyberHrace,$B10458)))</f>
      </c>
      <c r="M10458" s="14">
        <f>AND($I10458=MID(kododd,1,2),$J10458=MID(kododd,3,3))</f>
      </c>
    </row>
    <row r="10459">
      <c r="A10459" s="95">
        <v>55767</v>
      </c>
      <c r="B10459" s="93" t="s">
        <v>22215</v>
      </c>
      <c r="C10459" s="93" t="s">
        <v>1410</v>
      </c>
      <c r="D10459" s="95">
        <v>1881</v>
      </c>
      <c r="E10459" s="95">
        <v>1948</v>
      </c>
      <c r="F10459" s="95">
        <v>23761741</v>
      </c>
      <c r="G10459" s="95">
        <v>250</v>
      </c>
      <c r="H10459" s="93" t="s">
        <v>8976</v>
      </c>
      <c r="I10459" s="93" t="s">
        <v>23899</v>
      </c>
      <c r="J10459" s="93" t="s">
        <v>20907</v>
      </c>
      <c r="K10459" s="93" t="s">
        <v>4887</v>
      </c>
      <c r="L10459" s="14">
        <f>AND(vyberHrace&lt;&gt;"",ISNUMBER(SEARCH(vyberHrace,$B10459)))</f>
      </c>
      <c r="M10459" s="14">
        <f>AND($I10459=MID(kododd,1,2),$J10459=MID(kododd,3,3))</f>
      </c>
    </row>
    <row r="10460">
      <c r="A10460" s="95">
        <v>58836</v>
      </c>
      <c r="B10460" s="93" t="s">
        <v>25308</v>
      </c>
      <c r="C10460" s="93" t="s">
        <v>1411</v>
      </c>
      <c r="F10460" s="95">
        <v>23784555</v>
      </c>
      <c r="G10460" s="95">
        <v>250</v>
      </c>
      <c r="H10460" s="93" t="s">
        <v>8976</v>
      </c>
      <c r="I10460" s="93" t="s">
        <v>23899</v>
      </c>
      <c r="J10460" s="93" t="s">
        <v>20993</v>
      </c>
      <c r="K10460" s="93" t="s">
        <v>2219</v>
      </c>
      <c r="L10460" s="14">
        <f>AND(vyberHrace&lt;&gt;"",ISNUMBER(SEARCH(vyberHrace,$B10460)))</f>
      </c>
      <c r="M10460" s="14">
        <f>AND($I10460=MID(kododd,1,2),$J10460=MID(kododd,3,3))</f>
      </c>
    </row>
    <row r="10461">
      <c r="A10461" s="95">
        <v>59727</v>
      </c>
      <c r="B10461" s="93" t="s">
        <v>26097</v>
      </c>
      <c r="C10461" s="93" t="s">
        <v>1411</v>
      </c>
      <c r="F10461" s="95">
        <v>23781564</v>
      </c>
      <c r="G10461" s="95">
        <v>250</v>
      </c>
      <c r="H10461" s="93" t="s">
        <v>8976</v>
      </c>
      <c r="I10461" s="93" t="s">
        <v>23899</v>
      </c>
      <c r="J10461" s="93" t="s">
        <v>20993</v>
      </c>
      <c r="K10461" s="93" t="s">
        <v>2219</v>
      </c>
      <c r="L10461" s="14">
        <f>AND(vyberHrace&lt;&gt;"",ISNUMBER(SEARCH(vyberHrace,$B10461)))</f>
      </c>
      <c r="M10461" s="14">
        <f>AND($I10461=MID(kododd,1,2),$J10461=MID(kododd,3,3))</f>
      </c>
    </row>
    <row r="10462">
      <c r="A10462" s="95">
        <v>42971</v>
      </c>
      <c r="B10462" s="93" t="s">
        <v>15058</v>
      </c>
      <c r="C10462" s="93" t="s">
        <v>1410</v>
      </c>
      <c r="D10462" s="95">
        <v>2156</v>
      </c>
      <c r="E10462" s="95">
        <v>2155</v>
      </c>
      <c r="F10462" s="95">
        <v>394491</v>
      </c>
      <c r="G10462" s="95">
        <v>250</v>
      </c>
      <c r="H10462" s="93" t="s">
        <v>8976</v>
      </c>
      <c r="I10462" s="93" t="s">
        <v>23899</v>
      </c>
      <c r="J10462" s="93" t="s">
        <v>20993</v>
      </c>
      <c r="K10462" s="93" t="s">
        <v>2219</v>
      </c>
      <c r="L10462" s="14">
        <f>AND(vyberHrace&lt;&gt;"",ISNUMBER(SEARCH(vyberHrace,$B10462)))</f>
      </c>
      <c r="M10462" s="14">
        <f>AND($I10462=MID(kododd,1,2),$J10462=MID(kododd,3,3))</f>
      </c>
    </row>
    <row r="10463">
      <c r="A10463" s="95">
        <v>61187</v>
      </c>
      <c r="B10463" s="93" t="s">
        <v>27431</v>
      </c>
      <c r="C10463" s="93" t="s">
        <v>3255</v>
      </c>
      <c r="G10463" s="95">
        <v>0</v>
      </c>
      <c r="H10463" s="93" t="s">
        <v>8976</v>
      </c>
      <c r="I10463" s="93" t="s">
        <v>23899</v>
      </c>
      <c r="J10463" s="93" t="s">
        <v>20927</v>
      </c>
      <c r="K10463" s="93" t="s">
        <v>1591</v>
      </c>
      <c r="L10463" s="14">
        <f>AND(vyberHrace&lt;&gt;"",ISNUMBER(SEARCH(vyberHrace,$B10463)))</f>
      </c>
      <c r="M10463" s="14">
        <f>AND($I10463=MID(kododd,1,2),$J10463=MID(kododd,3,3))</f>
      </c>
    </row>
    <row r="10464">
      <c r="A10464" s="95">
        <v>36412</v>
      </c>
      <c r="B10464" s="93" t="s">
        <v>10720</v>
      </c>
      <c r="C10464" s="93" t="s">
        <v>1414</v>
      </c>
      <c r="G10464" s="95">
        <v>0</v>
      </c>
      <c r="H10464" s="93" t="s">
        <v>8976</v>
      </c>
      <c r="I10464" s="93" t="s">
        <v>23899</v>
      </c>
      <c r="J10464" s="93" t="s">
        <v>20852</v>
      </c>
      <c r="K10464" s="93" t="s">
        <v>8994</v>
      </c>
      <c r="L10464" s="14">
        <f>AND(vyberHrace&lt;&gt;"",ISNUMBER(SEARCH(vyberHrace,$B10464)))</f>
      </c>
      <c r="M10464" s="14">
        <f>AND($I10464=MID(kododd,1,2),$J10464=MID(kododd,3,3))</f>
      </c>
    </row>
    <row r="10465">
      <c r="A10465" s="95">
        <v>55695</v>
      </c>
      <c r="B10465" s="93" t="s">
        <v>22209</v>
      </c>
      <c r="C10465" s="93" t="s">
        <v>1441</v>
      </c>
      <c r="D10465" s="95">
        <v>1794</v>
      </c>
      <c r="E10465" s="95">
        <v>1871</v>
      </c>
      <c r="F10465" s="95">
        <v>23761750</v>
      </c>
      <c r="G10465" s="95">
        <v>250</v>
      </c>
      <c r="H10465" s="93" t="s">
        <v>8976</v>
      </c>
      <c r="I10465" s="93" t="s">
        <v>23899</v>
      </c>
      <c r="J10465" s="93" t="s">
        <v>20846</v>
      </c>
      <c r="K10465" s="93" t="s">
        <v>8981</v>
      </c>
      <c r="L10465" s="14">
        <f>AND(vyberHrace&lt;&gt;"",ISNUMBER(SEARCH(vyberHrace,$B10465)))</f>
      </c>
      <c r="M10465" s="14">
        <f>AND($I10465=MID(kododd,1,2),$J10465=MID(kododd,3,3))</f>
      </c>
    </row>
    <row r="10466">
      <c r="A10466" s="95">
        <v>52238</v>
      </c>
      <c r="B10466" s="93" t="s">
        <v>1588</v>
      </c>
      <c r="C10466" s="93" t="s">
        <v>1406</v>
      </c>
      <c r="D10466" s="95">
        <v>1373</v>
      </c>
      <c r="E10466" s="95">
        <v>1825</v>
      </c>
      <c r="F10466" s="95">
        <v>23759054</v>
      </c>
      <c r="G10466" s="95">
        <v>250</v>
      </c>
      <c r="H10466" s="93" t="s">
        <v>8976</v>
      </c>
      <c r="I10466" s="93" t="s">
        <v>23899</v>
      </c>
      <c r="J10466" s="93" t="s">
        <v>20872</v>
      </c>
      <c r="K10466" s="93" t="s">
        <v>8989</v>
      </c>
      <c r="L10466" s="14">
        <f>AND(vyberHrace&lt;&gt;"",ISNUMBER(SEARCH(vyberHrace,$B10466)))</f>
      </c>
      <c r="M10466" s="14">
        <f>AND($I10466=MID(kododd,1,2),$J10466=MID(kododd,3,3))</f>
      </c>
    </row>
    <row r="10467">
      <c r="A10467" s="95">
        <v>52237</v>
      </c>
      <c r="B10467" s="93" t="s">
        <v>1589</v>
      </c>
      <c r="C10467" s="93" t="s">
        <v>1416</v>
      </c>
      <c r="D10467" s="95">
        <v>1381</v>
      </c>
      <c r="E10467" s="95">
        <v>1667</v>
      </c>
      <c r="F10467" s="95">
        <v>23759062</v>
      </c>
      <c r="G10467" s="95">
        <v>250</v>
      </c>
      <c r="H10467" s="93" t="s">
        <v>8976</v>
      </c>
      <c r="I10467" s="93" t="s">
        <v>23899</v>
      </c>
      <c r="J10467" s="93" t="s">
        <v>20872</v>
      </c>
      <c r="K10467" s="93" t="s">
        <v>8989</v>
      </c>
      <c r="L10467" s="14">
        <f>AND(vyberHrace&lt;&gt;"",ISNUMBER(SEARCH(vyberHrace,$B10467)))</f>
      </c>
      <c r="M10467" s="14">
        <f>AND($I10467=MID(kododd,1,2),$J10467=MID(kododd,3,3))</f>
      </c>
    </row>
    <row r="10468">
      <c r="A10468" s="95">
        <v>63492</v>
      </c>
      <c r="B10468" s="93" t="s">
        <v>14117</v>
      </c>
      <c r="C10468" s="93" t="s">
        <v>1461</v>
      </c>
      <c r="G10468" s="95">
        <v>250</v>
      </c>
      <c r="H10468" s="93" t="s">
        <v>8976</v>
      </c>
      <c r="I10468" s="93" t="s">
        <v>23899</v>
      </c>
      <c r="J10468" s="93" t="s">
        <v>20993</v>
      </c>
      <c r="K10468" s="93" t="s">
        <v>2219</v>
      </c>
      <c r="L10468" s="14">
        <f>AND(vyberHrace&lt;&gt;"",ISNUMBER(SEARCH(vyberHrace,$B10468)))</f>
      </c>
      <c r="M10468" s="14">
        <f>AND($I10468=MID(kododd,1,2),$J10468=MID(kododd,3,3))</f>
      </c>
    </row>
    <row r="10469">
      <c r="A10469" s="95">
        <v>32220</v>
      </c>
      <c r="B10469" s="93" t="s">
        <v>14124</v>
      </c>
      <c r="C10469" s="93" t="s">
        <v>1454</v>
      </c>
      <c r="G10469" s="95">
        <v>0</v>
      </c>
      <c r="H10469" s="93" t="s">
        <v>8976</v>
      </c>
      <c r="I10469" s="93" t="s">
        <v>23899</v>
      </c>
      <c r="J10469" s="93" t="s">
        <v>20852</v>
      </c>
      <c r="K10469" s="93" t="s">
        <v>8994</v>
      </c>
      <c r="L10469" s="14">
        <f>AND(vyberHrace&lt;&gt;"",ISNUMBER(SEARCH(vyberHrace,$B10469)))</f>
      </c>
      <c r="M10469" s="14">
        <f>AND($I10469=MID(kododd,1,2),$J10469=MID(kododd,3,3))</f>
      </c>
    </row>
    <row r="10470">
      <c r="A10470" s="95">
        <v>16112</v>
      </c>
      <c r="B10470" s="93" t="s">
        <v>13810</v>
      </c>
      <c r="C10470" s="93" t="s">
        <v>1463</v>
      </c>
      <c r="D10470" s="95">
        <v>1737</v>
      </c>
      <c r="E10470" s="95">
        <v>1726</v>
      </c>
      <c r="F10470" s="95">
        <v>326674</v>
      </c>
      <c r="G10470" s="95">
        <v>250</v>
      </c>
      <c r="H10470" s="93" t="s">
        <v>8976</v>
      </c>
      <c r="I10470" s="93" t="s">
        <v>23899</v>
      </c>
      <c r="J10470" s="93" t="s">
        <v>20958</v>
      </c>
      <c r="K10470" s="93" t="s">
        <v>11252</v>
      </c>
      <c r="L10470" s="14">
        <f>AND(vyberHrace&lt;&gt;"",ISNUMBER(SEARCH(vyberHrace,$B10470)))</f>
      </c>
      <c r="M10470" s="14">
        <f>AND($I10470=MID(kododd,1,2),$J10470=MID(kododd,3,3))</f>
      </c>
    </row>
    <row r="10471">
      <c r="A10471" s="95">
        <v>30193</v>
      </c>
      <c r="B10471" s="93" t="s">
        <v>16557</v>
      </c>
      <c r="C10471" s="93" t="s">
        <v>1454</v>
      </c>
      <c r="D10471" s="95">
        <v>1431</v>
      </c>
      <c r="E10471" s="95">
        <v>1639</v>
      </c>
      <c r="F10471" s="95">
        <v>351822</v>
      </c>
      <c r="G10471" s="95">
        <v>0</v>
      </c>
      <c r="H10471" s="93" t="s">
        <v>8976</v>
      </c>
      <c r="I10471" s="93" t="s">
        <v>23899</v>
      </c>
      <c r="J10471" s="93" t="s">
        <v>20852</v>
      </c>
      <c r="K10471" s="93" t="s">
        <v>8994</v>
      </c>
      <c r="L10471" s="14">
        <f>AND(vyberHrace&lt;&gt;"",ISNUMBER(SEARCH(vyberHrace,$B10471)))</f>
      </c>
      <c r="M10471" s="14">
        <f>AND($I10471=MID(kododd,1,2),$J10471=MID(kododd,3,3))</f>
      </c>
    </row>
    <row r="10472">
      <c r="A10472" s="95">
        <v>63000</v>
      </c>
      <c r="B10472" s="93" t="s">
        <v>12681</v>
      </c>
      <c r="C10472" s="93" t="s">
        <v>1486</v>
      </c>
      <c r="G10472" s="95">
        <v>250</v>
      </c>
      <c r="H10472" s="93" t="s">
        <v>8976</v>
      </c>
      <c r="I10472" s="93" t="s">
        <v>23899</v>
      </c>
      <c r="J10472" s="93" t="s">
        <v>20950</v>
      </c>
      <c r="K10472" s="93" t="s">
        <v>5563</v>
      </c>
      <c r="L10472" s="14">
        <f>AND(vyberHrace&lt;&gt;"",ISNUMBER(SEARCH(vyberHrace,$B10472)))</f>
      </c>
      <c r="M10472" s="14">
        <f>AND($I10472=MID(kododd,1,2),$J10472=MID(kododd,3,3))</f>
      </c>
    </row>
    <row r="10473">
      <c r="A10473" s="95">
        <v>38454</v>
      </c>
      <c r="B10473" s="93" t="s">
        <v>12695</v>
      </c>
      <c r="C10473" s="93" t="s">
        <v>1400</v>
      </c>
      <c r="F10473" s="95">
        <v>23711655</v>
      </c>
      <c r="G10473" s="95">
        <v>0</v>
      </c>
      <c r="H10473" s="93" t="s">
        <v>8976</v>
      </c>
      <c r="I10473" s="93" t="s">
        <v>23899</v>
      </c>
      <c r="J10473" s="93" t="s">
        <v>20852</v>
      </c>
      <c r="K10473" s="93" t="s">
        <v>8994</v>
      </c>
      <c r="L10473" s="14">
        <f>AND(vyberHrace&lt;&gt;"",ISNUMBER(SEARCH(vyberHrace,$B10473)))</f>
      </c>
      <c r="M10473" s="14">
        <f>AND($I10473=MID(kododd,1,2),$J10473=MID(kododd,3,3))</f>
      </c>
    </row>
    <row r="10474">
      <c r="A10474" s="95">
        <v>57238</v>
      </c>
      <c r="B10474" s="93" t="s">
        <v>22250</v>
      </c>
      <c r="C10474" s="93" t="s">
        <v>1422</v>
      </c>
      <c r="D10474" s="95">
        <v>1277</v>
      </c>
      <c r="F10474" s="95">
        <v>571003703</v>
      </c>
      <c r="G10474" s="95">
        <v>250</v>
      </c>
      <c r="H10474" s="93" t="s">
        <v>8976</v>
      </c>
      <c r="I10474" s="93" t="s">
        <v>23899</v>
      </c>
      <c r="J10474" s="93" t="s">
        <v>20852</v>
      </c>
      <c r="K10474" s="93" t="s">
        <v>8994</v>
      </c>
      <c r="L10474" s="14">
        <f>AND(vyberHrace&lt;&gt;"",ISNUMBER(SEARCH(vyberHrace,$B10474)))</f>
      </c>
      <c r="M10474" s="14">
        <f>AND($I10474=MID(kododd,1,2),$J10474=MID(kododd,3,3))</f>
      </c>
    </row>
    <row r="10475">
      <c r="A10475" s="95">
        <v>33572</v>
      </c>
      <c r="B10475" s="93" t="s">
        <v>12805</v>
      </c>
      <c r="C10475" s="93" t="s">
        <v>1398</v>
      </c>
      <c r="G10475" s="95">
        <v>0</v>
      </c>
      <c r="H10475" s="93" t="s">
        <v>8976</v>
      </c>
      <c r="I10475" s="93" t="s">
        <v>23899</v>
      </c>
      <c r="J10475" s="93" t="s">
        <v>20852</v>
      </c>
      <c r="K10475" s="93" t="s">
        <v>8994</v>
      </c>
      <c r="L10475" s="14">
        <f>AND(vyberHrace&lt;&gt;"",ISNUMBER(SEARCH(vyberHrace,$B10475)))</f>
      </c>
      <c r="M10475" s="14">
        <f>AND($I10475=MID(kododd,1,2),$J10475=MID(kododd,3,3))</f>
      </c>
    </row>
    <row r="10476">
      <c r="A10476" s="95">
        <v>60113</v>
      </c>
      <c r="B10476" s="93" t="s">
        <v>26585</v>
      </c>
      <c r="C10476" s="93" t="s">
        <v>1411</v>
      </c>
      <c r="G10476" s="95">
        <v>250</v>
      </c>
      <c r="H10476" s="93" t="s">
        <v>8976</v>
      </c>
      <c r="I10476" s="93" t="s">
        <v>23899</v>
      </c>
      <c r="J10476" s="93" t="s">
        <v>20907</v>
      </c>
      <c r="K10476" s="93" t="s">
        <v>4887</v>
      </c>
      <c r="L10476" s="14">
        <f>AND(vyberHrace&lt;&gt;"",ISNUMBER(SEARCH(vyberHrace,$B10476)))</f>
      </c>
      <c r="M10476" s="14">
        <f>AND($I10476=MID(kododd,1,2),$J10476=MID(kododd,3,3))</f>
      </c>
    </row>
    <row r="10477">
      <c r="A10477" s="95">
        <v>41880</v>
      </c>
      <c r="B10477" s="93" t="s">
        <v>13189</v>
      </c>
      <c r="C10477" s="93" t="s">
        <v>3255</v>
      </c>
      <c r="G10477" s="95">
        <v>0</v>
      </c>
      <c r="H10477" s="93" t="s">
        <v>8976</v>
      </c>
      <c r="I10477" s="93" t="s">
        <v>23899</v>
      </c>
      <c r="J10477" s="93" t="s">
        <v>20851</v>
      </c>
      <c r="K10477" s="93" t="s">
        <v>21353</v>
      </c>
      <c r="L10477" s="14">
        <f>AND(vyberHrace&lt;&gt;"",ISNUMBER(SEARCH(vyberHrace,$B10477)))</f>
      </c>
      <c r="M10477" s="14">
        <f>AND($I10477=MID(kododd,1,2),$J10477=MID(kododd,3,3))</f>
      </c>
    </row>
    <row r="10478">
      <c r="A10478" s="95">
        <v>12019</v>
      </c>
      <c r="B10478" s="93" t="s">
        <v>13076</v>
      </c>
      <c r="C10478" s="93" t="s">
        <v>1442</v>
      </c>
      <c r="D10478" s="95">
        <v>1656</v>
      </c>
      <c r="E10478" s="95">
        <v>1777</v>
      </c>
      <c r="F10478" s="95">
        <v>328308</v>
      </c>
      <c r="G10478" s="95">
        <v>250</v>
      </c>
      <c r="H10478" s="93" t="s">
        <v>8976</v>
      </c>
      <c r="I10478" s="93" t="s">
        <v>23899</v>
      </c>
      <c r="J10478" s="93" t="s">
        <v>20851</v>
      </c>
      <c r="K10478" s="93" t="s">
        <v>21353</v>
      </c>
      <c r="L10478" s="14">
        <f>AND(vyberHrace&lt;&gt;"",ISNUMBER(SEARCH(vyberHrace,$B10478)))</f>
      </c>
      <c r="M10478" s="14">
        <f>AND($I10478=MID(kododd,1,2),$J10478=MID(kododd,3,3))</f>
      </c>
    </row>
    <row r="10479">
      <c r="A10479" s="95">
        <v>59776</v>
      </c>
      <c r="B10479" s="93" t="s">
        <v>26289</v>
      </c>
      <c r="C10479" s="93" t="s">
        <v>3255</v>
      </c>
      <c r="E10479" s="95">
        <v>1581</v>
      </c>
      <c r="F10479" s="95">
        <v>23781840</v>
      </c>
      <c r="G10479" s="95">
        <v>250</v>
      </c>
      <c r="H10479" s="93" t="s">
        <v>8976</v>
      </c>
      <c r="I10479" s="93" t="s">
        <v>23899</v>
      </c>
      <c r="J10479" s="93" t="s">
        <v>20851</v>
      </c>
      <c r="K10479" s="93" t="s">
        <v>21353</v>
      </c>
      <c r="L10479" s="14">
        <f>AND(vyberHrace&lt;&gt;"",ISNUMBER(SEARCH(vyberHrace,$B10479)))</f>
      </c>
      <c r="M10479" s="14">
        <f>AND($I10479=MID(kododd,1,2),$J10479=MID(kododd,3,3))</f>
      </c>
    </row>
    <row r="10480">
      <c r="A10480" s="95">
        <v>63364</v>
      </c>
      <c r="B10480" s="93" t="s">
        <v>29087</v>
      </c>
      <c r="C10480" s="93" t="s">
        <v>1487</v>
      </c>
      <c r="G10480" s="95">
        <v>250</v>
      </c>
      <c r="H10480" s="93" t="s">
        <v>8976</v>
      </c>
      <c r="I10480" s="93" t="s">
        <v>23899</v>
      </c>
      <c r="J10480" s="93" t="s">
        <v>20927</v>
      </c>
      <c r="K10480" s="93" t="s">
        <v>1591</v>
      </c>
      <c r="L10480" s="14">
        <f>AND(vyberHrace&lt;&gt;"",ISNUMBER(SEARCH(vyberHrace,$B10480)))</f>
      </c>
      <c r="M10480" s="14">
        <f>AND($I10480=MID(kododd,1,2),$J10480=MID(kododd,3,3))</f>
      </c>
    </row>
    <row r="10481">
      <c r="A10481" s="95">
        <v>47450</v>
      </c>
      <c r="B10481" s="93" t="s">
        <v>24041</v>
      </c>
      <c r="C10481" s="93" t="s">
        <v>1406</v>
      </c>
      <c r="G10481" s="95">
        <v>250</v>
      </c>
      <c r="H10481" s="93" t="s">
        <v>8976</v>
      </c>
      <c r="I10481" s="93" t="s">
        <v>23899</v>
      </c>
      <c r="J10481" s="93" t="s">
        <v>20914</v>
      </c>
      <c r="K10481" s="93" t="s">
        <v>172</v>
      </c>
      <c r="L10481" s="14">
        <f>AND(vyberHrace&lt;&gt;"",ISNUMBER(SEARCH(vyberHrace,$B10481)))</f>
      </c>
      <c r="M10481" s="14">
        <f>AND($I10481=MID(kododd,1,2),$J10481=MID(kododd,3,3))</f>
      </c>
    </row>
    <row r="10482">
      <c r="A10482" s="95">
        <v>52443</v>
      </c>
      <c r="B10482" s="93" t="s">
        <v>21245</v>
      </c>
      <c r="C10482" s="93" t="s">
        <v>1461</v>
      </c>
      <c r="F10482" s="95">
        <v>23742445</v>
      </c>
      <c r="G10482" s="95">
        <v>0</v>
      </c>
      <c r="H10482" s="93" t="s">
        <v>8976</v>
      </c>
      <c r="I10482" s="93" t="s">
        <v>23899</v>
      </c>
      <c r="J10482" s="93" t="s">
        <v>20855</v>
      </c>
      <c r="K10482" s="93" t="s">
        <v>6774</v>
      </c>
      <c r="L10482" s="14">
        <f>AND(vyberHrace&lt;&gt;"",ISNUMBER(SEARCH(vyberHrace,$B10482)))</f>
      </c>
      <c r="M10482" s="14">
        <f>AND($I10482=MID(kododd,1,2),$J10482=MID(kododd,3,3))</f>
      </c>
    </row>
    <row r="10483">
      <c r="A10483" s="95">
        <v>1583</v>
      </c>
      <c r="B10483" s="93" t="s">
        <v>28056</v>
      </c>
      <c r="C10483" s="93" t="s">
        <v>1401</v>
      </c>
      <c r="D10483" s="95">
        <v>1892</v>
      </c>
      <c r="E10483" s="95">
        <v>1867</v>
      </c>
      <c r="F10483" s="95">
        <v>385956</v>
      </c>
      <c r="G10483" s="95">
        <v>250</v>
      </c>
      <c r="H10483" s="93" t="s">
        <v>8976</v>
      </c>
      <c r="I10483" s="93" t="s">
        <v>23899</v>
      </c>
      <c r="J10483" s="93" t="s">
        <v>20852</v>
      </c>
      <c r="K10483" s="93" t="s">
        <v>8994</v>
      </c>
      <c r="L10483" s="14">
        <f>AND(vyberHrace&lt;&gt;"",ISNUMBER(SEARCH(vyberHrace,$B10483)))</f>
      </c>
      <c r="M10483" s="14">
        <f>AND($I10483=MID(kododd,1,2),$J10483=MID(kododd,3,3))</f>
      </c>
    </row>
    <row r="10484">
      <c r="A10484" s="95">
        <v>33573</v>
      </c>
      <c r="B10484" s="93" t="s">
        <v>14056</v>
      </c>
      <c r="C10484" s="93" t="s">
        <v>1414</v>
      </c>
      <c r="G10484" s="95">
        <v>0</v>
      </c>
      <c r="H10484" s="93" t="s">
        <v>8976</v>
      </c>
      <c r="I10484" s="93" t="s">
        <v>23899</v>
      </c>
      <c r="J10484" s="93" t="s">
        <v>20852</v>
      </c>
      <c r="K10484" s="93" t="s">
        <v>8994</v>
      </c>
      <c r="L10484" s="14">
        <f>AND(vyberHrace&lt;&gt;"",ISNUMBER(SEARCH(vyberHrace,$B10484)))</f>
      </c>
      <c r="M10484" s="14">
        <f>AND($I10484=MID(kododd,1,2),$J10484=MID(kododd,3,3))</f>
      </c>
    </row>
    <row r="10485">
      <c r="A10485" s="95">
        <v>61321</v>
      </c>
      <c r="B10485" s="93" t="s">
        <v>27524</v>
      </c>
      <c r="C10485" s="93" t="s">
        <v>1450</v>
      </c>
      <c r="G10485" s="95">
        <v>250</v>
      </c>
      <c r="H10485" s="93" t="s">
        <v>8976</v>
      </c>
      <c r="I10485" s="93" t="s">
        <v>23899</v>
      </c>
      <c r="J10485" s="93" t="s">
        <v>20852</v>
      </c>
      <c r="K10485" s="93" t="s">
        <v>8994</v>
      </c>
      <c r="L10485" s="14">
        <f>AND(vyberHrace&lt;&gt;"",ISNUMBER(SEARCH(vyberHrace,$B10485)))</f>
      </c>
      <c r="M10485" s="14">
        <f>AND($I10485=MID(kododd,1,2),$J10485=MID(kododd,3,3))</f>
      </c>
    </row>
    <row r="10486">
      <c r="A10486" s="95">
        <v>40903</v>
      </c>
      <c r="B10486" s="93" t="s">
        <v>11481</v>
      </c>
      <c r="C10486" s="93" t="s">
        <v>1438</v>
      </c>
      <c r="D10486" s="95">
        <v>1314</v>
      </c>
      <c r="E10486" s="95">
        <v>1611</v>
      </c>
      <c r="F10486" s="95">
        <v>394505</v>
      </c>
      <c r="G10486" s="95">
        <v>0</v>
      </c>
      <c r="H10486" s="93" t="s">
        <v>8976</v>
      </c>
      <c r="I10486" s="93" t="s">
        <v>23899</v>
      </c>
      <c r="J10486" s="93" t="s">
        <v>20843</v>
      </c>
      <c r="K10486" s="93" t="s">
        <v>5594</v>
      </c>
      <c r="L10486" s="14">
        <f>AND(vyberHrace&lt;&gt;"",ISNUMBER(SEARCH(vyberHrace,$B10486)))</f>
      </c>
      <c r="M10486" s="14">
        <f>AND($I10486=MID(kododd,1,2),$J10486=MID(kododd,3,3))</f>
      </c>
    </row>
    <row r="10487">
      <c r="A10487" s="95">
        <v>14687</v>
      </c>
      <c r="B10487" s="93" t="s">
        <v>11653</v>
      </c>
      <c r="C10487" s="93" t="s">
        <v>1435</v>
      </c>
      <c r="D10487" s="95">
        <v>1505</v>
      </c>
      <c r="E10487" s="95">
        <v>1684</v>
      </c>
      <c r="F10487" s="95">
        <v>353280</v>
      </c>
      <c r="G10487" s="95">
        <v>250</v>
      </c>
      <c r="H10487" s="93" t="s">
        <v>8976</v>
      </c>
      <c r="I10487" s="93" t="s">
        <v>23899</v>
      </c>
      <c r="J10487" s="93" t="s">
        <v>20875</v>
      </c>
      <c r="K10487" s="93" t="s">
        <v>11238</v>
      </c>
      <c r="L10487" s="14">
        <f>AND(vyberHrace&lt;&gt;"",ISNUMBER(SEARCH(vyberHrace,$B10487)))</f>
      </c>
      <c r="M10487" s="14">
        <f>AND($I10487=MID(kododd,1,2),$J10487=MID(kododd,3,3))</f>
      </c>
    </row>
    <row r="10488">
      <c r="A10488" s="95">
        <v>27124</v>
      </c>
      <c r="B10488" s="93" t="s">
        <v>11653</v>
      </c>
      <c r="C10488" s="93" t="s">
        <v>1403</v>
      </c>
      <c r="G10488" s="95">
        <v>0</v>
      </c>
      <c r="H10488" s="93" t="s">
        <v>8976</v>
      </c>
      <c r="I10488" s="93" t="s">
        <v>23899</v>
      </c>
      <c r="J10488" s="93" t="s">
        <v>20852</v>
      </c>
      <c r="K10488" s="93" t="s">
        <v>8994</v>
      </c>
      <c r="L10488" s="14">
        <f>AND(vyberHrace&lt;&gt;"",ISNUMBER(SEARCH(vyberHrace,$B10488)))</f>
      </c>
      <c r="M10488" s="14">
        <f>AND($I10488=MID(kododd,1,2),$J10488=MID(kododd,3,3))</f>
      </c>
    </row>
    <row r="10489">
      <c r="A10489" s="95">
        <v>40901</v>
      </c>
      <c r="B10489" s="93" t="s">
        <v>19817</v>
      </c>
      <c r="C10489" s="93" t="s">
        <v>1405</v>
      </c>
      <c r="D10489" s="95">
        <v>1618</v>
      </c>
      <c r="E10489" s="95">
        <v>1809</v>
      </c>
      <c r="F10489" s="95">
        <v>383139</v>
      </c>
      <c r="G10489" s="95">
        <v>0</v>
      </c>
      <c r="H10489" s="93" t="s">
        <v>8976</v>
      </c>
      <c r="I10489" s="93" t="s">
        <v>23899</v>
      </c>
      <c r="J10489" s="93" t="s">
        <v>20843</v>
      </c>
      <c r="K10489" s="93" t="s">
        <v>5594</v>
      </c>
      <c r="L10489" s="14">
        <f>AND(vyberHrace&lt;&gt;"",ISNUMBER(SEARCH(vyberHrace,$B10489)))</f>
      </c>
      <c r="M10489" s="14">
        <f>AND($I10489=MID(kododd,1,2),$J10489=MID(kododd,3,3))</f>
      </c>
    </row>
    <row r="10490">
      <c r="A10490" s="95">
        <v>46715</v>
      </c>
      <c r="B10490" s="93" t="s">
        <v>17374</v>
      </c>
      <c r="C10490" s="93" t="s">
        <v>1418</v>
      </c>
      <c r="F10490" s="95">
        <v>23732504</v>
      </c>
      <c r="G10490" s="95">
        <v>0</v>
      </c>
      <c r="H10490" s="93" t="s">
        <v>8976</v>
      </c>
      <c r="I10490" s="93" t="s">
        <v>23899</v>
      </c>
      <c r="J10490" s="93" t="s">
        <v>20950</v>
      </c>
      <c r="K10490" s="93" t="s">
        <v>5563</v>
      </c>
      <c r="L10490" s="14">
        <f>AND(vyberHrace&lt;&gt;"",ISNUMBER(SEARCH(vyberHrace,$B10490)))</f>
      </c>
      <c r="M10490" s="14">
        <f>AND($I10490=MID(kododd,1,2),$J10490=MID(kododd,3,3))</f>
      </c>
    </row>
    <row r="10491">
      <c r="A10491" s="95">
        <v>49913</v>
      </c>
      <c r="B10491" s="93" t="s">
        <v>17374</v>
      </c>
      <c r="C10491" s="93" t="s">
        <v>1422</v>
      </c>
      <c r="F10491" s="95">
        <v>23774134</v>
      </c>
      <c r="G10491" s="95">
        <v>250</v>
      </c>
      <c r="H10491" s="93" t="s">
        <v>8976</v>
      </c>
      <c r="I10491" s="93" t="s">
        <v>23899</v>
      </c>
      <c r="J10491" s="93" t="s">
        <v>20950</v>
      </c>
      <c r="K10491" s="93" t="s">
        <v>5563</v>
      </c>
      <c r="L10491" s="14">
        <f>AND(vyberHrace&lt;&gt;"",ISNUMBER(SEARCH(vyberHrace,$B10491)))</f>
      </c>
      <c r="M10491" s="14">
        <f>AND($I10491=MID(kododd,1,2),$J10491=MID(kododd,3,3))</f>
      </c>
    </row>
    <row r="10492">
      <c r="A10492" s="95">
        <v>45700</v>
      </c>
      <c r="B10492" s="93" t="s">
        <v>17375</v>
      </c>
      <c r="C10492" s="93" t="s">
        <v>1416</v>
      </c>
      <c r="D10492" s="95">
        <v>2052</v>
      </c>
      <c r="E10492" s="95">
        <v>2115</v>
      </c>
      <c r="F10492" s="95">
        <v>23716568</v>
      </c>
      <c r="G10492" s="95">
        <v>250</v>
      </c>
      <c r="H10492" s="93" t="s">
        <v>8976</v>
      </c>
      <c r="I10492" s="93" t="s">
        <v>23899</v>
      </c>
      <c r="J10492" s="93" t="s">
        <v>20950</v>
      </c>
      <c r="K10492" s="93" t="s">
        <v>5563</v>
      </c>
      <c r="L10492" s="14">
        <f>AND(vyberHrace&lt;&gt;"",ISNUMBER(SEARCH(vyberHrace,$B10492)))</f>
      </c>
      <c r="M10492" s="14">
        <f>AND($I10492=MID(kododd,1,2),$J10492=MID(kododd,3,3))</f>
      </c>
    </row>
    <row r="10493">
      <c r="A10493" s="95">
        <v>46714</v>
      </c>
      <c r="B10493" s="93" t="s">
        <v>17378</v>
      </c>
      <c r="C10493" s="93" t="s">
        <v>1418</v>
      </c>
      <c r="G10493" s="95">
        <v>0</v>
      </c>
      <c r="H10493" s="93" t="s">
        <v>8976</v>
      </c>
      <c r="I10493" s="93" t="s">
        <v>23899</v>
      </c>
      <c r="J10493" s="93" t="s">
        <v>20950</v>
      </c>
      <c r="K10493" s="93" t="s">
        <v>5563</v>
      </c>
      <c r="L10493" s="14">
        <f>AND(vyberHrace&lt;&gt;"",ISNUMBER(SEARCH(vyberHrace,$B10493)))</f>
      </c>
      <c r="M10493" s="14">
        <f>AND($I10493=MID(kododd,1,2),$J10493=MID(kododd,3,3))</f>
      </c>
    </row>
    <row r="10494">
      <c r="A10494" s="95">
        <v>46894</v>
      </c>
      <c r="B10494" s="93" t="s">
        <v>17924</v>
      </c>
      <c r="C10494" s="93" t="s">
        <v>1416</v>
      </c>
      <c r="G10494" s="95">
        <v>0</v>
      </c>
      <c r="H10494" s="93" t="s">
        <v>8976</v>
      </c>
      <c r="I10494" s="93" t="s">
        <v>23899</v>
      </c>
      <c r="J10494" s="93" t="s">
        <v>20852</v>
      </c>
      <c r="K10494" s="93" t="s">
        <v>8994</v>
      </c>
      <c r="L10494" s="14">
        <f>AND(vyberHrace&lt;&gt;"",ISNUMBER(SEARCH(vyberHrace,$B10494)))</f>
      </c>
      <c r="M10494" s="14">
        <f>AND($I10494=MID(kododd,1,2),$J10494=MID(kododd,3,3))</f>
      </c>
    </row>
    <row r="10495">
      <c r="A10495" s="95">
        <v>7094</v>
      </c>
      <c r="B10495" s="93" t="s">
        <v>15693</v>
      </c>
      <c r="C10495" s="93" t="s">
        <v>1442</v>
      </c>
      <c r="D10495" s="95">
        <v>1820</v>
      </c>
      <c r="E10495" s="95">
        <v>1904</v>
      </c>
      <c r="F10495" s="95">
        <v>352870</v>
      </c>
      <c r="G10495" s="95">
        <v>250</v>
      </c>
      <c r="H10495" s="93" t="s">
        <v>8976</v>
      </c>
      <c r="I10495" s="93" t="s">
        <v>23899</v>
      </c>
      <c r="J10495" s="93" t="s">
        <v>21008</v>
      </c>
      <c r="K10495" s="93" t="s">
        <v>1498</v>
      </c>
      <c r="L10495" s="14">
        <f>AND(vyberHrace&lt;&gt;"",ISNUMBER(SEARCH(vyberHrace,$B10495)))</f>
      </c>
      <c r="M10495" s="14">
        <f>AND($I10495=MID(kododd,1,2),$J10495=MID(kododd,3,3))</f>
      </c>
    </row>
    <row r="10496">
      <c r="A10496" s="95">
        <v>56436</v>
      </c>
      <c r="B10496" s="93" t="s">
        <v>22177</v>
      </c>
      <c r="C10496" s="93" t="s">
        <v>1410</v>
      </c>
      <c r="G10496" s="95">
        <v>250</v>
      </c>
      <c r="H10496" s="93" t="s">
        <v>8976</v>
      </c>
      <c r="I10496" s="93" t="s">
        <v>23899</v>
      </c>
      <c r="J10496" s="93" t="s">
        <v>20843</v>
      </c>
      <c r="K10496" s="93" t="s">
        <v>5594</v>
      </c>
      <c r="L10496" s="14">
        <f>AND(vyberHrace&lt;&gt;"",ISNUMBER(SEARCH(vyberHrace,$B10496)))</f>
      </c>
      <c r="M10496" s="14">
        <f>AND($I10496=MID(kododd,1,2),$J10496=MID(kododd,3,3))</f>
      </c>
    </row>
    <row r="10497">
      <c r="A10497" s="95">
        <v>46052</v>
      </c>
      <c r="B10497" s="93" t="s">
        <v>19159</v>
      </c>
      <c r="C10497" s="93" t="s">
        <v>3255</v>
      </c>
      <c r="D10497" s="95">
        <v>1188</v>
      </c>
      <c r="E10497" s="95">
        <v>1455</v>
      </c>
      <c r="F10497" s="95">
        <v>23728450</v>
      </c>
      <c r="G10497" s="95">
        <v>250</v>
      </c>
      <c r="H10497" s="93" t="s">
        <v>8976</v>
      </c>
      <c r="I10497" s="93" t="s">
        <v>23899</v>
      </c>
      <c r="J10497" s="93" t="s">
        <v>20912</v>
      </c>
      <c r="K10497" s="93" t="s">
        <v>1497</v>
      </c>
      <c r="L10497" s="14">
        <f>AND(vyberHrace&lt;&gt;"",ISNUMBER(SEARCH(vyberHrace,$B10497)))</f>
      </c>
      <c r="M10497" s="14">
        <f>AND($I10497=MID(kododd,1,2),$J10497=MID(kododd,3,3))</f>
      </c>
    </row>
    <row r="10498">
      <c r="A10498" s="95">
        <v>58725</v>
      </c>
      <c r="B10498" s="93" t="s">
        <v>25206</v>
      </c>
      <c r="C10498" s="93" t="s">
        <v>1411</v>
      </c>
      <c r="D10498" s="95">
        <v>1030</v>
      </c>
      <c r="F10498" s="95">
        <v>23785780</v>
      </c>
      <c r="G10498" s="95">
        <v>250</v>
      </c>
      <c r="H10498" s="93" t="s">
        <v>8976</v>
      </c>
      <c r="I10498" s="93" t="s">
        <v>23899</v>
      </c>
      <c r="J10498" s="93" t="s">
        <v>20843</v>
      </c>
      <c r="K10498" s="93" t="s">
        <v>5594</v>
      </c>
      <c r="L10498" s="14">
        <f>AND(vyberHrace&lt;&gt;"",ISNUMBER(SEARCH(vyberHrace,$B10498)))</f>
      </c>
      <c r="M10498" s="14">
        <f>AND($I10498=MID(kododd,1,2),$J10498=MID(kododd,3,3))</f>
      </c>
    </row>
    <row r="10499">
      <c r="A10499" s="95">
        <v>42760</v>
      </c>
      <c r="B10499" s="93" t="s">
        <v>17303</v>
      </c>
      <c r="C10499" s="93" t="s">
        <v>1438</v>
      </c>
      <c r="D10499" s="95">
        <v>1431</v>
      </c>
      <c r="E10499" s="95">
        <v>1639</v>
      </c>
      <c r="F10499" s="95">
        <v>390933</v>
      </c>
      <c r="G10499" s="95">
        <v>0</v>
      </c>
      <c r="H10499" s="93" t="s">
        <v>8976</v>
      </c>
      <c r="I10499" s="93" t="s">
        <v>23899</v>
      </c>
      <c r="J10499" s="93" t="s">
        <v>20843</v>
      </c>
      <c r="K10499" s="93" t="s">
        <v>5594</v>
      </c>
      <c r="L10499" s="14">
        <f>AND(vyberHrace&lt;&gt;"",ISNUMBER(SEARCH(vyberHrace,$B10499)))</f>
      </c>
      <c r="M10499" s="14">
        <f>AND($I10499=MID(kododd,1,2),$J10499=MID(kododd,3,3))</f>
      </c>
    </row>
    <row r="10500">
      <c r="A10500" s="95">
        <v>54716</v>
      </c>
      <c r="B10500" s="93" t="s">
        <v>2972</v>
      </c>
      <c r="C10500" s="93" t="s">
        <v>1411</v>
      </c>
      <c r="F10500" s="95">
        <v>23751797</v>
      </c>
      <c r="G10500" s="95">
        <v>250</v>
      </c>
      <c r="H10500" s="93" t="s">
        <v>8976</v>
      </c>
      <c r="I10500" s="93" t="s">
        <v>23899</v>
      </c>
      <c r="J10500" s="93" t="s">
        <v>20942</v>
      </c>
      <c r="K10500" s="93" t="s">
        <v>5598</v>
      </c>
      <c r="L10500" s="14">
        <f>AND(vyberHrace&lt;&gt;"",ISNUMBER(SEARCH(vyberHrace,$B10500)))</f>
      </c>
      <c r="M10500" s="14">
        <f>AND($I10500=MID(kododd,1,2),$J10500=MID(kododd,3,3))</f>
      </c>
    </row>
    <row r="10501">
      <c r="A10501" s="95">
        <v>58847</v>
      </c>
      <c r="B10501" s="93" t="s">
        <v>25319</v>
      </c>
      <c r="C10501" s="93" t="s">
        <v>1420</v>
      </c>
      <c r="F10501" s="95">
        <v>23788666</v>
      </c>
      <c r="G10501" s="95">
        <v>250</v>
      </c>
      <c r="H10501" s="93" t="s">
        <v>8976</v>
      </c>
      <c r="I10501" s="93" t="s">
        <v>23899</v>
      </c>
      <c r="J10501" s="93" t="s">
        <v>20852</v>
      </c>
      <c r="K10501" s="93" t="s">
        <v>8994</v>
      </c>
      <c r="L10501" s="14">
        <f>AND(vyberHrace&lt;&gt;"",ISNUMBER(SEARCH(vyberHrace,$B10501)))</f>
      </c>
      <c r="M10501" s="14">
        <f>AND($I10501=MID(kododd,1,2),$J10501=MID(kododd,3,3))</f>
      </c>
    </row>
    <row r="10502">
      <c r="A10502" s="95">
        <v>735</v>
      </c>
      <c r="B10502" s="93" t="s">
        <v>17313</v>
      </c>
      <c r="C10502" s="93" t="s">
        <v>1459</v>
      </c>
      <c r="D10502" s="95">
        <v>2092</v>
      </c>
      <c r="G10502" s="95">
        <v>0</v>
      </c>
      <c r="H10502" s="93" t="s">
        <v>8976</v>
      </c>
      <c r="I10502" s="93" t="s">
        <v>23899</v>
      </c>
      <c r="J10502" s="93" t="s">
        <v>20852</v>
      </c>
      <c r="K10502" s="93" t="s">
        <v>8994</v>
      </c>
      <c r="L10502" s="14">
        <f>AND(vyberHrace&lt;&gt;"",ISNUMBER(SEARCH(vyberHrace,$B10502)))</f>
      </c>
      <c r="M10502" s="14">
        <f>AND($I10502=MID(kododd,1,2),$J10502=MID(kododd,3,3))</f>
      </c>
    </row>
    <row r="10503">
      <c r="A10503" s="95">
        <v>30194</v>
      </c>
      <c r="B10503" s="93" t="s">
        <v>17318</v>
      </c>
      <c r="C10503" s="93" t="s">
        <v>1454</v>
      </c>
      <c r="D10503" s="95">
        <v>1872</v>
      </c>
      <c r="E10503" s="95">
        <v>1920</v>
      </c>
      <c r="F10503" s="95">
        <v>339318</v>
      </c>
      <c r="G10503" s="95">
        <v>0</v>
      </c>
      <c r="H10503" s="93" t="s">
        <v>8976</v>
      </c>
      <c r="I10503" s="93" t="s">
        <v>23899</v>
      </c>
      <c r="J10503" s="93" t="s">
        <v>20852</v>
      </c>
      <c r="K10503" s="93" t="s">
        <v>8994</v>
      </c>
      <c r="L10503" s="14">
        <f>AND(vyberHrace&lt;&gt;"",ISNUMBER(SEARCH(vyberHrace,$B10503)))</f>
      </c>
      <c r="M10503" s="14">
        <f>AND($I10503=MID(kododd,1,2),$J10503=MID(kododd,3,3))</f>
      </c>
    </row>
    <row r="10504">
      <c r="A10504" s="95">
        <v>37477</v>
      </c>
      <c r="B10504" s="93" t="s">
        <v>17319</v>
      </c>
      <c r="C10504" s="93" t="s">
        <v>1409</v>
      </c>
      <c r="G10504" s="95">
        <v>0</v>
      </c>
      <c r="H10504" s="93" t="s">
        <v>8976</v>
      </c>
      <c r="I10504" s="93" t="s">
        <v>23899</v>
      </c>
      <c r="J10504" s="93" t="s">
        <v>20852</v>
      </c>
      <c r="K10504" s="93" t="s">
        <v>8994</v>
      </c>
      <c r="L10504" s="14">
        <f>AND(vyberHrace&lt;&gt;"",ISNUMBER(SEARCH(vyberHrace,$B10504)))</f>
      </c>
      <c r="M10504" s="14">
        <f>AND($I10504=MID(kododd,1,2),$J10504=MID(kododd,3,3))</f>
      </c>
    </row>
    <row r="10505">
      <c r="A10505" s="95">
        <v>37478</v>
      </c>
      <c r="B10505" s="93" t="s">
        <v>17341</v>
      </c>
      <c r="C10505" s="93" t="s">
        <v>1399</v>
      </c>
      <c r="G10505" s="95">
        <v>0</v>
      </c>
      <c r="H10505" s="93" t="s">
        <v>8976</v>
      </c>
      <c r="I10505" s="93" t="s">
        <v>23899</v>
      </c>
      <c r="J10505" s="93" t="s">
        <v>20852</v>
      </c>
      <c r="K10505" s="93" t="s">
        <v>8994</v>
      </c>
      <c r="L10505" s="14">
        <f>AND(vyberHrace&lt;&gt;"",ISNUMBER(SEARCH(vyberHrace,$B10505)))</f>
      </c>
      <c r="M10505" s="14">
        <f>AND($I10505=MID(kododd,1,2),$J10505=MID(kododd,3,3))</f>
      </c>
    </row>
    <row r="10506">
      <c r="A10506" s="95">
        <v>5724</v>
      </c>
      <c r="B10506" s="93" t="s">
        <v>26162</v>
      </c>
      <c r="C10506" s="93" t="s">
        <v>1432</v>
      </c>
      <c r="D10506" s="95">
        <v>1655</v>
      </c>
      <c r="E10506" s="95">
        <v>1785</v>
      </c>
      <c r="F10506" s="95">
        <v>338915</v>
      </c>
      <c r="G10506" s="95">
        <v>250</v>
      </c>
      <c r="H10506" s="93" t="s">
        <v>8976</v>
      </c>
      <c r="I10506" s="93" t="s">
        <v>23899</v>
      </c>
      <c r="J10506" s="93" t="s">
        <v>20851</v>
      </c>
      <c r="K10506" s="93" t="s">
        <v>21353</v>
      </c>
      <c r="L10506" s="14">
        <f>AND(vyberHrace&lt;&gt;"",ISNUMBER(SEARCH(vyberHrace,$B10506)))</f>
      </c>
      <c r="M10506" s="14">
        <f>AND($I10506=MID(kododd,1,2),$J10506=MID(kododd,3,3))</f>
      </c>
    </row>
    <row r="10507">
      <c r="A10507" s="95">
        <v>44623</v>
      </c>
      <c r="B10507" s="93" t="s">
        <v>10543</v>
      </c>
      <c r="C10507" s="93" t="s">
        <v>1419</v>
      </c>
      <c r="D10507" s="95">
        <v>1246</v>
      </c>
      <c r="E10507" s="95">
        <v>1813</v>
      </c>
      <c r="F10507" s="95">
        <v>397253</v>
      </c>
      <c r="G10507" s="95">
        <v>250</v>
      </c>
      <c r="H10507" s="93" t="s">
        <v>8976</v>
      </c>
      <c r="I10507" s="93" t="s">
        <v>23899</v>
      </c>
      <c r="J10507" s="93" t="s">
        <v>20849</v>
      </c>
      <c r="K10507" s="93" t="s">
        <v>1593</v>
      </c>
      <c r="L10507" s="14">
        <f>AND(vyberHrace&lt;&gt;"",ISNUMBER(SEARCH(vyberHrace,$B10507)))</f>
      </c>
      <c r="M10507" s="14">
        <f>AND($I10507=MID(kododd,1,2),$J10507=MID(kododd,3,3))</f>
      </c>
    </row>
    <row r="10508">
      <c r="A10508" s="95">
        <v>27754</v>
      </c>
      <c r="B10508" s="93" t="s">
        <v>10550</v>
      </c>
      <c r="C10508" s="93" t="s">
        <v>1474</v>
      </c>
      <c r="D10508" s="95">
        <v>1626</v>
      </c>
      <c r="F10508" s="95">
        <v>352888</v>
      </c>
      <c r="G10508" s="95">
        <v>0</v>
      </c>
      <c r="H10508" s="93" t="s">
        <v>8976</v>
      </c>
      <c r="I10508" s="93" t="s">
        <v>23899</v>
      </c>
      <c r="J10508" s="93" t="s">
        <v>20958</v>
      </c>
      <c r="K10508" s="93" t="s">
        <v>11252</v>
      </c>
      <c r="L10508" s="14">
        <f>AND(vyberHrace&lt;&gt;"",ISNUMBER(SEARCH(vyberHrace,$B10508)))</f>
      </c>
      <c r="M10508" s="14">
        <f>AND($I10508=MID(kododd,1,2),$J10508=MID(kododd,3,3))</f>
      </c>
    </row>
    <row r="10509">
      <c r="A10509" s="95">
        <v>7099</v>
      </c>
      <c r="B10509" s="93" t="s">
        <v>10551</v>
      </c>
      <c r="C10509" s="93" t="s">
        <v>1429</v>
      </c>
      <c r="D10509" s="95">
        <v>1576</v>
      </c>
      <c r="E10509" s="95">
        <v>1710</v>
      </c>
      <c r="F10509" s="95">
        <v>352896</v>
      </c>
      <c r="G10509" s="95">
        <v>250</v>
      </c>
      <c r="H10509" s="93" t="s">
        <v>8976</v>
      </c>
      <c r="I10509" s="93" t="s">
        <v>23899</v>
      </c>
      <c r="J10509" s="93" t="s">
        <v>20958</v>
      </c>
      <c r="K10509" s="93" t="s">
        <v>11252</v>
      </c>
      <c r="L10509" s="14">
        <f>AND(vyberHrace&lt;&gt;"",ISNUMBER(SEARCH(vyberHrace,$B10509)))</f>
      </c>
      <c r="M10509" s="14">
        <f>AND($I10509=MID(kododd,1,2),$J10509=MID(kododd,3,3))</f>
      </c>
    </row>
    <row r="10510">
      <c r="A10510" s="95">
        <v>10806</v>
      </c>
      <c r="B10510" s="93" t="s">
        <v>10439</v>
      </c>
      <c r="C10510" s="93" t="s">
        <v>1433</v>
      </c>
      <c r="D10510" s="95">
        <v>1703</v>
      </c>
      <c r="G10510" s="95">
        <v>0</v>
      </c>
      <c r="H10510" s="93" t="s">
        <v>8976</v>
      </c>
      <c r="I10510" s="93" t="s">
        <v>23899</v>
      </c>
      <c r="J10510" s="93" t="s">
        <v>20851</v>
      </c>
      <c r="K10510" s="93" t="s">
        <v>21353</v>
      </c>
      <c r="L10510" s="14">
        <f>AND(vyberHrace&lt;&gt;"",ISNUMBER(SEARCH(vyberHrace,$B10510)))</f>
      </c>
      <c r="M10510" s="14">
        <f>AND($I10510=MID(kododd,1,2),$J10510=MID(kododd,3,3))</f>
      </c>
    </row>
    <row r="10511">
      <c r="A10511" s="95">
        <v>59126</v>
      </c>
      <c r="B10511" s="93" t="s">
        <v>25570</v>
      </c>
      <c r="C10511" s="93" t="s">
        <v>1406</v>
      </c>
      <c r="G10511" s="95">
        <v>250</v>
      </c>
      <c r="H10511" s="93" t="s">
        <v>8976</v>
      </c>
      <c r="I10511" s="93" t="s">
        <v>23899</v>
      </c>
      <c r="J10511" s="93" t="s">
        <v>20914</v>
      </c>
      <c r="K10511" s="93" t="s">
        <v>172</v>
      </c>
      <c r="L10511" s="14">
        <f>AND(vyberHrace&lt;&gt;"",ISNUMBER(SEARCH(vyberHrace,$B10511)))</f>
      </c>
      <c r="M10511" s="14">
        <f>AND($I10511=MID(kododd,1,2),$J10511=MID(kododd,3,3))</f>
      </c>
    </row>
    <row r="10512">
      <c r="A10512" s="95">
        <v>16028</v>
      </c>
      <c r="B10512" s="93" t="s">
        <v>10585</v>
      </c>
      <c r="C10512" s="93" t="s">
        <v>1426</v>
      </c>
      <c r="D10512" s="95">
        <v>1590</v>
      </c>
      <c r="E10512" s="95">
        <v>1717</v>
      </c>
      <c r="F10512" s="95">
        <v>353299</v>
      </c>
      <c r="G10512" s="95">
        <v>250</v>
      </c>
      <c r="H10512" s="93" t="s">
        <v>8976</v>
      </c>
      <c r="I10512" s="93" t="s">
        <v>23899</v>
      </c>
      <c r="J10512" s="93" t="s">
        <v>20860</v>
      </c>
      <c r="K10512" s="93" t="s">
        <v>5552</v>
      </c>
      <c r="L10512" s="14">
        <f>AND(vyberHrace&lt;&gt;"",ISNUMBER(SEARCH(vyberHrace,$B10512)))</f>
      </c>
      <c r="M10512" s="14">
        <f>AND($I10512=MID(kododd,1,2),$J10512=MID(kododd,3,3))</f>
      </c>
    </row>
    <row r="10513">
      <c r="A10513" s="95">
        <v>7641</v>
      </c>
      <c r="B10513" s="93" t="s">
        <v>10595</v>
      </c>
      <c r="C10513" s="93" t="s">
        <v>1472</v>
      </c>
      <c r="D10513" s="95">
        <v>1663</v>
      </c>
      <c r="E10513" s="95">
        <v>1793</v>
      </c>
      <c r="F10513" s="95">
        <v>352918</v>
      </c>
      <c r="G10513" s="95">
        <v>0</v>
      </c>
      <c r="H10513" s="93" t="s">
        <v>8976</v>
      </c>
      <c r="I10513" s="93" t="s">
        <v>23899</v>
      </c>
      <c r="J10513" s="93" t="s">
        <v>20897</v>
      </c>
      <c r="K10513" s="93" t="s">
        <v>374</v>
      </c>
      <c r="L10513" s="14">
        <f>AND(vyberHrace&lt;&gt;"",ISNUMBER(SEARCH(vyberHrace,$B10513)))</f>
      </c>
      <c r="M10513" s="14">
        <f>AND($I10513=MID(kododd,1,2),$J10513=MID(kododd,3,3))</f>
      </c>
    </row>
    <row r="10514">
      <c r="A10514" s="95">
        <v>12038</v>
      </c>
      <c r="B10514" s="93" t="s">
        <v>20794</v>
      </c>
      <c r="C10514" s="93" t="s">
        <v>1453</v>
      </c>
      <c r="D10514" s="95">
        <v>1220</v>
      </c>
      <c r="E10514" s="95">
        <v>1604</v>
      </c>
      <c r="F10514" s="95">
        <v>23748168</v>
      </c>
      <c r="G10514" s="95">
        <v>250</v>
      </c>
      <c r="H10514" s="93" t="s">
        <v>8976</v>
      </c>
      <c r="I10514" s="93" t="s">
        <v>23899</v>
      </c>
      <c r="J10514" s="93" t="s">
        <v>20905</v>
      </c>
      <c r="K10514" s="93" t="s">
        <v>371</v>
      </c>
      <c r="L10514" s="14">
        <f>AND(vyberHrace&lt;&gt;"",ISNUMBER(SEARCH(vyberHrace,$B10514)))</f>
      </c>
      <c r="M10514" s="14">
        <f>AND($I10514=MID(kododd,1,2),$J10514=MID(kododd,3,3))</f>
      </c>
    </row>
    <row r="10515">
      <c r="A10515" s="95">
        <v>34057</v>
      </c>
      <c r="B10515" s="93" t="s">
        <v>10617</v>
      </c>
      <c r="C10515" s="93" t="s">
        <v>1442</v>
      </c>
      <c r="D10515" s="95">
        <v>1717</v>
      </c>
      <c r="E10515" s="95">
        <v>1831</v>
      </c>
      <c r="F10515" s="95">
        <v>353302</v>
      </c>
      <c r="G10515" s="95">
        <v>0</v>
      </c>
      <c r="H10515" s="93" t="s">
        <v>8976</v>
      </c>
      <c r="I10515" s="93" t="s">
        <v>23899</v>
      </c>
      <c r="J10515" s="93" t="s">
        <v>20927</v>
      </c>
      <c r="K10515" s="93" t="s">
        <v>1591</v>
      </c>
      <c r="L10515" s="14">
        <f>AND(vyberHrace&lt;&gt;"",ISNUMBER(SEARCH(vyberHrace,$B10515)))</f>
      </c>
      <c r="M10515" s="14">
        <f>AND($I10515=MID(kododd,1,2),$J10515=MID(kododd,3,3))</f>
      </c>
    </row>
    <row r="10516">
      <c r="A10516" s="95">
        <v>51124</v>
      </c>
      <c r="B10516" s="93" t="s">
        <v>2228</v>
      </c>
      <c r="C10516" s="93" t="s">
        <v>1422</v>
      </c>
      <c r="G10516" s="95">
        <v>0</v>
      </c>
      <c r="H10516" s="93" t="s">
        <v>8976</v>
      </c>
      <c r="I10516" s="93" t="s">
        <v>23899</v>
      </c>
      <c r="J10516" s="93" t="s">
        <v>20852</v>
      </c>
      <c r="K10516" s="93" t="s">
        <v>8994</v>
      </c>
      <c r="L10516" s="14">
        <f>AND(vyberHrace&lt;&gt;"",ISNUMBER(SEARCH(vyberHrace,$B10516)))</f>
      </c>
      <c r="M10516" s="14">
        <f>AND($I10516=MID(kododd,1,2),$J10516=MID(kododd,3,3))</f>
      </c>
    </row>
    <row r="10517">
      <c r="A10517" s="95">
        <v>51125</v>
      </c>
      <c r="B10517" s="93" t="s">
        <v>2229</v>
      </c>
      <c r="C10517" s="93" t="s">
        <v>1416</v>
      </c>
      <c r="F10517" s="95">
        <v>23736623</v>
      </c>
      <c r="G10517" s="95">
        <v>0</v>
      </c>
      <c r="H10517" s="93" t="s">
        <v>8976</v>
      </c>
      <c r="I10517" s="93" t="s">
        <v>23899</v>
      </c>
      <c r="J10517" s="93" t="s">
        <v>20852</v>
      </c>
      <c r="K10517" s="93" t="s">
        <v>8994</v>
      </c>
      <c r="L10517" s="14">
        <f>AND(vyberHrace&lt;&gt;"",ISNUMBER(SEARCH(vyberHrace,$B10517)))</f>
      </c>
      <c r="M10517" s="14">
        <f>AND($I10517=MID(kododd,1,2),$J10517=MID(kododd,3,3))</f>
      </c>
    </row>
    <row r="10518">
      <c r="A10518" s="95">
        <v>1092</v>
      </c>
      <c r="B10518" s="93" t="s">
        <v>10747</v>
      </c>
      <c r="C10518" s="93" t="s">
        <v>1472</v>
      </c>
      <c r="D10518" s="95">
        <v>1802</v>
      </c>
      <c r="E10518" s="95">
        <v>1876</v>
      </c>
      <c r="F10518" s="95">
        <v>327387</v>
      </c>
      <c r="G10518" s="95">
        <v>250</v>
      </c>
      <c r="H10518" s="93" t="s">
        <v>8976</v>
      </c>
      <c r="I10518" s="93" t="s">
        <v>23899</v>
      </c>
      <c r="J10518" s="93" t="s">
        <v>20846</v>
      </c>
      <c r="K10518" s="93" t="s">
        <v>8981</v>
      </c>
      <c r="L10518" s="14">
        <f>AND(vyberHrace&lt;&gt;"",ISNUMBER(SEARCH(vyberHrace,$B10518)))</f>
      </c>
      <c r="M10518" s="14">
        <f>AND($I10518=MID(kododd,1,2),$J10518=MID(kododd,3,3))</f>
      </c>
    </row>
    <row r="10519">
      <c r="A10519" s="95">
        <v>61793</v>
      </c>
      <c r="B10519" s="93" t="s">
        <v>27940</v>
      </c>
      <c r="C10519" s="93" t="s">
        <v>1409</v>
      </c>
      <c r="E10519" s="95">
        <v>2048</v>
      </c>
      <c r="F10519" s="95">
        <v>14935724</v>
      </c>
      <c r="G10519" s="95">
        <v>250</v>
      </c>
      <c r="H10519" s="93" t="s">
        <v>8976</v>
      </c>
      <c r="I10519" s="93" t="s">
        <v>23899</v>
      </c>
      <c r="J10519" s="93" t="s">
        <v>20844</v>
      </c>
      <c r="K10519" s="93" t="s">
        <v>9952</v>
      </c>
      <c r="L10519" s="14">
        <f>AND(vyberHrace&lt;&gt;"",ISNUMBER(SEARCH(vyberHrace,$B10519)))</f>
      </c>
      <c r="M10519" s="14">
        <f>AND($I10519=MID(kododd,1,2),$J10519=MID(kododd,3,3))</f>
      </c>
    </row>
    <row r="10520">
      <c r="A10520" s="95">
        <v>59694</v>
      </c>
      <c r="B10520" s="93" t="s">
        <v>26074</v>
      </c>
      <c r="C10520" s="93" t="s">
        <v>1410</v>
      </c>
      <c r="F10520" s="95">
        <v>23781939</v>
      </c>
      <c r="G10520" s="95">
        <v>0</v>
      </c>
      <c r="H10520" s="93" t="s">
        <v>8976</v>
      </c>
      <c r="I10520" s="93" t="s">
        <v>23899</v>
      </c>
      <c r="J10520" s="93" t="s">
        <v>20849</v>
      </c>
      <c r="K10520" s="93" t="s">
        <v>1593</v>
      </c>
      <c r="L10520" s="14">
        <f>AND(vyberHrace&lt;&gt;"",ISNUMBER(SEARCH(vyberHrace,$B10520)))</f>
      </c>
      <c r="M10520" s="14">
        <f>AND($I10520=MID(kododd,1,2),$J10520=MID(kododd,3,3))</f>
      </c>
    </row>
    <row r="10521">
      <c r="A10521" s="95">
        <v>11052</v>
      </c>
      <c r="B10521" s="93" t="s">
        <v>10635</v>
      </c>
      <c r="C10521" s="93" t="s">
        <v>1430</v>
      </c>
      <c r="D10521" s="95">
        <v>1994</v>
      </c>
      <c r="E10521" s="95">
        <v>1999</v>
      </c>
      <c r="F10521" s="95">
        <v>328901</v>
      </c>
      <c r="G10521" s="95">
        <v>250</v>
      </c>
      <c r="H10521" s="93" t="s">
        <v>8976</v>
      </c>
      <c r="I10521" s="93" t="s">
        <v>23899</v>
      </c>
      <c r="J10521" s="93" t="s">
        <v>20849</v>
      </c>
      <c r="K10521" s="93" t="s">
        <v>1593</v>
      </c>
      <c r="L10521" s="14">
        <f>AND(vyberHrace&lt;&gt;"",ISNUMBER(SEARCH(vyberHrace,$B10521)))</f>
      </c>
      <c r="M10521" s="14">
        <f>AND($I10521=MID(kododd,1,2),$J10521=MID(kododd,3,3))</f>
      </c>
    </row>
    <row r="10522">
      <c r="A10522" s="95">
        <v>53209</v>
      </c>
      <c r="B10522" s="93" t="s">
        <v>20795</v>
      </c>
      <c r="C10522" s="93" t="s">
        <v>1452</v>
      </c>
      <c r="F10522" s="95">
        <v>23760265</v>
      </c>
      <c r="G10522" s="95">
        <v>0</v>
      </c>
      <c r="H10522" s="93" t="s">
        <v>8976</v>
      </c>
      <c r="I10522" s="93" t="s">
        <v>23899</v>
      </c>
      <c r="J10522" s="93" t="s">
        <v>21008</v>
      </c>
      <c r="K10522" s="93" t="s">
        <v>1498</v>
      </c>
      <c r="L10522" s="14">
        <f>AND(vyberHrace&lt;&gt;"",ISNUMBER(SEARCH(vyberHrace,$B10522)))</f>
      </c>
      <c r="M10522" s="14">
        <f>AND($I10522=MID(kododd,1,2),$J10522=MID(kododd,3,3))</f>
      </c>
    </row>
    <row r="10523">
      <c r="A10523" s="95">
        <v>46408</v>
      </c>
      <c r="B10523" s="93" t="s">
        <v>10636</v>
      </c>
      <c r="C10523" s="93" t="s">
        <v>1457</v>
      </c>
      <c r="D10523" s="95">
        <v>1522</v>
      </c>
      <c r="E10523" s="95">
        <v>1689</v>
      </c>
      <c r="F10523" s="95">
        <v>23714450</v>
      </c>
      <c r="G10523" s="95">
        <v>250</v>
      </c>
      <c r="H10523" s="93" t="s">
        <v>8976</v>
      </c>
      <c r="I10523" s="93" t="s">
        <v>23899</v>
      </c>
      <c r="J10523" s="93" t="s">
        <v>21008</v>
      </c>
      <c r="K10523" s="93" t="s">
        <v>1498</v>
      </c>
      <c r="L10523" s="14">
        <f>AND(vyberHrace&lt;&gt;"",ISNUMBER(SEARCH(vyberHrace,$B10523)))</f>
      </c>
      <c r="M10523" s="14">
        <f>AND($I10523=MID(kododd,1,2),$J10523=MID(kododd,3,3))</f>
      </c>
    </row>
    <row r="10524">
      <c r="A10524" s="95">
        <v>14878</v>
      </c>
      <c r="B10524" s="93" t="s">
        <v>10637</v>
      </c>
      <c r="C10524" s="93" t="s">
        <v>1456</v>
      </c>
      <c r="D10524" s="95">
        <v>1587</v>
      </c>
      <c r="E10524" s="95">
        <v>1706</v>
      </c>
      <c r="F10524" s="95">
        <v>388440</v>
      </c>
      <c r="G10524" s="95">
        <v>250</v>
      </c>
      <c r="H10524" s="93" t="s">
        <v>8976</v>
      </c>
      <c r="I10524" s="93" t="s">
        <v>23899</v>
      </c>
      <c r="J10524" s="93" t="s">
        <v>21008</v>
      </c>
      <c r="K10524" s="93" t="s">
        <v>1498</v>
      </c>
      <c r="L10524" s="14">
        <f>AND(vyberHrace&lt;&gt;"",ISNUMBER(SEARCH(vyberHrace,$B10524)))</f>
      </c>
      <c r="M10524" s="14">
        <f>AND($I10524=MID(kododd,1,2),$J10524=MID(kododd,3,3))</f>
      </c>
    </row>
    <row r="10525">
      <c r="A10525" s="95">
        <v>32937</v>
      </c>
      <c r="B10525" s="93" t="s">
        <v>10644</v>
      </c>
      <c r="C10525" s="93" t="s">
        <v>1398</v>
      </c>
      <c r="D10525" s="95">
        <v>1929</v>
      </c>
      <c r="E10525" s="95">
        <v>1974</v>
      </c>
      <c r="F10525" s="95">
        <v>389722</v>
      </c>
      <c r="G10525" s="95">
        <v>250</v>
      </c>
      <c r="H10525" s="93" t="s">
        <v>8976</v>
      </c>
      <c r="I10525" s="93" t="s">
        <v>23899</v>
      </c>
      <c r="J10525" s="93" t="s">
        <v>20914</v>
      </c>
      <c r="K10525" s="93" t="s">
        <v>172</v>
      </c>
      <c r="L10525" s="14">
        <f>AND(vyberHrace&lt;&gt;"",ISNUMBER(SEARCH(vyberHrace,$B10525)))</f>
      </c>
      <c r="M10525" s="14">
        <f>AND($I10525=MID(kododd,1,2),$J10525=MID(kododd,3,3))</f>
      </c>
    </row>
    <row r="10526">
      <c r="A10526" s="95">
        <v>49557</v>
      </c>
      <c r="B10526" s="93" t="s">
        <v>12969</v>
      </c>
      <c r="C10526" s="93" t="s">
        <v>1410</v>
      </c>
      <c r="D10526" s="95">
        <v>1102</v>
      </c>
      <c r="E10526" s="95">
        <v>1451</v>
      </c>
      <c r="F10526" s="95">
        <v>23730897</v>
      </c>
      <c r="G10526" s="95">
        <v>0</v>
      </c>
      <c r="H10526" s="93" t="s">
        <v>8976</v>
      </c>
      <c r="I10526" s="93" t="s">
        <v>23899</v>
      </c>
      <c r="J10526" s="93" t="s">
        <v>20852</v>
      </c>
      <c r="K10526" s="93" t="s">
        <v>8994</v>
      </c>
      <c r="L10526" s="14">
        <f>AND(vyberHrace&lt;&gt;"",ISNUMBER(SEARCH(vyberHrace,$B10526)))</f>
      </c>
      <c r="M10526" s="14">
        <f>AND($I10526=MID(kododd,1,2),$J10526=MID(kododd,3,3))</f>
      </c>
    </row>
    <row r="10527">
      <c r="A10527" s="95">
        <v>36920</v>
      </c>
      <c r="B10527" s="93" t="s">
        <v>12977</v>
      </c>
      <c r="C10527" s="93" t="s">
        <v>1421</v>
      </c>
      <c r="D10527" s="95">
        <v>1097</v>
      </c>
      <c r="F10527" s="95">
        <v>362638</v>
      </c>
      <c r="G10527" s="95">
        <v>0</v>
      </c>
      <c r="H10527" s="93" t="s">
        <v>8976</v>
      </c>
      <c r="I10527" s="93" t="s">
        <v>23899</v>
      </c>
      <c r="J10527" s="93" t="s">
        <v>20914</v>
      </c>
      <c r="K10527" s="93" t="s">
        <v>172</v>
      </c>
      <c r="L10527" s="14">
        <f>AND(vyberHrace&lt;&gt;"",ISNUMBER(SEARCH(vyberHrace,$B10527)))</f>
      </c>
      <c r="M10527" s="14">
        <f>AND($I10527=MID(kododd,1,2),$J10527=MID(kododd,3,3))</f>
      </c>
    </row>
    <row r="10528">
      <c r="A10528" s="95">
        <v>57457</v>
      </c>
      <c r="B10528" s="93" t="s">
        <v>22206</v>
      </c>
      <c r="C10528" s="93" t="s">
        <v>1406</v>
      </c>
      <c r="F10528" s="95">
        <v>23772972</v>
      </c>
      <c r="G10528" s="95">
        <v>250</v>
      </c>
      <c r="H10528" s="93" t="s">
        <v>8976</v>
      </c>
      <c r="I10528" s="93" t="s">
        <v>23899</v>
      </c>
      <c r="J10528" s="93" t="s">
        <v>20922</v>
      </c>
      <c r="K10528" s="93" t="s">
        <v>11232</v>
      </c>
      <c r="L10528" s="14">
        <f>AND(vyberHrace&lt;&gt;"",ISNUMBER(SEARCH(vyberHrace,$B10528)))</f>
      </c>
      <c r="M10528" s="14">
        <f>AND($I10528=MID(kododd,1,2),$J10528=MID(kododd,3,3))</f>
      </c>
    </row>
    <row r="10529">
      <c r="A10529" s="95">
        <v>63456</v>
      </c>
      <c r="B10529" s="93" t="s">
        <v>29088</v>
      </c>
      <c r="C10529" s="93" t="s">
        <v>1411</v>
      </c>
      <c r="G10529" s="95">
        <v>250</v>
      </c>
      <c r="H10529" s="93" t="s">
        <v>8976</v>
      </c>
      <c r="I10529" s="93" t="s">
        <v>23899</v>
      </c>
      <c r="J10529" s="93" t="s">
        <v>20844</v>
      </c>
      <c r="K10529" s="93" t="s">
        <v>9952</v>
      </c>
      <c r="L10529" s="14">
        <f>AND(vyberHrace&lt;&gt;"",ISNUMBER(SEARCH(vyberHrace,$B10529)))</f>
      </c>
      <c r="M10529" s="14">
        <f>AND($I10529=MID(kododd,1,2),$J10529=MID(kododd,3,3))</f>
      </c>
    </row>
    <row r="10530">
      <c r="A10530" s="95">
        <v>53317</v>
      </c>
      <c r="B10530" s="93" t="s">
        <v>20801</v>
      </c>
      <c r="C10530" s="93" t="s">
        <v>1412</v>
      </c>
      <c r="G10530" s="95">
        <v>0</v>
      </c>
      <c r="H10530" s="93" t="s">
        <v>8976</v>
      </c>
      <c r="I10530" s="93" t="s">
        <v>23899</v>
      </c>
      <c r="J10530" s="93" t="s">
        <v>20852</v>
      </c>
      <c r="K10530" s="93" t="s">
        <v>8994</v>
      </c>
      <c r="L10530" s="14">
        <f>AND(vyberHrace&lt;&gt;"",ISNUMBER(SEARCH(vyberHrace,$B10530)))</f>
      </c>
      <c r="M10530" s="14">
        <f>AND($I10530=MID(kododd,1,2),$J10530=MID(kododd,3,3))</f>
      </c>
    </row>
    <row r="10531">
      <c r="A10531" s="95">
        <v>62207</v>
      </c>
      <c r="B10531" s="93" t="s">
        <v>28397</v>
      </c>
      <c r="C10531" s="93" t="s">
        <v>1412</v>
      </c>
      <c r="G10531" s="95">
        <v>250</v>
      </c>
      <c r="H10531" s="93" t="s">
        <v>8976</v>
      </c>
      <c r="I10531" s="93" t="s">
        <v>23899</v>
      </c>
      <c r="J10531" s="93" t="s">
        <v>20907</v>
      </c>
      <c r="K10531" s="93" t="s">
        <v>4887</v>
      </c>
      <c r="L10531" s="14">
        <f>AND(vyberHrace&lt;&gt;"",ISNUMBER(SEARCH(vyberHrace,$B10531)))</f>
      </c>
      <c r="M10531" s="14">
        <f>AND($I10531=MID(kododd,1,2),$J10531=MID(kododd,3,3))</f>
      </c>
    </row>
    <row r="10532">
      <c r="A10532" s="95">
        <v>2476</v>
      </c>
      <c r="B10532" s="93" t="s">
        <v>15230</v>
      </c>
      <c r="C10532" s="93" t="s">
        <v>1442</v>
      </c>
      <c r="D10532" s="95">
        <v>2055</v>
      </c>
      <c r="E10532" s="95">
        <v>2041</v>
      </c>
      <c r="F10532" s="95">
        <v>338974</v>
      </c>
      <c r="G10532" s="95">
        <v>250</v>
      </c>
      <c r="H10532" s="93" t="s">
        <v>8976</v>
      </c>
      <c r="I10532" s="93" t="s">
        <v>23899</v>
      </c>
      <c r="J10532" s="93" t="s">
        <v>20852</v>
      </c>
      <c r="K10532" s="93" t="s">
        <v>8994</v>
      </c>
      <c r="L10532" s="14">
        <f>AND(vyberHrace&lt;&gt;"",ISNUMBER(SEARCH(vyberHrace,$B10532)))</f>
      </c>
      <c r="M10532" s="14">
        <f>AND($I10532=MID(kododd,1,2),$J10532=MID(kododd,3,3))</f>
      </c>
    </row>
    <row r="10533">
      <c r="A10533" s="95">
        <v>32237</v>
      </c>
      <c r="B10533" s="93" t="s">
        <v>15239</v>
      </c>
      <c r="C10533" s="93" t="s">
        <v>1398</v>
      </c>
      <c r="G10533" s="95">
        <v>0</v>
      </c>
      <c r="H10533" s="93" t="s">
        <v>8976</v>
      </c>
      <c r="I10533" s="93" t="s">
        <v>23899</v>
      </c>
      <c r="J10533" s="93" t="s">
        <v>20852</v>
      </c>
      <c r="K10533" s="93" t="s">
        <v>8994</v>
      </c>
      <c r="L10533" s="14">
        <f>AND(vyberHrace&lt;&gt;"",ISNUMBER(SEARCH(vyberHrace,$B10533)))</f>
      </c>
      <c r="M10533" s="14">
        <f>AND($I10533=MID(kododd,1,2),$J10533=MID(kododd,3,3))</f>
      </c>
    </row>
    <row r="10534">
      <c r="A10534" s="95">
        <v>40973</v>
      </c>
      <c r="B10534" s="93" t="s">
        <v>15240</v>
      </c>
      <c r="C10534" s="93" t="s">
        <v>1408</v>
      </c>
      <c r="G10534" s="95">
        <v>0</v>
      </c>
      <c r="H10534" s="93" t="s">
        <v>8976</v>
      </c>
      <c r="I10534" s="93" t="s">
        <v>23899</v>
      </c>
      <c r="J10534" s="93" t="s">
        <v>20852</v>
      </c>
      <c r="K10534" s="93" t="s">
        <v>8994</v>
      </c>
      <c r="L10534" s="14">
        <f>AND(vyberHrace&lt;&gt;"",ISNUMBER(SEARCH(vyberHrace,$B10534)))</f>
      </c>
      <c r="M10534" s="14">
        <f>AND($I10534=MID(kododd,1,2),$J10534=MID(kododd,3,3))</f>
      </c>
    </row>
    <row r="10535">
      <c r="A10535" s="95">
        <v>60795</v>
      </c>
      <c r="B10535" s="93" t="s">
        <v>27190</v>
      </c>
      <c r="C10535" s="93" t="s">
        <v>1455</v>
      </c>
      <c r="G10535" s="95">
        <v>250</v>
      </c>
      <c r="H10535" s="93" t="s">
        <v>8976</v>
      </c>
      <c r="I10535" s="93" t="s">
        <v>23899</v>
      </c>
      <c r="J10535" s="93" t="s">
        <v>20865</v>
      </c>
      <c r="K10535" s="93" t="s">
        <v>26224</v>
      </c>
      <c r="L10535" s="14">
        <f>AND(vyberHrace&lt;&gt;"",ISNUMBER(SEARCH(vyberHrace,$B10535)))</f>
      </c>
      <c r="M10535" s="14">
        <f>AND($I10535=MID(kododd,1,2),$J10535=MID(kododd,3,3))</f>
      </c>
    </row>
    <row r="10536">
      <c r="A10536" s="95">
        <v>36447</v>
      </c>
      <c r="B10536" s="93" t="s">
        <v>15244</v>
      </c>
      <c r="C10536" s="93" t="s">
        <v>1398</v>
      </c>
      <c r="D10536" s="95">
        <v>1440</v>
      </c>
      <c r="E10536" s="95">
        <v>1660</v>
      </c>
      <c r="F10536" s="95">
        <v>23702656</v>
      </c>
      <c r="G10536" s="95">
        <v>0</v>
      </c>
      <c r="H10536" s="93" t="s">
        <v>8976</v>
      </c>
      <c r="I10536" s="93" t="s">
        <v>23899</v>
      </c>
      <c r="J10536" s="93" t="s">
        <v>20855</v>
      </c>
      <c r="K10536" s="93" t="s">
        <v>6774</v>
      </c>
      <c r="L10536" s="14">
        <f>AND(vyberHrace&lt;&gt;"",ISNUMBER(SEARCH(vyberHrace,$B10536)))</f>
      </c>
      <c r="M10536" s="14">
        <f>AND($I10536=MID(kododd,1,2),$J10536=MID(kododd,3,3))</f>
      </c>
    </row>
    <row r="10537">
      <c r="A10537" s="95">
        <v>27136</v>
      </c>
      <c r="B10537" s="93" t="s">
        <v>15246</v>
      </c>
      <c r="C10537" s="93" t="s">
        <v>1448</v>
      </c>
      <c r="D10537" s="95">
        <v>1491</v>
      </c>
      <c r="G10537" s="95">
        <v>0</v>
      </c>
      <c r="H10537" s="93" t="s">
        <v>8976</v>
      </c>
      <c r="I10537" s="93" t="s">
        <v>23899</v>
      </c>
      <c r="J10537" s="93" t="s">
        <v>20852</v>
      </c>
      <c r="K10537" s="93" t="s">
        <v>8994</v>
      </c>
      <c r="L10537" s="14">
        <f>AND(vyberHrace&lt;&gt;"",ISNUMBER(SEARCH(vyberHrace,$B10537)))</f>
      </c>
      <c r="M10537" s="14">
        <f>AND($I10537=MID(kododd,1,2),$J10537=MID(kododd,3,3))</f>
      </c>
    </row>
    <row r="10538">
      <c r="A10538" s="95">
        <v>60833</v>
      </c>
      <c r="B10538" s="93" t="s">
        <v>27221</v>
      </c>
      <c r="C10538" s="93" t="s">
        <v>1406</v>
      </c>
      <c r="F10538" s="95">
        <v>23797843</v>
      </c>
      <c r="G10538" s="95">
        <v>0</v>
      </c>
      <c r="H10538" s="93" t="s">
        <v>8976</v>
      </c>
      <c r="I10538" s="93" t="s">
        <v>23899</v>
      </c>
      <c r="J10538" s="93" t="s">
        <v>20872</v>
      </c>
      <c r="K10538" s="93" t="s">
        <v>8989</v>
      </c>
      <c r="L10538" s="14">
        <f>AND(vyberHrace&lt;&gt;"",ISNUMBER(SEARCH(vyberHrace,$B10538)))</f>
      </c>
      <c r="M10538" s="14">
        <f>AND($I10538=MID(kododd,1,2),$J10538=MID(kododd,3,3))</f>
      </c>
    </row>
    <row r="10539">
      <c r="A10539" s="95">
        <v>280</v>
      </c>
      <c r="B10539" s="93" t="s">
        <v>15254</v>
      </c>
      <c r="C10539" s="93" t="s">
        <v>1456</v>
      </c>
      <c r="D10539" s="95">
        <v>2241</v>
      </c>
      <c r="E10539" s="95">
        <v>2227</v>
      </c>
      <c r="F10539" s="95">
        <v>307254</v>
      </c>
      <c r="G10539" s="95">
        <v>250</v>
      </c>
      <c r="H10539" s="93" t="s">
        <v>8976</v>
      </c>
      <c r="I10539" s="93" t="s">
        <v>23899</v>
      </c>
      <c r="J10539" s="93" t="s">
        <v>20852</v>
      </c>
      <c r="K10539" s="93" t="s">
        <v>8994</v>
      </c>
      <c r="L10539" s="14">
        <f>AND(vyberHrace&lt;&gt;"",ISNUMBER(SEARCH(vyberHrace,$B10539)))</f>
      </c>
      <c r="M10539" s="14">
        <f>AND($I10539=MID(kododd,1,2),$J10539=MID(kododd,3,3))</f>
      </c>
    </row>
    <row r="10540">
      <c r="A10540" s="95">
        <v>63384</v>
      </c>
      <c r="B10540" s="93" t="s">
        <v>29089</v>
      </c>
      <c r="C10540" s="93" t="s">
        <v>1412</v>
      </c>
      <c r="G10540" s="95">
        <v>250</v>
      </c>
      <c r="H10540" s="93" t="s">
        <v>8976</v>
      </c>
      <c r="I10540" s="93" t="s">
        <v>23899</v>
      </c>
      <c r="J10540" s="93" t="s">
        <v>20852</v>
      </c>
      <c r="K10540" s="93" t="s">
        <v>8994</v>
      </c>
      <c r="L10540" s="14">
        <f>AND(vyberHrace&lt;&gt;"",ISNUMBER(SEARCH(vyberHrace,$B10540)))</f>
      </c>
      <c r="M10540" s="14">
        <f>AND($I10540=MID(kododd,1,2),$J10540=MID(kododd,3,3))</f>
      </c>
    </row>
    <row r="10541">
      <c r="A10541" s="95">
        <v>3308</v>
      </c>
      <c r="B10541" s="93" t="s">
        <v>13043</v>
      </c>
      <c r="C10541" s="93" t="s">
        <v>1426</v>
      </c>
      <c r="D10541" s="95">
        <v>1593</v>
      </c>
      <c r="E10541" s="95">
        <v>1699</v>
      </c>
      <c r="F10541" s="95">
        <v>23700831</v>
      </c>
      <c r="G10541" s="95">
        <v>250</v>
      </c>
      <c r="H10541" s="93" t="s">
        <v>8976</v>
      </c>
      <c r="I10541" s="93" t="s">
        <v>23899</v>
      </c>
      <c r="J10541" s="93" t="s">
        <v>20905</v>
      </c>
      <c r="K10541" s="93" t="s">
        <v>371</v>
      </c>
      <c r="L10541" s="14">
        <f>AND(vyberHrace&lt;&gt;"",ISNUMBER(SEARCH(vyberHrace,$B10541)))</f>
      </c>
      <c r="M10541" s="14">
        <f>AND($I10541=MID(kododd,1,2),$J10541=MID(kododd,3,3))</f>
      </c>
    </row>
    <row r="10542">
      <c r="A10542" s="95">
        <v>62676</v>
      </c>
      <c r="B10542" s="93" t="s">
        <v>29090</v>
      </c>
      <c r="C10542" s="93" t="s">
        <v>1457</v>
      </c>
      <c r="G10542" s="95">
        <v>250</v>
      </c>
      <c r="H10542" s="93" t="s">
        <v>8976</v>
      </c>
      <c r="I10542" s="93" t="s">
        <v>23899</v>
      </c>
      <c r="J10542" s="93" t="s">
        <v>20846</v>
      </c>
      <c r="K10542" s="93" t="s">
        <v>8981</v>
      </c>
      <c r="L10542" s="14">
        <f>AND(vyberHrace&lt;&gt;"",ISNUMBER(SEARCH(vyberHrace,$B10542)))</f>
      </c>
      <c r="M10542" s="14">
        <f>AND($I10542=MID(kododd,1,2),$J10542=MID(kododd,3,3))</f>
      </c>
    </row>
    <row r="10543">
      <c r="A10543" s="95">
        <v>60139</v>
      </c>
      <c r="B10543" s="93" t="s">
        <v>26607</v>
      </c>
      <c r="C10543" s="93" t="s">
        <v>1412</v>
      </c>
      <c r="G10543" s="95">
        <v>250</v>
      </c>
      <c r="H10543" s="93" t="s">
        <v>8976</v>
      </c>
      <c r="I10543" s="93" t="s">
        <v>23899</v>
      </c>
      <c r="J10543" s="93" t="s">
        <v>20843</v>
      </c>
      <c r="K10543" s="93" t="s">
        <v>5594</v>
      </c>
      <c r="L10543" s="14">
        <f>AND(vyberHrace&lt;&gt;"",ISNUMBER(SEARCH(vyberHrace,$B10543)))</f>
      </c>
      <c r="M10543" s="14">
        <f>AND($I10543=MID(kododd,1,2),$J10543=MID(kododd,3,3))</f>
      </c>
    </row>
    <row r="10544">
      <c r="A10544" s="95">
        <v>59197</v>
      </c>
      <c r="B10544" s="93" t="s">
        <v>25629</v>
      </c>
      <c r="C10544" s="93" t="s">
        <v>1420</v>
      </c>
      <c r="D10544" s="95">
        <v>1724</v>
      </c>
      <c r="E10544" s="95">
        <v>1732</v>
      </c>
      <c r="F10544" s="95">
        <v>23781947</v>
      </c>
      <c r="G10544" s="95">
        <v>250</v>
      </c>
      <c r="H10544" s="93" t="s">
        <v>8976</v>
      </c>
      <c r="I10544" s="93" t="s">
        <v>23899</v>
      </c>
      <c r="J10544" s="93" t="s">
        <v>20907</v>
      </c>
      <c r="K10544" s="93" t="s">
        <v>4887</v>
      </c>
      <c r="L10544" s="14">
        <f>AND(vyberHrace&lt;&gt;"",ISNUMBER(SEARCH(vyberHrace,$B10544)))</f>
      </c>
      <c r="M10544" s="14">
        <f>AND($I10544=MID(kododd,1,2),$J10544=MID(kododd,3,3))</f>
      </c>
    </row>
    <row r="10545">
      <c r="A10545" s="95">
        <v>7129</v>
      </c>
      <c r="B10545" s="93" t="s">
        <v>13067</v>
      </c>
      <c r="C10545" s="93" t="s">
        <v>1472</v>
      </c>
      <c r="D10545" s="95">
        <v>1915</v>
      </c>
      <c r="E10545" s="95">
        <v>1936</v>
      </c>
      <c r="F10545" s="95">
        <v>318388</v>
      </c>
      <c r="G10545" s="95">
        <v>250</v>
      </c>
      <c r="H10545" s="93" t="s">
        <v>8976</v>
      </c>
      <c r="I10545" s="93" t="s">
        <v>23899</v>
      </c>
      <c r="J10545" s="93" t="s">
        <v>20964</v>
      </c>
      <c r="K10545" s="93" t="s">
        <v>5165</v>
      </c>
      <c r="L10545" s="14">
        <f>AND(vyberHrace&lt;&gt;"",ISNUMBER(SEARCH(vyberHrace,$B10545)))</f>
      </c>
      <c r="M10545" s="14">
        <f>AND($I10545=MID(kododd,1,2),$J10545=MID(kododd,3,3))</f>
      </c>
    </row>
    <row r="10546">
      <c r="A10546" s="95">
        <v>58636</v>
      </c>
      <c r="B10546" s="93" t="s">
        <v>25124</v>
      </c>
      <c r="C10546" s="93" t="s">
        <v>1399</v>
      </c>
      <c r="D10546" s="95">
        <v>1294</v>
      </c>
      <c r="E10546" s="95">
        <v>1431</v>
      </c>
      <c r="F10546" s="95">
        <v>23775750</v>
      </c>
      <c r="G10546" s="95">
        <v>250</v>
      </c>
      <c r="H10546" s="93" t="s">
        <v>8976</v>
      </c>
      <c r="I10546" s="93" t="s">
        <v>23899</v>
      </c>
      <c r="J10546" s="93" t="s">
        <v>20993</v>
      </c>
      <c r="K10546" s="93" t="s">
        <v>2219</v>
      </c>
      <c r="L10546" s="14">
        <f>AND(vyberHrace&lt;&gt;"",ISNUMBER(SEARCH(vyberHrace,$B10546)))</f>
      </c>
      <c r="M10546" s="14">
        <f>AND($I10546=MID(kododd,1,2),$J10546=MID(kododd,3,3))</f>
      </c>
    </row>
    <row r="10547">
      <c r="A10547" s="95">
        <v>45604</v>
      </c>
      <c r="B10547" s="93" t="s">
        <v>15388</v>
      </c>
      <c r="C10547" s="93" t="s">
        <v>1400</v>
      </c>
      <c r="G10547" s="95">
        <v>0</v>
      </c>
      <c r="H10547" s="93" t="s">
        <v>8976</v>
      </c>
      <c r="I10547" s="93" t="s">
        <v>23899</v>
      </c>
      <c r="J10547" s="93" t="s">
        <v>20852</v>
      </c>
      <c r="K10547" s="93" t="s">
        <v>8994</v>
      </c>
      <c r="L10547" s="14">
        <f>AND(vyberHrace&lt;&gt;"",ISNUMBER(SEARCH(vyberHrace,$B10547)))</f>
      </c>
      <c r="M10547" s="14">
        <f>AND($I10547=MID(kododd,1,2),$J10547=MID(kododd,3,3))</f>
      </c>
    </row>
    <row r="10548">
      <c r="A10548" s="95">
        <v>46895</v>
      </c>
      <c r="B10548" s="93" t="s">
        <v>15392</v>
      </c>
      <c r="C10548" s="93" t="s">
        <v>1406</v>
      </c>
      <c r="G10548" s="95">
        <v>0</v>
      </c>
      <c r="H10548" s="93" t="s">
        <v>8976</v>
      </c>
      <c r="I10548" s="93" t="s">
        <v>23899</v>
      </c>
      <c r="J10548" s="93" t="s">
        <v>20852</v>
      </c>
      <c r="K10548" s="93" t="s">
        <v>8994</v>
      </c>
      <c r="L10548" s="14">
        <f>AND(vyberHrace&lt;&gt;"",ISNUMBER(SEARCH(vyberHrace,$B10548)))</f>
      </c>
      <c r="M10548" s="14">
        <f>AND($I10548=MID(kododd,1,2),$J10548=MID(kododd,3,3))</f>
      </c>
    </row>
    <row r="10549">
      <c r="A10549" s="95">
        <v>8555</v>
      </c>
      <c r="B10549" s="93" t="s">
        <v>15395</v>
      </c>
      <c r="C10549" s="93" t="s">
        <v>1440</v>
      </c>
      <c r="D10549" s="95">
        <v>1762</v>
      </c>
      <c r="E10549" s="95">
        <v>1839</v>
      </c>
      <c r="F10549" s="95">
        <v>305588</v>
      </c>
      <c r="G10549" s="95">
        <v>250</v>
      </c>
      <c r="H10549" s="93" t="s">
        <v>8976</v>
      </c>
      <c r="I10549" s="93" t="s">
        <v>23899</v>
      </c>
      <c r="J10549" s="93" t="s">
        <v>20942</v>
      </c>
      <c r="K10549" s="93" t="s">
        <v>5598</v>
      </c>
      <c r="L10549" s="14">
        <f>AND(vyberHrace&lt;&gt;"",ISNUMBER(SEARCH(vyberHrace,$B10549)))</f>
      </c>
      <c r="M10549" s="14">
        <f>AND($I10549=MID(kododd,1,2),$J10549=MID(kododd,3,3))</f>
      </c>
    </row>
    <row r="10550">
      <c r="A10550" s="95">
        <v>28425</v>
      </c>
      <c r="B10550" s="93" t="s">
        <v>15415</v>
      </c>
      <c r="C10550" s="93" t="s">
        <v>1454</v>
      </c>
      <c r="G10550" s="95">
        <v>0</v>
      </c>
      <c r="H10550" s="93" t="s">
        <v>8976</v>
      </c>
      <c r="I10550" s="93" t="s">
        <v>23899</v>
      </c>
      <c r="J10550" s="93" t="s">
        <v>20852</v>
      </c>
      <c r="K10550" s="93" t="s">
        <v>8994</v>
      </c>
      <c r="L10550" s="14">
        <f>AND(vyberHrace&lt;&gt;"",ISNUMBER(SEARCH(vyberHrace,$B10550)))</f>
      </c>
      <c r="M10550" s="14">
        <f>AND($I10550=MID(kododd,1,2),$J10550=MID(kododd,3,3))</f>
      </c>
    </row>
    <row r="10551">
      <c r="A10551" s="95">
        <v>31011</v>
      </c>
      <c r="B10551" s="93" t="s">
        <v>15418</v>
      </c>
      <c r="C10551" s="93" t="s">
        <v>1427</v>
      </c>
      <c r="D10551" s="95">
        <v>1617</v>
      </c>
      <c r="E10551" s="95">
        <v>1713</v>
      </c>
      <c r="F10551" s="95">
        <v>347728</v>
      </c>
      <c r="G10551" s="95">
        <v>250</v>
      </c>
      <c r="H10551" s="93" t="s">
        <v>8976</v>
      </c>
      <c r="I10551" s="93" t="s">
        <v>23899</v>
      </c>
      <c r="J10551" s="93" t="s">
        <v>20844</v>
      </c>
      <c r="K10551" s="93" t="s">
        <v>9952</v>
      </c>
      <c r="L10551" s="14">
        <f>AND(vyberHrace&lt;&gt;"",ISNUMBER(SEARCH(vyberHrace,$B10551)))</f>
      </c>
      <c r="M10551" s="14">
        <f>AND($I10551=MID(kododd,1,2),$J10551=MID(kododd,3,3))</f>
      </c>
    </row>
    <row r="10552">
      <c r="A10552" s="95">
        <v>37970</v>
      </c>
      <c r="B10552" s="93" t="s">
        <v>15420</v>
      </c>
      <c r="C10552" s="93" t="s">
        <v>1419</v>
      </c>
      <c r="D10552" s="95">
        <v>1298</v>
      </c>
      <c r="E10552" s="95">
        <v>1535</v>
      </c>
      <c r="F10552" s="95">
        <v>381110</v>
      </c>
      <c r="G10552" s="95">
        <v>0</v>
      </c>
      <c r="H10552" s="93" t="s">
        <v>8976</v>
      </c>
      <c r="I10552" s="93" t="s">
        <v>23899</v>
      </c>
      <c r="J10552" s="93" t="s">
        <v>20844</v>
      </c>
      <c r="K10552" s="93" t="s">
        <v>9952</v>
      </c>
      <c r="L10552" s="14">
        <f>AND(vyberHrace&lt;&gt;"",ISNUMBER(SEARCH(vyberHrace,$B10552)))</f>
      </c>
      <c r="M10552" s="14">
        <f>AND($I10552=MID(kododd,1,2),$J10552=MID(kododd,3,3))</f>
      </c>
    </row>
    <row r="10553">
      <c r="A10553" s="95">
        <v>30195</v>
      </c>
      <c r="B10553" s="93" t="s">
        <v>15421</v>
      </c>
      <c r="C10553" s="93" t="s">
        <v>1448</v>
      </c>
      <c r="G10553" s="95">
        <v>0</v>
      </c>
      <c r="H10553" s="93" t="s">
        <v>8976</v>
      </c>
      <c r="I10553" s="93" t="s">
        <v>23899</v>
      </c>
      <c r="J10553" s="93" t="s">
        <v>20852</v>
      </c>
      <c r="K10553" s="93" t="s">
        <v>8994</v>
      </c>
      <c r="L10553" s="14">
        <f>AND(vyberHrace&lt;&gt;"",ISNUMBER(SEARCH(vyberHrace,$B10553)))</f>
      </c>
      <c r="M10553" s="14">
        <f>AND($I10553=MID(kododd,1,2),$J10553=MID(kododd,3,3))</f>
      </c>
    </row>
    <row r="10554">
      <c r="A10554" s="95">
        <v>11824</v>
      </c>
      <c r="B10554" s="93" t="s">
        <v>16473</v>
      </c>
      <c r="C10554" s="93" t="s">
        <v>1441</v>
      </c>
      <c r="D10554" s="95">
        <v>1729</v>
      </c>
      <c r="E10554" s="95">
        <v>1829</v>
      </c>
      <c r="F10554" s="95">
        <v>353310</v>
      </c>
      <c r="G10554" s="95">
        <v>250</v>
      </c>
      <c r="H10554" s="93" t="s">
        <v>8976</v>
      </c>
      <c r="I10554" s="93" t="s">
        <v>23899</v>
      </c>
      <c r="J10554" s="93" t="s">
        <v>20914</v>
      </c>
      <c r="K10554" s="93" t="s">
        <v>172</v>
      </c>
      <c r="L10554" s="14">
        <f>AND(vyberHrace&lt;&gt;"",ISNUMBER(SEARCH(vyberHrace,$B10554)))</f>
      </c>
      <c r="M10554" s="14">
        <f>AND($I10554=MID(kododd,1,2),$J10554=MID(kododd,3,3))</f>
      </c>
    </row>
    <row r="10555">
      <c r="A10555" s="95">
        <v>33574</v>
      </c>
      <c r="B10555" s="93" t="s">
        <v>16478</v>
      </c>
      <c r="C10555" s="93" t="s">
        <v>1398</v>
      </c>
      <c r="G10555" s="95">
        <v>0</v>
      </c>
      <c r="H10555" s="93" t="s">
        <v>8976</v>
      </c>
      <c r="I10555" s="93" t="s">
        <v>23899</v>
      </c>
      <c r="J10555" s="93" t="s">
        <v>20852</v>
      </c>
      <c r="K10555" s="93" t="s">
        <v>8994</v>
      </c>
      <c r="L10555" s="14">
        <f>AND(vyberHrace&lt;&gt;"",ISNUMBER(SEARCH(vyberHrace,$B10555)))</f>
      </c>
      <c r="M10555" s="14">
        <f>AND($I10555=MID(kododd,1,2),$J10555=MID(kododd,3,3))</f>
      </c>
    </row>
    <row r="10556">
      <c r="A10556" s="95">
        <v>50306</v>
      </c>
      <c r="B10556" s="93" t="s">
        <v>2207</v>
      </c>
      <c r="C10556" s="93" t="s">
        <v>1402</v>
      </c>
      <c r="D10556" s="95">
        <v>1273</v>
      </c>
      <c r="E10556" s="95">
        <v>1568</v>
      </c>
      <c r="F10556" s="95">
        <v>23738634</v>
      </c>
      <c r="G10556" s="95">
        <v>250</v>
      </c>
      <c r="H10556" s="93" t="s">
        <v>8976</v>
      </c>
      <c r="I10556" s="93" t="s">
        <v>23899</v>
      </c>
      <c r="J10556" s="93" t="s">
        <v>20849</v>
      </c>
      <c r="K10556" s="93" t="s">
        <v>1593</v>
      </c>
      <c r="L10556" s="14">
        <f>AND(vyberHrace&lt;&gt;"",ISNUMBER(SEARCH(vyberHrace,$B10556)))</f>
      </c>
      <c r="M10556" s="14">
        <f>AND($I10556=MID(kododd,1,2),$J10556=MID(kododd,3,3))</f>
      </c>
    </row>
    <row r="10557">
      <c r="A10557" s="95">
        <v>7136</v>
      </c>
      <c r="B10557" s="93" t="s">
        <v>13821</v>
      </c>
      <c r="C10557" s="93" t="s">
        <v>1472</v>
      </c>
      <c r="D10557" s="95">
        <v>1420</v>
      </c>
      <c r="E10557" s="95">
        <v>1602</v>
      </c>
      <c r="F10557" s="95">
        <v>353329</v>
      </c>
      <c r="G10557" s="95">
        <v>0</v>
      </c>
      <c r="H10557" s="93" t="s">
        <v>8976</v>
      </c>
      <c r="I10557" s="93" t="s">
        <v>23899</v>
      </c>
      <c r="J10557" s="93" t="s">
        <v>20872</v>
      </c>
      <c r="K10557" s="93" t="s">
        <v>8989</v>
      </c>
      <c r="L10557" s="14">
        <f>AND(vyberHrace&lt;&gt;"",ISNUMBER(SEARCH(vyberHrace,$B10557)))</f>
      </c>
      <c r="M10557" s="14">
        <f>AND($I10557=MID(kododd,1,2),$J10557=MID(kododd,3,3))</f>
      </c>
    </row>
    <row r="10558">
      <c r="A10558" s="95">
        <v>48332</v>
      </c>
      <c r="B10558" s="93" t="s">
        <v>9331</v>
      </c>
      <c r="C10558" s="93" t="s">
        <v>1408</v>
      </c>
      <c r="D10558" s="95">
        <v>1846</v>
      </c>
      <c r="E10558" s="95">
        <v>1919</v>
      </c>
      <c r="F10558" s="95">
        <v>23730277</v>
      </c>
      <c r="G10558" s="95">
        <v>250</v>
      </c>
      <c r="H10558" s="93" t="s">
        <v>8976</v>
      </c>
      <c r="I10558" s="93" t="s">
        <v>23899</v>
      </c>
      <c r="J10558" s="93" t="s">
        <v>20907</v>
      </c>
      <c r="K10558" s="93" t="s">
        <v>4887</v>
      </c>
      <c r="L10558" s="14">
        <f>AND(vyberHrace&lt;&gt;"",ISNUMBER(SEARCH(vyberHrace,$B10558)))</f>
      </c>
      <c r="M10558" s="14">
        <f>AND($I10558=MID(kododd,1,2),$J10558=MID(kododd,3,3))</f>
      </c>
    </row>
    <row r="10559">
      <c r="A10559" s="95">
        <v>31589</v>
      </c>
      <c r="B10559" s="93" t="s">
        <v>9335</v>
      </c>
      <c r="C10559" s="93" t="s">
        <v>1448</v>
      </c>
      <c r="D10559" s="95">
        <v>1095</v>
      </c>
      <c r="G10559" s="95">
        <v>0</v>
      </c>
      <c r="H10559" s="93" t="s">
        <v>8976</v>
      </c>
      <c r="I10559" s="93" t="s">
        <v>23899</v>
      </c>
      <c r="J10559" s="93" t="s">
        <v>20852</v>
      </c>
      <c r="K10559" s="93" t="s">
        <v>8994</v>
      </c>
      <c r="L10559" s="14">
        <f>AND(vyberHrace&lt;&gt;"",ISNUMBER(SEARCH(vyberHrace,$B10559)))</f>
      </c>
      <c r="M10559" s="14">
        <f>AND($I10559=MID(kododd,1,2),$J10559=MID(kododd,3,3))</f>
      </c>
    </row>
    <row r="10560">
      <c r="A10560" s="95">
        <v>12652</v>
      </c>
      <c r="B10560" s="93" t="s">
        <v>23947</v>
      </c>
      <c r="C10560" s="93" t="s">
        <v>1451</v>
      </c>
      <c r="D10560" s="95">
        <v>1493</v>
      </c>
      <c r="E10560" s="95">
        <v>1663</v>
      </c>
      <c r="F10560" s="95">
        <v>352934</v>
      </c>
      <c r="G10560" s="95">
        <v>250</v>
      </c>
      <c r="H10560" s="93" t="s">
        <v>8976</v>
      </c>
      <c r="I10560" s="93" t="s">
        <v>23899</v>
      </c>
      <c r="J10560" s="93" t="s">
        <v>20958</v>
      </c>
      <c r="K10560" s="93" t="s">
        <v>11252</v>
      </c>
      <c r="L10560" s="14">
        <f>AND(vyberHrace&lt;&gt;"",ISNUMBER(SEARCH(vyberHrace,$B10560)))</f>
      </c>
      <c r="M10560" s="14">
        <f>AND($I10560=MID(kododd,1,2),$J10560=MID(kododd,3,3))</f>
      </c>
    </row>
    <row r="10561">
      <c r="A10561" s="95">
        <v>33575</v>
      </c>
      <c r="B10561" s="93" t="s">
        <v>13899</v>
      </c>
      <c r="C10561" s="93" t="s">
        <v>1399</v>
      </c>
      <c r="G10561" s="95">
        <v>0</v>
      </c>
      <c r="H10561" s="93" t="s">
        <v>8976</v>
      </c>
      <c r="I10561" s="93" t="s">
        <v>23899</v>
      </c>
      <c r="J10561" s="93" t="s">
        <v>20852</v>
      </c>
      <c r="K10561" s="93" t="s">
        <v>8994</v>
      </c>
      <c r="L10561" s="14">
        <f>AND(vyberHrace&lt;&gt;"",ISNUMBER(SEARCH(vyberHrace,$B10561)))</f>
      </c>
      <c r="M10561" s="14">
        <f>AND($I10561=MID(kododd,1,2),$J10561=MID(kododd,3,3))</f>
      </c>
    </row>
    <row r="10562">
      <c r="A10562" s="95">
        <v>36467</v>
      </c>
      <c r="B10562" s="93" t="s">
        <v>13900</v>
      </c>
      <c r="C10562" s="93" t="s">
        <v>1444</v>
      </c>
      <c r="D10562" s="95">
        <v>1514</v>
      </c>
      <c r="E10562" s="95">
        <v>1722</v>
      </c>
      <c r="F10562" s="95">
        <v>364789</v>
      </c>
      <c r="G10562" s="95">
        <v>0</v>
      </c>
      <c r="H10562" s="93" t="s">
        <v>8976</v>
      </c>
      <c r="I10562" s="93" t="s">
        <v>23899</v>
      </c>
      <c r="J10562" s="93" t="s">
        <v>20927</v>
      </c>
      <c r="K10562" s="93" t="s">
        <v>1591</v>
      </c>
      <c r="L10562" s="14">
        <f>AND(vyberHrace&lt;&gt;"",ISNUMBER(SEARCH(vyberHrace,$B10562)))</f>
      </c>
      <c r="M10562" s="14">
        <f>AND($I10562=MID(kododd,1,2),$J10562=MID(kododd,3,3))</f>
      </c>
    </row>
    <row r="10563">
      <c r="A10563" s="95">
        <v>7158</v>
      </c>
      <c r="B10563" s="93" t="s">
        <v>13912</v>
      </c>
      <c r="C10563" s="93" t="s">
        <v>1471</v>
      </c>
      <c r="D10563" s="95">
        <v>1637</v>
      </c>
      <c r="E10563" s="95">
        <v>1775</v>
      </c>
      <c r="F10563" s="95">
        <v>352942</v>
      </c>
      <c r="G10563" s="95">
        <v>250</v>
      </c>
      <c r="H10563" s="93" t="s">
        <v>8976</v>
      </c>
      <c r="I10563" s="93" t="s">
        <v>23899</v>
      </c>
      <c r="J10563" s="93" t="s">
        <v>21008</v>
      </c>
      <c r="K10563" s="93" t="s">
        <v>1498</v>
      </c>
      <c r="L10563" s="14">
        <f>AND(vyberHrace&lt;&gt;"",ISNUMBER(SEARCH(vyberHrace,$B10563)))</f>
      </c>
      <c r="M10563" s="14">
        <f>AND($I10563=MID(kododd,1,2),$J10563=MID(kododd,3,3))</f>
      </c>
    </row>
    <row r="10564">
      <c r="A10564" s="95">
        <v>10082</v>
      </c>
      <c r="B10564" s="93" t="s">
        <v>13915</v>
      </c>
      <c r="C10564" s="93" t="s">
        <v>1459</v>
      </c>
      <c r="D10564" s="95">
        <v>1563</v>
      </c>
      <c r="E10564" s="95">
        <v>1689</v>
      </c>
      <c r="F10564" s="95">
        <v>396109</v>
      </c>
      <c r="G10564" s="95">
        <v>250</v>
      </c>
      <c r="H10564" s="93" t="s">
        <v>8976</v>
      </c>
      <c r="I10564" s="93" t="s">
        <v>23899</v>
      </c>
      <c r="J10564" s="93" t="s">
        <v>21008</v>
      </c>
      <c r="K10564" s="93" t="s">
        <v>1498</v>
      </c>
      <c r="L10564" s="14">
        <f>AND(vyberHrace&lt;&gt;"",ISNUMBER(SEARCH(vyberHrace,$B10564)))</f>
      </c>
      <c r="M10564" s="14">
        <f>AND($I10564=MID(kododd,1,2),$J10564=MID(kododd,3,3))</f>
      </c>
    </row>
    <row r="10565">
      <c r="A10565" s="95">
        <v>7159</v>
      </c>
      <c r="B10565" s="93" t="s">
        <v>13916</v>
      </c>
      <c r="C10565" s="93" t="s">
        <v>1459</v>
      </c>
      <c r="D10565" s="95">
        <v>1513</v>
      </c>
      <c r="E10565" s="95">
        <v>1632</v>
      </c>
      <c r="F10565" s="95">
        <v>305600</v>
      </c>
      <c r="G10565" s="95">
        <v>250</v>
      </c>
      <c r="H10565" s="93" t="s">
        <v>8976</v>
      </c>
      <c r="I10565" s="93" t="s">
        <v>23899</v>
      </c>
      <c r="J10565" s="93" t="s">
        <v>21008</v>
      </c>
      <c r="K10565" s="93" t="s">
        <v>1498</v>
      </c>
      <c r="L10565" s="14">
        <f>AND(vyberHrace&lt;&gt;"",ISNUMBER(SEARCH(vyberHrace,$B10565)))</f>
      </c>
      <c r="M10565" s="14">
        <f>AND($I10565=MID(kododd,1,2),$J10565=MID(kododd,3,3))</f>
      </c>
    </row>
    <row r="10566">
      <c r="A10566" s="95">
        <v>44629</v>
      </c>
      <c r="B10566" s="93" t="s">
        <v>24019</v>
      </c>
      <c r="C10566" s="93" t="s">
        <v>1402</v>
      </c>
      <c r="D10566" s="95">
        <v>2053</v>
      </c>
      <c r="E10566" s="95">
        <v>2045</v>
      </c>
      <c r="F10566" s="95">
        <v>23702664</v>
      </c>
      <c r="G10566" s="95">
        <v>250</v>
      </c>
      <c r="H10566" s="93" t="s">
        <v>8976</v>
      </c>
      <c r="I10566" s="93" t="s">
        <v>23899</v>
      </c>
      <c r="J10566" s="93" t="s">
        <v>20852</v>
      </c>
      <c r="K10566" s="93" t="s">
        <v>8994</v>
      </c>
      <c r="L10566" s="14">
        <f>AND(vyberHrace&lt;&gt;"",ISNUMBER(SEARCH(vyberHrace,$B10566)))</f>
      </c>
      <c r="M10566" s="14">
        <f>AND($I10566=MID(kododd,1,2),$J10566=MID(kododd,3,3))</f>
      </c>
    </row>
    <row r="10567">
      <c r="A10567" s="95">
        <v>13785</v>
      </c>
      <c r="B10567" s="93" t="s">
        <v>16279</v>
      </c>
      <c r="C10567" s="93" t="s">
        <v>1441</v>
      </c>
      <c r="D10567" s="95">
        <v>1628</v>
      </c>
      <c r="E10567" s="95">
        <v>1765</v>
      </c>
      <c r="F10567" s="95">
        <v>343285</v>
      </c>
      <c r="G10567" s="95">
        <v>250</v>
      </c>
      <c r="H10567" s="93" t="s">
        <v>8976</v>
      </c>
      <c r="I10567" s="93" t="s">
        <v>23899</v>
      </c>
      <c r="J10567" s="93" t="s">
        <v>20844</v>
      </c>
      <c r="K10567" s="93" t="s">
        <v>9952</v>
      </c>
      <c r="L10567" s="14">
        <f>AND(vyberHrace&lt;&gt;"",ISNUMBER(SEARCH(vyberHrace,$B10567)))</f>
      </c>
      <c r="M10567" s="14">
        <f>AND($I10567=MID(kododd,1,2),$J10567=MID(kododd,3,3))</f>
      </c>
    </row>
    <row r="10568">
      <c r="A10568" s="95">
        <v>7162</v>
      </c>
      <c r="B10568" s="93" t="s">
        <v>16289</v>
      </c>
      <c r="C10568" s="93" t="s">
        <v>1435</v>
      </c>
      <c r="D10568" s="95">
        <v>1714</v>
      </c>
      <c r="E10568" s="95">
        <v>1819</v>
      </c>
      <c r="F10568" s="95">
        <v>353337</v>
      </c>
      <c r="G10568" s="95">
        <v>250</v>
      </c>
      <c r="H10568" s="93" t="s">
        <v>8976</v>
      </c>
      <c r="I10568" s="93" t="s">
        <v>23899</v>
      </c>
      <c r="J10568" s="93" t="s">
        <v>20875</v>
      </c>
      <c r="K10568" s="93" t="s">
        <v>11238</v>
      </c>
      <c r="L10568" s="14">
        <f>AND(vyberHrace&lt;&gt;"",ISNUMBER(SEARCH(vyberHrace,$B10568)))</f>
      </c>
      <c r="M10568" s="14">
        <f>AND($I10568=MID(kododd,1,2),$J10568=MID(kododd,3,3))</f>
      </c>
    </row>
    <row r="10569">
      <c r="A10569" s="95">
        <v>3269</v>
      </c>
      <c r="B10569" s="93" t="s">
        <v>16290</v>
      </c>
      <c r="C10569" s="93" t="s">
        <v>1459</v>
      </c>
      <c r="D10569" s="95">
        <v>1570</v>
      </c>
      <c r="E10569" s="95">
        <v>1685</v>
      </c>
      <c r="F10569" s="95">
        <v>339032</v>
      </c>
      <c r="G10569" s="95">
        <v>250</v>
      </c>
      <c r="H10569" s="93" t="s">
        <v>8976</v>
      </c>
      <c r="I10569" s="93" t="s">
        <v>23899</v>
      </c>
      <c r="J10569" s="93" t="s">
        <v>20851</v>
      </c>
      <c r="K10569" s="93" t="s">
        <v>21353</v>
      </c>
      <c r="L10569" s="14">
        <f>AND(vyberHrace&lt;&gt;"",ISNUMBER(SEARCH(vyberHrace,$B10569)))</f>
      </c>
      <c r="M10569" s="14">
        <f>AND($I10569=MID(kododd,1,2),$J10569=MID(kododd,3,3))</f>
      </c>
    </row>
    <row r="10570">
      <c r="A10570" s="95">
        <v>56717</v>
      </c>
      <c r="B10570" s="93" t="s">
        <v>22232</v>
      </c>
      <c r="C10570" s="93" t="s">
        <v>1412</v>
      </c>
      <c r="D10570" s="95">
        <v>1021</v>
      </c>
      <c r="E10570" s="95">
        <v>1425</v>
      </c>
      <c r="F10570" s="95">
        <v>23769718</v>
      </c>
      <c r="G10570" s="95">
        <v>250</v>
      </c>
      <c r="H10570" s="93" t="s">
        <v>8976</v>
      </c>
      <c r="I10570" s="93" t="s">
        <v>23899</v>
      </c>
      <c r="J10570" s="93" t="s">
        <v>20993</v>
      </c>
      <c r="K10570" s="93" t="s">
        <v>2219</v>
      </c>
      <c r="L10570" s="14">
        <f>AND(vyberHrace&lt;&gt;"",ISNUMBER(SEARCH(vyberHrace,$B10570)))</f>
      </c>
      <c r="M10570" s="14">
        <f>AND($I10570=MID(kododd,1,2),$J10570=MID(kododd,3,3))</f>
      </c>
    </row>
    <row r="10571">
      <c r="A10571" s="95">
        <v>40015</v>
      </c>
      <c r="B10571" s="93" t="s">
        <v>18029</v>
      </c>
      <c r="C10571" s="93" t="s">
        <v>1398</v>
      </c>
      <c r="D10571" s="95">
        <v>1099</v>
      </c>
      <c r="F10571" s="95">
        <v>387290</v>
      </c>
      <c r="G10571" s="95">
        <v>0</v>
      </c>
      <c r="H10571" s="93" t="s">
        <v>8976</v>
      </c>
      <c r="I10571" s="93" t="s">
        <v>23899</v>
      </c>
      <c r="J10571" s="93" t="s">
        <v>20852</v>
      </c>
      <c r="K10571" s="93" t="s">
        <v>8994</v>
      </c>
      <c r="L10571" s="14">
        <f>AND(vyberHrace&lt;&gt;"",ISNUMBER(SEARCH(vyberHrace,$B10571)))</f>
      </c>
      <c r="M10571" s="14">
        <f>AND($I10571=MID(kododd,1,2),$J10571=MID(kododd,3,3))</f>
      </c>
    </row>
    <row r="10572">
      <c r="A10572" s="95">
        <v>40016</v>
      </c>
      <c r="B10572" s="93" t="s">
        <v>18031</v>
      </c>
      <c r="C10572" s="93" t="s">
        <v>1399</v>
      </c>
      <c r="D10572" s="95">
        <v>1206</v>
      </c>
      <c r="F10572" s="95">
        <v>382256</v>
      </c>
      <c r="G10572" s="95">
        <v>0</v>
      </c>
      <c r="H10572" s="93" t="s">
        <v>8976</v>
      </c>
      <c r="I10572" s="93" t="s">
        <v>23899</v>
      </c>
      <c r="J10572" s="93" t="s">
        <v>20852</v>
      </c>
      <c r="K10572" s="93" t="s">
        <v>8994</v>
      </c>
      <c r="L10572" s="14">
        <f>AND(vyberHrace&lt;&gt;"",ISNUMBER(SEARCH(vyberHrace,$B10572)))</f>
      </c>
      <c r="M10572" s="14">
        <f>AND($I10572=MID(kododd,1,2),$J10572=MID(kododd,3,3))</f>
      </c>
    </row>
    <row r="10573">
      <c r="A10573" s="95">
        <v>57810</v>
      </c>
      <c r="B10573" s="93" t="s">
        <v>24363</v>
      </c>
      <c r="C10573" s="93" t="s">
        <v>1432</v>
      </c>
      <c r="F10573" s="95">
        <v>23774860</v>
      </c>
      <c r="G10573" s="95">
        <v>250</v>
      </c>
      <c r="H10573" s="93" t="s">
        <v>8976</v>
      </c>
      <c r="I10573" s="93" t="s">
        <v>23899</v>
      </c>
      <c r="J10573" s="93" t="s">
        <v>20875</v>
      </c>
      <c r="K10573" s="93" t="s">
        <v>11238</v>
      </c>
      <c r="L10573" s="14">
        <f>AND(vyberHrace&lt;&gt;"",ISNUMBER(SEARCH(vyberHrace,$B10573)))</f>
      </c>
      <c r="M10573" s="14">
        <f>AND($I10573=MID(kododd,1,2),$J10573=MID(kododd,3,3))</f>
      </c>
    </row>
    <row r="10574">
      <c r="A10574" s="95">
        <v>58527</v>
      </c>
      <c r="B10574" s="93" t="s">
        <v>25025</v>
      </c>
      <c r="C10574" s="93" t="s">
        <v>1406</v>
      </c>
      <c r="D10574" s="95">
        <v>1105</v>
      </c>
      <c r="E10574" s="95">
        <v>1478</v>
      </c>
      <c r="F10574" s="95">
        <v>23775025</v>
      </c>
      <c r="G10574" s="95">
        <v>0</v>
      </c>
      <c r="H10574" s="93" t="s">
        <v>8976</v>
      </c>
      <c r="I10574" s="93" t="s">
        <v>23899</v>
      </c>
      <c r="J10574" s="93" t="s">
        <v>20855</v>
      </c>
      <c r="K10574" s="93" t="s">
        <v>6774</v>
      </c>
      <c r="L10574" s="14">
        <f>AND(vyberHrace&lt;&gt;"",ISNUMBER(SEARCH(vyberHrace,$B10574)))</f>
      </c>
      <c r="M10574" s="14">
        <f>AND($I10574=MID(kododd,1,2),$J10574=MID(kododd,3,3))</f>
      </c>
    </row>
    <row r="10575">
      <c r="A10575" s="95">
        <v>35167</v>
      </c>
      <c r="B10575" s="93" t="s">
        <v>16464</v>
      </c>
      <c r="C10575" s="93" t="s">
        <v>1409</v>
      </c>
      <c r="D10575" s="95">
        <v>1523</v>
      </c>
      <c r="E10575" s="95">
        <v>1744</v>
      </c>
      <c r="F10575" s="95">
        <v>364797</v>
      </c>
      <c r="G10575" s="95">
        <v>0</v>
      </c>
      <c r="H10575" s="93" t="s">
        <v>8976</v>
      </c>
      <c r="I10575" s="93" t="s">
        <v>23899</v>
      </c>
      <c r="J10575" s="93" t="s">
        <v>20852</v>
      </c>
      <c r="K10575" s="93" t="s">
        <v>8994</v>
      </c>
      <c r="L10575" s="14">
        <f>AND(vyberHrace&lt;&gt;"",ISNUMBER(SEARCH(vyberHrace,$B10575)))</f>
      </c>
      <c r="M10575" s="14">
        <f>AND($I10575=MID(kododd,1,2),$J10575=MID(kododd,3,3))</f>
      </c>
    </row>
    <row r="10576">
      <c r="A10576" s="95">
        <v>33112</v>
      </c>
      <c r="B10576" s="93" t="s">
        <v>16466</v>
      </c>
      <c r="C10576" s="93" t="s">
        <v>1431</v>
      </c>
      <c r="G10576" s="95">
        <v>0</v>
      </c>
      <c r="H10576" s="93" t="s">
        <v>8976</v>
      </c>
      <c r="I10576" s="93" t="s">
        <v>23899</v>
      </c>
      <c r="J10576" s="93" t="s">
        <v>20852</v>
      </c>
      <c r="K10576" s="93" t="s">
        <v>8994</v>
      </c>
      <c r="L10576" s="14">
        <f>AND(vyberHrace&lt;&gt;"",ISNUMBER(SEARCH(vyberHrace,$B10576)))</f>
      </c>
      <c r="M10576" s="14">
        <f>AND($I10576=MID(kododd,1,2),$J10576=MID(kododd,3,3))</f>
      </c>
    </row>
    <row r="10577">
      <c r="A10577" s="95">
        <v>60221</v>
      </c>
      <c r="B10577" s="93" t="s">
        <v>26682</v>
      </c>
      <c r="C10577" s="93" t="s">
        <v>1410</v>
      </c>
      <c r="F10577" s="95">
        <v>23786540</v>
      </c>
      <c r="G10577" s="95">
        <v>250</v>
      </c>
      <c r="H10577" s="93" t="s">
        <v>8976</v>
      </c>
      <c r="I10577" s="93" t="s">
        <v>23899</v>
      </c>
      <c r="J10577" s="93" t="s">
        <v>20993</v>
      </c>
      <c r="K10577" s="93" t="s">
        <v>2219</v>
      </c>
      <c r="L10577" s="14">
        <f>AND(vyberHrace&lt;&gt;"",ISNUMBER(SEARCH(vyberHrace,$B10577)))</f>
      </c>
      <c r="M10577" s="14">
        <f>AND($I10577=MID(kododd,1,2),$J10577=MID(kododd,3,3))</f>
      </c>
    </row>
    <row r="10578">
      <c r="A10578" s="95">
        <v>5854</v>
      </c>
      <c r="B10578" s="93" t="s">
        <v>18905</v>
      </c>
      <c r="C10578" s="93" t="s">
        <v>1440</v>
      </c>
      <c r="D10578" s="95">
        <v>1515</v>
      </c>
      <c r="G10578" s="95">
        <v>0</v>
      </c>
      <c r="H10578" s="93" t="s">
        <v>8976</v>
      </c>
      <c r="I10578" s="93" t="s">
        <v>23899</v>
      </c>
      <c r="J10578" s="93" t="s">
        <v>20843</v>
      </c>
      <c r="K10578" s="93" t="s">
        <v>5594</v>
      </c>
      <c r="L10578" s="14">
        <f>AND(vyberHrace&lt;&gt;"",ISNUMBER(SEARCH(vyberHrace,$B10578)))</f>
      </c>
      <c r="M10578" s="14">
        <f>AND($I10578=MID(kododd,1,2),$J10578=MID(kododd,3,3))</f>
      </c>
    </row>
    <row r="10579">
      <c r="A10579" s="95">
        <v>16023</v>
      </c>
      <c r="B10579" s="93" t="s">
        <v>9637</v>
      </c>
      <c r="C10579" s="93" t="s">
        <v>1405</v>
      </c>
      <c r="D10579" s="95">
        <v>1180</v>
      </c>
      <c r="G10579" s="95">
        <v>0</v>
      </c>
      <c r="H10579" s="93" t="s">
        <v>8976</v>
      </c>
      <c r="I10579" s="93" t="s">
        <v>23899</v>
      </c>
      <c r="J10579" s="93" t="s">
        <v>20914</v>
      </c>
      <c r="K10579" s="93" t="s">
        <v>172</v>
      </c>
      <c r="L10579" s="14">
        <f>AND(vyberHrace&lt;&gt;"",ISNUMBER(SEARCH(vyberHrace,$B10579)))</f>
      </c>
      <c r="M10579" s="14">
        <f>AND($I10579=MID(kododd,1,2),$J10579=MID(kododd,3,3))</f>
      </c>
    </row>
    <row r="10580">
      <c r="A10580" s="95">
        <v>63974</v>
      </c>
      <c r="B10580" s="93" t="s">
        <v>30146</v>
      </c>
      <c r="C10580" s="93" t="s">
        <v>1412</v>
      </c>
      <c r="D10580" s="95">
        <v>80542</v>
      </c>
      <c r="E10580" s="95">
        <v>80542</v>
      </c>
      <c r="G10580" s="95">
        <v>0</v>
      </c>
      <c r="H10580" s="93" t="s">
        <v>8976</v>
      </c>
      <c r="I10580" s="93" t="s">
        <v>23899</v>
      </c>
      <c r="J10580" s="93" t="s">
        <v>20907</v>
      </c>
      <c r="K10580" s="93" t="s">
        <v>4887</v>
      </c>
      <c r="L10580" s="14">
        <f>AND(vyberHrace&lt;&gt;"",ISNUMBER(SEARCH(vyberHrace,$B10580)))</f>
      </c>
      <c r="M10580" s="14">
        <f>AND($I10580=MID(kododd,1,2),$J10580=MID(kododd,3,3))</f>
      </c>
    </row>
    <row r="10581">
      <c r="A10581" s="95">
        <v>11839</v>
      </c>
      <c r="B10581" s="93" t="s">
        <v>11918</v>
      </c>
      <c r="C10581" s="93" t="s">
        <v>1404</v>
      </c>
      <c r="G10581" s="95">
        <v>0</v>
      </c>
      <c r="H10581" s="93" t="s">
        <v>8976</v>
      </c>
      <c r="I10581" s="93" t="s">
        <v>23899</v>
      </c>
      <c r="J10581" s="93" t="s">
        <v>20914</v>
      </c>
      <c r="K10581" s="93" t="s">
        <v>172</v>
      </c>
      <c r="L10581" s="14">
        <f>AND(vyberHrace&lt;&gt;"",ISNUMBER(SEARCH(vyberHrace,$B10581)))</f>
      </c>
      <c r="M10581" s="14">
        <f>AND($I10581=MID(kododd,1,2),$J10581=MID(kododd,3,3))</f>
      </c>
    </row>
    <row r="10582">
      <c r="A10582" s="95">
        <v>7171</v>
      </c>
      <c r="B10582" s="93" t="s">
        <v>11922</v>
      </c>
      <c r="C10582" s="93" t="s">
        <v>1465</v>
      </c>
      <c r="D10582" s="95">
        <v>1846</v>
      </c>
      <c r="E10582" s="95">
        <v>1895</v>
      </c>
      <c r="F10582" s="95">
        <v>326534</v>
      </c>
      <c r="G10582" s="95">
        <v>250</v>
      </c>
      <c r="H10582" s="93" t="s">
        <v>8976</v>
      </c>
      <c r="I10582" s="93" t="s">
        <v>23899</v>
      </c>
      <c r="J10582" s="93" t="s">
        <v>20897</v>
      </c>
      <c r="K10582" s="93" t="s">
        <v>374</v>
      </c>
      <c r="L10582" s="14">
        <f>AND(vyberHrace&lt;&gt;"",ISNUMBER(SEARCH(vyberHrace,$B10582)))</f>
      </c>
      <c r="M10582" s="14">
        <f>AND($I10582=MID(kododd,1,2),$J10582=MID(kododd,3,3))</f>
      </c>
    </row>
    <row r="10583">
      <c r="A10583" s="95">
        <v>55075</v>
      </c>
      <c r="B10583" s="93" t="s">
        <v>2951</v>
      </c>
      <c r="C10583" s="93" t="s">
        <v>1420</v>
      </c>
      <c r="D10583" s="95">
        <v>1589</v>
      </c>
      <c r="E10583" s="95">
        <v>1667</v>
      </c>
      <c r="F10583" s="95">
        <v>23762837</v>
      </c>
      <c r="G10583" s="95">
        <v>250</v>
      </c>
      <c r="H10583" s="93" t="s">
        <v>8976</v>
      </c>
      <c r="I10583" s="93" t="s">
        <v>23899</v>
      </c>
      <c r="J10583" s="93" t="s">
        <v>20849</v>
      </c>
      <c r="K10583" s="93" t="s">
        <v>1593</v>
      </c>
      <c r="L10583" s="14">
        <f>AND(vyberHrace&lt;&gt;"",ISNUMBER(SEARCH(vyberHrace,$B10583)))</f>
      </c>
      <c r="M10583" s="14">
        <f>AND($I10583=MID(kododd,1,2),$J10583=MID(kododd,3,3))</f>
      </c>
    </row>
    <row r="10584">
      <c r="A10584" s="95">
        <v>55945</v>
      </c>
      <c r="B10584" s="93" t="s">
        <v>2951</v>
      </c>
      <c r="C10584" s="93" t="s">
        <v>1437</v>
      </c>
      <c r="D10584" s="95">
        <v>1157</v>
      </c>
      <c r="E10584" s="95">
        <v>1477</v>
      </c>
      <c r="F10584" s="95">
        <v>23762829</v>
      </c>
      <c r="G10584" s="95">
        <v>250</v>
      </c>
      <c r="H10584" s="93" t="s">
        <v>8976</v>
      </c>
      <c r="I10584" s="93" t="s">
        <v>23899</v>
      </c>
      <c r="J10584" s="93" t="s">
        <v>20849</v>
      </c>
      <c r="K10584" s="93" t="s">
        <v>1593</v>
      </c>
      <c r="L10584" s="14">
        <f>AND(vyberHrace&lt;&gt;"",ISNUMBER(SEARCH(vyberHrace,$B10584)))</f>
      </c>
      <c r="M10584" s="14">
        <f>AND($I10584=MID(kododd,1,2),$J10584=MID(kododd,3,3))</f>
      </c>
    </row>
    <row r="10585">
      <c r="A10585" s="95">
        <v>59630</v>
      </c>
      <c r="B10585" s="93" t="s">
        <v>26017</v>
      </c>
      <c r="C10585" s="93" t="s">
        <v>1418</v>
      </c>
      <c r="G10585" s="95">
        <v>0</v>
      </c>
      <c r="H10585" s="93" t="s">
        <v>8976</v>
      </c>
      <c r="I10585" s="93" t="s">
        <v>23899</v>
      </c>
      <c r="J10585" s="93" t="s">
        <v>20849</v>
      </c>
      <c r="K10585" s="93" t="s">
        <v>1593</v>
      </c>
      <c r="L10585" s="14">
        <f>AND(vyberHrace&lt;&gt;"",ISNUMBER(SEARCH(vyberHrace,$B10585)))</f>
      </c>
      <c r="M10585" s="14">
        <f>AND($I10585=MID(kododd,1,2),$J10585=MID(kododd,3,3))</f>
      </c>
    </row>
    <row r="10586">
      <c r="A10586" s="95">
        <v>47180</v>
      </c>
      <c r="B10586" s="93" t="s">
        <v>10484</v>
      </c>
      <c r="C10586" s="93" t="s">
        <v>1434</v>
      </c>
      <c r="F10586" s="95">
        <v>23715898</v>
      </c>
      <c r="G10586" s="95">
        <v>0</v>
      </c>
      <c r="H10586" s="93" t="s">
        <v>8976</v>
      </c>
      <c r="I10586" s="93" t="s">
        <v>23899</v>
      </c>
      <c r="J10586" s="93" t="s">
        <v>20849</v>
      </c>
      <c r="K10586" s="93" t="s">
        <v>1593</v>
      </c>
      <c r="L10586" s="14">
        <f>AND(vyberHrace&lt;&gt;"",ISNUMBER(SEARCH(vyberHrace,$B10586)))</f>
      </c>
      <c r="M10586" s="14">
        <f>AND($I10586=MID(kododd,1,2),$J10586=MID(kododd,3,3))</f>
      </c>
    </row>
    <row r="10587">
      <c r="A10587" s="95">
        <v>62541</v>
      </c>
      <c r="B10587" s="93" t="s">
        <v>29091</v>
      </c>
      <c r="C10587" s="93" t="s">
        <v>1446</v>
      </c>
      <c r="F10587" s="95">
        <v>571001280</v>
      </c>
      <c r="G10587" s="95">
        <v>250</v>
      </c>
      <c r="H10587" s="93" t="s">
        <v>8976</v>
      </c>
      <c r="I10587" s="93" t="s">
        <v>23899</v>
      </c>
      <c r="J10587" s="93" t="s">
        <v>20846</v>
      </c>
      <c r="K10587" s="93" t="s">
        <v>8981</v>
      </c>
      <c r="L10587" s="14">
        <f>AND(vyberHrace&lt;&gt;"",ISNUMBER(SEARCH(vyberHrace,$B10587)))</f>
      </c>
      <c r="M10587" s="14">
        <f>AND($I10587=MID(kododd,1,2),$J10587=MID(kododd,3,3))</f>
      </c>
    </row>
    <row r="10588">
      <c r="A10588" s="95">
        <v>46099</v>
      </c>
      <c r="B10588" s="93" t="s">
        <v>20004</v>
      </c>
      <c r="C10588" s="93" t="s">
        <v>1416</v>
      </c>
      <c r="G10588" s="95">
        <v>0</v>
      </c>
      <c r="H10588" s="93" t="s">
        <v>8976</v>
      </c>
      <c r="I10588" s="93" t="s">
        <v>23899</v>
      </c>
      <c r="J10588" s="93" t="s">
        <v>20950</v>
      </c>
      <c r="K10588" s="93" t="s">
        <v>5563</v>
      </c>
      <c r="L10588" s="14">
        <f>AND(vyberHrace&lt;&gt;"",ISNUMBER(SEARCH(vyberHrace,$B10588)))</f>
      </c>
      <c r="M10588" s="14">
        <f>AND($I10588=MID(kododd,1,2),$J10588=MID(kododd,3,3))</f>
      </c>
    </row>
    <row r="10589">
      <c r="A10589" s="95">
        <v>50987</v>
      </c>
      <c r="B10589" s="93" t="s">
        <v>2213</v>
      </c>
      <c r="C10589" s="93" t="s">
        <v>1416</v>
      </c>
      <c r="G10589" s="95">
        <v>0</v>
      </c>
      <c r="H10589" s="93" t="s">
        <v>8976</v>
      </c>
      <c r="I10589" s="93" t="s">
        <v>23899</v>
      </c>
      <c r="J10589" s="93" t="s">
        <v>20914</v>
      </c>
      <c r="K10589" s="93" t="s">
        <v>172</v>
      </c>
      <c r="L10589" s="14">
        <f>AND(vyberHrace&lt;&gt;"",ISNUMBER(SEARCH(vyberHrace,$B10589)))</f>
      </c>
      <c r="M10589" s="14">
        <f>AND($I10589=MID(kododd,1,2),$J10589=MID(kododd,3,3))</f>
      </c>
    </row>
    <row r="10590">
      <c r="A10590" s="95">
        <v>38103</v>
      </c>
      <c r="B10590" s="93" t="s">
        <v>20011</v>
      </c>
      <c r="C10590" s="93" t="s">
        <v>1427</v>
      </c>
      <c r="D10590" s="95">
        <v>1023</v>
      </c>
      <c r="F10590" s="95">
        <v>361704</v>
      </c>
      <c r="G10590" s="95">
        <v>0</v>
      </c>
      <c r="H10590" s="93" t="s">
        <v>8976</v>
      </c>
      <c r="I10590" s="93" t="s">
        <v>23899</v>
      </c>
      <c r="J10590" s="93" t="s">
        <v>20851</v>
      </c>
      <c r="K10590" s="93" t="s">
        <v>21353</v>
      </c>
      <c r="L10590" s="14">
        <f>AND(vyberHrace&lt;&gt;"",ISNUMBER(SEARCH(vyberHrace,$B10590)))</f>
      </c>
      <c r="M10590" s="14">
        <f>AND($I10590=MID(kododd,1,2),$J10590=MID(kododd,3,3))</f>
      </c>
    </row>
    <row r="10591">
      <c r="A10591" s="95">
        <v>31525</v>
      </c>
      <c r="B10591" s="93" t="s">
        <v>20017</v>
      </c>
      <c r="C10591" s="93" t="s">
        <v>1434</v>
      </c>
      <c r="G10591" s="95">
        <v>0</v>
      </c>
      <c r="H10591" s="93" t="s">
        <v>8976</v>
      </c>
      <c r="I10591" s="93" t="s">
        <v>23899</v>
      </c>
      <c r="J10591" s="93" t="s">
        <v>20852</v>
      </c>
      <c r="K10591" s="93" t="s">
        <v>8994</v>
      </c>
      <c r="L10591" s="14">
        <f>AND(vyberHrace&lt;&gt;"",ISNUMBER(SEARCH(vyberHrace,$B10591)))</f>
      </c>
      <c r="M10591" s="14">
        <f>AND($I10591=MID(kododd,1,2),$J10591=MID(kododd,3,3))</f>
      </c>
    </row>
    <row r="10592">
      <c r="A10592" s="95">
        <v>37482</v>
      </c>
      <c r="B10592" s="93" t="s">
        <v>20018</v>
      </c>
      <c r="C10592" s="93" t="s">
        <v>1444</v>
      </c>
      <c r="F10592" s="95">
        <v>360341</v>
      </c>
      <c r="G10592" s="95">
        <v>0</v>
      </c>
      <c r="H10592" s="93" t="s">
        <v>8976</v>
      </c>
      <c r="I10592" s="93" t="s">
        <v>23899</v>
      </c>
      <c r="J10592" s="93" t="s">
        <v>20852</v>
      </c>
      <c r="K10592" s="93" t="s">
        <v>8994</v>
      </c>
      <c r="L10592" s="14">
        <f>AND(vyberHrace&lt;&gt;"",ISNUMBER(SEARCH(vyberHrace,$B10592)))</f>
      </c>
      <c r="M10592" s="14">
        <f>AND($I10592=MID(kododd,1,2),$J10592=MID(kododd,3,3))</f>
      </c>
    </row>
    <row r="10593">
      <c r="A10593" s="95">
        <v>18474</v>
      </c>
      <c r="B10593" s="93" t="s">
        <v>19462</v>
      </c>
      <c r="C10593" s="93" t="s">
        <v>1431</v>
      </c>
      <c r="D10593" s="95">
        <v>1240</v>
      </c>
      <c r="G10593" s="95">
        <v>0</v>
      </c>
      <c r="H10593" s="93" t="s">
        <v>8976</v>
      </c>
      <c r="I10593" s="93" t="s">
        <v>23899</v>
      </c>
      <c r="J10593" s="93" t="s">
        <v>20852</v>
      </c>
      <c r="K10593" s="93" t="s">
        <v>8994</v>
      </c>
      <c r="L10593" s="14">
        <f>AND(vyberHrace&lt;&gt;"",ISNUMBER(SEARCH(vyberHrace,$B10593)))</f>
      </c>
      <c r="M10593" s="14">
        <f>AND($I10593=MID(kododd,1,2),$J10593=MID(kododd,3,3))</f>
      </c>
    </row>
    <row r="10594">
      <c r="A10594" s="95">
        <v>30196</v>
      </c>
      <c r="B10594" s="93" t="s">
        <v>19463</v>
      </c>
      <c r="C10594" s="93" t="s">
        <v>1421</v>
      </c>
      <c r="G10594" s="95">
        <v>0</v>
      </c>
      <c r="H10594" s="93" t="s">
        <v>8976</v>
      </c>
      <c r="I10594" s="93" t="s">
        <v>23899</v>
      </c>
      <c r="J10594" s="93" t="s">
        <v>20852</v>
      </c>
      <c r="K10594" s="93" t="s">
        <v>8994</v>
      </c>
      <c r="L10594" s="14">
        <f>AND(vyberHrace&lt;&gt;"",ISNUMBER(SEARCH(vyberHrace,$B10594)))</f>
      </c>
      <c r="M10594" s="14">
        <f>AND($I10594=MID(kododd,1,2),$J10594=MID(kododd,3,3))</f>
      </c>
    </row>
    <row r="10595">
      <c r="A10595" s="95">
        <v>18472</v>
      </c>
      <c r="B10595" s="93" t="s">
        <v>19466</v>
      </c>
      <c r="C10595" s="93" t="s">
        <v>1475</v>
      </c>
      <c r="D10595" s="95">
        <v>1100</v>
      </c>
      <c r="G10595" s="95">
        <v>0</v>
      </c>
      <c r="H10595" s="93" t="s">
        <v>8976</v>
      </c>
      <c r="I10595" s="93" t="s">
        <v>23899</v>
      </c>
      <c r="J10595" s="93" t="s">
        <v>20852</v>
      </c>
      <c r="K10595" s="93" t="s">
        <v>8994</v>
      </c>
      <c r="L10595" s="14">
        <f>AND(vyberHrace&lt;&gt;"",ISNUMBER(SEARCH(vyberHrace,$B10595)))</f>
      </c>
      <c r="M10595" s="14">
        <f>AND($I10595=MID(kododd,1,2),$J10595=MID(kododd,3,3))</f>
      </c>
    </row>
    <row r="10596">
      <c r="A10596" s="95">
        <v>29327</v>
      </c>
      <c r="B10596" s="93" t="s">
        <v>19468</v>
      </c>
      <c r="C10596" s="93" t="s">
        <v>1415</v>
      </c>
      <c r="G10596" s="95">
        <v>0</v>
      </c>
      <c r="H10596" s="93" t="s">
        <v>8976</v>
      </c>
      <c r="I10596" s="93" t="s">
        <v>23899</v>
      </c>
      <c r="J10596" s="93" t="s">
        <v>20852</v>
      </c>
      <c r="K10596" s="93" t="s">
        <v>8994</v>
      </c>
      <c r="L10596" s="14">
        <f>AND(vyberHrace&lt;&gt;"",ISNUMBER(SEARCH(vyberHrace,$B10596)))</f>
      </c>
      <c r="M10596" s="14">
        <f>AND($I10596=MID(kododd,1,2),$J10596=MID(kododd,3,3))</f>
      </c>
    </row>
    <row r="10597">
      <c r="A10597" s="95">
        <v>35057</v>
      </c>
      <c r="B10597" s="93" t="s">
        <v>19471</v>
      </c>
      <c r="C10597" s="93" t="s">
        <v>1409</v>
      </c>
      <c r="G10597" s="95">
        <v>0</v>
      </c>
      <c r="H10597" s="93" t="s">
        <v>8976</v>
      </c>
      <c r="I10597" s="93" t="s">
        <v>23899</v>
      </c>
      <c r="J10597" s="93" t="s">
        <v>20852</v>
      </c>
      <c r="K10597" s="93" t="s">
        <v>8994</v>
      </c>
      <c r="L10597" s="14">
        <f>AND(vyberHrace&lt;&gt;"",ISNUMBER(SEARCH(vyberHrace,$B10597)))</f>
      </c>
      <c r="M10597" s="14">
        <f>AND($I10597=MID(kododd,1,2),$J10597=MID(kododd,3,3))</f>
      </c>
    </row>
    <row r="10598">
      <c r="A10598" s="95">
        <v>32216</v>
      </c>
      <c r="B10598" s="93" t="s">
        <v>18594</v>
      </c>
      <c r="C10598" s="93" t="s">
        <v>1421</v>
      </c>
      <c r="G10598" s="95">
        <v>0</v>
      </c>
      <c r="H10598" s="93" t="s">
        <v>8976</v>
      </c>
      <c r="I10598" s="93" t="s">
        <v>23899</v>
      </c>
      <c r="J10598" s="93" t="s">
        <v>20852</v>
      </c>
      <c r="K10598" s="93" t="s">
        <v>8994</v>
      </c>
      <c r="L10598" s="14">
        <f>AND(vyberHrace&lt;&gt;"",ISNUMBER(SEARCH(vyberHrace,$B10598)))</f>
      </c>
      <c r="M10598" s="14">
        <f>AND($I10598=MID(kododd,1,2),$J10598=MID(kododd,3,3))</f>
      </c>
    </row>
    <row r="10599">
      <c r="A10599" s="95">
        <v>32215</v>
      </c>
      <c r="B10599" s="93" t="s">
        <v>14228</v>
      </c>
      <c r="C10599" s="93" t="s">
        <v>1421</v>
      </c>
      <c r="G10599" s="95">
        <v>0</v>
      </c>
      <c r="H10599" s="93" t="s">
        <v>8976</v>
      </c>
      <c r="I10599" s="93" t="s">
        <v>23899</v>
      </c>
      <c r="J10599" s="93" t="s">
        <v>20852</v>
      </c>
      <c r="K10599" s="93" t="s">
        <v>8994</v>
      </c>
      <c r="L10599" s="14">
        <f>AND(vyberHrace&lt;&gt;"",ISNUMBER(SEARCH(vyberHrace,$B10599)))</f>
      </c>
      <c r="M10599" s="14">
        <f>AND($I10599=MID(kododd,1,2),$J10599=MID(kododd,3,3))</f>
      </c>
    </row>
    <row r="10600">
      <c r="A10600" s="95">
        <v>63033</v>
      </c>
      <c r="B10600" s="93" t="s">
        <v>29092</v>
      </c>
      <c r="C10600" s="93" t="s">
        <v>1420</v>
      </c>
      <c r="G10600" s="95">
        <v>250</v>
      </c>
      <c r="H10600" s="93" t="s">
        <v>8976</v>
      </c>
      <c r="I10600" s="93" t="s">
        <v>23899</v>
      </c>
      <c r="J10600" s="93" t="s">
        <v>20852</v>
      </c>
      <c r="K10600" s="93" t="s">
        <v>8994</v>
      </c>
      <c r="L10600" s="14">
        <f>AND(vyberHrace&lt;&gt;"",ISNUMBER(SEARCH(vyberHrace,$B10600)))</f>
      </c>
      <c r="M10600" s="14">
        <f>AND($I10600=MID(kododd,1,2),$J10600=MID(kododd,3,3))</f>
      </c>
    </row>
    <row r="10601">
      <c r="A10601" s="95">
        <v>59130</v>
      </c>
      <c r="B10601" s="93" t="s">
        <v>25572</v>
      </c>
      <c r="C10601" s="93" t="s">
        <v>1416</v>
      </c>
      <c r="D10601" s="95">
        <v>1420</v>
      </c>
      <c r="E10601" s="95">
        <v>1572</v>
      </c>
      <c r="F10601" s="95">
        <v>23781858</v>
      </c>
      <c r="G10601" s="95">
        <v>0</v>
      </c>
      <c r="H10601" s="93" t="s">
        <v>8976</v>
      </c>
      <c r="I10601" s="93" t="s">
        <v>23899</v>
      </c>
      <c r="J10601" s="93" t="s">
        <v>20844</v>
      </c>
      <c r="K10601" s="93" t="s">
        <v>9952</v>
      </c>
      <c r="L10601" s="14">
        <f>AND(vyberHrace&lt;&gt;"",ISNUMBER(SEARCH(vyberHrace,$B10601)))</f>
      </c>
      <c r="M10601" s="14">
        <f>AND($I10601=MID(kododd,1,2),$J10601=MID(kododd,3,3))</f>
      </c>
    </row>
    <row r="10602">
      <c r="A10602" s="95">
        <v>56850</v>
      </c>
      <c r="B10602" s="93" t="s">
        <v>22251</v>
      </c>
      <c r="C10602" s="93" t="s">
        <v>1416</v>
      </c>
      <c r="D10602" s="95">
        <v>1483</v>
      </c>
      <c r="E10602" s="95">
        <v>1676</v>
      </c>
      <c r="F10602" s="95">
        <v>23764040</v>
      </c>
      <c r="G10602" s="95">
        <v>250</v>
      </c>
      <c r="H10602" s="93" t="s">
        <v>8976</v>
      </c>
      <c r="I10602" s="93" t="s">
        <v>23899</v>
      </c>
      <c r="J10602" s="93" t="s">
        <v>20852</v>
      </c>
      <c r="K10602" s="93" t="s">
        <v>8994</v>
      </c>
      <c r="L10602" s="14">
        <f>AND(vyberHrace&lt;&gt;"",ISNUMBER(SEARCH(vyberHrace,$B10602)))</f>
      </c>
      <c r="M10602" s="14">
        <f>AND($I10602=MID(kododd,1,2),$J10602=MID(kododd,3,3))</f>
      </c>
    </row>
    <row r="10603">
      <c r="A10603" s="95">
        <v>46493</v>
      </c>
      <c r="B10603" s="93" t="s">
        <v>14250</v>
      </c>
      <c r="C10603" s="93" t="s">
        <v>1429</v>
      </c>
      <c r="D10603" s="95">
        <v>1504</v>
      </c>
      <c r="E10603" s="95">
        <v>1661</v>
      </c>
      <c r="F10603" s="95">
        <v>23713470</v>
      </c>
      <c r="G10603" s="95">
        <v>250</v>
      </c>
      <c r="H10603" s="93" t="s">
        <v>8976</v>
      </c>
      <c r="I10603" s="93" t="s">
        <v>23899</v>
      </c>
      <c r="J10603" s="93" t="s">
        <v>20852</v>
      </c>
      <c r="K10603" s="93" t="s">
        <v>8994</v>
      </c>
      <c r="L10603" s="14">
        <f>AND(vyberHrace&lt;&gt;"",ISNUMBER(SEARCH(vyberHrace,$B10603)))</f>
      </c>
      <c r="M10603" s="14">
        <f>AND($I10603=MID(kododd,1,2),$J10603=MID(kododd,3,3))</f>
      </c>
    </row>
    <row r="10604">
      <c r="A10604" s="95">
        <v>11257</v>
      </c>
      <c r="B10604" s="93" t="s">
        <v>14251</v>
      </c>
      <c r="C10604" s="93" t="s">
        <v>1442</v>
      </c>
      <c r="D10604" s="95">
        <v>1694</v>
      </c>
      <c r="F10604" s="95">
        <v>329720</v>
      </c>
      <c r="G10604" s="95">
        <v>0</v>
      </c>
      <c r="H10604" s="93" t="s">
        <v>8976</v>
      </c>
      <c r="I10604" s="93" t="s">
        <v>23899</v>
      </c>
      <c r="J10604" s="93" t="s">
        <v>20922</v>
      </c>
      <c r="K10604" s="93" t="s">
        <v>11232</v>
      </c>
      <c r="L10604" s="14">
        <f>AND(vyberHrace&lt;&gt;"",ISNUMBER(SEARCH(vyberHrace,$B10604)))</f>
      </c>
      <c r="M10604" s="14">
        <f>AND($I10604=MID(kododd,1,2),$J10604=MID(kododd,3,3))</f>
      </c>
    </row>
    <row r="10605">
      <c r="A10605" s="95">
        <v>18454</v>
      </c>
      <c r="B10605" s="93" t="s">
        <v>14252</v>
      </c>
      <c r="C10605" s="93" t="s">
        <v>1475</v>
      </c>
      <c r="D10605" s="95">
        <v>1860</v>
      </c>
      <c r="E10605" s="95">
        <v>1914</v>
      </c>
      <c r="F10605" s="95">
        <v>330078</v>
      </c>
      <c r="G10605" s="95">
        <v>250</v>
      </c>
      <c r="H10605" s="93" t="s">
        <v>8976</v>
      </c>
      <c r="I10605" s="93" t="s">
        <v>23899</v>
      </c>
      <c r="J10605" s="93" t="s">
        <v>20852</v>
      </c>
      <c r="K10605" s="93" t="s">
        <v>8994</v>
      </c>
      <c r="L10605" s="14">
        <f>AND(vyberHrace&lt;&gt;"",ISNUMBER(SEARCH(vyberHrace,$B10605)))</f>
      </c>
      <c r="M10605" s="14">
        <f>AND($I10605=MID(kododd,1,2),$J10605=MID(kododd,3,3))</f>
      </c>
    </row>
    <row r="10606">
      <c r="A10606" s="95">
        <v>53323</v>
      </c>
      <c r="B10606" s="93" t="s">
        <v>20834</v>
      </c>
      <c r="C10606" s="93" t="s">
        <v>1412</v>
      </c>
      <c r="D10606" s="95">
        <v>1873</v>
      </c>
      <c r="E10606" s="95">
        <v>1962</v>
      </c>
      <c r="F10606" s="95">
        <v>23747560</v>
      </c>
      <c r="G10606" s="95">
        <v>250</v>
      </c>
      <c r="H10606" s="93" t="s">
        <v>8976</v>
      </c>
      <c r="I10606" s="93" t="s">
        <v>23899</v>
      </c>
      <c r="J10606" s="93" t="s">
        <v>20852</v>
      </c>
      <c r="K10606" s="93" t="s">
        <v>8994</v>
      </c>
      <c r="L10606" s="14">
        <f>AND(vyberHrace&lt;&gt;"",ISNUMBER(SEARCH(vyberHrace,$B10606)))</f>
      </c>
      <c r="M10606" s="14">
        <f>AND($I10606=MID(kododd,1,2),$J10606=MID(kododd,3,3))</f>
      </c>
    </row>
    <row r="10607">
      <c r="A10607" s="95">
        <v>7203</v>
      </c>
      <c r="B10607" s="93" t="s">
        <v>19718</v>
      </c>
      <c r="C10607" s="93" t="s">
        <v>1428</v>
      </c>
      <c r="D10607" s="95">
        <v>1908</v>
      </c>
      <c r="E10607" s="95">
        <v>1945</v>
      </c>
      <c r="F10607" s="95">
        <v>339156</v>
      </c>
      <c r="G10607" s="95">
        <v>250</v>
      </c>
      <c r="H10607" s="93" t="s">
        <v>8976</v>
      </c>
      <c r="I10607" s="93" t="s">
        <v>23899</v>
      </c>
      <c r="J10607" s="93" t="s">
        <v>20927</v>
      </c>
      <c r="K10607" s="93" t="s">
        <v>1591</v>
      </c>
      <c r="L10607" s="14">
        <f>AND(vyberHrace&lt;&gt;"",ISNUMBER(SEARCH(vyberHrace,$B10607)))</f>
      </c>
      <c r="M10607" s="14">
        <f>AND($I10607=MID(kododd,1,2),$J10607=MID(kododd,3,3))</f>
      </c>
    </row>
    <row r="10608">
      <c r="A10608" s="95">
        <v>59146</v>
      </c>
      <c r="B10608" s="93" t="s">
        <v>25582</v>
      </c>
      <c r="C10608" s="93" t="s">
        <v>1424</v>
      </c>
      <c r="D10608" s="95">
        <v>1016</v>
      </c>
      <c r="F10608" s="95">
        <v>23784563</v>
      </c>
      <c r="G10608" s="95">
        <v>250</v>
      </c>
      <c r="H10608" s="93" t="s">
        <v>8976</v>
      </c>
      <c r="I10608" s="93" t="s">
        <v>23899</v>
      </c>
      <c r="J10608" s="93" t="s">
        <v>20843</v>
      </c>
      <c r="K10608" s="93" t="s">
        <v>5594</v>
      </c>
      <c r="L10608" s="14">
        <f>AND(vyberHrace&lt;&gt;"",ISNUMBER(SEARCH(vyberHrace,$B10608)))</f>
      </c>
      <c r="M10608" s="14">
        <f>AND($I10608=MID(kododd,1,2),$J10608=MID(kododd,3,3))</f>
      </c>
    </row>
    <row r="10609">
      <c r="A10609" s="95">
        <v>61343</v>
      </c>
      <c r="B10609" s="93" t="s">
        <v>27539</v>
      </c>
      <c r="C10609" s="93" t="s">
        <v>1487</v>
      </c>
      <c r="G10609" s="95">
        <v>250</v>
      </c>
      <c r="H10609" s="93" t="s">
        <v>8976</v>
      </c>
      <c r="I10609" s="93" t="s">
        <v>23899</v>
      </c>
      <c r="J10609" s="93" t="s">
        <v>20843</v>
      </c>
      <c r="K10609" s="93" t="s">
        <v>5594</v>
      </c>
      <c r="L10609" s="14">
        <f>AND(vyberHrace&lt;&gt;"",ISNUMBER(SEARCH(vyberHrace,$B10609)))</f>
      </c>
      <c r="M10609" s="14">
        <f>AND($I10609=MID(kododd,1,2),$J10609=MID(kododd,3,3))</f>
      </c>
    </row>
    <row r="10610">
      <c r="A10610" s="95">
        <v>32391</v>
      </c>
      <c r="B10610" s="93" t="s">
        <v>15052</v>
      </c>
      <c r="C10610" s="93" t="s">
        <v>1414</v>
      </c>
      <c r="D10610" s="95">
        <v>1206</v>
      </c>
      <c r="F10610" s="95">
        <v>362646</v>
      </c>
      <c r="G10610" s="95">
        <v>0</v>
      </c>
      <c r="H10610" s="93" t="s">
        <v>8976</v>
      </c>
      <c r="I10610" s="93" t="s">
        <v>23899</v>
      </c>
      <c r="J10610" s="93" t="s">
        <v>20914</v>
      </c>
      <c r="K10610" s="93" t="s">
        <v>172</v>
      </c>
      <c r="L10610" s="14">
        <f>AND(vyberHrace&lt;&gt;"",ISNUMBER(SEARCH(vyberHrace,$B10610)))</f>
      </c>
      <c r="M10610" s="14">
        <f>AND($I10610=MID(kododd,1,2),$J10610=MID(kododd,3,3))</f>
      </c>
    </row>
    <row r="10611">
      <c r="A10611" s="95">
        <v>16030</v>
      </c>
      <c r="B10611" s="93" t="s">
        <v>19920</v>
      </c>
      <c r="C10611" s="93" t="s">
        <v>1428</v>
      </c>
      <c r="D10611" s="95">
        <v>1699</v>
      </c>
      <c r="E10611" s="95">
        <v>1800</v>
      </c>
      <c r="F10611" s="95">
        <v>351717</v>
      </c>
      <c r="G10611" s="95">
        <v>250</v>
      </c>
      <c r="H10611" s="93" t="s">
        <v>8976</v>
      </c>
      <c r="I10611" s="93" t="s">
        <v>23899</v>
      </c>
      <c r="J10611" s="93" t="s">
        <v>20860</v>
      </c>
      <c r="K10611" s="93" t="s">
        <v>5552</v>
      </c>
      <c r="L10611" s="14">
        <f>AND(vyberHrace&lt;&gt;"",ISNUMBER(SEARCH(vyberHrace,$B10611)))</f>
      </c>
      <c r="M10611" s="14">
        <f>AND($I10611=MID(kododd,1,2),$J10611=MID(kododd,3,3))</f>
      </c>
    </row>
    <row r="10612">
      <c r="A10612" s="95">
        <v>32888</v>
      </c>
      <c r="B10612" s="93" t="s">
        <v>18803</v>
      </c>
      <c r="C10612" s="93" t="s">
        <v>1461</v>
      </c>
      <c r="D10612" s="95">
        <v>1749</v>
      </c>
      <c r="F10612" s="95">
        <v>353361</v>
      </c>
      <c r="G10612" s="95">
        <v>0</v>
      </c>
      <c r="H10612" s="93" t="s">
        <v>8976</v>
      </c>
      <c r="I10612" s="93" t="s">
        <v>23899</v>
      </c>
      <c r="J10612" s="93" t="s">
        <v>20914</v>
      </c>
      <c r="K10612" s="93" t="s">
        <v>172</v>
      </c>
      <c r="L10612" s="14">
        <f>AND(vyberHrace&lt;&gt;"",ISNUMBER(SEARCH(vyberHrace,$B10612)))</f>
      </c>
      <c r="M10612" s="14">
        <f>AND($I10612=MID(kododd,1,2),$J10612=MID(kododd,3,3))</f>
      </c>
    </row>
    <row r="10613">
      <c r="A10613" s="95">
        <v>35054</v>
      </c>
      <c r="B10613" s="93" t="s">
        <v>17940</v>
      </c>
      <c r="C10613" s="93" t="s">
        <v>1409</v>
      </c>
      <c r="G10613" s="95">
        <v>0</v>
      </c>
      <c r="H10613" s="93" t="s">
        <v>8976</v>
      </c>
      <c r="I10613" s="93" t="s">
        <v>23899</v>
      </c>
      <c r="J10613" s="93" t="s">
        <v>20852</v>
      </c>
      <c r="K10613" s="93" t="s">
        <v>8994</v>
      </c>
      <c r="L10613" s="14">
        <f>AND(vyberHrace&lt;&gt;"",ISNUMBER(SEARCH(vyberHrace,$B10613)))</f>
      </c>
      <c r="M10613" s="14">
        <f>AND($I10613=MID(kododd,1,2),$J10613=MID(kododd,3,3))</f>
      </c>
    </row>
    <row r="10614">
      <c r="A10614" s="95">
        <v>35053</v>
      </c>
      <c r="B10614" s="93" t="s">
        <v>17941</v>
      </c>
      <c r="C10614" s="93" t="s">
        <v>1444</v>
      </c>
      <c r="G10614" s="95">
        <v>0</v>
      </c>
      <c r="H10614" s="93" t="s">
        <v>8976</v>
      </c>
      <c r="I10614" s="93" t="s">
        <v>23899</v>
      </c>
      <c r="J10614" s="93" t="s">
        <v>20852</v>
      </c>
      <c r="K10614" s="93" t="s">
        <v>8994</v>
      </c>
      <c r="L10614" s="14">
        <f>AND(vyberHrace&lt;&gt;"",ISNUMBER(SEARCH(vyberHrace,$B10614)))</f>
      </c>
      <c r="M10614" s="14">
        <f>AND($I10614=MID(kododd,1,2),$J10614=MID(kododd,3,3))</f>
      </c>
    </row>
    <row r="10615">
      <c r="A10615" s="95">
        <v>43286</v>
      </c>
      <c r="B10615" s="93" t="s">
        <v>8216</v>
      </c>
      <c r="C10615" s="93" t="s">
        <v>1400</v>
      </c>
      <c r="D10615" s="95">
        <v>1302</v>
      </c>
      <c r="E10615" s="95">
        <v>1570</v>
      </c>
      <c r="F10615" s="95">
        <v>394602</v>
      </c>
      <c r="G10615" s="95">
        <v>0</v>
      </c>
      <c r="H10615" s="93" t="s">
        <v>8976</v>
      </c>
      <c r="I10615" s="93" t="s">
        <v>23899</v>
      </c>
      <c r="J10615" s="93" t="s">
        <v>20849</v>
      </c>
      <c r="K10615" s="93" t="s">
        <v>1593</v>
      </c>
      <c r="L10615" s="14">
        <f>AND(vyberHrace&lt;&gt;"",ISNUMBER(SEARCH(vyberHrace,$B10615)))</f>
      </c>
      <c r="M10615" s="14">
        <f>AND($I10615=MID(kododd,1,2),$J10615=MID(kododd,3,3))</f>
      </c>
    </row>
    <row r="10616">
      <c r="A10616" s="95">
        <v>17959</v>
      </c>
      <c r="B10616" s="93" t="s">
        <v>12944</v>
      </c>
      <c r="C10616" s="93" t="s">
        <v>1443</v>
      </c>
      <c r="D10616" s="95">
        <v>1586</v>
      </c>
      <c r="E10616" s="95">
        <v>1728</v>
      </c>
      <c r="F10616" s="95">
        <v>362450</v>
      </c>
      <c r="G10616" s="95">
        <v>0</v>
      </c>
      <c r="H10616" s="93" t="s">
        <v>8976</v>
      </c>
      <c r="I10616" s="93" t="s">
        <v>23899</v>
      </c>
      <c r="J10616" s="93" t="s">
        <v>20897</v>
      </c>
      <c r="K10616" s="93" t="s">
        <v>374</v>
      </c>
      <c r="L10616" s="14">
        <f>AND(vyberHrace&lt;&gt;"",ISNUMBER(SEARCH(vyberHrace,$B10616)))</f>
      </c>
      <c r="M10616" s="14">
        <f>AND($I10616=MID(kododd,1,2),$J10616=MID(kododd,3,3))</f>
      </c>
    </row>
    <row r="10617">
      <c r="A10617" s="95">
        <v>28426</v>
      </c>
      <c r="B10617" s="93" t="s">
        <v>10375</v>
      </c>
      <c r="C10617" s="93" t="s">
        <v>1414</v>
      </c>
      <c r="G10617" s="95">
        <v>0</v>
      </c>
      <c r="H10617" s="93" t="s">
        <v>8976</v>
      </c>
      <c r="I10617" s="93" t="s">
        <v>23899</v>
      </c>
      <c r="J10617" s="93" t="s">
        <v>20852</v>
      </c>
      <c r="K10617" s="93" t="s">
        <v>8994</v>
      </c>
      <c r="L10617" s="14">
        <f>AND(vyberHrace&lt;&gt;"",ISNUMBER(SEARCH(vyberHrace,$B10617)))</f>
      </c>
      <c r="M10617" s="14">
        <f>AND($I10617=MID(kododd,1,2),$J10617=MID(kododd,3,3))</f>
      </c>
    </row>
    <row r="10618">
      <c r="A10618" s="95">
        <v>18456</v>
      </c>
      <c r="B10618" s="93" t="s">
        <v>11765</v>
      </c>
      <c r="C10618" s="93" t="s">
        <v>1431</v>
      </c>
      <c r="D10618" s="95">
        <v>1100</v>
      </c>
      <c r="G10618" s="95">
        <v>0</v>
      </c>
      <c r="H10618" s="93" t="s">
        <v>8976</v>
      </c>
      <c r="I10618" s="93" t="s">
        <v>23899</v>
      </c>
      <c r="J10618" s="93" t="s">
        <v>20852</v>
      </c>
      <c r="K10618" s="93" t="s">
        <v>8994</v>
      </c>
      <c r="L10618" s="14">
        <f>AND(vyberHrace&lt;&gt;"",ISNUMBER(SEARCH(vyberHrace,$B10618)))</f>
      </c>
      <c r="M10618" s="14">
        <f>AND($I10618=MID(kododd,1,2),$J10618=MID(kododd,3,3))</f>
      </c>
    </row>
    <row r="10619">
      <c r="A10619" s="95">
        <v>55395</v>
      </c>
      <c r="B10619" s="93" t="s">
        <v>22252</v>
      </c>
      <c r="C10619" s="93" t="s">
        <v>1400</v>
      </c>
      <c r="G10619" s="95">
        <v>0</v>
      </c>
      <c r="H10619" s="93" t="s">
        <v>8976</v>
      </c>
      <c r="I10619" s="93" t="s">
        <v>23899</v>
      </c>
      <c r="J10619" s="93" t="s">
        <v>20852</v>
      </c>
      <c r="K10619" s="93" t="s">
        <v>8994</v>
      </c>
      <c r="L10619" s="14">
        <f>AND(vyberHrace&lt;&gt;"",ISNUMBER(SEARCH(vyberHrace,$B10619)))</f>
      </c>
      <c r="M10619" s="14">
        <f>AND($I10619=MID(kododd,1,2),$J10619=MID(kododd,3,3))</f>
      </c>
    </row>
    <row r="10620">
      <c r="A10620" s="95">
        <v>2573</v>
      </c>
      <c r="B10620" s="93" t="s">
        <v>10390</v>
      </c>
      <c r="C10620" s="93" t="s">
        <v>1442</v>
      </c>
      <c r="D10620" s="95">
        <v>1974</v>
      </c>
      <c r="E10620" s="95">
        <v>1998</v>
      </c>
      <c r="F10620" s="95">
        <v>315117</v>
      </c>
      <c r="G10620" s="95">
        <v>250</v>
      </c>
      <c r="H10620" s="93" t="s">
        <v>8976</v>
      </c>
      <c r="I10620" s="93" t="s">
        <v>23899</v>
      </c>
      <c r="J10620" s="93" t="s">
        <v>20942</v>
      </c>
      <c r="K10620" s="93" t="s">
        <v>5598</v>
      </c>
      <c r="L10620" s="14">
        <f>AND(vyberHrace&lt;&gt;"",ISNUMBER(SEARCH(vyberHrace,$B10620)))</f>
      </c>
      <c r="M10620" s="14">
        <f>AND($I10620=MID(kododd,1,2),$J10620=MID(kododd,3,3))</f>
      </c>
    </row>
    <row r="10621">
      <c r="A10621" s="95">
        <v>51485</v>
      </c>
      <c r="B10621" s="93" t="s">
        <v>7707</v>
      </c>
      <c r="C10621" s="93" t="s">
        <v>3255</v>
      </c>
      <c r="F10621" s="95">
        <v>23736658</v>
      </c>
      <c r="G10621" s="95">
        <v>0</v>
      </c>
      <c r="H10621" s="93" t="s">
        <v>8976</v>
      </c>
      <c r="I10621" s="93" t="s">
        <v>23899</v>
      </c>
      <c r="J10621" s="93" t="s">
        <v>20852</v>
      </c>
      <c r="K10621" s="93" t="s">
        <v>8994</v>
      </c>
      <c r="L10621" s="14">
        <f>AND(vyberHrace&lt;&gt;"",ISNUMBER(SEARCH(vyberHrace,$B10621)))</f>
      </c>
      <c r="M10621" s="14">
        <f>AND($I10621=MID(kododd,1,2),$J10621=MID(kododd,3,3))</f>
      </c>
    </row>
    <row r="10622">
      <c r="A10622" s="95">
        <v>53330</v>
      </c>
      <c r="B10622" s="93" t="s">
        <v>20840</v>
      </c>
      <c r="C10622" s="93" t="s">
        <v>1422</v>
      </c>
      <c r="G10622" s="95">
        <v>0</v>
      </c>
      <c r="H10622" s="93" t="s">
        <v>8976</v>
      </c>
      <c r="I10622" s="93" t="s">
        <v>23899</v>
      </c>
      <c r="J10622" s="93" t="s">
        <v>20852</v>
      </c>
      <c r="K10622" s="93" t="s">
        <v>8994</v>
      </c>
      <c r="L10622" s="14">
        <f>AND(vyberHrace&lt;&gt;"",ISNUMBER(SEARCH(vyberHrace,$B10622)))</f>
      </c>
      <c r="M10622" s="14">
        <f>AND($I10622=MID(kododd,1,2),$J10622=MID(kododd,3,3))</f>
      </c>
    </row>
    <row r="10623">
      <c r="A10623" s="95">
        <v>57960</v>
      </c>
      <c r="B10623" s="93" t="s">
        <v>24501</v>
      </c>
      <c r="C10623" s="93" t="s">
        <v>1408</v>
      </c>
      <c r="D10623" s="95">
        <v>1423</v>
      </c>
      <c r="E10623" s="95">
        <v>1768</v>
      </c>
      <c r="F10623" s="95">
        <v>23773774</v>
      </c>
      <c r="G10623" s="95">
        <v>250</v>
      </c>
      <c r="H10623" s="93" t="s">
        <v>8976</v>
      </c>
      <c r="I10623" s="93" t="s">
        <v>23899</v>
      </c>
      <c r="J10623" s="93" t="s">
        <v>20993</v>
      </c>
      <c r="K10623" s="93" t="s">
        <v>2219</v>
      </c>
      <c r="L10623" s="14">
        <f>AND(vyberHrace&lt;&gt;"",ISNUMBER(SEARCH(vyberHrace,$B10623)))</f>
      </c>
      <c r="M10623" s="14">
        <f>AND($I10623=MID(kododd,1,2),$J10623=MID(kododd,3,3))</f>
      </c>
    </row>
    <row r="10624">
      <c r="A10624" s="95">
        <v>35055</v>
      </c>
      <c r="B10624" s="93" t="s">
        <v>10524</v>
      </c>
      <c r="C10624" s="93" t="s">
        <v>1444</v>
      </c>
      <c r="G10624" s="95">
        <v>0</v>
      </c>
      <c r="H10624" s="93" t="s">
        <v>8976</v>
      </c>
      <c r="I10624" s="93" t="s">
        <v>23899</v>
      </c>
      <c r="J10624" s="93" t="s">
        <v>20852</v>
      </c>
      <c r="K10624" s="93" t="s">
        <v>8994</v>
      </c>
      <c r="L10624" s="14">
        <f>AND(vyberHrace&lt;&gt;"",ISNUMBER(SEARCH(vyberHrace,$B10624)))</f>
      </c>
      <c r="M10624" s="14">
        <f>AND($I10624=MID(kododd,1,2),$J10624=MID(kododd,3,3))</f>
      </c>
    </row>
    <row r="10625">
      <c r="A10625" s="95">
        <v>56479</v>
      </c>
      <c r="B10625" s="93" t="s">
        <v>22304</v>
      </c>
      <c r="C10625" s="93" t="s">
        <v>1408</v>
      </c>
      <c r="D10625" s="95">
        <v>1034</v>
      </c>
      <c r="F10625" s="95">
        <v>23766115</v>
      </c>
      <c r="G10625" s="95">
        <v>0</v>
      </c>
      <c r="H10625" s="93" t="s">
        <v>8976</v>
      </c>
      <c r="I10625" s="93" t="s">
        <v>23901</v>
      </c>
      <c r="J10625" s="93" t="s">
        <v>20855</v>
      </c>
      <c r="K10625" s="93" t="s">
        <v>8992</v>
      </c>
      <c r="L10625" s="14">
        <f>AND(vyberHrace&lt;&gt;"",ISNUMBER(SEARCH(vyberHrace,$B10625)))</f>
      </c>
      <c r="M10625" s="14">
        <f>AND($I10625=MID(kododd,1,2),$J10625=MID(kododd,3,3))</f>
      </c>
    </row>
    <row r="10626">
      <c r="A10626" s="95">
        <v>44546</v>
      </c>
      <c r="B10626" s="93" t="s">
        <v>6863</v>
      </c>
      <c r="C10626" s="93" t="s">
        <v>1408</v>
      </c>
      <c r="D10626" s="95">
        <v>1566</v>
      </c>
      <c r="E10626" s="95">
        <v>1612</v>
      </c>
      <c r="F10626" s="95">
        <v>397962</v>
      </c>
      <c r="G10626" s="95">
        <v>250</v>
      </c>
      <c r="H10626" s="93" t="s">
        <v>8976</v>
      </c>
      <c r="I10626" s="93" t="s">
        <v>23901</v>
      </c>
      <c r="J10626" s="93" t="s">
        <v>20843</v>
      </c>
      <c r="K10626" s="93" t="s">
        <v>7708</v>
      </c>
      <c r="L10626" s="14">
        <f>AND(vyberHrace&lt;&gt;"",ISNUMBER(SEARCH(vyberHrace,$B10626)))</f>
      </c>
      <c r="M10626" s="14">
        <f>AND($I10626=MID(kododd,1,2),$J10626=MID(kododd,3,3))</f>
      </c>
    </row>
    <row r="10627">
      <c r="A10627" s="95">
        <v>61425</v>
      </c>
      <c r="B10627" s="93" t="s">
        <v>21668</v>
      </c>
      <c r="C10627" s="93" t="s">
        <v>1412</v>
      </c>
      <c r="G10627" s="95">
        <v>250</v>
      </c>
      <c r="H10627" s="93" t="s">
        <v>8976</v>
      </c>
      <c r="I10627" s="93" t="s">
        <v>23901</v>
      </c>
      <c r="J10627" s="93" t="s">
        <v>20872</v>
      </c>
      <c r="K10627" s="93" t="s">
        <v>6775</v>
      </c>
      <c r="L10627" s="14">
        <f>AND(vyberHrace&lt;&gt;"",ISNUMBER(SEARCH(vyberHrace,$B10627)))</f>
      </c>
      <c r="M10627" s="14">
        <f>AND($I10627=MID(kododd,1,2),$J10627=MID(kododd,3,3))</f>
      </c>
    </row>
    <row r="10628">
      <c r="A10628" s="95">
        <v>56825</v>
      </c>
      <c r="B10628" s="93" t="s">
        <v>22372</v>
      </c>
      <c r="C10628" s="93" t="s">
        <v>1439</v>
      </c>
      <c r="D10628" s="95">
        <v>1400</v>
      </c>
      <c r="E10628" s="95">
        <v>1522</v>
      </c>
      <c r="F10628" s="95">
        <v>23766123</v>
      </c>
      <c r="G10628" s="95">
        <v>250</v>
      </c>
      <c r="H10628" s="93" t="s">
        <v>8976</v>
      </c>
      <c r="I10628" s="93" t="s">
        <v>23901</v>
      </c>
      <c r="J10628" s="93" t="s">
        <v>20947</v>
      </c>
      <c r="K10628" s="93" t="s">
        <v>5139</v>
      </c>
      <c r="L10628" s="14">
        <f>AND(vyberHrace&lt;&gt;"",ISNUMBER(SEARCH(vyberHrace,$B10628)))</f>
      </c>
      <c r="M10628" s="14">
        <f>AND($I10628=MID(kododd,1,2),$J10628=MID(kododd,3,3))</f>
      </c>
    </row>
    <row r="10629">
      <c r="A10629" s="95">
        <v>61253</v>
      </c>
      <c r="B10629" s="93" t="s">
        <v>27478</v>
      </c>
      <c r="C10629" s="93" t="s">
        <v>1412</v>
      </c>
      <c r="D10629" s="95">
        <v>1003</v>
      </c>
      <c r="G10629" s="95">
        <v>0</v>
      </c>
      <c r="H10629" s="93" t="s">
        <v>8976</v>
      </c>
      <c r="I10629" s="93" t="s">
        <v>23901</v>
      </c>
      <c r="J10629" s="93" t="s">
        <v>3580</v>
      </c>
      <c r="K10629" s="93" t="s">
        <v>6449</v>
      </c>
      <c r="L10629" s="14">
        <f>AND(vyberHrace&lt;&gt;"",ISNUMBER(SEARCH(vyberHrace,$B10629)))</f>
      </c>
      <c r="M10629" s="14">
        <f>AND($I10629=MID(kododd,1,2),$J10629=MID(kododd,3,3))</f>
      </c>
    </row>
    <row r="10630">
      <c r="A10630" s="95">
        <v>62250</v>
      </c>
      <c r="B10630" s="93" t="s">
        <v>28434</v>
      </c>
      <c r="C10630" s="93" t="s">
        <v>1487</v>
      </c>
      <c r="G10630" s="95">
        <v>0</v>
      </c>
      <c r="H10630" s="93" t="s">
        <v>8976</v>
      </c>
      <c r="I10630" s="93" t="s">
        <v>23901</v>
      </c>
      <c r="J10630" s="93" t="s">
        <v>20855</v>
      </c>
      <c r="K10630" s="93" t="s">
        <v>8992</v>
      </c>
      <c r="L10630" s="14">
        <f>AND(vyberHrace&lt;&gt;"",ISNUMBER(SEARCH(vyberHrace,$B10630)))</f>
      </c>
      <c r="M10630" s="14">
        <f>AND($I10630=MID(kododd,1,2),$J10630=MID(kododd,3,3))</f>
      </c>
    </row>
    <row r="10631">
      <c r="A10631" s="95">
        <v>59888</v>
      </c>
      <c r="B10631" s="93" t="s">
        <v>26384</v>
      </c>
      <c r="C10631" s="93" t="s">
        <v>1422</v>
      </c>
      <c r="D10631" s="95">
        <v>1105</v>
      </c>
      <c r="F10631" s="95">
        <v>23781351</v>
      </c>
      <c r="G10631" s="95">
        <v>250</v>
      </c>
      <c r="H10631" s="93" t="s">
        <v>8976</v>
      </c>
      <c r="I10631" s="93" t="s">
        <v>23901</v>
      </c>
      <c r="J10631" s="93" t="s">
        <v>20855</v>
      </c>
      <c r="K10631" s="93" t="s">
        <v>8992</v>
      </c>
      <c r="L10631" s="14">
        <f>AND(vyberHrace&lt;&gt;"",ISNUMBER(SEARCH(vyberHrace,$B10631)))</f>
      </c>
      <c r="M10631" s="14">
        <f>AND($I10631=MID(kododd,1,2),$J10631=MID(kododd,3,3))</f>
      </c>
    </row>
    <row r="10632">
      <c r="A10632" s="95">
        <v>47181</v>
      </c>
      <c r="B10632" s="93" t="s">
        <v>5560</v>
      </c>
      <c r="C10632" s="93" t="s">
        <v>3255</v>
      </c>
      <c r="G10632" s="95">
        <v>0</v>
      </c>
      <c r="H10632" s="93" t="s">
        <v>8976</v>
      </c>
      <c r="I10632" s="93" t="s">
        <v>23901</v>
      </c>
      <c r="J10632" s="93" t="s">
        <v>20912</v>
      </c>
      <c r="K10632" s="93" t="s">
        <v>5561</v>
      </c>
      <c r="L10632" s="14">
        <f>AND(vyberHrace&lt;&gt;"",ISNUMBER(SEARCH(vyberHrace,$B10632)))</f>
      </c>
      <c r="M10632" s="14">
        <f>AND($I10632=MID(kododd,1,2),$J10632=MID(kododd,3,3))</f>
      </c>
    </row>
    <row r="10633">
      <c r="A10633" s="95">
        <v>58102</v>
      </c>
      <c r="B10633" s="93" t="s">
        <v>24630</v>
      </c>
      <c r="C10633" s="93" t="s">
        <v>1450</v>
      </c>
      <c r="G10633" s="95">
        <v>250</v>
      </c>
      <c r="H10633" s="93" t="s">
        <v>8976</v>
      </c>
      <c r="I10633" s="93" t="s">
        <v>23901</v>
      </c>
      <c r="J10633" s="93" t="s">
        <v>20849</v>
      </c>
      <c r="K10633" s="93" t="s">
        <v>8984</v>
      </c>
      <c r="L10633" s="14">
        <f>AND(vyberHrace&lt;&gt;"",ISNUMBER(SEARCH(vyberHrace,$B10633)))</f>
      </c>
      <c r="M10633" s="14">
        <f>AND($I10633=MID(kododd,1,2),$J10633=MID(kododd,3,3))</f>
      </c>
    </row>
    <row r="10634">
      <c r="A10634" s="95">
        <v>58063</v>
      </c>
      <c r="B10634" s="93" t="s">
        <v>24593</v>
      </c>
      <c r="C10634" s="93" t="s">
        <v>1422</v>
      </c>
      <c r="G10634" s="95">
        <v>0</v>
      </c>
      <c r="H10634" s="93" t="s">
        <v>8976</v>
      </c>
      <c r="I10634" s="93" t="s">
        <v>23901</v>
      </c>
      <c r="J10634" s="93" t="s">
        <v>20908</v>
      </c>
      <c r="K10634" s="93" t="s">
        <v>5624</v>
      </c>
      <c r="L10634" s="14">
        <f>AND(vyberHrace&lt;&gt;"",ISNUMBER(SEARCH(vyberHrace,$B10634)))</f>
      </c>
      <c r="M10634" s="14">
        <f>AND($I10634=MID(kododd,1,2),$J10634=MID(kododd,3,3))</f>
      </c>
    </row>
    <row r="10635">
      <c r="A10635" s="95">
        <v>18036</v>
      </c>
      <c r="B10635" s="93" t="s">
        <v>5584</v>
      </c>
      <c r="C10635" s="93" t="s">
        <v>1457</v>
      </c>
      <c r="D10635" s="95">
        <v>1358</v>
      </c>
      <c r="G10635" s="95">
        <v>0</v>
      </c>
      <c r="H10635" s="93" t="s">
        <v>8976</v>
      </c>
      <c r="I10635" s="93" t="s">
        <v>23901</v>
      </c>
      <c r="J10635" s="93" t="s">
        <v>20872</v>
      </c>
      <c r="K10635" s="93" t="s">
        <v>6775</v>
      </c>
      <c r="L10635" s="14">
        <f>AND(vyberHrace&lt;&gt;"",ISNUMBER(SEARCH(vyberHrace,$B10635)))</f>
      </c>
      <c r="M10635" s="14">
        <f>AND($I10635=MID(kododd,1,2),$J10635=MID(kododd,3,3))</f>
      </c>
    </row>
    <row r="10636">
      <c r="A10636" s="95">
        <v>63139</v>
      </c>
      <c r="B10636" s="93" t="s">
        <v>29093</v>
      </c>
      <c r="C10636" s="93" t="s">
        <v>1450</v>
      </c>
      <c r="G10636" s="95">
        <v>250</v>
      </c>
      <c r="H10636" s="93" t="s">
        <v>8976</v>
      </c>
      <c r="I10636" s="93" t="s">
        <v>23901</v>
      </c>
      <c r="J10636" s="93" t="s">
        <v>20872</v>
      </c>
      <c r="K10636" s="93" t="s">
        <v>6775</v>
      </c>
      <c r="L10636" s="14">
        <f>AND(vyberHrace&lt;&gt;"",ISNUMBER(SEARCH(vyberHrace,$B10636)))</f>
      </c>
      <c r="M10636" s="14">
        <f>AND($I10636=MID(kododd,1,2),$J10636=MID(kododd,3,3))</f>
      </c>
    </row>
    <row r="10637">
      <c r="A10637" s="95">
        <v>63140</v>
      </c>
      <c r="B10637" s="93" t="s">
        <v>29094</v>
      </c>
      <c r="C10637" s="93" t="s">
        <v>1488</v>
      </c>
      <c r="G10637" s="95">
        <v>250</v>
      </c>
      <c r="H10637" s="93" t="s">
        <v>8976</v>
      </c>
      <c r="I10637" s="93" t="s">
        <v>23901</v>
      </c>
      <c r="J10637" s="93" t="s">
        <v>20872</v>
      </c>
      <c r="K10637" s="93" t="s">
        <v>6775</v>
      </c>
      <c r="L10637" s="14">
        <f>AND(vyberHrace&lt;&gt;"",ISNUMBER(SEARCH(vyberHrace,$B10637)))</f>
      </c>
      <c r="M10637" s="14">
        <f>AND($I10637=MID(kododd,1,2),$J10637=MID(kododd,3,3))</f>
      </c>
    </row>
    <row r="10638">
      <c r="A10638" s="95">
        <v>51479</v>
      </c>
      <c r="B10638" s="93" t="s">
        <v>3715</v>
      </c>
      <c r="C10638" s="93" t="s">
        <v>1455</v>
      </c>
      <c r="D10638" s="95">
        <v>1278</v>
      </c>
      <c r="E10638" s="95">
        <v>1583</v>
      </c>
      <c r="F10638" s="95">
        <v>23741457</v>
      </c>
      <c r="G10638" s="95">
        <v>0</v>
      </c>
      <c r="H10638" s="93" t="s">
        <v>8976</v>
      </c>
      <c r="I10638" s="93" t="s">
        <v>23901</v>
      </c>
      <c r="J10638" s="93" t="s">
        <v>20855</v>
      </c>
      <c r="K10638" s="93" t="s">
        <v>8992</v>
      </c>
      <c r="L10638" s="14">
        <f>AND(vyberHrace&lt;&gt;"",ISNUMBER(SEARCH(vyberHrace,$B10638)))</f>
      </c>
      <c r="M10638" s="14">
        <f>AND($I10638=MID(kododd,1,2),$J10638=MID(kododd,3,3))</f>
      </c>
    </row>
    <row r="10639">
      <c r="A10639" s="95">
        <v>48728</v>
      </c>
      <c r="B10639" s="93" t="s">
        <v>5611</v>
      </c>
      <c r="C10639" s="93" t="s">
        <v>1422</v>
      </c>
      <c r="D10639" s="95">
        <v>1584</v>
      </c>
      <c r="E10639" s="95">
        <v>1714</v>
      </c>
      <c r="F10639" s="95">
        <v>23732806</v>
      </c>
      <c r="G10639" s="95">
        <v>250</v>
      </c>
      <c r="H10639" s="93" t="s">
        <v>8976</v>
      </c>
      <c r="I10639" s="93" t="s">
        <v>23901</v>
      </c>
      <c r="J10639" s="93" t="s">
        <v>20855</v>
      </c>
      <c r="K10639" s="93" t="s">
        <v>8992</v>
      </c>
      <c r="L10639" s="14">
        <f>AND(vyberHrace&lt;&gt;"",ISNUMBER(SEARCH(vyberHrace,$B10639)))</f>
      </c>
      <c r="M10639" s="14">
        <f>AND($I10639=MID(kododd,1,2),$J10639=MID(kododd,3,3))</f>
      </c>
    </row>
    <row r="10640">
      <c r="A10640" s="95">
        <v>32758</v>
      </c>
      <c r="B10640" s="93" t="s">
        <v>5620</v>
      </c>
      <c r="C10640" s="93" t="s">
        <v>1432</v>
      </c>
      <c r="D10640" s="95">
        <v>1637</v>
      </c>
      <c r="G10640" s="95">
        <v>250</v>
      </c>
      <c r="H10640" s="93" t="s">
        <v>8976</v>
      </c>
      <c r="I10640" s="93" t="s">
        <v>23901</v>
      </c>
      <c r="J10640" s="93" t="s">
        <v>20914</v>
      </c>
      <c r="K10640" s="93" t="s">
        <v>5621</v>
      </c>
      <c r="L10640" s="14">
        <f>AND(vyberHrace&lt;&gt;"",ISNUMBER(SEARCH(vyberHrace,$B10640)))</f>
      </c>
      <c r="M10640" s="14">
        <f>AND($I10640=MID(kododd,1,2),$J10640=MID(kododd,3,3))</f>
      </c>
    </row>
    <row r="10641">
      <c r="A10641" s="95">
        <v>55426</v>
      </c>
      <c r="B10641" s="93" t="s">
        <v>22326</v>
      </c>
      <c r="C10641" s="93" t="s">
        <v>1406</v>
      </c>
      <c r="F10641" s="95">
        <v>23782510</v>
      </c>
      <c r="G10641" s="95">
        <v>250</v>
      </c>
      <c r="H10641" s="93" t="s">
        <v>8976</v>
      </c>
      <c r="I10641" s="93" t="s">
        <v>23901</v>
      </c>
      <c r="J10641" s="93" t="s">
        <v>20849</v>
      </c>
      <c r="K10641" s="93" t="s">
        <v>8984</v>
      </c>
      <c r="L10641" s="14">
        <f>AND(vyberHrace&lt;&gt;"",ISNUMBER(SEARCH(vyberHrace,$B10641)))</f>
      </c>
      <c r="M10641" s="14">
        <f>AND($I10641=MID(kododd,1,2),$J10641=MID(kododd,3,3))</f>
      </c>
    </row>
    <row r="10642">
      <c r="A10642" s="95">
        <v>25833</v>
      </c>
      <c r="B10642" s="93" t="s">
        <v>2025</v>
      </c>
      <c r="C10642" s="93" t="s">
        <v>1454</v>
      </c>
      <c r="D10642" s="95">
        <v>2359</v>
      </c>
      <c r="E10642" s="95">
        <v>2428</v>
      </c>
      <c r="F10642" s="95">
        <v>327646</v>
      </c>
      <c r="G10642" s="95">
        <v>250</v>
      </c>
      <c r="H10642" s="93" t="s">
        <v>8976</v>
      </c>
      <c r="I10642" s="93" t="s">
        <v>23901</v>
      </c>
      <c r="J10642" s="93" t="s">
        <v>20859</v>
      </c>
      <c r="K10642" s="93" t="s">
        <v>9076</v>
      </c>
      <c r="L10642" s="14">
        <f>AND(vyberHrace&lt;&gt;"",ISNUMBER(SEARCH(vyberHrace,$B10642)))</f>
      </c>
      <c r="M10642" s="14">
        <f>AND($I10642=MID(kododd,1,2),$J10642=MID(kododd,3,3))</f>
      </c>
    </row>
    <row r="10643">
      <c r="A10643" s="95">
        <v>61572</v>
      </c>
      <c r="B10643" s="93" t="s">
        <v>27743</v>
      </c>
      <c r="C10643" s="93" t="s">
        <v>1424</v>
      </c>
      <c r="D10643" s="95">
        <v>1550</v>
      </c>
      <c r="E10643" s="95">
        <v>1908</v>
      </c>
      <c r="F10643" s="95">
        <v>23793686</v>
      </c>
      <c r="G10643" s="95">
        <v>250</v>
      </c>
      <c r="H10643" s="93" t="s">
        <v>8976</v>
      </c>
      <c r="I10643" s="93" t="s">
        <v>23901</v>
      </c>
      <c r="J10643" s="93" t="s">
        <v>20849</v>
      </c>
      <c r="K10643" s="93" t="s">
        <v>8984</v>
      </c>
      <c r="L10643" s="14">
        <f>AND(vyberHrace&lt;&gt;"",ISNUMBER(SEARCH(vyberHrace,$B10643)))</f>
      </c>
      <c r="M10643" s="14">
        <f>AND($I10643=MID(kododd,1,2),$J10643=MID(kododd,3,3))</f>
      </c>
    </row>
    <row r="10644">
      <c r="A10644" s="95">
        <v>55039</v>
      </c>
      <c r="B10644" s="93" t="s">
        <v>547</v>
      </c>
      <c r="C10644" s="93" t="s">
        <v>1420</v>
      </c>
      <c r="F10644" s="95">
        <v>23751355</v>
      </c>
      <c r="G10644" s="95">
        <v>250</v>
      </c>
      <c r="H10644" s="93" t="s">
        <v>8976</v>
      </c>
      <c r="I10644" s="93" t="s">
        <v>23901</v>
      </c>
      <c r="J10644" s="93" t="s">
        <v>20891</v>
      </c>
      <c r="K10644" s="93" t="s">
        <v>4651</v>
      </c>
      <c r="L10644" s="14">
        <f>AND(vyberHrace&lt;&gt;"",ISNUMBER(SEARCH(vyberHrace,$B10644)))</f>
      </c>
      <c r="M10644" s="14">
        <f>AND($I10644=MID(kododd,1,2),$J10644=MID(kododd,3,3))</f>
      </c>
    </row>
    <row r="10645">
      <c r="A10645" s="95">
        <v>59389</v>
      </c>
      <c r="B10645" s="93" t="s">
        <v>25806</v>
      </c>
      <c r="C10645" s="93" t="s">
        <v>1424</v>
      </c>
      <c r="D10645" s="95">
        <v>1059</v>
      </c>
      <c r="G10645" s="95">
        <v>250</v>
      </c>
      <c r="H10645" s="93" t="s">
        <v>8976</v>
      </c>
      <c r="I10645" s="93" t="s">
        <v>23901</v>
      </c>
      <c r="J10645" s="93" t="s">
        <v>20872</v>
      </c>
      <c r="K10645" s="93" t="s">
        <v>6775</v>
      </c>
      <c r="L10645" s="14">
        <f>AND(vyberHrace&lt;&gt;"",ISNUMBER(SEARCH(vyberHrace,$B10645)))</f>
      </c>
      <c r="M10645" s="14">
        <f>AND($I10645=MID(kododd,1,2),$J10645=MID(kododd,3,3))</f>
      </c>
    </row>
    <row r="10646">
      <c r="A10646" s="95">
        <v>58032</v>
      </c>
      <c r="B10646" s="93" t="s">
        <v>20041</v>
      </c>
      <c r="C10646" s="93" t="s">
        <v>1412</v>
      </c>
      <c r="G10646" s="95">
        <v>250</v>
      </c>
      <c r="H10646" s="93" t="s">
        <v>8976</v>
      </c>
      <c r="I10646" s="93" t="s">
        <v>23901</v>
      </c>
      <c r="J10646" s="93" t="s">
        <v>20908</v>
      </c>
      <c r="K10646" s="93" t="s">
        <v>5624</v>
      </c>
      <c r="L10646" s="14">
        <f>AND(vyberHrace&lt;&gt;"",ISNUMBER(SEARCH(vyberHrace,$B10646)))</f>
      </c>
      <c r="M10646" s="14">
        <f>AND($I10646=MID(kododd,1,2),$J10646=MID(kododd,3,3))</f>
      </c>
    </row>
    <row r="10647">
      <c r="A10647" s="95">
        <v>52073</v>
      </c>
      <c r="B10647" s="93" t="s">
        <v>3736</v>
      </c>
      <c r="C10647" s="93" t="s">
        <v>1406</v>
      </c>
      <c r="G10647" s="95">
        <v>0</v>
      </c>
      <c r="H10647" s="93" t="s">
        <v>8976</v>
      </c>
      <c r="I10647" s="93" t="s">
        <v>23901</v>
      </c>
      <c r="J10647" s="93" t="s">
        <v>20849</v>
      </c>
      <c r="K10647" s="93" t="s">
        <v>8984</v>
      </c>
      <c r="L10647" s="14">
        <f>AND(vyberHrace&lt;&gt;"",ISNUMBER(SEARCH(vyberHrace,$B10647)))</f>
      </c>
      <c r="M10647" s="14">
        <f>AND($I10647=MID(kododd,1,2),$J10647=MID(kododd,3,3))</f>
      </c>
    </row>
    <row r="10648">
      <c r="A10648" s="95">
        <v>54380</v>
      </c>
      <c r="B10648" s="93" t="s">
        <v>5075</v>
      </c>
      <c r="C10648" s="93" t="s">
        <v>1411</v>
      </c>
      <c r="G10648" s="95">
        <v>0</v>
      </c>
      <c r="H10648" s="93" t="s">
        <v>8976</v>
      </c>
      <c r="I10648" s="93" t="s">
        <v>23901</v>
      </c>
      <c r="J10648" s="93" t="s">
        <v>20855</v>
      </c>
      <c r="K10648" s="93" t="s">
        <v>8992</v>
      </c>
      <c r="L10648" s="14">
        <f>AND(vyberHrace&lt;&gt;"",ISNUMBER(SEARCH(vyberHrace,$B10648)))</f>
      </c>
      <c r="M10648" s="14">
        <f>AND($I10648=MID(kododd,1,2),$J10648=MID(kododd,3,3))</f>
      </c>
    </row>
    <row r="10649">
      <c r="A10649" s="95">
        <v>61499</v>
      </c>
      <c r="B10649" s="93" t="s">
        <v>27678</v>
      </c>
      <c r="C10649" s="93" t="s">
        <v>1420</v>
      </c>
      <c r="G10649" s="95">
        <v>250</v>
      </c>
      <c r="H10649" s="93" t="s">
        <v>8976</v>
      </c>
      <c r="I10649" s="93" t="s">
        <v>23901</v>
      </c>
      <c r="J10649" s="93" t="s">
        <v>20855</v>
      </c>
      <c r="K10649" s="93" t="s">
        <v>8992</v>
      </c>
      <c r="L10649" s="14">
        <f>AND(vyberHrace&lt;&gt;"",ISNUMBER(SEARCH(vyberHrace,$B10649)))</f>
      </c>
      <c r="M10649" s="14">
        <f>AND($I10649=MID(kododd,1,2),$J10649=MID(kododd,3,3))</f>
      </c>
    </row>
    <row r="10650">
      <c r="A10650" s="95">
        <v>60507</v>
      </c>
      <c r="B10650" s="93" t="s">
        <v>26938</v>
      </c>
      <c r="C10650" s="93" t="s">
        <v>1450</v>
      </c>
      <c r="G10650" s="95">
        <v>250</v>
      </c>
      <c r="H10650" s="93" t="s">
        <v>8976</v>
      </c>
      <c r="I10650" s="93" t="s">
        <v>23901</v>
      </c>
      <c r="J10650" s="93" t="s">
        <v>20849</v>
      </c>
      <c r="K10650" s="93" t="s">
        <v>8984</v>
      </c>
      <c r="L10650" s="14">
        <f>AND(vyberHrace&lt;&gt;"",ISNUMBER(SEARCH(vyberHrace,$B10650)))</f>
      </c>
      <c r="M10650" s="14">
        <f>AND($I10650=MID(kododd,1,2),$J10650=MID(kododd,3,3))</f>
      </c>
    </row>
    <row r="10651">
      <c r="A10651" s="95">
        <v>47410</v>
      </c>
      <c r="B10651" s="93" t="s">
        <v>5138</v>
      </c>
      <c r="C10651" s="93" t="s">
        <v>1402</v>
      </c>
      <c r="G10651" s="95">
        <v>0</v>
      </c>
      <c r="H10651" s="93" t="s">
        <v>8976</v>
      </c>
      <c r="I10651" s="93" t="s">
        <v>23901</v>
      </c>
      <c r="J10651" s="93" t="s">
        <v>20947</v>
      </c>
      <c r="K10651" s="93" t="s">
        <v>5139</v>
      </c>
      <c r="L10651" s="14">
        <f>AND(vyberHrace&lt;&gt;"",ISNUMBER(SEARCH(vyberHrace,$B10651)))</f>
      </c>
      <c r="M10651" s="14">
        <f>AND($I10651=MID(kododd,1,2),$J10651=MID(kododd,3,3))</f>
      </c>
    </row>
    <row r="10652">
      <c r="A10652" s="95">
        <v>51898</v>
      </c>
      <c r="B10652" s="93" t="s">
        <v>4164</v>
      </c>
      <c r="C10652" s="93" t="s">
        <v>1416</v>
      </c>
      <c r="D10652" s="95">
        <v>1100</v>
      </c>
      <c r="G10652" s="95">
        <v>0</v>
      </c>
      <c r="H10652" s="93" t="s">
        <v>8976</v>
      </c>
      <c r="I10652" s="93" t="s">
        <v>23901</v>
      </c>
      <c r="J10652" s="93" t="s">
        <v>20896</v>
      </c>
      <c r="K10652" s="93" t="s">
        <v>7911</v>
      </c>
      <c r="L10652" s="14">
        <f>AND(vyberHrace&lt;&gt;"",ISNUMBER(SEARCH(vyberHrace,$B10652)))</f>
      </c>
      <c r="M10652" s="14">
        <f>AND($I10652=MID(kododd,1,2),$J10652=MID(kododd,3,3))</f>
      </c>
    </row>
    <row r="10653">
      <c r="A10653" s="95">
        <v>60082</v>
      </c>
      <c r="B10653" s="93" t="s">
        <v>26558</v>
      </c>
      <c r="C10653" s="93" t="s">
        <v>1486</v>
      </c>
      <c r="G10653" s="95">
        <v>250</v>
      </c>
      <c r="H10653" s="93" t="s">
        <v>8976</v>
      </c>
      <c r="I10653" s="93" t="s">
        <v>23901</v>
      </c>
      <c r="J10653" s="93" t="s">
        <v>3580</v>
      </c>
      <c r="K10653" s="93" t="s">
        <v>6449</v>
      </c>
      <c r="L10653" s="14">
        <f>AND(vyberHrace&lt;&gt;"",ISNUMBER(SEARCH(vyberHrace,$B10653)))</f>
      </c>
      <c r="M10653" s="14">
        <f>AND($I10653=MID(kododd,1,2),$J10653=MID(kododd,3,3))</f>
      </c>
    </row>
    <row r="10654">
      <c r="A10654" s="95">
        <v>48247</v>
      </c>
      <c r="B10654" s="93" t="s">
        <v>6033</v>
      </c>
      <c r="C10654" s="93" t="s">
        <v>1406</v>
      </c>
      <c r="D10654" s="95">
        <v>1598</v>
      </c>
      <c r="E10654" s="95">
        <v>1703</v>
      </c>
      <c r="F10654" s="95">
        <v>23726873</v>
      </c>
      <c r="G10654" s="95">
        <v>250</v>
      </c>
      <c r="H10654" s="93" t="s">
        <v>8976</v>
      </c>
      <c r="I10654" s="93" t="s">
        <v>23901</v>
      </c>
      <c r="J10654" s="93" t="s">
        <v>20855</v>
      </c>
      <c r="K10654" s="93" t="s">
        <v>8992</v>
      </c>
      <c r="L10654" s="14">
        <f>AND(vyberHrace&lt;&gt;"",ISNUMBER(SEARCH(vyberHrace,$B10654)))</f>
      </c>
      <c r="M10654" s="14">
        <f>AND($I10654=MID(kododd,1,2),$J10654=MID(kododd,3,3))</f>
      </c>
    </row>
    <row r="10655">
      <c r="A10655" s="95">
        <v>215</v>
      </c>
      <c r="B10655" s="93" t="s">
        <v>6034</v>
      </c>
      <c r="C10655" s="93" t="s">
        <v>1455</v>
      </c>
      <c r="D10655" s="95">
        <v>2083</v>
      </c>
      <c r="E10655" s="95">
        <v>2140</v>
      </c>
      <c r="F10655" s="95">
        <v>300896</v>
      </c>
      <c r="G10655" s="95">
        <v>250</v>
      </c>
      <c r="H10655" s="93" t="s">
        <v>8976</v>
      </c>
      <c r="I10655" s="93" t="s">
        <v>23901</v>
      </c>
      <c r="J10655" s="93" t="s">
        <v>20855</v>
      </c>
      <c r="K10655" s="93" t="s">
        <v>8992</v>
      </c>
      <c r="L10655" s="14">
        <f>AND(vyberHrace&lt;&gt;"",ISNUMBER(SEARCH(vyberHrace,$B10655)))</f>
      </c>
      <c r="M10655" s="14">
        <f>AND($I10655=MID(kododd,1,2),$J10655=MID(kododd,3,3))</f>
      </c>
    </row>
    <row r="10656">
      <c r="A10656" s="95">
        <v>48246</v>
      </c>
      <c r="B10656" s="93" t="s">
        <v>6036</v>
      </c>
      <c r="C10656" s="93" t="s">
        <v>1406</v>
      </c>
      <c r="D10656" s="95">
        <v>1866</v>
      </c>
      <c r="E10656" s="95">
        <v>1995</v>
      </c>
      <c r="F10656" s="95">
        <v>23726881</v>
      </c>
      <c r="G10656" s="95">
        <v>250</v>
      </c>
      <c r="H10656" s="93" t="s">
        <v>8976</v>
      </c>
      <c r="I10656" s="93" t="s">
        <v>23901</v>
      </c>
      <c r="J10656" s="93" t="s">
        <v>20855</v>
      </c>
      <c r="K10656" s="93" t="s">
        <v>8992</v>
      </c>
      <c r="L10656" s="14">
        <f>AND(vyberHrace&lt;&gt;"",ISNUMBER(SEARCH(vyberHrace,$B10656)))</f>
      </c>
      <c r="M10656" s="14">
        <f>AND($I10656=MID(kododd,1,2),$J10656=MID(kododd,3,3))</f>
      </c>
    </row>
    <row r="10657">
      <c r="A10657" s="95">
        <v>51638</v>
      </c>
      <c r="B10657" s="93" t="s">
        <v>3737</v>
      </c>
      <c r="C10657" s="93" t="s">
        <v>1412</v>
      </c>
      <c r="G10657" s="95">
        <v>0</v>
      </c>
      <c r="H10657" s="93" t="s">
        <v>8976</v>
      </c>
      <c r="I10657" s="93" t="s">
        <v>23901</v>
      </c>
      <c r="J10657" s="93" t="s">
        <v>20849</v>
      </c>
      <c r="K10657" s="93" t="s">
        <v>8984</v>
      </c>
      <c r="L10657" s="14">
        <f>AND(vyberHrace&lt;&gt;"",ISNUMBER(SEARCH(vyberHrace,$B10657)))</f>
      </c>
      <c r="M10657" s="14">
        <f>AND($I10657=MID(kododd,1,2),$J10657=MID(kododd,3,3))</f>
      </c>
    </row>
    <row r="10658">
      <c r="A10658" s="95">
        <v>42810</v>
      </c>
      <c r="B10658" s="93" t="s">
        <v>4695</v>
      </c>
      <c r="C10658" s="93" t="s">
        <v>1410</v>
      </c>
      <c r="G10658" s="95">
        <v>0</v>
      </c>
      <c r="H10658" s="93" t="s">
        <v>8976</v>
      </c>
      <c r="I10658" s="93" t="s">
        <v>23901</v>
      </c>
      <c r="J10658" s="93" t="s">
        <v>20872</v>
      </c>
      <c r="K10658" s="93" t="s">
        <v>6775</v>
      </c>
      <c r="L10658" s="14">
        <f>AND(vyberHrace&lt;&gt;"",ISNUMBER(SEARCH(vyberHrace,$B10658)))</f>
      </c>
      <c r="M10658" s="14">
        <f>AND($I10658=MID(kododd,1,2),$J10658=MID(kododd,3,3))</f>
      </c>
    </row>
    <row r="10659">
      <c r="A10659" s="95">
        <v>19044</v>
      </c>
      <c r="B10659" s="93" t="s">
        <v>4704</v>
      </c>
      <c r="C10659" s="93" t="s">
        <v>1464</v>
      </c>
      <c r="D10659" s="95">
        <v>1540</v>
      </c>
      <c r="F10659" s="95">
        <v>356727</v>
      </c>
      <c r="G10659" s="95">
        <v>0</v>
      </c>
      <c r="H10659" s="93" t="s">
        <v>8976</v>
      </c>
      <c r="I10659" s="93" t="s">
        <v>23901</v>
      </c>
      <c r="J10659" s="93" t="s">
        <v>20914</v>
      </c>
      <c r="K10659" s="93" t="s">
        <v>5621</v>
      </c>
      <c r="L10659" s="14">
        <f>AND(vyberHrace&lt;&gt;"",ISNUMBER(SEARCH(vyberHrace,$B10659)))</f>
      </c>
      <c r="M10659" s="14">
        <f>AND($I10659=MID(kododd,1,2),$J10659=MID(kododd,3,3))</f>
      </c>
    </row>
    <row r="10660">
      <c r="A10660" s="95">
        <v>58856</v>
      </c>
      <c r="B10660" s="93" t="s">
        <v>25328</v>
      </c>
      <c r="C10660" s="93" t="s">
        <v>1443</v>
      </c>
      <c r="D10660" s="95">
        <v>1312</v>
      </c>
      <c r="E10660" s="95">
        <v>1453</v>
      </c>
      <c r="F10660" s="95">
        <v>571004947</v>
      </c>
      <c r="G10660" s="95">
        <v>250</v>
      </c>
      <c r="H10660" s="93" t="s">
        <v>8976</v>
      </c>
      <c r="I10660" s="93" t="s">
        <v>23901</v>
      </c>
      <c r="J10660" s="93" t="s">
        <v>20902</v>
      </c>
      <c r="K10660" s="93" t="s">
        <v>6528</v>
      </c>
      <c r="L10660" s="14">
        <f>AND(vyberHrace&lt;&gt;"",ISNUMBER(SEARCH(vyberHrace,$B10660)))</f>
      </c>
      <c r="M10660" s="14">
        <f>AND($I10660=MID(kododd,1,2),$J10660=MID(kododd,3,3))</f>
      </c>
    </row>
    <row r="10661">
      <c r="A10661" s="95">
        <v>51789</v>
      </c>
      <c r="B10661" s="93" t="s">
        <v>4165</v>
      </c>
      <c r="C10661" s="93" t="s">
        <v>1422</v>
      </c>
      <c r="G10661" s="95">
        <v>0</v>
      </c>
      <c r="H10661" s="93" t="s">
        <v>8976</v>
      </c>
      <c r="I10661" s="93" t="s">
        <v>23901</v>
      </c>
      <c r="J10661" s="93" t="s">
        <v>20896</v>
      </c>
      <c r="K10661" s="93" t="s">
        <v>7911</v>
      </c>
      <c r="L10661" s="14">
        <f>AND(vyberHrace&lt;&gt;"",ISNUMBER(SEARCH(vyberHrace,$B10661)))</f>
      </c>
      <c r="M10661" s="14">
        <f>AND($I10661=MID(kododd,1,2),$J10661=MID(kododd,3,3))</f>
      </c>
    </row>
    <row r="10662">
      <c r="A10662" s="95">
        <v>28811</v>
      </c>
      <c r="B10662" s="93" t="s">
        <v>382</v>
      </c>
      <c r="C10662" s="93" t="s">
        <v>1421</v>
      </c>
      <c r="D10662" s="95">
        <v>1299</v>
      </c>
      <c r="G10662" s="95">
        <v>0</v>
      </c>
      <c r="H10662" s="93" t="s">
        <v>8976</v>
      </c>
      <c r="I10662" s="93" t="s">
        <v>23901</v>
      </c>
      <c r="J10662" s="93" t="s">
        <v>20872</v>
      </c>
      <c r="K10662" s="93" t="s">
        <v>6775</v>
      </c>
      <c r="L10662" s="14">
        <f>AND(vyberHrace&lt;&gt;"",ISNUMBER(SEARCH(vyberHrace,$B10662)))</f>
      </c>
      <c r="M10662" s="14">
        <f>AND($I10662=MID(kododd,1,2),$J10662=MID(kododd,3,3))</f>
      </c>
    </row>
    <row r="10663">
      <c r="A10663" s="95">
        <v>50019</v>
      </c>
      <c r="B10663" s="93" t="s">
        <v>393</v>
      </c>
      <c r="C10663" s="93" t="s">
        <v>1422</v>
      </c>
      <c r="G10663" s="95">
        <v>0</v>
      </c>
      <c r="H10663" s="93" t="s">
        <v>8976</v>
      </c>
      <c r="I10663" s="93" t="s">
        <v>23901</v>
      </c>
      <c r="J10663" s="93" t="s">
        <v>20855</v>
      </c>
      <c r="K10663" s="93" t="s">
        <v>8992</v>
      </c>
      <c r="L10663" s="14">
        <f>AND(vyberHrace&lt;&gt;"",ISNUMBER(SEARCH(vyberHrace,$B10663)))</f>
      </c>
      <c r="M10663" s="14">
        <f>AND($I10663=MID(kododd,1,2),$J10663=MID(kododd,3,3))</f>
      </c>
    </row>
    <row r="10664">
      <c r="A10664" s="95">
        <v>54124</v>
      </c>
      <c r="B10664" s="93" t="s">
        <v>3008</v>
      </c>
      <c r="C10664" s="93" t="s">
        <v>1420</v>
      </c>
      <c r="F10664" s="95">
        <v>23782528</v>
      </c>
      <c r="G10664" s="95">
        <v>0</v>
      </c>
      <c r="H10664" s="93" t="s">
        <v>8976</v>
      </c>
      <c r="I10664" s="93" t="s">
        <v>23901</v>
      </c>
      <c r="J10664" s="93" t="s">
        <v>20855</v>
      </c>
      <c r="K10664" s="93" t="s">
        <v>8992</v>
      </c>
      <c r="L10664" s="14">
        <f>AND(vyberHrace&lt;&gt;"",ISNUMBER(SEARCH(vyberHrace,$B10664)))</f>
      </c>
      <c r="M10664" s="14">
        <f>AND($I10664=MID(kododd,1,2),$J10664=MID(kododd,3,3))</f>
      </c>
    </row>
    <row r="10665">
      <c r="A10665" s="95">
        <v>51951</v>
      </c>
      <c r="B10665" s="93" t="s">
        <v>7721</v>
      </c>
      <c r="C10665" s="93" t="s">
        <v>1422</v>
      </c>
      <c r="G10665" s="95">
        <v>0</v>
      </c>
      <c r="H10665" s="93" t="s">
        <v>8976</v>
      </c>
      <c r="I10665" s="93" t="s">
        <v>23901</v>
      </c>
      <c r="J10665" s="93" t="s">
        <v>20872</v>
      </c>
      <c r="K10665" s="93" t="s">
        <v>6775</v>
      </c>
      <c r="L10665" s="14">
        <f>AND(vyberHrace&lt;&gt;"",ISNUMBER(SEARCH(vyberHrace,$B10665)))</f>
      </c>
      <c r="M10665" s="14">
        <f>AND($I10665=MID(kododd,1,2),$J10665=MID(kododd,3,3))</f>
      </c>
    </row>
    <row r="10666">
      <c r="A10666" s="95">
        <v>50875</v>
      </c>
      <c r="B10666" s="93" t="s">
        <v>2233</v>
      </c>
      <c r="C10666" s="93" t="s">
        <v>1406</v>
      </c>
      <c r="D10666" s="95">
        <v>1056</v>
      </c>
      <c r="F10666" s="95">
        <v>23747595</v>
      </c>
      <c r="G10666" s="95">
        <v>0</v>
      </c>
      <c r="H10666" s="93" t="s">
        <v>8976</v>
      </c>
      <c r="I10666" s="93" t="s">
        <v>23901</v>
      </c>
      <c r="J10666" s="93" t="s">
        <v>3580</v>
      </c>
      <c r="K10666" s="93" t="s">
        <v>6449</v>
      </c>
      <c r="L10666" s="14">
        <f>AND(vyberHrace&lt;&gt;"",ISNUMBER(SEARCH(vyberHrace,$B10666)))</f>
      </c>
      <c r="M10666" s="14">
        <f>AND($I10666=MID(kododd,1,2),$J10666=MID(kododd,3,3))</f>
      </c>
    </row>
    <row r="10667">
      <c r="A10667" s="95">
        <v>61463</v>
      </c>
      <c r="B10667" s="93" t="s">
        <v>27645</v>
      </c>
      <c r="C10667" s="93" t="s">
        <v>1487</v>
      </c>
      <c r="G10667" s="95">
        <v>250</v>
      </c>
      <c r="H10667" s="93" t="s">
        <v>8976</v>
      </c>
      <c r="I10667" s="93" t="s">
        <v>23901</v>
      </c>
      <c r="J10667" s="93" t="s">
        <v>20849</v>
      </c>
      <c r="K10667" s="93" t="s">
        <v>8984</v>
      </c>
      <c r="L10667" s="14">
        <f>AND(vyberHrace&lt;&gt;"",ISNUMBER(SEARCH(vyberHrace,$B10667)))</f>
      </c>
      <c r="M10667" s="14">
        <f>AND($I10667=MID(kododd,1,2),$J10667=MID(kododd,3,3))</f>
      </c>
    </row>
    <row r="10668">
      <c r="A10668" s="95">
        <v>58777</v>
      </c>
      <c r="B10668" s="93" t="s">
        <v>25250</v>
      </c>
      <c r="C10668" s="93" t="s">
        <v>1450</v>
      </c>
      <c r="G10668" s="95">
        <v>0</v>
      </c>
      <c r="H10668" s="93" t="s">
        <v>8976</v>
      </c>
      <c r="I10668" s="93" t="s">
        <v>23901</v>
      </c>
      <c r="J10668" s="93" t="s">
        <v>20855</v>
      </c>
      <c r="K10668" s="93" t="s">
        <v>8992</v>
      </c>
      <c r="L10668" s="14">
        <f>AND(vyberHrace&lt;&gt;"",ISNUMBER(SEARCH(vyberHrace,$B10668)))</f>
      </c>
      <c r="M10668" s="14">
        <f>AND($I10668=MID(kododd,1,2),$J10668=MID(kododd,3,3))</f>
      </c>
    </row>
    <row r="10669">
      <c r="A10669" s="95">
        <v>52366</v>
      </c>
      <c r="B10669" s="93" t="s">
        <v>3738</v>
      </c>
      <c r="C10669" s="93" t="s">
        <v>1406</v>
      </c>
      <c r="G10669" s="95">
        <v>250</v>
      </c>
      <c r="H10669" s="93" t="s">
        <v>8976</v>
      </c>
      <c r="I10669" s="93" t="s">
        <v>23901</v>
      </c>
      <c r="J10669" s="93" t="s">
        <v>20849</v>
      </c>
      <c r="K10669" s="93" t="s">
        <v>8984</v>
      </c>
      <c r="L10669" s="14">
        <f>AND(vyberHrace&lt;&gt;"",ISNUMBER(SEARCH(vyberHrace,$B10669)))</f>
      </c>
      <c r="M10669" s="14">
        <f>AND($I10669=MID(kododd,1,2),$J10669=MID(kododd,3,3))</f>
      </c>
    </row>
    <row r="10670">
      <c r="A10670" s="95">
        <v>26060</v>
      </c>
      <c r="B10670" s="93" t="s">
        <v>5931</v>
      </c>
      <c r="C10670" s="93" t="s">
        <v>1441</v>
      </c>
      <c r="D10670" s="95">
        <v>1711</v>
      </c>
      <c r="F10670" s="95">
        <v>23722606</v>
      </c>
      <c r="G10670" s="95">
        <v>0</v>
      </c>
      <c r="H10670" s="93" t="s">
        <v>8976</v>
      </c>
      <c r="I10670" s="93" t="s">
        <v>23901</v>
      </c>
      <c r="J10670" s="93" t="s">
        <v>20872</v>
      </c>
      <c r="K10670" s="93" t="s">
        <v>6775</v>
      </c>
      <c r="L10670" s="14">
        <f>AND(vyberHrace&lt;&gt;"",ISNUMBER(SEARCH(vyberHrace,$B10670)))</f>
      </c>
      <c r="M10670" s="14">
        <f>AND($I10670=MID(kododd,1,2),$J10670=MID(kododd,3,3))</f>
      </c>
    </row>
    <row r="10671">
      <c r="A10671" s="95">
        <v>51629</v>
      </c>
      <c r="B10671" s="93" t="s">
        <v>21086</v>
      </c>
      <c r="C10671" s="93" t="s">
        <v>1422</v>
      </c>
      <c r="G10671" s="95">
        <v>250</v>
      </c>
      <c r="H10671" s="93" t="s">
        <v>8976</v>
      </c>
      <c r="I10671" s="93" t="s">
        <v>23901</v>
      </c>
      <c r="J10671" s="93" t="s">
        <v>20849</v>
      </c>
      <c r="K10671" s="93" t="s">
        <v>8984</v>
      </c>
      <c r="L10671" s="14">
        <f>AND(vyberHrace&lt;&gt;"",ISNUMBER(SEARCH(vyberHrace,$B10671)))</f>
      </c>
      <c r="M10671" s="14">
        <f>AND($I10671=MID(kododd,1,2),$J10671=MID(kododd,3,3))</f>
      </c>
    </row>
    <row r="10672">
      <c r="A10672" s="95">
        <v>45780</v>
      </c>
      <c r="B10672" s="93" t="s">
        <v>130</v>
      </c>
      <c r="C10672" s="93" t="s">
        <v>1408</v>
      </c>
      <c r="D10672" s="95">
        <v>1979</v>
      </c>
      <c r="E10672" s="95">
        <v>2031</v>
      </c>
      <c r="F10672" s="95">
        <v>23717670</v>
      </c>
      <c r="G10672" s="95">
        <v>250</v>
      </c>
      <c r="H10672" s="93" t="s">
        <v>8976</v>
      </c>
      <c r="I10672" s="93" t="s">
        <v>23901</v>
      </c>
      <c r="J10672" s="93" t="s">
        <v>20855</v>
      </c>
      <c r="K10672" s="93" t="s">
        <v>8992</v>
      </c>
      <c r="L10672" s="14">
        <f>AND(vyberHrace&lt;&gt;"",ISNUMBER(SEARCH(vyberHrace,$B10672)))</f>
      </c>
      <c r="M10672" s="14">
        <f>AND($I10672=MID(kododd,1,2),$J10672=MID(kododd,3,3))</f>
      </c>
    </row>
    <row r="10673">
      <c r="A10673" s="95">
        <v>45779</v>
      </c>
      <c r="B10673" s="93" t="s">
        <v>137</v>
      </c>
      <c r="C10673" s="93" t="s">
        <v>1408</v>
      </c>
      <c r="D10673" s="95">
        <v>1944</v>
      </c>
      <c r="E10673" s="95">
        <v>1977</v>
      </c>
      <c r="F10673" s="95">
        <v>23717688</v>
      </c>
      <c r="G10673" s="95">
        <v>250</v>
      </c>
      <c r="H10673" s="93" t="s">
        <v>8976</v>
      </c>
      <c r="I10673" s="93" t="s">
        <v>23901</v>
      </c>
      <c r="J10673" s="93" t="s">
        <v>20855</v>
      </c>
      <c r="K10673" s="93" t="s">
        <v>8992</v>
      </c>
      <c r="L10673" s="14">
        <f>AND(vyberHrace&lt;&gt;"",ISNUMBER(SEARCH(vyberHrace,$B10673)))</f>
      </c>
      <c r="M10673" s="14">
        <f>AND($I10673=MID(kododd,1,2),$J10673=MID(kododd,3,3))</f>
      </c>
    </row>
    <row r="10674">
      <c r="A10674" s="95">
        <v>45911</v>
      </c>
      <c r="B10674" s="93" t="s">
        <v>151</v>
      </c>
      <c r="C10674" s="93" t="s">
        <v>1410</v>
      </c>
      <c r="G10674" s="95">
        <v>0</v>
      </c>
      <c r="H10674" s="93" t="s">
        <v>8976</v>
      </c>
      <c r="I10674" s="93" t="s">
        <v>23901</v>
      </c>
      <c r="J10674" s="93" t="s">
        <v>20872</v>
      </c>
      <c r="K10674" s="93" t="s">
        <v>6775</v>
      </c>
      <c r="L10674" s="14">
        <f>AND(vyberHrace&lt;&gt;"",ISNUMBER(SEARCH(vyberHrace,$B10674)))</f>
      </c>
      <c r="M10674" s="14">
        <f>AND($I10674=MID(kododd,1,2),$J10674=MID(kododd,3,3))</f>
      </c>
    </row>
    <row r="10675">
      <c r="A10675" s="95">
        <v>6035</v>
      </c>
      <c r="B10675" s="93" t="s">
        <v>13688</v>
      </c>
      <c r="C10675" s="93" t="s">
        <v>1455</v>
      </c>
      <c r="D10675" s="95">
        <v>1941</v>
      </c>
      <c r="E10675" s="95">
        <v>2011</v>
      </c>
      <c r="F10675" s="95">
        <v>320005</v>
      </c>
      <c r="G10675" s="95">
        <v>250</v>
      </c>
      <c r="H10675" s="93" t="s">
        <v>8976</v>
      </c>
      <c r="I10675" s="93" t="s">
        <v>23901</v>
      </c>
      <c r="J10675" s="93" t="s">
        <v>20859</v>
      </c>
      <c r="K10675" s="93" t="s">
        <v>9076</v>
      </c>
      <c r="L10675" s="14">
        <f>AND(vyberHrace&lt;&gt;"",ISNUMBER(SEARCH(vyberHrace,$B10675)))</f>
      </c>
      <c r="M10675" s="14">
        <f>AND($I10675=MID(kododd,1,2),$J10675=MID(kododd,3,3))</f>
      </c>
    </row>
    <row r="10676">
      <c r="A10676" s="95">
        <v>53548</v>
      </c>
      <c r="B10676" s="93" t="s">
        <v>13688</v>
      </c>
      <c r="C10676" s="93" t="s">
        <v>1411</v>
      </c>
      <c r="D10676" s="95">
        <v>1303</v>
      </c>
      <c r="E10676" s="95">
        <v>1506</v>
      </c>
      <c r="F10676" s="95">
        <v>23745037</v>
      </c>
      <c r="G10676" s="95">
        <v>250</v>
      </c>
      <c r="H10676" s="93" t="s">
        <v>8976</v>
      </c>
      <c r="I10676" s="93" t="s">
        <v>23901</v>
      </c>
      <c r="J10676" s="93" t="s">
        <v>20859</v>
      </c>
      <c r="K10676" s="93" t="s">
        <v>9076</v>
      </c>
      <c r="L10676" s="14">
        <f>AND(vyberHrace&lt;&gt;"",ISNUMBER(SEARCH(vyberHrace,$B10676)))</f>
      </c>
      <c r="M10676" s="14">
        <f>AND($I10676=MID(kododd,1,2),$J10676=MID(kododd,3,3))</f>
      </c>
    </row>
    <row r="10677">
      <c r="A10677" s="95">
        <v>58170</v>
      </c>
      <c r="B10677" s="93" t="s">
        <v>24689</v>
      </c>
      <c r="C10677" s="93" t="s">
        <v>1420</v>
      </c>
      <c r="D10677" s="95">
        <v>1188</v>
      </c>
      <c r="E10677" s="95">
        <v>1469</v>
      </c>
      <c r="F10677" s="95">
        <v>23782536</v>
      </c>
      <c r="G10677" s="95">
        <v>250</v>
      </c>
      <c r="H10677" s="93" t="s">
        <v>8976</v>
      </c>
      <c r="I10677" s="93" t="s">
        <v>23901</v>
      </c>
      <c r="J10677" s="93" t="s">
        <v>20849</v>
      </c>
      <c r="K10677" s="93" t="s">
        <v>8984</v>
      </c>
      <c r="L10677" s="14">
        <f>AND(vyberHrace&lt;&gt;"",ISNUMBER(SEARCH(vyberHrace,$B10677)))</f>
      </c>
      <c r="M10677" s="14">
        <f>AND($I10677=MID(kododd,1,2),$J10677=MID(kododd,3,3))</f>
      </c>
    </row>
    <row r="10678">
      <c r="A10678" s="95">
        <v>242</v>
      </c>
      <c r="B10678" s="93" t="s">
        <v>8820</v>
      </c>
      <c r="C10678" s="93" t="s">
        <v>1428</v>
      </c>
      <c r="D10678" s="95">
        <v>2019</v>
      </c>
      <c r="E10678" s="95">
        <v>2043</v>
      </c>
      <c r="F10678" s="95">
        <v>303194</v>
      </c>
      <c r="G10678" s="95">
        <v>250</v>
      </c>
      <c r="H10678" s="93" t="s">
        <v>8976</v>
      </c>
      <c r="I10678" s="93" t="s">
        <v>23901</v>
      </c>
      <c r="J10678" s="93" t="s">
        <v>20843</v>
      </c>
      <c r="K10678" s="93" t="s">
        <v>7708</v>
      </c>
      <c r="L10678" s="14">
        <f>AND(vyberHrace&lt;&gt;"",ISNUMBER(SEARCH(vyberHrace,$B10678)))</f>
      </c>
      <c r="M10678" s="14">
        <f>AND($I10678=MID(kododd,1,2),$J10678=MID(kododd,3,3))</f>
      </c>
    </row>
    <row r="10679">
      <c r="A10679" s="95">
        <v>39090</v>
      </c>
      <c r="B10679" s="93" t="s">
        <v>8827</v>
      </c>
      <c r="C10679" s="93" t="s">
        <v>1408</v>
      </c>
      <c r="D10679" s="95">
        <v>1100</v>
      </c>
      <c r="G10679" s="95">
        <v>0</v>
      </c>
      <c r="H10679" s="93" t="s">
        <v>8976</v>
      </c>
      <c r="I10679" s="93" t="s">
        <v>23901</v>
      </c>
      <c r="J10679" s="93" t="s">
        <v>20859</v>
      </c>
      <c r="K10679" s="93" t="s">
        <v>9076</v>
      </c>
      <c r="L10679" s="14">
        <f>AND(vyberHrace&lt;&gt;"",ISNUMBER(SEARCH(vyberHrace,$B10679)))</f>
      </c>
      <c r="M10679" s="14">
        <f>AND($I10679=MID(kododd,1,2),$J10679=MID(kododd,3,3))</f>
      </c>
    </row>
    <row r="10680">
      <c r="A10680" s="95">
        <v>46732</v>
      </c>
      <c r="B10680" s="93" t="s">
        <v>12276</v>
      </c>
      <c r="C10680" s="93" t="s">
        <v>1408</v>
      </c>
      <c r="F10680" s="95">
        <v>23721413</v>
      </c>
      <c r="G10680" s="95">
        <v>0</v>
      </c>
      <c r="H10680" s="93" t="s">
        <v>8976</v>
      </c>
      <c r="I10680" s="93" t="s">
        <v>23901</v>
      </c>
      <c r="J10680" s="93" t="s">
        <v>20912</v>
      </c>
      <c r="K10680" s="93" t="s">
        <v>5561</v>
      </c>
      <c r="L10680" s="14">
        <f>AND(vyberHrace&lt;&gt;"",ISNUMBER(SEARCH(vyberHrace,$B10680)))</f>
      </c>
      <c r="M10680" s="14">
        <f>AND($I10680=MID(kododd,1,2),$J10680=MID(kododd,3,3))</f>
      </c>
    </row>
    <row r="10681">
      <c r="A10681" s="95">
        <v>57014</v>
      </c>
      <c r="B10681" s="93" t="s">
        <v>22327</v>
      </c>
      <c r="C10681" s="93" t="s">
        <v>1424</v>
      </c>
      <c r="G10681" s="95">
        <v>250</v>
      </c>
      <c r="H10681" s="93" t="s">
        <v>8976</v>
      </c>
      <c r="I10681" s="93" t="s">
        <v>23901</v>
      </c>
      <c r="J10681" s="93" t="s">
        <v>20849</v>
      </c>
      <c r="K10681" s="93" t="s">
        <v>8984</v>
      </c>
      <c r="L10681" s="14">
        <f>AND(vyberHrace&lt;&gt;"",ISNUMBER(SEARCH(vyberHrace,$B10681)))</f>
      </c>
      <c r="M10681" s="14">
        <f>AND($I10681=MID(kododd,1,2),$J10681=MID(kododd,3,3))</f>
      </c>
    </row>
    <row r="10682">
      <c r="A10682" s="95">
        <v>44316</v>
      </c>
      <c r="B10682" s="93" t="s">
        <v>6170</v>
      </c>
      <c r="C10682" s="93" t="s">
        <v>1408</v>
      </c>
      <c r="G10682" s="95">
        <v>0</v>
      </c>
      <c r="H10682" s="93" t="s">
        <v>8976</v>
      </c>
      <c r="I10682" s="93" t="s">
        <v>23901</v>
      </c>
      <c r="J10682" s="93" t="s">
        <v>20912</v>
      </c>
      <c r="K10682" s="93" t="s">
        <v>5561</v>
      </c>
      <c r="L10682" s="14">
        <f>AND(vyberHrace&lt;&gt;"",ISNUMBER(SEARCH(vyberHrace,$B10682)))</f>
      </c>
      <c r="M10682" s="14">
        <f>AND($I10682=MID(kododd,1,2),$J10682=MID(kododd,3,3))</f>
      </c>
    </row>
    <row r="10683">
      <c r="A10683" s="95">
        <v>15285</v>
      </c>
      <c r="B10683" s="93" t="s">
        <v>6698</v>
      </c>
      <c r="C10683" s="93" t="s">
        <v>1461</v>
      </c>
      <c r="D10683" s="95">
        <v>1849</v>
      </c>
      <c r="E10683" s="95">
        <v>1885</v>
      </c>
      <c r="F10683" s="95">
        <v>333727</v>
      </c>
      <c r="G10683" s="95">
        <v>0</v>
      </c>
      <c r="H10683" s="93" t="s">
        <v>8976</v>
      </c>
      <c r="I10683" s="93" t="s">
        <v>23901</v>
      </c>
      <c r="J10683" s="93" t="s">
        <v>20947</v>
      </c>
      <c r="K10683" s="93" t="s">
        <v>5139</v>
      </c>
      <c r="L10683" s="14">
        <f>AND(vyberHrace&lt;&gt;"",ISNUMBER(SEARCH(vyberHrace,$B10683)))</f>
      </c>
      <c r="M10683" s="14">
        <f>AND($I10683=MID(kododd,1,2),$J10683=MID(kododd,3,3))</f>
      </c>
    </row>
    <row r="10684">
      <c r="A10684" s="95">
        <v>18097</v>
      </c>
      <c r="B10684" s="93" t="s">
        <v>6701</v>
      </c>
      <c r="C10684" s="93" t="s">
        <v>1475</v>
      </c>
      <c r="D10684" s="95">
        <v>1894</v>
      </c>
      <c r="E10684" s="95">
        <v>1956</v>
      </c>
      <c r="F10684" s="95">
        <v>333735</v>
      </c>
      <c r="G10684" s="95">
        <v>250</v>
      </c>
      <c r="H10684" s="93" t="s">
        <v>8976</v>
      </c>
      <c r="I10684" s="93" t="s">
        <v>23901</v>
      </c>
      <c r="J10684" s="93" t="s">
        <v>20855</v>
      </c>
      <c r="K10684" s="93" t="s">
        <v>8992</v>
      </c>
      <c r="L10684" s="14">
        <f>AND(vyberHrace&lt;&gt;"",ISNUMBER(SEARCH(vyberHrace,$B10684)))</f>
      </c>
      <c r="M10684" s="14">
        <f>AND($I10684=MID(kododd,1,2),$J10684=MID(kododd,3,3))</f>
      </c>
    </row>
    <row r="10685">
      <c r="A10685" s="95">
        <v>14498</v>
      </c>
      <c r="B10685" s="93" t="s">
        <v>12351</v>
      </c>
      <c r="C10685" s="93" t="s">
        <v>1461</v>
      </c>
      <c r="D10685" s="95">
        <v>1706</v>
      </c>
      <c r="E10685" s="95">
        <v>1836</v>
      </c>
      <c r="F10685" s="95">
        <v>300780</v>
      </c>
      <c r="G10685" s="95">
        <v>0</v>
      </c>
      <c r="H10685" s="93" t="s">
        <v>8976</v>
      </c>
      <c r="I10685" s="93" t="s">
        <v>23901</v>
      </c>
      <c r="J10685" s="93" t="s">
        <v>20855</v>
      </c>
      <c r="K10685" s="93" t="s">
        <v>8992</v>
      </c>
      <c r="L10685" s="14">
        <f>AND(vyberHrace&lt;&gt;"",ISNUMBER(SEARCH(vyberHrace,$B10685)))</f>
      </c>
      <c r="M10685" s="14">
        <f>AND($I10685=MID(kododd,1,2),$J10685=MID(kododd,3,3))</f>
      </c>
    </row>
    <row r="10686">
      <c r="A10686" s="95">
        <v>51634</v>
      </c>
      <c r="B10686" s="93" t="s">
        <v>3739</v>
      </c>
      <c r="C10686" s="93" t="s">
        <v>1422</v>
      </c>
      <c r="G10686" s="95">
        <v>0</v>
      </c>
      <c r="H10686" s="93" t="s">
        <v>8976</v>
      </c>
      <c r="I10686" s="93" t="s">
        <v>23901</v>
      </c>
      <c r="J10686" s="93" t="s">
        <v>20849</v>
      </c>
      <c r="K10686" s="93" t="s">
        <v>8984</v>
      </c>
      <c r="L10686" s="14">
        <f>AND(vyberHrace&lt;&gt;"",ISNUMBER(SEARCH(vyberHrace,$B10686)))</f>
      </c>
      <c r="M10686" s="14">
        <f>AND($I10686=MID(kododd,1,2),$J10686=MID(kododd,3,3))</f>
      </c>
    </row>
    <row r="10687">
      <c r="A10687" s="95">
        <v>61432</v>
      </c>
      <c r="B10687" s="93" t="s">
        <v>27616</v>
      </c>
      <c r="C10687" s="93" t="s">
        <v>1486</v>
      </c>
      <c r="G10687" s="95">
        <v>250</v>
      </c>
      <c r="H10687" s="93" t="s">
        <v>8976</v>
      </c>
      <c r="I10687" s="93" t="s">
        <v>23901</v>
      </c>
      <c r="J10687" s="93" t="s">
        <v>20872</v>
      </c>
      <c r="K10687" s="93" t="s">
        <v>6775</v>
      </c>
      <c r="L10687" s="14">
        <f>AND(vyberHrace&lt;&gt;"",ISNUMBER(SEARCH(vyberHrace,$B10687)))</f>
      </c>
      <c r="M10687" s="14">
        <f>AND($I10687=MID(kododd,1,2),$J10687=MID(kododd,3,3))</f>
      </c>
    </row>
    <row r="10688">
      <c r="A10688" s="95">
        <v>57249</v>
      </c>
      <c r="B10688" s="93" t="s">
        <v>22268</v>
      </c>
      <c r="C10688" s="93" t="s">
        <v>1420</v>
      </c>
      <c r="D10688" s="95">
        <v>1214</v>
      </c>
      <c r="E10688" s="95">
        <v>1503</v>
      </c>
      <c r="F10688" s="95">
        <v>23767472</v>
      </c>
      <c r="G10688" s="95">
        <v>250</v>
      </c>
      <c r="H10688" s="93" t="s">
        <v>8976</v>
      </c>
      <c r="I10688" s="93" t="s">
        <v>23901</v>
      </c>
      <c r="J10688" s="93" t="s">
        <v>20872</v>
      </c>
      <c r="K10688" s="93" t="s">
        <v>6775</v>
      </c>
      <c r="L10688" s="14">
        <f>AND(vyberHrace&lt;&gt;"",ISNUMBER(SEARCH(vyberHrace,$B10688)))</f>
      </c>
      <c r="M10688" s="14">
        <f>AND($I10688=MID(kododd,1,2),$J10688=MID(kododd,3,3))</f>
      </c>
    </row>
    <row r="10689">
      <c r="A10689" s="95">
        <v>48644</v>
      </c>
      <c r="B10689" s="93" t="s">
        <v>7910</v>
      </c>
      <c r="C10689" s="93" t="s">
        <v>1416</v>
      </c>
      <c r="G10689" s="95">
        <v>0</v>
      </c>
      <c r="H10689" s="93" t="s">
        <v>8976</v>
      </c>
      <c r="I10689" s="93" t="s">
        <v>23901</v>
      </c>
      <c r="J10689" s="93" t="s">
        <v>20896</v>
      </c>
      <c r="K10689" s="93" t="s">
        <v>7911</v>
      </c>
      <c r="L10689" s="14">
        <f>AND(vyberHrace&lt;&gt;"",ISNUMBER(SEARCH(vyberHrace,$B10689)))</f>
      </c>
      <c r="M10689" s="14">
        <f>AND($I10689=MID(kododd,1,2),$J10689=MID(kododd,3,3))</f>
      </c>
    </row>
    <row r="10690">
      <c r="A10690" s="95">
        <v>47899</v>
      </c>
      <c r="B10690" s="93" t="s">
        <v>7913</v>
      </c>
      <c r="C10690" s="93" t="s">
        <v>1465</v>
      </c>
      <c r="D10690" s="95">
        <v>1845</v>
      </c>
      <c r="E10690" s="95">
        <v>1903</v>
      </c>
      <c r="F10690" s="95">
        <v>23722614</v>
      </c>
      <c r="G10690" s="95">
        <v>0</v>
      </c>
      <c r="H10690" s="93" t="s">
        <v>8976</v>
      </c>
      <c r="I10690" s="93" t="s">
        <v>23901</v>
      </c>
      <c r="J10690" s="93" t="s">
        <v>20947</v>
      </c>
      <c r="K10690" s="93" t="s">
        <v>5139</v>
      </c>
      <c r="L10690" s="14">
        <f>AND(vyberHrace&lt;&gt;"",ISNUMBER(SEARCH(vyberHrace,$B10690)))</f>
      </c>
      <c r="M10690" s="14">
        <f>AND($I10690=MID(kododd,1,2),$J10690=MID(kododd,3,3))</f>
      </c>
    </row>
    <row r="10691">
      <c r="A10691" s="95">
        <v>60723</v>
      </c>
      <c r="B10691" s="93" t="s">
        <v>27133</v>
      </c>
      <c r="C10691" s="93" t="s">
        <v>1487</v>
      </c>
      <c r="G10691" s="95">
        <v>250</v>
      </c>
      <c r="H10691" s="93" t="s">
        <v>8976</v>
      </c>
      <c r="I10691" s="93" t="s">
        <v>23901</v>
      </c>
      <c r="J10691" s="93" t="s">
        <v>20849</v>
      </c>
      <c r="K10691" s="93" t="s">
        <v>8984</v>
      </c>
      <c r="L10691" s="14">
        <f>AND(vyberHrace&lt;&gt;"",ISNUMBER(SEARCH(vyberHrace,$B10691)))</f>
      </c>
      <c r="M10691" s="14">
        <f>AND($I10691=MID(kododd,1,2),$J10691=MID(kododd,3,3))</f>
      </c>
    </row>
    <row r="10692">
      <c r="A10692" s="95">
        <v>5761</v>
      </c>
      <c r="B10692" s="93" t="s">
        <v>7932</v>
      </c>
      <c r="C10692" s="93" t="s">
        <v>1437</v>
      </c>
      <c r="D10692" s="95">
        <v>2035</v>
      </c>
      <c r="E10692" s="95">
        <v>2076</v>
      </c>
      <c r="F10692" s="95">
        <v>339555</v>
      </c>
      <c r="G10692" s="95">
        <v>250</v>
      </c>
      <c r="H10692" s="93" t="s">
        <v>8976</v>
      </c>
      <c r="I10692" s="93" t="s">
        <v>23901</v>
      </c>
      <c r="J10692" s="93" t="s">
        <v>20849</v>
      </c>
      <c r="K10692" s="93" t="s">
        <v>8984</v>
      </c>
      <c r="L10692" s="14">
        <f>AND(vyberHrace&lt;&gt;"",ISNUMBER(SEARCH(vyberHrace,$B10692)))</f>
      </c>
      <c r="M10692" s="14">
        <f>AND($I10692=MID(kododd,1,2),$J10692=MID(kododd,3,3))</f>
      </c>
    </row>
    <row r="10693">
      <c r="A10693" s="95">
        <v>43382</v>
      </c>
      <c r="B10693" s="93" t="s">
        <v>7937</v>
      </c>
      <c r="C10693" s="93" t="s">
        <v>1410</v>
      </c>
      <c r="G10693" s="95">
        <v>0</v>
      </c>
      <c r="H10693" s="93" t="s">
        <v>8976</v>
      </c>
      <c r="I10693" s="93" t="s">
        <v>23901</v>
      </c>
      <c r="J10693" s="93" t="s">
        <v>20859</v>
      </c>
      <c r="K10693" s="93" t="s">
        <v>9076</v>
      </c>
      <c r="L10693" s="14">
        <f>AND(vyberHrace&lt;&gt;"",ISNUMBER(SEARCH(vyberHrace,$B10693)))</f>
      </c>
      <c r="M10693" s="14">
        <f>AND($I10693=MID(kododd,1,2),$J10693=MID(kododd,3,3))</f>
      </c>
    </row>
    <row r="10694">
      <c r="A10694" s="95">
        <v>54317</v>
      </c>
      <c r="B10694" s="93" t="s">
        <v>7938</v>
      </c>
      <c r="C10694" s="93" t="s">
        <v>1420</v>
      </c>
      <c r="D10694" s="95">
        <v>1019</v>
      </c>
      <c r="F10694" s="95">
        <v>23768320</v>
      </c>
      <c r="G10694" s="95">
        <v>250</v>
      </c>
      <c r="H10694" s="93" t="s">
        <v>8976</v>
      </c>
      <c r="I10694" s="93" t="s">
        <v>23901</v>
      </c>
      <c r="J10694" s="93" t="s">
        <v>20855</v>
      </c>
      <c r="K10694" s="93" t="s">
        <v>8992</v>
      </c>
      <c r="L10694" s="14">
        <f>AND(vyberHrace&lt;&gt;"",ISNUMBER(SEARCH(vyberHrace,$B10694)))</f>
      </c>
      <c r="M10694" s="14">
        <f>AND($I10694=MID(kododd,1,2),$J10694=MID(kododd,3,3))</f>
      </c>
    </row>
    <row r="10695">
      <c r="A10695" s="95">
        <v>50261</v>
      </c>
      <c r="B10695" s="93" t="s">
        <v>7940</v>
      </c>
      <c r="C10695" s="93" t="s">
        <v>1422</v>
      </c>
      <c r="G10695" s="95">
        <v>0</v>
      </c>
      <c r="H10695" s="93" t="s">
        <v>8976</v>
      </c>
      <c r="I10695" s="93" t="s">
        <v>23901</v>
      </c>
      <c r="J10695" s="93" t="s">
        <v>20849</v>
      </c>
      <c r="K10695" s="93" t="s">
        <v>8984</v>
      </c>
      <c r="L10695" s="14">
        <f>AND(vyberHrace&lt;&gt;"",ISNUMBER(SEARCH(vyberHrace,$B10695)))</f>
      </c>
      <c r="M10695" s="14">
        <f>AND($I10695=MID(kododd,1,2),$J10695=MID(kododd,3,3))</f>
      </c>
    </row>
    <row r="10696">
      <c r="A10696" s="95">
        <v>56415</v>
      </c>
      <c r="B10696" s="93" t="s">
        <v>22305</v>
      </c>
      <c r="C10696" s="93" t="s">
        <v>1410</v>
      </c>
      <c r="F10696" s="95">
        <v>23768339</v>
      </c>
      <c r="G10696" s="95">
        <v>0</v>
      </c>
      <c r="H10696" s="93" t="s">
        <v>8976</v>
      </c>
      <c r="I10696" s="93" t="s">
        <v>23901</v>
      </c>
      <c r="J10696" s="93" t="s">
        <v>20855</v>
      </c>
      <c r="K10696" s="93" t="s">
        <v>8992</v>
      </c>
      <c r="L10696" s="14">
        <f>AND(vyberHrace&lt;&gt;"",ISNUMBER(SEARCH(vyberHrace,$B10696)))</f>
      </c>
      <c r="M10696" s="14">
        <f>AND($I10696=MID(kododd,1,2),$J10696=MID(kododd,3,3))</f>
      </c>
    </row>
    <row r="10697">
      <c r="A10697" s="95">
        <v>55897</v>
      </c>
      <c r="B10697" s="93" t="s">
        <v>22306</v>
      </c>
      <c r="C10697" s="93" t="s">
        <v>1424</v>
      </c>
      <c r="D10697" s="95">
        <v>1005</v>
      </c>
      <c r="F10697" s="95">
        <v>23782544</v>
      </c>
      <c r="G10697" s="95">
        <v>250</v>
      </c>
      <c r="H10697" s="93" t="s">
        <v>8976</v>
      </c>
      <c r="I10697" s="93" t="s">
        <v>23901</v>
      </c>
      <c r="J10697" s="93" t="s">
        <v>20855</v>
      </c>
      <c r="K10697" s="93" t="s">
        <v>8992</v>
      </c>
      <c r="L10697" s="14">
        <f>AND(vyberHrace&lt;&gt;"",ISNUMBER(SEARCH(vyberHrace,$B10697)))</f>
      </c>
      <c r="M10697" s="14">
        <f>AND($I10697=MID(kododd,1,2),$J10697=MID(kododd,3,3))</f>
      </c>
    </row>
    <row r="10698">
      <c r="A10698" s="95">
        <v>62258</v>
      </c>
      <c r="B10698" s="93" t="s">
        <v>28440</v>
      </c>
      <c r="C10698" s="93" t="s">
        <v>1487</v>
      </c>
      <c r="G10698" s="95">
        <v>250</v>
      </c>
      <c r="H10698" s="93" t="s">
        <v>8976</v>
      </c>
      <c r="I10698" s="93" t="s">
        <v>23901</v>
      </c>
      <c r="J10698" s="93" t="s">
        <v>20855</v>
      </c>
      <c r="K10698" s="93" t="s">
        <v>8992</v>
      </c>
      <c r="L10698" s="14">
        <f>AND(vyberHrace&lt;&gt;"",ISNUMBER(SEARCH(vyberHrace,$B10698)))</f>
      </c>
      <c r="M10698" s="14">
        <f>AND($I10698=MID(kododd,1,2),$J10698=MID(kododd,3,3))</f>
      </c>
    </row>
    <row r="10699">
      <c r="A10699" s="95">
        <v>43736</v>
      </c>
      <c r="B10699" s="93" t="s">
        <v>10147</v>
      </c>
      <c r="C10699" s="93" t="s">
        <v>1408</v>
      </c>
      <c r="D10699" s="95">
        <v>1915</v>
      </c>
      <c r="E10699" s="95">
        <v>1899</v>
      </c>
      <c r="F10699" s="95">
        <v>23709545</v>
      </c>
      <c r="G10699" s="95">
        <v>0</v>
      </c>
      <c r="H10699" s="93" t="s">
        <v>8976</v>
      </c>
      <c r="I10699" s="93" t="s">
        <v>23901</v>
      </c>
      <c r="J10699" s="93" t="s">
        <v>20855</v>
      </c>
      <c r="K10699" s="93" t="s">
        <v>8992</v>
      </c>
      <c r="L10699" s="14">
        <f>AND(vyberHrace&lt;&gt;"",ISNUMBER(SEARCH(vyberHrace,$B10699)))</f>
      </c>
      <c r="M10699" s="14">
        <f>AND($I10699=MID(kododd,1,2),$J10699=MID(kododd,3,3))</f>
      </c>
    </row>
    <row r="10700">
      <c r="A10700" s="95">
        <v>9680</v>
      </c>
      <c r="B10700" s="93" t="s">
        <v>10149</v>
      </c>
      <c r="C10700" s="93" t="s">
        <v>1429</v>
      </c>
      <c r="D10700" s="95">
        <v>1297</v>
      </c>
      <c r="F10700" s="95">
        <v>392391</v>
      </c>
      <c r="G10700" s="95">
        <v>250</v>
      </c>
      <c r="H10700" s="93" t="s">
        <v>8976</v>
      </c>
      <c r="I10700" s="93" t="s">
        <v>23901</v>
      </c>
      <c r="J10700" s="93" t="s">
        <v>20849</v>
      </c>
      <c r="K10700" s="93" t="s">
        <v>8984</v>
      </c>
      <c r="L10700" s="14">
        <f>AND(vyberHrace&lt;&gt;"",ISNUMBER(SEARCH(vyberHrace,$B10700)))</f>
      </c>
      <c r="M10700" s="14">
        <f>AND($I10700=MID(kododd,1,2),$J10700=MID(kododd,3,3))</f>
      </c>
    </row>
    <row r="10701">
      <c r="A10701" s="95">
        <v>43381</v>
      </c>
      <c r="B10701" s="93" t="s">
        <v>10159</v>
      </c>
      <c r="C10701" s="93" t="s">
        <v>1410</v>
      </c>
      <c r="G10701" s="95">
        <v>0</v>
      </c>
      <c r="H10701" s="93" t="s">
        <v>8976</v>
      </c>
      <c r="I10701" s="93" t="s">
        <v>23901</v>
      </c>
      <c r="J10701" s="93" t="s">
        <v>20859</v>
      </c>
      <c r="K10701" s="93" t="s">
        <v>9076</v>
      </c>
      <c r="L10701" s="14">
        <f>AND(vyberHrace&lt;&gt;"",ISNUMBER(SEARCH(vyberHrace,$B10701)))</f>
      </c>
      <c r="M10701" s="14">
        <f>AND($I10701=MID(kododd,1,2),$J10701=MID(kododd,3,3))</f>
      </c>
    </row>
    <row r="10702">
      <c r="A10702" s="95">
        <v>41915</v>
      </c>
      <c r="B10702" s="93" t="s">
        <v>11387</v>
      </c>
      <c r="C10702" s="93" t="s">
        <v>1419</v>
      </c>
      <c r="G10702" s="95">
        <v>0</v>
      </c>
      <c r="H10702" s="93" t="s">
        <v>8976</v>
      </c>
      <c r="I10702" s="93" t="s">
        <v>23901</v>
      </c>
      <c r="J10702" s="93" t="s">
        <v>20859</v>
      </c>
      <c r="K10702" s="93" t="s">
        <v>9076</v>
      </c>
      <c r="L10702" s="14">
        <f>AND(vyberHrace&lt;&gt;"",ISNUMBER(SEARCH(vyberHrace,$B10702)))</f>
      </c>
      <c r="M10702" s="14">
        <f>AND($I10702=MID(kododd,1,2),$J10702=MID(kododd,3,3))</f>
      </c>
    </row>
    <row r="10703">
      <c r="A10703" s="95">
        <v>60175</v>
      </c>
      <c r="B10703" s="93" t="s">
        <v>26639</v>
      </c>
      <c r="C10703" s="93" t="s">
        <v>1424</v>
      </c>
      <c r="G10703" s="95">
        <v>0</v>
      </c>
      <c r="H10703" s="93" t="s">
        <v>8976</v>
      </c>
      <c r="I10703" s="93" t="s">
        <v>23901</v>
      </c>
      <c r="J10703" s="93" t="s">
        <v>20855</v>
      </c>
      <c r="K10703" s="93" t="s">
        <v>8992</v>
      </c>
      <c r="L10703" s="14">
        <f>AND(vyberHrace&lt;&gt;"",ISNUMBER(SEARCH(vyberHrace,$B10703)))</f>
      </c>
      <c r="M10703" s="14">
        <f>AND($I10703=MID(kododd,1,2),$J10703=MID(kododd,3,3))</f>
      </c>
    </row>
    <row r="10704">
      <c r="A10704" s="95">
        <v>61434</v>
      </c>
      <c r="B10704" s="93" t="s">
        <v>27618</v>
      </c>
      <c r="C10704" s="93" t="s">
        <v>1411</v>
      </c>
      <c r="D10704" s="95">
        <v>1040</v>
      </c>
      <c r="G10704" s="95">
        <v>250</v>
      </c>
      <c r="H10704" s="93" t="s">
        <v>8976</v>
      </c>
      <c r="I10704" s="93" t="s">
        <v>23901</v>
      </c>
      <c r="J10704" s="93" t="s">
        <v>20872</v>
      </c>
      <c r="K10704" s="93" t="s">
        <v>6775</v>
      </c>
      <c r="L10704" s="14">
        <f>AND(vyberHrace&lt;&gt;"",ISNUMBER(SEARCH(vyberHrace,$B10704)))</f>
      </c>
      <c r="M10704" s="14">
        <f>AND($I10704=MID(kododd,1,2),$J10704=MID(kododd,3,3))</f>
      </c>
    </row>
    <row r="10705">
      <c r="A10705" s="95">
        <v>61436</v>
      </c>
      <c r="B10705" s="93" t="s">
        <v>27620</v>
      </c>
      <c r="C10705" s="93" t="s">
        <v>1424</v>
      </c>
      <c r="G10705" s="95">
        <v>250</v>
      </c>
      <c r="H10705" s="93" t="s">
        <v>8976</v>
      </c>
      <c r="I10705" s="93" t="s">
        <v>23901</v>
      </c>
      <c r="J10705" s="93" t="s">
        <v>20872</v>
      </c>
      <c r="K10705" s="93" t="s">
        <v>6775</v>
      </c>
      <c r="L10705" s="14">
        <f>AND(vyberHrace&lt;&gt;"",ISNUMBER(SEARCH(vyberHrace,$B10705)))</f>
      </c>
      <c r="M10705" s="14">
        <f>AND($I10705=MID(kododd,1,2),$J10705=MID(kododd,3,3))</f>
      </c>
    </row>
    <row r="10706">
      <c r="A10706" s="95">
        <v>61435</v>
      </c>
      <c r="B10706" s="93" t="s">
        <v>27619</v>
      </c>
      <c r="C10706" s="93" t="s">
        <v>1424</v>
      </c>
      <c r="G10706" s="95">
        <v>250</v>
      </c>
      <c r="H10706" s="93" t="s">
        <v>8976</v>
      </c>
      <c r="I10706" s="93" t="s">
        <v>23901</v>
      </c>
      <c r="J10706" s="93" t="s">
        <v>20872</v>
      </c>
      <c r="K10706" s="93" t="s">
        <v>6775</v>
      </c>
      <c r="L10706" s="14">
        <f>AND(vyberHrace&lt;&gt;"",ISNUMBER(SEARCH(vyberHrace,$B10706)))</f>
      </c>
      <c r="M10706" s="14">
        <f>AND($I10706=MID(kododd,1,2),$J10706=MID(kododd,3,3))</f>
      </c>
    </row>
    <row r="10707">
      <c r="A10707" s="95">
        <v>46733</v>
      </c>
      <c r="B10707" s="93" t="s">
        <v>11408</v>
      </c>
      <c r="C10707" s="93" t="s">
        <v>1402</v>
      </c>
      <c r="G10707" s="95">
        <v>0</v>
      </c>
      <c r="H10707" s="93" t="s">
        <v>8976</v>
      </c>
      <c r="I10707" s="93" t="s">
        <v>23901</v>
      </c>
      <c r="J10707" s="93" t="s">
        <v>20912</v>
      </c>
      <c r="K10707" s="93" t="s">
        <v>5561</v>
      </c>
      <c r="L10707" s="14">
        <f>AND(vyberHrace&lt;&gt;"",ISNUMBER(SEARCH(vyberHrace,$B10707)))</f>
      </c>
      <c r="M10707" s="14">
        <f>AND($I10707=MID(kododd,1,2),$J10707=MID(kododd,3,3))</f>
      </c>
    </row>
    <row r="10708">
      <c r="A10708" s="95">
        <v>46885</v>
      </c>
      <c r="B10708" s="93" t="s">
        <v>11412</v>
      </c>
      <c r="C10708" s="93" t="s">
        <v>1402</v>
      </c>
      <c r="D10708" s="95">
        <v>1062</v>
      </c>
      <c r="E10708" s="95">
        <v>1439</v>
      </c>
      <c r="F10708" s="95">
        <v>23744626</v>
      </c>
      <c r="G10708" s="95">
        <v>250</v>
      </c>
      <c r="H10708" s="93" t="s">
        <v>8976</v>
      </c>
      <c r="I10708" s="93" t="s">
        <v>23901</v>
      </c>
      <c r="J10708" s="93" t="s">
        <v>20849</v>
      </c>
      <c r="K10708" s="93" t="s">
        <v>8984</v>
      </c>
      <c r="L10708" s="14">
        <f>AND(vyberHrace&lt;&gt;"",ISNUMBER(SEARCH(vyberHrace,$B10708)))</f>
      </c>
      <c r="M10708" s="14">
        <f>AND($I10708=MID(kododd,1,2),$J10708=MID(kododd,3,3))</f>
      </c>
    </row>
    <row r="10709">
      <c r="A10709" s="95">
        <v>55916</v>
      </c>
      <c r="B10709" s="93" t="s">
        <v>22328</v>
      </c>
      <c r="C10709" s="93" t="s">
        <v>1424</v>
      </c>
      <c r="G10709" s="95">
        <v>250</v>
      </c>
      <c r="H10709" s="93" t="s">
        <v>8976</v>
      </c>
      <c r="I10709" s="93" t="s">
        <v>23901</v>
      </c>
      <c r="J10709" s="93" t="s">
        <v>20849</v>
      </c>
      <c r="K10709" s="93" t="s">
        <v>8984</v>
      </c>
      <c r="L10709" s="14">
        <f>AND(vyberHrace&lt;&gt;"",ISNUMBER(SEARCH(vyberHrace,$B10709)))</f>
      </c>
      <c r="M10709" s="14">
        <f>AND($I10709=MID(kododd,1,2),$J10709=MID(kododd,3,3))</f>
      </c>
    </row>
    <row r="10710">
      <c r="A10710" s="95">
        <v>53829</v>
      </c>
      <c r="B10710" s="93" t="s">
        <v>3030</v>
      </c>
      <c r="C10710" s="93" t="s">
        <v>1406</v>
      </c>
      <c r="G10710" s="95">
        <v>250</v>
      </c>
      <c r="H10710" s="93" t="s">
        <v>8976</v>
      </c>
      <c r="I10710" s="93" t="s">
        <v>23901</v>
      </c>
      <c r="J10710" s="93" t="s">
        <v>20849</v>
      </c>
      <c r="K10710" s="93" t="s">
        <v>8984</v>
      </c>
      <c r="L10710" s="14">
        <f>AND(vyberHrace&lt;&gt;"",ISNUMBER(SEARCH(vyberHrace,$B10710)))</f>
      </c>
      <c r="M10710" s="14">
        <f>AND($I10710=MID(kododd,1,2),$J10710=MID(kododd,3,3))</f>
      </c>
    </row>
    <row r="10711">
      <c r="A10711" s="95">
        <v>45688</v>
      </c>
      <c r="B10711" s="93" t="s">
        <v>6642</v>
      </c>
      <c r="C10711" s="93" t="s">
        <v>1410</v>
      </c>
      <c r="D10711" s="95">
        <v>1581</v>
      </c>
      <c r="E10711" s="95">
        <v>1698</v>
      </c>
      <c r="F10711" s="95">
        <v>23718285</v>
      </c>
      <c r="G10711" s="95">
        <v>0</v>
      </c>
      <c r="H10711" s="93" t="s">
        <v>8976</v>
      </c>
      <c r="I10711" s="93" t="s">
        <v>23901</v>
      </c>
      <c r="J10711" s="93" t="s">
        <v>20855</v>
      </c>
      <c r="K10711" s="93" t="s">
        <v>8992</v>
      </c>
      <c r="L10711" s="14">
        <f>AND(vyberHrace&lt;&gt;"",ISNUMBER(SEARCH(vyberHrace,$B10711)))</f>
      </c>
      <c r="M10711" s="14">
        <f>AND($I10711=MID(kododd,1,2),$J10711=MID(kododd,3,3))</f>
      </c>
    </row>
    <row r="10712">
      <c r="A10712" s="95">
        <v>58096</v>
      </c>
      <c r="B10712" s="93" t="s">
        <v>24624</v>
      </c>
      <c r="C10712" s="93" t="s">
        <v>1450</v>
      </c>
      <c r="D10712" s="95">
        <v>1009</v>
      </c>
      <c r="F10712" s="95">
        <v>23796235</v>
      </c>
      <c r="G10712" s="95">
        <v>250</v>
      </c>
      <c r="H10712" s="93" t="s">
        <v>8976</v>
      </c>
      <c r="I10712" s="93" t="s">
        <v>23901</v>
      </c>
      <c r="J10712" s="93" t="s">
        <v>20849</v>
      </c>
      <c r="K10712" s="93" t="s">
        <v>8984</v>
      </c>
      <c r="L10712" s="14">
        <f>AND(vyberHrace&lt;&gt;"",ISNUMBER(SEARCH(vyberHrace,$B10712)))</f>
      </c>
      <c r="M10712" s="14">
        <f>AND($I10712=MID(kododd,1,2),$J10712=MID(kododd,3,3))</f>
      </c>
    </row>
    <row r="10713">
      <c r="A10713" s="95">
        <v>51474</v>
      </c>
      <c r="B10713" s="93" t="s">
        <v>3716</v>
      </c>
      <c r="C10713" s="93" t="s">
        <v>1439</v>
      </c>
      <c r="D10713" s="95">
        <v>1193</v>
      </c>
      <c r="E10713" s="95">
        <v>1513</v>
      </c>
      <c r="F10713" s="95">
        <v>23734523</v>
      </c>
      <c r="G10713" s="95">
        <v>0</v>
      </c>
      <c r="H10713" s="93" t="s">
        <v>8976</v>
      </c>
      <c r="I10713" s="93" t="s">
        <v>23901</v>
      </c>
      <c r="J10713" s="93" t="s">
        <v>20855</v>
      </c>
      <c r="K10713" s="93" t="s">
        <v>8992</v>
      </c>
      <c r="L10713" s="14">
        <f>AND(vyberHrace&lt;&gt;"",ISNUMBER(SEARCH(vyberHrace,$B10713)))</f>
      </c>
      <c r="M10713" s="14">
        <f>AND($I10713=MID(kododd,1,2),$J10713=MID(kododd,3,3))</f>
      </c>
    </row>
    <row r="10714">
      <c r="A10714" s="95">
        <v>59912</v>
      </c>
      <c r="B10714" s="93" t="s">
        <v>26404</v>
      </c>
      <c r="C10714" s="93" t="s">
        <v>1486</v>
      </c>
      <c r="F10714" s="95">
        <v>571004769</v>
      </c>
      <c r="G10714" s="95">
        <v>250</v>
      </c>
      <c r="H10714" s="93" t="s">
        <v>8976</v>
      </c>
      <c r="I10714" s="93" t="s">
        <v>23901</v>
      </c>
      <c r="J10714" s="93" t="s">
        <v>3580</v>
      </c>
      <c r="K10714" s="93" t="s">
        <v>6449</v>
      </c>
      <c r="L10714" s="14">
        <f>AND(vyberHrace&lt;&gt;"",ISNUMBER(SEARCH(vyberHrace,$B10714)))</f>
      </c>
      <c r="M10714" s="14">
        <f>AND($I10714=MID(kododd,1,2),$J10714=MID(kododd,3,3))</f>
      </c>
    </row>
    <row r="10715">
      <c r="A10715" s="95">
        <v>63531</v>
      </c>
      <c r="B10715" s="93" t="s">
        <v>29095</v>
      </c>
      <c r="C10715" s="93" t="s">
        <v>1422</v>
      </c>
      <c r="F10715" s="95">
        <v>571006117</v>
      </c>
      <c r="G10715" s="95">
        <v>250</v>
      </c>
      <c r="H10715" s="93" t="s">
        <v>8976</v>
      </c>
      <c r="I10715" s="93" t="s">
        <v>23901</v>
      </c>
      <c r="J10715" s="93" t="s">
        <v>3580</v>
      </c>
      <c r="K10715" s="93" t="s">
        <v>6449</v>
      </c>
      <c r="L10715" s="14">
        <f>AND(vyberHrace&lt;&gt;"",ISNUMBER(SEARCH(vyberHrace,$B10715)))</f>
      </c>
      <c r="M10715" s="14">
        <f>AND($I10715=MID(kododd,1,2),$J10715=MID(kododd,3,3))</f>
      </c>
    </row>
    <row r="10716">
      <c r="A10716" s="95">
        <v>63192</v>
      </c>
      <c r="B10716" s="93" t="s">
        <v>29096</v>
      </c>
      <c r="C10716" s="93" t="s">
        <v>1487</v>
      </c>
      <c r="G10716" s="95">
        <v>0</v>
      </c>
      <c r="H10716" s="93" t="s">
        <v>8976</v>
      </c>
      <c r="I10716" s="93" t="s">
        <v>23901</v>
      </c>
      <c r="J10716" s="93" t="s">
        <v>20947</v>
      </c>
      <c r="K10716" s="93" t="s">
        <v>5139</v>
      </c>
      <c r="L10716" s="14">
        <f>AND(vyberHrace&lt;&gt;"",ISNUMBER(SEARCH(vyberHrace,$B10716)))</f>
      </c>
      <c r="M10716" s="14">
        <f>AND($I10716=MID(kododd,1,2),$J10716=MID(kododd,3,3))</f>
      </c>
    </row>
    <row r="10717">
      <c r="A10717" s="95">
        <v>61032</v>
      </c>
      <c r="B10717" s="93" t="s">
        <v>27338</v>
      </c>
      <c r="C10717" s="93" t="s">
        <v>1402</v>
      </c>
      <c r="D10717" s="95">
        <v>1224</v>
      </c>
      <c r="F10717" s="95">
        <v>23798980</v>
      </c>
      <c r="G10717" s="95">
        <v>0</v>
      </c>
      <c r="H10717" s="93" t="s">
        <v>8976</v>
      </c>
      <c r="I10717" s="93" t="s">
        <v>23901</v>
      </c>
      <c r="J10717" s="93" t="s">
        <v>20908</v>
      </c>
      <c r="K10717" s="93" t="s">
        <v>5624</v>
      </c>
      <c r="L10717" s="14">
        <f>AND(vyberHrace&lt;&gt;"",ISNUMBER(SEARCH(vyberHrace,$B10717)))</f>
      </c>
      <c r="M10717" s="14">
        <f>AND($I10717=MID(kododd,1,2),$J10717=MID(kododd,3,3))</f>
      </c>
    </row>
    <row r="10718">
      <c r="A10718" s="95">
        <v>46961</v>
      </c>
      <c r="B10718" s="93" t="s">
        <v>8929</v>
      </c>
      <c r="C10718" s="93" t="s">
        <v>1416</v>
      </c>
      <c r="G10718" s="95">
        <v>0</v>
      </c>
      <c r="H10718" s="93" t="s">
        <v>8976</v>
      </c>
      <c r="I10718" s="93" t="s">
        <v>23901</v>
      </c>
      <c r="J10718" s="93" t="s">
        <v>20849</v>
      </c>
      <c r="K10718" s="93" t="s">
        <v>8984</v>
      </c>
      <c r="L10718" s="14">
        <f>AND(vyberHrace&lt;&gt;"",ISNUMBER(SEARCH(vyberHrace,$B10718)))</f>
      </c>
      <c r="M10718" s="14">
        <f>AND($I10718=MID(kododd,1,2),$J10718=MID(kododd,3,3))</f>
      </c>
    </row>
    <row r="10719">
      <c r="A10719" s="95">
        <v>49475</v>
      </c>
      <c r="B10719" s="93" t="s">
        <v>8946</v>
      </c>
      <c r="C10719" s="93" t="s">
        <v>1410</v>
      </c>
      <c r="F10719" s="95">
        <v>23732628</v>
      </c>
      <c r="G10719" s="95">
        <v>0</v>
      </c>
      <c r="H10719" s="93" t="s">
        <v>8976</v>
      </c>
      <c r="I10719" s="93" t="s">
        <v>23901</v>
      </c>
      <c r="J10719" s="93" t="s">
        <v>20896</v>
      </c>
      <c r="K10719" s="93" t="s">
        <v>7911</v>
      </c>
      <c r="L10719" s="14">
        <f>AND(vyberHrace&lt;&gt;"",ISNUMBER(SEARCH(vyberHrace,$B10719)))</f>
      </c>
      <c r="M10719" s="14">
        <f>AND($I10719=MID(kododd,1,2),$J10719=MID(kododd,3,3))</f>
      </c>
    </row>
    <row r="10720">
      <c r="A10720" s="95">
        <v>58098</v>
      </c>
      <c r="B10720" s="93" t="s">
        <v>24626</v>
      </c>
      <c r="C10720" s="93" t="s">
        <v>1424</v>
      </c>
      <c r="G10720" s="95">
        <v>250</v>
      </c>
      <c r="H10720" s="93" t="s">
        <v>8976</v>
      </c>
      <c r="I10720" s="93" t="s">
        <v>23901</v>
      </c>
      <c r="J10720" s="93" t="s">
        <v>20849</v>
      </c>
      <c r="K10720" s="93" t="s">
        <v>8984</v>
      </c>
      <c r="L10720" s="14">
        <f>AND(vyberHrace&lt;&gt;"",ISNUMBER(SEARCH(vyberHrace,$B10720)))</f>
      </c>
      <c r="M10720" s="14">
        <f>AND($I10720=MID(kododd,1,2),$J10720=MID(kododd,3,3))</f>
      </c>
    </row>
    <row r="10721">
      <c r="A10721" s="95">
        <v>45249</v>
      </c>
      <c r="B10721" s="93" t="s">
        <v>8960</v>
      </c>
      <c r="C10721" s="93" t="s">
        <v>1465</v>
      </c>
      <c r="D10721" s="95">
        <v>1711</v>
      </c>
      <c r="E10721" s="95">
        <v>1765</v>
      </c>
      <c r="F10721" s="95">
        <v>23709979</v>
      </c>
      <c r="G10721" s="95">
        <v>250</v>
      </c>
      <c r="H10721" s="93" t="s">
        <v>8976</v>
      </c>
      <c r="I10721" s="93" t="s">
        <v>23901</v>
      </c>
      <c r="J10721" s="93" t="s">
        <v>20947</v>
      </c>
      <c r="K10721" s="93" t="s">
        <v>5139</v>
      </c>
      <c r="L10721" s="14">
        <f>AND(vyberHrace&lt;&gt;"",ISNUMBER(SEARCH(vyberHrace,$B10721)))</f>
      </c>
      <c r="M10721" s="14">
        <f>AND($I10721=MID(kododd,1,2),$J10721=MID(kododd,3,3))</f>
      </c>
    </row>
    <row r="10722">
      <c r="A10722" s="95">
        <v>59471</v>
      </c>
      <c r="B10722" s="93" t="s">
        <v>25880</v>
      </c>
      <c r="C10722" s="93" t="s">
        <v>1412</v>
      </c>
      <c r="D10722" s="95">
        <v>1063</v>
      </c>
      <c r="F10722" s="95">
        <v>23792442</v>
      </c>
      <c r="G10722" s="95">
        <v>250</v>
      </c>
      <c r="H10722" s="93" t="s">
        <v>8976</v>
      </c>
      <c r="I10722" s="93" t="s">
        <v>23901</v>
      </c>
      <c r="J10722" s="93" t="s">
        <v>20872</v>
      </c>
      <c r="K10722" s="93" t="s">
        <v>6775</v>
      </c>
      <c r="L10722" s="14">
        <f>AND(vyberHrace&lt;&gt;"",ISNUMBER(SEARCH(vyberHrace,$B10722)))</f>
      </c>
      <c r="M10722" s="14">
        <f>AND($I10722=MID(kododd,1,2),$J10722=MID(kododd,3,3))</f>
      </c>
    </row>
    <row r="10723">
      <c r="A10723" s="95">
        <v>62152</v>
      </c>
      <c r="B10723" s="93" t="s">
        <v>28348</v>
      </c>
      <c r="C10723" s="93" t="s">
        <v>1475</v>
      </c>
      <c r="D10723" s="95">
        <v>1632</v>
      </c>
      <c r="E10723" s="95">
        <v>1782</v>
      </c>
      <c r="F10723" s="95">
        <v>571002677</v>
      </c>
      <c r="G10723" s="95">
        <v>250</v>
      </c>
      <c r="H10723" s="93" t="s">
        <v>8976</v>
      </c>
      <c r="I10723" s="93" t="s">
        <v>23901</v>
      </c>
      <c r="J10723" s="93" t="s">
        <v>20849</v>
      </c>
      <c r="K10723" s="93" t="s">
        <v>8984</v>
      </c>
      <c r="L10723" s="14">
        <f>AND(vyberHrace&lt;&gt;"",ISNUMBER(SEARCH(vyberHrace,$B10723)))</f>
      </c>
      <c r="M10723" s="14">
        <f>AND($I10723=MID(kododd,1,2),$J10723=MID(kododd,3,3))</f>
      </c>
    </row>
    <row r="10724">
      <c r="A10724" s="95">
        <v>53062</v>
      </c>
      <c r="B10724" s="93" t="s">
        <v>20082</v>
      </c>
      <c r="C10724" s="93" t="s">
        <v>1411</v>
      </c>
      <c r="F10724" s="95">
        <v>571006265</v>
      </c>
      <c r="G10724" s="95">
        <v>250</v>
      </c>
      <c r="H10724" s="93" t="s">
        <v>8976</v>
      </c>
      <c r="I10724" s="93" t="s">
        <v>23901</v>
      </c>
      <c r="J10724" s="93" t="s">
        <v>20849</v>
      </c>
      <c r="K10724" s="93" t="s">
        <v>8984</v>
      </c>
      <c r="L10724" s="14">
        <f>AND(vyberHrace&lt;&gt;"",ISNUMBER(SEARCH(vyberHrace,$B10724)))</f>
      </c>
      <c r="M10724" s="14">
        <f>AND($I10724=MID(kododd,1,2),$J10724=MID(kododd,3,3))</f>
      </c>
    </row>
    <row r="10725">
      <c r="A10725" s="95">
        <v>6083</v>
      </c>
      <c r="B10725" s="93" t="s">
        <v>5949</v>
      </c>
      <c r="C10725" s="93" t="s">
        <v>1433</v>
      </c>
      <c r="D10725" s="95">
        <v>2082</v>
      </c>
      <c r="E10725" s="95">
        <v>2096</v>
      </c>
      <c r="F10725" s="95">
        <v>317900</v>
      </c>
      <c r="G10725" s="95">
        <v>250</v>
      </c>
      <c r="H10725" s="93" t="s">
        <v>8976</v>
      </c>
      <c r="I10725" s="93" t="s">
        <v>23901</v>
      </c>
      <c r="J10725" s="93" t="s">
        <v>20855</v>
      </c>
      <c r="K10725" s="93" t="s">
        <v>8992</v>
      </c>
      <c r="L10725" s="14">
        <f>AND(vyberHrace&lt;&gt;"",ISNUMBER(SEARCH(vyberHrace,$B10725)))</f>
      </c>
      <c r="M10725" s="14">
        <f>AND($I10725=MID(kododd,1,2),$J10725=MID(kododd,3,3))</f>
      </c>
    </row>
    <row r="10726">
      <c r="A10726" s="95">
        <v>10996</v>
      </c>
      <c r="B10726" s="93" t="s">
        <v>5959</v>
      </c>
      <c r="C10726" s="93" t="s">
        <v>1401</v>
      </c>
      <c r="D10726" s="95">
        <v>1662</v>
      </c>
      <c r="E10726" s="95">
        <v>1796</v>
      </c>
      <c r="F10726" s="95">
        <v>350168</v>
      </c>
      <c r="G10726" s="95">
        <v>250</v>
      </c>
      <c r="H10726" s="93" t="s">
        <v>8976</v>
      </c>
      <c r="I10726" s="93" t="s">
        <v>23901</v>
      </c>
      <c r="J10726" s="93" t="s">
        <v>20902</v>
      </c>
      <c r="K10726" s="93" t="s">
        <v>6528</v>
      </c>
      <c r="L10726" s="14">
        <f>AND(vyberHrace&lt;&gt;"",ISNUMBER(SEARCH(vyberHrace,$B10726)))</f>
      </c>
      <c r="M10726" s="14">
        <f>AND($I10726=MID(kododd,1,2),$J10726=MID(kododd,3,3))</f>
      </c>
    </row>
    <row r="10727">
      <c r="A10727" s="95">
        <v>9578</v>
      </c>
      <c r="B10727" s="93" t="s">
        <v>5962</v>
      </c>
      <c r="C10727" s="93" t="s">
        <v>1469</v>
      </c>
      <c r="D10727" s="95">
        <v>1623</v>
      </c>
      <c r="E10727" s="95">
        <v>1812</v>
      </c>
      <c r="F10727" s="95">
        <v>323420</v>
      </c>
      <c r="G10727" s="95">
        <v>250</v>
      </c>
      <c r="H10727" s="93" t="s">
        <v>8976</v>
      </c>
      <c r="I10727" s="93" t="s">
        <v>23901</v>
      </c>
      <c r="J10727" s="93" t="s">
        <v>20896</v>
      </c>
      <c r="K10727" s="93" t="s">
        <v>7911</v>
      </c>
      <c r="L10727" s="14">
        <f>AND(vyberHrace&lt;&gt;"",ISNUMBER(SEARCH(vyberHrace,$B10727)))</f>
      </c>
      <c r="M10727" s="14">
        <f>AND($I10727=MID(kododd,1,2),$J10727=MID(kododd,3,3))</f>
      </c>
    </row>
    <row r="10728">
      <c r="A10728" s="95">
        <v>55803</v>
      </c>
      <c r="B10728" s="93" t="s">
        <v>22329</v>
      </c>
      <c r="C10728" s="93" t="s">
        <v>1424</v>
      </c>
      <c r="G10728" s="95">
        <v>250</v>
      </c>
      <c r="H10728" s="93" t="s">
        <v>8976</v>
      </c>
      <c r="I10728" s="93" t="s">
        <v>23901</v>
      </c>
      <c r="J10728" s="93" t="s">
        <v>20849</v>
      </c>
      <c r="K10728" s="93" t="s">
        <v>8984</v>
      </c>
      <c r="L10728" s="14">
        <f>AND(vyberHrace&lt;&gt;"",ISNUMBER(SEARCH(vyberHrace,$B10728)))</f>
      </c>
      <c r="M10728" s="14">
        <f>AND($I10728=MID(kododd,1,2),$J10728=MID(kododd,3,3))</f>
      </c>
    </row>
    <row r="10729">
      <c r="A10729" s="95">
        <v>57915</v>
      </c>
      <c r="B10729" s="93" t="s">
        <v>24458</v>
      </c>
      <c r="C10729" s="93" t="s">
        <v>1450</v>
      </c>
      <c r="G10729" s="95">
        <v>250</v>
      </c>
      <c r="H10729" s="93" t="s">
        <v>8976</v>
      </c>
      <c r="I10729" s="93" t="s">
        <v>23901</v>
      </c>
      <c r="J10729" s="93" t="s">
        <v>20849</v>
      </c>
      <c r="K10729" s="93" t="s">
        <v>8984</v>
      </c>
      <c r="L10729" s="14">
        <f>AND(vyberHrace&lt;&gt;"",ISNUMBER(SEARCH(vyberHrace,$B10729)))</f>
      </c>
      <c r="M10729" s="14">
        <f>AND($I10729=MID(kododd,1,2),$J10729=MID(kododd,3,3))</f>
      </c>
    </row>
    <row r="10730">
      <c r="A10730" s="95">
        <v>58147</v>
      </c>
      <c r="B10730" s="93" t="s">
        <v>24667</v>
      </c>
      <c r="C10730" s="93" t="s">
        <v>1424</v>
      </c>
      <c r="F10730" s="95">
        <v>571006273</v>
      </c>
      <c r="G10730" s="95">
        <v>250</v>
      </c>
      <c r="H10730" s="93" t="s">
        <v>8976</v>
      </c>
      <c r="I10730" s="93" t="s">
        <v>23901</v>
      </c>
      <c r="J10730" s="93" t="s">
        <v>20849</v>
      </c>
      <c r="K10730" s="93" t="s">
        <v>8984</v>
      </c>
      <c r="L10730" s="14">
        <f>AND(vyberHrace&lt;&gt;"",ISNUMBER(SEARCH(vyberHrace,$B10730)))</f>
      </c>
      <c r="M10730" s="14">
        <f>AND($I10730=MID(kododd,1,2),$J10730=MID(kododd,3,3))</f>
      </c>
    </row>
    <row r="10731">
      <c r="A10731" s="95">
        <v>57247</v>
      </c>
      <c r="B10731" s="93" t="s">
        <v>1024</v>
      </c>
      <c r="C10731" s="93" t="s">
        <v>1411</v>
      </c>
      <c r="F10731" s="95">
        <v>23772905</v>
      </c>
      <c r="G10731" s="95">
        <v>250</v>
      </c>
      <c r="H10731" s="93" t="s">
        <v>8976</v>
      </c>
      <c r="I10731" s="93" t="s">
        <v>23901</v>
      </c>
      <c r="J10731" s="93" t="s">
        <v>20872</v>
      </c>
      <c r="K10731" s="93" t="s">
        <v>6775</v>
      </c>
      <c r="L10731" s="14">
        <f>AND(vyberHrace&lt;&gt;"",ISNUMBER(SEARCH(vyberHrace,$B10731)))</f>
      </c>
      <c r="M10731" s="14">
        <f>AND($I10731=MID(kododd,1,2),$J10731=MID(kododd,3,3))</f>
      </c>
    </row>
    <row r="10732">
      <c r="A10732" s="95">
        <v>61433</v>
      </c>
      <c r="B10732" s="93" t="s">
        <v>27617</v>
      </c>
      <c r="C10732" s="93" t="s">
        <v>1450</v>
      </c>
      <c r="G10732" s="95">
        <v>250</v>
      </c>
      <c r="H10732" s="93" t="s">
        <v>8976</v>
      </c>
      <c r="I10732" s="93" t="s">
        <v>23901</v>
      </c>
      <c r="J10732" s="93" t="s">
        <v>20872</v>
      </c>
      <c r="K10732" s="93" t="s">
        <v>6775</v>
      </c>
      <c r="L10732" s="14">
        <f>AND(vyberHrace&lt;&gt;"",ISNUMBER(SEARCH(vyberHrace,$B10732)))</f>
      </c>
      <c r="M10732" s="14">
        <f>AND($I10732=MID(kododd,1,2),$J10732=MID(kododd,3,3))</f>
      </c>
    </row>
    <row r="10733">
      <c r="A10733" s="95">
        <v>50236</v>
      </c>
      <c r="B10733" s="93" t="s">
        <v>4648</v>
      </c>
      <c r="C10733" s="93" t="s">
        <v>1412</v>
      </c>
      <c r="G10733" s="95">
        <v>0</v>
      </c>
      <c r="H10733" s="93" t="s">
        <v>8976</v>
      </c>
      <c r="I10733" s="93" t="s">
        <v>23901</v>
      </c>
      <c r="J10733" s="93" t="s">
        <v>20896</v>
      </c>
      <c r="K10733" s="93" t="s">
        <v>7911</v>
      </c>
      <c r="L10733" s="14">
        <f>AND(vyberHrace&lt;&gt;"",ISNUMBER(SEARCH(vyberHrace,$B10733)))</f>
      </c>
      <c r="M10733" s="14">
        <f>AND($I10733=MID(kododd,1,2),$J10733=MID(kododd,3,3))</f>
      </c>
    </row>
    <row r="10734">
      <c r="A10734" s="95">
        <v>54289</v>
      </c>
      <c r="B10734" s="93" t="s">
        <v>3031</v>
      </c>
      <c r="C10734" s="93" t="s">
        <v>1424</v>
      </c>
      <c r="G10734" s="95">
        <v>250</v>
      </c>
      <c r="H10734" s="93" t="s">
        <v>8976</v>
      </c>
      <c r="I10734" s="93" t="s">
        <v>23901</v>
      </c>
      <c r="J10734" s="93" t="s">
        <v>20849</v>
      </c>
      <c r="K10734" s="93" t="s">
        <v>8984</v>
      </c>
      <c r="L10734" s="14">
        <f>AND(vyberHrace&lt;&gt;"",ISNUMBER(SEARCH(vyberHrace,$B10734)))</f>
      </c>
      <c r="M10734" s="14">
        <f>AND($I10734=MID(kododd,1,2),$J10734=MID(kododd,3,3))</f>
      </c>
    </row>
    <row r="10735">
      <c r="A10735" s="95">
        <v>48601</v>
      </c>
      <c r="B10735" s="93" t="s">
        <v>227</v>
      </c>
      <c r="C10735" s="93" t="s">
        <v>1406</v>
      </c>
      <c r="F10735" s="95">
        <v>23730706</v>
      </c>
      <c r="G10735" s="95">
        <v>0</v>
      </c>
      <c r="H10735" s="93" t="s">
        <v>8976</v>
      </c>
      <c r="I10735" s="93" t="s">
        <v>23901</v>
      </c>
      <c r="J10735" s="93" t="s">
        <v>20872</v>
      </c>
      <c r="K10735" s="93" t="s">
        <v>6775</v>
      </c>
      <c r="L10735" s="14">
        <f>AND(vyberHrace&lt;&gt;"",ISNUMBER(SEARCH(vyberHrace,$B10735)))</f>
      </c>
      <c r="M10735" s="14">
        <f>AND($I10735=MID(kododd,1,2),$J10735=MID(kododd,3,3))</f>
      </c>
    </row>
    <row r="10736">
      <c r="A10736" s="95">
        <v>48252</v>
      </c>
      <c r="B10736" s="93" t="s">
        <v>228</v>
      </c>
      <c r="C10736" s="93" t="s">
        <v>1429</v>
      </c>
      <c r="D10736" s="95">
        <v>1502</v>
      </c>
      <c r="E10736" s="95">
        <v>1586</v>
      </c>
      <c r="F10736" s="95">
        <v>23734531</v>
      </c>
      <c r="G10736" s="95">
        <v>250</v>
      </c>
      <c r="H10736" s="93" t="s">
        <v>8976</v>
      </c>
      <c r="I10736" s="93" t="s">
        <v>23901</v>
      </c>
      <c r="J10736" s="93" t="s">
        <v>20872</v>
      </c>
      <c r="K10736" s="93" t="s">
        <v>6775</v>
      </c>
      <c r="L10736" s="14">
        <f>AND(vyberHrace&lt;&gt;"",ISNUMBER(SEARCH(vyberHrace,$B10736)))</f>
      </c>
      <c r="M10736" s="14">
        <f>AND($I10736=MID(kododd,1,2),$J10736=MID(kododd,3,3))</f>
      </c>
    </row>
    <row r="10737">
      <c r="A10737" s="95">
        <v>59505</v>
      </c>
      <c r="B10737" s="93" t="s">
        <v>25909</v>
      </c>
      <c r="C10737" s="93" t="s">
        <v>1411</v>
      </c>
      <c r="G10737" s="95">
        <v>0</v>
      </c>
      <c r="H10737" s="93" t="s">
        <v>8976</v>
      </c>
      <c r="I10737" s="93" t="s">
        <v>23901</v>
      </c>
      <c r="J10737" s="93" t="s">
        <v>20872</v>
      </c>
      <c r="K10737" s="93" t="s">
        <v>6775</v>
      </c>
      <c r="L10737" s="14">
        <f>AND(vyberHrace&lt;&gt;"",ISNUMBER(SEARCH(vyberHrace,$B10737)))</f>
      </c>
      <c r="M10737" s="14">
        <f>AND($I10737=MID(kododd,1,2),$J10737=MID(kododd,3,3))</f>
      </c>
    </row>
    <row r="10738">
      <c r="A10738" s="95">
        <v>14083</v>
      </c>
      <c r="B10738" s="93" t="s">
        <v>238</v>
      </c>
      <c r="C10738" s="93" t="s">
        <v>1436</v>
      </c>
      <c r="D10738" s="95">
        <v>1262</v>
      </c>
      <c r="G10738" s="95">
        <v>0</v>
      </c>
      <c r="H10738" s="93" t="s">
        <v>8976</v>
      </c>
      <c r="I10738" s="93" t="s">
        <v>23901</v>
      </c>
      <c r="J10738" s="93" t="s">
        <v>20883</v>
      </c>
      <c r="K10738" s="93" t="s">
        <v>1499</v>
      </c>
      <c r="L10738" s="14">
        <f>AND(vyberHrace&lt;&gt;"",ISNUMBER(SEARCH(vyberHrace,$B10738)))</f>
      </c>
      <c r="M10738" s="14">
        <f>AND($I10738=MID(kododd,1,2),$J10738=MID(kododd,3,3))</f>
      </c>
    </row>
    <row r="10739">
      <c r="A10739" s="95">
        <v>9659</v>
      </c>
      <c r="B10739" s="93" t="s">
        <v>22379</v>
      </c>
      <c r="C10739" s="93" t="s">
        <v>1437</v>
      </c>
      <c r="D10739" s="95">
        <v>1634</v>
      </c>
      <c r="E10739" s="95">
        <v>1761</v>
      </c>
      <c r="F10739" s="95">
        <v>23767863</v>
      </c>
      <c r="G10739" s="95">
        <v>0</v>
      </c>
      <c r="H10739" s="93" t="s">
        <v>8976</v>
      </c>
      <c r="I10739" s="93" t="s">
        <v>23901</v>
      </c>
      <c r="J10739" s="93" t="s">
        <v>23412</v>
      </c>
      <c r="K10739" s="93" t="s">
        <v>21363</v>
      </c>
      <c r="L10739" s="14">
        <f>AND(vyberHrace&lt;&gt;"",ISNUMBER(SEARCH(vyberHrace,$B10739)))</f>
      </c>
      <c r="M10739" s="14">
        <f>AND($I10739=MID(kododd,1,2),$J10739=MID(kododd,3,3))</f>
      </c>
    </row>
    <row r="10740">
      <c r="A10740" s="95">
        <v>47735</v>
      </c>
      <c r="B10740" s="93" t="s">
        <v>12183</v>
      </c>
      <c r="C10740" s="93" t="s">
        <v>1416</v>
      </c>
      <c r="G10740" s="95">
        <v>0</v>
      </c>
      <c r="H10740" s="93" t="s">
        <v>8976</v>
      </c>
      <c r="I10740" s="93" t="s">
        <v>23901</v>
      </c>
      <c r="J10740" s="93" t="s">
        <v>20849</v>
      </c>
      <c r="K10740" s="93" t="s">
        <v>8984</v>
      </c>
      <c r="L10740" s="14">
        <f>AND(vyberHrace&lt;&gt;"",ISNUMBER(SEARCH(vyberHrace,$B10740)))</f>
      </c>
      <c r="M10740" s="14">
        <f>AND($I10740=MID(kododd,1,2),$J10740=MID(kododd,3,3))</f>
      </c>
    </row>
    <row r="10741">
      <c r="A10741" s="95">
        <v>57538</v>
      </c>
      <c r="B10741" s="93" t="s">
        <v>22380</v>
      </c>
      <c r="C10741" s="93" t="s">
        <v>1424</v>
      </c>
      <c r="D10741" s="95">
        <v>1024</v>
      </c>
      <c r="F10741" s="95">
        <v>23767871</v>
      </c>
      <c r="G10741" s="95">
        <v>0</v>
      </c>
      <c r="H10741" s="93" t="s">
        <v>8976</v>
      </c>
      <c r="I10741" s="93" t="s">
        <v>23901</v>
      </c>
      <c r="J10741" s="93" t="s">
        <v>23412</v>
      </c>
      <c r="K10741" s="93" t="s">
        <v>21363</v>
      </c>
      <c r="L10741" s="14">
        <f>AND(vyberHrace&lt;&gt;"",ISNUMBER(SEARCH(vyberHrace,$B10741)))</f>
      </c>
      <c r="M10741" s="14">
        <f>AND($I10741=MID(kododd,1,2),$J10741=MID(kododd,3,3))</f>
      </c>
    </row>
    <row r="10742">
      <c r="A10742" s="95">
        <v>57537</v>
      </c>
      <c r="B10742" s="93" t="s">
        <v>22381</v>
      </c>
      <c r="C10742" s="93" t="s">
        <v>1420</v>
      </c>
      <c r="D10742" s="95">
        <v>1257</v>
      </c>
      <c r="E10742" s="95">
        <v>1401</v>
      </c>
      <c r="F10742" s="95">
        <v>23767880</v>
      </c>
      <c r="G10742" s="95">
        <v>0</v>
      </c>
      <c r="H10742" s="93" t="s">
        <v>8976</v>
      </c>
      <c r="I10742" s="93" t="s">
        <v>23901</v>
      </c>
      <c r="J10742" s="93" t="s">
        <v>23412</v>
      </c>
      <c r="K10742" s="93" t="s">
        <v>21363</v>
      </c>
      <c r="L10742" s="14">
        <f>AND(vyberHrace&lt;&gt;"",ISNUMBER(SEARCH(vyberHrace,$B10742)))</f>
      </c>
      <c r="M10742" s="14">
        <f>AND($I10742=MID(kododd,1,2),$J10742=MID(kododd,3,3))</f>
      </c>
    </row>
    <row r="10743">
      <c r="A10743" s="95">
        <v>43787</v>
      </c>
      <c r="B10743" s="93" t="s">
        <v>6752</v>
      </c>
      <c r="C10743" s="93" t="s">
        <v>1419</v>
      </c>
      <c r="D10743" s="95">
        <v>1207</v>
      </c>
      <c r="F10743" s="95">
        <v>23748419</v>
      </c>
      <c r="G10743" s="95">
        <v>0</v>
      </c>
      <c r="H10743" s="93" t="s">
        <v>8976</v>
      </c>
      <c r="I10743" s="93" t="s">
        <v>23901</v>
      </c>
      <c r="J10743" s="93" t="s">
        <v>20914</v>
      </c>
      <c r="K10743" s="93" t="s">
        <v>5621</v>
      </c>
      <c r="L10743" s="14">
        <f>AND(vyberHrace&lt;&gt;"",ISNUMBER(SEARCH(vyberHrace,$B10743)))</f>
      </c>
      <c r="M10743" s="14">
        <f>AND($I10743=MID(kododd,1,2),$J10743=MID(kododd,3,3))</f>
      </c>
    </row>
    <row r="10744">
      <c r="A10744" s="95">
        <v>63028</v>
      </c>
      <c r="B10744" s="93" t="s">
        <v>22910</v>
      </c>
      <c r="C10744" s="93" t="s">
        <v>1422</v>
      </c>
      <c r="G10744" s="95">
        <v>250</v>
      </c>
      <c r="H10744" s="93" t="s">
        <v>8976</v>
      </c>
      <c r="I10744" s="93" t="s">
        <v>23901</v>
      </c>
      <c r="J10744" s="93" t="s">
        <v>3580</v>
      </c>
      <c r="K10744" s="93" t="s">
        <v>6449</v>
      </c>
      <c r="L10744" s="14">
        <f>AND(vyberHrace&lt;&gt;"",ISNUMBER(SEARCH(vyberHrace,$B10744)))</f>
      </c>
      <c r="M10744" s="14">
        <f>AND($I10744=MID(kododd,1,2),$J10744=MID(kododd,3,3))</f>
      </c>
    </row>
    <row r="10745">
      <c r="A10745" s="95">
        <v>58</v>
      </c>
      <c r="B10745" s="93" t="s">
        <v>5514</v>
      </c>
      <c r="C10745" s="93" t="s">
        <v>1455</v>
      </c>
      <c r="D10745" s="95">
        <v>2281</v>
      </c>
      <c r="E10745" s="95">
        <v>2301</v>
      </c>
      <c r="F10745" s="95">
        <v>302139</v>
      </c>
      <c r="G10745" s="95">
        <v>250</v>
      </c>
      <c r="H10745" s="93" t="s">
        <v>8976</v>
      </c>
      <c r="I10745" s="93" t="s">
        <v>23901</v>
      </c>
      <c r="J10745" s="93" t="s">
        <v>20849</v>
      </c>
      <c r="K10745" s="93" t="s">
        <v>8984</v>
      </c>
      <c r="L10745" s="14">
        <f>AND(vyberHrace&lt;&gt;"",ISNUMBER(SEARCH(vyberHrace,$B10745)))</f>
      </c>
      <c r="M10745" s="14">
        <f>AND($I10745=MID(kododd,1,2),$J10745=MID(kododd,3,3))</f>
      </c>
    </row>
    <row r="10746">
      <c r="A10746" s="95">
        <v>58455</v>
      </c>
      <c r="B10746" s="93" t="s">
        <v>24957</v>
      </c>
      <c r="C10746" s="93" t="s">
        <v>1488</v>
      </c>
      <c r="F10746" s="95">
        <v>23780002</v>
      </c>
      <c r="G10746" s="95">
        <v>250</v>
      </c>
      <c r="H10746" s="93" t="s">
        <v>8976</v>
      </c>
      <c r="I10746" s="93" t="s">
        <v>23901</v>
      </c>
      <c r="J10746" s="93" t="s">
        <v>20855</v>
      </c>
      <c r="K10746" s="93" t="s">
        <v>8992</v>
      </c>
      <c r="L10746" s="14">
        <f>AND(vyberHrace&lt;&gt;"",ISNUMBER(SEARCH(vyberHrace,$B10746)))</f>
      </c>
      <c r="M10746" s="14">
        <f>AND($I10746=MID(kododd,1,2),$J10746=MID(kododd,3,3))</f>
      </c>
    </row>
    <row r="10747">
      <c r="A10747" s="95">
        <v>58440</v>
      </c>
      <c r="B10747" s="93" t="s">
        <v>24945</v>
      </c>
      <c r="C10747" s="93" t="s">
        <v>1424</v>
      </c>
      <c r="D10747" s="95">
        <v>1702</v>
      </c>
      <c r="E10747" s="95">
        <v>1721</v>
      </c>
      <c r="F10747" s="95">
        <v>23776331</v>
      </c>
      <c r="G10747" s="95">
        <v>250</v>
      </c>
      <c r="H10747" s="93" t="s">
        <v>8976</v>
      </c>
      <c r="I10747" s="93" t="s">
        <v>23901</v>
      </c>
      <c r="J10747" s="93" t="s">
        <v>20855</v>
      </c>
      <c r="K10747" s="93" t="s">
        <v>8992</v>
      </c>
      <c r="L10747" s="14">
        <f>AND(vyberHrace&lt;&gt;"",ISNUMBER(SEARCH(vyberHrace,$B10747)))</f>
      </c>
      <c r="M10747" s="14">
        <f>AND($I10747=MID(kododd,1,2),$J10747=MID(kododd,3,3))</f>
      </c>
    </row>
    <row r="10748">
      <c r="A10748" s="95">
        <v>54307</v>
      </c>
      <c r="B10748" s="93" t="s">
        <v>5528</v>
      </c>
      <c r="C10748" s="93" t="s">
        <v>1400</v>
      </c>
      <c r="D10748" s="95">
        <v>1701</v>
      </c>
      <c r="E10748" s="95">
        <v>1737</v>
      </c>
      <c r="F10748" s="95">
        <v>23750049</v>
      </c>
      <c r="G10748" s="95">
        <v>0</v>
      </c>
      <c r="H10748" s="93" t="s">
        <v>8976</v>
      </c>
      <c r="I10748" s="93" t="s">
        <v>23901</v>
      </c>
      <c r="J10748" s="93" t="s">
        <v>20855</v>
      </c>
      <c r="K10748" s="93" t="s">
        <v>8992</v>
      </c>
      <c r="L10748" s="14">
        <f>AND(vyberHrace&lt;&gt;"",ISNUMBER(SEARCH(vyberHrace,$B10748)))</f>
      </c>
      <c r="M10748" s="14">
        <f>AND($I10748=MID(kododd,1,2),$J10748=MID(kododd,3,3))</f>
      </c>
    </row>
    <row r="10749">
      <c r="A10749" s="95">
        <v>62477</v>
      </c>
      <c r="B10749" s="93" t="s">
        <v>29097</v>
      </c>
      <c r="C10749" s="93" t="s">
        <v>1486</v>
      </c>
      <c r="G10749" s="95">
        <v>250</v>
      </c>
      <c r="H10749" s="93" t="s">
        <v>8976</v>
      </c>
      <c r="I10749" s="93" t="s">
        <v>23901</v>
      </c>
      <c r="J10749" s="93" t="s">
        <v>20872</v>
      </c>
      <c r="K10749" s="93" t="s">
        <v>6775</v>
      </c>
      <c r="L10749" s="14">
        <f>AND(vyberHrace&lt;&gt;"",ISNUMBER(SEARCH(vyberHrace,$B10749)))</f>
      </c>
      <c r="M10749" s="14">
        <f>AND($I10749=MID(kododd,1,2),$J10749=MID(kododd,3,3))</f>
      </c>
    </row>
    <row r="10750">
      <c r="A10750" s="95">
        <v>10471</v>
      </c>
      <c r="B10750" s="93" t="s">
        <v>14604</v>
      </c>
      <c r="C10750" s="93" t="s">
        <v>1468</v>
      </c>
      <c r="D10750" s="95">
        <v>1407</v>
      </c>
      <c r="G10750" s="95">
        <v>0</v>
      </c>
      <c r="H10750" s="93" t="s">
        <v>8976</v>
      </c>
      <c r="I10750" s="93" t="s">
        <v>23901</v>
      </c>
      <c r="J10750" s="93" t="s">
        <v>20947</v>
      </c>
      <c r="K10750" s="93" t="s">
        <v>5139</v>
      </c>
      <c r="L10750" s="14">
        <f>AND(vyberHrace&lt;&gt;"",ISNUMBER(SEARCH(vyberHrace,$B10750)))</f>
      </c>
      <c r="M10750" s="14">
        <f>AND($I10750=MID(kododd,1,2),$J10750=MID(kododd,3,3))</f>
      </c>
    </row>
    <row r="10751">
      <c r="A10751" s="95">
        <v>46657</v>
      </c>
      <c r="B10751" s="93" t="s">
        <v>24035</v>
      </c>
      <c r="C10751" s="93" t="s">
        <v>1410</v>
      </c>
      <c r="D10751" s="95">
        <v>1081</v>
      </c>
      <c r="F10751" s="95">
        <v>23718943</v>
      </c>
      <c r="G10751" s="95">
        <v>250</v>
      </c>
      <c r="H10751" s="93" t="s">
        <v>8976</v>
      </c>
      <c r="I10751" s="93" t="s">
        <v>23901</v>
      </c>
      <c r="J10751" s="93" t="s">
        <v>20849</v>
      </c>
      <c r="K10751" s="93" t="s">
        <v>8984</v>
      </c>
      <c r="L10751" s="14">
        <f>AND(vyberHrace&lt;&gt;"",ISNUMBER(SEARCH(vyberHrace,$B10751)))</f>
      </c>
      <c r="M10751" s="14">
        <f>AND($I10751=MID(kododd,1,2),$J10751=MID(kododd,3,3))</f>
      </c>
    </row>
    <row r="10752">
      <c r="A10752" s="95">
        <v>46237</v>
      </c>
      <c r="B10752" s="93" t="s">
        <v>14614</v>
      </c>
      <c r="C10752" s="93" t="s">
        <v>1402</v>
      </c>
      <c r="D10752" s="95">
        <v>1163</v>
      </c>
      <c r="F10752" s="95">
        <v>23712023</v>
      </c>
      <c r="G10752" s="95">
        <v>0</v>
      </c>
      <c r="H10752" s="93" t="s">
        <v>8976</v>
      </c>
      <c r="I10752" s="93" t="s">
        <v>23901</v>
      </c>
      <c r="J10752" s="93" t="s">
        <v>20912</v>
      </c>
      <c r="K10752" s="93" t="s">
        <v>5561</v>
      </c>
      <c r="L10752" s="14">
        <f>AND(vyberHrace&lt;&gt;"",ISNUMBER(SEARCH(vyberHrace,$B10752)))</f>
      </c>
      <c r="M10752" s="14">
        <f>AND($I10752=MID(kododd,1,2),$J10752=MID(kododd,3,3))</f>
      </c>
    </row>
    <row r="10753">
      <c r="A10753" s="95">
        <v>60002</v>
      </c>
      <c r="B10753" s="93" t="s">
        <v>26483</v>
      </c>
      <c r="C10753" s="93" t="s">
        <v>1424</v>
      </c>
      <c r="G10753" s="95">
        <v>250</v>
      </c>
      <c r="H10753" s="93" t="s">
        <v>8976</v>
      </c>
      <c r="I10753" s="93" t="s">
        <v>23901</v>
      </c>
      <c r="J10753" s="93" t="s">
        <v>20855</v>
      </c>
      <c r="K10753" s="93" t="s">
        <v>8992</v>
      </c>
      <c r="L10753" s="14">
        <f>AND(vyberHrace&lt;&gt;"",ISNUMBER(SEARCH(vyberHrace,$B10753)))</f>
      </c>
      <c r="M10753" s="14">
        <f>AND($I10753=MID(kododd,1,2),$J10753=MID(kododd,3,3))</f>
      </c>
    </row>
    <row r="10754">
      <c r="A10754" s="95">
        <v>54122</v>
      </c>
      <c r="B10754" s="93" t="s">
        <v>3010</v>
      </c>
      <c r="C10754" s="93" t="s">
        <v>1420</v>
      </c>
      <c r="G10754" s="95">
        <v>0</v>
      </c>
      <c r="H10754" s="93" t="s">
        <v>8976</v>
      </c>
      <c r="I10754" s="93" t="s">
        <v>23901</v>
      </c>
      <c r="J10754" s="93" t="s">
        <v>20855</v>
      </c>
      <c r="K10754" s="93" t="s">
        <v>8992</v>
      </c>
      <c r="L10754" s="14">
        <f>AND(vyberHrace&lt;&gt;"",ISNUMBER(SEARCH(vyberHrace,$B10754)))</f>
      </c>
      <c r="M10754" s="14">
        <f>AND($I10754=MID(kododd,1,2),$J10754=MID(kododd,3,3))</f>
      </c>
    </row>
    <row r="10755">
      <c r="A10755" s="95">
        <v>57951</v>
      </c>
      <c r="B10755" s="93" t="s">
        <v>24492</v>
      </c>
      <c r="C10755" s="93" t="s">
        <v>1412</v>
      </c>
      <c r="G10755" s="95">
        <v>250</v>
      </c>
      <c r="H10755" s="93" t="s">
        <v>8976</v>
      </c>
      <c r="I10755" s="93" t="s">
        <v>23901</v>
      </c>
      <c r="J10755" s="93" t="s">
        <v>20849</v>
      </c>
      <c r="K10755" s="93" t="s">
        <v>8984</v>
      </c>
      <c r="L10755" s="14">
        <f>AND(vyberHrace&lt;&gt;"",ISNUMBER(SEARCH(vyberHrace,$B10755)))</f>
      </c>
      <c r="M10755" s="14">
        <f>AND($I10755=MID(kododd,1,2),$J10755=MID(kododd,3,3))</f>
      </c>
    </row>
    <row r="10756">
      <c r="A10756" s="95">
        <v>55894</v>
      </c>
      <c r="B10756" s="93" t="s">
        <v>28</v>
      </c>
      <c r="C10756" s="93" t="s">
        <v>1416</v>
      </c>
      <c r="G10756" s="95">
        <v>0</v>
      </c>
      <c r="H10756" s="93" t="s">
        <v>8976</v>
      </c>
      <c r="I10756" s="93" t="s">
        <v>23901</v>
      </c>
      <c r="J10756" s="93" t="s">
        <v>20855</v>
      </c>
      <c r="K10756" s="93" t="s">
        <v>8992</v>
      </c>
      <c r="L10756" s="14">
        <f>AND(vyberHrace&lt;&gt;"",ISNUMBER(SEARCH(vyberHrace,$B10756)))</f>
      </c>
      <c r="M10756" s="14">
        <f>AND($I10756=MID(kododd,1,2),$J10756=MID(kododd,3,3))</f>
      </c>
    </row>
    <row r="10757">
      <c r="A10757" s="95">
        <v>67</v>
      </c>
      <c r="B10757" s="93" t="s">
        <v>10421</v>
      </c>
      <c r="C10757" s="93" t="s">
        <v>1462</v>
      </c>
      <c r="D10757" s="95">
        <v>2090</v>
      </c>
      <c r="E10757" s="95">
        <v>2102</v>
      </c>
      <c r="F10757" s="95">
        <v>306975</v>
      </c>
      <c r="G10757" s="95">
        <v>250</v>
      </c>
      <c r="H10757" s="93" t="s">
        <v>8976</v>
      </c>
      <c r="I10757" s="93" t="s">
        <v>23901</v>
      </c>
      <c r="J10757" s="93" t="s">
        <v>20849</v>
      </c>
      <c r="K10757" s="93" t="s">
        <v>8984</v>
      </c>
      <c r="L10757" s="14">
        <f>AND(vyberHrace&lt;&gt;"",ISNUMBER(SEARCH(vyberHrace,$B10757)))</f>
      </c>
      <c r="M10757" s="14">
        <f>AND($I10757=MID(kododd,1,2),$J10757=MID(kododd,3,3))</f>
      </c>
    </row>
    <row r="10758">
      <c r="A10758" s="95">
        <v>55017</v>
      </c>
      <c r="B10758" s="93" t="s">
        <v>3006</v>
      </c>
      <c r="C10758" s="93" t="s">
        <v>1410</v>
      </c>
      <c r="G10758" s="95">
        <v>0</v>
      </c>
      <c r="H10758" s="93" t="s">
        <v>8976</v>
      </c>
      <c r="I10758" s="93" t="s">
        <v>23901</v>
      </c>
      <c r="J10758" s="93" t="s">
        <v>20908</v>
      </c>
      <c r="K10758" s="93" t="s">
        <v>5624</v>
      </c>
      <c r="L10758" s="14">
        <f>AND(vyberHrace&lt;&gt;"",ISNUMBER(SEARCH(vyberHrace,$B10758)))</f>
      </c>
      <c r="M10758" s="14">
        <f>AND($I10758=MID(kododd,1,2),$J10758=MID(kododd,3,3))</f>
      </c>
    </row>
    <row r="10759">
      <c r="A10759" s="95">
        <v>11723</v>
      </c>
      <c r="B10759" s="93" t="s">
        <v>2064</v>
      </c>
      <c r="C10759" s="93" t="s">
        <v>1472</v>
      </c>
      <c r="D10759" s="95">
        <v>1486</v>
      </c>
      <c r="E10759" s="95">
        <v>1819</v>
      </c>
      <c r="F10759" s="95">
        <v>335258</v>
      </c>
      <c r="G10759" s="95">
        <v>0</v>
      </c>
      <c r="H10759" s="93" t="s">
        <v>8976</v>
      </c>
      <c r="I10759" s="93" t="s">
        <v>23901</v>
      </c>
      <c r="J10759" s="93" t="s">
        <v>20883</v>
      </c>
      <c r="K10759" s="93" t="s">
        <v>1499</v>
      </c>
      <c r="L10759" s="14">
        <f>AND(vyberHrace&lt;&gt;"",ISNUMBER(SEARCH(vyberHrace,$B10759)))</f>
      </c>
      <c r="M10759" s="14">
        <f>AND($I10759=MID(kododd,1,2),$J10759=MID(kododd,3,3))</f>
      </c>
    </row>
    <row r="10760">
      <c r="A10760" s="95">
        <v>62633</v>
      </c>
      <c r="B10760" s="93" t="s">
        <v>2072</v>
      </c>
      <c r="C10760" s="93" t="s">
        <v>1411</v>
      </c>
      <c r="G10760" s="95">
        <v>250</v>
      </c>
      <c r="H10760" s="93" t="s">
        <v>8976</v>
      </c>
      <c r="I10760" s="93" t="s">
        <v>23901</v>
      </c>
      <c r="J10760" s="93" t="s">
        <v>20849</v>
      </c>
      <c r="K10760" s="93" t="s">
        <v>8984</v>
      </c>
      <c r="L10760" s="14">
        <f>AND(vyberHrace&lt;&gt;"",ISNUMBER(SEARCH(vyberHrace,$B10760)))</f>
      </c>
      <c r="M10760" s="14">
        <f>AND($I10760=MID(kododd,1,2),$J10760=MID(kododd,3,3))</f>
      </c>
    </row>
    <row r="10761">
      <c r="A10761" s="95">
        <v>57217</v>
      </c>
      <c r="B10761" s="93" t="s">
        <v>22269</v>
      </c>
      <c r="C10761" s="93" t="s">
        <v>1406</v>
      </c>
      <c r="D10761" s="95">
        <v>1358</v>
      </c>
      <c r="E10761" s="95">
        <v>1498</v>
      </c>
      <c r="F10761" s="95">
        <v>23785411</v>
      </c>
      <c r="G10761" s="95">
        <v>250</v>
      </c>
      <c r="H10761" s="93" t="s">
        <v>8976</v>
      </c>
      <c r="I10761" s="93" t="s">
        <v>23901</v>
      </c>
      <c r="J10761" s="93" t="s">
        <v>20872</v>
      </c>
      <c r="K10761" s="93" t="s">
        <v>6775</v>
      </c>
      <c r="L10761" s="14">
        <f>AND(vyberHrace&lt;&gt;"",ISNUMBER(SEARCH(vyberHrace,$B10761)))</f>
      </c>
      <c r="M10761" s="14">
        <f>AND($I10761=MID(kododd,1,2),$J10761=MID(kododd,3,3))</f>
      </c>
    </row>
    <row r="10762">
      <c r="A10762" s="95">
        <v>35179</v>
      </c>
      <c r="B10762" s="93" t="s">
        <v>2073</v>
      </c>
      <c r="C10762" s="93" t="s">
        <v>1437</v>
      </c>
      <c r="D10762" s="95">
        <v>1412</v>
      </c>
      <c r="F10762" s="95">
        <v>344702</v>
      </c>
      <c r="G10762" s="95">
        <v>0</v>
      </c>
      <c r="H10762" s="93" t="s">
        <v>8976</v>
      </c>
      <c r="I10762" s="93" t="s">
        <v>23901</v>
      </c>
      <c r="J10762" s="93" t="s">
        <v>20887</v>
      </c>
      <c r="K10762" s="93" t="s">
        <v>5554</v>
      </c>
      <c r="L10762" s="14">
        <f>AND(vyberHrace&lt;&gt;"",ISNUMBER(SEARCH(vyberHrace,$B10762)))</f>
      </c>
      <c r="M10762" s="14">
        <f>AND($I10762=MID(kododd,1,2),$J10762=MID(kododd,3,3))</f>
      </c>
    </row>
    <row r="10763">
      <c r="A10763" s="95">
        <v>62251</v>
      </c>
      <c r="B10763" s="93" t="s">
        <v>28435</v>
      </c>
      <c r="C10763" s="93" t="s">
        <v>1487</v>
      </c>
      <c r="G10763" s="95">
        <v>0</v>
      </c>
      <c r="H10763" s="93" t="s">
        <v>8976</v>
      </c>
      <c r="I10763" s="93" t="s">
        <v>23901</v>
      </c>
      <c r="J10763" s="93" t="s">
        <v>20855</v>
      </c>
      <c r="K10763" s="93" t="s">
        <v>8992</v>
      </c>
      <c r="L10763" s="14">
        <f>AND(vyberHrace&lt;&gt;"",ISNUMBER(SEARCH(vyberHrace,$B10763)))</f>
      </c>
      <c r="M10763" s="14">
        <f>AND($I10763=MID(kododd,1,2),$J10763=MID(kododd,3,3))</f>
      </c>
    </row>
    <row r="10764">
      <c r="A10764" s="95">
        <v>16666</v>
      </c>
      <c r="B10764" s="93" t="s">
        <v>4646</v>
      </c>
      <c r="C10764" s="93" t="s">
        <v>1435</v>
      </c>
      <c r="D10764" s="95">
        <v>1336</v>
      </c>
      <c r="F10764" s="95">
        <v>23730919</v>
      </c>
      <c r="G10764" s="95">
        <v>250</v>
      </c>
      <c r="H10764" s="93" t="s">
        <v>8976</v>
      </c>
      <c r="I10764" s="93" t="s">
        <v>23901</v>
      </c>
      <c r="J10764" s="93" t="s">
        <v>20896</v>
      </c>
      <c r="K10764" s="93" t="s">
        <v>7911</v>
      </c>
      <c r="L10764" s="14">
        <f>AND(vyberHrace&lt;&gt;"",ISNUMBER(SEARCH(vyberHrace,$B10764)))</f>
      </c>
      <c r="M10764" s="14">
        <f>AND($I10764=MID(kododd,1,2),$J10764=MID(kododd,3,3))</f>
      </c>
    </row>
    <row r="10765">
      <c r="A10765" s="95">
        <v>57212</v>
      </c>
      <c r="B10765" s="93" t="s">
        <v>22307</v>
      </c>
      <c r="C10765" s="93" t="s">
        <v>1420</v>
      </c>
      <c r="G10765" s="95">
        <v>0</v>
      </c>
      <c r="H10765" s="93" t="s">
        <v>8976</v>
      </c>
      <c r="I10765" s="93" t="s">
        <v>23901</v>
      </c>
      <c r="J10765" s="93" t="s">
        <v>20855</v>
      </c>
      <c r="K10765" s="93" t="s">
        <v>8992</v>
      </c>
      <c r="L10765" s="14">
        <f>AND(vyberHrace&lt;&gt;"",ISNUMBER(SEARCH(vyberHrace,$B10765)))</f>
      </c>
      <c r="M10765" s="14">
        <f>AND($I10765=MID(kododd,1,2),$J10765=MID(kododd,3,3))</f>
      </c>
    </row>
    <row r="10766">
      <c r="A10766" s="95">
        <v>718</v>
      </c>
      <c r="B10766" s="93" t="s">
        <v>1976</v>
      </c>
      <c r="C10766" s="93" t="s">
        <v>1462</v>
      </c>
      <c r="D10766" s="95">
        <v>1993</v>
      </c>
      <c r="E10766" s="95">
        <v>2008</v>
      </c>
      <c r="F10766" s="95">
        <v>309222</v>
      </c>
      <c r="G10766" s="95">
        <v>250</v>
      </c>
      <c r="H10766" s="93" t="s">
        <v>8976</v>
      </c>
      <c r="I10766" s="93" t="s">
        <v>23901</v>
      </c>
      <c r="J10766" s="93" t="s">
        <v>20843</v>
      </c>
      <c r="K10766" s="93" t="s">
        <v>7708</v>
      </c>
      <c r="L10766" s="14">
        <f>AND(vyberHrace&lt;&gt;"",ISNUMBER(SEARCH(vyberHrace,$B10766)))</f>
      </c>
      <c r="M10766" s="14">
        <f>AND($I10766=MID(kododd,1,2),$J10766=MID(kododd,3,3))</f>
      </c>
    </row>
    <row r="10767">
      <c r="A10767" s="95">
        <v>38100</v>
      </c>
      <c r="B10767" s="93" t="s">
        <v>1988</v>
      </c>
      <c r="C10767" s="93" t="s">
        <v>1419</v>
      </c>
      <c r="D10767" s="95">
        <v>1110</v>
      </c>
      <c r="F10767" s="95">
        <v>383910</v>
      </c>
      <c r="G10767" s="95">
        <v>0</v>
      </c>
      <c r="H10767" s="93" t="s">
        <v>8976</v>
      </c>
      <c r="I10767" s="93" t="s">
        <v>23901</v>
      </c>
      <c r="J10767" s="93" t="s">
        <v>20859</v>
      </c>
      <c r="K10767" s="93" t="s">
        <v>9076</v>
      </c>
      <c r="L10767" s="14">
        <f>AND(vyberHrace&lt;&gt;"",ISNUMBER(SEARCH(vyberHrace,$B10767)))</f>
      </c>
      <c r="M10767" s="14">
        <f>AND($I10767=MID(kododd,1,2),$J10767=MID(kododd,3,3))</f>
      </c>
    </row>
    <row r="10768">
      <c r="A10768" s="95">
        <v>42994</v>
      </c>
      <c r="B10768" s="93" t="s">
        <v>19864</v>
      </c>
      <c r="C10768" s="93" t="s">
        <v>1444</v>
      </c>
      <c r="G10768" s="95">
        <v>0</v>
      </c>
      <c r="H10768" s="93" t="s">
        <v>8976</v>
      </c>
      <c r="I10768" s="93" t="s">
        <v>23901</v>
      </c>
      <c r="J10768" s="93" t="s">
        <v>20872</v>
      </c>
      <c r="K10768" s="93" t="s">
        <v>6775</v>
      </c>
      <c r="L10768" s="14">
        <f>AND(vyberHrace&lt;&gt;"",ISNUMBER(SEARCH(vyberHrace,$B10768)))</f>
      </c>
      <c r="M10768" s="14">
        <f>AND($I10768=MID(kododd,1,2),$J10768=MID(kododd,3,3))</f>
      </c>
    </row>
    <row r="10769">
      <c r="A10769" s="95">
        <v>59388</v>
      </c>
      <c r="B10769" s="93" t="s">
        <v>25805</v>
      </c>
      <c r="C10769" s="93" t="s">
        <v>1420</v>
      </c>
      <c r="G10769" s="95">
        <v>0</v>
      </c>
      <c r="H10769" s="93" t="s">
        <v>8976</v>
      </c>
      <c r="I10769" s="93" t="s">
        <v>23901</v>
      </c>
      <c r="J10769" s="93" t="s">
        <v>20872</v>
      </c>
      <c r="K10769" s="93" t="s">
        <v>6775</v>
      </c>
      <c r="L10769" s="14">
        <f>AND(vyberHrace&lt;&gt;"",ISNUMBER(SEARCH(vyberHrace,$B10769)))</f>
      </c>
      <c r="M10769" s="14">
        <f>AND($I10769=MID(kododd,1,2),$J10769=MID(kododd,3,3))</f>
      </c>
    </row>
    <row r="10770">
      <c r="A10770" s="95">
        <v>47456</v>
      </c>
      <c r="B10770" s="93" t="s">
        <v>2004</v>
      </c>
      <c r="C10770" s="93" t="s">
        <v>1408</v>
      </c>
      <c r="D10770" s="95">
        <v>1306</v>
      </c>
      <c r="F10770" s="95">
        <v>23718900</v>
      </c>
      <c r="G10770" s="95">
        <v>0</v>
      </c>
      <c r="H10770" s="93" t="s">
        <v>8976</v>
      </c>
      <c r="I10770" s="93" t="s">
        <v>23901</v>
      </c>
      <c r="J10770" s="93" t="s">
        <v>20872</v>
      </c>
      <c r="K10770" s="93" t="s">
        <v>6775</v>
      </c>
      <c r="L10770" s="14">
        <f>AND(vyberHrace&lt;&gt;"",ISNUMBER(SEARCH(vyberHrace,$B10770)))</f>
      </c>
      <c r="M10770" s="14">
        <f>AND($I10770=MID(kododd,1,2),$J10770=MID(kododd,3,3))</f>
      </c>
    </row>
    <row r="10771">
      <c r="A10771" s="95">
        <v>58977</v>
      </c>
      <c r="B10771" s="93" t="s">
        <v>25431</v>
      </c>
      <c r="C10771" s="93" t="s">
        <v>1406</v>
      </c>
      <c r="G10771" s="95">
        <v>0</v>
      </c>
      <c r="H10771" s="93" t="s">
        <v>8976</v>
      </c>
      <c r="I10771" s="93" t="s">
        <v>23901</v>
      </c>
      <c r="J10771" s="93" t="s">
        <v>20872</v>
      </c>
      <c r="K10771" s="93" t="s">
        <v>6775</v>
      </c>
      <c r="L10771" s="14">
        <f>AND(vyberHrace&lt;&gt;"",ISNUMBER(SEARCH(vyberHrace,$B10771)))</f>
      </c>
      <c r="M10771" s="14">
        <f>AND($I10771=MID(kododd,1,2),$J10771=MID(kododd,3,3))</f>
      </c>
    </row>
    <row r="10772">
      <c r="A10772" s="95">
        <v>43310</v>
      </c>
      <c r="B10772" s="93" t="s">
        <v>291</v>
      </c>
      <c r="C10772" s="93" t="s">
        <v>3255</v>
      </c>
      <c r="D10772" s="95">
        <v>1448</v>
      </c>
      <c r="E10772" s="95">
        <v>1662</v>
      </c>
      <c r="F10772" s="95">
        <v>23704420</v>
      </c>
      <c r="G10772" s="95">
        <v>0</v>
      </c>
      <c r="H10772" s="93" t="s">
        <v>8976</v>
      </c>
      <c r="I10772" s="93" t="s">
        <v>23901</v>
      </c>
      <c r="J10772" s="93" t="s">
        <v>3580</v>
      </c>
      <c r="K10772" s="93" t="s">
        <v>6449</v>
      </c>
      <c r="L10772" s="14">
        <f>AND(vyberHrace&lt;&gt;"",ISNUMBER(SEARCH(vyberHrace,$B10772)))</f>
      </c>
      <c r="M10772" s="14">
        <f>AND($I10772=MID(kododd,1,2),$J10772=MID(kododd,3,3))</f>
      </c>
    </row>
    <row r="10773">
      <c r="A10773" s="95">
        <v>59386</v>
      </c>
      <c r="B10773" s="93" t="s">
        <v>25803</v>
      </c>
      <c r="C10773" s="93" t="s">
        <v>1420</v>
      </c>
      <c r="D10773" s="95">
        <v>1010</v>
      </c>
      <c r="G10773" s="95">
        <v>250</v>
      </c>
      <c r="H10773" s="93" t="s">
        <v>8976</v>
      </c>
      <c r="I10773" s="93" t="s">
        <v>23901</v>
      </c>
      <c r="J10773" s="93" t="s">
        <v>20872</v>
      </c>
      <c r="K10773" s="93" t="s">
        <v>6775</v>
      </c>
      <c r="L10773" s="14">
        <f>AND(vyberHrace&lt;&gt;"",ISNUMBER(SEARCH(vyberHrace,$B10773)))</f>
      </c>
      <c r="M10773" s="14">
        <f>AND($I10773=MID(kododd,1,2),$J10773=MID(kododd,3,3))</f>
      </c>
    </row>
    <row r="10774">
      <c r="A10774" s="95">
        <v>45908</v>
      </c>
      <c r="B10774" s="93" t="s">
        <v>449</v>
      </c>
      <c r="C10774" s="93" t="s">
        <v>1410</v>
      </c>
      <c r="G10774" s="95">
        <v>0</v>
      </c>
      <c r="H10774" s="93" t="s">
        <v>8976</v>
      </c>
      <c r="I10774" s="93" t="s">
        <v>23901</v>
      </c>
      <c r="J10774" s="93" t="s">
        <v>20872</v>
      </c>
      <c r="K10774" s="93" t="s">
        <v>6775</v>
      </c>
      <c r="L10774" s="14">
        <f>AND(vyberHrace&lt;&gt;"",ISNUMBER(SEARCH(vyberHrace,$B10774)))</f>
      </c>
      <c r="M10774" s="14">
        <f>AND($I10774=MID(kododd,1,2),$J10774=MID(kododd,3,3))</f>
      </c>
    </row>
    <row r="10775">
      <c r="A10775" s="95">
        <v>3123</v>
      </c>
      <c r="B10775" s="93" t="s">
        <v>462</v>
      </c>
      <c r="C10775" s="93" t="s">
        <v>1467</v>
      </c>
      <c r="D10775" s="95">
        <v>1790</v>
      </c>
      <c r="E10775" s="95">
        <v>1863</v>
      </c>
      <c r="F10775" s="95">
        <v>356751</v>
      </c>
      <c r="G10775" s="95">
        <v>0</v>
      </c>
      <c r="H10775" s="93" t="s">
        <v>8976</v>
      </c>
      <c r="I10775" s="93" t="s">
        <v>23901</v>
      </c>
      <c r="J10775" s="93" t="s">
        <v>20872</v>
      </c>
      <c r="K10775" s="93" t="s">
        <v>6775</v>
      </c>
      <c r="L10775" s="14">
        <f>AND(vyberHrace&lt;&gt;"",ISNUMBER(SEARCH(vyberHrace,$B10775)))</f>
      </c>
      <c r="M10775" s="14">
        <f>AND($I10775=MID(kododd,1,2),$J10775=MID(kododd,3,3))</f>
      </c>
    </row>
    <row r="10776">
      <c r="A10776" s="95">
        <v>38650</v>
      </c>
      <c r="B10776" s="93" t="s">
        <v>6951</v>
      </c>
      <c r="C10776" s="93" t="s">
        <v>1399</v>
      </c>
      <c r="D10776" s="95">
        <v>1073</v>
      </c>
      <c r="G10776" s="95">
        <v>0</v>
      </c>
      <c r="H10776" s="93" t="s">
        <v>8976</v>
      </c>
      <c r="I10776" s="93" t="s">
        <v>23901</v>
      </c>
      <c r="J10776" s="93" t="s">
        <v>20859</v>
      </c>
      <c r="K10776" s="93" t="s">
        <v>9076</v>
      </c>
      <c r="L10776" s="14">
        <f>AND(vyberHrace&lt;&gt;"",ISNUMBER(SEARCH(vyberHrace,$B10776)))</f>
      </c>
      <c r="M10776" s="14">
        <f>AND($I10776=MID(kododd,1,2),$J10776=MID(kododd,3,3))</f>
      </c>
    </row>
    <row r="10777">
      <c r="A10777" s="95">
        <v>58351</v>
      </c>
      <c r="B10777" s="93" t="s">
        <v>24861</v>
      </c>
      <c r="C10777" s="93" t="s">
        <v>1412</v>
      </c>
      <c r="G10777" s="95">
        <v>250</v>
      </c>
      <c r="H10777" s="93" t="s">
        <v>8976</v>
      </c>
      <c r="I10777" s="93" t="s">
        <v>23901</v>
      </c>
      <c r="J10777" s="93" t="s">
        <v>20849</v>
      </c>
      <c r="K10777" s="93" t="s">
        <v>8984</v>
      </c>
      <c r="L10777" s="14">
        <f>AND(vyberHrace&lt;&gt;"",ISNUMBER(SEARCH(vyberHrace,$B10777)))</f>
      </c>
      <c r="M10777" s="14">
        <f>AND($I10777=MID(kododd,1,2),$J10777=MID(kododd,3,3))</f>
      </c>
    </row>
    <row r="10778">
      <c r="A10778" s="95">
        <v>53667</v>
      </c>
      <c r="B10778" s="93" t="s">
        <v>3000</v>
      </c>
      <c r="C10778" s="93" t="s">
        <v>1453</v>
      </c>
      <c r="F10778" s="95">
        <v>23748427</v>
      </c>
      <c r="G10778" s="95">
        <v>0</v>
      </c>
      <c r="H10778" s="93" t="s">
        <v>8976</v>
      </c>
      <c r="I10778" s="93" t="s">
        <v>23901</v>
      </c>
      <c r="J10778" s="93" t="s">
        <v>20859</v>
      </c>
      <c r="K10778" s="93" t="s">
        <v>9076</v>
      </c>
      <c r="L10778" s="14">
        <f>AND(vyberHrace&lt;&gt;"",ISNUMBER(SEARCH(vyberHrace,$B10778)))</f>
      </c>
      <c r="M10778" s="14">
        <f>AND($I10778=MID(kododd,1,2),$J10778=MID(kododd,3,3))</f>
      </c>
    </row>
    <row r="10779">
      <c r="A10779" s="95">
        <v>48930</v>
      </c>
      <c r="B10779" s="93" t="s">
        <v>5024</v>
      </c>
      <c r="C10779" s="93" t="s">
        <v>1462</v>
      </c>
      <c r="D10779" s="95">
        <v>1317</v>
      </c>
      <c r="E10779" s="95">
        <v>1481</v>
      </c>
      <c r="F10779" s="95">
        <v>23724633</v>
      </c>
      <c r="G10779" s="95">
        <v>250</v>
      </c>
      <c r="H10779" s="93" t="s">
        <v>8976</v>
      </c>
      <c r="I10779" s="93" t="s">
        <v>23901</v>
      </c>
      <c r="J10779" s="93" t="s">
        <v>20843</v>
      </c>
      <c r="K10779" s="93" t="s">
        <v>7708</v>
      </c>
      <c r="L10779" s="14">
        <f>AND(vyberHrace&lt;&gt;"",ISNUMBER(SEARCH(vyberHrace,$B10779)))</f>
      </c>
      <c r="M10779" s="14">
        <f>AND($I10779=MID(kododd,1,2),$J10779=MID(kododd,3,3))</f>
      </c>
    </row>
    <row r="10780">
      <c r="A10780" s="95">
        <v>64011</v>
      </c>
      <c r="B10780" s="93" t="s">
        <v>30147</v>
      </c>
      <c r="C10780" s="93" t="s">
        <v>1420</v>
      </c>
      <c r="D10780" s="95">
        <v>80607</v>
      </c>
      <c r="E10780" s="95">
        <v>80607</v>
      </c>
      <c r="G10780" s="95">
        <v>250</v>
      </c>
      <c r="H10780" s="93" t="s">
        <v>8976</v>
      </c>
      <c r="I10780" s="93" t="s">
        <v>23901</v>
      </c>
      <c r="J10780" s="93" t="s">
        <v>3580</v>
      </c>
      <c r="K10780" s="93" t="s">
        <v>6449</v>
      </c>
      <c r="L10780" s="14">
        <f>AND(vyberHrace&lt;&gt;"",ISNUMBER(SEARCH(vyberHrace,$B10780)))</f>
      </c>
      <c r="M10780" s="14">
        <f>AND($I10780=MID(kododd,1,2),$J10780=MID(kododd,3,3))</f>
      </c>
    </row>
    <row r="10781">
      <c r="A10781" s="95">
        <v>55673</v>
      </c>
      <c r="B10781" s="93" t="s">
        <v>22331</v>
      </c>
      <c r="C10781" s="93" t="s">
        <v>1424</v>
      </c>
      <c r="G10781" s="95">
        <v>250</v>
      </c>
      <c r="H10781" s="93" t="s">
        <v>8976</v>
      </c>
      <c r="I10781" s="93" t="s">
        <v>23901</v>
      </c>
      <c r="J10781" s="93" t="s">
        <v>20849</v>
      </c>
      <c r="K10781" s="93" t="s">
        <v>8984</v>
      </c>
      <c r="L10781" s="14">
        <f>AND(vyberHrace&lt;&gt;"",ISNUMBER(SEARCH(vyberHrace,$B10781)))</f>
      </c>
      <c r="M10781" s="14">
        <f>AND($I10781=MID(kododd,1,2),$J10781=MID(kododd,3,3))</f>
      </c>
    </row>
    <row r="10782">
      <c r="A10782" s="95">
        <v>54055</v>
      </c>
      <c r="B10782" s="93" t="s">
        <v>2983</v>
      </c>
      <c r="C10782" s="93" t="s">
        <v>1411</v>
      </c>
      <c r="G10782" s="95">
        <v>0</v>
      </c>
      <c r="H10782" s="93" t="s">
        <v>8976</v>
      </c>
      <c r="I10782" s="93" t="s">
        <v>23901</v>
      </c>
      <c r="J10782" s="93" t="s">
        <v>20843</v>
      </c>
      <c r="K10782" s="93" t="s">
        <v>7708</v>
      </c>
      <c r="L10782" s="14">
        <f>AND(vyberHrace&lt;&gt;"",ISNUMBER(SEARCH(vyberHrace,$B10782)))</f>
      </c>
      <c r="M10782" s="14">
        <f>AND($I10782=MID(kododd,1,2),$J10782=MID(kododd,3,3))</f>
      </c>
    </row>
    <row r="10783">
      <c r="A10783" s="95">
        <v>46880</v>
      </c>
      <c r="B10783" s="93" t="s">
        <v>5187</v>
      </c>
      <c r="C10783" s="93" t="s">
        <v>1406</v>
      </c>
      <c r="F10783" s="95">
        <v>23721456</v>
      </c>
      <c r="G10783" s="95">
        <v>0</v>
      </c>
      <c r="H10783" s="93" t="s">
        <v>8976</v>
      </c>
      <c r="I10783" s="93" t="s">
        <v>23901</v>
      </c>
      <c r="J10783" s="93" t="s">
        <v>20912</v>
      </c>
      <c r="K10783" s="93" t="s">
        <v>5561</v>
      </c>
      <c r="L10783" s="14">
        <f>AND(vyberHrace&lt;&gt;"",ISNUMBER(SEARCH(vyberHrace,$B10783)))</f>
      </c>
      <c r="M10783" s="14">
        <f>AND($I10783=MID(kododd,1,2),$J10783=MID(kododd,3,3))</f>
      </c>
    </row>
    <row r="10784">
      <c r="A10784" s="95">
        <v>41653</v>
      </c>
      <c r="B10784" s="93" t="s">
        <v>5188</v>
      </c>
      <c r="C10784" s="93" t="s">
        <v>1402</v>
      </c>
      <c r="D10784" s="95">
        <v>2076</v>
      </c>
      <c r="E10784" s="95">
        <v>2121</v>
      </c>
      <c r="F10784" s="95">
        <v>399000</v>
      </c>
      <c r="G10784" s="95">
        <v>250</v>
      </c>
      <c r="H10784" s="93" t="s">
        <v>8976</v>
      </c>
      <c r="I10784" s="93" t="s">
        <v>23901</v>
      </c>
      <c r="J10784" s="93" t="s">
        <v>20849</v>
      </c>
      <c r="K10784" s="93" t="s">
        <v>8984</v>
      </c>
      <c r="L10784" s="14">
        <f>AND(vyberHrace&lt;&gt;"",ISNUMBER(SEARCH(vyberHrace,$B10784)))</f>
      </c>
      <c r="M10784" s="14">
        <f>AND($I10784=MID(kododd,1,2),$J10784=MID(kododd,3,3))</f>
      </c>
    </row>
    <row r="10785">
      <c r="A10785" s="95">
        <v>2346</v>
      </c>
      <c r="B10785" s="93" t="s">
        <v>5189</v>
      </c>
      <c r="C10785" s="93" t="s">
        <v>1417</v>
      </c>
      <c r="D10785" s="95">
        <v>1967</v>
      </c>
      <c r="E10785" s="95">
        <v>1989</v>
      </c>
      <c r="F10785" s="95">
        <v>346560</v>
      </c>
      <c r="G10785" s="95">
        <v>250</v>
      </c>
      <c r="H10785" s="93" t="s">
        <v>8976</v>
      </c>
      <c r="I10785" s="93" t="s">
        <v>23901</v>
      </c>
      <c r="J10785" s="93" t="s">
        <v>20849</v>
      </c>
      <c r="K10785" s="93" t="s">
        <v>8984</v>
      </c>
      <c r="L10785" s="14">
        <f>AND(vyberHrace&lt;&gt;"",ISNUMBER(SEARCH(vyberHrace,$B10785)))</f>
      </c>
      <c r="M10785" s="14">
        <f>AND($I10785=MID(kododd,1,2),$J10785=MID(kododd,3,3))</f>
      </c>
    </row>
    <row r="10786">
      <c r="A10786" s="95">
        <v>35571</v>
      </c>
      <c r="B10786" s="93" t="s">
        <v>5190</v>
      </c>
      <c r="C10786" s="93" t="s">
        <v>1438</v>
      </c>
      <c r="D10786" s="95">
        <v>1667</v>
      </c>
      <c r="E10786" s="95">
        <v>1715</v>
      </c>
      <c r="F10786" s="95">
        <v>362956</v>
      </c>
      <c r="G10786" s="95">
        <v>250</v>
      </c>
      <c r="H10786" s="93" t="s">
        <v>8976</v>
      </c>
      <c r="I10786" s="93" t="s">
        <v>23901</v>
      </c>
      <c r="J10786" s="93" t="s">
        <v>20849</v>
      </c>
      <c r="K10786" s="93" t="s">
        <v>8984</v>
      </c>
      <c r="L10786" s="14">
        <f>AND(vyberHrace&lt;&gt;"",ISNUMBER(SEARCH(vyberHrace,$B10786)))</f>
      </c>
      <c r="M10786" s="14">
        <f>AND($I10786=MID(kododd,1,2),$J10786=MID(kododd,3,3))</f>
      </c>
    </row>
    <row r="10787">
      <c r="A10787" s="95">
        <v>49920</v>
      </c>
      <c r="B10787" s="93" t="s">
        <v>5201</v>
      </c>
      <c r="C10787" s="93" t="s">
        <v>3255</v>
      </c>
      <c r="D10787" s="95">
        <v>1077</v>
      </c>
      <c r="G10787" s="95">
        <v>0</v>
      </c>
      <c r="H10787" s="93" t="s">
        <v>8976</v>
      </c>
      <c r="I10787" s="93" t="s">
        <v>23901</v>
      </c>
      <c r="J10787" s="93" t="s">
        <v>20891</v>
      </c>
      <c r="K10787" s="93" t="s">
        <v>4651</v>
      </c>
      <c r="L10787" s="14">
        <f>AND(vyberHrace&lt;&gt;"",ISNUMBER(SEARCH(vyberHrace,$B10787)))</f>
      </c>
      <c r="M10787" s="14">
        <f>AND($I10787=MID(kododd,1,2),$J10787=MID(kododd,3,3))</f>
      </c>
    </row>
    <row r="10788">
      <c r="A10788" s="95">
        <v>35187</v>
      </c>
      <c r="B10788" s="93" t="s">
        <v>5202</v>
      </c>
      <c r="C10788" s="93" t="s">
        <v>1448</v>
      </c>
      <c r="D10788" s="95">
        <v>1244</v>
      </c>
      <c r="G10788" s="95">
        <v>0</v>
      </c>
      <c r="H10788" s="93" t="s">
        <v>8976</v>
      </c>
      <c r="I10788" s="93" t="s">
        <v>23901</v>
      </c>
      <c r="J10788" s="93" t="s">
        <v>20872</v>
      </c>
      <c r="K10788" s="93" t="s">
        <v>6775</v>
      </c>
      <c r="L10788" s="14">
        <f>AND(vyberHrace&lt;&gt;"",ISNUMBER(SEARCH(vyberHrace,$B10788)))</f>
      </c>
      <c r="M10788" s="14">
        <f>AND($I10788=MID(kododd,1,2),$J10788=MID(kododd,3,3))</f>
      </c>
    </row>
    <row r="10789">
      <c r="A10789" s="95">
        <v>55800</v>
      </c>
      <c r="B10789" s="93" t="s">
        <v>22332</v>
      </c>
      <c r="C10789" s="93" t="s">
        <v>1412</v>
      </c>
      <c r="G10789" s="95">
        <v>250</v>
      </c>
      <c r="H10789" s="93" t="s">
        <v>8976</v>
      </c>
      <c r="I10789" s="93" t="s">
        <v>23901</v>
      </c>
      <c r="J10789" s="93" t="s">
        <v>20849</v>
      </c>
      <c r="K10789" s="93" t="s">
        <v>8984</v>
      </c>
      <c r="L10789" s="14">
        <f>AND(vyberHrace&lt;&gt;"",ISNUMBER(SEARCH(vyberHrace,$B10789)))</f>
      </c>
      <c r="M10789" s="14">
        <f>AND($I10789=MID(kododd,1,2),$J10789=MID(kododd,3,3))</f>
      </c>
    </row>
    <row r="10790">
      <c r="A10790" s="95">
        <v>55801</v>
      </c>
      <c r="B10790" s="93" t="s">
        <v>22333</v>
      </c>
      <c r="C10790" s="93" t="s">
        <v>1424</v>
      </c>
      <c r="D10790" s="95">
        <v>1191</v>
      </c>
      <c r="E10790" s="95">
        <v>1488</v>
      </c>
      <c r="F10790" s="95">
        <v>23781122</v>
      </c>
      <c r="G10790" s="95">
        <v>250</v>
      </c>
      <c r="H10790" s="93" t="s">
        <v>8976</v>
      </c>
      <c r="I10790" s="93" t="s">
        <v>23901</v>
      </c>
      <c r="J10790" s="93" t="s">
        <v>20849</v>
      </c>
      <c r="K10790" s="93" t="s">
        <v>8984</v>
      </c>
      <c r="L10790" s="14">
        <f>AND(vyberHrace&lt;&gt;"",ISNUMBER(SEARCH(vyberHrace,$B10790)))</f>
      </c>
      <c r="M10790" s="14">
        <f>AND($I10790=MID(kododd,1,2),$J10790=MID(kododd,3,3))</f>
      </c>
    </row>
    <row r="10791">
      <c r="A10791" s="95">
        <v>57077</v>
      </c>
      <c r="B10791" s="93" t="s">
        <v>4066</v>
      </c>
      <c r="C10791" s="93" t="s">
        <v>1412</v>
      </c>
      <c r="G10791" s="95">
        <v>250</v>
      </c>
      <c r="H10791" s="93" t="s">
        <v>8976</v>
      </c>
      <c r="I10791" s="93" t="s">
        <v>23901</v>
      </c>
      <c r="J10791" s="93" t="s">
        <v>20872</v>
      </c>
      <c r="K10791" s="93" t="s">
        <v>6775</v>
      </c>
      <c r="L10791" s="14">
        <f>AND(vyberHrace&lt;&gt;"",ISNUMBER(SEARCH(vyberHrace,$B10791)))</f>
      </c>
      <c r="M10791" s="14">
        <f>AND($I10791=MID(kododd,1,2),$J10791=MID(kododd,3,3))</f>
      </c>
    </row>
    <row r="10792">
      <c r="A10792" s="95">
        <v>57078</v>
      </c>
      <c r="B10792" s="93" t="s">
        <v>22270</v>
      </c>
      <c r="C10792" s="93" t="s">
        <v>1412</v>
      </c>
      <c r="G10792" s="95">
        <v>0</v>
      </c>
      <c r="H10792" s="93" t="s">
        <v>8976</v>
      </c>
      <c r="I10792" s="93" t="s">
        <v>23901</v>
      </c>
      <c r="J10792" s="93" t="s">
        <v>20872</v>
      </c>
      <c r="K10792" s="93" t="s">
        <v>6775</v>
      </c>
      <c r="L10792" s="14">
        <f>AND(vyberHrace&lt;&gt;"",ISNUMBER(SEARCH(vyberHrace,$B10792)))</f>
      </c>
      <c r="M10792" s="14">
        <f>AND($I10792=MID(kododd,1,2),$J10792=MID(kododd,3,3))</f>
      </c>
    </row>
    <row r="10793">
      <c r="A10793" s="95">
        <v>55895</v>
      </c>
      <c r="B10793" s="93" t="s">
        <v>22308</v>
      </c>
      <c r="C10793" s="93" t="s">
        <v>1424</v>
      </c>
      <c r="G10793" s="95">
        <v>0</v>
      </c>
      <c r="H10793" s="93" t="s">
        <v>8976</v>
      </c>
      <c r="I10793" s="93" t="s">
        <v>23901</v>
      </c>
      <c r="J10793" s="93" t="s">
        <v>20855</v>
      </c>
      <c r="K10793" s="93" t="s">
        <v>8992</v>
      </c>
      <c r="L10793" s="14">
        <f>AND(vyberHrace&lt;&gt;"",ISNUMBER(SEARCH(vyberHrace,$B10793)))</f>
      </c>
      <c r="M10793" s="14">
        <f>AND($I10793=MID(kododd,1,2),$J10793=MID(kododd,3,3))</f>
      </c>
    </row>
    <row r="10794">
      <c r="A10794" s="95">
        <v>57060</v>
      </c>
      <c r="B10794" s="93" t="s">
        <v>22271</v>
      </c>
      <c r="C10794" s="93" t="s">
        <v>1422</v>
      </c>
      <c r="G10794" s="95">
        <v>250</v>
      </c>
      <c r="H10794" s="93" t="s">
        <v>8976</v>
      </c>
      <c r="I10794" s="93" t="s">
        <v>23901</v>
      </c>
      <c r="J10794" s="93" t="s">
        <v>20872</v>
      </c>
      <c r="K10794" s="93" t="s">
        <v>6775</v>
      </c>
      <c r="L10794" s="14">
        <f>AND(vyberHrace&lt;&gt;"",ISNUMBER(SEARCH(vyberHrace,$B10794)))</f>
      </c>
      <c r="M10794" s="14">
        <f>AND($I10794=MID(kododd,1,2),$J10794=MID(kododd,3,3))</f>
      </c>
    </row>
    <row r="10795">
      <c r="A10795" s="95">
        <v>37554</v>
      </c>
      <c r="B10795" s="93" t="s">
        <v>4081</v>
      </c>
      <c r="C10795" s="93" t="s">
        <v>1444</v>
      </c>
      <c r="D10795" s="95">
        <v>1480</v>
      </c>
      <c r="E10795" s="95">
        <v>1683</v>
      </c>
      <c r="F10795" s="95">
        <v>365211</v>
      </c>
      <c r="G10795" s="95">
        <v>0</v>
      </c>
      <c r="H10795" s="93" t="s">
        <v>8976</v>
      </c>
      <c r="I10795" s="93" t="s">
        <v>23901</v>
      </c>
      <c r="J10795" s="93" t="s">
        <v>20859</v>
      </c>
      <c r="K10795" s="93" t="s">
        <v>9076</v>
      </c>
      <c r="L10795" s="14">
        <f>AND(vyberHrace&lt;&gt;"",ISNUMBER(SEARCH(vyberHrace,$B10795)))</f>
      </c>
      <c r="M10795" s="14">
        <f>AND($I10795=MID(kododd,1,2),$J10795=MID(kododd,3,3))</f>
      </c>
    </row>
    <row r="10796">
      <c r="A10796" s="95">
        <v>40632</v>
      </c>
      <c r="B10796" s="93" t="s">
        <v>4083</v>
      </c>
      <c r="C10796" s="93" t="s">
        <v>1409</v>
      </c>
      <c r="D10796" s="95">
        <v>1079</v>
      </c>
      <c r="G10796" s="95">
        <v>0</v>
      </c>
      <c r="H10796" s="93" t="s">
        <v>8976</v>
      </c>
      <c r="I10796" s="93" t="s">
        <v>23901</v>
      </c>
      <c r="J10796" s="93" t="s">
        <v>20859</v>
      </c>
      <c r="K10796" s="93" t="s">
        <v>9076</v>
      </c>
      <c r="L10796" s="14">
        <f>AND(vyberHrace&lt;&gt;"",ISNUMBER(SEARCH(vyberHrace,$B10796)))</f>
      </c>
      <c r="M10796" s="14">
        <f>AND($I10796=MID(kododd,1,2),$J10796=MID(kododd,3,3))</f>
      </c>
    </row>
    <row r="10797">
      <c r="A10797" s="95">
        <v>35839</v>
      </c>
      <c r="B10797" s="93" t="s">
        <v>7883</v>
      </c>
      <c r="C10797" s="93" t="s">
        <v>1399</v>
      </c>
      <c r="D10797" s="95">
        <v>1721</v>
      </c>
      <c r="E10797" s="95">
        <v>1633</v>
      </c>
      <c r="F10797" s="95">
        <v>365220</v>
      </c>
      <c r="G10797" s="95">
        <v>0</v>
      </c>
      <c r="H10797" s="93" t="s">
        <v>8976</v>
      </c>
      <c r="I10797" s="93" t="s">
        <v>23901</v>
      </c>
      <c r="J10797" s="93" t="s">
        <v>20859</v>
      </c>
      <c r="K10797" s="93" t="s">
        <v>9076</v>
      </c>
      <c r="L10797" s="14">
        <f>AND(vyberHrace&lt;&gt;"",ISNUMBER(SEARCH(vyberHrace,$B10797)))</f>
      </c>
      <c r="M10797" s="14">
        <f>AND($I10797=MID(kododd,1,2),$J10797=MID(kododd,3,3))</f>
      </c>
    </row>
    <row r="10798">
      <c r="A10798" s="95">
        <v>59580</v>
      </c>
      <c r="B10798" s="93" t="s">
        <v>25974</v>
      </c>
      <c r="C10798" s="93" t="s">
        <v>1436</v>
      </c>
      <c r="G10798" s="95">
        <v>250</v>
      </c>
      <c r="H10798" s="93" t="s">
        <v>8976</v>
      </c>
      <c r="I10798" s="93" t="s">
        <v>23901</v>
      </c>
      <c r="J10798" s="93" t="s">
        <v>20859</v>
      </c>
      <c r="K10798" s="93" t="s">
        <v>9076</v>
      </c>
      <c r="L10798" s="14">
        <f>AND(vyberHrace&lt;&gt;"",ISNUMBER(SEARCH(vyberHrace,$B10798)))</f>
      </c>
      <c r="M10798" s="14">
        <f>AND($I10798=MID(kododd,1,2),$J10798=MID(kododd,3,3))</f>
      </c>
    </row>
    <row r="10799">
      <c r="A10799" s="95">
        <v>4755</v>
      </c>
      <c r="B10799" s="93" t="s">
        <v>7889</v>
      </c>
      <c r="C10799" s="93" t="s">
        <v>1446</v>
      </c>
      <c r="D10799" s="95">
        <v>1754</v>
      </c>
      <c r="E10799" s="95">
        <v>1821</v>
      </c>
      <c r="F10799" s="95">
        <v>345024</v>
      </c>
      <c r="G10799" s="95">
        <v>250</v>
      </c>
      <c r="H10799" s="93" t="s">
        <v>8976</v>
      </c>
      <c r="I10799" s="93" t="s">
        <v>23901</v>
      </c>
      <c r="J10799" s="93" t="s">
        <v>20849</v>
      </c>
      <c r="K10799" s="93" t="s">
        <v>8984</v>
      </c>
      <c r="L10799" s="14">
        <f>AND(vyberHrace&lt;&gt;"",ISNUMBER(SEARCH(vyberHrace,$B10799)))</f>
      </c>
      <c r="M10799" s="14">
        <f>AND($I10799=MID(kododd,1,2),$J10799=MID(kododd,3,3))</f>
      </c>
    </row>
    <row r="10800">
      <c r="A10800" s="95">
        <v>52065</v>
      </c>
      <c r="B10800" s="93" t="s">
        <v>3741</v>
      </c>
      <c r="C10800" s="93" t="s">
        <v>1412</v>
      </c>
      <c r="G10800" s="95">
        <v>0</v>
      </c>
      <c r="H10800" s="93" t="s">
        <v>8976</v>
      </c>
      <c r="I10800" s="93" t="s">
        <v>23901</v>
      </c>
      <c r="J10800" s="93" t="s">
        <v>20849</v>
      </c>
      <c r="K10800" s="93" t="s">
        <v>8984</v>
      </c>
      <c r="L10800" s="14">
        <f>AND(vyberHrace&lt;&gt;"",ISNUMBER(SEARCH(vyberHrace,$B10800)))</f>
      </c>
      <c r="M10800" s="14">
        <f>AND($I10800=MID(kododd,1,2),$J10800=MID(kododd,3,3))</f>
      </c>
    </row>
    <row r="10801">
      <c r="A10801" s="95">
        <v>49407</v>
      </c>
      <c r="B10801" s="93" t="s">
        <v>10082</v>
      </c>
      <c r="C10801" s="93" t="s">
        <v>1416</v>
      </c>
      <c r="D10801" s="95">
        <v>1132</v>
      </c>
      <c r="G10801" s="95">
        <v>0</v>
      </c>
      <c r="H10801" s="93" t="s">
        <v>8976</v>
      </c>
      <c r="I10801" s="93" t="s">
        <v>23901</v>
      </c>
      <c r="J10801" s="93" t="s">
        <v>20947</v>
      </c>
      <c r="K10801" s="93" t="s">
        <v>5139</v>
      </c>
      <c r="L10801" s="14">
        <f>AND(vyberHrace&lt;&gt;"",ISNUMBER(SEARCH(vyberHrace,$B10801)))</f>
      </c>
      <c r="M10801" s="14">
        <f>AND($I10801=MID(kododd,1,2),$J10801=MID(kododd,3,3))</f>
      </c>
    </row>
    <row r="10802">
      <c r="A10802" s="95">
        <v>14077</v>
      </c>
      <c r="B10802" s="93" t="s">
        <v>10086</v>
      </c>
      <c r="C10802" s="93" t="s">
        <v>1433</v>
      </c>
      <c r="D10802" s="95">
        <v>1703</v>
      </c>
      <c r="E10802" s="95">
        <v>1797</v>
      </c>
      <c r="F10802" s="95">
        <v>356760</v>
      </c>
      <c r="G10802" s="95">
        <v>250</v>
      </c>
      <c r="H10802" s="93" t="s">
        <v>8976</v>
      </c>
      <c r="I10802" s="93" t="s">
        <v>23901</v>
      </c>
      <c r="J10802" s="93" t="s">
        <v>20859</v>
      </c>
      <c r="K10802" s="93" t="s">
        <v>9076</v>
      </c>
      <c r="L10802" s="14">
        <f>AND(vyberHrace&lt;&gt;"",ISNUMBER(SEARCH(vyberHrace,$B10802)))</f>
      </c>
      <c r="M10802" s="14">
        <f>AND($I10802=MID(kododd,1,2),$J10802=MID(kododd,3,3))</f>
      </c>
    </row>
    <row r="10803">
      <c r="A10803" s="95">
        <v>60824</v>
      </c>
      <c r="B10803" s="93" t="s">
        <v>27214</v>
      </c>
      <c r="C10803" s="93" t="s">
        <v>1406</v>
      </c>
      <c r="D10803" s="95">
        <v>1132</v>
      </c>
      <c r="F10803" s="95">
        <v>23793694</v>
      </c>
      <c r="G10803" s="95">
        <v>250</v>
      </c>
      <c r="H10803" s="93" t="s">
        <v>8976</v>
      </c>
      <c r="I10803" s="93" t="s">
        <v>23901</v>
      </c>
      <c r="J10803" s="93" t="s">
        <v>20947</v>
      </c>
      <c r="K10803" s="93" t="s">
        <v>5139</v>
      </c>
      <c r="L10803" s="14">
        <f>AND(vyberHrace&lt;&gt;"",ISNUMBER(SEARCH(vyberHrace,$B10803)))</f>
      </c>
      <c r="M10803" s="14">
        <f>AND($I10803=MID(kododd,1,2),$J10803=MID(kododd,3,3))</f>
      </c>
    </row>
    <row r="10804">
      <c r="A10804" s="95">
        <v>62485</v>
      </c>
      <c r="B10804" s="93" t="s">
        <v>29098</v>
      </c>
      <c r="C10804" s="93" t="s">
        <v>1424</v>
      </c>
      <c r="G10804" s="95">
        <v>250</v>
      </c>
      <c r="H10804" s="93" t="s">
        <v>8976</v>
      </c>
      <c r="I10804" s="93" t="s">
        <v>23901</v>
      </c>
      <c r="J10804" s="93" t="s">
        <v>20872</v>
      </c>
      <c r="K10804" s="93" t="s">
        <v>6775</v>
      </c>
      <c r="L10804" s="14">
        <f>AND(vyberHrace&lt;&gt;"",ISNUMBER(SEARCH(vyberHrace,$B10804)))</f>
      </c>
      <c r="M10804" s="14">
        <f>AND($I10804=MID(kododd,1,2),$J10804=MID(kododd,3,3))</f>
      </c>
    </row>
    <row r="10805">
      <c r="A10805" s="95">
        <v>47182</v>
      </c>
      <c r="B10805" s="93" t="s">
        <v>5889</v>
      </c>
      <c r="C10805" s="93" t="s">
        <v>1408</v>
      </c>
      <c r="G10805" s="95">
        <v>0</v>
      </c>
      <c r="H10805" s="93" t="s">
        <v>8976</v>
      </c>
      <c r="I10805" s="93" t="s">
        <v>23901</v>
      </c>
      <c r="J10805" s="93" t="s">
        <v>20912</v>
      </c>
      <c r="K10805" s="93" t="s">
        <v>5561</v>
      </c>
      <c r="L10805" s="14">
        <f>AND(vyberHrace&lt;&gt;"",ISNUMBER(SEARCH(vyberHrace,$B10805)))</f>
      </c>
      <c r="M10805" s="14">
        <f>AND($I10805=MID(kododd,1,2),$J10805=MID(kododd,3,3))</f>
      </c>
    </row>
    <row r="10806">
      <c r="A10806" s="95">
        <v>57230</v>
      </c>
      <c r="B10806" s="93" t="s">
        <v>22334</v>
      </c>
      <c r="C10806" s="93" t="s">
        <v>1412</v>
      </c>
      <c r="G10806" s="95">
        <v>250</v>
      </c>
      <c r="H10806" s="93" t="s">
        <v>8976</v>
      </c>
      <c r="I10806" s="93" t="s">
        <v>23901</v>
      </c>
      <c r="J10806" s="93" t="s">
        <v>20849</v>
      </c>
      <c r="K10806" s="93" t="s">
        <v>8984</v>
      </c>
      <c r="L10806" s="14">
        <f>AND(vyberHrace&lt;&gt;"",ISNUMBER(SEARCH(vyberHrace,$B10806)))</f>
      </c>
      <c r="M10806" s="14">
        <f>AND($I10806=MID(kododd,1,2),$J10806=MID(kododd,3,3))</f>
      </c>
    </row>
    <row r="10807">
      <c r="A10807" s="95">
        <v>44547</v>
      </c>
      <c r="B10807" s="93" t="s">
        <v>3329</v>
      </c>
      <c r="C10807" s="93" t="s">
        <v>1400</v>
      </c>
      <c r="G10807" s="95">
        <v>0</v>
      </c>
      <c r="H10807" s="93" t="s">
        <v>8976</v>
      </c>
      <c r="I10807" s="93" t="s">
        <v>23901</v>
      </c>
      <c r="J10807" s="93" t="s">
        <v>20859</v>
      </c>
      <c r="K10807" s="93" t="s">
        <v>9076</v>
      </c>
      <c r="L10807" s="14">
        <f>AND(vyberHrace&lt;&gt;"",ISNUMBER(SEARCH(vyberHrace,$B10807)))</f>
      </c>
      <c r="M10807" s="14">
        <f>AND($I10807=MID(kododd,1,2),$J10807=MID(kododd,3,3))</f>
      </c>
    </row>
    <row r="10808">
      <c r="A10808" s="95">
        <v>44101</v>
      </c>
      <c r="B10808" s="93" t="s">
        <v>3334</v>
      </c>
      <c r="C10808" s="93" t="s">
        <v>1400</v>
      </c>
      <c r="G10808" s="95">
        <v>0</v>
      </c>
      <c r="H10808" s="93" t="s">
        <v>8976</v>
      </c>
      <c r="I10808" s="93" t="s">
        <v>23901</v>
      </c>
      <c r="J10808" s="93" t="s">
        <v>20859</v>
      </c>
      <c r="K10808" s="93" t="s">
        <v>9076</v>
      </c>
      <c r="L10808" s="14">
        <f>AND(vyberHrace&lt;&gt;"",ISNUMBER(SEARCH(vyberHrace,$B10808)))</f>
      </c>
      <c r="M10808" s="14">
        <f>AND($I10808=MID(kododd,1,2),$J10808=MID(kododd,3,3))</f>
      </c>
    </row>
    <row r="10809">
      <c r="A10809" s="95">
        <v>59896</v>
      </c>
      <c r="B10809" s="93" t="s">
        <v>26390</v>
      </c>
      <c r="C10809" s="93" t="s">
        <v>1422</v>
      </c>
      <c r="D10809" s="95">
        <v>1433</v>
      </c>
      <c r="E10809" s="95">
        <v>1671</v>
      </c>
      <c r="F10809" s="95">
        <v>23796251</v>
      </c>
      <c r="G10809" s="95">
        <v>250</v>
      </c>
      <c r="H10809" s="93" t="s">
        <v>8976</v>
      </c>
      <c r="I10809" s="93" t="s">
        <v>23901</v>
      </c>
      <c r="J10809" s="93" t="s">
        <v>20843</v>
      </c>
      <c r="K10809" s="93" t="s">
        <v>7708</v>
      </c>
      <c r="L10809" s="14">
        <f>AND(vyberHrace&lt;&gt;"",ISNUMBER(SEARCH(vyberHrace,$B10809)))</f>
      </c>
      <c r="M10809" s="14">
        <f>AND($I10809=MID(kododd,1,2),$J10809=MID(kododd,3,3))</f>
      </c>
    </row>
    <row r="10810">
      <c r="A10810" s="95">
        <v>53843</v>
      </c>
      <c r="B10810" s="93" t="s">
        <v>24106</v>
      </c>
      <c r="C10810" s="93" t="s">
        <v>1402</v>
      </c>
      <c r="D10810" s="95">
        <v>1437</v>
      </c>
      <c r="F10810" s="95">
        <v>23773707</v>
      </c>
      <c r="G10810" s="95">
        <v>0</v>
      </c>
      <c r="H10810" s="93" t="s">
        <v>8976</v>
      </c>
      <c r="I10810" s="93" t="s">
        <v>23901</v>
      </c>
      <c r="J10810" s="93" t="s">
        <v>20908</v>
      </c>
      <c r="K10810" s="93" t="s">
        <v>5624</v>
      </c>
      <c r="L10810" s="14">
        <f>AND(vyberHrace&lt;&gt;"",ISNUMBER(SEARCH(vyberHrace,$B10810)))</f>
      </c>
      <c r="M10810" s="14">
        <f>AND($I10810=MID(kododd,1,2),$J10810=MID(kododd,3,3))</f>
      </c>
    </row>
    <row r="10811">
      <c r="A10811" s="95">
        <v>18039</v>
      </c>
      <c r="B10811" s="93" t="s">
        <v>3356</v>
      </c>
      <c r="C10811" s="93" t="s">
        <v>1464</v>
      </c>
      <c r="D10811" s="95">
        <v>2037</v>
      </c>
      <c r="E10811" s="95">
        <v>2056</v>
      </c>
      <c r="F10811" s="95">
        <v>326720</v>
      </c>
      <c r="G10811" s="95">
        <v>250</v>
      </c>
      <c r="H10811" s="93" t="s">
        <v>8976</v>
      </c>
      <c r="I10811" s="93" t="s">
        <v>23901</v>
      </c>
      <c r="J10811" s="93" t="s">
        <v>20872</v>
      </c>
      <c r="K10811" s="93" t="s">
        <v>6775</v>
      </c>
      <c r="L10811" s="14">
        <f>AND(vyberHrace&lt;&gt;"",ISNUMBER(SEARCH(vyberHrace,$B10811)))</f>
      </c>
      <c r="M10811" s="14">
        <f>AND($I10811=MID(kododd,1,2),$J10811=MID(kododd,3,3))</f>
      </c>
    </row>
    <row r="10812">
      <c r="A10812" s="95">
        <v>60505</v>
      </c>
      <c r="B10812" s="93" t="s">
        <v>26936</v>
      </c>
      <c r="C10812" s="93" t="s">
        <v>1450</v>
      </c>
      <c r="G10812" s="95">
        <v>250</v>
      </c>
      <c r="H10812" s="93" t="s">
        <v>8976</v>
      </c>
      <c r="I10812" s="93" t="s">
        <v>23901</v>
      </c>
      <c r="J10812" s="93" t="s">
        <v>20849</v>
      </c>
      <c r="K10812" s="93" t="s">
        <v>8984</v>
      </c>
      <c r="L10812" s="14">
        <f>AND(vyberHrace&lt;&gt;"",ISNUMBER(SEARCH(vyberHrace,$B10812)))</f>
      </c>
      <c r="M10812" s="14">
        <f>AND($I10812=MID(kododd,1,2),$J10812=MID(kododd,3,3))</f>
      </c>
    </row>
    <row r="10813">
      <c r="A10813" s="95">
        <v>5882</v>
      </c>
      <c r="B10813" s="93" t="s">
        <v>4573</v>
      </c>
      <c r="C10813" s="93" t="s">
        <v>1482</v>
      </c>
      <c r="D10813" s="95">
        <v>1445</v>
      </c>
      <c r="G10813" s="95">
        <v>250</v>
      </c>
      <c r="H10813" s="93" t="s">
        <v>8976</v>
      </c>
      <c r="I10813" s="93" t="s">
        <v>23901</v>
      </c>
      <c r="J10813" s="93" t="s">
        <v>20872</v>
      </c>
      <c r="K10813" s="93" t="s">
        <v>6775</v>
      </c>
      <c r="L10813" s="14">
        <f>AND(vyberHrace&lt;&gt;"",ISNUMBER(SEARCH(vyberHrace,$B10813)))</f>
      </c>
      <c r="M10813" s="14">
        <f>AND($I10813=MID(kododd,1,2),$J10813=MID(kododd,3,3))</f>
      </c>
    </row>
    <row r="10814">
      <c r="A10814" s="95">
        <v>57851</v>
      </c>
      <c r="B10814" s="93" t="s">
        <v>24400</v>
      </c>
      <c r="C10814" s="93" t="s">
        <v>1463</v>
      </c>
      <c r="D10814" s="95">
        <v>1331</v>
      </c>
      <c r="G10814" s="95">
        <v>0</v>
      </c>
      <c r="H10814" s="93" t="s">
        <v>8976</v>
      </c>
      <c r="I10814" s="93" t="s">
        <v>23901</v>
      </c>
      <c r="J10814" s="93" t="s">
        <v>20902</v>
      </c>
      <c r="K10814" s="93" t="s">
        <v>6528</v>
      </c>
      <c r="L10814" s="14">
        <f>AND(vyberHrace&lt;&gt;"",ISNUMBER(SEARCH(vyberHrace,$B10814)))</f>
      </c>
      <c r="M10814" s="14">
        <f>AND($I10814=MID(kododd,1,2),$J10814=MID(kododd,3,3))</f>
      </c>
    </row>
    <row r="10815">
      <c r="A10815" s="95">
        <v>60666</v>
      </c>
      <c r="B10815" s="93" t="s">
        <v>27081</v>
      </c>
      <c r="C10815" s="93" t="s">
        <v>1424</v>
      </c>
      <c r="G10815" s="95">
        <v>250</v>
      </c>
      <c r="H10815" s="93" t="s">
        <v>8976</v>
      </c>
      <c r="I10815" s="93" t="s">
        <v>23901</v>
      </c>
      <c r="J10815" s="93" t="s">
        <v>20849</v>
      </c>
      <c r="K10815" s="93" t="s">
        <v>8984</v>
      </c>
      <c r="L10815" s="14">
        <f>AND(vyberHrace&lt;&gt;"",ISNUMBER(SEARCH(vyberHrace,$B10815)))</f>
      </c>
      <c r="M10815" s="14">
        <f>AND($I10815=MID(kododd,1,2),$J10815=MID(kododd,3,3))</f>
      </c>
    </row>
    <row r="10816">
      <c r="A10816" s="95">
        <v>51307</v>
      </c>
      <c r="B10816" s="93" t="s">
        <v>2089</v>
      </c>
      <c r="C10816" s="93" t="s">
        <v>1422</v>
      </c>
      <c r="F10816" s="95">
        <v>23727870</v>
      </c>
      <c r="G10816" s="95">
        <v>250</v>
      </c>
      <c r="H10816" s="93" t="s">
        <v>8976</v>
      </c>
      <c r="I10816" s="93" t="s">
        <v>23901</v>
      </c>
      <c r="J10816" s="93" t="s">
        <v>20849</v>
      </c>
      <c r="K10816" s="93" t="s">
        <v>8984</v>
      </c>
      <c r="L10816" s="14">
        <f>AND(vyberHrace&lt;&gt;"",ISNUMBER(SEARCH(vyberHrace,$B10816)))</f>
      </c>
      <c r="M10816" s="14">
        <f>AND($I10816=MID(kododd,1,2),$J10816=MID(kododd,3,3))</f>
      </c>
    </row>
    <row r="10817">
      <c r="A10817" s="95">
        <v>558</v>
      </c>
      <c r="B10817" s="93" t="s">
        <v>11372</v>
      </c>
      <c r="C10817" s="93" t="s">
        <v>1446</v>
      </c>
      <c r="D10817" s="95">
        <v>2062</v>
      </c>
      <c r="E10817" s="95">
        <v>2077</v>
      </c>
      <c r="F10817" s="95">
        <v>306894</v>
      </c>
      <c r="G10817" s="95">
        <v>250</v>
      </c>
      <c r="H10817" s="93" t="s">
        <v>8976</v>
      </c>
      <c r="I10817" s="93" t="s">
        <v>23901</v>
      </c>
      <c r="J10817" s="93" t="s">
        <v>20849</v>
      </c>
      <c r="K10817" s="93" t="s">
        <v>8984</v>
      </c>
      <c r="L10817" s="14">
        <f>AND(vyberHrace&lt;&gt;"",ISNUMBER(SEARCH(vyberHrace,$B10817)))</f>
      </c>
      <c r="M10817" s="14">
        <f>AND($I10817=MID(kododd,1,2),$J10817=MID(kododd,3,3))</f>
      </c>
    </row>
    <row r="10818">
      <c r="A10818" s="95">
        <v>43811</v>
      </c>
      <c r="B10818" s="93" t="s">
        <v>11372</v>
      </c>
      <c r="C10818" s="93" t="s">
        <v>3255</v>
      </c>
      <c r="D10818" s="95">
        <v>1104</v>
      </c>
      <c r="F10818" s="95">
        <v>23704438</v>
      </c>
      <c r="G10818" s="95">
        <v>250</v>
      </c>
      <c r="H10818" s="93" t="s">
        <v>8976</v>
      </c>
      <c r="I10818" s="93" t="s">
        <v>23901</v>
      </c>
      <c r="J10818" s="93" t="s">
        <v>20849</v>
      </c>
      <c r="K10818" s="93" t="s">
        <v>8984</v>
      </c>
      <c r="L10818" s="14">
        <f>AND(vyberHrace&lt;&gt;"",ISNUMBER(SEARCH(vyberHrace,$B10818)))</f>
      </c>
      <c r="M10818" s="14">
        <f>AND($I10818=MID(kododd,1,2),$J10818=MID(kododd,3,3))</f>
      </c>
    </row>
    <row r="10819">
      <c r="A10819" s="95">
        <v>4722</v>
      </c>
      <c r="B10819" s="93" t="s">
        <v>11373</v>
      </c>
      <c r="C10819" s="93" t="s">
        <v>1407</v>
      </c>
      <c r="D10819" s="95">
        <v>1543</v>
      </c>
      <c r="F10819" s="95">
        <v>356778</v>
      </c>
      <c r="G10819" s="95">
        <v>250</v>
      </c>
      <c r="H10819" s="93" t="s">
        <v>8976</v>
      </c>
      <c r="I10819" s="93" t="s">
        <v>23901</v>
      </c>
      <c r="J10819" s="93" t="s">
        <v>20849</v>
      </c>
      <c r="K10819" s="93" t="s">
        <v>8984</v>
      </c>
      <c r="L10819" s="14">
        <f>AND(vyberHrace&lt;&gt;"",ISNUMBER(SEARCH(vyberHrace,$B10819)))</f>
      </c>
      <c r="M10819" s="14">
        <f>AND($I10819=MID(kododd,1,2),$J10819=MID(kododd,3,3))</f>
      </c>
    </row>
    <row r="10820">
      <c r="A10820" s="95">
        <v>57254</v>
      </c>
      <c r="B10820" s="93" t="s">
        <v>22272</v>
      </c>
      <c r="C10820" s="93" t="s">
        <v>1420</v>
      </c>
      <c r="G10820" s="95">
        <v>250</v>
      </c>
      <c r="H10820" s="93" t="s">
        <v>8976</v>
      </c>
      <c r="I10820" s="93" t="s">
        <v>23901</v>
      </c>
      <c r="J10820" s="93" t="s">
        <v>20872</v>
      </c>
      <c r="K10820" s="93" t="s">
        <v>6775</v>
      </c>
      <c r="L10820" s="14">
        <f>AND(vyberHrace&lt;&gt;"",ISNUMBER(SEARCH(vyberHrace,$B10820)))</f>
      </c>
      <c r="M10820" s="14">
        <f>AND($I10820=MID(kododd,1,2),$J10820=MID(kododd,3,3))</f>
      </c>
    </row>
    <row r="10821">
      <c r="A10821" s="95">
        <v>61108</v>
      </c>
      <c r="B10821" s="93" t="s">
        <v>27382</v>
      </c>
      <c r="C10821" s="93" t="s">
        <v>1450</v>
      </c>
      <c r="G10821" s="95">
        <v>250</v>
      </c>
      <c r="H10821" s="93" t="s">
        <v>8976</v>
      </c>
      <c r="I10821" s="93" t="s">
        <v>23901</v>
      </c>
      <c r="J10821" s="93" t="s">
        <v>20872</v>
      </c>
      <c r="K10821" s="93" t="s">
        <v>6775</v>
      </c>
      <c r="L10821" s="14">
        <f>AND(vyberHrace&lt;&gt;"",ISNUMBER(SEARCH(vyberHrace,$B10821)))</f>
      </c>
      <c r="M10821" s="14">
        <f>AND($I10821=MID(kododd,1,2),$J10821=MID(kododd,3,3))</f>
      </c>
    </row>
    <row r="10822">
      <c r="A10822" s="95">
        <v>57214</v>
      </c>
      <c r="B10822" s="93" t="s">
        <v>13655</v>
      </c>
      <c r="C10822" s="93" t="s">
        <v>1416</v>
      </c>
      <c r="F10822" s="95">
        <v>23766590</v>
      </c>
      <c r="G10822" s="95">
        <v>0</v>
      </c>
      <c r="H10822" s="93" t="s">
        <v>8976</v>
      </c>
      <c r="I10822" s="93" t="s">
        <v>23901</v>
      </c>
      <c r="J10822" s="93" t="s">
        <v>20855</v>
      </c>
      <c r="K10822" s="93" t="s">
        <v>8992</v>
      </c>
      <c r="L10822" s="14">
        <f>AND(vyberHrace&lt;&gt;"",ISNUMBER(SEARCH(vyberHrace,$B10822)))</f>
      </c>
      <c r="M10822" s="14">
        <f>AND($I10822=MID(kododd,1,2),$J10822=MID(kododd,3,3))</f>
      </c>
    </row>
    <row r="10823">
      <c r="A10823" s="95">
        <v>60466</v>
      </c>
      <c r="B10823" s="93" t="s">
        <v>26900</v>
      </c>
      <c r="C10823" s="93" t="s">
        <v>1420</v>
      </c>
      <c r="G10823" s="95">
        <v>0</v>
      </c>
      <c r="H10823" s="93" t="s">
        <v>8976</v>
      </c>
      <c r="I10823" s="93" t="s">
        <v>23901</v>
      </c>
      <c r="J10823" s="93" t="s">
        <v>20855</v>
      </c>
      <c r="K10823" s="93" t="s">
        <v>8992</v>
      </c>
      <c r="L10823" s="14">
        <f>AND(vyberHrace&lt;&gt;"",ISNUMBER(SEARCH(vyberHrace,$B10823)))</f>
      </c>
      <c r="M10823" s="14">
        <f>AND($I10823=MID(kododd,1,2),$J10823=MID(kododd,3,3))</f>
      </c>
    </row>
    <row r="10824">
      <c r="A10824" s="95">
        <v>60465</v>
      </c>
      <c r="B10824" s="93" t="s">
        <v>26899</v>
      </c>
      <c r="C10824" s="93" t="s">
        <v>1424</v>
      </c>
      <c r="G10824" s="95">
        <v>0</v>
      </c>
      <c r="H10824" s="93" t="s">
        <v>8976</v>
      </c>
      <c r="I10824" s="93" t="s">
        <v>23901</v>
      </c>
      <c r="J10824" s="93" t="s">
        <v>20855</v>
      </c>
      <c r="K10824" s="93" t="s">
        <v>8992</v>
      </c>
      <c r="L10824" s="14">
        <f>AND(vyberHrace&lt;&gt;"",ISNUMBER(SEARCH(vyberHrace,$B10824)))</f>
      </c>
      <c r="M10824" s="14">
        <f>AND($I10824=MID(kododd,1,2),$J10824=MID(kododd,3,3))</f>
      </c>
    </row>
    <row r="10825">
      <c r="A10825" s="95">
        <v>57916</v>
      </c>
      <c r="B10825" s="93" t="s">
        <v>13683</v>
      </c>
      <c r="C10825" s="93" t="s">
        <v>1424</v>
      </c>
      <c r="G10825" s="95">
        <v>250</v>
      </c>
      <c r="H10825" s="93" t="s">
        <v>8976</v>
      </c>
      <c r="I10825" s="93" t="s">
        <v>23901</v>
      </c>
      <c r="J10825" s="93" t="s">
        <v>20849</v>
      </c>
      <c r="K10825" s="93" t="s">
        <v>8984</v>
      </c>
      <c r="L10825" s="14">
        <f>AND(vyberHrace&lt;&gt;"",ISNUMBER(SEARCH(vyberHrace,$B10825)))</f>
      </c>
      <c r="M10825" s="14">
        <f>AND($I10825=MID(kododd,1,2),$J10825=MID(kododd,3,3))</f>
      </c>
    </row>
    <row r="10826">
      <c r="A10826" s="95">
        <v>18048</v>
      </c>
      <c r="B10826" s="93" t="s">
        <v>4475</v>
      </c>
      <c r="C10826" s="93" t="s">
        <v>1413</v>
      </c>
      <c r="D10826" s="95">
        <v>1311</v>
      </c>
      <c r="F10826" s="95">
        <v>23722622</v>
      </c>
      <c r="G10826" s="95">
        <v>250</v>
      </c>
      <c r="H10826" s="93" t="s">
        <v>8976</v>
      </c>
      <c r="I10826" s="93" t="s">
        <v>23901</v>
      </c>
      <c r="J10826" s="93" t="s">
        <v>20887</v>
      </c>
      <c r="K10826" s="93" t="s">
        <v>5554</v>
      </c>
      <c r="L10826" s="14">
        <f>AND(vyberHrace&lt;&gt;"",ISNUMBER(SEARCH(vyberHrace,$B10826)))</f>
      </c>
      <c r="M10826" s="14">
        <f>AND($I10826=MID(kododd,1,2),$J10826=MID(kododd,3,3))</f>
      </c>
    </row>
    <row r="10827">
      <c r="A10827" s="95">
        <v>38117</v>
      </c>
      <c r="B10827" s="93" t="s">
        <v>4479</v>
      </c>
      <c r="C10827" s="93" t="s">
        <v>1419</v>
      </c>
      <c r="D10827" s="95">
        <v>1099</v>
      </c>
      <c r="G10827" s="95">
        <v>0</v>
      </c>
      <c r="H10827" s="93" t="s">
        <v>8976</v>
      </c>
      <c r="I10827" s="93" t="s">
        <v>23901</v>
      </c>
      <c r="J10827" s="93" t="s">
        <v>20859</v>
      </c>
      <c r="K10827" s="93" t="s">
        <v>9076</v>
      </c>
      <c r="L10827" s="14">
        <f>AND(vyberHrace&lt;&gt;"",ISNUMBER(SEARCH(vyberHrace,$B10827)))</f>
      </c>
      <c r="M10827" s="14">
        <f>AND($I10827=MID(kododd,1,2),$J10827=MID(kododd,3,3))</f>
      </c>
    </row>
    <row r="10828">
      <c r="A10828" s="95">
        <v>43385</v>
      </c>
      <c r="B10828" s="93" t="s">
        <v>13731</v>
      </c>
      <c r="C10828" s="93" t="s">
        <v>1408</v>
      </c>
      <c r="G10828" s="95">
        <v>0</v>
      </c>
      <c r="H10828" s="93" t="s">
        <v>8976</v>
      </c>
      <c r="I10828" s="93" t="s">
        <v>23901</v>
      </c>
      <c r="J10828" s="93" t="s">
        <v>20859</v>
      </c>
      <c r="K10828" s="93" t="s">
        <v>9076</v>
      </c>
      <c r="L10828" s="14">
        <f>AND(vyberHrace&lt;&gt;"",ISNUMBER(SEARCH(vyberHrace,$B10828)))</f>
      </c>
      <c r="M10828" s="14">
        <f>AND($I10828=MID(kododd,1,2),$J10828=MID(kododd,3,3))</f>
      </c>
    </row>
    <row r="10829">
      <c r="A10829" s="95">
        <v>63508</v>
      </c>
      <c r="B10829" s="93" t="s">
        <v>29099</v>
      </c>
      <c r="C10829" s="93" t="s">
        <v>3255</v>
      </c>
      <c r="F10829" s="95">
        <v>571005501</v>
      </c>
      <c r="G10829" s="95">
        <v>250</v>
      </c>
      <c r="H10829" s="93" t="s">
        <v>8976</v>
      </c>
      <c r="I10829" s="93" t="s">
        <v>23901</v>
      </c>
      <c r="J10829" s="93" t="s">
        <v>20855</v>
      </c>
      <c r="K10829" s="93" t="s">
        <v>8992</v>
      </c>
      <c r="L10829" s="14">
        <f>AND(vyberHrace&lt;&gt;"",ISNUMBER(SEARCH(vyberHrace,$B10829)))</f>
      </c>
      <c r="M10829" s="14">
        <f>AND($I10829=MID(kododd,1,2),$J10829=MID(kododd,3,3))</f>
      </c>
    </row>
    <row r="10830">
      <c r="A10830" s="95">
        <v>55901</v>
      </c>
      <c r="B10830" s="93" t="s">
        <v>22309</v>
      </c>
      <c r="C10830" s="93" t="s">
        <v>1411</v>
      </c>
      <c r="F10830" s="95">
        <v>23782560</v>
      </c>
      <c r="G10830" s="95">
        <v>250</v>
      </c>
      <c r="H10830" s="93" t="s">
        <v>8976</v>
      </c>
      <c r="I10830" s="93" t="s">
        <v>23901</v>
      </c>
      <c r="J10830" s="93" t="s">
        <v>20855</v>
      </c>
      <c r="K10830" s="93" t="s">
        <v>8992</v>
      </c>
      <c r="L10830" s="14">
        <f>AND(vyberHrace&lt;&gt;"",ISNUMBER(SEARCH(vyberHrace,$B10830)))</f>
      </c>
      <c r="M10830" s="14">
        <f>AND($I10830=MID(kododd,1,2),$J10830=MID(kododd,3,3))</f>
      </c>
    </row>
    <row r="10831">
      <c r="A10831" s="95">
        <v>55804</v>
      </c>
      <c r="B10831" s="93" t="s">
        <v>22335</v>
      </c>
      <c r="C10831" s="93" t="s">
        <v>1424</v>
      </c>
      <c r="G10831" s="95">
        <v>250</v>
      </c>
      <c r="H10831" s="93" t="s">
        <v>8976</v>
      </c>
      <c r="I10831" s="93" t="s">
        <v>23901</v>
      </c>
      <c r="J10831" s="93" t="s">
        <v>20849</v>
      </c>
      <c r="K10831" s="93" t="s">
        <v>8984</v>
      </c>
      <c r="L10831" s="14">
        <f>AND(vyberHrace&lt;&gt;"",ISNUMBER(SEARCH(vyberHrace,$B10831)))</f>
      </c>
      <c r="M10831" s="14">
        <f>AND($I10831=MID(kododd,1,2),$J10831=MID(kododd,3,3))</f>
      </c>
    </row>
    <row r="10832">
      <c r="A10832" s="95">
        <v>3914</v>
      </c>
      <c r="B10832" s="93" t="s">
        <v>12305</v>
      </c>
      <c r="C10832" s="93" t="s">
        <v>1451</v>
      </c>
      <c r="D10832" s="95">
        <v>1536</v>
      </c>
      <c r="E10832" s="95">
        <v>1680</v>
      </c>
      <c r="F10832" s="95">
        <v>317292</v>
      </c>
      <c r="G10832" s="95">
        <v>0</v>
      </c>
      <c r="H10832" s="93" t="s">
        <v>8976</v>
      </c>
      <c r="I10832" s="93" t="s">
        <v>23901</v>
      </c>
      <c r="J10832" s="93" t="s">
        <v>20896</v>
      </c>
      <c r="K10832" s="93" t="s">
        <v>7911</v>
      </c>
      <c r="L10832" s="14">
        <f>AND(vyberHrace&lt;&gt;"",ISNUMBER(SEARCH(vyberHrace,$B10832)))</f>
      </c>
      <c r="M10832" s="14">
        <f>AND($I10832=MID(kododd,1,2),$J10832=MID(kododd,3,3))</f>
      </c>
    </row>
    <row r="10833">
      <c r="A10833" s="95">
        <v>41827</v>
      </c>
      <c r="B10833" s="93" t="s">
        <v>13797</v>
      </c>
      <c r="C10833" s="93" t="s">
        <v>1444</v>
      </c>
      <c r="D10833" s="95">
        <v>1237</v>
      </c>
      <c r="E10833" s="95">
        <v>1559</v>
      </c>
      <c r="F10833" s="95">
        <v>383929</v>
      </c>
      <c r="G10833" s="95">
        <v>0</v>
      </c>
      <c r="H10833" s="93" t="s">
        <v>8976</v>
      </c>
      <c r="I10833" s="93" t="s">
        <v>23901</v>
      </c>
      <c r="J10833" s="93" t="s">
        <v>20859</v>
      </c>
      <c r="K10833" s="93" t="s">
        <v>9076</v>
      </c>
      <c r="L10833" s="14">
        <f>AND(vyberHrace&lt;&gt;"",ISNUMBER(SEARCH(vyberHrace,$B10833)))</f>
      </c>
      <c r="M10833" s="14">
        <f>AND($I10833=MID(kododd,1,2),$J10833=MID(kododd,3,3))</f>
      </c>
    </row>
    <row r="10834">
      <c r="A10834" s="95">
        <v>44494</v>
      </c>
      <c r="B10834" s="93" t="s">
        <v>13800</v>
      </c>
      <c r="C10834" s="93" t="s">
        <v>1446</v>
      </c>
      <c r="D10834" s="95">
        <v>1452</v>
      </c>
      <c r="G10834" s="95">
        <v>0</v>
      </c>
      <c r="H10834" s="93" t="s">
        <v>8976</v>
      </c>
      <c r="I10834" s="93" t="s">
        <v>23901</v>
      </c>
      <c r="J10834" s="93" t="s">
        <v>20872</v>
      </c>
      <c r="K10834" s="93" t="s">
        <v>6775</v>
      </c>
      <c r="L10834" s="14">
        <f>AND(vyberHrace&lt;&gt;"",ISNUMBER(SEARCH(vyberHrace,$B10834)))</f>
      </c>
      <c r="M10834" s="14">
        <f>AND($I10834=MID(kododd,1,2),$J10834=MID(kododd,3,3))</f>
      </c>
    </row>
    <row r="10835">
      <c r="A10835" s="95">
        <v>13649</v>
      </c>
      <c r="B10835" s="93" t="s">
        <v>13801</v>
      </c>
      <c r="C10835" s="93" t="s">
        <v>1465</v>
      </c>
      <c r="D10835" s="95">
        <v>1770</v>
      </c>
      <c r="E10835" s="95">
        <v>1938</v>
      </c>
      <c r="F10835" s="95">
        <v>318558</v>
      </c>
      <c r="G10835" s="95">
        <v>250</v>
      </c>
      <c r="H10835" s="93" t="s">
        <v>8976</v>
      </c>
      <c r="I10835" s="93" t="s">
        <v>23901</v>
      </c>
      <c r="J10835" s="93" t="s">
        <v>20887</v>
      </c>
      <c r="K10835" s="93" t="s">
        <v>5554</v>
      </c>
      <c r="L10835" s="14">
        <f>AND(vyberHrace&lt;&gt;"",ISNUMBER(SEARCH(vyberHrace,$B10835)))</f>
      </c>
      <c r="M10835" s="14">
        <f>AND($I10835=MID(kododd,1,2),$J10835=MID(kododd,3,3))</f>
      </c>
    </row>
    <row r="10836">
      <c r="A10836" s="95">
        <v>63136</v>
      </c>
      <c r="B10836" s="93" t="s">
        <v>29100</v>
      </c>
      <c r="C10836" s="93" t="s">
        <v>1420</v>
      </c>
      <c r="G10836" s="95">
        <v>250</v>
      </c>
      <c r="H10836" s="93" t="s">
        <v>8976</v>
      </c>
      <c r="I10836" s="93" t="s">
        <v>23901</v>
      </c>
      <c r="J10836" s="93" t="s">
        <v>20872</v>
      </c>
      <c r="K10836" s="93" t="s">
        <v>6775</v>
      </c>
      <c r="L10836" s="14">
        <f>AND(vyberHrace&lt;&gt;"",ISNUMBER(SEARCH(vyberHrace,$B10836)))</f>
      </c>
      <c r="M10836" s="14">
        <f>AND($I10836=MID(kododd,1,2),$J10836=MID(kododd,3,3))</f>
      </c>
    </row>
    <row r="10837">
      <c r="A10837" s="95">
        <v>12974</v>
      </c>
      <c r="B10837" s="93" t="s">
        <v>6969</v>
      </c>
      <c r="C10837" s="93" t="s">
        <v>1443</v>
      </c>
      <c r="D10837" s="95">
        <v>1649</v>
      </c>
      <c r="F10837" s="95">
        <v>382558</v>
      </c>
      <c r="G10837" s="95">
        <v>250</v>
      </c>
      <c r="H10837" s="93" t="s">
        <v>8976</v>
      </c>
      <c r="I10837" s="93" t="s">
        <v>23901</v>
      </c>
      <c r="J10837" s="93" t="s">
        <v>20912</v>
      </c>
      <c r="K10837" s="93" t="s">
        <v>5561</v>
      </c>
      <c r="L10837" s="14">
        <f>AND(vyberHrace&lt;&gt;"",ISNUMBER(SEARCH(vyberHrace,$B10837)))</f>
      </c>
      <c r="M10837" s="14">
        <f>AND($I10837=MID(kododd,1,2),$J10837=MID(kododd,3,3))</f>
      </c>
    </row>
    <row r="10838">
      <c r="A10838" s="95">
        <v>60499</v>
      </c>
      <c r="B10838" s="93" t="s">
        <v>26930</v>
      </c>
      <c r="C10838" s="93" t="s">
        <v>1402</v>
      </c>
      <c r="G10838" s="95">
        <v>0</v>
      </c>
      <c r="H10838" s="93" t="s">
        <v>8976</v>
      </c>
      <c r="I10838" s="93" t="s">
        <v>23901</v>
      </c>
      <c r="J10838" s="93" t="s">
        <v>20849</v>
      </c>
      <c r="K10838" s="93" t="s">
        <v>8984</v>
      </c>
      <c r="L10838" s="14">
        <f>AND(vyberHrace&lt;&gt;"",ISNUMBER(SEARCH(vyberHrace,$B10838)))</f>
      </c>
      <c r="M10838" s="14">
        <f>AND($I10838=MID(kododd,1,2),$J10838=MID(kododd,3,3))</f>
      </c>
    </row>
    <row r="10839">
      <c r="A10839" s="95">
        <v>62645</v>
      </c>
      <c r="B10839" s="93" t="s">
        <v>29101</v>
      </c>
      <c r="C10839" s="93" t="s">
        <v>1422</v>
      </c>
      <c r="G10839" s="95">
        <v>250</v>
      </c>
      <c r="H10839" s="93" t="s">
        <v>8976</v>
      </c>
      <c r="I10839" s="93" t="s">
        <v>23901</v>
      </c>
      <c r="J10839" s="93" t="s">
        <v>20849</v>
      </c>
      <c r="K10839" s="93" t="s">
        <v>8984</v>
      </c>
      <c r="L10839" s="14">
        <f>AND(vyberHrace&lt;&gt;"",ISNUMBER(SEARCH(vyberHrace,$B10839)))</f>
      </c>
      <c r="M10839" s="14">
        <f>AND($I10839=MID(kododd,1,2),$J10839=MID(kododd,3,3))</f>
      </c>
    </row>
    <row r="10840">
      <c r="A10840" s="95">
        <v>56949</v>
      </c>
      <c r="B10840" s="93" t="s">
        <v>21813</v>
      </c>
      <c r="C10840" s="93" t="s">
        <v>1424</v>
      </c>
      <c r="D10840" s="95">
        <v>1002</v>
      </c>
      <c r="F10840" s="95">
        <v>23791730</v>
      </c>
      <c r="G10840" s="95">
        <v>250</v>
      </c>
      <c r="H10840" s="93" t="s">
        <v>8976</v>
      </c>
      <c r="I10840" s="93" t="s">
        <v>23901</v>
      </c>
      <c r="J10840" s="93" t="s">
        <v>20891</v>
      </c>
      <c r="K10840" s="93" t="s">
        <v>4651</v>
      </c>
      <c r="L10840" s="14">
        <f>AND(vyberHrace&lt;&gt;"",ISNUMBER(SEARCH(vyberHrace,$B10840)))</f>
      </c>
      <c r="M10840" s="14">
        <f>AND($I10840=MID(kododd,1,2),$J10840=MID(kododd,3,3))</f>
      </c>
    </row>
    <row r="10841">
      <c r="A10841" s="95">
        <v>874</v>
      </c>
      <c r="B10841" s="93" t="s">
        <v>7328</v>
      </c>
      <c r="C10841" s="93" t="s">
        <v>1401</v>
      </c>
      <c r="D10841" s="95">
        <v>1803</v>
      </c>
      <c r="E10841" s="95">
        <v>1859</v>
      </c>
      <c r="F10841" s="95">
        <v>313181</v>
      </c>
      <c r="G10841" s="95">
        <v>250</v>
      </c>
      <c r="H10841" s="93" t="s">
        <v>8976</v>
      </c>
      <c r="I10841" s="93" t="s">
        <v>23901</v>
      </c>
      <c r="J10841" s="93" t="s">
        <v>20872</v>
      </c>
      <c r="K10841" s="93" t="s">
        <v>6775</v>
      </c>
      <c r="L10841" s="14">
        <f>AND(vyberHrace&lt;&gt;"",ISNUMBER(SEARCH(vyberHrace,$B10841)))</f>
      </c>
      <c r="M10841" s="14">
        <f>AND($I10841=MID(kododd,1,2),$J10841=MID(kododd,3,3))</f>
      </c>
    </row>
    <row r="10842">
      <c r="A10842" s="95">
        <v>47158</v>
      </c>
      <c r="B10842" s="93" t="s">
        <v>10185</v>
      </c>
      <c r="C10842" s="93" t="s">
        <v>1406</v>
      </c>
      <c r="D10842" s="95">
        <v>2704</v>
      </c>
      <c r="E10842" s="95">
        <v>2587</v>
      </c>
      <c r="F10842" s="95">
        <v>23718293</v>
      </c>
      <c r="G10842" s="95">
        <v>250</v>
      </c>
      <c r="H10842" s="93" t="s">
        <v>8976</v>
      </c>
      <c r="I10842" s="93" t="s">
        <v>23901</v>
      </c>
      <c r="J10842" s="93" t="s">
        <v>20849</v>
      </c>
      <c r="K10842" s="93" t="s">
        <v>8984</v>
      </c>
      <c r="L10842" s="14">
        <f>AND(vyberHrace&lt;&gt;"",ISNUMBER(SEARCH(vyberHrace,$B10842)))</f>
      </c>
      <c r="M10842" s="14">
        <f>AND($I10842=MID(kododd,1,2),$J10842=MID(kododd,3,3))</f>
      </c>
    </row>
    <row r="10843">
      <c r="A10843" s="95">
        <v>47902</v>
      </c>
      <c r="B10843" s="93" t="s">
        <v>10185</v>
      </c>
      <c r="C10843" s="93" t="s">
        <v>1405</v>
      </c>
      <c r="D10843" s="95">
        <v>1553</v>
      </c>
      <c r="E10843" s="95">
        <v>1740</v>
      </c>
      <c r="F10843" s="95">
        <v>23718307</v>
      </c>
      <c r="G10843" s="95">
        <v>0</v>
      </c>
      <c r="H10843" s="93" t="s">
        <v>8976</v>
      </c>
      <c r="I10843" s="93" t="s">
        <v>23901</v>
      </c>
      <c r="J10843" s="93" t="s">
        <v>20855</v>
      </c>
      <c r="K10843" s="93" t="s">
        <v>8992</v>
      </c>
      <c r="L10843" s="14">
        <f>AND(vyberHrace&lt;&gt;"",ISNUMBER(SEARCH(vyberHrace,$B10843)))</f>
      </c>
      <c r="M10843" s="14">
        <f>AND($I10843=MID(kododd,1,2),$J10843=MID(kododd,3,3))</f>
      </c>
    </row>
    <row r="10844">
      <c r="A10844" s="95">
        <v>52705</v>
      </c>
      <c r="B10844" s="93" t="s">
        <v>16415</v>
      </c>
      <c r="C10844" s="93" t="s">
        <v>1412</v>
      </c>
      <c r="G10844" s="95">
        <v>0</v>
      </c>
      <c r="H10844" s="93" t="s">
        <v>8976</v>
      </c>
      <c r="I10844" s="93" t="s">
        <v>23901</v>
      </c>
      <c r="J10844" s="93" t="s">
        <v>20872</v>
      </c>
      <c r="K10844" s="93" t="s">
        <v>6775</v>
      </c>
      <c r="L10844" s="14">
        <f>AND(vyberHrace&lt;&gt;"",ISNUMBER(SEARCH(vyberHrace,$B10844)))</f>
      </c>
      <c r="M10844" s="14">
        <f>AND($I10844=MID(kododd,1,2),$J10844=MID(kododd,3,3))</f>
      </c>
    </row>
    <row r="10845">
      <c r="A10845" s="95">
        <v>60500</v>
      </c>
      <c r="B10845" s="93" t="s">
        <v>26931</v>
      </c>
      <c r="C10845" s="93" t="s">
        <v>1450</v>
      </c>
      <c r="G10845" s="95">
        <v>250</v>
      </c>
      <c r="H10845" s="93" t="s">
        <v>8976</v>
      </c>
      <c r="I10845" s="93" t="s">
        <v>23901</v>
      </c>
      <c r="J10845" s="93" t="s">
        <v>20849</v>
      </c>
      <c r="K10845" s="93" t="s">
        <v>8984</v>
      </c>
      <c r="L10845" s="14">
        <f>AND(vyberHrace&lt;&gt;"",ISNUMBER(SEARCH(vyberHrace,$B10845)))</f>
      </c>
      <c r="M10845" s="14">
        <f>AND($I10845=MID(kododd,1,2),$J10845=MID(kododd,3,3))</f>
      </c>
    </row>
    <row r="10846">
      <c r="A10846" s="95">
        <v>60021</v>
      </c>
      <c r="B10846" s="93" t="s">
        <v>26501</v>
      </c>
      <c r="C10846" s="93" t="s">
        <v>1486</v>
      </c>
      <c r="G10846" s="95">
        <v>0</v>
      </c>
      <c r="H10846" s="93" t="s">
        <v>8976</v>
      </c>
      <c r="I10846" s="93" t="s">
        <v>23901</v>
      </c>
      <c r="J10846" s="93" t="s">
        <v>20908</v>
      </c>
      <c r="K10846" s="93" t="s">
        <v>5624</v>
      </c>
      <c r="L10846" s="14">
        <f>AND(vyberHrace&lt;&gt;"",ISNUMBER(SEARCH(vyberHrace,$B10846)))</f>
      </c>
      <c r="M10846" s="14">
        <f>AND($I10846=MID(kododd,1,2),$J10846=MID(kododd,3,3))</f>
      </c>
    </row>
    <row r="10847">
      <c r="A10847" s="95">
        <v>52080</v>
      </c>
      <c r="B10847" s="93" t="s">
        <v>3717</v>
      </c>
      <c r="C10847" s="93" t="s">
        <v>1422</v>
      </c>
      <c r="G10847" s="95">
        <v>0</v>
      </c>
      <c r="H10847" s="93" t="s">
        <v>8976</v>
      </c>
      <c r="I10847" s="93" t="s">
        <v>23901</v>
      </c>
      <c r="J10847" s="93" t="s">
        <v>20855</v>
      </c>
      <c r="K10847" s="93" t="s">
        <v>8992</v>
      </c>
      <c r="L10847" s="14">
        <f>AND(vyberHrace&lt;&gt;"",ISNUMBER(SEARCH(vyberHrace,$B10847)))</f>
      </c>
      <c r="M10847" s="14">
        <f>AND($I10847=MID(kododd,1,2),$J10847=MID(kododd,3,3))</f>
      </c>
    </row>
    <row r="10848">
      <c r="A10848" s="95">
        <v>61457</v>
      </c>
      <c r="B10848" s="93" t="s">
        <v>27639</v>
      </c>
      <c r="C10848" s="93" t="s">
        <v>1486</v>
      </c>
      <c r="G10848" s="95">
        <v>250</v>
      </c>
      <c r="H10848" s="93" t="s">
        <v>8976</v>
      </c>
      <c r="I10848" s="93" t="s">
        <v>23901</v>
      </c>
      <c r="J10848" s="93" t="s">
        <v>20849</v>
      </c>
      <c r="K10848" s="93" t="s">
        <v>8984</v>
      </c>
      <c r="L10848" s="14">
        <f>AND(vyberHrace&lt;&gt;"",ISNUMBER(SEARCH(vyberHrace,$B10848)))</f>
      </c>
      <c r="M10848" s="14">
        <f>AND($I10848=MID(kododd,1,2),$J10848=MID(kododd,3,3))</f>
      </c>
    </row>
    <row r="10849">
      <c r="A10849" s="95">
        <v>49642</v>
      </c>
      <c r="B10849" s="93" t="s">
        <v>12425</v>
      </c>
      <c r="C10849" s="93" t="s">
        <v>1437</v>
      </c>
      <c r="G10849" s="95">
        <v>250</v>
      </c>
      <c r="H10849" s="93" t="s">
        <v>8976</v>
      </c>
      <c r="I10849" s="93" t="s">
        <v>23901</v>
      </c>
      <c r="J10849" s="93" t="s">
        <v>20849</v>
      </c>
      <c r="K10849" s="93" t="s">
        <v>8984</v>
      </c>
      <c r="L10849" s="14">
        <f>AND(vyberHrace&lt;&gt;"",ISNUMBER(SEARCH(vyberHrace,$B10849)))</f>
      </c>
      <c r="M10849" s="14">
        <f>AND($I10849=MID(kododd,1,2),$J10849=MID(kododd,3,3))</f>
      </c>
    </row>
    <row r="10850">
      <c r="A10850" s="95">
        <v>48897</v>
      </c>
      <c r="B10850" s="93" t="s">
        <v>12426</v>
      </c>
      <c r="C10850" s="93" t="s">
        <v>1422</v>
      </c>
      <c r="F10850" s="95">
        <v>23735279</v>
      </c>
      <c r="G10850" s="95">
        <v>250</v>
      </c>
      <c r="H10850" s="93" t="s">
        <v>8976</v>
      </c>
      <c r="I10850" s="93" t="s">
        <v>23901</v>
      </c>
      <c r="J10850" s="93" t="s">
        <v>20849</v>
      </c>
      <c r="K10850" s="93" t="s">
        <v>8984</v>
      </c>
      <c r="L10850" s="14">
        <f>AND(vyberHrace&lt;&gt;"",ISNUMBER(SEARCH(vyberHrace,$B10850)))</f>
      </c>
      <c r="M10850" s="14">
        <f>AND($I10850=MID(kododd,1,2),$J10850=MID(kododd,3,3))</f>
      </c>
    </row>
    <row r="10851">
      <c r="A10851" s="95">
        <v>58083</v>
      </c>
      <c r="B10851" s="93" t="s">
        <v>24611</v>
      </c>
      <c r="C10851" s="93" t="s">
        <v>3255</v>
      </c>
      <c r="D10851" s="95">
        <v>1526</v>
      </c>
      <c r="E10851" s="95">
        <v>1612</v>
      </c>
      <c r="F10851" s="95">
        <v>23777770</v>
      </c>
      <c r="G10851" s="95">
        <v>250</v>
      </c>
      <c r="H10851" s="93" t="s">
        <v>8976</v>
      </c>
      <c r="I10851" s="93" t="s">
        <v>23901</v>
      </c>
      <c r="J10851" s="93" t="s">
        <v>20855</v>
      </c>
      <c r="K10851" s="93" t="s">
        <v>8992</v>
      </c>
      <c r="L10851" s="14">
        <f>AND(vyberHrace&lt;&gt;"",ISNUMBER(SEARCH(vyberHrace,$B10851)))</f>
      </c>
      <c r="M10851" s="14">
        <f>AND($I10851=MID(kododd,1,2),$J10851=MID(kododd,3,3))</f>
      </c>
    </row>
    <row r="10852">
      <c r="A10852" s="95">
        <v>18030</v>
      </c>
      <c r="B10852" s="93" t="s">
        <v>12439</v>
      </c>
      <c r="C10852" s="93" t="s">
        <v>1452</v>
      </c>
      <c r="G10852" s="95">
        <v>0</v>
      </c>
      <c r="H10852" s="93" t="s">
        <v>8976</v>
      </c>
      <c r="I10852" s="93" t="s">
        <v>23901</v>
      </c>
      <c r="J10852" s="93" t="s">
        <v>20872</v>
      </c>
      <c r="K10852" s="93" t="s">
        <v>6775</v>
      </c>
      <c r="L10852" s="14">
        <f>AND(vyberHrace&lt;&gt;"",ISNUMBER(SEARCH(vyberHrace,$B10852)))</f>
      </c>
      <c r="M10852" s="14">
        <f>AND($I10852=MID(kododd,1,2),$J10852=MID(kododd,3,3))</f>
      </c>
    </row>
    <row r="10853">
      <c r="A10853" s="95">
        <v>49460</v>
      </c>
      <c r="B10853" s="93" t="s">
        <v>10191</v>
      </c>
      <c r="C10853" s="93" t="s">
        <v>1402</v>
      </c>
      <c r="G10853" s="95">
        <v>0</v>
      </c>
      <c r="H10853" s="93" t="s">
        <v>8976</v>
      </c>
      <c r="I10853" s="93" t="s">
        <v>23901</v>
      </c>
      <c r="J10853" s="93" t="s">
        <v>20855</v>
      </c>
      <c r="K10853" s="93" t="s">
        <v>8992</v>
      </c>
      <c r="L10853" s="14">
        <f>AND(vyberHrace&lt;&gt;"",ISNUMBER(SEARCH(vyberHrace,$B10853)))</f>
      </c>
      <c r="M10853" s="14">
        <f>AND($I10853=MID(kododd,1,2),$J10853=MID(kododd,3,3))</f>
      </c>
    </row>
    <row r="10854">
      <c r="A10854" s="95">
        <v>51630</v>
      </c>
      <c r="B10854" s="93" t="s">
        <v>3742</v>
      </c>
      <c r="C10854" s="93" t="s">
        <v>1412</v>
      </c>
      <c r="G10854" s="95">
        <v>0</v>
      </c>
      <c r="H10854" s="93" t="s">
        <v>8976</v>
      </c>
      <c r="I10854" s="93" t="s">
        <v>23901</v>
      </c>
      <c r="J10854" s="93" t="s">
        <v>20849</v>
      </c>
      <c r="K10854" s="93" t="s">
        <v>8984</v>
      </c>
      <c r="L10854" s="14">
        <f>AND(vyberHrace&lt;&gt;"",ISNUMBER(SEARCH(vyberHrace,$B10854)))</f>
      </c>
      <c r="M10854" s="14">
        <f>AND($I10854=MID(kododd,1,2),$J10854=MID(kododd,3,3))</f>
      </c>
    </row>
    <row r="10855">
      <c r="A10855" s="95">
        <v>18088</v>
      </c>
      <c r="B10855" s="93" t="s">
        <v>3373</v>
      </c>
      <c r="C10855" s="93" t="s">
        <v>1447</v>
      </c>
      <c r="D10855" s="95">
        <v>1412</v>
      </c>
      <c r="G10855" s="95">
        <v>0</v>
      </c>
      <c r="H10855" s="93" t="s">
        <v>8976</v>
      </c>
      <c r="I10855" s="93" t="s">
        <v>23901</v>
      </c>
      <c r="J10855" s="93" t="s">
        <v>20896</v>
      </c>
      <c r="K10855" s="93" t="s">
        <v>7911</v>
      </c>
      <c r="L10855" s="14">
        <f>AND(vyberHrace&lt;&gt;"",ISNUMBER(SEARCH(vyberHrace,$B10855)))</f>
      </c>
      <c r="M10855" s="14">
        <f>AND($I10855=MID(kododd,1,2),$J10855=MID(kododd,3,3))</f>
      </c>
    </row>
    <row r="10856">
      <c r="A10856" s="95">
        <v>45979</v>
      </c>
      <c r="B10856" s="93" t="s">
        <v>3388</v>
      </c>
      <c r="C10856" s="93" t="s">
        <v>1410</v>
      </c>
      <c r="D10856" s="95">
        <v>1528</v>
      </c>
      <c r="E10856" s="95">
        <v>1673</v>
      </c>
      <c r="F10856" s="95">
        <v>23717696</v>
      </c>
      <c r="G10856" s="95">
        <v>0</v>
      </c>
      <c r="H10856" s="93" t="s">
        <v>8976</v>
      </c>
      <c r="I10856" s="93" t="s">
        <v>23901</v>
      </c>
      <c r="J10856" s="93" t="s">
        <v>20855</v>
      </c>
      <c r="K10856" s="93" t="s">
        <v>8992</v>
      </c>
      <c r="L10856" s="14">
        <f>AND(vyberHrace&lt;&gt;"",ISNUMBER(SEARCH(vyberHrace,$B10856)))</f>
      </c>
      <c r="M10856" s="14">
        <f>AND($I10856=MID(kododd,1,2),$J10856=MID(kododd,3,3))</f>
      </c>
    </row>
    <row r="10857">
      <c r="A10857" s="95">
        <v>51805</v>
      </c>
      <c r="B10857" s="93" t="s">
        <v>3718</v>
      </c>
      <c r="C10857" s="93" t="s">
        <v>1412</v>
      </c>
      <c r="G10857" s="95">
        <v>0</v>
      </c>
      <c r="H10857" s="93" t="s">
        <v>8976</v>
      </c>
      <c r="I10857" s="93" t="s">
        <v>23901</v>
      </c>
      <c r="J10857" s="93" t="s">
        <v>20855</v>
      </c>
      <c r="K10857" s="93" t="s">
        <v>8992</v>
      </c>
      <c r="L10857" s="14">
        <f>AND(vyberHrace&lt;&gt;"",ISNUMBER(SEARCH(vyberHrace,$B10857)))</f>
      </c>
      <c r="M10857" s="14">
        <f>AND($I10857=MID(kododd,1,2),$J10857=MID(kododd,3,3))</f>
      </c>
    </row>
    <row r="10858">
      <c r="A10858" s="95">
        <v>15762</v>
      </c>
      <c r="B10858" s="93" t="s">
        <v>3398</v>
      </c>
      <c r="C10858" s="93" t="s">
        <v>1452</v>
      </c>
      <c r="D10858" s="95">
        <v>2091</v>
      </c>
      <c r="E10858" s="95">
        <v>2093</v>
      </c>
      <c r="F10858" s="95">
        <v>329096</v>
      </c>
      <c r="G10858" s="95">
        <v>250</v>
      </c>
      <c r="H10858" s="93" t="s">
        <v>8976</v>
      </c>
      <c r="I10858" s="93" t="s">
        <v>23901</v>
      </c>
      <c r="J10858" s="93" t="s">
        <v>20887</v>
      </c>
      <c r="K10858" s="93" t="s">
        <v>5554</v>
      </c>
      <c r="L10858" s="14">
        <f>AND(vyberHrace&lt;&gt;"",ISNUMBER(SEARCH(vyberHrace,$B10858)))</f>
      </c>
      <c r="M10858" s="14">
        <f>AND($I10858=MID(kododd,1,2),$J10858=MID(kododd,3,3))</f>
      </c>
    </row>
    <row r="10859">
      <c r="A10859" s="95">
        <v>60498</v>
      </c>
      <c r="B10859" s="93" t="s">
        <v>26929</v>
      </c>
      <c r="C10859" s="93" t="s">
        <v>1424</v>
      </c>
      <c r="G10859" s="95">
        <v>0</v>
      </c>
      <c r="H10859" s="93" t="s">
        <v>8976</v>
      </c>
      <c r="I10859" s="93" t="s">
        <v>23901</v>
      </c>
      <c r="J10859" s="93" t="s">
        <v>20849</v>
      </c>
      <c r="K10859" s="93" t="s">
        <v>8984</v>
      </c>
      <c r="L10859" s="14">
        <f>AND(vyberHrace&lt;&gt;"",ISNUMBER(SEARCH(vyberHrace,$B10859)))</f>
      </c>
      <c r="M10859" s="14">
        <f>AND($I10859=MID(kododd,1,2),$J10859=MID(kododd,3,3))</f>
      </c>
    </row>
    <row r="10860">
      <c r="A10860" s="95">
        <v>7933</v>
      </c>
      <c r="B10860" s="93" t="s">
        <v>3408</v>
      </c>
      <c r="C10860" s="93" t="s">
        <v>1463</v>
      </c>
      <c r="D10860" s="95">
        <v>1854</v>
      </c>
      <c r="E10860" s="95">
        <v>1898</v>
      </c>
      <c r="F10860" s="95">
        <v>356816</v>
      </c>
      <c r="G10860" s="95">
        <v>250</v>
      </c>
      <c r="H10860" s="93" t="s">
        <v>8976</v>
      </c>
      <c r="I10860" s="93" t="s">
        <v>23901</v>
      </c>
      <c r="J10860" s="93" t="s">
        <v>20849</v>
      </c>
      <c r="K10860" s="93" t="s">
        <v>8984</v>
      </c>
      <c r="L10860" s="14">
        <f>AND(vyberHrace&lt;&gt;"",ISNUMBER(SEARCH(vyberHrace,$B10860)))</f>
      </c>
      <c r="M10860" s="14">
        <f>AND($I10860=MID(kododd,1,2),$J10860=MID(kododd,3,3))</f>
      </c>
    </row>
    <row r="10861">
      <c r="A10861" s="95">
        <v>47500</v>
      </c>
      <c r="B10861" s="93" t="s">
        <v>3410</v>
      </c>
      <c r="C10861" s="93" t="s">
        <v>1416</v>
      </c>
      <c r="G10861" s="95">
        <v>0</v>
      </c>
      <c r="H10861" s="93" t="s">
        <v>8976</v>
      </c>
      <c r="I10861" s="93" t="s">
        <v>23901</v>
      </c>
      <c r="J10861" s="93" t="s">
        <v>20859</v>
      </c>
      <c r="K10861" s="93" t="s">
        <v>9076</v>
      </c>
      <c r="L10861" s="14">
        <f>AND(vyberHrace&lt;&gt;"",ISNUMBER(SEARCH(vyberHrace,$B10861)))</f>
      </c>
      <c r="M10861" s="14">
        <f>AND($I10861=MID(kododd,1,2),$J10861=MID(kododd,3,3))</f>
      </c>
    </row>
    <row r="10862">
      <c r="A10862" s="95">
        <v>47824</v>
      </c>
      <c r="B10862" s="93" t="s">
        <v>3414</v>
      </c>
      <c r="C10862" s="93" t="s">
        <v>1412</v>
      </c>
      <c r="D10862" s="95">
        <v>1673</v>
      </c>
      <c r="E10862" s="95">
        <v>1759</v>
      </c>
      <c r="F10862" s="95">
        <v>23736305</v>
      </c>
      <c r="G10862" s="95">
        <v>250</v>
      </c>
      <c r="H10862" s="93" t="s">
        <v>8976</v>
      </c>
      <c r="I10862" s="93" t="s">
        <v>23901</v>
      </c>
      <c r="J10862" s="93" t="s">
        <v>20843</v>
      </c>
      <c r="K10862" s="93" t="s">
        <v>7708</v>
      </c>
      <c r="L10862" s="14">
        <f>AND(vyberHrace&lt;&gt;"",ISNUMBER(SEARCH(vyberHrace,$B10862)))</f>
      </c>
      <c r="M10862" s="14">
        <f>AND($I10862=MID(kododd,1,2),$J10862=MID(kododd,3,3))</f>
      </c>
    </row>
    <row r="10863">
      <c r="A10863" s="95">
        <v>53949</v>
      </c>
      <c r="B10863" s="93" t="s">
        <v>539</v>
      </c>
      <c r="C10863" s="93" t="s">
        <v>1406</v>
      </c>
      <c r="G10863" s="95">
        <v>0</v>
      </c>
      <c r="H10863" s="93" t="s">
        <v>8976</v>
      </c>
      <c r="I10863" s="93" t="s">
        <v>23901</v>
      </c>
      <c r="J10863" s="93" t="s">
        <v>20896</v>
      </c>
      <c r="K10863" s="93" t="s">
        <v>7911</v>
      </c>
      <c r="L10863" s="14">
        <f>AND(vyberHrace&lt;&gt;"",ISNUMBER(SEARCH(vyberHrace,$B10863)))</f>
      </c>
      <c r="M10863" s="14">
        <f>AND($I10863=MID(kododd,1,2),$J10863=MID(kododd,3,3))</f>
      </c>
    </row>
    <row r="10864">
      <c r="A10864" s="95">
        <v>60508</v>
      </c>
      <c r="B10864" s="93" t="s">
        <v>26939</v>
      </c>
      <c r="C10864" s="93" t="s">
        <v>1450</v>
      </c>
      <c r="G10864" s="95">
        <v>250</v>
      </c>
      <c r="H10864" s="93" t="s">
        <v>8976</v>
      </c>
      <c r="I10864" s="93" t="s">
        <v>23901</v>
      </c>
      <c r="J10864" s="93" t="s">
        <v>20849</v>
      </c>
      <c r="K10864" s="93" t="s">
        <v>8984</v>
      </c>
      <c r="L10864" s="14">
        <f>AND(vyberHrace&lt;&gt;"",ISNUMBER(SEARCH(vyberHrace,$B10864)))</f>
      </c>
      <c r="M10864" s="14">
        <f>AND($I10864=MID(kododd,1,2),$J10864=MID(kododd,3,3))</f>
      </c>
    </row>
    <row r="10865">
      <c r="A10865" s="95">
        <v>48646</v>
      </c>
      <c r="B10865" s="93" t="s">
        <v>2276</v>
      </c>
      <c r="C10865" s="93" t="s">
        <v>1408</v>
      </c>
      <c r="G10865" s="95">
        <v>0</v>
      </c>
      <c r="H10865" s="93" t="s">
        <v>8976</v>
      </c>
      <c r="I10865" s="93" t="s">
        <v>23901</v>
      </c>
      <c r="J10865" s="93" t="s">
        <v>20896</v>
      </c>
      <c r="K10865" s="93" t="s">
        <v>7911</v>
      </c>
      <c r="L10865" s="14">
        <f>AND(vyberHrace&lt;&gt;"",ISNUMBER(SEARCH(vyberHrace,$B10865)))</f>
      </c>
      <c r="M10865" s="14">
        <f>AND($I10865=MID(kododd,1,2),$J10865=MID(kododd,3,3))</f>
      </c>
    </row>
    <row r="10866">
      <c r="A10866" s="95">
        <v>18031</v>
      </c>
      <c r="B10866" s="93" t="s">
        <v>2279</v>
      </c>
      <c r="C10866" s="93" t="s">
        <v>1436</v>
      </c>
      <c r="G10866" s="95">
        <v>0</v>
      </c>
      <c r="H10866" s="93" t="s">
        <v>8976</v>
      </c>
      <c r="I10866" s="93" t="s">
        <v>23901</v>
      </c>
      <c r="J10866" s="93" t="s">
        <v>20872</v>
      </c>
      <c r="K10866" s="93" t="s">
        <v>6775</v>
      </c>
      <c r="L10866" s="14">
        <f>AND(vyberHrace&lt;&gt;"",ISNUMBER(SEARCH(vyberHrace,$B10866)))</f>
      </c>
      <c r="M10866" s="14">
        <f>AND($I10866=MID(kododd,1,2),$J10866=MID(kododd,3,3))</f>
      </c>
    </row>
    <row r="10867">
      <c r="A10867" s="95">
        <v>1695</v>
      </c>
      <c r="B10867" s="93" t="s">
        <v>4847</v>
      </c>
      <c r="C10867" s="93" t="s">
        <v>1459</v>
      </c>
      <c r="D10867" s="95">
        <v>1591</v>
      </c>
      <c r="E10867" s="95">
        <v>1729</v>
      </c>
      <c r="F10867" s="95">
        <v>356824</v>
      </c>
      <c r="G10867" s="95">
        <v>250</v>
      </c>
      <c r="H10867" s="93" t="s">
        <v>8976</v>
      </c>
      <c r="I10867" s="93" t="s">
        <v>23901</v>
      </c>
      <c r="J10867" s="93" t="s">
        <v>20902</v>
      </c>
      <c r="K10867" s="93" t="s">
        <v>6528</v>
      </c>
      <c r="L10867" s="14">
        <f>AND(vyberHrace&lt;&gt;"",ISNUMBER(SEARCH(vyberHrace,$B10867)))</f>
      </c>
      <c r="M10867" s="14">
        <f>AND($I10867=MID(kododd,1,2),$J10867=MID(kododd,3,3))</f>
      </c>
    </row>
    <row r="10868">
      <c r="A10868" s="95">
        <v>58923</v>
      </c>
      <c r="B10868" s="93" t="s">
        <v>25385</v>
      </c>
      <c r="C10868" s="93" t="s">
        <v>1454</v>
      </c>
      <c r="D10868" s="95">
        <v>1450</v>
      </c>
      <c r="F10868" s="95">
        <v>23785420</v>
      </c>
      <c r="G10868" s="95">
        <v>0</v>
      </c>
      <c r="H10868" s="93" t="s">
        <v>8976</v>
      </c>
      <c r="I10868" s="93" t="s">
        <v>23901</v>
      </c>
      <c r="J10868" s="93" t="s">
        <v>20908</v>
      </c>
      <c r="K10868" s="93" t="s">
        <v>5624</v>
      </c>
      <c r="L10868" s="14">
        <f>AND(vyberHrace&lt;&gt;"",ISNUMBER(SEARCH(vyberHrace,$B10868)))</f>
      </c>
      <c r="M10868" s="14">
        <f>AND($I10868=MID(kododd,1,2),$J10868=MID(kododd,3,3))</f>
      </c>
    </row>
    <row r="10869">
      <c r="A10869" s="95">
        <v>58084</v>
      </c>
      <c r="B10869" s="93" t="s">
        <v>24612</v>
      </c>
      <c r="C10869" s="93" t="s">
        <v>1411</v>
      </c>
      <c r="F10869" s="95">
        <v>23782579</v>
      </c>
      <c r="G10869" s="95">
        <v>250</v>
      </c>
      <c r="H10869" s="93" t="s">
        <v>8976</v>
      </c>
      <c r="I10869" s="93" t="s">
        <v>23901</v>
      </c>
      <c r="J10869" s="93" t="s">
        <v>20855</v>
      </c>
      <c r="K10869" s="93" t="s">
        <v>8992</v>
      </c>
      <c r="L10869" s="14">
        <f>AND(vyberHrace&lt;&gt;"",ISNUMBER(SEARCH(vyberHrace,$B10869)))</f>
      </c>
      <c r="M10869" s="14">
        <f>AND($I10869=MID(kododd,1,2),$J10869=MID(kododd,3,3))</f>
      </c>
    </row>
    <row r="10870">
      <c r="A10870" s="95">
        <v>47663</v>
      </c>
      <c r="B10870" s="93" t="s">
        <v>7998</v>
      </c>
      <c r="C10870" s="93" t="s">
        <v>3255</v>
      </c>
      <c r="E10870" s="95">
        <v>1407</v>
      </c>
      <c r="F10870" s="95">
        <v>23718315</v>
      </c>
      <c r="G10870" s="95">
        <v>0</v>
      </c>
      <c r="H10870" s="93" t="s">
        <v>8976</v>
      </c>
      <c r="I10870" s="93" t="s">
        <v>23901</v>
      </c>
      <c r="J10870" s="93" t="s">
        <v>20855</v>
      </c>
      <c r="K10870" s="93" t="s">
        <v>8992</v>
      </c>
      <c r="L10870" s="14">
        <f>AND(vyberHrace&lt;&gt;"",ISNUMBER(SEARCH(vyberHrace,$B10870)))</f>
      </c>
      <c r="M10870" s="14">
        <f>AND($I10870=MID(kododd,1,2),$J10870=MID(kododd,3,3))</f>
      </c>
    </row>
    <row r="10871">
      <c r="A10871" s="95">
        <v>47695</v>
      </c>
      <c r="B10871" s="93" t="s">
        <v>7999</v>
      </c>
      <c r="C10871" s="93" t="s">
        <v>1416</v>
      </c>
      <c r="E10871" s="95">
        <v>1422</v>
      </c>
      <c r="F10871" s="95">
        <v>23718323</v>
      </c>
      <c r="G10871" s="95">
        <v>0</v>
      </c>
      <c r="H10871" s="93" t="s">
        <v>8976</v>
      </c>
      <c r="I10871" s="93" t="s">
        <v>23901</v>
      </c>
      <c r="J10871" s="93" t="s">
        <v>20855</v>
      </c>
      <c r="K10871" s="93" t="s">
        <v>8992</v>
      </c>
      <c r="L10871" s="14">
        <f>AND(vyberHrace&lt;&gt;"",ISNUMBER(SEARCH(vyberHrace,$B10871)))</f>
      </c>
      <c r="M10871" s="14">
        <f>AND($I10871=MID(kododd,1,2),$J10871=MID(kododd,3,3))</f>
      </c>
    </row>
    <row r="10872">
      <c r="A10872" s="95">
        <v>31162</v>
      </c>
      <c r="B10872" s="93" t="s">
        <v>8006</v>
      </c>
      <c r="C10872" s="93" t="s">
        <v>1457</v>
      </c>
      <c r="D10872" s="95">
        <v>1317</v>
      </c>
      <c r="E10872" s="95">
        <v>1586</v>
      </c>
      <c r="F10872" s="95">
        <v>333751</v>
      </c>
      <c r="G10872" s="95">
        <v>0</v>
      </c>
      <c r="H10872" s="93" t="s">
        <v>8976</v>
      </c>
      <c r="I10872" s="93" t="s">
        <v>23901</v>
      </c>
      <c r="J10872" s="93" t="s">
        <v>20855</v>
      </c>
      <c r="K10872" s="93" t="s">
        <v>8992</v>
      </c>
      <c r="L10872" s="14">
        <f>AND(vyberHrace&lt;&gt;"",ISNUMBER(SEARCH(vyberHrace,$B10872)))</f>
      </c>
      <c r="M10872" s="14">
        <f>AND($I10872=MID(kododd,1,2),$J10872=MID(kododd,3,3))</f>
      </c>
    </row>
    <row r="10873">
      <c r="A10873" s="95">
        <v>53836</v>
      </c>
      <c r="B10873" s="93" t="s">
        <v>3032</v>
      </c>
      <c r="C10873" s="93" t="s">
        <v>1450</v>
      </c>
      <c r="F10873" s="95">
        <v>23767910</v>
      </c>
      <c r="G10873" s="95">
        <v>250</v>
      </c>
      <c r="H10873" s="93" t="s">
        <v>8976</v>
      </c>
      <c r="I10873" s="93" t="s">
        <v>23901</v>
      </c>
      <c r="J10873" s="93" t="s">
        <v>20849</v>
      </c>
      <c r="K10873" s="93" t="s">
        <v>8984</v>
      </c>
      <c r="L10873" s="14">
        <f>AND(vyberHrace&lt;&gt;"",ISNUMBER(SEARCH(vyberHrace,$B10873)))</f>
      </c>
      <c r="M10873" s="14">
        <f>AND($I10873=MID(kododd,1,2),$J10873=MID(kododd,3,3))</f>
      </c>
    </row>
    <row r="10874">
      <c r="A10874" s="95">
        <v>57244</v>
      </c>
      <c r="B10874" s="93" t="s">
        <v>22273</v>
      </c>
      <c r="C10874" s="93" t="s">
        <v>1420</v>
      </c>
      <c r="G10874" s="95">
        <v>250</v>
      </c>
      <c r="H10874" s="93" t="s">
        <v>8976</v>
      </c>
      <c r="I10874" s="93" t="s">
        <v>23901</v>
      </c>
      <c r="J10874" s="93" t="s">
        <v>20872</v>
      </c>
      <c r="K10874" s="93" t="s">
        <v>6775</v>
      </c>
      <c r="L10874" s="14">
        <f>AND(vyberHrace&lt;&gt;"",ISNUMBER(SEARCH(vyberHrace,$B10874)))</f>
      </c>
      <c r="M10874" s="14">
        <f>AND($I10874=MID(kododd,1,2),$J10874=MID(kododd,3,3))</f>
      </c>
    </row>
    <row r="10875">
      <c r="A10875" s="95">
        <v>57065</v>
      </c>
      <c r="B10875" s="93" t="s">
        <v>22274</v>
      </c>
      <c r="C10875" s="93" t="s">
        <v>1412</v>
      </c>
      <c r="G10875" s="95">
        <v>250</v>
      </c>
      <c r="H10875" s="93" t="s">
        <v>8976</v>
      </c>
      <c r="I10875" s="93" t="s">
        <v>23901</v>
      </c>
      <c r="J10875" s="93" t="s">
        <v>20872</v>
      </c>
      <c r="K10875" s="93" t="s">
        <v>6775</v>
      </c>
      <c r="L10875" s="14">
        <f>AND(vyberHrace&lt;&gt;"",ISNUMBER(SEARCH(vyberHrace,$B10875)))</f>
      </c>
      <c r="M10875" s="14">
        <f>AND($I10875=MID(kododd,1,2),$J10875=MID(kododd,3,3))</f>
      </c>
    </row>
    <row r="10876">
      <c r="A10876" s="95">
        <v>56783</v>
      </c>
      <c r="B10876" s="93" t="s">
        <v>22262</v>
      </c>
      <c r="C10876" s="93" t="s">
        <v>1406</v>
      </c>
      <c r="D10876" s="95">
        <v>1102</v>
      </c>
      <c r="E10876" s="95">
        <v>1597</v>
      </c>
      <c r="F10876" s="95">
        <v>23769114</v>
      </c>
      <c r="G10876" s="95">
        <v>0</v>
      </c>
      <c r="H10876" s="93" t="s">
        <v>8976</v>
      </c>
      <c r="I10876" s="93" t="s">
        <v>23901</v>
      </c>
      <c r="J10876" s="93" t="s">
        <v>3580</v>
      </c>
      <c r="K10876" s="93" t="s">
        <v>6449</v>
      </c>
      <c r="L10876" s="14">
        <f>AND(vyberHrace&lt;&gt;"",ISNUMBER(SEARCH(vyberHrace,$B10876)))</f>
      </c>
      <c r="M10876" s="14">
        <f>AND($I10876=MID(kododd,1,2),$J10876=MID(kododd,3,3))</f>
      </c>
    </row>
    <row r="10877">
      <c r="A10877" s="95">
        <v>39789</v>
      </c>
      <c r="B10877" s="93" t="s">
        <v>12222</v>
      </c>
      <c r="C10877" s="93" t="s">
        <v>1446</v>
      </c>
      <c r="D10877" s="95">
        <v>1883</v>
      </c>
      <c r="E10877" s="95">
        <v>1960</v>
      </c>
      <c r="F10877" s="95">
        <v>376604</v>
      </c>
      <c r="G10877" s="95">
        <v>250</v>
      </c>
      <c r="H10877" s="93" t="s">
        <v>8976</v>
      </c>
      <c r="I10877" s="93" t="s">
        <v>23901</v>
      </c>
      <c r="J10877" s="93" t="s">
        <v>20896</v>
      </c>
      <c r="K10877" s="93" t="s">
        <v>7911</v>
      </c>
      <c r="L10877" s="14">
        <f>AND(vyberHrace&lt;&gt;"",ISNUMBER(SEARCH(vyberHrace,$B10877)))</f>
      </c>
      <c r="M10877" s="14">
        <f>AND($I10877=MID(kododd,1,2),$J10877=MID(kododd,3,3))</f>
      </c>
    </row>
    <row r="10878">
      <c r="A10878" s="95">
        <v>26868</v>
      </c>
      <c r="B10878" s="93" t="s">
        <v>12223</v>
      </c>
      <c r="C10878" s="93" t="s">
        <v>1453</v>
      </c>
      <c r="D10878" s="95">
        <v>1368</v>
      </c>
      <c r="F10878" s="95">
        <v>362980</v>
      </c>
      <c r="G10878" s="95">
        <v>0</v>
      </c>
      <c r="H10878" s="93" t="s">
        <v>8976</v>
      </c>
      <c r="I10878" s="93" t="s">
        <v>23901</v>
      </c>
      <c r="J10878" s="93" t="s">
        <v>20896</v>
      </c>
      <c r="K10878" s="93" t="s">
        <v>7911</v>
      </c>
      <c r="L10878" s="14">
        <f>AND(vyberHrace&lt;&gt;"",ISNUMBER(SEARCH(vyberHrace,$B10878)))</f>
      </c>
      <c r="M10878" s="14">
        <f>AND($I10878=MID(kododd,1,2),$J10878=MID(kododd,3,3))</f>
      </c>
    </row>
    <row r="10879">
      <c r="A10879" s="95">
        <v>43379</v>
      </c>
      <c r="B10879" s="93" t="s">
        <v>14593</v>
      </c>
      <c r="C10879" s="93" t="s">
        <v>1400</v>
      </c>
      <c r="D10879" s="95">
        <v>1172</v>
      </c>
      <c r="G10879" s="95">
        <v>0</v>
      </c>
      <c r="H10879" s="93" t="s">
        <v>8976</v>
      </c>
      <c r="I10879" s="93" t="s">
        <v>23901</v>
      </c>
      <c r="J10879" s="93" t="s">
        <v>20859</v>
      </c>
      <c r="K10879" s="93" t="s">
        <v>9076</v>
      </c>
      <c r="L10879" s="14">
        <f>AND(vyberHrace&lt;&gt;"",ISNUMBER(SEARCH(vyberHrace,$B10879)))</f>
      </c>
      <c r="M10879" s="14">
        <f>AND($I10879=MID(kododd,1,2),$J10879=MID(kododd,3,3))</f>
      </c>
    </row>
    <row r="10880">
      <c r="A10880" s="95">
        <v>51644</v>
      </c>
      <c r="B10880" s="93" t="s">
        <v>3033</v>
      </c>
      <c r="C10880" s="93" t="s">
        <v>1420</v>
      </c>
      <c r="G10880" s="95">
        <v>0</v>
      </c>
      <c r="H10880" s="93" t="s">
        <v>8976</v>
      </c>
      <c r="I10880" s="93" t="s">
        <v>23901</v>
      </c>
      <c r="J10880" s="93" t="s">
        <v>20849</v>
      </c>
      <c r="K10880" s="93" t="s">
        <v>8984</v>
      </c>
      <c r="L10880" s="14">
        <f>AND(vyberHrace&lt;&gt;"",ISNUMBER(SEARCH(vyberHrace,$B10880)))</f>
      </c>
      <c r="M10880" s="14">
        <f>AND($I10880=MID(kododd,1,2),$J10880=MID(kododd,3,3))</f>
      </c>
    </row>
    <row r="10881">
      <c r="A10881" s="95">
        <v>60503</v>
      </c>
      <c r="B10881" s="93" t="s">
        <v>26934</v>
      </c>
      <c r="C10881" s="93" t="s">
        <v>1486</v>
      </c>
      <c r="G10881" s="95">
        <v>250</v>
      </c>
      <c r="H10881" s="93" t="s">
        <v>8976</v>
      </c>
      <c r="I10881" s="93" t="s">
        <v>23901</v>
      </c>
      <c r="J10881" s="93" t="s">
        <v>20849</v>
      </c>
      <c r="K10881" s="93" t="s">
        <v>8984</v>
      </c>
      <c r="L10881" s="14">
        <f>AND(vyberHrace&lt;&gt;"",ISNUMBER(SEARCH(vyberHrace,$B10881)))</f>
      </c>
      <c r="M10881" s="14">
        <f>AND($I10881=MID(kododd,1,2),$J10881=MID(kododd,3,3))</f>
      </c>
    </row>
    <row r="10882">
      <c r="A10882" s="95">
        <v>49024</v>
      </c>
      <c r="B10882" s="93" t="s">
        <v>16103</v>
      </c>
      <c r="C10882" s="93" t="s">
        <v>1402</v>
      </c>
      <c r="D10882" s="95">
        <v>1007</v>
      </c>
      <c r="F10882" s="95">
        <v>23747641</v>
      </c>
      <c r="G10882" s="95">
        <v>0</v>
      </c>
      <c r="H10882" s="93" t="s">
        <v>8976</v>
      </c>
      <c r="I10882" s="93" t="s">
        <v>23901</v>
      </c>
      <c r="J10882" s="93" t="s">
        <v>3580</v>
      </c>
      <c r="K10882" s="93" t="s">
        <v>6449</v>
      </c>
      <c r="L10882" s="14">
        <f>AND(vyberHrace&lt;&gt;"",ISNUMBER(SEARCH(vyberHrace,$B10882)))</f>
      </c>
      <c r="M10882" s="14">
        <f>AND($I10882=MID(kododd,1,2),$J10882=MID(kododd,3,3))</f>
      </c>
    </row>
    <row r="10883">
      <c r="A10883" s="95">
        <v>46255</v>
      </c>
      <c r="B10883" s="93" t="s">
        <v>10095</v>
      </c>
      <c r="C10883" s="93" t="s">
        <v>1406</v>
      </c>
      <c r="D10883" s="95">
        <v>1113</v>
      </c>
      <c r="F10883" s="95">
        <v>23721464</v>
      </c>
      <c r="G10883" s="95">
        <v>0</v>
      </c>
      <c r="H10883" s="93" t="s">
        <v>8976</v>
      </c>
      <c r="I10883" s="93" t="s">
        <v>23901</v>
      </c>
      <c r="J10883" s="93" t="s">
        <v>20912</v>
      </c>
      <c r="K10883" s="93" t="s">
        <v>5561</v>
      </c>
      <c r="L10883" s="14">
        <f>AND(vyberHrace&lt;&gt;"",ISNUMBER(SEARCH(vyberHrace,$B10883)))</f>
      </c>
      <c r="M10883" s="14">
        <f>AND($I10883=MID(kododd,1,2),$J10883=MID(kododd,3,3))</f>
      </c>
    </row>
    <row r="10884">
      <c r="A10884" s="95">
        <v>5872</v>
      </c>
      <c r="B10884" s="93" t="s">
        <v>10102</v>
      </c>
      <c r="C10884" s="93" t="s">
        <v>1469</v>
      </c>
      <c r="D10884" s="95">
        <v>1539</v>
      </c>
      <c r="E10884" s="95">
        <v>1663</v>
      </c>
      <c r="F10884" s="95">
        <v>356840</v>
      </c>
      <c r="G10884" s="95">
        <v>250</v>
      </c>
      <c r="H10884" s="93" t="s">
        <v>8976</v>
      </c>
      <c r="I10884" s="93" t="s">
        <v>23901</v>
      </c>
      <c r="J10884" s="93" t="s">
        <v>20843</v>
      </c>
      <c r="K10884" s="93" t="s">
        <v>7708</v>
      </c>
      <c r="L10884" s="14">
        <f>AND(vyberHrace&lt;&gt;"",ISNUMBER(SEARCH(vyberHrace,$B10884)))</f>
      </c>
      <c r="M10884" s="14">
        <f>AND($I10884=MID(kododd,1,2),$J10884=MID(kododd,3,3))</f>
      </c>
    </row>
    <row r="10885">
      <c r="A10885" s="95">
        <v>6203</v>
      </c>
      <c r="B10885" s="93" t="s">
        <v>10103</v>
      </c>
      <c r="C10885" s="93" t="s">
        <v>1469</v>
      </c>
      <c r="D10885" s="95">
        <v>1577</v>
      </c>
      <c r="E10885" s="95">
        <v>1773</v>
      </c>
      <c r="F10885" s="95">
        <v>356859</v>
      </c>
      <c r="G10885" s="95">
        <v>250</v>
      </c>
      <c r="H10885" s="93" t="s">
        <v>8976</v>
      </c>
      <c r="I10885" s="93" t="s">
        <v>23901</v>
      </c>
      <c r="J10885" s="93" t="s">
        <v>20843</v>
      </c>
      <c r="K10885" s="93" t="s">
        <v>7708</v>
      </c>
      <c r="L10885" s="14">
        <f>AND(vyberHrace&lt;&gt;"",ISNUMBER(SEARCH(vyberHrace,$B10885)))</f>
      </c>
      <c r="M10885" s="14">
        <f>AND($I10885=MID(kododd,1,2),$J10885=MID(kododd,3,3))</f>
      </c>
    </row>
    <row r="10886">
      <c r="A10886" s="95">
        <v>856</v>
      </c>
      <c r="B10886" s="93" t="s">
        <v>7915</v>
      </c>
      <c r="C10886" s="93" t="s">
        <v>1405</v>
      </c>
      <c r="D10886" s="95">
        <v>1819</v>
      </c>
      <c r="E10886" s="95">
        <v>1861</v>
      </c>
      <c r="F10886" s="95">
        <v>362999</v>
      </c>
      <c r="G10886" s="95">
        <v>0</v>
      </c>
      <c r="H10886" s="93" t="s">
        <v>8976</v>
      </c>
      <c r="I10886" s="93" t="s">
        <v>23901</v>
      </c>
      <c r="J10886" s="93" t="s">
        <v>20872</v>
      </c>
      <c r="K10886" s="93" t="s">
        <v>6775</v>
      </c>
      <c r="L10886" s="14">
        <f>AND(vyberHrace&lt;&gt;"",ISNUMBER(SEARCH(vyberHrace,$B10886)))</f>
      </c>
      <c r="M10886" s="14">
        <f>AND($I10886=MID(kododd,1,2),$J10886=MID(kododd,3,3))</f>
      </c>
    </row>
    <row r="10887">
      <c r="A10887" s="95">
        <v>52961</v>
      </c>
      <c r="B10887" s="93" t="s">
        <v>3743</v>
      </c>
      <c r="C10887" s="93" t="s">
        <v>1406</v>
      </c>
      <c r="G10887" s="95">
        <v>0</v>
      </c>
      <c r="H10887" s="93" t="s">
        <v>8976</v>
      </c>
      <c r="I10887" s="93" t="s">
        <v>23901</v>
      </c>
      <c r="J10887" s="93" t="s">
        <v>20849</v>
      </c>
      <c r="K10887" s="93" t="s">
        <v>8984</v>
      </c>
      <c r="L10887" s="14">
        <f>AND(vyberHrace&lt;&gt;"",ISNUMBER(SEARCH(vyberHrace,$B10887)))</f>
      </c>
      <c r="M10887" s="14">
        <f>AND($I10887=MID(kododd,1,2),$J10887=MID(kododd,3,3))</f>
      </c>
    </row>
    <row r="10888">
      <c r="A10888" s="95">
        <v>44548</v>
      </c>
      <c r="B10888" s="93" t="s">
        <v>38</v>
      </c>
      <c r="C10888" s="93" t="s">
        <v>1402</v>
      </c>
      <c r="G10888" s="95">
        <v>0</v>
      </c>
      <c r="H10888" s="93" t="s">
        <v>8976</v>
      </c>
      <c r="I10888" s="93" t="s">
        <v>23901</v>
      </c>
      <c r="J10888" s="93" t="s">
        <v>20859</v>
      </c>
      <c r="K10888" s="93" t="s">
        <v>9076</v>
      </c>
      <c r="L10888" s="14">
        <f>AND(vyberHrace&lt;&gt;"",ISNUMBER(SEARCH(vyberHrace,$B10888)))</f>
      </c>
      <c r="M10888" s="14">
        <f>AND($I10888=MID(kododd,1,2),$J10888=MID(kododd,3,3))</f>
      </c>
    </row>
    <row r="10889">
      <c r="A10889" s="95">
        <v>58796</v>
      </c>
      <c r="B10889" s="93" t="s">
        <v>25268</v>
      </c>
      <c r="C10889" s="93" t="s">
        <v>1486</v>
      </c>
      <c r="G10889" s="95">
        <v>0</v>
      </c>
      <c r="H10889" s="93" t="s">
        <v>8976</v>
      </c>
      <c r="I10889" s="93" t="s">
        <v>23901</v>
      </c>
      <c r="J10889" s="93" t="s">
        <v>20855</v>
      </c>
      <c r="K10889" s="93" t="s">
        <v>8992</v>
      </c>
      <c r="L10889" s="14">
        <f>AND(vyberHrace&lt;&gt;"",ISNUMBER(SEARCH(vyberHrace,$B10889)))</f>
      </c>
      <c r="M10889" s="14">
        <f>AND($I10889=MID(kododd,1,2),$J10889=MID(kododd,3,3))</f>
      </c>
    </row>
    <row r="10890">
      <c r="A10890" s="95">
        <v>53986</v>
      </c>
      <c r="B10890" s="93" t="s">
        <v>540</v>
      </c>
      <c r="C10890" s="93" t="s">
        <v>1406</v>
      </c>
      <c r="G10890" s="95">
        <v>0</v>
      </c>
      <c r="H10890" s="93" t="s">
        <v>8976</v>
      </c>
      <c r="I10890" s="93" t="s">
        <v>23901</v>
      </c>
      <c r="J10890" s="93" t="s">
        <v>20896</v>
      </c>
      <c r="K10890" s="93" t="s">
        <v>7911</v>
      </c>
      <c r="L10890" s="14">
        <f>AND(vyberHrace&lt;&gt;"",ISNUMBER(SEARCH(vyberHrace,$B10890)))</f>
      </c>
      <c r="M10890" s="14">
        <f>AND($I10890=MID(kododd,1,2),$J10890=MID(kododd,3,3))</f>
      </c>
    </row>
    <row r="10891">
      <c r="A10891" s="95">
        <v>44549</v>
      </c>
      <c r="B10891" s="93" t="s">
        <v>14714</v>
      </c>
      <c r="C10891" s="93" t="s">
        <v>1408</v>
      </c>
      <c r="D10891" s="95">
        <v>2024</v>
      </c>
      <c r="E10891" s="95">
        <v>2015</v>
      </c>
      <c r="F10891" s="95">
        <v>23709553</v>
      </c>
      <c r="G10891" s="95">
        <v>250</v>
      </c>
      <c r="H10891" s="93" t="s">
        <v>8976</v>
      </c>
      <c r="I10891" s="93" t="s">
        <v>23901</v>
      </c>
      <c r="J10891" s="93" t="s">
        <v>20843</v>
      </c>
      <c r="K10891" s="93" t="s">
        <v>7708</v>
      </c>
      <c r="L10891" s="14">
        <f>AND(vyberHrace&lt;&gt;"",ISNUMBER(SEARCH(vyberHrace,$B10891)))</f>
      </c>
      <c r="M10891" s="14">
        <f>AND($I10891=MID(kododd,1,2),$J10891=MID(kododd,3,3))</f>
      </c>
    </row>
    <row r="10892">
      <c r="A10892" s="95">
        <v>57057</v>
      </c>
      <c r="B10892" s="93" t="s">
        <v>22275</v>
      </c>
      <c r="C10892" s="93" t="s">
        <v>1422</v>
      </c>
      <c r="D10892" s="95">
        <v>1119</v>
      </c>
      <c r="F10892" s="95">
        <v>23792450</v>
      </c>
      <c r="G10892" s="95">
        <v>250</v>
      </c>
      <c r="H10892" s="93" t="s">
        <v>8976</v>
      </c>
      <c r="I10892" s="93" t="s">
        <v>23901</v>
      </c>
      <c r="J10892" s="93" t="s">
        <v>20872</v>
      </c>
      <c r="K10892" s="93" t="s">
        <v>6775</v>
      </c>
      <c r="L10892" s="14">
        <f>AND(vyberHrace&lt;&gt;"",ISNUMBER(SEARCH(vyberHrace,$B10892)))</f>
      </c>
      <c r="M10892" s="14">
        <f>AND($I10892=MID(kododd,1,2),$J10892=MID(kododd,3,3))</f>
      </c>
    </row>
    <row r="10893">
      <c r="A10893" s="95">
        <v>45295</v>
      </c>
      <c r="B10893" s="93" t="s">
        <v>14725</v>
      </c>
      <c r="C10893" s="93" t="s">
        <v>1410</v>
      </c>
      <c r="G10893" s="95">
        <v>0</v>
      </c>
      <c r="H10893" s="93" t="s">
        <v>8976</v>
      </c>
      <c r="I10893" s="93" t="s">
        <v>23901</v>
      </c>
      <c r="J10893" s="93" t="s">
        <v>20859</v>
      </c>
      <c r="K10893" s="93" t="s">
        <v>9076</v>
      </c>
      <c r="L10893" s="14">
        <f>AND(vyberHrace&lt;&gt;"",ISNUMBER(SEARCH(vyberHrace,$B10893)))</f>
      </c>
      <c r="M10893" s="14">
        <f>AND($I10893=MID(kododd,1,2),$J10893=MID(kododd,3,3))</f>
      </c>
    </row>
    <row r="10894">
      <c r="A10894" s="95">
        <v>45294</v>
      </c>
      <c r="B10894" s="93" t="s">
        <v>14726</v>
      </c>
      <c r="C10894" s="93" t="s">
        <v>1410</v>
      </c>
      <c r="G10894" s="95">
        <v>0</v>
      </c>
      <c r="H10894" s="93" t="s">
        <v>8976</v>
      </c>
      <c r="I10894" s="93" t="s">
        <v>23901</v>
      </c>
      <c r="J10894" s="93" t="s">
        <v>20859</v>
      </c>
      <c r="K10894" s="93" t="s">
        <v>9076</v>
      </c>
      <c r="L10894" s="14">
        <f>AND(vyberHrace&lt;&gt;"",ISNUMBER(SEARCH(vyberHrace,$B10894)))</f>
      </c>
      <c r="M10894" s="14">
        <f>AND($I10894=MID(kododd,1,2),$J10894=MID(kododd,3,3))</f>
      </c>
    </row>
    <row r="10895">
      <c r="A10895" s="95">
        <v>984</v>
      </c>
      <c r="B10895" s="93" t="s">
        <v>12363</v>
      </c>
      <c r="C10895" s="93" t="s">
        <v>1430</v>
      </c>
      <c r="D10895" s="95">
        <v>2038</v>
      </c>
      <c r="E10895" s="95">
        <v>2081</v>
      </c>
      <c r="F10895" s="95">
        <v>315796</v>
      </c>
      <c r="G10895" s="95">
        <v>250</v>
      </c>
      <c r="H10895" s="93" t="s">
        <v>8976</v>
      </c>
      <c r="I10895" s="93" t="s">
        <v>23901</v>
      </c>
      <c r="J10895" s="93" t="s">
        <v>20849</v>
      </c>
      <c r="K10895" s="93" t="s">
        <v>8984</v>
      </c>
      <c r="L10895" s="14">
        <f>AND(vyberHrace&lt;&gt;"",ISNUMBER(SEARCH(vyberHrace,$B10895)))</f>
      </c>
      <c r="M10895" s="14">
        <f>AND($I10895=MID(kododd,1,2),$J10895=MID(kododd,3,3))</f>
      </c>
    </row>
    <row r="10896">
      <c r="A10896" s="95">
        <v>44473</v>
      </c>
      <c r="B10896" s="93" t="s">
        <v>19752</v>
      </c>
      <c r="C10896" s="93" t="s">
        <v>1410</v>
      </c>
      <c r="D10896" s="95">
        <v>1128</v>
      </c>
      <c r="G10896" s="95">
        <v>250</v>
      </c>
      <c r="H10896" s="93" t="s">
        <v>8976</v>
      </c>
      <c r="I10896" s="93" t="s">
        <v>23901</v>
      </c>
      <c r="J10896" s="93" t="s">
        <v>20859</v>
      </c>
      <c r="K10896" s="93" t="s">
        <v>9076</v>
      </c>
      <c r="L10896" s="14">
        <f>AND(vyberHrace&lt;&gt;"",ISNUMBER(SEARCH(vyberHrace,$B10896)))</f>
      </c>
      <c r="M10896" s="14">
        <f>AND($I10896=MID(kododd,1,2),$J10896=MID(kododd,3,3))</f>
      </c>
    </row>
    <row r="10897">
      <c r="A10897" s="95">
        <v>39424</v>
      </c>
      <c r="B10897" s="93" t="s">
        <v>17041</v>
      </c>
      <c r="C10897" s="93" t="s">
        <v>1444</v>
      </c>
      <c r="D10897" s="95">
        <v>1220</v>
      </c>
      <c r="F10897" s="95">
        <v>381438</v>
      </c>
      <c r="G10897" s="95">
        <v>0</v>
      </c>
      <c r="H10897" s="93" t="s">
        <v>8976</v>
      </c>
      <c r="I10897" s="93" t="s">
        <v>23901</v>
      </c>
      <c r="J10897" s="93" t="s">
        <v>20859</v>
      </c>
      <c r="K10897" s="93" t="s">
        <v>9076</v>
      </c>
      <c r="L10897" s="14">
        <f>AND(vyberHrace&lt;&gt;"",ISNUMBER(SEARCH(vyberHrace,$B10897)))</f>
      </c>
      <c r="M10897" s="14">
        <f>AND($I10897=MID(kododd,1,2),$J10897=MID(kododd,3,3))</f>
      </c>
    </row>
    <row r="10898">
      <c r="A10898" s="95">
        <v>48615</v>
      </c>
      <c r="B10898" s="93" t="s">
        <v>17053</v>
      </c>
      <c r="C10898" s="93" t="s">
        <v>1402</v>
      </c>
      <c r="G10898" s="95">
        <v>0</v>
      </c>
      <c r="H10898" s="93" t="s">
        <v>8976</v>
      </c>
      <c r="I10898" s="93" t="s">
        <v>23901</v>
      </c>
      <c r="J10898" s="93" t="s">
        <v>20896</v>
      </c>
      <c r="K10898" s="93" t="s">
        <v>7911</v>
      </c>
      <c r="L10898" s="14">
        <f>AND(vyberHrace&lt;&gt;"",ISNUMBER(SEARCH(vyberHrace,$B10898)))</f>
      </c>
      <c r="M10898" s="14">
        <f>AND($I10898=MID(kododd,1,2),$J10898=MID(kododd,3,3))</f>
      </c>
    </row>
    <row r="10899">
      <c r="A10899" s="95">
        <v>44523</v>
      </c>
      <c r="B10899" s="93" t="s">
        <v>17067</v>
      </c>
      <c r="C10899" s="93" t="s">
        <v>1402</v>
      </c>
      <c r="D10899" s="95">
        <v>1350</v>
      </c>
      <c r="E10899" s="95">
        <v>1596</v>
      </c>
      <c r="F10899" s="95">
        <v>397970</v>
      </c>
      <c r="G10899" s="95">
        <v>250</v>
      </c>
      <c r="H10899" s="93" t="s">
        <v>8976</v>
      </c>
      <c r="I10899" s="93" t="s">
        <v>23901</v>
      </c>
      <c r="J10899" s="93" t="s">
        <v>20843</v>
      </c>
      <c r="K10899" s="93" t="s">
        <v>7708</v>
      </c>
      <c r="L10899" s="14">
        <f>AND(vyberHrace&lt;&gt;"",ISNUMBER(SEARCH(vyberHrace,$B10899)))</f>
      </c>
      <c r="M10899" s="14">
        <f>AND($I10899=MID(kododd,1,2),$J10899=MID(kododd,3,3))</f>
      </c>
    </row>
    <row r="10900">
      <c r="A10900" s="95">
        <v>1864</v>
      </c>
      <c r="B10900" s="93" t="s">
        <v>17069</v>
      </c>
      <c r="C10900" s="93" t="s">
        <v>1469</v>
      </c>
      <c r="D10900" s="95">
        <v>1822</v>
      </c>
      <c r="E10900" s="95">
        <v>1879</v>
      </c>
      <c r="F10900" s="95">
        <v>373796</v>
      </c>
      <c r="G10900" s="95">
        <v>250</v>
      </c>
      <c r="H10900" s="93" t="s">
        <v>8976</v>
      </c>
      <c r="I10900" s="93" t="s">
        <v>23901</v>
      </c>
      <c r="J10900" s="93" t="s">
        <v>20843</v>
      </c>
      <c r="K10900" s="93" t="s">
        <v>7708</v>
      </c>
      <c r="L10900" s="14">
        <f>AND(vyberHrace&lt;&gt;"",ISNUMBER(SEARCH(vyberHrace,$B10900)))</f>
      </c>
      <c r="M10900" s="14">
        <f>AND($I10900=MID(kododd,1,2),$J10900=MID(kododd,3,3))</f>
      </c>
    </row>
    <row r="10901">
      <c r="A10901" s="95">
        <v>55902</v>
      </c>
      <c r="B10901" s="93" t="s">
        <v>22310</v>
      </c>
      <c r="C10901" s="93" t="s">
        <v>1412</v>
      </c>
      <c r="G10901" s="95">
        <v>0</v>
      </c>
      <c r="H10901" s="93" t="s">
        <v>8976</v>
      </c>
      <c r="I10901" s="93" t="s">
        <v>23901</v>
      </c>
      <c r="J10901" s="93" t="s">
        <v>20855</v>
      </c>
      <c r="K10901" s="93" t="s">
        <v>8992</v>
      </c>
      <c r="L10901" s="14">
        <f>AND(vyberHrace&lt;&gt;"",ISNUMBER(SEARCH(vyberHrace,$B10901)))</f>
      </c>
      <c r="M10901" s="14">
        <f>AND($I10901=MID(kododd,1,2),$J10901=MID(kododd,3,3))</f>
      </c>
    </row>
    <row r="10902">
      <c r="A10902" s="95">
        <v>29556</v>
      </c>
      <c r="B10902" s="93" t="s">
        <v>17079</v>
      </c>
      <c r="C10902" s="93" t="s">
        <v>1427</v>
      </c>
      <c r="D10902" s="95">
        <v>1572</v>
      </c>
      <c r="F10902" s="95">
        <v>23761156</v>
      </c>
      <c r="G10902" s="95">
        <v>250</v>
      </c>
      <c r="H10902" s="93" t="s">
        <v>8976</v>
      </c>
      <c r="I10902" s="93" t="s">
        <v>23901</v>
      </c>
      <c r="J10902" s="93" t="s">
        <v>3580</v>
      </c>
      <c r="K10902" s="93" t="s">
        <v>6449</v>
      </c>
      <c r="L10902" s="14">
        <f>AND(vyberHrace&lt;&gt;"",ISNUMBER(SEARCH(vyberHrace,$B10902)))</f>
      </c>
      <c r="M10902" s="14">
        <f>AND($I10902=MID(kododd,1,2),$J10902=MID(kododd,3,3))</f>
      </c>
    </row>
    <row r="10903">
      <c r="A10903" s="95">
        <v>44191</v>
      </c>
      <c r="B10903" s="93" t="s">
        <v>17082</v>
      </c>
      <c r="C10903" s="93" t="s">
        <v>1410</v>
      </c>
      <c r="G10903" s="95">
        <v>0</v>
      </c>
      <c r="H10903" s="93" t="s">
        <v>8976</v>
      </c>
      <c r="I10903" s="93" t="s">
        <v>23901</v>
      </c>
      <c r="J10903" s="93" t="s">
        <v>20859</v>
      </c>
      <c r="K10903" s="93" t="s">
        <v>9076</v>
      </c>
      <c r="L10903" s="14">
        <f>AND(vyberHrace&lt;&gt;"",ISNUMBER(SEARCH(vyberHrace,$B10903)))</f>
      </c>
      <c r="M10903" s="14">
        <f>AND($I10903=MID(kododd,1,2),$J10903=MID(kododd,3,3))</f>
      </c>
    </row>
    <row r="10904">
      <c r="A10904" s="95">
        <v>57061</v>
      </c>
      <c r="B10904" s="93" t="s">
        <v>22276</v>
      </c>
      <c r="C10904" s="93" t="s">
        <v>1411</v>
      </c>
      <c r="G10904" s="95">
        <v>0</v>
      </c>
      <c r="H10904" s="93" t="s">
        <v>8976</v>
      </c>
      <c r="I10904" s="93" t="s">
        <v>23901</v>
      </c>
      <c r="J10904" s="93" t="s">
        <v>20872</v>
      </c>
      <c r="K10904" s="93" t="s">
        <v>6775</v>
      </c>
      <c r="L10904" s="14">
        <f>AND(vyberHrace&lt;&gt;"",ISNUMBER(SEARCH(vyberHrace,$B10904)))</f>
      </c>
      <c r="M10904" s="14">
        <f>AND($I10904=MID(kododd,1,2),$J10904=MID(kododd,3,3))</f>
      </c>
    </row>
    <row r="10905">
      <c r="A10905" s="95">
        <v>39081</v>
      </c>
      <c r="B10905" s="93" t="s">
        <v>12450</v>
      </c>
      <c r="C10905" s="93" t="s">
        <v>1438</v>
      </c>
      <c r="D10905" s="95">
        <v>1124</v>
      </c>
      <c r="F10905" s="95">
        <v>23704586</v>
      </c>
      <c r="G10905" s="95">
        <v>0</v>
      </c>
      <c r="H10905" s="93" t="s">
        <v>8976</v>
      </c>
      <c r="I10905" s="93" t="s">
        <v>23901</v>
      </c>
      <c r="J10905" s="93" t="s">
        <v>20859</v>
      </c>
      <c r="K10905" s="93" t="s">
        <v>9076</v>
      </c>
      <c r="L10905" s="14">
        <f>AND(vyberHrace&lt;&gt;"",ISNUMBER(SEARCH(vyberHrace,$B10905)))</f>
      </c>
      <c r="M10905" s="14">
        <f>AND($I10905=MID(kododd,1,2),$J10905=MID(kododd,3,3))</f>
      </c>
    </row>
    <row r="10906">
      <c r="A10906" s="95">
        <v>53816</v>
      </c>
      <c r="B10906" s="93" t="s">
        <v>24105</v>
      </c>
      <c r="C10906" s="93" t="s">
        <v>1412</v>
      </c>
      <c r="F10906" s="95">
        <v>23755458</v>
      </c>
      <c r="G10906" s="95">
        <v>0</v>
      </c>
      <c r="H10906" s="93" t="s">
        <v>8976</v>
      </c>
      <c r="I10906" s="93" t="s">
        <v>23901</v>
      </c>
      <c r="J10906" s="93" t="s">
        <v>3580</v>
      </c>
      <c r="K10906" s="93" t="s">
        <v>6449</v>
      </c>
      <c r="L10906" s="14">
        <f>AND(vyberHrace&lt;&gt;"",ISNUMBER(SEARCH(vyberHrace,$B10906)))</f>
      </c>
      <c r="M10906" s="14">
        <f>AND($I10906=MID(kododd,1,2),$J10906=MID(kododd,3,3))</f>
      </c>
    </row>
    <row r="10907">
      <c r="A10907" s="95">
        <v>46957</v>
      </c>
      <c r="B10907" s="93" t="s">
        <v>487</v>
      </c>
      <c r="C10907" s="93" t="s">
        <v>3255</v>
      </c>
      <c r="G10907" s="95">
        <v>0</v>
      </c>
      <c r="H10907" s="93" t="s">
        <v>8976</v>
      </c>
      <c r="I10907" s="93" t="s">
        <v>23901</v>
      </c>
      <c r="J10907" s="93" t="s">
        <v>20849</v>
      </c>
      <c r="K10907" s="93" t="s">
        <v>8984</v>
      </c>
      <c r="L10907" s="14">
        <f>AND(vyberHrace&lt;&gt;"",ISNUMBER(SEARCH(vyberHrace,$B10907)))</f>
      </c>
      <c r="M10907" s="14">
        <f>AND($I10907=MID(kododd,1,2),$J10907=MID(kododd,3,3))</f>
      </c>
    </row>
    <row r="10908">
      <c r="A10908" s="95">
        <v>51625</v>
      </c>
      <c r="B10908" s="93" t="s">
        <v>3744</v>
      </c>
      <c r="C10908" s="93" t="s">
        <v>1412</v>
      </c>
      <c r="G10908" s="95">
        <v>0</v>
      </c>
      <c r="H10908" s="93" t="s">
        <v>8976</v>
      </c>
      <c r="I10908" s="93" t="s">
        <v>23901</v>
      </c>
      <c r="J10908" s="93" t="s">
        <v>20849</v>
      </c>
      <c r="K10908" s="93" t="s">
        <v>8984</v>
      </c>
      <c r="L10908" s="14">
        <f>AND(vyberHrace&lt;&gt;"",ISNUMBER(SEARCH(vyberHrace,$B10908)))</f>
      </c>
      <c r="M10908" s="14">
        <f>AND($I10908=MID(kododd,1,2),$J10908=MID(kododd,3,3))</f>
      </c>
    </row>
    <row r="10909">
      <c r="A10909" s="95">
        <v>5822</v>
      </c>
      <c r="B10909" s="93" t="s">
        <v>2250</v>
      </c>
      <c r="C10909" s="93" t="s">
        <v>1481</v>
      </c>
      <c r="D10909" s="95">
        <v>1262</v>
      </c>
      <c r="E10909" s="95">
        <v>1604</v>
      </c>
      <c r="F10909" s="95">
        <v>300926</v>
      </c>
      <c r="G10909" s="95">
        <v>0</v>
      </c>
      <c r="H10909" s="93" t="s">
        <v>8976</v>
      </c>
      <c r="I10909" s="93" t="s">
        <v>23901</v>
      </c>
      <c r="J10909" s="93" t="s">
        <v>20914</v>
      </c>
      <c r="K10909" s="93" t="s">
        <v>5621</v>
      </c>
      <c r="L10909" s="14">
        <f>AND(vyberHrace&lt;&gt;"",ISNUMBER(SEARCH(vyberHrace,$B10909)))</f>
      </c>
      <c r="M10909" s="14">
        <f>AND($I10909=MID(kododd,1,2),$J10909=MID(kododd,3,3))</f>
      </c>
    </row>
    <row r="10910">
      <c r="A10910" s="95">
        <v>62374</v>
      </c>
      <c r="B10910" s="93" t="s">
        <v>28545</v>
      </c>
      <c r="C10910" s="93" t="s">
        <v>1411</v>
      </c>
      <c r="F10910" s="95">
        <v>571006125</v>
      </c>
      <c r="G10910" s="95">
        <v>250</v>
      </c>
      <c r="H10910" s="93" t="s">
        <v>8976</v>
      </c>
      <c r="I10910" s="93" t="s">
        <v>23901</v>
      </c>
      <c r="J10910" s="93" t="s">
        <v>20896</v>
      </c>
      <c r="K10910" s="93" t="s">
        <v>7911</v>
      </c>
      <c r="L10910" s="14">
        <f>AND(vyberHrace&lt;&gt;"",ISNUMBER(SEARCH(vyberHrace,$B10910)))</f>
      </c>
      <c r="M10910" s="14">
        <f>AND($I10910=MID(kododd,1,2),$J10910=MID(kododd,3,3))</f>
      </c>
    </row>
    <row r="10911">
      <c r="A10911" s="95">
        <v>63507</v>
      </c>
      <c r="B10911" s="93" t="s">
        <v>29102</v>
      </c>
      <c r="C10911" s="93" t="s">
        <v>1438</v>
      </c>
      <c r="F10911" s="95">
        <v>571005510</v>
      </c>
      <c r="G10911" s="95">
        <v>0</v>
      </c>
      <c r="H10911" s="93" t="s">
        <v>8976</v>
      </c>
      <c r="I10911" s="93" t="s">
        <v>23901</v>
      </c>
      <c r="J10911" s="93" t="s">
        <v>20855</v>
      </c>
      <c r="K10911" s="93" t="s">
        <v>8992</v>
      </c>
      <c r="L10911" s="14">
        <f>AND(vyberHrace&lt;&gt;"",ISNUMBER(SEARCH(vyberHrace,$B10911)))</f>
      </c>
      <c r="M10911" s="14">
        <f>AND($I10911=MID(kododd,1,2),$J10911=MID(kododd,3,3))</f>
      </c>
    </row>
    <row r="10912">
      <c r="A10912" s="95">
        <v>59887</v>
      </c>
      <c r="B10912" s="93" t="s">
        <v>26383</v>
      </c>
      <c r="C10912" s="93" t="s">
        <v>1408</v>
      </c>
      <c r="F10912" s="95">
        <v>23781360</v>
      </c>
      <c r="G10912" s="95">
        <v>0</v>
      </c>
      <c r="H10912" s="93" t="s">
        <v>8976</v>
      </c>
      <c r="I10912" s="93" t="s">
        <v>23901</v>
      </c>
      <c r="J10912" s="93" t="s">
        <v>20855</v>
      </c>
      <c r="K10912" s="93" t="s">
        <v>8992</v>
      </c>
      <c r="L10912" s="14">
        <f>AND(vyberHrace&lt;&gt;"",ISNUMBER(SEARCH(vyberHrace,$B10912)))</f>
      </c>
      <c r="M10912" s="14">
        <f>AND($I10912=MID(kododd,1,2),$J10912=MID(kododd,3,3))</f>
      </c>
    </row>
    <row r="10913">
      <c r="A10913" s="95">
        <v>57062</v>
      </c>
      <c r="B10913" s="93" t="s">
        <v>22277</v>
      </c>
      <c r="C10913" s="93" t="s">
        <v>1422</v>
      </c>
      <c r="G10913" s="95">
        <v>0</v>
      </c>
      <c r="H10913" s="93" t="s">
        <v>8976</v>
      </c>
      <c r="I10913" s="93" t="s">
        <v>23901</v>
      </c>
      <c r="J10913" s="93" t="s">
        <v>20872</v>
      </c>
      <c r="K10913" s="93" t="s">
        <v>6775</v>
      </c>
      <c r="L10913" s="14">
        <f>AND(vyberHrace&lt;&gt;"",ISNUMBER(SEARCH(vyberHrace,$B10913)))</f>
      </c>
      <c r="M10913" s="14">
        <f>AND($I10913=MID(kododd,1,2),$J10913=MID(kododd,3,3))</f>
      </c>
    </row>
    <row r="10914">
      <c r="A10914" s="95">
        <v>61690</v>
      </c>
      <c r="B10914" s="93" t="s">
        <v>27847</v>
      </c>
      <c r="C10914" s="93" t="s">
        <v>1422</v>
      </c>
      <c r="D10914" s="95">
        <v>1073</v>
      </c>
      <c r="F10914" s="95">
        <v>23791748</v>
      </c>
      <c r="G10914" s="95">
        <v>250</v>
      </c>
      <c r="H10914" s="93" t="s">
        <v>8976</v>
      </c>
      <c r="I10914" s="93" t="s">
        <v>23901</v>
      </c>
      <c r="J10914" s="93" t="s">
        <v>3580</v>
      </c>
      <c r="K10914" s="93" t="s">
        <v>6449</v>
      </c>
      <c r="L10914" s="14">
        <f>AND(vyberHrace&lt;&gt;"",ISNUMBER(SEARCH(vyberHrace,$B10914)))</f>
      </c>
      <c r="M10914" s="14">
        <f>AND($I10914=MID(kododd,1,2),$J10914=MID(kododd,3,3))</f>
      </c>
    </row>
    <row r="10915">
      <c r="A10915" s="95">
        <v>5890</v>
      </c>
      <c r="B10915" s="93" t="s">
        <v>6592</v>
      </c>
      <c r="C10915" s="93" t="s">
        <v>1470</v>
      </c>
      <c r="D10915" s="95">
        <v>1432</v>
      </c>
      <c r="F10915" s="95">
        <v>356867</v>
      </c>
      <c r="G10915" s="95">
        <v>250</v>
      </c>
      <c r="H10915" s="93" t="s">
        <v>8976</v>
      </c>
      <c r="I10915" s="93" t="s">
        <v>23901</v>
      </c>
      <c r="J10915" s="93" t="s">
        <v>20872</v>
      </c>
      <c r="K10915" s="93" t="s">
        <v>6775</v>
      </c>
      <c r="L10915" s="14">
        <f>AND(vyberHrace&lt;&gt;"",ISNUMBER(SEARCH(vyberHrace,$B10915)))</f>
      </c>
      <c r="M10915" s="14">
        <f>AND($I10915=MID(kododd,1,2),$J10915=MID(kododd,3,3))</f>
      </c>
    </row>
    <row r="10916">
      <c r="A10916" s="95">
        <v>5887</v>
      </c>
      <c r="B10916" s="93" t="s">
        <v>6606</v>
      </c>
      <c r="C10916" s="93" t="s">
        <v>1476</v>
      </c>
      <c r="D10916" s="95">
        <v>1500</v>
      </c>
      <c r="E10916" s="95">
        <v>1513</v>
      </c>
      <c r="F10916" s="95">
        <v>23734540</v>
      </c>
      <c r="G10916" s="95">
        <v>0</v>
      </c>
      <c r="H10916" s="93" t="s">
        <v>8976</v>
      </c>
      <c r="I10916" s="93" t="s">
        <v>23901</v>
      </c>
      <c r="J10916" s="93" t="s">
        <v>20872</v>
      </c>
      <c r="K10916" s="93" t="s">
        <v>6775</v>
      </c>
      <c r="L10916" s="14">
        <f>AND(vyberHrace&lt;&gt;"",ISNUMBER(SEARCH(vyberHrace,$B10916)))</f>
      </c>
      <c r="M10916" s="14">
        <f>AND($I10916=MID(kododd,1,2),$J10916=MID(kododd,3,3))</f>
      </c>
    </row>
    <row r="10917">
      <c r="A10917" s="95">
        <v>24835</v>
      </c>
      <c r="B10917" s="93" t="s">
        <v>11097</v>
      </c>
      <c r="C10917" s="93" t="s">
        <v>1439</v>
      </c>
      <c r="D10917" s="95">
        <v>1741</v>
      </c>
      <c r="E10917" s="95">
        <v>1823</v>
      </c>
      <c r="F10917" s="95">
        <v>316075</v>
      </c>
      <c r="G10917" s="95">
        <v>0</v>
      </c>
      <c r="H10917" s="93" t="s">
        <v>8976</v>
      </c>
      <c r="I10917" s="93" t="s">
        <v>23901</v>
      </c>
      <c r="J10917" s="93" t="s">
        <v>20855</v>
      </c>
      <c r="K10917" s="93" t="s">
        <v>8992</v>
      </c>
      <c r="L10917" s="14">
        <f>AND(vyberHrace&lt;&gt;"",ISNUMBER(SEARCH(vyberHrace,$B10917)))</f>
      </c>
      <c r="M10917" s="14">
        <f>AND($I10917=MID(kododd,1,2),$J10917=MID(kododd,3,3))</f>
      </c>
    </row>
    <row r="10918">
      <c r="A10918" s="95">
        <v>41573</v>
      </c>
      <c r="B10918" s="93" t="s">
        <v>11099</v>
      </c>
      <c r="C10918" s="93" t="s">
        <v>1410</v>
      </c>
      <c r="D10918" s="95">
        <v>1507</v>
      </c>
      <c r="E10918" s="95">
        <v>1663</v>
      </c>
      <c r="F10918" s="95">
        <v>397989</v>
      </c>
      <c r="G10918" s="95">
        <v>0</v>
      </c>
      <c r="H10918" s="93" t="s">
        <v>8976</v>
      </c>
      <c r="I10918" s="93" t="s">
        <v>23901</v>
      </c>
      <c r="J10918" s="93" t="s">
        <v>20855</v>
      </c>
      <c r="K10918" s="93" t="s">
        <v>8992</v>
      </c>
      <c r="L10918" s="14">
        <f>AND(vyberHrace&lt;&gt;"",ISNUMBER(SEARCH(vyberHrace,$B10918)))</f>
      </c>
      <c r="M10918" s="14">
        <f>AND($I10918=MID(kododd,1,2),$J10918=MID(kododd,3,3))</f>
      </c>
    </row>
    <row r="10919">
      <c r="A10919" s="95">
        <v>47504</v>
      </c>
      <c r="B10919" s="93" t="s">
        <v>11077</v>
      </c>
      <c r="C10919" s="93" t="s">
        <v>1402</v>
      </c>
      <c r="G10919" s="95">
        <v>0</v>
      </c>
      <c r="H10919" s="93" t="s">
        <v>8976</v>
      </c>
      <c r="I10919" s="93" t="s">
        <v>23901</v>
      </c>
      <c r="J10919" s="93" t="s">
        <v>20859</v>
      </c>
      <c r="K10919" s="93" t="s">
        <v>9076</v>
      </c>
      <c r="L10919" s="14">
        <f>AND(vyberHrace&lt;&gt;"",ISNUMBER(SEARCH(vyberHrace,$B10919)))</f>
      </c>
      <c r="M10919" s="14">
        <f>AND($I10919=MID(kododd,1,2),$J10919=MID(kododd,3,3))</f>
      </c>
    </row>
    <row r="10920">
      <c r="A10920" s="95">
        <v>60489</v>
      </c>
      <c r="B10920" s="93" t="s">
        <v>26921</v>
      </c>
      <c r="C10920" s="93" t="s">
        <v>1450</v>
      </c>
      <c r="D10920" s="95">
        <v>1090</v>
      </c>
      <c r="G10920" s="95">
        <v>250</v>
      </c>
      <c r="H10920" s="93" t="s">
        <v>8976</v>
      </c>
      <c r="I10920" s="93" t="s">
        <v>23901</v>
      </c>
      <c r="J10920" s="93" t="s">
        <v>20855</v>
      </c>
      <c r="K10920" s="93" t="s">
        <v>8992</v>
      </c>
      <c r="L10920" s="14">
        <f>AND(vyberHrace&lt;&gt;"",ISNUMBER(SEARCH(vyberHrace,$B10920)))</f>
      </c>
      <c r="M10920" s="14">
        <f>AND($I10920=MID(kododd,1,2),$J10920=MID(kododd,3,3))</f>
      </c>
    </row>
    <row r="10921">
      <c r="A10921" s="95">
        <v>60488</v>
      </c>
      <c r="B10921" s="93" t="s">
        <v>26920</v>
      </c>
      <c r="C10921" s="93" t="s">
        <v>1450</v>
      </c>
      <c r="D10921" s="95">
        <v>1053</v>
      </c>
      <c r="G10921" s="95">
        <v>250</v>
      </c>
      <c r="H10921" s="93" t="s">
        <v>8976</v>
      </c>
      <c r="I10921" s="93" t="s">
        <v>23901</v>
      </c>
      <c r="J10921" s="93" t="s">
        <v>20855</v>
      </c>
      <c r="K10921" s="93" t="s">
        <v>8992</v>
      </c>
      <c r="L10921" s="14">
        <f>AND(vyberHrace&lt;&gt;"",ISNUMBER(SEARCH(vyberHrace,$B10921)))</f>
      </c>
      <c r="M10921" s="14">
        <f>AND($I10921=MID(kododd,1,2),$J10921=MID(kododd,3,3))</f>
      </c>
    </row>
    <row r="10922">
      <c r="A10922" s="95">
        <v>63329</v>
      </c>
      <c r="B10922" s="93" t="s">
        <v>29103</v>
      </c>
      <c r="C10922" s="93" t="s">
        <v>1424</v>
      </c>
      <c r="G10922" s="95">
        <v>250</v>
      </c>
      <c r="H10922" s="93" t="s">
        <v>8976</v>
      </c>
      <c r="I10922" s="93" t="s">
        <v>23901</v>
      </c>
      <c r="J10922" s="93" t="s">
        <v>20849</v>
      </c>
      <c r="K10922" s="93" t="s">
        <v>8984</v>
      </c>
      <c r="L10922" s="14">
        <f>AND(vyberHrace&lt;&gt;"",ISNUMBER(SEARCH(vyberHrace,$B10922)))</f>
      </c>
      <c r="M10922" s="14">
        <f>AND($I10922=MID(kododd,1,2),$J10922=MID(kododd,3,3))</f>
      </c>
    </row>
    <row r="10923">
      <c r="A10923" s="95">
        <v>56480</v>
      </c>
      <c r="B10923" s="93" t="s">
        <v>22311</v>
      </c>
      <c r="C10923" s="93" t="s">
        <v>1410</v>
      </c>
      <c r="D10923" s="95">
        <v>1263</v>
      </c>
      <c r="E10923" s="95">
        <v>1596</v>
      </c>
      <c r="F10923" s="95">
        <v>23766131</v>
      </c>
      <c r="G10923" s="95">
        <v>0</v>
      </c>
      <c r="H10923" s="93" t="s">
        <v>8976</v>
      </c>
      <c r="I10923" s="93" t="s">
        <v>23901</v>
      </c>
      <c r="J10923" s="93" t="s">
        <v>20855</v>
      </c>
      <c r="K10923" s="93" t="s">
        <v>8992</v>
      </c>
      <c r="L10923" s="14">
        <f>AND(vyberHrace&lt;&gt;"",ISNUMBER(SEARCH(vyberHrace,$B10923)))</f>
      </c>
      <c r="M10923" s="14">
        <f>AND($I10923=MID(kododd,1,2),$J10923=MID(kododd,3,3))</f>
      </c>
    </row>
    <row r="10924">
      <c r="A10924" s="95">
        <v>63278</v>
      </c>
      <c r="B10924" s="93" t="s">
        <v>29104</v>
      </c>
      <c r="C10924" s="93" t="s">
        <v>1424</v>
      </c>
      <c r="G10924" s="95">
        <v>250</v>
      </c>
      <c r="H10924" s="93" t="s">
        <v>8976</v>
      </c>
      <c r="I10924" s="93" t="s">
        <v>23901</v>
      </c>
      <c r="J10924" s="93" t="s">
        <v>20896</v>
      </c>
      <c r="K10924" s="93" t="s">
        <v>7911</v>
      </c>
      <c r="L10924" s="14">
        <f>AND(vyberHrace&lt;&gt;"",ISNUMBER(SEARCH(vyberHrace,$B10924)))</f>
      </c>
      <c r="M10924" s="14">
        <f>AND($I10924=MID(kododd,1,2),$J10924=MID(kododd,3,3))</f>
      </c>
    </row>
    <row r="10925">
      <c r="A10925" s="95">
        <v>50209</v>
      </c>
      <c r="B10925" s="93" t="s">
        <v>2234</v>
      </c>
      <c r="C10925" s="93" t="s">
        <v>1412</v>
      </c>
      <c r="F10925" s="95">
        <v>23755466</v>
      </c>
      <c r="G10925" s="95">
        <v>0</v>
      </c>
      <c r="H10925" s="93" t="s">
        <v>8976</v>
      </c>
      <c r="I10925" s="93" t="s">
        <v>23901</v>
      </c>
      <c r="J10925" s="93" t="s">
        <v>3580</v>
      </c>
      <c r="K10925" s="93" t="s">
        <v>6449</v>
      </c>
      <c r="L10925" s="14">
        <f>AND(vyberHrace&lt;&gt;"",ISNUMBER(SEARCH(vyberHrace,$B10925)))</f>
      </c>
      <c r="M10925" s="14">
        <f>AND($I10925=MID(kododd,1,2),$J10925=MID(kododd,3,3))</f>
      </c>
    </row>
    <row r="10926">
      <c r="A10926" s="95">
        <v>58110</v>
      </c>
      <c r="B10926" s="93" t="s">
        <v>24636</v>
      </c>
      <c r="C10926" s="93" t="s">
        <v>1411</v>
      </c>
      <c r="G10926" s="95">
        <v>250</v>
      </c>
      <c r="H10926" s="93" t="s">
        <v>8976</v>
      </c>
      <c r="I10926" s="93" t="s">
        <v>23901</v>
      </c>
      <c r="J10926" s="93" t="s">
        <v>20849</v>
      </c>
      <c r="K10926" s="93" t="s">
        <v>8984</v>
      </c>
      <c r="L10926" s="14">
        <f>AND(vyberHrace&lt;&gt;"",ISNUMBER(SEARCH(vyberHrace,$B10926)))</f>
      </c>
      <c r="M10926" s="14">
        <f>AND($I10926=MID(kododd,1,2),$J10926=MID(kododd,3,3))</f>
      </c>
    </row>
    <row r="10927">
      <c r="A10927" s="95">
        <v>62252</v>
      </c>
      <c r="B10927" s="93" t="s">
        <v>28436</v>
      </c>
      <c r="C10927" s="93" t="s">
        <v>1486</v>
      </c>
      <c r="F10927" s="95">
        <v>571006133</v>
      </c>
      <c r="G10927" s="95">
        <v>0</v>
      </c>
      <c r="H10927" s="93" t="s">
        <v>8976</v>
      </c>
      <c r="I10927" s="93" t="s">
        <v>23901</v>
      </c>
      <c r="J10927" s="93" t="s">
        <v>20855</v>
      </c>
      <c r="K10927" s="93" t="s">
        <v>8992</v>
      </c>
      <c r="L10927" s="14">
        <f>AND(vyberHrace&lt;&gt;"",ISNUMBER(SEARCH(vyberHrace,$B10927)))</f>
      </c>
      <c r="M10927" s="14">
        <f>AND($I10927=MID(kododd,1,2),$J10927=MID(kododd,3,3))</f>
      </c>
    </row>
    <row r="10928">
      <c r="A10928" s="95">
        <v>57952</v>
      </c>
      <c r="B10928" s="93" t="s">
        <v>24493</v>
      </c>
      <c r="C10928" s="93" t="s">
        <v>1424</v>
      </c>
      <c r="G10928" s="95">
        <v>250</v>
      </c>
      <c r="H10928" s="93" t="s">
        <v>8976</v>
      </c>
      <c r="I10928" s="93" t="s">
        <v>23901</v>
      </c>
      <c r="J10928" s="93" t="s">
        <v>20849</v>
      </c>
      <c r="K10928" s="93" t="s">
        <v>8984</v>
      </c>
      <c r="L10928" s="14">
        <f>AND(vyberHrace&lt;&gt;"",ISNUMBER(SEARCH(vyberHrace,$B10928)))</f>
      </c>
      <c r="M10928" s="14">
        <f>AND($I10928=MID(kododd,1,2),$J10928=MID(kododd,3,3))</f>
      </c>
    </row>
    <row r="10929">
      <c r="A10929" s="95">
        <v>45297</v>
      </c>
      <c r="B10929" s="93" t="s">
        <v>7893</v>
      </c>
      <c r="C10929" s="93" t="s">
        <v>1402</v>
      </c>
      <c r="G10929" s="95">
        <v>0</v>
      </c>
      <c r="H10929" s="93" t="s">
        <v>8976</v>
      </c>
      <c r="I10929" s="93" t="s">
        <v>23901</v>
      </c>
      <c r="J10929" s="93" t="s">
        <v>20859</v>
      </c>
      <c r="K10929" s="93" t="s">
        <v>9076</v>
      </c>
      <c r="L10929" s="14">
        <f>AND(vyberHrace&lt;&gt;"",ISNUMBER(SEARCH(vyberHrace,$B10929)))</f>
      </c>
      <c r="M10929" s="14">
        <f>AND($I10929=MID(kododd,1,2),$J10929=MID(kododd,3,3))</f>
      </c>
    </row>
    <row r="10930">
      <c r="A10930" s="95">
        <v>46960</v>
      </c>
      <c r="B10930" s="93" t="s">
        <v>7898</v>
      </c>
      <c r="C10930" s="93" t="s">
        <v>1416</v>
      </c>
      <c r="F10930" s="95">
        <v>23782595</v>
      </c>
      <c r="G10930" s="95">
        <v>250</v>
      </c>
      <c r="H10930" s="93" t="s">
        <v>8976</v>
      </c>
      <c r="I10930" s="93" t="s">
        <v>23901</v>
      </c>
      <c r="J10930" s="93" t="s">
        <v>20849</v>
      </c>
      <c r="K10930" s="93" t="s">
        <v>8984</v>
      </c>
      <c r="L10930" s="14">
        <f>AND(vyberHrace&lt;&gt;"",ISNUMBER(SEARCH(vyberHrace,$B10930)))</f>
      </c>
      <c r="M10930" s="14">
        <f>AND($I10930=MID(kododd,1,2),$J10930=MID(kododd,3,3))</f>
      </c>
    </row>
    <row r="10931">
      <c r="A10931" s="95">
        <v>32286</v>
      </c>
      <c r="B10931" s="93" t="s">
        <v>7899</v>
      </c>
      <c r="C10931" s="93" t="s">
        <v>1444</v>
      </c>
      <c r="D10931" s="95">
        <v>1873</v>
      </c>
      <c r="E10931" s="95">
        <v>1938</v>
      </c>
      <c r="F10931" s="95">
        <v>345032</v>
      </c>
      <c r="G10931" s="95">
        <v>0</v>
      </c>
      <c r="H10931" s="93" t="s">
        <v>8976</v>
      </c>
      <c r="I10931" s="93" t="s">
        <v>23901</v>
      </c>
      <c r="J10931" s="93" t="s">
        <v>20855</v>
      </c>
      <c r="K10931" s="93" t="s">
        <v>8992</v>
      </c>
      <c r="L10931" s="14">
        <f>AND(vyberHrace&lt;&gt;"",ISNUMBER(SEARCH(vyberHrace,$B10931)))</f>
      </c>
      <c r="M10931" s="14">
        <f>AND($I10931=MID(kododd,1,2),$J10931=MID(kododd,3,3))</f>
      </c>
    </row>
    <row r="10932">
      <c r="A10932" s="95">
        <v>53805</v>
      </c>
      <c r="B10932" s="93" t="s">
        <v>3011</v>
      </c>
      <c r="C10932" s="93" t="s">
        <v>1403</v>
      </c>
      <c r="D10932" s="95">
        <v>1811</v>
      </c>
      <c r="F10932" s="95">
        <v>23750065</v>
      </c>
      <c r="G10932" s="95">
        <v>0</v>
      </c>
      <c r="H10932" s="93" t="s">
        <v>8976</v>
      </c>
      <c r="I10932" s="93" t="s">
        <v>23901</v>
      </c>
      <c r="J10932" s="93" t="s">
        <v>20855</v>
      </c>
      <c r="K10932" s="93" t="s">
        <v>8992</v>
      </c>
      <c r="L10932" s="14">
        <f>AND(vyberHrace&lt;&gt;"",ISNUMBER(SEARCH(vyberHrace,$B10932)))</f>
      </c>
      <c r="M10932" s="14">
        <f>AND($I10932=MID(kododd,1,2),$J10932=MID(kododd,3,3))</f>
      </c>
    </row>
    <row r="10933">
      <c r="A10933" s="95">
        <v>46018</v>
      </c>
      <c r="B10933" s="93" t="s">
        <v>5856</v>
      </c>
      <c r="C10933" s="93" t="s">
        <v>1402</v>
      </c>
      <c r="D10933" s="95">
        <v>1235</v>
      </c>
      <c r="E10933" s="95">
        <v>1478</v>
      </c>
      <c r="F10933" s="95">
        <v>23747668</v>
      </c>
      <c r="G10933" s="95">
        <v>0</v>
      </c>
      <c r="H10933" s="93" t="s">
        <v>8976</v>
      </c>
      <c r="I10933" s="93" t="s">
        <v>23901</v>
      </c>
      <c r="J10933" s="93" t="s">
        <v>3580</v>
      </c>
      <c r="K10933" s="93" t="s">
        <v>6449</v>
      </c>
      <c r="L10933" s="14">
        <f>AND(vyberHrace&lt;&gt;"",ISNUMBER(SEARCH(vyberHrace,$B10933)))</f>
      </c>
      <c r="M10933" s="14">
        <f>AND($I10933=MID(kododd,1,2),$J10933=MID(kododd,3,3))</f>
      </c>
    </row>
    <row r="10934">
      <c r="A10934" s="95">
        <v>46017</v>
      </c>
      <c r="B10934" s="93" t="s">
        <v>5857</v>
      </c>
      <c r="C10934" s="93" t="s">
        <v>1438</v>
      </c>
      <c r="D10934" s="95">
        <v>1175</v>
      </c>
      <c r="G10934" s="95">
        <v>0</v>
      </c>
      <c r="H10934" s="93" t="s">
        <v>8976</v>
      </c>
      <c r="I10934" s="93" t="s">
        <v>23901</v>
      </c>
      <c r="J10934" s="93" t="s">
        <v>3580</v>
      </c>
      <c r="K10934" s="93" t="s">
        <v>6449</v>
      </c>
      <c r="L10934" s="14">
        <f>AND(vyberHrace&lt;&gt;"",ISNUMBER(SEARCH(vyberHrace,$B10934)))</f>
      </c>
      <c r="M10934" s="14">
        <f>AND($I10934=MID(kododd,1,2),$J10934=MID(kododd,3,3))</f>
      </c>
    </row>
    <row r="10935">
      <c r="A10935" s="95">
        <v>57769</v>
      </c>
      <c r="B10935" s="93" t="s">
        <v>24324</v>
      </c>
      <c r="C10935" s="93" t="s">
        <v>1420</v>
      </c>
      <c r="F10935" s="95">
        <v>23768347</v>
      </c>
      <c r="G10935" s="95">
        <v>250</v>
      </c>
      <c r="H10935" s="93" t="s">
        <v>8976</v>
      </c>
      <c r="I10935" s="93" t="s">
        <v>23901</v>
      </c>
      <c r="J10935" s="93" t="s">
        <v>20855</v>
      </c>
      <c r="K10935" s="93" t="s">
        <v>8992</v>
      </c>
      <c r="L10935" s="14">
        <f>AND(vyberHrace&lt;&gt;"",ISNUMBER(SEARCH(vyberHrace,$B10935)))</f>
      </c>
      <c r="M10935" s="14">
        <f>AND($I10935=MID(kododd,1,2),$J10935=MID(kododd,3,3))</f>
      </c>
    </row>
    <row r="10936">
      <c r="A10936" s="95">
        <v>55667</v>
      </c>
      <c r="B10936" s="93" t="s">
        <v>22336</v>
      </c>
      <c r="C10936" s="93" t="s">
        <v>1424</v>
      </c>
      <c r="G10936" s="95">
        <v>250</v>
      </c>
      <c r="H10936" s="93" t="s">
        <v>8976</v>
      </c>
      <c r="I10936" s="93" t="s">
        <v>23901</v>
      </c>
      <c r="J10936" s="93" t="s">
        <v>20849</v>
      </c>
      <c r="K10936" s="93" t="s">
        <v>8984</v>
      </c>
      <c r="L10936" s="14">
        <f>AND(vyberHrace&lt;&gt;"",ISNUMBER(SEARCH(vyberHrace,$B10936)))</f>
      </c>
      <c r="M10936" s="14">
        <f>AND($I10936=MID(kododd,1,2),$J10936=MID(kododd,3,3))</f>
      </c>
    </row>
    <row r="10937">
      <c r="A10937" s="95">
        <v>32916</v>
      </c>
      <c r="B10937" s="93" t="s">
        <v>9053</v>
      </c>
      <c r="C10937" s="93" t="s">
        <v>1457</v>
      </c>
      <c r="G10937" s="95">
        <v>0</v>
      </c>
      <c r="H10937" s="93" t="s">
        <v>8976</v>
      </c>
      <c r="I10937" s="93" t="s">
        <v>23901</v>
      </c>
      <c r="J10937" s="93" t="s">
        <v>20872</v>
      </c>
      <c r="K10937" s="93" t="s">
        <v>6775</v>
      </c>
      <c r="L10937" s="14">
        <f>AND(vyberHrace&lt;&gt;"",ISNUMBER(SEARCH(vyberHrace,$B10937)))</f>
      </c>
      <c r="M10937" s="14">
        <f>AND($I10937=MID(kododd,1,2),$J10937=MID(kododd,3,3))</f>
      </c>
    </row>
    <row r="10938">
      <c r="A10938" s="95">
        <v>58207</v>
      </c>
      <c r="B10938" s="93" t="s">
        <v>24725</v>
      </c>
      <c r="C10938" s="93" t="s">
        <v>1406</v>
      </c>
      <c r="D10938" s="95">
        <v>1238</v>
      </c>
      <c r="E10938" s="95">
        <v>1435</v>
      </c>
      <c r="F10938" s="95">
        <v>23792469</v>
      </c>
      <c r="G10938" s="95">
        <v>250</v>
      </c>
      <c r="H10938" s="93" t="s">
        <v>8976</v>
      </c>
      <c r="I10938" s="93" t="s">
        <v>23901</v>
      </c>
      <c r="J10938" s="93" t="s">
        <v>20872</v>
      </c>
      <c r="K10938" s="93" t="s">
        <v>6775</v>
      </c>
      <c r="L10938" s="14">
        <f>AND(vyberHrace&lt;&gt;"",ISNUMBER(SEARCH(vyberHrace,$B10938)))</f>
      </c>
      <c r="M10938" s="14">
        <f>AND($I10938=MID(kododd,1,2),$J10938=MID(kododd,3,3))</f>
      </c>
    </row>
    <row r="10939">
      <c r="A10939" s="95">
        <v>58798</v>
      </c>
      <c r="B10939" s="93" t="s">
        <v>25270</v>
      </c>
      <c r="C10939" s="93" t="s">
        <v>1450</v>
      </c>
      <c r="G10939" s="95">
        <v>250</v>
      </c>
      <c r="H10939" s="93" t="s">
        <v>8976</v>
      </c>
      <c r="I10939" s="93" t="s">
        <v>23901</v>
      </c>
      <c r="J10939" s="93" t="s">
        <v>20855</v>
      </c>
      <c r="K10939" s="93" t="s">
        <v>8992</v>
      </c>
      <c r="L10939" s="14">
        <f>AND(vyberHrace&lt;&gt;"",ISNUMBER(SEARCH(vyberHrace,$B10939)))</f>
      </c>
      <c r="M10939" s="14">
        <f>AND($I10939=MID(kododd,1,2),$J10939=MID(kododd,3,3))</f>
      </c>
    </row>
    <row r="10940">
      <c r="A10940" s="95">
        <v>46527</v>
      </c>
      <c r="B10940" s="93" t="s">
        <v>11167</v>
      </c>
      <c r="C10940" s="93" t="s">
        <v>1433</v>
      </c>
      <c r="D10940" s="95">
        <v>1634</v>
      </c>
      <c r="F10940" s="95">
        <v>23715464</v>
      </c>
      <c r="G10940" s="95">
        <v>0</v>
      </c>
      <c r="H10940" s="93" t="s">
        <v>8976</v>
      </c>
      <c r="I10940" s="93" t="s">
        <v>23901</v>
      </c>
      <c r="J10940" s="93" t="s">
        <v>20872</v>
      </c>
      <c r="K10940" s="93" t="s">
        <v>6775</v>
      </c>
      <c r="L10940" s="14">
        <f>AND(vyberHrace&lt;&gt;"",ISNUMBER(SEARCH(vyberHrace,$B10940)))</f>
      </c>
      <c r="M10940" s="14">
        <f>AND($I10940=MID(kododd,1,2),$J10940=MID(kododd,3,3))</f>
      </c>
    </row>
    <row r="10941">
      <c r="A10941" s="95">
        <v>54117</v>
      </c>
      <c r="B10941" s="93" t="s">
        <v>22312</v>
      </c>
      <c r="C10941" s="93" t="s">
        <v>1411</v>
      </c>
      <c r="D10941" s="95">
        <v>1004</v>
      </c>
      <c r="G10941" s="95">
        <v>250</v>
      </c>
      <c r="H10941" s="93" t="s">
        <v>8976</v>
      </c>
      <c r="I10941" s="93" t="s">
        <v>23901</v>
      </c>
      <c r="J10941" s="93" t="s">
        <v>20855</v>
      </c>
      <c r="K10941" s="93" t="s">
        <v>8992</v>
      </c>
      <c r="L10941" s="14">
        <f>AND(vyberHrace&lt;&gt;"",ISNUMBER(SEARCH(vyberHrace,$B10941)))</f>
      </c>
      <c r="M10941" s="14">
        <f>AND($I10941=MID(kododd,1,2),$J10941=MID(kododd,3,3))</f>
      </c>
    </row>
    <row r="10942">
      <c r="A10942" s="95">
        <v>60346</v>
      </c>
      <c r="B10942" s="93" t="s">
        <v>26798</v>
      </c>
      <c r="C10942" s="93" t="s">
        <v>1486</v>
      </c>
      <c r="G10942" s="95">
        <v>0</v>
      </c>
      <c r="H10942" s="93" t="s">
        <v>8976</v>
      </c>
      <c r="I10942" s="93" t="s">
        <v>23901</v>
      </c>
      <c r="J10942" s="93" t="s">
        <v>20855</v>
      </c>
      <c r="K10942" s="93" t="s">
        <v>8992</v>
      </c>
      <c r="L10942" s="14">
        <f>AND(vyberHrace&lt;&gt;"",ISNUMBER(SEARCH(vyberHrace,$B10942)))</f>
      </c>
      <c r="M10942" s="14">
        <f>AND($I10942=MID(kododd,1,2),$J10942=MID(kododd,3,3))</f>
      </c>
    </row>
    <row r="10943">
      <c r="A10943" s="95">
        <v>53850</v>
      </c>
      <c r="B10943" s="93" t="s">
        <v>3034</v>
      </c>
      <c r="C10943" s="93" t="s">
        <v>1411</v>
      </c>
      <c r="G10943" s="95">
        <v>250</v>
      </c>
      <c r="H10943" s="93" t="s">
        <v>8976</v>
      </c>
      <c r="I10943" s="93" t="s">
        <v>23901</v>
      </c>
      <c r="J10943" s="93" t="s">
        <v>20849</v>
      </c>
      <c r="K10943" s="93" t="s">
        <v>8984</v>
      </c>
      <c r="L10943" s="14">
        <f>AND(vyberHrace&lt;&gt;"",ISNUMBER(SEARCH(vyberHrace,$B10943)))</f>
      </c>
      <c r="M10943" s="14">
        <f>AND($I10943=MID(kododd,1,2),$J10943=MID(kododd,3,3))</f>
      </c>
    </row>
    <row r="10944">
      <c r="A10944" s="95">
        <v>51628</v>
      </c>
      <c r="B10944" s="93" t="s">
        <v>3745</v>
      </c>
      <c r="C10944" s="93" t="s">
        <v>1412</v>
      </c>
      <c r="G10944" s="95">
        <v>0</v>
      </c>
      <c r="H10944" s="93" t="s">
        <v>8976</v>
      </c>
      <c r="I10944" s="93" t="s">
        <v>23901</v>
      </c>
      <c r="J10944" s="93" t="s">
        <v>20849</v>
      </c>
      <c r="K10944" s="93" t="s">
        <v>8984</v>
      </c>
      <c r="L10944" s="14">
        <f>AND(vyberHrace&lt;&gt;"",ISNUMBER(SEARCH(vyberHrace,$B10944)))</f>
      </c>
      <c r="M10944" s="14">
        <f>AND($I10944=MID(kododd,1,2),$J10944=MID(kododd,3,3))</f>
      </c>
    </row>
    <row r="10945">
      <c r="A10945" s="95">
        <v>59198</v>
      </c>
      <c r="B10945" s="93" t="s">
        <v>25630</v>
      </c>
      <c r="C10945" s="93" t="s">
        <v>1450</v>
      </c>
      <c r="G10945" s="95">
        <v>250</v>
      </c>
      <c r="H10945" s="93" t="s">
        <v>8976</v>
      </c>
      <c r="I10945" s="93" t="s">
        <v>23901</v>
      </c>
      <c r="J10945" s="93" t="s">
        <v>20891</v>
      </c>
      <c r="K10945" s="93" t="s">
        <v>4651</v>
      </c>
      <c r="L10945" s="14">
        <f>AND(vyberHrace&lt;&gt;"",ISNUMBER(SEARCH(vyberHrace,$B10945)))</f>
      </c>
      <c r="M10945" s="14">
        <f>AND($I10945=MID(kododd,1,2),$J10945=MID(kododd,3,3))</f>
      </c>
    </row>
    <row r="10946">
      <c r="A10946" s="95">
        <v>5881</v>
      </c>
      <c r="B10946" s="93" t="s">
        <v>13539</v>
      </c>
      <c r="C10946" s="93" t="s">
        <v>1483</v>
      </c>
      <c r="D10946" s="95">
        <v>1650</v>
      </c>
      <c r="E10946" s="95">
        <v>1796</v>
      </c>
      <c r="F10946" s="95">
        <v>348902</v>
      </c>
      <c r="G10946" s="95">
        <v>250</v>
      </c>
      <c r="H10946" s="93" t="s">
        <v>8976</v>
      </c>
      <c r="I10946" s="93" t="s">
        <v>23901</v>
      </c>
      <c r="J10946" s="93" t="s">
        <v>20887</v>
      </c>
      <c r="K10946" s="93" t="s">
        <v>5554</v>
      </c>
      <c r="L10946" s="14">
        <f>AND(vyberHrace&lt;&gt;"",ISNUMBER(SEARCH(vyberHrace,$B10946)))</f>
      </c>
      <c r="M10946" s="14">
        <f>AND($I10946=MID(kododd,1,2),$J10946=MID(kododd,3,3))</f>
      </c>
    </row>
    <row r="10947">
      <c r="A10947" s="95">
        <v>51619</v>
      </c>
      <c r="B10947" s="93" t="s">
        <v>7722</v>
      </c>
      <c r="C10947" s="93" t="s">
        <v>1410</v>
      </c>
      <c r="D10947" s="95">
        <v>1250</v>
      </c>
      <c r="F10947" s="95">
        <v>23740540</v>
      </c>
      <c r="G10947" s="95">
        <v>0</v>
      </c>
      <c r="H10947" s="93" t="s">
        <v>8976</v>
      </c>
      <c r="I10947" s="93" t="s">
        <v>23901</v>
      </c>
      <c r="J10947" s="93" t="s">
        <v>20872</v>
      </c>
      <c r="K10947" s="93" t="s">
        <v>6775</v>
      </c>
      <c r="L10947" s="14">
        <f>AND(vyberHrace&lt;&gt;"",ISNUMBER(SEARCH(vyberHrace,$B10947)))</f>
      </c>
      <c r="M10947" s="14">
        <f>AND($I10947=MID(kododd,1,2),$J10947=MID(kododd,3,3))</f>
      </c>
    </row>
    <row r="10948">
      <c r="A10948" s="95">
        <v>53933</v>
      </c>
      <c r="B10948" s="93" t="s">
        <v>3012</v>
      </c>
      <c r="C10948" s="93" t="s">
        <v>1422</v>
      </c>
      <c r="G10948" s="95">
        <v>0</v>
      </c>
      <c r="H10948" s="93" t="s">
        <v>8976</v>
      </c>
      <c r="I10948" s="93" t="s">
        <v>23901</v>
      </c>
      <c r="J10948" s="93" t="s">
        <v>20855</v>
      </c>
      <c r="K10948" s="93" t="s">
        <v>8992</v>
      </c>
      <c r="L10948" s="14">
        <f>AND(vyberHrace&lt;&gt;"",ISNUMBER(SEARCH(vyberHrace,$B10948)))</f>
      </c>
      <c r="M10948" s="14">
        <f>AND($I10948=MID(kododd,1,2),$J10948=MID(kododd,3,3))</f>
      </c>
    </row>
    <row r="10949">
      <c r="A10949" s="95">
        <v>53934</v>
      </c>
      <c r="B10949" s="93" t="s">
        <v>3013</v>
      </c>
      <c r="C10949" s="93" t="s">
        <v>1420</v>
      </c>
      <c r="G10949" s="95">
        <v>0</v>
      </c>
      <c r="H10949" s="93" t="s">
        <v>8976</v>
      </c>
      <c r="I10949" s="93" t="s">
        <v>23901</v>
      </c>
      <c r="J10949" s="93" t="s">
        <v>20855</v>
      </c>
      <c r="K10949" s="93" t="s">
        <v>8992</v>
      </c>
      <c r="L10949" s="14">
        <f>AND(vyberHrace&lt;&gt;"",ISNUMBER(SEARCH(vyberHrace,$B10949)))</f>
      </c>
      <c r="M10949" s="14">
        <f>AND($I10949=MID(kododd,1,2),$J10949=MID(kododd,3,3))</f>
      </c>
    </row>
    <row r="10950">
      <c r="A10950" s="95">
        <v>48170</v>
      </c>
      <c r="B10950" s="93" t="s">
        <v>17006</v>
      </c>
      <c r="C10950" s="93" t="s">
        <v>1416</v>
      </c>
      <c r="G10950" s="95">
        <v>0</v>
      </c>
      <c r="H10950" s="93" t="s">
        <v>8976</v>
      </c>
      <c r="I10950" s="93" t="s">
        <v>23901</v>
      </c>
      <c r="J10950" s="93" t="s">
        <v>20849</v>
      </c>
      <c r="K10950" s="93" t="s">
        <v>8984</v>
      </c>
      <c r="L10950" s="14">
        <f>AND(vyberHrace&lt;&gt;"",ISNUMBER(SEARCH(vyberHrace,$B10950)))</f>
      </c>
      <c r="M10950" s="14">
        <f>AND($I10950=MID(kododd,1,2),$J10950=MID(kododd,3,3))</f>
      </c>
    </row>
    <row r="10951">
      <c r="A10951" s="95">
        <v>53950</v>
      </c>
      <c r="B10951" s="93" t="s">
        <v>541</v>
      </c>
      <c r="C10951" s="93" t="s">
        <v>1406</v>
      </c>
      <c r="G10951" s="95">
        <v>250</v>
      </c>
      <c r="H10951" s="93" t="s">
        <v>8976</v>
      </c>
      <c r="I10951" s="93" t="s">
        <v>23901</v>
      </c>
      <c r="J10951" s="93" t="s">
        <v>20896</v>
      </c>
      <c r="K10951" s="93" t="s">
        <v>7911</v>
      </c>
      <c r="L10951" s="14">
        <f>AND(vyberHrace&lt;&gt;"",ISNUMBER(SEARCH(vyberHrace,$B10951)))</f>
      </c>
      <c r="M10951" s="14">
        <f>AND($I10951=MID(kododd,1,2),$J10951=MID(kododd,3,3))</f>
      </c>
    </row>
    <row r="10952">
      <c r="A10952" s="95">
        <v>39426</v>
      </c>
      <c r="B10952" s="93" t="s">
        <v>1854</v>
      </c>
      <c r="C10952" s="93" t="s">
        <v>1400</v>
      </c>
      <c r="D10952" s="95">
        <v>2037</v>
      </c>
      <c r="E10952" s="95">
        <v>2051</v>
      </c>
      <c r="F10952" s="95">
        <v>381446</v>
      </c>
      <c r="G10952" s="95">
        <v>250</v>
      </c>
      <c r="H10952" s="93" t="s">
        <v>8976</v>
      </c>
      <c r="I10952" s="93" t="s">
        <v>23901</v>
      </c>
      <c r="J10952" s="93" t="s">
        <v>20859</v>
      </c>
      <c r="K10952" s="93" t="s">
        <v>9076</v>
      </c>
      <c r="L10952" s="14">
        <f>AND(vyberHrace&lt;&gt;"",ISNUMBER(SEARCH(vyberHrace,$B10952)))</f>
      </c>
      <c r="M10952" s="14">
        <f>AND($I10952=MID(kododd,1,2),$J10952=MID(kododd,3,3))</f>
      </c>
    </row>
    <row r="10953">
      <c r="A10953" s="95">
        <v>43545</v>
      </c>
      <c r="B10953" s="93" t="s">
        <v>1858</v>
      </c>
      <c r="C10953" s="93" t="s">
        <v>1439</v>
      </c>
      <c r="D10953" s="95">
        <v>1131</v>
      </c>
      <c r="F10953" s="95">
        <v>23730927</v>
      </c>
      <c r="G10953" s="95">
        <v>250</v>
      </c>
      <c r="H10953" s="93" t="s">
        <v>8976</v>
      </c>
      <c r="I10953" s="93" t="s">
        <v>23901</v>
      </c>
      <c r="J10953" s="93" t="s">
        <v>20859</v>
      </c>
      <c r="K10953" s="93" t="s">
        <v>9076</v>
      </c>
      <c r="L10953" s="14">
        <f>AND(vyberHrace&lt;&gt;"",ISNUMBER(SEARCH(vyberHrace,$B10953)))</f>
      </c>
      <c r="M10953" s="14">
        <f>AND($I10953=MID(kododd,1,2),$J10953=MID(kododd,3,3))</f>
      </c>
    </row>
    <row r="10954">
      <c r="A10954" s="95">
        <v>825</v>
      </c>
      <c r="B10954" s="93" t="s">
        <v>1870</v>
      </c>
      <c r="C10954" s="93" t="s">
        <v>1441</v>
      </c>
      <c r="D10954" s="95">
        <v>1862</v>
      </c>
      <c r="E10954" s="95">
        <v>1924</v>
      </c>
      <c r="F10954" s="95">
        <v>356883</v>
      </c>
      <c r="G10954" s="95">
        <v>250</v>
      </c>
      <c r="H10954" s="93" t="s">
        <v>8976</v>
      </c>
      <c r="I10954" s="93" t="s">
        <v>23901</v>
      </c>
      <c r="J10954" s="93" t="s">
        <v>20887</v>
      </c>
      <c r="K10954" s="93" t="s">
        <v>5554</v>
      </c>
      <c r="L10954" s="14">
        <f>AND(vyberHrace&lt;&gt;"",ISNUMBER(SEARCH(vyberHrace,$B10954)))</f>
      </c>
      <c r="M10954" s="14">
        <f>AND($I10954=MID(kododd,1,2),$J10954=MID(kododd,3,3))</f>
      </c>
    </row>
    <row r="10955">
      <c r="A10955" s="95">
        <v>56813</v>
      </c>
      <c r="B10955" s="93" t="s">
        <v>22260</v>
      </c>
      <c r="C10955" s="93" t="s">
        <v>1420</v>
      </c>
      <c r="G10955" s="95">
        <v>250</v>
      </c>
      <c r="H10955" s="93" t="s">
        <v>8976</v>
      </c>
      <c r="I10955" s="93" t="s">
        <v>23901</v>
      </c>
      <c r="J10955" s="93" t="s">
        <v>20859</v>
      </c>
      <c r="K10955" s="93" t="s">
        <v>9076</v>
      </c>
      <c r="L10955" s="14">
        <f>AND(vyberHrace&lt;&gt;"",ISNUMBER(SEARCH(vyberHrace,$B10955)))</f>
      </c>
      <c r="M10955" s="14">
        <f>AND($I10955=MID(kododd,1,2),$J10955=MID(kododd,3,3))</f>
      </c>
    </row>
    <row r="10956">
      <c r="A10956" s="95">
        <v>47503</v>
      </c>
      <c r="B10956" s="93" t="s">
        <v>13757</v>
      </c>
      <c r="C10956" s="93" t="s">
        <v>1402</v>
      </c>
      <c r="G10956" s="95">
        <v>0</v>
      </c>
      <c r="H10956" s="93" t="s">
        <v>8976</v>
      </c>
      <c r="I10956" s="93" t="s">
        <v>23901</v>
      </c>
      <c r="J10956" s="93" t="s">
        <v>20859</v>
      </c>
      <c r="K10956" s="93" t="s">
        <v>9076</v>
      </c>
      <c r="L10956" s="14">
        <f>AND(vyberHrace&lt;&gt;"",ISNUMBER(SEARCH(vyberHrace,$B10956)))</f>
      </c>
      <c r="M10956" s="14">
        <f>AND($I10956=MID(kododd,1,2),$J10956=MID(kododd,3,3))</f>
      </c>
    </row>
    <row r="10957">
      <c r="A10957" s="95">
        <v>52064</v>
      </c>
      <c r="B10957" s="93" t="s">
        <v>3746</v>
      </c>
      <c r="C10957" s="93" t="s">
        <v>1422</v>
      </c>
      <c r="G10957" s="95">
        <v>0</v>
      </c>
      <c r="H10957" s="93" t="s">
        <v>8976</v>
      </c>
      <c r="I10957" s="93" t="s">
        <v>23901</v>
      </c>
      <c r="J10957" s="93" t="s">
        <v>20849</v>
      </c>
      <c r="K10957" s="93" t="s">
        <v>8984</v>
      </c>
      <c r="L10957" s="14">
        <f>AND(vyberHrace&lt;&gt;"",ISNUMBER(SEARCH(vyberHrace,$B10957)))</f>
      </c>
      <c r="M10957" s="14">
        <f>AND($I10957=MID(kododd,1,2),$J10957=MID(kododd,3,3))</f>
      </c>
    </row>
    <row r="10958">
      <c r="A10958" s="95">
        <v>51631</v>
      </c>
      <c r="B10958" s="93" t="s">
        <v>3747</v>
      </c>
      <c r="C10958" s="93" t="s">
        <v>1420</v>
      </c>
      <c r="G10958" s="95">
        <v>0</v>
      </c>
      <c r="H10958" s="93" t="s">
        <v>8976</v>
      </c>
      <c r="I10958" s="93" t="s">
        <v>23901</v>
      </c>
      <c r="J10958" s="93" t="s">
        <v>20849</v>
      </c>
      <c r="K10958" s="93" t="s">
        <v>8984</v>
      </c>
      <c r="L10958" s="14">
        <f>AND(vyberHrace&lt;&gt;"",ISNUMBER(SEARCH(vyberHrace,$B10958)))</f>
      </c>
      <c r="M10958" s="14">
        <f>AND($I10958=MID(kododd,1,2),$J10958=MID(kododd,3,3))</f>
      </c>
    </row>
    <row r="10959">
      <c r="A10959" s="95">
        <v>49424</v>
      </c>
      <c r="B10959" s="93" t="s">
        <v>13769</v>
      </c>
      <c r="C10959" s="93" t="s">
        <v>1406</v>
      </c>
      <c r="D10959" s="95">
        <v>1744</v>
      </c>
      <c r="E10959" s="95">
        <v>1872</v>
      </c>
      <c r="F10959" s="95">
        <v>23730730</v>
      </c>
      <c r="G10959" s="95">
        <v>250</v>
      </c>
      <c r="H10959" s="93" t="s">
        <v>8976</v>
      </c>
      <c r="I10959" s="93" t="s">
        <v>23901</v>
      </c>
      <c r="J10959" s="93" t="s">
        <v>20855</v>
      </c>
      <c r="K10959" s="93" t="s">
        <v>8992</v>
      </c>
      <c r="L10959" s="14">
        <f>AND(vyberHrace&lt;&gt;"",ISNUMBER(SEARCH(vyberHrace,$B10959)))</f>
      </c>
      <c r="M10959" s="14">
        <f>AND($I10959=MID(kododd,1,2),$J10959=MID(kododd,3,3))</f>
      </c>
    </row>
    <row r="10960">
      <c r="A10960" s="95">
        <v>745</v>
      </c>
      <c r="B10960" s="93" t="s">
        <v>8731</v>
      </c>
      <c r="C10960" s="93" t="s">
        <v>1473</v>
      </c>
      <c r="D10960" s="95">
        <v>1780</v>
      </c>
      <c r="E10960" s="95">
        <v>1880</v>
      </c>
      <c r="F10960" s="95">
        <v>306053</v>
      </c>
      <c r="G10960" s="95">
        <v>0</v>
      </c>
      <c r="H10960" s="93" t="s">
        <v>8976</v>
      </c>
      <c r="I10960" s="93" t="s">
        <v>23901</v>
      </c>
      <c r="J10960" s="93" t="s">
        <v>20914</v>
      </c>
      <c r="K10960" s="93" t="s">
        <v>5621</v>
      </c>
      <c r="L10960" s="14">
        <f>AND(vyberHrace&lt;&gt;"",ISNUMBER(SEARCH(vyberHrace,$B10960)))</f>
      </c>
      <c r="M10960" s="14">
        <f>AND($I10960=MID(kododd,1,2),$J10960=MID(kododd,3,3))</f>
      </c>
    </row>
    <row r="10961">
      <c r="A10961" s="95">
        <v>5873</v>
      </c>
      <c r="B10961" s="93" t="s">
        <v>8738</v>
      </c>
      <c r="C10961" s="93" t="s">
        <v>1435</v>
      </c>
      <c r="D10961" s="95">
        <v>1554</v>
      </c>
      <c r="F10961" s="95">
        <v>389838</v>
      </c>
      <c r="G10961" s="95">
        <v>250</v>
      </c>
      <c r="H10961" s="93" t="s">
        <v>8976</v>
      </c>
      <c r="I10961" s="93" t="s">
        <v>23901</v>
      </c>
      <c r="J10961" s="93" t="s">
        <v>20883</v>
      </c>
      <c r="K10961" s="93" t="s">
        <v>1499</v>
      </c>
      <c r="L10961" s="14">
        <f>AND(vyberHrace&lt;&gt;"",ISNUMBER(SEARCH(vyberHrace,$B10961)))</f>
      </c>
      <c r="M10961" s="14">
        <f>AND($I10961=MID(kododd,1,2),$J10961=MID(kododd,3,3))</f>
      </c>
    </row>
    <row r="10962">
      <c r="A10962" s="95">
        <v>17964</v>
      </c>
      <c r="B10962" s="93" t="s">
        <v>8738</v>
      </c>
      <c r="C10962" s="93" t="s">
        <v>1407</v>
      </c>
      <c r="D10962" s="95">
        <v>1100</v>
      </c>
      <c r="G10962" s="95">
        <v>0</v>
      </c>
      <c r="H10962" s="93" t="s">
        <v>8976</v>
      </c>
      <c r="I10962" s="93" t="s">
        <v>23901</v>
      </c>
      <c r="J10962" s="93" t="s">
        <v>20883</v>
      </c>
      <c r="K10962" s="93" t="s">
        <v>1499</v>
      </c>
      <c r="L10962" s="14">
        <f>AND(vyberHrace&lt;&gt;"",ISNUMBER(SEARCH(vyberHrace,$B10962)))</f>
      </c>
      <c r="M10962" s="14">
        <f>AND($I10962=MID(kododd,1,2),$J10962=MID(kododd,3,3))</f>
      </c>
    </row>
    <row r="10963">
      <c r="A10963" s="95">
        <v>53008</v>
      </c>
      <c r="B10963" s="93" t="s">
        <v>3748</v>
      </c>
      <c r="C10963" s="93" t="s">
        <v>1406</v>
      </c>
      <c r="G10963" s="95">
        <v>0</v>
      </c>
      <c r="H10963" s="93" t="s">
        <v>8976</v>
      </c>
      <c r="I10963" s="93" t="s">
        <v>23901</v>
      </c>
      <c r="J10963" s="93" t="s">
        <v>20849</v>
      </c>
      <c r="K10963" s="93" t="s">
        <v>8984</v>
      </c>
      <c r="L10963" s="14">
        <f>AND(vyberHrace&lt;&gt;"",ISNUMBER(SEARCH(vyberHrace,$B10963)))</f>
      </c>
      <c r="M10963" s="14">
        <f>AND($I10963=MID(kododd,1,2),$J10963=MID(kododd,3,3))</f>
      </c>
    </row>
    <row r="10964">
      <c r="A10964" s="95">
        <v>17965</v>
      </c>
      <c r="B10964" s="93" t="s">
        <v>8743</v>
      </c>
      <c r="C10964" s="93" t="s">
        <v>1437</v>
      </c>
      <c r="D10964" s="95">
        <v>1100</v>
      </c>
      <c r="G10964" s="95">
        <v>0</v>
      </c>
      <c r="H10964" s="93" t="s">
        <v>8976</v>
      </c>
      <c r="I10964" s="93" t="s">
        <v>23901</v>
      </c>
      <c r="J10964" s="93" t="s">
        <v>20883</v>
      </c>
      <c r="K10964" s="93" t="s">
        <v>1499</v>
      </c>
      <c r="L10964" s="14">
        <f>AND(vyberHrace&lt;&gt;"",ISNUMBER(SEARCH(vyberHrace,$B10964)))</f>
      </c>
      <c r="M10964" s="14">
        <f>AND($I10964=MID(kododd,1,2),$J10964=MID(kododd,3,3))</f>
      </c>
    </row>
    <row r="10965">
      <c r="A10965" s="95">
        <v>50853</v>
      </c>
      <c r="B10965" s="93" t="s">
        <v>8744</v>
      </c>
      <c r="C10965" s="93" t="s">
        <v>1406</v>
      </c>
      <c r="G10965" s="95">
        <v>0</v>
      </c>
      <c r="H10965" s="93" t="s">
        <v>8976</v>
      </c>
      <c r="I10965" s="93" t="s">
        <v>23901</v>
      </c>
      <c r="J10965" s="93" t="s">
        <v>20849</v>
      </c>
      <c r="K10965" s="93" t="s">
        <v>8984</v>
      </c>
      <c r="L10965" s="14">
        <f>AND(vyberHrace&lt;&gt;"",ISNUMBER(SEARCH(vyberHrace,$B10965)))</f>
      </c>
      <c r="M10965" s="14">
        <f>AND($I10965=MID(kododd,1,2),$J10965=MID(kododd,3,3))</f>
      </c>
    </row>
    <row r="10966">
      <c r="A10966" s="95">
        <v>17966</v>
      </c>
      <c r="B10966" s="93" t="s">
        <v>8754</v>
      </c>
      <c r="C10966" s="93" t="s">
        <v>1453</v>
      </c>
      <c r="G10966" s="95">
        <v>0</v>
      </c>
      <c r="H10966" s="93" t="s">
        <v>8976</v>
      </c>
      <c r="I10966" s="93" t="s">
        <v>23901</v>
      </c>
      <c r="J10966" s="93" t="s">
        <v>20883</v>
      </c>
      <c r="K10966" s="93" t="s">
        <v>1499</v>
      </c>
      <c r="L10966" s="14">
        <f>AND(vyberHrace&lt;&gt;"",ISNUMBER(SEARCH(vyberHrace,$B10966)))</f>
      </c>
      <c r="M10966" s="14">
        <f>AND($I10966=MID(kododd,1,2),$J10966=MID(kododd,3,3))</f>
      </c>
    </row>
    <row r="10967">
      <c r="A10967" s="95">
        <v>58778</v>
      </c>
      <c r="B10967" s="93" t="s">
        <v>25251</v>
      </c>
      <c r="C10967" s="93" t="s">
        <v>1450</v>
      </c>
      <c r="G10967" s="95">
        <v>0</v>
      </c>
      <c r="H10967" s="93" t="s">
        <v>8976</v>
      </c>
      <c r="I10967" s="93" t="s">
        <v>23901</v>
      </c>
      <c r="J10967" s="93" t="s">
        <v>20855</v>
      </c>
      <c r="K10967" s="93" t="s">
        <v>8992</v>
      </c>
      <c r="L10967" s="14">
        <f>AND(vyberHrace&lt;&gt;"",ISNUMBER(SEARCH(vyberHrace,$B10967)))</f>
      </c>
      <c r="M10967" s="14">
        <f>AND($I10967=MID(kododd,1,2),$J10967=MID(kododd,3,3))</f>
      </c>
    </row>
    <row r="10968">
      <c r="A10968" s="95">
        <v>48302</v>
      </c>
      <c r="B10968" s="93" t="s">
        <v>12522</v>
      </c>
      <c r="C10968" s="93" t="s">
        <v>1416</v>
      </c>
      <c r="D10968" s="95">
        <v>1238</v>
      </c>
      <c r="F10968" s="95">
        <v>23782609</v>
      </c>
      <c r="G10968" s="95">
        <v>0</v>
      </c>
      <c r="H10968" s="93" t="s">
        <v>8976</v>
      </c>
      <c r="I10968" s="93" t="s">
        <v>23901</v>
      </c>
      <c r="J10968" s="93" t="s">
        <v>20883</v>
      </c>
      <c r="K10968" s="93" t="s">
        <v>1499</v>
      </c>
      <c r="L10968" s="14">
        <f>AND(vyberHrace&lt;&gt;"",ISNUMBER(SEARCH(vyberHrace,$B10968)))</f>
      </c>
      <c r="M10968" s="14">
        <f>AND($I10968=MID(kododd,1,2),$J10968=MID(kododd,3,3))</f>
      </c>
    </row>
    <row r="10969">
      <c r="A10969" s="95">
        <v>1616</v>
      </c>
      <c r="B10969" s="93" t="s">
        <v>8893</v>
      </c>
      <c r="C10969" s="93" t="s">
        <v>1446</v>
      </c>
      <c r="D10969" s="95">
        <v>1990</v>
      </c>
      <c r="E10969" s="95">
        <v>1976</v>
      </c>
      <c r="F10969" s="95">
        <v>300934</v>
      </c>
      <c r="G10969" s="95">
        <v>0</v>
      </c>
      <c r="H10969" s="93" t="s">
        <v>8976</v>
      </c>
      <c r="I10969" s="93" t="s">
        <v>23901</v>
      </c>
      <c r="J10969" s="93" t="s">
        <v>20947</v>
      </c>
      <c r="K10969" s="93" t="s">
        <v>5139</v>
      </c>
      <c r="L10969" s="14">
        <f>AND(vyberHrace&lt;&gt;"",ISNUMBER(SEARCH(vyberHrace,$B10969)))</f>
      </c>
      <c r="M10969" s="14">
        <f>AND($I10969=MID(kododd,1,2),$J10969=MID(kododd,3,3))</f>
      </c>
    </row>
    <row r="10970">
      <c r="A10970" s="95">
        <v>2489</v>
      </c>
      <c r="B10970" s="93" t="s">
        <v>8894</v>
      </c>
      <c r="C10970" s="93" t="s">
        <v>1482</v>
      </c>
      <c r="D10970" s="95">
        <v>1614</v>
      </c>
      <c r="E10970" s="95">
        <v>1858</v>
      </c>
      <c r="F10970" s="95">
        <v>356891</v>
      </c>
      <c r="G10970" s="95">
        <v>250</v>
      </c>
      <c r="H10970" s="93" t="s">
        <v>8976</v>
      </c>
      <c r="I10970" s="93" t="s">
        <v>23901</v>
      </c>
      <c r="J10970" s="93" t="s">
        <v>20843</v>
      </c>
      <c r="K10970" s="93" t="s">
        <v>7708</v>
      </c>
      <c r="L10970" s="14">
        <f>AND(vyberHrace&lt;&gt;"",ISNUMBER(SEARCH(vyberHrace,$B10970)))</f>
      </c>
      <c r="M10970" s="14">
        <f>AND($I10970=MID(kododd,1,2),$J10970=MID(kododd,3,3))</f>
      </c>
    </row>
    <row r="10971">
      <c r="A10971" s="95">
        <v>61532</v>
      </c>
      <c r="B10971" s="93" t="s">
        <v>27706</v>
      </c>
      <c r="C10971" s="93" t="s">
        <v>1398</v>
      </c>
      <c r="D10971" s="95">
        <v>1014</v>
      </c>
      <c r="F10971" s="95">
        <v>23790440</v>
      </c>
      <c r="G10971" s="95">
        <v>0</v>
      </c>
      <c r="H10971" s="93" t="s">
        <v>8976</v>
      </c>
      <c r="I10971" s="93" t="s">
        <v>23901</v>
      </c>
      <c r="J10971" s="93" t="s">
        <v>23412</v>
      </c>
      <c r="K10971" s="93" t="s">
        <v>21363</v>
      </c>
      <c r="L10971" s="14">
        <f>AND(vyberHrace&lt;&gt;"",ISNUMBER(SEARCH(vyberHrace,$B10971)))</f>
      </c>
      <c r="M10971" s="14">
        <f>AND($I10971=MID(kododd,1,2),$J10971=MID(kododd,3,3))</f>
      </c>
    </row>
    <row r="10972">
      <c r="A10972" s="95">
        <v>55802</v>
      </c>
      <c r="B10972" s="93" t="s">
        <v>22337</v>
      </c>
      <c r="C10972" s="93" t="s">
        <v>1411</v>
      </c>
      <c r="G10972" s="95">
        <v>250</v>
      </c>
      <c r="H10972" s="93" t="s">
        <v>8976</v>
      </c>
      <c r="I10972" s="93" t="s">
        <v>23901</v>
      </c>
      <c r="J10972" s="93" t="s">
        <v>20849</v>
      </c>
      <c r="K10972" s="93" t="s">
        <v>8984</v>
      </c>
      <c r="L10972" s="14">
        <f>AND(vyberHrace&lt;&gt;"",ISNUMBER(SEARCH(vyberHrace,$B10972)))</f>
      </c>
      <c r="M10972" s="14">
        <f>AND($I10972=MID(kododd,1,2),$J10972=MID(kododd,3,3))</f>
      </c>
    </row>
    <row r="10973">
      <c r="A10973" s="95">
        <v>59870</v>
      </c>
      <c r="B10973" s="93" t="s">
        <v>26368</v>
      </c>
      <c r="C10973" s="93" t="s">
        <v>1402</v>
      </c>
      <c r="G10973" s="95">
        <v>0</v>
      </c>
      <c r="H10973" s="93" t="s">
        <v>8976</v>
      </c>
      <c r="I10973" s="93" t="s">
        <v>23901</v>
      </c>
      <c r="J10973" s="93" t="s">
        <v>20908</v>
      </c>
      <c r="K10973" s="93" t="s">
        <v>5624</v>
      </c>
      <c r="L10973" s="14">
        <f>AND(vyberHrace&lt;&gt;"",ISNUMBER(SEARCH(vyberHrace,$B10973)))</f>
      </c>
      <c r="M10973" s="14">
        <f>AND($I10973=MID(kododd,1,2),$J10973=MID(kododd,3,3))</f>
      </c>
    </row>
    <row r="10974">
      <c r="A10974" s="95">
        <v>49406</v>
      </c>
      <c r="B10974" s="93" t="s">
        <v>11018</v>
      </c>
      <c r="C10974" s="93" t="s">
        <v>1402</v>
      </c>
      <c r="G10974" s="95">
        <v>0</v>
      </c>
      <c r="H10974" s="93" t="s">
        <v>8976</v>
      </c>
      <c r="I10974" s="93" t="s">
        <v>23901</v>
      </c>
      <c r="J10974" s="93" t="s">
        <v>20947</v>
      </c>
      <c r="K10974" s="93" t="s">
        <v>5139</v>
      </c>
      <c r="L10974" s="14">
        <f>AND(vyberHrace&lt;&gt;"",ISNUMBER(SEARCH(vyberHrace,$B10974)))</f>
      </c>
      <c r="M10974" s="14">
        <f>AND($I10974=MID(kododd,1,2),$J10974=MID(kododd,3,3))</f>
      </c>
    </row>
    <row r="10975">
      <c r="A10975" s="95">
        <v>52867</v>
      </c>
      <c r="B10975" s="93" t="s">
        <v>7720</v>
      </c>
      <c r="C10975" s="93" t="s">
        <v>1422</v>
      </c>
      <c r="F10975" s="95">
        <v>23756314</v>
      </c>
      <c r="G10975" s="95">
        <v>0</v>
      </c>
      <c r="H10975" s="93" t="s">
        <v>8976</v>
      </c>
      <c r="I10975" s="93" t="s">
        <v>23901</v>
      </c>
      <c r="J10975" s="93" t="s">
        <v>20883</v>
      </c>
      <c r="K10975" s="93" t="s">
        <v>1499</v>
      </c>
      <c r="L10975" s="14">
        <f>AND(vyberHrace&lt;&gt;"",ISNUMBER(SEARCH(vyberHrace,$B10975)))</f>
      </c>
      <c r="M10975" s="14">
        <f>AND($I10975=MID(kododd,1,2),$J10975=MID(kododd,3,3))</f>
      </c>
    </row>
    <row r="10976">
      <c r="A10976" s="95">
        <v>41728</v>
      </c>
      <c r="B10976" s="93" t="s">
        <v>11023</v>
      </c>
      <c r="C10976" s="93" t="s">
        <v>1409</v>
      </c>
      <c r="D10976" s="95">
        <v>1100</v>
      </c>
      <c r="G10976" s="95">
        <v>0</v>
      </c>
      <c r="H10976" s="93" t="s">
        <v>8976</v>
      </c>
      <c r="I10976" s="93" t="s">
        <v>23901</v>
      </c>
      <c r="J10976" s="93" t="s">
        <v>20859</v>
      </c>
      <c r="K10976" s="93" t="s">
        <v>9076</v>
      </c>
      <c r="L10976" s="14">
        <f>AND(vyberHrace&lt;&gt;"",ISNUMBER(SEARCH(vyberHrace,$B10976)))</f>
      </c>
      <c r="M10976" s="14">
        <f>AND($I10976=MID(kododd,1,2),$J10976=MID(kododd,3,3))</f>
      </c>
    </row>
    <row r="10977">
      <c r="A10977" s="95">
        <v>58134</v>
      </c>
      <c r="B10977" s="93" t="s">
        <v>2463</v>
      </c>
      <c r="C10977" s="93" t="s">
        <v>1412</v>
      </c>
      <c r="D10977" s="95">
        <v>1233</v>
      </c>
      <c r="E10977" s="95">
        <v>1553</v>
      </c>
      <c r="F10977" s="95">
        <v>23782617</v>
      </c>
      <c r="G10977" s="95">
        <v>250</v>
      </c>
      <c r="H10977" s="93" t="s">
        <v>8976</v>
      </c>
      <c r="I10977" s="93" t="s">
        <v>23901</v>
      </c>
      <c r="J10977" s="93" t="s">
        <v>20849</v>
      </c>
      <c r="K10977" s="93" t="s">
        <v>8984</v>
      </c>
      <c r="L10977" s="14">
        <f>AND(vyberHrace&lt;&gt;"",ISNUMBER(SEARCH(vyberHrace,$B10977)))</f>
      </c>
      <c r="M10977" s="14">
        <f>AND($I10977=MID(kododd,1,2),$J10977=MID(kododd,3,3))</f>
      </c>
    </row>
    <row r="10978">
      <c r="A10978" s="95">
        <v>53834</v>
      </c>
      <c r="B10978" s="93" t="s">
        <v>11027</v>
      </c>
      <c r="C10978" s="93" t="s">
        <v>1422</v>
      </c>
      <c r="G10978" s="95">
        <v>250</v>
      </c>
      <c r="H10978" s="93" t="s">
        <v>8976</v>
      </c>
      <c r="I10978" s="93" t="s">
        <v>23901</v>
      </c>
      <c r="J10978" s="93" t="s">
        <v>20849</v>
      </c>
      <c r="K10978" s="93" t="s">
        <v>8984</v>
      </c>
      <c r="L10978" s="14">
        <f>AND(vyberHrace&lt;&gt;"",ISNUMBER(SEARCH(vyberHrace,$B10978)))</f>
      </c>
      <c r="M10978" s="14">
        <f>AND($I10978=MID(kododd,1,2),$J10978=MID(kododd,3,3))</f>
      </c>
    </row>
    <row r="10979">
      <c r="A10979" s="95">
        <v>43521</v>
      </c>
      <c r="B10979" s="93" t="s">
        <v>11071</v>
      </c>
      <c r="C10979" s="93" t="s">
        <v>1400</v>
      </c>
      <c r="G10979" s="95">
        <v>0</v>
      </c>
      <c r="H10979" s="93" t="s">
        <v>8976</v>
      </c>
      <c r="I10979" s="93" t="s">
        <v>23901</v>
      </c>
      <c r="J10979" s="93" t="s">
        <v>20859</v>
      </c>
      <c r="K10979" s="93" t="s">
        <v>9076</v>
      </c>
      <c r="L10979" s="14">
        <f>AND(vyberHrace&lt;&gt;"",ISNUMBER(SEARCH(vyberHrace,$B10979)))</f>
      </c>
      <c r="M10979" s="14">
        <f>AND($I10979=MID(kododd,1,2),$J10979=MID(kododd,3,3))</f>
      </c>
    </row>
    <row r="10980">
      <c r="A10980" s="95">
        <v>48520</v>
      </c>
      <c r="B10980" s="93" t="s">
        <v>5226</v>
      </c>
      <c r="C10980" s="93" t="s">
        <v>1422</v>
      </c>
      <c r="G10980" s="95">
        <v>250</v>
      </c>
      <c r="H10980" s="93" t="s">
        <v>8976</v>
      </c>
      <c r="I10980" s="93" t="s">
        <v>23901</v>
      </c>
      <c r="J10980" s="93" t="s">
        <v>20849</v>
      </c>
      <c r="K10980" s="93" t="s">
        <v>8984</v>
      </c>
      <c r="L10980" s="14">
        <f>AND(vyberHrace&lt;&gt;"",ISNUMBER(SEARCH(vyberHrace,$B10980)))</f>
      </c>
      <c r="M10980" s="14">
        <f>AND($I10980=MID(kododd,1,2),$J10980=MID(kododd,3,3))</f>
      </c>
    </row>
    <row r="10981">
      <c r="A10981" s="95">
        <v>39819</v>
      </c>
      <c r="B10981" s="93" t="s">
        <v>26202</v>
      </c>
      <c r="C10981" s="93" t="s">
        <v>1447</v>
      </c>
      <c r="D10981" s="95">
        <v>1479</v>
      </c>
      <c r="E10981" s="95">
        <v>1566</v>
      </c>
      <c r="F10981" s="95">
        <v>384402</v>
      </c>
      <c r="G10981" s="95">
        <v>250</v>
      </c>
      <c r="H10981" s="93" t="s">
        <v>8976</v>
      </c>
      <c r="I10981" s="93" t="s">
        <v>23901</v>
      </c>
      <c r="J10981" s="93" t="s">
        <v>20908</v>
      </c>
      <c r="K10981" s="93" t="s">
        <v>5624</v>
      </c>
      <c r="L10981" s="14">
        <f>AND(vyberHrace&lt;&gt;"",ISNUMBER(SEARCH(vyberHrace,$B10981)))</f>
      </c>
      <c r="M10981" s="14">
        <f>AND($I10981=MID(kododd,1,2),$J10981=MID(kododd,3,3))</f>
      </c>
    </row>
    <row r="10982">
      <c r="A10982" s="95">
        <v>62644</v>
      </c>
      <c r="B10982" s="93" t="s">
        <v>29105</v>
      </c>
      <c r="C10982" s="93" t="s">
        <v>1486</v>
      </c>
      <c r="G10982" s="95">
        <v>250</v>
      </c>
      <c r="H10982" s="93" t="s">
        <v>8976</v>
      </c>
      <c r="I10982" s="93" t="s">
        <v>23901</v>
      </c>
      <c r="J10982" s="93" t="s">
        <v>20849</v>
      </c>
      <c r="K10982" s="93" t="s">
        <v>8984</v>
      </c>
      <c r="L10982" s="14">
        <f>AND(vyberHrace&lt;&gt;"",ISNUMBER(SEARCH(vyberHrace,$B10982)))</f>
      </c>
      <c r="M10982" s="14">
        <f>AND($I10982=MID(kododd,1,2),$J10982=MID(kododd,3,3))</f>
      </c>
    </row>
    <row r="10983">
      <c r="A10983" s="95">
        <v>52991</v>
      </c>
      <c r="B10983" s="93" t="s">
        <v>3749</v>
      </c>
      <c r="C10983" s="93" t="s">
        <v>1422</v>
      </c>
      <c r="G10983" s="95">
        <v>250</v>
      </c>
      <c r="H10983" s="93" t="s">
        <v>8976</v>
      </c>
      <c r="I10983" s="93" t="s">
        <v>23901</v>
      </c>
      <c r="J10983" s="93" t="s">
        <v>20849</v>
      </c>
      <c r="K10983" s="93" t="s">
        <v>8984</v>
      </c>
      <c r="L10983" s="14">
        <f>AND(vyberHrace&lt;&gt;"",ISNUMBER(SEARCH(vyberHrace,$B10983)))</f>
      </c>
      <c r="M10983" s="14">
        <f>AND($I10983=MID(kododd,1,2),$J10983=MID(kododd,3,3))</f>
      </c>
    </row>
    <row r="10984">
      <c r="A10984" s="95">
        <v>58141</v>
      </c>
      <c r="B10984" s="93" t="s">
        <v>24662</v>
      </c>
      <c r="C10984" s="93" t="s">
        <v>1450</v>
      </c>
      <c r="G10984" s="95">
        <v>250</v>
      </c>
      <c r="H10984" s="93" t="s">
        <v>8976</v>
      </c>
      <c r="I10984" s="93" t="s">
        <v>23901</v>
      </c>
      <c r="J10984" s="93" t="s">
        <v>20849</v>
      </c>
      <c r="K10984" s="93" t="s">
        <v>8984</v>
      </c>
      <c r="L10984" s="14">
        <f>AND(vyberHrace&lt;&gt;"",ISNUMBER(SEARCH(vyberHrace,$B10984)))</f>
      </c>
      <c r="M10984" s="14">
        <f>AND($I10984=MID(kododd,1,2),$J10984=MID(kododd,3,3))</f>
      </c>
    </row>
    <row r="10985">
      <c r="A10985" s="95">
        <v>55961</v>
      </c>
      <c r="B10985" s="93" t="s">
        <v>22263</v>
      </c>
      <c r="C10985" s="93" t="s">
        <v>1450</v>
      </c>
      <c r="G10985" s="95">
        <v>0</v>
      </c>
      <c r="H10985" s="93" t="s">
        <v>8976</v>
      </c>
      <c r="I10985" s="93" t="s">
        <v>23901</v>
      </c>
      <c r="J10985" s="93" t="s">
        <v>3580</v>
      </c>
      <c r="K10985" s="93" t="s">
        <v>6449</v>
      </c>
      <c r="L10985" s="14">
        <f>AND(vyberHrace&lt;&gt;"",ISNUMBER(SEARCH(vyberHrace,$B10985)))</f>
      </c>
      <c r="M10985" s="14">
        <f>AND($I10985=MID(kododd,1,2),$J10985=MID(kododd,3,3))</f>
      </c>
    </row>
    <row r="10986">
      <c r="A10986" s="95">
        <v>46879</v>
      </c>
      <c r="B10986" s="93" t="s">
        <v>4131</v>
      </c>
      <c r="C10986" s="93" t="s">
        <v>1402</v>
      </c>
      <c r="F10986" s="95">
        <v>23730749</v>
      </c>
      <c r="G10986" s="95">
        <v>0</v>
      </c>
      <c r="H10986" s="93" t="s">
        <v>8976</v>
      </c>
      <c r="I10986" s="93" t="s">
        <v>23901</v>
      </c>
      <c r="J10986" s="93" t="s">
        <v>20912</v>
      </c>
      <c r="K10986" s="93" t="s">
        <v>5561</v>
      </c>
      <c r="L10986" s="14">
        <f>AND(vyberHrace&lt;&gt;"",ISNUMBER(SEARCH(vyberHrace,$B10986)))</f>
      </c>
      <c r="M10986" s="14">
        <f>AND($I10986=MID(kododd,1,2),$J10986=MID(kododd,3,3))</f>
      </c>
    </row>
    <row r="10987">
      <c r="A10987" s="95">
        <v>48932</v>
      </c>
      <c r="B10987" s="93" t="s">
        <v>362</v>
      </c>
      <c r="C10987" s="93" t="s">
        <v>1429</v>
      </c>
      <c r="D10987" s="95">
        <v>1107</v>
      </c>
      <c r="F10987" s="95">
        <v>23718919</v>
      </c>
      <c r="G10987" s="95">
        <v>0</v>
      </c>
      <c r="H10987" s="93" t="s">
        <v>8976</v>
      </c>
      <c r="I10987" s="93" t="s">
        <v>23901</v>
      </c>
      <c r="J10987" s="93" t="s">
        <v>20887</v>
      </c>
      <c r="K10987" s="93" t="s">
        <v>5554</v>
      </c>
      <c r="L10987" s="14">
        <f>AND(vyberHrace&lt;&gt;"",ISNUMBER(SEARCH(vyberHrace,$B10987)))</f>
      </c>
      <c r="M10987" s="14">
        <f>AND($I10987=MID(kododd,1,2),$J10987=MID(kododd,3,3))</f>
      </c>
    </row>
    <row r="10988">
      <c r="A10988" s="95">
        <v>58776</v>
      </c>
      <c r="B10988" s="93" t="s">
        <v>25249</v>
      </c>
      <c r="C10988" s="93" t="s">
        <v>1450</v>
      </c>
      <c r="G10988" s="95">
        <v>0</v>
      </c>
      <c r="H10988" s="93" t="s">
        <v>8976</v>
      </c>
      <c r="I10988" s="93" t="s">
        <v>23901</v>
      </c>
      <c r="J10988" s="93" t="s">
        <v>20855</v>
      </c>
      <c r="K10988" s="93" t="s">
        <v>8992</v>
      </c>
      <c r="L10988" s="14">
        <f>AND(vyberHrace&lt;&gt;"",ISNUMBER(SEARCH(vyberHrace,$B10988)))</f>
      </c>
      <c r="M10988" s="14">
        <f>AND($I10988=MID(kododd,1,2),$J10988=MID(kododd,3,3))</f>
      </c>
    </row>
    <row r="10989">
      <c r="A10989" s="95">
        <v>47831</v>
      </c>
      <c r="B10989" s="93" t="s">
        <v>3689</v>
      </c>
      <c r="C10989" s="93" t="s">
        <v>1416</v>
      </c>
      <c r="D10989" s="95">
        <v>1221</v>
      </c>
      <c r="E10989" s="95">
        <v>1621</v>
      </c>
      <c r="F10989" s="95">
        <v>23747692</v>
      </c>
      <c r="G10989" s="95">
        <v>250</v>
      </c>
      <c r="H10989" s="93" t="s">
        <v>8976</v>
      </c>
      <c r="I10989" s="93" t="s">
        <v>23901</v>
      </c>
      <c r="J10989" s="93" t="s">
        <v>3580</v>
      </c>
      <c r="K10989" s="93" t="s">
        <v>6449</v>
      </c>
      <c r="L10989" s="14">
        <f>AND(vyberHrace&lt;&gt;"",ISNUMBER(SEARCH(vyberHrace,$B10989)))</f>
      </c>
      <c r="M10989" s="14">
        <f>AND($I10989=MID(kododd,1,2),$J10989=MID(kododd,3,3))</f>
      </c>
    </row>
    <row r="10990">
      <c r="A10990" s="95">
        <v>42236</v>
      </c>
      <c r="B10990" s="93" t="s">
        <v>21130</v>
      </c>
      <c r="C10990" s="93" t="s">
        <v>1410</v>
      </c>
      <c r="D10990" s="95">
        <v>2448</v>
      </c>
      <c r="E10990" s="95">
        <v>2458</v>
      </c>
      <c r="F10990" s="95">
        <v>393479</v>
      </c>
      <c r="G10990" s="95">
        <v>250</v>
      </c>
      <c r="H10990" s="93" t="s">
        <v>8976</v>
      </c>
      <c r="I10990" s="93" t="s">
        <v>23901</v>
      </c>
      <c r="J10990" s="93" t="s">
        <v>20859</v>
      </c>
      <c r="K10990" s="93" t="s">
        <v>9076</v>
      </c>
      <c r="L10990" s="14">
        <f>AND(vyberHrace&lt;&gt;"",ISNUMBER(SEARCH(vyberHrace,$B10990)))</f>
      </c>
      <c r="M10990" s="14">
        <f>AND($I10990=MID(kododd,1,2),$J10990=MID(kododd,3,3))</f>
      </c>
    </row>
    <row r="10991">
      <c r="A10991" s="95">
        <v>44793</v>
      </c>
      <c r="B10991" s="93" t="s">
        <v>3700</v>
      </c>
      <c r="C10991" s="93" t="s">
        <v>1464</v>
      </c>
      <c r="D10991" s="95">
        <v>1210</v>
      </c>
      <c r="F10991" s="95">
        <v>23798998</v>
      </c>
      <c r="G10991" s="95">
        <v>250</v>
      </c>
      <c r="H10991" s="93" t="s">
        <v>8976</v>
      </c>
      <c r="I10991" s="93" t="s">
        <v>23901</v>
      </c>
      <c r="J10991" s="93" t="s">
        <v>20947</v>
      </c>
      <c r="K10991" s="93" t="s">
        <v>5139</v>
      </c>
      <c r="L10991" s="14">
        <f>AND(vyberHrace&lt;&gt;"",ISNUMBER(SEARCH(vyberHrace,$B10991)))</f>
      </c>
      <c r="M10991" s="14">
        <f>AND($I10991=MID(kododd,1,2),$J10991=MID(kododd,3,3))</f>
      </c>
    </row>
    <row r="10992">
      <c r="A10992" s="95">
        <v>41705</v>
      </c>
      <c r="B10992" s="93" t="s">
        <v>5370</v>
      </c>
      <c r="C10992" s="93" t="s">
        <v>1428</v>
      </c>
      <c r="D10992" s="95">
        <v>1351</v>
      </c>
      <c r="F10992" s="95">
        <v>23735996</v>
      </c>
      <c r="G10992" s="95">
        <v>0</v>
      </c>
      <c r="H10992" s="93" t="s">
        <v>8976</v>
      </c>
      <c r="I10992" s="93" t="s">
        <v>23901</v>
      </c>
      <c r="J10992" s="93" t="s">
        <v>20859</v>
      </c>
      <c r="K10992" s="93" t="s">
        <v>9076</v>
      </c>
      <c r="L10992" s="14">
        <f>AND(vyberHrace&lt;&gt;"",ISNUMBER(SEARCH(vyberHrace,$B10992)))</f>
      </c>
      <c r="M10992" s="14">
        <f>AND($I10992=MID(kododd,1,2),$J10992=MID(kododd,3,3))</f>
      </c>
    </row>
    <row r="10993">
      <c r="A10993" s="95">
        <v>56485</v>
      </c>
      <c r="B10993" s="93" t="s">
        <v>22301</v>
      </c>
      <c r="C10993" s="93" t="s">
        <v>1406</v>
      </c>
      <c r="G10993" s="95">
        <v>0</v>
      </c>
      <c r="H10993" s="93" t="s">
        <v>8976</v>
      </c>
      <c r="I10993" s="93" t="s">
        <v>23901</v>
      </c>
      <c r="J10993" s="93" t="s">
        <v>20908</v>
      </c>
      <c r="K10993" s="93" t="s">
        <v>5624</v>
      </c>
      <c r="L10993" s="14">
        <f>AND(vyberHrace&lt;&gt;"",ISNUMBER(SEARCH(vyberHrace,$B10993)))</f>
      </c>
      <c r="M10993" s="14">
        <f>AND($I10993=MID(kododd,1,2),$J10993=MID(kododd,3,3))</f>
      </c>
    </row>
    <row r="10994">
      <c r="A10994" s="95">
        <v>12944</v>
      </c>
      <c r="B10994" s="93" t="s">
        <v>5375</v>
      </c>
      <c r="C10994" s="93" t="s">
        <v>1435</v>
      </c>
      <c r="D10994" s="95">
        <v>1550</v>
      </c>
      <c r="G10994" s="95">
        <v>0</v>
      </c>
      <c r="H10994" s="93" t="s">
        <v>8976</v>
      </c>
      <c r="I10994" s="93" t="s">
        <v>23901</v>
      </c>
      <c r="J10994" s="93" t="s">
        <v>20902</v>
      </c>
      <c r="K10994" s="93" t="s">
        <v>6528</v>
      </c>
      <c r="L10994" s="14">
        <f>AND(vyberHrace&lt;&gt;"",ISNUMBER(SEARCH(vyberHrace,$B10994)))</f>
      </c>
      <c r="M10994" s="14">
        <f>AND($I10994=MID(kododd,1,2),$J10994=MID(kododd,3,3))</f>
      </c>
    </row>
    <row r="10995">
      <c r="A10995" s="95">
        <v>56486</v>
      </c>
      <c r="B10995" s="93" t="s">
        <v>22302</v>
      </c>
      <c r="C10995" s="93" t="s">
        <v>3255</v>
      </c>
      <c r="G10995" s="95">
        <v>0</v>
      </c>
      <c r="H10995" s="93" t="s">
        <v>8976</v>
      </c>
      <c r="I10995" s="93" t="s">
        <v>23901</v>
      </c>
      <c r="J10995" s="93" t="s">
        <v>20908</v>
      </c>
      <c r="K10995" s="93" t="s">
        <v>5624</v>
      </c>
      <c r="L10995" s="14">
        <f>AND(vyberHrace&lt;&gt;"",ISNUMBER(SEARCH(vyberHrace,$B10995)))</f>
      </c>
      <c r="M10995" s="14">
        <f>AND($I10995=MID(kododd,1,2),$J10995=MID(kododd,3,3))</f>
      </c>
    </row>
    <row r="10996">
      <c r="A10996" s="95">
        <v>51923</v>
      </c>
      <c r="B10996" s="93" t="s">
        <v>7723</v>
      </c>
      <c r="C10996" s="93" t="s">
        <v>1416</v>
      </c>
      <c r="G10996" s="95">
        <v>0</v>
      </c>
      <c r="H10996" s="93" t="s">
        <v>8976</v>
      </c>
      <c r="I10996" s="93" t="s">
        <v>23901</v>
      </c>
      <c r="J10996" s="93" t="s">
        <v>20872</v>
      </c>
      <c r="K10996" s="93" t="s">
        <v>6775</v>
      </c>
      <c r="L10996" s="14">
        <f>AND(vyberHrace&lt;&gt;"",ISNUMBER(SEARCH(vyberHrace,$B10996)))</f>
      </c>
      <c r="M10996" s="14">
        <f>AND($I10996=MID(kododd,1,2),$J10996=MID(kododd,3,3))</f>
      </c>
    </row>
    <row r="10997">
      <c r="A10997" s="95">
        <v>42802</v>
      </c>
      <c r="B10997" s="93" t="s">
        <v>3629</v>
      </c>
      <c r="C10997" s="93" t="s">
        <v>1434</v>
      </c>
      <c r="D10997" s="95">
        <v>1561</v>
      </c>
      <c r="E10997" s="95">
        <v>1686</v>
      </c>
      <c r="F10997" s="95">
        <v>23723840</v>
      </c>
      <c r="G10997" s="95">
        <v>250</v>
      </c>
      <c r="H10997" s="93" t="s">
        <v>8976</v>
      </c>
      <c r="I10997" s="93" t="s">
        <v>23901</v>
      </c>
      <c r="J10997" s="93" t="s">
        <v>20947</v>
      </c>
      <c r="K10997" s="93" t="s">
        <v>5139</v>
      </c>
      <c r="L10997" s="14">
        <f>AND(vyberHrace&lt;&gt;"",ISNUMBER(SEARCH(vyberHrace,$B10997)))</f>
      </c>
      <c r="M10997" s="14">
        <f>AND($I10997=MID(kododd,1,2),$J10997=MID(kododd,3,3))</f>
      </c>
    </row>
    <row r="10998">
      <c r="A10998" s="95">
        <v>62259</v>
      </c>
      <c r="B10998" s="93" t="s">
        <v>28441</v>
      </c>
      <c r="C10998" s="93" t="s">
        <v>1487</v>
      </c>
      <c r="G10998" s="95">
        <v>250</v>
      </c>
      <c r="H10998" s="93" t="s">
        <v>8976</v>
      </c>
      <c r="I10998" s="93" t="s">
        <v>23901</v>
      </c>
      <c r="J10998" s="93" t="s">
        <v>20855</v>
      </c>
      <c r="K10998" s="93" t="s">
        <v>8992</v>
      </c>
      <c r="L10998" s="14">
        <f>AND(vyberHrace&lt;&gt;"",ISNUMBER(SEARCH(vyberHrace,$B10998)))</f>
      </c>
      <c r="M10998" s="14">
        <f>AND($I10998=MID(kododd,1,2),$J10998=MID(kododd,3,3))</f>
      </c>
    </row>
    <row r="10999">
      <c r="A10999" s="95">
        <v>47455</v>
      </c>
      <c r="B10999" s="93" t="s">
        <v>3648</v>
      </c>
      <c r="C10999" s="93" t="s">
        <v>1416</v>
      </c>
      <c r="F10999" s="95">
        <v>23721499</v>
      </c>
      <c r="G10999" s="95">
        <v>0</v>
      </c>
      <c r="H10999" s="93" t="s">
        <v>8976</v>
      </c>
      <c r="I10999" s="93" t="s">
        <v>23901</v>
      </c>
      <c r="J10999" s="93" t="s">
        <v>20872</v>
      </c>
      <c r="K10999" s="93" t="s">
        <v>6775</v>
      </c>
      <c r="L10999" s="14">
        <f>AND(vyberHrace&lt;&gt;"",ISNUMBER(SEARCH(vyberHrace,$B10999)))</f>
      </c>
      <c r="M10999" s="14">
        <f>AND($I10999=MID(kododd,1,2),$J10999=MID(kododd,3,3))</f>
      </c>
    </row>
    <row r="11000">
      <c r="A11000" s="95">
        <v>42724</v>
      </c>
      <c r="B11000" s="93" t="s">
        <v>3651</v>
      </c>
      <c r="C11000" s="93" t="s">
        <v>1402</v>
      </c>
      <c r="D11000" s="95">
        <v>1001</v>
      </c>
      <c r="F11000" s="95">
        <v>23721502</v>
      </c>
      <c r="G11000" s="95">
        <v>0</v>
      </c>
      <c r="H11000" s="93" t="s">
        <v>8976</v>
      </c>
      <c r="I11000" s="93" t="s">
        <v>23901</v>
      </c>
      <c r="J11000" s="93" t="s">
        <v>20872</v>
      </c>
      <c r="K11000" s="93" t="s">
        <v>6775</v>
      </c>
      <c r="L11000" s="14">
        <f>AND(vyberHrace&lt;&gt;"",ISNUMBER(SEARCH(vyberHrace,$B11000)))</f>
      </c>
      <c r="M11000" s="14">
        <f>AND($I11000=MID(kododd,1,2),$J11000=MID(kododd,3,3))</f>
      </c>
    </row>
    <row r="11001">
      <c r="A11001" s="95">
        <v>45912</v>
      </c>
      <c r="B11001" s="93" t="s">
        <v>12571</v>
      </c>
      <c r="C11001" s="93" t="s">
        <v>1402</v>
      </c>
      <c r="F11001" s="95">
        <v>23721510</v>
      </c>
      <c r="G11001" s="95">
        <v>0</v>
      </c>
      <c r="H11001" s="93" t="s">
        <v>8976</v>
      </c>
      <c r="I11001" s="93" t="s">
        <v>23901</v>
      </c>
      <c r="J11001" s="93" t="s">
        <v>20872</v>
      </c>
      <c r="K11001" s="93" t="s">
        <v>6775</v>
      </c>
      <c r="L11001" s="14">
        <f>AND(vyberHrace&lt;&gt;"",ISNUMBER(SEARCH(vyberHrace,$B11001)))</f>
      </c>
      <c r="M11001" s="14">
        <f>AND($I11001=MID(kododd,1,2),$J11001=MID(kododd,3,3))</f>
      </c>
    </row>
    <row r="11002">
      <c r="A11002" s="95">
        <v>38649</v>
      </c>
      <c r="B11002" s="93" t="s">
        <v>12585</v>
      </c>
      <c r="C11002" s="93" t="s">
        <v>1399</v>
      </c>
      <c r="D11002" s="95">
        <v>1112</v>
      </c>
      <c r="F11002" s="95">
        <v>383937</v>
      </c>
      <c r="G11002" s="95">
        <v>0</v>
      </c>
      <c r="H11002" s="93" t="s">
        <v>8976</v>
      </c>
      <c r="I11002" s="93" t="s">
        <v>23901</v>
      </c>
      <c r="J11002" s="93" t="s">
        <v>20859</v>
      </c>
      <c r="K11002" s="93" t="s">
        <v>9076</v>
      </c>
      <c r="L11002" s="14">
        <f>AND(vyberHrace&lt;&gt;"",ISNUMBER(SEARCH(vyberHrace,$B11002)))</f>
      </c>
      <c r="M11002" s="14">
        <f>AND($I11002=MID(kododd,1,2),$J11002=MID(kododd,3,3))</f>
      </c>
    </row>
    <row r="11003">
      <c r="A11003" s="95">
        <v>47454</v>
      </c>
      <c r="B11003" s="93" t="s">
        <v>14862</v>
      </c>
      <c r="C11003" s="93" t="s">
        <v>1410</v>
      </c>
      <c r="G11003" s="95">
        <v>0</v>
      </c>
      <c r="H11003" s="93" t="s">
        <v>8976</v>
      </c>
      <c r="I11003" s="93" t="s">
        <v>23901</v>
      </c>
      <c r="J11003" s="93" t="s">
        <v>20872</v>
      </c>
      <c r="K11003" s="93" t="s">
        <v>6775</v>
      </c>
      <c r="L11003" s="14">
        <f>AND(vyberHrace&lt;&gt;"",ISNUMBER(SEARCH(vyberHrace,$B11003)))</f>
      </c>
      <c r="M11003" s="14">
        <f>AND($I11003=MID(kododd,1,2),$J11003=MID(kododd,3,3))</f>
      </c>
    </row>
    <row r="11004">
      <c r="A11004" s="95">
        <v>10317</v>
      </c>
      <c r="B11004" s="93" t="s">
        <v>12606</v>
      </c>
      <c r="C11004" s="93" t="s">
        <v>1452</v>
      </c>
      <c r="D11004" s="95">
        <v>1849</v>
      </c>
      <c r="E11004" s="95">
        <v>1894</v>
      </c>
      <c r="F11004" s="95">
        <v>326747</v>
      </c>
      <c r="G11004" s="95">
        <v>0</v>
      </c>
      <c r="H11004" s="93" t="s">
        <v>8976</v>
      </c>
      <c r="I11004" s="93" t="s">
        <v>23901</v>
      </c>
      <c r="J11004" s="93" t="s">
        <v>20896</v>
      </c>
      <c r="K11004" s="93" t="s">
        <v>7911</v>
      </c>
      <c r="L11004" s="14">
        <f>AND(vyberHrace&lt;&gt;"",ISNUMBER(SEARCH(vyberHrace,$B11004)))</f>
      </c>
      <c r="M11004" s="14">
        <f>AND($I11004=MID(kododd,1,2),$J11004=MID(kododd,3,3))</f>
      </c>
    </row>
    <row r="11005">
      <c r="A11005" s="95">
        <v>62643</v>
      </c>
      <c r="B11005" s="93" t="s">
        <v>29106</v>
      </c>
      <c r="C11005" s="93" t="s">
        <v>1486</v>
      </c>
      <c r="G11005" s="95">
        <v>250</v>
      </c>
      <c r="H11005" s="93" t="s">
        <v>8976</v>
      </c>
      <c r="I11005" s="93" t="s">
        <v>23901</v>
      </c>
      <c r="J11005" s="93" t="s">
        <v>20849</v>
      </c>
      <c r="K11005" s="93" t="s">
        <v>8984</v>
      </c>
      <c r="L11005" s="14">
        <f>AND(vyberHrace&lt;&gt;"",ISNUMBER(SEARCH(vyberHrace,$B11005)))</f>
      </c>
      <c r="M11005" s="14">
        <f>AND($I11005=MID(kododd,1,2),$J11005=MID(kododd,3,3))</f>
      </c>
    </row>
    <row r="11006">
      <c r="A11006" s="95">
        <v>2723</v>
      </c>
      <c r="B11006" s="93" t="s">
        <v>23918</v>
      </c>
      <c r="C11006" s="93" t="s">
        <v>1482</v>
      </c>
      <c r="D11006" s="95">
        <v>1799</v>
      </c>
      <c r="E11006" s="95">
        <v>1808</v>
      </c>
      <c r="F11006" s="95">
        <v>356905</v>
      </c>
      <c r="G11006" s="95">
        <v>250</v>
      </c>
      <c r="H11006" s="93" t="s">
        <v>8976</v>
      </c>
      <c r="I11006" s="93" t="s">
        <v>23901</v>
      </c>
      <c r="J11006" s="93" t="s">
        <v>20872</v>
      </c>
      <c r="K11006" s="93" t="s">
        <v>6775</v>
      </c>
      <c r="L11006" s="14">
        <f>AND(vyberHrace&lt;&gt;"",ISNUMBER(SEARCH(vyberHrace,$B11006)))</f>
      </c>
      <c r="M11006" s="14">
        <f>AND($I11006=MID(kododd,1,2),$J11006=MID(kododd,3,3))</f>
      </c>
    </row>
    <row r="11007">
      <c r="A11007" s="95">
        <v>58148</v>
      </c>
      <c r="B11007" s="93" t="s">
        <v>24668</v>
      </c>
      <c r="C11007" s="93" t="s">
        <v>1486</v>
      </c>
      <c r="G11007" s="95">
        <v>250</v>
      </c>
      <c r="H11007" s="93" t="s">
        <v>8976</v>
      </c>
      <c r="I11007" s="93" t="s">
        <v>23901</v>
      </c>
      <c r="J11007" s="93" t="s">
        <v>20849</v>
      </c>
      <c r="K11007" s="93" t="s">
        <v>8984</v>
      </c>
      <c r="L11007" s="14">
        <f>AND(vyberHrace&lt;&gt;"",ISNUMBER(SEARCH(vyberHrace,$B11007)))</f>
      </c>
      <c r="M11007" s="14">
        <f>AND($I11007=MID(kododd,1,2),$J11007=MID(kododd,3,3))</f>
      </c>
    </row>
    <row r="11008">
      <c r="A11008" s="95">
        <v>47501</v>
      </c>
      <c r="B11008" s="93" t="s">
        <v>107</v>
      </c>
      <c r="C11008" s="93" t="s">
        <v>1406</v>
      </c>
      <c r="D11008" s="95">
        <v>1171</v>
      </c>
      <c r="E11008" s="95">
        <v>1440</v>
      </c>
      <c r="F11008" s="95">
        <v>23726890</v>
      </c>
      <c r="G11008" s="95">
        <v>250</v>
      </c>
      <c r="H11008" s="93" t="s">
        <v>8976</v>
      </c>
      <c r="I11008" s="93" t="s">
        <v>23901</v>
      </c>
      <c r="J11008" s="93" t="s">
        <v>20843</v>
      </c>
      <c r="K11008" s="93" t="s">
        <v>7708</v>
      </c>
      <c r="L11008" s="14">
        <f>AND(vyberHrace&lt;&gt;"",ISNUMBER(SEARCH(vyberHrace,$B11008)))</f>
      </c>
      <c r="M11008" s="14">
        <f>AND($I11008=MID(kododd,1,2),$J11008=MID(kododd,3,3))</f>
      </c>
    </row>
    <row r="11009">
      <c r="A11009" s="95">
        <v>58103</v>
      </c>
      <c r="B11009" s="93" t="s">
        <v>24631</v>
      </c>
      <c r="C11009" s="93" t="s">
        <v>1450</v>
      </c>
      <c r="G11009" s="95">
        <v>250</v>
      </c>
      <c r="H11009" s="93" t="s">
        <v>8976</v>
      </c>
      <c r="I11009" s="93" t="s">
        <v>23901</v>
      </c>
      <c r="J11009" s="93" t="s">
        <v>20849</v>
      </c>
      <c r="K11009" s="93" t="s">
        <v>8984</v>
      </c>
      <c r="L11009" s="14">
        <f>AND(vyberHrace&lt;&gt;"",ISNUMBER(SEARCH(vyberHrace,$B11009)))</f>
      </c>
      <c r="M11009" s="14">
        <f>AND($I11009=MID(kododd,1,2),$J11009=MID(kododd,3,3))</f>
      </c>
    </row>
    <row r="11010">
      <c r="A11010" s="95">
        <v>54125</v>
      </c>
      <c r="B11010" s="93" t="s">
        <v>3014</v>
      </c>
      <c r="C11010" s="93" t="s">
        <v>1411</v>
      </c>
      <c r="D11010" s="95">
        <v>1334</v>
      </c>
      <c r="E11010" s="95">
        <v>1400</v>
      </c>
      <c r="F11010" s="95">
        <v>23752750</v>
      </c>
      <c r="G11010" s="95">
        <v>250</v>
      </c>
      <c r="H11010" s="93" t="s">
        <v>8976</v>
      </c>
      <c r="I11010" s="93" t="s">
        <v>23901</v>
      </c>
      <c r="J11010" s="93" t="s">
        <v>20872</v>
      </c>
      <c r="K11010" s="93" t="s">
        <v>6775</v>
      </c>
      <c r="L11010" s="14">
        <f>AND(vyberHrace&lt;&gt;"",ISNUMBER(SEARCH(vyberHrace,$B11010)))</f>
      </c>
      <c r="M11010" s="14">
        <f>AND($I11010=MID(kododd,1,2),$J11010=MID(kododd,3,3))</f>
      </c>
    </row>
    <row r="11011">
      <c r="A11011" s="95">
        <v>43300</v>
      </c>
      <c r="B11011" s="93" t="s">
        <v>5448</v>
      </c>
      <c r="C11011" s="93" t="s">
        <v>1400</v>
      </c>
      <c r="D11011" s="95">
        <v>2111</v>
      </c>
      <c r="E11011" s="95">
        <v>2134</v>
      </c>
      <c r="F11011" s="95">
        <v>397997</v>
      </c>
      <c r="G11011" s="95">
        <v>250</v>
      </c>
      <c r="H11011" s="93" t="s">
        <v>8976</v>
      </c>
      <c r="I11011" s="93" t="s">
        <v>23901</v>
      </c>
      <c r="J11011" s="93" t="s">
        <v>20859</v>
      </c>
      <c r="K11011" s="93" t="s">
        <v>9076</v>
      </c>
      <c r="L11011" s="14">
        <f>AND(vyberHrace&lt;&gt;"",ISNUMBER(SEARCH(vyberHrace,$B11011)))</f>
      </c>
      <c r="M11011" s="14">
        <f>AND($I11011=MID(kododd,1,2),$J11011=MID(kododd,3,3))</f>
      </c>
    </row>
    <row r="11012">
      <c r="A11012" s="95">
        <v>37663</v>
      </c>
      <c r="B11012" s="93" t="s">
        <v>5457</v>
      </c>
      <c r="C11012" s="93" t="s">
        <v>1400</v>
      </c>
      <c r="D11012" s="95">
        <v>1481</v>
      </c>
      <c r="E11012" s="95">
        <v>1614</v>
      </c>
      <c r="F11012" s="95">
        <v>376280</v>
      </c>
      <c r="G11012" s="95">
        <v>250</v>
      </c>
      <c r="H11012" s="93" t="s">
        <v>8976</v>
      </c>
      <c r="I11012" s="93" t="s">
        <v>23901</v>
      </c>
      <c r="J11012" s="93" t="s">
        <v>20855</v>
      </c>
      <c r="K11012" s="93" t="s">
        <v>8992</v>
      </c>
      <c r="L11012" s="14">
        <f>AND(vyberHrace&lt;&gt;"",ISNUMBER(SEARCH(vyberHrace,$B11012)))</f>
      </c>
      <c r="M11012" s="14">
        <f>AND($I11012=MID(kododd,1,2),$J11012=MID(kododd,3,3))</f>
      </c>
    </row>
    <row r="11013">
      <c r="A11013" s="95">
        <v>35600</v>
      </c>
      <c r="B11013" s="93" t="s">
        <v>6484</v>
      </c>
      <c r="C11013" s="93" t="s">
        <v>1403</v>
      </c>
      <c r="D11013" s="95">
        <v>1637</v>
      </c>
      <c r="F11013" s="95">
        <v>356913</v>
      </c>
      <c r="G11013" s="95">
        <v>0</v>
      </c>
      <c r="H11013" s="93" t="s">
        <v>8976</v>
      </c>
      <c r="I11013" s="93" t="s">
        <v>23901</v>
      </c>
      <c r="J11013" s="93" t="s">
        <v>20887</v>
      </c>
      <c r="K11013" s="93" t="s">
        <v>5554</v>
      </c>
      <c r="L11013" s="14">
        <f>AND(vyberHrace&lt;&gt;"",ISNUMBER(SEARCH(vyberHrace,$B11013)))</f>
      </c>
      <c r="M11013" s="14">
        <f>AND($I11013=MID(kododd,1,2),$J11013=MID(kododd,3,3))</f>
      </c>
    </row>
    <row r="11014">
      <c r="A11014" s="95">
        <v>51627</v>
      </c>
      <c r="B11014" s="93" t="s">
        <v>3750</v>
      </c>
      <c r="C11014" s="93" t="s">
        <v>1422</v>
      </c>
      <c r="G11014" s="95">
        <v>0</v>
      </c>
      <c r="H11014" s="93" t="s">
        <v>8976</v>
      </c>
      <c r="I11014" s="93" t="s">
        <v>23901</v>
      </c>
      <c r="J11014" s="93" t="s">
        <v>20849</v>
      </c>
      <c r="K11014" s="93" t="s">
        <v>8984</v>
      </c>
      <c r="L11014" s="14">
        <f>AND(vyberHrace&lt;&gt;"",ISNUMBER(SEARCH(vyberHrace,$B11014)))</f>
      </c>
      <c r="M11014" s="14">
        <f>AND($I11014=MID(kododd,1,2),$J11014=MID(kododd,3,3))</f>
      </c>
    </row>
    <row r="11015">
      <c r="A11015" s="95">
        <v>54116</v>
      </c>
      <c r="B11015" s="93" t="s">
        <v>3015</v>
      </c>
      <c r="C11015" s="93" t="s">
        <v>1424</v>
      </c>
      <c r="G11015" s="95">
        <v>0</v>
      </c>
      <c r="H11015" s="93" t="s">
        <v>8976</v>
      </c>
      <c r="I11015" s="93" t="s">
        <v>23901</v>
      </c>
      <c r="J11015" s="93" t="s">
        <v>20855</v>
      </c>
      <c r="K11015" s="93" t="s">
        <v>8992</v>
      </c>
      <c r="L11015" s="14">
        <f>AND(vyberHrace&lt;&gt;"",ISNUMBER(SEARCH(vyberHrace,$B11015)))</f>
      </c>
      <c r="M11015" s="14">
        <f>AND($I11015=MID(kododd,1,2),$J11015=MID(kododd,3,3))</f>
      </c>
    </row>
    <row r="11016">
      <c r="A11016" s="95">
        <v>44705</v>
      </c>
      <c r="B11016" s="93" t="s">
        <v>6506</v>
      </c>
      <c r="C11016" s="93" t="s">
        <v>1410</v>
      </c>
      <c r="G11016" s="95">
        <v>0</v>
      </c>
      <c r="H11016" s="93" t="s">
        <v>8976</v>
      </c>
      <c r="I11016" s="93" t="s">
        <v>23901</v>
      </c>
      <c r="J11016" s="93" t="s">
        <v>20912</v>
      </c>
      <c r="K11016" s="93" t="s">
        <v>5561</v>
      </c>
      <c r="L11016" s="14">
        <f>AND(vyberHrace&lt;&gt;"",ISNUMBER(SEARCH(vyberHrace,$B11016)))</f>
      </c>
      <c r="M11016" s="14">
        <f>AND($I11016=MID(kododd,1,2),$J11016=MID(kododd,3,3))</f>
      </c>
    </row>
    <row r="11017">
      <c r="A11017" s="95">
        <v>53940</v>
      </c>
      <c r="B11017" s="93" t="s">
        <v>3016</v>
      </c>
      <c r="C11017" s="93" t="s">
        <v>1422</v>
      </c>
      <c r="G11017" s="95">
        <v>0</v>
      </c>
      <c r="H11017" s="93" t="s">
        <v>8976</v>
      </c>
      <c r="I11017" s="93" t="s">
        <v>23901</v>
      </c>
      <c r="J11017" s="93" t="s">
        <v>20855</v>
      </c>
      <c r="K11017" s="93" t="s">
        <v>8992</v>
      </c>
      <c r="L11017" s="14">
        <f>AND(vyberHrace&lt;&gt;"",ISNUMBER(SEARCH(vyberHrace,$B11017)))</f>
      </c>
      <c r="M11017" s="14">
        <f>AND($I11017=MID(kododd,1,2),$J11017=MID(kododd,3,3))</f>
      </c>
    </row>
    <row r="11018">
      <c r="A11018" s="95">
        <v>52043</v>
      </c>
      <c r="B11018" s="93" t="s">
        <v>3751</v>
      </c>
      <c r="C11018" s="93" t="s">
        <v>1422</v>
      </c>
      <c r="G11018" s="95">
        <v>0</v>
      </c>
      <c r="H11018" s="93" t="s">
        <v>8976</v>
      </c>
      <c r="I11018" s="93" t="s">
        <v>23901</v>
      </c>
      <c r="J11018" s="93" t="s">
        <v>20849</v>
      </c>
      <c r="K11018" s="93" t="s">
        <v>8984</v>
      </c>
      <c r="L11018" s="14">
        <f>AND(vyberHrace&lt;&gt;"",ISNUMBER(SEARCH(vyberHrace,$B11018)))</f>
      </c>
      <c r="M11018" s="14">
        <f>AND($I11018=MID(kododd,1,2),$J11018=MID(kododd,3,3))</f>
      </c>
    </row>
    <row r="11019">
      <c r="A11019" s="95">
        <v>51504</v>
      </c>
      <c r="B11019" s="93" t="s">
        <v>335</v>
      </c>
      <c r="C11019" s="93" t="s">
        <v>1433</v>
      </c>
      <c r="D11019" s="95">
        <v>1836</v>
      </c>
      <c r="E11019" s="95">
        <v>1848</v>
      </c>
      <c r="F11019" s="95">
        <v>23735988</v>
      </c>
      <c r="G11019" s="95">
        <v>250</v>
      </c>
      <c r="H11019" s="93" t="s">
        <v>8976</v>
      </c>
      <c r="I11019" s="93" t="s">
        <v>23901</v>
      </c>
      <c r="J11019" s="93" t="s">
        <v>20849</v>
      </c>
      <c r="K11019" s="93" t="s">
        <v>8984</v>
      </c>
      <c r="L11019" s="14">
        <f>AND(vyberHrace&lt;&gt;"",ISNUMBER(SEARCH(vyberHrace,$B11019)))</f>
      </c>
      <c r="M11019" s="14">
        <f>AND($I11019=MID(kododd,1,2),$J11019=MID(kododd,3,3))</f>
      </c>
    </row>
    <row r="11020">
      <c r="A11020" s="95">
        <v>58488</v>
      </c>
      <c r="B11020" s="93" t="s">
        <v>24989</v>
      </c>
      <c r="C11020" s="93" t="s">
        <v>1486</v>
      </c>
      <c r="G11020" s="95">
        <v>0</v>
      </c>
      <c r="H11020" s="93" t="s">
        <v>8976</v>
      </c>
      <c r="I11020" s="93" t="s">
        <v>23901</v>
      </c>
      <c r="J11020" s="93" t="s">
        <v>20914</v>
      </c>
      <c r="K11020" s="93" t="s">
        <v>5621</v>
      </c>
      <c r="L11020" s="14">
        <f>AND(vyberHrace&lt;&gt;"",ISNUMBER(SEARCH(vyberHrace,$B11020)))</f>
      </c>
      <c r="M11020" s="14">
        <f>AND($I11020=MID(kododd,1,2),$J11020=MID(kododd,3,3))</f>
      </c>
    </row>
    <row r="11021">
      <c r="A11021" s="95">
        <v>42729</v>
      </c>
      <c r="B11021" s="93" t="s">
        <v>10134</v>
      </c>
      <c r="C11021" s="93" t="s">
        <v>1438</v>
      </c>
      <c r="G11021" s="95">
        <v>0</v>
      </c>
      <c r="H11021" s="93" t="s">
        <v>8976</v>
      </c>
      <c r="I11021" s="93" t="s">
        <v>23901</v>
      </c>
      <c r="J11021" s="93" t="s">
        <v>20912</v>
      </c>
      <c r="K11021" s="93" t="s">
        <v>5561</v>
      </c>
      <c r="L11021" s="14">
        <f>AND(vyberHrace&lt;&gt;"",ISNUMBER(SEARCH(vyberHrace,$B11021)))</f>
      </c>
      <c r="M11021" s="14">
        <f>AND($I11021=MID(kododd,1,2),$J11021=MID(kododd,3,3))</f>
      </c>
    </row>
    <row r="11022">
      <c r="A11022" s="95">
        <v>55543</v>
      </c>
      <c r="B11022" s="93" t="s">
        <v>22338</v>
      </c>
      <c r="C11022" s="93" t="s">
        <v>1411</v>
      </c>
      <c r="G11022" s="95">
        <v>250</v>
      </c>
      <c r="H11022" s="93" t="s">
        <v>8976</v>
      </c>
      <c r="I11022" s="93" t="s">
        <v>23901</v>
      </c>
      <c r="J11022" s="93" t="s">
        <v>20849</v>
      </c>
      <c r="K11022" s="93" t="s">
        <v>8984</v>
      </c>
      <c r="L11022" s="14">
        <f>AND(vyberHrace&lt;&gt;"",ISNUMBER(SEARCH(vyberHrace,$B11022)))</f>
      </c>
      <c r="M11022" s="14">
        <f>AND($I11022=MID(kododd,1,2),$J11022=MID(kododd,3,3))</f>
      </c>
    </row>
    <row r="11023">
      <c r="A11023" s="95">
        <v>61319</v>
      </c>
      <c r="B11023" s="93" t="s">
        <v>27522</v>
      </c>
      <c r="C11023" s="93" t="s">
        <v>1488</v>
      </c>
      <c r="G11023" s="95">
        <v>250</v>
      </c>
      <c r="H11023" s="93" t="s">
        <v>8976</v>
      </c>
      <c r="I11023" s="93" t="s">
        <v>23901</v>
      </c>
      <c r="J11023" s="93" t="s">
        <v>20883</v>
      </c>
      <c r="K11023" s="93" t="s">
        <v>1499</v>
      </c>
      <c r="L11023" s="14">
        <f>AND(vyberHrace&lt;&gt;"",ISNUMBER(SEARCH(vyberHrace,$B11023)))</f>
      </c>
      <c r="M11023" s="14">
        <f>AND($I11023=MID(kododd,1,2),$J11023=MID(kododd,3,3))</f>
      </c>
    </row>
    <row r="11024">
      <c r="A11024" s="95">
        <v>59457</v>
      </c>
      <c r="B11024" s="93" t="s">
        <v>25867</v>
      </c>
      <c r="C11024" s="93" t="s">
        <v>1450</v>
      </c>
      <c r="G11024" s="95">
        <v>250</v>
      </c>
      <c r="H11024" s="93" t="s">
        <v>8976</v>
      </c>
      <c r="I11024" s="93" t="s">
        <v>23901</v>
      </c>
      <c r="J11024" s="93" t="s">
        <v>20883</v>
      </c>
      <c r="K11024" s="93" t="s">
        <v>1499</v>
      </c>
      <c r="L11024" s="14">
        <f>AND(vyberHrace&lt;&gt;"",ISNUMBER(SEARCH(vyberHrace,$B11024)))</f>
      </c>
      <c r="M11024" s="14">
        <f>AND($I11024=MID(kododd,1,2),$J11024=MID(kododd,3,3))</f>
      </c>
    </row>
    <row r="11025">
      <c r="A11025" s="95">
        <v>45909</v>
      </c>
      <c r="B11025" s="93" t="s">
        <v>7209</v>
      </c>
      <c r="C11025" s="93" t="s">
        <v>1410</v>
      </c>
      <c r="D11025" s="95">
        <v>1428</v>
      </c>
      <c r="E11025" s="95">
        <v>1573</v>
      </c>
      <c r="F11025" s="95">
        <v>23721430</v>
      </c>
      <c r="G11025" s="95">
        <v>250</v>
      </c>
      <c r="H11025" s="93" t="s">
        <v>8976</v>
      </c>
      <c r="I11025" s="93" t="s">
        <v>23901</v>
      </c>
      <c r="J11025" s="93" t="s">
        <v>20872</v>
      </c>
      <c r="K11025" s="93" t="s">
        <v>6775</v>
      </c>
      <c r="L11025" s="14">
        <f>AND(vyberHrace&lt;&gt;"",ISNUMBER(SEARCH(vyberHrace,$B11025)))</f>
      </c>
      <c r="M11025" s="14">
        <f>AND($I11025=MID(kododd,1,2),$J11025=MID(kododd,3,3))</f>
      </c>
    </row>
    <row r="11026">
      <c r="A11026" s="95">
        <v>47762</v>
      </c>
      <c r="B11026" s="93" t="s">
        <v>7342</v>
      </c>
      <c r="C11026" s="93" t="s">
        <v>1409</v>
      </c>
      <c r="F11026" s="95">
        <v>23732636</v>
      </c>
      <c r="G11026" s="95">
        <v>0</v>
      </c>
      <c r="H11026" s="93" t="s">
        <v>8976</v>
      </c>
      <c r="I11026" s="93" t="s">
        <v>23901</v>
      </c>
      <c r="J11026" s="93" t="s">
        <v>20947</v>
      </c>
      <c r="K11026" s="93" t="s">
        <v>5139</v>
      </c>
      <c r="L11026" s="14">
        <f>AND(vyberHrace&lt;&gt;"",ISNUMBER(SEARCH(vyberHrace,$B11026)))</f>
      </c>
      <c r="M11026" s="14">
        <f>AND($I11026=MID(kododd,1,2),$J11026=MID(kododd,3,3))</f>
      </c>
    </row>
    <row r="11027">
      <c r="A11027" s="95">
        <v>63325</v>
      </c>
      <c r="B11027" s="93" t="s">
        <v>29107</v>
      </c>
      <c r="C11027" s="93" t="s">
        <v>1427</v>
      </c>
      <c r="F11027" s="95">
        <v>571002685</v>
      </c>
      <c r="G11027" s="95">
        <v>250</v>
      </c>
      <c r="H11027" s="93" t="s">
        <v>8976</v>
      </c>
      <c r="I11027" s="93" t="s">
        <v>23901</v>
      </c>
      <c r="J11027" s="93" t="s">
        <v>20849</v>
      </c>
      <c r="K11027" s="93" t="s">
        <v>8984</v>
      </c>
      <c r="L11027" s="14">
        <f>AND(vyberHrace&lt;&gt;"",ISNUMBER(SEARCH(vyberHrace,$B11027)))</f>
      </c>
      <c r="M11027" s="14">
        <f>AND($I11027=MID(kododd,1,2),$J11027=MID(kododd,3,3))</f>
      </c>
    </row>
    <row r="11028">
      <c r="A11028" s="95">
        <v>53825</v>
      </c>
      <c r="B11028" s="93" t="s">
        <v>537</v>
      </c>
      <c r="C11028" s="93" t="s">
        <v>1463</v>
      </c>
      <c r="G11028" s="95">
        <v>0</v>
      </c>
      <c r="H11028" s="93" t="s">
        <v>8976</v>
      </c>
      <c r="I11028" s="93" t="s">
        <v>23901</v>
      </c>
      <c r="J11028" s="93" t="s">
        <v>20902</v>
      </c>
      <c r="K11028" s="93" t="s">
        <v>6528</v>
      </c>
      <c r="L11028" s="14">
        <f>AND(vyberHrace&lt;&gt;"",ISNUMBER(SEARCH(vyberHrace,$B11028)))</f>
      </c>
      <c r="M11028" s="14">
        <f>AND($I11028=MID(kododd,1,2),$J11028=MID(kododd,3,3))</f>
      </c>
    </row>
    <row r="11029">
      <c r="A11029" s="95">
        <v>60497</v>
      </c>
      <c r="B11029" s="93" t="s">
        <v>26928</v>
      </c>
      <c r="C11029" s="93" t="s">
        <v>1487</v>
      </c>
      <c r="G11029" s="95">
        <v>250</v>
      </c>
      <c r="H11029" s="93" t="s">
        <v>8976</v>
      </c>
      <c r="I11029" s="93" t="s">
        <v>23901</v>
      </c>
      <c r="J11029" s="93" t="s">
        <v>20849</v>
      </c>
      <c r="K11029" s="93" t="s">
        <v>8984</v>
      </c>
      <c r="L11029" s="14">
        <f>AND(vyberHrace&lt;&gt;"",ISNUMBER(SEARCH(vyberHrace,$B11029)))</f>
      </c>
      <c r="M11029" s="14">
        <f>AND($I11029=MID(kododd,1,2),$J11029=MID(kododd,3,3))</f>
      </c>
    </row>
    <row r="11030">
      <c r="A11030" s="95">
        <v>55917</v>
      </c>
      <c r="B11030" s="93" t="s">
        <v>22339</v>
      </c>
      <c r="C11030" s="93" t="s">
        <v>1424</v>
      </c>
      <c r="F11030" s="95">
        <v>23780010</v>
      </c>
      <c r="G11030" s="95">
        <v>250</v>
      </c>
      <c r="H11030" s="93" t="s">
        <v>8976</v>
      </c>
      <c r="I11030" s="93" t="s">
        <v>23901</v>
      </c>
      <c r="J11030" s="93" t="s">
        <v>20849</v>
      </c>
      <c r="K11030" s="93" t="s">
        <v>8984</v>
      </c>
      <c r="L11030" s="14">
        <f>AND(vyberHrace&lt;&gt;"",ISNUMBER(SEARCH(vyberHrace,$B11030)))</f>
      </c>
      <c r="M11030" s="14">
        <f>AND($I11030=MID(kododd,1,2),$J11030=MID(kododd,3,3))</f>
      </c>
    </row>
    <row r="11031">
      <c r="A11031" s="95">
        <v>53830</v>
      </c>
      <c r="B11031" s="93" t="s">
        <v>3035</v>
      </c>
      <c r="C11031" s="93" t="s">
        <v>1411</v>
      </c>
      <c r="G11031" s="95">
        <v>250</v>
      </c>
      <c r="H11031" s="93" t="s">
        <v>8976</v>
      </c>
      <c r="I11031" s="93" t="s">
        <v>23901</v>
      </c>
      <c r="J11031" s="93" t="s">
        <v>20849</v>
      </c>
      <c r="K11031" s="93" t="s">
        <v>8984</v>
      </c>
      <c r="L11031" s="14">
        <f>AND(vyberHrace&lt;&gt;"",ISNUMBER(SEARCH(vyberHrace,$B11031)))</f>
      </c>
      <c r="M11031" s="14">
        <f>AND($I11031=MID(kododd,1,2),$J11031=MID(kododd,3,3))</f>
      </c>
    </row>
    <row r="11032">
      <c r="A11032" s="95">
        <v>51264</v>
      </c>
      <c r="B11032" s="93" t="s">
        <v>2242</v>
      </c>
      <c r="C11032" s="93" t="s">
        <v>1463</v>
      </c>
      <c r="D11032" s="95">
        <v>1220</v>
      </c>
      <c r="G11032" s="95">
        <v>0</v>
      </c>
      <c r="H11032" s="93" t="s">
        <v>8976</v>
      </c>
      <c r="I11032" s="93" t="s">
        <v>23901</v>
      </c>
      <c r="J11032" s="93" t="s">
        <v>20908</v>
      </c>
      <c r="K11032" s="93" t="s">
        <v>5624</v>
      </c>
      <c r="L11032" s="14">
        <f>AND(vyberHrace&lt;&gt;"",ISNUMBER(SEARCH(vyberHrace,$B11032)))</f>
      </c>
      <c r="M11032" s="14">
        <f>AND($I11032=MID(kododd,1,2),$J11032=MID(kododd,3,3))</f>
      </c>
    </row>
    <row r="11033">
      <c r="A11033" s="95">
        <v>34156</v>
      </c>
      <c r="B11033" s="93" t="s">
        <v>7386</v>
      </c>
      <c r="C11033" s="93" t="s">
        <v>1413</v>
      </c>
      <c r="D11033" s="95">
        <v>1438</v>
      </c>
      <c r="G11033" s="95">
        <v>0</v>
      </c>
      <c r="H11033" s="93" t="s">
        <v>8976</v>
      </c>
      <c r="I11033" s="93" t="s">
        <v>23901</v>
      </c>
      <c r="J11033" s="93" t="s">
        <v>20859</v>
      </c>
      <c r="K11033" s="93" t="s">
        <v>9076</v>
      </c>
      <c r="L11033" s="14">
        <f>AND(vyberHrace&lt;&gt;"",ISNUMBER(SEARCH(vyberHrace,$B11033)))</f>
      </c>
      <c r="M11033" s="14">
        <f>AND($I11033=MID(kododd,1,2),$J11033=MID(kododd,3,3))</f>
      </c>
    </row>
    <row r="11034">
      <c r="A11034" s="95">
        <v>63422</v>
      </c>
      <c r="B11034" s="93" t="s">
        <v>29108</v>
      </c>
      <c r="C11034" s="93" t="s">
        <v>1422</v>
      </c>
      <c r="F11034" s="95">
        <v>571006141</v>
      </c>
      <c r="G11034" s="95">
        <v>250</v>
      </c>
      <c r="H11034" s="93" t="s">
        <v>8976</v>
      </c>
      <c r="I11034" s="93" t="s">
        <v>23901</v>
      </c>
      <c r="J11034" s="93" t="s">
        <v>20855</v>
      </c>
      <c r="K11034" s="93" t="s">
        <v>8992</v>
      </c>
      <c r="L11034" s="14">
        <f>AND(vyberHrace&lt;&gt;"",ISNUMBER(SEARCH(vyberHrace,$B11034)))</f>
      </c>
      <c r="M11034" s="14">
        <f>AND($I11034=MID(kododd,1,2),$J11034=MID(kododd,3,3))</f>
      </c>
    </row>
    <row r="11035">
      <c r="A11035" s="95">
        <v>63640</v>
      </c>
      <c r="B11035" s="93" t="s">
        <v>29845</v>
      </c>
      <c r="C11035" s="93" t="s">
        <v>1450</v>
      </c>
      <c r="F11035" s="95">
        <v>571006281</v>
      </c>
      <c r="G11035" s="95">
        <v>250</v>
      </c>
      <c r="H11035" s="93" t="s">
        <v>8976</v>
      </c>
      <c r="I11035" s="93" t="s">
        <v>23901</v>
      </c>
      <c r="J11035" s="93" t="s">
        <v>20855</v>
      </c>
      <c r="K11035" s="93" t="s">
        <v>8992</v>
      </c>
      <c r="L11035" s="14">
        <f>AND(vyberHrace&lt;&gt;"",ISNUMBER(SEARCH(vyberHrace,$B11035)))</f>
      </c>
      <c r="M11035" s="14">
        <f>AND($I11035=MID(kododd,1,2),$J11035=MID(kododd,3,3))</f>
      </c>
    </row>
    <row r="11036">
      <c r="A11036" s="95">
        <v>28554</v>
      </c>
      <c r="B11036" s="93" t="s">
        <v>7414</v>
      </c>
      <c r="C11036" s="93" t="s">
        <v>1449</v>
      </c>
      <c r="D11036" s="95">
        <v>1803</v>
      </c>
      <c r="E11036" s="95">
        <v>1885</v>
      </c>
      <c r="F11036" s="95">
        <v>330418</v>
      </c>
      <c r="G11036" s="95">
        <v>0</v>
      </c>
      <c r="H11036" s="93" t="s">
        <v>8976</v>
      </c>
      <c r="I11036" s="93" t="s">
        <v>23901</v>
      </c>
      <c r="J11036" s="93" t="s">
        <v>20896</v>
      </c>
      <c r="K11036" s="93" t="s">
        <v>7911</v>
      </c>
      <c r="L11036" s="14">
        <f>AND(vyberHrace&lt;&gt;"",ISNUMBER(SEARCH(vyberHrace,$B11036)))</f>
      </c>
      <c r="M11036" s="14">
        <f>AND($I11036=MID(kododd,1,2),$J11036=MID(kododd,3,3))</f>
      </c>
    </row>
    <row r="11037">
      <c r="A11037" s="95">
        <v>6312</v>
      </c>
      <c r="B11037" s="93" t="s">
        <v>7426</v>
      </c>
      <c r="C11037" s="93" t="s">
        <v>1440</v>
      </c>
      <c r="D11037" s="95">
        <v>1736</v>
      </c>
      <c r="E11037" s="95">
        <v>1842</v>
      </c>
      <c r="F11037" s="95">
        <v>356921</v>
      </c>
      <c r="G11037" s="95">
        <v>250</v>
      </c>
      <c r="H11037" s="93" t="s">
        <v>8976</v>
      </c>
      <c r="I11037" s="93" t="s">
        <v>23901</v>
      </c>
      <c r="J11037" s="93" t="s">
        <v>20912</v>
      </c>
      <c r="K11037" s="93" t="s">
        <v>5561</v>
      </c>
      <c r="L11037" s="14">
        <f>AND(vyberHrace&lt;&gt;"",ISNUMBER(SEARCH(vyberHrace,$B11037)))</f>
      </c>
      <c r="M11037" s="14">
        <f>AND($I11037=MID(kododd,1,2),$J11037=MID(kododd,3,3))</f>
      </c>
    </row>
    <row r="11038">
      <c r="A11038" s="95">
        <v>45982</v>
      </c>
      <c r="B11038" s="93" t="s">
        <v>340</v>
      </c>
      <c r="C11038" s="93" t="s">
        <v>1410</v>
      </c>
      <c r="D11038" s="95">
        <v>1266</v>
      </c>
      <c r="E11038" s="95">
        <v>1726</v>
      </c>
      <c r="F11038" s="95">
        <v>23735287</v>
      </c>
      <c r="G11038" s="95">
        <v>0</v>
      </c>
      <c r="H11038" s="93" t="s">
        <v>8976</v>
      </c>
      <c r="I11038" s="93" t="s">
        <v>23901</v>
      </c>
      <c r="J11038" s="93" t="s">
        <v>20855</v>
      </c>
      <c r="K11038" s="93" t="s">
        <v>8992</v>
      </c>
      <c r="L11038" s="14">
        <f>AND(vyberHrace&lt;&gt;"",ISNUMBER(SEARCH(vyberHrace,$B11038)))</f>
      </c>
      <c r="M11038" s="14">
        <f>AND($I11038=MID(kododd,1,2),$J11038=MID(kododd,3,3))</f>
      </c>
    </row>
    <row r="11039">
      <c r="A11039" s="95">
        <v>49757</v>
      </c>
      <c r="B11039" s="93" t="s">
        <v>12471</v>
      </c>
      <c r="C11039" s="93" t="s">
        <v>1455</v>
      </c>
      <c r="G11039" s="95">
        <v>0</v>
      </c>
      <c r="H11039" s="93" t="s">
        <v>8976</v>
      </c>
      <c r="I11039" s="93" t="s">
        <v>23901</v>
      </c>
      <c r="J11039" s="93" t="s">
        <v>20855</v>
      </c>
      <c r="K11039" s="93" t="s">
        <v>8992</v>
      </c>
      <c r="L11039" s="14">
        <f>AND(vyberHrace&lt;&gt;"",ISNUMBER(SEARCH(vyberHrace,$B11039)))</f>
      </c>
      <c r="M11039" s="14">
        <f>AND($I11039=MID(kododd,1,2),$J11039=MID(kododd,3,3))</f>
      </c>
    </row>
    <row r="11040">
      <c r="A11040" s="95">
        <v>61639</v>
      </c>
      <c r="B11040" s="93" t="s">
        <v>10208</v>
      </c>
      <c r="C11040" s="93" t="s">
        <v>1412</v>
      </c>
      <c r="D11040" s="95">
        <v>1290</v>
      </c>
      <c r="E11040" s="95">
        <v>1509</v>
      </c>
      <c r="F11040" s="95">
        <v>23791756</v>
      </c>
      <c r="G11040" s="95">
        <v>250</v>
      </c>
      <c r="H11040" s="93" t="s">
        <v>8976</v>
      </c>
      <c r="I11040" s="93" t="s">
        <v>23901</v>
      </c>
      <c r="J11040" s="93" t="s">
        <v>3580</v>
      </c>
      <c r="K11040" s="93" t="s">
        <v>6449</v>
      </c>
      <c r="L11040" s="14">
        <f>AND(vyberHrace&lt;&gt;"",ISNUMBER(SEARCH(vyberHrace,$B11040)))</f>
      </c>
      <c r="M11040" s="14">
        <f>AND($I11040=MID(kododd,1,2),$J11040=MID(kododd,3,3))</f>
      </c>
    </row>
    <row r="11041">
      <c r="A11041" s="95">
        <v>42730</v>
      </c>
      <c r="B11041" s="93" t="s">
        <v>10209</v>
      </c>
      <c r="C11041" s="93" t="s">
        <v>1438</v>
      </c>
      <c r="G11041" s="95">
        <v>0</v>
      </c>
      <c r="H11041" s="93" t="s">
        <v>8976</v>
      </c>
      <c r="I11041" s="93" t="s">
        <v>23901</v>
      </c>
      <c r="J11041" s="93" t="s">
        <v>20912</v>
      </c>
      <c r="K11041" s="93" t="s">
        <v>5561</v>
      </c>
      <c r="L11041" s="14">
        <f>AND(vyberHrace&lt;&gt;"",ISNUMBER(SEARCH(vyberHrace,$B11041)))</f>
      </c>
      <c r="M11041" s="14">
        <f>AND($I11041=MID(kododd,1,2),$J11041=MID(kododd,3,3))</f>
      </c>
    </row>
    <row r="11042">
      <c r="A11042" s="95">
        <v>1867</v>
      </c>
      <c r="B11042" s="93" t="s">
        <v>14805</v>
      </c>
      <c r="C11042" s="93" t="s">
        <v>1432</v>
      </c>
      <c r="D11042" s="95">
        <v>1974</v>
      </c>
      <c r="E11042" s="95">
        <v>2001</v>
      </c>
      <c r="F11042" s="95">
        <v>389846</v>
      </c>
      <c r="G11042" s="95">
        <v>250</v>
      </c>
      <c r="H11042" s="93" t="s">
        <v>8976</v>
      </c>
      <c r="I11042" s="93" t="s">
        <v>23901</v>
      </c>
      <c r="J11042" s="93" t="s">
        <v>20896</v>
      </c>
      <c r="K11042" s="93" t="s">
        <v>7911</v>
      </c>
      <c r="L11042" s="14">
        <f>AND(vyberHrace&lt;&gt;"",ISNUMBER(SEARCH(vyberHrace,$B11042)))</f>
      </c>
      <c r="M11042" s="14">
        <f>AND($I11042=MID(kododd,1,2),$J11042=MID(kododd,3,3))</f>
      </c>
    </row>
    <row r="11043">
      <c r="A11043" s="95">
        <v>54123</v>
      </c>
      <c r="B11043" s="93" t="s">
        <v>15334</v>
      </c>
      <c r="C11043" s="93" t="s">
        <v>1411</v>
      </c>
      <c r="G11043" s="95">
        <v>0</v>
      </c>
      <c r="H11043" s="93" t="s">
        <v>8976</v>
      </c>
      <c r="I11043" s="93" t="s">
        <v>23901</v>
      </c>
      <c r="J11043" s="93" t="s">
        <v>20855</v>
      </c>
      <c r="K11043" s="93" t="s">
        <v>8992</v>
      </c>
      <c r="L11043" s="14">
        <f>AND(vyberHrace&lt;&gt;"",ISNUMBER(SEARCH(vyberHrace,$B11043)))</f>
      </c>
      <c r="M11043" s="14">
        <f>AND($I11043=MID(kododd,1,2),$J11043=MID(kododd,3,3))</f>
      </c>
    </row>
    <row r="11044">
      <c r="A11044" s="95">
        <v>15055</v>
      </c>
      <c r="B11044" s="93" t="s">
        <v>14839</v>
      </c>
      <c r="C11044" s="93" t="s">
        <v>1452</v>
      </c>
      <c r="D11044" s="95">
        <v>1961</v>
      </c>
      <c r="E11044" s="95">
        <v>1974</v>
      </c>
      <c r="F11044" s="95">
        <v>330426</v>
      </c>
      <c r="G11044" s="95">
        <v>250</v>
      </c>
      <c r="H11044" s="93" t="s">
        <v>8976</v>
      </c>
      <c r="I11044" s="93" t="s">
        <v>23901</v>
      </c>
      <c r="J11044" s="93" t="s">
        <v>20896</v>
      </c>
      <c r="K11044" s="93" t="s">
        <v>7911</v>
      </c>
      <c r="L11044" s="14">
        <f>AND(vyberHrace&lt;&gt;"",ISNUMBER(SEARCH(vyberHrace,$B11044)))</f>
      </c>
      <c r="M11044" s="14">
        <f>AND($I11044=MID(kododd,1,2),$J11044=MID(kododd,3,3))</f>
      </c>
    </row>
    <row r="11045">
      <c r="A11045" s="95">
        <v>46644</v>
      </c>
      <c r="B11045" s="93" t="s">
        <v>14840</v>
      </c>
      <c r="C11045" s="93" t="s">
        <v>1419</v>
      </c>
      <c r="G11045" s="95">
        <v>0</v>
      </c>
      <c r="H11045" s="93" t="s">
        <v>8976</v>
      </c>
      <c r="I11045" s="93" t="s">
        <v>23901</v>
      </c>
      <c r="J11045" s="93" t="s">
        <v>20849</v>
      </c>
      <c r="K11045" s="93" t="s">
        <v>8984</v>
      </c>
      <c r="L11045" s="14">
        <f>AND(vyberHrace&lt;&gt;"",ISNUMBER(SEARCH(vyberHrace,$B11045)))</f>
      </c>
      <c r="M11045" s="14">
        <f>AND($I11045=MID(kododd,1,2),$J11045=MID(kododd,3,3))</f>
      </c>
    </row>
    <row r="11046">
      <c r="A11046" s="95">
        <v>48163</v>
      </c>
      <c r="B11046" s="93" t="s">
        <v>14852</v>
      </c>
      <c r="C11046" s="93" t="s">
        <v>1416</v>
      </c>
      <c r="G11046" s="95">
        <v>0</v>
      </c>
      <c r="H11046" s="93" t="s">
        <v>8976</v>
      </c>
      <c r="I11046" s="93" t="s">
        <v>23901</v>
      </c>
      <c r="J11046" s="93" t="s">
        <v>20849</v>
      </c>
      <c r="K11046" s="93" t="s">
        <v>8984</v>
      </c>
      <c r="L11046" s="14">
        <f>AND(vyberHrace&lt;&gt;"",ISNUMBER(SEARCH(vyberHrace,$B11046)))</f>
      </c>
      <c r="M11046" s="14">
        <f>AND($I11046=MID(kododd,1,2),$J11046=MID(kododd,3,3))</f>
      </c>
    </row>
    <row r="11047">
      <c r="A11047" s="95">
        <v>441</v>
      </c>
      <c r="B11047" s="93" t="s">
        <v>14893</v>
      </c>
      <c r="C11047" s="93" t="s">
        <v>1474</v>
      </c>
      <c r="D11047" s="95">
        <v>2008</v>
      </c>
      <c r="E11047" s="95">
        <v>2006</v>
      </c>
      <c r="F11047" s="95">
        <v>356930</v>
      </c>
      <c r="G11047" s="95">
        <v>250</v>
      </c>
      <c r="H11047" s="93" t="s">
        <v>8976</v>
      </c>
      <c r="I11047" s="93" t="s">
        <v>23901</v>
      </c>
      <c r="J11047" s="93" t="s">
        <v>20887</v>
      </c>
      <c r="K11047" s="93" t="s">
        <v>5554</v>
      </c>
      <c r="L11047" s="14">
        <f>AND(vyberHrace&lt;&gt;"",ISNUMBER(SEARCH(vyberHrace,$B11047)))</f>
      </c>
      <c r="M11047" s="14">
        <f>AND($I11047=MID(kododd,1,2),$J11047=MID(kododd,3,3))</f>
      </c>
    </row>
    <row r="11048">
      <c r="A11048" s="95">
        <v>55497</v>
      </c>
      <c r="B11048" s="93" t="s">
        <v>24136</v>
      </c>
      <c r="C11048" s="93" t="s">
        <v>1406</v>
      </c>
      <c r="G11048" s="95">
        <v>0</v>
      </c>
      <c r="H11048" s="93" t="s">
        <v>8976</v>
      </c>
      <c r="I11048" s="93" t="s">
        <v>23901</v>
      </c>
      <c r="J11048" s="93" t="s">
        <v>20908</v>
      </c>
      <c r="K11048" s="93" t="s">
        <v>5624</v>
      </c>
      <c r="L11048" s="14">
        <f>AND(vyberHrace&lt;&gt;"",ISNUMBER(SEARCH(vyberHrace,$B11048)))</f>
      </c>
      <c r="M11048" s="14">
        <f>AND($I11048=MID(kododd,1,2),$J11048=MID(kododd,3,3))</f>
      </c>
    </row>
    <row r="11049">
      <c r="A11049" s="95">
        <v>55898</v>
      </c>
      <c r="B11049" s="93" t="s">
        <v>22313</v>
      </c>
      <c r="C11049" s="93" t="s">
        <v>1420</v>
      </c>
      <c r="G11049" s="95">
        <v>250</v>
      </c>
      <c r="H11049" s="93" t="s">
        <v>8976</v>
      </c>
      <c r="I11049" s="93" t="s">
        <v>23901</v>
      </c>
      <c r="J11049" s="93" t="s">
        <v>20855</v>
      </c>
      <c r="K11049" s="93" t="s">
        <v>8992</v>
      </c>
      <c r="L11049" s="14">
        <f>AND(vyberHrace&lt;&gt;"",ISNUMBER(SEARCH(vyberHrace,$B11049)))</f>
      </c>
      <c r="M11049" s="14">
        <f>AND($I11049=MID(kododd,1,2),$J11049=MID(kododd,3,3))</f>
      </c>
    </row>
    <row r="11050">
      <c r="A11050" s="95">
        <v>57888</v>
      </c>
      <c r="B11050" s="93" t="s">
        <v>1344</v>
      </c>
      <c r="C11050" s="93" t="s">
        <v>1486</v>
      </c>
      <c r="D11050" s="95">
        <v>1273</v>
      </c>
      <c r="E11050" s="95">
        <v>1420</v>
      </c>
      <c r="F11050" s="95">
        <v>23781157</v>
      </c>
      <c r="G11050" s="95">
        <v>250</v>
      </c>
      <c r="H11050" s="93" t="s">
        <v>8976</v>
      </c>
      <c r="I11050" s="93" t="s">
        <v>23901</v>
      </c>
      <c r="J11050" s="93" t="s">
        <v>20872</v>
      </c>
      <c r="K11050" s="93" t="s">
        <v>6775</v>
      </c>
      <c r="L11050" s="14">
        <f>AND(vyberHrace&lt;&gt;"",ISNUMBER(SEARCH(vyberHrace,$B11050)))</f>
      </c>
      <c r="M11050" s="14">
        <f>AND($I11050=MID(kododd,1,2),$J11050=MID(kododd,3,3))</f>
      </c>
    </row>
    <row r="11051">
      <c r="A11051" s="95">
        <v>58751</v>
      </c>
      <c r="B11051" s="93" t="s">
        <v>25228</v>
      </c>
      <c r="C11051" s="93" t="s">
        <v>1418</v>
      </c>
      <c r="D11051" s="95">
        <v>1411</v>
      </c>
      <c r="E11051" s="95">
        <v>1633</v>
      </c>
      <c r="F11051" s="95">
        <v>23781165</v>
      </c>
      <c r="G11051" s="95">
        <v>250</v>
      </c>
      <c r="H11051" s="93" t="s">
        <v>8976</v>
      </c>
      <c r="I11051" s="93" t="s">
        <v>23901</v>
      </c>
      <c r="J11051" s="93" t="s">
        <v>20872</v>
      </c>
      <c r="K11051" s="93" t="s">
        <v>6775</v>
      </c>
      <c r="L11051" s="14">
        <f>AND(vyberHrace&lt;&gt;"",ISNUMBER(SEARCH(vyberHrace,$B11051)))</f>
      </c>
      <c r="M11051" s="14">
        <f>AND($I11051=MID(kododd,1,2),$J11051=MID(kododd,3,3))</f>
      </c>
    </row>
    <row r="11052">
      <c r="A11052" s="95">
        <v>43522</v>
      </c>
      <c r="B11052" s="93" t="s">
        <v>14912</v>
      </c>
      <c r="C11052" s="93" t="s">
        <v>1408</v>
      </c>
      <c r="G11052" s="95">
        <v>0</v>
      </c>
      <c r="H11052" s="93" t="s">
        <v>8976</v>
      </c>
      <c r="I11052" s="93" t="s">
        <v>23901</v>
      </c>
      <c r="J11052" s="93" t="s">
        <v>20859</v>
      </c>
      <c r="K11052" s="93" t="s">
        <v>9076</v>
      </c>
      <c r="L11052" s="14">
        <f>AND(vyberHrace&lt;&gt;"",ISNUMBER(SEARCH(vyberHrace,$B11052)))</f>
      </c>
      <c r="M11052" s="14">
        <f>AND($I11052=MID(kododd,1,2),$J11052=MID(kododd,3,3))</f>
      </c>
    </row>
    <row r="11053">
      <c r="A11053" s="95">
        <v>58797</v>
      </c>
      <c r="B11053" s="93" t="s">
        <v>25269</v>
      </c>
      <c r="C11053" s="93" t="s">
        <v>1450</v>
      </c>
      <c r="G11053" s="95">
        <v>0</v>
      </c>
      <c r="H11053" s="93" t="s">
        <v>8976</v>
      </c>
      <c r="I11053" s="93" t="s">
        <v>23901</v>
      </c>
      <c r="J11053" s="93" t="s">
        <v>20855</v>
      </c>
      <c r="K11053" s="93" t="s">
        <v>8992</v>
      </c>
      <c r="L11053" s="14">
        <f>AND(vyberHrace&lt;&gt;"",ISNUMBER(SEARCH(vyberHrace,$B11053)))</f>
      </c>
      <c r="M11053" s="14">
        <f>AND($I11053=MID(kododd,1,2),$J11053=MID(kododd,3,3))</f>
      </c>
    </row>
    <row r="11054">
      <c r="A11054" s="95">
        <v>57055</v>
      </c>
      <c r="B11054" s="93" t="s">
        <v>22278</v>
      </c>
      <c r="C11054" s="93" t="s">
        <v>1412</v>
      </c>
      <c r="G11054" s="95">
        <v>250</v>
      </c>
      <c r="H11054" s="93" t="s">
        <v>8976</v>
      </c>
      <c r="I11054" s="93" t="s">
        <v>23901</v>
      </c>
      <c r="J11054" s="93" t="s">
        <v>20872</v>
      </c>
      <c r="K11054" s="93" t="s">
        <v>6775</v>
      </c>
      <c r="L11054" s="14">
        <f>AND(vyberHrace&lt;&gt;"",ISNUMBER(SEARCH(vyberHrace,$B11054)))</f>
      </c>
      <c r="M11054" s="14">
        <f>AND($I11054=MID(kododd,1,2),$J11054=MID(kododd,3,3))</f>
      </c>
    </row>
    <row r="11055">
      <c r="A11055" s="95">
        <v>44550</v>
      </c>
      <c r="B11055" s="93" t="s">
        <v>13425</v>
      </c>
      <c r="C11055" s="93" t="s">
        <v>1402</v>
      </c>
      <c r="G11055" s="95">
        <v>0</v>
      </c>
      <c r="H11055" s="93" t="s">
        <v>8976</v>
      </c>
      <c r="I11055" s="93" t="s">
        <v>23901</v>
      </c>
      <c r="J11055" s="93" t="s">
        <v>20859</v>
      </c>
      <c r="K11055" s="93" t="s">
        <v>9076</v>
      </c>
      <c r="L11055" s="14">
        <f>AND(vyberHrace&lt;&gt;"",ISNUMBER(SEARCH(vyberHrace,$B11055)))</f>
      </c>
      <c r="M11055" s="14">
        <f>AND($I11055=MID(kododd,1,2),$J11055=MID(kododd,3,3))</f>
      </c>
    </row>
    <row r="11056">
      <c r="A11056" s="95">
        <v>46235</v>
      </c>
      <c r="B11056" s="93" t="s">
        <v>13429</v>
      </c>
      <c r="C11056" s="93" t="s">
        <v>3255</v>
      </c>
      <c r="D11056" s="95">
        <v>1109</v>
      </c>
      <c r="F11056" s="95">
        <v>23712090</v>
      </c>
      <c r="G11056" s="95">
        <v>0</v>
      </c>
      <c r="H11056" s="93" t="s">
        <v>8976</v>
      </c>
      <c r="I11056" s="93" t="s">
        <v>23901</v>
      </c>
      <c r="J11056" s="93" t="s">
        <v>20912</v>
      </c>
      <c r="K11056" s="93" t="s">
        <v>5561</v>
      </c>
      <c r="L11056" s="14">
        <f>AND(vyberHrace&lt;&gt;"",ISNUMBER(SEARCH(vyberHrace,$B11056)))</f>
      </c>
      <c r="M11056" s="14">
        <f>AND($I11056=MID(kododd,1,2),$J11056=MID(kododd,3,3))</f>
      </c>
    </row>
    <row r="11057">
      <c r="A11057" s="95">
        <v>6336</v>
      </c>
      <c r="B11057" s="93" t="s">
        <v>13437</v>
      </c>
      <c r="C11057" s="93" t="s">
        <v>1459</v>
      </c>
      <c r="D11057" s="95">
        <v>1120</v>
      </c>
      <c r="G11057" s="95">
        <v>0</v>
      </c>
      <c r="H11057" s="93" t="s">
        <v>8976</v>
      </c>
      <c r="I11057" s="93" t="s">
        <v>23901</v>
      </c>
      <c r="J11057" s="93" t="s">
        <v>20859</v>
      </c>
      <c r="K11057" s="93" t="s">
        <v>9076</v>
      </c>
      <c r="L11057" s="14">
        <f>AND(vyberHrace&lt;&gt;"",ISNUMBER(SEARCH(vyberHrace,$B11057)))</f>
      </c>
      <c r="M11057" s="14">
        <f>AND($I11057=MID(kododd,1,2),$J11057=MID(kododd,3,3))</f>
      </c>
    </row>
    <row r="11058">
      <c r="A11058" s="95">
        <v>45502</v>
      </c>
      <c r="B11058" s="93" t="s">
        <v>13455</v>
      </c>
      <c r="C11058" s="93" t="s">
        <v>1462</v>
      </c>
      <c r="D11058" s="95">
        <v>1407</v>
      </c>
      <c r="F11058" s="95">
        <v>23730935</v>
      </c>
      <c r="G11058" s="95">
        <v>250</v>
      </c>
      <c r="H11058" s="93" t="s">
        <v>8976</v>
      </c>
      <c r="I11058" s="93" t="s">
        <v>23901</v>
      </c>
      <c r="J11058" s="93" t="s">
        <v>20914</v>
      </c>
      <c r="K11058" s="93" t="s">
        <v>5621</v>
      </c>
      <c r="L11058" s="14">
        <f>AND(vyberHrace&lt;&gt;"",ISNUMBER(SEARCH(vyberHrace,$B11058)))</f>
      </c>
      <c r="M11058" s="14">
        <f>AND($I11058=MID(kododd,1,2),$J11058=MID(kododd,3,3))</f>
      </c>
    </row>
    <row r="11059">
      <c r="A11059" s="95">
        <v>57949</v>
      </c>
      <c r="B11059" s="93" t="s">
        <v>24490</v>
      </c>
      <c r="C11059" s="93" t="s">
        <v>1486</v>
      </c>
      <c r="G11059" s="95">
        <v>250</v>
      </c>
      <c r="H11059" s="93" t="s">
        <v>8976</v>
      </c>
      <c r="I11059" s="93" t="s">
        <v>23901</v>
      </c>
      <c r="J11059" s="93" t="s">
        <v>20849</v>
      </c>
      <c r="K11059" s="93" t="s">
        <v>8984</v>
      </c>
      <c r="L11059" s="14">
        <f>AND(vyberHrace&lt;&gt;"",ISNUMBER(SEARCH(vyberHrace,$B11059)))</f>
      </c>
      <c r="M11059" s="14">
        <f>AND($I11059=MID(kododd,1,2),$J11059=MID(kododd,3,3))</f>
      </c>
    </row>
    <row r="11060">
      <c r="A11060" s="95">
        <v>4923</v>
      </c>
      <c r="B11060" s="93" t="s">
        <v>13466</v>
      </c>
      <c r="C11060" s="93" t="s">
        <v>1449</v>
      </c>
      <c r="D11060" s="95">
        <v>1545</v>
      </c>
      <c r="F11060" s="95">
        <v>23704454</v>
      </c>
      <c r="G11060" s="95">
        <v>250</v>
      </c>
      <c r="H11060" s="93" t="s">
        <v>8976</v>
      </c>
      <c r="I11060" s="93" t="s">
        <v>23901</v>
      </c>
      <c r="J11060" s="93" t="s">
        <v>20849</v>
      </c>
      <c r="K11060" s="93" t="s">
        <v>8984</v>
      </c>
      <c r="L11060" s="14">
        <f>AND(vyberHrace&lt;&gt;"",ISNUMBER(SEARCH(vyberHrace,$B11060)))</f>
      </c>
      <c r="M11060" s="14">
        <f>AND($I11060=MID(kododd,1,2),$J11060=MID(kododd,3,3))</f>
      </c>
    </row>
    <row r="11061">
      <c r="A11061" s="95">
        <v>55670</v>
      </c>
      <c r="B11061" s="93" t="s">
        <v>22340</v>
      </c>
      <c r="C11061" s="93" t="s">
        <v>1424</v>
      </c>
      <c r="D11061" s="95">
        <v>1051</v>
      </c>
      <c r="F11061" s="95">
        <v>23796278</v>
      </c>
      <c r="G11061" s="95">
        <v>250</v>
      </c>
      <c r="H11061" s="93" t="s">
        <v>8976</v>
      </c>
      <c r="I11061" s="93" t="s">
        <v>23901</v>
      </c>
      <c r="J11061" s="93" t="s">
        <v>20849</v>
      </c>
      <c r="K11061" s="93" t="s">
        <v>8984</v>
      </c>
      <c r="L11061" s="14">
        <f>AND(vyberHrace&lt;&gt;"",ISNUMBER(SEARCH(vyberHrace,$B11061)))</f>
      </c>
      <c r="M11061" s="14">
        <f>AND($I11061=MID(kododd,1,2),$J11061=MID(kododd,3,3))</f>
      </c>
    </row>
    <row r="11062">
      <c r="A11062" s="95">
        <v>62642</v>
      </c>
      <c r="B11062" s="93" t="s">
        <v>29109</v>
      </c>
      <c r="C11062" s="93" t="s">
        <v>1487</v>
      </c>
      <c r="G11062" s="95">
        <v>250</v>
      </c>
      <c r="H11062" s="93" t="s">
        <v>8976</v>
      </c>
      <c r="I11062" s="93" t="s">
        <v>23901</v>
      </c>
      <c r="J11062" s="93" t="s">
        <v>20849</v>
      </c>
      <c r="K11062" s="93" t="s">
        <v>8984</v>
      </c>
      <c r="L11062" s="14">
        <f>AND(vyberHrace&lt;&gt;"",ISNUMBER(SEARCH(vyberHrace,$B11062)))</f>
      </c>
      <c r="M11062" s="14">
        <f>AND($I11062=MID(kododd,1,2),$J11062=MID(kododd,3,3))</f>
      </c>
    </row>
    <row r="11063">
      <c r="A11063" s="95">
        <v>41051</v>
      </c>
      <c r="B11063" s="93" t="s">
        <v>13468</v>
      </c>
      <c r="C11063" s="93" t="s">
        <v>1407</v>
      </c>
      <c r="D11063" s="95">
        <v>1729</v>
      </c>
      <c r="E11063" s="95">
        <v>1782</v>
      </c>
      <c r="F11063" s="95">
        <v>23707518</v>
      </c>
      <c r="G11063" s="95">
        <v>0</v>
      </c>
      <c r="H11063" s="93" t="s">
        <v>8976</v>
      </c>
      <c r="I11063" s="93" t="s">
        <v>23901</v>
      </c>
      <c r="J11063" s="93" t="s">
        <v>23412</v>
      </c>
      <c r="K11063" s="93" t="s">
        <v>21363</v>
      </c>
      <c r="L11063" s="14">
        <f>AND(vyberHrace&lt;&gt;"",ISNUMBER(SEARCH(vyberHrace,$B11063)))</f>
      </c>
      <c r="M11063" s="14">
        <f>AND($I11063=MID(kododd,1,2),$J11063=MID(kododd,3,3))</f>
      </c>
    </row>
    <row r="11064">
      <c r="A11064" s="95">
        <v>63197</v>
      </c>
      <c r="B11064" s="93" t="s">
        <v>29110</v>
      </c>
      <c r="C11064" s="93" t="s">
        <v>1486</v>
      </c>
      <c r="G11064" s="95">
        <v>250</v>
      </c>
      <c r="H11064" s="93" t="s">
        <v>8976</v>
      </c>
      <c r="I11064" s="93" t="s">
        <v>23901</v>
      </c>
      <c r="J11064" s="93" t="s">
        <v>20908</v>
      </c>
      <c r="K11064" s="93" t="s">
        <v>5624</v>
      </c>
      <c r="L11064" s="14">
        <f>AND(vyberHrace&lt;&gt;"",ISNUMBER(SEARCH(vyberHrace,$B11064)))</f>
      </c>
      <c r="M11064" s="14">
        <f>AND($I11064=MID(kododd,1,2),$J11064=MID(kododd,3,3))</f>
      </c>
    </row>
    <row r="11065">
      <c r="A11065" s="95">
        <v>47678</v>
      </c>
      <c r="B11065" s="93" t="s">
        <v>13479</v>
      </c>
      <c r="C11065" s="93" t="s">
        <v>1410</v>
      </c>
      <c r="D11065" s="95">
        <v>1187</v>
      </c>
      <c r="E11065" s="95">
        <v>1445</v>
      </c>
      <c r="F11065" s="95">
        <v>23721545</v>
      </c>
      <c r="G11065" s="95">
        <v>0</v>
      </c>
      <c r="H11065" s="93" t="s">
        <v>8976</v>
      </c>
      <c r="I11065" s="93" t="s">
        <v>23901</v>
      </c>
      <c r="J11065" s="93" t="s">
        <v>20912</v>
      </c>
      <c r="K11065" s="93" t="s">
        <v>5561</v>
      </c>
      <c r="L11065" s="14">
        <f>AND(vyberHrace&lt;&gt;"",ISNUMBER(SEARCH(vyberHrace,$B11065)))</f>
      </c>
      <c r="M11065" s="14">
        <f>AND($I11065=MID(kododd,1,2),$J11065=MID(kododd,3,3))</f>
      </c>
    </row>
    <row r="11066">
      <c r="A11066" s="95">
        <v>46924</v>
      </c>
      <c r="B11066" s="93" t="s">
        <v>13480</v>
      </c>
      <c r="C11066" s="93" t="s">
        <v>1406</v>
      </c>
      <c r="D11066" s="95">
        <v>1521</v>
      </c>
      <c r="E11066" s="95">
        <v>1716</v>
      </c>
      <c r="F11066" s="95">
        <v>23743409</v>
      </c>
      <c r="G11066" s="95">
        <v>250</v>
      </c>
      <c r="H11066" s="93" t="s">
        <v>8976</v>
      </c>
      <c r="I11066" s="93" t="s">
        <v>23901</v>
      </c>
      <c r="J11066" s="93" t="s">
        <v>20843</v>
      </c>
      <c r="K11066" s="93" t="s">
        <v>7708</v>
      </c>
      <c r="L11066" s="14">
        <f>AND(vyberHrace&lt;&gt;"",ISNUMBER(SEARCH(vyberHrace,$B11066)))</f>
      </c>
      <c r="M11066" s="14">
        <f>AND($I11066=MID(kododd,1,2),$J11066=MID(kododd,3,3))</f>
      </c>
    </row>
    <row r="11067">
      <c r="A11067" s="95">
        <v>976</v>
      </c>
      <c r="B11067" s="93" t="s">
        <v>19746</v>
      </c>
      <c r="C11067" s="93" t="s">
        <v>1469</v>
      </c>
      <c r="D11067" s="95">
        <v>1955</v>
      </c>
      <c r="E11067" s="95">
        <v>1992</v>
      </c>
      <c r="F11067" s="95">
        <v>315800</v>
      </c>
      <c r="G11067" s="95">
        <v>250</v>
      </c>
      <c r="H11067" s="93" t="s">
        <v>8976</v>
      </c>
      <c r="I11067" s="93" t="s">
        <v>23901</v>
      </c>
      <c r="J11067" s="93" t="s">
        <v>20843</v>
      </c>
      <c r="K11067" s="93" t="s">
        <v>7708</v>
      </c>
      <c r="L11067" s="14">
        <f>AND(vyberHrace&lt;&gt;"",ISNUMBER(SEARCH(vyberHrace,$B11067)))</f>
      </c>
      <c r="M11067" s="14">
        <f>AND($I11067=MID(kododd,1,2),$J11067=MID(kododd,3,3))</f>
      </c>
    </row>
    <row r="11068">
      <c r="A11068" s="95">
        <v>3580</v>
      </c>
      <c r="B11068" s="93" t="s">
        <v>13481</v>
      </c>
      <c r="C11068" s="93" t="s">
        <v>1460</v>
      </c>
      <c r="D11068" s="95">
        <v>1612</v>
      </c>
      <c r="E11068" s="95">
        <v>1703</v>
      </c>
      <c r="F11068" s="95">
        <v>310697</v>
      </c>
      <c r="G11068" s="95">
        <v>250</v>
      </c>
      <c r="H11068" s="93" t="s">
        <v>8976</v>
      </c>
      <c r="I11068" s="93" t="s">
        <v>23901</v>
      </c>
      <c r="J11068" s="93" t="s">
        <v>20896</v>
      </c>
      <c r="K11068" s="93" t="s">
        <v>7911</v>
      </c>
      <c r="L11068" s="14">
        <f>AND(vyberHrace&lt;&gt;"",ISNUMBER(SEARCH(vyberHrace,$B11068)))</f>
      </c>
      <c r="M11068" s="14">
        <f>AND($I11068=MID(kododd,1,2),$J11068=MID(kododd,3,3))</f>
      </c>
    </row>
    <row r="11069">
      <c r="A11069" s="95">
        <v>32491</v>
      </c>
      <c r="B11069" s="93" t="s">
        <v>9031</v>
      </c>
      <c r="C11069" s="93" t="s">
        <v>1448</v>
      </c>
      <c r="D11069" s="95">
        <v>1507</v>
      </c>
      <c r="G11069" s="95">
        <v>0</v>
      </c>
      <c r="H11069" s="93" t="s">
        <v>8976</v>
      </c>
      <c r="I11069" s="93" t="s">
        <v>23901</v>
      </c>
      <c r="J11069" s="93" t="s">
        <v>20859</v>
      </c>
      <c r="K11069" s="93" t="s">
        <v>9076</v>
      </c>
      <c r="L11069" s="14">
        <f>AND(vyberHrace&lt;&gt;"",ISNUMBER(SEARCH(vyberHrace,$B11069)))</f>
      </c>
      <c r="M11069" s="14">
        <f>AND($I11069=MID(kododd,1,2),$J11069=MID(kododd,3,3))</f>
      </c>
    </row>
    <row r="11070">
      <c r="A11070" s="95">
        <v>17945</v>
      </c>
      <c r="B11070" s="93" t="s">
        <v>9032</v>
      </c>
      <c r="C11070" s="93" t="s">
        <v>1428</v>
      </c>
      <c r="D11070" s="95">
        <v>1358</v>
      </c>
      <c r="F11070" s="95">
        <v>23743417</v>
      </c>
      <c r="G11070" s="95">
        <v>250</v>
      </c>
      <c r="H11070" s="93" t="s">
        <v>8976</v>
      </c>
      <c r="I11070" s="93" t="s">
        <v>23901</v>
      </c>
      <c r="J11070" s="93" t="s">
        <v>20843</v>
      </c>
      <c r="K11070" s="93" t="s">
        <v>7708</v>
      </c>
      <c r="L11070" s="14">
        <f>AND(vyberHrace&lt;&gt;"",ISNUMBER(SEARCH(vyberHrace,$B11070)))</f>
      </c>
      <c r="M11070" s="14">
        <f>AND($I11070=MID(kododd,1,2),$J11070=MID(kododd,3,3))</f>
      </c>
    </row>
    <row r="11071">
      <c r="A11071" s="95">
        <v>4145</v>
      </c>
      <c r="B11071" s="93" t="s">
        <v>9033</v>
      </c>
      <c r="C11071" s="93" t="s">
        <v>1423</v>
      </c>
      <c r="D11071" s="95">
        <v>1993</v>
      </c>
      <c r="E11071" s="95">
        <v>2041</v>
      </c>
      <c r="F11071" s="95">
        <v>316466</v>
      </c>
      <c r="G11071" s="95">
        <v>250</v>
      </c>
      <c r="H11071" s="93" t="s">
        <v>8976</v>
      </c>
      <c r="I11071" s="93" t="s">
        <v>23901</v>
      </c>
      <c r="J11071" s="93" t="s">
        <v>20843</v>
      </c>
      <c r="K11071" s="93" t="s">
        <v>7708</v>
      </c>
      <c r="L11071" s="14">
        <f>AND(vyberHrace&lt;&gt;"",ISNUMBER(SEARCH(vyberHrace,$B11071)))</f>
      </c>
      <c r="M11071" s="14">
        <f>AND($I11071=MID(kododd,1,2),$J11071=MID(kododd,3,3))</f>
      </c>
    </row>
    <row r="11072">
      <c r="A11072" s="95">
        <v>32481</v>
      </c>
      <c r="B11072" s="93" t="s">
        <v>9034</v>
      </c>
      <c r="C11072" s="93" t="s">
        <v>1414</v>
      </c>
      <c r="D11072" s="95">
        <v>1360</v>
      </c>
      <c r="F11072" s="95">
        <v>365254</v>
      </c>
      <c r="G11072" s="95">
        <v>0</v>
      </c>
      <c r="H11072" s="93" t="s">
        <v>8976</v>
      </c>
      <c r="I11072" s="93" t="s">
        <v>23901</v>
      </c>
      <c r="J11072" s="93" t="s">
        <v>20859</v>
      </c>
      <c r="K11072" s="93" t="s">
        <v>9076</v>
      </c>
      <c r="L11072" s="14">
        <f>AND(vyberHrace&lt;&gt;"",ISNUMBER(SEARCH(vyberHrace,$B11072)))</f>
      </c>
      <c r="M11072" s="14">
        <f>AND($I11072=MID(kododd,1,2),$J11072=MID(kododd,3,3))</f>
      </c>
    </row>
    <row r="11073">
      <c r="A11073" s="95">
        <v>61428</v>
      </c>
      <c r="B11073" s="93" t="s">
        <v>27612</v>
      </c>
      <c r="C11073" s="93" t="s">
        <v>1411</v>
      </c>
      <c r="G11073" s="95">
        <v>250</v>
      </c>
      <c r="H11073" s="93" t="s">
        <v>8976</v>
      </c>
      <c r="I11073" s="93" t="s">
        <v>23901</v>
      </c>
      <c r="J11073" s="93" t="s">
        <v>20872</v>
      </c>
      <c r="K11073" s="93" t="s">
        <v>6775</v>
      </c>
      <c r="L11073" s="14">
        <f>AND(vyberHrace&lt;&gt;"",ISNUMBER(SEARCH(vyberHrace,$B11073)))</f>
      </c>
      <c r="M11073" s="14">
        <f>AND($I11073=MID(kododd,1,2),$J11073=MID(kododd,3,3))</f>
      </c>
    </row>
    <row r="11074">
      <c r="A11074" s="95">
        <v>45526</v>
      </c>
      <c r="B11074" s="93" t="s">
        <v>5973</v>
      </c>
      <c r="C11074" s="93" t="s">
        <v>1410</v>
      </c>
      <c r="D11074" s="95">
        <v>1332</v>
      </c>
      <c r="E11074" s="95">
        <v>1485</v>
      </c>
      <c r="F11074" s="95">
        <v>23718331</v>
      </c>
      <c r="G11074" s="95">
        <v>0</v>
      </c>
      <c r="H11074" s="93" t="s">
        <v>8976</v>
      </c>
      <c r="I11074" s="93" t="s">
        <v>23901</v>
      </c>
      <c r="J11074" s="93" t="s">
        <v>20855</v>
      </c>
      <c r="K11074" s="93" t="s">
        <v>8992</v>
      </c>
      <c r="L11074" s="14">
        <f>AND(vyberHrace&lt;&gt;"",ISNUMBER(SEARCH(vyberHrace,$B11074)))</f>
      </c>
      <c r="M11074" s="14">
        <f>AND($I11074=MID(kododd,1,2),$J11074=MID(kododd,3,3))</f>
      </c>
    </row>
    <row r="11075">
      <c r="A11075" s="95">
        <v>52354</v>
      </c>
      <c r="B11075" s="93" t="s">
        <v>7710</v>
      </c>
      <c r="C11075" s="93" t="s">
        <v>1406</v>
      </c>
      <c r="F11075" s="95">
        <v>23782641</v>
      </c>
      <c r="G11075" s="95">
        <v>250</v>
      </c>
      <c r="H11075" s="93" t="s">
        <v>8976</v>
      </c>
      <c r="I11075" s="93" t="s">
        <v>23901</v>
      </c>
      <c r="J11075" s="93" t="s">
        <v>20843</v>
      </c>
      <c r="K11075" s="93" t="s">
        <v>7708</v>
      </c>
      <c r="L11075" s="14">
        <f>AND(vyberHrace&lt;&gt;"",ISNUMBER(SEARCH(vyberHrace,$B11075)))</f>
      </c>
      <c r="M11075" s="14">
        <f>AND($I11075=MID(kododd,1,2),$J11075=MID(kododd,3,3))</f>
      </c>
    </row>
    <row r="11076">
      <c r="A11076" s="95">
        <v>58976</v>
      </c>
      <c r="B11076" s="93" t="s">
        <v>25430</v>
      </c>
      <c r="C11076" s="93" t="s">
        <v>1422</v>
      </c>
      <c r="G11076" s="95">
        <v>0</v>
      </c>
      <c r="H11076" s="93" t="s">
        <v>8976</v>
      </c>
      <c r="I11076" s="93" t="s">
        <v>23901</v>
      </c>
      <c r="J11076" s="93" t="s">
        <v>20872</v>
      </c>
      <c r="K11076" s="93" t="s">
        <v>6775</v>
      </c>
      <c r="L11076" s="14">
        <f>AND(vyberHrace&lt;&gt;"",ISNUMBER(SEARCH(vyberHrace,$B11076)))</f>
      </c>
      <c r="M11076" s="14">
        <f>AND($I11076=MID(kododd,1,2),$J11076=MID(kododd,3,3))</f>
      </c>
    </row>
    <row r="11077">
      <c r="A11077" s="95">
        <v>46574</v>
      </c>
      <c r="B11077" s="93" t="s">
        <v>6092</v>
      </c>
      <c r="C11077" s="93" t="s">
        <v>1408</v>
      </c>
      <c r="D11077" s="95">
        <v>1794</v>
      </c>
      <c r="E11077" s="95">
        <v>1846</v>
      </c>
      <c r="F11077" s="95">
        <v>23718927</v>
      </c>
      <c r="G11077" s="95">
        <v>250</v>
      </c>
      <c r="H11077" s="93" t="s">
        <v>8976</v>
      </c>
      <c r="I11077" s="93" t="s">
        <v>23901</v>
      </c>
      <c r="J11077" s="93" t="s">
        <v>20849</v>
      </c>
      <c r="K11077" s="93" t="s">
        <v>8984</v>
      </c>
      <c r="L11077" s="14">
        <f>AND(vyberHrace&lt;&gt;"",ISNUMBER(SEARCH(vyberHrace,$B11077)))</f>
      </c>
      <c r="M11077" s="14">
        <f>AND($I11077=MID(kododd,1,2),$J11077=MID(kododd,3,3))</f>
      </c>
    </row>
    <row r="11078">
      <c r="A11078" s="95">
        <v>53987</v>
      </c>
      <c r="B11078" s="93" t="s">
        <v>542</v>
      </c>
      <c r="C11078" s="93" t="s">
        <v>1422</v>
      </c>
      <c r="G11078" s="95">
        <v>0</v>
      </c>
      <c r="H11078" s="93" t="s">
        <v>8976</v>
      </c>
      <c r="I11078" s="93" t="s">
        <v>23901</v>
      </c>
      <c r="J11078" s="93" t="s">
        <v>20896</v>
      </c>
      <c r="K11078" s="93" t="s">
        <v>7911</v>
      </c>
      <c r="L11078" s="14">
        <f>AND(vyberHrace&lt;&gt;"",ISNUMBER(SEARCH(vyberHrace,$B11078)))</f>
      </c>
      <c r="M11078" s="14">
        <f>AND($I11078=MID(kododd,1,2),$J11078=MID(kododd,3,3))</f>
      </c>
    </row>
    <row r="11079">
      <c r="A11079" s="95">
        <v>58487</v>
      </c>
      <c r="B11079" s="93" t="s">
        <v>24988</v>
      </c>
      <c r="C11079" s="93" t="s">
        <v>1424</v>
      </c>
      <c r="G11079" s="95">
        <v>0</v>
      </c>
      <c r="H11079" s="93" t="s">
        <v>8976</v>
      </c>
      <c r="I11079" s="93" t="s">
        <v>23901</v>
      </c>
      <c r="J11079" s="93" t="s">
        <v>20914</v>
      </c>
      <c r="K11079" s="93" t="s">
        <v>5621</v>
      </c>
      <c r="L11079" s="14">
        <f>AND(vyberHrace&lt;&gt;"",ISNUMBER(SEARCH(vyberHrace,$B11079)))</f>
      </c>
      <c r="M11079" s="14">
        <f>AND($I11079=MID(kododd,1,2),$J11079=MID(kododd,3,3))</f>
      </c>
    </row>
    <row r="11080">
      <c r="A11080" s="95">
        <v>556</v>
      </c>
      <c r="B11080" s="93" t="s">
        <v>6118</v>
      </c>
      <c r="C11080" s="93" t="s">
        <v>1467</v>
      </c>
      <c r="D11080" s="95">
        <v>2003</v>
      </c>
      <c r="E11080" s="95">
        <v>2013</v>
      </c>
      <c r="F11080" s="95">
        <v>304247</v>
      </c>
      <c r="G11080" s="95">
        <v>250</v>
      </c>
      <c r="H11080" s="93" t="s">
        <v>8976</v>
      </c>
      <c r="I11080" s="93" t="s">
        <v>23901</v>
      </c>
      <c r="J11080" s="93" t="s">
        <v>20887</v>
      </c>
      <c r="K11080" s="93" t="s">
        <v>5554</v>
      </c>
      <c r="L11080" s="14">
        <f>AND(vyberHrace&lt;&gt;"",ISNUMBER(SEARCH(vyberHrace,$B11080)))</f>
      </c>
      <c r="M11080" s="14">
        <f>AND($I11080=MID(kododd,1,2),$J11080=MID(kododd,3,3))</f>
      </c>
    </row>
    <row r="11081">
      <c r="A11081" s="95">
        <v>57953</v>
      </c>
      <c r="B11081" s="93" t="s">
        <v>24494</v>
      </c>
      <c r="C11081" s="93" t="s">
        <v>1486</v>
      </c>
      <c r="G11081" s="95">
        <v>250</v>
      </c>
      <c r="H11081" s="93" t="s">
        <v>8976</v>
      </c>
      <c r="I11081" s="93" t="s">
        <v>23901</v>
      </c>
      <c r="J11081" s="93" t="s">
        <v>20849</v>
      </c>
      <c r="K11081" s="93" t="s">
        <v>8984</v>
      </c>
      <c r="L11081" s="14">
        <f>AND(vyberHrace&lt;&gt;"",ISNUMBER(SEARCH(vyberHrace,$B11081)))</f>
      </c>
      <c r="M11081" s="14">
        <f>AND($I11081=MID(kododd,1,2),$J11081=MID(kododd,3,3))</f>
      </c>
    </row>
    <row r="11082">
      <c r="A11082" s="95">
        <v>43728</v>
      </c>
      <c r="B11082" s="93" t="s">
        <v>11293</v>
      </c>
      <c r="C11082" s="93" t="s">
        <v>1402</v>
      </c>
      <c r="G11082" s="95">
        <v>0</v>
      </c>
      <c r="H11082" s="93" t="s">
        <v>8976</v>
      </c>
      <c r="I11082" s="93" t="s">
        <v>23901</v>
      </c>
      <c r="J11082" s="93" t="s">
        <v>20887</v>
      </c>
      <c r="K11082" s="93" t="s">
        <v>5554</v>
      </c>
      <c r="L11082" s="14">
        <f>AND(vyberHrace&lt;&gt;"",ISNUMBER(SEARCH(vyberHrace,$B11082)))</f>
      </c>
      <c r="M11082" s="14">
        <f>AND($I11082=MID(kododd,1,2),$J11082=MID(kododd,3,3))</f>
      </c>
    </row>
    <row r="11083">
      <c r="A11083" s="95">
        <v>44551</v>
      </c>
      <c r="B11083" s="93" t="s">
        <v>4561</v>
      </c>
      <c r="C11083" s="93" t="s">
        <v>1438</v>
      </c>
      <c r="G11083" s="95">
        <v>0</v>
      </c>
      <c r="H11083" s="93" t="s">
        <v>8976</v>
      </c>
      <c r="I11083" s="93" t="s">
        <v>23901</v>
      </c>
      <c r="J11083" s="93" t="s">
        <v>20859</v>
      </c>
      <c r="K11083" s="93" t="s">
        <v>9076</v>
      </c>
      <c r="L11083" s="14">
        <f>AND(vyberHrace&lt;&gt;"",ISNUMBER(SEARCH(vyberHrace,$B11083)))</f>
      </c>
      <c r="M11083" s="14">
        <f>AND($I11083=MID(kododd,1,2),$J11083=MID(kododd,3,3))</f>
      </c>
    </row>
    <row r="11084">
      <c r="A11084" s="95">
        <v>38165</v>
      </c>
      <c r="B11084" s="93" t="s">
        <v>5436</v>
      </c>
      <c r="C11084" s="93" t="s">
        <v>1438</v>
      </c>
      <c r="D11084" s="95">
        <v>1346</v>
      </c>
      <c r="E11084" s="95">
        <v>1524</v>
      </c>
      <c r="F11084" s="95">
        <v>23709570</v>
      </c>
      <c r="G11084" s="95">
        <v>250</v>
      </c>
      <c r="H11084" s="93" t="s">
        <v>8976</v>
      </c>
      <c r="I11084" s="93" t="s">
        <v>23901</v>
      </c>
      <c r="J11084" s="93" t="s">
        <v>20896</v>
      </c>
      <c r="K11084" s="93" t="s">
        <v>7911</v>
      </c>
      <c r="L11084" s="14">
        <f>AND(vyberHrace&lt;&gt;"",ISNUMBER(SEARCH(vyberHrace,$B11084)))</f>
      </c>
      <c r="M11084" s="14">
        <f>AND($I11084=MID(kododd,1,2),$J11084=MID(kododd,3,3))</f>
      </c>
    </row>
    <row r="11085">
      <c r="A11085" s="95">
        <v>643</v>
      </c>
      <c r="B11085" s="93" t="s">
        <v>6419</v>
      </c>
      <c r="C11085" s="93" t="s">
        <v>1449</v>
      </c>
      <c r="D11085" s="95">
        <v>2053</v>
      </c>
      <c r="E11085" s="95">
        <v>2109</v>
      </c>
      <c r="F11085" s="95">
        <v>306711</v>
      </c>
      <c r="G11085" s="95">
        <v>250</v>
      </c>
      <c r="H11085" s="93" t="s">
        <v>8976</v>
      </c>
      <c r="I11085" s="93" t="s">
        <v>23901</v>
      </c>
      <c r="J11085" s="93" t="s">
        <v>20855</v>
      </c>
      <c r="K11085" s="93" t="s">
        <v>8992</v>
      </c>
      <c r="L11085" s="14">
        <f>AND(vyberHrace&lt;&gt;"",ISNUMBER(SEARCH(vyberHrace,$B11085)))</f>
      </c>
      <c r="M11085" s="14">
        <f>AND($I11085=MID(kododd,1,2),$J11085=MID(kododd,3,3))</f>
      </c>
    </row>
    <row r="11086">
      <c r="A11086" s="95">
        <v>40833</v>
      </c>
      <c r="B11086" s="93" t="s">
        <v>6436</v>
      </c>
      <c r="C11086" s="93" t="s">
        <v>1409</v>
      </c>
      <c r="D11086" s="95">
        <v>1101</v>
      </c>
      <c r="G11086" s="95">
        <v>0</v>
      </c>
      <c r="H11086" s="93" t="s">
        <v>8976</v>
      </c>
      <c r="I11086" s="93" t="s">
        <v>23901</v>
      </c>
      <c r="J11086" s="93" t="s">
        <v>20859</v>
      </c>
      <c r="K11086" s="93" t="s">
        <v>9076</v>
      </c>
      <c r="L11086" s="14">
        <f>AND(vyberHrace&lt;&gt;"",ISNUMBER(SEARCH(vyberHrace,$B11086)))</f>
      </c>
      <c r="M11086" s="14">
        <f>AND($I11086=MID(kododd,1,2),$J11086=MID(kododd,3,3))</f>
      </c>
    </row>
    <row r="11087">
      <c r="A11087" s="95">
        <v>6358</v>
      </c>
      <c r="B11087" s="93" t="s">
        <v>6442</v>
      </c>
      <c r="C11087" s="93" t="s">
        <v>1456</v>
      </c>
      <c r="D11087" s="95">
        <v>1966</v>
      </c>
      <c r="G11087" s="95">
        <v>0</v>
      </c>
      <c r="H11087" s="93" t="s">
        <v>8976</v>
      </c>
      <c r="I11087" s="93" t="s">
        <v>23901</v>
      </c>
      <c r="J11087" s="93" t="s">
        <v>20872</v>
      </c>
      <c r="K11087" s="93" t="s">
        <v>6775</v>
      </c>
      <c r="L11087" s="14">
        <f>AND(vyberHrace&lt;&gt;"",ISNUMBER(SEARCH(vyberHrace,$B11087)))</f>
      </c>
      <c r="M11087" s="14">
        <f>AND($I11087=MID(kododd,1,2),$J11087=MID(kododd,3,3))</f>
      </c>
    </row>
    <row r="11088">
      <c r="A11088" s="95">
        <v>43472</v>
      </c>
      <c r="B11088" s="93" t="s">
        <v>6445</v>
      </c>
      <c r="C11088" s="93" t="s">
        <v>1419</v>
      </c>
      <c r="D11088" s="95">
        <v>1250</v>
      </c>
      <c r="G11088" s="95">
        <v>0</v>
      </c>
      <c r="H11088" s="93" t="s">
        <v>8976</v>
      </c>
      <c r="I11088" s="93" t="s">
        <v>23901</v>
      </c>
      <c r="J11088" s="93" t="s">
        <v>20859</v>
      </c>
      <c r="K11088" s="93" t="s">
        <v>9076</v>
      </c>
      <c r="L11088" s="14">
        <f>AND(vyberHrace&lt;&gt;"",ISNUMBER(SEARCH(vyberHrace,$B11088)))</f>
      </c>
      <c r="M11088" s="14">
        <f>AND($I11088=MID(kododd,1,2),$J11088=MID(kododd,3,3))</f>
      </c>
    </row>
    <row r="11089">
      <c r="A11089" s="95">
        <v>49218</v>
      </c>
      <c r="B11089" s="93" t="s">
        <v>6446</v>
      </c>
      <c r="C11089" s="93" t="s">
        <v>1416</v>
      </c>
      <c r="G11089" s="95">
        <v>0</v>
      </c>
      <c r="H11089" s="93" t="s">
        <v>8976</v>
      </c>
      <c r="I11089" s="93" t="s">
        <v>23901</v>
      </c>
      <c r="J11089" s="93" t="s">
        <v>20859</v>
      </c>
      <c r="K11089" s="93" t="s">
        <v>9076</v>
      </c>
      <c r="L11089" s="14">
        <f>AND(vyberHrace&lt;&gt;"",ISNUMBER(SEARCH(vyberHrace,$B11089)))</f>
      </c>
      <c r="M11089" s="14">
        <f>AND($I11089=MID(kododd,1,2),$J11089=MID(kododd,3,3))</f>
      </c>
    </row>
    <row r="11090">
      <c r="A11090" s="95">
        <v>53650</v>
      </c>
      <c r="B11090" s="93" t="s">
        <v>543</v>
      </c>
      <c r="C11090" s="93" t="s">
        <v>1431</v>
      </c>
      <c r="F11090" s="95">
        <v>23748435</v>
      </c>
      <c r="G11090" s="95">
        <v>0</v>
      </c>
      <c r="H11090" s="93" t="s">
        <v>8976</v>
      </c>
      <c r="I11090" s="93" t="s">
        <v>23901</v>
      </c>
      <c r="J11090" s="93" t="s">
        <v>20896</v>
      </c>
      <c r="K11090" s="93" t="s">
        <v>7911</v>
      </c>
      <c r="L11090" s="14">
        <f>AND(vyberHrace&lt;&gt;"",ISNUMBER(SEARCH(vyberHrace,$B11090)))</f>
      </c>
      <c r="M11090" s="14">
        <f>AND($I11090=MID(kododd,1,2),$J11090=MID(kododd,3,3))</f>
      </c>
    </row>
    <row r="11091">
      <c r="A11091" s="95">
        <v>45524</v>
      </c>
      <c r="B11091" s="93" t="s">
        <v>4452</v>
      </c>
      <c r="C11091" s="93" t="s">
        <v>1438</v>
      </c>
      <c r="G11091" s="95">
        <v>0</v>
      </c>
      <c r="H11091" s="93" t="s">
        <v>8976</v>
      </c>
      <c r="I11091" s="93" t="s">
        <v>23901</v>
      </c>
      <c r="J11091" s="93" t="s">
        <v>20896</v>
      </c>
      <c r="K11091" s="93" t="s">
        <v>7911</v>
      </c>
      <c r="L11091" s="14">
        <f>AND(vyberHrace&lt;&gt;"",ISNUMBER(SEARCH(vyberHrace,$B11091)))</f>
      </c>
      <c r="M11091" s="14">
        <f>AND($I11091=MID(kododd,1,2),$J11091=MID(kododd,3,3))</f>
      </c>
    </row>
    <row r="11092">
      <c r="A11092" s="95">
        <v>60</v>
      </c>
      <c r="B11092" s="93" t="s">
        <v>4465</v>
      </c>
      <c r="C11092" s="93" t="s">
        <v>1415</v>
      </c>
      <c r="D11092" s="95">
        <v>2449</v>
      </c>
      <c r="E11092" s="95">
        <v>2460</v>
      </c>
      <c r="F11092" s="95">
        <v>305421</v>
      </c>
      <c r="G11092" s="95">
        <v>250</v>
      </c>
      <c r="H11092" s="93" t="s">
        <v>8976</v>
      </c>
      <c r="I11092" s="93" t="s">
        <v>23901</v>
      </c>
      <c r="J11092" s="93" t="s">
        <v>20859</v>
      </c>
      <c r="K11092" s="93" t="s">
        <v>9076</v>
      </c>
      <c r="L11092" s="14">
        <f>AND(vyberHrace&lt;&gt;"",ISNUMBER(SEARCH(vyberHrace,$B11092)))</f>
      </c>
      <c r="M11092" s="14">
        <f>AND($I11092=MID(kododd,1,2),$J11092=MID(kododd,3,3))</f>
      </c>
    </row>
    <row r="11093">
      <c r="A11093" s="95">
        <v>35122</v>
      </c>
      <c r="B11093" s="93" t="s">
        <v>12526</v>
      </c>
      <c r="C11093" s="93" t="s">
        <v>1449</v>
      </c>
      <c r="G11093" s="95">
        <v>0</v>
      </c>
      <c r="H11093" s="93" t="s">
        <v>8976</v>
      </c>
      <c r="I11093" s="93" t="s">
        <v>23901</v>
      </c>
      <c r="J11093" s="93" t="s">
        <v>20859</v>
      </c>
      <c r="K11093" s="93" t="s">
        <v>9076</v>
      </c>
      <c r="L11093" s="14">
        <f>AND(vyberHrace&lt;&gt;"",ISNUMBER(SEARCH(vyberHrace,$B11093)))</f>
      </c>
      <c r="M11093" s="14">
        <f>AND($I11093=MID(kododd,1,2),$J11093=MID(kododd,3,3))</f>
      </c>
    </row>
    <row r="11094">
      <c r="A11094" s="95">
        <v>11279</v>
      </c>
      <c r="B11094" s="93" t="s">
        <v>19619</v>
      </c>
      <c r="C11094" s="93" t="s">
        <v>1443</v>
      </c>
      <c r="D11094" s="95">
        <v>1258</v>
      </c>
      <c r="G11094" s="95">
        <v>0</v>
      </c>
      <c r="H11094" s="93" t="s">
        <v>8976</v>
      </c>
      <c r="I11094" s="93" t="s">
        <v>23901</v>
      </c>
      <c r="J11094" s="93" t="s">
        <v>20947</v>
      </c>
      <c r="K11094" s="93" t="s">
        <v>5139</v>
      </c>
      <c r="L11094" s="14">
        <f>AND(vyberHrace&lt;&gt;"",ISNUMBER(SEARCH(vyberHrace,$B11094)))</f>
      </c>
      <c r="M11094" s="14">
        <f>AND($I11094=MID(kododd,1,2),$J11094=MID(kododd,3,3))</f>
      </c>
    </row>
    <row r="11095">
      <c r="A11095" s="95">
        <v>44102</v>
      </c>
      <c r="B11095" s="93" t="s">
        <v>17132</v>
      </c>
      <c r="C11095" s="93" t="s">
        <v>1410</v>
      </c>
      <c r="D11095" s="95">
        <v>1607</v>
      </c>
      <c r="E11095" s="95">
        <v>1795</v>
      </c>
      <c r="F11095" s="95">
        <v>23735589</v>
      </c>
      <c r="G11095" s="95">
        <v>250</v>
      </c>
      <c r="H11095" s="93" t="s">
        <v>8976</v>
      </c>
      <c r="I11095" s="93" t="s">
        <v>23901</v>
      </c>
      <c r="J11095" s="93" t="s">
        <v>20859</v>
      </c>
      <c r="K11095" s="93" t="s">
        <v>9076</v>
      </c>
      <c r="L11095" s="14">
        <f>AND(vyberHrace&lt;&gt;"",ISNUMBER(SEARCH(vyberHrace,$B11095)))</f>
      </c>
      <c r="M11095" s="14">
        <f>AND($I11095=MID(kododd,1,2),$J11095=MID(kododd,3,3))</f>
      </c>
    </row>
    <row r="11096">
      <c r="A11096" s="95">
        <v>52068</v>
      </c>
      <c r="B11096" s="93" t="s">
        <v>20160</v>
      </c>
      <c r="C11096" s="93" t="s">
        <v>1422</v>
      </c>
      <c r="G11096" s="95">
        <v>0</v>
      </c>
      <c r="H11096" s="93" t="s">
        <v>8976</v>
      </c>
      <c r="I11096" s="93" t="s">
        <v>23901</v>
      </c>
      <c r="J11096" s="93" t="s">
        <v>20849</v>
      </c>
      <c r="K11096" s="93" t="s">
        <v>8984</v>
      </c>
      <c r="L11096" s="14">
        <f>AND(vyberHrace&lt;&gt;"",ISNUMBER(SEARCH(vyberHrace,$B11096)))</f>
      </c>
      <c r="M11096" s="14">
        <f>AND($I11096=MID(kododd,1,2),$J11096=MID(kododd,3,3))</f>
      </c>
    </row>
    <row r="11097">
      <c r="A11097" s="95">
        <v>6370</v>
      </c>
      <c r="B11097" s="93" t="s">
        <v>20163</v>
      </c>
      <c r="C11097" s="93" t="s">
        <v>1463</v>
      </c>
      <c r="D11097" s="95">
        <v>1729</v>
      </c>
      <c r="F11097" s="95">
        <v>356956</v>
      </c>
      <c r="G11097" s="95">
        <v>0</v>
      </c>
      <c r="H11097" s="93" t="s">
        <v>8976</v>
      </c>
      <c r="I11097" s="93" t="s">
        <v>23901</v>
      </c>
      <c r="J11097" s="93" t="s">
        <v>20908</v>
      </c>
      <c r="K11097" s="93" t="s">
        <v>5624</v>
      </c>
      <c r="L11097" s="14">
        <f>AND(vyberHrace&lt;&gt;"",ISNUMBER(SEARCH(vyberHrace,$B11097)))</f>
      </c>
      <c r="M11097" s="14">
        <f>AND($I11097=MID(kododd,1,2),$J11097=MID(kododd,3,3))</f>
      </c>
    </row>
    <row r="11098">
      <c r="A11098" s="95">
        <v>55971</v>
      </c>
      <c r="B11098" s="93" t="s">
        <v>22341</v>
      </c>
      <c r="C11098" s="93" t="s">
        <v>1424</v>
      </c>
      <c r="G11098" s="95">
        <v>250</v>
      </c>
      <c r="H11098" s="93" t="s">
        <v>8976</v>
      </c>
      <c r="I11098" s="93" t="s">
        <v>23901</v>
      </c>
      <c r="J11098" s="93" t="s">
        <v>20849</v>
      </c>
      <c r="K11098" s="93" t="s">
        <v>8984</v>
      </c>
      <c r="L11098" s="14">
        <f>AND(vyberHrace&lt;&gt;"",ISNUMBER(SEARCH(vyberHrace,$B11098)))</f>
      </c>
      <c r="M11098" s="14">
        <f>AND($I11098=MID(kododd,1,2),$J11098=MID(kododd,3,3))</f>
      </c>
    </row>
    <row r="11099">
      <c r="A11099" s="95">
        <v>51633</v>
      </c>
      <c r="B11099" s="93" t="s">
        <v>3752</v>
      </c>
      <c r="C11099" s="93" t="s">
        <v>1412</v>
      </c>
      <c r="G11099" s="95">
        <v>0</v>
      </c>
      <c r="H11099" s="93" t="s">
        <v>8976</v>
      </c>
      <c r="I11099" s="93" t="s">
        <v>23901</v>
      </c>
      <c r="J11099" s="93" t="s">
        <v>20849</v>
      </c>
      <c r="K11099" s="93" t="s">
        <v>8984</v>
      </c>
      <c r="L11099" s="14">
        <f>AND(vyberHrace&lt;&gt;"",ISNUMBER(SEARCH(vyberHrace,$B11099)))</f>
      </c>
      <c r="M11099" s="14">
        <f>AND($I11099=MID(kododd,1,2),$J11099=MID(kododd,3,3))</f>
      </c>
    </row>
    <row r="11100">
      <c r="A11100" s="95">
        <v>58466</v>
      </c>
      <c r="B11100" s="93" t="s">
        <v>24967</v>
      </c>
      <c r="C11100" s="93" t="s">
        <v>1450</v>
      </c>
      <c r="D11100" s="95">
        <v>1124</v>
      </c>
      <c r="E11100" s="95">
        <v>1421</v>
      </c>
      <c r="F11100" s="95">
        <v>23781378</v>
      </c>
      <c r="G11100" s="95">
        <v>250</v>
      </c>
      <c r="H11100" s="93" t="s">
        <v>8976</v>
      </c>
      <c r="I11100" s="93" t="s">
        <v>23901</v>
      </c>
      <c r="J11100" s="93" t="s">
        <v>20855</v>
      </c>
      <c r="K11100" s="93" t="s">
        <v>8992</v>
      </c>
      <c r="L11100" s="14">
        <f>AND(vyberHrace&lt;&gt;"",ISNUMBER(SEARCH(vyberHrace,$B11100)))</f>
      </c>
      <c r="M11100" s="14">
        <f>AND($I11100=MID(kododd,1,2),$J11100=MID(kododd,3,3))</f>
      </c>
    </row>
    <row r="11101">
      <c r="A11101" s="95">
        <v>41603</v>
      </c>
      <c r="B11101" s="93" t="s">
        <v>13267</v>
      </c>
      <c r="C11101" s="93" t="s">
        <v>1409</v>
      </c>
      <c r="G11101" s="95">
        <v>0</v>
      </c>
      <c r="H11101" s="93" t="s">
        <v>8976</v>
      </c>
      <c r="I11101" s="93" t="s">
        <v>23901</v>
      </c>
      <c r="J11101" s="93" t="s">
        <v>20859</v>
      </c>
      <c r="K11101" s="93" t="s">
        <v>9076</v>
      </c>
      <c r="L11101" s="14">
        <f>AND(vyberHrace&lt;&gt;"",ISNUMBER(SEARCH(vyberHrace,$B11101)))</f>
      </c>
      <c r="M11101" s="14">
        <f>AND($I11101=MID(kododd,1,2),$J11101=MID(kododd,3,3))</f>
      </c>
    </row>
    <row r="11102">
      <c r="A11102" s="95">
        <v>46878</v>
      </c>
      <c r="B11102" s="93" t="s">
        <v>13315</v>
      </c>
      <c r="C11102" s="93" t="s">
        <v>1400</v>
      </c>
      <c r="G11102" s="95">
        <v>0</v>
      </c>
      <c r="H11102" s="93" t="s">
        <v>8976</v>
      </c>
      <c r="I11102" s="93" t="s">
        <v>23901</v>
      </c>
      <c r="J11102" s="93" t="s">
        <v>20912</v>
      </c>
      <c r="K11102" s="93" t="s">
        <v>5561</v>
      </c>
      <c r="L11102" s="14">
        <f>AND(vyberHrace&lt;&gt;"",ISNUMBER(SEARCH(vyberHrace,$B11102)))</f>
      </c>
      <c r="M11102" s="14">
        <f>AND($I11102=MID(kododd,1,2),$J11102=MID(kododd,3,3))</f>
      </c>
    </row>
    <row r="11103">
      <c r="A11103" s="95">
        <v>15280</v>
      </c>
      <c r="B11103" s="93" t="s">
        <v>13349</v>
      </c>
      <c r="C11103" s="93" t="s">
        <v>1442</v>
      </c>
      <c r="D11103" s="95">
        <v>1781</v>
      </c>
      <c r="F11103" s="95">
        <v>326348</v>
      </c>
      <c r="G11103" s="95">
        <v>0</v>
      </c>
      <c r="H11103" s="93" t="s">
        <v>8976</v>
      </c>
      <c r="I11103" s="93" t="s">
        <v>23901</v>
      </c>
      <c r="J11103" s="93" t="s">
        <v>20947</v>
      </c>
      <c r="K11103" s="93" t="s">
        <v>5139</v>
      </c>
      <c r="L11103" s="14">
        <f>AND(vyberHrace&lt;&gt;"",ISNUMBER(SEARCH(vyberHrace,$B11103)))</f>
      </c>
      <c r="M11103" s="14">
        <f>AND($I11103=MID(kododd,1,2),$J11103=MID(kododd,3,3))</f>
      </c>
    </row>
    <row r="11104">
      <c r="A11104" s="95">
        <v>52066</v>
      </c>
      <c r="B11104" s="93" t="s">
        <v>3753</v>
      </c>
      <c r="C11104" s="93" t="s">
        <v>1406</v>
      </c>
      <c r="G11104" s="95">
        <v>250</v>
      </c>
      <c r="H11104" s="93" t="s">
        <v>8976</v>
      </c>
      <c r="I11104" s="93" t="s">
        <v>23901</v>
      </c>
      <c r="J11104" s="93" t="s">
        <v>20849</v>
      </c>
      <c r="K11104" s="93" t="s">
        <v>8984</v>
      </c>
      <c r="L11104" s="14">
        <f>AND(vyberHrace&lt;&gt;"",ISNUMBER(SEARCH(vyberHrace,$B11104)))</f>
      </c>
      <c r="M11104" s="14">
        <f>AND($I11104=MID(kododd,1,2),$J11104=MID(kododd,3,3))</f>
      </c>
    </row>
    <row r="11105">
      <c r="A11105" s="95">
        <v>55883</v>
      </c>
      <c r="B11105" s="93" t="s">
        <v>22342</v>
      </c>
      <c r="C11105" s="93" t="s">
        <v>1424</v>
      </c>
      <c r="G11105" s="95">
        <v>250</v>
      </c>
      <c r="H11105" s="93" t="s">
        <v>8976</v>
      </c>
      <c r="I11105" s="93" t="s">
        <v>23901</v>
      </c>
      <c r="J11105" s="93" t="s">
        <v>20849</v>
      </c>
      <c r="K11105" s="93" t="s">
        <v>8984</v>
      </c>
      <c r="L11105" s="14">
        <f>AND(vyberHrace&lt;&gt;"",ISNUMBER(SEARCH(vyberHrace,$B11105)))</f>
      </c>
      <c r="M11105" s="14">
        <f>AND($I11105=MID(kododd,1,2),$J11105=MID(kododd,3,3))</f>
      </c>
    </row>
    <row r="11106">
      <c r="A11106" s="95">
        <v>41726</v>
      </c>
      <c r="B11106" s="93" t="s">
        <v>9020</v>
      </c>
      <c r="C11106" s="93" t="s">
        <v>1438</v>
      </c>
      <c r="G11106" s="95">
        <v>0</v>
      </c>
      <c r="H11106" s="93" t="s">
        <v>8976</v>
      </c>
      <c r="I11106" s="93" t="s">
        <v>23901</v>
      </c>
      <c r="J11106" s="93" t="s">
        <v>20859</v>
      </c>
      <c r="K11106" s="93" t="s">
        <v>9076</v>
      </c>
      <c r="L11106" s="14">
        <f>AND(vyberHrace&lt;&gt;"",ISNUMBER(SEARCH(vyberHrace,$B11106)))</f>
      </c>
      <c r="M11106" s="14">
        <f>AND($I11106=MID(kododd,1,2),$J11106=MID(kododd,3,3))</f>
      </c>
    </row>
    <row r="11107">
      <c r="A11107" s="95">
        <v>60823</v>
      </c>
      <c r="B11107" s="93" t="s">
        <v>27213</v>
      </c>
      <c r="C11107" s="93" t="s">
        <v>1450</v>
      </c>
      <c r="G11107" s="95">
        <v>250</v>
      </c>
      <c r="H11107" s="93" t="s">
        <v>8976</v>
      </c>
      <c r="I11107" s="93" t="s">
        <v>23901</v>
      </c>
      <c r="J11107" s="93" t="s">
        <v>20947</v>
      </c>
      <c r="K11107" s="93" t="s">
        <v>5139</v>
      </c>
      <c r="L11107" s="14">
        <f>AND(vyberHrace&lt;&gt;"",ISNUMBER(SEARCH(vyberHrace,$B11107)))</f>
      </c>
      <c r="M11107" s="14">
        <f>AND($I11107=MID(kododd,1,2),$J11107=MID(kododd,3,3))</f>
      </c>
    </row>
    <row r="11108">
      <c r="A11108" s="95">
        <v>35119</v>
      </c>
      <c r="B11108" s="93" t="s">
        <v>9025</v>
      </c>
      <c r="C11108" s="93" t="s">
        <v>1403</v>
      </c>
      <c r="D11108" s="95">
        <v>1749</v>
      </c>
      <c r="E11108" s="95">
        <v>1852</v>
      </c>
      <c r="F11108" s="95">
        <v>346268</v>
      </c>
      <c r="G11108" s="95">
        <v>0</v>
      </c>
      <c r="H11108" s="93" t="s">
        <v>8976</v>
      </c>
      <c r="I11108" s="93" t="s">
        <v>23901</v>
      </c>
      <c r="J11108" s="93" t="s">
        <v>20859</v>
      </c>
      <c r="K11108" s="93" t="s">
        <v>9076</v>
      </c>
      <c r="L11108" s="14">
        <f>AND(vyberHrace&lt;&gt;"",ISNUMBER(SEARCH(vyberHrace,$B11108)))</f>
      </c>
      <c r="M11108" s="14">
        <f>AND($I11108=MID(kododd,1,2),$J11108=MID(kododd,3,3))</f>
      </c>
    </row>
    <row r="11109">
      <c r="A11109" s="95">
        <v>28073</v>
      </c>
      <c r="B11109" s="93" t="s">
        <v>11142</v>
      </c>
      <c r="C11109" s="93" t="s">
        <v>1435</v>
      </c>
      <c r="D11109" s="95">
        <v>1189</v>
      </c>
      <c r="F11109" s="95">
        <v>23710896</v>
      </c>
      <c r="G11109" s="95">
        <v>0</v>
      </c>
      <c r="H11109" s="93" t="s">
        <v>8976</v>
      </c>
      <c r="I11109" s="93" t="s">
        <v>23901</v>
      </c>
      <c r="J11109" s="93" t="s">
        <v>20908</v>
      </c>
      <c r="K11109" s="93" t="s">
        <v>5624</v>
      </c>
      <c r="L11109" s="14">
        <f>AND(vyberHrace&lt;&gt;"",ISNUMBER(SEARCH(vyberHrace,$B11109)))</f>
      </c>
      <c r="M11109" s="14">
        <f>AND($I11109=MID(kododd,1,2),$J11109=MID(kododd,3,3))</f>
      </c>
    </row>
    <row r="11110">
      <c r="A11110" s="95">
        <v>56303</v>
      </c>
      <c r="B11110" s="93" t="s">
        <v>22303</v>
      </c>
      <c r="C11110" s="93" t="s">
        <v>1406</v>
      </c>
      <c r="G11110" s="95">
        <v>0</v>
      </c>
      <c r="H11110" s="93" t="s">
        <v>8976</v>
      </c>
      <c r="I11110" s="93" t="s">
        <v>23901</v>
      </c>
      <c r="J11110" s="93" t="s">
        <v>20908</v>
      </c>
      <c r="K11110" s="93" t="s">
        <v>5624</v>
      </c>
      <c r="L11110" s="14">
        <f>AND(vyberHrace&lt;&gt;"",ISNUMBER(SEARCH(vyberHrace,$B11110)))</f>
      </c>
      <c r="M11110" s="14">
        <f>AND($I11110=MID(kododd,1,2),$J11110=MID(kododd,3,3))</f>
      </c>
    </row>
    <row r="11111">
      <c r="A11111" s="95">
        <v>42811</v>
      </c>
      <c r="B11111" s="93" t="s">
        <v>15858</v>
      </c>
      <c r="C11111" s="93" t="s">
        <v>1409</v>
      </c>
      <c r="G11111" s="95">
        <v>0</v>
      </c>
      <c r="H11111" s="93" t="s">
        <v>8976</v>
      </c>
      <c r="I11111" s="93" t="s">
        <v>23901</v>
      </c>
      <c r="J11111" s="93" t="s">
        <v>20912</v>
      </c>
      <c r="K11111" s="93" t="s">
        <v>5561</v>
      </c>
      <c r="L11111" s="14">
        <f>AND(vyberHrace&lt;&gt;"",ISNUMBER(SEARCH(vyberHrace,$B11111)))</f>
      </c>
      <c r="M11111" s="14">
        <f>AND($I11111=MID(kododd,1,2),$J11111=MID(kododd,3,3))</f>
      </c>
    </row>
    <row r="11112">
      <c r="A11112" s="95">
        <v>14467</v>
      </c>
      <c r="B11112" s="93" t="s">
        <v>2245</v>
      </c>
      <c r="C11112" s="93" t="s">
        <v>1461</v>
      </c>
      <c r="D11112" s="95">
        <v>1629</v>
      </c>
      <c r="F11112" s="95">
        <v>333778</v>
      </c>
      <c r="G11112" s="95">
        <v>0</v>
      </c>
      <c r="H11112" s="93" t="s">
        <v>8976</v>
      </c>
      <c r="I11112" s="93" t="s">
        <v>23901</v>
      </c>
      <c r="J11112" s="93" t="s">
        <v>20855</v>
      </c>
      <c r="K11112" s="93" t="s">
        <v>8992</v>
      </c>
      <c r="L11112" s="14">
        <f>AND(vyberHrace&lt;&gt;"",ISNUMBER(SEARCH(vyberHrace,$B11112)))</f>
      </c>
      <c r="M11112" s="14">
        <f>AND($I11112=MID(kododd,1,2),$J11112=MID(kododd,3,3))</f>
      </c>
    </row>
    <row r="11113">
      <c r="A11113" s="95">
        <v>54011</v>
      </c>
      <c r="B11113" s="93" t="s">
        <v>2987</v>
      </c>
      <c r="C11113" s="93" t="s">
        <v>1411</v>
      </c>
      <c r="F11113" s="95">
        <v>23760001</v>
      </c>
      <c r="G11113" s="95">
        <v>250</v>
      </c>
      <c r="H11113" s="93" t="s">
        <v>8976</v>
      </c>
      <c r="I11113" s="93" t="s">
        <v>23901</v>
      </c>
      <c r="J11113" s="93" t="s">
        <v>20843</v>
      </c>
      <c r="K11113" s="93" t="s">
        <v>7708</v>
      </c>
      <c r="L11113" s="14">
        <f>AND(vyberHrace&lt;&gt;"",ISNUMBER(SEARCH(vyberHrace,$B11113)))</f>
      </c>
      <c r="M11113" s="14">
        <f>AND($I11113=MID(kododd,1,2),$J11113=MID(kododd,3,3))</f>
      </c>
    </row>
    <row r="11114">
      <c r="A11114" s="95">
        <v>48535</v>
      </c>
      <c r="B11114" s="93" t="s">
        <v>18302</v>
      </c>
      <c r="C11114" s="93" t="s">
        <v>1416</v>
      </c>
      <c r="F11114" s="95">
        <v>23736402</v>
      </c>
      <c r="G11114" s="95">
        <v>0</v>
      </c>
      <c r="H11114" s="93" t="s">
        <v>8976</v>
      </c>
      <c r="I11114" s="93" t="s">
        <v>23901</v>
      </c>
      <c r="J11114" s="93" t="s">
        <v>20912</v>
      </c>
      <c r="K11114" s="93" t="s">
        <v>5561</v>
      </c>
      <c r="L11114" s="14">
        <f>AND(vyberHrace&lt;&gt;"",ISNUMBER(SEARCH(vyberHrace,$B11114)))</f>
      </c>
      <c r="M11114" s="14">
        <f>AND($I11114=MID(kododd,1,2),$J11114=MID(kododd,3,3))</f>
      </c>
    </row>
    <row r="11115">
      <c r="A11115" s="95">
        <v>62291</v>
      </c>
      <c r="B11115" s="93" t="s">
        <v>28468</v>
      </c>
      <c r="C11115" s="93" t="s">
        <v>1424</v>
      </c>
      <c r="G11115" s="95">
        <v>250</v>
      </c>
      <c r="H11115" s="93" t="s">
        <v>8976</v>
      </c>
      <c r="I11115" s="93" t="s">
        <v>23901</v>
      </c>
      <c r="J11115" s="93" t="s">
        <v>20947</v>
      </c>
      <c r="K11115" s="93" t="s">
        <v>5139</v>
      </c>
      <c r="L11115" s="14">
        <f>AND(vyberHrace&lt;&gt;"",ISNUMBER(SEARCH(vyberHrace,$B11115)))</f>
      </c>
      <c r="M11115" s="14">
        <f>AND($I11115=MID(kododd,1,2),$J11115=MID(kododd,3,3))</f>
      </c>
    </row>
    <row r="11116">
      <c r="A11116" s="95">
        <v>57391</v>
      </c>
      <c r="B11116" s="93" t="s">
        <v>22343</v>
      </c>
      <c r="C11116" s="93" t="s">
        <v>1450</v>
      </c>
      <c r="G11116" s="95">
        <v>250</v>
      </c>
      <c r="H11116" s="93" t="s">
        <v>8976</v>
      </c>
      <c r="I11116" s="93" t="s">
        <v>23901</v>
      </c>
      <c r="J11116" s="93" t="s">
        <v>20849</v>
      </c>
      <c r="K11116" s="93" t="s">
        <v>8984</v>
      </c>
      <c r="L11116" s="14">
        <f>AND(vyberHrace&lt;&gt;"",ISNUMBER(SEARCH(vyberHrace,$B11116)))</f>
      </c>
      <c r="M11116" s="14">
        <f>AND($I11116=MID(kododd,1,2),$J11116=MID(kododd,3,3))</f>
      </c>
    </row>
    <row r="11117">
      <c r="A11117" s="95">
        <v>38776</v>
      </c>
      <c r="B11117" s="93" t="s">
        <v>13574</v>
      </c>
      <c r="C11117" s="93" t="s">
        <v>1421</v>
      </c>
      <c r="D11117" s="95">
        <v>1559</v>
      </c>
      <c r="E11117" s="95">
        <v>1731</v>
      </c>
      <c r="F11117" s="95">
        <v>368695</v>
      </c>
      <c r="G11117" s="95">
        <v>0</v>
      </c>
      <c r="H11117" s="93" t="s">
        <v>8976</v>
      </c>
      <c r="I11117" s="93" t="s">
        <v>23901</v>
      </c>
      <c r="J11117" s="93" t="s">
        <v>20947</v>
      </c>
      <c r="K11117" s="93" t="s">
        <v>5139</v>
      </c>
      <c r="L11117" s="14">
        <f>AND(vyberHrace&lt;&gt;"",ISNUMBER(SEARCH(vyberHrace,$B11117)))</f>
      </c>
      <c r="M11117" s="14">
        <f>AND($I11117=MID(kododd,1,2),$J11117=MID(kododd,3,3))</f>
      </c>
    </row>
    <row r="11118">
      <c r="A11118" s="95">
        <v>38002</v>
      </c>
      <c r="B11118" s="93" t="s">
        <v>11314</v>
      </c>
      <c r="C11118" s="93" t="s">
        <v>1464</v>
      </c>
      <c r="G11118" s="95">
        <v>250</v>
      </c>
      <c r="H11118" s="93" t="s">
        <v>8976</v>
      </c>
      <c r="I11118" s="93" t="s">
        <v>23901</v>
      </c>
      <c r="J11118" s="93" t="s">
        <v>20914</v>
      </c>
      <c r="K11118" s="93" t="s">
        <v>5621</v>
      </c>
      <c r="L11118" s="14">
        <f>AND(vyberHrace&lt;&gt;"",ISNUMBER(SEARCH(vyberHrace,$B11118)))</f>
      </c>
      <c r="M11118" s="14">
        <f>AND($I11118=MID(kododd,1,2),$J11118=MID(kododd,3,3))</f>
      </c>
    </row>
    <row r="11119">
      <c r="A11119" s="95">
        <v>52102</v>
      </c>
      <c r="B11119" s="93" t="s">
        <v>3709</v>
      </c>
      <c r="C11119" s="93" t="s">
        <v>1431</v>
      </c>
      <c r="G11119" s="95">
        <v>0</v>
      </c>
      <c r="H11119" s="93" t="s">
        <v>8976</v>
      </c>
      <c r="I11119" s="93" t="s">
        <v>23901</v>
      </c>
      <c r="J11119" s="93" t="s">
        <v>20872</v>
      </c>
      <c r="K11119" s="93" t="s">
        <v>6775</v>
      </c>
      <c r="L11119" s="14">
        <f>AND(vyberHrace&lt;&gt;"",ISNUMBER(SEARCH(vyberHrace,$B11119)))</f>
      </c>
      <c r="M11119" s="14">
        <f>AND($I11119=MID(kododd,1,2),$J11119=MID(kododd,3,3))</f>
      </c>
    </row>
    <row r="11120">
      <c r="A11120" s="95">
        <v>61460</v>
      </c>
      <c r="B11120" s="93" t="s">
        <v>27642</v>
      </c>
      <c r="C11120" s="93" t="s">
        <v>1450</v>
      </c>
      <c r="G11120" s="95">
        <v>250</v>
      </c>
      <c r="H11120" s="93" t="s">
        <v>8976</v>
      </c>
      <c r="I11120" s="93" t="s">
        <v>23901</v>
      </c>
      <c r="J11120" s="93" t="s">
        <v>20849</v>
      </c>
      <c r="K11120" s="93" t="s">
        <v>8984</v>
      </c>
      <c r="L11120" s="14">
        <f>AND(vyberHrace&lt;&gt;"",ISNUMBER(SEARCH(vyberHrace,$B11120)))</f>
      </c>
      <c r="M11120" s="14">
        <f>AND($I11120=MID(kododd,1,2),$J11120=MID(kododd,3,3))</f>
      </c>
    </row>
    <row r="11121">
      <c r="A11121" s="95">
        <v>38096</v>
      </c>
      <c r="B11121" s="93" t="s">
        <v>11364</v>
      </c>
      <c r="C11121" s="93" t="s">
        <v>1444</v>
      </c>
      <c r="D11121" s="95">
        <v>1100</v>
      </c>
      <c r="G11121" s="95">
        <v>0</v>
      </c>
      <c r="H11121" s="93" t="s">
        <v>8976</v>
      </c>
      <c r="I11121" s="93" t="s">
        <v>23901</v>
      </c>
      <c r="J11121" s="93" t="s">
        <v>20859</v>
      </c>
      <c r="K11121" s="93" t="s">
        <v>9076</v>
      </c>
      <c r="L11121" s="14">
        <f>AND(vyberHrace&lt;&gt;"",ISNUMBER(SEARCH(vyberHrace,$B11121)))</f>
      </c>
      <c r="M11121" s="14">
        <f>AND($I11121=MID(kododd,1,2),$J11121=MID(kododd,3,3))</f>
      </c>
    </row>
    <row r="11122">
      <c r="A11122" s="95">
        <v>33722</v>
      </c>
      <c r="B11122" s="93" t="s">
        <v>13638</v>
      </c>
      <c r="C11122" s="93" t="s">
        <v>1404</v>
      </c>
      <c r="D11122" s="95">
        <v>1569</v>
      </c>
      <c r="E11122" s="95">
        <v>1827</v>
      </c>
      <c r="F11122" s="95">
        <v>335282</v>
      </c>
      <c r="G11122" s="95">
        <v>250</v>
      </c>
      <c r="H11122" s="93" t="s">
        <v>8976</v>
      </c>
      <c r="I11122" s="93" t="s">
        <v>23901</v>
      </c>
      <c r="J11122" s="93" t="s">
        <v>20883</v>
      </c>
      <c r="K11122" s="93" t="s">
        <v>1499</v>
      </c>
      <c r="L11122" s="14">
        <f>AND(vyberHrace&lt;&gt;"",ISNUMBER(SEARCH(vyberHrace,$B11122)))</f>
      </c>
      <c r="M11122" s="14">
        <f>AND($I11122=MID(kododd,1,2),$J11122=MID(kododd,3,3))</f>
      </c>
    </row>
    <row r="11123">
      <c r="A11123" s="95">
        <v>51035</v>
      </c>
      <c r="B11123" s="93" t="s">
        <v>2094</v>
      </c>
      <c r="C11123" s="93" t="s">
        <v>1422</v>
      </c>
      <c r="G11123" s="95">
        <v>0</v>
      </c>
      <c r="H11123" s="93" t="s">
        <v>8976</v>
      </c>
      <c r="I11123" s="93" t="s">
        <v>23901</v>
      </c>
      <c r="J11123" s="93" t="s">
        <v>20912</v>
      </c>
      <c r="K11123" s="93" t="s">
        <v>5561</v>
      </c>
      <c r="L11123" s="14">
        <f>AND(vyberHrace&lt;&gt;"",ISNUMBER(SEARCH(vyberHrace,$B11123)))</f>
      </c>
      <c r="M11123" s="14">
        <f>AND($I11123=MID(kododd,1,2),$J11123=MID(kododd,3,3))</f>
      </c>
    </row>
    <row r="11124">
      <c r="A11124" s="95">
        <v>51642</v>
      </c>
      <c r="B11124" s="93" t="s">
        <v>4730</v>
      </c>
      <c r="C11124" s="93" t="s">
        <v>1412</v>
      </c>
      <c r="G11124" s="95">
        <v>0</v>
      </c>
      <c r="H11124" s="93" t="s">
        <v>8976</v>
      </c>
      <c r="I11124" s="93" t="s">
        <v>23901</v>
      </c>
      <c r="J11124" s="93" t="s">
        <v>20849</v>
      </c>
      <c r="K11124" s="93" t="s">
        <v>8984</v>
      </c>
      <c r="L11124" s="14">
        <f>AND(vyberHrace&lt;&gt;"",ISNUMBER(SEARCH(vyberHrace,$B11124)))</f>
      </c>
      <c r="M11124" s="14">
        <f>AND($I11124=MID(kododd,1,2),$J11124=MID(kododd,3,3))</f>
      </c>
    </row>
    <row r="11125">
      <c r="A11125" s="95">
        <v>6409</v>
      </c>
      <c r="B11125" s="93" t="s">
        <v>12260</v>
      </c>
      <c r="C11125" s="93" t="s">
        <v>1477</v>
      </c>
      <c r="D11125" s="95">
        <v>1679</v>
      </c>
      <c r="E11125" s="95">
        <v>1795</v>
      </c>
      <c r="F11125" s="95">
        <v>330434</v>
      </c>
      <c r="G11125" s="95">
        <v>0</v>
      </c>
      <c r="H11125" s="93" t="s">
        <v>8976</v>
      </c>
      <c r="I11125" s="93" t="s">
        <v>23901</v>
      </c>
      <c r="J11125" s="93" t="s">
        <v>20947</v>
      </c>
      <c r="K11125" s="93" t="s">
        <v>5139</v>
      </c>
      <c r="L11125" s="14">
        <f>AND(vyberHrace&lt;&gt;"",ISNUMBER(SEARCH(vyberHrace,$B11125)))</f>
      </c>
      <c r="M11125" s="14">
        <f>AND($I11125=MID(kododd,1,2),$J11125=MID(kododd,3,3))</f>
      </c>
    </row>
    <row r="11126">
      <c r="A11126" s="95">
        <v>59242</v>
      </c>
      <c r="B11126" s="93" t="s">
        <v>25671</v>
      </c>
      <c r="C11126" s="93" t="s">
        <v>1424</v>
      </c>
      <c r="G11126" s="95">
        <v>250</v>
      </c>
      <c r="H11126" s="93" t="s">
        <v>8976</v>
      </c>
      <c r="I11126" s="93" t="s">
        <v>23901</v>
      </c>
      <c r="J11126" s="93" t="s">
        <v>20849</v>
      </c>
      <c r="K11126" s="93" t="s">
        <v>8984</v>
      </c>
      <c r="L11126" s="14">
        <f>AND(vyberHrace&lt;&gt;"",ISNUMBER(SEARCH(vyberHrace,$B11126)))</f>
      </c>
      <c r="M11126" s="14">
        <f>AND($I11126=MID(kododd,1,2),$J11126=MID(kododd,3,3))</f>
      </c>
    </row>
    <row r="11127">
      <c r="A11127" s="95">
        <v>59243</v>
      </c>
      <c r="B11127" s="93" t="s">
        <v>25672</v>
      </c>
      <c r="C11127" s="93" t="s">
        <v>1424</v>
      </c>
      <c r="G11127" s="95">
        <v>250</v>
      </c>
      <c r="H11127" s="93" t="s">
        <v>8976</v>
      </c>
      <c r="I11127" s="93" t="s">
        <v>23901</v>
      </c>
      <c r="J11127" s="93" t="s">
        <v>20849</v>
      </c>
      <c r="K11127" s="93" t="s">
        <v>8984</v>
      </c>
      <c r="L11127" s="14">
        <f>AND(vyberHrace&lt;&gt;"",ISNUMBER(SEARCH(vyberHrace,$B11127)))</f>
      </c>
      <c r="M11127" s="14">
        <f>AND($I11127=MID(kododd,1,2),$J11127=MID(kododd,3,3))</f>
      </c>
    </row>
    <row r="11128">
      <c r="A11128" s="95">
        <v>62663</v>
      </c>
      <c r="B11128" s="93" t="s">
        <v>15996</v>
      </c>
      <c r="C11128" s="93" t="s">
        <v>1400</v>
      </c>
      <c r="F11128" s="95">
        <v>571001433</v>
      </c>
      <c r="G11128" s="95">
        <v>500</v>
      </c>
      <c r="H11128" s="93" t="s">
        <v>8976</v>
      </c>
      <c r="I11128" s="93" t="s">
        <v>23901</v>
      </c>
      <c r="J11128" s="93" t="s">
        <v>23412</v>
      </c>
      <c r="K11128" s="93" t="s">
        <v>21363</v>
      </c>
      <c r="L11128" s="14">
        <f>AND(vyberHrace&lt;&gt;"",ISNUMBER(SEARCH(vyberHrace,$B11128)))</f>
      </c>
      <c r="M11128" s="14">
        <f>AND($I11128=MID(kododd,1,2),$J11128=MID(kododd,3,3))</f>
      </c>
    </row>
    <row r="11129">
      <c r="A11129" s="95">
        <v>2995</v>
      </c>
      <c r="B11129" s="93" t="s">
        <v>15999</v>
      </c>
      <c r="C11129" s="93" t="s">
        <v>1440</v>
      </c>
      <c r="D11129" s="95">
        <v>1729</v>
      </c>
      <c r="E11129" s="95">
        <v>1872</v>
      </c>
      <c r="F11129" s="95">
        <v>356964</v>
      </c>
      <c r="G11129" s="95">
        <v>250</v>
      </c>
      <c r="H11129" s="93" t="s">
        <v>8976</v>
      </c>
      <c r="I11129" s="93" t="s">
        <v>23901</v>
      </c>
      <c r="J11129" s="93" t="s">
        <v>20887</v>
      </c>
      <c r="K11129" s="93" t="s">
        <v>5554</v>
      </c>
      <c r="L11129" s="14">
        <f>AND(vyberHrace&lt;&gt;"",ISNUMBER(SEARCH(vyberHrace,$B11129)))</f>
      </c>
      <c r="M11129" s="14">
        <f>AND($I11129=MID(kododd,1,2),$J11129=MID(kododd,3,3))</f>
      </c>
    </row>
    <row r="11130">
      <c r="A11130" s="95">
        <v>3064</v>
      </c>
      <c r="B11130" s="93" t="s">
        <v>16012</v>
      </c>
      <c r="C11130" s="93" t="s">
        <v>1429</v>
      </c>
      <c r="D11130" s="95">
        <v>1790</v>
      </c>
      <c r="E11130" s="95">
        <v>1872</v>
      </c>
      <c r="F11130" s="95">
        <v>335290</v>
      </c>
      <c r="G11130" s="95">
        <v>0</v>
      </c>
      <c r="H11130" s="93" t="s">
        <v>8976</v>
      </c>
      <c r="I11130" s="93" t="s">
        <v>23901</v>
      </c>
      <c r="J11130" s="93" t="s">
        <v>20912</v>
      </c>
      <c r="K11130" s="93" t="s">
        <v>5561</v>
      </c>
      <c r="L11130" s="14">
        <f>AND(vyberHrace&lt;&gt;"",ISNUMBER(SEARCH(vyberHrace,$B11130)))</f>
      </c>
      <c r="M11130" s="14">
        <f>AND($I11130=MID(kododd,1,2),$J11130=MID(kododd,3,3))</f>
      </c>
    </row>
    <row r="11131">
      <c r="A11131" s="95">
        <v>37342</v>
      </c>
      <c r="B11131" s="93" t="s">
        <v>16026</v>
      </c>
      <c r="C11131" s="93" t="s">
        <v>1414</v>
      </c>
      <c r="D11131" s="95">
        <v>1304</v>
      </c>
      <c r="E11131" s="95">
        <v>1620</v>
      </c>
      <c r="F11131" s="95">
        <v>365289</v>
      </c>
      <c r="G11131" s="95">
        <v>0</v>
      </c>
      <c r="H11131" s="93" t="s">
        <v>8976</v>
      </c>
      <c r="I11131" s="93" t="s">
        <v>23901</v>
      </c>
      <c r="J11131" s="93" t="s">
        <v>20859</v>
      </c>
      <c r="K11131" s="93" t="s">
        <v>9076</v>
      </c>
      <c r="L11131" s="14">
        <f>AND(vyberHrace&lt;&gt;"",ISNUMBER(SEARCH(vyberHrace,$B11131)))</f>
      </c>
      <c r="M11131" s="14">
        <f>AND($I11131=MID(kododd,1,2),$J11131=MID(kododd,3,3))</f>
      </c>
    </row>
    <row r="11132">
      <c r="A11132" s="95">
        <v>61461</v>
      </c>
      <c r="B11132" s="93" t="s">
        <v>27643</v>
      </c>
      <c r="C11132" s="93" t="s">
        <v>1486</v>
      </c>
      <c r="G11132" s="95">
        <v>250</v>
      </c>
      <c r="H11132" s="93" t="s">
        <v>8976</v>
      </c>
      <c r="I11132" s="93" t="s">
        <v>23901</v>
      </c>
      <c r="J11132" s="93" t="s">
        <v>20849</v>
      </c>
      <c r="K11132" s="93" t="s">
        <v>8984</v>
      </c>
      <c r="L11132" s="14">
        <f>AND(vyberHrace&lt;&gt;"",ISNUMBER(SEARCH(vyberHrace,$B11132)))</f>
      </c>
      <c r="M11132" s="14">
        <f>AND($I11132=MID(kododd,1,2),$J11132=MID(kododd,3,3))</f>
      </c>
    </row>
    <row r="11133">
      <c r="A11133" s="95">
        <v>52522</v>
      </c>
      <c r="B11133" s="93" t="s">
        <v>3754</v>
      </c>
      <c r="C11133" s="93" t="s">
        <v>1420</v>
      </c>
      <c r="G11133" s="95">
        <v>0</v>
      </c>
      <c r="H11133" s="93" t="s">
        <v>8976</v>
      </c>
      <c r="I11133" s="93" t="s">
        <v>23901</v>
      </c>
      <c r="J11133" s="93" t="s">
        <v>20849</v>
      </c>
      <c r="K11133" s="93" t="s">
        <v>8984</v>
      </c>
      <c r="L11133" s="14">
        <f>AND(vyberHrace&lt;&gt;"",ISNUMBER(SEARCH(vyberHrace,$B11133)))</f>
      </c>
      <c r="M11133" s="14">
        <f>AND($I11133=MID(kododd,1,2),$J11133=MID(kododd,3,3))</f>
      </c>
    </row>
    <row r="11134">
      <c r="A11134" s="95">
        <v>58100</v>
      </c>
      <c r="B11134" s="93" t="s">
        <v>24628</v>
      </c>
      <c r="C11134" s="93" t="s">
        <v>1420</v>
      </c>
      <c r="G11134" s="95">
        <v>250</v>
      </c>
      <c r="H11134" s="93" t="s">
        <v>8976</v>
      </c>
      <c r="I11134" s="93" t="s">
        <v>23901</v>
      </c>
      <c r="J11134" s="93" t="s">
        <v>20849</v>
      </c>
      <c r="K11134" s="93" t="s">
        <v>8984</v>
      </c>
      <c r="L11134" s="14">
        <f>AND(vyberHrace&lt;&gt;"",ISNUMBER(SEARCH(vyberHrace,$B11134)))</f>
      </c>
      <c r="M11134" s="14">
        <f>AND($I11134=MID(kododd,1,2),$J11134=MID(kododd,3,3))</f>
      </c>
    </row>
    <row r="11135">
      <c r="A11135" s="95">
        <v>55573</v>
      </c>
      <c r="B11135" s="93" t="s">
        <v>22255</v>
      </c>
      <c r="C11135" s="93" t="s">
        <v>1410</v>
      </c>
      <c r="F11135" s="95">
        <v>23756322</v>
      </c>
      <c r="G11135" s="95">
        <v>250</v>
      </c>
      <c r="H11135" s="93" t="s">
        <v>8976</v>
      </c>
      <c r="I11135" s="93" t="s">
        <v>23901</v>
      </c>
      <c r="J11135" s="93" t="s">
        <v>20843</v>
      </c>
      <c r="K11135" s="93" t="s">
        <v>7708</v>
      </c>
      <c r="L11135" s="14">
        <f>AND(vyberHrace&lt;&gt;"",ISNUMBER(SEARCH(vyberHrace,$B11135)))</f>
      </c>
      <c r="M11135" s="14">
        <f>AND($I11135=MID(kododd,1,2),$J11135=MID(kododd,3,3))</f>
      </c>
    </row>
    <row r="11136">
      <c r="A11136" s="95">
        <v>60222</v>
      </c>
      <c r="B11136" s="93" t="s">
        <v>26683</v>
      </c>
      <c r="C11136" s="93" t="s">
        <v>1409</v>
      </c>
      <c r="D11136" s="95">
        <v>1386</v>
      </c>
      <c r="E11136" s="95">
        <v>1585</v>
      </c>
      <c r="F11136" s="95">
        <v>23786256</v>
      </c>
      <c r="G11136" s="95">
        <v>250</v>
      </c>
      <c r="H11136" s="93" t="s">
        <v>8976</v>
      </c>
      <c r="I11136" s="93" t="s">
        <v>23901</v>
      </c>
      <c r="J11136" s="93" t="s">
        <v>20855</v>
      </c>
      <c r="K11136" s="93" t="s">
        <v>8992</v>
      </c>
      <c r="L11136" s="14">
        <f>AND(vyberHrace&lt;&gt;"",ISNUMBER(SEARCH(vyberHrace,$B11136)))</f>
      </c>
      <c r="M11136" s="14">
        <f>AND($I11136=MID(kododd,1,2),$J11136=MID(kododd,3,3))</f>
      </c>
    </row>
    <row r="11137">
      <c r="A11137" s="95">
        <v>16090</v>
      </c>
      <c r="B11137" s="93" t="s">
        <v>9216</v>
      </c>
      <c r="C11137" s="93" t="s">
        <v>1407</v>
      </c>
      <c r="D11137" s="95">
        <v>1856</v>
      </c>
      <c r="E11137" s="95">
        <v>1897</v>
      </c>
      <c r="F11137" s="95">
        <v>353981</v>
      </c>
      <c r="G11137" s="95">
        <v>250</v>
      </c>
      <c r="H11137" s="93" t="s">
        <v>8976</v>
      </c>
      <c r="I11137" s="93" t="s">
        <v>23901</v>
      </c>
      <c r="J11137" s="93" t="s">
        <v>20849</v>
      </c>
      <c r="K11137" s="93" t="s">
        <v>8984</v>
      </c>
      <c r="L11137" s="14">
        <f>AND(vyberHrace&lt;&gt;"",ISNUMBER(SEARCH(vyberHrace,$B11137)))</f>
      </c>
      <c r="M11137" s="14">
        <f>AND($I11137=MID(kododd,1,2),$J11137=MID(kododd,3,3))</f>
      </c>
    </row>
    <row r="11138">
      <c r="A11138" s="95">
        <v>52151</v>
      </c>
      <c r="B11138" s="93" t="s">
        <v>3755</v>
      </c>
      <c r="C11138" s="93" t="s">
        <v>1412</v>
      </c>
      <c r="G11138" s="95">
        <v>0</v>
      </c>
      <c r="H11138" s="93" t="s">
        <v>8976</v>
      </c>
      <c r="I11138" s="93" t="s">
        <v>23901</v>
      </c>
      <c r="J11138" s="93" t="s">
        <v>20849</v>
      </c>
      <c r="K11138" s="93" t="s">
        <v>8984</v>
      </c>
      <c r="L11138" s="14">
        <f>AND(vyberHrace&lt;&gt;"",ISNUMBER(SEARCH(vyberHrace,$B11138)))</f>
      </c>
      <c r="M11138" s="14">
        <f>AND($I11138=MID(kododd,1,2),$J11138=MID(kododd,3,3))</f>
      </c>
    </row>
    <row r="11139">
      <c r="A11139" s="95">
        <v>39919</v>
      </c>
      <c r="B11139" s="93" t="s">
        <v>9226</v>
      </c>
      <c r="C11139" s="93" t="s">
        <v>1413</v>
      </c>
      <c r="D11139" s="95">
        <v>1250</v>
      </c>
      <c r="F11139" s="95">
        <v>1011332</v>
      </c>
      <c r="G11139" s="95">
        <v>0</v>
      </c>
      <c r="H11139" s="93" t="s">
        <v>8976</v>
      </c>
      <c r="I11139" s="93" t="s">
        <v>23901</v>
      </c>
      <c r="J11139" s="93" t="s">
        <v>20859</v>
      </c>
      <c r="K11139" s="93" t="s">
        <v>9076</v>
      </c>
      <c r="L11139" s="14">
        <f>AND(vyberHrace&lt;&gt;"",ISNUMBER(SEARCH(vyberHrace,$B11139)))</f>
      </c>
      <c r="M11139" s="14">
        <f>AND($I11139=MID(kododd,1,2),$J11139=MID(kododd,3,3))</f>
      </c>
    </row>
    <row r="11140">
      <c r="A11140" s="95">
        <v>7753</v>
      </c>
      <c r="B11140" s="93" t="s">
        <v>9229</v>
      </c>
      <c r="C11140" s="93" t="s">
        <v>1463</v>
      </c>
      <c r="D11140" s="95">
        <v>2047</v>
      </c>
      <c r="F11140" s="95">
        <v>329231</v>
      </c>
      <c r="G11140" s="95">
        <v>250</v>
      </c>
      <c r="H11140" s="93" t="s">
        <v>8976</v>
      </c>
      <c r="I11140" s="93" t="s">
        <v>23901</v>
      </c>
      <c r="J11140" s="93" t="s">
        <v>20855</v>
      </c>
      <c r="K11140" s="93" t="s">
        <v>8992</v>
      </c>
      <c r="L11140" s="14">
        <f>AND(vyberHrace&lt;&gt;"",ISNUMBER(SEARCH(vyberHrace,$B11140)))</f>
      </c>
      <c r="M11140" s="14">
        <f>AND($I11140=MID(kododd,1,2),$J11140=MID(kododd,3,3))</f>
      </c>
    </row>
    <row r="11141">
      <c r="A11141" s="95">
        <v>1018</v>
      </c>
      <c r="B11141" s="93" t="s">
        <v>9231</v>
      </c>
      <c r="C11141" s="93" t="s">
        <v>1433</v>
      </c>
      <c r="D11141" s="95">
        <v>2254</v>
      </c>
      <c r="E11141" s="95">
        <v>2257</v>
      </c>
      <c r="F11141" s="95">
        <v>307599</v>
      </c>
      <c r="G11141" s="95">
        <v>0</v>
      </c>
      <c r="H11141" s="93" t="s">
        <v>8976</v>
      </c>
      <c r="I11141" s="93" t="s">
        <v>23901</v>
      </c>
      <c r="J11141" s="93" t="s">
        <v>20896</v>
      </c>
      <c r="K11141" s="93" t="s">
        <v>7911</v>
      </c>
      <c r="L11141" s="14">
        <f>AND(vyberHrace&lt;&gt;"",ISNUMBER(SEARCH(vyberHrace,$B11141)))</f>
      </c>
      <c r="M11141" s="14">
        <f>AND($I11141=MID(kododd,1,2),$J11141=MID(kododd,3,3))</f>
      </c>
    </row>
    <row r="11142">
      <c r="A11142" s="95">
        <v>14500</v>
      </c>
      <c r="B11142" s="93" t="s">
        <v>9233</v>
      </c>
      <c r="C11142" s="93" t="s">
        <v>1452</v>
      </c>
      <c r="D11142" s="95">
        <v>1722</v>
      </c>
      <c r="F11142" s="95">
        <v>326755</v>
      </c>
      <c r="G11142" s="95">
        <v>0</v>
      </c>
      <c r="H11142" s="93" t="s">
        <v>8976</v>
      </c>
      <c r="I11142" s="93" t="s">
        <v>23901</v>
      </c>
      <c r="J11142" s="93" t="s">
        <v>20855</v>
      </c>
      <c r="K11142" s="93" t="s">
        <v>8992</v>
      </c>
      <c r="L11142" s="14">
        <f>AND(vyberHrace&lt;&gt;"",ISNUMBER(SEARCH(vyberHrace,$B11142)))</f>
      </c>
      <c r="M11142" s="14">
        <f>AND($I11142=MID(kododd,1,2),$J11142=MID(kododd,3,3))</f>
      </c>
    </row>
    <row r="11143">
      <c r="A11143" s="95">
        <v>63634</v>
      </c>
      <c r="B11143" s="93" t="s">
        <v>29846</v>
      </c>
      <c r="C11143" s="93" t="s">
        <v>1415</v>
      </c>
      <c r="G11143" s="95">
        <v>0</v>
      </c>
      <c r="H11143" s="93" t="s">
        <v>8976</v>
      </c>
      <c r="I11143" s="93" t="s">
        <v>23901</v>
      </c>
      <c r="J11143" s="93" t="s">
        <v>20855</v>
      </c>
      <c r="K11143" s="93" t="s">
        <v>8992</v>
      </c>
      <c r="L11143" s="14">
        <f>AND(vyberHrace&lt;&gt;"",ISNUMBER(SEARCH(vyberHrace,$B11143)))</f>
      </c>
      <c r="M11143" s="14">
        <f>AND($I11143=MID(kododd,1,2),$J11143=MID(kododd,3,3))</f>
      </c>
    </row>
    <row r="11144">
      <c r="A11144" s="95">
        <v>47595</v>
      </c>
      <c r="B11144" s="93" t="s">
        <v>6995</v>
      </c>
      <c r="C11144" s="93" t="s">
        <v>1399</v>
      </c>
      <c r="G11144" s="95">
        <v>0</v>
      </c>
      <c r="H11144" s="93" t="s">
        <v>8976</v>
      </c>
      <c r="I11144" s="93" t="s">
        <v>23901</v>
      </c>
      <c r="J11144" s="93" t="s">
        <v>20947</v>
      </c>
      <c r="K11144" s="93" t="s">
        <v>5139</v>
      </c>
      <c r="L11144" s="14">
        <f>AND(vyberHrace&lt;&gt;"",ISNUMBER(SEARCH(vyberHrace,$B11144)))</f>
      </c>
      <c r="M11144" s="14">
        <f>AND($I11144=MID(kododd,1,2),$J11144=MID(kododd,3,3))</f>
      </c>
    </row>
    <row r="11145">
      <c r="A11145" s="95">
        <v>49220</v>
      </c>
      <c r="B11145" s="93" t="s">
        <v>6996</v>
      </c>
      <c r="C11145" s="93" t="s">
        <v>1406</v>
      </c>
      <c r="G11145" s="95">
        <v>0</v>
      </c>
      <c r="H11145" s="93" t="s">
        <v>8976</v>
      </c>
      <c r="I11145" s="93" t="s">
        <v>23901</v>
      </c>
      <c r="J11145" s="93" t="s">
        <v>20859</v>
      </c>
      <c r="K11145" s="93" t="s">
        <v>9076</v>
      </c>
      <c r="L11145" s="14">
        <f>AND(vyberHrace&lt;&gt;"",ISNUMBER(SEARCH(vyberHrace,$B11145)))</f>
      </c>
      <c r="M11145" s="14">
        <f>AND($I11145=MID(kododd,1,2),$J11145=MID(kododd,3,3))</f>
      </c>
    </row>
    <row r="11146">
      <c r="A11146" s="95">
        <v>11282</v>
      </c>
      <c r="B11146" s="93" t="s">
        <v>10115</v>
      </c>
      <c r="C11146" s="93" t="s">
        <v>1463</v>
      </c>
      <c r="D11146" s="95">
        <v>1634</v>
      </c>
      <c r="E11146" s="95">
        <v>1744</v>
      </c>
      <c r="F11146" s="95">
        <v>351326</v>
      </c>
      <c r="G11146" s="95">
        <v>0</v>
      </c>
      <c r="H11146" s="93" t="s">
        <v>8976</v>
      </c>
      <c r="I11146" s="93" t="s">
        <v>23901</v>
      </c>
      <c r="J11146" s="93" t="s">
        <v>20908</v>
      </c>
      <c r="K11146" s="93" t="s">
        <v>5624</v>
      </c>
      <c r="L11146" s="14">
        <f>AND(vyberHrace&lt;&gt;"",ISNUMBER(SEARCH(vyberHrace,$B11146)))</f>
      </c>
      <c r="M11146" s="14">
        <f>AND($I11146=MID(kododd,1,2),$J11146=MID(kododd,3,3))</f>
      </c>
    </row>
    <row r="11147">
      <c r="A11147" s="95">
        <v>4097</v>
      </c>
      <c r="B11147" s="93" t="s">
        <v>5330</v>
      </c>
      <c r="C11147" s="93" t="s">
        <v>1418</v>
      </c>
      <c r="D11147" s="95">
        <v>1835</v>
      </c>
      <c r="E11147" s="95">
        <v>1909</v>
      </c>
      <c r="F11147" s="95">
        <v>337439</v>
      </c>
      <c r="G11147" s="95">
        <v>250</v>
      </c>
      <c r="H11147" s="93" t="s">
        <v>8976</v>
      </c>
      <c r="I11147" s="93" t="s">
        <v>23901</v>
      </c>
      <c r="J11147" s="93" t="s">
        <v>20914</v>
      </c>
      <c r="K11147" s="93" t="s">
        <v>5621</v>
      </c>
      <c r="L11147" s="14">
        <f>AND(vyberHrace&lt;&gt;"",ISNUMBER(SEARCH(vyberHrace,$B11147)))</f>
      </c>
      <c r="M11147" s="14">
        <f>AND($I11147=MID(kododd,1,2),$J11147=MID(kododd,3,3))</f>
      </c>
    </row>
    <row r="11148">
      <c r="A11148" s="95">
        <v>55805</v>
      </c>
      <c r="B11148" s="93" t="s">
        <v>22344</v>
      </c>
      <c r="C11148" s="93" t="s">
        <v>1424</v>
      </c>
      <c r="G11148" s="95">
        <v>250</v>
      </c>
      <c r="H11148" s="93" t="s">
        <v>8976</v>
      </c>
      <c r="I11148" s="93" t="s">
        <v>23901</v>
      </c>
      <c r="J11148" s="93" t="s">
        <v>20849</v>
      </c>
      <c r="K11148" s="93" t="s">
        <v>8984</v>
      </c>
      <c r="L11148" s="14">
        <f>AND(vyberHrace&lt;&gt;"",ISNUMBER(SEARCH(vyberHrace,$B11148)))</f>
      </c>
      <c r="M11148" s="14">
        <f>AND($I11148=MID(kododd,1,2),$J11148=MID(kododd,3,3))</f>
      </c>
    </row>
    <row r="11149">
      <c r="A11149" s="95">
        <v>49652</v>
      </c>
      <c r="B11149" s="93" t="s">
        <v>5334</v>
      </c>
      <c r="C11149" s="93" t="s">
        <v>1405</v>
      </c>
      <c r="G11149" s="95">
        <v>250</v>
      </c>
      <c r="H11149" s="93" t="s">
        <v>8976</v>
      </c>
      <c r="I11149" s="93" t="s">
        <v>23901</v>
      </c>
      <c r="J11149" s="93" t="s">
        <v>20849</v>
      </c>
      <c r="K11149" s="93" t="s">
        <v>8984</v>
      </c>
      <c r="L11149" s="14">
        <f>AND(vyberHrace&lt;&gt;"",ISNUMBER(SEARCH(vyberHrace,$B11149)))</f>
      </c>
      <c r="M11149" s="14">
        <f>AND($I11149=MID(kododd,1,2),$J11149=MID(kododd,3,3))</f>
      </c>
    </row>
    <row r="11150">
      <c r="A11150" s="95">
        <v>46886</v>
      </c>
      <c r="B11150" s="93" t="s">
        <v>5335</v>
      </c>
      <c r="C11150" s="93" t="s">
        <v>1402</v>
      </c>
      <c r="D11150" s="95">
        <v>1077</v>
      </c>
      <c r="F11150" s="95">
        <v>23719087</v>
      </c>
      <c r="G11150" s="95">
        <v>250</v>
      </c>
      <c r="H11150" s="93" t="s">
        <v>8976</v>
      </c>
      <c r="I11150" s="93" t="s">
        <v>23901</v>
      </c>
      <c r="J11150" s="93" t="s">
        <v>20849</v>
      </c>
      <c r="K11150" s="93" t="s">
        <v>8984</v>
      </c>
      <c r="L11150" s="14">
        <f>AND(vyberHrace&lt;&gt;"",ISNUMBER(SEARCH(vyberHrace,$B11150)))</f>
      </c>
      <c r="M11150" s="14">
        <f>AND($I11150=MID(kododd,1,2),$J11150=MID(kododd,3,3))</f>
      </c>
    </row>
    <row r="11151">
      <c r="A11151" s="95">
        <v>51920</v>
      </c>
      <c r="B11151" s="93" t="s">
        <v>3710</v>
      </c>
      <c r="C11151" s="93" t="s">
        <v>1412</v>
      </c>
      <c r="G11151" s="95">
        <v>0</v>
      </c>
      <c r="H11151" s="93" t="s">
        <v>8976</v>
      </c>
      <c r="I11151" s="93" t="s">
        <v>23901</v>
      </c>
      <c r="J11151" s="93" t="s">
        <v>20872</v>
      </c>
      <c r="K11151" s="93" t="s">
        <v>6775</v>
      </c>
      <c r="L11151" s="14">
        <f>AND(vyberHrace&lt;&gt;"",ISNUMBER(SEARCH(vyberHrace,$B11151)))</f>
      </c>
      <c r="M11151" s="14">
        <f>AND($I11151=MID(kododd,1,2),$J11151=MID(kododd,3,3))</f>
      </c>
    </row>
    <row r="11152">
      <c r="A11152" s="95">
        <v>58101</v>
      </c>
      <c r="B11152" s="93" t="s">
        <v>24629</v>
      </c>
      <c r="C11152" s="93" t="s">
        <v>1411</v>
      </c>
      <c r="G11152" s="95">
        <v>250</v>
      </c>
      <c r="H11152" s="93" t="s">
        <v>8976</v>
      </c>
      <c r="I11152" s="93" t="s">
        <v>23901</v>
      </c>
      <c r="J11152" s="93" t="s">
        <v>20849</v>
      </c>
      <c r="K11152" s="93" t="s">
        <v>8984</v>
      </c>
      <c r="L11152" s="14">
        <f>AND(vyberHrace&lt;&gt;"",ISNUMBER(SEARCH(vyberHrace,$B11152)))</f>
      </c>
      <c r="M11152" s="14">
        <f>AND($I11152=MID(kododd,1,2),$J11152=MID(kododd,3,3))</f>
      </c>
    </row>
    <row r="11153">
      <c r="A11153" s="95">
        <v>60667</v>
      </c>
      <c r="B11153" s="93" t="s">
        <v>27082</v>
      </c>
      <c r="C11153" s="93" t="s">
        <v>1487</v>
      </c>
      <c r="G11153" s="95">
        <v>250</v>
      </c>
      <c r="H11153" s="93" t="s">
        <v>8976</v>
      </c>
      <c r="I11153" s="93" t="s">
        <v>23901</v>
      </c>
      <c r="J11153" s="93" t="s">
        <v>20849</v>
      </c>
      <c r="K11153" s="93" t="s">
        <v>8984</v>
      </c>
      <c r="L11153" s="14">
        <f>AND(vyberHrace&lt;&gt;"",ISNUMBER(SEARCH(vyberHrace,$B11153)))</f>
      </c>
      <c r="M11153" s="14">
        <f>AND($I11153=MID(kododd,1,2),$J11153=MID(kododd,3,3))</f>
      </c>
    </row>
    <row r="11154">
      <c r="A11154" s="95">
        <v>46881</v>
      </c>
      <c r="B11154" s="93" t="s">
        <v>7500</v>
      </c>
      <c r="C11154" s="93" t="s">
        <v>1438</v>
      </c>
      <c r="D11154" s="95">
        <v>1240</v>
      </c>
      <c r="F11154" s="95">
        <v>23721561</v>
      </c>
      <c r="G11154" s="95">
        <v>0</v>
      </c>
      <c r="H11154" s="93" t="s">
        <v>8976</v>
      </c>
      <c r="I11154" s="93" t="s">
        <v>23901</v>
      </c>
      <c r="J11154" s="93" t="s">
        <v>20912</v>
      </c>
      <c r="K11154" s="93" t="s">
        <v>5561</v>
      </c>
      <c r="L11154" s="14">
        <f>AND(vyberHrace&lt;&gt;"",ISNUMBER(SEARCH(vyberHrace,$B11154)))</f>
      </c>
      <c r="M11154" s="14">
        <f>AND($I11154=MID(kododd,1,2),$J11154=MID(kododd,3,3))</f>
      </c>
    </row>
    <row r="11155">
      <c r="A11155" s="95">
        <v>48165</v>
      </c>
      <c r="B11155" s="93" t="s">
        <v>7622</v>
      </c>
      <c r="C11155" s="93" t="s">
        <v>1406</v>
      </c>
      <c r="F11155" s="95">
        <v>23735295</v>
      </c>
      <c r="G11155" s="95">
        <v>0</v>
      </c>
      <c r="H11155" s="93" t="s">
        <v>8976</v>
      </c>
      <c r="I11155" s="93" t="s">
        <v>23901</v>
      </c>
      <c r="J11155" s="93" t="s">
        <v>20849</v>
      </c>
      <c r="K11155" s="93" t="s">
        <v>8984</v>
      </c>
      <c r="L11155" s="14">
        <f>AND(vyberHrace&lt;&gt;"",ISNUMBER(SEARCH(vyberHrace,$B11155)))</f>
      </c>
      <c r="M11155" s="14">
        <f>AND($I11155=MID(kododd,1,2),$J11155=MID(kododd,3,3))</f>
      </c>
    </row>
    <row r="11156">
      <c r="A11156" s="95">
        <v>59472</v>
      </c>
      <c r="B11156" s="93" t="s">
        <v>25881</v>
      </c>
      <c r="C11156" s="93" t="s">
        <v>1411</v>
      </c>
      <c r="G11156" s="95">
        <v>250</v>
      </c>
      <c r="H11156" s="93" t="s">
        <v>8976</v>
      </c>
      <c r="I11156" s="93" t="s">
        <v>23901</v>
      </c>
      <c r="J11156" s="93" t="s">
        <v>20872</v>
      </c>
      <c r="K11156" s="93" t="s">
        <v>6775</v>
      </c>
      <c r="L11156" s="14">
        <f>AND(vyberHrace&lt;&gt;"",ISNUMBER(SEARCH(vyberHrace,$B11156)))</f>
      </c>
      <c r="M11156" s="14">
        <f>AND($I11156=MID(kododd,1,2),$J11156=MID(kododd,3,3))</f>
      </c>
    </row>
    <row r="11157">
      <c r="A11157" s="95">
        <v>45689</v>
      </c>
      <c r="B11157" s="93" t="s">
        <v>24028</v>
      </c>
      <c r="C11157" s="93" t="s">
        <v>1402</v>
      </c>
      <c r="G11157" s="95">
        <v>0</v>
      </c>
      <c r="H11157" s="93" t="s">
        <v>8976</v>
      </c>
      <c r="I11157" s="93" t="s">
        <v>23901</v>
      </c>
      <c r="J11157" s="93" t="s">
        <v>20855</v>
      </c>
      <c r="K11157" s="93" t="s">
        <v>8992</v>
      </c>
      <c r="L11157" s="14">
        <f>AND(vyberHrace&lt;&gt;"",ISNUMBER(SEARCH(vyberHrace,$B11157)))</f>
      </c>
      <c r="M11157" s="14">
        <f>AND($I11157=MID(kododd,1,2),$J11157=MID(kododd,3,3))</f>
      </c>
    </row>
    <row r="11158">
      <c r="A11158" s="95">
        <v>41727</v>
      </c>
      <c r="B11158" s="93" t="s">
        <v>7663</v>
      </c>
      <c r="C11158" s="93" t="s">
        <v>1409</v>
      </c>
      <c r="D11158" s="95">
        <v>1100</v>
      </c>
      <c r="G11158" s="95">
        <v>0</v>
      </c>
      <c r="H11158" s="93" t="s">
        <v>8976</v>
      </c>
      <c r="I11158" s="93" t="s">
        <v>23901</v>
      </c>
      <c r="J11158" s="93" t="s">
        <v>20859</v>
      </c>
      <c r="K11158" s="93" t="s">
        <v>9076</v>
      </c>
      <c r="L11158" s="14">
        <f>AND(vyberHrace&lt;&gt;"",ISNUMBER(SEARCH(vyberHrace,$B11158)))</f>
      </c>
      <c r="M11158" s="14">
        <f>AND($I11158=MID(kododd,1,2),$J11158=MID(kododd,3,3))</f>
      </c>
    </row>
    <row r="11159">
      <c r="A11159" s="95">
        <v>42731</v>
      </c>
      <c r="B11159" s="93" t="s">
        <v>7684</v>
      </c>
      <c r="C11159" s="93" t="s">
        <v>1402</v>
      </c>
      <c r="G11159" s="95">
        <v>0</v>
      </c>
      <c r="H11159" s="93" t="s">
        <v>8976</v>
      </c>
      <c r="I11159" s="93" t="s">
        <v>23901</v>
      </c>
      <c r="J11159" s="93" t="s">
        <v>20912</v>
      </c>
      <c r="K11159" s="93" t="s">
        <v>5561</v>
      </c>
      <c r="L11159" s="14">
        <f>AND(vyberHrace&lt;&gt;"",ISNUMBER(SEARCH(vyberHrace,$B11159)))</f>
      </c>
      <c r="M11159" s="14">
        <f>AND($I11159=MID(kododd,1,2),$J11159=MID(kododd,3,3))</f>
      </c>
    </row>
    <row r="11160">
      <c r="A11160" s="95">
        <v>44552</v>
      </c>
      <c r="B11160" s="93" t="s">
        <v>7685</v>
      </c>
      <c r="C11160" s="93" t="s">
        <v>1410</v>
      </c>
      <c r="D11160" s="95">
        <v>1099</v>
      </c>
      <c r="F11160" s="95">
        <v>23709596</v>
      </c>
      <c r="G11160" s="95">
        <v>0</v>
      </c>
      <c r="H11160" s="93" t="s">
        <v>8976</v>
      </c>
      <c r="I11160" s="93" t="s">
        <v>23901</v>
      </c>
      <c r="J11160" s="93" t="s">
        <v>20859</v>
      </c>
      <c r="K11160" s="93" t="s">
        <v>9076</v>
      </c>
      <c r="L11160" s="14">
        <f>AND(vyberHrace&lt;&gt;"",ISNUMBER(SEARCH(vyberHrace,$B11160)))</f>
      </c>
      <c r="M11160" s="14">
        <f>AND($I11160=MID(kododd,1,2),$J11160=MID(kododd,3,3))</f>
      </c>
    </row>
    <row r="11161">
      <c r="A11161" s="95">
        <v>56064</v>
      </c>
      <c r="B11161" s="93" t="s">
        <v>22279</v>
      </c>
      <c r="C11161" s="93" t="s">
        <v>1416</v>
      </c>
      <c r="D11161" s="95">
        <v>1539</v>
      </c>
      <c r="E11161" s="95">
        <v>1589</v>
      </c>
      <c r="F11161" s="95">
        <v>23766000</v>
      </c>
      <c r="G11161" s="95">
        <v>250</v>
      </c>
      <c r="H11161" s="93" t="s">
        <v>8976</v>
      </c>
      <c r="I11161" s="93" t="s">
        <v>23901</v>
      </c>
      <c r="J11161" s="93" t="s">
        <v>20872</v>
      </c>
      <c r="K11161" s="93" t="s">
        <v>6775</v>
      </c>
      <c r="L11161" s="14">
        <f>AND(vyberHrace&lt;&gt;"",ISNUMBER(SEARCH(vyberHrace,$B11161)))</f>
      </c>
      <c r="M11161" s="14">
        <f>AND($I11161=MID(kododd,1,2),$J11161=MID(kododd,3,3))</f>
      </c>
    </row>
    <row r="11162">
      <c r="A11162" s="95">
        <v>57063</v>
      </c>
      <c r="B11162" s="93" t="s">
        <v>24178</v>
      </c>
      <c r="C11162" s="93" t="s">
        <v>1411</v>
      </c>
      <c r="D11162" s="95">
        <v>1255</v>
      </c>
      <c r="E11162" s="95">
        <v>1481</v>
      </c>
      <c r="F11162" s="95">
        <v>23766018</v>
      </c>
      <c r="G11162" s="95">
        <v>250</v>
      </c>
      <c r="H11162" s="93" t="s">
        <v>8976</v>
      </c>
      <c r="I11162" s="93" t="s">
        <v>23901</v>
      </c>
      <c r="J11162" s="93" t="s">
        <v>20872</v>
      </c>
      <c r="K11162" s="93" t="s">
        <v>6775</v>
      </c>
      <c r="L11162" s="14">
        <f>AND(vyberHrace&lt;&gt;"",ISNUMBER(SEARCH(vyberHrace,$B11162)))</f>
      </c>
      <c r="M11162" s="14">
        <f>AND($I11162=MID(kododd,1,2),$J11162=MID(kododd,3,3))</f>
      </c>
    </row>
    <row r="11163">
      <c r="A11163" s="95">
        <v>43376</v>
      </c>
      <c r="B11163" s="93" t="s">
        <v>9849</v>
      </c>
      <c r="C11163" s="93" t="s">
        <v>1410</v>
      </c>
      <c r="D11163" s="95">
        <v>1100</v>
      </c>
      <c r="G11163" s="95">
        <v>250</v>
      </c>
      <c r="H11163" s="93" t="s">
        <v>8976</v>
      </c>
      <c r="I11163" s="93" t="s">
        <v>23901</v>
      </c>
      <c r="J11163" s="93" t="s">
        <v>20859</v>
      </c>
      <c r="K11163" s="93" t="s">
        <v>9076</v>
      </c>
      <c r="L11163" s="14">
        <f>AND(vyberHrace&lt;&gt;"",ISNUMBER(SEARCH(vyberHrace,$B11163)))</f>
      </c>
      <c r="M11163" s="14">
        <f>AND($I11163=MID(kododd,1,2),$J11163=MID(kododd,3,3))</f>
      </c>
    </row>
    <row r="11164">
      <c r="A11164" s="95">
        <v>61462</v>
      </c>
      <c r="B11164" s="93" t="s">
        <v>27644</v>
      </c>
      <c r="C11164" s="93" t="s">
        <v>1450</v>
      </c>
      <c r="G11164" s="95">
        <v>250</v>
      </c>
      <c r="H11164" s="93" t="s">
        <v>8976</v>
      </c>
      <c r="I11164" s="93" t="s">
        <v>23901</v>
      </c>
      <c r="J11164" s="93" t="s">
        <v>20849</v>
      </c>
      <c r="K11164" s="93" t="s">
        <v>8984</v>
      </c>
      <c r="L11164" s="14">
        <f>AND(vyberHrace&lt;&gt;"",ISNUMBER(SEARCH(vyberHrace,$B11164)))</f>
      </c>
      <c r="M11164" s="14">
        <f>AND($I11164=MID(kododd,1,2),$J11164=MID(kododd,3,3))</f>
      </c>
    </row>
    <row r="11165">
      <c r="A11165" s="95">
        <v>6439</v>
      </c>
      <c r="B11165" s="93" t="s">
        <v>9850</v>
      </c>
      <c r="C11165" s="93" t="s">
        <v>1443</v>
      </c>
      <c r="D11165" s="95">
        <v>1588</v>
      </c>
      <c r="E11165" s="95">
        <v>1732</v>
      </c>
      <c r="F11165" s="95">
        <v>356972</v>
      </c>
      <c r="G11165" s="95">
        <v>250</v>
      </c>
      <c r="H11165" s="93" t="s">
        <v>8976</v>
      </c>
      <c r="I11165" s="93" t="s">
        <v>23901</v>
      </c>
      <c r="J11165" s="93" t="s">
        <v>20859</v>
      </c>
      <c r="K11165" s="93" t="s">
        <v>9076</v>
      </c>
      <c r="L11165" s="14">
        <f>AND(vyberHrace&lt;&gt;"",ISNUMBER(SEARCH(vyberHrace,$B11165)))</f>
      </c>
      <c r="M11165" s="14">
        <f>AND($I11165=MID(kododd,1,2),$J11165=MID(kododd,3,3))</f>
      </c>
    </row>
    <row r="11166">
      <c r="A11166" s="95">
        <v>62481</v>
      </c>
      <c r="B11166" s="93" t="s">
        <v>29111</v>
      </c>
      <c r="C11166" s="93" t="s">
        <v>1420</v>
      </c>
      <c r="D11166" s="95">
        <v>1021</v>
      </c>
      <c r="E11166" s="95">
        <v>1402</v>
      </c>
      <c r="F11166" s="95">
        <v>571005455</v>
      </c>
      <c r="G11166" s="95">
        <v>250</v>
      </c>
      <c r="H11166" s="93" t="s">
        <v>8976</v>
      </c>
      <c r="I11166" s="93" t="s">
        <v>23901</v>
      </c>
      <c r="J11166" s="93" t="s">
        <v>20872</v>
      </c>
      <c r="K11166" s="93" t="s">
        <v>6775</v>
      </c>
      <c r="L11166" s="14">
        <f>AND(vyberHrace&lt;&gt;"",ISNUMBER(SEARCH(vyberHrace,$B11166)))</f>
      </c>
      <c r="M11166" s="14">
        <f>AND($I11166=MID(kododd,1,2),$J11166=MID(kododd,3,3))</f>
      </c>
    </row>
    <row r="11167">
      <c r="A11167" s="95">
        <v>58486</v>
      </c>
      <c r="B11167" s="93" t="s">
        <v>24987</v>
      </c>
      <c r="C11167" s="93" t="s">
        <v>1411</v>
      </c>
      <c r="G11167" s="95">
        <v>0</v>
      </c>
      <c r="H11167" s="93" t="s">
        <v>8976</v>
      </c>
      <c r="I11167" s="93" t="s">
        <v>23901</v>
      </c>
      <c r="J11167" s="93" t="s">
        <v>20914</v>
      </c>
      <c r="K11167" s="93" t="s">
        <v>5621</v>
      </c>
      <c r="L11167" s="14">
        <f>AND(vyberHrace&lt;&gt;"",ISNUMBER(SEARCH(vyberHrace,$B11167)))</f>
      </c>
      <c r="M11167" s="14">
        <f>AND($I11167=MID(kododd,1,2),$J11167=MID(kododd,3,3))</f>
      </c>
    </row>
    <row r="11168">
      <c r="A11168" s="95">
        <v>57099</v>
      </c>
      <c r="B11168" s="93" t="s">
        <v>22256</v>
      </c>
      <c r="C11168" s="93" t="s">
        <v>1422</v>
      </c>
      <c r="D11168" s="95">
        <v>1199</v>
      </c>
      <c r="E11168" s="95">
        <v>1533</v>
      </c>
      <c r="F11168" s="95">
        <v>23768355</v>
      </c>
      <c r="G11168" s="95">
        <v>250</v>
      </c>
      <c r="H11168" s="93" t="s">
        <v>8976</v>
      </c>
      <c r="I11168" s="93" t="s">
        <v>23901</v>
      </c>
      <c r="J11168" s="93" t="s">
        <v>20843</v>
      </c>
      <c r="K11168" s="93" t="s">
        <v>7708</v>
      </c>
      <c r="L11168" s="14">
        <f>AND(vyberHrace&lt;&gt;"",ISNUMBER(SEARCH(vyberHrace,$B11168)))</f>
      </c>
      <c r="M11168" s="14">
        <f>AND($I11168=MID(kododd,1,2),$J11168=MID(kododd,3,3))</f>
      </c>
    </row>
    <row r="11169">
      <c r="A11169" s="95">
        <v>52067</v>
      </c>
      <c r="B11169" s="93" t="s">
        <v>3756</v>
      </c>
      <c r="C11169" s="93" t="s">
        <v>1420</v>
      </c>
      <c r="F11169" s="95">
        <v>23742054</v>
      </c>
      <c r="G11169" s="95">
        <v>0</v>
      </c>
      <c r="H11169" s="93" t="s">
        <v>8976</v>
      </c>
      <c r="I11169" s="93" t="s">
        <v>23901</v>
      </c>
      <c r="J11169" s="93" t="s">
        <v>20849</v>
      </c>
      <c r="K11169" s="93" t="s">
        <v>8984</v>
      </c>
      <c r="L11169" s="14">
        <f>AND(vyberHrace&lt;&gt;"",ISNUMBER(SEARCH(vyberHrace,$B11169)))</f>
      </c>
      <c r="M11169" s="14">
        <f>AND($I11169=MID(kododd,1,2),$J11169=MID(kododd,3,3))</f>
      </c>
    </row>
    <row r="11170">
      <c r="A11170" s="95">
        <v>54381</v>
      </c>
      <c r="B11170" s="93" t="s">
        <v>3019</v>
      </c>
      <c r="C11170" s="93" t="s">
        <v>1411</v>
      </c>
      <c r="G11170" s="95">
        <v>0</v>
      </c>
      <c r="H11170" s="93" t="s">
        <v>8976</v>
      </c>
      <c r="I11170" s="93" t="s">
        <v>23901</v>
      </c>
      <c r="J11170" s="93" t="s">
        <v>20855</v>
      </c>
      <c r="K11170" s="93" t="s">
        <v>8992</v>
      </c>
      <c r="L11170" s="14">
        <f>AND(vyberHrace&lt;&gt;"",ISNUMBER(SEARCH(vyberHrace,$B11170)))</f>
      </c>
      <c r="M11170" s="14">
        <f>AND($I11170=MID(kododd,1,2),$J11170=MID(kododd,3,3))</f>
      </c>
    </row>
    <row r="11171">
      <c r="A11171" s="95">
        <v>51639</v>
      </c>
      <c r="B11171" s="93" t="s">
        <v>3757</v>
      </c>
      <c r="C11171" s="93" t="s">
        <v>1412</v>
      </c>
      <c r="G11171" s="95">
        <v>0</v>
      </c>
      <c r="H11171" s="93" t="s">
        <v>8976</v>
      </c>
      <c r="I11171" s="93" t="s">
        <v>23901</v>
      </c>
      <c r="J11171" s="93" t="s">
        <v>20849</v>
      </c>
      <c r="K11171" s="93" t="s">
        <v>8984</v>
      </c>
      <c r="L11171" s="14">
        <f>AND(vyberHrace&lt;&gt;"",ISNUMBER(SEARCH(vyberHrace,$B11171)))</f>
      </c>
      <c r="M11171" s="14">
        <f>AND($I11171=MID(kododd,1,2),$J11171=MID(kododd,3,3))</f>
      </c>
    </row>
    <row r="11172">
      <c r="A11172" s="95">
        <v>58142</v>
      </c>
      <c r="B11172" s="93" t="s">
        <v>3757</v>
      </c>
      <c r="C11172" s="93" t="s">
        <v>1411</v>
      </c>
      <c r="G11172" s="95">
        <v>250</v>
      </c>
      <c r="H11172" s="93" t="s">
        <v>8976</v>
      </c>
      <c r="I11172" s="93" t="s">
        <v>23901</v>
      </c>
      <c r="J11172" s="93" t="s">
        <v>20849</v>
      </c>
      <c r="K11172" s="93" t="s">
        <v>8984</v>
      </c>
      <c r="L11172" s="14">
        <f>AND(vyberHrace&lt;&gt;"",ISNUMBER(SEARCH(vyberHrace,$B11172)))</f>
      </c>
      <c r="M11172" s="14">
        <f>AND($I11172=MID(kododd,1,2),$J11172=MID(kododd,3,3))</f>
      </c>
    </row>
    <row r="11173">
      <c r="A11173" s="95">
        <v>6445</v>
      </c>
      <c r="B11173" s="93" t="s">
        <v>14952</v>
      </c>
      <c r="C11173" s="93" t="s">
        <v>1459</v>
      </c>
      <c r="D11173" s="95">
        <v>1553</v>
      </c>
      <c r="E11173" s="95">
        <v>1684</v>
      </c>
      <c r="F11173" s="95">
        <v>333794</v>
      </c>
      <c r="G11173" s="95">
        <v>250</v>
      </c>
      <c r="H11173" s="93" t="s">
        <v>8976</v>
      </c>
      <c r="I11173" s="93" t="s">
        <v>23901</v>
      </c>
      <c r="J11173" s="93" t="s">
        <v>20908</v>
      </c>
      <c r="K11173" s="93" t="s">
        <v>5624</v>
      </c>
      <c r="L11173" s="14">
        <f>AND(vyberHrace&lt;&gt;"",ISNUMBER(SEARCH(vyberHrace,$B11173)))</f>
      </c>
      <c r="M11173" s="14">
        <f>AND($I11173=MID(kododd,1,2),$J11173=MID(kododd,3,3))</f>
      </c>
    </row>
    <row r="11174">
      <c r="A11174" s="95">
        <v>18090</v>
      </c>
      <c r="B11174" s="93" t="s">
        <v>14959</v>
      </c>
      <c r="C11174" s="93" t="s">
        <v>1440</v>
      </c>
      <c r="D11174" s="95">
        <v>1691</v>
      </c>
      <c r="F11174" s="95">
        <v>356980</v>
      </c>
      <c r="G11174" s="95">
        <v>250</v>
      </c>
      <c r="H11174" s="93" t="s">
        <v>8976</v>
      </c>
      <c r="I11174" s="93" t="s">
        <v>23901</v>
      </c>
      <c r="J11174" s="93" t="s">
        <v>20908</v>
      </c>
      <c r="K11174" s="93" t="s">
        <v>5624</v>
      </c>
      <c r="L11174" s="14">
        <f>AND(vyberHrace&lt;&gt;"",ISNUMBER(SEARCH(vyberHrace,$B11174)))</f>
      </c>
      <c r="M11174" s="14">
        <f>AND($I11174=MID(kododd,1,2),$J11174=MID(kododd,3,3))</f>
      </c>
    </row>
    <row r="11175">
      <c r="A11175" s="95">
        <v>63115</v>
      </c>
      <c r="B11175" s="93" t="s">
        <v>14966</v>
      </c>
      <c r="C11175" s="93" t="s">
        <v>1422</v>
      </c>
      <c r="G11175" s="95">
        <v>250</v>
      </c>
      <c r="H11175" s="93" t="s">
        <v>8976</v>
      </c>
      <c r="I11175" s="93" t="s">
        <v>23901</v>
      </c>
      <c r="J11175" s="93" t="s">
        <v>20843</v>
      </c>
      <c r="K11175" s="93" t="s">
        <v>7708</v>
      </c>
      <c r="L11175" s="14">
        <f>AND(vyberHrace&lt;&gt;"",ISNUMBER(SEARCH(vyberHrace,$B11175)))</f>
      </c>
      <c r="M11175" s="14">
        <f>AND($I11175=MID(kododd,1,2),$J11175=MID(kododd,3,3))</f>
      </c>
    </row>
    <row r="11176">
      <c r="A11176" s="95">
        <v>61430</v>
      </c>
      <c r="B11176" s="93" t="s">
        <v>27614</v>
      </c>
      <c r="C11176" s="93" t="s">
        <v>1424</v>
      </c>
      <c r="D11176" s="95">
        <v>1030</v>
      </c>
      <c r="G11176" s="95">
        <v>250</v>
      </c>
      <c r="H11176" s="93" t="s">
        <v>8976</v>
      </c>
      <c r="I11176" s="93" t="s">
        <v>23901</v>
      </c>
      <c r="J11176" s="93" t="s">
        <v>20872</v>
      </c>
      <c r="K11176" s="93" t="s">
        <v>6775</v>
      </c>
      <c r="L11176" s="14">
        <f>AND(vyberHrace&lt;&gt;"",ISNUMBER(SEARCH(vyberHrace,$B11176)))</f>
      </c>
      <c r="M11176" s="14">
        <f>AND($I11176=MID(kododd,1,2),$J11176=MID(kododd,3,3))</f>
      </c>
    </row>
    <row r="11177">
      <c r="A11177" s="95">
        <v>60515</v>
      </c>
      <c r="B11177" s="93" t="s">
        <v>26946</v>
      </c>
      <c r="C11177" s="93" t="s">
        <v>1486</v>
      </c>
      <c r="G11177" s="95">
        <v>250</v>
      </c>
      <c r="H11177" s="93" t="s">
        <v>8976</v>
      </c>
      <c r="I11177" s="93" t="s">
        <v>23901</v>
      </c>
      <c r="J11177" s="93" t="s">
        <v>20849</v>
      </c>
      <c r="K11177" s="93" t="s">
        <v>8984</v>
      </c>
      <c r="L11177" s="14">
        <f>AND(vyberHrace&lt;&gt;"",ISNUMBER(SEARCH(vyberHrace,$B11177)))</f>
      </c>
      <c r="M11177" s="14">
        <f>AND($I11177=MID(kododd,1,2),$J11177=MID(kododd,3,3))</f>
      </c>
    </row>
    <row r="11178">
      <c r="A11178" s="95">
        <v>59217</v>
      </c>
      <c r="B11178" s="93" t="s">
        <v>25647</v>
      </c>
      <c r="C11178" s="93" t="s">
        <v>1450</v>
      </c>
      <c r="G11178" s="95">
        <v>250</v>
      </c>
      <c r="H11178" s="93" t="s">
        <v>8976</v>
      </c>
      <c r="I11178" s="93" t="s">
        <v>23901</v>
      </c>
      <c r="J11178" s="93" t="s">
        <v>20947</v>
      </c>
      <c r="K11178" s="93" t="s">
        <v>5139</v>
      </c>
      <c r="L11178" s="14">
        <f>AND(vyberHrace&lt;&gt;"",ISNUMBER(SEARCH(vyberHrace,$B11178)))</f>
      </c>
      <c r="M11178" s="14">
        <f>AND($I11178=MID(kododd,1,2),$J11178=MID(kododd,3,3))</f>
      </c>
    </row>
    <row r="11179">
      <c r="A11179" s="95">
        <v>58135</v>
      </c>
      <c r="B11179" s="93" t="s">
        <v>24656</v>
      </c>
      <c r="C11179" s="93" t="s">
        <v>1412</v>
      </c>
      <c r="D11179" s="95">
        <v>1120</v>
      </c>
      <c r="F11179" s="95">
        <v>23781181</v>
      </c>
      <c r="G11179" s="95">
        <v>250</v>
      </c>
      <c r="H11179" s="93" t="s">
        <v>8976</v>
      </c>
      <c r="I11179" s="93" t="s">
        <v>23901</v>
      </c>
      <c r="J11179" s="93" t="s">
        <v>20849</v>
      </c>
      <c r="K11179" s="93" t="s">
        <v>8984</v>
      </c>
      <c r="L11179" s="14">
        <f>AND(vyberHrace&lt;&gt;"",ISNUMBER(SEARCH(vyberHrace,$B11179)))</f>
      </c>
      <c r="M11179" s="14">
        <f>AND($I11179=MID(kododd,1,2),$J11179=MID(kododd,3,3))</f>
      </c>
    </row>
    <row r="11180">
      <c r="A11180" s="95">
        <v>47787</v>
      </c>
      <c r="B11180" s="93" t="s">
        <v>12143</v>
      </c>
      <c r="C11180" s="93" t="s">
        <v>3255</v>
      </c>
      <c r="G11180" s="95">
        <v>0</v>
      </c>
      <c r="H11180" s="93" t="s">
        <v>8976</v>
      </c>
      <c r="I11180" s="93" t="s">
        <v>23901</v>
      </c>
      <c r="J11180" s="93" t="s">
        <v>20859</v>
      </c>
      <c r="K11180" s="93" t="s">
        <v>9076</v>
      </c>
      <c r="L11180" s="14">
        <f>AND(vyberHrace&lt;&gt;"",ISNUMBER(SEARCH(vyberHrace,$B11180)))</f>
      </c>
      <c r="M11180" s="14">
        <f>AND($I11180=MID(kododd,1,2),$J11180=MID(kododd,3,3))</f>
      </c>
    </row>
    <row r="11181">
      <c r="A11181" s="95">
        <v>53984</v>
      </c>
      <c r="B11181" s="93" t="s">
        <v>3004</v>
      </c>
      <c r="C11181" s="93" t="s">
        <v>3255</v>
      </c>
      <c r="D11181" s="95">
        <v>1708</v>
      </c>
      <c r="E11181" s="95">
        <v>1798</v>
      </c>
      <c r="F11181" s="95">
        <v>23757566</v>
      </c>
      <c r="G11181" s="95">
        <v>250</v>
      </c>
      <c r="H11181" s="93" t="s">
        <v>8976</v>
      </c>
      <c r="I11181" s="93" t="s">
        <v>23901</v>
      </c>
      <c r="J11181" s="93" t="s">
        <v>20872</v>
      </c>
      <c r="K11181" s="93" t="s">
        <v>6775</v>
      </c>
      <c r="L11181" s="14">
        <f>AND(vyberHrace&lt;&gt;"",ISNUMBER(SEARCH(vyberHrace,$B11181)))</f>
      </c>
      <c r="M11181" s="14">
        <f>AND($I11181=MID(kododd,1,2),$J11181=MID(kododd,3,3))</f>
      </c>
    </row>
    <row r="11182">
      <c r="A11182" s="95">
        <v>54900</v>
      </c>
      <c r="B11182" s="93" t="s">
        <v>12144</v>
      </c>
      <c r="C11182" s="93" t="s">
        <v>1412</v>
      </c>
      <c r="D11182" s="95">
        <v>1283</v>
      </c>
      <c r="F11182" s="95">
        <v>23752084</v>
      </c>
      <c r="G11182" s="95">
        <v>250</v>
      </c>
      <c r="H11182" s="93" t="s">
        <v>8976</v>
      </c>
      <c r="I11182" s="93" t="s">
        <v>23901</v>
      </c>
      <c r="J11182" s="93" t="s">
        <v>20849</v>
      </c>
      <c r="K11182" s="93" t="s">
        <v>8984</v>
      </c>
      <c r="L11182" s="14">
        <f>AND(vyberHrace&lt;&gt;"",ISNUMBER(SEARCH(vyberHrace,$B11182)))</f>
      </c>
      <c r="M11182" s="14">
        <f>AND($I11182=MID(kododd,1,2),$J11182=MID(kododd,3,3))</f>
      </c>
    </row>
    <row r="11183">
      <c r="A11183" s="95">
        <v>31188</v>
      </c>
      <c r="B11183" s="93" t="s">
        <v>12153</v>
      </c>
      <c r="C11183" s="93" t="s">
        <v>1442</v>
      </c>
      <c r="D11183" s="95">
        <v>1522</v>
      </c>
      <c r="G11183" s="95">
        <v>0</v>
      </c>
      <c r="H11183" s="93" t="s">
        <v>8976</v>
      </c>
      <c r="I11183" s="93" t="s">
        <v>23901</v>
      </c>
      <c r="J11183" s="93" t="s">
        <v>3580</v>
      </c>
      <c r="K11183" s="93" t="s">
        <v>6449</v>
      </c>
      <c r="L11183" s="14">
        <f>AND(vyberHrace&lt;&gt;"",ISNUMBER(SEARCH(vyberHrace,$B11183)))</f>
      </c>
      <c r="M11183" s="14">
        <f>AND($I11183=MID(kododd,1,2),$J11183=MID(kododd,3,3))</f>
      </c>
    </row>
    <row r="11184">
      <c r="A11184" s="95">
        <v>58353</v>
      </c>
      <c r="B11184" s="93" t="s">
        <v>24863</v>
      </c>
      <c r="C11184" s="93" t="s">
        <v>1450</v>
      </c>
      <c r="G11184" s="95">
        <v>250</v>
      </c>
      <c r="H11184" s="93" t="s">
        <v>8976</v>
      </c>
      <c r="I11184" s="93" t="s">
        <v>23901</v>
      </c>
      <c r="J11184" s="93" t="s">
        <v>20849</v>
      </c>
      <c r="K11184" s="93" t="s">
        <v>8984</v>
      </c>
      <c r="L11184" s="14">
        <f>AND(vyberHrace&lt;&gt;"",ISNUMBER(SEARCH(vyberHrace,$B11184)))</f>
      </c>
      <c r="M11184" s="14">
        <f>AND($I11184=MID(kododd,1,2),$J11184=MID(kododd,3,3))</f>
      </c>
    </row>
    <row r="11185">
      <c r="A11185" s="95">
        <v>4219</v>
      </c>
      <c r="B11185" s="93" t="s">
        <v>6253</v>
      </c>
      <c r="C11185" s="93" t="s">
        <v>1425</v>
      </c>
      <c r="D11185" s="95">
        <v>1626</v>
      </c>
      <c r="F11185" s="95">
        <v>356999</v>
      </c>
      <c r="G11185" s="95">
        <v>0</v>
      </c>
      <c r="H11185" s="93" t="s">
        <v>8976</v>
      </c>
      <c r="I11185" s="93" t="s">
        <v>23901</v>
      </c>
      <c r="J11185" s="93" t="s">
        <v>20872</v>
      </c>
      <c r="K11185" s="93" t="s">
        <v>6775</v>
      </c>
      <c r="L11185" s="14">
        <f>AND(vyberHrace&lt;&gt;"",ISNUMBER(SEARCH(vyberHrace,$B11185)))</f>
      </c>
      <c r="M11185" s="14">
        <f>AND($I11185=MID(kododd,1,2),$J11185=MID(kododd,3,3))</f>
      </c>
    </row>
    <row r="11186">
      <c r="A11186" s="95">
        <v>63328</v>
      </c>
      <c r="B11186" s="93" t="s">
        <v>6289</v>
      </c>
      <c r="C11186" s="93" t="s">
        <v>1450</v>
      </c>
      <c r="G11186" s="95">
        <v>250</v>
      </c>
      <c r="H11186" s="93" t="s">
        <v>8976</v>
      </c>
      <c r="I11186" s="93" t="s">
        <v>23901</v>
      </c>
      <c r="J11186" s="93" t="s">
        <v>20849</v>
      </c>
      <c r="K11186" s="93" t="s">
        <v>8984</v>
      </c>
      <c r="L11186" s="14">
        <f>AND(vyberHrace&lt;&gt;"",ISNUMBER(SEARCH(vyberHrace,$B11186)))</f>
      </c>
      <c r="M11186" s="14">
        <f>AND($I11186=MID(kododd,1,2),$J11186=MID(kododd,3,3))</f>
      </c>
    </row>
    <row r="11187">
      <c r="A11187" s="95">
        <v>52804</v>
      </c>
      <c r="B11187" s="93" t="s">
        <v>336</v>
      </c>
      <c r="C11187" s="93" t="s">
        <v>1406</v>
      </c>
      <c r="G11187" s="95">
        <v>0</v>
      </c>
      <c r="H11187" s="93" t="s">
        <v>8976</v>
      </c>
      <c r="I11187" s="93" t="s">
        <v>23901</v>
      </c>
      <c r="J11187" s="93" t="s">
        <v>20947</v>
      </c>
      <c r="K11187" s="93" t="s">
        <v>5139</v>
      </c>
      <c r="L11187" s="14">
        <f>AND(vyberHrace&lt;&gt;"",ISNUMBER(SEARCH(vyberHrace,$B11187)))</f>
      </c>
      <c r="M11187" s="14">
        <f>AND($I11187=MID(kododd,1,2),$J11187=MID(kododd,3,3))</f>
      </c>
    </row>
    <row r="11188">
      <c r="A11188" s="95">
        <v>56916</v>
      </c>
      <c r="B11188" s="93" t="s">
        <v>22345</v>
      </c>
      <c r="C11188" s="93" t="s">
        <v>1422</v>
      </c>
      <c r="G11188" s="95">
        <v>250</v>
      </c>
      <c r="H11188" s="93" t="s">
        <v>8976</v>
      </c>
      <c r="I11188" s="93" t="s">
        <v>23901</v>
      </c>
      <c r="J11188" s="93" t="s">
        <v>20849</v>
      </c>
      <c r="K11188" s="93" t="s">
        <v>8984</v>
      </c>
      <c r="L11188" s="14">
        <f>AND(vyberHrace&lt;&gt;"",ISNUMBER(SEARCH(vyberHrace,$B11188)))</f>
      </c>
      <c r="M11188" s="14">
        <f>AND($I11188=MID(kododd,1,2),$J11188=MID(kododd,3,3))</f>
      </c>
    </row>
    <row r="11189">
      <c r="A11189" s="95">
        <v>44553</v>
      </c>
      <c r="B11189" s="93" t="s">
        <v>5425</v>
      </c>
      <c r="C11189" s="93" t="s">
        <v>1438</v>
      </c>
      <c r="G11189" s="95">
        <v>0</v>
      </c>
      <c r="H11189" s="93" t="s">
        <v>8976</v>
      </c>
      <c r="I11189" s="93" t="s">
        <v>23901</v>
      </c>
      <c r="J11189" s="93" t="s">
        <v>20859</v>
      </c>
      <c r="K11189" s="93" t="s">
        <v>9076</v>
      </c>
      <c r="L11189" s="14">
        <f>AND(vyberHrace&lt;&gt;"",ISNUMBER(SEARCH(vyberHrace,$B11189)))</f>
      </c>
      <c r="M11189" s="14">
        <f>AND($I11189=MID(kododd,1,2),$J11189=MID(kododd,3,3))</f>
      </c>
    </row>
    <row r="11190">
      <c r="A11190" s="95">
        <v>57180</v>
      </c>
      <c r="B11190" s="93" t="s">
        <v>5427</v>
      </c>
      <c r="C11190" s="93" t="s">
        <v>1406</v>
      </c>
      <c r="F11190" s="95">
        <v>23769122</v>
      </c>
      <c r="G11190" s="95">
        <v>0</v>
      </c>
      <c r="H11190" s="93" t="s">
        <v>8976</v>
      </c>
      <c r="I11190" s="93" t="s">
        <v>23901</v>
      </c>
      <c r="J11190" s="93" t="s">
        <v>3580</v>
      </c>
      <c r="K11190" s="93" t="s">
        <v>6449</v>
      </c>
      <c r="L11190" s="14">
        <f>AND(vyberHrace&lt;&gt;"",ISNUMBER(SEARCH(vyberHrace,$B11190)))</f>
      </c>
      <c r="M11190" s="14">
        <f>AND($I11190=MID(kododd,1,2),$J11190=MID(kododd,3,3))</f>
      </c>
    </row>
    <row r="11191">
      <c r="A11191" s="95">
        <v>48167</v>
      </c>
      <c r="B11191" s="93" t="s">
        <v>5429</v>
      </c>
      <c r="C11191" s="93" t="s">
        <v>1416</v>
      </c>
      <c r="G11191" s="95">
        <v>0</v>
      </c>
      <c r="H11191" s="93" t="s">
        <v>8976</v>
      </c>
      <c r="I11191" s="93" t="s">
        <v>23901</v>
      </c>
      <c r="J11191" s="93" t="s">
        <v>20849</v>
      </c>
      <c r="K11191" s="93" t="s">
        <v>8984</v>
      </c>
      <c r="L11191" s="14">
        <f>AND(vyberHrace&lt;&gt;"",ISNUMBER(SEARCH(vyberHrace,$B11191)))</f>
      </c>
      <c r="M11191" s="14">
        <f>AND($I11191=MID(kododd,1,2),$J11191=MID(kododd,3,3))</f>
      </c>
    </row>
    <row r="11192">
      <c r="A11192" s="95">
        <v>10436</v>
      </c>
      <c r="B11192" s="93" t="s">
        <v>9242</v>
      </c>
      <c r="C11192" s="93" t="s">
        <v>1449</v>
      </c>
      <c r="D11192" s="95">
        <v>1681</v>
      </c>
      <c r="E11192" s="95">
        <v>1765</v>
      </c>
      <c r="F11192" s="95">
        <v>23719095</v>
      </c>
      <c r="G11192" s="95">
        <v>250</v>
      </c>
      <c r="H11192" s="93" t="s">
        <v>8976</v>
      </c>
      <c r="I11192" s="93" t="s">
        <v>23901</v>
      </c>
      <c r="J11192" s="93" t="s">
        <v>20947</v>
      </c>
      <c r="K11192" s="93" t="s">
        <v>5139</v>
      </c>
      <c r="L11192" s="14">
        <f>AND(vyberHrace&lt;&gt;"",ISNUMBER(SEARCH(vyberHrace,$B11192)))</f>
      </c>
      <c r="M11192" s="14">
        <f>AND($I11192=MID(kododd,1,2),$J11192=MID(kododd,3,3))</f>
      </c>
    </row>
    <row r="11193">
      <c r="A11193" s="95">
        <v>25317</v>
      </c>
      <c r="B11193" s="93" t="s">
        <v>9247</v>
      </c>
      <c r="C11193" s="93" t="s">
        <v>1454</v>
      </c>
      <c r="D11193" s="95">
        <v>2491</v>
      </c>
      <c r="E11193" s="95">
        <v>2508</v>
      </c>
      <c r="F11193" s="95">
        <v>330027</v>
      </c>
      <c r="G11193" s="95">
        <v>250</v>
      </c>
      <c r="H11193" s="93" t="s">
        <v>8976</v>
      </c>
      <c r="I11193" s="93" t="s">
        <v>23901</v>
      </c>
      <c r="J11193" s="93" t="s">
        <v>20859</v>
      </c>
      <c r="K11193" s="93" t="s">
        <v>9076</v>
      </c>
      <c r="L11193" s="14">
        <f>AND(vyberHrace&lt;&gt;"",ISNUMBER(SEARCH(vyberHrace,$B11193)))</f>
      </c>
      <c r="M11193" s="14">
        <f>AND($I11193=MID(kododd,1,2),$J11193=MID(kododd,3,3))</f>
      </c>
    </row>
    <row r="11194">
      <c r="A11194" s="95">
        <v>46141</v>
      </c>
      <c r="B11194" s="93" t="s">
        <v>14582</v>
      </c>
      <c r="C11194" s="93" t="s">
        <v>3255</v>
      </c>
      <c r="G11194" s="95">
        <v>0</v>
      </c>
      <c r="H11194" s="93" t="s">
        <v>8976</v>
      </c>
      <c r="I11194" s="93" t="s">
        <v>23901</v>
      </c>
      <c r="J11194" s="93" t="s">
        <v>20859</v>
      </c>
      <c r="K11194" s="93" t="s">
        <v>9076</v>
      </c>
      <c r="L11194" s="14">
        <f>AND(vyberHrace&lt;&gt;"",ISNUMBER(SEARCH(vyberHrace,$B11194)))</f>
      </c>
      <c r="M11194" s="14">
        <f>AND($I11194=MID(kododd,1,2),$J11194=MID(kododd,3,3))</f>
      </c>
    </row>
    <row r="11195">
      <c r="A11195" s="95">
        <v>41313</v>
      </c>
      <c r="B11195" s="93" t="s">
        <v>14584</v>
      </c>
      <c r="C11195" s="93" t="s">
        <v>1438</v>
      </c>
      <c r="D11195" s="95">
        <v>1100</v>
      </c>
      <c r="G11195" s="95">
        <v>0</v>
      </c>
      <c r="H11195" s="93" t="s">
        <v>8976</v>
      </c>
      <c r="I11195" s="93" t="s">
        <v>23901</v>
      </c>
      <c r="J11195" s="93" t="s">
        <v>20859</v>
      </c>
      <c r="K11195" s="93" t="s">
        <v>9076</v>
      </c>
      <c r="L11195" s="14">
        <f>AND(vyberHrace&lt;&gt;"",ISNUMBER(SEARCH(vyberHrace,$B11195)))</f>
      </c>
      <c r="M11195" s="14">
        <f>AND($I11195=MID(kododd,1,2),$J11195=MID(kododd,3,3))</f>
      </c>
    </row>
    <row r="11196">
      <c r="A11196" s="95">
        <v>62253</v>
      </c>
      <c r="B11196" s="93" t="s">
        <v>28437</v>
      </c>
      <c r="C11196" s="93" t="s">
        <v>1411</v>
      </c>
      <c r="G11196" s="95">
        <v>0</v>
      </c>
      <c r="H11196" s="93" t="s">
        <v>8976</v>
      </c>
      <c r="I11196" s="93" t="s">
        <v>23901</v>
      </c>
      <c r="J11196" s="93" t="s">
        <v>20855</v>
      </c>
      <c r="K11196" s="93" t="s">
        <v>8992</v>
      </c>
      <c r="L11196" s="14">
        <f>AND(vyberHrace&lt;&gt;"",ISNUMBER(SEARCH(vyberHrace,$B11196)))</f>
      </c>
      <c r="M11196" s="14">
        <f>AND($I11196=MID(kododd,1,2),$J11196=MID(kododd,3,3))</f>
      </c>
    </row>
    <row r="11197">
      <c r="A11197" s="95">
        <v>30582</v>
      </c>
      <c r="B11197" s="93" t="s">
        <v>17025</v>
      </c>
      <c r="C11197" s="93" t="s">
        <v>1431</v>
      </c>
      <c r="D11197" s="95">
        <v>2024</v>
      </c>
      <c r="E11197" s="95">
        <v>2025</v>
      </c>
      <c r="F11197" s="95">
        <v>301108</v>
      </c>
      <c r="G11197" s="95">
        <v>0</v>
      </c>
      <c r="H11197" s="93" t="s">
        <v>8976</v>
      </c>
      <c r="I11197" s="93" t="s">
        <v>23901</v>
      </c>
      <c r="J11197" s="93" t="s">
        <v>20855</v>
      </c>
      <c r="K11197" s="93" t="s">
        <v>8992</v>
      </c>
      <c r="L11197" s="14">
        <f>AND(vyberHrace&lt;&gt;"",ISNUMBER(SEARCH(vyberHrace,$B11197)))</f>
      </c>
      <c r="M11197" s="14">
        <f>AND($I11197=MID(kododd,1,2),$J11197=MID(kododd,3,3))</f>
      </c>
    </row>
    <row r="11198">
      <c r="A11198" s="95">
        <v>32302</v>
      </c>
      <c r="B11198" s="93" t="s">
        <v>17025</v>
      </c>
      <c r="C11198" s="93" t="s">
        <v>1440</v>
      </c>
      <c r="D11198" s="95">
        <v>1730</v>
      </c>
      <c r="E11198" s="95">
        <v>1863</v>
      </c>
      <c r="F11198" s="95">
        <v>333816</v>
      </c>
      <c r="G11198" s="95">
        <v>250</v>
      </c>
      <c r="H11198" s="93" t="s">
        <v>8976</v>
      </c>
      <c r="I11198" s="93" t="s">
        <v>23901</v>
      </c>
      <c r="J11198" s="93" t="s">
        <v>20855</v>
      </c>
      <c r="K11198" s="93" t="s">
        <v>8992</v>
      </c>
      <c r="L11198" s="14">
        <f>AND(vyberHrace&lt;&gt;"",ISNUMBER(SEARCH(vyberHrace,$B11198)))</f>
      </c>
      <c r="M11198" s="14">
        <f>AND($I11198=MID(kododd,1,2),$J11198=MID(kododd,3,3))</f>
      </c>
    </row>
    <row r="11199">
      <c r="A11199" s="95">
        <v>399</v>
      </c>
      <c r="B11199" s="93" t="s">
        <v>29112</v>
      </c>
      <c r="C11199" s="93" t="s">
        <v>1446</v>
      </c>
      <c r="D11199" s="95">
        <v>2303</v>
      </c>
      <c r="E11199" s="95">
        <v>2303</v>
      </c>
      <c r="F11199" s="95">
        <v>304050</v>
      </c>
      <c r="G11199" s="95">
        <v>250</v>
      </c>
      <c r="H11199" s="93" t="s">
        <v>8976</v>
      </c>
      <c r="I11199" s="93" t="s">
        <v>23901</v>
      </c>
      <c r="J11199" s="93" t="s">
        <v>20849</v>
      </c>
      <c r="K11199" s="93" t="s">
        <v>8984</v>
      </c>
      <c r="L11199" s="14">
        <f>AND(vyberHrace&lt;&gt;"",ISNUMBER(SEARCH(vyberHrace,$B11199)))</f>
      </c>
      <c r="M11199" s="14">
        <f>AND($I11199=MID(kododd,1,2),$J11199=MID(kododd,3,3))</f>
      </c>
    </row>
    <row r="11200">
      <c r="A11200" s="95">
        <v>52070</v>
      </c>
      <c r="B11200" s="93" t="s">
        <v>3758</v>
      </c>
      <c r="C11200" s="93" t="s">
        <v>1422</v>
      </c>
      <c r="G11200" s="95">
        <v>0</v>
      </c>
      <c r="H11200" s="93" t="s">
        <v>8976</v>
      </c>
      <c r="I11200" s="93" t="s">
        <v>23901</v>
      </c>
      <c r="J11200" s="93" t="s">
        <v>20849</v>
      </c>
      <c r="K11200" s="93" t="s">
        <v>8984</v>
      </c>
      <c r="L11200" s="14">
        <f>AND(vyberHrace&lt;&gt;"",ISNUMBER(SEARCH(vyberHrace,$B11200)))</f>
      </c>
      <c r="M11200" s="14">
        <f>AND($I11200=MID(kododd,1,2),$J11200=MID(kododd,3,3))</f>
      </c>
    </row>
    <row r="11201">
      <c r="A11201" s="95">
        <v>52815</v>
      </c>
      <c r="B11201" s="93" t="s">
        <v>11727</v>
      </c>
      <c r="C11201" s="93" t="s">
        <v>1412</v>
      </c>
      <c r="G11201" s="95">
        <v>0</v>
      </c>
      <c r="H11201" s="93" t="s">
        <v>8976</v>
      </c>
      <c r="I11201" s="93" t="s">
        <v>23901</v>
      </c>
      <c r="J11201" s="93" t="s">
        <v>20855</v>
      </c>
      <c r="K11201" s="93" t="s">
        <v>8992</v>
      </c>
      <c r="L11201" s="14">
        <f>AND(vyberHrace&lt;&gt;"",ISNUMBER(SEARCH(vyberHrace,$B11201)))</f>
      </c>
      <c r="M11201" s="14">
        <f>AND($I11201=MID(kododd,1,2),$J11201=MID(kododd,3,3))</f>
      </c>
    </row>
    <row r="11202">
      <c r="A11202" s="95">
        <v>44492</v>
      </c>
      <c r="B11202" s="93" t="s">
        <v>440</v>
      </c>
      <c r="C11202" s="93" t="s">
        <v>1402</v>
      </c>
      <c r="D11202" s="95">
        <v>1129</v>
      </c>
      <c r="F11202" s="95">
        <v>23709600</v>
      </c>
      <c r="G11202" s="95">
        <v>0</v>
      </c>
      <c r="H11202" s="93" t="s">
        <v>8976</v>
      </c>
      <c r="I11202" s="93" t="s">
        <v>23901</v>
      </c>
      <c r="J11202" s="93" t="s">
        <v>20872</v>
      </c>
      <c r="K11202" s="93" t="s">
        <v>6775</v>
      </c>
      <c r="L11202" s="14">
        <f>AND(vyberHrace&lt;&gt;"",ISNUMBER(SEARCH(vyberHrace,$B11202)))</f>
      </c>
      <c r="M11202" s="14">
        <f>AND($I11202=MID(kododd,1,2),$J11202=MID(kododd,3,3))</f>
      </c>
    </row>
    <row r="11203">
      <c r="A11203" s="95">
        <v>49211</v>
      </c>
      <c r="B11203" s="93" t="s">
        <v>441</v>
      </c>
      <c r="C11203" s="93" t="s">
        <v>1406</v>
      </c>
      <c r="D11203" s="95">
        <v>1077</v>
      </c>
      <c r="F11203" s="95">
        <v>23767928</v>
      </c>
      <c r="G11203" s="95">
        <v>250</v>
      </c>
      <c r="H11203" s="93" t="s">
        <v>8976</v>
      </c>
      <c r="I11203" s="93" t="s">
        <v>23901</v>
      </c>
      <c r="J11203" s="93" t="s">
        <v>20947</v>
      </c>
      <c r="K11203" s="93" t="s">
        <v>5139</v>
      </c>
      <c r="L11203" s="14">
        <f>AND(vyberHrace&lt;&gt;"",ISNUMBER(SEARCH(vyberHrace,$B11203)))</f>
      </c>
      <c r="M11203" s="14">
        <f>AND($I11203=MID(kododd,1,2),$J11203=MID(kododd,3,3))</f>
      </c>
    </row>
    <row r="11204">
      <c r="A11204" s="95">
        <v>43790</v>
      </c>
      <c r="B11204" s="93" t="s">
        <v>442</v>
      </c>
      <c r="C11204" s="93" t="s">
        <v>1402</v>
      </c>
      <c r="D11204" s="95">
        <v>1808</v>
      </c>
      <c r="E11204" s="95">
        <v>1866</v>
      </c>
      <c r="F11204" s="95">
        <v>23730943</v>
      </c>
      <c r="G11204" s="95">
        <v>250</v>
      </c>
      <c r="H11204" s="93" t="s">
        <v>8976</v>
      </c>
      <c r="I11204" s="93" t="s">
        <v>23901</v>
      </c>
      <c r="J11204" s="93" t="s">
        <v>20947</v>
      </c>
      <c r="K11204" s="93" t="s">
        <v>5139</v>
      </c>
      <c r="L11204" s="14">
        <f>AND(vyberHrace&lt;&gt;"",ISNUMBER(SEARCH(vyberHrace,$B11204)))</f>
      </c>
      <c r="M11204" s="14">
        <f>AND($I11204=MID(kododd,1,2),$J11204=MID(kododd,3,3))</f>
      </c>
    </row>
    <row r="11205">
      <c r="A11205" s="95">
        <v>53361</v>
      </c>
      <c r="B11205" s="93" t="s">
        <v>17619</v>
      </c>
      <c r="C11205" s="93" t="s">
        <v>1420</v>
      </c>
      <c r="D11205" s="95">
        <v>1097</v>
      </c>
      <c r="E11205" s="95">
        <v>1526</v>
      </c>
      <c r="F11205" s="95">
        <v>23771755</v>
      </c>
      <c r="G11205" s="95">
        <v>250</v>
      </c>
      <c r="H11205" s="93" t="s">
        <v>8976</v>
      </c>
      <c r="I11205" s="93" t="s">
        <v>23901</v>
      </c>
      <c r="J11205" s="93" t="s">
        <v>20947</v>
      </c>
      <c r="K11205" s="93" t="s">
        <v>5139</v>
      </c>
      <c r="L11205" s="14">
        <f>AND(vyberHrace&lt;&gt;"",ISNUMBER(SEARCH(vyberHrace,$B11205)))</f>
      </c>
      <c r="M11205" s="14">
        <f>AND($I11205=MID(kododd,1,2),$J11205=MID(kododd,3,3))</f>
      </c>
    </row>
    <row r="11206">
      <c r="A11206" s="95">
        <v>45910</v>
      </c>
      <c r="B11206" s="93" t="s">
        <v>443</v>
      </c>
      <c r="C11206" s="93" t="s">
        <v>1400</v>
      </c>
      <c r="D11206" s="95">
        <v>1123</v>
      </c>
      <c r="F11206" s="95">
        <v>23721570</v>
      </c>
      <c r="G11206" s="95">
        <v>0</v>
      </c>
      <c r="H11206" s="93" t="s">
        <v>8976</v>
      </c>
      <c r="I11206" s="93" t="s">
        <v>23901</v>
      </c>
      <c r="J11206" s="93" t="s">
        <v>20872</v>
      </c>
      <c r="K11206" s="93" t="s">
        <v>6775</v>
      </c>
      <c r="L11206" s="14">
        <f>AND(vyberHrace&lt;&gt;"",ISNUMBER(SEARCH(vyberHrace,$B11206)))</f>
      </c>
      <c r="M11206" s="14">
        <f>AND($I11206=MID(kododd,1,2),$J11206=MID(kododd,3,3))</f>
      </c>
    </row>
    <row r="11207">
      <c r="A11207" s="95">
        <v>8088</v>
      </c>
      <c r="B11207" s="93" t="s">
        <v>14741</v>
      </c>
      <c r="C11207" s="93" t="s">
        <v>1451</v>
      </c>
      <c r="D11207" s="95">
        <v>1567</v>
      </c>
      <c r="E11207" s="95">
        <v>1784</v>
      </c>
      <c r="F11207" s="95">
        <v>23785438</v>
      </c>
      <c r="G11207" s="95">
        <v>250</v>
      </c>
      <c r="H11207" s="93" t="s">
        <v>8976</v>
      </c>
      <c r="I11207" s="93" t="s">
        <v>23901</v>
      </c>
      <c r="J11207" s="93" t="s">
        <v>20872</v>
      </c>
      <c r="K11207" s="93" t="s">
        <v>6775</v>
      </c>
      <c r="L11207" s="14">
        <f>AND(vyberHrace&lt;&gt;"",ISNUMBER(SEARCH(vyberHrace,$B11207)))</f>
      </c>
      <c r="M11207" s="14">
        <f>AND($I11207=MID(kododd,1,2),$J11207=MID(kododd,3,3))</f>
      </c>
    </row>
    <row r="11208">
      <c r="A11208" s="95">
        <v>54120</v>
      </c>
      <c r="B11208" s="93" t="s">
        <v>14743</v>
      </c>
      <c r="C11208" s="93" t="s">
        <v>1420</v>
      </c>
      <c r="F11208" s="95">
        <v>23782668</v>
      </c>
      <c r="G11208" s="95">
        <v>0</v>
      </c>
      <c r="H11208" s="93" t="s">
        <v>8976</v>
      </c>
      <c r="I11208" s="93" t="s">
        <v>23901</v>
      </c>
      <c r="J11208" s="93" t="s">
        <v>20855</v>
      </c>
      <c r="K11208" s="93" t="s">
        <v>8992</v>
      </c>
      <c r="L11208" s="14">
        <f>AND(vyberHrace&lt;&gt;"",ISNUMBER(SEARCH(vyberHrace,$B11208)))</f>
      </c>
      <c r="M11208" s="14">
        <f>AND($I11208=MID(kododd,1,2),$J11208=MID(kododd,3,3))</f>
      </c>
    </row>
    <row r="11209">
      <c r="A11209" s="95">
        <v>38118</v>
      </c>
      <c r="B11209" s="93" t="s">
        <v>12505</v>
      </c>
      <c r="C11209" s="93" t="s">
        <v>1444</v>
      </c>
      <c r="D11209" s="95">
        <v>1536</v>
      </c>
      <c r="E11209" s="95">
        <v>1678</v>
      </c>
      <c r="F11209" s="95">
        <v>390232</v>
      </c>
      <c r="G11209" s="95">
        <v>0</v>
      </c>
      <c r="H11209" s="93" t="s">
        <v>8976</v>
      </c>
      <c r="I11209" s="93" t="s">
        <v>23901</v>
      </c>
      <c r="J11209" s="93" t="s">
        <v>20859</v>
      </c>
      <c r="K11209" s="93" t="s">
        <v>9076</v>
      </c>
      <c r="L11209" s="14">
        <f>AND(vyberHrace&lt;&gt;"",ISNUMBER(SEARCH(vyberHrace,$B11209)))</f>
      </c>
      <c r="M11209" s="14">
        <f>AND($I11209=MID(kododd,1,2),$J11209=MID(kododd,3,3))</f>
      </c>
    </row>
    <row r="11210">
      <c r="A11210" s="95">
        <v>57954</v>
      </c>
      <c r="B11210" s="93" t="s">
        <v>24495</v>
      </c>
      <c r="C11210" s="93" t="s">
        <v>1486</v>
      </c>
      <c r="G11210" s="95">
        <v>250</v>
      </c>
      <c r="H11210" s="93" t="s">
        <v>8976</v>
      </c>
      <c r="I11210" s="93" t="s">
        <v>23901</v>
      </c>
      <c r="J11210" s="93" t="s">
        <v>20849</v>
      </c>
      <c r="K11210" s="93" t="s">
        <v>8984</v>
      </c>
      <c r="L11210" s="14">
        <f>AND(vyberHrace&lt;&gt;"",ISNUMBER(SEARCH(vyberHrace,$B11210)))</f>
      </c>
      <c r="M11210" s="14">
        <f>AND($I11210=MID(kododd,1,2),$J11210=MID(kododd,3,3))</f>
      </c>
    </row>
    <row r="11211">
      <c r="A11211" s="95">
        <v>28810</v>
      </c>
      <c r="B11211" s="93" t="s">
        <v>17217</v>
      </c>
      <c r="C11211" s="93" t="s">
        <v>1431</v>
      </c>
      <c r="D11211" s="95">
        <v>1512</v>
      </c>
      <c r="G11211" s="95">
        <v>0</v>
      </c>
      <c r="H11211" s="93" t="s">
        <v>8976</v>
      </c>
      <c r="I11211" s="93" t="s">
        <v>23901</v>
      </c>
      <c r="J11211" s="93" t="s">
        <v>20872</v>
      </c>
      <c r="K11211" s="93" t="s">
        <v>6775</v>
      </c>
      <c r="L11211" s="14">
        <f>AND(vyberHrace&lt;&gt;"",ISNUMBER(SEARCH(vyberHrace,$B11211)))</f>
      </c>
      <c r="M11211" s="14">
        <f>AND($I11211=MID(kododd,1,2),$J11211=MID(kododd,3,3))</f>
      </c>
    </row>
    <row r="11212">
      <c r="A11212" s="95">
        <v>7922</v>
      </c>
      <c r="B11212" s="93" t="s">
        <v>17235</v>
      </c>
      <c r="C11212" s="93" t="s">
        <v>1440</v>
      </c>
      <c r="D11212" s="95">
        <v>1884</v>
      </c>
      <c r="E11212" s="95">
        <v>1941</v>
      </c>
      <c r="F11212" s="95">
        <v>357006</v>
      </c>
      <c r="G11212" s="95">
        <v>0</v>
      </c>
      <c r="H11212" s="93" t="s">
        <v>8976</v>
      </c>
      <c r="I11212" s="93" t="s">
        <v>23901</v>
      </c>
      <c r="J11212" s="93" t="s">
        <v>20914</v>
      </c>
      <c r="K11212" s="93" t="s">
        <v>5621</v>
      </c>
      <c r="L11212" s="14">
        <f>AND(vyberHrace&lt;&gt;"",ISNUMBER(SEARCH(vyberHrace,$B11212)))</f>
      </c>
      <c r="M11212" s="14">
        <f>AND($I11212=MID(kododd,1,2),$J11212=MID(kododd,3,3))</f>
      </c>
    </row>
    <row r="11213">
      <c r="A11213" s="95">
        <v>54012</v>
      </c>
      <c r="B11213" s="93" t="s">
        <v>2991</v>
      </c>
      <c r="C11213" s="93" t="s">
        <v>1411</v>
      </c>
      <c r="G11213" s="95">
        <v>250</v>
      </c>
      <c r="H11213" s="93" t="s">
        <v>8976</v>
      </c>
      <c r="I11213" s="93" t="s">
        <v>23901</v>
      </c>
      <c r="J11213" s="93" t="s">
        <v>20843</v>
      </c>
      <c r="K11213" s="93" t="s">
        <v>7708</v>
      </c>
      <c r="L11213" s="14">
        <f>AND(vyberHrace&lt;&gt;"",ISNUMBER(SEARCH(vyberHrace,$B11213)))</f>
      </c>
      <c r="M11213" s="14">
        <f>AND($I11213=MID(kododd,1,2),$J11213=MID(kododd,3,3))</f>
      </c>
    </row>
    <row r="11214">
      <c r="A11214" s="95">
        <v>48534</v>
      </c>
      <c r="B11214" s="93" t="s">
        <v>15004</v>
      </c>
      <c r="C11214" s="93" t="s">
        <v>3255</v>
      </c>
      <c r="G11214" s="95">
        <v>0</v>
      </c>
      <c r="H11214" s="93" t="s">
        <v>8976</v>
      </c>
      <c r="I11214" s="93" t="s">
        <v>23901</v>
      </c>
      <c r="J11214" s="93" t="s">
        <v>20912</v>
      </c>
      <c r="K11214" s="93" t="s">
        <v>5561</v>
      </c>
      <c r="L11214" s="14">
        <f>AND(vyberHrace&lt;&gt;"",ISNUMBER(SEARCH(vyberHrace,$B11214)))</f>
      </c>
      <c r="M11214" s="14">
        <f>AND($I11214=MID(kododd,1,2),$J11214=MID(kododd,3,3))</f>
      </c>
    </row>
    <row r="11215">
      <c r="A11215" s="95">
        <v>6519</v>
      </c>
      <c r="B11215" s="93" t="s">
        <v>8275</v>
      </c>
      <c r="C11215" s="93" t="s">
        <v>1429</v>
      </c>
      <c r="D11215" s="95">
        <v>1838</v>
      </c>
      <c r="E11215" s="95">
        <v>1963</v>
      </c>
      <c r="F11215" s="95">
        <v>330442</v>
      </c>
      <c r="G11215" s="95">
        <v>250</v>
      </c>
      <c r="H11215" s="93" t="s">
        <v>8976</v>
      </c>
      <c r="I11215" s="93" t="s">
        <v>23901</v>
      </c>
      <c r="J11215" s="93" t="s">
        <v>20855</v>
      </c>
      <c r="K11215" s="93" t="s">
        <v>8992</v>
      </c>
      <c r="L11215" s="14">
        <f>AND(vyberHrace&lt;&gt;"",ISNUMBER(SEARCH(vyberHrace,$B11215)))</f>
      </c>
      <c r="M11215" s="14">
        <f>AND($I11215=MID(kododd,1,2),$J11215=MID(kododd,3,3))</f>
      </c>
    </row>
    <row r="11216">
      <c r="A11216" s="95">
        <v>58151</v>
      </c>
      <c r="B11216" s="93" t="s">
        <v>24671</v>
      </c>
      <c r="C11216" s="93" t="s">
        <v>1406</v>
      </c>
      <c r="G11216" s="95">
        <v>0</v>
      </c>
      <c r="H11216" s="93" t="s">
        <v>8976</v>
      </c>
      <c r="I11216" s="93" t="s">
        <v>23901</v>
      </c>
      <c r="J11216" s="93" t="s">
        <v>20914</v>
      </c>
      <c r="K11216" s="93" t="s">
        <v>5621</v>
      </c>
      <c r="L11216" s="14">
        <f>AND(vyberHrace&lt;&gt;"",ISNUMBER(SEARCH(vyberHrace,$B11216)))</f>
      </c>
      <c r="M11216" s="14">
        <f>AND($I11216=MID(kododd,1,2),$J11216=MID(kododd,3,3))</f>
      </c>
    </row>
    <row r="11217">
      <c r="A11217" s="95">
        <v>48074</v>
      </c>
      <c r="B11217" s="93" t="s">
        <v>8281</v>
      </c>
      <c r="C11217" s="93" t="s">
        <v>1408</v>
      </c>
      <c r="G11217" s="95">
        <v>0</v>
      </c>
      <c r="H11217" s="93" t="s">
        <v>8976</v>
      </c>
      <c r="I11217" s="93" t="s">
        <v>23901</v>
      </c>
      <c r="J11217" s="93" t="s">
        <v>20855</v>
      </c>
      <c r="K11217" s="93" t="s">
        <v>8992</v>
      </c>
      <c r="L11217" s="14">
        <f>AND(vyberHrace&lt;&gt;"",ISNUMBER(SEARCH(vyberHrace,$B11217)))</f>
      </c>
      <c r="M11217" s="14">
        <f>AND($I11217=MID(kododd,1,2),$J11217=MID(kododd,3,3))</f>
      </c>
    </row>
    <row r="11218">
      <c r="A11218" s="95">
        <v>199</v>
      </c>
      <c r="B11218" s="93" t="s">
        <v>18948</v>
      </c>
      <c r="C11218" s="93" t="s">
        <v>1427</v>
      </c>
      <c r="D11218" s="95">
        <v>2184</v>
      </c>
      <c r="E11218" s="95">
        <v>2202</v>
      </c>
      <c r="F11218" s="95">
        <v>300551</v>
      </c>
      <c r="G11218" s="95">
        <v>250</v>
      </c>
      <c r="H11218" s="93" t="s">
        <v>8976</v>
      </c>
      <c r="I11218" s="93" t="s">
        <v>23901</v>
      </c>
      <c r="J11218" s="93" t="s">
        <v>20849</v>
      </c>
      <c r="K11218" s="93" t="s">
        <v>8984</v>
      </c>
      <c r="L11218" s="14">
        <f>AND(vyberHrace&lt;&gt;"",ISNUMBER(SEARCH(vyberHrace,$B11218)))</f>
      </c>
      <c r="M11218" s="14">
        <f>AND($I11218=MID(kododd,1,2),$J11218=MID(kododd,3,3))</f>
      </c>
    </row>
    <row r="11219">
      <c r="A11219" s="95">
        <v>10885</v>
      </c>
      <c r="B11219" s="93" t="s">
        <v>18948</v>
      </c>
      <c r="C11219" s="93" t="s">
        <v>1452</v>
      </c>
      <c r="D11219" s="95">
        <v>2200</v>
      </c>
      <c r="E11219" s="95">
        <v>2214</v>
      </c>
      <c r="F11219" s="95">
        <v>333840</v>
      </c>
      <c r="G11219" s="95">
        <v>250</v>
      </c>
      <c r="H11219" s="93" t="s">
        <v>8976</v>
      </c>
      <c r="I11219" s="93" t="s">
        <v>23901</v>
      </c>
      <c r="J11219" s="93" t="s">
        <v>20849</v>
      </c>
      <c r="K11219" s="93" t="s">
        <v>8984</v>
      </c>
      <c r="L11219" s="14">
        <f>AND(vyberHrace&lt;&gt;"",ISNUMBER(SEARCH(vyberHrace,$B11219)))</f>
      </c>
      <c r="M11219" s="14">
        <f>AND($I11219=MID(kododd,1,2),$J11219=MID(kododd,3,3))</f>
      </c>
    </row>
    <row r="11220">
      <c r="A11220" s="95">
        <v>47639</v>
      </c>
      <c r="B11220" s="93" t="s">
        <v>8290</v>
      </c>
      <c r="C11220" s="93" t="s">
        <v>1416</v>
      </c>
      <c r="D11220" s="95">
        <v>1719</v>
      </c>
      <c r="E11220" s="95">
        <v>1811</v>
      </c>
      <c r="F11220" s="95">
        <v>23730951</v>
      </c>
      <c r="G11220" s="95">
        <v>250</v>
      </c>
      <c r="H11220" s="93" t="s">
        <v>8976</v>
      </c>
      <c r="I11220" s="93" t="s">
        <v>23901</v>
      </c>
      <c r="J11220" s="93" t="s">
        <v>20947</v>
      </c>
      <c r="K11220" s="93" t="s">
        <v>5139</v>
      </c>
      <c r="L11220" s="14">
        <f>AND(vyberHrace&lt;&gt;"",ISNUMBER(SEARCH(vyberHrace,$B11220)))</f>
      </c>
      <c r="M11220" s="14">
        <f>AND($I11220=MID(kododd,1,2),$J11220=MID(kododd,3,3))</f>
      </c>
    </row>
    <row r="11221">
      <c r="A11221" s="95">
        <v>44472</v>
      </c>
      <c r="B11221" s="93" t="s">
        <v>8308</v>
      </c>
      <c r="C11221" s="93" t="s">
        <v>1417</v>
      </c>
      <c r="D11221" s="95">
        <v>1258</v>
      </c>
      <c r="F11221" s="95">
        <v>23722657</v>
      </c>
      <c r="G11221" s="95">
        <v>0</v>
      </c>
      <c r="H11221" s="93" t="s">
        <v>8976</v>
      </c>
      <c r="I11221" s="93" t="s">
        <v>23901</v>
      </c>
      <c r="J11221" s="93" t="s">
        <v>20947</v>
      </c>
      <c r="K11221" s="93" t="s">
        <v>5139</v>
      </c>
      <c r="L11221" s="14">
        <f>AND(vyberHrace&lt;&gt;"",ISNUMBER(SEARCH(vyberHrace,$B11221)))</f>
      </c>
      <c r="M11221" s="14">
        <f>AND($I11221=MID(kododd,1,2),$J11221=MID(kododd,3,3))</f>
      </c>
    </row>
    <row r="11222">
      <c r="A11222" s="95">
        <v>54010</v>
      </c>
      <c r="B11222" s="93" t="s">
        <v>6123</v>
      </c>
      <c r="C11222" s="93" t="s">
        <v>3255</v>
      </c>
      <c r="D11222" s="95">
        <v>1661</v>
      </c>
      <c r="E11222" s="95">
        <v>1700</v>
      </c>
      <c r="F11222" s="95">
        <v>23749989</v>
      </c>
      <c r="G11222" s="95">
        <v>250</v>
      </c>
      <c r="H11222" s="93" t="s">
        <v>8976</v>
      </c>
      <c r="I11222" s="93" t="s">
        <v>23901</v>
      </c>
      <c r="J11222" s="93" t="s">
        <v>20843</v>
      </c>
      <c r="K11222" s="93" t="s">
        <v>7708</v>
      </c>
      <c r="L11222" s="14">
        <f>AND(vyberHrace&lt;&gt;"",ISNUMBER(SEARCH(vyberHrace,$B11222)))</f>
      </c>
      <c r="M11222" s="14">
        <f>AND($I11222=MID(kododd,1,2),$J11222=MID(kododd,3,3))</f>
      </c>
    </row>
    <row r="11223">
      <c r="A11223" s="95">
        <v>63724</v>
      </c>
      <c r="B11223" s="93" t="s">
        <v>29847</v>
      </c>
      <c r="C11223" s="93" t="s">
        <v>1487</v>
      </c>
      <c r="G11223" s="95">
        <v>250</v>
      </c>
      <c r="H11223" s="93" t="s">
        <v>8976</v>
      </c>
      <c r="I11223" s="93" t="s">
        <v>23901</v>
      </c>
      <c r="J11223" s="93" t="s">
        <v>20891</v>
      </c>
      <c r="K11223" s="93" t="s">
        <v>4651</v>
      </c>
      <c r="L11223" s="14">
        <f>AND(vyberHrace&lt;&gt;"",ISNUMBER(SEARCH(vyberHrace,$B11223)))</f>
      </c>
      <c r="M11223" s="14">
        <f>AND($I11223=MID(kododd,1,2),$J11223=MID(kododd,3,3))</f>
      </c>
    </row>
    <row r="11224">
      <c r="A11224" s="95">
        <v>11263</v>
      </c>
      <c r="B11224" s="93" t="s">
        <v>15793</v>
      </c>
      <c r="C11224" s="93" t="s">
        <v>1443</v>
      </c>
      <c r="D11224" s="95">
        <v>1475</v>
      </c>
      <c r="F11224" s="95">
        <v>23710900</v>
      </c>
      <c r="G11224" s="95">
        <v>250</v>
      </c>
      <c r="H11224" s="93" t="s">
        <v>8976</v>
      </c>
      <c r="I11224" s="93" t="s">
        <v>23901</v>
      </c>
      <c r="J11224" s="93" t="s">
        <v>20887</v>
      </c>
      <c r="K11224" s="93" t="s">
        <v>5554</v>
      </c>
      <c r="L11224" s="14">
        <f>AND(vyberHrace&lt;&gt;"",ISNUMBER(SEARCH(vyberHrace,$B11224)))</f>
      </c>
      <c r="M11224" s="14">
        <f>AND($I11224=MID(kododd,1,2),$J11224=MID(kododd,3,3))</f>
      </c>
    </row>
    <row r="11225">
      <c r="A11225" s="95">
        <v>547</v>
      </c>
      <c r="B11225" s="93" t="s">
        <v>19908</v>
      </c>
      <c r="C11225" s="93" t="s">
        <v>1415</v>
      </c>
      <c r="D11225" s="95">
        <v>2220</v>
      </c>
      <c r="E11225" s="95">
        <v>2269</v>
      </c>
      <c r="F11225" s="95">
        <v>309656</v>
      </c>
      <c r="G11225" s="95">
        <v>250</v>
      </c>
      <c r="H11225" s="93" t="s">
        <v>8976</v>
      </c>
      <c r="I11225" s="93" t="s">
        <v>23901</v>
      </c>
      <c r="J11225" s="93" t="s">
        <v>20859</v>
      </c>
      <c r="K11225" s="93" t="s">
        <v>9076</v>
      </c>
      <c r="L11225" s="14">
        <f>AND(vyberHrace&lt;&gt;"",ISNUMBER(SEARCH(vyberHrace,$B11225)))</f>
      </c>
      <c r="M11225" s="14">
        <f>AND($I11225=MID(kododd,1,2),$J11225=MID(kododd,3,3))</f>
      </c>
    </row>
    <row r="11226">
      <c r="A11226" s="95">
        <v>53938</v>
      </c>
      <c r="B11226" s="93" t="s">
        <v>3020</v>
      </c>
      <c r="C11226" s="93" t="s">
        <v>1412</v>
      </c>
      <c r="G11226" s="95">
        <v>0</v>
      </c>
      <c r="H11226" s="93" t="s">
        <v>8976</v>
      </c>
      <c r="I11226" s="93" t="s">
        <v>23901</v>
      </c>
      <c r="J11226" s="93" t="s">
        <v>20855</v>
      </c>
      <c r="K11226" s="93" t="s">
        <v>8992</v>
      </c>
      <c r="L11226" s="14">
        <f>AND(vyberHrace&lt;&gt;"",ISNUMBER(SEARCH(vyberHrace,$B11226)))</f>
      </c>
      <c r="M11226" s="14">
        <f>AND($I11226=MID(kododd,1,2),$J11226=MID(kododd,3,3))</f>
      </c>
    </row>
    <row r="11227">
      <c r="A11227" s="95">
        <v>55541</v>
      </c>
      <c r="B11227" s="93" t="s">
        <v>22346</v>
      </c>
      <c r="C11227" s="93" t="s">
        <v>1450</v>
      </c>
      <c r="G11227" s="95">
        <v>250</v>
      </c>
      <c r="H11227" s="93" t="s">
        <v>8976</v>
      </c>
      <c r="I11227" s="93" t="s">
        <v>23901</v>
      </c>
      <c r="J11227" s="93" t="s">
        <v>20849</v>
      </c>
      <c r="K11227" s="93" t="s">
        <v>8984</v>
      </c>
      <c r="L11227" s="14">
        <f>AND(vyberHrace&lt;&gt;"",ISNUMBER(SEARCH(vyberHrace,$B11227)))</f>
      </c>
      <c r="M11227" s="14">
        <f>AND($I11227=MID(kododd,1,2),$J11227=MID(kododd,3,3))</f>
      </c>
    </row>
    <row r="11228">
      <c r="A11228" s="95">
        <v>49423</v>
      </c>
      <c r="B11228" s="93" t="s">
        <v>6292</v>
      </c>
      <c r="C11228" s="93" t="s">
        <v>3255</v>
      </c>
      <c r="G11228" s="95">
        <v>0</v>
      </c>
      <c r="H11228" s="93" t="s">
        <v>8976</v>
      </c>
      <c r="I11228" s="93" t="s">
        <v>23901</v>
      </c>
      <c r="J11228" s="93" t="s">
        <v>20872</v>
      </c>
      <c r="K11228" s="93" t="s">
        <v>6775</v>
      </c>
      <c r="L11228" s="14">
        <f>AND(vyberHrace&lt;&gt;"",ISNUMBER(SEARCH(vyberHrace,$B11228)))</f>
      </c>
      <c r="M11228" s="14">
        <f>AND($I11228=MID(kododd,1,2),$J11228=MID(kododd,3,3))</f>
      </c>
    </row>
    <row r="11229">
      <c r="A11229" s="95">
        <v>62180</v>
      </c>
      <c r="B11229" s="93" t="s">
        <v>28371</v>
      </c>
      <c r="C11229" s="93" t="s">
        <v>1411</v>
      </c>
      <c r="G11229" s="95">
        <v>250</v>
      </c>
      <c r="H11229" s="93" t="s">
        <v>8976</v>
      </c>
      <c r="I11229" s="93" t="s">
        <v>23901</v>
      </c>
      <c r="J11229" s="93" t="s">
        <v>20855</v>
      </c>
      <c r="K11229" s="93" t="s">
        <v>8992</v>
      </c>
      <c r="L11229" s="14">
        <f>AND(vyberHrace&lt;&gt;"",ISNUMBER(SEARCH(vyberHrace,$B11229)))</f>
      </c>
      <c r="M11229" s="14">
        <f>AND($I11229=MID(kododd,1,2),$J11229=MID(kododd,3,3))</f>
      </c>
    </row>
    <row r="11230">
      <c r="A11230" s="95">
        <v>58485</v>
      </c>
      <c r="B11230" s="93" t="s">
        <v>24986</v>
      </c>
      <c r="C11230" s="93" t="s">
        <v>1411</v>
      </c>
      <c r="G11230" s="95">
        <v>0</v>
      </c>
      <c r="H11230" s="93" t="s">
        <v>8976</v>
      </c>
      <c r="I11230" s="93" t="s">
        <v>23901</v>
      </c>
      <c r="J11230" s="93" t="s">
        <v>20914</v>
      </c>
      <c r="K11230" s="93" t="s">
        <v>5621</v>
      </c>
      <c r="L11230" s="14">
        <f>AND(vyberHrace&lt;&gt;"",ISNUMBER(SEARCH(vyberHrace,$B11230)))</f>
      </c>
      <c r="M11230" s="14">
        <f>AND($I11230=MID(kododd,1,2),$J11230=MID(kododd,3,3))</f>
      </c>
    </row>
    <row r="11231">
      <c r="A11231" s="95">
        <v>47761</v>
      </c>
      <c r="B11231" s="93" t="s">
        <v>6318</v>
      </c>
      <c r="C11231" s="93" t="s">
        <v>1405</v>
      </c>
      <c r="D11231" s="95">
        <v>1199</v>
      </c>
      <c r="F11231" s="95">
        <v>23799005</v>
      </c>
      <c r="G11231" s="95">
        <v>250</v>
      </c>
      <c r="H11231" s="93" t="s">
        <v>8976</v>
      </c>
      <c r="I11231" s="93" t="s">
        <v>23901</v>
      </c>
      <c r="J11231" s="93" t="s">
        <v>20947</v>
      </c>
      <c r="K11231" s="93" t="s">
        <v>5139</v>
      </c>
      <c r="L11231" s="14">
        <f>AND(vyberHrace&lt;&gt;"",ISNUMBER(SEARCH(vyberHrace,$B11231)))</f>
      </c>
      <c r="M11231" s="14">
        <f>AND($I11231=MID(kododd,1,2),$J11231=MID(kododd,3,3))</f>
      </c>
    </row>
    <row r="11232">
      <c r="A11232" s="95">
        <v>55038</v>
      </c>
      <c r="B11232" s="93" t="s">
        <v>548</v>
      </c>
      <c r="C11232" s="93" t="s">
        <v>1406</v>
      </c>
      <c r="G11232" s="95">
        <v>0</v>
      </c>
      <c r="H11232" s="93" t="s">
        <v>8976</v>
      </c>
      <c r="I11232" s="93" t="s">
        <v>23901</v>
      </c>
      <c r="J11232" s="93" t="s">
        <v>20891</v>
      </c>
      <c r="K11232" s="93" t="s">
        <v>4651</v>
      </c>
      <c r="L11232" s="14">
        <f>AND(vyberHrace&lt;&gt;"",ISNUMBER(SEARCH(vyberHrace,$B11232)))</f>
      </c>
      <c r="M11232" s="14">
        <f>AND($I11232=MID(kododd,1,2),$J11232=MID(kododd,3,3))</f>
      </c>
    </row>
    <row r="11233">
      <c r="A11233" s="95">
        <v>48171</v>
      </c>
      <c r="B11233" s="93" t="s">
        <v>6333</v>
      </c>
      <c r="C11233" s="93" t="s">
        <v>3255</v>
      </c>
      <c r="G11233" s="95">
        <v>0</v>
      </c>
      <c r="H11233" s="93" t="s">
        <v>8976</v>
      </c>
      <c r="I11233" s="93" t="s">
        <v>23901</v>
      </c>
      <c r="J11233" s="93" t="s">
        <v>20849</v>
      </c>
      <c r="K11233" s="93" t="s">
        <v>8984</v>
      </c>
      <c r="L11233" s="14">
        <f>AND(vyberHrace&lt;&gt;"",ISNUMBER(SEARCH(vyberHrace,$B11233)))</f>
      </c>
      <c r="M11233" s="14">
        <f>AND($I11233=MID(kododd,1,2),$J11233=MID(kododd,3,3))</f>
      </c>
    </row>
    <row r="11234">
      <c r="A11234" s="95">
        <v>50260</v>
      </c>
      <c r="B11234" s="93" t="s">
        <v>3759</v>
      </c>
      <c r="C11234" s="93" t="s">
        <v>1422</v>
      </c>
      <c r="G11234" s="95">
        <v>250</v>
      </c>
      <c r="H11234" s="93" t="s">
        <v>8976</v>
      </c>
      <c r="I11234" s="93" t="s">
        <v>23901</v>
      </c>
      <c r="J11234" s="93" t="s">
        <v>20849</v>
      </c>
      <c r="K11234" s="93" t="s">
        <v>8984</v>
      </c>
      <c r="L11234" s="14">
        <f>AND(vyberHrace&lt;&gt;"",ISNUMBER(SEARCH(vyberHrace,$B11234)))</f>
      </c>
      <c r="M11234" s="14">
        <f>AND($I11234=MID(kododd,1,2),$J11234=MID(kododd,3,3))</f>
      </c>
    </row>
    <row r="11235">
      <c r="A11235" s="95">
        <v>59307</v>
      </c>
      <c r="B11235" s="93" t="s">
        <v>25730</v>
      </c>
      <c r="C11235" s="93" t="s">
        <v>1486</v>
      </c>
      <c r="G11235" s="95">
        <v>250</v>
      </c>
      <c r="H11235" s="93" t="s">
        <v>8976</v>
      </c>
      <c r="I11235" s="93" t="s">
        <v>23901</v>
      </c>
      <c r="J11235" s="93" t="s">
        <v>20849</v>
      </c>
      <c r="K11235" s="93" t="s">
        <v>8984</v>
      </c>
      <c r="L11235" s="14">
        <f>AND(vyberHrace&lt;&gt;"",ISNUMBER(SEARCH(vyberHrace,$B11235)))</f>
      </c>
      <c r="M11235" s="14">
        <f>AND($I11235=MID(kododd,1,2),$J11235=MID(kododd,3,3))</f>
      </c>
    </row>
    <row r="11236">
      <c r="A11236" s="95">
        <v>58145</v>
      </c>
      <c r="B11236" s="93" t="s">
        <v>24665</v>
      </c>
      <c r="C11236" s="93" t="s">
        <v>1411</v>
      </c>
      <c r="G11236" s="95">
        <v>250</v>
      </c>
      <c r="H11236" s="93" t="s">
        <v>8976</v>
      </c>
      <c r="I11236" s="93" t="s">
        <v>23901</v>
      </c>
      <c r="J11236" s="93" t="s">
        <v>20849</v>
      </c>
      <c r="K11236" s="93" t="s">
        <v>8984</v>
      </c>
      <c r="L11236" s="14">
        <f>AND(vyberHrace&lt;&gt;"",ISNUMBER(SEARCH(vyberHrace,$B11236)))</f>
      </c>
      <c r="M11236" s="14">
        <f>AND($I11236=MID(kododd,1,2),$J11236=MID(kododd,3,3))</f>
      </c>
    </row>
    <row r="11237">
      <c r="A11237" s="95">
        <v>49722</v>
      </c>
      <c r="B11237" s="93" t="s">
        <v>15946</v>
      </c>
      <c r="C11237" s="93" t="s">
        <v>1442</v>
      </c>
      <c r="G11237" s="95">
        <v>250</v>
      </c>
      <c r="H11237" s="93" t="s">
        <v>8976</v>
      </c>
      <c r="I11237" s="93" t="s">
        <v>23901</v>
      </c>
      <c r="J11237" s="93" t="s">
        <v>20891</v>
      </c>
      <c r="K11237" s="93" t="s">
        <v>4651</v>
      </c>
      <c r="L11237" s="14">
        <f>AND(vyberHrace&lt;&gt;"",ISNUMBER(SEARCH(vyberHrace,$B11237)))</f>
      </c>
      <c r="M11237" s="14">
        <f>AND($I11237=MID(kododd,1,2),$J11237=MID(kododd,3,3))</f>
      </c>
    </row>
    <row r="11238">
      <c r="A11238" s="95">
        <v>49715</v>
      </c>
      <c r="B11238" s="93" t="s">
        <v>15947</v>
      </c>
      <c r="C11238" s="93" t="s">
        <v>1416</v>
      </c>
      <c r="D11238" s="95">
        <v>1100</v>
      </c>
      <c r="G11238" s="95">
        <v>250</v>
      </c>
      <c r="H11238" s="93" t="s">
        <v>8976</v>
      </c>
      <c r="I11238" s="93" t="s">
        <v>23901</v>
      </c>
      <c r="J11238" s="93" t="s">
        <v>20891</v>
      </c>
      <c r="K11238" s="93" t="s">
        <v>4651</v>
      </c>
      <c r="L11238" s="14">
        <f>AND(vyberHrace&lt;&gt;"",ISNUMBER(SEARCH(vyberHrace,$B11238)))</f>
      </c>
      <c r="M11238" s="14">
        <f>AND($I11238=MID(kododd,1,2),$J11238=MID(kododd,3,3))</f>
      </c>
    </row>
    <row r="11239">
      <c r="A11239" s="95">
        <v>54899</v>
      </c>
      <c r="B11239" s="93" t="s">
        <v>3036</v>
      </c>
      <c r="C11239" s="93" t="s">
        <v>1486</v>
      </c>
      <c r="G11239" s="95">
        <v>250</v>
      </c>
      <c r="H11239" s="93" t="s">
        <v>8976</v>
      </c>
      <c r="I11239" s="93" t="s">
        <v>23901</v>
      </c>
      <c r="J11239" s="93" t="s">
        <v>20849</v>
      </c>
      <c r="K11239" s="93" t="s">
        <v>8984</v>
      </c>
      <c r="L11239" s="14">
        <f>AND(vyberHrace&lt;&gt;"",ISNUMBER(SEARCH(vyberHrace,$B11239)))</f>
      </c>
      <c r="M11239" s="14">
        <f>AND($I11239=MID(kododd,1,2),$J11239=MID(kododd,3,3))</f>
      </c>
    </row>
    <row r="11240">
      <c r="A11240" s="95">
        <v>3210</v>
      </c>
      <c r="B11240" s="93" t="s">
        <v>15980</v>
      </c>
      <c r="C11240" s="93" t="s">
        <v>1442</v>
      </c>
      <c r="D11240" s="95">
        <v>1793</v>
      </c>
      <c r="E11240" s="95">
        <v>1905</v>
      </c>
      <c r="F11240" s="95">
        <v>345067</v>
      </c>
      <c r="G11240" s="95">
        <v>250</v>
      </c>
      <c r="H11240" s="93" t="s">
        <v>8976</v>
      </c>
      <c r="I11240" s="93" t="s">
        <v>23901</v>
      </c>
      <c r="J11240" s="93" t="s">
        <v>20849</v>
      </c>
      <c r="K11240" s="93" t="s">
        <v>8984</v>
      </c>
      <c r="L11240" s="14">
        <f>AND(vyberHrace&lt;&gt;"",ISNUMBER(SEARCH(vyberHrace,$B11240)))</f>
      </c>
      <c r="M11240" s="14">
        <f>AND($I11240=MID(kododd,1,2),$J11240=MID(kododd,3,3))</f>
      </c>
    </row>
    <row r="11241">
      <c r="A11241" s="95">
        <v>3755</v>
      </c>
      <c r="B11241" s="93" t="s">
        <v>10803</v>
      </c>
      <c r="C11241" s="93" t="s">
        <v>1433</v>
      </c>
      <c r="D11241" s="95">
        <v>1522</v>
      </c>
      <c r="F11241" s="95">
        <v>357014</v>
      </c>
      <c r="G11241" s="95">
        <v>0</v>
      </c>
      <c r="H11241" s="93" t="s">
        <v>8976</v>
      </c>
      <c r="I11241" s="93" t="s">
        <v>23901</v>
      </c>
      <c r="J11241" s="93" t="s">
        <v>20883</v>
      </c>
      <c r="K11241" s="93" t="s">
        <v>1499</v>
      </c>
      <c r="L11241" s="14">
        <f>AND(vyberHrace&lt;&gt;"",ISNUMBER(SEARCH(vyberHrace,$B11241)))</f>
      </c>
      <c r="M11241" s="14">
        <f>AND($I11241=MID(kododd,1,2),$J11241=MID(kododd,3,3))</f>
      </c>
    </row>
    <row r="11242">
      <c r="A11242" s="95">
        <v>50202</v>
      </c>
      <c r="B11242" s="93" t="s">
        <v>4649</v>
      </c>
      <c r="C11242" s="93" t="s">
        <v>3255</v>
      </c>
      <c r="G11242" s="95">
        <v>0</v>
      </c>
      <c r="H11242" s="93" t="s">
        <v>8976</v>
      </c>
      <c r="I11242" s="93" t="s">
        <v>23901</v>
      </c>
      <c r="J11242" s="93" t="s">
        <v>20896</v>
      </c>
      <c r="K11242" s="93" t="s">
        <v>7911</v>
      </c>
      <c r="L11242" s="14">
        <f>AND(vyberHrace&lt;&gt;"",ISNUMBER(SEARCH(vyberHrace,$B11242)))</f>
      </c>
      <c r="M11242" s="14">
        <f>AND($I11242=MID(kododd,1,2),$J11242=MID(kododd,3,3))</f>
      </c>
    </row>
    <row r="11243">
      <c r="A11243" s="95">
        <v>54764</v>
      </c>
      <c r="B11243" s="93" t="s">
        <v>3037</v>
      </c>
      <c r="C11243" s="93" t="s">
        <v>1411</v>
      </c>
      <c r="D11243" s="95">
        <v>1081</v>
      </c>
      <c r="E11243" s="95">
        <v>1499</v>
      </c>
      <c r="F11243" s="95">
        <v>23782676</v>
      </c>
      <c r="G11243" s="95">
        <v>250</v>
      </c>
      <c r="H11243" s="93" t="s">
        <v>8976</v>
      </c>
      <c r="I11243" s="93" t="s">
        <v>23901</v>
      </c>
      <c r="J11243" s="93" t="s">
        <v>20849</v>
      </c>
      <c r="K11243" s="93" t="s">
        <v>8984</v>
      </c>
      <c r="L11243" s="14">
        <f>AND(vyberHrace&lt;&gt;"",ISNUMBER(SEARCH(vyberHrace,$B11243)))</f>
      </c>
      <c r="M11243" s="14">
        <f>AND($I11243=MID(kododd,1,2),$J11243=MID(kododd,3,3))</f>
      </c>
    </row>
    <row r="11244">
      <c r="A11244" s="95">
        <v>785</v>
      </c>
      <c r="B11244" s="93" t="s">
        <v>10841</v>
      </c>
      <c r="C11244" s="93" t="s">
        <v>1442</v>
      </c>
      <c r="D11244" s="95">
        <v>2045</v>
      </c>
      <c r="E11244" s="95">
        <v>2060</v>
      </c>
      <c r="F11244" s="95">
        <v>313190</v>
      </c>
      <c r="G11244" s="95">
        <v>250</v>
      </c>
      <c r="H11244" s="93" t="s">
        <v>8976</v>
      </c>
      <c r="I11244" s="93" t="s">
        <v>23901</v>
      </c>
      <c r="J11244" s="93" t="s">
        <v>20855</v>
      </c>
      <c r="K11244" s="93" t="s">
        <v>8992</v>
      </c>
      <c r="L11244" s="14">
        <f>AND(vyberHrace&lt;&gt;"",ISNUMBER(SEARCH(vyberHrace,$B11244)))</f>
      </c>
      <c r="M11244" s="14">
        <f>AND($I11244=MID(kododd,1,2),$J11244=MID(kododd,3,3))</f>
      </c>
    </row>
    <row r="11245">
      <c r="A11245" s="95">
        <v>46140</v>
      </c>
      <c r="B11245" s="93" t="s">
        <v>10846</v>
      </c>
      <c r="C11245" s="93" t="s">
        <v>1402</v>
      </c>
      <c r="G11245" s="95">
        <v>0</v>
      </c>
      <c r="H11245" s="93" t="s">
        <v>8976</v>
      </c>
      <c r="I11245" s="93" t="s">
        <v>23901</v>
      </c>
      <c r="J11245" s="93" t="s">
        <v>20859</v>
      </c>
      <c r="K11245" s="93" t="s">
        <v>9076</v>
      </c>
      <c r="L11245" s="14">
        <f>AND(vyberHrace&lt;&gt;"",ISNUMBER(SEARCH(vyberHrace,$B11245)))</f>
      </c>
      <c r="M11245" s="14">
        <f>AND($I11245=MID(kododd,1,2),$J11245=MID(kododd,3,3))</f>
      </c>
    </row>
    <row r="11246">
      <c r="A11246" s="95">
        <v>38648</v>
      </c>
      <c r="B11246" s="93" t="s">
        <v>10866</v>
      </c>
      <c r="C11246" s="93" t="s">
        <v>1438</v>
      </c>
      <c r="D11246" s="95">
        <v>1115</v>
      </c>
      <c r="G11246" s="95">
        <v>0</v>
      </c>
      <c r="H11246" s="93" t="s">
        <v>8976</v>
      </c>
      <c r="I11246" s="93" t="s">
        <v>23901</v>
      </c>
      <c r="J11246" s="93" t="s">
        <v>20859</v>
      </c>
      <c r="K11246" s="93" t="s">
        <v>9076</v>
      </c>
      <c r="L11246" s="14">
        <f>AND(vyberHrace&lt;&gt;"",ISNUMBER(SEARCH(vyberHrace,$B11246)))</f>
      </c>
      <c r="M11246" s="14">
        <f>AND($I11246=MID(kododd,1,2),$J11246=MID(kododd,3,3))</f>
      </c>
    </row>
    <row r="11247">
      <c r="A11247" s="95">
        <v>57925</v>
      </c>
      <c r="B11247" s="93" t="s">
        <v>24467</v>
      </c>
      <c r="C11247" s="93" t="s">
        <v>3255</v>
      </c>
      <c r="G11247" s="95">
        <v>0</v>
      </c>
      <c r="H11247" s="93" t="s">
        <v>8976</v>
      </c>
      <c r="I11247" s="93" t="s">
        <v>23901</v>
      </c>
      <c r="J11247" s="93" t="s">
        <v>3580</v>
      </c>
      <c r="K11247" s="93" t="s">
        <v>6449</v>
      </c>
      <c r="L11247" s="14">
        <f>AND(vyberHrace&lt;&gt;"",ISNUMBER(SEARCH(vyberHrace,$B11247)))</f>
      </c>
      <c r="M11247" s="14">
        <f>AND($I11247=MID(kododd,1,2),$J11247=MID(kododd,3,3))</f>
      </c>
    </row>
    <row r="11248">
      <c r="A11248" s="95">
        <v>55799</v>
      </c>
      <c r="B11248" s="93" t="s">
        <v>22347</v>
      </c>
      <c r="C11248" s="93" t="s">
        <v>1412</v>
      </c>
      <c r="G11248" s="95">
        <v>250</v>
      </c>
      <c r="H11248" s="93" t="s">
        <v>8976</v>
      </c>
      <c r="I11248" s="93" t="s">
        <v>23901</v>
      </c>
      <c r="J11248" s="93" t="s">
        <v>20849</v>
      </c>
      <c r="K11248" s="93" t="s">
        <v>8984</v>
      </c>
      <c r="L11248" s="14">
        <f>AND(vyberHrace&lt;&gt;"",ISNUMBER(SEARCH(vyberHrace,$B11248)))</f>
      </c>
      <c r="M11248" s="14">
        <f>AND($I11248=MID(kododd,1,2),$J11248=MID(kododd,3,3))</f>
      </c>
    </row>
    <row r="11249">
      <c r="A11249" s="95">
        <v>27614</v>
      </c>
      <c r="B11249" s="93" t="s">
        <v>11000</v>
      </c>
      <c r="C11249" s="93" t="s">
        <v>1449</v>
      </c>
      <c r="D11249" s="95">
        <v>1467</v>
      </c>
      <c r="F11249" s="95">
        <v>373818</v>
      </c>
      <c r="G11249" s="95">
        <v>0</v>
      </c>
      <c r="H11249" s="93" t="s">
        <v>8976</v>
      </c>
      <c r="I11249" s="93" t="s">
        <v>23901</v>
      </c>
      <c r="J11249" s="93" t="s">
        <v>20912</v>
      </c>
      <c r="K11249" s="93" t="s">
        <v>5561</v>
      </c>
      <c r="L11249" s="14">
        <f>AND(vyberHrace&lt;&gt;"",ISNUMBER(SEARCH(vyberHrace,$B11249)))</f>
      </c>
      <c r="M11249" s="14">
        <f>AND($I11249=MID(kododd,1,2),$J11249=MID(kododd,3,3))</f>
      </c>
    </row>
    <row r="11250">
      <c r="A11250" s="95">
        <v>55669</v>
      </c>
      <c r="B11250" s="93" t="s">
        <v>22348</v>
      </c>
      <c r="C11250" s="93" t="s">
        <v>1450</v>
      </c>
      <c r="G11250" s="95">
        <v>250</v>
      </c>
      <c r="H11250" s="93" t="s">
        <v>8976</v>
      </c>
      <c r="I11250" s="93" t="s">
        <v>23901</v>
      </c>
      <c r="J11250" s="93" t="s">
        <v>20849</v>
      </c>
      <c r="K11250" s="93" t="s">
        <v>8984</v>
      </c>
      <c r="L11250" s="14">
        <f>AND(vyberHrace&lt;&gt;"",ISNUMBER(SEARCH(vyberHrace,$B11250)))</f>
      </c>
      <c r="M11250" s="14">
        <f>AND($I11250=MID(kododd,1,2),$J11250=MID(kododd,3,3))</f>
      </c>
    </row>
    <row r="11251">
      <c r="A11251" s="95">
        <v>9402</v>
      </c>
      <c r="B11251" s="93" t="s">
        <v>11010</v>
      </c>
      <c r="C11251" s="93" t="s">
        <v>1472</v>
      </c>
      <c r="D11251" s="95">
        <v>1378</v>
      </c>
      <c r="E11251" s="95">
        <v>1617</v>
      </c>
      <c r="F11251" s="95">
        <v>23785446</v>
      </c>
      <c r="G11251" s="95">
        <v>250</v>
      </c>
      <c r="H11251" s="93" t="s">
        <v>8976</v>
      </c>
      <c r="I11251" s="93" t="s">
        <v>23901</v>
      </c>
      <c r="J11251" s="93" t="s">
        <v>20872</v>
      </c>
      <c r="K11251" s="93" t="s">
        <v>6775</v>
      </c>
      <c r="L11251" s="14">
        <f>AND(vyberHrace&lt;&gt;"",ISNUMBER(SEARCH(vyberHrace,$B11251)))</f>
      </c>
      <c r="M11251" s="14">
        <f>AND($I11251=MID(kododd,1,2),$J11251=MID(kododd,3,3))</f>
      </c>
    </row>
    <row r="11252">
      <c r="A11252" s="95">
        <v>2638</v>
      </c>
      <c r="B11252" s="93" t="s">
        <v>10898</v>
      </c>
      <c r="C11252" s="93" t="s">
        <v>1456</v>
      </c>
      <c r="D11252" s="95">
        <v>1844</v>
      </c>
      <c r="E11252" s="95">
        <v>1954</v>
      </c>
      <c r="F11252" s="95">
        <v>332631</v>
      </c>
      <c r="G11252" s="95">
        <v>250</v>
      </c>
      <c r="H11252" s="93" t="s">
        <v>8976</v>
      </c>
      <c r="I11252" s="93" t="s">
        <v>23901</v>
      </c>
      <c r="J11252" s="93" t="s">
        <v>20914</v>
      </c>
      <c r="K11252" s="93" t="s">
        <v>5621</v>
      </c>
      <c r="L11252" s="14">
        <f>AND(vyberHrace&lt;&gt;"",ISNUMBER(SEARCH(vyberHrace,$B11252)))</f>
      </c>
      <c r="M11252" s="14">
        <f>AND($I11252=MID(kododd,1,2),$J11252=MID(kododd,3,3))</f>
      </c>
    </row>
    <row r="11253">
      <c r="A11253" s="95">
        <v>49216</v>
      </c>
      <c r="B11253" s="93" t="s">
        <v>10910</v>
      </c>
      <c r="C11253" s="93" t="s">
        <v>1406</v>
      </c>
      <c r="D11253" s="95">
        <v>1130</v>
      </c>
      <c r="F11253" s="95">
        <v>23736429</v>
      </c>
      <c r="G11253" s="95">
        <v>250</v>
      </c>
      <c r="H11253" s="93" t="s">
        <v>8976</v>
      </c>
      <c r="I11253" s="93" t="s">
        <v>23901</v>
      </c>
      <c r="J11253" s="93" t="s">
        <v>20843</v>
      </c>
      <c r="K11253" s="93" t="s">
        <v>7708</v>
      </c>
      <c r="L11253" s="14">
        <f>AND(vyberHrace&lt;&gt;"",ISNUMBER(SEARCH(vyberHrace,$B11253)))</f>
      </c>
      <c r="M11253" s="14">
        <f>AND($I11253=MID(kododd,1,2),$J11253=MID(kododd,3,3))</f>
      </c>
    </row>
    <row r="11254">
      <c r="A11254" s="95">
        <v>14081</v>
      </c>
      <c r="B11254" s="93" t="s">
        <v>10911</v>
      </c>
      <c r="C11254" s="93" t="s">
        <v>1404</v>
      </c>
      <c r="F11254" s="95">
        <v>23743425</v>
      </c>
      <c r="G11254" s="95">
        <v>0</v>
      </c>
      <c r="H11254" s="93" t="s">
        <v>8976</v>
      </c>
      <c r="I11254" s="93" t="s">
        <v>23901</v>
      </c>
      <c r="J11254" s="93" t="s">
        <v>20843</v>
      </c>
      <c r="K11254" s="93" t="s">
        <v>7708</v>
      </c>
      <c r="L11254" s="14">
        <f>AND(vyberHrace&lt;&gt;"",ISNUMBER(SEARCH(vyberHrace,$B11254)))</f>
      </c>
      <c r="M11254" s="14">
        <f>AND($I11254=MID(kododd,1,2),$J11254=MID(kododd,3,3))</f>
      </c>
    </row>
    <row r="11255">
      <c r="A11255" s="95">
        <v>5050</v>
      </c>
      <c r="B11255" s="93" t="s">
        <v>10912</v>
      </c>
      <c r="C11255" s="93" t="s">
        <v>1407</v>
      </c>
      <c r="D11255" s="95">
        <v>1901</v>
      </c>
      <c r="E11255" s="95">
        <v>1930</v>
      </c>
      <c r="F11255" s="95">
        <v>316008</v>
      </c>
      <c r="G11255" s="95">
        <v>250</v>
      </c>
      <c r="H11255" s="93" t="s">
        <v>8976</v>
      </c>
      <c r="I11255" s="93" t="s">
        <v>23901</v>
      </c>
      <c r="J11255" s="93" t="s">
        <v>20843</v>
      </c>
      <c r="K11255" s="93" t="s">
        <v>7708</v>
      </c>
      <c r="L11255" s="14">
        <f>AND(vyberHrace&lt;&gt;"",ISNUMBER(SEARCH(vyberHrace,$B11255)))</f>
      </c>
      <c r="M11255" s="14">
        <f>AND($I11255=MID(kododd,1,2),$J11255=MID(kododd,3,3))</f>
      </c>
    </row>
    <row r="11256">
      <c r="A11256" s="95">
        <v>51618</v>
      </c>
      <c r="B11256" s="93" t="s">
        <v>3711</v>
      </c>
      <c r="C11256" s="93" t="s">
        <v>1400</v>
      </c>
      <c r="D11256" s="95">
        <v>1100</v>
      </c>
      <c r="G11256" s="95">
        <v>0</v>
      </c>
      <c r="H11256" s="93" t="s">
        <v>8976</v>
      </c>
      <c r="I11256" s="93" t="s">
        <v>23901</v>
      </c>
      <c r="J11256" s="93" t="s">
        <v>20872</v>
      </c>
      <c r="K11256" s="93" t="s">
        <v>6775</v>
      </c>
      <c r="L11256" s="14">
        <f>AND(vyberHrace&lt;&gt;"",ISNUMBER(SEARCH(vyberHrace,$B11256)))</f>
      </c>
      <c r="M11256" s="14">
        <f>AND($I11256=MID(kododd,1,2),$J11256=MID(kododd,3,3))</f>
      </c>
    </row>
    <row r="11257">
      <c r="A11257" s="95">
        <v>47498</v>
      </c>
      <c r="B11257" s="93" t="s">
        <v>7176</v>
      </c>
      <c r="C11257" s="93" t="s">
        <v>3255</v>
      </c>
      <c r="D11257" s="95">
        <v>1071</v>
      </c>
      <c r="G11257" s="95">
        <v>0</v>
      </c>
      <c r="H11257" s="93" t="s">
        <v>8976</v>
      </c>
      <c r="I11257" s="93" t="s">
        <v>23901</v>
      </c>
      <c r="J11257" s="93" t="s">
        <v>20859</v>
      </c>
      <c r="K11257" s="93" t="s">
        <v>9076</v>
      </c>
      <c r="L11257" s="14">
        <f>AND(vyberHrace&lt;&gt;"",ISNUMBER(SEARCH(vyberHrace,$B11257)))</f>
      </c>
      <c r="M11257" s="14">
        <f>AND($I11257=MID(kododd,1,2),$J11257=MID(kododd,3,3))</f>
      </c>
    </row>
    <row r="11258">
      <c r="A11258" s="95">
        <v>49384</v>
      </c>
      <c r="B11258" s="93" t="s">
        <v>7180</v>
      </c>
      <c r="C11258" s="93" t="s">
        <v>1410</v>
      </c>
      <c r="G11258" s="95">
        <v>0</v>
      </c>
      <c r="H11258" s="93" t="s">
        <v>8976</v>
      </c>
      <c r="I11258" s="93" t="s">
        <v>23901</v>
      </c>
      <c r="J11258" s="93" t="s">
        <v>20912</v>
      </c>
      <c r="K11258" s="93" t="s">
        <v>5561</v>
      </c>
      <c r="L11258" s="14">
        <f>AND(vyberHrace&lt;&gt;"",ISNUMBER(SEARCH(vyberHrace,$B11258)))</f>
      </c>
      <c r="M11258" s="14">
        <f>AND($I11258=MID(kododd,1,2),$J11258=MID(kododd,3,3))</f>
      </c>
    </row>
    <row r="11259">
      <c r="A11259" s="95">
        <v>48536</v>
      </c>
      <c r="B11259" s="93" t="s">
        <v>7182</v>
      </c>
      <c r="C11259" s="93" t="s">
        <v>1416</v>
      </c>
      <c r="G11259" s="95">
        <v>0</v>
      </c>
      <c r="H11259" s="93" t="s">
        <v>8976</v>
      </c>
      <c r="I11259" s="93" t="s">
        <v>23901</v>
      </c>
      <c r="J11259" s="93" t="s">
        <v>20912</v>
      </c>
      <c r="K11259" s="93" t="s">
        <v>5561</v>
      </c>
      <c r="L11259" s="14">
        <f>AND(vyberHrace&lt;&gt;"",ISNUMBER(SEARCH(vyberHrace,$B11259)))</f>
      </c>
      <c r="M11259" s="14">
        <f>AND($I11259=MID(kododd,1,2),$J11259=MID(kododd,3,3))</f>
      </c>
    </row>
    <row r="11260">
      <c r="A11260" s="95">
        <v>48162</v>
      </c>
      <c r="B11260" s="93" t="s">
        <v>7183</v>
      </c>
      <c r="C11260" s="93" t="s">
        <v>1406</v>
      </c>
      <c r="F11260" s="95">
        <v>23745584</v>
      </c>
      <c r="G11260" s="95">
        <v>250</v>
      </c>
      <c r="H11260" s="93" t="s">
        <v>8976</v>
      </c>
      <c r="I11260" s="93" t="s">
        <v>23901</v>
      </c>
      <c r="J11260" s="93" t="s">
        <v>20849</v>
      </c>
      <c r="K11260" s="93" t="s">
        <v>8984</v>
      </c>
      <c r="L11260" s="14">
        <f>AND(vyberHrace&lt;&gt;"",ISNUMBER(SEARCH(vyberHrace,$B11260)))</f>
      </c>
      <c r="M11260" s="14">
        <f>AND($I11260=MID(kododd,1,2),$J11260=MID(kododd,3,3))</f>
      </c>
    </row>
    <row r="11261">
      <c r="A11261" s="95">
        <v>55920</v>
      </c>
      <c r="B11261" s="93" t="s">
        <v>22349</v>
      </c>
      <c r="C11261" s="93" t="s">
        <v>1450</v>
      </c>
      <c r="G11261" s="95">
        <v>250</v>
      </c>
      <c r="H11261" s="93" t="s">
        <v>8976</v>
      </c>
      <c r="I11261" s="93" t="s">
        <v>23901</v>
      </c>
      <c r="J11261" s="93" t="s">
        <v>20849</v>
      </c>
      <c r="K11261" s="93" t="s">
        <v>8984</v>
      </c>
      <c r="L11261" s="14">
        <f>AND(vyberHrace&lt;&gt;"",ISNUMBER(SEARCH(vyberHrace,$B11261)))</f>
      </c>
      <c r="M11261" s="14">
        <f>AND($I11261=MID(kododd,1,2),$J11261=MID(kododd,3,3))</f>
      </c>
    </row>
    <row r="11262">
      <c r="A11262" s="95">
        <v>51643</v>
      </c>
      <c r="B11262" s="93" t="s">
        <v>3760</v>
      </c>
      <c r="C11262" s="93" t="s">
        <v>1420</v>
      </c>
      <c r="F11262" s="95">
        <v>23745592</v>
      </c>
      <c r="G11262" s="95">
        <v>250</v>
      </c>
      <c r="H11262" s="93" t="s">
        <v>8976</v>
      </c>
      <c r="I11262" s="93" t="s">
        <v>23901</v>
      </c>
      <c r="J11262" s="93" t="s">
        <v>20849</v>
      </c>
      <c r="K11262" s="93" t="s">
        <v>8984</v>
      </c>
      <c r="L11262" s="14">
        <f>AND(vyberHrace&lt;&gt;"",ISNUMBER(SEARCH(vyberHrace,$B11262)))</f>
      </c>
      <c r="M11262" s="14">
        <f>AND($I11262=MID(kododd,1,2),$J11262=MID(kododd,3,3))</f>
      </c>
    </row>
    <row r="11263">
      <c r="A11263" s="95">
        <v>41314</v>
      </c>
      <c r="B11263" s="93" t="s">
        <v>7186</v>
      </c>
      <c r="C11263" s="93" t="s">
        <v>1410</v>
      </c>
      <c r="G11263" s="95">
        <v>0</v>
      </c>
      <c r="H11263" s="93" t="s">
        <v>8976</v>
      </c>
      <c r="I11263" s="93" t="s">
        <v>23901</v>
      </c>
      <c r="J11263" s="93" t="s">
        <v>20859</v>
      </c>
      <c r="K11263" s="93" t="s">
        <v>9076</v>
      </c>
      <c r="L11263" s="14">
        <f>AND(vyberHrace&lt;&gt;"",ISNUMBER(SEARCH(vyberHrace,$B11263)))</f>
      </c>
      <c r="M11263" s="14">
        <f>AND($I11263=MID(kododd,1,2),$J11263=MID(kododd,3,3))</f>
      </c>
    </row>
    <row r="11264">
      <c r="A11264" s="95">
        <v>5891</v>
      </c>
      <c r="B11264" s="93" t="s">
        <v>13263</v>
      </c>
      <c r="C11264" s="93" t="s">
        <v>1426</v>
      </c>
      <c r="D11264" s="95">
        <v>1508</v>
      </c>
      <c r="G11264" s="95">
        <v>0</v>
      </c>
      <c r="H11264" s="93" t="s">
        <v>8976</v>
      </c>
      <c r="I11264" s="93" t="s">
        <v>23901</v>
      </c>
      <c r="J11264" s="93" t="s">
        <v>20872</v>
      </c>
      <c r="K11264" s="93" t="s">
        <v>6775</v>
      </c>
      <c r="L11264" s="14">
        <f>AND(vyberHrace&lt;&gt;"",ISNUMBER(SEARCH(vyberHrace,$B11264)))</f>
      </c>
      <c r="M11264" s="14">
        <f>AND($I11264=MID(kododd,1,2),$J11264=MID(kododd,3,3))</f>
      </c>
    </row>
    <row r="11265">
      <c r="A11265" s="95">
        <v>54119</v>
      </c>
      <c r="B11265" s="93" t="s">
        <v>3021</v>
      </c>
      <c r="C11265" s="93" t="s">
        <v>1411</v>
      </c>
      <c r="G11265" s="95">
        <v>0</v>
      </c>
      <c r="H11265" s="93" t="s">
        <v>8976</v>
      </c>
      <c r="I11265" s="93" t="s">
        <v>23901</v>
      </c>
      <c r="J11265" s="93" t="s">
        <v>20855</v>
      </c>
      <c r="K11265" s="93" t="s">
        <v>8992</v>
      </c>
      <c r="L11265" s="14">
        <f>AND(vyberHrace&lt;&gt;"",ISNUMBER(SEARCH(vyberHrace,$B11265)))</f>
      </c>
      <c r="M11265" s="14">
        <f>AND($I11265=MID(kododd,1,2),$J11265=MID(kododd,3,3))</f>
      </c>
    </row>
    <row r="11266">
      <c r="A11266" s="95">
        <v>51800</v>
      </c>
      <c r="B11266" s="93" t="s">
        <v>3723</v>
      </c>
      <c r="C11266" s="93" t="s">
        <v>1422</v>
      </c>
      <c r="G11266" s="95">
        <v>0</v>
      </c>
      <c r="H11266" s="93" t="s">
        <v>8976</v>
      </c>
      <c r="I11266" s="93" t="s">
        <v>23901</v>
      </c>
      <c r="J11266" s="93" t="s">
        <v>20855</v>
      </c>
      <c r="K11266" s="93" t="s">
        <v>8992</v>
      </c>
      <c r="L11266" s="14">
        <f>AND(vyberHrace&lt;&gt;"",ISNUMBER(SEARCH(vyberHrace,$B11266)))</f>
      </c>
      <c r="M11266" s="14">
        <f>AND($I11266=MID(kododd,1,2),$J11266=MID(kododd,3,3))</f>
      </c>
    </row>
    <row r="11267">
      <c r="A11267" s="95">
        <v>43590</v>
      </c>
      <c r="B11267" s="93" t="s">
        <v>15579</v>
      </c>
      <c r="C11267" s="93" t="s">
        <v>1413</v>
      </c>
      <c r="D11267" s="95">
        <v>1653</v>
      </c>
      <c r="E11267" s="95">
        <v>1679</v>
      </c>
      <c r="F11267" s="95">
        <v>392146</v>
      </c>
      <c r="G11267" s="95">
        <v>250</v>
      </c>
      <c r="H11267" s="93" t="s">
        <v>8976</v>
      </c>
      <c r="I11267" s="93" t="s">
        <v>23901</v>
      </c>
      <c r="J11267" s="93" t="s">
        <v>20855</v>
      </c>
      <c r="K11267" s="93" t="s">
        <v>8992</v>
      </c>
      <c r="L11267" s="14">
        <f>AND(vyberHrace&lt;&gt;"",ISNUMBER(SEARCH(vyberHrace,$B11267)))</f>
      </c>
      <c r="M11267" s="14">
        <f>AND($I11267=MID(kododd,1,2),$J11267=MID(kododd,3,3))</f>
      </c>
    </row>
    <row r="11268">
      <c r="A11268" s="95">
        <v>44192</v>
      </c>
      <c r="B11268" s="93" t="s">
        <v>15581</v>
      </c>
      <c r="C11268" s="93" t="s">
        <v>1408</v>
      </c>
      <c r="G11268" s="95">
        <v>0</v>
      </c>
      <c r="H11268" s="93" t="s">
        <v>8976</v>
      </c>
      <c r="I11268" s="93" t="s">
        <v>23901</v>
      </c>
      <c r="J11268" s="93" t="s">
        <v>20859</v>
      </c>
      <c r="K11268" s="93" t="s">
        <v>9076</v>
      </c>
      <c r="L11268" s="14">
        <f>AND(vyberHrace&lt;&gt;"",ISNUMBER(SEARCH(vyberHrace,$B11268)))</f>
      </c>
      <c r="M11268" s="14">
        <f>AND($I11268=MID(kododd,1,2),$J11268=MID(kododd,3,3))</f>
      </c>
    </row>
    <row r="11269">
      <c r="A11269" s="95">
        <v>35306</v>
      </c>
      <c r="B11269" s="93" t="s">
        <v>15586</v>
      </c>
      <c r="C11269" s="93" t="s">
        <v>1399</v>
      </c>
      <c r="D11269" s="95">
        <v>2254</v>
      </c>
      <c r="E11269" s="95">
        <v>2267</v>
      </c>
      <c r="F11269" s="95">
        <v>350206</v>
      </c>
      <c r="G11269" s="95">
        <v>250</v>
      </c>
      <c r="H11269" s="93" t="s">
        <v>8976</v>
      </c>
      <c r="I11269" s="93" t="s">
        <v>23901</v>
      </c>
      <c r="J11269" s="93" t="s">
        <v>20849</v>
      </c>
      <c r="K11269" s="93" t="s">
        <v>8984</v>
      </c>
      <c r="L11269" s="14">
        <f>AND(vyberHrace&lt;&gt;"",ISNUMBER(SEARCH(vyberHrace,$B11269)))</f>
      </c>
      <c r="M11269" s="14">
        <f>AND($I11269=MID(kododd,1,2),$J11269=MID(kododd,3,3))</f>
      </c>
    </row>
    <row r="11270">
      <c r="A11270" s="95">
        <v>37998</v>
      </c>
      <c r="B11270" s="93" t="s">
        <v>15586</v>
      </c>
      <c r="C11270" s="93" t="s">
        <v>1456</v>
      </c>
      <c r="D11270" s="95">
        <v>1643</v>
      </c>
      <c r="E11270" s="95">
        <v>1765</v>
      </c>
      <c r="F11270" s="95">
        <v>368709</v>
      </c>
      <c r="G11270" s="95">
        <v>250</v>
      </c>
      <c r="H11270" s="93" t="s">
        <v>8976</v>
      </c>
      <c r="I11270" s="93" t="s">
        <v>23901</v>
      </c>
      <c r="J11270" s="93" t="s">
        <v>20859</v>
      </c>
      <c r="K11270" s="93" t="s">
        <v>9076</v>
      </c>
      <c r="L11270" s="14">
        <f>AND(vyberHrace&lt;&gt;"",ISNUMBER(SEARCH(vyberHrace,$B11270)))</f>
      </c>
      <c r="M11270" s="14">
        <f>AND($I11270=MID(kododd,1,2),$J11270=MID(kododd,3,3))</f>
      </c>
    </row>
    <row r="11271">
      <c r="A11271" s="95">
        <v>6574</v>
      </c>
      <c r="B11271" s="93" t="s">
        <v>15589</v>
      </c>
      <c r="C11271" s="93" t="s">
        <v>1433</v>
      </c>
      <c r="D11271" s="95">
        <v>1785</v>
      </c>
      <c r="E11271" s="95">
        <v>1846</v>
      </c>
      <c r="F11271" s="95">
        <v>326356</v>
      </c>
      <c r="G11271" s="95">
        <v>250</v>
      </c>
      <c r="H11271" s="93" t="s">
        <v>8976</v>
      </c>
      <c r="I11271" s="93" t="s">
        <v>23901</v>
      </c>
      <c r="J11271" s="93" t="s">
        <v>20887</v>
      </c>
      <c r="K11271" s="93" t="s">
        <v>5554</v>
      </c>
      <c r="L11271" s="14">
        <f>AND(vyberHrace&lt;&gt;"",ISNUMBER(SEARCH(vyberHrace,$B11271)))</f>
      </c>
      <c r="M11271" s="14">
        <f>AND($I11271=MID(kododd,1,2),$J11271=MID(kododd,3,3))</f>
      </c>
    </row>
    <row r="11272">
      <c r="A11272" s="95">
        <v>52347</v>
      </c>
      <c r="B11272" s="93" t="s">
        <v>337</v>
      </c>
      <c r="C11272" s="93" t="s">
        <v>1416</v>
      </c>
      <c r="F11272" s="95">
        <v>23751371</v>
      </c>
      <c r="G11272" s="95">
        <v>0</v>
      </c>
      <c r="H11272" s="93" t="s">
        <v>8976</v>
      </c>
      <c r="I11272" s="93" t="s">
        <v>23901</v>
      </c>
      <c r="J11272" s="93" t="s">
        <v>20947</v>
      </c>
      <c r="K11272" s="93" t="s">
        <v>5139</v>
      </c>
      <c r="L11272" s="14">
        <f>AND(vyberHrace&lt;&gt;"",ISNUMBER(SEARCH(vyberHrace,$B11272)))</f>
      </c>
      <c r="M11272" s="14">
        <f>AND($I11272=MID(kododd,1,2),$J11272=MID(kododd,3,3))</f>
      </c>
    </row>
    <row r="11273">
      <c r="A11273" s="95">
        <v>52346</v>
      </c>
      <c r="B11273" s="93" t="s">
        <v>338</v>
      </c>
      <c r="C11273" s="93" t="s">
        <v>1422</v>
      </c>
      <c r="F11273" s="95">
        <v>23751380</v>
      </c>
      <c r="G11273" s="95">
        <v>0</v>
      </c>
      <c r="H11273" s="93" t="s">
        <v>8976</v>
      </c>
      <c r="I11273" s="93" t="s">
        <v>23901</v>
      </c>
      <c r="J11273" s="93" t="s">
        <v>20947</v>
      </c>
      <c r="K11273" s="93" t="s">
        <v>5139</v>
      </c>
      <c r="L11273" s="14">
        <f>AND(vyberHrace&lt;&gt;"",ISNUMBER(SEARCH(vyberHrace,$B11273)))</f>
      </c>
      <c r="M11273" s="14">
        <f>AND($I11273=MID(kododd,1,2),$J11273=MID(kododd,3,3))</f>
      </c>
    </row>
    <row r="11274">
      <c r="A11274" s="95">
        <v>42755</v>
      </c>
      <c r="B11274" s="93" t="s">
        <v>15603</v>
      </c>
      <c r="C11274" s="93" t="s">
        <v>1400</v>
      </c>
      <c r="D11274" s="95">
        <v>1224</v>
      </c>
      <c r="G11274" s="95">
        <v>0</v>
      </c>
      <c r="H11274" s="93" t="s">
        <v>8976</v>
      </c>
      <c r="I11274" s="93" t="s">
        <v>23901</v>
      </c>
      <c r="J11274" s="93" t="s">
        <v>3580</v>
      </c>
      <c r="K11274" s="93" t="s">
        <v>6449</v>
      </c>
      <c r="L11274" s="14">
        <f>AND(vyberHrace&lt;&gt;"",ISNUMBER(SEARCH(vyberHrace,$B11274)))</f>
      </c>
      <c r="M11274" s="14">
        <f>AND($I11274=MID(kododd,1,2),$J11274=MID(kododd,3,3))</f>
      </c>
    </row>
    <row r="11275">
      <c r="A11275" s="95">
        <v>44554</v>
      </c>
      <c r="B11275" s="93" t="s">
        <v>15605</v>
      </c>
      <c r="C11275" s="93" t="s">
        <v>3255</v>
      </c>
      <c r="D11275" s="95">
        <v>1017</v>
      </c>
      <c r="F11275" s="95">
        <v>23747749</v>
      </c>
      <c r="G11275" s="95">
        <v>250</v>
      </c>
      <c r="H11275" s="93" t="s">
        <v>8976</v>
      </c>
      <c r="I11275" s="93" t="s">
        <v>23901</v>
      </c>
      <c r="J11275" s="93" t="s">
        <v>20843</v>
      </c>
      <c r="K11275" s="93" t="s">
        <v>7708</v>
      </c>
      <c r="L11275" s="14">
        <f>AND(vyberHrace&lt;&gt;"",ISNUMBER(SEARCH(vyberHrace,$B11275)))</f>
      </c>
      <c r="M11275" s="14">
        <f>AND($I11275=MID(kododd,1,2),$J11275=MID(kododd,3,3))</f>
      </c>
    </row>
    <row r="11276">
      <c r="A11276" s="95">
        <v>4527</v>
      </c>
      <c r="B11276" s="93" t="s">
        <v>15624</v>
      </c>
      <c r="C11276" s="93" t="s">
        <v>1429</v>
      </c>
      <c r="D11276" s="95">
        <v>1665</v>
      </c>
      <c r="F11276" s="95">
        <v>382574</v>
      </c>
      <c r="G11276" s="95">
        <v>250</v>
      </c>
      <c r="H11276" s="93" t="s">
        <v>8976</v>
      </c>
      <c r="I11276" s="93" t="s">
        <v>23901</v>
      </c>
      <c r="J11276" s="93" t="s">
        <v>20849</v>
      </c>
      <c r="K11276" s="93" t="s">
        <v>8984</v>
      </c>
      <c r="L11276" s="14">
        <f>AND(vyberHrace&lt;&gt;"",ISNUMBER(SEARCH(vyberHrace,$B11276)))</f>
      </c>
      <c r="M11276" s="14">
        <f>AND($I11276=MID(kododd,1,2),$J11276=MID(kododd,3,3))</f>
      </c>
    </row>
    <row r="11277">
      <c r="A11277" s="95">
        <v>44555</v>
      </c>
      <c r="B11277" s="93" t="s">
        <v>15628</v>
      </c>
      <c r="C11277" s="93" t="s">
        <v>1410</v>
      </c>
      <c r="G11277" s="95">
        <v>0</v>
      </c>
      <c r="H11277" s="93" t="s">
        <v>8976</v>
      </c>
      <c r="I11277" s="93" t="s">
        <v>23901</v>
      </c>
      <c r="J11277" s="93" t="s">
        <v>20859</v>
      </c>
      <c r="K11277" s="93" t="s">
        <v>9076</v>
      </c>
      <c r="L11277" s="14">
        <f>AND(vyberHrace&lt;&gt;"",ISNUMBER(SEARCH(vyberHrace,$B11277)))</f>
      </c>
      <c r="M11277" s="14">
        <f>AND($I11277=MID(kododd,1,2),$J11277=MID(kododd,3,3))</f>
      </c>
    </row>
    <row r="11278">
      <c r="A11278" s="95">
        <v>58793</v>
      </c>
      <c r="B11278" s="93" t="s">
        <v>25265</v>
      </c>
      <c r="C11278" s="93" t="s">
        <v>1412</v>
      </c>
      <c r="F11278" s="95">
        <v>23782692</v>
      </c>
      <c r="G11278" s="95">
        <v>0</v>
      </c>
      <c r="H11278" s="93" t="s">
        <v>8976</v>
      </c>
      <c r="I11278" s="93" t="s">
        <v>23901</v>
      </c>
      <c r="J11278" s="93" t="s">
        <v>20855</v>
      </c>
      <c r="K11278" s="93" t="s">
        <v>8992</v>
      </c>
      <c r="L11278" s="14">
        <f>AND(vyberHrace&lt;&gt;"",ISNUMBER(SEARCH(vyberHrace,$B11278)))</f>
      </c>
      <c r="M11278" s="14">
        <f>AND($I11278=MID(kododd,1,2),$J11278=MID(kododd,3,3))</f>
      </c>
    </row>
    <row r="11279">
      <c r="A11279" s="95">
        <v>58794</v>
      </c>
      <c r="B11279" s="93" t="s">
        <v>25266</v>
      </c>
      <c r="C11279" s="93" t="s">
        <v>1412</v>
      </c>
      <c r="D11279" s="95">
        <v>1028</v>
      </c>
      <c r="F11279" s="95">
        <v>23782706</v>
      </c>
      <c r="G11279" s="95">
        <v>0</v>
      </c>
      <c r="H11279" s="93" t="s">
        <v>8976</v>
      </c>
      <c r="I11279" s="93" t="s">
        <v>23901</v>
      </c>
      <c r="J11279" s="93" t="s">
        <v>20855</v>
      </c>
      <c r="K11279" s="93" t="s">
        <v>8992</v>
      </c>
      <c r="L11279" s="14">
        <f>AND(vyberHrace&lt;&gt;"",ISNUMBER(SEARCH(vyberHrace,$B11279)))</f>
      </c>
      <c r="M11279" s="14">
        <f>AND($I11279=MID(kododd,1,2),$J11279=MID(kododd,3,3))</f>
      </c>
    </row>
    <row r="11280">
      <c r="A11280" s="95">
        <v>57102</v>
      </c>
      <c r="B11280" s="93" t="s">
        <v>22257</v>
      </c>
      <c r="C11280" s="93" t="s">
        <v>1450</v>
      </c>
      <c r="G11280" s="95">
        <v>250</v>
      </c>
      <c r="H11280" s="93" t="s">
        <v>8976</v>
      </c>
      <c r="I11280" s="93" t="s">
        <v>23901</v>
      </c>
      <c r="J11280" s="93" t="s">
        <v>20843</v>
      </c>
      <c r="K11280" s="93" t="s">
        <v>7708</v>
      </c>
      <c r="L11280" s="14">
        <f>AND(vyberHrace&lt;&gt;"",ISNUMBER(SEARCH(vyberHrace,$B11280)))</f>
      </c>
      <c r="M11280" s="14">
        <f>AND($I11280=MID(kododd,1,2),$J11280=MID(kododd,3,3))</f>
      </c>
    </row>
    <row r="11281">
      <c r="A11281" s="95">
        <v>61715</v>
      </c>
      <c r="B11281" s="93" t="s">
        <v>27868</v>
      </c>
      <c r="C11281" s="93" t="s">
        <v>1416</v>
      </c>
      <c r="F11281" s="95">
        <v>23792540</v>
      </c>
      <c r="G11281" s="95">
        <v>0</v>
      </c>
      <c r="H11281" s="93" t="s">
        <v>8976</v>
      </c>
      <c r="I11281" s="93" t="s">
        <v>23901</v>
      </c>
      <c r="J11281" s="93" t="s">
        <v>20855</v>
      </c>
      <c r="K11281" s="93" t="s">
        <v>8992</v>
      </c>
      <c r="L11281" s="14">
        <f>AND(vyberHrace&lt;&gt;"",ISNUMBER(SEARCH(vyberHrace,$B11281)))</f>
      </c>
      <c r="M11281" s="14">
        <f>AND($I11281=MID(kododd,1,2),$J11281=MID(kododd,3,3))</f>
      </c>
    </row>
    <row r="11282">
      <c r="A11282" s="95">
        <v>13142</v>
      </c>
      <c r="B11282" s="93" t="s">
        <v>2238</v>
      </c>
      <c r="C11282" s="93" t="s">
        <v>1447</v>
      </c>
      <c r="D11282" s="95">
        <v>1451</v>
      </c>
      <c r="G11282" s="95">
        <v>250</v>
      </c>
      <c r="H11282" s="93" t="s">
        <v>8976</v>
      </c>
      <c r="I11282" s="93" t="s">
        <v>23901</v>
      </c>
      <c r="J11282" s="93" t="s">
        <v>20872</v>
      </c>
      <c r="K11282" s="93" t="s">
        <v>6775</v>
      </c>
      <c r="L11282" s="14">
        <f>AND(vyberHrace&lt;&gt;"",ISNUMBER(SEARCH(vyberHrace,$B11282)))</f>
      </c>
      <c r="M11282" s="14">
        <f>AND($I11282=MID(kododd,1,2),$J11282=MID(kododd,3,3))</f>
      </c>
    </row>
    <row r="11283">
      <c r="A11283" s="95">
        <v>48158</v>
      </c>
      <c r="B11283" s="93" t="s">
        <v>15653</v>
      </c>
      <c r="C11283" s="93" t="s">
        <v>1416</v>
      </c>
      <c r="G11283" s="95">
        <v>0</v>
      </c>
      <c r="H11283" s="93" t="s">
        <v>8976</v>
      </c>
      <c r="I11283" s="93" t="s">
        <v>23901</v>
      </c>
      <c r="J11283" s="93" t="s">
        <v>20849</v>
      </c>
      <c r="K11283" s="93" t="s">
        <v>8984</v>
      </c>
      <c r="L11283" s="14">
        <f>AND(vyberHrace&lt;&gt;"",ISNUMBER(SEARCH(vyberHrace,$B11283)))</f>
      </c>
      <c r="M11283" s="14">
        <f>AND($I11283=MID(kododd,1,2),$J11283=MID(kododd,3,3))</f>
      </c>
    </row>
    <row r="11284">
      <c r="A11284" s="95">
        <v>56066</v>
      </c>
      <c r="B11284" s="93" t="s">
        <v>22281</v>
      </c>
      <c r="C11284" s="93" t="s">
        <v>1406</v>
      </c>
      <c r="G11284" s="95">
        <v>0</v>
      </c>
      <c r="H11284" s="93" t="s">
        <v>8976</v>
      </c>
      <c r="I11284" s="93" t="s">
        <v>23901</v>
      </c>
      <c r="J11284" s="93" t="s">
        <v>20872</v>
      </c>
      <c r="K11284" s="93" t="s">
        <v>6775</v>
      </c>
      <c r="L11284" s="14">
        <f>AND(vyberHrace&lt;&gt;"",ISNUMBER(SEARCH(vyberHrace,$B11284)))</f>
      </c>
      <c r="M11284" s="14">
        <f>AND($I11284=MID(kododd,1,2),$J11284=MID(kododd,3,3))</f>
      </c>
    </row>
    <row r="11285">
      <c r="A11285" s="95">
        <v>47157</v>
      </c>
      <c r="B11285" s="93" t="s">
        <v>15663</v>
      </c>
      <c r="C11285" s="93" t="s">
        <v>1409</v>
      </c>
      <c r="D11285" s="95">
        <v>1360</v>
      </c>
      <c r="E11285" s="95">
        <v>1494</v>
      </c>
      <c r="F11285" s="95">
        <v>23725087</v>
      </c>
      <c r="G11285" s="95">
        <v>0</v>
      </c>
      <c r="H11285" s="93" t="s">
        <v>8976</v>
      </c>
      <c r="I11285" s="93" t="s">
        <v>23901</v>
      </c>
      <c r="J11285" s="93" t="s">
        <v>20855</v>
      </c>
      <c r="K11285" s="93" t="s">
        <v>8992</v>
      </c>
      <c r="L11285" s="14">
        <f>AND(vyberHrace&lt;&gt;"",ISNUMBER(SEARCH(vyberHrace,$B11285)))</f>
      </c>
      <c r="M11285" s="14">
        <f>AND($I11285=MID(kododd,1,2),$J11285=MID(kododd,3,3))</f>
      </c>
    </row>
    <row r="11286">
      <c r="A11286" s="95">
        <v>43266</v>
      </c>
      <c r="B11286" s="93" t="s">
        <v>18181</v>
      </c>
      <c r="C11286" s="93" t="s">
        <v>1444</v>
      </c>
      <c r="G11286" s="95">
        <v>0</v>
      </c>
      <c r="H11286" s="93" t="s">
        <v>8976</v>
      </c>
      <c r="I11286" s="93" t="s">
        <v>23901</v>
      </c>
      <c r="J11286" s="93" t="s">
        <v>20912</v>
      </c>
      <c r="K11286" s="93" t="s">
        <v>5561</v>
      </c>
      <c r="L11286" s="14">
        <f>AND(vyberHrace&lt;&gt;"",ISNUMBER(SEARCH(vyberHrace,$B11286)))</f>
      </c>
      <c r="M11286" s="14">
        <f>AND($I11286=MID(kododd,1,2),$J11286=MID(kododd,3,3))</f>
      </c>
    </row>
    <row r="11287">
      <c r="A11287" s="95">
        <v>44703</v>
      </c>
      <c r="B11287" s="93" t="s">
        <v>18183</v>
      </c>
      <c r="C11287" s="93" t="s">
        <v>1400</v>
      </c>
      <c r="D11287" s="95">
        <v>1090</v>
      </c>
      <c r="G11287" s="95">
        <v>0</v>
      </c>
      <c r="H11287" s="93" t="s">
        <v>8976</v>
      </c>
      <c r="I11287" s="93" t="s">
        <v>23901</v>
      </c>
      <c r="J11287" s="93" t="s">
        <v>20912</v>
      </c>
      <c r="K11287" s="93" t="s">
        <v>5561</v>
      </c>
      <c r="L11287" s="14">
        <f>AND(vyberHrace&lt;&gt;"",ISNUMBER(SEARCH(vyberHrace,$B11287)))</f>
      </c>
      <c r="M11287" s="14">
        <f>AND($I11287=MID(kododd,1,2),$J11287=MID(kododd,3,3))</f>
      </c>
    </row>
    <row r="11288">
      <c r="A11288" s="95">
        <v>48166</v>
      </c>
      <c r="B11288" s="93" t="s">
        <v>18189</v>
      </c>
      <c r="C11288" s="93" t="s">
        <v>1406</v>
      </c>
      <c r="F11288" s="95">
        <v>23742062</v>
      </c>
      <c r="G11288" s="95">
        <v>250</v>
      </c>
      <c r="H11288" s="93" t="s">
        <v>8976</v>
      </c>
      <c r="I11288" s="93" t="s">
        <v>23901</v>
      </c>
      <c r="J11288" s="93" t="s">
        <v>20849</v>
      </c>
      <c r="K11288" s="93" t="s">
        <v>8984</v>
      </c>
      <c r="L11288" s="14">
        <f>AND(vyberHrace&lt;&gt;"",ISNUMBER(SEARCH(vyberHrace,$B11288)))</f>
      </c>
      <c r="M11288" s="14">
        <f>AND($I11288=MID(kododd,1,2),$J11288=MID(kododd,3,3))</f>
      </c>
    </row>
    <row r="11289">
      <c r="A11289" s="95">
        <v>55653</v>
      </c>
      <c r="B11289" s="93" t="s">
        <v>24143</v>
      </c>
      <c r="C11289" s="93" t="s">
        <v>1486</v>
      </c>
      <c r="G11289" s="95">
        <v>0</v>
      </c>
      <c r="H11289" s="93" t="s">
        <v>8976</v>
      </c>
      <c r="I11289" s="93" t="s">
        <v>23901</v>
      </c>
      <c r="J11289" s="93" t="s">
        <v>20908</v>
      </c>
      <c r="K11289" s="93" t="s">
        <v>5624</v>
      </c>
      <c r="L11289" s="14">
        <f>AND(vyberHrace&lt;&gt;"",ISNUMBER(SEARCH(vyberHrace,$B11289)))</f>
      </c>
      <c r="M11289" s="14">
        <f>AND($I11289=MID(kododd,1,2),$J11289=MID(kododd,3,3))</f>
      </c>
    </row>
    <row r="11290">
      <c r="A11290" s="95">
        <v>53844</v>
      </c>
      <c r="B11290" s="93" t="s">
        <v>24107</v>
      </c>
      <c r="C11290" s="93" t="s">
        <v>1424</v>
      </c>
      <c r="G11290" s="95">
        <v>0</v>
      </c>
      <c r="H11290" s="93" t="s">
        <v>8976</v>
      </c>
      <c r="I11290" s="93" t="s">
        <v>23901</v>
      </c>
      <c r="J11290" s="93" t="s">
        <v>20908</v>
      </c>
      <c r="K11290" s="93" t="s">
        <v>5624</v>
      </c>
      <c r="L11290" s="14">
        <f>AND(vyberHrace&lt;&gt;"",ISNUMBER(SEARCH(vyberHrace,$B11290)))</f>
      </c>
      <c r="M11290" s="14">
        <f>AND($I11290=MID(kododd,1,2),$J11290=MID(kododd,3,3))</f>
      </c>
    </row>
    <row r="11291">
      <c r="A11291" s="95">
        <v>46321</v>
      </c>
      <c r="B11291" s="93" t="s">
        <v>9966</v>
      </c>
      <c r="C11291" s="93" t="s">
        <v>1422</v>
      </c>
      <c r="D11291" s="95">
        <v>1089</v>
      </c>
      <c r="F11291" s="95">
        <v>23752769</v>
      </c>
      <c r="G11291" s="95">
        <v>0</v>
      </c>
      <c r="H11291" s="93" t="s">
        <v>8976</v>
      </c>
      <c r="I11291" s="93" t="s">
        <v>23901</v>
      </c>
      <c r="J11291" s="93" t="s">
        <v>3580</v>
      </c>
      <c r="K11291" s="93" t="s">
        <v>6449</v>
      </c>
      <c r="L11291" s="14">
        <f>AND(vyberHrace&lt;&gt;"",ISNUMBER(SEARCH(vyberHrace,$B11291)))</f>
      </c>
      <c r="M11291" s="14">
        <f>AND($I11291=MID(kododd,1,2),$J11291=MID(kododd,3,3))</f>
      </c>
    </row>
    <row r="11292">
      <c r="A11292" s="95">
        <v>29068</v>
      </c>
      <c r="B11292" s="93" t="s">
        <v>9987</v>
      </c>
      <c r="C11292" s="93" t="s">
        <v>1454</v>
      </c>
      <c r="D11292" s="95">
        <v>1113</v>
      </c>
      <c r="F11292" s="95">
        <v>365360</v>
      </c>
      <c r="G11292" s="95">
        <v>0</v>
      </c>
      <c r="H11292" s="93" t="s">
        <v>8976</v>
      </c>
      <c r="I11292" s="93" t="s">
        <v>23901</v>
      </c>
      <c r="J11292" s="93" t="s">
        <v>20859</v>
      </c>
      <c r="K11292" s="93" t="s">
        <v>9076</v>
      </c>
      <c r="L11292" s="14">
        <f>AND(vyberHrace&lt;&gt;"",ISNUMBER(SEARCH(vyberHrace,$B11292)))</f>
      </c>
      <c r="M11292" s="14">
        <f>AND($I11292=MID(kododd,1,2),$J11292=MID(kododd,3,3))</f>
      </c>
    </row>
    <row r="11293">
      <c r="A11293" s="95">
        <v>46234</v>
      </c>
      <c r="B11293" s="93" t="s">
        <v>9991</v>
      </c>
      <c r="C11293" s="93" t="s">
        <v>1408</v>
      </c>
      <c r="D11293" s="95">
        <v>1100</v>
      </c>
      <c r="G11293" s="95">
        <v>0</v>
      </c>
      <c r="H11293" s="93" t="s">
        <v>8976</v>
      </c>
      <c r="I11293" s="93" t="s">
        <v>23901</v>
      </c>
      <c r="J11293" s="93" t="s">
        <v>20912</v>
      </c>
      <c r="K11293" s="93" t="s">
        <v>5561</v>
      </c>
      <c r="L11293" s="14">
        <f>AND(vyberHrace&lt;&gt;"",ISNUMBER(SEARCH(vyberHrace,$B11293)))</f>
      </c>
      <c r="M11293" s="14">
        <f>AND($I11293=MID(kododd,1,2),$J11293=MID(kododd,3,3))</f>
      </c>
    </row>
    <row r="11294">
      <c r="A11294" s="95">
        <v>37426</v>
      </c>
      <c r="B11294" s="93" t="s">
        <v>9996</v>
      </c>
      <c r="C11294" s="93" t="s">
        <v>1400</v>
      </c>
      <c r="G11294" s="95">
        <v>0</v>
      </c>
      <c r="H11294" s="93" t="s">
        <v>8976</v>
      </c>
      <c r="I11294" s="93" t="s">
        <v>23901</v>
      </c>
      <c r="J11294" s="93" t="s">
        <v>20872</v>
      </c>
      <c r="K11294" s="93" t="s">
        <v>6775</v>
      </c>
      <c r="L11294" s="14">
        <f>AND(vyberHrace&lt;&gt;"",ISNUMBER(SEARCH(vyberHrace,$B11294)))</f>
      </c>
      <c r="M11294" s="14">
        <f>AND($I11294=MID(kododd,1,2),$J11294=MID(kododd,3,3))</f>
      </c>
    </row>
    <row r="11295">
      <c r="A11295" s="95">
        <v>52112</v>
      </c>
      <c r="B11295" s="93" t="s">
        <v>3761</v>
      </c>
      <c r="C11295" s="93" t="s">
        <v>1406</v>
      </c>
      <c r="G11295" s="95">
        <v>250</v>
      </c>
      <c r="H11295" s="93" t="s">
        <v>8976</v>
      </c>
      <c r="I11295" s="93" t="s">
        <v>23901</v>
      </c>
      <c r="J11295" s="93" t="s">
        <v>20849</v>
      </c>
      <c r="K11295" s="93" t="s">
        <v>8984</v>
      </c>
      <c r="L11295" s="14">
        <f>AND(vyberHrace&lt;&gt;"",ISNUMBER(SEARCH(vyberHrace,$B11295)))</f>
      </c>
      <c r="M11295" s="14">
        <f>AND($I11295=MID(kododd,1,2),$J11295=MID(kododd,3,3))</f>
      </c>
    </row>
    <row r="11296">
      <c r="A11296" s="95">
        <v>39272</v>
      </c>
      <c r="B11296" s="93" t="s">
        <v>9890</v>
      </c>
      <c r="C11296" s="93" t="s">
        <v>1438</v>
      </c>
      <c r="D11296" s="95">
        <v>1563</v>
      </c>
      <c r="E11296" s="95">
        <v>1712</v>
      </c>
      <c r="F11296" s="95">
        <v>383945</v>
      </c>
      <c r="G11296" s="95">
        <v>250</v>
      </c>
      <c r="H11296" s="93" t="s">
        <v>8976</v>
      </c>
      <c r="I11296" s="93" t="s">
        <v>23901</v>
      </c>
      <c r="J11296" s="93" t="s">
        <v>20849</v>
      </c>
      <c r="K11296" s="93" t="s">
        <v>8984</v>
      </c>
      <c r="L11296" s="14">
        <f>AND(vyberHrace&lt;&gt;"",ISNUMBER(SEARCH(vyberHrace,$B11296)))</f>
      </c>
      <c r="M11296" s="14">
        <f>AND($I11296=MID(kododd,1,2),$J11296=MID(kododd,3,3))</f>
      </c>
    </row>
    <row r="11297">
      <c r="A11297" s="95">
        <v>46578</v>
      </c>
      <c r="B11297" s="93" t="s">
        <v>9893</v>
      </c>
      <c r="C11297" s="93" t="s">
        <v>1410</v>
      </c>
      <c r="D11297" s="95">
        <v>1110</v>
      </c>
      <c r="F11297" s="95">
        <v>23718935</v>
      </c>
      <c r="G11297" s="95">
        <v>250</v>
      </c>
      <c r="H11297" s="93" t="s">
        <v>8976</v>
      </c>
      <c r="I11297" s="93" t="s">
        <v>23901</v>
      </c>
      <c r="J11297" s="93" t="s">
        <v>20912</v>
      </c>
      <c r="K11297" s="93" t="s">
        <v>5561</v>
      </c>
      <c r="L11297" s="14">
        <f>AND(vyberHrace&lt;&gt;"",ISNUMBER(SEARCH(vyberHrace,$B11297)))</f>
      </c>
      <c r="M11297" s="14">
        <f>AND($I11297=MID(kododd,1,2),$J11297=MID(kododd,3,3))</f>
      </c>
    </row>
    <row r="11298">
      <c r="A11298" s="95">
        <v>46682</v>
      </c>
      <c r="B11298" s="93" t="s">
        <v>13626</v>
      </c>
      <c r="C11298" s="93" t="s">
        <v>1402</v>
      </c>
      <c r="G11298" s="95">
        <v>0</v>
      </c>
      <c r="H11298" s="93" t="s">
        <v>8976</v>
      </c>
      <c r="I11298" s="93" t="s">
        <v>23901</v>
      </c>
      <c r="J11298" s="93" t="s">
        <v>20855</v>
      </c>
      <c r="K11298" s="93" t="s">
        <v>8992</v>
      </c>
      <c r="L11298" s="14">
        <f>AND(vyberHrace&lt;&gt;"",ISNUMBER(SEARCH(vyberHrace,$B11298)))</f>
      </c>
      <c r="M11298" s="14">
        <f>AND($I11298=MID(kododd,1,2),$J11298=MID(kododd,3,3))</f>
      </c>
    </row>
    <row r="11299">
      <c r="A11299" s="95">
        <v>63138</v>
      </c>
      <c r="B11299" s="93" t="s">
        <v>29113</v>
      </c>
      <c r="C11299" s="93" t="s">
        <v>1486</v>
      </c>
      <c r="G11299" s="95">
        <v>250</v>
      </c>
      <c r="H11299" s="93" t="s">
        <v>8976</v>
      </c>
      <c r="I11299" s="93" t="s">
        <v>23901</v>
      </c>
      <c r="J11299" s="93" t="s">
        <v>20872</v>
      </c>
      <c r="K11299" s="93" t="s">
        <v>6775</v>
      </c>
      <c r="L11299" s="14">
        <f>AND(vyberHrace&lt;&gt;"",ISNUMBER(SEARCH(vyberHrace,$B11299)))</f>
      </c>
      <c r="M11299" s="14">
        <f>AND($I11299=MID(kododd,1,2),$J11299=MID(kododd,3,3))</f>
      </c>
    </row>
    <row r="11300">
      <c r="A11300" s="95">
        <v>62730</v>
      </c>
      <c r="B11300" s="93" t="s">
        <v>29114</v>
      </c>
      <c r="C11300" s="93" t="s">
        <v>1474</v>
      </c>
      <c r="D11300" s="95">
        <v>1270</v>
      </c>
      <c r="E11300" s="95">
        <v>1492</v>
      </c>
      <c r="F11300" s="95">
        <v>571004955</v>
      </c>
      <c r="G11300" s="95">
        <v>250</v>
      </c>
      <c r="H11300" s="93" t="s">
        <v>8976</v>
      </c>
      <c r="I11300" s="93" t="s">
        <v>23901</v>
      </c>
      <c r="J11300" s="93" t="s">
        <v>20902</v>
      </c>
      <c r="K11300" s="93" t="s">
        <v>6528</v>
      </c>
      <c r="L11300" s="14">
        <f>AND(vyberHrace&lt;&gt;"",ISNUMBER(SEARCH(vyberHrace,$B11300)))</f>
      </c>
      <c r="M11300" s="14">
        <f>AND($I11300=MID(kododd,1,2),$J11300=MID(kododd,3,3))</f>
      </c>
    </row>
    <row r="11301">
      <c r="A11301" s="95">
        <v>17957</v>
      </c>
      <c r="B11301" s="93" t="s">
        <v>20599</v>
      </c>
      <c r="C11301" s="93" t="s">
        <v>1407</v>
      </c>
      <c r="D11301" s="95">
        <v>1495</v>
      </c>
      <c r="E11301" s="95">
        <v>1666</v>
      </c>
      <c r="F11301" s="95">
        <v>357049</v>
      </c>
      <c r="G11301" s="95">
        <v>0</v>
      </c>
      <c r="H11301" s="93" t="s">
        <v>8976</v>
      </c>
      <c r="I11301" s="93" t="s">
        <v>23901</v>
      </c>
      <c r="J11301" s="93" t="s">
        <v>20859</v>
      </c>
      <c r="K11301" s="93" t="s">
        <v>9076</v>
      </c>
      <c r="L11301" s="14">
        <f>AND(vyberHrace&lt;&gt;"",ISNUMBER(SEARCH(vyberHrace,$B11301)))</f>
      </c>
      <c r="M11301" s="14">
        <f>AND($I11301=MID(kododd,1,2),$J11301=MID(kododd,3,3))</f>
      </c>
    </row>
    <row r="11302">
      <c r="A11302" s="95">
        <v>33119</v>
      </c>
      <c r="B11302" s="93" t="s">
        <v>20600</v>
      </c>
      <c r="C11302" s="93" t="s">
        <v>1404</v>
      </c>
      <c r="D11302" s="95">
        <v>1561</v>
      </c>
      <c r="G11302" s="95">
        <v>0</v>
      </c>
      <c r="H11302" s="93" t="s">
        <v>8976</v>
      </c>
      <c r="I11302" s="93" t="s">
        <v>23901</v>
      </c>
      <c r="J11302" s="93" t="s">
        <v>20859</v>
      </c>
      <c r="K11302" s="93" t="s">
        <v>9076</v>
      </c>
      <c r="L11302" s="14">
        <f>AND(vyberHrace&lt;&gt;"",ISNUMBER(SEARCH(vyberHrace,$B11302)))</f>
      </c>
      <c r="M11302" s="14">
        <f>AND($I11302=MID(kododd,1,2),$J11302=MID(kododd,3,3))</f>
      </c>
    </row>
    <row r="11303">
      <c r="A11303" s="95">
        <v>43559</v>
      </c>
      <c r="B11303" s="93" t="s">
        <v>20601</v>
      </c>
      <c r="C11303" s="93" t="s">
        <v>1444</v>
      </c>
      <c r="F11303" s="95">
        <v>391719</v>
      </c>
      <c r="G11303" s="95">
        <v>0</v>
      </c>
      <c r="H11303" s="93" t="s">
        <v>8976</v>
      </c>
      <c r="I11303" s="93" t="s">
        <v>23901</v>
      </c>
      <c r="J11303" s="93" t="s">
        <v>20859</v>
      </c>
      <c r="K11303" s="93" t="s">
        <v>9076</v>
      </c>
      <c r="L11303" s="14">
        <f>AND(vyberHrace&lt;&gt;"",ISNUMBER(SEARCH(vyberHrace,$B11303)))</f>
      </c>
      <c r="M11303" s="14">
        <f>AND($I11303=MID(kododd,1,2),$J11303=MID(kododd,3,3))</f>
      </c>
    </row>
    <row r="11304">
      <c r="A11304" s="95">
        <v>58146</v>
      </c>
      <c r="B11304" s="93" t="s">
        <v>24666</v>
      </c>
      <c r="C11304" s="93" t="s">
        <v>1422</v>
      </c>
      <c r="G11304" s="95">
        <v>250</v>
      </c>
      <c r="H11304" s="93" t="s">
        <v>8976</v>
      </c>
      <c r="I11304" s="93" t="s">
        <v>23901</v>
      </c>
      <c r="J11304" s="93" t="s">
        <v>20849</v>
      </c>
      <c r="K11304" s="93" t="s">
        <v>8984</v>
      </c>
      <c r="L11304" s="14">
        <f>AND(vyberHrace&lt;&gt;"",ISNUMBER(SEARCH(vyberHrace,$B11304)))</f>
      </c>
      <c r="M11304" s="14">
        <f>AND($I11304=MID(kododd,1,2),$J11304=MID(kododd,3,3))</f>
      </c>
    </row>
    <row r="11305">
      <c r="A11305" s="95">
        <v>6610</v>
      </c>
      <c r="B11305" s="93" t="s">
        <v>15989</v>
      </c>
      <c r="C11305" s="93" t="s">
        <v>1449</v>
      </c>
      <c r="D11305" s="95">
        <v>1906</v>
      </c>
      <c r="E11305" s="95">
        <v>1983</v>
      </c>
      <c r="F11305" s="95">
        <v>312576</v>
      </c>
      <c r="G11305" s="95">
        <v>250</v>
      </c>
      <c r="H11305" s="93" t="s">
        <v>8976</v>
      </c>
      <c r="I11305" s="93" t="s">
        <v>23901</v>
      </c>
      <c r="J11305" s="93" t="s">
        <v>20883</v>
      </c>
      <c r="K11305" s="93" t="s">
        <v>1499</v>
      </c>
      <c r="L11305" s="14">
        <f>AND(vyberHrace&lt;&gt;"",ISNUMBER(SEARCH(vyberHrace,$B11305)))</f>
      </c>
      <c r="M11305" s="14">
        <f>AND($I11305=MID(kododd,1,2),$J11305=MID(kododd,3,3))</f>
      </c>
    </row>
    <row r="11306">
      <c r="A11306" s="95">
        <v>57253</v>
      </c>
      <c r="B11306" s="93" t="s">
        <v>22282</v>
      </c>
      <c r="C11306" s="93" t="s">
        <v>1411</v>
      </c>
      <c r="G11306" s="95">
        <v>250</v>
      </c>
      <c r="H11306" s="93" t="s">
        <v>8976</v>
      </c>
      <c r="I11306" s="93" t="s">
        <v>23901</v>
      </c>
      <c r="J11306" s="93" t="s">
        <v>20872</v>
      </c>
      <c r="K11306" s="93" t="s">
        <v>6775</v>
      </c>
      <c r="L11306" s="14">
        <f>AND(vyberHrace&lt;&gt;"",ISNUMBER(SEARCH(vyberHrace,$B11306)))</f>
      </c>
      <c r="M11306" s="14">
        <f>AND($I11306=MID(kododd,1,2),$J11306=MID(kododd,3,3))</f>
      </c>
    </row>
    <row r="11307">
      <c r="A11307" s="95">
        <v>15286</v>
      </c>
      <c r="B11307" s="93" t="s">
        <v>18440</v>
      </c>
      <c r="C11307" s="93" t="s">
        <v>1457</v>
      </c>
      <c r="D11307" s="95">
        <v>1650</v>
      </c>
      <c r="E11307" s="95">
        <v>1725</v>
      </c>
      <c r="F11307" s="95">
        <v>301124</v>
      </c>
      <c r="G11307" s="95">
        <v>250</v>
      </c>
      <c r="H11307" s="93" t="s">
        <v>8976</v>
      </c>
      <c r="I11307" s="93" t="s">
        <v>23901</v>
      </c>
      <c r="J11307" s="93" t="s">
        <v>20908</v>
      </c>
      <c r="K11307" s="93" t="s">
        <v>5624</v>
      </c>
      <c r="L11307" s="14">
        <f>AND(vyberHrace&lt;&gt;"",ISNUMBER(SEARCH(vyberHrace,$B11307)))</f>
      </c>
      <c r="M11307" s="14">
        <f>AND($I11307=MID(kododd,1,2),$J11307=MID(kododd,3,3))</f>
      </c>
    </row>
    <row r="11308">
      <c r="A11308" s="95">
        <v>61390</v>
      </c>
      <c r="B11308" s="93" t="s">
        <v>27584</v>
      </c>
      <c r="C11308" s="93" t="s">
        <v>1424</v>
      </c>
      <c r="D11308" s="95">
        <v>1072</v>
      </c>
      <c r="F11308" s="95">
        <v>23796308</v>
      </c>
      <c r="G11308" s="95">
        <v>250</v>
      </c>
      <c r="H11308" s="93" t="s">
        <v>8976</v>
      </c>
      <c r="I11308" s="93" t="s">
        <v>23901</v>
      </c>
      <c r="J11308" s="93" t="s">
        <v>20843</v>
      </c>
      <c r="K11308" s="93" t="s">
        <v>7708</v>
      </c>
      <c r="L11308" s="14">
        <f>AND(vyberHrace&lt;&gt;"",ISNUMBER(SEARCH(vyberHrace,$B11308)))</f>
      </c>
      <c r="M11308" s="14">
        <f>AND($I11308=MID(kododd,1,2),$J11308=MID(kododd,3,3))</f>
      </c>
    </row>
    <row r="11309">
      <c r="A11309" s="95">
        <v>54761</v>
      </c>
      <c r="B11309" s="93" t="s">
        <v>3038</v>
      </c>
      <c r="C11309" s="93" t="s">
        <v>1411</v>
      </c>
      <c r="G11309" s="95">
        <v>250</v>
      </c>
      <c r="H11309" s="93" t="s">
        <v>8976</v>
      </c>
      <c r="I11309" s="93" t="s">
        <v>23901</v>
      </c>
      <c r="J11309" s="93" t="s">
        <v>20849</v>
      </c>
      <c r="K11309" s="93" t="s">
        <v>8984</v>
      </c>
      <c r="L11309" s="14">
        <f>AND(vyberHrace&lt;&gt;"",ISNUMBER(SEARCH(vyberHrace,$B11309)))</f>
      </c>
      <c r="M11309" s="14">
        <f>AND($I11309=MID(kododd,1,2),$J11309=MID(kododd,3,3))</f>
      </c>
    </row>
    <row r="11310">
      <c r="A11310" s="95">
        <v>55542</v>
      </c>
      <c r="B11310" s="93" t="s">
        <v>22350</v>
      </c>
      <c r="C11310" s="93" t="s">
        <v>1424</v>
      </c>
      <c r="G11310" s="95">
        <v>250</v>
      </c>
      <c r="H11310" s="93" t="s">
        <v>8976</v>
      </c>
      <c r="I11310" s="93" t="s">
        <v>23901</v>
      </c>
      <c r="J11310" s="93" t="s">
        <v>20849</v>
      </c>
      <c r="K11310" s="93" t="s">
        <v>8984</v>
      </c>
      <c r="L11310" s="14">
        <f>AND(vyberHrace&lt;&gt;"",ISNUMBER(SEARCH(vyberHrace,$B11310)))</f>
      </c>
      <c r="M11310" s="14">
        <f>AND($I11310=MID(kododd,1,2),$J11310=MID(kododd,3,3))</f>
      </c>
    </row>
    <row r="11311">
      <c r="A11311" s="95">
        <v>16053</v>
      </c>
      <c r="B11311" s="93" t="s">
        <v>14487</v>
      </c>
      <c r="C11311" s="93" t="s">
        <v>1405</v>
      </c>
      <c r="D11311" s="95">
        <v>1682</v>
      </c>
      <c r="E11311" s="95">
        <v>1824</v>
      </c>
      <c r="F11311" s="95">
        <v>357057</v>
      </c>
      <c r="G11311" s="95">
        <v>250</v>
      </c>
      <c r="H11311" s="93" t="s">
        <v>8976</v>
      </c>
      <c r="I11311" s="93" t="s">
        <v>23901</v>
      </c>
      <c r="J11311" s="93" t="s">
        <v>20859</v>
      </c>
      <c r="K11311" s="93" t="s">
        <v>9076</v>
      </c>
      <c r="L11311" s="14">
        <f>AND(vyberHrace&lt;&gt;"",ISNUMBER(SEARCH(vyberHrace,$B11311)))</f>
      </c>
      <c r="M11311" s="14">
        <f>AND($I11311=MID(kododd,1,2),$J11311=MID(kododd,3,3))</f>
      </c>
    </row>
    <row r="11312">
      <c r="A11312" s="95">
        <v>46665</v>
      </c>
      <c r="B11312" s="93" t="s">
        <v>14490</v>
      </c>
      <c r="C11312" s="93" t="s">
        <v>1406</v>
      </c>
      <c r="D11312" s="95">
        <v>1509</v>
      </c>
      <c r="E11312" s="95">
        <v>1660</v>
      </c>
      <c r="F11312" s="95">
        <v>23782722</v>
      </c>
      <c r="G11312" s="95">
        <v>250</v>
      </c>
      <c r="H11312" s="93" t="s">
        <v>8976</v>
      </c>
      <c r="I11312" s="93" t="s">
        <v>23901</v>
      </c>
      <c r="J11312" s="93" t="s">
        <v>20849</v>
      </c>
      <c r="K11312" s="93" t="s">
        <v>8984</v>
      </c>
      <c r="L11312" s="14">
        <f>AND(vyberHrace&lt;&gt;"",ISNUMBER(SEARCH(vyberHrace,$B11312)))</f>
      </c>
      <c r="M11312" s="14">
        <f>AND($I11312=MID(kododd,1,2),$J11312=MID(kododd,3,3))</f>
      </c>
    </row>
    <row r="11313">
      <c r="A11313" s="95">
        <v>53061</v>
      </c>
      <c r="B11313" s="93" t="s">
        <v>14492</v>
      </c>
      <c r="C11313" s="93" t="s">
        <v>1406</v>
      </c>
      <c r="G11313" s="95">
        <v>250</v>
      </c>
      <c r="H11313" s="93" t="s">
        <v>8976</v>
      </c>
      <c r="I11313" s="93" t="s">
        <v>23901</v>
      </c>
      <c r="J11313" s="93" t="s">
        <v>20849</v>
      </c>
      <c r="K11313" s="93" t="s">
        <v>8984</v>
      </c>
      <c r="L11313" s="14">
        <f>AND(vyberHrace&lt;&gt;"",ISNUMBER(SEARCH(vyberHrace,$B11313)))</f>
      </c>
      <c r="M11313" s="14">
        <f>AND($I11313=MID(kododd,1,2),$J11313=MID(kododd,3,3))</f>
      </c>
    </row>
    <row r="11314">
      <c r="A11314" s="95">
        <v>44556</v>
      </c>
      <c r="B11314" s="93" t="s">
        <v>14504</v>
      </c>
      <c r="C11314" s="93" t="s">
        <v>1409</v>
      </c>
      <c r="G11314" s="95">
        <v>0</v>
      </c>
      <c r="H11314" s="93" t="s">
        <v>8976</v>
      </c>
      <c r="I11314" s="93" t="s">
        <v>23901</v>
      </c>
      <c r="J11314" s="93" t="s">
        <v>20859</v>
      </c>
      <c r="K11314" s="93" t="s">
        <v>9076</v>
      </c>
      <c r="L11314" s="14">
        <f>AND(vyberHrace&lt;&gt;"",ISNUMBER(SEARCH(vyberHrace,$B11314)))</f>
      </c>
      <c r="M11314" s="14">
        <f>AND($I11314=MID(kododd,1,2),$J11314=MID(kododd,3,3))</f>
      </c>
    </row>
    <row r="11315">
      <c r="A11315" s="95">
        <v>57112</v>
      </c>
      <c r="B11315" s="93" t="s">
        <v>18515</v>
      </c>
      <c r="C11315" s="93" t="s">
        <v>1411</v>
      </c>
      <c r="G11315" s="95">
        <v>0</v>
      </c>
      <c r="H11315" s="93" t="s">
        <v>8976</v>
      </c>
      <c r="I11315" s="93" t="s">
        <v>23901</v>
      </c>
      <c r="J11315" s="93" t="s">
        <v>20872</v>
      </c>
      <c r="K11315" s="93" t="s">
        <v>6775</v>
      </c>
      <c r="L11315" s="14">
        <f>AND(vyberHrace&lt;&gt;"",ISNUMBER(SEARCH(vyberHrace,$B11315)))</f>
      </c>
      <c r="M11315" s="14">
        <f>AND($I11315=MID(kododd,1,2),$J11315=MID(kododd,3,3))</f>
      </c>
    </row>
    <row r="11316">
      <c r="A11316" s="95">
        <v>12981</v>
      </c>
      <c r="B11316" s="93" t="s">
        <v>16126</v>
      </c>
      <c r="C11316" s="93" t="s">
        <v>1401</v>
      </c>
      <c r="D11316" s="95">
        <v>1673</v>
      </c>
      <c r="F11316" s="95">
        <v>23730960</v>
      </c>
      <c r="G11316" s="95">
        <v>0</v>
      </c>
      <c r="H11316" s="93" t="s">
        <v>8976</v>
      </c>
      <c r="I11316" s="93" t="s">
        <v>23901</v>
      </c>
      <c r="J11316" s="93" t="s">
        <v>20947</v>
      </c>
      <c r="K11316" s="93" t="s">
        <v>5139</v>
      </c>
      <c r="L11316" s="14">
        <f>AND(vyberHrace&lt;&gt;"",ISNUMBER(SEARCH(vyberHrace,$B11316)))</f>
      </c>
      <c r="M11316" s="14">
        <f>AND($I11316=MID(kododd,1,2),$J11316=MID(kododd,3,3))</f>
      </c>
    </row>
    <row r="11317">
      <c r="A11317" s="95">
        <v>54709</v>
      </c>
      <c r="B11317" s="93" t="s">
        <v>3039</v>
      </c>
      <c r="C11317" s="93" t="s">
        <v>1420</v>
      </c>
      <c r="D11317" s="95">
        <v>1291</v>
      </c>
      <c r="E11317" s="95">
        <v>1411</v>
      </c>
      <c r="F11317" s="95">
        <v>23767944</v>
      </c>
      <c r="G11317" s="95">
        <v>250</v>
      </c>
      <c r="H11317" s="93" t="s">
        <v>8976</v>
      </c>
      <c r="I11317" s="93" t="s">
        <v>23901</v>
      </c>
      <c r="J11317" s="93" t="s">
        <v>20849</v>
      </c>
      <c r="K11317" s="93" t="s">
        <v>8984</v>
      </c>
      <c r="L11317" s="14">
        <f>AND(vyberHrace&lt;&gt;"",ISNUMBER(SEARCH(vyberHrace,$B11317)))</f>
      </c>
      <c r="M11317" s="14">
        <f>AND($I11317=MID(kododd,1,2),$J11317=MID(kododd,3,3))</f>
      </c>
    </row>
    <row r="11318">
      <c r="A11318" s="95">
        <v>230</v>
      </c>
      <c r="B11318" s="93" t="s">
        <v>3762</v>
      </c>
      <c r="C11318" s="93" t="s">
        <v>1465</v>
      </c>
      <c r="D11318" s="95">
        <v>2151</v>
      </c>
      <c r="E11318" s="95">
        <v>2185</v>
      </c>
      <c r="F11318" s="95">
        <v>305715</v>
      </c>
      <c r="G11318" s="95">
        <v>250</v>
      </c>
      <c r="H11318" s="93" t="s">
        <v>8976</v>
      </c>
      <c r="I11318" s="93" t="s">
        <v>23901</v>
      </c>
      <c r="J11318" s="93" t="s">
        <v>20849</v>
      </c>
      <c r="K11318" s="93" t="s">
        <v>8984</v>
      </c>
      <c r="L11318" s="14">
        <f>AND(vyberHrace&lt;&gt;"",ISNUMBER(SEARCH(vyberHrace,$B11318)))</f>
      </c>
      <c r="M11318" s="14">
        <f>AND($I11318=MID(kododd,1,2),$J11318=MID(kododd,3,3))</f>
      </c>
    </row>
    <row r="11319">
      <c r="A11319" s="95">
        <v>51972</v>
      </c>
      <c r="B11319" s="93" t="s">
        <v>3724</v>
      </c>
      <c r="C11319" s="93" t="s">
        <v>1422</v>
      </c>
      <c r="D11319" s="95">
        <v>1204</v>
      </c>
      <c r="E11319" s="95">
        <v>1414</v>
      </c>
      <c r="F11319" s="95">
        <v>23766158</v>
      </c>
      <c r="G11319" s="95">
        <v>0</v>
      </c>
      <c r="H11319" s="93" t="s">
        <v>8976</v>
      </c>
      <c r="I11319" s="93" t="s">
        <v>23901</v>
      </c>
      <c r="J11319" s="93" t="s">
        <v>20855</v>
      </c>
      <c r="K11319" s="93" t="s">
        <v>8992</v>
      </c>
      <c r="L11319" s="14">
        <f>AND(vyberHrace&lt;&gt;"",ISNUMBER(SEARCH(vyberHrace,$B11319)))</f>
      </c>
      <c r="M11319" s="14">
        <f>AND($I11319=MID(kododd,1,2),$J11319=MID(kododd,3,3))</f>
      </c>
    </row>
    <row r="11320">
      <c r="A11320" s="95">
        <v>41497</v>
      </c>
      <c r="B11320" s="93" t="s">
        <v>16141</v>
      </c>
      <c r="C11320" s="93" t="s">
        <v>1408</v>
      </c>
      <c r="D11320" s="95">
        <v>1539</v>
      </c>
      <c r="E11320" s="95">
        <v>1695</v>
      </c>
      <c r="F11320" s="95">
        <v>23718340</v>
      </c>
      <c r="G11320" s="95">
        <v>250</v>
      </c>
      <c r="H11320" s="93" t="s">
        <v>8976</v>
      </c>
      <c r="I11320" s="93" t="s">
        <v>23901</v>
      </c>
      <c r="J11320" s="93" t="s">
        <v>20855</v>
      </c>
      <c r="K11320" s="93" t="s">
        <v>8992</v>
      </c>
      <c r="L11320" s="14">
        <f>AND(vyberHrace&lt;&gt;"",ISNUMBER(SEARCH(vyberHrace,$B11320)))</f>
      </c>
      <c r="M11320" s="14">
        <f>AND($I11320=MID(kododd,1,2),$J11320=MID(kododd,3,3))</f>
      </c>
    </row>
    <row r="11321">
      <c r="A11321" s="95">
        <v>44680</v>
      </c>
      <c r="B11321" s="93" t="s">
        <v>16142</v>
      </c>
      <c r="C11321" s="93" t="s">
        <v>1416</v>
      </c>
      <c r="D11321" s="95">
        <v>1628</v>
      </c>
      <c r="E11321" s="95">
        <v>1729</v>
      </c>
      <c r="F11321" s="95">
        <v>23718358</v>
      </c>
      <c r="G11321" s="95">
        <v>250</v>
      </c>
      <c r="H11321" s="93" t="s">
        <v>8976</v>
      </c>
      <c r="I11321" s="93" t="s">
        <v>23901</v>
      </c>
      <c r="J11321" s="93" t="s">
        <v>20855</v>
      </c>
      <c r="K11321" s="93" t="s">
        <v>8992</v>
      </c>
      <c r="L11321" s="14">
        <f>AND(vyberHrace&lt;&gt;"",ISNUMBER(SEARCH(vyberHrace,$B11321)))</f>
      </c>
      <c r="M11321" s="14">
        <f>AND($I11321=MID(kododd,1,2),$J11321=MID(kododd,3,3))</f>
      </c>
    </row>
    <row r="11322">
      <c r="A11322" s="95">
        <v>58681</v>
      </c>
      <c r="B11322" s="93" t="s">
        <v>25165</v>
      </c>
      <c r="C11322" s="93" t="s">
        <v>1450</v>
      </c>
      <c r="G11322" s="95">
        <v>250</v>
      </c>
      <c r="H11322" s="93" t="s">
        <v>8976</v>
      </c>
      <c r="I11322" s="93" t="s">
        <v>23901</v>
      </c>
      <c r="J11322" s="93" t="s">
        <v>20849</v>
      </c>
      <c r="K11322" s="93" t="s">
        <v>8984</v>
      </c>
      <c r="L11322" s="14">
        <f>AND(vyberHrace&lt;&gt;"",ISNUMBER(SEARCH(vyberHrace,$B11322)))</f>
      </c>
      <c r="M11322" s="14">
        <f>AND($I11322=MID(kododd,1,2),$J11322=MID(kododd,3,3))</f>
      </c>
    </row>
    <row r="11323">
      <c r="A11323" s="95">
        <v>6624</v>
      </c>
      <c r="B11323" s="93" t="s">
        <v>23933</v>
      </c>
      <c r="C11323" s="93" t="s">
        <v>1401</v>
      </c>
      <c r="D11323" s="95">
        <v>1577</v>
      </c>
      <c r="G11323" s="95">
        <v>0</v>
      </c>
      <c r="H11323" s="93" t="s">
        <v>8976</v>
      </c>
      <c r="I11323" s="93" t="s">
        <v>23901</v>
      </c>
      <c r="J11323" s="93" t="s">
        <v>20914</v>
      </c>
      <c r="K11323" s="93" t="s">
        <v>5621</v>
      </c>
      <c r="L11323" s="14">
        <f>AND(vyberHrace&lt;&gt;"",ISNUMBER(SEARCH(vyberHrace,$B11323)))</f>
      </c>
      <c r="M11323" s="14">
        <f>AND($I11323=MID(kododd,1,2),$J11323=MID(kododd,3,3))</f>
      </c>
    </row>
    <row r="11324">
      <c r="A11324" s="95">
        <v>53851</v>
      </c>
      <c r="B11324" s="93" t="s">
        <v>3040</v>
      </c>
      <c r="C11324" s="93" t="s">
        <v>1422</v>
      </c>
      <c r="G11324" s="95">
        <v>250</v>
      </c>
      <c r="H11324" s="93" t="s">
        <v>8976</v>
      </c>
      <c r="I11324" s="93" t="s">
        <v>23901</v>
      </c>
      <c r="J11324" s="93" t="s">
        <v>20849</v>
      </c>
      <c r="K11324" s="93" t="s">
        <v>8984</v>
      </c>
      <c r="L11324" s="14">
        <f>AND(vyberHrace&lt;&gt;"",ISNUMBER(SEARCH(vyberHrace,$B11324)))</f>
      </c>
      <c r="M11324" s="14">
        <f>AND($I11324=MID(kododd,1,2),$J11324=MID(kododd,3,3))</f>
      </c>
    </row>
    <row r="11325">
      <c r="A11325" s="95">
        <v>51645</v>
      </c>
      <c r="B11325" s="93" t="s">
        <v>3763</v>
      </c>
      <c r="C11325" s="93" t="s">
        <v>1420</v>
      </c>
      <c r="G11325" s="95">
        <v>250</v>
      </c>
      <c r="H11325" s="93" t="s">
        <v>8976</v>
      </c>
      <c r="I11325" s="93" t="s">
        <v>23901</v>
      </c>
      <c r="J11325" s="93" t="s">
        <v>20849</v>
      </c>
      <c r="K11325" s="93" t="s">
        <v>8984</v>
      </c>
      <c r="L11325" s="14">
        <f>AND(vyberHrace&lt;&gt;"",ISNUMBER(SEARCH(vyberHrace,$B11325)))</f>
      </c>
      <c r="M11325" s="14">
        <f>AND($I11325=MID(kododd,1,2),$J11325=MID(kododd,3,3))</f>
      </c>
    </row>
    <row r="11326">
      <c r="A11326" s="95">
        <v>38300</v>
      </c>
      <c r="B11326" s="93" t="s">
        <v>7035</v>
      </c>
      <c r="C11326" s="93" t="s">
        <v>1438</v>
      </c>
      <c r="G11326" s="95">
        <v>0</v>
      </c>
      <c r="H11326" s="93" t="s">
        <v>8976</v>
      </c>
      <c r="I11326" s="93" t="s">
        <v>23901</v>
      </c>
      <c r="J11326" s="93" t="s">
        <v>20872</v>
      </c>
      <c r="K11326" s="93" t="s">
        <v>6775</v>
      </c>
      <c r="L11326" s="14">
        <f>AND(vyberHrace&lt;&gt;"",ISNUMBER(SEARCH(vyberHrace,$B11326)))</f>
      </c>
      <c r="M11326" s="14">
        <f>AND($I11326=MID(kododd,1,2),$J11326=MID(kododd,3,3))</f>
      </c>
    </row>
    <row r="11327">
      <c r="A11327" s="95">
        <v>2867</v>
      </c>
      <c r="B11327" s="93" t="s">
        <v>7037</v>
      </c>
      <c r="C11327" s="93" t="s">
        <v>1441</v>
      </c>
      <c r="D11327" s="95">
        <v>1719</v>
      </c>
      <c r="E11327" s="95">
        <v>1820</v>
      </c>
      <c r="F11327" s="95">
        <v>357065</v>
      </c>
      <c r="G11327" s="95">
        <v>250</v>
      </c>
      <c r="H11327" s="93" t="s">
        <v>8976</v>
      </c>
      <c r="I11327" s="93" t="s">
        <v>23901</v>
      </c>
      <c r="J11327" s="93" t="s">
        <v>20912</v>
      </c>
      <c r="K11327" s="93" t="s">
        <v>5561</v>
      </c>
      <c r="L11327" s="14">
        <f>AND(vyberHrace&lt;&gt;"",ISNUMBER(SEARCH(vyberHrace,$B11327)))</f>
      </c>
      <c r="M11327" s="14">
        <f>AND($I11327=MID(kododd,1,2),$J11327=MID(kododd,3,3))</f>
      </c>
    </row>
    <row r="11328">
      <c r="A11328" s="95">
        <v>39015</v>
      </c>
      <c r="B11328" s="93" t="s">
        <v>15531</v>
      </c>
      <c r="C11328" s="93" t="s">
        <v>1423</v>
      </c>
      <c r="D11328" s="95">
        <v>1296</v>
      </c>
      <c r="G11328" s="95">
        <v>0</v>
      </c>
      <c r="H11328" s="93" t="s">
        <v>8976</v>
      </c>
      <c r="I11328" s="93" t="s">
        <v>23901</v>
      </c>
      <c r="J11328" s="93" t="s">
        <v>20859</v>
      </c>
      <c r="K11328" s="93" t="s">
        <v>9076</v>
      </c>
      <c r="L11328" s="14">
        <f>AND(vyberHrace&lt;&gt;"",ISNUMBER(SEARCH(vyberHrace,$B11328)))</f>
      </c>
      <c r="M11328" s="14">
        <f>AND($I11328=MID(kododd,1,2),$J11328=MID(kododd,3,3))</f>
      </c>
    </row>
    <row r="11329">
      <c r="A11329" s="95">
        <v>59376</v>
      </c>
      <c r="B11329" s="93" t="s">
        <v>25793</v>
      </c>
      <c r="C11329" s="93" t="s">
        <v>1420</v>
      </c>
      <c r="G11329" s="95">
        <v>250</v>
      </c>
      <c r="H11329" s="93" t="s">
        <v>8976</v>
      </c>
      <c r="I11329" s="93" t="s">
        <v>23901</v>
      </c>
      <c r="J11329" s="93" t="s">
        <v>20859</v>
      </c>
      <c r="K11329" s="93" t="s">
        <v>9076</v>
      </c>
      <c r="L11329" s="14">
        <f>AND(vyberHrace&lt;&gt;"",ISNUMBER(SEARCH(vyberHrace,$B11329)))</f>
      </c>
      <c r="M11329" s="14">
        <f>AND($I11329=MID(kododd,1,2),$J11329=MID(kododd,3,3))</f>
      </c>
    </row>
    <row r="11330">
      <c r="A11330" s="95">
        <v>60391</v>
      </c>
      <c r="B11330" s="93" t="s">
        <v>26836</v>
      </c>
      <c r="C11330" s="93" t="s">
        <v>1424</v>
      </c>
      <c r="G11330" s="95">
        <v>250</v>
      </c>
      <c r="H11330" s="93" t="s">
        <v>8976</v>
      </c>
      <c r="I11330" s="93" t="s">
        <v>23901</v>
      </c>
      <c r="J11330" s="93" t="s">
        <v>20859</v>
      </c>
      <c r="K11330" s="93" t="s">
        <v>9076</v>
      </c>
      <c r="L11330" s="14">
        <f>AND(vyberHrace&lt;&gt;"",ISNUMBER(SEARCH(vyberHrace,$B11330)))</f>
      </c>
      <c r="M11330" s="14">
        <f>AND($I11330=MID(kododd,1,2),$J11330=MID(kododd,3,3))</f>
      </c>
    </row>
    <row r="11331">
      <c r="A11331" s="95">
        <v>57909</v>
      </c>
      <c r="B11331" s="93" t="s">
        <v>24453</v>
      </c>
      <c r="C11331" s="93" t="s">
        <v>1411</v>
      </c>
      <c r="G11331" s="95">
        <v>250</v>
      </c>
      <c r="H11331" s="93" t="s">
        <v>8976</v>
      </c>
      <c r="I11331" s="93" t="s">
        <v>23901</v>
      </c>
      <c r="J11331" s="93" t="s">
        <v>20849</v>
      </c>
      <c r="K11331" s="93" t="s">
        <v>8984</v>
      </c>
      <c r="L11331" s="14">
        <f>AND(vyberHrace&lt;&gt;"",ISNUMBER(SEARCH(vyberHrace,$B11331)))</f>
      </c>
      <c r="M11331" s="14">
        <f>AND($I11331=MID(kododd,1,2),$J11331=MID(kododd,3,3))</f>
      </c>
    </row>
    <row r="11332">
      <c r="A11332" s="95">
        <v>63720</v>
      </c>
      <c r="B11332" s="93" t="s">
        <v>29848</v>
      </c>
      <c r="C11332" s="93" t="s">
        <v>1464</v>
      </c>
      <c r="G11332" s="95">
        <v>250</v>
      </c>
      <c r="H11332" s="93" t="s">
        <v>8976</v>
      </c>
      <c r="I11332" s="93" t="s">
        <v>23901</v>
      </c>
      <c r="J11332" s="93" t="s">
        <v>20872</v>
      </c>
      <c r="K11332" s="93" t="s">
        <v>6775</v>
      </c>
      <c r="L11332" s="14">
        <f>AND(vyberHrace&lt;&gt;"",ISNUMBER(SEARCH(vyberHrace,$B11332)))</f>
      </c>
      <c r="M11332" s="14">
        <f>AND($I11332=MID(kododd,1,2),$J11332=MID(kododd,3,3))</f>
      </c>
    </row>
    <row r="11333">
      <c r="A11333" s="95">
        <v>63721</v>
      </c>
      <c r="B11333" s="93" t="s">
        <v>29849</v>
      </c>
      <c r="C11333" s="93" t="s">
        <v>1486</v>
      </c>
      <c r="G11333" s="95">
        <v>250</v>
      </c>
      <c r="H11333" s="93" t="s">
        <v>8976</v>
      </c>
      <c r="I11333" s="93" t="s">
        <v>23901</v>
      </c>
      <c r="J11333" s="93" t="s">
        <v>20872</v>
      </c>
      <c r="K11333" s="93" t="s">
        <v>6775</v>
      </c>
      <c r="L11333" s="14">
        <f>AND(vyberHrace&lt;&gt;"",ISNUMBER(SEARCH(vyberHrace,$B11333)))</f>
      </c>
      <c r="M11333" s="14">
        <f>AND($I11333=MID(kododd,1,2),$J11333=MID(kododd,3,3))</f>
      </c>
    </row>
    <row r="11334">
      <c r="A11334" s="95">
        <v>7934</v>
      </c>
      <c r="B11334" s="93" t="s">
        <v>15542</v>
      </c>
      <c r="C11334" s="93" t="s">
        <v>1483</v>
      </c>
      <c r="D11334" s="95">
        <v>1574</v>
      </c>
      <c r="F11334" s="95">
        <v>23722665</v>
      </c>
      <c r="G11334" s="95">
        <v>0</v>
      </c>
      <c r="H11334" s="93" t="s">
        <v>8976</v>
      </c>
      <c r="I11334" s="93" t="s">
        <v>23901</v>
      </c>
      <c r="J11334" s="93" t="s">
        <v>20914</v>
      </c>
      <c r="K11334" s="93" t="s">
        <v>5621</v>
      </c>
      <c r="L11334" s="14">
        <f>AND(vyberHrace&lt;&gt;"",ISNUMBER(SEARCH(vyberHrace,$B11334)))</f>
      </c>
      <c r="M11334" s="14">
        <f>AND($I11334=MID(kododd,1,2),$J11334=MID(kododd,3,3))</f>
      </c>
    </row>
    <row r="11335">
      <c r="A11335" s="95">
        <v>38299</v>
      </c>
      <c r="B11335" s="93" t="s">
        <v>7067</v>
      </c>
      <c r="C11335" s="93" t="s">
        <v>1431</v>
      </c>
      <c r="D11335" s="95">
        <v>1637</v>
      </c>
      <c r="E11335" s="95">
        <v>1723</v>
      </c>
      <c r="F11335" s="95">
        <v>376809</v>
      </c>
      <c r="G11335" s="95">
        <v>250</v>
      </c>
      <c r="H11335" s="93" t="s">
        <v>8976</v>
      </c>
      <c r="I11335" s="93" t="s">
        <v>23901</v>
      </c>
      <c r="J11335" s="93" t="s">
        <v>20872</v>
      </c>
      <c r="K11335" s="93" t="s">
        <v>6775</v>
      </c>
      <c r="L11335" s="14">
        <f>AND(vyberHrace&lt;&gt;"",ISNUMBER(SEARCH(vyberHrace,$B11335)))</f>
      </c>
      <c r="M11335" s="14">
        <f>AND($I11335=MID(kododd,1,2),$J11335=MID(kododd,3,3))</f>
      </c>
    </row>
    <row r="11336">
      <c r="A11336" s="95">
        <v>59377</v>
      </c>
      <c r="B11336" s="93" t="s">
        <v>25794</v>
      </c>
      <c r="C11336" s="93" t="s">
        <v>1450</v>
      </c>
      <c r="G11336" s="95">
        <v>250</v>
      </c>
      <c r="H11336" s="93" t="s">
        <v>8976</v>
      </c>
      <c r="I11336" s="93" t="s">
        <v>23901</v>
      </c>
      <c r="J11336" s="93" t="s">
        <v>20859</v>
      </c>
      <c r="K11336" s="93" t="s">
        <v>9076</v>
      </c>
      <c r="L11336" s="14">
        <f>AND(vyberHrace&lt;&gt;"",ISNUMBER(SEARCH(vyberHrace,$B11336)))</f>
      </c>
      <c r="M11336" s="14">
        <f>AND($I11336=MID(kododd,1,2),$J11336=MID(kododd,3,3))</f>
      </c>
    </row>
    <row r="11337">
      <c r="A11337" s="95">
        <v>18034</v>
      </c>
      <c r="B11337" s="93" t="s">
        <v>7229</v>
      </c>
      <c r="C11337" s="93" t="s">
        <v>1461</v>
      </c>
      <c r="G11337" s="95">
        <v>0</v>
      </c>
      <c r="H11337" s="93" t="s">
        <v>8976</v>
      </c>
      <c r="I11337" s="93" t="s">
        <v>23901</v>
      </c>
      <c r="J11337" s="93" t="s">
        <v>20872</v>
      </c>
      <c r="K11337" s="93" t="s">
        <v>6775</v>
      </c>
      <c r="L11337" s="14">
        <f>AND(vyberHrace&lt;&gt;"",ISNUMBER(SEARCH(vyberHrace,$B11337)))</f>
      </c>
      <c r="M11337" s="14">
        <f>AND($I11337=MID(kododd,1,2),$J11337=MID(kododd,3,3))</f>
      </c>
    </row>
    <row r="11338">
      <c r="A11338" s="95">
        <v>42732</v>
      </c>
      <c r="B11338" s="93" t="s">
        <v>7243</v>
      </c>
      <c r="C11338" s="93" t="s">
        <v>1409</v>
      </c>
      <c r="D11338" s="95">
        <v>1078</v>
      </c>
      <c r="F11338" s="95">
        <v>23704489</v>
      </c>
      <c r="G11338" s="95">
        <v>0</v>
      </c>
      <c r="H11338" s="93" t="s">
        <v>8976</v>
      </c>
      <c r="I11338" s="93" t="s">
        <v>23901</v>
      </c>
      <c r="J11338" s="93" t="s">
        <v>20912</v>
      </c>
      <c r="K11338" s="93" t="s">
        <v>5561</v>
      </c>
      <c r="L11338" s="14">
        <f>AND(vyberHrace&lt;&gt;"",ISNUMBER(SEARCH(vyberHrace,$B11338)))</f>
      </c>
      <c r="M11338" s="14">
        <f>AND($I11338=MID(kododd,1,2),$J11338=MID(kododd,3,3))</f>
      </c>
    </row>
    <row r="11339">
      <c r="A11339" s="95">
        <v>37556</v>
      </c>
      <c r="B11339" s="93" t="s">
        <v>16929</v>
      </c>
      <c r="C11339" s="93" t="s">
        <v>1409</v>
      </c>
      <c r="D11339" s="95">
        <v>1128</v>
      </c>
      <c r="G11339" s="95">
        <v>0</v>
      </c>
      <c r="H11339" s="93" t="s">
        <v>8976</v>
      </c>
      <c r="I11339" s="93" t="s">
        <v>23901</v>
      </c>
      <c r="J11339" s="93" t="s">
        <v>20859</v>
      </c>
      <c r="K11339" s="93" t="s">
        <v>9076</v>
      </c>
      <c r="L11339" s="14">
        <f>AND(vyberHrace&lt;&gt;"",ISNUMBER(SEARCH(vyberHrace,$B11339)))</f>
      </c>
      <c r="M11339" s="14">
        <f>AND($I11339=MID(kododd,1,2),$J11339=MID(kododd,3,3))</f>
      </c>
    </row>
    <row r="11340">
      <c r="A11340" s="95">
        <v>30061</v>
      </c>
      <c r="B11340" s="93" t="s">
        <v>16930</v>
      </c>
      <c r="C11340" s="93" t="s">
        <v>1448</v>
      </c>
      <c r="D11340" s="95">
        <v>1250</v>
      </c>
      <c r="G11340" s="95">
        <v>0</v>
      </c>
      <c r="H11340" s="93" t="s">
        <v>8976</v>
      </c>
      <c r="I11340" s="93" t="s">
        <v>23901</v>
      </c>
      <c r="J11340" s="93" t="s">
        <v>20859</v>
      </c>
      <c r="K11340" s="93" t="s">
        <v>9076</v>
      </c>
      <c r="L11340" s="14">
        <f>AND(vyberHrace&lt;&gt;"",ISNUMBER(SEARCH(vyberHrace,$B11340)))</f>
      </c>
      <c r="M11340" s="14">
        <f>AND($I11340=MID(kododd,1,2),$J11340=MID(kododd,3,3))</f>
      </c>
    </row>
    <row r="11341">
      <c r="A11341" s="95">
        <v>57767</v>
      </c>
      <c r="B11341" s="93" t="s">
        <v>24323</v>
      </c>
      <c r="C11341" s="93" t="s">
        <v>1422</v>
      </c>
      <c r="D11341" s="95">
        <v>1486</v>
      </c>
      <c r="E11341" s="95">
        <v>1587</v>
      </c>
      <c r="F11341" s="95">
        <v>23768371</v>
      </c>
      <c r="G11341" s="95">
        <v>250</v>
      </c>
      <c r="H11341" s="93" t="s">
        <v>8976</v>
      </c>
      <c r="I11341" s="93" t="s">
        <v>23901</v>
      </c>
      <c r="J11341" s="93" t="s">
        <v>20855</v>
      </c>
      <c r="K11341" s="93" t="s">
        <v>8992</v>
      </c>
      <c r="L11341" s="14">
        <f>AND(vyberHrace&lt;&gt;"",ISNUMBER(SEARCH(vyberHrace,$B11341)))</f>
      </c>
      <c r="M11341" s="14">
        <f>AND($I11341=MID(kododd,1,2),$J11341=MID(kododd,3,3))</f>
      </c>
    </row>
    <row r="11342">
      <c r="A11342" s="95">
        <v>3483</v>
      </c>
      <c r="B11342" s="93" t="s">
        <v>16947</v>
      </c>
      <c r="C11342" s="93" t="s">
        <v>1449</v>
      </c>
      <c r="D11342" s="95">
        <v>1854</v>
      </c>
      <c r="E11342" s="95">
        <v>1904</v>
      </c>
      <c r="F11342" s="95">
        <v>363065</v>
      </c>
      <c r="G11342" s="95">
        <v>250</v>
      </c>
      <c r="H11342" s="93" t="s">
        <v>8976</v>
      </c>
      <c r="I11342" s="93" t="s">
        <v>23901</v>
      </c>
      <c r="J11342" s="93" t="s">
        <v>20912</v>
      </c>
      <c r="K11342" s="93" t="s">
        <v>5561</v>
      </c>
      <c r="L11342" s="14">
        <f>AND(vyberHrace&lt;&gt;"",ISNUMBER(SEARCH(vyberHrace,$B11342)))</f>
      </c>
      <c r="M11342" s="14">
        <f>AND($I11342=MID(kododd,1,2),$J11342=MID(kododd,3,3))</f>
      </c>
    </row>
    <row r="11343">
      <c r="A11343" s="95">
        <v>9401</v>
      </c>
      <c r="B11343" s="93" t="s">
        <v>16952</v>
      </c>
      <c r="C11343" s="93" t="s">
        <v>1483</v>
      </c>
      <c r="D11343" s="95">
        <v>1599</v>
      </c>
      <c r="G11343" s="95">
        <v>0</v>
      </c>
      <c r="H11343" s="93" t="s">
        <v>8976</v>
      </c>
      <c r="I11343" s="93" t="s">
        <v>23901</v>
      </c>
      <c r="J11343" s="93" t="s">
        <v>20872</v>
      </c>
      <c r="K11343" s="93" t="s">
        <v>6775</v>
      </c>
      <c r="L11343" s="14">
        <f>AND(vyberHrace&lt;&gt;"",ISNUMBER(SEARCH(vyberHrace,$B11343)))</f>
      </c>
      <c r="M11343" s="14">
        <f>AND($I11343=MID(kododd,1,2),$J11343=MID(kododd,3,3))</f>
      </c>
    </row>
    <row r="11344">
      <c r="A11344" s="95">
        <v>48169</v>
      </c>
      <c r="B11344" s="93" t="s">
        <v>17092</v>
      </c>
      <c r="C11344" s="93" t="s">
        <v>1416</v>
      </c>
      <c r="G11344" s="95">
        <v>0</v>
      </c>
      <c r="H11344" s="93" t="s">
        <v>8976</v>
      </c>
      <c r="I11344" s="93" t="s">
        <v>23901</v>
      </c>
      <c r="J11344" s="93" t="s">
        <v>20849</v>
      </c>
      <c r="K11344" s="93" t="s">
        <v>8984</v>
      </c>
      <c r="L11344" s="14">
        <f>AND(vyberHrace&lt;&gt;"",ISNUMBER(SEARCH(vyberHrace,$B11344)))</f>
      </c>
      <c r="M11344" s="14">
        <f>AND($I11344=MID(kododd,1,2),$J11344=MID(kododd,3,3))</f>
      </c>
    </row>
    <row r="11345">
      <c r="A11345" s="95">
        <v>14381</v>
      </c>
      <c r="B11345" s="93" t="s">
        <v>9648</v>
      </c>
      <c r="C11345" s="93" t="s">
        <v>1405</v>
      </c>
      <c r="D11345" s="95">
        <v>1814</v>
      </c>
      <c r="E11345" s="95">
        <v>1839</v>
      </c>
      <c r="F11345" s="95">
        <v>330450</v>
      </c>
      <c r="G11345" s="95">
        <v>250</v>
      </c>
      <c r="H11345" s="93" t="s">
        <v>8976</v>
      </c>
      <c r="I11345" s="93" t="s">
        <v>23901</v>
      </c>
      <c r="J11345" s="93" t="s">
        <v>20908</v>
      </c>
      <c r="K11345" s="93" t="s">
        <v>5624</v>
      </c>
      <c r="L11345" s="14">
        <f>AND(vyberHrace&lt;&gt;"",ISNUMBER(SEARCH(vyberHrace,$B11345)))</f>
      </c>
      <c r="M11345" s="14">
        <f>AND($I11345=MID(kododd,1,2),$J11345=MID(kododd,3,3))</f>
      </c>
    </row>
    <row r="11346">
      <c r="A11346" s="95">
        <v>9403</v>
      </c>
      <c r="B11346" s="93" t="s">
        <v>9657</v>
      </c>
      <c r="C11346" s="93" t="s">
        <v>1483</v>
      </c>
      <c r="D11346" s="95">
        <v>1297</v>
      </c>
      <c r="G11346" s="95">
        <v>0</v>
      </c>
      <c r="H11346" s="93" t="s">
        <v>8976</v>
      </c>
      <c r="I11346" s="93" t="s">
        <v>23901</v>
      </c>
      <c r="J11346" s="93" t="s">
        <v>20872</v>
      </c>
      <c r="K11346" s="93" t="s">
        <v>6775</v>
      </c>
      <c r="L11346" s="14">
        <f>AND(vyberHrace&lt;&gt;"",ISNUMBER(SEARCH(vyberHrace,$B11346)))</f>
      </c>
      <c r="M11346" s="14">
        <f>AND($I11346=MID(kododd,1,2),$J11346=MID(kododd,3,3))</f>
      </c>
    </row>
    <row r="11347">
      <c r="A11347" s="95">
        <v>53478</v>
      </c>
      <c r="B11347" s="93" t="s">
        <v>17667</v>
      </c>
      <c r="C11347" s="93" t="s">
        <v>1412</v>
      </c>
      <c r="F11347" s="95">
        <v>23771798</v>
      </c>
      <c r="G11347" s="95">
        <v>0</v>
      </c>
      <c r="H11347" s="93" t="s">
        <v>8976</v>
      </c>
      <c r="I11347" s="93" t="s">
        <v>23901</v>
      </c>
      <c r="J11347" s="93" t="s">
        <v>20855</v>
      </c>
      <c r="K11347" s="93" t="s">
        <v>8992</v>
      </c>
      <c r="L11347" s="14">
        <f>AND(vyberHrace&lt;&gt;"",ISNUMBER(SEARCH(vyberHrace,$B11347)))</f>
      </c>
      <c r="M11347" s="14">
        <f>AND($I11347=MID(kododd,1,2),$J11347=MID(kododd,3,3))</f>
      </c>
    </row>
    <row r="11348">
      <c r="A11348" s="95">
        <v>46055</v>
      </c>
      <c r="B11348" s="93" t="s">
        <v>9659</v>
      </c>
      <c r="C11348" s="93" t="s">
        <v>3255</v>
      </c>
      <c r="D11348" s="95">
        <v>1473</v>
      </c>
      <c r="E11348" s="95">
        <v>1608</v>
      </c>
      <c r="F11348" s="95">
        <v>23723858</v>
      </c>
      <c r="G11348" s="95">
        <v>0</v>
      </c>
      <c r="H11348" s="93" t="s">
        <v>8976</v>
      </c>
      <c r="I11348" s="93" t="s">
        <v>23901</v>
      </c>
      <c r="J11348" s="93" t="s">
        <v>20947</v>
      </c>
      <c r="K11348" s="93" t="s">
        <v>5139</v>
      </c>
      <c r="L11348" s="14">
        <f>AND(vyberHrace&lt;&gt;"",ISNUMBER(SEARCH(vyberHrace,$B11348)))</f>
      </c>
      <c r="M11348" s="14">
        <f>AND($I11348=MID(kododd,1,2),$J11348=MID(kododd,3,3))</f>
      </c>
    </row>
    <row r="11349">
      <c r="A11349" s="95">
        <v>47409</v>
      </c>
      <c r="B11349" s="93" t="s">
        <v>9660</v>
      </c>
      <c r="C11349" s="93" t="s">
        <v>1408</v>
      </c>
      <c r="G11349" s="95">
        <v>0</v>
      </c>
      <c r="H11349" s="93" t="s">
        <v>8976</v>
      </c>
      <c r="I11349" s="93" t="s">
        <v>23901</v>
      </c>
      <c r="J11349" s="93" t="s">
        <v>20947</v>
      </c>
      <c r="K11349" s="93" t="s">
        <v>5139</v>
      </c>
      <c r="L11349" s="14">
        <f>AND(vyberHrace&lt;&gt;"",ISNUMBER(SEARCH(vyberHrace,$B11349)))</f>
      </c>
      <c r="M11349" s="14">
        <f>AND($I11349=MID(kododd,1,2),$J11349=MID(kododd,3,3))</f>
      </c>
    </row>
    <row r="11350">
      <c r="A11350" s="95">
        <v>12279</v>
      </c>
      <c r="B11350" s="93" t="s">
        <v>9664</v>
      </c>
      <c r="C11350" s="93" t="s">
        <v>1471</v>
      </c>
      <c r="D11350" s="95">
        <v>1833</v>
      </c>
      <c r="E11350" s="95">
        <v>1858</v>
      </c>
      <c r="F11350" s="95">
        <v>327271</v>
      </c>
      <c r="G11350" s="95">
        <v>250</v>
      </c>
      <c r="H11350" s="93" t="s">
        <v>8976</v>
      </c>
      <c r="I11350" s="93" t="s">
        <v>23901</v>
      </c>
      <c r="J11350" s="93" t="s">
        <v>20902</v>
      </c>
      <c r="K11350" s="93" t="s">
        <v>6528</v>
      </c>
      <c r="L11350" s="14">
        <f>AND(vyberHrace&lt;&gt;"",ISNUMBER(SEARCH(vyberHrace,$B11350)))</f>
      </c>
      <c r="M11350" s="14">
        <f>AND($I11350=MID(kododd,1,2),$J11350=MID(kododd,3,3))</f>
      </c>
    </row>
    <row r="11351">
      <c r="A11351" s="95">
        <v>58484</v>
      </c>
      <c r="B11351" s="93" t="s">
        <v>24985</v>
      </c>
      <c r="C11351" s="93" t="s">
        <v>1424</v>
      </c>
      <c r="G11351" s="95">
        <v>0</v>
      </c>
      <c r="H11351" s="93" t="s">
        <v>8976</v>
      </c>
      <c r="I11351" s="93" t="s">
        <v>23901</v>
      </c>
      <c r="J11351" s="93" t="s">
        <v>20914</v>
      </c>
      <c r="K11351" s="93" t="s">
        <v>5621</v>
      </c>
      <c r="L11351" s="14">
        <f>AND(vyberHrace&lt;&gt;"",ISNUMBER(SEARCH(vyberHrace,$B11351)))</f>
      </c>
      <c r="M11351" s="14">
        <f>AND($I11351=MID(kododd,1,2),$J11351=MID(kododd,3,3))</f>
      </c>
    </row>
    <row r="11352">
      <c r="A11352" s="95">
        <v>51469</v>
      </c>
      <c r="B11352" s="93" t="s">
        <v>331</v>
      </c>
      <c r="C11352" s="93" t="s">
        <v>1416</v>
      </c>
      <c r="D11352" s="95">
        <v>1072</v>
      </c>
      <c r="F11352" s="95">
        <v>23736453</v>
      </c>
      <c r="G11352" s="95">
        <v>250</v>
      </c>
      <c r="H11352" s="93" t="s">
        <v>8976</v>
      </c>
      <c r="I11352" s="93" t="s">
        <v>23901</v>
      </c>
      <c r="J11352" s="93" t="s">
        <v>20912</v>
      </c>
      <c r="K11352" s="93" t="s">
        <v>5561</v>
      </c>
      <c r="L11352" s="14">
        <f>AND(vyberHrace&lt;&gt;"",ISNUMBER(SEARCH(vyberHrace,$B11352)))</f>
      </c>
      <c r="M11352" s="14">
        <f>AND($I11352=MID(kododd,1,2),$J11352=MID(kododd,3,3))</f>
      </c>
    </row>
    <row r="11353">
      <c r="A11353" s="95">
        <v>50909</v>
      </c>
      <c r="B11353" s="93" t="s">
        <v>4647</v>
      </c>
      <c r="C11353" s="93" t="s">
        <v>1412</v>
      </c>
      <c r="F11353" s="95">
        <v>23736461</v>
      </c>
      <c r="G11353" s="95">
        <v>250</v>
      </c>
      <c r="H11353" s="93" t="s">
        <v>8976</v>
      </c>
      <c r="I11353" s="93" t="s">
        <v>23901</v>
      </c>
      <c r="J11353" s="93" t="s">
        <v>20912</v>
      </c>
      <c r="K11353" s="93" t="s">
        <v>5561</v>
      </c>
      <c r="L11353" s="14">
        <f>AND(vyberHrace&lt;&gt;"",ISNUMBER(SEARCH(vyberHrace,$B11353)))</f>
      </c>
      <c r="M11353" s="14">
        <f>AND($I11353=MID(kododd,1,2),$J11353=MID(kododd,3,3))</f>
      </c>
    </row>
    <row r="11354">
      <c r="A11354" s="95">
        <v>44557</v>
      </c>
      <c r="B11354" s="93" t="s">
        <v>7441</v>
      </c>
      <c r="C11354" s="93" t="s">
        <v>1402</v>
      </c>
      <c r="G11354" s="95">
        <v>0</v>
      </c>
      <c r="H11354" s="93" t="s">
        <v>8976</v>
      </c>
      <c r="I11354" s="93" t="s">
        <v>23901</v>
      </c>
      <c r="J11354" s="93" t="s">
        <v>20859</v>
      </c>
      <c r="K11354" s="93" t="s">
        <v>9076</v>
      </c>
      <c r="L11354" s="14">
        <f>AND(vyberHrace&lt;&gt;"",ISNUMBER(SEARCH(vyberHrace,$B11354)))</f>
      </c>
      <c r="M11354" s="14">
        <f>AND($I11354=MID(kododd,1,2),$J11354=MID(kododd,3,3))</f>
      </c>
    </row>
    <row r="11355">
      <c r="A11355" s="95">
        <v>50182</v>
      </c>
      <c r="B11355" s="93" t="s">
        <v>2239</v>
      </c>
      <c r="C11355" s="93" t="s">
        <v>1410</v>
      </c>
      <c r="G11355" s="95">
        <v>0</v>
      </c>
      <c r="H11355" s="93" t="s">
        <v>8976</v>
      </c>
      <c r="I11355" s="93" t="s">
        <v>23901</v>
      </c>
      <c r="J11355" s="93" t="s">
        <v>20872</v>
      </c>
      <c r="K11355" s="93" t="s">
        <v>6775</v>
      </c>
      <c r="L11355" s="14">
        <f>AND(vyberHrace&lt;&gt;"",ISNUMBER(SEARCH(vyberHrace,$B11355)))</f>
      </c>
      <c r="M11355" s="14">
        <f>AND($I11355=MID(kododd,1,2),$J11355=MID(kododd,3,3))</f>
      </c>
    </row>
    <row r="11356">
      <c r="A11356" s="95">
        <v>50183</v>
      </c>
      <c r="B11356" s="93" t="s">
        <v>2240</v>
      </c>
      <c r="C11356" s="93" t="s">
        <v>1406</v>
      </c>
      <c r="G11356" s="95">
        <v>0</v>
      </c>
      <c r="H11356" s="93" t="s">
        <v>8976</v>
      </c>
      <c r="I11356" s="93" t="s">
        <v>23901</v>
      </c>
      <c r="J11356" s="93" t="s">
        <v>20872</v>
      </c>
      <c r="K11356" s="93" t="s">
        <v>6775</v>
      </c>
      <c r="L11356" s="14">
        <f>AND(vyberHrace&lt;&gt;"",ISNUMBER(SEARCH(vyberHrace,$B11356)))</f>
      </c>
      <c r="M11356" s="14">
        <f>AND($I11356=MID(kododd,1,2),$J11356=MID(kododd,3,3))</f>
      </c>
    </row>
    <row r="11357">
      <c r="A11357" s="95">
        <v>62260</v>
      </c>
      <c r="B11357" s="93" t="s">
        <v>28442</v>
      </c>
      <c r="C11357" s="93" t="s">
        <v>1487</v>
      </c>
      <c r="G11357" s="95">
        <v>0</v>
      </c>
      <c r="H11357" s="93" t="s">
        <v>8976</v>
      </c>
      <c r="I11357" s="93" t="s">
        <v>23901</v>
      </c>
      <c r="J11357" s="93" t="s">
        <v>20855</v>
      </c>
      <c r="K11357" s="93" t="s">
        <v>8992</v>
      </c>
      <c r="L11357" s="14">
        <f>AND(vyberHrace&lt;&gt;"",ISNUMBER(SEARCH(vyberHrace,$B11357)))</f>
      </c>
      <c r="M11357" s="14">
        <f>AND($I11357=MID(kododd,1,2),$J11357=MID(kododd,3,3))</f>
      </c>
    </row>
    <row r="11358">
      <c r="A11358" s="95">
        <v>62383</v>
      </c>
      <c r="B11358" s="93" t="s">
        <v>28552</v>
      </c>
      <c r="C11358" s="93" t="s">
        <v>1420</v>
      </c>
      <c r="G11358" s="95">
        <v>250</v>
      </c>
      <c r="H11358" s="93" t="s">
        <v>8976</v>
      </c>
      <c r="I11358" s="93" t="s">
        <v>23901</v>
      </c>
      <c r="J11358" s="93" t="s">
        <v>20896</v>
      </c>
      <c r="K11358" s="93" t="s">
        <v>7911</v>
      </c>
      <c r="L11358" s="14">
        <f>AND(vyberHrace&lt;&gt;"",ISNUMBER(SEARCH(vyberHrace,$B11358)))</f>
      </c>
      <c r="M11358" s="14">
        <f>AND($I11358=MID(kododd,1,2),$J11358=MID(kododd,3,3))</f>
      </c>
    </row>
    <row r="11359">
      <c r="A11359" s="95">
        <v>53849</v>
      </c>
      <c r="B11359" s="93" t="s">
        <v>3041</v>
      </c>
      <c r="C11359" s="93" t="s">
        <v>1411</v>
      </c>
      <c r="G11359" s="95">
        <v>250</v>
      </c>
      <c r="H11359" s="93" t="s">
        <v>8976</v>
      </c>
      <c r="I11359" s="93" t="s">
        <v>23901</v>
      </c>
      <c r="J11359" s="93" t="s">
        <v>20849</v>
      </c>
      <c r="K11359" s="93" t="s">
        <v>8984</v>
      </c>
      <c r="L11359" s="14">
        <f>AND(vyberHrace&lt;&gt;"",ISNUMBER(SEARCH(vyberHrace,$B11359)))</f>
      </c>
      <c r="M11359" s="14">
        <f>AND($I11359=MID(kododd,1,2),$J11359=MID(kododd,3,3))</f>
      </c>
    </row>
    <row r="11360">
      <c r="A11360" s="95">
        <v>53835</v>
      </c>
      <c r="B11360" s="93" t="s">
        <v>3042</v>
      </c>
      <c r="C11360" s="93" t="s">
        <v>1411</v>
      </c>
      <c r="G11360" s="95">
        <v>250</v>
      </c>
      <c r="H11360" s="93" t="s">
        <v>8976</v>
      </c>
      <c r="I11360" s="93" t="s">
        <v>23901</v>
      </c>
      <c r="J11360" s="93" t="s">
        <v>20849</v>
      </c>
      <c r="K11360" s="93" t="s">
        <v>8984</v>
      </c>
      <c r="L11360" s="14">
        <f>AND(vyberHrace&lt;&gt;"",ISNUMBER(SEARCH(vyberHrace,$B11360)))</f>
      </c>
      <c r="M11360" s="14">
        <f>AND($I11360=MID(kododd,1,2),$J11360=MID(kododd,3,3))</f>
      </c>
    </row>
    <row r="11361">
      <c r="A11361" s="95">
        <v>63322</v>
      </c>
      <c r="B11361" s="93" t="s">
        <v>29115</v>
      </c>
      <c r="C11361" s="93" t="s">
        <v>1450</v>
      </c>
      <c r="G11361" s="95">
        <v>250</v>
      </c>
      <c r="H11361" s="93" t="s">
        <v>8976</v>
      </c>
      <c r="I11361" s="93" t="s">
        <v>23901</v>
      </c>
      <c r="J11361" s="93" t="s">
        <v>20849</v>
      </c>
      <c r="K11361" s="93" t="s">
        <v>8984</v>
      </c>
      <c r="L11361" s="14">
        <f>AND(vyberHrace&lt;&gt;"",ISNUMBER(SEARCH(vyberHrace,$B11361)))</f>
      </c>
      <c r="M11361" s="14">
        <f>AND($I11361=MID(kododd,1,2),$J11361=MID(kododd,3,3))</f>
      </c>
    </row>
    <row r="11362">
      <c r="A11362" s="95">
        <v>62641</v>
      </c>
      <c r="B11362" s="93" t="s">
        <v>29116</v>
      </c>
      <c r="C11362" s="93" t="s">
        <v>1486</v>
      </c>
      <c r="G11362" s="95">
        <v>250</v>
      </c>
      <c r="H11362" s="93" t="s">
        <v>8976</v>
      </c>
      <c r="I11362" s="93" t="s">
        <v>23901</v>
      </c>
      <c r="J11362" s="93" t="s">
        <v>20849</v>
      </c>
      <c r="K11362" s="93" t="s">
        <v>8984</v>
      </c>
      <c r="L11362" s="14">
        <f>AND(vyberHrace&lt;&gt;"",ISNUMBER(SEARCH(vyberHrace,$B11362)))</f>
      </c>
      <c r="M11362" s="14">
        <f>AND($I11362=MID(kododd,1,2),$J11362=MID(kododd,3,3))</f>
      </c>
    </row>
    <row r="11363">
      <c r="A11363" s="95">
        <v>44190</v>
      </c>
      <c r="B11363" s="93" t="s">
        <v>7505</v>
      </c>
      <c r="C11363" s="93" t="s">
        <v>1410</v>
      </c>
      <c r="G11363" s="95">
        <v>0</v>
      </c>
      <c r="H11363" s="93" t="s">
        <v>8976</v>
      </c>
      <c r="I11363" s="93" t="s">
        <v>23901</v>
      </c>
      <c r="J11363" s="93" t="s">
        <v>20859</v>
      </c>
      <c r="K11363" s="93" t="s">
        <v>9076</v>
      </c>
      <c r="L11363" s="14">
        <f>AND(vyberHrace&lt;&gt;"",ISNUMBER(SEARCH(vyberHrace,$B11363)))</f>
      </c>
      <c r="M11363" s="14">
        <f>AND($I11363=MID(kododd,1,2),$J11363=MID(kododd,3,3))</f>
      </c>
    </row>
    <row r="11364">
      <c r="A11364" s="95">
        <v>55882</v>
      </c>
      <c r="B11364" s="93" t="s">
        <v>22351</v>
      </c>
      <c r="C11364" s="93" t="s">
        <v>1450</v>
      </c>
      <c r="G11364" s="95">
        <v>250</v>
      </c>
      <c r="H11364" s="93" t="s">
        <v>8976</v>
      </c>
      <c r="I11364" s="93" t="s">
        <v>23901</v>
      </c>
      <c r="J11364" s="93" t="s">
        <v>20849</v>
      </c>
      <c r="K11364" s="93" t="s">
        <v>8984</v>
      </c>
      <c r="L11364" s="14">
        <f>AND(vyberHrace&lt;&gt;"",ISNUMBER(SEARCH(vyberHrace,$B11364)))</f>
      </c>
      <c r="M11364" s="14">
        <f>AND($I11364=MID(kododd,1,2),$J11364=MID(kododd,3,3))</f>
      </c>
    </row>
    <row r="11365">
      <c r="A11365" s="95">
        <v>43786</v>
      </c>
      <c r="B11365" s="93" t="s">
        <v>8483</v>
      </c>
      <c r="C11365" s="93" t="s">
        <v>1400</v>
      </c>
      <c r="D11365" s="95">
        <v>1237</v>
      </c>
      <c r="F11365" s="95">
        <v>23748443</v>
      </c>
      <c r="G11365" s="95">
        <v>0</v>
      </c>
      <c r="H11365" s="93" t="s">
        <v>8976</v>
      </c>
      <c r="I11365" s="93" t="s">
        <v>23901</v>
      </c>
      <c r="J11365" s="93" t="s">
        <v>20914</v>
      </c>
      <c r="K11365" s="93" t="s">
        <v>5621</v>
      </c>
      <c r="L11365" s="14">
        <f>AND(vyberHrace&lt;&gt;"",ISNUMBER(SEARCH(vyberHrace,$B11365)))</f>
      </c>
      <c r="M11365" s="14">
        <f>AND($I11365=MID(kododd,1,2),$J11365=MID(kododd,3,3))</f>
      </c>
    </row>
    <row r="11366">
      <c r="A11366" s="95">
        <v>46949</v>
      </c>
      <c r="B11366" s="93" t="s">
        <v>8486</v>
      </c>
      <c r="C11366" s="93" t="s">
        <v>1416</v>
      </c>
      <c r="G11366" s="95">
        <v>0</v>
      </c>
      <c r="H11366" s="93" t="s">
        <v>8976</v>
      </c>
      <c r="I11366" s="93" t="s">
        <v>23901</v>
      </c>
      <c r="J11366" s="93" t="s">
        <v>20849</v>
      </c>
      <c r="K11366" s="93" t="s">
        <v>8984</v>
      </c>
      <c r="L11366" s="14">
        <f>AND(vyberHrace&lt;&gt;"",ISNUMBER(SEARCH(vyberHrace,$B11366)))</f>
      </c>
      <c r="M11366" s="14">
        <f>AND($I11366=MID(kododd,1,2),$J11366=MID(kododd,3,3))</f>
      </c>
    </row>
    <row r="11367">
      <c r="A11367" s="95">
        <v>48156</v>
      </c>
      <c r="B11367" s="93" t="s">
        <v>8494</v>
      </c>
      <c r="C11367" s="93" t="s">
        <v>1416</v>
      </c>
      <c r="G11367" s="95">
        <v>0</v>
      </c>
      <c r="H11367" s="93" t="s">
        <v>8976</v>
      </c>
      <c r="I11367" s="93" t="s">
        <v>23901</v>
      </c>
      <c r="J11367" s="93" t="s">
        <v>20849</v>
      </c>
      <c r="K11367" s="93" t="s">
        <v>8984</v>
      </c>
      <c r="L11367" s="14">
        <f>AND(vyberHrace&lt;&gt;"",ISNUMBER(SEARCH(vyberHrace,$B11367)))</f>
      </c>
      <c r="M11367" s="14">
        <f>AND($I11367=MID(kododd,1,2),$J11367=MID(kododd,3,3))</f>
      </c>
    </row>
    <row r="11368">
      <c r="A11368" s="95">
        <v>60469</v>
      </c>
      <c r="B11368" s="93" t="s">
        <v>26903</v>
      </c>
      <c r="C11368" s="93" t="s">
        <v>1420</v>
      </c>
      <c r="G11368" s="95">
        <v>0</v>
      </c>
      <c r="H11368" s="93" t="s">
        <v>8976</v>
      </c>
      <c r="I11368" s="93" t="s">
        <v>23901</v>
      </c>
      <c r="J11368" s="93" t="s">
        <v>3580</v>
      </c>
      <c r="K11368" s="93" t="s">
        <v>6449</v>
      </c>
      <c r="L11368" s="14">
        <f>AND(vyberHrace&lt;&gt;"",ISNUMBER(SEARCH(vyberHrace,$B11368)))</f>
      </c>
      <c r="M11368" s="14">
        <f>AND($I11368=MID(kododd,1,2),$J11368=MID(kododd,3,3))</f>
      </c>
    </row>
    <row r="11369">
      <c r="A11369" s="95">
        <v>5828</v>
      </c>
      <c r="B11369" s="93" t="s">
        <v>16779</v>
      </c>
      <c r="C11369" s="93" t="s">
        <v>1459</v>
      </c>
      <c r="D11369" s="95">
        <v>1821</v>
      </c>
      <c r="F11369" s="95">
        <v>357090</v>
      </c>
      <c r="G11369" s="95">
        <v>0</v>
      </c>
      <c r="H11369" s="93" t="s">
        <v>8976</v>
      </c>
      <c r="I11369" s="93" t="s">
        <v>23901</v>
      </c>
      <c r="J11369" s="93" t="s">
        <v>20912</v>
      </c>
      <c r="K11369" s="93" t="s">
        <v>5561</v>
      </c>
      <c r="L11369" s="14">
        <f>AND(vyberHrace&lt;&gt;"",ISNUMBER(SEARCH(vyberHrace,$B11369)))</f>
      </c>
      <c r="M11369" s="14">
        <f>AND($I11369=MID(kododd,1,2),$J11369=MID(kododd,3,3))</f>
      </c>
    </row>
    <row r="11370">
      <c r="A11370" s="95">
        <v>31023</v>
      </c>
      <c r="B11370" s="93" t="s">
        <v>14651</v>
      </c>
      <c r="C11370" s="93" t="s">
        <v>1418</v>
      </c>
      <c r="D11370" s="95">
        <v>1663</v>
      </c>
      <c r="E11370" s="95">
        <v>1819</v>
      </c>
      <c r="F11370" s="95">
        <v>23748451</v>
      </c>
      <c r="G11370" s="95">
        <v>250</v>
      </c>
      <c r="H11370" s="93" t="s">
        <v>8976</v>
      </c>
      <c r="I11370" s="93" t="s">
        <v>23901</v>
      </c>
      <c r="J11370" s="93" t="s">
        <v>20872</v>
      </c>
      <c r="K11370" s="93" t="s">
        <v>6775</v>
      </c>
      <c r="L11370" s="14">
        <f>AND(vyberHrace&lt;&gt;"",ISNUMBER(SEARCH(vyberHrace,$B11370)))</f>
      </c>
      <c r="M11370" s="14">
        <f>AND($I11370=MID(kododd,1,2),$J11370=MID(kododd,3,3))</f>
      </c>
    </row>
    <row r="11371">
      <c r="A11371" s="95">
        <v>2396</v>
      </c>
      <c r="B11371" s="93" t="s">
        <v>14561</v>
      </c>
      <c r="C11371" s="93" t="s">
        <v>1405</v>
      </c>
      <c r="D11371" s="95">
        <v>1873</v>
      </c>
      <c r="E11371" s="95">
        <v>1937</v>
      </c>
      <c r="F11371" s="95">
        <v>326801</v>
      </c>
      <c r="G11371" s="95">
        <v>250</v>
      </c>
      <c r="H11371" s="93" t="s">
        <v>8976</v>
      </c>
      <c r="I11371" s="93" t="s">
        <v>23901</v>
      </c>
      <c r="J11371" s="93" t="s">
        <v>20908</v>
      </c>
      <c r="K11371" s="93" t="s">
        <v>5624</v>
      </c>
      <c r="L11371" s="14">
        <f>AND(vyberHrace&lt;&gt;"",ISNUMBER(SEARCH(vyberHrace,$B11371)))</f>
      </c>
      <c r="M11371" s="14">
        <f>AND($I11371=MID(kododd,1,2),$J11371=MID(kododd,3,3))</f>
      </c>
    </row>
    <row r="11372">
      <c r="A11372" s="95">
        <v>14391</v>
      </c>
      <c r="B11372" s="93" t="s">
        <v>14563</v>
      </c>
      <c r="C11372" s="93" t="s">
        <v>1446</v>
      </c>
      <c r="D11372" s="95">
        <v>1673</v>
      </c>
      <c r="E11372" s="95">
        <v>1809</v>
      </c>
      <c r="F11372" s="95">
        <v>377198</v>
      </c>
      <c r="G11372" s="95">
        <v>0</v>
      </c>
      <c r="H11372" s="93" t="s">
        <v>8976</v>
      </c>
      <c r="I11372" s="93" t="s">
        <v>23901</v>
      </c>
      <c r="J11372" s="93" t="s">
        <v>20908</v>
      </c>
      <c r="K11372" s="93" t="s">
        <v>5624</v>
      </c>
      <c r="L11372" s="14">
        <f>AND(vyberHrace&lt;&gt;"",ISNUMBER(SEARCH(vyberHrace,$B11372)))</f>
      </c>
      <c r="M11372" s="14">
        <f>AND($I11372=MID(kododd,1,2),$J11372=MID(kododd,3,3))</f>
      </c>
    </row>
    <row r="11373">
      <c r="A11373" s="95">
        <v>53842</v>
      </c>
      <c r="B11373" s="93" t="s">
        <v>3007</v>
      </c>
      <c r="C11373" s="93" t="s">
        <v>1420</v>
      </c>
      <c r="D11373" s="95">
        <v>1191</v>
      </c>
      <c r="F11373" s="95">
        <v>23799439</v>
      </c>
      <c r="G11373" s="95">
        <v>250</v>
      </c>
      <c r="H11373" s="93" t="s">
        <v>8976</v>
      </c>
      <c r="I11373" s="93" t="s">
        <v>23901</v>
      </c>
      <c r="J11373" s="93" t="s">
        <v>20908</v>
      </c>
      <c r="K11373" s="93" t="s">
        <v>5624</v>
      </c>
      <c r="L11373" s="14">
        <f>AND(vyberHrace&lt;&gt;"",ISNUMBER(SEARCH(vyberHrace,$B11373)))</f>
      </c>
      <c r="M11373" s="14">
        <f>AND($I11373=MID(kododd,1,2),$J11373=MID(kododd,3,3))</f>
      </c>
    </row>
    <row r="11374">
      <c r="A11374" s="95">
        <v>48502</v>
      </c>
      <c r="B11374" s="93" t="s">
        <v>6378</v>
      </c>
      <c r="C11374" s="93" t="s">
        <v>1406</v>
      </c>
      <c r="D11374" s="95">
        <v>1508</v>
      </c>
      <c r="E11374" s="95">
        <v>1576</v>
      </c>
      <c r="F11374" s="95">
        <v>23773715</v>
      </c>
      <c r="G11374" s="95">
        <v>250</v>
      </c>
      <c r="H11374" s="93" t="s">
        <v>8976</v>
      </c>
      <c r="I11374" s="93" t="s">
        <v>23901</v>
      </c>
      <c r="J11374" s="93" t="s">
        <v>20908</v>
      </c>
      <c r="K11374" s="93" t="s">
        <v>5624</v>
      </c>
      <c r="L11374" s="14">
        <f>AND(vyberHrace&lt;&gt;"",ISNUMBER(SEARCH(vyberHrace,$B11374)))</f>
      </c>
      <c r="M11374" s="14">
        <f>AND($I11374=MID(kododd,1,2),$J11374=MID(kododd,3,3))</f>
      </c>
    </row>
    <row r="11375">
      <c r="A11375" s="95">
        <v>53939</v>
      </c>
      <c r="B11375" s="93" t="s">
        <v>3023</v>
      </c>
      <c r="C11375" s="93" t="s">
        <v>1422</v>
      </c>
      <c r="G11375" s="95">
        <v>0</v>
      </c>
      <c r="H11375" s="93" t="s">
        <v>8976</v>
      </c>
      <c r="I11375" s="93" t="s">
        <v>23901</v>
      </c>
      <c r="J11375" s="93" t="s">
        <v>20855</v>
      </c>
      <c r="K11375" s="93" t="s">
        <v>8992</v>
      </c>
      <c r="L11375" s="14">
        <f>AND(vyberHrace&lt;&gt;"",ISNUMBER(SEARCH(vyberHrace,$B11375)))</f>
      </c>
      <c r="M11375" s="14">
        <f>AND($I11375=MID(kododd,1,2),$J11375=MID(kododd,3,3))</f>
      </c>
    </row>
    <row r="11376">
      <c r="A11376" s="95">
        <v>14162</v>
      </c>
      <c r="B11376" s="93" t="s">
        <v>6410</v>
      </c>
      <c r="C11376" s="93" t="s">
        <v>1423</v>
      </c>
      <c r="D11376" s="95">
        <v>1656</v>
      </c>
      <c r="F11376" s="95">
        <v>23740566</v>
      </c>
      <c r="G11376" s="95">
        <v>0</v>
      </c>
      <c r="H11376" s="93" t="s">
        <v>8976</v>
      </c>
      <c r="I11376" s="93" t="s">
        <v>23901</v>
      </c>
      <c r="J11376" s="93" t="s">
        <v>20872</v>
      </c>
      <c r="K11376" s="93" t="s">
        <v>6775</v>
      </c>
      <c r="L11376" s="14">
        <f>AND(vyberHrace&lt;&gt;"",ISNUMBER(SEARCH(vyberHrace,$B11376)))</f>
      </c>
      <c r="M11376" s="14">
        <f>AND($I11376=MID(kododd,1,2),$J11376=MID(kododd,3,3))</f>
      </c>
    </row>
    <row r="11377">
      <c r="A11377" s="95">
        <v>49523</v>
      </c>
      <c r="B11377" s="93" t="s">
        <v>6414</v>
      </c>
      <c r="C11377" s="93" t="s">
        <v>1406</v>
      </c>
      <c r="G11377" s="95">
        <v>0</v>
      </c>
      <c r="H11377" s="93" t="s">
        <v>8976</v>
      </c>
      <c r="I11377" s="93" t="s">
        <v>23901</v>
      </c>
      <c r="J11377" s="93" t="s">
        <v>20912</v>
      </c>
      <c r="K11377" s="93" t="s">
        <v>5561</v>
      </c>
      <c r="L11377" s="14">
        <f>AND(vyberHrace&lt;&gt;"",ISNUMBER(SEARCH(vyberHrace,$B11377)))</f>
      </c>
      <c r="M11377" s="14">
        <f>AND($I11377=MID(kododd,1,2),$J11377=MID(kododd,3,3))</f>
      </c>
    </row>
    <row r="11378">
      <c r="A11378" s="95">
        <v>54031</v>
      </c>
      <c r="B11378" s="93" t="s">
        <v>2994</v>
      </c>
      <c r="C11378" s="93" t="s">
        <v>1424</v>
      </c>
      <c r="G11378" s="95">
        <v>0</v>
      </c>
      <c r="H11378" s="93" t="s">
        <v>8976</v>
      </c>
      <c r="I11378" s="93" t="s">
        <v>23901</v>
      </c>
      <c r="J11378" s="93" t="s">
        <v>20843</v>
      </c>
      <c r="K11378" s="93" t="s">
        <v>7708</v>
      </c>
      <c r="L11378" s="14">
        <f>AND(vyberHrace&lt;&gt;"",ISNUMBER(SEARCH(vyberHrace,$B11378)))</f>
      </c>
      <c r="M11378" s="14">
        <f>AND($I11378=MID(kododd,1,2),$J11378=MID(kododd,3,3))</f>
      </c>
    </row>
    <row r="11379">
      <c r="A11379" s="95">
        <v>59215</v>
      </c>
      <c r="B11379" s="93" t="s">
        <v>25645</v>
      </c>
      <c r="C11379" s="93" t="s">
        <v>1450</v>
      </c>
      <c r="G11379" s="95">
        <v>250</v>
      </c>
      <c r="H11379" s="93" t="s">
        <v>8976</v>
      </c>
      <c r="I11379" s="93" t="s">
        <v>23901</v>
      </c>
      <c r="J11379" s="93" t="s">
        <v>20947</v>
      </c>
      <c r="K11379" s="93" t="s">
        <v>5139</v>
      </c>
      <c r="L11379" s="14">
        <f>AND(vyberHrace&lt;&gt;"",ISNUMBER(SEARCH(vyberHrace,$B11379)))</f>
      </c>
      <c r="M11379" s="14">
        <f>AND($I11379=MID(kododd,1,2),$J11379=MID(kododd,3,3))</f>
      </c>
    </row>
    <row r="11380">
      <c r="A11380" s="95">
        <v>58209</v>
      </c>
      <c r="B11380" s="93" t="s">
        <v>24727</v>
      </c>
      <c r="C11380" s="93" t="s">
        <v>1416</v>
      </c>
      <c r="G11380" s="95">
        <v>0</v>
      </c>
      <c r="H11380" s="93" t="s">
        <v>8976</v>
      </c>
      <c r="I11380" s="93" t="s">
        <v>23901</v>
      </c>
      <c r="J11380" s="93" t="s">
        <v>20872</v>
      </c>
      <c r="K11380" s="93" t="s">
        <v>6775</v>
      </c>
      <c r="L11380" s="14">
        <f>AND(vyberHrace&lt;&gt;"",ISNUMBER(SEARCH(vyberHrace,$B11380)))</f>
      </c>
      <c r="M11380" s="14">
        <f>AND($I11380=MID(kododd,1,2),$J11380=MID(kododd,3,3))</f>
      </c>
    </row>
    <row r="11381">
      <c r="A11381" s="95">
        <v>58208</v>
      </c>
      <c r="B11381" s="93" t="s">
        <v>24726</v>
      </c>
      <c r="C11381" s="93" t="s">
        <v>1422</v>
      </c>
      <c r="D11381" s="95">
        <v>1112</v>
      </c>
      <c r="E11381" s="95">
        <v>1474</v>
      </c>
      <c r="F11381" s="95">
        <v>23785454</v>
      </c>
      <c r="G11381" s="95">
        <v>250</v>
      </c>
      <c r="H11381" s="93" t="s">
        <v>8976</v>
      </c>
      <c r="I11381" s="93" t="s">
        <v>23901</v>
      </c>
      <c r="J11381" s="93" t="s">
        <v>20872</v>
      </c>
      <c r="K11381" s="93" t="s">
        <v>6775</v>
      </c>
      <c r="L11381" s="14">
        <f>AND(vyberHrace&lt;&gt;"",ISNUMBER(SEARCH(vyberHrace,$B11381)))</f>
      </c>
      <c r="M11381" s="14">
        <f>AND($I11381=MID(kododd,1,2),$J11381=MID(kododd,3,3))</f>
      </c>
    </row>
    <row r="11382">
      <c r="A11382" s="95">
        <v>45708</v>
      </c>
      <c r="B11382" s="93" t="s">
        <v>9531</v>
      </c>
      <c r="C11382" s="93" t="s">
        <v>1408</v>
      </c>
      <c r="D11382" s="95">
        <v>1952</v>
      </c>
      <c r="E11382" s="95">
        <v>2033</v>
      </c>
      <c r="F11382" s="95">
        <v>23717718</v>
      </c>
      <c r="G11382" s="95">
        <v>250</v>
      </c>
      <c r="H11382" s="93" t="s">
        <v>8976</v>
      </c>
      <c r="I11382" s="93" t="s">
        <v>23901</v>
      </c>
      <c r="J11382" s="93" t="s">
        <v>20855</v>
      </c>
      <c r="K11382" s="93" t="s">
        <v>8992</v>
      </c>
      <c r="L11382" s="14">
        <f>AND(vyberHrace&lt;&gt;"",ISNUMBER(SEARCH(vyberHrace,$B11382)))</f>
      </c>
      <c r="M11382" s="14">
        <f>AND($I11382=MID(kododd,1,2),$J11382=MID(kododd,3,3))</f>
      </c>
    </row>
    <row r="11383">
      <c r="A11383" s="95">
        <v>61665</v>
      </c>
      <c r="B11383" s="93" t="s">
        <v>27825</v>
      </c>
      <c r="C11383" s="93" t="s">
        <v>1412</v>
      </c>
      <c r="G11383" s="95">
        <v>250</v>
      </c>
      <c r="H11383" s="93" t="s">
        <v>8976</v>
      </c>
      <c r="I11383" s="93" t="s">
        <v>23901</v>
      </c>
      <c r="J11383" s="93" t="s">
        <v>20849</v>
      </c>
      <c r="K11383" s="93" t="s">
        <v>8984</v>
      </c>
      <c r="L11383" s="14">
        <f>AND(vyberHrace&lt;&gt;"",ISNUMBER(SEARCH(vyberHrace,$B11383)))</f>
      </c>
      <c r="M11383" s="14">
        <f>AND($I11383=MID(kododd,1,2),$J11383=MID(kododd,3,3))</f>
      </c>
    </row>
    <row r="11384">
      <c r="A11384" s="95">
        <v>55671</v>
      </c>
      <c r="B11384" s="93" t="s">
        <v>22352</v>
      </c>
      <c r="C11384" s="93" t="s">
        <v>1411</v>
      </c>
      <c r="G11384" s="95">
        <v>250</v>
      </c>
      <c r="H11384" s="93" t="s">
        <v>8976</v>
      </c>
      <c r="I11384" s="93" t="s">
        <v>23901</v>
      </c>
      <c r="J11384" s="93" t="s">
        <v>20849</v>
      </c>
      <c r="K11384" s="93" t="s">
        <v>8984</v>
      </c>
      <c r="L11384" s="14">
        <f>AND(vyberHrace&lt;&gt;"",ISNUMBER(SEARCH(vyberHrace,$B11384)))</f>
      </c>
      <c r="M11384" s="14">
        <f>AND($I11384=MID(kododd,1,2),$J11384=MID(kododd,3,3))</f>
      </c>
    </row>
    <row r="11385">
      <c r="A11385" s="95">
        <v>54121</v>
      </c>
      <c r="B11385" s="93" t="s">
        <v>3024</v>
      </c>
      <c r="C11385" s="93" t="s">
        <v>1411</v>
      </c>
      <c r="D11385" s="95">
        <v>1276</v>
      </c>
      <c r="E11385" s="95">
        <v>1541</v>
      </c>
      <c r="F11385" s="95">
        <v>23768380</v>
      </c>
      <c r="G11385" s="95">
        <v>250</v>
      </c>
      <c r="H11385" s="93" t="s">
        <v>8976</v>
      </c>
      <c r="I11385" s="93" t="s">
        <v>23901</v>
      </c>
      <c r="J11385" s="93" t="s">
        <v>20855</v>
      </c>
      <c r="K11385" s="93" t="s">
        <v>8992</v>
      </c>
      <c r="L11385" s="14">
        <f>AND(vyberHrace&lt;&gt;"",ISNUMBER(SEARCH(vyberHrace,$B11385)))</f>
      </c>
      <c r="M11385" s="14">
        <f>AND($I11385=MID(kododd,1,2),$J11385=MID(kododd,3,3))</f>
      </c>
    </row>
    <row r="11386">
      <c r="A11386" s="95">
        <v>1480</v>
      </c>
      <c r="B11386" s="93" t="s">
        <v>10921</v>
      </c>
      <c r="C11386" s="93" t="s">
        <v>1456</v>
      </c>
      <c r="D11386" s="95">
        <v>1797</v>
      </c>
      <c r="E11386" s="95">
        <v>1826</v>
      </c>
      <c r="F11386" s="95">
        <v>357480</v>
      </c>
      <c r="G11386" s="95">
        <v>250</v>
      </c>
      <c r="H11386" s="93" t="s">
        <v>8976</v>
      </c>
      <c r="I11386" s="93" t="s">
        <v>23901</v>
      </c>
      <c r="J11386" s="93" t="s">
        <v>20859</v>
      </c>
      <c r="K11386" s="93" t="s">
        <v>9076</v>
      </c>
      <c r="L11386" s="14">
        <f>AND(vyberHrace&lt;&gt;"",ISNUMBER(SEARCH(vyberHrace,$B11386)))</f>
      </c>
      <c r="M11386" s="14">
        <f>AND($I11386=MID(kododd,1,2),$J11386=MID(kododd,3,3))</f>
      </c>
    </row>
    <row r="11387">
      <c r="A11387" s="95">
        <v>44558</v>
      </c>
      <c r="B11387" s="93" t="s">
        <v>10952</v>
      </c>
      <c r="C11387" s="93" t="s">
        <v>3255</v>
      </c>
      <c r="G11387" s="95">
        <v>0</v>
      </c>
      <c r="H11387" s="93" t="s">
        <v>8976</v>
      </c>
      <c r="I11387" s="93" t="s">
        <v>23901</v>
      </c>
      <c r="J11387" s="93" t="s">
        <v>20859</v>
      </c>
      <c r="K11387" s="93" t="s">
        <v>9076</v>
      </c>
      <c r="L11387" s="14">
        <f>AND(vyberHrace&lt;&gt;"",ISNUMBER(SEARCH(vyberHrace,$B11387)))</f>
      </c>
      <c r="M11387" s="14">
        <f>AND($I11387=MID(kododd,1,2),$J11387=MID(kododd,3,3))</f>
      </c>
    </row>
    <row r="11388">
      <c r="A11388" s="95">
        <v>3156</v>
      </c>
      <c r="B11388" s="93" t="s">
        <v>17803</v>
      </c>
      <c r="C11388" s="93" t="s">
        <v>1467</v>
      </c>
      <c r="D11388" s="95">
        <v>1666</v>
      </c>
      <c r="E11388" s="95">
        <v>1834</v>
      </c>
      <c r="F11388" s="95">
        <v>326828</v>
      </c>
      <c r="G11388" s="95">
        <v>0</v>
      </c>
      <c r="H11388" s="93" t="s">
        <v>8976</v>
      </c>
      <c r="I11388" s="93" t="s">
        <v>23901</v>
      </c>
      <c r="J11388" s="93" t="s">
        <v>20908</v>
      </c>
      <c r="K11388" s="93" t="s">
        <v>5624</v>
      </c>
      <c r="L11388" s="14">
        <f>AND(vyberHrace&lt;&gt;"",ISNUMBER(SEARCH(vyberHrace,$B11388)))</f>
      </c>
      <c r="M11388" s="14">
        <f>AND($I11388=MID(kododd,1,2),$J11388=MID(kododd,3,3))</f>
      </c>
    </row>
    <row r="11389">
      <c r="A11389" s="95">
        <v>3192</v>
      </c>
      <c r="B11389" s="93" t="s">
        <v>17812</v>
      </c>
      <c r="C11389" s="93" t="s">
        <v>1434</v>
      </c>
      <c r="D11389" s="95">
        <v>2646</v>
      </c>
      <c r="E11389" s="95">
        <v>2607</v>
      </c>
      <c r="F11389" s="95">
        <v>309095</v>
      </c>
      <c r="G11389" s="95">
        <v>250</v>
      </c>
      <c r="H11389" s="93" t="s">
        <v>8976</v>
      </c>
      <c r="I11389" s="93" t="s">
        <v>23901</v>
      </c>
      <c r="J11389" s="93" t="s">
        <v>20859</v>
      </c>
      <c r="K11389" s="93" t="s">
        <v>9076</v>
      </c>
      <c r="L11389" s="14">
        <f>AND(vyberHrace&lt;&gt;"",ISNUMBER(SEARCH(vyberHrace,$B11389)))</f>
      </c>
      <c r="M11389" s="14">
        <f>AND($I11389=MID(kododd,1,2),$J11389=MID(kododd,3,3))</f>
      </c>
    </row>
    <row r="11390">
      <c r="A11390" s="95">
        <v>31227</v>
      </c>
      <c r="B11390" s="93" t="s">
        <v>20171</v>
      </c>
      <c r="C11390" s="93" t="s">
        <v>1439</v>
      </c>
      <c r="D11390" s="95">
        <v>1364</v>
      </c>
      <c r="G11390" s="95">
        <v>0</v>
      </c>
      <c r="H11390" s="93" t="s">
        <v>8976</v>
      </c>
      <c r="I11390" s="93" t="s">
        <v>23901</v>
      </c>
      <c r="J11390" s="93" t="s">
        <v>20887</v>
      </c>
      <c r="K11390" s="93" t="s">
        <v>5554</v>
      </c>
      <c r="L11390" s="14">
        <f>AND(vyberHrace&lt;&gt;"",ISNUMBER(SEARCH(vyberHrace,$B11390)))</f>
      </c>
      <c r="M11390" s="14">
        <f>AND($I11390=MID(kododd,1,2),$J11390=MID(kododd,3,3))</f>
      </c>
    </row>
    <row r="11391">
      <c r="A11391" s="95">
        <v>58097</v>
      </c>
      <c r="B11391" s="93" t="s">
        <v>24625</v>
      </c>
      <c r="C11391" s="93" t="s">
        <v>1420</v>
      </c>
      <c r="G11391" s="95">
        <v>250</v>
      </c>
      <c r="H11391" s="93" t="s">
        <v>8976</v>
      </c>
      <c r="I11391" s="93" t="s">
        <v>23901</v>
      </c>
      <c r="J11391" s="93" t="s">
        <v>20849</v>
      </c>
      <c r="K11391" s="93" t="s">
        <v>8984</v>
      </c>
      <c r="L11391" s="14">
        <f>AND(vyberHrace&lt;&gt;"",ISNUMBER(SEARCH(vyberHrace,$B11391)))</f>
      </c>
      <c r="M11391" s="14">
        <f>AND($I11391=MID(kododd,1,2),$J11391=MID(kododd,3,3))</f>
      </c>
    </row>
    <row r="11392">
      <c r="A11392" s="95">
        <v>55427</v>
      </c>
      <c r="B11392" s="93" t="s">
        <v>22353</v>
      </c>
      <c r="C11392" s="93" t="s">
        <v>1402</v>
      </c>
      <c r="F11392" s="95">
        <v>23768398</v>
      </c>
      <c r="G11392" s="95">
        <v>250</v>
      </c>
      <c r="H11392" s="93" t="s">
        <v>8976</v>
      </c>
      <c r="I11392" s="93" t="s">
        <v>23901</v>
      </c>
      <c r="J11392" s="93" t="s">
        <v>20849</v>
      </c>
      <c r="K11392" s="93" t="s">
        <v>8984</v>
      </c>
      <c r="L11392" s="14">
        <f>AND(vyberHrace&lt;&gt;"",ISNUMBER(SEARCH(vyberHrace,$B11392)))</f>
      </c>
      <c r="M11392" s="14">
        <f>AND($I11392=MID(kododd,1,2),$J11392=MID(kododd,3,3))</f>
      </c>
    </row>
    <row r="11393">
      <c r="A11393" s="95">
        <v>56067</v>
      </c>
      <c r="B11393" s="93" t="s">
        <v>22283</v>
      </c>
      <c r="C11393" s="93" t="s">
        <v>1406</v>
      </c>
      <c r="D11393" s="95">
        <v>1124</v>
      </c>
      <c r="E11393" s="95">
        <v>1487</v>
      </c>
      <c r="F11393" s="95">
        <v>23792493</v>
      </c>
      <c r="G11393" s="95">
        <v>250</v>
      </c>
      <c r="H11393" s="93" t="s">
        <v>8976</v>
      </c>
      <c r="I11393" s="93" t="s">
        <v>23901</v>
      </c>
      <c r="J11393" s="93" t="s">
        <v>20872</v>
      </c>
      <c r="K11393" s="93" t="s">
        <v>6775</v>
      </c>
      <c r="L11393" s="14">
        <f>AND(vyberHrace&lt;&gt;"",ISNUMBER(SEARCH(vyberHrace,$B11393)))</f>
      </c>
      <c r="M11393" s="14">
        <f>AND($I11393=MID(kododd,1,2),$J11393=MID(kododd,3,3))</f>
      </c>
    </row>
    <row r="11394">
      <c r="A11394" s="95">
        <v>62484</v>
      </c>
      <c r="B11394" s="93" t="s">
        <v>29117</v>
      </c>
      <c r="C11394" s="93" t="s">
        <v>1424</v>
      </c>
      <c r="G11394" s="95">
        <v>250</v>
      </c>
      <c r="H11394" s="93" t="s">
        <v>8976</v>
      </c>
      <c r="I11394" s="93" t="s">
        <v>23901</v>
      </c>
      <c r="J11394" s="93" t="s">
        <v>20872</v>
      </c>
      <c r="K11394" s="93" t="s">
        <v>6775</v>
      </c>
      <c r="L11394" s="14">
        <f>AND(vyberHrace&lt;&gt;"",ISNUMBER(SEARCH(vyberHrace,$B11394)))</f>
      </c>
      <c r="M11394" s="14">
        <f>AND($I11394=MID(kododd,1,2),$J11394=MID(kododd,3,3))</f>
      </c>
    </row>
    <row r="11395">
      <c r="A11395" s="95">
        <v>57064</v>
      </c>
      <c r="B11395" s="93" t="s">
        <v>19662</v>
      </c>
      <c r="C11395" s="93" t="s">
        <v>1420</v>
      </c>
      <c r="G11395" s="95">
        <v>250</v>
      </c>
      <c r="H11395" s="93" t="s">
        <v>8976</v>
      </c>
      <c r="I11395" s="93" t="s">
        <v>23901</v>
      </c>
      <c r="J11395" s="93" t="s">
        <v>20872</v>
      </c>
      <c r="K11395" s="93" t="s">
        <v>6775</v>
      </c>
      <c r="L11395" s="14">
        <f>AND(vyberHrace&lt;&gt;"",ISNUMBER(SEARCH(vyberHrace,$B11395)))</f>
      </c>
      <c r="M11395" s="14">
        <f>AND($I11395=MID(kododd,1,2),$J11395=MID(kododd,3,3))</f>
      </c>
    </row>
    <row r="11396">
      <c r="A11396" s="95">
        <v>62640</v>
      </c>
      <c r="B11396" s="93" t="s">
        <v>29118</v>
      </c>
      <c r="C11396" s="93" t="s">
        <v>1450</v>
      </c>
      <c r="G11396" s="95">
        <v>250</v>
      </c>
      <c r="H11396" s="93" t="s">
        <v>8976</v>
      </c>
      <c r="I11396" s="93" t="s">
        <v>23901</v>
      </c>
      <c r="J11396" s="93" t="s">
        <v>20849</v>
      </c>
      <c r="K11396" s="93" t="s">
        <v>8984</v>
      </c>
      <c r="L11396" s="14">
        <f>AND(vyberHrace&lt;&gt;"",ISNUMBER(SEARCH(vyberHrace,$B11396)))</f>
      </c>
      <c r="M11396" s="14">
        <f>AND($I11396=MID(kododd,1,2),$J11396=MID(kododd,3,3))</f>
      </c>
    </row>
    <row r="11397">
      <c r="A11397" s="95">
        <v>40166</v>
      </c>
      <c r="B11397" s="93" t="s">
        <v>19675</v>
      </c>
      <c r="C11397" s="93" t="s">
        <v>1469</v>
      </c>
      <c r="D11397" s="95">
        <v>1513</v>
      </c>
      <c r="E11397" s="95">
        <v>1589</v>
      </c>
      <c r="F11397" s="95">
        <v>23741104</v>
      </c>
      <c r="G11397" s="95">
        <v>250</v>
      </c>
      <c r="H11397" s="93" t="s">
        <v>8976</v>
      </c>
      <c r="I11397" s="93" t="s">
        <v>23901</v>
      </c>
      <c r="J11397" s="93" t="s">
        <v>20872</v>
      </c>
      <c r="K11397" s="93" t="s">
        <v>6775</v>
      </c>
      <c r="L11397" s="14">
        <f>AND(vyberHrace&lt;&gt;"",ISNUMBER(SEARCH(vyberHrace,$B11397)))</f>
      </c>
      <c r="M11397" s="14">
        <f>AND($I11397=MID(kododd,1,2),$J11397=MID(kododd,3,3))</f>
      </c>
    </row>
    <row r="11398">
      <c r="A11398" s="95">
        <v>51922</v>
      </c>
      <c r="B11398" s="93" t="s">
        <v>3712</v>
      </c>
      <c r="C11398" s="93" t="s">
        <v>1416</v>
      </c>
      <c r="G11398" s="95">
        <v>0</v>
      </c>
      <c r="H11398" s="93" t="s">
        <v>8976</v>
      </c>
      <c r="I11398" s="93" t="s">
        <v>23901</v>
      </c>
      <c r="J11398" s="93" t="s">
        <v>20872</v>
      </c>
      <c r="K11398" s="93" t="s">
        <v>6775</v>
      </c>
      <c r="L11398" s="14">
        <f>AND(vyberHrace&lt;&gt;"",ISNUMBER(SEARCH(vyberHrace,$B11398)))</f>
      </c>
      <c r="M11398" s="14">
        <f>AND($I11398=MID(kododd,1,2),$J11398=MID(kododd,3,3))</f>
      </c>
    </row>
    <row r="11399">
      <c r="A11399" s="95">
        <v>58105</v>
      </c>
      <c r="B11399" s="93" t="s">
        <v>24633</v>
      </c>
      <c r="C11399" s="93" t="s">
        <v>1411</v>
      </c>
      <c r="D11399" s="95">
        <v>1250</v>
      </c>
      <c r="E11399" s="95">
        <v>1491</v>
      </c>
      <c r="F11399" s="95">
        <v>23796324</v>
      </c>
      <c r="G11399" s="95">
        <v>250</v>
      </c>
      <c r="H11399" s="93" t="s">
        <v>8976</v>
      </c>
      <c r="I11399" s="93" t="s">
        <v>23901</v>
      </c>
      <c r="J11399" s="93" t="s">
        <v>20849</v>
      </c>
      <c r="K11399" s="93" t="s">
        <v>8984</v>
      </c>
      <c r="L11399" s="14">
        <f>AND(vyberHrace&lt;&gt;"",ISNUMBER(SEARCH(vyberHrace,$B11399)))</f>
      </c>
      <c r="M11399" s="14">
        <f>AND($I11399=MID(kododd,1,2),$J11399=MID(kododd,3,3))</f>
      </c>
    </row>
    <row r="11400">
      <c r="A11400" s="95">
        <v>62639</v>
      </c>
      <c r="B11400" s="93" t="s">
        <v>29119</v>
      </c>
      <c r="C11400" s="93" t="s">
        <v>1486</v>
      </c>
      <c r="G11400" s="95">
        <v>250</v>
      </c>
      <c r="H11400" s="93" t="s">
        <v>8976</v>
      </c>
      <c r="I11400" s="93" t="s">
        <v>23901</v>
      </c>
      <c r="J11400" s="93" t="s">
        <v>20849</v>
      </c>
      <c r="K11400" s="93" t="s">
        <v>8984</v>
      </c>
      <c r="L11400" s="14">
        <f>AND(vyberHrace&lt;&gt;"",ISNUMBER(SEARCH(vyberHrace,$B11400)))</f>
      </c>
      <c r="M11400" s="14">
        <f>AND($I11400=MID(kododd,1,2),$J11400=MID(kododd,3,3))</f>
      </c>
    </row>
    <row r="11401">
      <c r="A11401" s="95">
        <v>52866</v>
      </c>
      <c r="B11401" s="93" t="s">
        <v>15743</v>
      </c>
      <c r="C11401" s="93" t="s">
        <v>1406</v>
      </c>
      <c r="G11401" s="95">
        <v>0</v>
      </c>
      <c r="H11401" s="93" t="s">
        <v>8976</v>
      </c>
      <c r="I11401" s="93" t="s">
        <v>23901</v>
      </c>
      <c r="J11401" s="93" t="s">
        <v>20859</v>
      </c>
      <c r="K11401" s="93" t="s">
        <v>9076</v>
      </c>
      <c r="L11401" s="14">
        <f>AND(vyberHrace&lt;&gt;"",ISNUMBER(SEARCH(vyberHrace,$B11401)))</f>
      </c>
      <c r="M11401" s="14">
        <f>AND($I11401=MID(kododd,1,2),$J11401=MID(kododd,3,3))</f>
      </c>
    </row>
    <row r="11402">
      <c r="A11402" s="95">
        <v>16841</v>
      </c>
      <c r="B11402" s="93" t="s">
        <v>15746</v>
      </c>
      <c r="C11402" s="93" t="s">
        <v>1462</v>
      </c>
      <c r="D11402" s="95">
        <v>1539</v>
      </c>
      <c r="F11402" s="95">
        <v>358932</v>
      </c>
      <c r="G11402" s="95">
        <v>0</v>
      </c>
      <c r="H11402" s="93" t="s">
        <v>8976</v>
      </c>
      <c r="I11402" s="93" t="s">
        <v>23901</v>
      </c>
      <c r="J11402" s="93" t="s">
        <v>20902</v>
      </c>
      <c r="K11402" s="93" t="s">
        <v>6528</v>
      </c>
      <c r="L11402" s="14">
        <f>AND(vyberHrace&lt;&gt;"",ISNUMBER(SEARCH(vyberHrace,$B11402)))</f>
      </c>
      <c r="M11402" s="14">
        <f>AND($I11402=MID(kododd,1,2),$J11402=MID(kododd,3,3))</f>
      </c>
    </row>
    <row r="11403">
      <c r="A11403" s="95">
        <v>44493</v>
      </c>
      <c r="B11403" s="93" t="s">
        <v>15752</v>
      </c>
      <c r="C11403" s="93" t="s">
        <v>1409</v>
      </c>
      <c r="G11403" s="95">
        <v>0</v>
      </c>
      <c r="H11403" s="93" t="s">
        <v>8976</v>
      </c>
      <c r="I11403" s="93" t="s">
        <v>23901</v>
      </c>
      <c r="J11403" s="93" t="s">
        <v>20872</v>
      </c>
      <c r="K11403" s="93" t="s">
        <v>6775</v>
      </c>
      <c r="L11403" s="14">
        <f>AND(vyberHrace&lt;&gt;"",ISNUMBER(SEARCH(vyberHrace,$B11403)))</f>
      </c>
      <c r="M11403" s="14">
        <f>AND($I11403=MID(kododd,1,2),$J11403=MID(kododd,3,3))</f>
      </c>
    </row>
    <row r="11404">
      <c r="A11404" s="95">
        <v>42214</v>
      </c>
      <c r="B11404" s="93" t="s">
        <v>15762</v>
      </c>
      <c r="C11404" s="93" t="s">
        <v>1438</v>
      </c>
      <c r="D11404" s="95">
        <v>1085</v>
      </c>
      <c r="G11404" s="95">
        <v>0</v>
      </c>
      <c r="H11404" s="93" t="s">
        <v>8976</v>
      </c>
      <c r="I11404" s="93" t="s">
        <v>23901</v>
      </c>
      <c r="J11404" s="93" t="s">
        <v>20859</v>
      </c>
      <c r="K11404" s="93" t="s">
        <v>9076</v>
      </c>
      <c r="L11404" s="14">
        <f>AND(vyberHrace&lt;&gt;"",ISNUMBER(SEARCH(vyberHrace,$B11404)))</f>
      </c>
      <c r="M11404" s="14">
        <f>AND($I11404=MID(kododd,1,2),$J11404=MID(kododd,3,3))</f>
      </c>
    </row>
    <row r="11405">
      <c r="A11405" s="95">
        <v>36305</v>
      </c>
      <c r="B11405" s="93" t="s">
        <v>15765</v>
      </c>
      <c r="C11405" s="93" t="s">
        <v>1409</v>
      </c>
      <c r="D11405" s="95">
        <v>2610</v>
      </c>
      <c r="E11405" s="95">
        <v>2623</v>
      </c>
      <c r="F11405" s="95">
        <v>358878</v>
      </c>
      <c r="G11405" s="95">
        <v>250</v>
      </c>
      <c r="H11405" s="93" t="s">
        <v>8976</v>
      </c>
      <c r="I11405" s="93" t="s">
        <v>23901</v>
      </c>
      <c r="J11405" s="93" t="s">
        <v>20859</v>
      </c>
      <c r="K11405" s="93" t="s">
        <v>9076</v>
      </c>
      <c r="L11405" s="14">
        <f>AND(vyberHrace&lt;&gt;"",ISNUMBER(SEARCH(vyberHrace,$B11405)))</f>
      </c>
      <c r="M11405" s="14">
        <f>AND($I11405=MID(kododd,1,2),$J11405=MID(kododd,3,3))</f>
      </c>
    </row>
    <row r="11406">
      <c r="A11406" s="95">
        <v>56906</v>
      </c>
      <c r="B11406" s="93" t="s">
        <v>22267</v>
      </c>
      <c r="C11406" s="93" t="s">
        <v>3255</v>
      </c>
      <c r="G11406" s="95">
        <v>0</v>
      </c>
      <c r="H11406" s="93" t="s">
        <v>8976</v>
      </c>
      <c r="I11406" s="93" t="s">
        <v>23901</v>
      </c>
      <c r="J11406" s="93" t="s">
        <v>20883</v>
      </c>
      <c r="K11406" s="93" t="s">
        <v>1499</v>
      </c>
      <c r="L11406" s="14">
        <f>AND(vyberHrace&lt;&gt;"",ISNUMBER(SEARCH(vyberHrace,$B11406)))</f>
      </c>
      <c r="M11406" s="14">
        <f>AND($I11406=MID(kododd,1,2),$J11406=MID(kododd,3,3))</f>
      </c>
    </row>
    <row r="11407">
      <c r="A11407" s="95">
        <v>50256</v>
      </c>
      <c r="B11407" s="93" t="s">
        <v>2090</v>
      </c>
      <c r="C11407" s="93" t="s">
        <v>1422</v>
      </c>
      <c r="G11407" s="95">
        <v>0</v>
      </c>
      <c r="H11407" s="93" t="s">
        <v>8976</v>
      </c>
      <c r="I11407" s="93" t="s">
        <v>23901</v>
      </c>
      <c r="J11407" s="93" t="s">
        <v>20849</v>
      </c>
      <c r="K11407" s="93" t="s">
        <v>8984</v>
      </c>
      <c r="L11407" s="14">
        <f>AND(vyberHrace&lt;&gt;"",ISNUMBER(SEARCH(vyberHrace,$B11407)))</f>
      </c>
      <c r="M11407" s="14">
        <f>AND($I11407=MID(kododd,1,2),$J11407=MID(kododd,3,3))</f>
      </c>
    </row>
    <row r="11408">
      <c r="A11408" s="95">
        <v>57948</v>
      </c>
      <c r="B11408" s="93" t="s">
        <v>24489</v>
      </c>
      <c r="C11408" s="93" t="s">
        <v>1450</v>
      </c>
      <c r="G11408" s="95">
        <v>250</v>
      </c>
      <c r="H11408" s="93" t="s">
        <v>8976</v>
      </c>
      <c r="I11408" s="93" t="s">
        <v>23901</v>
      </c>
      <c r="J11408" s="93" t="s">
        <v>20849</v>
      </c>
      <c r="K11408" s="93" t="s">
        <v>8984</v>
      </c>
      <c r="L11408" s="14">
        <f>AND(vyberHrace&lt;&gt;"",ISNUMBER(SEARCH(vyberHrace,$B11408)))</f>
      </c>
      <c r="M11408" s="14">
        <f>AND($I11408=MID(kododd,1,2),$J11408=MID(kododd,3,3))</f>
      </c>
    </row>
    <row r="11409">
      <c r="A11409" s="95">
        <v>44194</v>
      </c>
      <c r="B11409" s="93" t="s">
        <v>18157</v>
      </c>
      <c r="C11409" s="93" t="s">
        <v>1408</v>
      </c>
      <c r="G11409" s="95">
        <v>0</v>
      </c>
      <c r="H11409" s="93" t="s">
        <v>8976</v>
      </c>
      <c r="I11409" s="93" t="s">
        <v>23901</v>
      </c>
      <c r="J11409" s="93" t="s">
        <v>20859</v>
      </c>
      <c r="K11409" s="93" t="s">
        <v>9076</v>
      </c>
      <c r="L11409" s="14">
        <f>AND(vyberHrace&lt;&gt;"",ISNUMBER(SEARCH(vyberHrace,$B11409)))</f>
      </c>
      <c r="M11409" s="14">
        <f>AND($I11409=MID(kododd,1,2),$J11409=MID(kododd,3,3))</f>
      </c>
    </row>
    <row r="11410">
      <c r="A11410" s="95">
        <v>1103</v>
      </c>
      <c r="B11410" s="93" t="s">
        <v>9369</v>
      </c>
      <c r="C11410" s="93" t="s">
        <v>1432</v>
      </c>
      <c r="D11410" s="95">
        <v>1976</v>
      </c>
      <c r="E11410" s="95">
        <v>1986</v>
      </c>
      <c r="F11410" s="95">
        <v>302554</v>
      </c>
      <c r="G11410" s="95">
        <v>250</v>
      </c>
      <c r="H11410" s="93" t="s">
        <v>8976</v>
      </c>
      <c r="I11410" s="93" t="s">
        <v>23901</v>
      </c>
      <c r="J11410" s="93" t="s">
        <v>20855</v>
      </c>
      <c r="K11410" s="93" t="s">
        <v>8992</v>
      </c>
      <c r="L11410" s="14">
        <f>AND(vyberHrace&lt;&gt;"",ISNUMBER(SEARCH(vyberHrace,$B11410)))</f>
      </c>
      <c r="M11410" s="14">
        <f>AND($I11410=MID(kododd,1,2),$J11410=MID(kododd,3,3))</f>
      </c>
    </row>
    <row r="11411">
      <c r="A11411" s="95">
        <v>28559</v>
      </c>
      <c r="B11411" s="93" t="s">
        <v>9369</v>
      </c>
      <c r="C11411" s="93" t="s">
        <v>1421</v>
      </c>
      <c r="D11411" s="95">
        <v>1840</v>
      </c>
      <c r="E11411" s="95">
        <v>1916</v>
      </c>
      <c r="F11411" s="95">
        <v>358940</v>
      </c>
      <c r="G11411" s="95">
        <v>250</v>
      </c>
      <c r="H11411" s="93" t="s">
        <v>8976</v>
      </c>
      <c r="I11411" s="93" t="s">
        <v>23901</v>
      </c>
      <c r="J11411" s="93" t="s">
        <v>20855</v>
      </c>
      <c r="K11411" s="93" t="s">
        <v>8992</v>
      </c>
      <c r="L11411" s="14">
        <f>AND(vyberHrace&lt;&gt;"",ISNUMBER(SEARCH(vyberHrace,$B11411)))</f>
      </c>
      <c r="M11411" s="14">
        <f>AND($I11411=MID(kododd,1,2),$J11411=MID(kododd,3,3))</f>
      </c>
    </row>
    <row r="11412">
      <c r="A11412" s="95">
        <v>53936</v>
      </c>
      <c r="B11412" s="93" t="s">
        <v>21108</v>
      </c>
      <c r="C11412" s="93" t="s">
        <v>1416</v>
      </c>
      <c r="D11412" s="95">
        <v>1237</v>
      </c>
      <c r="E11412" s="95">
        <v>1548</v>
      </c>
      <c r="F11412" s="95">
        <v>23771828</v>
      </c>
      <c r="G11412" s="95">
        <v>0</v>
      </c>
      <c r="H11412" s="93" t="s">
        <v>8976</v>
      </c>
      <c r="I11412" s="93" t="s">
        <v>23901</v>
      </c>
      <c r="J11412" s="93" t="s">
        <v>20855</v>
      </c>
      <c r="K11412" s="93" t="s">
        <v>8992</v>
      </c>
      <c r="L11412" s="14">
        <f>AND(vyberHrace&lt;&gt;"",ISNUMBER(SEARCH(vyberHrace,$B11412)))</f>
      </c>
      <c r="M11412" s="14">
        <f>AND($I11412=MID(kododd,1,2),$J11412=MID(kododd,3,3))</f>
      </c>
    </row>
    <row r="11413">
      <c r="A11413" s="95">
        <v>56385</v>
      </c>
      <c r="B11413" s="93" t="s">
        <v>8628</v>
      </c>
      <c r="C11413" s="93" t="s">
        <v>1406</v>
      </c>
      <c r="G11413" s="95">
        <v>250</v>
      </c>
      <c r="H11413" s="93" t="s">
        <v>8976</v>
      </c>
      <c r="I11413" s="93" t="s">
        <v>23901</v>
      </c>
      <c r="J11413" s="93" t="s">
        <v>20891</v>
      </c>
      <c r="K11413" s="93" t="s">
        <v>4651</v>
      </c>
      <c r="L11413" s="14">
        <f>AND(vyberHrace&lt;&gt;"",ISNUMBER(SEARCH(vyberHrace,$B11413)))</f>
      </c>
      <c r="M11413" s="14">
        <f>AND($I11413=MID(kododd,1,2),$J11413=MID(kododd,3,3))</f>
      </c>
    </row>
    <row r="11414">
      <c r="A11414" s="95">
        <v>53988</v>
      </c>
      <c r="B11414" s="93" t="s">
        <v>545</v>
      </c>
      <c r="C11414" s="93" t="s">
        <v>1422</v>
      </c>
      <c r="G11414" s="95">
        <v>0</v>
      </c>
      <c r="H11414" s="93" t="s">
        <v>8976</v>
      </c>
      <c r="I11414" s="93" t="s">
        <v>23901</v>
      </c>
      <c r="J11414" s="93" t="s">
        <v>20896</v>
      </c>
      <c r="K11414" s="93" t="s">
        <v>7911</v>
      </c>
      <c r="L11414" s="14">
        <f>AND(vyberHrace&lt;&gt;"",ISNUMBER(SEARCH(vyberHrace,$B11414)))</f>
      </c>
      <c r="M11414" s="14">
        <f>AND($I11414=MID(kododd,1,2),$J11414=MID(kododd,3,3))</f>
      </c>
    </row>
    <row r="11415">
      <c r="A11415" s="95">
        <v>51641</v>
      </c>
      <c r="B11415" s="93" t="s">
        <v>3764</v>
      </c>
      <c r="C11415" s="93" t="s">
        <v>1422</v>
      </c>
      <c r="G11415" s="95">
        <v>250</v>
      </c>
      <c r="H11415" s="93" t="s">
        <v>8976</v>
      </c>
      <c r="I11415" s="93" t="s">
        <v>23901</v>
      </c>
      <c r="J11415" s="93" t="s">
        <v>20849</v>
      </c>
      <c r="K11415" s="93" t="s">
        <v>8984</v>
      </c>
      <c r="L11415" s="14">
        <f>AND(vyberHrace&lt;&gt;"",ISNUMBER(SEARCH(vyberHrace,$B11415)))</f>
      </c>
      <c r="M11415" s="14">
        <f>AND($I11415=MID(kododd,1,2),$J11415=MID(kododd,3,3))</f>
      </c>
    </row>
    <row r="11416">
      <c r="A11416" s="95">
        <v>60029</v>
      </c>
      <c r="B11416" s="93" t="s">
        <v>26508</v>
      </c>
      <c r="C11416" s="93" t="s">
        <v>1420</v>
      </c>
      <c r="G11416" s="95">
        <v>250</v>
      </c>
      <c r="H11416" s="93" t="s">
        <v>8976</v>
      </c>
      <c r="I11416" s="93" t="s">
        <v>23901</v>
      </c>
      <c r="J11416" s="93" t="s">
        <v>20891</v>
      </c>
      <c r="K11416" s="93" t="s">
        <v>4651</v>
      </c>
      <c r="L11416" s="14">
        <f>AND(vyberHrace&lt;&gt;"",ISNUMBER(SEARCH(vyberHrace,$B11416)))</f>
      </c>
      <c r="M11416" s="14">
        <f>AND($I11416=MID(kododd,1,2),$J11416=MID(kododd,3,3))</f>
      </c>
    </row>
    <row r="11417">
      <c r="A11417" s="95">
        <v>54782</v>
      </c>
      <c r="B11417" s="93" t="s">
        <v>3043</v>
      </c>
      <c r="C11417" s="93" t="s">
        <v>1420</v>
      </c>
      <c r="G11417" s="95">
        <v>250</v>
      </c>
      <c r="H11417" s="93" t="s">
        <v>8976</v>
      </c>
      <c r="I11417" s="93" t="s">
        <v>23901</v>
      </c>
      <c r="J11417" s="93" t="s">
        <v>20849</v>
      </c>
      <c r="K11417" s="93" t="s">
        <v>8984</v>
      </c>
      <c r="L11417" s="14">
        <f>AND(vyberHrace&lt;&gt;"",ISNUMBER(SEARCH(vyberHrace,$B11417)))</f>
      </c>
      <c r="M11417" s="14">
        <f>AND($I11417=MID(kododd,1,2),$J11417=MID(kododd,3,3))</f>
      </c>
    </row>
    <row r="11418">
      <c r="A11418" s="95">
        <v>62177</v>
      </c>
      <c r="B11418" s="93" t="s">
        <v>24575</v>
      </c>
      <c r="C11418" s="93" t="s">
        <v>1487</v>
      </c>
      <c r="D11418" s="95">
        <v>1080</v>
      </c>
      <c r="E11418" s="95">
        <v>1447</v>
      </c>
      <c r="F11418" s="95">
        <v>571004777</v>
      </c>
      <c r="G11418" s="95">
        <v>250</v>
      </c>
      <c r="H11418" s="93" t="s">
        <v>8976</v>
      </c>
      <c r="I11418" s="93" t="s">
        <v>23901</v>
      </c>
      <c r="J11418" s="93" t="s">
        <v>3580</v>
      </c>
      <c r="K11418" s="93" t="s">
        <v>6449</v>
      </c>
      <c r="L11418" s="14">
        <f>AND(vyberHrace&lt;&gt;"",ISNUMBER(SEARCH(vyberHrace,$B11418)))</f>
      </c>
      <c r="M11418" s="14">
        <f>AND($I11418=MID(kododd,1,2),$J11418=MID(kododd,3,3))</f>
      </c>
    </row>
    <row r="11419">
      <c r="A11419" s="95">
        <v>57950</v>
      </c>
      <c r="B11419" s="93" t="s">
        <v>24491</v>
      </c>
      <c r="C11419" s="93" t="s">
        <v>1486</v>
      </c>
      <c r="G11419" s="95">
        <v>250</v>
      </c>
      <c r="H11419" s="93" t="s">
        <v>8976</v>
      </c>
      <c r="I11419" s="93" t="s">
        <v>23901</v>
      </c>
      <c r="J11419" s="93" t="s">
        <v>20849</v>
      </c>
      <c r="K11419" s="93" t="s">
        <v>8984</v>
      </c>
      <c r="L11419" s="14">
        <f>AND(vyberHrace&lt;&gt;"",ISNUMBER(SEARCH(vyberHrace,$B11419)))</f>
      </c>
      <c r="M11419" s="14">
        <f>AND($I11419=MID(kododd,1,2),$J11419=MID(kododd,3,3))</f>
      </c>
    </row>
    <row r="11420">
      <c r="A11420" s="95">
        <v>44034</v>
      </c>
      <c r="B11420" s="93" t="s">
        <v>17782</v>
      </c>
      <c r="C11420" s="93" t="s">
        <v>3255</v>
      </c>
      <c r="G11420" s="95">
        <v>0</v>
      </c>
      <c r="H11420" s="93" t="s">
        <v>8976</v>
      </c>
      <c r="I11420" s="93" t="s">
        <v>23901</v>
      </c>
      <c r="J11420" s="93" t="s">
        <v>20859</v>
      </c>
      <c r="K11420" s="93" t="s">
        <v>9076</v>
      </c>
      <c r="L11420" s="14">
        <f>AND(vyberHrace&lt;&gt;"",ISNUMBER(SEARCH(vyberHrace,$B11420)))</f>
      </c>
      <c r="M11420" s="14">
        <f>AND($I11420=MID(kododd,1,2),$J11420=MID(kododd,3,3))</f>
      </c>
    </row>
    <row r="11421">
      <c r="A11421" s="95">
        <v>39071</v>
      </c>
      <c r="B11421" s="93" t="s">
        <v>6406</v>
      </c>
      <c r="C11421" s="93" t="s">
        <v>1419</v>
      </c>
      <c r="G11421" s="95">
        <v>0</v>
      </c>
      <c r="H11421" s="93" t="s">
        <v>8976</v>
      </c>
      <c r="I11421" s="93" t="s">
        <v>23901</v>
      </c>
      <c r="J11421" s="93" t="s">
        <v>20859</v>
      </c>
      <c r="K11421" s="93" t="s">
        <v>9076</v>
      </c>
      <c r="L11421" s="14">
        <f>AND(vyberHrace&lt;&gt;"",ISNUMBER(SEARCH(vyberHrace,$B11421)))</f>
      </c>
      <c r="M11421" s="14">
        <f>AND($I11421=MID(kododd,1,2),$J11421=MID(kododd,3,3))</f>
      </c>
    </row>
    <row r="11422">
      <c r="A11422" s="95">
        <v>855</v>
      </c>
      <c r="B11422" s="93" t="s">
        <v>16319</v>
      </c>
      <c r="C11422" s="93" t="s">
        <v>1459</v>
      </c>
      <c r="D11422" s="95">
        <v>1898</v>
      </c>
      <c r="E11422" s="95">
        <v>1955</v>
      </c>
      <c r="F11422" s="95">
        <v>317551</v>
      </c>
      <c r="G11422" s="95">
        <v>250</v>
      </c>
      <c r="H11422" s="93" t="s">
        <v>8976</v>
      </c>
      <c r="I11422" s="93" t="s">
        <v>23901</v>
      </c>
      <c r="J11422" s="93" t="s">
        <v>20855</v>
      </c>
      <c r="K11422" s="93" t="s">
        <v>8992</v>
      </c>
      <c r="L11422" s="14">
        <f>AND(vyberHrace&lt;&gt;"",ISNUMBER(SEARCH(vyberHrace,$B11422)))</f>
      </c>
      <c r="M11422" s="14">
        <f>AND($I11422=MID(kododd,1,2),$J11422=MID(kododd,3,3))</f>
      </c>
    </row>
    <row r="11423">
      <c r="A11423" s="95">
        <v>62014</v>
      </c>
      <c r="B11423" s="93" t="s">
        <v>6408</v>
      </c>
      <c r="C11423" s="93" t="s">
        <v>1430</v>
      </c>
      <c r="F11423" s="95">
        <v>23793872</v>
      </c>
      <c r="G11423" s="95">
        <v>0</v>
      </c>
      <c r="H11423" s="93" t="s">
        <v>8976</v>
      </c>
      <c r="I11423" s="93" t="s">
        <v>23901</v>
      </c>
      <c r="J11423" s="93" t="s">
        <v>20855</v>
      </c>
      <c r="K11423" s="93" t="s">
        <v>8992</v>
      </c>
      <c r="L11423" s="14">
        <f>AND(vyberHrace&lt;&gt;"",ISNUMBER(SEARCH(vyberHrace,$B11423)))</f>
      </c>
      <c r="M11423" s="14">
        <f>AND($I11423=MID(kododd,1,2),$J11423=MID(kododd,3,3))</f>
      </c>
    </row>
    <row r="11424">
      <c r="A11424" s="95">
        <v>56457</v>
      </c>
      <c r="B11424" s="93" t="s">
        <v>18708</v>
      </c>
      <c r="C11424" s="93" t="s">
        <v>1411</v>
      </c>
      <c r="G11424" s="95">
        <v>250</v>
      </c>
      <c r="H11424" s="93" t="s">
        <v>8976</v>
      </c>
      <c r="I11424" s="93" t="s">
        <v>23901</v>
      </c>
      <c r="J11424" s="93" t="s">
        <v>20849</v>
      </c>
      <c r="K11424" s="93" t="s">
        <v>8984</v>
      </c>
      <c r="L11424" s="14">
        <f>AND(vyberHrace&lt;&gt;"",ISNUMBER(SEARCH(vyberHrace,$B11424)))</f>
      </c>
      <c r="M11424" s="14">
        <f>AND($I11424=MID(kododd,1,2),$J11424=MID(kododd,3,3))</f>
      </c>
    </row>
    <row r="11425">
      <c r="A11425" s="95">
        <v>52071</v>
      </c>
      <c r="B11425" s="93" t="s">
        <v>8660</v>
      </c>
      <c r="C11425" s="93" t="s">
        <v>1422</v>
      </c>
      <c r="G11425" s="95">
        <v>250</v>
      </c>
      <c r="H11425" s="93" t="s">
        <v>8976</v>
      </c>
      <c r="I11425" s="93" t="s">
        <v>23901</v>
      </c>
      <c r="J11425" s="93" t="s">
        <v>20849</v>
      </c>
      <c r="K11425" s="93" t="s">
        <v>8984</v>
      </c>
      <c r="L11425" s="14">
        <f>AND(vyberHrace&lt;&gt;"",ISNUMBER(SEARCH(vyberHrace,$B11425)))</f>
      </c>
      <c r="M11425" s="14">
        <f>AND($I11425=MID(kododd,1,2),$J11425=MID(kododd,3,3))</f>
      </c>
    </row>
    <row r="11426">
      <c r="A11426" s="95">
        <v>62480</v>
      </c>
      <c r="B11426" s="93" t="s">
        <v>11769</v>
      </c>
      <c r="C11426" s="93" t="s">
        <v>1411</v>
      </c>
      <c r="G11426" s="95">
        <v>250</v>
      </c>
      <c r="H11426" s="93" t="s">
        <v>8976</v>
      </c>
      <c r="I11426" s="93" t="s">
        <v>23901</v>
      </c>
      <c r="J11426" s="93" t="s">
        <v>20872</v>
      </c>
      <c r="K11426" s="93" t="s">
        <v>6775</v>
      </c>
      <c r="L11426" s="14">
        <f>AND(vyberHrace&lt;&gt;"",ISNUMBER(SEARCH(vyberHrace,$B11426)))</f>
      </c>
      <c r="M11426" s="14">
        <f>AND($I11426=MID(kododd,1,2),$J11426=MID(kododd,3,3))</f>
      </c>
    </row>
    <row r="11427">
      <c r="A11427" s="95">
        <v>57473</v>
      </c>
      <c r="B11427" s="93" t="s">
        <v>8664</v>
      </c>
      <c r="C11427" s="93" t="s">
        <v>1422</v>
      </c>
      <c r="D11427" s="95">
        <v>1104</v>
      </c>
      <c r="F11427" s="95">
        <v>23771836</v>
      </c>
      <c r="G11427" s="95">
        <v>250</v>
      </c>
      <c r="H11427" s="93" t="s">
        <v>8976</v>
      </c>
      <c r="I11427" s="93" t="s">
        <v>23901</v>
      </c>
      <c r="J11427" s="93" t="s">
        <v>20947</v>
      </c>
      <c r="K11427" s="93" t="s">
        <v>5139</v>
      </c>
      <c r="L11427" s="14">
        <f>AND(vyberHrace&lt;&gt;"",ISNUMBER(SEARCH(vyberHrace,$B11427)))</f>
      </c>
      <c r="M11427" s="14">
        <f>AND($I11427=MID(kododd,1,2),$J11427=MID(kododd,3,3))</f>
      </c>
    </row>
    <row r="11428">
      <c r="A11428" s="95">
        <v>7349</v>
      </c>
      <c r="B11428" s="93" t="s">
        <v>8670</v>
      </c>
      <c r="C11428" s="93" t="s">
        <v>1404</v>
      </c>
      <c r="D11428" s="95">
        <v>2062</v>
      </c>
      <c r="E11428" s="95">
        <v>2052</v>
      </c>
      <c r="F11428" s="95">
        <v>333697</v>
      </c>
      <c r="G11428" s="95">
        <v>250</v>
      </c>
      <c r="H11428" s="93" t="s">
        <v>8976</v>
      </c>
      <c r="I11428" s="93" t="s">
        <v>23901</v>
      </c>
      <c r="J11428" s="93" t="s">
        <v>20859</v>
      </c>
      <c r="K11428" s="93" t="s">
        <v>9076</v>
      </c>
      <c r="L11428" s="14">
        <f>AND(vyberHrace&lt;&gt;"",ISNUMBER(SEARCH(vyberHrace,$B11428)))</f>
      </c>
      <c r="M11428" s="14">
        <f>AND($I11428=MID(kododd,1,2),$J11428=MID(kododd,3,3))</f>
      </c>
    </row>
    <row r="11429">
      <c r="A11429" s="95">
        <v>26897</v>
      </c>
      <c r="B11429" s="93" t="s">
        <v>8672</v>
      </c>
      <c r="C11429" s="93" t="s">
        <v>1398</v>
      </c>
      <c r="D11429" s="95">
        <v>1551</v>
      </c>
      <c r="E11429" s="95">
        <v>1737</v>
      </c>
      <c r="F11429" s="95">
        <v>23710632</v>
      </c>
      <c r="G11429" s="95">
        <v>250</v>
      </c>
      <c r="H11429" s="93" t="s">
        <v>8976</v>
      </c>
      <c r="I11429" s="93" t="s">
        <v>23901</v>
      </c>
      <c r="J11429" s="93" t="s">
        <v>20908</v>
      </c>
      <c r="K11429" s="93" t="s">
        <v>5624</v>
      </c>
      <c r="L11429" s="14">
        <f>AND(vyberHrace&lt;&gt;"",ISNUMBER(SEARCH(vyberHrace,$B11429)))</f>
      </c>
      <c r="M11429" s="14">
        <f>AND($I11429=MID(kododd,1,2),$J11429=MID(kododd,3,3))</f>
      </c>
    </row>
    <row r="11430">
      <c r="A11430" s="95">
        <v>58106</v>
      </c>
      <c r="B11430" s="93" t="s">
        <v>24634</v>
      </c>
      <c r="C11430" s="93" t="s">
        <v>1450</v>
      </c>
      <c r="D11430" s="95">
        <v>1063</v>
      </c>
      <c r="F11430" s="95">
        <v>23796332</v>
      </c>
      <c r="G11430" s="95">
        <v>250</v>
      </c>
      <c r="H11430" s="93" t="s">
        <v>8976</v>
      </c>
      <c r="I11430" s="93" t="s">
        <v>23901</v>
      </c>
      <c r="J11430" s="93" t="s">
        <v>20849</v>
      </c>
      <c r="K11430" s="93" t="s">
        <v>8984</v>
      </c>
      <c r="L11430" s="14">
        <f>AND(vyberHrace&lt;&gt;"",ISNUMBER(SEARCH(vyberHrace,$B11430)))</f>
      </c>
      <c r="M11430" s="14">
        <f>AND($I11430=MID(kododd,1,2),$J11430=MID(kododd,3,3))</f>
      </c>
    </row>
    <row r="11431">
      <c r="A11431" s="95">
        <v>9657</v>
      </c>
      <c r="B11431" s="93" t="s">
        <v>26167</v>
      </c>
      <c r="C11431" s="93" t="s">
        <v>1418</v>
      </c>
      <c r="D11431" s="95">
        <v>1651</v>
      </c>
      <c r="E11431" s="95">
        <v>1696</v>
      </c>
      <c r="F11431" s="95">
        <v>363383</v>
      </c>
      <c r="G11431" s="95">
        <v>250</v>
      </c>
      <c r="H11431" s="93" t="s">
        <v>8976</v>
      </c>
      <c r="I11431" s="93" t="s">
        <v>23901</v>
      </c>
      <c r="J11431" s="93" t="s">
        <v>20855</v>
      </c>
      <c r="K11431" s="93" t="s">
        <v>8992</v>
      </c>
      <c r="L11431" s="14">
        <f>AND(vyberHrace&lt;&gt;"",ISNUMBER(SEARCH(vyberHrace,$B11431)))</f>
      </c>
      <c r="M11431" s="14">
        <f>AND($I11431=MID(kododd,1,2),$J11431=MID(kododd,3,3))</f>
      </c>
    </row>
    <row r="11432">
      <c r="A11432" s="95">
        <v>59993</v>
      </c>
      <c r="B11432" s="93" t="s">
        <v>26475</v>
      </c>
      <c r="C11432" s="93" t="s">
        <v>1420</v>
      </c>
      <c r="D11432" s="95">
        <v>1028</v>
      </c>
      <c r="E11432" s="95">
        <v>1450</v>
      </c>
      <c r="F11432" s="95">
        <v>23781394</v>
      </c>
      <c r="G11432" s="95">
        <v>250</v>
      </c>
      <c r="H11432" s="93" t="s">
        <v>8976</v>
      </c>
      <c r="I11432" s="93" t="s">
        <v>23901</v>
      </c>
      <c r="J11432" s="93" t="s">
        <v>20855</v>
      </c>
      <c r="K11432" s="93" t="s">
        <v>8992</v>
      </c>
      <c r="L11432" s="14">
        <f>AND(vyberHrace&lt;&gt;"",ISNUMBER(SEARCH(vyberHrace,$B11432)))</f>
      </c>
      <c r="M11432" s="14">
        <f>AND($I11432=MID(kododd,1,2),$J11432=MID(kododd,3,3))</f>
      </c>
    </row>
    <row r="11433">
      <c r="A11433" s="95">
        <v>57454</v>
      </c>
      <c r="B11433" s="93" t="s">
        <v>22264</v>
      </c>
      <c r="C11433" s="93" t="s">
        <v>1416</v>
      </c>
      <c r="D11433" s="95">
        <v>1016</v>
      </c>
      <c r="F11433" s="95">
        <v>23767960</v>
      </c>
      <c r="G11433" s="95">
        <v>250</v>
      </c>
      <c r="H11433" s="93" t="s">
        <v>8976</v>
      </c>
      <c r="I11433" s="93" t="s">
        <v>23901</v>
      </c>
      <c r="J11433" s="93" t="s">
        <v>3580</v>
      </c>
      <c r="K11433" s="93" t="s">
        <v>6449</v>
      </c>
      <c r="L11433" s="14">
        <f>AND(vyberHrace&lt;&gt;"",ISNUMBER(SEARCH(vyberHrace,$B11433)))</f>
      </c>
      <c r="M11433" s="14">
        <f>AND($I11433=MID(kododd,1,2),$J11433=MID(kododd,3,3))</f>
      </c>
    </row>
    <row r="11434">
      <c r="A11434" s="95">
        <v>29254</v>
      </c>
      <c r="B11434" s="93" t="s">
        <v>13199</v>
      </c>
      <c r="C11434" s="93" t="s">
        <v>1441</v>
      </c>
      <c r="D11434" s="95">
        <v>1474</v>
      </c>
      <c r="G11434" s="95">
        <v>0</v>
      </c>
      <c r="H11434" s="93" t="s">
        <v>8976</v>
      </c>
      <c r="I11434" s="93" t="s">
        <v>23901</v>
      </c>
      <c r="J11434" s="93" t="s">
        <v>20887</v>
      </c>
      <c r="K11434" s="93" t="s">
        <v>5554</v>
      </c>
      <c r="L11434" s="14">
        <f>AND(vyberHrace&lt;&gt;"",ISNUMBER(SEARCH(vyberHrace,$B11434)))</f>
      </c>
      <c r="M11434" s="14">
        <f>AND($I11434=MID(kododd,1,2),$J11434=MID(kododd,3,3))</f>
      </c>
    </row>
    <row r="11435">
      <c r="A11435" s="95">
        <v>52155</v>
      </c>
      <c r="B11435" s="93" t="s">
        <v>3726</v>
      </c>
      <c r="C11435" s="93" t="s">
        <v>1400</v>
      </c>
      <c r="G11435" s="95">
        <v>0</v>
      </c>
      <c r="H11435" s="93" t="s">
        <v>8976</v>
      </c>
      <c r="I11435" s="93" t="s">
        <v>23901</v>
      </c>
      <c r="J11435" s="93" t="s">
        <v>20855</v>
      </c>
      <c r="K11435" s="93" t="s">
        <v>8992</v>
      </c>
      <c r="L11435" s="14">
        <f>AND(vyberHrace&lt;&gt;"",ISNUMBER(SEARCH(vyberHrace,$B11435)))</f>
      </c>
      <c r="M11435" s="14">
        <f>AND($I11435=MID(kododd,1,2),$J11435=MID(kododd,3,3))</f>
      </c>
    </row>
    <row r="11436">
      <c r="A11436" s="95">
        <v>47042</v>
      </c>
      <c r="B11436" s="93" t="s">
        <v>13214</v>
      </c>
      <c r="C11436" s="93" t="s">
        <v>1402</v>
      </c>
      <c r="F11436" s="95">
        <v>23747781</v>
      </c>
      <c r="G11436" s="95">
        <v>0</v>
      </c>
      <c r="H11436" s="93" t="s">
        <v>8976</v>
      </c>
      <c r="I11436" s="93" t="s">
        <v>23901</v>
      </c>
      <c r="J11436" s="93" t="s">
        <v>3580</v>
      </c>
      <c r="K11436" s="93" t="s">
        <v>6449</v>
      </c>
      <c r="L11436" s="14">
        <f>AND(vyberHrace&lt;&gt;"",ISNUMBER(SEARCH(vyberHrace,$B11436)))</f>
      </c>
      <c r="M11436" s="14">
        <f>AND($I11436=MID(kododd,1,2),$J11436=MID(kododd,3,3))</f>
      </c>
    </row>
    <row r="11437">
      <c r="A11437" s="95">
        <v>32959</v>
      </c>
      <c r="B11437" s="93" t="s">
        <v>13224</v>
      </c>
      <c r="C11437" s="93" t="s">
        <v>1456</v>
      </c>
      <c r="D11437" s="95">
        <v>1268</v>
      </c>
      <c r="G11437" s="95">
        <v>0</v>
      </c>
      <c r="H11437" s="93" t="s">
        <v>8976</v>
      </c>
      <c r="I11437" s="93" t="s">
        <v>23901</v>
      </c>
      <c r="J11437" s="93" t="s">
        <v>20859</v>
      </c>
      <c r="K11437" s="93" t="s">
        <v>9076</v>
      </c>
      <c r="L11437" s="14">
        <f>AND(vyberHrace&lt;&gt;"",ISNUMBER(SEARCH(vyberHrace,$B11437)))</f>
      </c>
      <c r="M11437" s="14">
        <f>AND($I11437=MID(kododd,1,2),$J11437=MID(kododd,3,3))</f>
      </c>
    </row>
    <row r="11438">
      <c r="A11438" s="95">
        <v>59216</v>
      </c>
      <c r="B11438" s="93" t="s">
        <v>25646</v>
      </c>
      <c r="C11438" s="93" t="s">
        <v>1486</v>
      </c>
      <c r="G11438" s="95">
        <v>250</v>
      </c>
      <c r="H11438" s="93" t="s">
        <v>8976</v>
      </c>
      <c r="I11438" s="93" t="s">
        <v>23901</v>
      </c>
      <c r="J11438" s="93" t="s">
        <v>20947</v>
      </c>
      <c r="K11438" s="93" t="s">
        <v>5139</v>
      </c>
      <c r="L11438" s="14">
        <f>AND(vyberHrace&lt;&gt;"",ISNUMBER(SEARCH(vyberHrace,$B11438)))</f>
      </c>
      <c r="M11438" s="14">
        <f>AND($I11438=MID(kododd,1,2),$J11438=MID(kododd,3,3))</f>
      </c>
    </row>
    <row r="11439">
      <c r="A11439" s="95">
        <v>47744</v>
      </c>
      <c r="B11439" s="93" t="s">
        <v>13245</v>
      </c>
      <c r="C11439" s="93" t="s">
        <v>3255</v>
      </c>
      <c r="G11439" s="95">
        <v>0</v>
      </c>
      <c r="H11439" s="93" t="s">
        <v>8976</v>
      </c>
      <c r="I11439" s="93" t="s">
        <v>23901</v>
      </c>
      <c r="J11439" s="93" t="s">
        <v>20912</v>
      </c>
      <c r="K11439" s="93" t="s">
        <v>5561</v>
      </c>
      <c r="L11439" s="14">
        <f>AND(vyberHrace&lt;&gt;"",ISNUMBER(SEARCH(vyberHrace,$B11439)))</f>
      </c>
      <c r="M11439" s="14">
        <f>AND($I11439=MID(kododd,1,2),$J11439=MID(kododd,3,3))</f>
      </c>
    </row>
    <row r="11440">
      <c r="A11440" s="95">
        <v>10657</v>
      </c>
      <c r="B11440" s="93" t="s">
        <v>332</v>
      </c>
      <c r="C11440" s="93" t="s">
        <v>1446</v>
      </c>
      <c r="D11440" s="95">
        <v>1785</v>
      </c>
      <c r="G11440" s="95">
        <v>0</v>
      </c>
      <c r="H11440" s="93" t="s">
        <v>8976</v>
      </c>
      <c r="I11440" s="93" t="s">
        <v>23901</v>
      </c>
      <c r="J11440" s="93" t="s">
        <v>20912</v>
      </c>
      <c r="K11440" s="93" t="s">
        <v>5561</v>
      </c>
      <c r="L11440" s="14">
        <f>AND(vyberHrace&lt;&gt;"",ISNUMBER(SEARCH(vyberHrace,$B11440)))</f>
      </c>
      <c r="M11440" s="14">
        <f>AND($I11440=MID(kododd,1,2),$J11440=MID(kododd,3,3))</f>
      </c>
    </row>
    <row r="11441">
      <c r="A11441" s="95">
        <v>44491</v>
      </c>
      <c r="B11441" s="93" t="s">
        <v>15464</v>
      </c>
      <c r="C11441" s="93" t="s">
        <v>1400</v>
      </c>
      <c r="F11441" s="95">
        <v>23721723</v>
      </c>
      <c r="G11441" s="95">
        <v>0</v>
      </c>
      <c r="H11441" s="93" t="s">
        <v>8976</v>
      </c>
      <c r="I11441" s="93" t="s">
        <v>23901</v>
      </c>
      <c r="J11441" s="93" t="s">
        <v>20872</v>
      </c>
      <c r="K11441" s="93" t="s">
        <v>6775</v>
      </c>
      <c r="L11441" s="14">
        <f>AND(vyberHrace&lt;&gt;"",ISNUMBER(SEARCH(vyberHrace,$B11441)))</f>
      </c>
      <c r="M11441" s="14">
        <f>AND($I11441=MID(kododd,1,2),$J11441=MID(kododd,3,3))</f>
      </c>
    </row>
    <row r="11442">
      <c r="A11442" s="95">
        <v>55824</v>
      </c>
      <c r="B11442" s="93" t="s">
        <v>22354</v>
      </c>
      <c r="C11442" s="93" t="s">
        <v>1420</v>
      </c>
      <c r="G11442" s="95">
        <v>250</v>
      </c>
      <c r="H11442" s="93" t="s">
        <v>8976</v>
      </c>
      <c r="I11442" s="93" t="s">
        <v>23901</v>
      </c>
      <c r="J11442" s="93" t="s">
        <v>20849</v>
      </c>
      <c r="K11442" s="93" t="s">
        <v>8984</v>
      </c>
      <c r="L11442" s="14">
        <f>AND(vyberHrace&lt;&gt;"",ISNUMBER(SEARCH(vyberHrace,$B11442)))</f>
      </c>
      <c r="M11442" s="14">
        <f>AND($I11442=MID(kododd,1,2),$J11442=MID(kododd,3,3))</f>
      </c>
    </row>
    <row r="11443">
      <c r="A11443" s="95">
        <v>6753</v>
      </c>
      <c r="B11443" s="93" t="s">
        <v>7256</v>
      </c>
      <c r="C11443" s="93" t="s">
        <v>1407</v>
      </c>
      <c r="D11443" s="95">
        <v>1935</v>
      </c>
      <c r="E11443" s="95">
        <v>1953</v>
      </c>
      <c r="F11443" s="95">
        <v>319899</v>
      </c>
      <c r="G11443" s="95">
        <v>250</v>
      </c>
      <c r="H11443" s="93" t="s">
        <v>8976</v>
      </c>
      <c r="I11443" s="93" t="s">
        <v>23901</v>
      </c>
      <c r="J11443" s="93" t="s">
        <v>20843</v>
      </c>
      <c r="K11443" s="93" t="s">
        <v>7708</v>
      </c>
      <c r="L11443" s="14">
        <f>AND(vyberHrace&lt;&gt;"",ISNUMBER(SEARCH(vyberHrace,$B11443)))</f>
      </c>
      <c r="M11443" s="14">
        <f>AND($I11443=MID(kododd,1,2),$J11443=MID(kododd,3,3))</f>
      </c>
    </row>
    <row r="11444">
      <c r="A11444" s="95">
        <v>1810</v>
      </c>
      <c r="B11444" s="93" t="s">
        <v>7264</v>
      </c>
      <c r="C11444" s="93" t="s">
        <v>1463</v>
      </c>
      <c r="D11444" s="95">
        <v>1879</v>
      </c>
      <c r="E11444" s="95">
        <v>1932</v>
      </c>
      <c r="F11444" s="95">
        <v>317950</v>
      </c>
      <c r="G11444" s="95">
        <v>250</v>
      </c>
      <c r="H11444" s="93" t="s">
        <v>8976</v>
      </c>
      <c r="I11444" s="93" t="s">
        <v>23901</v>
      </c>
      <c r="J11444" s="93" t="s">
        <v>20896</v>
      </c>
      <c r="K11444" s="93" t="s">
        <v>7911</v>
      </c>
      <c r="L11444" s="14">
        <f>AND(vyberHrace&lt;&gt;"",ISNUMBER(SEARCH(vyberHrace,$B11444)))</f>
      </c>
      <c r="M11444" s="14">
        <f>AND($I11444=MID(kododd,1,2),$J11444=MID(kododd,3,3))</f>
      </c>
    </row>
    <row r="11445">
      <c r="A11445" s="95">
        <v>42995</v>
      </c>
      <c r="B11445" s="93" t="s">
        <v>7265</v>
      </c>
      <c r="C11445" s="93" t="s">
        <v>1400</v>
      </c>
      <c r="F11445" s="95">
        <v>398004</v>
      </c>
      <c r="G11445" s="95">
        <v>0</v>
      </c>
      <c r="H11445" s="93" t="s">
        <v>8976</v>
      </c>
      <c r="I11445" s="93" t="s">
        <v>23901</v>
      </c>
      <c r="J11445" s="93" t="s">
        <v>20872</v>
      </c>
      <c r="K11445" s="93" t="s">
        <v>6775</v>
      </c>
      <c r="L11445" s="14">
        <f>AND(vyberHrace&lt;&gt;"",ISNUMBER(SEARCH(vyberHrace,$B11445)))</f>
      </c>
      <c r="M11445" s="14">
        <f>AND($I11445=MID(kododd,1,2),$J11445=MID(kododd,3,3))</f>
      </c>
    </row>
    <row r="11446">
      <c r="A11446" s="95">
        <v>42754</v>
      </c>
      <c r="B11446" s="93" t="s">
        <v>17990</v>
      </c>
      <c r="C11446" s="93" t="s">
        <v>1410</v>
      </c>
      <c r="D11446" s="95">
        <v>1837</v>
      </c>
      <c r="E11446" s="95">
        <v>1944</v>
      </c>
      <c r="F11446" s="95">
        <v>398012</v>
      </c>
      <c r="G11446" s="95">
        <v>0</v>
      </c>
      <c r="H11446" s="93" t="s">
        <v>8976</v>
      </c>
      <c r="I11446" s="93" t="s">
        <v>23901</v>
      </c>
      <c r="J11446" s="93" t="s">
        <v>20855</v>
      </c>
      <c r="K11446" s="93" t="s">
        <v>8992</v>
      </c>
      <c r="L11446" s="14">
        <f>AND(vyberHrace&lt;&gt;"",ISNUMBER(SEARCH(vyberHrace,$B11446)))</f>
      </c>
      <c r="M11446" s="14">
        <f>AND($I11446=MID(kododd,1,2),$J11446=MID(kododd,3,3))</f>
      </c>
    </row>
    <row r="11447">
      <c r="A11447" s="95">
        <v>53833</v>
      </c>
      <c r="B11447" s="93" t="s">
        <v>3044</v>
      </c>
      <c r="C11447" s="93" t="s">
        <v>1486</v>
      </c>
      <c r="G11447" s="95">
        <v>0</v>
      </c>
      <c r="H11447" s="93" t="s">
        <v>8976</v>
      </c>
      <c r="I11447" s="93" t="s">
        <v>23901</v>
      </c>
      <c r="J11447" s="93" t="s">
        <v>20849</v>
      </c>
      <c r="K11447" s="93" t="s">
        <v>8984</v>
      </c>
      <c r="L11447" s="14">
        <f>AND(vyberHrace&lt;&gt;"",ISNUMBER(SEARCH(vyberHrace,$B11447)))</f>
      </c>
      <c r="M11447" s="14">
        <f>AND($I11447=MID(kododd,1,2),$J11447=MID(kododd,3,3))</f>
      </c>
    </row>
    <row r="11448">
      <c r="A11448" s="95">
        <v>47497</v>
      </c>
      <c r="B11448" s="93" t="s">
        <v>15719</v>
      </c>
      <c r="C11448" s="93" t="s">
        <v>1402</v>
      </c>
      <c r="G11448" s="95">
        <v>0</v>
      </c>
      <c r="H11448" s="93" t="s">
        <v>8976</v>
      </c>
      <c r="I11448" s="93" t="s">
        <v>23901</v>
      </c>
      <c r="J11448" s="93" t="s">
        <v>20859</v>
      </c>
      <c r="K11448" s="93" t="s">
        <v>9076</v>
      </c>
      <c r="L11448" s="14">
        <f>AND(vyberHrace&lt;&gt;"",ISNUMBER(SEARCH(vyberHrace,$B11448)))</f>
      </c>
      <c r="M11448" s="14">
        <f>AND($I11448=MID(kododd,1,2),$J11448=MID(kododd,3,3))</f>
      </c>
    </row>
    <row r="11449">
      <c r="A11449" s="95">
        <v>53832</v>
      </c>
      <c r="B11449" s="93" t="s">
        <v>3045</v>
      </c>
      <c r="C11449" s="93" t="s">
        <v>1411</v>
      </c>
      <c r="G11449" s="95">
        <v>0</v>
      </c>
      <c r="H11449" s="93" t="s">
        <v>8976</v>
      </c>
      <c r="I11449" s="93" t="s">
        <v>23901</v>
      </c>
      <c r="J11449" s="93" t="s">
        <v>20849</v>
      </c>
      <c r="K11449" s="93" t="s">
        <v>8984</v>
      </c>
      <c r="L11449" s="14">
        <f>AND(vyberHrace&lt;&gt;"",ISNUMBER(SEARCH(vyberHrace,$B11449)))</f>
      </c>
      <c r="M11449" s="14">
        <f>AND($I11449=MID(kododd,1,2),$J11449=MID(kododd,3,3))</f>
      </c>
    </row>
    <row r="11450">
      <c r="A11450" s="95">
        <v>63141</v>
      </c>
      <c r="B11450" s="93" t="s">
        <v>29120</v>
      </c>
      <c r="C11450" s="93" t="s">
        <v>1424</v>
      </c>
      <c r="D11450" s="95">
        <v>1014</v>
      </c>
      <c r="G11450" s="95">
        <v>250</v>
      </c>
      <c r="H11450" s="93" t="s">
        <v>8976</v>
      </c>
      <c r="I11450" s="93" t="s">
        <v>23901</v>
      </c>
      <c r="J11450" s="93" t="s">
        <v>20872</v>
      </c>
      <c r="K11450" s="93" t="s">
        <v>6775</v>
      </c>
      <c r="L11450" s="14">
        <f>AND(vyberHrace&lt;&gt;"",ISNUMBER(SEARCH(vyberHrace,$B11450)))</f>
      </c>
      <c r="M11450" s="14">
        <f>AND($I11450=MID(kododd,1,2),$J11450=MID(kododd,3,3))</f>
      </c>
    </row>
    <row r="11451">
      <c r="A11451" s="95">
        <v>58738</v>
      </c>
      <c r="B11451" s="93" t="s">
        <v>25218</v>
      </c>
      <c r="C11451" s="93" t="s">
        <v>1450</v>
      </c>
      <c r="G11451" s="95">
        <v>250</v>
      </c>
      <c r="H11451" s="93" t="s">
        <v>8976</v>
      </c>
      <c r="I11451" s="93" t="s">
        <v>23901</v>
      </c>
      <c r="J11451" s="93" t="s">
        <v>20891</v>
      </c>
      <c r="K11451" s="93" t="s">
        <v>4651</v>
      </c>
      <c r="L11451" s="14">
        <f>AND(vyberHrace&lt;&gt;"",ISNUMBER(SEARCH(vyberHrace,$B11451)))</f>
      </c>
      <c r="M11451" s="14">
        <f>AND($I11451=MID(kododd,1,2),$J11451=MID(kododd,3,3))</f>
      </c>
    </row>
    <row r="11452">
      <c r="A11452" s="95">
        <v>12937</v>
      </c>
      <c r="B11452" s="93" t="s">
        <v>7639</v>
      </c>
      <c r="C11452" s="93" t="s">
        <v>1466</v>
      </c>
      <c r="D11452" s="95">
        <v>1689</v>
      </c>
      <c r="G11452" s="95">
        <v>0</v>
      </c>
      <c r="H11452" s="93" t="s">
        <v>8976</v>
      </c>
      <c r="I11452" s="93" t="s">
        <v>23901</v>
      </c>
      <c r="J11452" s="93" t="s">
        <v>3580</v>
      </c>
      <c r="K11452" s="93" t="s">
        <v>6449</v>
      </c>
      <c r="L11452" s="14">
        <f>AND(vyberHrace&lt;&gt;"",ISNUMBER(SEARCH(vyberHrace,$B11452)))</f>
      </c>
      <c r="M11452" s="14">
        <f>AND($I11452=MID(kododd,1,2),$J11452=MID(kododd,3,3))</f>
      </c>
    </row>
    <row r="11453">
      <c r="A11453" s="95">
        <v>60009</v>
      </c>
      <c r="B11453" s="93" t="s">
        <v>12763</v>
      </c>
      <c r="C11453" s="93" t="s">
        <v>1450</v>
      </c>
      <c r="G11453" s="95">
        <v>250</v>
      </c>
      <c r="H11453" s="93" t="s">
        <v>8976</v>
      </c>
      <c r="I11453" s="93" t="s">
        <v>23901</v>
      </c>
      <c r="J11453" s="93" t="s">
        <v>20855</v>
      </c>
      <c r="K11453" s="93" t="s">
        <v>8992</v>
      </c>
      <c r="L11453" s="14">
        <f>AND(vyberHrace&lt;&gt;"",ISNUMBER(SEARCH(vyberHrace,$B11453)))</f>
      </c>
      <c r="M11453" s="14">
        <f>AND($I11453=MID(kododd,1,2),$J11453=MID(kododd,3,3))</f>
      </c>
    </row>
    <row r="11454">
      <c r="A11454" s="95">
        <v>57587</v>
      </c>
      <c r="B11454" s="93" t="s">
        <v>22373</v>
      </c>
      <c r="C11454" s="93" t="s">
        <v>1420</v>
      </c>
      <c r="F11454" s="95">
        <v>23771852</v>
      </c>
      <c r="G11454" s="95">
        <v>250</v>
      </c>
      <c r="H11454" s="93" t="s">
        <v>8976</v>
      </c>
      <c r="I11454" s="93" t="s">
        <v>23901</v>
      </c>
      <c r="J11454" s="93" t="s">
        <v>20947</v>
      </c>
      <c r="K11454" s="93" t="s">
        <v>5139</v>
      </c>
      <c r="L11454" s="14">
        <f>AND(vyberHrace&lt;&gt;"",ISNUMBER(SEARCH(vyberHrace,$B11454)))</f>
      </c>
      <c r="M11454" s="14">
        <f>AND($I11454=MID(kododd,1,2),$J11454=MID(kododd,3,3))</f>
      </c>
    </row>
    <row r="11455">
      <c r="A11455" s="95">
        <v>12982</v>
      </c>
      <c r="B11455" s="93" t="s">
        <v>7553</v>
      </c>
      <c r="C11455" s="93" t="s">
        <v>1440</v>
      </c>
      <c r="D11455" s="95">
        <v>1606</v>
      </c>
      <c r="E11455" s="95">
        <v>1790</v>
      </c>
      <c r="F11455" s="95">
        <v>23722673</v>
      </c>
      <c r="G11455" s="95">
        <v>250</v>
      </c>
      <c r="H11455" s="93" t="s">
        <v>8976</v>
      </c>
      <c r="I11455" s="93" t="s">
        <v>23901</v>
      </c>
      <c r="J11455" s="93" t="s">
        <v>20947</v>
      </c>
      <c r="K11455" s="93" t="s">
        <v>5139</v>
      </c>
      <c r="L11455" s="14">
        <f>AND(vyberHrace&lt;&gt;"",ISNUMBER(SEARCH(vyberHrace,$B11455)))</f>
      </c>
      <c r="M11455" s="14">
        <f>AND($I11455=MID(kododd,1,2),$J11455=MID(kododd,3,3))</f>
      </c>
    </row>
    <row r="11456">
      <c r="A11456" s="95">
        <v>60512</v>
      </c>
      <c r="B11456" s="93" t="s">
        <v>26943</v>
      </c>
      <c r="C11456" s="93" t="s">
        <v>1486</v>
      </c>
      <c r="G11456" s="95">
        <v>250</v>
      </c>
      <c r="H11456" s="93" t="s">
        <v>8976</v>
      </c>
      <c r="I11456" s="93" t="s">
        <v>23901</v>
      </c>
      <c r="J11456" s="93" t="s">
        <v>20849</v>
      </c>
      <c r="K11456" s="93" t="s">
        <v>8984</v>
      </c>
      <c r="L11456" s="14">
        <f>AND(vyberHrace&lt;&gt;"",ISNUMBER(SEARCH(vyberHrace,$B11456)))</f>
      </c>
      <c r="M11456" s="14">
        <f>AND($I11456=MID(kododd,1,2),$J11456=MID(kododd,3,3))</f>
      </c>
    </row>
    <row r="11457">
      <c r="A11457" s="95">
        <v>42733</v>
      </c>
      <c r="B11457" s="93" t="s">
        <v>11971</v>
      </c>
      <c r="C11457" s="93" t="s">
        <v>1410</v>
      </c>
      <c r="G11457" s="95">
        <v>0</v>
      </c>
      <c r="H11457" s="93" t="s">
        <v>8976</v>
      </c>
      <c r="I11457" s="93" t="s">
        <v>23901</v>
      </c>
      <c r="J11457" s="93" t="s">
        <v>20912</v>
      </c>
      <c r="K11457" s="93" t="s">
        <v>5561</v>
      </c>
      <c r="L11457" s="14">
        <f>AND(vyberHrace&lt;&gt;"",ISNUMBER(SEARCH(vyberHrace,$B11457)))</f>
      </c>
      <c r="M11457" s="14">
        <f>AND($I11457=MID(kododd,1,2),$J11457=MID(kododd,3,3))</f>
      </c>
    </row>
    <row r="11458">
      <c r="A11458" s="95">
        <v>52075</v>
      </c>
      <c r="B11458" s="93" t="s">
        <v>17722</v>
      </c>
      <c r="C11458" s="93" t="s">
        <v>1416</v>
      </c>
      <c r="G11458" s="95">
        <v>0</v>
      </c>
      <c r="H11458" s="93" t="s">
        <v>8976</v>
      </c>
      <c r="I11458" s="93" t="s">
        <v>23901</v>
      </c>
      <c r="J11458" s="93" t="s">
        <v>20855</v>
      </c>
      <c r="K11458" s="93" t="s">
        <v>8992</v>
      </c>
      <c r="L11458" s="14">
        <f>AND(vyberHrace&lt;&gt;"",ISNUMBER(SEARCH(vyberHrace,$B11458)))</f>
      </c>
      <c r="M11458" s="14">
        <f>AND($I11458=MID(kododd,1,2),$J11458=MID(kododd,3,3))</f>
      </c>
    </row>
    <row r="11459">
      <c r="A11459" s="95">
        <v>60176</v>
      </c>
      <c r="B11459" s="93" t="s">
        <v>26640</v>
      </c>
      <c r="C11459" s="93" t="s">
        <v>1450</v>
      </c>
      <c r="G11459" s="95">
        <v>0</v>
      </c>
      <c r="H11459" s="93" t="s">
        <v>8976</v>
      </c>
      <c r="I11459" s="93" t="s">
        <v>23901</v>
      </c>
      <c r="J11459" s="93" t="s">
        <v>20855</v>
      </c>
      <c r="K11459" s="93" t="s">
        <v>8992</v>
      </c>
      <c r="L11459" s="14">
        <f>AND(vyberHrace&lt;&gt;"",ISNUMBER(SEARCH(vyberHrace,$B11459)))</f>
      </c>
      <c r="M11459" s="14">
        <f>AND($I11459=MID(kododd,1,2),$J11459=MID(kododd,3,3))</f>
      </c>
    </row>
    <row r="11460">
      <c r="A11460" s="95">
        <v>45298</v>
      </c>
      <c r="B11460" s="93" t="s">
        <v>12018</v>
      </c>
      <c r="C11460" s="93" t="s">
        <v>3255</v>
      </c>
      <c r="D11460" s="95">
        <v>1100</v>
      </c>
      <c r="G11460" s="95">
        <v>0</v>
      </c>
      <c r="H11460" s="93" t="s">
        <v>8976</v>
      </c>
      <c r="I11460" s="93" t="s">
        <v>23901</v>
      </c>
      <c r="J11460" s="93" t="s">
        <v>20859</v>
      </c>
      <c r="K11460" s="93" t="s">
        <v>9076</v>
      </c>
      <c r="L11460" s="14">
        <f>AND(vyberHrace&lt;&gt;"",ISNUMBER(SEARCH(vyberHrace,$B11460)))</f>
      </c>
      <c r="M11460" s="14">
        <f>AND($I11460=MID(kododd,1,2),$J11460=MID(kododd,3,3))</f>
      </c>
    </row>
    <row r="11461">
      <c r="A11461" s="95">
        <v>19042</v>
      </c>
      <c r="B11461" s="93" t="s">
        <v>9882</v>
      </c>
      <c r="C11461" s="93" t="s">
        <v>1447</v>
      </c>
      <c r="D11461" s="95">
        <v>1250</v>
      </c>
      <c r="G11461" s="95">
        <v>0</v>
      </c>
      <c r="H11461" s="93" t="s">
        <v>8976</v>
      </c>
      <c r="I11461" s="93" t="s">
        <v>23901</v>
      </c>
      <c r="J11461" s="93" t="s">
        <v>20914</v>
      </c>
      <c r="K11461" s="93" t="s">
        <v>5621</v>
      </c>
      <c r="L11461" s="14">
        <f>AND(vyberHrace&lt;&gt;"",ISNUMBER(SEARCH(vyberHrace,$B11461)))</f>
      </c>
      <c r="M11461" s="14">
        <f>AND($I11461=MID(kododd,1,2),$J11461=MID(kododd,3,3))</f>
      </c>
    </row>
    <row r="11462">
      <c r="A11462" s="95">
        <v>34022</v>
      </c>
      <c r="B11462" s="93" t="s">
        <v>12079</v>
      </c>
      <c r="C11462" s="93" t="s">
        <v>1399</v>
      </c>
      <c r="D11462" s="95">
        <v>1072</v>
      </c>
      <c r="G11462" s="95">
        <v>0</v>
      </c>
      <c r="H11462" s="93" t="s">
        <v>8976</v>
      </c>
      <c r="I11462" s="93" t="s">
        <v>23901</v>
      </c>
      <c r="J11462" s="93" t="s">
        <v>20872</v>
      </c>
      <c r="K11462" s="93" t="s">
        <v>6775</v>
      </c>
      <c r="L11462" s="14">
        <f>AND(vyberHrace&lt;&gt;"",ISNUMBER(SEARCH(vyberHrace,$B11462)))</f>
      </c>
      <c r="M11462" s="14">
        <f>AND($I11462=MID(kododd,1,2),$J11462=MID(kododd,3,3))</f>
      </c>
    </row>
    <row r="11463">
      <c r="A11463" s="95">
        <v>55244</v>
      </c>
      <c r="B11463" s="93" t="s">
        <v>2995</v>
      </c>
      <c r="C11463" s="93" t="s">
        <v>1411</v>
      </c>
      <c r="G11463" s="95">
        <v>250</v>
      </c>
      <c r="H11463" s="93" t="s">
        <v>8976</v>
      </c>
      <c r="I11463" s="93" t="s">
        <v>23901</v>
      </c>
      <c r="J11463" s="93" t="s">
        <v>20843</v>
      </c>
      <c r="K11463" s="93" t="s">
        <v>7708</v>
      </c>
      <c r="L11463" s="14">
        <f>AND(vyberHrace&lt;&gt;"",ISNUMBER(SEARCH(vyberHrace,$B11463)))</f>
      </c>
      <c r="M11463" s="14">
        <f>AND($I11463=MID(kododd,1,2),$J11463=MID(kododd,3,3))</f>
      </c>
    </row>
    <row r="11464">
      <c r="A11464" s="95">
        <v>6790</v>
      </c>
      <c r="B11464" s="93" t="s">
        <v>12109</v>
      </c>
      <c r="C11464" s="93" t="s">
        <v>1472</v>
      </c>
      <c r="D11464" s="95">
        <v>1607</v>
      </c>
      <c r="F11464" s="95">
        <v>23704500</v>
      </c>
      <c r="G11464" s="95">
        <v>250</v>
      </c>
      <c r="H11464" s="93" t="s">
        <v>8976</v>
      </c>
      <c r="I11464" s="93" t="s">
        <v>23901</v>
      </c>
      <c r="J11464" s="93" t="s">
        <v>20872</v>
      </c>
      <c r="K11464" s="93" t="s">
        <v>6775</v>
      </c>
      <c r="L11464" s="14">
        <f>AND(vyberHrace&lt;&gt;"",ISNUMBER(SEARCH(vyberHrace,$B11464)))</f>
      </c>
      <c r="M11464" s="14">
        <f>AND($I11464=MID(kododd,1,2),$J11464=MID(kododd,3,3))</f>
      </c>
    </row>
    <row r="11465">
      <c r="A11465" s="95">
        <v>38289</v>
      </c>
      <c r="B11465" s="93" t="s">
        <v>12113</v>
      </c>
      <c r="C11465" s="93" t="s">
        <v>1459</v>
      </c>
      <c r="D11465" s="95">
        <v>1332</v>
      </c>
      <c r="F11465" s="95">
        <v>23736011</v>
      </c>
      <c r="G11465" s="95">
        <v>0</v>
      </c>
      <c r="H11465" s="93" t="s">
        <v>8976</v>
      </c>
      <c r="I11465" s="93" t="s">
        <v>23901</v>
      </c>
      <c r="J11465" s="93" t="s">
        <v>20902</v>
      </c>
      <c r="K11465" s="93" t="s">
        <v>6528</v>
      </c>
      <c r="L11465" s="14">
        <f>AND(vyberHrace&lt;&gt;"",ISNUMBER(SEARCH(vyberHrace,$B11465)))</f>
      </c>
      <c r="M11465" s="14">
        <f>AND($I11465=MID(kododd,1,2),$J11465=MID(kododd,3,3))</f>
      </c>
    </row>
    <row r="11466">
      <c r="A11466" s="95">
        <v>58224</v>
      </c>
      <c r="B11466" s="93" t="s">
        <v>24742</v>
      </c>
      <c r="C11466" s="93" t="s">
        <v>1450</v>
      </c>
      <c r="G11466" s="95">
        <v>0</v>
      </c>
      <c r="H11466" s="93" t="s">
        <v>8976</v>
      </c>
      <c r="I11466" s="93" t="s">
        <v>23901</v>
      </c>
      <c r="J11466" s="93" t="s">
        <v>20855</v>
      </c>
      <c r="K11466" s="93" t="s">
        <v>8992</v>
      </c>
      <c r="L11466" s="14">
        <f>AND(vyberHrace&lt;&gt;"",ISNUMBER(SEARCH(vyberHrace,$B11466)))</f>
      </c>
      <c r="M11466" s="14">
        <f>AND($I11466=MID(kododd,1,2),$J11466=MID(kododd,3,3))</f>
      </c>
    </row>
    <row r="11467">
      <c r="A11467" s="95">
        <v>57913</v>
      </c>
      <c r="B11467" s="93" t="s">
        <v>24456</v>
      </c>
      <c r="C11467" s="93" t="s">
        <v>1411</v>
      </c>
      <c r="G11467" s="95">
        <v>250</v>
      </c>
      <c r="H11467" s="93" t="s">
        <v>8976</v>
      </c>
      <c r="I11467" s="93" t="s">
        <v>23901</v>
      </c>
      <c r="J11467" s="93" t="s">
        <v>20849</v>
      </c>
      <c r="K11467" s="93" t="s">
        <v>8984</v>
      </c>
      <c r="L11467" s="14">
        <f>AND(vyberHrace&lt;&gt;"",ISNUMBER(SEARCH(vyberHrace,$B11467)))</f>
      </c>
      <c r="M11467" s="14">
        <f>AND($I11467=MID(kododd,1,2),$J11467=MID(kododd,3,3))</f>
      </c>
    </row>
    <row r="11468">
      <c r="A11468" s="95">
        <v>10479</v>
      </c>
      <c r="B11468" s="93" t="s">
        <v>16164</v>
      </c>
      <c r="C11468" s="93" t="s">
        <v>1452</v>
      </c>
      <c r="D11468" s="95">
        <v>2457</v>
      </c>
      <c r="E11468" s="95">
        <v>2470</v>
      </c>
      <c r="F11468" s="95">
        <v>318299</v>
      </c>
      <c r="G11468" s="95">
        <v>250</v>
      </c>
      <c r="H11468" s="93" t="s">
        <v>8976</v>
      </c>
      <c r="I11468" s="93" t="s">
        <v>23901</v>
      </c>
      <c r="J11468" s="93" t="s">
        <v>20849</v>
      </c>
      <c r="K11468" s="93" t="s">
        <v>8984</v>
      </c>
      <c r="L11468" s="14">
        <f>AND(vyberHrace&lt;&gt;"",ISNUMBER(SEARCH(vyberHrace,$B11468)))</f>
      </c>
      <c r="M11468" s="14">
        <f>AND($I11468=MID(kododd,1,2),$J11468=MID(kododd,3,3))</f>
      </c>
    </row>
    <row r="11469">
      <c r="A11469" s="95">
        <v>1238</v>
      </c>
      <c r="B11469" s="93" t="s">
        <v>9267</v>
      </c>
      <c r="C11469" s="93" t="s">
        <v>1428</v>
      </c>
      <c r="D11469" s="95">
        <v>1912</v>
      </c>
      <c r="E11469" s="95">
        <v>1937</v>
      </c>
      <c r="F11469" s="95">
        <v>316016</v>
      </c>
      <c r="G11469" s="95">
        <v>250</v>
      </c>
      <c r="H11469" s="93" t="s">
        <v>8976</v>
      </c>
      <c r="I11469" s="93" t="s">
        <v>23901</v>
      </c>
      <c r="J11469" s="93" t="s">
        <v>20855</v>
      </c>
      <c r="K11469" s="93" t="s">
        <v>8992</v>
      </c>
      <c r="L11469" s="14">
        <f>AND(vyberHrace&lt;&gt;"",ISNUMBER(SEARCH(vyberHrace,$B11469)))</f>
      </c>
      <c r="M11469" s="14">
        <f>AND($I11469=MID(kododd,1,2),$J11469=MID(kododd,3,3))</f>
      </c>
    </row>
    <row r="11470">
      <c r="A11470" s="95">
        <v>46121</v>
      </c>
      <c r="B11470" s="93" t="s">
        <v>14578</v>
      </c>
      <c r="C11470" s="93" t="s">
        <v>1409</v>
      </c>
      <c r="D11470" s="95">
        <v>1291</v>
      </c>
      <c r="F11470" s="95">
        <v>23710640</v>
      </c>
      <c r="G11470" s="95">
        <v>0</v>
      </c>
      <c r="H11470" s="93" t="s">
        <v>8976</v>
      </c>
      <c r="I11470" s="93" t="s">
        <v>23901</v>
      </c>
      <c r="J11470" s="93" t="s">
        <v>20947</v>
      </c>
      <c r="K11470" s="93" t="s">
        <v>5139</v>
      </c>
      <c r="L11470" s="14">
        <f>AND(vyberHrace&lt;&gt;"",ISNUMBER(SEARCH(vyberHrace,$B11470)))</f>
      </c>
      <c r="M11470" s="14">
        <f>AND($I11470=MID(kododd,1,2),$J11470=MID(kododd,3,3))</f>
      </c>
    </row>
    <row r="11471">
      <c r="A11471" s="95">
        <v>14130</v>
      </c>
      <c r="B11471" s="93" t="s">
        <v>16865</v>
      </c>
      <c r="C11471" s="93" t="s">
        <v>1452</v>
      </c>
      <c r="D11471" s="95">
        <v>1835</v>
      </c>
      <c r="E11471" s="95">
        <v>1899</v>
      </c>
      <c r="F11471" s="95">
        <v>363081</v>
      </c>
      <c r="G11471" s="95">
        <v>250</v>
      </c>
      <c r="H11471" s="93" t="s">
        <v>8976</v>
      </c>
      <c r="I11471" s="93" t="s">
        <v>23901</v>
      </c>
      <c r="J11471" s="93" t="s">
        <v>20912</v>
      </c>
      <c r="K11471" s="93" t="s">
        <v>5561</v>
      </c>
      <c r="L11471" s="14">
        <f>AND(vyberHrace&lt;&gt;"",ISNUMBER(SEARCH(vyberHrace,$B11471)))</f>
      </c>
      <c r="M11471" s="14">
        <f>AND($I11471=MID(kododd,1,2),$J11471=MID(kododd,3,3))</f>
      </c>
    </row>
    <row r="11472">
      <c r="A11472" s="95">
        <v>58217</v>
      </c>
      <c r="B11472" s="93" t="s">
        <v>24735</v>
      </c>
      <c r="C11472" s="93" t="s">
        <v>1412</v>
      </c>
      <c r="D11472" s="95">
        <v>1171</v>
      </c>
      <c r="F11472" s="95">
        <v>23785764</v>
      </c>
      <c r="G11472" s="95">
        <v>250</v>
      </c>
      <c r="H11472" s="93" t="s">
        <v>8976</v>
      </c>
      <c r="I11472" s="93" t="s">
        <v>23901</v>
      </c>
      <c r="J11472" s="93" t="s">
        <v>20872</v>
      </c>
      <c r="K11472" s="93" t="s">
        <v>6775</v>
      </c>
      <c r="L11472" s="14">
        <f>AND(vyberHrace&lt;&gt;"",ISNUMBER(SEARCH(vyberHrace,$B11472)))</f>
      </c>
      <c r="M11472" s="14">
        <f>AND($I11472=MID(kododd,1,2),$J11472=MID(kododd,3,3))</f>
      </c>
    </row>
    <row r="11473">
      <c r="A11473" s="95">
        <v>55884</v>
      </c>
      <c r="B11473" s="93" t="s">
        <v>22355</v>
      </c>
      <c r="C11473" s="93" t="s">
        <v>1420</v>
      </c>
      <c r="G11473" s="95">
        <v>250</v>
      </c>
      <c r="H11473" s="93" t="s">
        <v>8976</v>
      </c>
      <c r="I11473" s="93" t="s">
        <v>23901</v>
      </c>
      <c r="J11473" s="93" t="s">
        <v>20849</v>
      </c>
      <c r="K11473" s="93" t="s">
        <v>8984</v>
      </c>
      <c r="L11473" s="14">
        <f>AND(vyberHrace&lt;&gt;"",ISNUMBER(SEARCH(vyberHrace,$B11473)))</f>
      </c>
      <c r="M11473" s="14">
        <f>AND($I11473=MID(kododd,1,2),$J11473=MID(kododd,3,3))</f>
      </c>
    </row>
    <row r="11474">
      <c r="A11474" s="95">
        <v>55885</v>
      </c>
      <c r="B11474" s="93" t="s">
        <v>22356</v>
      </c>
      <c r="C11474" s="93" t="s">
        <v>1406</v>
      </c>
      <c r="G11474" s="95">
        <v>250</v>
      </c>
      <c r="H11474" s="93" t="s">
        <v>8976</v>
      </c>
      <c r="I11474" s="93" t="s">
        <v>23901</v>
      </c>
      <c r="J11474" s="93" t="s">
        <v>20849</v>
      </c>
      <c r="K11474" s="93" t="s">
        <v>8984</v>
      </c>
      <c r="L11474" s="14">
        <f>AND(vyberHrace&lt;&gt;"",ISNUMBER(SEARCH(vyberHrace,$B11474)))</f>
      </c>
      <c r="M11474" s="14">
        <f>AND($I11474=MID(kododd,1,2),$J11474=MID(kododd,3,3))</f>
      </c>
    </row>
    <row r="11475">
      <c r="A11475" s="95">
        <v>58169</v>
      </c>
      <c r="B11475" s="93" t="s">
        <v>24688</v>
      </c>
      <c r="C11475" s="93" t="s">
        <v>1424</v>
      </c>
      <c r="G11475" s="95">
        <v>250</v>
      </c>
      <c r="H11475" s="93" t="s">
        <v>8976</v>
      </c>
      <c r="I11475" s="93" t="s">
        <v>23901</v>
      </c>
      <c r="J11475" s="93" t="s">
        <v>20849</v>
      </c>
      <c r="K11475" s="93" t="s">
        <v>8984</v>
      </c>
      <c r="L11475" s="14">
        <f>AND(vyberHrace&lt;&gt;"",ISNUMBER(SEARCH(vyberHrace,$B11475)))</f>
      </c>
      <c r="M11475" s="14">
        <f>AND($I11475=MID(kododd,1,2),$J11475=MID(kododd,3,3))</f>
      </c>
    </row>
    <row r="11476">
      <c r="A11476" s="95">
        <v>46677</v>
      </c>
      <c r="B11476" s="93" t="s">
        <v>9464</v>
      </c>
      <c r="C11476" s="93" t="s">
        <v>3255</v>
      </c>
      <c r="D11476" s="95">
        <v>1600</v>
      </c>
      <c r="E11476" s="95">
        <v>1641</v>
      </c>
      <c r="F11476" s="95">
        <v>23750979</v>
      </c>
      <c r="G11476" s="95">
        <v>250</v>
      </c>
      <c r="H11476" s="93" t="s">
        <v>8976</v>
      </c>
      <c r="I11476" s="93" t="s">
        <v>23901</v>
      </c>
      <c r="J11476" s="93" t="s">
        <v>20855</v>
      </c>
      <c r="K11476" s="93" t="s">
        <v>8992</v>
      </c>
      <c r="L11476" s="14">
        <f>AND(vyberHrace&lt;&gt;"",ISNUMBER(SEARCH(vyberHrace,$B11476)))</f>
      </c>
      <c r="M11476" s="14">
        <f>AND($I11476=MID(kododd,1,2),$J11476=MID(kododd,3,3))</f>
      </c>
    </row>
    <row r="11477">
      <c r="A11477" s="95">
        <v>43457</v>
      </c>
      <c r="B11477" s="93" t="s">
        <v>9469</v>
      </c>
      <c r="C11477" s="93" t="s">
        <v>1408</v>
      </c>
      <c r="D11477" s="95">
        <v>1427</v>
      </c>
      <c r="E11477" s="95">
        <v>1669</v>
      </c>
      <c r="F11477" s="95">
        <v>23704705</v>
      </c>
      <c r="G11477" s="95">
        <v>0</v>
      </c>
      <c r="H11477" s="93" t="s">
        <v>8976</v>
      </c>
      <c r="I11477" s="93" t="s">
        <v>23901</v>
      </c>
      <c r="J11477" s="93" t="s">
        <v>20859</v>
      </c>
      <c r="K11477" s="93" t="s">
        <v>9076</v>
      </c>
      <c r="L11477" s="14">
        <f>AND(vyberHrace&lt;&gt;"",ISNUMBER(SEARCH(vyberHrace,$B11477)))</f>
      </c>
      <c r="M11477" s="14">
        <f>AND($I11477=MID(kododd,1,2),$J11477=MID(kododd,3,3))</f>
      </c>
    </row>
    <row r="11478">
      <c r="A11478" s="95">
        <v>56914</v>
      </c>
      <c r="B11478" s="93" t="s">
        <v>22357</v>
      </c>
      <c r="C11478" s="93" t="s">
        <v>1412</v>
      </c>
      <c r="G11478" s="95">
        <v>250</v>
      </c>
      <c r="H11478" s="93" t="s">
        <v>8976</v>
      </c>
      <c r="I11478" s="93" t="s">
        <v>23901</v>
      </c>
      <c r="J11478" s="93" t="s">
        <v>20849</v>
      </c>
      <c r="K11478" s="93" t="s">
        <v>8984</v>
      </c>
      <c r="L11478" s="14">
        <f>AND(vyberHrace&lt;&gt;"",ISNUMBER(SEARCH(vyberHrace,$B11478)))</f>
      </c>
      <c r="M11478" s="14">
        <f>AND($I11478=MID(kododd,1,2),$J11478=MID(kododd,3,3))</f>
      </c>
    </row>
    <row r="11479">
      <c r="A11479" s="95">
        <v>56913</v>
      </c>
      <c r="B11479" s="93" t="s">
        <v>22358</v>
      </c>
      <c r="C11479" s="93" t="s">
        <v>1424</v>
      </c>
      <c r="G11479" s="95">
        <v>250</v>
      </c>
      <c r="H11479" s="93" t="s">
        <v>8976</v>
      </c>
      <c r="I11479" s="93" t="s">
        <v>23901</v>
      </c>
      <c r="J11479" s="93" t="s">
        <v>20849</v>
      </c>
      <c r="K11479" s="93" t="s">
        <v>8984</v>
      </c>
      <c r="L11479" s="14">
        <f>AND(vyberHrace&lt;&gt;"",ISNUMBER(SEARCH(vyberHrace,$B11479)))</f>
      </c>
      <c r="M11479" s="14">
        <f>AND($I11479=MID(kododd,1,2),$J11479=MID(kododd,3,3))</f>
      </c>
    </row>
    <row r="11480">
      <c r="A11480" s="95">
        <v>14439</v>
      </c>
      <c r="B11480" s="93" t="s">
        <v>17737</v>
      </c>
      <c r="C11480" s="93" t="s">
        <v>1431</v>
      </c>
      <c r="D11480" s="95">
        <v>2184</v>
      </c>
      <c r="E11480" s="95">
        <v>2180</v>
      </c>
      <c r="F11480" s="95">
        <v>320242</v>
      </c>
      <c r="G11480" s="95">
        <v>250</v>
      </c>
      <c r="H11480" s="93" t="s">
        <v>8976</v>
      </c>
      <c r="I11480" s="93" t="s">
        <v>23901</v>
      </c>
      <c r="J11480" s="93" t="s">
        <v>20849</v>
      </c>
      <c r="K11480" s="93" t="s">
        <v>8984</v>
      </c>
      <c r="L11480" s="14">
        <f>AND(vyberHrace&lt;&gt;"",ISNUMBER(SEARCH(vyberHrace,$B11480)))</f>
      </c>
      <c r="M11480" s="14">
        <f>AND($I11480=MID(kododd,1,2),$J11480=MID(kododd,3,3))</f>
      </c>
    </row>
    <row r="11481">
      <c r="A11481" s="95">
        <v>46547</v>
      </c>
      <c r="B11481" s="93" t="s">
        <v>9409</v>
      </c>
      <c r="C11481" s="93" t="s">
        <v>1455</v>
      </c>
      <c r="D11481" s="95">
        <v>1372</v>
      </c>
      <c r="F11481" s="95">
        <v>23757574</v>
      </c>
      <c r="G11481" s="95">
        <v>0</v>
      </c>
      <c r="H11481" s="93" t="s">
        <v>8976</v>
      </c>
      <c r="I11481" s="93" t="s">
        <v>23901</v>
      </c>
      <c r="J11481" s="93" t="s">
        <v>20896</v>
      </c>
      <c r="K11481" s="93" t="s">
        <v>7911</v>
      </c>
      <c r="L11481" s="14">
        <f>AND(vyberHrace&lt;&gt;"",ISNUMBER(SEARCH(vyberHrace,$B11481)))</f>
      </c>
      <c r="M11481" s="14">
        <f>AND($I11481=MID(kododd,1,2),$J11481=MID(kododd,3,3))</f>
      </c>
    </row>
    <row r="11482">
      <c r="A11482" s="95">
        <v>63365</v>
      </c>
      <c r="B11482" s="93" t="s">
        <v>29121</v>
      </c>
      <c r="C11482" s="93" t="s">
        <v>1420</v>
      </c>
      <c r="G11482" s="95">
        <v>250</v>
      </c>
      <c r="H11482" s="93" t="s">
        <v>8976</v>
      </c>
      <c r="I11482" s="93" t="s">
        <v>23901</v>
      </c>
      <c r="J11482" s="93" t="s">
        <v>20859</v>
      </c>
      <c r="K11482" s="93" t="s">
        <v>9076</v>
      </c>
      <c r="L11482" s="14">
        <f>AND(vyberHrace&lt;&gt;"",ISNUMBER(SEARCH(vyberHrace,$B11482)))</f>
      </c>
      <c r="M11482" s="14">
        <f>AND($I11482=MID(kododd,1,2),$J11482=MID(kododd,3,3))</f>
      </c>
    </row>
    <row r="11483">
      <c r="A11483" s="95">
        <v>47502</v>
      </c>
      <c r="B11483" s="93" t="s">
        <v>9677</v>
      </c>
      <c r="C11483" s="93" t="s">
        <v>1416</v>
      </c>
      <c r="G11483" s="95">
        <v>0</v>
      </c>
      <c r="H11483" s="93" t="s">
        <v>8976</v>
      </c>
      <c r="I11483" s="93" t="s">
        <v>23901</v>
      </c>
      <c r="J11483" s="93" t="s">
        <v>20859</v>
      </c>
      <c r="K11483" s="93" t="s">
        <v>9076</v>
      </c>
      <c r="L11483" s="14">
        <f>AND(vyberHrace&lt;&gt;"",ISNUMBER(SEARCH(vyberHrace,$B11483)))</f>
      </c>
      <c r="M11483" s="14">
        <f>AND($I11483=MID(kododd,1,2),$J11483=MID(kododd,3,3))</f>
      </c>
    </row>
    <row r="11484">
      <c r="A11484" s="95">
        <v>15175</v>
      </c>
      <c r="B11484" s="93" t="s">
        <v>14781</v>
      </c>
      <c r="C11484" s="93" t="s">
        <v>1461</v>
      </c>
      <c r="D11484" s="95">
        <v>1679</v>
      </c>
      <c r="E11484" s="95">
        <v>1867</v>
      </c>
      <c r="F11484" s="95">
        <v>326844</v>
      </c>
      <c r="G11484" s="95">
        <v>0</v>
      </c>
      <c r="H11484" s="93" t="s">
        <v>8976</v>
      </c>
      <c r="I11484" s="93" t="s">
        <v>23901</v>
      </c>
      <c r="J11484" s="93" t="s">
        <v>20872</v>
      </c>
      <c r="K11484" s="93" t="s">
        <v>6775</v>
      </c>
      <c r="L11484" s="14">
        <f>AND(vyberHrace&lt;&gt;"",ISNUMBER(SEARCH(vyberHrace,$B11484)))</f>
      </c>
      <c r="M11484" s="14">
        <f>AND($I11484=MID(kododd,1,2),$J11484=MID(kododd,3,3))</f>
      </c>
    </row>
    <row r="11485">
      <c r="A11485" s="95">
        <v>61459</v>
      </c>
      <c r="B11485" s="93" t="s">
        <v>27641</v>
      </c>
      <c r="C11485" s="93" t="s">
        <v>1486</v>
      </c>
      <c r="G11485" s="95">
        <v>250</v>
      </c>
      <c r="H11485" s="93" t="s">
        <v>8976</v>
      </c>
      <c r="I11485" s="93" t="s">
        <v>23901</v>
      </c>
      <c r="J11485" s="93" t="s">
        <v>20849</v>
      </c>
      <c r="K11485" s="93" t="s">
        <v>8984</v>
      </c>
      <c r="L11485" s="14">
        <f>AND(vyberHrace&lt;&gt;"",ISNUMBER(SEARCH(vyberHrace,$B11485)))</f>
      </c>
      <c r="M11485" s="14">
        <f>AND($I11485=MID(kododd,1,2),$J11485=MID(kododd,3,3))</f>
      </c>
    </row>
    <row r="11486">
      <c r="A11486" s="95">
        <v>48826</v>
      </c>
      <c r="B11486" s="93" t="s">
        <v>14785</v>
      </c>
      <c r="C11486" s="93" t="s">
        <v>1410</v>
      </c>
      <c r="G11486" s="95">
        <v>0</v>
      </c>
      <c r="H11486" s="93" t="s">
        <v>8976</v>
      </c>
      <c r="I11486" s="93" t="s">
        <v>23901</v>
      </c>
      <c r="J11486" s="93" t="s">
        <v>20896</v>
      </c>
      <c r="K11486" s="93" t="s">
        <v>7911</v>
      </c>
      <c r="L11486" s="14">
        <f>AND(vyberHrace&lt;&gt;"",ISNUMBER(SEARCH(vyberHrace,$B11486)))</f>
      </c>
      <c r="M11486" s="14">
        <f>AND($I11486=MID(kododd,1,2),$J11486=MID(kododd,3,3))</f>
      </c>
    </row>
    <row r="11487">
      <c r="A11487" s="95">
        <v>6804</v>
      </c>
      <c r="B11487" s="93" t="s">
        <v>14792</v>
      </c>
      <c r="C11487" s="93" t="s">
        <v>1435</v>
      </c>
      <c r="D11487" s="95">
        <v>1650</v>
      </c>
      <c r="E11487" s="95">
        <v>1804</v>
      </c>
      <c r="F11487" s="95">
        <v>337900</v>
      </c>
      <c r="G11487" s="95">
        <v>250</v>
      </c>
      <c r="H11487" s="93" t="s">
        <v>8976</v>
      </c>
      <c r="I11487" s="93" t="s">
        <v>23901</v>
      </c>
      <c r="J11487" s="93" t="s">
        <v>20914</v>
      </c>
      <c r="K11487" s="93" t="s">
        <v>5621</v>
      </c>
      <c r="L11487" s="14">
        <f>AND(vyberHrace&lt;&gt;"",ISNUMBER(SEARCH(vyberHrace,$B11487)))</f>
      </c>
      <c r="M11487" s="14">
        <f>AND($I11487=MID(kododd,1,2),$J11487=MID(kododd,3,3))</f>
      </c>
    </row>
    <row r="11488">
      <c r="A11488" s="95">
        <v>61985</v>
      </c>
      <c r="B11488" s="93" t="s">
        <v>28190</v>
      </c>
      <c r="C11488" s="93" t="s">
        <v>1434</v>
      </c>
      <c r="F11488" s="95">
        <v>23799013</v>
      </c>
      <c r="G11488" s="95">
        <v>250</v>
      </c>
      <c r="H11488" s="93" t="s">
        <v>8976</v>
      </c>
      <c r="I11488" s="93" t="s">
        <v>23901</v>
      </c>
      <c r="J11488" s="93" t="s">
        <v>20887</v>
      </c>
      <c r="K11488" s="93" t="s">
        <v>5554</v>
      </c>
      <c r="L11488" s="14">
        <f>AND(vyberHrace&lt;&gt;"",ISNUMBER(SEARCH(vyberHrace,$B11488)))</f>
      </c>
      <c r="M11488" s="14">
        <f>AND($I11488=MID(kododd,1,2),$J11488=MID(kododd,3,3))</f>
      </c>
    </row>
    <row r="11489">
      <c r="A11489" s="95">
        <v>44560</v>
      </c>
      <c r="B11489" s="93" t="s">
        <v>7545</v>
      </c>
      <c r="C11489" s="93" t="s">
        <v>1410</v>
      </c>
      <c r="G11489" s="95">
        <v>0</v>
      </c>
      <c r="H11489" s="93" t="s">
        <v>8976</v>
      </c>
      <c r="I11489" s="93" t="s">
        <v>23901</v>
      </c>
      <c r="J11489" s="93" t="s">
        <v>20859</v>
      </c>
      <c r="K11489" s="93" t="s">
        <v>9076</v>
      </c>
      <c r="L11489" s="14">
        <f>AND(vyberHrace&lt;&gt;"",ISNUMBER(SEARCH(vyberHrace,$B11489)))</f>
      </c>
      <c r="M11489" s="14">
        <f>AND($I11489=MID(kododd,1,2),$J11489=MID(kododd,3,3))</f>
      </c>
    </row>
    <row r="11490">
      <c r="A11490" s="95">
        <v>40633</v>
      </c>
      <c r="B11490" s="93" t="s">
        <v>7546</v>
      </c>
      <c r="C11490" s="93" t="s">
        <v>1399</v>
      </c>
      <c r="D11490" s="95">
        <v>1083</v>
      </c>
      <c r="G11490" s="95">
        <v>0</v>
      </c>
      <c r="H11490" s="93" t="s">
        <v>8976</v>
      </c>
      <c r="I11490" s="93" t="s">
        <v>23901</v>
      </c>
      <c r="J11490" s="93" t="s">
        <v>20859</v>
      </c>
      <c r="K11490" s="93" t="s">
        <v>9076</v>
      </c>
      <c r="L11490" s="14">
        <f>AND(vyberHrace&lt;&gt;"",ISNUMBER(SEARCH(vyberHrace,$B11490)))</f>
      </c>
      <c r="M11490" s="14">
        <f>AND($I11490=MID(kododd,1,2),$J11490=MID(kododd,3,3))</f>
      </c>
    </row>
    <row r="11491">
      <c r="A11491" s="95">
        <v>42900</v>
      </c>
      <c r="B11491" s="93" t="s">
        <v>7547</v>
      </c>
      <c r="C11491" s="93" t="s">
        <v>1409</v>
      </c>
      <c r="D11491" s="95">
        <v>1060</v>
      </c>
      <c r="F11491" s="95">
        <v>23721758</v>
      </c>
      <c r="G11491" s="95">
        <v>0</v>
      </c>
      <c r="H11491" s="93" t="s">
        <v>8976</v>
      </c>
      <c r="I11491" s="93" t="s">
        <v>23901</v>
      </c>
      <c r="J11491" s="93" t="s">
        <v>20872</v>
      </c>
      <c r="K11491" s="93" t="s">
        <v>6775</v>
      </c>
      <c r="L11491" s="14">
        <f>AND(vyberHrace&lt;&gt;"",ISNUMBER(SEARCH(vyberHrace,$B11491)))</f>
      </c>
      <c r="M11491" s="14">
        <f>AND($I11491=MID(kododd,1,2),$J11491=MID(kododd,3,3))</f>
      </c>
    </row>
    <row r="11492">
      <c r="A11492" s="95">
        <v>42899</v>
      </c>
      <c r="B11492" s="93" t="s">
        <v>7548</v>
      </c>
      <c r="C11492" s="93" t="s">
        <v>1419</v>
      </c>
      <c r="D11492" s="95">
        <v>1353</v>
      </c>
      <c r="E11492" s="95">
        <v>1546</v>
      </c>
      <c r="F11492" s="95">
        <v>391727</v>
      </c>
      <c r="G11492" s="95">
        <v>250</v>
      </c>
      <c r="H11492" s="93" t="s">
        <v>8976</v>
      </c>
      <c r="I11492" s="93" t="s">
        <v>23901</v>
      </c>
      <c r="J11492" s="93" t="s">
        <v>20872</v>
      </c>
      <c r="K11492" s="93" t="s">
        <v>6775</v>
      </c>
      <c r="L11492" s="14">
        <f>AND(vyberHrace&lt;&gt;"",ISNUMBER(SEARCH(vyberHrace,$B11492)))</f>
      </c>
      <c r="M11492" s="14">
        <f>AND($I11492=MID(kododd,1,2),$J11492=MID(kododd,3,3))</f>
      </c>
    </row>
    <row r="11493">
      <c r="A11493" s="95">
        <v>14171</v>
      </c>
      <c r="B11493" s="93" t="s">
        <v>7549</v>
      </c>
      <c r="C11493" s="93" t="s">
        <v>1456</v>
      </c>
      <c r="D11493" s="95">
        <v>1764</v>
      </c>
      <c r="E11493" s="95">
        <v>1822</v>
      </c>
      <c r="F11493" s="95">
        <v>391735</v>
      </c>
      <c r="G11493" s="95">
        <v>250</v>
      </c>
      <c r="H11493" s="93" t="s">
        <v>8976</v>
      </c>
      <c r="I11493" s="93" t="s">
        <v>23901</v>
      </c>
      <c r="J11493" s="93" t="s">
        <v>20872</v>
      </c>
      <c r="K11493" s="93" t="s">
        <v>6775</v>
      </c>
      <c r="L11493" s="14">
        <f>AND(vyberHrace&lt;&gt;"",ISNUMBER(SEARCH(vyberHrace,$B11493)))</f>
      </c>
      <c r="M11493" s="14">
        <f>AND($I11493=MID(kododd,1,2),$J11493=MID(kododd,3,3))</f>
      </c>
    </row>
    <row r="11494">
      <c r="A11494" s="95">
        <v>54759</v>
      </c>
      <c r="B11494" s="93" t="s">
        <v>3046</v>
      </c>
      <c r="C11494" s="93" t="s">
        <v>1411</v>
      </c>
      <c r="G11494" s="95">
        <v>250</v>
      </c>
      <c r="H11494" s="93" t="s">
        <v>8976</v>
      </c>
      <c r="I11494" s="93" t="s">
        <v>23901</v>
      </c>
      <c r="J11494" s="93" t="s">
        <v>20849</v>
      </c>
      <c r="K11494" s="93" t="s">
        <v>8984</v>
      </c>
      <c r="L11494" s="14">
        <f>AND(vyberHrace&lt;&gt;"",ISNUMBER(SEARCH(vyberHrace,$B11494)))</f>
      </c>
      <c r="M11494" s="14">
        <f>AND($I11494=MID(kododd,1,2),$J11494=MID(kododd,3,3))</f>
      </c>
    </row>
    <row r="11495">
      <c r="A11495" s="95">
        <v>58095</v>
      </c>
      <c r="B11495" s="93" t="s">
        <v>24623</v>
      </c>
      <c r="C11495" s="93" t="s">
        <v>1411</v>
      </c>
      <c r="G11495" s="95">
        <v>250</v>
      </c>
      <c r="H11495" s="93" t="s">
        <v>8976</v>
      </c>
      <c r="I11495" s="93" t="s">
        <v>23901</v>
      </c>
      <c r="J11495" s="93" t="s">
        <v>20849</v>
      </c>
      <c r="K11495" s="93" t="s">
        <v>8984</v>
      </c>
      <c r="L11495" s="14">
        <f>AND(vyberHrace&lt;&gt;"",ISNUMBER(SEARCH(vyberHrace,$B11495)))</f>
      </c>
      <c r="M11495" s="14">
        <f>AND($I11495=MID(kododd,1,2),$J11495=MID(kododd,3,3))</f>
      </c>
    </row>
    <row r="11496">
      <c r="A11496" s="95">
        <v>36339</v>
      </c>
      <c r="B11496" s="93" t="s">
        <v>9776</v>
      </c>
      <c r="C11496" s="93" t="s">
        <v>1438</v>
      </c>
      <c r="D11496" s="95">
        <v>1630</v>
      </c>
      <c r="E11496" s="95">
        <v>1743</v>
      </c>
      <c r="F11496" s="95">
        <v>376299</v>
      </c>
      <c r="G11496" s="95">
        <v>0</v>
      </c>
      <c r="H11496" s="93" t="s">
        <v>8976</v>
      </c>
      <c r="I11496" s="93" t="s">
        <v>23901</v>
      </c>
      <c r="J11496" s="93" t="s">
        <v>20872</v>
      </c>
      <c r="K11496" s="93" t="s">
        <v>6775</v>
      </c>
      <c r="L11496" s="14">
        <f>AND(vyberHrace&lt;&gt;"",ISNUMBER(SEARCH(vyberHrace,$B11496)))</f>
      </c>
      <c r="M11496" s="14">
        <f>AND($I11496=MID(kododd,1,2),$J11496=MID(kododd,3,3))</f>
      </c>
    </row>
    <row r="11497">
      <c r="A11497" s="95">
        <v>57054</v>
      </c>
      <c r="B11497" s="93" t="s">
        <v>22284</v>
      </c>
      <c r="C11497" s="93" t="s">
        <v>1412</v>
      </c>
      <c r="G11497" s="95">
        <v>250</v>
      </c>
      <c r="H11497" s="93" t="s">
        <v>8976</v>
      </c>
      <c r="I11497" s="93" t="s">
        <v>23901</v>
      </c>
      <c r="J11497" s="93" t="s">
        <v>20872</v>
      </c>
      <c r="K11497" s="93" t="s">
        <v>6775</v>
      </c>
      <c r="L11497" s="14">
        <f>AND(vyberHrace&lt;&gt;"",ISNUMBER(SEARCH(vyberHrace,$B11497)))</f>
      </c>
      <c r="M11497" s="14">
        <f>AND($I11497=MID(kododd,1,2),$J11497=MID(kododd,3,3))</f>
      </c>
    </row>
    <row r="11498">
      <c r="A11498" s="95">
        <v>15466</v>
      </c>
      <c r="B11498" s="93" t="s">
        <v>19495</v>
      </c>
      <c r="C11498" s="93" t="s">
        <v>1433</v>
      </c>
      <c r="D11498" s="95">
        <v>1249</v>
      </c>
      <c r="G11498" s="95">
        <v>0</v>
      </c>
      <c r="H11498" s="93" t="s">
        <v>8976</v>
      </c>
      <c r="I11498" s="93" t="s">
        <v>23901</v>
      </c>
      <c r="J11498" s="93" t="s">
        <v>20914</v>
      </c>
      <c r="K11498" s="93" t="s">
        <v>5621</v>
      </c>
      <c r="L11498" s="14">
        <f>AND(vyberHrace&lt;&gt;"",ISNUMBER(SEARCH(vyberHrace,$B11498)))</f>
      </c>
      <c r="M11498" s="14">
        <f>AND($I11498=MID(kododd,1,2),$J11498=MID(kododd,3,3))</f>
      </c>
    </row>
    <row r="11499">
      <c r="A11499" s="95">
        <v>58441</v>
      </c>
      <c r="B11499" s="93" t="s">
        <v>24946</v>
      </c>
      <c r="C11499" s="93" t="s">
        <v>1402</v>
      </c>
      <c r="D11499" s="95">
        <v>1538</v>
      </c>
      <c r="E11499" s="95">
        <v>1553</v>
      </c>
      <c r="F11499" s="95">
        <v>23778156</v>
      </c>
      <c r="G11499" s="95">
        <v>250</v>
      </c>
      <c r="H11499" s="93" t="s">
        <v>8976</v>
      </c>
      <c r="I11499" s="93" t="s">
        <v>23901</v>
      </c>
      <c r="J11499" s="93" t="s">
        <v>20855</v>
      </c>
      <c r="K11499" s="93" t="s">
        <v>8992</v>
      </c>
      <c r="L11499" s="14">
        <f>AND(vyberHrace&lt;&gt;"",ISNUMBER(SEARCH(vyberHrace,$B11499)))</f>
      </c>
      <c r="M11499" s="14">
        <f>AND($I11499=MID(kododd,1,2),$J11499=MID(kododd,3,3))</f>
      </c>
    </row>
    <row r="11500">
      <c r="A11500" s="95">
        <v>6811</v>
      </c>
      <c r="B11500" s="93" t="s">
        <v>11953</v>
      </c>
      <c r="C11500" s="93" t="s">
        <v>1476</v>
      </c>
      <c r="D11500" s="95">
        <v>1406</v>
      </c>
      <c r="G11500" s="95">
        <v>0</v>
      </c>
      <c r="H11500" s="93" t="s">
        <v>8976</v>
      </c>
      <c r="I11500" s="93" t="s">
        <v>23901</v>
      </c>
      <c r="J11500" s="93" t="s">
        <v>20872</v>
      </c>
      <c r="K11500" s="93" t="s">
        <v>6775</v>
      </c>
      <c r="L11500" s="14">
        <f>AND(vyberHrace&lt;&gt;"",ISNUMBER(SEARCH(vyberHrace,$B11500)))</f>
      </c>
      <c r="M11500" s="14">
        <f>AND($I11500=MID(kododd,1,2),$J11500=MID(kododd,3,3))</f>
      </c>
    </row>
    <row r="11501">
      <c r="A11501" s="95">
        <v>54762</v>
      </c>
      <c r="B11501" s="93" t="s">
        <v>3047</v>
      </c>
      <c r="C11501" s="93" t="s">
        <v>1411</v>
      </c>
      <c r="G11501" s="95">
        <v>250</v>
      </c>
      <c r="H11501" s="93" t="s">
        <v>8976</v>
      </c>
      <c r="I11501" s="93" t="s">
        <v>23901</v>
      </c>
      <c r="J11501" s="93" t="s">
        <v>20849</v>
      </c>
      <c r="K11501" s="93" t="s">
        <v>8984</v>
      </c>
      <c r="L11501" s="14">
        <f>AND(vyberHrace&lt;&gt;"",ISNUMBER(SEARCH(vyberHrace,$B11501)))</f>
      </c>
      <c r="M11501" s="14">
        <f>AND($I11501=MID(kododd,1,2),$J11501=MID(kododd,3,3))</f>
      </c>
    </row>
    <row r="11502">
      <c r="A11502" s="95">
        <v>35184</v>
      </c>
      <c r="B11502" s="93" t="s">
        <v>11870</v>
      </c>
      <c r="C11502" s="93" t="s">
        <v>1398</v>
      </c>
      <c r="G11502" s="95">
        <v>0</v>
      </c>
      <c r="H11502" s="93" t="s">
        <v>8976</v>
      </c>
      <c r="I11502" s="93" t="s">
        <v>23901</v>
      </c>
      <c r="J11502" s="93" t="s">
        <v>20872</v>
      </c>
      <c r="K11502" s="93" t="s">
        <v>6775</v>
      </c>
      <c r="L11502" s="14">
        <f>AND(vyberHrace&lt;&gt;"",ISNUMBER(SEARCH(vyberHrace,$B11502)))</f>
      </c>
      <c r="M11502" s="14">
        <f>AND($I11502=MID(kododd,1,2),$J11502=MID(kododd,3,3))</f>
      </c>
    </row>
    <row r="11503">
      <c r="A11503" s="95">
        <v>36540</v>
      </c>
      <c r="B11503" s="93" t="s">
        <v>17248</v>
      </c>
      <c r="C11503" s="93" t="s">
        <v>1421</v>
      </c>
      <c r="G11503" s="95">
        <v>0</v>
      </c>
      <c r="H11503" s="93" t="s">
        <v>8976</v>
      </c>
      <c r="I11503" s="93" t="s">
        <v>23901</v>
      </c>
      <c r="J11503" s="93" t="s">
        <v>20872</v>
      </c>
      <c r="K11503" s="93" t="s">
        <v>6775</v>
      </c>
      <c r="L11503" s="14">
        <f>AND(vyberHrace&lt;&gt;"",ISNUMBER(SEARCH(vyberHrace,$B11503)))</f>
      </c>
      <c r="M11503" s="14">
        <f>AND($I11503=MID(kododd,1,2),$J11503=MID(kododd,3,3))</f>
      </c>
    </row>
    <row r="11504">
      <c r="A11504" s="95">
        <v>51016</v>
      </c>
      <c r="B11504" s="93" t="s">
        <v>2230</v>
      </c>
      <c r="C11504" s="93" t="s">
        <v>1416</v>
      </c>
      <c r="F11504" s="95">
        <v>23747811</v>
      </c>
      <c r="G11504" s="95">
        <v>250</v>
      </c>
      <c r="H11504" s="93" t="s">
        <v>8976</v>
      </c>
      <c r="I11504" s="93" t="s">
        <v>23901</v>
      </c>
      <c r="J11504" s="93" t="s">
        <v>20843</v>
      </c>
      <c r="K11504" s="93" t="s">
        <v>7708</v>
      </c>
      <c r="L11504" s="14">
        <f>AND(vyberHrace&lt;&gt;"",ISNUMBER(SEARCH(vyberHrace,$B11504)))</f>
      </c>
      <c r="M11504" s="14">
        <f>AND($I11504=MID(kododd,1,2),$J11504=MID(kododd,3,3))</f>
      </c>
    </row>
    <row r="11505">
      <c r="A11505" s="95">
        <v>55672</v>
      </c>
      <c r="B11505" s="93" t="s">
        <v>22359</v>
      </c>
      <c r="C11505" s="93" t="s">
        <v>1450</v>
      </c>
      <c r="G11505" s="95">
        <v>250</v>
      </c>
      <c r="H11505" s="93" t="s">
        <v>8976</v>
      </c>
      <c r="I11505" s="93" t="s">
        <v>23901</v>
      </c>
      <c r="J11505" s="93" t="s">
        <v>20849</v>
      </c>
      <c r="K11505" s="93" t="s">
        <v>8984</v>
      </c>
      <c r="L11505" s="14">
        <f>AND(vyberHrace&lt;&gt;"",ISNUMBER(SEARCH(vyberHrace,$B11505)))</f>
      </c>
      <c r="M11505" s="14">
        <f>AND($I11505=MID(kododd,1,2),$J11505=MID(kododd,3,3))</f>
      </c>
    </row>
    <row r="11506">
      <c r="A11506" s="95">
        <v>62944</v>
      </c>
      <c r="B11506" s="93" t="s">
        <v>29122</v>
      </c>
      <c r="C11506" s="93" t="s">
        <v>24215</v>
      </c>
      <c r="G11506" s="95">
        <v>250</v>
      </c>
      <c r="H11506" s="93" t="s">
        <v>8976</v>
      </c>
      <c r="I11506" s="93" t="s">
        <v>23901</v>
      </c>
      <c r="J11506" s="93" t="s">
        <v>20908</v>
      </c>
      <c r="K11506" s="93" t="s">
        <v>5624</v>
      </c>
      <c r="L11506" s="14">
        <f>AND(vyberHrace&lt;&gt;"",ISNUMBER(SEARCH(vyberHrace,$B11506)))</f>
      </c>
      <c r="M11506" s="14">
        <f>AND($I11506=MID(kododd,1,2),$J11506=MID(kododd,3,3))</f>
      </c>
    </row>
    <row r="11507">
      <c r="A11507" s="95">
        <v>57129</v>
      </c>
      <c r="B11507" s="93" t="s">
        <v>24181</v>
      </c>
      <c r="C11507" s="93" t="s">
        <v>1411</v>
      </c>
      <c r="G11507" s="95">
        <v>250</v>
      </c>
      <c r="H11507" s="93" t="s">
        <v>8976</v>
      </c>
      <c r="I11507" s="93" t="s">
        <v>23901</v>
      </c>
      <c r="J11507" s="93" t="s">
        <v>20859</v>
      </c>
      <c r="K11507" s="93" t="s">
        <v>9076</v>
      </c>
      <c r="L11507" s="14">
        <f>AND(vyberHrace&lt;&gt;"",ISNUMBER(SEARCH(vyberHrace,$B11507)))</f>
      </c>
      <c r="M11507" s="14">
        <f>AND($I11507=MID(kododd,1,2),$J11507=MID(kododd,3,3))</f>
      </c>
    </row>
    <row r="11508">
      <c r="A11508" s="95">
        <v>47495</v>
      </c>
      <c r="B11508" s="93" t="s">
        <v>17266</v>
      </c>
      <c r="C11508" s="93" t="s">
        <v>3255</v>
      </c>
      <c r="G11508" s="95">
        <v>0</v>
      </c>
      <c r="H11508" s="93" t="s">
        <v>8976</v>
      </c>
      <c r="I11508" s="93" t="s">
        <v>23901</v>
      </c>
      <c r="J11508" s="93" t="s">
        <v>20859</v>
      </c>
      <c r="K11508" s="93" t="s">
        <v>9076</v>
      </c>
      <c r="L11508" s="14">
        <f>AND(vyberHrace&lt;&gt;"",ISNUMBER(SEARCH(vyberHrace,$B11508)))</f>
      </c>
      <c r="M11508" s="14">
        <f>AND($I11508=MID(kododd,1,2),$J11508=MID(kododd,3,3))</f>
      </c>
    </row>
    <row r="11509">
      <c r="A11509" s="95">
        <v>14369</v>
      </c>
      <c r="B11509" s="93" t="s">
        <v>17272</v>
      </c>
      <c r="C11509" s="93" t="s">
        <v>1403</v>
      </c>
      <c r="D11509" s="95">
        <v>2411</v>
      </c>
      <c r="E11509" s="95">
        <v>2450</v>
      </c>
      <c r="F11509" s="95">
        <v>322202</v>
      </c>
      <c r="G11509" s="95">
        <v>250</v>
      </c>
      <c r="H11509" s="93" t="s">
        <v>8976</v>
      </c>
      <c r="I11509" s="93" t="s">
        <v>23901</v>
      </c>
      <c r="J11509" s="93" t="s">
        <v>20849</v>
      </c>
      <c r="K11509" s="93" t="s">
        <v>8984</v>
      </c>
      <c r="L11509" s="14">
        <f>AND(vyberHrace&lt;&gt;"",ISNUMBER(SEARCH(vyberHrace,$B11509)))</f>
      </c>
      <c r="M11509" s="14">
        <f>AND($I11509=MID(kododd,1,2),$J11509=MID(kododd,3,3))</f>
      </c>
    </row>
    <row r="11510">
      <c r="A11510" s="95">
        <v>30610</v>
      </c>
      <c r="B11510" s="93" t="s">
        <v>17276</v>
      </c>
      <c r="C11510" s="93" t="s">
        <v>1444</v>
      </c>
      <c r="D11510" s="95">
        <v>1879</v>
      </c>
      <c r="E11510" s="95">
        <v>1909</v>
      </c>
      <c r="F11510" s="95">
        <v>365424</v>
      </c>
      <c r="G11510" s="95">
        <v>0</v>
      </c>
      <c r="H11510" s="93" t="s">
        <v>8976</v>
      </c>
      <c r="I11510" s="93" t="s">
        <v>23901</v>
      </c>
      <c r="J11510" s="93" t="s">
        <v>20855</v>
      </c>
      <c r="K11510" s="93" t="s">
        <v>8992</v>
      </c>
      <c r="L11510" s="14">
        <f>AND(vyberHrace&lt;&gt;"",ISNUMBER(SEARCH(vyberHrace,$B11510)))</f>
      </c>
      <c r="M11510" s="14">
        <f>AND($I11510=MID(kododd,1,2),$J11510=MID(kododd,3,3))</f>
      </c>
    </row>
    <row r="11511">
      <c r="A11511" s="95">
        <v>62628</v>
      </c>
      <c r="B11511" s="93" t="s">
        <v>29123</v>
      </c>
      <c r="C11511" s="93" t="s">
        <v>1410</v>
      </c>
      <c r="D11511" s="95">
        <v>1470</v>
      </c>
      <c r="E11511" s="95">
        <v>1576</v>
      </c>
      <c r="F11511" s="95">
        <v>571002715</v>
      </c>
      <c r="G11511" s="95">
        <v>250</v>
      </c>
      <c r="H11511" s="93" t="s">
        <v>8976</v>
      </c>
      <c r="I11511" s="93" t="s">
        <v>23901</v>
      </c>
      <c r="J11511" s="93" t="s">
        <v>20843</v>
      </c>
      <c r="K11511" s="93" t="s">
        <v>7708</v>
      </c>
      <c r="L11511" s="14">
        <f>AND(vyberHrace&lt;&gt;"",ISNUMBER(SEARCH(vyberHrace,$B11511)))</f>
      </c>
      <c r="M11511" s="14">
        <f>AND($I11511=MID(kododd,1,2),$J11511=MID(kododd,3,3))</f>
      </c>
    </row>
    <row r="11512">
      <c r="A11512" s="95">
        <v>46947</v>
      </c>
      <c r="B11512" s="93" t="s">
        <v>15019</v>
      </c>
      <c r="C11512" s="93" t="s">
        <v>1408</v>
      </c>
      <c r="D11512" s="95">
        <v>2018</v>
      </c>
      <c r="E11512" s="95">
        <v>2043</v>
      </c>
      <c r="F11512" s="95">
        <v>23718994</v>
      </c>
      <c r="G11512" s="95">
        <v>250</v>
      </c>
      <c r="H11512" s="93" t="s">
        <v>8976</v>
      </c>
      <c r="I11512" s="93" t="s">
        <v>23901</v>
      </c>
      <c r="J11512" s="93" t="s">
        <v>20849</v>
      </c>
      <c r="K11512" s="93" t="s">
        <v>8984</v>
      </c>
      <c r="L11512" s="14">
        <f>AND(vyberHrace&lt;&gt;"",ISNUMBER(SEARCH(vyberHrace,$B11512)))</f>
      </c>
      <c r="M11512" s="14">
        <f>AND($I11512=MID(kododd,1,2),$J11512=MID(kododd,3,3))</f>
      </c>
    </row>
    <row r="11513">
      <c r="A11513" s="95">
        <v>14501</v>
      </c>
      <c r="B11513" s="93" t="s">
        <v>8100</v>
      </c>
      <c r="C11513" s="93" t="s">
        <v>1452</v>
      </c>
      <c r="D11513" s="95">
        <v>1940</v>
      </c>
      <c r="E11513" s="95">
        <v>1944</v>
      </c>
      <c r="F11513" s="95">
        <v>330302</v>
      </c>
      <c r="G11513" s="95">
        <v>250</v>
      </c>
      <c r="H11513" s="93" t="s">
        <v>8976</v>
      </c>
      <c r="I11513" s="93" t="s">
        <v>23901</v>
      </c>
      <c r="J11513" s="93" t="s">
        <v>20947</v>
      </c>
      <c r="K11513" s="93" t="s">
        <v>5139</v>
      </c>
      <c r="L11513" s="14">
        <f>AND(vyberHrace&lt;&gt;"",ISNUMBER(SEARCH(vyberHrace,$B11513)))</f>
      </c>
      <c r="M11513" s="14">
        <f>AND($I11513=MID(kododd,1,2),$J11513=MID(kododd,3,3))</f>
      </c>
    </row>
    <row r="11514">
      <c r="A11514" s="95">
        <v>48406</v>
      </c>
      <c r="B11514" s="93" t="s">
        <v>8101</v>
      </c>
      <c r="C11514" s="93" t="s">
        <v>1422</v>
      </c>
      <c r="G11514" s="95">
        <v>250</v>
      </c>
      <c r="H11514" s="93" t="s">
        <v>8976</v>
      </c>
      <c r="I11514" s="93" t="s">
        <v>23901</v>
      </c>
      <c r="J11514" s="93" t="s">
        <v>20849</v>
      </c>
      <c r="K11514" s="93" t="s">
        <v>8984</v>
      </c>
      <c r="L11514" s="14">
        <f>AND(vyberHrace&lt;&gt;"",ISNUMBER(SEARCH(vyberHrace,$B11514)))</f>
      </c>
      <c r="M11514" s="14">
        <f>AND($I11514=MID(kododd,1,2),$J11514=MID(kododd,3,3))</f>
      </c>
    </row>
    <row r="11515">
      <c r="A11515" s="95">
        <v>57392</v>
      </c>
      <c r="B11515" s="93" t="s">
        <v>8106</v>
      </c>
      <c r="C11515" s="93" t="s">
        <v>1406</v>
      </c>
      <c r="G11515" s="95">
        <v>250</v>
      </c>
      <c r="H11515" s="93" t="s">
        <v>8976</v>
      </c>
      <c r="I11515" s="93" t="s">
        <v>23901</v>
      </c>
      <c r="J11515" s="93" t="s">
        <v>20849</v>
      </c>
      <c r="K11515" s="93" t="s">
        <v>8984</v>
      </c>
      <c r="L11515" s="14">
        <f>AND(vyberHrace&lt;&gt;"",ISNUMBER(SEARCH(vyberHrace,$B11515)))</f>
      </c>
      <c r="M11515" s="14">
        <f>AND($I11515=MID(kododd,1,2),$J11515=MID(kododd,3,3))</f>
      </c>
    </row>
    <row r="11516">
      <c r="A11516" s="95">
        <v>11961</v>
      </c>
      <c r="B11516" s="93" t="s">
        <v>8110</v>
      </c>
      <c r="C11516" s="93" t="s">
        <v>1455</v>
      </c>
      <c r="D11516" s="95">
        <v>1711</v>
      </c>
      <c r="E11516" s="95">
        <v>1823</v>
      </c>
      <c r="F11516" s="95">
        <v>357146</v>
      </c>
      <c r="G11516" s="95">
        <v>250</v>
      </c>
      <c r="H11516" s="93" t="s">
        <v>8976</v>
      </c>
      <c r="I11516" s="93" t="s">
        <v>23901</v>
      </c>
      <c r="J11516" s="93" t="s">
        <v>20912</v>
      </c>
      <c r="K11516" s="93" t="s">
        <v>5561</v>
      </c>
      <c r="L11516" s="14">
        <f>AND(vyberHrace&lt;&gt;"",ISNUMBER(SEARCH(vyberHrace,$B11516)))</f>
      </c>
      <c r="M11516" s="14">
        <f>AND($I11516=MID(kododd,1,2),$J11516=MID(kododd,3,3))</f>
      </c>
    </row>
    <row r="11517">
      <c r="A11517" s="95">
        <v>61431</v>
      </c>
      <c r="B11517" s="93" t="s">
        <v>27615</v>
      </c>
      <c r="C11517" s="93" t="s">
        <v>1486</v>
      </c>
      <c r="G11517" s="95">
        <v>250</v>
      </c>
      <c r="H11517" s="93" t="s">
        <v>8976</v>
      </c>
      <c r="I11517" s="93" t="s">
        <v>23901</v>
      </c>
      <c r="J11517" s="93" t="s">
        <v>20872</v>
      </c>
      <c r="K11517" s="93" t="s">
        <v>6775</v>
      </c>
      <c r="L11517" s="14">
        <f>AND(vyberHrace&lt;&gt;"",ISNUMBER(SEARCH(vyberHrace,$B11517)))</f>
      </c>
      <c r="M11517" s="14">
        <f>AND($I11517=MID(kododd,1,2),$J11517=MID(kododd,3,3))</f>
      </c>
    </row>
    <row r="11518">
      <c r="A11518" s="95">
        <v>58108</v>
      </c>
      <c r="B11518" s="93" t="s">
        <v>8117</v>
      </c>
      <c r="C11518" s="93" t="s">
        <v>1411</v>
      </c>
      <c r="G11518" s="95">
        <v>250</v>
      </c>
      <c r="H11518" s="93" t="s">
        <v>8976</v>
      </c>
      <c r="I11518" s="93" t="s">
        <v>23901</v>
      </c>
      <c r="J11518" s="93" t="s">
        <v>20849</v>
      </c>
      <c r="K11518" s="93" t="s">
        <v>8984</v>
      </c>
      <c r="L11518" s="14">
        <f>AND(vyberHrace&lt;&gt;"",ISNUMBER(SEARCH(vyberHrace,$B11518)))</f>
      </c>
      <c r="M11518" s="14">
        <f>AND($I11518=MID(kododd,1,2),$J11518=MID(kododd,3,3))</f>
      </c>
    </row>
    <row r="11519">
      <c r="A11519" s="95">
        <v>58104</v>
      </c>
      <c r="B11519" s="93" t="s">
        <v>24632</v>
      </c>
      <c r="C11519" s="93" t="s">
        <v>1412</v>
      </c>
      <c r="G11519" s="95">
        <v>250</v>
      </c>
      <c r="H11519" s="93" t="s">
        <v>8976</v>
      </c>
      <c r="I11519" s="93" t="s">
        <v>23901</v>
      </c>
      <c r="J11519" s="93" t="s">
        <v>20849</v>
      </c>
      <c r="K11519" s="93" t="s">
        <v>8984</v>
      </c>
      <c r="L11519" s="14">
        <f>AND(vyberHrace&lt;&gt;"",ISNUMBER(SEARCH(vyberHrace,$B11519)))</f>
      </c>
      <c r="M11519" s="14">
        <f>AND($I11519=MID(kododd,1,2),$J11519=MID(kododd,3,3))</f>
      </c>
    </row>
    <row r="11520">
      <c r="A11520" s="95">
        <v>51748</v>
      </c>
      <c r="B11520" s="93" t="s">
        <v>7719</v>
      </c>
      <c r="C11520" s="93" t="s">
        <v>1412</v>
      </c>
      <c r="F11520" s="95">
        <v>23747838</v>
      </c>
      <c r="G11520" s="95">
        <v>0</v>
      </c>
      <c r="H11520" s="93" t="s">
        <v>8976</v>
      </c>
      <c r="I11520" s="93" t="s">
        <v>23901</v>
      </c>
      <c r="J11520" s="93" t="s">
        <v>3580</v>
      </c>
      <c r="K11520" s="93" t="s">
        <v>6449</v>
      </c>
      <c r="L11520" s="14">
        <f>AND(vyberHrace&lt;&gt;"",ISNUMBER(SEARCH(vyberHrace,$B11520)))</f>
      </c>
      <c r="M11520" s="14">
        <f>AND($I11520=MID(kododd,1,2),$J11520=MID(kododd,3,3))</f>
      </c>
    </row>
    <row r="11521">
      <c r="A11521" s="95">
        <v>60502</v>
      </c>
      <c r="B11521" s="93" t="s">
        <v>26933</v>
      </c>
      <c r="C11521" s="93" t="s">
        <v>1450</v>
      </c>
      <c r="D11521" s="95">
        <v>1077</v>
      </c>
      <c r="F11521" s="95">
        <v>571006362</v>
      </c>
      <c r="G11521" s="95">
        <v>250</v>
      </c>
      <c r="H11521" s="93" t="s">
        <v>8976</v>
      </c>
      <c r="I11521" s="93" t="s">
        <v>23901</v>
      </c>
      <c r="J11521" s="93" t="s">
        <v>20849</v>
      </c>
      <c r="K11521" s="93" t="s">
        <v>8984</v>
      </c>
      <c r="L11521" s="14">
        <f>AND(vyberHrace&lt;&gt;"",ISNUMBER(SEARCH(vyberHrace,$B11521)))</f>
      </c>
      <c r="M11521" s="14">
        <f>AND($I11521=MID(kododd,1,2),$J11521=MID(kododd,3,3))</f>
      </c>
    </row>
    <row r="11522">
      <c r="A11522" s="95">
        <v>62501</v>
      </c>
      <c r="B11522" s="93" t="s">
        <v>29124</v>
      </c>
      <c r="C11522" s="93" t="s">
        <v>1424</v>
      </c>
      <c r="G11522" s="95">
        <v>250</v>
      </c>
      <c r="H11522" s="93" t="s">
        <v>8976</v>
      </c>
      <c r="I11522" s="93" t="s">
        <v>23901</v>
      </c>
      <c r="J11522" s="93" t="s">
        <v>3580</v>
      </c>
      <c r="K11522" s="93" t="s">
        <v>6449</v>
      </c>
      <c r="L11522" s="14">
        <f>AND(vyberHrace&lt;&gt;"",ISNUMBER(SEARCH(vyberHrace,$B11522)))</f>
      </c>
      <c r="M11522" s="14">
        <f>AND($I11522=MID(kododd,1,2),$J11522=MID(kododd,3,3))</f>
      </c>
    </row>
    <row r="11523">
      <c r="A11523" s="95">
        <v>51468</v>
      </c>
      <c r="B11523" s="93" t="s">
        <v>334</v>
      </c>
      <c r="C11523" s="93" t="s">
        <v>1416</v>
      </c>
      <c r="F11523" s="95">
        <v>23736518</v>
      </c>
      <c r="G11523" s="95">
        <v>250</v>
      </c>
      <c r="H11523" s="93" t="s">
        <v>8976</v>
      </c>
      <c r="I11523" s="93" t="s">
        <v>23901</v>
      </c>
      <c r="J11523" s="93" t="s">
        <v>20912</v>
      </c>
      <c r="K11523" s="93" t="s">
        <v>5561</v>
      </c>
      <c r="L11523" s="14">
        <f>AND(vyberHrace&lt;&gt;"",ISNUMBER(SEARCH(vyberHrace,$B11523)))</f>
      </c>
      <c r="M11523" s="14">
        <f>AND($I11523=MID(kododd,1,2),$J11523=MID(kododd,3,3))</f>
      </c>
    </row>
    <row r="11524">
      <c r="A11524" s="95">
        <v>46089</v>
      </c>
      <c r="B11524" s="93" t="s">
        <v>8326</v>
      </c>
      <c r="C11524" s="93" t="s">
        <v>3255</v>
      </c>
      <c r="D11524" s="95">
        <v>2306</v>
      </c>
      <c r="E11524" s="95">
        <v>2299</v>
      </c>
      <c r="F11524" s="95">
        <v>23709456</v>
      </c>
      <c r="G11524" s="95">
        <v>250</v>
      </c>
      <c r="H11524" s="93" t="s">
        <v>8976</v>
      </c>
      <c r="I11524" s="93" t="s">
        <v>23901</v>
      </c>
      <c r="J11524" s="93" t="s">
        <v>20859</v>
      </c>
      <c r="K11524" s="93" t="s">
        <v>9076</v>
      </c>
      <c r="L11524" s="14">
        <f>AND(vyberHrace&lt;&gt;"",ISNUMBER(SEARCH(vyberHrace,$B11524)))</f>
      </c>
      <c r="M11524" s="14">
        <f>AND($I11524=MID(kododd,1,2),$J11524=MID(kododd,3,3))</f>
      </c>
    </row>
    <row r="11525">
      <c r="A11525" s="95">
        <v>6817</v>
      </c>
      <c r="B11525" s="93" t="s">
        <v>8329</v>
      </c>
      <c r="C11525" s="93" t="s">
        <v>1470</v>
      </c>
      <c r="D11525" s="95">
        <v>1439</v>
      </c>
      <c r="E11525" s="95">
        <v>1747</v>
      </c>
      <c r="F11525" s="95">
        <v>323500</v>
      </c>
      <c r="G11525" s="95">
        <v>250</v>
      </c>
      <c r="H11525" s="93" t="s">
        <v>8976</v>
      </c>
      <c r="I11525" s="93" t="s">
        <v>23901</v>
      </c>
      <c r="J11525" s="93" t="s">
        <v>20887</v>
      </c>
      <c r="K11525" s="93" t="s">
        <v>5554</v>
      </c>
      <c r="L11525" s="14">
        <f>AND(vyberHrace&lt;&gt;"",ISNUMBER(SEARCH(vyberHrace,$B11525)))</f>
      </c>
      <c r="M11525" s="14">
        <f>AND($I11525=MID(kododd,1,2),$J11525=MID(kododd,3,3))</f>
      </c>
    </row>
    <row r="11526">
      <c r="A11526" s="95">
        <v>8258</v>
      </c>
      <c r="B11526" s="93" t="s">
        <v>8331</v>
      </c>
      <c r="C11526" s="93" t="s">
        <v>1434</v>
      </c>
      <c r="D11526" s="95">
        <v>2045</v>
      </c>
      <c r="E11526" s="95">
        <v>2068</v>
      </c>
      <c r="F11526" s="95">
        <v>322210</v>
      </c>
      <c r="G11526" s="95">
        <v>250</v>
      </c>
      <c r="H11526" s="93" t="s">
        <v>8976</v>
      </c>
      <c r="I11526" s="93" t="s">
        <v>23901</v>
      </c>
      <c r="J11526" s="93" t="s">
        <v>20887</v>
      </c>
      <c r="K11526" s="93" t="s">
        <v>5554</v>
      </c>
      <c r="L11526" s="14">
        <f>AND(vyberHrace&lt;&gt;"",ISNUMBER(SEARCH(vyberHrace,$B11526)))</f>
      </c>
      <c r="M11526" s="14">
        <f>AND($I11526=MID(kododd,1,2),$J11526=MID(kododd,3,3))</f>
      </c>
    </row>
    <row r="11527">
      <c r="A11527" s="95">
        <v>51624</v>
      </c>
      <c r="B11527" s="93" t="s">
        <v>3765</v>
      </c>
      <c r="C11527" s="93" t="s">
        <v>1406</v>
      </c>
      <c r="G11527" s="95">
        <v>0</v>
      </c>
      <c r="H11527" s="93" t="s">
        <v>8976</v>
      </c>
      <c r="I11527" s="93" t="s">
        <v>23901</v>
      </c>
      <c r="J11527" s="93" t="s">
        <v>20849</v>
      </c>
      <c r="K11527" s="93" t="s">
        <v>8984</v>
      </c>
      <c r="L11527" s="14">
        <f>AND(vyberHrace&lt;&gt;"",ISNUMBER(SEARCH(vyberHrace,$B11527)))</f>
      </c>
      <c r="M11527" s="14">
        <f>AND($I11527=MID(kododd,1,2),$J11527=MID(kododd,3,3))</f>
      </c>
    </row>
    <row r="11528">
      <c r="A11528" s="95">
        <v>2015</v>
      </c>
      <c r="B11528" s="93" t="s">
        <v>8352</v>
      </c>
      <c r="C11528" s="93" t="s">
        <v>1401</v>
      </c>
      <c r="D11528" s="95">
        <v>1885</v>
      </c>
      <c r="E11528" s="95">
        <v>1907</v>
      </c>
      <c r="F11528" s="95">
        <v>357154</v>
      </c>
      <c r="G11528" s="95">
        <v>250</v>
      </c>
      <c r="H11528" s="93" t="s">
        <v>8976</v>
      </c>
      <c r="I11528" s="93" t="s">
        <v>23901</v>
      </c>
      <c r="J11528" s="93" t="s">
        <v>20908</v>
      </c>
      <c r="K11528" s="93" t="s">
        <v>5624</v>
      </c>
      <c r="L11528" s="14">
        <f>AND(vyberHrace&lt;&gt;"",ISNUMBER(SEARCH(vyberHrace,$B11528)))</f>
      </c>
      <c r="M11528" s="14">
        <f>AND($I11528=MID(kododd,1,2),$J11528=MID(kododd,3,3))</f>
      </c>
    </row>
    <row r="11529">
      <c r="A11529" s="95">
        <v>898</v>
      </c>
      <c r="B11529" s="93" t="s">
        <v>8354</v>
      </c>
      <c r="C11529" s="93" t="s">
        <v>1482</v>
      </c>
      <c r="D11529" s="95">
        <v>1662</v>
      </c>
      <c r="E11529" s="95">
        <v>1857</v>
      </c>
      <c r="F11529" s="95">
        <v>344214</v>
      </c>
      <c r="G11529" s="95">
        <v>250</v>
      </c>
      <c r="H11529" s="93" t="s">
        <v>8976</v>
      </c>
      <c r="I11529" s="93" t="s">
        <v>23901</v>
      </c>
      <c r="J11529" s="93" t="s">
        <v>20902</v>
      </c>
      <c r="K11529" s="93" t="s">
        <v>6528</v>
      </c>
      <c r="L11529" s="14">
        <f>AND(vyberHrace&lt;&gt;"",ISNUMBER(SEARCH(vyberHrace,$B11529)))</f>
      </c>
      <c r="M11529" s="14">
        <f>AND($I11529=MID(kododd,1,2),$J11529=MID(kododd,3,3))</f>
      </c>
    </row>
    <row r="11530">
      <c r="A11530" s="95">
        <v>62183</v>
      </c>
      <c r="B11530" s="93" t="s">
        <v>28374</v>
      </c>
      <c r="C11530" s="93" t="s">
        <v>1450</v>
      </c>
      <c r="F11530" s="95">
        <v>571004793</v>
      </c>
      <c r="G11530" s="95">
        <v>250</v>
      </c>
      <c r="H11530" s="93" t="s">
        <v>8976</v>
      </c>
      <c r="I11530" s="93" t="s">
        <v>23901</v>
      </c>
      <c r="J11530" s="93" t="s">
        <v>3580</v>
      </c>
      <c r="K11530" s="93" t="s">
        <v>6449</v>
      </c>
      <c r="L11530" s="14">
        <f>AND(vyberHrace&lt;&gt;"",ISNUMBER(SEARCH(vyberHrace,$B11530)))</f>
      </c>
      <c r="M11530" s="14">
        <f>AND($I11530=MID(kododd,1,2),$J11530=MID(kododd,3,3))</f>
      </c>
    </row>
    <row r="11531">
      <c r="A11531" s="95">
        <v>57100</v>
      </c>
      <c r="B11531" s="93" t="s">
        <v>22258</v>
      </c>
      <c r="C11531" s="93" t="s">
        <v>3255</v>
      </c>
      <c r="D11531" s="95">
        <v>1020</v>
      </c>
      <c r="F11531" s="95">
        <v>23771879</v>
      </c>
      <c r="G11531" s="95">
        <v>0</v>
      </c>
      <c r="H11531" s="93" t="s">
        <v>8976</v>
      </c>
      <c r="I11531" s="93" t="s">
        <v>23901</v>
      </c>
      <c r="J11531" s="93" t="s">
        <v>20843</v>
      </c>
      <c r="K11531" s="93" t="s">
        <v>7708</v>
      </c>
      <c r="L11531" s="14">
        <f>AND(vyberHrace&lt;&gt;"",ISNUMBER(SEARCH(vyberHrace,$B11531)))</f>
      </c>
      <c r="M11531" s="14">
        <f>AND($I11531=MID(kododd,1,2),$J11531=MID(kododd,3,3))</f>
      </c>
    </row>
    <row r="11532">
      <c r="A11532" s="95">
        <v>39462</v>
      </c>
      <c r="B11532" s="93" t="s">
        <v>8383</v>
      </c>
      <c r="C11532" s="93" t="s">
        <v>1409</v>
      </c>
      <c r="G11532" s="95">
        <v>0</v>
      </c>
      <c r="H11532" s="93" t="s">
        <v>8976</v>
      </c>
      <c r="I11532" s="93" t="s">
        <v>23901</v>
      </c>
      <c r="J11532" s="93" t="s">
        <v>20872</v>
      </c>
      <c r="K11532" s="93" t="s">
        <v>6775</v>
      </c>
      <c r="L11532" s="14">
        <f>AND(vyberHrace&lt;&gt;"",ISNUMBER(SEARCH(vyberHrace,$B11532)))</f>
      </c>
      <c r="M11532" s="14">
        <f>AND($I11532=MID(kododd,1,2),$J11532=MID(kododd,3,3))</f>
      </c>
    </row>
    <row r="11533">
      <c r="A11533" s="95">
        <v>49217</v>
      </c>
      <c r="B11533" s="93" t="s">
        <v>8394</v>
      </c>
      <c r="C11533" s="93" t="s">
        <v>1422</v>
      </c>
      <c r="G11533" s="95">
        <v>0</v>
      </c>
      <c r="H11533" s="93" t="s">
        <v>8976</v>
      </c>
      <c r="I11533" s="93" t="s">
        <v>23901</v>
      </c>
      <c r="J11533" s="93" t="s">
        <v>20859</v>
      </c>
      <c r="K11533" s="93" t="s">
        <v>9076</v>
      </c>
      <c r="L11533" s="14">
        <f>AND(vyberHrace&lt;&gt;"",ISNUMBER(SEARCH(vyberHrace,$B11533)))</f>
      </c>
      <c r="M11533" s="14">
        <f>AND($I11533=MID(kododd,1,2),$J11533=MID(kododd,3,3))</f>
      </c>
    </row>
    <row r="11534">
      <c r="A11534" s="95">
        <v>52072</v>
      </c>
      <c r="B11534" s="93" t="s">
        <v>8402</v>
      </c>
      <c r="C11534" s="93" t="s">
        <v>1406</v>
      </c>
      <c r="G11534" s="95">
        <v>250</v>
      </c>
      <c r="H11534" s="93" t="s">
        <v>8976</v>
      </c>
      <c r="I11534" s="93" t="s">
        <v>23901</v>
      </c>
      <c r="J11534" s="93" t="s">
        <v>20849</v>
      </c>
      <c r="K11534" s="93" t="s">
        <v>8984</v>
      </c>
      <c r="L11534" s="14">
        <f>AND(vyberHrace&lt;&gt;"",ISNUMBER(SEARCH(vyberHrace,$B11534)))</f>
      </c>
      <c r="M11534" s="14">
        <f>AND($I11534=MID(kododd,1,2),$J11534=MID(kododd,3,3))</f>
      </c>
    </row>
    <row r="11535">
      <c r="A11535" s="95">
        <v>58352</v>
      </c>
      <c r="B11535" s="93" t="s">
        <v>24862</v>
      </c>
      <c r="C11535" s="93" t="s">
        <v>1486</v>
      </c>
      <c r="G11535" s="95">
        <v>250</v>
      </c>
      <c r="H11535" s="93" t="s">
        <v>8976</v>
      </c>
      <c r="I11535" s="93" t="s">
        <v>23901</v>
      </c>
      <c r="J11535" s="93" t="s">
        <v>20849</v>
      </c>
      <c r="K11535" s="93" t="s">
        <v>8984</v>
      </c>
      <c r="L11535" s="14">
        <f>AND(vyberHrace&lt;&gt;"",ISNUMBER(SEARCH(vyberHrace,$B11535)))</f>
      </c>
      <c r="M11535" s="14">
        <f>AND($I11535=MID(kododd,1,2),$J11535=MID(kododd,3,3))</f>
      </c>
    </row>
    <row r="11536">
      <c r="A11536" s="95">
        <v>1344</v>
      </c>
      <c r="B11536" s="93" t="s">
        <v>13583</v>
      </c>
      <c r="C11536" s="93" t="s">
        <v>1462</v>
      </c>
      <c r="D11536" s="95">
        <v>1901</v>
      </c>
      <c r="E11536" s="95">
        <v>1972</v>
      </c>
      <c r="F11536" s="95">
        <v>327310</v>
      </c>
      <c r="G11536" s="95">
        <v>250</v>
      </c>
      <c r="H11536" s="93" t="s">
        <v>8976</v>
      </c>
      <c r="I11536" s="93" t="s">
        <v>23901</v>
      </c>
      <c r="J11536" s="93" t="s">
        <v>20902</v>
      </c>
      <c r="K11536" s="93" t="s">
        <v>6528</v>
      </c>
      <c r="L11536" s="14">
        <f>AND(vyberHrace&lt;&gt;"",ISNUMBER(SEARCH(vyberHrace,$B11536)))</f>
      </c>
      <c r="M11536" s="14">
        <f>AND($I11536=MID(kododd,1,2),$J11536=MID(kododd,3,3))</f>
      </c>
    </row>
    <row r="11537">
      <c r="A11537" s="95">
        <v>38571</v>
      </c>
      <c r="B11537" s="93" t="s">
        <v>13595</v>
      </c>
      <c r="C11537" s="93" t="s">
        <v>1438</v>
      </c>
      <c r="D11537" s="95">
        <v>1638</v>
      </c>
      <c r="E11537" s="95">
        <v>1731</v>
      </c>
      <c r="F11537" s="95">
        <v>374121</v>
      </c>
      <c r="G11537" s="95">
        <v>250</v>
      </c>
      <c r="H11537" s="93" t="s">
        <v>8976</v>
      </c>
      <c r="I11537" s="93" t="s">
        <v>23901</v>
      </c>
      <c r="J11537" s="93" t="s">
        <v>20859</v>
      </c>
      <c r="K11537" s="93" t="s">
        <v>9076</v>
      </c>
      <c r="L11537" s="14">
        <f>AND(vyberHrace&lt;&gt;"",ISNUMBER(SEARCH(vyberHrace,$B11537)))</f>
      </c>
      <c r="M11537" s="14">
        <f>AND($I11537=MID(kododd,1,2),$J11537=MID(kododd,3,3))</f>
      </c>
    </row>
    <row r="11538">
      <c r="A11538" s="95">
        <v>41537</v>
      </c>
      <c r="B11538" s="93" t="s">
        <v>13596</v>
      </c>
      <c r="C11538" s="93" t="s">
        <v>1449</v>
      </c>
      <c r="D11538" s="95">
        <v>1493</v>
      </c>
      <c r="E11538" s="95">
        <v>1683</v>
      </c>
      <c r="F11538" s="95">
        <v>23736020</v>
      </c>
      <c r="G11538" s="95">
        <v>250</v>
      </c>
      <c r="H11538" s="93" t="s">
        <v>8976</v>
      </c>
      <c r="I11538" s="93" t="s">
        <v>23901</v>
      </c>
      <c r="J11538" s="93" t="s">
        <v>20859</v>
      </c>
      <c r="K11538" s="93" t="s">
        <v>9076</v>
      </c>
      <c r="L11538" s="14">
        <f>AND(vyberHrace&lt;&gt;"",ISNUMBER(SEARCH(vyberHrace,$B11538)))</f>
      </c>
      <c r="M11538" s="14">
        <f>AND($I11538=MID(kododd,1,2),$J11538=MID(kododd,3,3))</f>
      </c>
    </row>
    <row r="11539">
      <c r="A11539" s="95">
        <v>62638</v>
      </c>
      <c r="B11539" s="93" t="s">
        <v>29125</v>
      </c>
      <c r="C11539" s="93" t="s">
        <v>1422</v>
      </c>
      <c r="F11539" s="95">
        <v>571002693</v>
      </c>
      <c r="G11539" s="95">
        <v>250</v>
      </c>
      <c r="H11539" s="93" t="s">
        <v>8976</v>
      </c>
      <c r="I11539" s="93" t="s">
        <v>23901</v>
      </c>
      <c r="J11539" s="93" t="s">
        <v>20849</v>
      </c>
      <c r="K11539" s="93" t="s">
        <v>8984</v>
      </c>
      <c r="L11539" s="14">
        <f>AND(vyberHrace&lt;&gt;"",ISNUMBER(SEARCH(vyberHrace,$B11539)))</f>
      </c>
      <c r="M11539" s="14">
        <f>AND($I11539=MID(kododd,1,2),$J11539=MID(kododd,3,3))</f>
      </c>
    </row>
    <row r="11540">
      <c r="A11540" s="95">
        <v>38094</v>
      </c>
      <c r="B11540" s="93" t="s">
        <v>8590</v>
      </c>
      <c r="C11540" s="93" t="s">
        <v>1441</v>
      </c>
      <c r="D11540" s="95">
        <v>1345</v>
      </c>
      <c r="G11540" s="95">
        <v>0</v>
      </c>
      <c r="H11540" s="93" t="s">
        <v>8976</v>
      </c>
      <c r="I11540" s="93" t="s">
        <v>23901</v>
      </c>
      <c r="J11540" s="93" t="s">
        <v>20859</v>
      </c>
      <c r="K11540" s="93" t="s">
        <v>9076</v>
      </c>
      <c r="L11540" s="14">
        <f>AND(vyberHrace&lt;&gt;"",ISNUMBER(SEARCH(vyberHrace,$B11540)))</f>
      </c>
      <c r="M11540" s="14">
        <f>AND($I11540=MID(kododd,1,2),$J11540=MID(kododd,3,3))</f>
      </c>
    </row>
    <row r="11541">
      <c r="A11541" s="95">
        <v>60006</v>
      </c>
      <c r="B11541" s="93" t="s">
        <v>26487</v>
      </c>
      <c r="C11541" s="93" t="s">
        <v>1487</v>
      </c>
      <c r="G11541" s="95">
        <v>0</v>
      </c>
      <c r="H11541" s="93" t="s">
        <v>8976</v>
      </c>
      <c r="I11541" s="93" t="s">
        <v>23901</v>
      </c>
      <c r="J11541" s="93" t="s">
        <v>20855</v>
      </c>
      <c r="K11541" s="93" t="s">
        <v>8992</v>
      </c>
      <c r="L11541" s="14">
        <f>AND(vyberHrace&lt;&gt;"",ISNUMBER(SEARCH(vyberHrace,$B11541)))</f>
      </c>
      <c r="M11541" s="14">
        <f>AND($I11541=MID(kododd,1,2),$J11541=MID(kododd,3,3))</f>
      </c>
    </row>
    <row r="11542">
      <c r="A11542" s="95">
        <v>46730</v>
      </c>
      <c r="B11542" s="93" t="s">
        <v>19549</v>
      </c>
      <c r="C11542" s="93" t="s">
        <v>1402</v>
      </c>
      <c r="D11542" s="95">
        <v>1307</v>
      </c>
      <c r="F11542" s="95">
        <v>23726920</v>
      </c>
      <c r="G11542" s="95">
        <v>0</v>
      </c>
      <c r="H11542" s="93" t="s">
        <v>8976</v>
      </c>
      <c r="I11542" s="93" t="s">
        <v>23901</v>
      </c>
      <c r="J11542" s="93" t="s">
        <v>20855</v>
      </c>
      <c r="K11542" s="93" t="s">
        <v>8992</v>
      </c>
      <c r="L11542" s="14">
        <f>AND(vyberHrace&lt;&gt;"",ISNUMBER(SEARCH(vyberHrace,$B11542)))</f>
      </c>
      <c r="M11542" s="14">
        <f>AND($I11542=MID(kododd,1,2),$J11542=MID(kododd,3,3))</f>
      </c>
    </row>
    <row r="11543">
      <c r="A11543" s="95">
        <v>49468</v>
      </c>
      <c r="B11543" s="93" t="s">
        <v>19552</v>
      </c>
      <c r="C11543" s="93" t="s">
        <v>1402</v>
      </c>
      <c r="G11543" s="95">
        <v>0</v>
      </c>
      <c r="H11543" s="93" t="s">
        <v>8976</v>
      </c>
      <c r="I11543" s="93" t="s">
        <v>23901</v>
      </c>
      <c r="J11543" s="93" t="s">
        <v>20896</v>
      </c>
      <c r="K11543" s="93" t="s">
        <v>7911</v>
      </c>
      <c r="L11543" s="14">
        <f>AND(vyberHrace&lt;&gt;"",ISNUMBER(SEARCH(vyberHrace,$B11543)))</f>
      </c>
      <c r="M11543" s="14">
        <f>AND($I11543=MID(kododd,1,2),$J11543=MID(kododd,3,3))</f>
      </c>
    </row>
    <row r="11544">
      <c r="A11544" s="95">
        <v>62637</v>
      </c>
      <c r="B11544" s="93" t="s">
        <v>29126</v>
      </c>
      <c r="C11544" s="93" t="s">
        <v>1412</v>
      </c>
      <c r="G11544" s="95">
        <v>250</v>
      </c>
      <c r="H11544" s="93" t="s">
        <v>8976</v>
      </c>
      <c r="I11544" s="93" t="s">
        <v>23901</v>
      </c>
      <c r="J11544" s="93" t="s">
        <v>20849</v>
      </c>
      <c r="K11544" s="93" t="s">
        <v>8984</v>
      </c>
      <c r="L11544" s="14">
        <f>AND(vyberHrace&lt;&gt;"",ISNUMBER(SEARCH(vyberHrace,$B11544)))</f>
      </c>
      <c r="M11544" s="14">
        <f>AND($I11544=MID(kododd,1,2),$J11544=MID(kododd,3,3))</f>
      </c>
    </row>
    <row r="11545">
      <c r="A11545" s="95">
        <v>58482</v>
      </c>
      <c r="B11545" s="93" t="s">
        <v>24983</v>
      </c>
      <c r="C11545" s="93" t="s">
        <v>1406</v>
      </c>
      <c r="G11545" s="95">
        <v>250</v>
      </c>
      <c r="H11545" s="93" t="s">
        <v>8976</v>
      </c>
      <c r="I11545" s="93" t="s">
        <v>23901</v>
      </c>
      <c r="J11545" s="93" t="s">
        <v>20914</v>
      </c>
      <c r="K11545" s="93" t="s">
        <v>5621</v>
      </c>
      <c r="L11545" s="14">
        <f>AND(vyberHrace&lt;&gt;"",ISNUMBER(SEARCH(vyberHrace,$B11545)))</f>
      </c>
      <c r="M11545" s="14">
        <f>AND($I11545=MID(kododd,1,2),$J11545=MID(kododd,3,3))</f>
      </c>
    </row>
    <row r="11546">
      <c r="A11546" s="95">
        <v>51280</v>
      </c>
      <c r="B11546" s="93" t="s">
        <v>2232</v>
      </c>
      <c r="C11546" s="93" t="s">
        <v>1406</v>
      </c>
      <c r="G11546" s="95">
        <v>250</v>
      </c>
      <c r="H11546" s="93" t="s">
        <v>8976</v>
      </c>
      <c r="I11546" s="93" t="s">
        <v>23901</v>
      </c>
      <c r="J11546" s="93" t="s">
        <v>20859</v>
      </c>
      <c r="K11546" s="93" t="s">
        <v>9076</v>
      </c>
      <c r="L11546" s="14">
        <f>AND(vyberHrace&lt;&gt;"",ISNUMBER(SEARCH(vyberHrace,$B11546)))</f>
      </c>
      <c r="M11546" s="14">
        <f>AND($I11546=MID(kododd,1,2),$J11546=MID(kododd,3,3))</f>
      </c>
    </row>
    <row r="11547">
      <c r="A11547" s="95">
        <v>56034</v>
      </c>
      <c r="B11547" s="93" t="s">
        <v>22376</v>
      </c>
      <c r="C11547" s="93" t="s">
        <v>1416</v>
      </c>
      <c r="G11547" s="95">
        <v>0</v>
      </c>
      <c r="H11547" s="93" t="s">
        <v>8976</v>
      </c>
      <c r="I11547" s="93" t="s">
        <v>23901</v>
      </c>
      <c r="J11547" s="93" t="s">
        <v>20896</v>
      </c>
      <c r="K11547" s="93" t="s">
        <v>7911</v>
      </c>
      <c r="L11547" s="14">
        <f>AND(vyberHrace&lt;&gt;"",ISNUMBER(SEARCH(vyberHrace,$B11547)))</f>
      </c>
      <c r="M11547" s="14">
        <f>AND($I11547=MID(kododd,1,2),$J11547=MID(kododd,3,3))</f>
      </c>
    </row>
    <row r="11548">
      <c r="A11548" s="95">
        <v>56033</v>
      </c>
      <c r="B11548" s="93" t="s">
        <v>22377</v>
      </c>
      <c r="C11548" s="93" t="s">
        <v>1422</v>
      </c>
      <c r="G11548" s="95">
        <v>0</v>
      </c>
      <c r="H11548" s="93" t="s">
        <v>8976</v>
      </c>
      <c r="I11548" s="93" t="s">
        <v>23901</v>
      </c>
      <c r="J11548" s="93" t="s">
        <v>20896</v>
      </c>
      <c r="K11548" s="93" t="s">
        <v>7911</v>
      </c>
      <c r="L11548" s="14">
        <f>AND(vyberHrace&lt;&gt;"",ISNUMBER(SEARCH(vyberHrace,$B11548)))</f>
      </c>
      <c r="M11548" s="14">
        <f>AND($I11548=MID(kododd,1,2),$J11548=MID(kododd,3,3))</f>
      </c>
    </row>
    <row r="11549">
      <c r="A11549" s="95">
        <v>57246</v>
      </c>
      <c r="B11549" s="93" t="s">
        <v>22285</v>
      </c>
      <c r="C11549" s="93" t="s">
        <v>1412</v>
      </c>
      <c r="G11549" s="95">
        <v>0</v>
      </c>
      <c r="H11549" s="93" t="s">
        <v>8976</v>
      </c>
      <c r="I11549" s="93" t="s">
        <v>23901</v>
      </c>
      <c r="J11549" s="93" t="s">
        <v>20872</v>
      </c>
      <c r="K11549" s="93" t="s">
        <v>6775</v>
      </c>
      <c r="L11549" s="14">
        <f>AND(vyberHrace&lt;&gt;"",ISNUMBER(SEARCH(vyberHrace,$B11549)))</f>
      </c>
      <c r="M11549" s="14">
        <f>AND($I11549=MID(kododd,1,2),$J11549=MID(kododd,3,3))</f>
      </c>
    </row>
    <row r="11550">
      <c r="A11550" s="95">
        <v>60511</v>
      </c>
      <c r="B11550" s="93" t="s">
        <v>26942</v>
      </c>
      <c r="C11550" s="93" t="s">
        <v>1422</v>
      </c>
      <c r="G11550" s="95">
        <v>250</v>
      </c>
      <c r="H11550" s="93" t="s">
        <v>8976</v>
      </c>
      <c r="I11550" s="93" t="s">
        <v>23901</v>
      </c>
      <c r="J11550" s="93" t="s">
        <v>20849</v>
      </c>
      <c r="K11550" s="93" t="s">
        <v>8984</v>
      </c>
      <c r="L11550" s="14">
        <f>AND(vyberHrace&lt;&gt;"",ISNUMBER(SEARCH(vyberHrace,$B11550)))</f>
      </c>
      <c r="M11550" s="14">
        <f>AND($I11550=MID(kododd,1,2),$J11550=MID(kododd,3,3))</f>
      </c>
    </row>
    <row r="11551">
      <c r="A11551" s="95">
        <v>56386</v>
      </c>
      <c r="B11551" s="93" t="s">
        <v>22360</v>
      </c>
      <c r="C11551" s="93" t="s">
        <v>1450</v>
      </c>
      <c r="G11551" s="95">
        <v>250</v>
      </c>
      <c r="H11551" s="93" t="s">
        <v>8976</v>
      </c>
      <c r="I11551" s="93" t="s">
        <v>23901</v>
      </c>
      <c r="J11551" s="93" t="s">
        <v>20849</v>
      </c>
      <c r="K11551" s="93" t="s">
        <v>8984</v>
      </c>
      <c r="L11551" s="14">
        <f>AND(vyberHrace&lt;&gt;"",ISNUMBER(SEARCH(vyberHrace,$B11551)))</f>
      </c>
      <c r="M11551" s="14">
        <f>AND($I11551=MID(kododd,1,2),$J11551=MID(kododd,3,3))</f>
      </c>
    </row>
    <row r="11552">
      <c r="A11552" s="95">
        <v>57010</v>
      </c>
      <c r="B11552" s="93" t="s">
        <v>22361</v>
      </c>
      <c r="C11552" s="93" t="s">
        <v>1420</v>
      </c>
      <c r="G11552" s="95">
        <v>250</v>
      </c>
      <c r="H11552" s="93" t="s">
        <v>8976</v>
      </c>
      <c r="I11552" s="93" t="s">
        <v>23901</v>
      </c>
      <c r="J11552" s="93" t="s">
        <v>20849</v>
      </c>
      <c r="K11552" s="93" t="s">
        <v>8984</v>
      </c>
      <c r="L11552" s="14">
        <f>AND(vyberHrace&lt;&gt;"",ISNUMBER(SEARCH(vyberHrace,$B11552)))</f>
      </c>
      <c r="M11552" s="14">
        <f>AND($I11552=MID(kododd,1,2),$J11552=MID(kododd,3,3))</f>
      </c>
    </row>
    <row r="11553">
      <c r="A11553" s="95">
        <v>62042</v>
      </c>
      <c r="B11553" s="93" t="s">
        <v>28244</v>
      </c>
      <c r="C11553" s="93" t="s">
        <v>1486</v>
      </c>
      <c r="F11553" s="95">
        <v>23798904</v>
      </c>
      <c r="G11553" s="95">
        <v>250</v>
      </c>
      <c r="H11553" s="93" t="s">
        <v>8976</v>
      </c>
      <c r="I11553" s="93" t="s">
        <v>23901</v>
      </c>
      <c r="J11553" s="93" t="s">
        <v>3580</v>
      </c>
      <c r="K11553" s="93" t="s">
        <v>6449</v>
      </c>
      <c r="L11553" s="14">
        <f>AND(vyberHrace&lt;&gt;"",ISNUMBER(SEARCH(vyberHrace,$B11553)))</f>
      </c>
      <c r="M11553" s="14">
        <f>AND($I11553=MID(kododd,1,2),$J11553=MID(kododd,3,3))</f>
      </c>
    </row>
    <row r="11554">
      <c r="A11554" s="95">
        <v>61912</v>
      </c>
      <c r="B11554" s="93" t="s">
        <v>28124</v>
      </c>
      <c r="C11554" s="93" t="s">
        <v>1422</v>
      </c>
      <c r="D11554" s="95">
        <v>1041</v>
      </c>
      <c r="F11554" s="95">
        <v>23798912</v>
      </c>
      <c r="G11554" s="95">
        <v>250</v>
      </c>
      <c r="H11554" s="93" t="s">
        <v>8976</v>
      </c>
      <c r="I11554" s="93" t="s">
        <v>23901</v>
      </c>
      <c r="J11554" s="93" t="s">
        <v>3580</v>
      </c>
      <c r="K11554" s="93" t="s">
        <v>6449</v>
      </c>
      <c r="L11554" s="14">
        <f>AND(vyberHrace&lt;&gt;"",ISNUMBER(SEARCH(vyberHrace,$B11554)))</f>
      </c>
      <c r="M11554" s="14">
        <f>AND($I11554=MID(kododd,1,2),$J11554=MID(kododd,3,3))</f>
      </c>
    </row>
    <row r="11555">
      <c r="A11555" s="95">
        <v>47499</v>
      </c>
      <c r="B11555" s="93" t="s">
        <v>11736</v>
      </c>
      <c r="C11555" s="93" t="s">
        <v>1406</v>
      </c>
      <c r="G11555" s="95">
        <v>0</v>
      </c>
      <c r="H11555" s="93" t="s">
        <v>8976</v>
      </c>
      <c r="I11555" s="93" t="s">
        <v>23901</v>
      </c>
      <c r="J11555" s="93" t="s">
        <v>20859</v>
      </c>
      <c r="K11555" s="93" t="s">
        <v>9076</v>
      </c>
      <c r="L11555" s="14">
        <f>AND(vyberHrace&lt;&gt;"",ISNUMBER(SEARCH(vyberHrace,$B11555)))</f>
      </c>
      <c r="M11555" s="14">
        <f>AND($I11555=MID(kododd,1,2),$J11555=MID(kododd,3,3))</f>
      </c>
    </row>
    <row r="11556">
      <c r="A11556" s="95">
        <v>62636</v>
      </c>
      <c r="B11556" s="93" t="s">
        <v>29127</v>
      </c>
      <c r="C11556" s="93" t="s">
        <v>1450</v>
      </c>
      <c r="G11556" s="95">
        <v>250</v>
      </c>
      <c r="H11556" s="93" t="s">
        <v>8976</v>
      </c>
      <c r="I11556" s="93" t="s">
        <v>23901</v>
      </c>
      <c r="J11556" s="93" t="s">
        <v>20849</v>
      </c>
      <c r="K11556" s="93" t="s">
        <v>8984</v>
      </c>
      <c r="L11556" s="14">
        <f>AND(vyberHrace&lt;&gt;"",ISNUMBER(SEARCH(vyberHrace,$B11556)))</f>
      </c>
      <c r="M11556" s="14">
        <f>AND($I11556=MID(kododd,1,2),$J11556=MID(kododd,3,3))</f>
      </c>
    </row>
    <row r="11557">
      <c r="A11557" s="95">
        <v>58111</v>
      </c>
      <c r="B11557" s="93" t="s">
        <v>24637</v>
      </c>
      <c r="C11557" s="93" t="s">
        <v>1411</v>
      </c>
      <c r="G11557" s="95">
        <v>250</v>
      </c>
      <c r="H11557" s="93" t="s">
        <v>8976</v>
      </c>
      <c r="I11557" s="93" t="s">
        <v>23901</v>
      </c>
      <c r="J11557" s="93" t="s">
        <v>20849</v>
      </c>
      <c r="K11557" s="93" t="s">
        <v>8984</v>
      </c>
      <c r="L11557" s="14">
        <f>AND(vyberHrace&lt;&gt;"",ISNUMBER(SEARCH(vyberHrace,$B11557)))</f>
      </c>
      <c r="M11557" s="14">
        <f>AND($I11557=MID(kododd,1,2),$J11557=MID(kododd,3,3))</f>
      </c>
    </row>
    <row r="11558">
      <c r="A11558" s="95">
        <v>48439</v>
      </c>
      <c r="B11558" s="93" t="s">
        <v>16247</v>
      </c>
      <c r="C11558" s="93" t="s">
        <v>1464</v>
      </c>
      <c r="D11558" s="95">
        <v>1254</v>
      </c>
      <c r="F11558" s="95">
        <v>23723866</v>
      </c>
      <c r="G11558" s="95">
        <v>0</v>
      </c>
      <c r="H11558" s="93" t="s">
        <v>8976</v>
      </c>
      <c r="I11558" s="93" t="s">
        <v>23901</v>
      </c>
      <c r="J11558" s="93" t="s">
        <v>20902</v>
      </c>
      <c r="K11558" s="93" t="s">
        <v>6528</v>
      </c>
      <c r="L11558" s="14">
        <f>AND(vyberHrace&lt;&gt;"",ISNUMBER(SEARCH(vyberHrace,$B11558)))</f>
      </c>
      <c r="M11558" s="14">
        <f>AND($I11558=MID(kododd,1,2),$J11558=MID(kododd,3,3))</f>
      </c>
    </row>
    <row r="11559">
      <c r="A11559" s="95">
        <v>18077</v>
      </c>
      <c r="B11559" s="93" t="s">
        <v>15469</v>
      </c>
      <c r="C11559" s="93" t="s">
        <v>1475</v>
      </c>
      <c r="G11559" s="95">
        <v>0</v>
      </c>
      <c r="H11559" s="93" t="s">
        <v>8976</v>
      </c>
      <c r="I11559" s="93" t="s">
        <v>23901</v>
      </c>
      <c r="J11559" s="93" t="s">
        <v>20872</v>
      </c>
      <c r="K11559" s="93" t="s">
        <v>6775</v>
      </c>
      <c r="L11559" s="14">
        <f>AND(vyberHrace&lt;&gt;"",ISNUMBER(SEARCH(vyberHrace,$B11559)))</f>
      </c>
      <c r="M11559" s="14">
        <f>AND($I11559=MID(kododd,1,2),$J11559=MID(kododd,3,3))</f>
      </c>
    </row>
    <row r="11560">
      <c r="A11560" s="95">
        <v>11725</v>
      </c>
      <c r="B11560" s="93" t="s">
        <v>15485</v>
      </c>
      <c r="C11560" s="93" t="s">
        <v>1407</v>
      </c>
      <c r="D11560" s="95">
        <v>1543</v>
      </c>
      <c r="E11560" s="95">
        <v>1788</v>
      </c>
      <c r="F11560" s="95">
        <v>333719</v>
      </c>
      <c r="G11560" s="95">
        <v>250</v>
      </c>
      <c r="H11560" s="93" t="s">
        <v>8976</v>
      </c>
      <c r="I11560" s="93" t="s">
        <v>23901</v>
      </c>
      <c r="J11560" s="93" t="s">
        <v>20883</v>
      </c>
      <c r="K11560" s="93" t="s">
        <v>1499</v>
      </c>
      <c r="L11560" s="14">
        <f>AND(vyberHrace&lt;&gt;"",ISNUMBER(SEARCH(vyberHrace,$B11560)))</f>
      </c>
      <c r="M11560" s="14">
        <f>AND($I11560=MID(kododd,1,2),$J11560=MID(kododd,3,3))</f>
      </c>
    </row>
    <row r="11561">
      <c r="A11561" s="95">
        <v>57586</v>
      </c>
      <c r="B11561" s="93" t="s">
        <v>22374</v>
      </c>
      <c r="C11561" s="93" t="s">
        <v>1412</v>
      </c>
      <c r="F11561" s="95">
        <v>23771895</v>
      </c>
      <c r="G11561" s="95">
        <v>250</v>
      </c>
      <c r="H11561" s="93" t="s">
        <v>8976</v>
      </c>
      <c r="I11561" s="93" t="s">
        <v>23901</v>
      </c>
      <c r="J11561" s="93" t="s">
        <v>20947</v>
      </c>
      <c r="K11561" s="93" t="s">
        <v>5139</v>
      </c>
      <c r="L11561" s="14">
        <f>AND(vyberHrace&lt;&gt;"",ISNUMBER(SEARCH(vyberHrace,$B11561)))</f>
      </c>
      <c r="M11561" s="14">
        <f>AND($I11561=MID(kododd,1,2),$J11561=MID(kododd,3,3))</f>
      </c>
    </row>
    <row r="11562">
      <c r="A11562" s="95">
        <v>56481</v>
      </c>
      <c r="B11562" s="93" t="s">
        <v>22314</v>
      </c>
      <c r="C11562" s="93" t="s">
        <v>1408</v>
      </c>
      <c r="F11562" s="95">
        <v>23779985</v>
      </c>
      <c r="G11562" s="95">
        <v>0</v>
      </c>
      <c r="H11562" s="93" t="s">
        <v>8976</v>
      </c>
      <c r="I11562" s="93" t="s">
        <v>23901</v>
      </c>
      <c r="J11562" s="93" t="s">
        <v>20855</v>
      </c>
      <c r="K11562" s="93" t="s">
        <v>8992</v>
      </c>
      <c r="L11562" s="14">
        <f>AND(vyberHrace&lt;&gt;"",ISNUMBER(SEARCH(vyberHrace,$B11562)))</f>
      </c>
      <c r="M11562" s="14">
        <f>AND($I11562=MID(kododd,1,2),$J11562=MID(kododd,3,3))</f>
      </c>
    </row>
    <row r="11563">
      <c r="A11563" s="95">
        <v>62660</v>
      </c>
      <c r="B11563" s="93" t="s">
        <v>29128</v>
      </c>
      <c r="C11563" s="93" t="s">
        <v>1486</v>
      </c>
      <c r="G11563" s="95">
        <v>250</v>
      </c>
      <c r="H11563" s="93" t="s">
        <v>8976</v>
      </c>
      <c r="I11563" s="93" t="s">
        <v>23901</v>
      </c>
      <c r="J11563" s="93" t="s">
        <v>20849</v>
      </c>
      <c r="K11563" s="93" t="s">
        <v>8984</v>
      </c>
      <c r="L11563" s="14">
        <f>AND(vyberHrace&lt;&gt;"",ISNUMBER(SEARCH(vyberHrace,$B11563)))</f>
      </c>
      <c r="M11563" s="14">
        <f>AND($I11563=MID(kododd,1,2),$J11563=MID(kododd,3,3))</f>
      </c>
    </row>
    <row r="11564">
      <c r="A11564" s="95">
        <v>5892</v>
      </c>
      <c r="B11564" s="93" t="s">
        <v>17949</v>
      </c>
      <c r="C11564" s="93" t="s">
        <v>1407</v>
      </c>
      <c r="D11564" s="95">
        <v>1608</v>
      </c>
      <c r="G11564" s="95">
        <v>0</v>
      </c>
      <c r="H11564" s="93" t="s">
        <v>8976</v>
      </c>
      <c r="I11564" s="93" t="s">
        <v>23901</v>
      </c>
      <c r="J11564" s="93" t="s">
        <v>20872</v>
      </c>
      <c r="K11564" s="93" t="s">
        <v>6775</v>
      </c>
      <c r="L11564" s="14">
        <f>AND(vyberHrace&lt;&gt;"",ISNUMBER(SEARCH(vyberHrace,$B11564)))</f>
      </c>
      <c r="M11564" s="14">
        <f>AND($I11564=MID(kododd,1,2),$J11564=MID(kododd,3,3))</f>
      </c>
    </row>
    <row r="11565">
      <c r="A11565" s="95">
        <v>18027</v>
      </c>
      <c r="B11565" s="93" t="s">
        <v>17950</v>
      </c>
      <c r="C11565" s="93" t="s">
        <v>1423</v>
      </c>
      <c r="G11565" s="95">
        <v>0</v>
      </c>
      <c r="H11565" s="93" t="s">
        <v>8976</v>
      </c>
      <c r="I11565" s="93" t="s">
        <v>23901</v>
      </c>
      <c r="J11565" s="93" t="s">
        <v>20872</v>
      </c>
      <c r="K11565" s="93" t="s">
        <v>6775</v>
      </c>
      <c r="L11565" s="14">
        <f>AND(vyberHrace&lt;&gt;"",ISNUMBER(SEARCH(vyberHrace,$B11565)))</f>
      </c>
      <c r="M11565" s="14">
        <f>AND($I11565=MID(kododd,1,2),$J11565=MID(kododd,3,3))</f>
      </c>
    </row>
    <row r="11566">
      <c r="A11566" s="95">
        <v>46265</v>
      </c>
      <c r="B11566" s="93" t="s">
        <v>17953</v>
      </c>
      <c r="C11566" s="93" t="s">
        <v>1410</v>
      </c>
      <c r="G11566" s="95">
        <v>0</v>
      </c>
      <c r="H11566" s="93" t="s">
        <v>8976</v>
      </c>
      <c r="I11566" s="93" t="s">
        <v>23901</v>
      </c>
      <c r="J11566" s="93" t="s">
        <v>20859</v>
      </c>
      <c r="K11566" s="93" t="s">
        <v>9076</v>
      </c>
      <c r="L11566" s="14">
        <f>AND(vyberHrace&lt;&gt;"",ISNUMBER(SEARCH(vyberHrace,$B11566)))</f>
      </c>
      <c r="M11566" s="14">
        <f>AND($I11566=MID(kododd,1,2),$J11566=MID(kododd,3,3))</f>
      </c>
    </row>
    <row r="11567">
      <c r="A11567" s="95">
        <v>51632</v>
      </c>
      <c r="B11567" s="93" t="s">
        <v>3766</v>
      </c>
      <c r="C11567" s="93" t="s">
        <v>1412</v>
      </c>
      <c r="G11567" s="95">
        <v>250</v>
      </c>
      <c r="H11567" s="93" t="s">
        <v>8976</v>
      </c>
      <c r="I11567" s="93" t="s">
        <v>23901</v>
      </c>
      <c r="J11567" s="93" t="s">
        <v>20849</v>
      </c>
      <c r="K11567" s="93" t="s">
        <v>8984</v>
      </c>
      <c r="L11567" s="14">
        <f>AND(vyberHrace&lt;&gt;"",ISNUMBER(SEARCH(vyberHrace,$B11567)))</f>
      </c>
      <c r="M11567" s="14">
        <f>AND($I11567=MID(kododd,1,2),$J11567=MID(kododd,3,3))</f>
      </c>
    </row>
    <row r="11568">
      <c r="A11568" s="95">
        <v>57252</v>
      </c>
      <c r="B11568" s="93" t="s">
        <v>22286</v>
      </c>
      <c r="C11568" s="93" t="s">
        <v>1411</v>
      </c>
      <c r="G11568" s="95">
        <v>0</v>
      </c>
      <c r="H11568" s="93" t="s">
        <v>8976</v>
      </c>
      <c r="I11568" s="93" t="s">
        <v>23901</v>
      </c>
      <c r="J11568" s="93" t="s">
        <v>20872</v>
      </c>
      <c r="K11568" s="93" t="s">
        <v>6775</v>
      </c>
      <c r="L11568" s="14">
        <f>AND(vyberHrace&lt;&gt;"",ISNUMBER(SEARCH(vyberHrace,$B11568)))</f>
      </c>
      <c r="M11568" s="14">
        <f>AND($I11568=MID(kododd,1,2),$J11568=MID(kododd,3,3))</f>
      </c>
    </row>
    <row r="11569">
      <c r="A11569" s="95">
        <v>57421</v>
      </c>
      <c r="B11569" s="93" t="s">
        <v>22287</v>
      </c>
      <c r="C11569" s="93" t="s">
        <v>1424</v>
      </c>
      <c r="D11569" s="95">
        <v>1013</v>
      </c>
      <c r="G11569" s="95">
        <v>250</v>
      </c>
      <c r="H11569" s="93" t="s">
        <v>8976</v>
      </c>
      <c r="I11569" s="93" t="s">
        <v>23901</v>
      </c>
      <c r="J11569" s="93" t="s">
        <v>20872</v>
      </c>
      <c r="K11569" s="93" t="s">
        <v>6775</v>
      </c>
      <c r="L11569" s="14">
        <f>AND(vyberHrace&lt;&gt;"",ISNUMBER(SEARCH(vyberHrace,$B11569)))</f>
      </c>
      <c r="M11569" s="14">
        <f>AND($I11569=MID(kododd,1,2),$J11569=MID(kododd,3,3))</f>
      </c>
    </row>
    <row r="11570">
      <c r="A11570" s="95">
        <v>57422</v>
      </c>
      <c r="B11570" s="93" t="s">
        <v>22288</v>
      </c>
      <c r="C11570" s="93" t="s">
        <v>1420</v>
      </c>
      <c r="F11570" s="95">
        <v>23796367</v>
      </c>
      <c r="G11570" s="95">
        <v>250</v>
      </c>
      <c r="H11570" s="93" t="s">
        <v>8976</v>
      </c>
      <c r="I11570" s="93" t="s">
        <v>23901</v>
      </c>
      <c r="J11570" s="93" t="s">
        <v>20872</v>
      </c>
      <c r="K11570" s="93" t="s">
        <v>6775</v>
      </c>
      <c r="L11570" s="14">
        <f>AND(vyberHrace&lt;&gt;"",ISNUMBER(SEARCH(vyberHrace,$B11570)))</f>
      </c>
      <c r="M11570" s="14">
        <f>AND($I11570=MID(kododd,1,2),$J11570=MID(kododd,3,3))</f>
      </c>
    </row>
    <row r="11571">
      <c r="A11571" s="95">
        <v>44635</v>
      </c>
      <c r="B11571" s="93" t="s">
        <v>20517</v>
      </c>
      <c r="C11571" s="93" t="s">
        <v>1402</v>
      </c>
      <c r="D11571" s="95">
        <v>1148</v>
      </c>
      <c r="F11571" s="95">
        <v>23722681</v>
      </c>
      <c r="G11571" s="95">
        <v>0</v>
      </c>
      <c r="H11571" s="93" t="s">
        <v>8976</v>
      </c>
      <c r="I11571" s="93" t="s">
        <v>23901</v>
      </c>
      <c r="J11571" s="93" t="s">
        <v>20887</v>
      </c>
      <c r="K11571" s="93" t="s">
        <v>5554</v>
      </c>
      <c r="L11571" s="14">
        <f>AND(vyberHrace&lt;&gt;"",ISNUMBER(SEARCH(vyberHrace,$B11571)))</f>
      </c>
      <c r="M11571" s="14">
        <f>AND($I11571=MID(kododd,1,2),$J11571=MID(kododd,3,3))</f>
      </c>
    </row>
    <row r="11572">
      <c r="A11572" s="95">
        <v>16132</v>
      </c>
      <c r="B11572" s="93" t="s">
        <v>20547</v>
      </c>
      <c r="C11572" s="93" t="s">
        <v>1403</v>
      </c>
      <c r="D11572" s="95">
        <v>2131</v>
      </c>
      <c r="E11572" s="95">
        <v>2132</v>
      </c>
      <c r="F11572" s="95">
        <v>325449</v>
      </c>
      <c r="G11572" s="95">
        <v>250</v>
      </c>
      <c r="H11572" s="93" t="s">
        <v>8976</v>
      </c>
      <c r="I11572" s="93" t="s">
        <v>23901</v>
      </c>
      <c r="J11572" s="93" t="s">
        <v>20849</v>
      </c>
      <c r="K11572" s="93" t="s">
        <v>8984</v>
      </c>
      <c r="L11572" s="14">
        <f>AND(vyberHrace&lt;&gt;"",ISNUMBER(SEARCH(vyberHrace,$B11572)))</f>
      </c>
      <c r="M11572" s="14">
        <f>AND($I11572=MID(kododd,1,2),$J11572=MID(kododd,3,3))</f>
      </c>
    </row>
    <row r="11573">
      <c r="A11573" s="95">
        <v>48240</v>
      </c>
      <c r="B11573" s="93" t="s">
        <v>20550</v>
      </c>
      <c r="C11573" s="93" t="s">
        <v>1406</v>
      </c>
      <c r="G11573" s="95">
        <v>0</v>
      </c>
      <c r="H11573" s="93" t="s">
        <v>8976</v>
      </c>
      <c r="I11573" s="93" t="s">
        <v>23901</v>
      </c>
      <c r="J11573" s="93" t="s">
        <v>20859</v>
      </c>
      <c r="K11573" s="93" t="s">
        <v>9076</v>
      </c>
      <c r="L11573" s="14">
        <f>AND(vyberHrace&lt;&gt;"",ISNUMBER(SEARCH(vyberHrace,$B11573)))</f>
      </c>
      <c r="M11573" s="14">
        <f>AND($I11573=MID(kododd,1,2),$J11573=MID(kododd,3,3))</f>
      </c>
    </row>
    <row r="11574">
      <c r="A11574" s="95">
        <v>47742</v>
      </c>
      <c r="B11574" s="93" t="s">
        <v>20551</v>
      </c>
      <c r="C11574" s="93" t="s">
        <v>3255</v>
      </c>
      <c r="G11574" s="95">
        <v>0</v>
      </c>
      <c r="H11574" s="93" t="s">
        <v>8976</v>
      </c>
      <c r="I11574" s="93" t="s">
        <v>23901</v>
      </c>
      <c r="J11574" s="93" t="s">
        <v>20859</v>
      </c>
      <c r="K11574" s="93" t="s">
        <v>9076</v>
      </c>
      <c r="L11574" s="14">
        <f>AND(vyberHrace&lt;&gt;"",ISNUMBER(SEARCH(vyberHrace,$B11574)))</f>
      </c>
      <c r="M11574" s="14">
        <f>AND($I11574=MID(kododd,1,2),$J11574=MID(kododd,3,3))</f>
      </c>
    </row>
    <row r="11575">
      <c r="A11575" s="95">
        <v>48239</v>
      </c>
      <c r="B11575" s="93" t="s">
        <v>20552</v>
      </c>
      <c r="C11575" s="93" t="s">
        <v>1406</v>
      </c>
      <c r="G11575" s="95">
        <v>0</v>
      </c>
      <c r="H11575" s="93" t="s">
        <v>8976</v>
      </c>
      <c r="I11575" s="93" t="s">
        <v>23901</v>
      </c>
      <c r="J11575" s="93" t="s">
        <v>20859</v>
      </c>
      <c r="K11575" s="93" t="s">
        <v>9076</v>
      </c>
      <c r="L11575" s="14">
        <f>AND(vyberHrace&lt;&gt;"",ISNUMBER(SEARCH(vyberHrace,$B11575)))</f>
      </c>
      <c r="M11575" s="14">
        <f>AND($I11575=MID(kododd,1,2),$J11575=MID(kododd,3,3))</f>
      </c>
    </row>
    <row r="11576">
      <c r="A11576" s="95">
        <v>56196</v>
      </c>
      <c r="B11576" s="93" t="s">
        <v>22382</v>
      </c>
      <c r="C11576" s="93" t="s">
        <v>1439</v>
      </c>
      <c r="G11576" s="95">
        <v>0</v>
      </c>
      <c r="H11576" s="93" t="s">
        <v>8976</v>
      </c>
      <c r="I11576" s="93" t="s">
        <v>23901</v>
      </c>
      <c r="J11576" s="93" t="s">
        <v>23412</v>
      </c>
      <c r="K11576" s="93" t="s">
        <v>21363</v>
      </c>
      <c r="L11576" s="14">
        <f>AND(vyberHrace&lt;&gt;"",ISNUMBER(SEARCH(vyberHrace,$B11576)))</f>
      </c>
      <c r="M11576" s="14">
        <f>AND($I11576=MID(kododd,1,2),$J11576=MID(kododd,3,3))</f>
      </c>
    </row>
    <row r="11577">
      <c r="A11577" s="95">
        <v>48407</v>
      </c>
      <c r="B11577" s="93" t="s">
        <v>19146</v>
      </c>
      <c r="C11577" s="93" t="s">
        <v>1406</v>
      </c>
      <c r="G11577" s="95">
        <v>250</v>
      </c>
      <c r="H11577" s="93" t="s">
        <v>8976</v>
      </c>
      <c r="I11577" s="93" t="s">
        <v>23901</v>
      </c>
      <c r="J11577" s="93" t="s">
        <v>20849</v>
      </c>
      <c r="K11577" s="93" t="s">
        <v>8984</v>
      </c>
      <c r="L11577" s="14">
        <f>AND(vyberHrace&lt;&gt;"",ISNUMBER(SEARCH(vyberHrace,$B11577)))</f>
      </c>
      <c r="M11577" s="14">
        <f>AND($I11577=MID(kododd,1,2),$J11577=MID(kododd,3,3))</f>
      </c>
    </row>
    <row r="11578">
      <c r="A11578" s="95">
        <v>54760</v>
      </c>
      <c r="B11578" s="93" t="s">
        <v>3048</v>
      </c>
      <c r="C11578" s="93" t="s">
        <v>1420</v>
      </c>
      <c r="D11578" s="95">
        <v>1311</v>
      </c>
      <c r="E11578" s="95">
        <v>1553</v>
      </c>
      <c r="F11578" s="95">
        <v>23781190</v>
      </c>
      <c r="G11578" s="95">
        <v>250</v>
      </c>
      <c r="H11578" s="93" t="s">
        <v>8976</v>
      </c>
      <c r="I11578" s="93" t="s">
        <v>23901</v>
      </c>
      <c r="J11578" s="93" t="s">
        <v>20849</v>
      </c>
      <c r="K11578" s="93" t="s">
        <v>8984</v>
      </c>
      <c r="L11578" s="14">
        <f>AND(vyberHrace&lt;&gt;"",ISNUMBER(SEARCH(vyberHrace,$B11578)))</f>
      </c>
      <c r="M11578" s="14">
        <f>AND($I11578=MID(kododd,1,2),$J11578=MID(kododd,3,3))</f>
      </c>
    </row>
    <row r="11579">
      <c r="A11579" s="95">
        <v>55890</v>
      </c>
      <c r="B11579" s="93" t="s">
        <v>18117</v>
      </c>
      <c r="C11579" s="93" t="s">
        <v>1422</v>
      </c>
      <c r="G11579" s="95">
        <v>0</v>
      </c>
      <c r="H11579" s="93" t="s">
        <v>8976</v>
      </c>
      <c r="I11579" s="93" t="s">
        <v>23901</v>
      </c>
      <c r="J11579" s="93" t="s">
        <v>20872</v>
      </c>
      <c r="K11579" s="93" t="s">
        <v>6775</v>
      </c>
      <c r="L11579" s="14">
        <f>AND(vyberHrace&lt;&gt;"",ISNUMBER(SEARCH(vyberHrace,$B11579)))</f>
      </c>
      <c r="M11579" s="14">
        <f>AND($I11579=MID(kododd,1,2),$J11579=MID(kododd,3,3))</f>
      </c>
    </row>
    <row r="11580">
      <c r="A11580" s="95">
        <v>48782</v>
      </c>
      <c r="B11580" s="93" t="s">
        <v>20302</v>
      </c>
      <c r="C11580" s="93" t="s">
        <v>1406</v>
      </c>
      <c r="F11580" s="95">
        <v>23756349</v>
      </c>
      <c r="G11580" s="95">
        <v>0</v>
      </c>
      <c r="H11580" s="93" t="s">
        <v>8976</v>
      </c>
      <c r="I11580" s="93" t="s">
        <v>23901</v>
      </c>
      <c r="J11580" s="93" t="s">
        <v>20855</v>
      </c>
      <c r="K11580" s="93" t="s">
        <v>8992</v>
      </c>
      <c r="L11580" s="14">
        <f>AND(vyberHrace&lt;&gt;"",ISNUMBER(SEARCH(vyberHrace,$B11580)))</f>
      </c>
      <c r="M11580" s="14">
        <f>AND($I11580=MID(kododd,1,2),$J11580=MID(kododd,3,3))</f>
      </c>
    </row>
    <row r="11581">
      <c r="A11581" s="95">
        <v>54903</v>
      </c>
      <c r="B11581" s="93" t="s">
        <v>3025</v>
      </c>
      <c r="C11581" s="93" t="s">
        <v>1411</v>
      </c>
      <c r="G11581" s="95">
        <v>0</v>
      </c>
      <c r="H11581" s="93" t="s">
        <v>8976</v>
      </c>
      <c r="I11581" s="93" t="s">
        <v>23901</v>
      </c>
      <c r="J11581" s="93" t="s">
        <v>20855</v>
      </c>
      <c r="K11581" s="93" t="s">
        <v>8992</v>
      </c>
      <c r="L11581" s="14">
        <f>AND(vyberHrace&lt;&gt;"",ISNUMBER(SEARCH(vyberHrace,$B11581)))</f>
      </c>
      <c r="M11581" s="14">
        <f>AND($I11581=MID(kododd,1,2),$J11581=MID(kododd,3,3))</f>
      </c>
    </row>
    <row r="11582">
      <c r="A11582" s="95">
        <v>51971</v>
      </c>
      <c r="B11582" s="93" t="s">
        <v>3728</v>
      </c>
      <c r="C11582" s="93" t="s">
        <v>1406</v>
      </c>
      <c r="G11582" s="95">
        <v>0</v>
      </c>
      <c r="H11582" s="93" t="s">
        <v>8976</v>
      </c>
      <c r="I11582" s="93" t="s">
        <v>23901</v>
      </c>
      <c r="J11582" s="93" t="s">
        <v>20855</v>
      </c>
      <c r="K11582" s="93" t="s">
        <v>8992</v>
      </c>
      <c r="L11582" s="14">
        <f>AND(vyberHrace&lt;&gt;"",ISNUMBER(SEARCH(vyberHrace,$B11582)))</f>
      </c>
      <c r="M11582" s="14">
        <f>AND($I11582=MID(kododd,1,2),$J11582=MID(kododd,3,3))</f>
      </c>
    </row>
    <row r="11583">
      <c r="A11583" s="95">
        <v>41315</v>
      </c>
      <c r="B11583" s="93" t="s">
        <v>20351</v>
      </c>
      <c r="C11583" s="93" t="s">
        <v>1400</v>
      </c>
      <c r="G11583" s="95">
        <v>0</v>
      </c>
      <c r="H11583" s="93" t="s">
        <v>8976</v>
      </c>
      <c r="I11583" s="93" t="s">
        <v>23901</v>
      </c>
      <c r="J11583" s="93" t="s">
        <v>20859</v>
      </c>
      <c r="K11583" s="93" t="s">
        <v>9076</v>
      </c>
      <c r="L11583" s="14">
        <f>AND(vyberHrace&lt;&gt;"",ISNUMBER(SEARCH(vyberHrace,$B11583)))</f>
      </c>
      <c r="M11583" s="14">
        <f>AND($I11583=MID(kododd,1,2),$J11583=MID(kododd,3,3))</f>
      </c>
    </row>
    <row r="11584">
      <c r="A11584" s="95">
        <v>58597</v>
      </c>
      <c r="B11584" s="93" t="s">
        <v>25089</v>
      </c>
      <c r="C11584" s="93" t="s">
        <v>1486</v>
      </c>
      <c r="G11584" s="95">
        <v>250</v>
      </c>
      <c r="H11584" s="93" t="s">
        <v>8976</v>
      </c>
      <c r="I11584" s="93" t="s">
        <v>23901</v>
      </c>
      <c r="J11584" s="93" t="s">
        <v>20849</v>
      </c>
      <c r="K11584" s="93" t="s">
        <v>8984</v>
      </c>
      <c r="L11584" s="14">
        <f>AND(vyberHrace&lt;&gt;"",ISNUMBER(SEARCH(vyberHrace,$B11584)))</f>
      </c>
      <c r="M11584" s="14">
        <f>AND($I11584=MID(kododd,1,2),$J11584=MID(kododd,3,3))</f>
      </c>
    </row>
    <row r="11585">
      <c r="A11585" s="95">
        <v>59470</v>
      </c>
      <c r="B11585" s="93" t="s">
        <v>26254</v>
      </c>
      <c r="C11585" s="93" t="s">
        <v>1424</v>
      </c>
      <c r="G11585" s="95">
        <v>250</v>
      </c>
      <c r="H11585" s="93" t="s">
        <v>8976</v>
      </c>
      <c r="I11585" s="93" t="s">
        <v>23901</v>
      </c>
      <c r="J11585" s="93" t="s">
        <v>20843</v>
      </c>
      <c r="K11585" s="93" t="s">
        <v>7708</v>
      </c>
      <c r="L11585" s="14">
        <f>AND(vyberHrace&lt;&gt;"",ISNUMBER(SEARCH(vyberHrace,$B11585)))</f>
      </c>
      <c r="M11585" s="14">
        <f>AND($I11585=MID(kododd,1,2),$J11585=MID(kododd,3,3))</f>
      </c>
    </row>
    <row r="11586">
      <c r="A11586" s="95">
        <v>54783</v>
      </c>
      <c r="B11586" s="93" t="s">
        <v>18203</v>
      </c>
      <c r="C11586" s="93" t="s">
        <v>1424</v>
      </c>
      <c r="G11586" s="95">
        <v>250</v>
      </c>
      <c r="H11586" s="93" t="s">
        <v>8976</v>
      </c>
      <c r="I11586" s="93" t="s">
        <v>23901</v>
      </c>
      <c r="J11586" s="93" t="s">
        <v>20849</v>
      </c>
      <c r="K11586" s="93" t="s">
        <v>8984</v>
      </c>
      <c r="L11586" s="14">
        <f>AND(vyberHrace&lt;&gt;"",ISNUMBER(SEARCH(vyberHrace,$B11586)))</f>
      </c>
      <c r="M11586" s="14">
        <f>AND($I11586=MID(kododd,1,2),$J11586=MID(kododd,3,3))</f>
      </c>
    </row>
    <row r="11587">
      <c r="A11587" s="95">
        <v>52348</v>
      </c>
      <c r="B11587" s="93" t="s">
        <v>4163</v>
      </c>
      <c r="C11587" s="93" t="s">
        <v>1416</v>
      </c>
      <c r="D11587" s="95">
        <v>1188</v>
      </c>
      <c r="F11587" s="95">
        <v>23771909</v>
      </c>
      <c r="G11587" s="95">
        <v>250</v>
      </c>
      <c r="H11587" s="93" t="s">
        <v>8976</v>
      </c>
      <c r="I11587" s="93" t="s">
        <v>23901</v>
      </c>
      <c r="J11587" s="93" t="s">
        <v>20947</v>
      </c>
      <c r="K11587" s="93" t="s">
        <v>5139</v>
      </c>
      <c r="L11587" s="14">
        <f>AND(vyberHrace&lt;&gt;"",ISNUMBER(SEARCH(vyberHrace,$B11587)))</f>
      </c>
      <c r="M11587" s="14">
        <f>AND($I11587=MID(kododd,1,2),$J11587=MID(kododd,3,3))</f>
      </c>
    </row>
    <row r="11588">
      <c r="A11588" s="95">
        <v>59218</v>
      </c>
      <c r="B11588" s="93" t="s">
        <v>25648</v>
      </c>
      <c r="C11588" s="93" t="s">
        <v>1420</v>
      </c>
      <c r="D11588" s="95">
        <v>1068</v>
      </c>
      <c r="G11588" s="95">
        <v>0</v>
      </c>
      <c r="H11588" s="93" t="s">
        <v>8976</v>
      </c>
      <c r="I11588" s="93" t="s">
        <v>23901</v>
      </c>
      <c r="J11588" s="93" t="s">
        <v>20947</v>
      </c>
      <c r="K11588" s="93" t="s">
        <v>5139</v>
      </c>
      <c r="L11588" s="14">
        <f>AND(vyberHrace&lt;&gt;"",ISNUMBER(SEARCH(vyberHrace,$B11588)))</f>
      </c>
      <c r="M11588" s="14">
        <f>AND($I11588=MID(kododd,1,2),$J11588=MID(kododd,3,3))</f>
      </c>
    </row>
    <row r="11589">
      <c r="A11589" s="95">
        <v>55970</v>
      </c>
      <c r="B11589" s="93" t="s">
        <v>22362</v>
      </c>
      <c r="C11589" s="93" t="s">
        <v>1420</v>
      </c>
      <c r="G11589" s="95">
        <v>250</v>
      </c>
      <c r="H11589" s="93" t="s">
        <v>8976</v>
      </c>
      <c r="I11589" s="93" t="s">
        <v>23901</v>
      </c>
      <c r="J11589" s="93" t="s">
        <v>20849</v>
      </c>
      <c r="K11589" s="93" t="s">
        <v>8984</v>
      </c>
      <c r="L11589" s="14">
        <f>AND(vyberHrace&lt;&gt;"",ISNUMBER(SEARCH(vyberHrace,$B11589)))</f>
      </c>
      <c r="M11589" s="14">
        <f>AND($I11589=MID(kododd,1,2),$J11589=MID(kododd,3,3))</f>
      </c>
    </row>
    <row r="11590">
      <c r="A11590" s="95">
        <v>56416</v>
      </c>
      <c r="B11590" s="93" t="s">
        <v>22315</v>
      </c>
      <c r="C11590" s="93" t="s">
        <v>1410</v>
      </c>
      <c r="G11590" s="95">
        <v>0</v>
      </c>
      <c r="H11590" s="93" t="s">
        <v>8976</v>
      </c>
      <c r="I11590" s="93" t="s">
        <v>23901</v>
      </c>
      <c r="J11590" s="93" t="s">
        <v>20855</v>
      </c>
      <c r="K11590" s="93" t="s">
        <v>8992</v>
      </c>
      <c r="L11590" s="14">
        <f>AND(vyberHrace&lt;&gt;"",ISNUMBER(SEARCH(vyberHrace,$B11590)))</f>
      </c>
      <c r="M11590" s="14">
        <f>AND($I11590=MID(kododd,1,2),$J11590=MID(kododd,3,3))</f>
      </c>
    </row>
    <row r="11591">
      <c r="A11591" s="95">
        <v>45980</v>
      </c>
      <c r="B11591" s="93" t="s">
        <v>18256</v>
      </c>
      <c r="C11591" s="93" t="s">
        <v>1400</v>
      </c>
      <c r="D11591" s="95">
        <v>1575</v>
      </c>
      <c r="E11591" s="95">
        <v>1696</v>
      </c>
      <c r="F11591" s="95">
        <v>23709626</v>
      </c>
      <c r="G11591" s="95">
        <v>0</v>
      </c>
      <c r="H11591" s="93" t="s">
        <v>8976</v>
      </c>
      <c r="I11591" s="93" t="s">
        <v>23901</v>
      </c>
      <c r="J11591" s="93" t="s">
        <v>20855</v>
      </c>
      <c r="K11591" s="93" t="s">
        <v>8992</v>
      </c>
      <c r="L11591" s="14">
        <f>AND(vyberHrace&lt;&gt;"",ISNUMBER(SEARCH(vyberHrace,$B11591)))</f>
      </c>
      <c r="M11591" s="14">
        <f>AND($I11591=MID(kododd,1,2),$J11591=MID(kododd,3,3))</f>
      </c>
    </row>
    <row r="11592">
      <c r="A11592" s="95">
        <v>47403</v>
      </c>
      <c r="B11592" s="93" t="s">
        <v>18257</v>
      </c>
      <c r="C11592" s="93" t="s">
        <v>1416</v>
      </c>
      <c r="G11592" s="95">
        <v>0</v>
      </c>
      <c r="H11592" s="93" t="s">
        <v>8976</v>
      </c>
      <c r="I11592" s="93" t="s">
        <v>23901</v>
      </c>
      <c r="J11592" s="93" t="s">
        <v>20849</v>
      </c>
      <c r="K11592" s="93" t="s">
        <v>8984</v>
      </c>
      <c r="L11592" s="14">
        <f>AND(vyberHrace&lt;&gt;"",ISNUMBER(SEARCH(vyberHrace,$B11592)))</f>
      </c>
      <c r="M11592" s="14">
        <f>AND($I11592=MID(kododd,1,2),$J11592=MID(kododd,3,3))</f>
      </c>
    </row>
    <row r="11593">
      <c r="A11593" s="95">
        <v>48172</v>
      </c>
      <c r="B11593" s="93" t="s">
        <v>18258</v>
      </c>
      <c r="C11593" s="93" t="s">
        <v>1402</v>
      </c>
      <c r="D11593" s="95">
        <v>1100</v>
      </c>
      <c r="F11593" s="95">
        <v>23733080</v>
      </c>
      <c r="G11593" s="95">
        <v>0</v>
      </c>
      <c r="H11593" s="93" t="s">
        <v>8976</v>
      </c>
      <c r="I11593" s="93" t="s">
        <v>23901</v>
      </c>
      <c r="J11593" s="93" t="s">
        <v>20849</v>
      </c>
      <c r="K11593" s="93" t="s">
        <v>8984</v>
      </c>
      <c r="L11593" s="14">
        <f>AND(vyberHrace&lt;&gt;"",ISNUMBER(SEARCH(vyberHrace,$B11593)))</f>
      </c>
      <c r="M11593" s="14">
        <f>AND($I11593=MID(kododd,1,2),$J11593=MID(kododd,3,3))</f>
      </c>
    </row>
    <row r="11594">
      <c r="A11594" s="95">
        <v>1113</v>
      </c>
      <c r="B11594" s="93" t="s">
        <v>18377</v>
      </c>
      <c r="C11594" s="93" t="s">
        <v>1413</v>
      </c>
      <c r="D11594" s="95">
        <v>1909</v>
      </c>
      <c r="E11594" s="95">
        <v>1948</v>
      </c>
      <c r="F11594" s="95">
        <v>338206</v>
      </c>
      <c r="G11594" s="95">
        <v>0</v>
      </c>
      <c r="H11594" s="93" t="s">
        <v>8976</v>
      </c>
      <c r="I11594" s="93" t="s">
        <v>23901</v>
      </c>
      <c r="J11594" s="93" t="s">
        <v>20908</v>
      </c>
      <c r="K11594" s="93" t="s">
        <v>5624</v>
      </c>
      <c r="L11594" s="14">
        <f>AND(vyberHrace&lt;&gt;"",ISNUMBER(SEARCH(vyberHrace,$B11594)))</f>
      </c>
      <c r="M11594" s="14">
        <f>AND($I11594=MID(kododd,1,2),$J11594=MID(kododd,3,3))</f>
      </c>
    </row>
    <row r="11595">
      <c r="A11595" s="95">
        <v>46890</v>
      </c>
      <c r="B11595" s="93" t="s">
        <v>18394</v>
      </c>
      <c r="C11595" s="93" t="s">
        <v>1416</v>
      </c>
      <c r="G11595" s="95">
        <v>0</v>
      </c>
      <c r="H11595" s="93" t="s">
        <v>8976</v>
      </c>
      <c r="I11595" s="93" t="s">
        <v>23901</v>
      </c>
      <c r="J11595" s="93" t="s">
        <v>20849</v>
      </c>
      <c r="K11595" s="93" t="s">
        <v>8984</v>
      </c>
      <c r="L11595" s="14">
        <f>AND(vyberHrace&lt;&gt;"",ISNUMBER(SEARCH(vyberHrace,$B11595)))</f>
      </c>
      <c r="M11595" s="14">
        <f>AND($I11595=MID(kododd,1,2),$J11595=MID(kododd,3,3))</f>
      </c>
    </row>
    <row r="11596">
      <c r="A11596" s="95">
        <v>58483</v>
      </c>
      <c r="B11596" s="93" t="s">
        <v>24984</v>
      </c>
      <c r="C11596" s="93" t="s">
        <v>1450</v>
      </c>
      <c r="G11596" s="95">
        <v>0</v>
      </c>
      <c r="H11596" s="93" t="s">
        <v>8976</v>
      </c>
      <c r="I11596" s="93" t="s">
        <v>23901</v>
      </c>
      <c r="J11596" s="93" t="s">
        <v>20914</v>
      </c>
      <c r="K11596" s="93" t="s">
        <v>5621</v>
      </c>
      <c r="L11596" s="14">
        <f>AND(vyberHrace&lt;&gt;"",ISNUMBER(SEARCH(vyberHrace,$B11596)))</f>
      </c>
      <c r="M11596" s="14">
        <f>AND($I11596=MID(kododd,1,2),$J11596=MID(kododd,3,3))</f>
      </c>
    </row>
    <row r="11597">
      <c r="A11597" s="95">
        <v>46948</v>
      </c>
      <c r="B11597" s="93" t="s">
        <v>18405</v>
      </c>
      <c r="C11597" s="93" t="s">
        <v>1406</v>
      </c>
      <c r="F11597" s="95">
        <v>23735333</v>
      </c>
      <c r="G11597" s="95">
        <v>250</v>
      </c>
      <c r="H11597" s="93" t="s">
        <v>8976</v>
      </c>
      <c r="I11597" s="93" t="s">
        <v>23901</v>
      </c>
      <c r="J11597" s="93" t="s">
        <v>20849</v>
      </c>
      <c r="K11597" s="93" t="s">
        <v>8984</v>
      </c>
      <c r="L11597" s="14">
        <f>AND(vyberHrace&lt;&gt;"",ISNUMBER(SEARCH(vyberHrace,$B11597)))</f>
      </c>
      <c r="M11597" s="14">
        <f>AND($I11597=MID(kododd,1,2),$J11597=MID(kododd,3,3))</f>
      </c>
    </row>
    <row r="11598">
      <c r="A11598" s="95">
        <v>14163</v>
      </c>
      <c r="B11598" s="93" t="s">
        <v>18409</v>
      </c>
      <c r="C11598" s="93" t="s">
        <v>1436</v>
      </c>
      <c r="D11598" s="95">
        <v>1301</v>
      </c>
      <c r="E11598" s="95">
        <v>1441</v>
      </c>
      <c r="F11598" s="95">
        <v>23750103</v>
      </c>
      <c r="G11598" s="95">
        <v>0</v>
      </c>
      <c r="H11598" s="93" t="s">
        <v>8976</v>
      </c>
      <c r="I11598" s="93" t="s">
        <v>23901</v>
      </c>
      <c r="J11598" s="93" t="s">
        <v>20896</v>
      </c>
      <c r="K11598" s="93" t="s">
        <v>7911</v>
      </c>
      <c r="L11598" s="14">
        <f>AND(vyberHrace&lt;&gt;"",ISNUMBER(SEARCH(vyberHrace,$B11598)))</f>
      </c>
      <c r="M11598" s="14">
        <f>AND($I11598=MID(kododd,1,2),$J11598=MID(kododd,3,3))</f>
      </c>
    </row>
    <row r="11599">
      <c r="A11599" s="95">
        <v>28270</v>
      </c>
      <c r="B11599" s="93" t="s">
        <v>18411</v>
      </c>
      <c r="C11599" s="93" t="s">
        <v>1476</v>
      </c>
      <c r="D11599" s="95">
        <v>1608</v>
      </c>
      <c r="E11599" s="95">
        <v>1804</v>
      </c>
      <c r="F11599" s="95">
        <v>350230</v>
      </c>
      <c r="G11599" s="95">
        <v>250</v>
      </c>
      <c r="H11599" s="93" t="s">
        <v>8976</v>
      </c>
      <c r="I11599" s="93" t="s">
        <v>23901</v>
      </c>
      <c r="J11599" s="93" t="s">
        <v>20859</v>
      </c>
      <c r="K11599" s="93" t="s">
        <v>9076</v>
      </c>
      <c r="L11599" s="14">
        <f>AND(vyberHrace&lt;&gt;"",ISNUMBER(SEARCH(vyberHrace,$B11599)))</f>
      </c>
      <c r="M11599" s="14">
        <f>AND($I11599=MID(kododd,1,2),$J11599=MID(kododd,3,3))</f>
      </c>
    </row>
    <row r="11600">
      <c r="A11600" s="95">
        <v>62261</v>
      </c>
      <c r="B11600" s="93" t="s">
        <v>28443</v>
      </c>
      <c r="C11600" s="93" t="s">
        <v>1424</v>
      </c>
      <c r="G11600" s="95">
        <v>0</v>
      </c>
      <c r="H11600" s="93" t="s">
        <v>8976</v>
      </c>
      <c r="I11600" s="93" t="s">
        <v>23901</v>
      </c>
      <c r="J11600" s="93" t="s">
        <v>20855</v>
      </c>
      <c r="K11600" s="93" t="s">
        <v>8992</v>
      </c>
      <c r="L11600" s="14">
        <f>AND(vyberHrace&lt;&gt;"",ISNUMBER(SEARCH(vyberHrace,$B11600)))</f>
      </c>
      <c r="M11600" s="14">
        <f>AND($I11600=MID(kododd,1,2),$J11600=MID(kododd,3,3))</f>
      </c>
    </row>
    <row r="11601">
      <c r="A11601" s="95">
        <v>543</v>
      </c>
      <c r="B11601" s="93" t="s">
        <v>15158</v>
      </c>
      <c r="C11601" s="93" t="s">
        <v>1468</v>
      </c>
      <c r="D11601" s="95">
        <v>1814</v>
      </c>
      <c r="E11601" s="95">
        <v>1948</v>
      </c>
      <c r="F11601" s="95">
        <v>313750</v>
      </c>
      <c r="G11601" s="95">
        <v>250</v>
      </c>
      <c r="H11601" s="93" t="s">
        <v>8976</v>
      </c>
      <c r="I11601" s="93" t="s">
        <v>23901</v>
      </c>
      <c r="J11601" s="93" t="s">
        <v>20883</v>
      </c>
      <c r="K11601" s="93" t="s">
        <v>1499</v>
      </c>
      <c r="L11601" s="14">
        <f>AND(vyberHrace&lt;&gt;"",ISNUMBER(SEARCH(vyberHrace,$B11601)))</f>
      </c>
      <c r="M11601" s="14">
        <f>AND($I11601=MID(kododd,1,2),$J11601=MID(kododd,3,3))</f>
      </c>
    </row>
    <row r="11602">
      <c r="A11602" s="95">
        <v>42734</v>
      </c>
      <c r="B11602" s="93" t="s">
        <v>15169</v>
      </c>
      <c r="C11602" s="93" t="s">
        <v>1409</v>
      </c>
      <c r="D11602" s="95">
        <v>1487</v>
      </c>
      <c r="E11602" s="95">
        <v>1682</v>
      </c>
      <c r="F11602" s="95">
        <v>394912</v>
      </c>
      <c r="G11602" s="95">
        <v>0</v>
      </c>
      <c r="H11602" s="93" t="s">
        <v>8976</v>
      </c>
      <c r="I11602" s="93" t="s">
        <v>23901</v>
      </c>
      <c r="J11602" s="93" t="s">
        <v>20912</v>
      </c>
      <c r="K11602" s="93" t="s">
        <v>5561</v>
      </c>
      <c r="L11602" s="14">
        <f>AND(vyberHrace&lt;&gt;"",ISNUMBER(SEARCH(vyberHrace,$B11602)))</f>
      </c>
      <c r="M11602" s="14">
        <f>AND($I11602=MID(kododd,1,2),$J11602=MID(kododd,3,3))</f>
      </c>
    </row>
    <row r="11603">
      <c r="A11603" s="95">
        <v>51799</v>
      </c>
      <c r="B11603" s="93" t="s">
        <v>15170</v>
      </c>
      <c r="C11603" s="93" t="s">
        <v>1422</v>
      </c>
      <c r="F11603" s="95">
        <v>23744448</v>
      </c>
      <c r="G11603" s="95">
        <v>0</v>
      </c>
      <c r="H11603" s="93" t="s">
        <v>8976</v>
      </c>
      <c r="I11603" s="93" t="s">
        <v>23901</v>
      </c>
      <c r="J11603" s="93" t="s">
        <v>20855</v>
      </c>
      <c r="K11603" s="93" t="s">
        <v>8992</v>
      </c>
      <c r="L11603" s="14">
        <f>AND(vyberHrace&lt;&gt;"",ISNUMBER(SEARCH(vyberHrace,$B11603)))</f>
      </c>
      <c r="M11603" s="14">
        <f>AND($I11603=MID(kododd,1,2),$J11603=MID(kododd,3,3))</f>
      </c>
    </row>
    <row r="11604">
      <c r="A11604" s="95">
        <v>55892</v>
      </c>
      <c r="B11604" s="93" t="s">
        <v>22316</v>
      </c>
      <c r="C11604" s="93" t="s">
        <v>1450</v>
      </c>
      <c r="G11604" s="95">
        <v>0</v>
      </c>
      <c r="H11604" s="93" t="s">
        <v>8976</v>
      </c>
      <c r="I11604" s="93" t="s">
        <v>23901</v>
      </c>
      <c r="J11604" s="93" t="s">
        <v>20855</v>
      </c>
      <c r="K11604" s="93" t="s">
        <v>8992</v>
      </c>
      <c r="L11604" s="14">
        <f>AND(vyberHrace&lt;&gt;"",ISNUMBER(SEARCH(vyberHrace,$B11604)))</f>
      </c>
      <c r="M11604" s="14">
        <f>AND($I11604=MID(kododd,1,2),$J11604=MID(kododd,3,3))</f>
      </c>
    </row>
    <row r="11605">
      <c r="A11605" s="95">
        <v>13942</v>
      </c>
      <c r="B11605" s="93" t="s">
        <v>14388</v>
      </c>
      <c r="C11605" s="93" t="s">
        <v>1468</v>
      </c>
      <c r="D11605" s="95">
        <v>1589</v>
      </c>
      <c r="E11605" s="95">
        <v>1738</v>
      </c>
      <c r="F11605" s="95">
        <v>392430</v>
      </c>
      <c r="G11605" s="95">
        <v>0</v>
      </c>
      <c r="H11605" s="93" t="s">
        <v>8976</v>
      </c>
      <c r="I11605" s="93" t="s">
        <v>23901</v>
      </c>
      <c r="J11605" s="93" t="s">
        <v>20855</v>
      </c>
      <c r="K11605" s="93" t="s">
        <v>8992</v>
      </c>
      <c r="L11605" s="14">
        <f>AND(vyberHrace&lt;&gt;"",ISNUMBER(SEARCH(vyberHrace,$B11605)))</f>
      </c>
      <c r="M11605" s="14">
        <f>AND($I11605=MID(kododd,1,2),$J11605=MID(kododd,3,3))</f>
      </c>
    </row>
    <row r="11606">
      <c r="A11606" s="95">
        <v>59506</v>
      </c>
      <c r="B11606" s="93" t="s">
        <v>25910</v>
      </c>
      <c r="C11606" s="93" t="s">
        <v>1412</v>
      </c>
      <c r="G11606" s="95">
        <v>250</v>
      </c>
      <c r="H11606" s="93" t="s">
        <v>8976</v>
      </c>
      <c r="I11606" s="93" t="s">
        <v>23901</v>
      </c>
      <c r="J11606" s="93" t="s">
        <v>20872</v>
      </c>
      <c r="K11606" s="93" t="s">
        <v>6775</v>
      </c>
      <c r="L11606" s="14">
        <f>AND(vyberHrace&lt;&gt;"",ISNUMBER(SEARCH(vyberHrace,$B11606)))</f>
      </c>
      <c r="M11606" s="14">
        <f>AND($I11606=MID(kododd,1,2),$J11606=MID(kododd,3,3))</f>
      </c>
    </row>
    <row r="11607">
      <c r="A11607" s="95">
        <v>47743</v>
      </c>
      <c r="B11607" s="93" t="s">
        <v>16698</v>
      </c>
      <c r="C11607" s="93" t="s">
        <v>1438</v>
      </c>
      <c r="D11607" s="95">
        <v>1100</v>
      </c>
      <c r="F11607" s="95">
        <v>23721782</v>
      </c>
      <c r="G11607" s="95">
        <v>0</v>
      </c>
      <c r="H11607" s="93" t="s">
        <v>8976</v>
      </c>
      <c r="I11607" s="93" t="s">
        <v>23901</v>
      </c>
      <c r="J11607" s="93" t="s">
        <v>20912</v>
      </c>
      <c r="K11607" s="93" t="s">
        <v>5561</v>
      </c>
      <c r="L11607" s="14">
        <f>AND(vyberHrace&lt;&gt;"",ISNUMBER(SEARCH(vyberHrace,$B11607)))</f>
      </c>
      <c r="M11607" s="14">
        <f>AND($I11607=MID(kododd,1,2),$J11607=MID(kododd,3,3))</f>
      </c>
    </row>
    <row r="11608">
      <c r="A11608" s="95">
        <v>57211</v>
      </c>
      <c r="B11608" s="93" t="s">
        <v>22317</v>
      </c>
      <c r="C11608" s="93" t="s">
        <v>3255</v>
      </c>
      <c r="G11608" s="95">
        <v>0</v>
      </c>
      <c r="H11608" s="93" t="s">
        <v>8976</v>
      </c>
      <c r="I11608" s="93" t="s">
        <v>23901</v>
      </c>
      <c r="J11608" s="93" t="s">
        <v>20855</v>
      </c>
      <c r="K11608" s="93" t="s">
        <v>8992</v>
      </c>
      <c r="L11608" s="14">
        <f>AND(vyberHrace&lt;&gt;"",ISNUMBER(SEARCH(vyberHrace,$B11608)))</f>
      </c>
      <c r="M11608" s="14">
        <f>AND($I11608=MID(kododd,1,2),$J11608=MID(kododd,3,3))</f>
      </c>
    </row>
    <row r="11609">
      <c r="A11609" s="95">
        <v>59917</v>
      </c>
      <c r="B11609" s="93" t="s">
        <v>26409</v>
      </c>
      <c r="C11609" s="93" t="s">
        <v>1422</v>
      </c>
      <c r="F11609" s="95">
        <v>23781408</v>
      </c>
      <c r="G11609" s="95">
        <v>0</v>
      </c>
      <c r="H11609" s="93" t="s">
        <v>8976</v>
      </c>
      <c r="I11609" s="93" t="s">
        <v>23901</v>
      </c>
      <c r="J11609" s="93" t="s">
        <v>20855</v>
      </c>
      <c r="K11609" s="93" t="s">
        <v>8992</v>
      </c>
      <c r="L11609" s="14">
        <f>AND(vyberHrace&lt;&gt;"",ISNUMBER(SEARCH(vyberHrace,$B11609)))</f>
      </c>
      <c r="M11609" s="14">
        <f>AND($I11609=MID(kododd,1,2),$J11609=MID(kododd,3,3))</f>
      </c>
    </row>
    <row r="11610">
      <c r="A11610" s="95">
        <v>63337</v>
      </c>
      <c r="B11610" s="93" t="s">
        <v>29129</v>
      </c>
      <c r="C11610" s="93" t="s">
        <v>1422</v>
      </c>
      <c r="G11610" s="95">
        <v>250</v>
      </c>
      <c r="H11610" s="93" t="s">
        <v>8976</v>
      </c>
      <c r="I11610" s="93" t="s">
        <v>23901</v>
      </c>
      <c r="J11610" s="93" t="s">
        <v>20883</v>
      </c>
      <c r="K11610" s="93" t="s">
        <v>1499</v>
      </c>
      <c r="L11610" s="14">
        <f>AND(vyberHrace&lt;&gt;"",ISNUMBER(SEARCH(vyberHrace,$B11610)))</f>
      </c>
      <c r="M11610" s="14">
        <f>AND($I11610=MID(kododd,1,2),$J11610=MID(kododd,3,3))</f>
      </c>
    </row>
    <row r="11611">
      <c r="A11611" s="95">
        <v>59477</v>
      </c>
      <c r="B11611" s="93" t="s">
        <v>26255</v>
      </c>
      <c r="C11611" s="93" t="s">
        <v>1424</v>
      </c>
      <c r="G11611" s="95">
        <v>250</v>
      </c>
      <c r="H11611" s="93" t="s">
        <v>8976</v>
      </c>
      <c r="I11611" s="93" t="s">
        <v>23901</v>
      </c>
      <c r="J11611" s="93" t="s">
        <v>20843</v>
      </c>
      <c r="K11611" s="93" t="s">
        <v>7708</v>
      </c>
      <c r="L11611" s="14">
        <f>AND(vyberHrace&lt;&gt;"",ISNUMBER(SEARCH(vyberHrace,$B11611)))</f>
      </c>
      <c r="M11611" s="14">
        <f>AND($I11611=MID(kododd,1,2),$J11611=MID(kododd,3,3))</f>
      </c>
    </row>
    <row r="11612">
      <c r="A11612" s="95">
        <v>44561</v>
      </c>
      <c r="B11612" s="93" t="s">
        <v>18895</v>
      </c>
      <c r="C11612" s="93" t="s">
        <v>1408</v>
      </c>
      <c r="D11612" s="95">
        <v>1100</v>
      </c>
      <c r="G11612" s="95">
        <v>0</v>
      </c>
      <c r="H11612" s="93" t="s">
        <v>8976</v>
      </c>
      <c r="I11612" s="93" t="s">
        <v>23901</v>
      </c>
      <c r="J11612" s="93" t="s">
        <v>20859</v>
      </c>
      <c r="K11612" s="93" t="s">
        <v>9076</v>
      </c>
      <c r="L11612" s="14">
        <f>AND(vyberHrace&lt;&gt;"",ISNUMBER(SEARCH(vyberHrace,$B11612)))</f>
      </c>
      <c r="M11612" s="14">
        <f>AND($I11612=MID(kododd,1,2),$J11612=MID(kododd,3,3))</f>
      </c>
    </row>
    <row r="11613">
      <c r="A11613" s="95">
        <v>58109</v>
      </c>
      <c r="B11613" s="93" t="s">
        <v>874</v>
      </c>
      <c r="C11613" s="93" t="s">
        <v>1424</v>
      </c>
      <c r="D11613" s="95">
        <v>1038</v>
      </c>
      <c r="G11613" s="95">
        <v>250</v>
      </c>
      <c r="H11613" s="93" t="s">
        <v>8976</v>
      </c>
      <c r="I11613" s="93" t="s">
        <v>23901</v>
      </c>
      <c r="J11613" s="93" t="s">
        <v>20849</v>
      </c>
      <c r="K11613" s="93" t="s">
        <v>8984</v>
      </c>
      <c r="L11613" s="14">
        <f>AND(vyberHrace&lt;&gt;"",ISNUMBER(SEARCH(vyberHrace,$B11613)))</f>
      </c>
      <c r="M11613" s="14">
        <f>AND($I11613=MID(kododd,1,2),$J11613=MID(kododd,3,3))</f>
      </c>
    </row>
    <row r="11614">
      <c r="A11614" s="95">
        <v>58150</v>
      </c>
      <c r="B11614" s="93" t="s">
        <v>24670</v>
      </c>
      <c r="C11614" s="93" t="s">
        <v>1424</v>
      </c>
      <c r="G11614" s="95">
        <v>250</v>
      </c>
      <c r="H11614" s="93" t="s">
        <v>8976</v>
      </c>
      <c r="I11614" s="93" t="s">
        <v>23901</v>
      </c>
      <c r="J11614" s="93" t="s">
        <v>20849</v>
      </c>
      <c r="K11614" s="93" t="s">
        <v>8984</v>
      </c>
      <c r="L11614" s="14">
        <f>AND(vyberHrace&lt;&gt;"",ISNUMBER(SEARCH(vyberHrace,$B11614)))</f>
      </c>
      <c r="M11614" s="14">
        <f>AND($I11614=MID(kododd,1,2),$J11614=MID(kododd,3,3))</f>
      </c>
    </row>
    <row r="11615">
      <c r="A11615" s="95">
        <v>63327</v>
      </c>
      <c r="B11615" s="93" t="s">
        <v>29130</v>
      </c>
      <c r="C11615" s="93" t="s">
        <v>1450</v>
      </c>
      <c r="G11615" s="95">
        <v>250</v>
      </c>
      <c r="H11615" s="93" t="s">
        <v>8976</v>
      </c>
      <c r="I11615" s="93" t="s">
        <v>23901</v>
      </c>
      <c r="J11615" s="93" t="s">
        <v>20849</v>
      </c>
      <c r="K11615" s="93" t="s">
        <v>8984</v>
      </c>
      <c r="L11615" s="14">
        <f>AND(vyberHrace&lt;&gt;"",ISNUMBER(SEARCH(vyberHrace,$B11615)))</f>
      </c>
      <c r="M11615" s="14">
        <f>AND($I11615=MID(kododd,1,2),$J11615=MID(kododd,3,3))</f>
      </c>
    </row>
    <row r="11616">
      <c r="A11616" s="95">
        <v>46266</v>
      </c>
      <c r="B11616" s="93" t="s">
        <v>18565</v>
      </c>
      <c r="C11616" s="93" t="s">
        <v>1410</v>
      </c>
      <c r="D11616" s="95">
        <v>1088</v>
      </c>
      <c r="F11616" s="95">
        <v>23729368</v>
      </c>
      <c r="G11616" s="95">
        <v>0</v>
      </c>
      <c r="H11616" s="93" t="s">
        <v>8976</v>
      </c>
      <c r="I11616" s="93" t="s">
        <v>23901</v>
      </c>
      <c r="J11616" s="93" t="s">
        <v>20859</v>
      </c>
      <c r="K11616" s="93" t="s">
        <v>9076</v>
      </c>
      <c r="L11616" s="14">
        <f>AND(vyberHrace&lt;&gt;"",ISNUMBER(SEARCH(vyberHrace,$B11616)))</f>
      </c>
      <c r="M11616" s="14">
        <f>AND($I11616=MID(kododd,1,2),$J11616=MID(kododd,3,3))</f>
      </c>
    </row>
    <row r="11617">
      <c r="A11617" s="95">
        <v>48518</v>
      </c>
      <c r="B11617" s="93" t="s">
        <v>16147</v>
      </c>
      <c r="C11617" s="93" t="s">
        <v>1406</v>
      </c>
      <c r="F11617" s="95">
        <v>23735341</v>
      </c>
      <c r="G11617" s="95">
        <v>0</v>
      </c>
      <c r="H11617" s="93" t="s">
        <v>8976</v>
      </c>
      <c r="I11617" s="93" t="s">
        <v>23901</v>
      </c>
      <c r="J11617" s="93" t="s">
        <v>20849</v>
      </c>
      <c r="K11617" s="93" t="s">
        <v>8984</v>
      </c>
      <c r="L11617" s="14">
        <f>AND(vyberHrace&lt;&gt;"",ISNUMBER(SEARCH(vyberHrace,$B11617)))</f>
      </c>
      <c r="M11617" s="14">
        <f>AND($I11617=MID(kododd,1,2),$J11617=MID(kododd,3,3))</f>
      </c>
    </row>
    <row r="11618">
      <c r="A11618" s="95">
        <v>48524</v>
      </c>
      <c r="B11618" s="93" t="s">
        <v>16151</v>
      </c>
      <c r="C11618" s="93" t="s">
        <v>1406</v>
      </c>
      <c r="G11618" s="95">
        <v>0</v>
      </c>
      <c r="H11618" s="93" t="s">
        <v>8976</v>
      </c>
      <c r="I11618" s="93" t="s">
        <v>23901</v>
      </c>
      <c r="J11618" s="93" t="s">
        <v>20849</v>
      </c>
      <c r="K11618" s="93" t="s">
        <v>8984</v>
      </c>
      <c r="L11618" s="14">
        <f>AND(vyberHrace&lt;&gt;"",ISNUMBER(SEARCH(vyberHrace,$B11618)))</f>
      </c>
      <c r="M11618" s="14">
        <f>AND($I11618=MID(kododd,1,2),$J11618=MID(kododd,3,3))</f>
      </c>
    </row>
    <row r="11619">
      <c r="A11619" s="95">
        <v>43449</v>
      </c>
      <c r="B11619" s="93" t="s">
        <v>16152</v>
      </c>
      <c r="C11619" s="93" t="s">
        <v>1408</v>
      </c>
      <c r="D11619" s="95">
        <v>1074</v>
      </c>
      <c r="G11619" s="95">
        <v>0</v>
      </c>
      <c r="H11619" s="93" t="s">
        <v>8976</v>
      </c>
      <c r="I11619" s="93" t="s">
        <v>23901</v>
      </c>
      <c r="J11619" s="93" t="s">
        <v>20859</v>
      </c>
      <c r="K11619" s="93" t="s">
        <v>9076</v>
      </c>
      <c r="L11619" s="14">
        <f>AND(vyberHrace&lt;&gt;"",ISNUMBER(SEARCH(vyberHrace,$B11619)))</f>
      </c>
      <c r="M11619" s="14">
        <f>AND($I11619=MID(kododd,1,2),$J11619=MID(kododd,3,3))</f>
      </c>
    </row>
    <row r="11620">
      <c r="A11620" s="95">
        <v>57053</v>
      </c>
      <c r="B11620" s="93" t="s">
        <v>22289</v>
      </c>
      <c r="C11620" s="93" t="s">
        <v>1422</v>
      </c>
      <c r="D11620" s="95">
        <v>1065</v>
      </c>
      <c r="E11620" s="95">
        <v>1434</v>
      </c>
      <c r="F11620" s="95">
        <v>23785730</v>
      </c>
      <c r="G11620" s="95">
        <v>250</v>
      </c>
      <c r="H11620" s="93" t="s">
        <v>8976</v>
      </c>
      <c r="I11620" s="93" t="s">
        <v>23901</v>
      </c>
      <c r="J11620" s="93" t="s">
        <v>20872</v>
      </c>
      <c r="K11620" s="93" t="s">
        <v>6775</v>
      </c>
      <c r="L11620" s="14">
        <f>AND(vyberHrace&lt;&gt;"",ISNUMBER(SEARCH(vyberHrace,$B11620)))</f>
      </c>
      <c r="M11620" s="14">
        <f>AND($I11620=MID(kododd,1,2),$J11620=MID(kododd,3,3))</f>
      </c>
    </row>
    <row r="11621">
      <c r="A11621" s="95">
        <v>57052</v>
      </c>
      <c r="B11621" s="93" t="s">
        <v>22290</v>
      </c>
      <c r="C11621" s="93" t="s">
        <v>1420</v>
      </c>
      <c r="D11621" s="95">
        <v>1071</v>
      </c>
      <c r="F11621" s="95">
        <v>23767499</v>
      </c>
      <c r="G11621" s="95">
        <v>250</v>
      </c>
      <c r="H11621" s="93" t="s">
        <v>8976</v>
      </c>
      <c r="I11621" s="93" t="s">
        <v>23901</v>
      </c>
      <c r="J11621" s="93" t="s">
        <v>20872</v>
      </c>
      <c r="K11621" s="93" t="s">
        <v>6775</v>
      </c>
      <c r="L11621" s="14">
        <f>AND(vyberHrace&lt;&gt;"",ISNUMBER(SEARCH(vyberHrace,$B11621)))</f>
      </c>
      <c r="M11621" s="14">
        <f>AND($I11621=MID(kododd,1,2),$J11621=MID(kododd,3,3))</f>
      </c>
    </row>
    <row r="11622">
      <c r="A11622" s="95">
        <v>50203</v>
      </c>
      <c r="B11622" s="93" t="s">
        <v>4650</v>
      </c>
      <c r="C11622" s="93" t="s">
        <v>1406</v>
      </c>
      <c r="D11622" s="95">
        <v>1100</v>
      </c>
      <c r="F11622" s="95">
        <v>23736038</v>
      </c>
      <c r="G11622" s="95">
        <v>250</v>
      </c>
      <c r="H11622" s="93" t="s">
        <v>8976</v>
      </c>
      <c r="I11622" s="93" t="s">
        <v>23901</v>
      </c>
      <c r="J11622" s="93" t="s">
        <v>20896</v>
      </c>
      <c r="K11622" s="93" t="s">
        <v>7911</v>
      </c>
      <c r="L11622" s="14">
        <f>AND(vyberHrace&lt;&gt;"",ISNUMBER(SEARCH(vyberHrace,$B11622)))</f>
      </c>
      <c r="M11622" s="14">
        <f>AND($I11622=MID(kododd,1,2),$J11622=MID(kododd,3,3))</f>
      </c>
    </row>
    <row r="11623">
      <c r="A11623" s="95">
        <v>13484</v>
      </c>
      <c r="B11623" s="93" t="s">
        <v>17898</v>
      </c>
      <c r="C11623" s="93" t="s">
        <v>1462</v>
      </c>
      <c r="D11623" s="95">
        <v>1585</v>
      </c>
      <c r="E11623" s="95">
        <v>1671</v>
      </c>
      <c r="F11623" s="95">
        <v>23736046</v>
      </c>
      <c r="G11623" s="95">
        <v>250</v>
      </c>
      <c r="H11623" s="93" t="s">
        <v>8976</v>
      </c>
      <c r="I11623" s="93" t="s">
        <v>23901</v>
      </c>
      <c r="J11623" s="93" t="s">
        <v>20896</v>
      </c>
      <c r="K11623" s="93" t="s">
        <v>7911</v>
      </c>
      <c r="L11623" s="14">
        <f>AND(vyberHrace&lt;&gt;"",ISNUMBER(SEARCH(vyberHrace,$B11623)))</f>
      </c>
      <c r="M11623" s="14">
        <f>AND($I11623=MID(kododd,1,2),$J11623=MID(kododd,3,3))</f>
      </c>
    </row>
    <row r="11624">
      <c r="A11624" s="95">
        <v>53856</v>
      </c>
      <c r="B11624" s="93" t="s">
        <v>3049</v>
      </c>
      <c r="C11624" s="93" t="s">
        <v>1424</v>
      </c>
      <c r="G11624" s="95">
        <v>250</v>
      </c>
      <c r="H11624" s="93" t="s">
        <v>8976</v>
      </c>
      <c r="I11624" s="93" t="s">
        <v>23901</v>
      </c>
      <c r="J11624" s="93" t="s">
        <v>20849</v>
      </c>
      <c r="K11624" s="93" t="s">
        <v>8984</v>
      </c>
      <c r="L11624" s="14">
        <f>AND(vyberHrace&lt;&gt;"",ISNUMBER(SEARCH(vyberHrace,$B11624)))</f>
      </c>
      <c r="M11624" s="14">
        <f>AND($I11624=MID(kododd,1,2),$J11624=MID(kododd,3,3))</f>
      </c>
    </row>
    <row r="11625">
      <c r="A11625" s="95">
        <v>2174</v>
      </c>
      <c r="B11625" s="93" t="s">
        <v>9709</v>
      </c>
      <c r="C11625" s="93" t="s">
        <v>1429</v>
      </c>
      <c r="D11625" s="95">
        <v>1929</v>
      </c>
      <c r="F11625" s="95">
        <v>23722690</v>
      </c>
      <c r="G11625" s="95">
        <v>0</v>
      </c>
      <c r="H11625" s="93" t="s">
        <v>8976</v>
      </c>
      <c r="I11625" s="93" t="s">
        <v>23901</v>
      </c>
      <c r="J11625" s="93" t="s">
        <v>20947</v>
      </c>
      <c r="K11625" s="93" t="s">
        <v>5139</v>
      </c>
      <c r="L11625" s="14">
        <f>AND(vyberHrace&lt;&gt;"",ISNUMBER(SEARCH(vyberHrace,$B11625)))</f>
      </c>
      <c r="M11625" s="14">
        <f>AND($I11625=MID(kododd,1,2),$J11625=MID(kododd,3,3))</f>
      </c>
    </row>
    <row r="11626">
      <c r="A11626" s="95">
        <v>56455</v>
      </c>
      <c r="B11626" s="93" t="s">
        <v>22363</v>
      </c>
      <c r="C11626" s="93" t="s">
        <v>1422</v>
      </c>
      <c r="D11626" s="95">
        <v>1102</v>
      </c>
      <c r="E11626" s="95">
        <v>1472</v>
      </c>
      <c r="F11626" s="95">
        <v>23793724</v>
      </c>
      <c r="G11626" s="95">
        <v>250</v>
      </c>
      <c r="H11626" s="93" t="s">
        <v>8976</v>
      </c>
      <c r="I11626" s="93" t="s">
        <v>23901</v>
      </c>
      <c r="J11626" s="93" t="s">
        <v>20849</v>
      </c>
      <c r="K11626" s="93" t="s">
        <v>8984</v>
      </c>
      <c r="L11626" s="14">
        <f>AND(vyberHrace&lt;&gt;"",ISNUMBER(SEARCH(vyberHrace,$B11626)))</f>
      </c>
      <c r="M11626" s="14">
        <f>AND($I11626=MID(kododd,1,2),$J11626=MID(kododd,3,3))</f>
      </c>
    </row>
    <row r="11627">
      <c r="A11627" s="95">
        <v>46676</v>
      </c>
      <c r="B11627" s="93" t="s">
        <v>9595</v>
      </c>
      <c r="C11627" s="93" t="s">
        <v>3255</v>
      </c>
      <c r="F11627" s="95">
        <v>23744472</v>
      </c>
      <c r="G11627" s="95">
        <v>0</v>
      </c>
      <c r="H11627" s="93" t="s">
        <v>8976</v>
      </c>
      <c r="I11627" s="93" t="s">
        <v>23901</v>
      </c>
      <c r="J11627" s="93" t="s">
        <v>20855</v>
      </c>
      <c r="K11627" s="93" t="s">
        <v>8992</v>
      </c>
      <c r="L11627" s="14">
        <f>AND(vyberHrace&lt;&gt;"",ISNUMBER(SEARCH(vyberHrace,$B11627)))</f>
      </c>
      <c r="M11627" s="14">
        <f>AND($I11627=MID(kododd,1,2),$J11627=MID(kododd,3,3))</f>
      </c>
    </row>
    <row r="11628">
      <c r="A11628" s="95">
        <v>14082</v>
      </c>
      <c r="B11628" s="93" t="s">
        <v>9735</v>
      </c>
      <c r="C11628" s="93" t="s">
        <v>1405</v>
      </c>
      <c r="D11628" s="95">
        <v>1626</v>
      </c>
      <c r="E11628" s="95">
        <v>1810</v>
      </c>
      <c r="F11628" s="95">
        <v>357189</v>
      </c>
      <c r="G11628" s="95">
        <v>250</v>
      </c>
      <c r="H11628" s="93" t="s">
        <v>8976</v>
      </c>
      <c r="I11628" s="93" t="s">
        <v>23901</v>
      </c>
      <c r="J11628" s="93" t="s">
        <v>20843</v>
      </c>
      <c r="K11628" s="93" t="s">
        <v>7708</v>
      </c>
      <c r="L11628" s="14">
        <f>AND(vyberHrace&lt;&gt;"",ISNUMBER(SEARCH(vyberHrace,$B11628)))</f>
      </c>
      <c r="M11628" s="14">
        <f>AND($I11628=MID(kododd,1,2),$J11628=MID(kododd,3,3))</f>
      </c>
    </row>
    <row r="11629">
      <c r="A11629" s="95">
        <v>43374</v>
      </c>
      <c r="B11629" s="93" t="s">
        <v>18058</v>
      </c>
      <c r="C11629" s="93" t="s">
        <v>1402</v>
      </c>
      <c r="D11629" s="95">
        <v>1598</v>
      </c>
      <c r="E11629" s="95">
        <v>1686</v>
      </c>
      <c r="F11629" s="95">
        <v>23721790</v>
      </c>
      <c r="G11629" s="95">
        <v>250</v>
      </c>
      <c r="H11629" s="93" t="s">
        <v>8976</v>
      </c>
      <c r="I11629" s="93" t="s">
        <v>23901</v>
      </c>
      <c r="J11629" s="93" t="s">
        <v>20843</v>
      </c>
      <c r="K11629" s="93" t="s">
        <v>7708</v>
      </c>
      <c r="L11629" s="14">
        <f>AND(vyberHrace&lt;&gt;"",ISNUMBER(SEARCH(vyberHrace,$B11629)))</f>
      </c>
      <c r="M11629" s="14">
        <f>AND($I11629=MID(kododd,1,2),$J11629=MID(kododd,3,3))</f>
      </c>
    </row>
    <row r="11630">
      <c r="A11630" s="95">
        <v>43377</v>
      </c>
      <c r="B11630" s="93" t="s">
        <v>18059</v>
      </c>
      <c r="C11630" s="93" t="s">
        <v>1400</v>
      </c>
      <c r="D11630" s="95">
        <v>1963</v>
      </c>
      <c r="E11630" s="95">
        <v>2005</v>
      </c>
      <c r="F11630" s="95">
        <v>23704730</v>
      </c>
      <c r="G11630" s="95">
        <v>250</v>
      </c>
      <c r="H11630" s="93" t="s">
        <v>8976</v>
      </c>
      <c r="I11630" s="93" t="s">
        <v>23901</v>
      </c>
      <c r="J11630" s="93" t="s">
        <v>20843</v>
      </c>
      <c r="K11630" s="93" t="s">
        <v>7708</v>
      </c>
      <c r="L11630" s="14">
        <f>AND(vyberHrace&lt;&gt;"",ISNUMBER(SEARCH(vyberHrace,$B11630)))</f>
      </c>
      <c r="M11630" s="14">
        <f>AND($I11630=MID(kododd,1,2),$J11630=MID(kododd,3,3))</f>
      </c>
    </row>
    <row r="11631">
      <c r="A11631" s="95">
        <v>50208</v>
      </c>
      <c r="B11631" s="93" t="s">
        <v>18061</v>
      </c>
      <c r="C11631" s="93" t="s">
        <v>1406</v>
      </c>
      <c r="D11631" s="95">
        <v>1065</v>
      </c>
      <c r="E11631" s="95">
        <v>1515</v>
      </c>
      <c r="F11631" s="95">
        <v>23747862</v>
      </c>
      <c r="G11631" s="95">
        <v>250</v>
      </c>
      <c r="H11631" s="93" t="s">
        <v>8976</v>
      </c>
      <c r="I11631" s="93" t="s">
        <v>23901</v>
      </c>
      <c r="J11631" s="93" t="s">
        <v>3580</v>
      </c>
      <c r="K11631" s="93" t="s">
        <v>6449</v>
      </c>
      <c r="L11631" s="14">
        <f>AND(vyberHrace&lt;&gt;"",ISNUMBER(SEARCH(vyberHrace,$B11631)))</f>
      </c>
      <c r="M11631" s="14">
        <f>AND($I11631=MID(kododd,1,2),$J11631=MID(kododd,3,3))</f>
      </c>
    </row>
    <row r="11632">
      <c r="A11632" s="95">
        <v>43384</v>
      </c>
      <c r="B11632" s="93" t="s">
        <v>19480</v>
      </c>
      <c r="C11632" s="93" t="s">
        <v>1438</v>
      </c>
      <c r="D11632" s="95">
        <v>1098</v>
      </c>
      <c r="G11632" s="95">
        <v>0</v>
      </c>
      <c r="H11632" s="93" t="s">
        <v>8976</v>
      </c>
      <c r="I11632" s="93" t="s">
        <v>23901</v>
      </c>
      <c r="J11632" s="93" t="s">
        <v>20859</v>
      </c>
      <c r="K11632" s="93" t="s">
        <v>9076</v>
      </c>
      <c r="L11632" s="14">
        <f>AND(vyberHrace&lt;&gt;"",ISNUMBER(SEARCH(vyberHrace,$B11632)))</f>
      </c>
      <c r="M11632" s="14">
        <f>AND($I11632=MID(kododd,1,2),$J11632=MID(kododd,3,3))</f>
      </c>
    </row>
    <row r="11633">
      <c r="A11633" s="95">
        <v>43279</v>
      </c>
      <c r="B11633" s="93" t="s">
        <v>19485</v>
      </c>
      <c r="C11633" s="93" t="s">
        <v>1409</v>
      </c>
      <c r="D11633" s="95">
        <v>1803</v>
      </c>
      <c r="E11633" s="95">
        <v>1870</v>
      </c>
      <c r="F11633" s="95">
        <v>398020</v>
      </c>
      <c r="G11633" s="95">
        <v>250</v>
      </c>
      <c r="H11633" s="93" t="s">
        <v>8976</v>
      </c>
      <c r="I11633" s="93" t="s">
        <v>23901</v>
      </c>
      <c r="J11633" s="93" t="s">
        <v>20872</v>
      </c>
      <c r="K11633" s="93" t="s">
        <v>6775</v>
      </c>
      <c r="L11633" s="14">
        <f>AND(vyberHrace&lt;&gt;"",ISNUMBER(SEARCH(vyberHrace,$B11633)))</f>
      </c>
      <c r="M11633" s="14">
        <f>AND($I11633=MID(kododd,1,2),$J11633=MID(kododd,3,3))</f>
      </c>
    </row>
    <row r="11634">
      <c r="A11634" s="95">
        <v>38098</v>
      </c>
      <c r="B11634" s="93" t="s">
        <v>17332</v>
      </c>
      <c r="C11634" s="93" t="s">
        <v>1419</v>
      </c>
      <c r="G11634" s="95">
        <v>0</v>
      </c>
      <c r="H11634" s="93" t="s">
        <v>8976</v>
      </c>
      <c r="I11634" s="93" t="s">
        <v>23901</v>
      </c>
      <c r="J11634" s="93" t="s">
        <v>20859</v>
      </c>
      <c r="K11634" s="93" t="s">
        <v>9076</v>
      </c>
      <c r="L11634" s="14">
        <f>AND(vyberHrace&lt;&gt;"",ISNUMBER(SEARCH(vyberHrace,$B11634)))</f>
      </c>
      <c r="M11634" s="14">
        <f>AND($I11634=MID(kododd,1,2),$J11634=MID(kododd,3,3))</f>
      </c>
    </row>
    <row r="11635">
      <c r="A11635" s="95">
        <v>57423</v>
      </c>
      <c r="B11635" s="93" t="s">
        <v>22291</v>
      </c>
      <c r="C11635" s="93" t="s">
        <v>1411</v>
      </c>
      <c r="G11635" s="95">
        <v>250</v>
      </c>
      <c r="H11635" s="93" t="s">
        <v>8976</v>
      </c>
      <c r="I11635" s="93" t="s">
        <v>23901</v>
      </c>
      <c r="J11635" s="93" t="s">
        <v>20872</v>
      </c>
      <c r="K11635" s="93" t="s">
        <v>6775</v>
      </c>
      <c r="L11635" s="14">
        <f>AND(vyberHrace&lt;&gt;"",ISNUMBER(SEARCH(vyberHrace,$B11635)))</f>
      </c>
      <c r="M11635" s="14">
        <f>AND($I11635=MID(kododd,1,2),$J11635=MID(kododd,3,3))</f>
      </c>
    </row>
    <row r="11636">
      <c r="A11636" s="95">
        <v>58785</v>
      </c>
      <c r="B11636" s="93" t="s">
        <v>25258</v>
      </c>
      <c r="C11636" s="93" t="s">
        <v>1475</v>
      </c>
      <c r="G11636" s="95">
        <v>0</v>
      </c>
      <c r="H11636" s="93" t="s">
        <v>8976</v>
      </c>
      <c r="I11636" s="93" t="s">
        <v>23901</v>
      </c>
      <c r="J11636" s="93" t="s">
        <v>20908</v>
      </c>
      <c r="K11636" s="93" t="s">
        <v>5624</v>
      </c>
      <c r="L11636" s="14">
        <f>AND(vyberHrace&lt;&gt;"",ISNUMBER(SEARCH(vyberHrace,$B11636)))</f>
      </c>
      <c r="M11636" s="14">
        <f>AND($I11636=MID(kododd,1,2),$J11636=MID(kododd,3,3))</f>
      </c>
    </row>
    <row r="11637">
      <c r="A11637" s="95">
        <v>49452</v>
      </c>
      <c r="B11637" s="93" t="s">
        <v>18670</v>
      </c>
      <c r="C11637" s="93" t="s">
        <v>1422</v>
      </c>
      <c r="G11637" s="95">
        <v>0</v>
      </c>
      <c r="H11637" s="93" t="s">
        <v>8976</v>
      </c>
      <c r="I11637" s="93" t="s">
        <v>23901</v>
      </c>
      <c r="J11637" s="93" t="s">
        <v>20849</v>
      </c>
      <c r="K11637" s="93" t="s">
        <v>8984</v>
      </c>
      <c r="L11637" s="14">
        <f>AND(vyberHrace&lt;&gt;"",ISNUMBER(SEARCH(vyberHrace,$B11637)))</f>
      </c>
      <c r="M11637" s="14">
        <f>AND($I11637=MID(kododd,1,2),$J11637=MID(kododd,3,3))</f>
      </c>
    </row>
    <row r="11638">
      <c r="A11638" s="95">
        <v>62373</v>
      </c>
      <c r="B11638" s="93" t="s">
        <v>28544</v>
      </c>
      <c r="C11638" s="93" t="s">
        <v>1424</v>
      </c>
      <c r="G11638" s="95">
        <v>250</v>
      </c>
      <c r="H11638" s="93" t="s">
        <v>8976</v>
      </c>
      <c r="I11638" s="93" t="s">
        <v>23901</v>
      </c>
      <c r="J11638" s="93" t="s">
        <v>20896</v>
      </c>
      <c r="K11638" s="93" t="s">
        <v>7911</v>
      </c>
      <c r="L11638" s="14">
        <f>AND(vyberHrace&lt;&gt;"",ISNUMBER(SEARCH(vyberHrace,$B11638)))</f>
      </c>
      <c r="M11638" s="14">
        <f>AND($I11638=MID(kododd,1,2),$J11638=MID(kododd,3,3))</f>
      </c>
    </row>
    <row r="11639">
      <c r="A11639" s="95">
        <v>53937</v>
      </c>
      <c r="B11639" s="93" t="s">
        <v>3026</v>
      </c>
      <c r="C11639" s="93" t="s">
        <v>1420</v>
      </c>
      <c r="G11639" s="95">
        <v>0</v>
      </c>
      <c r="H11639" s="93" t="s">
        <v>8976</v>
      </c>
      <c r="I11639" s="93" t="s">
        <v>23901</v>
      </c>
      <c r="J11639" s="93" t="s">
        <v>20855</v>
      </c>
      <c r="K11639" s="93" t="s">
        <v>8992</v>
      </c>
      <c r="L11639" s="14">
        <f>AND(vyberHrace&lt;&gt;"",ISNUMBER(SEARCH(vyberHrace,$B11639)))</f>
      </c>
      <c r="M11639" s="14">
        <f>AND($I11639=MID(kododd,1,2),$J11639=MID(kododd,3,3))</f>
      </c>
    </row>
    <row r="11640">
      <c r="A11640" s="95">
        <v>1718</v>
      </c>
      <c r="B11640" s="93" t="s">
        <v>11885</v>
      </c>
      <c r="C11640" s="93" t="s">
        <v>1465</v>
      </c>
      <c r="D11640" s="95">
        <v>1860</v>
      </c>
      <c r="E11640" s="95">
        <v>1909</v>
      </c>
      <c r="F11640" s="95">
        <v>23748460</v>
      </c>
      <c r="G11640" s="95">
        <v>250</v>
      </c>
      <c r="H11640" s="93" t="s">
        <v>8976</v>
      </c>
      <c r="I11640" s="93" t="s">
        <v>23901</v>
      </c>
      <c r="J11640" s="93" t="s">
        <v>20896</v>
      </c>
      <c r="K11640" s="93" t="s">
        <v>7911</v>
      </c>
      <c r="L11640" s="14">
        <f>AND(vyberHrace&lt;&gt;"",ISNUMBER(SEARCH(vyberHrace,$B11640)))</f>
      </c>
      <c r="M11640" s="14">
        <f>AND($I11640=MID(kododd,1,2),$J11640=MID(kododd,3,3))</f>
      </c>
    </row>
    <row r="11641">
      <c r="A11641" s="95">
        <v>60004</v>
      </c>
      <c r="B11641" s="93" t="s">
        <v>26485</v>
      </c>
      <c r="C11641" s="93" t="s">
        <v>1486</v>
      </c>
      <c r="G11641" s="95">
        <v>0</v>
      </c>
      <c r="H11641" s="93" t="s">
        <v>8976</v>
      </c>
      <c r="I11641" s="93" t="s">
        <v>23901</v>
      </c>
      <c r="J11641" s="93" t="s">
        <v>20855</v>
      </c>
      <c r="K11641" s="93" t="s">
        <v>8992</v>
      </c>
      <c r="L11641" s="14">
        <f>AND(vyberHrace&lt;&gt;"",ISNUMBER(SEARCH(vyberHrace,$B11641)))</f>
      </c>
      <c r="M11641" s="14">
        <f>AND($I11641=MID(kododd,1,2),$J11641=MID(kododd,3,3))</f>
      </c>
    </row>
    <row r="11642">
      <c r="A11642" s="95">
        <v>30062</v>
      </c>
      <c r="B11642" s="93" t="s">
        <v>11894</v>
      </c>
      <c r="C11642" s="93" t="s">
        <v>1431</v>
      </c>
      <c r="D11642" s="95">
        <v>1100</v>
      </c>
      <c r="G11642" s="95">
        <v>0</v>
      </c>
      <c r="H11642" s="93" t="s">
        <v>8976</v>
      </c>
      <c r="I11642" s="93" t="s">
        <v>23901</v>
      </c>
      <c r="J11642" s="93" t="s">
        <v>20859</v>
      </c>
      <c r="K11642" s="93" t="s">
        <v>9076</v>
      </c>
      <c r="L11642" s="14">
        <f>AND(vyberHrace&lt;&gt;"",ISNUMBER(SEARCH(vyberHrace,$B11642)))</f>
      </c>
      <c r="M11642" s="14">
        <f>AND($I11642=MID(kododd,1,2),$J11642=MID(kododd,3,3))</f>
      </c>
    </row>
    <row r="11643">
      <c r="A11643" s="95">
        <v>53493</v>
      </c>
      <c r="B11643" s="93" t="s">
        <v>20680</v>
      </c>
      <c r="C11643" s="93" t="s">
        <v>1420</v>
      </c>
      <c r="G11643" s="95">
        <v>250</v>
      </c>
      <c r="H11643" s="93" t="s">
        <v>8976</v>
      </c>
      <c r="I11643" s="93" t="s">
        <v>23901</v>
      </c>
      <c r="J11643" s="93" t="s">
        <v>20843</v>
      </c>
      <c r="K11643" s="93" t="s">
        <v>7708</v>
      </c>
      <c r="L11643" s="14">
        <f>AND(vyberHrace&lt;&gt;"",ISNUMBER(SEARCH(vyberHrace,$B11643)))</f>
      </c>
      <c r="M11643" s="14">
        <f>AND($I11643=MID(kododd,1,2),$J11643=MID(kododd,3,3))</f>
      </c>
    </row>
    <row r="11644">
      <c r="A11644" s="95">
        <v>50258</v>
      </c>
      <c r="B11644" s="93" t="s">
        <v>2091</v>
      </c>
      <c r="C11644" s="93" t="s">
        <v>1412</v>
      </c>
      <c r="D11644" s="95">
        <v>1036</v>
      </c>
      <c r="F11644" s="95">
        <v>23767979</v>
      </c>
      <c r="G11644" s="95">
        <v>250</v>
      </c>
      <c r="H11644" s="93" t="s">
        <v>8976</v>
      </c>
      <c r="I11644" s="93" t="s">
        <v>23901</v>
      </c>
      <c r="J11644" s="93" t="s">
        <v>20849</v>
      </c>
      <c r="K11644" s="93" t="s">
        <v>8984</v>
      </c>
      <c r="L11644" s="14">
        <f>AND(vyberHrace&lt;&gt;"",ISNUMBER(SEARCH(vyberHrace,$B11644)))</f>
      </c>
      <c r="M11644" s="14">
        <f>AND($I11644=MID(kododd,1,2),$J11644=MID(kododd,3,3))</f>
      </c>
    </row>
    <row r="11645">
      <c r="A11645" s="95">
        <v>46290</v>
      </c>
      <c r="B11645" s="93" t="s">
        <v>14343</v>
      </c>
      <c r="C11645" s="93" t="s">
        <v>3255</v>
      </c>
      <c r="G11645" s="95">
        <v>0</v>
      </c>
      <c r="H11645" s="93" t="s">
        <v>8976</v>
      </c>
      <c r="I11645" s="93" t="s">
        <v>23901</v>
      </c>
      <c r="J11645" s="93" t="s">
        <v>20859</v>
      </c>
      <c r="K11645" s="93" t="s">
        <v>9076</v>
      </c>
      <c r="L11645" s="14">
        <f>AND(vyberHrace&lt;&gt;"",ISNUMBER(SEARCH(vyberHrace,$B11645)))</f>
      </c>
      <c r="M11645" s="14">
        <f>AND($I11645=MID(kododd,1,2),$J11645=MID(kododd,3,3))</f>
      </c>
    </row>
    <row r="11646">
      <c r="A11646" s="95">
        <v>62254</v>
      </c>
      <c r="B11646" s="93" t="s">
        <v>14364</v>
      </c>
      <c r="C11646" s="93" t="s">
        <v>1487</v>
      </c>
      <c r="G11646" s="95">
        <v>0</v>
      </c>
      <c r="H11646" s="93" t="s">
        <v>8976</v>
      </c>
      <c r="I11646" s="93" t="s">
        <v>23901</v>
      </c>
      <c r="J11646" s="93" t="s">
        <v>20855</v>
      </c>
      <c r="K11646" s="93" t="s">
        <v>8992</v>
      </c>
      <c r="L11646" s="14">
        <f>AND(vyberHrace&lt;&gt;"",ISNUMBER(SEARCH(vyberHrace,$B11646)))</f>
      </c>
      <c r="M11646" s="14">
        <f>AND($I11646=MID(kododd,1,2),$J11646=MID(kododd,3,3))</f>
      </c>
    </row>
    <row r="11647">
      <c r="A11647" s="95">
        <v>62255</v>
      </c>
      <c r="B11647" s="93" t="s">
        <v>28438</v>
      </c>
      <c r="C11647" s="93" t="s">
        <v>1487</v>
      </c>
      <c r="G11647" s="95">
        <v>0</v>
      </c>
      <c r="H11647" s="93" t="s">
        <v>8976</v>
      </c>
      <c r="I11647" s="93" t="s">
        <v>23901</v>
      </c>
      <c r="J11647" s="93" t="s">
        <v>20855</v>
      </c>
      <c r="K11647" s="93" t="s">
        <v>8992</v>
      </c>
      <c r="L11647" s="14">
        <f>AND(vyberHrace&lt;&gt;"",ISNUMBER(SEARCH(vyberHrace,$B11647)))</f>
      </c>
      <c r="M11647" s="14">
        <f>AND($I11647=MID(kododd,1,2),$J11647=MID(kododd,3,3))</f>
      </c>
    </row>
    <row r="11648">
      <c r="A11648" s="95">
        <v>63323</v>
      </c>
      <c r="B11648" s="93" t="s">
        <v>29131</v>
      </c>
      <c r="C11648" s="93" t="s">
        <v>1487</v>
      </c>
      <c r="G11648" s="95">
        <v>250</v>
      </c>
      <c r="H11648" s="93" t="s">
        <v>8976</v>
      </c>
      <c r="I11648" s="93" t="s">
        <v>23901</v>
      </c>
      <c r="J11648" s="93" t="s">
        <v>20849</v>
      </c>
      <c r="K11648" s="93" t="s">
        <v>8984</v>
      </c>
      <c r="L11648" s="14">
        <f>AND(vyberHrace&lt;&gt;"",ISNUMBER(SEARCH(vyberHrace,$B11648)))</f>
      </c>
      <c r="M11648" s="14">
        <f>AND($I11648=MID(kododd,1,2),$J11648=MID(kododd,3,3))</f>
      </c>
    </row>
    <row r="11649">
      <c r="A11649" s="95">
        <v>34024</v>
      </c>
      <c r="B11649" s="93" t="s">
        <v>16630</v>
      </c>
      <c r="C11649" s="93" t="s">
        <v>1414</v>
      </c>
      <c r="D11649" s="95">
        <v>1162</v>
      </c>
      <c r="G11649" s="95">
        <v>0</v>
      </c>
      <c r="H11649" s="93" t="s">
        <v>8976</v>
      </c>
      <c r="I11649" s="93" t="s">
        <v>23901</v>
      </c>
      <c r="J11649" s="93" t="s">
        <v>20872</v>
      </c>
      <c r="K11649" s="93" t="s">
        <v>6775</v>
      </c>
      <c r="L11649" s="14">
        <f>AND(vyberHrace&lt;&gt;"",ISNUMBER(SEARCH(vyberHrace,$B11649)))</f>
      </c>
      <c r="M11649" s="14">
        <f>AND($I11649=MID(kododd,1,2),$J11649=MID(kododd,3,3))</f>
      </c>
    </row>
    <row r="11650">
      <c r="A11650" s="95">
        <v>49420</v>
      </c>
      <c r="B11650" s="93" t="s">
        <v>16643</v>
      </c>
      <c r="C11650" s="93" t="s">
        <v>1412</v>
      </c>
      <c r="D11650" s="95">
        <v>1776</v>
      </c>
      <c r="E11650" s="95">
        <v>1846</v>
      </c>
      <c r="F11650" s="95">
        <v>23735350</v>
      </c>
      <c r="G11650" s="95">
        <v>250</v>
      </c>
      <c r="H11650" s="93" t="s">
        <v>8976</v>
      </c>
      <c r="I11650" s="93" t="s">
        <v>23901</v>
      </c>
      <c r="J11650" s="93" t="s">
        <v>20849</v>
      </c>
      <c r="K11650" s="93" t="s">
        <v>8984</v>
      </c>
      <c r="L11650" s="14">
        <f>AND(vyberHrace&lt;&gt;"",ISNUMBER(SEARCH(vyberHrace,$B11650)))</f>
      </c>
      <c r="M11650" s="14">
        <f>AND($I11650=MID(kododd,1,2),$J11650=MID(kododd,3,3))</f>
      </c>
    </row>
    <row r="11651">
      <c r="A11651" s="95">
        <v>58055</v>
      </c>
      <c r="B11651" s="93" t="s">
        <v>24585</v>
      </c>
      <c r="C11651" s="93" t="s">
        <v>1406</v>
      </c>
      <c r="G11651" s="95">
        <v>0</v>
      </c>
      <c r="H11651" s="93" t="s">
        <v>8976</v>
      </c>
      <c r="I11651" s="93" t="s">
        <v>23901</v>
      </c>
      <c r="J11651" s="93" t="s">
        <v>20891</v>
      </c>
      <c r="K11651" s="93" t="s">
        <v>4651</v>
      </c>
      <c r="L11651" s="14">
        <f>AND(vyberHrace&lt;&gt;"",ISNUMBER(SEARCH(vyberHrace,$B11651)))</f>
      </c>
      <c r="M11651" s="14">
        <f>AND($I11651=MID(kododd,1,2),$J11651=MID(kododd,3,3))</f>
      </c>
    </row>
    <row r="11652">
      <c r="A11652" s="95">
        <v>49839</v>
      </c>
      <c r="B11652" s="93" t="s">
        <v>8547</v>
      </c>
      <c r="C11652" s="93" t="s">
        <v>1436</v>
      </c>
      <c r="D11652" s="95">
        <v>1287</v>
      </c>
      <c r="F11652" s="95">
        <v>23710306</v>
      </c>
      <c r="G11652" s="95">
        <v>250</v>
      </c>
      <c r="H11652" s="93" t="s">
        <v>8976</v>
      </c>
      <c r="I11652" s="93" t="s">
        <v>23901</v>
      </c>
      <c r="J11652" s="93" t="s">
        <v>20849</v>
      </c>
      <c r="K11652" s="93" t="s">
        <v>8984</v>
      </c>
      <c r="L11652" s="14">
        <f>AND(vyberHrace&lt;&gt;"",ISNUMBER(SEARCH(vyberHrace,$B11652)))</f>
      </c>
      <c r="M11652" s="14">
        <f>AND($I11652=MID(kododd,1,2),$J11652=MID(kododd,3,3))</f>
      </c>
    </row>
    <row r="11653">
      <c r="A11653" s="95">
        <v>51921</v>
      </c>
      <c r="B11653" s="93" t="s">
        <v>3713</v>
      </c>
      <c r="C11653" s="93" t="s">
        <v>1406</v>
      </c>
      <c r="G11653" s="95">
        <v>0</v>
      </c>
      <c r="H11653" s="93" t="s">
        <v>8976</v>
      </c>
      <c r="I11653" s="93" t="s">
        <v>23901</v>
      </c>
      <c r="J11653" s="93" t="s">
        <v>20872</v>
      </c>
      <c r="K11653" s="93" t="s">
        <v>6775</v>
      </c>
      <c r="L11653" s="14">
        <f>AND(vyberHrace&lt;&gt;"",ISNUMBER(SEARCH(vyberHrace,$B11653)))</f>
      </c>
      <c r="M11653" s="14">
        <f>AND($I11653=MID(kododd,1,2),$J11653=MID(kododd,3,3))</f>
      </c>
    </row>
    <row r="11654">
      <c r="A11654" s="95">
        <v>51575</v>
      </c>
      <c r="B11654" s="93" t="s">
        <v>7715</v>
      </c>
      <c r="C11654" s="93" t="s">
        <v>1422</v>
      </c>
      <c r="D11654" s="95">
        <v>1008</v>
      </c>
      <c r="E11654" s="95">
        <v>1403</v>
      </c>
      <c r="F11654" s="95">
        <v>23740876</v>
      </c>
      <c r="G11654" s="95">
        <v>250</v>
      </c>
      <c r="H11654" s="93" t="s">
        <v>8976</v>
      </c>
      <c r="I11654" s="93" t="s">
        <v>23901</v>
      </c>
      <c r="J11654" s="93" t="s">
        <v>20843</v>
      </c>
      <c r="K11654" s="93" t="s">
        <v>7708</v>
      </c>
      <c r="L11654" s="14">
        <f>AND(vyberHrace&lt;&gt;"",ISNUMBER(SEARCH(vyberHrace,$B11654)))</f>
      </c>
      <c r="M11654" s="14">
        <f>AND($I11654=MID(kododd,1,2),$J11654=MID(kododd,3,3))</f>
      </c>
    </row>
    <row r="11655">
      <c r="A11655" s="95">
        <v>44562</v>
      </c>
      <c r="B11655" s="93" t="s">
        <v>14544</v>
      </c>
      <c r="C11655" s="93" t="s">
        <v>1400</v>
      </c>
      <c r="G11655" s="95">
        <v>0</v>
      </c>
      <c r="H11655" s="93" t="s">
        <v>8976</v>
      </c>
      <c r="I11655" s="93" t="s">
        <v>23901</v>
      </c>
      <c r="J11655" s="93" t="s">
        <v>20859</v>
      </c>
      <c r="K11655" s="93" t="s">
        <v>9076</v>
      </c>
      <c r="L11655" s="14">
        <f>AND(vyberHrace&lt;&gt;"",ISNUMBER(SEARCH(vyberHrace,$B11655)))</f>
      </c>
      <c r="M11655" s="14">
        <f>AND($I11655=MID(kododd,1,2),$J11655=MID(kododd,3,3))</f>
      </c>
    </row>
    <row r="11656">
      <c r="A11656" s="95">
        <v>48078</v>
      </c>
      <c r="B11656" s="93" t="s">
        <v>14549</v>
      </c>
      <c r="C11656" s="93" t="s">
        <v>1438</v>
      </c>
      <c r="D11656" s="95">
        <v>1574</v>
      </c>
      <c r="E11656" s="95">
        <v>1732</v>
      </c>
      <c r="F11656" s="95">
        <v>23732660</v>
      </c>
      <c r="G11656" s="95">
        <v>250</v>
      </c>
      <c r="H11656" s="93" t="s">
        <v>8976</v>
      </c>
      <c r="I11656" s="93" t="s">
        <v>23901</v>
      </c>
      <c r="J11656" s="93" t="s">
        <v>3580</v>
      </c>
      <c r="K11656" s="93" t="s">
        <v>6449</v>
      </c>
      <c r="L11656" s="14">
        <f>AND(vyberHrace&lt;&gt;"",ISNUMBER(SEARCH(vyberHrace,$B11656)))</f>
      </c>
      <c r="M11656" s="14">
        <f>AND($I11656=MID(kododd,1,2),$J11656=MID(kododd,3,3))</f>
      </c>
    </row>
    <row r="11657">
      <c r="A11657" s="95">
        <v>6947</v>
      </c>
      <c r="B11657" s="93" t="s">
        <v>16841</v>
      </c>
      <c r="C11657" s="93" t="s">
        <v>1435</v>
      </c>
      <c r="D11657" s="95">
        <v>1595</v>
      </c>
      <c r="E11657" s="95">
        <v>1740</v>
      </c>
      <c r="F11657" s="95">
        <v>357243</v>
      </c>
      <c r="G11657" s="95">
        <v>250</v>
      </c>
      <c r="H11657" s="93" t="s">
        <v>8976</v>
      </c>
      <c r="I11657" s="93" t="s">
        <v>23901</v>
      </c>
      <c r="J11657" s="93" t="s">
        <v>20887</v>
      </c>
      <c r="K11657" s="93" t="s">
        <v>5554</v>
      </c>
      <c r="L11657" s="14">
        <f>AND(vyberHrace&lt;&gt;"",ISNUMBER(SEARCH(vyberHrace,$B11657)))</f>
      </c>
      <c r="M11657" s="14">
        <f>AND($I11657=MID(kododd,1,2),$J11657=MID(kododd,3,3))</f>
      </c>
    </row>
    <row r="11658">
      <c r="A11658" s="95">
        <v>59327</v>
      </c>
      <c r="B11658" s="93" t="s">
        <v>25750</v>
      </c>
      <c r="C11658" s="93" t="s">
        <v>1422</v>
      </c>
      <c r="G11658" s="95">
        <v>250</v>
      </c>
      <c r="H11658" s="93" t="s">
        <v>8976</v>
      </c>
      <c r="I11658" s="93" t="s">
        <v>23901</v>
      </c>
      <c r="J11658" s="93" t="s">
        <v>20849</v>
      </c>
      <c r="K11658" s="93" t="s">
        <v>8984</v>
      </c>
      <c r="L11658" s="14">
        <f>AND(vyberHrace&lt;&gt;"",ISNUMBER(SEARCH(vyberHrace,$B11658)))</f>
      </c>
      <c r="M11658" s="14">
        <f>AND($I11658=MID(kododd,1,2),$J11658=MID(kododd,3,3))</f>
      </c>
    </row>
    <row r="11659">
      <c r="A11659" s="95">
        <v>57914</v>
      </c>
      <c r="B11659" s="93" t="s">
        <v>24457</v>
      </c>
      <c r="C11659" s="93" t="s">
        <v>1411</v>
      </c>
      <c r="G11659" s="95">
        <v>250</v>
      </c>
      <c r="H11659" s="93" t="s">
        <v>8976</v>
      </c>
      <c r="I11659" s="93" t="s">
        <v>23901</v>
      </c>
      <c r="J11659" s="93" t="s">
        <v>20849</v>
      </c>
      <c r="K11659" s="93" t="s">
        <v>8984</v>
      </c>
      <c r="L11659" s="14">
        <f>AND(vyberHrace&lt;&gt;"",ISNUMBER(SEARCH(vyberHrace,$B11659)))</f>
      </c>
      <c r="M11659" s="14">
        <f>AND($I11659=MID(kododd,1,2),$J11659=MID(kododd,3,3))</f>
      </c>
    </row>
    <row r="11660">
      <c r="A11660" s="95">
        <v>2278</v>
      </c>
      <c r="B11660" s="93" t="s">
        <v>16856</v>
      </c>
      <c r="C11660" s="93" t="s">
        <v>1440</v>
      </c>
      <c r="D11660" s="95">
        <v>1828</v>
      </c>
      <c r="E11660" s="95">
        <v>1900</v>
      </c>
      <c r="F11660" s="95">
        <v>313440</v>
      </c>
      <c r="G11660" s="95">
        <v>250</v>
      </c>
      <c r="H11660" s="93" t="s">
        <v>8976</v>
      </c>
      <c r="I11660" s="93" t="s">
        <v>23901</v>
      </c>
      <c r="J11660" s="93" t="s">
        <v>20849</v>
      </c>
      <c r="K11660" s="93" t="s">
        <v>8984</v>
      </c>
      <c r="L11660" s="14">
        <f>AND(vyberHrace&lt;&gt;"",ISNUMBER(SEARCH(vyberHrace,$B11660)))</f>
      </c>
      <c r="M11660" s="14">
        <f>AND($I11660=MID(kododd,1,2),$J11660=MID(kododd,3,3))</f>
      </c>
    </row>
    <row r="11661">
      <c r="A11661" s="95">
        <v>45296</v>
      </c>
      <c r="B11661" s="93" t="s">
        <v>21305</v>
      </c>
      <c r="C11661" s="93" t="s">
        <v>3255</v>
      </c>
      <c r="G11661" s="95">
        <v>0</v>
      </c>
      <c r="H11661" s="93" t="s">
        <v>8976</v>
      </c>
      <c r="I11661" s="93" t="s">
        <v>23901</v>
      </c>
      <c r="J11661" s="93" t="s">
        <v>20859</v>
      </c>
      <c r="K11661" s="93" t="s">
        <v>9076</v>
      </c>
      <c r="L11661" s="14">
        <f>AND(vyberHrace&lt;&gt;"",ISNUMBER(SEARCH(vyberHrace,$B11661)))</f>
      </c>
      <c r="M11661" s="14">
        <f>AND($I11661=MID(kododd,1,2),$J11661=MID(kododd,3,3))</f>
      </c>
    </row>
    <row r="11662">
      <c r="A11662" s="95">
        <v>57910</v>
      </c>
      <c r="B11662" s="93" t="s">
        <v>24454</v>
      </c>
      <c r="C11662" s="93" t="s">
        <v>1424</v>
      </c>
      <c r="G11662" s="95">
        <v>250</v>
      </c>
      <c r="H11662" s="93" t="s">
        <v>8976</v>
      </c>
      <c r="I11662" s="93" t="s">
        <v>23901</v>
      </c>
      <c r="J11662" s="93" t="s">
        <v>20849</v>
      </c>
      <c r="K11662" s="93" t="s">
        <v>8984</v>
      </c>
      <c r="L11662" s="14">
        <f>AND(vyberHrace&lt;&gt;"",ISNUMBER(SEARCH(vyberHrace,$B11662)))</f>
      </c>
      <c r="M11662" s="14">
        <f>AND($I11662=MID(kododd,1,2),$J11662=MID(kododd,3,3))</f>
      </c>
    </row>
    <row r="11663">
      <c r="A11663" s="95">
        <v>55291</v>
      </c>
      <c r="B11663" s="93" t="s">
        <v>2998</v>
      </c>
      <c r="C11663" s="93" t="s">
        <v>1411</v>
      </c>
      <c r="G11663" s="95">
        <v>0</v>
      </c>
      <c r="H11663" s="93" t="s">
        <v>8976</v>
      </c>
      <c r="I11663" s="93" t="s">
        <v>23901</v>
      </c>
      <c r="J11663" s="93" t="s">
        <v>20843</v>
      </c>
      <c r="K11663" s="93" t="s">
        <v>7708</v>
      </c>
      <c r="L11663" s="14">
        <f>AND(vyberHrace&lt;&gt;"",ISNUMBER(SEARCH(vyberHrace,$B11663)))</f>
      </c>
      <c r="M11663" s="14">
        <f>AND($I11663=MID(kododd,1,2),$J11663=MID(kododd,3,3))</f>
      </c>
    </row>
    <row r="11664">
      <c r="A11664" s="95">
        <v>57248</v>
      </c>
      <c r="B11664" s="93" t="s">
        <v>22292</v>
      </c>
      <c r="C11664" s="93" t="s">
        <v>1420</v>
      </c>
      <c r="G11664" s="95">
        <v>250</v>
      </c>
      <c r="H11664" s="93" t="s">
        <v>8976</v>
      </c>
      <c r="I11664" s="93" t="s">
        <v>23901</v>
      </c>
      <c r="J11664" s="93" t="s">
        <v>20872</v>
      </c>
      <c r="K11664" s="93" t="s">
        <v>6775</v>
      </c>
      <c r="L11664" s="14">
        <f>AND(vyberHrace&lt;&gt;"",ISNUMBER(SEARCH(vyberHrace,$B11664)))</f>
      </c>
      <c r="M11664" s="14">
        <f>AND($I11664=MID(kododd,1,2),$J11664=MID(kododd,3,3))</f>
      </c>
    </row>
    <row r="11665">
      <c r="A11665" s="95">
        <v>49723</v>
      </c>
      <c r="B11665" s="93" t="s">
        <v>21338</v>
      </c>
      <c r="C11665" s="93" t="s">
        <v>1405</v>
      </c>
      <c r="G11665" s="95">
        <v>0</v>
      </c>
      <c r="H11665" s="93" t="s">
        <v>8976</v>
      </c>
      <c r="I11665" s="93" t="s">
        <v>23901</v>
      </c>
      <c r="J11665" s="93" t="s">
        <v>20891</v>
      </c>
      <c r="K11665" s="93" t="s">
        <v>4651</v>
      </c>
      <c r="L11665" s="14">
        <f>AND(vyberHrace&lt;&gt;"",ISNUMBER(SEARCH(vyberHrace,$B11665)))</f>
      </c>
      <c r="M11665" s="14">
        <f>AND($I11665=MID(kododd,1,2),$J11665=MID(kododd,3,3))</f>
      </c>
    </row>
    <row r="11666">
      <c r="A11666" s="95">
        <v>55893</v>
      </c>
      <c r="B11666" s="93" t="s">
        <v>22318</v>
      </c>
      <c r="C11666" s="93" t="s">
        <v>1424</v>
      </c>
      <c r="G11666" s="95">
        <v>0</v>
      </c>
      <c r="H11666" s="93" t="s">
        <v>8976</v>
      </c>
      <c r="I11666" s="93" t="s">
        <v>23901</v>
      </c>
      <c r="J11666" s="93" t="s">
        <v>20855</v>
      </c>
      <c r="K11666" s="93" t="s">
        <v>8992</v>
      </c>
      <c r="L11666" s="14">
        <f>AND(vyberHrace&lt;&gt;"",ISNUMBER(SEARCH(vyberHrace,$B11666)))</f>
      </c>
      <c r="M11666" s="14">
        <f>AND($I11666=MID(kododd,1,2),$J11666=MID(kododd,3,3))</f>
      </c>
    </row>
    <row r="11667">
      <c r="A11667" s="95">
        <v>55896</v>
      </c>
      <c r="B11667" s="93" t="s">
        <v>22319</v>
      </c>
      <c r="C11667" s="93" t="s">
        <v>1424</v>
      </c>
      <c r="G11667" s="95">
        <v>0</v>
      </c>
      <c r="H11667" s="93" t="s">
        <v>8976</v>
      </c>
      <c r="I11667" s="93" t="s">
        <v>23901</v>
      </c>
      <c r="J11667" s="93" t="s">
        <v>20855</v>
      </c>
      <c r="K11667" s="93" t="s">
        <v>8992</v>
      </c>
      <c r="L11667" s="14">
        <f>AND(vyberHrace&lt;&gt;"",ISNUMBER(SEARCH(vyberHrace,$B11667)))</f>
      </c>
      <c r="M11667" s="14">
        <f>AND($I11667=MID(kododd,1,2),$J11667=MID(kododd,3,3))</f>
      </c>
    </row>
    <row r="11668">
      <c r="A11668" s="95">
        <v>60008</v>
      </c>
      <c r="B11668" s="93" t="s">
        <v>26489</v>
      </c>
      <c r="C11668" s="93" t="s">
        <v>1486</v>
      </c>
      <c r="G11668" s="95">
        <v>0</v>
      </c>
      <c r="H11668" s="93" t="s">
        <v>8976</v>
      </c>
      <c r="I11668" s="93" t="s">
        <v>23901</v>
      </c>
      <c r="J11668" s="93" t="s">
        <v>20855</v>
      </c>
      <c r="K11668" s="93" t="s">
        <v>8992</v>
      </c>
      <c r="L11668" s="14">
        <f>AND(vyberHrace&lt;&gt;"",ISNUMBER(SEARCH(vyberHrace,$B11668)))</f>
      </c>
      <c r="M11668" s="14">
        <f>AND($I11668=MID(kododd,1,2),$J11668=MID(kododd,3,3))</f>
      </c>
    </row>
    <row r="11669">
      <c r="A11669" s="95">
        <v>44193</v>
      </c>
      <c r="B11669" s="93" t="s">
        <v>21347</v>
      </c>
      <c r="C11669" s="93" t="s">
        <v>1410</v>
      </c>
      <c r="G11669" s="95">
        <v>0</v>
      </c>
      <c r="H11669" s="93" t="s">
        <v>8976</v>
      </c>
      <c r="I11669" s="93" t="s">
        <v>23901</v>
      </c>
      <c r="J11669" s="93" t="s">
        <v>20859</v>
      </c>
      <c r="K11669" s="93" t="s">
        <v>9076</v>
      </c>
      <c r="L11669" s="14">
        <f>AND(vyberHrace&lt;&gt;"",ISNUMBER(SEARCH(vyberHrace,$B11669)))</f>
      </c>
      <c r="M11669" s="14">
        <f>AND($I11669=MID(kododd,1,2),$J11669=MID(kododd,3,3))</f>
      </c>
    </row>
    <row r="11670">
      <c r="A11670" s="95">
        <v>39875</v>
      </c>
      <c r="B11670" s="93" t="s">
        <v>13093</v>
      </c>
      <c r="C11670" s="93" t="s">
        <v>1419</v>
      </c>
      <c r="D11670" s="95">
        <v>2339</v>
      </c>
      <c r="E11670" s="95">
        <v>2339</v>
      </c>
      <c r="F11670" s="95">
        <v>391662</v>
      </c>
      <c r="G11670" s="95">
        <v>250</v>
      </c>
      <c r="H11670" s="93" t="s">
        <v>8976</v>
      </c>
      <c r="I11670" s="93" t="s">
        <v>23901</v>
      </c>
      <c r="J11670" s="93" t="s">
        <v>20849</v>
      </c>
      <c r="K11670" s="93" t="s">
        <v>8984</v>
      </c>
      <c r="L11670" s="14">
        <f>AND(vyberHrace&lt;&gt;"",ISNUMBER(SEARCH(vyberHrace,$B11670)))</f>
      </c>
      <c r="M11670" s="14">
        <f>AND($I11670=MID(kododd,1,2),$J11670=MID(kododd,3,3))</f>
      </c>
    </row>
    <row r="11671">
      <c r="A11671" s="95">
        <v>63335</v>
      </c>
      <c r="B11671" s="93" t="s">
        <v>29132</v>
      </c>
      <c r="C11671" s="93" t="s">
        <v>1486</v>
      </c>
      <c r="G11671" s="95">
        <v>250</v>
      </c>
      <c r="H11671" s="93" t="s">
        <v>8976</v>
      </c>
      <c r="I11671" s="93" t="s">
        <v>23901</v>
      </c>
      <c r="J11671" s="93" t="s">
        <v>20883</v>
      </c>
      <c r="K11671" s="93" t="s">
        <v>1499</v>
      </c>
      <c r="L11671" s="14">
        <f>AND(vyberHrace&lt;&gt;"",ISNUMBER(SEARCH(vyberHrace,$B11671)))</f>
      </c>
      <c r="M11671" s="14">
        <f>AND($I11671=MID(kododd,1,2),$J11671=MID(kododd,3,3))</f>
      </c>
    </row>
    <row r="11672">
      <c r="A11672" s="95">
        <v>63336</v>
      </c>
      <c r="B11672" s="93" t="s">
        <v>29133</v>
      </c>
      <c r="C11672" s="93" t="s">
        <v>1424</v>
      </c>
      <c r="G11672" s="95">
        <v>250</v>
      </c>
      <c r="H11672" s="93" t="s">
        <v>8976</v>
      </c>
      <c r="I11672" s="93" t="s">
        <v>23901</v>
      </c>
      <c r="J11672" s="93" t="s">
        <v>20883</v>
      </c>
      <c r="K11672" s="93" t="s">
        <v>1499</v>
      </c>
      <c r="L11672" s="14">
        <f>AND(vyberHrace&lt;&gt;"",ISNUMBER(SEARCH(vyberHrace,$B11672)))</f>
      </c>
      <c r="M11672" s="14">
        <f>AND($I11672=MID(kododd,1,2),$J11672=MID(kododd,3,3))</f>
      </c>
    </row>
    <row r="11673">
      <c r="A11673" s="95">
        <v>51246</v>
      </c>
      <c r="B11673" s="93" t="s">
        <v>4522</v>
      </c>
      <c r="C11673" s="93" t="s">
        <v>1422</v>
      </c>
      <c r="D11673" s="95">
        <v>1466</v>
      </c>
      <c r="E11673" s="95">
        <v>1639</v>
      </c>
      <c r="F11673" s="95">
        <v>23755695</v>
      </c>
      <c r="G11673" s="95">
        <v>250</v>
      </c>
      <c r="H11673" s="93" t="s">
        <v>8976</v>
      </c>
      <c r="I11673" s="93" t="s">
        <v>23901</v>
      </c>
      <c r="J11673" s="93" t="s">
        <v>20843</v>
      </c>
      <c r="K11673" s="93" t="s">
        <v>7708</v>
      </c>
      <c r="L11673" s="14">
        <f>AND(vyberHrace&lt;&gt;"",ISNUMBER(SEARCH(vyberHrace,$B11673)))</f>
      </c>
      <c r="M11673" s="14">
        <f>AND($I11673=MID(kododd,1,2),$J11673=MID(kododd,3,3))</f>
      </c>
    </row>
    <row r="11674">
      <c r="A11674" s="95">
        <v>58273</v>
      </c>
      <c r="B11674" s="93" t="s">
        <v>24788</v>
      </c>
      <c r="C11674" s="93" t="s">
        <v>1424</v>
      </c>
      <c r="G11674" s="95">
        <v>250</v>
      </c>
      <c r="H11674" s="93" t="s">
        <v>8976</v>
      </c>
      <c r="I11674" s="93" t="s">
        <v>23901</v>
      </c>
      <c r="J11674" s="93" t="s">
        <v>20849</v>
      </c>
      <c r="K11674" s="93" t="s">
        <v>8984</v>
      </c>
      <c r="L11674" s="14">
        <f>AND(vyberHrace&lt;&gt;"",ISNUMBER(SEARCH(vyberHrace,$B11674)))</f>
      </c>
      <c r="M11674" s="14">
        <f>AND($I11674=MID(kododd,1,2),$J11674=MID(kododd,3,3))</f>
      </c>
    </row>
    <row r="11675">
      <c r="A11675" s="95">
        <v>39460</v>
      </c>
      <c r="B11675" s="93" t="s">
        <v>19427</v>
      </c>
      <c r="C11675" s="93" t="s">
        <v>1399</v>
      </c>
      <c r="G11675" s="95">
        <v>0</v>
      </c>
      <c r="H11675" s="93" t="s">
        <v>8976</v>
      </c>
      <c r="I11675" s="93" t="s">
        <v>23901</v>
      </c>
      <c r="J11675" s="93" t="s">
        <v>20872</v>
      </c>
      <c r="K11675" s="93" t="s">
        <v>6775</v>
      </c>
      <c r="L11675" s="14">
        <f>AND(vyberHrace&lt;&gt;"",ISNUMBER(SEARCH(vyberHrace,$B11675)))</f>
      </c>
      <c r="M11675" s="14">
        <f>AND($I11675=MID(kododd,1,2),$J11675=MID(kododd,3,3))</f>
      </c>
    </row>
    <row r="11676">
      <c r="A11676" s="95">
        <v>57908</v>
      </c>
      <c r="B11676" s="93" t="s">
        <v>24452</v>
      </c>
      <c r="C11676" s="93" t="s">
        <v>1412</v>
      </c>
      <c r="F11676" s="95">
        <v>23782765</v>
      </c>
      <c r="G11676" s="95">
        <v>250</v>
      </c>
      <c r="H11676" s="93" t="s">
        <v>8976</v>
      </c>
      <c r="I11676" s="93" t="s">
        <v>23901</v>
      </c>
      <c r="J11676" s="93" t="s">
        <v>20849</v>
      </c>
      <c r="K11676" s="93" t="s">
        <v>8984</v>
      </c>
      <c r="L11676" s="14">
        <f>AND(vyberHrace&lt;&gt;"",ISNUMBER(SEARCH(vyberHrace,$B11676)))</f>
      </c>
      <c r="M11676" s="14">
        <f>AND($I11676=MID(kododd,1,2),$J11676=MID(kododd,3,3))</f>
      </c>
    </row>
    <row r="11677">
      <c r="A11677" s="95">
        <v>51622</v>
      </c>
      <c r="B11677" s="93" t="s">
        <v>14187</v>
      </c>
      <c r="C11677" s="93" t="s">
        <v>1420</v>
      </c>
      <c r="G11677" s="95">
        <v>0</v>
      </c>
      <c r="H11677" s="93" t="s">
        <v>8976</v>
      </c>
      <c r="I11677" s="93" t="s">
        <v>23901</v>
      </c>
      <c r="J11677" s="93" t="s">
        <v>20849</v>
      </c>
      <c r="K11677" s="93" t="s">
        <v>8984</v>
      </c>
      <c r="L11677" s="14">
        <f>AND(vyberHrace&lt;&gt;"",ISNUMBER(SEARCH(vyberHrace,$B11677)))</f>
      </c>
      <c r="M11677" s="14">
        <f>AND($I11677=MID(kododd,1,2),$J11677=MID(kododd,3,3))</f>
      </c>
    </row>
    <row r="11678">
      <c r="A11678" s="95">
        <v>48336</v>
      </c>
      <c r="B11678" s="93" t="s">
        <v>20391</v>
      </c>
      <c r="C11678" s="93" t="s">
        <v>1422</v>
      </c>
      <c r="G11678" s="95">
        <v>0</v>
      </c>
      <c r="H11678" s="93" t="s">
        <v>8976</v>
      </c>
      <c r="I11678" s="93" t="s">
        <v>23901</v>
      </c>
      <c r="J11678" s="93" t="s">
        <v>20849</v>
      </c>
      <c r="K11678" s="93" t="s">
        <v>8984</v>
      </c>
      <c r="L11678" s="14">
        <f>AND(vyberHrace&lt;&gt;"",ISNUMBER(SEARCH(vyberHrace,$B11678)))</f>
      </c>
      <c r="M11678" s="14">
        <f>AND($I11678=MID(kododd,1,2),$J11678=MID(kododd,3,3))</f>
      </c>
    </row>
    <row r="11679">
      <c r="A11679" s="95">
        <v>29049</v>
      </c>
      <c r="B11679" s="93" t="s">
        <v>11841</v>
      </c>
      <c r="C11679" s="93" t="s">
        <v>1451</v>
      </c>
      <c r="D11679" s="95">
        <v>1569</v>
      </c>
      <c r="E11679" s="95">
        <v>1675</v>
      </c>
      <c r="F11679" s="95">
        <v>351334</v>
      </c>
      <c r="G11679" s="95">
        <v>0</v>
      </c>
      <c r="H11679" s="93" t="s">
        <v>8976</v>
      </c>
      <c r="I11679" s="93" t="s">
        <v>23901</v>
      </c>
      <c r="J11679" s="93" t="s">
        <v>20908</v>
      </c>
      <c r="K11679" s="93" t="s">
        <v>5624</v>
      </c>
      <c r="L11679" s="14">
        <f>AND(vyberHrace&lt;&gt;"",ISNUMBER(SEARCH(vyberHrace,$B11679)))</f>
      </c>
      <c r="M11679" s="14">
        <f>AND($I11679=MID(kododd,1,2),$J11679=MID(kododd,3,3))</f>
      </c>
    </row>
    <row r="11680">
      <c r="A11680" s="95">
        <v>52063</v>
      </c>
      <c r="B11680" s="93" t="s">
        <v>3767</v>
      </c>
      <c r="C11680" s="93" t="s">
        <v>1422</v>
      </c>
      <c r="G11680" s="95">
        <v>0</v>
      </c>
      <c r="H11680" s="93" t="s">
        <v>8976</v>
      </c>
      <c r="I11680" s="93" t="s">
        <v>23901</v>
      </c>
      <c r="J11680" s="93" t="s">
        <v>20849</v>
      </c>
      <c r="K11680" s="93" t="s">
        <v>8984</v>
      </c>
      <c r="L11680" s="14">
        <f>AND(vyberHrace&lt;&gt;"",ISNUMBER(SEARCH(vyberHrace,$B11680)))</f>
      </c>
      <c r="M11680" s="14">
        <f>AND($I11680=MID(kododd,1,2),$J11680=MID(kododd,3,3))</f>
      </c>
    </row>
    <row r="11681">
      <c r="A11681" s="95">
        <v>41316</v>
      </c>
      <c r="B11681" s="93" t="s">
        <v>14132</v>
      </c>
      <c r="C11681" s="93" t="s">
        <v>1400</v>
      </c>
      <c r="G11681" s="95">
        <v>0</v>
      </c>
      <c r="H11681" s="93" t="s">
        <v>8976</v>
      </c>
      <c r="I11681" s="93" t="s">
        <v>23901</v>
      </c>
      <c r="J11681" s="93" t="s">
        <v>20859</v>
      </c>
      <c r="K11681" s="93" t="s">
        <v>9076</v>
      </c>
      <c r="L11681" s="14">
        <f>AND(vyberHrace&lt;&gt;"",ISNUMBER(SEARCH(vyberHrace,$B11681)))</f>
      </c>
      <c r="M11681" s="14">
        <f>AND($I11681=MID(kododd,1,2),$J11681=MID(kododd,3,3))</f>
      </c>
    </row>
    <row r="11682">
      <c r="A11682" s="95">
        <v>38651</v>
      </c>
      <c r="B11682" s="93" t="s">
        <v>14177</v>
      </c>
      <c r="C11682" s="93" t="s">
        <v>1409</v>
      </c>
      <c r="D11682" s="95">
        <v>1075</v>
      </c>
      <c r="F11682" s="95">
        <v>383996</v>
      </c>
      <c r="G11682" s="95">
        <v>0</v>
      </c>
      <c r="H11682" s="93" t="s">
        <v>8976</v>
      </c>
      <c r="I11682" s="93" t="s">
        <v>23901</v>
      </c>
      <c r="J11682" s="93" t="s">
        <v>20859</v>
      </c>
      <c r="K11682" s="93" t="s">
        <v>9076</v>
      </c>
      <c r="L11682" s="14">
        <f>AND(vyberHrace&lt;&gt;"",ISNUMBER(SEARCH(vyberHrace,$B11682)))</f>
      </c>
      <c r="M11682" s="14">
        <f>AND($I11682=MID(kododd,1,2),$J11682=MID(kododd,3,3))</f>
      </c>
    </row>
    <row r="11683">
      <c r="A11683" s="95">
        <v>58481</v>
      </c>
      <c r="B11683" s="93" t="s">
        <v>24982</v>
      </c>
      <c r="C11683" s="93" t="s">
        <v>3255</v>
      </c>
      <c r="G11683" s="95">
        <v>0</v>
      </c>
      <c r="H11683" s="93" t="s">
        <v>8976</v>
      </c>
      <c r="I11683" s="93" t="s">
        <v>23901</v>
      </c>
      <c r="J11683" s="93" t="s">
        <v>20855</v>
      </c>
      <c r="K11683" s="93" t="s">
        <v>8992</v>
      </c>
      <c r="L11683" s="14">
        <f>AND(vyberHrace&lt;&gt;"",ISNUMBER(SEARCH(vyberHrace,$B11683)))</f>
      </c>
      <c r="M11683" s="14">
        <f>AND($I11683=MID(kododd,1,2),$J11683=MID(kododd,3,3))</f>
      </c>
    </row>
    <row r="11684">
      <c r="A11684" s="95">
        <v>40831</v>
      </c>
      <c r="B11684" s="93" t="s">
        <v>14315</v>
      </c>
      <c r="C11684" s="93" t="s">
        <v>1408</v>
      </c>
      <c r="G11684" s="95">
        <v>0</v>
      </c>
      <c r="H11684" s="93" t="s">
        <v>8976</v>
      </c>
      <c r="I11684" s="93" t="s">
        <v>23901</v>
      </c>
      <c r="J11684" s="93" t="s">
        <v>20859</v>
      </c>
      <c r="K11684" s="93" t="s">
        <v>9076</v>
      </c>
      <c r="L11684" s="14">
        <f>AND(vyberHrace&lt;&gt;"",ISNUMBER(SEARCH(vyberHrace,$B11684)))</f>
      </c>
      <c r="M11684" s="14">
        <f>AND($I11684=MID(kododd,1,2),$J11684=MID(kododd,3,3))</f>
      </c>
    </row>
    <row r="11685">
      <c r="A11685" s="95">
        <v>60804</v>
      </c>
      <c r="B11685" s="93" t="s">
        <v>27196</v>
      </c>
      <c r="C11685" s="93" t="s">
        <v>1416</v>
      </c>
      <c r="F11685" s="95">
        <v>23780550</v>
      </c>
      <c r="G11685" s="95">
        <v>250</v>
      </c>
      <c r="H11685" s="93" t="s">
        <v>8976</v>
      </c>
      <c r="I11685" s="93" t="s">
        <v>23901</v>
      </c>
      <c r="J11685" s="93" t="s">
        <v>20896</v>
      </c>
      <c r="K11685" s="93" t="s">
        <v>7911</v>
      </c>
      <c r="L11685" s="14">
        <f>AND(vyberHrace&lt;&gt;"",ISNUMBER(SEARCH(vyberHrace,$B11685)))</f>
      </c>
      <c r="M11685" s="14">
        <f>AND($I11685=MID(kododd,1,2),$J11685=MID(kododd,3,3))</f>
      </c>
    </row>
    <row r="11686">
      <c r="A11686" s="95">
        <v>58442</v>
      </c>
      <c r="B11686" s="93" t="s">
        <v>24947</v>
      </c>
      <c r="C11686" s="93" t="s">
        <v>1402</v>
      </c>
      <c r="F11686" s="95">
        <v>23786299</v>
      </c>
      <c r="G11686" s="95">
        <v>0</v>
      </c>
      <c r="H11686" s="93" t="s">
        <v>8976</v>
      </c>
      <c r="I11686" s="93" t="s">
        <v>23901</v>
      </c>
      <c r="J11686" s="93" t="s">
        <v>20855</v>
      </c>
      <c r="K11686" s="93" t="s">
        <v>8992</v>
      </c>
      <c r="L11686" s="14">
        <f>AND(vyberHrace&lt;&gt;"",ISNUMBER(SEARCH(vyberHrace,$B11686)))</f>
      </c>
      <c r="M11686" s="14">
        <f>AND($I11686=MID(kododd,1,2),$J11686=MID(kododd,3,3))</f>
      </c>
    </row>
    <row r="11687">
      <c r="A11687" s="95">
        <v>40829</v>
      </c>
      <c r="B11687" s="93" t="s">
        <v>10269</v>
      </c>
      <c r="C11687" s="93" t="s">
        <v>1408</v>
      </c>
      <c r="D11687" s="95">
        <v>1082</v>
      </c>
      <c r="G11687" s="95">
        <v>0</v>
      </c>
      <c r="H11687" s="93" t="s">
        <v>8976</v>
      </c>
      <c r="I11687" s="93" t="s">
        <v>23901</v>
      </c>
      <c r="J11687" s="93" t="s">
        <v>20859</v>
      </c>
      <c r="K11687" s="93" t="s">
        <v>9076</v>
      </c>
      <c r="L11687" s="14">
        <f>AND(vyberHrace&lt;&gt;"",ISNUMBER(SEARCH(vyberHrace,$B11687)))</f>
      </c>
      <c r="M11687" s="14">
        <f>AND($I11687=MID(kododd,1,2),$J11687=MID(kododd,3,3))</f>
      </c>
    </row>
    <row r="11688">
      <c r="A11688" s="95">
        <v>60506</v>
      </c>
      <c r="B11688" s="93" t="s">
        <v>26937</v>
      </c>
      <c r="C11688" s="93" t="s">
        <v>1486</v>
      </c>
      <c r="D11688" s="95">
        <v>1025</v>
      </c>
      <c r="G11688" s="95">
        <v>250</v>
      </c>
      <c r="H11688" s="93" t="s">
        <v>8976</v>
      </c>
      <c r="I11688" s="93" t="s">
        <v>23901</v>
      </c>
      <c r="J11688" s="93" t="s">
        <v>20849</v>
      </c>
      <c r="K11688" s="93" t="s">
        <v>8984</v>
      </c>
      <c r="L11688" s="14">
        <f>AND(vyberHrace&lt;&gt;"",ISNUMBER(SEARCH(vyberHrace,$B11688)))</f>
      </c>
      <c r="M11688" s="14">
        <f>AND($I11688=MID(kododd,1,2),$J11688=MID(kododd,3,3))</f>
      </c>
    </row>
    <row r="11689">
      <c r="A11689" s="95">
        <v>58107</v>
      </c>
      <c r="B11689" s="93" t="s">
        <v>24635</v>
      </c>
      <c r="C11689" s="93" t="s">
        <v>1424</v>
      </c>
      <c r="G11689" s="95">
        <v>250</v>
      </c>
      <c r="H11689" s="93" t="s">
        <v>8976</v>
      </c>
      <c r="I11689" s="93" t="s">
        <v>23901</v>
      </c>
      <c r="J11689" s="93" t="s">
        <v>20849</v>
      </c>
      <c r="K11689" s="93" t="s">
        <v>8984</v>
      </c>
      <c r="L11689" s="14">
        <f>AND(vyberHrace&lt;&gt;"",ISNUMBER(SEARCH(vyberHrace,$B11689)))</f>
      </c>
      <c r="M11689" s="14">
        <f>AND($I11689=MID(kododd,1,2),$J11689=MID(kododd,3,3))</f>
      </c>
    </row>
    <row r="11690">
      <c r="A11690" s="95">
        <v>59501</v>
      </c>
      <c r="B11690" s="93" t="s">
        <v>10284</v>
      </c>
      <c r="C11690" s="93" t="s">
        <v>1412</v>
      </c>
      <c r="G11690" s="95">
        <v>250</v>
      </c>
      <c r="H11690" s="93" t="s">
        <v>8976</v>
      </c>
      <c r="I11690" s="93" t="s">
        <v>23901</v>
      </c>
      <c r="J11690" s="93" t="s">
        <v>20872</v>
      </c>
      <c r="K11690" s="93" t="s">
        <v>6775</v>
      </c>
      <c r="L11690" s="14">
        <f>AND(vyberHrace&lt;&gt;"",ISNUMBER(SEARCH(vyberHrace,$B11690)))</f>
      </c>
      <c r="M11690" s="14">
        <f>AND($I11690=MID(kododd,1,2),$J11690=MID(kododd,3,3))</f>
      </c>
    </row>
    <row r="11691">
      <c r="A11691" s="95">
        <v>50257</v>
      </c>
      <c r="B11691" s="93" t="s">
        <v>10287</v>
      </c>
      <c r="C11691" s="93" t="s">
        <v>1416</v>
      </c>
      <c r="D11691" s="95">
        <v>1189</v>
      </c>
      <c r="E11691" s="95">
        <v>1584</v>
      </c>
      <c r="F11691" s="95">
        <v>23745630</v>
      </c>
      <c r="G11691" s="95">
        <v>250</v>
      </c>
      <c r="H11691" s="93" t="s">
        <v>8976</v>
      </c>
      <c r="I11691" s="93" t="s">
        <v>23901</v>
      </c>
      <c r="J11691" s="93" t="s">
        <v>20849</v>
      </c>
      <c r="K11691" s="93" t="s">
        <v>8984</v>
      </c>
      <c r="L11691" s="14">
        <f>AND(vyberHrace&lt;&gt;"",ISNUMBER(SEARCH(vyberHrace,$B11691)))</f>
      </c>
      <c r="M11691" s="14">
        <f>AND($I11691=MID(kododd,1,2),$J11691=MID(kododd,3,3))</f>
      </c>
    </row>
    <row r="11692">
      <c r="A11692" s="95">
        <v>58143</v>
      </c>
      <c r="B11692" s="93" t="s">
        <v>24663</v>
      </c>
      <c r="C11692" s="93" t="s">
        <v>1411</v>
      </c>
      <c r="G11692" s="95">
        <v>250</v>
      </c>
      <c r="H11692" s="93" t="s">
        <v>8976</v>
      </c>
      <c r="I11692" s="93" t="s">
        <v>23901</v>
      </c>
      <c r="J11692" s="93" t="s">
        <v>20849</v>
      </c>
      <c r="K11692" s="93" t="s">
        <v>8984</v>
      </c>
      <c r="L11692" s="14">
        <f>AND(vyberHrace&lt;&gt;"",ISNUMBER(SEARCH(vyberHrace,$B11692)))</f>
      </c>
      <c r="M11692" s="14">
        <f>AND($I11692=MID(kododd,1,2),$J11692=MID(kododd,3,3))</f>
      </c>
    </row>
    <row r="11693">
      <c r="A11693" s="95">
        <v>31025</v>
      </c>
      <c r="B11693" s="93" t="s">
        <v>10302</v>
      </c>
      <c r="C11693" s="93" t="s">
        <v>1421</v>
      </c>
      <c r="D11693" s="95">
        <v>1241</v>
      </c>
      <c r="G11693" s="95">
        <v>0</v>
      </c>
      <c r="H11693" s="93" t="s">
        <v>8976</v>
      </c>
      <c r="I11693" s="93" t="s">
        <v>23901</v>
      </c>
      <c r="J11693" s="93" t="s">
        <v>20872</v>
      </c>
      <c r="K11693" s="93" t="s">
        <v>6775</v>
      </c>
      <c r="L11693" s="14">
        <f>AND(vyberHrace&lt;&gt;"",ISNUMBER(SEARCH(vyberHrace,$B11693)))</f>
      </c>
      <c r="M11693" s="14">
        <f>AND($I11693=MID(kododd,1,2),$J11693=MID(kododd,3,3))</f>
      </c>
    </row>
    <row r="11694">
      <c r="A11694" s="95">
        <v>34023</v>
      </c>
      <c r="B11694" s="93" t="s">
        <v>10303</v>
      </c>
      <c r="C11694" s="93" t="s">
        <v>1444</v>
      </c>
      <c r="G11694" s="95">
        <v>0</v>
      </c>
      <c r="H11694" s="93" t="s">
        <v>8976</v>
      </c>
      <c r="I11694" s="93" t="s">
        <v>23901</v>
      </c>
      <c r="J11694" s="93" t="s">
        <v>20872</v>
      </c>
      <c r="K11694" s="93" t="s">
        <v>6775</v>
      </c>
      <c r="L11694" s="14">
        <f>AND(vyberHrace&lt;&gt;"",ISNUMBER(SEARCH(vyberHrace,$B11694)))</f>
      </c>
      <c r="M11694" s="14">
        <f>AND($I11694=MID(kododd,1,2),$J11694=MID(kododd,3,3))</f>
      </c>
    </row>
    <row r="11695">
      <c r="A11695" s="95">
        <v>60504</v>
      </c>
      <c r="B11695" s="93" t="s">
        <v>26935</v>
      </c>
      <c r="C11695" s="93" t="s">
        <v>1424</v>
      </c>
      <c r="G11695" s="95">
        <v>250</v>
      </c>
      <c r="H11695" s="93" t="s">
        <v>8976</v>
      </c>
      <c r="I11695" s="93" t="s">
        <v>23901</v>
      </c>
      <c r="J11695" s="93" t="s">
        <v>20849</v>
      </c>
      <c r="K11695" s="93" t="s">
        <v>8984</v>
      </c>
      <c r="L11695" s="14">
        <f>AND(vyberHrace&lt;&gt;"",ISNUMBER(SEARCH(vyberHrace,$B11695)))</f>
      </c>
      <c r="M11695" s="14">
        <f>AND($I11695=MID(kododd,1,2),$J11695=MID(kododd,3,3))</f>
      </c>
    </row>
    <row r="11696">
      <c r="A11696" s="95">
        <v>35551</v>
      </c>
      <c r="B11696" s="93" t="s">
        <v>8158</v>
      </c>
      <c r="C11696" s="93" t="s">
        <v>1454</v>
      </c>
      <c r="D11696" s="95">
        <v>1100</v>
      </c>
      <c r="G11696" s="95">
        <v>0</v>
      </c>
      <c r="H11696" s="93" t="s">
        <v>8976</v>
      </c>
      <c r="I11696" s="93" t="s">
        <v>23901</v>
      </c>
      <c r="J11696" s="93" t="s">
        <v>20872</v>
      </c>
      <c r="K11696" s="93" t="s">
        <v>6775</v>
      </c>
      <c r="L11696" s="14">
        <f>AND(vyberHrace&lt;&gt;"",ISNUMBER(SEARCH(vyberHrace,$B11696)))</f>
      </c>
      <c r="M11696" s="14">
        <f>AND($I11696=MID(kododd,1,2),$J11696=MID(kododd,3,3))</f>
      </c>
    </row>
    <row r="11697">
      <c r="A11697" s="95">
        <v>35315</v>
      </c>
      <c r="B11697" s="93" t="s">
        <v>8161</v>
      </c>
      <c r="C11697" s="93" t="s">
        <v>1438</v>
      </c>
      <c r="D11697" s="95">
        <v>2175</v>
      </c>
      <c r="E11697" s="95">
        <v>2215</v>
      </c>
      <c r="F11697" s="95">
        <v>365491</v>
      </c>
      <c r="G11697" s="95">
        <v>250</v>
      </c>
      <c r="H11697" s="93" t="s">
        <v>8976</v>
      </c>
      <c r="I11697" s="93" t="s">
        <v>23901</v>
      </c>
      <c r="J11697" s="93" t="s">
        <v>20849</v>
      </c>
      <c r="K11697" s="93" t="s">
        <v>8984</v>
      </c>
      <c r="L11697" s="14">
        <f>AND(vyberHrace&lt;&gt;"",ISNUMBER(SEARCH(vyberHrace,$B11697)))</f>
      </c>
      <c r="M11697" s="14">
        <f>AND($I11697=MID(kododd,1,2),$J11697=MID(kododd,3,3))</f>
      </c>
    </row>
    <row r="11698">
      <c r="A11698" s="95">
        <v>755</v>
      </c>
      <c r="B11698" s="93" t="s">
        <v>8164</v>
      </c>
      <c r="C11698" s="93" t="s">
        <v>1465</v>
      </c>
      <c r="D11698" s="95">
        <v>2052</v>
      </c>
      <c r="E11698" s="95">
        <v>2093</v>
      </c>
      <c r="F11698" s="95">
        <v>308986</v>
      </c>
      <c r="G11698" s="95">
        <v>250</v>
      </c>
      <c r="H11698" s="93" t="s">
        <v>8976</v>
      </c>
      <c r="I11698" s="93" t="s">
        <v>23901</v>
      </c>
      <c r="J11698" s="93" t="s">
        <v>20849</v>
      </c>
      <c r="K11698" s="93" t="s">
        <v>8984</v>
      </c>
      <c r="L11698" s="14">
        <f>AND(vyberHrace&lt;&gt;"",ISNUMBER(SEARCH(vyberHrace,$B11698)))</f>
      </c>
      <c r="M11698" s="14">
        <f>AND($I11698=MID(kododd,1,2),$J11698=MID(kododd,3,3))</f>
      </c>
    </row>
    <row r="11699">
      <c r="A11699" s="95">
        <v>51636</v>
      </c>
      <c r="B11699" s="93" t="s">
        <v>3768</v>
      </c>
      <c r="C11699" s="93" t="s">
        <v>1422</v>
      </c>
      <c r="G11699" s="95">
        <v>0</v>
      </c>
      <c r="H11699" s="93" t="s">
        <v>8976</v>
      </c>
      <c r="I11699" s="93" t="s">
        <v>23901</v>
      </c>
      <c r="J11699" s="93" t="s">
        <v>20849</v>
      </c>
      <c r="K11699" s="93" t="s">
        <v>8984</v>
      </c>
      <c r="L11699" s="14">
        <f>AND(vyberHrace&lt;&gt;"",ISNUMBER(SEARCH(vyberHrace,$B11699)))</f>
      </c>
      <c r="M11699" s="14">
        <f>AND($I11699=MID(kododd,1,2),$J11699=MID(kododd,3,3))</f>
      </c>
    </row>
    <row r="11700">
      <c r="A11700" s="95">
        <v>48600</v>
      </c>
      <c r="B11700" s="93" t="s">
        <v>8176</v>
      </c>
      <c r="C11700" s="93" t="s">
        <v>1406</v>
      </c>
      <c r="G11700" s="95">
        <v>0</v>
      </c>
      <c r="H11700" s="93" t="s">
        <v>8976</v>
      </c>
      <c r="I11700" s="93" t="s">
        <v>23901</v>
      </c>
      <c r="J11700" s="93" t="s">
        <v>3580</v>
      </c>
      <c r="K11700" s="93" t="s">
        <v>6449</v>
      </c>
      <c r="L11700" s="14">
        <f>AND(vyberHrace&lt;&gt;"",ISNUMBER(SEARCH(vyberHrace,$B11700)))</f>
      </c>
      <c r="M11700" s="14">
        <f>AND($I11700=MID(kododd,1,2),$J11700=MID(kododd,3,3))</f>
      </c>
    </row>
    <row r="11701">
      <c r="A11701" s="95">
        <v>54763</v>
      </c>
      <c r="B11701" s="93" t="s">
        <v>3050</v>
      </c>
      <c r="C11701" s="93" t="s">
        <v>1412</v>
      </c>
      <c r="G11701" s="95">
        <v>250</v>
      </c>
      <c r="H11701" s="93" t="s">
        <v>8976</v>
      </c>
      <c r="I11701" s="93" t="s">
        <v>23901</v>
      </c>
      <c r="J11701" s="93" t="s">
        <v>20849</v>
      </c>
      <c r="K11701" s="93" t="s">
        <v>8984</v>
      </c>
      <c r="L11701" s="14">
        <f>AND(vyberHrace&lt;&gt;"",ISNUMBER(SEARCH(vyberHrace,$B11701)))</f>
      </c>
      <c r="M11701" s="14">
        <f>AND($I11701=MID(kododd,1,2),$J11701=MID(kododd,3,3))</f>
      </c>
    </row>
    <row r="11702">
      <c r="A11702" s="95">
        <v>49385</v>
      </c>
      <c r="B11702" s="93" t="s">
        <v>8245</v>
      </c>
      <c r="C11702" s="93" t="s">
        <v>1416</v>
      </c>
      <c r="G11702" s="95">
        <v>0</v>
      </c>
      <c r="H11702" s="93" t="s">
        <v>8976</v>
      </c>
      <c r="I11702" s="93" t="s">
        <v>23901</v>
      </c>
      <c r="J11702" s="93" t="s">
        <v>20912</v>
      </c>
      <c r="K11702" s="93" t="s">
        <v>5561</v>
      </c>
      <c r="L11702" s="14">
        <f>AND(vyberHrace&lt;&gt;"",ISNUMBER(SEARCH(vyberHrace,$B11702)))</f>
      </c>
      <c r="M11702" s="14">
        <f>AND($I11702=MID(kododd,1,2),$J11702=MID(kododd,3,3))</f>
      </c>
    </row>
    <row r="11703">
      <c r="A11703" s="95">
        <v>51637</v>
      </c>
      <c r="B11703" s="93" t="s">
        <v>3769</v>
      </c>
      <c r="C11703" s="93" t="s">
        <v>1412</v>
      </c>
      <c r="G11703" s="95">
        <v>250</v>
      </c>
      <c r="H11703" s="93" t="s">
        <v>8976</v>
      </c>
      <c r="I11703" s="93" t="s">
        <v>23901</v>
      </c>
      <c r="J11703" s="93" t="s">
        <v>20849</v>
      </c>
      <c r="K11703" s="93" t="s">
        <v>8984</v>
      </c>
      <c r="L11703" s="14">
        <f>AND(vyberHrace&lt;&gt;"",ISNUMBER(SEARCH(vyberHrace,$B11703)))</f>
      </c>
      <c r="M11703" s="14">
        <f>AND($I11703=MID(kododd,1,2),$J11703=MID(kododd,3,3))</f>
      </c>
    </row>
    <row r="11704">
      <c r="A11704" s="95">
        <v>54577</v>
      </c>
      <c r="B11704" s="93" t="s">
        <v>538</v>
      </c>
      <c r="C11704" s="93" t="s">
        <v>1402</v>
      </c>
      <c r="G11704" s="95">
        <v>0</v>
      </c>
      <c r="H11704" s="93" t="s">
        <v>8976</v>
      </c>
      <c r="I11704" s="93" t="s">
        <v>23901</v>
      </c>
      <c r="J11704" s="93" t="s">
        <v>20947</v>
      </c>
      <c r="K11704" s="93" t="s">
        <v>5139</v>
      </c>
      <c r="L11704" s="14">
        <f>AND(vyberHrace&lt;&gt;"",ISNUMBER(SEARCH(vyberHrace,$B11704)))</f>
      </c>
      <c r="M11704" s="14">
        <f>AND($I11704=MID(kododd,1,2),$J11704=MID(kododd,3,3))</f>
      </c>
    </row>
    <row r="11705">
      <c r="A11705" s="95">
        <v>56063</v>
      </c>
      <c r="B11705" s="93" t="s">
        <v>22293</v>
      </c>
      <c r="C11705" s="93" t="s">
        <v>1416</v>
      </c>
      <c r="D11705" s="95">
        <v>1565</v>
      </c>
      <c r="E11705" s="95">
        <v>1744</v>
      </c>
      <c r="F11705" s="95">
        <v>23766050</v>
      </c>
      <c r="G11705" s="95">
        <v>250</v>
      </c>
      <c r="H11705" s="93" t="s">
        <v>8976</v>
      </c>
      <c r="I11705" s="93" t="s">
        <v>23901</v>
      </c>
      <c r="J11705" s="93" t="s">
        <v>20872</v>
      </c>
      <c r="K11705" s="93" t="s">
        <v>6775</v>
      </c>
      <c r="L11705" s="14">
        <f>AND(vyberHrace&lt;&gt;"",ISNUMBER(SEARCH(vyberHrace,$B11705)))</f>
      </c>
      <c r="M11705" s="14">
        <f>AND($I11705=MID(kododd,1,2),$J11705=MID(kododd,3,3))</f>
      </c>
    </row>
    <row r="11706">
      <c r="A11706" s="95">
        <v>59137</v>
      </c>
      <c r="B11706" s="93" t="s">
        <v>25576</v>
      </c>
      <c r="C11706" s="93" t="s">
        <v>1420</v>
      </c>
      <c r="D11706" s="95">
        <v>1050</v>
      </c>
      <c r="F11706" s="95">
        <v>23782730</v>
      </c>
      <c r="G11706" s="95">
        <v>250</v>
      </c>
      <c r="H11706" s="93" t="s">
        <v>8976</v>
      </c>
      <c r="I11706" s="93" t="s">
        <v>23901</v>
      </c>
      <c r="J11706" s="93" t="s">
        <v>20855</v>
      </c>
      <c r="K11706" s="93" t="s">
        <v>8992</v>
      </c>
      <c r="L11706" s="14">
        <f>AND(vyberHrace&lt;&gt;"",ISNUMBER(SEARCH(vyberHrace,$B11706)))</f>
      </c>
      <c r="M11706" s="14">
        <f>AND($I11706=MID(kododd,1,2),$J11706=MID(kododd,3,3))</f>
      </c>
    </row>
    <row r="11707">
      <c r="A11707" s="95">
        <v>11722</v>
      </c>
      <c r="B11707" s="93" t="s">
        <v>8435</v>
      </c>
      <c r="C11707" s="93" t="s">
        <v>1434</v>
      </c>
      <c r="D11707" s="95">
        <v>1826</v>
      </c>
      <c r="E11707" s="95">
        <v>1945</v>
      </c>
      <c r="F11707" s="95">
        <v>323519</v>
      </c>
      <c r="G11707" s="95">
        <v>250</v>
      </c>
      <c r="H11707" s="93" t="s">
        <v>8976</v>
      </c>
      <c r="I11707" s="93" t="s">
        <v>23901</v>
      </c>
      <c r="J11707" s="93" t="s">
        <v>20883</v>
      </c>
      <c r="K11707" s="93" t="s">
        <v>1499</v>
      </c>
      <c r="L11707" s="14">
        <f>AND(vyberHrace&lt;&gt;"",ISNUMBER(SEARCH(vyberHrace,$B11707)))</f>
      </c>
      <c r="M11707" s="14">
        <f>AND($I11707=MID(kododd,1,2),$J11707=MID(kododd,3,3))</f>
      </c>
    </row>
    <row r="11708">
      <c r="A11708" s="95">
        <v>7268</v>
      </c>
      <c r="B11708" s="93" t="s">
        <v>18863</v>
      </c>
      <c r="C11708" s="93" t="s">
        <v>1404</v>
      </c>
      <c r="D11708" s="95">
        <v>1570</v>
      </c>
      <c r="E11708" s="95">
        <v>1713</v>
      </c>
      <c r="F11708" s="95">
        <v>333417</v>
      </c>
      <c r="G11708" s="95">
        <v>250</v>
      </c>
      <c r="H11708" s="93" t="s">
        <v>8976</v>
      </c>
      <c r="I11708" s="93" t="s">
        <v>23901</v>
      </c>
      <c r="J11708" s="93" t="s">
        <v>20947</v>
      </c>
      <c r="K11708" s="93" t="s">
        <v>5139</v>
      </c>
      <c r="L11708" s="14">
        <f>AND(vyberHrace&lt;&gt;"",ISNUMBER(SEARCH(vyberHrace,$B11708)))</f>
      </c>
      <c r="M11708" s="14">
        <f>AND($I11708=MID(kododd,1,2),$J11708=MID(kododd,3,3))</f>
      </c>
    </row>
    <row r="11709">
      <c r="A11709" s="95">
        <v>61426</v>
      </c>
      <c r="B11709" s="93" t="s">
        <v>27611</v>
      </c>
      <c r="C11709" s="93" t="s">
        <v>1411</v>
      </c>
      <c r="G11709" s="95">
        <v>250</v>
      </c>
      <c r="H11709" s="93" t="s">
        <v>8976</v>
      </c>
      <c r="I11709" s="93" t="s">
        <v>23901</v>
      </c>
      <c r="J11709" s="93" t="s">
        <v>20872</v>
      </c>
      <c r="K11709" s="93" t="s">
        <v>6775</v>
      </c>
      <c r="L11709" s="14">
        <f>AND(vyberHrace&lt;&gt;"",ISNUMBER(SEARCH(vyberHrace,$B11709)))</f>
      </c>
      <c r="M11709" s="14">
        <f>AND($I11709=MID(kododd,1,2),$J11709=MID(kododd,3,3))</f>
      </c>
    </row>
    <row r="11710">
      <c r="A11710" s="95">
        <v>30436</v>
      </c>
      <c r="B11710" s="93" t="s">
        <v>10759</v>
      </c>
      <c r="C11710" s="93" t="s">
        <v>1475</v>
      </c>
      <c r="F11710" s="95">
        <v>23793732</v>
      </c>
      <c r="G11710" s="95">
        <v>250</v>
      </c>
      <c r="H11710" s="93" t="s">
        <v>8976</v>
      </c>
      <c r="I11710" s="93" t="s">
        <v>23901</v>
      </c>
      <c r="J11710" s="93" t="s">
        <v>20872</v>
      </c>
      <c r="K11710" s="93" t="s">
        <v>6775</v>
      </c>
      <c r="L11710" s="14">
        <f>AND(vyberHrace&lt;&gt;"",ISNUMBER(SEARCH(vyberHrace,$B11710)))</f>
      </c>
      <c r="M11710" s="14">
        <f>AND($I11710=MID(kododd,1,2),$J11710=MID(kododd,3,3))</f>
      </c>
    </row>
    <row r="11711">
      <c r="A11711" s="95">
        <v>51806</v>
      </c>
      <c r="B11711" s="93" t="s">
        <v>3731</v>
      </c>
      <c r="C11711" s="93" t="s">
        <v>1420</v>
      </c>
      <c r="G11711" s="95">
        <v>0</v>
      </c>
      <c r="H11711" s="93" t="s">
        <v>8976</v>
      </c>
      <c r="I11711" s="93" t="s">
        <v>23901</v>
      </c>
      <c r="J11711" s="93" t="s">
        <v>20855</v>
      </c>
      <c r="K11711" s="93" t="s">
        <v>8992</v>
      </c>
      <c r="L11711" s="14">
        <f>AND(vyberHrace&lt;&gt;"",ISNUMBER(SEARCH(vyberHrace,$B11711)))</f>
      </c>
      <c r="M11711" s="14">
        <f>AND($I11711=MID(kododd,1,2),$J11711=MID(kododd,3,3))</f>
      </c>
    </row>
    <row r="11712">
      <c r="A11712" s="95">
        <v>63719</v>
      </c>
      <c r="B11712" s="93" t="s">
        <v>29850</v>
      </c>
      <c r="C11712" s="93" t="s">
        <v>1450</v>
      </c>
      <c r="G11712" s="95">
        <v>250</v>
      </c>
      <c r="H11712" s="93" t="s">
        <v>8976</v>
      </c>
      <c r="I11712" s="93" t="s">
        <v>23901</v>
      </c>
      <c r="J11712" s="93" t="s">
        <v>20872</v>
      </c>
      <c r="K11712" s="93" t="s">
        <v>6775</v>
      </c>
      <c r="L11712" s="14">
        <f>AND(vyberHrace&lt;&gt;"",ISNUMBER(SEARCH(vyberHrace,$B11712)))</f>
      </c>
      <c r="M11712" s="14">
        <f>AND($I11712=MID(kododd,1,2),$J11712=MID(kododd,3,3))</f>
      </c>
    </row>
    <row r="11713">
      <c r="A11713" s="95">
        <v>107</v>
      </c>
      <c r="B11713" s="93" t="s">
        <v>10657</v>
      </c>
      <c r="C11713" s="93" t="s">
        <v>1407</v>
      </c>
      <c r="D11713" s="95">
        <v>2383</v>
      </c>
      <c r="E11713" s="95">
        <v>2387</v>
      </c>
      <c r="F11713" s="95">
        <v>307165</v>
      </c>
      <c r="G11713" s="95">
        <v>250</v>
      </c>
      <c r="H11713" s="93" t="s">
        <v>8976</v>
      </c>
      <c r="I11713" s="93" t="s">
        <v>23901</v>
      </c>
      <c r="J11713" s="93" t="s">
        <v>20849</v>
      </c>
      <c r="K11713" s="93" t="s">
        <v>8984</v>
      </c>
      <c r="L11713" s="14">
        <f>AND(vyberHrace&lt;&gt;"",ISNUMBER(SEARCH(vyberHrace,$B11713)))</f>
      </c>
      <c r="M11713" s="14">
        <f>AND($I11713=MID(kododd,1,2),$J11713=MID(kododd,3,3))</f>
      </c>
    </row>
    <row r="11714">
      <c r="A11714" s="95">
        <v>59827</v>
      </c>
      <c r="B11714" s="93" t="s">
        <v>26332</v>
      </c>
      <c r="C11714" s="93" t="s">
        <v>1450</v>
      </c>
      <c r="G11714" s="95">
        <v>250</v>
      </c>
      <c r="H11714" s="93" t="s">
        <v>8976</v>
      </c>
      <c r="I11714" s="93" t="s">
        <v>23901</v>
      </c>
      <c r="J11714" s="93" t="s">
        <v>20908</v>
      </c>
      <c r="K11714" s="93" t="s">
        <v>5624</v>
      </c>
      <c r="L11714" s="14">
        <f>AND(vyberHrace&lt;&gt;"",ISNUMBER(SEARCH(vyberHrace,$B11714)))</f>
      </c>
      <c r="M11714" s="14">
        <f>AND($I11714=MID(kododd,1,2),$J11714=MID(kododd,3,3))</f>
      </c>
    </row>
    <row r="11715">
      <c r="A11715" s="95">
        <v>11071</v>
      </c>
      <c r="B11715" s="93" t="s">
        <v>13012</v>
      </c>
      <c r="C11715" s="93" t="s">
        <v>1451</v>
      </c>
      <c r="D11715" s="95">
        <v>1616</v>
      </c>
      <c r="E11715" s="95">
        <v>1702</v>
      </c>
      <c r="F11715" s="95">
        <v>323527</v>
      </c>
      <c r="G11715" s="95">
        <v>250</v>
      </c>
      <c r="H11715" s="93" t="s">
        <v>8976</v>
      </c>
      <c r="I11715" s="93" t="s">
        <v>23901</v>
      </c>
      <c r="J11715" s="93" t="s">
        <v>20908</v>
      </c>
      <c r="K11715" s="93" t="s">
        <v>5624</v>
      </c>
      <c r="L11715" s="14">
        <f>AND(vyberHrace&lt;&gt;"",ISNUMBER(SEARCH(vyberHrace,$B11715)))</f>
      </c>
      <c r="M11715" s="14">
        <f>AND($I11715=MID(kododd,1,2),$J11715=MID(kododd,3,3))</f>
      </c>
    </row>
    <row r="11716">
      <c r="A11716" s="95">
        <v>15275</v>
      </c>
      <c r="B11716" s="93" t="s">
        <v>13013</v>
      </c>
      <c r="C11716" s="93" t="s">
        <v>1471</v>
      </c>
      <c r="D11716" s="95">
        <v>1393</v>
      </c>
      <c r="F11716" s="95">
        <v>23710659</v>
      </c>
      <c r="G11716" s="95">
        <v>250</v>
      </c>
      <c r="H11716" s="93" t="s">
        <v>8976</v>
      </c>
      <c r="I11716" s="93" t="s">
        <v>23901</v>
      </c>
      <c r="J11716" s="93" t="s">
        <v>20908</v>
      </c>
      <c r="K11716" s="93" t="s">
        <v>5624</v>
      </c>
      <c r="L11716" s="14">
        <f>AND(vyberHrace&lt;&gt;"",ISNUMBER(SEARCH(vyberHrace,$B11716)))</f>
      </c>
      <c r="M11716" s="14">
        <f>AND($I11716=MID(kododd,1,2),$J11716=MID(kododd,3,3))</f>
      </c>
    </row>
    <row r="11717">
      <c r="A11717" s="95">
        <v>7276</v>
      </c>
      <c r="B11717" s="93" t="s">
        <v>13021</v>
      </c>
      <c r="C11717" s="93" t="s">
        <v>1432</v>
      </c>
      <c r="D11717" s="95">
        <v>1824</v>
      </c>
      <c r="F11717" s="95">
        <v>363103</v>
      </c>
      <c r="G11717" s="95">
        <v>250</v>
      </c>
      <c r="H11717" s="93" t="s">
        <v>8976</v>
      </c>
      <c r="I11717" s="93" t="s">
        <v>23901</v>
      </c>
      <c r="J11717" s="93" t="s">
        <v>20912</v>
      </c>
      <c r="K11717" s="93" t="s">
        <v>5561</v>
      </c>
      <c r="L11717" s="14">
        <f>AND(vyberHrace&lt;&gt;"",ISNUMBER(SEARCH(vyberHrace,$B11717)))</f>
      </c>
      <c r="M11717" s="14">
        <f>AND($I11717=MID(kododd,1,2),$J11717=MID(kododd,3,3))</f>
      </c>
    </row>
    <row r="11718">
      <c r="A11718" s="95">
        <v>7924</v>
      </c>
      <c r="B11718" s="93" t="s">
        <v>13022</v>
      </c>
      <c r="C11718" s="93" t="s">
        <v>1462</v>
      </c>
      <c r="D11718" s="95">
        <v>1565</v>
      </c>
      <c r="E11718" s="95">
        <v>1737</v>
      </c>
      <c r="F11718" s="95">
        <v>357197</v>
      </c>
      <c r="G11718" s="95">
        <v>250</v>
      </c>
      <c r="H11718" s="93" t="s">
        <v>8976</v>
      </c>
      <c r="I11718" s="93" t="s">
        <v>23901</v>
      </c>
      <c r="J11718" s="93" t="s">
        <v>20914</v>
      </c>
      <c r="K11718" s="93" t="s">
        <v>5621</v>
      </c>
      <c r="L11718" s="14">
        <f>AND(vyberHrace&lt;&gt;"",ISNUMBER(SEARCH(vyberHrace,$B11718)))</f>
      </c>
      <c r="M11718" s="14">
        <f>AND($I11718=MID(kododd,1,2),$J11718=MID(kododd,3,3))</f>
      </c>
    </row>
    <row r="11719">
      <c r="A11719" s="95">
        <v>44100</v>
      </c>
      <c r="B11719" s="93" t="s">
        <v>13031</v>
      </c>
      <c r="C11719" s="93" t="s">
        <v>1410</v>
      </c>
      <c r="G11719" s="95">
        <v>0</v>
      </c>
      <c r="H11719" s="93" t="s">
        <v>8976</v>
      </c>
      <c r="I11719" s="93" t="s">
        <v>23901</v>
      </c>
      <c r="J11719" s="93" t="s">
        <v>20859</v>
      </c>
      <c r="K11719" s="93" t="s">
        <v>9076</v>
      </c>
      <c r="L11719" s="14">
        <f>AND(vyberHrace&lt;&gt;"",ISNUMBER(SEARCH(vyberHrace,$B11719)))</f>
      </c>
      <c r="M11719" s="14">
        <f>AND($I11719=MID(kododd,1,2),$J11719=MID(kododd,3,3))</f>
      </c>
    </row>
    <row r="11720">
      <c r="A11720" s="95">
        <v>30795</v>
      </c>
      <c r="B11720" s="93" t="s">
        <v>13162</v>
      </c>
      <c r="C11720" s="93" t="s">
        <v>1436</v>
      </c>
      <c r="D11720" s="95">
        <v>1796</v>
      </c>
      <c r="E11720" s="95">
        <v>1867</v>
      </c>
      <c r="F11720" s="95">
        <v>357200</v>
      </c>
      <c r="G11720" s="95">
        <v>0</v>
      </c>
      <c r="H11720" s="93" t="s">
        <v>8976</v>
      </c>
      <c r="I11720" s="93" t="s">
        <v>23901</v>
      </c>
      <c r="J11720" s="93" t="s">
        <v>20891</v>
      </c>
      <c r="K11720" s="93" t="s">
        <v>4651</v>
      </c>
      <c r="L11720" s="14">
        <f>AND(vyberHrace&lt;&gt;"",ISNUMBER(SEARCH(vyberHrace,$B11720)))</f>
      </c>
      <c r="M11720" s="14">
        <f>AND($I11720=MID(kododd,1,2),$J11720=MID(kododd,3,3))</f>
      </c>
    </row>
    <row r="11721">
      <c r="A11721" s="95">
        <v>58031</v>
      </c>
      <c r="B11721" s="93" t="s">
        <v>9298</v>
      </c>
      <c r="C11721" s="93" t="s">
        <v>1416</v>
      </c>
      <c r="G11721" s="95">
        <v>0</v>
      </c>
      <c r="H11721" s="93" t="s">
        <v>8976</v>
      </c>
      <c r="I11721" s="93" t="s">
        <v>23901</v>
      </c>
      <c r="J11721" s="93" t="s">
        <v>20908</v>
      </c>
      <c r="K11721" s="93" t="s">
        <v>5624</v>
      </c>
      <c r="L11721" s="14">
        <f>AND(vyberHrace&lt;&gt;"",ISNUMBER(SEARCH(vyberHrace,$B11721)))</f>
      </c>
      <c r="M11721" s="14">
        <f>AND($I11721=MID(kododd,1,2),$J11721=MID(kododd,3,3))</f>
      </c>
    </row>
    <row r="11722">
      <c r="A11722" s="95">
        <v>18028</v>
      </c>
      <c r="B11722" s="93" t="s">
        <v>9307</v>
      </c>
      <c r="C11722" s="93" t="s">
        <v>1452</v>
      </c>
      <c r="D11722" s="95">
        <v>1558</v>
      </c>
      <c r="G11722" s="95">
        <v>0</v>
      </c>
      <c r="H11722" s="93" t="s">
        <v>8976</v>
      </c>
      <c r="I11722" s="93" t="s">
        <v>23901</v>
      </c>
      <c r="J11722" s="93" t="s">
        <v>20872</v>
      </c>
      <c r="K11722" s="93" t="s">
        <v>6775</v>
      </c>
      <c r="L11722" s="14">
        <f>AND(vyberHrace&lt;&gt;"",ISNUMBER(SEARCH(vyberHrace,$B11722)))</f>
      </c>
      <c r="M11722" s="14">
        <f>AND($I11722=MID(kododd,1,2),$J11722=MID(kododd,3,3))</f>
      </c>
    </row>
    <row r="11723">
      <c r="A11723" s="95">
        <v>53831</v>
      </c>
      <c r="B11723" s="93" t="s">
        <v>3051</v>
      </c>
      <c r="C11723" s="93" t="s">
        <v>1420</v>
      </c>
      <c r="D11723" s="95">
        <v>1635</v>
      </c>
      <c r="E11723" s="95">
        <v>1599</v>
      </c>
      <c r="F11723" s="95">
        <v>23772921</v>
      </c>
      <c r="G11723" s="95">
        <v>250</v>
      </c>
      <c r="H11723" s="93" t="s">
        <v>8976</v>
      </c>
      <c r="I11723" s="93" t="s">
        <v>23901</v>
      </c>
      <c r="J11723" s="93" t="s">
        <v>20849</v>
      </c>
      <c r="K11723" s="93" t="s">
        <v>8984</v>
      </c>
      <c r="L11723" s="14">
        <f>AND(vyberHrace&lt;&gt;"",ISNUMBER(SEARCH(vyberHrace,$B11723)))</f>
      </c>
      <c r="M11723" s="14">
        <f>AND($I11723=MID(kododd,1,2),$J11723=MID(kododd,3,3))</f>
      </c>
    </row>
    <row r="11724">
      <c r="A11724" s="95">
        <v>55666</v>
      </c>
      <c r="B11724" s="93" t="s">
        <v>22364</v>
      </c>
      <c r="C11724" s="93" t="s">
        <v>1424</v>
      </c>
      <c r="G11724" s="95">
        <v>250</v>
      </c>
      <c r="H11724" s="93" t="s">
        <v>8976</v>
      </c>
      <c r="I11724" s="93" t="s">
        <v>23901</v>
      </c>
      <c r="J11724" s="93" t="s">
        <v>20849</v>
      </c>
      <c r="K11724" s="93" t="s">
        <v>8984</v>
      </c>
      <c r="L11724" s="14">
        <f>AND(vyberHrace&lt;&gt;"",ISNUMBER(SEARCH(vyberHrace,$B11724)))</f>
      </c>
      <c r="M11724" s="14">
        <f>AND($I11724=MID(kododd,1,2),$J11724=MID(kododd,3,3))</f>
      </c>
    </row>
    <row r="11725">
      <c r="A11725" s="95">
        <v>52799</v>
      </c>
      <c r="B11725" s="93" t="s">
        <v>3770</v>
      </c>
      <c r="C11725" s="93" t="s">
        <v>1412</v>
      </c>
      <c r="G11725" s="95">
        <v>250</v>
      </c>
      <c r="H11725" s="93" t="s">
        <v>8976</v>
      </c>
      <c r="I11725" s="93" t="s">
        <v>23901</v>
      </c>
      <c r="J11725" s="93" t="s">
        <v>20849</v>
      </c>
      <c r="K11725" s="93" t="s">
        <v>8984</v>
      </c>
      <c r="L11725" s="14">
        <f>AND(vyberHrace&lt;&gt;"",ISNUMBER(SEARCH(vyberHrace,$B11725)))</f>
      </c>
      <c r="M11725" s="14">
        <f>AND($I11725=MID(kododd,1,2),$J11725=MID(kododd,3,3))</f>
      </c>
    </row>
    <row r="11726">
      <c r="A11726" s="95">
        <v>43523</v>
      </c>
      <c r="B11726" s="93" t="s">
        <v>15503</v>
      </c>
      <c r="C11726" s="93" t="s">
        <v>1410</v>
      </c>
      <c r="D11726" s="95">
        <v>1250</v>
      </c>
      <c r="G11726" s="95">
        <v>0</v>
      </c>
      <c r="H11726" s="93" t="s">
        <v>8976</v>
      </c>
      <c r="I11726" s="93" t="s">
        <v>23901</v>
      </c>
      <c r="J11726" s="93" t="s">
        <v>20859</v>
      </c>
      <c r="K11726" s="93" t="s">
        <v>9076</v>
      </c>
      <c r="L11726" s="14">
        <f>AND(vyberHrace&lt;&gt;"",ISNUMBER(SEARCH(vyberHrace,$B11726)))</f>
      </c>
      <c r="M11726" s="14">
        <f>AND($I11726=MID(kododd,1,2),$J11726=MID(kododd,3,3))</f>
      </c>
    </row>
    <row r="11727">
      <c r="A11727" s="95">
        <v>56826</v>
      </c>
      <c r="B11727" s="93" t="s">
        <v>22265</v>
      </c>
      <c r="C11727" s="93" t="s">
        <v>1416</v>
      </c>
      <c r="D11727" s="95">
        <v>1346</v>
      </c>
      <c r="E11727" s="95">
        <v>1526</v>
      </c>
      <c r="F11727" s="95">
        <v>23767987</v>
      </c>
      <c r="G11727" s="95">
        <v>0</v>
      </c>
      <c r="H11727" s="93" t="s">
        <v>8976</v>
      </c>
      <c r="I11727" s="93" t="s">
        <v>23901</v>
      </c>
      <c r="J11727" s="93" t="s">
        <v>23412</v>
      </c>
      <c r="K11727" s="93" t="s">
        <v>21363</v>
      </c>
      <c r="L11727" s="14">
        <f>AND(vyberHrace&lt;&gt;"",ISNUMBER(SEARCH(vyberHrace,$B11727)))</f>
      </c>
      <c r="M11727" s="14">
        <f>AND($I11727=MID(kododd,1,2),$J11727=MID(kododd,3,3))</f>
      </c>
    </row>
    <row r="11728">
      <c r="A11728" s="95">
        <v>44317</v>
      </c>
      <c r="B11728" s="93" t="s">
        <v>15431</v>
      </c>
      <c r="C11728" s="93" t="s">
        <v>1419</v>
      </c>
      <c r="G11728" s="95">
        <v>0</v>
      </c>
      <c r="H11728" s="93" t="s">
        <v>8976</v>
      </c>
      <c r="I11728" s="93" t="s">
        <v>23901</v>
      </c>
      <c r="J11728" s="93" t="s">
        <v>20912</v>
      </c>
      <c r="K11728" s="93" t="s">
        <v>5561</v>
      </c>
      <c r="L11728" s="14">
        <f>AND(vyberHrace&lt;&gt;"",ISNUMBER(SEARCH(vyberHrace,$B11728)))</f>
      </c>
      <c r="M11728" s="14">
        <f>AND($I11728=MID(kododd,1,2),$J11728=MID(kododd,3,3))</f>
      </c>
    </row>
    <row r="11729">
      <c r="A11729" s="95">
        <v>26300</v>
      </c>
      <c r="B11729" s="93" t="s">
        <v>15432</v>
      </c>
      <c r="C11729" s="93" t="s">
        <v>1456</v>
      </c>
      <c r="D11729" s="95">
        <v>1800</v>
      </c>
      <c r="E11729" s="95">
        <v>1844</v>
      </c>
      <c r="F11729" s="95">
        <v>303186</v>
      </c>
      <c r="G11729" s="95">
        <v>250</v>
      </c>
      <c r="H11729" s="93" t="s">
        <v>8976</v>
      </c>
      <c r="I11729" s="93" t="s">
        <v>23901</v>
      </c>
      <c r="J11729" s="93" t="s">
        <v>20896</v>
      </c>
      <c r="K11729" s="93" t="s">
        <v>7911</v>
      </c>
      <c r="L11729" s="14">
        <f>AND(vyberHrace&lt;&gt;"",ISNUMBER(SEARCH(vyberHrace,$B11729)))</f>
      </c>
      <c r="M11729" s="14">
        <f>AND($I11729=MID(kododd,1,2),$J11729=MID(kododd,3,3))</f>
      </c>
    </row>
    <row r="11730">
      <c r="A11730" s="95">
        <v>11728</v>
      </c>
      <c r="B11730" s="93" t="s">
        <v>29992</v>
      </c>
      <c r="C11730" s="93" t="s">
        <v>1474</v>
      </c>
      <c r="G11730" s="95">
        <v>250</v>
      </c>
      <c r="H11730" s="93" t="s">
        <v>8976</v>
      </c>
      <c r="I11730" s="93" t="s">
        <v>23901</v>
      </c>
      <c r="J11730" s="93" t="s">
        <v>20902</v>
      </c>
      <c r="K11730" s="93" t="s">
        <v>6528</v>
      </c>
      <c r="L11730" s="14">
        <f>AND(vyberHrace&lt;&gt;"",ISNUMBER(SEARCH(vyberHrace,$B11730)))</f>
      </c>
      <c r="M11730" s="14">
        <f>AND($I11730=MID(kododd,1,2),$J11730=MID(kododd,3,3))</f>
      </c>
    </row>
    <row r="11731">
      <c r="A11731" s="95">
        <v>60005</v>
      </c>
      <c r="B11731" s="93" t="s">
        <v>26486</v>
      </c>
      <c r="C11731" s="93" t="s">
        <v>1422</v>
      </c>
      <c r="F11731" s="95">
        <v>571006176</v>
      </c>
      <c r="G11731" s="95">
        <v>0</v>
      </c>
      <c r="H11731" s="93" t="s">
        <v>8976</v>
      </c>
      <c r="I11731" s="93" t="s">
        <v>23901</v>
      </c>
      <c r="J11731" s="93" t="s">
        <v>20855</v>
      </c>
      <c r="K11731" s="93" t="s">
        <v>8992</v>
      </c>
      <c r="L11731" s="14">
        <f>AND(vyberHrace&lt;&gt;"",ISNUMBER(SEARCH(vyberHrace,$B11731)))</f>
      </c>
      <c r="M11731" s="14">
        <f>AND($I11731=MID(kododd,1,2),$J11731=MID(kododd,3,3))</f>
      </c>
    </row>
    <row r="11732">
      <c r="A11732" s="95">
        <v>56417</v>
      </c>
      <c r="B11732" s="93" t="s">
        <v>22320</v>
      </c>
      <c r="C11732" s="93" t="s">
        <v>1408</v>
      </c>
      <c r="F11732" s="95">
        <v>23766174</v>
      </c>
      <c r="G11732" s="95">
        <v>0</v>
      </c>
      <c r="H11732" s="93" t="s">
        <v>8976</v>
      </c>
      <c r="I11732" s="93" t="s">
        <v>23901</v>
      </c>
      <c r="J11732" s="93" t="s">
        <v>20855</v>
      </c>
      <c r="K11732" s="93" t="s">
        <v>8992</v>
      </c>
      <c r="L11732" s="14">
        <f>AND(vyberHrace&lt;&gt;"",ISNUMBER(SEARCH(vyberHrace,$B11732)))</f>
      </c>
      <c r="M11732" s="14">
        <f>AND($I11732=MID(kododd,1,2),$J11732=MID(kododd,3,3))</f>
      </c>
    </row>
    <row r="11733">
      <c r="A11733" s="95">
        <v>55918</v>
      </c>
      <c r="B11733" s="93" t="s">
        <v>22365</v>
      </c>
      <c r="C11733" s="93" t="s">
        <v>1486</v>
      </c>
      <c r="G11733" s="95">
        <v>250</v>
      </c>
      <c r="H11733" s="93" t="s">
        <v>8976</v>
      </c>
      <c r="I11733" s="93" t="s">
        <v>23901</v>
      </c>
      <c r="J11733" s="93" t="s">
        <v>20849</v>
      </c>
      <c r="K11733" s="93" t="s">
        <v>8984</v>
      </c>
      <c r="L11733" s="14">
        <f>AND(vyberHrace&lt;&gt;"",ISNUMBER(SEARCH(vyberHrace,$B11733)))</f>
      </c>
      <c r="M11733" s="14">
        <f>AND($I11733=MID(kododd,1,2),$J11733=MID(kododd,3,3))</f>
      </c>
    </row>
    <row r="11734">
      <c r="A11734" s="95">
        <v>40041</v>
      </c>
      <c r="B11734" s="93" t="s">
        <v>17839</v>
      </c>
      <c r="C11734" s="93" t="s">
        <v>1402</v>
      </c>
      <c r="D11734" s="95">
        <v>2415</v>
      </c>
      <c r="E11734" s="95">
        <v>2379</v>
      </c>
      <c r="F11734" s="95">
        <v>23701641</v>
      </c>
      <c r="G11734" s="95">
        <v>250</v>
      </c>
      <c r="H11734" s="93" t="s">
        <v>8976</v>
      </c>
      <c r="I11734" s="93" t="s">
        <v>23901</v>
      </c>
      <c r="J11734" s="93" t="s">
        <v>20849</v>
      </c>
      <c r="K11734" s="93" t="s">
        <v>8984</v>
      </c>
      <c r="L11734" s="14">
        <f>AND(vyberHrace&lt;&gt;"",ISNUMBER(SEARCH(vyberHrace,$B11734)))</f>
      </c>
      <c r="M11734" s="14">
        <f>AND($I11734=MID(kododd,1,2),$J11734=MID(kododd,3,3))</f>
      </c>
    </row>
    <row r="11735">
      <c r="A11735" s="95">
        <v>55891</v>
      </c>
      <c r="B11735" s="93" t="s">
        <v>22294</v>
      </c>
      <c r="C11735" s="93" t="s">
        <v>1422</v>
      </c>
      <c r="G11735" s="95">
        <v>250</v>
      </c>
      <c r="H11735" s="93" t="s">
        <v>8976</v>
      </c>
      <c r="I11735" s="93" t="s">
        <v>23901</v>
      </c>
      <c r="J11735" s="93" t="s">
        <v>20872</v>
      </c>
      <c r="K11735" s="93" t="s">
        <v>6775</v>
      </c>
      <c r="L11735" s="14">
        <f>AND(vyberHrace&lt;&gt;"",ISNUMBER(SEARCH(vyberHrace,$B11735)))</f>
      </c>
      <c r="M11735" s="14">
        <f>AND($I11735=MID(kododd,1,2),$J11735=MID(kododd,3,3))</f>
      </c>
    </row>
    <row r="11736">
      <c r="A11736" s="95">
        <v>1544</v>
      </c>
      <c r="B11736" s="93" t="s">
        <v>17355</v>
      </c>
      <c r="C11736" s="93" t="s">
        <v>1426</v>
      </c>
      <c r="D11736" s="95">
        <v>1901</v>
      </c>
      <c r="E11736" s="95">
        <v>1932</v>
      </c>
      <c r="F11736" s="95">
        <v>357227</v>
      </c>
      <c r="G11736" s="95">
        <v>250</v>
      </c>
      <c r="H11736" s="93" t="s">
        <v>8976</v>
      </c>
      <c r="I11736" s="93" t="s">
        <v>23901</v>
      </c>
      <c r="J11736" s="93" t="s">
        <v>20849</v>
      </c>
      <c r="K11736" s="93" t="s">
        <v>8984</v>
      </c>
      <c r="L11736" s="14">
        <f>AND(vyberHrace&lt;&gt;"",ISNUMBER(SEARCH(vyberHrace,$B11736)))</f>
      </c>
      <c r="M11736" s="14">
        <f>AND($I11736=MID(kododd,1,2),$J11736=MID(kododd,3,3))</f>
      </c>
    </row>
    <row r="11737">
      <c r="A11737" s="95">
        <v>8046</v>
      </c>
      <c r="B11737" s="93" t="s">
        <v>17358</v>
      </c>
      <c r="C11737" s="93" t="s">
        <v>1469</v>
      </c>
      <c r="D11737" s="95">
        <v>2232</v>
      </c>
      <c r="E11737" s="95">
        <v>2281</v>
      </c>
      <c r="F11737" s="95">
        <v>5400139</v>
      </c>
      <c r="G11737" s="95">
        <v>250</v>
      </c>
      <c r="H11737" s="93" t="s">
        <v>8976</v>
      </c>
      <c r="I11737" s="93" t="s">
        <v>23901</v>
      </c>
      <c r="J11737" s="93" t="s">
        <v>20849</v>
      </c>
      <c r="K11737" s="93" t="s">
        <v>8984</v>
      </c>
      <c r="L11737" s="14">
        <f>AND(vyberHrace&lt;&gt;"",ISNUMBER(SEARCH(vyberHrace,$B11737)))</f>
      </c>
      <c r="M11737" s="14">
        <f>AND($I11737=MID(kododd,1,2),$J11737=MID(kododd,3,3))</f>
      </c>
    </row>
    <row r="11738">
      <c r="A11738" s="95">
        <v>7292</v>
      </c>
      <c r="B11738" s="93" t="s">
        <v>20104</v>
      </c>
      <c r="C11738" s="93" t="s">
        <v>1405</v>
      </c>
      <c r="D11738" s="95">
        <v>1902</v>
      </c>
      <c r="E11738" s="95">
        <v>1958</v>
      </c>
      <c r="F11738" s="95">
        <v>357235</v>
      </c>
      <c r="G11738" s="95">
        <v>250</v>
      </c>
      <c r="H11738" s="93" t="s">
        <v>8976</v>
      </c>
      <c r="I11738" s="93" t="s">
        <v>23901</v>
      </c>
      <c r="J11738" s="93" t="s">
        <v>20912</v>
      </c>
      <c r="K11738" s="93" t="s">
        <v>5561</v>
      </c>
      <c r="L11738" s="14">
        <f>AND(vyberHrace&lt;&gt;"",ISNUMBER(SEARCH(vyberHrace,$B11738)))</f>
      </c>
      <c r="M11738" s="14">
        <f>AND($I11738=MID(kododd,1,2),$J11738=MID(kododd,3,3))</f>
      </c>
    </row>
    <row r="11739">
      <c r="A11739" s="95">
        <v>5817</v>
      </c>
      <c r="B11739" s="93" t="s">
        <v>20106</v>
      </c>
      <c r="C11739" s="93" t="s">
        <v>1415</v>
      </c>
      <c r="D11739" s="95">
        <v>1982</v>
      </c>
      <c r="E11739" s="95">
        <v>2002</v>
      </c>
      <c r="F11739" s="95">
        <v>310832</v>
      </c>
      <c r="G11739" s="95">
        <v>250</v>
      </c>
      <c r="H11739" s="93" t="s">
        <v>8976</v>
      </c>
      <c r="I11739" s="93" t="s">
        <v>23901</v>
      </c>
      <c r="J11739" s="93" t="s">
        <v>20843</v>
      </c>
      <c r="K11739" s="93" t="s">
        <v>7708</v>
      </c>
      <c r="L11739" s="14">
        <f>AND(vyberHrace&lt;&gt;"",ISNUMBER(SEARCH(vyberHrace,$B11739)))</f>
      </c>
      <c r="M11739" s="14">
        <f>AND($I11739=MID(kododd,1,2),$J11739=MID(kododd,3,3))</f>
      </c>
    </row>
    <row r="11740">
      <c r="A11740" s="95">
        <v>49556</v>
      </c>
      <c r="B11740" s="93" t="s">
        <v>20108</v>
      </c>
      <c r="C11740" s="93" t="s">
        <v>1412</v>
      </c>
      <c r="F11740" s="95">
        <v>23747889</v>
      </c>
      <c r="G11740" s="95">
        <v>250</v>
      </c>
      <c r="H11740" s="93" t="s">
        <v>8976</v>
      </c>
      <c r="I11740" s="93" t="s">
        <v>23901</v>
      </c>
      <c r="J11740" s="93" t="s">
        <v>20843</v>
      </c>
      <c r="K11740" s="93" t="s">
        <v>7708</v>
      </c>
      <c r="L11740" s="14">
        <f>AND(vyberHrace&lt;&gt;"",ISNUMBER(SEARCH(vyberHrace,$B11740)))</f>
      </c>
      <c r="M11740" s="14">
        <f>AND($I11740=MID(kododd,1,2),$J11740=MID(kododd,3,3))</f>
      </c>
    </row>
    <row r="11741">
      <c r="A11741" s="95">
        <v>51566</v>
      </c>
      <c r="B11741" s="93" t="s">
        <v>7716</v>
      </c>
      <c r="C11741" s="93" t="s">
        <v>1450</v>
      </c>
      <c r="F11741" s="95">
        <v>23782757</v>
      </c>
      <c r="G11741" s="95">
        <v>250</v>
      </c>
      <c r="H11741" s="93" t="s">
        <v>8976</v>
      </c>
      <c r="I11741" s="93" t="s">
        <v>23901</v>
      </c>
      <c r="J11741" s="93" t="s">
        <v>20843</v>
      </c>
      <c r="K11741" s="93" t="s">
        <v>7708</v>
      </c>
      <c r="L11741" s="14">
        <f>AND(vyberHrace&lt;&gt;"",ISNUMBER(SEARCH(vyberHrace,$B11741)))</f>
      </c>
      <c r="M11741" s="14">
        <f>AND($I11741=MID(kododd,1,2),$J11741=MID(kododd,3,3))</f>
      </c>
    </row>
    <row r="11742">
      <c r="A11742" s="95">
        <v>46891</v>
      </c>
      <c r="B11742" s="93" t="s">
        <v>19240</v>
      </c>
      <c r="C11742" s="93" t="s">
        <v>3255</v>
      </c>
      <c r="G11742" s="95">
        <v>0</v>
      </c>
      <c r="H11742" s="93" t="s">
        <v>8976</v>
      </c>
      <c r="I11742" s="93" t="s">
        <v>23901</v>
      </c>
      <c r="J11742" s="93" t="s">
        <v>20849</v>
      </c>
      <c r="K11742" s="93" t="s">
        <v>8984</v>
      </c>
      <c r="L11742" s="14">
        <f>AND(vyberHrace&lt;&gt;"",ISNUMBER(SEARCH(vyberHrace,$B11742)))</f>
      </c>
      <c r="M11742" s="14">
        <f>AND($I11742=MID(kododd,1,2),$J11742=MID(kododd,3,3))</f>
      </c>
    </row>
    <row r="11743">
      <c r="A11743" s="95">
        <v>51635</v>
      </c>
      <c r="B11743" s="93" t="s">
        <v>3771</v>
      </c>
      <c r="C11743" s="93" t="s">
        <v>1412</v>
      </c>
      <c r="G11743" s="95">
        <v>0</v>
      </c>
      <c r="H11743" s="93" t="s">
        <v>8976</v>
      </c>
      <c r="I11743" s="93" t="s">
        <v>23901</v>
      </c>
      <c r="J11743" s="93" t="s">
        <v>20849</v>
      </c>
      <c r="K11743" s="93" t="s">
        <v>8984</v>
      </c>
      <c r="L11743" s="14">
        <f>AND(vyberHrace&lt;&gt;"",ISNUMBER(SEARCH(vyberHrace,$B11743)))</f>
      </c>
      <c r="M11743" s="14">
        <f>AND($I11743=MID(kododd,1,2),$J11743=MID(kododd,3,3))</f>
      </c>
    </row>
    <row r="11744">
      <c r="A11744" s="95">
        <v>52078</v>
      </c>
      <c r="B11744" s="93" t="s">
        <v>3733</v>
      </c>
      <c r="C11744" s="93" t="s">
        <v>1400</v>
      </c>
      <c r="F11744" s="95">
        <v>23743875</v>
      </c>
      <c r="G11744" s="95">
        <v>0</v>
      </c>
      <c r="H11744" s="93" t="s">
        <v>8976</v>
      </c>
      <c r="I11744" s="93" t="s">
        <v>23901</v>
      </c>
      <c r="J11744" s="93" t="s">
        <v>20855</v>
      </c>
      <c r="K11744" s="93" t="s">
        <v>8992</v>
      </c>
      <c r="L11744" s="14">
        <f>AND(vyberHrace&lt;&gt;"",ISNUMBER(SEARCH(vyberHrace,$B11744)))</f>
      </c>
      <c r="M11744" s="14">
        <f>AND($I11744=MID(kododd,1,2),$J11744=MID(kododd,3,3))</f>
      </c>
    </row>
    <row r="11745">
      <c r="A11745" s="95">
        <v>58223</v>
      </c>
      <c r="B11745" s="93" t="s">
        <v>24741</v>
      </c>
      <c r="C11745" s="93" t="s">
        <v>1424</v>
      </c>
      <c r="D11745" s="95">
        <v>1033</v>
      </c>
      <c r="F11745" s="95">
        <v>571006184</v>
      </c>
      <c r="G11745" s="95">
        <v>250</v>
      </c>
      <c r="H11745" s="93" t="s">
        <v>8976</v>
      </c>
      <c r="I11745" s="93" t="s">
        <v>23901</v>
      </c>
      <c r="J11745" s="93" t="s">
        <v>20855</v>
      </c>
      <c r="K11745" s="93" t="s">
        <v>8992</v>
      </c>
      <c r="L11745" s="14">
        <f>AND(vyberHrace&lt;&gt;"",ISNUMBER(SEARCH(vyberHrace,$B11745)))</f>
      </c>
      <c r="M11745" s="14">
        <f>AND($I11745=MID(kododd,1,2),$J11745=MID(kododd,3,3))</f>
      </c>
    </row>
    <row r="11746">
      <c r="A11746" s="95">
        <v>61458</v>
      </c>
      <c r="B11746" s="93" t="s">
        <v>27640</v>
      </c>
      <c r="C11746" s="93" t="s">
        <v>1486</v>
      </c>
      <c r="G11746" s="95">
        <v>250</v>
      </c>
      <c r="H11746" s="93" t="s">
        <v>8976</v>
      </c>
      <c r="I11746" s="93" t="s">
        <v>23901</v>
      </c>
      <c r="J11746" s="93" t="s">
        <v>20849</v>
      </c>
      <c r="K11746" s="93" t="s">
        <v>8984</v>
      </c>
      <c r="L11746" s="14">
        <f>AND(vyberHrace&lt;&gt;"",ISNUMBER(SEARCH(vyberHrace,$B11746)))</f>
      </c>
      <c r="M11746" s="14">
        <f>AND($I11746=MID(kododd,1,2),$J11746=MID(kododd,3,3))</f>
      </c>
    </row>
    <row r="11747">
      <c r="A11747" s="95">
        <v>57911</v>
      </c>
      <c r="B11747" s="93" t="s">
        <v>24455</v>
      </c>
      <c r="C11747" s="93" t="s">
        <v>1450</v>
      </c>
      <c r="G11747" s="95">
        <v>250</v>
      </c>
      <c r="H11747" s="93" t="s">
        <v>8976</v>
      </c>
      <c r="I11747" s="93" t="s">
        <v>23901</v>
      </c>
      <c r="J11747" s="93" t="s">
        <v>20849</v>
      </c>
      <c r="K11747" s="93" t="s">
        <v>8984</v>
      </c>
      <c r="L11747" s="14">
        <f>AND(vyberHrace&lt;&gt;"",ISNUMBER(SEARCH(vyberHrace,$B11747)))</f>
      </c>
      <c r="M11747" s="14">
        <f>AND($I11747=MID(kododd,1,2),$J11747=MID(kododd,3,3))</f>
      </c>
    </row>
    <row r="11748">
      <c r="A11748" s="95">
        <v>60501</v>
      </c>
      <c r="B11748" s="93" t="s">
        <v>26932</v>
      </c>
      <c r="C11748" s="93" t="s">
        <v>1487</v>
      </c>
      <c r="G11748" s="95">
        <v>250</v>
      </c>
      <c r="H11748" s="93" t="s">
        <v>8976</v>
      </c>
      <c r="I11748" s="93" t="s">
        <v>23901</v>
      </c>
      <c r="J11748" s="93" t="s">
        <v>20849</v>
      </c>
      <c r="K11748" s="93" t="s">
        <v>8984</v>
      </c>
      <c r="L11748" s="14">
        <f>AND(vyberHrace&lt;&gt;"",ISNUMBER(SEARCH(vyberHrace,$B11748)))</f>
      </c>
      <c r="M11748" s="14">
        <f>AND($I11748=MID(kododd,1,2),$J11748=MID(kododd,3,3))</f>
      </c>
    </row>
    <row r="11749">
      <c r="A11749" s="95">
        <v>46925</v>
      </c>
      <c r="B11749" s="93" t="s">
        <v>19294</v>
      </c>
      <c r="C11749" s="93" t="s">
        <v>1406</v>
      </c>
      <c r="G11749" s="95">
        <v>0</v>
      </c>
      <c r="H11749" s="93" t="s">
        <v>8976</v>
      </c>
      <c r="I11749" s="93" t="s">
        <v>23901</v>
      </c>
      <c r="J11749" s="93" t="s">
        <v>20859</v>
      </c>
      <c r="K11749" s="93" t="s">
        <v>9076</v>
      </c>
      <c r="L11749" s="14">
        <f>AND(vyberHrace&lt;&gt;"",ISNUMBER(SEARCH(vyberHrace,$B11749)))</f>
      </c>
      <c r="M11749" s="14">
        <f>AND($I11749=MID(kododd,1,2),$J11749=MID(kododd,3,3))</f>
      </c>
    </row>
    <row r="11750">
      <c r="A11750" s="95">
        <v>47788</v>
      </c>
      <c r="B11750" s="93" t="s">
        <v>19298</v>
      </c>
      <c r="C11750" s="93" t="s">
        <v>1410</v>
      </c>
      <c r="G11750" s="95">
        <v>0</v>
      </c>
      <c r="H11750" s="93" t="s">
        <v>8976</v>
      </c>
      <c r="I11750" s="93" t="s">
        <v>23901</v>
      </c>
      <c r="J11750" s="93" t="s">
        <v>20859</v>
      </c>
      <c r="K11750" s="93" t="s">
        <v>9076</v>
      </c>
      <c r="L11750" s="14">
        <f>AND(vyberHrace&lt;&gt;"",ISNUMBER(SEARCH(vyberHrace,$B11750)))</f>
      </c>
      <c r="M11750" s="14">
        <f>AND($I11750=MID(kododd,1,2),$J11750=MID(kododd,3,3))</f>
      </c>
    </row>
    <row r="11751">
      <c r="A11751" s="95">
        <v>63137</v>
      </c>
      <c r="B11751" s="93" t="s">
        <v>29134</v>
      </c>
      <c r="C11751" s="93" t="s">
        <v>1411</v>
      </c>
      <c r="D11751" s="95">
        <v>1278</v>
      </c>
      <c r="E11751" s="95">
        <v>1486</v>
      </c>
      <c r="F11751" s="95">
        <v>571005471</v>
      </c>
      <c r="G11751" s="95">
        <v>250</v>
      </c>
      <c r="H11751" s="93" t="s">
        <v>8976</v>
      </c>
      <c r="I11751" s="93" t="s">
        <v>23901</v>
      </c>
      <c r="J11751" s="93" t="s">
        <v>20872</v>
      </c>
      <c r="K11751" s="93" t="s">
        <v>6775</v>
      </c>
      <c r="L11751" s="14">
        <f>AND(vyberHrace&lt;&gt;"",ISNUMBER(SEARCH(vyberHrace,$B11751)))</f>
      </c>
      <c r="M11751" s="14">
        <f>AND($I11751=MID(kododd,1,2),$J11751=MID(kododd,3,3))</f>
      </c>
    </row>
    <row r="11752">
      <c r="A11752" s="95">
        <v>46920</v>
      </c>
      <c r="B11752" s="93" t="s">
        <v>19307</v>
      </c>
      <c r="C11752" s="93" t="s">
        <v>3255</v>
      </c>
      <c r="G11752" s="95">
        <v>0</v>
      </c>
      <c r="H11752" s="93" t="s">
        <v>8976</v>
      </c>
      <c r="I11752" s="93" t="s">
        <v>23901</v>
      </c>
      <c r="J11752" s="93" t="s">
        <v>20843</v>
      </c>
      <c r="K11752" s="93" t="s">
        <v>7708</v>
      </c>
      <c r="L11752" s="14">
        <f>AND(vyberHrace&lt;&gt;"",ISNUMBER(SEARCH(vyberHrace,$B11752)))</f>
      </c>
      <c r="M11752" s="14">
        <f>AND($I11752=MID(kododd,1,2),$J11752=MID(kododd,3,3))</f>
      </c>
    </row>
    <row r="11753">
      <c r="A11753" s="95">
        <v>50138</v>
      </c>
      <c r="B11753" s="93" t="s">
        <v>2087</v>
      </c>
      <c r="C11753" s="93" t="s">
        <v>3255</v>
      </c>
      <c r="G11753" s="95">
        <v>0</v>
      </c>
      <c r="H11753" s="93" t="s">
        <v>8976</v>
      </c>
      <c r="I11753" s="93" t="s">
        <v>23901</v>
      </c>
      <c r="J11753" s="93" t="s">
        <v>20855</v>
      </c>
      <c r="K11753" s="93" t="s">
        <v>8992</v>
      </c>
      <c r="L11753" s="14">
        <f>AND(vyberHrace&lt;&gt;"",ISNUMBER(SEARCH(vyberHrace,$B11753)))</f>
      </c>
      <c r="M11753" s="14">
        <f>AND($I11753=MID(kododd,1,2),$J11753=MID(kododd,3,3))</f>
      </c>
    </row>
    <row r="11754">
      <c r="A11754" s="95">
        <v>30833</v>
      </c>
      <c r="B11754" s="93" t="s">
        <v>15119</v>
      </c>
      <c r="C11754" s="93" t="s">
        <v>1448</v>
      </c>
      <c r="D11754" s="95">
        <v>1366</v>
      </c>
      <c r="F11754" s="95">
        <v>350389</v>
      </c>
      <c r="G11754" s="95">
        <v>0</v>
      </c>
      <c r="H11754" s="93" t="s">
        <v>8976</v>
      </c>
      <c r="I11754" s="93" t="s">
        <v>23901</v>
      </c>
      <c r="J11754" s="93" t="s">
        <v>20872</v>
      </c>
      <c r="K11754" s="93" t="s">
        <v>6775</v>
      </c>
      <c r="L11754" s="14">
        <f>AND(vyberHrace&lt;&gt;"",ISNUMBER(SEARCH(vyberHrace,$B11754)))</f>
      </c>
      <c r="M11754" s="14">
        <f>AND($I11754=MID(kododd,1,2),$J11754=MID(kododd,3,3))</f>
      </c>
    </row>
    <row r="11755">
      <c r="A11755" s="95">
        <v>31024</v>
      </c>
      <c r="B11755" s="93" t="s">
        <v>17399</v>
      </c>
      <c r="C11755" s="93" t="s">
        <v>1454</v>
      </c>
      <c r="G11755" s="95">
        <v>0</v>
      </c>
      <c r="H11755" s="93" t="s">
        <v>8976</v>
      </c>
      <c r="I11755" s="93" t="s">
        <v>23901</v>
      </c>
      <c r="J11755" s="93" t="s">
        <v>20872</v>
      </c>
      <c r="K11755" s="93" t="s">
        <v>6775</v>
      </c>
      <c r="L11755" s="14">
        <f>AND(vyberHrace&lt;&gt;"",ISNUMBER(SEARCH(vyberHrace,$B11755)))</f>
      </c>
      <c r="M11755" s="14">
        <f>AND($I11755=MID(kododd,1,2),$J11755=MID(kododd,3,3))</f>
      </c>
    </row>
    <row r="11756">
      <c r="A11756" s="95">
        <v>62635</v>
      </c>
      <c r="B11756" s="93" t="s">
        <v>29135</v>
      </c>
      <c r="C11756" s="93" t="s">
        <v>1487</v>
      </c>
      <c r="G11756" s="95">
        <v>250</v>
      </c>
      <c r="H11756" s="93" t="s">
        <v>8976</v>
      </c>
      <c r="I11756" s="93" t="s">
        <v>23901</v>
      </c>
      <c r="J11756" s="93" t="s">
        <v>20849</v>
      </c>
      <c r="K11756" s="93" t="s">
        <v>8984</v>
      </c>
      <c r="L11756" s="14">
        <f>AND(vyberHrace&lt;&gt;"",ISNUMBER(SEARCH(vyberHrace,$B11756)))</f>
      </c>
      <c r="M11756" s="14">
        <f>AND($I11756=MID(kododd,1,2),$J11756=MID(kododd,3,3))</f>
      </c>
    </row>
    <row r="11757">
      <c r="A11757" s="95">
        <v>46220</v>
      </c>
      <c r="B11757" s="93" t="s">
        <v>17406</v>
      </c>
      <c r="C11757" s="93" t="s">
        <v>3255</v>
      </c>
      <c r="G11757" s="95">
        <v>0</v>
      </c>
      <c r="H11757" s="93" t="s">
        <v>8976</v>
      </c>
      <c r="I11757" s="93" t="s">
        <v>23901</v>
      </c>
      <c r="J11757" s="93" t="s">
        <v>20947</v>
      </c>
      <c r="K11757" s="93" t="s">
        <v>5139</v>
      </c>
      <c r="L11757" s="14">
        <f>AND(vyberHrace&lt;&gt;"",ISNUMBER(SEARCH(vyberHrace,$B11757)))</f>
      </c>
      <c r="M11757" s="14">
        <f>AND($I11757=MID(kododd,1,2),$J11757=MID(kododd,3,3))</f>
      </c>
    </row>
    <row r="11758">
      <c r="A11758" s="95">
        <v>59895</v>
      </c>
      <c r="B11758" s="93" t="s">
        <v>26389</v>
      </c>
      <c r="C11758" s="93" t="s">
        <v>1411</v>
      </c>
      <c r="G11758" s="95">
        <v>250</v>
      </c>
      <c r="H11758" s="93" t="s">
        <v>8976</v>
      </c>
      <c r="I11758" s="93" t="s">
        <v>23901</v>
      </c>
      <c r="J11758" s="93" t="s">
        <v>20859</v>
      </c>
      <c r="K11758" s="93" t="s">
        <v>9076</v>
      </c>
      <c r="L11758" s="14">
        <f>AND(vyberHrace&lt;&gt;"",ISNUMBER(SEARCH(vyberHrace,$B11758)))</f>
      </c>
      <c r="M11758" s="14">
        <f>AND($I11758=MID(kododd,1,2),$J11758=MID(kododd,3,3))</f>
      </c>
    </row>
    <row r="11759">
      <c r="A11759" s="95">
        <v>61716</v>
      </c>
      <c r="B11759" s="93" t="s">
        <v>27869</v>
      </c>
      <c r="C11759" s="93" t="s">
        <v>1438</v>
      </c>
      <c r="G11759" s="95">
        <v>0</v>
      </c>
      <c r="H11759" s="93" t="s">
        <v>8976</v>
      </c>
      <c r="I11759" s="93" t="s">
        <v>23901</v>
      </c>
      <c r="J11759" s="93" t="s">
        <v>23412</v>
      </c>
      <c r="K11759" s="93" t="s">
        <v>21363</v>
      </c>
      <c r="L11759" s="14">
        <f>AND(vyberHrace&lt;&gt;"",ISNUMBER(SEARCH(vyberHrace,$B11759)))</f>
      </c>
      <c r="M11759" s="14">
        <f>AND($I11759=MID(kododd,1,2),$J11759=MID(kododd,3,3))</f>
      </c>
    </row>
    <row r="11760">
      <c r="A11760" s="95">
        <v>62256</v>
      </c>
      <c r="B11760" s="93" t="s">
        <v>13944</v>
      </c>
      <c r="C11760" s="93" t="s">
        <v>1424</v>
      </c>
      <c r="G11760" s="95">
        <v>0</v>
      </c>
      <c r="H11760" s="93" t="s">
        <v>8976</v>
      </c>
      <c r="I11760" s="93" t="s">
        <v>23901</v>
      </c>
      <c r="J11760" s="93" t="s">
        <v>20855</v>
      </c>
      <c r="K11760" s="93" t="s">
        <v>8992</v>
      </c>
      <c r="L11760" s="14">
        <f>AND(vyberHrace&lt;&gt;"",ISNUMBER(SEARCH(vyberHrace,$B11760)))</f>
      </c>
      <c r="M11760" s="14">
        <f>AND($I11760=MID(kododd,1,2),$J11760=MID(kododd,3,3))</f>
      </c>
    </row>
    <row r="11761">
      <c r="A11761" s="95">
        <v>56679</v>
      </c>
      <c r="B11761" s="93" t="s">
        <v>22375</v>
      </c>
      <c r="C11761" s="93" t="s">
        <v>1422</v>
      </c>
      <c r="D11761" s="95">
        <v>1139</v>
      </c>
      <c r="F11761" s="95">
        <v>23771941</v>
      </c>
      <c r="G11761" s="95">
        <v>250</v>
      </c>
      <c r="H11761" s="93" t="s">
        <v>8976</v>
      </c>
      <c r="I11761" s="93" t="s">
        <v>23901</v>
      </c>
      <c r="J11761" s="93" t="s">
        <v>20947</v>
      </c>
      <c r="K11761" s="93" t="s">
        <v>5139</v>
      </c>
      <c r="L11761" s="14">
        <f>AND(vyberHrace&lt;&gt;"",ISNUMBER(SEARCH(vyberHrace,$B11761)))</f>
      </c>
      <c r="M11761" s="14">
        <f>AND($I11761=MID(kododd,1,2),$J11761=MID(kododd,3,3))</f>
      </c>
    </row>
    <row r="11762">
      <c r="A11762" s="95">
        <v>48523</v>
      </c>
      <c r="B11762" s="93" t="s">
        <v>13855</v>
      </c>
      <c r="C11762" s="93" t="s">
        <v>1422</v>
      </c>
      <c r="G11762" s="95">
        <v>0</v>
      </c>
      <c r="H11762" s="93" t="s">
        <v>8976</v>
      </c>
      <c r="I11762" s="93" t="s">
        <v>23901</v>
      </c>
      <c r="J11762" s="93" t="s">
        <v>20849</v>
      </c>
      <c r="K11762" s="93" t="s">
        <v>8984</v>
      </c>
      <c r="L11762" s="14">
        <f>AND(vyberHrace&lt;&gt;"",ISNUMBER(SEARCH(vyberHrace,$B11762)))</f>
      </c>
      <c r="M11762" s="14">
        <f>AND($I11762=MID(kododd,1,2),$J11762=MID(kododd,3,3))</f>
      </c>
    </row>
    <row r="11763">
      <c r="A11763" s="95">
        <v>58799</v>
      </c>
      <c r="B11763" s="93" t="s">
        <v>13958</v>
      </c>
      <c r="C11763" s="93" t="s">
        <v>1420</v>
      </c>
      <c r="G11763" s="95">
        <v>0</v>
      </c>
      <c r="H11763" s="93" t="s">
        <v>8976</v>
      </c>
      <c r="I11763" s="93" t="s">
        <v>23901</v>
      </c>
      <c r="J11763" s="93" t="s">
        <v>20855</v>
      </c>
      <c r="K11763" s="93" t="s">
        <v>8992</v>
      </c>
      <c r="L11763" s="14">
        <f>AND(vyberHrace&lt;&gt;"",ISNUMBER(SEARCH(vyberHrace,$B11763)))</f>
      </c>
      <c r="M11763" s="14">
        <f>AND($I11763=MID(kododd,1,2),$J11763=MID(kododd,3,3))</f>
      </c>
    </row>
    <row r="11764">
      <c r="A11764" s="95">
        <v>5861</v>
      </c>
      <c r="B11764" s="93" t="s">
        <v>13965</v>
      </c>
      <c r="C11764" s="93" t="s">
        <v>1427</v>
      </c>
      <c r="D11764" s="95">
        <v>1499</v>
      </c>
      <c r="E11764" s="95">
        <v>1789</v>
      </c>
      <c r="F11764" s="95">
        <v>301361</v>
      </c>
      <c r="G11764" s="95">
        <v>0</v>
      </c>
      <c r="H11764" s="93" t="s">
        <v>8976</v>
      </c>
      <c r="I11764" s="93" t="s">
        <v>23901</v>
      </c>
      <c r="J11764" s="93" t="s">
        <v>20883</v>
      </c>
      <c r="K11764" s="93" t="s">
        <v>1499</v>
      </c>
      <c r="L11764" s="14">
        <f>AND(vyberHrace&lt;&gt;"",ISNUMBER(SEARCH(vyberHrace,$B11764)))</f>
      </c>
      <c r="M11764" s="14">
        <f>AND($I11764=MID(kododd,1,2),$J11764=MID(kododd,3,3))</f>
      </c>
    </row>
    <row r="11765">
      <c r="A11765" s="95">
        <v>38120</v>
      </c>
      <c r="B11765" s="93" t="s">
        <v>13966</v>
      </c>
      <c r="C11765" s="93" t="s">
        <v>1438</v>
      </c>
      <c r="D11765" s="95">
        <v>1100</v>
      </c>
      <c r="G11765" s="95">
        <v>0</v>
      </c>
      <c r="H11765" s="93" t="s">
        <v>8976</v>
      </c>
      <c r="I11765" s="93" t="s">
        <v>23901</v>
      </c>
      <c r="J11765" s="93" t="s">
        <v>20859</v>
      </c>
      <c r="K11765" s="93" t="s">
        <v>9076</v>
      </c>
      <c r="L11765" s="14">
        <f>AND(vyberHrace&lt;&gt;"",ISNUMBER(SEARCH(vyberHrace,$B11765)))</f>
      </c>
      <c r="M11765" s="14">
        <f>AND($I11765=MID(kododd,1,2),$J11765=MID(kododd,3,3))</f>
      </c>
    </row>
    <row r="11766">
      <c r="A11766" s="95">
        <v>58825</v>
      </c>
      <c r="B11766" s="93" t="s">
        <v>25297</v>
      </c>
      <c r="C11766" s="93" t="s">
        <v>1479</v>
      </c>
      <c r="G11766" s="95">
        <v>0</v>
      </c>
      <c r="H11766" s="93" t="s">
        <v>8976</v>
      </c>
      <c r="I11766" s="93" t="s">
        <v>23901</v>
      </c>
      <c r="J11766" s="93" t="s">
        <v>20908</v>
      </c>
      <c r="K11766" s="93" t="s">
        <v>5624</v>
      </c>
      <c r="L11766" s="14">
        <f>AND(vyberHrace&lt;&gt;"",ISNUMBER(SEARCH(vyberHrace,$B11766)))</f>
      </c>
      <c r="M11766" s="14">
        <f>AND($I11766=MID(kododd,1,2),$J11766=MID(kododd,3,3))</f>
      </c>
    </row>
    <row r="11767">
      <c r="A11767" s="95">
        <v>62403</v>
      </c>
      <c r="B11767" s="93" t="s">
        <v>28572</v>
      </c>
      <c r="C11767" s="93" t="s">
        <v>1420</v>
      </c>
      <c r="D11767" s="95">
        <v>1089</v>
      </c>
      <c r="F11767" s="95">
        <v>571001387</v>
      </c>
      <c r="G11767" s="95">
        <v>250</v>
      </c>
      <c r="H11767" s="93" t="s">
        <v>8976</v>
      </c>
      <c r="I11767" s="93" t="s">
        <v>23901</v>
      </c>
      <c r="J11767" s="93" t="s">
        <v>20896</v>
      </c>
      <c r="K11767" s="93" t="s">
        <v>7911</v>
      </c>
      <c r="L11767" s="14">
        <f>AND(vyberHrace&lt;&gt;"",ISNUMBER(SEARCH(vyberHrace,$B11767)))</f>
      </c>
      <c r="M11767" s="14">
        <f>AND($I11767=MID(kododd,1,2),$J11767=MID(kododd,3,3))</f>
      </c>
    </row>
    <row r="11768">
      <c r="A11768" s="95">
        <v>62664</v>
      </c>
      <c r="B11768" s="93" t="s">
        <v>29136</v>
      </c>
      <c r="C11768" s="93" t="s">
        <v>1412</v>
      </c>
      <c r="G11768" s="95">
        <v>500</v>
      </c>
      <c r="H11768" s="93" t="s">
        <v>8976</v>
      </c>
      <c r="I11768" s="93" t="s">
        <v>23901</v>
      </c>
      <c r="J11768" s="93" t="s">
        <v>23412</v>
      </c>
      <c r="K11768" s="93" t="s">
        <v>21363</v>
      </c>
      <c r="L11768" s="14">
        <f>AND(vyberHrace&lt;&gt;"",ISNUMBER(SEARCH(vyberHrace,$B11768)))</f>
      </c>
      <c r="M11768" s="14">
        <f>AND($I11768=MID(kododd,1,2),$J11768=MID(kododd,3,3))</f>
      </c>
    </row>
    <row r="11769">
      <c r="A11769" s="95">
        <v>60838</v>
      </c>
      <c r="B11769" s="93" t="s">
        <v>27224</v>
      </c>
      <c r="C11769" s="93" t="s">
        <v>1450</v>
      </c>
      <c r="G11769" s="95">
        <v>250</v>
      </c>
      <c r="H11769" s="93" t="s">
        <v>8976</v>
      </c>
      <c r="I11769" s="93" t="s">
        <v>23901</v>
      </c>
      <c r="J11769" s="93" t="s">
        <v>20908</v>
      </c>
      <c r="K11769" s="93" t="s">
        <v>5624</v>
      </c>
      <c r="L11769" s="14">
        <f>AND(vyberHrace&lt;&gt;"",ISNUMBER(SEARCH(vyberHrace,$B11769)))</f>
      </c>
      <c r="M11769" s="14">
        <f>AND($I11769=MID(kododd,1,2),$J11769=MID(kododd,3,3))</f>
      </c>
    </row>
    <row r="11770">
      <c r="A11770" s="95">
        <v>14080</v>
      </c>
      <c r="B11770" s="93" t="s">
        <v>29137</v>
      </c>
      <c r="C11770" s="93" t="s">
        <v>1423</v>
      </c>
      <c r="D11770" s="95">
        <v>1821</v>
      </c>
      <c r="F11770" s="95">
        <v>394920</v>
      </c>
      <c r="G11770" s="95">
        <v>250</v>
      </c>
      <c r="H11770" s="93" t="s">
        <v>8976</v>
      </c>
      <c r="I11770" s="93" t="s">
        <v>23901</v>
      </c>
      <c r="J11770" s="93" t="s">
        <v>20843</v>
      </c>
      <c r="K11770" s="93" t="s">
        <v>7708</v>
      </c>
      <c r="L11770" s="14">
        <f>AND(vyberHrace&lt;&gt;"",ISNUMBER(SEARCH(vyberHrace,$B11770)))</f>
      </c>
      <c r="M11770" s="14">
        <f>AND($I11770=MID(kododd,1,2),$J11770=MID(kododd,3,3))</f>
      </c>
    </row>
    <row r="11771">
      <c r="A11771" s="95">
        <v>11218</v>
      </c>
      <c r="B11771" s="93" t="s">
        <v>19212</v>
      </c>
      <c r="C11771" s="93" t="s">
        <v>1478</v>
      </c>
      <c r="D11771" s="95">
        <v>1104</v>
      </c>
      <c r="G11771" s="95">
        <v>250</v>
      </c>
      <c r="H11771" s="93" t="s">
        <v>8976</v>
      </c>
      <c r="I11771" s="93" t="s">
        <v>23901</v>
      </c>
      <c r="J11771" s="93" t="s">
        <v>20872</v>
      </c>
      <c r="K11771" s="93" t="s">
        <v>6775</v>
      </c>
      <c r="L11771" s="14">
        <f>AND(vyberHrace&lt;&gt;"",ISNUMBER(SEARCH(vyberHrace,$B11771)))</f>
      </c>
      <c r="M11771" s="14">
        <f>AND($I11771=MID(kododd,1,2),$J11771=MID(kododd,3,3))</f>
      </c>
    </row>
    <row r="11772">
      <c r="A11772" s="95">
        <v>2459</v>
      </c>
      <c r="B11772" s="93" t="s">
        <v>19213</v>
      </c>
      <c r="C11772" s="93" t="s">
        <v>1468</v>
      </c>
      <c r="D11772" s="95">
        <v>1541</v>
      </c>
      <c r="E11772" s="95">
        <v>1638</v>
      </c>
      <c r="F11772" s="95">
        <v>323535</v>
      </c>
      <c r="G11772" s="95">
        <v>250</v>
      </c>
      <c r="H11772" s="93" t="s">
        <v>8976</v>
      </c>
      <c r="I11772" s="93" t="s">
        <v>23901</v>
      </c>
      <c r="J11772" s="93" t="s">
        <v>20855</v>
      </c>
      <c r="K11772" s="93" t="s">
        <v>8992</v>
      </c>
      <c r="L11772" s="14">
        <f>AND(vyberHrace&lt;&gt;"",ISNUMBER(SEARCH(vyberHrace,$B11772)))</f>
      </c>
      <c r="M11772" s="14">
        <f>AND($I11772=MID(kododd,1,2),$J11772=MID(kododd,3,3))</f>
      </c>
    </row>
    <row r="11773">
      <c r="A11773" s="95">
        <v>58692</v>
      </c>
      <c r="B11773" s="93" t="s">
        <v>25175</v>
      </c>
      <c r="C11773" s="93" t="s">
        <v>1422</v>
      </c>
      <c r="D11773" s="95">
        <v>1456</v>
      </c>
      <c r="E11773" s="95">
        <v>1605</v>
      </c>
      <c r="F11773" s="95">
        <v>23779993</v>
      </c>
      <c r="G11773" s="95">
        <v>250</v>
      </c>
      <c r="H11773" s="93" t="s">
        <v>8976</v>
      </c>
      <c r="I11773" s="93" t="s">
        <v>23901</v>
      </c>
      <c r="J11773" s="93" t="s">
        <v>3580</v>
      </c>
      <c r="K11773" s="93" t="s">
        <v>6449</v>
      </c>
      <c r="L11773" s="14">
        <f>AND(vyberHrace&lt;&gt;"",ISNUMBER(SEARCH(vyberHrace,$B11773)))</f>
      </c>
      <c r="M11773" s="14">
        <f>AND($I11773=MID(kododd,1,2),$J11773=MID(kododd,3,3))</f>
      </c>
    </row>
    <row r="11774">
      <c r="A11774" s="95">
        <v>36435</v>
      </c>
      <c r="B11774" s="93" t="s">
        <v>15257</v>
      </c>
      <c r="C11774" s="93" t="s">
        <v>1446</v>
      </c>
      <c r="D11774" s="95">
        <v>1640</v>
      </c>
      <c r="E11774" s="95">
        <v>1804</v>
      </c>
      <c r="F11774" s="95">
        <v>335347</v>
      </c>
      <c r="G11774" s="95">
        <v>0</v>
      </c>
      <c r="H11774" s="93" t="s">
        <v>8976</v>
      </c>
      <c r="I11774" s="93" t="s">
        <v>23901</v>
      </c>
      <c r="J11774" s="93" t="s">
        <v>20896</v>
      </c>
      <c r="K11774" s="93" t="s">
        <v>7911</v>
      </c>
      <c r="L11774" s="14">
        <f>AND(vyberHrace&lt;&gt;"",ISNUMBER(SEARCH(vyberHrace,$B11774)))</f>
      </c>
      <c r="M11774" s="14">
        <f>AND($I11774=MID(kododd,1,2),$J11774=MID(kododd,3,3))</f>
      </c>
    </row>
    <row r="11775">
      <c r="A11775" s="95">
        <v>48898</v>
      </c>
      <c r="B11775" s="93" t="s">
        <v>15266</v>
      </c>
      <c r="C11775" s="93" t="s">
        <v>1400</v>
      </c>
      <c r="D11775" s="95">
        <v>1313</v>
      </c>
      <c r="E11775" s="95">
        <v>1503</v>
      </c>
      <c r="F11775" s="95">
        <v>23733039</v>
      </c>
      <c r="G11775" s="95">
        <v>250</v>
      </c>
      <c r="H11775" s="93" t="s">
        <v>8976</v>
      </c>
      <c r="I11775" s="93" t="s">
        <v>23901</v>
      </c>
      <c r="J11775" s="93" t="s">
        <v>20849</v>
      </c>
      <c r="K11775" s="93" t="s">
        <v>8984</v>
      </c>
      <c r="L11775" s="14">
        <f>AND(vyberHrace&lt;&gt;"",ISNUMBER(SEARCH(vyberHrace,$B11775)))</f>
      </c>
      <c r="M11775" s="14">
        <f>AND($I11775=MID(kododd,1,2),$J11775=MID(kododd,3,3))</f>
      </c>
    </row>
    <row r="11776">
      <c r="A11776" s="95">
        <v>46953</v>
      </c>
      <c r="B11776" s="93" t="s">
        <v>15269</v>
      </c>
      <c r="C11776" s="93" t="s">
        <v>1416</v>
      </c>
      <c r="D11776" s="95">
        <v>1277</v>
      </c>
      <c r="E11776" s="95">
        <v>1603</v>
      </c>
      <c r="F11776" s="95">
        <v>23734051</v>
      </c>
      <c r="G11776" s="95">
        <v>250</v>
      </c>
      <c r="H11776" s="93" t="s">
        <v>8976</v>
      </c>
      <c r="I11776" s="93" t="s">
        <v>23901</v>
      </c>
      <c r="J11776" s="93" t="s">
        <v>20849</v>
      </c>
      <c r="K11776" s="93" t="s">
        <v>8984</v>
      </c>
      <c r="L11776" s="14">
        <f>AND(vyberHrace&lt;&gt;"",ISNUMBER(SEARCH(vyberHrace,$B11776)))</f>
      </c>
      <c r="M11776" s="14">
        <f>AND($I11776=MID(kododd,1,2),$J11776=MID(kododd,3,3))</f>
      </c>
    </row>
    <row r="11777">
      <c r="A11777" s="95">
        <v>48160</v>
      </c>
      <c r="B11777" s="93" t="s">
        <v>15270</v>
      </c>
      <c r="C11777" s="93" t="s">
        <v>1422</v>
      </c>
      <c r="G11777" s="95">
        <v>250</v>
      </c>
      <c r="H11777" s="93" t="s">
        <v>8976</v>
      </c>
      <c r="I11777" s="93" t="s">
        <v>23901</v>
      </c>
      <c r="J11777" s="93" t="s">
        <v>20849</v>
      </c>
      <c r="K11777" s="93" t="s">
        <v>8984</v>
      </c>
      <c r="L11777" s="14">
        <f>AND(vyberHrace&lt;&gt;"",ISNUMBER(SEARCH(vyberHrace,$B11777)))</f>
      </c>
      <c r="M11777" s="14">
        <f>AND($I11777=MID(kododd,1,2),$J11777=MID(kododd,3,3))</f>
      </c>
    </row>
    <row r="11778">
      <c r="A11778" s="95">
        <v>2229</v>
      </c>
      <c r="B11778" s="93" t="s">
        <v>15271</v>
      </c>
      <c r="C11778" s="93" t="s">
        <v>1428</v>
      </c>
      <c r="D11778" s="95">
        <v>1796</v>
      </c>
      <c r="E11778" s="95">
        <v>1846</v>
      </c>
      <c r="F11778" s="95">
        <v>357251</v>
      </c>
      <c r="G11778" s="95">
        <v>250</v>
      </c>
      <c r="H11778" s="93" t="s">
        <v>8976</v>
      </c>
      <c r="I11778" s="93" t="s">
        <v>23901</v>
      </c>
      <c r="J11778" s="93" t="s">
        <v>20859</v>
      </c>
      <c r="K11778" s="93" t="s">
        <v>9076</v>
      </c>
      <c r="L11778" s="14">
        <f>AND(vyberHrace&lt;&gt;"",ISNUMBER(SEARCH(vyberHrace,$B11778)))</f>
      </c>
      <c r="M11778" s="14">
        <f>AND($I11778=MID(kododd,1,2),$J11778=MID(kododd,3,3))</f>
      </c>
    </row>
    <row r="11779">
      <c r="A11779" s="95">
        <v>43378</v>
      </c>
      <c r="B11779" s="93" t="s">
        <v>15285</v>
      </c>
      <c r="C11779" s="93" t="s">
        <v>1408</v>
      </c>
      <c r="D11779" s="95">
        <v>1100</v>
      </c>
      <c r="G11779" s="95">
        <v>0</v>
      </c>
      <c r="H11779" s="93" t="s">
        <v>8976</v>
      </c>
      <c r="I11779" s="93" t="s">
        <v>23901</v>
      </c>
      <c r="J11779" s="93" t="s">
        <v>20859</v>
      </c>
      <c r="K11779" s="93" t="s">
        <v>9076</v>
      </c>
      <c r="L11779" s="14">
        <f>AND(vyberHrace&lt;&gt;"",ISNUMBER(SEARCH(vyberHrace,$B11779)))</f>
      </c>
      <c r="M11779" s="14">
        <f>AND($I11779=MID(kododd,1,2),$J11779=MID(kododd,3,3))</f>
      </c>
    </row>
    <row r="11780">
      <c r="A11780" s="95">
        <v>43375</v>
      </c>
      <c r="B11780" s="93" t="s">
        <v>15286</v>
      </c>
      <c r="C11780" s="93" t="s">
        <v>1408</v>
      </c>
      <c r="D11780" s="95">
        <v>1092</v>
      </c>
      <c r="G11780" s="95">
        <v>0</v>
      </c>
      <c r="H11780" s="93" t="s">
        <v>8976</v>
      </c>
      <c r="I11780" s="93" t="s">
        <v>23901</v>
      </c>
      <c r="J11780" s="93" t="s">
        <v>20859</v>
      </c>
      <c r="K11780" s="93" t="s">
        <v>9076</v>
      </c>
      <c r="L11780" s="14">
        <f>AND(vyberHrace&lt;&gt;"",ISNUMBER(SEARCH(vyberHrace,$B11780)))</f>
      </c>
      <c r="M11780" s="14">
        <f>AND($I11780=MID(kododd,1,2),$J11780=MID(kododd,3,3))</f>
      </c>
    </row>
    <row r="11781">
      <c r="A11781" s="95">
        <v>55900</v>
      </c>
      <c r="B11781" s="93" t="s">
        <v>22321</v>
      </c>
      <c r="C11781" s="93" t="s">
        <v>1420</v>
      </c>
      <c r="F11781" s="95">
        <v>571006192</v>
      </c>
      <c r="G11781" s="95">
        <v>0</v>
      </c>
      <c r="H11781" s="93" t="s">
        <v>8976</v>
      </c>
      <c r="I11781" s="93" t="s">
        <v>23901</v>
      </c>
      <c r="J11781" s="93" t="s">
        <v>20855</v>
      </c>
      <c r="K11781" s="93" t="s">
        <v>8992</v>
      </c>
      <c r="L11781" s="14">
        <f>AND(vyberHrace&lt;&gt;"",ISNUMBER(SEARCH(vyberHrace,$B11781)))</f>
      </c>
      <c r="M11781" s="14">
        <f>AND($I11781=MID(kododd,1,2),$J11781=MID(kododd,3,3))</f>
      </c>
    </row>
    <row r="11782">
      <c r="A11782" s="95">
        <v>10523</v>
      </c>
      <c r="B11782" s="93" t="s">
        <v>16175</v>
      </c>
      <c r="C11782" s="93" t="s">
        <v>1469</v>
      </c>
      <c r="D11782" s="95">
        <v>1805</v>
      </c>
      <c r="E11782" s="95">
        <v>1919</v>
      </c>
      <c r="F11782" s="95">
        <v>330477</v>
      </c>
      <c r="G11782" s="95">
        <v>250</v>
      </c>
      <c r="H11782" s="93" t="s">
        <v>8976</v>
      </c>
      <c r="I11782" s="93" t="s">
        <v>23901</v>
      </c>
      <c r="J11782" s="93" t="s">
        <v>20887</v>
      </c>
      <c r="K11782" s="93" t="s">
        <v>5554</v>
      </c>
      <c r="L11782" s="14">
        <f>AND(vyberHrace&lt;&gt;"",ISNUMBER(SEARCH(vyberHrace,$B11782)))</f>
      </c>
      <c r="M11782" s="14">
        <f>AND($I11782=MID(kododd,1,2),$J11782=MID(kododd,3,3))</f>
      </c>
    </row>
    <row r="11783">
      <c r="A11783" s="95">
        <v>28032</v>
      </c>
      <c r="B11783" s="93" t="s">
        <v>16181</v>
      </c>
      <c r="C11783" s="93" t="s">
        <v>1474</v>
      </c>
      <c r="D11783" s="95">
        <v>1767</v>
      </c>
      <c r="G11783" s="95">
        <v>0</v>
      </c>
      <c r="H11783" s="93" t="s">
        <v>8976</v>
      </c>
      <c r="I11783" s="93" t="s">
        <v>23901</v>
      </c>
      <c r="J11783" s="93" t="s">
        <v>20872</v>
      </c>
      <c r="K11783" s="93" t="s">
        <v>6775</v>
      </c>
      <c r="L11783" s="14">
        <f>AND(vyberHrace&lt;&gt;"",ISNUMBER(SEARCH(vyberHrace,$B11783)))</f>
      </c>
      <c r="M11783" s="14">
        <f>AND($I11783=MID(kododd,1,2),$J11783=MID(kododd,3,3))</f>
      </c>
    </row>
    <row r="11784">
      <c r="A11784" s="95">
        <v>53395</v>
      </c>
      <c r="B11784" s="93" t="s">
        <v>20751</v>
      </c>
      <c r="C11784" s="93" t="s">
        <v>1424</v>
      </c>
      <c r="G11784" s="95">
        <v>0</v>
      </c>
      <c r="H11784" s="93" t="s">
        <v>8976</v>
      </c>
      <c r="I11784" s="93" t="s">
        <v>23901</v>
      </c>
      <c r="J11784" s="93" t="s">
        <v>20855</v>
      </c>
      <c r="K11784" s="93" t="s">
        <v>8992</v>
      </c>
      <c r="L11784" s="14">
        <f>AND(vyberHrace&lt;&gt;"",ISNUMBER(SEARCH(vyberHrace,$B11784)))</f>
      </c>
      <c r="M11784" s="14">
        <f>AND($I11784=MID(kododd,1,2),$J11784=MID(kododd,3,3))</f>
      </c>
    </row>
    <row r="11785">
      <c r="A11785" s="95">
        <v>43247</v>
      </c>
      <c r="B11785" s="93" t="s">
        <v>21109</v>
      </c>
      <c r="C11785" s="93" t="s">
        <v>1467</v>
      </c>
      <c r="D11785" s="95">
        <v>1136</v>
      </c>
      <c r="G11785" s="95">
        <v>0</v>
      </c>
      <c r="H11785" s="93" t="s">
        <v>8976</v>
      </c>
      <c r="I11785" s="93" t="s">
        <v>23901</v>
      </c>
      <c r="J11785" s="93" t="s">
        <v>20859</v>
      </c>
      <c r="K11785" s="93" t="s">
        <v>9076</v>
      </c>
      <c r="L11785" s="14">
        <f>AND(vyberHrace&lt;&gt;"",ISNUMBER(SEARCH(vyberHrace,$B11785)))</f>
      </c>
      <c r="M11785" s="14">
        <f>AND($I11785=MID(kododd,1,2),$J11785=MID(kododd,3,3))</f>
      </c>
    </row>
    <row r="11786">
      <c r="A11786" s="95">
        <v>17955</v>
      </c>
      <c r="B11786" s="93" t="s">
        <v>12951</v>
      </c>
      <c r="C11786" s="93" t="s">
        <v>1463</v>
      </c>
      <c r="D11786" s="95">
        <v>1873</v>
      </c>
      <c r="F11786" s="95">
        <v>399574</v>
      </c>
      <c r="G11786" s="95">
        <v>0</v>
      </c>
      <c r="H11786" s="93" t="s">
        <v>8976</v>
      </c>
      <c r="I11786" s="93" t="s">
        <v>23901</v>
      </c>
      <c r="J11786" s="93" t="s">
        <v>20859</v>
      </c>
      <c r="K11786" s="93" t="s">
        <v>9076</v>
      </c>
      <c r="L11786" s="14">
        <f>AND(vyberHrace&lt;&gt;"",ISNUMBER(SEARCH(vyberHrace,$B11786)))</f>
      </c>
      <c r="M11786" s="14">
        <f>AND($I11786=MID(kododd,1,2),$J11786=MID(kododd,3,3))</f>
      </c>
    </row>
    <row r="11787">
      <c r="A11787" s="95">
        <v>46236</v>
      </c>
      <c r="B11787" s="93" t="s">
        <v>18762</v>
      </c>
      <c r="C11787" s="93" t="s">
        <v>1416</v>
      </c>
      <c r="G11787" s="95">
        <v>0</v>
      </c>
      <c r="H11787" s="93" t="s">
        <v>8976</v>
      </c>
      <c r="I11787" s="93" t="s">
        <v>23901</v>
      </c>
      <c r="J11787" s="93" t="s">
        <v>20912</v>
      </c>
      <c r="K11787" s="93" t="s">
        <v>5561</v>
      </c>
      <c r="L11787" s="14">
        <f>AND(vyberHrace&lt;&gt;"",ISNUMBER(SEARCH(vyberHrace,$B11787)))</f>
      </c>
      <c r="M11787" s="14">
        <f>AND($I11787=MID(kododd,1,2),$J11787=MID(kododd,3,3))</f>
      </c>
    </row>
    <row r="11788">
      <c r="A11788" s="95">
        <v>46238</v>
      </c>
      <c r="B11788" s="93" t="s">
        <v>18763</v>
      </c>
      <c r="C11788" s="93" t="s">
        <v>1402</v>
      </c>
      <c r="D11788" s="95">
        <v>1100</v>
      </c>
      <c r="G11788" s="95">
        <v>0</v>
      </c>
      <c r="H11788" s="93" t="s">
        <v>8976</v>
      </c>
      <c r="I11788" s="93" t="s">
        <v>23901</v>
      </c>
      <c r="J11788" s="93" t="s">
        <v>20912</v>
      </c>
      <c r="K11788" s="93" t="s">
        <v>5561</v>
      </c>
      <c r="L11788" s="14">
        <f>AND(vyberHrace&lt;&gt;"",ISNUMBER(SEARCH(vyberHrace,$B11788)))</f>
      </c>
      <c r="M11788" s="14">
        <f>AND($I11788=MID(kododd,1,2),$J11788=MID(kododd,3,3))</f>
      </c>
    </row>
    <row r="11789">
      <c r="A11789" s="95">
        <v>8097</v>
      </c>
      <c r="B11789" s="93" t="s">
        <v>18772</v>
      </c>
      <c r="C11789" s="93" t="s">
        <v>1413</v>
      </c>
      <c r="D11789" s="95">
        <v>1790</v>
      </c>
      <c r="E11789" s="95">
        <v>1884</v>
      </c>
      <c r="F11789" s="95">
        <v>357278</v>
      </c>
      <c r="G11789" s="95">
        <v>250</v>
      </c>
      <c r="H11789" s="93" t="s">
        <v>8976</v>
      </c>
      <c r="I11789" s="93" t="s">
        <v>23901</v>
      </c>
      <c r="J11789" s="93" t="s">
        <v>20872</v>
      </c>
      <c r="K11789" s="93" t="s">
        <v>6775</v>
      </c>
      <c r="L11789" s="14">
        <f>AND(vyberHrace&lt;&gt;"",ISNUMBER(SEARCH(vyberHrace,$B11789)))</f>
      </c>
      <c r="M11789" s="14">
        <f>AND($I11789=MID(kododd,1,2),$J11789=MID(kododd,3,3))</f>
      </c>
    </row>
    <row r="11790">
      <c r="A11790" s="95">
        <v>47594</v>
      </c>
      <c r="B11790" s="93" t="s">
        <v>19414</v>
      </c>
      <c r="C11790" s="93" t="s">
        <v>1400</v>
      </c>
      <c r="G11790" s="95">
        <v>0</v>
      </c>
      <c r="H11790" s="93" t="s">
        <v>8976</v>
      </c>
      <c r="I11790" s="93" t="s">
        <v>23901</v>
      </c>
      <c r="J11790" s="93" t="s">
        <v>20947</v>
      </c>
      <c r="K11790" s="93" t="s">
        <v>5139</v>
      </c>
      <c r="L11790" s="14">
        <f>AND(vyberHrace&lt;&gt;"",ISNUMBER(SEARCH(vyberHrace,$B11790)))</f>
      </c>
      <c r="M11790" s="14">
        <f>AND($I11790=MID(kododd,1,2),$J11790=MID(kododd,3,3))</f>
      </c>
    </row>
    <row r="11791">
      <c r="A11791" s="95">
        <v>47593</v>
      </c>
      <c r="B11791" s="93" t="s">
        <v>19415</v>
      </c>
      <c r="C11791" s="93" t="s">
        <v>1416</v>
      </c>
      <c r="G11791" s="95">
        <v>0</v>
      </c>
      <c r="H11791" s="93" t="s">
        <v>8976</v>
      </c>
      <c r="I11791" s="93" t="s">
        <v>23901</v>
      </c>
      <c r="J11791" s="93" t="s">
        <v>20947</v>
      </c>
      <c r="K11791" s="93" t="s">
        <v>5139</v>
      </c>
      <c r="L11791" s="14">
        <f>AND(vyberHrace&lt;&gt;"",ISNUMBER(SEARCH(vyberHrace,$B11791)))</f>
      </c>
      <c r="M11791" s="14">
        <f>AND($I11791=MID(kododd,1,2),$J11791=MID(kododd,3,3))</f>
      </c>
    </row>
    <row r="11792">
      <c r="A11792" s="95">
        <v>47940</v>
      </c>
      <c r="B11792" s="93" t="s">
        <v>19416</v>
      </c>
      <c r="C11792" s="93" t="s">
        <v>1449</v>
      </c>
      <c r="D11792" s="95">
        <v>1539</v>
      </c>
      <c r="E11792" s="95">
        <v>1717</v>
      </c>
      <c r="F11792" s="95">
        <v>23723882</v>
      </c>
      <c r="G11792" s="95">
        <v>250</v>
      </c>
      <c r="H11792" s="93" t="s">
        <v>8976</v>
      </c>
      <c r="I11792" s="93" t="s">
        <v>23901</v>
      </c>
      <c r="J11792" s="93" t="s">
        <v>20947</v>
      </c>
      <c r="K11792" s="93" t="s">
        <v>5139</v>
      </c>
      <c r="L11792" s="14">
        <f>AND(vyberHrace&lt;&gt;"",ISNUMBER(SEARCH(vyberHrace,$B11792)))</f>
      </c>
      <c r="M11792" s="14">
        <f>AND($I11792=MID(kododd,1,2),$J11792=MID(kododd,3,3))</f>
      </c>
    </row>
    <row r="11793">
      <c r="A11793" s="95">
        <v>34177</v>
      </c>
      <c r="B11793" s="93" t="s">
        <v>9376</v>
      </c>
      <c r="C11793" s="93" t="s">
        <v>1475</v>
      </c>
      <c r="D11793" s="95">
        <v>1568</v>
      </c>
      <c r="G11793" s="95">
        <v>0</v>
      </c>
      <c r="H11793" s="93" t="s">
        <v>8976</v>
      </c>
      <c r="I11793" s="93" t="s">
        <v>23901</v>
      </c>
      <c r="J11793" s="93" t="s">
        <v>20872</v>
      </c>
      <c r="K11793" s="93" t="s">
        <v>6775</v>
      </c>
      <c r="L11793" s="14">
        <f>AND(vyberHrace&lt;&gt;"",ISNUMBER(SEARCH(vyberHrace,$B11793)))</f>
      </c>
      <c r="M11793" s="14">
        <f>AND($I11793=MID(kododd,1,2),$J11793=MID(kododd,3,3))</f>
      </c>
    </row>
    <row r="11794">
      <c r="A11794" s="95">
        <v>50184</v>
      </c>
      <c r="B11794" s="93" t="s">
        <v>2241</v>
      </c>
      <c r="C11794" s="93" t="s">
        <v>1402</v>
      </c>
      <c r="G11794" s="95">
        <v>0</v>
      </c>
      <c r="H11794" s="93" t="s">
        <v>8976</v>
      </c>
      <c r="I11794" s="93" t="s">
        <v>23901</v>
      </c>
      <c r="J11794" s="93" t="s">
        <v>20872</v>
      </c>
      <c r="K11794" s="93" t="s">
        <v>6775</v>
      </c>
      <c r="L11794" s="14">
        <f>AND(vyberHrace&lt;&gt;"",ISNUMBER(SEARCH(vyberHrace,$B11794)))</f>
      </c>
      <c r="M11794" s="14">
        <f>AND($I11794=MID(kododd,1,2),$J11794=MID(kododd,3,3))</f>
      </c>
    </row>
    <row r="11795">
      <c r="A11795" s="95">
        <v>35316</v>
      </c>
      <c r="B11795" s="93" t="s">
        <v>9395</v>
      </c>
      <c r="C11795" s="93" t="s">
        <v>1431</v>
      </c>
      <c r="G11795" s="95">
        <v>0</v>
      </c>
      <c r="H11795" s="93" t="s">
        <v>8976</v>
      </c>
      <c r="I11795" s="93" t="s">
        <v>23901</v>
      </c>
      <c r="J11795" s="93" t="s">
        <v>20872</v>
      </c>
      <c r="K11795" s="93" t="s">
        <v>6775</v>
      </c>
      <c r="L11795" s="14">
        <f>AND(vyberHrace&lt;&gt;"",ISNUMBER(SEARCH(vyberHrace,$B11795)))</f>
      </c>
      <c r="M11795" s="14">
        <f>AND($I11795=MID(kododd,1,2),$J11795=MID(kododd,3,3))</f>
      </c>
    </row>
    <row r="11796">
      <c r="A11796" s="95">
        <v>7016</v>
      </c>
      <c r="B11796" s="93" t="s">
        <v>9398</v>
      </c>
      <c r="C11796" s="93" t="s">
        <v>1405</v>
      </c>
      <c r="D11796" s="95">
        <v>1966</v>
      </c>
      <c r="E11796" s="95">
        <v>1990</v>
      </c>
      <c r="F11796" s="95">
        <v>330485</v>
      </c>
      <c r="G11796" s="95">
        <v>250</v>
      </c>
      <c r="H11796" s="93" t="s">
        <v>8976</v>
      </c>
      <c r="I11796" s="93" t="s">
        <v>23901</v>
      </c>
      <c r="J11796" s="93" t="s">
        <v>20849</v>
      </c>
      <c r="K11796" s="93" t="s">
        <v>8984</v>
      </c>
      <c r="L11796" s="14">
        <f>AND(vyberHrace&lt;&gt;"",ISNUMBER(SEARCH(vyberHrace,$B11796)))</f>
      </c>
      <c r="M11796" s="14">
        <f>AND($I11796=MID(kododd,1,2),$J11796=MID(kododd,3,3))</f>
      </c>
    </row>
    <row r="11797">
      <c r="A11797" s="95">
        <v>52069</v>
      </c>
      <c r="B11797" s="93" t="s">
        <v>3772</v>
      </c>
      <c r="C11797" s="93" t="s">
        <v>1422</v>
      </c>
      <c r="D11797" s="95">
        <v>1775</v>
      </c>
      <c r="E11797" s="95">
        <v>1887</v>
      </c>
      <c r="F11797" s="95">
        <v>23768002</v>
      </c>
      <c r="G11797" s="95">
        <v>250</v>
      </c>
      <c r="H11797" s="93" t="s">
        <v>8976</v>
      </c>
      <c r="I11797" s="93" t="s">
        <v>23901</v>
      </c>
      <c r="J11797" s="93" t="s">
        <v>20849</v>
      </c>
      <c r="K11797" s="93" t="s">
        <v>8984</v>
      </c>
      <c r="L11797" s="14">
        <f>AND(vyberHrace&lt;&gt;"",ISNUMBER(SEARCH(vyberHrace,$B11797)))</f>
      </c>
      <c r="M11797" s="14">
        <f>AND($I11797=MID(kododd,1,2),$J11797=MID(kododd,3,3))</f>
      </c>
    </row>
    <row r="11798">
      <c r="A11798" s="95">
        <v>44704</v>
      </c>
      <c r="B11798" s="93" t="s">
        <v>9400</v>
      </c>
      <c r="C11798" s="93" t="s">
        <v>1410</v>
      </c>
      <c r="G11798" s="95">
        <v>0</v>
      </c>
      <c r="H11798" s="93" t="s">
        <v>8976</v>
      </c>
      <c r="I11798" s="93" t="s">
        <v>23901</v>
      </c>
      <c r="J11798" s="93" t="s">
        <v>20912</v>
      </c>
      <c r="K11798" s="93" t="s">
        <v>5561</v>
      </c>
      <c r="L11798" s="14">
        <f>AND(vyberHrace&lt;&gt;"",ISNUMBER(SEARCH(vyberHrace,$B11798)))</f>
      </c>
      <c r="M11798" s="14">
        <f>AND($I11798=MID(kododd,1,2),$J11798=MID(kododd,3,3))</f>
      </c>
    </row>
    <row r="11799">
      <c r="A11799" s="95">
        <v>49662</v>
      </c>
      <c r="B11799" s="93" t="s">
        <v>9401</v>
      </c>
      <c r="C11799" s="93" t="s">
        <v>1451</v>
      </c>
      <c r="F11799" s="95">
        <v>23730986</v>
      </c>
      <c r="G11799" s="95">
        <v>0</v>
      </c>
      <c r="H11799" s="93" t="s">
        <v>8976</v>
      </c>
      <c r="I11799" s="93" t="s">
        <v>23901</v>
      </c>
      <c r="J11799" s="93" t="s">
        <v>20887</v>
      </c>
      <c r="K11799" s="93" t="s">
        <v>5554</v>
      </c>
      <c r="L11799" s="14">
        <f>AND(vyberHrace&lt;&gt;"",ISNUMBER(SEARCH(vyberHrace,$B11799)))</f>
      </c>
      <c r="M11799" s="14">
        <f>AND($I11799=MID(kododd,1,2),$J11799=MID(kododd,3,3))</f>
      </c>
    </row>
    <row r="11800">
      <c r="A11800" s="95">
        <v>61103</v>
      </c>
      <c r="B11800" s="93" t="s">
        <v>27379</v>
      </c>
      <c r="C11800" s="93" t="s">
        <v>1450</v>
      </c>
      <c r="G11800" s="95">
        <v>250</v>
      </c>
      <c r="H11800" s="93" t="s">
        <v>8976</v>
      </c>
      <c r="I11800" s="93" t="s">
        <v>23901</v>
      </c>
      <c r="J11800" s="93" t="s">
        <v>20855</v>
      </c>
      <c r="K11800" s="93" t="s">
        <v>8992</v>
      </c>
      <c r="L11800" s="14">
        <f>AND(vyberHrace&lt;&gt;"",ISNUMBER(SEARCH(vyberHrace,$B11800)))</f>
      </c>
      <c r="M11800" s="14">
        <f>AND($I11800=MID(kododd,1,2),$J11800=MID(kododd,3,3))</f>
      </c>
    </row>
    <row r="11801">
      <c r="A11801" s="95">
        <v>7013</v>
      </c>
      <c r="B11801" s="93" t="s">
        <v>11535</v>
      </c>
      <c r="C11801" s="93" t="s">
        <v>1466</v>
      </c>
      <c r="D11801" s="95">
        <v>1715</v>
      </c>
      <c r="E11801" s="95">
        <v>1836</v>
      </c>
      <c r="F11801" s="95">
        <v>357286</v>
      </c>
      <c r="G11801" s="95">
        <v>0</v>
      </c>
      <c r="H11801" s="93" t="s">
        <v>8976</v>
      </c>
      <c r="I11801" s="93" t="s">
        <v>23901</v>
      </c>
      <c r="J11801" s="93" t="s">
        <v>20908</v>
      </c>
      <c r="K11801" s="93" t="s">
        <v>5624</v>
      </c>
      <c r="L11801" s="14">
        <f>AND(vyberHrace&lt;&gt;"",ISNUMBER(SEARCH(vyberHrace,$B11801)))</f>
      </c>
      <c r="M11801" s="14">
        <f>AND($I11801=MID(kododd,1,2),$J11801=MID(kododd,3,3))</f>
      </c>
    </row>
    <row r="11802">
      <c r="A11802" s="95">
        <v>56456</v>
      </c>
      <c r="B11802" s="93" t="s">
        <v>22366</v>
      </c>
      <c r="C11802" s="93" t="s">
        <v>1450</v>
      </c>
      <c r="G11802" s="95">
        <v>250</v>
      </c>
      <c r="H11802" s="93" t="s">
        <v>8976</v>
      </c>
      <c r="I11802" s="93" t="s">
        <v>23901</v>
      </c>
      <c r="J11802" s="93" t="s">
        <v>20849</v>
      </c>
      <c r="K11802" s="93" t="s">
        <v>8984</v>
      </c>
      <c r="L11802" s="14">
        <f>AND(vyberHrace&lt;&gt;"",ISNUMBER(SEARCH(vyberHrace,$B11802)))</f>
      </c>
      <c r="M11802" s="14">
        <f>AND($I11802=MID(kododd,1,2),$J11802=MID(kododd,3,3))</f>
      </c>
    </row>
    <row r="11803">
      <c r="A11803" s="95">
        <v>48517</v>
      </c>
      <c r="B11803" s="93" t="s">
        <v>9555</v>
      </c>
      <c r="C11803" s="93" t="s">
        <v>1406</v>
      </c>
      <c r="G11803" s="95">
        <v>0</v>
      </c>
      <c r="H11803" s="93" t="s">
        <v>8976</v>
      </c>
      <c r="I11803" s="93" t="s">
        <v>23901</v>
      </c>
      <c r="J11803" s="93" t="s">
        <v>20849</v>
      </c>
      <c r="K11803" s="93" t="s">
        <v>8984</v>
      </c>
      <c r="L11803" s="14">
        <f>AND(vyberHrace&lt;&gt;"",ISNUMBER(SEARCH(vyberHrace,$B11803)))</f>
      </c>
      <c r="M11803" s="14">
        <f>AND($I11803=MID(kododd,1,2),$J11803=MID(kododd,3,3))</f>
      </c>
    </row>
    <row r="11804">
      <c r="A11804" s="95">
        <v>60513</v>
      </c>
      <c r="B11804" s="93" t="s">
        <v>26944</v>
      </c>
      <c r="C11804" s="93" t="s">
        <v>1450</v>
      </c>
      <c r="G11804" s="95">
        <v>250</v>
      </c>
      <c r="H11804" s="93" t="s">
        <v>8976</v>
      </c>
      <c r="I11804" s="93" t="s">
        <v>23901</v>
      </c>
      <c r="J11804" s="93" t="s">
        <v>20849</v>
      </c>
      <c r="K11804" s="93" t="s">
        <v>8984</v>
      </c>
      <c r="L11804" s="14">
        <f>AND(vyberHrace&lt;&gt;"",ISNUMBER(SEARCH(vyberHrace,$B11804)))</f>
      </c>
      <c r="M11804" s="14">
        <f>AND($I11804=MID(kododd,1,2),$J11804=MID(kododd,3,3))</f>
      </c>
    </row>
    <row r="11805">
      <c r="A11805" s="95">
        <v>37427</v>
      </c>
      <c r="B11805" s="93" t="s">
        <v>9558</v>
      </c>
      <c r="C11805" s="93" t="s">
        <v>1448</v>
      </c>
      <c r="G11805" s="95">
        <v>0</v>
      </c>
      <c r="H11805" s="93" t="s">
        <v>8976</v>
      </c>
      <c r="I11805" s="93" t="s">
        <v>23901</v>
      </c>
      <c r="J11805" s="93" t="s">
        <v>20872</v>
      </c>
      <c r="K11805" s="93" t="s">
        <v>6775</v>
      </c>
      <c r="L11805" s="14">
        <f>AND(vyberHrace&lt;&gt;"",ISNUMBER(SEARCH(vyberHrace,$B11805)))</f>
      </c>
      <c r="M11805" s="14">
        <f>AND($I11805=MID(kododd,1,2),$J11805=MID(kododd,3,3))</f>
      </c>
    </row>
    <row r="11806">
      <c r="A11806" s="95">
        <v>40830</v>
      </c>
      <c r="B11806" s="93" t="s">
        <v>9583</v>
      </c>
      <c r="C11806" s="93" t="s">
        <v>1408</v>
      </c>
      <c r="G11806" s="95">
        <v>0</v>
      </c>
      <c r="H11806" s="93" t="s">
        <v>8976</v>
      </c>
      <c r="I11806" s="93" t="s">
        <v>23901</v>
      </c>
      <c r="J11806" s="93" t="s">
        <v>20859</v>
      </c>
      <c r="K11806" s="93" t="s">
        <v>9076</v>
      </c>
      <c r="L11806" s="14">
        <f>AND(vyberHrace&lt;&gt;"",ISNUMBER(SEARCH(vyberHrace,$B11806)))</f>
      </c>
      <c r="M11806" s="14">
        <f>AND($I11806=MID(kododd,1,2),$J11806=MID(kododd,3,3))</f>
      </c>
    </row>
    <row r="11807">
      <c r="A11807" s="95">
        <v>16420</v>
      </c>
      <c r="B11807" s="93" t="s">
        <v>9611</v>
      </c>
      <c r="C11807" s="93" t="s">
        <v>1423</v>
      </c>
      <c r="D11807" s="95">
        <v>1602</v>
      </c>
      <c r="E11807" s="95">
        <v>1797</v>
      </c>
      <c r="F11807" s="95">
        <v>326879</v>
      </c>
      <c r="G11807" s="95">
        <v>0</v>
      </c>
      <c r="H11807" s="93" t="s">
        <v>8976</v>
      </c>
      <c r="I11807" s="93" t="s">
        <v>23901</v>
      </c>
      <c r="J11807" s="93" t="s">
        <v>20947</v>
      </c>
      <c r="K11807" s="93" t="s">
        <v>5139</v>
      </c>
      <c r="L11807" s="14">
        <f>AND(vyberHrace&lt;&gt;"",ISNUMBER(SEARCH(vyberHrace,$B11807)))</f>
      </c>
      <c r="M11807" s="14">
        <f>AND($I11807=MID(kododd,1,2),$J11807=MID(kododd,3,3))</f>
      </c>
    </row>
    <row r="11808">
      <c r="A11808" s="95">
        <v>16419</v>
      </c>
      <c r="B11808" s="93" t="s">
        <v>9613</v>
      </c>
      <c r="C11808" s="93" t="s">
        <v>1453</v>
      </c>
      <c r="D11808" s="95">
        <v>1753</v>
      </c>
      <c r="E11808" s="95">
        <v>1836</v>
      </c>
      <c r="F11808" s="95">
        <v>376523</v>
      </c>
      <c r="G11808" s="95">
        <v>250</v>
      </c>
      <c r="H11808" s="93" t="s">
        <v>8976</v>
      </c>
      <c r="I11808" s="93" t="s">
        <v>23901</v>
      </c>
      <c r="J11808" s="93" t="s">
        <v>20947</v>
      </c>
      <c r="K11808" s="93" t="s">
        <v>5139</v>
      </c>
      <c r="L11808" s="14">
        <f>AND(vyberHrace&lt;&gt;"",ISNUMBER(SEARCH(vyberHrace,$B11808)))</f>
      </c>
      <c r="M11808" s="14">
        <f>AND($I11808=MID(kododd,1,2),$J11808=MID(kododd,3,3))</f>
      </c>
    </row>
    <row r="11809">
      <c r="A11809" s="95">
        <v>51626</v>
      </c>
      <c r="B11809" s="93" t="s">
        <v>3773</v>
      </c>
      <c r="C11809" s="93" t="s">
        <v>1422</v>
      </c>
      <c r="G11809" s="95">
        <v>0</v>
      </c>
      <c r="H11809" s="93" t="s">
        <v>8976</v>
      </c>
      <c r="I11809" s="93" t="s">
        <v>23901</v>
      </c>
      <c r="J11809" s="93" t="s">
        <v>20849</v>
      </c>
      <c r="K11809" s="93" t="s">
        <v>8984</v>
      </c>
      <c r="L11809" s="14">
        <f>AND(vyberHrace&lt;&gt;"",ISNUMBER(SEARCH(vyberHrace,$B11809)))</f>
      </c>
      <c r="M11809" s="14">
        <f>AND($I11809=MID(kododd,1,2),$J11809=MID(kododd,3,3))</f>
      </c>
    </row>
    <row r="11810">
      <c r="A11810" s="95">
        <v>47496</v>
      </c>
      <c r="B11810" s="93" t="s">
        <v>9626</v>
      </c>
      <c r="C11810" s="93" t="s">
        <v>3255</v>
      </c>
      <c r="D11810" s="95">
        <v>1095</v>
      </c>
      <c r="G11810" s="95">
        <v>0</v>
      </c>
      <c r="H11810" s="93" t="s">
        <v>8976</v>
      </c>
      <c r="I11810" s="93" t="s">
        <v>23901</v>
      </c>
      <c r="J11810" s="93" t="s">
        <v>20859</v>
      </c>
      <c r="K11810" s="93" t="s">
        <v>9076</v>
      </c>
      <c r="L11810" s="14">
        <f>AND(vyberHrace&lt;&gt;"",ISNUMBER(SEARCH(vyberHrace,$B11810)))</f>
      </c>
      <c r="M11810" s="14">
        <f>AND($I11810=MID(kododd,1,2),$J11810=MID(kododd,3,3))</f>
      </c>
    </row>
    <row r="11811">
      <c r="A11811" s="95">
        <v>60509</v>
      </c>
      <c r="B11811" s="93" t="s">
        <v>26940</v>
      </c>
      <c r="C11811" s="93" t="s">
        <v>1486</v>
      </c>
      <c r="D11811" s="95">
        <v>1062</v>
      </c>
      <c r="F11811" s="95">
        <v>571005110</v>
      </c>
      <c r="G11811" s="95">
        <v>250</v>
      </c>
      <c r="H11811" s="93" t="s">
        <v>8976</v>
      </c>
      <c r="I11811" s="93" t="s">
        <v>23901</v>
      </c>
      <c r="J11811" s="93" t="s">
        <v>20849</v>
      </c>
      <c r="K11811" s="93" t="s">
        <v>8984</v>
      </c>
      <c r="L11811" s="14">
        <f>AND(vyberHrace&lt;&gt;"",ISNUMBER(SEARCH(vyberHrace,$B11811)))</f>
      </c>
      <c r="M11811" s="14">
        <f>AND($I11811=MID(kododd,1,2),$J11811=MID(kododd,3,3))</f>
      </c>
    </row>
    <row r="11812">
      <c r="A11812" s="95">
        <v>62634</v>
      </c>
      <c r="B11812" s="93" t="s">
        <v>29138</v>
      </c>
      <c r="C11812" s="93" t="s">
        <v>1420</v>
      </c>
      <c r="G11812" s="95">
        <v>250</v>
      </c>
      <c r="H11812" s="93" t="s">
        <v>8976</v>
      </c>
      <c r="I11812" s="93" t="s">
        <v>23901</v>
      </c>
      <c r="J11812" s="93" t="s">
        <v>20849</v>
      </c>
      <c r="K11812" s="93" t="s">
        <v>8984</v>
      </c>
      <c r="L11812" s="14">
        <f>AND(vyberHrace&lt;&gt;"",ISNUMBER(SEARCH(vyberHrace,$B11812)))</f>
      </c>
      <c r="M11812" s="14">
        <f>AND($I11812=MID(kododd,1,2),$J11812=MID(kododd,3,3))</f>
      </c>
    </row>
    <row r="11813">
      <c r="A11813" s="95">
        <v>60003</v>
      </c>
      <c r="B11813" s="93" t="s">
        <v>26484</v>
      </c>
      <c r="C11813" s="93" t="s">
        <v>1424</v>
      </c>
      <c r="G11813" s="95">
        <v>0</v>
      </c>
      <c r="H11813" s="93" t="s">
        <v>8976</v>
      </c>
      <c r="I11813" s="93" t="s">
        <v>23901</v>
      </c>
      <c r="J11813" s="93" t="s">
        <v>20855</v>
      </c>
      <c r="K11813" s="93" t="s">
        <v>8992</v>
      </c>
      <c r="L11813" s="14">
        <f>AND(vyberHrace&lt;&gt;"",ISNUMBER(SEARCH(vyberHrace,$B11813)))</f>
      </c>
      <c r="M11813" s="14">
        <f>AND($I11813=MID(kododd,1,2),$J11813=MID(kododd,3,3))</f>
      </c>
    </row>
    <row r="11814">
      <c r="A11814" s="95">
        <v>45208</v>
      </c>
      <c r="B11814" s="93" t="s">
        <v>20374</v>
      </c>
      <c r="C11814" s="93" t="s">
        <v>1408</v>
      </c>
      <c r="G11814" s="95">
        <v>0</v>
      </c>
      <c r="H11814" s="93" t="s">
        <v>8976</v>
      </c>
      <c r="I11814" s="93" t="s">
        <v>23901</v>
      </c>
      <c r="J11814" s="93" t="s">
        <v>20859</v>
      </c>
      <c r="K11814" s="93" t="s">
        <v>9076</v>
      </c>
      <c r="L11814" s="14">
        <f>AND(vyberHrace&lt;&gt;"",ISNUMBER(SEARCH(vyberHrace,$B11814)))</f>
      </c>
      <c r="M11814" s="14">
        <f>AND($I11814=MID(kododd,1,2),$J11814=MID(kododd,3,3))</f>
      </c>
    </row>
    <row r="11815">
      <c r="A11815" s="95">
        <v>62257</v>
      </c>
      <c r="B11815" s="93" t="s">
        <v>28439</v>
      </c>
      <c r="C11815" s="93" t="s">
        <v>1450</v>
      </c>
      <c r="G11815" s="95">
        <v>0</v>
      </c>
      <c r="H11815" s="93" t="s">
        <v>8976</v>
      </c>
      <c r="I11815" s="93" t="s">
        <v>23901</v>
      </c>
      <c r="J11815" s="93" t="s">
        <v>20855</v>
      </c>
      <c r="K11815" s="93" t="s">
        <v>8992</v>
      </c>
      <c r="L11815" s="14">
        <f>AND(vyberHrace&lt;&gt;"",ISNUMBER(SEARCH(vyberHrace,$B11815)))</f>
      </c>
      <c r="M11815" s="14">
        <f>AND($I11815=MID(kododd,1,2),$J11815=MID(kododd,3,3))</f>
      </c>
    </row>
    <row r="11816">
      <c r="A11816" s="95">
        <v>35382</v>
      </c>
      <c r="B11816" s="93" t="s">
        <v>14254</v>
      </c>
      <c r="C11816" s="93" t="s">
        <v>1401</v>
      </c>
      <c r="D11816" s="95">
        <v>1656</v>
      </c>
      <c r="E11816" s="95">
        <v>1794</v>
      </c>
      <c r="F11816" s="95">
        <v>357294</v>
      </c>
      <c r="G11816" s="95">
        <v>250</v>
      </c>
      <c r="H11816" s="93" t="s">
        <v>8976</v>
      </c>
      <c r="I11816" s="93" t="s">
        <v>23901</v>
      </c>
      <c r="J11816" s="93" t="s">
        <v>20859</v>
      </c>
      <c r="K11816" s="93" t="s">
        <v>9076</v>
      </c>
      <c r="L11816" s="14">
        <f>AND(vyberHrace&lt;&gt;"",ISNUMBER(SEARCH(vyberHrace,$B11816)))</f>
      </c>
      <c r="M11816" s="14">
        <f>AND($I11816=MID(kododd,1,2),$J11816=MID(kododd,3,3))</f>
      </c>
    </row>
    <row r="11817">
      <c r="A11817" s="95">
        <v>32922</v>
      </c>
      <c r="B11817" s="93" t="s">
        <v>14261</v>
      </c>
      <c r="C11817" s="93" t="s">
        <v>1454</v>
      </c>
      <c r="D11817" s="95">
        <v>1921</v>
      </c>
      <c r="E11817" s="95">
        <v>1960</v>
      </c>
      <c r="F11817" s="95">
        <v>333905</v>
      </c>
      <c r="G11817" s="95">
        <v>0</v>
      </c>
      <c r="H11817" s="93" t="s">
        <v>8976</v>
      </c>
      <c r="I11817" s="93" t="s">
        <v>23901</v>
      </c>
      <c r="J11817" s="93" t="s">
        <v>20902</v>
      </c>
      <c r="K11817" s="93" t="s">
        <v>6528</v>
      </c>
      <c r="L11817" s="14">
        <f>AND(vyberHrace&lt;&gt;"",ISNUMBER(SEARCH(vyberHrace,$B11817)))</f>
      </c>
      <c r="M11817" s="14">
        <f>AND($I11817=MID(kododd,1,2),$J11817=MID(kododd,3,3))</f>
      </c>
    </row>
    <row r="11818">
      <c r="A11818" s="95">
        <v>55739</v>
      </c>
      <c r="B11818" s="93" t="s">
        <v>22295</v>
      </c>
      <c r="C11818" s="93" t="s">
        <v>1412</v>
      </c>
      <c r="D11818" s="95">
        <v>1842</v>
      </c>
      <c r="E11818" s="95">
        <v>1933</v>
      </c>
      <c r="F11818" s="95">
        <v>23768401</v>
      </c>
      <c r="G11818" s="95">
        <v>250</v>
      </c>
      <c r="H11818" s="93" t="s">
        <v>8976</v>
      </c>
      <c r="I11818" s="93" t="s">
        <v>23901</v>
      </c>
      <c r="J11818" s="93" t="s">
        <v>20872</v>
      </c>
      <c r="K11818" s="93" t="s">
        <v>6775</v>
      </c>
      <c r="L11818" s="14">
        <f>AND(vyberHrace&lt;&gt;"",ISNUMBER(SEARCH(vyberHrace,$B11818)))</f>
      </c>
      <c r="M11818" s="14">
        <f>AND($I11818=MID(kododd,1,2),$J11818=MID(kododd,3,3))</f>
      </c>
    </row>
    <row r="11819">
      <c r="A11819" s="95">
        <v>62478</v>
      </c>
      <c r="B11819" s="93" t="s">
        <v>29139</v>
      </c>
      <c r="C11819" s="93" t="s">
        <v>1487</v>
      </c>
      <c r="G11819" s="95">
        <v>250</v>
      </c>
      <c r="H11819" s="93" t="s">
        <v>8976</v>
      </c>
      <c r="I11819" s="93" t="s">
        <v>23901</v>
      </c>
      <c r="J11819" s="93" t="s">
        <v>20872</v>
      </c>
      <c r="K11819" s="93" t="s">
        <v>6775</v>
      </c>
      <c r="L11819" s="14">
        <f>AND(vyberHrace&lt;&gt;"",ISNUMBER(SEARCH(vyberHrace,$B11819)))</f>
      </c>
      <c r="M11819" s="14">
        <f>AND($I11819=MID(kododd,1,2),$J11819=MID(kododd,3,3))</f>
      </c>
    </row>
    <row r="11820">
      <c r="A11820" s="95">
        <v>47627</v>
      </c>
      <c r="B11820" s="93" t="s">
        <v>16585</v>
      </c>
      <c r="C11820" s="93" t="s">
        <v>1410</v>
      </c>
      <c r="G11820" s="95">
        <v>0</v>
      </c>
      <c r="H11820" s="93" t="s">
        <v>8976</v>
      </c>
      <c r="I11820" s="93" t="s">
        <v>23901</v>
      </c>
      <c r="J11820" s="93" t="s">
        <v>20896</v>
      </c>
      <c r="K11820" s="93" t="s">
        <v>7911</v>
      </c>
      <c r="L11820" s="14">
        <f>AND(vyberHrace&lt;&gt;"",ISNUMBER(SEARCH(vyberHrace,$B11820)))</f>
      </c>
      <c r="M11820" s="14">
        <f>AND($I11820=MID(kododd,1,2),$J11820=MID(kododd,3,3))</f>
      </c>
    </row>
    <row r="11821">
      <c r="A11821" s="95">
        <v>57056</v>
      </c>
      <c r="B11821" s="93" t="s">
        <v>22296</v>
      </c>
      <c r="C11821" s="93" t="s">
        <v>1420</v>
      </c>
      <c r="D11821" s="95">
        <v>1179</v>
      </c>
      <c r="F11821" s="95">
        <v>23796405</v>
      </c>
      <c r="G11821" s="95">
        <v>250</v>
      </c>
      <c r="H11821" s="93" t="s">
        <v>8976</v>
      </c>
      <c r="I11821" s="93" t="s">
        <v>23901</v>
      </c>
      <c r="J11821" s="93" t="s">
        <v>20872</v>
      </c>
      <c r="K11821" s="93" t="s">
        <v>6775</v>
      </c>
      <c r="L11821" s="14">
        <f>AND(vyberHrace&lt;&gt;"",ISNUMBER(SEARCH(vyberHrace,$B11821)))</f>
      </c>
      <c r="M11821" s="14">
        <f>AND($I11821=MID(kododd,1,2),$J11821=MID(kododd,3,3))</f>
      </c>
    </row>
    <row r="11822">
      <c r="A11822" s="95">
        <v>56915</v>
      </c>
      <c r="B11822" s="93" t="s">
        <v>22367</v>
      </c>
      <c r="C11822" s="93" t="s">
        <v>1411</v>
      </c>
      <c r="G11822" s="95">
        <v>250</v>
      </c>
      <c r="H11822" s="93" t="s">
        <v>8976</v>
      </c>
      <c r="I11822" s="93" t="s">
        <v>23901</v>
      </c>
      <c r="J11822" s="93" t="s">
        <v>20849</v>
      </c>
      <c r="K11822" s="93" t="s">
        <v>8984</v>
      </c>
      <c r="L11822" s="14">
        <f>AND(vyberHrace&lt;&gt;"",ISNUMBER(SEARCH(vyberHrace,$B11822)))</f>
      </c>
      <c r="M11822" s="14">
        <f>AND($I11822=MID(kododd,1,2),$J11822=MID(kododd,3,3))</f>
      </c>
    </row>
    <row r="11823">
      <c r="A11823" s="95">
        <v>58795</v>
      </c>
      <c r="B11823" s="93" t="s">
        <v>25267</v>
      </c>
      <c r="C11823" s="93" t="s">
        <v>1412</v>
      </c>
      <c r="G11823" s="95">
        <v>0</v>
      </c>
      <c r="H11823" s="93" t="s">
        <v>8976</v>
      </c>
      <c r="I11823" s="93" t="s">
        <v>23901</v>
      </c>
      <c r="J11823" s="93" t="s">
        <v>20855</v>
      </c>
      <c r="K11823" s="93" t="s">
        <v>8992</v>
      </c>
      <c r="L11823" s="14">
        <f>AND(vyberHrace&lt;&gt;"",ISNUMBER(SEARCH(vyberHrace,$B11823)))</f>
      </c>
      <c r="M11823" s="14">
        <f>AND($I11823=MID(kododd,1,2),$J11823=MID(kododd,3,3))</f>
      </c>
    </row>
    <row r="11824">
      <c r="A11824" s="95">
        <v>58144</v>
      </c>
      <c r="B11824" s="93" t="s">
        <v>24664</v>
      </c>
      <c r="C11824" s="93" t="s">
        <v>1412</v>
      </c>
      <c r="D11824" s="95">
        <v>1158</v>
      </c>
      <c r="F11824" s="95">
        <v>23793759</v>
      </c>
      <c r="G11824" s="95">
        <v>250</v>
      </c>
      <c r="H11824" s="93" t="s">
        <v>8976</v>
      </c>
      <c r="I11824" s="93" t="s">
        <v>23901</v>
      </c>
      <c r="J11824" s="93" t="s">
        <v>20849</v>
      </c>
      <c r="K11824" s="93" t="s">
        <v>8984</v>
      </c>
      <c r="L11824" s="14">
        <f>AND(vyberHrace&lt;&gt;"",ISNUMBER(SEARCH(vyberHrace,$B11824)))</f>
      </c>
      <c r="M11824" s="14">
        <f>AND($I11824=MID(kododd,1,2),$J11824=MID(kododd,3,3))</f>
      </c>
    </row>
    <row r="11825">
      <c r="A11825" s="95">
        <v>54118</v>
      </c>
      <c r="B11825" s="93" t="s">
        <v>3027</v>
      </c>
      <c r="C11825" s="93" t="s">
        <v>1406</v>
      </c>
      <c r="D11825" s="95">
        <v>1027</v>
      </c>
      <c r="F11825" s="95">
        <v>23771984</v>
      </c>
      <c r="G11825" s="95">
        <v>0</v>
      </c>
      <c r="H11825" s="93" t="s">
        <v>8976</v>
      </c>
      <c r="I11825" s="93" t="s">
        <v>23901</v>
      </c>
      <c r="J11825" s="93" t="s">
        <v>20855</v>
      </c>
      <c r="K11825" s="93" t="s">
        <v>8992</v>
      </c>
      <c r="L11825" s="14">
        <f>AND(vyberHrace&lt;&gt;"",ISNUMBER(SEARCH(vyberHrace,$B11825)))</f>
      </c>
      <c r="M11825" s="14">
        <f>AND($I11825=MID(kododd,1,2),$J11825=MID(kododd,3,3))</f>
      </c>
    </row>
    <row r="11826">
      <c r="A11826" s="95">
        <v>57115</v>
      </c>
      <c r="B11826" s="93" t="s">
        <v>22322</v>
      </c>
      <c r="C11826" s="93" t="s">
        <v>1424</v>
      </c>
      <c r="F11826" s="95">
        <v>23771992</v>
      </c>
      <c r="G11826" s="95">
        <v>250</v>
      </c>
      <c r="H11826" s="93" t="s">
        <v>8976</v>
      </c>
      <c r="I11826" s="93" t="s">
        <v>23901</v>
      </c>
      <c r="J11826" s="93" t="s">
        <v>20855</v>
      </c>
      <c r="K11826" s="93" t="s">
        <v>8992</v>
      </c>
      <c r="L11826" s="14">
        <f>AND(vyberHrace&lt;&gt;"",ISNUMBER(SEARCH(vyberHrace,$B11826)))</f>
      </c>
      <c r="M11826" s="14">
        <f>AND($I11826=MID(kododd,1,2),$J11826=MID(kododd,3,3))</f>
      </c>
    </row>
    <row r="11827">
      <c r="A11827" s="95">
        <v>38775</v>
      </c>
      <c r="B11827" s="93" t="s">
        <v>19103</v>
      </c>
      <c r="C11827" s="93" t="s">
        <v>1447</v>
      </c>
      <c r="D11827" s="95">
        <v>1328</v>
      </c>
      <c r="F11827" s="95">
        <v>23723890</v>
      </c>
      <c r="G11827" s="95">
        <v>0</v>
      </c>
      <c r="H11827" s="93" t="s">
        <v>8976</v>
      </c>
      <c r="I11827" s="93" t="s">
        <v>23901</v>
      </c>
      <c r="J11827" s="93" t="s">
        <v>20947</v>
      </c>
      <c r="K11827" s="93" t="s">
        <v>5139</v>
      </c>
      <c r="L11827" s="14">
        <f>AND(vyberHrace&lt;&gt;"",ISNUMBER(SEARCH(vyberHrace,$B11827)))</f>
      </c>
      <c r="M11827" s="14">
        <f>AND($I11827=MID(kododd,1,2),$J11827=MID(kododd,3,3))</f>
      </c>
    </row>
    <row r="11828">
      <c r="A11828" s="95">
        <v>56812</v>
      </c>
      <c r="B11828" s="93" t="s">
        <v>19106</v>
      </c>
      <c r="C11828" s="93" t="s">
        <v>1420</v>
      </c>
      <c r="G11828" s="95">
        <v>0</v>
      </c>
      <c r="H11828" s="93" t="s">
        <v>8976</v>
      </c>
      <c r="I11828" s="93" t="s">
        <v>23901</v>
      </c>
      <c r="J11828" s="93" t="s">
        <v>20859</v>
      </c>
      <c r="K11828" s="93" t="s">
        <v>9076</v>
      </c>
      <c r="L11828" s="14">
        <f>AND(vyberHrace&lt;&gt;"",ISNUMBER(SEARCH(vyberHrace,$B11828)))</f>
      </c>
      <c r="M11828" s="14">
        <f>AND($I11828=MID(kododd,1,2),$J11828=MID(kododd,3,3))</f>
      </c>
    </row>
    <row r="11829">
      <c r="A11829" s="95">
        <v>46922</v>
      </c>
      <c r="B11829" s="93" t="s">
        <v>16816</v>
      </c>
      <c r="C11829" s="93" t="s">
        <v>1416</v>
      </c>
      <c r="G11829" s="95">
        <v>0</v>
      </c>
      <c r="H11829" s="93" t="s">
        <v>8976</v>
      </c>
      <c r="I11829" s="93" t="s">
        <v>23901</v>
      </c>
      <c r="J11829" s="93" t="s">
        <v>20859</v>
      </c>
      <c r="K11829" s="93" t="s">
        <v>9076</v>
      </c>
      <c r="L11829" s="14">
        <f>AND(vyberHrace&lt;&gt;"",ISNUMBER(SEARCH(vyberHrace,$B11829)))</f>
      </c>
      <c r="M11829" s="14">
        <f>AND($I11829=MID(kododd,1,2),$J11829=MID(kododd,3,3))</f>
      </c>
    </row>
    <row r="11830">
      <c r="A11830" s="95">
        <v>63324</v>
      </c>
      <c r="B11830" s="93" t="s">
        <v>29140</v>
      </c>
      <c r="C11830" s="93" t="s">
        <v>1424</v>
      </c>
      <c r="D11830" s="95">
        <v>1030</v>
      </c>
      <c r="F11830" s="95">
        <v>571006311</v>
      </c>
      <c r="G11830" s="95">
        <v>250</v>
      </c>
      <c r="H11830" s="93" t="s">
        <v>8976</v>
      </c>
      <c r="I11830" s="93" t="s">
        <v>23901</v>
      </c>
      <c r="J11830" s="93" t="s">
        <v>20849</v>
      </c>
      <c r="K11830" s="93" t="s">
        <v>8984</v>
      </c>
      <c r="L11830" s="14">
        <f>AND(vyberHrace&lt;&gt;"",ISNUMBER(SEARCH(vyberHrace,$B11830)))</f>
      </c>
      <c r="M11830" s="14">
        <f>AND($I11830=MID(kododd,1,2),$J11830=MID(kododd,3,3))</f>
      </c>
    </row>
    <row r="11831">
      <c r="A11831" s="95">
        <v>56788</v>
      </c>
      <c r="B11831" s="93" t="s">
        <v>22266</v>
      </c>
      <c r="C11831" s="93" t="s">
        <v>1416</v>
      </c>
      <c r="D11831" s="95">
        <v>1441</v>
      </c>
      <c r="E11831" s="95">
        <v>1530</v>
      </c>
      <c r="F11831" s="95">
        <v>23768010</v>
      </c>
      <c r="G11831" s="95">
        <v>250</v>
      </c>
      <c r="H11831" s="93" t="s">
        <v>8976</v>
      </c>
      <c r="I11831" s="93" t="s">
        <v>23901</v>
      </c>
      <c r="J11831" s="93" t="s">
        <v>3580</v>
      </c>
      <c r="K11831" s="93" t="s">
        <v>6449</v>
      </c>
      <c r="L11831" s="14">
        <f>AND(vyberHrace&lt;&gt;"",ISNUMBER(SEARCH(vyberHrace,$B11831)))</f>
      </c>
      <c r="M11831" s="14">
        <f>AND($I11831=MID(kododd,1,2),$J11831=MID(kododd,3,3))</f>
      </c>
    </row>
    <row r="11832">
      <c r="A11832" s="95">
        <v>1080</v>
      </c>
      <c r="B11832" s="93" t="s">
        <v>15054</v>
      </c>
      <c r="C11832" s="93" t="s">
        <v>1428</v>
      </c>
      <c r="D11832" s="95">
        <v>1958</v>
      </c>
      <c r="E11832" s="95">
        <v>2003</v>
      </c>
      <c r="F11832" s="95">
        <v>310042</v>
      </c>
      <c r="G11832" s="95">
        <v>250</v>
      </c>
      <c r="H11832" s="93" t="s">
        <v>8976</v>
      </c>
      <c r="I11832" s="93" t="s">
        <v>23901</v>
      </c>
      <c r="J11832" s="93" t="s">
        <v>20872</v>
      </c>
      <c r="K11832" s="93" t="s">
        <v>6775</v>
      </c>
      <c r="L11832" s="14">
        <f>AND(vyberHrace&lt;&gt;"",ISNUMBER(SEARCH(vyberHrace,$B11832)))</f>
      </c>
      <c r="M11832" s="14">
        <f>AND($I11832=MID(kododd,1,2),$J11832=MID(kododd,3,3))</f>
      </c>
    </row>
    <row r="11833">
      <c r="A11833" s="95">
        <v>32544</v>
      </c>
      <c r="B11833" s="93" t="s">
        <v>15056</v>
      </c>
      <c r="C11833" s="93" t="s">
        <v>1421</v>
      </c>
      <c r="D11833" s="95">
        <v>2066</v>
      </c>
      <c r="E11833" s="95">
        <v>2081</v>
      </c>
      <c r="F11833" s="95">
        <v>301426</v>
      </c>
      <c r="G11833" s="95">
        <v>250</v>
      </c>
      <c r="H11833" s="93" t="s">
        <v>8976</v>
      </c>
      <c r="I11833" s="93" t="s">
        <v>23901</v>
      </c>
      <c r="J11833" s="93" t="s">
        <v>20947</v>
      </c>
      <c r="K11833" s="93" t="s">
        <v>5139</v>
      </c>
      <c r="L11833" s="14">
        <f>AND(vyberHrace&lt;&gt;"",ISNUMBER(SEARCH(vyberHrace,$B11833)))</f>
      </c>
      <c r="M11833" s="14">
        <f>AND($I11833=MID(kododd,1,2),$J11833=MID(kododd,3,3))</f>
      </c>
    </row>
    <row r="11834">
      <c r="A11834" s="95">
        <v>4007</v>
      </c>
      <c r="B11834" s="93" t="s">
        <v>21190</v>
      </c>
      <c r="C11834" s="93" t="s">
        <v>1423</v>
      </c>
      <c r="D11834" s="95">
        <v>2276</v>
      </c>
      <c r="E11834" s="95">
        <v>2284</v>
      </c>
      <c r="F11834" s="95">
        <v>310751</v>
      </c>
      <c r="G11834" s="95">
        <v>250</v>
      </c>
      <c r="H11834" s="93" t="s">
        <v>8976</v>
      </c>
      <c r="I11834" s="93" t="s">
        <v>23901</v>
      </c>
      <c r="J11834" s="93" t="s">
        <v>20849</v>
      </c>
      <c r="K11834" s="93" t="s">
        <v>8984</v>
      </c>
      <c r="L11834" s="14">
        <f>AND(vyberHrace&lt;&gt;"",ISNUMBER(SEARCH(vyberHrace,$B11834)))</f>
      </c>
      <c r="M11834" s="14">
        <f>AND($I11834=MID(kododd,1,2),$J11834=MID(kododd,3,3))</f>
      </c>
    </row>
    <row r="11835">
      <c r="A11835" s="95">
        <v>42725</v>
      </c>
      <c r="B11835" s="93" t="s">
        <v>8647</v>
      </c>
      <c r="C11835" s="93" t="s">
        <v>1408</v>
      </c>
      <c r="F11835" s="95">
        <v>23721812</v>
      </c>
      <c r="G11835" s="95">
        <v>0</v>
      </c>
      <c r="H11835" s="93" t="s">
        <v>8976</v>
      </c>
      <c r="I11835" s="93" t="s">
        <v>23901</v>
      </c>
      <c r="J11835" s="93" t="s">
        <v>20872</v>
      </c>
      <c r="K11835" s="93" t="s">
        <v>6775</v>
      </c>
      <c r="L11835" s="14">
        <f>AND(vyberHrace&lt;&gt;"",ISNUMBER(SEARCH(vyberHrace,$B11835)))</f>
      </c>
      <c r="M11835" s="14">
        <f>AND($I11835=MID(kododd,1,2),$J11835=MID(kododd,3,3))</f>
      </c>
    </row>
    <row r="11836">
      <c r="A11836" s="95">
        <v>43380</v>
      </c>
      <c r="B11836" s="93" t="s">
        <v>14112</v>
      </c>
      <c r="C11836" s="93" t="s">
        <v>1402</v>
      </c>
      <c r="G11836" s="95">
        <v>250</v>
      </c>
      <c r="H11836" s="93" t="s">
        <v>8976</v>
      </c>
      <c r="I11836" s="93" t="s">
        <v>23901</v>
      </c>
      <c r="J11836" s="93" t="s">
        <v>20859</v>
      </c>
      <c r="K11836" s="93" t="s">
        <v>9076</v>
      </c>
      <c r="L11836" s="14">
        <f>AND(vyberHrace&lt;&gt;"",ISNUMBER(SEARCH(vyberHrace,$B11836)))</f>
      </c>
      <c r="M11836" s="14">
        <f>AND($I11836=MID(kododd,1,2),$J11836=MID(kododd,3,3))</f>
      </c>
    </row>
    <row r="11837">
      <c r="A11837" s="95">
        <v>17956</v>
      </c>
      <c r="B11837" s="93" t="s">
        <v>14115</v>
      </c>
      <c r="C11837" s="93" t="s">
        <v>1474</v>
      </c>
      <c r="D11837" s="95">
        <v>1975</v>
      </c>
      <c r="E11837" s="95">
        <v>2011</v>
      </c>
      <c r="F11837" s="95">
        <v>357308</v>
      </c>
      <c r="G11837" s="95">
        <v>250</v>
      </c>
      <c r="H11837" s="93" t="s">
        <v>8976</v>
      </c>
      <c r="I11837" s="93" t="s">
        <v>23901</v>
      </c>
      <c r="J11837" s="93" t="s">
        <v>20859</v>
      </c>
      <c r="K11837" s="93" t="s">
        <v>9076</v>
      </c>
      <c r="L11837" s="14">
        <f>AND(vyberHrace&lt;&gt;"",ISNUMBER(SEARCH(vyberHrace,$B11837)))</f>
      </c>
      <c r="M11837" s="14">
        <f>AND($I11837=MID(kododd,1,2),$J11837=MID(kododd,3,3))</f>
      </c>
    </row>
    <row r="11838">
      <c r="A11838" s="95">
        <v>56811</v>
      </c>
      <c r="B11838" s="93" t="s">
        <v>22261</v>
      </c>
      <c r="C11838" s="93" t="s">
        <v>1420</v>
      </c>
      <c r="G11838" s="95">
        <v>250</v>
      </c>
      <c r="H11838" s="93" t="s">
        <v>8976</v>
      </c>
      <c r="I11838" s="93" t="s">
        <v>23901</v>
      </c>
      <c r="J11838" s="93" t="s">
        <v>20859</v>
      </c>
      <c r="K11838" s="93" t="s">
        <v>9076</v>
      </c>
      <c r="L11838" s="14">
        <f>AND(vyberHrace&lt;&gt;"",ISNUMBER(SEARCH(vyberHrace,$B11838)))</f>
      </c>
      <c r="M11838" s="14">
        <f>AND($I11838=MID(kododd,1,2),$J11838=MID(kododd,3,3))</f>
      </c>
    </row>
    <row r="11839">
      <c r="A11839" s="95">
        <v>16633</v>
      </c>
      <c r="B11839" s="93" t="s">
        <v>14118</v>
      </c>
      <c r="C11839" s="93" t="s">
        <v>1475</v>
      </c>
      <c r="D11839" s="95">
        <v>1618</v>
      </c>
      <c r="F11839" s="95">
        <v>376531</v>
      </c>
      <c r="G11839" s="95">
        <v>0</v>
      </c>
      <c r="H11839" s="93" t="s">
        <v>8976</v>
      </c>
      <c r="I11839" s="93" t="s">
        <v>23901</v>
      </c>
      <c r="J11839" s="93" t="s">
        <v>20947</v>
      </c>
      <c r="K11839" s="93" t="s">
        <v>5139</v>
      </c>
      <c r="L11839" s="14">
        <f>AND(vyberHrace&lt;&gt;"",ISNUMBER(SEARCH(vyberHrace,$B11839)))</f>
      </c>
      <c r="M11839" s="14">
        <f>AND($I11839=MID(kododd,1,2),$J11839=MID(kododd,3,3))</f>
      </c>
    </row>
    <row r="11840">
      <c r="A11840" s="95">
        <v>53848</v>
      </c>
      <c r="B11840" s="93" t="s">
        <v>3052</v>
      </c>
      <c r="C11840" s="93" t="s">
        <v>1412</v>
      </c>
      <c r="G11840" s="95">
        <v>250</v>
      </c>
      <c r="H11840" s="93" t="s">
        <v>8976</v>
      </c>
      <c r="I11840" s="93" t="s">
        <v>23901</v>
      </c>
      <c r="J11840" s="93" t="s">
        <v>20849</v>
      </c>
      <c r="K11840" s="93" t="s">
        <v>8984</v>
      </c>
      <c r="L11840" s="14">
        <f>AND(vyberHrace&lt;&gt;"",ISNUMBER(SEARCH(vyberHrace,$B11840)))</f>
      </c>
      <c r="M11840" s="14">
        <f>AND($I11840=MID(kododd,1,2),$J11840=MID(kododd,3,3))</f>
      </c>
    </row>
    <row r="11841">
      <c r="A11841" s="95">
        <v>46956</v>
      </c>
      <c r="B11841" s="93" t="s">
        <v>16543</v>
      </c>
      <c r="C11841" s="93" t="s">
        <v>1416</v>
      </c>
      <c r="G11841" s="95">
        <v>250</v>
      </c>
      <c r="H11841" s="93" t="s">
        <v>8976</v>
      </c>
      <c r="I11841" s="93" t="s">
        <v>23901</v>
      </c>
      <c r="J11841" s="93" t="s">
        <v>20849</v>
      </c>
      <c r="K11841" s="93" t="s">
        <v>8984</v>
      </c>
      <c r="L11841" s="14">
        <f>AND(vyberHrace&lt;&gt;"",ISNUMBER(SEARCH(vyberHrace,$B11841)))</f>
      </c>
      <c r="M11841" s="14">
        <f>AND($I11841=MID(kododd,1,2),$J11841=MID(kododd,3,3))</f>
      </c>
    </row>
    <row r="11842">
      <c r="A11842" s="95">
        <v>41318</v>
      </c>
      <c r="B11842" s="93" t="s">
        <v>16555</v>
      </c>
      <c r="C11842" s="93" t="s">
        <v>1400</v>
      </c>
      <c r="G11842" s="95">
        <v>0</v>
      </c>
      <c r="H11842" s="93" t="s">
        <v>8976</v>
      </c>
      <c r="I11842" s="93" t="s">
        <v>23901</v>
      </c>
      <c r="J11842" s="93" t="s">
        <v>20859</v>
      </c>
      <c r="K11842" s="93" t="s">
        <v>9076</v>
      </c>
      <c r="L11842" s="14">
        <f>AND(vyberHrace&lt;&gt;"",ISNUMBER(SEARCH(vyberHrace,$B11842)))</f>
      </c>
      <c r="M11842" s="14">
        <f>AND($I11842=MID(kododd,1,2),$J11842=MID(kododd,3,3))</f>
      </c>
    </row>
    <row r="11843">
      <c r="A11843" s="95">
        <v>55919</v>
      </c>
      <c r="B11843" s="93" t="s">
        <v>22368</v>
      </c>
      <c r="C11843" s="93" t="s">
        <v>1411</v>
      </c>
      <c r="G11843" s="95">
        <v>250</v>
      </c>
      <c r="H11843" s="93" t="s">
        <v>8976</v>
      </c>
      <c r="I11843" s="93" t="s">
        <v>23901</v>
      </c>
      <c r="J11843" s="93" t="s">
        <v>20849</v>
      </c>
      <c r="K11843" s="93" t="s">
        <v>8984</v>
      </c>
      <c r="L11843" s="14">
        <f>AND(vyberHrace&lt;&gt;"",ISNUMBER(SEARCH(vyberHrace,$B11843)))</f>
      </c>
      <c r="M11843" s="14">
        <f>AND($I11843=MID(kododd,1,2),$J11843=MID(kododd,3,3))</f>
      </c>
    </row>
    <row r="11844">
      <c r="A11844" s="95">
        <v>59907</v>
      </c>
      <c r="B11844" s="93" t="s">
        <v>26400</v>
      </c>
      <c r="C11844" s="93" t="s">
        <v>1472</v>
      </c>
      <c r="D11844" s="95">
        <v>1552</v>
      </c>
      <c r="G11844" s="95">
        <v>250</v>
      </c>
      <c r="H11844" s="93" t="s">
        <v>8976</v>
      </c>
      <c r="I11844" s="93" t="s">
        <v>23901</v>
      </c>
      <c r="J11844" s="93" t="s">
        <v>20914</v>
      </c>
      <c r="K11844" s="93" t="s">
        <v>5621</v>
      </c>
      <c r="L11844" s="14">
        <f>AND(vyberHrace&lt;&gt;"",ISNUMBER(SEARCH(vyberHrace,$B11844)))</f>
      </c>
      <c r="M11844" s="14">
        <f>AND($I11844=MID(kododd,1,2),$J11844=MID(kododd,3,3))</f>
      </c>
    </row>
    <row r="11845">
      <c r="A11845" s="95">
        <v>37078</v>
      </c>
      <c r="B11845" s="93" t="s">
        <v>26197</v>
      </c>
      <c r="C11845" s="93" t="s">
        <v>1423</v>
      </c>
      <c r="D11845" s="95">
        <v>1480</v>
      </c>
      <c r="F11845" s="95">
        <v>363111</v>
      </c>
      <c r="G11845" s="95">
        <v>250</v>
      </c>
      <c r="H11845" s="93" t="s">
        <v>8976</v>
      </c>
      <c r="I11845" s="93" t="s">
        <v>23901</v>
      </c>
      <c r="J11845" s="93" t="s">
        <v>20914</v>
      </c>
      <c r="K11845" s="93" t="s">
        <v>5621</v>
      </c>
      <c r="L11845" s="14">
        <f>AND(vyberHrace&lt;&gt;"",ISNUMBER(SEARCH(vyberHrace,$B11845)))</f>
      </c>
      <c r="M11845" s="14">
        <f>AND($I11845=MID(kododd,1,2),$J11845=MID(kododd,3,3))</f>
      </c>
    </row>
    <row r="11846">
      <c r="A11846" s="95">
        <v>45981</v>
      </c>
      <c r="B11846" s="93" t="s">
        <v>12720</v>
      </c>
      <c r="C11846" s="93" t="s">
        <v>1408</v>
      </c>
      <c r="D11846" s="95">
        <v>1080</v>
      </c>
      <c r="F11846" s="95">
        <v>23743913</v>
      </c>
      <c r="G11846" s="95">
        <v>0</v>
      </c>
      <c r="H11846" s="93" t="s">
        <v>8976</v>
      </c>
      <c r="I11846" s="93" t="s">
        <v>23901</v>
      </c>
      <c r="J11846" s="93" t="s">
        <v>20855</v>
      </c>
      <c r="K11846" s="93" t="s">
        <v>8992</v>
      </c>
      <c r="L11846" s="14">
        <f>AND(vyberHrace&lt;&gt;"",ISNUMBER(SEARCH(vyberHrace,$B11846)))</f>
      </c>
      <c r="M11846" s="14">
        <f>AND($I11846=MID(kododd,1,2),$J11846=MID(kododd,3,3))</f>
      </c>
    </row>
    <row r="11847">
      <c r="A11847" s="95">
        <v>61714</v>
      </c>
      <c r="B11847" s="93" t="s">
        <v>27867</v>
      </c>
      <c r="C11847" s="93" t="s">
        <v>1449</v>
      </c>
      <c r="F11847" s="95">
        <v>23794038</v>
      </c>
      <c r="G11847" s="95">
        <v>250</v>
      </c>
      <c r="H11847" s="93" t="s">
        <v>8976</v>
      </c>
      <c r="I11847" s="93" t="s">
        <v>23901</v>
      </c>
      <c r="J11847" s="93" t="s">
        <v>20859</v>
      </c>
      <c r="K11847" s="93" t="s">
        <v>9076</v>
      </c>
      <c r="L11847" s="14">
        <f>AND(vyberHrace&lt;&gt;"",ISNUMBER(SEARCH(vyberHrace,$B11847)))</f>
      </c>
      <c r="M11847" s="14">
        <f>AND($I11847=MID(kododd,1,2),$J11847=MID(kododd,3,3))</f>
      </c>
    </row>
    <row r="11848">
      <c r="A11848" s="95">
        <v>39381</v>
      </c>
      <c r="B11848" s="93" t="s">
        <v>13179</v>
      </c>
      <c r="C11848" s="93" t="s">
        <v>1414</v>
      </c>
      <c r="D11848" s="95">
        <v>1868</v>
      </c>
      <c r="E11848" s="95">
        <v>1932</v>
      </c>
      <c r="F11848" s="95">
        <v>376043</v>
      </c>
      <c r="G11848" s="95">
        <v>250</v>
      </c>
      <c r="H11848" s="93" t="s">
        <v>8976</v>
      </c>
      <c r="I11848" s="93" t="s">
        <v>23901</v>
      </c>
      <c r="J11848" s="93" t="s">
        <v>20887</v>
      </c>
      <c r="K11848" s="93" t="s">
        <v>5554</v>
      </c>
      <c r="L11848" s="14">
        <f>AND(vyberHrace&lt;&gt;"",ISNUMBER(SEARCH(vyberHrace,$B11848)))</f>
      </c>
      <c r="M11848" s="14">
        <f>AND($I11848=MID(kododd,1,2),$J11848=MID(kododd,3,3))</f>
      </c>
    </row>
    <row r="11849">
      <c r="A11849" s="95">
        <v>56719</v>
      </c>
      <c r="B11849" s="93" t="s">
        <v>22369</v>
      </c>
      <c r="C11849" s="93" t="s">
        <v>1399</v>
      </c>
      <c r="D11849" s="95">
        <v>1500</v>
      </c>
      <c r="E11849" s="95">
        <v>1668</v>
      </c>
      <c r="F11849" s="95">
        <v>23723459</v>
      </c>
      <c r="G11849" s="95">
        <v>250</v>
      </c>
      <c r="H11849" s="93" t="s">
        <v>8976</v>
      </c>
      <c r="I11849" s="93" t="s">
        <v>23901</v>
      </c>
      <c r="J11849" s="93" t="s">
        <v>20849</v>
      </c>
      <c r="K11849" s="93" t="s">
        <v>8984</v>
      </c>
      <c r="L11849" s="14">
        <f>AND(vyberHrace&lt;&gt;"",ISNUMBER(SEARCH(vyberHrace,$B11849)))</f>
      </c>
      <c r="M11849" s="14">
        <f>AND($I11849=MID(kododd,1,2),$J11849=MID(kododd,3,3))</f>
      </c>
    </row>
    <row r="11850">
      <c r="A11850" s="95">
        <v>54904</v>
      </c>
      <c r="B11850" s="93" t="s">
        <v>3028</v>
      </c>
      <c r="C11850" s="93" t="s">
        <v>1420</v>
      </c>
      <c r="G11850" s="95">
        <v>0</v>
      </c>
      <c r="H11850" s="93" t="s">
        <v>8976</v>
      </c>
      <c r="I11850" s="93" t="s">
        <v>23901</v>
      </c>
      <c r="J11850" s="93" t="s">
        <v>20855</v>
      </c>
      <c r="K11850" s="93" t="s">
        <v>8992</v>
      </c>
      <c r="L11850" s="14">
        <f>AND(vyberHrace&lt;&gt;"",ISNUMBER(SEARCH(vyberHrace,$B11850)))</f>
      </c>
      <c r="M11850" s="14">
        <f>AND($I11850=MID(kododd,1,2),$J11850=MID(kododd,3,3))</f>
      </c>
    </row>
    <row r="11851">
      <c r="A11851" s="95">
        <v>60633</v>
      </c>
      <c r="B11851" s="93" t="s">
        <v>27050</v>
      </c>
      <c r="C11851" s="93" t="s">
        <v>1422</v>
      </c>
      <c r="D11851" s="95">
        <v>1070</v>
      </c>
      <c r="F11851" s="95">
        <v>23796421</v>
      </c>
      <c r="G11851" s="95">
        <v>250</v>
      </c>
      <c r="H11851" s="93" t="s">
        <v>8976</v>
      </c>
      <c r="I11851" s="93" t="s">
        <v>23901</v>
      </c>
      <c r="J11851" s="93" t="s">
        <v>20872</v>
      </c>
      <c r="K11851" s="93" t="s">
        <v>6775</v>
      </c>
      <c r="L11851" s="14">
        <f>AND(vyberHrace&lt;&gt;"",ISNUMBER(SEARCH(vyberHrace,$B11851)))</f>
      </c>
      <c r="M11851" s="14">
        <f>AND($I11851=MID(kododd,1,2),$J11851=MID(kododd,3,3))</f>
      </c>
    </row>
    <row r="11852">
      <c r="A11852" s="95">
        <v>55668</v>
      </c>
      <c r="B11852" s="93" t="s">
        <v>22370</v>
      </c>
      <c r="C11852" s="93" t="s">
        <v>1424</v>
      </c>
      <c r="G11852" s="95">
        <v>250</v>
      </c>
      <c r="H11852" s="93" t="s">
        <v>8976</v>
      </c>
      <c r="I11852" s="93" t="s">
        <v>23901</v>
      </c>
      <c r="J11852" s="93" t="s">
        <v>20849</v>
      </c>
      <c r="K11852" s="93" t="s">
        <v>8984</v>
      </c>
      <c r="L11852" s="14">
        <f>AND(vyberHrace&lt;&gt;"",ISNUMBER(SEARCH(vyberHrace,$B11852)))</f>
      </c>
      <c r="M11852" s="14">
        <f>AND($I11852=MID(kododd,1,2),$J11852=MID(kododd,3,3))</f>
      </c>
    </row>
    <row r="11853">
      <c r="A11853" s="95">
        <v>63098</v>
      </c>
      <c r="B11853" s="93" t="s">
        <v>29141</v>
      </c>
      <c r="C11853" s="93" t="s">
        <v>1424</v>
      </c>
      <c r="G11853" s="95">
        <v>250</v>
      </c>
      <c r="H11853" s="93" t="s">
        <v>8976</v>
      </c>
      <c r="I11853" s="93" t="s">
        <v>23901</v>
      </c>
      <c r="J11853" s="93" t="s">
        <v>3580</v>
      </c>
      <c r="K11853" s="93" t="s">
        <v>6449</v>
      </c>
      <c r="L11853" s="14">
        <f>AND(vyberHrace&lt;&gt;"",ISNUMBER(SEARCH(vyberHrace,$B11853)))</f>
      </c>
      <c r="M11853" s="14">
        <f>AND($I11853=MID(kododd,1,2),$J11853=MID(kododd,3,3))</f>
      </c>
    </row>
    <row r="11854">
      <c r="A11854" s="95">
        <v>5770</v>
      </c>
      <c r="B11854" s="93" t="s">
        <v>11481</v>
      </c>
      <c r="C11854" s="93" t="s">
        <v>1481</v>
      </c>
      <c r="D11854" s="95">
        <v>1492</v>
      </c>
      <c r="E11854" s="95">
        <v>1773</v>
      </c>
      <c r="F11854" s="95">
        <v>344230</v>
      </c>
      <c r="G11854" s="95">
        <v>0</v>
      </c>
      <c r="H11854" s="93" t="s">
        <v>8976</v>
      </c>
      <c r="I11854" s="93" t="s">
        <v>23901</v>
      </c>
      <c r="J11854" s="93" t="s">
        <v>20902</v>
      </c>
      <c r="K11854" s="93" t="s">
        <v>6528</v>
      </c>
      <c r="L11854" s="14">
        <f>AND(vyberHrace&lt;&gt;"",ISNUMBER(SEARCH(vyberHrace,$B11854)))</f>
      </c>
      <c r="M11854" s="14">
        <f>AND($I11854=MID(kododd,1,2),$J11854=MID(kododd,3,3))</f>
      </c>
    </row>
    <row r="11855">
      <c r="A11855" s="95">
        <v>7083</v>
      </c>
      <c r="B11855" s="93" t="s">
        <v>17363</v>
      </c>
      <c r="C11855" s="93" t="s">
        <v>1471</v>
      </c>
      <c r="D11855" s="95">
        <v>1768</v>
      </c>
      <c r="F11855" s="95">
        <v>357316</v>
      </c>
      <c r="G11855" s="95">
        <v>250</v>
      </c>
      <c r="H11855" s="93" t="s">
        <v>8976</v>
      </c>
      <c r="I11855" s="93" t="s">
        <v>23901</v>
      </c>
      <c r="J11855" s="93" t="s">
        <v>20843</v>
      </c>
      <c r="K11855" s="93" t="s">
        <v>7708</v>
      </c>
      <c r="L11855" s="14">
        <f>AND(vyberHrace&lt;&gt;"",ISNUMBER(SEARCH(vyberHrace,$B11855)))</f>
      </c>
      <c r="M11855" s="14">
        <f>AND($I11855=MID(kododd,1,2),$J11855=MID(kododd,3,3))</f>
      </c>
    </row>
    <row r="11856">
      <c r="A11856" s="95">
        <v>51803</v>
      </c>
      <c r="B11856" s="93" t="s">
        <v>17365</v>
      </c>
      <c r="C11856" s="93" t="s">
        <v>1416</v>
      </c>
      <c r="G11856" s="95">
        <v>0</v>
      </c>
      <c r="H11856" s="93" t="s">
        <v>8976</v>
      </c>
      <c r="I11856" s="93" t="s">
        <v>23901</v>
      </c>
      <c r="J11856" s="93" t="s">
        <v>20855</v>
      </c>
      <c r="K11856" s="93" t="s">
        <v>8992</v>
      </c>
      <c r="L11856" s="14">
        <f>AND(vyberHrace&lt;&gt;"",ISNUMBER(SEARCH(vyberHrace,$B11856)))</f>
      </c>
      <c r="M11856" s="14">
        <f>AND($I11856=MID(kododd,1,2),$J11856=MID(kododd,3,3))</f>
      </c>
    </row>
    <row r="11857">
      <c r="A11857" s="95">
        <v>28808</v>
      </c>
      <c r="B11857" s="93" t="s">
        <v>17902</v>
      </c>
      <c r="C11857" s="93" t="s">
        <v>1421</v>
      </c>
      <c r="D11857" s="95">
        <v>1329</v>
      </c>
      <c r="G11857" s="95">
        <v>0</v>
      </c>
      <c r="H11857" s="93" t="s">
        <v>8976</v>
      </c>
      <c r="I11857" s="93" t="s">
        <v>23901</v>
      </c>
      <c r="J11857" s="93" t="s">
        <v>20872</v>
      </c>
      <c r="K11857" s="93" t="s">
        <v>6775</v>
      </c>
      <c r="L11857" s="14">
        <f>AND(vyberHrace&lt;&gt;"",ISNUMBER(SEARCH(vyberHrace,$B11857)))</f>
      </c>
      <c r="M11857" s="14">
        <f>AND($I11857=MID(kododd,1,2),$J11857=MID(kododd,3,3))</f>
      </c>
    </row>
    <row r="11858">
      <c r="A11858" s="95">
        <v>61451</v>
      </c>
      <c r="B11858" s="93" t="s">
        <v>27633</v>
      </c>
      <c r="C11858" s="93" t="s">
        <v>1410</v>
      </c>
      <c r="D11858" s="95">
        <v>1572</v>
      </c>
      <c r="F11858" s="95">
        <v>23799021</v>
      </c>
      <c r="G11858" s="95">
        <v>250</v>
      </c>
      <c r="H11858" s="93" t="s">
        <v>8976</v>
      </c>
      <c r="I11858" s="93" t="s">
        <v>23901</v>
      </c>
      <c r="J11858" s="93" t="s">
        <v>20859</v>
      </c>
      <c r="K11858" s="93" t="s">
        <v>9076</v>
      </c>
      <c r="L11858" s="14">
        <f>AND(vyberHrace&lt;&gt;"",ISNUMBER(SEARCH(vyberHrace,$B11858)))</f>
      </c>
      <c r="M11858" s="14">
        <f>AND($I11858=MID(kododd,1,2),$J11858=MID(kododd,3,3))</f>
      </c>
    </row>
    <row r="11859">
      <c r="A11859" s="95">
        <v>36574</v>
      </c>
      <c r="B11859" s="93" t="s">
        <v>15706</v>
      </c>
      <c r="C11859" s="93" t="s">
        <v>1409</v>
      </c>
      <c r="D11859" s="95">
        <v>2274</v>
      </c>
      <c r="E11859" s="95">
        <v>2327</v>
      </c>
      <c r="F11859" s="95">
        <v>358959</v>
      </c>
      <c r="G11859" s="95">
        <v>250</v>
      </c>
      <c r="H11859" s="93" t="s">
        <v>8976</v>
      </c>
      <c r="I11859" s="93" t="s">
        <v>23901</v>
      </c>
      <c r="J11859" s="93" t="s">
        <v>20849</v>
      </c>
      <c r="K11859" s="93" t="s">
        <v>8984</v>
      </c>
      <c r="L11859" s="14">
        <f>AND(vyberHrace&lt;&gt;"",ISNUMBER(SEARCH(vyberHrace,$B11859)))</f>
      </c>
      <c r="M11859" s="14">
        <f>AND($I11859=MID(kododd,1,2),$J11859=MID(kododd,3,3))</f>
      </c>
    </row>
    <row r="11860">
      <c r="A11860" s="95">
        <v>60634</v>
      </c>
      <c r="B11860" s="93" t="s">
        <v>27051</v>
      </c>
      <c r="C11860" s="93" t="s">
        <v>1420</v>
      </c>
      <c r="G11860" s="95">
        <v>250</v>
      </c>
      <c r="H11860" s="93" t="s">
        <v>8976</v>
      </c>
      <c r="I11860" s="93" t="s">
        <v>23901</v>
      </c>
      <c r="J11860" s="93" t="s">
        <v>20872</v>
      </c>
      <c r="K11860" s="93" t="s">
        <v>6775</v>
      </c>
      <c r="L11860" s="14">
        <f>AND(vyberHrace&lt;&gt;"",ISNUMBER(SEARCH(vyberHrace,$B11860)))</f>
      </c>
      <c r="M11860" s="14">
        <f>AND($I11860=MID(kododd,1,2),$J11860=MID(kododd,3,3))</f>
      </c>
    </row>
    <row r="11861">
      <c r="A11861" s="95">
        <v>2145</v>
      </c>
      <c r="B11861" s="93" t="s">
        <v>17306</v>
      </c>
      <c r="C11861" s="93" t="s">
        <v>1440</v>
      </c>
      <c r="D11861" s="95">
        <v>1940</v>
      </c>
      <c r="E11861" s="95">
        <v>1967</v>
      </c>
      <c r="F11861" s="95">
        <v>312495</v>
      </c>
      <c r="G11861" s="95">
        <v>0</v>
      </c>
      <c r="H11861" s="93" t="s">
        <v>8976</v>
      </c>
      <c r="I11861" s="93" t="s">
        <v>23901</v>
      </c>
      <c r="J11861" s="93" t="s">
        <v>20843</v>
      </c>
      <c r="K11861" s="93" t="s">
        <v>7708</v>
      </c>
      <c r="L11861" s="14">
        <f>AND(vyberHrace&lt;&gt;"",ISNUMBER(SEARCH(vyberHrace,$B11861)))</f>
      </c>
      <c r="M11861" s="14">
        <f>AND($I11861=MID(kododd,1,2),$J11861=MID(kododd,3,3))</f>
      </c>
    </row>
    <row r="11862">
      <c r="A11862" s="95">
        <v>15855</v>
      </c>
      <c r="B11862" s="93" t="s">
        <v>17316</v>
      </c>
      <c r="C11862" s="93" t="s">
        <v>1431</v>
      </c>
      <c r="D11862" s="95">
        <v>2429</v>
      </c>
      <c r="E11862" s="95">
        <v>2417</v>
      </c>
      <c r="F11862" s="95">
        <v>324752</v>
      </c>
      <c r="G11862" s="95">
        <v>250</v>
      </c>
      <c r="H11862" s="93" t="s">
        <v>8976</v>
      </c>
      <c r="I11862" s="93" t="s">
        <v>23901</v>
      </c>
      <c r="J11862" s="93" t="s">
        <v>20849</v>
      </c>
      <c r="K11862" s="93" t="s">
        <v>8984</v>
      </c>
      <c r="L11862" s="14">
        <f>AND(vyberHrace&lt;&gt;"",ISNUMBER(SEARCH(vyberHrace,$B11862)))</f>
      </c>
      <c r="M11862" s="14">
        <f>AND($I11862=MID(kododd,1,2),$J11862=MID(kododd,3,3))</f>
      </c>
    </row>
    <row r="11863">
      <c r="A11863" s="95">
        <v>45333</v>
      </c>
      <c r="B11863" s="93" t="s">
        <v>17328</v>
      </c>
      <c r="C11863" s="93" t="s">
        <v>1474</v>
      </c>
      <c r="D11863" s="95">
        <v>1511</v>
      </c>
      <c r="F11863" s="95">
        <v>23743433</v>
      </c>
      <c r="G11863" s="95">
        <v>250</v>
      </c>
      <c r="H11863" s="93" t="s">
        <v>8976</v>
      </c>
      <c r="I11863" s="93" t="s">
        <v>23901</v>
      </c>
      <c r="J11863" s="93" t="s">
        <v>20896</v>
      </c>
      <c r="K11863" s="93" t="s">
        <v>7911</v>
      </c>
      <c r="L11863" s="14">
        <f>AND(vyberHrace&lt;&gt;"",ISNUMBER(SEARCH(vyberHrace,$B11863)))</f>
      </c>
      <c r="M11863" s="14">
        <f>AND($I11863=MID(kododd,1,2),$J11863=MID(kododd,3,3))</f>
      </c>
    </row>
    <row r="11864">
      <c r="A11864" s="95">
        <v>9681</v>
      </c>
      <c r="B11864" s="93" t="s">
        <v>19740</v>
      </c>
      <c r="C11864" s="93" t="s">
        <v>1423</v>
      </c>
      <c r="D11864" s="95">
        <v>1839</v>
      </c>
      <c r="F11864" s="95">
        <v>357332</v>
      </c>
      <c r="G11864" s="95">
        <v>250</v>
      </c>
      <c r="H11864" s="93" t="s">
        <v>8976</v>
      </c>
      <c r="I11864" s="93" t="s">
        <v>23901</v>
      </c>
      <c r="J11864" s="93" t="s">
        <v>20849</v>
      </c>
      <c r="K11864" s="93" t="s">
        <v>8984</v>
      </c>
      <c r="L11864" s="14">
        <f>AND(vyberHrace&lt;&gt;"",ISNUMBER(SEARCH(vyberHrace,$B11864)))</f>
      </c>
      <c r="M11864" s="14">
        <f>AND($I11864=MID(kododd,1,2),$J11864=MID(kododd,3,3))</f>
      </c>
    </row>
    <row r="11865">
      <c r="A11865" s="95">
        <v>37547</v>
      </c>
      <c r="B11865" s="93" t="s">
        <v>17345</v>
      </c>
      <c r="C11865" s="93" t="s">
        <v>1438</v>
      </c>
      <c r="D11865" s="95">
        <v>1551</v>
      </c>
      <c r="E11865" s="95">
        <v>1646</v>
      </c>
      <c r="F11865" s="95">
        <v>376302</v>
      </c>
      <c r="G11865" s="95">
        <v>0</v>
      </c>
      <c r="H11865" s="93" t="s">
        <v>8976</v>
      </c>
      <c r="I11865" s="93" t="s">
        <v>23901</v>
      </c>
      <c r="J11865" s="93" t="s">
        <v>20872</v>
      </c>
      <c r="K11865" s="93" t="s">
        <v>6775</v>
      </c>
      <c r="L11865" s="14">
        <f>AND(vyberHrace&lt;&gt;"",ISNUMBER(SEARCH(vyberHrace,$B11865)))</f>
      </c>
      <c r="M11865" s="14">
        <f>AND($I11865=MID(kododd,1,2),$J11865=MID(kododd,3,3))</f>
      </c>
    </row>
    <row r="11866">
      <c r="A11866" s="95">
        <v>255</v>
      </c>
      <c r="B11866" s="93" t="s">
        <v>17346</v>
      </c>
      <c r="C11866" s="93" t="s">
        <v>1427</v>
      </c>
      <c r="D11866" s="95">
        <v>2042</v>
      </c>
      <c r="E11866" s="95">
        <v>2076</v>
      </c>
      <c r="F11866" s="95">
        <v>309958</v>
      </c>
      <c r="G11866" s="95">
        <v>250</v>
      </c>
      <c r="H11866" s="93" t="s">
        <v>8976</v>
      </c>
      <c r="I11866" s="93" t="s">
        <v>23901</v>
      </c>
      <c r="J11866" s="93" t="s">
        <v>20849</v>
      </c>
      <c r="K11866" s="93" t="s">
        <v>8984</v>
      </c>
      <c r="L11866" s="14">
        <f>AND(vyberHrace&lt;&gt;"",ISNUMBER(SEARCH(vyberHrace,$B11866)))</f>
      </c>
      <c r="M11866" s="14">
        <f>AND($I11866=MID(kododd,1,2),$J11866=MID(kododd,3,3))</f>
      </c>
    </row>
    <row r="11867">
      <c r="A11867" s="95">
        <v>49383</v>
      </c>
      <c r="B11867" s="93" t="s">
        <v>10554</v>
      </c>
      <c r="C11867" s="93" t="s">
        <v>1416</v>
      </c>
      <c r="F11867" s="95">
        <v>23732679</v>
      </c>
      <c r="G11867" s="95">
        <v>0</v>
      </c>
      <c r="H11867" s="93" t="s">
        <v>8976</v>
      </c>
      <c r="I11867" s="93" t="s">
        <v>23901</v>
      </c>
      <c r="J11867" s="93" t="s">
        <v>20896</v>
      </c>
      <c r="K11867" s="93" t="s">
        <v>7911</v>
      </c>
      <c r="L11867" s="14">
        <f>AND(vyberHrace&lt;&gt;"",ISNUMBER(SEARCH(vyberHrace,$B11867)))</f>
      </c>
      <c r="M11867" s="14">
        <f>AND($I11867=MID(kododd,1,2),$J11867=MID(kododd,3,3))</f>
      </c>
    </row>
    <row r="11868">
      <c r="A11868" s="95">
        <v>52077</v>
      </c>
      <c r="B11868" s="93" t="s">
        <v>3735</v>
      </c>
      <c r="C11868" s="93" t="s">
        <v>1412</v>
      </c>
      <c r="G11868" s="95">
        <v>0</v>
      </c>
      <c r="H11868" s="93" t="s">
        <v>8976</v>
      </c>
      <c r="I11868" s="93" t="s">
        <v>23901</v>
      </c>
      <c r="J11868" s="93" t="s">
        <v>20855</v>
      </c>
      <c r="K11868" s="93" t="s">
        <v>8992</v>
      </c>
      <c r="L11868" s="14">
        <f>AND(vyberHrace&lt;&gt;"",ISNUMBER(SEARCH(vyberHrace,$B11868)))</f>
      </c>
      <c r="M11868" s="14">
        <f>AND($I11868=MID(kododd,1,2),$J11868=MID(kododd,3,3))</f>
      </c>
    </row>
    <row r="11869">
      <c r="A11869" s="95">
        <v>57424</v>
      </c>
      <c r="B11869" s="93" t="s">
        <v>22297</v>
      </c>
      <c r="C11869" s="93" t="s">
        <v>1450</v>
      </c>
      <c r="G11869" s="95">
        <v>250</v>
      </c>
      <c r="H11869" s="93" t="s">
        <v>8976</v>
      </c>
      <c r="I11869" s="93" t="s">
        <v>23901</v>
      </c>
      <c r="J11869" s="93" t="s">
        <v>20872</v>
      </c>
      <c r="K11869" s="93" t="s">
        <v>6775</v>
      </c>
      <c r="L11869" s="14">
        <f>AND(vyberHrace&lt;&gt;"",ISNUMBER(SEARCH(vyberHrace,$B11869)))</f>
      </c>
      <c r="M11869" s="14">
        <f>AND($I11869=MID(kododd,1,2),$J11869=MID(kododd,3,3))</f>
      </c>
    </row>
    <row r="11870">
      <c r="A11870" s="95">
        <v>63513</v>
      </c>
      <c r="B11870" s="93" t="s">
        <v>29142</v>
      </c>
      <c r="C11870" s="93" t="s">
        <v>1423</v>
      </c>
      <c r="G11870" s="95">
        <v>250</v>
      </c>
      <c r="H11870" s="93" t="s">
        <v>8976</v>
      </c>
      <c r="I11870" s="93" t="s">
        <v>23901</v>
      </c>
      <c r="J11870" s="93" t="s">
        <v>20872</v>
      </c>
      <c r="K11870" s="93" t="s">
        <v>6775</v>
      </c>
      <c r="L11870" s="14">
        <f>AND(vyberHrace&lt;&gt;"",ISNUMBER(SEARCH(vyberHrace,$B11870)))</f>
      </c>
      <c r="M11870" s="14">
        <f>AND($I11870=MID(kododd,1,2),$J11870=MID(kododd,3,3))</f>
      </c>
    </row>
    <row r="11871">
      <c r="A11871" s="95">
        <v>11965</v>
      </c>
      <c r="B11871" s="93" t="s">
        <v>10587</v>
      </c>
      <c r="C11871" s="93" t="s">
        <v>1430</v>
      </c>
      <c r="D11871" s="95">
        <v>1599</v>
      </c>
      <c r="F11871" s="95">
        <v>357340</v>
      </c>
      <c r="G11871" s="95">
        <v>250</v>
      </c>
      <c r="H11871" s="93" t="s">
        <v>8976</v>
      </c>
      <c r="I11871" s="93" t="s">
        <v>23901</v>
      </c>
      <c r="J11871" s="93" t="s">
        <v>20914</v>
      </c>
      <c r="K11871" s="93" t="s">
        <v>5621</v>
      </c>
      <c r="L11871" s="14">
        <f>AND(vyberHrace&lt;&gt;"",ISNUMBER(SEARCH(vyberHrace,$B11871)))</f>
      </c>
      <c r="M11871" s="14">
        <f>AND($I11871=MID(kododd,1,2),$J11871=MID(kododd,3,3))</f>
      </c>
    </row>
    <row r="11872">
      <c r="A11872" s="95">
        <v>55036</v>
      </c>
      <c r="B11872" s="93" t="s">
        <v>550</v>
      </c>
      <c r="C11872" s="93" t="s">
        <v>1406</v>
      </c>
      <c r="G11872" s="95">
        <v>250</v>
      </c>
      <c r="H11872" s="93" t="s">
        <v>8976</v>
      </c>
      <c r="I11872" s="93" t="s">
        <v>23901</v>
      </c>
      <c r="J11872" s="93" t="s">
        <v>20891</v>
      </c>
      <c r="K11872" s="93" t="s">
        <v>4651</v>
      </c>
      <c r="L11872" s="14">
        <f>AND(vyberHrace&lt;&gt;"",ISNUMBER(SEARCH(vyberHrace,$B11872)))</f>
      </c>
      <c r="M11872" s="14">
        <f>AND($I11872=MID(kododd,1,2),$J11872=MID(kododd,3,3))</f>
      </c>
    </row>
    <row r="11873">
      <c r="A11873" s="95">
        <v>57231</v>
      </c>
      <c r="B11873" s="93" t="s">
        <v>22378</v>
      </c>
      <c r="C11873" s="93" t="s">
        <v>1420</v>
      </c>
      <c r="G11873" s="95">
        <v>250</v>
      </c>
      <c r="H11873" s="93" t="s">
        <v>8976</v>
      </c>
      <c r="I11873" s="93" t="s">
        <v>23901</v>
      </c>
      <c r="J11873" s="93" t="s">
        <v>20891</v>
      </c>
      <c r="K11873" s="93" t="s">
        <v>4651</v>
      </c>
      <c r="L11873" s="14">
        <f>AND(vyberHrace&lt;&gt;"",ISNUMBER(SEARCH(vyberHrace,$B11873)))</f>
      </c>
      <c r="M11873" s="14">
        <f>AND($I11873=MID(kododd,1,2),$J11873=MID(kododd,3,3))</f>
      </c>
    </row>
    <row r="11874">
      <c r="A11874" s="95">
        <v>3946</v>
      </c>
      <c r="B11874" s="93" t="s">
        <v>10599</v>
      </c>
      <c r="C11874" s="93" t="s">
        <v>1415</v>
      </c>
      <c r="D11874" s="95">
        <v>1655</v>
      </c>
      <c r="G11874" s="95">
        <v>0</v>
      </c>
      <c r="H11874" s="93" t="s">
        <v>8976</v>
      </c>
      <c r="I11874" s="93" t="s">
        <v>23901</v>
      </c>
      <c r="J11874" s="93" t="s">
        <v>20914</v>
      </c>
      <c r="K11874" s="93" t="s">
        <v>5621</v>
      </c>
      <c r="L11874" s="14">
        <f>AND(vyberHrace&lt;&gt;"",ISNUMBER(SEARCH(vyberHrace,$B11874)))</f>
      </c>
      <c r="M11874" s="14">
        <f>AND($I11874=MID(kododd,1,2),$J11874=MID(kododd,3,3))</f>
      </c>
    </row>
    <row r="11875">
      <c r="A11875" s="95">
        <v>47494</v>
      </c>
      <c r="B11875" s="93" t="s">
        <v>10607</v>
      </c>
      <c r="C11875" s="93" t="s">
        <v>3255</v>
      </c>
      <c r="G11875" s="95">
        <v>0</v>
      </c>
      <c r="H11875" s="93" t="s">
        <v>8976</v>
      </c>
      <c r="I11875" s="93" t="s">
        <v>23901</v>
      </c>
      <c r="J11875" s="93" t="s">
        <v>20859</v>
      </c>
      <c r="K11875" s="93" t="s">
        <v>9076</v>
      </c>
      <c r="L11875" s="14">
        <f>AND(vyberHrace&lt;&gt;"",ISNUMBER(SEARCH(vyberHrace,$B11875)))</f>
      </c>
      <c r="M11875" s="14">
        <f>AND($I11875=MID(kododd,1,2),$J11875=MID(kododd,3,3))</f>
      </c>
    </row>
    <row r="11876">
      <c r="A11876" s="95">
        <v>48645</v>
      </c>
      <c r="B11876" s="93" t="s">
        <v>10745</v>
      </c>
      <c r="C11876" s="93" t="s">
        <v>1416</v>
      </c>
      <c r="G11876" s="95">
        <v>0</v>
      </c>
      <c r="H11876" s="93" t="s">
        <v>8976</v>
      </c>
      <c r="I11876" s="93" t="s">
        <v>23901</v>
      </c>
      <c r="J11876" s="93" t="s">
        <v>20896</v>
      </c>
      <c r="K11876" s="93" t="s">
        <v>7911</v>
      </c>
      <c r="L11876" s="14">
        <f>AND(vyberHrace&lt;&gt;"",ISNUMBER(SEARCH(vyberHrace,$B11876)))</f>
      </c>
      <c r="M11876" s="14">
        <f>AND($I11876=MID(kododd,1,2),$J11876=MID(kododd,3,3))</f>
      </c>
    </row>
    <row r="11877">
      <c r="A11877" s="95">
        <v>7109</v>
      </c>
      <c r="B11877" s="93" t="s">
        <v>10633</v>
      </c>
      <c r="C11877" s="93" t="s">
        <v>1429</v>
      </c>
      <c r="D11877" s="95">
        <v>1353</v>
      </c>
      <c r="E11877" s="95">
        <v>1610</v>
      </c>
      <c r="F11877" s="95">
        <v>23710934</v>
      </c>
      <c r="G11877" s="95">
        <v>250</v>
      </c>
      <c r="H11877" s="93" t="s">
        <v>8976</v>
      </c>
      <c r="I11877" s="93" t="s">
        <v>23901</v>
      </c>
      <c r="J11877" s="93" t="s">
        <v>20908</v>
      </c>
      <c r="K11877" s="93" t="s">
        <v>5624</v>
      </c>
      <c r="L11877" s="14">
        <f>AND(vyberHrace&lt;&gt;"",ISNUMBER(SEARCH(vyberHrace,$B11877)))</f>
      </c>
      <c r="M11877" s="14">
        <f>AND($I11877=MID(kododd,1,2),$J11877=MID(kododd,3,3))</f>
      </c>
    </row>
    <row r="11878">
      <c r="A11878" s="95">
        <v>38999</v>
      </c>
      <c r="B11878" s="93" t="s">
        <v>10638</v>
      </c>
      <c r="C11878" s="93" t="s">
        <v>1399</v>
      </c>
      <c r="D11878" s="95">
        <v>1634</v>
      </c>
      <c r="E11878" s="95">
        <v>1676</v>
      </c>
      <c r="F11878" s="95">
        <v>367001</v>
      </c>
      <c r="G11878" s="95">
        <v>0</v>
      </c>
      <c r="H11878" s="93" t="s">
        <v>8976</v>
      </c>
      <c r="I11878" s="93" t="s">
        <v>23901</v>
      </c>
      <c r="J11878" s="93" t="s">
        <v>20902</v>
      </c>
      <c r="K11878" s="93" t="s">
        <v>6528</v>
      </c>
      <c r="L11878" s="14">
        <f>AND(vyberHrace&lt;&gt;"",ISNUMBER(SEARCH(vyberHrace,$B11878)))</f>
      </c>
      <c r="M11878" s="14">
        <f>AND($I11878=MID(kododd,1,2),$J11878=MID(kododd,3,3))</f>
      </c>
    </row>
    <row r="11879">
      <c r="A11879" s="95">
        <v>55540</v>
      </c>
      <c r="B11879" s="93" t="s">
        <v>22371</v>
      </c>
      <c r="C11879" s="93" t="s">
        <v>1406</v>
      </c>
      <c r="D11879" s="95">
        <v>1680</v>
      </c>
      <c r="E11879" s="95">
        <v>1815</v>
      </c>
      <c r="F11879" s="95">
        <v>23768029</v>
      </c>
      <c r="G11879" s="95">
        <v>250</v>
      </c>
      <c r="H11879" s="93" t="s">
        <v>8976</v>
      </c>
      <c r="I11879" s="93" t="s">
        <v>23901</v>
      </c>
      <c r="J11879" s="93" t="s">
        <v>20849</v>
      </c>
      <c r="K11879" s="93" t="s">
        <v>8984</v>
      </c>
      <c r="L11879" s="14">
        <f>AND(vyberHrace&lt;&gt;"",ISNUMBER(SEARCH(vyberHrace,$B11879)))</f>
      </c>
      <c r="M11879" s="14">
        <f>AND($I11879=MID(kododd,1,2),$J11879=MID(kododd,3,3))</f>
      </c>
    </row>
    <row r="11880">
      <c r="A11880" s="95">
        <v>10995</v>
      </c>
      <c r="B11880" s="93" t="s">
        <v>10646</v>
      </c>
      <c r="C11880" s="93" t="s">
        <v>1427</v>
      </c>
      <c r="D11880" s="95">
        <v>1943</v>
      </c>
      <c r="E11880" s="95">
        <v>1966</v>
      </c>
      <c r="F11880" s="95">
        <v>328448</v>
      </c>
      <c r="G11880" s="95">
        <v>0</v>
      </c>
      <c r="H11880" s="93" t="s">
        <v>8976</v>
      </c>
      <c r="I11880" s="93" t="s">
        <v>23901</v>
      </c>
      <c r="J11880" s="93" t="s">
        <v>20902</v>
      </c>
      <c r="K11880" s="93" t="s">
        <v>6528</v>
      </c>
      <c r="L11880" s="14">
        <f>AND(vyberHrace&lt;&gt;"",ISNUMBER(SEARCH(vyberHrace,$B11880)))</f>
      </c>
      <c r="M11880" s="14">
        <f>AND($I11880=MID(kododd,1,2),$J11880=MID(kododd,3,3))</f>
      </c>
    </row>
    <row r="11881">
      <c r="A11881" s="95">
        <v>388</v>
      </c>
      <c r="B11881" s="93" t="s">
        <v>10649</v>
      </c>
      <c r="C11881" s="93" t="s">
        <v>1435</v>
      </c>
      <c r="D11881" s="95">
        <v>2004</v>
      </c>
      <c r="E11881" s="95">
        <v>2009</v>
      </c>
      <c r="F11881" s="95">
        <v>310050</v>
      </c>
      <c r="G11881" s="95">
        <v>250</v>
      </c>
      <c r="H11881" s="93" t="s">
        <v>8976</v>
      </c>
      <c r="I11881" s="93" t="s">
        <v>23901</v>
      </c>
      <c r="J11881" s="93" t="s">
        <v>20843</v>
      </c>
      <c r="K11881" s="93" t="s">
        <v>7708</v>
      </c>
      <c r="L11881" s="14">
        <f>AND(vyberHrace&lt;&gt;"",ISNUMBER(SEARCH(vyberHrace,$B11881)))</f>
      </c>
      <c r="M11881" s="14">
        <f>AND($I11881=MID(kododd,1,2),$J11881=MID(kododd,3,3))</f>
      </c>
    </row>
    <row r="11882">
      <c r="A11882" s="95">
        <v>55899</v>
      </c>
      <c r="B11882" s="93" t="s">
        <v>22323</v>
      </c>
      <c r="C11882" s="93" t="s">
        <v>1412</v>
      </c>
      <c r="G11882" s="95">
        <v>0</v>
      </c>
      <c r="H11882" s="93" t="s">
        <v>8976</v>
      </c>
      <c r="I11882" s="93" t="s">
        <v>23901</v>
      </c>
      <c r="J11882" s="93" t="s">
        <v>20855</v>
      </c>
      <c r="K11882" s="93" t="s">
        <v>8992</v>
      </c>
      <c r="L11882" s="14">
        <f>AND(vyberHrace&lt;&gt;"",ISNUMBER(SEARCH(vyberHrace,$B11882)))</f>
      </c>
      <c r="M11882" s="14">
        <f>AND($I11882=MID(kododd,1,2),$J11882=MID(kododd,3,3))</f>
      </c>
    </row>
    <row r="11883">
      <c r="A11883" s="95">
        <v>51725</v>
      </c>
      <c r="B11883" s="93" t="s">
        <v>7718</v>
      </c>
      <c r="C11883" s="93" t="s">
        <v>1422</v>
      </c>
      <c r="G11883" s="95">
        <v>0</v>
      </c>
      <c r="H11883" s="93" t="s">
        <v>8976</v>
      </c>
      <c r="I11883" s="93" t="s">
        <v>23901</v>
      </c>
      <c r="J11883" s="93" t="s">
        <v>20859</v>
      </c>
      <c r="K11883" s="93" t="s">
        <v>9076</v>
      </c>
      <c r="L11883" s="14">
        <f>AND(vyberHrace&lt;&gt;"",ISNUMBER(SEARCH(vyberHrace,$B11883)))</f>
      </c>
      <c r="M11883" s="14">
        <f>AND($I11883=MID(kododd,1,2),$J11883=MID(kododd,3,3))</f>
      </c>
    </row>
    <row r="11884">
      <c r="A11884" s="95">
        <v>46059</v>
      </c>
      <c r="B11884" s="93" t="s">
        <v>12966</v>
      </c>
      <c r="C11884" s="93" t="s">
        <v>3255</v>
      </c>
      <c r="D11884" s="95">
        <v>1320</v>
      </c>
      <c r="F11884" s="95">
        <v>23735619</v>
      </c>
      <c r="G11884" s="95">
        <v>0</v>
      </c>
      <c r="H11884" s="93" t="s">
        <v>8976</v>
      </c>
      <c r="I11884" s="93" t="s">
        <v>23901</v>
      </c>
      <c r="J11884" s="93" t="s">
        <v>20859</v>
      </c>
      <c r="K11884" s="93" t="s">
        <v>9076</v>
      </c>
      <c r="L11884" s="14">
        <f>AND(vyberHrace&lt;&gt;"",ISNUMBER(SEARCH(vyberHrace,$B11884)))</f>
      </c>
      <c r="M11884" s="14">
        <f>AND($I11884=MID(kododd,1,2),$J11884=MID(kododd,3,3))</f>
      </c>
    </row>
    <row r="11885">
      <c r="A11885" s="95">
        <v>57213</v>
      </c>
      <c r="B11885" s="93" t="s">
        <v>22324</v>
      </c>
      <c r="C11885" s="93" t="s">
        <v>1416</v>
      </c>
      <c r="F11885" s="95">
        <v>23768410</v>
      </c>
      <c r="G11885" s="95">
        <v>0</v>
      </c>
      <c r="H11885" s="93" t="s">
        <v>8976</v>
      </c>
      <c r="I11885" s="93" t="s">
        <v>23901</v>
      </c>
      <c r="J11885" s="93" t="s">
        <v>20855</v>
      </c>
      <c r="K11885" s="93" t="s">
        <v>8992</v>
      </c>
      <c r="L11885" s="14">
        <f>AND(vyberHrace&lt;&gt;"",ISNUMBER(SEARCH(vyberHrace,$B11885)))</f>
      </c>
      <c r="M11885" s="14">
        <f>AND($I11885=MID(kododd,1,2),$J11885=MID(kododd,3,3))</f>
      </c>
    </row>
    <row r="11886">
      <c r="A11886" s="95">
        <v>60510</v>
      </c>
      <c r="B11886" s="93" t="s">
        <v>29143</v>
      </c>
      <c r="C11886" s="93" t="s">
        <v>1486</v>
      </c>
      <c r="G11886" s="95">
        <v>250</v>
      </c>
      <c r="H11886" s="93" t="s">
        <v>8976</v>
      </c>
      <c r="I11886" s="93" t="s">
        <v>23901</v>
      </c>
      <c r="J11886" s="93" t="s">
        <v>20849</v>
      </c>
      <c r="K11886" s="93" t="s">
        <v>8984</v>
      </c>
      <c r="L11886" s="14">
        <f>AND(vyberHrace&lt;&gt;"",ISNUMBER(SEARCH(vyberHrace,$B11886)))</f>
      </c>
      <c r="M11886" s="14">
        <f>AND($I11886=MID(kododd,1,2),$J11886=MID(kododd,3,3))</f>
      </c>
    </row>
    <row r="11887">
      <c r="A11887" s="95">
        <v>62487</v>
      </c>
      <c r="B11887" s="93" t="s">
        <v>29144</v>
      </c>
      <c r="C11887" s="93" t="s">
        <v>1450</v>
      </c>
      <c r="F11887" s="95">
        <v>571006389</v>
      </c>
      <c r="G11887" s="95">
        <v>250</v>
      </c>
      <c r="H11887" s="93" t="s">
        <v>8976</v>
      </c>
      <c r="I11887" s="93" t="s">
        <v>23901</v>
      </c>
      <c r="J11887" s="93" t="s">
        <v>20872</v>
      </c>
      <c r="K11887" s="93" t="s">
        <v>6775</v>
      </c>
      <c r="L11887" s="14">
        <f>AND(vyberHrace&lt;&gt;"",ISNUMBER(SEARCH(vyberHrace,$B11887)))</f>
      </c>
      <c r="M11887" s="14">
        <f>AND($I11887=MID(kododd,1,2),$J11887=MID(kododd,3,3))</f>
      </c>
    </row>
    <row r="11888">
      <c r="A11888" s="95">
        <v>62488</v>
      </c>
      <c r="B11888" s="93" t="s">
        <v>29145</v>
      </c>
      <c r="C11888" s="93" t="s">
        <v>1450</v>
      </c>
      <c r="G11888" s="95">
        <v>250</v>
      </c>
      <c r="H11888" s="93" t="s">
        <v>8976</v>
      </c>
      <c r="I11888" s="93" t="s">
        <v>23901</v>
      </c>
      <c r="J11888" s="93" t="s">
        <v>20872</v>
      </c>
      <c r="K11888" s="93" t="s">
        <v>6775</v>
      </c>
      <c r="L11888" s="14">
        <f>AND(vyberHrace&lt;&gt;"",ISNUMBER(SEARCH(vyberHrace,$B11888)))</f>
      </c>
      <c r="M11888" s="14">
        <f>AND($I11888=MID(kododd,1,2),$J11888=MID(kododd,3,3))</f>
      </c>
    </row>
    <row r="11889">
      <c r="A11889" s="95">
        <v>59214</v>
      </c>
      <c r="B11889" s="93" t="s">
        <v>25644</v>
      </c>
      <c r="C11889" s="93" t="s">
        <v>1450</v>
      </c>
      <c r="G11889" s="95">
        <v>250</v>
      </c>
      <c r="H11889" s="93" t="s">
        <v>8976</v>
      </c>
      <c r="I11889" s="93" t="s">
        <v>23901</v>
      </c>
      <c r="J11889" s="93" t="s">
        <v>20947</v>
      </c>
      <c r="K11889" s="93" t="s">
        <v>5139</v>
      </c>
      <c r="L11889" s="14">
        <f>AND(vyberHrace&lt;&gt;"",ISNUMBER(SEARCH(vyberHrace,$B11889)))</f>
      </c>
      <c r="M11889" s="14">
        <f>AND($I11889=MID(kododd,1,2),$J11889=MID(kododd,3,3))</f>
      </c>
    </row>
    <row r="11890">
      <c r="A11890" s="95">
        <v>50259</v>
      </c>
      <c r="B11890" s="93" t="s">
        <v>2092</v>
      </c>
      <c r="C11890" s="93" t="s">
        <v>1416</v>
      </c>
      <c r="G11890" s="95">
        <v>0</v>
      </c>
      <c r="H11890" s="93" t="s">
        <v>8976</v>
      </c>
      <c r="I11890" s="93" t="s">
        <v>23901</v>
      </c>
      <c r="J11890" s="93" t="s">
        <v>20849</v>
      </c>
      <c r="K11890" s="93" t="s">
        <v>8984</v>
      </c>
      <c r="L11890" s="14">
        <f>AND(vyberHrace&lt;&gt;"",ISNUMBER(SEARCH(vyberHrace,$B11890)))</f>
      </c>
      <c r="M11890" s="14">
        <f>AND($I11890=MID(kododd,1,2),$J11890=MID(kododd,3,3))</f>
      </c>
    </row>
    <row r="11891">
      <c r="A11891" s="95">
        <v>8099</v>
      </c>
      <c r="B11891" s="93" t="s">
        <v>15403</v>
      </c>
      <c r="C11891" s="93" t="s">
        <v>1429</v>
      </c>
      <c r="D11891" s="95">
        <v>1716</v>
      </c>
      <c r="E11891" s="95">
        <v>1846</v>
      </c>
      <c r="F11891" s="95">
        <v>344249</v>
      </c>
      <c r="G11891" s="95">
        <v>250</v>
      </c>
      <c r="H11891" s="93" t="s">
        <v>8976</v>
      </c>
      <c r="I11891" s="93" t="s">
        <v>23901</v>
      </c>
      <c r="J11891" s="93" t="s">
        <v>20883</v>
      </c>
      <c r="K11891" s="93" t="s">
        <v>1499</v>
      </c>
      <c r="L11891" s="14">
        <f>AND(vyberHrace&lt;&gt;"",ISNUMBER(SEARCH(vyberHrace,$B11891)))</f>
      </c>
      <c r="M11891" s="14">
        <f>AND($I11891=MID(kododd,1,2),$J11891=MID(kododd,3,3))</f>
      </c>
    </row>
    <row r="11892">
      <c r="A11892" s="95">
        <v>51132</v>
      </c>
      <c r="B11892" s="93" t="s">
        <v>2093</v>
      </c>
      <c r="C11892" s="93" t="s">
        <v>1422</v>
      </c>
      <c r="G11892" s="95">
        <v>0</v>
      </c>
      <c r="H11892" s="93" t="s">
        <v>8976</v>
      </c>
      <c r="I11892" s="93" t="s">
        <v>23901</v>
      </c>
      <c r="J11892" s="93" t="s">
        <v>20849</v>
      </c>
      <c r="K11892" s="93" t="s">
        <v>8984</v>
      </c>
      <c r="L11892" s="14">
        <f>AND(vyberHrace&lt;&gt;"",ISNUMBER(SEARCH(vyberHrace,$B11892)))</f>
      </c>
      <c r="M11892" s="14">
        <f>AND($I11892=MID(kododd,1,2),$J11892=MID(kododd,3,3))</f>
      </c>
    </row>
    <row r="11893">
      <c r="A11893" s="95">
        <v>31036</v>
      </c>
      <c r="B11893" s="93" t="s">
        <v>13906</v>
      </c>
      <c r="C11893" s="93" t="s">
        <v>1428</v>
      </c>
      <c r="D11893" s="95">
        <v>2192</v>
      </c>
      <c r="F11893" s="95">
        <v>357367</v>
      </c>
      <c r="G11893" s="95">
        <v>0</v>
      </c>
      <c r="H11893" s="93" t="s">
        <v>8976</v>
      </c>
      <c r="I11893" s="93" t="s">
        <v>23901</v>
      </c>
      <c r="J11893" s="93" t="s">
        <v>20902</v>
      </c>
      <c r="K11893" s="93" t="s">
        <v>6528</v>
      </c>
      <c r="L11893" s="14">
        <f>AND(vyberHrace&lt;&gt;"",ISNUMBER(SEARCH(vyberHrace,$B11893)))</f>
      </c>
      <c r="M11893" s="14">
        <f>AND($I11893=MID(kododd,1,2),$J11893=MID(kododd,3,3))</f>
      </c>
    </row>
    <row r="11894">
      <c r="A11894" s="95">
        <v>40309</v>
      </c>
      <c r="B11894" s="93" t="s">
        <v>13911</v>
      </c>
      <c r="C11894" s="93" t="s">
        <v>1459</v>
      </c>
      <c r="G11894" s="95">
        <v>0</v>
      </c>
      <c r="H11894" s="93" t="s">
        <v>8976</v>
      </c>
      <c r="I11894" s="93" t="s">
        <v>23901</v>
      </c>
      <c r="J11894" s="93" t="s">
        <v>20855</v>
      </c>
      <c r="K11894" s="93" t="s">
        <v>8992</v>
      </c>
      <c r="L11894" s="14">
        <f>AND(vyberHrace&lt;&gt;"",ISNUMBER(SEARCH(vyberHrace,$B11894)))</f>
      </c>
      <c r="M11894" s="14">
        <f>AND($I11894=MID(kododd,1,2),$J11894=MID(kododd,3,3))</f>
      </c>
    </row>
    <row r="11895">
      <c r="A11895" s="95">
        <v>61429</v>
      </c>
      <c r="B11895" s="93" t="s">
        <v>27613</v>
      </c>
      <c r="C11895" s="93" t="s">
        <v>1424</v>
      </c>
      <c r="G11895" s="95">
        <v>250</v>
      </c>
      <c r="H11895" s="93" t="s">
        <v>8976</v>
      </c>
      <c r="I11895" s="93" t="s">
        <v>23901</v>
      </c>
      <c r="J11895" s="93" t="s">
        <v>20872</v>
      </c>
      <c r="K11895" s="93" t="s">
        <v>6775</v>
      </c>
      <c r="L11895" s="14">
        <f>AND(vyberHrace&lt;&gt;"",ISNUMBER(SEARCH(vyberHrace,$B11895)))</f>
      </c>
      <c r="M11895" s="14">
        <f>AND($I11895=MID(kododd,1,2),$J11895=MID(kododd,3,3))</f>
      </c>
    </row>
    <row r="11896">
      <c r="A11896" s="95">
        <v>55109</v>
      </c>
      <c r="B11896" s="93" t="s">
        <v>2741</v>
      </c>
      <c r="C11896" s="93" t="s">
        <v>1419</v>
      </c>
      <c r="D11896" s="95">
        <v>1767</v>
      </c>
      <c r="E11896" s="95">
        <v>1851</v>
      </c>
      <c r="F11896" s="95">
        <v>23753706</v>
      </c>
      <c r="G11896" s="95">
        <v>250</v>
      </c>
      <c r="H11896" s="93" t="s">
        <v>8976</v>
      </c>
      <c r="I11896" s="93" t="s">
        <v>23901</v>
      </c>
      <c r="J11896" s="93" t="s">
        <v>20849</v>
      </c>
      <c r="K11896" s="93" t="s">
        <v>8984</v>
      </c>
      <c r="L11896" s="14">
        <f>AND(vyberHrace&lt;&gt;"",ISNUMBER(SEARCH(vyberHrace,$B11896)))</f>
      </c>
      <c r="M11896" s="14">
        <f>AND($I11896=MID(kododd,1,2),$J11896=MID(kododd,3,3))</f>
      </c>
    </row>
    <row r="11897">
      <c r="A11897" s="95">
        <v>5886</v>
      </c>
      <c r="B11897" s="93" t="s">
        <v>16283</v>
      </c>
      <c r="C11897" s="93" t="s">
        <v>1429</v>
      </c>
      <c r="D11897" s="95">
        <v>1720</v>
      </c>
      <c r="G11897" s="95">
        <v>0</v>
      </c>
      <c r="H11897" s="93" t="s">
        <v>8976</v>
      </c>
      <c r="I11897" s="93" t="s">
        <v>23901</v>
      </c>
      <c r="J11897" s="93" t="s">
        <v>20872</v>
      </c>
      <c r="K11897" s="93" t="s">
        <v>6775</v>
      </c>
      <c r="L11897" s="14">
        <f>AND(vyberHrace&lt;&gt;"",ISNUMBER(SEARCH(vyberHrace,$B11897)))</f>
      </c>
      <c r="M11897" s="14">
        <f>AND($I11897=MID(kododd,1,2),$J11897=MID(kododd,3,3))</f>
      </c>
    </row>
    <row r="11898">
      <c r="A11898" s="95">
        <v>47640</v>
      </c>
      <c r="B11898" s="93" t="s">
        <v>16284</v>
      </c>
      <c r="C11898" s="93" t="s">
        <v>1406</v>
      </c>
      <c r="D11898" s="95">
        <v>1417</v>
      </c>
      <c r="E11898" s="95">
        <v>1607</v>
      </c>
      <c r="F11898" s="95">
        <v>23751398</v>
      </c>
      <c r="G11898" s="95">
        <v>250</v>
      </c>
      <c r="H11898" s="93" t="s">
        <v>8976</v>
      </c>
      <c r="I11898" s="93" t="s">
        <v>23901</v>
      </c>
      <c r="J11898" s="93" t="s">
        <v>20947</v>
      </c>
      <c r="K11898" s="93" t="s">
        <v>5139</v>
      </c>
      <c r="L11898" s="14">
        <f>AND(vyberHrace&lt;&gt;"",ISNUMBER(SEARCH(vyberHrace,$B11898)))</f>
      </c>
      <c r="M11898" s="14">
        <f>AND($I11898=MID(kododd,1,2),$J11898=MID(kododd,3,3))</f>
      </c>
    </row>
    <row r="11899">
      <c r="A11899" s="95">
        <v>60007</v>
      </c>
      <c r="B11899" s="93" t="s">
        <v>26488</v>
      </c>
      <c r="C11899" s="93" t="s">
        <v>1424</v>
      </c>
      <c r="G11899" s="95">
        <v>0</v>
      </c>
      <c r="H11899" s="93" t="s">
        <v>8976</v>
      </c>
      <c r="I11899" s="93" t="s">
        <v>23901</v>
      </c>
      <c r="J11899" s="93" t="s">
        <v>20855</v>
      </c>
      <c r="K11899" s="93" t="s">
        <v>8992</v>
      </c>
      <c r="L11899" s="14">
        <f>AND(vyberHrace&lt;&gt;"",ISNUMBER(SEARCH(vyberHrace,$B11899)))</f>
      </c>
      <c r="M11899" s="14">
        <f>AND($I11899=MID(kododd,1,2),$J11899=MID(kododd,3,3))</f>
      </c>
    </row>
    <row r="11900">
      <c r="A11900" s="95">
        <v>5962</v>
      </c>
      <c r="B11900" s="93" t="s">
        <v>18037</v>
      </c>
      <c r="C11900" s="93" t="s">
        <v>1462</v>
      </c>
      <c r="D11900" s="95">
        <v>1902</v>
      </c>
      <c r="E11900" s="95">
        <v>1922</v>
      </c>
      <c r="F11900" s="95">
        <v>320498</v>
      </c>
      <c r="G11900" s="95">
        <v>250</v>
      </c>
      <c r="H11900" s="93" t="s">
        <v>8976</v>
      </c>
      <c r="I11900" s="93" t="s">
        <v>23901</v>
      </c>
      <c r="J11900" s="93" t="s">
        <v>20887</v>
      </c>
      <c r="K11900" s="93" t="s">
        <v>5554</v>
      </c>
      <c r="L11900" s="14">
        <f>AND(vyberHrace&lt;&gt;"",ISNUMBER(SEARCH(vyberHrace,$B11900)))</f>
      </c>
      <c r="M11900" s="14">
        <f>AND($I11900=MID(kododd,1,2),$J11900=MID(kododd,3,3))</f>
      </c>
    </row>
    <row r="11901">
      <c r="A11901" s="95">
        <v>54054</v>
      </c>
      <c r="B11901" s="93" t="s">
        <v>2999</v>
      </c>
      <c r="C11901" s="93" t="s">
        <v>1411</v>
      </c>
      <c r="G11901" s="95">
        <v>0</v>
      </c>
      <c r="H11901" s="93" t="s">
        <v>8976</v>
      </c>
      <c r="I11901" s="93" t="s">
        <v>23901</v>
      </c>
      <c r="J11901" s="93" t="s">
        <v>20843</v>
      </c>
      <c r="K11901" s="93" t="s">
        <v>7708</v>
      </c>
      <c r="L11901" s="14">
        <f>AND(vyberHrace&lt;&gt;"",ISNUMBER(SEARCH(vyberHrace,$B11901)))</f>
      </c>
      <c r="M11901" s="14">
        <f>AND($I11901=MID(kododd,1,2),$J11901=MID(kododd,3,3))</f>
      </c>
    </row>
    <row r="11902">
      <c r="A11902" s="95">
        <v>62486</v>
      </c>
      <c r="B11902" s="93" t="s">
        <v>29146</v>
      </c>
      <c r="C11902" s="93" t="s">
        <v>1411</v>
      </c>
      <c r="D11902" s="95">
        <v>1041</v>
      </c>
      <c r="G11902" s="95">
        <v>250</v>
      </c>
      <c r="H11902" s="93" t="s">
        <v>8976</v>
      </c>
      <c r="I11902" s="93" t="s">
        <v>23901</v>
      </c>
      <c r="J11902" s="93" t="s">
        <v>20872</v>
      </c>
      <c r="K11902" s="93" t="s">
        <v>6775</v>
      </c>
      <c r="L11902" s="14">
        <f>AND(vyberHrace&lt;&gt;"",ISNUMBER(SEARCH(vyberHrace,$B11902)))</f>
      </c>
      <c r="M11902" s="14">
        <f>AND($I11902=MID(kododd,1,2),$J11902=MID(kododd,3,3))</f>
      </c>
    </row>
    <row r="11903">
      <c r="A11903" s="95">
        <v>60669</v>
      </c>
      <c r="B11903" s="93" t="s">
        <v>27084</v>
      </c>
      <c r="C11903" s="93" t="s">
        <v>1424</v>
      </c>
      <c r="G11903" s="95">
        <v>250</v>
      </c>
      <c r="H11903" s="93" t="s">
        <v>8976</v>
      </c>
      <c r="I11903" s="93" t="s">
        <v>23901</v>
      </c>
      <c r="J11903" s="93" t="s">
        <v>20849</v>
      </c>
      <c r="K11903" s="93" t="s">
        <v>8984</v>
      </c>
      <c r="L11903" s="14">
        <f>AND(vyberHrace&lt;&gt;"",ISNUMBER(SEARCH(vyberHrace,$B11903)))</f>
      </c>
      <c r="M11903" s="14">
        <f>AND($I11903=MID(kododd,1,2),$J11903=MID(kododd,3,3))</f>
      </c>
    </row>
    <row r="11904">
      <c r="A11904" s="95">
        <v>36539</v>
      </c>
      <c r="B11904" s="93" t="s">
        <v>16458</v>
      </c>
      <c r="C11904" s="93" t="s">
        <v>1398</v>
      </c>
      <c r="D11904" s="95">
        <v>1590</v>
      </c>
      <c r="E11904" s="95">
        <v>1667</v>
      </c>
      <c r="F11904" s="95">
        <v>384437</v>
      </c>
      <c r="G11904" s="95">
        <v>250</v>
      </c>
      <c r="H11904" s="93" t="s">
        <v>8976</v>
      </c>
      <c r="I11904" s="93" t="s">
        <v>23901</v>
      </c>
      <c r="J11904" s="93" t="s">
        <v>20872</v>
      </c>
      <c r="K11904" s="93" t="s">
        <v>6775</v>
      </c>
      <c r="L11904" s="14">
        <f>AND(vyberHrace&lt;&gt;"",ISNUMBER(SEARCH(vyberHrace,$B11904)))</f>
      </c>
      <c r="M11904" s="14">
        <f>AND($I11904=MID(kododd,1,2),$J11904=MID(kododd,3,3))</f>
      </c>
    </row>
    <row r="11905">
      <c r="A11905" s="95">
        <v>63046</v>
      </c>
      <c r="B11905" s="93" t="s">
        <v>29147</v>
      </c>
      <c r="C11905" s="93" t="s">
        <v>1412</v>
      </c>
      <c r="G11905" s="95">
        <v>250</v>
      </c>
      <c r="H11905" s="93" t="s">
        <v>8976</v>
      </c>
      <c r="I11905" s="93" t="s">
        <v>23901</v>
      </c>
      <c r="J11905" s="93" t="s">
        <v>20859</v>
      </c>
      <c r="K11905" s="93" t="s">
        <v>9076</v>
      </c>
      <c r="L11905" s="14">
        <f>AND(vyberHrace&lt;&gt;"",ISNUMBER(SEARCH(vyberHrace,$B11905)))</f>
      </c>
      <c r="M11905" s="14">
        <f>AND($I11905=MID(kododd,1,2),$J11905=MID(kododd,3,3))</f>
      </c>
    </row>
    <row r="11906">
      <c r="A11906" s="95">
        <v>60837</v>
      </c>
      <c r="B11906" s="93" t="s">
        <v>27223</v>
      </c>
      <c r="C11906" s="93" t="s">
        <v>3255</v>
      </c>
      <c r="D11906" s="95">
        <v>1087</v>
      </c>
      <c r="F11906" s="95">
        <v>23799030</v>
      </c>
      <c r="G11906" s="95">
        <v>250</v>
      </c>
      <c r="H11906" s="93" t="s">
        <v>8976</v>
      </c>
      <c r="I11906" s="93" t="s">
        <v>23901</v>
      </c>
      <c r="J11906" s="93" t="s">
        <v>20908</v>
      </c>
      <c r="K11906" s="93" t="s">
        <v>5624</v>
      </c>
      <c r="L11906" s="14">
        <f>AND(vyberHrace&lt;&gt;"",ISNUMBER(SEARCH(vyberHrace,$B11906)))</f>
      </c>
      <c r="M11906" s="14">
        <f>AND($I11906=MID(kododd,1,2),$J11906=MID(kododd,3,3))</f>
      </c>
    </row>
    <row r="11907">
      <c r="A11907" s="95">
        <v>63326</v>
      </c>
      <c r="B11907" s="93" t="s">
        <v>29148</v>
      </c>
      <c r="C11907" s="93" t="s">
        <v>1436</v>
      </c>
      <c r="F11907" s="95">
        <v>571002707</v>
      </c>
      <c r="G11907" s="95">
        <v>250</v>
      </c>
      <c r="H11907" s="93" t="s">
        <v>8976</v>
      </c>
      <c r="I11907" s="93" t="s">
        <v>23901</v>
      </c>
      <c r="J11907" s="93" t="s">
        <v>20849</v>
      </c>
      <c r="K11907" s="93" t="s">
        <v>8984</v>
      </c>
      <c r="L11907" s="14">
        <f>AND(vyberHrace&lt;&gt;"",ISNUMBER(SEARCH(vyberHrace,$B11907)))</f>
      </c>
      <c r="M11907" s="14">
        <f>AND($I11907=MID(kododd,1,2),$J11907=MID(kododd,3,3))</f>
      </c>
    </row>
    <row r="11908">
      <c r="A11908" s="95">
        <v>60668</v>
      </c>
      <c r="B11908" s="93" t="s">
        <v>27083</v>
      </c>
      <c r="C11908" s="93" t="s">
        <v>1487</v>
      </c>
      <c r="G11908" s="95">
        <v>250</v>
      </c>
      <c r="H11908" s="93" t="s">
        <v>8976</v>
      </c>
      <c r="I11908" s="93" t="s">
        <v>23901</v>
      </c>
      <c r="J11908" s="93" t="s">
        <v>20849</v>
      </c>
      <c r="K11908" s="93" t="s">
        <v>8984</v>
      </c>
      <c r="L11908" s="14">
        <f>AND(vyberHrace&lt;&gt;"",ISNUMBER(SEARCH(vyberHrace,$B11908)))</f>
      </c>
      <c r="M11908" s="14">
        <f>AND($I11908=MID(kododd,1,2),$J11908=MID(kododd,3,3))</f>
      </c>
    </row>
    <row r="11909">
      <c r="A11909" s="95">
        <v>63070</v>
      </c>
      <c r="B11909" s="93" t="s">
        <v>29149</v>
      </c>
      <c r="C11909" s="93" t="s">
        <v>1411</v>
      </c>
      <c r="F11909" s="95">
        <v>571002723</v>
      </c>
      <c r="G11909" s="95">
        <v>250</v>
      </c>
      <c r="H11909" s="93" t="s">
        <v>8976</v>
      </c>
      <c r="I11909" s="93" t="s">
        <v>23901</v>
      </c>
      <c r="J11909" s="93" t="s">
        <v>20896</v>
      </c>
      <c r="K11909" s="93" t="s">
        <v>7911</v>
      </c>
      <c r="L11909" s="14">
        <f>AND(vyberHrace&lt;&gt;"",ISNUMBER(SEARCH(vyberHrace,$B11909)))</f>
      </c>
      <c r="M11909" s="14">
        <f>AND($I11909=MID(kododd,1,2),$J11909=MID(kododd,3,3))</f>
      </c>
    </row>
    <row r="11910">
      <c r="A11910" s="95">
        <v>12933</v>
      </c>
      <c r="B11910" s="93" t="s">
        <v>9761</v>
      </c>
      <c r="C11910" s="93" t="s">
        <v>1428</v>
      </c>
      <c r="D11910" s="95">
        <v>1833</v>
      </c>
      <c r="G11910" s="95">
        <v>0</v>
      </c>
      <c r="H11910" s="93" t="s">
        <v>8976</v>
      </c>
      <c r="I11910" s="93" t="s">
        <v>23901</v>
      </c>
      <c r="J11910" s="93" t="s">
        <v>3580</v>
      </c>
      <c r="K11910" s="93" t="s">
        <v>6449</v>
      </c>
      <c r="L11910" s="14">
        <f>AND(vyberHrace&lt;&gt;"",ISNUMBER(SEARCH(vyberHrace,$B11910)))</f>
      </c>
      <c r="M11910" s="14">
        <f>AND($I11910=MID(kododd,1,2),$J11910=MID(kododd,3,3))</f>
      </c>
    </row>
    <row r="11911">
      <c r="A11911" s="95">
        <v>57111</v>
      </c>
      <c r="B11911" s="93" t="s">
        <v>22298</v>
      </c>
      <c r="C11911" s="93" t="s">
        <v>1422</v>
      </c>
      <c r="G11911" s="95">
        <v>0</v>
      </c>
      <c r="H11911" s="93" t="s">
        <v>8976</v>
      </c>
      <c r="I11911" s="93" t="s">
        <v>23901</v>
      </c>
      <c r="J11911" s="93" t="s">
        <v>20872</v>
      </c>
      <c r="K11911" s="93" t="s">
        <v>6775</v>
      </c>
      <c r="L11911" s="14">
        <f>AND(vyberHrace&lt;&gt;"",ISNUMBER(SEARCH(vyberHrace,$B11911)))</f>
      </c>
      <c r="M11911" s="14">
        <f>AND($I11911=MID(kododd,1,2),$J11911=MID(kododd,3,3))</f>
      </c>
    </row>
    <row r="11912">
      <c r="A11912" s="95">
        <v>58215</v>
      </c>
      <c r="B11912" s="93" t="s">
        <v>24733</v>
      </c>
      <c r="C11912" s="93" t="s">
        <v>1411</v>
      </c>
      <c r="G11912" s="95">
        <v>250</v>
      </c>
      <c r="H11912" s="93" t="s">
        <v>8976</v>
      </c>
      <c r="I11912" s="93" t="s">
        <v>23901</v>
      </c>
      <c r="J11912" s="93" t="s">
        <v>20872</v>
      </c>
      <c r="K11912" s="93" t="s">
        <v>6775</v>
      </c>
      <c r="L11912" s="14">
        <f>AND(vyberHrace&lt;&gt;"",ISNUMBER(SEARCH(vyberHrace,$B11912)))</f>
      </c>
      <c r="M11912" s="14">
        <f>AND($I11912=MID(kododd,1,2),$J11912=MID(kododd,3,3))</f>
      </c>
    </row>
    <row r="11913">
      <c r="A11913" s="95">
        <v>53828</v>
      </c>
      <c r="B11913" s="93" t="s">
        <v>3053</v>
      </c>
      <c r="C11913" s="93" t="s">
        <v>1486</v>
      </c>
      <c r="G11913" s="95">
        <v>250</v>
      </c>
      <c r="H11913" s="93" t="s">
        <v>8976</v>
      </c>
      <c r="I11913" s="93" t="s">
        <v>23901</v>
      </c>
      <c r="J11913" s="93" t="s">
        <v>20849</v>
      </c>
      <c r="K11913" s="93" t="s">
        <v>8984</v>
      </c>
      <c r="L11913" s="14">
        <f>AND(vyberHrace&lt;&gt;"",ISNUMBER(SEARCH(vyberHrace,$B11913)))</f>
      </c>
      <c r="M11913" s="14">
        <f>AND($I11913=MID(kododd,1,2),$J11913=MID(kododd,3,3))</f>
      </c>
    </row>
    <row r="11914">
      <c r="A11914" s="95">
        <v>59894</v>
      </c>
      <c r="B11914" s="93" t="s">
        <v>19038</v>
      </c>
      <c r="C11914" s="93" t="s">
        <v>1446</v>
      </c>
      <c r="G11914" s="95">
        <v>250</v>
      </c>
      <c r="H11914" s="93" t="s">
        <v>8976</v>
      </c>
      <c r="I11914" s="93" t="s">
        <v>23901</v>
      </c>
      <c r="J11914" s="93" t="s">
        <v>20843</v>
      </c>
      <c r="K11914" s="93" t="s">
        <v>7708</v>
      </c>
      <c r="L11914" s="14">
        <f>AND(vyberHrace&lt;&gt;"",ISNUMBER(SEARCH(vyberHrace,$B11914)))</f>
      </c>
      <c r="M11914" s="14">
        <f>AND($I11914=MID(kododd,1,2),$J11914=MID(kododd,3,3))</f>
      </c>
    </row>
    <row r="11915">
      <c r="A11915" s="95">
        <v>54574</v>
      </c>
      <c r="B11915" s="93" t="s">
        <v>3029</v>
      </c>
      <c r="C11915" s="93" t="s">
        <v>1420</v>
      </c>
      <c r="D11915" s="95">
        <v>1900</v>
      </c>
      <c r="E11915" s="95">
        <v>1997</v>
      </c>
      <c r="F11915" s="95">
        <v>23755733</v>
      </c>
      <c r="G11915" s="95">
        <v>250</v>
      </c>
      <c r="H11915" s="93" t="s">
        <v>8976</v>
      </c>
      <c r="I11915" s="93" t="s">
        <v>23901</v>
      </c>
      <c r="J11915" s="93" t="s">
        <v>20855</v>
      </c>
      <c r="K11915" s="93" t="s">
        <v>8992</v>
      </c>
      <c r="L11915" s="14">
        <f>AND(vyberHrace&lt;&gt;"",ISNUMBER(SEARCH(vyberHrace,$B11915)))</f>
      </c>
      <c r="M11915" s="14">
        <f>AND($I11915=MID(kododd,1,2),$J11915=MID(kododd,3,3))</f>
      </c>
    </row>
    <row r="11916">
      <c r="A11916" s="95">
        <v>422</v>
      </c>
      <c r="B11916" s="93" t="s">
        <v>19456</v>
      </c>
      <c r="C11916" s="93" t="s">
        <v>1468</v>
      </c>
      <c r="D11916" s="95">
        <v>2028</v>
      </c>
      <c r="E11916" s="95">
        <v>2040</v>
      </c>
      <c r="F11916" s="95">
        <v>310220</v>
      </c>
      <c r="G11916" s="95">
        <v>0</v>
      </c>
      <c r="H11916" s="93" t="s">
        <v>8976</v>
      </c>
      <c r="I11916" s="93" t="s">
        <v>23901</v>
      </c>
      <c r="J11916" s="93" t="s">
        <v>20872</v>
      </c>
      <c r="K11916" s="93" t="s">
        <v>6775</v>
      </c>
      <c r="L11916" s="14">
        <f>AND(vyberHrace&lt;&gt;"",ISNUMBER(SEARCH(vyberHrace,$B11916)))</f>
      </c>
      <c r="M11916" s="14">
        <f>AND($I11916=MID(kododd,1,2),$J11916=MID(kododd,3,3))</f>
      </c>
    </row>
    <row r="11917">
      <c r="A11917" s="95">
        <v>9555</v>
      </c>
      <c r="B11917" s="93" t="s">
        <v>19468</v>
      </c>
      <c r="C11917" s="93" t="s">
        <v>1465</v>
      </c>
      <c r="D11917" s="95">
        <v>1603</v>
      </c>
      <c r="F11917" s="95">
        <v>373869</v>
      </c>
      <c r="G11917" s="95">
        <v>0</v>
      </c>
      <c r="H11917" s="93" t="s">
        <v>8976</v>
      </c>
      <c r="I11917" s="93" t="s">
        <v>23901</v>
      </c>
      <c r="J11917" s="93" t="s">
        <v>20896</v>
      </c>
      <c r="K11917" s="93" t="s">
        <v>7911</v>
      </c>
      <c r="L11917" s="14">
        <f>AND(vyberHrace&lt;&gt;"",ISNUMBER(SEARCH(vyberHrace,$B11917)))</f>
      </c>
      <c r="M11917" s="14">
        <f>AND($I11917=MID(kododd,1,2),$J11917=MID(kododd,3,3))</f>
      </c>
    </row>
    <row r="11918">
      <c r="A11918" s="95">
        <v>53989</v>
      </c>
      <c r="B11918" s="93" t="s">
        <v>546</v>
      </c>
      <c r="C11918" s="93" t="s">
        <v>1422</v>
      </c>
      <c r="G11918" s="95">
        <v>250</v>
      </c>
      <c r="H11918" s="93" t="s">
        <v>8976</v>
      </c>
      <c r="I11918" s="93" t="s">
        <v>23901</v>
      </c>
      <c r="J11918" s="93" t="s">
        <v>20896</v>
      </c>
      <c r="K11918" s="93" t="s">
        <v>7911</v>
      </c>
      <c r="L11918" s="14">
        <f>AND(vyberHrace&lt;&gt;"",ISNUMBER(SEARCH(vyberHrace,$B11918)))</f>
      </c>
      <c r="M11918" s="14">
        <f>AND($I11918=MID(kododd,1,2),$J11918=MID(kododd,3,3))</f>
      </c>
    </row>
    <row r="11919">
      <c r="A11919" s="95">
        <v>50224</v>
      </c>
      <c r="B11919" s="93" t="s">
        <v>4652</v>
      </c>
      <c r="C11919" s="93" t="s">
        <v>1415</v>
      </c>
      <c r="G11919" s="95">
        <v>0</v>
      </c>
      <c r="H11919" s="93" t="s">
        <v>8976</v>
      </c>
      <c r="I11919" s="93" t="s">
        <v>23901</v>
      </c>
      <c r="J11919" s="93" t="s">
        <v>20891</v>
      </c>
      <c r="K11919" s="93" t="s">
        <v>4651</v>
      </c>
      <c r="L11919" s="14">
        <f>AND(vyberHrace&lt;&gt;"",ISNUMBER(SEARCH(vyberHrace,$B11919)))</f>
      </c>
      <c r="M11919" s="14">
        <f>AND($I11919=MID(kododd,1,2),$J11919=MID(kododd,3,3))</f>
      </c>
    </row>
    <row r="11920">
      <c r="A11920" s="95">
        <v>9590</v>
      </c>
      <c r="B11920" s="93" t="s">
        <v>14237</v>
      </c>
      <c r="C11920" s="93" t="s">
        <v>1467</v>
      </c>
      <c r="D11920" s="95">
        <v>1333</v>
      </c>
      <c r="F11920" s="95">
        <v>23710322</v>
      </c>
      <c r="G11920" s="95">
        <v>0</v>
      </c>
      <c r="H11920" s="93" t="s">
        <v>8976</v>
      </c>
      <c r="I11920" s="93" t="s">
        <v>23901</v>
      </c>
      <c r="J11920" s="93" t="s">
        <v>20908</v>
      </c>
      <c r="K11920" s="93" t="s">
        <v>5624</v>
      </c>
      <c r="L11920" s="14">
        <f>AND(vyberHrace&lt;&gt;"",ISNUMBER(SEARCH(vyberHrace,$B11920)))</f>
      </c>
      <c r="M11920" s="14">
        <f>AND($I11920=MID(kododd,1,2),$J11920=MID(kododd,3,3))</f>
      </c>
    </row>
    <row r="11921">
      <c r="A11921" s="95">
        <v>1800</v>
      </c>
      <c r="B11921" s="93" t="s">
        <v>14244</v>
      </c>
      <c r="C11921" s="93" t="s">
        <v>1433</v>
      </c>
      <c r="D11921" s="95">
        <v>1901</v>
      </c>
      <c r="F11921" s="95">
        <v>357391</v>
      </c>
      <c r="G11921" s="95">
        <v>250</v>
      </c>
      <c r="H11921" s="93" t="s">
        <v>8976</v>
      </c>
      <c r="I11921" s="93" t="s">
        <v>23901</v>
      </c>
      <c r="J11921" s="93" t="s">
        <v>20849</v>
      </c>
      <c r="K11921" s="93" t="s">
        <v>8984</v>
      </c>
      <c r="L11921" s="14">
        <f>AND(vyberHrace&lt;&gt;"",ISNUMBER(SEARCH(vyberHrace,$B11921)))</f>
      </c>
      <c r="M11921" s="14">
        <f>AND($I11921=MID(kododd,1,2),$J11921=MID(kododd,3,3))</f>
      </c>
    </row>
    <row r="11922">
      <c r="A11922" s="95">
        <v>35789</v>
      </c>
      <c r="B11922" s="93" t="s">
        <v>14248</v>
      </c>
      <c r="C11922" s="93" t="s">
        <v>1421</v>
      </c>
      <c r="D11922" s="95">
        <v>2223</v>
      </c>
      <c r="E11922" s="95">
        <v>2239</v>
      </c>
      <c r="F11922" s="95">
        <v>346292</v>
      </c>
      <c r="G11922" s="95">
        <v>250</v>
      </c>
      <c r="H11922" s="93" t="s">
        <v>8976</v>
      </c>
      <c r="I11922" s="93" t="s">
        <v>23901</v>
      </c>
      <c r="J11922" s="93" t="s">
        <v>20849</v>
      </c>
      <c r="K11922" s="93" t="s">
        <v>8984</v>
      </c>
      <c r="L11922" s="14">
        <f>AND(vyberHrace&lt;&gt;"",ISNUMBER(SEARCH(vyberHrace,$B11922)))</f>
      </c>
      <c r="M11922" s="14">
        <f>AND($I11922=MID(kododd,1,2),$J11922=MID(kododd,3,3))</f>
      </c>
    </row>
    <row r="11923">
      <c r="A11923" s="95">
        <v>49720</v>
      </c>
      <c r="B11923" s="93" t="s">
        <v>19710</v>
      </c>
      <c r="C11923" s="93" t="s">
        <v>1422</v>
      </c>
      <c r="D11923" s="95">
        <v>1461</v>
      </c>
      <c r="E11923" s="95">
        <v>1652</v>
      </c>
      <c r="F11923" s="95">
        <v>23735368</v>
      </c>
      <c r="G11923" s="95">
        <v>250</v>
      </c>
      <c r="H11923" s="93" t="s">
        <v>8976</v>
      </c>
      <c r="I11923" s="93" t="s">
        <v>23901</v>
      </c>
      <c r="J11923" s="93" t="s">
        <v>20947</v>
      </c>
      <c r="K11923" s="93" t="s">
        <v>5139</v>
      </c>
      <c r="L11923" s="14">
        <f>AND(vyberHrace&lt;&gt;"",ISNUMBER(SEARCH(vyberHrace,$B11923)))</f>
      </c>
      <c r="M11923" s="14">
        <f>AND($I11923=MID(kododd,1,2),$J11923=MID(kododd,3,3))</f>
      </c>
    </row>
    <row r="11924">
      <c r="A11924" s="95">
        <v>52450</v>
      </c>
      <c r="B11924" s="93" t="s">
        <v>3714</v>
      </c>
      <c r="C11924" s="93" t="s">
        <v>1423</v>
      </c>
      <c r="F11924" s="95">
        <v>23740574</v>
      </c>
      <c r="G11924" s="95">
        <v>250</v>
      </c>
      <c r="H11924" s="93" t="s">
        <v>8976</v>
      </c>
      <c r="I11924" s="93" t="s">
        <v>23901</v>
      </c>
      <c r="J11924" s="93" t="s">
        <v>20887</v>
      </c>
      <c r="K11924" s="93" t="s">
        <v>5554</v>
      </c>
      <c r="L11924" s="14">
        <f>AND(vyberHrace&lt;&gt;"",ISNUMBER(SEARCH(vyberHrace,$B11924)))</f>
      </c>
      <c r="M11924" s="14">
        <f>AND($I11924=MID(kododd,1,2),$J11924=MID(kododd,3,3))</f>
      </c>
    </row>
    <row r="11925">
      <c r="A11925" s="95">
        <v>61527</v>
      </c>
      <c r="B11925" s="93" t="s">
        <v>27701</v>
      </c>
      <c r="C11925" s="93" t="s">
        <v>1451</v>
      </c>
      <c r="D11925" s="95">
        <v>1176</v>
      </c>
      <c r="F11925" s="95">
        <v>571006320</v>
      </c>
      <c r="G11925" s="95">
        <v>250</v>
      </c>
      <c r="H11925" s="93" t="s">
        <v>8976</v>
      </c>
      <c r="I11925" s="93" t="s">
        <v>23901</v>
      </c>
      <c r="J11925" s="93" t="s">
        <v>20887</v>
      </c>
      <c r="K11925" s="93" t="s">
        <v>5554</v>
      </c>
      <c r="L11925" s="14">
        <f>AND(vyberHrace&lt;&gt;"",ISNUMBER(SEARCH(vyberHrace,$B11925)))</f>
      </c>
      <c r="M11925" s="14">
        <f>AND($I11925=MID(kododd,1,2),$J11925=MID(kododd,3,3))</f>
      </c>
    </row>
    <row r="11926">
      <c r="A11926" s="95">
        <v>49930</v>
      </c>
      <c r="B11926" s="93" t="s">
        <v>19711</v>
      </c>
      <c r="C11926" s="93" t="s">
        <v>1423</v>
      </c>
      <c r="G11926" s="95">
        <v>0</v>
      </c>
      <c r="H11926" s="93" t="s">
        <v>8976</v>
      </c>
      <c r="I11926" s="93" t="s">
        <v>23901</v>
      </c>
      <c r="J11926" s="93" t="s">
        <v>20891</v>
      </c>
      <c r="K11926" s="93" t="s">
        <v>4651</v>
      </c>
      <c r="L11926" s="14">
        <f>AND(vyberHrace&lt;&gt;"",ISNUMBER(SEARCH(vyberHrace,$B11926)))</f>
      </c>
      <c r="M11926" s="14">
        <f>AND($I11926=MID(kododd,1,2),$J11926=MID(kododd,3,3))</f>
      </c>
    </row>
    <row r="11927">
      <c r="A11927" s="95">
        <v>48342</v>
      </c>
      <c r="B11927" s="93" t="s">
        <v>19720</v>
      </c>
      <c r="C11927" s="93" t="s">
        <v>1402</v>
      </c>
      <c r="D11927" s="95">
        <v>1007</v>
      </c>
      <c r="F11927" s="95">
        <v>23735376</v>
      </c>
      <c r="G11927" s="95">
        <v>250</v>
      </c>
      <c r="H11927" s="93" t="s">
        <v>8976</v>
      </c>
      <c r="I11927" s="93" t="s">
        <v>23901</v>
      </c>
      <c r="J11927" s="93" t="s">
        <v>20849</v>
      </c>
      <c r="K11927" s="93" t="s">
        <v>8984</v>
      </c>
      <c r="L11927" s="14">
        <f>AND(vyberHrace&lt;&gt;"",ISNUMBER(SEARCH(vyberHrace,$B11927)))</f>
      </c>
      <c r="M11927" s="14">
        <f>AND($I11927=MID(kododd,1,2),$J11927=MID(kododd,3,3))</f>
      </c>
    </row>
    <row r="11928">
      <c r="A11928" s="95">
        <v>41828</v>
      </c>
      <c r="B11928" s="93" t="s">
        <v>19733</v>
      </c>
      <c r="C11928" s="93" t="s">
        <v>1438</v>
      </c>
      <c r="D11928" s="95">
        <v>1250</v>
      </c>
      <c r="G11928" s="95">
        <v>0</v>
      </c>
      <c r="H11928" s="93" t="s">
        <v>8976</v>
      </c>
      <c r="I11928" s="93" t="s">
        <v>23901</v>
      </c>
      <c r="J11928" s="93" t="s">
        <v>20859</v>
      </c>
      <c r="K11928" s="93" t="s">
        <v>9076</v>
      </c>
      <c r="L11928" s="14">
        <f>AND(vyberHrace&lt;&gt;"",ISNUMBER(SEARCH(vyberHrace,$B11928)))</f>
      </c>
      <c r="M11928" s="14">
        <f>AND($I11928=MID(kododd,1,2),$J11928=MID(kododd,3,3))</f>
      </c>
    </row>
    <row r="11929">
      <c r="A11929" s="95">
        <v>41829</v>
      </c>
      <c r="B11929" s="93" t="s">
        <v>19735</v>
      </c>
      <c r="C11929" s="93" t="s">
        <v>1410</v>
      </c>
      <c r="G11929" s="95">
        <v>0</v>
      </c>
      <c r="H11929" s="93" t="s">
        <v>8976</v>
      </c>
      <c r="I11929" s="93" t="s">
        <v>23901</v>
      </c>
      <c r="J11929" s="93" t="s">
        <v>20859</v>
      </c>
      <c r="K11929" s="93" t="s">
        <v>9076</v>
      </c>
      <c r="L11929" s="14">
        <f>AND(vyberHrace&lt;&gt;"",ISNUMBER(SEARCH(vyberHrace,$B11929)))</f>
      </c>
      <c r="M11929" s="14">
        <f>AND($I11929=MID(kododd,1,2),$J11929=MID(kododd,3,3))</f>
      </c>
    </row>
    <row r="11930">
      <c r="A11930" s="95">
        <v>57245</v>
      </c>
      <c r="B11930" s="93" t="s">
        <v>22299</v>
      </c>
      <c r="C11930" s="93" t="s">
        <v>3255</v>
      </c>
      <c r="G11930" s="95">
        <v>0</v>
      </c>
      <c r="H11930" s="93" t="s">
        <v>8976</v>
      </c>
      <c r="I11930" s="93" t="s">
        <v>23901</v>
      </c>
      <c r="J11930" s="93" t="s">
        <v>20872</v>
      </c>
      <c r="K11930" s="93" t="s">
        <v>6775</v>
      </c>
      <c r="L11930" s="14">
        <f>AND(vyberHrace&lt;&gt;"",ISNUMBER(SEARCH(vyberHrace,$B11930)))</f>
      </c>
      <c r="M11930" s="14">
        <f>AND($I11930=MID(kododd,1,2),$J11930=MID(kododd,3,3))</f>
      </c>
    </row>
    <row r="11931">
      <c r="A11931" s="95">
        <v>57425</v>
      </c>
      <c r="B11931" s="93" t="s">
        <v>22300</v>
      </c>
      <c r="C11931" s="93" t="s">
        <v>1422</v>
      </c>
      <c r="G11931" s="95">
        <v>0</v>
      </c>
      <c r="H11931" s="93" t="s">
        <v>8976</v>
      </c>
      <c r="I11931" s="93" t="s">
        <v>23901</v>
      </c>
      <c r="J11931" s="93" t="s">
        <v>20872</v>
      </c>
      <c r="K11931" s="93" t="s">
        <v>6775</v>
      </c>
      <c r="L11931" s="14">
        <f>AND(vyberHrace&lt;&gt;"",ISNUMBER(SEARCH(vyberHrace,$B11931)))</f>
      </c>
      <c r="M11931" s="14">
        <f>AND($I11931=MID(kododd,1,2),$J11931=MID(kododd,3,3))</f>
      </c>
    </row>
    <row r="11932">
      <c r="A11932" s="95">
        <v>58354</v>
      </c>
      <c r="B11932" s="93" t="s">
        <v>24864</v>
      </c>
      <c r="C11932" s="93" t="s">
        <v>1412</v>
      </c>
      <c r="G11932" s="95">
        <v>250</v>
      </c>
      <c r="H11932" s="93" t="s">
        <v>8976</v>
      </c>
      <c r="I11932" s="93" t="s">
        <v>23901</v>
      </c>
      <c r="J11932" s="93" t="s">
        <v>20849</v>
      </c>
      <c r="K11932" s="93" t="s">
        <v>8984</v>
      </c>
      <c r="L11932" s="14">
        <f>AND(vyberHrace&lt;&gt;"",ISNUMBER(SEARCH(vyberHrace,$B11932)))</f>
      </c>
      <c r="M11932" s="14">
        <f>AND($I11932=MID(kododd,1,2),$J11932=MID(kododd,3,3))</f>
      </c>
    </row>
    <row r="11933">
      <c r="A11933" s="95">
        <v>60514</v>
      </c>
      <c r="B11933" s="93" t="s">
        <v>26945</v>
      </c>
      <c r="C11933" s="93" t="s">
        <v>1450</v>
      </c>
      <c r="G11933" s="95">
        <v>250</v>
      </c>
      <c r="H11933" s="93" t="s">
        <v>8976</v>
      </c>
      <c r="I11933" s="93" t="s">
        <v>23901</v>
      </c>
      <c r="J11933" s="93" t="s">
        <v>20849</v>
      </c>
      <c r="K11933" s="93" t="s">
        <v>8984</v>
      </c>
      <c r="L11933" s="14">
        <f>AND(vyberHrace&lt;&gt;"",ISNUMBER(SEARCH(vyberHrace,$B11933)))</f>
      </c>
      <c r="M11933" s="14">
        <f>AND($I11933=MID(kododd,1,2),$J11933=MID(kododd,3,3))</f>
      </c>
    </row>
    <row r="11934">
      <c r="A11934" s="95">
        <v>60516</v>
      </c>
      <c r="B11934" s="93" t="s">
        <v>26947</v>
      </c>
      <c r="C11934" s="93" t="s">
        <v>1424</v>
      </c>
      <c r="D11934" s="95">
        <v>1025</v>
      </c>
      <c r="G11934" s="95">
        <v>250</v>
      </c>
      <c r="H11934" s="93" t="s">
        <v>8976</v>
      </c>
      <c r="I11934" s="93" t="s">
        <v>23901</v>
      </c>
      <c r="J11934" s="93" t="s">
        <v>20849</v>
      </c>
      <c r="K11934" s="93" t="s">
        <v>8984</v>
      </c>
      <c r="L11934" s="14">
        <f>AND(vyberHrace&lt;&gt;"",ISNUMBER(SEARCH(vyberHrace,$B11934)))</f>
      </c>
      <c r="M11934" s="14">
        <f>AND($I11934=MID(kododd,1,2),$J11934=MID(kododd,3,3))</f>
      </c>
    </row>
    <row r="11935">
      <c r="A11935" s="95">
        <v>9739</v>
      </c>
      <c r="B11935" s="93" t="s">
        <v>18805</v>
      </c>
      <c r="C11935" s="93" t="s">
        <v>1407</v>
      </c>
      <c r="D11935" s="95">
        <v>1676</v>
      </c>
      <c r="F11935" s="95">
        <v>357405</v>
      </c>
      <c r="G11935" s="95">
        <v>250</v>
      </c>
      <c r="H11935" s="93" t="s">
        <v>8976</v>
      </c>
      <c r="I11935" s="93" t="s">
        <v>23901</v>
      </c>
      <c r="J11935" s="93" t="s">
        <v>20908</v>
      </c>
      <c r="K11935" s="93" t="s">
        <v>5624</v>
      </c>
      <c r="L11935" s="14">
        <f>AND(vyberHrace&lt;&gt;"",ISNUMBER(SEARCH(vyberHrace,$B11935)))</f>
      </c>
      <c r="M11935" s="14">
        <f>AND($I11935=MID(kododd,1,2),$J11935=MID(kododd,3,3))</f>
      </c>
    </row>
    <row r="11936">
      <c r="A11936" s="95">
        <v>7196</v>
      </c>
      <c r="B11936" s="93" t="s">
        <v>18806</v>
      </c>
      <c r="C11936" s="93" t="s">
        <v>1426</v>
      </c>
      <c r="D11936" s="95">
        <v>1558</v>
      </c>
      <c r="E11936" s="95">
        <v>1718</v>
      </c>
      <c r="F11936" s="95">
        <v>330507</v>
      </c>
      <c r="G11936" s="95">
        <v>250</v>
      </c>
      <c r="H11936" s="93" t="s">
        <v>8976</v>
      </c>
      <c r="I11936" s="93" t="s">
        <v>23901</v>
      </c>
      <c r="J11936" s="93" t="s">
        <v>20908</v>
      </c>
      <c r="K11936" s="93" t="s">
        <v>5624</v>
      </c>
      <c r="L11936" s="14">
        <f>AND(vyberHrace&lt;&gt;"",ISNUMBER(SEARCH(vyberHrace,$B11936)))</f>
      </c>
      <c r="M11936" s="14">
        <f>AND($I11936=MID(kododd,1,2),$J11936=MID(kododd,3,3))</f>
      </c>
    </row>
    <row r="11937">
      <c r="A11937" s="95">
        <v>59452</v>
      </c>
      <c r="B11937" s="93" t="s">
        <v>25862</v>
      </c>
      <c r="C11937" s="93" t="s">
        <v>1439</v>
      </c>
      <c r="D11937" s="95">
        <v>1602</v>
      </c>
      <c r="E11937" s="95">
        <v>1731</v>
      </c>
      <c r="F11937" s="95">
        <v>23768037</v>
      </c>
      <c r="G11937" s="95">
        <v>250</v>
      </c>
      <c r="H11937" s="93" t="s">
        <v>8976</v>
      </c>
      <c r="I11937" s="93" t="s">
        <v>23901</v>
      </c>
      <c r="J11937" s="93" t="s">
        <v>20849</v>
      </c>
      <c r="K11937" s="93" t="s">
        <v>8984</v>
      </c>
      <c r="L11937" s="14">
        <f>AND(vyberHrace&lt;&gt;"",ISNUMBER(SEARCH(vyberHrace,$B11937)))</f>
      </c>
      <c r="M11937" s="14">
        <f>AND($I11937=MID(kododd,1,2),$J11937=MID(kododd,3,3))</f>
      </c>
    </row>
    <row r="11938">
      <c r="A11938" s="95">
        <v>59244</v>
      </c>
      <c r="B11938" s="93" t="s">
        <v>25673</v>
      </c>
      <c r="C11938" s="93" t="s">
        <v>1486</v>
      </c>
      <c r="D11938" s="95">
        <v>1049</v>
      </c>
      <c r="F11938" s="95">
        <v>23796430</v>
      </c>
      <c r="G11938" s="95">
        <v>250</v>
      </c>
      <c r="H11938" s="93" t="s">
        <v>8976</v>
      </c>
      <c r="I11938" s="93" t="s">
        <v>23901</v>
      </c>
      <c r="J11938" s="93" t="s">
        <v>20855</v>
      </c>
      <c r="K11938" s="93" t="s">
        <v>8992</v>
      </c>
      <c r="L11938" s="14">
        <f>AND(vyberHrace&lt;&gt;"",ISNUMBER(SEARCH(vyberHrace,$B11938)))</f>
      </c>
      <c r="M11938" s="14">
        <f>AND($I11938=MID(kododd,1,2),$J11938=MID(kododd,3,3))</f>
      </c>
    </row>
    <row r="11939">
      <c r="A11939" s="95">
        <v>59387</v>
      </c>
      <c r="B11939" s="93" t="s">
        <v>25804</v>
      </c>
      <c r="C11939" s="93" t="s">
        <v>1424</v>
      </c>
      <c r="G11939" s="95">
        <v>250</v>
      </c>
      <c r="H11939" s="93" t="s">
        <v>8976</v>
      </c>
      <c r="I11939" s="93" t="s">
        <v>23901</v>
      </c>
      <c r="J11939" s="93" t="s">
        <v>20872</v>
      </c>
      <c r="K11939" s="93" t="s">
        <v>6775</v>
      </c>
      <c r="L11939" s="14">
        <f>AND(vyberHrace&lt;&gt;"",ISNUMBER(SEARCH(vyberHrace,$B11939)))</f>
      </c>
      <c r="M11939" s="14">
        <f>AND($I11939=MID(kododd,1,2),$J11939=MID(kododd,3,3))</f>
      </c>
    </row>
    <row r="11940">
      <c r="A11940" s="95">
        <v>57114</v>
      </c>
      <c r="B11940" s="93" t="s">
        <v>22325</v>
      </c>
      <c r="C11940" s="93" t="s">
        <v>1450</v>
      </c>
      <c r="D11940" s="95">
        <v>1343</v>
      </c>
      <c r="E11940" s="95">
        <v>1443</v>
      </c>
      <c r="F11940" s="95">
        <v>23772000</v>
      </c>
      <c r="G11940" s="95">
        <v>250</v>
      </c>
      <c r="H11940" s="93" t="s">
        <v>8976</v>
      </c>
      <c r="I11940" s="93" t="s">
        <v>23901</v>
      </c>
      <c r="J11940" s="93" t="s">
        <v>20855</v>
      </c>
      <c r="K11940" s="93" t="s">
        <v>8992</v>
      </c>
      <c r="L11940" s="14">
        <f>AND(vyberHrace&lt;&gt;"",ISNUMBER(SEARCH(vyberHrace,$B11940)))</f>
      </c>
      <c r="M11940" s="14">
        <f>AND($I11940=MID(kododd,1,2),$J11940=MID(kododd,3,3))</f>
      </c>
    </row>
    <row r="11941">
      <c r="A11941" s="95">
        <v>51623</v>
      </c>
      <c r="B11941" s="93" t="s">
        <v>11765</v>
      </c>
      <c r="C11941" s="93" t="s">
        <v>1412</v>
      </c>
      <c r="G11941" s="95">
        <v>0</v>
      </c>
      <c r="H11941" s="93" t="s">
        <v>8976</v>
      </c>
      <c r="I11941" s="93" t="s">
        <v>23901</v>
      </c>
      <c r="J11941" s="93" t="s">
        <v>20849</v>
      </c>
      <c r="K11941" s="93" t="s">
        <v>8984</v>
      </c>
      <c r="L11941" s="14">
        <f>AND(vyberHrace&lt;&gt;"",ISNUMBER(SEARCH(vyberHrace,$B11941)))</f>
      </c>
      <c r="M11941" s="14">
        <f>AND($I11941=MID(kododd,1,2),$J11941=MID(kododd,3,3))</f>
      </c>
    </row>
    <row r="11942">
      <c r="A11942" s="95">
        <v>838</v>
      </c>
      <c r="B11942" s="93" t="s">
        <v>12667</v>
      </c>
      <c r="C11942" s="93" t="s">
        <v>1462</v>
      </c>
      <c r="D11942" s="95">
        <v>1819</v>
      </c>
      <c r="E11942" s="95">
        <v>1893</v>
      </c>
      <c r="F11942" s="95">
        <v>382604</v>
      </c>
      <c r="G11942" s="95">
        <v>250</v>
      </c>
      <c r="H11942" s="93" t="s">
        <v>8976</v>
      </c>
      <c r="I11942" s="93" t="s">
        <v>23901</v>
      </c>
      <c r="J11942" s="93" t="s">
        <v>20872</v>
      </c>
      <c r="K11942" s="93" t="s">
        <v>6775</v>
      </c>
      <c r="L11942" s="14">
        <f>AND(vyberHrace&lt;&gt;"",ISNUMBER(SEARCH(vyberHrace,$B11942)))</f>
      </c>
      <c r="M11942" s="14">
        <f>AND($I11942=MID(kododd,1,2),$J11942=MID(kododd,3,3))</f>
      </c>
    </row>
    <row r="11943">
      <c r="A11943" s="95">
        <v>12047</v>
      </c>
      <c r="B11943" s="93" t="s">
        <v>10407</v>
      </c>
      <c r="C11943" s="93" t="s">
        <v>1452</v>
      </c>
      <c r="D11943" s="95">
        <v>2504</v>
      </c>
      <c r="E11943" s="95">
        <v>2526</v>
      </c>
      <c r="F11943" s="95">
        <v>315303</v>
      </c>
      <c r="G11943" s="95">
        <v>250</v>
      </c>
      <c r="H11943" s="93" t="s">
        <v>8976</v>
      </c>
      <c r="I11943" s="93" t="s">
        <v>23901</v>
      </c>
      <c r="J11943" s="93" t="s">
        <v>20859</v>
      </c>
      <c r="K11943" s="93" t="s">
        <v>9076</v>
      </c>
      <c r="L11943" s="14">
        <f>AND(vyberHrace&lt;&gt;"",ISNUMBER(SEARCH(vyberHrace,$B11943)))</f>
      </c>
      <c r="M11943" s="14">
        <f>AND($I11943=MID(kododd,1,2),$J11943=MID(kododd,3,3))</f>
      </c>
    </row>
    <row r="11944">
      <c r="A11944" s="95">
        <v>40856</v>
      </c>
      <c r="B11944" s="93" t="s">
        <v>10514</v>
      </c>
      <c r="C11944" s="93" t="s">
        <v>1443</v>
      </c>
      <c r="D11944" s="95">
        <v>1596</v>
      </c>
      <c r="E11944" s="95">
        <v>1717</v>
      </c>
      <c r="F11944" s="95">
        <v>382612</v>
      </c>
      <c r="G11944" s="95">
        <v>250</v>
      </c>
      <c r="H11944" s="93" t="s">
        <v>8976</v>
      </c>
      <c r="I11944" s="93" t="s">
        <v>23901</v>
      </c>
      <c r="J11944" s="93" t="s">
        <v>20908</v>
      </c>
      <c r="K11944" s="93" t="s">
        <v>5624</v>
      </c>
      <c r="L11944" s="14">
        <f>AND(vyberHrace&lt;&gt;"",ISNUMBER(SEARCH(vyberHrace,$B11944)))</f>
      </c>
      <c r="M11944" s="14">
        <f>AND($I11944=MID(kododd,1,2),$J11944=MID(kododd,3,3))</f>
      </c>
    </row>
    <row r="11945">
      <c r="A11945" s="95">
        <v>53983</v>
      </c>
      <c r="B11945" s="93" t="s">
        <v>3005</v>
      </c>
      <c r="C11945" s="93" t="s">
        <v>1402</v>
      </c>
      <c r="D11945" s="95">
        <v>1329</v>
      </c>
      <c r="F11945" s="95">
        <v>23773723</v>
      </c>
      <c r="G11945" s="95">
        <v>250</v>
      </c>
      <c r="H11945" s="93" t="s">
        <v>8976</v>
      </c>
      <c r="I11945" s="93" t="s">
        <v>23901</v>
      </c>
      <c r="J11945" s="93" t="s">
        <v>20872</v>
      </c>
      <c r="K11945" s="93" t="s">
        <v>6775</v>
      </c>
      <c r="L11945" s="14">
        <f>AND(vyberHrace&lt;&gt;"",ISNUMBER(SEARCH(vyberHrace,$B11945)))</f>
      </c>
      <c r="M11945" s="14">
        <f>AND($I11945=MID(kododd,1,2),$J11945=MID(kododd,3,3))</f>
      </c>
    </row>
    <row r="11946">
      <c r="A11946" s="95">
        <v>37557</v>
      </c>
      <c r="B11946" s="93" t="s">
        <v>10532</v>
      </c>
      <c r="C11946" s="93" t="s">
        <v>1409</v>
      </c>
      <c r="D11946" s="95">
        <v>1234</v>
      </c>
      <c r="F11946" s="95">
        <v>374210</v>
      </c>
      <c r="G11946" s="95">
        <v>0</v>
      </c>
      <c r="H11946" s="93" t="s">
        <v>8976</v>
      </c>
      <c r="I11946" s="93" t="s">
        <v>23901</v>
      </c>
      <c r="J11946" s="93" t="s">
        <v>20859</v>
      </c>
      <c r="K11946" s="93" t="s">
        <v>9076</v>
      </c>
      <c r="L11946" s="14">
        <f>AND(vyberHrace&lt;&gt;"",ISNUMBER(SEARCH(vyberHrace,$B11946)))</f>
      </c>
      <c r="M11946" s="14">
        <f>AND($I11946=MID(kododd,1,2),$J11946=MID(kododd,3,3))</f>
      </c>
    </row>
    <row r="11947">
      <c r="A11947" s="95">
        <v>55966</v>
      </c>
      <c r="B11947" s="93" t="s">
        <v>22304</v>
      </c>
      <c r="C11947" s="93" t="s">
        <v>1410</v>
      </c>
      <c r="D11947" s="95">
        <v>1495</v>
      </c>
      <c r="F11947" s="95">
        <v>23752866</v>
      </c>
      <c r="G11947" s="95">
        <v>0</v>
      </c>
      <c r="H11947" s="93" t="s">
        <v>8976</v>
      </c>
      <c r="I11947" s="93" t="s">
        <v>23897</v>
      </c>
      <c r="J11947" s="93" t="s">
        <v>20891</v>
      </c>
      <c r="K11947" s="93" t="s">
        <v>5083</v>
      </c>
      <c r="L11947" s="14">
        <f>AND(vyberHrace&lt;&gt;"",ISNUMBER(SEARCH(vyberHrace,$B11947)))</f>
      </c>
      <c r="M11947" s="14">
        <f>AND($I11947=MID(kododd,1,2),$J11947=MID(kododd,3,3))</f>
      </c>
    </row>
    <row r="11948">
      <c r="A11948" s="95">
        <v>58911</v>
      </c>
      <c r="B11948" s="93" t="s">
        <v>25374</v>
      </c>
      <c r="C11948" s="93" t="s">
        <v>1486</v>
      </c>
      <c r="G11948" s="95">
        <v>0</v>
      </c>
      <c r="H11948" s="93" t="s">
        <v>8976</v>
      </c>
      <c r="I11948" s="93" t="s">
        <v>23897</v>
      </c>
      <c r="J11948" s="93" t="s">
        <v>20891</v>
      </c>
      <c r="K11948" s="93" t="s">
        <v>5083</v>
      </c>
      <c r="L11948" s="14">
        <f>AND(vyberHrace&lt;&gt;"",ISNUMBER(SEARCH(vyberHrace,$B11948)))</f>
      </c>
      <c r="M11948" s="14">
        <f>AND($I11948=MID(kododd,1,2),$J11948=MID(kododd,3,3))</f>
      </c>
    </row>
    <row r="11949">
      <c r="A11949" s="95">
        <v>63481</v>
      </c>
      <c r="B11949" s="93" t="s">
        <v>29150</v>
      </c>
      <c r="C11949" s="93" t="s">
        <v>1475</v>
      </c>
      <c r="F11949" s="95">
        <v>571004475</v>
      </c>
      <c r="G11949" s="95">
        <v>250</v>
      </c>
      <c r="H11949" s="93" t="s">
        <v>8976</v>
      </c>
      <c r="I11949" s="93" t="s">
        <v>23897</v>
      </c>
      <c r="J11949" s="93" t="s">
        <v>20933</v>
      </c>
      <c r="K11949" s="93" t="s">
        <v>9080</v>
      </c>
      <c r="L11949" s="14">
        <f>AND(vyberHrace&lt;&gt;"",ISNUMBER(SEARCH(vyberHrace,$B11949)))</f>
      </c>
      <c r="M11949" s="14">
        <f>AND($I11949=MID(kododd,1,2),$J11949=MID(kododd,3,3))</f>
      </c>
    </row>
    <row r="11950">
      <c r="A11950" s="95">
        <v>5968</v>
      </c>
      <c r="B11950" s="93" t="s">
        <v>6915</v>
      </c>
      <c r="C11950" s="93" t="s">
        <v>1462</v>
      </c>
      <c r="D11950" s="95">
        <v>1744</v>
      </c>
      <c r="E11950" s="95">
        <v>1817</v>
      </c>
      <c r="F11950" s="95">
        <v>23729708</v>
      </c>
      <c r="G11950" s="95">
        <v>250</v>
      </c>
      <c r="H11950" s="93" t="s">
        <v>8976</v>
      </c>
      <c r="I11950" s="93" t="s">
        <v>23897</v>
      </c>
      <c r="J11950" s="93" t="s">
        <v>20902</v>
      </c>
      <c r="K11950" s="93" t="s">
        <v>6916</v>
      </c>
      <c r="L11950" s="14">
        <f>AND(vyberHrace&lt;&gt;"",ISNUMBER(SEARCH(vyberHrace,$B11950)))</f>
      </c>
      <c r="M11950" s="14">
        <f>AND($I11950=MID(kododd,1,2),$J11950=MID(kododd,3,3))</f>
      </c>
    </row>
    <row r="11951">
      <c r="A11951" s="95">
        <v>48654</v>
      </c>
      <c r="B11951" s="93" t="s">
        <v>6917</v>
      </c>
      <c r="C11951" s="93" t="s">
        <v>1419</v>
      </c>
      <c r="D11951" s="95">
        <v>1378</v>
      </c>
      <c r="E11951" s="95">
        <v>1710</v>
      </c>
      <c r="F11951" s="95">
        <v>23733748</v>
      </c>
      <c r="G11951" s="95">
        <v>250</v>
      </c>
      <c r="H11951" s="93" t="s">
        <v>8976</v>
      </c>
      <c r="I11951" s="93" t="s">
        <v>23897</v>
      </c>
      <c r="J11951" s="93" t="s">
        <v>20902</v>
      </c>
      <c r="K11951" s="93" t="s">
        <v>6916</v>
      </c>
      <c r="L11951" s="14">
        <f>AND(vyberHrace&lt;&gt;"",ISNUMBER(SEARCH(vyberHrace,$B11951)))</f>
      </c>
      <c r="M11951" s="14">
        <f>AND($I11951=MID(kododd,1,2),$J11951=MID(kododd,3,3))</f>
      </c>
    </row>
    <row r="11952">
      <c r="A11952" s="95">
        <v>53838</v>
      </c>
      <c r="B11952" s="93" t="s">
        <v>619</v>
      </c>
      <c r="C11952" s="93" t="s">
        <v>1439</v>
      </c>
      <c r="D11952" s="95">
        <v>1670</v>
      </c>
      <c r="E11952" s="95">
        <v>1786</v>
      </c>
      <c r="F11952" s="95">
        <v>23757221</v>
      </c>
      <c r="G11952" s="95">
        <v>250</v>
      </c>
      <c r="H11952" s="93" t="s">
        <v>8976</v>
      </c>
      <c r="I11952" s="93" t="s">
        <v>23897</v>
      </c>
      <c r="J11952" s="93" t="s">
        <v>20914</v>
      </c>
      <c r="K11952" s="93" t="s">
        <v>26143</v>
      </c>
      <c r="L11952" s="14">
        <f>AND(vyberHrace&lt;&gt;"",ISNUMBER(SEARCH(vyberHrace,$B11952)))</f>
      </c>
      <c r="M11952" s="14">
        <f>AND($I11952=MID(kododd,1,2),$J11952=MID(kododd,3,3))</f>
      </c>
    </row>
    <row r="11953">
      <c r="A11953" s="95">
        <v>61075</v>
      </c>
      <c r="B11953" s="93" t="s">
        <v>29151</v>
      </c>
      <c r="C11953" s="93" t="s">
        <v>29152</v>
      </c>
      <c r="G11953" s="95">
        <v>0</v>
      </c>
      <c r="H11953" s="93" t="s">
        <v>8976</v>
      </c>
      <c r="I11953" s="93" t="s">
        <v>23897</v>
      </c>
      <c r="J11953" s="93" t="s">
        <v>20891</v>
      </c>
      <c r="K11953" s="93" t="s">
        <v>5083</v>
      </c>
      <c r="L11953" s="14">
        <f>AND(vyberHrace&lt;&gt;"",ISNUMBER(SEARCH(vyberHrace,$B11953)))</f>
      </c>
      <c r="M11953" s="14">
        <f>AND($I11953=MID(kododd,1,2),$J11953=MID(kododd,3,3))</f>
      </c>
    </row>
    <row r="11954">
      <c r="A11954" s="95">
        <v>57032</v>
      </c>
      <c r="B11954" s="93" t="s">
        <v>22385</v>
      </c>
      <c r="C11954" s="93" t="s">
        <v>1422</v>
      </c>
      <c r="G11954" s="95">
        <v>0</v>
      </c>
      <c r="H11954" s="93" t="s">
        <v>8976</v>
      </c>
      <c r="I11954" s="93" t="s">
        <v>23897</v>
      </c>
      <c r="J11954" s="93" t="s">
        <v>3580</v>
      </c>
      <c r="K11954" s="93" t="s">
        <v>6263</v>
      </c>
      <c r="L11954" s="14">
        <f>AND(vyberHrace&lt;&gt;"",ISNUMBER(SEARCH(vyberHrace,$B11954)))</f>
      </c>
      <c r="M11954" s="14">
        <f>AND($I11954=MID(kododd,1,2),$J11954=MID(kododd,3,3))</f>
      </c>
    </row>
    <row r="11955">
      <c r="A11955" s="95">
        <v>59508</v>
      </c>
      <c r="B11955" s="93" t="s">
        <v>25912</v>
      </c>
      <c r="C11955" s="93" t="s">
        <v>1402</v>
      </c>
      <c r="D11955" s="95">
        <v>1079</v>
      </c>
      <c r="E11955" s="95">
        <v>1544</v>
      </c>
      <c r="F11955" s="95">
        <v>23779900</v>
      </c>
      <c r="G11955" s="95">
        <v>250</v>
      </c>
      <c r="H11955" s="93" t="s">
        <v>8976</v>
      </c>
      <c r="I11955" s="93" t="s">
        <v>23897</v>
      </c>
      <c r="J11955" s="93" t="s">
        <v>3580</v>
      </c>
      <c r="K11955" s="93" t="s">
        <v>6263</v>
      </c>
      <c r="L11955" s="14">
        <f>AND(vyberHrace&lt;&gt;"",ISNUMBER(SEARCH(vyberHrace,$B11955)))</f>
      </c>
      <c r="M11955" s="14">
        <f>AND($I11955=MID(kododd,1,2),$J11955=MID(kododd,3,3))</f>
      </c>
    </row>
    <row r="11956">
      <c r="A11956" s="95">
        <v>46429</v>
      </c>
      <c r="B11956" s="93" t="s">
        <v>5578</v>
      </c>
      <c r="C11956" s="93" t="s">
        <v>1446</v>
      </c>
      <c r="F11956" s="95">
        <v>23713909</v>
      </c>
      <c r="G11956" s="95">
        <v>250</v>
      </c>
      <c r="H11956" s="93" t="s">
        <v>8976</v>
      </c>
      <c r="I11956" s="93" t="s">
        <v>23897</v>
      </c>
      <c r="J11956" s="93" t="s">
        <v>20906</v>
      </c>
      <c r="K11956" s="93" t="s">
        <v>4884</v>
      </c>
      <c r="L11956" s="14">
        <f>AND(vyberHrace&lt;&gt;"",ISNUMBER(SEARCH(vyberHrace,$B11956)))</f>
      </c>
      <c r="M11956" s="14">
        <f>AND($I11956=MID(kododd,1,2),$J11956=MID(kododd,3,3))</f>
      </c>
    </row>
    <row r="11957">
      <c r="A11957" s="95">
        <v>48860</v>
      </c>
      <c r="B11957" s="93" t="s">
        <v>5580</v>
      </c>
      <c r="C11957" s="93" t="s">
        <v>1422</v>
      </c>
      <c r="D11957" s="95">
        <v>1287</v>
      </c>
      <c r="E11957" s="95">
        <v>1475</v>
      </c>
      <c r="F11957" s="95">
        <v>23744707</v>
      </c>
      <c r="G11957" s="95">
        <v>250</v>
      </c>
      <c r="H11957" s="93" t="s">
        <v>8976</v>
      </c>
      <c r="I11957" s="93" t="s">
        <v>23897</v>
      </c>
      <c r="J11957" s="93" t="s">
        <v>20906</v>
      </c>
      <c r="K11957" s="93" t="s">
        <v>4884</v>
      </c>
      <c r="L11957" s="14">
        <f>AND(vyberHrace&lt;&gt;"",ISNUMBER(SEARCH(vyberHrace,$B11957)))</f>
      </c>
      <c r="M11957" s="14">
        <f>AND($I11957=MID(kododd,1,2),$J11957=MID(kododd,3,3))</f>
      </c>
    </row>
    <row r="11958">
      <c r="A11958" s="95">
        <v>48859</v>
      </c>
      <c r="B11958" s="93" t="s">
        <v>5581</v>
      </c>
      <c r="C11958" s="93" t="s">
        <v>1422</v>
      </c>
      <c r="D11958" s="95">
        <v>1399</v>
      </c>
      <c r="E11958" s="95">
        <v>1605</v>
      </c>
      <c r="F11958" s="95">
        <v>23744715</v>
      </c>
      <c r="G11958" s="95">
        <v>250</v>
      </c>
      <c r="H11958" s="93" t="s">
        <v>8976</v>
      </c>
      <c r="I11958" s="93" t="s">
        <v>23897</v>
      </c>
      <c r="J11958" s="93" t="s">
        <v>20906</v>
      </c>
      <c r="K11958" s="93" t="s">
        <v>4884</v>
      </c>
      <c r="L11958" s="14">
        <f>AND(vyberHrace&lt;&gt;"",ISNUMBER(SEARCH(vyberHrace,$B11958)))</f>
      </c>
      <c r="M11958" s="14">
        <f>AND($I11958=MID(kododd,1,2),$J11958=MID(kododd,3,3))</f>
      </c>
    </row>
    <row r="11959">
      <c r="A11959" s="95">
        <v>45197</v>
      </c>
      <c r="B11959" s="93" t="s">
        <v>5582</v>
      </c>
      <c r="C11959" s="93" t="s">
        <v>3255</v>
      </c>
      <c r="D11959" s="95">
        <v>1476</v>
      </c>
      <c r="E11959" s="95">
        <v>1719</v>
      </c>
      <c r="F11959" s="95">
        <v>23727039</v>
      </c>
      <c r="G11959" s="95">
        <v>250</v>
      </c>
      <c r="H11959" s="93" t="s">
        <v>8976</v>
      </c>
      <c r="I11959" s="93" t="s">
        <v>23897</v>
      </c>
      <c r="J11959" s="93" t="s">
        <v>20906</v>
      </c>
      <c r="K11959" s="93" t="s">
        <v>4884</v>
      </c>
      <c r="L11959" s="14">
        <f>AND(vyberHrace&lt;&gt;"",ISNUMBER(SEARCH(vyberHrace,$B11959)))</f>
      </c>
      <c r="M11959" s="14">
        <f>AND($I11959=MID(kododd,1,2),$J11959=MID(kododd,3,3))</f>
      </c>
    </row>
    <row r="11960">
      <c r="A11960" s="95">
        <v>55818</v>
      </c>
      <c r="B11960" s="93" t="s">
        <v>22397</v>
      </c>
      <c r="C11960" s="93" t="s">
        <v>1424</v>
      </c>
      <c r="G11960" s="95">
        <v>0</v>
      </c>
      <c r="H11960" s="93" t="s">
        <v>8976</v>
      </c>
      <c r="I11960" s="93" t="s">
        <v>23897</v>
      </c>
      <c r="J11960" s="93" t="s">
        <v>20933</v>
      </c>
      <c r="K11960" s="93" t="s">
        <v>9080</v>
      </c>
      <c r="L11960" s="14">
        <f>AND(vyberHrace&lt;&gt;"",ISNUMBER(SEARCH(vyberHrace,$B11960)))</f>
      </c>
      <c r="M11960" s="14">
        <f>AND($I11960=MID(kododd,1,2),$J11960=MID(kododd,3,3))</f>
      </c>
    </row>
    <row r="11961">
      <c r="A11961" s="95">
        <v>15899</v>
      </c>
      <c r="B11961" s="93" t="s">
        <v>23961</v>
      </c>
      <c r="C11961" s="93" t="s">
        <v>1451</v>
      </c>
      <c r="D11961" s="95">
        <v>1341</v>
      </c>
      <c r="G11961" s="95">
        <v>250</v>
      </c>
      <c r="H11961" s="93" t="s">
        <v>8976</v>
      </c>
      <c r="I11961" s="93" t="s">
        <v>23897</v>
      </c>
      <c r="J11961" s="93" t="s">
        <v>20866</v>
      </c>
      <c r="K11961" s="93" t="s">
        <v>5605</v>
      </c>
      <c r="L11961" s="14">
        <f>AND(vyberHrace&lt;&gt;"",ISNUMBER(SEARCH(vyberHrace,$B11961)))</f>
      </c>
      <c r="M11961" s="14">
        <f>AND($I11961=MID(kododd,1,2),$J11961=MID(kododd,3,3))</f>
      </c>
    </row>
    <row r="11962">
      <c r="A11962" s="95">
        <v>57789</v>
      </c>
      <c r="B11962" s="93" t="s">
        <v>24343</v>
      </c>
      <c r="C11962" s="93" t="s">
        <v>1418</v>
      </c>
      <c r="F11962" s="95">
        <v>23772123</v>
      </c>
      <c r="G11962" s="95">
        <v>0</v>
      </c>
      <c r="H11962" s="93" t="s">
        <v>8976</v>
      </c>
      <c r="I11962" s="93" t="s">
        <v>23897</v>
      </c>
      <c r="J11962" s="93" t="s">
        <v>20879</v>
      </c>
      <c r="K11962" s="93" t="s">
        <v>21354</v>
      </c>
      <c r="L11962" s="14">
        <f>AND(vyberHrace&lt;&gt;"",ISNUMBER(SEARCH(vyberHrace,$B11962)))</f>
      </c>
      <c r="M11962" s="14">
        <f>AND($I11962=MID(kododd,1,2),$J11962=MID(kododd,3,3))</f>
      </c>
    </row>
    <row r="11963">
      <c r="A11963" s="95">
        <v>57790</v>
      </c>
      <c r="B11963" s="93" t="s">
        <v>24344</v>
      </c>
      <c r="C11963" s="93" t="s">
        <v>1402</v>
      </c>
      <c r="F11963" s="95">
        <v>23772131</v>
      </c>
      <c r="G11963" s="95">
        <v>0</v>
      </c>
      <c r="H11963" s="93" t="s">
        <v>8976</v>
      </c>
      <c r="I11963" s="93" t="s">
        <v>23897</v>
      </c>
      <c r="J11963" s="93" t="s">
        <v>20879</v>
      </c>
      <c r="K11963" s="93" t="s">
        <v>21354</v>
      </c>
      <c r="L11963" s="14">
        <f>AND(vyberHrace&lt;&gt;"",ISNUMBER(SEARCH(vyberHrace,$B11963)))</f>
      </c>
      <c r="M11963" s="14">
        <f>AND($I11963=MID(kododd,1,2),$J11963=MID(kododd,3,3))</f>
      </c>
    </row>
    <row r="11964">
      <c r="A11964" s="95">
        <v>5327</v>
      </c>
      <c r="B11964" s="93" t="s">
        <v>2042</v>
      </c>
      <c r="C11964" s="93" t="s">
        <v>1405</v>
      </c>
      <c r="D11964" s="95">
        <v>2036</v>
      </c>
      <c r="E11964" s="95">
        <v>2028</v>
      </c>
      <c r="F11964" s="95">
        <v>321761</v>
      </c>
      <c r="G11964" s="95">
        <v>250</v>
      </c>
      <c r="H11964" s="93" t="s">
        <v>8976</v>
      </c>
      <c r="I11964" s="93" t="s">
        <v>23897</v>
      </c>
      <c r="J11964" s="93" t="s">
        <v>20872</v>
      </c>
      <c r="K11964" s="93" t="s">
        <v>6834</v>
      </c>
      <c r="L11964" s="14">
        <f>AND(vyberHrace&lt;&gt;"",ISNUMBER(SEARCH(vyberHrace,$B11964)))</f>
      </c>
      <c r="M11964" s="14">
        <f>AND($I11964=MID(kododd,1,2),$J11964=MID(kododd,3,3))</f>
      </c>
    </row>
    <row r="11965">
      <c r="A11965" s="95">
        <v>37771</v>
      </c>
      <c r="B11965" s="93" t="s">
        <v>2044</v>
      </c>
      <c r="C11965" s="93" t="s">
        <v>1438</v>
      </c>
      <c r="G11965" s="95">
        <v>0</v>
      </c>
      <c r="H11965" s="93" t="s">
        <v>8976</v>
      </c>
      <c r="I11965" s="93" t="s">
        <v>23897</v>
      </c>
      <c r="J11965" s="93" t="s">
        <v>20921</v>
      </c>
      <c r="K11965" s="93" t="s">
        <v>6838</v>
      </c>
      <c r="L11965" s="14">
        <f>AND(vyberHrace&lt;&gt;"",ISNUMBER(SEARCH(vyberHrace,$B11965)))</f>
      </c>
      <c r="M11965" s="14">
        <f>AND($I11965=MID(kododd,1,2),$J11965=MID(kododd,3,3))</f>
      </c>
    </row>
    <row r="11966">
      <c r="A11966" s="95">
        <v>8060</v>
      </c>
      <c r="B11966" s="93" t="s">
        <v>6262</v>
      </c>
      <c r="C11966" s="93" t="s">
        <v>1451</v>
      </c>
      <c r="D11966" s="95">
        <v>1453</v>
      </c>
      <c r="F11966" s="95">
        <v>369128</v>
      </c>
      <c r="G11966" s="95">
        <v>250</v>
      </c>
      <c r="H11966" s="93" t="s">
        <v>8976</v>
      </c>
      <c r="I11966" s="93" t="s">
        <v>23897</v>
      </c>
      <c r="J11966" s="93" t="s">
        <v>3580</v>
      </c>
      <c r="K11966" s="93" t="s">
        <v>6263</v>
      </c>
      <c r="L11966" s="14">
        <f>AND(vyberHrace&lt;&gt;"",ISNUMBER(SEARCH(vyberHrace,$B11966)))</f>
      </c>
      <c r="M11966" s="14">
        <f>AND($I11966=MID(kododd,1,2),$J11966=MID(kododd,3,3))</f>
      </c>
    </row>
    <row r="11967">
      <c r="A11967" s="95">
        <v>56179</v>
      </c>
      <c r="B11967" s="93" t="s">
        <v>22460</v>
      </c>
      <c r="C11967" s="93" t="s">
        <v>1412</v>
      </c>
      <c r="D11967" s="95">
        <v>1125</v>
      </c>
      <c r="E11967" s="95">
        <v>1402</v>
      </c>
      <c r="F11967" s="95">
        <v>23766530</v>
      </c>
      <c r="G11967" s="95">
        <v>250</v>
      </c>
      <c r="H11967" s="93" t="s">
        <v>8976</v>
      </c>
      <c r="I11967" s="93" t="s">
        <v>23897</v>
      </c>
      <c r="J11967" s="93" t="s">
        <v>20906</v>
      </c>
      <c r="K11967" s="93" t="s">
        <v>4884</v>
      </c>
      <c r="L11967" s="14">
        <f>AND(vyberHrace&lt;&gt;"",ISNUMBER(SEARCH(vyberHrace,$B11967)))</f>
      </c>
      <c r="M11967" s="14">
        <f>AND($I11967=MID(kododd,1,2),$J11967=MID(kododd,3,3))</f>
      </c>
    </row>
    <row r="11968">
      <c r="A11968" s="95">
        <v>48318</v>
      </c>
      <c r="B11968" s="93" t="s">
        <v>3073</v>
      </c>
      <c r="C11968" s="93" t="s">
        <v>1402</v>
      </c>
      <c r="G11968" s="95">
        <v>0</v>
      </c>
      <c r="H11968" s="93" t="s">
        <v>8976</v>
      </c>
      <c r="I11968" s="93" t="s">
        <v>23897</v>
      </c>
      <c r="J11968" s="93" t="s">
        <v>20961</v>
      </c>
      <c r="K11968" s="93" t="s">
        <v>3074</v>
      </c>
      <c r="L11968" s="14">
        <f>AND(vyberHrace&lt;&gt;"",ISNUMBER(SEARCH(vyberHrace,$B11968)))</f>
      </c>
      <c r="M11968" s="14">
        <f>AND($I11968=MID(kododd,1,2),$J11968=MID(kododd,3,3))</f>
      </c>
    </row>
    <row r="11969">
      <c r="A11969" s="95">
        <v>50223</v>
      </c>
      <c r="B11969" s="93" t="s">
        <v>12744</v>
      </c>
      <c r="C11969" s="93" t="s">
        <v>1412</v>
      </c>
      <c r="G11969" s="95">
        <v>0</v>
      </c>
      <c r="H11969" s="93" t="s">
        <v>8976</v>
      </c>
      <c r="I11969" s="93" t="s">
        <v>23897</v>
      </c>
      <c r="J11969" s="93" t="s">
        <v>20961</v>
      </c>
      <c r="K11969" s="93" t="s">
        <v>3074</v>
      </c>
      <c r="L11969" s="14">
        <f>AND(vyberHrace&lt;&gt;"",ISNUMBER(SEARCH(vyberHrace,$B11969)))</f>
      </c>
      <c r="M11969" s="14">
        <f>AND($I11969=MID(kododd,1,2),$J11969=MID(kododd,3,3))</f>
      </c>
    </row>
    <row r="11970">
      <c r="A11970" s="95">
        <v>61306</v>
      </c>
      <c r="B11970" s="93" t="s">
        <v>27511</v>
      </c>
      <c r="C11970" s="93" t="s">
        <v>1420</v>
      </c>
      <c r="G11970" s="95">
        <v>250</v>
      </c>
      <c r="H11970" s="93" t="s">
        <v>8976</v>
      </c>
      <c r="I11970" s="93" t="s">
        <v>23897</v>
      </c>
      <c r="J11970" s="93" t="s">
        <v>20906</v>
      </c>
      <c r="K11970" s="93" t="s">
        <v>4884</v>
      </c>
      <c r="L11970" s="14">
        <f>AND(vyberHrace&lt;&gt;"",ISNUMBER(SEARCH(vyberHrace,$B11970)))</f>
      </c>
      <c r="M11970" s="14">
        <f>AND($I11970=MID(kododd,1,2),$J11970=MID(kododd,3,3))</f>
      </c>
    </row>
    <row r="11971">
      <c r="A11971" s="95">
        <v>55598</v>
      </c>
      <c r="B11971" s="93" t="s">
        <v>22422</v>
      </c>
      <c r="C11971" s="93" t="s">
        <v>1408</v>
      </c>
      <c r="D11971" s="95">
        <v>1272</v>
      </c>
      <c r="F11971" s="95">
        <v>23760605</v>
      </c>
      <c r="G11971" s="95">
        <v>0</v>
      </c>
      <c r="H11971" s="93" t="s">
        <v>8976</v>
      </c>
      <c r="I11971" s="93" t="s">
        <v>23897</v>
      </c>
      <c r="J11971" s="93" t="s">
        <v>20961</v>
      </c>
      <c r="K11971" s="93" t="s">
        <v>3074</v>
      </c>
      <c r="L11971" s="14">
        <f>AND(vyberHrace&lt;&gt;"",ISNUMBER(SEARCH(vyberHrace,$B11971)))</f>
      </c>
      <c r="M11971" s="14">
        <f>AND($I11971=MID(kododd,1,2),$J11971=MID(kododd,3,3))</f>
      </c>
    </row>
    <row r="11972">
      <c r="A11972" s="95">
        <v>14446</v>
      </c>
      <c r="B11972" s="93" t="s">
        <v>10413</v>
      </c>
      <c r="C11972" s="93" t="s">
        <v>1403</v>
      </c>
      <c r="D11972" s="95">
        <v>1552</v>
      </c>
      <c r="F11972" s="95">
        <v>340561</v>
      </c>
      <c r="G11972" s="95">
        <v>0</v>
      </c>
      <c r="H11972" s="93" t="s">
        <v>8976</v>
      </c>
      <c r="I11972" s="93" t="s">
        <v>23897</v>
      </c>
      <c r="J11972" s="93" t="s">
        <v>20961</v>
      </c>
      <c r="K11972" s="93" t="s">
        <v>3074</v>
      </c>
      <c r="L11972" s="14">
        <f>AND(vyberHrace&lt;&gt;"",ISNUMBER(SEARCH(vyberHrace,$B11972)))</f>
      </c>
      <c r="M11972" s="14">
        <f>AND($I11972=MID(kododd,1,2),$J11972=MID(kododd,3,3))</f>
      </c>
    </row>
    <row r="11973">
      <c r="A11973" s="95">
        <v>60042</v>
      </c>
      <c r="B11973" s="93" t="s">
        <v>26519</v>
      </c>
      <c r="C11973" s="93" t="s">
        <v>1424</v>
      </c>
      <c r="F11973" s="95">
        <v>23795700</v>
      </c>
      <c r="G11973" s="95">
        <v>250</v>
      </c>
      <c r="H11973" s="93" t="s">
        <v>8976</v>
      </c>
      <c r="I11973" s="93" t="s">
        <v>23897</v>
      </c>
      <c r="J11973" s="93" t="s">
        <v>20902</v>
      </c>
      <c r="K11973" s="93" t="s">
        <v>6916</v>
      </c>
      <c r="L11973" s="14">
        <f>AND(vyberHrace&lt;&gt;"",ISNUMBER(SEARCH(vyberHrace,$B11973)))</f>
      </c>
      <c r="M11973" s="14">
        <f>AND($I11973=MID(kododd,1,2),$J11973=MID(kododd,3,3))</f>
      </c>
    </row>
    <row r="11974">
      <c r="A11974" s="95">
        <v>44599</v>
      </c>
      <c r="B11974" s="93" t="s">
        <v>4940</v>
      </c>
      <c r="C11974" s="93" t="s">
        <v>1452</v>
      </c>
      <c r="D11974" s="95">
        <v>1612</v>
      </c>
      <c r="E11974" s="95">
        <v>1741</v>
      </c>
      <c r="F11974" s="95">
        <v>398454</v>
      </c>
      <c r="G11974" s="95">
        <v>0</v>
      </c>
      <c r="H11974" s="93" t="s">
        <v>8976</v>
      </c>
      <c r="I11974" s="93" t="s">
        <v>23897</v>
      </c>
      <c r="J11974" s="93" t="s">
        <v>20933</v>
      </c>
      <c r="K11974" s="93" t="s">
        <v>9080</v>
      </c>
      <c r="L11974" s="14">
        <f>AND(vyberHrace&lt;&gt;"",ISNUMBER(SEARCH(vyberHrace,$B11974)))</f>
      </c>
      <c r="M11974" s="14">
        <f>AND($I11974=MID(kododd,1,2),$J11974=MID(kododd,3,3))</f>
      </c>
    </row>
    <row r="11975">
      <c r="A11975" s="95">
        <v>45456</v>
      </c>
      <c r="B11975" s="93" t="s">
        <v>5070</v>
      </c>
      <c r="C11975" s="93" t="s">
        <v>1413</v>
      </c>
      <c r="D11975" s="95">
        <v>1810</v>
      </c>
      <c r="G11975" s="95">
        <v>0</v>
      </c>
      <c r="H11975" s="93" t="s">
        <v>8976</v>
      </c>
      <c r="I11975" s="93" t="s">
        <v>23897</v>
      </c>
      <c r="J11975" s="93" t="s">
        <v>20973</v>
      </c>
      <c r="K11975" s="93" t="s">
        <v>4907</v>
      </c>
      <c r="L11975" s="14">
        <f>AND(vyberHrace&lt;&gt;"",ISNUMBER(SEARCH(vyberHrace,$B11975)))</f>
      </c>
      <c r="M11975" s="14">
        <f>AND($I11975=MID(kododd,1,2),$J11975=MID(kododd,3,3))</f>
      </c>
    </row>
    <row r="11976">
      <c r="A11976" s="95">
        <v>36565</v>
      </c>
      <c r="B11976" s="93" t="s">
        <v>5114</v>
      </c>
      <c r="C11976" s="93" t="s">
        <v>1415</v>
      </c>
      <c r="D11976" s="95">
        <v>1808</v>
      </c>
      <c r="E11976" s="95">
        <v>1863</v>
      </c>
      <c r="F11976" s="95">
        <v>349674</v>
      </c>
      <c r="G11976" s="95">
        <v>250</v>
      </c>
      <c r="H11976" s="93" t="s">
        <v>8976</v>
      </c>
      <c r="I11976" s="93" t="s">
        <v>23897</v>
      </c>
      <c r="J11976" s="93" t="s">
        <v>3580</v>
      </c>
      <c r="K11976" s="93" t="s">
        <v>6263</v>
      </c>
      <c r="L11976" s="14">
        <f>AND(vyberHrace&lt;&gt;"",ISNUMBER(SEARCH(vyberHrace,$B11976)))</f>
      </c>
      <c r="M11976" s="14">
        <f>AND($I11976=MID(kododd,1,2),$J11976=MID(kododd,3,3))</f>
      </c>
    </row>
    <row r="11977">
      <c r="A11977" s="95">
        <v>19091</v>
      </c>
      <c r="B11977" s="93" t="s">
        <v>5126</v>
      </c>
      <c r="C11977" s="93" t="s">
        <v>1442</v>
      </c>
      <c r="D11977" s="95">
        <v>1357</v>
      </c>
      <c r="G11977" s="95">
        <v>250</v>
      </c>
      <c r="H11977" s="93" t="s">
        <v>8976</v>
      </c>
      <c r="I11977" s="93" t="s">
        <v>23897</v>
      </c>
      <c r="J11977" s="93" t="s">
        <v>20947</v>
      </c>
      <c r="K11977" s="93" t="s">
        <v>5127</v>
      </c>
      <c r="L11977" s="14">
        <f>AND(vyberHrace&lt;&gt;"",ISNUMBER(SEARCH(vyberHrace,$B11977)))</f>
      </c>
      <c r="M11977" s="14">
        <f>AND($I11977=MID(kododd,1,2),$J11977=MID(kododd,3,3))</f>
      </c>
    </row>
    <row r="11978">
      <c r="A11978" s="95">
        <v>5999</v>
      </c>
      <c r="B11978" s="93" t="s">
        <v>5145</v>
      </c>
      <c r="C11978" s="93" t="s">
        <v>1401</v>
      </c>
      <c r="D11978" s="95">
        <v>1558</v>
      </c>
      <c r="E11978" s="95">
        <v>1742</v>
      </c>
      <c r="F11978" s="95">
        <v>330779</v>
      </c>
      <c r="G11978" s="95">
        <v>250</v>
      </c>
      <c r="H11978" s="93" t="s">
        <v>8976</v>
      </c>
      <c r="I11978" s="93" t="s">
        <v>23897</v>
      </c>
      <c r="J11978" s="93" t="s">
        <v>20937</v>
      </c>
      <c r="K11978" s="93" t="s">
        <v>5619</v>
      </c>
      <c r="L11978" s="14">
        <f>AND(vyberHrace&lt;&gt;"",ISNUMBER(SEARCH(vyberHrace,$B11978)))</f>
      </c>
      <c r="M11978" s="14">
        <f>AND($I11978=MID(kododd,1,2),$J11978=MID(kododd,3,3))</f>
      </c>
    </row>
    <row r="11979">
      <c r="A11979" s="95">
        <v>58921</v>
      </c>
      <c r="B11979" s="93" t="s">
        <v>5170</v>
      </c>
      <c r="C11979" s="93" t="s">
        <v>1450</v>
      </c>
      <c r="G11979" s="95">
        <v>0</v>
      </c>
      <c r="H11979" s="93" t="s">
        <v>8976</v>
      </c>
      <c r="I11979" s="93" t="s">
        <v>23897</v>
      </c>
      <c r="J11979" s="93" t="s">
        <v>20891</v>
      </c>
      <c r="K11979" s="93" t="s">
        <v>5083</v>
      </c>
      <c r="L11979" s="14">
        <f>AND(vyberHrace&lt;&gt;"",ISNUMBER(SEARCH(vyberHrace,$B11979)))</f>
      </c>
      <c r="M11979" s="14">
        <f>AND($I11979=MID(kododd,1,2),$J11979=MID(kododd,3,3))</f>
      </c>
    </row>
    <row r="11980">
      <c r="A11980" s="95">
        <v>56223</v>
      </c>
      <c r="B11980" s="93" t="s">
        <v>22425</v>
      </c>
      <c r="C11980" s="93" t="s">
        <v>1424</v>
      </c>
      <c r="G11980" s="95">
        <v>0</v>
      </c>
      <c r="H11980" s="93" t="s">
        <v>8976</v>
      </c>
      <c r="I11980" s="93" t="s">
        <v>23897</v>
      </c>
      <c r="J11980" s="93" t="s">
        <v>20921</v>
      </c>
      <c r="K11980" s="93" t="s">
        <v>6838</v>
      </c>
      <c r="L11980" s="14">
        <f>AND(vyberHrace&lt;&gt;"",ISNUMBER(SEARCH(vyberHrace,$B11980)))</f>
      </c>
      <c r="M11980" s="14">
        <f>AND($I11980=MID(kododd,1,2),$J11980=MID(kododd,3,3))</f>
      </c>
    </row>
    <row r="11981">
      <c r="A11981" s="95">
        <v>56222</v>
      </c>
      <c r="B11981" s="93" t="s">
        <v>22426</v>
      </c>
      <c r="C11981" s="93" t="s">
        <v>1424</v>
      </c>
      <c r="G11981" s="95">
        <v>0</v>
      </c>
      <c r="H11981" s="93" t="s">
        <v>8976</v>
      </c>
      <c r="I11981" s="93" t="s">
        <v>23897</v>
      </c>
      <c r="J11981" s="93" t="s">
        <v>20921</v>
      </c>
      <c r="K11981" s="93" t="s">
        <v>6838</v>
      </c>
      <c r="L11981" s="14">
        <f>AND(vyberHrace&lt;&gt;"",ISNUMBER(SEARCH(vyberHrace,$B11981)))</f>
      </c>
      <c r="M11981" s="14">
        <f>AND($I11981=MID(kododd,1,2),$J11981=MID(kododd,3,3))</f>
      </c>
    </row>
    <row r="11982">
      <c r="A11982" s="95">
        <v>1501</v>
      </c>
      <c r="B11982" s="93" t="s">
        <v>7802</v>
      </c>
      <c r="C11982" s="93" t="s">
        <v>1458</v>
      </c>
      <c r="D11982" s="95">
        <v>1726</v>
      </c>
      <c r="E11982" s="95">
        <v>1885</v>
      </c>
      <c r="F11982" s="95">
        <v>329002</v>
      </c>
      <c r="G11982" s="95">
        <v>0</v>
      </c>
      <c r="H11982" s="93" t="s">
        <v>8976</v>
      </c>
      <c r="I11982" s="93" t="s">
        <v>23897</v>
      </c>
      <c r="J11982" s="93" t="s">
        <v>20847</v>
      </c>
      <c r="K11982" s="93" t="s">
        <v>9957</v>
      </c>
      <c r="L11982" s="14">
        <f>AND(vyberHrace&lt;&gt;"",ISNUMBER(SEARCH(vyberHrace,$B11982)))</f>
      </c>
      <c r="M11982" s="14">
        <f>AND($I11982=MID(kododd,1,2),$J11982=MID(kododd,3,3))</f>
      </c>
    </row>
    <row r="11983">
      <c r="A11983" s="95">
        <v>43309</v>
      </c>
      <c r="B11983" s="93" t="s">
        <v>7804</v>
      </c>
      <c r="C11983" s="93" t="s">
        <v>1400</v>
      </c>
      <c r="D11983" s="95">
        <v>1056</v>
      </c>
      <c r="F11983" s="95">
        <v>23711990</v>
      </c>
      <c r="G11983" s="95">
        <v>0</v>
      </c>
      <c r="H11983" s="93" t="s">
        <v>8976</v>
      </c>
      <c r="I11983" s="93" t="s">
        <v>23897</v>
      </c>
      <c r="J11983" s="93" t="s">
        <v>20961</v>
      </c>
      <c r="K11983" s="93" t="s">
        <v>3074</v>
      </c>
      <c r="L11983" s="14">
        <f>AND(vyberHrace&lt;&gt;"",ISNUMBER(SEARCH(vyberHrace,$B11983)))</f>
      </c>
      <c r="M11983" s="14">
        <f>AND($I11983=MID(kododd,1,2),$J11983=MID(kododd,3,3))</f>
      </c>
    </row>
    <row r="11984">
      <c r="A11984" s="95">
        <v>37244</v>
      </c>
      <c r="B11984" s="93" t="s">
        <v>7829</v>
      </c>
      <c r="C11984" s="93" t="s">
        <v>1399</v>
      </c>
      <c r="D11984" s="95">
        <v>1646</v>
      </c>
      <c r="E11984" s="95">
        <v>1770</v>
      </c>
      <c r="F11984" s="95">
        <v>394319</v>
      </c>
      <c r="G11984" s="95">
        <v>250</v>
      </c>
      <c r="H11984" s="93" t="s">
        <v>8976</v>
      </c>
      <c r="I11984" s="93" t="s">
        <v>23897</v>
      </c>
      <c r="J11984" s="93" t="s">
        <v>20934</v>
      </c>
      <c r="K11984" s="93" t="s">
        <v>8985</v>
      </c>
      <c r="L11984" s="14">
        <f>AND(vyberHrace&lt;&gt;"",ISNUMBER(SEARCH(vyberHrace,$B11984)))</f>
      </c>
      <c r="M11984" s="14">
        <f>AND($I11984=MID(kododd,1,2),$J11984=MID(kododd,3,3))</f>
      </c>
    </row>
    <row r="11985">
      <c r="A11985" s="95">
        <v>6005</v>
      </c>
      <c r="B11985" s="93" t="s">
        <v>7830</v>
      </c>
      <c r="C11985" s="93" t="s">
        <v>1426</v>
      </c>
      <c r="D11985" s="95">
        <v>1764</v>
      </c>
      <c r="E11985" s="95">
        <v>1895</v>
      </c>
      <c r="F11985" s="95">
        <v>329010</v>
      </c>
      <c r="G11985" s="95">
        <v>250</v>
      </c>
      <c r="H11985" s="93" t="s">
        <v>8976</v>
      </c>
      <c r="I11985" s="93" t="s">
        <v>23897</v>
      </c>
      <c r="J11985" s="93" t="s">
        <v>20905</v>
      </c>
      <c r="K11985" s="93" t="s">
        <v>9067</v>
      </c>
      <c r="L11985" s="14">
        <f>AND(vyberHrace&lt;&gt;"",ISNUMBER(SEARCH(vyberHrace,$B11985)))</f>
      </c>
      <c r="M11985" s="14">
        <f>AND($I11985=MID(kododd,1,2),$J11985=MID(kododd,3,3))</f>
      </c>
    </row>
    <row r="11986">
      <c r="A11986" s="95">
        <v>48855</v>
      </c>
      <c r="B11986" s="93" t="s">
        <v>7837</v>
      </c>
      <c r="C11986" s="93" t="s">
        <v>1408</v>
      </c>
      <c r="G11986" s="95">
        <v>0</v>
      </c>
      <c r="H11986" s="93" t="s">
        <v>8976</v>
      </c>
      <c r="I11986" s="93" t="s">
        <v>23897</v>
      </c>
      <c r="J11986" s="93" t="s">
        <v>20879</v>
      </c>
      <c r="K11986" s="93" t="s">
        <v>21354</v>
      </c>
      <c r="L11986" s="14">
        <f>AND(vyberHrace&lt;&gt;"",ISNUMBER(SEARCH(vyberHrace,$B11986)))</f>
      </c>
      <c r="M11986" s="14">
        <f>AND($I11986=MID(kododd,1,2),$J11986=MID(kododd,3,3))</f>
      </c>
    </row>
    <row r="11987">
      <c r="A11987" s="95">
        <v>46187</v>
      </c>
      <c r="B11987" s="93" t="s">
        <v>7838</v>
      </c>
      <c r="C11987" s="93" t="s">
        <v>1410</v>
      </c>
      <c r="D11987" s="95">
        <v>1942</v>
      </c>
      <c r="E11987" s="95">
        <v>2015</v>
      </c>
      <c r="F11987" s="95">
        <v>23709812</v>
      </c>
      <c r="G11987" s="95">
        <v>250</v>
      </c>
      <c r="H11987" s="93" t="s">
        <v>8976</v>
      </c>
      <c r="I11987" s="93" t="s">
        <v>23897</v>
      </c>
      <c r="J11987" s="93" t="s">
        <v>20937</v>
      </c>
      <c r="K11987" s="93" t="s">
        <v>5619</v>
      </c>
      <c r="L11987" s="14">
        <f>AND(vyberHrace&lt;&gt;"",ISNUMBER(SEARCH(vyberHrace,$B11987)))</f>
      </c>
      <c r="M11987" s="14">
        <f>AND($I11987=MID(kododd,1,2),$J11987=MID(kododd,3,3))</f>
      </c>
    </row>
    <row r="11988">
      <c r="A11988" s="95">
        <v>61738</v>
      </c>
      <c r="B11988" s="93" t="s">
        <v>27888</v>
      </c>
      <c r="C11988" s="93" t="s">
        <v>3255</v>
      </c>
      <c r="D11988" s="95">
        <v>1538</v>
      </c>
      <c r="E11988" s="95">
        <v>1715</v>
      </c>
      <c r="F11988" s="95">
        <v>571004998</v>
      </c>
      <c r="G11988" s="95">
        <v>250</v>
      </c>
      <c r="H11988" s="93" t="s">
        <v>8976</v>
      </c>
      <c r="I11988" s="93" t="s">
        <v>23897</v>
      </c>
      <c r="J11988" s="93" t="s">
        <v>20906</v>
      </c>
      <c r="K11988" s="93" t="s">
        <v>4884</v>
      </c>
      <c r="L11988" s="14">
        <f>AND(vyberHrace&lt;&gt;"",ISNUMBER(SEARCH(vyberHrace,$B11988)))</f>
      </c>
      <c r="M11988" s="14">
        <f>AND($I11988=MID(kododd,1,2),$J11988=MID(kododd,3,3))</f>
      </c>
    </row>
    <row r="11989">
      <c r="A11989" s="95">
        <v>59161</v>
      </c>
      <c r="B11989" s="93" t="s">
        <v>25595</v>
      </c>
      <c r="C11989" s="93" t="s">
        <v>1412</v>
      </c>
      <c r="G11989" s="95">
        <v>250</v>
      </c>
      <c r="H11989" s="93" t="s">
        <v>8976</v>
      </c>
      <c r="I11989" s="93" t="s">
        <v>23897</v>
      </c>
      <c r="J11989" s="93" t="s">
        <v>21033</v>
      </c>
      <c r="K11989" s="93" t="s">
        <v>7886</v>
      </c>
      <c r="L11989" s="14">
        <f>AND(vyberHrace&lt;&gt;"",ISNUMBER(SEARCH(vyberHrace,$B11989)))</f>
      </c>
      <c r="M11989" s="14">
        <f>AND($I11989=MID(kododd,1,2),$J11989=MID(kododd,3,3))</f>
      </c>
    </row>
    <row r="11990">
      <c r="A11990" s="95">
        <v>55507</v>
      </c>
      <c r="B11990" s="93" t="s">
        <v>22383</v>
      </c>
      <c r="C11990" s="93" t="s">
        <v>1416</v>
      </c>
      <c r="G11990" s="95">
        <v>0</v>
      </c>
      <c r="H11990" s="93" t="s">
        <v>8976</v>
      </c>
      <c r="I11990" s="93" t="s">
        <v>23897</v>
      </c>
      <c r="J11990" s="93" t="s">
        <v>20937</v>
      </c>
      <c r="K11990" s="93" t="s">
        <v>5619</v>
      </c>
      <c r="L11990" s="14">
        <f>AND(vyberHrace&lt;&gt;"",ISNUMBER(SEARCH(vyberHrace,$B11990)))</f>
      </c>
      <c r="M11990" s="14">
        <f>AND($I11990=MID(kododd,1,2),$J11990=MID(kododd,3,3))</f>
      </c>
    </row>
    <row r="11991">
      <c r="A11991" s="95">
        <v>48854</v>
      </c>
      <c r="B11991" s="93" t="s">
        <v>7849</v>
      </c>
      <c r="C11991" s="93" t="s">
        <v>3255</v>
      </c>
      <c r="G11991" s="95">
        <v>0</v>
      </c>
      <c r="H11991" s="93" t="s">
        <v>8976</v>
      </c>
      <c r="I11991" s="93" t="s">
        <v>23897</v>
      </c>
      <c r="J11991" s="93" t="s">
        <v>20879</v>
      </c>
      <c r="K11991" s="93" t="s">
        <v>21354</v>
      </c>
      <c r="L11991" s="14">
        <f>AND(vyberHrace&lt;&gt;"",ISNUMBER(SEARCH(vyberHrace,$B11991)))</f>
      </c>
      <c r="M11991" s="14">
        <f>AND($I11991=MID(kododd,1,2),$J11991=MID(kododd,3,3))</f>
      </c>
    </row>
    <row r="11992">
      <c r="A11992" s="95">
        <v>57758</v>
      </c>
      <c r="B11992" s="93" t="s">
        <v>16390</v>
      </c>
      <c r="C11992" s="93" t="s">
        <v>1424</v>
      </c>
      <c r="G11992" s="95">
        <v>0</v>
      </c>
      <c r="H11992" s="93" t="s">
        <v>8976</v>
      </c>
      <c r="I11992" s="93" t="s">
        <v>23897</v>
      </c>
      <c r="J11992" s="93" t="s">
        <v>20937</v>
      </c>
      <c r="K11992" s="93" t="s">
        <v>5619</v>
      </c>
      <c r="L11992" s="14">
        <f>AND(vyberHrace&lt;&gt;"",ISNUMBER(SEARCH(vyberHrace,$B11992)))</f>
      </c>
      <c r="M11992" s="14">
        <f>AND($I11992=MID(kododd,1,2),$J11992=MID(kododd,3,3))</f>
      </c>
    </row>
    <row r="11993">
      <c r="A11993" s="95">
        <v>59561</v>
      </c>
      <c r="B11993" s="93" t="s">
        <v>25956</v>
      </c>
      <c r="C11993" s="93" t="s">
        <v>1486</v>
      </c>
      <c r="G11993" s="95">
        <v>250</v>
      </c>
      <c r="H11993" s="93" t="s">
        <v>8976</v>
      </c>
      <c r="I11993" s="93" t="s">
        <v>23897</v>
      </c>
      <c r="J11993" s="93" t="s">
        <v>20906</v>
      </c>
      <c r="K11993" s="93" t="s">
        <v>4884</v>
      </c>
      <c r="L11993" s="14">
        <f>AND(vyberHrace&lt;&gt;"",ISNUMBER(SEARCH(vyberHrace,$B11993)))</f>
      </c>
      <c r="M11993" s="14">
        <f>AND($I11993=MID(kododd,1,2),$J11993=MID(kododd,3,3))</f>
      </c>
    </row>
    <row r="11994">
      <c r="A11994" s="95">
        <v>50552</v>
      </c>
      <c r="B11994" s="93" t="s">
        <v>4685</v>
      </c>
      <c r="C11994" s="93" t="s">
        <v>1416</v>
      </c>
      <c r="G11994" s="95">
        <v>0</v>
      </c>
      <c r="H11994" s="93" t="s">
        <v>8976</v>
      </c>
      <c r="I11994" s="93" t="s">
        <v>23897</v>
      </c>
      <c r="J11994" s="93" t="s">
        <v>20906</v>
      </c>
      <c r="K11994" s="93" t="s">
        <v>4884</v>
      </c>
      <c r="L11994" s="14">
        <f>AND(vyberHrace&lt;&gt;"",ISNUMBER(SEARCH(vyberHrace,$B11994)))</f>
      </c>
      <c r="M11994" s="14">
        <f>AND($I11994=MID(kododd,1,2),$J11994=MID(kododd,3,3))</f>
      </c>
    </row>
    <row r="11995">
      <c r="A11995" s="95">
        <v>50558</v>
      </c>
      <c r="B11995" s="93" t="s">
        <v>4686</v>
      </c>
      <c r="C11995" s="93" t="s">
        <v>3255</v>
      </c>
      <c r="G11995" s="95">
        <v>0</v>
      </c>
      <c r="H11995" s="93" t="s">
        <v>8976</v>
      </c>
      <c r="I11995" s="93" t="s">
        <v>23897</v>
      </c>
      <c r="J11995" s="93" t="s">
        <v>20906</v>
      </c>
      <c r="K11995" s="93" t="s">
        <v>4884</v>
      </c>
      <c r="L11995" s="14">
        <f>AND(vyberHrace&lt;&gt;"",ISNUMBER(SEARCH(vyberHrace,$B11995)))</f>
      </c>
      <c r="M11995" s="14">
        <f>AND($I11995=MID(kododd,1,2),$J11995=MID(kododd,3,3))</f>
      </c>
    </row>
    <row r="11996">
      <c r="A11996" s="95">
        <v>56323</v>
      </c>
      <c r="B11996" s="93" t="s">
        <v>22461</v>
      </c>
      <c r="C11996" s="93" t="s">
        <v>1420</v>
      </c>
      <c r="F11996" s="95">
        <v>23783508</v>
      </c>
      <c r="G11996" s="95">
        <v>250</v>
      </c>
      <c r="H11996" s="93" t="s">
        <v>8976</v>
      </c>
      <c r="I11996" s="93" t="s">
        <v>23897</v>
      </c>
      <c r="J11996" s="93" t="s">
        <v>20906</v>
      </c>
      <c r="K11996" s="93" t="s">
        <v>4884</v>
      </c>
      <c r="L11996" s="14">
        <f>AND(vyberHrace&lt;&gt;"",ISNUMBER(SEARCH(vyberHrace,$B11996)))</f>
      </c>
      <c r="M11996" s="14">
        <f>AND($I11996=MID(kododd,1,2),$J11996=MID(kododd,3,3))</f>
      </c>
    </row>
    <row r="11997">
      <c r="A11997" s="95">
        <v>14382</v>
      </c>
      <c r="B11997" s="93" t="s">
        <v>6160</v>
      </c>
      <c r="C11997" s="93" t="s">
        <v>1446</v>
      </c>
      <c r="D11997" s="95">
        <v>1830</v>
      </c>
      <c r="E11997" s="95">
        <v>1871</v>
      </c>
      <c r="F11997" s="95">
        <v>335827</v>
      </c>
      <c r="G11997" s="95">
        <v>250</v>
      </c>
      <c r="H11997" s="93" t="s">
        <v>8976</v>
      </c>
      <c r="I11997" s="93" t="s">
        <v>23897</v>
      </c>
      <c r="J11997" s="93" t="s">
        <v>20906</v>
      </c>
      <c r="K11997" s="93" t="s">
        <v>4884</v>
      </c>
      <c r="L11997" s="14">
        <f>AND(vyberHrace&lt;&gt;"",ISNUMBER(SEARCH(vyberHrace,$B11997)))</f>
      </c>
      <c r="M11997" s="14">
        <f>AND($I11997=MID(kododd,1,2),$J11997=MID(kododd,3,3))</f>
      </c>
    </row>
    <row r="11998">
      <c r="A11998" s="95">
        <v>50944</v>
      </c>
      <c r="B11998" s="93" t="s">
        <v>4687</v>
      </c>
      <c r="C11998" s="93" t="s">
        <v>1416</v>
      </c>
      <c r="D11998" s="95">
        <v>1100</v>
      </c>
      <c r="G11998" s="95">
        <v>0</v>
      </c>
      <c r="H11998" s="93" t="s">
        <v>8976</v>
      </c>
      <c r="I11998" s="93" t="s">
        <v>23897</v>
      </c>
      <c r="J11998" s="93" t="s">
        <v>20906</v>
      </c>
      <c r="K11998" s="93" t="s">
        <v>4884</v>
      </c>
      <c r="L11998" s="14">
        <f>AND(vyberHrace&lt;&gt;"",ISNUMBER(SEARCH(vyberHrace,$B11998)))</f>
      </c>
      <c r="M11998" s="14">
        <f>AND($I11998=MID(kododd,1,2),$J11998=MID(kododd,3,3))</f>
      </c>
    </row>
    <row r="11999">
      <c r="A11999" s="95">
        <v>57535</v>
      </c>
      <c r="B11999" s="93" t="s">
        <v>22386</v>
      </c>
      <c r="C11999" s="93" t="s">
        <v>1416</v>
      </c>
      <c r="D11999" s="95">
        <v>1802</v>
      </c>
      <c r="E11999" s="95">
        <v>1894</v>
      </c>
      <c r="F11999" s="95">
        <v>23775971</v>
      </c>
      <c r="G11999" s="95">
        <v>250</v>
      </c>
      <c r="H11999" s="93" t="s">
        <v>8976</v>
      </c>
      <c r="I11999" s="93" t="s">
        <v>23897</v>
      </c>
      <c r="J11999" s="93" t="s">
        <v>3580</v>
      </c>
      <c r="K11999" s="93" t="s">
        <v>6263</v>
      </c>
      <c r="L11999" s="14">
        <f>AND(vyberHrace&lt;&gt;"",ISNUMBER(SEARCH(vyberHrace,$B11999)))</f>
      </c>
      <c r="M11999" s="14">
        <f>AND($I11999=MID(kododd,1,2),$J11999=MID(kododd,3,3))</f>
      </c>
    </row>
    <row r="12000">
      <c r="A12000" s="95">
        <v>55907</v>
      </c>
      <c r="B12000" s="93" t="s">
        <v>22398</v>
      </c>
      <c r="C12000" s="93" t="s">
        <v>1424</v>
      </c>
      <c r="G12000" s="95">
        <v>0</v>
      </c>
      <c r="H12000" s="93" t="s">
        <v>8976</v>
      </c>
      <c r="I12000" s="93" t="s">
        <v>23897</v>
      </c>
      <c r="J12000" s="93" t="s">
        <v>20933</v>
      </c>
      <c r="K12000" s="93" t="s">
        <v>9080</v>
      </c>
      <c r="L12000" s="14">
        <f>AND(vyberHrace&lt;&gt;"",ISNUMBER(SEARCH(vyberHrace,$B12000)))</f>
      </c>
      <c r="M12000" s="14">
        <f>AND($I12000=MID(kododd,1,2),$J12000=MID(kododd,3,3))</f>
      </c>
    </row>
    <row r="12001">
      <c r="A12001" s="95">
        <v>33976</v>
      </c>
      <c r="B12001" s="93" t="s">
        <v>4822</v>
      </c>
      <c r="C12001" s="93" t="s">
        <v>1407</v>
      </c>
      <c r="D12001" s="95">
        <v>1492</v>
      </c>
      <c r="E12001" s="95">
        <v>1647</v>
      </c>
      <c r="F12001" s="95">
        <v>369519</v>
      </c>
      <c r="G12001" s="95">
        <v>250</v>
      </c>
      <c r="H12001" s="93" t="s">
        <v>8976</v>
      </c>
      <c r="I12001" s="93" t="s">
        <v>23897</v>
      </c>
      <c r="J12001" s="93" t="s">
        <v>20879</v>
      </c>
      <c r="K12001" s="93" t="s">
        <v>21354</v>
      </c>
      <c r="L12001" s="14">
        <f>AND(vyberHrace&lt;&gt;"",ISNUMBER(SEARCH(vyberHrace,$B12001)))</f>
      </c>
      <c r="M12001" s="14">
        <f>AND($I12001=MID(kododd,1,2),$J12001=MID(kododd,3,3))</f>
      </c>
    </row>
    <row r="12002">
      <c r="A12002" s="95">
        <v>15865</v>
      </c>
      <c r="B12002" s="93" t="s">
        <v>4828</v>
      </c>
      <c r="C12002" s="93" t="s">
        <v>1455</v>
      </c>
      <c r="D12002" s="95">
        <v>1490</v>
      </c>
      <c r="F12002" s="95">
        <v>355461</v>
      </c>
      <c r="G12002" s="95">
        <v>0</v>
      </c>
      <c r="H12002" s="93" t="s">
        <v>8976</v>
      </c>
      <c r="I12002" s="93" t="s">
        <v>23897</v>
      </c>
      <c r="J12002" s="93" t="s">
        <v>20846</v>
      </c>
      <c r="K12002" s="93" t="s">
        <v>4692</v>
      </c>
      <c r="L12002" s="14">
        <f>AND(vyberHrace&lt;&gt;"",ISNUMBER(SEARCH(vyberHrace,$B12002)))</f>
      </c>
      <c r="M12002" s="14">
        <f>AND($I12002=MID(kododd,1,2),$J12002=MID(kododd,3,3))</f>
      </c>
    </row>
    <row r="12003">
      <c r="A12003" s="95">
        <v>9396</v>
      </c>
      <c r="B12003" s="93" t="s">
        <v>6848</v>
      </c>
      <c r="C12003" s="93" t="s">
        <v>1453</v>
      </c>
      <c r="D12003" s="95">
        <v>1630</v>
      </c>
      <c r="E12003" s="95">
        <v>1849</v>
      </c>
      <c r="F12003" s="95">
        <v>369888</v>
      </c>
      <c r="G12003" s="95">
        <v>250</v>
      </c>
      <c r="H12003" s="93" t="s">
        <v>8976</v>
      </c>
      <c r="I12003" s="93" t="s">
        <v>23897</v>
      </c>
      <c r="J12003" s="93" t="s">
        <v>20879</v>
      </c>
      <c r="K12003" s="93" t="s">
        <v>21354</v>
      </c>
      <c r="L12003" s="14">
        <f>AND(vyberHrace&lt;&gt;"",ISNUMBER(SEARCH(vyberHrace,$B12003)))</f>
      </c>
      <c r="M12003" s="14">
        <f>AND($I12003=MID(kododd,1,2),$J12003=MID(kododd,3,3))</f>
      </c>
    </row>
    <row r="12004">
      <c r="A12004" s="95">
        <v>53991</v>
      </c>
      <c r="B12004" s="93" t="s">
        <v>588</v>
      </c>
      <c r="C12004" s="93" t="s">
        <v>1412</v>
      </c>
      <c r="G12004" s="95">
        <v>0</v>
      </c>
      <c r="H12004" s="93" t="s">
        <v>8976</v>
      </c>
      <c r="I12004" s="93" t="s">
        <v>23897</v>
      </c>
      <c r="J12004" s="93" t="s">
        <v>20921</v>
      </c>
      <c r="K12004" s="93" t="s">
        <v>6838</v>
      </c>
      <c r="L12004" s="14">
        <f>AND(vyberHrace&lt;&gt;"",ISNUMBER(SEARCH(vyberHrace,$B12004)))</f>
      </c>
      <c r="M12004" s="14">
        <f>AND($I12004=MID(kododd,1,2),$J12004=MID(kododd,3,3))</f>
      </c>
    </row>
    <row r="12005">
      <c r="A12005" s="95">
        <v>54188</v>
      </c>
      <c r="B12005" s="93" t="s">
        <v>589</v>
      </c>
      <c r="C12005" s="93" t="s">
        <v>1406</v>
      </c>
      <c r="G12005" s="95">
        <v>0</v>
      </c>
      <c r="H12005" s="93" t="s">
        <v>8976</v>
      </c>
      <c r="I12005" s="93" t="s">
        <v>23897</v>
      </c>
      <c r="J12005" s="93" t="s">
        <v>20921</v>
      </c>
      <c r="K12005" s="93" t="s">
        <v>6838</v>
      </c>
      <c r="L12005" s="14">
        <f>AND(vyberHrace&lt;&gt;"",ISNUMBER(SEARCH(vyberHrace,$B12005)))</f>
      </c>
      <c r="M12005" s="14">
        <f>AND($I12005=MID(kododd,1,2),$J12005=MID(kododd,3,3))</f>
      </c>
    </row>
    <row r="12006">
      <c r="A12006" s="95">
        <v>56221</v>
      </c>
      <c r="B12006" s="93" t="s">
        <v>22427</v>
      </c>
      <c r="C12006" s="93" t="s">
        <v>1450</v>
      </c>
      <c r="G12006" s="95">
        <v>0</v>
      </c>
      <c r="H12006" s="93" t="s">
        <v>8976</v>
      </c>
      <c r="I12006" s="93" t="s">
        <v>23897</v>
      </c>
      <c r="J12006" s="93" t="s">
        <v>20921</v>
      </c>
      <c r="K12006" s="93" t="s">
        <v>6838</v>
      </c>
      <c r="L12006" s="14">
        <f>AND(vyberHrace&lt;&gt;"",ISNUMBER(SEARCH(vyberHrace,$B12006)))</f>
      </c>
      <c r="M12006" s="14">
        <f>AND($I12006=MID(kododd,1,2),$J12006=MID(kododd,3,3))</f>
      </c>
    </row>
    <row r="12007">
      <c r="A12007" s="95">
        <v>58562</v>
      </c>
      <c r="B12007" s="93" t="s">
        <v>311</v>
      </c>
      <c r="C12007" s="93" t="s">
        <v>1412</v>
      </c>
      <c r="F12007" s="95">
        <v>23783524</v>
      </c>
      <c r="G12007" s="95">
        <v>250</v>
      </c>
      <c r="H12007" s="93" t="s">
        <v>8976</v>
      </c>
      <c r="I12007" s="93" t="s">
        <v>23897</v>
      </c>
      <c r="J12007" s="93" t="s">
        <v>20906</v>
      </c>
      <c r="K12007" s="93" t="s">
        <v>4884</v>
      </c>
      <c r="L12007" s="14">
        <f>AND(vyberHrace&lt;&gt;"",ISNUMBER(SEARCH(vyberHrace,$B12007)))</f>
      </c>
      <c r="M12007" s="14">
        <f>AND($I12007=MID(kododd,1,2),$J12007=MID(kododd,3,3))</f>
      </c>
    </row>
    <row r="12008">
      <c r="A12008" s="95">
        <v>29586</v>
      </c>
      <c r="B12008" s="93" t="s">
        <v>389</v>
      </c>
      <c r="C12008" s="93" t="s">
        <v>1433</v>
      </c>
      <c r="D12008" s="95">
        <v>1692</v>
      </c>
      <c r="E12008" s="95">
        <v>1813</v>
      </c>
      <c r="F12008" s="95">
        <v>380156</v>
      </c>
      <c r="G12008" s="95">
        <v>0</v>
      </c>
      <c r="H12008" s="93" t="s">
        <v>8976</v>
      </c>
      <c r="I12008" s="93" t="s">
        <v>23897</v>
      </c>
      <c r="J12008" s="93" t="s">
        <v>21003</v>
      </c>
      <c r="K12008" s="93" t="s">
        <v>390</v>
      </c>
      <c r="L12008" s="14">
        <f>AND(vyberHrace&lt;&gt;"",ISNUMBER(SEARCH(vyberHrace,$B12008)))</f>
      </c>
      <c r="M12008" s="14">
        <f>AND($I12008=MID(kododd,1,2),$J12008=MID(kododd,3,3))</f>
      </c>
    </row>
    <row r="12009">
      <c r="A12009" s="95">
        <v>60069</v>
      </c>
      <c r="B12009" s="93" t="s">
        <v>26546</v>
      </c>
      <c r="C12009" s="93" t="s">
        <v>1412</v>
      </c>
      <c r="G12009" s="95">
        <v>0</v>
      </c>
      <c r="H12009" s="93" t="s">
        <v>8976</v>
      </c>
      <c r="I12009" s="93" t="s">
        <v>23897</v>
      </c>
      <c r="J12009" s="93" t="s">
        <v>20921</v>
      </c>
      <c r="K12009" s="93" t="s">
        <v>6838</v>
      </c>
      <c r="L12009" s="14">
        <f>AND(vyberHrace&lt;&gt;"",ISNUMBER(SEARCH(vyberHrace,$B12009)))</f>
      </c>
      <c r="M12009" s="14">
        <f>AND($I12009=MID(kododd,1,2),$J12009=MID(kododd,3,3))</f>
      </c>
    </row>
    <row r="12010">
      <c r="A12010" s="95">
        <v>56854</v>
      </c>
      <c r="B12010" s="93" t="s">
        <v>22399</v>
      </c>
      <c r="C12010" s="93" t="s">
        <v>1416</v>
      </c>
      <c r="F12010" s="95">
        <v>23771380</v>
      </c>
      <c r="G12010" s="95">
        <v>0</v>
      </c>
      <c r="H12010" s="93" t="s">
        <v>8976</v>
      </c>
      <c r="I12010" s="93" t="s">
        <v>23897</v>
      </c>
      <c r="J12010" s="93" t="s">
        <v>20933</v>
      </c>
      <c r="K12010" s="93" t="s">
        <v>9080</v>
      </c>
      <c r="L12010" s="14">
        <f>AND(vyberHrace&lt;&gt;"",ISNUMBER(SEARCH(vyberHrace,$B12010)))</f>
      </c>
      <c r="M12010" s="14">
        <f>AND($I12010=MID(kododd,1,2),$J12010=MID(kododd,3,3))</f>
      </c>
    </row>
    <row r="12011">
      <c r="A12011" s="95">
        <v>63618</v>
      </c>
      <c r="B12011" s="93" t="s">
        <v>29153</v>
      </c>
      <c r="C12011" s="93" t="s">
        <v>3255</v>
      </c>
      <c r="F12011" s="95">
        <v>571003061</v>
      </c>
      <c r="G12011" s="95">
        <v>250</v>
      </c>
      <c r="H12011" s="93" t="s">
        <v>8976</v>
      </c>
      <c r="I12011" s="93" t="s">
        <v>23897</v>
      </c>
      <c r="J12011" s="93" t="s">
        <v>29154</v>
      </c>
      <c r="K12011" s="93" t="s">
        <v>29155</v>
      </c>
      <c r="L12011" s="14">
        <f>AND(vyberHrace&lt;&gt;"",ISNUMBER(SEARCH(vyberHrace,$B12011)))</f>
      </c>
      <c r="M12011" s="14">
        <f>AND($I12011=MID(kododd,1,2),$J12011=MID(kododd,3,3))</f>
      </c>
    </row>
    <row r="12012">
      <c r="A12012" s="95">
        <v>52865</v>
      </c>
      <c r="B12012" s="93" t="s">
        <v>330</v>
      </c>
      <c r="C12012" s="93" t="s">
        <v>1422</v>
      </c>
      <c r="D12012" s="95">
        <v>1318</v>
      </c>
      <c r="G12012" s="95">
        <v>250</v>
      </c>
      <c r="H12012" s="93" t="s">
        <v>8976</v>
      </c>
      <c r="I12012" s="93" t="s">
        <v>23897</v>
      </c>
      <c r="J12012" s="93" t="s">
        <v>20921</v>
      </c>
      <c r="K12012" s="93" t="s">
        <v>6838</v>
      </c>
      <c r="L12012" s="14">
        <f>AND(vyberHrace&lt;&gt;"",ISNUMBER(SEARCH(vyberHrace,$B12012)))</f>
      </c>
      <c r="M12012" s="14">
        <f>AND($I12012=MID(kododd,1,2),$J12012=MID(kododd,3,3))</f>
      </c>
    </row>
    <row r="12013">
      <c r="A12013" s="95">
        <v>10635</v>
      </c>
      <c r="B12013" s="93" t="s">
        <v>426</v>
      </c>
      <c r="C12013" s="93" t="s">
        <v>1430</v>
      </c>
      <c r="D12013" s="95">
        <v>1581</v>
      </c>
      <c r="G12013" s="95">
        <v>250</v>
      </c>
      <c r="H12013" s="93" t="s">
        <v>8976</v>
      </c>
      <c r="I12013" s="93" t="s">
        <v>23897</v>
      </c>
      <c r="J12013" s="93" t="s">
        <v>20890</v>
      </c>
      <c r="K12013" s="93" t="s">
        <v>7954</v>
      </c>
      <c r="L12013" s="14">
        <f>AND(vyberHrace&lt;&gt;"",ISNUMBER(SEARCH(vyberHrace,$B12013)))</f>
      </c>
      <c r="M12013" s="14">
        <f>AND($I12013=MID(kododd,1,2),$J12013=MID(kododd,3,3))</f>
      </c>
    </row>
    <row r="12014">
      <c r="A12014" s="95">
        <v>1138</v>
      </c>
      <c r="B12014" s="93" t="s">
        <v>7957</v>
      </c>
      <c r="C12014" s="93" t="s">
        <v>1466</v>
      </c>
      <c r="D12014" s="95">
        <v>1908</v>
      </c>
      <c r="E12014" s="95">
        <v>1942</v>
      </c>
      <c r="F12014" s="95">
        <v>308072</v>
      </c>
      <c r="G12014" s="95">
        <v>0</v>
      </c>
      <c r="H12014" s="93" t="s">
        <v>8976</v>
      </c>
      <c r="I12014" s="93" t="s">
        <v>23897</v>
      </c>
      <c r="J12014" s="93" t="s">
        <v>3580</v>
      </c>
      <c r="K12014" s="93" t="s">
        <v>6263</v>
      </c>
      <c r="L12014" s="14">
        <f>AND(vyberHrace&lt;&gt;"",ISNUMBER(SEARCH(vyberHrace,$B12014)))</f>
      </c>
      <c r="M12014" s="14">
        <f>AND($I12014=MID(kododd,1,2),$J12014=MID(kododd,3,3))</f>
      </c>
    </row>
    <row r="12015">
      <c r="A12015" s="95">
        <v>56426</v>
      </c>
      <c r="B12015" s="93" t="s">
        <v>22474</v>
      </c>
      <c r="C12015" s="93" t="s">
        <v>1409</v>
      </c>
      <c r="F12015" s="95">
        <v>23762160</v>
      </c>
      <c r="G12015" s="95">
        <v>250</v>
      </c>
      <c r="H12015" s="93" t="s">
        <v>8976</v>
      </c>
      <c r="I12015" s="93" t="s">
        <v>23897</v>
      </c>
      <c r="J12015" s="93" t="s">
        <v>20905</v>
      </c>
      <c r="K12015" s="93" t="s">
        <v>9067</v>
      </c>
      <c r="L12015" s="14">
        <f>AND(vyberHrace&lt;&gt;"",ISNUMBER(SEARCH(vyberHrace,$B12015)))</f>
      </c>
      <c r="M12015" s="14">
        <f>AND($I12015=MID(kododd,1,2),$J12015=MID(kododd,3,3))</f>
      </c>
    </row>
    <row r="12016">
      <c r="A12016" s="95">
        <v>41618</v>
      </c>
      <c r="B12016" s="93" t="s">
        <v>7966</v>
      </c>
      <c r="C12016" s="93" t="s">
        <v>1440</v>
      </c>
      <c r="D12016" s="95">
        <v>1471</v>
      </c>
      <c r="E12016" s="95">
        <v>1696</v>
      </c>
      <c r="F12016" s="95">
        <v>388653</v>
      </c>
      <c r="G12016" s="95">
        <v>250</v>
      </c>
      <c r="H12016" s="93" t="s">
        <v>8976</v>
      </c>
      <c r="I12016" s="93" t="s">
        <v>23897</v>
      </c>
      <c r="J12016" s="93" t="s">
        <v>20896</v>
      </c>
      <c r="K12016" s="93" t="s">
        <v>9945</v>
      </c>
      <c r="L12016" s="14">
        <f>AND(vyberHrace&lt;&gt;"",ISNUMBER(SEARCH(vyberHrace,$B12016)))</f>
      </c>
      <c r="M12016" s="14">
        <f>AND($I12016=MID(kododd,1,2),$J12016=MID(kododd,3,3))</f>
      </c>
    </row>
    <row r="12017">
      <c r="A12017" s="95">
        <v>18610</v>
      </c>
      <c r="B12017" s="93" t="s">
        <v>5868</v>
      </c>
      <c r="C12017" s="93" t="s">
        <v>1442</v>
      </c>
      <c r="D12017" s="95">
        <v>1689</v>
      </c>
      <c r="E12017" s="95">
        <v>1828</v>
      </c>
      <c r="F12017" s="95">
        <v>335851</v>
      </c>
      <c r="G12017" s="95">
        <v>0</v>
      </c>
      <c r="H12017" s="93" t="s">
        <v>8976</v>
      </c>
      <c r="I12017" s="93" t="s">
        <v>23897</v>
      </c>
      <c r="J12017" s="93" t="s">
        <v>20937</v>
      </c>
      <c r="K12017" s="93" t="s">
        <v>5619</v>
      </c>
      <c r="L12017" s="14">
        <f>AND(vyberHrace&lt;&gt;"",ISNUMBER(SEARCH(vyberHrace,$B12017)))</f>
      </c>
      <c r="M12017" s="14">
        <f>AND($I12017=MID(kododd,1,2),$J12017=MID(kododd,3,3))</f>
      </c>
    </row>
    <row r="12018">
      <c r="A12018" s="95">
        <v>35741</v>
      </c>
      <c r="B12018" s="93" t="s">
        <v>5881</v>
      </c>
      <c r="C12018" s="93" t="s">
        <v>1398</v>
      </c>
      <c r="D12018" s="95">
        <v>1312</v>
      </c>
      <c r="F12018" s="95">
        <v>365173</v>
      </c>
      <c r="G12018" s="95">
        <v>0</v>
      </c>
      <c r="H12018" s="93" t="s">
        <v>8976</v>
      </c>
      <c r="I12018" s="93" t="s">
        <v>23897</v>
      </c>
      <c r="J12018" s="93" t="s">
        <v>20937</v>
      </c>
      <c r="K12018" s="93" t="s">
        <v>5619</v>
      </c>
      <c r="L12018" s="14">
        <f>AND(vyberHrace&lt;&gt;"",ISNUMBER(SEARCH(vyberHrace,$B12018)))</f>
      </c>
      <c r="M12018" s="14">
        <f>AND($I12018=MID(kododd,1,2),$J12018=MID(kododd,3,3))</f>
      </c>
    </row>
    <row r="12019">
      <c r="A12019" s="95">
        <v>63826</v>
      </c>
      <c r="B12019" s="93" t="s">
        <v>29993</v>
      </c>
      <c r="C12019" s="93" t="s">
        <v>1450</v>
      </c>
      <c r="G12019" s="95">
        <v>250</v>
      </c>
      <c r="H12019" s="93" t="s">
        <v>8976</v>
      </c>
      <c r="I12019" s="93" t="s">
        <v>23897</v>
      </c>
      <c r="J12019" s="93" t="s">
        <v>20905</v>
      </c>
      <c r="K12019" s="93" t="s">
        <v>9067</v>
      </c>
      <c r="L12019" s="14">
        <f>AND(vyberHrace&lt;&gt;"",ISNUMBER(SEARCH(vyberHrace,$B12019)))</f>
      </c>
      <c r="M12019" s="14">
        <f>AND($I12019=MID(kododd,1,2),$J12019=MID(kododd,3,3))</f>
      </c>
    </row>
    <row r="12020">
      <c r="A12020" s="95">
        <v>55408</v>
      </c>
      <c r="B12020" s="93" t="s">
        <v>22504</v>
      </c>
      <c r="C12020" s="93" t="s">
        <v>1434</v>
      </c>
      <c r="D12020" s="95">
        <v>1528</v>
      </c>
      <c r="E12020" s="95">
        <v>1742</v>
      </c>
      <c r="F12020" s="95">
        <v>23756985</v>
      </c>
      <c r="G12020" s="95">
        <v>250</v>
      </c>
      <c r="H12020" s="93" t="s">
        <v>8976</v>
      </c>
      <c r="I12020" s="93" t="s">
        <v>23897</v>
      </c>
      <c r="J12020" s="93" t="s">
        <v>20891</v>
      </c>
      <c r="K12020" s="93" t="s">
        <v>5083</v>
      </c>
      <c r="L12020" s="14">
        <f>AND(vyberHrace&lt;&gt;"",ISNUMBER(SEARCH(vyberHrace,$B12020)))</f>
      </c>
      <c r="M12020" s="14">
        <f>AND($I12020=MID(kododd,1,2),$J12020=MID(kododd,3,3))</f>
      </c>
    </row>
    <row r="12021">
      <c r="A12021" s="95">
        <v>41950</v>
      </c>
      <c r="B12021" s="93" t="s">
        <v>5935</v>
      </c>
      <c r="C12021" s="93" t="s">
        <v>1426</v>
      </c>
      <c r="D12021" s="95">
        <v>1119</v>
      </c>
      <c r="F12021" s="95">
        <v>23706465</v>
      </c>
      <c r="G12021" s="95">
        <v>0</v>
      </c>
      <c r="H12021" s="93" t="s">
        <v>8976</v>
      </c>
      <c r="I12021" s="93" t="s">
        <v>23897</v>
      </c>
      <c r="J12021" s="93" t="s">
        <v>20921</v>
      </c>
      <c r="K12021" s="93" t="s">
        <v>6838</v>
      </c>
      <c r="L12021" s="14">
        <f>AND(vyberHrace&lt;&gt;"",ISNUMBER(SEARCH(vyberHrace,$B12021)))</f>
      </c>
      <c r="M12021" s="14">
        <f>AND($I12021=MID(kododd,1,2),$J12021=MID(kododd,3,3))</f>
      </c>
    </row>
    <row r="12022">
      <c r="A12022" s="95">
        <v>529</v>
      </c>
      <c r="B12022" s="93" t="s">
        <v>5941</v>
      </c>
      <c r="C12022" s="93" t="s">
        <v>1440</v>
      </c>
      <c r="D12022" s="95">
        <v>1942</v>
      </c>
      <c r="E12022" s="95">
        <v>1984</v>
      </c>
      <c r="F12022" s="95">
        <v>317390</v>
      </c>
      <c r="G12022" s="95">
        <v>250</v>
      </c>
      <c r="H12022" s="93" t="s">
        <v>8976</v>
      </c>
      <c r="I12022" s="93" t="s">
        <v>23897</v>
      </c>
      <c r="J12022" s="93" t="s">
        <v>20961</v>
      </c>
      <c r="K12022" s="93" t="s">
        <v>3074</v>
      </c>
      <c r="L12022" s="14">
        <f>AND(vyberHrace&lt;&gt;"",ISNUMBER(SEARCH(vyberHrace,$B12022)))</f>
      </c>
      <c r="M12022" s="14">
        <f>AND($I12022=MID(kododd,1,2),$J12022=MID(kododd,3,3))</f>
      </c>
    </row>
    <row r="12023">
      <c r="A12023" s="95">
        <v>44984</v>
      </c>
      <c r="B12023" s="93" t="s">
        <v>3357</v>
      </c>
      <c r="C12023" s="93" t="s">
        <v>1408</v>
      </c>
      <c r="D12023" s="95">
        <v>1239</v>
      </c>
      <c r="F12023" s="95">
        <v>23718897</v>
      </c>
      <c r="G12023" s="95">
        <v>0</v>
      </c>
      <c r="H12023" s="93" t="s">
        <v>8976</v>
      </c>
      <c r="I12023" s="93" t="s">
        <v>23897</v>
      </c>
      <c r="J12023" s="93" t="s">
        <v>20973</v>
      </c>
      <c r="K12023" s="93" t="s">
        <v>4907</v>
      </c>
      <c r="L12023" s="14">
        <f>AND(vyberHrace&lt;&gt;"",ISNUMBER(SEARCH(vyberHrace,$B12023)))</f>
      </c>
      <c r="M12023" s="14">
        <f>AND($I12023=MID(kododd,1,2),$J12023=MID(kododd,3,3))</f>
      </c>
    </row>
    <row r="12024">
      <c r="A12024" s="95">
        <v>2811</v>
      </c>
      <c r="B12024" s="93" t="s">
        <v>3361</v>
      </c>
      <c r="C12024" s="93" t="s">
        <v>1442</v>
      </c>
      <c r="D12024" s="95">
        <v>2057</v>
      </c>
      <c r="E12024" s="95">
        <v>2029</v>
      </c>
      <c r="F12024" s="95">
        <v>311480</v>
      </c>
      <c r="G12024" s="95">
        <v>250</v>
      </c>
      <c r="H12024" s="93" t="s">
        <v>8976</v>
      </c>
      <c r="I12024" s="93" t="s">
        <v>23897</v>
      </c>
      <c r="J12024" s="93" t="s">
        <v>20961</v>
      </c>
      <c r="K12024" s="93" t="s">
        <v>3074</v>
      </c>
      <c r="L12024" s="14">
        <f>AND(vyberHrace&lt;&gt;"",ISNUMBER(SEARCH(vyberHrace,$B12024)))</f>
      </c>
      <c r="M12024" s="14">
        <f>AND($I12024=MID(kododd,1,2),$J12024=MID(kododd,3,3))</f>
      </c>
    </row>
    <row r="12025">
      <c r="A12025" s="95">
        <v>12441</v>
      </c>
      <c r="B12025" s="93" t="s">
        <v>129</v>
      </c>
      <c r="C12025" s="93" t="s">
        <v>1442</v>
      </c>
      <c r="D12025" s="95">
        <v>1740</v>
      </c>
      <c r="E12025" s="95">
        <v>1857</v>
      </c>
      <c r="F12025" s="95">
        <v>355470</v>
      </c>
      <c r="G12025" s="95">
        <v>0</v>
      </c>
      <c r="H12025" s="93" t="s">
        <v>8976</v>
      </c>
      <c r="I12025" s="93" t="s">
        <v>23897</v>
      </c>
      <c r="J12025" s="93" t="s">
        <v>20846</v>
      </c>
      <c r="K12025" s="93" t="s">
        <v>4692</v>
      </c>
      <c r="L12025" s="14">
        <f>AND(vyberHrace&lt;&gt;"",ISNUMBER(SEARCH(vyberHrace,$B12025)))</f>
      </c>
      <c r="M12025" s="14">
        <f>AND($I12025=MID(kododd,1,2),$J12025=MID(kododd,3,3))</f>
      </c>
    </row>
    <row r="12026">
      <c r="A12026" s="95">
        <v>44261</v>
      </c>
      <c r="B12026" s="93" t="s">
        <v>132</v>
      </c>
      <c r="C12026" s="93" t="s">
        <v>1400</v>
      </c>
      <c r="G12026" s="95">
        <v>0</v>
      </c>
      <c r="H12026" s="93" t="s">
        <v>8976</v>
      </c>
      <c r="I12026" s="93" t="s">
        <v>23897</v>
      </c>
      <c r="J12026" s="93" t="s">
        <v>20846</v>
      </c>
      <c r="K12026" s="93" t="s">
        <v>4692</v>
      </c>
      <c r="L12026" s="14">
        <f>AND(vyberHrace&lt;&gt;"",ISNUMBER(SEARCH(vyberHrace,$B12026)))</f>
      </c>
      <c r="M12026" s="14">
        <f>AND($I12026=MID(kododd,1,2),$J12026=MID(kododd,3,3))</f>
      </c>
    </row>
    <row r="12027">
      <c r="A12027" s="95">
        <v>6032</v>
      </c>
      <c r="B12027" s="93" t="s">
        <v>21183</v>
      </c>
      <c r="C12027" s="93" t="s">
        <v>1456</v>
      </c>
      <c r="D12027" s="95">
        <v>1778</v>
      </c>
      <c r="G12027" s="95">
        <v>0</v>
      </c>
      <c r="H12027" s="93" t="s">
        <v>8976</v>
      </c>
      <c r="I12027" s="93" t="s">
        <v>23897</v>
      </c>
      <c r="J12027" s="93" t="s">
        <v>20846</v>
      </c>
      <c r="K12027" s="93" t="s">
        <v>4692</v>
      </c>
      <c r="L12027" s="14">
        <f>AND(vyberHrace&lt;&gt;"",ISNUMBER(SEARCH(vyberHrace,$B12027)))</f>
      </c>
      <c r="M12027" s="14">
        <f>AND($I12027=MID(kododd,1,2),$J12027=MID(kododd,3,3))</f>
      </c>
    </row>
    <row r="12028">
      <c r="A12028" s="95">
        <v>6030</v>
      </c>
      <c r="B12028" s="93" t="s">
        <v>137</v>
      </c>
      <c r="C12028" s="93" t="s">
        <v>1428</v>
      </c>
      <c r="D12028" s="95">
        <v>1799</v>
      </c>
      <c r="E12028" s="95">
        <v>1871</v>
      </c>
      <c r="F12028" s="95">
        <v>369527</v>
      </c>
      <c r="G12028" s="95">
        <v>250</v>
      </c>
      <c r="H12028" s="93" t="s">
        <v>8976</v>
      </c>
      <c r="I12028" s="93" t="s">
        <v>23897</v>
      </c>
      <c r="J12028" s="93" t="s">
        <v>20854</v>
      </c>
      <c r="K12028" s="93" t="s">
        <v>138</v>
      </c>
      <c r="L12028" s="14">
        <f>AND(vyberHrace&lt;&gt;"",ISNUMBER(SEARCH(vyberHrace,$B12028)))</f>
      </c>
      <c r="M12028" s="14">
        <f>AND($I12028=MID(kododd,1,2),$J12028=MID(kododd,3,3))</f>
      </c>
    </row>
    <row r="12029">
      <c r="A12029" s="95">
        <v>59362</v>
      </c>
      <c r="B12029" s="93" t="s">
        <v>25781</v>
      </c>
      <c r="C12029" s="93" t="s">
        <v>1450</v>
      </c>
      <c r="G12029" s="95">
        <v>0</v>
      </c>
      <c r="H12029" s="93" t="s">
        <v>8976</v>
      </c>
      <c r="I12029" s="93" t="s">
        <v>23897</v>
      </c>
      <c r="J12029" s="93" t="s">
        <v>20917</v>
      </c>
      <c r="K12029" s="93" t="s">
        <v>6880</v>
      </c>
      <c r="L12029" s="14">
        <f>AND(vyberHrace&lt;&gt;"",ISNUMBER(SEARCH(vyberHrace,$B12029)))</f>
      </c>
      <c r="M12029" s="14">
        <f>AND($I12029=MID(kododd,1,2),$J12029=MID(kododd,3,3))</f>
      </c>
    </row>
    <row r="12030">
      <c r="A12030" s="95">
        <v>43308</v>
      </c>
      <c r="B12030" s="93" t="s">
        <v>4610</v>
      </c>
      <c r="C12030" s="93" t="s">
        <v>1419</v>
      </c>
      <c r="D12030" s="95">
        <v>1079</v>
      </c>
      <c r="F12030" s="95">
        <v>23712007</v>
      </c>
      <c r="G12030" s="95">
        <v>0</v>
      </c>
      <c r="H12030" s="93" t="s">
        <v>8976</v>
      </c>
      <c r="I12030" s="93" t="s">
        <v>23897</v>
      </c>
      <c r="J12030" s="93" t="s">
        <v>20961</v>
      </c>
      <c r="K12030" s="93" t="s">
        <v>3074</v>
      </c>
      <c r="L12030" s="14">
        <f>AND(vyberHrace&lt;&gt;"",ISNUMBER(SEARCH(vyberHrace,$B12030)))</f>
      </c>
      <c r="M12030" s="14">
        <f>AND($I12030=MID(kododd,1,2),$J12030=MID(kododd,3,3))</f>
      </c>
    </row>
    <row r="12031">
      <c r="A12031" s="95">
        <v>60942</v>
      </c>
      <c r="B12031" s="93" t="s">
        <v>27316</v>
      </c>
      <c r="C12031" s="93" t="s">
        <v>1439</v>
      </c>
      <c r="F12031" s="95">
        <v>23795719</v>
      </c>
      <c r="G12031" s="95">
        <v>0</v>
      </c>
      <c r="H12031" s="93" t="s">
        <v>8976</v>
      </c>
      <c r="I12031" s="93" t="s">
        <v>23897</v>
      </c>
      <c r="J12031" s="93" t="s">
        <v>20888</v>
      </c>
      <c r="K12031" s="93" t="s">
        <v>1500</v>
      </c>
      <c r="L12031" s="14">
        <f>AND(vyberHrace&lt;&gt;"",ISNUMBER(SEARCH(vyberHrace,$B12031)))</f>
      </c>
      <c r="M12031" s="14">
        <f>AND($I12031=MID(kododd,1,2),$J12031=MID(kododd,3,3))</f>
      </c>
    </row>
    <row r="12032">
      <c r="A12032" s="95">
        <v>62708</v>
      </c>
      <c r="B12032" s="93" t="s">
        <v>29156</v>
      </c>
      <c r="C12032" s="93" t="s">
        <v>1450</v>
      </c>
      <c r="G12032" s="95">
        <v>250</v>
      </c>
      <c r="H12032" s="93" t="s">
        <v>8976</v>
      </c>
      <c r="I12032" s="93" t="s">
        <v>23897</v>
      </c>
      <c r="J12032" s="93" t="s">
        <v>20917</v>
      </c>
      <c r="K12032" s="93" t="s">
        <v>6880</v>
      </c>
      <c r="L12032" s="14">
        <f>AND(vyberHrace&lt;&gt;"",ISNUMBER(SEARCH(vyberHrace,$B12032)))</f>
      </c>
      <c r="M12032" s="14">
        <f>AND($I12032=MID(kododd,1,2),$J12032=MID(kododd,3,3))</f>
      </c>
    </row>
    <row r="12033">
      <c r="A12033" s="95">
        <v>48857</v>
      </c>
      <c r="B12033" s="93" t="s">
        <v>8825</v>
      </c>
      <c r="C12033" s="93" t="s">
        <v>1410</v>
      </c>
      <c r="G12033" s="95">
        <v>0</v>
      </c>
      <c r="H12033" s="93" t="s">
        <v>8976</v>
      </c>
      <c r="I12033" s="93" t="s">
        <v>23897</v>
      </c>
      <c r="J12033" s="93" t="s">
        <v>20879</v>
      </c>
      <c r="K12033" s="93" t="s">
        <v>21354</v>
      </c>
      <c r="L12033" s="14">
        <f>AND(vyberHrace&lt;&gt;"",ISNUMBER(SEARCH(vyberHrace,$B12033)))</f>
      </c>
      <c r="M12033" s="14">
        <f>AND($I12033=MID(kododd,1,2),$J12033=MID(kododd,3,3))</f>
      </c>
    </row>
    <row r="12034">
      <c r="A12034" s="95">
        <v>8618</v>
      </c>
      <c r="B12034" s="93" t="s">
        <v>12270</v>
      </c>
      <c r="C12034" s="93" t="s">
        <v>1459</v>
      </c>
      <c r="D12034" s="95">
        <v>1697</v>
      </c>
      <c r="E12034" s="95">
        <v>1826</v>
      </c>
      <c r="F12034" s="95">
        <v>380164</v>
      </c>
      <c r="G12034" s="95">
        <v>250</v>
      </c>
      <c r="H12034" s="93" t="s">
        <v>8976</v>
      </c>
      <c r="I12034" s="93" t="s">
        <v>23897</v>
      </c>
      <c r="J12034" s="93" t="s">
        <v>20866</v>
      </c>
      <c r="K12034" s="93" t="s">
        <v>5605</v>
      </c>
      <c r="L12034" s="14">
        <f>AND(vyberHrace&lt;&gt;"",ISNUMBER(SEARCH(vyberHrace,$B12034)))</f>
      </c>
      <c r="M12034" s="14">
        <f>AND($I12034=MID(kododd,1,2),$J12034=MID(kododd,3,3))</f>
      </c>
    </row>
    <row r="12035">
      <c r="A12035" s="95">
        <v>31209</v>
      </c>
      <c r="B12035" s="93" t="s">
        <v>12271</v>
      </c>
      <c r="C12035" s="93" t="s">
        <v>1437</v>
      </c>
      <c r="D12035" s="95">
        <v>1363</v>
      </c>
      <c r="F12035" s="95">
        <v>388769</v>
      </c>
      <c r="G12035" s="95">
        <v>0</v>
      </c>
      <c r="H12035" s="93" t="s">
        <v>8976</v>
      </c>
      <c r="I12035" s="93" t="s">
        <v>23897</v>
      </c>
      <c r="J12035" s="93" t="s">
        <v>20866</v>
      </c>
      <c r="K12035" s="93" t="s">
        <v>5605</v>
      </c>
      <c r="L12035" s="14">
        <f>AND(vyberHrace&lt;&gt;"",ISNUMBER(SEARCH(vyberHrace,$B12035)))</f>
      </c>
      <c r="M12035" s="14">
        <f>AND($I12035=MID(kododd,1,2),$J12035=MID(kododd,3,3))</f>
      </c>
    </row>
    <row r="12036">
      <c r="A12036" s="95">
        <v>10321</v>
      </c>
      <c r="B12036" s="93" t="s">
        <v>12272</v>
      </c>
      <c r="C12036" s="93" t="s">
        <v>1437</v>
      </c>
      <c r="D12036" s="95">
        <v>1837</v>
      </c>
      <c r="E12036" s="95">
        <v>1913</v>
      </c>
      <c r="F12036" s="95">
        <v>313980</v>
      </c>
      <c r="G12036" s="95">
        <v>250</v>
      </c>
      <c r="H12036" s="93" t="s">
        <v>8976</v>
      </c>
      <c r="I12036" s="93" t="s">
        <v>23897</v>
      </c>
      <c r="J12036" s="93" t="s">
        <v>20906</v>
      </c>
      <c r="K12036" s="93" t="s">
        <v>4884</v>
      </c>
      <c r="L12036" s="14">
        <f>AND(vyberHrace&lt;&gt;"",ISNUMBER(SEARCH(vyberHrace,$B12036)))</f>
      </c>
      <c r="M12036" s="14">
        <f>AND($I12036=MID(kododd,1,2),$J12036=MID(kododd,3,3))</f>
      </c>
    </row>
    <row r="12037">
      <c r="A12037" s="95">
        <v>31210</v>
      </c>
      <c r="B12037" s="93" t="s">
        <v>12273</v>
      </c>
      <c r="C12037" s="93" t="s">
        <v>1404</v>
      </c>
      <c r="D12037" s="95">
        <v>1565</v>
      </c>
      <c r="E12037" s="95">
        <v>1744</v>
      </c>
      <c r="F12037" s="95">
        <v>380172</v>
      </c>
      <c r="G12037" s="95">
        <v>250</v>
      </c>
      <c r="H12037" s="93" t="s">
        <v>8976</v>
      </c>
      <c r="I12037" s="93" t="s">
        <v>23897</v>
      </c>
      <c r="J12037" s="93" t="s">
        <v>20866</v>
      </c>
      <c r="K12037" s="93" t="s">
        <v>5605</v>
      </c>
      <c r="L12037" s="14">
        <f>AND(vyberHrace&lt;&gt;"",ISNUMBER(SEARCH(vyberHrace,$B12037)))</f>
      </c>
      <c r="M12037" s="14">
        <f>AND($I12037=MID(kododd,1,2),$J12037=MID(kododd,3,3))</f>
      </c>
    </row>
    <row r="12038">
      <c r="A12038" s="95">
        <v>10566</v>
      </c>
      <c r="B12038" s="93" t="s">
        <v>12275</v>
      </c>
      <c r="C12038" s="93" t="s">
        <v>1441</v>
      </c>
      <c r="D12038" s="95">
        <v>1681</v>
      </c>
      <c r="E12038" s="95">
        <v>1816</v>
      </c>
      <c r="F12038" s="95">
        <v>380180</v>
      </c>
      <c r="G12038" s="95">
        <v>0</v>
      </c>
      <c r="H12038" s="93" t="s">
        <v>8976</v>
      </c>
      <c r="I12038" s="93" t="s">
        <v>23897</v>
      </c>
      <c r="J12038" s="93" t="s">
        <v>20866</v>
      </c>
      <c r="K12038" s="93" t="s">
        <v>5605</v>
      </c>
      <c r="L12038" s="14">
        <f>AND(vyberHrace&lt;&gt;"",ISNUMBER(SEARCH(vyberHrace,$B12038)))</f>
      </c>
      <c r="M12038" s="14">
        <f>AND($I12038=MID(kododd,1,2),$J12038=MID(kododd,3,3))</f>
      </c>
    </row>
    <row r="12039">
      <c r="A12039" s="95">
        <v>63751</v>
      </c>
      <c r="B12039" s="93" t="s">
        <v>29851</v>
      </c>
      <c r="C12039" s="93" t="s">
        <v>1486</v>
      </c>
      <c r="G12039" s="95">
        <v>250</v>
      </c>
      <c r="H12039" s="93" t="s">
        <v>8976</v>
      </c>
      <c r="I12039" s="93" t="s">
        <v>23897</v>
      </c>
      <c r="J12039" s="93" t="s">
        <v>20905</v>
      </c>
      <c r="K12039" s="93" t="s">
        <v>9067</v>
      </c>
      <c r="L12039" s="14">
        <f>AND(vyberHrace&lt;&gt;"",ISNUMBER(SEARCH(vyberHrace,$B12039)))</f>
      </c>
      <c r="M12039" s="14">
        <f>AND($I12039=MID(kododd,1,2),$J12039=MID(kododd,3,3))</f>
      </c>
    </row>
    <row r="12040">
      <c r="A12040" s="95">
        <v>35742</v>
      </c>
      <c r="B12040" s="93" t="s">
        <v>6684</v>
      </c>
      <c r="C12040" s="93" t="s">
        <v>1398</v>
      </c>
      <c r="D12040" s="95">
        <v>1350</v>
      </c>
      <c r="E12040" s="95">
        <v>1540</v>
      </c>
      <c r="F12040" s="95">
        <v>365190</v>
      </c>
      <c r="G12040" s="95">
        <v>250</v>
      </c>
      <c r="H12040" s="93" t="s">
        <v>8976</v>
      </c>
      <c r="I12040" s="93" t="s">
        <v>23897</v>
      </c>
      <c r="J12040" s="93" t="s">
        <v>20937</v>
      </c>
      <c r="K12040" s="93" t="s">
        <v>5619</v>
      </c>
      <c r="L12040" s="14">
        <f>AND(vyberHrace&lt;&gt;"",ISNUMBER(SEARCH(vyberHrace,$B12040)))</f>
      </c>
      <c r="M12040" s="14">
        <f>AND($I12040=MID(kododd,1,2),$J12040=MID(kododd,3,3))</f>
      </c>
    </row>
    <row r="12041">
      <c r="A12041" s="95">
        <v>61862</v>
      </c>
      <c r="B12041" s="93" t="s">
        <v>28002</v>
      </c>
      <c r="C12041" s="93" t="s">
        <v>1450</v>
      </c>
      <c r="G12041" s="95">
        <v>250</v>
      </c>
      <c r="H12041" s="93" t="s">
        <v>8976</v>
      </c>
      <c r="I12041" s="93" t="s">
        <v>23897</v>
      </c>
      <c r="J12041" s="93" t="s">
        <v>20902</v>
      </c>
      <c r="K12041" s="93" t="s">
        <v>6916</v>
      </c>
      <c r="L12041" s="14">
        <f>AND(vyberHrace&lt;&gt;"",ISNUMBER(SEARCH(vyberHrace,$B12041)))</f>
      </c>
      <c r="M12041" s="14">
        <f>AND($I12041=MID(kododd,1,2),$J12041=MID(kododd,3,3))</f>
      </c>
    </row>
    <row r="12042">
      <c r="A12042" s="95">
        <v>58789</v>
      </c>
      <c r="B12042" s="93" t="s">
        <v>25262</v>
      </c>
      <c r="C12042" s="93" t="s">
        <v>1450</v>
      </c>
      <c r="G12042" s="95">
        <v>250</v>
      </c>
      <c r="H12042" s="93" t="s">
        <v>8976</v>
      </c>
      <c r="I12042" s="93" t="s">
        <v>23897</v>
      </c>
      <c r="J12042" s="93" t="s">
        <v>20902</v>
      </c>
      <c r="K12042" s="93" t="s">
        <v>6916</v>
      </c>
      <c r="L12042" s="14">
        <f>AND(vyberHrace&lt;&gt;"",ISNUMBER(SEARCH(vyberHrace,$B12042)))</f>
      </c>
      <c r="M12042" s="14">
        <f>AND($I12042=MID(kododd,1,2),$J12042=MID(kododd,3,3))</f>
      </c>
    </row>
    <row r="12043">
      <c r="A12043" s="95">
        <v>58281</v>
      </c>
      <c r="B12043" s="93" t="s">
        <v>24795</v>
      </c>
      <c r="C12043" s="93" t="s">
        <v>1411</v>
      </c>
      <c r="G12043" s="95">
        <v>250</v>
      </c>
      <c r="H12043" s="93" t="s">
        <v>8976</v>
      </c>
      <c r="I12043" s="93" t="s">
        <v>23897</v>
      </c>
      <c r="J12043" s="93" t="s">
        <v>20902</v>
      </c>
      <c r="K12043" s="93" t="s">
        <v>6916</v>
      </c>
      <c r="L12043" s="14">
        <f>AND(vyberHrace&lt;&gt;"",ISNUMBER(SEARCH(vyberHrace,$B12043)))</f>
      </c>
      <c r="M12043" s="14">
        <f>AND($I12043=MID(kododd,1,2),$J12043=MID(kododd,3,3))</f>
      </c>
    </row>
    <row r="12044">
      <c r="A12044" s="95">
        <v>29266</v>
      </c>
      <c r="B12044" s="93" t="s">
        <v>12346</v>
      </c>
      <c r="C12044" s="93" t="s">
        <v>1405</v>
      </c>
      <c r="D12044" s="95">
        <v>1691</v>
      </c>
      <c r="E12044" s="95">
        <v>1818</v>
      </c>
      <c r="F12044" s="95">
        <v>335908</v>
      </c>
      <c r="G12044" s="95">
        <v>250</v>
      </c>
      <c r="H12044" s="93" t="s">
        <v>8976</v>
      </c>
      <c r="I12044" s="93" t="s">
        <v>23897</v>
      </c>
      <c r="J12044" s="93" t="s">
        <v>21003</v>
      </c>
      <c r="K12044" s="93" t="s">
        <v>390</v>
      </c>
      <c r="L12044" s="14">
        <f>AND(vyberHrace&lt;&gt;"",ISNUMBER(SEARCH(vyberHrace,$B12044)))</f>
      </c>
      <c r="M12044" s="14">
        <f>AND($I12044=MID(kododd,1,2),$J12044=MID(kododd,3,3))</f>
      </c>
    </row>
    <row r="12045">
      <c r="A12045" s="95">
        <v>54681</v>
      </c>
      <c r="B12045" s="93" t="s">
        <v>618</v>
      </c>
      <c r="C12045" s="93" t="s">
        <v>1411</v>
      </c>
      <c r="F12045" s="95">
        <v>23772140</v>
      </c>
      <c r="G12045" s="95">
        <v>0</v>
      </c>
      <c r="H12045" s="93" t="s">
        <v>8976</v>
      </c>
      <c r="I12045" s="93" t="s">
        <v>23897</v>
      </c>
      <c r="J12045" s="93" t="s">
        <v>21003</v>
      </c>
      <c r="K12045" s="93" t="s">
        <v>390</v>
      </c>
      <c r="L12045" s="14">
        <f>AND(vyberHrace&lt;&gt;"",ISNUMBER(SEARCH(vyberHrace,$B12045)))</f>
      </c>
      <c r="M12045" s="14">
        <f>AND($I12045=MID(kododd,1,2),$J12045=MID(kododd,3,3))</f>
      </c>
    </row>
    <row r="12046">
      <c r="A12046" s="95">
        <v>59309</v>
      </c>
      <c r="B12046" s="93" t="s">
        <v>25732</v>
      </c>
      <c r="C12046" s="93" t="s">
        <v>1422</v>
      </c>
      <c r="G12046" s="95">
        <v>250</v>
      </c>
      <c r="H12046" s="93" t="s">
        <v>8976</v>
      </c>
      <c r="I12046" s="93" t="s">
        <v>23897</v>
      </c>
      <c r="J12046" s="93" t="s">
        <v>20902</v>
      </c>
      <c r="K12046" s="93" t="s">
        <v>6916</v>
      </c>
      <c r="L12046" s="14">
        <f>AND(vyberHrace&lt;&gt;"",ISNUMBER(SEARCH(vyberHrace,$B12046)))</f>
      </c>
      <c r="M12046" s="14">
        <f>AND($I12046=MID(kododd,1,2),$J12046=MID(kododd,3,3))</f>
      </c>
    </row>
    <row r="12047">
      <c r="A12047" s="95">
        <v>52545</v>
      </c>
      <c r="B12047" s="93" t="s">
        <v>1569</v>
      </c>
      <c r="C12047" s="93" t="s">
        <v>1412</v>
      </c>
      <c r="F12047" s="95">
        <v>23754230</v>
      </c>
      <c r="G12047" s="95">
        <v>250</v>
      </c>
      <c r="H12047" s="93" t="s">
        <v>8976</v>
      </c>
      <c r="I12047" s="93" t="s">
        <v>23897</v>
      </c>
      <c r="J12047" s="93" t="s">
        <v>3580</v>
      </c>
      <c r="K12047" s="93" t="s">
        <v>6263</v>
      </c>
      <c r="L12047" s="14">
        <f>AND(vyberHrace&lt;&gt;"",ISNUMBER(SEARCH(vyberHrace,$B12047)))</f>
      </c>
      <c r="M12047" s="14">
        <f>AND($I12047=MID(kododd,1,2),$J12047=MID(kododd,3,3))</f>
      </c>
    </row>
    <row r="12048">
      <c r="A12048" s="95">
        <v>60584</v>
      </c>
      <c r="B12048" s="93" t="s">
        <v>27006</v>
      </c>
      <c r="C12048" s="93" t="s">
        <v>1402</v>
      </c>
      <c r="F12048" s="95">
        <v>23786809</v>
      </c>
      <c r="G12048" s="95">
        <v>0</v>
      </c>
      <c r="H12048" s="93" t="s">
        <v>8976</v>
      </c>
      <c r="I12048" s="93" t="s">
        <v>23897</v>
      </c>
      <c r="J12048" s="93" t="s">
        <v>23412</v>
      </c>
      <c r="K12048" s="93" t="s">
        <v>21364</v>
      </c>
      <c r="L12048" s="14">
        <f>AND(vyberHrace&lt;&gt;"",ISNUMBER(SEARCH(vyberHrace,$B12048)))</f>
      </c>
      <c r="M12048" s="14">
        <f>AND($I12048=MID(kododd,1,2),$J12048=MID(kododd,3,3))</f>
      </c>
    </row>
    <row r="12049">
      <c r="A12049" s="95">
        <v>59311</v>
      </c>
      <c r="B12049" s="93" t="s">
        <v>25734</v>
      </c>
      <c r="C12049" s="93" t="s">
        <v>1422</v>
      </c>
      <c r="G12049" s="95">
        <v>0</v>
      </c>
      <c r="H12049" s="93" t="s">
        <v>8976</v>
      </c>
      <c r="I12049" s="93" t="s">
        <v>23897</v>
      </c>
      <c r="J12049" s="93" t="s">
        <v>20933</v>
      </c>
      <c r="K12049" s="93" t="s">
        <v>9080</v>
      </c>
      <c r="L12049" s="14">
        <f>AND(vyberHrace&lt;&gt;"",ISNUMBER(SEARCH(vyberHrace,$B12049)))</f>
      </c>
      <c r="M12049" s="14">
        <f>AND($I12049=MID(kododd,1,2),$J12049=MID(kododd,3,3))</f>
      </c>
    </row>
    <row r="12050">
      <c r="A12050" s="95">
        <v>48890</v>
      </c>
      <c r="B12050" s="93" t="s">
        <v>7927</v>
      </c>
      <c r="C12050" s="93" t="s">
        <v>1408</v>
      </c>
      <c r="D12050" s="95">
        <v>1139</v>
      </c>
      <c r="F12050" s="95">
        <v>23756993</v>
      </c>
      <c r="G12050" s="95">
        <v>250</v>
      </c>
      <c r="H12050" s="93" t="s">
        <v>8976</v>
      </c>
      <c r="I12050" s="93" t="s">
        <v>23897</v>
      </c>
      <c r="J12050" s="93" t="s">
        <v>20891</v>
      </c>
      <c r="K12050" s="93" t="s">
        <v>5083</v>
      </c>
      <c r="L12050" s="14">
        <f>AND(vyberHrace&lt;&gt;"",ISNUMBER(SEARCH(vyberHrace,$B12050)))</f>
      </c>
      <c r="M12050" s="14">
        <f>AND($I12050=MID(kododd,1,2),$J12050=MID(kododd,3,3))</f>
      </c>
    </row>
    <row r="12051">
      <c r="A12051" s="95">
        <v>58765</v>
      </c>
      <c r="B12051" s="93" t="s">
        <v>7935</v>
      </c>
      <c r="C12051" s="93" t="s">
        <v>1422</v>
      </c>
      <c r="G12051" s="95">
        <v>0</v>
      </c>
      <c r="H12051" s="93" t="s">
        <v>8976</v>
      </c>
      <c r="I12051" s="93" t="s">
        <v>23897</v>
      </c>
      <c r="J12051" s="93" t="s">
        <v>20905</v>
      </c>
      <c r="K12051" s="93" t="s">
        <v>9067</v>
      </c>
      <c r="L12051" s="14">
        <f>AND(vyberHrace&lt;&gt;"",ISNUMBER(SEARCH(vyberHrace,$B12051)))</f>
      </c>
      <c r="M12051" s="14">
        <f>AND($I12051=MID(kododd,1,2),$J12051=MID(kododd,3,3))</f>
      </c>
    </row>
    <row r="12052">
      <c r="A12052" s="95">
        <v>50375</v>
      </c>
      <c r="B12052" s="93" t="s">
        <v>7938</v>
      </c>
      <c r="C12052" s="93" t="s">
        <v>1412</v>
      </c>
      <c r="D12052" s="95">
        <v>1107</v>
      </c>
      <c r="E12052" s="95">
        <v>1452</v>
      </c>
      <c r="F12052" s="95">
        <v>23780762</v>
      </c>
      <c r="G12052" s="95">
        <v>250</v>
      </c>
      <c r="H12052" s="93" t="s">
        <v>8976</v>
      </c>
      <c r="I12052" s="93" t="s">
        <v>23897</v>
      </c>
      <c r="J12052" s="93" t="s">
        <v>3580</v>
      </c>
      <c r="K12052" s="93" t="s">
        <v>6263</v>
      </c>
      <c r="L12052" s="14">
        <f>AND(vyberHrace&lt;&gt;"",ISNUMBER(SEARCH(vyberHrace,$B12052)))</f>
      </c>
      <c r="M12052" s="14">
        <f>AND($I12052=MID(kododd,1,2),$J12052=MID(kododd,3,3))</f>
      </c>
    </row>
    <row r="12053">
      <c r="A12053" s="95">
        <v>55181</v>
      </c>
      <c r="B12053" s="93" t="s">
        <v>10446</v>
      </c>
      <c r="C12053" s="93" t="s">
        <v>1412</v>
      </c>
      <c r="D12053" s="95">
        <v>1056</v>
      </c>
      <c r="F12053" s="95">
        <v>23784377</v>
      </c>
      <c r="G12053" s="95">
        <v>250</v>
      </c>
      <c r="H12053" s="93" t="s">
        <v>8976</v>
      </c>
      <c r="I12053" s="93" t="s">
        <v>23897</v>
      </c>
      <c r="J12053" s="93" t="s">
        <v>20937</v>
      </c>
      <c r="K12053" s="93" t="s">
        <v>5619</v>
      </c>
      <c r="L12053" s="14">
        <f>AND(vyberHrace&lt;&gt;"",ISNUMBER(SEARCH(vyberHrace,$B12053)))</f>
      </c>
      <c r="M12053" s="14">
        <f>AND($I12053=MID(kododd,1,2),$J12053=MID(kododd,3,3))</f>
      </c>
    </row>
    <row r="12054">
      <c r="A12054" s="95">
        <v>54438</v>
      </c>
      <c r="B12054" s="93" t="s">
        <v>571</v>
      </c>
      <c r="C12054" s="93" t="s">
        <v>1416</v>
      </c>
      <c r="F12054" s="95">
        <v>23771399</v>
      </c>
      <c r="G12054" s="95">
        <v>0</v>
      </c>
      <c r="H12054" s="93" t="s">
        <v>8976</v>
      </c>
      <c r="I12054" s="93" t="s">
        <v>23897</v>
      </c>
      <c r="J12054" s="93" t="s">
        <v>20933</v>
      </c>
      <c r="K12054" s="93" t="s">
        <v>9080</v>
      </c>
      <c r="L12054" s="14">
        <f>AND(vyberHrace&lt;&gt;"",ISNUMBER(SEARCH(vyberHrace,$B12054)))</f>
      </c>
      <c r="M12054" s="14">
        <f>AND($I12054=MID(kododd,1,2),$J12054=MID(kododd,3,3))</f>
      </c>
    </row>
    <row r="12055">
      <c r="A12055" s="95">
        <v>55176</v>
      </c>
      <c r="B12055" s="93" t="s">
        <v>551</v>
      </c>
      <c r="C12055" s="93" t="s">
        <v>1424</v>
      </c>
      <c r="G12055" s="95">
        <v>0</v>
      </c>
      <c r="H12055" s="93" t="s">
        <v>8976</v>
      </c>
      <c r="I12055" s="93" t="s">
        <v>23897</v>
      </c>
      <c r="J12055" s="93" t="s">
        <v>20937</v>
      </c>
      <c r="K12055" s="93" t="s">
        <v>5619</v>
      </c>
      <c r="L12055" s="14">
        <f>AND(vyberHrace&lt;&gt;"",ISNUMBER(SEARCH(vyberHrace,$B12055)))</f>
      </c>
      <c r="M12055" s="14">
        <f>AND($I12055=MID(kododd,1,2),$J12055=MID(kododd,3,3))</f>
      </c>
    </row>
    <row r="12056">
      <c r="A12056" s="95">
        <v>57702</v>
      </c>
      <c r="B12056" s="93" t="s">
        <v>24270</v>
      </c>
      <c r="C12056" s="93" t="s">
        <v>1427</v>
      </c>
      <c r="G12056" s="95">
        <v>0</v>
      </c>
      <c r="H12056" s="93" t="s">
        <v>8976</v>
      </c>
      <c r="I12056" s="93" t="s">
        <v>23897</v>
      </c>
      <c r="J12056" s="93" t="s">
        <v>20921</v>
      </c>
      <c r="K12056" s="93" t="s">
        <v>6838</v>
      </c>
      <c r="L12056" s="14">
        <f>AND(vyberHrace&lt;&gt;"",ISNUMBER(SEARCH(vyberHrace,$B12056)))</f>
      </c>
      <c r="M12056" s="14">
        <f>AND($I12056=MID(kododd,1,2),$J12056=MID(kododd,3,3))</f>
      </c>
    </row>
    <row r="12057">
      <c r="A12057" s="95">
        <v>44597</v>
      </c>
      <c r="B12057" s="93" t="s">
        <v>7950</v>
      </c>
      <c r="C12057" s="93" t="s">
        <v>1406</v>
      </c>
      <c r="F12057" s="95">
        <v>23759917</v>
      </c>
      <c r="G12057" s="95">
        <v>0</v>
      </c>
      <c r="H12057" s="93" t="s">
        <v>8976</v>
      </c>
      <c r="I12057" s="93" t="s">
        <v>23897</v>
      </c>
      <c r="J12057" s="93" t="s">
        <v>20921</v>
      </c>
      <c r="K12057" s="93" t="s">
        <v>6838</v>
      </c>
      <c r="L12057" s="14">
        <f>AND(vyberHrace&lt;&gt;"",ISNUMBER(SEARCH(vyberHrace,$B12057)))</f>
      </c>
      <c r="M12057" s="14">
        <f>AND($I12057=MID(kododd,1,2),$J12057=MID(kododd,3,3))</f>
      </c>
    </row>
    <row r="12058">
      <c r="A12058" s="95">
        <v>39600</v>
      </c>
      <c r="B12058" s="93" t="s">
        <v>7951</v>
      </c>
      <c r="C12058" s="93" t="s">
        <v>1408</v>
      </c>
      <c r="G12058" s="95">
        <v>0</v>
      </c>
      <c r="H12058" s="93" t="s">
        <v>8976</v>
      </c>
      <c r="I12058" s="93" t="s">
        <v>23897</v>
      </c>
      <c r="J12058" s="93" t="s">
        <v>20921</v>
      </c>
      <c r="K12058" s="93" t="s">
        <v>6838</v>
      </c>
      <c r="L12058" s="14">
        <f>AND(vyberHrace&lt;&gt;"",ISNUMBER(SEARCH(vyberHrace,$B12058)))</f>
      </c>
      <c r="M12058" s="14">
        <f>AND($I12058=MID(kododd,1,2),$J12058=MID(kododd,3,3))</f>
      </c>
    </row>
    <row r="12059">
      <c r="A12059" s="95">
        <v>47581</v>
      </c>
      <c r="B12059" s="93" t="s">
        <v>10166</v>
      </c>
      <c r="C12059" s="93" t="s">
        <v>1416</v>
      </c>
      <c r="G12059" s="95">
        <v>0</v>
      </c>
      <c r="H12059" s="93" t="s">
        <v>8976</v>
      </c>
      <c r="I12059" s="93" t="s">
        <v>23897</v>
      </c>
      <c r="J12059" s="93" t="s">
        <v>20933</v>
      </c>
      <c r="K12059" s="93" t="s">
        <v>9080</v>
      </c>
      <c r="L12059" s="14">
        <f>AND(vyberHrace&lt;&gt;"",ISNUMBER(SEARCH(vyberHrace,$B12059)))</f>
      </c>
      <c r="M12059" s="14">
        <f>AND($I12059=MID(kododd,1,2),$J12059=MID(kododd,3,3))</f>
      </c>
    </row>
    <row r="12060">
      <c r="A12060" s="95">
        <v>62070</v>
      </c>
      <c r="B12060" s="93" t="s">
        <v>28272</v>
      </c>
      <c r="C12060" s="93" t="s">
        <v>1411</v>
      </c>
      <c r="G12060" s="95">
        <v>250</v>
      </c>
      <c r="H12060" s="93" t="s">
        <v>8976</v>
      </c>
      <c r="I12060" s="93" t="s">
        <v>23897</v>
      </c>
      <c r="J12060" s="93" t="s">
        <v>20905</v>
      </c>
      <c r="K12060" s="93" t="s">
        <v>9067</v>
      </c>
      <c r="L12060" s="14">
        <f>AND(vyberHrace&lt;&gt;"",ISNUMBER(SEARCH(vyberHrace,$B12060)))</f>
      </c>
      <c r="M12060" s="14">
        <f>AND($I12060=MID(kododd,1,2),$J12060=MID(kododd,3,3))</f>
      </c>
    </row>
    <row r="12061">
      <c r="A12061" s="95">
        <v>45461</v>
      </c>
      <c r="B12061" s="93" t="s">
        <v>11401</v>
      </c>
      <c r="C12061" s="93" t="s">
        <v>1402</v>
      </c>
      <c r="D12061" s="95">
        <v>1788</v>
      </c>
      <c r="E12061" s="95">
        <v>1836</v>
      </c>
      <c r="F12061" s="95">
        <v>23727519</v>
      </c>
      <c r="G12061" s="95">
        <v>250</v>
      </c>
      <c r="H12061" s="93" t="s">
        <v>8976</v>
      </c>
      <c r="I12061" s="93" t="s">
        <v>23897</v>
      </c>
      <c r="J12061" s="93" t="s">
        <v>20905</v>
      </c>
      <c r="K12061" s="93" t="s">
        <v>9067</v>
      </c>
      <c r="L12061" s="14">
        <f>AND(vyberHrace&lt;&gt;"",ISNUMBER(SEARCH(vyberHrace,$B12061)))</f>
      </c>
      <c r="M12061" s="14">
        <f>AND($I12061=MID(kododd,1,2),$J12061=MID(kododd,3,3))</f>
      </c>
    </row>
    <row r="12062">
      <c r="A12062" s="95">
        <v>47090</v>
      </c>
      <c r="B12062" s="93" t="s">
        <v>11416</v>
      </c>
      <c r="C12062" s="93" t="s">
        <v>1402</v>
      </c>
      <c r="G12062" s="95">
        <v>0</v>
      </c>
      <c r="H12062" s="93" t="s">
        <v>8976</v>
      </c>
      <c r="I12062" s="93" t="s">
        <v>23897</v>
      </c>
      <c r="J12062" s="93" t="s">
        <v>20921</v>
      </c>
      <c r="K12062" s="93" t="s">
        <v>6838</v>
      </c>
      <c r="L12062" s="14">
        <f>AND(vyberHrace&lt;&gt;"",ISNUMBER(SEARCH(vyberHrace,$B12062)))</f>
      </c>
      <c r="M12062" s="14">
        <f>AND($I12062=MID(kododd,1,2),$J12062=MID(kododd,3,3))</f>
      </c>
    </row>
    <row r="12063">
      <c r="A12063" s="95">
        <v>13716</v>
      </c>
      <c r="B12063" s="93" t="s">
        <v>13700</v>
      </c>
      <c r="C12063" s="93" t="s">
        <v>1446</v>
      </c>
      <c r="D12063" s="95">
        <v>1383</v>
      </c>
      <c r="E12063" s="95">
        <v>1652</v>
      </c>
      <c r="F12063" s="95">
        <v>337294760</v>
      </c>
      <c r="G12063" s="95">
        <v>0</v>
      </c>
      <c r="H12063" s="93" t="s">
        <v>8976</v>
      </c>
      <c r="I12063" s="93" t="s">
        <v>23897</v>
      </c>
      <c r="J12063" s="93" t="s">
        <v>20870</v>
      </c>
      <c r="K12063" s="93" t="s">
        <v>375</v>
      </c>
      <c r="L12063" s="14">
        <f>AND(vyberHrace&lt;&gt;"",ISNUMBER(SEARCH(vyberHrace,$B12063)))</f>
      </c>
      <c r="M12063" s="14">
        <f>AND($I12063=MID(kododd,1,2),$J12063=MID(kododd,3,3))</f>
      </c>
    </row>
    <row r="12064">
      <c r="A12064" s="95">
        <v>55814</v>
      </c>
      <c r="B12064" s="93" t="s">
        <v>22400</v>
      </c>
      <c r="C12064" s="93" t="s">
        <v>1416</v>
      </c>
      <c r="D12064" s="95">
        <v>1460</v>
      </c>
      <c r="E12064" s="95">
        <v>1539</v>
      </c>
      <c r="F12064" s="95">
        <v>23771402</v>
      </c>
      <c r="G12064" s="95">
        <v>250</v>
      </c>
      <c r="H12064" s="93" t="s">
        <v>8976</v>
      </c>
      <c r="I12064" s="93" t="s">
        <v>23897</v>
      </c>
      <c r="J12064" s="93" t="s">
        <v>20933</v>
      </c>
      <c r="K12064" s="93" t="s">
        <v>9080</v>
      </c>
      <c r="L12064" s="14">
        <f>AND(vyberHrace&lt;&gt;"",ISNUMBER(SEARCH(vyberHrace,$B12064)))</f>
      </c>
      <c r="M12064" s="14">
        <f>AND($I12064=MID(kododd,1,2),$J12064=MID(kododd,3,3))</f>
      </c>
    </row>
    <row r="12065">
      <c r="A12065" s="95">
        <v>1386</v>
      </c>
      <c r="B12065" s="93" t="s">
        <v>13701</v>
      </c>
      <c r="C12065" s="93" t="s">
        <v>1469</v>
      </c>
      <c r="D12065" s="95">
        <v>1854</v>
      </c>
      <c r="E12065" s="95">
        <v>1914</v>
      </c>
      <c r="F12065" s="95">
        <v>312762</v>
      </c>
      <c r="G12065" s="95">
        <v>250</v>
      </c>
      <c r="H12065" s="93" t="s">
        <v>8976</v>
      </c>
      <c r="I12065" s="93" t="s">
        <v>23897</v>
      </c>
      <c r="J12065" s="93" t="s">
        <v>20891</v>
      </c>
      <c r="K12065" s="93" t="s">
        <v>5083</v>
      </c>
      <c r="L12065" s="14">
        <f>AND(vyberHrace&lt;&gt;"",ISNUMBER(SEARCH(vyberHrace,$B12065)))</f>
      </c>
      <c r="M12065" s="14">
        <f>AND($I12065=MID(kododd,1,2),$J12065=MID(kododd,3,3))</f>
      </c>
    </row>
    <row r="12066">
      <c r="A12066" s="95">
        <v>52342</v>
      </c>
      <c r="B12066" s="93" t="s">
        <v>6642</v>
      </c>
      <c r="C12066" s="93" t="s">
        <v>1416</v>
      </c>
      <c r="G12066" s="95">
        <v>0</v>
      </c>
      <c r="H12066" s="93" t="s">
        <v>8976</v>
      </c>
      <c r="I12066" s="93" t="s">
        <v>23897</v>
      </c>
      <c r="J12066" s="93" t="s">
        <v>20921</v>
      </c>
      <c r="K12066" s="93" t="s">
        <v>6838</v>
      </c>
      <c r="L12066" s="14">
        <f>AND(vyberHrace&lt;&gt;"",ISNUMBER(SEARCH(vyberHrace,$B12066)))</f>
      </c>
      <c r="M12066" s="14">
        <f>AND($I12066=MID(kododd,1,2),$J12066=MID(kododd,3,3))</f>
      </c>
    </row>
    <row r="12067">
      <c r="A12067" s="95">
        <v>2928</v>
      </c>
      <c r="B12067" s="93" t="s">
        <v>6666</v>
      </c>
      <c r="C12067" s="93" t="s">
        <v>1468</v>
      </c>
      <c r="D12067" s="95">
        <v>1597</v>
      </c>
      <c r="E12067" s="95">
        <v>1765</v>
      </c>
      <c r="F12067" s="95">
        <v>363790</v>
      </c>
      <c r="G12067" s="95">
        <v>250</v>
      </c>
      <c r="H12067" s="93" t="s">
        <v>8976</v>
      </c>
      <c r="I12067" s="93" t="s">
        <v>23897</v>
      </c>
      <c r="J12067" s="93" t="s">
        <v>20872</v>
      </c>
      <c r="K12067" s="93" t="s">
        <v>6834</v>
      </c>
      <c r="L12067" s="14">
        <f>AND(vyberHrace&lt;&gt;"",ISNUMBER(SEARCH(vyberHrace,$B12067)))</f>
      </c>
      <c r="M12067" s="14">
        <f>AND($I12067=MID(kododd,1,2),$J12067=MID(kododd,3,3))</f>
      </c>
    </row>
    <row r="12068">
      <c r="A12068" s="95">
        <v>37200</v>
      </c>
      <c r="B12068" s="93" t="s">
        <v>11118</v>
      </c>
      <c r="C12068" s="93" t="s">
        <v>1438</v>
      </c>
      <c r="D12068" s="95">
        <v>2217</v>
      </c>
      <c r="E12068" s="95">
        <v>2244</v>
      </c>
      <c r="F12068" s="95">
        <v>371610</v>
      </c>
      <c r="G12068" s="95">
        <v>250</v>
      </c>
      <c r="H12068" s="93" t="s">
        <v>8976</v>
      </c>
      <c r="I12068" s="93" t="s">
        <v>23897</v>
      </c>
      <c r="J12068" s="93" t="s">
        <v>20933</v>
      </c>
      <c r="K12068" s="93" t="s">
        <v>9080</v>
      </c>
      <c r="L12068" s="14">
        <f>AND(vyberHrace&lt;&gt;"",ISNUMBER(SEARCH(vyberHrace,$B12068)))</f>
      </c>
      <c r="M12068" s="14">
        <f>AND($I12068=MID(kododd,1,2),$J12068=MID(kododd,3,3))</f>
      </c>
    </row>
    <row r="12069">
      <c r="A12069" s="95">
        <v>8068</v>
      </c>
      <c r="B12069" s="93" t="s">
        <v>8918</v>
      </c>
      <c r="C12069" s="93" t="s">
        <v>1401</v>
      </c>
      <c r="D12069" s="95">
        <v>1606</v>
      </c>
      <c r="E12069" s="95">
        <v>1729</v>
      </c>
      <c r="F12069" s="95">
        <v>335940</v>
      </c>
      <c r="G12069" s="95">
        <v>250</v>
      </c>
      <c r="H12069" s="93" t="s">
        <v>8976</v>
      </c>
      <c r="I12069" s="93" t="s">
        <v>23897</v>
      </c>
      <c r="J12069" s="93" t="s">
        <v>20905</v>
      </c>
      <c r="K12069" s="93" t="s">
        <v>9067</v>
      </c>
      <c r="L12069" s="14">
        <f>AND(vyberHrace&lt;&gt;"",ISNUMBER(SEARCH(vyberHrace,$B12069)))</f>
      </c>
      <c r="M12069" s="14">
        <f>AND($I12069=MID(kododd,1,2),$J12069=MID(kododd,3,3))</f>
      </c>
    </row>
    <row r="12070">
      <c r="A12070" s="95">
        <v>56881</v>
      </c>
      <c r="B12070" s="93" t="s">
        <v>22423</v>
      </c>
      <c r="C12070" s="93" t="s">
        <v>1422</v>
      </c>
      <c r="D12070" s="95">
        <v>1090</v>
      </c>
      <c r="F12070" s="95">
        <v>23784253</v>
      </c>
      <c r="G12070" s="95">
        <v>250</v>
      </c>
      <c r="H12070" s="93" t="s">
        <v>8976</v>
      </c>
      <c r="I12070" s="93" t="s">
        <v>23897</v>
      </c>
      <c r="J12070" s="93" t="s">
        <v>20961</v>
      </c>
      <c r="K12070" s="93" t="s">
        <v>3074</v>
      </c>
      <c r="L12070" s="14">
        <f>AND(vyberHrace&lt;&gt;"",ISNUMBER(SEARCH(vyberHrace,$B12070)))</f>
      </c>
      <c r="M12070" s="14">
        <f>AND($I12070=MID(kododd,1,2),$J12070=MID(kododd,3,3))</f>
      </c>
    </row>
    <row r="12071">
      <c r="A12071" s="95">
        <v>5806</v>
      </c>
      <c r="B12071" s="93" t="s">
        <v>8970</v>
      </c>
      <c r="C12071" s="93" t="s">
        <v>1435</v>
      </c>
      <c r="D12071" s="95">
        <v>1435</v>
      </c>
      <c r="F12071" s="95">
        <v>388661</v>
      </c>
      <c r="G12071" s="95">
        <v>250</v>
      </c>
      <c r="H12071" s="93" t="s">
        <v>8976</v>
      </c>
      <c r="I12071" s="93" t="s">
        <v>23897</v>
      </c>
      <c r="J12071" s="93" t="s">
        <v>20872</v>
      </c>
      <c r="K12071" s="93" t="s">
        <v>6834</v>
      </c>
      <c r="L12071" s="14">
        <f>AND(vyberHrace&lt;&gt;"",ISNUMBER(SEARCH(vyberHrace,$B12071)))</f>
      </c>
      <c r="M12071" s="14">
        <f>AND($I12071=MID(kododd,1,2),$J12071=MID(kododd,3,3))</f>
      </c>
    </row>
    <row r="12072">
      <c r="A12072" s="95">
        <v>61859</v>
      </c>
      <c r="B12072" s="93" t="s">
        <v>28000</v>
      </c>
      <c r="C12072" s="93" t="s">
        <v>1488</v>
      </c>
      <c r="G12072" s="95">
        <v>250</v>
      </c>
      <c r="H12072" s="93" t="s">
        <v>8976</v>
      </c>
      <c r="I12072" s="93" t="s">
        <v>23897</v>
      </c>
      <c r="J12072" s="93" t="s">
        <v>20902</v>
      </c>
      <c r="K12072" s="93" t="s">
        <v>6916</v>
      </c>
      <c r="L12072" s="14">
        <f>AND(vyberHrace&lt;&gt;"",ISNUMBER(SEARCH(vyberHrace,$B12072)))</f>
      </c>
      <c r="M12072" s="14">
        <f>AND($I12072=MID(kododd,1,2),$J12072=MID(kododd,3,3))</f>
      </c>
    </row>
    <row r="12073">
      <c r="A12073" s="95">
        <v>61860</v>
      </c>
      <c r="B12073" s="93" t="s">
        <v>28001</v>
      </c>
      <c r="C12073" s="93" t="s">
        <v>1450</v>
      </c>
      <c r="G12073" s="95">
        <v>250</v>
      </c>
      <c r="H12073" s="93" t="s">
        <v>8976</v>
      </c>
      <c r="I12073" s="93" t="s">
        <v>23897</v>
      </c>
      <c r="J12073" s="93" t="s">
        <v>20902</v>
      </c>
      <c r="K12073" s="93" t="s">
        <v>6916</v>
      </c>
      <c r="L12073" s="14">
        <f>AND(vyberHrace&lt;&gt;"",ISNUMBER(SEARCH(vyberHrace,$B12073)))</f>
      </c>
      <c r="M12073" s="14">
        <f>AND($I12073=MID(kododd,1,2),$J12073=MID(kododd,3,3))</f>
      </c>
    </row>
    <row r="12074">
      <c r="A12074" s="95">
        <v>56665</v>
      </c>
      <c r="B12074" s="93" t="s">
        <v>22489</v>
      </c>
      <c r="C12074" s="93" t="s">
        <v>1422</v>
      </c>
      <c r="F12074" s="95">
        <v>23771410</v>
      </c>
      <c r="G12074" s="95">
        <v>0</v>
      </c>
      <c r="H12074" s="93" t="s">
        <v>8976</v>
      </c>
      <c r="I12074" s="93" t="s">
        <v>23897</v>
      </c>
      <c r="J12074" s="93" t="s">
        <v>20917</v>
      </c>
      <c r="K12074" s="93" t="s">
        <v>6880</v>
      </c>
      <c r="L12074" s="14">
        <f>AND(vyberHrace&lt;&gt;"",ISNUMBER(SEARCH(vyberHrace,$B12074)))</f>
      </c>
      <c r="M12074" s="14">
        <f>AND($I12074=MID(kododd,1,2),$J12074=MID(kododd,3,3))</f>
      </c>
    </row>
    <row r="12075">
      <c r="A12075" s="95">
        <v>32945</v>
      </c>
      <c r="B12075" s="93" t="s">
        <v>5967</v>
      </c>
      <c r="C12075" s="93" t="s">
        <v>1437</v>
      </c>
      <c r="D12075" s="95">
        <v>1373</v>
      </c>
      <c r="F12075" s="95">
        <v>388785</v>
      </c>
      <c r="G12075" s="95">
        <v>0</v>
      </c>
      <c r="H12075" s="93" t="s">
        <v>8976</v>
      </c>
      <c r="I12075" s="93" t="s">
        <v>23897</v>
      </c>
      <c r="J12075" s="93" t="s">
        <v>20914</v>
      </c>
      <c r="K12075" s="93" t="s">
        <v>26143</v>
      </c>
      <c r="L12075" s="14">
        <f>AND(vyberHrace&lt;&gt;"",ISNUMBER(SEARCH(vyberHrace,$B12075)))</f>
      </c>
      <c r="M12075" s="14">
        <f>AND($I12075=MID(kododd,1,2),$J12075=MID(kododd,3,3))</f>
      </c>
    </row>
    <row r="12076">
      <c r="A12076" s="95">
        <v>1292</v>
      </c>
      <c r="B12076" s="93" t="s">
        <v>6044</v>
      </c>
      <c r="C12076" s="93" t="s">
        <v>1417</v>
      </c>
      <c r="D12076" s="95">
        <v>1955</v>
      </c>
      <c r="E12076" s="95">
        <v>1975</v>
      </c>
      <c r="F12076" s="95">
        <v>311820</v>
      </c>
      <c r="G12076" s="95">
        <v>250</v>
      </c>
      <c r="H12076" s="93" t="s">
        <v>8976</v>
      </c>
      <c r="I12076" s="93" t="s">
        <v>23897</v>
      </c>
      <c r="J12076" s="93" t="s">
        <v>20905</v>
      </c>
      <c r="K12076" s="93" t="s">
        <v>9067</v>
      </c>
      <c r="L12076" s="14">
        <f>AND(vyberHrace&lt;&gt;"",ISNUMBER(SEARCH(vyberHrace,$B12076)))</f>
      </c>
      <c r="M12076" s="14">
        <f>AND($I12076=MID(kododd,1,2),$J12076=MID(kododd,3,3))</f>
      </c>
    </row>
    <row r="12077">
      <c r="A12077" s="95">
        <v>6089</v>
      </c>
      <c r="B12077" s="93" t="s">
        <v>6045</v>
      </c>
      <c r="C12077" s="93" t="s">
        <v>1476</v>
      </c>
      <c r="D12077" s="95">
        <v>1583</v>
      </c>
      <c r="E12077" s="95">
        <v>1821</v>
      </c>
      <c r="F12077" s="95">
        <v>348295</v>
      </c>
      <c r="G12077" s="95">
        <v>250</v>
      </c>
      <c r="H12077" s="93" t="s">
        <v>8976</v>
      </c>
      <c r="I12077" s="93" t="s">
        <v>23897</v>
      </c>
      <c r="J12077" s="93" t="s">
        <v>20905</v>
      </c>
      <c r="K12077" s="93" t="s">
        <v>9067</v>
      </c>
      <c r="L12077" s="14">
        <f>AND(vyberHrace&lt;&gt;"",ISNUMBER(SEARCH(vyberHrace,$B12077)))</f>
      </c>
      <c r="M12077" s="14">
        <f>AND($I12077=MID(kododd,1,2),$J12077=MID(kododd,3,3))</f>
      </c>
    </row>
    <row r="12078">
      <c r="A12078" s="95">
        <v>43683</v>
      </c>
      <c r="B12078" s="93" t="s">
        <v>6049</v>
      </c>
      <c r="C12078" s="93" t="s">
        <v>1400</v>
      </c>
      <c r="D12078" s="95">
        <v>2055</v>
      </c>
      <c r="E12078" s="95">
        <v>2049</v>
      </c>
      <c r="F12078" s="95">
        <v>23708042</v>
      </c>
      <c r="G12078" s="95">
        <v>250</v>
      </c>
      <c r="H12078" s="93" t="s">
        <v>8976</v>
      </c>
      <c r="I12078" s="93" t="s">
        <v>23897</v>
      </c>
      <c r="J12078" s="93" t="s">
        <v>21002</v>
      </c>
      <c r="K12078" s="93" t="s">
        <v>5579</v>
      </c>
      <c r="L12078" s="14">
        <f>AND(vyberHrace&lt;&gt;"",ISNUMBER(SEARCH(vyberHrace,$B12078)))</f>
      </c>
      <c r="M12078" s="14">
        <f>AND($I12078=MID(kododd,1,2),$J12078=MID(kododd,3,3))</f>
      </c>
    </row>
    <row r="12079">
      <c r="A12079" s="95">
        <v>44725</v>
      </c>
      <c r="B12079" s="93" t="s">
        <v>6063</v>
      </c>
      <c r="C12079" s="93" t="s">
        <v>1399</v>
      </c>
      <c r="D12079" s="95">
        <v>1571</v>
      </c>
      <c r="F12079" s="95">
        <v>23737646</v>
      </c>
      <c r="G12079" s="95">
        <v>250</v>
      </c>
      <c r="H12079" s="93" t="s">
        <v>8976</v>
      </c>
      <c r="I12079" s="93" t="s">
        <v>23897</v>
      </c>
      <c r="J12079" s="93" t="s">
        <v>20891</v>
      </c>
      <c r="K12079" s="93" t="s">
        <v>5083</v>
      </c>
      <c r="L12079" s="14">
        <f>AND(vyberHrace&lt;&gt;"",ISNUMBER(SEARCH(vyberHrace,$B12079)))</f>
      </c>
      <c r="M12079" s="14">
        <f>AND($I12079=MID(kododd,1,2),$J12079=MID(kododd,3,3))</f>
      </c>
    </row>
    <row r="12080">
      <c r="A12080" s="95">
        <v>54576</v>
      </c>
      <c r="B12080" s="93" t="s">
        <v>620</v>
      </c>
      <c r="C12080" s="93" t="s">
        <v>1404</v>
      </c>
      <c r="F12080" s="95">
        <v>23772166</v>
      </c>
      <c r="G12080" s="95">
        <v>250</v>
      </c>
      <c r="H12080" s="93" t="s">
        <v>8976</v>
      </c>
      <c r="I12080" s="93" t="s">
        <v>23897</v>
      </c>
      <c r="J12080" s="93" t="s">
        <v>20879</v>
      </c>
      <c r="K12080" s="93" t="s">
        <v>21354</v>
      </c>
      <c r="L12080" s="14">
        <f>AND(vyberHrace&lt;&gt;"",ISNUMBER(SEARCH(vyberHrace,$B12080)))</f>
      </c>
      <c r="M12080" s="14">
        <f>AND($I12080=MID(kododd,1,2),$J12080=MID(kododd,3,3))</f>
      </c>
    </row>
    <row r="12081">
      <c r="A12081" s="95">
        <v>53705</v>
      </c>
      <c r="B12081" s="93" t="s">
        <v>579</v>
      </c>
      <c r="C12081" s="93" t="s">
        <v>1416</v>
      </c>
      <c r="F12081" s="95">
        <v>23747315</v>
      </c>
      <c r="G12081" s="95">
        <v>0</v>
      </c>
      <c r="H12081" s="93" t="s">
        <v>8976</v>
      </c>
      <c r="I12081" s="93" t="s">
        <v>23897</v>
      </c>
      <c r="J12081" s="93" t="s">
        <v>20872</v>
      </c>
      <c r="K12081" s="93" t="s">
        <v>6834</v>
      </c>
      <c r="L12081" s="14">
        <f>AND(vyberHrace&lt;&gt;"",ISNUMBER(SEARCH(vyberHrace,$B12081)))</f>
      </c>
      <c r="M12081" s="14">
        <f>AND($I12081=MID(kododd,1,2),$J12081=MID(kododd,3,3))</f>
      </c>
    </row>
    <row r="12082">
      <c r="A12082" s="95">
        <v>63211</v>
      </c>
      <c r="B12082" s="93" t="s">
        <v>29157</v>
      </c>
      <c r="C12082" s="93" t="s">
        <v>1453</v>
      </c>
      <c r="G12082" s="95">
        <v>250</v>
      </c>
      <c r="H12082" s="93" t="s">
        <v>8976</v>
      </c>
      <c r="I12082" s="93" t="s">
        <v>23897</v>
      </c>
      <c r="J12082" s="93" t="s">
        <v>20906</v>
      </c>
      <c r="K12082" s="93" t="s">
        <v>4884</v>
      </c>
      <c r="L12082" s="14">
        <f>AND(vyberHrace&lt;&gt;"",ISNUMBER(SEARCH(vyberHrace,$B12082)))</f>
      </c>
      <c r="M12082" s="14">
        <f>AND($I12082=MID(kododd,1,2),$J12082=MID(kododd,3,3))</f>
      </c>
    </row>
    <row r="12083">
      <c r="A12083" s="95">
        <v>63212</v>
      </c>
      <c r="B12083" s="93" t="s">
        <v>29158</v>
      </c>
      <c r="C12083" s="93" t="s">
        <v>1488</v>
      </c>
      <c r="G12083" s="95">
        <v>250</v>
      </c>
      <c r="H12083" s="93" t="s">
        <v>8976</v>
      </c>
      <c r="I12083" s="93" t="s">
        <v>23897</v>
      </c>
      <c r="J12083" s="93" t="s">
        <v>20906</v>
      </c>
      <c r="K12083" s="93" t="s">
        <v>4884</v>
      </c>
      <c r="L12083" s="14">
        <f>AND(vyberHrace&lt;&gt;"",ISNUMBER(SEARCH(vyberHrace,$B12083)))</f>
      </c>
      <c r="M12083" s="14">
        <f>AND($I12083=MID(kododd,1,2),$J12083=MID(kododd,3,3))</f>
      </c>
    </row>
    <row r="12084">
      <c r="A12084" s="95">
        <v>56243</v>
      </c>
      <c r="B12084" s="93" t="s">
        <v>22428</v>
      </c>
      <c r="C12084" s="93" t="s">
        <v>1411</v>
      </c>
      <c r="G12084" s="95">
        <v>0</v>
      </c>
      <c r="H12084" s="93" t="s">
        <v>8976</v>
      </c>
      <c r="I12084" s="93" t="s">
        <v>23897</v>
      </c>
      <c r="J12084" s="93" t="s">
        <v>20921</v>
      </c>
      <c r="K12084" s="93" t="s">
        <v>6838</v>
      </c>
      <c r="L12084" s="14">
        <f>AND(vyberHrace&lt;&gt;"",ISNUMBER(SEARCH(vyberHrace,$B12084)))</f>
      </c>
      <c r="M12084" s="14">
        <f>AND($I12084=MID(kododd,1,2),$J12084=MID(kododd,3,3))</f>
      </c>
    </row>
    <row r="12085">
      <c r="A12085" s="95">
        <v>15528</v>
      </c>
      <c r="B12085" s="93" t="s">
        <v>9057</v>
      </c>
      <c r="C12085" s="93" t="s">
        <v>1433</v>
      </c>
      <c r="D12085" s="95">
        <v>1254</v>
      </c>
      <c r="G12085" s="95">
        <v>0</v>
      </c>
      <c r="H12085" s="93" t="s">
        <v>8976</v>
      </c>
      <c r="I12085" s="93" t="s">
        <v>23897</v>
      </c>
      <c r="J12085" s="93" t="s">
        <v>20917</v>
      </c>
      <c r="K12085" s="93" t="s">
        <v>6880</v>
      </c>
      <c r="L12085" s="14">
        <f>AND(vyberHrace&lt;&gt;"",ISNUMBER(SEARCH(vyberHrace,$B12085)))</f>
      </c>
      <c r="M12085" s="14">
        <f>AND($I12085=MID(kododd,1,2),$J12085=MID(kododd,3,3))</f>
      </c>
    </row>
    <row r="12086">
      <c r="A12086" s="95">
        <v>13087</v>
      </c>
      <c r="B12086" s="93" t="s">
        <v>9061</v>
      </c>
      <c r="C12086" s="93" t="s">
        <v>1413</v>
      </c>
      <c r="D12086" s="95">
        <v>1575</v>
      </c>
      <c r="E12086" s="95">
        <v>1735</v>
      </c>
      <c r="F12086" s="95">
        <v>329053</v>
      </c>
      <c r="G12086" s="95">
        <v>250</v>
      </c>
      <c r="H12086" s="93" t="s">
        <v>8976</v>
      </c>
      <c r="I12086" s="93" t="s">
        <v>23897</v>
      </c>
      <c r="J12086" s="93" t="s">
        <v>20914</v>
      </c>
      <c r="K12086" s="93" t="s">
        <v>26143</v>
      </c>
      <c r="L12086" s="14">
        <f>AND(vyberHrace&lt;&gt;"",ISNUMBER(SEARCH(vyberHrace,$B12086)))</f>
      </c>
      <c r="M12086" s="14">
        <f>AND($I12086=MID(kododd,1,2),$J12086=MID(kododd,3,3))</f>
      </c>
    </row>
    <row r="12087">
      <c r="A12087" s="95">
        <v>54156</v>
      </c>
      <c r="B12087" s="93" t="s">
        <v>600</v>
      </c>
      <c r="C12087" s="93" t="s">
        <v>1420</v>
      </c>
      <c r="D12087" s="95">
        <v>1170</v>
      </c>
      <c r="E12087" s="95">
        <v>1411</v>
      </c>
      <c r="F12087" s="95">
        <v>23759836</v>
      </c>
      <c r="G12087" s="95">
        <v>250</v>
      </c>
      <c r="H12087" s="93" t="s">
        <v>8976</v>
      </c>
      <c r="I12087" s="93" t="s">
        <v>23897</v>
      </c>
      <c r="J12087" s="93" t="s">
        <v>20905</v>
      </c>
      <c r="K12087" s="93" t="s">
        <v>9067</v>
      </c>
      <c r="L12087" s="14">
        <f>AND(vyberHrace&lt;&gt;"",ISNUMBER(SEARCH(vyberHrace,$B12087)))</f>
      </c>
      <c r="M12087" s="14">
        <f>AND($I12087=MID(kododd,1,2),$J12087=MID(kododd,3,3))</f>
      </c>
    </row>
    <row r="12088">
      <c r="A12088" s="95">
        <v>55963</v>
      </c>
      <c r="B12088" s="93" t="s">
        <v>22475</v>
      </c>
      <c r="C12088" s="93" t="s">
        <v>1402</v>
      </c>
      <c r="D12088" s="95">
        <v>1025</v>
      </c>
      <c r="F12088" s="95">
        <v>23772158</v>
      </c>
      <c r="G12088" s="95">
        <v>250</v>
      </c>
      <c r="H12088" s="93" t="s">
        <v>8976</v>
      </c>
      <c r="I12088" s="93" t="s">
        <v>23897</v>
      </c>
      <c r="J12088" s="93" t="s">
        <v>20933</v>
      </c>
      <c r="K12088" s="93" t="s">
        <v>9080</v>
      </c>
      <c r="L12088" s="14">
        <f>AND(vyberHrace&lt;&gt;"",ISNUMBER(SEARCH(vyberHrace,$B12088)))</f>
      </c>
      <c r="M12088" s="14">
        <f>AND($I12088=MID(kododd,1,2),$J12088=MID(kododd,3,3))</f>
      </c>
    </row>
    <row r="12089">
      <c r="A12089" s="95">
        <v>51719</v>
      </c>
      <c r="B12089" s="93" t="s">
        <v>1509</v>
      </c>
      <c r="C12089" s="93" t="s">
        <v>1420</v>
      </c>
      <c r="G12089" s="95">
        <v>0</v>
      </c>
      <c r="H12089" s="93" t="s">
        <v>8976</v>
      </c>
      <c r="I12089" s="93" t="s">
        <v>23897</v>
      </c>
      <c r="J12089" s="93" t="s">
        <v>20917</v>
      </c>
      <c r="K12089" s="93" t="s">
        <v>6880</v>
      </c>
      <c r="L12089" s="14">
        <f>AND(vyberHrace&lt;&gt;"",ISNUMBER(SEARCH(vyberHrace,$B12089)))</f>
      </c>
      <c r="M12089" s="14">
        <f>AND($I12089=MID(kododd,1,2),$J12089=MID(kododd,3,3))</f>
      </c>
    </row>
    <row r="12090">
      <c r="A12090" s="95">
        <v>7226</v>
      </c>
      <c r="B12090" s="93" t="s">
        <v>254</v>
      </c>
      <c r="C12090" s="93" t="s">
        <v>1441</v>
      </c>
      <c r="D12090" s="95">
        <v>1687</v>
      </c>
      <c r="E12090" s="95">
        <v>1822</v>
      </c>
      <c r="F12090" s="95">
        <v>328480</v>
      </c>
      <c r="G12090" s="95">
        <v>250</v>
      </c>
      <c r="H12090" s="93" t="s">
        <v>8976</v>
      </c>
      <c r="I12090" s="93" t="s">
        <v>23897</v>
      </c>
      <c r="J12090" s="93" t="s">
        <v>21002</v>
      </c>
      <c r="K12090" s="93" t="s">
        <v>5579</v>
      </c>
      <c r="L12090" s="14">
        <f>AND(vyberHrace&lt;&gt;"",ISNUMBER(SEARCH(vyberHrace,$B12090)))</f>
      </c>
      <c r="M12090" s="14">
        <f>AND($I12090=MID(kododd,1,2),$J12090=MID(kododd,3,3))</f>
      </c>
    </row>
    <row r="12091">
      <c r="A12091" s="95">
        <v>45936</v>
      </c>
      <c r="B12091" s="93" t="s">
        <v>6261</v>
      </c>
      <c r="C12091" s="93" t="s">
        <v>1400</v>
      </c>
      <c r="F12091" s="95">
        <v>23768584</v>
      </c>
      <c r="G12091" s="95">
        <v>0</v>
      </c>
      <c r="H12091" s="93" t="s">
        <v>8976</v>
      </c>
      <c r="I12091" s="93" t="s">
        <v>23897</v>
      </c>
      <c r="J12091" s="93" t="s">
        <v>20921</v>
      </c>
      <c r="K12091" s="93" t="s">
        <v>6838</v>
      </c>
      <c r="L12091" s="14">
        <f>AND(vyberHrace&lt;&gt;"",ISNUMBER(SEARCH(vyberHrace,$B12091)))</f>
      </c>
      <c r="M12091" s="14">
        <f>AND($I12091=MID(kododd,1,2),$J12091=MID(kododd,3,3))</f>
      </c>
    </row>
    <row r="12092">
      <c r="A12092" s="95">
        <v>55563</v>
      </c>
      <c r="B12092" s="93" t="s">
        <v>22452</v>
      </c>
      <c r="C12092" s="93" t="s">
        <v>1424</v>
      </c>
      <c r="F12092" s="95">
        <v>23767081</v>
      </c>
      <c r="G12092" s="95">
        <v>250</v>
      </c>
      <c r="H12092" s="93" t="s">
        <v>8976</v>
      </c>
      <c r="I12092" s="93" t="s">
        <v>23897</v>
      </c>
      <c r="J12092" s="93" t="s">
        <v>20905</v>
      </c>
      <c r="K12092" s="93" t="s">
        <v>9067</v>
      </c>
      <c r="L12092" s="14">
        <f>AND(vyberHrace&lt;&gt;"",ISNUMBER(SEARCH(vyberHrace,$B12092)))</f>
      </c>
      <c r="M12092" s="14">
        <f>AND($I12092=MID(kododd,1,2),$J12092=MID(kododd,3,3))</f>
      </c>
    </row>
    <row r="12093">
      <c r="A12093" s="95">
        <v>62282</v>
      </c>
      <c r="B12093" s="93" t="s">
        <v>28462</v>
      </c>
      <c r="C12093" s="93" t="s">
        <v>1487</v>
      </c>
      <c r="G12093" s="95">
        <v>250</v>
      </c>
      <c r="H12093" s="93" t="s">
        <v>8976</v>
      </c>
      <c r="I12093" s="93" t="s">
        <v>23897</v>
      </c>
      <c r="J12093" s="93" t="s">
        <v>20905</v>
      </c>
      <c r="K12093" s="93" t="s">
        <v>9067</v>
      </c>
      <c r="L12093" s="14">
        <f>AND(vyberHrace&lt;&gt;"",ISNUMBER(SEARCH(vyberHrace,$B12093)))</f>
      </c>
      <c r="M12093" s="14">
        <f>AND($I12093=MID(kododd,1,2),$J12093=MID(kododd,3,3))</f>
      </c>
    </row>
    <row r="12094">
      <c r="A12094" s="95">
        <v>50557</v>
      </c>
      <c r="B12094" s="93" t="s">
        <v>4688</v>
      </c>
      <c r="C12094" s="93" t="s">
        <v>1416</v>
      </c>
      <c r="G12094" s="95">
        <v>0</v>
      </c>
      <c r="H12094" s="93" t="s">
        <v>8976</v>
      </c>
      <c r="I12094" s="93" t="s">
        <v>23897</v>
      </c>
      <c r="J12094" s="93" t="s">
        <v>20906</v>
      </c>
      <c r="K12094" s="93" t="s">
        <v>4884</v>
      </c>
      <c r="L12094" s="14">
        <f>AND(vyberHrace&lt;&gt;"",ISNUMBER(SEARCH(vyberHrace,$B12094)))</f>
      </c>
      <c r="M12094" s="14">
        <f>AND($I12094=MID(kododd,1,2),$J12094=MID(kododd,3,3))</f>
      </c>
    </row>
    <row r="12095">
      <c r="A12095" s="95">
        <v>38809</v>
      </c>
      <c r="B12095" s="93" t="s">
        <v>5524</v>
      </c>
      <c r="C12095" s="93" t="s">
        <v>1427</v>
      </c>
      <c r="D12095" s="95">
        <v>1478</v>
      </c>
      <c r="E12095" s="95">
        <v>1683</v>
      </c>
      <c r="F12095" s="95">
        <v>369535</v>
      </c>
      <c r="G12095" s="95">
        <v>0</v>
      </c>
      <c r="H12095" s="93" t="s">
        <v>8976</v>
      </c>
      <c r="I12095" s="93" t="s">
        <v>23897</v>
      </c>
      <c r="J12095" s="93" t="s">
        <v>20880</v>
      </c>
      <c r="K12095" s="93" t="s">
        <v>2046</v>
      </c>
      <c r="L12095" s="14">
        <f>AND(vyberHrace&lt;&gt;"",ISNUMBER(SEARCH(vyberHrace,$B12095)))</f>
      </c>
      <c r="M12095" s="14">
        <f>AND($I12095=MID(kododd,1,2),$J12095=MID(kododd,3,3))</f>
      </c>
    </row>
    <row r="12096">
      <c r="A12096" s="95">
        <v>4264</v>
      </c>
      <c r="B12096" s="93" t="s">
        <v>5527</v>
      </c>
      <c r="C12096" s="93" t="s">
        <v>1407</v>
      </c>
      <c r="D12096" s="95">
        <v>2098</v>
      </c>
      <c r="E12096" s="95">
        <v>2081</v>
      </c>
      <c r="F12096" s="95">
        <v>314846</v>
      </c>
      <c r="G12096" s="95">
        <v>250</v>
      </c>
      <c r="H12096" s="93" t="s">
        <v>8976</v>
      </c>
      <c r="I12096" s="93" t="s">
        <v>23897</v>
      </c>
      <c r="J12096" s="93" t="s">
        <v>20905</v>
      </c>
      <c r="K12096" s="93" t="s">
        <v>9067</v>
      </c>
      <c r="L12096" s="14">
        <f>AND(vyberHrace&lt;&gt;"",ISNUMBER(SEARCH(vyberHrace,$B12096)))</f>
      </c>
      <c r="M12096" s="14">
        <f>AND($I12096=MID(kododd,1,2),$J12096=MID(kododd,3,3))</f>
      </c>
    </row>
    <row r="12097">
      <c r="A12097" s="95">
        <v>50945</v>
      </c>
      <c r="B12097" s="93" t="s">
        <v>4689</v>
      </c>
      <c r="C12097" s="93" t="s">
        <v>1406</v>
      </c>
      <c r="G12097" s="95">
        <v>0</v>
      </c>
      <c r="H12097" s="93" t="s">
        <v>8976</v>
      </c>
      <c r="I12097" s="93" t="s">
        <v>23897</v>
      </c>
      <c r="J12097" s="93" t="s">
        <v>20906</v>
      </c>
      <c r="K12097" s="93" t="s">
        <v>4884</v>
      </c>
      <c r="L12097" s="14">
        <f>AND(vyberHrace&lt;&gt;"",ISNUMBER(SEARCH(vyberHrace,$B12097)))</f>
      </c>
      <c r="M12097" s="14">
        <f>AND($I12097=MID(kododd,1,2),$J12097=MID(kododd,3,3))</f>
      </c>
    </row>
    <row r="12098">
      <c r="A12098" s="95">
        <v>56227</v>
      </c>
      <c r="B12098" s="93" t="s">
        <v>22429</v>
      </c>
      <c r="C12098" s="93" t="s">
        <v>1424</v>
      </c>
      <c r="G12098" s="95">
        <v>250</v>
      </c>
      <c r="H12098" s="93" t="s">
        <v>8976</v>
      </c>
      <c r="I12098" s="93" t="s">
        <v>23897</v>
      </c>
      <c r="J12098" s="93" t="s">
        <v>20921</v>
      </c>
      <c r="K12098" s="93" t="s">
        <v>6838</v>
      </c>
      <c r="L12098" s="14">
        <f>AND(vyberHrace&lt;&gt;"",ISNUMBER(SEARCH(vyberHrace,$B12098)))</f>
      </c>
      <c r="M12098" s="14">
        <f>AND($I12098=MID(kododd,1,2),$J12098=MID(kododd,3,3))</f>
      </c>
    </row>
    <row r="12099">
      <c r="A12099" s="95">
        <v>7209</v>
      </c>
      <c r="B12099" s="93" t="s">
        <v>14612</v>
      </c>
      <c r="C12099" s="93" t="s">
        <v>1462</v>
      </c>
      <c r="D12099" s="95">
        <v>1790</v>
      </c>
      <c r="E12099" s="95">
        <v>1851</v>
      </c>
      <c r="F12099" s="95">
        <v>344419</v>
      </c>
      <c r="G12099" s="95">
        <v>0</v>
      </c>
      <c r="H12099" s="93" t="s">
        <v>8976</v>
      </c>
      <c r="I12099" s="93" t="s">
        <v>23897</v>
      </c>
      <c r="J12099" s="93" t="s">
        <v>20917</v>
      </c>
      <c r="K12099" s="93" t="s">
        <v>6880</v>
      </c>
      <c r="L12099" s="14">
        <f>AND(vyberHrace&lt;&gt;"",ISNUMBER(SEARCH(vyberHrace,$B12099)))</f>
      </c>
      <c r="M12099" s="14">
        <f>AND($I12099=MID(kododd,1,2),$J12099=MID(kododd,3,3))</f>
      </c>
    </row>
    <row r="12100">
      <c r="A12100" s="95">
        <v>10336</v>
      </c>
      <c r="B12100" s="93" t="s">
        <v>24</v>
      </c>
      <c r="C12100" s="93" t="s">
        <v>1464</v>
      </c>
      <c r="D12100" s="95">
        <v>1914</v>
      </c>
      <c r="E12100" s="95">
        <v>1924</v>
      </c>
      <c r="F12100" s="95">
        <v>23708298</v>
      </c>
      <c r="G12100" s="95">
        <v>250</v>
      </c>
      <c r="H12100" s="93" t="s">
        <v>8976</v>
      </c>
      <c r="I12100" s="93" t="s">
        <v>23897</v>
      </c>
      <c r="J12100" s="93" t="s">
        <v>20860</v>
      </c>
      <c r="K12100" s="93" t="s">
        <v>4664</v>
      </c>
      <c r="L12100" s="14">
        <f>AND(vyberHrace&lt;&gt;"",ISNUMBER(SEARCH(vyberHrace,$B12100)))</f>
      </c>
      <c r="M12100" s="14">
        <f>AND($I12100=MID(kododd,1,2),$J12100=MID(kododd,3,3))</f>
      </c>
    </row>
    <row r="12101">
      <c r="A12101" s="95">
        <v>54961</v>
      </c>
      <c r="B12101" s="93" t="s">
        <v>24</v>
      </c>
      <c r="C12101" s="93" t="s">
        <v>1411</v>
      </c>
      <c r="G12101" s="95">
        <v>250</v>
      </c>
      <c r="H12101" s="93" t="s">
        <v>8976</v>
      </c>
      <c r="I12101" s="93" t="s">
        <v>23897</v>
      </c>
      <c r="J12101" s="93" t="s">
        <v>20917</v>
      </c>
      <c r="K12101" s="93" t="s">
        <v>6880</v>
      </c>
      <c r="L12101" s="14">
        <f>AND(vyberHrace&lt;&gt;"",ISNUMBER(SEARCH(vyberHrace,$B12101)))</f>
      </c>
      <c r="M12101" s="14">
        <f>AND($I12101=MID(kododd,1,2),$J12101=MID(kododd,3,3))</f>
      </c>
    </row>
    <row r="12102">
      <c r="A12102" s="95">
        <v>57862</v>
      </c>
      <c r="B12102" s="93" t="s">
        <v>24411</v>
      </c>
      <c r="C12102" s="93" t="s">
        <v>1450</v>
      </c>
      <c r="G12102" s="95">
        <v>250</v>
      </c>
      <c r="H12102" s="93" t="s">
        <v>8976</v>
      </c>
      <c r="I12102" s="93" t="s">
        <v>23897</v>
      </c>
      <c r="J12102" s="93" t="s">
        <v>3580</v>
      </c>
      <c r="K12102" s="93" t="s">
        <v>6263</v>
      </c>
      <c r="L12102" s="14">
        <f>AND(vyberHrace&lt;&gt;"",ISNUMBER(SEARCH(vyberHrace,$B12102)))</f>
      </c>
      <c r="M12102" s="14">
        <f>AND($I12102=MID(kododd,1,2),$J12102=MID(kododd,3,3))</f>
      </c>
    </row>
    <row r="12103">
      <c r="A12103" s="95">
        <v>54528</v>
      </c>
      <c r="B12103" s="93" t="s">
        <v>572</v>
      </c>
      <c r="C12103" s="93" t="s">
        <v>1450</v>
      </c>
      <c r="G12103" s="95">
        <v>0</v>
      </c>
      <c r="H12103" s="93" t="s">
        <v>8976</v>
      </c>
      <c r="I12103" s="93" t="s">
        <v>23897</v>
      </c>
      <c r="J12103" s="93" t="s">
        <v>20933</v>
      </c>
      <c r="K12103" s="93" t="s">
        <v>9080</v>
      </c>
      <c r="L12103" s="14">
        <f>AND(vyberHrace&lt;&gt;"",ISNUMBER(SEARCH(vyberHrace,$B12103)))</f>
      </c>
      <c r="M12103" s="14">
        <f>AND($I12103=MID(kododd,1,2),$J12103=MID(kododd,3,3))</f>
      </c>
    </row>
    <row r="12104">
      <c r="A12104" s="95">
        <v>38541</v>
      </c>
      <c r="B12104" s="93" t="s">
        <v>28</v>
      </c>
      <c r="C12104" s="93" t="s">
        <v>1409</v>
      </c>
      <c r="D12104" s="95">
        <v>2095</v>
      </c>
      <c r="E12104" s="95">
        <v>2103</v>
      </c>
      <c r="F12104" s="95">
        <v>369551</v>
      </c>
      <c r="G12104" s="95">
        <v>250</v>
      </c>
      <c r="H12104" s="93" t="s">
        <v>8976</v>
      </c>
      <c r="I12104" s="93" t="s">
        <v>23897</v>
      </c>
      <c r="J12104" s="93" t="s">
        <v>20933</v>
      </c>
      <c r="K12104" s="93" t="s">
        <v>9080</v>
      </c>
      <c r="L12104" s="14">
        <f>AND(vyberHrace&lt;&gt;"",ISNUMBER(SEARCH(vyberHrace,$B12104)))</f>
      </c>
      <c r="M12104" s="14">
        <f>AND($I12104=MID(kododd,1,2),$J12104=MID(kododd,3,3))</f>
      </c>
    </row>
    <row r="12105">
      <c r="A12105" s="95">
        <v>53110</v>
      </c>
      <c r="B12105" s="93" t="s">
        <v>10436</v>
      </c>
      <c r="C12105" s="93" t="s">
        <v>1402</v>
      </c>
      <c r="D12105" s="95">
        <v>1227</v>
      </c>
      <c r="F12105" s="95">
        <v>23757000</v>
      </c>
      <c r="G12105" s="95">
        <v>250</v>
      </c>
      <c r="H12105" s="93" t="s">
        <v>8976</v>
      </c>
      <c r="I12105" s="93" t="s">
        <v>23897</v>
      </c>
      <c r="J12105" s="93" t="s">
        <v>20891</v>
      </c>
      <c r="K12105" s="93" t="s">
        <v>5083</v>
      </c>
      <c r="L12105" s="14">
        <f>AND(vyberHrace&lt;&gt;"",ISNUMBER(SEARCH(vyberHrace,$B12105)))</f>
      </c>
      <c r="M12105" s="14">
        <f>AND($I12105=MID(kododd,1,2),$J12105=MID(kododd,3,3))</f>
      </c>
    </row>
    <row r="12106">
      <c r="A12106" s="95">
        <v>58686</v>
      </c>
      <c r="B12106" s="93" t="s">
        <v>10421</v>
      </c>
      <c r="C12106" s="93" t="s">
        <v>1424</v>
      </c>
      <c r="G12106" s="95">
        <v>250</v>
      </c>
      <c r="H12106" s="93" t="s">
        <v>8976</v>
      </c>
      <c r="I12106" s="93" t="s">
        <v>23897</v>
      </c>
      <c r="J12106" s="93" t="s">
        <v>20921</v>
      </c>
      <c r="K12106" s="93" t="s">
        <v>6838</v>
      </c>
      <c r="L12106" s="14">
        <f>AND(vyberHrace&lt;&gt;"",ISNUMBER(SEARCH(vyberHrace,$B12106)))</f>
      </c>
      <c r="M12106" s="14">
        <f>AND($I12106=MID(kododd,1,2),$J12106=MID(kododd,3,3))</f>
      </c>
    </row>
    <row r="12107">
      <c r="A12107" s="95">
        <v>54181</v>
      </c>
      <c r="B12107" s="93" t="s">
        <v>20236</v>
      </c>
      <c r="C12107" s="93" t="s">
        <v>1406</v>
      </c>
      <c r="G12107" s="95">
        <v>0</v>
      </c>
      <c r="H12107" s="93" t="s">
        <v>8976</v>
      </c>
      <c r="I12107" s="93" t="s">
        <v>23897</v>
      </c>
      <c r="J12107" s="93" t="s">
        <v>20906</v>
      </c>
      <c r="K12107" s="93" t="s">
        <v>4884</v>
      </c>
      <c r="L12107" s="14">
        <f>AND(vyberHrace&lt;&gt;"",ISNUMBER(SEARCH(vyberHrace,$B12107)))</f>
      </c>
      <c r="M12107" s="14">
        <f>AND($I12107=MID(kododd,1,2),$J12107=MID(kododd,3,3))</f>
      </c>
    </row>
    <row r="12108">
      <c r="A12108" s="95">
        <v>10970</v>
      </c>
      <c r="B12108" s="93" t="s">
        <v>2084</v>
      </c>
      <c r="C12108" s="93" t="s">
        <v>1464</v>
      </c>
      <c r="D12108" s="95">
        <v>2235</v>
      </c>
      <c r="E12108" s="95">
        <v>2258</v>
      </c>
      <c r="F12108" s="95">
        <v>322016</v>
      </c>
      <c r="G12108" s="95">
        <v>250</v>
      </c>
      <c r="H12108" s="93" t="s">
        <v>8976</v>
      </c>
      <c r="I12108" s="93" t="s">
        <v>23897</v>
      </c>
      <c r="J12108" s="93" t="s">
        <v>20933</v>
      </c>
      <c r="K12108" s="93" t="s">
        <v>9080</v>
      </c>
      <c r="L12108" s="14">
        <f>AND(vyberHrace&lt;&gt;"",ISNUMBER(SEARCH(vyberHrace,$B12108)))</f>
      </c>
      <c r="M12108" s="14">
        <f>AND($I12108=MID(kododd,1,2),$J12108=MID(kododd,3,3))</f>
      </c>
    </row>
    <row r="12109">
      <c r="A12109" s="95">
        <v>41348</v>
      </c>
      <c r="B12109" s="93" t="s">
        <v>4631</v>
      </c>
      <c r="C12109" s="93" t="s">
        <v>1399</v>
      </c>
      <c r="D12109" s="95">
        <v>1549</v>
      </c>
      <c r="E12109" s="95">
        <v>1713</v>
      </c>
      <c r="F12109" s="95">
        <v>392405</v>
      </c>
      <c r="G12109" s="95">
        <v>0</v>
      </c>
      <c r="H12109" s="93" t="s">
        <v>8976</v>
      </c>
      <c r="I12109" s="93" t="s">
        <v>23897</v>
      </c>
      <c r="J12109" s="93" t="s">
        <v>20973</v>
      </c>
      <c r="K12109" s="93" t="s">
        <v>4907</v>
      </c>
      <c r="L12109" s="14">
        <f>AND(vyberHrace&lt;&gt;"",ISNUMBER(SEARCH(vyberHrace,$B12109)))</f>
      </c>
      <c r="M12109" s="14">
        <f>AND($I12109=MID(kododd,1,2),$J12109=MID(kododd,3,3))</f>
      </c>
    </row>
    <row r="12110">
      <c r="A12110" s="95">
        <v>60205</v>
      </c>
      <c r="B12110" s="93" t="s">
        <v>26667</v>
      </c>
      <c r="C12110" s="93" t="s">
        <v>1420</v>
      </c>
      <c r="G12110" s="95">
        <v>250</v>
      </c>
      <c r="H12110" s="93" t="s">
        <v>8976</v>
      </c>
      <c r="I12110" s="93" t="s">
        <v>23897</v>
      </c>
      <c r="J12110" s="93" t="s">
        <v>20921</v>
      </c>
      <c r="K12110" s="93" t="s">
        <v>6838</v>
      </c>
      <c r="L12110" s="14">
        <f>AND(vyberHrace&lt;&gt;"",ISNUMBER(SEARCH(vyberHrace,$B12110)))</f>
      </c>
      <c r="M12110" s="14">
        <f>AND($I12110=MID(kododd,1,2),$J12110=MID(kododd,3,3))</f>
      </c>
    </row>
    <row r="12111">
      <c r="A12111" s="95">
        <v>9455</v>
      </c>
      <c r="B12111" s="93" t="s">
        <v>4633</v>
      </c>
      <c r="C12111" s="93" t="s">
        <v>1437</v>
      </c>
      <c r="D12111" s="95">
        <v>1896</v>
      </c>
      <c r="E12111" s="95">
        <v>1935</v>
      </c>
      <c r="F12111" s="95">
        <v>331651</v>
      </c>
      <c r="G12111" s="95">
        <v>250</v>
      </c>
      <c r="H12111" s="93" t="s">
        <v>8976</v>
      </c>
      <c r="I12111" s="93" t="s">
        <v>23897</v>
      </c>
      <c r="J12111" s="93" t="s">
        <v>20896</v>
      </c>
      <c r="K12111" s="93" t="s">
        <v>9945</v>
      </c>
      <c r="L12111" s="14">
        <f>AND(vyberHrace&lt;&gt;"",ISNUMBER(SEARCH(vyberHrace,$B12111)))</f>
      </c>
      <c r="M12111" s="14">
        <f>AND($I12111=MID(kododd,1,2),$J12111=MID(kododd,3,3))</f>
      </c>
    </row>
    <row r="12112">
      <c r="A12112" s="95">
        <v>62107</v>
      </c>
      <c r="B12112" s="93" t="s">
        <v>28303</v>
      </c>
      <c r="C12112" s="93" t="s">
        <v>1416</v>
      </c>
      <c r="G12112" s="95">
        <v>250</v>
      </c>
      <c r="H12112" s="93" t="s">
        <v>8976</v>
      </c>
      <c r="I12112" s="93" t="s">
        <v>23897</v>
      </c>
      <c r="J12112" s="93" t="s">
        <v>20891</v>
      </c>
      <c r="K12112" s="93" t="s">
        <v>5083</v>
      </c>
      <c r="L12112" s="14">
        <f>AND(vyberHrace&lt;&gt;"",ISNUMBER(SEARCH(vyberHrace,$B12112)))</f>
      </c>
      <c r="M12112" s="14">
        <f>AND($I12112=MID(kododd,1,2),$J12112=MID(kododd,3,3))</f>
      </c>
    </row>
    <row r="12113">
      <c r="A12113" s="95">
        <v>46280</v>
      </c>
      <c r="B12113" s="93" t="s">
        <v>4645</v>
      </c>
      <c r="C12113" s="93" t="s">
        <v>1410</v>
      </c>
      <c r="F12113" s="95">
        <v>23714085</v>
      </c>
      <c r="G12113" s="95">
        <v>250</v>
      </c>
      <c r="H12113" s="93" t="s">
        <v>8976</v>
      </c>
      <c r="I12113" s="93" t="s">
        <v>23897</v>
      </c>
      <c r="J12113" s="93" t="s">
        <v>20937</v>
      </c>
      <c r="K12113" s="93" t="s">
        <v>5619</v>
      </c>
      <c r="L12113" s="14">
        <f>AND(vyberHrace&lt;&gt;"",ISNUMBER(SEARCH(vyberHrace,$B12113)))</f>
      </c>
      <c r="M12113" s="14">
        <f>AND($I12113=MID(kododd,1,2),$J12113=MID(kododd,3,3))</f>
      </c>
    </row>
    <row r="12114">
      <c r="A12114" s="95">
        <v>55299</v>
      </c>
      <c r="B12114" s="93" t="s">
        <v>624</v>
      </c>
      <c r="C12114" s="93" t="s">
        <v>1411</v>
      </c>
      <c r="G12114" s="95">
        <v>0</v>
      </c>
      <c r="H12114" s="93" t="s">
        <v>8976</v>
      </c>
      <c r="I12114" s="93" t="s">
        <v>23897</v>
      </c>
      <c r="J12114" s="93" t="s">
        <v>20917</v>
      </c>
      <c r="K12114" s="93" t="s">
        <v>6880</v>
      </c>
      <c r="L12114" s="14">
        <f>AND(vyberHrace&lt;&gt;"",ISNUMBER(SEARCH(vyberHrace,$B12114)))</f>
      </c>
      <c r="M12114" s="14">
        <f>AND($I12114=MID(kododd,1,2),$J12114=MID(kododd,3,3))</f>
      </c>
    </row>
    <row r="12115">
      <c r="A12115" s="95">
        <v>55820</v>
      </c>
      <c r="B12115" s="93" t="s">
        <v>22401</v>
      </c>
      <c r="C12115" s="93" t="s">
        <v>1424</v>
      </c>
      <c r="G12115" s="95">
        <v>0</v>
      </c>
      <c r="H12115" s="93" t="s">
        <v>8976</v>
      </c>
      <c r="I12115" s="93" t="s">
        <v>23897</v>
      </c>
      <c r="J12115" s="93" t="s">
        <v>20933</v>
      </c>
      <c r="K12115" s="93" t="s">
        <v>9080</v>
      </c>
      <c r="L12115" s="14">
        <f>AND(vyberHrace&lt;&gt;"",ISNUMBER(SEARCH(vyberHrace,$B12115)))</f>
      </c>
      <c r="M12115" s="14">
        <f>AND($I12115=MID(kododd,1,2),$J12115=MID(kododd,3,3))</f>
      </c>
    </row>
    <row r="12116">
      <c r="A12116" s="95">
        <v>50422</v>
      </c>
      <c r="B12116" s="93" t="s">
        <v>11754</v>
      </c>
      <c r="C12116" s="93" t="s">
        <v>1412</v>
      </c>
      <c r="G12116" s="95">
        <v>0</v>
      </c>
      <c r="H12116" s="93" t="s">
        <v>8976</v>
      </c>
      <c r="I12116" s="93" t="s">
        <v>23897</v>
      </c>
      <c r="J12116" s="93" t="s">
        <v>20921</v>
      </c>
      <c r="K12116" s="93" t="s">
        <v>6838</v>
      </c>
      <c r="L12116" s="14">
        <f>AND(vyberHrace&lt;&gt;"",ISNUMBER(SEARCH(vyberHrace,$B12116)))</f>
      </c>
      <c r="M12116" s="14">
        <f>AND($I12116=MID(kododd,1,2),$J12116=MID(kododd,3,3))</f>
      </c>
    </row>
    <row r="12117">
      <c r="A12117" s="95">
        <v>46495</v>
      </c>
      <c r="B12117" s="93" t="s">
        <v>1967</v>
      </c>
      <c r="C12117" s="93" t="s">
        <v>1468</v>
      </c>
      <c r="D12117" s="95">
        <v>1311</v>
      </c>
      <c r="E12117" s="95">
        <v>1602</v>
      </c>
      <c r="F12117" s="95">
        <v>23718374</v>
      </c>
      <c r="G12117" s="95">
        <v>0</v>
      </c>
      <c r="H12117" s="93" t="s">
        <v>8976</v>
      </c>
      <c r="I12117" s="93" t="s">
        <v>23897</v>
      </c>
      <c r="J12117" s="93" t="s">
        <v>20937</v>
      </c>
      <c r="K12117" s="93" t="s">
        <v>5619</v>
      </c>
      <c r="L12117" s="14">
        <f>AND(vyberHrace&lt;&gt;"",ISNUMBER(SEARCH(vyberHrace,$B12117)))</f>
      </c>
      <c r="M12117" s="14">
        <f>AND($I12117=MID(kododd,1,2),$J12117=MID(kododd,3,3))</f>
      </c>
    </row>
    <row r="12118">
      <c r="A12118" s="95">
        <v>63775</v>
      </c>
      <c r="B12118" s="93" t="s">
        <v>29994</v>
      </c>
      <c r="C12118" s="93" t="s">
        <v>24215</v>
      </c>
      <c r="G12118" s="95">
        <v>250</v>
      </c>
      <c r="H12118" s="93" t="s">
        <v>8976</v>
      </c>
      <c r="I12118" s="93" t="s">
        <v>23897</v>
      </c>
      <c r="J12118" s="93" t="s">
        <v>20917</v>
      </c>
      <c r="K12118" s="93" t="s">
        <v>6880</v>
      </c>
      <c r="L12118" s="14">
        <f>AND(vyberHrace&lt;&gt;"",ISNUMBER(SEARCH(vyberHrace,$B12118)))</f>
      </c>
      <c r="M12118" s="14">
        <f>AND($I12118=MID(kododd,1,2),$J12118=MID(kododd,3,3))</f>
      </c>
    </row>
    <row r="12119">
      <c r="A12119" s="95">
        <v>30760</v>
      </c>
      <c r="B12119" s="93" t="s">
        <v>1970</v>
      </c>
      <c r="C12119" s="93" t="s">
        <v>1475</v>
      </c>
      <c r="D12119" s="95">
        <v>1681</v>
      </c>
      <c r="E12119" s="95">
        <v>1791</v>
      </c>
      <c r="F12119" s="95">
        <v>369152</v>
      </c>
      <c r="G12119" s="95">
        <v>250</v>
      </c>
      <c r="H12119" s="93" t="s">
        <v>8976</v>
      </c>
      <c r="I12119" s="93" t="s">
        <v>23897</v>
      </c>
      <c r="J12119" s="93" t="s">
        <v>20902</v>
      </c>
      <c r="K12119" s="93" t="s">
        <v>6916</v>
      </c>
      <c r="L12119" s="14">
        <f>AND(vyberHrace&lt;&gt;"",ISNUMBER(SEARCH(vyberHrace,$B12119)))</f>
      </c>
      <c r="M12119" s="14">
        <f>AND($I12119=MID(kododd,1,2),$J12119=MID(kododd,3,3))</f>
      </c>
    </row>
    <row r="12120">
      <c r="A12120" s="95">
        <v>2002</v>
      </c>
      <c r="B12120" s="93" t="s">
        <v>1998</v>
      </c>
      <c r="C12120" s="93" t="s">
        <v>1426</v>
      </c>
      <c r="D12120" s="95">
        <v>1890</v>
      </c>
      <c r="E12120" s="95">
        <v>1927</v>
      </c>
      <c r="F12120" s="95">
        <v>316563</v>
      </c>
      <c r="G12120" s="95">
        <v>250</v>
      </c>
      <c r="H12120" s="93" t="s">
        <v>8976</v>
      </c>
      <c r="I12120" s="93" t="s">
        <v>23897</v>
      </c>
      <c r="J12120" s="93" t="s">
        <v>20917</v>
      </c>
      <c r="K12120" s="93" t="s">
        <v>6880</v>
      </c>
      <c r="L12120" s="14">
        <f>AND(vyberHrace&lt;&gt;"",ISNUMBER(SEARCH(vyberHrace,$B12120)))</f>
      </c>
      <c r="M12120" s="14">
        <f>AND($I12120=MID(kododd,1,2),$J12120=MID(kododd,3,3))</f>
      </c>
    </row>
    <row r="12121">
      <c r="A12121" s="95">
        <v>10554</v>
      </c>
      <c r="B12121" s="93" t="s">
        <v>2000</v>
      </c>
      <c r="C12121" s="93" t="s">
        <v>1446</v>
      </c>
      <c r="D12121" s="95">
        <v>1511</v>
      </c>
      <c r="E12121" s="95">
        <v>1715</v>
      </c>
      <c r="F12121" s="95">
        <v>365599</v>
      </c>
      <c r="G12121" s="95">
        <v>250</v>
      </c>
      <c r="H12121" s="93" t="s">
        <v>8976</v>
      </c>
      <c r="I12121" s="93" t="s">
        <v>23897</v>
      </c>
      <c r="J12121" s="93" t="s">
        <v>20917</v>
      </c>
      <c r="K12121" s="93" t="s">
        <v>6880</v>
      </c>
      <c r="L12121" s="14">
        <f>AND(vyberHrace&lt;&gt;"",ISNUMBER(SEARCH(vyberHrace,$B12121)))</f>
      </c>
      <c r="M12121" s="14">
        <f>AND($I12121=MID(kododd,1,2),$J12121=MID(kododd,3,3))</f>
      </c>
    </row>
    <row r="12122">
      <c r="A12122" s="95">
        <v>55835</v>
      </c>
      <c r="B12122" s="93" t="s">
        <v>22402</v>
      </c>
      <c r="C12122" s="93" t="s">
        <v>1424</v>
      </c>
      <c r="F12122" s="95">
        <v>23771429</v>
      </c>
      <c r="G12122" s="95">
        <v>0</v>
      </c>
      <c r="H12122" s="93" t="s">
        <v>8976</v>
      </c>
      <c r="I12122" s="93" t="s">
        <v>23897</v>
      </c>
      <c r="J12122" s="93" t="s">
        <v>20933</v>
      </c>
      <c r="K12122" s="93" t="s">
        <v>9080</v>
      </c>
      <c r="L12122" s="14">
        <f>AND(vyberHrace&lt;&gt;"",ISNUMBER(SEARCH(vyberHrace,$B12122)))</f>
      </c>
      <c r="M12122" s="14">
        <f>AND($I12122=MID(kododd,1,2),$J12122=MID(kododd,3,3))</f>
      </c>
    </row>
    <row r="12123">
      <c r="A12123" s="95">
        <v>48189</v>
      </c>
      <c r="B12123" s="93" t="s">
        <v>2148</v>
      </c>
      <c r="C12123" s="93" t="s">
        <v>3255</v>
      </c>
      <c r="F12123" s="95">
        <v>23727861</v>
      </c>
      <c r="G12123" s="95">
        <v>0</v>
      </c>
      <c r="H12123" s="93" t="s">
        <v>8976</v>
      </c>
      <c r="I12123" s="93" t="s">
        <v>23897</v>
      </c>
      <c r="J12123" s="93" t="s">
        <v>20973</v>
      </c>
      <c r="K12123" s="93" t="s">
        <v>4907</v>
      </c>
      <c r="L12123" s="14">
        <f>AND(vyberHrace&lt;&gt;"",ISNUMBER(SEARCH(vyberHrace,$B12123)))</f>
      </c>
      <c r="M12123" s="14">
        <f>AND($I12123=MID(kododd,1,2),$J12123=MID(kododd,3,3))</f>
      </c>
    </row>
    <row r="12124">
      <c r="A12124" s="95">
        <v>48315</v>
      </c>
      <c r="B12124" s="93" t="s">
        <v>2149</v>
      </c>
      <c r="C12124" s="93" t="s">
        <v>1410</v>
      </c>
      <c r="G12124" s="95">
        <v>0</v>
      </c>
      <c r="H12124" s="93" t="s">
        <v>8976</v>
      </c>
      <c r="I12124" s="93" t="s">
        <v>23897</v>
      </c>
      <c r="J12124" s="93" t="s">
        <v>20973</v>
      </c>
      <c r="K12124" s="93" t="s">
        <v>4907</v>
      </c>
      <c r="L12124" s="14">
        <f>AND(vyberHrace&lt;&gt;"",ISNUMBER(SEARCH(vyberHrace,$B12124)))</f>
      </c>
      <c r="M12124" s="14">
        <f>AND($I12124=MID(kododd,1,2),$J12124=MID(kododd,3,3))</f>
      </c>
    </row>
    <row r="12125">
      <c r="A12125" s="95">
        <v>44155</v>
      </c>
      <c r="B12125" s="93" t="s">
        <v>450</v>
      </c>
      <c r="C12125" s="93" t="s">
        <v>1410</v>
      </c>
      <c r="D12125" s="95">
        <v>2117</v>
      </c>
      <c r="E12125" s="95">
        <v>2152</v>
      </c>
      <c r="F12125" s="95">
        <v>23719907</v>
      </c>
      <c r="G12125" s="95">
        <v>250</v>
      </c>
      <c r="H12125" s="93" t="s">
        <v>8976</v>
      </c>
      <c r="I12125" s="93" t="s">
        <v>23897</v>
      </c>
      <c r="J12125" s="93" t="s">
        <v>20933</v>
      </c>
      <c r="K12125" s="93" t="s">
        <v>9080</v>
      </c>
      <c r="L12125" s="14">
        <f>AND(vyberHrace&lt;&gt;"",ISNUMBER(SEARCH(vyberHrace,$B12125)))</f>
      </c>
      <c r="M12125" s="14">
        <f>AND($I12125=MID(kododd,1,2),$J12125=MID(kododd,3,3))</f>
      </c>
    </row>
    <row r="12126">
      <c r="A12126" s="95">
        <v>59363</v>
      </c>
      <c r="B12126" s="93" t="s">
        <v>25782</v>
      </c>
      <c r="C12126" s="93" t="s">
        <v>1486</v>
      </c>
      <c r="G12126" s="95">
        <v>0</v>
      </c>
      <c r="H12126" s="93" t="s">
        <v>8976</v>
      </c>
      <c r="I12126" s="93" t="s">
        <v>23897</v>
      </c>
      <c r="J12126" s="93" t="s">
        <v>20917</v>
      </c>
      <c r="K12126" s="93" t="s">
        <v>6880</v>
      </c>
      <c r="L12126" s="14">
        <f>AND(vyberHrace&lt;&gt;"",ISNUMBER(SEARCH(vyberHrace,$B12126)))</f>
      </c>
      <c r="M12126" s="14">
        <f>AND($I12126=MID(kododd,1,2),$J12126=MID(kododd,3,3))</f>
      </c>
    </row>
    <row r="12127">
      <c r="A12127" s="95">
        <v>62528</v>
      </c>
      <c r="B12127" s="93" t="s">
        <v>29159</v>
      </c>
      <c r="C12127" s="93" t="s">
        <v>1486</v>
      </c>
      <c r="G12127" s="95">
        <v>250</v>
      </c>
      <c r="H12127" s="93" t="s">
        <v>8976</v>
      </c>
      <c r="I12127" s="93" t="s">
        <v>23897</v>
      </c>
      <c r="J12127" s="93" t="s">
        <v>20933</v>
      </c>
      <c r="K12127" s="93" t="s">
        <v>9080</v>
      </c>
      <c r="L12127" s="14">
        <f>AND(vyberHrace&lt;&gt;"",ISNUMBER(SEARCH(vyberHrace,$B12127)))</f>
      </c>
      <c r="M12127" s="14">
        <f>AND($I12127=MID(kododd,1,2),$J12127=MID(kododd,3,3))</f>
      </c>
    </row>
    <row r="12128">
      <c r="A12128" s="95">
        <v>60629</v>
      </c>
      <c r="B12128" s="93" t="s">
        <v>27046</v>
      </c>
      <c r="C12128" s="93" t="s">
        <v>1406</v>
      </c>
      <c r="G12128" s="95">
        <v>0</v>
      </c>
      <c r="H12128" s="93" t="s">
        <v>8976</v>
      </c>
      <c r="I12128" s="93" t="s">
        <v>23897</v>
      </c>
      <c r="J12128" s="93" t="s">
        <v>20917</v>
      </c>
      <c r="K12128" s="93" t="s">
        <v>6880</v>
      </c>
      <c r="L12128" s="14">
        <f>AND(vyberHrace&lt;&gt;"",ISNUMBER(SEARCH(vyberHrace,$B12128)))</f>
      </c>
      <c r="M12128" s="14">
        <f>AND($I12128=MID(kododd,1,2),$J12128=MID(kododd,3,3))</f>
      </c>
    </row>
    <row r="12129">
      <c r="A12129" s="95">
        <v>28158</v>
      </c>
      <c r="B12129" s="93" t="s">
        <v>7111</v>
      </c>
      <c r="C12129" s="93" t="s">
        <v>1472</v>
      </c>
      <c r="D12129" s="95">
        <v>1421</v>
      </c>
      <c r="E12129" s="95">
        <v>1702</v>
      </c>
      <c r="F12129" s="95">
        <v>345466</v>
      </c>
      <c r="G12129" s="95">
        <v>250</v>
      </c>
      <c r="H12129" s="93" t="s">
        <v>8976</v>
      </c>
      <c r="I12129" s="93" t="s">
        <v>23897</v>
      </c>
      <c r="J12129" s="93" t="s">
        <v>20914</v>
      </c>
      <c r="K12129" s="93" t="s">
        <v>26143</v>
      </c>
      <c r="L12129" s="14">
        <f>AND(vyberHrace&lt;&gt;"",ISNUMBER(SEARCH(vyberHrace,$B12129)))</f>
      </c>
      <c r="M12129" s="14">
        <f>AND($I12129=MID(kododd,1,2),$J12129=MID(kododd,3,3))</f>
      </c>
    </row>
    <row r="12130">
      <c r="A12130" s="95">
        <v>42309</v>
      </c>
      <c r="B12130" s="93" t="s">
        <v>7112</v>
      </c>
      <c r="C12130" s="93" t="s">
        <v>1434</v>
      </c>
      <c r="D12130" s="95">
        <v>1404</v>
      </c>
      <c r="E12130" s="95">
        <v>1638</v>
      </c>
      <c r="F12130" s="95">
        <v>23711132</v>
      </c>
      <c r="G12130" s="95">
        <v>0</v>
      </c>
      <c r="H12130" s="93" t="s">
        <v>8976</v>
      </c>
      <c r="I12130" s="93" t="s">
        <v>23897</v>
      </c>
      <c r="J12130" s="93" t="s">
        <v>20847</v>
      </c>
      <c r="K12130" s="93" t="s">
        <v>9957</v>
      </c>
      <c r="L12130" s="14">
        <f>AND(vyberHrace&lt;&gt;"",ISNUMBER(SEARCH(vyberHrace,$B12130)))</f>
      </c>
      <c r="M12130" s="14">
        <f>AND($I12130=MID(kododd,1,2),$J12130=MID(kododd,3,3))</f>
      </c>
    </row>
    <row r="12131">
      <c r="A12131" s="95">
        <v>45942</v>
      </c>
      <c r="B12131" s="93" t="s">
        <v>7114</v>
      </c>
      <c r="C12131" s="93" t="s">
        <v>1402</v>
      </c>
      <c r="G12131" s="95">
        <v>0</v>
      </c>
      <c r="H12131" s="93" t="s">
        <v>8976</v>
      </c>
      <c r="I12131" s="93" t="s">
        <v>23897</v>
      </c>
      <c r="J12131" s="93" t="s">
        <v>20921</v>
      </c>
      <c r="K12131" s="93" t="s">
        <v>6838</v>
      </c>
      <c r="L12131" s="14">
        <f>AND(vyberHrace&lt;&gt;"",ISNUMBER(SEARCH(vyberHrace,$B12131)))</f>
      </c>
      <c r="M12131" s="14">
        <f>AND($I12131=MID(kododd,1,2),$J12131=MID(kododd,3,3))</f>
      </c>
    </row>
    <row r="12132">
      <c r="A12132" s="95">
        <v>58910</v>
      </c>
      <c r="B12132" s="93" t="s">
        <v>25373</v>
      </c>
      <c r="C12132" s="93" t="s">
        <v>1424</v>
      </c>
      <c r="G12132" s="95">
        <v>250</v>
      </c>
      <c r="H12132" s="93" t="s">
        <v>8976</v>
      </c>
      <c r="I12132" s="93" t="s">
        <v>23897</v>
      </c>
      <c r="J12132" s="93" t="s">
        <v>20891</v>
      </c>
      <c r="K12132" s="93" t="s">
        <v>5083</v>
      </c>
      <c r="L12132" s="14">
        <f>AND(vyberHrace&lt;&gt;"",ISNUMBER(SEARCH(vyberHrace,$B12132)))</f>
      </c>
      <c r="M12132" s="14">
        <f>AND($I12132=MID(kododd,1,2),$J12132=MID(kododd,3,3))</f>
      </c>
    </row>
    <row r="12133">
      <c r="A12133" s="95">
        <v>5807</v>
      </c>
      <c r="B12133" s="93" t="s">
        <v>7123</v>
      </c>
      <c r="C12133" s="93" t="s">
        <v>1447</v>
      </c>
      <c r="D12133" s="95">
        <v>1664</v>
      </c>
      <c r="E12133" s="95">
        <v>1763</v>
      </c>
      <c r="F12133" s="95">
        <v>340570</v>
      </c>
      <c r="G12133" s="95">
        <v>250</v>
      </c>
      <c r="H12133" s="93" t="s">
        <v>8976</v>
      </c>
      <c r="I12133" s="93" t="s">
        <v>23897</v>
      </c>
      <c r="J12133" s="93" t="s">
        <v>20961</v>
      </c>
      <c r="K12133" s="93" t="s">
        <v>3074</v>
      </c>
      <c r="L12133" s="14">
        <f>AND(vyberHrace&lt;&gt;"",ISNUMBER(SEARCH(vyberHrace,$B12133)))</f>
      </c>
      <c r="M12133" s="14">
        <f>AND($I12133=MID(kododd,1,2),$J12133=MID(kododd,3,3))</f>
      </c>
    </row>
    <row r="12134">
      <c r="A12134" s="95">
        <v>56220</v>
      </c>
      <c r="B12134" s="93" t="s">
        <v>22430</v>
      </c>
      <c r="C12134" s="93" t="s">
        <v>1422</v>
      </c>
      <c r="G12134" s="95">
        <v>0</v>
      </c>
      <c r="H12134" s="93" t="s">
        <v>8976</v>
      </c>
      <c r="I12134" s="93" t="s">
        <v>23897</v>
      </c>
      <c r="J12134" s="93" t="s">
        <v>20921</v>
      </c>
      <c r="K12134" s="93" t="s">
        <v>6838</v>
      </c>
      <c r="L12134" s="14">
        <f>AND(vyberHrace&lt;&gt;"",ISNUMBER(SEARCH(vyberHrace,$B12134)))</f>
      </c>
      <c r="M12134" s="14">
        <f>AND($I12134=MID(kododd,1,2),$J12134=MID(kododd,3,3))</f>
      </c>
    </row>
    <row r="12135">
      <c r="A12135" s="95">
        <v>56800</v>
      </c>
      <c r="B12135" s="93" t="s">
        <v>22420</v>
      </c>
      <c r="C12135" s="93" t="s">
        <v>1416</v>
      </c>
      <c r="D12135" s="95">
        <v>1652</v>
      </c>
      <c r="E12135" s="95">
        <v>1759</v>
      </c>
      <c r="F12135" s="95">
        <v>23779969</v>
      </c>
      <c r="G12135" s="95">
        <v>250</v>
      </c>
      <c r="H12135" s="93" t="s">
        <v>8976</v>
      </c>
      <c r="I12135" s="93" t="s">
        <v>23897</v>
      </c>
      <c r="J12135" s="93" t="s">
        <v>20888</v>
      </c>
      <c r="K12135" s="93" t="s">
        <v>1500</v>
      </c>
      <c r="L12135" s="14">
        <f>AND(vyberHrace&lt;&gt;"",ISNUMBER(SEARCH(vyberHrace,$B12135)))</f>
      </c>
      <c r="M12135" s="14">
        <f>AND($I12135=MID(kododd,1,2),$J12135=MID(kododd,3,3))</f>
      </c>
    </row>
    <row r="12136">
      <c r="A12136" s="95">
        <v>63553</v>
      </c>
      <c r="B12136" s="93" t="s">
        <v>5026</v>
      </c>
      <c r="C12136" s="93" t="s">
        <v>1415</v>
      </c>
      <c r="G12136" s="95">
        <v>250</v>
      </c>
      <c r="H12136" s="93" t="s">
        <v>8976</v>
      </c>
      <c r="I12136" s="93" t="s">
        <v>23897</v>
      </c>
      <c r="J12136" s="93" t="s">
        <v>20888</v>
      </c>
      <c r="K12136" s="93" t="s">
        <v>1500</v>
      </c>
      <c r="L12136" s="14">
        <f>AND(vyberHrace&lt;&gt;"",ISNUMBER(SEARCH(vyberHrace,$B12136)))</f>
      </c>
      <c r="M12136" s="14">
        <f>AND($I12136=MID(kododd,1,2),$J12136=MID(kododd,3,3))</f>
      </c>
    </row>
    <row r="12137">
      <c r="A12137" s="95">
        <v>59299</v>
      </c>
      <c r="B12137" s="93" t="s">
        <v>25723</v>
      </c>
      <c r="C12137" s="93" t="s">
        <v>1450</v>
      </c>
      <c r="G12137" s="95">
        <v>0</v>
      </c>
      <c r="H12137" s="93" t="s">
        <v>8976</v>
      </c>
      <c r="I12137" s="93" t="s">
        <v>23897</v>
      </c>
      <c r="J12137" s="93" t="s">
        <v>20917</v>
      </c>
      <c r="K12137" s="93" t="s">
        <v>6880</v>
      </c>
      <c r="L12137" s="14">
        <f>AND(vyberHrace&lt;&gt;"",ISNUMBER(SEARCH(vyberHrace,$B12137)))</f>
      </c>
      <c r="M12137" s="14">
        <f>AND($I12137=MID(kododd,1,2),$J12137=MID(kododd,3,3))</f>
      </c>
    </row>
    <row r="12138">
      <c r="A12138" s="95">
        <v>53996</v>
      </c>
      <c r="B12138" s="93" t="s">
        <v>590</v>
      </c>
      <c r="C12138" s="93" t="s">
        <v>1420</v>
      </c>
      <c r="G12138" s="95">
        <v>0</v>
      </c>
      <c r="H12138" s="93" t="s">
        <v>8976</v>
      </c>
      <c r="I12138" s="93" t="s">
        <v>23897</v>
      </c>
      <c r="J12138" s="93" t="s">
        <v>20921</v>
      </c>
      <c r="K12138" s="93" t="s">
        <v>6838</v>
      </c>
      <c r="L12138" s="14">
        <f>AND(vyberHrace&lt;&gt;"",ISNUMBER(SEARCH(vyberHrace,$B12138)))</f>
      </c>
      <c r="M12138" s="14">
        <f>AND($I12138=MID(kododd,1,2),$J12138=MID(kododd,3,3))</f>
      </c>
    </row>
    <row r="12139">
      <c r="A12139" s="95">
        <v>49081</v>
      </c>
      <c r="B12139" s="93" t="s">
        <v>5036</v>
      </c>
      <c r="C12139" s="93" t="s">
        <v>1406</v>
      </c>
      <c r="D12139" s="95">
        <v>1548</v>
      </c>
      <c r="E12139" s="95">
        <v>1617</v>
      </c>
      <c r="F12139" s="95">
        <v>23754958</v>
      </c>
      <c r="G12139" s="95">
        <v>250</v>
      </c>
      <c r="H12139" s="93" t="s">
        <v>8976</v>
      </c>
      <c r="I12139" s="93" t="s">
        <v>23897</v>
      </c>
      <c r="J12139" s="93" t="s">
        <v>20933</v>
      </c>
      <c r="K12139" s="93" t="s">
        <v>9080</v>
      </c>
      <c r="L12139" s="14">
        <f>AND(vyberHrace&lt;&gt;"",ISNUMBER(SEARCH(vyberHrace,$B12139)))</f>
      </c>
      <c r="M12139" s="14">
        <f>AND($I12139=MID(kododd,1,2),$J12139=MID(kododd,3,3))</f>
      </c>
    </row>
    <row r="12140">
      <c r="A12140" s="95">
        <v>57255</v>
      </c>
      <c r="B12140" s="93" t="s">
        <v>22403</v>
      </c>
      <c r="C12140" s="93" t="s">
        <v>1420</v>
      </c>
      <c r="F12140" s="95">
        <v>23764430</v>
      </c>
      <c r="G12140" s="95">
        <v>0</v>
      </c>
      <c r="H12140" s="93" t="s">
        <v>8976</v>
      </c>
      <c r="I12140" s="93" t="s">
        <v>23897</v>
      </c>
      <c r="J12140" s="93" t="s">
        <v>20933</v>
      </c>
      <c r="K12140" s="93" t="s">
        <v>9080</v>
      </c>
      <c r="L12140" s="14">
        <f>AND(vyberHrace&lt;&gt;"",ISNUMBER(SEARCH(vyberHrace,$B12140)))</f>
      </c>
      <c r="M12140" s="14">
        <f>AND($I12140=MID(kododd,1,2),$J12140=MID(kododd,3,3))</f>
      </c>
    </row>
    <row r="12141">
      <c r="A12141" s="95">
        <v>52667</v>
      </c>
      <c r="B12141" s="93" t="s">
        <v>4196</v>
      </c>
      <c r="C12141" s="93" t="s">
        <v>1416</v>
      </c>
      <c r="G12141" s="95">
        <v>0</v>
      </c>
      <c r="H12141" s="93" t="s">
        <v>8976</v>
      </c>
      <c r="I12141" s="93" t="s">
        <v>23897</v>
      </c>
      <c r="J12141" s="93" t="s">
        <v>20879</v>
      </c>
      <c r="K12141" s="93" t="s">
        <v>21354</v>
      </c>
      <c r="L12141" s="14">
        <f>AND(vyberHrace&lt;&gt;"",ISNUMBER(SEARCH(vyberHrace,$B12141)))</f>
      </c>
      <c r="M12141" s="14">
        <f>AND($I12141=MID(kododd,1,2),$J12141=MID(kododd,3,3))</f>
      </c>
    </row>
    <row r="12142">
      <c r="A12142" s="95">
        <v>45122</v>
      </c>
      <c r="B12142" s="93" t="s">
        <v>528</v>
      </c>
      <c r="C12142" s="93" t="s">
        <v>1455</v>
      </c>
      <c r="D12142" s="95">
        <v>1236</v>
      </c>
      <c r="F12142" s="95">
        <v>23702079</v>
      </c>
      <c r="G12142" s="95">
        <v>0</v>
      </c>
      <c r="H12142" s="93" t="s">
        <v>8976</v>
      </c>
      <c r="I12142" s="93" t="s">
        <v>23897</v>
      </c>
      <c r="J12142" s="93" t="s">
        <v>20961</v>
      </c>
      <c r="K12142" s="93" t="s">
        <v>3074</v>
      </c>
      <c r="L12142" s="14">
        <f>AND(vyberHrace&lt;&gt;"",ISNUMBER(SEARCH(vyberHrace,$B12142)))</f>
      </c>
      <c r="M12142" s="14">
        <f>AND($I12142=MID(kododd,1,2),$J12142=MID(kododd,3,3))</f>
      </c>
    </row>
    <row r="12143">
      <c r="A12143" s="95">
        <v>59402</v>
      </c>
      <c r="B12143" s="93" t="s">
        <v>25819</v>
      </c>
      <c r="C12143" s="93" t="s">
        <v>1402</v>
      </c>
      <c r="G12143" s="95">
        <v>0</v>
      </c>
      <c r="H12143" s="93" t="s">
        <v>8976</v>
      </c>
      <c r="I12143" s="93" t="s">
        <v>23897</v>
      </c>
      <c r="J12143" s="93" t="s">
        <v>20933</v>
      </c>
      <c r="K12143" s="93" t="s">
        <v>9080</v>
      </c>
      <c r="L12143" s="14">
        <f>AND(vyberHrace&lt;&gt;"",ISNUMBER(SEARCH(vyberHrace,$B12143)))</f>
      </c>
      <c r="M12143" s="14">
        <f>AND($I12143=MID(kododd,1,2),$J12143=MID(kododd,3,3))</f>
      </c>
    </row>
    <row r="12144">
      <c r="A12144" s="95">
        <v>50533</v>
      </c>
      <c r="B12144" s="93" t="s">
        <v>177</v>
      </c>
      <c r="C12144" s="93" t="s">
        <v>1416</v>
      </c>
      <c r="D12144" s="95">
        <v>1856</v>
      </c>
      <c r="E12144" s="95">
        <v>1927</v>
      </c>
      <c r="F12144" s="95">
        <v>23739142</v>
      </c>
      <c r="G12144" s="95">
        <v>250</v>
      </c>
      <c r="H12144" s="93" t="s">
        <v>8976</v>
      </c>
      <c r="I12144" s="93" t="s">
        <v>23897</v>
      </c>
      <c r="J12144" s="93" t="s">
        <v>20917</v>
      </c>
      <c r="K12144" s="93" t="s">
        <v>6880</v>
      </c>
      <c r="L12144" s="14">
        <f>AND(vyberHrace&lt;&gt;"",ISNUMBER(SEARCH(vyberHrace,$B12144)))</f>
      </c>
      <c r="M12144" s="14">
        <f>AND($I12144=MID(kododd,1,2),$J12144=MID(kododd,3,3))</f>
      </c>
    </row>
    <row r="12145">
      <c r="A12145" s="95">
        <v>35753</v>
      </c>
      <c r="B12145" s="93" t="s">
        <v>4060</v>
      </c>
      <c r="C12145" s="93" t="s">
        <v>1444</v>
      </c>
      <c r="F12145" s="95">
        <v>23704551</v>
      </c>
      <c r="G12145" s="95">
        <v>250</v>
      </c>
      <c r="H12145" s="93" t="s">
        <v>8976</v>
      </c>
      <c r="I12145" s="93" t="s">
        <v>23897</v>
      </c>
      <c r="J12145" s="93" t="s">
        <v>3580</v>
      </c>
      <c r="K12145" s="93" t="s">
        <v>6263</v>
      </c>
      <c r="L12145" s="14">
        <f>AND(vyberHrace&lt;&gt;"",ISNUMBER(SEARCH(vyberHrace,$B12145)))</f>
      </c>
      <c r="M12145" s="14">
        <f>AND($I12145=MID(kododd,1,2),$J12145=MID(kododd,3,3))</f>
      </c>
    </row>
    <row r="12146">
      <c r="A12146" s="95">
        <v>52769</v>
      </c>
      <c r="B12146" s="93" t="s">
        <v>4060</v>
      </c>
      <c r="C12146" s="93" t="s">
        <v>1412</v>
      </c>
      <c r="G12146" s="95">
        <v>0</v>
      </c>
      <c r="H12146" s="93" t="s">
        <v>8976</v>
      </c>
      <c r="I12146" s="93" t="s">
        <v>23897</v>
      </c>
      <c r="J12146" s="93" t="s">
        <v>20906</v>
      </c>
      <c r="K12146" s="93" t="s">
        <v>4884</v>
      </c>
      <c r="L12146" s="14">
        <f>AND(vyberHrace&lt;&gt;"",ISNUMBER(SEARCH(vyberHrace,$B12146)))</f>
      </c>
      <c r="M12146" s="14">
        <f>AND($I12146=MID(kododd,1,2),$J12146=MID(kododd,3,3))</f>
      </c>
    </row>
    <row r="12147">
      <c r="A12147" s="95">
        <v>6126</v>
      </c>
      <c r="B12147" s="93" t="s">
        <v>4068</v>
      </c>
      <c r="C12147" s="93" t="s">
        <v>1405</v>
      </c>
      <c r="D12147" s="95">
        <v>1971</v>
      </c>
      <c r="E12147" s="95">
        <v>1970</v>
      </c>
      <c r="F12147" s="95">
        <v>325619</v>
      </c>
      <c r="G12147" s="95">
        <v>250</v>
      </c>
      <c r="H12147" s="93" t="s">
        <v>8976</v>
      </c>
      <c r="I12147" s="93" t="s">
        <v>23897</v>
      </c>
      <c r="J12147" s="93" t="s">
        <v>20905</v>
      </c>
      <c r="K12147" s="93" t="s">
        <v>9067</v>
      </c>
      <c r="L12147" s="14">
        <f>AND(vyberHrace&lt;&gt;"",ISNUMBER(SEARCH(vyberHrace,$B12147)))</f>
      </c>
      <c r="M12147" s="14">
        <f>AND($I12147=MID(kododd,1,2),$J12147=MID(kododd,3,3))</f>
      </c>
    </row>
    <row r="12148">
      <c r="A12148" s="95">
        <v>14478</v>
      </c>
      <c r="B12148" s="93" t="s">
        <v>4075</v>
      </c>
      <c r="C12148" s="93" t="s">
        <v>1405</v>
      </c>
      <c r="D12148" s="95">
        <v>1738</v>
      </c>
      <c r="E12148" s="95">
        <v>1833</v>
      </c>
      <c r="F12148" s="95">
        <v>351431</v>
      </c>
      <c r="G12148" s="95">
        <v>250</v>
      </c>
      <c r="H12148" s="93" t="s">
        <v>8976</v>
      </c>
      <c r="I12148" s="93" t="s">
        <v>23897</v>
      </c>
      <c r="J12148" s="93" t="s">
        <v>20854</v>
      </c>
      <c r="K12148" s="93" t="s">
        <v>138</v>
      </c>
      <c r="L12148" s="14">
        <f>AND(vyberHrace&lt;&gt;"",ISNUMBER(SEARCH(vyberHrace,$B12148)))</f>
      </c>
      <c r="M12148" s="14">
        <f>AND($I12148=MID(kododd,1,2),$J12148=MID(kododd,3,3))</f>
      </c>
    </row>
    <row r="12149">
      <c r="A12149" s="95">
        <v>53111</v>
      </c>
      <c r="B12149" s="93" t="s">
        <v>4075</v>
      </c>
      <c r="C12149" s="93" t="s">
        <v>1403</v>
      </c>
      <c r="D12149" s="95">
        <v>1056</v>
      </c>
      <c r="F12149" s="95">
        <v>23757019</v>
      </c>
      <c r="G12149" s="95">
        <v>250</v>
      </c>
      <c r="H12149" s="93" t="s">
        <v>8976</v>
      </c>
      <c r="I12149" s="93" t="s">
        <v>23897</v>
      </c>
      <c r="J12149" s="93" t="s">
        <v>20891</v>
      </c>
      <c r="K12149" s="93" t="s">
        <v>5083</v>
      </c>
      <c r="L12149" s="14">
        <f>AND(vyberHrace&lt;&gt;"",ISNUMBER(SEARCH(vyberHrace,$B12149)))</f>
      </c>
      <c r="M12149" s="14">
        <f>AND($I12149=MID(kododd,1,2),$J12149=MID(kododd,3,3))</f>
      </c>
    </row>
    <row r="12150">
      <c r="A12150" s="95">
        <v>54531</v>
      </c>
      <c r="B12150" s="93" t="s">
        <v>591</v>
      </c>
      <c r="C12150" s="93" t="s">
        <v>1411</v>
      </c>
      <c r="G12150" s="95">
        <v>0</v>
      </c>
      <c r="H12150" s="93" t="s">
        <v>8976</v>
      </c>
      <c r="I12150" s="93" t="s">
        <v>23897</v>
      </c>
      <c r="J12150" s="93" t="s">
        <v>20921</v>
      </c>
      <c r="K12150" s="93" t="s">
        <v>6838</v>
      </c>
      <c r="L12150" s="14">
        <f>AND(vyberHrace&lt;&gt;"",ISNUMBER(SEARCH(vyberHrace,$B12150)))</f>
      </c>
      <c r="M12150" s="14">
        <f>AND($I12150=MID(kododd,1,2),$J12150=MID(kododd,3,3))</f>
      </c>
    </row>
    <row r="12151">
      <c r="A12151" s="95">
        <v>56470</v>
      </c>
      <c r="B12151" s="93" t="s">
        <v>22509</v>
      </c>
      <c r="C12151" s="93" t="s">
        <v>1424</v>
      </c>
      <c r="F12151" s="95">
        <v>23793481</v>
      </c>
      <c r="G12151" s="95">
        <v>250</v>
      </c>
      <c r="H12151" s="93" t="s">
        <v>8976</v>
      </c>
      <c r="I12151" s="93" t="s">
        <v>23897</v>
      </c>
      <c r="J12151" s="93" t="s">
        <v>21033</v>
      </c>
      <c r="K12151" s="93" t="s">
        <v>7886</v>
      </c>
      <c r="L12151" s="14">
        <f>AND(vyberHrace&lt;&gt;"",ISNUMBER(SEARCH(vyberHrace,$B12151)))</f>
      </c>
      <c r="M12151" s="14">
        <f>AND($I12151=MID(kododd,1,2),$J12151=MID(kododd,3,3))</f>
      </c>
    </row>
    <row r="12152">
      <c r="A12152" s="95">
        <v>61932</v>
      </c>
      <c r="B12152" s="93" t="s">
        <v>28140</v>
      </c>
      <c r="C12152" s="93" t="s">
        <v>1398</v>
      </c>
      <c r="G12152" s="95">
        <v>250</v>
      </c>
      <c r="H12152" s="93" t="s">
        <v>8976</v>
      </c>
      <c r="I12152" s="93" t="s">
        <v>23897</v>
      </c>
      <c r="J12152" s="93" t="s">
        <v>20906</v>
      </c>
      <c r="K12152" s="93" t="s">
        <v>4884</v>
      </c>
      <c r="L12152" s="14">
        <f>AND(vyberHrace&lt;&gt;"",ISNUMBER(SEARCH(vyberHrace,$B12152)))</f>
      </c>
      <c r="M12152" s="14">
        <f>AND($I12152=MID(kododd,1,2),$J12152=MID(kododd,3,3))</f>
      </c>
    </row>
    <row r="12153">
      <c r="A12153" s="95">
        <v>2091</v>
      </c>
      <c r="B12153" s="93" t="s">
        <v>4084</v>
      </c>
      <c r="C12153" s="93" t="s">
        <v>1430</v>
      </c>
      <c r="D12153" s="95">
        <v>1778</v>
      </c>
      <c r="E12153" s="95">
        <v>1835</v>
      </c>
      <c r="F12153" s="95">
        <v>23721014</v>
      </c>
      <c r="G12153" s="95">
        <v>250</v>
      </c>
      <c r="H12153" s="93" t="s">
        <v>8976</v>
      </c>
      <c r="I12153" s="93" t="s">
        <v>23897</v>
      </c>
      <c r="J12153" s="93" t="s">
        <v>20906</v>
      </c>
      <c r="K12153" s="93" t="s">
        <v>4884</v>
      </c>
      <c r="L12153" s="14">
        <f>AND(vyberHrace&lt;&gt;"",ISNUMBER(SEARCH(vyberHrace,$B12153)))</f>
      </c>
      <c r="M12153" s="14">
        <f>AND($I12153=MID(kododd,1,2),$J12153=MID(kododd,3,3))</f>
      </c>
    </row>
    <row r="12154">
      <c r="A12154" s="95">
        <v>6128</v>
      </c>
      <c r="B12154" s="93" t="s">
        <v>4087</v>
      </c>
      <c r="C12154" s="93" t="s">
        <v>1432</v>
      </c>
      <c r="D12154" s="95">
        <v>1824</v>
      </c>
      <c r="E12154" s="95">
        <v>1894</v>
      </c>
      <c r="F12154" s="95">
        <v>332453</v>
      </c>
      <c r="G12154" s="95">
        <v>250</v>
      </c>
      <c r="H12154" s="93" t="s">
        <v>8976</v>
      </c>
      <c r="I12154" s="93" t="s">
        <v>23897</v>
      </c>
      <c r="J12154" s="93" t="s">
        <v>3580</v>
      </c>
      <c r="K12154" s="93" t="s">
        <v>6263</v>
      </c>
      <c r="L12154" s="14">
        <f>AND(vyberHrace&lt;&gt;"",ISNUMBER(SEARCH(vyberHrace,$B12154)))</f>
      </c>
      <c r="M12154" s="14">
        <f>AND($I12154=MID(kododd,1,2),$J12154=MID(kododd,3,3))</f>
      </c>
    </row>
    <row r="12155">
      <c r="A12155" s="95">
        <v>2382</v>
      </c>
      <c r="B12155" s="93" t="s">
        <v>4090</v>
      </c>
      <c r="C12155" s="93" t="s">
        <v>1440</v>
      </c>
      <c r="D12155" s="95">
        <v>1817</v>
      </c>
      <c r="F12155" s="95">
        <v>372340</v>
      </c>
      <c r="G12155" s="95">
        <v>250</v>
      </c>
      <c r="H12155" s="93" t="s">
        <v>8976</v>
      </c>
      <c r="I12155" s="93" t="s">
        <v>23897</v>
      </c>
      <c r="J12155" s="93" t="s">
        <v>3580</v>
      </c>
      <c r="K12155" s="93" t="s">
        <v>6263</v>
      </c>
      <c r="L12155" s="14">
        <f>AND(vyberHrace&lt;&gt;"",ISNUMBER(SEARCH(vyberHrace,$B12155)))</f>
      </c>
      <c r="M12155" s="14">
        <f>AND($I12155=MID(kododd,1,2),$J12155=MID(kododd,3,3))</f>
      </c>
    </row>
    <row r="12156">
      <c r="A12156" s="95">
        <v>15866</v>
      </c>
      <c r="B12156" s="93" t="s">
        <v>4091</v>
      </c>
      <c r="C12156" s="93" t="s">
        <v>1434</v>
      </c>
      <c r="D12156" s="95">
        <v>1528</v>
      </c>
      <c r="F12156" s="95">
        <v>379654</v>
      </c>
      <c r="G12156" s="95">
        <v>250</v>
      </c>
      <c r="H12156" s="93" t="s">
        <v>8976</v>
      </c>
      <c r="I12156" s="93" t="s">
        <v>23897</v>
      </c>
      <c r="J12156" s="93" t="s">
        <v>20846</v>
      </c>
      <c r="K12156" s="93" t="s">
        <v>4692</v>
      </c>
      <c r="L12156" s="14">
        <f>AND(vyberHrace&lt;&gt;"",ISNUMBER(SEARCH(vyberHrace,$B12156)))</f>
      </c>
      <c r="M12156" s="14">
        <f>AND($I12156=MID(kododd,1,2),$J12156=MID(kododd,3,3))</f>
      </c>
    </row>
    <row r="12157">
      <c r="A12157" s="95">
        <v>5329</v>
      </c>
      <c r="B12157" s="93" t="s">
        <v>7868</v>
      </c>
      <c r="C12157" s="93" t="s">
        <v>1441</v>
      </c>
      <c r="D12157" s="95">
        <v>1708</v>
      </c>
      <c r="E12157" s="95">
        <v>1818</v>
      </c>
      <c r="F12157" s="95">
        <v>314005</v>
      </c>
      <c r="G12157" s="95">
        <v>250</v>
      </c>
      <c r="H12157" s="93" t="s">
        <v>8976</v>
      </c>
      <c r="I12157" s="93" t="s">
        <v>23897</v>
      </c>
      <c r="J12157" s="93" t="s">
        <v>20872</v>
      </c>
      <c r="K12157" s="93" t="s">
        <v>6834</v>
      </c>
      <c r="L12157" s="14">
        <f>AND(vyberHrace&lt;&gt;"",ISNUMBER(SEARCH(vyberHrace,$B12157)))</f>
      </c>
      <c r="M12157" s="14">
        <f>AND($I12157=MID(kododd,1,2),$J12157=MID(kododd,3,3))</f>
      </c>
    </row>
    <row r="12158">
      <c r="A12158" s="95">
        <v>53995</v>
      </c>
      <c r="B12158" s="93" t="s">
        <v>592</v>
      </c>
      <c r="C12158" s="93" t="s">
        <v>1424</v>
      </c>
      <c r="G12158" s="95">
        <v>0</v>
      </c>
      <c r="H12158" s="93" t="s">
        <v>8976</v>
      </c>
      <c r="I12158" s="93" t="s">
        <v>23897</v>
      </c>
      <c r="J12158" s="93" t="s">
        <v>20921</v>
      </c>
      <c r="K12158" s="93" t="s">
        <v>6838</v>
      </c>
      <c r="L12158" s="14">
        <f>AND(vyberHrace&lt;&gt;"",ISNUMBER(SEARCH(vyberHrace,$B12158)))</f>
      </c>
      <c r="M12158" s="14">
        <f>AND($I12158=MID(kododd,1,2),$J12158=MID(kododd,3,3))</f>
      </c>
    </row>
    <row r="12159">
      <c r="A12159" s="95">
        <v>57051</v>
      </c>
      <c r="B12159" s="93" t="s">
        <v>22453</v>
      </c>
      <c r="C12159" s="93" t="s">
        <v>1406</v>
      </c>
      <c r="F12159" s="95">
        <v>23767090</v>
      </c>
      <c r="G12159" s="95">
        <v>0</v>
      </c>
      <c r="H12159" s="93" t="s">
        <v>8976</v>
      </c>
      <c r="I12159" s="93" t="s">
        <v>23897</v>
      </c>
      <c r="J12159" s="93" t="s">
        <v>20905</v>
      </c>
      <c r="K12159" s="93" t="s">
        <v>9067</v>
      </c>
      <c r="L12159" s="14">
        <f>AND(vyberHrace&lt;&gt;"",ISNUMBER(SEARCH(vyberHrace,$B12159)))</f>
      </c>
      <c r="M12159" s="14">
        <f>AND($I12159=MID(kododd,1,2),$J12159=MID(kododd,3,3))</f>
      </c>
    </row>
    <row r="12160">
      <c r="A12160" s="95">
        <v>38250</v>
      </c>
      <c r="B12160" s="93" t="s">
        <v>2120</v>
      </c>
      <c r="C12160" s="93" t="s">
        <v>1408</v>
      </c>
      <c r="D12160" s="95">
        <v>1919</v>
      </c>
      <c r="E12160" s="95">
        <v>1926</v>
      </c>
      <c r="F12160" s="95">
        <v>371777</v>
      </c>
      <c r="G12160" s="95">
        <v>250</v>
      </c>
      <c r="H12160" s="93" t="s">
        <v>8976</v>
      </c>
      <c r="I12160" s="93" t="s">
        <v>23897</v>
      </c>
      <c r="J12160" s="93" t="s">
        <v>21002</v>
      </c>
      <c r="K12160" s="93" t="s">
        <v>5579</v>
      </c>
      <c r="L12160" s="14">
        <f>AND(vyberHrace&lt;&gt;"",ISNUMBER(SEARCH(vyberHrace,$B12160)))</f>
      </c>
      <c r="M12160" s="14">
        <f>AND($I12160=MID(kododd,1,2),$J12160=MID(kododd,3,3))</f>
      </c>
    </row>
    <row r="12161">
      <c r="A12161" s="95">
        <v>10558</v>
      </c>
      <c r="B12161" s="93" t="s">
        <v>2121</v>
      </c>
      <c r="C12161" s="93" t="s">
        <v>1430</v>
      </c>
      <c r="D12161" s="95">
        <v>1520</v>
      </c>
      <c r="E12161" s="95">
        <v>1621</v>
      </c>
      <c r="F12161" s="95">
        <v>336181</v>
      </c>
      <c r="G12161" s="95">
        <v>250</v>
      </c>
      <c r="H12161" s="93" t="s">
        <v>8976</v>
      </c>
      <c r="I12161" s="93" t="s">
        <v>23897</v>
      </c>
      <c r="J12161" s="93" t="s">
        <v>20866</v>
      </c>
      <c r="K12161" s="93" t="s">
        <v>5605</v>
      </c>
      <c r="L12161" s="14">
        <f>AND(vyberHrace&lt;&gt;"",ISNUMBER(SEARCH(vyberHrace,$B12161)))</f>
      </c>
      <c r="M12161" s="14">
        <f>AND($I12161=MID(kododd,1,2),$J12161=MID(kododd,3,3))</f>
      </c>
    </row>
    <row r="12162">
      <c r="A12162" s="95">
        <v>50554</v>
      </c>
      <c r="B12162" s="93" t="s">
        <v>4690</v>
      </c>
      <c r="C12162" s="93" t="s">
        <v>3255</v>
      </c>
      <c r="D12162" s="95">
        <v>1067</v>
      </c>
      <c r="G12162" s="95">
        <v>0</v>
      </c>
      <c r="H12162" s="93" t="s">
        <v>8976</v>
      </c>
      <c r="I12162" s="93" t="s">
        <v>23897</v>
      </c>
      <c r="J12162" s="93" t="s">
        <v>20906</v>
      </c>
      <c r="K12162" s="93" t="s">
        <v>4884</v>
      </c>
      <c r="L12162" s="14">
        <f>AND(vyberHrace&lt;&gt;"",ISNUMBER(SEARCH(vyberHrace,$B12162)))</f>
      </c>
      <c r="M12162" s="14">
        <f>AND($I12162=MID(kododd,1,2),$J12162=MID(kododd,3,3))</f>
      </c>
    </row>
    <row r="12163">
      <c r="A12163" s="95">
        <v>48962</v>
      </c>
      <c r="B12163" s="93" t="s">
        <v>3343</v>
      </c>
      <c r="C12163" s="93" t="s">
        <v>1410</v>
      </c>
      <c r="D12163" s="95">
        <v>1089</v>
      </c>
      <c r="G12163" s="95">
        <v>0</v>
      </c>
      <c r="H12163" s="93" t="s">
        <v>8976</v>
      </c>
      <c r="I12163" s="93" t="s">
        <v>23897</v>
      </c>
      <c r="J12163" s="93" t="s">
        <v>20906</v>
      </c>
      <c r="K12163" s="93" t="s">
        <v>4884</v>
      </c>
      <c r="L12163" s="14">
        <f>AND(vyberHrace&lt;&gt;"",ISNUMBER(SEARCH(vyberHrace,$B12163)))</f>
      </c>
      <c r="M12163" s="14">
        <f>AND($I12163=MID(kododd,1,2),$J12163=MID(kododd,3,3))</f>
      </c>
    </row>
    <row r="12164">
      <c r="A12164" s="95">
        <v>6137</v>
      </c>
      <c r="B12164" s="93" t="s">
        <v>3353</v>
      </c>
      <c r="C12164" s="93" t="s">
        <v>1430</v>
      </c>
      <c r="D12164" s="95">
        <v>2067</v>
      </c>
      <c r="E12164" s="95">
        <v>2081</v>
      </c>
      <c r="F12164" s="95">
        <v>314013</v>
      </c>
      <c r="G12164" s="95">
        <v>250</v>
      </c>
      <c r="H12164" s="93" t="s">
        <v>8976</v>
      </c>
      <c r="I12164" s="93" t="s">
        <v>23897</v>
      </c>
      <c r="J12164" s="93" t="s">
        <v>20961</v>
      </c>
      <c r="K12164" s="93" t="s">
        <v>3074</v>
      </c>
      <c r="L12164" s="14">
        <f>AND(vyberHrace&lt;&gt;"",ISNUMBER(SEARCH(vyberHrace,$B12164)))</f>
      </c>
      <c r="M12164" s="14">
        <f>AND($I12164=MID(kododd,1,2),$J12164=MID(kododd,3,3))</f>
      </c>
    </row>
    <row r="12165">
      <c r="A12165" s="95">
        <v>514</v>
      </c>
      <c r="B12165" s="93" t="s">
        <v>3354</v>
      </c>
      <c r="C12165" s="93" t="s">
        <v>1433</v>
      </c>
      <c r="D12165" s="95">
        <v>1883</v>
      </c>
      <c r="E12165" s="95">
        <v>1935</v>
      </c>
      <c r="F12165" s="95">
        <v>310387</v>
      </c>
      <c r="G12165" s="95">
        <v>250</v>
      </c>
      <c r="H12165" s="93" t="s">
        <v>8976</v>
      </c>
      <c r="I12165" s="93" t="s">
        <v>23897</v>
      </c>
      <c r="J12165" s="93" t="s">
        <v>20888</v>
      </c>
      <c r="K12165" s="93" t="s">
        <v>1500</v>
      </c>
      <c r="L12165" s="14">
        <f>AND(vyberHrace&lt;&gt;"",ISNUMBER(SEARCH(vyberHrace,$B12165)))</f>
      </c>
      <c r="M12165" s="14">
        <f>AND($I12165=MID(kododd,1,2),$J12165=MID(kododd,3,3))</f>
      </c>
    </row>
    <row r="12166">
      <c r="A12166" s="95">
        <v>44863</v>
      </c>
      <c r="B12166" s="93" t="s">
        <v>4577</v>
      </c>
      <c r="C12166" s="93" t="s">
        <v>3255</v>
      </c>
      <c r="G12166" s="95">
        <v>0</v>
      </c>
      <c r="H12166" s="93" t="s">
        <v>8976</v>
      </c>
      <c r="I12166" s="93" t="s">
        <v>23897</v>
      </c>
      <c r="J12166" s="93" t="s">
        <v>20933</v>
      </c>
      <c r="K12166" s="93" t="s">
        <v>9080</v>
      </c>
      <c r="L12166" s="14">
        <f>AND(vyberHrace&lt;&gt;"",ISNUMBER(SEARCH(vyberHrace,$B12166)))</f>
      </c>
      <c r="M12166" s="14">
        <f>AND($I12166=MID(kododd,1,2),$J12166=MID(kododd,3,3))</f>
      </c>
    </row>
    <row r="12167">
      <c r="A12167" s="95">
        <v>29134</v>
      </c>
      <c r="B12167" s="93" t="s">
        <v>4602</v>
      </c>
      <c r="C12167" s="93" t="s">
        <v>1449</v>
      </c>
      <c r="D12167" s="95">
        <v>1718</v>
      </c>
      <c r="E12167" s="95">
        <v>1779</v>
      </c>
      <c r="F12167" s="95">
        <v>332151</v>
      </c>
      <c r="G12167" s="95">
        <v>0</v>
      </c>
      <c r="H12167" s="93" t="s">
        <v>8976</v>
      </c>
      <c r="I12167" s="93" t="s">
        <v>23897</v>
      </c>
      <c r="J12167" s="93" t="s">
        <v>20896</v>
      </c>
      <c r="K12167" s="93" t="s">
        <v>9945</v>
      </c>
      <c r="L12167" s="14">
        <f>AND(vyberHrace&lt;&gt;"",ISNUMBER(SEARCH(vyberHrace,$B12167)))</f>
      </c>
      <c r="M12167" s="14">
        <f>AND($I12167=MID(kododd,1,2),$J12167=MID(kododd,3,3))</f>
      </c>
    </row>
    <row r="12168">
      <c r="A12168" s="95">
        <v>5323</v>
      </c>
      <c r="B12168" s="93" t="s">
        <v>4607</v>
      </c>
      <c r="C12168" s="93" t="s">
        <v>1469</v>
      </c>
      <c r="D12168" s="95">
        <v>1805</v>
      </c>
      <c r="E12168" s="95">
        <v>1757</v>
      </c>
      <c r="F12168" s="95">
        <v>23770554</v>
      </c>
      <c r="G12168" s="95">
        <v>250</v>
      </c>
      <c r="H12168" s="93" t="s">
        <v>8976</v>
      </c>
      <c r="I12168" s="93" t="s">
        <v>23897</v>
      </c>
      <c r="J12168" s="93" t="s">
        <v>20872</v>
      </c>
      <c r="K12168" s="93" t="s">
        <v>6834</v>
      </c>
      <c r="L12168" s="14">
        <f>AND(vyberHrace&lt;&gt;"",ISNUMBER(SEARCH(vyberHrace,$B12168)))</f>
      </c>
      <c r="M12168" s="14">
        <f>AND($I12168=MID(kododd,1,2),$J12168=MID(kododd,3,3))</f>
      </c>
    </row>
    <row r="12169">
      <c r="A12169" s="95">
        <v>12476</v>
      </c>
      <c r="B12169" s="93" t="s">
        <v>6458</v>
      </c>
      <c r="C12169" s="93" t="s">
        <v>1442</v>
      </c>
      <c r="D12169" s="95">
        <v>1436</v>
      </c>
      <c r="F12169" s="95">
        <v>379662</v>
      </c>
      <c r="G12169" s="95">
        <v>0</v>
      </c>
      <c r="H12169" s="93" t="s">
        <v>8976</v>
      </c>
      <c r="I12169" s="93" t="s">
        <v>23897</v>
      </c>
      <c r="J12169" s="93" t="s">
        <v>3580</v>
      </c>
      <c r="K12169" s="93" t="s">
        <v>6263</v>
      </c>
      <c r="L12169" s="14">
        <f>AND(vyberHrace&lt;&gt;"",ISNUMBER(SEARCH(vyberHrace,$B12169)))</f>
      </c>
      <c r="M12169" s="14">
        <f>AND($I12169=MID(kododd,1,2),$J12169=MID(kododd,3,3))</f>
      </c>
    </row>
    <row r="12170">
      <c r="A12170" s="95">
        <v>33357</v>
      </c>
      <c r="B12170" s="93" t="s">
        <v>11371</v>
      </c>
      <c r="C12170" s="93" t="s">
        <v>1444</v>
      </c>
      <c r="D12170" s="95">
        <v>1838</v>
      </c>
      <c r="E12170" s="95">
        <v>1925</v>
      </c>
      <c r="F12170" s="95">
        <v>372722</v>
      </c>
      <c r="G12170" s="95">
        <v>250</v>
      </c>
      <c r="H12170" s="93" t="s">
        <v>8976</v>
      </c>
      <c r="I12170" s="93" t="s">
        <v>23897</v>
      </c>
      <c r="J12170" s="93" t="s">
        <v>20891</v>
      </c>
      <c r="K12170" s="93" t="s">
        <v>5083</v>
      </c>
      <c r="L12170" s="14">
        <f>AND(vyberHrace&lt;&gt;"",ISNUMBER(SEARCH(vyberHrace,$B12170)))</f>
      </c>
      <c r="M12170" s="14">
        <f>AND($I12170=MID(kododd,1,2),$J12170=MID(kododd,3,3))</f>
      </c>
    </row>
    <row r="12171">
      <c r="A12171" s="95">
        <v>62556</v>
      </c>
      <c r="B12171" s="93" t="s">
        <v>29160</v>
      </c>
      <c r="C12171" s="93" t="s">
        <v>1487</v>
      </c>
      <c r="G12171" s="95">
        <v>250</v>
      </c>
      <c r="H12171" s="93" t="s">
        <v>8976</v>
      </c>
      <c r="I12171" s="93" t="s">
        <v>23897</v>
      </c>
      <c r="J12171" s="93" t="s">
        <v>20905</v>
      </c>
      <c r="K12171" s="93" t="s">
        <v>9067</v>
      </c>
      <c r="L12171" s="14">
        <f>AND(vyberHrace&lt;&gt;"",ISNUMBER(SEARCH(vyberHrace,$B12171)))</f>
      </c>
      <c r="M12171" s="14">
        <f>AND($I12171=MID(kododd,1,2),$J12171=MID(kododd,3,3))</f>
      </c>
    </row>
    <row r="12172">
      <c r="A12172" s="95">
        <v>10600</v>
      </c>
      <c r="B12172" s="93" t="s">
        <v>13647</v>
      </c>
      <c r="C12172" s="93" t="s">
        <v>1426</v>
      </c>
      <c r="D12172" s="95">
        <v>1699</v>
      </c>
      <c r="E12172" s="95">
        <v>1830</v>
      </c>
      <c r="F12172" s="95">
        <v>327034</v>
      </c>
      <c r="G12172" s="95">
        <v>250</v>
      </c>
      <c r="H12172" s="93" t="s">
        <v>8976</v>
      </c>
      <c r="I12172" s="93" t="s">
        <v>23897</v>
      </c>
      <c r="J12172" s="93" t="s">
        <v>20905</v>
      </c>
      <c r="K12172" s="93" t="s">
        <v>9067</v>
      </c>
      <c r="L12172" s="14">
        <f>AND(vyberHrace&lt;&gt;"",ISNUMBER(SEARCH(vyberHrace,$B12172)))</f>
      </c>
      <c r="M12172" s="14">
        <f>AND($I12172=MID(kododd,1,2),$J12172=MID(kododd,3,3))</f>
      </c>
    </row>
    <row r="12173">
      <c r="A12173" s="95">
        <v>47380</v>
      </c>
      <c r="B12173" s="93" t="s">
        <v>13650</v>
      </c>
      <c r="C12173" s="93" t="s">
        <v>1416</v>
      </c>
      <c r="D12173" s="95">
        <v>1637</v>
      </c>
      <c r="E12173" s="95">
        <v>1780</v>
      </c>
      <c r="F12173" s="95">
        <v>23721022</v>
      </c>
      <c r="G12173" s="95">
        <v>250</v>
      </c>
      <c r="H12173" s="93" t="s">
        <v>8976</v>
      </c>
      <c r="I12173" s="93" t="s">
        <v>23897</v>
      </c>
      <c r="J12173" s="93" t="s">
        <v>20917</v>
      </c>
      <c r="K12173" s="93" t="s">
        <v>6880</v>
      </c>
      <c r="L12173" s="14">
        <f>AND(vyberHrace&lt;&gt;"",ISNUMBER(SEARCH(vyberHrace,$B12173)))</f>
      </c>
      <c r="M12173" s="14">
        <f>AND($I12173=MID(kododd,1,2),$J12173=MID(kododd,3,3))</f>
      </c>
    </row>
    <row r="12174">
      <c r="A12174" s="95">
        <v>59486</v>
      </c>
      <c r="B12174" s="93" t="s">
        <v>25893</v>
      </c>
      <c r="C12174" s="93" t="s">
        <v>1417</v>
      </c>
      <c r="F12174" s="95">
        <v>23784393</v>
      </c>
      <c r="G12174" s="95">
        <v>250</v>
      </c>
      <c r="H12174" s="93" t="s">
        <v>8976</v>
      </c>
      <c r="I12174" s="93" t="s">
        <v>23897</v>
      </c>
      <c r="J12174" s="93" t="s">
        <v>20902</v>
      </c>
      <c r="K12174" s="93" t="s">
        <v>6916</v>
      </c>
      <c r="L12174" s="14">
        <f>AND(vyberHrace&lt;&gt;"",ISNUMBER(SEARCH(vyberHrace,$B12174)))</f>
      </c>
      <c r="M12174" s="14">
        <f>AND($I12174=MID(kododd,1,2),$J12174=MID(kododd,3,3))</f>
      </c>
    </row>
    <row r="12175">
      <c r="A12175" s="95">
        <v>14809</v>
      </c>
      <c r="B12175" s="93" t="s">
        <v>16260</v>
      </c>
      <c r="C12175" s="93" t="s">
        <v>1475</v>
      </c>
      <c r="D12175" s="95">
        <v>1772</v>
      </c>
      <c r="E12175" s="95">
        <v>1877</v>
      </c>
      <c r="F12175" s="95">
        <v>331937</v>
      </c>
      <c r="G12175" s="95">
        <v>0</v>
      </c>
      <c r="H12175" s="93" t="s">
        <v>8976</v>
      </c>
      <c r="I12175" s="93" t="s">
        <v>23897</v>
      </c>
      <c r="J12175" s="93" t="s">
        <v>3580</v>
      </c>
      <c r="K12175" s="93" t="s">
        <v>6263</v>
      </c>
      <c r="L12175" s="14">
        <f>AND(vyberHrace&lt;&gt;"",ISNUMBER(SEARCH(vyberHrace,$B12175)))</f>
      </c>
      <c r="M12175" s="14">
        <f>AND($I12175=MID(kododd,1,2),$J12175=MID(kododd,3,3))</f>
      </c>
    </row>
    <row r="12176">
      <c r="A12176" s="95">
        <v>14349</v>
      </c>
      <c r="B12176" s="93" t="s">
        <v>4482</v>
      </c>
      <c r="C12176" s="93" t="s">
        <v>1442</v>
      </c>
      <c r="D12176" s="95">
        <v>1803</v>
      </c>
      <c r="E12176" s="95">
        <v>1880</v>
      </c>
      <c r="F12176" s="95">
        <v>369594</v>
      </c>
      <c r="G12176" s="95">
        <v>250</v>
      </c>
      <c r="H12176" s="93" t="s">
        <v>8976</v>
      </c>
      <c r="I12176" s="93" t="s">
        <v>23897</v>
      </c>
      <c r="J12176" s="93" t="s">
        <v>20917</v>
      </c>
      <c r="K12176" s="93" t="s">
        <v>6880</v>
      </c>
      <c r="L12176" s="14">
        <f>AND(vyberHrace&lt;&gt;"",ISNUMBER(SEARCH(vyberHrace,$B12176)))</f>
      </c>
      <c r="M12176" s="14">
        <f>AND($I12176=MID(kododd,1,2),$J12176=MID(kododd,3,3))</f>
      </c>
    </row>
    <row r="12177">
      <c r="A12177" s="95">
        <v>49734</v>
      </c>
      <c r="B12177" s="93" t="s">
        <v>4482</v>
      </c>
      <c r="C12177" s="93" t="s">
        <v>1416</v>
      </c>
      <c r="D12177" s="95">
        <v>1123</v>
      </c>
      <c r="E12177" s="95">
        <v>1467</v>
      </c>
      <c r="F12177" s="95">
        <v>23734906</v>
      </c>
      <c r="G12177" s="95">
        <v>250</v>
      </c>
      <c r="H12177" s="93" t="s">
        <v>8976</v>
      </c>
      <c r="I12177" s="93" t="s">
        <v>23897</v>
      </c>
      <c r="J12177" s="93" t="s">
        <v>20917</v>
      </c>
      <c r="K12177" s="93" t="s">
        <v>6880</v>
      </c>
      <c r="L12177" s="14">
        <f>AND(vyberHrace&lt;&gt;"",ISNUMBER(SEARCH(vyberHrace,$B12177)))</f>
      </c>
      <c r="M12177" s="14">
        <f>AND($I12177=MID(kododd,1,2),$J12177=MID(kododd,3,3))</f>
      </c>
    </row>
    <row r="12178">
      <c r="A12178" s="95">
        <v>4688</v>
      </c>
      <c r="B12178" s="93" t="s">
        <v>4487</v>
      </c>
      <c r="C12178" s="93" t="s">
        <v>1463</v>
      </c>
      <c r="D12178" s="95">
        <v>1466</v>
      </c>
      <c r="E12178" s="95">
        <v>1718</v>
      </c>
      <c r="F12178" s="95">
        <v>332461</v>
      </c>
      <c r="G12178" s="95">
        <v>250</v>
      </c>
      <c r="H12178" s="93" t="s">
        <v>8976</v>
      </c>
      <c r="I12178" s="93" t="s">
        <v>23897</v>
      </c>
      <c r="J12178" s="93" t="s">
        <v>3580</v>
      </c>
      <c r="K12178" s="93" t="s">
        <v>6263</v>
      </c>
      <c r="L12178" s="14">
        <f>AND(vyberHrace&lt;&gt;"",ISNUMBER(SEARCH(vyberHrace,$B12178)))</f>
      </c>
      <c r="M12178" s="14">
        <f>AND($I12178=MID(kododd,1,2),$J12178=MID(kododd,3,3))</f>
      </c>
    </row>
    <row r="12179">
      <c r="A12179" s="95">
        <v>49946</v>
      </c>
      <c r="B12179" s="93" t="s">
        <v>4493</v>
      </c>
      <c r="C12179" s="93" t="s">
        <v>1412</v>
      </c>
      <c r="D12179" s="95">
        <v>1072</v>
      </c>
      <c r="E12179" s="95">
        <v>1505</v>
      </c>
      <c r="F12179" s="95">
        <v>23742089</v>
      </c>
      <c r="G12179" s="95">
        <v>250</v>
      </c>
      <c r="H12179" s="93" t="s">
        <v>8976</v>
      </c>
      <c r="I12179" s="93" t="s">
        <v>23897</v>
      </c>
      <c r="J12179" s="93" t="s">
        <v>20917</v>
      </c>
      <c r="K12179" s="93" t="s">
        <v>6880</v>
      </c>
      <c r="L12179" s="14">
        <f>AND(vyberHrace&lt;&gt;"",ISNUMBER(SEARCH(vyberHrace,$B12179)))</f>
      </c>
      <c r="M12179" s="14">
        <f>AND($I12179=MID(kododd,1,2),$J12179=MID(kododd,3,3))</f>
      </c>
    </row>
    <row r="12180">
      <c r="A12180" s="95">
        <v>7995</v>
      </c>
      <c r="B12180" s="93" t="s">
        <v>4495</v>
      </c>
      <c r="C12180" s="93" t="s">
        <v>1407</v>
      </c>
      <c r="D12180" s="95">
        <v>1639</v>
      </c>
      <c r="E12180" s="95">
        <v>1758</v>
      </c>
      <c r="F12180" s="95">
        <v>358533</v>
      </c>
      <c r="G12180" s="95">
        <v>250</v>
      </c>
      <c r="H12180" s="93" t="s">
        <v>8976</v>
      </c>
      <c r="I12180" s="93" t="s">
        <v>23897</v>
      </c>
      <c r="J12180" s="93" t="s">
        <v>20934</v>
      </c>
      <c r="K12180" s="93" t="s">
        <v>8985</v>
      </c>
      <c r="L12180" s="14">
        <f>AND(vyberHrace&lt;&gt;"",ISNUMBER(SEARCH(vyberHrace,$B12180)))</f>
      </c>
      <c r="M12180" s="14">
        <f>AND($I12180=MID(kododd,1,2),$J12180=MID(kododd,3,3))</f>
      </c>
    </row>
    <row r="12181">
      <c r="A12181" s="95">
        <v>53170</v>
      </c>
      <c r="B12181" s="93" t="s">
        <v>17423</v>
      </c>
      <c r="C12181" s="93" t="s">
        <v>1424</v>
      </c>
      <c r="F12181" s="95">
        <v>23767898</v>
      </c>
      <c r="G12181" s="95">
        <v>250</v>
      </c>
      <c r="H12181" s="93" t="s">
        <v>8976</v>
      </c>
      <c r="I12181" s="93" t="s">
        <v>23897</v>
      </c>
      <c r="J12181" s="93" t="s">
        <v>20917</v>
      </c>
      <c r="K12181" s="93" t="s">
        <v>6880</v>
      </c>
      <c r="L12181" s="14">
        <f>AND(vyberHrace&lt;&gt;"",ISNUMBER(SEARCH(vyberHrace,$B12181)))</f>
      </c>
      <c r="M12181" s="14">
        <f>AND($I12181=MID(kododd,1,2),$J12181=MID(kododd,3,3))</f>
      </c>
    </row>
    <row r="12182">
      <c r="A12182" s="95">
        <v>60496</v>
      </c>
      <c r="B12182" s="93" t="s">
        <v>26927</v>
      </c>
      <c r="C12182" s="93" t="s">
        <v>1448</v>
      </c>
      <c r="F12182" s="95">
        <v>23788020</v>
      </c>
      <c r="G12182" s="95">
        <v>250</v>
      </c>
      <c r="H12182" s="93" t="s">
        <v>8976</v>
      </c>
      <c r="I12182" s="93" t="s">
        <v>23897</v>
      </c>
      <c r="J12182" s="93" t="s">
        <v>20888</v>
      </c>
      <c r="K12182" s="93" t="s">
        <v>1500</v>
      </c>
      <c r="L12182" s="14">
        <f>AND(vyberHrace&lt;&gt;"",ISNUMBER(SEARCH(vyberHrace,$B12182)))</f>
      </c>
      <c r="M12182" s="14">
        <f>AND($I12182=MID(kododd,1,2),$J12182=MID(kododd,3,3))</f>
      </c>
    </row>
    <row r="12183">
      <c r="A12183" s="95">
        <v>63811</v>
      </c>
      <c r="B12183" s="93" t="s">
        <v>29995</v>
      </c>
      <c r="C12183" s="93" t="s">
        <v>24215</v>
      </c>
      <c r="F12183" s="95">
        <v>571000577</v>
      </c>
      <c r="G12183" s="95">
        <v>250</v>
      </c>
      <c r="H12183" s="93" t="s">
        <v>8976</v>
      </c>
      <c r="I12183" s="93" t="s">
        <v>23897</v>
      </c>
      <c r="J12183" s="93" t="s">
        <v>3580</v>
      </c>
      <c r="K12183" s="93" t="s">
        <v>6263</v>
      </c>
      <c r="L12183" s="14">
        <f>AND(vyberHrace&lt;&gt;"",ISNUMBER(SEARCH(vyberHrace,$B12183)))</f>
      </c>
      <c r="M12183" s="14">
        <f>AND($I12183=MID(kododd,1,2),$J12183=MID(kododd,3,3))</f>
      </c>
    </row>
    <row r="12184">
      <c r="A12184" s="95">
        <v>58682</v>
      </c>
      <c r="B12184" s="93" t="s">
        <v>25166</v>
      </c>
      <c r="C12184" s="93" t="s">
        <v>1486</v>
      </c>
      <c r="D12184" s="95">
        <v>1359</v>
      </c>
      <c r="E12184" s="95">
        <v>1573</v>
      </c>
      <c r="F12184" s="95">
        <v>23789239</v>
      </c>
      <c r="G12184" s="95">
        <v>250</v>
      </c>
      <c r="H12184" s="93" t="s">
        <v>8976</v>
      </c>
      <c r="I12184" s="93" t="s">
        <v>23897</v>
      </c>
      <c r="J12184" s="93" t="s">
        <v>20921</v>
      </c>
      <c r="K12184" s="93" t="s">
        <v>6838</v>
      </c>
      <c r="L12184" s="14">
        <f>AND(vyberHrace&lt;&gt;"",ISNUMBER(SEARCH(vyberHrace,$B12184)))</f>
      </c>
      <c r="M12184" s="14">
        <f>AND($I12184=MID(kododd,1,2),$J12184=MID(kododd,3,3))</f>
      </c>
    </row>
    <row r="12185">
      <c r="A12185" s="95">
        <v>2397</v>
      </c>
      <c r="B12185" s="93" t="s">
        <v>12309</v>
      </c>
      <c r="C12185" s="93" t="s">
        <v>1463</v>
      </c>
      <c r="D12185" s="95">
        <v>2010</v>
      </c>
      <c r="E12185" s="95">
        <v>2004</v>
      </c>
      <c r="F12185" s="95">
        <v>334901</v>
      </c>
      <c r="G12185" s="95">
        <v>250</v>
      </c>
      <c r="H12185" s="93" t="s">
        <v>8976</v>
      </c>
      <c r="I12185" s="93" t="s">
        <v>23897</v>
      </c>
      <c r="J12185" s="93" t="s">
        <v>21003</v>
      </c>
      <c r="K12185" s="93" t="s">
        <v>390</v>
      </c>
      <c r="L12185" s="14">
        <f>AND(vyberHrace&lt;&gt;"",ISNUMBER(SEARCH(vyberHrace,$B12185)))</f>
      </c>
      <c r="M12185" s="14">
        <f>AND($I12185=MID(kododd,1,2),$J12185=MID(kododd,3,3))</f>
      </c>
    </row>
    <row r="12186">
      <c r="A12186" s="95">
        <v>32463</v>
      </c>
      <c r="B12186" s="93" t="s">
        <v>12319</v>
      </c>
      <c r="C12186" s="93" t="s">
        <v>1398</v>
      </c>
      <c r="D12186" s="95">
        <v>1450</v>
      </c>
      <c r="G12186" s="95">
        <v>250</v>
      </c>
      <c r="H12186" s="93" t="s">
        <v>8976</v>
      </c>
      <c r="I12186" s="93" t="s">
        <v>23897</v>
      </c>
      <c r="J12186" s="93" t="s">
        <v>21033</v>
      </c>
      <c r="K12186" s="93" t="s">
        <v>7886</v>
      </c>
      <c r="L12186" s="14">
        <f>AND(vyberHrace&lt;&gt;"",ISNUMBER(SEARCH(vyberHrace,$B12186)))</f>
      </c>
      <c r="M12186" s="14">
        <f>AND($I12186=MID(kododd,1,2),$J12186=MID(kododd,3,3))</f>
      </c>
    </row>
    <row r="12187">
      <c r="A12187" s="95">
        <v>35749</v>
      </c>
      <c r="B12187" s="93" t="s">
        <v>12320</v>
      </c>
      <c r="C12187" s="93" t="s">
        <v>1454</v>
      </c>
      <c r="G12187" s="95">
        <v>0</v>
      </c>
      <c r="H12187" s="93" t="s">
        <v>8976</v>
      </c>
      <c r="I12187" s="93" t="s">
        <v>23897</v>
      </c>
      <c r="J12187" s="93" t="s">
        <v>21033</v>
      </c>
      <c r="K12187" s="93" t="s">
        <v>7886</v>
      </c>
      <c r="L12187" s="14">
        <f>AND(vyberHrace&lt;&gt;"",ISNUMBER(SEARCH(vyberHrace,$B12187)))</f>
      </c>
      <c r="M12187" s="14">
        <f>AND($I12187=MID(kododd,1,2),$J12187=MID(kododd,3,3))</f>
      </c>
    </row>
    <row r="12188">
      <c r="A12188" s="95">
        <v>44981</v>
      </c>
      <c r="B12188" s="93" t="s">
        <v>12321</v>
      </c>
      <c r="C12188" s="93" t="s">
        <v>1408</v>
      </c>
      <c r="G12188" s="95">
        <v>0</v>
      </c>
      <c r="H12188" s="93" t="s">
        <v>8976</v>
      </c>
      <c r="I12188" s="93" t="s">
        <v>23897</v>
      </c>
      <c r="J12188" s="93" t="s">
        <v>20973</v>
      </c>
      <c r="K12188" s="93" t="s">
        <v>4907</v>
      </c>
      <c r="L12188" s="14">
        <f>AND(vyberHrace&lt;&gt;"",ISNUMBER(SEARCH(vyberHrace,$B12188)))</f>
      </c>
      <c r="M12188" s="14">
        <f>AND($I12188=MID(kododd,1,2),$J12188=MID(kododd,3,3))</f>
      </c>
    </row>
    <row r="12189">
      <c r="A12189" s="95">
        <v>39603</v>
      </c>
      <c r="B12189" s="93" t="s">
        <v>12322</v>
      </c>
      <c r="C12189" s="93" t="s">
        <v>1419</v>
      </c>
      <c r="G12189" s="95">
        <v>0</v>
      </c>
      <c r="H12189" s="93" t="s">
        <v>8976</v>
      </c>
      <c r="I12189" s="93" t="s">
        <v>23897</v>
      </c>
      <c r="J12189" s="93" t="s">
        <v>20921</v>
      </c>
      <c r="K12189" s="93" t="s">
        <v>6838</v>
      </c>
      <c r="L12189" s="14">
        <f>AND(vyberHrace&lt;&gt;"",ISNUMBER(SEARCH(vyberHrace,$B12189)))</f>
      </c>
      <c r="M12189" s="14">
        <f>AND($I12189=MID(kododd,1,2),$J12189=MID(kododd,3,3))</f>
      </c>
    </row>
    <row r="12190">
      <c r="A12190" s="95">
        <v>18922</v>
      </c>
      <c r="B12190" s="93" t="s">
        <v>12326</v>
      </c>
      <c r="C12190" s="93" t="s">
        <v>1443</v>
      </c>
      <c r="D12190" s="95">
        <v>1330</v>
      </c>
      <c r="F12190" s="95">
        <v>23747323</v>
      </c>
      <c r="G12190" s="95">
        <v>250</v>
      </c>
      <c r="H12190" s="93" t="s">
        <v>8976</v>
      </c>
      <c r="I12190" s="93" t="s">
        <v>23897</v>
      </c>
      <c r="J12190" s="93" t="s">
        <v>20937</v>
      </c>
      <c r="K12190" s="93" t="s">
        <v>5619</v>
      </c>
      <c r="L12190" s="14">
        <f>AND(vyberHrace&lt;&gt;"",ISNUMBER(SEARCH(vyberHrace,$B12190)))</f>
      </c>
      <c r="M12190" s="14">
        <f>AND($I12190=MID(kododd,1,2),$J12190=MID(kododd,3,3))</f>
      </c>
    </row>
    <row r="12191">
      <c r="A12191" s="95">
        <v>27104</v>
      </c>
      <c r="B12191" s="93" t="s">
        <v>28070</v>
      </c>
      <c r="C12191" s="93" t="s">
        <v>1459</v>
      </c>
      <c r="F12191" s="95">
        <v>23794151</v>
      </c>
      <c r="G12191" s="95">
        <v>0</v>
      </c>
      <c r="H12191" s="93" t="s">
        <v>8976</v>
      </c>
      <c r="I12191" s="93" t="s">
        <v>23897</v>
      </c>
      <c r="J12191" s="93" t="s">
        <v>21002</v>
      </c>
      <c r="K12191" s="93" t="s">
        <v>5579</v>
      </c>
      <c r="L12191" s="14">
        <f>AND(vyberHrace&lt;&gt;"",ISNUMBER(SEARCH(vyberHrace,$B12191)))</f>
      </c>
      <c r="M12191" s="14">
        <f>AND($I12191=MID(kododd,1,2),$J12191=MID(kododd,3,3))</f>
      </c>
    </row>
    <row r="12192">
      <c r="A12192" s="95">
        <v>59651</v>
      </c>
      <c r="B12192" s="93" t="s">
        <v>26036</v>
      </c>
      <c r="C12192" s="93" t="s">
        <v>1438</v>
      </c>
      <c r="D12192" s="95">
        <v>1249</v>
      </c>
      <c r="E12192" s="95">
        <v>1625</v>
      </c>
      <c r="F12192" s="95">
        <v>23752742</v>
      </c>
      <c r="G12192" s="95">
        <v>250</v>
      </c>
      <c r="H12192" s="93" t="s">
        <v>8976</v>
      </c>
      <c r="I12192" s="93" t="s">
        <v>23897</v>
      </c>
      <c r="J12192" s="93" t="s">
        <v>21033</v>
      </c>
      <c r="K12192" s="93" t="s">
        <v>7886</v>
      </c>
      <c r="L12192" s="14">
        <f>AND(vyberHrace&lt;&gt;"",ISNUMBER(SEARCH(vyberHrace,$B12192)))</f>
      </c>
      <c r="M12192" s="14">
        <f>AND($I12192=MID(kododd,1,2),$J12192=MID(kododd,3,3))</f>
      </c>
    </row>
    <row r="12193">
      <c r="A12193" s="95">
        <v>63022</v>
      </c>
      <c r="B12193" s="93" t="s">
        <v>29161</v>
      </c>
      <c r="C12193" s="93" t="s">
        <v>1424</v>
      </c>
      <c r="G12193" s="95">
        <v>250</v>
      </c>
      <c r="H12193" s="93" t="s">
        <v>8976</v>
      </c>
      <c r="I12193" s="93" t="s">
        <v>23897</v>
      </c>
      <c r="J12193" s="93" t="s">
        <v>20933</v>
      </c>
      <c r="K12193" s="93" t="s">
        <v>9080</v>
      </c>
      <c r="L12193" s="14">
        <f>AND(vyberHrace&lt;&gt;"",ISNUMBER(SEARCH(vyberHrace,$B12193)))</f>
      </c>
      <c r="M12193" s="14">
        <f>AND($I12193=MID(kododd,1,2),$J12193=MID(kododd,3,3))</f>
      </c>
    </row>
    <row r="12194">
      <c r="A12194" s="95">
        <v>56226</v>
      </c>
      <c r="B12194" s="93" t="s">
        <v>22431</v>
      </c>
      <c r="C12194" s="93" t="s">
        <v>1424</v>
      </c>
      <c r="G12194" s="95">
        <v>0</v>
      </c>
      <c r="H12194" s="93" t="s">
        <v>8976</v>
      </c>
      <c r="I12194" s="93" t="s">
        <v>23897</v>
      </c>
      <c r="J12194" s="93" t="s">
        <v>20921</v>
      </c>
      <c r="K12194" s="93" t="s">
        <v>6838</v>
      </c>
      <c r="L12194" s="14">
        <f>AND(vyberHrace&lt;&gt;"",ISNUMBER(SEARCH(vyberHrace,$B12194)))</f>
      </c>
      <c r="M12194" s="14">
        <f>AND($I12194=MID(kododd,1,2),$J12194=MID(kododd,3,3))</f>
      </c>
    </row>
    <row r="12195">
      <c r="A12195" s="95">
        <v>49283</v>
      </c>
      <c r="B12195" s="93" t="s">
        <v>8890</v>
      </c>
      <c r="C12195" s="93" t="s">
        <v>1400</v>
      </c>
      <c r="G12195" s="95">
        <v>0</v>
      </c>
      <c r="H12195" s="93" t="s">
        <v>8976</v>
      </c>
      <c r="I12195" s="93" t="s">
        <v>23897</v>
      </c>
      <c r="J12195" s="93" t="s">
        <v>20921</v>
      </c>
      <c r="K12195" s="93" t="s">
        <v>6838</v>
      </c>
      <c r="L12195" s="14">
        <f>AND(vyberHrace&lt;&gt;"",ISNUMBER(SEARCH(vyberHrace,$B12195)))</f>
      </c>
      <c r="M12195" s="14">
        <f>AND($I12195=MID(kododd,1,2),$J12195=MID(kododd,3,3))</f>
      </c>
    </row>
    <row r="12196">
      <c r="A12196" s="95">
        <v>50420</v>
      </c>
      <c r="B12196" s="93" t="s">
        <v>4669</v>
      </c>
      <c r="C12196" s="93" t="s">
        <v>1406</v>
      </c>
      <c r="F12196" s="95">
        <v>23759925</v>
      </c>
      <c r="G12196" s="95">
        <v>250</v>
      </c>
      <c r="H12196" s="93" t="s">
        <v>8976</v>
      </c>
      <c r="I12196" s="93" t="s">
        <v>23897</v>
      </c>
      <c r="J12196" s="93" t="s">
        <v>20921</v>
      </c>
      <c r="K12196" s="93" t="s">
        <v>6838</v>
      </c>
      <c r="L12196" s="14">
        <f>AND(vyberHrace&lt;&gt;"",ISNUMBER(SEARCH(vyberHrace,$B12196)))</f>
      </c>
      <c r="M12196" s="14">
        <f>AND($I12196=MID(kododd,1,2),$J12196=MID(kododd,3,3))</f>
      </c>
    </row>
    <row r="12197">
      <c r="A12197" s="95">
        <v>39213</v>
      </c>
      <c r="B12197" s="93" t="s">
        <v>7162</v>
      </c>
      <c r="C12197" s="93" t="s">
        <v>1409</v>
      </c>
      <c r="D12197" s="95">
        <v>1086</v>
      </c>
      <c r="F12197" s="95">
        <v>23701773</v>
      </c>
      <c r="G12197" s="95">
        <v>0</v>
      </c>
      <c r="H12197" s="93" t="s">
        <v>8976</v>
      </c>
      <c r="I12197" s="93" t="s">
        <v>23897</v>
      </c>
      <c r="J12197" s="93" t="s">
        <v>20854</v>
      </c>
      <c r="K12197" s="93" t="s">
        <v>138</v>
      </c>
      <c r="L12197" s="14">
        <f>AND(vyberHrace&lt;&gt;"",ISNUMBER(SEARCH(vyberHrace,$B12197)))</f>
      </c>
      <c r="M12197" s="14">
        <f>AND($I12197=MID(kododd,1,2),$J12197=MID(kododd,3,3))</f>
      </c>
    </row>
    <row r="12198">
      <c r="A12198" s="95">
        <v>59298</v>
      </c>
      <c r="B12198" s="93" t="s">
        <v>25722</v>
      </c>
      <c r="C12198" s="93" t="s">
        <v>1486</v>
      </c>
      <c r="G12198" s="95">
        <v>0</v>
      </c>
      <c r="H12198" s="93" t="s">
        <v>8976</v>
      </c>
      <c r="I12198" s="93" t="s">
        <v>23897</v>
      </c>
      <c r="J12198" s="93" t="s">
        <v>20917</v>
      </c>
      <c r="K12198" s="93" t="s">
        <v>6880</v>
      </c>
      <c r="L12198" s="14">
        <f>AND(vyberHrace&lt;&gt;"",ISNUMBER(SEARCH(vyberHrace,$B12198)))</f>
      </c>
      <c r="M12198" s="14">
        <f>AND($I12198=MID(kododd,1,2),$J12198=MID(kododd,3,3))</f>
      </c>
    </row>
    <row r="12199">
      <c r="A12199" s="95">
        <v>42301</v>
      </c>
      <c r="B12199" s="93" t="s">
        <v>7316</v>
      </c>
      <c r="C12199" s="93" t="s">
        <v>1407</v>
      </c>
      <c r="D12199" s="95">
        <v>1652</v>
      </c>
      <c r="E12199" s="95">
        <v>1787</v>
      </c>
      <c r="F12199" s="95">
        <v>23714379</v>
      </c>
      <c r="G12199" s="95">
        <v>250</v>
      </c>
      <c r="H12199" s="93" t="s">
        <v>8976</v>
      </c>
      <c r="I12199" s="93" t="s">
        <v>23897</v>
      </c>
      <c r="J12199" s="93" t="s">
        <v>20937</v>
      </c>
      <c r="K12199" s="93" t="s">
        <v>5619</v>
      </c>
      <c r="L12199" s="14">
        <f>AND(vyberHrace&lt;&gt;"",ISNUMBER(SEARCH(vyberHrace,$B12199)))</f>
      </c>
      <c r="M12199" s="14">
        <f>AND($I12199=MID(kododd,1,2),$J12199=MID(kododd,3,3))</f>
      </c>
    </row>
    <row r="12200">
      <c r="A12200" s="95">
        <v>54920</v>
      </c>
      <c r="B12200" s="93" t="s">
        <v>627</v>
      </c>
      <c r="C12200" s="93" t="s">
        <v>1424</v>
      </c>
      <c r="G12200" s="95">
        <v>0</v>
      </c>
      <c r="H12200" s="93" t="s">
        <v>8976</v>
      </c>
      <c r="I12200" s="93" t="s">
        <v>23897</v>
      </c>
      <c r="J12200" s="93" t="s">
        <v>20917</v>
      </c>
      <c r="K12200" s="93" t="s">
        <v>6880</v>
      </c>
      <c r="L12200" s="14">
        <f>AND(vyberHrace&lt;&gt;"",ISNUMBER(SEARCH(vyberHrace,$B12200)))</f>
      </c>
      <c r="M12200" s="14">
        <f>AND($I12200=MID(kododd,1,2),$J12200=MID(kododd,3,3))</f>
      </c>
    </row>
    <row r="12201">
      <c r="A12201" s="95">
        <v>50311</v>
      </c>
      <c r="B12201" s="93" t="s">
        <v>4659</v>
      </c>
      <c r="C12201" s="93" t="s">
        <v>1422</v>
      </c>
      <c r="F12201" s="95">
        <v>23747269</v>
      </c>
      <c r="G12201" s="95">
        <v>250</v>
      </c>
      <c r="H12201" s="93" t="s">
        <v>8976</v>
      </c>
      <c r="I12201" s="93" t="s">
        <v>23897</v>
      </c>
      <c r="J12201" s="93" t="s">
        <v>20934</v>
      </c>
      <c r="K12201" s="93" t="s">
        <v>8985</v>
      </c>
      <c r="L12201" s="14">
        <f>AND(vyberHrace&lt;&gt;"",ISNUMBER(SEARCH(vyberHrace,$B12201)))</f>
      </c>
      <c r="M12201" s="14">
        <f>AND($I12201=MID(kododd,1,2),$J12201=MID(kododd,3,3))</f>
      </c>
    </row>
    <row r="12202">
      <c r="A12202" s="95">
        <v>493</v>
      </c>
      <c r="B12202" s="93" t="s">
        <v>7319</v>
      </c>
      <c r="C12202" s="93" t="s">
        <v>1427</v>
      </c>
      <c r="D12202" s="95">
        <v>2021</v>
      </c>
      <c r="E12202" s="95">
        <v>2032</v>
      </c>
      <c r="F12202" s="95">
        <v>307459</v>
      </c>
      <c r="G12202" s="95">
        <v>250</v>
      </c>
      <c r="H12202" s="93" t="s">
        <v>8976</v>
      </c>
      <c r="I12202" s="93" t="s">
        <v>23897</v>
      </c>
      <c r="J12202" s="93" t="s">
        <v>3580</v>
      </c>
      <c r="K12202" s="93" t="s">
        <v>6263</v>
      </c>
      <c r="L12202" s="14">
        <f>AND(vyberHrace&lt;&gt;"",ISNUMBER(SEARCH(vyberHrace,$B12202)))</f>
      </c>
      <c r="M12202" s="14">
        <f>AND($I12202=MID(kododd,1,2),$J12202=MID(kododd,3,3))</f>
      </c>
    </row>
    <row r="12203">
      <c r="A12203" s="95">
        <v>63945</v>
      </c>
      <c r="B12203" s="93" t="s">
        <v>30089</v>
      </c>
      <c r="C12203" s="93" t="s">
        <v>1416</v>
      </c>
      <c r="D12203" s="95">
        <v>51001</v>
      </c>
      <c r="E12203" s="95">
        <v>51001</v>
      </c>
      <c r="G12203" s="95">
        <v>250</v>
      </c>
      <c r="H12203" s="93" t="s">
        <v>8976</v>
      </c>
      <c r="I12203" s="93" t="s">
        <v>23897</v>
      </c>
      <c r="J12203" s="93" t="s">
        <v>20902</v>
      </c>
      <c r="K12203" s="93" t="s">
        <v>6916</v>
      </c>
      <c r="L12203" s="14">
        <f>AND(vyberHrace&lt;&gt;"",ISNUMBER(SEARCH(vyberHrace,$B12203)))</f>
      </c>
      <c r="M12203" s="14">
        <f>AND($I12203=MID(kododd,1,2),$J12203=MID(kododd,3,3))</f>
      </c>
    </row>
    <row r="12204">
      <c r="A12204" s="95">
        <v>52341</v>
      </c>
      <c r="B12204" s="93" t="s">
        <v>4178</v>
      </c>
      <c r="C12204" s="93" t="s">
        <v>1412</v>
      </c>
      <c r="G12204" s="95">
        <v>0</v>
      </c>
      <c r="H12204" s="93" t="s">
        <v>8976</v>
      </c>
      <c r="I12204" s="93" t="s">
        <v>23897</v>
      </c>
      <c r="J12204" s="93" t="s">
        <v>20921</v>
      </c>
      <c r="K12204" s="93" t="s">
        <v>6838</v>
      </c>
      <c r="L12204" s="14">
        <f>AND(vyberHrace&lt;&gt;"",ISNUMBER(SEARCH(vyberHrace,$B12204)))</f>
      </c>
      <c r="M12204" s="14">
        <f>AND($I12204=MID(kododd,1,2),$J12204=MID(kododd,3,3))</f>
      </c>
    </row>
    <row r="12205">
      <c r="A12205" s="95">
        <v>62691</v>
      </c>
      <c r="B12205" s="93" t="s">
        <v>12395</v>
      </c>
      <c r="C12205" s="93" t="s">
        <v>3255</v>
      </c>
      <c r="G12205" s="95">
        <v>250</v>
      </c>
      <c r="H12205" s="93" t="s">
        <v>8976</v>
      </c>
      <c r="I12205" s="93" t="s">
        <v>23897</v>
      </c>
      <c r="J12205" s="93" t="s">
        <v>20905</v>
      </c>
      <c r="K12205" s="93" t="s">
        <v>9067</v>
      </c>
      <c r="L12205" s="14">
        <f>AND(vyberHrace&lt;&gt;"",ISNUMBER(SEARCH(vyberHrace,$B12205)))</f>
      </c>
      <c r="M12205" s="14">
        <f>AND($I12205=MID(kododd,1,2),$J12205=MID(kododd,3,3))</f>
      </c>
    </row>
    <row r="12206">
      <c r="A12206" s="95">
        <v>35903</v>
      </c>
      <c r="B12206" s="93" t="s">
        <v>12396</v>
      </c>
      <c r="C12206" s="93" t="s">
        <v>1421</v>
      </c>
      <c r="G12206" s="95">
        <v>0</v>
      </c>
      <c r="H12206" s="93" t="s">
        <v>8976</v>
      </c>
      <c r="I12206" s="93" t="s">
        <v>23897</v>
      </c>
      <c r="J12206" s="93" t="s">
        <v>20961</v>
      </c>
      <c r="K12206" s="93" t="s">
        <v>3074</v>
      </c>
      <c r="L12206" s="14">
        <f>AND(vyberHrace&lt;&gt;"",ISNUMBER(SEARCH(vyberHrace,$B12206)))</f>
      </c>
      <c r="M12206" s="14">
        <f>AND($I12206=MID(kododd,1,2),$J12206=MID(kododd,3,3))</f>
      </c>
    </row>
    <row r="12207">
      <c r="A12207" s="95">
        <v>29777</v>
      </c>
      <c r="B12207" s="93" t="s">
        <v>12407</v>
      </c>
      <c r="C12207" s="93" t="s">
        <v>1454</v>
      </c>
      <c r="D12207" s="95">
        <v>1970</v>
      </c>
      <c r="E12207" s="95">
        <v>1975</v>
      </c>
      <c r="F12207" s="95">
        <v>332470</v>
      </c>
      <c r="G12207" s="95">
        <v>250</v>
      </c>
      <c r="H12207" s="93" t="s">
        <v>8976</v>
      </c>
      <c r="I12207" s="93" t="s">
        <v>23897</v>
      </c>
      <c r="J12207" s="93" t="s">
        <v>3580</v>
      </c>
      <c r="K12207" s="93" t="s">
        <v>6263</v>
      </c>
      <c r="L12207" s="14">
        <f>AND(vyberHrace&lt;&gt;"",ISNUMBER(SEARCH(vyberHrace,$B12207)))</f>
      </c>
      <c r="M12207" s="14">
        <f>AND($I12207=MID(kododd,1,2),$J12207=MID(kododd,3,3))</f>
      </c>
    </row>
    <row r="12208">
      <c r="A12208" s="95">
        <v>3401</v>
      </c>
      <c r="B12208" s="93" t="s">
        <v>12410</v>
      </c>
      <c r="C12208" s="93" t="s">
        <v>1426</v>
      </c>
      <c r="D12208" s="95">
        <v>1797</v>
      </c>
      <c r="G12208" s="95">
        <v>0</v>
      </c>
      <c r="H12208" s="93" t="s">
        <v>8976</v>
      </c>
      <c r="I12208" s="93" t="s">
        <v>23897</v>
      </c>
      <c r="J12208" s="93" t="s">
        <v>20846</v>
      </c>
      <c r="K12208" s="93" t="s">
        <v>4692</v>
      </c>
      <c r="L12208" s="14">
        <f>AND(vyberHrace&lt;&gt;"",ISNUMBER(SEARCH(vyberHrace,$B12208)))</f>
      </c>
      <c r="M12208" s="14">
        <f>AND($I12208=MID(kododd,1,2),$J12208=MID(kododd,3,3))</f>
      </c>
    </row>
    <row r="12209">
      <c r="A12209" s="95">
        <v>7598</v>
      </c>
      <c r="B12209" s="93" t="s">
        <v>12410</v>
      </c>
      <c r="C12209" s="93" t="s">
        <v>1436</v>
      </c>
      <c r="D12209" s="95">
        <v>1244</v>
      </c>
      <c r="G12209" s="95">
        <v>0</v>
      </c>
      <c r="H12209" s="93" t="s">
        <v>8976</v>
      </c>
      <c r="I12209" s="93" t="s">
        <v>23897</v>
      </c>
      <c r="J12209" s="93" t="s">
        <v>20846</v>
      </c>
      <c r="K12209" s="93" t="s">
        <v>4692</v>
      </c>
      <c r="L12209" s="14">
        <f>AND(vyberHrace&lt;&gt;"",ISNUMBER(SEARCH(vyberHrace,$B12209)))</f>
      </c>
      <c r="M12209" s="14">
        <f>AND($I12209=MID(kododd,1,2),$J12209=MID(kododd,3,3))</f>
      </c>
    </row>
    <row r="12210">
      <c r="A12210" s="95">
        <v>60674</v>
      </c>
      <c r="B12210" s="93" t="s">
        <v>27088</v>
      </c>
      <c r="C12210" s="93" t="s">
        <v>1399</v>
      </c>
      <c r="G12210" s="95">
        <v>0</v>
      </c>
      <c r="H12210" s="93" t="s">
        <v>8976</v>
      </c>
      <c r="I12210" s="93" t="s">
        <v>23897</v>
      </c>
      <c r="J12210" s="93" t="s">
        <v>23412</v>
      </c>
      <c r="K12210" s="93" t="s">
        <v>21364</v>
      </c>
      <c r="L12210" s="14">
        <f>AND(vyberHrace&lt;&gt;"",ISNUMBER(SEARCH(vyberHrace,$B12210)))</f>
      </c>
      <c r="M12210" s="14">
        <f>AND($I12210=MID(kododd,1,2),$J12210=MID(kododd,3,3))</f>
      </c>
    </row>
    <row r="12211">
      <c r="A12211" s="95">
        <v>9103</v>
      </c>
      <c r="B12211" s="93" t="s">
        <v>12422</v>
      </c>
      <c r="C12211" s="93" t="s">
        <v>1425</v>
      </c>
      <c r="D12211" s="95">
        <v>1618</v>
      </c>
      <c r="E12211" s="95">
        <v>1812</v>
      </c>
      <c r="F12211" s="95">
        <v>314315</v>
      </c>
      <c r="G12211" s="95">
        <v>250</v>
      </c>
      <c r="H12211" s="93" t="s">
        <v>8976</v>
      </c>
      <c r="I12211" s="93" t="s">
        <v>23897</v>
      </c>
      <c r="J12211" s="93" t="s">
        <v>20860</v>
      </c>
      <c r="K12211" s="93" t="s">
        <v>4664</v>
      </c>
      <c r="L12211" s="14">
        <f>AND(vyberHrace&lt;&gt;"",ISNUMBER(SEARCH(vyberHrace,$B12211)))</f>
      </c>
      <c r="M12211" s="14">
        <f>AND($I12211=MID(kododd,1,2),$J12211=MID(kododd,3,3))</f>
      </c>
    </row>
    <row r="12212">
      <c r="A12212" s="95">
        <v>52343</v>
      </c>
      <c r="B12212" s="93" t="s">
        <v>4179</v>
      </c>
      <c r="C12212" s="93" t="s">
        <v>1420</v>
      </c>
      <c r="G12212" s="95">
        <v>0</v>
      </c>
      <c r="H12212" s="93" t="s">
        <v>8976</v>
      </c>
      <c r="I12212" s="93" t="s">
        <v>23897</v>
      </c>
      <c r="J12212" s="93" t="s">
        <v>20921</v>
      </c>
      <c r="K12212" s="93" t="s">
        <v>6838</v>
      </c>
      <c r="L12212" s="14">
        <f>AND(vyberHrace&lt;&gt;"",ISNUMBER(SEARCH(vyberHrace,$B12212)))</f>
      </c>
      <c r="M12212" s="14">
        <f>AND($I12212=MID(kododd,1,2),$J12212=MID(kododd,3,3))</f>
      </c>
    </row>
    <row r="12213">
      <c r="A12213" s="95">
        <v>38130</v>
      </c>
      <c r="B12213" s="93" t="s">
        <v>12435</v>
      </c>
      <c r="C12213" s="93" t="s">
        <v>1419</v>
      </c>
      <c r="D12213" s="95">
        <v>2011</v>
      </c>
      <c r="E12213" s="95">
        <v>2040</v>
      </c>
      <c r="F12213" s="95">
        <v>386570</v>
      </c>
      <c r="G12213" s="95">
        <v>250</v>
      </c>
      <c r="H12213" s="93" t="s">
        <v>8976</v>
      </c>
      <c r="I12213" s="93" t="s">
        <v>23897</v>
      </c>
      <c r="J12213" s="93" t="s">
        <v>20860</v>
      </c>
      <c r="K12213" s="93" t="s">
        <v>4664</v>
      </c>
      <c r="L12213" s="14">
        <f>AND(vyberHrace&lt;&gt;"",ISNUMBER(SEARCH(vyberHrace,$B12213)))</f>
      </c>
      <c r="M12213" s="14">
        <f>AND($I12213=MID(kododd,1,2),$J12213=MID(kododd,3,3))</f>
      </c>
    </row>
    <row r="12214">
      <c r="A12214" s="95">
        <v>55249</v>
      </c>
      <c r="B12214" s="93" t="s">
        <v>552</v>
      </c>
      <c r="C12214" s="93" t="s">
        <v>1406</v>
      </c>
      <c r="G12214" s="95">
        <v>0</v>
      </c>
      <c r="H12214" s="93" t="s">
        <v>8976</v>
      </c>
      <c r="I12214" s="93" t="s">
        <v>23897</v>
      </c>
      <c r="J12214" s="93" t="s">
        <v>20937</v>
      </c>
      <c r="K12214" s="93" t="s">
        <v>5619</v>
      </c>
      <c r="L12214" s="14">
        <f>AND(vyberHrace&lt;&gt;"",ISNUMBER(SEARCH(vyberHrace,$B12214)))</f>
      </c>
      <c r="M12214" s="14">
        <f>AND($I12214=MID(kododd,1,2),$J12214=MID(kododd,3,3))</f>
      </c>
    </row>
    <row r="12215">
      <c r="A12215" s="95">
        <v>45639</v>
      </c>
      <c r="B12215" s="93" t="s">
        <v>3386</v>
      </c>
      <c r="C12215" s="93" t="s">
        <v>1416</v>
      </c>
      <c r="D12215" s="95">
        <v>1728</v>
      </c>
      <c r="E12215" s="95">
        <v>1901</v>
      </c>
      <c r="F12215" s="95">
        <v>23734574</v>
      </c>
      <c r="G12215" s="95">
        <v>250</v>
      </c>
      <c r="H12215" s="93" t="s">
        <v>8976</v>
      </c>
      <c r="I12215" s="93" t="s">
        <v>23897</v>
      </c>
      <c r="J12215" s="93" t="s">
        <v>3580</v>
      </c>
      <c r="K12215" s="93" t="s">
        <v>6263</v>
      </c>
      <c r="L12215" s="14">
        <f>AND(vyberHrace&lt;&gt;"",ISNUMBER(SEARCH(vyberHrace,$B12215)))</f>
      </c>
      <c r="M12215" s="14">
        <f>AND($I12215=MID(kododd,1,2),$J12215=MID(kododd,3,3))</f>
      </c>
    </row>
    <row r="12216">
      <c r="A12216" s="95">
        <v>27833</v>
      </c>
      <c r="B12216" s="93" t="s">
        <v>3389</v>
      </c>
      <c r="C12216" s="93" t="s">
        <v>1431</v>
      </c>
      <c r="G12216" s="95">
        <v>0</v>
      </c>
      <c r="H12216" s="93" t="s">
        <v>8976</v>
      </c>
      <c r="I12216" s="93" t="s">
        <v>23897</v>
      </c>
      <c r="J12216" s="93" t="s">
        <v>20846</v>
      </c>
      <c r="K12216" s="93" t="s">
        <v>4692</v>
      </c>
      <c r="L12216" s="14">
        <f>AND(vyberHrace&lt;&gt;"",ISNUMBER(SEARCH(vyberHrace,$B12216)))</f>
      </c>
      <c r="M12216" s="14">
        <f>AND($I12216=MID(kododd,1,2),$J12216=MID(kododd,3,3))</f>
      </c>
    </row>
    <row r="12217">
      <c r="A12217" s="95">
        <v>61954</v>
      </c>
      <c r="B12217" s="93" t="s">
        <v>28160</v>
      </c>
      <c r="C12217" s="93" t="s">
        <v>1412</v>
      </c>
      <c r="G12217" s="95">
        <v>250</v>
      </c>
      <c r="H12217" s="93" t="s">
        <v>8976</v>
      </c>
      <c r="I12217" s="93" t="s">
        <v>23897</v>
      </c>
      <c r="J12217" s="93" t="s">
        <v>20905</v>
      </c>
      <c r="K12217" s="93" t="s">
        <v>9067</v>
      </c>
      <c r="L12217" s="14">
        <f>AND(vyberHrace&lt;&gt;"",ISNUMBER(SEARCH(vyberHrace,$B12217)))</f>
      </c>
      <c r="M12217" s="14">
        <f>AND($I12217=MID(kododd,1,2),$J12217=MID(kododd,3,3))</f>
      </c>
    </row>
    <row r="12218">
      <c r="A12218" s="95">
        <v>58828</v>
      </c>
      <c r="B12218" s="93" t="s">
        <v>25300</v>
      </c>
      <c r="C12218" s="93" t="s">
        <v>1420</v>
      </c>
      <c r="G12218" s="95">
        <v>0</v>
      </c>
      <c r="H12218" s="93" t="s">
        <v>8976</v>
      </c>
      <c r="I12218" s="93" t="s">
        <v>23897</v>
      </c>
      <c r="J12218" s="93" t="s">
        <v>20906</v>
      </c>
      <c r="K12218" s="93" t="s">
        <v>4884</v>
      </c>
      <c r="L12218" s="14">
        <f>AND(vyberHrace&lt;&gt;"",ISNUMBER(SEARCH(vyberHrace,$B12218)))</f>
      </c>
      <c r="M12218" s="14">
        <f>AND($I12218=MID(kododd,1,2),$J12218=MID(kododd,3,3))</f>
      </c>
    </row>
    <row r="12219">
      <c r="A12219" s="95">
        <v>58767</v>
      </c>
      <c r="B12219" s="93" t="s">
        <v>25241</v>
      </c>
      <c r="C12219" s="93" t="s">
        <v>1424</v>
      </c>
      <c r="F12219" s="95">
        <v>23790156</v>
      </c>
      <c r="G12219" s="95">
        <v>250</v>
      </c>
      <c r="H12219" s="93" t="s">
        <v>8976</v>
      </c>
      <c r="I12219" s="93" t="s">
        <v>23897</v>
      </c>
      <c r="J12219" s="93" t="s">
        <v>20905</v>
      </c>
      <c r="K12219" s="93" t="s">
        <v>9067</v>
      </c>
      <c r="L12219" s="14">
        <f>AND(vyberHrace&lt;&gt;"",ISNUMBER(SEARCH(vyberHrace,$B12219)))</f>
      </c>
      <c r="M12219" s="14">
        <f>AND($I12219=MID(kododd,1,2),$J12219=MID(kododd,3,3))</f>
      </c>
    </row>
    <row r="12220">
      <c r="A12220" s="95">
        <v>58766</v>
      </c>
      <c r="B12220" s="93" t="s">
        <v>25240</v>
      </c>
      <c r="C12220" s="93" t="s">
        <v>1422</v>
      </c>
      <c r="F12220" s="95">
        <v>23790164</v>
      </c>
      <c r="G12220" s="95">
        <v>250</v>
      </c>
      <c r="H12220" s="93" t="s">
        <v>8976</v>
      </c>
      <c r="I12220" s="93" t="s">
        <v>23897</v>
      </c>
      <c r="J12220" s="93" t="s">
        <v>20905</v>
      </c>
      <c r="K12220" s="93" t="s">
        <v>9067</v>
      </c>
      <c r="L12220" s="14">
        <f>AND(vyberHrace&lt;&gt;"",ISNUMBER(SEARCH(vyberHrace,$B12220)))</f>
      </c>
      <c r="M12220" s="14">
        <f>AND($I12220=MID(kododd,1,2),$J12220=MID(kododd,3,3))</f>
      </c>
    </row>
    <row r="12221">
      <c r="A12221" s="95">
        <v>41271</v>
      </c>
      <c r="B12221" s="93" t="s">
        <v>5898</v>
      </c>
      <c r="C12221" s="93" t="s">
        <v>1400</v>
      </c>
      <c r="D12221" s="95">
        <v>1551</v>
      </c>
      <c r="E12221" s="95">
        <v>1732</v>
      </c>
      <c r="F12221" s="95">
        <v>394335</v>
      </c>
      <c r="G12221" s="95">
        <v>0</v>
      </c>
      <c r="H12221" s="93" t="s">
        <v>8976</v>
      </c>
      <c r="I12221" s="93" t="s">
        <v>23897</v>
      </c>
      <c r="J12221" s="93" t="s">
        <v>20906</v>
      </c>
      <c r="K12221" s="93" t="s">
        <v>4884</v>
      </c>
      <c r="L12221" s="14">
        <f>AND(vyberHrace&lt;&gt;"",ISNUMBER(SEARCH(vyberHrace,$B12221)))</f>
      </c>
      <c r="M12221" s="14">
        <f>AND($I12221=MID(kododd,1,2),$J12221=MID(kododd,3,3))</f>
      </c>
    </row>
    <row r="12222">
      <c r="A12222" s="95">
        <v>6185</v>
      </c>
      <c r="B12222" s="93" t="s">
        <v>5899</v>
      </c>
      <c r="C12222" s="93" t="s">
        <v>1433</v>
      </c>
      <c r="D12222" s="95">
        <v>2038</v>
      </c>
      <c r="E12222" s="95">
        <v>2035</v>
      </c>
      <c r="F12222" s="95">
        <v>336351</v>
      </c>
      <c r="G12222" s="95">
        <v>250</v>
      </c>
      <c r="H12222" s="93" t="s">
        <v>8976</v>
      </c>
      <c r="I12222" s="93" t="s">
        <v>23897</v>
      </c>
      <c r="J12222" s="93" t="s">
        <v>20902</v>
      </c>
      <c r="K12222" s="93" t="s">
        <v>6916</v>
      </c>
      <c r="L12222" s="14">
        <f>AND(vyberHrace&lt;&gt;"",ISNUMBER(SEARCH(vyberHrace,$B12222)))</f>
      </c>
      <c r="M12222" s="14">
        <f>AND($I12222=MID(kododd,1,2),$J12222=MID(kododd,3,3))</f>
      </c>
    </row>
    <row r="12223">
      <c r="A12223" s="95">
        <v>60619</v>
      </c>
      <c r="B12223" s="93" t="s">
        <v>27038</v>
      </c>
      <c r="C12223" s="93" t="s">
        <v>1420</v>
      </c>
      <c r="G12223" s="95">
        <v>250</v>
      </c>
      <c r="H12223" s="93" t="s">
        <v>8976</v>
      </c>
      <c r="I12223" s="93" t="s">
        <v>23897</v>
      </c>
      <c r="J12223" s="93" t="s">
        <v>3580</v>
      </c>
      <c r="K12223" s="93" t="s">
        <v>6263</v>
      </c>
      <c r="L12223" s="14">
        <f>AND(vyberHrace&lt;&gt;"",ISNUMBER(SEARCH(vyberHrace,$B12223)))</f>
      </c>
      <c r="M12223" s="14">
        <f>AND($I12223=MID(kododd,1,2),$J12223=MID(kododd,3,3))</f>
      </c>
    </row>
    <row r="12224">
      <c r="A12224" s="95">
        <v>771</v>
      </c>
      <c r="B12224" s="93" t="s">
        <v>12560</v>
      </c>
      <c r="C12224" s="93" t="s">
        <v>1443</v>
      </c>
      <c r="D12224" s="95">
        <v>1808</v>
      </c>
      <c r="E12224" s="95">
        <v>1886</v>
      </c>
      <c r="F12224" s="95">
        <v>322849</v>
      </c>
      <c r="G12224" s="95">
        <v>250</v>
      </c>
      <c r="H12224" s="93" t="s">
        <v>8976</v>
      </c>
      <c r="I12224" s="93" t="s">
        <v>23897</v>
      </c>
      <c r="J12224" s="93" t="s">
        <v>20896</v>
      </c>
      <c r="K12224" s="93" t="s">
        <v>9945</v>
      </c>
      <c r="L12224" s="14">
        <f>AND(vyberHrace&lt;&gt;"",ISNUMBER(SEARCH(vyberHrace,$B12224)))</f>
      </c>
      <c r="M12224" s="14">
        <f>AND($I12224=MID(kododd,1,2),$J12224=MID(kododd,3,3))</f>
      </c>
    </row>
    <row r="12225">
      <c r="A12225" s="95">
        <v>47582</v>
      </c>
      <c r="B12225" s="93" t="s">
        <v>2273</v>
      </c>
      <c r="C12225" s="93" t="s">
        <v>3255</v>
      </c>
      <c r="G12225" s="95">
        <v>0</v>
      </c>
      <c r="H12225" s="93" t="s">
        <v>8976</v>
      </c>
      <c r="I12225" s="93" t="s">
        <v>23897</v>
      </c>
      <c r="J12225" s="93" t="s">
        <v>20933</v>
      </c>
      <c r="K12225" s="93" t="s">
        <v>9080</v>
      </c>
      <c r="L12225" s="14">
        <f>AND(vyberHrace&lt;&gt;"",ISNUMBER(SEARCH(vyberHrace,$B12225)))</f>
      </c>
      <c r="M12225" s="14">
        <f>AND($I12225=MID(kododd,1,2),$J12225=MID(kododd,3,3))</f>
      </c>
    </row>
    <row r="12226">
      <c r="A12226" s="95">
        <v>42727</v>
      </c>
      <c r="B12226" s="93" t="s">
        <v>2277</v>
      </c>
      <c r="C12226" s="93" t="s">
        <v>1400</v>
      </c>
      <c r="G12226" s="95">
        <v>0</v>
      </c>
      <c r="H12226" s="93" t="s">
        <v>8976</v>
      </c>
      <c r="I12226" s="93" t="s">
        <v>23897</v>
      </c>
      <c r="J12226" s="93" t="s">
        <v>20921</v>
      </c>
      <c r="K12226" s="93" t="s">
        <v>6838</v>
      </c>
      <c r="L12226" s="14">
        <f>AND(vyberHrace&lt;&gt;"",ISNUMBER(SEARCH(vyberHrace,$B12226)))</f>
      </c>
      <c r="M12226" s="14">
        <f>AND($I12226=MID(kododd,1,2),$J12226=MID(kododd,3,3))</f>
      </c>
    </row>
    <row r="12227">
      <c r="A12227" s="95">
        <v>62954</v>
      </c>
      <c r="B12227" s="93" t="s">
        <v>29162</v>
      </c>
      <c r="C12227" s="93" t="s">
        <v>1486</v>
      </c>
      <c r="G12227" s="95">
        <v>250</v>
      </c>
      <c r="H12227" s="93" t="s">
        <v>8976</v>
      </c>
      <c r="I12227" s="93" t="s">
        <v>23897</v>
      </c>
      <c r="J12227" s="93" t="s">
        <v>20902</v>
      </c>
      <c r="K12227" s="93" t="s">
        <v>6916</v>
      </c>
      <c r="L12227" s="14">
        <f>AND(vyberHrace&lt;&gt;"",ISNUMBER(SEARCH(vyberHrace,$B12227)))</f>
      </c>
      <c r="M12227" s="14">
        <f>AND($I12227=MID(kododd,1,2),$J12227=MID(kododd,3,3))</f>
      </c>
    </row>
    <row r="12228">
      <c r="A12228" s="95">
        <v>47974</v>
      </c>
      <c r="B12228" s="93" t="s">
        <v>4840</v>
      </c>
      <c r="C12228" s="93" t="s">
        <v>1416</v>
      </c>
      <c r="D12228" s="95">
        <v>1425</v>
      </c>
      <c r="F12228" s="95">
        <v>23757027</v>
      </c>
      <c r="G12228" s="95">
        <v>250</v>
      </c>
      <c r="H12228" s="93" t="s">
        <v>8976</v>
      </c>
      <c r="I12228" s="93" t="s">
        <v>23897</v>
      </c>
      <c r="J12228" s="93" t="s">
        <v>20921</v>
      </c>
      <c r="K12228" s="93" t="s">
        <v>6838</v>
      </c>
      <c r="L12228" s="14">
        <f>AND(vyberHrace&lt;&gt;"",ISNUMBER(SEARCH(vyberHrace,$B12228)))</f>
      </c>
      <c r="M12228" s="14">
        <f>AND($I12228=MID(kododd,1,2),$J12228=MID(kododd,3,3))</f>
      </c>
    </row>
    <row r="12229">
      <c r="A12229" s="95">
        <v>55227</v>
      </c>
      <c r="B12229" s="93" t="s">
        <v>585</v>
      </c>
      <c r="C12229" s="93" t="s">
        <v>1412</v>
      </c>
      <c r="G12229" s="95">
        <v>0</v>
      </c>
      <c r="H12229" s="93" t="s">
        <v>8976</v>
      </c>
      <c r="I12229" s="93" t="s">
        <v>23897</v>
      </c>
      <c r="J12229" s="93" t="s">
        <v>20921</v>
      </c>
      <c r="K12229" s="93" t="s">
        <v>6838</v>
      </c>
      <c r="L12229" s="14">
        <f>AND(vyberHrace&lt;&gt;"",ISNUMBER(SEARCH(vyberHrace,$B12229)))</f>
      </c>
      <c r="M12229" s="14">
        <f>AND($I12229=MID(kododd,1,2),$J12229=MID(kododd,3,3))</f>
      </c>
    </row>
    <row r="12230">
      <c r="A12230" s="95">
        <v>55226</v>
      </c>
      <c r="B12230" s="93" t="s">
        <v>586</v>
      </c>
      <c r="C12230" s="93" t="s">
        <v>1422</v>
      </c>
      <c r="F12230" s="95">
        <v>23757035</v>
      </c>
      <c r="G12230" s="95">
        <v>0</v>
      </c>
      <c r="H12230" s="93" t="s">
        <v>8976</v>
      </c>
      <c r="I12230" s="93" t="s">
        <v>23897</v>
      </c>
      <c r="J12230" s="93" t="s">
        <v>20921</v>
      </c>
      <c r="K12230" s="93" t="s">
        <v>6838</v>
      </c>
      <c r="L12230" s="14">
        <f>AND(vyberHrace&lt;&gt;"",ISNUMBER(SEARCH(vyberHrace,$B12230)))</f>
      </c>
      <c r="M12230" s="14">
        <f>AND($I12230=MID(kododd,1,2),$J12230=MID(kododd,3,3))</f>
      </c>
    </row>
    <row r="12231">
      <c r="A12231" s="95">
        <v>55698</v>
      </c>
      <c r="B12231" s="93" t="s">
        <v>22485</v>
      </c>
      <c r="C12231" s="93" t="s">
        <v>1408</v>
      </c>
      <c r="D12231" s="95">
        <v>1520</v>
      </c>
      <c r="E12231" s="95">
        <v>1822</v>
      </c>
      <c r="F12231" s="95">
        <v>23772174</v>
      </c>
      <c r="G12231" s="95">
        <v>250</v>
      </c>
      <c r="H12231" s="93" t="s">
        <v>8976</v>
      </c>
      <c r="I12231" s="93" t="s">
        <v>23897</v>
      </c>
      <c r="J12231" s="93" t="s">
        <v>20854</v>
      </c>
      <c r="K12231" s="93" t="s">
        <v>138</v>
      </c>
      <c r="L12231" s="14">
        <f>AND(vyberHrace&lt;&gt;"",ISNUMBER(SEARCH(vyberHrace,$B12231)))</f>
      </c>
      <c r="M12231" s="14">
        <f>AND($I12231=MID(kododd,1,2),$J12231=MID(kododd,3,3))</f>
      </c>
    </row>
    <row r="12232">
      <c r="A12232" s="95">
        <v>62981</v>
      </c>
      <c r="B12232" s="93" t="s">
        <v>29163</v>
      </c>
      <c r="C12232" s="93" t="s">
        <v>1450</v>
      </c>
      <c r="G12232" s="95">
        <v>250</v>
      </c>
      <c r="H12232" s="93" t="s">
        <v>8976</v>
      </c>
      <c r="I12232" s="93" t="s">
        <v>23897</v>
      </c>
      <c r="J12232" s="93" t="s">
        <v>20906</v>
      </c>
      <c r="K12232" s="93" t="s">
        <v>4884</v>
      </c>
      <c r="L12232" s="14">
        <f>AND(vyberHrace&lt;&gt;"",ISNUMBER(SEARCH(vyberHrace,$B12232)))</f>
      </c>
      <c r="M12232" s="14">
        <f>AND($I12232=MID(kododd,1,2),$J12232=MID(kododd,3,3))</f>
      </c>
    </row>
    <row r="12233">
      <c r="A12233" s="95">
        <v>54958</v>
      </c>
      <c r="B12233" s="93" t="s">
        <v>629</v>
      </c>
      <c r="C12233" s="93" t="s">
        <v>1424</v>
      </c>
      <c r="G12233" s="95">
        <v>0</v>
      </c>
      <c r="H12233" s="93" t="s">
        <v>8976</v>
      </c>
      <c r="I12233" s="93" t="s">
        <v>23897</v>
      </c>
      <c r="J12233" s="93" t="s">
        <v>20917</v>
      </c>
      <c r="K12233" s="93" t="s">
        <v>6880</v>
      </c>
      <c r="L12233" s="14">
        <f>AND(vyberHrace&lt;&gt;"",ISNUMBER(SEARCH(vyberHrace,$B12233)))</f>
      </c>
      <c r="M12233" s="14">
        <f>AND($I12233=MID(kododd,1,2),$J12233=MID(kododd,3,3))</f>
      </c>
    </row>
    <row r="12234">
      <c r="A12234" s="95">
        <v>55067</v>
      </c>
      <c r="B12234" s="93" t="s">
        <v>561</v>
      </c>
      <c r="C12234" s="93" t="s">
        <v>1412</v>
      </c>
      <c r="F12234" s="95">
        <v>23754966</v>
      </c>
      <c r="G12234" s="95">
        <v>0</v>
      </c>
      <c r="H12234" s="93" t="s">
        <v>8976</v>
      </c>
      <c r="I12234" s="93" t="s">
        <v>23897</v>
      </c>
      <c r="J12234" s="93" t="s">
        <v>3580</v>
      </c>
      <c r="K12234" s="93" t="s">
        <v>6263</v>
      </c>
      <c r="L12234" s="14">
        <f>AND(vyberHrace&lt;&gt;"",ISNUMBER(SEARCH(vyberHrace,$B12234)))</f>
      </c>
      <c r="M12234" s="14">
        <f>AND($I12234=MID(kododd,1,2),$J12234=MID(kododd,3,3))</f>
      </c>
    </row>
    <row r="12235">
      <c r="A12235" s="95">
        <v>56978</v>
      </c>
      <c r="B12235" s="93" t="s">
        <v>24175</v>
      </c>
      <c r="C12235" s="93" t="s">
        <v>1406</v>
      </c>
      <c r="G12235" s="95">
        <v>0</v>
      </c>
      <c r="H12235" s="93" t="s">
        <v>8976</v>
      </c>
      <c r="I12235" s="93" t="s">
        <v>23897</v>
      </c>
      <c r="J12235" s="93" t="s">
        <v>20872</v>
      </c>
      <c r="K12235" s="93" t="s">
        <v>6834</v>
      </c>
      <c r="L12235" s="14">
        <f>AND(vyberHrace&lt;&gt;"",ISNUMBER(SEARCH(vyberHrace,$B12235)))</f>
      </c>
      <c r="M12235" s="14">
        <f>AND($I12235=MID(kododd,1,2),$J12235=MID(kododd,3,3))</f>
      </c>
    </row>
    <row r="12236">
      <c r="A12236" s="95">
        <v>3151</v>
      </c>
      <c r="B12236" s="93" t="s">
        <v>8009</v>
      </c>
      <c r="C12236" s="93" t="s">
        <v>1468</v>
      </c>
      <c r="D12236" s="95">
        <v>1706</v>
      </c>
      <c r="E12236" s="95">
        <v>1835</v>
      </c>
      <c r="F12236" s="95">
        <v>314340</v>
      </c>
      <c r="G12236" s="95">
        <v>250</v>
      </c>
      <c r="H12236" s="93" t="s">
        <v>8976</v>
      </c>
      <c r="I12236" s="93" t="s">
        <v>23897</v>
      </c>
      <c r="J12236" s="93" t="s">
        <v>20888</v>
      </c>
      <c r="K12236" s="93" t="s">
        <v>1500</v>
      </c>
      <c r="L12236" s="14">
        <f>AND(vyberHrace&lt;&gt;"",ISNUMBER(SEARCH(vyberHrace,$B12236)))</f>
      </c>
      <c r="M12236" s="14">
        <f>AND($I12236=MID(kododd,1,2),$J12236=MID(kododd,3,3))</f>
      </c>
    </row>
    <row r="12237">
      <c r="A12237" s="95">
        <v>38079</v>
      </c>
      <c r="B12237" s="93" t="s">
        <v>8016</v>
      </c>
      <c r="C12237" s="93" t="s">
        <v>1403</v>
      </c>
      <c r="D12237" s="95">
        <v>1629</v>
      </c>
      <c r="F12237" s="95">
        <v>369187</v>
      </c>
      <c r="G12237" s="95">
        <v>0</v>
      </c>
      <c r="H12237" s="93" t="s">
        <v>8976</v>
      </c>
      <c r="I12237" s="93" t="s">
        <v>23897</v>
      </c>
      <c r="J12237" s="93" t="s">
        <v>20846</v>
      </c>
      <c r="K12237" s="93" t="s">
        <v>4692</v>
      </c>
      <c r="L12237" s="14">
        <f>AND(vyberHrace&lt;&gt;"",ISNUMBER(SEARCH(vyberHrace,$B12237)))</f>
      </c>
      <c r="M12237" s="14">
        <f>AND($I12237=MID(kododd,1,2),$J12237=MID(kododd,3,3))</f>
      </c>
    </row>
    <row r="12238">
      <c r="A12238" s="95">
        <v>33392</v>
      </c>
      <c r="B12238" s="93" t="s">
        <v>8023</v>
      </c>
      <c r="C12238" s="93" t="s">
        <v>1398</v>
      </c>
      <c r="G12238" s="95">
        <v>0</v>
      </c>
      <c r="H12238" s="93" t="s">
        <v>8976</v>
      </c>
      <c r="I12238" s="93" t="s">
        <v>23897</v>
      </c>
      <c r="J12238" s="93" t="s">
        <v>21033</v>
      </c>
      <c r="K12238" s="93" t="s">
        <v>7886</v>
      </c>
      <c r="L12238" s="14">
        <f>AND(vyberHrace&lt;&gt;"",ISNUMBER(SEARCH(vyberHrace,$B12238)))</f>
      </c>
      <c r="M12238" s="14">
        <f>AND($I12238=MID(kododd,1,2),$J12238=MID(kododd,3,3))</f>
      </c>
    </row>
    <row r="12239">
      <c r="A12239" s="95">
        <v>62675</v>
      </c>
      <c r="B12239" s="93" t="s">
        <v>29164</v>
      </c>
      <c r="C12239" s="93" t="s">
        <v>1486</v>
      </c>
      <c r="G12239" s="95">
        <v>250</v>
      </c>
      <c r="H12239" s="93" t="s">
        <v>8976</v>
      </c>
      <c r="I12239" s="93" t="s">
        <v>23897</v>
      </c>
      <c r="J12239" s="93" t="s">
        <v>20933</v>
      </c>
      <c r="K12239" s="93" t="s">
        <v>9080</v>
      </c>
      <c r="L12239" s="14">
        <f>AND(vyberHrace&lt;&gt;"",ISNUMBER(SEARCH(vyberHrace,$B12239)))</f>
      </c>
      <c r="M12239" s="14">
        <f>AND($I12239=MID(kododd,1,2),$J12239=MID(kododd,3,3))</f>
      </c>
    </row>
    <row r="12240">
      <c r="A12240" s="95">
        <v>62674</v>
      </c>
      <c r="B12240" s="93" t="s">
        <v>29165</v>
      </c>
      <c r="C12240" s="93" t="s">
        <v>1488</v>
      </c>
      <c r="G12240" s="95">
        <v>250</v>
      </c>
      <c r="H12240" s="93" t="s">
        <v>8976</v>
      </c>
      <c r="I12240" s="93" t="s">
        <v>23897</v>
      </c>
      <c r="J12240" s="93" t="s">
        <v>20933</v>
      </c>
      <c r="K12240" s="93" t="s">
        <v>9080</v>
      </c>
      <c r="L12240" s="14">
        <f>AND(vyberHrace&lt;&gt;"",ISNUMBER(SEARCH(vyberHrace,$B12240)))</f>
      </c>
      <c r="M12240" s="14">
        <f>AND($I12240=MID(kododd,1,2),$J12240=MID(kododd,3,3))</f>
      </c>
    </row>
    <row r="12241">
      <c r="A12241" s="95">
        <v>50316</v>
      </c>
      <c r="B12241" s="93" t="s">
        <v>6843</v>
      </c>
      <c r="C12241" s="93" t="s">
        <v>3255</v>
      </c>
      <c r="F12241" s="95">
        <v>23772182</v>
      </c>
      <c r="G12241" s="95">
        <v>0</v>
      </c>
      <c r="H12241" s="93" t="s">
        <v>8976</v>
      </c>
      <c r="I12241" s="93" t="s">
        <v>23897</v>
      </c>
      <c r="J12241" s="93" t="s">
        <v>20880</v>
      </c>
      <c r="K12241" s="93" t="s">
        <v>2046</v>
      </c>
      <c r="L12241" s="14">
        <f>AND(vyberHrace&lt;&gt;"",ISNUMBER(SEARCH(vyberHrace,$B12241)))</f>
      </c>
      <c r="M12241" s="14">
        <f>AND($I12241=MID(kododd,1,2),$J12241=MID(kododd,3,3))</f>
      </c>
    </row>
    <row r="12242">
      <c r="A12242" s="95">
        <v>41045</v>
      </c>
      <c r="B12242" s="93" t="s">
        <v>12195</v>
      </c>
      <c r="C12242" s="93" t="s">
        <v>1410</v>
      </c>
      <c r="D12242" s="95">
        <v>1713</v>
      </c>
      <c r="E12242" s="95">
        <v>1797</v>
      </c>
      <c r="F12242" s="95">
        <v>23701781</v>
      </c>
      <c r="G12242" s="95">
        <v>250</v>
      </c>
      <c r="H12242" s="93" t="s">
        <v>8976</v>
      </c>
      <c r="I12242" s="93" t="s">
        <v>23897</v>
      </c>
      <c r="J12242" s="93" t="s">
        <v>3580</v>
      </c>
      <c r="K12242" s="93" t="s">
        <v>6263</v>
      </c>
      <c r="L12242" s="14">
        <f>AND(vyberHrace&lt;&gt;"",ISNUMBER(SEARCH(vyberHrace,$B12242)))</f>
      </c>
      <c r="M12242" s="14">
        <f>AND($I12242=MID(kododd,1,2),$J12242=MID(kododd,3,3))</f>
      </c>
    </row>
    <row r="12243">
      <c r="A12243" s="95">
        <v>42742</v>
      </c>
      <c r="B12243" s="93" t="s">
        <v>12220</v>
      </c>
      <c r="C12243" s="93" t="s">
        <v>1408</v>
      </c>
      <c r="D12243" s="95">
        <v>1470</v>
      </c>
      <c r="E12243" s="95">
        <v>1670</v>
      </c>
      <c r="F12243" s="95">
        <v>23729830</v>
      </c>
      <c r="G12243" s="95">
        <v>0</v>
      </c>
      <c r="H12243" s="93" t="s">
        <v>8976</v>
      </c>
      <c r="I12243" s="93" t="s">
        <v>23897</v>
      </c>
      <c r="J12243" s="93" t="s">
        <v>3580</v>
      </c>
      <c r="K12243" s="93" t="s">
        <v>6263</v>
      </c>
      <c r="L12243" s="14">
        <f>AND(vyberHrace&lt;&gt;"",ISNUMBER(SEARCH(vyberHrace,$B12243)))</f>
      </c>
      <c r="M12243" s="14">
        <f>AND($I12243=MID(kododd,1,2),$J12243=MID(kododd,3,3))</f>
      </c>
    </row>
    <row r="12244">
      <c r="A12244" s="95">
        <v>56212</v>
      </c>
      <c r="B12244" s="93" t="s">
        <v>22432</v>
      </c>
      <c r="C12244" s="93" t="s">
        <v>3255</v>
      </c>
      <c r="G12244" s="95">
        <v>0</v>
      </c>
      <c r="H12244" s="93" t="s">
        <v>8976</v>
      </c>
      <c r="I12244" s="93" t="s">
        <v>23897</v>
      </c>
      <c r="J12244" s="93" t="s">
        <v>20921</v>
      </c>
      <c r="K12244" s="93" t="s">
        <v>6838</v>
      </c>
      <c r="L12244" s="14">
        <f>AND(vyberHrace&lt;&gt;"",ISNUMBER(SEARCH(vyberHrace,$B12244)))</f>
      </c>
      <c r="M12244" s="14">
        <f>AND($I12244=MID(kododd,1,2),$J12244=MID(kododd,3,3))</f>
      </c>
    </row>
    <row r="12245">
      <c r="A12245" s="95">
        <v>28674</v>
      </c>
      <c r="B12245" s="93" t="s">
        <v>14626</v>
      </c>
      <c r="C12245" s="93" t="s">
        <v>1447</v>
      </c>
      <c r="D12245" s="95">
        <v>1544</v>
      </c>
      <c r="E12245" s="95">
        <v>1669</v>
      </c>
      <c r="F12245" s="95">
        <v>339997</v>
      </c>
      <c r="G12245" s="95">
        <v>250</v>
      </c>
      <c r="H12245" s="93" t="s">
        <v>8976</v>
      </c>
      <c r="I12245" s="93" t="s">
        <v>23897</v>
      </c>
      <c r="J12245" s="93" t="s">
        <v>20870</v>
      </c>
      <c r="K12245" s="93" t="s">
        <v>375</v>
      </c>
      <c r="L12245" s="14">
        <f>AND(vyberHrace&lt;&gt;"",ISNUMBER(SEARCH(vyberHrace,$B12245)))</f>
      </c>
      <c r="M12245" s="14">
        <f>AND($I12245=MID(kododd,1,2),$J12245=MID(kododd,3,3))</f>
      </c>
    </row>
    <row r="12246">
      <c r="A12246" s="95">
        <v>44036</v>
      </c>
      <c r="B12246" s="93" t="s">
        <v>10091</v>
      </c>
      <c r="C12246" s="93" t="s">
        <v>1435</v>
      </c>
      <c r="D12246" s="95">
        <v>1384</v>
      </c>
      <c r="E12246" s="95">
        <v>1627</v>
      </c>
      <c r="F12246" s="95">
        <v>23702087</v>
      </c>
      <c r="G12246" s="95">
        <v>250</v>
      </c>
      <c r="H12246" s="93" t="s">
        <v>8976</v>
      </c>
      <c r="I12246" s="93" t="s">
        <v>23897</v>
      </c>
      <c r="J12246" s="93" t="s">
        <v>20902</v>
      </c>
      <c r="K12246" s="93" t="s">
        <v>6916</v>
      </c>
      <c r="L12246" s="14">
        <f>AND(vyberHrace&lt;&gt;"",ISNUMBER(SEARCH(vyberHrace,$B12246)))</f>
      </c>
      <c r="M12246" s="14">
        <f>AND($I12246=MID(kododd,1,2),$J12246=MID(kododd,3,3))</f>
      </c>
    </row>
    <row r="12247">
      <c r="A12247" s="95">
        <v>6204</v>
      </c>
      <c r="B12247" s="93" t="s">
        <v>7917</v>
      </c>
      <c r="C12247" s="93" t="s">
        <v>1432</v>
      </c>
      <c r="D12247" s="95">
        <v>1701</v>
      </c>
      <c r="E12247" s="95">
        <v>1791</v>
      </c>
      <c r="F12247" s="95">
        <v>369209</v>
      </c>
      <c r="G12247" s="95">
        <v>250</v>
      </c>
      <c r="H12247" s="93" t="s">
        <v>8976</v>
      </c>
      <c r="I12247" s="93" t="s">
        <v>23897</v>
      </c>
      <c r="J12247" s="93" t="s">
        <v>20921</v>
      </c>
      <c r="K12247" s="93" t="s">
        <v>6838</v>
      </c>
      <c r="L12247" s="14">
        <f>AND(vyberHrace&lt;&gt;"",ISNUMBER(SEARCH(vyberHrace,$B12247)))</f>
      </c>
      <c r="M12247" s="14">
        <f>AND($I12247=MID(kododd,1,2),$J12247=MID(kododd,3,3))</f>
      </c>
    </row>
    <row r="12248">
      <c r="A12248" s="95">
        <v>6205</v>
      </c>
      <c r="B12248" s="93" t="s">
        <v>7917</v>
      </c>
      <c r="C12248" s="93" t="s">
        <v>1466</v>
      </c>
      <c r="D12248" s="95">
        <v>1370</v>
      </c>
      <c r="E12248" s="95">
        <v>1620</v>
      </c>
      <c r="F12248" s="95">
        <v>23706481</v>
      </c>
      <c r="G12248" s="95">
        <v>0</v>
      </c>
      <c r="H12248" s="93" t="s">
        <v>8976</v>
      </c>
      <c r="I12248" s="93" t="s">
        <v>23897</v>
      </c>
      <c r="J12248" s="93" t="s">
        <v>20921</v>
      </c>
      <c r="K12248" s="93" t="s">
        <v>6838</v>
      </c>
      <c r="L12248" s="14">
        <f>AND(vyberHrace&lt;&gt;"",ISNUMBER(SEARCH(vyberHrace,$B12248)))</f>
      </c>
      <c r="M12248" s="14">
        <f>AND($I12248=MID(kododd,1,2),$J12248=MID(kododd,3,3))</f>
      </c>
    </row>
    <row r="12249">
      <c r="A12249" s="95">
        <v>59295</v>
      </c>
      <c r="B12249" s="93" t="s">
        <v>25720</v>
      </c>
      <c r="C12249" s="93" t="s">
        <v>1450</v>
      </c>
      <c r="G12249" s="95">
        <v>0</v>
      </c>
      <c r="H12249" s="93" t="s">
        <v>8976</v>
      </c>
      <c r="I12249" s="93" t="s">
        <v>23897</v>
      </c>
      <c r="J12249" s="93" t="s">
        <v>20917</v>
      </c>
      <c r="K12249" s="93" t="s">
        <v>6880</v>
      </c>
      <c r="L12249" s="14">
        <f>AND(vyberHrace&lt;&gt;"",ISNUMBER(SEARCH(vyberHrace,$B12249)))</f>
      </c>
      <c r="M12249" s="14">
        <f>AND($I12249=MID(kododd,1,2),$J12249=MID(kododd,3,3))</f>
      </c>
    </row>
    <row r="12250">
      <c r="A12250" s="95">
        <v>45460</v>
      </c>
      <c r="B12250" s="93" t="s">
        <v>4427</v>
      </c>
      <c r="C12250" s="93" t="s">
        <v>1409</v>
      </c>
      <c r="D12250" s="95">
        <v>1155</v>
      </c>
      <c r="F12250" s="95">
        <v>23737786</v>
      </c>
      <c r="G12250" s="95">
        <v>0</v>
      </c>
      <c r="H12250" s="93" t="s">
        <v>8976</v>
      </c>
      <c r="I12250" s="93" t="s">
        <v>23897</v>
      </c>
      <c r="J12250" s="93" t="s">
        <v>20905</v>
      </c>
      <c r="K12250" s="93" t="s">
        <v>9067</v>
      </c>
      <c r="L12250" s="14">
        <f>AND(vyberHrace&lt;&gt;"",ISNUMBER(SEARCH(vyberHrace,$B12250)))</f>
      </c>
      <c r="M12250" s="14">
        <f>AND($I12250=MID(kododd,1,2),$J12250=MID(kododd,3,3))</f>
      </c>
    </row>
    <row r="12251">
      <c r="A12251" s="95">
        <v>49287</v>
      </c>
      <c r="B12251" s="93" t="s">
        <v>3102</v>
      </c>
      <c r="C12251" s="93" t="s">
        <v>1400</v>
      </c>
      <c r="G12251" s="95">
        <v>0</v>
      </c>
      <c r="H12251" s="93" t="s">
        <v>8976</v>
      </c>
      <c r="I12251" s="93" t="s">
        <v>23897</v>
      </c>
      <c r="J12251" s="93" t="s">
        <v>20921</v>
      </c>
      <c r="K12251" s="93" t="s">
        <v>6838</v>
      </c>
      <c r="L12251" s="14">
        <f>AND(vyberHrace&lt;&gt;"",ISNUMBER(SEARCH(vyberHrace,$B12251)))</f>
      </c>
      <c r="M12251" s="14">
        <f>AND($I12251=MID(kododd,1,2),$J12251=MID(kododd,3,3))</f>
      </c>
    </row>
    <row r="12252">
      <c r="A12252" s="95">
        <v>58851</v>
      </c>
      <c r="B12252" s="93" t="s">
        <v>25323</v>
      </c>
      <c r="C12252" s="93" t="s">
        <v>1424</v>
      </c>
      <c r="G12252" s="95">
        <v>250</v>
      </c>
      <c r="H12252" s="93" t="s">
        <v>8976</v>
      </c>
      <c r="I12252" s="93" t="s">
        <v>23897</v>
      </c>
      <c r="J12252" s="93" t="s">
        <v>3580</v>
      </c>
      <c r="K12252" s="93" t="s">
        <v>6263</v>
      </c>
      <c r="L12252" s="14">
        <f>AND(vyberHrace&lt;&gt;"",ISNUMBER(SEARCH(vyberHrace,$B12252)))</f>
      </c>
      <c r="M12252" s="14">
        <f>AND($I12252=MID(kododd,1,2),$J12252=MID(kododd,3,3))</f>
      </c>
    </row>
    <row r="12253">
      <c r="A12253" s="95">
        <v>58852</v>
      </c>
      <c r="B12253" s="93" t="s">
        <v>25324</v>
      </c>
      <c r="C12253" s="93" t="s">
        <v>1486</v>
      </c>
      <c r="G12253" s="95">
        <v>250</v>
      </c>
      <c r="H12253" s="93" t="s">
        <v>8976</v>
      </c>
      <c r="I12253" s="93" t="s">
        <v>23897</v>
      </c>
      <c r="J12253" s="93" t="s">
        <v>3580</v>
      </c>
      <c r="K12253" s="93" t="s">
        <v>6263</v>
      </c>
      <c r="L12253" s="14">
        <f>AND(vyberHrace&lt;&gt;"",ISNUMBER(SEARCH(vyberHrace,$B12253)))</f>
      </c>
      <c r="M12253" s="14">
        <f>AND($I12253=MID(kododd,1,2),$J12253=MID(kododd,3,3))</f>
      </c>
    </row>
    <row r="12254">
      <c r="A12254" s="95">
        <v>52846</v>
      </c>
      <c r="B12254" s="93" t="s">
        <v>1557</v>
      </c>
      <c r="C12254" s="93" t="s">
        <v>1429</v>
      </c>
      <c r="G12254" s="95">
        <v>0</v>
      </c>
      <c r="H12254" s="93" t="s">
        <v>8976</v>
      </c>
      <c r="I12254" s="93" t="s">
        <v>23897</v>
      </c>
      <c r="J12254" s="93" t="s">
        <v>20937</v>
      </c>
      <c r="K12254" s="93" t="s">
        <v>5619</v>
      </c>
      <c r="L12254" s="14">
        <f>AND(vyberHrace&lt;&gt;"",ISNUMBER(SEARCH(vyberHrace,$B12254)))</f>
      </c>
      <c r="M12254" s="14">
        <f>AND($I12254=MID(kododd,1,2),$J12254=MID(kododd,3,3))</f>
      </c>
    </row>
    <row r="12255">
      <c r="A12255" s="95">
        <v>50417</v>
      </c>
      <c r="B12255" s="93" t="s">
        <v>4670</v>
      </c>
      <c r="C12255" s="93" t="s">
        <v>1408</v>
      </c>
      <c r="G12255" s="95">
        <v>0</v>
      </c>
      <c r="H12255" s="93" t="s">
        <v>8976</v>
      </c>
      <c r="I12255" s="93" t="s">
        <v>23897</v>
      </c>
      <c r="J12255" s="93" t="s">
        <v>20921</v>
      </c>
      <c r="K12255" s="93" t="s">
        <v>6838</v>
      </c>
      <c r="L12255" s="14">
        <f>AND(vyberHrace&lt;&gt;"",ISNUMBER(SEARCH(vyberHrace,$B12255)))</f>
      </c>
      <c r="M12255" s="14">
        <f>AND($I12255=MID(kododd,1,2),$J12255=MID(kododd,3,3))</f>
      </c>
    </row>
    <row r="12256">
      <c r="A12256" s="95">
        <v>47088</v>
      </c>
      <c r="B12256" s="93" t="s">
        <v>17055</v>
      </c>
      <c r="C12256" s="93" t="s">
        <v>1402</v>
      </c>
      <c r="G12256" s="95">
        <v>0</v>
      </c>
      <c r="H12256" s="93" t="s">
        <v>8976</v>
      </c>
      <c r="I12256" s="93" t="s">
        <v>23897</v>
      </c>
      <c r="J12256" s="93" t="s">
        <v>20921</v>
      </c>
      <c r="K12256" s="93" t="s">
        <v>6838</v>
      </c>
      <c r="L12256" s="14">
        <f>AND(vyberHrace&lt;&gt;"",ISNUMBER(SEARCH(vyberHrace,$B12256)))</f>
      </c>
      <c r="M12256" s="14">
        <f>AND($I12256=MID(kododd,1,2),$J12256=MID(kododd,3,3))</f>
      </c>
    </row>
    <row r="12257">
      <c r="A12257" s="95">
        <v>183</v>
      </c>
      <c r="B12257" s="93" t="s">
        <v>17056</v>
      </c>
      <c r="C12257" s="93" t="s">
        <v>1455</v>
      </c>
      <c r="D12257" s="95">
        <v>2205</v>
      </c>
      <c r="E12257" s="95">
        <v>2207</v>
      </c>
      <c r="F12257" s="95">
        <v>306215</v>
      </c>
      <c r="G12257" s="95">
        <v>250</v>
      </c>
      <c r="H12257" s="93" t="s">
        <v>8976</v>
      </c>
      <c r="I12257" s="93" t="s">
        <v>23897</v>
      </c>
      <c r="J12257" s="93" t="s">
        <v>20846</v>
      </c>
      <c r="K12257" s="93" t="s">
        <v>4692</v>
      </c>
      <c r="L12257" s="14">
        <f>AND(vyberHrace&lt;&gt;"",ISNUMBER(SEARCH(vyberHrace,$B12257)))</f>
      </c>
      <c r="M12257" s="14">
        <f>AND($I12257=MID(kododd,1,2),$J12257=MID(kododd,3,3))</f>
      </c>
    </row>
    <row r="12258">
      <c r="A12258" s="95">
        <v>58561</v>
      </c>
      <c r="B12258" s="93" t="s">
        <v>25058</v>
      </c>
      <c r="C12258" s="93" t="s">
        <v>1424</v>
      </c>
      <c r="G12258" s="95">
        <v>0</v>
      </c>
      <c r="H12258" s="93" t="s">
        <v>8976</v>
      </c>
      <c r="I12258" s="93" t="s">
        <v>23897</v>
      </c>
      <c r="J12258" s="93" t="s">
        <v>20906</v>
      </c>
      <c r="K12258" s="93" t="s">
        <v>4884</v>
      </c>
      <c r="L12258" s="14">
        <f>AND(vyberHrace&lt;&gt;"",ISNUMBER(SEARCH(vyberHrace,$B12258)))</f>
      </c>
      <c r="M12258" s="14">
        <f>AND($I12258=MID(kododd,1,2),$J12258=MID(kododd,3,3))</f>
      </c>
    </row>
    <row r="12259">
      <c r="A12259" s="95">
        <v>52454</v>
      </c>
      <c r="B12259" s="93" t="s">
        <v>4187</v>
      </c>
      <c r="C12259" s="93" t="s">
        <v>1423</v>
      </c>
      <c r="F12259" s="95">
        <v>23747277</v>
      </c>
      <c r="G12259" s="95">
        <v>250</v>
      </c>
      <c r="H12259" s="93" t="s">
        <v>8976</v>
      </c>
      <c r="I12259" s="93" t="s">
        <v>23897</v>
      </c>
      <c r="J12259" s="93" t="s">
        <v>20906</v>
      </c>
      <c r="K12259" s="93" t="s">
        <v>4884</v>
      </c>
      <c r="L12259" s="14">
        <f>AND(vyberHrace&lt;&gt;"",ISNUMBER(SEARCH(vyberHrace,$B12259)))</f>
      </c>
      <c r="M12259" s="14">
        <f>AND($I12259=MID(kododd,1,2),$J12259=MID(kododd,3,3))</f>
      </c>
    </row>
    <row r="12260">
      <c r="A12260" s="95">
        <v>52453</v>
      </c>
      <c r="B12260" s="93" t="s">
        <v>4188</v>
      </c>
      <c r="C12260" s="93" t="s">
        <v>1420</v>
      </c>
      <c r="F12260" s="95">
        <v>23783567</v>
      </c>
      <c r="G12260" s="95">
        <v>0</v>
      </c>
      <c r="H12260" s="93" t="s">
        <v>8976</v>
      </c>
      <c r="I12260" s="93" t="s">
        <v>23897</v>
      </c>
      <c r="J12260" s="93" t="s">
        <v>20906</v>
      </c>
      <c r="K12260" s="93" t="s">
        <v>4884</v>
      </c>
      <c r="L12260" s="14">
        <f>AND(vyberHrace&lt;&gt;"",ISNUMBER(SEARCH(vyberHrace,$B12260)))</f>
      </c>
      <c r="M12260" s="14">
        <f>AND($I12260=MID(kododd,1,2),$J12260=MID(kododd,3,3))</f>
      </c>
    </row>
    <row r="12261">
      <c r="A12261" s="95">
        <v>11759</v>
      </c>
      <c r="B12261" s="93" t="s">
        <v>17080</v>
      </c>
      <c r="C12261" s="93" t="s">
        <v>1476</v>
      </c>
      <c r="D12261" s="95">
        <v>1631</v>
      </c>
      <c r="E12261" s="95">
        <v>1775</v>
      </c>
      <c r="F12261" s="95">
        <v>348317</v>
      </c>
      <c r="G12261" s="95">
        <v>250</v>
      </c>
      <c r="H12261" s="93" t="s">
        <v>8976</v>
      </c>
      <c r="I12261" s="93" t="s">
        <v>23897</v>
      </c>
      <c r="J12261" s="93" t="s">
        <v>20906</v>
      </c>
      <c r="K12261" s="93" t="s">
        <v>4884</v>
      </c>
      <c r="L12261" s="14">
        <f>AND(vyberHrace&lt;&gt;"",ISNUMBER(SEARCH(vyberHrace,$B12261)))</f>
      </c>
      <c r="M12261" s="14">
        <f>AND($I12261=MID(kododd,1,2),$J12261=MID(kododd,3,3))</f>
      </c>
    </row>
    <row r="12262">
      <c r="A12262" s="95">
        <v>56324</v>
      </c>
      <c r="B12262" s="93" t="s">
        <v>22462</v>
      </c>
      <c r="C12262" s="93" t="s">
        <v>1406</v>
      </c>
      <c r="G12262" s="95">
        <v>0</v>
      </c>
      <c r="H12262" s="93" t="s">
        <v>8976</v>
      </c>
      <c r="I12262" s="93" t="s">
        <v>23897</v>
      </c>
      <c r="J12262" s="93" t="s">
        <v>20906</v>
      </c>
      <c r="K12262" s="93" t="s">
        <v>4884</v>
      </c>
      <c r="L12262" s="14">
        <f>AND(vyberHrace&lt;&gt;"",ISNUMBER(SEARCH(vyberHrace,$B12262)))</f>
      </c>
      <c r="M12262" s="14">
        <f>AND($I12262=MID(kododd,1,2),$J12262=MID(kododd,3,3))</f>
      </c>
    </row>
    <row r="12263">
      <c r="A12263" s="95">
        <v>39608</v>
      </c>
      <c r="B12263" s="93" t="s">
        <v>12446</v>
      </c>
      <c r="C12263" s="93" t="s">
        <v>1419</v>
      </c>
      <c r="G12263" s="95">
        <v>0</v>
      </c>
      <c r="H12263" s="93" t="s">
        <v>8976</v>
      </c>
      <c r="I12263" s="93" t="s">
        <v>23897</v>
      </c>
      <c r="J12263" s="93" t="s">
        <v>20921</v>
      </c>
      <c r="K12263" s="93" t="s">
        <v>6838</v>
      </c>
      <c r="L12263" s="14">
        <f>AND(vyberHrace&lt;&gt;"",ISNUMBER(SEARCH(vyberHrace,$B12263)))</f>
      </c>
      <c r="M12263" s="14">
        <f>AND($I12263=MID(kododd,1,2),$J12263=MID(kododd,3,3))</f>
      </c>
    </row>
    <row r="12264">
      <c r="A12264" s="95">
        <v>39609</v>
      </c>
      <c r="B12264" s="93" t="s">
        <v>12447</v>
      </c>
      <c r="C12264" s="93" t="s">
        <v>1419</v>
      </c>
      <c r="G12264" s="95">
        <v>0</v>
      </c>
      <c r="H12264" s="93" t="s">
        <v>8976</v>
      </c>
      <c r="I12264" s="93" t="s">
        <v>23897</v>
      </c>
      <c r="J12264" s="93" t="s">
        <v>20921</v>
      </c>
      <c r="K12264" s="93" t="s">
        <v>6838</v>
      </c>
      <c r="L12264" s="14">
        <f>AND(vyberHrace&lt;&gt;"",ISNUMBER(SEARCH(vyberHrace,$B12264)))</f>
      </c>
      <c r="M12264" s="14">
        <f>AND($I12264=MID(kododd,1,2),$J12264=MID(kododd,3,3))</f>
      </c>
    </row>
    <row r="12265">
      <c r="A12265" s="95">
        <v>56232</v>
      </c>
      <c r="B12265" s="93" t="s">
        <v>22433</v>
      </c>
      <c r="C12265" s="93" t="s">
        <v>1411</v>
      </c>
      <c r="G12265" s="95">
        <v>0</v>
      </c>
      <c r="H12265" s="93" t="s">
        <v>8976</v>
      </c>
      <c r="I12265" s="93" t="s">
        <v>23897</v>
      </c>
      <c r="J12265" s="93" t="s">
        <v>20921</v>
      </c>
      <c r="K12265" s="93" t="s">
        <v>6838</v>
      </c>
      <c r="L12265" s="14">
        <f>AND(vyberHrace&lt;&gt;"",ISNUMBER(SEARCH(vyberHrace,$B12265)))</f>
      </c>
      <c r="M12265" s="14">
        <f>AND($I12265=MID(kododd,1,2),$J12265=MID(kododd,3,3))</f>
      </c>
    </row>
    <row r="12266">
      <c r="A12266" s="95">
        <v>62774</v>
      </c>
      <c r="B12266" s="93" t="s">
        <v>29166</v>
      </c>
      <c r="C12266" s="93" t="s">
        <v>1424</v>
      </c>
      <c r="G12266" s="95">
        <v>250</v>
      </c>
      <c r="H12266" s="93" t="s">
        <v>8976</v>
      </c>
      <c r="I12266" s="93" t="s">
        <v>23897</v>
      </c>
      <c r="J12266" s="93" t="s">
        <v>20933</v>
      </c>
      <c r="K12266" s="93" t="s">
        <v>9080</v>
      </c>
      <c r="L12266" s="14">
        <f>AND(vyberHrace&lt;&gt;"",ISNUMBER(SEARCH(vyberHrace,$B12266)))</f>
      </c>
      <c r="M12266" s="14">
        <f>AND($I12266=MID(kododd,1,2),$J12266=MID(kododd,3,3))</f>
      </c>
    </row>
    <row r="12267">
      <c r="A12267" s="95">
        <v>42065</v>
      </c>
      <c r="B12267" s="93" t="s">
        <v>489</v>
      </c>
      <c r="C12267" s="93" t="s">
        <v>1459</v>
      </c>
      <c r="D12267" s="95">
        <v>1493</v>
      </c>
      <c r="E12267" s="95">
        <v>1715</v>
      </c>
      <c r="F12267" s="95">
        <v>23702095</v>
      </c>
      <c r="G12267" s="95">
        <v>250</v>
      </c>
      <c r="H12267" s="93" t="s">
        <v>8976</v>
      </c>
      <c r="I12267" s="93" t="s">
        <v>23897</v>
      </c>
      <c r="J12267" s="93" t="s">
        <v>20846</v>
      </c>
      <c r="K12267" s="93" t="s">
        <v>4692</v>
      </c>
      <c r="L12267" s="14">
        <f>AND(vyberHrace&lt;&gt;"",ISNUMBER(SEARCH(vyberHrace,$B12267)))</f>
      </c>
      <c r="M12267" s="14">
        <f>AND($I12267=MID(kododd,1,2),$J12267=MID(kododd,3,3))</f>
      </c>
    </row>
    <row r="12268">
      <c r="A12268" s="95">
        <v>57863</v>
      </c>
      <c r="B12268" s="93" t="s">
        <v>24412</v>
      </c>
      <c r="C12268" s="93" t="s">
        <v>1411</v>
      </c>
      <c r="F12268" s="95">
        <v>23780770</v>
      </c>
      <c r="G12268" s="95">
        <v>250</v>
      </c>
      <c r="H12268" s="93" t="s">
        <v>8976</v>
      </c>
      <c r="I12268" s="93" t="s">
        <v>23897</v>
      </c>
      <c r="J12268" s="93" t="s">
        <v>3580</v>
      </c>
      <c r="K12268" s="93" t="s">
        <v>6263</v>
      </c>
      <c r="L12268" s="14">
        <f>AND(vyberHrace&lt;&gt;"",ISNUMBER(SEARCH(vyberHrace,$B12268)))</f>
      </c>
      <c r="M12268" s="14">
        <f>AND($I12268=MID(kododd,1,2),$J12268=MID(kododd,3,3))</f>
      </c>
    </row>
    <row r="12269">
      <c r="A12269" s="95">
        <v>6223</v>
      </c>
      <c r="B12269" s="93" t="s">
        <v>504</v>
      </c>
      <c r="C12269" s="93" t="s">
        <v>1439</v>
      </c>
      <c r="D12269" s="95">
        <v>1803</v>
      </c>
      <c r="G12269" s="95">
        <v>0</v>
      </c>
      <c r="H12269" s="93" t="s">
        <v>8976</v>
      </c>
      <c r="I12269" s="93" t="s">
        <v>23897</v>
      </c>
      <c r="J12269" s="93" t="s">
        <v>20921</v>
      </c>
      <c r="K12269" s="93" t="s">
        <v>6838</v>
      </c>
      <c r="L12269" s="14">
        <f>AND(vyberHrace&lt;&gt;"",ISNUMBER(SEARCH(vyberHrace,$B12269)))</f>
      </c>
      <c r="M12269" s="14">
        <f>AND($I12269=MID(kododd,1,2),$J12269=MID(kododd,3,3))</f>
      </c>
    </row>
    <row r="12270">
      <c r="A12270" s="95">
        <v>15170</v>
      </c>
      <c r="B12270" s="93" t="s">
        <v>512</v>
      </c>
      <c r="C12270" s="93" t="s">
        <v>1461</v>
      </c>
      <c r="D12270" s="95">
        <v>1984</v>
      </c>
      <c r="E12270" s="95">
        <v>1991</v>
      </c>
      <c r="F12270" s="95">
        <v>329126</v>
      </c>
      <c r="G12270" s="95">
        <v>0</v>
      </c>
      <c r="H12270" s="93" t="s">
        <v>8976</v>
      </c>
      <c r="I12270" s="93" t="s">
        <v>23897</v>
      </c>
      <c r="J12270" s="93" t="s">
        <v>20870</v>
      </c>
      <c r="K12270" s="93" t="s">
        <v>375</v>
      </c>
      <c r="L12270" s="14">
        <f>AND(vyberHrace&lt;&gt;"",ISNUMBER(SEARCH(vyberHrace,$B12270)))</f>
      </c>
      <c r="M12270" s="14">
        <f>AND($I12270=MID(kododd,1,2),$J12270=MID(kododd,3,3))</f>
      </c>
    </row>
    <row r="12271">
      <c r="A12271" s="95">
        <v>19047</v>
      </c>
      <c r="B12271" s="93" t="s">
        <v>2257</v>
      </c>
      <c r="C12271" s="93" t="s">
        <v>1434</v>
      </c>
      <c r="D12271" s="95">
        <v>1100</v>
      </c>
      <c r="G12271" s="95">
        <v>0</v>
      </c>
      <c r="H12271" s="93" t="s">
        <v>8976</v>
      </c>
      <c r="I12271" s="93" t="s">
        <v>23897</v>
      </c>
      <c r="J12271" s="93" t="s">
        <v>20961</v>
      </c>
      <c r="K12271" s="93" t="s">
        <v>3074</v>
      </c>
      <c r="L12271" s="14">
        <f>AND(vyberHrace&lt;&gt;"",ISNUMBER(SEARCH(vyberHrace,$B12271)))</f>
      </c>
      <c r="M12271" s="14">
        <f>AND($I12271=MID(kododd,1,2),$J12271=MID(kododd,3,3))</f>
      </c>
    </row>
    <row r="12272">
      <c r="A12272" s="95">
        <v>55112</v>
      </c>
      <c r="B12272" s="93" t="s">
        <v>16418</v>
      </c>
      <c r="C12272" s="93" t="s">
        <v>1410</v>
      </c>
      <c r="F12272" s="95">
        <v>23756500</v>
      </c>
      <c r="G12272" s="95">
        <v>250</v>
      </c>
      <c r="H12272" s="93" t="s">
        <v>8976</v>
      </c>
      <c r="I12272" s="93" t="s">
        <v>23897</v>
      </c>
      <c r="J12272" s="93" t="s">
        <v>20933</v>
      </c>
      <c r="K12272" s="93" t="s">
        <v>9080</v>
      </c>
      <c r="L12272" s="14">
        <f>AND(vyberHrace&lt;&gt;"",ISNUMBER(SEARCH(vyberHrace,$B12272)))</f>
      </c>
      <c r="M12272" s="14">
        <f>AND($I12272=MID(kododd,1,2),$J12272=MID(kododd,3,3))</f>
      </c>
    </row>
    <row r="12273">
      <c r="A12273" s="95">
        <v>33232</v>
      </c>
      <c r="B12273" s="93" t="s">
        <v>6567</v>
      </c>
      <c r="C12273" s="93" t="s">
        <v>1432</v>
      </c>
      <c r="D12273" s="95">
        <v>1654</v>
      </c>
      <c r="E12273" s="95">
        <v>1795</v>
      </c>
      <c r="F12273" s="95">
        <v>369217</v>
      </c>
      <c r="G12273" s="95">
        <v>250</v>
      </c>
      <c r="H12273" s="93" t="s">
        <v>8976</v>
      </c>
      <c r="I12273" s="93" t="s">
        <v>23897</v>
      </c>
      <c r="J12273" s="93" t="s">
        <v>20902</v>
      </c>
      <c r="K12273" s="93" t="s">
        <v>6916</v>
      </c>
      <c r="L12273" s="14">
        <f>AND(vyberHrace&lt;&gt;"",ISNUMBER(SEARCH(vyberHrace,$B12273)))</f>
      </c>
      <c r="M12273" s="14">
        <f>AND($I12273=MID(kododd,1,2),$J12273=MID(kododd,3,3))</f>
      </c>
    </row>
    <row r="12274">
      <c r="A12274" s="95">
        <v>44289</v>
      </c>
      <c r="B12274" s="93" t="s">
        <v>6575</v>
      </c>
      <c r="C12274" s="93" t="s">
        <v>1449</v>
      </c>
      <c r="D12274" s="95">
        <v>1283</v>
      </c>
      <c r="F12274" s="95">
        <v>398098</v>
      </c>
      <c r="G12274" s="95">
        <v>0</v>
      </c>
      <c r="H12274" s="93" t="s">
        <v>8976</v>
      </c>
      <c r="I12274" s="93" t="s">
        <v>23897</v>
      </c>
      <c r="J12274" s="93" t="s">
        <v>20860</v>
      </c>
      <c r="K12274" s="93" t="s">
        <v>4664</v>
      </c>
      <c r="L12274" s="14">
        <f>AND(vyberHrace&lt;&gt;"",ISNUMBER(SEARCH(vyberHrace,$B12274)))</f>
      </c>
      <c r="M12274" s="14">
        <f>AND($I12274=MID(kododd,1,2),$J12274=MID(kododd,3,3))</f>
      </c>
    </row>
    <row r="12275">
      <c r="A12275" s="95">
        <v>50415</v>
      </c>
      <c r="B12275" s="93" t="s">
        <v>4671</v>
      </c>
      <c r="C12275" s="93" t="s">
        <v>1406</v>
      </c>
      <c r="G12275" s="95">
        <v>0</v>
      </c>
      <c r="H12275" s="93" t="s">
        <v>8976</v>
      </c>
      <c r="I12275" s="93" t="s">
        <v>23897</v>
      </c>
      <c r="J12275" s="93" t="s">
        <v>20921</v>
      </c>
      <c r="K12275" s="93" t="s">
        <v>6838</v>
      </c>
      <c r="L12275" s="14">
        <f>AND(vyberHrace&lt;&gt;"",ISNUMBER(SEARCH(vyberHrace,$B12275)))</f>
      </c>
      <c r="M12275" s="14">
        <f>AND($I12275=MID(kododd,1,2),$J12275=MID(kododd,3,3))</f>
      </c>
    </row>
    <row r="12276">
      <c r="A12276" s="95">
        <v>50416</v>
      </c>
      <c r="B12276" s="93" t="s">
        <v>4672</v>
      </c>
      <c r="C12276" s="93" t="s">
        <v>1412</v>
      </c>
      <c r="G12276" s="95">
        <v>0</v>
      </c>
      <c r="H12276" s="93" t="s">
        <v>8976</v>
      </c>
      <c r="I12276" s="93" t="s">
        <v>23897</v>
      </c>
      <c r="J12276" s="93" t="s">
        <v>20921</v>
      </c>
      <c r="K12276" s="93" t="s">
        <v>6838</v>
      </c>
      <c r="L12276" s="14">
        <f>AND(vyberHrace&lt;&gt;"",ISNUMBER(SEARCH(vyberHrace,$B12276)))</f>
      </c>
      <c r="M12276" s="14">
        <f>AND($I12276=MID(kododd,1,2),$J12276=MID(kododd,3,3))</f>
      </c>
    </row>
    <row r="12277">
      <c r="A12277" s="95">
        <v>16520</v>
      </c>
      <c r="B12277" s="93" t="s">
        <v>6585</v>
      </c>
      <c r="C12277" s="93" t="s">
        <v>1465</v>
      </c>
      <c r="D12277" s="95">
        <v>1605</v>
      </c>
      <c r="E12277" s="95">
        <v>1698</v>
      </c>
      <c r="F12277" s="95">
        <v>336483</v>
      </c>
      <c r="G12277" s="95">
        <v>250</v>
      </c>
      <c r="H12277" s="93" t="s">
        <v>8976</v>
      </c>
      <c r="I12277" s="93" t="s">
        <v>23897</v>
      </c>
      <c r="J12277" s="93" t="s">
        <v>20917</v>
      </c>
      <c r="K12277" s="93" t="s">
        <v>6880</v>
      </c>
      <c r="L12277" s="14">
        <f>AND(vyberHrace&lt;&gt;"",ISNUMBER(SEARCH(vyberHrace,$B12277)))</f>
      </c>
      <c r="M12277" s="14">
        <f>AND($I12277=MID(kododd,1,2),$J12277=MID(kododd,3,3))</f>
      </c>
    </row>
    <row r="12278">
      <c r="A12278" s="95">
        <v>62519</v>
      </c>
      <c r="B12278" s="93" t="s">
        <v>29167</v>
      </c>
      <c r="C12278" s="93" t="s">
        <v>1420</v>
      </c>
      <c r="G12278" s="95">
        <v>250</v>
      </c>
      <c r="H12278" s="93" t="s">
        <v>8976</v>
      </c>
      <c r="I12278" s="93" t="s">
        <v>23897</v>
      </c>
      <c r="J12278" s="93" t="s">
        <v>3580</v>
      </c>
      <c r="K12278" s="93" t="s">
        <v>6263</v>
      </c>
      <c r="L12278" s="14">
        <f>AND(vyberHrace&lt;&gt;"",ISNUMBER(SEARCH(vyberHrace,$B12278)))</f>
      </c>
      <c r="M12278" s="14">
        <f>AND($I12278=MID(kododd,1,2),$J12278=MID(kododd,3,3))</f>
      </c>
    </row>
    <row r="12279">
      <c r="A12279" s="95">
        <v>60608</v>
      </c>
      <c r="B12279" s="93" t="s">
        <v>11700</v>
      </c>
      <c r="C12279" s="93" t="s">
        <v>1416</v>
      </c>
      <c r="D12279" s="95">
        <v>1212</v>
      </c>
      <c r="F12279" s="95">
        <v>571005005</v>
      </c>
      <c r="G12279" s="95">
        <v>250</v>
      </c>
      <c r="H12279" s="93" t="s">
        <v>8976</v>
      </c>
      <c r="I12279" s="93" t="s">
        <v>23897</v>
      </c>
      <c r="J12279" s="93" t="s">
        <v>20906</v>
      </c>
      <c r="K12279" s="93" t="s">
        <v>4884</v>
      </c>
      <c r="L12279" s="14">
        <f>AND(vyberHrace&lt;&gt;"",ISNUMBER(SEARCH(vyberHrace,$B12279)))</f>
      </c>
      <c r="M12279" s="14">
        <f>AND($I12279=MID(kododd,1,2),$J12279=MID(kododd,3,3))</f>
      </c>
    </row>
    <row r="12280">
      <c r="A12280" s="95">
        <v>31975</v>
      </c>
      <c r="B12280" s="93" t="s">
        <v>23983</v>
      </c>
      <c r="C12280" s="93" t="s">
        <v>1433</v>
      </c>
      <c r="E12280" s="95">
        <v>1946</v>
      </c>
      <c r="F12280" s="95">
        <v>313254</v>
      </c>
      <c r="G12280" s="95">
        <v>250</v>
      </c>
      <c r="H12280" s="93" t="s">
        <v>8976</v>
      </c>
      <c r="I12280" s="93" t="s">
        <v>23897</v>
      </c>
      <c r="J12280" s="93" t="s">
        <v>20847</v>
      </c>
      <c r="K12280" s="93" t="s">
        <v>9957</v>
      </c>
      <c r="L12280" s="14">
        <f>AND(vyberHrace&lt;&gt;"",ISNUMBER(SEARCH(vyberHrace,$B12280)))</f>
      </c>
      <c r="M12280" s="14">
        <f>AND($I12280=MID(kododd,1,2),$J12280=MID(kododd,3,3))</f>
      </c>
    </row>
    <row r="12281">
      <c r="A12281" s="95">
        <v>55214</v>
      </c>
      <c r="B12281" s="93" t="s">
        <v>652</v>
      </c>
      <c r="C12281" s="93" t="s">
        <v>1404</v>
      </c>
      <c r="F12281" s="95">
        <v>23757043</v>
      </c>
      <c r="G12281" s="95">
        <v>0</v>
      </c>
      <c r="H12281" s="93" t="s">
        <v>8976</v>
      </c>
      <c r="I12281" s="93" t="s">
        <v>23897</v>
      </c>
      <c r="J12281" s="93" t="s">
        <v>20896</v>
      </c>
      <c r="K12281" s="93" t="s">
        <v>9945</v>
      </c>
      <c r="L12281" s="14">
        <f>AND(vyberHrace&lt;&gt;"",ISNUMBER(SEARCH(vyberHrace,$B12281)))</f>
      </c>
      <c r="M12281" s="14">
        <f>AND($I12281=MID(kododd,1,2),$J12281=MID(kododd,3,3))</f>
      </c>
    </row>
    <row r="12282">
      <c r="A12282" s="95">
        <v>55215</v>
      </c>
      <c r="B12282" s="93" t="s">
        <v>653</v>
      </c>
      <c r="C12282" s="93" t="s">
        <v>1422</v>
      </c>
      <c r="F12282" s="95">
        <v>23757051</v>
      </c>
      <c r="G12282" s="95">
        <v>0</v>
      </c>
      <c r="H12282" s="93" t="s">
        <v>8976</v>
      </c>
      <c r="I12282" s="93" t="s">
        <v>23897</v>
      </c>
      <c r="J12282" s="93" t="s">
        <v>20896</v>
      </c>
      <c r="K12282" s="93" t="s">
        <v>9945</v>
      </c>
      <c r="L12282" s="14">
        <f>AND(vyberHrace&lt;&gt;"",ISNUMBER(SEARCH(vyberHrace,$B12282)))</f>
      </c>
      <c r="M12282" s="14">
        <f>AND($I12282=MID(kododd,1,2),$J12282=MID(kododd,3,3))</f>
      </c>
    </row>
    <row r="12283">
      <c r="A12283" s="95">
        <v>40467</v>
      </c>
      <c r="B12283" s="93" t="s">
        <v>11443</v>
      </c>
      <c r="C12283" s="93" t="s">
        <v>1469</v>
      </c>
      <c r="D12283" s="95">
        <v>1217</v>
      </c>
      <c r="F12283" s="95">
        <v>23737662</v>
      </c>
      <c r="G12283" s="95">
        <v>0</v>
      </c>
      <c r="H12283" s="93" t="s">
        <v>8976</v>
      </c>
      <c r="I12283" s="93" t="s">
        <v>23897</v>
      </c>
      <c r="J12283" s="93" t="s">
        <v>3580</v>
      </c>
      <c r="K12283" s="93" t="s">
        <v>6263</v>
      </c>
      <c r="L12283" s="14">
        <f>AND(vyberHrace&lt;&gt;"",ISNUMBER(SEARCH(vyberHrace,$B12283)))</f>
      </c>
      <c r="M12283" s="14">
        <f>AND($I12283=MID(kododd,1,2),$J12283=MID(kododd,3,3))</f>
      </c>
    </row>
    <row r="12284">
      <c r="A12284" s="95">
        <v>58931</v>
      </c>
      <c r="B12284" s="93" t="s">
        <v>25393</v>
      </c>
      <c r="C12284" s="93" t="s">
        <v>1416</v>
      </c>
      <c r="F12284" s="95">
        <v>23784296</v>
      </c>
      <c r="G12284" s="95">
        <v>0</v>
      </c>
      <c r="H12284" s="93" t="s">
        <v>8976</v>
      </c>
      <c r="I12284" s="93" t="s">
        <v>23897</v>
      </c>
      <c r="J12284" s="93" t="s">
        <v>20934</v>
      </c>
      <c r="K12284" s="93" t="s">
        <v>8985</v>
      </c>
      <c r="L12284" s="14">
        <f>AND(vyberHrace&lt;&gt;"",ISNUMBER(SEARCH(vyberHrace,$B12284)))</f>
      </c>
      <c r="M12284" s="14">
        <f>AND($I12284=MID(kododd,1,2),$J12284=MID(kododd,3,3))</f>
      </c>
    </row>
    <row r="12285">
      <c r="A12285" s="95">
        <v>47791</v>
      </c>
      <c r="B12285" s="93" t="s">
        <v>13395</v>
      </c>
      <c r="C12285" s="93" t="s">
        <v>1462</v>
      </c>
      <c r="D12285" s="95">
        <v>1542</v>
      </c>
      <c r="E12285" s="95">
        <v>1696</v>
      </c>
      <c r="F12285" s="95">
        <v>23720263</v>
      </c>
      <c r="G12285" s="95">
        <v>250</v>
      </c>
      <c r="H12285" s="93" t="s">
        <v>8976</v>
      </c>
      <c r="I12285" s="93" t="s">
        <v>23897</v>
      </c>
      <c r="J12285" s="93" t="s">
        <v>20896</v>
      </c>
      <c r="K12285" s="93" t="s">
        <v>9945</v>
      </c>
      <c r="L12285" s="14">
        <f>AND(vyberHrace&lt;&gt;"",ISNUMBER(SEARCH(vyberHrace,$B12285)))</f>
      </c>
      <c r="M12285" s="14">
        <f>AND($I12285=MID(kododd,1,2),$J12285=MID(kododd,3,3))</f>
      </c>
    </row>
    <row r="12286">
      <c r="A12286" s="95">
        <v>39117</v>
      </c>
      <c r="B12286" s="93" t="s">
        <v>13399</v>
      </c>
      <c r="C12286" s="93" t="s">
        <v>1454</v>
      </c>
      <c r="D12286" s="95">
        <v>1696</v>
      </c>
      <c r="E12286" s="95">
        <v>1798</v>
      </c>
      <c r="F12286" s="95">
        <v>376264</v>
      </c>
      <c r="G12286" s="95">
        <v>0</v>
      </c>
      <c r="H12286" s="93" t="s">
        <v>8976</v>
      </c>
      <c r="I12286" s="93" t="s">
        <v>23897</v>
      </c>
      <c r="J12286" s="93" t="s">
        <v>20905</v>
      </c>
      <c r="K12286" s="93" t="s">
        <v>9067</v>
      </c>
      <c r="L12286" s="14">
        <f>AND(vyberHrace&lt;&gt;"",ISNUMBER(SEARCH(vyberHrace,$B12286)))</f>
      </c>
      <c r="M12286" s="14">
        <f>AND($I12286=MID(kododd,1,2),$J12286=MID(kododd,3,3))</f>
      </c>
    </row>
    <row r="12287">
      <c r="A12287" s="95">
        <v>1942</v>
      </c>
      <c r="B12287" s="93" t="s">
        <v>13402</v>
      </c>
      <c r="C12287" s="93" t="s">
        <v>1462</v>
      </c>
      <c r="D12287" s="95">
        <v>1709</v>
      </c>
      <c r="E12287" s="95">
        <v>1827</v>
      </c>
      <c r="F12287" s="95">
        <v>369608</v>
      </c>
      <c r="G12287" s="95">
        <v>250</v>
      </c>
      <c r="H12287" s="93" t="s">
        <v>8976</v>
      </c>
      <c r="I12287" s="93" t="s">
        <v>23897</v>
      </c>
      <c r="J12287" s="93" t="s">
        <v>20880</v>
      </c>
      <c r="K12287" s="93" t="s">
        <v>2046</v>
      </c>
      <c r="L12287" s="14">
        <f>AND(vyberHrace&lt;&gt;"",ISNUMBER(SEARCH(vyberHrace,$B12287)))</f>
      </c>
      <c r="M12287" s="14">
        <f>AND($I12287=MID(kododd,1,2),$J12287=MID(kododd,3,3))</f>
      </c>
    </row>
    <row r="12288">
      <c r="A12288" s="95">
        <v>44926</v>
      </c>
      <c r="B12288" s="93" t="s">
        <v>13412</v>
      </c>
      <c r="C12288" s="93" t="s">
        <v>1436</v>
      </c>
      <c r="D12288" s="95">
        <v>1617</v>
      </c>
      <c r="E12288" s="95">
        <v>1796</v>
      </c>
      <c r="F12288" s="95">
        <v>23702109</v>
      </c>
      <c r="G12288" s="95">
        <v>250</v>
      </c>
      <c r="H12288" s="93" t="s">
        <v>8976</v>
      </c>
      <c r="I12288" s="93" t="s">
        <v>23897</v>
      </c>
      <c r="J12288" s="93" t="s">
        <v>3580</v>
      </c>
      <c r="K12288" s="93" t="s">
        <v>6263</v>
      </c>
      <c r="L12288" s="14">
        <f>AND(vyberHrace&lt;&gt;"",ISNUMBER(SEARCH(vyberHrace,$B12288)))</f>
      </c>
      <c r="M12288" s="14">
        <f>AND($I12288=MID(kododd,1,2),$J12288=MID(kododd,3,3))</f>
      </c>
    </row>
    <row r="12289">
      <c r="A12289" s="95">
        <v>19054</v>
      </c>
      <c r="B12289" s="93" t="s">
        <v>5849</v>
      </c>
      <c r="C12289" s="93" t="s">
        <v>1449</v>
      </c>
      <c r="D12289" s="95">
        <v>1425</v>
      </c>
      <c r="E12289" s="95">
        <v>1602</v>
      </c>
      <c r="F12289" s="95">
        <v>392413</v>
      </c>
      <c r="G12289" s="95">
        <v>250</v>
      </c>
      <c r="H12289" s="93" t="s">
        <v>8976</v>
      </c>
      <c r="I12289" s="93" t="s">
        <v>23897</v>
      </c>
      <c r="J12289" s="93" t="s">
        <v>20973</v>
      </c>
      <c r="K12289" s="93" t="s">
        <v>4907</v>
      </c>
      <c r="L12289" s="14">
        <f>AND(vyberHrace&lt;&gt;"",ISNUMBER(SEARCH(vyberHrace,$B12289)))</f>
      </c>
      <c r="M12289" s="14">
        <f>AND($I12289=MID(kododd,1,2),$J12289=MID(kododd,3,3))</f>
      </c>
    </row>
    <row r="12290">
      <c r="A12290" s="95">
        <v>50005</v>
      </c>
      <c r="B12290" s="93" t="s">
        <v>5850</v>
      </c>
      <c r="C12290" s="93" t="s">
        <v>1412</v>
      </c>
      <c r="F12290" s="95">
        <v>23790172</v>
      </c>
      <c r="G12290" s="95">
        <v>250</v>
      </c>
      <c r="H12290" s="93" t="s">
        <v>8976</v>
      </c>
      <c r="I12290" s="93" t="s">
        <v>23897</v>
      </c>
      <c r="J12290" s="93" t="s">
        <v>20905</v>
      </c>
      <c r="K12290" s="93" t="s">
        <v>9067</v>
      </c>
      <c r="L12290" s="14">
        <f>AND(vyberHrace&lt;&gt;"",ISNUMBER(SEARCH(vyberHrace,$B12290)))</f>
      </c>
      <c r="M12290" s="14">
        <f>AND($I12290=MID(kododd,1,2),$J12290=MID(kododd,3,3))</f>
      </c>
    </row>
    <row r="12291">
      <c r="A12291" s="95">
        <v>49581</v>
      </c>
      <c r="B12291" s="93" t="s">
        <v>5851</v>
      </c>
      <c r="C12291" s="93" t="s">
        <v>3255</v>
      </c>
      <c r="F12291" s="95">
        <v>23737794</v>
      </c>
      <c r="G12291" s="95">
        <v>0</v>
      </c>
      <c r="H12291" s="93" t="s">
        <v>8976</v>
      </c>
      <c r="I12291" s="93" t="s">
        <v>23897</v>
      </c>
      <c r="J12291" s="93" t="s">
        <v>21003</v>
      </c>
      <c r="K12291" s="93" t="s">
        <v>390</v>
      </c>
      <c r="L12291" s="14">
        <f>AND(vyberHrace&lt;&gt;"",ISNUMBER(SEARCH(vyberHrace,$B12291)))</f>
      </c>
      <c r="M12291" s="14">
        <f>AND($I12291=MID(kododd,1,2),$J12291=MID(kododd,3,3))</f>
      </c>
    </row>
    <row r="12292">
      <c r="A12292" s="95">
        <v>58740</v>
      </c>
      <c r="B12292" s="93" t="s">
        <v>25220</v>
      </c>
      <c r="C12292" s="93" t="s">
        <v>1450</v>
      </c>
      <c r="F12292" s="95">
        <v>23790180</v>
      </c>
      <c r="G12292" s="95">
        <v>250</v>
      </c>
      <c r="H12292" s="93" t="s">
        <v>8976</v>
      </c>
      <c r="I12292" s="93" t="s">
        <v>23897</v>
      </c>
      <c r="J12292" s="93" t="s">
        <v>20905</v>
      </c>
      <c r="K12292" s="93" t="s">
        <v>9067</v>
      </c>
      <c r="L12292" s="14">
        <f>AND(vyberHrace&lt;&gt;"",ISNUMBER(SEARCH(vyberHrace,$B12292)))</f>
      </c>
      <c r="M12292" s="14">
        <f>AND($I12292=MID(kododd,1,2),$J12292=MID(kododd,3,3))</f>
      </c>
    </row>
    <row r="12293">
      <c r="A12293" s="95">
        <v>61235</v>
      </c>
      <c r="B12293" s="93" t="s">
        <v>27466</v>
      </c>
      <c r="C12293" s="93" t="s">
        <v>1411</v>
      </c>
      <c r="G12293" s="95">
        <v>250</v>
      </c>
      <c r="H12293" s="93" t="s">
        <v>8976</v>
      </c>
      <c r="I12293" s="93" t="s">
        <v>23897</v>
      </c>
      <c r="J12293" s="93" t="s">
        <v>20902</v>
      </c>
      <c r="K12293" s="93" t="s">
        <v>6916</v>
      </c>
      <c r="L12293" s="14">
        <f>AND(vyberHrace&lt;&gt;"",ISNUMBER(SEARCH(vyberHrace,$B12293)))</f>
      </c>
      <c r="M12293" s="14">
        <f>AND($I12293=MID(kododd,1,2),$J12293=MID(kododd,3,3))</f>
      </c>
    </row>
    <row r="12294">
      <c r="A12294" s="95">
        <v>61333</v>
      </c>
      <c r="B12294" s="93" t="s">
        <v>27533</v>
      </c>
      <c r="C12294" s="93" t="s">
        <v>1486</v>
      </c>
      <c r="G12294" s="95">
        <v>250</v>
      </c>
      <c r="H12294" s="93" t="s">
        <v>8976</v>
      </c>
      <c r="I12294" s="93" t="s">
        <v>23897</v>
      </c>
      <c r="J12294" s="93" t="s">
        <v>20902</v>
      </c>
      <c r="K12294" s="93" t="s">
        <v>6916</v>
      </c>
      <c r="L12294" s="14">
        <f>AND(vyberHrace&lt;&gt;"",ISNUMBER(SEARCH(vyberHrace,$B12294)))</f>
      </c>
      <c r="M12294" s="14">
        <f>AND($I12294=MID(kododd,1,2),$J12294=MID(kododd,3,3))</f>
      </c>
    </row>
    <row r="12295">
      <c r="A12295" s="95">
        <v>1985</v>
      </c>
      <c r="B12295" s="93" t="s">
        <v>3291</v>
      </c>
      <c r="C12295" s="93" t="s">
        <v>1478</v>
      </c>
      <c r="D12295" s="95">
        <v>1575</v>
      </c>
      <c r="E12295" s="95">
        <v>1835</v>
      </c>
      <c r="F12295" s="95">
        <v>327050</v>
      </c>
      <c r="G12295" s="95">
        <v>250</v>
      </c>
      <c r="H12295" s="93" t="s">
        <v>8976</v>
      </c>
      <c r="I12295" s="93" t="s">
        <v>23897</v>
      </c>
      <c r="J12295" s="93" t="s">
        <v>20905</v>
      </c>
      <c r="K12295" s="93" t="s">
        <v>9067</v>
      </c>
      <c r="L12295" s="14">
        <f>AND(vyberHrace&lt;&gt;"",ISNUMBER(SEARCH(vyberHrace,$B12295)))</f>
      </c>
      <c r="M12295" s="14">
        <f>AND($I12295=MID(kododd,1,2),$J12295=MID(kododd,3,3))</f>
      </c>
    </row>
    <row r="12296">
      <c r="A12296" s="95">
        <v>34815</v>
      </c>
      <c r="B12296" s="93" t="s">
        <v>3292</v>
      </c>
      <c r="C12296" s="93" t="s">
        <v>1449</v>
      </c>
      <c r="D12296" s="95">
        <v>1511</v>
      </c>
      <c r="F12296" s="95">
        <v>380229</v>
      </c>
      <c r="G12296" s="95">
        <v>0</v>
      </c>
      <c r="H12296" s="93" t="s">
        <v>8976</v>
      </c>
      <c r="I12296" s="93" t="s">
        <v>23897</v>
      </c>
      <c r="J12296" s="93" t="s">
        <v>20906</v>
      </c>
      <c r="K12296" s="93" t="s">
        <v>4884</v>
      </c>
      <c r="L12296" s="14">
        <f>AND(vyberHrace&lt;&gt;"",ISNUMBER(SEARCH(vyberHrace,$B12296)))</f>
      </c>
      <c r="M12296" s="14">
        <f>AND($I12296=MID(kododd,1,2),$J12296=MID(kododd,3,3))</f>
      </c>
    </row>
    <row r="12297">
      <c r="A12297" s="95">
        <v>12480</v>
      </c>
      <c r="B12297" s="93" t="s">
        <v>3310</v>
      </c>
      <c r="C12297" s="93" t="s">
        <v>1418</v>
      </c>
      <c r="D12297" s="95">
        <v>1728</v>
      </c>
      <c r="E12297" s="95">
        <v>1800</v>
      </c>
      <c r="F12297" s="95">
        <v>327069</v>
      </c>
      <c r="G12297" s="95">
        <v>250</v>
      </c>
      <c r="H12297" s="93" t="s">
        <v>8976</v>
      </c>
      <c r="I12297" s="93" t="s">
        <v>23897</v>
      </c>
      <c r="J12297" s="93" t="s">
        <v>20905</v>
      </c>
      <c r="K12297" s="93" t="s">
        <v>9067</v>
      </c>
      <c r="L12297" s="14">
        <f>AND(vyberHrace&lt;&gt;"",ISNUMBER(SEARCH(vyberHrace,$B12297)))</f>
      </c>
      <c r="M12297" s="14">
        <f>AND($I12297=MID(kododd,1,2),$J12297=MID(kododd,3,3))</f>
      </c>
    </row>
    <row r="12298">
      <c r="A12298" s="95">
        <v>58739</v>
      </c>
      <c r="B12298" s="93" t="s">
        <v>25219</v>
      </c>
      <c r="C12298" s="93" t="s">
        <v>1486</v>
      </c>
      <c r="F12298" s="95">
        <v>23790199</v>
      </c>
      <c r="G12298" s="95">
        <v>250</v>
      </c>
      <c r="H12298" s="93" t="s">
        <v>8976</v>
      </c>
      <c r="I12298" s="93" t="s">
        <v>23897</v>
      </c>
      <c r="J12298" s="93" t="s">
        <v>20905</v>
      </c>
      <c r="K12298" s="93" t="s">
        <v>9067</v>
      </c>
      <c r="L12298" s="14">
        <f>AND(vyberHrace&lt;&gt;"",ISNUMBER(SEARCH(vyberHrace,$B12298)))</f>
      </c>
      <c r="M12298" s="14">
        <f>AND($I12298=MID(kododd,1,2),$J12298=MID(kododd,3,3))</f>
      </c>
    </row>
    <row r="12299">
      <c r="A12299" s="95">
        <v>56727</v>
      </c>
      <c r="B12299" s="93" t="s">
        <v>22463</v>
      </c>
      <c r="C12299" s="93" t="s">
        <v>1411</v>
      </c>
      <c r="G12299" s="95">
        <v>0</v>
      </c>
      <c r="H12299" s="93" t="s">
        <v>8976</v>
      </c>
      <c r="I12299" s="93" t="s">
        <v>23897</v>
      </c>
      <c r="J12299" s="93" t="s">
        <v>20906</v>
      </c>
      <c r="K12299" s="93" t="s">
        <v>4884</v>
      </c>
      <c r="L12299" s="14">
        <f>AND(vyberHrace&lt;&gt;"",ISNUMBER(SEARCH(vyberHrace,$B12299)))</f>
      </c>
      <c r="M12299" s="14">
        <f>AND($I12299=MID(kododd,1,2),$J12299=MID(kododd,3,3))</f>
      </c>
    </row>
    <row r="12300">
      <c r="A12300" s="95">
        <v>56728</v>
      </c>
      <c r="B12300" s="93" t="s">
        <v>22464</v>
      </c>
      <c r="C12300" s="93" t="s">
        <v>1412</v>
      </c>
      <c r="G12300" s="95">
        <v>0</v>
      </c>
      <c r="H12300" s="93" t="s">
        <v>8976</v>
      </c>
      <c r="I12300" s="93" t="s">
        <v>23897</v>
      </c>
      <c r="J12300" s="93" t="s">
        <v>20906</v>
      </c>
      <c r="K12300" s="93" t="s">
        <v>4884</v>
      </c>
      <c r="L12300" s="14">
        <f>AND(vyberHrace&lt;&gt;"",ISNUMBER(SEARCH(vyberHrace,$B12300)))</f>
      </c>
      <c r="M12300" s="14">
        <f>AND($I12300=MID(kododd,1,2),$J12300=MID(kododd,3,3))</f>
      </c>
    </row>
    <row r="12301">
      <c r="A12301" s="95">
        <v>60204</v>
      </c>
      <c r="B12301" s="93" t="s">
        <v>26666</v>
      </c>
      <c r="C12301" s="93" t="s">
        <v>1406</v>
      </c>
      <c r="G12301" s="95">
        <v>250</v>
      </c>
      <c r="H12301" s="93" t="s">
        <v>8976</v>
      </c>
      <c r="I12301" s="93" t="s">
        <v>23897</v>
      </c>
      <c r="J12301" s="93" t="s">
        <v>20921</v>
      </c>
      <c r="K12301" s="93" t="s">
        <v>6838</v>
      </c>
      <c r="L12301" s="14">
        <f>AND(vyberHrace&lt;&gt;"",ISNUMBER(SEARCH(vyberHrace,$B12301)))</f>
      </c>
      <c r="M12301" s="14">
        <f>AND($I12301=MID(kododd,1,2),$J12301=MID(kododd,3,3))</f>
      </c>
    </row>
    <row r="12302">
      <c r="A12302" s="95">
        <v>44304</v>
      </c>
      <c r="B12302" s="93" t="s">
        <v>9054</v>
      </c>
      <c r="C12302" s="93" t="s">
        <v>3255</v>
      </c>
      <c r="D12302" s="95">
        <v>1511</v>
      </c>
      <c r="E12302" s="95">
        <v>1654</v>
      </c>
      <c r="F12302" s="95">
        <v>399213</v>
      </c>
      <c r="G12302" s="95">
        <v>250</v>
      </c>
      <c r="H12302" s="93" t="s">
        <v>8976</v>
      </c>
      <c r="I12302" s="93" t="s">
        <v>23897</v>
      </c>
      <c r="J12302" s="93" t="s">
        <v>20917</v>
      </c>
      <c r="K12302" s="93" t="s">
        <v>6880</v>
      </c>
      <c r="L12302" s="14">
        <f>AND(vyberHrace&lt;&gt;"",ISNUMBER(SEARCH(vyberHrace,$B12302)))</f>
      </c>
      <c r="M12302" s="14">
        <f>AND($I12302=MID(kododd,1,2),$J12302=MID(kododd,3,3))</f>
      </c>
    </row>
    <row r="12303">
      <c r="A12303" s="95">
        <v>57673</v>
      </c>
      <c r="B12303" s="93" t="s">
        <v>24243</v>
      </c>
      <c r="C12303" s="93" t="s">
        <v>1408</v>
      </c>
      <c r="G12303" s="95">
        <v>0</v>
      </c>
      <c r="H12303" s="93" t="s">
        <v>8976</v>
      </c>
      <c r="I12303" s="93" t="s">
        <v>23897</v>
      </c>
      <c r="J12303" s="93" t="s">
        <v>20933</v>
      </c>
      <c r="K12303" s="93" t="s">
        <v>9080</v>
      </c>
      <c r="L12303" s="14">
        <f>AND(vyberHrace&lt;&gt;"",ISNUMBER(SEARCH(vyberHrace,$B12303)))</f>
      </c>
      <c r="M12303" s="14">
        <f>AND($I12303=MID(kododd,1,2),$J12303=MID(kododd,3,3))</f>
      </c>
    </row>
    <row r="12304">
      <c r="A12304" s="95">
        <v>11761</v>
      </c>
      <c r="B12304" s="93" t="s">
        <v>11186</v>
      </c>
      <c r="C12304" s="93" t="s">
        <v>1447</v>
      </c>
      <c r="D12304" s="95">
        <v>1416</v>
      </c>
      <c r="G12304" s="95">
        <v>250</v>
      </c>
      <c r="H12304" s="93" t="s">
        <v>8976</v>
      </c>
      <c r="I12304" s="93" t="s">
        <v>23897</v>
      </c>
      <c r="J12304" s="93" t="s">
        <v>20947</v>
      </c>
      <c r="K12304" s="93" t="s">
        <v>5127</v>
      </c>
      <c r="L12304" s="14">
        <f>AND(vyberHrace&lt;&gt;"",ISNUMBER(SEARCH(vyberHrace,$B12304)))</f>
      </c>
      <c r="M12304" s="14">
        <f>AND($I12304=MID(kododd,1,2),$J12304=MID(kododd,3,3))</f>
      </c>
    </row>
    <row r="12305">
      <c r="A12305" s="95">
        <v>63575</v>
      </c>
      <c r="B12305" s="93" t="s">
        <v>29168</v>
      </c>
      <c r="C12305" s="93" t="s">
        <v>3255</v>
      </c>
      <c r="F12305" s="95">
        <v>571006079</v>
      </c>
      <c r="G12305" s="95">
        <v>250</v>
      </c>
      <c r="H12305" s="93" t="s">
        <v>8976</v>
      </c>
      <c r="I12305" s="93" t="s">
        <v>23897</v>
      </c>
      <c r="J12305" s="93" t="s">
        <v>29154</v>
      </c>
      <c r="K12305" s="93" t="s">
        <v>29155</v>
      </c>
      <c r="L12305" s="14">
        <f>AND(vyberHrace&lt;&gt;"",ISNUMBER(SEARCH(vyberHrace,$B12305)))</f>
      </c>
      <c r="M12305" s="14">
        <f>AND($I12305=MID(kododd,1,2),$J12305=MID(kododd,3,3))</f>
      </c>
    </row>
    <row r="12306">
      <c r="A12306" s="95">
        <v>60663</v>
      </c>
      <c r="B12306" s="93" t="s">
        <v>27078</v>
      </c>
      <c r="C12306" s="93" t="s">
        <v>1406</v>
      </c>
      <c r="G12306" s="95">
        <v>250</v>
      </c>
      <c r="H12306" s="93" t="s">
        <v>8976</v>
      </c>
      <c r="I12306" s="93" t="s">
        <v>23897</v>
      </c>
      <c r="J12306" s="93" t="s">
        <v>21033</v>
      </c>
      <c r="K12306" s="93" t="s">
        <v>7886</v>
      </c>
      <c r="L12306" s="14">
        <f>AND(vyberHrace&lt;&gt;"",ISNUMBER(SEARCH(vyberHrace,$B12306)))</f>
      </c>
      <c r="M12306" s="14">
        <f>AND($I12306=MID(kododd,1,2),$J12306=MID(kododd,3,3))</f>
      </c>
    </row>
    <row r="12307">
      <c r="A12307" s="95">
        <v>43617</v>
      </c>
      <c r="B12307" s="93" t="s">
        <v>15891</v>
      </c>
      <c r="C12307" s="93" t="s">
        <v>1409</v>
      </c>
      <c r="D12307" s="95">
        <v>1219</v>
      </c>
      <c r="F12307" s="95">
        <v>393916</v>
      </c>
      <c r="G12307" s="95">
        <v>0</v>
      </c>
      <c r="H12307" s="93" t="s">
        <v>8976</v>
      </c>
      <c r="I12307" s="93" t="s">
        <v>23897</v>
      </c>
      <c r="J12307" s="93" t="s">
        <v>20973</v>
      </c>
      <c r="K12307" s="93" t="s">
        <v>4907</v>
      </c>
      <c r="L12307" s="14">
        <f>AND(vyberHrace&lt;&gt;"",ISNUMBER(SEARCH(vyberHrace,$B12307)))</f>
      </c>
      <c r="M12307" s="14">
        <f>AND($I12307=MID(kododd,1,2),$J12307=MID(kododd,3,3))</f>
      </c>
    </row>
    <row r="12308">
      <c r="A12308" s="95">
        <v>9107</v>
      </c>
      <c r="B12308" s="93" t="s">
        <v>15892</v>
      </c>
      <c r="C12308" s="93" t="s">
        <v>1435</v>
      </c>
      <c r="D12308" s="95">
        <v>1575</v>
      </c>
      <c r="E12308" s="95">
        <v>1700</v>
      </c>
      <c r="F12308" s="95">
        <v>363014</v>
      </c>
      <c r="G12308" s="95">
        <v>250</v>
      </c>
      <c r="H12308" s="93" t="s">
        <v>8976</v>
      </c>
      <c r="I12308" s="93" t="s">
        <v>23897</v>
      </c>
      <c r="J12308" s="93" t="s">
        <v>20973</v>
      </c>
      <c r="K12308" s="93" t="s">
        <v>4907</v>
      </c>
      <c r="L12308" s="14">
        <f>AND(vyberHrace&lt;&gt;"",ISNUMBER(SEARCH(vyberHrace,$B12308)))</f>
      </c>
      <c r="M12308" s="14">
        <f>AND($I12308=MID(kododd,1,2),$J12308=MID(kododd,3,3))</f>
      </c>
    </row>
    <row r="12309">
      <c r="A12309" s="95">
        <v>7953</v>
      </c>
      <c r="B12309" s="93" t="s">
        <v>15895</v>
      </c>
      <c r="C12309" s="93" t="s">
        <v>1474</v>
      </c>
      <c r="D12309" s="95">
        <v>1335</v>
      </c>
      <c r="F12309" s="95">
        <v>348325</v>
      </c>
      <c r="G12309" s="95">
        <v>250</v>
      </c>
      <c r="H12309" s="93" t="s">
        <v>8976</v>
      </c>
      <c r="I12309" s="93" t="s">
        <v>23897</v>
      </c>
      <c r="J12309" s="93" t="s">
        <v>20847</v>
      </c>
      <c r="K12309" s="93" t="s">
        <v>9957</v>
      </c>
      <c r="L12309" s="14">
        <f>AND(vyberHrace&lt;&gt;"",ISNUMBER(SEARCH(vyberHrace,$B12309)))</f>
      </c>
      <c r="M12309" s="14">
        <f>AND($I12309=MID(kododd,1,2),$J12309=MID(kododd,3,3))</f>
      </c>
    </row>
    <row r="12310">
      <c r="A12310" s="95">
        <v>7978</v>
      </c>
      <c r="B12310" s="93" t="s">
        <v>29169</v>
      </c>
      <c r="C12310" s="93" t="s">
        <v>1447</v>
      </c>
      <c r="G12310" s="95">
        <v>250</v>
      </c>
      <c r="H12310" s="93" t="s">
        <v>8976</v>
      </c>
      <c r="I12310" s="93" t="s">
        <v>23897</v>
      </c>
      <c r="J12310" s="93" t="s">
        <v>20854</v>
      </c>
      <c r="K12310" s="93" t="s">
        <v>138</v>
      </c>
      <c r="L12310" s="14">
        <f>AND(vyberHrace&lt;&gt;"",ISNUMBER(SEARCH(vyberHrace,$B12310)))</f>
      </c>
      <c r="M12310" s="14">
        <f>AND($I12310=MID(kododd,1,2),$J12310=MID(kododd,3,3))</f>
      </c>
    </row>
    <row r="12311">
      <c r="A12311" s="95">
        <v>36522</v>
      </c>
      <c r="B12311" s="93" t="s">
        <v>15912</v>
      </c>
      <c r="C12311" s="93" t="s">
        <v>1399</v>
      </c>
      <c r="G12311" s="95">
        <v>0</v>
      </c>
      <c r="H12311" s="93" t="s">
        <v>8976</v>
      </c>
      <c r="I12311" s="93" t="s">
        <v>23897</v>
      </c>
      <c r="J12311" s="93" t="s">
        <v>20860</v>
      </c>
      <c r="K12311" s="93" t="s">
        <v>4664</v>
      </c>
      <c r="L12311" s="14">
        <f>AND(vyberHrace&lt;&gt;"",ISNUMBER(SEARCH(vyberHrace,$B12311)))</f>
      </c>
      <c r="M12311" s="14">
        <f>AND($I12311=MID(kododd,1,2),$J12311=MID(kododd,3,3))</f>
      </c>
    </row>
    <row r="12312">
      <c r="A12312" s="95">
        <v>50267</v>
      </c>
      <c r="B12312" s="93" t="s">
        <v>4665</v>
      </c>
      <c r="C12312" s="93" t="s">
        <v>1422</v>
      </c>
      <c r="G12312" s="95">
        <v>0</v>
      </c>
      <c r="H12312" s="93" t="s">
        <v>8976</v>
      </c>
      <c r="I12312" s="93" t="s">
        <v>23897</v>
      </c>
      <c r="J12312" s="93" t="s">
        <v>20961</v>
      </c>
      <c r="K12312" s="93" t="s">
        <v>3074</v>
      </c>
      <c r="L12312" s="14">
        <f>AND(vyberHrace&lt;&gt;"",ISNUMBER(SEARCH(vyberHrace,$B12312)))</f>
      </c>
      <c r="M12312" s="14">
        <f>AND($I12312=MID(kododd,1,2),$J12312=MID(kododd,3,3))</f>
      </c>
    </row>
    <row r="12313">
      <c r="A12313" s="95">
        <v>19045</v>
      </c>
      <c r="B12313" s="93" t="s">
        <v>23970</v>
      </c>
      <c r="C12313" s="93" t="s">
        <v>1472</v>
      </c>
      <c r="D12313" s="95">
        <v>1535</v>
      </c>
      <c r="E12313" s="95">
        <v>1776</v>
      </c>
      <c r="F12313" s="95">
        <v>394211</v>
      </c>
      <c r="G12313" s="95">
        <v>0</v>
      </c>
      <c r="H12313" s="93" t="s">
        <v>8976</v>
      </c>
      <c r="I12313" s="93" t="s">
        <v>23897</v>
      </c>
      <c r="J12313" s="93" t="s">
        <v>20961</v>
      </c>
      <c r="K12313" s="93" t="s">
        <v>3074</v>
      </c>
      <c r="L12313" s="14">
        <f>AND(vyberHrace&lt;&gt;"",ISNUMBER(SEARCH(vyberHrace,$B12313)))</f>
      </c>
      <c r="M12313" s="14">
        <f>AND($I12313=MID(kododd,1,2),$J12313=MID(kododd,3,3))</f>
      </c>
    </row>
    <row r="12314">
      <c r="A12314" s="95">
        <v>45818</v>
      </c>
      <c r="B12314" s="93" t="s">
        <v>13534</v>
      </c>
      <c r="C12314" s="93" t="s">
        <v>1402</v>
      </c>
      <c r="G12314" s="95">
        <v>0</v>
      </c>
      <c r="H12314" s="93" t="s">
        <v>8976</v>
      </c>
      <c r="I12314" s="93" t="s">
        <v>23897</v>
      </c>
      <c r="J12314" s="93" t="s">
        <v>20872</v>
      </c>
      <c r="K12314" s="93" t="s">
        <v>6834</v>
      </c>
      <c r="L12314" s="14">
        <f>AND(vyberHrace&lt;&gt;"",ISNUMBER(SEARCH(vyberHrace,$B12314)))</f>
      </c>
      <c r="M12314" s="14">
        <f>AND($I12314=MID(kododd,1,2),$J12314=MID(kododd,3,3))</f>
      </c>
    </row>
    <row r="12315">
      <c r="A12315" s="95">
        <v>47584</v>
      </c>
      <c r="B12315" s="93" t="s">
        <v>5883</v>
      </c>
      <c r="C12315" s="93" t="s">
        <v>1416</v>
      </c>
      <c r="G12315" s="95">
        <v>0</v>
      </c>
      <c r="H12315" s="93" t="s">
        <v>8976</v>
      </c>
      <c r="I12315" s="93" t="s">
        <v>23897</v>
      </c>
      <c r="J12315" s="93" t="s">
        <v>20933</v>
      </c>
      <c r="K12315" s="93" t="s">
        <v>9080</v>
      </c>
      <c r="L12315" s="14">
        <f>AND(vyberHrace&lt;&gt;"",ISNUMBER(SEARCH(vyberHrace,$B12315)))</f>
      </c>
      <c r="M12315" s="14">
        <f>AND($I12315=MID(kododd,1,2),$J12315=MID(kododd,3,3))</f>
      </c>
    </row>
    <row r="12316">
      <c r="A12316" s="95">
        <v>45505</v>
      </c>
      <c r="B12316" s="93" t="s">
        <v>4507</v>
      </c>
      <c r="C12316" s="93" t="s">
        <v>1402</v>
      </c>
      <c r="D12316" s="95">
        <v>1056</v>
      </c>
      <c r="G12316" s="95">
        <v>0</v>
      </c>
      <c r="H12316" s="93" t="s">
        <v>8976</v>
      </c>
      <c r="I12316" s="93" t="s">
        <v>23897</v>
      </c>
      <c r="J12316" s="93" t="s">
        <v>20933</v>
      </c>
      <c r="K12316" s="93" t="s">
        <v>9080</v>
      </c>
      <c r="L12316" s="14">
        <f>AND(vyberHrace&lt;&gt;"",ISNUMBER(SEARCH(vyberHrace,$B12316)))</f>
      </c>
      <c r="M12316" s="14">
        <f>AND($I12316=MID(kododd,1,2),$J12316=MID(kododd,3,3))</f>
      </c>
    </row>
    <row r="12317">
      <c r="A12317" s="95">
        <v>63207</v>
      </c>
      <c r="B12317" s="93" t="s">
        <v>29170</v>
      </c>
      <c r="C12317" s="93" t="s">
        <v>1486</v>
      </c>
      <c r="F12317" s="95">
        <v>571003088</v>
      </c>
      <c r="G12317" s="95">
        <v>250</v>
      </c>
      <c r="H12317" s="93" t="s">
        <v>8976</v>
      </c>
      <c r="I12317" s="93" t="s">
        <v>23897</v>
      </c>
      <c r="J12317" s="93" t="s">
        <v>21033</v>
      </c>
      <c r="K12317" s="93" t="s">
        <v>7886</v>
      </c>
      <c r="L12317" s="14">
        <f>AND(vyberHrace&lt;&gt;"",ISNUMBER(SEARCH(vyberHrace,$B12317)))</f>
      </c>
      <c r="M12317" s="14">
        <f>AND($I12317=MID(kododd,1,2),$J12317=MID(kododd,3,3))</f>
      </c>
    </row>
    <row r="12318">
      <c r="A12318" s="95">
        <v>31222</v>
      </c>
      <c r="B12318" s="93" t="s">
        <v>13736</v>
      </c>
      <c r="C12318" s="93" t="s">
        <v>1428</v>
      </c>
      <c r="D12318" s="95">
        <v>1461</v>
      </c>
      <c r="E12318" s="95">
        <v>1670</v>
      </c>
      <c r="F12318" s="95">
        <v>330116</v>
      </c>
      <c r="G12318" s="95">
        <v>0</v>
      </c>
      <c r="H12318" s="93" t="s">
        <v>8976</v>
      </c>
      <c r="I12318" s="93" t="s">
        <v>23897</v>
      </c>
      <c r="J12318" s="93" t="s">
        <v>21003</v>
      </c>
      <c r="K12318" s="93" t="s">
        <v>390</v>
      </c>
      <c r="L12318" s="14">
        <f>AND(vyberHrace&lt;&gt;"",ISNUMBER(SEARCH(vyberHrace,$B12318)))</f>
      </c>
      <c r="M12318" s="14">
        <f>AND($I12318=MID(kododd,1,2),$J12318=MID(kododd,3,3))</f>
      </c>
    </row>
    <row r="12319">
      <c r="A12319" s="95">
        <v>63667</v>
      </c>
      <c r="B12319" s="93" t="s">
        <v>29852</v>
      </c>
      <c r="C12319" s="93" t="s">
        <v>1457</v>
      </c>
      <c r="G12319" s="95">
        <v>250</v>
      </c>
      <c r="H12319" s="93" t="s">
        <v>8976</v>
      </c>
      <c r="I12319" s="93" t="s">
        <v>23897</v>
      </c>
      <c r="J12319" s="93" t="s">
        <v>21002</v>
      </c>
      <c r="K12319" s="93" t="s">
        <v>5579</v>
      </c>
      <c r="L12319" s="14">
        <f>AND(vyberHrace&lt;&gt;"",ISNUMBER(SEARCH(vyberHrace,$B12319)))</f>
      </c>
      <c r="M12319" s="14">
        <f>AND($I12319=MID(kododd,1,2),$J12319=MID(kododd,3,3))</f>
      </c>
    </row>
    <row r="12320">
      <c r="A12320" s="95">
        <v>31588</v>
      </c>
      <c r="B12320" s="93" t="s">
        <v>13756</v>
      </c>
      <c r="C12320" s="93" t="s">
        <v>1447</v>
      </c>
      <c r="G12320" s="95">
        <v>0</v>
      </c>
      <c r="H12320" s="93" t="s">
        <v>8976</v>
      </c>
      <c r="I12320" s="93" t="s">
        <v>23897</v>
      </c>
      <c r="J12320" s="93" t="s">
        <v>20879</v>
      </c>
      <c r="K12320" s="93" t="s">
        <v>21354</v>
      </c>
      <c r="L12320" s="14">
        <f>AND(vyberHrace&lt;&gt;"",ISNUMBER(SEARCH(vyberHrace,$B12320)))</f>
      </c>
      <c r="M12320" s="14">
        <f>AND($I12320=MID(kododd,1,2),$J12320=MID(kododd,3,3))</f>
      </c>
    </row>
    <row r="12321">
      <c r="A12321" s="95">
        <v>39198</v>
      </c>
      <c r="B12321" s="93" t="s">
        <v>13759</v>
      </c>
      <c r="C12321" s="93" t="s">
        <v>1419</v>
      </c>
      <c r="D12321" s="95">
        <v>1381</v>
      </c>
      <c r="E12321" s="95">
        <v>1786</v>
      </c>
      <c r="F12321" s="95">
        <v>394343</v>
      </c>
      <c r="G12321" s="95">
        <v>0</v>
      </c>
      <c r="H12321" s="93" t="s">
        <v>8976</v>
      </c>
      <c r="I12321" s="93" t="s">
        <v>23897</v>
      </c>
      <c r="J12321" s="93" t="s">
        <v>20906</v>
      </c>
      <c r="K12321" s="93" t="s">
        <v>4884</v>
      </c>
      <c r="L12321" s="14">
        <f>AND(vyberHrace&lt;&gt;"",ISNUMBER(SEARCH(vyberHrace,$B12321)))</f>
      </c>
      <c r="M12321" s="14">
        <f>AND($I12321=MID(kododd,1,2),$J12321=MID(kododd,3,3))</f>
      </c>
    </row>
    <row r="12322">
      <c r="A12322" s="95">
        <v>58560</v>
      </c>
      <c r="B12322" s="93" t="s">
        <v>25057</v>
      </c>
      <c r="C12322" s="93" t="s">
        <v>1416</v>
      </c>
      <c r="D12322" s="95">
        <v>1209</v>
      </c>
      <c r="F12322" s="95">
        <v>23783583</v>
      </c>
      <c r="G12322" s="95">
        <v>250</v>
      </c>
      <c r="H12322" s="93" t="s">
        <v>8976</v>
      </c>
      <c r="I12322" s="93" t="s">
        <v>23897</v>
      </c>
      <c r="J12322" s="93" t="s">
        <v>20906</v>
      </c>
      <c r="K12322" s="93" t="s">
        <v>4884</v>
      </c>
      <c r="L12322" s="14">
        <f>AND(vyberHrace&lt;&gt;"",ISNUMBER(SEARCH(vyberHrace,$B12322)))</f>
      </c>
      <c r="M12322" s="14">
        <f>AND($I12322=MID(kododd,1,2),$J12322=MID(kododd,3,3))</f>
      </c>
    </row>
    <row r="12323">
      <c r="A12323" s="95">
        <v>60630</v>
      </c>
      <c r="B12323" s="93" t="s">
        <v>27047</v>
      </c>
      <c r="C12323" s="93" t="s">
        <v>1406</v>
      </c>
      <c r="G12323" s="95">
        <v>0</v>
      </c>
      <c r="H12323" s="93" t="s">
        <v>8976</v>
      </c>
      <c r="I12323" s="93" t="s">
        <v>23897</v>
      </c>
      <c r="J12323" s="93" t="s">
        <v>20917</v>
      </c>
      <c r="K12323" s="93" t="s">
        <v>6880</v>
      </c>
      <c r="L12323" s="14">
        <f>AND(vyberHrace&lt;&gt;"",ISNUMBER(SEARCH(vyberHrace,$B12323)))</f>
      </c>
      <c r="M12323" s="14">
        <f>AND($I12323=MID(kododd,1,2),$J12323=MID(kododd,3,3))</f>
      </c>
    </row>
    <row r="12324">
      <c r="A12324" s="95">
        <v>60074</v>
      </c>
      <c r="B12324" s="93" t="s">
        <v>26551</v>
      </c>
      <c r="C12324" s="93" t="s">
        <v>1424</v>
      </c>
      <c r="G12324" s="95">
        <v>250</v>
      </c>
      <c r="H12324" s="93" t="s">
        <v>8976</v>
      </c>
      <c r="I12324" s="93" t="s">
        <v>23897</v>
      </c>
      <c r="J12324" s="93" t="s">
        <v>20917</v>
      </c>
      <c r="K12324" s="93" t="s">
        <v>6880</v>
      </c>
      <c r="L12324" s="14">
        <f>AND(vyberHrace&lt;&gt;"",ISNUMBER(SEARCH(vyberHrace,$B12324)))</f>
      </c>
      <c r="M12324" s="14">
        <f>AND($I12324=MID(kododd,1,2),$J12324=MID(kododd,3,3))</f>
      </c>
    </row>
    <row r="12325">
      <c r="A12325" s="95">
        <v>44865</v>
      </c>
      <c r="B12325" s="93" t="s">
        <v>8739</v>
      </c>
      <c r="C12325" s="93" t="s">
        <v>1402</v>
      </c>
      <c r="G12325" s="95">
        <v>0</v>
      </c>
      <c r="H12325" s="93" t="s">
        <v>8976</v>
      </c>
      <c r="I12325" s="93" t="s">
        <v>23897</v>
      </c>
      <c r="J12325" s="93" t="s">
        <v>20933</v>
      </c>
      <c r="K12325" s="93" t="s">
        <v>9080</v>
      </c>
      <c r="L12325" s="14">
        <f>AND(vyberHrace&lt;&gt;"",ISNUMBER(SEARCH(vyberHrace,$B12325)))</f>
      </c>
      <c r="M12325" s="14">
        <f>AND($I12325=MID(kododd,1,2),$J12325=MID(kododd,3,3))</f>
      </c>
    </row>
    <row r="12326">
      <c r="A12326" s="95">
        <v>48791</v>
      </c>
      <c r="B12326" s="93" t="s">
        <v>8747</v>
      </c>
      <c r="C12326" s="93" t="s">
        <v>1422</v>
      </c>
      <c r="D12326" s="95">
        <v>1335</v>
      </c>
      <c r="E12326" s="95">
        <v>1489</v>
      </c>
      <c r="F12326" s="95">
        <v>23726962</v>
      </c>
      <c r="G12326" s="95">
        <v>250</v>
      </c>
      <c r="H12326" s="93" t="s">
        <v>8976</v>
      </c>
      <c r="I12326" s="93" t="s">
        <v>23897</v>
      </c>
      <c r="J12326" s="93" t="s">
        <v>20933</v>
      </c>
      <c r="K12326" s="93" t="s">
        <v>9080</v>
      </c>
      <c r="L12326" s="14">
        <f>AND(vyberHrace&lt;&gt;"",ISNUMBER(SEARCH(vyberHrace,$B12326)))</f>
      </c>
      <c r="M12326" s="14">
        <f>AND($I12326=MID(kododd,1,2),$J12326=MID(kododd,3,3))</f>
      </c>
    </row>
    <row r="12327">
      <c r="A12327" s="95">
        <v>49279</v>
      </c>
      <c r="B12327" s="93" t="s">
        <v>8753</v>
      </c>
      <c r="C12327" s="93" t="s">
        <v>1402</v>
      </c>
      <c r="G12327" s="95">
        <v>0</v>
      </c>
      <c r="H12327" s="93" t="s">
        <v>8976</v>
      </c>
      <c r="I12327" s="93" t="s">
        <v>23897</v>
      </c>
      <c r="J12327" s="93" t="s">
        <v>20921</v>
      </c>
      <c r="K12327" s="93" t="s">
        <v>6838</v>
      </c>
      <c r="L12327" s="14">
        <f>AND(vyberHrace&lt;&gt;"",ISNUMBER(SEARCH(vyberHrace,$B12327)))</f>
      </c>
      <c r="M12327" s="14">
        <f>AND($I12327=MID(kododd,1,2),$J12327=MID(kododd,3,3))</f>
      </c>
    </row>
    <row r="12328">
      <c r="A12328" s="95">
        <v>36714</v>
      </c>
      <c r="B12328" s="93" t="s">
        <v>8882</v>
      </c>
      <c r="C12328" s="93" t="s">
        <v>1451</v>
      </c>
      <c r="G12328" s="95">
        <v>0</v>
      </c>
      <c r="H12328" s="93" t="s">
        <v>8976</v>
      </c>
      <c r="I12328" s="93" t="s">
        <v>23897</v>
      </c>
      <c r="J12328" s="93" t="s">
        <v>20973</v>
      </c>
      <c r="K12328" s="93" t="s">
        <v>4907</v>
      </c>
      <c r="L12328" s="14">
        <f>AND(vyberHrace&lt;&gt;"",ISNUMBER(SEARCH(vyberHrace,$B12328)))</f>
      </c>
      <c r="M12328" s="14">
        <f>AND($I12328=MID(kododd,1,2),$J12328=MID(kododd,3,3))</f>
      </c>
    </row>
    <row r="12329">
      <c r="A12329" s="95">
        <v>27187</v>
      </c>
      <c r="B12329" s="93" t="s">
        <v>12518</v>
      </c>
      <c r="C12329" s="93" t="s">
        <v>1423</v>
      </c>
      <c r="D12329" s="95">
        <v>1113</v>
      </c>
      <c r="G12329" s="95">
        <v>250</v>
      </c>
      <c r="H12329" s="93" t="s">
        <v>8976</v>
      </c>
      <c r="I12329" s="93" t="s">
        <v>23897</v>
      </c>
      <c r="J12329" s="93" t="s">
        <v>20973</v>
      </c>
      <c r="K12329" s="93" t="s">
        <v>4907</v>
      </c>
      <c r="L12329" s="14">
        <f>AND(vyberHrace&lt;&gt;"",ISNUMBER(SEARCH(vyberHrace,$B12329)))</f>
      </c>
      <c r="M12329" s="14">
        <f>AND($I12329=MID(kododd,1,2),$J12329=MID(kododd,3,3))</f>
      </c>
    </row>
    <row r="12330">
      <c r="A12330" s="95">
        <v>52720</v>
      </c>
      <c r="B12330" s="93" t="s">
        <v>4175</v>
      </c>
      <c r="C12330" s="93" t="s">
        <v>1420</v>
      </c>
      <c r="G12330" s="95">
        <v>0</v>
      </c>
      <c r="H12330" s="93" t="s">
        <v>8976</v>
      </c>
      <c r="I12330" s="93" t="s">
        <v>23897</v>
      </c>
      <c r="J12330" s="93" t="s">
        <v>20921</v>
      </c>
      <c r="K12330" s="93" t="s">
        <v>6838</v>
      </c>
      <c r="L12330" s="14">
        <f>AND(vyberHrace&lt;&gt;"",ISNUMBER(SEARCH(vyberHrace,$B12330)))</f>
      </c>
      <c r="M12330" s="14">
        <f>AND($I12330=MID(kododd,1,2),$J12330=MID(kododd,3,3))</f>
      </c>
    </row>
    <row r="12331">
      <c r="A12331" s="95">
        <v>36948</v>
      </c>
      <c r="B12331" s="93" t="s">
        <v>8896</v>
      </c>
      <c r="C12331" s="93" t="s">
        <v>1409</v>
      </c>
      <c r="D12331" s="95">
        <v>1111</v>
      </c>
      <c r="E12331" s="95">
        <v>1554</v>
      </c>
      <c r="F12331" s="95">
        <v>23757060</v>
      </c>
      <c r="G12331" s="95">
        <v>250</v>
      </c>
      <c r="H12331" s="93" t="s">
        <v>8976</v>
      </c>
      <c r="I12331" s="93" t="s">
        <v>23897</v>
      </c>
      <c r="J12331" s="93" t="s">
        <v>20860</v>
      </c>
      <c r="K12331" s="93" t="s">
        <v>4664</v>
      </c>
      <c r="L12331" s="14">
        <f>AND(vyberHrace&lt;&gt;"",ISNUMBER(SEARCH(vyberHrace,$B12331)))</f>
      </c>
      <c r="M12331" s="14">
        <f>AND($I12331=MID(kododd,1,2),$J12331=MID(kododd,3,3))</f>
      </c>
    </row>
    <row r="12332">
      <c r="A12332" s="95">
        <v>54155</v>
      </c>
      <c r="B12332" s="93" t="s">
        <v>601</v>
      </c>
      <c r="C12332" s="93" t="s">
        <v>1406</v>
      </c>
      <c r="F12332" s="95">
        <v>23767103</v>
      </c>
      <c r="G12332" s="95">
        <v>0</v>
      </c>
      <c r="H12332" s="93" t="s">
        <v>8976</v>
      </c>
      <c r="I12332" s="93" t="s">
        <v>23897</v>
      </c>
      <c r="J12332" s="93" t="s">
        <v>20905</v>
      </c>
      <c r="K12332" s="93" t="s">
        <v>9067</v>
      </c>
      <c r="L12332" s="14">
        <f>AND(vyberHrace&lt;&gt;"",ISNUMBER(SEARCH(vyberHrace,$B12332)))</f>
      </c>
      <c r="M12332" s="14">
        <f>AND($I12332=MID(kododd,1,2),$J12332=MID(kododd,3,3))</f>
      </c>
    </row>
    <row r="12333">
      <c r="A12333" s="95">
        <v>10393</v>
      </c>
      <c r="B12333" s="93" t="s">
        <v>20141</v>
      </c>
      <c r="C12333" s="93" t="s">
        <v>1407</v>
      </c>
      <c r="D12333" s="95">
        <v>1802</v>
      </c>
      <c r="E12333" s="95">
        <v>1842</v>
      </c>
      <c r="F12333" s="95">
        <v>353523</v>
      </c>
      <c r="G12333" s="95">
        <v>250</v>
      </c>
      <c r="H12333" s="93" t="s">
        <v>8976</v>
      </c>
      <c r="I12333" s="93" t="s">
        <v>23897</v>
      </c>
      <c r="J12333" s="93" t="s">
        <v>20973</v>
      </c>
      <c r="K12333" s="93" t="s">
        <v>4907</v>
      </c>
      <c r="L12333" s="14">
        <f>AND(vyberHrace&lt;&gt;"",ISNUMBER(SEARCH(vyberHrace,$B12333)))</f>
      </c>
      <c r="M12333" s="14">
        <f>AND($I12333=MID(kododd,1,2),$J12333=MID(kododd,3,3))</f>
      </c>
    </row>
    <row r="12334">
      <c r="A12334" s="95">
        <v>37120</v>
      </c>
      <c r="B12334" s="93" t="s">
        <v>11018</v>
      </c>
      <c r="C12334" s="93" t="s">
        <v>1468</v>
      </c>
      <c r="D12334" s="95">
        <v>1585</v>
      </c>
      <c r="G12334" s="95">
        <v>250</v>
      </c>
      <c r="H12334" s="93" t="s">
        <v>8976</v>
      </c>
      <c r="I12334" s="93" t="s">
        <v>23897</v>
      </c>
      <c r="J12334" s="93" t="s">
        <v>20890</v>
      </c>
      <c r="K12334" s="93" t="s">
        <v>7954</v>
      </c>
      <c r="L12334" s="14">
        <f>AND(vyberHrace&lt;&gt;"",ISNUMBER(SEARCH(vyberHrace,$B12334)))</f>
      </c>
      <c r="M12334" s="14">
        <f>AND($I12334=MID(kododd,1,2),$J12334=MID(kododd,3,3))</f>
      </c>
    </row>
    <row r="12335">
      <c r="A12335" s="95">
        <v>49665</v>
      </c>
      <c r="B12335" s="93" t="s">
        <v>11021</v>
      </c>
      <c r="C12335" s="93" t="s">
        <v>1398</v>
      </c>
      <c r="F12335" s="95">
        <v>23728477</v>
      </c>
      <c r="G12335" s="95">
        <v>0</v>
      </c>
      <c r="H12335" s="93" t="s">
        <v>8976</v>
      </c>
      <c r="I12335" s="93" t="s">
        <v>23897</v>
      </c>
      <c r="J12335" s="93" t="s">
        <v>20880</v>
      </c>
      <c r="K12335" s="93" t="s">
        <v>2046</v>
      </c>
      <c r="L12335" s="14">
        <f>AND(vyberHrace&lt;&gt;"",ISNUMBER(SEARCH(vyberHrace,$B12335)))</f>
      </c>
      <c r="M12335" s="14">
        <f>AND($I12335=MID(kododd,1,2),$J12335=MID(kododd,3,3))</f>
      </c>
    </row>
    <row r="12336">
      <c r="A12336" s="95">
        <v>41697</v>
      </c>
      <c r="B12336" s="93" t="s">
        <v>11036</v>
      </c>
      <c r="C12336" s="93" t="s">
        <v>1409</v>
      </c>
      <c r="D12336" s="95">
        <v>2151</v>
      </c>
      <c r="E12336" s="95">
        <v>2180</v>
      </c>
      <c r="F12336" s="95">
        <v>390208</v>
      </c>
      <c r="G12336" s="95">
        <v>250</v>
      </c>
      <c r="H12336" s="93" t="s">
        <v>8976</v>
      </c>
      <c r="I12336" s="93" t="s">
        <v>23897</v>
      </c>
      <c r="J12336" s="93" t="s">
        <v>20917</v>
      </c>
      <c r="K12336" s="93" t="s">
        <v>6880</v>
      </c>
      <c r="L12336" s="14">
        <f>AND(vyberHrace&lt;&gt;"",ISNUMBER(SEARCH(vyberHrace,$B12336)))</f>
      </c>
      <c r="M12336" s="14">
        <f>AND($I12336=MID(kododd,1,2),$J12336=MID(kododd,3,3))</f>
      </c>
    </row>
    <row r="12337">
      <c r="A12337" s="95">
        <v>55225</v>
      </c>
      <c r="B12337" s="93" t="s">
        <v>19754</v>
      </c>
      <c r="C12337" s="93" t="s">
        <v>1407</v>
      </c>
      <c r="F12337" s="95">
        <v>23760842</v>
      </c>
      <c r="G12337" s="95">
        <v>250</v>
      </c>
      <c r="H12337" s="93" t="s">
        <v>8976</v>
      </c>
      <c r="I12337" s="93" t="s">
        <v>23897</v>
      </c>
      <c r="J12337" s="93" t="s">
        <v>20921</v>
      </c>
      <c r="K12337" s="93" t="s">
        <v>6838</v>
      </c>
      <c r="L12337" s="14">
        <f>AND(vyberHrace&lt;&gt;"",ISNUMBER(SEARCH(vyberHrace,$B12337)))</f>
      </c>
      <c r="M12337" s="14">
        <f>AND($I12337=MID(kododd,1,2),$J12337=MID(kododd,3,3))</f>
      </c>
    </row>
    <row r="12338">
      <c r="A12338" s="95">
        <v>61861</v>
      </c>
      <c r="B12338" s="93" t="s">
        <v>19754</v>
      </c>
      <c r="C12338" s="93" t="s">
        <v>1441</v>
      </c>
      <c r="F12338" s="95">
        <v>369225</v>
      </c>
      <c r="G12338" s="95">
        <v>250</v>
      </c>
      <c r="H12338" s="93" t="s">
        <v>8976</v>
      </c>
      <c r="I12338" s="93" t="s">
        <v>23897</v>
      </c>
      <c r="J12338" s="93" t="s">
        <v>20902</v>
      </c>
      <c r="K12338" s="93" t="s">
        <v>6916</v>
      </c>
      <c r="L12338" s="14">
        <f>AND(vyberHrace&lt;&gt;"",ISNUMBER(SEARCH(vyberHrace,$B12338)))</f>
      </c>
      <c r="M12338" s="14">
        <f>AND($I12338=MID(kododd,1,2),$J12338=MID(kododd,3,3))</f>
      </c>
    </row>
    <row r="12339">
      <c r="A12339" s="95">
        <v>59296</v>
      </c>
      <c r="B12339" s="93" t="s">
        <v>11040</v>
      </c>
      <c r="C12339" s="93" t="s">
        <v>1450</v>
      </c>
      <c r="G12339" s="95">
        <v>0</v>
      </c>
      <c r="H12339" s="93" t="s">
        <v>8976</v>
      </c>
      <c r="I12339" s="93" t="s">
        <v>23897</v>
      </c>
      <c r="J12339" s="93" t="s">
        <v>20917</v>
      </c>
      <c r="K12339" s="93" t="s">
        <v>6880</v>
      </c>
      <c r="L12339" s="14">
        <f>AND(vyberHrace&lt;&gt;"",ISNUMBER(SEARCH(vyberHrace,$B12339)))</f>
      </c>
      <c r="M12339" s="14">
        <f>AND($I12339=MID(kododd,1,2),$J12339=MID(kododd,3,3))</f>
      </c>
    </row>
    <row r="12340">
      <c r="A12340" s="95">
        <v>14495</v>
      </c>
      <c r="B12340" s="93" t="s">
        <v>11041</v>
      </c>
      <c r="C12340" s="93" t="s">
        <v>1464</v>
      </c>
      <c r="D12340" s="95">
        <v>1117</v>
      </c>
      <c r="G12340" s="95">
        <v>0</v>
      </c>
      <c r="H12340" s="93" t="s">
        <v>8976</v>
      </c>
      <c r="I12340" s="93" t="s">
        <v>23897</v>
      </c>
      <c r="J12340" s="93" t="s">
        <v>20961</v>
      </c>
      <c r="K12340" s="93" t="s">
        <v>3074</v>
      </c>
      <c r="L12340" s="14">
        <f>AND(vyberHrace&lt;&gt;"",ISNUMBER(SEARCH(vyberHrace,$B12340)))</f>
      </c>
      <c r="M12340" s="14">
        <f>AND($I12340=MID(kododd,1,2),$J12340=MID(kododd,3,3))</f>
      </c>
    </row>
    <row r="12341">
      <c r="A12341" s="95">
        <v>55492</v>
      </c>
      <c r="B12341" s="93" t="s">
        <v>11041</v>
      </c>
      <c r="C12341" s="93" t="s">
        <v>1418</v>
      </c>
      <c r="G12341" s="95">
        <v>250</v>
      </c>
      <c r="H12341" s="93" t="s">
        <v>8976</v>
      </c>
      <c r="I12341" s="93" t="s">
        <v>23897</v>
      </c>
      <c r="J12341" s="93" t="s">
        <v>20947</v>
      </c>
      <c r="K12341" s="93" t="s">
        <v>5127</v>
      </c>
      <c r="L12341" s="14">
        <f>AND(vyberHrace&lt;&gt;"",ISNUMBER(SEARCH(vyberHrace,$B12341)))</f>
      </c>
      <c r="M12341" s="14">
        <f>AND($I12341=MID(kododd,1,2),$J12341=MID(kododd,3,3))</f>
      </c>
    </row>
    <row r="12342">
      <c r="A12342" s="95">
        <v>58913</v>
      </c>
      <c r="B12342" s="93" t="s">
        <v>25376</v>
      </c>
      <c r="C12342" s="93" t="s">
        <v>1420</v>
      </c>
      <c r="G12342" s="95">
        <v>250</v>
      </c>
      <c r="H12342" s="93" t="s">
        <v>8976</v>
      </c>
      <c r="I12342" s="93" t="s">
        <v>23897</v>
      </c>
      <c r="J12342" s="93" t="s">
        <v>20891</v>
      </c>
      <c r="K12342" s="93" t="s">
        <v>5083</v>
      </c>
      <c r="L12342" s="14">
        <f>AND(vyberHrace&lt;&gt;"",ISNUMBER(SEARCH(vyberHrace,$B12342)))</f>
      </c>
      <c r="M12342" s="14">
        <f>AND($I12342=MID(kododd,1,2),$J12342=MID(kododd,3,3))</f>
      </c>
    </row>
    <row r="12343">
      <c r="A12343" s="95">
        <v>60213</v>
      </c>
      <c r="B12343" s="93" t="s">
        <v>26675</v>
      </c>
      <c r="C12343" s="93" t="s">
        <v>1437</v>
      </c>
      <c r="D12343" s="95">
        <v>1548</v>
      </c>
      <c r="G12343" s="95">
        <v>250</v>
      </c>
      <c r="H12343" s="93" t="s">
        <v>8976</v>
      </c>
      <c r="I12343" s="93" t="s">
        <v>23897</v>
      </c>
      <c r="J12343" s="93" t="s">
        <v>20947</v>
      </c>
      <c r="K12343" s="93" t="s">
        <v>5127</v>
      </c>
      <c r="L12343" s="14">
        <f>AND(vyberHrace&lt;&gt;"",ISNUMBER(SEARCH(vyberHrace,$B12343)))</f>
      </c>
      <c r="M12343" s="14">
        <f>AND($I12343=MID(kododd,1,2),$J12343=MID(kododd,3,3))</f>
      </c>
    </row>
    <row r="12344">
      <c r="A12344" s="95">
        <v>35900</v>
      </c>
      <c r="B12344" s="93" t="s">
        <v>11065</v>
      </c>
      <c r="C12344" s="93" t="s">
        <v>1421</v>
      </c>
      <c r="D12344" s="95">
        <v>1100</v>
      </c>
      <c r="G12344" s="95">
        <v>0</v>
      </c>
      <c r="H12344" s="93" t="s">
        <v>8976</v>
      </c>
      <c r="I12344" s="93" t="s">
        <v>23897</v>
      </c>
      <c r="J12344" s="93" t="s">
        <v>20961</v>
      </c>
      <c r="K12344" s="93" t="s">
        <v>3074</v>
      </c>
      <c r="L12344" s="14">
        <f>AND(vyberHrace&lt;&gt;"",ISNUMBER(SEARCH(vyberHrace,$B12344)))</f>
      </c>
      <c r="M12344" s="14">
        <f>AND($I12344=MID(kododd,1,2),$J12344=MID(kododd,3,3))</f>
      </c>
    </row>
    <row r="12345">
      <c r="A12345" s="95">
        <v>44183</v>
      </c>
      <c r="B12345" s="93" t="s">
        <v>11066</v>
      </c>
      <c r="C12345" s="93" t="s">
        <v>1408</v>
      </c>
      <c r="D12345" s="95">
        <v>1093</v>
      </c>
      <c r="F12345" s="95">
        <v>23702117</v>
      </c>
      <c r="G12345" s="95">
        <v>250</v>
      </c>
      <c r="H12345" s="93" t="s">
        <v>8976</v>
      </c>
      <c r="I12345" s="93" t="s">
        <v>23897</v>
      </c>
      <c r="J12345" s="93" t="s">
        <v>20933</v>
      </c>
      <c r="K12345" s="93" t="s">
        <v>9080</v>
      </c>
      <c r="L12345" s="14">
        <f>AND(vyberHrace&lt;&gt;"",ISNUMBER(SEARCH(vyberHrace,$B12345)))</f>
      </c>
      <c r="M12345" s="14">
        <f>AND($I12345=MID(kododd,1,2),$J12345=MID(kododd,3,3))</f>
      </c>
    </row>
    <row r="12346">
      <c r="A12346" s="95">
        <v>54180</v>
      </c>
      <c r="B12346" s="93" t="s">
        <v>606</v>
      </c>
      <c r="C12346" s="93" t="s">
        <v>1412</v>
      </c>
      <c r="G12346" s="95">
        <v>0</v>
      </c>
      <c r="H12346" s="93" t="s">
        <v>8976</v>
      </c>
      <c r="I12346" s="93" t="s">
        <v>23897</v>
      </c>
      <c r="J12346" s="93" t="s">
        <v>20906</v>
      </c>
      <c r="K12346" s="93" t="s">
        <v>4884</v>
      </c>
      <c r="L12346" s="14">
        <f>AND(vyberHrace&lt;&gt;"",ISNUMBER(SEARCH(vyberHrace,$B12346)))</f>
      </c>
      <c r="M12346" s="14">
        <f>AND($I12346=MID(kododd,1,2),$J12346=MID(kododd,3,3))</f>
      </c>
    </row>
    <row r="12347">
      <c r="A12347" s="95">
        <v>41619</v>
      </c>
      <c r="B12347" s="93" t="s">
        <v>11070</v>
      </c>
      <c r="C12347" s="93" t="s">
        <v>1437</v>
      </c>
      <c r="G12347" s="95">
        <v>0</v>
      </c>
      <c r="H12347" s="93" t="s">
        <v>8976</v>
      </c>
      <c r="I12347" s="93" t="s">
        <v>23897</v>
      </c>
      <c r="J12347" s="93" t="s">
        <v>20896</v>
      </c>
      <c r="K12347" s="93" t="s">
        <v>9945</v>
      </c>
      <c r="L12347" s="14">
        <f>AND(vyberHrace&lt;&gt;"",ISNUMBER(SEARCH(vyberHrace,$B12347)))</f>
      </c>
      <c r="M12347" s="14">
        <f>AND($I12347=MID(kododd,1,2),$J12347=MID(kododd,3,3))</f>
      </c>
    </row>
    <row r="12348">
      <c r="A12348" s="95">
        <v>1569</v>
      </c>
      <c r="B12348" s="93" t="s">
        <v>10961</v>
      </c>
      <c r="C12348" s="93" t="s">
        <v>1413</v>
      </c>
      <c r="D12348" s="95">
        <v>1611</v>
      </c>
      <c r="E12348" s="95">
        <v>1690</v>
      </c>
      <c r="F12348" s="95">
        <v>369616</v>
      </c>
      <c r="G12348" s="95">
        <v>250</v>
      </c>
      <c r="H12348" s="93" t="s">
        <v>8976</v>
      </c>
      <c r="I12348" s="93" t="s">
        <v>23897</v>
      </c>
      <c r="J12348" s="93" t="s">
        <v>20905</v>
      </c>
      <c r="K12348" s="93" t="s">
        <v>9067</v>
      </c>
      <c r="L12348" s="14">
        <f>AND(vyberHrace&lt;&gt;"",ISNUMBER(SEARCH(vyberHrace,$B12348)))</f>
      </c>
      <c r="M12348" s="14">
        <f>AND($I12348=MID(kododd,1,2),$J12348=MID(kododd,3,3))</f>
      </c>
    </row>
    <row r="12349">
      <c r="A12349" s="95">
        <v>14821</v>
      </c>
      <c r="B12349" s="93" t="s">
        <v>7339</v>
      </c>
      <c r="C12349" s="93" t="s">
        <v>1463</v>
      </c>
      <c r="D12349" s="95">
        <v>1459</v>
      </c>
      <c r="F12349" s="95">
        <v>394351</v>
      </c>
      <c r="G12349" s="95">
        <v>250</v>
      </c>
      <c r="H12349" s="93" t="s">
        <v>8976</v>
      </c>
      <c r="I12349" s="93" t="s">
        <v>23897</v>
      </c>
      <c r="J12349" s="93" t="s">
        <v>20917</v>
      </c>
      <c r="K12349" s="93" t="s">
        <v>6880</v>
      </c>
      <c r="L12349" s="14">
        <f>AND(vyberHrace&lt;&gt;"",ISNUMBER(SEARCH(vyberHrace,$B12349)))</f>
      </c>
      <c r="M12349" s="14">
        <f>AND($I12349=MID(kododd,1,2),$J12349=MID(kododd,3,3))</f>
      </c>
    </row>
    <row r="12350">
      <c r="A12350" s="95">
        <v>55070</v>
      </c>
      <c r="B12350" s="93" t="s">
        <v>607</v>
      </c>
      <c r="C12350" s="93" t="s">
        <v>1420</v>
      </c>
      <c r="F12350" s="95">
        <v>23783613</v>
      </c>
      <c r="G12350" s="95">
        <v>0</v>
      </c>
      <c r="H12350" s="93" t="s">
        <v>8976</v>
      </c>
      <c r="I12350" s="93" t="s">
        <v>23897</v>
      </c>
      <c r="J12350" s="93" t="s">
        <v>20906</v>
      </c>
      <c r="K12350" s="93" t="s">
        <v>4884</v>
      </c>
      <c r="L12350" s="14">
        <f>AND(vyberHrace&lt;&gt;"",ISNUMBER(SEARCH(vyberHrace,$B12350)))</f>
      </c>
      <c r="M12350" s="14">
        <f>AND($I12350=MID(kododd,1,2),$J12350=MID(kododd,3,3))</f>
      </c>
    </row>
    <row r="12351">
      <c r="A12351" s="95">
        <v>38732</v>
      </c>
      <c r="B12351" s="93" t="s">
        <v>5221</v>
      </c>
      <c r="C12351" s="93" t="s">
        <v>1454</v>
      </c>
      <c r="D12351" s="95">
        <v>1308</v>
      </c>
      <c r="F12351" s="95">
        <v>23702125</v>
      </c>
      <c r="G12351" s="95">
        <v>0</v>
      </c>
      <c r="H12351" s="93" t="s">
        <v>8976</v>
      </c>
      <c r="I12351" s="93" t="s">
        <v>23897</v>
      </c>
      <c r="J12351" s="93" t="s">
        <v>20937</v>
      </c>
      <c r="K12351" s="93" t="s">
        <v>5619</v>
      </c>
      <c r="L12351" s="14">
        <f>AND(vyberHrace&lt;&gt;"",ISNUMBER(SEARCH(vyberHrace,$B12351)))</f>
      </c>
      <c r="M12351" s="14">
        <f>AND($I12351=MID(kododd,1,2),$J12351=MID(kododd,3,3))</f>
      </c>
    </row>
    <row r="12352">
      <c r="A12352" s="95">
        <v>62974</v>
      </c>
      <c r="B12352" s="93" t="s">
        <v>29171</v>
      </c>
      <c r="C12352" s="93" t="s">
        <v>1486</v>
      </c>
      <c r="G12352" s="95">
        <v>250</v>
      </c>
      <c r="H12352" s="93" t="s">
        <v>8976</v>
      </c>
      <c r="I12352" s="93" t="s">
        <v>23897</v>
      </c>
      <c r="J12352" s="93" t="s">
        <v>20905</v>
      </c>
      <c r="K12352" s="93" t="s">
        <v>9067</v>
      </c>
      <c r="L12352" s="14">
        <f>AND(vyberHrace&lt;&gt;"",ISNUMBER(SEARCH(vyberHrace,$B12352)))</f>
      </c>
      <c r="M12352" s="14">
        <f>AND($I12352=MID(kododd,1,2),$J12352=MID(kododd,3,3))</f>
      </c>
    </row>
    <row r="12353">
      <c r="A12353" s="95">
        <v>44866</v>
      </c>
      <c r="B12353" s="93" t="s">
        <v>5233</v>
      </c>
      <c r="C12353" s="93" t="s">
        <v>3255</v>
      </c>
      <c r="G12353" s="95">
        <v>0</v>
      </c>
      <c r="H12353" s="93" t="s">
        <v>8976</v>
      </c>
      <c r="I12353" s="93" t="s">
        <v>23897</v>
      </c>
      <c r="J12353" s="93" t="s">
        <v>20933</v>
      </c>
      <c r="K12353" s="93" t="s">
        <v>9080</v>
      </c>
      <c r="L12353" s="14">
        <f>AND(vyberHrace&lt;&gt;"",ISNUMBER(SEARCH(vyberHrace,$B12353)))</f>
      </c>
      <c r="M12353" s="14">
        <f>AND($I12353=MID(kododd,1,2),$J12353=MID(kododd,3,3))</f>
      </c>
    </row>
    <row r="12354">
      <c r="A12354" s="95">
        <v>61073</v>
      </c>
      <c r="B12354" s="93" t="s">
        <v>27365</v>
      </c>
      <c r="C12354" s="93" t="s">
        <v>1422</v>
      </c>
      <c r="G12354" s="95">
        <v>0</v>
      </c>
      <c r="H12354" s="93" t="s">
        <v>8976</v>
      </c>
      <c r="I12354" s="93" t="s">
        <v>23897</v>
      </c>
      <c r="J12354" s="93" t="s">
        <v>20891</v>
      </c>
      <c r="K12354" s="93" t="s">
        <v>5083</v>
      </c>
      <c r="L12354" s="14">
        <f>AND(vyberHrace&lt;&gt;"",ISNUMBER(SEARCH(vyberHrace,$B12354)))</f>
      </c>
      <c r="M12354" s="14">
        <f>AND($I12354=MID(kododd,1,2),$J12354=MID(kododd,3,3))</f>
      </c>
    </row>
    <row r="12355">
      <c r="A12355" s="95">
        <v>58916</v>
      </c>
      <c r="B12355" s="93" t="s">
        <v>25379</v>
      </c>
      <c r="C12355" s="93" t="s">
        <v>1450</v>
      </c>
      <c r="G12355" s="95">
        <v>0</v>
      </c>
      <c r="H12355" s="93" t="s">
        <v>8976</v>
      </c>
      <c r="I12355" s="93" t="s">
        <v>23897</v>
      </c>
      <c r="J12355" s="93" t="s">
        <v>20891</v>
      </c>
      <c r="K12355" s="93" t="s">
        <v>5083</v>
      </c>
      <c r="L12355" s="14">
        <f>AND(vyberHrace&lt;&gt;"",ISNUMBER(SEARCH(vyberHrace,$B12355)))</f>
      </c>
      <c r="M12355" s="14">
        <f>AND($I12355=MID(kododd,1,2),$J12355=MID(kododd,3,3))</f>
      </c>
    </row>
    <row r="12356">
      <c r="A12356" s="95">
        <v>6274</v>
      </c>
      <c r="B12356" s="93" t="s">
        <v>5257</v>
      </c>
      <c r="C12356" s="93" t="s">
        <v>1462</v>
      </c>
      <c r="D12356" s="95">
        <v>1316</v>
      </c>
      <c r="G12356" s="95">
        <v>0</v>
      </c>
      <c r="H12356" s="93" t="s">
        <v>8976</v>
      </c>
      <c r="I12356" s="93" t="s">
        <v>23897</v>
      </c>
      <c r="J12356" s="93" t="s">
        <v>20961</v>
      </c>
      <c r="K12356" s="93" t="s">
        <v>3074</v>
      </c>
      <c r="L12356" s="14">
        <f>AND(vyberHrace&lt;&gt;"",ISNUMBER(SEARCH(vyberHrace,$B12356)))</f>
      </c>
      <c r="M12356" s="14">
        <f>AND($I12356=MID(kododd,1,2),$J12356=MID(kododd,3,3))</f>
      </c>
    </row>
    <row r="12357">
      <c r="A12357" s="95">
        <v>50556</v>
      </c>
      <c r="B12357" s="93" t="s">
        <v>4691</v>
      </c>
      <c r="C12357" s="93" t="s">
        <v>3255</v>
      </c>
      <c r="D12357" s="95">
        <v>1152</v>
      </c>
      <c r="E12357" s="95">
        <v>1435</v>
      </c>
      <c r="F12357" s="95">
        <v>23773863</v>
      </c>
      <c r="G12357" s="95">
        <v>250</v>
      </c>
      <c r="H12357" s="93" t="s">
        <v>8976</v>
      </c>
      <c r="I12357" s="93" t="s">
        <v>23897</v>
      </c>
      <c r="J12357" s="93" t="s">
        <v>20906</v>
      </c>
      <c r="K12357" s="93" t="s">
        <v>4884</v>
      </c>
      <c r="L12357" s="14">
        <f>AND(vyberHrace&lt;&gt;"",ISNUMBER(SEARCH(vyberHrace,$B12357)))</f>
      </c>
      <c r="M12357" s="14">
        <f>AND($I12357=MID(kododd,1,2),$J12357=MID(kododd,3,3))</f>
      </c>
    </row>
    <row r="12358">
      <c r="A12358" s="95">
        <v>6271</v>
      </c>
      <c r="B12358" s="93" t="s">
        <v>4102</v>
      </c>
      <c r="C12358" s="93" t="s">
        <v>1451</v>
      </c>
      <c r="D12358" s="95">
        <v>1456</v>
      </c>
      <c r="E12358" s="95">
        <v>1593</v>
      </c>
      <c r="F12358" s="95">
        <v>336670</v>
      </c>
      <c r="G12358" s="95">
        <v>250</v>
      </c>
      <c r="H12358" s="93" t="s">
        <v>8976</v>
      </c>
      <c r="I12358" s="93" t="s">
        <v>23897</v>
      </c>
      <c r="J12358" s="93" t="s">
        <v>20914</v>
      </c>
      <c r="K12358" s="93" t="s">
        <v>26143</v>
      </c>
      <c r="L12358" s="14">
        <f>AND(vyberHrace&lt;&gt;"",ISNUMBER(SEARCH(vyberHrace,$B12358)))</f>
      </c>
      <c r="M12358" s="14">
        <f>AND($I12358=MID(kododd,1,2),$J12358=MID(kododd,3,3))</f>
      </c>
    </row>
    <row r="12359">
      <c r="A12359" s="95">
        <v>63081</v>
      </c>
      <c r="B12359" s="93" t="s">
        <v>29172</v>
      </c>
      <c r="C12359" s="93" t="s">
        <v>1420</v>
      </c>
      <c r="G12359" s="95">
        <v>250</v>
      </c>
      <c r="H12359" s="93" t="s">
        <v>8976</v>
      </c>
      <c r="I12359" s="93" t="s">
        <v>23897</v>
      </c>
      <c r="J12359" s="93" t="s">
        <v>20933</v>
      </c>
      <c r="K12359" s="93" t="s">
        <v>9080</v>
      </c>
      <c r="L12359" s="14">
        <f>AND(vyberHrace&lt;&gt;"",ISNUMBER(SEARCH(vyberHrace,$B12359)))</f>
      </c>
      <c r="M12359" s="14">
        <f>AND($I12359=MID(kododd,1,2),$J12359=MID(kododd,3,3))</f>
      </c>
    </row>
    <row r="12360">
      <c r="A12360" s="95">
        <v>63516</v>
      </c>
      <c r="B12360" s="93" t="s">
        <v>22102</v>
      </c>
      <c r="C12360" s="93" t="s">
        <v>1450</v>
      </c>
      <c r="G12360" s="95">
        <v>250</v>
      </c>
      <c r="H12360" s="93" t="s">
        <v>8976</v>
      </c>
      <c r="I12360" s="93" t="s">
        <v>23897</v>
      </c>
      <c r="J12360" s="93" t="s">
        <v>20906</v>
      </c>
      <c r="K12360" s="93" t="s">
        <v>4884</v>
      </c>
      <c r="L12360" s="14">
        <f>AND(vyberHrace&lt;&gt;"",ISNUMBER(SEARCH(vyberHrace,$B12360)))</f>
      </c>
      <c r="M12360" s="14">
        <f>AND($I12360=MID(kododd,1,2),$J12360=MID(kododd,3,3))</f>
      </c>
    </row>
    <row r="12361">
      <c r="A12361" s="95">
        <v>4347</v>
      </c>
      <c r="B12361" s="93" t="s">
        <v>3695</v>
      </c>
      <c r="C12361" s="93" t="s">
        <v>1465</v>
      </c>
      <c r="D12361" s="95">
        <v>1681</v>
      </c>
      <c r="F12361" s="95">
        <v>388670</v>
      </c>
      <c r="G12361" s="95">
        <v>0</v>
      </c>
      <c r="H12361" s="93" t="s">
        <v>8976</v>
      </c>
      <c r="I12361" s="93" t="s">
        <v>23897</v>
      </c>
      <c r="J12361" s="93" t="s">
        <v>20921</v>
      </c>
      <c r="K12361" s="93" t="s">
        <v>6838</v>
      </c>
      <c r="L12361" s="14">
        <f>AND(vyberHrace&lt;&gt;"",ISNUMBER(SEARCH(vyberHrace,$B12361)))</f>
      </c>
      <c r="M12361" s="14">
        <f>AND($I12361=MID(kododd,1,2),$J12361=MID(kododd,3,3))</f>
      </c>
    </row>
    <row r="12362">
      <c r="A12362" s="95">
        <v>10884</v>
      </c>
      <c r="B12362" s="93" t="s">
        <v>5374</v>
      </c>
      <c r="C12362" s="93" t="s">
        <v>1437</v>
      </c>
      <c r="D12362" s="95">
        <v>1835</v>
      </c>
      <c r="E12362" s="95">
        <v>1875</v>
      </c>
      <c r="F12362" s="95">
        <v>336696</v>
      </c>
      <c r="G12362" s="95">
        <v>250</v>
      </c>
      <c r="H12362" s="93" t="s">
        <v>8976</v>
      </c>
      <c r="I12362" s="93" t="s">
        <v>23897</v>
      </c>
      <c r="J12362" s="93" t="s">
        <v>20872</v>
      </c>
      <c r="K12362" s="93" t="s">
        <v>6834</v>
      </c>
      <c r="L12362" s="14">
        <f>AND(vyberHrace&lt;&gt;"",ISNUMBER(SEARCH(vyberHrace,$B12362)))</f>
      </c>
      <c r="M12362" s="14">
        <f>AND($I12362=MID(kododd,1,2),$J12362=MID(kododd,3,3))</f>
      </c>
    </row>
    <row r="12363">
      <c r="A12363" s="95">
        <v>44596</v>
      </c>
      <c r="B12363" s="93" t="s">
        <v>5375</v>
      </c>
      <c r="C12363" s="93" t="s">
        <v>1410</v>
      </c>
      <c r="G12363" s="95">
        <v>0</v>
      </c>
      <c r="H12363" s="93" t="s">
        <v>8976</v>
      </c>
      <c r="I12363" s="93" t="s">
        <v>23897</v>
      </c>
      <c r="J12363" s="93" t="s">
        <v>20921</v>
      </c>
      <c r="K12363" s="93" t="s">
        <v>6838</v>
      </c>
      <c r="L12363" s="14">
        <f>AND(vyberHrace&lt;&gt;"",ISNUMBER(SEARCH(vyberHrace,$B12363)))</f>
      </c>
      <c r="M12363" s="14">
        <f>AND($I12363=MID(kododd,1,2),$J12363=MID(kododd,3,3))</f>
      </c>
    </row>
    <row r="12364">
      <c r="A12364" s="95">
        <v>45937</v>
      </c>
      <c r="B12364" s="93" t="s">
        <v>5378</v>
      </c>
      <c r="C12364" s="93" t="s">
        <v>3255</v>
      </c>
      <c r="G12364" s="95">
        <v>0</v>
      </c>
      <c r="H12364" s="93" t="s">
        <v>8976</v>
      </c>
      <c r="I12364" s="93" t="s">
        <v>23897</v>
      </c>
      <c r="J12364" s="93" t="s">
        <v>20921</v>
      </c>
      <c r="K12364" s="93" t="s">
        <v>6838</v>
      </c>
      <c r="L12364" s="14">
        <f>AND(vyberHrace&lt;&gt;"",ISNUMBER(SEARCH(vyberHrace,$B12364)))</f>
      </c>
      <c r="M12364" s="14">
        <f>AND($I12364=MID(kododd,1,2),$J12364=MID(kododd,3,3))</f>
      </c>
    </row>
    <row r="12365">
      <c r="A12365" s="95">
        <v>59294</v>
      </c>
      <c r="B12365" s="93" t="s">
        <v>25719</v>
      </c>
      <c r="C12365" s="93" t="s">
        <v>1422</v>
      </c>
      <c r="F12365" s="95">
        <v>23783630</v>
      </c>
      <c r="G12365" s="95">
        <v>0</v>
      </c>
      <c r="H12365" s="93" t="s">
        <v>8976</v>
      </c>
      <c r="I12365" s="93" t="s">
        <v>23897</v>
      </c>
      <c r="J12365" s="93" t="s">
        <v>20917</v>
      </c>
      <c r="K12365" s="93" t="s">
        <v>6880</v>
      </c>
      <c r="L12365" s="14">
        <f>AND(vyberHrace&lt;&gt;"",ISNUMBER(SEARCH(vyberHrace,$B12365)))</f>
      </c>
      <c r="M12365" s="14">
        <f>AND($I12365=MID(kododd,1,2),$J12365=MID(kododd,3,3))</f>
      </c>
    </row>
    <row r="12366">
      <c r="A12366" s="95">
        <v>44263</v>
      </c>
      <c r="B12366" s="93" t="s">
        <v>3622</v>
      </c>
      <c r="C12366" s="93" t="s">
        <v>1400</v>
      </c>
      <c r="G12366" s="95">
        <v>0</v>
      </c>
      <c r="H12366" s="93" t="s">
        <v>8976</v>
      </c>
      <c r="I12366" s="93" t="s">
        <v>23897</v>
      </c>
      <c r="J12366" s="93" t="s">
        <v>20846</v>
      </c>
      <c r="K12366" s="93" t="s">
        <v>4692</v>
      </c>
      <c r="L12366" s="14">
        <f>AND(vyberHrace&lt;&gt;"",ISNUMBER(SEARCH(vyberHrace,$B12366)))</f>
      </c>
      <c r="M12366" s="14">
        <f>AND($I12366=MID(kododd,1,2),$J12366=MID(kododd,3,3))</f>
      </c>
    </row>
    <row r="12367">
      <c r="A12367" s="95">
        <v>52241</v>
      </c>
      <c r="B12367" s="93" t="s">
        <v>1558</v>
      </c>
      <c r="C12367" s="93" t="s">
        <v>1402</v>
      </c>
      <c r="G12367" s="95">
        <v>0</v>
      </c>
      <c r="H12367" s="93" t="s">
        <v>8976</v>
      </c>
      <c r="I12367" s="93" t="s">
        <v>23897</v>
      </c>
      <c r="J12367" s="93" t="s">
        <v>20937</v>
      </c>
      <c r="K12367" s="93" t="s">
        <v>5619</v>
      </c>
      <c r="L12367" s="14">
        <f>AND(vyberHrace&lt;&gt;"",ISNUMBER(SEARCH(vyberHrace,$B12367)))</f>
      </c>
      <c r="M12367" s="14">
        <f>AND($I12367=MID(kododd,1,2),$J12367=MID(kododd,3,3))</f>
      </c>
    </row>
    <row r="12368">
      <c r="A12368" s="95">
        <v>47393</v>
      </c>
      <c r="B12368" s="93" t="s">
        <v>3625</v>
      </c>
      <c r="C12368" s="93" t="s">
        <v>1410</v>
      </c>
      <c r="G12368" s="95">
        <v>0</v>
      </c>
      <c r="H12368" s="93" t="s">
        <v>8976</v>
      </c>
      <c r="I12368" s="93" t="s">
        <v>23897</v>
      </c>
      <c r="J12368" s="93" t="s">
        <v>20846</v>
      </c>
      <c r="K12368" s="93" t="s">
        <v>4692</v>
      </c>
      <c r="L12368" s="14">
        <f>AND(vyberHrace&lt;&gt;"",ISNUMBER(SEARCH(vyberHrace,$B12368)))</f>
      </c>
      <c r="M12368" s="14">
        <f>AND($I12368=MID(kododd,1,2),$J12368=MID(kododd,3,3))</f>
      </c>
    </row>
    <row r="12369">
      <c r="A12369" s="95">
        <v>47394</v>
      </c>
      <c r="B12369" s="93" t="s">
        <v>3627</v>
      </c>
      <c r="C12369" s="93" t="s">
        <v>1408</v>
      </c>
      <c r="G12369" s="95">
        <v>0</v>
      </c>
      <c r="H12369" s="93" t="s">
        <v>8976</v>
      </c>
      <c r="I12369" s="93" t="s">
        <v>23897</v>
      </c>
      <c r="J12369" s="93" t="s">
        <v>20846</v>
      </c>
      <c r="K12369" s="93" t="s">
        <v>4692</v>
      </c>
      <c r="L12369" s="14">
        <f>AND(vyberHrace&lt;&gt;"",ISNUMBER(SEARCH(vyberHrace,$B12369)))</f>
      </c>
      <c r="M12369" s="14">
        <f>AND($I12369=MID(kododd,1,2),$J12369=MID(kododd,3,3))</f>
      </c>
    </row>
    <row r="12370">
      <c r="A12370" s="95">
        <v>48896</v>
      </c>
      <c r="B12370" s="93" t="s">
        <v>3635</v>
      </c>
      <c r="C12370" s="93" t="s">
        <v>1406</v>
      </c>
      <c r="G12370" s="95">
        <v>0</v>
      </c>
      <c r="H12370" s="93" t="s">
        <v>8976</v>
      </c>
      <c r="I12370" s="93" t="s">
        <v>23897</v>
      </c>
      <c r="J12370" s="93" t="s">
        <v>20933</v>
      </c>
      <c r="K12370" s="93" t="s">
        <v>9080</v>
      </c>
      <c r="L12370" s="14">
        <f>AND(vyberHrace&lt;&gt;"",ISNUMBER(SEARCH(vyberHrace,$B12370)))</f>
      </c>
      <c r="M12370" s="14">
        <f>AND($I12370=MID(kododd,1,2),$J12370=MID(kododd,3,3))</f>
      </c>
    </row>
    <row r="12371">
      <c r="A12371" s="95">
        <v>61501</v>
      </c>
      <c r="B12371" s="93" t="s">
        <v>27680</v>
      </c>
      <c r="C12371" s="93" t="s">
        <v>1422</v>
      </c>
      <c r="D12371" s="95">
        <v>1010</v>
      </c>
      <c r="G12371" s="95">
        <v>250</v>
      </c>
      <c r="H12371" s="93" t="s">
        <v>8976</v>
      </c>
      <c r="I12371" s="93" t="s">
        <v>23897</v>
      </c>
      <c r="J12371" s="93" t="s">
        <v>20917</v>
      </c>
      <c r="K12371" s="93" t="s">
        <v>6880</v>
      </c>
      <c r="L12371" s="14">
        <f>AND(vyberHrace&lt;&gt;"",ISNUMBER(SEARCH(vyberHrace,$B12371)))</f>
      </c>
      <c r="M12371" s="14">
        <f>AND($I12371=MID(kododd,1,2),$J12371=MID(kododd,3,3))</f>
      </c>
    </row>
    <row r="12372">
      <c r="A12372" s="95">
        <v>50878</v>
      </c>
      <c r="B12372" s="93" t="s">
        <v>4662</v>
      </c>
      <c r="C12372" s="93" t="s">
        <v>1420</v>
      </c>
      <c r="G12372" s="95">
        <v>0</v>
      </c>
      <c r="H12372" s="93" t="s">
        <v>8976</v>
      </c>
      <c r="I12372" s="93" t="s">
        <v>23897</v>
      </c>
      <c r="J12372" s="93" t="s">
        <v>20933</v>
      </c>
      <c r="K12372" s="93" t="s">
        <v>9080</v>
      </c>
      <c r="L12372" s="14">
        <f>AND(vyberHrace&lt;&gt;"",ISNUMBER(SEARCH(vyberHrace,$B12372)))</f>
      </c>
      <c r="M12372" s="14">
        <f>AND($I12372=MID(kododd,1,2),$J12372=MID(kododd,3,3))</f>
      </c>
    </row>
    <row r="12373">
      <c r="A12373" s="95">
        <v>60617</v>
      </c>
      <c r="B12373" s="93" t="s">
        <v>3651</v>
      </c>
      <c r="C12373" s="93" t="s">
        <v>1412</v>
      </c>
      <c r="G12373" s="95">
        <v>250</v>
      </c>
      <c r="H12373" s="93" t="s">
        <v>8976</v>
      </c>
      <c r="I12373" s="93" t="s">
        <v>23897</v>
      </c>
      <c r="J12373" s="93" t="s">
        <v>3580</v>
      </c>
      <c r="K12373" s="93" t="s">
        <v>6263</v>
      </c>
      <c r="L12373" s="14">
        <f>AND(vyberHrace&lt;&gt;"",ISNUMBER(SEARCH(vyberHrace,$B12373)))</f>
      </c>
      <c r="M12373" s="14">
        <f>AND($I12373=MID(kododd,1,2),$J12373=MID(kododd,3,3))</f>
      </c>
    </row>
    <row r="12374">
      <c r="A12374" s="95">
        <v>36715</v>
      </c>
      <c r="B12374" s="93" t="s">
        <v>12576</v>
      </c>
      <c r="C12374" s="93" t="s">
        <v>1429</v>
      </c>
      <c r="G12374" s="95">
        <v>0</v>
      </c>
      <c r="H12374" s="93" t="s">
        <v>8976</v>
      </c>
      <c r="I12374" s="93" t="s">
        <v>23897</v>
      </c>
      <c r="J12374" s="93" t="s">
        <v>20973</v>
      </c>
      <c r="K12374" s="93" t="s">
        <v>4907</v>
      </c>
      <c r="L12374" s="14">
        <f>AND(vyberHrace&lt;&gt;"",ISNUMBER(SEARCH(vyberHrace,$B12374)))</f>
      </c>
      <c r="M12374" s="14">
        <f>AND($I12374=MID(kododd,1,2),$J12374=MID(kododd,3,3))</f>
      </c>
    </row>
    <row r="12375">
      <c r="A12375" s="95">
        <v>29393</v>
      </c>
      <c r="B12375" s="93" t="s">
        <v>12591</v>
      </c>
      <c r="C12375" s="93" t="s">
        <v>1475</v>
      </c>
      <c r="D12375" s="95">
        <v>2048</v>
      </c>
      <c r="E12375" s="95">
        <v>2015</v>
      </c>
      <c r="F12375" s="95">
        <v>320714</v>
      </c>
      <c r="G12375" s="95">
        <v>0</v>
      </c>
      <c r="H12375" s="93" t="s">
        <v>8976</v>
      </c>
      <c r="I12375" s="93" t="s">
        <v>23897</v>
      </c>
      <c r="J12375" s="93" t="s">
        <v>3580</v>
      </c>
      <c r="K12375" s="93" t="s">
        <v>6263</v>
      </c>
      <c r="L12375" s="14">
        <f>AND(vyberHrace&lt;&gt;"",ISNUMBER(SEARCH(vyberHrace,$B12375)))</f>
      </c>
      <c r="M12375" s="14">
        <f>AND($I12375=MID(kododd,1,2),$J12375=MID(kododd,3,3))</f>
      </c>
    </row>
    <row r="12376">
      <c r="A12376" s="95">
        <v>10372</v>
      </c>
      <c r="B12376" s="93" t="s">
        <v>12600</v>
      </c>
      <c r="C12376" s="93" t="s">
        <v>1453</v>
      </c>
      <c r="D12376" s="95">
        <v>1943</v>
      </c>
      <c r="E12376" s="95">
        <v>1970</v>
      </c>
      <c r="F12376" s="95">
        <v>336718</v>
      </c>
      <c r="G12376" s="95">
        <v>250</v>
      </c>
      <c r="H12376" s="93" t="s">
        <v>8976</v>
      </c>
      <c r="I12376" s="93" t="s">
        <v>23897</v>
      </c>
      <c r="J12376" s="93" t="s">
        <v>20906</v>
      </c>
      <c r="K12376" s="93" t="s">
        <v>4884</v>
      </c>
      <c r="L12376" s="14">
        <f>AND(vyberHrace&lt;&gt;"",ISNUMBER(SEARCH(vyberHrace,$B12376)))</f>
      </c>
      <c r="M12376" s="14">
        <f>AND($I12376=MID(kododd,1,2),$J12376=MID(kododd,3,3))</f>
      </c>
    </row>
    <row r="12377">
      <c r="A12377" s="95">
        <v>62190</v>
      </c>
      <c r="B12377" s="93" t="s">
        <v>28381</v>
      </c>
      <c r="C12377" s="93" t="s">
        <v>1414</v>
      </c>
      <c r="F12377" s="95">
        <v>23799099</v>
      </c>
      <c r="G12377" s="95">
        <v>250</v>
      </c>
      <c r="H12377" s="93" t="s">
        <v>8976</v>
      </c>
      <c r="I12377" s="93" t="s">
        <v>23897</v>
      </c>
      <c r="J12377" s="93" t="s">
        <v>20917</v>
      </c>
      <c r="K12377" s="93" t="s">
        <v>6880</v>
      </c>
      <c r="L12377" s="14">
        <f>AND(vyberHrace&lt;&gt;"",ISNUMBER(SEARCH(vyberHrace,$B12377)))</f>
      </c>
      <c r="M12377" s="14">
        <f>AND($I12377=MID(kododd,1,2),$J12377=MID(kododd,3,3))</f>
      </c>
    </row>
    <row r="12378">
      <c r="A12378" s="95">
        <v>56225</v>
      </c>
      <c r="B12378" s="93" t="s">
        <v>22434</v>
      </c>
      <c r="C12378" s="93" t="s">
        <v>1411</v>
      </c>
      <c r="G12378" s="95">
        <v>0</v>
      </c>
      <c r="H12378" s="93" t="s">
        <v>8976</v>
      </c>
      <c r="I12378" s="93" t="s">
        <v>23897</v>
      </c>
      <c r="J12378" s="93" t="s">
        <v>20921</v>
      </c>
      <c r="K12378" s="93" t="s">
        <v>6838</v>
      </c>
      <c r="L12378" s="14">
        <f>AND(vyberHrace&lt;&gt;"",ISNUMBER(SEARCH(vyberHrace,$B12378)))</f>
      </c>
      <c r="M12378" s="14">
        <f>AND($I12378=MID(kododd,1,2),$J12378=MID(kododd,3,3))</f>
      </c>
    </row>
    <row r="12379">
      <c r="A12379" s="95">
        <v>49577</v>
      </c>
      <c r="B12379" s="93" t="s">
        <v>102</v>
      </c>
      <c r="C12379" s="93" t="s">
        <v>1402</v>
      </c>
      <c r="F12379" s="95">
        <v>23737808</v>
      </c>
      <c r="G12379" s="95">
        <v>0</v>
      </c>
      <c r="H12379" s="93" t="s">
        <v>8976</v>
      </c>
      <c r="I12379" s="93" t="s">
        <v>23897</v>
      </c>
      <c r="J12379" s="93" t="s">
        <v>21003</v>
      </c>
      <c r="K12379" s="93" t="s">
        <v>390</v>
      </c>
      <c r="L12379" s="14">
        <f>AND(vyberHrace&lt;&gt;"",ISNUMBER(SEARCH(vyberHrace,$B12379)))</f>
      </c>
      <c r="M12379" s="14">
        <f>AND($I12379=MID(kododd,1,2),$J12379=MID(kododd,3,3))</f>
      </c>
    </row>
    <row r="12380">
      <c r="A12380" s="95">
        <v>1298</v>
      </c>
      <c r="B12380" s="93" t="s">
        <v>112</v>
      </c>
      <c r="C12380" s="93" t="s">
        <v>1413</v>
      </c>
      <c r="D12380" s="95">
        <v>1898</v>
      </c>
      <c r="E12380" s="95">
        <v>1934</v>
      </c>
      <c r="F12380" s="95">
        <v>336734</v>
      </c>
      <c r="G12380" s="95">
        <v>250</v>
      </c>
      <c r="H12380" s="93" t="s">
        <v>8976</v>
      </c>
      <c r="I12380" s="93" t="s">
        <v>23897</v>
      </c>
      <c r="J12380" s="93" t="s">
        <v>20870</v>
      </c>
      <c r="K12380" s="93" t="s">
        <v>375</v>
      </c>
      <c r="L12380" s="14">
        <f>AND(vyberHrace&lt;&gt;"",ISNUMBER(SEARCH(vyberHrace,$B12380)))</f>
      </c>
      <c r="M12380" s="14">
        <f>AND($I12380=MID(kododd,1,2),$J12380=MID(kododd,3,3))</f>
      </c>
    </row>
    <row r="12381">
      <c r="A12381" s="95">
        <v>60628</v>
      </c>
      <c r="B12381" s="93" t="s">
        <v>27045</v>
      </c>
      <c r="C12381" s="93" t="s">
        <v>1422</v>
      </c>
      <c r="G12381" s="95">
        <v>0</v>
      </c>
      <c r="H12381" s="93" t="s">
        <v>8976</v>
      </c>
      <c r="I12381" s="93" t="s">
        <v>23897</v>
      </c>
      <c r="J12381" s="93" t="s">
        <v>20917</v>
      </c>
      <c r="K12381" s="93" t="s">
        <v>6880</v>
      </c>
      <c r="L12381" s="14">
        <f>AND(vyberHrace&lt;&gt;"",ISNUMBER(SEARCH(vyberHrace,$B12381)))</f>
      </c>
      <c r="M12381" s="14">
        <f>AND($I12381=MID(kododd,1,2),$J12381=MID(kododd,3,3))</f>
      </c>
    </row>
    <row r="12382">
      <c r="A12382" s="95">
        <v>61573</v>
      </c>
      <c r="B12382" s="93" t="s">
        <v>27744</v>
      </c>
      <c r="C12382" s="93" t="s">
        <v>1416</v>
      </c>
      <c r="G12382" s="95">
        <v>0</v>
      </c>
      <c r="H12382" s="93" t="s">
        <v>8976</v>
      </c>
      <c r="I12382" s="93" t="s">
        <v>23897</v>
      </c>
      <c r="J12382" s="93" t="s">
        <v>20917</v>
      </c>
      <c r="K12382" s="93" t="s">
        <v>6880</v>
      </c>
      <c r="L12382" s="14">
        <f>AND(vyberHrace&lt;&gt;"",ISNUMBER(SEARCH(vyberHrace,$B12382)))</f>
      </c>
      <c r="M12382" s="14">
        <f>AND($I12382=MID(kododd,1,2),$J12382=MID(kododd,3,3))</f>
      </c>
    </row>
    <row r="12383">
      <c r="A12383" s="95">
        <v>63484</v>
      </c>
      <c r="B12383" s="93" t="s">
        <v>29173</v>
      </c>
      <c r="C12383" s="93" t="s">
        <v>1448</v>
      </c>
      <c r="G12383" s="95">
        <v>250</v>
      </c>
      <c r="H12383" s="93" t="s">
        <v>8976</v>
      </c>
      <c r="I12383" s="93" t="s">
        <v>23897</v>
      </c>
      <c r="J12383" s="93" t="s">
        <v>20879</v>
      </c>
      <c r="K12383" s="93" t="s">
        <v>21354</v>
      </c>
      <c r="L12383" s="14">
        <f>AND(vyberHrace&lt;&gt;"",ISNUMBER(SEARCH(vyberHrace,$B12383)))</f>
      </c>
      <c r="M12383" s="14">
        <f>AND($I12383=MID(kododd,1,2),$J12383=MID(kododd,3,3))</f>
      </c>
    </row>
    <row r="12384">
      <c r="A12384" s="95">
        <v>6290</v>
      </c>
      <c r="B12384" s="93" t="s">
        <v>6475</v>
      </c>
      <c r="C12384" s="93" t="s">
        <v>1462</v>
      </c>
      <c r="D12384" s="95">
        <v>1822</v>
      </c>
      <c r="E12384" s="95">
        <v>1850</v>
      </c>
      <c r="F12384" s="95">
        <v>314544</v>
      </c>
      <c r="G12384" s="95">
        <v>250</v>
      </c>
      <c r="H12384" s="93" t="s">
        <v>8976</v>
      </c>
      <c r="I12384" s="93" t="s">
        <v>23897</v>
      </c>
      <c r="J12384" s="93" t="s">
        <v>21002</v>
      </c>
      <c r="K12384" s="93" t="s">
        <v>5579</v>
      </c>
      <c r="L12384" s="14">
        <f>AND(vyberHrace&lt;&gt;"",ISNUMBER(SEARCH(vyberHrace,$B12384)))</f>
      </c>
      <c r="M12384" s="14">
        <f>AND($I12384=MID(kododd,1,2),$J12384=MID(kododd,3,3))</f>
      </c>
    </row>
    <row r="12385">
      <c r="A12385" s="95">
        <v>39518</v>
      </c>
      <c r="B12385" s="93" t="s">
        <v>6476</v>
      </c>
      <c r="C12385" s="93" t="s">
        <v>1438</v>
      </c>
      <c r="D12385" s="95">
        <v>1602</v>
      </c>
      <c r="E12385" s="95">
        <v>1748</v>
      </c>
      <c r="F12385" s="95">
        <v>23704608</v>
      </c>
      <c r="G12385" s="95">
        <v>250</v>
      </c>
      <c r="H12385" s="93" t="s">
        <v>8976</v>
      </c>
      <c r="I12385" s="93" t="s">
        <v>23897</v>
      </c>
      <c r="J12385" s="93" t="s">
        <v>20860</v>
      </c>
      <c r="K12385" s="93" t="s">
        <v>4664</v>
      </c>
      <c r="L12385" s="14">
        <f>AND(vyberHrace&lt;&gt;"",ISNUMBER(SEARCH(vyberHrace,$B12385)))</f>
      </c>
      <c r="M12385" s="14">
        <f>AND($I12385=MID(kododd,1,2),$J12385=MID(kododd,3,3))</f>
      </c>
    </row>
    <row r="12386">
      <c r="A12386" s="95">
        <v>62118</v>
      </c>
      <c r="B12386" s="93" t="s">
        <v>28314</v>
      </c>
      <c r="C12386" s="93" t="s">
        <v>1406</v>
      </c>
      <c r="G12386" s="95">
        <v>250</v>
      </c>
      <c r="H12386" s="93" t="s">
        <v>8976</v>
      </c>
      <c r="I12386" s="93" t="s">
        <v>23897</v>
      </c>
      <c r="J12386" s="93" t="s">
        <v>20905</v>
      </c>
      <c r="K12386" s="93" t="s">
        <v>9067</v>
      </c>
      <c r="L12386" s="14">
        <f>AND(vyberHrace&lt;&gt;"",ISNUMBER(SEARCH(vyberHrace,$B12386)))</f>
      </c>
      <c r="M12386" s="14">
        <f>AND($I12386=MID(kododd,1,2),$J12386=MID(kododd,3,3))</f>
      </c>
    </row>
    <row r="12387">
      <c r="A12387" s="95">
        <v>53701</v>
      </c>
      <c r="B12387" s="93" t="s">
        <v>562</v>
      </c>
      <c r="C12387" s="93" t="s">
        <v>1448</v>
      </c>
      <c r="G12387" s="95">
        <v>0</v>
      </c>
      <c r="H12387" s="93" t="s">
        <v>8976</v>
      </c>
      <c r="I12387" s="93" t="s">
        <v>23897</v>
      </c>
      <c r="J12387" s="93" t="s">
        <v>3580</v>
      </c>
      <c r="K12387" s="93" t="s">
        <v>6263</v>
      </c>
      <c r="L12387" s="14">
        <f>AND(vyberHrace&lt;&gt;"",ISNUMBER(SEARCH(vyberHrace,$B12387)))</f>
      </c>
      <c r="M12387" s="14">
        <f>AND($I12387=MID(kododd,1,2),$J12387=MID(kododd,3,3))</f>
      </c>
    </row>
    <row r="12388">
      <c r="A12388" s="95">
        <v>6291</v>
      </c>
      <c r="B12388" s="93" t="s">
        <v>6485</v>
      </c>
      <c r="C12388" s="93" t="s">
        <v>1433</v>
      </c>
      <c r="D12388" s="95">
        <v>1767</v>
      </c>
      <c r="E12388" s="95">
        <v>1866</v>
      </c>
      <c r="F12388" s="95">
        <v>340596</v>
      </c>
      <c r="G12388" s="95">
        <v>250</v>
      </c>
      <c r="H12388" s="93" t="s">
        <v>8976</v>
      </c>
      <c r="I12388" s="93" t="s">
        <v>23897</v>
      </c>
      <c r="J12388" s="93" t="s">
        <v>20961</v>
      </c>
      <c r="K12388" s="93" t="s">
        <v>3074</v>
      </c>
      <c r="L12388" s="14">
        <f>AND(vyberHrace&lt;&gt;"",ISNUMBER(SEARCH(vyberHrace,$B12388)))</f>
      </c>
      <c r="M12388" s="14">
        <f>AND($I12388=MID(kododd,1,2),$J12388=MID(kododd,3,3))</f>
      </c>
    </row>
    <row r="12389">
      <c r="A12389" s="95">
        <v>19046</v>
      </c>
      <c r="B12389" s="93" t="s">
        <v>6486</v>
      </c>
      <c r="C12389" s="93" t="s">
        <v>1456</v>
      </c>
      <c r="D12389" s="95">
        <v>1250</v>
      </c>
      <c r="G12389" s="95">
        <v>0</v>
      </c>
      <c r="H12389" s="93" t="s">
        <v>8976</v>
      </c>
      <c r="I12389" s="93" t="s">
        <v>23897</v>
      </c>
      <c r="J12389" s="93" t="s">
        <v>20961</v>
      </c>
      <c r="K12389" s="93" t="s">
        <v>3074</v>
      </c>
      <c r="L12389" s="14">
        <f>AND(vyberHrace&lt;&gt;"",ISNUMBER(SEARCH(vyberHrace,$B12389)))</f>
      </c>
      <c r="M12389" s="14">
        <f>AND($I12389=MID(kododd,1,2),$J12389=MID(kododd,3,3))</f>
      </c>
    </row>
    <row r="12390">
      <c r="A12390" s="95">
        <v>43312</v>
      </c>
      <c r="B12390" s="93" t="s">
        <v>6502</v>
      </c>
      <c r="C12390" s="93" t="s">
        <v>3255</v>
      </c>
      <c r="F12390" s="95">
        <v>23704411</v>
      </c>
      <c r="G12390" s="95">
        <v>0</v>
      </c>
      <c r="H12390" s="93" t="s">
        <v>8976</v>
      </c>
      <c r="I12390" s="93" t="s">
        <v>23897</v>
      </c>
      <c r="J12390" s="93" t="s">
        <v>20860</v>
      </c>
      <c r="K12390" s="93" t="s">
        <v>4664</v>
      </c>
      <c r="L12390" s="14">
        <f>AND(vyberHrace&lt;&gt;"",ISNUMBER(SEARCH(vyberHrace,$B12390)))</f>
      </c>
      <c r="M12390" s="14">
        <f>AND($I12390=MID(kododd,1,2),$J12390=MID(kododd,3,3))</f>
      </c>
    </row>
    <row r="12391">
      <c r="A12391" s="95">
        <v>39199</v>
      </c>
      <c r="B12391" s="93" t="s">
        <v>6503</v>
      </c>
      <c r="C12391" s="93" t="s">
        <v>1444</v>
      </c>
      <c r="D12391" s="95">
        <v>1483</v>
      </c>
      <c r="E12391" s="95">
        <v>1764</v>
      </c>
      <c r="F12391" s="95">
        <v>387428</v>
      </c>
      <c r="G12391" s="95">
        <v>0</v>
      </c>
      <c r="H12391" s="93" t="s">
        <v>8976</v>
      </c>
      <c r="I12391" s="93" t="s">
        <v>23897</v>
      </c>
      <c r="J12391" s="93" t="s">
        <v>20906</v>
      </c>
      <c r="K12391" s="93" t="s">
        <v>4884</v>
      </c>
      <c r="L12391" s="14">
        <f>AND(vyberHrace&lt;&gt;"",ISNUMBER(SEARCH(vyberHrace,$B12391)))</f>
      </c>
      <c r="M12391" s="14">
        <f>AND($I12391=MID(kododd,1,2),$J12391=MID(kododd,3,3))</f>
      </c>
    </row>
    <row r="12392">
      <c r="A12392" s="95">
        <v>15456</v>
      </c>
      <c r="B12392" s="93" t="s">
        <v>6504</v>
      </c>
      <c r="C12392" s="93" t="s">
        <v>1453</v>
      </c>
      <c r="D12392" s="95">
        <v>1642</v>
      </c>
      <c r="E12392" s="95">
        <v>1837</v>
      </c>
      <c r="F12392" s="95">
        <v>379565</v>
      </c>
      <c r="G12392" s="95">
        <v>0</v>
      </c>
      <c r="H12392" s="93" t="s">
        <v>8976</v>
      </c>
      <c r="I12392" s="93" t="s">
        <v>23897</v>
      </c>
      <c r="J12392" s="93" t="s">
        <v>20860</v>
      </c>
      <c r="K12392" s="93" t="s">
        <v>4664</v>
      </c>
      <c r="L12392" s="14">
        <f>AND(vyberHrace&lt;&gt;"",ISNUMBER(SEARCH(vyberHrace,$B12392)))</f>
      </c>
      <c r="M12392" s="14">
        <f>AND($I12392=MID(kododd,1,2),$J12392=MID(kododd,3,3))</f>
      </c>
    </row>
    <row r="12393">
      <c r="A12393" s="95">
        <v>26918</v>
      </c>
      <c r="B12393" s="93" t="s">
        <v>10018</v>
      </c>
      <c r="C12393" s="93" t="s">
        <v>1405</v>
      </c>
      <c r="D12393" s="95">
        <v>1444</v>
      </c>
      <c r="E12393" s="95">
        <v>1722</v>
      </c>
      <c r="F12393" s="95">
        <v>390836</v>
      </c>
      <c r="G12393" s="95">
        <v>0</v>
      </c>
      <c r="H12393" s="93" t="s">
        <v>8976</v>
      </c>
      <c r="I12393" s="93" t="s">
        <v>23897</v>
      </c>
      <c r="J12393" s="93" t="s">
        <v>20891</v>
      </c>
      <c r="K12393" s="93" t="s">
        <v>5083</v>
      </c>
      <c r="L12393" s="14">
        <f>AND(vyberHrace&lt;&gt;"",ISNUMBER(SEARCH(vyberHrace,$B12393)))</f>
      </c>
      <c r="M12393" s="14">
        <f>AND($I12393=MID(kododd,1,2),$J12393=MID(kododd,3,3))</f>
      </c>
    </row>
    <row r="12394">
      <c r="A12394" s="95">
        <v>60662</v>
      </c>
      <c r="B12394" s="93" t="s">
        <v>27077</v>
      </c>
      <c r="C12394" s="93" t="s">
        <v>1406</v>
      </c>
      <c r="F12394" s="95">
        <v>23793473</v>
      </c>
      <c r="G12394" s="95">
        <v>250</v>
      </c>
      <c r="H12394" s="93" t="s">
        <v>8976</v>
      </c>
      <c r="I12394" s="93" t="s">
        <v>23897</v>
      </c>
      <c r="J12394" s="93" t="s">
        <v>21033</v>
      </c>
      <c r="K12394" s="93" t="s">
        <v>7886</v>
      </c>
      <c r="L12394" s="14">
        <f>AND(vyberHrace&lt;&gt;"",ISNUMBER(SEARCH(vyberHrace,$B12394)))</f>
      </c>
      <c r="M12394" s="14">
        <f>AND($I12394=MID(kododd,1,2),$J12394=MID(kododd,3,3))</f>
      </c>
    </row>
    <row r="12395">
      <c r="A12395" s="95">
        <v>11498</v>
      </c>
      <c r="B12395" s="93" t="s">
        <v>10028</v>
      </c>
      <c r="C12395" s="93" t="s">
        <v>1446</v>
      </c>
      <c r="D12395" s="95">
        <v>1634</v>
      </c>
      <c r="E12395" s="95">
        <v>1783</v>
      </c>
      <c r="F12395" s="95">
        <v>344524</v>
      </c>
      <c r="G12395" s="95">
        <v>250</v>
      </c>
      <c r="H12395" s="93" t="s">
        <v>8976</v>
      </c>
      <c r="I12395" s="93" t="s">
        <v>23897</v>
      </c>
      <c r="J12395" s="93" t="s">
        <v>3580</v>
      </c>
      <c r="K12395" s="93" t="s">
        <v>6263</v>
      </c>
      <c r="L12395" s="14">
        <f>AND(vyberHrace&lt;&gt;"",ISNUMBER(SEARCH(vyberHrace,$B12395)))</f>
      </c>
      <c r="M12395" s="14">
        <f>AND($I12395=MID(kododd,1,2),$J12395=MID(kododd,3,3))</f>
      </c>
    </row>
    <row r="12396">
      <c r="A12396" s="95">
        <v>62133</v>
      </c>
      <c r="B12396" s="93" t="s">
        <v>28329</v>
      </c>
      <c r="C12396" s="93" t="s">
        <v>1403</v>
      </c>
      <c r="F12396" s="95">
        <v>571001484</v>
      </c>
      <c r="G12396" s="95">
        <v>250</v>
      </c>
      <c r="H12396" s="93" t="s">
        <v>8976</v>
      </c>
      <c r="I12396" s="93" t="s">
        <v>23897</v>
      </c>
      <c r="J12396" s="93" t="s">
        <v>20961</v>
      </c>
      <c r="K12396" s="93" t="s">
        <v>3074</v>
      </c>
      <c r="L12396" s="14">
        <f>AND(vyberHrace&lt;&gt;"",ISNUMBER(SEARCH(vyberHrace,$B12396)))</f>
      </c>
      <c r="M12396" s="14">
        <f>AND($I12396=MID(kododd,1,2),$J12396=MID(kododd,3,3))</f>
      </c>
    </row>
    <row r="12397">
      <c r="A12397" s="95">
        <v>10596</v>
      </c>
      <c r="B12397" s="93" t="s">
        <v>6192</v>
      </c>
      <c r="C12397" s="93" t="s">
        <v>1464</v>
      </c>
      <c r="D12397" s="95">
        <v>1762</v>
      </c>
      <c r="E12397" s="95">
        <v>1825</v>
      </c>
      <c r="F12397" s="95">
        <v>360880</v>
      </c>
      <c r="G12397" s="95">
        <v>250</v>
      </c>
      <c r="H12397" s="93" t="s">
        <v>8976</v>
      </c>
      <c r="I12397" s="93" t="s">
        <v>23897</v>
      </c>
      <c r="J12397" s="93" t="s">
        <v>20854</v>
      </c>
      <c r="K12397" s="93" t="s">
        <v>138</v>
      </c>
      <c r="L12397" s="14">
        <f>AND(vyberHrace&lt;&gt;"",ISNUMBER(SEARCH(vyberHrace,$B12397)))</f>
      </c>
      <c r="M12397" s="14">
        <f>AND($I12397=MID(kododd,1,2),$J12397=MID(kododd,3,3))</f>
      </c>
    </row>
    <row r="12398">
      <c r="A12398" s="95">
        <v>61587</v>
      </c>
      <c r="B12398" s="93" t="s">
        <v>27756</v>
      </c>
      <c r="C12398" s="93" t="s">
        <v>1431</v>
      </c>
      <c r="D12398" s="95">
        <v>1037</v>
      </c>
      <c r="G12398" s="95">
        <v>250</v>
      </c>
      <c r="H12398" s="93" t="s">
        <v>8976</v>
      </c>
      <c r="I12398" s="93" t="s">
        <v>23897</v>
      </c>
      <c r="J12398" s="93" t="s">
        <v>20937</v>
      </c>
      <c r="K12398" s="93" t="s">
        <v>5619</v>
      </c>
      <c r="L12398" s="14">
        <f>AND(vyberHrace&lt;&gt;"",ISNUMBER(SEARCH(vyberHrace,$B12398)))</f>
      </c>
      <c r="M12398" s="14">
        <f>AND($I12398=MID(kododd,1,2),$J12398=MID(kododd,3,3))</f>
      </c>
    </row>
    <row r="12399">
      <c r="A12399" s="95">
        <v>56350</v>
      </c>
      <c r="B12399" s="93" t="s">
        <v>22387</v>
      </c>
      <c r="C12399" s="93" t="s">
        <v>1412</v>
      </c>
      <c r="D12399" s="95">
        <v>1671</v>
      </c>
      <c r="E12399" s="95">
        <v>1802</v>
      </c>
      <c r="F12399" s="95">
        <v>23773847</v>
      </c>
      <c r="G12399" s="95">
        <v>250</v>
      </c>
      <c r="H12399" s="93" t="s">
        <v>8976</v>
      </c>
      <c r="I12399" s="93" t="s">
        <v>23897</v>
      </c>
      <c r="J12399" s="93" t="s">
        <v>3580</v>
      </c>
      <c r="K12399" s="93" t="s">
        <v>6263</v>
      </c>
      <c r="L12399" s="14">
        <f>AND(vyberHrace&lt;&gt;"",ISNUMBER(SEARCH(vyberHrace,$B12399)))</f>
      </c>
      <c r="M12399" s="14">
        <f>AND($I12399=MID(kododd,1,2),$J12399=MID(kododd,3,3))</f>
      </c>
    </row>
    <row r="12400">
      <c r="A12400" s="95">
        <v>59361</v>
      </c>
      <c r="B12400" s="93" t="s">
        <v>25780</v>
      </c>
      <c r="C12400" s="93" t="s">
        <v>1439</v>
      </c>
      <c r="F12400" s="95">
        <v>23773855</v>
      </c>
      <c r="G12400" s="95">
        <v>250</v>
      </c>
      <c r="H12400" s="93" t="s">
        <v>8976</v>
      </c>
      <c r="I12400" s="93" t="s">
        <v>23897</v>
      </c>
      <c r="J12400" s="93" t="s">
        <v>3580</v>
      </c>
      <c r="K12400" s="93" t="s">
        <v>6263</v>
      </c>
      <c r="L12400" s="14">
        <f>AND(vyberHrace&lt;&gt;"",ISNUMBER(SEARCH(vyberHrace,$B12400)))</f>
      </c>
      <c r="M12400" s="14">
        <f>AND($I12400=MID(kododd,1,2),$J12400=MID(kododd,3,3))</f>
      </c>
    </row>
    <row r="12401">
      <c r="A12401" s="95">
        <v>58787</v>
      </c>
      <c r="B12401" s="93" t="s">
        <v>25260</v>
      </c>
      <c r="C12401" s="93" t="s">
        <v>1424</v>
      </c>
      <c r="F12401" s="95">
        <v>23784385</v>
      </c>
      <c r="G12401" s="95">
        <v>250</v>
      </c>
      <c r="H12401" s="93" t="s">
        <v>8976</v>
      </c>
      <c r="I12401" s="93" t="s">
        <v>23897</v>
      </c>
      <c r="J12401" s="93" t="s">
        <v>20902</v>
      </c>
      <c r="K12401" s="93" t="s">
        <v>6916</v>
      </c>
      <c r="L12401" s="14">
        <f>AND(vyberHrace&lt;&gt;"",ISNUMBER(SEARCH(vyberHrace,$B12401)))</f>
      </c>
      <c r="M12401" s="14">
        <f>AND($I12401=MID(kododd,1,2),$J12401=MID(kododd,3,3))</f>
      </c>
    </row>
    <row r="12402">
      <c r="A12402" s="95">
        <v>61469</v>
      </c>
      <c r="B12402" s="93" t="s">
        <v>27651</v>
      </c>
      <c r="C12402" s="93" t="s">
        <v>1487</v>
      </c>
      <c r="G12402" s="95">
        <v>250</v>
      </c>
      <c r="H12402" s="93" t="s">
        <v>8976</v>
      </c>
      <c r="I12402" s="93" t="s">
        <v>23897</v>
      </c>
      <c r="J12402" s="93" t="s">
        <v>20902</v>
      </c>
      <c r="K12402" s="93" t="s">
        <v>6916</v>
      </c>
      <c r="L12402" s="14">
        <f>AND(vyberHrace&lt;&gt;"",ISNUMBER(SEARCH(vyberHrace,$B12402)))</f>
      </c>
      <c r="M12402" s="14">
        <f>AND($I12402=MID(kododd,1,2),$J12402=MID(kododd,3,3))</f>
      </c>
    </row>
    <row r="12403">
      <c r="A12403" s="95">
        <v>57033</v>
      </c>
      <c r="B12403" s="93" t="s">
        <v>22388</v>
      </c>
      <c r="C12403" s="93" t="s">
        <v>1410</v>
      </c>
      <c r="G12403" s="95">
        <v>250</v>
      </c>
      <c r="H12403" s="93" t="s">
        <v>8976</v>
      </c>
      <c r="I12403" s="93" t="s">
        <v>23897</v>
      </c>
      <c r="J12403" s="93" t="s">
        <v>3580</v>
      </c>
      <c r="K12403" s="93" t="s">
        <v>6263</v>
      </c>
      <c r="L12403" s="14">
        <f>AND(vyberHrace&lt;&gt;"",ISNUMBER(SEARCH(vyberHrace,$B12403)))</f>
      </c>
      <c r="M12403" s="14">
        <f>AND($I12403=MID(kododd,1,2),$J12403=MID(kododd,3,3))</f>
      </c>
    </row>
    <row r="12404">
      <c r="A12404" s="95">
        <v>3408</v>
      </c>
      <c r="B12404" s="93" t="s">
        <v>7351</v>
      </c>
      <c r="C12404" s="93" t="s">
        <v>1446</v>
      </c>
      <c r="D12404" s="95">
        <v>1982</v>
      </c>
      <c r="E12404" s="95">
        <v>2041</v>
      </c>
      <c r="F12404" s="95">
        <v>317446</v>
      </c>
      <c r="G12404" s="95">
        <v>250</v>
      </c>
      <c r="H12404" s="93" t="s">
        <v>8976</v>
      </c>
      <c r="I12404" s="93" t="s">
        <v>23897</v>
      </c>
      <c r="J12404" s="93" t="s">
        <v>20860</v>
      </c>
      <c r="K12404" s="93" t="s">
        <v>4664</v>
      </c>
      <c r="L12404" s="14">
        <f>AND(vyberHrace&lt;&gt;"",ISNUMBER(SEARCH(vyberHrace,$B12404)))</f>
      </c>
      <c r="M12404" s="14">
        <f>AND($I12404=MID(kododd,1,2),$J12404=MID(kododd,3,3))</f>
      </c>
    </row>
    <row r="12405">
      <c r="A12405" s="95">
        <v>841</v>
      </c>
      <c r="B12405" s="93" t="s">
        <v>7383</v>
      </c>
      <c r="C12405" s="93" t="s">
        <v>1463</v>
      </c>
      <c r="D12405" s="95">
        <v>1942</v>
      </c>
      <c r="E12405" s="95">
        <v>1952</v>
      </c>
      <c r="F12405" s="95">
        <v>336750</v>
      </c>
      <c r="G12405" s="95">
        <v>250</v>
      </c>
      <c r="H12405" s="93" t="s">
        <v>8976</v>
      </c>
      <c r="I12405" s="93" t="s">
        <v>23897</v>
      </c>
      <c r="J12405" s="93" t="s">
        <v>20933</v>
      </c>
      <c r="K12405" s="93" t="s">
        <v>9080</v>
      </c>
      <c r="L12405" s="14">
        <f>AND(vyberHrace&lt;&gt;"",ISNUMBER(SEARCH(vyberHrace,$B12405)))</f>
      </c>
      <c r="M12405" s="14">
        <f>AND($I12405=MID(kododd,1,2),$J12405=MID(kododd,3,3))</f>
      </c>
    </row>
    <row r="12406">
      <c r="A12406" s="95">
        <v>18881</v>
      </c>
      <c r="B12406" s="93" t="s">
        <v>7408</v>
      </c>
      <c r="C12406" s="93" t="s">
        <v>1432</v>
      </c>
      <c r="D12406" s="95">
        <v>1653</v>
      </c>
      <c r="E12406" s="95">
        <v>1717</v>
      </c>
      <c r="F12406" s="95">
        <v>314560</v>
      </c>
      <c r="G12406" s="95">
        <v>250</v>
      </c>
      <c r="H12406" s="93" t="s">
        <v>8976</v>
      </c>
      <c r="I12406" s="93" t="s">
        <v>23897</v>
      </c>
      <c r="J12406" s="93" t="s">
        <v>20847</v>
      </c>
      <c r="K12406" s="93" t="s">
        <v>9957</v>
      </c>
      <c r="L12406" s="14">
        <f>AND(vyberHrace&lt;&gt;"",ISNUMBER(SEARCH(vyberHrace,$B12406)))</f>
      </c>
      <c r="M12406" s="14">
        <f>AND($I12406=MID(kododd,1,2),$J12406=MID(kododd,3,3))</f>
      </c>
    </row>
    <row r="12407">
      <c r="A12407" s="95">
        <v>36716</v>
      </c>
      <c r="B12407" s="93" t="s">
        <v>7409</v>
      </c>
      <c r="C12407" s="93" t="s">
        <v>1471</v>
      </c>
      <c r="G12407" s="95">
        <v>0</v>
      </c>
      <c r="H12407" s="93" t="s">
        <v>8976</v>
      </c>
      <c r="I12407" s="93" t="s">
        <v>23897</v>
      </c>
      <c r="J12407" s="93" t="s">
        <v>20973</v>
      </c>
      <c r="K12407" s="93" t="s">
        <v>4907</v>
      </c>
      <c r="L12407" s="14">
        <f>AND(vyberHrace&lt;&gt;"",ISNUMBER(SEARCH(vyberHrace,$B12407)))</f>
      </c>
      <c r="M12407" s="14">
        <f>AND($I12407=MID(kododd,1,2),$J12407=MID(kododd,3,3))</f>
      </c>
    </row>
    <row r="12408">
      <c r="A12408" s="95">
        <v>43800</v>
      </c>
      <c r="B12408" s="93" t="s">
        <v>7420</v>
      </c>
      <c r="C12408" s="93" t="s">
        <v>3255</v>
      </c>
      <c r="D12408" s="95">
        <v>1440</v>
      </c>
      <c r="E12408" s="95">
        <v>1494</v>
      </c>
      <c r="F12408" s="95">
        <v>23704616</v>
      </c>
      <c r="G12408" s="95">
        <v>250</v>
      </c>
      <c r="H12408" s="93" t="s">
        <v>8976</v>
      </c>
      <c r="I12408" s="93" t="s">
        <v>23897</v>
      </c>
      <c r="J12408" s="93" t="s">
        <v>20860</v>
      </c>
      <c r="K12408" s="93" t="s">
        <v>4664</v>
      </c>
      <c r="L12408" s="14">
        <f>AND(vyberHrace&lt;&gt;"",ISNUMBER(SEARCH(vyberHrace,$B12408)))</f>
      </c>
      <c r="M12408" s="14">
        <f>AND($I12408=MID(kododd,1,2),$J12408=MID(kododd,3,3))</f>
      </c>
    </row>
    <row r="12409">
      <c r="A12409" s="95">
        <v>9196</v>
      </c>
      <c r="B12409" s="93" t="s">
        <v>341</v>
      </c>
      <c r="C12409" s="93" t="s">
        <v>1440</v>
      </c>
      <c r="D12409" s="95">
        <v>1710</v>
      </c>
      <c r="E12409" s="95">
        <v>1839</v>
      </c>
      <c r="F12409" s="95">
        <v>379670</v>
      </c>
      <c r="G12409" s="95">
        <v>250</v>
      </c>
      <c r="H12409" s="93" t="s">
        <v>8976</v>
      </c>
      <c r="I12409" s="93" t="s">
        <v>23897</v>
      </c>
      <c r="J12409" s="93" t="s">
        <v>20846</v>
      </c>
      <c r="K12409" s="93" t="s">
        <v>4692</v>
      </c>
      <c r="L12409" s="14">
        <f>AND(vyberHrace&lt;&gt;"",ISNUMBER(SEARCH(vyberHrace,$B12409)))</f>
      </c>
      <c r="M12409" s="14">
        <f>AND($I12409=MID(kododd,1,2),$J12409=MID(kododd,3,3))</f>
      </c>
    </row>
    <row r="12410">
      <c r="A12410" s="95">
        <v>58691</v>
      </c>
      <c r="B12410" s="93" t="s">
        <v>25174</v>
      </c>
      <c r="C12410" s="93" t="s">
        <v>1420</v>
      </c>
      <c r="D12410" s="95">
        <v>1012</v>
      </c>
      <c r="G12410" s="95">
        <v>250</v>
      </c>
      <c r="H12410" s="93" t="s">
        <v>8976</v>
      </c>
      <c r="I12410" s="93" t="s">
        <v>23897</v>
      </c>
      <c r="J12410" s="93" t="s">
        <v>20921</v>
      </c>
      <c r="K12410" s="93" t="s">
        <v>6838</v>
      </c>
      <c r="L12410" s="14">
        <f>AND(vyberHrace&lt;&gt;"",ISNUMBER(SEARCH(vyberHrace,$B12410)))</f>
      </c>
      <c r="M12410" s="14">
        <f>AND($I12410=MID(kododd,1,2),$J12410=MID(kododd,3,3))</f>
      </c>
    </row>
    <row r="12411">
      <c r="A12411" s="95">
        <v>55273</v>
      </c>
      <c r="B12411" s="93" t="s">
        <v>608</v>
      </c>
      <c r="C12411" s="93" t="s">
        <v>1412</v>
      </c>
      <c r="G12411" s="95">
        <v>0</v>
      </c>
      <c r="H12411" s="93" t="s">
        <v>8976</v>
      </c>
      <c r="I12411" s="93" t="s">
        <v>23897</v>
      </c>
      <c r="J12411" s="93" t="s">
        <v>20906</v>
      </c>
      <c r="K12411" s="93" t="s">
        <v>4884</v>
      </c>
      <c r="L12411" s="14">
        <f>AND(vyberHrace&lt;&gt;"",ISNUMBER(SEARCH(vyberHrace,$B12411)))</f>
      </c>
      <c r="M12411" s="14">
        <f>AND($I12411=MID(kododd,1,2),$J12411=MID(kododd,3,3))</f>
      </c>
    </row>
    <row r="12412">
      <c r="A12412" s="95">
        <v>56322</v>
      </c>
      <c r="B12412" s="93" t="s">
        <v>22465</v>
      </c>
      <c r="C12412" s="93" t="s">
        <v>1406</v>
      </c>
      <c r="G12412" s="95">
        <v>0</v>
      </c>
      <c r="H12412" s="93" t="s">
        <v>8976</v>
      </c>
      <c r="I12412" s="93" t="s">
        <v>23897</v>
      </c>
      <c r="J12412" s="93" t="s">
        <v>20906</v>
      </c>
      <c r="K12412" s="93" t="s">
        <v>4884</v>
      </c>
      <c r="L12412" s="14">
        <f>AND(vyberHrace&lt;&gt;"",ISNUMBER(SEARCH(vyberHrace,$B12412)))</f>
      </c>
      <c r="M12412" s="14">
        <f>AND($I12412=MID(kododd,1,2),$J12412=MID(kododd,3,3))</f>
      </c>
    </row>
    <row r="12413">
      <c r="A12413" s="95">
        <v>60618</v>
      </c>
      <c r="B12413" s="93" t="s">
        <v>27037</v>
      </c>
      <c r="C12413" s="93" t="s">
        <v>1420</v>
      </c>
      <c r="G12413" s="95">
        <v>250</v>
      </c>
      <c r="H12413" s="93" t="s">
        <v>8976</v>
      </c>
      <c r="I12413" s="93" t="s">
        <v>23897</v>
      </c>
      <c r="J12413" s="93" t="s">
        <v>3580</v>
      </c>
      <c r="K12413" s="93" t="s">
        <v>6263</v>
      </c>
      <c r="L12413" s="14">
        <f>AND(vyberHrace&lt;&gt;"",ISNUMBER(SEARCH(vyberHrace,$B12413)))</f>
      </c>
      <c r="M12413" s="14">
        <f>AND($I12413=MID(kododd,1,2),$J12413=MID(kododd,3,3))</f>
      </c>
    </row>
    <row r="12414">
      <c r="A12414" s="95">
        <v>35899</v>
      </c>
      <c r="B12414" s="93" t="s">
        <v>12475</v>
      </c>
      <c r="C12414" s="93" t="s">
        <v>1421</v>
      </c>
      <c r="F12414" s="95">
        <v>23745576</v>
      </c>
      <c r="G12414" s="95">
        <v>0</v>
      </c>
      <c r="H12414" s="93" t="s">
        <v>8976</v>
      </c>
      <c r="I12414" s="93" t="s">
        <v>23897</v>
      </c>
      <c r="J12414" s="93" t="s">
        <v>20961</v>
      </c>
      <c r="K12414" s="93" t="s">
        <v>3074</v>
      </c>
      <c r="L12414" s="14">
        <f>AND(vyberHrace&lt;&gt;"",ISNUMBER(SEARCH(vyberHrace,$B12414)))</f>
      </c>
      <c r="M12414" s="14">
        <f>AND($I12414=MID(kododd,1,2),$J12414=MID(kododd,3,3))</f>
      </c>
    </row>
    <row r="12415">
      <c r="A12415" s="95">
        <v>19048</v>
      </c>
      <c r="B12415" s="93" t="s">
        <v>10220</v>
      </c>
      <c r="C12415" s="93" t="s">
        <v>1437</v>
      </c>
      <c r="D12415" s="95">
        <v>1100</v>
      </c>
      <c r="G12415" s="95">
        <v>0</v>
      </c>
      <c r="H12415" s="93" t="s">
        <v>8976</v>
      </c>
      <c r="I12415" s="93" t="s">
        <v>23897</v>
      </c>
      <c r="J12415" s="93" t="s">
        <v>20961</v>
      </c>
      <c r="K12415" s="93" t="s">
        <v>3074</v>
      </c>
      <c r="L12415" s="14">
        <f>AND(vyberHrace&lt;&gt;"",ISNUMBER(SEARCH(vyberHrace,$B12415)))</f>
      </c>
      <c r="M12415" s="14">
        <f>AND($I12415=MID(kododd,1,2),$J12415=MID(kododd,3,3))</f>
      </c>
    </row>
    <row r="12416">
      <c r="A12416" s="95">
        <v>52335</v>
      </c>
      <c r="B12416" s="93" t="s">
        <v>4180</v>
      </c>
      <c r="C12416" s="93" t="s">
        <v>1422</v>
      </c>
      <c r="G12416" s="95">
        <v>0</v>
      </c>
      <c r="H12416" s="93" t="s">
        <v>8976</v>
      </c>
      <c r="I12416" s="93" t="s">
        <v>23897</v>
      </c>
      <c r="J12416" s="93" t="s">
        <v>20921</v>
      </c>
      <c r="K12416" s="93" t="s">
        <v>6838</v>
      </c>
      <c r="L12416" s="14">
        <f>AND(vyberHrace&lt;&gt;"",ISNUMBER(SEARCH(vyberHrace,$B12416)))</f>
      </c>
      <c r="M12416" s="14">
        <f>AND($I12416=MID(kododd,1,2),$J12416=MID(kododd,3,3))</f>
      </c>
    </row>
    <row r="12417">
      <c r="A12417" s="95">
        <v>50181</v>
      </c>
      <c r="B12417" s="93" t="s">
        <v>10233</v>
      </c>
      <c r="C12417" s="93" t="s">
        <v>3255</v>
      </c>
      <c r="D12417" s="95">
        <v>1383</v>
      </c>
      <c r="E12417" s="95">
        <v>1557</v>
      </c>
      <c r="F12417" s="95">
        <v>23737816</v>
      </c>
      <c r="G12417" s="95">
        <v>250</v>
      </c>
      <c r="H12417" s="93" t="s">
        <v>8976</v>
      </c>
      <c r="I12417" s="93" t="s">
        <v>23897</v>
      </c>
      <c r="J12417" s="93" t="s">
        <v>20854</v>
      </c>
      <c r="K12417" s="93" t="s">
        <v>138</v>
      </c>
      <c r="L12417" s="14">
        <f>AND(vyberHrace&lt;&gt;"",ISNUMBER(SEARCH(vyberHrace,$B12417)))</f>
      </c>
      <c r="M12417" s="14">
        <f>AND($I12417=MID(kododd,1,2),$J12417=MID(kododd,3,3))</f>
      </c>
    </row>
    <row r="12418">
      <c r="A12418" s="95">
        <v>59883</v>
      </c>
      <c r="B12418" s="93" t="s">
        <v>26379</v>
      </c>
      <c r="C12418" s="93" t="s">
        <v>1450</v>
      </c>
      <c r="G12418" s="95">
        <v>250</v>
      </c>
      <c r="H12418" s="93" t="s">
        <v>8976</v>
      </c>
      <c r="I12418" s="93" t="s">
        <v>23897</v>
      </c>
      <c r="J12418" s="93" t="s">
        <v>20917</v>
      </c>
      <c r="K12418" s="93" t="s">
        <v>6880</v>
      </c>
      <c r="L12418" s="14">
        <f>AND(vyberHrace&lt;&gt;"",ISNUMBER(SEARCH(vyberHrace,$B12418)))</f>
      </c>
      <c r="M12418" s="14">
        <f>AND($I12418=MID(kododd,1,2),$J12418=MID(kododd,3,3))</f>
      </c>
    </row>
    <row r="12419">
      <c r="A12419" s="95">
        <v>37917</v>
      </c>
      <c r="B12419" s="93" t="s">
        <v>12544</v>
      </c>
      <c r="C12419" s="93" t="s">
        <v>1400</v>
      </c>
      <c r="D12419" s="95">
        <v>1876</v>
      </c>
      <c r="E12419" s="95">
        <v>1932</v>
      </c>
      <c r="F12419" s="95">
        <v>390216</v>
      </c>
      <c r="G12419" s="95">
        <v>0</v>
      </c>
      <c r="H12419" s="93" t="s">
        <v>8976</v>
      </c>
      <c r="I12419" s="93" t="s">
        <v>23897</v>
      </c>
      <c r="J12419" s="93" t="s">
        <v>20860</v>
      </c>
      <c r="K12419" s="93" t="s">
        <v>4664</v>
      </c>
      <c r="L12419" s="14">
        <f>AND(vyberHrace&lt;&gt;"",ISNUMBER(SEARCH(vyberHrace,$B12419)))</f>
      </c>
      <c r="M12419" s="14">
        <f>AND($I12419=MID(kododd,1,2),$J12419=MID(kododd,3,3))</f>
      </c>
    </row>
    <row r="12420">
      <c r="A12420" s="95">
        <v>57939</v>
      </c>
      <c r="B12420" s="93" t="s">
        <v>24480</v>
      </c>
      <c r="C12420" s="93" t="s">
        <v>1411</v>
      </c>
      <c r="G12420" s="95">
        <v>250</v>
      </c>
      <c r="H12420" s="93" t="s">
        <v>8976</v>
      </c>
      <c r="I12420" s="93" t="s">
        <v>23897</v>
      </c>
      <c r="J12420" s="93" t="s">
        <v>20917</v>
      </c>
      <c r="K12420" s="93" t="s">
        <v>6880</v>
      </c>
      <c r="L12420" s="14">
        <f>AND(vyberHrace&lt;&gt;"",ISNUMBER(SEARCH(vyberHrace,$B12420)))</f>
      </c>
      <c r="M12420" s="14">
        <f>AND($I12420=MID(kododd,1,2),$J12420=MID(kododd,3,3))</f>
      </c>
    </row>
    <row r="12421">
      <c r="A12421" s="95">
        <v>2421</v>
      </c>
      <c r="B12421" s="93" t="s">
        <v>14827</v>
      </c>
      <c r="C12421" s="93" t="s">
        <v>1443</v>
      </c>
      <c r="D12421" s="95">
        <v>1580</v>
      </c>
      <c r="E12421" s="95">
        <v>1804</v>
      </c>
      <c r="F12421" s="95">
        <v>336807</v>
      </c>
      <c r="G12421" s="95">
        <v>250</v>
      </c>
      <c r="H12421" s="93" t="s">
        <v>8976</v>
      </c>
      <c r="I12421" s="93" t="s">
        <v>23897</v>
      </c>
      <c r="J12421" s="93" t="s">
        <v>20880</v>
      </c>
      <c r="K12421" s="93" t="s">
        <v>2046</v>
      </c>
      <c r="L12421" s="14">
        <f>AND(vyberHrace&lt;&gt;"",ISNUMBER(SEARCH(vyberHrace,$B12421)))</f>
      </c>
      <c r="M12421" s="14">
        <f>AND($I12421=MID(kododd,1,2),$J12421=MID(kododd,3,3))</f>
      </c>
    </row>
    <row r="12422">
      <c r="A12422" s="95">
        <v>45199</v>
      </c>
      <c r="B12422" s="93" t="s">
        <v>14843</v>
      </c>
      <c r="C12422" s="93" t="s">
        <v>1402</v>
      </c>
      <c r="F12422" s="95">
        <v>23725192</v>
      </c>
      <c r="G12422" s="95">
        <v>0</v>
      </c>
      <c r="H12422" s="93" t="s">
        <v>8976</v>
      </c>
      <c r="I12422" s="93" t="s">
        <v>23897</v>
      </c>
      <c r="J12422" s="93" t="s">
        <v>20906</v>
      </c>
      <c r="K12422" s="93" t="s">
        <v>4884</v>
      </c>
      <c r="L12422" s="14">
        <f>AND(vyberHrace&lt;&gt;"",ISNUMBER(SEARCH(vyberHrace,$B12422)))</f>
      </c>
      <c r="M12422" s="14">
        <f>AND($I12422=MID(kododd,1,2),$J12422=MID(kododd,3,3))</f>
      </c>
    </row>
    <row r="12423">
      <c r="A12423" s="95">
        <v>58933</v>
      </c>
      <c r="B12423" s="93" t="s">
        <v>25395</v>
      </c>
      <c r="C12423" s="93" t="s">
        <v>1450</v>
      </c>
      <c r="F12423" s="95">
        <v>23795751</v>
      </c>
      <c r="G12423" s="95">
        <v>250</v>
      </c>
      <c r="H12423" s="93" t="s">
        <v>8976</v>
      </c>
      <c r="I12423" s="93" t="s">
        <v>23897</v>
      </c>
      <c r="J12423" s="93" t="s">
        <v>20934</v>
      </c>
      <c r="K12423" s="93" t="s">
        <v>8985</v>
      </c>
      <c r="L12423" s="14">
        <f>AND(vyberHrace&lt;&gt;"",ISNUMBER(SEARCH(vyberHrace,$B12423)))</f>
      </c>
      <c r="M12423" s="14">
        <f>AND($I12423=MID(kododd,1,2),$J12423=MID(kododd,3,3))</f>
      </c>
    </row>
    <row r="12424">
      <c r="A12424" s="95">
        <v>32466</v>
      </c>
      <c r="B12424" s="93" t="s">
        <v>14869</v>
      </c>
      <c r="C12424" s="93" t="s">
        <v>1414</v>
      </c>
      <c r="G12424" s="95">
        <v>0</v>
      </c>
      <c r="H12424" s="93" t="s">
        <v>8976</v>
      </c>
      <c r="I12424" s="93" t="s">
        <v>23897</v>
      </c>
      <c r="J12424" s="93" t="s">
        <v>21033</v>
      </c>
      <c r="K12424" s="93" t="s">
        <v>7886</v>
      </c>
      <c r="L12424" s="14">
        <f>AND(vyberHrace&lt;&gt;"",ISNUMBER(SEARCH(vyberHrace,$B12424)))</f>
      </c>
      <c r="M12424" s="14">
        <f>AND($I12424=MID(kododd,1,2),$J12424=MID(kododd,3,3))</f>
      </c>
    </row>
    <row r="12425">
      <c r="A12425" s="95">
        <v>55303</v>
      </c>
      <c r="B12425" s="93" t="s">
        <v>580</v>
      </c>
      <c r="C12425" s="93" t="s">
        <v>1448</v>
      </c>
      <c r="F12425" s="95">
        <v>23757078</v>
      </c>
      <c r="G12425" s="95">
        <v>0</v>
      </c>
      <c r="H12425" s="93" t="s">
        <v>8976</v>
      </c>
      <c r="I12425" s="93" t="s">
        <v>23897</v>
      </c>
      <c r="J12425" s="93" t="s">
        <v>20872</v>
      </c>
      <c r="K12425" s="93" t="s">
        <v>6834</v>
      </c>
      <c r="L12425" s="14">
        <f>AND(vyberHrace&lt;&gt;"",ISNUMBER(SEARCH(vyberHrace,$B12425)))</f>
      </c>
      <c r="M12425" s="14">
        <f>AND($I12425=MID(kododd,1,2),$J12425=MID(kododd,3,3))</f>
      </c>
    </row>
    <row r="12426">
      <c r="A12426" s="95">
        <v>8645</v>
      </c>
      <c r="B12426" s="93" t="s">
        <v>4177</v>
      </c>
      <c r="C12426" s="93" t="s">
        <v>1441</v>
      </c>
      <c r="D12426" s="95">
        <v>1607</v>
      </c>
      <c r="E12426" s="95">
        <v>1696</v>
      </c>
      <c r="F12426" s="95">
        <v>23736674</v>
      </c>
      <c r="G12426" s="95">
        <v>0</v>
      </c>
      <c r="H12426" s="93" t="s">
        <v>8976</v>
      </c>
      <c r="I12426" s="93" t="s">
        <v>23897</v>
      </c>
      <c r="J12426" s="93" t="s">
        <v>20961</v>
      </c>
      <c r="K12426" s="93" t="s">
        <v>3074</v>
      </c>
      <c r="L12426" s="14">
        <f>AND(vyberHrace&lt;&gt;"",ISNUMBER(SEARCH(vyberHrace,$B12426)))</f>
      </c>
      <c r="M12426" s="14">
        <f>AND($I12426=MID(kododd,1,2),$J12426=MID(kododd,3,3))</f>
      </c>
    </row>
    <row r="12427">
      <c r="A12427" s="95">
        <v>55840</v>
      </c>
      <c r="B12427" s="93" t="s">
        <v>14886</v>
      </c>
      <c r="C12427" s="93" t="s">
        <v>1411</v>
      </c>
      <c r="G12427" s="95">
        <v>0</v>
      </c>
      <c r="H12427" s="93" t="s">
        <v>8976</v>
      </c>
      <c r="I12427" s="93" t="s">
        <v>23897</v>
      </c>
      <c r="J12427" s="93" t="s">
        <v>20933</v>
      </c>
      <c r="K12427" s="93" t="s">
        <v>9080</v>
      </c>
      <c r="L12427" s="14">
        <f>AND(vyberHrace&lt;&gt;"",ISNUMBER(SEARCH(vyberHrace,$B12427)))</f>
      </c>
      <c r="M12427" s="14">
        <f>AND($I12427=MID(kododd,1,2),$J12427=MID(kododd,3,3))</f>
      </c>
    </row>
    <row r="12428">
      <c r="A12428" s="95">
        <v>2371</v>
      </c>
      <c r="B12428" s="93" t="s">
        <v>14889</v>
      </c>
      <c r="C12428" s="93" t="s">
        <v>1439</v>
      </c>
      <c r="D12428" s="95">
        <v>2139</v>
      </c>
      <c r="E12428" s="95">
        <v>2149</v>
      </c>
      <c r="F12428" s="95">
        <v>336840</v>
      </c>
      <c r="G12428" s="95">
        <v>250</v>
      </c>
      <c r="H12428" s="93" t="s">
        <v>8976</v>
      </c>
      <c r="I12428" s="93" t="s">
        <v>23897</v>
      </c>
      <c r="J12428" s="93" t="s">
        <v>3580</v>
      </c>
      <c r="K12428" s="93" t="s">
        <v>6263</v>
      </c>
      <c r="L12428" s="14">
        <f>AND(vyberHrace&lt;&gt;"",ISNUMBER(SEARCH(vyberHrace,$B12428)))</f>
      </c>
      <c r="M12428" s="14">
        <f>AND($I12428=MID(kododd,1,2),$J12428=MID(kododd,3,3))</f>
      </c>
    </row>
    <row r="12429">
      <c r="A12429" s="95">
        <v>58242</v>
      </c>
      <c r="B12429" s="93" t="s">
        <v>24759</v>
      </c>
      <c r="C12429" s="93" t="s">
        <v>1488</v>
      </c>
      <c r="G12429" s="95">
        <v>250</v>
      </c>
      <c r="H12429" s="93" t="s">
        <v>8976</v>
      </c>
      <c r="I12429" s="93" t="s">
        <v>23897</v>
      </c>
      <c r="J12429" s="93" t="s">
        <v>3580</v>
      </c>
      <c r="K12429" s="93" t="s">
        <v>6263</v>
      </c>
      <c r="L12429" s="14">
        <f>AND(vyberHrace&lt;&gt;"",ISNUMBER(SEARCH(vyberHrace,$B12429)))</f>
      </c>
      <c r="M12429" s="14">
        <f>AND($I12429=MID(kododd,1,2),$J12429=MID(kododd,3,3))</f>
      </c>
    </row>
    <row r="12430">
      <c r="A12430" s="95">
        <v>1226</v>
      </c>
      <c r="B12430" s="93" t="s">
        <v>14898</v>
      </c>
      <c r="C12430" s="93" t="s">
        <v>1428</v>
      </c>
      <c r="D12430" s="95">
        <v>1845</v>
      </c>
      <c r="E12430" s="95">
        <v>1904</v>
      </c>
      <c r="F12430" s="95">
        <v>336823</v>
      </c>
      <c r="G12430" s="95">
        <v>250</v>
      </c>
      <c r="H12430" s="93" t="s">
        <v>8976</v>
      </c>
      <c r="I12430" s="93" t="s">
        <v>23897</v>
      </c>
      <c r="J12430" s="93" t="s">
        <v>20906</v>
      </c>
      <c r="K12430" s="93" t="s">
        <v>4884</v>
      </c>
      <c r="L12430" s="14">
        <f>AND(vyberHrace&lt;&gt;"",ISNUMBER(SEARCH(vyberHrace,$B12430)))</f>
      </c>
      <c r="M12430" s="14">
        <f>AND($I12430=MID(kododd,1,2),$J12430=MID(kododd,3,3))</f>
      </c>
    </row>
    <row r="12431">
      <c r="A12431" s="95">
        <v>1626</v>
      </c>
      <c r="B12431" s="93" t="s">
        <v>14899</v>
      </c>
      <c r="C12431" s="93" t="s">
        <v>1449</v>
      </c>
      <c r="D12431" s="95">
        <v>1999</v>
      </c>
      <c r="E12431" s="95">
        <v>2002</v>
      </c>
      <c r="F12431" s="95">
        <v>336831</v>
      </c>
      <c r="G12431" s="95">
        <v>250</v>
      </c>
      <c r="H12431" s="93" t="s">
        <v>8976</v>
      </c>
      <c r="I12431" s="93" t="s">
        <v>23897</v>
      </c>
      <c r="J12431" s="93" t="s">
        <v>20906</v>
      </c>
      <c r="K12431" s="93" t="s">
        <v>4884</v>
      </c>
      <c r="L12431" s="14">
        <f>AND(vyberHrace&lt;&gt;"",ISNUMBER(SEARCH(vyberHrace,$B12431)))</f>
      </c>
      <c r="M12431" s="14">
        <f>AND($I12431=MID(kododd,1,2),$J12431=MID(kododd,3,3))</f>
      </c>
    </row>
    <row r="12432">
      <c r="A12432" s="95">
        <v>50483</v>
      </c>
      <c r="B12432" s="93" t="s">
        <v>14907</v>
      </c>
      <c r="C12432" s="93" t="s">
        <v>3255</v>
      </c>
      <c r="G12432" s="95">
        <v>0</v>
      </c>
      <c r="H12432" s="93" t="s">
        <v>8976</v>
      </c>
      <c r="I12432" s="93" t="s">
        <v>23897</v>
      </c>
      <c r="J12432" s="93" t="s">
        <v>20973</v>
      </c>
      <c r="K12432" s="93" t="s">
        <v>4907</v>
      </c>
      <c r="L12432" s="14">
        <f>AND(vyberHrace&lt;&gt;"",ISNUMBER(SEARCH(vyberHrace,$B12432)))</f>
      </c>
      <c r="M12432" s="14">
        <f>AND($I12432=MID(kododd,1,2),$J12432=MID(kododd,3,3))</f>
      </c>
    </row>
    <row r="12433">
      <c r="A12433" s="95">
        <v>50484</v>
      </c>
      <c r="B12433" s="93" t="s">
        <v>4679</v>
      </c>
      <c r="C12433" s="93" t="s">
        <v>1406</v>
      </c>
      <c r="G12433" s="95">
        <v>0</v>
      </c>
      <c r="H12433" s="93" t="s">
        <v>8976</v>
      </c>
      <c r="I12433" s="93" t="s">
        <v>23897</v>
      </c>
      <c r="J12433" s="93" t="s">
        <v>20973</v>
      </c>
      <c r="K12433" s="93" t="s">
        <v>4907</v>
      </c>
      <c r="L12433" s="14">
        <f>AND(vyberHrace&lt;&gt;"",ISNUMBER(SEARCH(vyberHrace,$B12433)))</f>
      </c>
      <c r="M12433" s="14">
        <f>AND($I12433=MID(kododd,1,2),$J12433=MID(kododd,3,3))</f>
      </c>
    </row>
    <row r="12434">
      <c r="A12434" s="95">
        <v>45428</v>
      </c>
      <c r="B12434" s="93" t="s">
        <v>14926</v>
      </c>
      <c r="C12434" s="93" t="s">
        <v>3255</v>
      </c>
      <c r="F12434" s="95">
        <v>23728493</v>
      </c>
      <c r="G12434" s="95">
        <v>0</v>
      </c>
      <c r="H12434" s="93" t="s">
        <v>8976</v>
      </c>
      <c r="I12434" s="93" t="s">
        <v>23897</v>
      </c>
      <c r="J12434" s="93" t="s">
        <v>20933</v>
      </c>
      <c r="K12434" s="93" t="s">
        <v>9080</v>
      </c>
      <c r="L12434" s="14">
        <f>AND(vyberHrace&lt;&gt;"",ISNUMBER(SEARCH(vyberHrace,$B12434)))</f>
      </c>
      <c r="M12434" s="14">
        <f>AND($I12434=MID(kododd,1,2),$J12434=MID(kododd,3,3))</f>
      </c>
    </row>
    <row r="12435">
      <c r="A12435" s="95">
        <v>52562</v>
      </c>
      <c r="B12435" s="93" t="s">
        <v>1570</v>
      </c>
      <c r="C12435" s="93" t="s">
        <v>1412</v>
      </c>
      <c r="G12435" s="95">
        <v>0</v>
      </c>
      <c r="H12435" s="93" t="s">
        <v>8976</v>
      </c>
      <c r="I12435" s="93" t="s">
        <v>23897</v>
      </c>
      <c r="J12435" s="93" t="s">
        <v>20933</v>
      </c>
      <c r="K12435" s="93" t="s">
        <v>9080</v>
      </c>
      <c r="L12435" s="14">
        <f>AND(vyberHrace&lt;&gt;"",ISNUMBER(SEARCH(vyberHrace,$B12435)))</f>
      </c>
      <c r="M12435" s="14">
        <f>AND($I12435=MID(kododd,1,2),$J12435=MID(kododd,3,3))</f>
      </c>
    </row>
    <row r="12436">
      <c r="A12436" s="95">
        <v>60776</v>
      </c>
      <c r="B12436" s="93" t="s">
        <v>27172</v>
      </c>
      <c r="C12436" s="93" t="s">
        <v>1422</v>
      </c>
      <c r="G12436" s="95">
        <v>250</v>
      </c>
      <c r="H12436" s="93" t="s">
        <v>8976</v>
      </c>
      <c r="I12436" s="93" t="s">
        <v>23897</v>
      </c>
      <c r="J12436" s="93" t="s">
        <v>3580</v>
      </c>
      <c r="K12436" s="93" t="s">
        <v>6263</v>
      </c>
      <c r="L12436" s="14">
        <f>AND(vyberHrace&lt;&gt;"",ISNUMBER(SEARCH(vyberHrace,$B12436)))</f>
      </c>
      <c r="M12436" s="14">
        <f>AND($I12436=MID(kododd,1,2),$J12436=MID(kododd,3,3))</f>
      </c>
    </row>
    <row r="12437">
      <c r="A12437" s="95">
        <v>60609</v>
      </c>
      <c r="B12437" s="93" t="s">
        <v>27029</v>
      </c>
      <c r="C12437" s="93" t="s">
        <v>1411</v>
      </c>
      <c r="G12437" s="95">
        <v>250</v>
      </c>
      <c r="H12437" s="93" t="s">
        <v>8976</v>
      </c>
      <c r="I12437" s="93" t="s">
        <v>23897</v>
      </c>
      <c r="J12437" s="93" t="s">
        <v>20906</v>
      </c>
      <c r="K12437" s="93" t="s">
        <v>4884</v>
      </c>
      <c r="L12437" s="14">
        <f>AND(vyberHrace&lt;&gt;"",ISNUMBER(SEARCH(vyberHrace,$B12437)))</f>
      </c>
      <c r="M12437" s="14">
        <f>AND($I12437=MID(kododd,1,2),$J12437=MID(kododd,3,3))</f>
      </c>
    </row>
    <row r="12438">
      <c r="A12438" s="95">
        <v>50180</v>
      </c>
      <c r="B12438" s="93" t="s">
        <v>6847</v>
      </c>
      <c r="C12438" s="93" t="s">
        <v>1408</v>
      </c>
      <c r="F12438" s="95">
        <v>23737824</v>
      </c>
      <c r="G12438" s="95">
        <v>0</v>
      </c>
      <c r="H12438" s="93" t="s">
        <v>8976</v>
      </c>
      <c r="I12438" s="93" t="s">
        <v>23897</v>
      </c>
      <c r="J12438" s="93" t="s">
        <v>20854</v>
      </c>
      <c r="K12438" s="93" t="s">
        <v>138</v>
      </c>
      <c r="L12438" s="14">
        <f>AND(vyberHrace&lt;&gt;"",ISNUMBER(SEARCH(vyberHrace,$B12438)))</f>
      </c>
      <c r="M12438" s="14">
        <f>AND($I12438=MID(kododd,1,2),$J12438=MID(kododd,3,3))</f>
      </c>
    </row>
    <row r="12439">
      <c r="A12439" s="95">
        <v>59163</v>
      </c>
      <c r="B12439" s="93" t="s">
        <v>25597</v>
      </c>
      <c r="C12439" s="93" t="s">
        <v>1424</v>
      </c>
      <c r="G12439" s="95">
        <v>250</v>
      </c>
      <c r="H12439" s="93" t="s">
        <v>8976</v>
      </c>
      <c r="I12439" s="93" t="s">
        <v>23897</v>
      </c>
      <c r="J12439" s="93" t="s">
        <v>21033</v>
      </c>
      <c r="K12439" s="93" t="s">
        <v>7886</v>
      </c>
      <c r="L12439" s="14">
        <f>AND(vyberHrace&lt;&gt;"",ISNUMBER(SEARCH(vyberHrace,$B12439)))</f>
      </c>
      <c r="M12439" s="14">
        <f>AND($I12439=MID(kododd,1,2),$J12439=MID(kododd,3,3))</f>
      </c>
    </row>
    <row r="12440">
      <c r="A12440" s="95">
        <v>3271</v>
      </c>
      <c r="B12440" s="93" t="s">
        <v>13447</v>
      </c>
      <c r="C12440" s="93" t="s">
        <v>1446</v>
      </c>
      <c r="D12440" s="95">
        <v>1982</v>
      </c>
      <c r="E12440" s="95">
        <v>2009</v>
      </c>
      <c r="F12440" s="95">
        <v>329185</v>
      </c>
      <c r="G12440" s="95">
        <v>250</v>
      </c>
      <c r="H12440" s="93" t="s">
        <v>8976</v>
      </c>
      <c r="I12440" s="93" t="s">
        <v>23897</v>
      </c>
      <c r="J12440" s="93" t="s">
        <v>20933</v>
      </c>
      <c r="K12440" s="93" t="s">
        <v>9080</v>
      </c>
      <c r="L12440" s="14">
        <f>AND(vyberHrace&lt;&gt;"",ISNUMBER(SEARCH(vyberHrace,$B12440)))</f>
      </c>
      <c r="M12440" s="14">
        <f>AND($I12440=MID(kododd,1,2),$J12440=MID(kododd,3,3))</f>
      </c>
    </row>
    <row r="12441">
      <c r="A12441" s="95">
        <v>31119</v>
      </c>
      <c r="B12441" s="93" t="s">
        <v>13461</v>
      </c>
      <c r="C12441" s="93" t="s">
        <v>1469</v>
      </c>
      <c r="D12441" s="95">
        <v>1676</v>
      </c>
      <c r="E12441" s="95">
        <v>1792</v>
      </c>
      <c r="F12441" s="95">
        <v>348333</v>
      </c>
      <c r="G12441" s="95">
        <v>250</v>
      </c>
      <c r="H12441" s="93" t="s">
        <v>8976</v>
      </c>
      <c r="I12441" s="93" t="s">
        <v>23897</v>
      </c>
      <c r="J12441" s="93" t="s">
        <v>20921</v>
      </c>
      <c r="K12441" s="93" t="s">
        <v>6838</v>
      </c>
      <c r="L12441" s="14">
        <f>AND(vyberHrace&lt;&gt;"",ISNUMBER(SEARCH(vyberHrace,$B12441)))</f>
      </c>
      <c r="M12441" s="14">
        <f>AND($I12441=MID(kododd,1,2),$J12441=MID(kododd,3,3))</f>
      </c>
    </row>
    <row r="12442">
      <c r="A12442" s="95">
        <v>50222</v>
      </c>
      <c r="B12442" s="93" t="s">
        <v>4666</v>
      </c>
      <c r="C12442" s="93" t="s">
        <v>1416</v>
      </c>
      <c r="G12442" s="95">
        <v>0</v>
      </c>
      <c r="H12442" s="93" t="s">
        <v>8976</v>
      </c>
      <c r="I12442" s="93" t="s">
        <v>23897</v>
      </c>
      <c r="J12442" s="93" t="s">
        <v>20961</v>
      </c>
      <c r="K12442" s="93" t="s">
        <v>3074</v>
      </c>
      <c r="L12442" s="14">
        <f>AND(vyberHrace&lt;&gt;"",ISNUMBER(SEARCH(vyberHrace,$B12442)))</f>
      </c>
      <c r="M12442" s="14">
        <f>AND($I12442=MID(kododd,1,2),$J12442=MID(kododd,3,3))</f>
      </c>
    </row>
    <row r="12443">
      <c r="A12443" s="95">
        <v>63957</v>
      </c>
      <c r="B12443" s="93" t="s">
        <v>30090</v>
      </c>
      <c r="C12443" s="93" t="s">
        <v>1411</v>
      </c>
      <c r="D12443" s="95">
        <v>80468</v>
      </c>
      <c r="E12443" s="95">
        <v>80468</v>
      </c>
      <c r="G12443" s="95">
        <v>250</v>
      </c>
      <c r="H12443" s="93" t="s">
        <v>8976</v>
      </c>
      <c r="I12443" s="93" t="s">
        <v>23897</v>
      </c>
      <c r="J12443" s="93" t="s">
        <v>20917</v>
      </c>
      <c r="K12443" s="93" t="s">
        <v>6880</v>
      </c>
      <c r="L12443" s="14">
        <f>AND(vyberHrace&lt;&gt;"",ISNUMBER(SEARCH(vyberHrace,$B12443)))</f>
      </c>
      <c r="M12443" s="14">
        <f>AND($I12443=MID(kododd,1,2),$J12443=MID(kododd,3,3))</f>
      </c>
    </row>
    <row r="12444">
      <c r="A12444" s="95">
        <v>63958</v>
      </c>
      <c r="B12444" s="93" t="s">
        <v>30091</v>
      </c>
      <c r="C12444" s="93" t="s">
        <v>1411</v>
      </c>
      <c r="D12444" s="95">
        <v>80468</v>
      </c>
      <c r="E12444" s="95">
        <v>80468</v>
      </c>
      <c r="G12444" s="95">
        <v>250</v>
      </c>
      <c r="H12444" s="93" t="s">
        <v>8976</v>
      </c>
      <c r="I12444" s="93" t="s">
        <v>23897</v>
      </c>
      <c r="J12444" s="93" t="s">
        <v>20917</v>
      </c>
      <c r="K12444" s="93" t="s">
        <v>6880</v>
      </c>
      <c r="L12444" s="14">
        <f>AND(vyberHrace&lt;&gt;"",ISNUMBER(SEARCH(vyberHrace,$B12444)))</f>
      </c>
      <c r="M12444" s="14">
        <f>AND($I12444=MID(kododd,1,2),$J12444=MID(kododd,3,3))</f>
      </c>
    </row>
    <row r="12445">
      <c r="A12445" s="95">
        <v>7980</v>
      </c>
      <c r="B12445" s="93" t="s">
        <v>9000</v>
      </c>
      <c r="C12445" s="93" t="s">
        <v>1413</v>
      </c>
      <c r="D12445" s="95">
        <v>1698</v>
      </c>
      <c r="E12445" s="95">
        <v>1819</v>
      </c>
      <c r="F12445" s="95">
        <v>369632</v>
      </c>
      <c r="G12445" s="95">
        <v>250</v>
      </c>
      <c r="H12445" s="93" t="s">
        <v>8976</v>
      </c>
      <c r="I12445" s="93" t="s">
        <v>23897</v>
      </c>
      <c r="J12445" s="93" t="s">
        <v>20854</v>
      </c>
      <c r="K12445" s="93" t="s">
        <v>138</v>
      </c>
      <c r="L12445" s="14">
        <f>AND(vyberHrace&lt;&gt;"",ISNUMBER(SEARCH(vyberHrace,$B12445)))</f>
      </c>
      <c r="M12445" s="14">
        <f>AND($I12445=MID(kododd,1,2),$J12445=MID(kododd,3,3))</f>
      </c>
    </row>
    <row r="12446">
      <c r="A12446" s="95">
        <v>49285</v>
      </c>
      <c r="B12446" s="93" t="s">
        <v>9027</v>
      </c>
      <c r="C12446" s="93" t="s">
        <v>1422</v>
      </c>
      <c r="G12446" s="95">
        <v>0</v>
      </c>
      <c r="H12446" s="93" t="s">
        <v>8976</v>
      </c>
      <c r="I12446" s="93" t="s">
        <v>23897</v>
      </c>
      <c r="J12446" s="93" t="s">
        <v>20921</v>
      </c>
      <c r="K12446" s="93" t="s">
        <v>6838</v>
      </c>
      <c r="L12446" s="14">
        <f>AND(vyberHrace&lt;&gt;"",ISNUMBER(SEARCH(vyberHrace,$B12446)))</f>
      </c>
      <c r="M12446" s="14">
        <f>AND($I12446=MID(kododd,1,2),$J12446=MID(kododd,3,3))</f>
      </c>
    </row>
    <row r="12447">
      <c r="A12447" s="95">
        <v>12444</v>
      </c>
      <c r="B12447" s="93" t="s">
        <v>9028</v>
      </c>
      <c r="C12447" s="93" t="s">
        <v>1430</v>
      </c>
      <c r="D12447" s="95">
        <v>1665</v>
      </c>
      <c r="E12447" s="95">
        <v>1818</v>
      </c>
      <c r="F12447" s="95">
        <v>390844</v>
      </c>
      <c r="G12447" s="95">
        <v>250</v>
      </c>
      <c r="H12447" s="93" t="s">
        <v>8976</v>
      </c>
      <c r="I12447" s="93" t="s">
        <v>23897</v>
      </c>
      <c r="J12447" s="93" t="s">
        <v>20891</v>
      </c>
      <c r="K12447" s="93" t="s">
        <v>5083</v>
      </c>
      <c r="L12447" s="14">
        <f>AND(vyberHrace&lt;&gt;"",ISNUMBER(SEARCH(vyberHrace,$B12447)))</f>
      </c>
      <c r="M12447" s="14">
        <f>AND($I12447=MID(kododd,1,2),$J12447=MID(kododd,3,3))</f>
      </c>
    </row>
    <row r="12448">
      <c r="A12448" s="95">
        <v>49286</v>
      </c>
      <c r="B12448" s="93" t="s">
        <v>9029</v>
      </c>
      <c r="C12448" s="93" t="s">
        <v>1416</v>
      </c>
      <c r="G12448" s="95">
        <v>0</v>
      </c>
      <c r="H12448" s="93" t="s">
        <v>8976</v>
      </c>
      <c r="I12448" s="93" t="s">
        <v>23897</v>
      </c>
      <c r="J12448" s="93" t="s">
        <v>20921</v>
      </c>
      <c r="K12448" s="93" t="s">
        <v>6838</v>
      </c>
      <c r="L12448" s="14">
        <f>AND(vyberHrace&lt;&gt;"",ISNUMBER(SEARCH(vyberHrace,$B12448)))</f>
      </c>
      <c r="M12448" s="14">
        <f>AND($I12448=MID(kododd,1,2),$J12448=MID(kododd,3,3))</f>
      </c>
    </row>
    <row r="12449">
      <c r="A12449" s="95">
        <v>5743</v>
      </c>
      <c r="B12449" s="93" t="s">
        <v>5974</v>
      </c>
      <c r="C12449" s="93" t="s">
        <v>1434</v>
      </c>
      <c r="D12449" s="95">
        <v>2290</v>
      </c>
      <c r="E12449" s="95">
        <v>2312</v>
      </c>
      <c r="F12449" s="95">
        <v>319848</v>
      </c>
      <c r="G12449" s="95">
        <v>250</v>
      </c>
      <c r="H12449" s="93" t="s">
        <v>8976</v>
      </c>
      <c r="I12449" s="93" t="s">
        <v>23897</v>
      </c>
      <c r="J12449" s="93" t="s">
        <v>3580</v>
      </c>
      <c r="K12449" s="93" t="s">
        <v>6263</v>
      </c>
      <c r="L12449" s="14">
        <f>AND(vyberHrace&lt;&gt;"",ISNUMBER(SEARCH(vyberHrace,$B12449)))</f>
      </c>
      <c r="M12449" s="14">
        <f>AND($I12449=MID(kododd,1,2),$J12449=MID(kododd,3,3))</f>
      </c>
    </row>
    <row r="12450">
      <c r="A12450" s="95">
        <v>60041</v>
      </c>
      <c r="B12450" s="93" t="s">
        <v>26518</v>
      </c>
      <c r="C12450" s="93" t="s">
        <v>1487</v>
      </c>
      <c r="G12450" s="95">
        <v>0</v>
      </c>
      <c r="H12450" s="93" t="s">
        <v>8976</v>
      </c>
      <c r="I12450" s="93" t="s">
        <v>23897</v>
      </c>
      <c r="J12450" s="93" t="s">
        <v>20902</v>
      </c>
      <c r="K12450" s="93" t="s">
        <v>6916</v>
      </c>
      <c r="L12450" s="14">
        <f>AND(vyberHrace&lt;&gt;"",ISNUMBER(SEARCH(vyberHrace,$B12450)))</f>
      </c>
      <c r="M12450" s="14">
        <f>AND($I12450=MID(kododd,1,2),$J12450=MID(kododd,3,3))</f>
      </c>
    </row>
    <row r="12451">
      <c r="A12451" s="95">
        <v>55474</v>
      </c>
      <c r="B12451" s="93" t="s">
        <v>22490</v>
      </c>
      <c r="C12451" s="93" t="s">
        <v>1411</v>
      </c>
      <c r="G12451" s="95">
        <v>0</v>
      </c>
      <c r="H12451" s="93" t="s">
        <v>8976</v>
      </c>
      <c r="I12451" s="93" t="s">
        <v>23897</v>
      </c>
      <c r="J12451" s="93" t="s">
        <v>20917</v>
      </c>
      <c r="K12451" s="93" t="s">
        <v>6880</v>
      </c>
      <c r="L12451" s="14">
        <f>AND(vyberHrace&lt;&gt;"",ISNUMBER(SEARCH(vyberHrace,$B12451)))</f>
      </c>
      <c r="M12451" s="14">
        <f>AND($I12451=MID(kododd,1,2),$J12451=MID(kododd,3,3))</f>
      </c>
    </row>
    <row r="12452">
      <c r="A12452" s="95">
        <v>38207</v>
      </c>
      <c r="B12452" s="93" t="s">
        <v>5986</v>
      </c>
      <c r="C12452" s="93" t="s">
        <v>1438</v>
      </c>
      <c r="D12452" s="95">
        <v>1068</v>
      </c>
      <c r="F12452" s="95">
        <v>23713917</v>
      </c>
      <c r="G12452" s="95">
        <v>0</v>
      </c>
      <c r="H12452" s="93" t="s">
        <v>8976</v>
      </c>
      <c r="I12452" s="93" t="s">
        <v>23897</v>
      </c>
      <c r="J12452" s="93" t="s">
        <v>20906</v>
      </c>
      <c r="K12452" s="93" t="s">
        <v>4884</v>
      </c>
      <c r="L12452" s="14">
        <f>AND(vyberHrace&lt;&gt;"",ISNUMBER(SEARCH(vyberHrace,$B12452)))</f>
      </c>
      <c r="M12452" s="14">
        <f>AND($I12452=MID(kododd,1,2),$J12452=MID(kododd,3,3))</f>
      </c>
    </row>
    <row r="12453">
      <c r="A12453" s="95">
        <v>44983</v>
      </c>
      <c r="B12453" s="93" t="s">
        <v>5988</v>
      </c>
      <c r="C12453" s="93" t="s">
        <v>1409</v>
      </c>
      <c r="G12453" s="95">
        <v>0</v>
      </c>
      <c r="H12453" s="93" t="s">
        <v>8976</v>
      </c>
      <c r="I12453" s="93" t="s">
        <v>23897</v>
      </c>
      <c r="J12453" s="93" t="s">
        <v>20973</v>
      </c>
      <c r="K12453" s="93" t="s">
        <v>4907</v>
      </c>
      <c r="L12453" s="14">
        <f>AND(vyberHrace&lt;&gt;"",ISNUMBER(SEARCH(vyberHrace,$B12453)))</f>
      </c>
      <c r="M12453" s="14">
        <f>AND($I12453=MID(kododd,1,2),$J12453=MID(kododd,3,3))</f>
      </c>
    </row>
    <row r="12454">
      <c r="A12454" s="95">
        <v>51615</v>
      </c>
      <c r="B12454" s="93" t="s">
        <v>4193</v>
      </c>
      <c r="C12454" s="93" t="s">
        <v>1416</v>
      </c>
      <c r="D12454" s="95">
        <v>1798</v>
      </c>
      <c r="E12454" s="95">
        <v>1924</v>
      </c>
      <c r="F12454" s="95">
        <v>23759992</v>
      </c>
      <c r="G12454" s="95">
        <v>250</v>
      </c>
      <c r="H12454" s="93" t="s">
        <v>8976</v>
      </c>
      <c r="I12454" s="93" t="s">
        <v>23897</v>
      </c>
      <c r="J12454" s="93" t="s">
        <v>20917</v>
      </c>
      <c r="K12454" s="93" t="s">
        <v>6880</v>
      </c>
      <c r="L12454" s="14">
        <f>AND(vyberHrace&lt;&gt;"",ISNUMBER(SEARCH(vyberHrace,$B12454)))</f>
      </c>
      <c r="M12454" s="14">
        <f>AND($I12454=MID(kododd,1,2),$J12454=MID(kododd,3,3))</f>
      </c>
    </row>
    <row r="12455">
      <c r="A12455" s="95">
        <v>52133</v>
      </c>
      <c r="B12455" s="93" t="s">
        <v>4194</v>
      </c>
      <c r="C12455" s="93" t="s">
        <v>1406</v>
      </c>
      <c r="G12455" s="95">
        <v>0</v>
      </c>
      <c r="H12455" s="93" t="s">
        <v>8976</v>
      </c>
      <c r="I12455" s="93" t="s">
        <v>23897</v>
      </c>
      <c r="J12455" s="93" t="s">
        <v>20847</v>
      </c>
      <c r="K12455" s="93" t="s">
        <v>9957</v>
      </c>
      <c r="L12455" s="14">
        <f>AND(vyberHrace&lt;&gt;"",ISNUMBER(SEARCH(vyberHrace,$B12455)))</f>
      </c>
      <c r="M12455" s="14">
        <f>AND($I12455=MID(kododd,1,2),$J12455=MID(kododd,3,3))</f>
      </c>
    </row>
    <row r="12456">
      <c r="A12456" s="95">
        <v>53132</v>
      </c>
      <c r="B12456" s="93" t="s">
        <v>17543</v>
      </c>
      <c r="C12456" s="93" t="s">
        <v>1411</v>
      </c>
      <c r="G12456" s="95">
        <v>0</v>
      </c>
      <c r="H12456" s="93" t="s">
        <v>8976</v>
      </c>
      <c r="I12456" s="93" t="s">
        <v>23897</v>
      </c>
      <c r="J12456" s="93" t="s">
        <v>20933</v>
      </c>
      <c r="K12456" s="93" t="s">
        <v>9080</v>
      </c>
      <c r="L12456" s="14">
        <f>AND(vyberHrace&lt;&gt;"",ISNUMBER(SEARCH(vyberHrace,$B12456)))</f>
      </c>
      <c r="M12456" s="14">
        <f>AND($I12456=MID(kododd,1,2),$J12456=MID(kododd,3,3))</f>
      </c>
    </row>
    <row r="12457">
      <c r="A12457" s="95">
        <v>6340</v>
      </c>
      <c r="B12457" s="93" t="s">
        <v>6082</v>
      </c>
      <c r="C12457" s="93" t="s">
        <v>1405</v>
      </c>
      <c r="D12457" s="95">
        <v>1816</v>
      </c>
      <c r="G12457" s="95">
        <v>0</v>
      </c>
      <c r="H12457" s="93" t="s">
        <v>8976</v>
      </c>
      <c r="I12457" s="93" t="s">
        <v>23897</v>
      </c>
      <c r="J12457" s="93" t="s">
        <v>20846</v>
      </c>
      <c r="K12457" s="93" t="s">
        <v>4692</v>
      </c>
      <c r="L12457" s="14">
        <f>AND(vyberHrace&lt;&gt;"",ISNUMBER(SEARCH(vyberHrace,$B12457)))</f>
      </c>
      <c r="M12457" s="14">
        <f>AND($I12457=MID(kododd,1,2),$J12457=MID(kododd,3,3))</f>
      </c>
    </row>
    <row r="12458">
      <c r="A12458" s="95">
        <v>50423</v>
      </c>
      <c r="B12458" s="93" t="s">
        <v>4673</v>
      </c>
      <c r="C12458" s="93" t="s">
        <v>3255</v>
      </c>
      <c r="G12458" s="95">
        <v>0</v>
      </c>
      <c r="H12458" s="93" t="s">
        <v>8976</v>
      </c>
      <c r="I12458" s="93" t="s">
        <v>23897</v>
      </c>
      <c r="J12458" s="93" t="s">
        <v>20921</v>
      </c>
      <c r="K12458" s="93" t="s">
        <v>6838</v>
      </c>
      <c r="L12458" s="14">
        <f>AND(vyberHrace&lt;&gt;"",ISNUMBER(SEARCH(vyberHrace,$B12458)))</f>
      </c>
      <c r="M12458" s="14">
        <f>AND($I12458=MID(kododd,1,2),$J12458=MID(kododd,3,3))</f>
      </c>
    </row>
    <row r="12459">
      <c r="A12459" s="95">
        <v>52338</v>
      </c>
      <c r="B12459" s="93" t="s">
        <v>4181</v>
      </c>
      <c r="C12459" s="93" t="s">
        <v>1422</v>
      </c>
      <c r="G12459" s="95">
        <v>0</v>
      </c>
      <c r="H12459" s="93" t="s">
        <v>8976</v>
      </c>
      <c r="I12459" s="93" t="s">
        <v>23897</v>
      </c>
      <c r="J12459" s="93" t="s">
        <v>20921</v>
      </c>
      <c r="K12459" s="93" t="s">
        <v>6838</v>
      </c>
      <c r="L12459" s="14">
        <f>AND(vyberHrace&lt;&gt;"",ISNUMBER(SEARCH(vyberHrace,$B12459)))</f>
      </c>
      <c r="M12459" s="14">
        <f>AND($I12459=MID(kododd,1,2),$J12459=MID(kododd,3,3))</f>
      </c>
    </row>
    <row r="12460">
      <c r="A12460" s="95">
        <v>55625</v>
      </c>
      <c r="B12460" s="93" t="s">
        <v>24142</v>
      </c>
      <c r="C12460" s="93" t="s">
        <v>1420</v>
      </c>
      <c r="G12460" s="95">
        <v>250</v>
      </c>
      <c r="H12460" s="93" t="s">
        <v>8976</v>
      </c>
      <c r="I12460" s="93" t="s">
        <v>23897</v>
      </c>
      <c r="J12460" s="93" t="s">
        <v>3580</v>
      </c>
      <c r="K12460" s="93" t="s">
        <v>6263</v>
      </c>
      <c r="L12460" s="14">
        <f>AND(vyberHrace&lt;&gt;"",ISNUMBER(SEARCH(vyberHrace,$B12460)))</f>
      </c>
      <c r="M12460" s="14">
        <f>AND($I12460=MID(kododd,1,2),$J12460=MID(kododd,3,3))</f>
      </c>
    </row>
    <row r="12461">
      <c r="A12461" s="95">
        <v>19100</v>
      </c>
      <c r="B12461" s="93" t="s">
        <v>6093</v>
      </c>
      <c r="C12461" s="93" t="s">
        <v>1470</v>
      </c>
      <c r="D12461" s="95">
        <v>1407</v>
      </c>
      <c r="G12461" s="95">
        <v>0</v>
      </c>
      <c r="H12461" s="93" t="s">
        <v>8976</v>
      </c>
      <c r="I12461" s="93" t="s">
        <v>23897</v>
      </c>
      <c r="J12461" s="93" t="s">
        <v>21033</v>
      </c>
      <c r="K12461" s="93" t="s">
        <v>7886</v>
      </c>
      <c r="L12461" s="14">
        <f>AND(vyberHrace&lt;&gt;"",ISNUMBER(SEARCH(vyberHrace,$B12461)))</f>
      </c>
      <c r="M12461" s="14">
        <f>AND($I12461=MID(kododd,1,2),$J12461=MID(kododd,3,3))</f>
      </c>
    </row>
    <row r="12462">
      <c r="A12462" s="95">
        <v>43342</v>
      </c>
      <c r="B12462" s="93" t="s">
        <v>6096</v>
      </c>
      <c r="C12462" s="93" t="s">
        <v>1438</v>
      </c>
      <c r="G12462" s="95">
        <v>0</v>
      </c>
      <c r="H12462" s="93" t="s">
        <v>8976</v>
      </c>
      <c r="I12462" s="93" t="s">
        <v>23897</v>
      </c>
      <c r="J12462" s="93" t="s">
        <v>21033</v>
      </c>
      <c r="K12462" s="93" t="s">
        <v>7886</v>
      </c>
      <c r="L12462" s="14">
        <f>AND(vyberHrace&lt;&gt;"",ISNUMBER(SEARCH(vyberHrace,$B12462)))</f>
      </c>
      <c r="M12462" s="14">
        <f>AND($I12462=MID(kododd,1,2),$J12462=MID(kododd,3,3))</f>
      </c>
    </row>
    <row r="12463">
      <c r="A12463" s="95">
        <v>1744</v>
      </c>
      <c r="B12463" s="93" t="s">
        <v>6098</v>
      </c>
      <c r="C12463" s="93" t="s">
        <v>1447</v>
      </c>
      <c r="D12463" s="95">
        <v>1710</v>
      </c>
      <c r="E12463" s="95">
        <v>1808</v>
      </c>
      <c r="F12463" s="95">
        <v>336882</v>
      </c>
      <c r="G12463" s="95">
        <v>250</v>
      </c>
      <c r="H12463" s="93" t="s">
        <v>8976</v>
      </c>
      <c r="I12463" s="93" t="s">
        <v>23897</v>
      </c>
      <c r="J12463" s="93" t="s">
        <v>20872</v>
      </c>
      <c r="K12463" s="93" t="s">
        <v>6834</v>
      </c>
      <c r="L12463" s="14">
        <f>AND(vyberHrace&lt;&gt;"",ISNUMBER(SEARCH(vyberHrace,$B12463)))</f>
      </c>
      <c r="M12463" s="14">
        <f>AND($I12463=MID(kododd,1,2),$J12463=MID(kododd,3,3))</f>
      </c>
    </row>
    <row r="12464">
      <c r="A12464" s="95">
        <v>26963</v>
      </c>
      <c r="B12464" s="93" t="s">
        <v>6099</v>
      </c>
      <c r="C12464" s="93" t="s">
        <v>1421</v>
      </c>
      <c r="D12464" s="95">
        <v>1870</v>
      </c>
      <c r="E12464" s="95">
        <v>1920</v>
      </c>
      <c r="F12464" s="95">
        <v>300012</v>
      </c>
      <c r="G12464" s="95">
        <v>250</v>
      </c>
      <c r="H12464" s="93" t="s">
        <v>8976</v>
      </c>
      <c r="I12464" s="93" t="s">
        <v>23897</v>
      </c>
      <c r="J12464" s="93" t="s">
        <v>20872</v>
      </c>
      <c r="K12464" s="93" t="s">
        <v>6834</v>
      </c>
      <c r="L12464" s="14">
        <f>AND(vyberHrace&lt;&gt;"",ISNUMBER(SEARCH(vyberHrace,$B12464)))</f>
      </c>
      <c r="M12464" s="14">
        <f>AND($I12464=MID(kododd,1,2),$J12464=MID(kododd,3,3))</f>
      </c>
    </row>
    <row r="12465">
      <c r="A12465" s="95">
        <v>63551</v>
      </c>
      <c r="B12465" s="93" t="s">
        <v>29174</v>
      </c>
      <c r="C12465" s="93" t="s">
        <v>1416</v>
      </c>
      <c r="G12465" s="95">
        <v>250</v>
      </c>
      <c r="H12465" s="93" t="s">
        <v>8976</v>
      </c>
      <c r="I12465" s="93" t="s">
        <v>23897</v>
      </c>
      <c r="J12465" s="93" t="s">
        <v>29154</v>
      </c>
      <c r="K12465" s="93" t="s">
        <v>29155</v>
      </c>
      <c r="L12465" s="14">
        <f>AND(vyberHrace&lt;&gt;"",ISNUMBER(SEARCH(vyberHrace,$B12465)))</f>
      </c>
      <c r="M12465" s="14">
        <f>AND($I12465=MID(kododd,1,2),$J12465=MID(kododd,3,3))</f>
      </c>
    </row>
    <row r="12466">
      <c r="A12466" s="95">
        <v>56410</v>
      </c>
      <c r="B12466" s="93" t="s">
        <v>22491</v>
      </c>
      <c r="C12466" s="93" t="s">
        <v>1420</v>
      </c>
      <c r="F12466" s="95">
        <v>23783648</v>
      </c>
      <c r="G12466" s="95">
        <v>0</v>
      </c>
      <c r="H12466" s="93" t="s">
        <v>8976</v>
      </c>
      <c r="I12466" s="93" t="s">
        <v>23897</v>
      </c>
      <c r="J12466" s="93" t="s">
        <v>20917</v>
      </c>
      <c r="K12466" s="93" t="s">
        <v>6880</v>
      </c>
      <c r="L12466" s="14">
        <f>AND(vyberHrace&lt;&gt;"",ISNUMBER(SEARCH(vyberHrace,$B12466)))</f>
      </c>
      <c r="M12466" s="14">
        <f>AND($I12466=MID(kododd,1,2),$J12466=MID(kododd,3,3))</f>
      </c>
    </row>
    <row r="12467">
      <c r="A12467" s="95">
        <v>63825</v>
      </c>
      <c r="B12467" s="93" t="s">
        <v>29996</v>
      </c>
      <c r="C12467" s="93" t="s">
        <v>1486</v>
      </c>
      <c r="G12467" s="95">
        <v>250</v>
      </c>
      <c r="H12467" s="93" t="s">
        <v>8976</v>
      </c>
      <c r="I12467" s="93" t="s">
        <v>23897</v>
      </c>
      <c r="J12467" s="93" t="s">
        <v>20905</v>
      </c>
      <c r="K12467" s="93" t="s">
        <v>9067</v>
      </c>
      <c r="L12467" s="14">
        <f>AND(vyberHrace&lt;&gt;"",ISNUMBER(SEARCH(vyberHrace,$B12467)))</f>
      </c>
      <c r="M12467" s="14">
        <f>AND($I12467=MID(kododd,1,2),$J12467=MID(kododd,3,3))</f>
      </c>
    </row>
    <row r="12468">
      <c r="A12468" s="95">
        <v>63827</v>
      </c>
      <c r="B12468" s="93" t="s">
        <v>29997</v>
      </c>
      <c r="C12468" s="93" t="s">
        <v>1486</v>
      </c>
      <c r="G12468" s="95">
        <v>250</v>
      </c>
      <c r="H12468" s="93" t="s">
        <v>8976</v>
      </c>
      <c r="I12468" s="93" t="s">
        <v>23897</v>
      </c>
      <c r="J12468" s="93" t="s">
        <v>20905</v>
      </c>
      <c r="K12468" s="93" t="s">
        <v>9067</v>
      </c>
      <c r="L12468" s="14">
        <f>AND(vyberHrace&lt;&gt;"",ISNUMBER(SEARCH(vyberHrace,$B12468)))</f>
      </c>
      <c r="M12468" s="14">
        <f>AND($I12468=MID(kododd,1,2),$J12468=MID(kododd,3,3))</f>
      </c>
    </row>
    <row r="12469">
      <c r="A12469" s="95">
        <v>9101</v>
      </c>
      <c r="B12469" s="93" t="s">
        <v>6222</v>
      </c>
      <c r="C12469" s="93" t="s">
        <v>1439</v>
      </c>
      <c r="D12469" s="95">
        <v>2234</v>
      </c>
      <c r="E12469" s="95">
        <v>2257</v>
      </c>
      <c r="F12469" s="95">
        <v>314587</v>
      </c>
      <c r="G12469" s="95">
        <v>250</v>
      </c>
      <c r="H12469" s="93" t="s">
        <v>8976</v>
      </c>
      <c r="I12469" s="93" t="s">
        <v>23897</v>
      </c>
      <c r="J12469" s="93" t="s">
        <v>20933</v>
      </c>
      <c r="K12469" s="93" t="s">
        <v>9080</v>
      </c>
      <c r="L12469" s="14">
        <f>AND(vyberHrace&lt;&gt;"",ISNUMBER(SEARCH(vyberHrace,$B12469)))</f>
      </c>
      <c r="M12469" s="14">
        <f>AND($I12469=MID(kododd,1,2),$J12469=MID(kododd,3,3))</f>
      </c>
    </row>
    <row r="12470">
      <c r="A12470" s="95">
        <v>62263</v>
      </c>
      <c r="B12470" s="93" t="s">
        <v>28445</v>
      </c>
      <c r="C12470" s="93" t="s">
        <v>3255</v>
      </c>
      <c r="F12470" s="95">
        <v>571001204</v>
      </c>
      <c r="G12470" s="95">
        <v>250</v>
      </c>
      <c r="H12470" s="93" t="s">
        <v>8976</v>
      </c>
      <c r="I12470" s="93" t="s">
        <v>23897</v>
      </c>
      <c r="J12470" s="93" t="s">
        <v>20860</v>
      </c>
      <c r="K12470" s="93" t="s">
        <v>4664</v>
      </c>
      <c r="L12470" s="14">
        <f>AND(vyberHrace&lt;&gt;"",ISNUMBER(SEARCH(vyberHrace,$B12470)))</f>
      </c>
      <c r="M12470" s="14">
        <f>AND($I12470=MID(kododd,1,2),$J12470=MID(kododd,3,3))</f>
      </c>
    </row>
    <row r="12471">
      <c r="A12471" s="95">
        <v>34897</v>
      </c>
      <c r="B12471" s="93" t="s">
        <v>11300</v>
      </c>
      <c r="C12471" s="93" t="s">
        <v>1444</v>
      </c>
      <c r="D12471" s="95">
        <v>2042</v>
      </c>
      <c r="E12471" s="95">
        <v>2074</v>
      </c>
      <c r="F12471" s="95">
        <v>358541</v>
      </c>
      <c r="G12471" s="95">
        <v>250</v>
      </c>
      <c r="H12471" s="93" t="s">
        <v>8976</v>
      </c>
      <c r="I12471" s="93" t="s">
        <v>23897</v>
      </c>
      <c r="J12471" s="93" t="s">
        <v>20860</v>
      </c>
      <c r="K12471" s="93" t="s">
        <v>4664</v>
      </c>
      <c r="L12471" s="14">
        <f>AND(vyberHrace&lt;&gt;"",ISNUMBER(SEARCH(vyberHrace,$B12471)))</f>
      </c>
      <c r="M12471" s="14">
        <f>AND($I12471=MID(kododd,1,2),$J12471=MID(kododd,3,3))</f>
      </c>
    </row>
    <row r="12472">
      <c r="A12472" s="95">
        <v>35411</v>
      </c>
      <c r="B12472" s="93" t="s">
        <v>11301</v>
      </c>
      <c r="C12472" s="93" t="s">
        <v>1438</v>
      </c>
      <c r="D12472" s="95">
        <v>1553</v>
      </c>
      <c r="E12472" s="95">
        <v>1761</v>
      </c>
      <c r="F12472" s="95">
        <v>380482</v>
      </c>
      <c r="G12472" s="95">
        <v>0</v>
      </c>
      <c r="H12472" s="93" t="s">
        <v>8976</v>
      </c>
      <c r="I12472" s="93" t="s">
        <v>23897</v>
      </c>
      <c r="J12472" s="93" t="s">
        <v>20860</v>
      </c>
      <c r="K12472" s="93" t="s">
        <v>4664</v>
      </c>
      <c r="L12472" s="14">
        <f>AND(vyberHrace&lt;&gt;"",ISNUMBER(SEARCH(vyberHrace,$B12472)))</f>
      </c>
      <c r="M12472" s="14">
        <f>AND($I12472=MID(kododd,1,2),$J12472=MID(kododd,3,3))</f>
      </c>
    </row>
    <row r="12473">
      <c r="A12473" s="95">
        <v>36691</v>
      </c>
      <c r="B12473" s="93" t="s">
        <v>11302</v>
      </c>
      <c r="C12473" s="93" t="s">
        <v>1442</v>
      </c>
      <c r="G12473" s="95">
        <v>0</v>
      </c>
      <c r="H12473" s="93" t="s">
        <v>8976</v>
      </c>
      <c r="I12473" s="93" t="s">
        <v>23897</v>
      </c>
      <c r="J12473" s="93" t="s">
        <v>20860</v>
      </c>
      <c r="K12473" s="93" t="s">
        <v>4664</v>
      </c>
      <c r="L12473" s="14">
        <f>AND(vyberHrace&lt;&gt;"",ISNUMBER(SEARCH(vyberHrace,$B12473)))</f>
      </c>
      <c r="M12473" s="14">
        <f>AND($I12473=MID(kododd,1,2),$J12473=MID(kododd,3,3))</f>
      </c>
    </row>
    <row r="12474">
      <c r="A12474" s="95">
        <v>36188</v>
      </c>
      <c r="B12474" s="93" t="s">
        <v>4555</v>
      </c>
      <c r="C12474" s="93" t="s">
        <v>1444</v>
      </c>
      <c r="D12474" s="95">
        <v>1611</v>
      </c>
      <c r="E12474" s="95">
        <v>1780</v>
      </c>
      <c r="F12474" s="95">
        <v>365270</v>
      </c>
      <c r="G12474" s="95">
        <v>0</v>
      </c>
      <c r="H12474" s="93" t="s">
        <v>8976</v>
      </c>
      <c r="I12474" s="93" t="s">
        <v>23897</v>
      </c>
      <c r="J12474" s="93" t="s">
        <v>20933</v>
      </c>
      <c r="K12474" s="93" t="s">
        <v>9080</v>
      </c>
      <c r="L12474" s="14">
        <f>AND(vyberHrace&lt;&gt;"",ISNUMBER(SEARCH(vyberHrace,$B12474)))</f>
      </c>
      <c r="M12474" s="14">
        <f>AND($I12474=MID(kododd,1,2),$J12474=MID(kododd,3,3))</f>
      </c>
    </row>
    <row r="12475">
      <c r="A12475" s="95">
        <v>29499</v>
      </c>
      <c r="B12475" s="93" t="s">
        <v>5433</v>
      </c>
      <c r="C12475" s="93" t="s">
        <v>1400</v>
      </c>
      <c r="D12475" s="95">
        <v>1870</v>
      </c>
      <c r="E12475" s="95">
        <v>1928</v>
      </c>
      <c r="F12475" s="95">
        <v>23713925</v>
      </c>
      <c r="G12475" s="95">
        <v>250</v>
      </c>
      <c r="H12475" s="93" t="s">
        <v>8976</v>
      </c>
      <c r="I12475" s="93" t="s">
        <v>23897</v>
      </c>
      <c r="J12475" s="93" t="s">
        <v>20917</v>
      </c>
      <c r="K12475" s="93" t="s">
        <v>6880</v>
      </c>
      <c r="L12475" s="14">
        <f>AND(vyberHrace&lt;&gt;"",ISNUMBER(SEARCH(vyberHrace,$B12475)))</f>
      </c>
      <c r="M12475" s="14">
        <f>AND($I12475=MID(kododd,1,2),$J12475=MID(kododd,3,3))</f>
      </c>
    </row>
    <row r="12476">
      <c r="A12476" s="95">
        <v>191</v>
      </c>
      <c r="B12476" s="93" t="s">
        <v>5434</v>
      </c>
      <c r="C12476" s="93" t="s">
        <v>1446</v>
      </c>
      <c r="D12476" s="95">
        <v>2254</v>
      </c>
      <c r="E12476" s="95">
        <v>2236</v>
      </c>
      <c r="F12476" s="95">
        <v>305340</v>
      </c>
      <c r="G12476" s="95">
        <v>250</v>
      </c>
      <c r="H12476" s="93" t="s">
        <v>8976</v>
      </c>
      <c r="I12476" s="93" t="s">
        <v>23897</v>
      </c>
      <c r="J12476" s="93" t="s">
        <v>20917</v>
      </c>
      <c r="K12476" s="93" t="s">
        <v>6880</v>
      </c>
      <c r="L12476" s="14">
        <f>AND(vyberHrace&lt;&gt;"",ISNUMBER(SEARCH(vyberHrace,$B12476)))</f>
      </c>
      <c r="M12476" s="14">
        <f>AND($I12476=MID(kododd,1,2),$J12476=MID(kododd,3,3))</f>
      </c>
    </row>
    <row r="12477">
      <c r="A12477" s="95">
        <v>61385</v>
      </c>
      <c r="B12477" s="93" t="s">
        <v>27579</v>
      </c>
      <c r="C12477" s="93" t="s">
        <v>1450</v>
      </c>
      <c r="G12477" s="95">
        <v>0</v>
      </c>
      <c r="H12477" s="93" t="s">
        <v>8976</v>
      </c>
      <c r="I12477" s="93" t="s">
        <v>23897</v>
      </c>
      <c r="J12477" s="93" t="s">
        <v>20906</v>
      </c>
      <c r="K12477" s="93" t="s">
        <v>4884</v>
      </c>
      <c r="L12477" s="14">
        <f>AND(vyberHrace&lt;&gt;"",ISNUMBER(SEARCH(vyberHrace,$B12477)))</f>
      </c>
      <c r="M12477" s="14">
        <f>AND($I12477=MID(kododd,1,2),$J12477=MID(kododd,3,3))</f>
      </c>
    </row>
    <row r="12478">
      <c r="A12478" s="95">
        <v>27931</v>
      </c>
      <c r="B12478" s="93" t="s">
        <v>14671</v>
      </c>
      <c r="C12478" s="93" t="s">
        <v>1405</v>
      </c>
      <c r="D12478" s="95">
        <v>1534</v>
      </c>
      <c r="G12478" s="95">
        <v>0</v>
      </c>
      <c r="H12478" s="93" t="s">
        <v>8976</v>
      </c>
      <c r="I12478" s="93" t="s">
        <v>23897</v>
      </c>
      <c r="J12478" s="93" t="s">
        <v>21033</v>
      </c>
      <c r="K12478" s="93" t="s">
        <v>7886</v>
      </c>
      <c r="L12478" s="14">
        <f>AND(vyberHrace&lt;&gt;"",ISNUMBER(SEARCH(vyberHrace,$B12478)))</f>
      </c>
      <c r="M12478" s="14">
        <f>AND($I12478=MID(kododd,1,2),$J12478=MID(kododd,3,3))</f>
      </c>
    </row>
    <row r="12479">
      <c r="A12479" s="95">
        <v>11939</v>
      </c>
      <c r="B12479" s="93" t="s">
        <v>6466</v>
      </c>
      <c r="C12479" s="93" t="s">
        <v>1479</v>
      </c>
      <c r="D12479" s="95">
        <v>1759</v>
      </c>
      <c r="G12479" s="95">
        <v>0</v>
      </c>
      <c r="H12479" s="93" t="s">
        <v>8976</v>
      </c>
      <c r="I12479" s="93" t="s">
        <v>23897</v>
      </c>
      <c r="J12479" s="93" t="s">
        <v>21033</v>
      </c>
      <c r="K12479" s="93" t="s">
        <v>7886</v>
      </c>
      <c r="L12479" s="14">
        <f>AND(vyberHrace&lt;&gt;"",ISNUMBER(SEARCH(vyberHrace,$B12479)))</f>
      </c>
      <c r="M12479" s="14">
        <f>AND($I12479=MID(kododd,1,2),$J12479=MID(kododd,3,3))</f>
      </c>
    </row>
    <row r="12480">
      <c r="A12480" s="95">
        <v>38980</v>
      </c>
      <c r="B12480" s="93" t="s">
        <v>6467</v>
      </c>
      <c r="C12480" s="93" t="s">
        <v>1464</v>
      </c>
      <c r="D12480" s="95">
        <v>1327</v>
      </c>
      <c r="E12480" s="95">
        <v>1622</v>
      </c>
      <c r="F12480" s="95">
        <v>380245</v>
      </c>
      <c r="G12480" s="95">
        <v>250</v>
      </c>
      <c r="H12480" s="93" t="s">
        <v>8976</v>
      </c>
      <c r="I12480" s="93" t="s">
        <v>23897</v>
      </c>
      <c r="J12480" s="93" t="s">
        <v>20854</v>
      </c>
      <c r="K12480" s="93" t="s">
        <v>138</v>
      </c>
      <c r="L12480" s="14">
        <f>AND(vyberHrace&lt;&gt;"",ISNUMBER(SEARCH(vyberHrace,$B12480)))</f>
      </c>
      <c r="M12480" s="14">
        <f>AND($I12480=MID(kododd,1,2),$J12480=MID(kododd,3,3))</f>
      </c>
    </row>
    <row r="12481">
      <c r="A12481" s="95">
        <v>8381</v>
      </c>
      <c r="B12481" s="93" t="s">
        <v>6347</v>
      </c>
      <c r="C12481" s="93" t="s">
        <v>1437</v>
      </c>
      <c r="D12481" s="95">
        <v>1685</v>
      </c>
      <c r="F12481" s="95">
        <v>369667</v>
      </c>
      <c r="G12481" s="95">
        <v>0</v>
      </c>
      <c r="H12481" s="93" t="s">
        <v>8976</v>
      </c>
      <c r="I12481" s="93" t="s">
        <v>23897</v>
      </c>
      <c r="J12481" s="93" t="s">
        <v>20906</v>
      </c>
      <c r="K12481" s="93" t="s">
        <v>4884</v>
      </c>
      <c r="L12481" s="14">
        <f>AND(vyberHrace&lt;&gt;"",ISNUMBER(SEARCH(vyberHrace,$B12481)))</f>
      </c>
      <c r="M12481" s="14">
        <f>AND($I12481=MID(kododd,1,2),$J12481=MID(kododd,3,3))</f>
      </c>
    </row>
    <row r="12482">
      <c r="A12482" s="95">
        <v>1231</v>
      </c>
      <c r="B12482" s="93" t="s">
        <v>6349</v>
      </c>
      <c r="C12482" s="93" t="s">
        <v>1446</v>
      </c>
      <c r="D12482" s="95">
        <v>2039</v>
      </c>
      <c r="E12482" s="95">
        <v>2046</v>
      </c>
      <c r="F12482" s="95">
        <v>310948</v>
      </c>
      <c r="G12482" s="95">
        <v>250</v>
      </c>
      <c r="H12482" s="93" t="s">
        <v>8976</v>
      </c>
      <c r="I12482" s="93" t="s">
        <v>23897</v>
      </c>
      <c r="J12482" s="93" t="s">
        <v>3580</v>
      </c>
      <c r="K12482" s="93" t="s">
        <v>6263</v>
      </c>
      <c r="L12482" s="14">
        <f>AND(vyberHrace&lt;&gt;"",ISNUMBER(SEARCH(vyberHrace,$B12482)))</f>
      </c>
      <c r="M12482" s="14">
        <f>AND($I12482=MID(kododd,1,2),$J12482=MID(kododd,3,3))</f>
      </c>
    </row>
    <row r="12483">
      <c r="A12483" s="95">
        <v>62565</v>
      </c>
      <c r="B12483" s="93" t="s">
        <v>29175</v>
      </c>
      <c r="C12483" s="93" t="s">
        <v>1411</v>
      </c>
      <c r="G12483" s="95">
        <v>250</v>
      </c>
      <c r="H12483" s="93" t="s">
        <v>8976</v>
      </c>
      <c r="I12483" s="93" t="s">
        <v>23897</v>
      </c>
      <c r="J12483" s="93" t="s">
        <v>20934</v>
      </c>
      <c r="K12483" s="93" t="s">
        <v>8985</v>
      </c>
      <c r="L12483" s="14">
        <f>AND(vyberHrace&lt;&gt;"",ISNUMBER(SEARCH(vyberHrace,$B12483)))</f>
      </c>
      <c r="M12483" s="14">
        <f>AND($I12483=MID(kododd,1,2),$J12483=MID(kododd,3,3))</f>
      </c>
    </row>
    <row r="12484">
      <c r="A12484" s="95">
        <v>63208</v>
      </c>
      <c r="B12484" s="93" t="s">
        <v>29176</v>
      </c>
      <c r="C12484" s="93" t="s">
        <v>1487</v>
      </c>
      <c r="G12484" s="95">
        <v>250</v>
      </c>
      <c r="H12484" s="93" t="s">
        <v>8976</v>
      </c>
      <c r="I12484" s="93" t="s">
        <v>23897</v>
      </c>
      <c r="J12484" s="93" t="s">
        <v>21033</v>
      </c>
      <c r="K12484" s="93" t="s">
        <v>7886</v>
      </c>
      <c r="L12484" s="14">
        <f>AND(vyberHrace&lt;&gt;"",ISNUMBER(SEARCH(vyberHrace,$B12484)))</f>
      </c>
      <c r="M12484" s="14">
        <f>AND($I12484=MID(kododd,1,2),$J12484=MID(kododd,3,3))</f>
      </c>
    </row>
    <row r="12485">
      <c r="A12485" s="95">
        <v>27056</v>
      </c>
      <c r="B12485" s="93" t="s">
        <v>6362</v>
      </c>
      <c r="C12485" s="93" t="s">
        <v>1461</v>
      </c>
      <c r="D12485" s="95">
        <v>1786</v>
      </c>
      <c r="E12485" s="95">
        <v>1884</v>
      </c>
      <c r="F12485" s="95">
        <v>355488</v>
      </c>
      <c r="G12485" s="95">
        <v>250</v>
      </c>
      <c r="H12485" s="93" t="s">
        <v>8976</v>
      </c>
      <c r="I12485" s="93" t="s">
        <v>23897</v>
      </c>
      <c r="J12485" s="93" t="s">
        <v>20846</v>
      </c>
      <c r="K12485" s="93" t="s">
        <v>4692</v>
      </c>
      <c r="L12485" s="14">
        <f>AND(vyberHrace&lt;&gt;"",ISNUMBER(SEARCH(vyberHrace,$B12485)))</f>
      </c>
      <c r="M12485" s="14">
        <f>AND($I12485=MID(kododd,1,2),$J12485=MID(kododd,3,3))</f>
      </c>
    </row>
    <row r="12486">
      <c r="A12486" s="95">
        <v>51386</v>
      </c>
      <c r="B12486" s="93" t="s">
        <v>1519</v>
      </c>
      <c r="C12486" s="93" t="s">
        <v>1421</v>
      </c>
      <c r="D12486" s="95">
        <v>1726</v>
      </c>
      <c r="F12486" s="95">
        <v>23737670</v>
      </c>
      <c r="G12486" s="95">
        <v>250</v>
      </c>
      <c r="H12486" s="93" t="s">
        <v>8976</v>
      </c>
      <c r="I12486" s="93" t="s">
        <v>23897</v>
      </c>
      <c r="J12486" s="93" t="s">
        <v>20896</v>
      </c>
      <c r="K12486" s="93" t="s">
        <v>9945</v>
      </c>
      <c r="L12486" s="14">
        <f>AND(vyberHrace&lt;&gt;"",ISNUMBER(SEARCH(vyberHrace,$B12486)))</f>
      </c>
      <c r="M12486" s="14">
        <f>AND($I12486=MID(kododd,1,2),$J12486=MID(kododd,3,3))</f>
      </c>
    </row>
    <row r="12487">
      <c r="A12487" s="95">
        <v>63397</v>
      </c>
      <c r="B12487" s="93" t="s">
        <v>29177</v>
      </c>
      <c r="C12487" s="93" t="s">
        <v>1415</v>
      </c>
      <c r="G12487" s="95">
        <v>250</v>
      </c>
      <c r="H12487" s="93" t="s">
        <v>8976</v>
      </c>
      <c r="I12487" s="93" t="s">
        <v>23897</v>
      </c>
      <c r="J12487" s="93" t="s">
        <v>20917</v>
      </c>
      <c r="K12487" s="93" t="s">
        <v>6880</v>
      </c>
      <c r="L12487" s="14">
        <f>AND(vyberHrace&lt;&gt;"",ISNUMBER(SEARCH(vyberHrace,$B12487)))</f>
      </c>
      <c r="M12487" s="14">
        <f>AND($I12487=MID(kododd,1,2),$J12487=MID(kododd,3,3))</f>
      </c>
    </row>
    <row r="12488">
      <c r="A12488" s="95">
        <v>56193</v>
      </c>
      <c r="B12488" s="93" t="s">
        <v>22120</v>
      </c>
      <c r="C12488" s="93" t="s">
        <v>1406</v>
      </c>
      <c r="G12488" s="95">
        <v>0</v>
      </c>
      <c r="H12488" s="93" t="s">
        <v>8976</v>
      </c>
      <c r="I12488" s="93" t="s">
        <v>23897</v>
      </c>
      <c r="J12488" s="93" t="s">
        <v>20933</v>
      </c>
      <c r="K12488" s="93" t="s">
        <v>9080</v>
      </c>
      <c r="L12488" s="14">
        <f>AND(vyberHrace&lt;&gt;"",ISNUMBER(SEARCH(vyberHrace,$B12488)))</f>
      </c>
      <c r="M12488" s="14">
        <f>AND($I12488=MID(kododd,1,2),$J12488=MID(kododd,3,3))</f>
      </c>
    </row>
    <row r="12489">
      <c r="A12489" s="95">
        <v>59618</v>
      </c>
      <c r="B12489" s="93" t="s">
        <v>26006</v>
      </c>
      <c r="C12489" s="93" t="s">
        <v>1399</v>
      </c>
      <c r="G12489" s="95">
        <v>250</v>
      </c>
      <c r="H12489" s="93" t="s">
        <v>8976</v>
      </c>
      <c r="I12489" s="93" t="s">
        <v>23897</v>
      </c>
      <c r="J12489" s="93" t="s">
        <v>3580</v>
      </c>
      <c r="K12489" s="93" t="s">
        <v>6263</v>
      </c>
      <c r="L12489" s="14">
        <f>AND(vyberHrace&lt;&gt;"",ISNUMBER(SEARCH(vyberHrace,$B12489)))</f>
      </c>
      <c r="M12489" s="14">
        <f>AND($I12489=MID(kododd,1,2),$J12489=MID(kododd,3,3))</f>
      </c>
    </row>
    <row r="12490">
      <c r="A12490" s="95">
        <v>44864</v>
      </c>
      <c r="B12490" s="93" t="s">
        <v>20162</v>
      </c>
      <c r="C12490" s="93" t="s">
        <v>1402</v>
      </c>
      <c r="G12490" s="95">
        <v>0</v>
      </c>
      <c r="H12490" s="93" t="s">
        <v>8976</v>
      </c>
      <c r="I12490" s="93" t="s">
        <v>23897</v>
      </c>
      <c r="J12490" s="93" t="s">
        <v>20933</v>
      </c>
      <c r="K12490" s="93" t="s">
        <v>9080</v>
      </c>
      <c r="L12490" s="14">
        <f>AND(vyberHrace&lt;&gt;"",ISNUMBER(SEARCH(vyberHrace,$B12490)))</f>
      </c>
      <c r="M12490" s="14">
        <f>AND($I12490=MID(kododd,1,2),$J12490=MID(kododd,3,3))</f>
      </c>
    </row>
    <row r="12491">
      <c r="A12491" s="95">
        <v>8554</v>
      </c>
      <c r="B12491" s="93" t="s">
        <v>14856</v>
      </c>
      <c r="C12491" s="93" t="s">
        <v>1404</v>
      </c>
      <c r="D12491" s="95">
        <v>1686</v>
      </c>
      <c r="E12491" s="95">
        <v>1801</v>
      </c>
      <c r="F12491" s="95">
        <v>355496</v>
      </c>
      <c r="G12491" s="95">
        <v>250</v>
      </c>
      <c r="H12491" s="93" t="s">
        <v>8976</v>
      </c>
      <c r="I12491" s="93" t="s">
        <v>23897</v>
      </c>
      <c r="J12491" s="93" t="s">
        <v>20872</v>
      </c>
      <c r="K12491" s="93" t="s">
        <v>6834</v>
      </c>
      <c r="L12491" s="14">
        <f>AND(vyberHrace&lt;&gt;"",ISNUMBER(SEARCH(vyberHrace,$B12491)))</f>
      </c>
      <c r="M12491" s="14">
        <f>AND($I12491=MID(kododd,1,2),$J12491=MID(kododd,3,3))</f>
      </c>
    </row>
    <row r="12492">
      <c r="A12492" s="95">
        <v>58827</v>
      </c>
      <c r="B12492" s="93" t="s">
        <v>25299</v>
      </c>
      <c r="C12492" s="93" t="s">
        <v>1400</v>
      </c>
      <c r="G12492" s="95">
        <v>0</v>
      </c>
      <c r="H12492" s="93" t="s">
        <v>8976</v>
      </c>
      <c r="I12492" s="93" t="s">
        <v>23897</v>
      </c>
      <c r="J12492" s="93" t="s">
        <v>20906</v>
      </c>
      <c r="K12492" s="93" t="s">
        <v>4884</v>
      </c>
      <c r="L12492" s="14">
        <f>AND(vyberHrace&lt;&gt;"",ISNUMBER(SEARCH(vyberHrace,$B12492)))</f>
      </c>
      <c r="M12492" s="14">
        <f>AND($I12492=MID(kododd,1,2),$J12492=MID(kododd,3,3))</f>
      </c>
    </row>
    <row r="12493">
      <c r="A12493" s="95">
        <v>28481</v>
      </c>
      <c r="B12493" s="93" t="s">
        <v>10969</v>
      </c>
      <c r="C12493" s="93" t="s">
        <v>1414</v>
      </c>
      <c r="D12493" s="95">
        <v>1646</v>
      </c>
      <c r="E12493" s="95">
        <v>1786</v>
      </c>
      <c r="F12493" s="95">
        <v>360481</v>
      </c>
      <c r="G12493" s="95">
        <v>0</v>
      </c>
      <c r="H12493" s="93" t="s">
        <v>8976</v>
      </c>
      <c r="I12493" s="93" t="s">
        <v>23897</v>
      </c>
      <c r="J12493" s="93" t="s">
        <v>20937</v>
      </c>
      <c r="K12493" s="93" t="s">
        <v>5619</v>
      </c>
      <c r="L12493" s="14">
        <f>AND(vyberHrace&lt;&gt;"",ISNUMBER(SEARCH(vyberHrace,$B12493)))</f>
      </c>
      <c r="M12493" s="14">
        <f>AND($I12493=MID(kododd,1,2),$J12493=MID(kododd,3,3))</f>
      </c>
    </row>
    <row r="12494">
      <c r="A12494" s="95">
        <v>46281</v>
      </c>
      <c r="B12494" s="93" t="s">
        <v>10970</v>
      </c>
      <c r="C12494" s="93" t="s">
        <v>1419</v>
      </c>
      <c r="D12494" s="95">
        <v>1278</v>
      </c>
      <c r="F12494" s="95">
        <v>23714093</v>
      </c>
      <c r="G12494" s="95">
        <v>250</v>
      </c>
      <c r="H12494" s="93" t="s">
        <v>8976</v>
      </c>
      <c r="I12494" s="93" t="s">
        <v>23897</v>
      </c>
      <c r="J12494" s="93" t="s">
        <v>20937</v>
      </c>
      <c r="K12494" s="93" t="s">
        <v>5619</v>
      </c>
      <c r="L12494" s="14">
        <f>AND(vyberHrace&lt;&gt;"",ISNUMBER(SEARCH(vyberHrace,$B12494)))</f>
      </c>
      <c r="M12494" s="14">
        <f>AND($I12494=MID(kododd,1,2),$J12494=MID(kododd,3,3))</f>
      </c>
    </row>
    <row r="12495">
      <c r="A12495" s="95">
        <v>63499</v>
      </c>
      <c r="B12495" s="93" t="s">
        <v>29178</v>
      </c>
      <c r="C12495" s="93" t="s">
        <v>1415</v>
      </c>
      <c r="G12495" s="95">
        <v>250</v>
      </c>
      <c r="H12495" s="93" t="s">
        <v>8976</v>
      </c>
      <c r="I12495" s="93" t="s">
        <v>23897</v>
      </c>
      <c r="J12495" s="93" t="s">
        <v>29154</v>
      </c>
      <c r="K12495" s="93" t="s">
        <v>29155</v>
      </c>
      <c r="L12495" s="14">
        <f>AND(vyberHrace&lt;&gt;"",ISNUMBER(SEARCH(vyberHrace,$B12495)))</f>
      </c>
      <c r="M12495" s="14">
        <f>AND($I12495=MID(kododd,1,2),$J12495=MID(kododd,3,3))</f>
      </c>
    </row>
    <row r="12496">
      <c r="A12496" s="95">
        <v>63552</v>
      </c>
      <c r="B12496" s="93" t="s">
        <v>29178</v>
      </c>
      <c r="C12496" s="93" t="s">
        <v>1406</v>
      </c>
      <c r="F12496" s="95">
        <v>571003096</v>
      </c>
      <c r="G12496" s="95">
        <v>250</v>
      </c>
      <c r="H12496" s="93" t="s">
        <v>8976</v>
      </c>
      <c r="I12496" s="93" t="s">
        <v>23897</v>
      </c>
      <c r="J12496" s="93" t="s">
        <v>29154</v>
      </c>
      <c r="K12496" s="93" t="s">
        <v>29155</v>
      </c>
      <c r="L12496" s="14">
        <f>AND(vyberHrace&lt;&gt;"",ISNUMBER(SEARCH(vyberHrace,$B12496)))</f>
      </c>
      <c r="M12496" s="14">
        <f>AND($I12496=MID(kododd,1,2),$J12496=MID(kododd,3,3))</f>
      </c>
    </row>
    <row r="12497">
      <c r="A12497" s="95">
        <v>55877</v>
      </c>
      <c r="B12497" s="93" t="s">
        <v>22404</v>
      </c>
      <c r="C12497" s="93" t="s">
        <v>1424</v>
      </c>
      <c r="G12497" s="95">
        <v>0</v>
      </c>
      <c r="H12497" s="93" t="s">
        <v>8976</v>
      </c>
      <c r="I12497" s="93" t="s">
        <v>23897</v>
      </c>
      <c r="J12497" s="93" t="s">
        <v>20933</v>
      </c>
      <c r="K12497" s="93" t="s">
        <v>9080</v>
      </c>
      <c r="L12497" s="14">
        <f>AND(vyberHrace&lt;&gt;"",ISNUMBER(SEARCH(vyberHrace,$B12497)))</f>
      </c>
      <c r="M12497" s="14">
        <f>AND($I12497=MID(kododd,1,2),$J12497=MID(kododd,3,3))</f>
      </c>
    </row>
    <row r="12498">
      <c r="A12498" s="95">
        <v>55816</v>
      </c>
      <c r="B12498" s="93" t="s">
        <v>22405</v>
      </c>
      <c r="C12498" s="93" t="s">
        <v>1450</v>
      </c>
      <c r="D12498" s="95">
        <v>1065</v>
      </c>
      <c r="G12498" s="95">
        <v>250</v>
      </c>
      <c r="H12498" s="93" t="s">
        <v>8976</v>
      </c>
      <c r="I12498" s="93" t="s">
        <v>23897</v>
      </c>
      <c r="J12498" s="93" t="s">
        <v>20933</v>
      </c>
      <c r="K12498" s="93" t="s">
        <v>9080</v>
      </c>
      <c r="L12498" s="14">
        <f>AND(vyberHrace&lt;&gt;"",ISNUMBER(SEARCH(vyberHrace,$B12498)))</f>
      </c>
      <c r="M12498" s="14">
        <f>AND($I12498=MID(kododd,1,2),$J12498=MID(kododd,3,3))</f>
      </c>
    </row>
    <row r="12499">
      <c r="A12499" s="95">
        <v>49836</v>
      </c>
      <c r="B12499" s="93" t="s">
        <v>13322</v>
      </c>
      <c r="C12499" s="93" t="s">
        <v>1422</v>
      </c>
      <c r="F12499" s="95">
        <v>23737689</v>
      </c>
      <c r="G12499" s="95">
        <v>250</v>
      </c>
      <c r="H12499" s="93" t="s">
        <v>8976</v>
      </c>
      <c r="I12499" s="93" t="s">
        <v>23897</v>
      </c>
      <c r="J12499" s="93" t="s">
        <v>20872</v>
      </c>
      <c r="K12499" s="93" t="s">
        <v>6834</v>
      </c>
      <c r="L12499" s="14">
        <f>AND(vyberHrace&lt;&gt;"",ISNUMBER(SEARCH(vyberHrace,$B12499)))</f>
      </c>
      <c r="M12499" s="14">
        <f>AND($I12499=MID(kododd,1,2),$J12499=MID(kododd,3,3))</f>
      </c>
    </row>
    <row r="12500">
      <c r="A12500" s="95">
        <v>5328</v>
      </c>
      <c r="B12500" s="93" t="s">
        <v>13323</v>
      </c>
      <c r="C12500" s="93" t="s">
        <v>1442</v>
      </c>
      <c r="D12500" s="95">
        <v>1765</v>
      </c>
      <c r="E12500" s="95">
        <v>1834</v>
      </c>
      <c r="F12500" s="95">
        <v>319295</v>
      </c>
      <c r="G12500" s="95">
        <v>250</v>
      </c>
      <c r="H12500" s="93" t="s">
        <v>8976</v>
      </c>
      <c r="I12500" s="93" t="s">
        <v>23897</v>
      </c>
      <c r="J12500" s="93" t="s">
        <v>20872</v>
      </c>
      <c r="K12500" s="93" t="s">
        <v>6834</v>
      </c>
      <c r="L12500" s="14">
        <f>AND(vyberHrace&lt;&gt;"",ISNUMBER(SEARCH(vyberHrace,$B12500)))</f>
      </c>
      <c r="M12500" s="14">
        <f>AND($I12500=MID(kododd,1,2),$J12500=MID(kododd,3,3))</f>
      </c>
    </row>
    <row r="12501">
      <c r="A12501" s="95">
        <v>12321</v>
      </c>
      <c r="B12501" s="93" t="s">
        <v>13325</v>
      </c>
      <c r="C12501" s="93" t="s">
        <v>1404</v>
      </c>
      <c r="D12501" s="95">
        <v>1522</v>
      </c>
      <c r="G12501" s="95">
        <v>0</v>
      </c>
      <c r="H12501" s="93" t="s">
        <v>8976</v>
      </c>
      <c r="I12501" s="93" t="s">
        <v>23897</v>
      </c>
      <c r="J12501" s="93" t="s">
        <v>20872</v>
      </c>
      <c r="K12501" s="93" t="s">
        <v>6834</v>
      </c>
      <c r="L12501" s="14">
        <f>AND(vyberHrace&lt;&gt;"",ISNUMBER(SEARCH(vyberHrace,$B12501)))</f>
      </c>
      <c r="M12501" s="14">
        <f>AND($I12501=MID(kododd,1,2),$J12501=MID(kododd,3,3))</f>
      </c>
    </row>
    <row r="12502">
      <c r="A12502" s="95">
        <v>61102</v>
      </c>
      <c r="B12502" s="93" t="s">
        <v>27378</v>
      </c>
      <c r="C12502" s="93" t="s">
        <v>1411</v>
      </c>
      <c r="G12502" s="95">
        <v>250</v>
      </c>
      <c r="H12502" s="93" t="s">
        <v>8976</v>
      </c>
      <c r="I12502" s="93" t="s">
        <v>23897</v>
      </c>
      <c r="J12502" s="93" t="s">
        <v>20933</v>
      </c>
      <c r="K12502" s="93" t="s">
        <v>9080</v>
      </c>
      <c r="L12502" s="14">
        <f>AND(vyberHrace&lt;&gt;"",ISNUMBER(SEARCH(vyberHrace,$B12502)))</f>
      </c>
      <c r="M12502" s="14">
        <f>AND($I12502=MID(kododd,1,2),$J12502=MID(kododd,3,3))</f>
      </c>
    </row>
    <row r="12503">
      <c r="A12503" s="95">
        <v>60760</v>
      </c>
      <c r="B12503" s="93" t="s">
        <v>27157</v>
      </c>
      <c r="C12503" s="93" t="s">
        <v>1424</v>
      </c>
      <c r="G12503" s="95">
        <v>250</v>
      </c>
      <c r="H12503" s="93" t="s">
        <v>8976</v>
      </c>
      <c r="I12503" s="93" t="s">
        <v>23897</v>
      </c>
      <c r="J12503" s="93" t="s">
        <v>20906</v>
      </c>
      <c r="K12503" s="93" t="s">
        <v>4884</v>
      </c>
      <c r="L12503" s="14">
        <f>AND(vyberHrace&lt;&gt;"",ISNUMBER(SEARCH(vyberHrace,$B12503)))</f>
      </c>
      <c r="M12503" s="14">
        <f>AND($I12503=MID(kododd,1,2),$J12503=MID(kododd,3,3))</f>
      </c>
    </row>
    <row r="12504">
      <c r="A12504" s="95">
        <v>27524</v>
      </c>
      <c r="B12504" s="93" t="s">
        <v>13370</v>
      </c>
      <c r="C12504" s="93" t="s">
        <v>1469</v>
      </c>
      <c r="D12504" s="95">
        <v>1139</v>
      </c>
      <c r="F12504" s="95">
        <v>23714107</v>
      </c>
      <c r="G12504" s="95">
        <v>0</v>
      </c>
      <c r="H12504" s="93" t="s">
        <v>8976</v>
      </c>
      <c r="I12504" s="93" t="s">
        <v>23897</v>
      </c>
      <c r="J12504" s="93" t="s">
        <v>20874</v>
      </c>
      <c r="K12504" s="93" t="s">
        <v>9948</v>
      </c>
      <c r="L12504" s="14">
        <f>AND(vyberHrace&lt;&gt;"",ISNUMBER(SEARCH(vyberHrace,$B12504)))</f>
      </c>
      <c r="M12504" s="14">
        <f>AND($I12504=MID(kododd,1,2),$J12504=MID(kododd,3,3))</f>
      </c>
    </row>
    <row r="12505">
      <c r="A12505" s="95">
        <v>62002</v>
      </c>
      <c r="B12505" s="93" t="s">
        <v>28206</v>
      </c>
      <c r="C12505" s="93" t="s">
        <v>1416</v>
      </c>
      <c r="G12505" s="95">
        <v>250</v>
      </c>
      <c r="H12505" s="93" t="s">
        <v>8976</v>
      </c>
      <c r="I12505" s="93" t="s">
        <v>23897</v>
      </c>
      <c r="J12505" s="93" t="s">
        <v>20905</v>
      </c>
      <c r="K12505" s="93" t="s">
        <v>9067</v>
      </c>
      <c r="L12505" s="14">
        <f>AND(vyberHrace&lt;&gt;"",ISNUMBER(SEARCH(vyberHrace,$B12505)))</f>
      </c>
      <c r="M12505" s="14">
        <f>AND($I12505=MID(kododd,1,2),$J12505=MID(kododd,3,3))</f>
      </c>
    </row>
    <row r="12506">
      <c r="A12506" s="95">
        <v>61586</v>
      </c>
      <c r="B12506" s="93" t="s">
        <v>27755</v>
      </c>
      <c r="C12506" s="93" t="s">
        <v>1475</v>
      </c>
      <c r="D12506" s="95">
        <v>1683</v>
      </c>
      <c r="E12506" s="95">
        <v>1821</v>
      </c>
      <c r="F12506" s="95">
        <v>23790202</v>
      </c>
      <c r="G12506" s="95">
        <v>250</v>
      </c>
      <c r="H12506" s="93" t="s">
        <v>8976</v>
      </c>
      <c r="I12506" s="93" t="s">
        <v>23897</v>
      </c>
      <c r="J12506" s="93" t="s">
        <v>20905</v>
      </c>
      <c r="K12506" s="93" t="s">
        <v>9067</v>
      </c>
      <c r="L12506" s="14">
        <f>AND(vyberHrace&lt;&gt;"",ISNUMBER(SEARCH(vyberHrace,$B12506)))</f>
      </c>
      <c r="M12506" s="14">
        <f>AND($I12506=MID(kododd,1,2),$J12506=MID(kododd,3,3))</f>
      </c>
    </row>
    <row r="12507">
      <c r="A12507" s="95">
        <v>50421</v>
      </c>
      <c r="B12507" s="93" t="s">
        <v>4674</v>
      </c>
      <c r="C12507" s="93" t="s">
        <v>1412</v>
      </c>
      <c r="G12507" s="95">
        <v>0</v>
      </c>
      <c r="H12507" s="93" t="s">
        <v>8976</v>
      </c>
      <c r="I12507" s="93" t="s">
        <v>23897</v>
      </c>
      <c r="J12507" s="93" t="s">
        <v>20921</v>
      </c>
      <c r="K12507" s="93" t="s">
        <v>6838</v>
      </c>
      <c r="L12507" s="14">
        <f>AND(vyberHrace&lt;&gt;"",ISNUMBER(SEARCH(vyberHrace,$B12507)))</f>
      </c>
      <c r="M12507" s="14">
        <f>AND($I12507=MID(kododd,1,2),$J12507=MID(kododd,3,3))</f>
      </c>
    </row>
    <row r="12508">
      <c r="A12508" s="95">
        <v>10965</v>
      </c>
      <c r="B12508" s="93" t="s">
        <v>11150</v>
      </c>
      <c r="C12508" s="93" t="s">
        <v>1436</v>
      </c>
      <c r="D12508" s="95">
        <v>1789</v>
      </c>
      <c r="E12508" s="95">
        <v>1855</v>
      </c>
      <c r="F12508" s="95">
        <v>314633</v>
      </c>
      <c r="G12508" s="95">
        <v>0</v>
      </c>
      <c r="H12508" s="93" t="s">
        <v>8976</v>
      </c>
      <c r="I12508" s="93" t="s">
        <v>23897</v>
      </c>
      <c r="J12508" s="93" t="s">
        <v>20896</v>
      </c>
      <c r="K12508" s="93" t="s">
        <v>9945</v>
      </c>
      <c r="L12508" s="14">
        <f>AND(vyberHrace&lt;&gt;"",ISNUMBER(SEARCH(vyberHrace,$B12508)))</f>
      </c>
      <c r="M12508" s="14">
        <f>AND($I12508=MID(kododd,1,2),$J12508=MID(kododd,3,3))</f>
      </c>
    </row>
    <row r="12509">
      <c r="A12509" s="95">
        <v>6381</v>
      </c>
      <c r="B12509" s="93" t="s">
        <v>15869</v>
      </c>
      <c r="C12509" s="93" t="s">
        <v>1449</v>
      </c>
      <c r="D12509" s="95">
        <v>1634</v>
      </c>
      <c r="E12509" s="95">
        <v>1798</v>
      </c>
      <c r="F12509" s="95">
        <v>380261</v>
      </c>
      <c r="G12509" s="95">
        <v>250</v>
      </c>
      <c r="H12509" s="93" t="s">
        <v>8976</v>
      </c>
      <c r="I12509" s="93" t="s">
        <v>23897</v>
      </c>
      <c r="J12509" s="93" t="s">
        <v>21003</v>
      </c>
      <c r="K12509" s="93" t="s">
        <v>390</v>
      </c>
      <c r="L12509" s="14">
        <f>AND(vyberHrace&lt;&gt;"",ISNUMBER(SEARCH(vyberHrace,$B12509)))</f>
      </c>
      <c r="M12509" s="14">
        <f>AND($I12509=MID(kododd,1,2),$J12509=MID(kododd,3,3))</f>
      </c>
    </row>
    <row r="12510">
      <c r="A12510" s="95">
        <v>54144</v>
      </c>
      <c r="B12510" s="93" t="s">
        <v>553</v>
      </c>
      <c r="C12510" s="93" t="s">
        <v>1471</v>
      </c>
      <c r="D12510" s="95">
        <v>1288</v>
      </c>
      <c r="F12510" s="95">
        <v>23750707</v>
      </c>
      <c r="G12510" s="95">
        <v>250</v>
      </c>
      <c r="H12510" s="93" t="s">
        <v>8976</v>
      </c>
      <c r="I12510" s="93" t="s">
        <v>23897</v>
      </c>
      <c r="J12510" s="93" t="s">
        <v>20937</v>
      </c>
      <c r="K12510" s="93" t="s">
        <v>5619</v>
      </c>
      <c r="L12510" s="14">
        <f>AND(vyberHrace&lt;&gt;"",ISNUMBER(SEARCH(vyberHrace,$B12510)))</f>
      </c>
      <c r="M12510" s="14">
        <f>AND($I12510=MID(kododd,1,2),$J12510=MID(kododd,3,3))</f>
      </c>
    </row>
    <row r="12511">
      <c r="A12511" s="95">
        <v>50560</v>
      </c>
      <c r="B12511" s="93" t="s">
        <v>9200</v>
      </c>
      <c r="C12511" s="93" t="s">
        <v>3255</v>
      </c>
      <c r="G12511" s="95">
        <v>0</v>
      </c>
      <c r="H12511" s="93" t="s">
        <v>8976</v>
      </c>
      <c r="I12511" s="93" t="s">
        <v>23897</v>
      </c>
      <c r="J12511" s="93" t="s">
        <v>20906</v>
      </c>
      <c r="K12511" s="93" t="s">
        <v>4884</v>
      </c>
      <c r="L12511" s="14">
        <f>AND(vyberHrace&lt;&gt;"",ISNUMBER(SEARCH(vyberHrace,$B12511)))</f>
      </c>
      <c r="M12511" s="14">
        <f>AND($I12511=MID(kododd,1,2),$J12511=MID(kododd,3,3))</f>
      </c>
    </row>
    <row r="12512">
      <c r="A12512" s="95">
        <v>44264</v>
      </c>
      <c r="B12512" s="93" t="s">
        <v>3678</v>
      </c>
      <c r="C12512" s="93" t="s">
        <v>1408</v>
      </c>
      <c r="G12512" s="95">
        <v>0</v>
      </c>
      <c r="H12512" s="93" t="s">
        <v>8976</v>
      </c>
      <c r="I12512" s="93" t="s">
        <v>23897</v>
      </c>
      <c r="J12512" s="93" t="s">
        <v>20846</v>
      </c>
      <c r="K12512" s="93" t="s">
        <v>4692</v>
      </c>
      <c r="L12512" s="14">
        <f>AND(vyberHrace&lt;&gt;"",ISNUMBER(SEARCH(vyberHrace,$B12512)))</f>
      </c>
      <c r="M12512" s="14">
        <f>AND($I12512=MID(kododd,1,2),$J12512=MID(kododd,3,3))</f>
      </c>
    </row>
    <row r="12513">
      <c r="A12513" s="95">
        <v>58857</v>
      </c>
      <c r="B12513" s="93" t="s">
        <v>25329</v>
      </c>
      <c r="C12513" s="93" t="s">
        <v>1404</v>
      </c>
      <c r="D12513" s="95">
        <v>1541</v>
      </c>
      <c r="E12513" s="95">
        <v>1836</v>
      </c>
      <c r="F12513" s="95">
        <v>23784300</v>
      </c>
      <c r="G12513" s="95">
        <v>250</v>
      </c>
      <c r="H12513" s="93" t="s">
        <v>8976</v>
      </c>
      <c r="I12513" s="93" t="s">
        <v>23897</v>
      </c>
      <c r="J12513" s="93" t="s">
        <v>20847</v>
      </c>
      <c r="K12513" s="93" t="s">
        <v>9957</v>
      </c>
      <c r="L12513" s="14">
        <f>AND(vyberHrace&lt;&gt;"",ISNUMBER(SEARCH(vyberHrace,$B12513)))</f>
      </c>
      <c r="M12513" s="14">
        <f>AND($I12513=MID(kododd,1,2),$J12513=MID(kododd,3,3))</f>
      </c>
    </row>
    <row r="12514">
      <c r="A12514" s="95">
        <v>58711</v>
      </c>
      <c r="B12514" s="93" t="s">
        <v>25192</v>
      </c>
      <c r="C12514" s="93" t="s">
        <v>1412</v>
      </c>
      <c r="G12514" s="95">
        <v>0</v>
      </c>
      <c r="H12514" s="93" t="s">
        <v>8976</v>
      </c>
      <c r="I12514" s="93" t="s">
        <v>23897</v>
      </c>
      <c r="J12514" s="93" t="s">
        <v>20847</v>
      </c>
      <c r="K12514" s="93" t="s">
        <v>9957</v>
      </c>
      <c r="L12514" s="14">
        <f>AND(vyberHrace&lt;&gt;"",ISNUMBER(SEARCH(vyberHrace,$B12514)))</f>
      </c>
      <c r="M12514" s="14">
        <f>AND($I12514=MID(kododd,1,2),$J12514=MID(kododd,3,3))</f>
      </c>
    </row>
    <row r="12515">
      <c r="A12515" s="95">
        <v>41364</v>
      </c>
      <c r="B12515" s="93" t="s">
        <v>3685</v>
      </c>
      <c r="C12515" s="93" t="s">
        <v>1432</v>
      </c>
      <c r="D12515" s="95">
        <v>1563</v>
      </c>
      <c r="G12515" s="95">
        <v>0</v>
      </c>
      <c r="H12515" s="93" t="s">
        <v>8976</v>
      </c>
      <c r="I12515" s="93" t="s">
        <v>23897</v>
      </c>
      <c r="J12515" s="93" t="s">
        <v>21033</v>
      </c>
      <c r="K12515" s="93" t="s">
        <v>7886</v>
      </c>
      <c r="L12515" s="14">
        <f>AND(vyberHrace&lt;&gt;"",ISNUMBER(SEARCH(vyberHrace,$B12515)))</f>
      </c>
      <c r="M12515" s="14">
        <f>AND($I12515=MID(kododd,1,2),$J12515=MID(kododd,3,3))</f>
      </c>
    </row>
    <row r="12516">
      <c r="A12516" s="95">
        <v>56216</v>
      </c>
      <c r="B12516" s="93" t="s">
        <v>22435</v>
      </c>
      <c r="C12516" s="93" t="s">
        <v>1422</v>
      </c>
      <c r="G12516" s="95">
        <v>0</v>
      </c>
      <c r="H12516" s="93" t="s">
        <v>8976</v>
      </c>
      <c r="I12516" s="93" t="s">
        <v>23897</v>
      </c>
      <c r="J12516" s="93" t="s">
        <v>20921</v>
      </c>
      <c r="K12516" s="93" t="s">
        <v>6838</v>
      </c>
      <c r="L12516" s="14">
        <f>AND(vyberHrace&lt;&gt;"",ISNUMBER(SEARCH(vyberHrace,$B12516)))</f>
      </c>
      <c r="M12516" s="14">
        <f>AND($I12516=MID(kododd,1,2),$J12516=MID(kododd,3,3))</f>
      </c>
    </row>
    <row r="12517">
      <c r="A12517" s="95">
        <v>56215</v>
      </c>
      <c r="B12517" s="93" t="s">
        <v>24156</v>
      </c>
      <c r="C12517" s="93" t="s">
        <v>1422</v>
      </c>
      <c r="G12517" s="95">
        <v>0</v>
      </c>
      <c r="H12517" s="93" t="s">
        <v>8976</v>
      </c>
      <c r="I12517" s="93" t="s">
        <v>23897</v>
      </c>
      <c r="J12517" s="93" t="s">
        <v>20921</v>
      </c>
      <c r="K12517" s="93" t="s">
        <v>6838</v>
      </c>
      <c r="L12517" s="14">
        <f>AND(vyberHrace&lt;&gt;"",ISNUMBER(SEARCH(vyberHrace,$B12517)))</f>
      </c>
      <c r="M12517" s="14">
        <f>AND($I12517=MID(kododd,1,2),$J12517=MID(kododd,3,3))</f>
      </c>
    </row>
    <row r="12518">
      <c r="A12518" s="95">
        <v>6393</v>
      </c>
      <c r="B12518" s="93" t="s">
        <v>1890</v>
      </c>
      <c r="C12518" s="93" t="s">
        <v>1417</v>
      </c>
      <c r="D12518" s="95">
        <v>1666</v>
      </c>
      <c r="E12518" s="95">
        <v>1752</v>
      </c>
      <c r="F12518" s="95">
        <v>369675</v>
      </c>
      <c r="G12518" s="95">
        <v>250</v>
      </c>
      <c r="H12518" s="93" t="s">
        <v>8976</v>
      </c>
      <c r="I12518" s="93" t="s">
        <v>23897</v>
      </c>
      <c r="J12518" s="93" t="s">
        <v>20914</v>
      </c>
      <c r="K12518" s="93" t="s">
        <v>26143</v>
      </c>
      <c r="L12518" s="14">
        <f>AND(vyberHrace&lt;&gt;"",ISNUMBER(SEARCH(vyberHrace,$B12518)))</f>
      </c>
      <c r="M12518" s="14">
        <f>AND($I12518=MID(kododd,1,2),$J12518=MID(kododd,3,3))</f>
      </c>
    </row>
    <row r="12519">
      <c r="A12519" s="95">
        <v>49248</v>
      </c>
      <c r="B12519" s="93" t="s">
        <v>20251</v>
      </c>
      <c r="C12519" s="93" t="s">
        <v>1414</v>
      </c>
      <c r="D12519" s="95">
        <v>1268</v>
      </c>
      <c r="F12519" s="95">
        <v>23778458</v>
      </c>
      <c r="G12519" s="95">
        <v>250</v>
      </c>
      <c r="H12519" s="93" t="s">
        <v>8976</v>
      </c>
      <c r="I12519" s="93" t="s">
        <v>23897</v>
      </c>
      <c r="J12519" s="93" t="s">
        <v>20914</v>
      </c>
      <c r="K12519" s="93" t="s">
        <v>26143</v>
      </c>
      <c r="L12519" s="14">
        <f>AND(vyberHrace&lt;&gt;"",ISNUMBER(SEARCH(vyberHrace,$B12519)))</f>
      </c>
      <c r="M12519" s="14">
        <f>AND($I12519=MID(kododd,1,2),$J12519=MID(kododd,3,3))</f>
      </c>
    </row>
    <row r="12520">
      <c r="A12520" s="95">
        <v>49157</v>
      </c>
      <c r="B12520" s="93" t="s">
        <v>18304</v>
      </c>
      <c r="C12520" s="93" t="s">
        <v>3255</v>
      </c>
      <c r="G12520" s="95">
        <v>0</v>
      </c>
      <c r="H12520" s="93" t="s">
        <v>8976</v>
      </c>
      <c r="I12520" s="93" t="s">
        <v>23897</v>
      </c>
      <c r="J12520" s="93" t="s">
        <v>20933</v>
      </c>
      <c r="K12520" s="93" t="s">
        <v>9080</v>
      </c>
      <c r="L12520" s="14">
        <f>AND(vyberHrace&lt;&gt;"",ISNUMBER(SEARCH(vyberHrace,$B12520)))</f>
      </c>
      <c r="M12520" s="14">
        <f>AND($I12520=MID(kododd,1,2),$J12520=MID(kododd,3,3))</f>
      </c>
    </row>
    <row r="12521">
      <c r="A12521" s="95">
        <v>58932</v>
      </c>
      <c r="B12521" s="93" t="s">
        <v>25394</v>
      </c>
      <c r="C12521" s="93" t="s">
        <v>1424</v>
      </c>
      <c r="F12521" s="95">
        <v>23795760</v>
      </c>
      <c r="G12521" s="95">
        <v>0</v>
      </c>
      <c r="H12521" s="93" t="s">
        <v>8976</v>
      </c>
      <c r="I12521" s="93" t="s">
        <v>23897</v>
      </c>
      <c r="J12521" s="93" t="s">
        <v>20934</v>
      </c>
      <c r="K12521" s="93" t="s">
        <v>8985</v>
      </c>
      <c r="L12521" s="14">
        <f>AND(vyberHrace&lt;&gt;"",ISNUMBER(SEARCH(vyberHrace,$B12521)))</f>
      </c>
      <c r="M12521" s="14">
        <f>AND($I12521=MID(kododd,1,2),$J12521=MID(kododd,3,3))</f>
      </c>
    </row>
    <row r="12522">
      <c r="A12522" s="95">
        <v>56245</v>
      </c>
      <c r="B12522" s="93" t="s">
        <v>22436</v>
      </c>
      <c r="C12522" s="93" t="s">
        <v>1420</v>
      </c>
      <c r="G12522" s="95">
        <v>0</v>
      </c>
      <c r="H12522" s="93" t="s">
        <v>8976</v>
      </c>
      <c r="I12522" s="93" t="s">
        <v>23897</v>
      </c>
      <c r="J12522" s="93" t="s">
        <v>20921</v>
      </c>
      <c r="K12522" s="93" t="s">
        <v>6838</v>
      </c>
      <c r="L12522" s="14">
        <f>AND(vyberHrace&lt;&gt;"",ISNUMBER(SEARCH(vyberHrace,$B12522)))</f>
      </c>
      <c r="M12522" s="14">
        <f>AND($I12522=MID(kododd,1,2),$J12522=MID(kododd,3,3))</f>
      </c>
    </row>
    <row r="12523">
      <c r="A12523" s="95">
        <v>60627</v>
      </c>
      <c r="B12523" s="93" t="s">
        <v>27044</v>
      </c>
      <c r="C12523" s="93" t="s">
        <v>1412</v>
      </c>
      <c r="G12523" s="95">
        <v>250</v>
      </c>
      <c r="H12523" s="93" t="s">
        <v>8976</v>
      </c>
      <c r="I12523" s="93" t="s">
        <v>23897</v>
      </c>
      <c r="J12523" s="93" t="s">
        <v>20917</v>
      </c>
      <c r="K12523" s="93" t="s">
        <v>6880</v>
      </c>
      <c r="L12523" s="14">
        <f>AND(vyberHrace&lt;&gt;"",ISNUMBER(SEARCH(vyberHrace,$B12523)))</f>
      </c>
      <c r="M12523" s="14">
        <f>AND($I12523=MID(kododd,1,2),$J12523=MID(kododd,3,3))</f>
      </c>
    </row>
    <row r="12524">
      <c r="A12524" s="95">
        <v>59297</v>
      </c>
      <c r="B12524" s="93" t="s">
        <v>25721</v>
      </c>
      <c r="C12524" s="93" t="s">
        <v>1486</v>
      </c>
      <c r="G12524" s="95">
        <v>0</v>
      </c>
      <c r="H12524" s="93" t="s">
        <v>8976</v>
      </c>
      <c r="I12524" s="93" t="s">
        <v>23897</v>
      </c>
      <c r="J12524" s="93" t="s">
        <v>20917</v>
      </c>
      <c r="K12524" s="93" t="s">
        <v>6880</v>
      </c>
      <c r="L12524" s="14">
        <f>AND(vyberHrace&lt;&gt;"",ISNUMBER(SEARCH(vyberHrace,$B12524)))</f>
      </c>
      <c r="M12524" s="14">
        <f>AND($I12524=MID(kododd,1,2),$J12524=MID(kododd,3,3))</f>
      </c>
    </row>
    <row r="12525">
      <c r="A12525" s="95">
        <v>50559</v>
      </c>
      <c r="B12525" s="93" t="s">
        <v>9201</v>
      </c>
      <c r="C12525" s="93" t="s">
        <v>1406</v>
      </c>
      <c r="G12525" s="95">
        <v>0</v>
      </c>
      <c r="H12525" s="93" t="s">
        <v>8976</v>
      </c>
      <c r="I12525" s="93" t="s">
        <v>23897</v>
      </c>
      <c r="J12525" s="93" t="s">
        <v>20906</v>
      </c>
      <c r="K12525" s="93" t="s">
        <v>4884</v>
      </c>
      <c r="L12525" s="14">
        <f>AND(vyberHrace&lt;&gt;"",ISNUMBER(SEARCH(vyberHrace,$B12525)))</f>
      </c>
      <c r="M12525" s="14">
        <f>AND($I12525=MID(kododd,1,2),$J12525=MID(kododd,3,3))</f>
      </c>
    </row>
    <row r="12526">
      <c r="A12526" s="95">
        <v>27779</v>
      </c>
      <c r="B12526" s="93" t="s">
        <v>11316</v>
      </c>
      <c r="C12526" s="93" t="s">
        <v>1475</v>
      </c>
      <c r="D12526" s="95">
        <v>1429</v>
      </c>
      <c r="E12526" s="95">
        <v>1656</v>
      </c>
      <c r="F12526" s="95">
        <v>369233</v>
      </c>
      <c r="G12526" s="95">
        <v>0</v>
      </c>
      <c r="H12526" s="93" t="s">
        <v>8976</v>
      </c>
      <c r="I12526" s="93" t="s">
        <v>23897</v>
      </c>
      <c r="J12526" s="93" t="s">
        <v>20888</v>
      </c>
      <c r="K12526" s="93" t="s">
        <v>1500</v>
      </c>
      <c r="L12526" s="14">
        <f>AND(vyberHrace&lt;&gt;"",ISNUMBER(SEARCH(vyberHrace,$B12526)))</f>
      </c>
      <c r="M12526" s="14">
        <f>AND($I12526=MID(kododd,1,2),$J12526=MID(kododd,3,3))</f>
      </c>
    </row>
    <row r="12527">
      <c r="A12527" s="95">
        <v>29666</v>
      </c>
      <c r="B12527" s="93" t="s">
        <v>11317</v>
      </c>
      <c r="C12527" s="93" t="s">
        <v>1457</v>
      </c>
      <c r="G12527" s="95">
        <v>0</v>
      </c>
      <c r="H12527" s="93" t="s">
        <v>8976</v>
      </c>
      <c r="I12527" s="93" t="s">
        <v>23897</v>
      </c>
      <c r="J12527" s="93" t="s">
        <v>21033</v>
      </c>
      <c r="K12527" s="93" t="s">
        <v>7886</v>
      </c>
      <c r="L12527" s="14">
        <f>AND(vyberHrace&lt;&gt;"",ISNUMBER(SEARCH(vyberHrace,$B12527)))</f>
      </c>
      <c r="M12527" s="14">
        <f>AND($I12527=MID(kododd,1,2),$J12527=MID(kododd,3,3))</f>
      </c>
    </row>
    <row r="12528">
      <c r="A12528" s="95">
        <v>29667</v>
      </c>
      <c r="B12528" s="93" t="s">
        <v>11318</v>
      </c>
      <c r="C12528" s="93" t="s">
        <v>1475</v>
      </c>
      <c r="G12528" s="95">
        <v>0</v>
      </c>
      <c r="H12528" s="93" t="s">
        <v>8976</v>
      </c>
      <c r="I12528" s="93" t="s">
        <v>23897</v>
      </c>
      <c r="J12528" s="93" t="s">
        <v>21033</v>
      </c>
      <c r="K12528" s="93" t="s">
        <v>7886</v>
      </c>
      <c r="L12528" s="14">
        <f>AND(vyberHrace&lt;&gt;"",ISNUMBER(SEARCH(vyberHrace,$B12528)))</f>
      </c>
      <c r="M12528" s="14">
        <f>AND($I12528=MID(kododd,1,2),$J12528=MID(kododd,3,3))</f>
      </c>
    </row>
    <row r="12529">
      <c r="A12529" s="95">
        <v>56219</v>
      </c>
      <c r="B12529" s="93" t="s">
        <v>22437</v>
      </c>
      <c r="C12529" s="93" t="s">
        <v>1412</v>
      </c>
      <c r="G12529" s="95">
        <v>0</v>
      </c>
      <c r="H12529" s="93" t="s">
        <v>8976</v>
      </c>
      <c r="I12529" s="93" t="s">
        <v>23897</v>
      </c>
      <c r="J12529" s="93" t="s">
        <v>20921</v>
      </c>
      <c r="K12529" s="93" t="s">
        <v>6838</v>
      </c>
      <c r="L12529" s="14">
        <f>AND(vyberHrace&lt;&gt;"",ISNUMBER(SEARCH(vyberHrace,$B12529)))</f>
      </c>
      <c r="M12529" s="14">
        <f>AND($I12529=MID(kododd,1,2),$J12529=MID(kododd,3,3))</f>
      </c>
    </row>
    <row r="12530">
      <c r="A12530" s="95">
        <v>49748</v>
      </c>
      <c r="B12530" s="93" t="s">
        <v>11327</v>
      </c>
      <c r="C12530" s="93" t="s">
        <v>1430</v>
      </c>
      <c r="D12530" s="95">
        <v>1626</v>
      </c>
      <c r="E12530" s="95">
        <v>1754</v>
      </c>
      <c r="F12530" s="95">
        <v>23728515</v>
      </c>
      <c r="G12530" s="95">
        <v>250</v>
      </c>
      <c r="H12530" s="93" t="s">
        <v>8976</v>
      </c>
      <c r="I12530" s="93" t="s">
        <v>23897</v>
      </c>
      <c r="J12530" s="93" t="s">
        <v>20933</v>
      </c>
      <c r="K12530" s="93" t="s">
        <v>9080</v>
      </c>
      <c r="L12530" s="14">
        <f>AND(vyberHrace&lt;&gt;"",ISNUMBER(SEARCH(vyberHrace,$B12530)))</f>
      </c>
      <c r="M12530" s="14">
        <f>AND($I12530=MID(kododd,1,2),$J12530=MID(kododd,3,3))</f>
      </c>
    </row>
    <row r="12531">
      <c r="A12531" s="95">
        <v>61456</v>
      </c>
      <c r="B12531" s="93" t="s">
        <v>27638</v>
      </c>
      <c r="C12531" s="93" t="s">
        <v>1416</v>
      </c>
      <c r="G12531" s="95">
        <v>0</v>
      </c>
      <c r="H12531" s="93" t="s">
        <v>8976</v>
      </c>
      <c r="I12531" s="93" t="s">
        <v>23897</v>
      </c>
      <c r="J12531" s="93" t="s">
        <v>20906</v>
      </c>
      <c r="K12531" s="93" t="s">
        <v>4884</v>
      </c>
      <c r="L12531" s="14">
        <f>AND(vyberHrace&lt;&gt;"",ISNUMBER(SEARCH(vyberHrace,$B12531)))</f>
      </c>
      <c r="M12531" s="14">
        <f>AND($I12531=MID(kododd,1,2),$J12531=MID(kododd,3,3))</f>
      </c>
    </row>
    <row r="12532">
      <c r="A12532" s="95">
        <v>35289</v>
      </c>
      <c r="B12532" s="93" t="s">
        <v>11331</v>
      </c>
      <c r="C12532" s="93" t="s">
        <v>1444</v>
      </c>
      <c r="G12532" s="95">
        <v>0</v>
      </c>
      <c r="H12532" s="93" t="s">
        <v>8976</v>
      </c>
      <c r="I12532" s="93" t="s">
        <v>23897</v>
      </c>
      <c r="J12532" s="93" t="s">
        <v>20879</v>
      </c>
      <c r="K12532" s="93" t="s">
        <v>21354</v>
      </c>
      <c r="L12532" s="14">
        <f>AND(vyberHrace&lt;&gt;"",ISNUMBER(SEARCH(vyberHrace,$B12532)))</f>
      </c>
      <c r="M12532" s="14">
        <f>AND($I12532=MID(kododd,1,2),$J12532=MID(kododd,3,3))</f>
      </c>
    </row>
    <row r="12533">
      <c r="A12533" s="95">
        <v>33979</v>
      </c>
      <c r="B12533" s="93" t="s">
        <v>11332</v>
      </c>
      <c r="C12533" s="93" t="s">
        <v>1444</v>
      </c>
      <c r="G12533" s="95">
        <v>0</v>
      </c>
      <c r="H12533" s="93" t="s">
        <v>8976</v>
      </c>
      <c r="I12533" s="93" t="s">
        <v>23897</v>
      </c>
      <c r="J12533" s="93" t="s">
        <v>20879</v>
      </c>
      <c r="K12533" s="93" t="s">
        <v>21354</v>
      </c>
      <c r="L12533" s="14">
        <f>AND(vyberHrace&lt;&gt;"",ISNUMBER(SEARCH(vyberHrace,$B12533)))</f>
      </c>
      <c r="M12533" s="14">
        <f>AND($I12533=MID(kododd,1,2),$J12533=MID(kododd,3,3))</f>
      </c>
    </row>
    <row r="12534">
      <c r="A12534" s="95">
        <v>56175</v>
      </c>
      <c r="B12534" s="93" t="s">
        <v>22466</v>
      </c>
      <c r="C12534" s="93" t="s">
        <v>1422</v>
      </c>
      <c r="G12534" s="95">
        <v>0</v>
      </c>
      <c r="H12534" s="93" t="s">
        <v>8976</v>
      </c>
      <c r="I12534" s="93" t="s">
        <v>23897</v>
      </c>
      <c r="J12534" s="93" t="s">
        <v>20906</v>
      </c>
      <c r="K12534" s="93" t="s">
        <v>4884</v>
      </c>
      <c r="L12534" s="14">
        <f>AND(vyberHrace&lt;&gt;"",ISNUMBER(SEARCH(vyberHrace,$B12534)))</f>
      </c>
      <c r="M12534" s="14">
        <f>AND($I12534=MID(kododd,1,2),$J12534=MID(kododd,3,3))</f>
      </c>
    </row>
    <row r="12535">
      <c r="A12535" s="95">
        <v>58244</v>
      </c>
      <c r="B12535" s="93" t="s">
        <v>24761</v>
      </c>
      <c r="C12535" s="93" t="s">
        <v>1412</v>
      </c>
      <c r="G12535" s="95">
        <v>250</v>
      </c>
      <c r="H12535" s="93" t="s">
        <v>8976</v>
      </c>
      <c r="I12535" s="93" t="s">
        <v>23897</v>
      </c>
      <c r="J12535" s="93" t="s">
        <v>3580</v>
      </c>
      <c r="K12535" s="93" t="s">
        <v>6263</v>
      </c>
      <c r="L12535" s="14">
        <f>AND(vyberHrace&lt;&gt;"",ISNUMBER(SEARCH(vyberHrace,$B12535)))</f>
      </c>
      <c r="M12535" s="14">
        <f>AND($I12535=MID(kododd,1,2),$J12535=MID(kododd,3,3))</f>
      </c>
    </row>
    <row r="12536">
      <c r="A12536" s="95">
        <v>19021</v>
      </c>
      <c r="B12536" s="93" t="s">
        <v>10049</v>
      </c>
      <c r="C12536" s="93" t="s">
        <v>1472</v>
      </c>
      <c r="D12536" s="95">
        <v>1484</v>
      </c>
      <c r="E12536" s="95">
        <v>1671</v>
      </c>
      <c r="F12536" s="95">
        <v>363049</v>
      </c>
      <c r="G12536" s="95">
        <v>250</v>
      </c>
      <c r="H12536" s="93" t="s">
        <v>8976</v>
      </c>
      <c r="I12536" s="93" t="s">
        <v>23897</v>
      </c>
      <c r="J12536" s="93" t="s">
        <v>20870</v>
      </c>
      <c r="K12536" s="93" t="s">
        <v>375</v>
      </c>
      <c r="L12536" s="14">
        <f>AND(vyberHrace&lt;&gt;"",ISNUMBER(SEARCH(vyberHrace,$B12536)))</f>
      </c>
      <c r="M12536" s="14">
        <f>AND($I12536=MID(kododd,1,2),$J12536=MID(kododd,3,3))</f>
      </c>
    </row>
    <row r="12537">
      <c r="A12537" s="95">
        <v>1004</v>
      </c>
      <c r="B12537" s="93" t="s">
        <v>10059</v>
      </c>
      <c r="C12537" s="93" t="s">
        <v>1474</v>
      </c>
      <c r="D12537" s="95">
        <v>1834</v>
      </c>
      <c r="E12537" s="95">
        <v>1866</v>
      </c>
      <c r="F12537" s="95">
        <v>311499</v>
      </c>
      <c r="G12537" s="95">
        <v>250</v>
      </c>
      <c r="H12537" s="93" t="s">
        <v>8976</v>
      </c>
      <c r="I12537" s="93" t="s">
        <v>23897</v>
      </c>
      <c r="J12537" s="93" t="s">
        <v>20874</v>
      </c>
      <c r="K12537" s="93" t="s">
        <v>9948</v>
      </c>
      <c r="L12537" s="14">
        <f>AND(vyberHrace&lt;&gt;"",ISNUMBER(SEARCH(vyberHrace,$B12537)))</f>
      </c>
      <c r="M12537" s="14">
        <f>AND($I12537=MID(kododd,1,2),$J12537=MID(kododd,3,3))</f>
      </c>
    </row>
    <row r="12538">
      <c r="A12538" s="95">
        <v>17140</v>
      </c>
      <c r="B12538" s="93" t="s">
        <v>10061</v>
      </c>
      <c r="C12538" s="93" t="s">
        <v>1431</v>
      </c>
      <c r="D12538" s="95">
        <v>2006</v>
      </c>
      <c r="E12538" s="95">
        <v>2031</v>
      </c>
      <c r="F12538" s="95">
        <v>348783</v>
      </c>
      <c r="G12538" s="95">
        <v>250</v>
      </c>
      <c r="H12538" s="93" t="s">
        <v>8976</v>
      </c>
      <c r="I12538" s="93" t="s">
        <v>23897</v>
      </c>
      <c r="J12538" s="93" t="s">
        <v>20937</v>
      </c>
      <c r="K12538" s="93" t="s">
        <v>5619</v>
      </c>
      <c r="L12538" s="14">
        <f>AND(vyberHrace&lt;&gt;"",ISNUMBER(SEARCH(vyberHrace,$B12538)))</f>
      </c>
      <c r="M12538" s="14">
        <f>AND($I12538=MID(kododd,1,2),$J12538=MID(kododd,3,3))</f>
      </c>
    </row>
    <row r="12539">
      <c r="A12539" s="95">
        <v>49280</v>
      </c>
      <c r="B12539" s="93" t="s">
        <v>16017</v>
      </c>
      <c r="C12539" s="93" t="s">
        <v>1402</v>
      </c>
      <c r="G12539" s="95">
        <v>0</v>
      </c>
      <c r="H12539" s="93" t="s">
        <v>8976</v>
      </c>
      <c r="I12539" s="93" t="s">
        <v>23897</v>
      </c>
      <c r="J12539" s="93" t="s">
        <v>20921</v>
      </c>
      <c r="K12539" s="93" t="s">
        <v>6838</v>
      </c>
      <c r="L12539" s="14">
        <f>AND(vyberHrace&lt;&gt;"",ISNUMBER(SEARCH(vyberHrace,$B12539)))</f>
      </c>
      <c r="M12539" s="14">
        <f>AND($I12539=MID(kododd,1,2),$J12539=MID(kododd,3,3))</f>
      </c>
    </row>
    <row r="12540">
      <c r="A12540" s="95">
        <v>45504</v>
      </c>
      <c r="B12540" s="93" t="s">
        <v>16069</v>
      </c>
      <c r="C12540" s="93" t="s">
        <v>3255</v>
      </c>
      <c r="G12540" s="95">
        <v>0</v>
      </c>
      <c r="H12540" s="93" t="s">
        <v>8976</v>
      </c>
      <c r="I12540" s="93" t="s">
        <v>23897</v>
      </c>
      <c r="J12540" s="93" t="s">
        <v>20933</v>
      </c>
      <c r="K12540" s="93" t="s">
        <v>9080</v>
      </c>
      <c r="L12540" s="14">
        <f>AND(vyberHrace&lt;&gt;"",ISNUMBER(SEARCH(vyberHrace,$B12540)))</f>
      </c>
      <c r="M12540" s="14">
        <f>AND($I12540=MID(kododd,1,2),$J12540=MID(kododd,3,3))</f>
      </c>
    </row>
    <row r="12541">
      <c r="A12541" s="95">
        <v>31676</v>
      </c>
      <c r="B12541" s="93" t="s">
        <v>16077</v>
      </c>
      <c r="C12541" s="93" t="s">
        <v>1421</v>
      </c>
      <c r="D12541" s="95">
        <v>1074</v>
      </c>
      <c r="G12541" s="95">
        <v>0</v>
      </c>
      <c r="H12541" s="93" t="s">
        <v>8976</v>
      </c>
      <c r="I12541" s="93" t="s">
        <v>23897</v>
      </c>
      <c r="J12541" s="93" t="s">
        <v>20860</v>
      </c>
      <c r="K12541" s="93" t="s">
        <v>4664</v>
      </c>
      <c r="L12541" s="14">
        <f>AND(vyberHrace&lt;&gt;"",ISNUMBER(SEARCH(vyberHrace,$B12541)))</f>
      </c>
      <c r="M12541" s="14">
        <f>AND($I12541=MID(kododd,1,2),$J12541=MID(kododd,3,3))</f>
      </c>
    </row>
    <row r="12542">
      <c r="A12542" s="95">
        <v>44156</v>
      </c>
      <c r="B12542" s="93" t="s">
        <v>16083</v>
      </c>
      <c r="C12542" s="93" t="s">
        <v>1402</v>
      </c>
      <c r="D12542" s="95">
        <v>1817</v>
      </c>
      <c r="E12542" s="95">
        <v>1918</v>
      </c>
      <c r="F12542" s="95">
        <v>23716576</v>
      </c>
      <c r="G12542" s="95">
        <v>250</v>
      </c>
      <c r="H12542" s="93" t="s">
        <v>8976</v>
      </c>
      <c r="I12542" s="93" t="s">
        <v>23897</v>
      </c>
      <c r="J12542" s="93" t="s">
        <v>20933</v>
      </c>
      <c r="K12542" s="93" t="s">
        <v>9080</v>
      </c>
      <c r="L12542" s="14">
        <f>AND(vyberHrace&lt;&gt;"",ISNUMBER(SEARCH(vyberHrace,$B12542)))</f>
      </c>
      <c r="M12542" s="14">
        <f>AND($I12542=MID(kododd,1,2),$J12542=MID(kododd,3,3))</f>
      </c>
    </row>
    <row r="12543">
      <c r="A12543" s="95">
        <v>35901</v>
      </c>
      <c r="B12543" s="93" t="s">
        <v>8762</v>
      </c>
      <c r="C12543" s="93" t="s">
        <v>1444</v>
      </c>
      <c r="G12543" s="95">
        <v>0</v>
      </c>
      <c r="H12543" s="93" t="s">
        <v>8976</v>
      </c>
      <c r="I12543" s="93" t="s">
        <v>23897</v>
      </c>
      <c r="J12543" s="93" t="s">
        <v>20961</v>
      </c>
      <c r="K12543" s="93" t="s">
        <v>3074</v>
      </c>
      <c r="L12543" s="14">
        <f>AND(vyberHrace&lt;&gt;"",ISNUMBER(SEARCH(vyberHrace,$B12543)))</f>
      </c>
      <c r="M12543" s="14">
        <f>AND($I12543=MID(kododd,1,2),$J12543=MID(kododd,3,3))</f>
      </c>
    </row>
    <row r="12544">
      <c r="A12544" s="95">
        <v>48187</v>
      </c>
      <c r="B12544" s="93" t="s">
        <v>8769</v>
      </c>
      <c r="C12544" s="93" t="s">
        <v>1416</v>
      </c>
      <c r="F12544" s="95">
        <v>23727896</v>
      </c>
      <c r="G12544" s="95">
        <v>0</v>
      </c>
      <c r="H12544" s="93" t="s">
        <v>8976</v>
      </c>
      <c r="I12544" s="93" t="s">
        <v>23897</v>
      </c>
      <c r="J12544" s="93" t="s">
        <v>20973</v>
      </c>
      <c r="K12544" s="93" t="s">
        <v>4907</v>
      </c>
      <c r="L12544" s="14">
        <f>AND(vyberHrace&lt;&gt;"",ISNUMBER(SEARCH(vyberHrace,$B12544)))</f>
      </c>
      <c r="M12544" s="14">
        <f>AND($I12544=MID(kododd,1,2),$J12544=MID(kododd,3,3))</f>
      </c>
    </row>
    <row r="12545">
      <c r="A12545" s="95">
        <v>63550</v>
      </c>
      <c r="B12545" s="93" t="s">
        <v>29179</v>
      </c>
      <c r="C12545" s="93" t="s">
        <v>1416</v>
      </c>
      <c r="F12545" s="95">
        <v>571003100</v>
      </c>
      <c r="G12545" s="95">
        <v>250</v>
      </c>
      <c r="H12545" s="93" t="s">
        <v>8976</v>
      </c>
      <c r="I12545" s="93" t="s">
        <v>23897</v>
      </c>
      <c r="J12545" s="93" t="s">
        <v>29154</v>
      </c>
      <c r="K12545" s="93" t="s">
        <v>29155</v>
      </c>
      <c r="L12545" s="14">
        <f>AND(vyberHrace&lt;&gt;"",ISNUMBER(SEARCH(vyberHrace,$B12545)))</f>
      </c>
      <c r="M12545" s="14">
        <f>AND($I12545=MID(kododd,1,2),$J12545=MID(kododd,3,3))</f>
      </c>
    </row>
    <row r="12546">
      <c r="A12546" s="95">
        <v>63948</v>
      </c>
      <c r="B12546" s="93" t="s">
        <v>30092</v>
      </c>
      <c r="C12546" s="93" t="s">
        <v>1420</v>
      </c>
      <c r="D12546" s="95">
        <v>51001</v>
      </c>
      <c r="E12546" s="95">
        <v>51001</v>
      </c>
      <c r="G12546" s="95">
        <v>250</v>
      </c>
      <c r="H12546" s="93" t="s">
        <v>8976</v>
      </c>
      <c r="I12546" s="93" t="s">
        <v>23897</v>
      </c>
      <c r="J12546" s="93" t="s">
        <v>20902</v>
      </c>
      <c r="K12546" s="93" t="s">
        <v>6916</v>
      </c>
      <c r="L12546" s="14">
        <f>AND(vyberHrace&lt;&gt;"",ISNUMBER(SEARCH(vyberHrace,$B12546)))</f>
      </c>
      <c r="M12546" s="14">
        <f>AND($I12546=MID(kododd,1,2),$J12546=MID(kododd,3,3))</f>
      </c>
    </row>
    <row r="12547">
      <c r="A12547" s="95">
        <v>47391</v>
      </c>
      <c r="B12547" s="93" t="s">
        <v>7000</v>
      </c>
      <c r="C12547" s="93" t="s">
        <v>3255</v>
      </c>
      <c r="G12547" s="95">
        <v>0</v>
      </c>
      <c r="H12547" s="93" t="s">
        <v>8976</v>
      </c>
      <c r="I12547" s="93" t="s">
        <v>23897</v>
      </c>
      <c r="J12547" s="93" t="s">
        <v>20846</v>
      </c>
      <c r="K12547" s="93" t="s">
        <v>4692</v>
      </c>
      <c r="L12547" s="14">
        <f>AND(vyberHrace&lt;&gt;"",ISNUMBER(SEARCH(vyberHrace,$B12547)))</f>
      </c>
      <c r="M12547" s="14">
        <f>AND($I12547=MID(kododd,1,2),$J12547=MID(kododd,3,3))</f>
      </c>
    </row>
    <row r="12548">
      <c r="A12548" s="95">
        <v>16174</v>
      </c>
      <c r="B12548" s="93" t="s">
        <v>7921</v>
      </c>
      <c r="C12548" s="93" t="s">
        <v>1428</v>
      </c>
      <c r="D12548" s="95">
        <v>1804</v>
      </c>
      <c r="E12548" s="95">
        <v>1898</v>
      </c>
      <c r="F12548" s="95">
        <v>23700556</v>
      </c>
      <c r="G12548" s="95">
        <v>250</v>
      </c>
      <c r="H12548" s="93" t="s">
        <v>8976</v>
      </c>
      <c r="I12548" s="93" t="s">
        <v>23897</v>
      </c>
      <c r="J12548" s="93" t="s">
        <v>20872</v>
      </c>
      <c r="K12548" s="93" t="s">
        <v>6834</v>
      </c>
      <c r="L12548" s="14">
        <f>AND(vyberHrace&lt;&gt;"",ISNUMBER(SEARCH(vyberHrace,$B12548)))</f>
      </c>
      <c r="M12548" s="14">
        <f>AND($I12548=MID(kododd,1,2),$J12548=MID(kododd,3,3))</f>
      </c>
    </row>
    <row r="12549">
      <c r="A12549" s="95">
        <v>34589</v>
      </c>
      <c r="B12549" s="93" t="s">
        <v>355</v>
      </c>
      <c r="C12549" s="93" t="s">
        <v>1441</v>
      </c>
      <c r="D12549" s="95">
        <v>1787</v>
      </c>
      <c r="E12549" s="95">
        <v>1871</v>
      </c>
      <c r="F12549" s="95">
        <v>369241</v>
      </c>
      <c r="G12549" s="95">
        <v>250</v>
      </c>
      <c r="H12549" s="93" t="s">
        <v>8976</v>
      </c>
      <c r="I12549" s="93" t="s">
        <v>23897</v>
      </c>
      <c r="J12549" s="93" t="s">
        <v>20902</v>
      </c>
      <c r="K12549" s="93" t="s">
        <v>6916</v>
      </c>
      <c r="L12549" s="14">
        <f>AND(vyberHrace&lt;&gt;"",ISNUMBER(SEARCH(vyberHrace,$B12549)))</f>
      </c>
      <c r="M12549" s="14">
        <f>AND($I12549=MID(kododd,1,2),$J12549=MID(kododd,3,3))</f>
      </c>
    </row>
    <row r="12550">
      <c r="A12550" s="95">
        <v>63533</v>
      </c>
      <c r="B12550" s="93" t="s">
        <v>355</v>
      </c>
      <c r="C12550" s="93" t="s">
        <v>1465</v>
      </c>
      <c r="G12550" s="95">
        <v>250</v>
      </c>
      <c r="H12550" s="93" t="s">
        <v>8976</v>
      </c>
      <c r="I12550" s="93" t="s">
        <v>23897</v>
      </c>
      <c r="J12550" s="93" t="s">
        <v>20921</v>
      </c>
      <c r="K12550" s="93" t="s">
        <v>6838</v>
      </c>
      <c r="L12550" s="14">
        <f>AND(vyberHrace&lt;&gt;"",ISNUMBER(SEARCH(vyberHrace,$B12550)))</f>
      </c>
      <c r="M12550" s="14">
        <f>AND($I12550=MID(kododd,1,2),$J12550=MID(kododd,3,3))</f>
      </c>
    </row>
    <row r="12551">
      <c r="A12551" s="95">
        <v>42726</v>
      </c>
      <c r="B12551" s="93" t="s">
        <v>5315</v>
      </c>
      <c r="C12551" s="93" t="s">
        <v>1410</v>
      </c>
      <c r="D12551" s="95">
        <v>1280</v>
      </c>
      <c r="F12551" s="95">
        <v>23784261</v>
      </c>
      <c r="G12551" s="95">
        <v>250</v>
      </c>
      <c r="H12551" s="93" t="s">
        <v>8976</v>
      </c>
      <c r="I12551" s="93" t="s">
        <v>23897</v>
      </c>
      <c r="J12551" s="93" t="s">
        <v>20921</v>
      </c>
      <c r="K12551" s="93" t="s">
        <v>6838</v>
      </c>
      <c r="L12551" s="14">
        <f>AND(vyberHrace&lt;&gt;"",ISNUMBER(SEARCH(vyberHrace,$B12551)))</f>
      </c>
      <c r="M12551" s="14">
        <f>AND($I12551=MID(kododd,1,2),$J12551=MID(kododd,3,3))</f>
      </c>
    </row>
    <row r="12552">
      <c r="A12552" s="95">
        <v>50419</v>
      </c>
      <c r="B12552" s="93" t="s">
        <v>4675</v>
      </c>
      <c r="C12552" s="93" t="s">
        <v>1422</v>
      </c>
      <c r="G12552" s="95">
        <v>0</v>
      </c>
      <c r="H12552" s="93" t="s">
        <v>8976</v>
      </c>
      <c r="I12552" s="93" t="s">
        <v>23897</v>
      </c>
      <c r="J12552" s="93" t="s">
        <v>20921</v>
      </c>
      <c r="K12552" s="93" t="s">
        <v>6838</v>
      </c>
      <c r="L12552" s="14">
        <f>AND(vyberHrace&lt;&gt;"",ISNUMBER(SEARCH(vyberHrace,$B12552)))</f>
      </c>
      <c r="M12552" s="14">
        <f>AND($I12552=MID(kododd,1,2),$J12552=MID(kododd,3,3))</f>
      </c>
    </row>
    <row r="12553">
      <c r="A12553" s="95">
        <v>55065</v>
      </c>
      <c r="B12553" s="93" t="s">
        <v>646</v>
      </c>
      <c r="C12553" s="93" t="s">
        <v>3255</v>
      </c>
      <c r="D12553" s="95">
        <v>1679</v>
      </c>
      <c r="E12553" s="95">
        <v>1770</v>
      </c>
      <c r="F12553" s="95">
        <v>23770562</v>
      </c>
      <c r="G12553" s="95">
        <v>250</v>
      </c>
      <c r="H12553" s="93" t="s">
        <v>8976</v>
      </c>
      <c r="I12553" s="93" t="s">
        <v>23897</v>
      </c>
      <c r="J12553" s="93" t="s">
        <v>20902</v>
      </c>
      <c r="K12553" s="93" t="s">
        <v>6916</v>
      </c>
      <c r="L12553" s="14">
        <f>AND(vyberHrace&lt;&gt;"",ISNUMBER(SEARCH(vyberHrace,$B12553)))</f>
      </c>
      <c r="M12553" s="14">
        <f>AND($I12553=MID(kododd,1,2),$J12553=MID(kododd,3,3))</f>
      </c>
    </row>
    <row r="12554">
      <c r="A12554" s="95">
        <v>62767</v>
      </c>
      <c r="B12554" s="93" t="s">
        <v>29180</v>
      </c>
      <c r="C12554" s="93" t="s">
        <v>1486</v>
      </c>
      <c r="G12554" s="95">
        <v>250</v>
      </c>
      <c r="H12554" s="93" t="s">
        <v>8976</v>
      </c>
      <c r="I12554" s="93" t="s">
        <v>23897</v>
      </c>
      <c r="J12554" s="93" t="s">
        <v>20917</v>
      </c>
      <c r="K12554" s="93" t="s">
        <v>6880</v>
      </c>
      <c r="L12554" s="14">
        <f>AND(vyberHrace&lt;&gt;"",ISNUMBER(SEARCH(vyberHrace,$B12554)))</f>
      </c>
      <c r="M12554" s="14">
        <f>AND($I12554=MID(kododd,1,2),$J12554=MID(kododd,3,3))</f>
      </c>
    </row>
    <row r="12555">
      <c r="A12555" s="95">
        <v>62473</v>
      </c>
      <c r="B12555" s="93" t="s">
        <v>29181</v>
      </c>
      <c r="C12555" s="93" t="s">
        <v>1400</v>
      </c>
      <c r="G12555" s="95">
        <v>0</v>
      </c>
      <c r="H12555" s="93" t="s">
        <v>8976</v>
      </c>
      <c r="I12555" s="93" t="s">
        <v>23897</v>
      </c>
      <c r="J12555" s="93" t="s">
        <v>20860</v>
      </c>
      <c r="K12555" s="93" t="s">
        <v>4664</v>
      </c>
      <c r="L12555" s="14">
        <f>AND(vyberHrace&lt;&gt;"",ISNUMBER(SEARCH(vyberHrace,$B12555)))</f>
      </c>
      <c r="M12555" s="14">
        <f>AND($I12555=MID(kododd,1,2),$J12555=MID(kododd,3,3))</f>
      </c>
    </row>
    <row r="12556">
      <c r="A12556" s="95">
        <v>46515</v>
      </c>
      <c r="B12556" s="93" t="s">
        <v>5329</v>
      </c>
      <c r="C12556" s="93" t="s">
        <v>3255</v>
      </c>
      <c r="D12556" s="95">
        <v>1680</v>
      </c>
      <c r="E12556" s="95">
        <v>1756</v>
      </c>
      <c r="F12556" s="95">
        <v>23729333</v>
      </c>
      <c r="G12556" s="95">
        <v>250</v>
      </c>
      <c r="H12556" s="93" t="s">
        <v>8976</v>
      </c>
      <c r="I12556" s="93" t="s">
        <v>23897</v>
      </c>
      <c r="J12556" s="93" t="s">
        <v>20860</v>
      </c>
      <c r="K12556" s="93" t="s">
        <v>4664</v>
      </c>
      <c r="L12556" s="14">
        <f>AND(vyberHrace&lt;&gt;"",ISNUMBER(SEARCH(vyberHrace,$B12556)))</f>
      </c>
      <c r="M12556" s="14">
        <f>AND($I12556=MID(kododd,1,2),$J12556=MID(kododd,3,3))</f>
      </c>
    </row>
    <row r="12557">
      <c r="A12557" s="95">
        <v>45612</v>
      </c>
      <c r="B12557" s="93" t="s">
        <v>5341</v>
      </c>
      <c r="C12557" s="93" t="s">
        <v>1400</v>
      </c>
      <c r="D12557" s="95">
        <v>1312</v>
      </c>
      <c r="F12557" s="95">
        <v>23713941</v>
      </c>
      <c r="G12557" s="95">
        <v>0</v>
      </c>
      <c r="H12557" s="93" t="s">
        <v>8976</v>
      </c>
      <c r="I12557" s="93" t="s">
        <v>23897</v>
      </c>
      <c r="J12557" s="93" t="s">
        <v>20906</v>
      </c>
      <c r="K12557" s="93" t="s">
        <v>4884</v>
      </c>
      <c r="L12557" s="14">
        <f>AND(vyberHrace&lt;&gt;"",ISNUMBER(SEARCH(vyberHrace,$B12557)))</f>
      </c>
      <c r="M12557" s="14">
        <f>AND($I12557=MID(kododd,1,2),$J12557=MID(kododd,3,3))</f>
      </c>
    </row>
    <row r="12558">
      <c r="A12558" s="95">
        <v>47143</v>
      </c>
      <c r="B12558" s="93" t="s">
        <v>5341</v>
      </c>
      <c r="C12558" s="93" t="s">
        <v>1449</v>
      </c>
      <c r="D12558" s="95">
        <v>1232</v>
      </c>
      <c r="F12558" s="95">
        <v>23728523</v>
      </c>
      <c r="G12558" s="95">
        <v>0</v>
      </c>
      <c r="H12558" s="93" t="s">
        <v>8976</v>
      </c>
      <c r="I12558" s="93" t="s">
        <v>23897</v>
      </c>
      <c r="J12558" s="93" t="s">
        <v>20906</v>
      </c>
      <c r="K12558" s="93" t="s">
        <v>4884</v>
      </c>
      <c r="L12558" s="14">
        <f>AND(vyberHrace&lt;&gt;"",ISNUMBER(SEARCH(vyberHrace,$B12558)))</f>
      </c>
      <c r="M12558" s="14">
        <f>AND($I12558=MID(kododd,1,2),$J12558=MID(kododd,3,3))</f>
      </c>
    </row>
    <row r="12559">
      <c r="A12559" s="95">
        <v>47104</v>
      </c>
      <c r="B12559" s="93" t="s">
        <v>5342</v>
      </c>
      <c r="C12559" s="93" t="s">
        <v>1410</v>
      </c>
      <c r="D12559" s="95">
        <v>1094</v>
      </c>
      <c r="G12559" s="95">
        <v>0</v>
      </c>
      <c r="H12559" s="93" t="s">
        <v>8976</v>
      </c>
      <c r="I12559" s="93" t="s">
        <v>23897</v>
      </c>
      <c r="J12559" s="93" t="s">
        <v>20906</v>
      </c>
      <c r="K12559" s="93" t="s">
        <v>4884</v>
      </c>
      <c r="L12559" s="14">
        <f>AND(vyberHrace&lt;&gt;"",ISNUMBER(SEARCH(vyberHrace,$B12559)))</f>
      </c>
      <c r="M12559" s="14">
        <f>AND($I12559=MID(kododd,1,2),$J12559=MID(kododd,3,3))</f>
      </c>
    </row>
    <row r="12560">
      <c r="A12560" s="95">
        <v>41954</v>
      </c>
      <c r="B12560" s="93" t="s">
        <v>5350</v>
      </c>
      <c r="C12560" s="93" t="s">
        <v>1401</v>
      </c>
      <c r="D12560" s="95">
        <v>1086</v>
      </c>
      <c r="F12560" s="95">
        <v>23706490</v>
      </c>
      <c r="G12560" s="95">
        <v>0</v>
      </c>
      <c r="H12560" s="93" t="s">
        <v>8976</v>
      </c>
      <c r="I12560" s="93" t="s">
        <v>23897</v>
      </c>
      <c r="J12560" s="93" t="s">
        <v>20921</v>
      </c>
      <c r="K12560" s="93" t="s">
        <v>6838</v>
      </c>
      <c r="L12560" s="14">
        <f>AND(vyberHrace&lt;&gt;"",ISNUMBER(SEARCH(vyberHrace,$B12560)))</f>
      </c>
      <c r="M12560" s="14">
        <f>AND($I12560=MID(kododd,1,2),$J12560=MID(kododd,3,3))</f>
      </c>
    </row>
    <row r="12561">
      <c r="A12561" s="95">
        <v>282</v>
      </c>
      <c r="B12561" s="93" t="s">
        <v>15048</v>
      </c>
      <c r="C12561" s="93" t="s">
        <v>1405</v>
      </c>
      <c r="D12561" s="95">
        <v>2108</v>
      </c>
      <c r="E12561" s="95">
        <v>2061</v>
      </c>
      <c r="F12561" s="95">
        <v>302805</v>
      </c>
      <c r="G12561" s="95">
        <v>250</v>
      </c>
      <c r="H12561" s="93" t="s">
        <v>8976</v>
      </c>
      <c r="I12561" s="93" t="s">
        <v>23897</v>
      </c>
      <c r="J12561" s="93" t="s">
        <v>20917</v>
      </c>
      <c r="K12561" s="93" t="s">
        <v>6880</v>
      </c>
      <c r="L12561" s="14">
        <f>AND(vyberHrace&lt;&gt;"",ISNUMBER(SEARCH(vyberHrace,$B12561)))</f>
      </c>
      <c r="M12561" s="14">
        <f>AND($I12561=MID(kododd,1,2),$J12561=MID(kododd,3,3))</f>
      </c>
    </row>
    <row r="12562">
      <c r="A12562" s="95">
        <v>10952</v>
      </c>
      <c r="B12562" s="93" t="s">
        <v>7492</v>
      </c>
      <c r="C12562" s="93" t="s">
        <v>1434</v>
      </c>
      <c r="D12562" s="95">
        <v>2307</v>
      </c>
      <c r="E12562" s="95">
        <v>2313</v>
      </c>
      <c r="F12562" s="95">
        <v>319856</v>
      </c>
      <c r="G12562" s="95">
        <v>250</v>
      </c>
      <c r="H12562" s="93" t="s">
        <v>8976</v>
      </c>
      <c r="I12562" s="93" t="s">
        <v>23897</v>
      </c>
      <c r="J12562" s="93" t="s">
        <v>20872</v>
      </c>
      <c r="K12562" s="93" t="s">
        <v>6834</v>
      </c>
      <c r="L12562" s="14">
        <f>AND(vyberHrace&lt;&gt;"",ISNUMBER(SEARCH(vyberHrace,$B12562)))</f>
      </c>
      <c r="M12562" s="14">
        <f>AND($I12562=MID(kododd,1,2),$J12562=MID(kododd,3,3))</f>
      </c>
    </row>
    <row r="12563">
      <c r="A12563" s="95">
        <v>9744</v>
      </c>
      <c r="B12563" s="93" t="s">
        <v>7493</v>
      </c>
      <c r="C12563" s="93" t="s">
        <v>1418</v>
      </c>
      <c r="D12563" s="95">
        <v>1933</v>
      </c>
      <c r="E12563" s="95">
        <v>1976</v>
      </c>
      <c r="F12563" s="95">
        <v>331139</v>
      </c>
      <c r="G12563" s="95">
        <v>250</v>
      </c>
      <c r="H12563" s="93" t="s">
        <v>8976</v>
      </c>
      <c r="I12563" s="93" t="s">
        <v>23897</v>
      </c>
      <c r="J12563" s="93" t="s">
        <v>20921</v>
      </c>
      <c r="K12563" s="93" t="s">
        <v>6838</v>
      </c>
      <c r="L12563" s="14">
        <f>AND(vyberHrace&lt;&gt;"",ISNUMBER(SEARCH(vyberHrace,$B12563)))</f>
      </c>
      <c r="M12563" s="14">
        <f>AND($I12563=MID(kododd,1,2),$J12563=MID(kododd,3,3))</f>
      </c>
    </row>
    <row r="12564">
      <c r="A12564" s="95">
        <v>37013</v>
      </c>
      <c r="B12564" s="93" t="s">
        <v>7497</v>
      </c>
      <c r="C12564" s="93" t="s">
        <v>1438</v>
      </c>
      <c r="D12564" s="95">
        <v>1489</v>
      </c>
      <c r="E12564" s="95">
        <v>1689</v>
      </c>
      <c r="F12564" s="95">
        <v>377414</v>
      </c>
      <c r="G12564" s="95">
        <v>250</v>
      </c>
      <c r="H12564" s="93" t="s">
        <v>8976</v>
      </c>
      <c r="I12564" s="93" t="s">
        <v>23897</v>
      </c>
      <c r="J12564" s="93" t="s">
        <v>3580</v>
      </c>
      <c r="K12564" s="93" t="s">
        <v>6263</v>
      </c>
      <c r="L12564" s="14">
        <f>AND(vyberHrace&lt;&gt;"",ISNUMBER(SEARCH(vyberHrace,$B12564)))</f>
      </c>
      <c r="M12564" s="14">
        <f>AND($I12564=MID(kododd,1,2),$J12564=MID(kododd,3,3))</f>
      </c>
    </row>
    <row r="12565">
      <c r="A12565" s="95">
        <v>52722</v>
      </c>
      <c r="B12565" s="93" t="s">
        <v>4176</v>
      </c>
      <c r="C12565" s="93" t="s">
        <v>1412</v>
      </c>
      <c r="F12565" s="95">
        <v>23757094</v>
      </c>
      <c r="G12565" s="95">
        <v>250</v>
      </c>
      <c r="H12565" s="93" t="s">
        <v>8976</v>
      </c>
      <c r="I12565" s="93" t="s">
        <v>23897</v>
      </c>
      <c r="J12565" s="93" t="s">
        <v>20921</v>
      </c>
      <c r="K12565" s="93" t="s">
        <v>6838</v>
      </c>
      <c r="L12565" s="14">
        <f>AND(vyberHrace&lt;&gt;"",ISNUMBER(SEARCH(vyberHrace,$B12565)))</f>
      </c>
      <c r="M12565" s="14">
        <f>AND($I12565=MID(kododd,1,2),$J12565=MID(kododd,3,3))</f>
      </c>
    </row>
    <row r="12566">
      <c r="A12566" s="95">
        <v>55302</v>
      </c>
      <c r="B12566" s="93" t="s">
        <v>581</v>
      </c>
      <c r="C12566" s="93" t="s">
        <v>1454</v>
      </c>
      <c r="D12566" s="95">
        <v>1284</v>
      </c>
      <c r="E12566" s="95">
        <v>1590</v>
      </c>
      <c r="F12566" s="95">
        <v>23757108</v>
      </c>
      <c r="G12566" s="95">
        <v>250</v>
      </c>
      <c r="H12566" s="93" t="s">
        <v>8976</v>
      </c>
      <c r="I12566" s="93" t="s">
        <v>23897</v>
      </c>
      <c r="J12566" s="93" t="s">
        <v>20872</v>
      </c>
      <c r="K12566" s="93" t="s">
        <v>6834</v>
      </c>
      <c r="L12566" s="14">
        <f>AND(vyberHrace&lt;&gt;"",ISNUMBER(SEARCH(vyberHrace,$B12566)))</f>
      </c>
      <c r="M12566" s="14">
        <f>AND($I12566=MID(kododd,1,2),$J12566=MID(kododd,3,3))</f>
      </c>
    </row>
    <row r="12567">
      <c r="A12567" s="95">
        <v>5325</v>
      </c>
      <c r="B12567" s="93" t="s">
        <v>7620</v>
      </c>
      <c r="C12567" s="93" t="s">
        <v>1447</v>
      </c>
      <c r="D12567" s="95">
        <v>1848</v>
      </c>
      <c r="E12567" s="95">
        <v>1880</v>
      </c>
      <c r="F12567" s="95">
        <v>314820</v>
      </c>
      <c r="G12567" s="95">
        <v>250</v>
      </c>
      <c r="H12567" s="93" t="s">
        <v>8976</v>
      </c>
      <c r="I12567" s="93" t="s">
        <v>23897</v>
      </c>
      <c r="J12567" s="93" t="s">
        <v>20872</v>
      </c>
      <c r="K12567" s="93" t="s">
        <v>6834</v>
      </c>
      <c r="L12567" s="14">
        <f>AND(vyberHrace&lt;&gt;"",ISNUMBER(SEARCH(vyberHrace,$B12567)))</f>
      </c>
      <c r="M12567" s="14">
        <f>AND($I12567=MID(kododd,1,2),$J12567=MID(kododd,3,3))</f>
      </c>
    </row>
    <row r="12568">
      <c r="A12568" s="95">
        <v>34422</v>
      </c>
      <c r="B12568" s="93" t="s">
        <v>7621</v>
      </c>
      <c r="C12568" s="93" t="s">
        <v>1398</v>
      </c>
      <c r="D12568" s="95">
        <v>1792</v>
      </c>
      <c r="E12568" s="95">
        <v>1898</v>
      </c>
      <c r="F12568" s="95">
        <v>349968</v>
      </c>
      <c r="G12568" s="95">
        <v>250</v>
      </c>
      <c r="H12568" s="93" t="s">
        <v>8976</v>
      </c>
      <c r="I12568" s="93" t="s">
        <v>23897</v>
      </c>
      <c r="J12568" s="93" t="s">
        <v>3580</v>
      </c>
      <c r="K12568" s="93" t="s">
        <v>6263</v>
      </c>
      <c r="L12568" s="14">
        <f>AND(vyberHrace&lt;&gt;"",ISNUMBER(SEARCH(vyberHrace,$B12568)))</f>
      </c>
      <c r="M12568" s="14">
        <f>AND($I12568=MID(kododd,1,2),$J12568=MID(kododd,3,3))</f>
      </c>
    </row>
    <row r="12569">
      <c r="A12569" s="95">
        <v>30503</v>
      </c>
      <c r="B12569" s="93" t="s">
        <v>7629</v>
      </c>
      <c r="C12569" s="93" t="s">
        <v>1448</v>
      </c>
      <c r="D12569" s="95">
        <v>1500</v>
      </c>
      <c r="E12569" s="95">
        <v>1623</v>
      </c>
      <c r="F12569" s="95">
        <v>380270</v>
      </c>
      <c r="G12569" s="95">
        <v>250</v>
      </c>
      <c r="H12569" s="93" t="s">
        <v>8976</v>
      </c>
      <c r="I12569" s="93" t="s">
        <v>23897</v>
      </c>
      <c r="J12569" s="93" t="s">
        <v>20905</v>
      </c>
      <c r="K12569" s="93" t="s">
        <v>9067</v>
      </c>
      <c r="L12569" s="14">
        <f>AND(vyberHrace&lt;&gt;"",ISNUMBER(SEARCH(vyberHrace,$B12569)))</f>
      </c>
      <c r="M12569" s="14">
        <f>AND($I12569=MID(kododd,1,2),$J12569=MID(kododd,3,3))</f>
      </c>
    </row>
    <row r="12570">
      <c r="A12570" s="95">
        <v>55213</v>
      </c>
      <c r="B12570" s="93" t="s">
        <v>563</v>
      </c>
      <c r="C12570" s="93" t="s">
        <v>1412</v>
      </c>
      <c r="G12570" s="95">
        <v>0</v>
      </c>
      <c r="H12570" s="93" t="s">
        <v>8976</v>
      </c>
      <c r="I12570" s="93" t="s">
        <v>23897</v>
      </c>
      <c r="J12570" s="93" t="s">
        <v>3580</v>
      </c>
      <c r="K12570" s="93" t="s">
        <v>6263</v>
      </c>
      <c r="L12570" s="14">
        <f>AND(vyberHrace&lt;&gt;"",ISNUMBER(SEARCH(vyberHrace,$B12570)))</f>
      </c>
      <c r="M12570" s="14">
        <f>AND($I12570=MID(kododd,1,2),$J12570=MID(kododd,3,3))</f>
      </c>
    </row>
    <row r="12571">
      <c r="A12571" s="95">
        <v>56351</v>
      </c>
      <c r="B12571" s="93" t="s">
        <v>22389</v>
      </c>
      <c r="C12571" s="93" t="s">
        <v>1411</v>
      </c>
      <c r="G12571" s="95">
        <v>0</v>
      </c>
      <c r="H12571" s="93" t="s">
        <v>8976</v>
      </c>
      <c r="I12571" s="93" t="s">
        <v>23897</v>
      </c>
      <c r="J12571" s="93" t="s">
        <v>3580</v>
      </c>
      <c r="K12571" s="93" t="s">
        <v>6263</v>
      </c>
      <c r="L12571" s="14">
        <f>AND(vyberHrace&lt;&gt;"",ISNUMBER(SEARCH(vyberHrace,$B12571)))</f>
      </c>
      <c r="M12571" s="14">
        <f>AND($I12571=MID(kododd,1,2),$J12571=MID(kododd,3,3))</f>
      </c>
    </row>
    <row r="12572">
      <c r="A12572" s="95">
        <v>55819</v>
      </c>
      <c r="B12572" s="93" t="s">
        <v>22406</v>
      </c>
      <c r="C12572" s="93" t="s">
        <v>1416</v>
      </c>
      <c r="G12572" s="95">
        <v>0</v>
      </c>
      <c r="H12572" s="93" t="s">
        <v>8976</v>
      </c>
      <c r="I12572" s="93" t="s">
        <v>23897</v>
      </c>
      <c r="J12572" s="93" t="s">
        <v>20933</v>
      </c>
      <c r="K12572" s="93" t="s">
        <v>9080</v>
      </c>
      <c r="L12572" s="14">
        <f>AND(vyberHrace&lt;&gt;"",ISNUMBER(SEARCH(vyberHrace,$B12572)))</f>
      </c>
      <c r="M12572" s="14">
        <f>AND($I12572=MID(kododd,1,2),$J12572=MID(kododd,3,3))</f>
      </c>
    </row>
    <row r="12573">
      <c r="A12573" s="95">
        <v>50418</v>
      </c>
      <c r="B12573" s="93" t="s">
        <v>4676</v>
      </c>
      <c r="C12573" s="93" t="s">
        <v>1419</v>
      </c>
      <c r="G12573" s="95">
        <v>0</v>
      </c>
      <c r="H12573" s="93" t="s">
        <v>8976</v>
      </c>
      <c r="I12573" s="93" t="s">
        <v>23897</v>
      </c>
      <c r="J12573" s="93" t="s">
        <v>20921</v>
      </c>
      <c r="K12573" s="93" t="s">
        <v>6838</v>
      </c>
      <c r="L12573" s="14">
        <f>AND(vyberHrace&lt;&gt;"",ISNUMBER(SEARCH(vyberHrace,$B12573)))</f>
      </c>
      <c r="M12573" s="14">
        <f>AND($I12573=MID(kododd,1,2),$J12573=MID(kododd,3,3))</f>
      </c>
    </row>
    <row r="12574">
      <c r="A12574" s="95">
        <v>55304</v>
      </c>
      <c r="B12574" s="93" t="s">
        <v>654</v>
      </c>
      <c r="C12574" s="93" t="s">
        <v>1463</v>
      </c>
      <c r="G12574" s="95">
        <v>0</v>
      </c>
      <c r="H12574" s="93" t="s">
        <v>8976</v>
      </c>
      <c r="I12574" s="93" t="s">
        <v>23897</v>
      </c>
      <c r="J12574" s="93" t="s">
        <v>21033</v>
      </c>
      <c r="K12574" s="93" t="s">
        <v>7886</v>
      </c>
      <c r="L12574" s="14">
        <f>AND(vyberHrace&lt;&gt;"",ISNUMBER(SEARCH(vyberHrace,$B12574)))</f>
      </c>
      <c r="M12574" s="14">
        <f>AND($I12574=MID(kododd,1,2),$J12574=MID(kododd,3,3))</f>
      </c>
    </row>
    <row r="12575">
      <c r="A12575" s="95">
        <v>46345</v>
      </c>
      <c r="B12575" s="93" t="s">
        <v>7606</v>
      </c>
      <c r="C12575" s="93" t="s">
        <v>1421</v>
      </c>
      <c r="G12575" s="95">
        <v>0</v>
      </c>
      <c r="H12575" s="93" t="s">
        <v>8976</v>
      </c>
      <c r="I12575" s="93" t="s">
        <v>23897</v>
      </c>
      <c r="J12575" s="93" t="s">
        <v>20879</v>
      </c>
      <c r="K12575" s="93" t="s">
        <v>21354</v>
      </c>
      <c r="L12575" s="14">
        <f>AND(vyberHrace&lt;&gt;"",ISNUMBER(SEARCH(vyberHrace,$B12575)))</f>
      </c>
      <c r="M12575" s="14">
        <f>AND($I12575=MID(kododd,1,2),$J12575=MID(kododd,3,3))</f>
      </c>
    </row>
    <row r="12576">
      <c r="A12576" s="95">
        <v>62912</v>
      </c>
      <c r="B12576" s="93" t="s">
        <v>29182</v>
      </c>
      <c r="C12576" s="93" t="s">
        <v>1411</v>
      </c>
      <c r="G12576" s="95">
        <v>250</v>
      </c>
      <c r="H12576" s="93" t="s">
        <v>8976</v>
      </c>
      <c r="I12576" s="93" t="s">
        <v>23897</v>
      </c>
      <c r="J12576" s="93" t="s">
        <v>20934</v>
      </c>
      <c r="K12576" s="93" t="s">
        <v>8985</v>
      </c>
      <c r="L12576" s="14">
        <f>AND(vyberHrace&lt;&gt;"",ISNUMBER(SEARCH(vyberHrace,$B12576)))</f>
      </c>
      <c r="M12576" s="14">
        <f>AND($I12576=MID(kododd,1,2),$J12576=MID(kododd,3,3))</f>
      </c>
    </row>
    <row r="12577">
      <c r="A12577" s="95">
        <v>53116</v>
      </c>
      <c r="B12577" s="93" t="s">
        <v>17593</v>
      </c>
      <c r="C12577" s="93" t="s">
        <v>1408</v>
      </c>
      <c r="D12577" s="95">
        <v>1478</v>
      </c>
      <c r="E12577" s="95">
        <v>1676</v>
      </c>
      <c r="F12577" s="95">
        <v>23753722</v>
      </c>
      <c r="G12577" s="95">
        <v>250</v>
      </c>
      <c r="H12577" s="93" t="s">
        <v>8976</v>
      </c>
      <c r="I12577" s="93" t="s">
        <v>23897</v>
      </c>
      <c r="J12577" s="93" t="s">
        <v>20891</v>
      </c>
      <c r="K12577" s="93" t="s">
        <v>5083</v>
      </c>
      <c r="L12577" s="14">
        <f>AND(vyberHrace&lt;&gt;"",ISNUMBER(SEARCH(vyberHrace,$B12577)))</f>
      </c>
      <c r="M12577" s="14">
        <f>AND($I12577=MID(kododd,1,2),$J12577=MID(kododd,3,3))</f>
      </c>
    </row>
    <row r="12578">
      <c r="A12578" s="95">
        <v>58788</v>
      </c>
      <c r="B12578" s="93" t="s">
        <v>25261</v>
      </c>
      <c r="C12578" s="93" t="s">
        <v>1422</v>
      </c>
      <c r="F12578" s="95">
        <v>23784415</v>
      </c>
      <c r="G12578" s="95">
        <v>250</v>
      </c>
      <c r="H12578" s="93" t="s">
        <v>8976</v>
      </c>
      <c r="I12578" s="93" t="s">
        <v>23897</v>
      </c>
      <c r="J12578" s="93" t="s">
        <v>20902</v>
      </c>
      <c r="K12578" s="93" t="s">
        <v>6916</v>
      </c>
      <c r="L12578" s="14">
        <f>AND(vyberHrace&lt;&gt;"",ISNUMBER(SEARCH(vyberHrace,$B12578)))</f>
      </c>
      <c r="M12578" s="14">
        <f>AND($I12578=MID(kododd,1,2),$J12578=MID(kododd,3,3))</f>
      </c>
    </row>
    <row r="12579">
      <c r="A12579" s="95">
        <v>56606</v>
      </c>
      <c r="B12579" s="93" t="s">
        <v>22407</v>
      </c>
      <c r="C12579" s="93" t="s">
        <v>1450</v>
      </c>
      <c r="F12579" s="95">
        <v>23796286</v>
      </c>
      <c r="G12579" s="95">
        <v>250</v>
      </c>
      <c r="H12579" s="93" t="s">
        <v>8976</v>
      </c>
      <c r="I12579" s="93" t="s">
        <v>23897</v>
      </c>
      <c r="J12579" s="93" t="s">
        <v>20933</v>
      </c>
      <c r="K12579" s="93" t="s">
        <v>9080</v>
      </c>
      <c r="L12579" s="14">
        <f>AND(vyberHrace&lt;&gt;"",ISNUMBER(SEARCH(vyberHrace,$B12579)))</f>
      </c>
      <c r="M12579" s="14">
        <f>AND($I12579=MID(kododd,1,2),$J12579=MID(kododd,3,3))</f>
      </c>
    </row>
    <row r="12580">
      <c r="A12580" s="95">
        <v>58689</v>
      </c>
      <c r="B12580" s="93" t="s">
        <v>25172</v>
      </c>
      <c r="C12580" s="93" t="s">
        <v>1486</v>
      </c>
      <c r="G12580" s="95">
        <v>0</v>
      </c>
      <c r="H12580" s="93" t="s">
        <v>8976</v>
      </c>
      <c r="I12580" s="93" t="s">
        <v>23897</v>
      </c>
      <c r="J12580" s="93" t="s">
        <v>20921</v>
      </c>
      <c r="K12580" s="93" t="s">
        <v>6838</v>
      </c>
      <c r="L12580" s="14">
        <f>AND(vyberHrace&lt;&gt;"",ISNUMBER(SEARCH(vyberHrace,$B12580)))</f>
      </c>
      <c r="M12580" s="14">
        <f>AND($I12580=MID(kododd,1,2),$J12580=MID(kododd,3,3))</f>
      </c>
    </row>
    <row r="12581">
      <c r="A12581" s="95">
        <v>27890</v>
      </c>
      <c r="B12581" s="93" t="s">
        <v>9860</v>
      </c>
      <c r="C12581" s="93" t="s">
        <v>1454</v>
      </c>
      <c r="D12581" s="95">
        <v>1240</v>
      </c>
      <c r="G12581" s="95">
        <v>0</v>
      </c>
      <c r="H12581" s="93" t="s">
        <v>8976</v>
      </c>
      <c r="I12581" s="93" t="s">
        <v>23897</v>
      </c>
      <c r="J12581" s="93" t="s">
        <v>20921</v>
      </c>
      <c r="K12581" s="93" t="s">
        <v>6838</v>
      </c>
      <c r="L12581" s="14">
        <f>AND(vyberHrace&lt;&gt;"",ISNUMBER(SEARCH(vyberHrace,$B12581)))</f>
      </c>
      <c r="M12581" s="14">
        <f>AND($I12581=MID(kododd,1,2),$J12581=MID(kododd,3,3))</f>
      </c>
    </row>
    <row r="12582">
      <c r="A12582" s="95">
        <v>46254</v>
      </c>
      <c r="B12582" s="93" t="s">
        <v>14935</v>
      </c>
      <c r="C12582" s="93" t="s">
        <v>1452</v>
      </c>
      <c r="G12582" s="95">
        <v>0</v>
      </c>
      <c r="H12582" s="93" t="s">
        <v>8976</v>
      </c>
      <c r="I12582" s="93" t="s">
        <v>23897</v>
      </c>
      <c r="J12582" s="93" t="s">
        <v>21033</v>
      </c>
      <c r="K12582" s="93" t="s">
        <v>7886</v>
      </c>
      <c r="L12582" s="14">
        <f>AND(vyberHrace&lt;&gt;"",ISNUMBER(SEARCH(vyberHrace,$B12582)))</f>
      </c>
      <c r="M12582" s="14">
        <f>AND($I12582=MID(kododd,1,2),$J12582=MID(kododd,3,3))</f>
      </c>
    </row>
    <row r="12583">
      <c r="A12583" s="95">
        <v>29749</v>
      </c>
      <c r="B12583" s="93" t="s">
        <v>14937</v>
      </c>
      <c r="C12583" s="93" t="s">
        <v>1444</v>
      </c>
      <c r="G12583" s="95">
        <v>0</v>
      </c>
      <c r="H12583" s="93" t="s">
        <v>8976</v>
      </c>
      <c r="I12583" s="93" t="s">
        <v>23897</v>
      </c>
      <c r="J12583" s="93" t="s">
        <v>20921</v>
      </c>
      <c r="K12583" s="93" t="s">
        <v>6838</v>
      </c>
      <c r="L12583" s="14">
        <f>AND(vyberHrace&lt;&gt;"",ISNUMBER(SEARCH(vyberHrace,$B12583)))</f>
      </c>
      <c r="M12583" s="14">
        <f>AND($I12583=MID(kododd,1,2),$J12583=MID(kododd,3,3))</f>
      </c>
    </row>
    <row r="12584">
      <c r="A12584" s="95">
        <v>9195</v>
      </c>
      <c r="B12584" s="93" t="s">
        <v>14956</v>
      </c>
      <c r="C12584" s="93" t="s">
        <v>1470</v>
      </c>
      <c r="D12584" s="95">
        <v>1643</v>
      </c>
      <c r="E12584" s="95">
        <v>1803</v>
      </c>
      <c r="F12584" s="95">
        <v>320749</v>
      </c>
      <c r="G12584" s="95">
        <v>250</v>
      </c>
      <c r="H12584" s="93" t="s">
        <v>8976</v>
      </c>
      <c r="I12584" s="93" t="s">
        <v>23897</v>
      </c>
      <c r="J12584" s="93" t="s">
        <v>20846</v>
      </c>
      <c r="K12584" s="93" t="s">
        <v>4692</v>
      </c>
      <c r="L12584" s="14">
        <f>AND(vyberHrace&lt;&gt;"",ISNUMBER(SEARCH(vyberHrace,$B12584)))</f>
      </c>
      <c r="M12584" s="14">
        <f>AND($I12584=MID(kododd,1,2),$J12584=MID(kododd,3,3))</f>
      </c>
    </row>
    <row r="12585">
      <c r="A12585" s="95">
        <v>33369</v>
      </c>
      <c r="B12585" s="93" t="s">
        <v>14963</v>
      </c>
      <c r="C12585" s="93" t="s">
        <v>1421</v>
      </c>
      <c r="D12585" s="95">
        <v>1100</v>
      </c>
      <c r="G12585" s="95">
        <v>0</v>
      </c>
      <c r="H12585" s="93" t="s">
        <v>8976</v>
      </c>
      <c r="I12585" s="93" t="s">
        <v>23897</v>
      </c>
      <c r="J12585" s="93" t="s">
        <v>20860</v>
      </c>
      <c r="K12585" s="93" t="s">
        <v>4664</v>
      </c>
      <c r="L12585" s="14">
        <f>AND(vyberHrace&lt;&gt;"",ISNUMBER(SEARCH(vyberHrace,$B12585)))</f>
      </c>
      <c r="M12585" s="14">
        <f>AND($I12585=MID(kododd,1,2),$J12585=MID(kododd,3,3))</f>
      </c>
    </row>
    <row r="12586">
      <c r="A12586" s="95">
        <v>4838</v>
      </c>
      <c r="B12586" s="93" t="s">
        <v>8051</v>
      </c>
      <c r="C12586" s="93" t="s">
        <v>1437</v>
      </c>
      <c r="D12586" s="95">
        <v>1796</v>
      </c>
      <c r="E12586" s="95">
        <v>1877</v>
      </c>
      <c r="F12586" s="95">
        <v>337889</v>
      </c>
      <c r="G12586" s="95">
        <v>250</v>
      </c>
      <c r="H12586" s="93" t="s">
        <v>8976</v>
      </c>
      <c r="I12586" s="93" t="s">
        <v>23897</v>
      </c>
      <c r="J12586" s="93" t="s">
        <v>3580</v>
      </c>
      <c r="K12586" s="93" t="s">
        <v>6263</v>
      </c>
      <c r="L12586" s="14">
        <f>AND(vyberHrace&lt;&gt;"",ISNUMBER(SEARCH(vyberHrace,$B12586)))</f>
      </c>
      <c r="M12586" s="14">
        <f>AND($I12586=MID(kododd,1,2),$J12586=MID(kododd,3,3))</f>
      </c>
    </row>
    <row r="12587">
      <c r="A12587" s="95">
        <v>56880</v>
      </c>
      <c r="B12587" s="93" t="s">
        <v>22424</v>
      </c>
      <c r="C12587" s="93" t="s">
        <v>1406</v>
      </c>
      <c r="F12587" s="95">
        <v>23784270</v>
      </c>
      <c r="G12587" s="95">
        <v>0</v>
      </c>
      <c r="H12587" s="93" t="s">
        <v>8976</v>
      </c>
      <c r="I12587" s="93" t="s">
        <v>23897</v>
      </c>
      <c r="J12587" s="93" t="s">
        <v>20961</v>
      </c>
      <c r="K12587" s="93" t="s">
        <v>3074</v>
      </c>
      <c r="L12587" s="14">
        <f>AND(vyberHrace&lt;&gt;"",ISNUMBER(SEARCH(vyberHrace,$B12587)))</f>
      </c>
      <c r="M12587" s="14">
        <f>AND($I12587=MID(kododd,1,2),$J12587=MID(kododd,3,3))</f>
      </c>
    </row>
    <row r="12588">
      <c r="A12588" s="95">
        <v>57700</v>
      </c>
      <c r="B12588" s="93" t="s">
        <v>9900</v>
      </c>
      <c r="C12588" s="93" t="s">
        <v>1399</v>
      </c>
      <c r="F12588" s="95">
        <v>23794160</v>
      </c>
      <c r="G12588" s="95">
        <v>250</v>
      </c>
      <c r="H12588" s="93" t="s">
        <v>8976</v>
      </c>
      <c r="I12588" s="93" t="s">
        <v>23897</v>
      </c>
      <c r="J12588" s="93" t="s">
        <v>20902</v>
      </c>
      <c r="K12588" s="93" t="s">
        <v>6916</v>
      </c>
      <c r="L12588" s="14">
        <f>AND(vyberHrace&lt;&gt;"",ISNUMBER(SEARCH(vyberHrace,$B12588)))</f>
      </c>
      <c r="M12588" s="14">
        <f>AND($I12588=MID(kododd,1,2),$J12588=MID(kododd,3,3))</f>
      </c>
    </row>
    <row r="12589">
      <c r="A12589" s="95">
        <v>11764</v>
      </c>
      <c r="B12589" s="93" t="s">
        <v>9921</v>
      </c>
      <c r="C12589" s="93" t="s">
        <v>1472</v>
      </c>
      <c r="D12589" s="95">
        <v>1439</v>
      </c>
      <c r="G12589" s="95">
        <v>250</v>
      </c>
      <c r="H12589" s="93" t="s">
        <v>8976</v>
      </c>
      <c r="I12589" s="93" t="s">
        <v>23897</v>
      </c>
      <c r="J12589" s="93" t="s">
        <v>20947</v>
      </c>
      <c r="K12589" s="93" t="s">
        <v>5127</v>
      </c>
      <c r="L12589" s="14">
        <f>AND(vyberHrace&lt;&gt;"",ISNUMBER(SEARCH(vyberHrace,$B12589)))</f>
      </c>
      <c r="M12589" s="14">
        <f>AND($I12589=MID(kododd,1,2),$J12589=MID(kododd,3,3))</f>
      </c>
    </row>
    <row r="12590">
      <c r="A12590" s="95">
        <v>13119</v>
      </c>
      <c r="B12590" s="93" t="s">
        <v>12227</v>
      </c>
      <c r="C12590" s="93" t="s">
        <v>1455</v>
      </c>
      <c r="D12590" s="95">
        <v>1760</v>
      </c>
      <c r="E12590" s="95">
        <v>1857</v>
      </c>
      <c r="F12590" s="95">
        <v>351440</v>
      </c>
      <c r="G12590" s="95">
        <v>250</v>
      </c>
      <c r="H12590" s="93" t="s">
        <v>8976</v>
      </c>
      <c r="I12590" s="93" t="s">
        <v>23897</v>
      </c>
      <c r="J12590" s="93" t="s">
        <v>20854</v>
      </c>
      <c r="K12590" s="93" t="s">
        <v>138</v>
      </c>
      <c r="L12590" s="14">
        <f>AND(vyberHrace&lt;&gt;"",ISNUMBER(SEARCH(vyberHrace,$B12590)))</f>
      </c>
      <c r="M12590" s="14">
        <f>AND($I12590=MID(kododd,1,2),$J12590=MID(kododd,3,3))</f>
      </c>
    </row>
    <row r="12591">
      <c r="A12591" s="95">
        <v>19106</v>
      </c>
      <c r="B12591" s="93" t="s">
        <v>12233</v>
      </c>
      <c r="C12591" s="93" t="s">
        <v>1457</v>
      </c>
      <c r="D12591" s="95">
        <v>1100</v>
      </c>
      <c r="G12591" s="95">
        <v>0</v>
      </c>
      <c r="H12591" s="93" t="s">
        <v>8976</v>
      </c>
      <c r="I12591" s="93" t="s">
        <v>23897</v>
      </c>
      <c r="J12591" s="93" t="s">
        <v>20846</v>
      </c>
      <c r="K12591" s="93" t="s">
        <v>4692</v>
      </c>
      <c r="L12591" s="14">
        <f>AND(vyberHrace&lt;&gt;"",ISNUMBER(SEARCH(vyberHrace,$B12591)))</f>
      </c>
      <c r="M12591" s="14">
        <f>AND($I12591=MID(kododd,1,2),$J12591=MID(kododd,3,3))</f>
      </c>
    </row>
    <row r="12592">
      <c r="A12592" s="95">
        <v>18624</v>
      </c>
      <c r="B12592" s="93" t="s">
        <v>12235</v>
      </c>
      <c r="C12592" s="93" t="s">
        <v>1431</v>
      </c>
      <c r="D12592" s="95">
        <v>2170</v>
      </c>
      <c r="E12592" s="95">
        <v>2168</v>
      </c>
      <c r="F12592" s="95">
        <v>328871</v>
      </c>
      <c r="G12592" s="95">
        <v>250</v>
      </c>
      <c r="H12592" s="93" t="s">
        <v>8976</v>
      </c>
      <c r="I12592" s="93" t="s">
        <v>23897</v>
      </c>
      <c r="J12592" s="93" t="s">
        <v>3580</v>
      </c>
      <c r="K12592" s="93" t="s">
        <v>6263</v>
      </c>
      <c r="L12592" s="14">
        <f>AND(vyberHrace&lt;&gt;"",ISNUMBER(SEARCH(vyberHrace,$B12592)))</f>
      </c>
      <c r="M12592" s="14">
        <f>AND($I12592=MID(kododd,1,2),$J12592=MID(kododd,3,3))</f>
      </c>
    </row>
    <row r="12593">
      <c r="A12593" s="95">
        <v>39605</v>
      </c>
      <c r="B12593" s="93" t="s">
        <v>12237</v>
      </c>
      <c r="C12593" s="93" t="s">
        <v>1419</v>
      </c>
      <c r="G12593" s="95">
        <v>0</v>
      </c>
      <c r="H12593" s="93" t="s">
        <v>8976</v>
      </c>
      <c r="I12593" s="93" t="s">
        <v>23897</v>
      </c>
      <c r="J12593" s="93" t="s">
        <v>20921</v>
      </c>
      <c r="K12593" s="93" t="s">
        <v>6838</v>
      </c>
      <c r="L12593" s="14">
        <f>AND(vyberHrace&lt;&gt;"",ISNUMBER(SEARCH(vyberHrace,$B12593)))</f>
      </c>
      <c r="M12593" s="14">
        <f>AND($I12593=MID(kododd,1,2),$J12593=MID(kododd,3,3))</f>
      </c>
    </row>
    <row r="12594">
      <c r="A12594" s="95">
        <v>35762</v>
      </c>
      <c r="B12594" s="93" t="s">
        <v>12238</v>
      </c>
      <c r="C12594" s="93" t="s">
        <v>1414</v>
      </c>
      <c r="G12594" s="95">
        <v>0</v>
      </c>
      <c r="H12594" s="93" t="s">
        <v>8976</v>
      </c>
      <c r="I12594" s="93" t="s">
        <v>23897</v>
      </c>
      <c r="J12594" s="93" t="s">
        <v>20921</v>
      </c>
      <c r="K12594" s="93" t="s">
        <v>6838</v>
      </c>
      <c r="L12594" s="14">
        <f>AND(vyberHrace&lt;&gt;"",ISNUMBER(SEARCH(vyberHrace,$B12594)))</f>
      </c>
      <c r="M12594" s="14">
        <f>AND($I12594=MID(kododd,1,2),$J12594=MID(kododd,3,3))</f>
      </c>
    </row>
    <row r="12595">
      <c r="A12595" s="95">
        <v>46474</v>
      </c>
      <c r="B12595" s="93" t="s">
        <v>12140</v>
      </c>
      <c r="C12595" s="93" t="s">
        <v>1399</v>
      </c>
      <c r="F12595" s="95">
        <v>23714123</v>
      </c>
      <c r="G12595" s="95">
        <v>0</v>
      </c>
      <c r="H12595" s="93" t="s">
        <v>8976</v>
      </c>
      <c r="I12595" s="93" t="s">
        <v>23897</v>
      </c>
      <c r="J12595" s="93" t="s">
        <v>20921</v>
      </c>
      <c r="K12595" s="93" t="s">
        <v>6838</v>
      </c>
      <c r="L12595" s="14">
        <f>AND(vyberHrace&lt;&gt;"",ISNUMBER(SEARCH(vyberHrace,$B12595)))</f>
      </c>
      <c r="M12595" s="14">
        <f>AND($I12595=MID(kododd,1,2),$J12595=MID(kododd,3,3))</f>
      </c>
    </row>
    <row r="12596">
      <c r="A12596" s="95">
        <v>54145</v>
      </c>
      <c r="B12596" s="93" t="s">
        <v>13836</v>
      </c>
      <c r="C12596" s="93" t="s">
        <v>1452</v>
      </c>
      <c r="D12596" s="95">
        <v>1425</v>
      </c>
      <c r="F12596" s="95">
        <v>23756519</v>
      </c>
      <c r="G12596" s="95">
        <v>250</v>
      </c>
      <c r="H12596" s="93" t="s">
        <v>8976</v>
      </c>
      <c r="I12596" s="93" t="s">
        <v>23897</v>
      </c>
      <c r="J12596" s="93" t="s">
        <v>20937</v>
      </c>
      <c r="K12596" s="93" t="s">
        <v>5619</v>
      </c>
      <c r="L12596" s="14">
        <f>AND(vyberHrace&lt;&gt;"",ISNUMBER(SEARCH(vyberHrace,$B12596)))</f>
      </c>
      <c r="M12596" s="14">
        <f>AND($I12596=MID(kododd,1,2),$J12596=MID(kododd,3,3))</f>
      </c>
    </row>
    <row r="12597">
      <c r="A12597" s="95">
        <v>27555</v>
      </c>
      <c r="B12597" s="93" t="s">
        <v>12151</v>
      </c>
      <c r="C12597" s="93" t="s">
        <v>1456</v>
      </c>
      <c r="D12597" s="95">
        <v>1490</v>
      </c>
      <c r="E12597" s="95">
        <v>1718</v>
      </c>
      <c r="F12597" s="95">
        <v>335100</v>
      </c>
      <c r="G12597" s="95">
        <v>0</v>
      </c>
      <c r="H12597" s="93" t="s">
        <v>8976</v>
      </c>
      <c r="I12597" s="93" t="s">
        <v>23897</v>
      </c>
      <c r="J12597" s="93" t="s">
        <v>20905</v>
      </c>
      <c r="K12597" s="93" t="s">
        <v>9067</v>
      </c>
      <c r="L12597" s="14">
        <f>AND(vyberHrace&lt;&gt;"",ISNUMBER(SEARCH(vyberHrace,$B12597)))</f>
      </c>
      <c r="M12597" s="14">
        <f>AND($I12597=MID(kododd,1,2),$J12597=MID(kododd,3,3))</f>
      </c>
    </row>
    <row r="12598">
      <c r="A12598" s="95">
        <v>47952</v>
      </c>
      <c r="B12598" s="93" t="s">
        <v>14414</v>
      </c>
      <c r="C12598" s="93" t="s">
        <v>1439</v>
      </c>
      <c r="F12598" s="95">
        <v>23720280</v>
      </c>
      <c r="G12598" s="95">
        <v>0</v>
      </c>
      <c r="H12598" s="93" t="s">
        <v>8976</v>
      </c>
      <c r="I12598" s="93" t="s">
        <v>23897</v>
      </c>
      <c r="J12598" s="93" t="s">
        <v>20921</v>
      </c>
      <c r="K12598" s="93" t="s">
        <v>6838</v>
      </c>
      <c r="L12598" s="14">
        <f>AND(vyberHrace&lt;&gt;"",ISNUMBER(SEARCH(vyberHrace,$B12598)))</f>
      </c>
      <c r="M12598" s="14">
        <f>AND($I12598=MID(kododd,1,2),$J12598=MID(kododd,3,3))</f>
      </c>
    </row>
    <row r="12599">
      <c r="A12599" s="95">
        <v>1954</v>
      </c>
      <c r="B12599" s="93" t="s">
        <v>14420</v>
      </c>
      <c r="C12599" s="93" t="s">
        <v>1427</v>
      </c>
      <c r="D12599" s="95">
        <v>1874</v>
      </c>
      <c r="E12599" s="95">
        <v>1933</v>
      </c>
      <c r="F12599" s="95">
        <v>337170</v>
      </c>
      <c r="G12599" s="95">
        <v>0</v>
      </c>
      <c r="H12599" s="93" t="s">
        <v>8976</v>
      </c>
      <c r="I12599" s="93" t="s">
        <v>23897</v>
      </c>
      <c r="J12599" s="93" t="s">
        <v>3580</v>
      </c>
      <c r="K12599" s="93" t="s">
        <v>6263</v>
      </c>
      <c r="L12599" s="14">
        <f>AND(vyberHrace&lt;&gt;"",ISNUMBER(SEARCH(vyberHrace,$B12599)))</f>
      </c>
      <c r="M12599" s="14">
        <f>AND($I12599=MID(kododd,1,2),$J12599=MID(kododd,3,3))</f>
      </c>
    </row>
    <row r="12600">
      <c r="A12600" s="95">
        <v>10555</v>
      </c>
      <c r="B12600" s="93" t="s">
        <v>14429</v>
      </c>
      <c r="C12600" s="93" t="s">
        <v>1437</v>
      </c>
      <c r="D12600" s="95">
        <v>1662</v>
      </c>
      <c r="E12600" s="95">
        <v>1767</v>
      </c>
      <c r="F12600" s="95">
        <v>332577</v>
      </c>
      <c r="G12600" s="95">
        <v>250</v>
      </c>
      <c r="H12600" s="93" t="s">
        <v>8976</v>
      </c>
      <c r="I12600" s="93" t="s">
        <v>23897</v>
      </c>
      <c r="J12600" s="93" t="s">
        <v>20934</v>
      </c>
      <c r="K12600" s="93" t="s">
        <v>8985</v>
      </c>
      <c r="L12600" s="14">
        <f>AND(vyberHrace&lt;&gt;"",ISNUMBER(SEARCH(vyberHrace,$B12600)))</f>
      </c>
      <c r="M12600" s="14">
        <f>AND($I12600=MID(kododd,1,2),$J12600=MID(kododd,3,3))</f>
      </c>
    </row>
    <row r="12601">
      <c r="A12601" s="95">
        <v>56177</v>
      </c>
      <c r="B12601" s="93" t="s">
        <v>22467</v>
      </c>
      <c r="C12601" s="93" t="s">
        <v>3255</v>
      </c>
      <c r="D12601" s="95">
        <v>1467</v>
      </c>
      <c r="E12601" s="95">
        <v>1662</v>
      </c>
      <c r="F12601" s="95">
        <v>23773880</v>
      </c>
      <c r="G12601" s="95">
        <v>250</v>
      </c>
      <c r="H12601" s="93" t="s">
        <v>8976</v>
      </c>
      <c r="I12601" s="93" t="s">
        <v>23897</v>
      </c>
      <c r="J12601" s="93" t="s">
        <v>20906</v>
      </c>
      <c r="K12601" s="93" t="s">
        <v>4884</v>
      </c>
      <c r="L12601" s="14">
        <f>AND(vyberHrace&lt;&gt;"",ISNUMBER(SEARCH(vyberHrace,$B12601)))</f>
      </c>
      <c r="M12601" s="14">
        <f>AND($I12601=MID(kododd,1,2),$J12601=MID(kododd,3,3))</f>
      </c>
    </row>
    <row r="12602">
      <c r="A12602" s="95">
        <v>58720</v>
      </c>
      <c r="B12602" s="93" t="s">
        <v>25201</v>
      </c>
      <c r="C12602" s="93" t="s">
        <v>1450</v>
      </c>
      <c r="G12602" s="95">
        <v>0</v>
      </c>
      <c r="H12602" s="93" t="s">
        <v>8976</v>
      </c>
      <c r="I12602" s="93" t="s">
        <v>23897</v>
      </c>
      <c r="J12602" s="93" t="s">
        <v>20921</v>
      </c>
      <c r="K12602" s="93" t="s">
        <v>6838</v>
      </c>
      <c r="L12602" s="14">
        <f>AND(vyberHrace&lt;&gt;"",ISNUMBER(SEARCH(vyberHrace,$B12602)))</f>
      </c>
      <c r="M12602" s="14">
        <f>AND($I12602=MID(kododd,1,2),$J12602=MID(kododd,3,3))</f>
      </c>
    </row>
    <row r="12603">
      <c r="A12603" s="95">
        <v>37820</v>
      </c>
      <c r="B12603" s="93" t="s">
        <v>21079</v>
      </c>
      <c r="C12603" s="93" t="s">
        <v>1442</v>
      </c>
      <c r="D12603" s="95">
        <v>1721</v>
      </c>
      <c r="E12603" s="95">
        <v>1859</v>
      </c>
      <c r="F12603" s="95">
        <v>367613</v>
      </c>
      <c r="G12603" s="95">
        <v>0</v>
      </c>
      <c r="H12603" s="93" t="s">
        <v>8976</v>
      </c>
      <c r="I12603" s="93" t="s">
        <v>23897</v>
      </c>
      <c r="J12603" s="93" t="s">
        <v>3580</v>
      </c>
      <c r="K12603" s="93" t="s">
        <v>6263</v>
      </c>
      <c r="L12603" s="14">
        <f>AND(vyberHrace&lt;&gt;"",ISNUMBER(SEARCH(vyberHrace,$B12603)))</f>
      </c>
      <c r="M12603" s="14">
        <f>AND($I12603=MID(kododd,1,2),$J12603=MID(kododd,3,3))</f>
      </c>
    </row>
    <row r="12604">
      <c r="A12604" s="95">
        <v>55051</v>
      </c>
      <c r="B12604" s="93" t="s">
        <v>576</v>
      </c>
      <c r="C12604" s="93" t="s">
        <v>1406</v>
      </c>
      <c r="F12604" s="95">
        <v>23757116</v>
      </c>
      <c r="G12604" s="95">
        <v>0</v>
      </c>
      <c r="H12604" s="93" t="s">
        <v>8976</v>
      </c>
      <c r="I12604" s="93" t="s">
        <v>23897</v>
      </c>
      <c r="J12604" s="93" t="s">
        <v>20860</v>
      </c>
      <c r="K12604" s="93" t="s">
        <v>4664</v>
      </c>
      <c r="L12604" s="14">
        <f>AND(vyberHrace&lt;&gt;"",ISNUMBER(SEARCH(vyberHrace,$B12604)))</f>
      </c>
      <c r="M12604" s="14">
        <f>AND($I12604=MID(kododd,1,2),$J12604=MID(kododd,3,3))</f>
      </c>
    </row>
    <row r="12605">
      <c r="A12605" s="95">
        <v>58687</v>
      </c>
      <c r="B12605" s="93" t="s">
        <v>25170</v>
      </c>
      <c r="C12605" s="93" t="s">
        <v>1486</v>
      </c>
      <c r="G12605" s="95">
        <v>0</v>
      </c>
      <c r="H12605" s="93" t="s">
        <v>8976</v>
      </c>
      <c r="I12605" s="93" t="s">
        <v>23897</v>
      </c>
      <c r="J12605" s="93" t="s">
        <v>20921</v>
      </c>
      <c r="K12605" s="93" t="s">
        <v>6838</v>
      </c>
      <c r="L12605" s="14">
        <f>AND(vyberHrace&lt;&gt;"",ISNUMBER(SEARCH(vyberHrace,$B12605)))</f>
      </c>
      <c r="M12605" s="14">
        <f>AND($I12605=MID(kododd,1,2),$J12605=MID(kododd,3,3))</f>
      </c>
    </row>
    <row r="12606">
      <c r="A12606" s="95">
        <v>39606</v>
      </c>
      <c r="B12606" s="93" t="s">
        <v>6282</v>
      </c>
      <c r="C12606" s="93" t="s">
        <v>1419</v>
      </c>
      <c r="D12606" s="95">
        <v>1400</v>
      </c>
      <c r="E12606" s="95">
        <v>1577</v>
      </c>
      <c r="F12606" s="95">
        <v>396818</v>
      </c>
      <c r="G12606" s="95">
        <v>0</v>
      </c>
      <c r="H12606" s="93" t="s">
        <v>8976</v>
      </c>
      <c r="I12606" s="93" t="s">
        <v>23897</v>
      </c>
      <c r="J12606" s="93" t="s">
        <v>20921</v>
      </c>
      <c r="K12606" s="93" t="s">
        <v>6838</v>
      </c>
      <c r="L12606" s="14">
        <f>AND(vyberHrace&lt;&gt;"",ISNUMBER(SEARCH(vyberHrace,$B12606)))</f>
      </c>
      <c r="M12606" s="14">
        <f>AND($I12606=MID(kododd,1,2),$J12606=MID(kododd,3,3))</f>
      </c>
    </row>
    <row r="12607">
      <c r="A12607" s="95">
        <v>53993</v>
      </c>
      <c r="B12607" s="93" t="s">
        <v>593</v>
      </c>
      <c r="C12607" s="93" t="s">
        <v>1411</v>
      </c>
      <c r="E12607" s="95">
        <v>1429</v>
      </c>
      <c r="F12607" s="95">
        <v>23768916</v>
      </c>
      <c r="G12607" s="95">
        <v>250</v>
      </c>
      <c r="H12607" s="93" t="s">
        <v>8976</v>
      </c>
      <c r="I12607" s="93" t="s">
        <v>23897</v>
      </c>
      <c r="J12607" s="93" t="s">
        <v>20921</v>
      </c>
      <c r="K12607" s="93" t="s">
        <v>6838</v>
      </c>
      <c r="L12607" s="14">
        <f>AND(vyberHrace&lt;&gt;"",ISNUMBER(SEARCH(vyberHrace,$B12607)))</f>
      </c>
      <c r="M12607" s="14">
        <f>AND($I12607=MID(kododd,1,2),$J12607=MID(kododd,3,3))</f>
      </c>
    </row>
    <row r="12608">
      <c r="A12608" s="95">
        <v>46156</v>
      </c>
      <c r="B12608" s="93" t="s">
        <v>45</v>
      </c>
      <c r="C12608" s="93" t="s">
        <v>1406</v>
      </c>
      <c r="D12608" s="95">
        <v>1796</v>
      </c>
      <c r="E12608" s="95">
        <v>1871</v>
      </c>
      <c r="F12608" s="95">
        <v>23726008</v>
      </c>
      <c r="G12608" s="95">
        <v>250</v>
      </c>
      <c r="H12608" s="93" t="s">
        <v>8976</v>
      </c>
      <c r="I12608" s="93" t="s">
        <v>23897</v>
      </c>
      <c r="J12608" s="93" t="s">
        <v>20917</v>
      </c>
      <c r="K12608" s="93" t="s">
        <v>6880</v>
      </c>
      <c r="L12608" s="14">
        <f>AND(vyberHrace&lt;&gt;"",ISNUMBER(SEARCH(vyberHrace,$B12608)))</f>
      </c>
      <c r="M12608" s="14">
        <f>AND($I12608=MID(kododd,1,2),$J12608=MID(kododd,3,3))</f>
      </c>
    </row>
    <row r="12609">
      <c r="A12609" s="95">
        <v>1840</v>
      </c>
      <c r="B12609" s="93" t="s">
        <v>5415</v>
      </c>
      <c r="C12609" s="93" t="s">
        <v>1476</v>
      </c>
      <c r="D12609" s="95">
        <v>1726</v>
      </c>
      <c r="E12609" s="95">
        <v>1818</v>
      </c>
      <c r="F12609" s="95">
        <v>369705</v>
      </c>
      <c r="G12609" s="95">
        <v>0</v>
      </c>
      <c r="H12609" s="93" t="s">
        <v>8976</v>
      </c>
      <c r="I12609" s="93" t="s">
        <v>23897</v>
      </c>
      <c r="J12609" s="93" t="s">
        <v>20914</v>
      </c>
      <c r="K12609" s="93" t="s">
        <v>26143</v>
      </c>
      <c r="L12609" s="14">
        <f>AND(vyberHrace&lt;&gt;"",ISNUMBER(SEARCH(vyberHrace,$B12609)))</f>
      </c>
      <c r="M12609" s="14">
        <f>AND($I12609=MID(kododd,1,2),$J12609=MID(kododd,3,3))</f>
      </c>
    </row>
    <row r="12610">
      <c r="A12610" s="95">
        <v>62356</v>
      </c>
      <c r="B12610" s="93" t="s">
        <v>5429</v>
      </c>
      <c r="C12610" s="93" t="s">
        <v>1420</v>
      </c>
      <c r="G12610" s="95">
        <v>250</v>
      </c>
      <c r="H12610" s="93" t="s">
        <v>8976</v>
      </c>
      <c r="I12610" s="93" t="s">
        <v>23897</v>
      </c>
      <c r="J12610" s="93" t="s">
        <v>20847</v>
      </c>
      <c r="K12610" s="93" t="s">
        <v>9957</v>
      </c>
      <c r="L12610" s="14">
        <f>AND(vyberHrace&lt;&gt;"",ISNUMBER(SEARCH(vyberHrace,$B12610)))</f>
      </c>
      <c r="M12610" s="14">
        <f>AND($I12610=MID(kododd,1,2),$J12610=MID(kododd,3,3))</f>
      </c>
    </row>
    <row r="12611">
      <c r="A12611" s="95">
        <v>35439</v>
      </c>
      <c r="B12611" s="93" t="s">
        <v>29183</v>
      </c>
      <c r="C12611" s="93" t="s">
        <v>1415</v>
      </c>
      <c r="G12611" s="95">
        <v>250</v>
      </c>
      <c r="H12611" s="93" t="s">
        <v>8976</v>
      </c>
      <c r="I12611" s="93" t="s">
        <v>23897</v>
      </c>
      <c r="J12611" s="93" t="s">
        <v>20879</v>
      </c>
      <c r="K12611" s="93" t="s">
        <v>21354</v>
      </c>
      <c r="L12611" s="14">
        <f>AND(vyberHrace&lt;&gt;"",ISNUMBER(SEARCH(vyberHrace,$B12611)))</f>
      </c>
      <c r="M12611" s="14">
        <f>AND($I12611=MID(kododd,1,2),$J12611=MID(kododd,3,3))</f>
      </c>
    </row>
    <row r="12612">
      <c r="A12612" s="95">
        <v>1135</v>
      </c>
      <c r="B12612" s="93" t="s">
        <v>16979</v>
      </c>
      <c r="C12612" s="93" t="s">
        <v>1442</v>
      </c>
      <c r="D12612" s="95">
        <v>1920</v>
      </c>
      <c r="E12612" s="95">
        <v>1929</v>
      </c>
      <c r="F12612" s="95">
        <v>314889</v>
      </c>
      <c r="G12612" s="95">
        <v>0</v>
      </c>
      <c r="H12612" s="93" t="s">
        <v>8976</v>
      </c>
      <c r="I12612" s="93" t="s">
        <v>23897</v>
      </c>
      <c r="J12612" s="93" t="s">
        <v>20860</v>
      </c>
      <c r="K12612" s="93" t="s">
        <v>4664</v>
      </c>
      <c r="L12612" s="14">
        <f>AND(vyberHrace&lt;&gt;"",ISNUMBER(SEARCH(vyberHrace,$B12612)))</f>
      </c>
      <c r="M12612" s="14">
        <f>AND($I12612=MID(kododd,1,2),$J12612=MID(kododd,3,3))</f>
      </c>
    </row>
    <row r="12613">
      <c r="A12613" s="95">
        <v>13988</v>
      </c>
      <c r="B12613" s="93" t="s">
        <v>16996</v>
      </c>
      <c r="C12613" s="93" t="s">
        <v>1453</v>
      </c>
      <c r="D12613" s="95">
        <v>1562</v>
      </c>
      <c r="E12613" s="95">
        <v>1677</v>
      </c>
      <c r="F12613" s="95">
        <v>369250</v>
      </c>
      <c r="G12613" s="95">
        <v>0</v>
      </c>
      <c r="H12613" s="93" t="s">
        <v>8976</v>
      </c>
      <c r="I12613" s="93" t="s">
        <v>23897</v>
      </c>
      <c r="J12613" s="93" t="s">
        <v>20961</v>
      </c>
      <c r="K12613" s="93" t="s">
        <v>3074</v>
      </c>
      <c r="L12613" s="14">
        <f>AND(vyberHrace&lt;&gt;"",ISNUMBER(SEARCH(vyberHrace,$B12613)))</f>
      </c>
      <c r="M12613" s="14">
        <f>AND($I12613=MID(kododd,1,2),$J12613=MID(kododd,3,3))</f>
      </c>
    </row>
    <row r="12614">
      <c r="A12614" s="95">
        <v>53865</v>
      </c>
      <c r="B12614" s="93" t="s">
        <v>631</v>
      </c>
      <c r="C12614" s="93" t="s">
        <v>1450</v>
      </c>
      <c r="D12614" s="95">
        <v>1086</v>
      </c>
      <c r="E12614" s="95">
        <v>1442</v>
      </c>
      <c r="F12614" s="95">
        <v>23780622</v>
      </c>
      <c r="G12614" s="95">
        <v>250</v>
      </c>
      <c r="H12614" s="93" t="s">
        <v>8976</v>
      </c>
      <c r="I12614" s="93" t="s">
        <v>23897</v>
      </c>
      <c r="J12614" s="93" t="s">
        <v>20917</v>
      </c>
      <c r="K12614" s="93" t="s">
        <v>6880</v>
      </c>
      <c r="L12614" s="14">
        <f>AND(vyberHrace&lt;&gt;"",ISNUMBER(SEARCH(vyberHrace,$B12614)))</f>
      </c>
      <c r="M12614" s="14">
        <f>AND($I12614=MID(kododd,1,2),$J12614=MID(kododd,3,3))</f>
      </c>
    </row>
    <row r="12615">
      <c r="A12615" s="95">
        <v>48920</v>
      </c>
      <c r="B12615" s="93" t="s">
        <v>17001</v>
      </c>
      <c r="C12615" s="93" t="s">
        <v>1420</v>
      </c>
      <c r="D12615" s="95">
        <v>1764</v>
      </c>
      <c r="E12615" s="95">
        <v>1789</v>
      </c>
      <c r="F12615" s="95">
        <v>23725460</v>
      </c>
      <c r="G12615" s="95">
        <v>250</v>
      </c>
      <c r="H12615" s="93" t="s">
        <v>8976</v>
      </c>
      <c r="I12615" s="93" t="s">
        <v>23897</v>
      </c>
      <c r="J12615" s="93" t="s">
        <v>20917</v>
      </c>
      <c r="K12615" s="93" t="s">
        <v>6880</v>
      </c>
      <c r="L12615" s="14">
        <f>AND(vyberHrace&lt;&gt;"",ISNUMBER(SEARCH(vyberHrace,$B12615)))</f>
      </c>
      <c r="M12615" s="14">
        <f>AND($I12615=MID(kododd,1,2),$J12615=MID(kododd,3,3))</f>
      </c>
    </row>
    <row r="12616">
      <c r="A12616" s="95">
        <v>48571</v>
      </c>
      <c r="B12616" s="93" t="s">
        <v>17002</v>
      </c>
      <c r="C12616" s="93" t="s">
        <v>1422</v>
      </c>
      <c r="D12616" s="95">
        <v>2150</v>
      </c>
      <c r="E12616" s="95">
        <v>2154</v>
      </c>
      <c r="F12616" s="95">
        <v>23725478</v>
      </c>
      <c r="G12616" s="95">
        <v>250</v>
      </c>
      <c r="H12616" s="93" t="s">
        <v>8976</v>
      </c>
      <c r="I12616" s="93" t="s">
        <v>23897</v>
      </c>
      <c r="J12616" s="93" t="s">
        <v>20917</v>
      </c>
      <c r="K12616" s="93" t="s">
        <v>6880</v>
      </c>
      <c r="L12616" s="14">
        <f>AND(vyberHrace&lt;&gt;"",ISNUMBER(SEARCH(vyberHrace,$B12616)))</f>
      </c>
      <c r="M12616" s="14">
        <f>AND($I12616=MID(kododd,1,2),$J12616=MID(kododd,3,3))</f>
      </c>
    </row>
    <row r="12617">
      <c r="A12617" s="95">
        <v>2576</v>
      </c>
      <c r="B12617" s="93" t="s">
        <v>7055</v>
      </c>
      <c r="C12617" s="93" t="s">
        <v>1459</v>
      </c>
      <c r="D12617" s="95">
        <v>1661</v>
      </c>
      <c r="E12617" s="95">
        <v>1790</v>
      </c>
      <c r="F12617" s="95">
        <v>369268</v>
      </c>
      <c r="G12617" s="95">
        <v>250</v>
      </c>
      <c r="H12617" s="93" t="s">
        <v>8976</v>
      </c>
      <c r="I12617" s="93" t="s">
        <v>23897</v>
      </c>
      <c r="J12617" s="93" t="s">
        <v>20921</v>
      </c>
      <c r="K12617" s="93" t="s">
        <v>6838</v>
      </c>
      <c r="L12617" s="14">
        <f>AND(vyberHrace&lt;&gt;"",ISNUMBER(SEARCH(vyberHrace,$B12617)))</f>
      </c>
      <c r="M12617" s="14">
        <f>AND($I12617=MID(kododd,1,2),$J12617=MID(kododd,3,3))</f>
      </c>
    </row>
    <row r="12618">
      <c r="A12618" s="95">
        <v>47255</v>
      </c>
      <c r="B12618" s="93" t="s">
        <v>7064</v>
      </c>
      <c r="C12618" s="93" t="s">
        <v>1412</v>
      </c>
      <c r="G12618" s="95">
        <v>250</v>
      </c>
      <c r="H12618" s="93" t="s">
        <v>8976</v>
      </c>
      <c r="I12618" s="93" t="s">
        <v>23897</v>
      </c>
      <c r="J12618" s="93" t="s">
        <v>20866</v>
      </c>
      <c r="K12618" s="93" t="s">
        <v>5605</v>
      </c>
      <c r="L12618" s="14">
        <f>AND(vyberHrace&lt;&gt;"",ISNUMBER(SEARCH(vyberHrace,$B12618)))</f>
      </c>
      <c r="M12618" s="14">
        <f>AND($I12618=MID(kododd,1,2),$J12618=MID(kododd,3,3))</f>
      </c>
    </row>
    <row r="12619">
      <c r="A12619" s="95">
        <v>39182</v>
      </c>
      <c r="B12619" s="93" t="s">
        <v>7065</v>
      </c>
      <c r="C12619" s="93" t="s">
        <v>1438</v>
      </c>
      <c r="D12619" s="95">
        <v>1375</v>
      </c>
      <c r="E12619" s="95">
        <v>1576</v>
      </c>
      <c r="F12619" s="95">
        <v>396591</v>
      </c>
      <c r="G12619" s="95">
        <v>0</v>
      </c>
      <c r="H12619" s="93" t="s">
        <v>8976</v>
      </c>
      <c r="I12619" s="93" t="s">
        <v>23897</v>
      </c>
      <c r="J12619" s="93" t="s">
        <v>3580</v>
      </c>
      <c r="K12619" s="93" t="s">
        <v>6263</v>
      </c>
      <c r="L12619" s="14">
        <f>AND(vyberHrace&lt;&gt;"",ISNUMBER(SEARCH(vyberHrace,$B12619)))</f>
      </c>
      <c r="M12619" s="14">
        <f>AND($I12619=MID(kododd,1,2),$J12619=MID(kododd,3,3))</f>
      </c>
    </row>
    <row r="12620">
      <c r="A12620" s="95">
        <v>10559</v>
      </c>
      <c r="B12620" s="93" t="s">
        <v>7066</v>
      </c>
      <c r="C12620" s="93" t="s">
        <v>1455</v>
      </c>
      <c r="D12620" s="95">
        <v>1634</v>
      </c>
      <c r="E12620" s="95">
        <v>1795</v>
      </c>
      <c r="F12620" s="95">
        <v>358983</v>
      </c>
      <c r="G12620" s="95">
        <v>250</v>
      </c>
      <c r="H12620" s="93" t="s">
        <v>8976</v>
      </c>
      <c r="I12620" s="93" t="s">
        <v>23897</v>
      </c>
      <c r="J12620" s="93" t="s">
        <v>20866</v>
      </c>
      <c r="K12620" s="93" t="s">
        <v>5605</v>
      </c>
      <c r="L12620" s="14">
        <f>AND(vyberHrace&lt;&gt;"",ISNUMBER(SEARCH(vyberHrace,$B12620)))</f>
      </c>
      <c r="M12620" s="14">
        <f>AND($I12620=MID(kododd,1,2),$J12620=MID(kododd,3,3))</f>
      </c>
    </row>
    <row r="12621">
      <c r="A12621" s="95">
        <v>60409</v>
      </c>
      <c r="B12621" s="93" t="s">
        <v>26851</v>
      </c>
      <c r="C12621" s="93" t="s">
        <v>1420</v>
      </c>
      <c r="G12621" s="95">
        <v>250</v>
      </c>
      <c r="H12621" s="93" t="s">
        <v>8976</v>
      </c>
      <c r="I12621" s="93" t="s">
        <v>23897</v>
      </c>
      <c r="J12621" s="93" t="s">
        <v>20847</v>
      </c>
      <c r="K12621" s="93" t="s">
        <v>9957</v>
      </c>
      <c r="L12621" s="14">
        <f>AND(vyberHrace&lt;&gt;"",ISNUMBER(SEARCH(vyberHrace,$B12621)))</f>
      </c>
      <c r="M12621" s="14">
        <f>AND($I12621=MID(kododd,1,2),$J12621=MID(kododd,3,3))</f>
      </c>
    </row>
    <row r="12622">
      <c r="A12622" s="95">
        <v>10582</v>
      </c>
      <c r="B12622" s="93" t="s">
        <v>16917</v>
      </c>
      <c r="C12622" s="93" t="s">
        <v>1468</v>
      </c>
      <c r="D12622" s="95">
        <v>1747</v>
      </c>
      <c r="E12622" s="95">
        <v>1843</v>
      </c>
      <c r="F12622" s="95">
        <v>369713</v>
      </c>
      <c r="G12622" s="95">
        <v>0</v>
      </c>
      <c r="H12622" s="93" t="s">
        <v>8976</v>
      </c>
      <c r="I12622" s="93" t="s">
        <v>23897</v>
      </c>
      <c r="J12622" s="93" t="s">
        <v>20914</v>
      </c>
      <c r="K12622" s="93" t="s">
        <v>26143</v>
      </c>
      <c r="L12622" s="14">
        <f>AND(vyberHrace&lt;&gt;"",ISNUMBER(SEARCH(vyberHrace,$B12622)))</f>
      </c>
      <c r="M12622" s="14">
        <f>AND($I12622=MID(kododd,1,2),$J12622=MID(kododd,3,3))</f>
      </c>
    </row>
    <row r="12623">
      <c r="A12623" s="95">
        <v>54146</v>
      </c>
      <c r="B12623" s="93" t="s">
        <v>554</v>
      </c>
      <c r="C12623" s="93" t="s">
        <v>1416</v>
      </c>
      <c r="F12623" s="95">
        <v>23757124</v>
      </c>
      <c r="G12623" s="95">
        <v>250</v>
      </c>
      <c r="H12623" s="93" t="s">
        <v>8976</v>
      </c>
      <c r="I12623" s="93" t="s">
        <v>23897</v>
      </c>
      <c r="J12623" s="93" t="s">
        <v>20937</v>
      </c>
      <c r="K12623" s="93" t="s">
        <v>5619</v>
      </c>
      <c r="L12623" s="14">
        <f>AND(vyberHrace&lt;&gt;"",ISNUMBER(SEARCH(vyberHrace,$B12623)))</f>
      </c>
      <c r="M12623" s="14">
        <f>AND($I12623=MID(kododd,1,2),$J12623=MID(kododd,3,3))</f>
      </c>
    </row>
    <row r="12624">
      <c r="A12624" s="95">
        <v>57879</v>
      </c>
      <c r="B12624" s="93" t="s">
        <v>24426</v>
      </c>
      <c r="C12624" s="93" t="s">
        <v>1486</v>
      </c>
      <c r="F12624" s="95">
        <v>23789581</v>
      </c>
      <c r="G12624" s="95">
        <v>250</v>
      </c>
      <c r="H12624" s="93" t="s">
        <v>8976</v>
      </c>
      <c r="I12624" s="93" t="s">
        <v>23897</v>
      </c>
      <c r="J12624" s="93" t="s">
        <v>20917</v>
      </c>
      <c r="K12624" s="93" t="s">
        <v>6880</v>
      </c>
      <c r="L12624" s="14">
        <f>AND(vyberHrace&lt;&gt;"",ISNUMBER(SEARCH(vyberHrace,$B12624)))</f>
      </c>
      <c r="M12624" s="14">
        <f>AND($I12624=MID(kododd,1,2),$J12624=MID(kododd,3,3))</f>
      </c>
    </row>
    <row r="12625">
      <c r="A12625" s="95">
        <v>59185</v>
      </c>
      <c r="B12625" s="93" t="s">
        <v>25617</v>
      </c>
      <c r="C12625" s="93" t="s">
        <v>1420</v>
      </c>
      <c r="G12625" s="95">
        <v>0</v>
      </c>
      <c r="H12625" s="93" t="s">
        <v>8976</v>
      </c>
      <c r="I12625" s="93" t="s">
        <v>23897</v>
      </c>
      <c r="J12625" s="93" t="s">
        <v>20933</v>
      </c>
      <c r="K12625" s="93" t="s">
        <v>9080</v>
      </c>
      <c r="L12625" s="14">
        <f>AND(vyberHrace&lt;&gt;"",ISNUMBER(SEARCH(vyberHrace,$B12625)))</f>
      </c>
      <c r="M12625" s="14">
        <f>AND($I12625=MID(kododd,1,2),$J12625=MID(kododd,3,3))</f>
      </c>
    </row>
    <row r="12626">
      <c r="A12626" s="95">
        <v>9104</v>
      </c>
      <c r="B12626" s="93" t="s">
        <v>12492</v>
      </c>
      <c r="C12626" s="93" t="s">
        <v>1401</v>
      </c>
      <c r="D12626" s="95">
        <v>1685</v>
      </c>
      <c r="E12626" s="95">
        <v>1779</v>
      </c>
      <c r="F12626" s="95">
        <v>326798</v>
      </c>
      <c r="G12626" s="95">
        <v>250</v>
      </c>
      <c r="H12626" s="93" t="s">
        <v>8976</v>
      </c>
      <c r="I12626" s="93" t="s">
        <v>23897</v>
      </c>
      <c r="J12626" s="93" t="s">
        <v>20874</v>
      </c>
      <c r="K12626" s="93" t="s">
        <v>9948</v>
      </c>
      <c r="L12626" s="14">
        <f>AND(vyberHrace&lt;&gt;"",ISNUMBER(SEARCH(vyberHrace,$B12626)))</f>
      </c>
      <c r="M12626" s="14">
        <f>AND($I12626=MID(kododd,1,2),$J12626=MID(kododd,3,3))</f>
      </c>
    </row>
    <row r="12627">
      <c r="A12627" s="95">
        <v>13378</v>
      </c>
      <c r="B12627" s="93" t="s">
        <v>12511</v>
      </c>
      <c r="C12627" s="93" t="s">
        <v>1452</v>
      </c>
      <c r="D12627" s="95">
        <v>1538</v>
      </c>
      <c r="G12627" s="95">
        <v>0</v>
      </c>
      <c r="H12627" s="93" t="s">
        <v>8976</v>
      </c>
      <c r="I12627" s="93" t="s">
        <v>23897</v>
      </c>
      <c r="J12627" s="93" t="s">
        <v>20872</v>
      </c>
      <c r="K12627" s="93" t="s">
        <v>6834</v>
      </c>
      <c r="L12627" s="14">
        <f>AND(vyberHrace&lt;&gt;"",ISNUMBER(SEARCH(vyberHrace,$B12627)))</f>
      </c>
      <c r="M12627" s="14">
        <f>AND($I12627=MID(kododd,1,2),$J12627=MID(kododd,3,3))</f>
      </c>
    </row>
    <row r="12628">
      <c r="A12628" s="95">
        <v>43838</v>
      </c>
      <c r="B12628" s="93" t="s">
        <v>17211</v>
      </c>
      <c r="C12628" s="93" t="s">
        <v>1399</v>
      </c>
      <c r="F12628" s="95">
        <v>23704632</v>
      </c>
      <c r="G12628" s="95">
        <v>0</v>
      </c>
      <c r="H12628" s="93" t="s">
        <v>8976</v>
      </c>
      <c r="I12628" s="93" t="s">
        <v>23897</v>
      </c>
      <c r="J12628" s="93" t="s">
        <v>20860</v>
      </c>
      <c r="K12628" s="93" t="s">
        <v>4664</v>
      </c>
      <c r="L12628" s="14">
        <f>AND(vyberHrace&lt;&gt;"",ISNUMBER(SEARCH(vyberHrace,$B12628)))</f>
      </c>
      <c r="M12628" s="14">
        <f>AND($I12628=MID(kododd,1,2),$J12628=MID(kododd,3,3))</f>
      </c>
    </row>
    <row r="12629">
      <c r="A12629" s="95">
        <v>43525</v>
      </c>
      <c r="B12629" s="93" t="s">
        <v>17214</v>
      </c>
      <c r="C12629" s="93" t="s">
        <v>1410</v>
      </c>
      <c r="G12629" s="95">
        <v>0</v>
      </c>
      <c r="H12629" s="93" t="s">
        <v>8976</v>
      </c>
      <c r="I12629" s="93" t="s">
        <v>23897</v>
      </c>
      <c r="J12629" s="93" t="s">
        <v>20860</v>
      </c>
      <c r="K12629" s="93" t="s">
        <v>4664</v>
      </c>
      <c r="L12629" s="14">
        <f>AND(vyberHrace&lt;&gt;"",ISNUMBER(SEARCH(vyberHrace,$B12629)))</f>
      </c>
      <c r="M12629" s="14">
        <f>AND($I12629=MID(kododd,1,2),$J12629=MID(kododd,3,3))</f>
      </c>
    </row>
    <row r="12630">
      <c r="A12630" s="95">
        <v>63206</v>
      </c>
      <c r="B12630" s="93" t="s">
        <v>20126</v>
      </c>
      <c r="C12630" s="93" t="s">
        <v>1486</v>
      </c>
      <c r="G12630" s="95">
        <v>250</v>
      </c>
      <c r="H12630" s="93" t="s">
        <v>8976</v>
      </c>
      <c r="I12630" s="93" t="s">
        <v>23897</v>
      </c>
      <c r="J12630" s="93" t="s">
        <v>21033</v>
      </c>
      <c r="K12630" s="93" t="s">
        <v>7886</v>
      </c>
      <c r="L12630" s="14">
        <f>AND(vyberHrace&lt;&gt;"",ISNUMBER(SEARCH(vyberHrace,$B12630)))</f>
      </c>
      <c r="M12630" s="14">
        <f>AND($I12630=MID(kododd,1,2),$J12630=MID(kododd,3,3))</f>
      </c>
    </row>
    <row r="12631">
      <c r="A12631" s="95">
        <v>38078</v>
      </c>
      <c r="B12631" s="93" t="s">
        <v>17240</v>
      </c>
      <c r="C12631" s="93" t="s">
        <v>1403</v>
      </c>
      <c r="D12631" s="95">
        <v>1499</v>
      </c>
      <c r="F12631" s="95">
        <v>379840</v>
      </c>
      <c r="G12631" s="95">
        <v>0</v>
      </c>
      <c r="H12631" s="93" t="s">
        <v>8976</v>
      </c>
      <c r="I12631" s="93" t="s">
        <v>23897</v>
      </c>
      <c r="J12631" s="93" t="s">
        <v>20846</v>
      </c>
      <c r="K12631" s="93" t="s">
        <v>4692</v>
      </c>
      <c r="L12631" s="14">
        <f>AND(vyberHrace&lt;&gt;"",ISNUMBER(SEARCH(vyberHrace,$B12631)))</f>
      </c>
      <c r="M12631" s="14">
        <f>AND($I12631=MID(kododd,1,2),$J12631=MID(kododd,3,3))</f>
      </c>
    </row>
    <row r="12632">
      <c r="A12632" s="95">
        <v>6496</v>
      </c>
      <c r="B12632" s="93" t="s">
        <v>14977</v>
      </c>
      <c r="C12632" s="93" t="s">
        <v>1471</v>
      </c>
      <c r="D12632" s="95">
        <v>1643</v>
      </c>
      <c r="E12632" s="95">
        <v>1788</v>
      </c>
      <c r="F12632" s="95">
        <v>337200</v>
      </c>
      <c r="G12632" s="95">
        <v>250</v>
      </c>
      <c r="H12632" s="93" t="s">
        <v>8976</v>
      </c>
      <c r="I12632" s="93" t="s">
        <v>23897</v>
      </c>
      <c r="J12632" s="93" t="s">
        <v>20880</v>
      </c>
      <c r="K12632" s="93" t="s">
        <v>2046</v>
      </c>
      <c r="L12632" s="14">
        <f>AND(vyberHrace&lt;&gt;"",ISNUMBER(SEARCH(vyberHrace,$B12632)))</f>
      </c>
      <c r="M12632" s="14">
        <f>AND($I12632=MID(kododd,1,2),$J12632=MID(kododd,3,3))</f>
      </c>
    </row>
    <row r="12633">
      <c r="A12633" s="95">
        <v>53164</v>
      </c>
      <c r="B12633" s="93" t="s">
        <v>17622</v>
      </c>
      <c r="C12633" s="93" t="s">
        <v>1411</v>
      </c>
      <c r="G12633" s="95">
        <v>0</v>
      </c>
      <c r="H12633" s="93" t="s">
        <v>8976</v>
      </c>
      <c r="I12633" s="93" t="s">
        <v>23897</v>
      </c>
      <c r="J12633" s="93" t="s">
        <v>20933</v>
      </c>
      <c r="K12633" s="93" t="s">
        <v>9080</v>
      </c>
      <c r="L12633" s="14">
        <f>AND(vyberHrace&lt;&gt;"",ISNUMBER(SEARCH(vyberHrace,$B12633)))</f>
      </c>
      <c r="M12633" s="14">
        <f>AND($I12633=MID(kododd,1,2),$J12633=MID(kododd,3,3))</f>
      </c>
    </row>
    <row r="12634">
      <c r="A12634" s="95">
        <v>45050</v>
      </c>
      <c r="B12634" s="93" t="s">
        <v>14981</v>
      </c>
      <c r="C12634" s="93" t="s">
        <v>1426</v>
      </c>
      <c r="D12634" s="95">
        <v>1675</v>
      </c>
      <c r="E12634" s="95">
        <v>1840</v>
      </c>
      <c r="F12634" s="95">
        <v>23701846</v>
      </c>
      <c r="G12634" s="95">
        <v>250</v>
      </c>
      <c r="H12634" s="93" t="s">
        <v>8976</v>
      </c>
      <c r="I12634" s="93" t="s">
        <v>23897</v>
      </c>
      <c r="J12634" s="93" t="s">
        <v>21002</v>
      </c>
      <c r="K12634" s="93" t="s">
        <v>5579</v>
      </c>
      <c r="L12634" s="14">
        <f>AND(vyberHrace&lt;&gt;"",ISNUMBER(SEARCH(vyberHrace,$B12634)))</f>
      </c>
      <c r="M12634" s="14">
        <f>AND($I12634=MID(kododd,1,2),$J12634=MID(kododd,3,3))</f>
      </c>
    </row>
    <row r="12635">
      <c r="A12635" s="95">
        <v>54959</v>
      </c>
      <c r="B12635" s="93" t="s">
        <v>14998</v>
      </c>
      <c r="C12635" s="93" t="s">
        <v>1411</v>
      </c>
      <c r="D12635" s="95">
        <v>1525</v>
      </c>
      <c r="E12635" s="95">
        <v>1637</v>
      </c>
      <c r="F12635" s="95">
        <v>23755059</v>
      </c>
      <c r="G12635" s="95">
        <v>250</v>
      </c>
      <c r="H12635" s="93" t="s">
        <v>8976</v>
      </c>
      <c r="I12635" s="93" t="s">
        <v>23897</v>
      </c>
      <c r="J12635" s="93" t="s">
        <v>20917</v>
      </c>
      <c r="K12635" s="93" t="s">
        <v>6880</v>
      </c>
      <c r="L12635" s="14">
        <f>AND(vyberHrace&lt;&gt;"",ISNUMBER(SEARCH(vyberHrace,$B12635)))</f>
      </c>
      <c r="M12635" s="14">
        <f>AND($I12635=MID(kododd,1,2),$J12635=MID(kododd,3,3))</f>
      </c>
    </row>
    <row r="12636">
      <c r="A12636" s="95">
        <v>52665</v>
      </c>
      <c r="B12636" s="93" t="s">
        <v>4197</v>
      </c>
      <c r="C12636" s="93" t="s">
        <v>1406</v>
      </c>
      <c r="F12636" s="95">
        <v>23772204</v>
      </c>
      <c r="G12636" s="95">
        <v>250</v>
      </c>
      <c r="H12636" s="93" t="s">
        <v>8976</v>
      </c>
      <c r="I12636" s="93" t="s">
        <v>23897</v>
      </c>
      <c r="J12636" s="93" t="s">
        <v>20879</v>
      </c>
      <c r="K12636" s="93" t="s">
        <v>21354</v>
      </c>
      <c r="L12636" s="14">
        <f>AND(vyberHrace&lt;&gt;"",ISNUMBER(SEARCH(vyberHrace,$B12636)))</f>
      </c>
      <c r="M12636" s="14">
        <f>AND($I12636=MID(kododd,1,2),$J12636=MID(kododd,3,3))</f>
      </c>
    </row>
    <row r="12637">
      <c r="A12637" s="95">
        <v>41953</v>
      </c>
      <c r="B12637" s="93" t="s">
        <v>15006</v>
      </c>
      <c r="C12637" s="93" t="s">
        <v>1462</v>
      </c>
      <c r="G12637" s="95">
        <v>0</v>
      </c>
      <c r="H12637" s="93" t="s">
        <v>8976</v>
      </c>
      <c r="I12637" s="93" t="s">
        <v>23897</v>
      </c>
      <c r="J12637" s="93" t="s">
        <v>20921</v>
      </c>
      <c r="K12637" s="93" t="s">
        <v>6838</v>
      </c>
      <c r="L12637" s="14">
        <f>AND(vyberHrace&lt;&gt;"",ISNUMBER(SEARCH(vyberHrace,$B12637)))</f>
      </c>
      <c r="M12637" s="14">
        <f>AND($I12637=MID(kododd,1,2),$J12637=MID(kododd,3,3))</f>
      </c>
    </row>
    <row r="12638">
      <c r="A12638" s="95">
        <v>52666</v>
      </c>
      <c r="B12638" s="93" t="s">
        <v>1508</v>
      </c>
      <c r="C12638" s="93" t="s">
        <v>1412</v>
      </c>
      <c r="G12638" s="95">
        <v>0</v>
      </c>
      <c r="H12638" s="93" t="s">
        <v>8976</v>
      </c>
      <c r="I12638" s="93" t="s">
        <v>23897</v>
      </c>
      <c r="J12638" s="93" t="s">
        <v>20879</v>
      </c>
      <c r="K12638" s="93" t="s">
        <v>21354</v>
      </c>
      <c r="L12638" s="14">
        <f>AND(vyberHrace&lt;&gt;"",ISNUMBER(SEARCH(vyberHrace,$B12638)))</f>
      </c>
      <c r="M12638" s="14">
        <f>AND($I12638=MID(kododd,1,2),$J12638=MID(kododd,3,3))</f>
      </c>
    </row>
    <row r="12639">
      <c r="A12639" s="95">
        <v>27932</v>
      </c>
      <c r="B12639" s="93" t="s">
        <v>8269</v>
      </c>
      <c r="C12639" s="93" t="s">
        <v>1405</v>
      </c>
      <c r="D12639" s="95">
        <v>1788</v>
      </c>
      <c r="E12639" s="95">
        <v>1907</v>
      </c>
      <c r="F12639" s="95">
        <v>358193</v>
      </c>
      <c r="G12639" s="95">
        <v>250</v>
      </c>
      <c r="H12639" s="93" t="s">
        <v>8976</v>
      </c>
      <c r="I12639" s="93" t="s">
        <v>23897</v>
      </c>
      <c r="J12639" s="93" t="s">
        <v>20846</v>
      </c>
      <c r="K12639" s="93" t="s">
        <v>4692</v>
      </c>
      <c r="L12639" s="14">
        <f>AND(vyberHrace&lt;&gt;"",ISNUMBER(SEARCH(vyberHrace,$B12639)))</f>
      </c>
      <c r="M12639" s="14">
        <f>AND($I12639=MID(kododd,1,2),$J12639=MID(kododd,3,3))</f>
      </c>
    </row>
    <row r="12640">
      <c r="A12640" s="95">
        <v>44265</v>
      </c>
      <c r="B12640" s="93" t="s">
        <v>11513</v>
      </c>
      <c r="C12640" s="93" t="s">
        <v>1400</v>
      </c>
      <c r="G12640" s="95">
        <v>0</v>
      </c>
      <c r="H12640" s="93" t="s">
        <v>8976</v>
      </c>
      <c r="I12640" s="93" t="s">
        <v>23897</v>
      </c>
      <c r="J12640" s="93" t="s">
        <v>20846</v>
      </c>
      <c r="K12640" s="93" t="s">
        <v>4692</v>
      </c>
      <c r="L12640" s="14">
        <f>AND(vyberHrace&lt;&gt;"",ISNUMBER(SEARCH(vyberHrace,$B12640)))</f>
      </c>
      <c r="M12640" s="14">
        <f>AND($I12640=MID(kododd,1,2),$J12640=MID(kododd,3,3))</f>
      </c>
    </row>
    <row r="12641">
      <c r="A12641" s="95">
        <v>55069</v>
      </c>
      <c r="B12641" s="93" t="s">
        <v>609</v>
      </c>
      <c r="C12641" s="93" t="s">
        <v>1453</v>
      </c>
      <c r="D12641" s="95">
        <v>1342</v>
      </c>
      <c r="G12641" s="95">
        <v>250</v>
      </c>
      <c r="H12641" s="93" t="s">
        <v>8976</v>
      </c>
      <c r="I12641" s="93" t="s">
        <v>23897</v>
      </c>
      <c r="J12641" s="93" t="s">
        <v>20906</v>
      </c>
      <c r="K12641" s="93" t="s">
        <v>4884</v>
      </c>
      <c r="L12641" s="14">
        <f>AND(vyberHrace&lt;&gt;"",ISNUMBER(SEARCH(vyberHrace,$B12641)))</f>
      </c>
      <c r="M12641" s="14">
        <f>AND($I12641=MID(kododd,1,2),$J12641=MID(kododd,3,3))</f>
      </c>
    </row>
    <row r="12642">
      <c r="A12642" s="95">
        <v>52336</v>
      </c>
      <c r="B12642" s="93" t="s">
        <v>4182</v>
      </c>
      <c r="C12642" s="93" t="s">
        <v>1416</v>
      </c>
      <c r="G12642" s="95">
        <v>0</v>
      </c>
      <c r="H12642" s="93" t="s">
        <v>8976</v>
      </c>
      <c r="I12642" s="93" t="s">
        <v>23897</v>
      </c>
      <c r="J12642" s="93" t="s">
        <v>20921</v>
      </c>
      <c r="K12642" s="93" t="s">
        <v>6838</v>
      </c>
      <c r="L12642" s="14">
        <f>AND(vyberHrace&lt;&gt;"",ISNUMBER(SEARCH(vyberHrace,$B12642)))</f>
      </c>
      <c r="M12642" s="14">
        <f>AND($I12642=MID(kododd,1,2),$J12642=MID(kododd,3,3))</f>
      </c>
    </row>
    <row r="12643">
      <c r="A12643" s="95">
        <v>5804</v>
      </c>
      <c r="B12643" s="93" t="s">
        <v>8304</v>
      </c>
      <c r="C12643" s="93" t="s">
        <v>1447</v>
      </c>
      <c r="D12643" s="95">
        <v>1759</v>
      </c>
      <c r="E12643" s="95">
        <v>1881</v>
      </c>
      <c r="F12643" s="95">
        <v>329290</v>
      </c>
      <c r="G12643" s="95">
        <v>250</v>
      </c>
      <c r="H12643" s="93" t="s">
        <v>8976</v>
      </c>
      <c r="I12643" s="93" t="s">
        <v>23897</v>
      </c>
      <c r="J12643" s="93" t="s">
        <v>20906</v>
      </c>
      <c r="K12643" s="93" t="s">
        <v>4884</v>
      </c>
      <c r="L12643" s="14">
        <f>AND(vyberHrace&lt;&gt;"",ISNUMBER(SEARCH(vyberHrace,$B12643)))</f>
      </c>
      <c r="M12643" s="14">
        <f>AND($I12643=MID(kododd,1,2),$J12643=MID(kododd,3,3))</f>
      </c>
    </row>
    <row r="12644">
      <c r="A12644" s="95">
        <v>55710</v>
      </c>
      <c r="B12644" s="93" t="s">
        <v>11696</v>
      </c>
      <c r="C12644" s="93" t="s">
        <v>1419</v>
      </c>
      <c r="G12644" s="95">
        <v>250</v>
      </c>
      <c r="H12644" s="93" t="s">
        <v>8976</v>
      </c>
      <c r="I12644" s="93" t="s">
        <v>23897</v>
      </c>
      <c r="J12644" s="93" t="s">
        <v>20947</v>
      </c>
      <c r="K12644" s="93" t="s">
        <v>5127</v>
      </c>
      <c r="L12644" s="14">
        <f>AND(vyberHrace&lt;&gt;"",ISNUMBER(SEARCH(vyberHrace,$B12644)))</f>
      </c>
      <c r="M12644" s="14">
        <f>AND($I12644=MID(kododd,1,2),$J12644=MID(kododd,3,3))</f>
      </c>
    </row>
    <row r="12645">
      <c r="A12645" s="95">
        <v>61762</v>
      </c>
      <c r="B12645" s="93" t="s">
        <v>27911</v>
      </c>
      <c r="C12645" s="93" t="s">
        <v>1421</v>
      </c>
      <c r="F12645" s="95">
        <v>23793090</v>
      </c>
      <c r="G12645" s="95">
        <v>250</v>
      </c>
      <c r="H12645" s="93" t="s">
        <v>8976</v>
      </c>
      <c r="I12645" s="93" t="s">
        <v>23897</v>
      </c>
      <c r="J12645" s="93" t="s">
        <v>20905</v>
      </c>
      <c r="K12645" s="93" t="s">
        <v>9067</v>
      </c>
      <c r="L12645" s="14">
        <f>AND(vyberHrace&lt;&gt;"",ISNUMBER(SEARCH(vyberHrace,$B12645)))</f>
      </c>
      <c r="M12645" s="14">
        <f>AND($I12645=MID(kododd,1,2),$J12645=MID(kododd,3,3))</f>
      </c>
    </row>
    <row r="12646">
      <c r="A12646" s="95">
        <v>33589</v>
      </c>
      <c r="B12646" s="93" t="s">
        <v>11502</v>
      </c>
      <c r="C12646" s="93" t="s">
        <v>1455</v>
      </c>
      <c r="D12646" s="95">
        <v>1519</v>
      </c>
      <c r="G12646" s="95">
        <v>250</v>
      </c>
      <c r="H12646" s="93" t="s">
        <v>8976</v>
      </c>
      <c r="I12646" s="93" t="s">
        <v>23897</v>
      </c>
      <c r="J12646" s="93" t="s">
        <v>20947</v>
      </c>
      <c r="K12646" s="93" t="s">
        <v>5127</v>
      </c>
      <c r="L12646" s="14">
        <f>AND(vyberHrace&lt;&gt;"",ISNUMBER(SEARCH(vyberHrace,$B12646)))</f>
      </c>
      <c r="M12646" s="14">
        <f>AND($I12646=MID(kododd,1,2),$J12646=MID(kododd,3,3))</f>
      </c>
    </row>
    <row r="12647">
      <c r="A12647" s="95">
        <v>63223</v>
      </c>
      <c r="B12647" s="93" t="s">
        <v>29184</v>
      </c>
      <c r="C12647" s="93" t="s">
        <v>1450</v>
      </c>
      <c r="G12647" s="95">
        <v>250</v>
      </c>
      <c r="H12647" s="93" t="s">
        <v>8976</v>
      </c>
      <c r="I12647" s="93" t="s">
        <v>23897</v>
      </c>
      <c r="J12647" s="93" t="s">
        <v>20933</v>
      </c>
      <c r="K12647" s="93" t="s">
        <v>9080</v>
      </c>
      <c r="L12647" s="14">
        <f>AND(vyberHrace&lt;&gt;"",ISNUMBER(SEARCH(vyberHrace,$B12647)))</f>
      </c>
      <c r="M12647" s="14">
        <f>AND($I12647=MID(kododd,1,2),$J12647=MID(kododd,3,3))</f>
      </c>
    </row>
    <row r="12648">
      <c r="A12648" s="95">
        <v>15470</v>
      </c>
      <c r="B12648" s="93" t="s">
        <v>8309</v>
      </c>
      <c r="C12648" s="93" t="s">
        <v>1423</v>
      </c>
      <c r="D12648" s="95">
        <v>1701</v>
      </c>
      <c r="E12648" s="95">
        <v>1813</v>
      </c>
      <c r="F12648" s="95">
        <v>340600</v>
      </c>
      <c r="G12648" s="95">
        <v>0</v>
      </c>
      <c r="H12648" s="93" t="s">
        <v>8976</v>
      </c>
      <c r="I12648" s="93" t="s">
        <v>23897</v>
      </c>
      <c r="J12648" s="93" t="s">
        <v>20888</v>
      </c>
      <c r="K12648" s="93" t="s">
        <v>1500</v>
      </c>
      <c r="L12648" s="14">
        <f>AND(vyberHrace&lt;&gt;"",ISNUMBER(SEARCH(vyberHrace,$B12648)))</f>
      </c>
      <c r="M12648" s="14">
        <f>AND($I12648=MID(kododd,1,2),$J12648=MID(kododd,3,3))</f>
      </c>
    </row>
    <row r="12649">
      <c r="A12649" s="95">
        <v>11495</v>
      </c>
      <c r="B12649" s="93" t="s">
        <v>6125</v>
      </c>
      <c r="C12649" s="93" t="s">
        <v>1432</v>
      </c>
      <c r="D12649" s="95">
        <v>1584</v>
      </c>
      <c r="E12649" s="95">
        <v>1684</v>
      </c>
      <c r="F12649" s="95">
        <v>369721</v>
      </c>
      <c r="G12649" s="95">
        <v>250</v>
      </c>
      <c r="H12649" s="93" t="s">
        <v>8976</v>
      </c>
      <c r="I12649" s="93" t="s">
        <v>23897</v>
      </c>
      <c r="J12649" s="93" t="s">
        <v>20905</v>
      </c>
      <c r="K12649" s="93" t="s">
        <v>9067</v>
      </c>
      <c r="L12649" s="14">
        <f>AND(vyberHrace&lt;&gt;"",ISNUMBER(SEARCH(vyberHrace,$B12649)))</f>
      </c>
      <c r="M12649" s="14">
        <f>AND($I12649=MID(kododd,1,2),$J12649=MID(kododd,3,3))</f>
      </c>
    </row>
    <row r="12650">
      <c r="A12650" s="95">
        <v>62766</v>
      </c>
      <c r="B12650" s="93" t="s">
        <v>29185</v>
      </c>
      <c r="C12650" s="93" t="s">
        <v>1450</v>
      </c>
      <c r="G12650" s="95">
        <v>250</v>
      </c>
      <c r="H12650" s="93" t="s">
        <v>8976</v>
      </c>
      <c r="I12650" s="93" t="s">
        <v>23897</v>
      </c>
      <c r="J12650" s="93" t="s">
        <v>20933</v>
      </c>
      <c r="K12650" s="93" t="s">
        <v>9080</v>
      </c>
      <c r="L12650" s="14">
        <f>AND(vyberHrace&lt;&gt;"",ISNUMBER(SEARCH(vyberHrace,$B12650)))</f>
      </c>
      <c r="M12650" s="14">
        <f>AND($I12650=MID(kododd,1,2),$J12650=MID(kododd,3,3))</f>
      </c>
    </row>
    <row r="12651">
      <c r="A12651" s="95">
        <v>45817</v>
      </c>
      <c r="B12651" s="93" t="s">
        <v>15791</v>
      </c>
      <c r="C12651" s="93" t="s">
        <v>1408</v>
      </c>
      <c r="D12651" s="95">
        <v>1953</v>
      </c>
      <c r="E12651" s="95">
        <v>1950</v>
      </c>
      <c r="F12651" s="95">
        <v>23716193</v>
      </c>
      <c r="G12651" s="95">
        <v>250</v>
      </c>
      <c r="H12651" s="93" t="s">
        <v>8976</v>
      </c>
      <c r="I12651" s="93" t="s">
        <v>23897</v>
      </c>
      <c r="J12651" s="93" t="s">
        <v>20872</v>
      </c>
      <c r="K12651" s="93" t="s">
        <v>6834</v>
      </c>
      <c r="L12651" s="14">
        <f>AND(vyberHrace&lt;&gt;"",ISNUMBER(SEARCH(vyberHrace,$B12651)))</f>
      </c>
      <c r="M12651" s="14">
        <f>AND($I12651=MID(kododd,1,2),$J12651=MID(kododd,3,3))</f>
      </c>
    </row>
    <row r="12652">
      <c r="A12652" s="95">
        <v>54717</v>
      </c>
      <c r="B12652" s="93" t="s">
        <v>594</v>
      </c>
      <c r="C12652" s="93" t="s">
        <v>1406</v>
      </c>
      <c r="D12652" s="95">
        <v>1037</v>
      </c>
      <c r="F12652" s="95">
        <v>23794178</v>
      </c>
      <c r="G12652" s="95">
        <v>250</v>
      </c>
      <c r="H12652" s="93" t="s">
        <v>8976</v>
      </c>
      <c r="I12652" s="93" t="s">
        <v>23897</v>
      </c>
      <c r="J12652" s="93" t="s">
        <v>20921</v>
      </c>
      <c r="K12652" s="93" t="s">
        <v>6838</v>
      </c>
      <c r="L12652" s="14">
        <f>AND(vyberHrace&lt;&gt;"",ISNUMBER(SEARCH(vyberHrace,$B12652)))</f>
      </c>
      <c r="M12652" s="14">
        <f>AND($I12652=MID(kododd,1,2),$J12652=MID(kododd,3,3))</f>
      </c>
    </row>
    <row r="12653">
      <c r="A12653" s="95">
        <v>46279</v>
      </c>
      <c r="B12653" s="93" t="s">
        <v>18271</v>
      </c>
      <c r="C12653" s="93" t="s">
        <v>1402</v>
      </c>
      <c r="F12653" s="95">
        <v>23714131</v>
      </c>
      <c r="G12653" s="95">
        <v>0</v>
      </c>
      <c r="H12653" s="93" t="s">
        <v>8976</v>
      </c>
      <c r="I12653" s="93" t="s">
        <v>23897</v>
      </c>
      <c r="J12653" s="93" t="s">
        <v>20937</v>
      </c>
      <c r="K12653" s="93" t="s">
        <v>5619</v>
      </c>
      <c r="L12653" s="14">
        <f>AND(vyberHrace&lt;&gt;"",ISNUMBER(SEARCH(vyberHrace,$B12653)))</f>
      </c>
      <c r="M12653" s="14">
        <f>AND($I12653=MID(kododd,1,2),$J12653=MID(kododd,3,3))</f>
      </c>
    </row>
    <row r="12654">
      <c r="A12654" s="95">
        <v>32478</v>
      </c>
      <c r="B12654" s="93" t="s">
        <v>18274</v>
      </c>
      <c r="C12654" s="93" t="s">
        <v>1454</v>
      </c>
      <c r="G12654" s="95">
        <v>0</v>
      </c>
      <c r="H12654" s="93" t="s">
        <v>8976</v>
      </c>
      <c r="I12654" s="93" t="s">
        <v>23897</v>
      </c>
      <c r="J12654" s="93" t="s">
        <v>20961</v>
      </c>
      <c r="K12654" s="93" t="s">
        <v>3074</v>
      </c>
      <c r="L12654" s="14">
        <f>AND(vyberHrace&lt;&gt;"",ISNUMBER(SEARCH(vyberHrace,$B12654)))</f>
      </c>
      <c r="M12654" s="14">
        <f>AND($I12654=MID(kododd,1,2),$J12654=MID(kododd,3,3))</f>
      </c>
    </row>
    <row r="12655">
      <c r="A12655" s="95">
        <v>54796</v>
      </c>
      <c r="B12655" s="93" t="s">
        <v>632</v>
      </c>
      <c r="C12655" s="93" t="s">
        <v>1450</v>
      </c>
      <c r="D12655" s="95">
        <v>1060</v>
      </c>
      <c r="F12655" s="95">
        <v>23783680</v>
      </c>
      <c r="G12655" s="95">
        <v>250</v>
      </c>
      <c r="H12655" s="93" t="s">
        <v>8976</v>
      </c>
      <c r="I12655" s="93" t="s">
        <v>23897</v>
      </c>
      <c r="J12655" s="93" t="s">
        <v>20917</v>
      </c>
      <c r="K12655" s="93" t="s">
        <v>6880</v>
      </c>
      <c r="L12655" s="14">
        <f>AND(vyberHrace&lt;&gt;"",ISNUMBER(SEARCH(vyberHrace,$B12655)))</f>
      </c>
      <c r="M12655" s="14">
        <f>AND($I12655=MID(kododd,1,2),$J12655=MID(kododd,3,3))</f>
      </c>
    </row>
    <row r="12656">
      <c r="A12656" s="95">
        <v>43477</v>
      </c>
      <c r="B12656" s="93" t="s">
        <v>18279</v>
      </c>
      <c r="C12656" s="93" t="s">
        <v>1402</v>
      </c>
      <c r="D12656" s="95">
        <v>1373</v>
      </c>
      <c r="E12656" s="95">
        <v>1539</v>
      </c>
      <c r="F12656" s="95">
        <v>399221</v>
      </c>
      <c r="G12656" s="95">
        <v>250</v>
      </c>
      <c r="H12656" s="93" t="s">
        <v>8976</v>
      </c>
      <c r="I12656" s="93" t="s">
        <v>23897</v>
      </c>
      <c r="J12656" s="93" t="s">
        <v>20917</v>
      </c>
      <c r="K12656" s="93" t="s">
        <v>6880</v>
      </c>
      <c r="L12656" s="14">
        <f>AND(vyberHrace&lt;&gt;"",ISNUMBER(SEARCH(vyberHrace,$B12656)))</f>
      </c>
      <c r="M12656" s="14">
        <f>AND($I12656=MID(kododd,1,2),$J12656=MID(kododd,3,3))</f>
      </c>
    </row>
    <row r="12657">
      <c r="A12657" s="95">
        <v>60727</v>
      </c>
      <c r="B12657" s="93" t="s">
        <v>27137</v>
      </c>
      <c r="C12657" s="93" t="s">
        <v>1422</v>
      </c>
      <c r="G12657" s="95">
        <v>0</v>
      </c>
      <c r="H12657" s="93" t="s">
        <v>8976</v>
      </c>
      <c r="I12657" s="93" t="s">
        <v>23897</v>
      </c>
      <c r="J12657" s="93" t="s">
        <v>20917</v>
      </c>
      <c r="K12657" s="93" t="s">
        <v>6880</v>
      </c>
      <c r="L12657" s="14">
        <f>AND(vyberHrace&lt;&gt;"",ISNUMBER(SEARCH(vyberHrace,$B12657)))</f>
      </c>
      <c r="M12657" s="14">
        <f>AND($I12657=MID(kododd,1,2),$J12657=MID(kododd,3,3))</f>
      </c>
    </row>
    <row r="12658">
      <c r="A12658" s="95">
        <v>56069</v>
      </c>
      <c r="B12658" s="93" t="s">
        <v>18286</v>
      </c>
      <c r="C12658" s="93" t="s">
        <v>1420</v>
      </c>
      <c r="G12658" s="95">
        <v>0</v>
      </c>
      <c r="H12658" s="93" t="s">
        <v>8976</v>
      </c>
      <c r="I12658" s="93" t="s">
        <v>23897</v>
      </c>
      <c r="J12658" s="93" t="s">
        <v>20847</v>
      </c>
      <c r="K12658" s="93" t="s">
        <v>9957</v>
      </c>
      <c r="L12658" s="14">
        <f>AND(vyberHrace&lt;&gt;"",ISNUMBER(SEARCH(vyberHrace,$B12658)))</f>
      </c>
      <c r="M12658" s="14">
        <f>AND($I12658=MID(kododd,1,2),$J12658=MID(kododd,3,3))</f>
      </c>
    </row>
    <row r="12659">
      <c r="A12659" s="95">
        <v>57497</v>
      </c>
      <c r="B12659" s="93" t="s">
        <v>22511</v>
      </c>
      <c r="C12659" s="93" t="s">
        <v>1444</v>
      </c>
      <c r="F12659" s="95">
        <v>23767936</v>
      </c>
      <c r="G12659" s="95">
        <v>250</v>
      </c>
      <c r="H12659" s="93" t="s">
        <v>8976</v>
      </c>
      <c r="I12659" s="93" t="s">
        <v>23897</v>
      </c>
      <c r="J12659" s="93" t="s">
        <v>20921</v>
      </c>
      <c r="K12659" s="93" t="s">
        <v>6838</v>
      </c>
      <c r="L12659" s="14">
        <f>AND(vyberHrace&lt;&gt;"",ISNUMBER(SEARCH(vyberHrace,$B12659)))</f>
      </c>
      <c r="M12659" s="14">
        <f>AND($I12659=MID(kododd,1,2),$J12659=MID(kododd,3,3))</f>
      </c>
    </row>
    <row r="12660">
      <c r="A12660" s="95">
        <v>1736</v>
      </c>
      <c r="B12660" s="93" t="s">
        <v>8503</v>
      </c>
      <c r="C12660" s="93" t="s">
        <v>1413</v>
      </c>
      <c r="D12660" s="95">
        <v>1732</v>
      </c>
      <c r="E12660" s="95">
        <v>1827</v>
      </c>
      <c r="F12660" s="95">
        <v>323764</v>
      </c>
      <c r="G12660" s="95">
        <v>250</v>
      </c>
      <c r="H12660" s="93" t="s">
        <v>8976</v>
      </c>
      <c r="I12660" s="93" t="s">
        <v>23897</v>
      </c>
      <c r="J12660" s="93" t="s">
        <v>20906</v>
      </c>
      <c r="K12660" s="93" t="s">
        <v>4884</v>
      </c>
      <c r="L12660" s="14">
        <f>AND(vyberHrace&lt;&gt;"",ISNUMBER(SEARCH(vyberHrace,$B12660)))</f>
      </c>
      <c r="M12660" s="14">
        <f>AND($I12660=MID(kododd,1,2),$J12660=MID(kododd,3,3))</f>
      </c>
    </row>
    <row r="12661">
      <c r="A12661" s="95">
        <v>9108</v>
      </c>
      <c r="B12661" s="93" t="s">
        <v>8509</v>
      </c>
      <c r="C12661" s="93" t="s">
        <v>1471</v>
      </c>
      <c r="G12661" s="95">
        <v>0</v>
      </c>
      <c r="H12661" s="93" t="s">
        <v>8976</v>
      </c>
      <c r="I12661" s="93" t="s">
        <v>23897</v>
      </c>
      <c r="J12661" s="93" t="s">
        <v>20973</v>
      </c>
      <c r="K12661" s="93" t="s">
        <v>4907</v>
      </c>
      <c r="L12661" s="14">
        <f>AND(vyberHrace&lt;&gt;"",ISNUMBER(SEARCH(vyberHrace,$B12661)))</f>
      </c>
      <c r="M12661" s="14">
        <f>AND($I12661=MID(kododd,1,2),$J12661=MID(kododd,3,3))</f>
      </c>
    </row>
    <row r="12662">
      <c r="A12662" s="95">
        <v>55052</v>
      </c>
      <c r="B12662" s="93" t="s">
        <v>577</v>
      </c>
      <c r="C12662" s="93" t="s">
        <v>1402</v>
      </c>
      <c r="F12662" s="95">
        <v>23752823</v>
      </c>
      <c r="G12662" s="95">
        <v>0</v>
      </c>
      <c r="H12662" s="93" t="s">
        <v>8976</v>
      </c>
      <c r="I12662" s="93" t="s">
        <v>23897</v>
      </c>
      <c r="J12662" s="93" t="s">
        <v>20860</v>
      </c>
      <c r="K12662" s="93" t="s">
        <v>4664</v>
      </c>
      <c r="L12662" s="14">
        <f>AND(vyberHrace&lt;&gt;"",ISNUMBER(SEARCH(vyberHrace,$B12662)))</f>
      </c>
      <c r="M12662" s="14">
        <f>AND($I12662=MID(kododd,1,2),$J12662=MID(kododd,3,3))</f>
      </c>
    </row>
    <row r="12663">
      <c r="A12663" s="95">
        <v>49214</v>
      </c>
      <c r="B12663" s="93" t="s">
        <v>8510</v>
      </c>
      <c r="C12663" s="93" t="s">
        <v>3255</v>
      </c>
      <c r="G12663" s="95">
        <v>0</v>
      </c>
      <c r="H12663" s="93" t="s">
        <v>8976</v>
      </c>
      <c r="I12663" s="93" t="s">
        <v>23897</v>
      </c>
      <c r="J12663" s="93" t="s">
        <v>20961</v>
      </c>
      <c r="K12663" s="93" t="s">
        <v>3074</v>
      </c>
      <c r="L12663" s="14">
        <f>AND(vyberHrace&lt;&gt;"",ISNUMBER(SEARCH(vyberHrace,$B12663)))</f>
      </c>
      <c r="M12663" s="14">
        <f>AND($I12663=MID(kododd,1,2),$J12663=MID(kododd,3,3))</f>
      </c>
    </row>
    <row r="12664">
      <c r="A12664" s="95">
        <v>28373</v>
      </c>
      <c r="B12664" s="93" t="s">
        <v>8523</v>
      </c>
      <c r="C12664" s="93" t="s">
        <v>1418</v>
      </c>
      <c r="D12664" s="95">
        <v>1401</v>
      </c>
      <c r="F12664" s="95">
        <v>388807</v>
      </c>
      <c r="G12664" s="95">
        <v>0</v>
      </c>
      <c r="H12664" s="93" t="s">
        <v>8976</v>
      </c>
      <c r="I12664" s="93" t="s">
        <v>23897</v>
      </c>
      <c r="J12664" s="93" t="s">
        <v>20866</v>
      </c>
      <c r="K12664" s="93" t="s">
        <v>5605</v>
      </c>
      <c r="L12664" s="14">
        <f>AND(vyberHrace&lt;&gt;"",ISNUMBER(SEARCH(vyberHrace,$B12664)))</f>
      </c>
      <c r="M12664" s="14">
        <f>AND($I12664=MID(kododd,1,2),$J12664=MID(kododd,3,3))</f>
      </c>
    </row>
    <row r="12665">
      <c r="A12665" s="95">
        <v>34421</v>
      </c>
      <c r="B12665" s="93" t="s">
        <v>8420</v>
      </c>
      <c r="C12665" s="93" t="s">
        <v>1414</v>
      </c>
      <c r="D12665" s="95">
        <v>1291</v>
      </c>
      <c r="F12665" s="95">
        <v>380288</v>
      </c>
      <c r="G12665" s="95">
        <v>0</v>
      </c>
      <c r="H12665" s="93" t="s">
        <v>8976</v>
      </c>
      <c r="I12665" s="93" t="s">
        <v>23897</v>
      </c>
      <c r="J12665" s="93" t="s">
        <v>21003</v>
      </c>
      <c r="K12665" s="93" t="s">
        <v>390</v>
      </c>
      <c r="L12665" s="14">
        <f>AND(vyberHrace&lt;&gt;"",ISNUMBER(SEARCH(vyberHrace,$B12665)))</f>
      </c>
      <c r="M12665" s="14">
        <f>AND($I12665=MID(kododd,1,2),$J12665=MID(kododd,3,3))</f>
      </c>
    </row>
    <row r="12666">
      <c r="A12666" s="95">
        <v>13711</v>
      </c>
      <c r="B12666" s="93" t="s">
        <v>6295</v>
      </c>
      <c r="C12666" s="93" t="s">
        <v>1405</v>
      </c>
      <c r="D12666" s="95">
        <v>1811</v>
      </c>
      <c r="E12666" s="95">
        <v>1881</v>
      </c>
      <c r="F12666" s="95">
        <v>337269</v>
      </c>
      <c r="G12666" s="95">
        <v>250</v>
      </c>
      <c r="H12666" s="93" t="s">
        <v>8976</v>
      </c>
      <c r="I12666" s="93" t="s">
        <v>23897</v>
      </c>
      <c r="J12666" s="93" t="s">
        <v>21003</v>
      </c>
      <c r="K12666" s="93" t="s">
        <v>390</v>
      </c>
      <c r="L12666" s="14">
        <f>AND(vyberHrace&lt;&gt;"",ISNUMBER(SEARCH(vyberHrace,$B12666)))</f>
      </c>
      <c r="M12666" s="14">
        <f>AND($I12666=MID(kododd,1,2),$J12666=MID(kododd,3,3))</f>
      </c>
    </row>
    <row r="12667">
      <c r="A12667" s="95">
        <v>44992</v>
      </c>
      <c r="B12667" s="93" t="s">
        <v>6295</v>
      </c>
      <c r="C12667" s="93" t="s">
        <v>1419</v>
      </c>
      <c r="F12667" s="95">
        <v>23713950</v>
      </c>
      <c r="G12667" s="95">
        <v>0</v>
      </c>
      <c r="H12667" s="93" t="s">
        <v>8976</v>
      </c>
      <c r="I12667" s="93" t="s">
        <v>23897</v>
      </c>
      <c r="J12667" s="93" t="s">
        <v>21003</v>
      </c>
      <c r="K12667" s="93" t="s">
        <v>390</v>
      </c>
      <c r="L12667" s="14">
        <f>AND(vyberHrace&lt;&gt;"",ISNUMBER(SEARCH(vyberHrace,$B12667)))</f>
      </c>
      <c r="M12667" s="14">
        <f>AND($I12667=MID(kododd,1,2),$J12667=MID(kododd,3,3))</f>
      </c>
    </row>
    <row r="12668">
      <c r="A12668" s="95">
        <v>50424</v>
      </c>
      <c r="B12668" s="93" t="s">
        <v>4677</v>
      </c>
      <c r="C12668" s="93" t="s">
        <v>1402</v>
      </c>
      <c r="G12668" s="95">
        <v>0</v>
      </c>
      <c r="H12668" s="93" t="s">
        <v>8976</v>
      </c>
      <c r="I12668" s="93" t="s">
        <v>23897</v>
      </c>
      <c r="J12668" s="93" t="s">
        <v>20921</v>
      </c>
      <c r="K12668" s="93" t="s">
        <v>6838</v>
      </c>
      <c r="L12668" s="14">
        <f>AND(vyberHrace&lt;&gt;"",ISNUMBER(SEARCH(vyberHrace,$B12668)))</f>
      </c>
      <c r="M12668" s="14">
        <f>AND($I12668=MID(kododd,1,2),$J12668=MID(kododd,3,3))</f>
      </c>
    </row>
    <row r="12669">
      <c r="A12669" s="95">
        <v>44735</v>
      </c>
      <c r="B12669" s="93" t="s">
        <v>6297</v>
      </c>
      <c r="C12669" s="93" t="s">
        <v>1410</v>
      </c>
      <c r="G12669" s="95">
        <v>0</v>
      </c>
      <c r="H12669" s="93" t="s">
        <v>8976</v>
      </c>
      <c r="I12669" s="93" t="s">
        <v>23897</v>
      </c>
      <c r="J12669" s="93" t="s">
        <v>20933</v>
      </c>
      <c r="K12669" s="93" t="s">
        <v>9080</v>
      </c>
      <c r="L12669" s="14">
        <f>AND(vyberHrace&lt;&gt;"",ISNUMBER(SEARCH(vyberHrace,$B12669)))</f>
      </c>
      <c r="M12669" s="14">
        <f>AND($I12669=MID(kododd,1,2),$J12669=MID(kododd,3,3))</f>
      </c>
    </row>
    <row r="12670">
      <c r="A12670" s="95">
        <v>55909</v>
      </c>
      <c r="B12670" s="93" t="s">
        <v>22408</v>
      </c>
      <c r="C12670" s="93" t="s">
        <v>1486</v>
      </c>
      <c r="G12670" s="95">
        <v>0</v>
      </c>
      <c r="H12670" s="93" t="s">
        <v>8976</v>
      </c>
      <c r="I12670" s="93" t="s">
        <v>23897</v>
      </c>
      <c r="J12670" s="93" t="s">
        <v>20933</v>
      </c>
      <c r="K12670" s="93" t="s">
        <v>9080</v>
      </c>
      <c r="L12670" s="14">
        <f>AND(vyberHrace&lt;&gt;"",ISNUMBER(SEARCH(vyberHrace,$B12670)))</f>
      </c>
      <c r="M12670" s="14">
        <f>AND($I12670=MID(kododd,1,2),$J12670=MID(kododd,3,3))</f>
      </c>
    </row>
    <row r="12671">
      <c r="A12671" s="95">
        <v>55908</v>
      </c>
      <c r="B12671" s="93" t="s">
        <v>22409</v>
      </c>
      <c r="C12671" s="93" t="s">
        <v>1411</v>
      </c>
      <c r="G12671" s="95">
        <v>0</v>
      </c>
      <c r="H12671" s="93" t="s">
        <v>8976</v>
      </c>
      <c r="I12671" s="93" t="s">
        <v>23897</v>
      </c>
      <c r="J12671" s="93" t="s">
        <v>20933</v>
      </c>
      <c r="K12671" s="93" t="s">
        <v>9080</v>
      </c>
      <c r="L12671" s="14">
        <f>AND(vyberHrace&lt;&gt;"",ISNUMBER(SEARCH(vyberHrace,$B12671)))</f>
      </c>
      <c r="M12671" s="14">
        <f>AND($I12671=MID(kododd,1,2),$J12671=MID(kododd,3,3))</f>
      </c>
    </row>
    <row r="12672">
      <c r="A12672" s="95">
        <v>6516</v>
      </c>
      <c r="B12672" s="93" t="s">
        <v>6309</v>
      </c>
      <c r="C12672" s="93" t="s">
        <v>1474</v>
      </c>
      <c r="D12672" s="95">
        <v>1580</v>
      </c>
      <c r="E12672" s="95">
        <v>1747</v>
      </c>
      <c r="F12672" s="95">
        <v>369284</v>
      </c>
      <c r="G12672" s="95">
        <v>250</v>
      </c>
      <c r="H12672" s="93" t="s">
        <v>8976</v>
      </c>
      <c r="I12672" s="93" t="s">
        <v>23897</v>
      </c>
      <c r="J12672" s="93" t="s">
        <v>20870</v>
      </c>
      <c r="K12672" s="93" t="s">
        <v>375</v>
      </c>
      <c r="L12672" s="14">
        <f>AND(vyberHrace&lt;&gt;"",ISNUMBER(SEARCH(vyberHrace,$B12672)))</f>
      </c>
      <c r="M12672" s="14">
        <f>AND($I12672=MID(kododd,1,2),$J12672=MID(kododd,3,3))</f>
      </c>
    </row>
    <row r="12673">
      <c r="A12673" s="95">
        <v>42278</v>
      </c>
      <c r="B12673" s="93" t="s">
        <v>6314</v>
      </c>
      <c r="C12673" s="93" t="s">
        <v>1457</v>
      </c>
      <c r="D12673" s="95">
        <v>1649</v>
      </c>
      <c r="E12673" s="95">
        <v>1740</v>
      </c>
      <c r="F12673" s="95">
        <v>394220</v>
      </c>
      <c r="G12673" s="95">
        <v>250</v>
      </c>
      <c r="H12673" s="93" t="s">
        <v>8976</v>
      </c>
      <c r="I12673" s="93" t="s">
        <v>23897</v>
      </c>
      <c r="J12673" s="93" t="s">
        <v>20874</v>
      </c>
      <c r="K12673" s="93" t="s">
        <v>9948</v>
      </c>
      <c r="L12673" s="14">
        <f>AND(vyberHrace&lt;&gt;"",ISNUMBER(SEARCH(vyberHrace,$B12673)))</f>
      </c>
      <c r="M12673" s="14">
        <f>AND($I12673=MID(kododd,1,2),$J12673=MID(kododd,3,3))</f>
      </c>
    </row>
    <row r="12674">
      <c r="A12674" s="95">
        <v>38623</v>
      </c>
      <c r="B12674" s="93" t="s">
        <v>6323</v>
      </c>
      <c r="C12674" s="93" t="s">
        <v>1437</v>
      </c>
      <c r="D12674" s="95">
        <v>1945</v>
      </c>
      <c r="E12674" s="95">
        <v>1972</v>
      </c>
      <c r="F12674" s="95">
        <v>367630</v>
      </c>
      <c r="G12674" s="95">
        <v>250</v>
      </c>
      <c r="H12674" s="93" t="s">
        <v>8976</v>
      </c>
      <c r="I12674" s="93" t="s">
        <v>23897</v>
      </c>
      <c r="J12674" s="93" t="s">
        <v>3580</v>
      </c>
      <c r="K12674" s="93" t="s">
        <v>6263</v>
      </c>
      <c r="L12674" s="14">
        <f>AND(vyberHrace&lt;&gt;"",ISNUMBER(SEARCH(vyberHrace,$B12674)))</f>
      </c>
      <c r="M12674" s="14">
        <f>AND($I12674=MID(kododd,1,2),$J12674=MID(kododd,3,3))</f>
      </c>
    </row>
    <row r="12675">
      <c r="A12675" s="95">
        <v>31187</v>
      </c>
      <c r="B12675" s="93" t="s">
        <v>6345</v>
      </c>
      <c r="C12675" s="93" t="s">
        <v>1469</v>
      </c>
      <c r="D12675" s="95">
        <v>1553</v>
      </c>
      <c r="F12675" s="95">
        <v>369292</v>
      </c>
      <c r="G12675" s="95">
        <v>250</v>
      </c>
      <c r="H12675" s="93" t="s">
        <v>8976</v>
      </c>
      <c r="I12675" s="93" t="s">
        <v>23897</v>
      </c>
      <c r="J12675" s="93" t="s">
        <v>20902</v>
      </c>
      <c r="K12675" s="93" t="s">
        <v>6916</v>
      </c>
      <c r="L12675" s="14">
        <f>AND(vyberHrace&lt;&gt;"",ISNUMBER(SEARCH(vyberHrace,$B12675)))</f>
      </c>
      <c r="M12675" s="14">
        <f>AND($I12675=MID(kododd,1,2),$J12675=MID(kododd,3,3))</f>
      </c>
    </row>
    <row r="12676">
      <c r="A12676" s="95">
        <v>3126</v>
      </c>
      <c r="B12676" s="93" t="s">
        <v>6346</v>
      </c>
      <c r="C12676" s="93" t="s">
        <v>1466</v>
      </c>
      <c r="D12676" s="95">
        <v>1823</v>
      </c>
      <c r="F12676" s="95">
        <v>314900</v>
      </c>
      <c r="G12676" s="95">
        <v>0</v>
      </c>
      <c r="H12676" s="93" t="s">
        <v>8976</v>
      </c>
      <c r="I12676" s="93" t="s">
        <v>23897</v>
      </c>
      <c r="J12676" s="93" t="s">
        <v>20905</v>
      </c>
      <c r="K12676" s="93" t="s">
        <v>9067</v>
      </c>
      <c r="L12676" s="14">
        <f>AND(vyberHrace&lt;&gt;"",ISNUMBER(SEARCH(vyberHrace,$B12676)))</f>
      </c>
      <c r="M12676" s="14">
        <f>AND($I12676=MID(kododd,1,2),$J12676=MID(kododd,3,3))</f>
      </c>
    </row>
    <row r="12677">
      <c r="A12677" s="95">
        <v>53165</v>
      </c>
      <c r="B12677" s="93" t="s">
        <v>17629</v>
      </c>
      <c r="C12677" s="93" t="s">
        <v>1420</v>
      </c>
      <c r="G12677" s="95">
        <v>0</v>
      </c>
      <c r="H12677" s="93" t="s">
        <v>8976</v>
      </c>
      <c r="I12677" s="93" t="s">
        <v>23897</v>
      </c>
      <c r="J12677" s="93" t="s">
        <v>20933</v>
      </c>
      <c r="K12677" s="93" t="s">
        <v>9080</v>
      </c>
      <c r="L12677" s="14">
        <f>AND(vyberHrace&lt;&gt;"",ISNUMBER(SEARCH(vyberHrace,$B12677)))</f>
      </c>
      <c r="M12677" s="14">
        <f>AND($I12677=MID(kododd,1,2),$J12677=MID(kododd,3,3))</f>
      </c>
    </row>
    <row r="12678">
      <c r="A12678" s="95">
        <v>59322</v>
      </c>
      <c r="B12678" s="93" t="s">
        <v>25745</v>
      </c>
      <c r="C12678" s="93" t="s">
        <v>1412</v>
      </c>
      <c r="G12678" s="95">
        <v>0</v>
      </c>
      <c r="H12678" s="93" t="s">
        <v>8976</v>
      </c>
      <c r="I12678" s="93" t="s">
        <v>23897</v>
      </c>
      <c r="J12678" s="93" t="s">
        <v>20917</v>
      </c>
      <c r="K12678" s="93" t="s">
        <v>6880</v>
      </c>
      <c r="L12678" s="14">
        <f>AND(vyberHrace&lt;&gt;"",ISNUMBER(SEARCH(vyberHrace,$B12678)))</f>
      </c>
      <c r="M12678" s="14">
        <f>AND($I12678=MID(kododd,1,2),$J12678=MID(kododd,3,3))</f>
      </c>
    </row>
    <row r="12679">
      <c r="A12679" s="95">
        <v>54795</v>
      </c>
      <c r="B12679" s="93" t="s">
        <v>633</v>
      </c>
      <c r="C12679" s="93" t="s">
        <v>1411</v>
      </c>
      <c r="G12679" s="95">
        <v>0</v>
      </c>
      <c r="H12679" s="93" t="s">
        <v>8976</v>
      </c>
      <c r="I12679" s="93" t="s">
        <v>23897</v>
      </c>
      <c r="J12679" s="93" t="s">
        <v>20917</v>
      </c>
      <c r="K12679" s="93" t="s">
        <v>6880</v>
      </c>
      <c r="L12679" s="14">
        <f>AND(vyberHrace&lt;&gt;"",ISNUMBER(SEARCH(vyberHrace,$B12679)))</f>
      </c>
      <c r="M12679" s="14">
        <f>AND($I12679=MID(kododd,1,2),$J12679=MID(kododd,3,3))</f>
      </c>
    </row>
    <row r="12680">
      <c r="A12680" s="95">
        <v>31920</v>
      </c>
      <c r="B12680" s="93" t="s">
        <v>8602</v>
      </c>
      <c r="C12680" s="93" t="s">
        <v>1414</v>
      </c>
      <c r="D12680" s="95">
        <v>2021</v>
      </c>
      <c r="E12680" s="95">
        <v>2033</v>
      </c>
      <c r="F12680" s="95">
        <v>359300</v>
      </c>
      <c r="G12680" s="95">
        <v>250</v>
      </c>
      <c r="H12680" s="93" t="s">
        <v>8976</v>
      </c>
      <c r="I12680" s="93" t="s">
        <v>23897</v>
      </c>
      <c r="J12680" s="93" t="s">
        <v>20921</v>
      </c>
      <c r="K12680" s="93" t="s">
        <v>6838</v>
      </c>
      <c r="L12680" s="14">
        <f>AND(vyberHrace&lt;&gt;"",ISNUMBER(SEARCH(vyberHrace,$B12680)))</f>
      </c>
      <c r="M12680" s="14">
        <f>AND($I12680=MID(kododd,1,2),$J12680=MID(kododd,3,3))</f>
      </c>
    </row>
    <row r="12681">
      <c r="A12681" s="95">
        <v>5324</v>
      </c>
      <c r="B12681" s="93" t="s">
        <v>8603</v>
      </c>
      <c r="C12681" s="93" t="s">
        <v>1427</v>
      </c>
      <c r="D12681" s="95">
        <v>1710</v>
      </c>
      <c r="E12681" s="95">
        <v>1792</v>
      </c>
      <c r="F12681" s="95">
        <v>355500</v>
      </c>
      <c r="G12681" s="95">
        <v>250</v>
      </c>
      <c r="H12681" s="93" t="s">
        <v>8976</v>
      </c>
      <c r="I12681" s="93" t="s">
        <v>23897</v>
      </c>
      <c r="J12681" s="93" t="s">
        <v>20891</v>
      </c>
      <c r="K12681" s="93" t="s">
        <v>5083</v>
      </c>
      <c r="L12681" s="14">
        <f>AND(vyberHrace&lt;&gt;"",ISNUMBER(SEARCH(vyberHrace,$B12681)))</f>
      </c>
      <c r="M12681" s="14">
        <f>AND($I12681=MID(kododd,1,2),$J12681=MID(kododd,3,3))</f>
      </c>
    </row>
    <row r="12682">
      <c r="A12682" s="95">
        <v>60681</v>
      </c>
      <c r="B12682" s="93" t="s">
        <v>27095</v>
      </c>
      <c r="C12682" s="93" t="s">
        <v>1411</v>
      </c>
      <c r="G12682" s="95">
        <v>250</v>
      </c>
      <c r="H12682" s="93" t="s">
        <v>8976</v>
      </c>
      <c r="I12682" s="93" t="s">
        <v>23897</v>
      </c>
      <c r="J12682" s="93" t="s">
        <v>3580</v>
      </c>
      <c r="K12682" s="93" t="s">
        <v>6263</v>
      </c>
      <c r="L12682" s="14">
        <f>AND(vyberHrace&lt;&gt;"",ISNUMBER(SEARCH(vyberHrace,$B12682)))</f>
      </c>
      <c r="M12682" s="14">
        <f>AND($I12682=MID(kododd,1,2),$J12682=MID(kododd,3,3))</f>
      </c>
    </row>
    <row r="12683">
      <c r="A12683" s="95">
        <v>60682</v>
      </c>
      <c r="B12683" s="93" t="s">
        <v>27096</v>
      </c>
      <c r="C12683" s="93" t="s">
        <v>1486</v>
      </c>
      <c r="G12683" s="95">
        <v>250</v>
      </c>
      <c r="H12683" s="93" t="s">
        <v>8976</v>
      </c>
      <c r="I12683" s="93" t="s">
        <v>23897</v>
      </c>
      <c r="J12683" s="93" t="s">
        <v>3580</v>
      </c>
      <c r="K12683" s="93" t="s">
        <v>6263</v>
      </c>
      <c r="L12683" s="14">
        <f>AND(vyberHrace&lt;&gt;"",ISNUMBER(SEARCH(vyberHrace,$B12683)))</f>
      </c>
      <c r="M12683" s="14">
        <f>AND($I12683=MID(kododd,1,2),$J12683=MID(kododd,3,3))</f>
      </c>
    </row>
    <row r="12684">
      <c r="A12684" s="95">
        <v>6545</v>
      </c>
      <c r="B12684" s="93" t="s">
        <v>15950</v>
      </c>
      <c r="C12684" s="93" t="s">
        <v>1478</v>
      </c>
      <c r="D12684" s="95">
        <v>1493</v>
      </c>
      <c r="E12684" s="95">
        <v>1711</v>
      </c>
      <c r="F12684" s="95">
        <v>334294</v>
      </c>
      <c r="G12684" s="95">
        <v>250</v>
      </c>
      <c r="H12684" s="93" t="s">
        <v>8976</v>
      </c>
      <c r="I12684" s="93" t="s">
        <v>23897</v>
      </c>
      <c r="J12684" s="93" t="s">
        <v>20854</v>
      </c>
      <c r="K12684" s="93" t="s">
        <v>138</v>
      </c>
      <c r="L12684" s="14">
        <f>AND(vyberHrace&lt;&gt;"",ISNUMBER(SEARCH(vyberHrace,$B12684)))</f>
      </c>
      <c r="M12684" s="14">
        <f>AND($I12684=MID(kododd,1,2),$J12684=MID(kododd,3,3))</f>
      </c>
    </row>
    <row r="12685">
      <c r="A12685" s="95">
        <v>55178</v>
      </c>
      <c r="B12685" s="93" t="s">
        <v>555</v>
      </c>
      <c r="C12685" s="93" t="s">
        <v>1412</v>
      </c>
      <c r="G12685" s="95">
        <v>0</v>
      </c>
      <c r="H12685" s="93" t="s">
        <v>8976</v>
      </c>
      <c r="I12685" s="93" t="s">
        <v>23897</v>
      </c>
      <c r="J12685" s="93" t="s">
        <v>20937</v>
      </c>
      <c r="K12685" s="93" t="s">
        <v>5619</v>
      </c>
      <c r="L12685" s="14">
        <f>AND(vyberHrace&lt;&gt;"",ISNUMBER(SEARCH(vyberHrace,$B12685)))</f>
      </c>
      <c r="M12685" s="14">
        <f>AND($I12685=MID(kododd,1,2),$J12685=MID(kododd,3,3))</f>
      </c>
    </row>
    <row r="12686">
      <c r="A12686" s="95">
        <v>55177</v>
      </c>
      <c r="B12686" s="93" t="s">
        <v>556</v>
      </c>
      <c r="C12686" s="93" t="s">
        <v>1424</v>
      </c>
      <c r="G12686" s="95">
        <v>0</v>
      </c>
      <c r="H12686" s="93" t="s">
        <v>8976</v>
      </c>
      <c r="I12686" s="93" t="s">
        <v>23897</v>
      </c>
      <c r="J12686" s="93" t="s">
        <v>20937</v>
      </c>
      <c r="K12686" s="93" t="s">
        <v>5619</v>
      </c>
      <c r="L12686" s="14">
        <f>AND(vyberHrace&lt;&gt;"",ISNUMBER(SEARCH(vyberHrace,$B12686)))</f>
      </c>
      <c r="M12686" s="14">
        <f>AND($I12686=MID(kododd,1,2),$J12686=MID(kododd,3,3))</f>
      </c>
    </row>
    <row r="12687">
      <c r="A12687" s="95">
        <v>38892</v>
      </c>
      <c r="B12687" s="93" t="s">
        <v>15965</v>
      </c>
      <c r="C12687" s="93" t="s">
        <v>1439</v>
      </c>
      <c r="G12687" s="95">
        <v>0</v>
      </c>
      <c r="H12687" s="93" t="s">
        <v>8976</v>
      </c>
      <c r="I12687" s="93" t="s">
        <v>23897</v>
      </c>
      <c r="J12687" s="93" t="s">
        <v>20846</v>
      </c>
      <c r="K12687" s="93" t="s">
        <v>4692</v>
      </c>
      <c r="L12687" s="14">
        <f>AND(vyberHrace&lt;&gt;"",ISNUMBER(SEARCH(vyberHrace,$B12687)))</f>
      </c>
      <c r="M12687" s="14">
        <f>AND($I12687=MID(kododd,1,2),$J12687=MID(kododd,3,3))</f>
      </c>
    </row>
    <row r="12688">
      <c r="A12688" s="95">
        <v>16346</v>
      </c>
      <c r="B12688" s="93" t="s">
        <v>23964</v>
      </c>
      <c r="C12688" s="93" t="s">
        <v>1465</v>
      </c>
      <c r="F12688" s="95">
        <v>23784423</v>
      </c>
      <c r="G12688" s="95">
        <v>250</v>
      </c>
      <c r="H12688" s="93" t="s">
        <v>8976</v>
      </c>
      <c r="I12688" s="93" t="s">
        <v>23897</v>
      </c>
      <c r="J12688" s="93" t="s">
        <v>20874</v>
      </c>
      <c r="K12688" s="93" t="s">
        <v>9948</v>
      </c>
      <c r="L12688" s="14">
        <f>AND(vyberHrace&lt;&gt;"",ISNUMBER(SEARCH(vyberHrace,$B12688)))</f>
      </c>
      <c r="M12688" s="14">
        <f>AND($I12688=MID(kododd,1,2),$J12688=MID(kododd,3,3))</f>
      </c>
    </row>
    <row r="12689">
      <c r="A12689" s="95">
        <v>55183</v>
      </c>
      <c r="B12689" s="93" t="s">
        <v>557</v>
      </c>
      <c r="C12689" s="93" t="s">
        <v>1412</v>
      </c>
      <c r="G12689" s="95">
        <v>0</v>
      </c>
      <c r="H12689" s="93" t="s">
        <v>8976</v>
      </c>
      <c r="I12689" s="93" t="s">
        <v>23897</v>
      </c>
      <c r="J12689" s="93" t="s">
        <v>20937</v>
      </c>
      <c r="K12689" s="93" t="s">
        <v>5619</v>
      </c>
      <c r="L12689" s="14">
        <f>AND(vyberHrace&lt;&gt;"",ISNUMBER(SEARCH(vyberHrace,$B12689)))</f>
      </c>
      <c r="M12689" s="14">
        <f>AND($I12689=MID(kododd,1,2),$J12689=MID(kododd,3,3))</f>
      </c>
    </row>
    <row r="12690">
      <c r="A12690" s="95">
        <v>46223</v>
      </c>
      <c r="B12690" s="93" t="s">
        <v>8802</v>
      </c>
      <c r="C12690" s="93" t="s">
        <v>1438</v>
      </c>
      <c r="D12690" s="95">
        <v>1569</v>
      </c>
      <c r="E12690" s="95">
        <v>1697</v>
      </c>
      <c r="F12690" s="95">
        <v>23717939</v>
      </c>
      <c r="G12690" s="95">
        <v>250</v>
      </c>
      <c r="H12690" s="93" t="s">
        <v>8976</v>
      </c>
      <c r="I12690" s="93" t="s">
        <v>23897</v>
      </c>
      <c r="J12690" s="93" t="s">
        <v>3580</v>
      </c>
      <c r="K12690" s="93" t="s">
        <v>6263</v>
      </c>
      <c r="L12690" s="14">
        <f>AND(vyberHrace&lt;&gt;"",ISNUMBER(SEARCH(vyberHrace,$B12690)))</f>
      </c>
      <c r="M12690" s="14">
        <f>AND($I12690=MID(kododd,1,2),$J12690=MID(kododd,3,3))</f>
      </c>
    </row>
    <row r="12691">
      <c r="A12691" s="95">
        <v>6553</v>
      </c>
      <c r="B12691" s="93" t="s">
        <v>10799</v>
      </c>
      <c r="C12691" s="93" t="s">
        <v>1466</v>
      </c>
      <c r="D12691" s="95">
        <v>1494</v>
      </c>
      <c r="E12691" s="95">
        <v>1686</v>
      </c>
      <c r="F12691" s="95">
        <v>332160</v>
      </c>
      <c r="G12691" s="95">
        <v>0</v>
      </c>
      <c r="H12691" s="93" t="s">
        <v>8976</v>
      </c>
      <c r="I12691" s="93" t="s">
        <v>23897</v>
      </c>
      <c r="J12691" s="93" t="s">
        <v>20870</v>
      </c>
      <c r="K12691" s="93" t="s">
        <v>375</v>
      </c>
      <c r="L12691" s="14">
        <f>AND(vyberHrace&lt;&gt;"",ISNUMBER(SEARCH(vyberHrace,$B12691)))</f>
      </c>
      <c r="M12691" s="14">
        <f>AND($I12691=MID(kododd,1,2),$J12691=MID(kododd,3,3))</f>
      </c>
    </row>
    <row r="12692">
      <c r="A12692" s="95">
        <v>44598</v>
      </c>
      <c r="B12692" s="93" t="s">
        <v>10818</v>
      </c>
      <c r="C12692" s="93" t="s">
        <v>1443</v>
      </c>
      <c r="D12692" s="95">
        <v>1363</v>
      </c>
      <c r="G12692" s="95">
        <v>0</v>
      </c>
      <c r="H12692" s="93" t="s">
        <v>8976</v>
      </c>
      <c r="I12692" s="93" t="s">
        <v>23897</v>
      </c>
      <c r="J12692" s="93" t="s">
        <v>20933</v>
      </c>
      <c r="K12692" s="93" t="s">
        <v>9080</v>
      </c>
      <c r="L12692" s="14">
        <f>AND(vyberHrace&lt;&gt;"",ISNUMBER(SEARCH(vyberHrace,$B12692)))</f>
      </c>
      <c r="M12692" s="14">
        <f>AND($I12692=MID(kododd,1,2),$J12692=MID(kododd,3,3))</f>
      </c>
    </row>
    <row r="12693">
      <c r="A12693" s="95">
        <v>49640</v>
      </c>
      <c r="B12693" s="93" t="s">
        <v>10819</v>
      </c>
      <c r="C12693" s="93" t="s">
        <v>1474</v>
      </c>
      <c r="D12693" s="95">
        <v>1100</v>
      </c>
      <c r="G12693" s="95">
        <v>250</v>
      </c>
      <c r="H12693" s="93" t="s">
        <v>8976</v>
      </c>
      <c r="I12693" s="93" t="s">
        <v>23897</v>
      </c>
      <c r="J12693" s="93" t="s">
        <v>20906</v>
      </c>
      <c r="K12693" s="93" t="s">
        <v>4884</v>
      </c>
      <c r="L12693" s="14">
        <f>AND(vyberHrace&lt;&gt;"",ISNUMBER(SEARCH(vyberHrace,$B12693)))</f>
      </c>
      <c r="M12693" s="14">
        <f>AND($I12693=MID(kododd,1,2),$J12693=MID(kododd,3,3))</f>
      </c>
    </row>
    <row r="12694">
      <c r="A12694" s="95">
        <v>5753</v>
      </c>
      <c r="B12694" s="93" t="s">
        <v>10820</v>
      </c>
      <c r="C12694" s="93" t="s">
        <v>1418</v>
      </c>
      <c r="D12694" s="95">
        <v>1354</v>
      </c>
      <c r="F12694" s="95">
        <v>332623</v>
      </c>
      <c r="G12694" s="95">
        <v>0</v>
      </c>
      <c r="H12694" s="93" t="s">
        <v>8976</v>
      </c>
      <c r="I12694" s="93" t="s">
        <v>23897</v>
      </c>
      <c r="J12694" s="93" t="s">
        <v>20906</v>
      </c>
      <c r="K12694" s="93" t="s">
        <v>4884</v>
      </c>
      <c r="L12694" s="14">
        <f>AND(vyberHrace&lt;&gt;"",ISNUMBER(SEARCH(vyberHrace,$B12694)))</f>
      </c>
      <c r="M12694" s="14">
        <f>AND($I12694=MID(kododd,1,2),$J12694=MID(kododd,3,3))</f>
      </c>
    </row>
    <row r="12695">
      <c r="A12695" s="95">
        <v>58439</v>
      </c>
      <c r="B12695" s="93" t="s">
        <v>24944</v>
      </c>
      <c r="C12695" s="93" t="s">
        <v>1424</v>
      </c>
      <c r="F12695" s="95">
        <v>23784318</v>
      </c>
      <c r="G12695" s="95">
        <v>250</v>
      </c>
      <c r="H12695" s="93" t="s">
        <v>8976</v>
      </c>
      <c r="I12695" s="93" t="s">
        <v>23897</v>
      </c>
      <c r="J12695" s="93" t="s">
        <v>20847</v>
      </c>
      <c r="K12695" s="93" t="s">
        <v>9957</v>
      </c>
      <c r="L12695" s="14">
        <f>AND(vyberHrace&lt;&gt;"",ISNUMBER(SEARCH(vyberHrace,$B12695)))</f>
      </c>
      <c r="M12695" s="14">
        <f>AND($I12695=MID(kododd,1,2),$J12695=MID(kododd,3,3))</f>
      </c>
    </row>
    <row r="12696">
      <c r="A12696" s="95">
        <v>6588</v>
      </c>
      <c r="B12696" s="93" t="s">
        <v>10829</v>
      </c>
      <c r="C12696" s="93" t="s">
        <v>1442</v>
      </c>
      <c r="D12696" s="95">
        <v>1825</v>
      </c>
      <c r="E12696" s="95">
        <v>1877</v>
      </c>
      <c r="F12696" s="95">
        <v>340618</v>
      </c>
      <c r="G12696" s="95">
        <v>250</v>
      </c>
      <c r="H12696" s="93" t="s">
        <v>8976</v>
      </c>
      <c r="I12696" s="93" t="s">
        <v>23897</v>
      </c>
      <c r="J12696" s="93" t="s">
        <v>20961</v>
      </c>
      <c r="K12696" s="93" t="s">
        <v>3074</v>
      </c>
      <c r="L12696" s="14">
        <f>AND(vyberHrace&lt;&gt;"",ISNUMBER(SEARCH(vyberHrace,$B12696)))</f>
      </c>
      <c r="M12696" s="14">
        <f>AND($I12696=MID(kododd,1,2),$J12696=MID(kododd,3,3))</f>
      </c>
    </row>
    <row r="12697">
      <c r="A12697" s="95">
        <v>55323</v>
      </c>
      <c r="B12697" s="93" t="s">
        <v>22476</v>
      </c>
      <c r="C12697" s="93" t="s">
        <v>1410</v>
      </c>
      <c r="F12697" s="95">
        <v>23763612</v>
      </c>
      <c r="G12697" s="95">
        <v>0</v>
      </c>
      <c r="H12697" s="93" t="s">
        <v>8976</v>
      </c>
      <c r="I12697" s="93" t="s">
        <v>23897</v>
      </c>
      <c r="J12697" s="93" t="s">
        <v>20847</v>
      </c>
      <c r="K12697" s="93" t="s">
        <v>9957</v>
      </c>
      <c r="L12697" s="14">
        <f>AND(vyberHrace&lt;&gt;"",ISNUMBER(SEARCH(vyberHrace,$B12697)))</f>
      </c>
      <c r="M12697" s="14">
        <f>AND($I12697=MID(kododd,1,2),$J12697=MID(kododd,3,3))</f>
      </c>
    </row>
    <row r="12698">
      <c r="A12698" s="95">
        <v>55316</v>
      </c>
      <c r="B12698" s="93" t="s">
        <v>26235</v>
      </c>
      <c r="C12698" s="93" t="s">
        <v>1400</v>
      </c>
      <c r="D12698" s="95">
        <v>1226</v>
      </c>
      <c r="E12698" s="95">
        <v>1452</v>
      </c>
      <c r="F12698" s="95">
        <v>23750138</v>
      </c>
      <c r="G12698" s="95">
        <v>250</v>
      </c>
      <c r="H12698" s="93" t="s">
        <v>8976</v>
      </c>
      <c r="I12698" s="93" t="s">
        <v>23897</v>
      </c>
      <c r="J12698" s="93" t="s">
        <v>20860</v>
      </c>
      <c r="K12698" s="93" t="s">
        <v>4664</v>
      </c>
      <c r="L12698" s="14">
        <f>AND(vyberHrace&lt;&gt;"",ISNUMBER(SEARCH(vyberHrace,$B12698)))</f>
      </c>
      <c r="M12698" s="14">
        <f>AND($I12698=MID(kododd,1,2),$J12698=MID(kododd,3,3))</f>
      </c>
    </row>
    <row r="12699">
      <c r="A12699" s="95">
        <v>60664</v>
      </c>
      <c r="B12699" s="93" t="s">
        <v>27079</v>
      </c>
      <c r="C12699" s="93" t="s">
        <v>1412</v>
      </c>
      <c r="G12699" s="95">
        <v>250</v>
      </c>
      <c r="H12699" s="93" t="s">
        <v>8976</v>
      </c>
      <c r="I12699" s="93" t="s">
        <v>23897</v>
      </c>
      <c r="J12699" s="93" t="s">
        <v>21033</v>
      </c>
      <c r="K12699" s="93" t="s">
        <v>7886</v>
      </c>
      <c r="L12699" s="14">
        <f>AND(vyberHrace&lt;&gt;"",ISNUMBER(SEARCH(vyberHrace,$B12699)))</f>
      </c>
      <c r="M12699" s="14">
        <f>AND($I12699=MID(kododd,1,2),$J12699=MID(kododd,3,3))</f>
      </c>
    </row>
    <row r="12700">
      <c r="A12700" s="95">
        <v>46457</v>
      </c>
      <c r="B12700" s="93" t="s">
        <v>10996</v>
      </c>
      <c r="C12700" s="93" t="s">
        <v>1410</v>
      </c>
      <c r="D12700" s="95">
        <v>1201</v>
      </c>
      <c r="F12700" s="95">
        <v>23710624</v>
      </c>
      <c r="G12700" s="95">
        <v>0</v>
      </c>
      <c r="H12700" s="93" t="s">
        <v>8976</v>
      </c>
      <c r="I12700" s="93" t="s">
        <v>23897</v>
      </c>
      <c r="J12700" s="93" t="s">
        <v>20860</v>
      </c>
      <c r="K12700" s="93" t="s">
        <v>4664</v>
      </c>
      <c r="L12700" s="14">
        <f>AND(vyberHrace&lt;&gt;"",ISNUMBER(SEARCH(vyberHrace,$B12700)))</f>
      </c>
      <c r="M12700" s="14">
        <f>AND($I12700=MID(kododd,1,2),$J12700=MID(kododd,3,3))</f>
      </c>
    </row>
    <row r="12701">
      <c r="A12701" s="95">
        <v>56214</v>
      </c>
      <c r="B12701" s="93" t="s">
        <v>22438</v>
      </c>
      <c r="C12701" s="93" t="s">
        <v>1411</v>
      </c>
      <c r="G12701" s="95">
        <v>0</v>
      </c>
      <c r="H12701" s="93" t="s">
        <v>8976</v>
      </c>
      <c r="I12701" s="93" t="s">
        <v>23897</v>
      </c>
      <c r="J12701" s="93" t="s">
        <v>20921</v>
      </c>
      <c r="K12701" s="93" t="s">
        <v>6838</v>
      </c>
      <c r="L12701" s="14">
        <f>AND(vyberHrace&lt;&gt;"",ISNUMBER(SEARCH(vyberHrace,$B12701)))</f>
      </c>
      <c r="M12701" s="14">
        <f>AND($I12701=MID(kododd,1,2),$J12701=MID(kododd,3,3))</f>
      </c>
    </row>
    <row r="12702">
      <c r="A12702" s="95">
        <v>10653</v>
      </c>
      <c r="B12702" s="93" t="s">
        <v>11011</v>
      </c>
      <c r="C12702" s="93" t="s">
        <v>1437</v>
      </c>
      <c r="D12702" s="95">
        <v>1780</v>
      </c>
      <c r="E12702" s="95">
        <v>1832</v>
      </c>
      <c r="F12702" s="95">
        <v>369306</v>
      </c>
      <c r="G12702" s="95">
        <v>0</v>
      </c>
      <c r="H12702" s="93" t="s">
        <v>8976</v>
      </c>
      <c r="I12702" s="93" t="s">
        <v>23897</v>
      </c>
      <c r="J12702" s="93" t="s">
        <v>20921</v>
      </c>
      <c r="K12702" s="93" t="s">
        <v>6838</v>
      </c>
      <c r="L12702" s="14">
        <f>AND(vyberHrace&lt;&gt;"",ISNUMBER(SEARCH(vyberHrace,$B12702)))</f>
      </c>
      <c r="M12702" s="14">
        <f>AND($I12702=MID(kododd,1,2),$J12702=MID(kododd,3,3))</f>
      </c>
    </row>
    <row r="12703">
      <c r="A12703" s="95">
        <v>12322</v>
      </c>
      <c r="B12703" s="93" t="s">
        <v>10907</v>
      </c>
      <c r="C12703" s="93" t="s">
        <v>1459</v>
      </c>
      <c r="D12703" s="95">
        <v>1396</v>
      </c>
      <c r="G12703" s="95">
        <v>0</v>
      </c>
      <c r="H12703" s="93" t="s">
        <v>8976</v>
      </c>
      <c r="I12703" s="93" t="s">
        <v>23897</v>
      </c>
      <c r="J12703" s="93" t="s">
        <v>20872</v>
      </c>
      <c r="K12703" s="93" t="s">
        <v>6834</v>
      </c>
      <c r="L12703" s="14">
        <f>AND(vyberHrace&lt;&gt;"",ISNUMBER(SEARCH(vyberHrace,$B12703)))</f>
      </c>
      <c r="M12703" s="14">
        <f>AND($I12703=MID(kododd,1,2),$J12703=MID(kododd,3,3))</f>
      </c>
    </row>
    <row r="12704">
      <c r="A12704" s="95">
        <v>38574</v>
      </c>
      <c r="B12704" s="93" t="s">
        <v>10908</v>
      </c>
      <c r="C12704" s="93" t="s">
        <v>1409</v>
      </c>
      <c r="G12704" s="95">
        <v>0</v>
      </c>
      <c r="H12704" s="93" t="s">
        <v>8976</v>
      </c>
      <c r="I12704" s="93" t="s">
        <v>23897</v>
      </c>
      <c r="J12704" s="93" t="s">
        <v>20854</v>
      </c>
      <c r="K12704" s="93" t="s">
        <v>138</v>
      </c>
      <c r="L12704" s="14">
        <f>AND(vyberHrace&lt;&gt;"",ISNUMBER(SEARCH(vyberHrace,$B12704)))</f>
      </c>
      <c r="M12704" s="14">
        <f>AND($I12704=MID(kododd,1,2),$J12704=MID(kododd,3,3))</f>
      </c>
    </row>
    <row r="12705">
      <c r="A12705" s="95">
        <v>43741</v>
      </c>
      <c r="B12705" s="93" t="s">
        <v>10913</v>
      </c>
      <c r="C12705" s="93" t="s">
        <v>3255</v>
      </c>
      <c r="D12705" s="95">
        <v>1072</v>
      </c>
      <c r="F12705" s="95">
        <v>23710845</v>
      </c>
      <c r="G12705" s="95">
        <v>0</v>
      </c>
      <c r="H12705" s="93" t="s">
        <v>8976</v>
      </c>
      <c r="I12705" s="93" t="s">
        <v>23897</v>
      </c>
      <c r="J12705" s="93" t="s">
        <v>20906</v>
      </c>
      <c r="K12705" s="93" t="s">
        <v>4884</v>
      </c>
      <c r="L12705" s="14">
        <f>AND(vyberHrace&lt;&gt;"",ISNUMBER(SEARCH(vyberHrace,$B12705)))</f>
      </c>
      <c r="M12705" s="14">
        <f>AND($I12705=MID(kododd,1,2),$J12705=MID(kododd,3,3))</f>
      </c>
    </row>
    <row r="12706">
      <c r="A12706" s="95">
        <v>45086</v>
      </c>
      <c r="B12706" s="93" t="s">
        <v>7004</v>
      </c>
      <c r="C12706" s="93" t="s">
        <v>1419</v>
      </c>
      <c r="D12706" s="95">
        <v>1435</v>
      </c>
      <c r="F12706" s="95">
        <v>23728531</v>
      </c>
      <c r="G12706" s="95">
        <v>0</v>
      </c>
      <c r="H12706" s="93" t="s">
        <v>8976</v>
      </c>
      <c r="I12706" s="93" t="s">
        <v>23897</v>
      </c>
      <c r="J12706" s="93" t="s">
        <v>20880</v>
      </c>
      <c r="K12706" s="93" t="s">
        <v>2046</v>
      </c>
      <c r="L12706" s="14">
        <f>AND(vyberHrace&lt;&gt;"",ISNUMBER(SEARCH(vyberHrace,$B12706)))</f>
      </c>
      <c r="M12706" s="14">
        <f>AND($I12706=MID(kododd,1,2),$J12706=MID(kododd,3,3))</f>
      </c>
    </row>
    <row r="12707">
      <c r="A12707" s="95">
        <v>8505</v>
      </c>
      <c r="B12707" s="93" t="s">
        <v>7005</v>
      </c>
      <c r="C12707" s="93" t="s">
        <v>1418</v>
      </c>
      <c r="D12707" s="95">
        <v>1758</v>
      </c>
      <c r="E12707" s="95">
        <v>1878</v>
      </c>
      <c r="F12707" s="95">
        <v>380296</v>
      </c>
      <c r="G12707" s="95">
        <v>0</v>
      </c>
      <c r="H12707" s="93" t="s">
        <v>8976</v>
      </c>
      <c r="I12707" s="93" t="s">
        <v>23897</v>
      </c>
      <c r="J12707" s="93" t="s">
        <v>20880</v>
      </c>
      <c r="K12707" s="93" t="s">
        <v>2046</v>
      </c>
      <c r="L12707" s="14">
        <f>AND(vyberHrace&lt;&gt;"",ISNUMBER(SEARCH(vyberHrace,$B12707)))</f>
      </c>
      <c r="M12707" s="14">
        <f>AND($I12707=MID(kododd,1,2),$J12707=MID(kododd,3,3))</f>
      </c>
    </row>
    <row r="12708">
      <c r="A12708" s="95">
        <v>45087</v>
      </c>
      <c r="B12708" s="93" t="s">
        <v>7006</v>
      </c>
      <c r="C12708" s="93" t="s">
        <v>1408</v>
      </c>
      <c r="F12708" s="95">
        <v>23728540</v>
      </c>
      <c r="G12708" s="95">
        <v>0</v>
      </c>
      <c r="H12708" s="93" t="s">
        <v>8976</v>
      </c>
      <c r="I12708" s="93" t="s">
        <v>23897</v>
      </c>
      <c r="J12708" s="93" t="s">
        <v>20880</v>
      </c>
      <c r="K12708" s="93" t="s">
        <v>2046</v>
      </c>
      <c r="L12708" s="14">
        <f>AND(vyberHrace&lt;&gt;"",ISNUMBER(SEARCH(vyberHrace,$B12708)))</f>
      </c>
      <c r="M12708" s="14">
        <f>AND($I12708=MID(kododd,1,2),$J12708=MID(kododd,3,3))</f>
      </c>
    </row>
    <row r="12709">
      <c r="A12709" s="95">
        <v>47611</v>
      </c>
      <c r="B12709" s="93" t="s">
        <v>7021</v>
      </c>
      <c r="C12709" s="93" t="s">
        <v>1416</v>
      </c>
      <c r="D12709" s="95">
        <v>1198</v>
      </c>
      <c r="E12709" s="95">
        <v>1467</v>
      </c>
      <c r="F12709" s="95">
        <v>23737697</v>
      </c>
      <c r="G12709" s="95">
        <v>250</v>
      </c>
      <c r="H12709" s="93" t="s">
        <v>8976</v>
      </c>
      <c r="I12709" s="93" t="s">
        <v>23897</v>
      </c>
      <c r="J12709" s="93" t="s">
        <v>3580</v>
      </c>
      <c r="K12709" s="93" t="s">
        <v>6263</v>
      </c>
      <c r="L12709" s="14">
        <f>AND(vyberHrace&lt;&gt;"",ISNUMBER(SEARCH(vyberHrace,$B12709)))</f>
      </c>
      <c r="M12709" s="14">
        <f>AND($I12709=MID(kododd,1,2),$J12709=MID(kododd,3,3))</f>
      </c>
    </row>
    <row r="12710">
      <c r="A12710" s="95">
        <v>45268</v>
      </c>
      <c r="B12710" s="93" t="s">
        <v>7171</v>
      </c>
      <c r="C12710" s="93" t="s">
        <v>3255</v>
      </c>
      <c r="D12710" s="95">
        <v>1593</v>
      </c>
      <c r="E12710" s="95">
        <v>1642</v>
      </c>
      <c r="F12710" s="95">
        <v>23712147</v>
      </c>
      <c r="G12710" s="95">
        <v>0</v>
      </c>
      <c r="H12710" s="93" t="s">
        <v>8976</v>
      </c>
      <c r="I12710" s="93" t="s">
        <v>23897</v>
      </c>
      <c r="J12710" s="93" t="s">
        <v>3580</v>
      </c>
      <c r="K12710" s="93" t="s">
        <v>6263</v>
      </c>
      <c r="L12710" s="14">
        <f>AND(vyberHrace&lt;&gt;"",ISNUMBER(SEARCH(vyberHrace,$B12710)))</f>
      </c>
      <c r="M12710" s="14">
        <f>AND($I12710=MID(kododd,1,2),$J12710=MID(kododd,3,3))</f>
      </c>
    </row>
    <row r="12711">
      <c r="A12711" s="95">
        <v>47912</v>
      </c>
      <c r="B12711" s="93" t="s">
        <v>7172</v>
      </c>
      <c r="C12711" s="93" t="s">
        <v>1415</v>
      </c>
      <c r="D12711" s="95">
        <v>1316</v>
      </c>
      <c r="F12711" s="95">
        <v>23729724</v>
      </c>
      <c r="G12711" s="95">
        <v>0</v>
      </c>
      <c r="H12711" s="93" t="s">
        <v>8976</v>
      </c>
      <c r="I12711" s="93" t="s">
        <v>23897</v>
      </c>
      <c r="J12711" s="93" t="s">
        <v>3580</v>
      </c>
      <c r="K12711" s="93" t="s">
        <v>6263</v>
      </c>
      <c r="L12711" s="14">
        <f>AND(vyberHrace&lt;&gt;"",ISNUMBER(SEARCH(vyberHrace,$B12711)))</f>
      </c>
      <c r="M12711" s="14">
        <f>AND($I12711=MID(kododd,1,2),$J12711=MID(kododd,3,3))</f>
      </c>
    </row>
    <row r="12712">
      <c r="A12712" s="95">
        <v>36161</v>
      </c>
      <c r="B12712" s="93" t="s">
        <v>7179</v>
      </c>
      <c r="C12712" s="93" t="s">
        <v>1409</v>
      </c>
      <c r="D12712" s="95">
        <v>1453</v>
      </c>
      <c r="E12712" s="95">
        <v>1671</v>
      </c>
      <c r="F12712" s="95">
        <v>379859</v>
      </c>
      <c r="G12712" s="95">
        <v>0</v>
      </c>
      <c r="H12712" s="93" t="s">
        <v>8976</v>
      </c>
      <c r="I12712" s="93" t="s">
        <v>23897</v>
      </c>
      <c r="J12712" s="93" t="s">
        <v>3580</v>
      </c>
      <c r="K12712" s="93" t="s">
        <v>6263</v>
      </c>
      <c r="L12712" s="14">
        <f>AND(vyberHrace&lt;&gt;"",ISNUMBER(SEARCH(vyberHrace,$B12712)))</f>
      </c>
      <c r="M12712" s="14">
        <f>AND($I12712=MID(kododd,1,2),$J12712=MID(kododd,3,3))</f>
      </c>
    </row>
    <row r="12713">
      <c r="A12713" s="95">
        <v>63148</v>
      </c>
      <c r="B12713" s="93" t="s">
        <v>29186</v>
      </c>
      <c r="C12713" s="93" t="s">
        <v>1424</v>
      </c>
      <c r="G12713" s="95">
        <v>250</v>
      </c>
      <c r="H12713" s="93" t="s">
        <v>8976</v>
      </c>
      <c r="I12713" s="93" t="s">
        <v>23897</v>
      </c>
      <c r="J12713" s="93" t="s">
        <v>3580</v>
      </c>
      <c r="K12713" s="93" t="s">
        <v>6263</v>
      </c>
      <c r="L12713" s="14">
        <f>AND(vyberHrace&lt;&gt;"",ISNUMBER(SEARCH(vyberHrace,$B12713)))</f>
      </c>
      <c r="M12713" s="14">
        <f>AND($I12713=MID(kododd,1,2),$J12713=MID(kododd,3,3))</f>
      </c>
    </row>
    <row r="12714">
      <c r="A12714" s="95">
        <v>63149</v>
      </c>
      <c r="B12714" s="93" t="s">
        <v>29187</v>
      </c>
      <c r="C12714" s="93" t="s">
        <v>1424</v>
      </c>
      <c r="G12714" s="95">
        <v>250</v>
      </c>
      <c r="H12714" s="93" t="s">
        <v>8976</v>
      </c>
      <c r="I12714" s="93" t="s">
        <v>23897</v>
      </c>
      <c r="J12714" s="93" t="s">
        <v>3580</v>
      </c>
      <c r="K12714" s="93" t="s">
        <v>6263</v>
      </c>
      <c r="L12714" s="14">
        <f>AND(vyberHrace&lt;&gt;"",ISNUMBER(SEARCH(vyberHrace,$B12714)))</f>
      </c>
      <c r="M12714" s="14">
        <f>AND($I12714=MID(kododd,1,2),$J12714=MID(kododd,3,3))</f>
      </c>
    </row>
    <row r="12715">
      <c r="A12715" s="95">
        <v>54217</v>
      </c>
      <c r="B12715" s="93" t="s">
        <v>573</v>
      </c>
      <c r="C12715" s="93" t="s">
        <v>1416</v>
      </c>
      <c r="F12715" s="95">
        <v>23771496</v>
      </c>
      <c r="G12715" s="95">
        <v>0</v>
      </c>
      <c r="H12715" s="93" t="s">
        <v>8976</v>
      </c>
      <c r="I12715" s="93" t="s">
        <v>23897</v>
      </c>
      <c r="J12715" s="93" t="s">
        <v>20933</v>
      </c>
      <c r="K12715" s="93" t="s">
        <v>9080</v>
      </c>
      <c r="L12715" s="14">
        <f>AND(vyberHrace&lt;&gt;"",ISNUMBER(SEARCH(vyberHrace,$B12715)))</f>
      </c>
      <c r="M12715" s="14">
        <f>AND($I12715=MID(kododd,1,2),$J12715=MID(kododd,3,3))</f>
      </c>
    </row>
    <row r="12716">
      <c r="A12716" s="95">
        <v>59884</v>
      </c>
      <c r="B12716" s="93" t="s">
        <v>26380</v>
      </c>
      <c r="C12716" s="93" t="s">
        <v>1419</v>
      </c>
      <c r="F12716" s="95">
        <v>23766271</v>
      </c>
      <c r="G12716" s="95">
        <v>250</v>
      </c>
      <c r="H12716" s="93" t="s">
        <v>8976</v>
      </c>
      <c r="I12716" s="93" t="s">
        <v>23897</v>
      </c>
      <c r="J12716" s="93" t="s">
        <v>3580</v>
      </c>
      <c r="K12716" s="93" t="s">
        <v>6263</v>
      </c>
      <c r="L12716" s="14">
        <f>AND(vyberHrace&lt;&gt;"",ISNUMBER(SEARCH(vyberHrace,$B12716)))</f>
      </c>
      <c r="M12716" s="14">
        <f>AND($I12716=MID(kododd,1,2),$J12716=MID(kododd,3,3))</f>
      </c>
    </row>
    <row r="12717">
      <c r="A12717" s="95">
        <v>42055</v>
      </c>
      <c r="B12717" s="93" t="s">
        <v>13254</v>
      </c>
      <c r="C12717" s="93" t="s">
        <v>1439</v>
      </c>
      <c r="D12717" s="95">
        <v>1225</v>
      </c>
      <c r="F12717" s="95">
        <v>388815</v>
      </c>
      <c r="G12717" s="95">
        <v>250</v>
      </c>
      <c r="H12717" s="93" t="s">
        <v>8976</v>
      </c>
      <c r="I12717" s="93" t="s">
        <v>23897</v>
      </c>
      <c r="J12717" s="93" t="s">
        <v>21003</v>
      </c>
      <c r="K12717" s="93" t="s">
        <v>390</v>
      </c>
      <c r="L12717" s="14">
        <f>AND(vyberHrace&lt;&gt;"",ISNUMBER(SEARCH(vyberHrace,$B12717)))</f>
      </c>
      <c r="M12717" s="14">
        <f>AND($I12717=MID(kododd,1,2),$J12717=MID(kododd,3,3))</f>
      </c>
    </row>
    <row r="12718">
      <c r="A12718" s="95">
        <v>55068</v>
      </c>
      <c r="B12718" s="93" t="s">
        <v>564</v>
      </c>
      <c r="C12718" s="93" t="s">
        <v>1403</v>
      </c>
      <c r="D12718" s="95">
        <v>1485</v>
      </c>
      <c r="E12718" s="95">
        <v>1653</v>
      </c>
      <c r="F12718" s="95">
        <v>23752882</v>
      </c>
      <c r="G12718" s="95">
        <v>250</v>
      </c>
      <c r="H12718" s="93" t="s">
        <v>8976</v>
      </c>
      <c r="I12718" s="93" t="s">
        <v>23897</v>
      </c>
      <c r="J12718" s="93" t="s">
        <v>3580</v>
      </c>
      <c r="K12718" s="93" t="s">
        <v>6263</v>
      </c>
      <c r="L12718" s="14">
        <f>AND(vyberHrace&lt;&gt;"",ISNUMBER(SEARCH(vyberHrace,$B12718)))</f>
      </c>
      <c r="M12718" s="14">
        <f>AND($I12718=MID(kododd,1,2),$J12718=MID(kododd,3,3))</f>
      </c>
    </row>
    <row r="12719">
      <c r="A12719" s="95">
        <v>56174</v>
      </c>
      <c r="B12719" s="93" t="s">
        <v>22468</v>
      </c>
      <c r="C12719" s="93" t="s">
        <v>1406</v>
      </c>
      <c r="D12719" s="95">
        <v>1115</v>
      </c>
      <c r="E12719" s="95">
        <v>1472</v>
      </c>
      <c r="F12719" s="95">
        <v>23783699</v>
      </c>
      <c r="G12719" s="95">
        <v>250</v>
      </c>
      <c r="H12719" s="93" t="s">
        <v>8976</v>
      </c>
      <c r="I12719" s="93" t="s">
        <v>23897</v>
      </c>
      <c r="J12719" s="93" t="s">
        <v>20906</v>
      </c>
      <c r="K12719" s="93" t="s">
        <v>4884</v>
      </c>
      <c r="L12719" s="14">
        <f>AND(vyberHrace&lt;&gt;"",ISNUMBER(SEARCH(vyberHrace,$B12719)))</f>
      </c>
      <c r="M12719" s="14">
        <f>AND($I12719=MID(kododd,1,2),$J12719=MID(kododd,3,3))</f>
      </c>
    </row>
    <row r="12720">
      <c r="A12720" s="95">
        <v>58909</v>
      </c>
      <c r="B12720" s="93" t="s">
        <v>25372</v>
      </c>
      <c r="C12720" s="93" t="s">
        <v>1450</v>
      </c>
      <c r="G12720" s="95">
        <v>250</v>
      </c>
      <c r="H12720" s="93" t="s">
        <v>8976</v>
      </c>
      <c r="I12720" s="93" t="s">
        <v>23897</v>
      </c>
      <c r="J12720" s="93" t="s">
        <v>20891</v>
      </c>
      <c r="K12720" s="93" t="s">
        <v>5083</v>
      </c>
      <c r="L12720" s="14">
        <f>AND(vyberHrace&lt;&gt;"",ISNUMBER(SEARCH(vyberHrace,$B12720)))</f>
      </c>
      <c r="M12720" s="14">
        <f>AND($I12720=MID(kododd,1,2),$J12720=MID(kododd,3,3))</f>
      </c>
    </row>
    <row r="12721">
      <c r="A12721" s="95">
        <v>45939</v>
      </c>
      <c r="B12721" s="93" t="s">
        <v>13262</v>
      </c>
      <c r="C12721" s="93" t="s">
        <v>1400</v>
      </c>
      <c r="G12721" s="95">
        <v>0</v>
      </c>
      <c r="H12721" s="93" t="s">
        <v>8976</v>
      </c>
      <c r="I12721" s="93" t="s">
        <v>23897</v>
      </c>
      <c r="J12721" s="93" t="s">
        <v>20921</v>
      </c>
      <c r="K12721" s="93" t="s">
        <v>6838</v>
      </c>
      <c r="L12721" s="14">
        <f>AND(vyberHrace&lt;&gt;"",ISNUMBER(SEARCH(vyberHrace,$B12721)))</f>
      </c>
      <c r="M12721" s="14">
        <f>AND($I12721=MID(kododd,1,2),$J12721=MID(kododd,3,3))</f>
      </c>
    </row>
    <row r="12722">
      <c r="A12722" s="95">
        <v>10542</v>
      </c>
      <c r="B12722" s="93" t="s">
        <v>15573</v>
      </c>
      <c r="C12722" s="93" t="s">
        <v>1471</v>
      </c>
      <c r="D12722" s="95">
        <v>1760</v>
      </c>
      <c r="F12722" s="95">
        <v>23756527</v>
      </c>
      <c r="G12722" s="95">
        <v>250</v>
      </c>
      <c r="H12722" s="93" t="s">
        <v>8976</v>
      </c>
      <c r="I12722" s="93" t="s">
        <v>23897</v>
      </c>
      <c r="J12722" s="93" t="s">
        <v>21002</v>
      </c>
      <c r="K12722" s="93" t="s">
        <v>5579</v>
      </c>
      <c r="L12722" s="14">
        <f>AND(vyberHrace&lt;&gt;"",ISNUMBER(SEARCH(vyberHrace,$B12722)))</f>
      </c>
      <c r="M12722" s="14">
        <f>AND($I12722=MID(kododd,1,2),$J12722=MID(kododd,3,3))</f>
      </c>
    </row>
    <row r="12723">
      <c r="A12723" s="95">
        <v>2589</v>
      </c>
      <c r="B12723" s="93" t="s">
        <v>15574</v>
      </c>
      <c r="C12723" s="93" t="s">
        <v>1459</v>
      </c>
      <c r="D12723" s="95">
        <v>2109</v>
      </c>
      <c r="F12723" s="95">
        <v>327913</v>
      </c>
      <c r="G12723" s="95">
        <v>250</v>
      </c>
      <c r="H12723" s="93" t="s">
        <v>8976</v>
      </c>
      <c r="I12723" s="93" t="s">
        <v>23897</v>
      </c>
      <c r="J12723" s="93" t="s">
        <v>21033</v>
      </c>
      <c r="K12723" s="93" t="s">
        <v>7886</v>
      </c>
      <c r="L12723" s="14">
        <f>AND(vyberHrace&lt;&gt;"",ISNUMBER(SEARCH(vyberHrace,$B12723)))</f>
      </c>
      <c r="M12723" s="14">
        <f>AND($I12723=MID(kododd,1,2),$J12723=MID(kododd,3,3))</f>
      </c>
    </row>
    <row r="12724">
      <c r="A12724" s="95">
        <v>54659</v>
      </c>
      <c r="B12724" s="93" t="s">
        <v>616</v>
      </c>
      <c r="C12724" s="93" t="s">
        <v>1412</v>
      </c>
      <c r="F12724" s="95">
        <v>23763620</v>
      </c>
      <c r="G12724" s="95">
        <v>0</v>
      </c>
      <c r="H12724" s="93" t="s">
        <v>8976</v>
      </c>
      <c r="I12724" s="93" t="s">
        <v>23897</v>
      </c>
      <c r="J12724" s="93" t="s">
        <v>20847</v>
      </c>
      <c r="K12724" s="93" t="s">
        <v>9957</v>
      </c>
      <c r="L12724" s="14">
        <f>AND(vyberHrace&lt;&gt;"",ISNUMBER(SEARCH(vyberHrace,$B12724)))</f>
      </c>
      <c r="M12724" s="14">
        <f>AND($I12724=MID(kododd,1,2),$J12724=MID(kododd,3,3))</f>
      </c>
    </row>
    <row r="12725">
      <c r="A12725" s="95">
        <v>35220</v>
      </c>
      <c r="B12725" s="93" t="s">
        <v>15606</v>
      </c>
      <c r="C12725" s="93" t="s">
        <v>1403</v>
      </c>
      <c r="G12725" s="95">
        <v>0</v>
      </c>
      <c r="H12725" s="93" t="s">
        <v>8976</v>
      </c>
      <c r="I12725" s="93" t="s">
        <v>23897</v>
      </c>
      <c r="J12725" s="93" t="s">
        <v>20961</v>
      </c>
      <c r="K12725" s="93" t="s">
        <v>3074</v>
      </c>
      <c r="L12725" s="14">
        <f>AND(vyberHrace&lt;&gt;"",ISNUMBER(SEARCH(vyberHrace,$B12725)))</f>
      </c>
      <c r="M12725" s="14">
        <f>AND($I12725=MID(kododd,1,2),$J12725=MID(kododd,3,3))</f>
      </c>
    </row>
    <row r="12726">
      <c r="A12726" s="95">
        <v>47953</v>
      </c>
      <c r="B12726" s="93" t="s">
        <v>15625</v>
      </c>
      <c r="C12726" s="93" t="s">
        <v>3255</v>
      </c>
      <c r="F12726" s="95">
        <v>23757140</v>
      </c>
      <c r="G12726" s="95">
        <v>0</v>
      </c>
      <c r="H12726" s="93" t="s">
        <v>8976</v>
      </c>
      <c r="I12726" s="93" t="s">
        <v>23897</v>
      </c>
      <c r="J12726" s="93" t="s">
        <v>20921</v>
      </c>
      <c r="K12726" s="93" t="s">
        <v>6838</v>
      </c>
      <c r="L12726" s="14">
        <f>AND(vyberHrace&lt;&gt;"",ISNUMBER(SEARCH(vyberHrace,$B12726)))</f>
      </c>
      <c r="M12726" s="14">
        <f>AND($I12726=MID(kododd,1,2),$J12726=MID(kododd,3,3))</f>
      </c>
    </row>
    <row r="12727">
      <c r="A12727" s="95">
        <v>47954</v>
      </c>
      <c r="B12727" s="93" t="s">
        <v>15626</v>
      </c>
      <c r="C12727" s="93" t="s">
        <v>1406</v>
      </c>
      <c r="F12727" s="95">
        <v>23757159</v>
      </c>
      <c r="G12727" s="95">
        <v>0</v>
      </c>
      <c r="H12727" s="93" t="s">
        <v>8976</v>
      </c>
      <c r="I12727" s="93" t="s">
        <v>23897</v>
      </c>
      <c r="J12727" s="93" t="s">
        <v>20921</v>
      </c>
      <c r="K12727" s="93" t="s">
        <v>6838</v>
      </c>
      <c r="L12727" s="14">
        <f>AND(vyberHrace&lt;&gt;"",ISNUMBER(SEARCH(vyberHrace,$B12727)))</f>
      </c>
      <c r="M12727" s="14">
        <f>AND($I12727=MID(kododd,1,2),$J12727=MID(kododd,3,3))</f>
      </c>
    </row>
    <row r="12728">
      <c r="A12728" s="95">
        <v>45941</v>
      </c>
      <c r="B12728" s="93" t="s">
        <v>15639</v>
      </c>
      <c r="C12728" s="93" t="s">
        <v>3255</v>
      </c>
      <c r="G12728" s="95">
        <v>0</v>
      </c>
      <c r="H12728" s="93" t="s">
        <v>8976</v>
      </c>
      <c r="I12728" s="93" t="s">
        <v>23897</v>
      </c>
      <c r="J12728" s="93" t="s">
        <v>20921</v>
      </c>
      <c r="K12728" s="93" t="s">
        <v>6838</v>
      </c>
      <c r="L12728" s="14">
        <f>AND(vyberHrace&lt;&gt;"",ISNUMBER(SEARCH(vyberHrace,$B12728)))</f>
      </c>
      <c r="M12728" s="14">
        <f>AND($I12728=MID(kododd,1,2),$J12728=MID(kododd,3,3))</f>
      </c>
    </row>
    <row r="12729">
      <c r="A12729" s="95">
        <v>10638</v>
      </c>
      <c r="B12729" s="93" t="s">
        <v>15654</v>
      </c>
      <c r="C12729" s="93" t="s">
        <v>1429</v>
      </c>
      <c r="D12729" s="95">
        <v>1453</v>
      </c>
      <c r="E12729" s="95">
        <v>1659</v>
      </c>
      <c r="F12729" s="95">
        <v>394238</v>
      </c>
      <c r="G12729" s="95">
        <v>250</v>
      </c>
      <c r="H12729" s="93" t="s">
        <v>8976</v>
      </c>
      <c r="I12729" s="93" t="s">
        <v>23897</v>
      </c>
      <c r="J12729" s="93" t="s">
        <v>20874</v>
      </c>
      <c r="K12729" s="93" t="s">
        <v>9948</v>
      </c>
      <c r="L12729" s="14">
        <f>AND(vyberHrace&lt;&gt;"",ISNUMBER(SEARCH(vyberHrace,$B12729)))</f>
      </c>
      <c r="M12729" s="14">
        <f>AND($I12729=MID(kododd,1,2),$J12729=MID(kododd,3,3))</f>
      </c>
    </row>
    <row r="12730">
      <c r="A12730" s="95">
        <v>54946</v>
      </c>
      <c r="B12730" s="93" t="s">
        <v>655</v>
      </c>
      <c r="C12730" s="93" t="s">
        <v>1450</v>
      </c>
      <c r="G12730" s="95">
        <v>250</v>
      </c>
      <c r="H12730" s="93" t="s">
        <v>8976</v>
      </c>
      <c r="I12730" s="93" t="s">
        <v>23897</v>
      </c>
      <c r="J12730" s="93" t="s">
        <v>21033</v>
      </c>
      <c r="K12730" s="93" t="s">
        <v>7886</v>
      </c>
      <c r="L12730" s="14">
        <f>AND(vyberHrace&lt;&gt;"",ISNUMBER(SEARCH(vyberHrace,$B12730)))</f>
      </c>
      <c r="M12730" s="14">
        <f>AND($I12730=MID(kododd,1,2),$J12730=MID(kododd,3,3))</f>
      </c>
    </row>
    <row r="12731">
      <c r="A12731" s="95">
        <v>54945</v>
      </c>
      <c r="B12731" s="93" t="s">
        <v>656</v>
      </c>
      <c r="C12731" s="93" t="s">
        <v>1446</v>
      </c>
      <c r="G12731" s="95">
        <v>250</v>
      </c>
      <c r="H12731" s="93" t="s">
        <v>8976</v>
      </c>
      <c r="I12731" s="93" t="s">
        <v>23897</v>
      </c>
      <c r="J12731" s="93" t="s">
        <v>21033</v>
      </c>
      <c r="K12731" s="93" t="s">
        <v>7886</v>
      </c>
      <c r="L12731" s="14">
        <f>AND(vyberHrace&lt;&gt;"",ISNUMBER(SEARCH(vyberHrace,$B12731)))</f>
      </c>
      <c r="M12731" s="14">
        <f>AND($I12731=MID(kododd,1,2),$J12731=MID(kododd,3,3))</f>
      </c>
    </row>
    <row r="12732">
      <c r="A12732" s="95">
        <v>12972</v>
      </c>
      <c r="B12732" s="93" t="s">
        <v>15662</v>
      </c>
      <c r="C12732" s="93" t="s">
        <v>1435</v>
      </c>
      <c r="D12732" s="95">
        <v>1255</v>
      </c>
      <c r="G12732" s="95">
        <v>0</v>
      </c>
      <c r="H12732" s="93" t="s">
        <v>8976</v>
      </c>
      <c r="I12732" s="93" t="s">
        <v>23897</v>
      </c>
      <c r="J12732" s="93" t="s">
        <v>20872</v>
      </c>
      <c r="K12732" s="93" t="s">
        <v>6834</v>
      </c>
      <c r="L12732" s="14">
        <f>AND(vyberHrace&lt;&gt;"",ISNUMBER(SEARCH(vyberHrace,$B12732)))</f>
      </c>
      <c r="M12732" s="14">
        <f>AND($I12732=MID(kododd,1,2),$J12732=MID(kododd,3,3))</f>
      </c>
    </row>
    <row r="12733">
      <c r="A12733" s="95">
        <v>54102</v>
      </c>
      <c r="B12733" s="93" t="s">
        <v>647</v>
      </c>
      <c r="C12733" s="93" t="s">
        <v>1412</v>
      </c>
      <c r="D12733" s="95">
        <v>1433</v>
      </c>
      <c r="E12733" s="95">
        <v>1645</v>
      </c>
      <c r="F12733" s="95">
        <v>23759887</v>
      </c>
      <c r="G12733" s="95">
        <v>250</v>
      </c>
      <c r="H12733" s="93" t="s">
        <v>8976</v>
      </c>
      <c r="I12733" s="93" t="s">
        <v>23897</v>
      </c>
      <c r="J12733" s="93" t="s">
        <v>3580</v>
      </c>
      <c r="K12733" s="93" t="s">
        <v>6263</v>
      </c>
      <c r="L12733" s="14">
        <f>AND(vyberHrace&lt;&gt;"",ISNUMBER(SEARCH(vyberHrace,$B12733)))</f>
      </c>
      <c r="M12733" s="14">
        <f>AND($I12733=MID(kododd,1,2),$J12733=MID(kododd,3,3))</f>
      </c>
    </row>
    <row r="12734">
      <c r="A12734" s="95">
        <v>59021</v>
      </c>
      <c r="B12734" s="93" t="s">
        <v>25473</v>
      </c>
      <c r="C12734" s="93" t="s">
        <v>1420</v>
      </c>
      <c r="G12734" s="95">
        <v>0</v>
      </c>
      <c r="H12734" s="93" t="s">
        <v>8976</v>
      </c>
      <c r="I12734" s="93" t="s">
        <v>23897</v>
      </c>
      <c r="J12734" s="93" t="s">
        <v>20917</v>
      </c>
      <c r="K12734" s="93" t="s">
        <v>6880</v>
      </c>
      <c r="L12734" s="14">
        <f>AND(vyberHrace&lt;&gt;"",ISNUMBER(SEARCH(vyberHrace,$B12734)))</f>
      </c>
      <c r="M12734" s="14">
        <f>AND($I12734=MID(kododd,1,2),$J12734=MID(kododd,3,3))</f>
      </c>
    </row>
    <row r="12735">
      <c r="A12735" s="95">
        <v>45269</v>
      </c>
      <c r="B12735" s="93" t="s">
        <v>18173</v>
      </c>
      <c r="C12735" s="93" t="s">
        <v>1406</v>
      </c>
      <c r="D12735" s="95">
        <v>1362</v>
      </c>
      <c r="E12735" s="95">
        <v>1548</v>
      </c>
      <c r="F12735" s="95">
        <v>23729929</v>
      </c>
      <c r="G12735" s="95">
        <v>0</v>
      </c>
      <c r="H12735" s="93" t="s">
        <v>8976</v>
      </c>
      <c r="I12735" s="93" t="s">
        <v>23897</v>
      </c>
      <c r="J12735" s="93" t="s">
        <v>20933</v>
      </c>
      <c r="K12735" s="93" t="s">
        <v>9080</v>
      </c>
      <c r="L12735" s="14">
        <f>AND(vyberHrace&lt;&gt;"",ISNUMBER(SEARCH(vyberHrace,$B12735)))</f>
      </c>
      <c r="M12735" s="14">
        <f>AND($I12735=MID(kododd,1,2),$J12735=MID(kododd,3,3))</f>
      </c>
    </row>
    <row r="12736">
      <c r="A12736" s="95">
        <v>27933</v>
      </c>
      <c r="B12736" s="93" t="s">
        <v>11688</v>
      </c>
      <c r="C12736" s="93" t="s">
        <v>1447</v>
      </c>
      <c r="D12736" s="95">
        <v>1139</v>
      </c>
      <c r="G12736" s="95">
        <v>0</v>
      </c>
      <c r="H12736" s="93" t="s">
        <v>8976</v>
      </c>
      <c r="I12736" s="93" t="s">
        <v>23897</v>
      </c>
      <c r="J12736" s="93" t="s">
        <v>21033</v>
      </c>
      <c r="K12736" s="93" t="s">
        <v>7886</v>
      </c>
      <c r="L12736" s="14">
        <f>AND(vyberHrace&lt;&gt;"",ISNUMBER(SEARCH(vyberHrace,$B12736)))</f>
      </c>
      <c r="M12736" s="14">
        <f>AND($I12736=MID(kododd,1,2),$J12736=MID(kododd,3,3))</f>
      </c>
    </row>
    <row r="12737">
      <c r="A12737" s="95">
        <v>10639</v>
      </c>
      <c r="B12737" s="93" t="s">
        <v>18184</v>
      </c>
      <c r="C12737" s="93" t="s">
        <v>1407</v>
      </c>
      <c r="D12737" s="95">
        <v>1867</v>
      </c>
      <c r="F12737" s="95">
        <v>371203</v>
      </c>
      <c r="G12737" s="95">
        <v>0</v>
      </c>
      <c r="H12737" s="93" t="s">
        <v>8976</v>
      </c>
      <c r="I12737" s="93" t="s">
        <v>23897</v>
      </c>
      <c r="J12737" s="93" t="s">
        <v>20860</v>
      </c>
      <c r="K12737" s="93" t="s">
        <v>4664</v>
      </c>
      <c r="L12737" s="14">
        <f>AND(vyberHrace&lt;&gt;"",ISNUMBER(SEARCH(vyberHrace,$B12737)))</f>
      </c>
      <c r="M12737" s="14">
        <f>AND($I12737=MID(kododd,1,2),$J12737=MID(kododd,3,3))</f>
      </c>
    </row>
    <row r="12738">
      <c r="A12738" s="95">
        <v>1696</v>
      </c>
      <c r="B12738" s="93" t="s">
        <v>18327</v>
      </c>
      <c r="C12738" s="93" t="s">
        <v>1441</v>
      </c>
      <c r="D12738" s="95">
        <v>1857</v>
      </c>
      <c r="E12738" s="95">
        <v>1904</v>
      </c>
      <c r="F12738" s="95">
        <v>322725</v>
      </c>
      <c r="G12738" s="95">
        <v>250</v>
      </c>
      <c r="H12738" s="93" t="s">
        <v>8976</v>
      </c>
      <c r="I12738" s="93" t="s">
        <v>23897</v>
      </c>
      <c r="J12738" s="93" t="s">
        <v>20872</v>
      </c>
      <c r="K12738" s="93" t="s">
        <v>6834</v>
      </c>
      <c r="L12738" s="14">
        <f>AND(vyberHrace&lt;&gt;"",ISNUMBER(SEARCH(vyberHrace,$B12738)))</f>
      </c>
      <c r="M12738" s="14">
        <f>AND($I12738=MID(kododd,1,2),$J12738=MID(kododd,3,3))</f>
      </c>
    </row>
    <row r="12739">
      <c r="A12739" s="95">
        <v>63175</v>
      </c>
      <c r="B12739" s="93" t="s">
        <v>29188</v>
      </c>
      <c r="C12739" s="93" t="s">
        <v>1486</v>
      </c>
      <c r="G12739" s="95">
        <v>250</v>
      </c>
      <c r="H12739" s="93" t="s">
        <v>8976</v>
      </c>
      <c r="I12739" s="93" t="s">
        <v>23897</v>
      </c>
      <c r="J12739" s="93" t="s">
        <v>3580</v>
      </c>
      <c r="K12739" s="93" t="s">
        <v>6263</v>
      </c>
      <c r="L12739" s="14">
        <f>AND(vyberHrace&lt;&gt;"",ISNUMBER(SEARCH(vyberHrace,$B12739)))</f>
      </c>
      <c r="M12739" s="14">
        <f>AND($I12739=MID(kododd,1,2),$J12739=MID(kododd,3,3))</f>
      </c>
    </row>
    <row r="12740">
      <c r="A12740" s="95">
        <v>32801</v>
      </c>
      <c r="B12740" s="93" t="s">
        <v>18346</v>
      </c>
      <c r="C12740" s="93" t="s">
        <v>1448</v>
      </c>
      <c r="D12740" s="95">
        <v>1711</v>
      </c>
      <c r="E12740" s="95">
        <v>1847</v>
      </c>
      <c r="F12740" s="95">
        <v>369314</v>
      </c>
      <c r="G12740" s="95">
        <v>250</v>
      </c>
      <c r="H12740" s="93" t="s">
        <v>8976</v>
      </c>
      <c r="I12740" s="93" t="s">
        <v>23897</v>
      </c>
      <c r="J12740" s="93" t="s">
        <v>20888</v>
      </c>
      <c r="K12740" s="93" t="s">
        <v>1500</v>
      </c>
      <c r="L12740" s="14">
        <f>AND(vyberHrace&lt;&gt;"",ISNUMBER(SEARCH(vyberHrace,$B12740)))</f>
      </c>
      <c r="M12740" s="14">
        <f>AND($I12740=MID(kododd,1,2),$J12740=MID(kododd,3,3))</f>
      </c>
    </row>
    <row r="12741">
      <c r="A12741" s="95">
        <v>32778</v>
      </c>
      <c r="B12741" s="93" t="s">
        <v>9985</v>
      </c>
      <c r="C12741" s="93" t="s">
        <v>1453</v>
      </c>
      <c r="D12741" s="95">
        <v>1888</v>
      </c>
      <c r="E12741" s="95">
        <v>1921</v>
      </c>
      <c r="F12741" s="95">
        <v>359327</v>
      </c>
      <c r="G12741" s="95">
        <v>0</v>
      </c>
      <c r="H12741" s="93" t="s">
        <v>8976</v>
      </c>
      <c r="I12741" s="93" t="s">
        <v>23897</v>
      </c>
      <c r="J12741" s="93" t="s">
        <v>20880</v>
      </c>
      <c r="K12741" s="93" t="s">
        <v>2046</v>
      </c>
      <c r="L12741" s="14">
        <f>AND(vyberHrace&lt;&gt;"",ISNUMBER(SEARCH(vyberHrace,$B12741)))</f>
      </c>
      <c r="M12741" s="14">
        <f>AND($I12741=MID(kododd,1,2),$J12741=MID(kododd,3,3))</f>
      </c>
    </row>
    <row r="12742">
      <c r="A12742" s="95">
        <v>10640</v>
      </c>
      <c r="B12742" s="93" t="s">
        <v>9992</v>
      </c>
      <c r="C12742" s="93" t="s">
        <v>1472</v>
      </c>
      <c r="D12742" s="95">
        <v>1465</v>
      </c>
      <c r="G12742" s="95">
        <v>250</v>
      </c>
      <c r="H12742" s="93" t="s">
        <v>8976</v>
      </c>
      <c r="I12742" s="93" t="s">
        <v>23897</v>
      </c>
      <c r="J12742" s="93" t="s">
        <v>20890</v>
      </c>
      <c r="K12742" s="93" t="s">
        <v>7954</v>
      </c>
      <c r="L12742" s="14">
        <f>AND(vyberHrace&lt;&gt;"",ISNUMBER(SEARCH(vyberHrace,$B12742)))</f>
      </c>
      <c r="M12742" s="14">
        <f>AND($I12742=MID(kododd,1,2),$J12742=MID(kododd,3,3))</f>
      </c>
    </row>
    <row r="12743">
      <c r="A12743" s="95">
        <v>48319</v>
      </c>
      <c r="B12743" s="93" t="s">
        <v>10006</v>
      </c>
      <c r="C12743" s="93" t="s">
        <v>1408</v>
      </c>
      <c r="G12743" s="95">
        <v>0</v>
      </c>
      <c r="H12743" s="93" t="s">
        <v>8976</v>
      </c>
      <c r="I12743" s="93" t="s">
        <v>23897</v>
      </c>
      <c r="J12743" s="93" t="s">
        <v>20961</v>
      </c>
      <c r="K12743" s="93" t="s">
        <v>3074</v>
      </c>
      <c r="L12743" s="14">
        <f>AND(vyberHrace&lt;&gt;"",ISNUMBER(SEARCH(vyberHrace,$B12743)))</f>
      </c>
      <c r="M12743" s="14">
        <f>AND($I12743=MID(kododd,1,2),$J12743=MID(kododd,3,3))</f>
      </c>
    </row>
    <row r="12744">
      <c r="A12744" s="95">
        <v>7944</v>
      </c>
      <c r="B12744" s="93" t="s">
        <v>10010</v>
      </c>
      <c r="C12744" s="93" t="s">
        <v>1463</v>
      </c>
      <c r="D12744" s="95">
        <v>1915</v>
      </c>
      <c r="E12744" s="95">
        <v>1971</v>
      </c>
      <c r="F12744" s="95">
        <v>337382</v>
      </c>
      <c r="G12744" s="95">
        <v>250</v>
      </c>
      <c r="H12744" s="93" t="s">
        <v>8976</v>
      </c>
      <c r="I12744" s="93" t="s">
        <v>23897</v>
      </c>
      <c r="J12744" s="93" t="s">
        <v>20847</v>
      </c>
      <c r="K12744" s="93" t="s">
        <v>9957</v>
      </c>
      <c r="L12744" s="14">
        <f>AND(vyberHrace&lt;&gt;"",ISNUMBER(SEARCH(vyberHrace,$B12744)))</f>
      </c>
      <c r="M12744" s="14">
        <f>AND($I12744=MID(kododd,1,2),$J12744=MID(kododd,3,3))</f>
      </c>
    </row>
    <row r="12745">
      <c r="A12745" s="95">
        <v>28165</v>
      </c>
      <c r="B12745" s="93" t="s">
        <v>13628</v>
      </c>
      <c r="C12745" s="93" t="s">
        <v>1414</v>
      </c>
      <c r="D12745" s="95">
        <v>2250</v>
      </c>
      <c r="E12745" s="95">
        <v>2257</v>
      </c>
      <c r="F12745" s="95">
        <v>334774</v>
      </c>
      <c r="G12745" s="95">
        <v>250</v>
      </c>
      <c r="H12745" s="93" t="s">
        <v>8976</v>
      </c>
      <c r="I12745" s="93" t="s">
        <v>23897</v>
      </c>
      <c r="J12745" s="93" t="s">
        <v>20872</v>
      </c>
      <c r="K12745" s="93" t="s">
        <v>6834</v>
      </c>
      <c r="L12745" s="14">
        <f>AND(vyberHrace&lt;&gt;"",ISNUMBER(SEARCH(vyberHrace,$B12745)))</f>
      </c>
      <c r="M12745" s="14">
        <f>AND($I12745=MID(kododd,1,2),$J12745=MID(kododd,3,3))</f>
      </c>
    </row>
    <row r="12746">
      <c r="A12746" s="95">
        <v>12895</v>
      </c>
      <c r="B12746" s="93" t="s">
        <v>13631</v>
      </c>
      <c r="C12746" s="93" t="s">
        <v>1474</v>
      </c>
      <c r="D12746" s="95">
        <v>1351</v>
      </c>
      <c r="E12746" s="95">
        <v>1584</v>
      </c>
      <c r="F12746" s="95">
        <v>314935</v>
      </c>
      <c r="G12746" s="95">
        <v>250</v>
      </c>
      <c r="H12746" s="93" t="s">
        <v>8976</v>
      </c>
      <c r="I12746" s="93" t="s">
        <v>23897</v>
      </c>
      <c r="J12746" s="93" t="s">
        <v>20888</v>
      </c>
      <c r="K12746" s="93" t="s">
        <v>1500</v>
      </c>
      <c r="L12746" s="14">
        <f>AND(vyberHrace&lt;&gt;"",ISNUMBER(SEARCH(vyberHrace,$B12746)))</f>
      </c>
      <c r="M12746" s="14">
        <f>AND($I12746=MID(kododd,1,2),$J12746=MID(kododd,3,3))</f>
      </c>
    </row>
    <row r="12747">
      <c r="A12747" s="95">
        <v>58721</v>
      </c>
      <c r="B12747" s="93" t="s">
        <v>25202</v>
      </c>
      <c r="C12747" s="93" t="s">
        <v>1486</v>
      </c>
      <c r="G12747" s="95">
        <v>250</v>
      </c>
      <c r="H12747" s="93" t="s">
        <v>8976</v>
      </c>
      <c r="I12747" s="93" t="s">
        <v>23897</v>
      </c>
      <c r="J12747" s="93" t="s">
        <v>20921</v>
      </c>
      <c r="K12747" s="93" t="s">
        <v>6838</v>
      </c>
      <c r="L12747" s="14">
        <f>AND(vyberHrace&lt;&gt;"",ISNUMBER(SEARCH(vyberHrace,$B12747)))</f>
      </c>
      <c r="M12747" s="14">
        <f>AND($I12747=MID(kododd,1,2),$J12747=MID(kododd,3,3))</f>
      </c>
    </row>
    <row r="12748">
      <c r="A12748" s="95">
        <v>29406</v>
      </c>
      <c r="B12748" s="93" t="s">
        <v>13632</v>
      </c>
      <c r="C12748" s="93" t="s">
        <v>1417</v>
      </c>
      <c r="D12748" s="95">
        <v>2053</v>
      </c>
      <c r="E12748" s="95">
        <v>1999</v>
      </c>
      <c r="F12748" s="95">
        <v>1110403</v>
      </c>
      <c r="G12748" s="95">
        <v>250</v>
      </c>
      <c r="H12748" s="93" t="s">
        <v>8976</v>
      </c>
      <c r="I12748" s="93" t="s">
        <v>23897</v>
      </c>
      <c r="J12748" s="93" t="s">
        <v>20917</v>
      </c>
      <c r="K12748" s="93" t="s">
        <v>6880</v>
      </c>
      <c r="L12748" s="14">
        <f>AND(vyberHrace&lt;&gt;"",ISNUMBER(SEARCH(vyberHrace,$B12748)))</f>
      </c>
      <c r="M12748" s="14">
        <f>AND($I12748=MID(kododd,1,2),$J12748=MID(kododd,3,3))</f>
      </c>
    </row>
    <row r="12749">
      <c r="A12749" s="95">
        <v>61852</v>
      </c>
      <c r="B12749" s="93" t="s">
        <v>27993</v>
      </c>
      <c r="C12749" s="93" t="s">
        <v>3255</v>
      </c>
      <c r="G12749" s="95">
        <v>250</v>
      </c>
      <c r="H12749" s="93" t="s">
        <v>8976</v>
      </c>
      <c r="I12749" s="93" t="s">
        <v>23897</v>
      </c>
      <c r="J12749" s="93" t="s">
        <v>20905</v>
      </c>
      <c r="K12749" s="93" t="s">
        <v>9067</v>
      </c>
      <c r="L12749" s="14">
        <f>AND(vyberHrace&lt;&gt;"",ISNUMBER(SEARCH(vyberHrace,$B12749)))</f>
      </c>
      <c r="M12749" s="14">
        <f>AND($I12749=MID(kododd,1,2),$J12749=MID(kododd,3,3))</f>
      </c>
    </row>
    <row r="12750">
      <c r="A12750" s="95">
        <v>10642</v>
      </c>
      <c r="B12750" s="93" t="s">
        <v>15938</v>
      </c>
      <c r="C12750" s="93" t="s">
        <v>1435</v>
      </c>
      <c r="D12750" s="95">
        <v>1466</v>
      </c>
      <c r="E12750" s="95">
        <v>1688</v>
      </c>
      <c r="F12750" s="95">
        <v>394246</v>
      </c>
      <c r="G12750" s="95">
        <v>250</v>
      </c>
      <c r="H12750" s="93" t="s">
        <v>8976</v>
      </c>
      <c r="I12750" s="93" t="s">
        <v>23897</v>
      </c>
      <c r="J12750" s="93" t="s">
        <v>20874</v>
      </c>
      <c r="K12750" s="93" t="s">
        <v>9948</v>
      </c>
      <c r="L12750" s="14">
        <f>AND(vyberHrace&lt;&gt;"",ISNUMBER(SEARCH(vyberHrace,$B12750)))</f>
      </c>
      <c r="M12750" s="14">
        <f>AND($I12750=MID(kododd,1,2),$J12750=MID(kododd,3,3))</f>
      </c>
    </row>
    <row r="12751">
      <c r="A12751" s="95">
        <v>44733</v>
      </c>
      <c r="B12751" s="93" t="s">
        <v>20576</v>
      </c>
      <c r="C12751" s="93" t="s">
        <v>1408</v>
      </c>
      <c r="D12751" s="95">
        <v>1014</v>
      </c>
      <c r="G12751" s="95">
        <v>0</v>
      </c>
      <c r="H12751" s="93" t="s">
        <v>8976</v>
      </c>
      <c r="I12751" s="93" t="s">
        <v>23897</v>
      </c>
      <c r="J12751" s="93" t="s">
        <v>20933</v>
      </c>
      <c r="K12751" s="93" t="s">
        <v>9080</v>
      </c>
      <c r="L12751" s="14">
        <f>AND(vyberHrace&lt;&gt;"",ISNUMBER(SEARCH(vyberHrace,$B12751)))</f>
      </c>
      <c r="M12751" s="14">
        <f>AND($I12751=MID(kododd,1,2),$J12751=MID(kododd,3,3))</f>
      </c>
    </row>
    <row r="12752">
      <c r="A12752" s="95">
        <v>47583</v>
      </c>
      <c r="B12752" s="93" t="s">
        <v>20577</v>
      </c>
      <c r="C12752" s="93" t="s">
        <v>1406</v>
      </c>
      <c r="G12752" s="95">
        <v>0</v>
      </c>
      <c r="H12752" s="93" t="s">
        <v>8976</v>
      </c>
      <c r="I12752" s="93" t="s">
        <v>23897</v>
      </c>
      <c r="J12752" s="93" t="s">
        <v>20933</v>
      </c>
      <c r="K12752" s="93" t="s">
        <v>9080</v>
      </c>
      <c r="L12752" s="14">
        <f>AND(vyberHrace&lt;&gt;"",ISNUMBER(SEARCH(vyberHrace,$B12752)))</f>
      </c>
      <c r="M12752" s="14">
        <f>AND($I12752=MID(kododd,1,2),$J12752=MID(kododd,3,3))</f>
      </c>
    </row>
    <row r="12753">
      <c r="A12753" s="95">
        <v>58829</v>
      </c>
      <c r="B12753" s="93" t="s">
        <v>25301</v>
      </c>
      <c r="C12753" s="93" t="s">
        <v>3255</v>
      </c>
      <c r="E12753" s="95">
        <v>1728</v>
      </c>
      <c r="F12753" s="95">
        <v>23783710</v>
      </c>
      <c r="G12753" s="95">
        <v>250</v>
      </c>
      <c r="H12753" s="93" t="s">
        <v>8976</v>
      </c>
      <c r="I12753" s="93" t="s">
        <v>23897</v>
      </c>
      <c r="J12753" s="93" t="s">
        <v>20906</v>
      </c>
      <c r="K12753" s="93" t="s">
        <v>4884</v>
      </c>
      <c r="L12753" s="14">
        <f>AND(vyberHrace&lt;&gt;"",ISNUMBER(SEARCH(vyberHrace,$B12753)))</f>
      </c>
      <c r="M12753" s="14">
        <f>AND($I12753=MID(kododd,1,2),$J12753=MID(kododd,3,3))</f>
      </c>
    </row>
    <row r="12754">
      <c r="A12754" s="95">
        <v>50308</v>
      </c>
      <c r="B12754" s="93" t="s">
        <v>4660</v>
      </c>
      <c r="C12754" s="93" t="s">
        <v>1416</v>
      </c>
      <c r="F12754" s="95">
        <v>23737840</v>
      </c>
      <c r="G12754" s="95">
        <v>0</v>
      </c>
      <c r="H12754" s="93" t="s">
        <v>8976</v>
      </c>
      <c r="I12754" s="93" t="s">
        <v>23897</v>
      </c>
      <c r="J12754" s="93" t="s">
        <v>20934</v>
      </c>
      <c r="K12754" s="93" t="s">
        <v>8985</v>
      </c>
      <c r="L12754" s="14">
        <f>AND(vyberHrace&lt;&gt;"",ISNUMBER(SEARCH(vyberHrace,$B12754)))</f>
      </c>
      <c r="M12754" s="14">
        <f>AND($I12754=MID(kododd,1,2),$J12754=MID(kododd,3,3))</f>
      </c>
    </row>
    <row r="12755">
      <c r="A12755" s="95">
        <v>58130</v>
      </c>
      <c r="B12755" s="93" t="s">
        <v>24652</v>
      </c>
      <c r="C12755" s="93" t="s">
        <v>1420</v>
      </c>
      <c r="D12755" s="95">
        <v>1553</v>
      </c>
      <c r="E12755" s="95">
        <v>1606</v>
      </c>
      <c r="F12755" s="95">
        <v>23793520</v>
      </c>
      <c r="G12755" s="95">
        <v>250</v>
      </c>
      <c r="H12755" s="93" t="s">
        <v>8976</v>
      </c>
      <c r="I12755" s="93" t="s">
        <v>23897</v>
      </c>
      <c r="J12755" s="93" t="s">
        <v>20933</v>
      </c>
      <c r="K12755" s="93" t="s">
        <v>9080</v>
      </c>
      <c r="L12755" s="14">
        <f>AND(vyberHrace&lt;&gt;"",ISNUMBER(SEARCH(vyberHrace,$B12755)))</f>
      </c>
      <c r="M12755" s="14">
        <f>AND($I12755=MID(kododd,1,2),$J12755=MID(kododd,3,3))</f>
      </c>
    </row>
    <row r="12756">
      <c r="A12756" s="95">
        <v>12472</v>
      </c>
      <c r="B12756" s="93" t="s">
        <v>20612</v>
      </c>
      <c r="C12756" s="93" t="s">
        <v>1451</v>
      </c>
      <c r="D12756" s="95">
        <v>1180</v>
      </c>
      <c r="E12756" s="95">
        <v>1421</v>
      </c>
      <c r="F12756" s="95">
        <v>23721030</v>
      </c>
      <c r="G12756" s="95">
        <v>250</v>
      </c>
      <c r="H12756" s="93" t="s">
        <v>8976</v>
      </c>
      <c r="I12756" s="93" t="s">
        <v>23897</v>
      </c>
      <c r="J12756" s="93" t="s">
        <v>20870</v>
      </c>
      <c r="K12756" s="93" t="s">
        <v>375</v>
      </c>
      <c r="L12756" s="14">
        <f>AND(vyberHrace&lt;&gt;"",ISNUMBER(SEARCH(vyberHrace,$B12756)))</f>
      </c>
      <c r="M12756" s="14">
        <f>AND($I12756=MID(kododd,1,2),$J12756=MID(kododd,3,3))</f>
      </c>
    </row>
    <row r="12757">
      <c r="A12757" s="95">
        <v>36164</v>
      </c>
      <c r="B12757" s="93" t="s">
        <v>15983</v>
      </c>
      <c r="C12757" s="93" t="s">
        <v>1399</v>
      </c>
      <c r="D12757" s="95">
        <v>1382</v>
      </c>
      <c r="E12757" s="95">
        <v>1571</v>
      </c>
      <c r="F12757" s="95">
        <v>392880</v>
      </c>
      <c r="G12757" s="95">
        <v>0</v>
      </c>
      <c r="H12757" s="93" t="s">
        <v>8976</v>
      </c>
      <c r="I12757" s="93" t="s">
        <v>23897</v>
      </c>
      <c r="J12757" s="93" t="s">
        <v>3580</v>
      </c>
      <c r="K12757" s="93" t="s">
        <v>6263</v>
      </c>
      <c r="L12757" s="14">
        <f>AND(vyberHrace&lt;&gt;"",ISNUMBER(SEARCH(vyberHrace,$B12757)))</f>
      </c>
      <c r="M12757" s="14">
        <f>AND($I12757=MID(kododd,1,2),$J12757=MID(kododd,3,3))</f>
      </c>
    </row>
    <row r="12758">
      <c r="A12758" s="95">
        <v>10643</v>
      </c>
      <c r="B12758" s="93" t="s">
        <v>20624</v>
      </c>
      <c r="C12758" s="93" t="s">
        <v>1442</v>
      </c>
      <c r="D12758" s="95">
        <v>1714</v>
      </c>
      <c r="E12758" s="95">
        <v>1806</v>
      </c>
      <c r="F12758" s="95">
        <v>369322</v>
      </c>
      <c r="G12758" s="95">
        <v>250</v>
      </c>
      <c r="H12758" s="93" t="s">
        <v>8976</v>
      </c>
      <c r="I12758" s="93" t="s">
        <v>23897</v>
      </c>
      <c r="J12758" s="93" t="s">
        <v>20890</v>
      </c>
      <c r="K12758" s="93" t="s">
        <v>7954</v>
      </c>
      <c r="L12758" s="14">
        <f>AND(vyberHrace&lt;&gt;"",ISNUMBER(SEARCH(vyberHrace,$B12758)))</f>
      </c>
      <c r="M12758" s="14">
        <f>AND($I12758=MID(kododd,1,2),$J12758=MID(kododd,3,3))</f>
      </c>
    </row>
    <row r="12759">
      <c r="A12759" s="95">
        <v>60661</v>
      </c>
      <c r="B12759" s="93" t="s">
        <v>27076</v>
      </c>
      <c r="C12759" s="93" t="s">
        <v>1416</v>
      </c>
      <c r="F12759" s="95">
        <v>571003118</v>
      </c>
      <c r="G12759" s="95">
        <v>0</v>
      </c>
      <c r="H12759" s="93" t="s">
        <v>8976</v>
      </c>
      <c r="I12759" s="93" t="s">
        <v>23897</v>
      </c>
      <c r="J12759" s="93" t="s">
        <v>21033</v>
      </c>
      <c r="K12759" s="93" t="s">
        <v>7886</v>
      </c>
      <c r="L12759" s="14">
        <f>AND(vyberHrace&lt;&gt;"",ISNUMBER(SEARCH(vyberHrace,$B12759)))</f>
      </c>
      <c r="M12759" s="14">
        <f>AND($I12759=MID(kododd,1,2),$J12759=MID(kododd,3,3))</f>
      </c>
    </row>
    <row r="12760">
      <c r="A12760" s="95">
        <v>52703</v>
      </c>
      <c r="B12760" s="93" t="s">
        <v>1576</v>
      </c>
      <c r="C12760" s="93" t="s">
        <v>1422</v>
      </c>
      <c r="G12760" s="95">
        <v>0</v>
      </c>
      <c r="H12760" s="93" t="s">
        <v>8976</v>
      </c>
      <c r="I12760" s="93" t="s">
        <v>23897</v>
      </c>
      <c r="J12760" s="93" t="s">
        <v>20860</v>
      </c>
      <c r="K12760" s="93" t="s">
        <v>4664</v>
      </c>
      <c r="L12760" s="14">
        <f>AND(vyberHrace&lt;&gt;"",ISNUMBER(SEARCH(vyberHrace,$B12760)))</f>
      </c>
      <c r="M12760" s="14">
        <f>AND($I12760=MID(kododd,1,2),$J12760=MID(kododd,3,3))</f>
      </c>
    </row>
    <row r="12761">
      <c r="A12761" s="95">
        <v>9384</v>
      </c>
      <c r="B12761" s="93" t="s">
        <v>20636</v>
      </c>
      <c r="C12761" s="93" t="s">
        <v>1418</v>
      </c>
      <c r="D12761" s="95">
        <v>1831</v>
      </c>
      <c r="E12761" s="95">
        <v>1904</v>
      </c>
      <c r="F12761" s="95">
        <v>335266</v>
      </c>
      <c r="G12761" s="95">
        <v>250</v>
      </c>
      <c r="H12761" s="93" t="s">
        <v>8976</v>
      </c>
      <c r="I12761" s="93" t="s">
        <v>23897</v>
      </c>
      <c r="J12761" s="93" t="s">
        <v>20874</v>
      </c>
      <c r="K12761" s="93" t="s">
        <v>9948</v>
      </c>
      <c r="L12761" s="14">
        <f>AND(vyberHrace&lt;&gt;"",ISNUMBER(SEARCH(vyberHrace,$B12761)))</f>
      </c>
      <c r="M12761" s="14">
        <f>AND($I12761=MID(kododd,1,2),$J12761=MID(kododd,3,3))</f>
      </c>
    </row>
    <row r="12762">
      <c r="A12762" s="95">
        <v>38082</v>
      </c>
      <c r="B12762" s="93" t="s">
        <v>18437</v>
      </c>
      <c r="C12762" s="93" t="s">
        <v>1421</v>
      </c>
      <c r="D12762" s="95">
        <v>1703</v>
      </c>
      <c r="E12762" s="95">
        <v>1808</v>
      </c>
      <c r="F12762" s="95">
        <v>369756</v>
      </c>
      <c r="G12762" s="95">
        <v>250</v>
      </c>
      <c r="H12762" s="93" t="s">
        <v>8976</v>
      </c>
      <c r="I12762" s="93" t="s">
        <v>23897</v>
      </c>
      <c r="J12762" s="93" t="s">
        <v>20854</v>
      </c>
      <c r="K12762" s="93" t="s">
        <v>138</v>
      </c>
      <c r="L12762" s="14">
        <f>AND(vyberHrace&lt;&gt;"",ISNUMBER(SEARCH(vyberHrace,$B12762)))</f>
      </c>
      <c r="M12762" s="14">
        <f>AND($I12762=MID(kododd,1,2),$J12762=MID(kododd,3,3))</f>
      </c>
    </row>
    <row r="12763">
      <c r="A12763" s="95">
        <v>39796</v>
      </c>
      <c r="B12763" s="93" t="s">
        <v>14477</v>
      </c>
      <c r="C12763" s="93" t="s">
        <v>1433</v>
      </c>
      <c r="D12763" s="95">
        <v>1536</v>
      </c>
      <c r="E12763" s="95">
        <v>1694</v>
      </c>
      <c r="F12763" s="95">
        <v>379867</v>
      </c>
      <c r="G12763" s="95">
        <v>250</v>
      </c>
      <c r="H12763" s="93" t="s">
        <v>8976</v>
      </c>
      <c r="I12763" s="93" t="s">
        <v>23897</v>
      </c>
      <c r="J12763" s="93" t="s">
        <v>20937</v>
      </c>
      <c r="K12763" s="93" t="s">
        <v>5619</v>
      </c>
      <c r="L12763" s="14">
        <f>AND(vyberHrace&lt;&gt;"",ISNUMBER(SEARCH(vyberHrace,$B12763)))</f>
      </c>
      <c r="M12763" s="14">
        <f>AND($I12763=MID(kododd,1,2),$J12763=MID(kododd,3,3))</f>
      </c>
    </row>
    <row r="12764">
      <c r="A12764" s="95">
        <v>48853</v>
      </c>
      <c r="B12764" s="93" t="s">
        <v>14477</v>
      </c>
      <c r="C12764" s="93" t="s">
        <v>1410</v>
      </c>
      <c r="G12764" s="95">
        <v>0</v>
      </c>
      <c r="H12764" s="93" t="s">
        <v>8976</v>
      </c>
      <c r="I12764" s="93" t="s">
        <v>23897</v>
      </c>
      <c r="J12764" s="93" t="s">
        <v>20937</v>
      </c>
      <c r="K12764" s="93" t="s">
        <v>5619</v>
      </c>
      <c r="L12764" s="14">
        <f>AND(vyberHrace&lt;&gt;"",ISNUMBER(SEARCH(vyberHrace,$B12764)))</f>
      </c>
      <c r="M12764" s="14">
        <f>AND($I12764=MID(kododd,1,2),$J12764=MID(kododd,3,3))</f>
      </c>
    </row>
    <row r="12765">
      <c r="A12765" s="95">
        <v>14214</v>
      </c>
      <c r="B12765" s="93" t="s">
        <v>14488</v>
      </c>
      <c r="C12765" s="93" t="s">
        <v>1457</v>
      </c>
      <c r="D12765" s="95">
        <v>2102</v>
      </c>
      <c r="E12765" s="95">
        <v>2114</v>
      </c>
      <c r="F12765" s="95">
        <v>327930</v>
      </c>
      <c r="G12765" s="95">
        <v>250</v>
      </c>
      <c r="H12765" s="93" t="s">
        <v>8976</v>
      </c>
      <c r="I12765" s="93" t="s">
        <v>23897</v>
      </c>
      <c r="J12765" s="93" t="s">
        <v>20917</v>
      </c>
      <c r="K12765" s="93" t="s">
        <v>6880</v>
      </c>
      <c r="L12765" s="14">
        <f>AND(vyberHrace&lt;&gt;"",ISNUMBER(SEARCH(vyberHrace,$B12765)))</f>
      </c>
      <c r="M12765" s="14">
        <f>AND($I12765=MID(kododd,1,2),$J12765=MID(kododd,3,3))</f>
      </c>
    </row>
    <row r="12766">
      <c r="A12766" s="95">
        <v>53532</v>
      </c>
      <c r="B12766" s="93" t="s">
        <v>14493</v>
      </c>
      <c r="C12766" s="93" t="s">
        <v>1448</v>
      </c>
      <c r="D12766" s="95">
        <v>1519</v>
      </c>
      <c r="E12766" s="95">
        <v>1765</v>
      </c>
      <c r="F12766" s="95">
        <v>23745606</v>
      </c>
      <c r="G12766" s="95">
        <v>250</v>
      </c>
      <c r="H12766" s="93" t="s">
        <v>8976</v>
      </c>
      <c r="I12766" s="93" t="s">
        <v>23897</v>
      </c>
      <c r="J12766" s="93" t="s">
        <v>20888</v>
      </c>
      <c r="K12766" s="93" t="s">
        <v>1500</v>
      </c>
      <c r="L12766" s="14">
        <f>AND(vyberHrace&lt;&gt;"",ISNUMBER(SEARCH(vyberHrace,$B12766)))</f>
      </c>
      <c r="M12766" s="14">
        <f>AND($I12766=MID(kododd,1,2),$J12766=MID(kododd,3,3))</f>
      </c>
    </row>
    <row r="12767">
      <c r="A12767" s="95">
        <v>44262</v>
      </c>
      <c r="B12767" s="93" t="s">
        <v>14500</v>
      </c>
      <c r="C12767" s="93" t="s">
        <v>1408</v>
      </c>
      <c r="G12767" s="95">
        <v>0</v>
      </c>
      <c r="H12767" s="93" t="s">
        <v>8976</v>
      </c>
      <c r="I12767" s="93" t="s">
        <v>23897</v>
      </c>
      <c r="J12767" s="93" t="s">
        <v>20846</v>
      </c>
      <c r="K12767" s="93" t="s">
        <v>4692</v>
      </c>
      <c r="L12767" s="14">
        <f>AND(vyberHrace&lt;&gt;"",ISNUMBER(SEARCH(vyberHrace,$B12767)))</f>
      </c>
      <c r="M12767" s="14">
        <f>AND($I12767=MID(kododd,1,2),$J12767=MID(kododd,3,3))</f>
      </c>
    </row>
    <row r="12768">
      <c r="A12768" s="95">
        <v>43697</v>
      </c>
      <c r="B12768" s="93" t="s">
        <v>16377</v>
      </c>
      <c r="C12768" s="93" t="s">
        <v>1439</v>
      </c>
      <c r="G12768" s="95">
        <v>250</v>
      </c>
      <c r="H12768" s="93" t="s">
        <v>8976</v>
      </c>
      <c r="I12768" s="93" t="s">
        <v>23897</v>
      </c>
      <c r="J12768" s="93" t="s">
        <v>20879</v>
      </c>
      <c r="K12768" s="93" t="s">
        <v>21354</v>
      </c>
      <c r="L12768" s="14">
        <f>AND(vyberHrace&lt;&gt;"",ISNUMBER(SEARCH(vyberHrace,$B12768)))</f>
      </c>
      <c r="M12768" s="14">
        <f>AND($I12768=MID(kododd,1,2),$J12768=MID(kododd,3,3))</f>
      </c>
    </row>
    <row r="12769">
      <c r="A12769" s="95">
        <v>27507</v>
      </c>
      <c r="B12769" s="93" t="s">
        <v>14504</v>
      </c>
      <c r="C12769" s="93" t="s">
        <v>1456</v>
      </c>
      <c r="D12769" s="95">
        <v>1826</v>
      </c>
      <c r="E12769" s="95">
        <v>1900</v>
      </c>
      <c r="F12769" s="95">
        <v>329339</v>
      </c>
      <c r="G12769" s="95">
        <v>250</v>
      </c>
      <c r="H12769" s="93" t="s">
        <v>8976</v>
      </c>
      <c r="I12769" s="93" t="s">
        <v>23897</v>
      </c>
      <c r="J12769" s="93" t="s">
        <v>20933</v>
      </c>
      <c r="K12769" s="93" t="s">
        <v>9080</v>
      </c>
      <c r="L12769" s="14">
        <f>AND(vyberHrace&lt;&gt;"",ISNUMBER(SEARCH(vyberHrace,$B12769)))</f>
      </c>
      <c r="M12769" s="14">
        <f>AND($I12769=MID(kododd,1,2),$J12769=MID(kododd,3,3))</f>
      </c>
    </row>
    <row r="12770">
      <c r="A12770" s="95">
        <v>52448</v>
      </c>
      <c r="B12770" s="93" t="s">
        <v>1571</v>
      </c>
      <c r="C12770" s="93" t="s">
        <v>1422</v>
      </c>
      <c r="G12770" s="95">
        <v>250</v>
      </c>
      <c r="H12770" s="93" t="s">
        <v>8976</v>
      </c>
      <c r="I12770" s="93" t="s">
        <v>23897</v>
      </c>
      <c r="J12770" s="93" t="s">
        <v>20933</v>
      </c>
      <c r="K12770" s="93" t="s">
        <v>9080</v>
      </c>
      <c r="L12770" s="14">
        <f>AND(vyberHrace&lt;&gt;"",ISNUMBER(SEARCH(vyberHrace,$B12770)))</f>
      </c>
      <c r="M12770" s="14">
        <f>AND($I12770=MID(kododd,1,2),$J12770=MID(kododd,3,3))</f>
      </c>
    </row>
    <row r="12771">
      <c r="A12771" s="95">
        <v>43876</v>
      </c>
      <c r="B12771" s="93" t="s">
        <v>14507</v>
      </c>
      <c r="C12771" s="93" t="s">
        <v>1408</v>
      </c>
      <c r="D12771" s="95">
        <v>1477</v>
      </c>
      <c r="E12771" s="95">
        <v>1686</v>
      </c>
      <c r="F12771" s="95">
        <v>23757167</v>
      </c>
      <c r="G12771" s="95">
        <v>250</v>
      </c>
      <c r="H12771" s="93" t="s">
        <v>8976</v>
      </c>
      <c r="I12771" s="93" t="s">
        <v>23897</v>
      </c>
      <c r="J12771" s="93" t="s">
        <v>29154</v>
      </c>
      <c r="K12771" s="93" t="s">
        <v>29155</v>
      </c>
      <c r="L12771" s="14">
        <f>AND(vyberHrace&lt;&gt;"",ISNUMBER(SEARCH(vyberHrace,$B12771)))</f>
      </c>
      <c r="M12771" s="14">
        <f>AND($I12771=MID(kododd,1,2),$J12771=MID(kododd,3,3))</f>
      </c>
    </row>
    <row r="12772">
      <c r="A12772" s="95">
        <v>2148</v>
      </c>
      <c r="B12772" s="93" t="s">
        <v>14510</v>
      </c>
      <c r="C12772" s="93" t="s">
        <v>1429</v>
      </c>
      <c r="D12772" s="95">
        <v>1728</v>
      </c>
      <c r="E12772" s="95">
        <v>1836</v>
      </c>
      <c r="F12772" s="95">
        <v>325104</v>
      </c>
      <c r="G12772" s="95">
        <v>250</v>
      </c>
      <c r="H12772" s="93" t="s">
        <v>8976</v>
      </c>
      <c r="I12772" s="93" t="s">
        <v>23897</v>
      </c>
      <c r="J12772" s="93" t="s">
        <v>20917</v>
      </c>
      <c r="K12772" s="93" t="s">
        <v>6880</v>
      </c>
      <c r="L12772" s="14">
        <f>AND(vyberHrace&lt;&gt;"",ISNUMBER(SEARCH(vyberHrace,$B12772)))</f>
      </c>
      <c r="M12772" s="14">
        <f>AND($I12772=MID(kododd,1,2),$J12772=MID(kododd,3,3))</f>
      </c>
    </row>
    <row r="12773">
      <c r="A12773" s="95">
        <v>40651</v>
      </c>
      <c r="B12773" s="93" t="s">
        <v>18513</v>
      </c>
      <c r="C12773" s="93" t="s">
        <v>1414</v>
      </c>
      <c r="D12773" s="95">
        <v>1865</v>
      </c>
      <c r="E12773" s="95">
        <v>1943</v>
      </c>
      <c r="F12773" s="95">
        <v>388688</v>
      </c>
      <c r="G12773" s="95">
        <v>250</v>
      </c>
      <c r="H12773" s="93" t="s">
        <v>8976</v>
      </c>
      <c r="I12773" s="93" t="s">
        <v>23897</v>
      </c>
      <c r="J12773" s="93" t="s">
        <v>20896</v>
      </c>
      <c r="K12773" s="93" t="s">
        <v>9945</v>
      </c>
      <c r="L12773" s="14">
        <f>AND(vyberHrace&lt;&gt;"",ISNUMBER(SEARCH(vyberHrace,$B12773)))</f>
      </c>
      <c r="M12773" s="14">
        <f>AND($I12773=MID(kododd,1,2),$J12773=MID(kododd,3,3))</f>
      </c>
    </row>
    <row r="12774">
      <c r="A12774" s="95">
        <v>56060</v>
      </c>
      <c r="B12774" s="93" t="s">
        <v>22417</v>
      </c>
      <c r="C12774" s="93" t="s">
        <v>1410</v>
      </c>
      <c r="D12774" s="95">
        <v>1904</v>
      </c>
      <c r="E12774" s="95">
        <v>1910</v>
      </c>
      <c r="F12774" s="95">
        <v>23761245</v>
      </c>
      <c r="G12774" s="95">
        <v>250</v>
      </c>
      <c r="H12774" s="93" t="s">
        <v>8976</v>
      </c>
      <c r="I12774" s="93" t="s">
        <v>23897</v>
      </c>
      <c r="J12774" s="93" t="s">
        <v>20891</v>
      </c>
      <c r="K12774" s="93" t="s">
        <v>5083</v>
      </c>
      <c r="L12774" s="14">
        <f>AND(vyberHrace&lt;&gt;"",ISNUMBER(SEARCH(vyberHrace,$B12774)))</f>
      </c>
      <c r="M12774" s="14">
        <f>AND($I12774=MID(kododd,1,2),$J12774=MID(kododd,3,3))</f>
      </c>
    </row>
    <row r="12775">
      <c r="A12775" s="95">
        <v>45640</v>
      </c>
      <c r="B12775" s="93" t="s">
        <v>9255</v>
      </c>
      <c r="C12775" s="93" t="s">
        <v>1399</v>
      </c>
      <c r="D12775" s="95">
        <v>1039</v>
      </c>
      <c r="F12775" s="95">
        <v>23713984</v>
      </c>
      <c r="G12775" s="95">
        <v>0</v>
      </c>
      <c r="H12775" s="93" t="s">
        <v>8976</v>
      </c>
      <c r="I12775" s="93" t="s">
        <v>23897</v>
      </c>
      <c r="J12775" s="93" t="s">
        <v>20906</v>
      </c>
      <c r="K12775" s="93" t="s">
        <v>4884</v>
      </c>
      <c r="L12775" s="14">
        <f>AND(vyberHrace&lt;&gt;"",ISNUMBER(SEARCH(vyberHrace,$B12775)))</f>
      </c>
      <c r="M12775" s="14">
        <f>AND($I12775=MID(kododd,1,2),$J12775=MID(kododd,3,3))</f>
      </c>
    </row>
    <row r="12776">
      <c r="A12776" s="95">
        <v>9106</v>
      </c>
      <c r="B12776" s="93" t="s">
        <v>9257</v>
      </c>
      <c r="C12776" s="93" t="s">
        <v>1466</v>
      </c>
      <c r="D12776" s="95">
        <v>1573</v>
      </c>
      <c r="E12776" s="95">
        <v>1755</v>
      </c>
      <c r="F12776" s="95">
        <v>331570</v>
      </c>
      <c r="G12776" s="95">
        <v>250</v>
      </c>
      <c r="H12776" s="93" t="s">
        <v>8976</v>
      </c>
      <c r="I12776" s="93" t="s">
        <v>23897</v>
      </c>
      <c r="J12776" s="93" t="s">
        <v>20973</v>
      </c>
      <c r="K12776" s="93" t="s">
        <v>4907</v>
      </c>
      <c r="L12776" s="14">
        <f>AND(vyberHrace&lt;&gt;"",ISNUMBER(SEARCH(vyberHrace,$B12776)))</f>
      </c>
      <c r="M12776" s="14">
        <f>AND($I12776=MID(kododd,1,2),$J12776=MID(kododd,3,3))</f>
      </c>
    </row>
    <row r="12777">
      <c r="A12777" s="95">
        <v>59656</v>
      </c>
      <c r="B12777" s="93" t="s">
        <v>26039</v>
      </c>
      <c r="C12777" s="93" t="s">
        <v>1438</v>
      </c>
      <c r="D12777" s="95">
        <v>1267</v>
      </c>
      <c r="F12777" s="95">
        <v>23766280</v>
      </c>
      <c r="G12777" s="95">
        <v>250</v>
      </c>
      <c r="H12777" s="93" t="s">
        <v>8976</v>
      </c>
      <c r="I12777" s="93" t="s">
        <v>23897</v>
      </c>
      <c r="J12777" s="93" t="s">
        <v>3580</v>
      </c>
      <c r="K12777" s="93" t="s">
        <v>6263</v>
      </c>
      <c r="L12777" s="14">
        <f>AND(vyberHrace&lt;&gt;"",ISNUMBER(SEARCH(vyberHrace,$B12777)))</f>
      </c>
      <c r="M12777" s="14">
        <f>AND($I12777=MID(kododd,1,2),$J12777=MID(kododd,3,3))</f>
      </c>
    </row>
    <row r="12778">
      <c r="A12778" s="95">
        <v>1964</v>
      </c>
      <c r="B12778" s="93" t="s">
        <v>7024</v>
      </c>
      <c r="C12778" s="93" t="s">
        <v>1468</v>
      </c>
      <c r="D12778" s="95">
        <v>1704</v>
      </c>
      <c r="E12778" s="95">
        <v>1818</v>
      </c>
      <c r="F12778" s="95">
        <v>337447</v>
      </c>
      <c r="G12778" s="95">
        <v>250</v>
      </c>
      <c r="H12778" s="93" t="s">
        <v>8976</v>
      </c>
      <c r="I12778" s="93" t="s">
        <v>23897</v>
      </c>
      <c r="J12778" s="93" t="s">
        <v>20906</v>
      </c>
      <c r="K12778" s="93" t="s">
        <v>4884</v>
      </c>
      <c r="L12778" s="14">
        <f>AND(vyberHrace&lt;&gt;"",ISNUMBER(SEARCH(vyberHrace,$B12778)))</f>
      </c>
      <c r="M12778" s="14">
        <f>AND($I12778=MID(kododd,1,2),$J12778=MID(kododd,3,3))</f>
      </c>
    </row>
    <row r="12779">
      <c r="A12779" s="95">
        <v>43690</v>
      </c>
      <c r="B12779" s="93" t="s">
        <v>7033</v>
      </c>
      <c r="C12779" s="93" t="s">
        <v>1419</v>
      </c>
      <c r="D12779" s="95">
        <v>1813</v>
      </c>
      <c r="E12779" s="95">
        <v>1897</v>
      </c>
      <c r="F12779" s="95">
        <v>396885</v>
      </c>
      <c r="G12779" s="95">
        <v>0</v>
      </c>
      <c r="H12779" s="93" t="s">
        <v>8976</v>
      </c>
      <c r="I12779" s="93" t="s">
        <v>23897</v>
      </c>
      <c r="J12779" s="93" t="s">
        <v>20917</v>
      </c>
      <c r="K12779" s="93" t="s">
        <v>6880</v>
      </c>
      <c r="L12779" s="14">
        <f>AND(vyberHrace&lt;&gt;"",ISNUMBER(SEARCH(vyberHrace,$B12779)))</f>
      </c>
      <c r="M12779" s="14">
        <f>AND($I12779=MID(kododd,1,2),$J12779=MID(kododd,3,3))</f>
      </c>
    </row>
    <row r="12780">
      <c r="A12780" s="95">
        <v>43817</v>
      </c>
      <c r="B12780" s="93" t="s">
        <v>7036</v>
      </c>
      <c r="C12780" s="93" t="s">
        <v>1410</v>
      </c>
      <c r="D12780" s="95">
        <v>1587</v>
      </c>
      <c r="E12780" s="95">
        <v>1679</v>
      </c>
      <c r="F12780" s="95">
        <v>23701862</v>
      </c>
      <c r="G12780" s="95">
        <v>250</v>
      </c>
      <c r="H12780" s="93" t="s">
        <v>8976</v>
      </c>
      <c r="I12780" s="93" t="s">
        <v>23897</v>
      </c>
      <c r="J12780" s="93" t="s">
        <v>20906</v>
      </c>
      <c r="K12780" s="93" t="s">
        <v>4884</v>
      </c>
      <c r="L12780" s="14">
        <f>AND(vyberHrace&lt;&gt;"",ISNUMBER(SEARCH(vyberHrace,$B12780)))</f>
      </c>
      <c r="M12780" s="14">
        <f>AND($I12780=MID(kododd,1,2),$J12780=MID(kododd,3,3))</f>
      </c>
    </row>
    <row r="12781">
      <c r="A12781" s="95">
        <v>29730</v>
      </c>
      <c r="B12781" s="93" t="s">
        <v>7040</v>
      </c>
      <c r="C12781" s="93" t="s">
        <v>1403</v>
      </c>
      <c r="D12781" s="95">
        <v>1824</v>
      </c>
      <c r="E12781" s="95">
        <v>1894</v>
      </c>
      <c r="F12781" s="95">
        <v>369764</v>
      </c>
      <c r="G12781" s="95">
        <v>250</v>
      </c>
      <c r="H12781" s="93" t="s">
        <v>8976</v>
      </c>
      <c r="I12781" s="93" t="s">
        <v>23897</v>
      </c>
      <c r="J12781" s="93" t="s">
        <v>20934</v>
      </c>
      <c r="K12781" s="93" t="s">
        <v>8985</v>
      </c>
      <c r="L12781" s="14">
        <f>AND(vyberHrace&lt;&gt;"",ISNUMBER(SEARCH(vyberHrace,$B12781)))</f>
      </c>
      <c r="M12781" s="14">
        <f>AND($I12781=MID(kododd,1,2),$J12781=MID(kododd,3,3))</f>
      </c>
    </row>
    <row r="12782">
      <c r="A12782" s="95">
        <v>44595</v>
      </c>
      <c r="B12782" s="93" t="s">
        <v>15526</v>
      </c>
      <c r="C12782" s="93" t="s">
        <v>1400</v>
      </c>
      <c r="G12782" s="95">
        <v>0</v>
      </c>
      <c r="H12782" s="93" t="s">
        <v>8976</v>
      </c>
      <c r="I12782" s="93" t="s">
        <v>23897</v>
      </c>
      <c r="J12782" s="93" t="s">
        <v>20921</v>
      </c>
      <c r="K12782" s="93" t="s">
        <v>6838</v>
      </c>
      <c r="L12782" s="14">
        <f>AND(vyberHrace&lt;&gt;"",ISNUMBER(SEARCH(vyberHrace,$B12782)))</f>
      </c>
      <c r="M12782" s="14">
        <f>AND($I12782=MID(kododd,1,2),$J12782=MID(kododd,3,3))</f>
      </c>
    </row>
    <row r="12783">
      <c r="A12783" s="95">
        <v>27836</v>
      </c>
      <c r="B12783" s="93" t="s">
        <v>16323</v>
      </c>
      <c r="C12783" s="93" t="s">
        <v>1461</v>
      </c>
      <c r="D12783" s="95">
        <v>1072</v>
      </c>
      <c r="F12783" s="95">
        <v>23795727</v>
      </c>
      <c r="G12783" s="95">
        <v>250</v>
      </c>
      <c r="H12783" s="93" t="s">
        <v>8976</v>
      </c>
      <c r="I12783" s="93" t="s">
        <v>23897</v>
      </c>
      <c r="J12783" s="93" t="s">
        <v>20846</v>
      </c>
      <c r="K12783" s="93" t="s">
        <v>4692</v>
      </c>
      <c r="L12783" s="14">
        <f>AND(vyberHrace&lt;&gt;"",ISNUMBER(SEARCH(vyberHrace,$B12783)))</f>
      </c>
      <c r="M12783" s="14">
        <f>AND($I12783=MID(kododd,1,2),$J12783=MID(kododd,3,3))</f>
      </c>
    </row>
    <row r="12784">
      <c r="A12784" s="95">
        <v>35902</v>
      </c>
      <c r="B12784" s="93" t="s">
        <v>7077</v>
      </c>
      <c r="C12784" s="93" t="s">
        <v>1399</v>
      </c>
      <c r="G12784" s="95">
        <v>0</v>
      </c>
      <c r="H12784" s="93" t="s">
        <v>8976</v>
      </c>
      <c r="I12784" s="93" t="s">
        <v>23897</v>
      </c>
      <c r="J12784" s="93" t="s">
        <v>20961</v>
      </c>
      <c r="K12784" s="93" t="s">
        <v>3074</v>
      </c>
      <c r="L12784" s="14">
        <f>AND(vyberHrace&lt;&gt;"",ISNUMBER(SEARCH(vyberHrace,$B12784)))</f>
      </c>
      <c r="M12784" s="14">
        <f>AND($I12784=MID(kododd,1,2),$J12784=MID(kododd,3,3))</f>
      </c>
    </row>
    <row r="12785">
      <c r="A12785" s="95">
        <v>37875</v>
      </c>
      <c r="B12785" s="93" t="s">
        <v>23998</v>
      </c>
      <c r="C12785" s="93" t="s">
        <v>1432</v>
      </c>
      <c r="D12785" s="95">
        <v>1356</v>
      </c>
      <c r="E12785" s="95">
        <v>1572</v>
      </c>
      <c r="F12785" s="95">
        <v>23770570</v>
      </c>
      <c r="G12785" s="95">
        <v>250</v>
      </c>
      <c r="H12785" s="93" t="s">
        <v>8976</v>
      </c>
      <c r="I12785" s="93" t="s">
        <v>23897</v>
      </c>
      <c r="J12785" s="93" t="s">
        <v>20872</v>
      </c>
      <c r="K12785" s="93" t="s">
        <v>6834</v>
      </c>
      <c r="L12785" s="14">
        <f>AND(vyberHrace&lt;&gt;"",ISNUMBER(SEARCH(vyberHrace,$B12785)))</f>
      </c>
      <c r="M12785" s="14">
        <f>AND($I12785=MID(kododd,1,2),$J12785=MID(kododd,3,3))</f>
      </c>
    </row>
    <row r="12786">
      <c r="A12786" s="95">
        <v>54182</v>
      </c>
      <c r="B12786" s="93" t="s">
        <v>610</v>
      </c>
      <c r="C12786" s="93" t="s">
        <v>1406</v>
      </c>
      <c r="G12786" s="95">
        <v>0</v>
      </c>
      <c r="H12786" s="93" t="s">
        <v>8976</v>
      </c>
      <c r="I12786" s="93" t="s">
        <v>23897</v>
      </c>
      <c r="J12786" s="93" t="s">
        <v>20906</v>
      </c>
      <c r="K12786" s="93" t="s">
        <v>4884</v>
      </c>
      <c r="L12786" s="14">
        <f>AND(vyberHrace&lt;&gt;"",ISNUMBER(SEARCH(vyberHrace,$B12786)))</f>
      </c>
      <c r="M12786" s="14">
        <f>AND($I12786=MID(kododd,1,2),$J12786=MID(kododd,3,3))</f>
      </c>
    </row>
    <row r="12787">
      <c r="A12787" s="95">
        <v>39992</v>
      </c>
      <c r="B12787" s="93" t="s">
        <v>16928</v>
      </c>
      <c r="C12787" s="93" t="s">
        <v>1448</v>
      </c>
      <c r="D12787" s="95">
        <v>1866</v>
      </c>
      <c r="E12787" s="95">
        <v>1891</v>
      </c>
      <c r="F12787" s="95">
        <v>387436</v>
      </c>
      <c r="G12787" s="95">
        <v>0</v>
      </c>
      <c r="H12787" s="93" t="s">
        <v>8976</v>
      </c>
      <c r="I12787" s="93" t="s">
        <v>23897</v>
      </c>
      <c r="J12787" s="93" t="s">
        <v>20847</v>
      </c>
      <c r="K12787" s="93" t="s">
        <v>9957</v>
      </c>
      <c r="L12787" s="14">
        <f>AND(vyberHrace&lt;&gt;"",ISNUMBER(SEARCH(vyberHrace,$B12787)))</f>
      </c>
      <c r="M12787" s="14">
        <f>AND($I12787=MID(kododd,1,2),$J12787=MID(kododd,3,3))</f>
      </c>
    </row>
    <row r="12788">
      <c r="A12788" s="95">
        <v>53703</v>
      </c>
      <c r="B12788" s="93" t="s">
        <v>17662</v>
      </c>
      <c r="C12788" s="93" t="s">
        <v>1411</v>
      </c>
      <c r="G12788" s="95">
        <v>250</v>
      </c>
      <c r="H12788" s="93" t="s">
        <v>8976</v>
      </c>
      <c r="I12788" s="93" t="s">
        <v>23897</v>
      </c>
      <c r="J12788" s="93" t="s">
        <v>20847</v>
      </c>
      <c r="K12788" s="93" t="s">
        <v>9957</v>
      </c>
      <c r="L12788" s="14">
        <f>AND(vyberHrace&lt;&gt;"",ISNUMBER(SEARCH(vyberHrace,$B12788)))</f>
      </c>
      <c r="M12788" s="14">
        <f>AND($I12788=MID(kododd,1,2),$J12788=MID(kododd,3,3))</f>
      </c>
    </row>
    <row r="12789">
      <c r="A12789" s="95">
        <v>5326</v>
      </c>
      <c r="B12789" s="93" t="s">
        <v>16942</v>
      </c>
      <c r="C12789" s="93" t="s">
        <v>1455</v>
      </c>
      <c r="D12789" s="95">
        <v>1917</v>
      </c>
      <c r="E12789" s="95">
        <v>1960</v>
      </c>
      <c r="F12789" s="95">
        <v>322733</v>
      </c>
      <c r="G12789" s="95">
        <v>250</v>
      </c>
      <c r="H12789" s="93" t="s">
        <v>8976</v>
      </c>
      <c r="I12789" s="93" t="s">
        <v>23897</v>
      </c>
      <c r="J12789" s="93" t="s">
        <v>20872</v>
      </c>
      <c r="K12789" s="93" t="s">
        <v>6834</v>
      </c>
      <c r="L12789" s="14">
        <f>AND(vyberHrace&lt;&gt;"",ISNUMBER(SEARCH(vyberHrace,$B12789)))</f>
      </c>
      <c r="M12789" s="14">
        <f>AND($I12789=MID(kododd,1,2),$J12789=MID(kododd,3,3))</f>
      </c>
    </row>
    <row r="12790">
      <c r="A12790" s="95">
        <v>13425</v>
      </c>
      <c r="B12790" s="93" t="s">
        <v>16945</v>
      </c>
      <c r="C12790" s="93" t="s">
        <v>1478</v>
      </c>
      <c r="D12790" s="95">
        <v>1464</v>
      </c>
      <c r="E12790" s="95">
        <v>1687</v>
      </c>
      <c r="F12790" s="95">
        <v>350885</v>
      </c>
      <c r="G12790" s="95">
        <v>250</v>
      </c>
      <c r="H12790" s="93" t="s">
        <v>8976</v>
      </c>
      <c r="I12790" s="93" t="s">
        <v>23897</v>
      </c>
      <c r="J12790" s="93" t="s">
        <v>20854</v>
      </c>
      <c r="K12790" s="93" t="s">
        <v>138</v>
      </c>
      <c r="L12790" s="14">
        <f>AND(vyberHrace&lt;&gt;"",ISNUMBER(SEARCH(vyberHrace,$B12790)))</f>
      </c>
      <c r="M12790" s="14">
        <f>AND($I12790=MID(kododd,1,2),$J12790=MID(kododd,3,3))</f>
      </c>
    </row>
    <row r="12791">
      <c r="A12791" s="95">
        <v>19010</v>
      </c>
      <c r="B12791" s="93" t="s">
        <v>16948</v>
      </c>
      <c r="C12791" s="93" t="s">
        <v>1449</v>
      </c>
      <c r="D12791" s="95">
        <v>1741</v>
      </c>
      <c r="E12791" s="95">
        <v>1845</v>
      </c>
      <c r="F12791" s="95">
        <v>327972</v>
      </c>
      <c r="G12791" s="95">
        <v>250</v>
      </c>
      <c r="H12791" s="93" t="s">
        <v>8976</v>
      </c>
      <c r="I12791" s="93" t="s">
        <v>23897</v>
      </c>
      <c r="J12791" s="93" t="s">
        <v>20854</v>
      </c>
      <c r="K12791" s="93" t="s">
        <v>138</v>
      </c>
      <c r="L12791" s="14">
        <f>AND(vyberHrace&lt;&gt;"",ISNUMBER(SEARCH(vyberHrace,$B12791)))</f>
      </c>
      <c r="M12791" s="14">
        <f>AND($I12791=MID(kododd,1,2),$J12791=MID(kododd,3,3))</f>
      </c>
    </row>
    <row r="12792">
      <c r="A12792" s="95">
        <v>46473</v>
      </c>
      <c r="B12792" s="93" t="s">
        <v>16949</v>
      </c>
      <c r="C12792" s="93" t="s">
        <v>1448</v>
      </c>
      <c r="F12792" s="95">
        <v>23714140</v>
      </c>
      <c r="G12792" s="95">
        <v>0</v>
      </c>
      <c r="H12792" s="93" t="s">
        <v>8976</v>
      </c>
      <c r="I12792" s="93" t="s">
        <v>23897</v>
      </c>
      <c r="J12792" s="93" t="s">
        <v>20921</v>
      </c>
      <c r="K12792" s="93" t="s">
        <v>6838</v>
      </c>
      <c r="L12792" s="14">
        <f>AND(vyberHrace&lt;&gt;"",ISNUMBER(SEARCH(vyberHrace,$B12792)))</f>
      </c>
      <c r="M12792" s="14">
        <f>AND($I12792=MID(kododd,1,2),$J12792=MID(kododd,3,3))</f>
      </c>
    </row>
    <row r="12793">
      <c r="A12793" s="95">
        <v>57882</v>
      </c>
      <c r="B12793" s="93" t="s">
        <v>24429</v>
      </c>
      <c r="C12793" s="93" t="s">
        <v>1424</v>
      </c>
      <c r="F12793" s="95">
        <v>23799471</v>
      </c>
      <c r="G12793" s="95">
        <v>250</v>
      </c>
      <c r="H12793" s="93" t="s">
        <v>8976</v>
      </c>
      <c r="I12793" s="93" t="s">
        <v>23897</v>
      </c>
      <c r="J12793" s="93" t="s">
        <v>20933</v>
      </c>
      <c r="K12793" s="93" t="s">
        <v>9080</v>
      </c>
      <c r="L12793" s="14">
        <f>AND(vyberHrace&lt;&gt;"",ISNUMBER(SEARCH(vyberHrace,$B12793)))</f>
      </c>
      <c r="M12793" s="14">
        <f>AND($I12793=MID(kododd,1,2),$J12793=MID(kododd,3,3))</f>
      </c>
    </row>
    <row r="12794">
      <c r="A12794" s="95">
        <v>46492</v>
      </c>
      <c r="B12794" s="93" t="s">
        <v>17101</v>
      </c>
      <c r="C12794" s="93" t="s">
        <v>1442</v>
      </c>
      <c r="D12794" s="95">
        <v>1250</v>
      </c>
      <c r="G12794" s="95">
        <v>250</v>
      </c>
      <c r="H12794" s="93" t="s">
        <v>8976</v>
      </c>
      <c r="I12794" s="93" t="s">
        <v>23897</v>
      </c>
      <c r="J12794" s="93" t="s">
        <v>20906</v>
      </c>
      <c r="K12794" s="93" t="s">
        <v>4884</v>
      </c>
      <c r="L12794" s="14">
        <f>AND(vyberHrace&lt;&gt;"",ISNUMBER(SEARCH(vyberHrace,$B12794)))</f>
      </c>
      <c r="M12794" s="14">
        <f>AND($I12794=MID(kododd,1,2),$J12794=MID(kododd,3,3))</f>
      </c>
    </row>
    <row r="12795">
      <c r="A12795" s="95">
        <v>28010</v>
      </c>
      <c r="B12795" s="93" t="s">
        <v>17103</v>
      </c>
      <c r="C12795" s="93" t="s">
        <v>1448</v>
      </c>
      <c r="D12795" s="95">
        <v>1662</v>
      </c>
      <c r="E12795" s="95">
        <v>1794</v>
      </c>
      <c r="F12795" s="95">
        <v>369349</v>
      </c>
      <c r="G12795" s="95">
        <v>250</v>
      </c>
      <c r="H12795" s="93" t="s">
        <v>8976</v>
      </c>
      <c r="I12795" s="93" t="s">
        <v>23897</v>
      </c>
      <c r="J12795" s="93" t="s">
        <v>20891</v>
      </c>
      <c r="K12795" s="93" t="s">
        <v>5083</v>
      </c>
      <c r="L12795" s="14">
        <f>AND(vyberHrace&lt;&gt;"",ISNUMBER(SEARCH(vyberHrace,$B12795)))</f>
      </c>
      <c r="M12795" s="14">
        <f>AND($I12795=MID(kododd,1,2),$J12795=MID(kododd,3,3))</f>
      </c>
    </row>
    <row r="12796">
      <c r="A12796" s="95">
        <v>44982</v>
      </c>
      <c r="B12796" s="93" t="s">
        <v>9652</v>
      </c>
      <c r="C12796" s="93" t="s">
        <v>1408</v>
      </c>
      <c r="D12796" s="95">
        <v>1244</v>
      </c>
      <c r="F12796" s="95">
        <v>392421</v>
      </c>
      <c r="G12796" s="95">
        <v>250</v>
      </c>
      <c r="H12796" s="93" t="s">
        <v>8976</v>
      </c>
      <c r="I12796" s="93" t="s">
        <v>23897</v>
      </c>
      <c r="J12796" s="93" t="s">
        <v>20973</v>
      </c>
      <c r="K12796" s="93" t="s">
        <v>4907</v>
      </c>
      <c r="L12796" s="14">
        <f>AND(vyberHrace&lt;&gt;"",ISNUMBER(SEARCH(vyberHrace,$B12796)))</f>
      </c>
      <c r="M12796" s="14">
        <f>AND($I12796=MID(kododd,1,2),$J12796=MID(kododd,3,3))</f>
      </c>
    </row>
    <row r="12797">
      <c r="A12797" s="95">
        <v>45940</v>
      </c>
      <c r="B12797" s="93" t="s">
        <v>15686</v>
      </c>
      <c r="C12797" s="93" t="s">
        <v>1402</v>
      </c>
      <c r="D12797" s="95">
        <v>1086</v>
      </c>
      <c r="F12797" s="95">
        <v>23734590</v>
      </c>
      <c r="G12797" s="95">
        <v>0</v>
      </c>
      <c r="H12797" s="93" t="s">
        <v>8976</v>
      </c>
      <c r="I12797" s="93" t="s">
        <v>23897</v>
      </c>
      <c r="J12797" s="93" t="s">
        <v>20921</v>
      </c>
      <c r="K12797" s="93" t="s">
        <v>6838</v>
      </c>
      <c r="L12797" s="14">
        <f>AND(vyberHrace&lt;&gt;"",ISNUMBER(SEARCH(vyberHrace,$B12797)))</f>
      </c>
      <c r="M12797" s="14">
        <f>AND($I12797=MID(kododd,1,2),$J12797=MID(kododd,3,3))</f>
      </c>
    </row>
    <row r="12798">
      <c r="A12798" s="95">
        <v>62134</v>
      </c>
      <c r="B12798" s="93" t="s">
        <v>28330</v>
      </c>
      <c r="C12798" s="93" t="s">
        <v>1405</v>
      </c>
      <c r="F12798" s="95">
        <v>571001514</v>
      </c>
      <c r="G12798" s="95">
        <v>250</v>
      </c>
      <c r="H12798" s="93" t="s">
        <v>8976</v>
      </c>
      <c r="I12798" s="93" t="s">
        <v>23897</v>
      </c>
      <c r="J12798" s="93" t="s">
        <v>20961</v>
      </c>
      <c r="K12798" s="93" t="s">
        <v>3074</v>
      </c>
      <c r="L12798" s="14">
        <f>AND(vyberHrace&lt;&gt;"",ISNUMBER(SEARCH(vyberHrace,$B12798)))</f>
      </c>
      <c r="M12798" s="14">
        <f>AND($I12798=MID(kododd,1,2),$J12798=MID(kododd,3,3))</f>
      </c>
    </row>
    <row r="12799">
      <c r="A12799" s="95">
        <v>53704</v>
      </c>
      <c r="B12799" s="93" t="s">
        <v>582</v>
      </c>
      <c r="C12799" s="93" t="s">
        <v>1402</v>
      </c>
      <c r="F12799" s="95">
        <v>23747331</v>
      </c>
      <c r="G12799" s="95">
        <v>0</v>
      </c>
      <c r="H12799" s="93" t="s">
        <v>8976</v>
      </c>
      <c r="I12799" s="93" t="s">
        <v>23897</v>
      </c>
      <c r="J12799" s="93" t="s">
        <v>20872</v>
      </c>
      <c r="K12799" s="93" t="s">
        <v>6834</v>
      </c>
      <c r="L12799" s="14">
        <f>AND(vyberHrace&lt;&gt;"",ISNUMBER(SEARCH(vyberHrace,$B12799)))</f>
      </c>
      <c r="M12799" s="14">
        <f>AND($I12799=MID(kododd,1,2),$J12799=MID(kododd,3,3))</f>
      </c>
    </row>
    <row r="12800">
      <c r="A12800" s="95">
        <v>60576</v>
      </c>
      <c r="B12800" s="93" t="s">
        <v>27000</v>
      </c>
      <c r="C12800" s="93" t="s">
        <v>1420</v>
      </c>
      <c r="G12800" s="95">
        <v>250</v>
      </c>
      <c r="H12800" s="93" t="s">
        <v>8976</v>
      </c>
      <c r="I12800" s="93" t="s">
        <v>23897</v>
      </c>
      <c r="J12800" s="93" t="s">
        <v>20933</v>
      </c>
      <c r="K12800" s="93" t="s">
        <v>9080</v>
      </c>
      <c r="L12800" s="14">
        <f>AND(vyberHrace&lt;&gt;"",ISNUMBER(SEARCH(vyberHrace,$B12800)))</f>
      </c>
      <c r="M12800" s="14">
        <f>AND($I12800=MID(kododd,1,2),$J12800=MID(kododd,3,3))</f>
      </c>
    </row>
    <row r="12801">
      <c r="A12801" s="95">
        <v>27881</v>
      </c>
      <c r="B12801" s="93" t="s">
        <v>17142</v>
      </c>
      <c r="C12801" s="93" t="s">
        <v>1457</v>
      </c>
      <c r="D12801" s="95">
        <v>1104</v>
      </c>
      <c r="G12801" s="95">
        <v>0</v>
      </c>
      <c r="H12801" s="93" t="s">
        <v>8976</v>
      </c>
      <c r="I12801" s="93" t="s">
        <v>23897</v>
      </c>
      <c r="J12801" s="93" t="s">
        <v>20921</v>
      </c>
      <c r="K12801" s="93" t="s">
        <v>6838</v>
      </c>
      <c r="L12801" s="14">
        <f>AND(vyberHrace&lt;&gt;"",ISNUMBER(SEARCH(vyberHrace,$B12801)))</f>
      </c>
      <c r="M12801" s="14">
        <f>AND($I12801=MID(kododd,1,2),$J12801=MID(kododd,3,3))</f>
      </c>
    </row>
    <row r="12802">
      <c r="A12802" s="95">
        <v>55224</v>
      </c>
      <c r="B12802" s="93" t="s">
        <v>587</v>
      </c>
      <c r="C12802" s="93" t="s">
        <v>1459</v>
      </c>
      <c r="F12802" s="95">
        <v>23760850</v>
      </c>
      <c r="G12802" s="95">
        <v>250</v>
      </c>
      <c r="H12802" s="93" t="s">
        <v>8976</v>
      </c>
      <c r="I12802" s="93" t="s">
        <v>23897</v>
      </c>
      <c r="J12802" s="93" t="s">
        <v>20921</v>
      </c>
      <c r="K12802" s="93" t="s">
        <v>6838</v>
      </c>
      <c r="L12802" s="14">
        <f>AND(vyberHrace&lt;&gt;"",ISNUMBER(SEARCH(vyberHrace,$B12802)))</f>
      </c>
      <c r="M12802" s="14">
        <f>AND($I12802=MID(kododd,1,2),$J12802=MID(kododd,3,3))</f>
      </c>
    </row>
    <row r="12803">
      <c r="A12803" s="95">
        <v>62538</v>
      </c>
      <c r="B12803" s="93" t="s">
        <v>29189</v>
      </c>
      <c r="C12803" s="93" t="s">
        <v>1488</v>
      </c>
      <c r="G12803" s="95">
        <v>250</v>
      </c>
      <c r="H12803" s="93" t="s">
        <v>8976</v>
      </c>
      <c r="I12803" s="93" t="s">
        <v>23897</v>
      </c>
      <c r="J12803" s="93" t="s">
        <v>20934</v>
      </c>
      <c r="K12803" s="93" t="s">
        <v>8985</v>
      </c>
      <c r="L12803" s="14">
        <f>AND(vyberHrace&lt;&gt;"",ISNUMBER(SEARCH(vyberHrace,$B12803)))</f>
      </c>
      <c r="M12803" s="14">
        <f>AND($I12803=MID(kododd,1,2),$J12803=MID(kododd,3,3))</f>
      </c>
    </row>
    <row r="12804">
      <c r="A12804" s="95">
        <v>60876</v>
      </c>
      <c r="B12804" s="93" t="s">
        <v>27254</v>
      </c>
      <c r="C12804" s="93" t="s">
        <v>1486</v>
      </c>
      <c r="G12804" s="95">
        <v>250</v>
      </c>
      <c r="H12804" s="93" t="s">
        <v>8976</v>
      </c>
      <c r="I12804" s="93" t="s">
        <v>23897</v>
      </c>
      <c r="J12804" s="93" t="s">
        <v>20934</v>
      </c>
      <c r="K12804" s="93" t="s">
        <v>8985</v>
      </c>
      <c r="L12804" s="14">
        <f>AND(vyberHrace&lt;&gt;"",ISNUMBER(SEARCH(vyberHrace,$B12804)))</f>
      </c>
      <c r="M12804" s="14">
        <f>AND($I12804=MID(kododd,1,2),$J12804=MID(kododd,3,3))</f>
      </c>
    </row>
    <row r="12805">
      <c r="A12805" s="95">
        <v>16494</v>
      </c>
      <c r="B12805" s="93" t="s">
        <v>17182</v>
      </c>
      <c r="C12805" s="93" t="s">
        <v>1401</v>
      </c>
      <c r="D12805" s="95">
        <v>1068</v>
      </c>
      <c r="F12805" s="95">
        <v>302732</v>
      </c>
      <c r="G12805" s="95">
        <v>0</v>
      </c>
      <c r="H12805" s="93" t="s">
        <v>8976</v>
      </c>
      <c r="I12805" s="93" t="s">
        <v>23897</v>
      </c>
      <c r="J12805" s="93" t="s">
        <v>20879</v>
      </c>
      <c r="K12805" s="93" t="s">
        <v>21354</v>
      </c>
      <c r="L12805" s="14">
        <f>AND(vyberHrace&lt;&gt;"",ISNUMBER(SEARCH(vyberHrace,$B12805)))</f>
      </c>
      <c r="M12805" s="14">
        <f>AND($I12805=MID(kododd,1,2),$J12805=MID(kododd,3,3))</f>
      </c>
    </row>
    <row r="12806">
      <c r="A12806" s="95">
        <v>1547</v>
      </c>
      <c r="B12806" s="93" t="s">
        <v>17202</v>
      </c>
      <c r="C12806" s="93" t="s">
        <v>1427</v>
      </c>
      <c r="D12806" s="95">
        <v>1616</v>
      </c>
      <c r="E12806" s="95">
        <v>1718</v>
      </c>
      <c r="F12806" s="95">
        <v>329363</v>
      </c>
      <c r="G12806" s="95">
        <v>250</v>
      </c>
      <c r="H12806" s="93" t="s">
        <v>8976</v>
      </c>
      <c r="I12806" s="93" t="s">
        <v>23897</v>
      </c>
      <c r="J12806" s="93" t="s">
        <v>21002</v>
      </c>
      <c r="K12806" s="93" t="s">
        <v>5579</v>
      </c>
      <c r="L12806" s="14">
        <f>AND(vyberHrace&lt;&gt;"",ISNUMBER(SEARCH(vyberHrace,$B12806)))</f>
      </c>
      <c r="M12806" s="14">
        <f>AND($I12806=MID(kododd,1,2),$J12806=MID(kododd,3,3))</f>
      </c>
    </row>
    <row r="12807">
      <c r="A12807" s="95">
        <v>15541</v>
      </c>
      <c r="B12807" s="93" t="s">
        <v>17205</v>
      </c>
      <c r="C12807" s="93" t="s">
        <v>1476</v>
      </c>
      <c r="D12807" s="95">
        <v>1489</v>
      </c>
      <c r="E12807" s="95">
        <v>1639</v>
      </c>
      <c r="F12807" s="95">
        <v>345482</v>
      </c>
      <c r="G12807" s="95">
        <v>0</v>
      </c>
      <c r="H12807" s="93" t="s">
        <v>8976</v>
      </c>
      <c r="I12807" s="93" t="s">
        <v>23897</v>
      </c>
      <c r="J12807" s="93" t="s">
        <v>20906</v>
      </c>
      <c r="K12807" s="93" t="s">
        <v>4884</v>
      </c>
      <c r="L12807" s="14">
        <f>AND(vyberHrace&lt;&gt;"",ISNUMBER(SEARCH(vyberHrace,$B12807)))</f>
      </c>
      <c r="M12807" s="14">
        <f>AND($I12807=MID(kododd,1,2),$J12807=MID(kododd,3,3))</f>
      </c>
    </row>
    <row r="12808">
      <c r="A12808" s="95">
        <v>52471</v>
      </c>
      <c r="B12808" s="93" t="s">
        <v>316</v>
      </c>
      <c r="C12808" s="93" t="s">
        <v>1422</v>
      </c>
      <c r="D12808" s="95">
        <v>2138</v>
      </c>
      <c r="E12808" s="95">
        <v>2196</v>
      </c>
      <c r="F12808" s="95">
        <v>23742640</v>
      </c>
      <c r="G12808" s="95">
        <v>250</v>
      </c>
      <c r="H12808" s="93" t="s">
        <v>8976</v>
      </c>
      <c r="I12808" s="93" t="s">
        <v>23897</v>
      </c>
      <c r="J12808" s="93" t="s">
        <v>20917</v>
      </c>
      <c r="K12808" s="93" t="s">
        <v>6880</v>
      </c>
      <c r="L12808" s="14">
        <f>AND(vyberHrace&lt;&gt;"",ISNUMBER(SEARCH(vyberHrace,$B12808)))</f>
      </c>
      <c r="M12808" s="14">
        <f>AND($I12808=MID(kododd,1,2),$J12808=MID(kododd,3,3))</f>
      </c>
    </row>
    <row r="12809">
      <c r="A12809" s="95">
        <v>44734</v>
      </c>
      <c r="B12809" s="93" t="s">
        <v>6137</v>
      </c>
      <c r="C12809" s="93" t="s">
        <v>1402</v>
      </c>
      <c r="D12809" s="95">
        <v>1106</v>
      </c>
      <c r="G12809" s="95">
        <v>0</v>
      </c>
      <c r="H12809" s="93" t="s">
        <v>8976</v>
      </c>
      <c r="I12809" s="93" t="s">
        <v>23897</v>
      </c>
      <c r="J12809" s="93" t="s">
        <v>20933</v>
      </c>
      <c r="K12809" s="93" t="s">
        <v>9080</v>
      </c>
      <c r="L12809" s="14">
        <f>AND(vyberHrace&lt;&gt;"",ISNUMBER(SEARCH(vyberHrace,$B12809)))</f>
      </c>
      <c r="M12809" s="14">
        <f>AND($I12809=MID(kododd,1,2),$J12809=MID(kododd,3,3))</f>
      </c>
    </row>
    <row r="12810">
      <c r="A12810" s="95">
        <v>59782</v>
      </c>
      <c r="B12810" s="93" t="s">
        <v>26295</v>
      </c>
      <c r="C12810" s="93" t="s">
        <v>1422</v>
      </c>
      <c r="F12810" s="95">
        <v>23784431</v>
      </c>
      <c r="G12810" s="95">
        <v>0</v>
      </c>
      <c r="H12810" s="93" t="s">
        <v>8976</v>
      </c>
      <c r="I12810" s="93" t="s">
        <v>23897</v>
      </c>
      <c r="J12810" s="93" t="s">
        <v>20846</v>
      </c>
      <c r="K12810" s="93" t="s">
        <v>4692</v>
      </c>
      <c r="L12810" s="14">
        <f>AND(vyberHrace&lt;&gt;"",ISNUMBER(SEARCH(vyberHrace,$B12810)))</f>
      </c>
      <c r="M12810" s="14">
        <f>AND($I12810=MID(kododd,1,2),$J12810=MID(kododd,3,3))</f>
      </c>
    </row>
    <row r="12811">
      <c r="A12811" s="95">
        <v>39602</v>
      </c>
      <c r="B12811" s="93" t="s">
        <v>8484</v>
      </c>
      <c r="C12811" s="93" t="s">
        <v>1438</v>
      </c>
      <c r="G12811" s="95">
        <v>0</v>
      </c>
      <c r="H12811" s="93" t="s">
        <v>8976</v>
      </c>
      <c r="I12811" s="93" t="s">
        <v>23897</v>
      </c>
      <c r="J12811" s="93" t="s">
        <v>20921</v>
      </c>
      <c r="K12811" s="93" t="s">
        <v>6838</v>
      </c>
      <c r="L12811" s="14">
        <f>AND(vyberHrace&lt;&gt;"",ISNUMBER(SEARCH(vyberHrace,$B12811)))</f>
      </c>
      <c r="M12811" s="14">
        <f>AND($I12811=MID(kododd,1,2),$J12811=MID(kododd,3,3))</f>
      </c>
    </row>
    <row r="12812">
      <c r="A12812" s="95">
        <v>50220</v>
      </c>
      <c r="B12812" s="93" t="s">
        <v>4667</v>
      </c>
      <c r="C12812" s="93" t="s">
        <v>1422</v>
      </c>
      <c r="G12812" s="95">
        <v>0</v>
      </c>
      <c r="H12812" s="93" t="s">
        <v>8976</v>
      </c>
      <c r="I12812" s="93" t="s">
        <v>23897</v>
      </c>
      <c r="J12812" s="93" t="s">
        <v>20961</v>
      </c>
      <c r="K12812" s="93" t="s">
        <v>3074</v>
      </c>
      <c r="L12812" s="14">
        <f>AND(vyberHrace&lt;&gt;"",ISNUMBER(SEARCH(vyberHrace,$B12812)))</f>
      </c>
      <c r="M12812" s="14">
        <f>AND($I12812=MID(kododd,1,2),$J12812=MID(kododd,3,3))</f>
      </c>
    </row>
    <row r="12813">
      <c r="A12813" s="95">
        <v>32479</v>
      </c>
      <c r="B12813" s="93" t="s">
        <v>16707</v>
      </c>
      <c r="C12813" s="93" t="s">
        <v>1475</v>
      </c>
      <c r="G12813" s="95">
        <v>0</v>
      </c>
      <c r="H12813" s="93" t="s">
        <v>8976</v>
      </c>
      <c r="I12813" s="93" t="s">
        <v>23897</v>
      </c>
      <c r="J12813" s="93" t="s">
        <v>20961</v>
      </c>
      <c r="K12813" s="93" t="s">
        <v>3074</v>
      </c>
      <c r="L12813" s="14">
        <f>AND(vyberHrace&lt;&gt;"",ISNUMBER(SEARCH(vyberHrace,$B12813)))</f>
      </c>
      <c r="M12813" s="14">
        <f>AND($I12813=MID(kododd,1,2),$J12813=MID(kododd,3,3))</f>
      </c>
    </row>
    <row r="12814">
      <c r="A12814" s="95">
        <v>7931</v>
      </c>
      <c r="B12814" s="93" t="s">
        <v>16708</v>
      </c>
      <c r="C12814" s="93" t="s">
        <v>1462</v>
      </c>
      <c r="D12814" s="95">
        <v>1657</v>
      </c>
      <c r="E12814" s="95">
        <v>1783</v>
      </c>
      <c r="F12814" s="95">
        <v>369357</v>
      </c>
      <c r="G12814" s="95">
        <v>250</v>
      </c>
      <c r="H12814" s="93" t="s">
        <v>8976</v>
      </c>
      <c r="I12814" s="93" t="s">
        <v>23897</v>
      </c>
      <c r="J12814" s="93" t="s">
        <v>20961</v>
      </c>
      <c r="K12814" s="93" t="s">
        <v>3074</v>
      </c>
      <c r="L12814" s="14">
        <f>AND(vyberHrace&lt;&gt;"",ISNUMBER(SEARCH(vyberHrace,$B12814)))</f>
      </c>
      <c r="M12814" s="14">
        <f>AND($I12814=MID(kododd,1,2),$J12814=MID(kododd,3,3))</f>
      </c>
    </row>
    <row r="12815">
      <c r="A12815" s="95">
        <v>50221</v>
      </c>
      <c r="B12815" s="93" t="s">
        <v>4668</v>
      </c>
      <c r="C12815" s="93" t="s">
        <v>1416</v>
      </c>
      <c r="G12815" s="95">
        <v>0</v>
      </c>
      <c r="H12815" s="93" t="s">
        <v>8976</v>
      </c>
      <c r="I12815" s="93" t="s">
        <v>23897</v>
      </c>
      <c r="J12815" s="93" t="s">
        <v>20961</v>
      </c>
      <c r="K12815" s="93" t="s">
        <v>3074</v>
      </c>
      <c r="L12815" s="14">
        <f>AND(vyberHrace&lt;&gt;"",ISNUMBER(SEARCH(vyberHrace,$B12815)))</f>
      </c>
      <c r="M12815" s="14">
        <f>AND($I12815=MID(kododd,1,2),$J12815=MID(kododd,3,3))</f>
      </c>
    </row>
    <row r="12816">
      <c r="A12816" s="95">
        <v>6683</v>
      </c>
      <c r="B12816" s="93" t="s">
        <v>16728</v>
      </c>
      <c r="C12816" s="93" t="s">
        <v>1466</v>
      </c>
      <c r="D12816" s="95">
        <v>1705</v>
      </c>
      <c r="E12816" s="95">
        <v>1788</v>
      </c>
      <c r="F12816" s="95">
        <v>388696</v>
      </c>
      <c r="G12816" s="95">
        <v>250</v>
      </c>
      <c r="H12816" s="93" t="s">
        <v>8976</v>
      </c>
      <c r="I12816" s="93" t="s">
        <v>23897</v>
      </c>
      <c r="J12816" s="93" t="s">
        <v>20902</v>
      </c>
      <c r="K12816" s="93" t="s">
        <v>6916</v>
      </c>
      <c r="L12816" s="14">
        <f>AND(vyberHrace&lt;&gt;"",ISNUMBER(SEARCH(vyberHrace,$B12816)))</f>
      </c>
      <c r="M12816" s="14">
        <f>AND($I12816=MID(kododd,1,2),$J12816=MID(kododd,3,3))</f>
      </c>
    </row>
    <row r="12817">
      <c r="A12817" s="95">
        <v>29750</v>
      </c>
      <c r="B12817" s="93" t="s">
        <v>16733</v>
      </c>
      <c r="C12817" s="93" t="s">
        <v>1448</v>
      </c>
      <c r="D12817" s="95">
        <v>1267</v>
      </c>
      <c r="G12817" s="95">
        <v>0</v>
      </c>
      <c r="H12817" s="93" t="s">
        <v>8976</v>
      </c>
      <c r="I12817" s="93" t="s">
        <v>23897</v>
      </c>
      <c r="J12817" s="93" t="s">
        <v>20921</v>
      </c>
      <c r="K12817" s="93" t="s">
        <v>6838</v>
      </c>
      <c r="L12817" s="14">
        <f>AND(vyberHrace&lt;&gt;"",ISNUMBER(SEARCH(vyberHrace,$B12817)))</f>
      </c>
      <c r="M12817" s="14">
        <f>AND($I12817=MID(kododd,1,2),$J12817=MID(kododd,3,3))</f>
      </c>
    </row>
    <row r="12818">
      <c r="A12818" s="95">
        <v>29751</v>
      </c>
      <c r="B12818" s="93" t="s">
        <v>16734</v>
      </c>
      <c r="C12818" s="93" t="s">
        <v>1421</v>
      </c>
      <c r="D12818" s="95">
        <v>1099</v>
      </c>
      <c r="G12818" s="95">
        <v>0</v>
      </c>
      <c r="H12818" s="93" t="s">
        <v>8976</v>
      </c>
      <c r="I12818" s="93" t="s">
        <v>23897</v>
      </c>
      <c r="J12818" s="93" t="s">
        <v>20921</v>
      </c>
      <c r="K12818" s="93" t="s">
        <v>6838</v>
      </c>
      <c r="L12818" s="14">
        <f>AND(vyberHrace&lt;&gt;"",ISNUMBER(SEARCH(vyberHrace,$B12818)))</f>
      </c>
      <c r="M12818" s="14">
        <f>AND($I12818=MID(kododd,1,2),$J12818=MID(kododd,3,3))</f>
      </c>
    </row>
    <row r="12819">
      <c r="A12819" s="95">
        <v>2692</v>
      </c>
      <c r="B12819" s="93" t="s">
        <v>16736</v>
      </c>
      <c r="C12819" s="93" t="s">
        <v>1405</v>
      </c>
      <c r="D12819" s="95">
        <v>1981</v>
      </c>
      <c r="E12819" s="95">
        <v>1969</v>
      </c>
      <c r="F12819" s="95">
        <v>323128</v>
      </c>
      <c r="G12819" s="95">
        <v>0</v>
      </c>
      <c r="H12819" s="93" t="s">
        <v>8976</v>
      </c>
      <c r="I12819" s="93" t="s">
        <v>23897</v>
      </c>
      <c r="J12819" s="93" t="s">
        <v>20847</v>
      </c>
      <c r="K12819" s="93" t="s">
        <v>9957</v>
      </c>
      <c r="L12819" s="14">
        <f>AND(vyberHrace&lt;&gt;"",ISNUMBER(SEARCH(vyberHrace,$B12819)))</f>
      </c>
      <c r="M12819" s="14">
        <f>AND($I12819=MID(kododd,1,2),$J12819=MID(kododd,3,3))</f>
      </c>
    </row>
    <row r="12820">
      <c r="A12820" s="95">
        <v>2378</v>
      </c>
      <c r="B12820" s="93" t="s">
        <v>16737</v>
      </c>
      <c r="C12820" s="93" t="s">
        <v>1404</v>
      </c>
      <c r="D12820" s="95">
        <v>2026</v>
      </c>
      <c r="E12820" s="95">
        <v>2023</v>
      </c>
      <c r="F12820" s="95">
        <v>323144</v>
      </c>
      <c r="G12820" s="95">
        <v>0</v>
      </c>
      <c r="H12820" s="93" t="s">
        <v>8976</v>
      </c>
      <c r="I12820" s="93" t="s">
        <v>23897</v>
      </c>
      <c r="J12820" s="93" t="s">
        <v>20847</v>
      </c>
      <c r="K12820" s="93" t="s">
        <v>9957</v>
      </c>
      <c r="L12820" s="14">
        <f>AND(vyberHrace&lt;&gt;"",ISNUMBER(SEARCH(vyberHrace,$B12820)))</f>
      </c>
      <c r="M12820" s="14">
        <f>AND($I12820=MID(kododd,1,2),$J12820=MID(kododd,3,3))</f>
      </c>
    </row>
    <row r="12821">
      <c r="A12821" s="95">
        <v>47089</v>
      </c>
      <c r="B12821" s="93" t="s">
        <v>16742</v>
      </c>
      <c r="C12821" s="93" t="s">
        <v>3255</v>
      </c>
      <c r="G12821" s="95">
        <v>0</v>
      </c>
      <c r="H12821" s="93" t="s">
        <v>8976</v>
      </c>
      <c r="I12821" s="93" t="s">
        <v>23897</v>
      </c>
      <c r="J12821" s="93" t="s">
        <v>20921</v>
      </c>
      <c r="K12821" s="93" t="s">
        <v>6838</v>
      </c>
      <c r="L12821" s="14">
        <f>AND(vyberHrace&lt;&gt;"",ISNUMBER(SEARCH(vyberHrace,$B12821)))</f>
      </c>
      <c r="M12821" s="14">
        <f>AND($I12821=MID(kododd,1,2),$J12821=MID(kododd,3,3))</f>
      </c>
    </row>
    <row r="12822">
      <c r="A12822" s="95">
        <v>56176</v>
      </c>
      <c r="B12822" s="93" t="s">
        <v>22469</v>
      </c>
      <c r="C12822" s="93" t="s">
        <v>1402</v>
      </c>
      <c r="D12822" s="95">
        <v>1578</v>
      </c>
      <c r="E12822" s="95">
        <v>1636</v>
      </c>
      <c r="F12822" s="95">
        <v>23766565</v>
      </c>
      <c r="G12822" s="95">
        <v>250</v>
      </c>
      <c r="H12822" s="93" t="s">
        <v>8976</v>
      </c>
      <c r="I12822" s="93" t="s">
        <v>23897</v>
      </c>
      <c r="J12822" s="93" t="s">
        <v>20906</v>
      </c>
      <c r="K12822" s="93" t="s">
        <v>4884</v>
      </c>
      <c r="L12822" s="14">
        <f>AND(vyberHrace&lt;&gt;"",ISNUMBER(SEARCH(vyberHrace,$B12822)))</f>
      </c>
      <c r="M12822" s="14">
        <f>AND($I12822=MID(kododd,1,2),$J12822=MID(kododd,3,3))</f>
      </c>
    </row>
    <row r="12823">
      <c r="A12823" s="95">
        <v>1809</v>
      </c>
      <c r="B12823" s="93" t="s">
        <v>16757</v>
      </c>
      <c r="C12823" s="93" t="s">
        <v>1456</v>
      </c>
      <c r="D12823" s="95">
        <v>1952</v>
      </c>
      <c r="E12823" s="95">
        <v>1984</v>
      </c>
      <c r="F12823" s="95">
        <v>337536</v>
      </c>
      <c r="G12823" s="95">
        <v>250</v>
      </c>
      <c r="H12823" s="93" t="s">
        <v>8976</v>
      </c>
      <c r="I12823" s="93" t="s">
        <v>23897</v>
      </c>
      <c r="J12823" s="93" t="s">
        <v>20870</v>
      </c>
      <c r="K12823" s="93" t="s">
        <v>375</v>
      </c>
      <c r="L12823" s="14">
        <f>AND(vyberHrace&lt;&gt;"",ISNUMBER(SEARCH(vyberHrace,$B12823)))</f>
      </c>
      <c r="M12823" s="14">
        <f>AND($I12823=MID(kododd,1,2),$J12823=MID(kododd,3,3))</f>
      </c>
    </row>
    <row r="12824">
      <c r="A12824" s="95">
        <v>46873</v>
      </c>
      <c r="B12824" s="93" t="s">
        <v>24036</v>
      </c>
      <c r="C12824" s="93" t="s">
        <v>1419</v>
      </c>
      <c r="G12824" s="95">
        <v>0</v>
      </c>
      <c r="H12824" s="93" t="s">
        <v>8976</v>
      </c>
      <c r="I12824" s="93" t="s">
        <v>23897</v>
      </c>
      <c r="J12824" s="93" t="s">
        <v>21033</v>
      </c>
      <c r="K12824" s="93" t="s">
        <v>7886</v>
      </c>
      <c r="L12824" s="14">
        <f>AND(vyberHrace&lt;&gt;"",ISNUMBER(SEARCH(vyberHrace,$B12824)))</f>
      </c>
      <c r="M12824" s="14">
        <f>AND($I12824=MID(kododd,1,2),$J12824=MID(kododd,3,3))</f>
      </c>
    </row>
    <row r="12825">
      <c r="A12825" s="95">
        <v>621</v>
      </c>
      <c r="B12825" s="93" t="s">
        <v>6383</v>
      </c>
      <c r="C12825" s="93" t="s">
        <v>1469</v>
      </c>
      <c r="D12825" s="95">
        <v>1909</v>
      </c>
      <c r="E12825" s="95">
        <v>1916</v>
      </c>
      <c r="F12825" s="95">
        <v>306843</v>
      </c>
      <c r="G12825" s="95">
        <v>250</v>
      </c>
      <c r="H12825" s="93" t="s">
        <v>8976</v>
      </c>
      <c r="I12825" s="93" t="s">
        <v>23897</v>
      </c>
      <c r="J12825" s="93" t="s">
        <v>20905</v>
      </c>
      <c r="K12825" s="93" t="s">
        <v>9067</v>
      </c>
      <c r="L12825" s="14">
        <f>AND(vyberHrace&lt;&gt;"",ISNUMBER(SEARCH(vyberHrace,$B12825)))</f>
      </c>
      <c r="M12825" s="14">
        <f>AND($I12825=MID(kododd,1,2),$J12825=MID(kododd,3,3))</f>
      </c>
    </row>
    <row r="12826">
      <c r="A12826" s="95">
        <v>36718</v>
      </c>
      <c r="B12826" s="93" t="s">
        <v>8774</v>
      </c>
      <c r="C12826" s="93" t="s">
        <v>1443</v>
      </c>
      <c r="G12826" s="95">
        <v>0</v>
      </c>
      <c r="H12826" s="93" t="s">
        <v>8976</v>
      </c>
      <c r="I12826" s="93" t="s">
        <v>23897</v>
      </c>
      <c r="J12826" s="93" t="s">
        <v>20973</v>
      </c>
      <c r="K12826" s="93" t="s">
        <v>4907</v>
      </c>
      <c r="L12826" s="14">
        <f>AND(vyberHrace&lt;&gt;"",ISNUMBER(SEARCH(vyberHrace,$B12826)))</f>
      </c>
      <c r="M12826" s="14">
        <f>AND($I12826=MID(kododd,1,2),$J12826=MID(kododd,3,3))</f>
      </c>
    </row>
    <row r="12827">
      <c r="A12827" s="95">
        <v>59885</v>
      </c>
      <c r="B12827" s="93" t="s">
        <v>26381</v>
      </c>
      <c r="C12827" s="93" t="s">
        <v>1415</v>
      </c>
      <c r="D12827" s="95">
        <v>1565</v>
      </c>
      <c r="E12827" s="95">
        <v>1696</v>
      </c>
      <c r="F12827" s="95">
        <v>23795778</v>
      </c>
      <c r="G12827" s="95">
        <v>250</v>
      </c>
      <c r="H12827" s="93" t="s">
        <v>8976</v>
      </c>
      <c r="I12827" s="93" t="s">
        <v>23897</v>
      </c>
      <c r="J12827" s="93" t="s">
        <v>20879</v>
      </c>
      <c r="K12827" s="93" t="s">
        <v>21354</v>
      </c>
      <c r="L12827" s="14">
        <f>AND(vyberHrace&lt;&gt;"",ISNUMBER(SEARCH(vyberHrace,$B12827)))</f>
      </c>
      <c r="M12827" s="14">
        <f>AND($I12827=MID(kododd,1,2),$J12827=MID(kododd,3,3))</f>
      </c>
    </row>
    <row r="12828">
      <c r="A12828" s="95">
        <v>36779</v>
      </c>
      <c r="B12828" s="93" t="s">
        <v>29190</v>
      </c>
      <c r="C12828" s="93" t="s">
        <v>1414</v>
      </c>
      <c r="G12828" s="95">
        <v>250</v>
      </c>
      <c r="H12828" s="93" t="s">
        <v>8976</v>
      </c>
      <c r="I12828" s="93" t="s">
        <v>23897</v>
      </c>
      <c r="J12828" s="93" t="s">
        <v>20888</v>
      </c>
      <c r="K12828" s="93" t="s">
        <v>1500</v>
      </c>
      <c r="L12828" s="14">
        <f>AND(vyberHrace&lt;&gt;"",ISNUMBER(SEARCH(vyberHrace,$B12828)))</f>
      </c>
      <c r="M12828" s="14">
        <f>AND($I12828=MID(kododd,1,2),$J12828=MID(kododd,3,3))</f>
      </c>
    </row>
    <row r="12829">
      <c r="A12829" s="95">
        <v>49136</v>
      </c>
      <c r="B12829" s="93" t="s">
        <v>8777</v>
      </c>
      <c r="C12829" s="93" t="s">
        <v>1416</v>
      </c>
      <c r="D12829" s="95">
        <v>1100</v>
      </c>
      <c r="G12829" s="95">
        <v>0</v>
      </c>
      <c r="H12829" s="93" t="s">
        <v>8976</v>
      </c>
      <c r="I12829" s="93" t="s">
        <v>23897</v>
      </c>
      <c r="J12829" s="93" t="s">
        <v>20906</v>
      </c>
      <c r="K12829" s="93" t="s">
        <v>4884</v>
      </c>
      <c r="L12829" s="14">
        <f>AND(vyberHrace&lt;&gt;"",ISNUMBER(SEARCH(vyberHrace,$B12829)))</f>
      </c>
      <c r="M12829" s="14">
        <f>AND($I12829=MID(kododd,1,2),$J12829=MID(kododd,3,3))</f>
      </c>
    </row>
    <row r="12830">
      <c r="A12830" s="95">
        <v>55616</v>
      </c>
      <c r="B12830" s="93" t="s">
        <v>22492</v>
      </c>
      <c r="C12830" s="93" t="s">
        <v>1451</v>
      </c>
      <c r="G12830" s="95">
        <v>0</v>
      </c>
      <c r="H12830" s="93" t="s">
        <v>8976</v>
      </c>
      <c r="I12830" s="93" t="s">
        <v>23897</v>
      </c>
      <c r="J12830" s="93" t="s">
        <v>20917</v>
      </c>
      <c r="K12830" s="93" t="s">
        <v>6880</v>
      </c>
      <c r="L12830" s="14">
        <f>AND(vyberHrace&lt;&gt;"",ISNUMBER(SEARCH(vyberHrace,$B12830)))</f>
      </c>
      <c r="M12830" s="14">
        <f>AND($I12830=MID(kododd,1,2),$J12830=MID(kododd,3,3))</f>
      </c>
    </row>
    <row r="12831">
      <c r="A12831" s="95">
        <v>59475</v>
      </c>
      <c r="B12831" s="93" t="s">
        <v>25884</v>
      </c>
      <c r="C12831" s="93" t="s">
        <v>1398</v>
      </c>
      <c r="D12831" s="95">
        <v>1667</v>
      </c>
      <c r="E12831" s="95">
        <v>1766</v>
      </c>
      <c r="F12831" s="95">
        <v>23779926</v>
      </c>
      <c r="G12831" s="95">
        <v>250</v>
      </c>
      <c r="H12831" s="93" t="s">
        <v>8976</v>
      </c>
      <c r="I12831" s="93" t="s">
        <v>23897</v>
      </c>
      <c r="J12831" s="93" t="s">
        <v>3580</v>
      </c>
      <c r="K12831" s="93" t="s">
        <v>6263</v>
      </c>
      <c r="L12831" s="14">
        <f>AND(vyberHrace&lt;&gt;"",ISNUMBER(SEARCH(vyberHrace,$B12831)))</f>
      </c>
      <c r="M12831" s="14">
        <f>AND($I12831=MID(kododd,1,2),$J12831=MID(kododd,3,3))</f>
      </c>
    </row>
    <row r="12832">
      <c r="A12832" s="95">
        <v>47561</v>
      </c>
      <c r="B12832" s="93" t="s">
        <v>18729</v>
      </c>
      <c r="C12832" s="93" t="s">
        <v>1406</v>
      </c>
      <c r="D12832" s="95">
        <v>1072</v>
      </c>
      <c r="F12832" s="95">
        <v>23729937</v>
      </c>
      <c r="G12832" s="95">
        <v>0</v>
      </c>
      <c r="H12832" s="93" t="s">
        <v>8976</v>
      </c>
      <c r="I12832" s="93" t="s">
        <v>23897</v>
      </c>
      <c r="J12832" s="93" t="s">
        <v>3580</v>
      </c>
      <c r="K12832" s="93" t="s">
        <v>6263</v>
      </c>
      <c r="L12832" s="14">
        <f>AND(vyberHrace&lt;&gt;"",ISNUMBER(SEARCH(vyberHrace,$B12832)))</f>
      </c>
      <c r="M12832" s="14">
        <f>AND($I12832=MID(kododd,1,2),$J12832=MID(kododd,3,3))</f>
      </c>
    </row>
    <row r="12833">
      <c r="A12833" s="95">
        <v>56217</v>
      </c>
      <c r="B12833" s="93" t="s">
        <v>22439</v>
      </c>
      <c r="C12833" s="93" t="s">
        <v>1411</v>
      </c>
      <c r="G12833" s="95">
        <v>0</v>
      </c>
      <c r="H12833" s="93" t="s">
        <v>8976</v>
      </c>
      <c r="I12833" s="93" t="s">
        <v>23897</v>
      </c>
      <c r="J12833" s="93" t="s">
        <v>20921</v>
      </c>
      <c r="K12833" s="93" t="s">
        <v>6838</v>
      </c>
      <c r="L12833" s="14">
        <f>AND(vyberHrace&lt;&gt;"",ISNUMBER(SEARCH(vyberHrace,$B12833)))</f>
      </c>
      <c r="M12833" s="14">
        <f>AND($I12833=MID(kododd,1,2),$J12833=MID(kododd,3,3))</f>
      </c>
    </row>
    <row r="12834">
      <c r="A12834" s="95">
        <v>32776</v>
      </c>
      <c r="B12834" s="93" t="s">
        <v>19364</v>
      </c>
      <c r="C12834" s="93" t="s">
        <v>1433</v>
      </c>
      <c r="D12834" s="95">
        <v>1561</v>
      </c>
      <c r="E12834" s="95">
        <v>1660</v>
      </c>
      <c r="F12834" s="95">
        <v>369780</v>
      </c>
      <c r="G12834" s="95">
        <v>0</v>
      </c>
      <c r="H12834" s="93" t="s">
        <v>8976</v>
      </c>
      <c r="I12834" s="93" t="s">
        <v>23897</v>
      </c>
      <c r="J12834" s="93" t="s">
        <v>20880</v>
      </c>
      <c r="K12834" s="93" t="s">
        <v>2046</v>
      </c>
      <c r="L12834" s="14">
        <f>AND(vyberHrace&lt;&gt;"",ISNUMBER(SEARCH(vyberHrace,$B12834)))</f>
      </c>
      <c r="M12834" s="14">
        <f>AND($I12834=MID(kododd,1,2),$J12834=MID(kododd,3,3))</f>
      </c>
    </row>
    <row r="12835">
      <c r="A12835" s="95">
        <v>3258</v>
      </c>
      <c r="B12835" s="93" t="s">
        <v>19393</v>
      </c>
      <c r="C12835" s="93" t="s">
        <v>1401</v>
      </c>
      <c r="D12835" s="95">
        <v>1537</v>
      </c>
      <c r="E12835" s="95">
        <v>1647</v>
      </c>
      <c r="F12835" s="95">
        <v>326810</v>
      </c>
      <c r="G12835" s="95">
        <v>250</v>
      </c>
      <c r="H12835" s="93" t="s">
        <v>8976</v>
      </c>
      <c r="I12835" s="93" t="s">
        <v>23897</v>
      </c>
      <c r="J12835" s="93" t="s">
        <v>20874</v>
      </c>
      <c r="K12835" s="93" t="s">
        <v>9948</v>
      </c>
      <c r="L12835" s="14">
        <f>AND(vyberHrace&lt;&gt;"",ISNUMBER(SEARCH(vyberHrace,$B12835)))</f>
      </c>
      <c r="M12835" s="14">
        <f>AND($I12835=MID(kododd,1,2),$J12835=MID(kododd,3,3))</f>
      </c>
    </row>
    <row r="12836">
      <c r="A12836" s="95">
        <v>7988</v>
      </c>
      <c r="B12836" s="93" t="s">
        <v>19406</v>
      </c>
      <c r="C12836" s="93" t="s">
        <v>1441</v>
      </c>
      <c r="D12836" s="95">
        <v>1701</v>
      </c>
      <c r="E12836" s="95">
        <v>1787</v>
      </c>
      <c r="F12836" s="95">
        <v>337560</v>
      </c>
      <c r="G12836" s="95">
        <v>250</v>
      </c>
      <c r="H12836" s="93" t="s">
        <v>8976</v>
      </c>
      <c r="I12836" s="93" t="s">
        <v>23897</v>
      </c>
      <c r="J12836" s="93" t="s">
        <v>20937</v>
      </c>
      <c r="K12836" s="93" t="s">
        <v>5619</v>
      </c>
      <c r="L12836" s="14">
        <f>AND(vyberHrace&lt;&gt;"",ISNUMBER(SEARCH(vyberHrace,$B12836)))</f>
      </c>
      <c r="M12836" s="14">
        <f>AND($I12836=MID(kododd,1,2),$J12836=MID(kododd,3,3))</f>
      </c>
    </row>
    <row r="12837">
      <c r="A12837" s="95">
        <v>12039</v>
      </c>
      <c r="B12837" s="93" t="s">
        <v>19503</v>
      </c>
      <c r="C12837" s="93" t="s">
        <v>1452</v>
      </c>
      <c r="D12837" s="95">
        <v>2046</v>
      </c>
      <c r="E12837" s="95">
        <v>2035</v>
      </c>
      <c r="F12837" s="95">
        <v>328669</v>
      </c>
      <c r="G12837" s="95">
        <v>250</v>
      </c>
      <c r="H12837" s="93" t="s">
        <v>8976</v>
      </c>
      <c r="I12837" s="93" t="s">
        <v>23897</v>
      </c>
      <c r="J12837" s="93" t="s">
        <v>20896</v>
      </c>
      <c r="K12837" s="93" t="s">
        <v>9945</v>
      </c>
      <c r="L12837" s="14">
        <f>AND(vyberHrace&lt;&gt;"",ISNUMBER(SEARCH(vyberHrace,$B12837)))</f>
      </c>
      <c r="M12837" s="14">
        <f>AND($I12837=MID(kododd,1,2),$J12837=MID(kododd,3,3))</f>
      </c>
    </row>
    <row r="12838">
      <c r="A12838" s="95">
        <v>37265</v>
      </c>
      <c r="B12838" s="93" t="s">
        <v>9516</v>
      </c>
      <c r="C12838" s="93" t="s">
        <v>1409</v>
      </c>
      <c r="F12838" s="95">
        <v>374075</v>
      </c>
      <c r="G12838" s="95">
        <v>0</v>
      </c>
      <c r="H12838" s="93" t="s">
        <v>8976</v>
      </c>
      <c r="I12838" s="93" t="s">
        <v>23897</v>
      </c>
      <c r="J12838" s="93" t="s">
        <v>20937</v>
      </c>
      <c r="K12838" s="93" t="s">
        <v>5619</v>
      </c>
      <c r="L12838" s="14">
        <f>AND(vyberHrace&lt;&gt;"",ISNUMBER(SEARCH(vyberHrace,$B12838)))</f>
      </c>
      <c r="M12838" s="14">
        <f>AND($I12838=MID(kododd,1,2),$J12838=MID(kododd,3,3))</f>
      </c>
    </row>
    <row r="12839">
      <c r="A12839" s="95">
        <v>61332</v>
      </c>
      <c r="B12839" s="93" t="s">
        <v>9533</v>
      </c>
      <c r="C12839" s="93" t="s">
        <v>1424</v>
      </c>
      <c r="G12839" s="95">
        <v>250</v>
      </c>
      <c r="H12839" s="93" t="s">
        <v>8976</v>
      </c>
      <c r="I12839" s="93" t="s">
        <v>23897</v>
      </c>
      <c r="J12839" s="93" t="s">
        <v>20933</v>
      </c>
      <c r="K12839" s="93" t="s">
        <v>9080</v>
      </c>
      <c r="L12839" s="14">
        <f>AND(vyberHrace&lt;&gt;"",ISNUMBER(SEARCH(vyberHrace,$B12839)))</f>
      </c>
      <c r="M12839" s="14">
        <f>AND($I12839=MID(kododd,1,2),$J12839=MID(kododd,3,3))</f>
      </c>
    </row>
    <row r="12840">
      <c r="A12840" s="95">
        <v>35317</v>
      </c>
      <c r="B12840" s="93" t="s">
        <v>16308</v>
      </c>
      <c r="C12840" s="93" t="s">
        <v>1462</v>
      </c>
      <c r="D12840" s="95">
        <v>1581</v>
      </c>
      <c r="G12840" s="95">
        <v>0</v>
      </c>
      <c r="H12840" s="93" t="s">
        <v>8976</v>
      </c>
      <c r="I12840" s="93" t="s">
        <v>23897</v>
      </c>
      <c r="J12840" s="93" t="s">
        <v>21033</v>
      </c>
      <c r="K12840" s="93" t="s">
        <v>7886</v>
      </c>
      <c r="L12840" s="14">
        <f>AND(vyberHrace&lt;&gt;"",ISNUMBER(SEARCH(vyberHrace,$B12840)))</f>
      </c>
      <c r="M12840" s="14">
        <f>AND($I12840=MID(kododd,1,2),$J12840=MID(kododd,3,3))</f>
      </c>
    </row>
    <row r="12841">
      <c r="A12841" s="95">
        <v>56231</v>
      </c>
      <c r="B12841" s="93" t="s">
        <v>22440</v>
      </c>
      <c r="C12841" s="93" t="s">
        <v>1406</v>
      </c>
      <c r="G12841" s="95">
        <v>250</v>
      </c>
      <c r="H12841" s="93" t="s">
        <v>8976</v>
      </c>
      <c r="I12841" s="93" t="s">
        <v>23897</v>
      </c>
      <c r="J12841" s="93" t="s">
        <v>20921</v>
      </c>
      <c r="K12841" s="93" t="s">
        <v>6838</v>
      </c>
      <c r="L12841" s="14">
        <f>AND(vyberHrace&lt;&gt;"",ISNUMBER(SEARCH(vyberHrace,$B12841)))</f>
      </c>
      <c r="M12841" s="14">
        <f>AND($I12841=MID(kododd,1,2),$J12841=MID(kododd,3,3))</f>
      </c>
    </row>
    <row r="12842">
      <c r="A12842" s="95">
        <v>53992</v>
      </c>
      <c r="B12842" s="93" t="s">
        <v>595</v>
      </c>
      <c r="C12842" s="93" t="s">
        <v>1412</v>
      </c>
      <c r="D12842" s="95">
        <v>1043</v>
      </c>
      <c r="F12842" s="95">
        <v>23794186</v>
      </c>
      <c r="G12842" s="95">
        <v>250</v>
      </c>
      <c r="H12842" s="93" t="s">
        <v>8976</v>
      </c>
      <c r="I12842" s="93" t="s">
        <v>23897</v>
      </c>
      <c r="J12842" s="93" t="s">
        <v>20921</v>
      </c>
      <c r="K12842" s="93" t="s">
        <v>6838</v>
      </c>
      <c r="L12842" s="14">
        <f>AND(vyberHrace&lt;&gt;"",ISNUMBER(SEARCH(vyberHrace,$B12842)))</f>
      </c>
      <c r="M12842" s="14">
        <f>AND($I12842=MID(kododd,1,2),$J12842=MID(kododd,3,3))</f>
      </c>
    </row>
    <row r="12843">
      <c r="A12843" s="95">
        <v>60068</v>
      </c>
      <c r="B12843" s="93" t="s">
        <v>26545</v>
      </c>
      <c r="C12843" s="93" t="s">
        <v>1486</v>
      </c>
      <c r="G12843" s="95">
        <v>250</v>
      </c>
      <c r="H12843" s="93" t="s">
        <v>8976</v>
      </c>
      <c r="I12843" s="93" t="s">
        <v>23897</v>
      </c>
      <c r="J12843" s="93" t="s">
        <v>20921</v>
      </c>
      <c r="K12843" s="93" t="s">
        <v>6838</v>
      </c>
      <c r="L12843" s="14">
        <f>AND(vyberHrace&lt;&gt;"",ISNUMBER(SEARCH(vyberHrace,$B12843)))</f>
      </c>
      <c r="M12843" s="14">
        <f>AND($I12843=MID(kododd,1,2),$J12843=MID(kododd,3,3))</f>
      </c>
    </row>
    <row r="12844">
      <c r="A12844" s="95">
        <v>9232</v>
      </c>
      <c r="B12844" s="93" t="s">
        <v>14762</v>
      </c>
      <c r="C12844" s="93" t="s">
        <v>1415</v>
      </c>
      <c r="D12844" s="95">
        <v>1782</v>
      </c>
      <c r="E12844" s="95">
        <v>1815</v>
      </c>
      <c r="F12844" s="95">
        <v>351458</v>
      </c>
      <c r="G12844" s="95">
        <v>0</v>
      </c>
      <c r="H12844" s="93" t="s">
        <v>8976</v>
      </c>
      <c r="I12844" s="93" t="s">
        <v>23897</v>
      </c>
      <c r="J12844" s="93" t="s">
        <v>20854</v>
      </c>
      <c r="K12844" s="93" t="s">
        <v>138</v>
      </c>
      <c r="L12844" s="14">
        <f>AND(vyberHrace&lt;&gt;"",ISNUMBER(SEARCH(vyberHrace,$B12844)))</f>
      </c>
      <c r="M12844" s="14">
        <f>AND($I12844=MID(kododd,1,2),$J12844=MID(kododd,3,3))</f>
      </c>
    </row>
    <row r="12845">
      <c r="A12845" s="95">
        <v>59702</v>
      </c>
      <c r="B12845" s="93" t="s">
        <v>26080</v>
      </c>
      <c r="C12845" s="93" t="s">
        <v>1398</v>
      </c>
      <c r="G12845" s="95">
        <v>250</v>
      </c>
      <c r="H12845" s="93" t="s">
        <v>8976</v>
      </c>
      <c r="I12845" s="93" t="s">
        <v>23897</v>
      </c>
      <c r="J12845" s="93" t="s">
        <v>3580</v>
      </c>
      <c r="K12845" s="93" t="s">
        <v>6263</v>
      </c>
      <c r="L12845" s="14">
        <f>AND(vyberHrace&lt;&gt;"",ISNUMBER(SEARCH(vyberHrace,$B12845)))</f>
      </c>
      <c r="M12845" s="14">
        <f>AND($I12845=MID(kododd,1,2),$J12845=MID(kododd,3,3))</f>
      </c>
    </row>
    <row r="12846">
      <c r="A12846" s="95">
        <v>58507</v>
      </c>
      <c r="B12846" s="93" t="s">
        <v>25007</v>
      </c>
      <c r="C12846" s="93" t="s">
        <v>1402</v>
      </c>
      <c r="G12846" s="95">
        <v>0</v>
      </c>
      <c r="H12846" s="93" t="s">
        <v>8976</v>
      </c>
      <c r="I12846" s="93" t="s">
        <v>23897</v>
      </c>
      <c r="J12846" s="93" t="s">
        <v>20933</v>
      </c>
      <c r="K12846" s="93" t="s">
        <v>9080</v>
      </c>
      <c r="L12846" s="14">
        <f>AND(vyberHrace&lt;&gt;"",ISNUMBER(SEARCH(vyberHrace,$B12846)))</f>
      </c>
      <c r="M12846" s="14">
        <f>AND($I12846=MID(kododd,1,2),$J12846=MID(kododd,3,3))</f>
      </c>
    </row>
    <row r="12847">
      <c r="A12847" s="95">
        <v>55322</v>
      </c>
      <c r="B12847" s="93" t="s">
        <v>24134</v>
      </c>
      <c r="C12847" s="93" t="s">
        <v>1422</v>
      </c>
      <c r="D12847" s="95">
        <v>1573</v>
      </c>
      <c r="E12847" s="95">
        <v>1717</v>
      </c>
      <c r="F12847" s="95">
        <v>23759895</v>
      </c>
      <c r="G12847" s="95">
        <v>250</v>
      </c>
      <c r="H12847" s="93" t="s">
        <v>8976</v>
      </c>
      <c r="I12847" s="93" t="s">
        <v>23897</v>
      </c>
      <c r="J12847" s="93" t="s">
        <v>3580</v>
      </c>
      <c r="K12847" s="93" t="s">
        <v>6263</v>
      </c>
      <c r="L12847" s="14">
        <f>AND(vyberHrace&lt;&gt;"",ISNUMBER(SEARCH(vyberHrace,$B12847)))</f>
      </c>
      <c r="M12847" s="14">
        <f>AND($I12847=MID(kododd,1,2),$J12847=MID(kododd,3,3))</f>
      </c>
    </row>
    <row r="12848">
      <c r="A12848" s="95">
        <v>61248</v>
      </c>
      <c r="B12848" s="93" t="s">
        <v>27473</v>
      </c>
      <c r="C12848" s="93" t="s">
        <v>1450</v>
      </c>
      <c r="F12848" s="95">
        <v>23791950</v>
      </c>
      <c r="G12848" s="95">
        <v>250</v>
      </c>
      <c r="H12848" s="93" t="s">
        <v>8976</v>
      </c>
      <c r="I12848" s="93" t="s">
        <v>23897</v>
      </c>
      <c r="J12848" s="93" t="s">
        <v>3580</v>
      </c>
      <c r="K12848" s="93" t="s">
        <v>6263</v>
      </c>
      <c r="L12848" s="14">
        <f>AND(vyberHrace&lt;&gt;"",ISNUMBER(SEARCH(vyberHrace,$B12848)))</f>
      </c>
      <c r="M12848" s="14">
        <f>AND($I12848=MID(kododd,1,2),$J12848=MID(kododd,3,3))</f>
      </c>
    </row>
    <row r="12849">
      <c r="A12849" s="95">
        <v>63071</v>
      </c>
      <c r="B12849" s="93" t="s">
        <v>29191</v>
      </c>
      <c r="C12849" s="93" t="s">
        <v>1411</v>
      </c>
      <c r="G12849" s="95">
        <v>250</v>
      </c>
      <c r="H12849" s="93" t="s">
        <v>8976</v>
      </c>
      <c r="I12849" s="93" t="s">
        <v>23897</v>
      </c>
      <c r="J12849" s="93" t="s">
        <v>20933</v>
      </c>
      <c r="K12849" s="93" t="s">
        <v>9080</v>
      </c>
      <c r="L12849" s="14">
        <f>AND(vyberHrace&lt;&gt;"",ISNUMBER(SEARCH(vyberHrace,$B12849)))</f>
      </c>
      <c r="M12849" s="14">
        <f>AND($I12849=MID(kododd,1,2),$J12849=MID(kododd,3,3))</f>
      </c>
    </row>
    <row r="12850">
      <c r="A12850" s="95">
        <v>57472</v>
      </c>
      <c r="B12850" s="93" t="s">
        <v>22483</v>
      </c>
      <c r="C12850" s="93" t="s">
        <v>1413</v>
      </c>
      <c r="D12850" s="95">
        <v>1424</v>
      </c>
      <c r="F12850" s="95">
        <v>23772212</v>
      </c>
      <c r="G12850" s="95">
        <v>250</v>
      </c>
      <c r="H12850" s="93" t="s">
        <v>8976</v>
      </c>
      <c r="I12850" s="93" t="s">
        <v>23897</v>
      </c>
      <c r="J12850" s="93" t="s">
        <v>21003</v>
      </c>
      <c r="K12850" s="93" t="s">
        <v>390</v>
      </c>
      <c r="L12850" s="14">
        <f>AND(vyberHrace&lt;&gt;"",ISNUMBER(SEARCH(vyberHrace,$B12850)))</f>
      </c>
      <c r="M12850" s="14">
        <f>AND($I12850=MID(kododd,1,2),$J12850=MID(kododd,3,3))</f>
      </c>
    </row>
    <row r="12851">
      <c r="A12851" s="95">
        <v>3473</v>
      </c>
      <c r="B12851" s="93" t="s">
        <v>10951</v>
      </c>
      <c r="C12851" s="93" t="s">
        <v>1427</v>
      </c>
      <c r="D12851" s="95">
        <v>1730</v>
      </c>
      <c r="E12851" s="95">
        <v>1855</v>
      </c>
      <c r="F12851" s="95">
        <v>331724</v>
      </c>
      <c r="G12851" s="95">
        <v>250</v>
      </c>
      <c r="H12851" s="93" t="s">
        <v>8976</v>
      </c>
      <c r="I12851" s="93" t="s">
        <v>23897</v>
      </c>
      <c r="J12851" s="93" t="s">
        <v>20973</v>
      </c>
      <c r="K12851" s="93" t="s">
        <v>4907</v>
      </c>
      <c r="L12851" s="14">
        <f>AND(vyberHrace&lt;&gt;"",ISNUMBER(SEARCH(vyberHrace,$B12851)))</f>
      </c>
      <c r="M12851" s="14">
        <f>AND($I12851=MID(kododd,1,2),$J12851=MID(kododd,3,3))</f>
      </c>
    </row>
    <row r="12852">
      <c r="A12852" s="95">
        <v>55792</v>
      </c>
      <c r="B12852" s="93" t="s">
        <v>22506</v>
      </c>
      <c r="C12852" s="93" t="s">
        <v>1420</v>
      </c>
      <c r="G12852" s="95">
        <v>250</v>
      </c>
      <c r="H12852" s="93" t="s">
        <v>8976</v>
      </c>
      <c r="I12852" s="93" t="s">
        <v>23897</v>
      </c>
      <c r="J12852" s="93" t="s">
        <v>20891</v>
      </c>
      <c r="K12852" s="93" t="s">
        <v>5083</v>
      </c>
      <c r="L12852" s="14">
        <f>AND(vyberHrace&lt;&gt;"",ISNUMBER(SEARCH(vyberHrace,$B12852)))</f>
      </c>
      <c r="M12852" s="14">
        <f>AND($I12852=MID(kododd,1,2),$J12852=MID(kododd,3,3))</f>
      </c>
    </row>
    <row r="12853">
      <c r="A12853" s="95">
        <v>5813</v>
      </c>
      <c r="B12853" s="93" t="s">
        <v>10956</v>
      </c>
      <c r="C12853" s="93" t="s">
        <v>1430</v>
      </c>
      <c r="D12853" s="95">
        <v>1954</v>
      </c>
      <c r="E12853" s="95">
        <v>1956</v>
      </c>
      <c r="F12853" s="95">
        <v>323225</v>
      </c>
      <c r="G12853" s="95">
        <v>250</v>
      </c>
      <c r="H12853" s="93" t="s">
        <v>8976</v>
      </c>
      <c r="I12853" s="93" t="s">
        <v>23897</v>
      </c>
      <c r="J12853" s="93" t="s">
        <v>20921</v>
      </c>
      <c r="K12853" s="93" t="s">
        <v>6838</v>
      </c>
      <c r="L12853" s="14">
        <f>AND(vyberHrace&lt;&gt;"",ISNUMBER(SEARCH(vyberHrace,$B12853)))</f>
      </c>
      <c r="M12853" s="14">
        <f>AND($I12853=MID(kododd,1,2),$J12853=MID(kododd,3,3))</f>
      </c>
    </row>
    <row r="12854">
      <c r="A12854" s="95">
        <v>51077</v>
      </c>
      <c r="B12854" s="93" t="s">
        <v>9203</v>
      </c>
      <c r="C12854" s="93" t="s">
        <v>1419</v>
      </c>
      <c r="D12854" s="95">
        <v>1088</v>
      </c>
      <c r="F12854" s="95">
        <v>23737859</v>
      </c>
      <c r="G12854" s="95">
        <v>0</v>
      </c>
      <c r="H12854" s="93" t="s">
        <v>8976</v>
      </c>
      <c r="I12854" s="93" t="s">
        <v>23897</v>
      </c>
      <c r="J12854" s="93" t="s">
        <v>20906</v>
      </c>
      <c r="K12854" s="93" t="s">
        <v>4884</v>
      </c>
      <c r="L12854" s="14">
        <f>AND(vyberHrace&lt;&gt;"",ISNUMBER(SEARCH(vyberHrace,$B12854)))</f>
      </c>
      <c r="M12854" s="14">
        <f>AND($I12854=MID(kododd,1,2),$J12854=MID(kododd,3,3))</f>
      </c>
    </row>
    <row r="12855">
      <c r="A12855" s="95">
        <v>63824</v>
      </c>
      <c r="B12855" s="93" t="s">
        <v>29998</v>
      </c>
      <c r="C12855" s="93" t="s">
        <v>1417</v>
      </c>
      <c r="G12855" s="95">
        <v>250</v>
      </c>
      <c r="H12855" s="93" t="s">
        <v>8976</v>
      </c>
      <c r="I12855" s="93" t="s">
        <v>23897</v>
      </c>
      <c r="J12855" s="93" t="s">
        <v>20937</v>
      </c>
      <c r="K12855" s="93" t="s">
        <v>5619</v>
      </c>
      <c r="L12855" s="14">
        <f>AND(vyberHrace&lt;&gt;"",ISNUMBER(SEARCH(vyberHrace,$B12855)))</f>
      </c>
      <c r="M12855" s="14">
        <f>AND($I12855=MID(kododd,1,2),$J12855=MID(kododd,3,3))</f>
      </c>
    </row>
    <row r="12856">
      <c r="A12856" s="95">
        <v>57861</v>
      </c>
      <c r="B12856" s="93" t="s">
        <v>24410</v>
      </c>
      <c r="C12856" s="93" t="s">
        <v>1450</v>
      </c>
      <c r="G12856" s="95">
        <v>250</v>
      </c>
      <c r="H12856" s="93" t="s">
        <v>8976</v>
      </c>
      <c r="I12856" s="93" t="s">
        <v>23897</v>
      </c>
      <c r="J12856" s="93" t="s">
        <v>3580</v>
      </c>
      <c r="K12856" s="93" t="s">
        <v>6263</v>
      </c>
      <c r="L12856" s="14">
        <f>AND(vyberHrace&lt;&gt;"",ISNUMBER(SEARCH(vyberHrace,$B12856)))</f>
      </c>
      <c r="M12856" s="14">
        <f>AND($I12856=MID(kododd,1,2),$J12856=MID(kododd,3,3))</f>
      </c>
    </row>
    <row r="12857">
      <c r="A12857" s="95">
        <v>50641</v>
      </c>
      <c r="B12857" s="93" t="s">
        <v>2193</v>
      </c>
      <c r="C12857" s="93" t="s">
        <v>1412</v>
      </c>
      <c r="G12857" s="95">
        <v>0</v>
      </c>
      <c r="H12857" s="93" t="s">
        <v>8976</v>
      </c>
      <c r="I12857" s="93" t="s">
        <v>23897</v>
      </c>
      <c r="J12857" s="93" t="s">
        <v>20933</v>
      </c>
      <c r="K12857" s="93" t="s">
        <v>9080</v>
      </c>
      <c r="L12857" s="14">
        <f>AND(vyberHrace&lt;&gt;"",ISNUMBER(SEARCH(vyberHrace,$B12857)))</f>
      </c>
      <c r="M12857" s="14">
        <f>AND($I12857=MID(kododd,1,2),$J12857=MID(kododd,3,3))</f>
      </c>
    </row>
    <row r="12858">
      <c r="A12858" s="95">
        <v>49156</v>
      </c>
      <c r="B12858" s="93" t="s">
        <v>9779</v>
      </c>
      <c r="C12858" s="93" t="s">
        <v>1422</v>
      </c>
      <c r="G12858" s="95">
        <v>0</v>
      </c>
      <c r="H12858" s="93" t="s">
        <v>8976</v>
      </c>
      <c r="I12858" s="93" t="s">
        <v>23897</v>
      </c>
      <c r="J12858" s="93" t="s">
        <v>20933</v>
      </c>
      <c r="K12858" s="93" t="s">
        <v>9080</v>
      </c>
      <c r="L12858" s="14">
        <f>AND(vyberHrace&lt;&gt;"",ISNUMBER(SEARCH(vyberHrace,$B12858)))</f>
      </c>
      <c r="M12858" s="14">
        <f>AND($I12858=MID(kododd,1,2),$J12858=MID(kododd,3,3))</f>
      </c>
    </row>
    <row r="12859">
      <c r="A12859" s="95">
        <v>56244</v>
      </c>
      <c r="B12859" s="93" t="s">
        <v>22441</v>
      </c>
      <c r="C12859" s="93" t="s">
        <v>1450</v>
      </c>
      <c r="G12859" s="95">
        <v>0</v>
      </c>
      <c r="H12859" s="93" t="s">
        <v>8976</v>
      </c>
      <c r="I12859" s="93" t="s">
        <v>23897</v>
      </c>
      <c r="J12859" s="93" t="s">
        <v>20921</v>
      </c>
      <c r="K12859" s="93" t="s">
        <v>6838</v>
      </c>
      <c r="L12859" s="14">
        <f>AND(vyberHrace&lt;&gt;"",ISNUMBER(SEARCH(vyberHrace,$B12859)))</f>
      </c>
      <c r="M12859" s="14">
        <f>AND($I12859=MID(kododd,1,2),$J12859=MID(kododd,3,3))</f>
      </c>
    </row>
    <row r="12860">
      <c r="A12860" s="95">
        <v>14679</v>
      </c>
      <c r="B12860" s="93" t="s">
        <v>20196</v>
      </c>
      <c r="C12860" s="93" t="s">
        <v>1433</v>
      </c>
      <c r="D12860" s="95">
        <v>1798</v>
      </c>
      <c r="E12860" s="95">
        <v>1857</v>
      </c>
      <c r="F12860" s="95">
        <v>323233</v>
      </c>
      <c r="G12860" s="95">
        <v>0</v>
      </c>
      <c r="H12860" s="93" t="s">
        <v>8976</v>
      </c>
      <c r="I12860" s="93" t="s">
        <v>23897</v>
      </c>
      <c r="J12860" s="93" t="s">
        <v>20860</v>
      </c>
      <c r="K12860" s="93" t="s">
        <v>4664</v>
      </c>
      <c r="L12860" s="14">
        <f>AND(vyberHrace&lt;&gt;"",ISNUMBER(SEARCH(vyberHrace,$B12860)))</f>
      </c>
      <c r="M12860" s="14">
        <f>AND($I12860=MID(kododd,1,2),$J12860=MID(kododd,3,3))</f>
      </c>
    </row>
    <row r="12861">
      <c r="A12861" s="95">
        <v>52337</v>
      </c>
      <c r="B12861" s="93" t="s">
        <v>4183</v>
      </c>
      <c r="C12861" s="93" t="s">
        <v>1420</v>
      </c>
      <c r="G12861" s="95">
        <v>0</v>
      </c>
      <c r="H12861" s="93" t="s">
        <v>8976</v>
      </c>
      <c r="I12861" s="93" t="s">
        <v>23897</v>
      </c>
      <c r="J12861" s="93" t="s">
        <v>20921</v>
      </c>
      <c r="K12861" s="93" t="s">
        <v>6838</v>
      </c>
      <c r="L12861" s="14">
        <f>AND(vyberHrace&lt;&gt;"",ISNUMBER(SEARCH(vyberHrace,$B12861)))</f>
      </c>
      <c r="M12861" s="14">
        <f>AND($I12861=MID(kododd,1,2),$J12861=MID(kododd,3,3))</f>
      </c>
    </row>
    <row r="12862">
      <c r="A12862" s="95">
        <v>62216</v>
      </c>
      <c r="B12862" s="93" t="s">
        <v>28405</v>
      </c>
      <c r="C12862" s="93" t="s">
        <v>1420</v>
      </c>
      <c r="G12862" s="95">
        <v>250</v>
      </c>
      <c r="H12862" s="93" t="s">
        <v>8976</v>
      </c>
      <c r="I12862" s="93" t="s">
        <v>23897</v>
      </c>
      <c r="J12862" s="93" t="s">
        <v>20905</v>
      </c>
      <c r="K12862" s="93" t="s">
        <v>9067</v>
      </c>
      <c r="L12862" s="14">
        <f>AND(vyberHrace&lt;&gt;"",ISNUMBER(SEARCH(vyberHrace,$B12862)))</f>
      </c>
      <c r="M12862" s="14">
        <f>AND($I12862=MID(kododd,1,2),$J12862=MID(kododd,3,3))</f>
      </c>
    </row>
    <row r="12863">
      <c r="A12863" s="95">
        <v>15464</v>
      </c>
      <c r="B12863" s="93" t="s">
        <v>20221</v>
      </c>
      <c r="C12863" s="93" t="s">
        <v>1470</v>
      </c>
      <c r="D12863" s="95">
        <v>1339</v>
      </c>
      <c r="G12863" s="95">
        <v>0</v>
      </c>
      <c r="H12863" s="93" t="s">
        <v>8976</v>
      </c>
      <c r="I12863" s="93" t="s">
        <v>23897</v>
      </c>
      <c r="J12863" s="93" t="s">
        <v>21033</v>
      </c>
      <c r="K12863" s="93" t="s">
        <v>7886</v>
      </c>
      <c r="L12863" s="14">
        <f>AND(vyberHrace&lt;&gt;"",ISNUMBER(SEARCH(vyberHrace,$B12863)))</f>
      </c>
      <c r="M12863" s="14">
        <f>AND($I12863=MID(kododd,1,2),$J12863=MID(kododd,3,3))</f>
      </c>
    </row>
    <row r="12864">
      <c r="A12864" s="95">
        <v>1931</v>
      </c>
      <c r="B12864" s="93" t="s">
        <v>19633</v>
      </c>
      <c r="C12864" s="93" t="s">
        <v>1466</v>
      </c>
      <c r="D12864" s="95">
        <v>1722</v>
      </c>
      <c r="E12864" s="95">
        <v>1804</v>
      </c>
      <c r="F12864" s="95">
        <v>328049</v>
      </c>
      <c r="G12864" s="95">
        <v>250</v>
      </c>
      <c r="H12864" s="93" t="s">
        <v>8976</v>
      </c>
      <c r="I12864" s="93" t="s">
        <v>23897</v>
      </c>
      <c r="J12864" s="93" t="s">
        <v>20896</v>
      </c>
      <c r="K12864" s="93" t="s">
        <v>9945</v>
      </c>
      <c r="L12864" s="14">
        <f>AND(vyberHrace&lt;&gt;"",ISNUMBER(SEARCH(vyberHrace,$B12864)))</f>
      </c>
      <c r="M12864" s="14">
        <f>AND($I12864=MID(kododd,1,2),$J12864=MID(kododd,3,3))</f>
      </c>
    </row>
    <row r="12865">
      <c r="A12865" s="95">
        <v>55180</v>
      </c>
      <c r="B12865" s="93" t="s">
        <v>558</v>
      </c>
      <c r="C12865" s="93" t="s">
        <v>1424</v>
      </c>
      <c r="G12865" s="95">
        <v>0</v>
      </c>
      <c r="H12865" s="93" t="s">
        <v>8976</v>
      </c>
      <c r="I12865" s="93" t="s">
        <v>23897</v>
      </c>
      <c r="J12865" s="93" t="s">
        <v>20937</v>
      </c>
      <c r="K12865" s="93" t="s">
        <v>5619</v>
      </c>
      <c r="L12865" s="14">
        <f>AND(vyberHrace&lt;&gt;"",ISNUMBER(SEARCH(vyberHrace,$B12865)))</f>
      </c>
      <c r="M12865" s="14">
        <f>AND($I12865=MID(kododd,1,2),$J12865=MID(kododd,3,3))</f>
      </c>
    </row>
    <row r="12866">
      <c r="A12866" s="95">
        <v>9026</v>
      </c>
      <c r="B12866" s="93" t="s">
        <v>1559</v>
      </c>
      <c r="C12866" s="93" t="s">
        <v>1453</v>
      </c>
      <c r="D12866" s="95">
        <v>1552</v>
      </c>
      <c r="E12866" s="95">
        <v>1761</v>
      </c>
      <c r="F12866" s="95">
        <v>23747340</v>
      </c>
      <c r="G12866" s="95">
        <v>0</v>
      </c>
      <c r="H12866" s="93" t="s">
        <v>8976</v>
      </c>
      <c r="I12866" s="93" t="s">
        <v>23897</v>
      </c>
      <c r="J12866" s="93" t="s">
        <v>20937</v>
      </c>
      <c r="K12866" s="93" t="s">
        <v>5619</v>
      </c>
      <c r="L12866" s="14">
        <f>AND(vyberHrace&lt;&gt;"",ISNUMBER(SEARCH(vyberHrace,$B12866)))</f>
      </c>
      <c r="M12866" s="14">
        <f>AND($I12866=MID(kododd,1,2),$J12866=MID(kododd,3,3))</f>
      </c>
    </row>
    <row r="12867">
      <c r="A12867" s="95">
        <v>36930</v>
      </c>
      <c r="B12867" s="93" t="s">
        <v>19651</v>
      </c>
      <c r="C12867" s="93" t="s">
        <v>1454</v>
      </c>
      <c r="D12867" s="95">
        <v>1826</v>
      </c>
      <c r="E12867" s="95">
        <v>1896</v>
      </c>
      <c r="F12867" s="95">
        <v>365386</v>
      </c>
      <c r="G12867" s="95">
        <v>0</v>
      </c>
      <c r="H12867" s="93" t="s">
        <v>8976</v>
      </c>
      <c r="I12867" s="93" t="s">
        <v>23897</v>
      </c>
      <c r="J12867" s="93" t="s">
        <v>3580</v>
      </c>
      <c r="K12867" s="93" t="s">
        <v>6263</v>
      </c>
      <c r="L12867" s="14">
        <f>AND(vyberHrace&lt;&gt;"",ISNUMBER(SEARCH(vyberHrace,$B12867)))</f>
      </c>
      <c r="M12867" s="14">
        <f>AND($I12867=MID(kododd,1,2),$J12867=MID(kododd,3,3))</f>
      </c>
    </row>
    <row r="12868">
      <c r="A12868" s="95">
        <v>50219</v>
      </c>
      <c r="B12868" s="93" t="s">
        <v>5648</v>
      </c>
      <c r="C12868" s="93" t="s">
        <v>1412</v>
      </c>
      <c r="G12868" s="95">
        <v>0</v>
      </c>
      <c r="H12868" s="93" t="s">
        <v>8976</v>
      </c>
      <c r="I12868" s="93" t="s">
        <v>23897</v>
      </c>
      <c r="J12868" s="93" t="s">
        <v>20961</v>
      </c>
      <c r="K12868" s="93" t="s">
        <v>3074</v>
      </c>
      <c r="L12868" s="14">
        <f>AND(vyberHrace&lt;&gt;"",ISNUMBER(SEARCH(vyberHrace,$B12868)))</f>
      </c>
      <c r="M12868" s="14">
        <f>AND($I12868=MID(kododd,1,2),$J12868=MID(kododd,3,3))</f>
      </c>
    </row>
    <row r="12869">
      <c r="A12869" s="95">
        <v>50218</v>
      </c>
      <c r="B12869" s="93" t="s">
        <v>19662</v>
      </c>
      <c r="C12869" s="93" t="s">
        <v>1412</v>
      </c>
      <c r="G12869" s="95">
        <v>0</v>
      </c>
      <c r="H12869" s="93" t="s">
        <v>8976</v>
      </c>
      <c r="I12869" s="93" t="s">
        <v>23897</v>
      </c>
      <c r="J12869" s="93" t="s">
        <v>20961</v>
      </c>
      <c r="K12869" s="93" t="s">
        <v>3074</v>
      </c>
      <c r="L12869" s="14">
        <f>AND(vyberHrace&lt;&gt;"",ISNUMBER(SEARCH(vyberHrace,$B12869)))</f>
      </c>
      <c r="M12869" s="14">
        <f>AND($I12869=MID(kododd,1,2),$J12869=MID(kododd,3,3))</f>
      </c>
    </row>
    <row r="12870">
      <c r="A12870" s="95">
        <v>1921</v>
      </c>
      <c r="B12870" s="93" t="s">
        <v>19666</v>
      </c>
      <c r="C12870" s="93" t="s">
        <v>1469</v>
      </c>
      <c r="D12870" s="95">
        <v>1722</v>
      </c>
      <c r="E12870" s="95">
        <v>1778</v>
      </c>
      <c r="F12870" s="95">
        <v>309290</v>
      </c>
      <c r="G12870" s="95">
        <v>250</v>
      </c>
      <c r="H12870" s="93" t="s">
        <v>8976</v>
      </c>
      <c r="I12870" s="93" t="s">
        <v>23897</v>
      </c>
      <c r="J12870" s="93" t="s">
        <v>3580</v>
      </c>
      <c r="K12870" s="93" t="s">
        <v>6263</v>
      </c>
      <c r="L12870" s="14">
        <f>AND(vyberHrace&lt;&gt;"",ISNUMBER(SEARCH(vyberHrace,$B12870)))</f>
      </c>
      <c r="M12870" s="14">
        <f>AND($I12870=MID(kododd,1,2),$J12870=MID(kododd,3,3))</f>
      </c>
    </row>
    <row r="12871">
      <c r="A12871" s="95">
        <v>268</v>
      </c>
      <c r="B12871" s="93" t="s">
        <v>19674</v>
      </c>
      <c r="C12871" s="93" t="s">
        <v>1463</v>
      </c>
      <c r="D12871" s="95">
        <v>2138</v>
      </c>
      <c r="E12871" s="95">
        <v>2130</v>
      </c>
      <c r="F12871" s="95">
        <v>310247</v>
      </c>
      <c r="G12871" s="95">
        <v>0</v>
      </c>
      <c r="H12871" s="93" t="s">
        <v>8976</v>
      </c>
      <c r="I12871" s="93" t="s">
        <v>23897</v>
      </c>
      <c r="J12871" s="93" t="s">
        <v>20933</v>
      </c>
      <c r="K12871" s="93" t="s">
        <v>9080</v>
      </c>
      <c r="L12871" s="14">
        <f>AND(vyberHrace&lt;&gt;"",ISNUMBER(SEARCH(vyberHrace,$B12871)))</f>
      </c>
      <c r="M12871" s="14">
        <f>AND($I12871=MID(kododd,1,2),$J12871=MID(kododd,3,3))</f>
      </c>
    </row>
    <row r="12872">
      <c r="A12872" s="95">
        <v>54344</v>
      </c>
      <c r="B12872" s="93" t="s">
        <v>649</v>
      </c>
      <c r="C12872" s="93" t="s">
        <v>1416</v>
      </c>
      <c r="D12872" s="95">
        <v>1528</v>
      </c>
      <c r="E12872" s="95">
        <v>1590</v>
      </c>
      <c r="F12872" s="95">
        <v>23759933</v>
      </c>
      <c r="G12872" s="95">
        <v>250</v>
      </c>
      <c r="H12872" s="93" t="s">
        <v>8976</v>
      </c>
      <c r="I12872" s="93" t="s">
        <v>23897</v>
      </c>
      <c r="J12872" s="93" t="s">
        <v>20902</v>
      </c>
      <c r="K12872" s="93" t="s">
        <v>6916</v>
      </c>
      <c r="L12872" s="14">
        <f>AND(vyberHrace&lt;&gt;"",ISNUMBER(SEARCH(vyberHrace,$B12872)))</f>
      </c>
      <c r="M12872" s="14">
        <f>AND($I12872=MID(kododd,1,2),$J12872=MID(kododd,3,3))</f>
      </c>
    </row>
    <row r="12873">
      <c r="A12873" s="95">
        <v>60070</v>
      </c>
      <c r="B12873" s="93" t="s">
        <v>26547</v>
      </c>
      <c r="C12873" s="93" t="s">
        <v>1424</v>
      </c>
      <c r="G12873" s="95">
        <v>250</v>
      </c>
      <c r="H12873" s="93" t="s">
        <v>8976</v>
      </c>
      <c r="I12873" s="93" t="s">
        <v>23897</v>
      </c>
      <c r="J12873" s="93" t="s">
        <v>20921</v>
      </c>
      <c r="K12873" s="93" t="s">
        <v>6838</v>
      </c>
      <c r="L12873" s="14">
        <f>AND(vyberHrace&lt;&gt;"",ISNUMBER(SEARCH(vyberHrace,$B12873)))</f>
      </c>
      <c r="M12873" s="14">
        <f>AND($I12873=MID(kododd,1,2),$J12873=MID(kododd,3,3))</f>
      </c>
    </row>
    <row r="12874">
      <c r="A12874" s="95">
        <v>35904</v>
      </c>
      <c r="B12874" s="93" t="s">
        <v>18139</v>
      </c>
      <c r="C12874" s="93" t="s">
        <v>1414</v>
      </c>
      <c r="D12874" s="95">
        <v>1897</v>
      </c>
      <c r="E12874" s="95">
        <v>1943</v>
      </c>
      <c r="F12874" s="95">
        <v>368393</v>
      </c>
      <c r="G12874" s="95">
        <v>250</v>
      </c>
      <c r="H12874" s="93" t="s">
        <v>8976</v>
      </c>
      <c r="I12874" s="93" t="s">
        <v>23897</v>
      </c>
      <c r="J12874" s="93" t="s">
        <v>20933</v>
      </c>
      <c r="K12874" s="93" t="s">
        <v>9080</v>
      </c>
      <c r="L12874" s="14">
        <f>AND(vyberHrace&lt;&gt;"",ISNUMBER(SEARCH(vyberHrace,$B12874)))</f>
      </c>
      <c r="M12874" s="14">
        <f>AND($I12874=MID(kododd,1,2),$J12874=MID(kododd,3,3))</f>
      </c>
    </row>
    <row r="12875">
      <c r="A12875" s="95">
        <v>10644</v>
      </c>
      <c r="B12875" s="93" t="s">
        <v>18140</v>
      </c>
      <c r="C12875" s="93" t="s">
        <v>1428</v>
      </c>
      <c r="D12875" s="95">
        <v>1706</v>
      </c>
      <c r="F12875" s="95">
        <v>340634</v>
      </c>
      <c r="G12875" s="95">
        <v>0</v>
      </c>
      <c r="H12875" s="93" t="s">
        <v>8976</v>
      </c>
      <c r="I12875" s="93" t="s">
        <v>23897</v>
      </c>
      <c r="J12875" s="93" t="s">
        <v>20961</v>
      </c>
      <c r="K12875" s="93" t="s">
        <v>3074</v>
      </c>
      <c r="L12875" s="14">
        <f>AND(vyberHrace&lt;&gt;"",ISNUMBER(SEARCH(vyberHrace,$B12875)))</f>
      </c>
      <c r="M12875" s="14">
        <f>AND($I12875=MID(kododd,1,2),$J12875=MID(kododd,3,3))</f>
      </c>
    </row>
    <row r="12876">
      <c r="A12876" s="95">
        <v>16349</v>
      </c>
      <c r="B12876" s="93" t="s">
        <v>18140</v>
      </c>
      <c r="C12876" s="93" t="s">
        <v>1468</v>
      </c>
      <c r="D12876" s="95">
        <v>1454</v>
      </c>
      <c r="E12876" s="95">
        <v>1706</v>
      </c>
      <c r="F12876" s="95">
        <v>358550</v>
      </c>
      <c r="G12876" s="95">
        <v>250</v>
      </c>
      <c r="H12876" s="93" t="s">
        <v>8976</v>
      </c>
      <c r="I12876" s="93" t="s">
        <v>23897</v>
      </c>
      <c r="J12876" s="93" t="s">
        <v>20870</v>
      </c>
      <c r="K12876" s="93" t="s">
        <v>375</v>
      </c>
      <c r="L12876" s="14">
        <f>AND(vyberHrace&lt;&gt;"",ISNUMBER(SEARCH(vyberHrace,$B12876)))</f>
      </c>
      <c r="M12876" s="14">
        <f>AND($I12876=MID(kododd,1,2),$J12876=MID(kododd,3,3))</f>
      </c>
    </row>
    <row r="12877">
      <c r="A12877" s="95">
        <v>55174</v>
      </c>
      <c r="B12877" s="93" t="s">
        <v>583</v>
      </c>
      <c r="C12877" s="93" t="s">
        <v>3255</v>
      </c>
      <c r="F12877" s="95">
        <v>23753749</v>
      </c>
      <c r="G12877" s="95">
        <v>0</v>
      </c>
      <c r="H12877" s="93" t="s">
        <v>8976</v>
      </c>
      <c r="I12877" s="93" t="s">
        <v>23897</v>
      </c>
      <c r="J12877" s="93" t="s">
        <v>20888</v>
      </c>
      <c r="K12877" s="93" t="s">
        <v>1500</v>
      </c>
      <c r="L12877" s="14">
        <f>AND(vyberHrace&lt;&gt;"",ISNUMBER(SEARCH(vyberHrace,$B12877)))</f>
      </c>
      <c r="M12877" s="14">
        <f>AND($I12877=MID(kododd,1,2),$J12877=MID(kododd,3,3))</f>
      </c>
    </row>
    <row r="12878">
      <c r="A12878" s="95">
        <v>56882</v>
      </c>
      <c r="B12878" s="93" t="s">
        <v>8610</v>
      </c>
      <c r="C12878" s="93" t="s">
        <v>1450</v>
      </c>
      <c r="F12878" s="95">
        <v>23784440</v>
      </c>
      <c r="G12878" s="95">
        <v>0</v>
      </c>
      <c r="H12878" s="93" t="s">
        <v>8976</v>
      </c>
      <c r="I12878" s="93" t="s">
        <v>23897</v>
      </c>
      <c r="J12878" s="93" t="s">
        <v>20961</v>
      </c>
      <c r="K12878" s="93" t="s">
        <v>3074</v>
      </c>
      <c r="L12878" s="14">
        <f>AND(vyberHrace&lt;&gt;"",ISNUMBER(SEARCH(vyberHrace,$B12878)))</f>
      </c>
      <c r="M12878" s="14">
        <f>AND($I12878=MID(kododd,1,2),$J12878=MID(kododd,3,3))</f>
      </c>
    </row>
    <row r="12879">
      <c r="A12879" s="95">
        <v>1853</v>
      </c>
      <c r="B12879" s="93" t="s">
        <v>8620</v>
      </c>
      <c r="C12879" s="93" t="s">
        <v>1447</v>
      </c>
      <c r="D12879" s="95">
        <v>1893</v>
      </c>
      <c r="E12879" s="95">
        <v>1921</v>
      </c>
      <c r="F12879" s="95">
        <v>316490</v>
      </c>
      <c r="G12879" s="95">
        <v>250</v>
      </c>
      <c r="H12879" s="93" t="s">
        <v>8976</v>
      </c>
      <c r="I12879" s="93" t="s">
        <v>23897</v>
      </c>
      <c r="J12879" s="93" t="s">
        <v>3580</v>
      </c>
      <c r="K12879" s="93" t="s">
        <v>6263</v>
      </c>
      <c r="L12879" s="14">
        <f>AND(vyberHrace&lt;&gt;"",ISNUMBER(SEARCH(vyberHrace,$B12879)))</f>
      </c>
      <c r="M12879" s="14">
        <f>AND($I12879=MID(kododd,1,2),$J12879=MID(kododd,3,3))</f>
      </c>
    </row>
    <row r="12880">
      <c r="A12880" s="95">
        <v>55175</v>
      </c>
      <c r="B12880" s="93" t="s">
        <v>584</v>
      </c>
      <c r="C12880" s="93" t="s">
        <v>1406</v>
      </c>
      <c r="F12880" s="95">
        <v>23753757</v>
      </c>
      <c r="G12880" s="95">
        <v>0</v>
      </c>
      <c r="H12880" s="93" t="s">
        <v>8976</v>
      </c>
      <c r="I12880" s="93" t="s">
        <v>23897</v>
      </c>
      <c r="J12880" s="93" t="s">
        <v>20888</v>
      </c>
      <c r="K12880" s="93" t="s">
        <v>1500</v>
      </c>
      <c r="L12880" s="14">
        <f>AND(vyberHrace&lt;&gt;"",ISNUMBER(SEARCH(vyberHrace,$B12880)))</f>
      </c>
      <c r="M12880" s="14">
        <f>AND($I12880=MID(kododd,1,2),$J12880=MID(kododd,3,3))</f>
      </c>
    </row>
    <row r="12881">
      <c r="A12881" s="95">
        <v>52721</v>
      </c>
      <c r="B12881" s="93" t="s">
        <v>10450</v>
      </c>
      <c r="C12881" s="93" t="s">
        <v>1406</v>
      </c>
      <c r="F12881" s="95">
        <v>23760613</v>
      </c>
      <c r="G12881" s="95">
        <v>0</v>
      </c>
      <c r="H12881" s="93" t="s">
        <v>8976</v>
      </c>
      <c r="I12881" s="93" t="s">
        <v>23897</v>
      </c>
      <c r="J12881" s="93" t="s">
        <v>20921</v>
      </c>
      <c r="K12881" s="93" t="s">
        <v>6838</v>
      </c>
      <c r="L12881" s="14">
        <f>AND(vyberHrace&lt;&gt;"",ISNUMBER(SEARCH(vyberHrace,$B12881)))</f>
      </c>
      <c r="M12881" s="14">
        <f>AND($I12881=MID(kododd,1,2),$J12881=MID(kododd,3,3))</f>
      </c>
    </row>
    <row r="12882">
      <c r="A12882" s="95">
        <v>46277</v>
      </c>
      <c r="B12882" s="93" t="s">
        <v>8622</v>
      </c>
      <c r="C12882" s="93" t="s">
        <v>1438</v>
      </c>
      <c r="D12882" s="95">
        <v>1238</v>
      </c>
      <c r="F12882" s="95">
        <v>23714158</v>
      </c>
      <c r="G12882" s="95">
        <v>0</v>
      </c>
      <c r="H12882" s="93" t="s">
        <v>8976</v>
      </c>
      <c r="I12882" s="93" t="s">
        <v>23897</v>
      </c>
      <c r="J12882" s="93" t="s">
        <v>20937</v>
      </c>
      <c r="K12882" s="93" t="s">
        <v>5619</v>
      </c>
      <c r="L12882" s="14">
        <f>AND(vyberHrace&lt;&gt;"",ISNUMBER(SEARCH(vyberHrace,$B12882)))</f>
      </c>
      <c r="M12882" s="14">
        <f>AND($I12882=MID(kododd,1,2),$J12882=MID(kododd,3,3))</f>
      </c>
    </row>
    <row r="12883">
      <c r="A12883" s="95">
        <v>48317</v>
      </c>
      <c r="B12883" s="93" t="s">
        <v>10434</v>
      </c>
      <c r="C12883" s="93" t="s">
        <v>1406</v>
      </c>
      <c r="G12883" s="95">
        <v>0</v>
      </c>
      <c r="H12883" s="93" t="s">
        <v>8976</v>
      </c>
      <c r="I12883" s="93" t="s">
        <v>23897</v>
      </c>
      <c r="J12883" s="93" t="s">
        <v>20961</v>
      </c>
      <c r="K12883" s="93" t="s">
        <v>3074</v>
      </c>
      <c r="L12883" s="14">
        <f>AND(vyberHrace&lt;&gt;"",ISNUMBER(SEARCH(vyberHrace,$B12883)))</f>
      </c>
      <c r="M12883" s="14">
        <f>AND($I12883=MID(kododd,1,2),$J12883=MID(kododd,3,3))</f>
      </c>
    </row>
    <row r="12884">
      <c r="A12884" s="95">
        <v>708</v>
      </c>
      <c r="B12884" s="93" t="s">
        <v>8626</v>
      </c>
      <c r="C12884" s="93" t="s">
        <v>1463</v>
      </c>
      <c r="D12884" s="95">
        <v>2021</v>
      </c>
      <c r="E12884" s="95">
        <v>2058</v>
      </c>
      <c r="F12884" s="95">
        <v>327298</v>
      </c>
      <c r="G12884" s="95">
        <v>250</v>
      </c>
      <c r="H12884" s="93" t="s">
        <v>8976</v>
      </c>
      <c r="I12884" s="93" t="s">
        <v>23897</v>
      </c>
      <c r="J12884" s="93" t="s">
        <v>20933</v>
      </c>
      <c r="K12884" s="93" t="s">
        <v>9080</v>
      </c>
      <c r="L12884" s="14">
        <f>AND(vyberHrace&lt;&gt;"",ISNUMBER(SEARCH(vyberHrace,$B12884)))</f>
      </c>
      <c r="M12884" s="14">
        <f>AND($I12884=MID(kododd,1,2),$J12884=MID(kododd,3,3))</f>
      </c>
    </row>
    <row r="12885">
      <c r="A12885" s="95">
        <v>48316</v>
      </c>
      <c r="B12885" s="93" t="s">
        <v>17394</v>
      </c>
      <c r="C12885" s="93" t="s">
        <v>1410</v>
      </c>
      <c r="G12885" s="95">
        <v>0</v>
      </c>
      <c r="H12885" s="93" t="s">
        <v>8976</v>
      </c>
      <c r="I12885" s="93" t="s">
        <v>23897</v>
      </c>
      <c r="J12885" s="93" t="s">
        <v>20961</v>
      </c>
      <c r="K12885" s="93" t="s">
        <v>3074</v>
      </c>
      <c r="L12885" s="14">
        <f>AND(vyberHrace&lt;&gt;"",ISNUMBER(SEARCH(vyberHrace,$B12885)))</f>
      </c>
      <c r="M12885" s="14">
        <f>AND($I12885=MID(kododd,1,2),$J12885=MID(kododd,3,3))</f>
      </c>
    </row>
    <row r="12886">
      <c r="A12886" s="95">
        <v>42794</v>
      </c>
      <c r="B12886" s="93" t="s">
        <v>8645</v>
      </c>
      <c r="C12886" s="93" t="s">
        <v>1399</v>
      </c>
      <c r="D12886" s="95">
        <v>1231</v>
      </c>
      <c r="F12886" s="95">
        <v>23701870</v>
      </c>
      <c r="G12886" s="95">
        <v>0</v>
      </c>
      <c r="H12886" s="93" t="s">
        <v>8976</v>
      </c>
      <c r="I12886" s="93" t="s">
        <v>23897</v>
      </c>
      <c r="J12886" s="93" t="s">
        <v>20854</v>
      </c>
      <c r="K12886" s="93" t="s">
        <v>138</v>
      </c>
      <c r="L12886" s="14">
        <f>AND(vyberHrace&lt;&gt;"",ISNUMBER(SEARCH(vyberHrace,$B12886)))</f>
      </c>
      <c r="M12886" s="14">
        <f>AND($I12886=MID(kododd,1,2),$J12886=MID(kododd,3,3))</f>
      </c>
    </row>
    <row r="12887">
      <c r="A12887" s="95">
        <v>59141</v>
      </c>
      <c r="B12887" s="93" t="s">
        <v>25578</v>
      </c>
      <c r="C12887" s="93" t="s">
        <v>1450</v>
      </c>
      <c r="G12887" s="95">
        <v>250</v>
      </c>
      <c r="H12887" s="93" t="s">
        <v>8976</v>
      </c>
      <c r="I12887" s="93" t="s">
        <v>23897</v>
      </c>
      <c r="J12887" s="93" t="s">
        <v>20933</v>
      </c>
      <c r="K12887" s="93" t="s">
        <v>9080</v>
      </c>
      <c r="L12887" s="14">
        <f>AND(vyberHrace&lt;&gt;"",ISNUMBER(SEARCH(vyberHrace,$B12887)))</f>
      </c>
      <c r="M12887" s="14">
        <f>AND($I12887=MID(kododd,1,2),$J12887=MID(kododd,3,3))</f>
      </c>
    </row>
    <row r="12888">
      <c r="A12888" s="95">
        <v>52495</v>
      </c>
      <c r="B12888" s="93" t="s">
        <v>4189</v>
      </c>
      <c r="C12888" s="93" t="s">
        <v>1422</v>
      </c>
      <c r="G12888" s="95">
        <v>0</v>
      </c>
      <c r="H12888" s="93" t="s">
        <v>8976</v>
      </c>
      <c r="I12888" s="93" t="s">
        <v>23897</v>
      </c>
      <c r="J12888" s="93" t="s">
        <v>20906</v>
      </c>
      <c r="K12888" s="93" t="s">
        <v>4884</v>
      </c>
      <c r="L12888" s="14">
        <f>AND(vyberHrace&lt;&gt;"",ISNUMBER(SEARCH(vyberHrace,$B12888)))</f>
      </c>
      <c r="M12888" s="14">
        <f>AND($I12888=MID(kododd,1,2),$J12888=MID(kododd,3,3))</f>
      </c>
    </row>
    <row r="12889">
      <c r="A12889" s="95">
        <v>10599</v>
      </c>
      <c r="B12889" s="93" t="s">
        <v>14208</v>
      </c>
      <c r="C12889" s="93" t="s">
        <v>1462</v>
      </c>
      <c r="D12889" s="95">
        <v>1840</v>
      </c>
      <c r="E12889" s="95">
        <v>1882</v>
      </c>
      <c r="F12889" s="95">
        <v>327107</v>
      </c>
      <c r="G12889" s="95">
        <v>250</v>
      </c>
      <c r="H12889" s="93" t="s">
        <v>8976</v>
      </c>
      <c r="I12889" s="93" t="s">
        <v>23897</v>
      </c>
      <c r="J12889" s="93" t="s">
        <v>20905</v>
      </c>
      <c r="K12889" s="93" t="s">
        <v>9067</v>
      </c>
      <c r="L12889" s="14">
        <f>AND(vyberHrace&lt;&gt;"",ISNUMBER(SEARCH(vyberHrace,$B12889)))</f>
      </c>
      <c r="M12889" s="14">
        <f>AND($I12889=MID(kododd,1,2),$J12889=MID(kododd,3,3))</f>
      </c>
    </row>
    <row r="12890">
      <c r="A12890" s="95">
        <v>27780</v>
      </c>
      <c r="B12890" s="93" t="s">
        <v>14208</v>
      </c>
      <c r="C12890" s="93" t="s">
        <v>1475</v>
      </c>
      <c r="D12890" s="95">
        <v>1707</v>
      </c>
      <c r="E12890" s="95">
        <v>1785</v>
      </c>
      <c r="F12890" s="95">
        <v>323349</v>
      </c>
      <c r="G12890" s="95">
        <v>250</v>
      </c>
      <c r="H12890" s="93" t="s">
        <v>8976</v>
      </c>
      <c r="I12890" s="93" t="s">
        <v>23897</v>
      </c>
      <c r="J12890" s="93" t="s">
        <v>20888</v>
      </c>
      <c r="K12890" s="93" t="s">
        <v>1500</v>
      </c>
      <c r="L12890" s="14">
        <f>AND(vyberHrace&lt;&gt;"",ISNUMBER(SEARCH(vyberHrace,$B12890)))</f>
      </c>
      <c r="M12890" s="14">
        <f>AND($I12890=MID(kododd,1,2),$J12890=MID(kododd,3,3))</f>
      </c>
    </row>
    <row r="12891">
      <c r="A12891" s="95">
        <v>98</v>
      </c>
      <c r="B12891" s="93" t="s">
        <v>16319</v>
      </c>
      <c r="C12891" s="93" t="s">
        <v>1462</v>
      </c>
      <c r="D12891" s="95">
        <v>2068</v>
      </c>
      <c r="E12891" s="95">
        <v>2096</v>
      </c>
      <c r="F12891" s="95">
        <v>303321</v>
      </c>
      <c r="G12891" s="95">
        <v>250</v>
      </c>
      <c r="H12891" s="93" t="s">
        <v>8976</v>
      </c>
      <c r="I12891" s="93" t="s">
        <v>23897</v>
      </c>
      <c r="J12891" s="93" t="s">
        <v>20961</v>
      </c>
      <c r="K12891" s="93" t="s">
        <v>3074</v>
      </c>
      <c r="L12891" s="14">
        <f>AND(vyberHrace&lt;&gt;"",ISNUMBER(SEARCH(vyberHrace,$B12891)))</f>
      </c>
      <c r="M12891" s="14">
        <f>AND($I12891=MID(kododd,1,2),$J12891=MID(kododd,3,3))</f>
      </c>
    </row>
    <row r="12892">
      <c r="A12892" s="95">
        <v>45938</v>
      </c>
      <c r="B12892" s="93" t="s">
        <v>8657</v>
      </c>
      <c r="C12892" s="93" t="s">
        <v>1408</v>
      </c>
      <c r="G12892" s="95">
        <v>0</v>
      </c>
      <c r="H12892" s="93" t="s">
        <v>8976</v>
      </c>
      <c r="I12892" s="93" t="s">
        <v>23897</v>
      </c>
      <c r="J12892" s="93" t="s">
        <v>20921</v>
      </c>
      <c r="K12892" s="93" t="s">
        <v>6838</v>
      </c>
      <c r="L12892" s="14">
        <f>AND(vyberHrace&lt;&gt;"",ISNUMBER(SEARCH(vyberHrace,$B12892)))</f>
      </c>
      <c r="M12892" s="14">
        <f>AND($I12892=MID(kododd,1,2),$J12892=MID(kododd,3,3))</f>
      </c>
    </row>
    <row r="12893">
      <c r="A12893" s="95">
        <v>200</v>
      </c>
      <c r="B12893" s="93" t="s">
        <v>11498</v>
      </c>
      <c r="C12893" s="93" t="s">
        <v>1471</v>
      </c>
      <c r="D12893" s="95">
        <v>1893</v>
      </c>
      <c r="E12893" s="95">
        <v>1917</v>
      </c>
      <c r="F12893" s="95">
        <v>303950</v>
      </c>
      <c r="G12893" s="95">
        <v>250</v>
      </c>
      <c r="H12893" s="93" t="s">
        <v>8976</v>
      </c>
      <c r="I12893" s="93" t="s">
        <v>23897</v>
      </c>
      <c r="J12893" s="93" t="s">
        <v>20917</v>
      </c>
      <c r="K12893" s="93" t="s">
        <v>6880</v>
      </c>
      <c r="L12893" s="14">
        <f>AND(vyberHrace&lt;&gt;"",ISNUMBER(SEARCH(vyberHrace,$B12893)))</f>
      </c>
      <c r="M12893" s="14">
        <f>AND($I12893=MID(kododd,1,2),$J12893=MID(kododd,3,3))</f>
      </c>
    </row>
    <row r="12894">
      <c r="A12894" s="95">
        <v>12893</v>
      </c>
      <c r="B12894" s="93" t="s">
        <v>8659</v>
      </c>
      <c r="C12894" s="93" t="s">
        <v>1423</v>
      </c>
      <c r="D12894" s="95">
        <v>1763</v>
      </c>
      <c r="E12894" s="95">
        <v>1805</v>
      </c>
      <c r="F12894" s="95">
        <v>328677</v>
      </c>
      <c r="G12894" s="95">
        <v>250</v>
      </c>
      <c r="H12894" s="93" t="s">
        <v>8976</v>
      </c>
      <c r="I12894" s="93" t="s">
        <v>23897</v>
      </c>
      <c r="J12894" s="93" t="s">
        <v>20888</v>
      </c>
      <c r="K12894" s="93" t="s">
        <v>1500</v>
      </c>
      <c r="L12894" s="14">
        <f>AND(vyberHrace&lt;&gt;"",ISNUMBER(SEARCH(vyberHrace,$B12894)))</f>
      </c>
      <c r="M12894" s="14">
        <f>AND($I12894=MID(kododd,1,2),$J12894=MID(kododd,3,3))</f>
      </c>
    </row>
    <row r="12895">
      <c r="A12895" s="95">
        <v>36947</v>
      </c>
      <c r="B12895" s="93" t="s">
        <v>8660</v>
      </c>
      <c r="C12895" s="93" t="s">
        <v>1438</v>
      </c>
      <c r="G12895" s="95">
        <v>0</v>
      </c>
      <c r="H12895" s="93" t="s">
        <v>8976</v>
      </c>
      <c r="I12895" s="93" t="s">
        <v>23897</v>
      </c>
      <c r="J12895" s="93" t="s">
        <v>20860</v>
      </c>
      <c r="K12895" s="93" t="s">
        <v>4664</v>
      </c>
      <c r="L12895" s="14">
        <f>AND(vyberHrace&lt;&gt;"",ISNUMBER(SEARCH(vyberHrace,$B12895)))</f>
      </c>
      <c r="M12895" s="14">
        <f>AND($I12895=MID(kododd,1,2),$J12895=MID(kododd,3,3))</f>
      </c>
    </row>
    <row r="12896">
      <c r="A12896" s="95">
        <v>42743</v>
      </c>
      <c r="B12896" s="93" t="s">
        <v>21117</v>
      </c>
      <c r="C12896" s="93" t="s">
        <v>1399</v>
      </c>
      <c r="F12896" s="95">
        <v>23704683</v>
      </c>
      <c r="G12896" s="95">
        <v>250</v>
      </c>
      <c r="H12896" s="93" t="s">
        <v>8976</v>
      </c>
      <c r="I12896" s="93" t="s">
        <v>23897</v>
      </c>
      <c r="J12896" s="93" t="s">
        <v>3580</v>
      </c>
      <c r="K12896" s="93" t="s">
        <v>6263</v>
      </c>
      <c r="L12896" s="14">
        <f>AND(vyberHrace&lt;&gt;"",ISNUMBER(SEARCH(vyberHrace,$B12896)))</f>
      </c>
      <c r="M12896" s="14">
        <f>AND($I12896=MID(kododd,1,2),$J12896=MID(kododd,3,3))</f>
      </c>
    </row>
    <row r="12897">
      <c r="A12897" s="95">
        <v>29</v>
      </c>
      <c r="B12897" s="93" t="s">
        <v>8688</v>
      </c>
      <c r="C12897" s="93" t="s">
        <v>1413</v>
      </c>
      <c r="D12897" s="95">
        <v>2148</v>
      </c>
      <c r="E12897" s="95">
        <v>2206</v>
      </c>
      <c r="F12897" s="95">
        <v>300179</v>
      </c>
      <c r="G12897" s="95">
        <v>250</v>
      </c>
      <c r="H12897" s="93" t="s">
        <v>8976</v>
      </c>
      <c r="I12897" s="93" t="s">
        <v>23897</v>
      </c>
      <c r="J12897" s="93" t="s">
        <v>20933</v>
      </c>
      <c r="K12897" s="93" t="s">
        <v>9080</v>
      </c>
      <c r="L12897" s="14">
        <f>AND(vyberHrace&lt;&gt;"",ISNUMBER(SEARCH(vyberHrace,$B12897)))</f>
      </c>
      <c r="M12897" s="14">
        <f>AND($I12897=MID(kododd,1,2),$J12897=MID(kododd,3,3))</f>
      </c>
    </row>
    <row r="12898">
      <c r="A12898" s="95">
        <v>2040</v>
      </c>
      <c r="B12898" s="93" t="s">
        <v>10793</v>
      </c>
      <c r="C12898" s="93" t="s">
        <v>1463</v>
      </c>
      <c r="D12898" s="95">
        <v>1811</v>
      </c>
      <c r="E12898" s="95">
        <v>1883</v>
      </c>
      <c r="F12898" s="95">
        <v>309230</v>
      </c>
      <c r="G12898" s="95">
        <v>250</v>
      </c>
      <c r="H12898" s="93" t="s">
        <v>8976</v>
      </c>
      <c r="I12898" s="93" t="s">
        <v>23897</v>
      </c>
      <c r="J12898" s="93" t="s">
        <v>20847</v>
      </c>
      <c r="K12898" s="93" t="s">
        <v>9957</v>
      </c>
      <c r="L12898" s="14">
        <f>AND(vyberHrace&lt;&gt;"",ISNUMBER(SEARCH(vyberHrace,$B12898)))</f>
      </c>
      <c r="M12898" s="14">
        <f>AND($I12898=MID(kododd,1,2),$J12898=MID(kododd,3,3))</f>
      </c>
    </row>
    <row r="12899">
      <c r="A12899" s="95">
        <v>43402</v>
      </c>
      <c r="B12899" s="93" t="s">
        <v>13140</v>
      </c>
      <c r="C12899" s="93" t="s">
        <v>1438</v>
      </c>
      <c r="D12899" s="95">
        <v>1355</v>
      </c>
      <c r="E12899" s="95">
        <v>1569</v>
      </c>
      <c r="F12899" s="95">
        <v>23701889</v>
      </c>
      <c r="G12899" s="95">
        <v>250</v>
      </c>
      <c r="H12899" s="93" t="s">
        <v>8976</v>
      </c>
      <c r="I12899" s="93" t="s">
        <v>23897</v>
      </c>
      <c r="J12899" s="93" t="s">
        <v>3580</v>
      </c>
      <c r="K12899" s="93" t="s">
        <v>6263</v>
      </c>
      <c r="L12899" s="14">
        <f>AND(vyberHrace&lt;&gt;"",ISNUMBER(SEARCH(vyberHrace,$B12899)))</f>
      </c>
      <c r="M12899" s="14">
        <f>AND($I12899=MID(kododd,1,2),$J12899=MID(kododd,3,3))</f>
      </c>
    </row>
    <row r="12900">
      <c r="A12900" s="95">
        <v>10579</v>
      </c>
      <c r="B12900" s="93" t="s">
        <v>10878</v>
      </c>
      <c r="C12900" s="93" t="s">
        <v>1430</v>
      </c>
      <c r="D12900" s="95">
        <v>1540</v>
      </c>
      <c r="G12900" s="95">
        <v>0</v>
      </c>
      <c r="H12900" s="93" t="s">
        <v>8976</v>
      </c>
      <c r="I12900" s="93" t="s">
        <v>23897</v>
      </c>
      <c r="J12900" s="93" t="s">
        <v>20879</v>
      </c>
      <c r="K12900" s="93" t="s">
        <v>21354</v>
      </c>
      <c r="L12900" s="14">
        <f>AND(vyberHrace&lt;&gt;"",ISNUMBER(SEARCH(vyberHrace,$B12900)))</f>
      </c>
      <c r="M12900" s="14">
        <f>AND($I12900=MID(kododd,1,2),$J12900=MID(kododd,3,3))</f>
      </c>
    </row>
    <row r="12901">
      <c r="A12901" s="95">
        <v>62854</v>
      </c>
      <c r="B12901" s="93" t="s">
        <v>29192</v>
      </c>
      <c r="C12901" s="93" t="s">
        <v>1486</v>
      </c>
      <c r="G12901" s="95">
        <v>250</v>
      </c>
      <c r="H12901" s="93" t="s">
        <v>8976</v>
      </c>
      <c r="I12901" s="93" t="s">
        <v>23897</v>
      </c>
      <c r="J12901" s="93" t="s">
        <v>20933</v>
      </c>
      <c r="K12901" s="93" t="s">
        <v>9080</v>
      </c>
      <c r="L12901" s="14">
        <f>AND(vyberHrace&lt;&gt;"",ISNUMBER(SEARCH(vyberHrace,$B12901)))</f>
      </c>
      <c r="M12901" s="14">
        <f>AND($I12901=MID(kododd,1,2),$J12901=MID(kododd,3,3))</f>
      </c>
    </row>
    <row r="12902">
      <c r="A12902" s="95">
        <v>44730</v>
      </c>
      <c r="B12902" s="93" t="s">
        <v>13236</v>
      </c>
      <c r="C12902" s="93" t="s">
        <v>1410</v>
      </c>
      <c r="D12902" s="95">
        <v>1076</v>
      </c>
      <c r="G12902" s="95">
        <v>0</v>
      </c>
      <c r="H12902" s="93" t="s">
        <v>8976</v>
      </c>
      <c r="I12902" s="93" t="s">
        <v>23897</v>
      </c>
      <c r="J12902" s="93" t="s">
        <v>20933</v>
      </c>
      <c r="K12902" s="93" t="s">
        <v>9080</v>
      </c>
      <c r="L12902" s="14">
        <f>AND(vyberHrace&lt;&gt;"",ISNUMBER(SEARCH(vyberHrace,$B12902)))</f>
      </c>
      <c r="M12902" s="14">
        <f>AND($I12902=MID(kododd,1,2),$J12902=MID(kododd,3,3))</f>
      </c>
    </row>
    <row r="12903">
      <c r="A12903" s="95">
        <v>63352</v>
      </c>
      <c r="B12903" s="93" t="s">
        <v>29193</v>
      </c>
      <c r="C12903" s="93" t="s">
        <v>1450</v>
      </c>
      <c r="G12903" s="95">
        <v>250</v>
      </c>
      <c r="H12903" s="93" t="s">
        <v>8976</v>
      </c>
      <c r="I12903" s="93" t="s">
        <v>23897</v>
      </c>
      <c r="J12903" s="93" t="s">
        <v>20902</v>
      </c>
      <c r="K12903" s="93" t="s">
        <v>6916</v>
      </c>
      <c r="L12903" s="14">
        <f>AND(vyberHrace&lt;&gt;"",ISNUMBER(SEARCH(vyberHrace,$B12903)))</f>
      </c>
      <c r="M12903" s="14">
        <f>AND($I12903=MID(kododd,1,2),$J12903=MID(kododd,3,3))</f>
      </c>
    </row>
    <row r="12904">
      <c r="A12904" s="95">
        <v>27107</v>
      </c>
      <c r="B12904" s="93" t="s">
        <v>15552</v>
      </c>
      <c r="C12904" s="93" t="s">
        <v>1443</v>
      </c>
      <c r="D12904" s="95">
        <v>1250</v>
      </c>
      <c r="F12904" s="95">
        <v>23794194</v>
      </c>
      <c r="G12904" s="95">
        <v>250</v>
      </c>
      <c r="H12904" s="93" t="s">
        <v>8976</v>
      </c>
      <c r="I12904" s="93" t="s">
        <v>23897</v>
      </c>
      <c r="J12904" s="93" t="s">
        <v>21002</v>
      </c>
      <c r="K12904" s="93" t="s">
        <v>5579</v>
      </c>
      <c r="L12904" s="14">
        <f>AND(vyberHrace&lt;&gt;"",ISNUMBER(SEARCH(vyberHrace,$B12904)))</f>
      </c>
      <c r="M12904" s="14">
        <f>AND($I12904=MID(kododd,1,2),$J12904=MID(kododd,3,3))</f>
      </c>
    </row>
    <row r="12905">
      <c r="A12905" s="95">
        <v>54754</v>
      </c>
      <c r="B12905" s="93" t="s">
        <v>611</v>
      </c>
      <c r="C12905" s="93" t="s">
        <v>1408</v>
      </c>
      <c r="E12905" s="95">
        <v>1660</v>
      </c>
      <c r="F12905" s="95">
        <v>23766034</v>
      </c>
      <c r="G12905" s="95">
        <v>0</v>
      </c>
      <c r="H12905" s="93" t="s">
        <v>8976</v>
      </c>
      <c r="I12905" s="93" t="s">
        <v>23897</v>
      </c>
      <c r="J12905" s="93" t="s">
        <v>20906</v>
      </c>
      <c r="K12905" s="93" t="s">
        <v>4884</v>
      </c>
      <c r="L12905" s="14">
        <f>AND(vyberHrace&lt;&gt;"",ISNUMBER(SEARCH(vyberHrace,$B12905)))</f>
      </c>
      <c r="M12905" s="14">
        <f>AND($I12905=MID(kododd,1,2),$J12905=MID(kododd,3,3))</f>
      </c>
    </row>
    <row r="12906">
      <c r="A12906" s="95">
        <v>63205</v>
      </c>
      <c r="B12906" s="93" t="s">
        <v>29194</v>
      </c>
      <c r="C12906" s="93" t="s">
        <v>1424</v>
      </c>
      <c r="G12906" s="95">
        <v>250</v>
      </c>
      <c r="H12906" s="93" t="s">
        <v>8976</v>
      </c>
      <c r="I12906" s="93" t="s">
        <v>23897</v>
      </c>
      <c r="J12906" s="93" t="s">
        <v>21033</v>
      </c>
      <c r="K12906" s="93" t="s">
        <v>7886</v>
      </c>
      <c r="L12906" s="14">
        <f>AND(vyberHrace&lt;&gt;"",ISNUMBER(SEARCH(vyberHrace,$B12906)))</f>
      </c>
      <c r="M12906" s="14">
        <f>AND($I12906=MID(kododd,1,2),$J12906=MID(kododd,3,3))</f>
      </c>
    </row>
    <row r="12907">
      <c r="A12907" s="95">
        <v>2940</v>
      </c>
      <c r="B12907" s="93" t="s">
        <v>7388</v>
      </c>
      <c r="C12907" s="93" t="s">
        <v>1465</v>
      </c>
      <c r="D12907" s="95">
        <v>1875</v>
      </c>
      <c r="E12907" s="95">
        <v>1927</v>
      </c>
      <c r="F12907" s="95">
        <v>337773</v>
      </c>
      <c r="G12907" s="95">
        <v>0</v>
      </c>
      <c r="H12907" s="93" t="s">
        <v>8976</v>
      </c>
      <c r="I12907" s="93" t="s">
        <v>23897</v>
      </c>
      <c r="J12907" s="93" t="s">
        <v>20870</v>
      </c>
      <c r="K12907" s="93" t="s">
        <v>375</v>
      </c>
      <c r="L12907" s="14">
        <f>AND(vyberHrace&lt;&gt;"",ISNUMBER(SEARCH(vyberHrace,$B12907)))</f>
      </c>
      <c r="M12907" s="14">
        <f>AND($I12907=MID(kododd,1,2),$J12907=MID(kododd,3,3))</f>
      </c>
    </row>
    <row r="12908">
      <c r="A12908" s="95">
        <v>3567</v>
      </c>
      <c r="B12908" s="93" t="s">
        <v>7280</v>
      </c>
      <c r="C12908" s="93" t="s">
        <v>1443</v>
      </c>
      <c r="D12908" s="95">
        <v>1614</v>
      </c>
      <c r="E12908" s="95">
        <v>1693</v>
      </c>
      <c r="F12908" s="95">
        <v>328715</v>
      </c>
      <c r="G12908" s="95">
        <v>250</v>
      </c>
      <c r="H12908" s="93" t="s">
        <v>8976</v>
      </c>
      <c r="I12908" s="93" t="s">
        <v>23897</v>
      </c>
      <c r="J12908" s="93" t="s">
        <v>20914</v>
      </c>
      <c r="K12908" s="93" t="s">
        <v>26143</v>
      </c>
      <c r="L12908" s="14">
        <f>AND(vyberHrace&lt;&gt;"",ISNUMBER(SEARCH(vyberHrace,$B12908)))</f>
      </c>
      <c r="M12908" s="14">
        <f>AND($I12908=MID(kododd,1,2),$J12908=MID(kododd,3,3))</f>
      </c>
    </row>
    <row r="12909">
      <c r="A12909" s="95">
        <v>47995</v>
      </c>
      <c r="B12909" s="93" t="s">
        <v>17974</v>
      </c>
      <c r="C12909" s="93" t="s">
        <v>1442</v>
      </c>
      <c r="F12909" s="95">
        <v>23721057</v>
      </c>
      <c r="G12909" s="95">
        <v>0</v>
      </c>
      <c r="H12909" s="93" t="s">
        <v>8976</v>
      </c>
      <c r="I12909" s="93" t="s">
        <v>23897</v>
      </c>
      <c r="J12909" s="93" t="s">
        <v>20847</v>
      </c>
      <c r="K12909" s="93" t="s">
        <v>9957</v>
      </c>
      <c r="L12909" s="14">
        <f>AND(vyberHrace&lt;&gt;"",ISNUMBER(SEARCH(vyberHrace,$B12909)))</f>
      </c>
      <c r="M12909" s="14">
        <f>AND($I12909=MID(kododd,1,2),$J12909=MID(kododd,3,3))</f>
      </c>
    </row>
    <row r="12910">
      <c r="A12910" s="95">
        <v>57880</v>
      </c>
      <c r="B12910" s="93" t="s">
        <v>24427</v>
      </c>
      <c r="C12910" s="93" t="s">
        <v>1424</v>
      </c>
      <c r="G12910" s="95">
        <v>0</v>
      </c>
      <c r="H12910" s="93" t="s">
        <v>8976</v>
      </c>
      <c r="I12910" s="93" t="s">
        <v>23897</v>
      </c>
      <c r="J12910" s="93" t="s">
        <v>20917</v>
      </c>
      <c r="K12910" s="93" t="s">
        <v>6880</v>
      </c>
      <c r="L12910" s="14">
        <f>AND(vyberHrace&lt;&gt;"",ISNUMBER(SEARCH(vyberHrace,$B12910)))</f>
      </c>
      <c r="M12910" s="14">
        <f>AND($I12910=MID(kododd,1,2),$J12910=MID(kododd,3,3))</f>
      </c>
    </row>
    <row r="12911">
      <c r="A12911" s="95">
        <v>44985</v>
      </c>
      <c r="B12911" s="93" t="s">
        <v>15720</v>
      </c>
      <c r="C12911" s="93" t="s">
        <v>1408</v>
      </c>
      <c r="D12911" s="95">
        <v>1096</v>
      </c>
      <c r="F12911" s="95">
        <v>23718960</v>
      </c>
      <c r="G12911" s="95">
        <v>0</v>
      </c>
      <c r="H12911" s="93" t="s">
        <v>8976</v>
      </c>
      <c r="I12911" s="93" t="s">
        <v>23897</v>
      </c>
      <c r="J12911" s="93" t="s">
        <v>20973</v>
      </c>
      <c r="K12911" s="93" t="s">
        <v>4907</v>
      </c>
      <c r="L12911" s="14">
        <f>AND(vyberHrace&lt;&gt;"",ISNUMBER(SEARCH(vyberHrace,$B12911)))</f>
      </c>
      <c r="M12911" s="14">
        <f>AND($I12911=MID(kododd,1,2),$J12911=MID(kododd,3,3))</f>
      </c>
    </row>
    <row r="12912">
      <c r="A12912" s="95">
        <v>8642</v>
      </c>
      <c r="B12912" s="93" t="s">
        <v>15723</v>
      </c>
      <c r="C12912" s="93" t="s">
        <v>1474</v>
      </c>
      <c r="D12912" s="95">
        <v>1564</v>
      </c>
      <c r="E12912" s="95">
        <v>1645</v>
      </c>
      <c r="F12912" s="95">
        <v>359335</v>
      </c>
      <c r="G12912" s="95">
        <v>250</v>
      </c>
      <c r="H12912" s="93" t="s">
        <v>8976</v>
      </c>
      <c r="I12912" s="93" t="s">
        <v>23897</v>
      </c>
      <c r="J12912" s="93" t="s">
        <v>20973</v>
      </c>
      <c r="K12912" s="93" t="s">
        <v>4907</v>
      </c>
      <c r="L12912" s="14">
        <f>AND(vyberHrace&lt;&gt;"",ISNUMBER(SEARCH(vyberHrace,$B12912)))</f>
      </c>
      <c r="M12912" s="14">
        <f>AND($I12912=MID(kododd,1,2),$J12912=MID(kododd,3,3))</f>
      </c>
    </row>
    <row r="12913">
      <c r="A12913" s="95">
        <v>59715</v>
      </c>
      <c r="B12913" s="93" t="s">
        <v>26088</v>
      </c>
      <c r="C12913" s="93" t="s">
        <v>1438</v>
      </c>
      <c r="D12913" s="95">
        <v>1256</v>
      </c>
      <c r="F12913" s="95">
        <v>23784288</v>
      </c>
      <c r="G12913" s="95">
        <v>250</v>
      </c>
      <c r="H12913" s="93" t="s">
        <v>8976</v>
      </c>
      <c r="I12913" s="93" t="s">
        <v>23897</v>
      </c>
      <c r="J12913" s="93" t="s">
        <v>20860</v>
      </c>
      <c r="K12913" s="93" t="s">
        <v>4664</v>
      </c>
      <c r="L12913" s="14">
        <f>AND(vyberHrace&lt;&gt;"",ISNUMBER(SEARCH(vyberHrace,$B12913)))</f>
      </c>
      <c r="M12913" s="14">
        <f>AND($I12913=MID(kododd,1,2),$J12913=MID(kododd,3,3))</f>
      </c>
    </row>
    <row r="12914">
      <c r="A12914" s="95">
        <v>15534</v>
      </c>
      <c r="B12914" s="93" t="s">
        <v>15726</v>
      </c>
      <c r="C12914" s="93" t="s">
        <v>1461</v>
      </c>
      <c r="D12914" s="95">
        <v>1445</v>
      </c>
      <c r="F12914" s="95">
        <v>23701900</v>
      </c>
      <c r="G12914" s="95">
        <v>0</v>
      </c>
      <c r="H12914" s="93" t="s">
        <v>8976</v>
      </c>
      <c r="I12914" s="93" t="s">
        <v>23897</v>
      </c>
      <c r="J12914" s="93" t="s">
        <v>20880</v>
      </c>
      <c r="K12914" s="93" t="s">
        <v>2046</v>
      </c>
      <c r="L12914" s="14">
        <f>AND(vyberHrace&lt;&gt;"",ISNUMBER(SEARCH(vyberHrace,$B12914)))</f>
      </c>
      <c r="M12914" s="14">
        <f>AND($I12914=MID(kododd,1,2),$J12914=MID(kododd,3,3))</f>
      </c>
    </row>
    <row r="12915">
      <c r="A12915" s="95">
        <v>48175</v>
      </c>
      <c r="B12915" s="93" t="s">
        <v>18091</v>
      </c>
      <c r="C12915" s="93" t="s">
        <v>1406</v>
      </c>
      <c r="G12915" s="95">
        <v>250</v>
      </c>
      <c r="H12915" s="93" t="s">
        <v>8976</v>
      </c>
      <c r="I12915" s="93" t="s">
        <v>23897</v>
      </c>
      <c r="J12915" s="93" t="s">
        <v>3580</v>
      </c>
      <c r="K12915" s="93" t="s">
        <v>6263</v>
      </c>
      <c r="L12915" s="14">
        <f>AND(vyberHrace&lt;&gt;"",ISNUMBER(SEARCH(vyberHrace,$B12915)))</f>
      </c>
      <c r="M12915" s="14">
        <f>AND($I12915=MID(kododd,1,2),$J12915=MID(kododd,3,3))</f>
      </c>
    </row>
    <row r="12916">
      <c r="A12916" s="95">
        <v>48188</v>
      </c>
      <c r="B12916" s="93" t="s">
        <v>7521</v>
      </c>
      <c r="C12916" s="93" t="s">
        <v>1406</v>
      </c>
      <c r="G12916" s="95">
        <v>0</v>
      </c>
      <c r="H12916" s="93" t="s">
        <v>8976</v>
      </c>
      <c r="I12916" s="93" t="s">
        <v>23897</v>
      </c>
      <c r="J12916" s="93" t="s">
        <v>20973</v>
      </c>
      <c r="K12916" s="93" t="s">
        <v>4907</v>
      </c>
      <c r="L12916" s="14">
        <f>AND(vyberHrace&lt;&gt;"",ISNUMBER(SEARCH(vyberHrace,$B12916)))</f>
      </c>
      <c r="M12916" s="14">
        <f>AND($I12916=MID(kododd,1,2),$J12916=MID(kododd,3,3))</f>
      </c>
    </row>
    <row r="12917">
      <c r="A12917" s="95">
        <v>45503</v>
      </c>
      <c r="B12917" s="93" t="s">
        <v>7538</v>
      </c>
      <c r="C12917" s="93" t="s">
        <v>1402</v>
      </c>
      <c r="G12917" s="95">
        <v>0</v>
      </c>
      <c r="H12917" s="93" t="s">
        <v>8976</v>
      </c>
      <c r="I12917" s="93" t="s">
        <v>23897</v>
      </c>
      <c r="J12917" s="93" t="s">
        <v>20933</v>
      </c>
      <c r="K12917" s="93" t="s">
        <v>9080</v>
      </c>
      <c r="L12917" s="14">
        <f>AND(vyberHrace&lt;&gt;"",ISNUMBER(SEARCH(vyberHrace,$B12917)))</f>
      </c>
      <c r="M12917" s="14">
        <f>AND($I12917=MID(kododd,1,2),$J12917=MID(kododd,3,3))</f>
      </c>
    </row>
    <row r="12918">
      <c r="A12918" s="95">
        <v>1727</v>
      </c>
      <c r="B12918" s="93" t="s">
        <v>11463</v>
      </c>
      <c r="C12918" s="93" t="s">
        <v>1446</v>
      </c>
      <c r="D12918" s="95">
        <v>1955</v>
      </c>
      <c r="E12918" s="95">
        <v>2013</v>
      </c>
      <c r="F12918" s="95">
        <v>321125</v>
      </c>
      <c r="G12918" s="95">
        <v>250</v>
      </c>
      <c r="H12918" s="93" t="s">
        <v>8976</v>
      </c>
      <c r="I12918" s="93" t="s">
        <v>23897</v>
      </c>
      <c r="J12918" s="93" t="s">
        <v>20917</v>
      </c>
      <c r="K12918" s="93" t="s">
        <v>6880</v>
      </c>
      <c r="L12918" s="14">
        <f>AND(vyberHrace&lt;&gt;"",ISNUMBER(SEARCH(vyberHrace,$B12918)))</f>
      </c>
      <c r="M12918" s="14">
        <f>AND($I12918=MID(kododd,1,2),$J12918=MID(kododd,3,3))</f>
      </c>
    </row>
    <row r="12919">
      <c r="A12919" s="95">
        <v>61234</v>
      </c>
      <c r="B12919" s="93" t="s">
        <v>27465</v>
      </c>
      <c r="C12919" s="93" t="s">
        <v>1424</v>
      </c>
      <c r="G12919" s="95">
        <v>250</v>
      </c>
      <c r="H12919" s="93" t="s">
        <v>8976</v>
      </c>
      <c r="I12919" s="93" t="s">
        <v>23897</v>
      </c>
      <c r="J12919" s="93" t="s">
        <v>20902</v>
      </c>
      <c r="K12919" s="93" t="s">
        <v>6916</v>
      </c>
      <c r="L12919" s="14">
        <f>AND(vyberHrace&lt;&gt;"",ISNUMBER(SEARCH(vyberHrace,$B12919)))</f>
      </c>
      <c r="M12919" s="14">
        <f>AND($I12919=MID(kododd,1,2),$J12919=MID(kododd,3,3))</f>
      </c>
    </row>
    <row r="12920">
      <c r="A12920" s="95">
        <v>59301</v>
      </c>
      <c r="B12920" s="93" t="s">
        <v>25725</v>
      </c>
      <c r="C12920" s="93" t="s">
        <v>1424</v>
      </c>
      <c r="G12920" s="95">
        <v>0</v>
      </c>
      <c r="H12920" s="93" t="s">
        <v>8976</v>
      </c>
      <c r="I12920" s="93" t="s">
        <v>23897</v>
      </c>
      <c r="J12920" s="93" t="s">
        <v>20917</v>
      </c>
      <c r="K12920" s="93" t="s">
        <v>6880</v>
      </c>
      <c r="L12920" s="14">
        <f>AND(vyberHrace&lt;&gt;"",ISNUMBER(SEARCH(vyberHrace,$B12920)))</f>
      </c>
      <c r="M12920" s="14">
        <f>AND($I12920=MID(kododd,1,2),$J12920=MID(kododd,3,3))</f>
      </c>
    </row>
    <row r="12921">
      <c r="A12921" s="95">
        <v>56747</v>
      </c>
      <c r="B12921" s="93" t="s">
        <v>22410</v>
      </c>
      <c r="C12921" s="93" t="s">
        <v>1422</v>
      </c>
      <c r="D12921" s="95">
        <v>1046</v>
      </c>
      <c r="E12921" s="95">
        <v>1423</v>
      </c>
      <c r="F12921" s="95">
        <v>23784326</v>
      </c>
      <c r="G12921" s="95">
        <v>250</v>
      </c>
      <c r="H12921" s="93" t="s">
        <v>8976</v>
      </c>
      <c r="I12921" s="93" t="s">
        <v>23897</v>
      </c>
      <c r="J12921" s="93" t="s">
        <v>20933</v>
      </c>
      <c r="K12921" s="93" t="s">
        <v>9080</v>
      </c>
      <c r="L12921" s="14">
        <f>AND(vyberHrace&lt;&gt;"",ISNUMBER(SEARCH(vyberHrace,$B12921)))</f>
      </c>
      <c r="M12921" s="14">
        <f>AND($I12921=MID(kododd,1,2),$J12921=MID(kododd,3,3))</f>
      </c>
    </row>
    <row r="12922">
      <c r="A12922" s="95">
        <v>51097</v>
      </c>
      <c r="B12922" s="93" t="s">
        <v>4663</v>
      </c>
      <c r="C12922" s="93" t="s">
        <v>1420</v>
      </c>
      <c r="F12922" s="95">
        <v>23755105</v>
      </c>
      <c r="G12922" s="95">
        <v>250</v>
      </c>
      <c r="H12922" s="93" t="s">
        <v>8976</v>
      </c>
      <c r="I12922" s="93" t="s">
        <v>23897</v>
      </c>
      <c r="J12922" s="93" t="s">
        <v>3580</v>
      </c>
      <c r="K12922" s="93" t="s">
        <v>6263</v>
      </c>
      <c r="L12922" s="14">
        <f>AND(vyberHrace&lt;&gt;"",ISNUMBER(SEARCH(vyberHrace,$B12922)))</f>
      </c>
      <c r="M12922" s="14">
        <f>AND($I12922=MID(kododd,1,2),$J12922=MID(kododd,3,3))</f>
      </c>
    </row>
    <row r="12923">
      <c r="A12923" s="95">
        <v>49348</v>
      </c>
      <c r="B12923" s="93" t="s">
        <v>11988</v>
      </c>
      <c r="C12923" s="93" t="s">
        <v>1422</v>
      </c>
      <c r="G12923" s="95">
        <v>0</v>
      </c>
      <c r="H12923" s="93" t="s">
        <v>8976</v>
      </c>
      <c r="I12923" s="93" t="s">
        <v>23897</v>
      </c>
      <c r="J12923" s="93" t="s">
        <v>20933</v>
      </c>
      <c r="K12923" s="93" t="s">
        <v>9080</v>
      </c>
      <c r="L12923" s="14">
        <f>AND(vyberHrace&lt;&gt;"",ISNUMBER(SEARCH(vyberHrace,$B12923)))</f>
      </c>
      <c r="M12923" s="14">
        <f>AND($I12923=MID(kododd,1,2),$J12923=MID(kododd,3,3))</f>
      </c>
    </row>
    <row r="12924">
      <c r="A12924" s="95">
        <v>53138</v>
      </c>
      <c r="B12924" s="93" t="s">
        <v>17724</v>
      </c>
      <c r="C12924" s="93" t="s">
        <v>1411</v>
      </c>
      <c r="G12924" s="95">
        <v>0</v>
      </c>
      <c r="H12924" s="93" t="s">
        <v>8976</v>
      </c>
      <c r="I12924" s="93" t="s">
        <v>23897</v>
      </c>
      <c r="J12924" s="93" t="s">
        <v>20933</v>
      </c>
      <c r="K12924" s="93" t="s">
        <v>9080</v>
      </c>
      <c r="L12924" s="14">
        <f>AND(vyberHrace&lt;&gt;"",ISNUMBER(SEARCH(vyberHrace,$B12924)))</f>
      </c>
      <c r="M12924" s="14">
        <f>AND($I12924=MID(kododd,1,2),$J12924=MID(kododd,3,3))</f>
      </c>
    </row>
    <row r="12925">
      <c r="A12925" s="95">
        <v>58140</v>
      </c>
      <c r="B12925" s="93" t="s">
        <v>24661</v>
      </c>
      <c r="C12925" s="93" t="s">
        <v>1420</v>
      </c>
      <c r="G12925" s="95">
        <v>0</v>
      </c>
      <c r="H12925" s="93" t="s">
        <v>8976</v>
      </c>
      <c r="I12925" s="93" t="s">
        <v>23897</v>
      </c>
      <c r="J12925" s="93" t="s">
        <v>20917</v>
      </c>
      <c r="K12925" s="93" t="s">
        <v>6880</v>
      </c>
      <c r="L12925" s="14">
        <f>AND(vyberHrace&lt;&gt;"",ISNUMBER(SEARCH(vyberHrace,$B12925)))</f>
      </c>
      <c r="M12925" s="14">
        <f>AND($I12925=MID(kododd,1,2),$J12925=MID(kododd,3,3))</f>
      </c>
    </row>
    <row r="12926">
      <c r="A12926" s="95">
        <v>61928</v>
      </c>
      <c r="B12926" s="93" t="s">
        <v>12010</v>
      </c>
      <c r="C12926" s="93" t="s">
        <v>1438</v>
      </c>
      <c r="F12926" s="95">
        <v>23792710</v>
      </c>
      <c r="G12926" s="95">
        <v>250</v>
      </c>
      <c r="H12926" s="93" t="s">
        <v>8976</v>
      </c>
      <c r="I12926" s="93" t="s">
        <v>23897</v>
      </c>
      <c r="J12926" s="93" t="s">
        <v>20847</v>
      </c>
      <c r="K12926" s="93" t="s">
        <v>9957</v>
      </c>
      <c r="L12926" s="14">
        <f>AND(vyberHrace&lt;&gt;"",ISNUMBER(SEARCH(vyberHrace,$B12926)))</f>
      </c>
      <c r="M12926" s="14">
        <f>AND($I12926=MID(kododd,1,2),$J12926=MID(kododd,3,3))</f>
      </c>
    </row>
    <row r="12927">
      <c r="A12927" s="95">
        <v>45141</v>
      </c>
      <c r="B12927" s="93" t="s">
        <v>12011</v>
      </c>
      <c r="C12927" s="93" t="s">
        <v>1462</v>
      </c>
      <c r="D12927" s="95">
        <v>1746</v>
      </c>
      <c r="E12927" s="95">
        <v>1878</v>
      </c>
      <c r="F12927" s="95">
        <v>23706520</v>
      </c>
      <c r="G12927" s="95">
        <v>250</v>
      </c>
      <c r="H12927" s="93" t="s">
        <v>8976</v>
      </c>
      <c r="I12927" s="93" t="s">
        <v>23897</v>
      </c>
      <c r="J12927" s="93" t="s">
        <v>20847</v>
      </c>
      <c r="K12927" s="93" t="s">
        <v>9957</v>
      </c>
      <c r="L12927" s="14">
        <f>AND(vyberHrace&lt;&gt;"",ISNUMBER(SEARCH(vyberHrace,$B12927)))</f>
      </c>
      <c r="M12927" s="14">
        <f>AND($I12927=MID(kododd,1,2),$J12927=MID(kododd,3,3))</f>
      </c>
    </row>
    <row r="12928">
      <c r="A12928" s="95">
        <v>44232</v>
      </c>
      <c r="B12928" s="93" t="s">
        <v>12017</v>
      </c>
      <c r="C12928" s="93" t="s">
        <v>1437</v>
      </c>
      <c r="D12928" s="95">
        <v>1177</v>
      </c>
      <c r="G12928" s="95">
        <v>250</v>
      </c>
      <c r="H12928" s="93" t="s">
        <v>8976</v>
      </c>
      <c r="I12928" s="93" t="s">
        <v>23897</v>
      </c>
      <c r="J12928" s="93" t="s">
        <v>20947</v>
      </c>
      <c r="K12928" s="93" t="s">
        <v>5127</v>
      </c>
      <c r="L12928" s="14">
        <f>AND(vyberHrace&lt;&gt;"",ISNUMBER(SEARCH(vyberHrace,$B12928)))</f>
      </c>
      <c r="M12928" s="14">
        <f>AND($I12928=MID(kododd,1,2),$J12928=MID(kododd,3,3))</f>
      </c>
    </row>
    <row r="12929">
      <c r="A12929" s="95">
        <v>10544</v>
      </c>
      <c r="B12929" s="93" t="s">
        <v>12019</v>
      </c>
      <c r="C12929" s="93" t="s">
        <v>1476</v>
      </c>
      <c r="D12929" s="95">
        <v>1697</v>
      </c>
      <c r="F12929" s="95">
        <v>23701919</v>
      </c>
      <c r="G12929" s="95">
        <v>0</v>
      </c>
      <c r="H12929" s="93" t="s">
        <v>8976</v>
      </c>
      <c r="I12929" s="93" t="s">
        <v>23897</v>
      </c>
      <c r="J12929" s="93" t="s">
        <v>21002</v>
      </c>
      <c r="K12929" s="93" t="s">
        <v>5579</v>
      </c>
      <c r="L12929" s="14">
        <f>AND(vyberHrace&lt;&gt;"",ISNUMBER(SEARCH(vyberHrace,$B12929)))</f>
      </c>
      <c r="M12929" s="14">
        <f>AND($I12929=MID(kododd,1,2),$J12929=MID(kododd,3,3))</f>
      </c>
    </row>
    <row r="12930">
      <c r="A12930" s="95">
        <v>27847</v>
      </c>
      <c r="B12930" s="93" t="s">
        <v>9872</v>
      </c>
      <c r="C12930" s="93" t="s">
        <v>1457</v>
      </c>
      <c r="D12930" s="95">
        <v>1564</v>
      </c>
      <c r="F12930" s="95">
        <v>340650</v>
      </c>
      <c r="G12930" s="95">
        <v>0</v>
      </c>
      <c r="H12930" s="93" t="s">
        <v>8976</v>
      </c>
      <c r="I12930" s="93" t="s">
        <v>23897</v>
      </c>
      <c r="J12930" s="93" t="s">
        <v>20896</v>
      </c>
      <c r="K12930" s="93" t="s">
        <v>9945</v>
      </c>
      <c r="L12930" s="14">
        <f>AND(vyberHrace&lt;&gt;"",ISNUMBER(SEARCH(vyberHrace,$B12930)))</f>
      </c>
      <c r="M12930" s="14">
        <f>AND($I12930=MID(kododd,1,2),$J12930=MID(kododd,3,3))</f>
      </c>
    </row>
    <row r="12931">
      <c r="A12931" s="95">
        <v>49212</v>
      </c>
      <c r="B12931" s="93" t="s">
        <v>9883</v>
      </c>
      <c r="C12931" s="93" t="s">
        <v>1402</v>
      </c>
      <c r="G12931" s="95">
        <v>0</v>
      </c>
      <c r="H12931" s="93" t="s">
        <v>8976</v>
      </c>
      <c r="I12931" s="93" t="s">
        <v>23897</v>
      </c>
      <c r="J12931" s="93" t="s">
        <v>20961</v>
      </c>
      <c r="K12931" s="93" t="s">
        <v>3074</v>
      </c>
      <c r="L12931" s="14">
        <f>AND(vyberHrace&lt;&gt;"",ISNUMBER(SEARCH(vyberHrace,$B12931)))</f>
      </c>
      <c r="M12931" s="14">
        <f>AND($I12931=MID(kododd,1,2),$J12931=MID(kododd,3,3))</f>
      </c>
    </row>
    <row r="12932">
      <c r="A12932" s="95">
        <v>7945</v>
      </c>
      <c r="B12932" s="93" t="s">
        <v>12070</v>
      </c>
      <c r="C12932" s="93" t="s">
        <v>1451</v>
      </c>
      <c r="D12932" s="95">
        <v>1742</v>
      </c>
      <c r="E12932" s="95">
        <v>1831</v>
      </c>
      <c r="F12932" s="95">
        <v>320277</v>
      </c>
      <c r="G12932" s="95">
        <v>250</v>
      </c>
      <c r="H12932" s="93" t="s">
        <v>8976</v>
      </c>
      <c r="I12932" s="93" t="s">
        <v>23897</v>
      </c>
      <c r="J12932" s="93" t="s">
        <v>20847</v>
      </c>
      <c r="K12932" s="93" t="s">
        <v>9957</v>
      </c>
      <c r="L12932" s="14">
        <f>AND(vyberHrace&lt;&gt;"",ISNUMBER(SEARCH(vyberHrace,$B12932)))</f>
      </c>
      <c r="M12932" s="14">
        <f>AND($I12932=MID(kododd,1,2),$J12932=MID(kododd,3,3))</f>
      </c>
    </row>
    <row r="12933">
      <c r="A12933" s="95">
        <v>44325</v>
      </c>
      <c r="B12933" s="93" t="s">
        <v>12073</v>
      </c>
      <c r="C12933" s="93" t="s">
        <v>1402</v>
      </c>
      <c r="F12933" s="95">
        <v>23711159</v>
      </c>
      <c r="G12933" s="95">
        <v>0</v>
      </c>
      <c r="H12933" s="93" t="s">
        <v>8976</v>
      </c>
      <c r="I12933" s="93" t="s">
        <v>23897</v>
      </c>
      <c r="J12933" s="93" t="s">
        <v>20847</v>
      </c>
      <c r="K12933" s="93" t="s">
        <v>9957</v>
      </c>
      <c r="L12933" s="14">
        <f>AND(vyberHrace&lt;&gt;"",ISNUMBER(SEARCH(vyberHrace,$B12933)))</f>
      </c>
      <c r="M12933" s="14">
        <f>AND($I12933=MID(kododd,1,2),$J12933=MID(kododd,3,3))</f>
      </c>
    </row>
    <row r="12934">
      <c r="A12934" s="95">
        <v>38052</v>
      </c>
      <c r="B12934" s="93" t="s">
        <v>12088</v>
      </c>
      <c r="C12934" s="93" t="s">
        <v>1439</v>
      </c>
      <c r="F12934" s="95">
        <v>379875</v>
      </c>
      <c r="G12934" s="95">
        <v>0</v>
      </c>
      <c r="H12934" s="93" t="s">
        <v>8976</v>
      </c>
      <c r="I12934" s="93" t="s">
        <v>23897</v>
      </c>
      <c r="J12934" s="93" t="s">
        <v>20846</v>
      </c>
      <c r="K12934" s="93" t="s">
        <v>4692</v>
      </c>
      <c r="L12934" s="14">
        <f>AND(vyberHrace&lt;&gt;"",ISNUMBER(SEARCH(vyberHrace,$B12934)))</f>
      </c>
      <c r="M12934" s="14">
        <f>AND($I12934=MID(kododd,1,2),$J12934=MID(kododd,3,3))</f>
      </c>
    </row>
    <row r="12935">
      <c r="A12935" s="95">
        <v>28956</v>
      </c>
      <c r="B12935" s="93" t="s">
        <v>12123</v>
      </c>
      <c r="C12935" s="93" t="s">
        <v>1440</v>
      </c>
      <c r="D12935" s="95">
        <v>1466</v>
      </c>
      <c r="E12935" s="95">
        <v>1680</v>
      </c>
      <c r="F12935" s="95">
        <v>388823</v>
      </c>
      <c r="G12935" s="95">
        <v>250</v>
      </c>
      <c r="H12935" s="93" t="s">
        <v>8976</v>
      </c>
      <c r="I12935" s="93" t="s">
        <v>23897</v>
      </c>
      <c r="J12935" s="93" t="s">
        <v>21003</v>
      </c>
      <c r="K12935" s="93" t="s">
        <v>390</v>
      </c>
      <c r="L12935" s="14">
        <f>AND(vyberHrace&lt;&gt;"",ISNUMBER(SEARCH(vyberHrace,$B12935)))</f>
      </c>
      <c r="M12935" s="14">
        <f>AND($I12935=MID(kododd,1,2),$J12935=MID(kododd,3,3))</f>
      </c>
    </row>
    <row r="12936">
      <c r="A12936" s="95">
        <v>61647</v>
      </c>
      <c r="B12936" s="93" t="s">
        <v>27809</v>
      </c>
      <c r="C12936" s="93" t="s">
        <v>1440</v>
      </c>
      <c r="G12936" s="95">
        <v>250</v>
      </c>
      <c r="H12936" s="93" t="s">
        <v>8976</v>
      </c>
      <c r="I12936" s="93" t="s">
        <v>23897</v>
      </c>
      <c r="J12936" s="93" t="s">
        <v>21003</v>
      </c>
      <c r="K12936" s="93" t="s">
        <v>390</v>
      </c>
      <c r="L12936" s="14">
        <f>AND(vyberHrace&lt;&gt;"",ISNUMBER(SEARCH(vyberHrace,$B12936)))</f>
      </c>
      <c r="M12936" s="14">
        <f>AND($I12936=MID(kododd,1,2),$J12936=MID(kododd,3,3))</f>
      </c>
    </row>
    <row r="12937">
      <c r="A12937" s="95">
        <v>57616</v>
      </c>
      <c r="B12937" s="93" t="s">
        <v>24191</v>
      </c>
      <c r="C12937" s="93" t="s">
        <v>1415</v>
      </c>
      <c r="G12937" s="95">
        <v>250</v>
      </c>
      <c r="H12937" s="93" t="s">
        <v>8976</v>
      </c>
      <c r="I12937" s="93" t="s">
        <v>23897</v>
      </c>
      <c r="J12937" s="93" t="s">
        <v>20866</v>
      </c>
      <c r="K12937" s="93" t="s">
        <v>5605</v>
      </c>
      <c r="L12937" s="14">
        <f>AND(vyberHrace&lt;&gt;"",ISNUMBER(SEARCH(vyberHrace,$B12937)))</f>
      </c>
      <c r="M12937" s="14">
        <f>AND($I12937=MID(kododd,1,2),$J12937=MID(kododd,3,3))</f>
      </c>
    </row>
    <row r="12938">
      <c r="A12938" s="95">
        <v>12040</v>
      </c>
      <c r="B12938" s="93" t="s">
        <v>16166</v>
      </c>
      <c r="C12938" s="93" t="s">
        <v>1440</v>
      </c>
      <c r="D12938" s="95">
        <v>1483</v>
      </c>
      <c r="F12938" s="95">
        <v>23701927</v>
      </c>
      <c r="G12938" s="95">
        <v>250</v>
      </c>
      <c r="H12938" s="93" t="s">
        <v>8976</v>
      </c>
      <c r="I12938" s="93" t="s">
        <v>23897</v>
      </c>
      <c r="J12938" s="93" t="s">
        <v>20870</v>
      </c>
      <c r="K12938" s="93" t="s">
        <v>375</v>
      </c>
      <c r="L12938" s="14">
        <f>AND(vyberHrace&lt;&gt;"",ISNUMBER(SEARCH(vyberHrace,$B12938)))</f>
      </c>
      <c r="M12938" s="14">
        <f>AND($I12938=MID(kododd,1,2),$J12938=MID(kododd,3,3))</f>
      </c>
    </row>
    <row r="12939">
      <c r="A12939" s="95">
        <v>62615</v>
      </c>
      <c r="B12939" s="93" t="s">
        <v>29195</v>
      </c>
      <c r="C12939" s="93" t="s">
        <v>1416</v>
      </c>
      <c r="G12939" s="95">
        <v>250</v>
      </c>
      <c r="H12939" s="93" t="s">
        <v>8976</v>
      </c>
      <c r="I12939" s="93" t="s">
        <v>23897</v>
      </c>
      <c r="J12939" s="93" t="s">
        <v>20905</v>
      </c>
      <c r="K12939" s="93" t="s">
        <v>9067</v>
      </c>
      <c r="L12939" s="14">
        <f>AND(vyberHrace&lt;&gt;"",ISNUMBER(SEARCH(vyberHrace,$B12939)))</f>
      </c>
      <c r="M12939" s="14">
        <f>AND($I12939=MID(kododd,1,2),$J12939=MID(kododd,3,3))</f>
      </c>
    </row>
    <row r="12940">
      <c r="A12940" s="95">
        <v>19032</v>
      </c>
      <c r="B12940" s="93" t="s">
        <v>16866</v>
      </c>
      <c r="C12940" s="93" t="s">
        <v>1435</v>
      </c>
      <c r="D12940" s="95">
        <v>1392</v>
      </c>
      <c r="E12940" s="95">
        <v>1658</v>
      </c>
      <c r="F12940" s="95">
        <v>23702133</v>
      </c>
      <c r="G12940" s="95">
        <v>250</v>
      </c>
      <c r="H12940" s="93" t="s">
        <v>8976</v>
      </c>
      <c r="I12940" s="93" t="s">
        <v>23897</v>
      </c>
      <c r="J12940" s="93" t="s">
        <v>20874</v>
      </c>
      <c r="K12940" s="93" t="s">
        <v>9948</v>
      </c>
      <c r="L12940" s="14">
        <f>AND(vyberHrace&lt;&gt;"",ISNUMBER(SEARCH(vyberHrace,$B12940)))</f>
      </c>
      <c r="M12940" s="14">
        <f>AND($I12940=MID(kododd,1,2),$J12940=MID(kododd,3,3))</f>
      </c>
    </row>
    <row r="12941">
      <c r="A12941" s="95">
        <v>61233</v>
      </c>
      <c r="B12941" s="93" t="s">
        <v>27464</v>
      </c>
      <c r="C12941" s="93" t="s">
        <v>1412</v>
      </c>
      <c r="G12941" s="95">
        <v>250</v>
      </c>
      <c r="H12941" s="93" t="s">
        <v>8976</v>
      </c>
      <c r="I12941" s="93" t="s">
        <v>23897</v>
      </c>
      <c r="J12941" s="93" t="s">
        <v>20902</v>
      </c>
      <c r="K12941" s="93" t="s">
        <v>6916</v>
      </c>
      <c r="L12941" s="14">
        <f>AND(vyberHrace&lt;&gt;"",ISNUMBER(SEARCH(vyberHrace,$B12941)))</f>
      </c>
      <c r="M12941" s="14">
        <f>AND($I12941=MID(kododd,1,2),$J12941=MID(kododd,3,3))</f>
      </c>
    </row>
    <row r="12942">
      <c r="A12942" s="95">
        <v>52586</v>
      </c>
      <c r="B12942" s="93" t="s">
        <v>4190</v>
      </c>
      <c r="C12942" s="93" t="s">
        <v>1406</v>
      </c>
      <c r="G12942" s="95">
        <v>0</v>
      </c>
      <c r="H12942" s="93" t="s">
        <v>8976</v>
      </c>
      <c r="I12942" s="93" t="s">
        <v>23897</v>
      </c>
      <c r="J12942" s="93" t="s">
        <v>20906</v>
      </c>
      <c r="K12942" s="93" t="s">
        <v>4884</v>
      </c>
      <c r="L12942" s="14">
        <f>AND(vyberHrace&lt;&gt;"",ISNUMBER(SEARCH(vyberHrace,$B12942)))</f>
      </c>
      <c r="M12942" s="14">
        <f>AND($I12942=MID(kododd,1,2),$J12942=MID(kododd,3,3))</f>
      </c>
    </row>
    <row r="12943">
      <c r="A12943" s="95">
        <v>54185</v>
      </c>
      <c r="B12943" s="93" t="s">
        <v>612</v>
      </c>
      <c r="C12943" s="93" t="s">
        <v>1416</v>
      </c>
      <c r="F12943" s="95">
        <v>23783770</v>
      </c>
      <c r="G12943" s="95">
        <v>0</v>
      </c>
      <c r="H12943" s="93" t="s">
        <v>8976</v>
      </c>
      <c r="I12943" s="93" t="s">
        <v>23897</v>
      </c>
      <c r="J12943" s="93" t="s">
        <v>20906</v>
      </c>
      <c r="K12943" s="93" t="s">
        <v>4884</v>
      </c>
      <c r="L12943" s="14">
        <f>AND(vyberHrace&lt;&gt;"",ISNUMBER(SEARCH(vyberHrace,$B12943)))</f>
      </c>
      <c r="M12943" s="14">
        <f>AND($I12943=MID(kododd,1,2),$J12943=MID(kododd,3,3))</f>
      </c>
    </row>
    <row r="12944">
      <c r="A12944" s="95">
        <v>45114</v>
      </c>
      <c r="B12944" s="93" t="s">
        <v>16887</v>
      </c>
      <c r="C12944" s="93" t="s">
        <v>1430</v>
      </c>
      <c r="G12944" s="95">
        <v>0</v>
      </c>
      <c r="H12944" s="93" t="s">
        <v>8976</v>
      </c>
      <c r="I12944" s="93" t="s">
        <v>23897</v>
      </c>
      <c r="J12944" s="93" t="s">
        <v>20870</v>
      </c>
      <c r="K12944" s="93" t="s">
        <v>375</v>
      </c>
      <c r="L12944" s="14">
        <f>AND(vyberHrace&lt;&gt;"",ISNUMBER(SEARCH(vyberHrace,$B12944)))</f>
      </c>
      <c r="M12944" s="14">
        <f>AND($I12944=MID(kododd,1,2),$J12944=MID(kododd,3,3))</f>
      </c>
    </row>
    <row r="12945">
      <c r="A12945" s="95">
        <v>58826</v>
      </c>
      <c r="B12945" s="93" t="s">
        <v>29196</v>
      </c>
      <c r="C12945" s="93" t="s">
        <v>1422</v>
      </c>
      <c r="F12945" s="95">
        <v>23783788</v>
      </c>
      <c r="G12945" s="95">
        <v>250</v>
      </c>
      <c r="H12945" s="93" t="s">
        <v>8976</v>
      </c>
      <c r="I12945" s="93" t="s">
        <v>23897</v>
      </c>
      <c r="J12945" s="93" t="s">
        <v>20906</v>
      </c>
      <c r="K12945" s="93" t="s">
        <v>4884</v>
      </c>
      <c r="L12945" s="14">
        <f>AND(vyberHrace&lt;&gt;"",ISNUMBER(SEARCH(vyberHrace,$B12945)))</f>
      </c>
      <c r="M12945" s="14">
        <f>AND($I12945=MID(kododd,1,2),$J12945=MID(kododd,3,3))</f>
      </c>
    </row>
    <row r="12946">
      <c r="A12946" s="95">
        <v>58590</v>
      </c>
      <c r="B12946" s="93" t="s">
        <v>26246</v>
      </c>
      <c r="C12946" s="93" t="s">
        <v>1424</v>
      </c>
      <c r="G12946" s="95">
        <v>250</v>
      </c>
      <c r="H12946" s="93" t="s">
        <v>8976</v>
      </c>
      <c r="I12946" s="93" t="s">
        <v>23897</v>
      </c>
      <c r="J12946" s="93" t="s">
        <v>20847</v>
      </c>
      <c r="K12946" s="93" t="s">
        <v>9957</v>
      </c>
      <c r="L12946" s="14">
        <f>AND(vyberHrace&lt;&gt;"",ISNUMBER(SEARCH(vyberHrace,$B12946)))</f>
      </c>
      <c r="M12946" s="14">
        <f>AND($I12946=MID(kododd,1,2),$J12946=MID(kododd,3,3))</f>
      </c>
    </row>
    <row r="12947">
      <c r="A12947" s="95">
        <v>56224</v>
      </c>
      <c r="B12947" s="93" t="s">
        <v>22442</v>
      </c>
      <c r="C12947" s="93" t="s">
        <v>1424</v>
      </c>
      <c r="G12947" s="95">
        <v>0</v>
      </c>
      <c r="H12947" s="93" t="s">
        <v>8976</v>
      </c>
      <c r="I12947" s="93" t="s">
        <v>23897</v>
      </c>
      <c r="J12947" s="93" t="s">
        <v>20921</v>
      </c>
      <c r="K12947" s="93" t="s">
        <v>6838</v>
      </c>
      <c r="L12947" s="14">
        <f>AND(vyberHrace&lt;&gt;"",ISNUMBER(SEARCH(vyberHrace,$B12947)))</f>
      </c>
      <c r="M12947" s="14">
        <f>AND($I12947=MID(kododd,1,2),$J12947=MID(kododd,3,3))</f>
      </c>
    </row>
    <row r="12948">
      <c r="A12948" s="95">
        <v>6792</v>
      </c>
      <c r="B12948" s="93" t="s">
        <v>9457</v>
      </c>
      <c r="C12948" s="93" t="s">
        <v>1465</v>
      </c>
      <c r="D12948" s="95">
        <v>1801</v>
      </c>
      <c r="E12948" s="95">
        <v>1873</v>
      </c>
      <c r="F12948" s="95">
        <v>339580</v>
      </c>
      <c r="G12948" s="95">
        <v>250</v>
      </c>
      <c r="H12948" s="93" t="s">
        <v>8976</v>
      </c>
      <c r="I12948" s="93" t="s">
        <v>23897</v>
      </c>
      <c r="J12948" s="93" t="s">
        <v>20933</v>
      </c>
      <c r="K12948" s="93" t="s">
        <v>9080</v>
      </c>
      <c r="L12948" s="14">
        <f>AND(vyberHrace&lt;&gt;"",ISNUMBER(SEARCH(vyberHrace,$B12948)))</f>
      </c>
      <c r="M12948" s="14">
        <f>AND($I12948=MID(kododd,1,2),$J12948=MID(kododd,3,3))</f>
      </c>
    </row>
    <row r="12949">
      <c r="A12949" s="95">
        <v>34758</v>
      </c>
      <c r="B12949" s="93" t="s">
        <v>9460</v>
      </c>
      <c r="C12949" s="93" t="s">
        <v>1428</v>
      </c>
      <c r="D12949" s="95">
        <v>1600</v>
      </c>
      <c r="E12949" s="95">
        <v>1708</v>
      </c>
      <c r="F12949" s="95">
        <v>369802</v>
      </c>
      <c r="G12949" s="95">
        <v>250</v>
      </c>
      <c r="H12949" s="93" t="s">
        <v>8976</v>
      </c>
      <c r="I12949" s="93" t="s">
        <v>23897</v>
      </c>
      <c r="J12949" s="93" t="s">
        <v>20934</v>
      </c>
      <c r="K12949" s="93" t="s">
        <v>8985</v>
      </c>
      <c r="L12949" s="14">
        <f>AND(vyberHrace&lt;&gt;"",ISNUMBER(SEARCH(vyberHrace,$B12949)))</f>
      </c>
      <c r="M12949" s="14">
        <f>AND($I12949=MID(kododd,1,2),$J12949=MID(kododd,3,3))</f>
      </c>
    </row>
    <row r="12950">
      <c r="A12950" s="95">
        <v>42800</v>
      </c>
      <c r="B12950" s="93" t="s">
        <v>9461</v>
      </c>
      <c r="C12950" s="93" t="s">
        <v>1444</v>
      </c>
      <c r="D12950" s="95">
        <v>1439</v>
      </c>
      <c r="E12950" s="95">
        <v>1679</v>
      </c>
      <c r="F12950" s="95">
        <v>23702141</v>
      </c>
      <c r="G12950" s="95">
        <v>0</v>
      </c>
      <c r="H12950" s="93" t="s">
        <v>8976</v>
      </c>
      <c r="I12950" s="93" t="s">
        <v>23897</v>
      </c>
      <c r="J12950" s="93" t="s">
        <v>20933</v>
      </c>
      <c r="K12950" s="93" t="s">
        <v>9080</v>
      </c>
      <c r="L12950" s="14">
        <f>AND(vyberHrace&lt;&gt;"",ISNUMBER(SEARCH(vyberHrace,$B12950)))</f>
      </c>
      <c r="M12950" s="14">
        <f>AND($I12950=MID(kododd,1,2),$J12950=MID(kododd,3,3))</f>
      </c>
    </row>
    <row r="12951">
      <c r="A12951" s="95">
        <v>63042</v>
      </c>
      <c r="B12951" s="93" t="s">
        <v>29197</v>
      </c>
      <c r="C12951" s="93" t="s">
        <v>1487</v>
      </c>
      <c r="G12951" s="95">
        <v>250</v>
      </c>
      <c r="H12951" s="93" t="s">
        <v>8976</v>
      </c>
      <c r="I12951" s="93" t="s">
        <v>23897</v>
      </c>
      <c r="J12951" s="93" t="s">
        <v>20847</v>
      </c>
      <c r="K12951" s="93" t="s">
        <v>9957</v>
      </c>
      <c r="L12951" s="14">
        <f>AND(vyberHrace&lt;&gt;"",ISNUMBER(SEARCH(vyberHrace,$B12951)))</f>
      </c>
      <c r="M12951" s="14">
        <f>AND($I12951=MID(kododd,1,2),$J12951=MID(kododd,3,3))</f>
      </c>
    </row>
    <row r="12952">
      <c r="A12952" s="95">
        <v>63041</v>
      </c>
      <c r="B12952" s="93" t="s">
        <v>29198</v>
      </c>
      <c r="C12952" s="93" t="s">
        <v>1411</v>
      </c>
      <c r="G12952" s="95">
        <v>250</v>
      </c>
      <c r="H12952" s="93" t="s">
        <v>8976</v>
      </c>
      <c r="I12952" s="93" t="s">
        <v>23897</v>
      </c>
      <c r="J12952" s="93" t="s">
        <v>20847</v>
      </c>
      <c r="K12952" s="93" t="s">
        <v>9957</v>
      </c>
      <c r="L12952" s="14">
        <f>AND(vyberHrace&lt;&gt;"",ISNUMBER(SEARCH(vyberHrace,$B12952)))</f>
      </c>
      <c r="M12952" s="14">
        <f>AND($I12952=MID(kododd,1,2),$J12952=MID(kododd,3,3))</f>
      </c>
    </row>
    <row r="12953">
      <c r="A12953" s="95">
        <v>10557</v>
      </c>
      <c r="B12953" s="93" t="s">
        <v>9495</v>
      </c>
      <c r="C12953" s="93" t="s">
        <v>1404</v>
      </c>
      <c r="D12953" s="95">
        <v>1813</v>
      </c>
      <c r="E12953" s="95">
        <v>1881</v>
      </c>
      <c r="F12953" s="95">
        <v>326518</v>
      </c>
      <c r="G12953" s="95">
        <v>250</v>
      </c>
      <c r="H12953" s="93" t="s">
        <v>8976</v>
      </c>
      <c r="I12953" s="93" t="s">
        <v>23897</v>
      </c>
      <c r="J12953" s="93" t="s">
        <v>21002</v>
      </c>
      <c r="K12953" s="93" t="s">
        <v>5579</v>
      </c>
      <c r="L12953" s="14">
        <f>AND(vyberHrace&lt;&gt;"",ISNUMBER(SEARCH(vyberHrace,$B12953)))</f>
      </c>
      <c r="M12953" s="14">
        <f>AND($I12953=MID(kododd,1,2),$J12953=MID(kododd,3,3))</f>
      </c>
    </row>
    <row r="12954">
      <c r="A12954" s="95">
        <v>58201</v>
      </c>
      <c r="B12954" s="93" t="s">
        <v>24719</v>
      </c>
      <c r="C12954" s="93" t="s">
        <v>3255</v>
      </c>
      <c r="G12954" s="95">
        <v>0</v>
      </c>
      <c r="H12954" s="93" t="s">
        <v>8976</v>
      </c>
      <c r="I12954" s="93" t="s">
        <v>23897</v>
      </c>
      <c r="J12954" s="93" t="s">
        <v>20917</v>
      </c>
      <c r="K12954" s="93" t="s">
        <v>6880</v>
      </c>
      <c r="L12954" s="14">
        <f>AND(vyberHrace&lt;&gt;"",ISNUMBER(SEARCH(vyberHrace,$B12954)))</f>
      </c>
      <c r="M12954" s="14">
        <f>AND($I12954=MID(kododd,1,2),$J12954=MID(kododd,3,3))</f>
      </c>
    </row>
    <row r="12955">
      <c r="A12955" s="95">
        <v>43618</v>
      </c>
      <c r="B12955" s="93" t="s">
        <v>9499</v>
      </c>
      <c r="C12955" s="93" t="s">
        <v>1444</v>
      </c>
      <c r="D12955" s="95">
        <v>1686</v>
      </c>
      <c r="E12955" s="95">
        <v>1740</v>
      </c>
      <c r="F12955" s="95">
        <v>394025</v>
      </c>
      <c r="G12955" s="95">
        <v>250</v>
      </c>
      <c r="H12955" s="93" t="s">
        <v>8976</v>
      </c>
      <c r="I12955" s="93" t="s">
        <v>23897</v>
      </c>
      <c r="J12955" s="93" t="s">
        <v>20973</v>
      </c>
      <c r="K12955" s="93" t="s">
        <v>4907</v>
      </c>
      <c r="L12955" s="14">
        <f>AND(vyberHrace&lt;&gt;"",ISNUMBER(SEARCH(vyberHrace,$B12955)))</f>
      </c>
      <c r="M12955" s="14">
        <f>AND($I12955=MID(kododd,1,2),$J12955=MID(kododd,3,3))</f>
      </c>
    </row>
    <row r="12956">
      <c r="A12956" s="95">
        <v>38481</v>
      </c>
      <c r="B12956" s="93" t="s">
        <v>9504</v>
      </c>
      <c r="C12956" s="93" t="s">
        <v>1419</v>
      </c>
      <c r="D12956" s="95">
        <v>1464</v>
      </c>
      <c r="E12956" s="95">
        <v>1654</v>
      </c>
      <c r="F12956" s="95">
        <v>23721081</v>
      </c>
      <c r="G12956" s="95">
        <v>0</v>
      </c>
      <c r="H12956" s="93" t="s">
        <v>8976</v>
      </c>
      <c r="I12956" s="93" t="s">
        <v>23897</v>
      </c>
      <c r="J12956" s="93" t="s">
        <v>20934</v>
      </c>
      <c r="K12956" s="93" t="s">
        <v>8985</v>
      </c>
      <c r="L12956" s="14">
        <f>AND(vyberHrace&lt;&gt;"",ISNUMBER(SEARCH(vyberHrace,$B12956)))</f>
      </c>
      <c r="M12956" s="14">
        <f>AND($I12956=MID(kododd,1,2),$J12956=MID(kododd,3,3))</f>
      </c>
    </row>
    <row r="12957">
      <c r="A12957" s="95">
        <v>99</v>
      </c>
      <c r="B12957" s="93" t="s">
        <v>17858</v>
      </c>
      <c r="C12957" s="93" t="s">
        <v>1455</v>
      </c>
      <c r="D12957" s="95">
        <v>2290</v>
      </c>
      <c r="E12957" s="95">
        <v>2306</v>
      </c>
      <c r="F12957" s="95">
        <v>304689</v>
      </c>
      <c r="G12957" s="95">
        <v>250</v>
      </c>
      <c r="H12957" s="93" t="s">
        <v>8976</v>
      </c>
      <c r="I12957" s="93" t="s">
        <v>23897</v>
      </c>
      <c r="J12957" s="93" t="s">
        <v>3580</v>
      </c>
      <c r="K12957" s="93" t="s">
        <v>6263</v>
      </c>
      <c r="L12957" s="14">
        <f>AND(vyberHrace&lt;&gt;"",ISNUMBER(SEARCH(vyberHrace,$B12957)))</f>
      </c>
      <c r="M12957" s="14">
        <f>AND($I12957=MID(kododd,1,2),$J12957=MID(kododd,3,3))</f>
      </c>
    </row>
    <row r="12958">
      <c r="A12958" s="95">
        <v>10647</v>
      </c>
      <c r="B12958" s="93" t="s">
        <v>9406</v>
      </c>
      <c r="C12958" s="93" t="s">
        <v>1455</v>
      </c>
      <c r="D12958" s="95">
        <v>1758</v>
      </c>
      <c r="E12958" s="95">
        <v>1815</v>
      </c>
      <c r="F12958" s="95">
        <v>394254</v>
      </c>
      <c r="G12958" s="95">
        <v>250</v>
      </c>
      <c r="H12958" s="93" t="s">
        <v>8976</v>
      </c>
      <c r="I12958" s="93" t="s">
        <v>23897</v>
      </c>
      <c r="J12958" s="93" t="s">
        <v>20874</v>
      </c>
      <c r="K12958" s="93" t="s">
        <v>9948</v>
      </c>
      <c r="L12958" s="14">
        <f>AND(vyberHrace&lt;&gt;"",ISNUMBER(SEARCH(vyberHrace,$B12958)))</f>
      </c>
      <c r="M12958" s="14">
        <f>AND($I12958=MID(kododd,1,2),$J12958=MID(kododd,3,3))</f>
      </c>
    </row>
    <row r="12959">
      <c r="A12959" s="95">
        <v>59160</v>
      </c>
      <c r="B12959" s="93" t="s">
        <v>25594</v>
      </c>
      <c r="C12959" s="93" t="s">
        <v>3255</v>
      </c>
      <c r="D12959" s="95">
        <v>1088</v>
      </c>
      <c r="F12959" s="95">
        <v>571004785</v>
      </c>
      <c r="G12959" s="95">
        <v>250</v>
      </c>
      <c r="H12959" s="93" t="s">
        <v>8976</v>
      </c>
      <c r="I12959" s="93" t="s">
        <v>23897</v>
      </c>
      <c r="J12959" s="93" t="s">
        <v>21033</v>
      </c>
      <c r="K12959" s="93" t="s">
        <v>7886</v>
      </c>
      <c r="L12959" s="14">
        <f>AND(vyberHrace&lt;&gt;"",ISNUMBER(SEARCH(vyberHrace,$B12959)))</f>
      </c>
      <c r="M12959" s="14">
        <f>AND($I12959=MID(kododd,1,2),$J12959=MID(kododd,3,3))</f>
      </c>
    </row>
    <row r="12960">
      <c r="A12960" s="95">
        <v>27694</v>
      </c>
      <c r="B12960" s="93" t="s">
        <v>9678</v>
      </c>
      <c r="C12960" s="93" t="s">
        <v>1463</v>
      </c>
      <c r="D12960" s="95">
        <v>1618</v>
      </c>
      <c r="E12960" s="95">
        <v>1755</v>
      </c>
      <c r="F12960" s="95">
        <v>369810</v>
      </c>
      <c r="G12960" s="95">
        <v>250</v>
      </c>
      <c r="H12960" s="93" t="s">
        <v>8976</v>
      </c>
      <c r="I12960" s="93" t="s">
        <v>23897</v>
      </c>
      <c r="J12960" s="93" t="s">
        <v>20914</v>
      </c>
      <c r="K12960" s="93" t="s">
        <v>26143</v>
      </c>
      <c r="L12960" s="14">
        <f>AND(vyberHrace&lt;&gt;"",ISNUMBER(SEARCH(vyberHrace,$B12960)))</f>
      </c>
      <c r="M12960" s="14">
        <f>AND($I12960=MID(kododd,1,2),$J12960=MID(kododd,3,3))</f>
      </c>
    </row>
    <row r="12961">
      <c r="A12961" s="95">
        <v>45934</v>
      </c>
      <c r="B12961" s="93" t="s">
        <v>9685</v>
      </c>
      <c r="C12961" s="93" t="s">
        <v>1410</v>
      </c>
      <c r="G12961" s="95">
        <v>0</v>
      </c>
      <c r="H12961" s="93" t="s">
        <v>8976</v>
      </c>
      <c r="I12961" s="93" t="s">
        <v>23897</v>
      </c>
      <c r="J12961" s="93" t="s">
        <v>20921</v>
      </c>
      <c r="K12961" s="93" t="s">
        <v>6838</v>
      </c>
      <c r="L12961" s="14">
        <f>AND(vyberHrace&lt;&gt;"",ISNUMBER(SEARCH(vyberHrace,$B12961)))</f>
      </c>
      <c r="M12961" s="14">
        <f>AND($I12961=MID(kododd,1,2),$J12961=MID(kododd,3,3))</f>
      </c>
    </row>
    <row r="12962">
      <c r="A12962" s="95">
        <v>49284</v>
      </c>
      <c r="B12962" s="93" t="s">
        <v>9686</v>
      </c>
      <c r="C12962" s="93" t="s">
        <v>1406</v>
      </c>
      <c r="G12962" s="95">
        <v>0</v>
      </c>
      <c r="H12962" s="93" t="s">
        <v>8976</v>
      </c>
      <c r="I12962" s="93" t="s">
        <v>23897</v>
      </c>
      <c r="J12962" s="93" t="s">
        <v>20921</v>
      </c>
      <c r="K12962" s="93" t="s">
        <v>6838</v>
      </c>
      <c r="L12962" s="14">
        <f>AND(vyberHrace&lt;&gt;"",ISNUMBER(SEARCH(vyberHrace,$B12962)))</f>
      </c>
      <c r="M12962" s="14">
        <f>AND($I12962=MID(kododd,1,2),$J12962=MID(kododd,3,3))</f>
      </c>
    </row>
    <row r="12963">
      <c r="A12963" s="95">
        <v>27343</v>
      </c>
      <c r="B12963" s="93" t="s">
        <v>14771</v>
      </c>
      <c r="C12963" s="93" t="s">
        <v>1436</v>
      </c>
      <c r="D12963" s="95">
        <v>1333</v>
      </c>
      <c r="F12963" s="95">
        <v>380318</v>
      </c>
      <c r="G12963" s="95">
        <v>250</v>
      </c>
      <c r="H12963" s="93" t="s">
        <v>8976</v>
      </c>
      <c r="I12963" s="93" t="s">
        <v>23897</v>
      </c>
      <c r="J12963" s="93" t="s">
        <v>20914</v>
      </c>
      <c r="K12963" s="93" t="s">
        <v>26143</v>
      </c>
      <c r="L12963" s="14">
        <f>AND(vyberHrace&lt;&gt;"",ISNUMBER(SEARCH(vyberHrace,$B12963)))</f>
      </c>
      <c r="M12963" s="14">
        <f>AND($I12963=MID(kododd,1,2),$J12963=MID(kododd,3,3))</f>
      </c>
    </row>
    <row r="12964">
      <c r="A12964" s="95">
        <v>37203</v>
      </c>
      <c r="B12964" s="93" t="s">
        <v>19605</v>
      </c>
      <c r="C12964" s="93" t="s">
        <v>1405</v>
      </c>
      <c r="D12964" s="95">
        <v>1805</v>
      </c>
      <c r="E12964" s="95">
        <v>1900</v>
      </c>
      <c r="F12964" s="95">
        <v>2403021</v>
      </c>
      <c r="G12964" s="95">
        <v>250</v>
      </c>
      <c r="H12964" s="93" t="s">
        <v>8976</v>
      </c>
      <c r="I12964" s="93" t="s">
        <v>23897</v>
      </c>
      <c r="J12964" s="93" t="s">
        <v>20846</v>
      </c>
      <c r="K12964" s="93" t="s">
        <v>4692</v>
      </c>
      <c r="L12964" s="14">
        <f>AND(vyberHrace&lt;&gt;"",ISNUMBER(SEARCH(vyberHrace,$B12964)))</f>
      </c>
      <c r="M12964" s="14">
        <f>AND($I12964=MID(kododd,1,2),$J12964=MID(kododd,3,3))</f>
      </c>
    </row>
    <row r="12965">
      <c r="A12965" s="95">
        <v>59751</v>
      </c>
      <c r="B12965" s="93" t="s">
        <v>26116</v>
      </c>
      <c r="C12965" s="93" t="s">
        <v>1410</v>
      </c>
      <c r="F12965" s="95">
        <v>23784458</v>
      </c>
      <c r="G12965" s="95">
        <v>250</v>
      </c>
      <c r="H12965" s="93" t="s">
        <v>8976</v>
      </c>
      <c r="I12965" s="93" t="s">
        <v>23897</v>
      </c>
      <c r="J12965" s="93" t="s">
        <v>20846</v>
      </c>
      <c r="K12965" s="93" t="s">
        <v>4692</v>
      </c>
      <c r="L12965" s="14">
        <f>AND(vyberHrace&lt;&gt;"",ISNUMBER(SEARCH(vyberHrace,$B12965)))</f>
      </c>
      <c r="M12965" s="14">
        <f>AND($I12965=MID(kododd,1,2),$J12965=MID(kododd,3,3))</f>
      </c>
    </row>
    <row r="12966">
      <c r="A12966" s="95">
        <v>37042</v>
      </c>
      <c r="B12966" s="93" t="s">
        <v>19610</v>
      </c>
      <c r="C12966" s="93" t="s">
        <v>1399</v>
      </c>
      <c r="G12966" s="95">
        <v>0</v>
      </c>
      <c r="H12966" s="93" t="s">
        <v>8976</v>
      </c>
      <c r="I12966" s="93" t="s">
        <v>23897</v>
      </c>
      <c r="J12966" s="93" t="s">
        <v>20860</v>
      </c>
      <c r="K12966" s="93" t="s">
        <v>4664</v>
      </c>
      <c r="L12966" s="14">
        <f>AND(vyberHrace&lt;&gt;"",ISNUMBER(SEARCH(vyberHrace,$B12966)))</f>
      </c>
      <c r="M12966" s="14">
        <f>AND($I12966=MID(kododd,1,2),$J12966=MID(kododd,3,3))</f>
      </c>
    </row>
    <row r="12967">
      <c r="A12967" s="95">
        <v>46270</v>
      </c>
      <c r="B12967" s="93" t="s">
        <v>15312</v>
      </c>
      <c r="C12967" s="93" t="s">
        <v>1408</v>
      </c>
      <c r="D12967" s="95">
        <v>1087</v>
      </c>
      <c r="F12967" s="95">
        <v>23718978</v>
      </c>
      <c r="G12967" s="95">
        <v>0</v>
      </c>
      <c r="H12967" s="93" t="s">
        <v>8976</v>
      </c>
      <c r="I12967" s="93" t="s">
        <v>23897</v>
      </c>
      <c r="J12967" s="93" t="s">
        <v>20973</v>
      </c>
      <c r="K12967" s="93" t="s">
        <v>4907</v>
      </c>
      <c r="L12967" s="14">
        <f>AND(vyberHrace&lt;&gt;"",ISNUMBER(SEARCH(vyberHrace,$B12967)))</f>
      </c>
      <c r="M12967" s="14">
        <f>AND($I12967=MID(kododd,1,2),$J12967=MID(kododd,3,3))</f>
      </c>
    </row>
    <row r="12968">
      <c r="A12968" s="95">
        <v>41952</v>
      </c>
      <c r="B12968" s="93" t="s">
        <v>15313</v>
      </c>
      <c r="C12968" s="93" t="s">
        <v>1433</v>
      </c>
      <c r="D12968" s="95">
        <v>1099</v>
      </c>
      <c r="F12968" s="95">
        <v>23714166</v>
      </c>
      <c r="G12968" s="95">
        <v>0</v>
      </c>
      <c r="H12968" s="93" t="s">
        <v>8976</v>
      </c>
      <c r="I12968" s="93" t="s">
        <v>23897</v>
      </c>
      <c r="J12968" s="93" t="s">
        <v>20921</v>
      </c>
      <c r="K12968" s="93" t="s">
        <v>6838</v>
      </c>
      <c r="L12968" s="14">
        <f>AND(vyberHrace&lt;&gt;"",ISNUMBER(SEARCH(vyberHrace,$B12968)))</f>
      </c>
      <c r="M12968" s="14">
        <f>AND($I12968=MID(kododd,1,2),$J12968=MID(kododd,3,3))</f>
      </c>
    </row>
    <row r="12969">
      <c r="A12969" s="95">
        <v>53997</v>
      </c>
      <c r="B12969" s="93" t="s">
        <v>596</v>
      </c>
      <c r="C12969" s="93" t="s">
        <v>1422</v>
      </c>
      <c r="G12969" s="95">
        <v>0</v>
      </c>
      <c r="H12969" s="93" t="s">
        <v>8976</v>
      </c>
      <c r="I12969" s="93" t="s">
        <v>23897</v>
      </c>
      <c r="J12969" s="93" t="s">
        <v>20921</v>
      </c>
      <c r="K12969" s="93" t="s">
        <v>6838</v>
      </c>
      <c r="L12969" s="14">
        <f>AND(vyberHrace&lt;&gt;"",ISNUMBER(SEARCH(vyberHrace,$B12969)))</f>
      </c>
      <c r="M12969" s="14">
        <f>AND($I12969=MID(kododd,1,2),$J12969=MID(kododd,3,3))</f>
      </c>
    </row>
    <row r="12970">
      <c r="A12970" s="95">
        <v>64031</v>
      </c>
      <c r="B12970" s="93" t="s">
        <v>30186</v>
      </c>
      <c r="C12970" s="93" t="s">
        <v>1487</v>
      </c>
      <c r="D12970" s="95">
        <v>50508</v>
      </c>
      <c r="E12970" s="95">
        <v>50508</v>
      </c>
      <c r="G12970" s="95">
        <v>250</v>
      </c>
      <c r="H12970" s="93" t="s">
        <v>8976</v>
      </c>
      <c r="I12970" s="93" t="s">
        <v>23897</v>
      </c>
      <c r="J12970" s="93" t="s">
        <v>20847</v>
      </c>
      <c r="K12970" s="93" t="s">
        <v>9957</v>
      </c>
      <c r="L12970" s="14">
        <f>AND(vyberHrace&lt;&gt;"",ISNUMBER(SEARCH(vyberHrace,$B12970)))</f>
      </c>
      <c r="M12970" s="14">
        <f>AND($I12970=MID(kododd,1,2),$J12970=MID(kododd,3,3))</f>
      </c>
    </row>
    <row r="12971">
      <c r="A12971" s="95">
        <v>11492</v>
      </c>
      <c r="B12971" s="93" t="s">
        <v>15316</v>
      </c>
      <c r="C12971" s="93" t="s">
        <v>1459</v>
      </c>
      <c r="D12971" s="95">
        <v>1900</v>
      </c>
      <c r="E12971" s="95">
        <v>1918</v>
      </c>
      <c r="F12971" s="95">
        <v>323462</v>
      </c>
      <c r="G12971" s="95">
        <v>0</v>
      </c>
      <c r="H12971" s="93" t="s">
        <v>8976</v>
      </c>
      <c r="I12971" s="93" t="s">
        <v>23897</v>
      </c>
      <c r="J12971" s="93" t="s">
        <v>20880</v>
      </c>
      <c r="K12971" s="93" t="s">
        <v>2046</v>
      </c>
      <c r="L12971" s="14">
        <f>AND(vyberHrace&lt;&gt;"",ISNUMBER(SEARCH(vyberHrace,$B12971)))</f>
      </c>
      <c r="M12971" s="14">
        <f>AND($I12971=MID(kododd,1,2),$J12971=MID(kododd,3,3))</f>
      </c>
    </row>
    <row r="12972">
      <c r="A12972" s="95">
        <v>59790</v>
      </c>
      <c r="B12972" s="93" t="s">
        <v>15324</v>
      </c>
      <c r="C12972" s="93" t="s">
        <v>1422</v>
      </c>
      <c r="F12972" s="95">
        <v>23783796</v>
      </c>
      <c r="G12972" s="95">
        <v>0</v>
      </c>
      <c r="H12972" s="93" t="s">
        <v>8976</v>
      </c>
      <c r="I12972" s="93" t="s">
        <v>23897</v>
      </c>
      <c r="J12972" s="93" t="s">
        <v>20917</v>
      </c>
      <c r="K12972" s="93" t="s">
        <v>6880</v>
      </c>
      <c r="L12972" s="14">
        <f>AND(vyberHrace&lt;&gt;"",ISNUMBER(SEARCH(vyberHrace,$B12972)))</f>
      </c>
      <c r="M12972" s="14">
        <f>AND($I12972=MID(kododd,1,2),$J12972=MID(kododd,3,3))</f>
      </c>
    </row>
    <row r="12973">
      <c r="A12973" s="95">
        <v>53994</v>
      </c>
      <c r="B12973" s="93" t="s">
        <v>597</v>
      </c>
      <c r="C12973" s="93" t="s">
        <v>1412</v>
      </c>
      <c r="G12973" s="95">
        <v>0</v>
      </c>
      <c r="H12973" s="93" t="s">
        <v>8976</v>
      </c>
      <c r="I12973" s="93" t="s">
        <v>23897</v>
      </c>
      <c r="J12973" s="93" t="s">
        <v>20921</v>
      </c>
      <c r="K12973" s="93" t="s">
        <v>6838</v>
      </c>
      <c r="L12973" s="14">
        <f>AND(vyberHrace&lt;&gt;"",ISNUMBER(SEARCH(vyberHrace,$B12973)))</f>
      </c>
      <c r="M12973" s="14">
        <f>AND($I12973=MID(kododd,1,2),$J12973=MID(kododd,3,3))</f>
      </c>
    </row>
    <row r="12974">
      <c r="A12974" s="95">
        <v>56240</v>
      </c>
      <c r="B12974" s="93" t="s">
        <v>22443</v>
      </c>
      <c r="C12974" s="93" t="s">
        <v>1411</v>
      </c>
      <c r="G12974" s="95">
        <v>0</v>
      </c>
      <c r="H12974" s="93" t="s">
        <v>8976</v>
      </c>
      <c r="I12974" s="93" t="s">
        <v>23897</v>
      </c>
      <c r="J12974" s="93" t="s">
        <v>20921</v>
      </c>
      <c r="K12974" s="93" t="s">
        <v>6838</v>
      </c>
      <c r="L12974" s="14">
        <f>AND(vyberHrace&lt;&gt;"",ISNUMBER(SEARCH(vyberHrace,$B12974)))</f>
      </c>
      <c r="M12974" s="14">
        <f>AND($I12974=MID(kododd,1,2),$J12974=MID(kododd,3,3))</f>
      </c>
    </row>
    <row r="12975">
      <c r="A12975" s="95">
        <v>56213</v>
      </c>
      <c r="B12975" s="93" t="s">
        <v>22284</v>
      </c>
      <c r="C12975" s="93" t="s">
        <v>1422</v>
      </c>
      <c r="G12975" s="95">
        <v>0</v>
      </c>
      <c r="H12975" s="93" t="s">
        <v>8976</v>
      </c>
      <c r="I12975" s="93" t="s">
        <v>23897</v>
      </c>
      <c r="J12975" s="93" t="s">
        <v>20921</v>
      </c>
      <c r="K12975" s="93" t="s">
        <v>6838</v>
      </c>
      <c r="L12975" s="14">
        <f>AND(vyberHrace&lt;&gt;"",ISNUMBER(SEARCH(vyberHrace,$B12975)))</f>
      </c>
      <c r="M12975" s="14">
        <f>AND($I12975=MID(kododd,1,2),$J12975=MID(kododd,3,3))</f>
      </c>
    </row>
    <row r="12976">
      <c r="A12976" s="95">
        <v>51272</v>
      </c>
      <c r="B12976" s="93" t="s">
        <v>6855</v>
      </c>
      <c r="C12976" s="93" t="s">
        <v>1401</v>
      </c>
      <c r="G12976" s="95">
        <v>0</v>
      </c>
      <c r="H12976" s="93" t="s">
        <v>8976</v>
      </c>
      <c r="I12976" s="93" t="s">
        <v>23897</v>
      </c>
      <c r="J12976" s="93" t="s">
        <v>21033</v>
      </c>
      <c r="K12976" s="93" t="s">
        <v>7886</v>
      </c>
      <c r="L12976" s="14">
        <f>AND(vyberHrace&lt;&gt;"",ISNUMBER(SEARCH(vyberHrace,$B12976)))</f>
      </c>
      <c r="M12976" s="14">
        <f>AND($I12976=MID(kododd,1,2),$J12976=MID(kododd,3,3))</f>
      </c>
    </row>
    <row r="12977">
      <c r="A12977" s="95">
        <v>35951</v>
      </c>
      <c r="B12977" s="93" t="s">
        <v>9781</v>
      </c>
      <c r="C12977" s="93" t="s">
        <v>1433</v>
      </c>
      <c r="D12977" s="95">
        <v>2054</v>
      </c>
      <c r="E12977" s="95">
        <v>2089</v>
      </c>
      <c r="F12977" s="95">
        <v>4146387</v>
      </c>
      <c r="G12977" s="95">
        <v>250</v>
      </c>
      <c r="H12977" s="93" t="s">
        <v>8976</v>
      </c>
      <c r="I12977" s="93" t="s">
        <v>23897</v>
      </c>
      <c r="J12977" s="93" t="s">
        <v>20860</v>
      </c>
      <c r="K12977" s="93" t="s">
        <v>4664</v>
      </c>
      <c r="L12977" s="14">
        <f>AND(vyberHrace&lt;&gt;"",ISNUMBER(SEARCH(vyberHrace,$B12977)))</f>
      </c>
      <c r="M12977" s="14">
        <f>AND($I12977=MID(kododd,1,2),$J12977=MID(kododd,3,3))</f>
      </c>
    </row>
    <row r="12978">
      <c r="A12978" s="95">
        <v>6806</v>
      </c>
      <c r="B12978" s="93" t="s">
        <v>9782</v>
      </c>
      <c r="C12978" s="93" t="s">
        <v>1426</v>
      </c>
      <c r="D12978" s="95">
        <v>1688</v>
      </c>
      <c r="E12978" s="95">
        <v>1789</v>
      </c>
      <c r="F12978" s="95">
        <v>369373</v>
      </c>
      <c r="G12978" s="95">
        <v>250</v>
      </c>
      <c r="H12978" s="93" t="s">
        <v>8976</v>
      </c>
      <c r="I12978" s="93" t="s">
        <v>23897</v>
      </c>
      <c r="J12978" s="93" t="s">
        <v>20921</v>
      </c>
      <c r="K12978" s="93" t="s">
        <v>6838</v>
      </c>
      <c r="L12978" s="14">
        <f>AND(vyberHrace&lt;&gt;"",ISNUMBER(SEARCH(vyberHrace,$B12978)))</f>
      </c>
      <c r="M12978" s="14">
        <f>AND($I12978=MID(kododd,1,2),$J12978=MID(kododd,3,3))</f>
      </c>
    </row>
    <row r="12979">
      <c r="A12979" s="95">
        <v>11256</v>
      </c>
      <c r="B12979" s="93" t="s">
        <v>9782</v>
      </c>
      <c r="C12979" s="93" t="s">
        <v>1423</v>
      </c>
      <c r="D12979" s="95">
        <v>1736</v>
      </c>
      <c r="E12979" s="95">
        <v>1815</v>
      </c>
      <c r="F12979" s="95">
        <v>369365</v>
      </c>
      <c r="G12979" s="95">
        <v>250</v>
      </c>
      <c r="H12979" s="93" t="s">
        <v>8976</v>
      </c>
      <c r="I12979" s="93" t="s">
        <v>23897</v>
      </c>
      <c r="J12979" s="93" t="s">
        <v>20921</v>
      </c>
      <c r="K12979" s="93" t="s">
        <v>6838</v>
      </c>
      <c r="L12979" s="14">
        <f>AND(vyberHrace&lt;&gt;"",ISNUMBER(SEARCH(vyberHrace,$B12979)))</f>
      </c>
      <c r="M12979" s="14">
        <f>AND($I12979=MID(kododd,1,2),$J12979=MID(kododd,3,3))</f>
      </c>
    </row>
    <row r="12980">
      <c r="A12980" s="95">
        <v>63947</v>
      </c>
      <c r="B12980" s="93" t="s">
        <v>30093</v>
      </c>
      <c r="C12980" s="93" t="s">
        <v>1412</v>
      </c>
      <c r="D12980" s="95">
        <v>51001</v>
      </c>
      <c r="E12980" s="95">
        <v>51001</v>
      </c>
      <c r="G12980" s="95">
        <v>250</v>
      </c>
      <c r="H12980" s="93" t="s">
        <v>8976</v>
      </c>
      <c r="I12980" s="93" t="s">
        <v>23897</v>
      </c>
      <c r="J12980" s="93" t="s">
        <v>20902</v>
      </c>
      <c r="K12980" s="93" t="s">
        <v>6916</v>
      </c>
      <c r="L12980" s="14">
        <f>AND(vyberHrace&lt;&gt;"",ISNUMBER(SEARCH(vyberHrace,$B12980)))</f>
      </c>
      <c r="M12980" s="14">
        <f>AND($I12980=MID(kododd,1,2),$J12980=MID(kododd,3,3))</f>
      </c>
    </row>
    <row r="12981">
      <c r="A12981" s="95">
        <v>50063</v>
      </c>
      <c r="B12981" s="93" t="s">
        <v>9792</v>
      </c>
      <c r="C12981" s="93" t="s">
        <v>1465</v>
      </c>
      <c r="F12981" s="95">
        <v>23752998</v>
      </c>
      <c r="G12981" s="95">
        <v>0</v>
      </c>
      <c r="H12981" s="93" t="s">
        <v>8976</v>
      </c>
      <c r="I12981" s="93" t="s">
        <v>23897</v>
      </c>
      <c r="J12981" s="93" t="s">
        <v>20906</v>
      </c>
      <c r="K12981" s="93" t="s">
        <v>4884</v>
      </c>
      <c r="L12981" s="14">
        <f>AND(vyberHrace&lt;&gt;"",ISNUMBER(SEARCH(vyberHrace,$B12981)))</f>
      </c>
      <c r="M12981" s="14">
        <f>AND($I12981=MID(kododd,1,2),$J12981=MID(kododd,3,3))</f>
      </c>
    </row>
    <row r="12982">
      <c r="A12982" s="95">
        <v>58688</v>
      </c>
      <c r="B12982" s="93" t="s">
        <v>25171</v>
      </c>
      <c r="C12982" s="93" t="s">
        <v>1486</v>
      </c>
      <c r="G12982" s="95">
        <v>0</v>
      </c>
      <c r="H12982" s="93" t="s">
        <v>8976</v>
      </c>
      <c r="I12982" s="93" t="s">
        <v>23897</v>
      </c>
      <c r="J12982" s="93" t="s">
        <v>20921</v>
      </c>
      <c r="K12982" s="93" t="s">
        <v>6838</v>
      </c>
      <c r="L12982" s="14">
        <f>AND(vyberHrace&lt;&gt;"",ISNUMBER(SEARCH(vyberHrace,$B12982)))</f>
      </c>
      <c r="M12982" s="14">
        <f>AND($I12982=MID(kododd,1,2),$J12982=MID(kododd,3,3))</f>
      </c>
    </row>
    <row r="12983">
      <c r="A12983" s="95">
        <v>65</v>
      </c>
      <c r="B12983" s="93" t="s">
        <v>11944</v>
      </c>
      <c r="C12983" s="93" t="s">
        <v>1451</v>
      </c>
      <c r="D12983" s="95">
        <v>2138</v>
      </c>
      <c r="E12983" s="95">
        <v>2106</v>
      </c>
      <c r="F12983" s="95">
        <v>300799</v>
      </c>
      <c r="G12983" s="95">
        <v>250</v>
      </c>
      <c r="H12983" s="93" t="s">
        <v>8976</v>
      </c>
      <c r="I12983" s="93" t="s">
        <v>23897</v>
      </c>
      <c r="J12983" s="93" t="s">
        <v>3580</v>
      </c>
      <c r="K12983" s="93" t="s">
        <v>6263</v>
      </c>
      <c r="L12983" s="14">
        <f>AND(vyberHrace&lt;&gt;"",ISNUMBER(SEARCH(vyberHrace,$B12983)))</f>
      </c>
      <c r="M12983" s="14">
        <f>AND($I12983=MID(kododd,1,2),$J12983=MID(kododd,3,3))</f>
      </c>
    </row>
    <row r="12984">
      <c r="A12984" s="95">
        <v>63001</v>
      </c>
      <c r="B12984" s="93" t="s">
        <v>19866</v>
      </c>
      <c r="C12984" s="93" t="s">
        <v>1420</v>
      </c>
      <c r="G12984" s="95">
        <v>250</v>
      </c>
      <c r="H12984" s="93" t="s">
        <v>8976</v>
      </c>
      <c r="I12984" s="93" t="s">
        <v>23897</v>
      </c>
      <c r="J12984" s="93" t="s">
        <v>20905</v>
      </c>
      <c r="K12984" s="93" t="s">
        <v>9067</v>
      </c>
      <c r="L12984" s="14">
        <f>AND(vyberHrace&lt;&gt;"",ISNUMBER(SEARCH(vyberHrace,$B12984)))</f>
      </c>
      <c r="M12984" s="14">
        <f>AND($I12984=MID(kododd,1,2),$J12984=MID(kododd,3,3))</f>
      </c>
    </row>
    <row r="12985">
      <c r="A12985" s="95">
        <v>37037</v>
      </c>
      <c r="B12985" s="93" t="s">
        <v>11871</v>
      </c>
      <c r="C12985" s="93" t="s">
        <v>1419</v>
      </c>
      <c r="D12985" s="95">
        <v>2022</v>
      </c>
      <c r="E12985" s="95">
        <v>2021</v>
      </c>
      <c r="F12985" s="95">
        <v>364657</v>
      </c>
      <c r="G12985" s="95">
        <v>250</v>
      </c>
      <c r="H12985" s="93" t="s">
        <v>8976</v>
      </c>
      <c r="I12985" s="93" t="s">
        <v>23897</v>
      </c>
      <c r="J12985" s="93" t="s">
        <v>20860</v>
      </c>
      <c r="K12985" s="93" t="s">
        <v>4664</v>
      </c>
      <c r="L12985" s="14">
        <f>AND(vyberHrace&lt;&gt;"",ISNUMBER(SEARCH(vyberHrace,$B12985)))</f>
      </c>
      <c r="M12985" s="14">
        <f>AND($I12985=MID(kododd,1,2),$J12985=MID(kododd,3,3))</f>
      </c>
    </row>
    <row r="12986">
      <c r="A12986" s="95">
        <v>46271</v>
      </c>
      <c r="B12986" s="93" t="s">
        <v>11873</v>
      </c>
      <c r="C12986" s="93" t="s">
        <v>1410</v>
      </c>
      <c r="F12986" s="95">
        <v>23718986</v>
      </c>
      <c r="G12986" s="95">
        <v>0</v>
      </c>
      <c r="H12986" s="93" t="s">
        <v>8976</v>
      </c>
      <c r="I12986" s="93" t="s">
        <v>23897</v>
      </c>
      <c r="J12986" s="93" t="s">
        <v>20973</v>
      </c>
      <c r="K12986" s="93" t="s">
        <v>4907</v>
      </c>
      <c r="L12986" s="14">
        <f>AND(vyberHrace&lt;&gt;"",ISNUMBER(SEARCH(vyberHrace,$B12986)))</f>
      </c>
      <c r="M12986" s="14">
        <f>AND($I12986=MID(kododd,1,2),$J12986=MID(kododd,3,3))</f>
      </c>
    </row>
    <row r="12987">
      <c r="A12987" s="95">
        <v>46888</v>
      </c>
      <c r="B12987" s="93" t="s">
        <v>11874</v>
      </c>
      <c r="C12987" s="93" t="s">
        <v>1416</v>
      </c>
      <c r="G12987" s="95">
        <v>0</v>
      </c>
      <c r="H12987" s="93" t="s">
        <v>8976</v>
      </c>
      <c r="I12987" s="93" t="s">
        <v>23897</v>
      </c>
      <c r="J12987" s="93" t="s">
        <v>20973</v>
      </c>
      <c r="K12987" s="93" t="s">
        <v>4907</v>
      </c>
      <c r="L12987" s="14">
        <f>AND(vyberHrace&lt;&gt;"",ISNUMBER(SEARCH(vyberHrace,$B12987)))</f>
      </c>
      <c r="M12987" s="14">
        <f>AND($I12987=MID(kododd,1,2),$J12987=MID(kododd,3,3))</f>
      </c>
    </row>
    <row r="12988">
      <c r="A12988" s="95">
        <v>57864</v>
      </c>
      <c r="B12988" s="93" t="s">
        <v>24413</v>
      </c>
      <c r="C12988" s="93" t="s">
        <v>1406</v>
      </c>
      <c r="D12988" s="95">
        <v>1275</v>
      </c>
      <c r="E12988" s="95">
        <v>1646</v>
      </c>
      <c r="F12988" s="95">
        <v>23779934</v>
      </c>
      <c r="G12988" s="95">
        <v>250</v>
      </c>
      <c r="H12988" s="93" t="s">
        <v>8976</v>
      </c>
      <c r="I12988" s="93" t="s">
        <v>23897</v>
      </c>
      <c r="J12988" s="93" t="s">
        <v>3580</v>
      </c>
      <c r="K12988" s="93" t="s">
        <v>6263</v>
      </c>
      <c r="L12988" s="14">
        <f>AND(vyberHrace&lt;&gt;"",ISNUMBER(SEARCH(vyberHrace,$B12988)))</f>
      </c>
      <c r="M12988" s="14">
        <f>AND($I12988=MID(kododd,1,2),$J12988=MID(kododd,3,3))</f>
      </c>
    </row>
    <row r="12989">
      <c r="A12989" s="95">
        <v>49281</v>
      </c>
      <c r="B12989" s="93" t="s">
        <v>17270</v>
      </c>
      <c r="C12989" s="93" t="s">
        <v>1412</v>
      </c>
      <c r="G12989" s="95">
        <v>0</v>
      </c>
      <c r="H12989" s="93" t="s">
        <v>8976</v>
      </c>
      <c r="I12989" s="93" t="s">
        <v>23897</v>
      </c>
      <c r="J12989" s="93" t="s">
        <v>20921</v>
      </c>
      <c r="K12989" s="93" t="s">
        <v>6838</v>
      </c>
      <c r="L12989" s="14">
        <f>AND(vyberHrace&lt;&gt;"",ISNUMBER(SEARCH(vyberHrace,$B12989)))</f>
      </c>
      <c r="M12989" s="14">
        <f>AND($I12989=MID(kododd,1,2),$J12989=MID(kododd,3,3))</f>
      </c>
    </row>
    <row r="12990">
      <c r="A12990" s="95">
        <v>52334</v>
      </c>
      <c r="B12990" s="93" t="s">
        <v>4184</v>
      </c>
      <c r="C12990" s="93" t="s">
        <v>1412</v>
      </c>
      <c r="G12990" s="95">
        <v>0</v>
      </c>
      <c r="H12990" s="93" t="s">
        <v>8976</v>
      </c>
      <c r="I12990" s="93" t="s">
        <v>23897</v>
      </c>
      <c r="J12990" s="93" t="s">
        <v>20921</v>
      </c>
      <c r="K12990" s="93" t="s">
        <v>6838</v>
      </c>
      <c r="L12990" s="14">
        <f>AND(vyberHrace&lt;&gt;"",ISNUMBER(SEARCH(vyberHrace,$B12990)))</f>
      </c>
      <c r="M12990" s="14">
        <f>AND($I12990=MID(kododd,1,2),$J12990=MID(kododd,3,3))</f>
      </c>
    </row>
    <row r="12991">
      <c r="A12991" s="95">
        <v>44594</v>
      </c>
      <c r="B12991" s="93" t="s">
        <v>15021</v>
      </c>
      <c r="C12991" s="93" t="s">
        <v>1400</v>
      </c>
      <c r="G12991" s="95">
        <v>0</v>
      </c>
      <c r="H12991" s="93" t="s">
        <v>8976</v>
      </c>
      <c r="I12991" s="93" t="s">
        <v>23897</v>
      </c>
      <c r="J12991" s="93" t="s">
        <v>20921</v>
      </c>
      <c r="K12991" s="93" t="s">
        <v>6838</v>
      </c>
      <c r="L12991" s="14">
        <f>AND(vyberHrace&lt;&gt;"",ISNUMBER(SEARCH(vyberHrace,$B12991)))</f>
      </c>
      <c r="M12991" s="14">
        <f>AND($I12991=MID(kododd,1,2),$J12991=MID(kododd,3,3))</f>
      </c>
    </row>
    <row r="12992">
      <c r="A12992" s="95">
        <v>2432</v>
      </c>
      <c r="B12992" s="93" t="s">
        <v>15022</v>
      </c>
      <c r="C12992" s="93" t="s">
        <v>1471</v>
      </c>
      <c r="D12992" s="95">
        <v>1662</v>
      </c>
      <c r="E12992" s="95">
        <v>1776</v>
      </c>
      <c r="F12992" s="95">
        <v>331775</v>
      </c>
      <c r="G12992" s="95">
        <v>250</v>
      </c>
      <c r="H12992" s="93" t="s">
        <v>8976</v>
      </c>
      <c r="I12992" s="93" t="s">
        <v>23897</v>
      </c>
      <c r="J12992" s="93" t="s">
        <v>3580</v>
      </c>
      <c r="K12992" s="93" t="s">
        <v>6263</v>
      </c>
      <c r="L12992" s="14">
        <f>AND(vyberHrace&lt;&gt;"",ISNUMBER(SEARCH(vyberHrace,$B12992)))</f>
      </c>
      <c r="M12992" s="14">
        <f>AND($I12992=MID(kododd,1,2),$J12992=MID(kododd,3,3))</f>
      </c>
    </row>
    <row r="12993">
      <c r="A12993" s="95">
        <v>38689</v>
      </c>
      <c r="B12993" s="93" t="s">
        <v>15023</v>
      </c>
      <c r="C12993" s="93" t="s">
        <v>1444</v>
      </c>
      <c r="G12993" s="95">
        <v>0</v>
      </c>
      <c r="H12993" s="93" t="s">
        <v>8976</v>
      </c>
      <c r="I12993" s="93" t="s">
        <v>23897</v>
      </c>
      <c r="J12993" s="93" t="s">
        <v>20921</v>
      </c>
      <c r="K12993" s="93" t="s">
        <v>6838</v>
      </c>
      <c r="L12993" s="14">
        <f>AND(vyberHrace&lt;&gt;"",ISNUMBER(SEARCH(vyberHrace,$B12993)))</f>
      </c>
      <c r="M12993" s="14">
        <f>AND($I12993=MID(kododd,1,2),$J12993=MID(kododd,3,3))</f>
      </c>
    </row>
    <row r="12994">
      <c r="A12994" s="95">
        <v>39604</v>
      </c>
      <c r="B12994" s="93" t="s">
        <v>8116</v>
      </c>
      <c r="C12994" s="93" t="s">
        <v>1438</v>
      </c>
      <c r="G12994" s="95">
        <v>0</v>
      </c>
      <c r="H12994" s="93" t="s">
        <v>8976</v>
      </c>
      <c r="I12994" s="93" t="s">
        <v>23897</v>
      </c>
      <c r="J12994" s="93" t="s">
        <v>20921</v>
      </c>
      <c r="K12994" s="93" t="s">
        <v>6838</v>
      </c>
      <c r="L12994" s="14">
        <f>AND(vyberHrace&lt;&gt;"",ISNUMBER(SEARCH(vyberHrace,$B12994)))</f>
      </c>
      <c r="M12994" s="14">
        <f>AND($I12994=MID(kododd,1,2),$J12994=MID(kododd,3,3))</f>
      </c>
    </row>
    <row r="12995">
      <c r="A12995" s="95">
        <v>57181</v>
      </c>
      <c r="B12995" s="93" t="s">
        <v>8121</v>
      </c>
      <c r="C12995" s="93" t="s">
        <v>1424</v>
      </c>
      <c r="G12995" s="95">
        <v>0</v>
      </c>
      <c r="H12995" s="93" t="s">
        <v>8976</v>
      </c>
      <c r="I12995" s="93" t="s">
        <v>23897</v>
      </c>
      <c r="J12995" s="93" t="s">
        <v>20933</v>
      </c>
      <c r="K12995" s="93" t="s">
        <v>9080</v>
      </c>
      <c r="L12995" s="14">
        <f>AND(vyberHrace&lt;&gt;"",ISNUMBER(SEARCH(vyberHrace,$B12995)))</f>
      </c>
      <c r="M12995" s="14">
        <f>AND($I12995=MID(kododd,1,2),$J12995=MID(kododd,3,3))</f>
      </c>
    </row>
    <row r="12996">
      <c r="A12996" s="95">
        <v>54183</v>
      </c>
      <c r="B12996" s="93" t="s">
        <v>613</v>
      </c>
      <c r="C12996" s="93" t="s">
        <v>1422</v>
      </c>
      <c r="G12996" s="95">
        <v>0</v>
      </c>
      <c r="H12996" s="93" t="s">
        <v>8976</v>
      </c>
      <c r="I12996" s="93" t="s">
        <v>23897</v>
      </c>
      <c r="J12996" s="93" t="s">
        <v>20906</v>
      </c>
      <c r="K12996" s="93" t="s">
        <v>4884</v>
      </c>
      <c r="L12996" s="14">
        <f>AND(vyberHrace&lt;&gt;"",ISNUMBER(SEARCH(vyberHrace,$B12996)))</f>
      </c>
      <c r="M12996" s="14">
        <f>AND($I12996=MID(kododd,1,2),$J12996=MID(kododd,3,3))</f>
      </c>
    </row>
    <row r="12997">
      <c r="A12997" s="95">
        <v>58683</v>
      </c>
      <c r="B12997" s="93" t="s">
        <v>25167</v>
      </c>
      <c r="C12997" s="93" t="s">
        <v>1450</v>
      </c>
      <c r="G12997" s="95">
        <v>0</v>
      </c>
      <c r="H12997" s="93" t="s">
        <v>8976</v>
      </c>
      <c r="I12997" s="93" t="s">
        <v>23897</v>
      </c>
      <c r="J12997" s="93" t="s">
        <v>20921</v>
      </c>
      <c r="K12997" s="93" t="s">
        <v>6838</v>
      </c>
      <c r="L12997" s="14">
        <f>AND(vyberHrace&lt;&gt;"",ISNUMBER(SEARCH(vyberHrace,$B12997)))</f>
      </c>
      <c r="M12997" s="14">
        <f>AND($I12997=MID(kododd,1,2),$J12997=MID(kododd,3,3))</f>
      </c>
    </row>
    <row r="12998">
      <c r="A12998" s="95">
        <v>55834</v>
      </c>
      <c r="B12998" s="93" t="s">
        <v>22411</v>
      </c>
      <c r="C12998" s="93" t="s">
        <v>1450</v>
      </c>
      <c r="G12998" s="95">
        <v>0</v>
      </c>
      <c r="H12998" s="93" t="s">
        <v>8976</v>
      </c>
      <c r="I12998" s="93" t="s">
        <v>23897</v>
      </c>
      <c r="J12998" s="93" t="s">
        <v>20933</v>
      </c>
      <c r="K12998" s="93" t="s">
        <v>9080</v>
      </c>
      <c r="L12998" s="14">
        <f>AND(vyberHrace&lt;&gt;"",ISNUMBER(SEARCH(vyberHrace,$B12998)))</f>
      </c>
      <c r="M12998" s="14">
        <f>AND($I12998=MID(kododd,1,2),$J12998=MID(kododd,3,3))</f>
      </c>
    </row>
    <row r="12999">
      <c r="A12999" s="95">
        <v>63676</v>
      </c>
      <c r="B12999" s="93" t="s">
        <v>29853</v>
      </c>
      <c r="C12999" s="93" t="s">
        <v>1486</v>
      </c>
      <c r="G12999" s="95">
        <v>250</v>
      </c>
      <c r="H12999" s="93" t="s">
        <v>8976</v>
      </c>
      <c r="I12999" s="93" t="s">
        <v>23897</v>
      </c>
      <c r="J12999" s="93" t="s">
        <v>20917</v>
      </c>
      <c r="K12999" s="93" t="s">
        <v>6880</v>
      </c>
      <c r="L12999" s="14">
        <f>AND(vyberHrace&lt;&gt;"",ISNUMBER(SEARCH(vyberHrace,$B12999)))</f>
      </c>
      <c r="M12999" s="14">
        <f>AND($I12999=MID(kododd,1,2),$J12999=MID(kododd,3,3))</f>
      </c>
    </row>
    <row r="13000">
      <c r="A13000" s="95">
        <v>46721</v>
      </c>
      <c r="B13000" s="93" t="s">
        <v>8327</v>
      </c>
      <c r="C13000" s="93" t="s">
        <v>1414</v>
      </c>
      <c r="D13000" s="95">
        <v>1553</v>
      </c>
      <c r="E13000" s="95">
        <v>1839</v>
      </c>
      <c r="F13000" s="95">
        <v>23757183</v>
      </c>
      <c r="G13000" s="95">
        <v>250</v>
      </c>
      <c r="H13000" s="93" t="s">
        <v>8976</v>
      </c>
      <c r="I13000" s="93" t="s">
        <v>23897</v>
      </c>
      <c r="J13000" s="93" t="s">
        <v>20891</v>
      </c>
      <c r="K13000" s="93" t="s">
        <v>5083</v>
      </c>
      <c r="L13000" s="14">
        <f>AND(vyberHrace&lt;&gt;"",ISNUMBER(SEARCH(vyberHrace,$B13000)))</f>
      </c>
      <c r="M13000" s="14">
        <f>AND($I13000=MID(kododd,1,2),$J13000=MID(kododd,3,3))</f>
      </c>
    </row>
    <row r="13001">
      <c r="A13001" s="95">
        <v>28473</v>
      </c>
      <c r="B13001" s="93" t="s">
        <v>8330</v>
      </c>
      <c r="C13001" s="93" t="s">
        <v>1414</v>
      </c>
      <c r="D13001" s="95">
        <v>1930</v>
      </c>
      <c r="E13001" s="95">
        <v>1951</v>
      </c>
      <c r="F13001" s="95">
        <v>346500</v>
      </c>
      <c r="G13001" s="95">
        <v>250</v>
      </c>
      <c r="H13001" s="93" t="s">
        <v>8976</v>
      </c>
      <c r="I13001" s="93" t="s">
        <v>23897</v>
      </c>
      <c r="J13001" s="93" t="s">
        <v>20937</v>
      </c>
      <c r="K13001" s="93" t="s">
        <v>5619</v>
      </c>
      <c r="L13001" s="14">
        <f>AND(vyberHrace&lt;&gt;"",ISNUMBER(SEARCH(vyberHrace,$B13001)))</f>
      </c>
      <c r="M13001" s="14">
        <f>AND($I13001=MID(kododd,1,2),$J13001=MID(kododd,3,3))</f>
      </c>
    </row>
    <row r="13002">
      <c r="A13002" s="95">
        <v>40916</v>
      </c>
      <c r="B13002" s="93" t="s">
        <v>8332</v>
      </c>
      <c r="C13002" s="93" t="s">
        <v>1455</v>
      </c>
      <c r="D13002" s="95">
        <v>1460</v>
      </c>
      <c r="E13002" s="95">
        <v>1675</v>
      </c>
      <c r="F13002" s="95">
        <v>394378</v>
      </c>
      <c r="G13002" s="95">
        <v>250</v>
      </c>
      <c r="H13002" s="93" t="s">
        <v>8976</v>
      </c>
      <c r="I13002" s="93" t="s">
        <v>23897</v>
      </c>
      <c r="J13002" s="93" t="s">
        <v>3580</v>
      </c>
      <c r="K13002" s="93" t="s">
        <v>6263</v>
      </c>
      <c r="L13002" s="14">
        <f>AND(vyberHrace&lt;&gt;"",ISNUMBER(SEARCH(vyberHrace,$B13002)))</f>
      </c>
      <c r="M13002" s="14">
        <f>AND($I13002=MID(kododd,1,2),$J13002=MID(kododd,3,3))</f>
      </c>
    </row>
    <row r="13003">
      <c r="A13003" s="95">
        <v>7954</v>
      </c>
      <c r="B13003" s="93" t="s">
        <v>8333</v>
      </c>
      <c r="C13003" s="93" t="s">
        <v>1462</v>
      </c>
      <c r="D13003" s="95">
        <v>1746</v>
      </c>
      <c r="E13003" s="95">
        <v>1855</v>
      </c>
      <c r="F13003" s="95">
        <v>337951</v>
      </c>
      <c r="G13003" s="95">
        <v>250</v>
      </c>
      <c r="H13003" s="93" t="s">
        <v>8976</v>
      </c>
      <c r="I13003" s="93" t="s">
        <v>23897</v>
      </c>
      <c r="J13003" s="93" t="s">
        <v>3580</v>
      </c>
      <c r="K13003" s="93" t="s">
        <v>6263</v>
      </c>
      <c r="L13003" s="14">
        <f>AND(vyberHrace&lt;&gt;"",ISNUMBER(SEARCH(vyberHrace,$B13003)))</f>
      </c>
      <c r="M13003" s="14">
        <f>AND($I13003=MID(kododd,1,2),$J13003=MID(kododd,3,3))</f>
      </c>
    </row>
    <row r="13004">
      <c r="A13004" s="95">
        <v>55815</v>
      </c>
      <c r="B13004" s="93" t="s">
        <v>22412</v>
      </c>
      <c r="C13004" s="93" t="s">
        <v>1411</v>
      </c>
      <c r="G13004" s="95">
        <v>0</v>
      </c>
      <c r="H13004" s="93" t="s">
        <v>8976</v>
      </c>
      <c r="I13004" s="93" t="s">
        <v>23897</v>
      </c>
      <c r="J13004" s="93" t="s">
        <v>20933</v>
      </c>
      <c r="K13004" s="93" t="s">
        <v>9080</v>
      </c>
      <c r="L13004" s="14">
        <f>AND(vyberHrace&lt;&gt;"",ISNUMBER(SEARCH(vyberHrace,$B13004)))</f>
      </c>
      <c r="M13004" s="14">
        <f>AND($I13004=MID(kododd,1,2),$J13004=MID(kododd,3,3))</f>
      </c>
    </row>
    <row r="13005">
      <c r="A13005" s="95">
        <v>39183</v>
      </c>
      <c r="B13005" s="93" t="s">
        <v>8335</v>
      </c>
      <c r="C13005" s="93" t="s">
        <v>1400</v>
      </c>
      <c r="D13005" s="95">
        <v>1610</v>
      </c>
      <c r="E13005" s="95">
        <v>1774</v>
      </c>
      <c r="F13005" s="95">
        <v>388718</v>
      </c>
      <c r="G13005" s="95">
        <v>0</v>
      </c>
      <c r="H13005" s="93" t="s">
        <v>8976</v>
      </c>
      <c r="I13005" s="93" t="s">
        <v>23897</v>
      </c>
      <c r="J13005" s="93" t="s">
        <v>3580</v>
      </c>
      <c r="K13005" s="93" t="s">
        <v>6263</v>
      </c>
      <c r="L13005" s="14">
        <f>AND(vyberHrace&lt;&gt;"",ISNUMBER(SEARCH(vyberHrace,$B13005)))</f>
      </c>
      <c r="M13005" s="14">
        <f>AND($I13005=MID(kododd,1,2),$J13005=MID(kododd,3,3))</f>
      </c>
    </row>
    <row r="13006">
      <c r="A13006" s="95">
        <v>63677</v>
      </c>
      <c r="B13006" s="93" t="s">
        <v>29854</v>
      </c>
      <c r="C13006" s="93" t="s">
        <v>1411</v>
      </c>
      <c r="G13006" s="95">
        <v>250</v>
      </c>
      <c r="H13006" s="93" t="s">
        <v>8976</v>
      </c>
      <c r="I13006" s="93" t="s">
        <v>23897</v>
      </c>
      <c r="J13006" s="93" t="s">
        <v>20917</v>
      </c>
      <c r="K13006" s="93" t="s">
        <v>6880</v>
      </c>
      <c r="L13006" s="14">
        <f>AND(vyberHrace&lt;&gt;"",ISNUMBER(SEARCH(vyberHrace,$B13006)))</f>
      </c>
      <c r="M13006" s="14">
        <f>AND($I13006=MID(kododd,1,2),$J13006=MID(kododd,3,3))</f>
      </c>
    </row>
    <row r="13007">
      <c r="A13007" s="95">
        <v>7957</v>
      </c>
      <c r="B13007" s="93" t="s">
        <v>20463</v>
      </c>
      <c r="C13007" s="93" t="s">
        <v>1455</v>
      </c>
      <c r="D13007" s="95">
        <v>1787</v>
      </c>
      <c r="E13007" s="95">
        <v>1836</v>
      </c>
      <c r="F13007" s="95">
        <v>355518</v>
      </c>
      <c r="G13007" s="95">
        <v>250</v>
      </c>
      <c r="H13007" s="93" t="s">
        <v>8976</v>
      </c>
      <c r="I13007" s="93" t="s">
        <v>23897</v>
      </c>
      <c r="J13007" s="93" t="s">
        <v>21002</v>
      </c>
      <c r="K13007" s="93" t="s">
        <v>5579</v>
      </c>
      <c r="L13007" s="14">
        <f>AND(vyberHrace&lt;&gt;"",ISNUMBER(SEARCH(vyberHrace,$B13007)))</f>
      </c>
      <c r="M13007" s="14">
        <f>AND($I13007=MID(kododd,1,2),$J13007=MID(kododd,3,3))</f>
      </c>
    </row>
    <row r="13008">
      <c r="A13008" s="95">
        <v>51079</v>
      </c>
      <c r="B13008" s="93" t="s">
        <v>6840</v>
      </c>
      <c r="C13008" s="93" t="s">
        <v>1406</v>
      </c>
      <c r="G13008" s="95">
        <v>0</v>
      </c>
      <c r="H13008" s="93" t="s">
        <v>8976</v>
      </c>
      <c r="I13008" s="93" t="s">
        <v>23897</v>
      </c>
      <c r="J13008" s="93" t="s">
        <v>20906</v>
      </c>
      <c r="K13008" s="93" t="s">
        <v>4884</v>
      </c>
      <c r="L13008" s="14">
        <f>AND(vyberHrace&lt;&gt;"",ISNUMBER(SEARCH(vyberHrace,$B13008)))</f>
      </c>
      <c r="M13008" s="14">
        <f>AND($I13008=MID(kododd,1,2),$J13008=MID(kododd,3,3))</f>
      </c>
    </row>
    <row r="13009">
      <c r="A13009" s="95">
        <v>27272</v>
      </c>
      <c r="B13009" s="93" t="s">
        <v>8408</v>
      </c>
      <c r="C13009" s="93" t="s">
        <v>1475</v>
      </c>
      <c r="D13009" s="95">
        <v>1689</v>
      </c>
      <c r="E13009" s="95">
        <v>1824</v>
      </c>
      <c r="F13009" s="95">
        <v>337994</v>
      </c>
      <c r="G13009" s="95">
        <v>250</v>
      </c>
      <c r="H13009" s="93" t="s">
        <v>8976</v>
      </c>
      <c r="I13009" s="93" t="s">
        <v>23897</v>
      </c>
      <c r="J13009" s="93" t="s">
        <v>20872</v>
      </c>
      <c r="K13009" s="93" t="s">
        <v>6834</v>
      </c>
      <c r="L13009" s="14">
        <f>AND(vyberHrace&lt;&gt;"",ISNUMBER(SEARCH(vyberHrace,$B13009)))</f>
      </c>
      <c r="M13009" s="14">
        <f>AND($I13009=MID(kododd,1,2),$J13009=MID(kododd,3,3))</f>
      </c>
    </row>
    <row r="13010">
      <c r="A13010" s="95">
        <v>9532</v>
      </c>
      <c r="B13010" s="93" t="s">
        <v>18365</v>
      </c>
      <c r="C13010" s="93" t="s">
        <v>1439</v>
      </c>
      <c r="D13010" s="95">
        <v>1954</v>
      </c>
      <c r="E13010" s="95">
        <v>1997</v>
      </c>
      <c r="F13010" s="95">
        <v>323667</v>
      </c>
      <c r="G13010" s="95">
        <v>250</v>
      </c>
      <c r="H13010" s="93" t="s">
        <v>8976</v>
      </c>
      <c r="I13010" s="93" t="s">
        <v>23897</v>
      </c>
      <c r="J13010" s="93" t="s">
        <v>20906</v>
      </c>
      <c r="K13010" s="93" t="s">
        <v>4884</v>
      </c>
      <c r="L13010" s="14">
        <f>AND(vyberHrace&lt;&gt;"",ISNUMBER(SEARCH(vyberHrace,$B13010)))</f>
      </c>
      <c r="M13010" s="14">
        <f>AND($I13010=MID(kododd,1,2),$J13010=MID(kododd,3,3))</f>
      </c>
    </row>
    <row r="13011">
      <c r="A13011" s="95">
        <v>8387</v>
      </c>
      <c r="B13011" s="93" t="s">
        <v>18366</v>
      </c>
      <c r="C13011" s="93" t="s">
        <v>1437</v>
      </c>
      <c r="D13011" s="95">
        <v>1876</v>
      </c>
      <c r="E13011" s="95">
        <v>1897</v>
      </c>
      <c r="F13011" s="95">
        <v>323675</v>
      </c>
      <c r="G13011" s="95">
        <v>250</v>
      </c>
      <c r="H13011" s="93" t="s">
        <v>8976</v>
      </c>
      <c r="I13011" s="93" t="s">
        <v>23897</v>
      </c>
      <c r="J13011" s="93" t="s">
        <v>20906</v>
      </c>
      <c r="K13011" s="93" t="s">
        <v>4884</v>
      </c>
      <c r="L13011" s="14">
        <f>AND(vyberHrace&lt;&gt;"",ISNUMBER(SEARCH(vyberHrace,$B13011)))</f>
      </c>
      <c r="M13011" s="14">
        <f>AND($I13011=MID(kododd,1,2),$J13011=MID(kododd,3,3))</f>
      </c>
    </row>
    <row r="13012">
      <c r="A13012" s="95">
        <v>32915</v>
      </c>
      <c r="B13012" s="93" t="s">
        <v>18371</v>
      </c>
      <c r="C13012" s="93" t="s">
        <v>1470</v>
      </c>
      <c r="D13012" s="95">
        <v>1541</v>
      </c>
      <c r="F13012" s="95">
        <v>369837</v>
      </c>
      <c r="G13012" s="95">
        <v>0</v>
      </c>
      <c r="H13012" s="93" t="s">
        <v>8976</v>
      </c>
      <c r="I13012" s="93" t="s">
        <v>23897</v>
      </c>
      <c r="J13012" s="93" t="s">
        <v>20854</v>
      </c>
      <c r="K13012" s="93" t="s">
        <v>138</v>
      </c>
      <c r="L13012" s="14">
        <f>AND(vyberHrace&lt;&gt;"",ISNUMBER(SEARCH(vyberHrace,$B13012)))</f>
      </c>
      <c r="M13012" s="14">
        <f>AND($I13012=MID(kododd,1,2),$J13012=MID(kododd,3,3))</f>
      </c>
    </row>
    <row r="13013">
      <c r="A13013" s="95">
        <v>46273</v>
      </c>
      <c r="B13013" s="93" t="s">
        <v>13586</v>
      </c>
      <c r="C13013" s="93" t="s">
        <v>1408</v>
      </c>
      <c r="D13013" s="95">
        <v>1243</v>
      </c>
      <c r="F13013" s="95">
        <v>23727918</v>
      </c>
      <c r="G13013" s="95">
        <v>0</v>
      </c>
      <c r="H13013" s="93" t="s">
        <v>8976</v>
      </c>
      <c r="I13013" s="93" t="s">
        <v>23897</v>
      </c>
      <c r="J13013" s="93" t="s">
        <v>20973</v>
      </c>
      <c r="K13013" s="93" t="s">
        <v>4907</v>
      </c>
      <c r="L13013" s="14">
        <f>AND(vyberHrace&lt;&gt;"",ISNUMBER(SEARCH(vyberHrace,$B13013)))</f>
      </c>
      <c r="M13013" s="14">
        <f>AND($I13013=MID(kododd,1,2),$J13013=MID(kododd,3,3))</f>
      </c>
    </row>
    <row r="13014">
      <c r="A13014" s="95">
        <v>187</v>
      </c>
      <c r="B13014" s="93" t="s">
        <v>13589</v>
      </c>
      <c r="C13014" s="93" t="s">
        <v>1427</v>
      </c>
      <c r="D13014" s="95">
        <v>2167</v>
      </c>
      <c r="E13014" s="95">
        <v>2176</v>
      </c>
      <c r="F13014" s="95">
        <v>301574</v>
      </c>
      <c r="G13014" s="95">
        <v>250</v>
      </c>
      <c r="H13014" s="93" t="s">
        <v>8976</v>
      </c>
      <c r="I13014" s="93" t="s">
        <v>23897</v>
      </c>
      <c r="J13014" s="93" t="s">
        <v>20933</v>
      </c>
      <c r="K13014" s="93" t="s">
        <v>9080</v>
      </c>
      <c r="L13014" s="14">
        <f>AND(vyberHrace&lt;&gt;"",ISNUMBER(SEARCH(vyberHrace,$B13014)))</f>
      </c>
      <c r="M13014" s="14">
        <f>AND($I13014=MID(kododd,1,2),$J13014=MID(kododd,3,3))</f>
      </c>
    </row>
    <row r="13015">
      <c r="A13015" s="95">
        <v>542</v>
      </c>
      <c r="B13015" s="93" t="s">
        <v>13597</v>
      </c>
      <c r="C13015" s="93" t="s">
        <v>1468</v>
      </c>
      <c r="D13015" s="95">
        <v>1781</v>
      </c>
      <c r="E13015" s="95">
        <v>1854</v>
      </c>
      <c r="F13015" s="95">
        <v>340669</v>
      </c>
      <c r="G13015" s="95">
        <v>250</v>
      </c>
      <c r="H13015" s="93" t="s">
        <v>8976</v>
      </c>
      <c r="I13015" s="93" t="s">
        <v>23897</v>
      </c>
      <c r="J13015" s="93" t="s">
        <v>20933</v>
      </c>
      <c r="K13015" s="93" t="s">
        <v>9080</v>
      </c>
      <c r="L13015" s="14">
        <f>AND(vyberHrace&lt;&gt;"",ISNUMBER(SEARCH(vyberHrace,$B13015)))</f>
      </c>
      <c r="M13015" s="14">
        <f>AND($I13015=MID(kododd,1,2),$J13015=MID(kododd,3,3))</f>
      </c>
    </row>
    <row r="13016">
      <c r="A13016" s="95">
        <v>26782</v>
      </c>
      <c r="B13016" s="93" t="s">
        <v>13604</v>
      </c>
      <c r="C13016" s="93" t="s">
        <v>1433</v>
      </c>
      <c r="D13016" s="95">
        <v>1745</v>
      </c>
      <c r="E13016" s="95">
        <v>1835</v>
      </c>
      <c r="F13016" s="95">
        <v>369829</v>
      </c>
      <c r="G13016" s="95">
        <v>250</v>
      </c>
      <c r="H13016" s="93" t="s">
        <v>8976</v>
      </c>
      <c r="I13016" s="93" t="s">
        <v>23897</v>
      </c>
      <c r="J13016" s="93" t="s">
        <v>20934</v>
      </c>
      <c r="K13016" s="93" t="s">
        <v>8985</v>
      </c>
      <c r="L13016" s="14">
        <f>AND(vyberHrace&lt;&gt;"",ISNUMBER(SEARCH(vyberHrace,$B13016)))</f>
      </c>
      <c r="M13016" s="14">
        <f>AND($I13016=MID(kododd,1,2),$J13016=MID(kododd,3,3))</f>
      </c>
    </row>
    <row r="13017">
      <c r="A13017" s="95">
        <v>61342</v>
      </c>
      <c r="B13017" s="93" t="s">
        <v>27538</v>
      </c>
      <c r="C13017" s="93" t="s">
        <v>1450</v>
      </c>
      <c r="G13017" s="95">
        <v>0</v>
      </c>
      <c r="H13017" s="93" t="s">
        <v>8976</v>
      </c>
      <c r="I13017" s="93" t="s">
        <v>23897</v>
      </c>
      <c r="J13017" s="93" t="s">
        <v>20933</v>
      </c>
      <c r="K13017" s="93" t="s">
        <v>9080</v>
      </c>
      <c r="L13017" s="14">
        <f>AND(vyberHrace&lt;&gt;"",ISNUMBER(SEARCH(vyberHrace,$B13017)))</f>
      </c>
      <c r="M13017" s="14">
        <f>AND($I13017=MID(kododd,1,2),$J13017=MID(kododd,3,3))</f>
      </c>
    </row>
    <row r="13018">
      <c r="A13018" s="95">
        <v>44153</v>
      </c>
      <c r="B13018" s="93" t="s">
        <v>13617</v>
      </c>
      <c r="C13018" s="93" t="s">
        <v>1408</v>
      </c>
      <c r="D13018" s="95">
        <v>1022</v>
      </c>
      <c r="F13018" s="95">
        <v>23717254</v>
      </c>
      <c r="G13018" s="95">
        <v>0</v>
      </c>
      <c r="H13018" s="93" t="s">
        <v>8976</v>
      </c>
      <c r="I13018" s="93" t="s">
        <v>23897</v>
      </c>
      <c r="J13018" s="93" t="s">
        <v>20933</v>
      </c>
      <c r="K13018" s="93" t="s">
        <v>9080</v>
      </c>
      <c r="L13018" s="14">
        <f>AND(vyberHrace&lt;&gt;"",ISNUMBER(SEARCH(vyberHrace,$B13018)))</f>
      </c>
      <c r="M13018" s="14">
        <f>AND($I13018=MID(kododd,1,2),$J13018=MID(kododd,3,3))</f>
      </c>
    </row>
    <row r="13019">
      <c r="A13019" s="95">
        <v>31469</v>
      </c>
      <c r="B13019" s="93" t="s">
        <v>10703</v>
      </c>
      <c r="C13019" s="93" t="s">
        <v>1398</v>
      </c>
      <c r="D13019" s="95">
        <v>2053</v>
      </c>
      <c r="E13019" s="95">
        <v>2067</v>
      </c>
      <c r="F13019" s="95">
        <v>349119</v>
      </c>
      <c r="G13019" s="95">
        <v>250</v>
      </c>
      <c r="H13019" s="93" t="s">
        <v>8976</v>
      </c>
      <c r="I13019" s="93" t="s">
        <v>23897</v>
      </c>
      <c r="J13019" s="93" t="s">
        <v>20933</v>
      </c>
      <c r="K13019" s="93" t="s">
        <v>9080</v>
      </c>
      <c r="L13019" s="14">
        <f>AND(vyberHrace&lt;&gt;"",ISNUMBER(SEARCH(vyberHrace,$B13019)))</f>
      </c>
      <c r="M13019" s="14">
        <f>AND($I13019=MID(kododd,1,2),$J13019=MID(kododd,3,3))</f>
      </c>
    </row>
    <row r="13020">
      <c r="A13020" s="95">
        <v>37770</v>
      </c>
      <c r="B13020" s="93" t="s">
        <v>10705</v>
      </c>
      <c r="C13020" s="93" t="s">
        <v>1449</v>
      </c>
      <c r="F13020" s="95">
        <v>23794143</v>
      </c>
      <c r="G13020" s="95">
        <v>250</v>
      </c>
      <c r="H13020" s="93" t="s">
        <v>8976</v>
      </c>
      <c r="I13020" s="93" t="s">
        <v>23897</v>
      </c>
      <c r="J13020" s="93" t="s">
        <v>20933</v>
      </c>
      <c r="K13020" s="93" t="s">
        <v>9080</v>
      </c>
      <c r="L13020" s="14">
        <f>AND(vyberHrace&lt;&gt;"",ISNUMBER(SEARCH(vyberHrace,$B13020)))</f>
      </c>
      <c r="M13020" s="14">
        <f>AND($I13020=MID(kododd,1,2),$J13020=MID(kododd,3,3))</f>
      </c>
    </row>
    <row r="13021">
      <c r="A13021" s="95">
        <v>8624</v>
      </c>
      <c r="B13021" s="93" t="s">
        <v>19450</v>
      </c>
      <c r="C13021" s="93" t="s">
        <v>1456</v>
      </c>
      <c r="D13021" s="95">
        <v>1789</v>
      </c>
      <c r="E13021" s="95">
        <v>1853</v>
      </c>
      <c r="F13021" s="95">
        <v>348350</v>
      </c>
      <c r="G13021" s="95">
        <v>250</v>
      </c>
      <c r="H13021" s="93" t="s">
        <v>8976</v>
      </c>
      <c r="I13021" s="93" t="s">
        <v>23897</v>
      </c>
      <c r="J13021" s="93" t="s">
        <v>20905</v>
      </c>
      <c r="K13021" s="93" t="s">
        <v>9067</v>
      </c>
      <c r="L13021" s="14">
        <f>AND(vyberHrace&lt;&gt;"",ISNUMBER(SEARCH(vyberHrace,$B13021)))</f>
      </c>
      <c r="M13021" s="14">
        <f>AND($I13021=MID(kododd,1,2),$J13021=MID(kododd,3,3))</f>
      </c>
    </row>
    <row r="13022">
      <c r="A13022" s="95">
        <v>2565</v>
      </c>
      <c r="B13022" s="93" t="s">
        <v>19451</v>
      </c>
      <c r="C13022" s="93" t="s">
        <v>1459</v>
      </c>
      <c r="D13022" s="95">
        <v>1738</v>
      </c>
      <c r="E13022" s="95">
        <v>1826</v>
      </c>
      <c r="F13022" s="95">
        <v>338028</v>
      </c>
      <c r="G13022" s="95">
        <v>250</v>
      </c>
      <c r="H13022" s="93" t="s">
        <v>8976</v>
      </c>
      <c r="I13022" s="93" t="s">
        <v>23897</v>
      </c>
      <c r="J13022" s="93" t="s">
        <v>20906</v>
      </c>
      <c r="K13022" s="93" t="s">
        <v>4884</v>
      </c>
      <c r="L13022" s="14">
        <f>AND(vyberHrace&lt;&gt;"",ISNUMBER(SEARCH(vyberHrace,$B13022)))</f>
      </c>
      <c r="M13022" s="14">
        <f>AND($I13022=MID(kododd,1,2),$J13022=MID(kododd,3,3))</f>
      </c>
    </row>
    <row r="13023">
      <c r="A13023" s="95">
        <v>62005</v>
      </c>
      <c r="B13023" s="93" t="s">
        <v>28209</v>
      </c>
      <c r="C13023" s="93" t="s">
        <v>1416</v>
      </c>
      <c r="D13023" s="95">
        <v>1036</v>
      </c>
      <c r="G13023" s="95">
        <v>250</v>
      </c>
      <c r="H13023" s="93" t="s">
        <v>8976</v>
      </c>
      <c r="I13023" s="93" t="s">
        <v>23897</v>
      </c>
      <c r="J13023" s="93" t="s">
        <v>20917</v>
      </c>
      <c r="K13023" s="93" t="s">
        <v>6880</v>
      </c>
      <c r="L13023" s="14">
        <f>AND(vyberHrace&lt;&gt;"",ISNUMBER(SEARCH(vyberHrace,$B13023)))</f>
      </c>
      <c r="M13023" s="14">
        <f>AND($I13023=MID(kododd,1,2),$J13023=MID(kododd,3,3))</f>
      </c>
    </row>
    <row r="13024">
      <c r="A13024" s="95">
        <v>19093</v>
      </c>
      <c r="B13024" s="93" t="s">
        <v>19597</v>
      </c>
      <c r="C13024" s="93" t="s">
        <v>1448</v>
      </c>
      <c r="D13024" s="95">
        <v>1659</v>
      </c>
      <c r="E13024" s="95">
        <v>1801</v>
      </c>
      <c r="F13024" s="95">
        <v>355526</v>
      </c>
      <c r="G13024" s="95">
        <v>0</v>
      </c>
      <c r="H13024" s="93" t="s">
        <v>8976</v>
      </c>
      <c r="I13024" s="93" t="s">
        <v>23897</v>
      </c>
      <c r="J13024" s="93" t="s">
        <v>20896</v>
      </c>
      <c r="K13024" s="93" t="s">
        <v>9945</v>
      </c>
      <c r="L13024" s="14">
        <f>AND(vyberHrace&lt;&gt;"",ISNUMBER(SEARCH(vyberHrace,$B13024)))</f>
      </c>
      <c r="M13024" s="14">
        <f>AND($I13024=MID(kododd,1,2),$J13024=MID(kododd,3,3))</f>
      </c>
    </row>
    <row r="13025">
      <c r="A13025" s="95">
        <v>32074</v>
      </c>
      <c r="B13025" s="93" t="s">
        <v>9593</v>
      </c>
      <c r="C13025" s="93" t="s">
        <v>1403</v>
      </c>
      <c r="D13025" s="95">
        <v>1697</v>
      </c>
      <c r="E13025" s="95">
        <v>1813</v>
      </c>
      <c r="F13025" s="95">
        <v>369845</v>
      </c>
      <c r="G13025" s="95">
        <v>250</v>
      </c>
      <c r="H13025" s="93" t="s">
        <v>8976</v>
      </c>
      <c r="I13025" s="93" t="s">
        <v>23897</v>
      </c>
      <c r="J13025" s="93" t="s">
        <v>20917</v>
      </c>
      <c r="K13025" s="93" t="s">
        <v>6880</v>
      </c>
      <c r="L13025" s="14">
        <f>AND(vyberHrace&lt;&gt;"",ISNUMBER(SEARCH(vyberHrace,$B13025)))</f>
      </c>
      <c r="M13025" s="14">
        <f>AND($I13025=MID(kododd,1,2),$J13025=MID(kododd,3,3))</f>
      </c>
    </row>
    <row r="13026">
      <c r="A13026" s="95">
        <v>57499</v>
      </c>
      <c r="B13026" s="93" t="s">
        <v>22470</v>
      </c>
      <c r="C13026" s="93" t="s">
        <v>1416</v>
      </c>
      <c r="D13026" s="95">
        <v>1638</v>
      </c>
      <c r="E13026" s="95">
        <v>1734</v>
      </c>
      <c r="F13026" s="95">
        <v>23773839</v>
      </c>
      <c r="G13026" s="95">
        <v>250</v>
      </c>
      <c r="H13026" s="93" t="s">
        <v>8976</v>
      </c>
      <c r="I13026" s="93" t="s">
        <v>23897</v>
      </c>
      <c r="J13026" s="93" t="s">
        <v>20906</v>
      </c>
      <c r="K13026" s="93" t="s">
        <v>4884</v>
      </c>
      <c r="L13026" s="14">
        <f>AND(vyberHrace&lt;&gt;"",ISNUMBER(SEARCH(vyberHrace,$B13026)))</f>
      </c>
      <c r="M13026" s="14">
        <f>AND($I13026=MID(kododd,1,2),$J13026=MID(kododd,3,3))</f>
      </c>
    </row>
    <row r="13027">
      <c r="A13027" s="95">
        <v>56392</v>
      </c>
      <c r="B13027" s="93" t="s">
        <v>24161</v>
      </c>
      <c r="C13027" s="93" t="s">
        <v>1420</v>
      </c>
      <c r="G13027" s="95">
        <v>250</v>
      </c>
      <c r="H13027" s="93" t="s">
        <v>8976</v>
      </c>
      <c r="I13027" s="93" t="s">
        <v>23897</v>
      </c>
      <c r="J13027" s="93" t="s">
        <v>20902</v>
      </c>
      <c r="K13027" s="93" t="s">
        <v>6916</v>
      </c>
      <c r="L13027" s="14">
        <f>AND(vyberHrace&lt;&gt;"",ISNUMBER(SEARCH(vyberHrace,$B13027)))</f>
      </c>
      <c r="M13027" s="14">
        <f>AND($I13027=MID(kododd,1,2),$J13027=MID(kododd,3,3))</f>
      </c>
    </row>
    <row r="13028">
      <c r="A13028" s="95">
        <v>55179</v>
      </c>
      <c r="B13028" s="93" t="s">
        <v>559</v>
      </c>
      <c r="C13028" s="93" t="s">
        <v>1412</v>
      </c>
      <c r="G13028" s="95">
        <v>0</v>
      </c>
      <c r="H13028" s="93" t="s">
        <v>8976</v>
      </c>
      <c r="I13028" s="93" t="s">
        <v>23897</v>
      </c>
      <c r="J13028" s="93" t="s">
        <v>20937</v>
      </c>
      <c r="K13028" s="93" t="s">
        <v>5619</v>
      </c>
      <c r="L13028" s="14">
        <f>AND(vyberHrace&lt;&gt;"",ISNUMBER(SEARCH(vyberHrace,$B13028)))</f>
      </c>
      <c r="M13028" s="14">
        <f>AND($I13028=MID(kododd,1,2),$J13028=MID(kododd,3,3))</f>
      </c>
    </row>
    <row r="13029">
      <c r="A13029" s="95">
        <v>56325</v>
      </c>
      <c r="B13029" s="93" t="s">
        <v>22471</v>
      </c>
      <c r="C13029" s="93" t="s">
        <v>1420</v>
      </c>
      <c r="G13029" s="95">
        <v>0</v>
      </c>
      <c r="H13029" s="93" t="s">
        <v>8976</v>
      </c>
      <c r="I13029" s="93" t="s">
        <v>23897</v>
      </c>
      <c r="J13029" s="93" t="s">
        <v>20906</v>
      </c>
      <c r="K13029" s="93" t="s">
        <v>4884</v>
      </c>
      <c r="L13029" s="14">
        <f>AND(vyberHrace&lt;&gt;"",ISNUMBER(SEARCH(vyberHrace,$B13029)))</f>
      </c>
      <c r="M13029" s="14">
        <f>AND($I13029=MID(kododd,1,2),$J13029=MID(kododd,3,3))</f>
      </c>
    </row>
    <row r="13030">
      <c r="A13030" s="95">
        <v>9109</v>
      </c>
      <c r="B13030" s="93" t="s">
        <v>17948</v>
      </c>
      <c r="C13030" s="93" t="s">
        <v>1427</v>
      </c>
      <c r="D13030" s="95">
        <v>1579</v>
      </c>
      <c r="E13030" s="95">
        <v>1666</v>
      </c>
      <c r="F13030" s="95">
        <v>369381</v>
      </c>
      <c r="G13030" s="95">
        <v>250</v>
      </c>
      <c r="H13030" s="93" t="s">
        <v>8976</v>
      </c>
      <c r="I13030" s="93" t="s">
        <v>23897</v>
      </c>
      <c r="J13030" s="93" t="s">
        <v>20973</v>
      </c>
      <c r="K13030" s="93" t="s">
        <v>4907</v>
      </c>
      <c r="L13030" s="14">
        <f>AND(vyberHrace&lt;&gt;"",ISNUMBER(SEARCH(vyberHrace,$B13030)))</f>
      </c>
      <c r="M13030" s="14">
        <f>AND($I13030=MID(kododd,1,2),$J13030=MID(kododd,3,3))</f>
      </c>
    </row>
    <row r="13031">
      <c r="A13031" s="95">
        <v>14808</v>
      </c>
      <c r="B13031" s="93" t="s">
        <v>17952</v>
      </c>
      <c r="C13031" s="93" t="s">
        <v>1427</v>
      </c>
      <c r="D13031" s="95">
        <v>1656</v>
      </c>
      <c r="F13031" s="95">
        <v>23729732</v>
      </c>
      <c r="G13031" s="95">
        <v>0</v>
      </c>
      <c r="H13031" s="93" t="s">
        <v>8976</v>
      </c>
      <c r="I13031" s="93" t="s">
        <v>23897</v>
      </c>
      <c r="J13031" s="93" t="s">
        <v>3580</v>
      </c>
      <c r="K13031" s="93" t="s">
        <v>6263</v>
      </c>
      <c r="L13031" s="14">
        <f>AND(vyberHrace&lt;&gt;"",ISNUMBER(SEARCH(vyberHrace,$B13031)))</f>
      </c>
      <c r="M13031" s="14">
        <f>AND($I13031=MID(kododd,1,2),$J13031=MID(kododd,3,3))</f>
      </c>
    </row>
    <row r="13032">
      <c r="A13032" s="95">
        <v>56242</v>
      </c>
      <c r="B13032" s="93" t="s">
        <v>22444</v>
      </c>
      <c r="C13032" s="93" t="s">
        <v>1450</v>
      </c>
      <c r="G13032" s="95">
        <v>0</v>
      </c>
      <c r="H13032" s="93" t="s">
        <v>8976</v>
      </c>
      <c r="I13032" s="93" t="s">
        <v>23897</v>
      </c>
      <c r="J13032" s="93" t="s">
        <v>20921</v>
      </c>
      <c r="K13032" s="93" t="s">
        <v>6838</v>
      </c>
      <c r="L13032" s="14">
        <f>AND(vyberHrace&lt;&gt;"",ISNUMBER(SEARCH(vyberHrace,$B13032)))</f>
      </c>
      <c r="M13032" s="14">
        <f>AND($I13032=MID(kododd,1,2),$J13032=MID(kododd,3,3))</f>
      </c>
    </row>
    <row r="13033">
      <c r="A13033" s="95">
        <v>37552</v>
      </c>
      <c r="B13033" s="93" t="s">
        <v>17954</v>
      </c>
      <c r="C13033" s="93" t="s">
        <v>1470</v>
      </c>
      <c r="D13033" s="95">
        <v>1509</v>
      </c>
      <c r="E13033" s="95">
        <v>1711</v>
      </c>
      <c r="F13033" s="95">
        <v>363812</v>
      </c>
      <c r="G13033" s="95">
        <v>0</v>
      </c>
      <c r="H13033" s="93" t="s">
        <v>8976</v>
      </c>
      <c r="I13033" s="93" t="s">
        <v>23897</v>
      </c>
      <c r="J13033" s="93" t="s">
        <v>20870</v>
      </c>
      <c r="K13033" s="93" t="s">
        <v>375</v>
      </c>
      <c r="L13033" s="14">
        <f>AND(vyberHrace&lt;&gt;"",ISNUMBER(SEARCH(vyberHrace,$B13033)))</f>
      </c>
      <c r="M13033" s="14">
        <f>AND($I13033=MID(kododd,1,2),$J13033=MID(kododd,3,3))</f>
      </c>
    </row>
    <row r="13034">
      <c r="A13034" s="95">
        <v>55906</v>
      </c>
      <c r="B13034" s="93" t="s">
        <v>22413</v>
      </c>
      <c r="C13034" s="93" t="s">
        <v>1420</v>
      </c>
      <c r="D13034" s="95">
        <v>1462</v>
      </c>
      <c r="E13034" s="95">
        <v>1580</v>
      </c>
      <c r="F13034" s="95">
        <v>23778733</v>
      </c>
      <c r="G13034" s="95">
        <v>250</v>
      </c>
      <c r="H13034" s="93" t="s">
        <v>8976</v>
      </c>
      <c r="I13034" s="93" t="s">
        <v>23897</v>
      </c>
      <c r="J13034" s="93" t="s">
        <v>20933</v>
      </c>
      <c r="K13034" s="93" t="s">
        <v>9080</v>
      </c>
      <c r="L13034" s="14">
        <f>AND(vyberHrace&lt;&gt;"",ISNUMBER(SEARCH(vyberHrace,$B13034)))</f>
      </c>
      <c r="M13034" s="14">
        <f>AND($I13034=MID(kododd,1,2),$J13034=MID(kododd,3,3))</f>
      </c>
    </row>
    <row r="13035">
      <c r="A13035" s="95">
        <v>55946</v>
      </c>
      <c r="B13035" s="93" t="s">
        <v>22414</v>
      </c>
      <c r="C13035" s="93" t="s">
        <v>1424</v>
      </c>
      <c r="D13035" s="95">
        <v>1643</v>
      </c>
      <c r="E13035" s="95">
        <v>1793</v>
      </c>
      <c r="F13035" s="95">
        <v>23778741</v>
      </c>
      <c r="G13035" s="95">
        <v>250</v>
      </c>
      <c r="H13035" s="93" t="s">
        <v>8976</v>
      </c>
      <c r="I13035" s="93" t="s">
        <v>23897</v>
      </c>
      <c r="J13035" s="93" t="s">
        <v>20933</v>
      </c>
      <c r="K13035" s="93" t="s">
        <v>9080</v>
      </c>
      <c r="L13035" s="14">
        <f>AND(vyberHrace&lt;&gt;"",ISNUMBER(SEARCH(vyberHrace,$B13035)))</f>
      </c>
      <c r="M13035" s="14">
        <f>AND($I13035=MID(kododd,1,2),$J13035=MID(kododd,3,3))</f>
      </c>
    </row>
    <row r="13036">
      <c r="A13036" s="95">
        <v>59516</v>
      </c>
      <c r="B13036" s="93" t="s">
        <v>25918</v>
      </c>
      <c r="C13036" s="93" t="s">
        <v>1403</v>
      </c>
      <c r="G13036" s="95">
        <v>250</v>
      </c>
      <c r="H13036" s="93" t="s">
        <v>8976</v>
      </c>
      <c r="I13036" s="93" t="s">
        <v>23897</v>
      </c>
      <c r="J13036" s="93" t="s">
        <v>20933</v>
      </c>
      <c r="K13036" s="93" t="s">
        <v>9080</v>
      </c>
      <c r="L13036" s="14">
        <f>AND(vyberHrace&lt;&gt;"",ISNUMBER(SEARCH(vyberHrace,$B13036)))</f>
      </c>
      <c r="M13036" s="14">
        <f>AND($I13036=MID(kododd,1,2),$J13036=MID(kododd,3,3))</f>
      </c>
    </row>
    <row r="13037">
      <c r="A13037" s="95">
        <v>38001</v>
      </c>
      <c r="B13037" s="93" t="s">
        <v>17972</v>
      </c>
      <c r="C13037" s="93" t="s">
        <v>1410</v>
      </c>
      <c r="D13037" s="95">
        <v>1619</v>
      </c>
      <c r="E13037" s="95">
        <v>1754</v>
      </c>
      <c r="F13037" s="95">
        <v>23701943</v>
      </c>
      <c r="G13037" s="95">
        <v>250</v>
      </c>
      <c r="H13037" s="93" t="s">
        <v>8976</v>
      </c>
      <c r="I13037" s="93" t="s">
        <v>23897</v>
      </c>
      <c r="J13037" s="93" t="s">
        <v>3580</v>
      </c>
      <c r="K13037" s="93" t="s">
        <v>6263</v>
      </c>
      <c r="L13037" s="14">
        <f>AND(vyberHrace&lt;&gt;"",ISNUMBER(SEARCH(vyberHrace,$B13037)))</f>
      </c>
      <c r="M13037" s="14">
        <f>AND($I13037=MID(kododd,1,2),$J13037=MID(kododd,3,3))</f>
      </c>
    </row>
    <row r="13038">
      <c r="A13038" s="95">
        <v>46989</v>
      </c>
      <c r="B13038" s="93" t="s">
        <v>17973</v>
      </c>
      <c r="C13038" s="93" t="s">
        <v>1422</v>
      </c>
      <c r="D13038" s="95">
        <v>1119</v>
      </c>
      <c r="F13038" s="95">
        <v>23747285</v>
      </c>
      <c r="G13038" s="95">
        <v>250</v>
      </c>
      <c r="H13038" s="93" t="s">
        <v>8976</v>
      </c>
      <c r="I13038" s="93" t="s">
        <v>23897</v>
      </c>
      <c r="J13038" s="93" t="s">
        <v>3580</v>
      </c>
      <c r="K13038" s="93" t="s">
        <v>6263</v>
      </c>
      <c r="L13038" s="14">
        <f>AND(vyberHrace&lt;&gt;"",ISNUMBER(SEARCH(vyberHrace,$B13038)))</f>
      </c>
      <c r="M13038" s="14">
        <f>AND($I13038=MID(kododd,1,2),$J13038=MID(kododd,3,3))</f>
      </c>
    </row>
    <row r="13039">
      <c r="A13039" s="95">
        <v>41135</v>
      </c>
      <c r="B13039" s="93" t="s">
        <v>20392</v>
      </c>
      <c r="C13039" s="93" t="s">
        <v>3255</v>
      </c>
      <c r="D13039" s="95">
        <v>1186</v>
      </c>
      <c r="F13039" s="95">
        <v>23728604</v>
      </c>
      <c r="G13039" s="95">
        <v>0</v>
      </c>
      <c r="H13039" s="93" t="s">
        <v>8976</v>
      </c>
      <c r="I13039" s="93" t="s">
        <v>23897</v>
      </c>
      <c r="J13039" s="93" t="s">
        <v>20934</v>
      </c>
      <c r="K13039" s="93" t="s">
        <v>8985</v>
      </c>
      <c r="L13039" s="14">
        <f>AND(vyberHrace&lt;&gt;"",ISNUMBER(SEARCH(vyberHrace,$B13039)))</f>
      </c>
      <c r="M13039" s="14">
        <f>AND($I13039=MID(kododd,1,2),$J13039=MID(kododd,3,3))</f>
      </c>
    </row>
    <row r="13040">
      <c r="A13040" s="95">
        <v>43127</v>
      </c>
      <c r="B13040" s="93" t="s">
        <v>20393</v>
      </c>
      <c r="C13040" s="93" t="s">
        <v>1416</v>
      </c>
      <c r="D13040" s="95">
        <v>1069</v>
      </c>
      <c r="F13040" s="95">
        <v>23737875</v>
      </c>
      <c r="G13040" s="95">
        <v>0</v>
      </c>
      <c r="H13040" s="93" t="s">
        <v>8976</v>
      </c>
      <c r="I13040" s="93" t="s">
        <v>23897</v>
      </c>
      <c r="J13040" s="93" t="s">
        <v>20934</v>
      </c>
      <c r="K13040" s="93" t="s">
        <v>8985</v>
      </c>
      <c r="L13040" s="14">
        <f>AND(vyberHrace&lt;&gt;"",ISNUMBER(SEARCH(vyberHrace,$B13040)))</f>
      </c>
      <c r="M13040" s="14">
        <f>AND($I13040=MID(kododd,1,2),$J13040=MID(kododd,3,3))</f>
      </c>
    </row>
    <row r="13041">
      <c r="A13041" s="95">
        <v>53929</v>
      </c>
      <c r="B13041" s="93" t="s">
        <v>570</v>
      </c>
      <c r="C13041" s="93" t="s">
        <v>1411</v>
      </c>
      <c r="F13041" s="95">
        <v>23760869</v>
      </c>
      <c r="G13041" s="95">
        <v>0</v>
      </c>
      <c r="H13041" s="93" t="s">
        <v>8976</v>
      </c>
      <c r="I13041" s="93" t="s">
        <v>23897</v>
      </c>
      <c r="J13041" s="93" t="s">
        <v>20934</v>
      </c>
      <c r="K13041" s="93" t="s">
        <v>8985</v>
      </c>
      <c r="L13041" s="14">
        <f>AND(vyberHrace&lt;&gt;"",ISNUMBER(SEARCH(vyberHrace,$B13041)))</f>
      </c>
      <c r="M13041" s="14">
        <f>AND($I13041=MID(kododd,1,2),$J13041=MID(kododd,3,3))</f>
      </c>
    </row>
    <row r="13042">
      <c r="A13042" s="95">
        <v>58625</v>
      </c>
      <c r="B13042" s="93" t="s">
        <v>15096</v>
      </c>
      <c r="C13042" s="93" t="s">
        <v>3255</v>
      </c>
      <c r="F13042" s="95">
        <v>23783800</v>
      </c>
      <c r="G13042" s="95">
        <v>0</v>
      </c>
      <c r="H13042" s="93" t="s">
        <v>8976</v>
      </c>
      <c r="I13042" s="93" t="s">
        <v>23897</v>
      </c>
      <c r="J13042" s="93" t="s">
        <v>20906</v>
      </c>
      <c r="K13042" s="93" t="s">
        <v>4884</v>
      </c>
      <c r="L13042" s="14">
        <f>AND(vyberHrace&lt;&gt;"",ISNUMBER(SEARCH(vyberHrace,$B13042)))</f>
      </c>
      <c r="M13042" s="14">
        <f>AND($I13042=MID(kododd,1,2),$J13042=MID(kododd,3,3))</f>
      </c>
    </row>
    <row r="13043">
      <c r="A13043" s="95">
        <v>11791</v>
      </c>
      <c r="B13043" s="93" t="s">
        <v>20510</v>
      </c>
      <c r="C13043" s="93" t="s">
        <v>1437</v>
      </c>
      <c r="D13043" s="95">
        <v>1505</v>
      </c>
      <c r="F13043" s="95">
        <v>394270</v>
      </c>
      <c r="G13043" s="95">
        <v>0</v>
      </c>
      <c r="H13043" s="93" t="s">
        <v>8976</v>
      </c>
      <c r="I13043" s="93" t="s">
        <v>23897</v>
      </c>
      <c r="J13043" s="93" t="s">
        <v>3580</v>
      </c>
      <c r="K13043" s="93" t="s">
        <v>6263</v>
      </c>
      <c r="L13043" s="14">
        <f>AND(vyberHrace&lt;&gt;"",ISNUMBER(SEARCH(vyberHrace,$B13043)))</f>
      </c>
      <c r="M13043" s="14">
        <f>AND($I13043=MID(kododd,1,2),$J13043=MID(kododd,3,3))</f>
      </c>
    </row>
    <row r="13044">
      <c r="A13044" s="95">
        <v>19108</v>
      </c>
      <c r="B13044" s="93" t="s">
        <v>20512</v>
      </c>
      <c r="C13044" s="93" t="s">
        <v>1461</v>
      </c>
      <c r="D13044" s="95">
        <v>1740</v>
      </c>
      <c r="E13044" s="95">
        <v>1857</v>
      </c>
      <c r="F13044" s="95">
        <v>355534</v>
      </c>
      <c r="G13044" s="95">
        <v>0</v>
      </c>
      <c r="H13044" s="93" t="s">
        <v>8976</v>
      </c>
      <c r="I13044" s="93" t="s">
        <v>23897</v>
      </c>
      <c r="J13044" s="93" t="s">
        <v>20846</v>
      </c>
      <c r="K13044" s="93" t="s">
        <v>4692</v>
      </c>
      <c r="L13044" s="14">
        <f>AND(vyberHrace&lt;&gt;"",ISNUMBER(SEARCH(vyberHrace,$B13044)))</f>
      </c>
      <c r="M13044" s="14">
        <f>AND($I13044=MID(kododd,1,2),$J13044=MID(kododd,3,3))</f>
      </c>
    </row>
    <row r="13045">
      <c r="A13045" s="95">
        <v>7947</v>
      </c>
      <c r="B13045" s="93" t="s">
        <v>20532</v>
      </c>
      <c r="C13045" s="93" t="s">
        <v>1428</v>
      </c>
      <c r="D13045" s="95">
        <v>1864</v>
      </c>
      <c r="F13045" s="95">
        <v>394203</v>
      </c>
      <c r="G13045" s="95">
        <v>0</v>
      </c>
      <c r="H13045" s="93" t="s">
        <v>8976</v>
      </c>
      <c r="I13045" s="93" t="s">
        <v>23897</v>
      </c>
      <c r="J13045" s="93" t="s">
        <v>20847</v>
      </c>
      <c r="K13045" s="93" t="s">
        <v>9957</v>
      </c>
      <c r="L13045" s="14">
        <f>AND(vyberHrace&lt;&gt;"",ISNUMBER(SEARCH(vyberHrace,$B13045)))</f>
      </c>
      <c r="M13045" s="14">
        <f>AND($I13045=MID(kododd,1,2),$J13045=MID(kododd,3,3))</f>
      </c>
    </row>
    <row r="13046">
      <c r="A13046" s="95">
        <v>5047</v>
      </c>
      <c r="B13046" s="93" t="s">
        <v>20533</v>
      </c>
      <c r="C13046" s="93" t="s">
        <v>1407</v>
      </c>
      <c r="D13046" s="95">
        <v>2215</v>
      </c>
      <c r="E13046" s="95">
        <v>2213</v>
      </c>
      <c r="F13046" s="95">
        <v>313521</v>
      </c>
      <c r="G13046" s="95">
        <v>250</v>
      </c>
      <c r="H13046" s="93" t="s">
        <v>8976</v>
      </c>
      <c r="I13046" s="93" t="s">
        <v>23897</v>
      </c>
      <c r="J13046" s="93" t="s">
        <v>20905</v>
      </c>
      <c r="K13046" s="93" t="s">
        <v>9067</v>
      </c>
      <c r="L13046" s="14">
        <f>AND(vyberHrace&lt;&gt;"",ISNUMBER(SEARCH(vyberHrace,$B13046)))</f>
      </c>
      <c r="M13046" s="14">
        <f>AND($I13046=MID(kododd,1,2),$J13046=MID(kododd,3,3))</f>
      </c>
    </row>
    <row r="13047">
      <c r="A13047" s="95">
        <v>33528</v>
      </c>
      <c r="B13047" s="93" t="s">
        <v>19120</v>
      </c>
      <c r="C13047" s="93" t="s">
        <v>1414</v>
      </c>
      <c r="D13047" s="95">
        <v>1914</v>
      </c>
      <c r="E13047" s="95">
        <v>1960</v>
      </c>
      <c r="F13047" s="95">
        <v>358576</v>
      </c>
      <c r="G13047" s="95">
        <v>0</v>
      </c>
      <c r="H13047" s="93" t="s">
        <v>8976</v>
      </c>
      <c r="I13047" s="93" t="s">
        <v>23897</v>
      </c>
      <c r="J13047" s="93" t="s">
        <v>3580</v>
      </c>
      <c r="K13047" s="93" t="s">
        <v>6263</v>
      </c>
      <c r="L13047" s="14">
        <f>AND(vyberHrace&lt;&gt;"",ISNUMBER(SEARCH(vyberHrace,$B13047)))</f>
      </c>
      <c r="M13047" s="14">
        <f>AND($I13047=MID(kododd,1,2),$J13047=MID(kododd,3,3))</f>
      </c>
    </row>
    <row r="13048">
      <c r="A13048" s="95">
        <v>38547</v>
      </c>
      <c r="B13048" s="93" t="s">
        <v>19123</v>
      </c>
      <c r="C13048" s="93" t="s">
        <v>1408</v>
      </c>
      <c r="D13048" s="95">
        <v>2144</v>
      </c>
      <c r="E13048" s="95">
        <v>2158</v>
      </c>
      <c r="F13048" s="95">
        <v>377350</v>
      </c>
      <c r="G13048" s="95">
        <v>250</v>
      </c>
      <c r="H13048" s="93" t="s">
        <v>8976</v>
      </c>
      <c r="I13048" s="93" t="s">
        <v>23897</v>
      </c>
      <c r="J13048" s="93" t="s">
        <v>3580</v>
      </c>
      <c r="K13048" s="93" t="s">
        <v>6263</v>
      </c>
      <c r="L13048" s="14">
        <f>AND(vyberHrace&lt;&gt;"",ISNUMBER(SEARCH(vyberHrace,$B13048)))</f>
      </c>
      <c r="M13048" s="14">
        <f>AND($I13048=MID(kododd,1,2),$J13048=MID(kododd,3,3))</f>
      </c>
    </row>
    <row r="13049">
      <c r="A13049" s="95">
        <v>61979</v>
      </c>
      <c r="B13049" s="93" t="s">
        <v>28184</v>
      </c>
      <c r="C13049" s="93" t="s">
        <v>1449</v>
      </c>
      <c r="G13049" s="95">
        <v>250</v>
      </c>
      <c r="H13049" s="93" t="s">
        <v>8976</v>
      </c>
      <c r="I13049" s="93" t="s">
        <v>23897</v>
      </c>
      <c r="J13049" s="93" t="s">
        <v>3580</v>
      </c>
      <c r="K13049" s="93" t="s">
        <v>6263</v>
      </c>
      <c r="L13049" s="14">
        <f>AND(vyberHrace&lt;&gt;"",ISNUMBER(SEARCH(vyberHrace,$B13049)))</f>
      </c>
      <c r="M13049" s="14">
        <f>AND($I13049=MID(kododd,1,2),$J13049=MID(kododd,3,3))</f>
      </c>
    </row>
    <row r="13050">
      <c r="A13050" s="95">
        <v>57301</v>
      </c>
      <c r="B13050" s="93" t="s">
        <v>22418</v>
      </c>
      <c r="C13050" s="93" t="s">
        <v>1447</v>
      </c>
      <c r="G13050" s="95">
        <v>0</v>
      </c>
      <c r="H13050" s="93" t="s">
        <v>8976</v>
      </c>
      <c r="I13050" s="93" t="s">
        <v>23897</v>
      </c>
      <c r="J13050" s="93" t="s">
        <v>20860</v>
      </c>
      <c r="K13050" s="93" t="s">
        <v>4664</v>
      </c>
      <c r="L13050" s="14">
        <f>AND(vyberHrace&lt;&gt;"",ISNUMBER(SEARCH(vyberHrace,$B13050)))</f>
      </c>
      <c r="M13050" s="14">
        <f>AND($I13050=MID(kododd,1,2),$J13050=MID(kododd,3,3))</f>
      </c>
    </row>
    <row r="13051">
      <c r="A13051" s="95">
        <v>13110</v>
      </c>
      <c r="B13051" s="93" t="s">
        <v>17288</v>
      </c>
      <c r="C13051" s="93" t="s">
        <v>1464</v>
      </c>
      <c r="D13051" s="95">
        <v>2293</v>
      </c>
      <c r="E13051" s="95">
        <v>2306</v>
      </c>
      <c r="F13051" s="95">
        <v>321192</v>
      </c>
      <c r="G13051" s="95">
        <v>250</v>
      </c>
      <c r="H13051" s="93" t="s">
        <v>8976</v>
      </c>
      <c r="I13051" s="93" t="s">
        <v>23897</v>
      </c>
      <c r="J13051" s="93" t="s">
        <v>20933</v>
      </c>
      <c r="K13051" s="93" t="s">
        <v>9080</v>
      </c>
      <c r="L13051" s="14">
        <f>AND(vyberHrace&lt;&gt;"",ISNUMBER(SEARCH(vyberHrace,$B13051)))</f>
      </c>
      <c r="M13051" s="14">
        <f>AND($I13051=MID(kododd,1,2),$J13051=MID(kododd,3,3))</f>
      </c>
    </row>
    <row r="13052">
      <c r="A13052" s="95">
        <v>29702</v>
      </c>
      <c r="B13052" s="93" t="s">
        <v>17289</v>
      </c>
      <c r="C13052" s="93" t="s">
        <v>1421</v>
      </c>
      <c r="D13052" s="95">
        <v>1981</v>
      </c>
      <c r="E13052" s="95">
        <v>1992</v>
      </c>
      <c r="F13052" s="95">
        <v>330558</v>
      </c>
      <c r="G13052" s="95">
        <v>250</v>
      </c>
      <c r="H13052" s="93" t="s">
        <v>8976</v>
      </c>
      <c r="I13052" s="93" t="s">
        <v>23897</v>
      </c>
      <c r="J13052" s="93" t="s">
        <v>20933</v>
      </c>
      <c r="K13052" s="93" t="s">
        <v>9080</v>
      </c>
      <c r="L13052" s="14">
        <f>AND(vyberHrace&lt;&gt;"",ISNUMBER(SEARCH(vyberHrace,$B13052)))</f>
      </c>
      <c r="M13052" s="14">
        <f>AND($I13052=MID(kododd,1,2),$J13052=MID(kododd,3,3))</f>
      </c>
    </row>
    <row r="13053">
      <c r="A13053" s="95">
        <v>55254</v>
      </c>
      <c r="B13053" s="93" t="s">
        <v>1355</v>
      </c>
      <c r="C13053" s="93" t="s">
        <v>1399</v>
      </c>
      <c r="F13053" s="95">
        <v>23752912</v>
      </c>
      <c r="G13053" s="95">
        <v>250</v>
      </c>
      <c r="H13053" s="93" t="s">
        <v>8976</v>
      </c>
      <c r="I13053" s="93" t="s">
        <v>23897</v>
      </c>
      <c r="J13053" s="93" t="s">
        <v>3580</v>
      </c>
      <c r="K13053" s="93" t="s">
        <v>6263</v>
      </c>
      <c r="L13053" s="14">
        <f>AND(vyberHrace&lt;&gt;"",ISNUMBER(SEARCH(vyberHrace,$B13053)))</f>
      </c>
      <c r="M13053" s="14">
        <f>AND($I13053=MID(kododd,1,2),$J13053=MID(kododd,3,3))</f>
      </c>
    </row>
    <row r="13054">
      <c r="A13054" s="95">
        <v>52185</v>
      </c>
      <c r="B13054" s="93" t="s">
        <v>4186</v>
      </c>
      <c r="C13054" s="93" t="s">
        <v>1449</v>
      </c>
      <c r="D13054" s="95">
        <v>1593</v>
      </c>
      <c r="E13054" s="95">
        <v>1604</v>
      </c>
      <c r="F13054" s="95">
        <v>23747293</v>
      </c>
      <c r="G13054" s="95">
        <v>250</v>
      </c>
      <c r="H13054" s="93" t="s">
        <v>8976</v>
      </c>
      <c r="I13054" s="93" t="s">
        <v>23897</v>
      </c>
      <c r="J13054" s="93" t="s">
        <v>20905</v>
      </c>
      <c r="K13054" s="93" t="s">
        <v>9067</v>
      </c>
      <c r="L13054" s="14">
        <f>AND(vyberHrace&lt;&gt;"",ISNUMBER(SEARCH(vyberHrace,$B13054)))</f>
      </c>
      <c r="M13054" s="14">
        <f>AND($I13054=MID(kododd,1,2),$J13054=MID(kododd,3,3))</f>
      </c>
    </row>
    <row r="13055">
      <c r="A13055" s="95">
        <v>50485</v>
      </c>
      <c r="B13055" s="93" t="s">
        <v>4680</v>
      </c>
      <c r="C13055" s="93" t="s">
        <v>1406</v>
      </c>
      <c r="G13055" s="95">
        <v>0</v>
      </c>
      <c r="H13055" s="93" t="s">
        <v>8976</v>
      </c>
      <c r="I13055" s="93" t="s">
        <v>23897</v>
      </c>
      <c r="J13055" s="93" t="s">
        <v>20973</v>
      </c>
      <c r="K13055" s="93" t="s">
        <v>4907</v>
      </c>
      <c r="L13055" s="14">
        <f>AND(vyberHrace&lt;&gt;"",ISNUMBER(SEARCH(vyberHrace,$B13055)))</f>
      </c>
      <c r="M13055" s="14">
        <f>AND($I13055=MID(kododd,1,2),$J13055=MID(kododd,3,3))</f>
      </c>
    </row>
    <row r="13056">
      <c r="A13056" s="95">
        <v>1664</v>
      </c>
      <c r="B13056" s="93" t="s">
        <v>20304</v>
      </c>
      <c r="C13056" s="93" t="s">
        <v>1451</v>
      </c>
      <c r="D13056" s="95">
        <v>1615</v>
      </c>
      <c r="E13056" s="95">
        <v>1728</v>
      </c>
      <c r="F13056" s="95">
        <v>348430</v>
      </c>
      <c r="G13056" s="95">
        <v>250</v>
      </c>
      <c r="H13056" s="93" t="s">
        <v>8976</v>
      </c>
      <c r="I13056" s="93" t="s">
        <v>23897</v>
      </c>
      <c r="J13056" s="93" t="s">
        <v>20933</v>
      </c>
      <c r="K13056" s="93" t="s">
        <v>9080</v>
      </c>
      <c r="L13056" s="14">
        <f>AND(vyberHrace&lt;&gt;"",ISNUMBER(SEARCH(vyberHrace,$B13056)))</f>
      </c>
      <c r="M13056" s="14">
        <f>AND($I13056=MID(kododd,1,2),$J13056=MID(kododd,3,3))</f>
      </c>
    </row>
    <row r="13057">
      <c r="A13057" s="95">
        <v>55475</v>
      </c>
      <c r="B13057" s="93" t="s">
        <v>22493</v>
      </c>
      <c r="C13057" s="93" t="s">
        <v>1450</v>
      </c>
      <c r="G13057" s="95">
        <v>0</v>
      </c>
      <c r="H13057" s="93" t="s">
        <v>8976</v>
      </c>
      <c r="I13057" s="93" t="s">
        <v>23897</v>
      </c>
      <c r="J13057" s="93" t="s">
        <v>20917</v>
      </c>
      <c r="K13057" s="93" t="s">
        <v>6880</v>
      </c>
      <c r="L13057" s="14">
        <f>AND(vyberHrace&lt;&gt;"",ISNUMBER(SEARCH(vyberHrace,$B13057)))</f>
      </c>
      <c r="M13057" s="14">
        <f>AND($I13057=MID(kododd,1,2),$J13057=MID(kododd,3,3))</f>
      </c>
    </row>
    <row r="13058">
      <c r="A13058" s="95">
        <v>54962</v>
      </c>
      <c r="B13058" s="93" t="s">
        <v>637</v>
      </c>
      <c r="C13058" s="93" t="s">
        <v>1411</v>
      </c>
      <c r="D13058" s="95">
        <v>1036</v>
      </c>
      <c r="E13058" s="95">
        <v>1456</v>
      </c>
      <c r="F13058" s="95">
        <v>23755121</v>
      </c>
      <c r="G13058" s="95">
        <v>250</v>
      </c>
      <c r="H13058" s="93" t="s">
        <v>8976</v>
      </c>
      <c r="I13058" s="93" t="s">
        <v>23897</v>
      </c>
      <c r="J13058" s="93" t="s">
        <v>20917</v>
      </c>
      <c r="K13058" s="93" t="s">
        <v>6880</v>
      </c>
      <c r="L13058" s="14">
        <f>AND(vyberHrace&lt;&gt;"",ISNUMBER(SEARCH(vyberHrace,$B13058)))</f>
      </c>
      <c r="M13058" s="14">
        <f>AND($I13058=MID(kododd,1,2),$J13058=MID(kododd,3,3))</f>
      </c>
    </row>
    <row r="13059">
      <c r="A13059" s="95">
        <v>13990</v>
      </c>
      <c r="B13059" s="93" t="s">
        <v>20314</v>
      </c>
      <c r="C13059" s="93" t="s">
        <v>1434</v>
      </c>
      <c r="D13059" s="95">
        <v>1640</v>
      </c>
      <c r="E13059" s="95">
        <v>1815</v>
      </c>
      <c r="F13059" s="95">
        <v>369403</v>
      </c>
      <c r="G13059" s="95">
        <v>250</v>
      </c>
      <c r="H13059" s="93" t="s">
        <v>8976</v>
      </c>
      <c r="I13059" s="93" t="s">
        <v>23897</v>
      </c>
      <c r="J13059" s="93" t="s">
        <v>20961</v>
      </c>
      <c r="K13059" s="93" t="s">
        <v>3074</v>
      </c>
      <c r="L13059" s="14">
        <f>AND(vyberHrace&lt;&gt;"",ISNUMBER(SEARCH(vyberHrace,$B13059)))</f>
      </c>
      <c r="M13059" s="14">
        <f>AND($I13059=MID(kododd,1,2),$J13059=MID(kododd,3,3))</f>
      </c>
    </row>
    <row r="13060">
      <c r="A13060" s="95">
        <v>19051</v>
      </c>
      <c r="B13060" s="93" t="s">
        <v>20314</v>
      </c>
      <c r="C13060" s="93" t="s">
        <v>1429</v>
      </c>
      <c r="G13060" s="95">
        <v>0</v>
      </c>
      <c r="H13060" s="93" t="s">
        <v>8976</v>
      </c>
      <c r="I13060" s="93" t="s">
        <v>23897</v>
      </c>
      <c r="J13060" s="93" t="s">
        <v>20961</v>
      </c>
      <c r="K13060" s="93" t="s">
        <v>3074</v>
      </c>
      <c r="L13060" s="14">
        <f>AND(vyberHrace&lt;&gt;"",ISNUMBER(SEARCH(vyberHrace,$B13060)))</f>
      </c>
      <c r="M13060" s="14">
        <f>AND($I13060=MID(kododd,1,2),$J13060=MID(kododd,3,3))</f>
      </c>
    </row>
    <row r="13061">
      <c r="A13061" s="95">
        <v>45506</v>
      </c>
      <c r="B13061" s="93" t="s">
        <v>20323</v>
      </c>
      <c r="C13061" s="93" t="s">
        <v>1416</v>
      </c>
      <c r="G13061" s="95">
        <v>0</v>
      </c>
      <c r="H13061" s="93" t="s">
        <v>8976</v>
      </c>
      <c r="I13061" s="93" t="s">
        <v>23897</v>
      </c>
      <c r="J13061" s="93" t="s">
        <v>20933</v>
      </c>
      <c r="K13061" s="93" t="s">
        <v>9080</v>
      </c>
      <c r="L13061" s="14">
        <f>AND(vyberHrace&lt;&gt;"",ISNUMBER(SEARCH(vyberHrace,$B13061)))</f>
      </c>
      <c r="M13061" s="14">
        <f>AND($I13061=MID(kododd,1,2),$J13061=MID(kododd,3,3))</f>
      </c>
    </row>
    <row r="13062">
      <c r="A13062" s="95">
        <v>53427</v>
      </c>
      <c r="B13062" s="93" t="s">
        <v>20663</v>
      </c>
      <c r="C13062" s="93" t="s">
        <v>1411</v>
      </c>
      <c r="F13062" s="95">
        <v>23796375</v>
      </c>
      <c r="G13062" s="95">
        <v>250</v>
      </c>
      <c r="H13062" s="93" t="s">
        <v>8976</v>
      </c>
      <c r="I13062" s="93" t="s">
        <v>23897</v>
      </c>
      <c r="J13062" s="93" t="s">
        <v>3580</v>
      </c>
      <c r="K13062" s="93" t="s">
        <v>6263</v>
      </c>
      <c r="L13062" s="14">
        <f>AND(vyberHrace&lt;&gt;"",ISNUMBER(SEARCH(vyberHrace,$B13062)))</f>
      </c>
      <c r="M13062" s="14">
        <f>AND($I13062=MID(kododd,1,2),$J13062=MID(kododd,3,3))</f>
      </c>
    </row>
    <row r="13063">
      <c r="A13063" s="95">
        <v>1505</v>
      </c>
      <c r="B13063" s="93" t="s">
        <v>20337</v>
      </c>
      <c r="C13063" s="93" t="s">
        <v>1405</v>
      </c>
      <c r="D13063" s="95">
        <v>1983</v>
      </c>
      <c r="E13063" s="95">
        <v>1995</v>
      </c>
      <c r="F13063" s="95">
        <v>312592</v>
      </c>
      <c r="G13063" s="95">
        <v>250</v>
      </c>
      <c r="H13063" s="93" t="s">
        <v>8976</v>
      </c>
      <c r="I13063" s="93" t="s">
        <v>23897</v>
      </c>
      <c r="J13063" s="93" t="s">
        <v>3580</v>
      </c>
      <c r="K13063" s="93" t="s">
        <v>6263</v>
      </c>
      <c r="L13063" s="14">
        <f>AND(vyberHrace&lt;&gt;"",ISNUMBER(SEARCH(vyberHrace,$B13063)))</f>
      </c>
      <c r="M13063" s="14">
        <f>AND($I13063=MID(kododd,1,2),$J13063=MID(kododd,3,3))</f>
      </c>
    </row>
    <row r="13064">
      <c r="A13064" s="95">
        <v>63587</v>
      </c>
      <c r="B13064" s="93" t="s">
        <v>29199</v>
      </c>
      <c r="C13064" s="93" t="s">
        <v>1400</v>
      </c>
      <c r="E13064" s="95">
        <v>1698</v>
      </c>
      <c r="F13064" s="95">
        <v>571005226</v>
      </c>
      <c r="G13064" s="95">
        <v>250</v>
      </c>
      <c r="H13064" s="93" t="s">
        <v>8976</v>
      </c>
      <c r="I13064" s="93" t="s">
        <v>23897</v>
      </c>
      <c r="J13064" s="93" t="s">
        <v>20933</v>
      </c>
      <c r="K13064" s="93" t="s">
        <v>9080</v>
      </c>
      <c r="L13064" s="14">
        <f>AND(vyberHrace&lt;&gt;"",ISNUMBER(SEARCH(vyberHrace,$B13064)))</f>
      </c>
      <c r="M13064" s="14">
        <f>AND($I13064=MID(kododd,1,2),$J13064=MID(kododd,3,3))</f>
      </c>
    </row>
    <row r="13065">
      <c r="A13065" s="95">
        <v>39610</v>
      </c>
      <c r="B13065" s="93" t="s">
        <v>20341</v>
      </c>
      <c r="C13065" s="93" t="s">
        <v>1419</v>
      </c>
      <c r="G13065" s="95">
        <v>0</v>
      </c>
      <c r="H13065" s="93" t="s">
        <v>8976</v>
      </c>
      <c r="I13065" s="93" t="s">
        <v>23897</v>
      </c>
      <c r="J13065" s="93" t="s">
        <v>20921</v>
      </c>
      <c r="K13065" s="93" t="s">
        <v>6838</v>
      </c>
      <c r="L13065" s="14">
        <f>AND(vyberHrace&lt;&gt;"",ISNUMBER(SEARCH(vyberHrace,$B13065)))</f>
      </c>
      <c r="M13065" s="14">
        <f>AND($I13065=MID(kododd,1,2),$J13065=MID(kododd,3,3))</f>
      </c>
    </row>
    <row r="13066">
      <c r="A13066" s="95">
        <v>39611</v>
      </c>
      <c r="B13066" s="93" t="s">
        <v>20342</v>
      </c>
      <c r="C13066" s="93" t="s">
        <v>1402</v>
      </c>
      <c r="G13066" s="95">
        <v>0</v>
      </c>
      <c r="H13066" s="93" t="s">
        <v>8976</v>
      </c>
      <c r="I13066" s="93" t="s">
        <v>23897</v>
      </c>
      <c r="J13066" s="93" t="s">
        <v>20921</v>
      </c>
      <c r="K13066" s="93" t="s">
        <v>6838</v>
      </c>
      <c r="L13066" s="14">
        <f>AND(vyberHrace&lt;&gt;"",ISNUMBER(SEARCH(vyberHrace,$B13066)))</f>
      </c>
      <c r="M13066" s="14">
        <f>AND($I13066=MID(kododd,1,2),$J13066=MID(kododd,3,3))</f>
      </c>
    </row>
    <row r="13067">
      <c r="A13067" s="95">
        <v>50374</v>
      </c>
      <c r="B13067" s="93" t="s">
        <v>4656</v>
      </c>
      <c r="C13067" s="93" t="s">
        <v>1412</v>
      </c>
      <c r="D13067" s="95">
        <v>1549</v>
      </c>
      <c r="E13067" s="95">
        <v>1684</v>
      </c>
      <c r="F13067" s="95">
        <v>23737700</v>
      </c>
      <c r="G13067" s="95">
        <v>250</v>
      </c>
      <c r="H13067" s="93" t="s">
        <v>8976</v>
      </c>
      <c r="I13067" s="93" t="s">
        <v>23897</v>
      </c>
      <c r="J13067" s="93" t="s">
        <v>3580</v>
      </c>
      <c r="K13067" s="93" t="s">
        <v>6263</v>
      </c>
      <c r="L13067" s="14">
        <f>AND(vyberHrace&lt;&gt;"",ISNUMBER(SEARCH(vyberHrace,$B13067)))</f>
      </c>
      <c r="M13067" s="14">
        <f>AND($I13067=MID(kododd,1,2),$J13067=MID(kododd,3,3))</f>
      </c>
    </row>
    <row r="13068">
      <c r="A13068" s="95">
        <v>10546</v>
      </c>
      <c r="B13068" s="93" t="s">
        <v>20343</v>
      </c>
      <c r="C13068" s="93" t="s">
        <v>1413</v>
      </c>
      <c r="D13068" s="95">
        <v>1473</v>
      </c>
      <c r="E13068" s="95">
        <v>1682</v>
      </c>
      <c r="F13068" s="95">
        <v>334154</v>
      </c>
      <c r="G13068" s="95">
        <v>250</v>
      </c>
      <c r="H13068" s="93" t="s">
        <v>8976</v>
      </c>
      <c r="I13068" s="93" t="s">
        <v>23897</v>
      </c>
      <c r="J13068" s="93" t="s">
        <v>20914</v>
      </c>
      <c r="K13068" s="93" t="s">
        <v>26143</v>
      </c>
      <c r="L13068" s="14">
        <f>AND(vyberHrace&lt;&gt;"",ISNUMBER(SEARCH(vyberHrace,$B13068)))</f>
      </c>
      <c r="M13068" s="14">
        <f>AND($I13068=MID(kododd,1,2),$J13068=MID(kododd,3,3))</f>
      </c>
    </row>
    <row r="13069">
      <c r="A13069" s="95">
        <v>11160</v>
      </c>
      <c r="B13069" s="93" t="s">
        <v>18194</v>
      </c>
      <c r="C13069" s="93" t="s">
        <v>1436</v>
      </c>
      <c r="D13069" s="95">
        <v>1887</v>
      </c>
      <c r="E13069" s="95">
        <v>1929</v>
      </c>
      <c r="F13069" s="95">
        <v>325767</v>
      </c>
      <c r="G13069" s="95">
        <v>250</v>
      </c>
      <c r="H13069" s="93" t="s">
        <v>8976</v>
      </c>
      <c r="I13069" s="93" t="s">
        <v>23897</v>
      </c>
      <c r="J13069" s="93" t="s">
        <v>20872</v>
      </c>
      <c r="K13069" s="93" t="s">
        <v>6834</v>
      </c>
      <c r="L13069" s="14">
        <f>AND(vyberHrace&lt;&gt;"",ISNUMBER(SEARCH(vyberHrace,$B13069)))</f>
      </c>
      <c r="M13069" s="14">
        <f>AND($I13069=MID(kododd,1,2),$J13069=MID(kododd,3,3))</f>
      </c>
    </row>
    <row r="13070">
      <c r="A13070" s="95">
        <v>52585</v>
      </c>
      <c r="B13070" s="93" t="s">
        <v>614</v>
      </c>
      <c r="C13070" s="93" t="s">
        <v>1411</v>
      </c>
      <c r="G13070" s="95">
        <v>0</v>
      </c>
      <c r="H13070" s="93" t="s">
        <v>8976</v>
      </c>
      <c r="I13070" s="93" t="s">
        <v>23897</v>
      </c>
      <c r="J13070" s="93" t="s">
        <v>20906</v>
      </c>
      <c r="K13070" s="93" t="s">
        <v>4884</v>
      </c>
      <c r="L13070" s="14">
        <f>AND(vyberHrace&lt;&gt;"",ISNUMBER(SEARCH(vyberHrace,$B13070)))</f>
      </c>
      <c r="M13070" s="14">
        <f>AND($I13070=MID(kododd,1,2),$J13070=MID(kododd,3,3))</f>
      </c>
    </row>
    <row r="13071">
      <c r="A13071" s="95">
        <v>4252</v>
      </c>
      <c r="B13071" s="93" t="s">
        <v>18204</v>
      </c>
      <c r="C13071" s="93" t="s">
        <v>1415</v>
      </c>
      <c r="D13071" s="95">
        <v>1896</v>
      </c>
      <c r="E13071" s="95">
        <v>1943</v>
      </c>
      <c r="F13071" s="95">
        <v>303100</v>
      </c>
      <c r="G13071" s="95">
        <v>250</v>
      </c>
      <c r="H13071" s="93" t="s">
        <v>8976</v>
      </c>
      <c r="I13071" s="93" t="s">
        <v>23897</v>
      </c>
      <c r="J13071" s="93" t="s">
        <v>20906</v>
      </c>
      <c r="K13071" s="93" t="s">
        <v>4884</v>
      </c>
      <c r="L13071" s="14">
        <f>AND(vyberHrace&lt;&gt;"",ISNUMBER(SEARCH(vyberHrace,$B13071)))</f>
      </c>
      <c r="M13071" s="14">
        <f>AND($I13071=MID(kododd,1,2),$J13071=MID(kododd,3,3))</f>
      </c>
    </row>
    <row r="13072">
      <c r="A13072" s="95">
        <v>36548</v>
      </c>
      <c r="B13072" s="93" t="s">
        <v>18212</v>
      </c>
      <c r="C13072" s="93" t="s">
        <v>1444</v>
      </c>
      <c r="D13072" s="95">
        <v>1096</v>
      </c>
      <c r="G13072" s="95">
        <v>0</v>
      </c>
      <c r="H13072" s="93" t="s">
        <v>8976</v>
      </c>
      <c r="I13072" s="93" t="s">
        <v>23897</v>
      </c>
      <c r="J13072" s="93" t="s">
        <v>20961</v>
      </c>
      <c r="K13072" s="93" t="s">
        <v>3074</v>
      </c>
      <c r="L13072" s="14">
        <f>AND(vyberHrace&lt;&gt;"",ISNUMBER(SEARCH(vyberHrace,$B13072)))</f>
      </c>
      <c r="M13072" s="14">
        <f>AND($I13072=MID(kododd,1,2),$J13072=MID(kododd,3,3))</f>
      </c>
    </row>
    <row r="13073">
      <c r="A13073" s="95">
        <v>5788</v>
      </c>
      <c r="B13073" s="93" t="s">
        <v>18225</v>
      </c>
      <c r="C13073" s="93" t="s">
        <v>1405</v>
      </c>
      <c r="D13073" s="95">
        <v>1735</v>
      </c>
      <c r="F13073" s="95">
        <v>333395</v>
      </c>
      <c r="G13073" s="95">
        <v>250</v>
      </c>
      <c r="H13073" s="93" t="s">
        <v>8976</v>
      </c>
      <c r="I13073" s="93" t="s">
        <v>23897</v>
      </c>
      <c r="J13073" s="93" t="s">
        <v>3580</v>
      </c>
      <c r="K13073" s="93" t="s">
        <v>6263</v>
      </c>
      <c r="L13073" s="14">
        <f>AND(vyberHrace&lt;&gt;"",ISNUMBER(SEARCH(vyberHrace,$B13073)))</f>
      </c>
      <c r="M13073" s="14">
        <f>AND($I13073=MID(kododd,1,2),$J13073=MID(kododd,3,3))</f>
      </c>
    </row>
    <row r="13074">
      <c r="A13074" s="95">
        <v>54802</v>
      </c>
      <c r="B13074" s="93" t="s">
        <v>638</v>
      </c>
      <c r="C13074" s="93" t="s">
        <v>1424</v>
      </c>
      <c r="G13074" s="95">
        <v>0</v>
      </c>
      <c r="H13074" s="93" t="s">
        <v>8976</v>
      </c>
      <c r="I13074" s="93" t="s">
        <v>23897</v>
      </c>
      <c r="J13074" s="93" t="s">
        <v>20917</v>
      </c>
      <c r="K13074" s="93" t="s">
        <v>6880</v>
      </c>
      <c r="L13074" s="14">
        <f>AND(vyberHrace&lt;&gt;"",ISNUMBER(SEARCH(vyberHrace,$B13074)))</f>
      </c>
      <c r="M13074" s="14">
        <f>AND($I13074=MID(kododd,1,2),$J13074=MID(kododd,3,3))</f>
      </c>
    </row>
    <row r="13075">
      <c r="A13075" s="95">
        <v>57216</v>
      </c>
      <c r="B13075" s="93" t="s">
        <v>22390</v>
      </c>
      <c r="C13075" s="93" t="s">
        <v>1400</v>
      </c>
      <c r="D13075" s="95">
        <v>1515</v>
      </c>
      <c r="E13075" s="95">
        <v>1640</v>
      </c>
      <c r="F13075" s="95">
        <v>23766573</v>
      </c>
      <c r="G13075" s="95">
        <v>250</v>
      </c>
      <c r="H13075" s="93" t="s">
        <v>8976</v>
      </c>
      <c r="I13075" s="93" t="s">
        <v>23897</v>
      </c>
      <c r="J13075" s="93" t="s">
        <v>3580</v>
      </c>
      <c r="K13075" s="93" t="s">
        <v>6263</v>
      </c>
      <c r="L13075" s="14">
        <f>AND(vyberHrace&lt;&gt;"",ISNUMBER(SEARCH(vyberHrace,$B13075)))</f>
      </c>
      <c r="M13075" s="14">
        <f>AND($I13075=MID(kododd,1,2),$J13075=MID(kododd,3,3))</f>
      </c>
    </row>
    <row r="13076">
      <c r="A13076" s="95">
        <v>44752</v>
      </c>
      <c r="B13076" s="93" t="s">
        <v>18236</v>
      </c>
      <c r="C13076" s="93" t="s">
        <v>1419</v>
      </c>
      <c r="G13076" s="95">
        <v>0</v>
      </c>
      <c r="H13076" s="93" t="s">
        <v>8976</v>
      </c>
      <c r="I13076" s="93" t="s">
        <v>23897</v>
      </c>
      <c r="J13076" s="93" t="s">
        <v>21033</v>
      </c>
      <c r="K13076" s="93" t="s">
        <v>7886</v>
      </c>
      <c r="L13076" s="14">
        <f>AND(vyberHrace&lt;&gt;"",ISNUMBER(SEARCH(vyberHrace,$B13076)))</f>
      </c>
      <c r="M13076" s="14">
        <f>AND($I13076=MID(kododd,1,2),$J13076=MID(kododd,3,3))</f>
      </c>
    </row>
    <row r="13077">
      <c r="A13077" s="95">
        <v>39607</v>
      </c>
      <c r="B13077" s="93" t="s">
        <v>18239</v>
      </c>
      <c r="C13077" s="93" t="s">
        <v>1419</v>
      </c>
      <c r="D13077" s="95">
        <v>1768</v>
      </c>
      <c r="E13077" s="95">
        <v>1847</v>
      </c>
      <c r="F13077" s="95">
        <v>23717270</v>
      </c>
      <c r="G13077" s="95">
        <v>0</v>
      </c>
      <c r="H13077" s="93" t="s">
        <v>8976</v>
      </c>
      <c r="I13077" s="93" t="s">
        <v>23897</v>
      </c>
      <c r="J13077" s="93" t="s">
        <v>20872</v>
      </c>
      <c r="K13077" s="93" t="s">
        <v>6834</v>
      </c>
      <c r="L13077" s="14">
        <f>AND(vyberHrace&lt;&gt;"",ISNUMBER(SEARCH(vyberHrace,$B13077)))</f>
      </c>
      <c r="M13077" s="14">
        <f>AND($I13077=MID(kododd,1,2),$J13077=MID(kododd,3,3))</f>
      </c>
    </row>
    <row r="13078">
      <c r="A13078" s="95">
        <v>3794</v>
      </c>
      <c r="B13078" s="93" t="s">
        <v>18243</v>
      </c>
      <c r="C13078" s="93" t="s">
        <v>1441</v>
      </c>
      <c r="D13078" s="95">
        <v>1581</v>
      </c>
      <c r="E13078" s="95">
        <v>1767</v>
      </c>
      <c r="F13078" s="95">
        <v>363820</v>
      </c>
      <c r="G13078" s="95">
        <v>0</v>
      </c>
      <c r="H13078" s="93" t="s">
        <v>8976</v>
      </c>
      <c r="I13078" s="93" t="s">
        <v>23897</v>
      </c>
      <c r="J13078" s="93" t="s">
        <v>20870</v>
      </c>
      <c r="K13078" s="93" t="s">
        <v>375</v>
      </c>
      <c r="L13078" s="14">
        <f>AND(vyberHrace&lt;&gt;"",ISNUMBER(SEARCH(vyberHrace,$B13078)))</f>
      </c>
      <c r="M13078" s="14">
        <f>AND($I13078=MID(kododd,1,2),$J13078=MID(kododd,3,3))</f>
      </c>
    </row>
    <row r="13079">
      <c r="A13079" s="95">
        <v>42058</v>
      </c>
      <c r="B13079" s="93" t="s">
        <v>18246</v>
      </c>
      <c r="C13079" s="93" t="s">
        <v>1462</v>
      </c>
      <c r="D13079" s="95">
        <v>1100</v>
      </c>
      <c r="G13079" s="95">
        <v>0</v>
      </c>
      <c r="H13079" s="93" t="s">
        <v>8976</v>
      </c>
      <c r="I13079" s="93" t="s">
        <v>23897</v>
      </c>
      <c r="J13079" s="93" t="s">
        <v>20921</v>
      </c>
      <c r="K13079" s="93" t="s">
        <v>6838</v>
      </c>
      <c r="L13079" s="14">
        <f>AND(vyberHrace&lt;&gt;"",ISNUMBER(SEARCH(vyberHrace,$B13079)))</f>
      </c>
      <c r="M13079" s="14">
        <f>AND($I13079=MID(kododd,1,2),$J13079=MID(kododd,3,3))</f>
      </c>
    </row>
    <row r="13080">
      <c r="A13080" s="95">
        <v>54184</v>
      </c>
      <c r="B13080" s="93" t="s">
        <v>615</v>
      </c>
      <c r="C13080" s="93" t="s">
        <v>1411</v>
      </c>
      <c r="G13080" s="95">
        <v>0</v>
      </c>
      <c r="H13080" s="93" t="s">
        <v>8976</v>
      </c>
      <c r="I13080" s="93" t="s">
        <v>23897</v>
      </c>
      <c r="J13080" s="93" t="s">
        <v>20906</v>
      </c>
      <c r="K13080" s="93" t="s">
        <v>4884</v>
      </c>
      <c r="L13080" s="14">
        <f>AND(vyberHrace&lt;&gt;"",ISNUMBER(SEARCH(vyberHrace,$B13080)))</f>
      </c>
      <c r="M13080" s="14">
        <f>AND($I13080=MID(kododd,1,2),$J13080=MID(kododd,3,3))</f>
      </c>
    </row>
    <row r="13081">
      <c r="A13081" s="95">
        <v>38295</v>
      </c>
      <c r="B13081" s="93" t="s">
        <v>18252</v>
      </c>
      <c r="C13081" s="93" t="s">
        <v>1409</v>
      </c>
      <c r="D13081" s="95">
        <v>1786</v>
      </c>
      <c r="E13081" s="95">
        <v>1883</v>
      </c>
      <c r="F13081" s="95">
        <v>23702168</v>
      </c>
      <c r="G13081" s="95">
        <v>250</v>
      </c>
      <c r="H13081" s="93" t="s">
        <v>8976</v>
      </c>
      <c r="I13081" s="93" t="s">
        <v>23897</v>
      </c>
      <c r="J13081" s="93" t="s">
        <v>20860</v>
      </c>
      <c r="K13081" s="93" t="s">
        <v>4664</v>
      </c>
      <c r="L13081" s="14">
        <f>AND(vyberHrace&lt;&gt;"",ISNUMBER(SEARCH(vyberHrace,$B13081)))</f>
      </c>
      <c r="M13081" s="14">
        <f>AND($I13081=MID(kododd,1,2),$J13081=MID(kododd,3,3))</f>
      </c>
    </row>
    <row r="13082">
      <c r="A13082" s="95">
        <v>14449</v>
      </c>
      <c r="B13082" s="93" t="s">
        <v>18376</v>
      </c>
      <c r="C13082" s="93" t="s">
        <v>1461</v>
      </c>
      <c r="D13082" s="95">
        <v>1928</v>
      </c>
      <c r="E13082" s="95">
        <v>1972</v>
      </c>
      <c r="F13082" s="95">
        <v>328189</v>
      </c>
      <c r="G13082" s="95">
        <v>250</v>
      </c>
      <c r="H13082" s="93" t="s">
        <v>8976</v>
      </c>
      <c r="I13082" s="93" t="s">
        <v>23897</v>
      </c>
      <c r="J13082" s="93" t="s">
        <v>20860</v>
      </c>
      <c r="K13082" s="93" t="s">
        <v>4664</v>
      </c>
      <c r="L13082" s="14">
        <f>AND(vyberHrace&lt;&gt;"",ISNUMBER(SEARCH(vyberHrace,$B13082)))</f>
      </c>
      <c r="M13082" s="14">
        <f>AND($I13082=MID(kododd,1,2),$J13082=MID(kododd,3,3))</f>
      </c>
    </row>
    <row r="13083">
      <c r="A13083" s="95">
        <v>59164</v>
      </c>
      <c r="B13083" s="93" t="s">
        <v>25598</v>
      </c>
      <c r="C13083" s="93" t="s">
        <v>1424</v>
      </c>
      <c r="F13083" s="95">
        <v>571003126</v>
      </c>
      <c r="G13083" s="95">
        <v>250</v>
      </c>
      <c r="H13083" s="93" t="s">
        <v>8976</v>
      </c>
      <c r="I13083" s="93" t="s">
        <v>23897</v>
      </c>
      <c r="J13083" s="93" t="s">
        <v>21033</v>
      </c>
      <c r="K13083" s="93" t="s">
        <v>7886</v>
      </c>
      <c r="L13083" s="14">
        <f>AND(vyberHrace&lt;&gt;"",ISNUMBER(SEARCH(vyberHrace,$B13083)))</f>
      </c>
      <c r="M13083" s="14">
        <f>AND($I13083=MID(kododd,1,2),$J13083=MID(kododd,3,3))</f>
      </c>
    </row>
    <row r="13084">
      <c r="A13084" s="95">
        <v>43698</v>
      </c>
      <c r="B13084" s="93" t="s">
        <v>18413</v>
      </c>
      <c r="C13084" s="93" t="s">
        <v>1407</v>
      </c>
      <c r="G13084" s="95">
        <v>0</v>
      </c>
      <c r="H13084" s="93" t="s">
        <v>8976</v>
      </c>
      <c r="I13084" s="93" t="s">
        <v>23897</v>
      </c>
      <c r="J13084" s="93" t="s">
        <v>20879</v>
      </c>
      <c r="K13084" s="93" t="s">
        <v>21354</v>
      </c>
      <c r="L13084" s="14">
        <f>AND(vyberHrace&lt;&gt;"",ISNUMBER(SEARCH(vyberHrace,$B13084)))</f>
      </c>
      <c r="M13084" s="14">
        <f>AND($I13084=MID(kododd,1,2),$J13084=MID(kododd,3,3))</f>
      </c>
    </row>
    <row r="13085">
      <c r="A13085" s="95">
        <v>9940</v>
      </c>
      <c r="B13085" s="93" t="s">
        <v>18416</v>
      </c>
      <c r="C13085" s="93" t="s">
        <v>1405</v>
      </c>
      <c r="D13085" s="95">
        <v>1512</v>
      </c>
      <c r="G13085" s="95">
        <v>250</v>
      </c>
      <c r="H13085" s="93" t="s">
        <v>8976</v>
      </c>
      <c r="I13085" s="93" t="s">
        <v>23897</v>
      </c>
      <c r="J13085" s="93" t="s">
        <v>20947</v>
      </c>
      <c r="K13085" s="93" t="s">
        <v>5127</v>
      </c>
      <c r="L13085" s="14">
        <f>AND(vyberHrace&lt;&gt;"",ISNUMBER(SEARCH(vyberHrace,$B13085)))</f>
      </c>
      <c r="M13085" s="14">
        <f>AND($I13085=MID(kododd,1,2),$J13085=MID(kododd,3,3))</f>
      </c>
    </row>
    <row r="13086">
      <c r="A13086" s="95">
        <v>48856</v>
      </c>
      <c r="B13086" s="93" t="s">
        <v>18418</v>
      </c>
      <c r="C13086" s="93" t="s">
        <v>3255</v>
      </c>
      <c r="G13086" s="95">
        <v>0</v>
      </c>
      <c r="H13086" s="93" t="s">
        <v>8976</v>
      </c>
      <c r="I13086" s="93" t="s">
        <v>23897</v>
      </c>
      <c r="J13086" s="93" t="s">
        <v>20879</v>
      </c>
      <c r="K13086" s="93" t="s">
        <v>21354</v>
      </c>
      <c r="L13086" s="14">
        <f>AND(vyberHrace&lt;&gt;"",ISNUMBER(SEARCH(vyberHrace,$B13086)))</f>
      </c>
      <c r="M13086" s="14">
        <f>AND($I13086=MID(kododd,1,2),$J13086=MID(kododd,3,3))</f>
      </c>
    </row>
    <row r="13087">
      <c r="A13087" s="95">
        <v>61074</v>
      </c>
      <c r="B13087" s="93" t="s">
        <v>27366</v>
      </c>
      <c r="C13087" s="93" t="s">
        <v>1420</v>
      </c>
      <c r="G13087" s="95">
        <v>250</v>
      </c>
      <c r="H13087" s="93" t="s">
        <v>8976</v>
      </c>
      <c r="I13087" s="93" t="s">
        <v>23897</v>
      </c>
      <c r="J13087" s="93" t="s">
        <v>20891</v>
      </c>
      <c r="K13087" s="93" t="s">
        <v>5083</v>
      </c>
      <c r="L13087" s="14">
        <f>AND(vyberHrace&lt;&gt;"",ISNUMBER(SEARCH(vyberHrace,$B13087)))</f>
      </c>
      <c r="M13087" s="14">
        <f>AND($I13087=MID(kododd,1,2),$J13087=MID(kododd,3,3))</f>
      </c>
    </row>
    <row r="13088">
      <c r="A13088" s="95">
        <v>15535</v>
      </c>
      <c r="B13088" s="93" t="s">
        <v>15929</v>
      </c>
      <c r="C13088" s="93" t="s">
        <v>1464</v>
      </c>
      <c r="D13088" s="95">
        <v>1291</v>
      </c>
      <c r="F13088" s="95">
        <v>23772220</v>
      </c>
      <c r="G13088" s="95">
        <v>250</v>
      </c>
      <c r="H13088" s="93" t="s">
        <v>8976</v>
      </c>
      <c r="I13088" s="93" t="s">
        <v>23897</v>
      </c>
      <c r="J13088" s="93" t="s">
        <v>20879</v>
      </c>
      <c r="K13088" s="93" t="s">
        <v>21354</v>
      </c>
      <c r="L13088" s="14">
        <f>AND(vyberHrace&lt;&gt;"",ISNUMBER(SEARCH(vyberHrace,$B13088)))</f>
      </c>
      <c r="M13088" s="14">
        <f>AND($I13088=MID(kododd,1,2),$J13088=MID(kododd,3,3))</f>
      </c>
    </row>
    <row r="13089">
      <c r="A13089" s="95">
        <v>63944</v>
      </c>
      <c r="B13089" s="93" t="s">
        <v>30094</v>
      </c>
      <c r="C13089" s="93" t="s">
        <v>1403</v>
      </c>
      <c r="D13089" s="95">
        <v>51001</v>
      </c>
      <c r="E13089" s="95">
        <v>51001</v>
      </c>
      <c r="G13089" s="95">
        <v>250</v>
      </c>
      <c r="H13089" s="93" t="s">
        <v>8976</v>
      </c>
      <c r="I13089" s="93" t="s">
        <v>23897</v>
      </c>
      <c r="J13089" s="93" t="s">
        <v>20902</v>
      </c>
      <c r="K13089" s="93" t="s">
        <v>6916</v>
      </c>
      <c r="L13089" s="14">
        <f>AND(vyberHrace&lt;&gt;"",ISNUMBER(SEARCH(vyberHrace,$B13089)))</f>
      </c>
      <c r="M13089" s="14">
        <f>AND($I13089=MID(kododd,1,2),$J13089=MID(kododd,3,3))</f>
      </c>
    </row>
    <row r="13090">
      <c r="A13090" s="95">
        <v>58200</v>
      </c>
      <c r="B13090" s="93" t="s">
        <v>24718</v>
      </c>
      <c r="C13090" s="93" t="s">
        <v>1402</v>
      </c>
      <c r="G13090" s="95">
        <v>0</v>
      </c>
      <c r="H13090" s="93" t="s">
        <v>8976</v>
      </c>
      <c r="I13090" s="93" t="s">
        <v>23897</v>
      </c>
      <c r="J13090" s="93" t="s">
        <v>20917</v>
      </c>
      <c r="K13090" s="93" t="s">
        <v>6880</v>
      </c>
      <c r="L13090" s="14">
        <f>AND(vyberHrace&lt;&gt;"",ISNUMBER(SEARCH(vyberHrace,$B13090)))</f>
      </c>
      <c r="M13090" s="14">
        <f>AND($I13090=MID(kododd,1,2),$J13090=MID(kododd,3,3))</f>
      </c>
    </row>
    <row r="13091">
      <c r="A13091" s="95">
        <v>39601</v>
      </c>
      <c r="B13091" s="93" t="s">
        <v>20566</v>
      </c>
      <c r="C13091" s="93" t="s">
        <v>1400</v>
      </c>
      <c r="G13091" s="95">
        <v>0</v>
      </c>
      <c r="H13091" s="93" t="s">
        <v>8976</v>
      </c>
      <c r="I13091" s="93" t="s">
        <v>23897</v>
      </c>
      <c r="J13091" s="93" t="s">
        <v>20921</v>
      </c>
      <c r="K13091" s="93" t="s">
        <v>6838</v>
      </c>
      <c r="L13091" s="14">
        <f>AND(vyberHrace&lt;&gt;"",ISNUMBER(SEARCH(vyberHrace,$B13091)))</f>
      </c>
      <c r="M13091" s="14">
        <f>AND($I13091=MID(kododd,1,2),$J13091=MID(kododd,3,3))</f>
      </c>
    </row>
    <row r="13092">
      <c r="A13092" s="95">
        <v>10612</v>
      </c>
      <c r="B13092" s="93" t="s">
        <v>15135</v>
      </c>
      <c r="C13092" s="93" t="s">
        <v>1456</v>
      </c>
      <c r="D13092" s="95">
        <v>1284</v>
      </c>
      <c r="G13092" s="95">
        <v>250</v>
      </c>
      <c r="H13092" s="93" t="s">
        <v>8976</v>
      </c>
      <c r="I13092" s="93" t="s">
        <v>23897</v>
      </c>
      <c r="J13092" s="93" t="s">
        <v>20891</v>
      </c>
      <c r="K13092" s="93" t="s">
        <v>5083</v>
      </c>
      <c r="L13092" s="14">
        <f>AND(vyberHrace&lt;&gt;"",ISNUMBER(SEARCH(vyberHrace,$B13092)))</f>
      </c>
      <c r="M13092" s="14">
        <f>AND($I13092=MID(kododd,1,2),$J13092=MID(kododd,3,3))</f>
      </c>
    </row>
    <row r="13093">
      <c r="A13093" s="95">
        <v>46887</v>
      </c>
      <c r="B13093" s="93" t="s">
        <v>15141</v>
      </c>
      <c r="C13093" s="93" t="s">
        <v>1410</v>
      </c>
      <c r="D13093" s="95">
        <v>1092</v>
      </c>
      <c r="G13093" s="95">
        <v>0</v>
      </c>
      <c r="H13093" s="93" t="s">
        <v>8976</v>
      </c>
      <c r="I13093" s="93" t="s">
        <v>23897</v>
      </c>
      <c r="J13093" s="93" t="s">
        <v>20973</v>
      </c>
      <c r="K13093" s="93" t="s">
        <v>4907</v>
      </c>
      <c r="L13093" s="14">
        <f>AND(vyberHrace&lt;&gt;"",ISNUMBER(SEARCH(vyberHrace,$B13093)))</f>
      </c>
      <c r="M13093" s="14">
        <f>AND($I13093=MID(kododd,1,2),$J13093=MID(kododd,3,3))</f>
      </c>
    </row>
    <row r="13094">
      <c r="A13094" s="95">
        <v>19049</v>
      </c>
      <c r="B13094" s="93" t="s">
        <v>15153</v>
      </c>
      <c r="C13094" s="93" t="s">
        <v>1423</v>
      </c>
      <c r="G13094" s="95">
        <v>0</v>
      </c>
      <c r="H13094" s="93" t="s">
        <v>8976</v>
      </c>
      <c r="I13094" s="93" t="s">
        <v>23897</v>
      </c>
      <c r="J13094" s="93" t="s">
        <v>20961</v>
      </c>
      <c r="K13094" s="93" t="s">
        <v>3074</v>
      </c>
      <c r="L13094" s="14">
        <f>AND(vyberHrace&lt;&gt;"",ISNUMBER(SEARCH(vyberHrace,$B13094)))</f>
      </c>
      <c r="M13094" s="14">
        <f>AND($I13094=MID(kododd,1,2),$J13094=MID(kododd,3,3))</f>
      </c>
    </row>
    <row r="13095">
      <c r="A13095" s="95">
        <v>48858</v>
      </c>
      <c r="B13095" s="93" t="s">
        <v>15154</v>
      </c>
      <c r="C13095" s="93" t="s">
        <v>1410</v>
      </c>
      <c r="D13095" s="95">
        <v>1431</v>
      </c>
      <c r="E13095" s="95">
        <v>1633</v>
      </c>
      <c r="F13095" s="95">
        <v>23727489</v>
      </c>
      <c r="G13095" s="95">
        <v>250</v>
      </c>
      <c r="H13095" s="93" t="s">
        <v>8976</v>
      </c>
      <c r="I13095" s="93" t="s">
        <v>23897</v>
      </c>
      <c r="J13095" s="93" t="s">
        <v>20906</v>
      </c>
      <c r="K13095" s="93" t="s">
        <v>4884</v>
      </c>
      <c r="L13095" s="14">
        <f>AND(vyberHrace&lt;&gt;"",ISNUMBER(SEARCH(vyberHrace,$B13095)))</f>
      </c>
      <c r="M13095" s="14">
        <f>AND($I13095=MID(kododd,1,2),$J13095=MID(kododd,3,3))</f>
      </c>
    </row>
    <row r="13096">
      <c r="A13096" s="95">
        <v>26644</v>
      </c>
      <c r="B13096" s="93" t="s">
        <v>15161</v>
      </c>
      <c r="C13096" s="93" t="s">
        <v>1440</v>
      </c>
      <c r="D13096" s="95">
        <v>1571</v>
      </c>
      <c r="E13096" s="95">
        <v>1658</v>
      </c>
      <c r="F13096" s="95">
        <v>332283</v>
      </c>
      <c r="G13096" s="95">
        <v>250</v>
      </c>
      <c r="H13096" s="93" t="s">
        <v>8976</v>
      </c>
      <c r="I13096" s="93" t="s">
        <v>23897</v>
      </c>
      <c r="J13096" s="93" t="s">
        <v>20870</v>
      </c>
      <c r="K13096" s="93" t="s">
        <v>375</v>
      </c>
      <c r="L13096" s="14">
        <f>AND(vyberHrace&lt;&gt;"",ISNUMBER(SEARCH(vyberHrace,$B13096)))</f>
      </c>
      <c r="M13096" s="14">
        <f>AND($I13096=MID(kododd,1,2),$J13096=MID(kododd,3,3))</f>
      </c>
    </row>
    <row r="13097">
      <c r="A13097" s="95">
        <v>59162</v>
      </c>
      <c r="B13097" s="93" t="s">
        <v>25596</v>
      </c>
      <c r="C13097" s="93" t="s">
        <v>1424</v>
      </c>
      <c r="G13097" s="95">
        <v>250</v>
      </c>
      <c r="H13097" s="93" t="s">
        <v>8976</v>
      </c>
      <c r="I13097" s="93" t="s">
        <v>23897</v>
      </c>
      <c r="J13097" s="93" t="s">
        <v>21033</v>
      </c>
      <c r="K13097" s="93" t="s">
        <v>7886</v>
      </c>
      <c r="L13097" s="14">
        <f>AND(vyberHrace&lt;&gt;"",ISNUMBER(SEARCH(vyberHrace,$B13097)))</f>
      </c>
      <c r="M13097" s="14">
        <f>AND($I13097=MID(kododd,1,2),$J13097=MID(kododd,3,3))</f>
      </c>
    </row>
    <row r="13098">
      <c r="A13098" s="95">
        <v>29382</v>
      </c>
      <c r="B13098" s="93" t="s">
        <v>15170</v>
      </c>
      <c r="C13098" s="93" t="s">
        <v>1448</v>
      </c>
      <c r="D13098" s="95">
        <v>1108</v>
      </c>
      <c r="F13098" s="95">
        <v>369390</v>
      </c>
      <c r="G13098" s="95">
        <v>0</v>
      </c>
      <c r="H13098" s="93" t="s">
        <v>8976</v>
      </c>
      <c r="I13098" s="93" t="s">
        <v>23897</v>
      </c>
      <c r="J13098" s="93" t="s">
        <v>20896</v>
      </c>
      <c r="K13098" s="93" t="s">
        <v>9945</v>
      </c>
      <c r="L13098" s="14">
        <f>AND(vyberHrace&lt;&gt;"",ISNUMBER(SEARCH(vyberHrace,$B13098)))</f>
      </c>
      <c r="M13098" s="14">
        <f>AND($I13098=MID(kododd,1,2),$J13098=MID(kododd,3,3))</f>
      </c>
    </row>
    <row r="13099">
      <c r="A13099" s="95">
        <v>11045</v>
      </c>
      <c r="B13099" s="93" t="s">
        <v>26169</v>
      </c>
      <c r="C13099" s="93" t="s">
        <v>1453</v>
      </c>
      <c r="D13099" s="95">
        <v>1651</v>
      </c>
      <c r="E13099" s="95">
        <v>1832</v>
      </c>
      <c r="F13099" s="95">
        <v>23777176</v>
      </c>
      <c r="G13099" s="95">
        <v>250</v>
      </c>
      <c r="H13099" s="93" t="s">
        <v>8976</v>
      </c>
      <c r="I13099" s="93" t="s">
        <v>23897</v>
      </c>
      <c r="J13099" s="93" t="s">
        <v>20874</v>
      </c>
      <c r="K13099" s="93" t="s">
        <v>9948</v>
      </c>
      <c r="L13099" s="14">
        <f>AND(vyberHrace&lt;&gt;"",ISNUMBER(SEARCH(vyberHrace,$B13099)))</f>
      </c>
      <c r="M13099" s="14">
        <f>AND($I13099=MID(kododd,1,2),$J13099=MID(kododd,3,3))</f>
      </c>
    </row>
    <row r="13100">
      <c r="A13100" s="95">
        <v>49610</v>
      </c>
      <c r="B13100" s="93" t="s">
        <v>14396</v>
      </c>
      <c r="C13100" s="93" t="s">
        <v>1435</v>
      </c>
      <c r="F13100" s="95">
        <v>23729740</v>
      </c>
      <c r="G13100" s="95">
        <v>0</v>
      </c>
      <c r="H13100" s="93" t="s">
        <v>8976</v>
      </c>
      <c r="I13100" s="93" t="s">
        <v>23897</v>
      </c>
      <c r="J13100" s="93" t="s">
        <v>20937</v>
      </c>
      <c r="K13100" s="93" t="s">
        <v>5619</v>
      </c>
      <c r="L13100" s="14">
        <f>AND(vyberHrace&lt;&gt;"",ISNUMBER(SEARCH(vyberHrace,$B13100)))</f>
      </c>
      <c r="M13100" s="14">
        <f>AND($I13100=MID(kododd,1,2),$J13100=MID(kododd,3,3))</f>
      </c>
    </row>
    <row r="13101">
      <c r="A13101" s="95">
        <v>49314</v>
      </c>
      <c r="B13101" s="93" t="s">
        <v>14406</v>
      </c>
      <c r="C13101" s="93" t="s">
        <v>1406</v>
      </c>
      <c r="D13101" s="95">
        <v>1211</v>
      </c>
      <c r="E13101" s="95">
        <v>1616</v>
      </c>
      <c r="F13101" s="95">
        <v>23729350</v>
      </c>
      <c r="G13101" s="95">
        <v>250</v>
      </c>
      <c r="H13101" s="93" t="s">
        <v>8976</v>
      </c>
      <c r="I13101" s="93" t="s">
        <v>23897</v>
      </c>
      <c r="J13101" s="93" t="s">
        <v>20860</v>
      </c>
      <c r="K13101" s="93" t="s">
        <v>4664</v>
      </c>
      <c r="L13101" s="14">
        <f>AND(vyberHrace&lt;&gt;"",ISNUMBER(SEARCH(vyberHrace,$B13101)))</f>
      </c>
      <c r="M13101" s="14">
        <f>AND($I13101=MID(kododd,1,2),$J13101=MID(kododd,3,3))</f>
      </c>
    </row>
    <row r="13102">
      <c r="A13102" s="95">
        <v>34567</v>
      </c>
      <c r="B13102" s="93" t="s">
        <v>14407</v>
      </c>
      <c r="C13102" s="93" t="s">
        <v>1399</v>
      </c>
      <c r="D13102" s="95">
        <v>1818</v>
      </c>
      <c r="E13102" s="95">
        <v>1908</v>
      </c>
      <c r="F13102" s="95">
        <v>381969</v>
      </c>
      <c r="G13102" s="95">
        <v>250</v>
      </c>
      <c r="H13102" s="93" t="s">
        <v>8976</v>
      </c>
      <c r="I13102" s="93" t="s">
        <v>23897</v>
      </c>
      <c r="J13102" s="93" t="s">
        <v>20860</v>
      </c>
      <c r="K13102" s="93" t="s">
        <v>4664</v>
      </c>
      <c r="L13102" s="14">
        <f>AND(vyberHrace&lt;&gt;"",ISNUMBER(SEARCH(vyberHrace,$B13102)))</f>
      </c>
      <c r="M13102" s="14">
        <f>AND($I13102=MID(kododd,1,2),$J13102=MID(kododd,3,3))</f>
      </c>
    </row>
    <row r="13103">
      <c r="A13103" s="95">
        <v>6890</v>
      </c>
      <c r="B13103" s="93" t="s">
        <v>18881</v>
      </c>
      <c r="C13103" s="93" t="s">
        <v>1466</v>
      </c>
      <c r="D13103" s="95">
        <v>1624</v>
      </c>
      <c r="E13103" s="95">
        <v>1770</v>
      </c>
      <c r="F13103" s="95">
        <v>357162</v>
      </c>
      <c r="G13103" s="95">
        <v>250</v>
      </c>
      <c r="H13103" s="93" t="s">
        <v>8976</v>
      </c>
      <c r="I13103" s="93" t="s">
        <v>23897</v>
      </c>
      <c r="J13103" s="93" t="s">
        <v>21033</v>
      </c>
      <c r="K13103" s="93" t="s">
        <v>7886</v>
      </c>
      <c r="L13103" s="14">
        <f>AND(vyberHrace&lt;&gt;"",ISNUMBER(SEARCH(vyberHrace,$B13103)))</f>
      </c>
      <c r="M13103" s="14">
        <f>AND($I13103=MID(kododd,1,2),$J13103=MID(kododd,3,3))</f>
      </c>
    </row>
    <row r="13104">
      <c r="A13104" s="95">
        <v>56821</v>
      </c>
      <c r="B13104" s="93" t="s">
        <v>22484</v>
      </c>
      <c r="C13104" s="93" t="s">
        <v>1453</v>
      </c>
      <c r="F13104" s="95">
        <v>23784342</v>
      </c>
      <c r="G13104" s="95">
        <v>0</v>
      </c>
      <c r="H13104" s="93" t="s">
        <v>8976</v>
      </c>
      <c r="I13104" s="93" t="s">
        <v>23897</v>
      </c>
      <c r="J13104" s="93" t="s">
        <v>20914</v>
      </c>
      <c r="K13104" s="93" t="s">
        <v>26143</v>
      </c>
      <c r="L13104" s="14">
        <f>AND(vyberHrace&lt;&gt;"",ISNUMBER(SEARCH(vyberHrace,$B13104)))</f>
      </c>
      <c r="M13104" s="14">
        <f>AND($I13104=MID(kododd,1,2),$J13104=MID(kododd,3,3))</f>
      </c>
    </row>
    <row r="13105">
      <c r="A13105" s="95">
        <v>54218</v>
      </c>
      <c r="B13105" s="93" t="s">
        <v>574</v>
      </c>
      <c r="C13105" s="93" t="s">
        <v>1411</v>
      </c>
      <c r="G13105" s="95">
        <v>0</v>
      </c>
      <c r="H13105" s="93" t="s">
        <v>8976</v>
      </c>
      <c r="I13105" s="93" t="s">
        <v>23897</v>
      </c>
      <c r="J13105" s="93" t="s">
        <v>20933</v>
      </c>
      <c r="K13105" s="93" t="s">
        <v>9080</v>
      </c>
      <c r="L13105" s="14">
        <f>AND(vyberHrace&lt;&gt;"",ISNUMBER(SEARCH(vyberHrace,$B13105)))</f>
      </c>
      <c r="M13105" s="14">
        <f>AND($I13105=MID(kododd,1,2),$J13105=MID(kododd,3,3))</f>
      </c>
    </row>
    <row r="13106">
      <c r="A13106" s="95">
        <v>33943</v>
      </c>
      <c r="B13106" s="93" t="s">
        <v>18890</v>
      </c>
      <c r="C13106" s="93" t="s">
        <v>1414</v>
      </c>
      <c r="D13106" s="95">
        <v>1920</v>
      </c>
      <c r="E13106" s="95">
        <v>1952</v>
      </c>
      <c r="F13106" s="95">
        <v>348368</v>
      </c>
      <c r="G13106" s="95">
        <v>0</v>
      </c>
      <c r="H13106" s="93" t="s">
        <v>8976</v>
      </c>
      <c r="I13106" s="93" t="s">
        <v>23897</v>
      </c>
      <c r="J13106" s="93" t="s">
        <v>20896</v>
      </c>
      <c r="K13106" s="93" t="s">
        <v>9945</v>
      </c>
      <c r="L13106" s="14">
        <f>AND(vyberHrace&lt;&gt;"",ISNUMBER(SEARCH(vyberHrace,$B13106)))</f>
      </c>
      <c r="M13106" s="14">
        <f>AND($I13106=MID(kododd,1,2),$J13106=MID(kododd,3,3))</f>
      </c>
    </row>
    <row r="13107">
      <c r="A13107" s="95">
        <v>7932</v>
      </c>
      <c r="B13107" s="93" t="s">
        <v>18897</v>
      </c>
      <c r="C13107" s="93" t="s">
        <v>1455</v>
      </c>
      <c r="D13107" s="95">
        <v>1257</v>
      </c>
      <c r="G13107" s="95">
        <v>0</v>
      </c>
      <c r="H13107" s="93" t="s">
        <v>8976</v>
      </c>
      <c r="I13107" s="93" t="s">
        <v>23897</v>
      </c>
      <c r="J13107" s="93" t="s">
        <v>20961</v>
      </c>
      <c r="K13107" s="93" t="s">
        <v>3074</v>
      </c>
      <c r="L13107" s="14">
        <f>AND(vyberHrace&lt;&gt;"",ISNUMBER(SEARCH(vyberHrace,$B13107)))</f>
      </c>
      <c r="M13107" s="14">
        <f>AND($I13107=MID(kododd,1,2),$J13107=MID(kododd,3,3))</f>
      </c>
    </row>
    <row r="13108">
      <c r="A13108" s="95">
        <v>1665</v>
      </c>
      <c r="B13108" s="93" t="s">
        <v>18898</v>
      </c>
      <c r="C13108" s="93" t="s">
        <v>1443</v>
      </c>
      <c r="D13108" s="95">
        <v>1839</v>
      </c>
      <c r="E13108" s="95">
        <v>1904</v>
      </c>
      <c r="F13108" s="95">
        <v>313823</v>
      </c>
      <c r="G13108" s="95">
        <v>0</v>
      </c>
      <c r="H13108" s="93" t="s">
        <v>8976</v>
      </c>
      <c r="I13108" s="93" t="s">
        <v>23897</v>
      </c>
      <c r="J13108" s="93" t="s">
        <v>20934</v>
      </c>
      <c r="K13108" s="93" t="s">
        <v>8985</v>
      </c>
      <c r="L13108" s="14">
        <f>AND(vyberHrace&lt;&gt;"",ISNUMBER(SEARCH(vyberHrace,$B13108)))</f>
      </c>
      <c r="M13108" s="14">
        <f>AND($I13108=MID(kododd,1,2),$J13108=MID(kododd,3,3))</f>
      </c>
    </row>
    <row r="13109">
      <c r="A13109" s="95">
        <v>37772</v>
      </c>
      <c r="B13109" s="93" t="s">
        <v>18528</v>
      </c>
      <c r="C13109" s="93" t="s">
        <v>1438</v>
      </c>
      <c r="G13109" s="95">
        <v>0</v>
      </c>
      <c r="H13109" s="93" t="s">
        <v>8976</v>
      </c>
      <c r="I13109" s="93" t="s">
        <v>23897</v>
      </c>
      <c r="J13109" s="93" t="s">
        <v>20921</v>
      </c>
      <c r="K13109" s="93" t="s">
        <v>6838</v>
      </c>
      <c r="L13109" s="14">
        <f>AND(vyberHrace&lt;&gt;"",ISNUMBER(SEARCH(vyberHrace,$B13109)))</f>
      </c>
      <c r="M13109" s="14">
        <f>AND($I13109=MID(kododd,1,2),$J13109=MID(kododd,3,3))</f>
      </c>
    </row>
    <row r="13110">
      <c r="A13110" s="95">
        <v>14496</v>
      </c>
      <c r="B13110" s="93" t="s">
        <v>18530</v>
      </c>
      <c r="C13110" s="93" t="s">
        <v>1457</v>
      </c>
      <c r="D13110" s="95">
        <v>1098</v>
      </c>
      <c r="G13110" s="95">
        <v>0</v>
      </c>
      <c r="H13110" s="93" t="s">
        <v>8976</v>
      </c>
      <c r="I13110" s="93" t="s">
        <v>23897</v>
      </c>
      <c r="J13110" s="93" t="s">
        <v>20961</v>
      </c>
      <c r="K13110" s="93" t="s">
        <v>3074</v>
      </c>
      <c r="L13110" s="14">
        <f>AND(vyberHrace&lt;&gt;"",ISNUMBER(SEARCH(vyberHrace,$B13110)))</f>
      </c>
      <c r="M13110" s="14">
        <f>AND($I13110=MID(kododd,1,2),$J13110=MID(kododd,3,3))</f>
      </c>
    </row>
    <row r="13111">
      <c r="A13111" s="95">
        <v>19052</v>
      </c>
      <c r="B13111" s="93" t="s">
        <v>18531</v>
      </c>
      <c r="C13111" s="93" t="s">
        <v>1427</v>
      </c>
      <c r="G13111" s="95">
        <v>0</v>
      </c>
      <c r="H13111" s="93" t="s">
        <v>8976</v>
      </c>
      <c r="I13111" s="93" t="s">
        <v>23897</v>
      </c>
      <c r="J13111" s="93" t="s">
        <v>20961</v>
      </c>
      <c r="K13111" s="93" t="s">
        <v>3074</v>
      </c>
      <c r="L13111" s="14">
        <f>AND(vyberHrace&lt;&gt;"",ISNUMBER(SEARCH(vyberHrace,$B13111)))</f>
      </c>
      <c r="M13111" s="14">
        <f>AND($I13111=MID(kododd,1,2),$J13111=MID(kododd,3,3))</f>
      </c>
    </row>
    <row r="13112">
      <c r="A13112" s="95">
        <v>63643</v>
      </c>
      <c r="B13112" s="93" t="s">
        <v>29855</v>
      </c>
      <c r="C13112" s="93" t="s">
        <v>1417</v>
      </c>
      <c r="G13112" s="95">
        <v>250</v>
      </c>
      <c r="H13112" s="93" t="s">
        <v>8976</v>
      </c>
      <c r="I13112" s="93" t="s">
        <v>23897</v>
      </c>
      <c r="J13112" s="93" t="s">
        <v>20847</v>
      </c>
      <c r="K13112" s="93" t="s">
        <v>9957</v>
      </c>
      <c r="L13112" s="14">
        <f>AND(vyberHrace&lt;&gt;"",ISNUMBER(SEARCH(vyberHrace,$B13112)))</f>
      </c>
      <c r="M13112" s="14">
        <f>AND($I13112=MID(kododd,1,2),$J13112=MID(kododd,3,3))</f>
      </c>
    </row>
    <row r="13113">
      <c r="A13113" s="95">
        <v>63642</v>
      </c>
      <c r="B13113" s="93" t="s">
        <v>29856</v>
      </c>
      <c r="C13113" s="93" t="s">
        <v>1487</v>
      </c>
      <c r="G13113" s="95">
        <v>250</v>
      </c>
      <c r="H13113" s="93" t="s">
        <v>8976</v>
      </c>
      <c r="I13113" s="93" t="s">
        <v>23897</v>
      </c>
      <c r="J13113" s="93" t="s">
        <v>20847</v>
      </c>
      <c r="K13113" s="93" t="s">
        <v>9957</v>
      </c>
      <c r="L13113" s="14">
        <f>AND(vyberHrace&lt;&gt;"",ISNUMBER(SEARCH(vyberHrace,$B13113)))</f>
      </c>
      <c r="M13113" s="14">
        <f>AND($I13113=MID(kododd,1,2),$J13113=MID(kododd,3,3))</f>
      </c>
    </row>
    <row r="13114">
      <c r="A13114" s="95">
        <v>56391</v>
      </c>
      <c r="B13114" s="93" t="s">
        <v>22500</v>
      </c>
      <c r="C13114" s="93" t="s">
        <v>1422</v>
      </c>
      <c r="G13114" s="95">
        <v>250</v>
      </c>
      <c r="H13114" s="93" t="s">
        <v>8976</v>
      </c>
      <c r="I13114" s="93" t="s">
        <v>23897</v>
      </c>
      <c r="J13114" s="93" t="s">
        <v>20902</v>
      </c>
      <c r="K13114" s="93" t="s">
        <v>6916</v>
      </c>
      <c r="L13114" s="14">
        <f>AND(vyberHrace&lt;&gt;"",ISNUMBER(SEARCH(vyberHrace,$B13114)))</f>
      </c>
      <c r="M13114" s="14">
        <f>AND($I13114=MID(kododd,1,2),$J13114=MID(kododd,3,3))</f>
      </c>
    </row>
    <row r="13115">
      <c r="A13115" s="95">
        <v>43562</v>
      </c>
      <c r="B13115" s="93" t="s">
        <v>18555</v>
      </c>
      <c r="C13115" s="93" t="s">
        <v>1435</v>
      </c>
      <c r="D13115" s="95">
        <v>1242</v>
      </c>
      <c r="E13115" s="95">
        <v>1636</v>
      </c>
      <c r="F13115" s="95">
        <v>23701960</v>
      </c>
      <c r="G13115" s="95">
        <v>250</v>
      </c>
      <c r="H13115" s="93" t="s">
        <v>8976</v>
      </c>
      <c r="I13115" s="93" t="s">
        <v>23897</v>
      </c>
      <c r="J13115" s="93" t="s">
        <v>20880</v>
      </c>
      <c r="K13115" s="93" t="s">
        <v>2046</v>
      </c>
      <c r="L13115" s="14">
        <f>AND(vyberHrace&lt;&gt;"",ISNUMBER(SEARCH(vyberHrace,$B13115)))</f>
      </c>
      <c r="M13115" s="14">
        <f>AND($I13115=MID(kododd,1,2),$J13115=MID(kododd,3,3))</f>
      </c>
    </row>
    <row r="13116">
      <c r="A13116" s="95">
        <v>409</v>
      </c>
      <c r="B13116" s="93" t="s">
        <v>16149</v>
      </c>
      <c r="C13116" s="93" t="s">
        <v>1401</v>
      </c>
      <c r="D13116" s="95">
        <v>1935</v>
      </c>
      <c r="E13116" s="95">
        <v>1972</v>
      </c>
      <c r="F13116" s="95">
        <v>339601</v>
      </c>
      <c r="G13116" s="95">
        <v>250</v>
      </c>
      <c r="H13116" s="93" t="s">
        <v>8976</v>
      </c>
      <c r="I13116" s="93" t="s">
        <v>23897</v>
      </c>
      <c r="J13116" s="93" t="s">
        <v>20905</v>
      </c>
      <c r="K13116" s="93" t="s">
        <v>9067</v>
      </c>
      <c r="L13116" s="14">
        <f>AND(vyberHrace&lt;&gt;"",ISNUMBER(SEARCH(vyberHrace,$B13116)))</f>
      </c>
      <c r="M13116" s="14">
        <f>AND($I13116=MID(kododd,1,2),$J13116=MID(kododd,3,3))</f>
      </c>
    </row>
    <row r="13117">
      <c r="A13117" s="95">
        <v>62072</v>
      </c>
      <c r="B13117" s="93" t="s">
        <v>28274</v>
      </c>
      <c r="C13117" s="93" t="s">
        <v>1422</v>
      </c>
      <c r="D13117" s="95">
        <v>1098</v>
      </c>
      <c r="E13117" s="95">
        <v>1477</v>
      </c>
      <c r="F13117" s="95">
        <v>23793562</v>
      </c>
      <c r="G13117" s="95">
        <v>250</v>
      </c>
      <c r="H13117" s="93" t="s">
        <v>8976</v>
      </c>
      <c r="I13117" s="93" t="s">
        <v>23897</v>
      </c>
      <c r="J13117" s="93" t="s">
        <v>20906</v>
      </c>
      <c r="K13117" s="93" t="s">
        <v>4884</v>
      </c>
      <c r="L13117" s="14">
        <f>AND(vyberHrace&lt;&gt;"",ISNUMBER(SEARCH(vyberHrace,$B13117)))</f>
      </c>
      <c r="M13117" s="14">
        <f>AND($I13117=MID(kododd,1,2),$J13117=MID(kododd,3,3))</f>
      </c>
    </row>
    <row r="13118">
      <c r="A13118" s="95">
        <v>34382</v>
      </c>
      <c r="B13118" s="93" t="s">
        <v>17891</v>
      </c>
      <c r="C13118" s="93" t="s">
        <v>1403</v>
      </c>
      <c r="D13118" s="95">
        <v>1549</v>
      </c>
      <c r="E13118" s="95">
        <v>1679</v>
      </c>
      <c r="F13118" s="95">
        <v>23729759</v>
      </c>
      <c r="G13118" s="95">
        <v>250</v>
      </c>
      <c r="H13118" s="93" t="s">
        <v>8976</v>
      </c>
      <c r="I13118" s="93" t="s">
        <v>23897</v>
      </c>
      <c r="J13118" s="93" t="s">
        <v>20902</v>
      </c>
      <c r="K13118" s="93" t="s">
        <v>6916</v>
      </c>
      <c r="L13118" s="14">
        <f>AND(vyberHrace&lt;&gt;"",ISNUMBER(SEARCH(vyberHrace,$B13118)))</f>
      </c>
      <c r="M13118" s="14">
        <f>AND($I13118=MID(kododd,1,2),$J13118=MID(kododd,3,3))</f>
      </c>
    </row>
    <row r="13119">
      <c r="A13119" s="95">
        <v>44116</v>
      </c>
      <c r="B13119" s="93" t="s">
        <v>9700</v>
      </c>
      <c r="C13119" s="93" t="s">
        <v>1402</v>
      </c>
      <c r="D13119" s="95">
        <v>1286</v>
      </c>
      <c r="E13119" s="95">
        <v>1497</v>
      </c>
      <c r="F13119" s="95">
        <v>23717840</v>
      </c>
      <c r="G13119" s="95">
        <v>0</v>
      </c>
      <c r="H13119" s="93" t="s">
        <v>8976</v>
      </c>
      <c r="I13119" s="93" t="s">
        <v>23897</v>
      </c>
      <c r="J13119" s="93" t="s">
        <v>3580</v>
      </c>
      <c r="K13119" s="93" t="s">
        <v>6263</v>
      </c>
      <c r="L13119" s="14">
        <f>AND(vyberHrace&lt;&gt;"",ISNUMBER(SEARCH(vyberHrace,$B13119)))</f>
      </c>
      <c r="M13119" s="14">
        <f>AND($I13119=MID(kododd,1,2),$J13119=MID(kododd,3,3))</f>
      </c>
    </row>
    <row r="13120">
      <c r="A13120" s="95">
        <v>44832</v>
      </c>
      <c r="B13120" s="93" t="s">
        <v>9701</v>
      </c>
      <c r="C13120" s="93" t="s">
        <v>1430</v>
      </c>
      <c r="D13120" s="95">
        <v>1095</v>
      </c>
      <c r="F13120" s="95">
        <v>23737719</v>
      </c>
      <c r="G13120" s="95">
        <v>0</v>
      </c>
      <c r="H13120" s="93" t="s">
        <v>8976</v>
      </c>
      <c r="I13120" s="93" t="s">
        <v>23897</v>
      </c>
      <c r="J13120" s="93" t="s">
        <v>3580</v>
      </c>
      <c r="K13120" s="93" t="s">
        <v>6263</v>
      </c>
      <c r="L13120" s="14">
        <f>AND(vyberHrace&lt;&gt;"",ISNUMBER(SEARCH(vyberHrace,$B13120)))</f>
      </c>
      <c r="M13120" s="14">
        <f>AND($I13120=MID(kododd,1,2),$J13120=MID(kododd,3,3))</f>
      </c>
    </row>
    <row r="13121">
      <c r="A13121" s="95">
        <v>45462</v>
      </c>
      <c r="B13121" s="93" t="s">
        <v>9717</v>
      </c>
      <c r="C13121" s="93" t="s">
        <v>1400</v>
      </c>
      <c r="D13121" s="95">
        <v>1217</v>
      </c>
      <c r="F13121" s="95">
        <v>23737883</v>
      </c>
      <c r="G13121" s="95">
        <v>0</v>
      </c>
      <c r="H13121" s="93" t="s">
        <v>8976</v>
      </c>
      <c r="I13121" s="93" t="s">
        <v>23897</v>
      </c>
      <c r="J13121" s="93" t="s">
        <v>20905</v>
      </c>
      <c r="K13121" s="93" t="s">
        <v>9067</v>
      </c>
      <c r="L13121" s="14">
        <f>AND(vyberHrace&lt;&gt;"",ISNUMBER(SEARCH(vyberHrace,$B13121)))</f>
      </c>
      <c r="M13121" s="14">
        <f>AND($I13121=MID(kododd,1,2),$J13121=MID(kododd,3,3))</f>
      </c>
    </row>
    <row r="13122">
      <c r="A13122" s="95">
        <v>6897</v>
      </c>
      <c r="B13122" s="93" t="s">
        <v>9596</v>
      </c>
      <c r="C13122" s="93" t="s">
        <v>1472</v>
      </c>
      <c r="D13122" s="95">
        <v>1567</v>
      </c>
      <c r="E13122" s="95">
        <v>1722</v>
      </c>
      <c r="F13122" s="95">
        <v>340677</v>
      </c>
      <c r="G13122" s="95">
        <v>250</v>
      </c>
      <c r="H13122" s="93" t="s">
        <v>8976</v>
      </c>
      <c r="I13122" s="93" t="s">
        <v>23897</v>
      </c>
      <c r="J13122" s="93" t="s">
        <v>20961</v>
      </c>
      <c r="K13122" s="93" t="s">
        <v>3074</v>
      </c>
      <c r="L13122" s="14">
        <f>AND(vyberHrace&lt;&gt;"",ISNUMBER(SEARCH(vyberHrace,$B13122)))</f>
      </c>
      <c r="M13122" s="14">
        <f>AND($I13122=MID(kododd,1,2),$J13122=MID(kododd,3,3))</f>
      </c>
    </row>
    <row r="13123">
      <c r="A13123" s="95">
        <v>58305</v>
      </c>
      <c r="B13123" s="93" t="s">
        <v>24817</v>
      </c>
      <c r="C13123" s="93" t="s">
        <v>1486</v>
      </c>
      <c r="G13123" s="95">
        <v>250</v>
      </c>
      <c r="H13123" s="93" t="s">
        <v>8976</v>
      </c>
      <c r="I13123" s="93" t="s">
        <v>23897</v>
      </c>
      <c r="J13123" s="93" t="s">
        <v>20917</v>
      </c>
      <c r="K13123" s="93" t="s">
        <v>6880</v>
      </c>
      <c r="L13123" s="14">
        <f>AND(vyberHrace&lt;&gt;"",ISNUMBER(SEARCH(vyberHrace,$B13123)))</f>
      </c>
      <c r="M13123" s="14">
        <f>AND($I13123=MID(kododd,1,2),$J13123=MID(kododd,3,3))</f>
      </c>
    </row>
    <row r="13124">
      <c r="A13124" s="95">
        <v>60031</v>
      </c>
      <c r="B13124" s="93" t="s">
        <v>26510</v>
      </c>
      <c r="C13124" s="93" t="s">
        <v>1487</v>
      </c>
      <c r="G13124" s="95">
        <v>250</v>
      </c>
      <c r="H13124" s="93" t="s">
        <v>8976</v>
      </c>
      <c r="I13124" s="93" t="s">
        <v>23897</v>
      </c>
      <c r="J13124" s="93" t="s">
        <v>20917</v>
      </c>
      <c r="K13124" s="93" t="s">
        <v>6880</v>
      </c>
      <c r="L13124" s="14">
        <f>AND(vyberHrace&lt;&gt;"",ISNUMBER(SEARCH(vyberHrace,$B13124)))</f>
      </c>
      <c r="M13124" s="14">
        <f>AND($I13124=MID(kododd,1,2),$J13124=MID(kododd,3,3))</f>
      </c>
    </row>
    <row r="13125">
      <c r="A13125" s="95">
        <v>5081</v>
      </c>
      <c r="B13125" s="93" t="s">
        <v>9738</v>
      </c>
      <c r="C13125" s="93" t="s">
        <v>1418</v>
      </c>
      <c r="D13125" s="95">
        <v>2016</v>
      </c>
      <c r="E13125" s="95">
        <v>2011</v>
      </c>
      <c r="F13125" s="95">
        <v>317047</v>
      </c>
      <c r="G13125" s="95">
        <v>250</v>
      </c>
      <c r="H13125" s="93" t="s">
        <v>8976</v>
      </c>
      <c r="I13125" s="93" t="s">
        <v>23897</v>
      </c>
      <c r="J13125" s="93" t="s">
        <v>20896</v>
      </c>
      <c r="K13125" s="93" t="s">
        <v>9945</v>
      </c>
      <c r="L13125" s="14">
        <f>AND(vyberHrace&lt;&gt;"",ISNUMBER(SEARCH(vyberHrace,$B13125)))</f>
      </c>
      <c r="M13125" s="14">
        <f>AND($I13125=MID(kododd,1,2),$J13125=MID(kododd,3,3))</f>
      </c>
    </row>
    <row r="13126">
      <c r="A13126" s="95">
        <v>58154</v>
      </c>
      <c r="B13126" s="93" t="s">
        <v>24674</v>
      </c>
      <c r="C13126" s="93" t="s">
        <v>1400</v>
      </c>
      <c r="D13126" s="95">
        <v>1427</v>
      </c>
      <c r="F13126" s="95">
        <v>23784350</v>
      </c>
      <c r="G13126" s="95">
        <v>0</v>
      </c>
      <c r="H13126" s="93" t="s">
        <v>8976</v>
      </c>
      <c r="I13126" s="93" t="s">
        <v>23897</v>
      </c>
      <c r="J13126" s="93" t="s">
        <v>20854</v>
      </c>
      <c r="K13126" s="93" t="s">
        <v>138</v>
      </c>
      <c r="L13126" s="14">
        <f>AND(vyberHrace&lt;&gt;"",ISNUMBER(SEARCH(vyberHrace,$B13126)))</f>
      </c>
      <c r="M13126" s="14">
        <f>AND($I13126=MID(kododd,1,2),$J13126=MID(kododd,3,3))</f>
      </c>
    </row>
    <row r="13127">
      <c r="A13127" s="95">
        <v>61398</v>
      </c>
      <c r="B13127" s="93" t="s">
        <v>27590</v>
      </c>
      <c r="C13127" s="93" t="s">
        <v>1420</v>
      </c>
      <c r="G13127" s="95">
        <v>0</v>
      </c>
      <c r="H13127" s="93" t="s">
        <v>8976</v>
      </c>
      <c r="I13127" s="93" t="s">
        <v>23897</v>
      </c>
      <c r="J13127" s="93" t="s">
        <v>20906</v>
      </c>
      <c r="K13127" s="93" t="s">
        <v>4884</v>
      </c>
      <c r="L13127" s="14">
        <f>AND(vyberHrace&lt;&gt;"",ISNUMBER(SEARCH(vyberHrace,$B13127)))</f>
      </c>
      <c r="M13127" s="14">
        <f>AND($I13127=MID(kododd,1,2),$J13127=MID(kododd,3,3))</f>
      </c>
    </row>
    <row r="13128">
      <c r="A13128" s="95">
        <v>58757</v>
      </c>
      <c r="B13128" s="93" t="s">
        <v>25233</v>
      </c>
      <c r="C13128" s="93" t="s">
        <v>1412</v>
      </c>
      <c r="G13128" s="95">
        <v>250</v>
      </c>
      <c r="H13128" s="93" t="s">
        <v>8976</v>
      </c>
      <c r="I13128" s="93" t="s">
        <v>23897</v>
      </c>
      <c r="J13128" s="93" t="s">
        <v>20906</v>
      </c>
      <c r="K13128" s="93" t="s">
        <v>4884</v>
      </c>
      <c r="L13128" s="14">
        <f>AND(vyberHrace&lt;&gt;"",ISNUMBER(SEARCH(vyberHrace,$B13128)))</f>
      </c>
      <c r="M13128" s="14">
        <f>AND($I13128=MID(kododd,1,2),$J13128=MID(kododd,3,3))</f>
      </c>
    </row>
    <row r="13129">
      <c r="A13129" s="95">
        <v>19111</v>
      </c>
      <c r="B13129" s="93" t="s">
        <v>19497</v>
      </c>
      <c r="C13129" s="93" t="s">
        <v>1403</v>
      </c>
      <c r="D13129" s="95">
        <v>1577</v>
      </c>
      <c r="F13129" s="95">
        <v>355569</v>
      </c>
      <c r="G13129" s="95">
        <v>0</v>
      </c>
      <c r="H13129" s="93" t="s">
        <v>8976</v>
      </c>
      <c r="I13129" s="93" t="s">
        <v>23897</v>
      </c>
      <c r="J13129" s="93" t="s">
        <v>20846</v>
      </c>
      <c r="K13129" s="93" t="s">
        <v>4692</v>
      </c>
      <c r="L13129" s="14">
        <f>AND(vyberHrace&lt;&gt;"",ISNUMBER(SEARCH(vyberHrace,$B13129)))</f>
      </c>
      <c r="M13129" s="14">
        <f>AND($I13129=MID(kododd,1,2),$J13129=MID(kododd,3,3))</f>
      </c>
    </row>
    <row r="13130">
      <c r="A13130" s="95">
        <v>10565</v>
      </c>
      <c r="B13130" s="93" t="s">
        <v>20091</v>
      </c>
      <c r="C13130" s="93" t="s">
        <v>1440</v>
      </c>
      <c r="D13130" s="95">
        <v>1639</v>
      </c>
      <c r="E13130" s="95">
        <v>1839</v>
      </c>
      <c r="F13130" s="95">
        <v>380334</v>
      </c>
      <c r="G13130" s="95">
        <v>250</v>
      </c>
      <c r="H13130" s="93" t="s">
        <v>8976</v>
      </c>
      <c r="I13130" s="93" t="s">
        <v>23897</v>
      </c>
      <c r="J13130" s="93" t="s">
        <v>20866</v>
      </c>
      <c r="K13130" s="93" t="s">
        <v>5605</v>
      </c>
      <c r="L13130" s="14">
        <f>AND(vyberHrace&lt;&gt;"",ISNUMBER(SEARCH(vyberHrace,$B13130)))</f>
      </c>
      <c r="M13130" s="14">
        <f>AND($I13130=MID(kododd,1,2),$J13130=MID(kododd,3,3))</f>
      </c>
    </row>
    <row r="13131">
      <c r="A13131" s="95">
        <v>55775</v>
      </c>
      <c r="B13131" s="93" t="s">
        <v>22481</v>
      </c>
      <c r="C13131" s="93" t="s">
        <v>1444</v>
      </c>
      <c r="G13131" s="95">
        <v>0</v>
      </c>
      <c r="H13131" s="93" t="s">
        <v>8976</v>
      </c>
      <c r="I13131" s="93" t="s">
        <v>23897</v>
      </c>
      <c r="J13131" s="93" t="s">
        <v>20866</v>
      </c>
      <c r="K13131" s="93" t="s">
        <v>5605</v>
      </c>
      <c r="L13131" s="14">
        <f>AND(vyberHrace&lt;&gt;"",ISNUMBER(SEARCH(vyberHrace,$B13131)))</f>
      </c>
      <c r="M13131" s="14">
        <f>AND($I13131=MID(kododd,1,2),$J13131=MID(kododd,3,3))</f>
      </c>
    </row>
    <row r="13132">
      <c r="A13132" s="95">
        <v>58635</v>
      </c>
      <c r="B13132" s="93" t="s">
        <v>25123</v>
      </c>
      <c r="C13132" s="93" t="s">
        <v>1422</v>
      </c>
      <c r="G13132" s="95">
        <v>250</v>
      </c>
      <c r="H13132" s="93" t="s">
        <v>8976</v>
      </c>
      <c r="I13132" s="93" t="s">
        <v>23897</v>
      </c>
      <c r="J13132" s="93" t="s">
        <v>20866</v>
      </c>
      <c r="K13132" s="93" t="s">
        <v>5605</v>
      </c>
      <c r="L13132" s="14">
        <f>AND(vyberHrace&lt;&gt;"",ISNUMBER(SEARCH(vyberHrace,$B13132)))</f>
      </c>
      <c r="M13132" s="14">
        <f>AND($I13132=MID(kododd,1,2),$J13132=MID(kododd,3,3))</f>
      </c>
    </row>
    <row r="13133">
      <c r="A13133" s="95">
        <v>31716</v>
      </c>
      <c r="B13133" s="93" t="s">
        <v>20094</v>
      </c>
      <c r="C13133" s="93" t="s">
        <v>1431</v>
      </c>
      <c r="D13133" s="95">
        <v>1533</v>
      </c>
      <c r="G13133" s="95">
        <v>0</v>
      </c>
      <c r="H13133" s="93" t="s">
        <v>8976</v>
      </c>
      <c r="I13133" s="93" t="s">
        <v>23897</v>
      </c>
      <c r="J13133" s="93" t="s">
        <v>21033</v>
      </c>
      <c r="K13133" s="93" t="s">
        <v>7886</v>
      </c>
      <c r="L13133" s="14">
        <f>AND(vyberHrace&lt;&gt;"",ISNUMBER(SEARCH(vyberHrace,$B13133)))</f>
      </c>
      <c r="M13133" s="14">
        <f>AND($I13133=MID(kododd,1,2),$J13133=MID(kododd,3,3))</f>
      </c>
    </row>
    <row r="13134">
      <c r="A13134" s="95">
        <v>50740</v>
      </c>
      <c r="B13134" s="93" t="s">
        <v>4678</v>
      </c>
      <c r="C13134" s="93" t="s">
        <v>3255</v>
      </c>
      <c r="G13134" s="95">
        <v>0</v>
      </c>
      <c r="H13134" s="93" t="s">
        <v>8976</v>
      </c>
      <c r="I13134" s="93" t="s">
        <v>23897</v>
      </c>
      <c r="J13134" s="93" t="s">
        <v>20921</v>
      </c>
      <c r="K13134" s="93" t="s">
        <v>6838</v>
      </c>
      <c r="L13134" s="14">
        <f>AND(vyberHrace&lt;&gt;"",ISNUMBER(SEARCH(vyberHrace,$B13134)))</f>
      </c>
      <c r="M13134" s="14">
        <f>AND($I13134=MID(kododd,1,2),$J13134=MID(kododd,3,3))</f>
      </c>
    </row>
    <row r="13135">
      <c r="A13135" s="95">
        <v>31264</v>
      </c>
      <c r="B13135" s="93" t="s">
        <v>18690</v>
      </c>
      <c r="C13135" s="93" t="s">
        <v>1401</v>
      </c>
      <c r="D13135" s="95">
        <v>1468</v>
      </c>
      <c r="F13135" s="95">
        <v>23750766</v>
      </c>
      <c r="G13135" s="95">
        <v>250</v>
      </c>
      <c r="H13135" s="93" t="s">
        <v>8976</v>
      </c>
      <c r="I13135" s="93" t="s">
        <v>23897</v>
      </c>
      <c r="J13135" s="93" t="s">
        <v>21033</v>
      </c>
      <c r="K13135" s="93" t="s">
        <v>7886</v>
      </c>
      <c r="L13135" s="14">
        <f>AND(vyberHrace&lt;&gt;"",ISNUMBER(SEARCH(vyberHrace,$B13135)))</f>
      </c>
      <c r="M13135" s="14">
        <f>AND($I13135=MID(kododd,1,2),$J13135=MID(kododd,3,3))</f>
      </c>
    </row>
    <row r="13136">
      <c r="A13136" s="95">
        <v>39839</v>
      </c>
      <c r="B13136" s="93" t="s">
        <v>18690</v>
      </c>
      <c r="C13136" s="93" t="s">
        <v>1407</v>
      </c>
      <c r="D13136" s="95">
        <v>1458</v>
      </c>
      <c r="G13136" s="95">
        <v>0</v>
      </c>
      <c r="H13136" s="93" t="s">
        <v>8976</v>
      </c>
      <c r="I13136" s="93" t="s">
        <v>23897</v>
      </c>
      <c r="J13136" s="93" t="s">
        <v>21033</v>
      </c>
      <c r="K13136" s="93" t="s">
        <v>7886</v>
      </c>
      <c r="L13136" s="14">
        <f>AND(vyberHrace&lt;&gt;"",ISNUMBER(SEARCH(vyberHrace,$B13136)))</f>
      </c>
      <c r="M13136" s="14">
        <f>AND($I13136=MID(kododd,1,2),$J13136=MID(kododd,3,3))</f>
      </c>
    </row>
    <row r="13137">
      <c r="A13137" s="95">
        <v>3703</v>
      </c>
      <c r="B13137" s="93" t="s">
        <v>4166</v>
      </c>
      <c r="C13137" s="93" t="s">
        <v>1451</v>
      </c>
      <c r="D13137" s="95">
        <v>1613</v>
      </c>
      <c r="E13137" s="95">
        <v>1633</v>
      </c>
      <c r="F13137" s="95">
        <v>23741511</v>
      </c>
      <c r="G13137" s="95">
        <v>0</v>
      </c>
      <c r="H13137" s="93" t="s">
        <v>8976</v>
      </c>
      <c r="I13137" s="93" t="s">
        <v>23897</v>
      </c>
      <c r="J13137" s="93" t="s">
        <v>20870</v>
      </c>
      <c r="K13137" s="93" t="s">
        <v>375</v>
      </c>
      <c r="L13137" s="14">
        <f>AND(vyberHrace&lt;&gt;"",ISNUMBER(SEARCH(vyberHrace,$B13137)))</f>
      </c>
      <c r="M13137" s="14">
        <f>AND($I13137=MID(kododd,1,2),$J13137=MID(kododd,3,3))</f>
      </c>
    </row>
    <row r="13138">
      <c r="A13138" s="95">
        <v>56114</v>
      </c>
      <c r="B13138" s="93" t="s">
        <v>22384</v>
      </c>
      <c r="C13138" s="93" t="s">
        <v>3255</v>
      </c>
      <c r="G13138" s="95">
        <v>0</v>
      </c>
      <c r="H13138" s="93" t="s">
        <v>8976</v>
      </c>
      <c r="I13138" s="93" t="s">
        <v>23897</v>
      </c>
      <c r="J13138" s="93" t="s">
        <v>20937</v>
      </c>
      <c r="K13138" s="93" t="s">
        <v>5619</v>
      </c>
      <c r="L13138" s="14">
        <f>AND(vyberHrace&lt;&gt;"",ISNUMBER(SEARCH(vyberHrace,$B13138)))</f>
      </c>
      <c r="M13138" s="14">
        <f>AND($I13138=MID(kododd,1,2),$J13138=MID(kododd,3,3))</f>
      </c>
    </row>
    <row r="13139">
      <c r="A13139" s="95">
        <v>35755</v>
      </c>
      <c r="B13139" s="93" t="s">
        <v>11881</v>
      </c>
      <c r="C13139" s="93" t="s">
        <v>1414</v>
      </c>
      <c r="D13139" s="95">
        <v>1600</v>
      </c>
      <c r="E13139" s="95">
        <v>1761</v>
      </c>
      <c r="F13139" s="95">
        <v>360554</v>
      </c>
      <c r="G13139" s="95">
        <v>0</v>
      </c>
      <c r="H13139" s="93" t="s">
        <v>8976</v>
      </c>
      <c r="I13139" s="93" t="s">
        <v>23897</v>
      </c>
      <c r="J13139" s="93" t="s">
        <v>20933</v>
      </c>
      <c r="K13139" s="93" t="s">
        <v>9080</v>
      </c>
      <c r="L13139" s="14">
        <f>AND(vyberHrace&lt;&gt;"",ISNUMBER(SEARCH(vyberHrace,$B13139)))</f>
      </c>
      <c r="M13139" s="14">
        <f>AND($I13139=MID(kododd,1,2),$J13139=MID(kododd,3,3))</f>
      </c>
    </row>
    <row r="13140">
      <c r="A13140" s="95">
        <v>1898</v>
      </c>
      <c r="B13140" s="93" t="s">
        <v>11886</v>
      </c>
      <c r="C13140" s="93" t="s">
        <v>1455</v>
      </c>
      <c r="D13140" s="95">
        <v>2062</v>
      </c>
      <c r="F13140" s="95">
        <v>381977</v>
      </c>
      <c r="G13140" s="95">
        <v>0</v>
      </c>
      <c r="H13140" s="93" t="s">
        <v>8976</v>
      </c>
      <c r="I13140" s="93" t="s">
        <v>23897</v>
      </c>
      <c r="J13140" s="93" t="s">
        <v>20973</v>
      </c>
      <c r="K13140" s="93" t="s">
        <v>4907</v>
      </c>
      <c r="L13140" s="14">
        <f>AND(vyberHrace&lt;&gt;"",ISNUMBER(SEARCH(vyberHrace,$B13140)))</f>
      </c>
      <c r="M13140" s="14">
        <f>AND($I13140=MID(kododd,1,2),$J13140=MID(kododd,3,3))</f>
      </c>
    </row>
    <row r="13141">
      <c r="A13141" s="95">
        <v>5684</v>
      </c>
      <c r="B13141" s="93" t="s">
        <v>12051</v>
      </c>
      <c r="C13141" s="93" t="s">
        <v>1405</v>
      </c>
      <c r="D13141" s="95">
        <v>1852</v>
      </c>
      <c r="E13141" s="95">
        <v>1894</v>
      </c>
      <c r="F13141" s="95">
        <v>326615</v>
      </c>
      <c r="G13141" s="95">
        <v>250</v>
      </c>
      <c r="H13141" s="93" t="s">
        <v>8976</v>
      </c>
      <c r="I13141" s="93" t="s">
        <v>23897</v>
      </c>
      <c r="J13141" s="93" t="s">
        <v>20934</v>
      </c>
      <c r="K13141" s="93" t="s">
        <v>8985</v>
      </c>
      <c r="L13141" s="14">
        <f>AND(vyberHrace&lt;&gt;"",ISNUMBER(SEARCH(vyberHrace,$B13141)))</f>
      </c>
      <c r="M13141" s="14">
        <f>AND($I13141=MID(kododd,1,2),$J13141=MID(kododd,3,3))</f>
      </c>
    </row>
    <row r="13142">
      <c r="A13142" s="95">
        <v>27090</v>
      </c>
      <c r="B13142" s="93" t="s">
        <v>14352</v>
      </c>
      <c r="C13142" s="93" t="s">
        <v>1435</v>
      </c>
      <c r="D13142" s="95">
        <v>1623</v>
      </c>
      <c r="F13142" s="95">
        <v>369411</v>
      </c>
      <c r="G13142" s="95">
        <v>0</v>
      </c>
      <c r="H13142" s="93" t="s">
        <v>8976</v>
      </c>
      <c r="I13142" s="93" t="s">
        <v>23897</v>
      </c>
      <c r="J13142" s="93" t="s">
        <v>20896</v>
      </c>
      <c r="K13142" s="93" t="s">
        <v>9945</v>
      </c>
      <c r="L13142" s="14">
        <f>AND(vyberHrace&lt;&gt;"",ISNUMBER(SEARCH(vyberHrace,$B13142)))</f>
      </c>
      <c r="M13142" s="14">
        <f>AND($I13142=MID(kododd,1,2),$J13142=MID(kododd,3,3))</f>
      </c>
    </row>
    <row r="13143">
      <c r="A13143" s="95">
        <v>3196</v>
      </c>
      <c r="B13143" s="93" t="s">
        <v>14290</v>
      </c>
      <c r="C13143" s="93" t="s">
        <v>1404</v>
      </c>
      <c r="D13143" s="95">
        <v>1910</v>
      </c>
      <c r="E13143" s="95">
        <v>1941</v>
      </c>
      <c r="F13143" s="95">
        <v>363782</v>
      </c>
      <c r="G13143" s="95">
        <v>0</v>
      </c>
      <c r="H13143" s="93" t="s">
        <v>8976</v>
      </c>
      <c r="I13143" s="93" t="s">
        <v>23897</v>
      </c>
      <c r="J13143" s="93" t="s">
        <v>20870</v>
      </c>
      <c r="K13143" s="93" t="s">
        <v>375</v>
      </c>
      <c r="L13143" s="14">
        <f>AND(vyberHrace&lt;&gt;"",ISNUMBER(SEARCH(vyberHrace,$B13143)))</f>
      </c>
      <c r="M13143" s="14">
        <f>AND($I13143=MID(kododd,1,2),$J13143=MID(kododd,3,3))</f>
      </c>
    </row>
    <row r="13144">
      <c r="A13144" s="95">
        <v>54159</v>
      </c>
      <c r="B13144" s="93" t="s">
        <v>566</v>
      </c>
      <c r="C13144" s="93" t="s">
        <v>1422</v>
      </c>
      <c r="D13144" s="95">
        <v>1043</v>
      </c>
      <c r="F13144" s="95">
        <v>571004505</v>
      </c>
      <c r="G13144" s="95">
        <v>250</v>
      </c>
      <c r="H13144" s="93" t="s">
        <v>8976</v>
      </c>
      <c r="I13144" s="93" t="s">
        <v>23897</v>
      </c>
      <c r="J13144" s="93" t="s">
        <v>3580</v>
      </c>
      <c r="K13144" s="93" t="s">
        <v>6263</v>
      </c>
      <c r="L13144" s="14">
        <f>AND(vyberHrace&lt;&gt;"",ISNUMBER(SEARCH(vyberHrace,$B13144)))</f>
      </c>
      <c r="M13144" s="14">
        <f>AND($I13144=MID(kododd,1,2),$J13144=MID(kododd,3,3))</f>
      </c>
    </row>
    <row r="13145">
      <c r="A13145" s="95">
        <v>50687</v>
      </c>
      <c r="B13145" s="93" t="s">
        <v>6849</v>
      </c>
      <c r="C13145" s="93" t="s">
        <v>1422</v>
      </c>
      <c r="D13145" s="95">
        <v>1063</v>
      </c>
      <c r="F13145" s="95">
        <v>23734914</v>
      </c>
      <c r="G13145" s="95">
        <v>0</v>
      </c>
      <c r="H13145" s="93" t="s">
        <v>8976</v>
      </c>
      <c r="I13145" s="93" t="s">
        <v>23897</v>
      </c>
      <c r="J13145" s="93" t="s">
        <v>20917</v>
      </c>
      <c r="K13145" s="93" t="s">
        <v>6880</v>
      </c>
      <c r="L13145" s="14">
        <f>AND(vyberHrace&lt;&gt;"",ISNUMBER(SEARCH(vyberHrace,$B13145)))</f>
      </c>
      <c r="M13145" s="14">
        <f>AND($I13145=MID(kododd,1,2),$J13145=MID(kododd,3,3))</f>
      </c>
    </row>
    <row r="13146">
      <c r="A13146" s="95">
        <v>53531</v>
      </c>
      <c r="B13146" s="93" t="s">
        <v>20687</v>
      </c>
      <c r="C13146" s="93" t="s">
        <v>1410</v>
      </c>
      <c r="F13146" s="95">
        <v>23767995</v>
      </c>
      <c r="G13146" s="95">
        <v>0</v>
      </c>
      <c r="H13146" s="93" t="s">
        <v>8976</v>
      </c>
      <c r="I13146" s="93" t="s">
        <v>23897</v>
      </c>
      <c r="J13146" s="93" t="s">
        <v>20888</v>
      </c>
      <c r="K13146" s="93" t="s">
        <v>1500</v>
      </c>
      <c r="L13146" s="14">
        <f>AND(vyberHrace&lt;&gt;"",ISNUMBER(SEARCH(vyberHrace,$B13146)))</f>
      </c>
      <c r="M13146" s="14">
        <f>AND($I13146=MID(kododd,1,2),$J13146=MID(kododd,3,3))</f>
      </c>
    </row>
    <row r="13147">
      <c r="A13147" s="95">
        <v>52339</v>
      </c>
      <c r="B13147" s="93" t="s">
        <v>4185</v>
      </c>
      <c r="C13147" s="93" t="s">
        <v>1406</v>
      </c>
      <c r="G13147" s="95">
        <v>0</v>
      </c>
      <c r="H13147" s="93" t="s">
        <v>8976</v>
      </c>
      <c r="I13147" s="93" t="s">
        <v>23897</v>
      </c>
      <c r="J13147" s="93" t="s">
        <v>20921</v>
      </c>
      <c r="K13147" s="93" t="s">
        <v>6838</v>
      </c>
      <c r="L13147" s="14">
        <f>AND(vyberHrace&lt;&gt;"",ISNUMBER(SEARCH(vyberHrace,$B13147)))</f>
      </c>
      <c r="M13147" s="14">
        <f>AND($I13147=MID(kododd,1,2),$J13147=MID(kododd,3,3))</f>
      </c>
    </row>
    <row r="13148">
      <c r="A13148" s="95">
        <v>57461</v>
      </c>
      <c r="B13148" s="93" t="s">
        <v>22482</v>
      </c>
      <c r="C13148" s="93" t="s">
        <v>1400</v>
      </c>
      <c r="G13148" s="95">
        <v>250</v>
      </c>
      <c r="H13148" s="93" t="s">
        <v>8976</v>
      </c>
      <c r="I13148" s="93" t="s">
        <v>23897</v>
      </c>
      <c r="J13148" s="93" t="s">
        <v>20866</v>
      </c>
      <c r="K13148" s="93" t="s">
        <v>5605</v>
      </c>
      <c r="L13148" s="14">
        <f>AND(vyberHrace&lt;&gt;"",ISNUMBER(SEARCH(vyberHrace,$B13148)))</f>
      </c>
      <c r="M13148" s="14">
        <f>AND($I13148=MID(kododd,1,2),$J13148=MID(kododd,3,3))</f>
      </c>
    </row>
    <row r="13149">
      <c r="A13149" s="95">
        <v>56246</v>
      </c>
      <c r="B13149" s="93" t="s">
        <v>22445</v>
      </c>
      <c r="C13149" s="93" t="s">
        <v>1424</v>
      </c>
      <c r="G13149" s="95">
        <v>0</v>
      </c>
      <c r="H13149" s="93" t="s">
        <v>8976</v>
      </c>
      <c r="I13149" s="93" t="s">
        <v>23897</v>
      </c>
      <c r="J13149" s="93" t="s">
        <v>20921</v>
      </c>
      <c r="K13149" s="93" t="s">
        <v>6838</v>
      </c>
      <c r="L13149" s="14">
        <f>AND(vyberHrace&lt;&gt;"",ISNUMBER(SEARCH(vyberHrace,$B13149)))</f>
      </c>
      <c r="M13149" s="14">
        <f>AND($I13149=MID(kododd,1,2),$J13149=MID(kododd,3,3))</f>
      </c>
    </row>
    <row r="13150">
      <c r="A13150" s="95">
        <v>26962</v>
      </c>
      <c r="B13150" s="93" t="s">
        <v>17395</v>
      </c>
      <c r="C13150" s="93" t="s">
        <v>1403</v>
      </c>
      <c r="D13150" s="95">
        <v>1967</v>
      </c>
      <c r="E13150" s="95">
        <v>2002</v>
      </c>
      <c r="F13150" s="95">
        <v>338419</v>
      </c>
      <c r="G13150" s="95">
        <v>0</v>
      </c>
      <c r="H13150" s="93" t="s">
        <v>8976</v>
      </c>
      <c r="I13150" s="93" t="s">
        <v>23897</v>
      </c>
      <c r="J13150" s="93" t="s">
        <v>20872</v>
      </c>
      <c r="K13150" s="93" t="s">
        <v>6834</v>
      </c>
      <c r="L13150" s="14">
        <f>AND(vyberHrace&lt;&gt;"",ISNUMBER(SEARCH(vyberHrace,$B13150)))</f>
      </c>
      <c r="M13150" s="14">
        <f>AND($I13150=MID(kododd,1,2),$J13150=MID(kododd,3,3))</f>
      </c>
    </row>
    <row r="13151">
      <c r="A13151" s="95">
        <v>8069</v>
      </c>
      <c r="B13151" s="93" t="s">
        <v>8549</v>
      </c>
      <c r="C13151" s="93" t="s">
        <v>1468</v>
      </c>
      <c r="D13151" s="95">
        <v>1596</v>
      </c>
      <c r="F13151" s="95">
        <v>355577</v>
      </c>
      <c r="G13151" s="95">
        <v>0</v>
      </c>
      <c r="H13151" s="93" t="s">
        <v>8976</v>
      </c>
      <c r="I13151" s="93" t="s">
        <v>23897</v>
      </c>
      <c r="J13151" s="93" t="s">
        <v>21002</v>
      </c>
      <c r="K13151" s="93" t="s">
        <v>5579</v>
      </c>
      <c r="L13151" s="14">
        <f>AND(vyberHrace&lt;&gt;"",ISNUMBER(SEARCH(vyberHrace,$B13151)))</f>
      </c>
      <c r="M13151" s="14">
        <f>AND($I13151=MID(kododd,1,2),$J13151=MID(kododd,3,3))</f>
      </c>
    </row>
    <row r="13152">
      <c r="A13152" s="95">
        <v>36026</v>
      </c>
      <c r="B13152" s="93" t="s">
        <v>8553</v>
      </c>
      <c r="C13152" s="93" t="s">
        <v>1409</v>
      </c>
      <c r="D13152" s="95">
        <v>1094</v>
      </c>
      <c r="G13152" s="95">
        <v>0</v>
      </c>
      <c r="H13152" s="93" t="s">
        <v>8976</v>
      </c>
      <c r="I13152" s="93" t="s">
        <v>23897</v>
      </c>
      <c r="J13152" s="93" t="s">
        <v>20921</v>
      </c>
      <c r="K13152" s="93" t="s">
        <v>6838</v>
      </c>
      <c r="L13152" s="14">
        <f>AND(vyberHrace&lt;&gt;"",ISNUMBER(SEARCH(vyberHrace,$B13152)))</f>
      </c>
      <c r="M13152" s="14">
        <f>AND($I13152=MID(kododd,1,2),$J13152=MID(kododd,3,3))</f>
      </c>
    </row>
    <row r="13153">
      <c r="A13153" s="95">
        <v>36025</v>
      </c>
      <c r="B13153" s="93" t="s">
        <v>8554</v>
      </c>
      <c r="C13153" s="93" t="s">
        <v>1444</v>
      </c>
      <c r="D13153" s="95">
        <v>1100</v>
      </c>
      <c r="G13153" s="95">
        <v>0</v>
      </c>
      <c r="H13153" s="93" t="s">
        <v>8976</v>
      </c>
      <c r="I13153" s="93" t="s">
        <v>23897</v>
      </c>
      <c r="J13153" s="93" t="s">
        <v>20921</v>
      </c>
      <c r="K13153" s="93" t="s">
        <v>6838</v>
      </c>
      <c r="L13153" s="14">
        <f>AND(vyberHrace&lt;&gt;"",ISNUMBER(SEARCH(vyberHrace,$B13153)))</f>
      </c>
      <c r="M13153" s="14">
        <f>AND($I13153=MID(kododd,1,2),$J13153=MID(kododd,3,3))</f>
      </c>
    </row>
    <row r="13154">
      <c r="A13154" s="95">
        <v>31717</v>
      </c>
      <c r="B13154" s="93" t="s">
        <v>8555</v>
      </c>
      <c r="C13154" s="93" t="s">
        <v>1414</v>
      </c>
      <c r="F13154" s="95">
        <v>395170</v>
      </c>
      <c r="G13154" s="95">
        <v>0</v>
      </c>
      <c r="H13154" s="93" t="s">
        <v>8976</v>
      </c>
      <c r="I13154" s="93" t="s">
        <v>23897</v>
      </c>
      <c r="J13154" s="93" t="s">
        <v>21033</v>
      </c>
      <c r="K13154" s="93" t="s">
        <v>7886</v>
      </c>
      <c r="L13154" s="14">
        <f>AND(vyberHrace&lt;&gt;"",ISNUMBER(SEARCH(vyberHrace,$B13154)))</f>
      </c>
      <c r="M13154" s="14">
        <f>AND($I13154=MID(kododd,1,2),$J13154=MID(kododd,3,3))</f>
      </c>
    </row>
    <row r="13155">
      <c r="A13155" s="95">
        <v>12973</v>
      </c>
      <c r="B13155" s="93" t="s">
        <v>8559</v>
      </c>
      <c r="C13155" s="93" t="s">
        <v>1418</v>
      </c>
      <c r="D13155" s="95">
        <v>1272</v>
      </c>
      <c r="G13155" s="95">
        <v>0</v>
      </c>
      <c r="H13155" s="93" t="s">
        <v>8976</v>
      </c>
      <c r="I13155" s="93" t="s">
        <v>23897</v>
      </c>
      <c r="J13155" s="93" t="s">
        <v>20961</v>
      </c>
      <c r="K13155" s="93" t="s">
        <v>3074</v>
      </c>
      <c r="L13155" s="14">
        <f>AND(vyberHrace&lt;&gt;"",ISNUMBER(SEARCH(vyberHrace,$B13155)))</f>
      </c>
      <c r="M13155" s="14">
        <f>AND($I13155=MID(kododd,1,2),$J13155=MID(kododd,3,3))</f>
      </c>
    </row>
    <row r="13156">
      <c r="A13156" s="95">
        <v>18874</v>
      </c>
      <c r="B13156" s="93" t="s">
        <v>14538</v>
      </c>
      <c r="C13156" s="93" t="s">
        <v>1415</v>
      </c>
      <c r="D13156" s="95">
        <v>1100</v>
      </c>
      <c r="G13156" s="95">
        <v>0</v>
      </c>
      <c r="H13156" s="93" t="s">
        <v>8976</v>
      </c>
      <c r="I13156" s="93" t="s">
        <v>23897</v>
      </c>
      <c r="J13156" s="93" t="s">
        <v>20890</v>
      </c>
      <c r="K13156" s="93" t="s">
        <v>7954</v>
      </c>
      <c r="L13156" s="14">
        <f>AND(vyberHrace&lt;&gt;"",ISNUMBER(SEARCH(vyberHrace,$B13156)))</f>
      </c>
      <c r="M13156" s="14">
        <f>AND($I13156=MID(kododd,1,2),$J13156=MID(kododd,3,3))</f>
      </c>
    </row>
    <row r="13157">
      <c r="A13157" s="95">
        <v>9874</v>
      </c>
      <c r="B13157" s="93" t="s">
        <v>14551</v>
      </c>
      <c r="C13157" s="93" t="s">
        <v>1417</v>
      </c>
      <c r="D13157" s="95">
        <v>1708</v>
      </c>
      <c r="G13157" s="95">
        <v>0</v>
      </c>
      <c r="H13157" s="93" t="s">
        <v>8976</v>
      </c>
      <c r="I13157" s="93" t="s">
        <v>23897</v>
      </c>
      <c r="J13157" s="93" t="s">
        <v>20933</v>
      </c>
      <c r="K13157" s="93" t="s">
        <v>9080</v>
      </c>
      <c r="L13157" s="14">
        <f>AND(vyberHrace&lt;&gt;"",ISNUMBER(SEARCH(vyberHrace,$B13157)))</f>
      </c>
      <c r="M13157" s="14">
        <f>AND($I13157=MID(kododd,1,2),$J13157=MID(kododd,3,3))</f>
      </c>
    </row>
    <row r="13158">
      <c r="A13158" s="95">
        <v>44731</v>
      </c>
      <c r="B13158" s="93" t="s">
        <v>14555</v>
      </c>
      <c r="C13158" s="93" t="s">
        <v>1449</v>
      </c>
      <c r="G13158" s="95">
        <v>0</v>
      </c>
      <c r="H13158" s="93" t="s">
        <v>8976</v>
      </c>
      <c r="I13158" s="93" t="s">
        <v>23897</v>
      </c>
      <c r="J13158" s="93" t="s">
        <v>20933</v>
      </c>
      <c r="K13158" s="93" t="s">
        <v>9080</v>
      </c>
      <c r="L13158" s="14">
        <f>AND(vyberHrace&lt;&gt;"",ISNUMBER(SEARCH(vyberHrace,$B13158)))</f>
      </c>
      <c r="M13158" s="14">
        <f>AND($I13158=MID(kododd,1,2),$J13158=MID(kododd,3,3))</f>
      </c>
    </row>
    <row r="13159">
      <c r="A13159" s="95">
        <v>57777</v>
      </c>
      <c r="B13159" s="93" t="s">
        <v>24331</v>
      </c>
      <c r="C13159" s="93" t="s">
        <v>1413</v>
      </c>
      <c r="D13159" s="95">
        <v>1943</v>
      </c>
      <c r="E13159" s="95">
        <v>1999</v>
      </c>
      <c r="F13159" s="95">
        <v>417890</v>
      </c>
      <c r="G13159" s="95">
        <v>250</v>
      </c>
      <c r="H13159" s="93" t="s">
        <v>8976</v>
      </c>
      <c r="I13159" s="93" t="s">
        <v>23897</v>
      </c>
      <c r="J13159" s="93" t="s">
        <v>21033</v>
      </c>
      <c r="K13159" s="93" t="s">
        <v>7886</v>
      </c>
      <c r="L13159" s="14">
        <f>AND(vyberHrace&lt;&gt;"",ISNUMBER(SEARCH(vyberHrace,$B13159)))</f>
      </c>
      <c r="M13159" s="14">
        <f>AND($I13159=MID(kododd,1,2),$J13159=MID(kododd,3,3))</f>
      </c>
    </row>
    <row r="13160">
      <c r="A13160" s="95">
        <v>13173</v>
      </c>
      <c r="B13160" s="93" t="s">
        <v>21274</v>
      </c>
      <c r="C13160" s="93" t="s">
        <v>1418</v>
      </c>
      <c r="D13160" s="95">
        <v>1861</v>
      </c>
      <c r="E13160" s="95">
        <v>1945</v>
      </c>
      <c r="F13160" s="95">
        <v>347540</v>
      </c>
      <c r="G13160" s="95">
        <v>250</v>
      </c>
      <c r="H13160" s="93" t="s">
        <v>8976</v>
      </c>
      <c r="I13160" s="93" t="s">
        <v>23897</v>
      </c>
      <c r="J13160" s="93" t="s">
        <v>20906</v>
      </c>
      <c r="K13160" s="93" t="s">
        <v>4884</v>
      </c>
      <c r="L13160" s="14">
        <f>AND(vyberHrace&lt;&gt;"",ISNUMBER(SEARCH(vyberHrace,$B13160)))</f>
      </c>
      <c r="M13160" s="14">
        <f>AND($I13160=MID(kododd,1,2),$J13160=MID(kododd,3,3))</f>
      </c>
    </row>
    <row r="13161">
      <c r="A13161" s="95">
        <v>2287</v>
      </c>
      <c r="B13161" s="93" t="s">
        <v>4191</v>
      </c>
      <c r="C13161" s="93" t="s">
        <v>1442</v>
      </c>
      <c r="D13161" s="95">
        <v>1811</v>
      </c>
      <c r="E13161" s="95">
        <v>1871</v>
      </c>
      <c r="F13161" s="95">
        <v>369853</v>
      </c>
      <c r="G13161" s="95">
        <v>250</v>
      </c>
      <c r="H13161" s="93" t="s">
        <v>8976</v>
      </c>
      <c r="I13161" s="93" t="s">
        <v>23897</v>
      </c>
      <c r="J13161" s="93" t="s">
        <v>20906</v>
      </c>
      <c r="K13161" s="93" t="s">
        <v>4884</v>
      </c>
      <c r="L13161" s="14">
        <f>AND(vyberHrace&lt;&gt;"",ISNUMBER(SEARCH(vyberHrace,$B13161)))</f>
      </c>
      <c r="M13161" s="14">
        <f>AND($I13161=MID(kododd,1,2),$J13161=MID(kododd,3,3))</f>
      </c>
    </row>
    <row r="13162">
      <c r="A13162" s="95">
        <v>62629</v>
      </c>
      <c r="B13162" s="93" t="s">
        <v>29200</v>
      </c>
      <c r="C13162" s="93" t="s">
        <v>1434</v>
      </c>
      <c r="D13162" s="95">
        <v>1532</v>
      </c>
      <c r="E13162" s="95">
        <v>1684</v>
      </c>
      <c r="F13162" s="95">
        <v>571005463</v>
      </c>
      <c r="G13162" s="95">
        <v>250</v>
      </c>
      <c r="H13162" s="93" t="s">
        <v>8976</v>
      </c>
      <c r="I13162" s="93" t="s">
        <v>23897</v>
      </c>
      <c r="J13162" s="93" t="s">
        <v>20937</v>
      </c>
      <c r="K13162" s="93" t="s">
        <v>5619</v>
      </c>
      <c r="L13162" s="14">
        <f>AND(vyberHrace&lt;&gt;"",ISNUMBER(SEARCH(vyberHrace,$B13162)))</f>
      </c>
      <c r="M13162" s="14">
        <f>AND($I13162=MID(kododd,1,2),$J13162=MID(kododd,3,3))</f>
      </c>
    </row>
    <row r="13163">
      <c r="A13163" s="95">
        <v>10913</v>
      </c>
      <c r="B13163" s="93" t="s">
        <v>21325</v>
      </c>
      <c r="C13163" s="93" t="s">
        <v>1423</v>
      </c>
      <c r="D13163" s="95">
        <v>1766</v>
      </c>
      <c r="E13163" s="95">
        <v>1848</v>
      </c>
      <c r="F13163" s="95">
        <v>338516</v>
      </c>
      <c r="G13163" s="95">
        <v>0</v>
      </c>
      <c r="H13163" s="93" t="s">
        <v>8976</v>
      </c>
      <c r="I13163" s="93" t="s">
        <v>23897</v>
      </c>
      <c r="J13163" s="93" t="s">
        <v>23412</v>
      </c>
      <c r="K13163" s="93" t="s">
        <v>21364</v>
      </c>
      <c r="L13163" s="14">
        <f>AND(vyberHrace&lt;&gt;"",ISNUMBER(SEARCH(vyberHrace,$B13163)))</f>
      </c>
      <c r="M13163" s="14">
        <f>AND($I13163=MID(kododd,1,2),$J13163=MID(kododd,3,3))</f>
      </c>
    </row>
    <row r="13164">
      <c r="A13164" s="95">
        <v>63313</v>
      </c>
      <c r="B13164" s="93" t="s">
        <v>27324</v>
      </c>
      <c r="C13164" s="93" t="s">
        <v>1411</v>
      </c>
      <c r="G13164" s="95">
        <v>250</v>
      </c>
      <c r="H13164" s="93" t="s">
        <v>8976</v>
      </c>
      <c r="I13164" s="93" t="s">
        <v>23897</v>
      </c>
      <c r="J13164" s="93" t="s">
        <v>20905</v>
      </c>
      <c r="K13164" s="93" t="s">
        <v>9067</v>
      </c>
      <c r="L13164" s="14">
        <f>AND(vyberHrace&lt;&gt;"",ISNUMBER(SEARCH(vyberHrace,$B13164)))</f>
      </c>
      <c r="M13164" s="14">
        <f>AND($I13164=MID(kododd,1,2),$J13164=MID(kododd,3,3))</f>
      </c>
    </row>
    <row r="13165">
      <c r="A13165" s="95">
        <v>15975</v>
      </c>
      <c r="B13165" s="93" t="s">
        <v>21335</v>
      </c>
      <c r="C13165" s="93" t="s">
        <v>1431</v>
      </c>
      <c r="D13165" s="95">
        <v>1582</v>
      </c>
      <c r="E13165" s="95">
        <v>1750</v>
      </c>
      <c r="F13165" s="95">
        <v>388726</v>
      </c>
      <c r="G13165" s="95">
        <v>250</v>
      </c>
      <c r="H13165" s="93" t="s">
        <v>8976</v>
      </c>
      <c r="I13165" s="93" t="s">
        <v>23897</v>
      </c>
      <c r="J13165" s="93" t="s">
        <v>20888</v>
      </c>
      <c r="K13165" s="93" t="s">
        <v>1500</v>
      </c>
      <c r="L13165" s="14">
        <f>AND(vyberHrace&lt;&gt;"",ISNUMBER(SEARCH(vyberHrace,$B13165)))</f>
      </c>
      <c r="M13165" s="14">
        <f>AND($I13165=MID(kododd,1,2),$J13165=MID(kododd,3,3))</f>
      </c>
    </row>
    <row r="13166">
      <c r="A13166" s="95">
        <v>31915</v>
      </c>
      <c r="B13166" s="93" t="s">
        <v>21336</v>
      </c>
      <c r="C13166" s="93" t="s">
        <v>1454</v>
      </c>
      <c r="D13166" s="95">
        <v>1263</v>
      </c>
      <c r="F13166" s="95">
        <v>23772239</v>
      </c>
      <c r="G13166" s="95">
        <v>0</v>
      </c>
      <c r="H13166" s="93" t="s">
        <v>8976</v>
      </c>
      <c r="I13166" s="93" t="s">
        <v>23897</v>
      </c>
      <c r="J13166" s="93" t="s">
        <v>20847</v>
      </c>
      <c r="K13166" s="93" t="s">
        <v>9957</v>
      </c>
      <c r="L13166" s="14">
        <f>AND(vyberHrace&lt;&gt;"",ISNUMBER(SEARCH(vyberHrace,$B13166)))</f>
      </c>
      <c r="M13166" s="14">
        <f>AND($I13166=MID(kododd,1,2),$J13166=MID(kododd,3,3))</f>
      </c>
    </row>
    <row r="13167">
      <c r="A13167" s="95">
        <v>44231</v>
      </c>
      <c r="B13167" s="93" t="s">
        <v>21337</v>
      </c>
      <c r="C13167" s="93" t="s">
        <v>1410</v>
      </c>
      <c r="D13167" s="95">
        <v>1922</v>
      </c>
      <c r="E13167" s="95">
        <v>1940</v>
      </c>
      <c r="F13167" s="95">
        <v>398195</v>
      </c>
      <c r="G13167" s="95">
        <v>250</v>
      </c>
      <c r="H13167" s="93" t="s">
        <v>8976</v>
      </c>
      <c r="I13167" s="93" t="s">
        <v>23897</v>
      </c>
      <c r="J13167" s="93" t="s">
        <v>20872</v>
      </c>
      <c r="K13167" s="93" t="s">
        <v>6834</v>
      </c>
      <c r="L13167" s="14">
        <f>AND(vyberHrace&lt;&gt;"",ISNUMBER(SEARCH(vyberHrace,$B13167)))</f>
      </c>
      <c r="M13167" s="14">
        <f>AND($I13167=MID(kododd,1,2),$J13167=MID(kododd,3,3))</f>
      </c>
    </row>
    <row r="13168">
      <c r="A13168" s="95">
        <v>63498</v>
      </c>
      <c r="B13168" s="93" t="s">
        <v>29201</v>
      </c>
      <c r="C13168" s="93" t="s">
        <v>1407</v>
      </c>
      <c r="G13168" s="95">
        <v>250</v>
      </c>
      <c r="H13168" s="93" t="s">
        <v>8976</v>
      </c>
      <c r="I13168" s="93" t="s">
        <v>23897</v>
      </c>
      <c r="J13168" s="93" t="s">
        <v>29154</v>
      </c>
      <c r="K13168" s="93" t="s">
        <v>29155</v>
      </c>
      <c r="L13168" s="14">
        <f>AND(vyberHrace&lt;&gt;"",ISNUMBER(SEARCH(vyberHrace,$B13168)))</f>
      </c>
      <c r="M13168" s="14">
        <f>AND($I13168=MID(kododd,1,2),$J13168=MID(kododd,3,3))</f>
      </c>
    </row>
    <row r="13169">
      <c r="A13169" s="95">
        <v>1152</v>
      </c>
      <c r="B13169" s="93" t="s">
        <v>13108</v>
      </c>
      <c r="C13169" s="93" t="s">
        <v>1455</v>
      </c>
      <c r="D13169" s="95">
        <v>2140</v>
      </c>
      <c r="E13169" s="95">
        <v>2156</v>
      </c>
      <c r="F13169" s="95">
        <v>307696</v>
      </c>
      <c r="G13169" s="95">
        <v>250</v>
      </c>
      <c r="H13169" s="93" t="s">
        <v>8976</v>
      </c>
      <c r="I13169" s="93" t="s">
        <v>23897</v>
      </c>
      <c r="J13169" s="93" t="s">
        <v>20891</v>
      </c>
      <c r="K13169" s="93" t="s">
        <v>5083</v>
      </c>
      <c r="L13169" s="14">
        <f>AND(vyberHrace&lt;&gt;"",ISNUMBER(SEARCH(vyberHrace,$B13169)))</f>
      </c>
      <c r="M13169" s="14">
        <f>AND($I13169=MID(kododd,1,2),$J13169=MID(kododd,3,3))</f>
      </c>
    </row>
    <row r="13170">
      <c r="A13170" s="95">
        <v>45016</v>
      </c>
      <c r="B13170" s="93" t="s">
        <v>11849</v>
      </c>
      <c r="C13170" s="93" t="s">
        <v>1444</v>
      </c>
      <c r="D13170" s="95">
        <v>1220</v>
      </c>
      <c r="E13170" s="95">
        <v>1689</v>
      </c>
      <c r="F13170" s="95">
        <v>23714204</v>
      </c>
      <c r="G13170" s="95">
        <v>250</v>
      </c>
      <c r="H13170" s="93" t="s">
        <v>8976</v>
      </c>
      <c r="I13170" s="93" t="s">
        <v>23897</v>
      </c>
      <c r="J13170" s="93" t="s">
        <v>20933</v>
      </c>
      <c r="K13170" s="93" t="s">
        <v>9080</v>
      </c>
      <c r="L13170" s="14">
        <f>AND(vyberHrace&lt;&gt;"",ISNUMBER(SEARCH(vyberHrace,$B13170)))</f>
      </c>
      <c r="M13170" s="14">
        <f>AND($I13170=MID(kododd,1,2),$J13170=MID(kododd,3,3))</f>
      </c>
    </row>
    <row r="13171">
      <c r="A13171" s="95">
        <v>57708</v>
      </c>
      <c r="B13171" s="93" t="s">
        <v>24276</v>
      </c>
      <c r="C13171" s="93" t="s">
        <v>1411</v>
      </c>
      <c r="D13171" s="95">
        <v>1298</v>
      </c>
      <c r="E13171" s="95">
        <v>1475</v>
      </c>
      <c r="F13171" s="95">
        <v>23780126</v>
      </c>
      <c r="G13171" s="95">
        <v>250</v>
      </c>
      <c r="H13171" s="93" t="s">
        <v>8976</v>
      </c>
      <c r="I13171" s="93" t="s">
        <v>23897</v>
      </c>
      <c r="J13171" s="93" t="s">
        <v>20933</v>
      </c>
      <c r="K13171" s="93" t="s">
        <v>9080</v>
      </c>
      <c r="L13171" s="14">
        <f>AND(vyberHrace&lt;&gt;"",ISNUMBER(SEARCH(vyberHrace,$B13171)))</f>
      </c>
      <c r="M13171" s="14">
        <f>AND($I13171=MID(kododd,1,2),$J13171=MID(kododd,3,3))</f>
      </c>
    </row>
    <row r="13172">
      <c r="A13172" s="95">
        <v>55821</v>
      </c>
      <c r="B13172" s="93" t="s">
        <v>24147</v>
      </c>
      <c r="C13172" s="93" t="s">
        <v>1450</v>
      </c>
      <c r="G13172" s="95">
        <v>0</v>
      </c>
      <c r="H13172" s="93" t="s">
        <v>8976</v>
      </c>
      <c r="I13172" s="93" t="s">
        <v>23897</v>
      </c>
      <c r="J13172" s="93" t="s">
        <v>20933</v>
      </c>
      <c r="K13172" s="93" t="s">
        <v>9080</v>
      </c>
      <c r="L13172" s="14">
        <f>AND(vyberHrace&lt;&gt;"",ISNUMBER(SEARCH(vyberHrace,$B13172)))</f>
      </c>
      <c r="M13172" s="14">
        <f>AND($I13172=MID(kododd,1,2),$J13172=MID(kododd,3,3))</f>
      </c>
    </row>
    <row r="13173">
      <c r="A13173" s="95">
        <v>29559</v>
      </c>
      <c r="B13173" s="93" t="s">
        <v>14173</v>
      </c>
      <c r="C13173" s="93" t="s">
        <v>1403</v>
      </c>
      <c r="D13173" s="95">
        <v>1610</v>
      </c>
      <c r="F13173" s="95">
        <v>323985</v>
      </c>
      <c r="G13173" s="95">
        <v>0</v>
      </c>
      <c r="H13173" s="93" t="s">
        <v>8976</v>
      </c>
      <c r="I13173" s="93" t="s">
        <v>23897</v>
      </c>
      <c r="J13173" s="93" t="s">
        <v>20888</v>
      </c>
      <c r="K13173" s="93" t="s">
        <v>1500</v>
      </c>
      <c r="L13173" s="14">
        <f>AND(vyberHrace&lt;&gt;"",ISNUMBER(SEARCH(vyberHrace,$B13173)))</f>
      </c>
      <c r="M13173" s="14">
        <f>AND($I13173=MID(kododd,1,2),$J13173=MID(kododd,3,3))</f>
      </c>
    </row>
    <row r="13174">
      <c r="A13174" s="95">
        <v>35760</v>
      </c>
      <c r="B13174" s="93" t="s">
        <v>14176</v>
      </c>
      <c r="C13174" s="93" t="s">
        <v>1444</v>
      </c>
      <c r="D13174" s="95">
        <v>2085</v>
      </c>
      <c r="E13174" s="95">
        <v>2083</v>
      </c>
      <c r="F13174" s="95">
        <v>358584</v>
      </c>
      <c r="G13174" s="95">
        <v>250</v>
      </c>
      <c r="H13174" s="93" t="s">
        <v>8976</v>
      </c>
      <c r="I13174" s="93" t="s">
        <v>23897</v>
      </c>
      <c r="J13174" s="93" t="s">
        <v>3580</v>
      </c>
      <c r="K13174" s="93" t="s">
        <v>6263</v>
      </c>
      <c r="L13174" s="14">
        <f>AND(vyberHrace&lt;&gt;"",ISNUMBER(SEARCH(vyberHrace,$B13174)))</f>
      </c>
      <c r="M13174" s="14">
        <f>AND($I13174=MID(kododd,1,2),$J13174=MID(kododd,3,3))</f>
      </c>
    </row>
    <row r="13175">
      <c r="A13175" s="95">
        <v>37774</v>
      </c>
      <c r="B13175" s="93" t="s">
        <v>14305</v>
      </c>
      <c r="C13175" s="93" t="s">
        <v>1419</v>
      </c>
      <c r="D13175" s="95">
        <v>1959</v>
      </c>
      <c r="E13175" s="95">
        <v>1994</v>
      </c>
      <c r="F13175" s="95">
        <v>372056</v>
      </c>
      <c r="G13175" s="95">
        <v>250</v>
      </c>
      <c r="H13175" s="93" t="s">
        <v>8976</v>
      </c>
      <c r="I13175" s="93" t="s">
        <v>23897</v>
      </c>
      <c r="J13175" s="93" t="s">
        <v>3580</v>
      </c>
      <c r="K13175" s="93" t="s">
        <v>6263</v>
      </c>
      <c r="L13175" s="14">
        <f>AND(vyberHrace&lt;&gt;"",ISNUMBER(SEARCH(vyberHrace,$B13175)))</f>
      </c>
      <c r="M13175" s="14">
        <f>AND($I13175=MID(kododd,1,2),$J13175=MID(kododd,3,3))</f>
      </c>
    </row>
    <row r="13176">
      <c r="A13176" s="95">
        <v>39029</v>
      </c>
      <c r="B13176" s="93" t="s">
        <v>14306</v>
      </c>
      <c r="C13176" s="93" t="s">
        <v>1456</v>
      </c>
      <c r="D13176" s="95">
        <v>1097</v>
      </c>
      <c r="G13176" s="95">
        <v>0</v>
      </c>
      <c r="H13176" s="93" t="s">
        <v>8976</v>
      </c>
      <c r="I13176" s="93" t="s">
        <v>23897</v>
      </c>
      <c r="J13176" s="93" t="s">
        <v>20921</v>
      </c>
      <c r="K13176" s="93" t="s">
        <v>6838</v>
      </c>
      <c r="L13176" s="14">
        <f>AND(vyberHrace&lt;&gt;"",ISNUMBER(SEARCH(vyberHrace,$B13176)))</f>
      </c>
      <c r="M13176" s="14">
        <f>AND($I13176=MID(kododd,1,2),$J13176=MID(kododd,3,3))</f>
      </c>
    </row>
    <row r="13177">
      <c r="A13177" s="95">
        <v>33746</v>
      </c>
      <c r="B13177" s="93" t="s">
        <v>14313</v>
      </c>
      <c r="C13177" s="93" t="s">
        <v>1446</v>
      </c>
      <c r="D13177" s="95">
        <v>1651</v>
      </c>
      <c r="F13177" s="95">
        <v>348384</v>
      </c>
      <c r="G13177" s="95">
        <v>0</v>
      </c>
      <c r="H13177" s="93" t="s">
        <v>8976</v>
      </c>
      <c r="I13177" s="93" t="s">
        <v>23897</v>
      </c>
      <c r="J13177" s="93" t="s">
        <v>20860</v>
      </c>
      <c r="K13177" s="93" t="s">
        <v>4664</v>
      </c>
      <c r="L13177" s="14">
        <f>AND(vyberHrace&lt;&gt;"",ISNUMBER(SEARCH(vyberHrace,$B13177)))</f>
      </c>
      <c r="M13177" s="14">
        <f>AND($I13177=MID(kododd,1,2),$J13177=MID(kododd,3,3))</f>
      </c>
    </row>
    <row r="13178">
      <c r="A13178" s="95">
        <v>49609</v>
      </c>
      <c r="B13178" s="93" t="s">
        <v>14316</v>
      </c>
      <c r="C13178" s="93" t="s">
        <v>1443</v>
      </c>
      <c r="D13178" s="95">
        <v>1334</v>
      </c>
      <c r="E13178" s="95">
        <v>1588</v>
      </c>
      <c r="F13178" s="95">
        <v>23729767</v>
      </c>
      <c r="G13178" s="95">
        <v>250</v>
      </c>
      <c r="H13178" s="93" t="s">
        <v>8976</v>
      </c>
      <c r="I13178" s="93" t="s">
        <v>23897</v>
      </c>
      <c r="J13178" s="93" t="s">
        <v>20937</v>
      </c>
      <c r="K13178" s="93" t="s">
        <v>5619</v>
      </c>
      <c r="L13178" s="14">
        <f>AND(vyberHrace&lt;&gt;"",ISNUMBER(SEARCH(vyberHrace,$B13178)))</f>
      </c>
      <c r="M13178" s="14">
        <f>AND($I13178=MID(kododd,1,2),$J13178=MID(kododd,3,3))</f>
      </c>
    </row>
    <row r="13179">
      <c r="A13179" s="95">
        <v>15220</v>
      </c>
      <c r="B13179" s="93" t="s">
        <v>14329</v>
      </c>
      <c r="C13179" s="93" t="s">
        <v>1468</v>
      </c>
      <c r="D13179" s="95">
        <v>1443</v>
      </c>
      <c r="F13179" s="95">
        <v>23757191</v>
      </c>
      <c r="G13179" s="95">
        <v>250</v>
      </c>
      <c r="H13179" s="93" t="s">
        <v>8976</v>
      </c>
      <c r="I13179" s="93" t="s">
        <v>23897</v>
      </c>
      <c r="J13179" s="93" t="s">
        <v>20891</v>
      </c>
      <c r="K13179" s="93" t="s">
        <v>5083</v>
      </c>
      <c r="L13179" s="14">
        <f>AND(vyberHrace&lt;&gt;"",ISNUMBER(SEARCH(vyberHrace,$B13179)))</f>
      </c>
      <c r="M13179" s="14">
        <f>AND($I13179=MID(kododd,1,2),$J13179=MID(kododd,3,3))</f>
      </c>
    </row>
    <row r="13180">
      <c r="A13180" s="95">
        <v>56228</v>
      </c>
      <c r="B13180" s="93" t="s">
        <v>22446</v>
      </c>
      <c r="C13180" s="93" t="s">
        <v>1406</v>
      </c>
      <c r="G13180" s="95">
        <v>0</v>
      </c>
      <c r="H13180" s="93" t="s">
        <v>8976</v>
      </c>
      <c r="I13180" s="93" t="s">
        <v>23897</v>
      </c>
      <c r="J13180" s="93" t="s">
        <v>20921</v>
      </c>
      <c r="K13180" s="93" t="s">
        <v>6838</v>
      </c>
      <c r="L13180" s="14">
        <f>AND(vyberHrace&lt;&gt;"",ISNUMBER(SEARCH(vyberHrace,$B13180)))</f>
      </c>
      <c r="M13180" s="14">
        <f>AND($I13180=MID(kododd,1,2),$J13180=MID(kododd,3,3))</f>
      </c>
    </row>
    <row r="13181">
      <c r="A13181" s="95">
        <v>51387</v>
      </c>
      <c r="B13181" s="93" t="s">
        <v>6854</v>
      </c>
      <c r="C13181" s="93" t="s">
        <v>1408</v>
      </c>
      <c r="F13181" s="95">
        <v>23737727</v>
      </c>
      <c r="G13181" s="95">
        <v>0</v>
      </c>
      <c r="H13181" s="93" t="s">
        <v>8976</v>
      </c>
      <c r="I13181" s="93" t="s">
        <v>23897</v>
      </c>
      <c r="J13181" s="93" t="s">
        <v>20896</v>
      </c>
      <c r="K13181" s="93" t="s">
        <v>9945</v>
      </c>
      <c r="L13181" s="14">
        <f>AND(vyberHrace&lt;&gt;"",ISNUMBER(SEARCH(vyberHrace,$B13181)))</f>
      </c>
      <c r="M13181" s="14">
        <f>AND($I13181=MID(kododd,1,2),$J13181=MID(kododd,3,3))</f>
      </c>
    </row>
    <row r="13182">
      <c r="A13182" s="95">
        <v>6980</v>
      </c>
      <c r="B13182" s="93" t="s">
        <v>10266</v>
      </c>
      <c r="C13182" s="93" t="s">
        <v>1447</v>
      </c>
      <c r="D13182" s="95">
        <v>1578</v>
      </c>
      <c r="E13182" s="95">
        <v>1731</v>
      </c>
      <c r="F13182" s="95">
        <v>329614</v>
      </c>
      <c r="G13182" s="95">
        <v>250</v>
      </c>
      <c r="H13182" s="93" t="s">
        <v>8976</v>
      </c>
      <c r="I13182" s="93" t="s">
        <v>23897</v>
      </c>
      <c r="J13182" s="93" t="s">
        <v>20896</v>
      </c>
      <c r="K13182" s="93" t="s">
        <v>9945</v>
      </c>
      <c r="L13182" s="14">
        <f>AND(vyberHrace&lt;&gt;"",ISNUMBER(SEARCH(vyberHrace,$B13182)))</f>
      </c>
      <c r="M13182" s="14">
        <f>AND($I13182=MID(kododd,1,2),$J13182=MID(kododd,3,3))</f>
      </c>
    </row>
    <row r="13183">
      <c r="A13183" s="95">
        <v>56887</v>
      </c>
      <c r="B13183" s="93" t="s">
        <v>10266</v>
      </c>
      <c r="C13183" s="93" t="s">
        <v>1411</v>
      </c>
      <c r="F13183" s="95">
        <v>23784466</v>
      </c>
      <c r="G13183" s="95">
        <v>250</v>
      </c>
      <c r="H13183" s="93" t="s">
        <v>8976</v>
      </c>
      <c r="I13183" s="93" t="s">
        <v>23897</v>
      </c>
      <c r="J13183" s="93" t="s">
        <v>20896</v>
      </c>
      <c r="K13183" s="93" t="s">
        <v>9945</v>
      </c>
      <c r="L13183" s="14">
        <f>AND(vyberHrace&lt;&gt;"",ISNUMBER(SEARCH(vyberHrace,$B13183)))</f>
      </c>
      <c r="M13183" s="14">
        <f>AND($I13183=MID(kododd,1,2),$J13183=MID(kododd,3,3))</f>
      </c>
    </row>
    <row r="13184">
      <c r="A13184" s="95">
        <v>50739</v>
      </c>
      <c r="B13184" s="93" t="s">
        <v>10274</v>
      </c>
      <c r="C13184" s="93" t="s">
        <v>1422</v>
      </c>
      <c r="G13184" s="95">
        <v>0</v>
      </c>
      <c r="H13184" s="93" t="s">
        <v>8976</v>
      </c>
      <c r="I13184" s="93" t="s">
        <v>23897</v>
      </c>
      <c r="J13184" s="93" t="s">
        <v>20921</v>
      </c>
      <c r="K13184" s="93" t="s">
        <v>6838</v>
      </c>
      <c r="L13184" s="14">
        <f>AND(vyberHrace&lt;&gt;"",ISNUMBER(SEARCH(vyberHrace,$B13184)))</f>
      </c>
      <c r="M13184" s="14">
        <f>AND($I13184=MID(kododd,1,2),$J13184=MID(kododd,3,3))</f>
      </c>
    </row>
    <row r="13185">
      <c r="A13185" s="95">
        <v>12449</v>
      </c>
      <c r="B13185" s="93" t="s">
        <v>10280</v>
      </c>
      <c r="C13185" s="93" t="s">
        <v>1443</v>
      </c>
      <c r="D13185" s="95">
        <v>1542</v>
      </c>
      <c r="F13185" s="95">
        <v>23757205</v>
      </c>
      <c r="G13185" s="95">
        <v>250</v>
      </c>
      <c r="H13185" s="93" t="s">
        <v>8976</v>
      </c>
      <c r="I13185" s="93" t="s">
        <v>23897</v>
      </c>
      <c r="J13185" s="93" t="s">
        <v>20891</v>
      </c>
      <c r="K13185" s="93" t="s">
        <v>5083</v>
      </c>
      <c r="L13185" s="14">
        <f>AND(vyberHrace&lt;&gt;"",ISNUMBER(SEARCH(vyberHrace,$B13185)))</f>
      </c>
      <c r="M13185" s="14">
        <f>AND($I13185=MID(kododd,1,2),$J13185=MID(kododd,3,3))</f>
      </c>
    </row>
    <row r="13186">
      <c r="A13186" s="95">
        <v>56211</v>
      </c>
      <c r="B13186" s="93" t="s">
        <v>22447</v>
      </c>
      <c r="C13186" s="93" t="s">
        <v>1411</v>
      </c>
      <c r="G13186" s="95">
        <v>0</v>
      </c>
      <c r="H13186" s="93" t="s">
        <v>8976</v>
      </c>
      <c r="I13186" s="93" t="s">
        <v>23897</v>
      </c>
      <c r="J13186" s="93" t="s">
        <v>20921</v>
      </c>
      <c r="K13186" s="93" t="s">
        <v>6838</v>
      </c>
      <c r="L13186" s="14">
        <f>AND(vyberHrace&lt;&gt;"",ISNUMBER(SEARCH(vyberHrace,$B13186)))</f>
      </c>
      <c r="M13186" s="14">
        <f>AND($I13186=MID(kododd,1,2),$J13186=MID(kododd,3,3))</f>
      </c>
    </row>
    <row r="13187">
      <c r="A13187" s="95">
        <v>44822</v>
      </c>
      <c r="B13187" s="93" t="s">
        <v>10287</v>
      </c>
      <c r="C13187" s="93" t="s">
        <v>1416</v>
      </c>
      <c r="D13187" s="95">
        <v>1549</v>
      </c>
      <c r="E13187" s="95">
        <v>1636</v>
      </c>
      <c r="F13187" s="95">
        <v>23717262</v>
      </c>
      <c r="G13187" s="95">
        <v>250</v>
      </c>
      <c r="H13187" s="93" t="s">
        <v>8976</v>
      </c>
      <c r="I13187" s="93" t="s">
        <v>23897</v>
      </c>
      <c r="J13187" s="93" t="s">
        <v>20933</v>
      </c>
      <c r="K13187" s="93" t="s">
        <v>9080</v>
      </c>
      <c r="L13187" s="14">
        <f>AND(vyberHrace&lt;&gt;"",ISNUMBER(SEARCH(vyberHrace,$B13187)))</f>
      </c>
      <c r="M13187" s="14">
        <f>AND($I13187=MID(kododd,1,2),$J13187=MID(kododd,3,3))</f>
      </c>
    </row>
    <row r="13188">
      <c r="A13188" s="95">
        <v>45916</v>
      </c>
      <c r="B13188" s="93" t="s">
        <v>10295</v>
      </c>
      <c r="C13188" s="93" t="s">
        <v>1409</v>
      </c>
      <c r="D13188" s="95">
        <v>1340</v>
      </c>
      <c r="F13188" s="95">
        <v>23749059</v>
      </c>
      <c r="G13188" s="95">
        <v>250</v>
      </c>
      <c r="H13188" s="93" t="s">
        <v>8976</v>
      </c>
      <c r="I13188" s="93" t="s">
        <v>23897</v>
      </c>
      <c r="J13188" s="93" t="s">
        <v>20891</v>
      </c>
      <c r="K13188" s="93" t="s">
        <v>5083</v>
      </c>
      <c r="L13188" s="14">
        <f>AND(vyberHrace&lt;&gt;"",ISNUMBER(SEARCH(vyberHrace,$B13188)))</f>
      </c>
      <c r="M13188" s="14">
        <f>AND($I13188=MID(kododd,1,2),$J13188=MID(kododd,3,3))</f>
      </c>
    </row>
    <row r="13189">
      <c r="A13189" s="95">
        <v>50482</v>
      </c>
      <c r="B13189" s="93" t="s">
        <v>10303</v>
      </c>
      <c r="C13189" s="93" t="s">
        <v>1406</v>
      </c>
      <c r="G13189" s="95">
        <v>0</v>
      </c>
      <c r="H13189" s="93" t="s">
        <v>8976</v>
      </c>
      <c r="I13189" s="93" t="s">
        <v>23897</v>
      </c>
      <c r="J13189" s="93" t="s">
        <v>20973</v>
      </c>
      <c r="K13189" s="93" t="s">
        <v>4907</v>
      </c>
      <c r="L13189" s="14">
        <f>AND(vyberHrace&lt;&gt;"",ISNUMBER(SEARCH(vyberHrace,$B13189)))</f>
      </c>
      <c r="M13189" s="14">
        <f>AND($I13189=MID(kododd,1,2),$J13189=MID(kododd,3,3))</f>
      </c>
    </row>
    <row r="13190">
      <c r="A13190" s="95">
        <v>10560</v>
      </c>
      <c r="B13190" s="93" t="s">
        <v>10309</v>
      </c>
      <c r="C13190" s="93" t="s">
        <v>1483</v>
      </c>
      <c r="D13190" s="95">
        <v>1446</v>
      </c>
      <c r="F13190" s="95">
        <v>372366</v>
      </c>
      <c r="G13190" s="95">
        <v>0</v>
      </c>
      <c r="H13190" s="93" t="s">
        <v>8976</v>
      </c>
      <c r="I13190" s="93" t="s">
        <v>23897</v>
      </c>
      <c r="J13190" s="93" t="s">
        <v>20906</v>
      </c>
      <c r="K13190" s="93" t="s">
        <v>4884</v>
      </c>
      <c r="L13190" s="14">
        <f>AND(vyberHrace&lt;&gt;"",ISNUMBER(SEARCH(vyberHrace,$B13190)))</f>
      </c>
      <c r="M13190" s="14">
        <f>AND($I13190=MID(kododd,1,2),$J13190=MID(kododd,3,3))</f>
      </c>
    </row>
    <row r="13191">
      <c r="A13191" s="95">
        <v>63912</v>
      </c>
      <c r="B13191" s="93" t="s">
        <v>30095</v>
      </c>
      <c r="C13191" s="93" t="s">
        <v>1411</v>
      </c>
      <c r="D13191" s="95">
        <v>50503</v>
      </c>
      <c r="E13191" s="95">
        <v>50503</v>
      </c>
      <c r="G13191" s="95">
        <v>250</v>
      </c>
      <c r="H13191" s="93" t="s">
        <v>8976</v>
      </c>
      <c r="I13191" s="93" t="s">
        <v>23897</v>
      </c>
      <c r="J13191" s="93" t="s">
        <v>20905</v>
      </c>
      <c r="K13191" s="93" t="s">
        <v>9067</v>
      </c>
      <c r="L13191" s="14">
        <f>AND(vyberHrace&lt;&gt;"",ISNUMBER(SEARCH(vyberHrace,$B13191)))</f>
      </c>
      <c r="M13191" s="14">
        <f>AND($I13191=MID(kododd,1,2),$J13191=MID(kododd,3,3))</f>
      </c>
    </row>
    <row r="13192">
      <c r="A13192" s="95">
        <v>33246</v>
      </c>
      <c r="B13192" s="93" t="s">
        <v>8365</v>
      </c>
      <c r="C13192" s="93" t="s">
        <v>1444</v>
      </c>
      <c r="D13192" s="95">
        <v>2164</v>
      </c>
      <c r="E13192" s="95">
        <v>2204</v>
      </c>
      <c r="F13192" s="95">
        <v>344664</v>
      </c>
      <c r="G13192" s="95">
        <v>250</v>
      </c>
      <c r="H13192" s="93" t="s">
        <v>8976</v>
      </c>
      <c r="I13192" s="93" t="s">
        <v>23897</v>
      </c>
      <c r="J13192" s="93" t="s">
        <v>3580</v>
      </c>
      <c r="K13192" s="93" t="s">
        <v>6263</v>
      </c>
      <c r="L13192" s="14">
        <f>AND(vyberHrace&lt;&gt;"",ISNUMBER(SEARCH(vyberHrace,$B13192)))</f>
      </c>
      <c r="M13192" s="14">
        <f>AND($I13192=MID(kododd,1,2),$J13192=MID(kododd,3,3))</f>
      </c>
    </row>
    <row r="13193">
      <c r="A13193" s="95">
        <v>56241</v>
      </c>
      <c r="B13193" s="93" t="s">
        <v>22448</v>
      </c>
      <c r="C13193" s="93" t="s">
        <v>1424</v>
      </c>
      <c r="G13193" s="95">
        <v>250</v>
      </c>
      <c r="H13193" s="93" t="s">
        <v>8976</v>
      </c>
      <c r="I13193" s="93" t="s">
        <v>23897</v>
      </c>
      <c r="J13193" s="93" t="s">
        <v>20921</v>
      </c>
      <c r="K13193" s="93" t="s">
        <v>6838</v>
      </c>
      <c r="L13193" s="14">
        <f>AND(vyberHrace&lt;&gt;"",ISNUMBER(SEARCH(vyberHrace,$B13193)))</f>
      </c>
      <c r="M13193" s="14">
        <f>AND($I13193=MID(kododd,1,2),$J13193=MID(kododd,3,3))</f>
      </c>
    </row>
    <row r="13194">
      <c r="A13194" s="95">
        <v>44593</v>
      </c>
      <c r="B13194" s="93" t="s">
        <v>8222</v>
      </c>
      <c r="C13194" s="93" t="s">
        <v>1408</v>
      </c>
      <c r="D13194" s="95">
        <v>1955</v>
      </c>
      <c r="E13194" s="95">
        <v>1965</v>
      </c>
      <c r="F13194" s="95">
        <v>23716584</v>
      </c>
      <c r="G13194" s="95">
        <v>250</v>
      </c>
      <c r="H13194" s="93" t="s">
        <v>8976</v>
      </c>
      <c r="I13194" s="93" t="s">
        <v>23897</v>
      </c>
      <c r="J13194" s="93" t="s">
        <v>20860</v>
      </c>
      <c r="K13194" s="93" t="s">
        <v>4664</v>
      </c>
      <c r="L13194" s="14">
        <f>AND(vyberHrace&lt;&gt;"",ISNUMBER(SEARCH(vyberHrace,$B13194)))</f>
      </c>
      <c r="M13194" s="14">
        <f>AND($I13194=MID(kododd,1,2),$J13194=MID(kododd,3,3))</f>
      </c>
    </row>
    <row r="13195">
      <c r="A13195" s="95">
        <v>26964</v>
      </c>
      <c r="B13195" s="93" t="s">
        <v>8231</v>
      </c>
      <c r="C13195" s="93" t="s">
        <v>1431</v>
      </c>
      <c r="D13195" s="95">
        <v>2208</v>
      </c>
      <c r="E13195" s="95">
        <v>2251</v>
      </c>
      <c r="F13195" s="95">
        <v>323691</v>
      </c>
      <c r="G13195" s="95">
        <v>250</v>
      </c>
      <c r="H13195" s="93" t="s">
        <v>8976</v>
      </c>
      <c r="I13195" s="93" t="s">
        <v>23897</v>
      </c>
      <c r="J13195" s="93" t="s">
        <v>3580</v>
      </c>
      <c r="K13195" s="93" t="s">
        <v>6263</v>
      </c>
      <c r="L13195" s="14">
        <f>AND(vyberHrace&lt;&gt;"",ISNUMBER(SEARCH(vyberHrace,$B13195)))</f>
      </c>
      <c r="M13195" s="14">
        <f>AND($I13195=MID(kododd,1,2),$J13195=MID(kododd,3,3))</f>
      </c>
    </row>
    <row r="13196">
      <c r="A13196" s="95">
        <v>33050</v>
      </c>
      <c r="B13196" s="93" t="s">
        <v>8232</v>
      </c>
      <c r="C13196" s="93" t="s">
        <v>1414</v>
      </c>
      <c r="D13196" s="95">
        <v>1777</v>
      </c>
      <c r="E13196" s="95">
        <v>1858</v>
      </c>
      <c r="F13196" s="95">
        <v>355542</v>
      </c>
      <c r="G13196" s="95">
        <v>250</v>
      </c>
      <c r="H13196" s="93" t="s">
        <v>8976</v>
      </c>
      <c r="I13196" s="93" t="s">
        <v>23897</v>
      </c>
      <c r="J13196" s="93" t="s">
        <v>20872</v>
      </c>
      <c r="K13196" s="93" t="s">
        <v>6834</v>
      </c>
      <c r="L13196" s="14">
        <f>AND(vyberHrace&lt;&gt;"",ISNUMBER(SEARCH(vyberHrace,$B13196)))</f>
      </c>
      <c r="M13196" s="14">
        <f>AND($I13196=MID(kododd,1,2),$J13196=MID(kododd,3,3))</f>
      </c>
    </row>
    <row r="13197">
      <c r="A13197" s="95">
        <v>37027</v>
      </c>
      <c r="B13197" s="93" t="s">
        <v>8233</v>
      </c>
      <c r="C13197" s="93" t="s">
        <v>1446</v>
      </c>
      <c r="D13197" s="95">
        <v>1563</v>
      </c>
      <c r="E13197" s="95">
        <v>1775</v>
      </c>
      <c r="F13197" s="95">
        <v>379891</v>
      </c>
      <c r="G13197" s="95">
        <v>250</v>
      </c>
      <c r="H13197" s="93" t="s">
        <v>8976</v>
      </c>
      <c r="I13197" s="93" t="s">
        <v>23897</v>
      </c>
      <c r="J13197" s="93" t="s">
        <v>20846</v>
      </c>
      <c r="K13197" s="93" t="s">
        <v>4692</v>
      </c>
      <c r="L13197" s="14">
        <f>AND(vyberHrace&lt;&gt;"",ISNUMBER(SEARCH(vyberHrace,$B13197)))</f>
      </c>
      <c r="M13197" s="14">
        <f>AND($I13197=MID(kododd,1,2),$J13197=MID(kododd,3,3))</f>
      </c>
    </row>
    <row r="13198">
      <c r="A13198" s="95">
        <v>32557</v>
      </c>
      <c r="B13198" s="93" t="s">
        <v>8242</v>
      </c>
      <c r="C13198" s="93" t="s">
        <v>1398</v>
      </c>
      <c r="D13198" s="95">
        <v>1352</v>
      </c>
      <c r="F13198" s="95">
        <v>376680</v>
      </c>
      <c r="G13198" s="95">
        <v>250</v>
      </c>
      <c r="H13198" s="93" t="s">
        <v>8976</v>
      </c>
      <c r="I13198" s="93" t="s">
        <v>23897</v>
      </c>
      <c r="J13198" s="93" t="s">
        <v>3580</v>
      </c>
      <c r="K13198" s="93" t="s">
        <v>6263</v>
      </c>
      <c r="L13198" s="14">
        <f>AND(vyberHrace&lt;&gt;"",ISNUMBER(SEARCH(vyberHrace,$B13198)))</f>
      </c>
      <c r="M13198" s="14">
        <f>AND($I13198=MID(kododd,1,2),$J13198=MID(kododd,3,3))</f>
      </c>
    </row>
    <row r="13199">
      <c r="A13199" s="95">
        <v>63419</v>
      </c>
      <c r="B13199" s="93" t="s">
        <v>29202</v>
      </c>
      <c r="C13199" s="93" t="s">
        <v>1447</v>
      </c>
      <c r="G13199" s="95">
        <v>250</v>
      </c>
      <c r="H13199" s="93" t="s">
        <v>8976</v>
      </c>
      <c r="I13199" s="93" t="s">
        <v>23897</v>
      </c>
      <c r="J13199" s="93" t="s">
        <v>20870</v>
      </c>
      <c r="K13199" s="93" t="s">
        <v>375</v>
      </c>
      <c r="L13199" s="14">
        <f>AND(vyberHrace&lt;&gt;"",ISNUMBER(SEARCH(vyberHrace,$B13199)))</f>
      </c>
      <c r="M13199" s="14">
        <f>AND($I13199=MID(kododd,1,2),$J13199=MID(kododd,3,3))</f>
      </c>
    </row>
    <row r="13200">
      <c r="A13200" s="95">
        <v>59789</v>
      </c>
      <c r="B13200" s="93" t="s">
        <v>26300</v>
      </c>
      <c r="C13200" s="93" t="s">
        <v>1450</v>
      </c>
      <c r="G13200" s="95">
        <v>0</v>
      </c>
      <c r="H13200" s="93" t="s">
        <v>8976</v>
      </c>
      <c r="I13200" s="93" t="s">
        <v>23897</v>
      </c>
      <c r="J13200" s="93" t="s">
        <v>20917</v>
      </c>
      <c r="K13200" s="93" t="s">
        <v>6880</v>
      </c>
      <c r="L13200" s="14">
        <f>AND(vyberHrace&lt;&gt;"",ISNUMBER(SEARCH(vyberHrace,$B13200)))</f>
      </c>
      <c r="M13200" s="14">
        <f>AND($I13200=MID(kododd,1,2),$J13200=MID(kododd,3,3))</f>
      </c>
    </row>
    <row r="13201">
      <c r="A13201" s="95">
        <v>57639</v>
      </c>
      <c r="B13201" s="93" t="s">
        <v>24212</v>
      </c>
      <c r="C13201" s="93" t="s">
        <v>1451</v>
      </c>
      <c r="F13201" s="95">
        <v>23773359</v>
      </c>
      <c r="G13201" s="95">
        <v>250</v>
      </c>
      <c r="H13201" s="93" t="s">
        <v>8976</v>
      </c>
      <c r="I13201" s="93" t="s">
        <v>23897</v>
      </c>
      <c r="J13201" s="93" t="s">
        <v>20921</v>
      </c>
      <c r="K13201" s="93" t="s">
        <v>6838</v>
      </c>
      <c r="L13201" s="14">
        <f>AND(vyberHrace&lt;&gt;"",ISNUMBER(SEARCH(vyberHrace,$B13201)))</f>
      </c>
      <c r="M13201" s="14">
        <f>AND($I13201=MID(kododd,1,2),$J13201=MID(kododd,3,3))</f>
      </c>
    </row>
    <row r="13202">
      <c r="A13202" s="95">
        <v>56903</v>
      </c>
      <c r="B13202" s="93" t="s">
        <v>22421</v>
      </c>
      <c r="C13202" s="93" t="s">
        <v>1431</v>
      </c>
      <c r="D13202" s="95">
        <v>1423</v>
      </c>
      <c r="F13202" s="95">
        <v>23795735</v>
      </c>
      <c r="G13202" s="95">
        <v>250</v>
      </c>
      <c r="H13202" s="93" t="s">
        <v>8976</v>
      </c>
      <c r="I13202" s="93" t="s">
        <v>23897</v>
      </c>
      <c r="J13202" s="93" t="s">
        <v>20888</v>
      </c>
      <c r="K13202" s="93" t="s">
        <v>1500</v>
      </c>
      <c r="L13202" s="14">
        <f>AND(vyberHrace&lt;&gt;"",ISNUMBER(SEARCH(vyberHrace,$B13202)))</f>
      </c>
      <c r="M13202" s="14">
        <f>AND($I13202=MID(kododd,1,2),$J13202=MID(kododd,3,3))</f>
      </c>
    </row>
    <row r="13203">
      <c r="A13203" s="95">
        <v>778</v>
      </c>
      <c r="B13203" s="93" t="s">
        <v>8457</v>
      </c>
      <c r="C13203" s="93" t="s">
        <v>1451</v>
      </c>
      <c r="D13203" s="95">
        <v>1879</v>
      </c>
      <c r="E13203" s="95">
        <v>1936</v>
      </c>
      <c r="F13203" s="95">
        <v>323730</v>
      </c>
      <c r="G13203" s="95">
        <v>250</v>
      </c>
      <c r="H13203" s="93" t="s">
        <v>8976</v>
      </c>
      <c r="I13203" s="93" t="s">
        <v>23897</v>
      </c>
      <c r="J13203" s="93" t="s">
        <v>20872</v>
      </c>
      <c r="K13203" s="93" t="s">
        <v>6834</v>
      </c>
      <c r="L13203" s="14">
        <f>AND(vyberHrace&lt;&gt;"",ISNUMBER(SEARCH(vyberHrace,$B13203)))</f>
      </c>
      <c r="M13203" s="14">
        <f>AND($I13203=MID(kododd,1,2),$J13203=MID(kododd,3,3))</f>
      </c>
    </row>
    <row r="13204">
      <c r="A13204" s="95">
        <v>30295</v>
      </c>
      <c r="B13204" s="93" t="s">
        <v>8461</v>
      </c>
      <c r="C13204" s="93" t="s">
        <v>1454</v>
      </c>
      <c r="D13204" s="95">
        <v>2074</v>
      </c>
      <c r="E13204" s="95">
        <v>2091</v>
      </c>
      <c r="F13204" s="95">
        <v>320706</v>
      </c>
      <c r="G13204" s="95">
        <v>250</v>
      </c>
      <c r="H13204" s="93" t="s">
        <v>8976</v>
      </c>
      <c r="I13204" s="93" t="s">
        <v>23897</v>
      </c>
      <c r="J13204" s="93" t="s">
        <v>3580</v>
      </c>
      <c r="K13204" s="93" t="s">
        <v>6263</v>
      </c>
      <c r="L13204" s="14">
        <f>AND(vyberHrace&lt;&gt;"",ISNUMBER(SEARCH(vyberHrace,$B13204)))</f>
      </c>
      <c r="M13204" s="14">
        <f>AND($I13204=MID(kododd,1,2),$J13204=MID(kododd,3,3))</f>
      </c>
    </row>
    <row r="13205">
      <c r="A13205" s="95">
        <v>55817</v>
      </c>
      <c r="B13205" s="93" t="s">
        <v>22415</v>
      </c>
      <c r="C13205" s="93" t="s">
        <v>1424</v>
      </c>
      <c r="G13205" s="95">
        <v>0</v>
      </c>
      <c r="H13205" s="93" t="s">
        <v>8976</v>
      </c>
      <c r="I13205" s="93" t="s">
        <v>23897</v>
      </c>
      <c r="J13205" s="93" t="s">
        <v>20933</v>
      </c>
      <c r="K13205" s="93" t="s">
        <v>9080</v>
      </c>
      <c r="L13205" s="14">
        <f>AND(vyberHrace&lt;&gt;"",ISNUMBER(SEARCH(vyberHrace,$B13205)))</f>
      </c>
      <c r="M13205" s="14">
        <f>AND($I13205=MID(kododd,1,2),$J13205=MID(kododd,3,3))</f>
      </c>
    </row>
    <row r="13206">
      <c r="A13206" s="95">
        <v>56230</v>
      </c>
      <c r="B13206" s="93" t="s">
        <v>22449</v>
      </c>
      <c r="C13206" s="93" t="s">
        <v>1412</v>
      </c>
      <c r="G13206" s="95">
        <v>0</v>
      </c>
      <c r="H13206" s="93" t="s">
        <v>8976</v>
      </c>
      <c r="I13206" s="93" t="s">
        <v>23897</v>
      </c>
      <c r="J13206" s="93" t="s">
        <v>20921</v>
      </c>
      <c r="K13206" s="93" t="s">
        <v>6838</v>
      </c>
      <c r="L13206" s="14">
        <f>AND(vyberHrace&lt;&gt;"",ISNUMBER(SEARCH(vyberHrace,$B13206)))</f>
      </c>
      <c r="M13206" s="14">
        <f>AND($I13206=MID(kododd,1,2),$J13206=MID(kododd,3,3))</f>
      </c>
    </row>
    <row r="13207">
      <c r="A13207" s="95">
        <v>61626</v>
      </c>
      <c r="B13207" s="93" t="s">
        <v>27790</v>
      </c>
      <c r="C13207" s="93" t="s">
        <v>1412</v>
      </c>
      <c r="F13207" s="95">
        <v>571003134</v>
      </c>
      <c r="G13207" s="95">
        <v>250</v>
      </c>
      <c r="H13207" s="93" t="s">
        <v>8976</v>
      </c>
      <c r="I13207" s="93" t="s">
        <v>23897</v>
      </c>
      <c r="J13207" s="93" t="s">
        <v>21033</v>
      </c>
      <c r="K13207" s="93" t="s">
        <v>7886</v>
      </c>
      <c r="L13207" s="14">
        <f>AND(vyberHrace&lt;&gt;"",ISNUMBER(SEARCH(vyberHrace,$B13207)))</f>
      </c>
      <c r="M13207" s="14">
        <f>AND($I13207=MID(kododd,1,2),$J13207=MID(kododd,3,3))</f>
      </c>
    </row>
    <row r="13208">
      <c r="A13208" s="95">
        <v>28857</v>
      </c>
      <c r="B13208" s="93" t="s">
        <v>18849</v>
      </c>
      <c r="C13208" s="93" t="s">
        <v>1414</v>
      </c>
      <c r="D13208" s="95">
        <v>1713</v>
      </c>
      <c r="E13208" s="95">
        <v>1853</v>
      </c>
      <c r="F13208" s="95">
        <v>344354</v>
      </c>
      <c r="G13208" s="95">
        <v>0</v>
      </c>
      <c r="H13208" s="93" t="s">
        <v>8976</v>
      </c>
      <c r="I13208" s="93" t="s">
        <v>23897</v>
      </c>
      <c r="J13208" s="93" t="s">
        <v>20917</v>
      </c>
      <c r="K13208" s="93" t="s">
        <v>6880</v>
      </c>
      <c r="L13208" s="14">
        <f>AND(vyberHrace&lt;&gt;"",ISNUMBER(SEARCH(vyberHrace,$B13208)))</f>
      </c>
      <c r="M13208" s="14">
        <f>AND($I13208=MID(kododd,1,2),$J13208=MID(kododd,3,3))</f>
      </c>
    </row>
    <row r="13209">
      <c r="A13209" s="95">
        <v>38083</v>
      </c>
      <c r="B13209" s="93" t="s">
        <v>8654</v>
      </c>
      <c r="C13209" s="93" t="s">
        <v>1475</v>
      </c>
      <c r="D13209" s="95">
        <v>1436</v>
      </c>
      <c r="F13209" s="95">
        <v>379905</v>
      </c>
      <c r="G13209" s="95">
        <v>0</v>
      </c>
      <c r="H13209" s="93" t="s">
        <v>8976</v>
      </c>
      <c r="I13209" s="93" t="s">
        <v>23897</v>
      </c>
      <c r="J13209" s="93" t="s">
        <v>20846</v>
      </c>
      <c r="K13209" s="93" t="s">
        <v>4692</v>
      </c>
      <c r="L13209" s="14">
        <f>AND(vyberHrace&lt;&gt;"",ISNUMBER(SEARCH(vyberHrace,$B13209)))</f>
      </c>
      <c r="M13209" s="14">
        <f>AND($I13209=MID(kododd,1,2),$J13209=MID(kododd,3,3))</f>
      </c>
    </row>
    <row r="13210">
      <c r="A13210" s="95">
        <v>40846</v>
      </c>
      <c r="B13210" s="93" t="s">
        <v>11686</v>
      </c>
      <c r="C13210" s="93" t="s">
        <v>1423</v>
      </c>
      <c r="D13210" s="95">
        <v>1465</v>
      </c>
      <c r="F13210" s="95">
        <v>394289</v>
      </c>
      <c r="G13210" s="95">
        <v>0</v>
      </c>
      <c r="H13210" s="93" t="s">
        <v>8976</v>
      </c>
      <c r="I13210" s="93" t="s">
        <v>23897</v>
      </c>
      <c r="J13210" s="93" t="s">
        <v>20937</v>
      </c>
      <c r="K13210" s="93" t="s">
        <v>5619</v>
      </c>
      <c r="L13210" s="14">
        <f>AND(vyberHrace&lt;&gt;"",ISNUMBER(SEARCH(vyberHrace,$B13210)))</f>
      </c>
      <c r="M13210" s="14">
        <f>AND($I13210=MID(kododd,1,2),$J13210=MID(kododd,3,3))</f>
      </c>
    </row>
    <row r="13211">
      <c r="A13211" s="95">
        <v>60877</v>
      </c>
      <c r="B13211" s="93" t="s">
        <v>27255</v>
      </c>
      <c r="C13211" s="93" t="s">
        <v>1424</v>
      </c>
      <c r="G13211" s="95">
        <v>0</v>
      </c>
      <c r="H13211" s="93" t="s">
        <v>8976</v>
      </c>
      <c r="I13211" s="93" t="s">
        <v>23897</v>
      </c>
      <c r="J13211" s="93" t="s">
        <v>20934</v>
      </c>
      <c r="K13211" s="93" t="s">
        <v>8985</v>
      </c>
      <c r="L13211" s="14">
        <f>AND(vyberHrace&lt;&gt;"",ISNUMBER(SEARCH(vyberHrace,$B13211)))</f>
      </c>
      <c r="M13211" s="14">
        <f>AND($I13211=MID(kododd,1,2),$J13211=MID(kododd,3,3))</f>
      </c>
    </row>
    <row r="13212">
      <c r="A13212" s="95">
        <v>54950</v>
      </c>
      <c r="B13212" s="93" t="s">
        <v>568</v>
      </c>
      <c r="C13212" s="93" t="s">
        <v>1412</v>
      </c>
      <c r="D13212" s="95">
        <v>1735</v>
      </c>
      <c r="E13212" s="95">
        <v>1842</v>
      </c>
      <c r="F13212" s="95">
        <v>23772913</v>
      </c>
      <c r="G13212" s="95">
        <v>250</v>
      </c>
      <c r="H13212" s="93" t="s">
        <v>8976</v>
      </c>
      <c r="I13212" s="93" t="s">
        <v>23897</v>
      </c>
      <c r="J13212" s="93" t="s">
        <v>3580</v>
      </c>
      <c r="K13212" s="93" t="s">
        <v>6263</v>
      </c>
      <c r="L13212" s="14">
        <f>AND(vyberHrace&lt;&gt;"",ISNUMBER(SEARCH(vyberHrace,$B13212)))</f>
      </c>
      <c r="M13212" s="14">
        <f>AND($I13212=MID(kododd,1,2),$J13212=MID(kododd,3,3))</f>
      </c>
    </row>
    <row r="13213">
      <c r="A13213" s="95">
        <v>29668</v>
      </c>
      <c r="B13213" s="93" t="s">
        <v>13023</v>
      </c>
      <c r="C13213" s="93" t="s">
        <v>1403</v>
      </c>
      <c r="D13213" s="95">
        <v>1353</v>
      </c>
      <c r="G13213" s="95">
        <v>0</v>
      </c>
      <c r="H13213" s="93" t="s">
        <v>8976</v>
      </c>
      <c r="I13213" s="93" t="s">
        <v>23897</v>
      </c>
      <c r="J13213" s="93" t="s">
        <v>21033</v>
      </c>
      <c r="K13213" s="93" t="s">
        <v>7886</v>
      </c>
      <c r="L13213" s="14">
        <f>AND(vyberHrace&lt;&gt;"",ISNUMBER(SEARCH(vyberHrace,$B13213)))</f>
      </c>
      <c r="M13213" s="14">
        <f>AND($I13213=MID(kododd,1,2),$J13213=MID(kododd,3,3))</f>
      </c>
    </row>
    <row r="13214">
      <c r="A13214" s="95">
        <v>47392</v>
      </c>
      <c r="B13214" s="93" t="s">
        <v>13025</v>
      </c>
      <c r="C13214" s="93" t="s">
        <v>3255</v>
      </c>
      <c r="G13214" s="95">
        <v>0</v>
      </c>
      <c r="H13214" s="93" t="s">
        <v>8976</v>
      </c>
      <c r="I13214" s="93" t="s">
        <v>23897</v>
      </c>
      <c r="J13214" s="93" t="s">
        <v>20846</v>
      </c>
      <c r="K13214" s="93" t="s">
        <v>4692</v>
      </c>
      <c r="L13214" s="14">
        <f>AND(vyberHrace&lt;&gt;"",ISNUMBER(SEARCH(vyberHrace,$B13214)))</f>
      </c>
      <c r="M13214" s="14">
        <f>AND($I13214=MID(kododd,1,2),$J13214=MID(kododd,3,3))</f>
      </c>
    </row>
    <row r="13215">
      <c r="A13215" s="95">
        <v>19107</v>
      </c>
      <c r="B13215" s="93" t="s">
        <v>13026</v>
      </c>
      <c r="C13215" s="93" t="s">
        <v>1423</v>
      </c>
      <c r="D13215" s="95">
        <v>1100</v>
      </c>
      <c r="G13215" s="95">
        <v>0</v>
      </c>
      <c r="H13215" s="93" t="s">
        <v>8976</v>
      </c>
      <c r="I13215" s="93" t="s">
        <v>23897</v>
      </c>
      <c r="J13215" s="93" t="s">
        <v>20846</v>
      </c>
      <c r="K13215" s="93" t="s">
        <v>4692</v>
      </c>
      <c r="L13215" s="14">
        <f>AND(vyberHrace&lt;&gt;"",ISNUMBER(SEARCH(vyberHrace,$B13215)))</f>
      </c>
      <c r="M13215" s="14">
        <f>AND($I13215=MID(kododd,1,2),$J13215=MID(kododd,3,3))</f>
      </c>
    </row>
    <row r="13216">
      <c r="A13216" s="95">
        <v>63946</v>
      </c>
      <c r="B13216" s="93" t="s">
        <v>30096</v>
      </c>
      <c r="C13216" s="93" t="s">
        <v>1486</v>
      </c>
      <c r="D13216" s="95">
        <v>51001</v>
      </c>
      <c r="E13216" s="95">
        <v>51001</v>
      </c>
      <c r="G13216" s="95">
        <v>250</v>
      </c>
      <c r="H13216" s="93" t="s">
        <v>8976</v>
      </c>
      <c r="I13216" s="93" t="s">
        <v>23897</v>
      </c>
      <c r="J13216" s="93" t="s">
        <v>20902</v>
      </c>
      <c r="K13216" s="93" t="s">
        <v>6916</v>
      </c>
      <c r="L13216" s="14">
        <f>AND(vyberHrace&lt;&gt;"",ISNUMBER(SEARCH(vyberHrace,$B13216)))</f>
      </c>
      <c r="M13216" s="14">
        <f>AND($I13216=MID(kododd,1,2),$J13216=MID(kododd,3,3))</f>
      </c>
    </row>
    <row r="13217">
      <c r="A13217" s="95">
        <v>60389</v>
      </c>
      <c r="B13217" s="93" t="s">
        <v>13032</v>
      </c>
      <c r="C13217" s="93" t="s">
        <v>1486</v>
      </c>
      <c r="G13217" s="95">
        <v>250</v>
      </c>
      <c r="H13217" s="93" t="s">
        <v>8976</v>
      </c>
      <c r="I13217" s="93" t="s">
        <v>23897</v>
      </c>
      <c r="J13217" s="93" t="s">
        <v>20902</v>
      </c>
      <c r="K13217" s="93" t="s">
        <v>6916</v>
      </c>
      <c r="L13217" s="14">
        <f>AND(vyberHrace&lt;&gt;"",ISNUMBER(SEARCH(vyberHrace,$B13217)))</f>
      </c>
      <c r="M13217" s="14">
        <f>AND($I13217=MID(kododd,1,2),$J13217=MID(kododd,3,3))</f>
      </c>
    </row>
    <row r="13218">
      <c r="A13218" s="95">
        <v>3111</v>
      </c>
      <c r="B13218" s="93" t="s">
        <v>13034</v>
      </c>
      <c r="C13218" s="93" t="s">
        <v>1468</v>
      </c>
      <c r="D13218" s="95">
        <v>1505</v>
      </c>
      <c r="F13218" s="95">
        <v>23710926</v>
      </c>
      <c r="G13218" s="95">
        <v>250</v>
      </c>
      <c r="H13218" s="93" t="s">
        <v>8976</v>
      </c>
      <c r="I13218" s="93" t="s">
        <v>23897</v>
      </c>
      <c r="J13218" s="93" t="s">
        <v>21033</v>
      </c>
      <c r="K13218" s="93" t="s">
        <v>7886</v>
      </c>
      <c r="L13218" s="14">
        <f>AND(vyberHrace&lt;&gt;"",ISNUMBER(SEARCH(vyberHrace,$B13218)))</f>
      </c>
      <c r="M13218" s="14">
        <f>AND($I13218=MID(kododd,1,2),$J13218=MID(kododd,3,3))</f>
      </c>
    </row>
    <row r="13219">
      <c r="A13219" s="95">
        <v>54965</v>
      </c>
      <c r="B13219" s="93" t="s">
        <v>641</v>
      </c>
      <c r="C13219" s="93" t="s">
        <v>1420</v>
      </c>
      <c r="F13219" s="95">
        <v>23755130</v>
      </c>
      <c r="G13219" s="95">
        <v>0</v>
      </c>
      <c r="H13219" s="93" t="s">
        <v>8976</v>
      </c>
      <c r="I13219" s="93" t="s">
        <v>23897</v>
      </c>
      <c r="J13219" s="93" t="s">
        <v>20917</v>
      </c>
      <c r="K13219" s="93" t="s">
        <v>6880</v>
      </c>
      <c r="L13219" s="14">
        <f>AND(vyberHrace&lt;&gt;"",ISNUMBER(SEARCH(vyberHrace,$B13219)))</f>
      </c>
      <c r="M13219" s="14">
        <f>AND($I13219=MID(kododd,1,2),$J13219=MID(kododd,3,3))</f>
      </c>
    </row>
    <row r="13220">
      <c r="A13220" s="95">
        <v>32400</v>
      </c>
      <c r="B13220" s="93" t="s">
        <v>13165</v>
      </c>
      <c r="C13220" s="93" t="s">
        <v>1446</v>
      </c>
      <c r="D13220" s="95">
        <v>1570</v>
      </c>
      <c r="G13220" s="95">
        <v>250</v>
      </c>
      <c r="H13220" s="93" t="s">
        <v>8976</v>
      </c>
      <c r="I13220" s="93" t="s">
        <v>23897</v>
      </c>
      <c r="J13220" s="93" t="s">
        <v>20947</v>
      </c>
      <c r="K13220" s="93" t="s">
        <v>5127</v>
      </c>
      <c r="L13220" s="14">
        <f>AND(vyberHrace&lt;&gt;"",ISNUMBER(SEARCH(vyberHrace,$B13220)))</f>
      </c>
      <c r="M13220" s="14">
        <f>AND($I13220=MID(kododd,1,2),$J13220=MID(kododd,3,3))</f>
      </c>
    </row>
    <row r="13221">
      <c r="A13221" s="95">
        <v>53517</v>
      </c>
      <c r="B13221" s="93" t="s">
        <v>20727</v>
      </c>
      <c r="C13221" s="93" t="s">
        <v>1449</v>
      </c>
      <c r="G13221" s="95">
        <v>250</v>
      </c>
      <c r="H13221" s="93" t="s">
        <v>8976</v>
      </c>
      <c r="I13221" s="93" t="s">
        <v>23897</v>
      </c>
      <c r="J13221" s="93" t="s">
        <v>20866</v>
      </c>
      <c r="K13221" s="93" t="s">
        <v>5605</v>
      </c>
      <c r="L13221" s="14">
        <f>AND(vyberHrace&lt;&gt;"",ISNUMBER(SEARCH(vyberHrace,$B13221)))</f>
      </c>
      <c r="M13221" s="14">
        <f>AND($I13221=MID(kododd,1,2),$J13221=MID(kododd,3,3))</f>
      </c>
    </row>
    <row r="13222">
      <c r="A13222" s="95">
        <v>2164</v>
      </c>
      <c r="B13222" s="93" t="s">
        <v>9277</v>
      </c>
      <c r="C13222" s="93" t="s">
        <v>1430</v>
      </c>
      <c r="D13222" s="95">
        <v>1936</v>
      </c>
      <c r="E13222" s="95">
        <v>1949</v>
      </c>
      <c r="F13222" s="95">
        <v>339610</v>
      </c>
      <c r="G13222" s="95">
        <v>0</v>
      </c>
      <c r="H13222" s="93" t="s">
        <v>8976</v>
      </c>
      <c r="I13222" s="93" t="s">
        <v>23897</v>
      </c>
      <c r="J13222" s="93" t="s">
        <v>20933</v>
      </c>
      <c r="K13222" s="93" t="s">
        <v>9080</v>
      </c>
      <c r="L13222" s="14">
        <f>AND(vyberHrace&lt;&gt;"",ISNUMBER(SEARCH(vyberHrace,$B13222)))</f>
      </c>
      <c r="M13222" s="14">
        <f>AND($I13222=MID(kododd,1,2),$J13222=MID(kododd,3,3))</f>
      </c>
    </row>
    <row r="13223">
      <c r="A13223" s="95">
        <v>60761</v>
      </c>
      <c r="B13223" s="93" t="s">
        <v>27158</v>
      </c>
      <c r="C13223" s="93" t="s">
        <v>1420</v>
      </c>
      <c r="G13223" s="95">
        <v>250</v>
      </c>
      <c r="H13223" s="93" t="s">
        <v>8976</v>
      </c>
      <c r="I13223" s="93" t="s">
        <v>23897</v>
      </c>
      <c r="J13223" s="93" t="s">
        <v>20906</v>
      </c>
      <c r="K13223" s="93" t="s">
        <v>4884</v>
      </c>
      <c r="L13223" s="14">
        <f>AND(vyberHrace&lt;&gt;"",ISNUMBER(SEARCH(vyberHrace,$B13223)))</f>
      </c>
      <c r="M13223" s="14">
        <f>AND($I13223=MID(kododd,1,2),$J13223=MID(kododd,3,3))</f>
      </c>
    </row>
    <row r="13224">
      <c r="A13224" s="95">
        <v>61799</v>
      </c>
      <c r="B13224" s="93" t="s">
        <v>27946</v>
      </c>
      <c r="C13224" s="93" t="s">
        <v>1421</v>
      </c>
      <c r="D13224" s="95">
        <v>1505</v>
      </c>
      <c r="E13224" s="95">
        <v>1713</v>
      </c>
      <c r="F13224" s="95">
        <v>23792280</v>
      </c>
      <c r="G13224" s="95">
        <v>250</v>
      </c>
      <c r="H13224" s="93" t="s">
        <v>8976</v>
      </c>
      <c r="I13224" s="93" t="s">
        <v>23897</v>
      </c>
      <c r="J13224" s="93" t="s">
        <v>20933</v>
      </c>
      <c r="K13224" s="93" t="s">
        <v>9080</v>
      </c>
      <c r="L13224" s="14">
        <f>AND(vyberHrace&lt;&gt;"",ISNUMBER(SEARCH(vyberHrace,$B13224)))</f>
      </c>
      <c r="M13224" s="14">
        <f>AND($I13224=MID(kododd,1,2),$J13224=MID(kododd,3,3))</f>
      </c>
    </row>
    <row r="13225">
      <c r="A13225" s="95">
        <v>7280</v>
      </c>
      <c r="B13225" s="93" t="s">
        <v>9300</v>
      </c>
      <c r="C13225" s="93" t="s">
        <v>1427</v>
      </c>
      <c r="D13225" s="95">
        <v>1837</v>
      </c>
      <c r="E13225" s="95">
        <v>1899</v>
      </c>
      <c r="F13225" s="95">
        <v>380342</v>
      </c>
      <c r="G13225" s="95">
        <v>0</v>
      </c>
      <c r="H13225" s="93" t="s">
        <v>8976</v>
      </c>
      <c r="I13225" s="93" t="s">
        <v>23897</v>
      </c>
      <c r="J13225" s="93" t="s">
        <v>21003</v>
      </c>
      <c r="K13225" s="93" t="s">
        <v>390</v>
      </c>
      <c r="L13225" s="14">
        <f>AND(vyberHrace&lt;&gt;"",ISNUMBER(SEARCH(vyberHrace,$B13225)))</f>
      </c>
      <c r="M13225" s="14">
        <f>AND($I13225=MID(kododd,1,2),$J13225=MID(kododd,3,3))</f>
      </c>
    </row>
    <row r="13226">
      <c r="A13226" s="95">
        <v>56412</v>
      </c>
      <c r="B13226" s="93" t="s">
        <v>22494</v>
      </c>
      <c r="C13226" s="93" t="s">
        <v>1450</v>
      </c>
      <c r="G13226" s="95">
        <v>250</v>
      </c>
      <c r="H13226" s="93" t="s">
        <v>8976</v>
      </c>
      <c r="I13226" s="93" t="s">
        <v>23897</v>
      </c>
      <c r="J13226" s="93" t="s">
        <v>20917</v>
      </c>
      <c r="K13226" s="93" t="s">
        <v>6880</v>
      </c>
      <c r="L13226" s="14">
        <f>AND(vyberHrace&lt;&gt;"",ISNUMBER(SEARCH(vyberHrace,$B13226)))</f>
      </c>
      <c r="M13226" s="14">
        <f>AND($I13226=MID(kododd,1,2),$J13226=MID(kododd,3,3))</f>
      </c>
    </row>
    <row r="13227">
      <c r="A13227" s="95">
        <v>56411</v>
      </c>
      <c r="B13227" s="93" t="s">
        <v>22495</v>
      </c>
      <c r="C13227" s="93" t="s">
        <v>1420</v>
      </c>
      <c r="F13227" s="95">
        <v>23783834</v>
      </c>
      <c r="G13227" s="95">
        <v>250</v>
      </c>
      <c r="H13227" s="93" t="s">
        <v>8976</v>
      </c>
      <c r="I13227" s="93" t="s">
        <v>23897</v>
      </c>
      <c r="J13227" s="93" t="s">
        <v>20917</v>
      </c>
      <c r="K13227" s="93" t="s">
        <v>6880</v>
      </c>
      <c r="L13227" s="14">
        <f>AND(vyberHrace&lt;&gt;"",ISNUMBER(SEARCH(vyberHrace,$B13227)))</f>
      </c>
      <c r="M13227" s="14">
        <f>AND($I13227=MID(kododd,1,2),$J13227=MID(kododd,3,3))</f>
      </c>
    </row>
    <row r="13228">
      <c r="A13228" s="95">
        <v>45430</v>
      </c>
      <c r="B13228" s="93" t="s">
        <v>15425</v>
      </c>
      <c r="C13228" s="93" t="s">
        <v>1416</v>
      </c>
      <c r="F13228" s="95">
        <v>23727047</v>
      </c>
      <c r="G13228" s="95">
        <v>0</v>
      </c>
      <c r="H13228" s="93" t="s">
        <v>8976</v>
      </c>
      <c r="I13228" s="93" t="s">
        <v>23897</v>
      </c>
      <c r="J13228" s="93" t="s">
        <v>20933</v>
      </c>
      <c r="K13228" s="93" t="s">
        <v>9080</v>
      </c>
      <c r="L13228" s="14">
        <f>AND(vyberHrace&lt;&gt;"",ISNUMBER(SEARCH(vyberHrace,$B13228)))</f>
      </c>
      <c r="M13228" s="14">
        <f>AND($I13228=MID(kododd,1,2),$J13228=MID(kododd,3,3))</f>
      </c>
    </row>
    <row r="13229">
      <c r="A13229" s="95">
        <v>48321</v>
      </c>
      <c r="B13229" s="93" t="s">
        <v>15425</v>
      </c>
      <c r="C13229" s="93" t="s">
        <v>1447</v>
      </c>
      <c r="D13229" s="95">
        <v>1541</v>
      </c>
      <c r="E13229" s="95">
        <v>1685</v>
      </c>
      <c r="F13229" s="95">
        <v>23726946</v>
      </c>
      <c r="G13229" s="95">
        <v>250</v>
      </c>
      <c r="H13229" s="93" t="s">
        <v>8976</v>
      </c>
      <c r="I13229" s="93" t="s">
        <v>23897</v>
      </c>
      <c r="J13229" s="93" t="s">
        <v>20933</v>
      </c>
      <c r="K13229" s="93" t="s">
        <v>9080</v>
      </c>
      <c r="L13229" s="14">
        <f>AND(vyberHrace&lt;&gt;"",ISNUMBER(SEARCH(vyberHrace,$B13229)))</f>
      </c>
      <c r="M13229" s="14">
        <f>AND($I13229=MID(kododd,1,2),$J13229=MID(kododd,3,3))</f>
      </c>
    </row>
    <row r="13230">
      <c r="A13230" s="95">
        <v>9082</v>
      </c>
      <c r="B13230" s="93" t="s">
        <v>29203</v>
      </c>
      <c r="C13230" s="93" t="s">
        <v>1455</v>
      </c>
      <c r="G13230" s="95">
        <v>500</v>
      </c>
      <c r="H13230" s="93" t="s">
        <v>8976</v>
      </c>
      <c r="I13230" s="93" t="s">
        <v>23897</v>
      </c>
      <c r="J13230" s="93" t="s">
        <v>23412</v>
      </c>
      <c r="K13230" s="93" t="s">
        <v>21364</v>
      </c>
      <c r="L13230" s="14">
        <f>AND(vyberHrace&lt;&gt;"",ISNUMBER(SEARCH(vyberHrace,$B13230)))</f>
      </c>
      <c r="M13230" s="14">
        <f>AND($I13230=MID(kododd,1,2),$J13230=MID(kododd,3,3))</f>
      </c>
    </row>
    <row r="13231">
      <c r="A13231" s="95">
        <v>49066</v>
      </c>
      <c r="B13231" s="93" t="s">
        <v>15450</v>
      </c>
      <c r="C13231" s="93" t="s">
        <v>1406</v>
      </c>
      <c r="F13231" s="95">
        <v>23727497</v>
      </c>
      <c r="G13231" s="95">
        <v>0</v>
      </c>
      <c r="H13231" s="93" t="s">
        <v>8976</v>
      </c>
      <c r="I13231" s="93" t="s">
        <v>23897</v>
      </c>
      <c r="J13231" s="93" t="s">
        <v>20905</v>
      </c>
      <c r="K13231" s="93" t="s">
        <v>9067</v>
      </c>
      <c r="L13231" s="14">
        <f>AND(vyberHrace&lt;&gt;"",ISNUMBER(SEARCH(vyberHrace,$B13231)))</f>
      </c>
      <c r="M13231" s="14">
        <f>AND($I13231=MID(kododd,1,2),$J13231=MID(kododd,3,3))</f>
      </c>
    </row>
    <row r="13232">
      <c r="A13232" s="95">
        <v>48531</v>
      </c>
      <c r="B13232" s="93" t="s">
        <v>15451</v>
      </c>
      <c r="C13232" s="93" t="s">
        <v>3255</v>
      </c>
      <c r="D13232" s="95">
        <v>1140</v>
      </c>
      <c r="E13232" s="95">
        <v>1418</v>
      </c>
      <c r="F13232" s="95">
        <v>23727454</v>
      </c>
      <c r="G13232" s="95">
        <v>0</v>
      </c>
      <c r="H13232" s="93" t="s">
        <v>8976</v>
      </c>
      <c r="I13232" s="93" t="s">
        <v>23897</v>
      </c>
      <c r="J13232" s="93" t="s">
        <v>20905</v>
      </c>
      <c r="K13232" s="93" t="s">
        <v>9067</v>
      </c>
      <c r="L13232" s="14">
        <f>AND(vyberHrace&lt;&gt;"",ISNUMBER(SEARCH(vyberHrace,$B13232)))</f>
      </c>
      <c r="M13232" s="14">
        <f>AND($I13232=MID(kododd,1,2),$J13232=MID(kododd,3,3))</f>
      </c>
    </row>
    <row r="13233">
      <c r="A13233" s="95">
        <v>48532</v>
      </c>
      <c r="B13233" s="93" t="s">
        <v>15452</v>
      </c>
      <c r="C13233" s="93" t="s">
        <v>1410</v>
      </c>
      <c r="D13233" s="95">
        <v>1133</v>
      </c>
      <c r="E13233" s="95">
        <v>1477</v>
      </c>
      <c r="F13233" s="95">
        <v>23727462</v>
      </c>
      <c r="G13233" s="95">
        <v>0</v>
      </c>
      <c r="H13233" s="93" t="s">
        <v>8976</v>
      </c>
      <c r="I13233" s="93" t="s">
        <v>23897</v>
      </c>
      <c r="J13233" s="93" t="s">
        <v>20905</v>
      </c>
      <c r="K13233" s="93" t="s">
        <v>9067</v>
      </c>
      <c r="L13233" s="14">
        <f>AND(vyberHrace&lt;&gt;"",ISNUMBER(SEARCH(vyberHrace,$B13233)))</f>
      </c>
      <c r="M13233" s="14">
        <f>AND($I13233=MID(kododd,1,2),$J13233=MID(kododd,3,3))</f>
      </c>
    </row>
    <row r="13234">
      <c r="A13234" s="95">
        <v>1997</v>
      </c>
      <c r="B13234" s="93" t="s">
        <v>19954</v>
      </c>
      <c r="C13234" s="93" t="s">
        <v>1442</v>
      </c>
      <c r="D13234" s="95">
        <v>1859</v>
      </c>
      <c r="E13234" s="95">
        <v>1926</v>
      </c>
      <c r="F13234" s="95">
        <v>316512</v>
      </c>
      <c r="G13234" s="95">
        <v>250</v>
      </c>
      <c r="H13234" s="93" t="s">
        <v>8976</v>
      </c>
      <c r="I13234" s="93" t="s">
        <v>23897</v>
      </c>
      <c r="J13234" s="93" t="s">
        <v>3580</v>
      </c>
      <c r="K13234" s="93" t="s">
        <v>6263</v>
      </c>
      <c r="L13234" s="14">
        <f>AND(vyberHrace&lt;&gt;"",ISNUMBER(SEARCH(vyberHrace,$B13234)))</f>
      </c>
      <c r="M13234" s="14">
        <f>AND($I13234=MID(kododd,1,2),$J13234=MID(kododd,3,3))</f>
      </c>
    </row>
    <row r="13235">
      <c r="A13235" s="95">
        <v>60878</v>
      </c>
      <c r="B13235" s="93" t="s">
        <v>27256</v>
      </c>
      <c r="C13235" s="93" t="s">
        <v>1450</v>
      </c>
      <c r="G13235" s="95">
        <v>0</v>
      </c>
      <c r="H13235" s="93" t="s">
        <v>8976</v>
      </c>
      <c r="I13235" s="93" t="s">
        <v>23897</v>
      </c>
      <c r="J13235" s="93" t="s">
        <v>20934</v>
      </c>
      <c r="K13235" s="93" t="s">
        <v>8985</v>
      </c>
      <c r="L13235" s="14">
        <f>AND(vyberHrace&lt;&gt;"",ISNUMBER(SEARCH(vyberHrace,$B13235)))</f>
      </c>
      <c r="M13235" s="14">
        <f>AND($I13235=MID(kododd,1,2),$J13235=MID(kododd,3,3))</f>
      </c>
    </row>
    <row r="13236">
      <c r="A13236" s="95">
        <v>53093</v>
      </c>
      <c r="B13236" s="93" t="s">
        <v>20731</v>
      </c>
      <c r="C13236" s="93" t="s">
        <v>1422</v>
      </c>
      <c r="G13236" s="95">
        <v>0</v>
      </c>
      <c r="H13236" s="93" t="s">
        <v>8976</v>
      </c>
      <c r="I13236" s="93" t="s">
        <v>23897</v>
      </c>
      <c r="J13236" s="93" t="s">
        <v>20921</v>
      </c>
      <c r="K13236" s="93" t="s">
        <v>6838</v>
      </c>
      <c r="L13236" s="14">
        <f>AND(vyberHrace&lt;&gt;"",ISNUMBER(SEARCH(vyberHrace,$B13236)))</f>
      </c>
      <c r="M13236" s="14">
        <f>AND($I13236=MID(kododd,1,2),$J13236=MID(kododd,3,3))</f>
      </c>
    </row>
    <row r="13237">
      <c r="A13237" s="95">
        <v>45959</v>
      </c>
      <c r="B13237" s="93" t="s">
        <v>17847</v>
      </c>
      <c r="C13237" s="93" t="s">
        <v>1433</v>
      </c>
      <c r="G13237" s="95">
        <v>0</v>
      </c>
      <c r="H13237" s="93" t="s">
        <v>8976</v>
      </c>
      <c r="I13237" s="93" t="s">
        <v>23897</v>
      </c>
      <c r="J13237" s="93" t="s">
        <v>20933</v>
      </c>
      <c r="K13237" s="93" t="s">
        <v>9080</v>
      </c>
      <c r="L13237" s="14">
        <f>AND(vyberHrace&lt;&gt;"",ISNUMBER(SEARCH(vyberHrace,$B13237)))</f>
      </c>
      <c r="M13237" s="14">
        <f>AND($I13237=MID(kododd,1,2),$J13237=MID(kododd,3,3))</f>
      </c>
    </row>
    <row r="13238">
      <c r="A13238" s="95">
        <v>36591</v>
      </c>
      <c r="B13238" s="93" t="s">
        <v>17767</v>
      </c>
      <c r="C13238" s="93" t="s">
        <v>1429</v>
      </c>
      <c r="D13238" s="95">
        <v>1888</v>
      </c>
      <c r="E13238" s="95">
        <v>1927</v>
      </c>
      <c r="F13238" s="95">
        <v>359009</v>
      </c>
      <c r="G13238" s="95">
        <v>250</v>
      </c>
      <c r="H13238" s="93" t="s">
        <v>8976</v>
      </c>
      <c r="I13238" s="93" t="s">
        <v>23897</v>
      </c>
      <c r="J13238" s="93" t="s">
        <v>20905</v>
      </c>
      <c r="K13238" s="93" t="s">
        <v>9067</v>
      </c>
      <c r="L13238" s="14">
        <f>AND(vyberHrace&lt;&gt;"",ISNUMBER(SEARCH(vyberHrace,$B13238)))</f>
      </c>
      <c r="M13238" s="14">
        <f>AND($I13238=MID(kododd,1,2),$J13238=MID(kododd,3,3))</f>
      </c>
    </row>
    <row r="13239">
      <c r="A13239" s="95">
        <v>36187</v>
      </c>
      <c r="B13239" s="93" t="s">
        <v>17349</v>
      </c>
      <c r="C13239" s="93" t="s">
        <v>1409</v>
      </c>
      <c r="D13239" s="95">
        <v>2012</v>
      </c>
      <c r="E13239" s="95">
        <v>2035</v>
      </c>
      <c r="F13239" s="95">
        <v>365467</v>
      </c>
      <c r="G13239" s="95">
        <v>250</v>
      </c>
      <c r="H13239" s="93" t="s">
        <v>8976</v>
      </c>
      <c r="I13239" s="93" t="s">
        <v>23897</v>
      </c>
      <c r="J13239" s="93" t="s">
        <v>20933</v>
      </c>
      <c r="K13239" s="93" t="s">
        <v>9080</v>
      </c>
      <c r="L13239" s="14">
        <f>AND(vyberHrace&lt;&gt;"",ISNUMBER(SEARCH(vyberHrace,$B13239)))</f>
      </c>
      <c r="M13239" s="14">
        <f>AND($I13239=MID(kododd,1,2),$J13239=MID(kododd,3,3))</f>
      </c>
    </row>
    <row r="13240">
      <c r="A13240" s="95">
        <v>39161</v>
      </c>
      <c r="B13240" s="93" t="s">
        <v>17351</v>
      </c>
      <c r="C13240" s="93" t="s">
        <v>1462</v>
      </c>
      <c r="D13240" s="95">
        <v>1337</v>
      </c>
      <c r="E13240" s="95">
        <v>1632</v>
      </c>
      <c r="F13240" s="95">
        <v>376981</v>
      </c>
      <c r="G13240" s="95">
        <v>0</v>
      </c>
      <c r="H13240" s="93" t="s">
        <v>8976</v>
      </c>
      <c r="I13240" s="93" t="s">
        <v>23897</v>
      </c>
      <c r="J13240" s="93" t="s">
        <v>20933</v>
      </c>
      <c r="K13240" s="93" t="s">
        <v>9080</v>
      </c>
      <c r="L13240" s="14">
        <f>AND(vyberHrace&lt;&gt;"",ISNUMBER(SEARCH(vyberHrace,$B13240)))</f>
      </c>
      <c r="M13240" s="14">
        <f>AND($I13240=MID(kododd,1,2),$J13240=MID(kododd,3,3))</f>
      </c>
    </row>
    <row r="13241">
      <c r="A13241" s="95">
        <v>36720</v>
      </c>
      <c r="B13241" s="93" t="s">
        <v>10318</v>
      </c>
      <c r="C13241" s="93" t="s">
        <v>1442</v>
      </c>
      <c r="G13241" s="95">
        <v>0</v>
      </c>
      <c r="H13241" s="93" t="s">
        <v>8976</v>
      </c>
      <c r="I13241" s="93" t="s">
        <v>23897</v>
      </c>
      <c r="J13241" s="93" t="s">
        <v>20973</v>
      </c>
      <c r="K13241" s="93" t="s">
        <v>4907</v>
      </c>
      <c r="L13241" s="14">
        <f>AND(vyberHrace&lt;&gt;"",ISNUMBER(SEARCH(vyberHrace,$B13241)))</f>
      </c>
      <c r="M13241" s="14">
        <f>AND($I13241=MID(kododd,1,2),$J13241=MID(kododd,3,3))</f>
      </c>
    </row>
    <row r="13242">
      <c r="A13242" s="95">
        <v>2563</v>
      </c>
      <c r="B13242" s="93" t="s">
        <v>10323</v>
      </c>
      <c r="C13242" s="93" t="s">
        <v>1415</v>
      </c>
      <c r="D13242" s="95">
        <v>2076</v>
      </c>
      <c r="E13242" s="95">
        <v>2093</v>
      </c>
      <c r="F13242" s="95">
        <v>314641</v>
      </c>
      <c r="G13242" s="95">
        <v>250</v>
      </c>
      <c r="H13242" s="93" t="s">
        <v>8976</v>
      </c>
      <c r="I13242" s="93" t="s">
        <v>23897</v>
      </c>
      <c r="J13242" s="93" t="s">
        <v>20896</v>
      </c>
      <c r="K13242" s="93" t="s">
        <v>9945</v>
      </c>
      <c r="L13242" s="14">
        <f>AND(vyberHrace&lt;&gt;"",ISNUMBER(SEARCH(vyberHrace,$B13242)))</f>
      </c>
      <c r="M13242" s="14">
        <f>AND($I13242=MID(kododd,1,2),$J13242=MID(kododd,3,3))</f>
      </c>
    </row>
    <row r="13243">
      <c r="A13243" s="95">
        <v>47062</v>
      </c>
      <c r="B13243" s="93" t="s">
        <v>10327</v>
      </c>
      <c r="C13243" s="93" t="s">
        <v>1419</v>
      </c>
      <c r="D13243" s="95">
        <v>1255</v>
      </c>
      <c r="E13243" s="95">
        <v>1516</v>
      </c>
      <c r="F13243" s="95">
        <v>23733764</v>
      </c>
      <c r="G13243" s="95">
        <v>0</v>
      </c>
      <c r="H13243" s="93" t="s">
        <v>8976</v>
      </c>
      <c r="I13243" s="93" t="s">
        <v>23897</v>
      </c>
      <c r="J13243" s="93" t="s">
        <v>20905</v>
      </c>
      <c r="K13243" s="93" t="s">
        <v>9067</v>
      </c>
      <c r="L13243" s="14">
        <f>AND(vyberHrace&lt;&gt;"",ISNUMBER(SEARCH(vyberHrace,$B13243)))</f>
      </c>
      <c r="M13243" s="14">
        <f>AND($I13243=MID(kododd,1,2),$J13243=MID(kododd,3,3))</f>
      </c>
    </row>
    <row r="13244">
      <c r="A13244" s="95">
        <v>38912</v>
      </c>
      <c r="B13244" s="93" t="s">
        <v>10328</v>
      </c>
      <c r="C13244" s="93" t="s">
        <v>1453</v>
      </c>
      <c r="G13244" s="95">
        <v>0</v>
      </c>
      <c r="H13244" s="93" t="s">
        <v>8976</v>
      </c>
      <c r="I13244" s="93" t="s">
        <v>23897</v>
      </c>
      <c r="J13244" s="93" t="s">
        <v>20921</v>
      </c>
      <c r="K13244" s="93" t="s">
        <v>6838</v>
      </c>
      <c r="L13244" s="14">
        <f>AND(vyberHrace&lt;&gt;"",ISNUMBER(SEARCH(vyberHrace,$B13244)))</f>
      </c>
      <c r="M13244" s="14">
        <f>AND($I13244=MID(kododd,1,2),$J13244=MID(kododd,3,3))</f>
      </c>
    </row>
    <row r="13245">
      <c r="A13245" s="95">
        <v>44134</v>
      </c>
      <c r="B13245" s="93" t="s">
        <v>24018</v>
      </c>
      <c r="C13245" s="93" t="s">
        <v>1400</v>
      </c>
      <c r="D13245" s="95">
        <v>1164</v>
      </c>
      <c r="E13245" s="95">
        <v>1619</v>
      </c>
      <c r="F13245" s="95">
        <v>23713976</v>
      </c>
      <c r="G13245" s="95">
        <v>0</v>
      </c>
      <c r="H13245" s="93" t="s">
        <v>8976</v>
      </c>
      <c r="I13245" s="93" t="s">
        <v>23897</v>
      </c>
      <c r="J13245" s="93" t="s">
        <v>20934</v>
      </c>
      <c r="K13245" s="93" t="s">
        <v>8985</v>
      </c>
      <c r="L13245" s="14">
        <f>AND(vyberHrace&lt;&gt;"",ISNUMBER(SEARCH(vyberHrace,$B13245)))</f>
      </c>
      <c r="M13245" s="14">
        <f>AND($I13245=MID(kododd,1,2),$J13245=MID(kododd,3,3))</f>
      </c>
    </row>
    <row r="13246">
      <c r="A13246" s="95">
        <v>61876</v>
      </c>
      <c r="B13246" s="93" t="s">
        <v>28015</v>
      </c>
      <c r="C13246" s="93" t="s">
        <v>1414</v>
      </c>
      <c r="D13246" s="95">
        <v>1289</v>
      </c>
      <c r="F13246" s="95">
        <v>23794208</v>
      </c>
      <c r="G13246" s="95">
        <v>250</v>
      </c>
      <c r="H13246" s="93" t="s">
        <v>8976</v>
      </c>
      <c r="I13246" s="93" t="s">
        <v>23897</v>
      </c>
      <c r="J13246" s="93" t="s">
        <v>20917</v>
      </c>
      <c r="K13246" s="93" t="s">
        <v>6880</v>
      </c>
      <c r="L13246" s="14">
        <f>AND(vyberHrace&lt;&gt;"",ISNUMBER(SEARCH(vyberHrace,$B13246)))</f>
      </c>
      <c r="M13246" s="14">
        <f>AND($I13246=MID(kododd,1,2),$J13246=MID(kododd,3,3))</f>
      </c>
    </row>
    <row r="13247">
      <c r="A13247" s="95">
        <v>58690</v>
      </c>
      <c r="B13247" s="93" t="s">
        <v>25173</v>
      </c>
      <c r="C13247" s="93" t="s">
        <v>1420</v>
      </c>
      <c r="G13247" s="95">
        <v>250</v>
      </c>
      <c r="H13247" s="93" t="s">
        <v>8976</v>
      </c>
      <c r="I13247" s="93" t="s">
        <v>23897</v>
      </c>
      <c r="J13247" s="93" t="s">
        <v>20921</v>
      </c>
      <c r="K13247" s="93" t="s">
        <v>6838</v>
      </c>
      <c r="L13247" s="14">
        <f>AND(vyberHrace&lt;&gt;"",ISNUMBER(SEARCH(vyberHrace,$B13247)))</f>
      </c>
      <c r="M13247" s="14">
        <f>AND($I13247=MID(kododd,1,2),$J13247=MID(kododd,3,3))</f>
      </c>
    </row>
    <row r="13248">
      <c r="A13248" s="95">
        <v>35607</v>
      </c>
      <c r="B13248" s="93" t="s">
        <v>10339</v>
      </c>
      <c r="C13248" s="93" t="s">
        <v>1405</v>
      </c>
      <c r="D13248" s="95">
        <v>1164</v>
      </c>
      <c r="G13248" s="95">
        <v>250</v>
      </c>
      <c r="H13248" s="93" t="s">
        <v>8976</v>
      </c>
      <c r="I13248" s="93" t="s">
        <v>23897</v>
      </c>
      <c r="J13248" s="93" t="s">
        <v>20890</v>
      </c>
      <c r="K13248" s="93" t="s">
        <v>7954</v>
      </c>
      <c r="L13248" s="14">
        <f>AND(vyberHrace&lt;&gt;"",ISNUMBER(SEARCH(vyberHrace,$B13248)))</f>
      </c>
      <c r="M13248" s="14">
        <f>AND($I13248=MID(kododd,1,2),$J13248=MID(kododd,3,3))</f>
      </c>
    </row>
    <row r="13249">
      <c r="A13249" s="95">
        <v>63914</v>
      </c>
      <c r="B13249" s="93" t="s">
        <v>30097</v>
      </c>
      <c r="C13249" s="93" t="s">
        <v>1420</v>
      </c>
      <c r="D13249" s="95">
        <v>50503</v>
      </c>
      <c r="E13249" s="95">
        <v>50503</v>
      </c>
      <c r="G13249" s="95">
        <v>250</v>
      </c>
      <c r="H13249" s="93" t="s">
        <v>8976</v>
      </c>
      <c r="I13249" s="93" t="s">
        <v>23897</v>
      </c>
      <c r="J13249" s="93" t="s">
        <v>20905</v>
      </c>
      <c r="K13249" s="93" t="s">
        <v>9067</v>
      </c>
      <c r="L13249" s="14">
        <f>AND(vyberHrace&lt;&gt;"",ISNUMBER(SEARCH(vyberHrace,$B13249)))</f>
      </c>
      <c r="M13249" s="14">
        <f>AND($I13249=MID(kododd,1,2),$J13249=MID(kododd,3,3))</f>
      </c>
    </row>
    <row r="13250">
      <c r="A13250" s="95">
        <v>41911</v>
      </c>
      <c r="B13250" s="93" t="s">
        <v>26206</v>
      </c>
      <c r="C13250" s="93" t="s">
        <v>1405</v>
      </c>
      <c r="F13250" s="95">
        <v>23795786</v>
      </c>
      <c r="G13250" s="95">
        <v>250</v>
      </c>
      <c r="H13250" s="93" t="s">
        <v>8976</v>
      </c>
      <c r="I13250" s="93" t="s">
        <v>23897</v>
      </c>
      <c r="J13250" s="93" t="s">
        <v>20847</v>
      </c>
      <c r="K13250" s="93" t="s">
        <v>9957</v>
      </c>
      <c r="L13250" s="14">
        <f>AND(vyberHrace&lt;&gt;"",ISNUMBER(SEARCH(vyberHrace,$B13250)))</f>
      </c>
      <c r="M13250" s="14">
        <f>AND($I13250=MID(kododd,1,2),$J13250=MID(kododd,3,3))</f>
      </c>
    </row>
    <row r="13251">
      <c r="A13251" s="95">
        <v>11135</v>
      </c>
      <c r="B13251" s="93" t="s">
        <v>10350</v>
      </c>
      <c r="C13251" s="93" t="s">
        <v>1433</v>
      </c>
      <c r="D13251" s="95">
        <v>1428</v>
      </c>
      <c r="E13251" s="95">
        <v>1704</v>
      </c>
      <c r="F13251" s="95">
        <v>23714182</v>
      </c>
      <c r="G13251" s="95">
        <v>250</v>
      </c>
      <c r="H13251" s="93" t="s">
        <v>8976</v>
      </c>
      <c r="I13251" s="93" t="s">
        <v>23897</v>
      </c>
      <c r="J13251" s="93" t="s">
        <v>20874</v>
      </c>
      <c r="K13251" s="93" t="s">
        <v>9948</v>
      </c>
      <c r="L13251" s="14">
        <f>AND(vyberHrace&lt;&gt;"",ISNUMBER(SEARCH(vyberHrace,$B13251)))</f>
      </c>
      <c r="M13251" s="14">
        <f>AND($I13251=MID(kododd,1,2),$J13251=MID(kododd,3,3))</f>
      </c>
    </row>
    <row r="13252">
      <c r="A13252" s="95">
        <v>62546</v>
      </c>
      <c r="B13252" s="93" t="s">
        <v>29204</v>
      </c>
      <c r="C13252" s="93" t="s">
        <v>1422</v>
      </c>
      <c r="D13252" s="95">
        <v>1051</v>
      </c>
      <c r="G13252" s="95">
        <v>250</v>
      </c>
      <c r="H13252" s="93" t="s">
        <v>8976</v>
      </c>
      <c r="I13252" s="93" t="s">
        <v>23897</v>
      </c>
      <c r="J13252" s="93" t="s">
        <v>20917</v>
      </c>
      <c r="K13252" s="93" t="s">
        <v>6880</v>
      </c>
      <c r="L13252" s="14">
        <f>AND(vyberHrace&lt;&gt;"",ISNUMBER(SEARCH(vyberHrace,$B13252)))</f>
      </c>
      <c r="M13252" s="14">
        <f>AND($I13252=MID(kododd,1,2),$J13252=MID(kododd,3,3))</f>
      </c>
    </row>
    <row r="13253">
      <c r="A13253" s="95">
        <v>47207</v>
      </c>
      <c r="B13253" s="93" t="s">
        <v>20118</v>
      </c>
      <c r="C13253" s="93" t="s">
        <v>1449</v>
      </c>
      <c r="D13253" s="95">
        <v>1613</v>
      </c>
      <c r="E13253" s="95">
        <v>1745</v>
      </c>
      <c r="F13253" s="95">
        <v>23728612</v>
      </c>
      <c r="G13253" s="95">
        <v>250</v>
      </c>
      <c r="H13253" s="93" t="s">
        <v>8976</v>
      </c>
      <c r="I13253" s="93" t="s">
        <v>23897</v>
      </c>
      <c r="J13253" s="93" t="s">
        <v>20933</v>
      </c>
      <c r="K13253" s="93" t="s">
        <v>9080</v>
      </c>
      <c r="L13253" s="14">
        <f>AND(vyberHrace&lt;&gt;"",ISNUMBER(SEARCH(vyberHrace,$B13253)))</f>
      </c>
      <c r="M13253" s="14">
        <f>AND($I13253=MID(kododd,1,2),$J13253=MID(kododd,3,3))</f>
      </c>
    </row>
    <row r="13254">
      <c r="A13254" s="95">
        <v>44152</v>
      </c>
      <c r="B13254" s="93" t="s">
        <v>20119</v>
      </c>
      <c r="C13254" s="93" t="s">
        <v>1402</v>
      </c>
      <c r="D13254" s="95">
        <v>1855</v>
      </c>
      <c r="E13254" s="95">
        <v>1875</v>
      </c>
      <c r="F13254" s="95">
        <v>23714190</v>
      </c>
      <c r="G13254" s="95">
        <v>250</v>
      </c>
      <c r="H13254" s="93" t="s">
        <v>8976</v>
      </c>
      <c r="I13254" s="93" t="s">
        <v>23897</v>
      </c>
      <c r="J13254" s="93" t="s">
        <v>20933</v>
      </c>
      <c r="K13254" s="93" t="s">
        <v>9080</v>
      </c>
      <c r="L13254" s="14">
        <f>AND(vyberHrace&lt;&gt;"",ISNUMBER(SEARCH(vyberHrace,$B13254)))</f>
      </c>
      <c r="M13254" s="14">
        <f>AND($I13254=MID(kododd,1,2),$J13254=MID(kododd,3,3))</f>
      </c>
    </row>
    <row r="13255">
      <c r="A13255" s="95">
        <v>18909</v>
      </c>
      <c r="B13255" s="93" t="s">
        <v>19238</v>
      </c>
      <c r="C13255" s="93" t="s">
        <v>1431</v>
      </c>
      <c r="D13255" s="95">
        <v>2166</v>
      </c>
      <c r="E13255" s="95">
        <v>2123</v>
      </c>
      <c r="F13255" s="95">
        <v>328820</v>
      </c>
      <c r="G13255" s="95">
        <v>0</v>
      </c>
      <c r="H13255" s="93" t="s">
        <v>8976</v>
      </c>
      <c r="I13255" s="93" t="s">
        <v>23897</v>
      </c>
      <c r="J13255" s="93" t="s">
        <v>20872</v>
      </c>
      <c r="K13255" s="93" t="s">
        <v>6834</v>
      </c>
      <c r="L13255" s="14">
        <f>AND(vyberHrace&lt;&gt;"",ISNUMBER(SEARCH(vyberHrace,$B13255)))</f>
      </c>
      <c r="M13255" s="14">
        <f>AND($I13255=MID(kododd,1,2),$J13255=MID(kododd,3,3))</f>
      </c>
    </row>
    <row r="13256">
      <c r="A13256" s="95">
        <v>7938</v>
      </c>
      <c r="B13256" s="93" t="s">
        <v>19239</v>
      </c>
      <c r="C13256" s="93" t="s">
        <v>1474</v>
      </c>
      <c r="D13256" s="95">
        <v>1706</v>
      </c>
      <c r="E13256" s="95">
        <v>1824</v>
      </c>
      <c r="F13256" s="95">
        <v>338451</v>
      </c>
      <c r="G13256" s="95">
        <v>250</v>
      </c>
      <c r="H13256" s="93" t="s">
        <v>8976</v>
      </c>
      <c r="I13256" s="93" t="s">
        <v>23897</v>
      </c>
      <c r="J13256" s="93" t="s">
        <v>21003</v>
      </c>
      <c r="K13256" s="93" t="s">
        <v>390</v>
      </c>
      <c r="L13256" s="14">
        <f>AND(vyberHrace&lt;&gt;"",ISNUMBER(SEARCH(vyberHrace,$B13256)))</f>
      </c>
      <c r="M13256" s="14">
        <f>AND($I13256=MID(kododd,1,2),$J13256=MID(kododd,3,3))</f>
      </c>
    </row>
    <row r="13257">
      <c r="A13257" s="95">
        <v>2720</v>
      </c>
      <c r="B13257" s="93" t="s">
        <v>19241</v>
      </c>
      <c r="C13257" s="93" t="s">
        <v>1428</v>
      </c>
      <c r="D13257" s="95">
        <v>1740</v>
      </c>
      <c r="E13257" s="95">
        <v>1828</v>
      </c>
      <c r="F13257" s="95">
        <v>369870</v>
      </c>
      <c r="G13257" s="95">
        <v>250</v>
      </c>
      <c r="H13257" s="93" t="s">
        <v>8976</v>
      </c>
      <c r="I13257" s="93" t="s">
        <v>23897</v>
      </c>
      <c r="J13257" s="93" t="s">
        <v>20880</v>
      </c>
      <c r="K13257" s="93" t="s">
        <v>2046</v>
      </c>
      <c r="L13257" s="14">
        <f>AND(vyberHrace&lt;&gt;"",ISNUMBER(SEARCH(vyberHrace,$B13257)))</f>
      </c>
      <c r="M13257" s="14">
        <f>AND($I13257=MID(kododd,1,2),$J13257=MID(kododd,3,3))</f>
      </c>
    </row>
    <row r="13258">
      <c r="A13258" s="95">
        <v>56299</v>
      </c>
      <c r="B13258" s="93" t="s">
        <v>22496</v>
      </c>
      <c r="C13258" s="93" t="s">
        <v>1450</v>
      </c>
      <c r="G13258" s="95">
        <v>0</v>
      </c>
      <c r="H13258" s="93" t="s">
        <v>8976</v>
      </c>
      <c r="I13258" s="93" t="s">
        <v>23897</v>
      </c>
      <c r="J13258" s="93" t="s">
        <v>20917</v>
      </c>
      <c r="K13258" s="93" t="s">
        <v>6880</v>
      </c>
      <c r="L13258" s="14">
        <f>AND(vyberHrace&lt;&gt;"",ISNUMBER(SEARCH(vyberHrace,$B13258)))</f>
      </c>
      <c r="M13258" s="14">
        <f>AND($I13258=MID(kododd,1,2),$J13258=MID(kododd,3,3))</f>
      </c>
    </row>
    <row r="13259">
      <c r="A13259" s="95">
        <v>7296</v>
      </c>
      <c r="B13259" s="93" t="s">
        <v>19249</v>
      </c>
      <c r="C13259" s="93" t="s">
        <v>1468</v>
      </c>
      <c r="D13259" s="95">
        <v>1567</v>
      </c>
      <c r="E13259" s="95">
        <v>1741</v>
      </c>
      <c r="F13259" s="95">
        <v>23701978</v>
      </c>
      <c r="G13259" s="95">
        <v>250</v>
      </c>
      <c r="H13259" s="93" t="s">
        <v>8976</v>
      </c>
      <c r="I13259" s="93" t="s">
        <v>23897</v>
      </c>
      <c r="J13259" s="93" t="s">
        <v>20880</v>
      </c>
      <c r="K13259" s="93" t="s">
        <v>2046</v>
      </c>
      <c r="L13259" s="14">
        <f>AND(vyberHrace&lt;&gt;"",ISNUMBER(SEARCH(vyberHrace,$B13259)))</f>
      </c>
      <c r="M13259" s="14">
        <f>AND($I13259=MID(kododd,1,2),$J13259=MID(kododd,3,3))</f>
      </c>
    </row>
    <row r="13260">
      <c r="A13260" s="95">
        <v>52340</v>
      </c>
      <c r="B13260" s="93" t="s">
        <v>19264</v>
      </c>
      <c r="C13260" s="93" t="s">
        <v>1416</v>
      </c>
      <c r="G13260" s="95">
        <v>0</v>
      </c>
      <c r="H13260" s="93" t="s">
        <v>8976</v>
      </c>
      <c r="I13260" s="93" t="s">
        <v>23897</v>
      </c>
      <c r="J13260" s="93" t="s">
        <v>20921</v>
      </c>
      <c r="K13260" s="93" t="s">
        <v>6838</v>
      </c>
      <c r="L13260" s="14">
        <f>AND(vyberHrace&lt;&gt;"",ISNUMBER(SEARCH(vyberHrace,$B13260)))</f>
      </c>
      <c r="M13260" s="14">
        <f>AND($I13260=MID(kododd,1,2),$J13260=MID(kododd,3,3))</f>
      </c>
    </row>
    <row r="13261">
      <c r="A13261" s="95">
        <v>13376</v>
      </c>
      <c r="B13261" s="93" t="s">
        <v>19284</v>
      </c>
      <c r="C13261" s="93" t="s">
        <v>1452</v>
      </c>
      <c r="D13261" s="95">
        <v>1895</v>
      </c>
      <c r="E13261" s="95">
        <v>1931</v>
      </c>
      <c r="F13261" s="95">
        <v>349852</v>
      </c>
      <c r="G13261" s="95">
        <v>250</v>
      </c>
      <c r="H13261" s="93" t="s">
        <v>8976</v>
      </c>
      <c r="I13261" s="93" t="s">
        <v>23897</v>
      </c>
      <c r="J13261" s="93" t="s">
        <v>20872</v>
      </c>
      <c r="K13261" s="93" t="s">
        <v>6834</v>
      </c>
      <c r="L13261" s="14">
        <f>AND(vyberHrace&lt;&gt;"",ISNUMBER(SEARCH(vyberHrace,$B13261)))</f>
      </c>
      <c r="M13261" s="14">
        <f>AND($I13261=MID(kododd,1,2),$J13261=MID(kododd,3,3))</f>
      </c>
    </row>
    <row r="13262">
      <c r="A13262" s="95">
        <v>8628</v>
      </c>
      <c r="B13262" s="93" t="s">
        <v>19318</v>
      </c>
      <c r="C13262" s="93" t="s">
        <v>1407</v>
      </c>
      <c r="D13262" s="95">
        <v>2044</v>
      </c>
      <c r="E13262" s="95">
        <v>2056</v>
      </c>
      <c r="F13262" s="95">
        <v>317160</v>
      </c>
      <c r="G13262" s="95">
        <v>250</v>
      </c>
      <c r="H13262" s="93" t="s">
        <v>8976</v>
      </c>
      <c r="I13262" s="93" t="s">
        <v>23897</v>
      </c>
      <c r="J13262" s="93" t="s">
        <v>20905</v>
      </c>
      <c r="K13262" s="93" t="s">
        <v>9067</v>
      </c>
      <c r="L13262" s="14">
        <f>AND(vyberHrace&lt;&gt;"",ISNUMBER(SEARCH(vyberHrace,$B13262)))</f>
      </c>
      <c r="M13262" s="14">
        <f>AND($I13262=MID(kododd,1,2),$J13262=MID(kododd,3,3))</f>
      </c>
    </row>
    <row r="13263">
      <c r="A13263" s="95">
        <v>51614</v>
      </c>
      <c r="B13263" s="93" t="s">
        <v>19318</v>
      </c>
      <c r="C13263" s="93" t="s">
        <v>1422</v>
      </c>
      <c r="D13263" s="95">
        <v>1115</v>
      </c>
      <c r="E13263" s="95">
        <v>1449</v>
      </c>
      <c r="F13263" s="95">
        <v>23748869</v>
      </c>
      <c r="G13263" s="95">
        <v>0</v>
      </c>
      <c r="H13263" s="93" t="s">
        <v>8976</v>
      </c>
      <c r="I13263" s="93" t="s">
        <v>23897</v>
      </c>
      <c r="J13263" s="93" t="s">
        <v>20905</v>
      </c>
      <c r="K13263" s="93" t="s">
        <v>9067</v>
      </c>
      <c r="L13263" s="14">
        <f>AND(vyberHrace&lt;&gt;"",ISNUMBER(SEARCH(vyberHrace,$B13263)))</f>
      </c>
      <c r="M13263" s="14">
        <f>AND($I13263=MID(kododd,1,2),$J13263=MID(kododd,3,3))</f>
      </c>
    </row>
    <row r="13264">
      <c r="A13264" s="95">
        <v>56452</v>
      </c>
      <c r="B13264" s="93" t="s">
        <v>22419</v>
      </c>
      <c r="C13264" s="93" t="s">
        <v>1444</v>
      </c>
      <c r="F13264" s="95">
        <v>23770589</v>
      </c>
      <c r="G13264" s="95">
        <v>250</v>
      </c>
      <c r="H13264" s="93" t="s">
        <v>8976</v>
      </c>
      <c r="I13264" s="93" t="s">
        <v>23897</v>
      </c>
      <c r="J13264" s="93" t="s">
        <v>20874</v>
      </c>
      <c r="K13264" s="93" t="s">
        <v>9948</v>
      </c>
      <c r="L13264" s="14">
        <f>AND(vyberHrace&lt;&gt;"",ISNUMBER(SEARCH(vyberHrace,$B13264)))</f>
      </c>
      <c r="M13264" s="14">
        <f>AND($I13264=MID(kododd,1,2),$J13264=MID(kododd,3,3))</f>
      </c>
    </row>
    <row r="13265">
      <c r="A13265" s="95">
        <v>10574</v>
      </c>
      <c r="B13265" s="93" t="s">
        <v>15114</v>
      </c>
      <c r="C13265" s="93" t="s">
        <v>1477</v>
      </c>
      <c r="D13265" s="95">
        <v>1283</v>
      </c>
      <c r="E13265" s="95">
        <v>1549</v>
      </c>
      <c r="F13265" s="95">
        <v>23701986</v>
      </c>
      <c r="G13265" s="95">
        <v>0</v>
      </c>
      <c r="H13265" s="93" t="s">
        <v>8976</v>
      </c>
      <c r="I13265" s="93" t="s">
        <v>23897</v>
      </c>
      <c r="J13265" s="93" t="s">
        <v>20854</v>
      </c>
      <c r="K13265" s="93" t="s">
        <v>138</v>
      </c>
      <c r="L13265" s="14">
        <f>AND(vyberHrace&lt;&gt;"",ISNUMBER(SEARCH(vyberHrace,$B13265)))</f>
      </c>
      <c r="M13265" s="14">
        <f>AND($I13265=MID(kododd,1,2),$J13265=MID(kododd,3,3))</f>
      </c>
    </row>
    <row r="13266">
      <c r="A13266" s="95">
        <v>8617</v>
      </c>
      <c r="B13266" s="93" t="s">
        <v>15115</v>
      </c>
      <c r="C13266" s="93" t="s">
        <v>1446</v>
      </c>
      <c r="D13266" s="95">
        <v>1711</v>
      </c>
      <c r="F13266" s="95">
        <v>23787104</v>
      </c>
      <c r="G13266" s="95">
        <v>0</v>
      </c>
      <c r="H13266" s="93" t="s">
        <v>8976</v>
      </c>
      <c r="I13266" s="93" t="s">
        <v>23897</v>
      </c>
      <c r="J13266" s="93" t="s">
        <v>20866</v>
      </c>
      <c r="K13266" s="93" t="s">
        <v>5605</v>
      </c>
      <c r="L13266" s="14">
        <f>AND(vyberHrace&lt;&gt;"",ISNUMBER(SEARCH(vyberHrace,$B13266)))</f>
      </c>
      <c r="M13266" s="14">
        <f>AND($I13266=MID(kododd,1,2),$J13266=MID(kododd,3,3))</f>
      </c>
    </row>
    <row r="13267">
      <c r="A13267" s="95">
        <v>63600</v>
      </c>
      <c r="B13267" s="93" t="s">
        <v>29205</v>
      </c>
      <c r="C13267" s="93" t="s">
        <v>1406</v>
      </c>
      <c r="F13267" s="95">
        <v>571003142</v>
      </c>
      <c r="G13267" s="95">
        <v>250</v>
      </c>
      <c r="H13267" s="93" t="s">
        <v>8976</v>
      </c>
      <c r="I13267" s="93" t="s">
        <v>23897</v>
      </c>
      <c r="J13267" s="93" t="s">
        <v>29154</v>
      </c>
      <c r="K13267" s="93" t="s">
        <v>29155</v>
      </c>
      <c r="L13267" s="14">
        <f>AND(vyberHrace&lt;&gt;"",ISNUMBER(SEARCH(vyberHrace,$B13267)))</f>
      </c>
      <c r="M13267" s="14">
        <f>AND($I13267=MID(kododd,1,2),$J13267=MID(kododd,3,3))</f>
      </c>
    </row>
    <row r="13268">
      <c r="A13268" s="95">
        <v>62295</v>
      </c>
      <c r="B13268" s="93" t="s">
        <v>28471</v>
      </c>
      <c r="C13268" s="93" t="s">
        <v>1420</v>
      </c>
      <c r="F13268" s="95">
        <v>571004807</v>
      </c>
      <c r="G13268" s="95">
        <v>250</v>
      </c>
      <c r="H13268" s="93" t="s">
        <v>8976</v>
      </c>
      <c r="I13268" s="93" t="s">
        <v>23897</v>
      </c>
      <c r="J13268" s="93" t="s">
        <v>3580</v>
      </c>
      <c r="K13268" s="93" t="s">
        <v>6263</v>
      </c>
      <c r="L13268" s="14">
        <f>AND(vyberHrace&lt;&gt;"",ISNUMBER(SEARCH(vyberHrace,$B13268)))</f>
      </c>
      <c r="M13268" s="14">
        <f>AND($I13268=MID(kododd,1,2),$J13268=MID(kododd,3,3))</f>
      </c>
    </row>
    <row r="13269">
      <c r="A13269" s="95">
        <v>14514</v>
      </c>
      <c r="B13269" s="93" t="s">
        <v>11771</v>
      </c>
      <c r="C13269" s="93" t="s">
        <v>1403</v>
      </c>
      <c r="D13269" s="95">
        <v>1720</v>
      </c>
      <c r="E13269" s="95">
        <v>1804</v>
      </c>
      <c r="F13269" s="95">
        <v>383287</v>
      </c>
      <c r="G13269" s="95">
        <v>250</v>
      </c>
      <c r="H13269" s="93" t="s">
        <v>8976</v>
      </c>
      <c r="I13269" s="93" t="s">
        <v>23897</v>
      </c>
      <c r="J13269" s="93" t="s">
        <v>20973</v>
      </c>
      <c r="K13269" s="93" t="s">
        <v>4907</v>
      </c>
      <c r="L13269" s="14">
        <f>AND(vyberHrace&lt;&gt;"",ISNUMBER(SEARCH(vyberHrace,$B13269)))</f>
      </c>
      <c r="M13269" s="14">
        <f>AND($I13269=MID(kododd,1,2),$J13269=MID(kododd,3,3))</f>
      </c>
    </row>
    <row r="13270">
      <c r="A13270" s="95">
        <v>9398</v>
      </c>
      <c r="B13270" s="93" t="s">
        <v>19962</v>
      </c>
      <c r="C13270" s="93" t="s">
        <v>1469</v>
      </c>
      <c r="D13270" s="95">
        <v>1499</v>
      </c>
      <c r="E13270" s="95">
        <v>1696</v>
      </c>
      <c r="F13270" s="95">
        <v>302830</v>
      </c>
      <c r="G13270" s="95">
        <v>250</v>
      </c>
      <c r="H13270" s="93" t="s">
        <v>8976</v>
      </c>
      <c r="I13270" s="93" t="s">
        <v>23897</v>
      </c>
      <c r="J13270" s="93" t="s">
        <v>20879</v>
      </c>
      <c r="K13270" s="93" t="s">
        <v>21354</v>
      </c>
      <c r="L13270" s="14">
        <f>AND(vyberHrace&lt;&gt;"",ISNUMBER(SEARCH(vyberHrace,$B13270)))</f>
      </c>
      <c r="M13270" s="14">
        <f>AND($I13270=MID(kododd,1,2),$J13270=MID(kododd,3,3))</f>
      </c>
    </row>
    <row r="13271">
      <c r="A13271" s="95">
        <v>12345</v>
      </c>
      <c r="B13271" s="93" t="s">
        <v>19963</v>
      </c>
      <c r="C13271" s="93" t="s">
        <v>1452</v>
      </c>
      <c r="D13271" s="95">
        <v>1440</v>
      </c>
      <c r="E13271" s="95">
        <v>1842</v>
      </c>
      <c r="F13271" s="95">
        <v>23701994</v>
      </c>
      <c r="G13271" s="95">
        <v>250</v>
      </c>
      <c r="H13271" s="93" t="s">
        <v>8976</v>
      </c>
      <c r="I13271" s="93" t="s">
        <v>23897</v>
      </c>
      <c r="J13271" s="93" t="s">
        <v>20879</v>
      </c>
      <c r="K13271" s="93" t="s">
        <v>21354</v>
      </c>
      <c r="L13271" s="14">
        <f>AND(vyberHrace&lt;&gt;"",ISNUMBER(SEARCH(vyberHrace,$B13271)))</f>
      </c>
      <c r="M13271" s="14">
        <f>AND($I13271=MID(kododd,1,2),$J13271=MID(kododd,3,3))</f>
      </c>
    </row>
    <row r="13272">
      <c r="A13272" s="95">
        <v>37775</v>
      </c>
      <c r="B13272" s="93" t="s">
        <v>15032</v>
      </c>
      <c r="C13272" s="93" t="s">
        <v>1419</v>
      </c>
      <c r="G13272" s="95">
        <v>0</v>
      </c>
      <c r="H13272" s="93" t="s">
        <v>8976</v>
      </c>
      <c r="I13272" s="93" t="s">
        <v>23897</v>
      </c>
      <c r="J13272" s="93" t="s">
        <v>20921</v>
      </c>
      <c r="K13272" s="93" t="s">
        <v>6838</v>
      </c>
      <c r="L13272" s="14">
        <f>AND(vyberHrace&lt;&gt;"",ISNUMBER(SEARCH(vyberHrace,$B13272)))</f>
      </c>
      <c r="M13272" s="14">
        <f>AND($I13272=MID(kododd,1,2),$J13272=MID(kododd,3,3))</f>
      </c>
    </row>
    <row r="13273">
      <c r="A13273" s="95">
        <v>29757</v>
      </c>
      <c r="B13273" s="93" t="s">
        <v>15040</v>
      </c>
      <c r="C13273" s="93" t="s">
        <v>1454</v>
      </c>
      <c r="D13273" s="95">
        <v>1088</v>
      </c>
      <c r="G13273" s="95">
        <v>0</v>
      </c>
      <c r="H13273" s="93" t="s">
        <v>8976</v>
      </c>
      <c r="I13273" s="93" t="s">
        <v>23897</v>
      </c>
      <c r="J13273" s="93" t="s">
        <v>20921</v>
      </c>
      <c r="K13273" s="93" t="s">
        <v>6838</v>
      </c>
      <c r="L13273" s="14">
        <f>AND(vyberHrace&lt;&gt;"",ISNUMBER(SEARCH(vyberHrace,$B13273)))</f>
      </c>
      <c r="M13273" s="14">
        <f>AND($I13273=MID(kododd,1,2),$J13273=MID(kododd,3,3))</f>
      </c>
    </row>
    <row r="13274">
      <c r="A13274" s="95">
        <v>60607</v>
      </c>
      <c r="B13274" s="93" t="s">
        <v>27028</v>
      </c>
      <c r="C13274" s="93" t="s">
        <v>1450</v>
      </c>
      <c r="G13274" s="95">
        <v>250</v>
      </c>
      <c r="H13274" s="93" t="s">
        <v>8976</v>
      </c>
      <c r="I13274" s="93" t="s">
        <v>23897</v>
      </c>
      <c r="J13274" s="93" t="s">
        <v>20906</v>
      </c>
      <c r="K13274" s="93" t="s">
        <v>4884</v>
      </c>
      <c r="L13274" s="14">
        <f>AND(vyberHrace&lt;&gt;"",ISNUMBER(SEARCH(vyberHrace,$B13274)))</f>
      </c>
      <c r="M13274" s="14">
        <f>AND($I13274=MID(kododd,1,2),$J13274=MID(kododd,3,3))</f>
      </c>
    </row>
    <row r="13275">
      <c r="A13275" s="95">
        <v>60160</v>
      </c>
      <c r="B13275" s="93" t="s">
        <v>26625</v>
      </c>
      <c r="C13275" s="93" t="s">
        <v>1424</v>
      </c>
      <c r="G13275" s="95">
        <v>250</v>
      </c>
      <c r="H13275" s="93" t="s">
        <v>8976</v>
      </c>
      <c r="I13275" s="93" t="s">
        <v>23897</v>
      </c>
      <c r="J13275" s="93" t="s">
        <v>20902</v>
      </c>
      <c r="K13275" s="93" t="s">
        <v>6916</v>
      </c>
      <c r="L13275" s="14">
        <f>AND(vyberHrace&lt;&gt;"",ISNUMBER(SEARCH(vyberHrace,$B13275)))</f>
      </c>
      <c r="M13275" s="14">
        <f>AND($I13275=MID(kododd,1,2),$J13275=MID(kododd,3,3))</f>
      </c>
    </row>
    <row r="13276">
      <c r="A13276" s="95">
        <v>55071</v>
      </c>
      <c r="B13276" s="93" t="s">
        <v>13945</v>
      </c>
      <c r="C13276" s="93" t="s">
        <v>1411</v>
      </c>
      <c r="F13276" s="95">
        <v>23783850</v>
      </c>
      <c r="G13276" s="95">
        <v>250</v>
      </c>
      <c r="H13276" s="93" t="s">
        <v>8976</v>
      </c>
      <c r="I13276" s="93" t="s">
        <v>23897</v>
      </c>
      <c r="J13276" s="93" t="s">
        <v>20906</v>
      </c>
      <c r="K13276" s="93" t="s">
        <v>4884</v>
      </c>
      <c r="L13276" s="14">
        <f>AND(vyberHrace&lt;&gt;"",ISNUMBER(SEARCH(vyberHrace,$B13276)))</f>
      </c>
      <c r="M13276" s="14">
        <f>AND($I13276=MID(kododd,1,2),$J13276=MID(kododd,3,3))</f>
      </c>
    </row>
    <row r="13277">
      <c r="A13277" s="95">
        <v>56178</v>
      </c>
      <c r="B13277" s="93" t="s">
        <v>22472</v>
      </c>
      <c r="C13277" s="93" t="s">
        <v>1420</v>
      </c>
      <c r="D13277" s="95">
        <v>1028</v>
      </c>
      <c r="G13277" s="95">
        <v>250</v>
      </c>
      <c r="H13277" s="93" t="s">
        <v>8976</v>
      </c>
      <c r="I13277" s="93" t="s">
        <v>23897</v>
      </c>
      <c r="J13277" s="93" t="s">
        <v>20906</v>
      </c>
      <c r="K13277" s="93" t="s">
        <v>4884</v>
      </c>
      <c r="L13277" s="14">
        <f>AND(vyberHrace&lt;&gt;"",ISNUMBER(SEARCH(vyberHrace,$B13277)))</f>
      </c>
      <c r="M13277" s="14">
        <f>AND($I13277=MID(kododd,1,2),$J13277=MID(kododd,3,3))</f>
      </c>
    </row>
    <row r="13278">
      <c r="A13278" s="95">
        <v>14351</v>
      </c>
      <c r="B13278" s="93" t="s">
        <v>13946</v>
      </c>
      <c r="C13278" s="93" t="s">
        <v>1449</v>
      </c>
      <c r="D13278" s="95">
        <v>1776</v>
      </c>
      <c r="E13278" s="95">
        <v>1861</v>
      </c>
      <c r="F13278" s="95">
        <v>363839</v>
      </c>
      <c r="G13278" s="95">
        <v>0</v>
      </c>
      <c r="H13278" s="93" t="s">
        <v>8976</v>
      </c>
      <c r="I13278" s="93" t="s">
        <v>23897</v>
      </c>
      <c r="J13278" s="93" t="s">
        <v>20917</v>
      </c>
      <c r="K13278" s="93" t="s">
        <v>6880</v>
      </c>
      <c r="L13278" s="14">
        <f>AND(vyberHrace&lt;&gt;"",ISNUMBER(SEARCH(vyberHrace,$B13278)))</f>
      </c>
      <c r="M13278" s="14">
        <f>AND($I13278=MID(kododd,1,2),$J13278=MID(kododd,3,3))</f>
      </c>
    </row>
    <row r="13279">
      <c r="A13279" s="95">
        <v>56471</v>
      </c>
      <c r="B13279" s="93" t="s">
        <v>22510</v>
      </c>
      <c r="C13279" s="93" t="s">
        <v>1412</v>
      </c>
      <c r="G13279" s="95">
        <v>250</v>
      </c>
      <c r="H13279" s="93" t="s">
        <v>8976</v>
      </c>
      <c r="I13279" s="93" t="s">
        <v>23897</v>
      </c>
      <c r="J13279" s="93" t="s">
        <v>21033</v>
      </c>
      <c r="K13279" s="93" t="s">
        <v>7886</v>
      </c>
      <c r="L13279" s="14">
        <f>AND(vyberHrace&lt;&gt;"",ISNUMBER(SEARCH(vyberHrace,$B13279)))</f>
      </c>
      <c r="M13279" s="14">
        <f>AND($I13279=MID(kododd,1,2),$J13279=MID(kododd,3,3))</f>
      </c>
    </row>
    <row r="13280">
      <c r="A13280" s="95">
        <v>12309</v>
      </c>
      <c r="B13280" s="93" t="s">
        <v>23946</v>
      </c>
      <c r="C13280" s="93" t="s">
        <v>1464</v>
      </c>
      <c r="E13280" s="95">
        <v>1952</v>
      </c>
      <c r="F13280" s="95">
        <v>326640</v>
      </c>
      <c r="G13280" s="95">
        <v>250</v>
      </c>
      <c r="H13280" s="93" t="s">
        <v>8976</v>
      </c>
      <c r="I13280" s="93" t="s">
        <v>23897</v>
      </c>
      <c r="J13280" s="93" t="s">
        <v>20933</v>
      </c>
      <c r="K13280" s="93" t="s">
        <v>9080</v>
      </c>
      <c r="L13280" s="14">
        <f>AND(vyberHrace&lt;&gt;"",ISNUMBER(SEARCH(vyberHrace,$B13280)))</f>
      </c>
      <c r="M13280" s="14">
        <f>AND($I13280=MID(kododd,1,2),$J13280=MID(kododd,3,3))</f>
      </c>
    </row>
    <row r="13281">
      <c r="A13281" s="95">
        <v>50549</v>
      </c>
      <c r="B13281" s="93" t="s">
        <v>13856</v>
      </c>
      <c r="C13281" s="93" t="s">
        <v>1422</v>
      </c>
      <c r="G13281" s="95">
        <v>0</v>
      </c>
      <c r="H13281" s="93" t="s">
        <v>8976</v>
      </c>
      <c r="I13281" s="93" t="s">
        <v>23897</v>
      </c>
      <c r="J13281" s="93" t="s">
        <v>20906</v>
      </c>
      <c r="K13281" s="93" t="s">
        <v>4884</v>
      </c>
      <c r="L13281" s="14">
        <f>AND(vyberHrace&lt;&gt;"",ISNUMBER(SEARCH(vyberHrace,$B13281)))</f>
      </c>
      <c r="M13281" s="14">
        <f>AND($I13281=MID(kododd,1,2),$J13281=MID(kododd,3,3))</f>
      </c>
    </row>
    <row r="13282">
      <c r="A13282" s="95">
        <v>62518</v>
      </c>
      <c r="B13282" s="93" t="s">
        <v>29206</v>
      </c>
      <c r="C13282" s="93" t="s">
        <v>1406</v>
      </c>
      <c r="G13282" s="95">
        <v>250</v>
      </c>
      <c r="H13282" s="93" t="s">
        <v>8976</v>
      </c>
      <c r="I13282" s="93" t="s">
        <v>23897</v>
      </c>
      <c r="J13282" s="93" t="s">
        <v>3580</v>
      </c>
      <c r="K13282" s="93" t="s">
        <v>6263</v>
      </c>
      <c r="L13282" s="14">
        <f>AND(vyberHrace&lt;&gt;"",ISNUMBER(SEARCH(vyberHrace,$B13282)))</f>
      </c>
      <c r="M13282" s="14">
        <f>AND($I13282=MID(kododd,1,2),$J13282=MID(kododd,3,3))</f>
      </c>
    </row>
    <row r="13283">
      <c r="A13283" s="95">
        <v>10650</v>
      </c>
      <c r="B13283" s="93" t="s">
        <v>19219</v>
      </c>
      <c r="C13283" s="93" t="s">
        <v>1401</v>
      </c>
      <c r="D13283" s="95">
        <v>1511</v>
      </c>
      <c r="E13283" s="95">
        <v>1687</v>
      </c>
      <c r="F13283" s="95">
        <v>394297</v>
      </c>
      <c r="G13283" s="95">
        <v>250</v>
      </c>
      <c r="H13283" s="93" t="s">
        <v>8976</v>
      </c>
      <c r="I13283" s="93" t="s">
        <v>23897</v>
      </c>
      <c r="J13283" s="93" t="s">
        <v>20874</v>
      </c>
      <c r="K13283" s="93" t="s">
        <v>9948</v>
      </c>
      <c r="L13283" s="14">
        <f>AND(vyberHrace&lt;&gt;"",ISNUMBER(SEARCH(vyberHrace,$B13283)))</f>
      </c>
      <c r="M13283" s="14">
        <f>AND($I13283=MID(kododd,1,2),$J13283=MID(kododd,3,3))</f>
      </c>
    </row>
    <row r="13284">
      <c r="A13284" s="95">
        <v>10577</v>
      </c>
      <c r="B13284" s="93" t="s">
        <v>15282</v>
      </c>
      <c r="C13284" s="93" t="s">
        <v>1415</v>
      </c>
      <c r="D13284" s="95">
        <v>1508</v>
      </c>
      <c r="G13284" s="95">
        <v>0</v>
      </c>
      <c r="H13284" s="93" t="s">
        <v>8976</v>
      </c>
      <c r="I13284" s="93" t="s">
        <v>23897</v>
      </c>
      <c r="J13284" s="93" t="s">
        <v>20914</v>
      </c>
      <c r="K13284" s="93" t="s">
        <v>26143</v>
      </c>
      <c r="L13284" s="14">
        <f>AND(vyberHrace&lt;&gt;"",ISNUMBER(SEARCH(vyberHrace,$B13284)))</f>
      </c>
      <c r="M13284" s="14">
        <f>AND($I13284=MID(kododd,1,2),$J13284=MID(kododd,3,3))</f>
      </c>
    </row>
    <row r="13285">
      <c r="A13285" s="95">
        <v>62455</v>
      </c>
      <c r="B13285" s="93" t="s">
        <v>29207</v>
      </c>
      <c r="C13285" s="93" t="s">
        <v>1486</v>
      </c>
      <c r="G13285" s="95">
        <v>250</v>
      </c>
      <c r="H13285" s="93" t="s">
        <v>8976</v>
      </c>
      <c r="I13285" s="93" t="s">
        <v>23897</v>
      </c>
      <c r="J13285" s="93" t="s">
        <v>20906</v>
      </c>
      <c r="K13285" s="93" t="s">
        <v>4884</v>
      </c>
      <c r="L13285" s="14">
        <f>AND(vyberHrace&lt;&gt;"",ISNUMBER(SEARCH(vyberHrace,$B13285)))</f>
      </c>
      <c r="M13285" s="14">
        <f>AND($I13285=MID(kododd,1,2),$J13285=MID(kododd,3,3))</f>
      </c>
    </row>
    <row r="13286">
      <c r="A13286" s="95">
        <v>36346</v>
      </c>
      <c r="B13286" s="93" t="s">
        <v>18576</v>
      </c>
      <c r="C13286" s="93" t="s">
        <v>1405</v>
      </c>
      <c r="D13286" s="95">
        <v>1723</v>
      </c>
      <c r="F13286" s="95">
        <v>23756535</v>
      </c>
      <c r="G13286" s="95">
        <v>250</v>
      </c>
      <c r="H13286" s="93" t="s">
        <v>8976</v>
      </c>
      <c r="I13286" s="93" t="s">
        <v>23897</v>
      </c>
      <c r="J13286" s="93" t="s">
        <v>20906</v>
      </c>
      <c r="K13286" s="93" t="s">
        <v>4884</v>
      </c>
      <c r="L13286" s="14">
        <f>AND(vyberHrace&lt;&gt;"",ISNUMBER(SEARCH(vyberHrace,$B13286)))</f>
      </c>
      <c r="M13286" s="14">
        <f>AND($I13286=MID(kododd,1,2),$J13286=MID(kododd,3,3))</f>
      </c>
    </row>
    <row r="13287">
      <c r="A13287" s="95">
        <v>26966</v>
      </c>
      <c r="B13287" s="93" t="s">
        <v>18579</v>
      </c>
      <c r="C13287" s="93" t="s">
        <v>1431</v>
      </c>
      <c r="D13287" s="95">
        <v>2210</v>
      </c>
      <c r="E13287" s="95">
        <v>2221</v>
      </c>
      <c r="F13287" s="95">
        <v>332780</v>
      </c>
      <c r="G13287" s="95">
        <v>250</v>
      </c>
      <c r="H13287" s="93" t="s">
        <v>8976</v>
      </c>
      <c r="I13287" s="93" t="s">
        <v>23897</v>
      </c>
      <c r="J13287" s="93" t="s">
        <v>3580</v>
      </c>
      <c r="K13287" s="93" t="s">
        <v>6263</v>
      </c>
      <c r="L13287" s="14">
        <f>AND(vyberHrace&lt;&gt;"",ISNUMBER(SEARCH(vyberHrace,$B13287)))</f>
      </c>
      <c r="M13287" s="14">
        <f>AND($I13287=MID(kododd,1,2),$J13287=MID(kododd,3,3))</f>
      </c>
    </row>
    <row r="13288">
      <c r="A13288" s="95">
        <v>38259</v>
      </c>
      <c r="B13288" s="93" t="s">
        <v>18580</v>
      </c>
      <c r="C13288" s="93" t="s">
        <v>1454</v>
      </c>
      <c r="D13288" s="95">
        <v>1708</v>
      </c>
      <c r="E13288" s="95">
        <v>1815</v>
      </c>
      <c r="F13288" s="95">
        <v>388734</v>
      </c>
      <c r="G13288" s="95">
        <v>0</v>
      </c>
      <c r="H13288" s="93" t="s">
        <v>8976</v>
      </c>
      <c r="I13288" s="93" t="s">
        <v>23897</v>
      </c>
      <c r="J13288" s="93" t="s">
        <v>20888</v>
      </c>
      <c r="K13288" s="93" t="s">
        <v>1500</v>
      </c>
      <c r="L13288" s="14">
        <f>AND(vyberHrace&lt;&gt;"",ISNUMBER(SEARCH(vyberHrace,$B13288)))</f>
      </c>
      <c r="M13288" s="14">
        <f>AND($I13288=MID(kododd,1,2),$J13288=MID(kododd,3,3))</f>
      </c>
    </row>
    <row r="13289">
      <c r="A13289" s="95">
        <v>1158</v>
      </c>
      <c r="B13289" s="93" t="s">
        <v>16172</v>
      </c>
      <c r="C13289" s="93" t="s">
        <v>1401</v>
      </c>
      <c r="D13289" s="95">
        <v>1831</v>
      </c>
      <c r="E13289" s="95">
        <v>1893</v>
      </c>
      <c r="F13289" s="95">
        <v>317829</v>
      </c>
      <c r="G13289" s="95">
        <v>250</v>
      </c>
      <c r="H13289" s="93" t="s">
        <v>8976</v>
      </c>
      <c r="I13289" s="93" t="s">
        <v>23897</v>
      </c>
      <c r="J13289" s="93" t="s">
        <v>20846</v>
      </c>
      <c r="K13289" s="93" t="s">
        <v>4692</v>
      </c>
      <c r="L13289" s="14">
        <f>AND(vyberHrace&lt;&gt;"",ISNUMBER(SEARCH(vyberHrace,$B13289)))</f>
      </c>
      <c r="M13289" s="14">
        <f>AND($I13289=MID(kododd,1,2),$J13289=MID(kododd,3,3))</f>
      </c>
    </row>
    <row r="13290">
      <c r="A13290" s="95">
        <v>63744</v>
      </c>
      <c r="B13290" s="93" t="s">
        <v>29857</v>
      </c>
      <c r="C13290" s="93" t="s">
        <v>1402</v>
      </c>
      <c r="G13290" s="95">
        <v>250</v>
      </c>
      <c r="H13290" s="93" t="s">
        <v>8976</v>
      </c>
      <c r="I13290" s="93" t="s">
        <v>23897</v>
      </c>
      <c r="J13290" s="93" t="s">
        <v>20854</v>
      </c>
      <c r="K13290" s="93" t="s">
        <v>138</v>
      </c>
      <c r="L13290" s="14">
        <f>AND(vyberHrace&lt;&gt;"",ISNUMBER(SEARCH(vyberHrace,$B13290)))</f>
      </c>
      <c r="M13290" s="14">
        <f>AND($I13290=MID(kododd,1,2),$J13290=MID(kododd,3,3))</f>
      </c>
    </row>
    <row r="13291">
      <c r="A13291" s="95">
        <v>62955</v>
      </c>
      <c r="B13291" s="93" t="s">
        <v>29208</v>
      </c>
      <c r="C13291" s="93" t="s">
        <v>1450</v>
      </c>
      <c r="G13291" s="95">
        <v>250</v>
      </c>
      <c r="H13291" s="93" t="s">
        <v>8976</v>
      </c>
      <c r="I13291" s="93" t="s">
        <v>23897</v>
      </c>
      <c r="J13291" s="93" t="s">
        <v>20902</v>
      </c>
      <c r="K13291" s="93" t="s">
        <v>6916</v>
      </c>
      <c r="L13291" s="14">
        <f>AND(vyberHrace&lt;&gt;"",ISNUMBER(SEARCH(vyberHrace,$B13291)))</f>
      </c>
      <c r="M13291" s="14">
        <f>AND($I13291=MID(kododd,1,2),$J13291=MID(kododd,3,3))</f>
      </c>
    </row>
    <row r="13292">
      <c r="A13292" s="95">
        <v>62980</v>
      </c>
      <c r="B13292" s="93" t="s">
        <v>29209</v>
      </c>
      <c r="C13292" s="93" t="s">
        <v>1487</v>
      </c>
      <c r="G13292" s="95">
        <v>250</v>
      </c>
      <c r="H13292" s="93" t="s">
        <v>8976</v>
      </c>
      <c r="I13292" s="93" t="s">
        <v>23897</v>
      </c>
      <c r="J13292" s="93" t="s">
        <v>20902</v>
      </c>
      <c r="K13292" s="93" t="s">
        <v>6916</v>
      </c>
      <c r="L13292" s="14">
        <f>AND(vyberHrace&lt;&gt;"",ISNUMBER(SEARCH(vyberHrace,$B13292)))</f>
      </c>
      <c r="M13292" s="14">
        <f>AND($I13292=MID(kododd,1,2),$J13292=MID(kododd,3,3))</f>
      </c>
    </row>
    <row r="13293">
      <c r="A13293" s="95">
        <v>63913</v>
      </c>
      <c r="B13293" s="93" t="s">
        <v>30098</v>
      </c>
      <c r="C13293" s="93" t="s">
        <v>1411</v>
      </c>
      <c r="D13293" s="95">
        <v>50503</v>
      </c>
      <c r="E13293" s="95">
        <v>50503</v>
      </c>
      <c r="G13293" s="95">
        <v>250</v>
      </c>
      <c r="H13293" s="93" t="s">
        <v>8976</v>
      </c>
      <c r="I13293" s="93" t="s">
        <v>23897</v>
      </c>
      <c r="J13293" s="93" t="s">
        <v>20905</v>
      </c>
      <c r="K13293" s="93" t="s">
        <v>9067</v>
      </c>
      <c r="L13293" s="14">
        <f>AND(vyberHrace&lt;&gt;"",ISNUMBER(SEARCH(vyberHrace,$B13293)))</f>
      </c>
      <c r="M13293" s="14">
        <f>AND($I13293=MID(kododd,1,2),$J13293=MID(kododd,3,3))</f>
      </c>
    </row>
    <row r="13294">
      <c r="A13294" s="95">
        <v>60915</v>
      </c>
      <c r="B13294" s="93" t="s">
        <v>27290</v>
      </c>
      <c r="C13294" s="93" t="s">
        <v>1450</v>
      </c>
      <c r="F13294" s="95">
        <v>23790210</v>
      </c>
      <c r="G13294" s="95">
        <v>250</v>
      </c>
      <c r="H13294" s="93" t="s">
        <v>8976</v>
      </c>
      <c r="I13294" s="93" t="s">
        <v>23897</v>
      </c>
      <c r="J13294" s="93" t="s">
        <v>20905</v>
      </c>
      <c r="K13294" s="93" t="s">
        <v>9067</v>
      </c>
      <c r="L13294" s="14">
        <f>AND(vyberHrace&lt;&gt;"",ISNUMBER(SEARCH(vyberHrace,$B13294)))</f>
      </c>
      <c r="M13294" s="14">
        <f>AND($I13294=MID(kododd,1,2),$J13294=MID(kododd,3,3))</f>
      </c>
    </row>
    <row r="13295">
      <c r="A13295" s="95">
        <v>43341</v>
      </c>
      <c r="B13295" s="93" t="s">
        <v>16201</v>
      </c>
      <c r="C13295" s="93" t="s">
        <v>1428</v>
      </c>
      <c r="D13295" s="95">
        <v>1496</v>
      </c>
      <c r="E13295" s="95">
        <v>1687</v>
      </c>
      <c r="F13295" s="95">
        <v>392774</v>
      </c>
      <c r="G13295" s="95">
        <v>0</v>
      </c>
      <c r="H13295" s="93" t="s">
        <v>8976</v>
      </c>
      <c r="I13295" s="93" t="s">
        <v>23897</v>
      </c>
      <c r="J13295" s="93" t="s">
        <v>21033</v>
      </c>
      <c r="K13295" s="93" t="s">
        <v>7886</v>
      </c>
      <c r="L13295" s="14">
        <f>AND(vyberHrace&lt;&gt;"",ISNUMBER(SEARCH(vyberHrace,$B13295)))</f>
      </c>
      <c r="M13295" s="14">
        <f>AND($I13295=MID(kododd,1,2),$J13295=MID(kododd,3,3))</f>
      </c>
    </row>
    <row r="13296">
      <c r="A13296" s="95">
        <v>18896</v>
      </c>
      <c r="B13296" s="93" t="s">
        <v>29210</v>
      </c>
      <c r="C13296" s="93" t="s">
        <v>1452</v>
      </c>
      <c r="G13296" s="95">
        <v>250</v>
      </c>
      <c r="H13296" s="93" t="s">
        <v>8976</v>
      </c>
      <c r="I13296" s="93" t="s">
        <v>23897</v>
      </c>
      <c r="J13296" s="93" t="s">
        <v>20906</v>
      </c>
      <c r="K13296" s="93" t="s">
        <v>4884</v>
      </c>
      <c r="L13296" s="14">
        <f>AND(vyberHrace&lt;&gt;"",ISNUMBER(SEARCH(vyberHrace,$B13296)))</f>
      </c>
      <c r="M13296" s="14">
        <f>AND($I13296=MID(kododd,1,2),$J13296=MID(kododd,3,3))</f>
      </c>
    </row>
    <row r="13297">
      <c r="A13297" s="95">
        <v>42220</v>
      </c>
      <c r="B13297" s="93" t="s">
        <v>16216</v>
      </c>
      <c r="C13297" s="93" t="s">
        <v>1410</v>
      </c>
      <c r="F13297" s="95">
        <v>23704764</v>
      </c>
      <c r="G13297" s="95">
        <v>0</v>
      </c>
      <c r="H13297" s="93" t="s">
        <v>8976</v>
      </c>
      <c r="I13297" s="93" t="s">
        <v>23897</v>
      </c>
      <c r="J13297" s="93" t="s">
        <v>20860</v>
      </c>
      <c r="K13297" s="93" t="s">
        <v>4664</v>
      </c>
      <c r="L13297" s="14">
        <f>AND(vyberHrace&lt;&gt;"",ISNUMBER(SEARCH(vyberHrace,$B13297)))</f>
      </c>
      <c r="M13297" s="14">
        <f>AND($I13297=MID(kododd,1,2),$J13297=MID(kododd,3,3))</f>
      </c>
    </row>
    <row r="13298">
      <c r="A13298" s="95">
        <v>40968</v>
      </c>
      <c r="B13298" s="93" t="s">
        <v>11426</v>
      </c>
      <c r="C13298" s="93" t="s">
        <v>1410</v>
      </c>
      <c r="G13298" s="95">
        <v>0</v>
      </c>
      <c r="H13298" s="93" t="s">
        <v>8976</v>
      </c>
      <c r="I13298" s="93" t="s">
        <v>23897</v>
      </c>
      <c r="J13298" s="93" t="s">
        <v>20860</v>
      </c>
      <c r="K13298" s="93" t="s">
        <v>4664</v>
      </c>
      <c r="L13298" s="14">
        <f>AND(vyberHrace&lt;&gt;"",ISNUMBER(SEARCH(vyberHrace,$B13298)))</f>
      </c>
      <c r="M13298" s="14">
        <f>AND($I13298=MID(kododd,1,2),$J13298=MID(kododd,3,3))</f>
      </c>
    </row>
    <row r="13299">
      <c r="A13299" s="95">
        <v>27782</v>
      </c>
      <c r="B13299" s="93" t="s">
        <v>18748</v>
      </c>
      <c r="C13299" s="93" t="s">
        <v>1432</v>
      </c>
      <c r="D13299" s="95">
        <v>1458</v>
      </c>
      <c r="E13299" s="95">
        <v>1630</v>
      </c>
      <c r="F13299" s="95">
        <v>23729775</v>
      </c>
      <c r="G13299" s="95">
        <v>250</v>
      </c>
      <c r="H13299" s="93" t="s">
        <v>8976</v>
      </c>
      <c r="I13299" s="93" t="s">
        <v>23897</v>
      </c>
      <c r="J13299" s="93" t="s">
        <v>20888</v>
      </c>
      <c r="K13299" s="93" t="s">
        <v>1500</v>
      </c>
      <c r="L13299" s="14">
        <f>AND(vyberHrace&lt;&gt;"",ISNUMBER(SEARCH(vyberHrace,$B13299)))</f>
      </c>
      <c r="M13299" s="14">
        <f>AND($I13299=MID(kododd,1,2),$J13299=MID(kododd,3,3))</f>
      </c>
    </row>
    <row r="13300">
      <c r="A13300" s="95">
        <v>953</v>
      </c>
      <c r="B13300" s="93" t="s">
        <v>18752</v>
      </c>
      <c r="C13300" s="93" t="s">
        <v>1440</v>
      </c>
      <c r="D13300" s="95">
        <v>1865</v>
      </c>
      <c r="E13300" s="95">
        <v>1898</v>
      </c>
      <c r="F13300" s="95">
        <v>323152</v>
      </c>
      <c r="G13300" s="95">
        <v>250</v>
      </c>
      <c r="H13300" s="93" t="s">
        <v>8976</v>
      </c>
      <c r="I13300" s="93" t="s">
        <v>23897</v>
      </c>
      <c r="J13300" s="93" t="s">
        <v>20933</v>
      </c>
      <c r="K13300" s="93" t="s">
        <v>9080</v>
      </c>
      <c r="L13300" s="14">
        <f>AND(vyberHrace&lt;&gt;"",ISNUMBER(SEARCH(vyberHrace,$B13300)))</f>
      </c>
      <c r="M13300" s="14">
        <f>AND($I13300=MID(kododd,1,2),$J13300=MID(kododd,3,3))</f>
      </c>
    </row>
    <row r="13301">
      <c r="A13301" s="95">
        <v>6999</v>
      </c>
      <c r="B13301" s="93" t="s">
        <v>18759</v>
      </c>
      <c r="C13301" s="93" t="s">
        <v>1428</v>
      </c>
      <c r="D13301" s="95">
        <v>1529</v>
      </c>
      <c r="E13301" s="95">
        <v>1618</v>
      </c>
      <c r="F13301" s="95">
        <v>338656</v>
      </c>
      <c r="G13301" s="95">
        <v>250</v>
      </c>
      <c r="H13301" s="93" t="s">
        <v>8976</v>
      </c>
      <c r="I13301" s="93" t="s">
        <v>23897</v>
      </c>
      <c r="J13301" s="93" t="s">
        <v>20937</v>
      </c>
      <c r="K13301" s="93" t="s">
        <v>5619</v>
      </c>
      <c r="L13301" s="14">
        <f>AND(vyberHrace&lt;&gt;"",ISNUMBER(SEARCH(vyberHrace,$B13301)))</f>
      </c>
      <c r="M13301" s="14">
        <f>AND($I13301=MID(kododd,1,2),$J13301=MID(kododd,3,3))</f>
      </c>
    </row>
    <row r="13302">
      <c r="A13302" s="95">
        <v>46529</v>
      </c>
      <c r="B13302" s="93" t="s">
        <v>18767</v>
      </c>
      <c r="C13302" s="93" t="s">
        <v>1419</v>
      </c>
      <c r="D13302" s="95">
        <v>1626</v>
      </c>
      <c r="E13302" s="95">
        <v>1729</v>
      </c>
      <c r="F13302" s="95">
        <v>23716320</v>
      </c>
      <c r="G13302" s="95">
        <v>0</v>
      </c>
      <c r="H13302" s="93" t="s">
        <v>8976</v>
      </c>
      <c r="I13302" s="93" t="s">
        <v>23897</v>
      </c>
      <c r="J13302" s="93" t="s">
        <v>20917</v>
      </c>
      <c r="K13302" s="93" t="s">
        <v>6880</v>
      </c>
      <c r="L13302" s="14">
        <f>AND(vyberHrace&lt;&gt;"",ISNUMBER(SEARCH(vyberHrace,$B13302)))</f>
      </c>
      <c r="M13302" s="14">
        <f>AND($I13302=MID(kododd,1,2),$J13302=MID(kododd,3,3))</f>
      </c>
    </row>
    <row r="13303">
      <c r="A13303" s="95">
        <v>54563</v>
      </c>
      <c r="B13303" s="93" t="s">
        <v>657</v>
      </c>
      <c r="C13303" s="93" t="s">
        <v>1420</v>
      </c>
      <c r="G13303" s="95">
        <v>0</v>
      </c>
      <c r="H13303" s="93" t="s">
        <v>8976</v>
      </c>
      <c r="I13303" s="93" t="s">
        <v>23897</v>
      </c>
      <c r="J13303" s="93" t="s">
        <v>21033</v>
      </c>
      <c r="K13303" s="93" t="s">
        <v>7886</v>
      </c>
      <c r="L13303" s="14">
        <f>AND(vyberHrace&lt;&gt;"",ISNUMBER(SEARCH(vyberHrace,$B13303)))</f>
      </c>
      <c r="M13303" s="14">
        <f>AND($I13303=MID(kododd,1,2),$J13303=MID(kododd,3,3))</f>
      </c>
    </row>
    <row r="13304">
      <c r="A13304" s="95">
        <v>54562</v>
      </c>
      <c r="B13304" s="93" t="s">
        <v>658</v>
      </c>
      <c r="C13304" s="93" t="s">
        <v>1436</v>
      </c>
      <c r="G13304" s="95">
        <v>0</v>
      </c>
      <c r="H13304" s="93" t="s">
        <v>8976</v>
      </c>
      <c r="I13304" s="93" t="s">
        <v>23897</v>
      </c>
      <c r="J13304" s="93" t="s">
        <v>21033</v>
      </c>
      <c r="K13304" s="93" t="s">
        <v>7886</v>
      </c>
      <c r="L13304" s="14">
        <f>AND(vyberHrace&lt;&gt;"",ISNUMBER(SEARCH(vyberHrace,$B13304)))</f>
      </c>
      <c r="M13304" s="14">
        <f>AND($I13304=MID(kododd,1,2),$J13304=MID(kododd,3,3))</f>
      </c>
    </row>
    <row r="13305">
      <c r="A13305" s="95">
        <v>38482</v>
      </c>
      <c r="B13305" s="93" t="s">
        <v>28074</v>
      </c>
      <c r="C13305" s="93" t="s">
        <v>1419</v>
      </c>
      <c r="F13305" s="95">
        <v>23792302</v>
      </c>
      <c r="G13305" s="95">
        <v>500</v>
      </c>
      <c r="H13305" s="93" t="s">
        <v>8976</v>
      </c>
      <c r="I13305" s="93" t="s">
        <v>23897</v>
      </c>
      <c r="J13305" s="93" t="s">
        <v>20917</v>
      </c>
      <c r="K13305" s="93" t="s">
        <v>6880</v>
      </c>
      <c r="L13305" s="14">
        <f>AND(vyberHrace&lt;&gt;"",ISNUMBER(SEARCH(vyberHrace,$B13305)))</f>
      </c>
      <c r="M13305" s="14">
        <f>AND($I13305=MID(kododd,1,2),$J13305=MID(kododd,3,3))</f>
      </c>
    </row>
    <row r="13306">
      <c r="A13306" s="95">
        <v>52487</v>
      </c>
      <c r="B13306" s="93" t="s">
        <v>1564</v>
      </c>
      <c r="C13306" s="93" t="s">
        <v>1406</v>
      </c>
      <c r="G13306" s="95">
        <v>250</v>
      </c>
      <c r="H13306" s="93" t="s">
        <v>8976</v>
      </c>
      <c r="I13306" s="93" t="s">
        <v>23897</v>
      </c>
      <c r="J13306" s="93" t="s">
        <v>3580</v>
      </c>
      <c r="K13306" s="93" t="s">
        <v>6263</v>
      </c>
      <c r="L13306" s="14">
        <f>AND(vyberHrace&lt;&gt;"",ISNUMBER(SEARCH(vyberHrace,$B13306)))</f>
      </c>
      <c r="M13306" s="14">
        <f>AND($I13306=MID(kododd,1,2),$J13306=MID(kododd,3,3))</f>
      </c>
    </row>
    <row r="13307">
      <c r="A13307" s="95">
        <v>19113</v>
      </c>
      <c r="B13307" s="93" t="s">
        <v>9389</v>
      </c>
      <c r="C13307" s="93" t="s">
        <v>1415</v>
      </c>
      <c r="D13307" s="95">
        <v>1618</v>
      </c>
      <c r="E13307" s="95">
        <v>1734</v>
      </c>
      <c r="F13307" s="95">
        <v>369446</v>
      </c>
      <c r="G13307" s="95">
        <v>250</v>
      </c>
      <c r="H13307" s="93" t="s">
        <v>8976</v>
      </c>
      <c r="I13307" s="93" t="s">
        <v>23897</v>
      </c>
      <c r="J13307" s="93" t="s">
        <v>20902</v>
      </c>
      <c r="K13307" s="93" t="s">
        <v>6916</v>
      </c>
      <c r="L13307" s="14">
        <f>AND(vyberHrace&lt;&gt;"",ISNUMBER(SEARCH(vyberHrace,$B13307)))</f>
      </c>
      <c r="M13307" s="14">
        <f>AND($I13307=MID(kododd,1,2),$J13307=MID(kododd,3,3))</f>
      </c>
    </row>
    <row r="13308">
      <c r="A13308" s="95">
        <v>28133</v>
      </c>
      <c r="B13308" s="93" t="s">
        <v>11519</v>
      </c>
      <c r="C13308" s="93" t="s">
        <v>1461</v>
      </c>
      <c r="D13308" s="95">
        <v>1725</v>
      </c>
      <c r="E13308" s="95">
        <v>1774</v>
      </c>
      <c r="F13308" s="95">
        <v>332348</v>
      </c>
      <c r="G13308" s="95">
        <v>250</v>
      </c>
      <c r="H13308" s="93" t="s">
        <v>8976</v>
      </c>
      <c r="I13308" s="93" t="s">
        <v>23897</v>
      </c>
      <c r="J13308" s="93" t="s">
        <v>20973</v>
      </c>
      <c r="K13308" s="93" t="s">
        <v>4907</v>
      </c>
      <c r="L13308" s="14">
        <f>AND(vyberHrace&lt;&gt;"",ISNUMBER(SEARCH(vyberHrace,$B13308)))</f>
      </c>
      <c r="M13308" s="14">
        <f>AND($I13308=MID(kododd,1,2),$J13308=MID(kododd,3,3))</f>
      </c>
    </row>
    <row r="13309">
      <c r="A13309" s="95">
        <v>49611</v>
      </c>
      <c r="B13309" s="93" t="s">
        <v>11534</v>
      </c>
      <c r="C13309" s="93" t="s">
        <v>1404</v>
      </c>
      <c r="D13309" s="95">
        <v>1218</v>
      </c>
      <c r="F13309" s="95">
        <v>23729783</v>
      </c>
      <c r="G13309" s="95">
        <v>0</v>
      </c>
      <c r="H13309" s="93" t="s">
        <v>8976</v>
      </c>
      <c r="I13309" s="93" t="s">
        <v>23897</v>
      </c>
      <c r="J13309" s="93" t="s">
        <v>20937</v>
      </c>
      <c r="K13309" s="93" t="s">
        <v>5619</v>
      </c>
      <c r="L13309" s="14">
        <f>AND(vyberHrace&lt;&gt;"",ISNUMBER(SEARCH(vyberHrace,$B13309)))</f>
      </c>
      <c r="M13309" s="14">
        <f>AND($I13309=MID(kododd,1,2),$J13309=MID(kododd,3,3))</f>
      </c>
    </row>
    <row r="13310">
      <c r="A13310" s="95">
        <v>33973</v>
      </c>
      <c r="B13310" s="93" t="s">
        <v>21119</v>
      </c>
      <c r="C13310" s="93" t="s">
        <v>1463</v>
      </c>
      <c r="D13310" s="95">
        <v>1139</v>
      </c>
      <c r="F13310" s="95">
        <v>23772255</v>
      </c>
      <c r="G13310" s="95">
        <v>250</v>
      </c>
      <c r="H13310" s="93" t="s">
        <v>8976</v>
      </c>
      <c r="I13310" s="93" t="s">
        <v>23897</v>
      </c>
      <c r="J13310" s="93" t="s">
        <v>20879</v>
      </c>
      <c r="K13310" s="93" t="s">
        <v>21354</v>
      </c>
      <c r="L13310" s="14">
        <f>AND(vyberHrace&lt;&gt;"",ISNUMBER(SEARCH(vyberHrace,$B13310)))</f>
      </c>
      <c r="M13310" s="14">
        <f>AND($I13310=MID(kododd,1,2),$J13310=MID(kododd,3,3))</f>
      </c>
    </row>
    <row r="13311">
      <c r="A13311" s="95">
        <v>33974</v>
      </c>
      <c r="B13311" s="93" t="s">
        <v>21119</v>
      </c>
      <c r="C13311" s="93" t="s">
        <v>1421</v>
      </c>
      <c r="F13311" s="95">
        <v>23772247</v>
      </c>
      <c r="G13311" s="95">
        <v>250</v>
      </c>
      <c r="H13311" s="93" t="s">
        <v>8976</v>
      </c>
      <c r="I13311" s="93" t="s">
        <v>23897</v>
      </c>
      <c r="J13311" s="93" t="s">
        <v>20879</v>
      </c>
      <c r="K13311" s="93" t="s">
        <v>21354</v>
      </c>
      <c r="L13311" s="14">
        <f>AND(vyberHrace&lt;&gt;"",ISNUMBER(SEARCH(vyberHrace,$B13311)))</f>
      </c>
      <c r="M13311" s="14">
        <f>AND($I13311=MID(kododd,1,2),$J13311=MID(kododd,3,3))</f>
      </c>
    </row>
    <row r="13312">
      <c r="A13312" s="95">
        <v>49763</v>
      </c>
      <c r="B13312" s="93" t="s">
        <v>9552</v>
      </c>
      <c r="C13312" s="93" t="s">
        <v>1465</v>
      </c>
      <c r="D13312" s="95">
        <v>1651</v>
      </c>
      <c r="E13312" s="95">
        <v>1801</v>
      </c>
      <c r="F13312" s="95">
        <v>23729791</v>
      </c>
      <c r="G13312" s="95">
        <v>250</v>
      </c>
      <c r="H13312" s="93" t="s">
        <v>8976</v>
      </c>
      <c r="I13312" s="93" t="s">
        <v>23897</v>
      </c>
      <c r="J13312" s="93" t="s">
        <v>20846</v>
      </c>
      <c r="K13312" s="93" t="s">
        <v>4692</v>
      </c>
      <c r="L13312" s="14">
        <f>AND(vyberHrace&lt;&gt;"",ISNUMBER(SEARCH(vyberHrace,$B13312)))</f>
      </c>
      <c r="M13312" s="14">
        <f>AND($I13312=MID(kododd,1,2),$J13312=MID(kododd,3,3))</f>
      </c>
    </row>
    <row r="13313">
      <c r="A13313" s="95">
        <v>61505</v>
      </c>
      <c r="B13313" s="93" t="s">
        <v>27683</v>
      </c>
      <c r="C13313" s="93" t="s">
        <v>1411</v>
      </c>
      <c r="G13313" s="95">
        <v>250</v>
      </c>
      <c r="H13313" s="93" t="s">
        <v>8976</v>
      </c>
      <c r="I13313" s="93" t="s">
        <v>23897</v>
      </c>
      <c r="J13313" s="93" t="s">
        <v>20933</v>
      </c>
      <c r="K13313" s="93" t="s">
        <v>9080</v>
      </c>
      <c r="L13313" s="14">
        <f>AND(vyberHrace&lt;&gt;"",ISNUMBER(SEARCH(vyberHrace,$B13313)))</f>
      </c>
      <c r="M13313" s="14">
        <f>AND($I13313=MID(kododd,1,2),$J13313=MID(kododd,3,3))</f>
      </c>
    </row>
    <row r="13314">
      <c r="A13314" s="95">
        <v>44732</v>
      </c>
      <c r="B13314" s="93" t="s">
        <v>9582</v>
      </c>
      <c r="C13314" s="93" t="s">
        <v>1408</v>
      </c>
      <c r="D13314" s="95">
        <v>1093</v>
      </c>
      <c r="G13314" s="95">
        <v>0</v>
      </c>
      <c r="H13314" s="93" t="s">
        <v>8976</v>
      </c>
      <c r="I13314" s="93" t="s">
        <v>23897</v>
      </c>
      <c r="J13314" s="93" t="s">
        <v>20933</v>
      </c>
      <c r="K13314" s="93" t="s">
        <v>9080</v>
      </c>
      <c r="L13314" s="14">
        <f>AND(vyberHrace&lt;&gt;"",ISNUMBER(SEARCH(vyberHrace,$B13314)))</f>
      </c>
      <c r="M13314" s="14">
        <f>AND($I13314=MID(kododd,1,2),$J13314=MID(kododd,3,3))</f>
      </c>
    </row>
    <row r="13315">
      <c r="A13315" s="95">
        <v>57215</v>
      </c>
      <c r="B13315" s="93" t="s">
        <v>22392</v>
      </c>
      <c r="C13315" s="93" t="s">
        <v>3255</v>
      </c>
      <c r="G13315" s="95">
        <v>250</v>
      </c>
      <c r="H13315" s="93" t="s">
        <v>8976</v>
      </c>
      <c r="I13315" s="93" t="s">
        <v>23897</v>
      </c>
      <c r="J13315" s="93" t="s">
        <v>3580</v>
      </c>
      <c r="K13315" s="93" t="s">
        <v>6263</v>
      </c>
      <c r="L13315" s="14">
        <f>AND(vyberHrace&lt;&gt;"",ISNUMBER(SEARCH(vyberHrace,$B13315)))</f>
      </c>
      <c r="M13315" s="14">
        <f>AND($I13315=MID(kododd,1,2),$J13315=MID(kododd,3,3))</f>
      </c>
    </row>
    <row r="13316">
      <c r="A13316" s="95">
        <v>84</v>
      </c>
      <c r="B13316" s="93" t="s">
        <v>29211</v>
      </c>
      <c r="C13316" s="93" t="s">
        <v>1455</v>
      </c>
      <c r="E13316" s="95">
        <v>2218</v>
      </c>
      <c r="F13316" s="95">
        <v>303364</v>
      </c>
      <c r="G13316" s="95">
        <v>250</v>
      </c>
      <c r="H13316" s="93" t="s">
        <v>8976</v>
      </c>
      <c r="I13316" s="93" t="s">
        <v>23897</v>
      </c>
      <c r="J13316" s="93" t="s">
        <v>20917</v>
      </c>
      <c r="K13316" s="93" t="s">
        <v>6880</v>
      </c>
      <c r="L13316" s="14">
        <f>AND(vyberHrace&lt;&gt;"",ISNUMBER(SEARCH(vyberHrace,$B13316)))</f>
      </c>
      <c r="M13316" s="14">
        <f>AND($I13316=MID(kododd,1,2),$J13316=MID(kododd,3,3))</f>
      </c>
    </row>
    <row r="13317">
      <c r="A13317" s="95">
        <v>60203</v>
      </c>
      <c r="B13317" s="93" t="s">
        <v>26665</v>
      </c>
      <c r="C13317" s="93" t="s">
        <v>1420</v>
      </c>
      <c r="G13317" s="95">
        <v>250</v>
      </c>
      <c r="H13317" s="93" t="s">
        <v>8976</v>
      </c>
      <c r="I13317" s="93" t="s">
        <v>23897</v>
      </c>
      <c r="J13317" s="93" t="s">
        <v>20921</v>
      </c>
      <c r="K13317" s="93" t="s">
        <v>6838</v>
      </c>
      <c r="L13317" s="14">
        <f>AND(vyberHrace&lt;&gt;"",ISNUMBER(SEARCH(vyberHrace,$B13317)))</f>
      </c>
      <c r="M13317" s="14">
        <f>AND($I13317=MID(kododd,1,2),$J13317=MID(kododd,3,3))</f>
      </c>
    </row>
    <row r="13318">
      <c r="A13318" s="95">
        <v>45935</v>
      </c>
      <c r="B13318" s="93" t="s">
        <v>9608</v>
      </c>
      <c r="C13318" s="93" t="s">
        <v>1416</v>
      </c>
      <c r="G13318" s="95">
        <v>0</v>
      </c>
      <c r="H13318" s="93" t="s">
        <v>8976</v>
      </c>
      <c r="I13318" s="93" t="s">
        <v>23897</v>
      </c>
      <c r="J13318" s="93" t="s">
        <v>20921</v>
      </c>
      <c r="K13318" s="93" t="s">
        <v>6838</v>
      </c>
      <c r="L13318" s="14">
        <f>AND(vyberHrace&lt;&gt;"",ISNUMBER(SEARCH(vyberHrace,$B13318)))</f>
      </c>
      <c r="M13318" s="14">
        <f>AND($I13318=MID(kododd,1,2),$J13318=MID(kododd,3,3))</f>
      </c>
    </row>
    <row r="13319">
      <c r="A13319" s="95">
        <v>54963</v>
      </c>
      <c r="B13319" s="93" t="s">
        <v>642</v>
      </c>
      <c r="C13319" s="93" t="s">
        <v>1424</v>
      </c>
      <c r="G13319" s="95">
        <v>0</v>
      </c>
      <c r="H13319" s="93" t="s">
        <v>8976</v>
      </c>
      <c r="I13319" s="93" t="s">
        <v>23897</v>
      </c>
      <c r="J13319" s="93" t="s">
        <v>20917</v>
      </c>
      <c r="K13319" s="93" t="s">
        <v>6880</v>
      </c>
      <c r="L13319" s="14">
        <f>AND(vyberHrace&lt;&gt;"",ISNUMBER(SEARCH(vyberHrace,$B13319)))</f>
      </c>
      <c r="M13319" s="14">
        <f>AND($I13319=MID(kododd,1,2),$J13319=MID(kododd,3,3))</f>
      </c>
    </row>
    <row r="13320">
      <c r="A13320" s="95">
        <v>34712</v>
      </c>
      <c r="B13320" s="93" t="s">
        <v>20362</v>
      </c>
      <c r="C13320" s="93" t="s">
        <v>1444</v>
      </c>
      <c r="G13320" s="95">
        <v>0</v>
      </c>
      <c r="H13320" s="93" t="s">
        <v>8976</v>
      </c>
      <c r="I13320" s="93" t="s">
        <v>23897</v>
      </c>
      <c r="J13320" s="93" t="s">
        <v>21033</v>
      </c>
      <c r="K13320" s="93" t="s">
        <v>7886</v>
      </c>
      <c r="L13320" s="14">
        <f>AND(vyberHrace&lt;&gt;"",ISNUMBER(SEARCH(vyberHrace,$B13320)))</f>
      </c>
      <c r="M13320" s="14">
        <f>AND($I13320=MID(kododd,1,2),$J13320=MID(kododd,3,3))</f>
      </c>
    </row>
    <row r="13321">
      <c r="A13321" s="95">
        <v>3070</v>
      </c>
      <c r="B13321" s="93" t="s">
        <v>14267</v>
      </c>
      <c r="C13321" s="93" t="s">
        <v>1426</v>
      </c>
      <c r="D13321" s="95">
        <v>1710</v>
      </c>
      <c r="E13321" s="95">
        <v>1759</v>
      </c>
      <c r="F13321" s="95">
        <v>331945</v>
      </c>
      <c r="G13321" s="95">
        <v>250</v>
      </c>
      <c r="H13321" s="93" t="s">
        <v>8976</v>
      </c>
      <c r="I13321" s="93" t="s">
        <v>23897</v>
      </c>
      <c r="J13321" s="93" t="s">
        <v>3580</v>
      </c>
      <c r="K13321" s="93" t="s">
        <v>6263</v>
      </c>
      <c r="L13321" s="14">
        <f>AND(vyberHrace&lt;&gt;"",ISNUMBER(SEARCH(vyberHrace,$B13321)))</f>
      </c>
      <c r="M13321" s="14">
        <f>AND($I13321=MID(kododd,1,2),$J13321=MID(kododd,3,3))</f>
      </c>
    </row>
    <row r="13322">
      <c r="A13322" s="95">
        <v>56861</v>
      </c>
      <c r="B13322" s="93" t="s">
        <v>22479</v>
      </c>
      <c r="C13322" s="93" t="s">
        <v>1412</v>
      </c>
      <c r="F13322" s="95">
        <v>23773367</v>
      </c>
      <c r="G13322" s="95">
        <v>250</v>
      </c>
      <c r="H13322" s="93" t="s">
        <v>8976</v>
      </c>
      <c r="I13322" s="93" t="s">
        <v>23897</v>
      </c>
      <c r="J13322" s="93" t="s">
        <v>21002</v>
      </c>
      <c r="K13322" s="93" t="s">
        <v>5579</v>
      </c>
      <c r="L13322" s="14">
        <f>AND(vyberHrace&lt;&gt;"",ISNUMBER(SEARCH(vyberHrace,$B13322)))</f>
      </c>
      <c r="M13322" s="14">
        <f>AND($I13322=MID(kododd,1,2),$J13322=MID(kododd,3,3))</f>
      </c>
    </row>
    <row r="13323">
      <c r="A13323" s="95">
        <v>56862</v>
      </c>
      <c r="B13323" s="93" t="s">
        <v>22480</v>
      </c>
      <c r="C13323" s="93" t="s">
        <v>1424</v>
      </c>
      <c r="D13323" s="95">
        <v>1092</v>
      </c>
      <c r="F13323" s="95">
        <v>23773375</v>
      </c>
      <c r="G13323" s="95">
        <v>250</v>
      </c>
      <c r="H13323" s="93" t="s">
        <v>8976</v>
      </c>
      <c r="I13323" s="93" t="s">
        <v>23897</v>
      </c>
      <c r="J13323" s="93" t="s">
        <v>21002</v>
      </c>
      <c r="K13323" s="93" t="s">
        <v>5579</v>
      </c>
      <c r="L13323" s="14">
        <f>AND(vyberHrace&lt;&gt;"",ISNUMBER(SEARCH(vyberHrace,$B13323)))</f>
      </c>
      <c r="M13323" s="14">
        <f>AND($I13323=MID(kododd,1,2),$J13323=MID(kododd,3,3))</f>
      </c>
    </row>
    <row r="13324">
      <c r="A13324" s="95">
        <v>1159</v>
      </c>
      <c r="B13324" s="93" t="s">
        <v>16587</v>
      </c>
      <c r="C13324" s="93" t="s">
        <v>1451</v>
      </c>
      <c r="D13324" s="95">
        <v>1771</v>
      </c>
      <c r="E13324" s="95">
        <v>1835</v>
      </c>
      <c r="F13324" s="95">
        <v>338729</v>
      </c>
      <c r="G13324" s="95">
        <v>0</v>
      </c>
      <c r="H13324" s="93" t="s">
        <v>8976</v>
      </c>
      <c r="I13324" s="93" t="s">
        <v>23897</v>
      </c>
      <c r="J13324" s="93" t="s">
        <v>20860</v>
      </c>
      <c r="K13324" s="93" t="s">
        <v>4664</v>
      </c>
      <c r="L13324" s="14">
        <f>AND(vyberHrace&lt;&gt;"",ISNUMBER(SEARCH(vyberHrace,$B13324)))</f>
      </c>
      <c r="M13324" s="14">
        <f>AND($I13324=MID(kododd,1,2),$J13324=MID(kododd,3,3))</f>
      </c>
    </row>
    <row r="13325">
      <c r="A13325" s="95">
        <v>52134</v>
      </c>
      <c r="B13325" s="93" t="s">
        <v>4195</v>
      </c>
      <c r="C13325" s="93" t="s">
        <v>1416</v>
      </c>
      <c r="G13325" s="95">
        <v>0</v>
      </c>
      <c r="H13325" s="93" t="s">
        <v>8976</v>
      </c>
      <c r="I13325" s="93" t="s">
        <v>23897</v>
      </c>
      <c r="J13325" s="93" t="s">
        <v>20847</v>
      </c>
      <c r="K13325" s="93" t="s">
        <v>9957</v>
      </c>
      <c r="L13325" s="14">
        <f>AND(vyberHrace&lt;&gt;"",ISNUMBER(SEARCH(vyberHrace,$B13325)))</f>
      </c>
      <c r="M13325" s="14">
        <f>AND($I13325=MID(kododd,1,2),$J13325=MID(kododd,3,3))</f>
      </c>
    </row>
    <row r="13326">
      <c r="A13326" s="95">
        <v>59300</v>
      </c>
      <c r="B13326" s="93" t="s">
        <v>25724</v>
      </c>
      <c r="C13326" s="93" t="s">
        <v>1450</v>
      </c>
      <c r="G13326" s="95">
        <v>0</v>
      </c>
      <c r="H13326" s="93" t="s">
        <v>8976</v>
      </c>
      <c r="I13326" s="93" t="s">
        <v>23897</v>
      </c>
      <c r="J13326" s="93" t="s">
        <v>20917</v>
      </c>
      <c r="K13326" s="93" t="s">
        <v>6880</v>
      </c>
      <c r="L13326" s="14">
        <f>AND(vyberHrace&lt;&gt;"",ISNUMBER(SEARCH(vyberHrace,$B13326)))</f>
      </c>
      <c r="M13326" s="14">
        <f>AND($I13326=MID(kododd,1,2),$J13326=MID(kododd,3,3))</f>
      </c>
    </row>
    <row r="13327">
      <c r="A13327" s="95">
        <v>28341</v>
      </c>
      <c r="B13327" s="93" t="s">
        <v>19075</v>
      </c>
      <c r="C13327" s="93" t="s">
        <v>1414</v>
      </c>
      <c r="D13327" s="95">
        <v>1587</v>
      </c>
      <c r="E13327" s="95">
        <v>1733</v>
      </c>
      <c r="F13327" s="95">
        <v>369900</v>
      </c>
      <c r="G13327" s="95">
        <v>250</v>
      </c>
      <c r="H13327" s="93" t="s">
        <v>8976</v>
      </c>
      <c r="I13327" s="93" t="s">
        <v>23897</v>
      </c>
      <c r="J13327" s="93" t="s">
        <v>20917</v>
      </c>
      <c r="K13327" s="93" t="s">
        <v>6880</v>
      </c>
      <c r="L13327" s="14">
        <f>AND(vyberHrace&lt;&gt;"",ISNUMBER(SEARCH(vyberHrace,$B13327)))</f>
      </c>
      <c r="M13327" s="14">
        <f>AND($I13327=MID(kododd,1,2),$J13327=MID(kododd,3,3))</f>
      </c>
    </row>
    <row r="13328">
      <c r="A13328" s="95">
        <v>29055</v>
      </c>
      <c r="B13328" s="93" t="s">
        <v>19077</v>
      </c>
      <c r="C13328" s="93" t="s">
        <v>1403</v>
      </c>
      <c r="D13328" s="95">
        <v>1568</v>
      </c>
      <c r="E13328" s="95">
        <v>1730</v>
      </c>
      <c r="F13328" s="95">
        <v>371220</v>
      </c>
      <c r="G13328" s="95">
        <v>250</v>
      </c>
      <c r="H13328" s="93" t="s">
        <v>8976</v>
      </c>
      <c r="I13328" s="93" t="s">
        <v>23897</v>
      </c>
      <c r="J13328" s="93" t="s">
        <v>20891</v>
      </c>
      <c r="K13328" s="93" t="s">
        <v>5083</v>
      </c>
      <c r="L13328" s="14">
        <f>AND(vyberHrace&lt;&gt;"",ISNUMBER(SEARCH(vyberHrace,$B13328)))</f>
      </c>
      <c r="M13328" s="14">
        <f>AND($I13328=MID(kododd,1,2),$J13328=MID(kododd,3,3))</f>
      </c>
    </row>
    <row r="13329">
      <c r="A13329" s="95">
        <v>42741</v>
      </c>
      <c r="B13329" s="93" t="s">
        <v>19081</v>
      </c>
      <c r="C13329" s="93" t="s">
        <v>1400</v>
      </c>
      <c r="D13329" s="95">
        <v>1237</v>
      </c>
      <c r="E13329" s="95">
        <v>1752</v>
      </c>
      <c r="F13329" s="95">
        <v>23720093</v>
      </c>
      <c r="G13329" s="95">
        <v>0</v>
      </c>
      <c r="H13329" s="93" t="s">
        <v>8976</v>
      </c>
      <c r="I13329" s="93" t="s">
        <v>23897</v>
      </c>
      <c r="J13329" s="93" t="s">
        <v>20872</v>
      </c>
      <c r="K13329" s="93" t="s">
        <v>6834</v>
      </c>
      <c r="L13329" s="14">
        <f>AND(vyberHrace&lt;&gt;"",ISNUMBER(SEARCH(vyberHrace,$B13329)))</f>
      </c>
      <c r="M13329" s="14">
        <f>AND($I13329=MID(kododd,1,2),$J13329=MID(kododd,3,3))</f>
      </c>
    </row>
    <row r="13330">
      <c r="A13330" s="95">
        <v>39599</v>
      </c>
      <c r="B13330" s="93" t="s">
        <v>19088</v>
      </c>
      <c r="C13330" s="93" t="s">
        <v>1408</v>
      </c>
      <c r="G13330" s="95">
        <v>0</v>
      </c>
      <c r="H13330" s="93" t="s">
        <v>8976</v>
      </c>
      <c r="I13330" s="93" t="s">
        <v>23897</v>
      </c>
      <c r="J13330" s="93" t="s">
        <v>20921</v>
      </c>
      <c r="K13330" s="93" t="s">
        <v>6838</v>
      </c>
      <c r="L13330" s="14">
        <f>AND(vyberHrace&lt;&gt;"",ISNUMBER(SEARCH(vyberHrace,$B13330)))</f>
      </c>
      <c r="M13330" s="14">
        <f>AND($I13330=MID(kododd,1,2),$J13330=MID(kododd,3,3))</f>
      </c>
    </row>
    <row r="13331">
      <c r="A13331" s="95">
        <v>58733</v>
      </c>
      <c r="B13331" s="93" t="s">
        <v>25213</v>
      </c>
      <c r="C13331" s="93" t="s">
        <v>1406</v>
      </c>
      <c r="G13331" s="95">
        <v>250</v>
      </c>
      <c r="H13331" s="93" t="s">
        <v>8976</v>
      </c>
      <c r="I13331" s="93" t="s">
        <v>23897</v>
      </c>
      <c r="J13331" s="93" t="s">
        <v>3580</v>
      </c>
      <c r="K13331" s="93" t="s">
        <v>6263</v>
      </c>
      <c r="L13331" s="14">
        <f>AND(vyberHrace&lt;&gt;"",ISNUMBER(SEARCH(vyberHrace,$B13331)))</f>
      </c>
      <c r="M13331" s="14">
        <f>AND($I13331=MID(kododd,1,2),$J13331=MID(kododd,3,3))</f>
      </c>
    </row>
    <row r="13332">
      <c r="A13332" s="95">
        <v>31603</v>
      </c>
      <c r="B13332" s="93" t="s">
        <v>19101</v>
      </c>
      <c r="C13332" s="93" t="s">
        <v>1433</v>
      </c>
      <c r="D13332" s="95">
        <v>1306</v>
      </c>
      <c r="E13332" s="95">
        <v>1613</v>
      </c>
      <c r="F13332" s="95">
        <v>23714212</v>
      </c>
      <c r="G13332" s="95">
        <v>250</v>
      </c>
      <c r="H13332" s="93" t="s">
        <v>8976</v>
      </c>
      <c r="I13332" s="93" t="s">
        <v>23897</v>
      </c>
      <c r="J13332" s="93" t="s">
        <v>20902</v>
      </c>
      <c r="K13332" s="93" t="s">
        <v>6916</v>
      </c>
      <c r="L13332" s="14">
        <f>AND(vyberHrace&lt;&gt;"",ISNUMBER(SEARCH(vyberHrace,$B13332)))</f>
      </c>
      <c r="M13332" s="14">
        <f>AND($I13332=MID(kododd,1,2),$J13332=MID(kododd,3,3))</f>
      </c>
    </row>
    <row r="13333">
      <c r="A13333" s="95">
        <v>58907</v>
      </c>
      <c r="B13333" s="93" t="s">
        <v>11548</v>
      </c>
      <c r="C13333" s="93" t="s">
        <v>1450</v>
      </c>
      <c r="G13333" s="95">
        <v>250</v>
      </c>
      <c r="H13333" s="93" t="s">
        <v>8976</v>
      </c>
      <c r="I13333" s="93" t="s">
        <v>23897</v>
      </c>
      <c r="J13333" s="93" t="s">
        <v>20891</v>
      </c>
      <c r="K13333" s="93" t="s">
        <v>5083</v>
      </c>
      <c r="L13333" s="14">
        <f>AND(vyberHrace&lt;&gt;"",ISNUMBER(SEARCH(vyberHrace,$B13333)))</f>
      </c>
      <c r="M13333" s="14">
        <f>AND($I13333=MID(kododd,1,2),$J13333=MID(kododd,3,3))</f>
      </c>
    </row>
    <row r="13334">
      <c r="A13334" s="95">
        <v>49282</v>
      </c>
      <c r="B13334" s="93" t="s">
        <v>19107</v>
      </c>
      <c r="C13334" s="93" t="s">
        <v>1416</v>
      </c>
      <c r="G13334" s="95">
        <v>0</v>
      </c>
      <c r="H13334" s="93" t="s">
        <v>8976</v>
      </c>
      <c r="I13334" s="93" t="s">
        <v>23897</v>
      </c>
      <c r="J13334" s="93" t="s">
        <v>20921</v>
      </c>
      <c r="K13334" s="93" t="s">
        <v>6838</v>
      </c>
      <c r="L13334" s="14">
        <f>AND(vyberHrace&lt;&gt;"",ISNUMBER(SEARCH(vyberHrace,$B13334)))</f>
      </c>
      <c r="M13334" s="14">
        <f>AND($I13334=MID(kododd,1,2),$J13334=MID(kododd,3,3))</f>
      </c>
    </row>
    <row r="13335">
      <c r="A13335" s="95">
        <v>672</v>
      </c>
      <c r="B13335" s="93" t="s">
        <v>19110</v>
      </c>
      <c r="C13335" s="93" t="s">
        <v>1440</v>
      </c>
      <c r="D13335" s="95">
        <v>2113</v>
      </c>
      <c r="E13335" s="95">
        <v>2156</v>
      </c>
      <c r="F13335" s="95">
        <v>312754</v>
      </c>
      <c r="G13335" s="95">
        <v>250</v>
      </c>
      <c r="H13335" s="93" t="s">
        <v>8976</v>
      </c>
      <c r="I13335" s="93" t="s">
        <v>23897</v>
      </c>
      <c r="J13335" s="93" t="s">
        <v>20860</v>
      </c>
      <c r="K13335" s="93" t="s">
        <v>4664</v>
      </c>
      <c r="L13335" s="14">
        <f>AND(vyberHrace&lt;&gt;"",ISNUMBER(SEARCH(vyberHrace,$B13335)))</f>
      </c>
      <c r="M13335" s="14">
        <f>AND($I13335=MID(kododd,1,2),$J13335=MID(kododd,3,3))</f>
      </c>
    </row>
    <row r="13336">
      <c r="A13336" s="95">
        <v>15471</v>
      </c>
      <c r="B13336" s="93" t="s">
        <v>19112</v>
      </c>
      <c r="C13336" s="93" t="s">
        <v>1446</v>
      </c>
      <c r="D13336" s="95">
        <v>1452</v>
      </c>
      <c r="F13336" s="95">
        <v>369454</v>
      </c>
      <c r="G13336" s="95">
        <v>0</v>
      </c>
      <c r="H13336" s="93" t="s">
        <v>8976</v>
      </c>
      <c r="I13336" s="93" t="s">
        <v>23897</v>
      </c>
      <c r="J13336" s="93" t="s">
        <v>20888</v>
      </c>
      <c r="K13336" s="93" t="s">
        <v>1500</v>
      </c>
      <c r="L13336" s="14">
        <f>AND(vyberHrace&lt;&gt;"",ISNUMBER(SEARCH(vyberHrace,$B13336)))</f>
      </c>
      <c r="M13336" s="14">
        <f>AND($I13336=MID(kododd,1,2),$J13336=MID(kododd,3,3))</f>
      </c>
    </row>
    <row r="13337">
      <c r="A13337" s="95">
        <v>50310</v>
      </c>
      <c r="B13337" s="93" t="s">
        <v>4661</v>
      </c>
      <c r="C13337" s="93" t="s">
        <v>3255</v>
      </c>
      <c r="D13337" s="95">
        <v>1139</v>
      </c>
      <c r="E13337" s="95">
        <v>1590</v>
      </c>
      <c r="F13337" s="95">
        <v>23747307</v>
      </c>
      <c r="G13337" s="95">
        <v>250</v>
      </c>
      <c r="H13337" s="93" t="s">
        <v>8976</v>
      </c>
      <c r="I13337" s="93" t="s">
        <v>23897</v>
      </c>
      <c r="J13337" s="93" t="s">
        <v>20934</v>
      </c>
      <c r="K13337" s="93" t="s">
        <v>8985</v>
      </c>
      <c r="L13337" s="14">
        <f>AND(vyberHrace&lt;&gt;"",ISNUMBER(SEARCH(vyberHrace,$B13337)))</f>
      </c>
      <c r="M13337" s="14">
        <f>AND($I13337=MID(kododd,1,2),$J13337=MID(kododd,3,3))</f>
      </c>
    </row>
    <row r="13338">
      <c r="A13338" s="95">
        <v>59303</v>
      </c>
      <c r="B13338" s="93" t="s">
        <v>25727</v>
      </c>
      <c r="C13338" s="93" t="s">
        <v>1450</v>
      </c>
      <c r="G13338" s="95">
        <v>0</v>
      </c>
      <c r="H13338" s="93" t="s">
        <v>8976</v>
      </c>
      <c r="I13338" s="93" t="s">
        <v>23897</v>
      </c>
      <c r="J13338" s="93" t="s">
        <v>20917</v>
      </c>
      <c r="K13338" s="93" t="s">
        <v>6880</v>
      </c>
      <c r="L13338" s="14">
        <f>AND(vyberHrace&lt;&gt;"",ISNUMBER(SEARCH(vyberHrace,$B13338)))</f>
      </c>
      <c r="M13338" s="14">
        <f>AND($I13338=MID(kododd,1,2),$J13338=MID(kododd,3,3))</f>
      </c>
    </row>
    <row r="13339">
      <c r="A13339" s="95">
        <v>9102</v>
      </c>
      <c r="B13339" s="93" t="s">
        <v>16824</v>
      </c>
      <c r="C13339" s="93" t="s">
        <v>1407</v>
      </c>
      <c r="D13339" s="95">
        <v>1634</v>
      </c>
      <c r="E13339" s="95">
        <v>1812</v>
      </c>
      <c r="F13339" s="95">
        <v>355585</v>
      </c>
      <c r="G13339" s="95">
        <v>250</v>
      </c>
      <c r="H13339" s="93" t="s">
        <v>8976</v>
      </c>
      <c r="I13339" s="93" t="s">
        <v>23897</v>
      </c>
      <c r="J13339" s="93" t="s">
        <v>20846</v>
      </c>
      <c r="K13339" s="93" t="s">
        <v>4692</v>
      </c>
      <c r="L13339" s="14">
        <f>AND(vyberHrace&lt;&gt;"",ISNUMBER(SEARCH(vyberHrace,$B13339)))</f>
      </c>
      <c r="M13339" s="14">
        <f>AND($I13339=MID(kododd,1,2),$J13339=MID(kododd,3,3))</f>
      </c>
    </row>
    <row r="13340">
      <c r="A13340" s="95">
        <v>9095</v>
      </c>
      <c r="B13340" s="93" t="s">
        <v>16830</v>
      </c>
      <c r="C13340" s="93" t="s">
        <v>1451</v>
      </c>
      <c r="D13340" s="95">
        <v>1770</v>
      </c>
      <c r="E13340" s="95">
        <v>1864</v>
      </c>
      <c r="F13340" s="95">
        <v>324175</v>
      </c>
      <c r="G13340" s="95">
        <v>0</v>
      </c>
      <c r="H13340" s="93" t="s">
        <v>8976</v>
      </c>
      <c r="I13340" s="93" t="s">
        <v>23897</v>
      </c>
      <c r="J13340" s="93" t="s">
        <v>20896</v>
      </c>
      <c r="K13340" s="93" t="s">
        <v>9945</v>
      </c>
      <c r="L13340" s="14">
        <f>AND(vyberHrace&lt;&gt;"",ISNUMBER(SEARCH(vyberHrace,$B13340)))</f>
      </c>
      <c r="M13340" s="14">
        <f>AND($I13340=MID(kododd,1,2),$J13340=MID(kododd,3,3))</f>
      </c>
    </row>
    <row r="13341">
      <c r="A13341" s="95">
        <v>50595</v>
      </c>
      <c r="B13341" s="93" t="s">
        <v>4684</v>
      </c>
      <c r="C13341" s="93" t="s">
        <v>1438</v>
      </c>
      <c r="D13341" s="95">
        <v>1363</v>
      </c>
      <c r="F13341" s="95">
        <v>23737891</v>
      </c>
      <c r="G13341" s="95">
        <v>250</v>
      </c>
      <c r="H13341" s="93" t="s">
        <v>8976</v>
      </c>
      <c r="I13341" s="93" t="s">
        <v>23897</v>
      </c>
      <c r="J13341" s="93" t="s">
        <v>20905</v>
      </c>
      <c r="K13341" s="93" t="s">
        <v>9067</v>
      </c>
      <c r="L13341" s="14">
        <f>AND(vyberHrace&lt;&gt;"",ISNUMBER(SEARCH(vyberHrace,$B13341)))</f>
      </c>
      <c r="M13341" s="14">
        <f>AND($I13341=MID(kododd,1,2),$J13341=MID(kododd,3,3))</f>
      </c>
    </row>
    <row r="13342">
      <c r="A13342" s="95">
        <v>30724</v>
      </c>
      <c r="B13342" s="93" t="s">
        <v>16835</v>
      </c>
      <c r="C13342" s="93" t="s">
        <v>1435</v>
      </c>
      <c r="D13342" s="95">
        <v>1544</v>
      </c>
      <c r="E13342" s="95">
        <v>1689</v>
      </c>
      <c r="F13342" s="95">
        <v>330540</v>
      </c>
      <c r="G13342" s="95">
        <v>250</v>
      </c>
      <c r="H13342" s="93" t="s">
        <v>8976</v>
      </c>
      <c r="I13342" s="93" t="s">
        <v>23897</v>
      </c>
      <c r="J13342" s="93" t="s">
        <v>21003</v>
      </c>
      <c r="K13342" s="93" t="s">
        <v>390</v>
      </c>
      <c r="L13342" s="14">
        <f>AND(vyberHrace&lt;&gt;"",ISNUMBER(SEARCH(vyberHrace,$B13342)))</f>
      </c>
      <c r="M13342" s="14">
        <f>AND($I13342=MID(kododd,1,2),$J13342=MID(kododd,3,3))</f>
      </c>
    </row>
    <row r="13343">
      <c r="A13343" s="95">
        <v>400</v>
      </c>
      <c r="B13343" s="93" t="s">
        <v>11906</v>
      </c>
      <c r="C13343" s="93" t="s">
        <v>1456</v>
      </c>
      <c r="D13343" s="95">
        <v>2233</v>
      </c>
      <c r="E13343" s="95">
        <v>2239</v>
      </c>
      <c r="F13343" s="95">
        <v>307092</v>
      </c>
      <c r="G13343" s="95">
        <v>250</v>
      </c>
      <c r="H13343" s="93" t="s">
        <v>8976</v>
      </c>
      <c r="I13343" s="93" t="s">
        <v>23897</v>
      </c>
      <c r="J13343" s="93" t="s">
        <v>3580</v>
      </c>
      <c r="K13343" s="93" t="s">
        <v>6263</v>
      </c>
      <c r="L13343" s="14">
        <f>AND(vyberHrace&lt;&gt;"",ISNUMBER(SEARCH(vyberHrace,$B13343)))</f>
      </c>
      <c r="M13343" s="14">
        <f>AND($I13343=MID(kododd,1,2),$J13343=MID(kododd,3,3))</f>
      </c>
    </row>
    <row r="13344">
      <c r="A13344" s="95">
        <v>56192</v>
      </c>
      <c r="B13344" s="93" t="s">
        <v>22122</v>
      </c>
      <c r="C13344" s="93" t="s">
        <v>1416</v>
      </c>
      <c r="G13344" s="95">
        <v>0</v>
      </c>
      <c r="H13344" s="93" t="s">
        <v>8976</v>
      </c>
      <c r="I13344" s="93" t="s">
        <v>23897</v>
      </c>
      <c r="J13344" s="93" t="s">
        <v>20933</v>
      </c>
      <c r="K13344" s="93" t="s">
        <v>9080</v>
      </c>
      <c r="L13344" s="14">
        <f>AND(vyberHrace&lt;&gt;"",ISNUMBER(SEARCH(vyberHrace,$B13344)))</f>
      </c>
      <c r="M13344" s="14">
        <f>AND($I13344=MID(kododd,1,2),$J13344=MID(kododd,3,3))</f>
      </c>
    </row>
    <row r="13345">
      <c r="A13345" s="95">
        <v>60020</v>
      </c>
      <c r="B13345" s="93" t="s">
        <v>26500</v>
      </c>
      <c r="C13345" s="93" t="s">
        <v>1399</v>
      </c>
      <c r="G13345" s="95">
        <v>0</v>
      </c>
      <c r="H13345" s="93" t="s">
        <v>8976</v>
      </c>
      <c r="I13345" s="93" t="s">
        <v>23897</v>
      </c>
      <c r="J13345" s="93" t="s">
        <v>20933</v>
      </c>
      <c r="K13345" s="93" t="s">
        <v>9080</v>
      </c>
      <c r="L13345" s="14">
        <f>AND(vyberHrace&lt;&gt;"",ISNUMBER(SEARCH(vyberHrace,$B13345)))</f>
      </c>
      <c r="M13345" s="14">
        <f>AND($I13345=MID(kododd,1,2),$J13345=MID(kododd,3,3))</f>
      </c>
    </row>
    <row r="13346">
      <c r="A13346" s="95">
        <v>36778</v>
      </c>
      <c r="B13346" s="93" t="s">
        <v>10710</v>
      </c>
      <c r="C13346" s="93" t="s">
        <v>1446</v>
      </c>
      <c r="D13346" s="95">
        <v>1513</v>
      </c>
      <c r="E13346" s="95">
        <v>1708</v>
      </c>
      <c r="F13346" s="95">
        <v>369462</v>
      </c>
      <c r="G13346" s="95">
        <v>250</v>
      </c>
      <c r="H13346" s="93" t="s">
        <v>8976</v>
      </c>
      <c r="I13346" s="93" t="s">
        <v>23897</v>
      </c>
      <c r="J13346" s="93" t="s">
        <v>20888</v>
      </c>
      <c r="K13346" s="93" t="s">
        <v>1500</v>
      </c>
      <c r="L13346" s="14">
        <f>AND(vyberHrace&lt;&gt;"",ISNUMBER(SEARCH(vyberHrace,$B13346)))</f>
      </c>
      <c r="M13346" s="14">
        <f>AND($I13346=MID(kododd,1,2),$J13346=MID(kododd,3,3))</f>
      </c>
    </row>
    <row r="13347">
      <c r="A13347" s="95">
        <v>7141</v>
      </c>
      <c r="B13347" s="93" t="s">
        <v>10714</v>
      </c>
      <c r="C13347" s="93" t="s">
        <v>1407</v>
      </c>
      <c r="D13347" s="95">
        <v>1732</v>
      </c>
      <c r="E13347" s="95">
        <v>1824</v>
      </c>
      <c r="F13347" s="95">
        <v>329657</v>
      </c>
      <c r="G13347" s="95">
        <v>250</v>
      </c>
      <c r="H13347" s="93" t="s">
        <v>8976</v>
      </c>
      <c r="I13347" s="93" t="s">
        <v>23897</v>
      </c>
      <c r="J13347" s="93" t="s">
        <v>21002</v>
      </c>
      <c r="K13347" s="93" t="s">
        <v>5579</v>
      </c>
      <c r="L13347" s="14">
        <f>AND(vyberHrace&lt;&gt;"",ISNUMBER(SEARCH(vyberHrace,$B13347)))</f>
      </c>
      <c r="M13347" s="14">
        <f>AND($I13347=MID(kododd,1,2),$J13347=MID(kododd,3,3))</f>
      </c>
    </row>
    <row r="13348">
      <c r="A13348" s="95">
        <v>35761</v>
      </c>
      <c r="B13348" s="93" t="s">
        <v>10741</v>
      </c>
      <c r="C13348" s="93" t="s">
        <v>1399</v>
      </c>
      <c r="G13348" s="95">
        <v>0</v>
      </c>
      <c r="H13348" s="93" t="s">
        <v>8976</v>
      </c>
      <c r="I13348" s="93" t="s">
        <v>23897</v>
      </c>
      <c r="J13348" s="93" t="s">
        <v>20921</v>
      </c>
      <c r="K13348" s="93" t="s">
        <v>6838</v>
      </c>
      <c r="L13348" s="14">
        <f>AND(vyberHrace&lt;&gt;"",ISNUMBER(SEARCH(vyberHrace,$B13348)))</f>
      </c>
      <c r="M13348" s="14">
        <f>AND($I13348=MID(kododd,1,2),$J13348=MID(kododd,3,3))</f>
      </c>
    </row>
    <row r="13349">
      <c r="A13349" s="95">
        <v>46603</v>
      </c>
      <c r="B13349" s="93" t="s">
        <v>10743</v>
      </c>
      <c r="C13349" s="93" t="s">
        <v>1408</v>
      </c>
      <c r="D13349" s="95">
        <v>1220</v>
      </c>
      <c r="F13349" s="95">
        <v>23723440</v>
      </c>
      <c r="G13349" s="95">
        <v>250</v>
      </c>
      <c r="H13349" s="93" t="s">
        <v>8976</v>
      </c>
      <c r="I13349" s="93" t="s">
        <v>23897</v>
      </c>
      <c r="J13349" s="93" t="s">
        <v>20905</v>
      </c>
      <c r="K13349" s="93" t="s">
        <v>9067</v>
      </c>
      <c r="L13349" s="14">
        <f>AND(vyberHrace&lt;&gt;"",ISNUMBER(SEARCH(vyberHrace,$B13349)))</f>
      </c>
      <c r="M13349" s="14">
        <f>AND($I13349=MID(kododd,1,2),$J13349=MID(kododd,3,3))</f>
      </c>
    </row>
    <row r="13350">
      <c r="A13350" s="95">
        <v>60495</v>
      </c>
      <c r="B13350" s="93" t="s">
        <v>14111</v>
      </c>
      <c r="C13350" s="93" t="s">
        <v>1416</v>
      </c>
      <c r="F13350" s="95">
        <v>23795743</v>
      </c>
      <c r="G13350" s="95">
        <v>250</v>
      </c>
      <c r="H13350" s="93" t="s">
        <v>8976</v>
      </c>
      <c r="I13350" s="93" t="s">
        <v>23897</v>
      </c>
      <c r="J13350" s="93" t="s">
        <v>20888</v>
      </c>
      <c r="K13350" s="93" t="s">
        <v>1500</v>
      </c>
      <c r="L13350" s="14">
        <f>AND(vyberHrace&lt;&gt;"",ISNUMBER(SEARCH(vyberHrace,$B13350)))</f>
      </c>
      <c r="M13350" s="14">
        <f>AND($I13350=MID(kododd,1,2),$J13350=MID(kododd,3,3))</f>
      </c>
    </row>
    <row r="13351">
      <c r="A13351" s="95">
        <v>45101</v>
      </c>
      <c r="B13351" s="93" t="s">
        <v>16539</v>
      </c>
      <c r="C13351" s="93" t="s">
        <v>1415</v>
      </c>
      <c r="D13351" s="95">
        <v>1640</v>
      </c>
      <c r="E13351" s="95">
        <v>1735</v>
      </c>
      <c r="F13351" s="95">
        <v>398560</v>
      </c>
      <c r="G13351" s="95">
        <v>250</v>
      </c>
      <c r="H13351" s="93" t="s">
        <v>8976</v>
      </c>
      <c r="I13351" s="93" t="s">
        <v>23897</v>
      </c>
      <c r="J13351" s="93" t="s">
        <v>20933</v>
      </c>
      <c r="K13351" s="93" t="s">
        <v>9080</v>
      </c>
      <c r="L13351" s="14">
        <f>AND(vyberHrace&lt;&gt;"",ISNUMBER(SEARCH(vyberHrace,$B13351)))</f>
      </c>
      <c r="M13351" s="14">
        <f>AND($I13351=MID(kododd,1,2),$J13351=MID(kododd,3,3))</f>
      </c>
    </row>
    <row r="13352">
      <c r="A13352" s="95">
        <v>33373</v>
      </c>
      <c r="B13352" s="93" t="s">
        <v>16549</v>
      </c>
      <c r="C13352" s="93" t="s">
        <v>1398</v>
      </c>
      <c r="D13352" s="95">
        <v>1096</v>
      </c>
      <c r="G13352" s="95">
        <v>0</v>
      </c>
      <c r="H13352" s="93" t="s">
        <v>8976</v>
      </c>
      <c r="I13352" s="93" t="s">
        <v>23897</v>
      </c>
      <c r="J13352" s="93" t="s">
        <v>20860</v>
      </c>
      <c r="K13352" s="93" t="s">
        <v>4664</v>
      </c>
      <c r="L13352" s="14">
        <f>AND(vyberHrace&lt;&gt;"",ISNUMBER(SEARCH(vyberHrace,$B13352)))</f>
      </c>
      <c r="M13352" s="14">
        <f>AND($I13352=MID(kododd,1,2),$J13352=MID(kododd,3,3))</f>
      </c>
    </row>
    <row r="13353">
      <c r="A13353" s="95">
        <v>31715</v>
      </c>
      <c r="B13353" s="93" t="s">
        <v>16565</v>
      </c>
      <c r="C13353" s="93" t="s">
        <v>1449</v>
      </c>
      <c r="G13353" s="95">
        <v>0</v>
      </c>
      <c r="H13353" s="93" t="s">
        <v>8976</v>
      </c>
      <c r="I13353" s="93" t="s">
        <v>23897</v>
      </c>
      <c r="J13353" s="93" t="s">
        <v>21033</v>
      </c>
      <c r="K13353" s="93" t="s">
        <v>7886</v>
      </c>
      <c r="L13353" s="14">
        <f>AND(vyberHrace&lt;&gt;"",ISNUMBER(SEARCH(vyberHrace,$B13353)))</f>
      </c>
      <c r="M13353" s="14">
        <f>AND($I13353=MID(kododd,1,2),$J13353=MID(kododd,3,3))</f>
      </c>
    </row>
    <row r="13354">
      <c r="A13354" s="95">
        <v>31714</v>
      </c>
      <c r="B13354" s="93" t="s">
        <v>16566</v>
      </c>
      <c r="C13354" s="93" t="s">
        <v>1398</v>
      </c>
      <c r="G13354" s="95">
        <v>0</v>
      </c>
      <c r="H13354" s="93" t="s">
        <v>8976</v>
      </c>
      <c r="I13354" s="93" t="s">
        <v>23897</v>
      </c>
      <c r="J13354" s="93" t="s">
        <v>21033</v>
      </c>
      <c r="K13354" s="93" t="s">
        <v>7886</v>
      </c>
      <c r="L13354" s="14">
        <f>AND(vyberHrace&lt;&gt;"",ISNUMBER(SEARCH(vyberHrace,$B13354)))</f>
      </c>
      <c r="M13354" s="14">
        <f>AND($I13354=MID(kododd,1,2),$J13354=MID(kododd,3,3))</f>
      </c>
    </row>
    <row r="13355">
      <c r="A13355" s="95">
        <v>15461</v>
      </c>
      <c r="B13355" s="93" t="s">
        <v>19943</v>
      </c>
      <c r="C13355" s="93" t="s">
        <v>1460</v>
      </c>
      <c r="D13355" s="95">
        <v>1275</v>
      </c>
      <c r="G13355" s="95">
        <v>0</v>
      </c>
      <c r="H13355" s="93" t="s">
        <v>8976</v>
      </c>
      <c r="I13355" s="93" t="s">
        <v>23897</v>
      </c>
      <c r="J13355" s="93" t="s">
        <v>20872</v>
      </c>
      <c r="K13355" s="93" t="s">
        <v>6834</v>
      </c>
      <c r="L13355" s="14">
        <f>AND(vyberHrace&lt;&gt;"",ISNUMBER(SEARCH(vyberHrace,$B13355)))</f>
      </c>
      <c r="M13355" s="14">
        <f>AND($I13355=MID(kododd,1,2),$J13355=MID(kododd,3,3))</f>
      </c>
    </row>
    <row r="13356">
      <c r="A13356" s="95">
        <v>49213</v>
      </c>
      <c r="B13356" s="93" t="s">
        <v>21176</v>
      </c>
      <c r="C13356" s="93" t="s">
        <v>1400</v>
      </c>
      <c r="G13356" s="95">
        <v>0</v>
      </c>
      <c r="H13356" s="93" t="s">
        <v>8976</v>
      </c>
      <c r="I13356" s="93" t="s">
        <v>23897</v>
      </c>
      <c r="J13356" s="93" t="s">
        <v>20961</v>
      </c>
      <c r="K13356" s="93" t="s">
        <v>3074</v>
      </c>
      <c r="L13356" s="14">
        <f>AND(vyberHrace&lt;&gt;"",ISNUMBER(SEARCH(vyberHrace,$B13356)))</f>
      </c>
      <c r="M13356" s="14">
        <f>AND($I13356=MID(kododd,1,2),$J13356=MID(kododd,3,3))</f>
      </c>
    </row>
    <row r="13357">
      <c r="A13357" s="95">
        <v>58734</v>
      </c>
      <c r="B13357" s="93" t="s">
        <v>25214</v>
      </c>
      <c r="C13357" s="93" t="s">
        <v>3255</v>
      </c>
      <c r="G13357" s="95">
        <v>250</v>
      </c>
      <c r="H13357" s="93" t="s">
        <v>8976</v>
      </c>
      <c r="I13357" s="93" t="s">
        <v>23897</v>
      </c>
      <c r="J13357" s="93" t="s">
        <v>3580</v>
      </c>
      <c r="K13357" s="93" t="s">
        <v>6263</v>
      </c>
      <c r="L13357" s="14">
        <f>AND(vyberHrace&lt;&gt;"",ISNUMBER(SEARCH(vyberHrace,$B13357)))</f>
      </c>
      <c r="M13357" s="14">
        <f>AND($I13357=MID(kododd,1,2),$J13357=MID(kododd,3,3))</f>
      </c>
    </row>
    <row r="13358">
      <c r="A13358" s="95">
        <v>10480</v>
      </c>
      <c r="B13358" s="93" t="s">
        <v>12678</v>
      </c>
      <c r="C13358" s="93" t="s">
        <v>1428</v>
      </c>
      <c r="D13358" s="95">
        <v>1584</v>
      </c>
      <c r="E13358" s="95">
        <v>1746</v>
      </c>
      <c r="F13358" s="95">
        <v>355593</v>
      </c>
      <c r="G13358" s="95">
        <v>0</v>
      </c>
      <c r="H13358" s="93" t="s">
        <v>8976</v>
      </c>
      <c r="I13358" s="93" t="s">
        <v>23897</v>
      </c>
      <c r="J13358" s="93" t="s">
        <v>20846</v>
      </c>
      <c r="K13358" s="93" t="s">
        <v>4692</v>
      </c>
      <c r="L13358" s="14">
        <f>AND(vyberHrace&lt;&gt;"",ISNUMBER(SEARCH(vyberHrace,$B13358)))</f>
      </c>
      <c r="M13358" s="14">
        <f>AND($I13358=MID(kododd,1,2),$J13358=MID(kododd,3,3))</f>
      </c>
    </row>
    <row r="13359">
      <c r="A13359" s="95">
        <v>12172</v>
      </c>
      <c r="B13359" s="93" t="s">
        <v>10454</v>
      </c>
      <c r="C13359" s="93" t="s">
        <v>1461</v>
      </c>
      <c r="D13359" s="95">
        <v>1695</v>
      </c>
      <c r="E13359" s="95">
        <v>1797</v>
      </c>
      <c r="F13359" s="95">
        <v>388742</v>
      </c>
      <c r="G13359" s="95">
        <v>0</v>
      </c>
      <c r="H13359" s="93" t="s">
        <v>8976</v>
      </c>
      <c r="I13359" s="93" t="s">
        <v>23897</v>
      </c>
      <c r="J13359" s="93" t="s">
        <v>20937</v>
      </c>
      <c r="K13359" s="93" t="s">
        <v>5619</v>
      </c>
      <c r="L13359" s="14">
        <f>AND(vyberHrace&lt;&gt;"",ISNUMBER(SEARCH(vyberHrace,$B13359)))</f>
      </c>
      <c r="M13359" s="14">
        <f>AND($I13359=MID(kododd,1,2),$J13359=MID(kododd,3,3))</f>
      </c>
    </row>
    <row r="13360">
      <c r="A13360" s="95">
        <v>1406</v>
      </c>
      <c r="B13360" s="93" t="s">
        <v>15033</v>
      </c>
      <c r="C13360" s="93" t="s">
        <v>1465</v>
      </c>
      <c r="D13360" s="95">
        <v>2001</v>
      </c>
      <c r="F13360" s="95">
        <v>311596</v>
      </c>
      <c r="G13360" s="95">
        <v>0</v>
      </c>
      <c r="H13360" s="93" t="s">
        <v>8976</v>
      </c>
      <c r="I13360" s="93" t="s">
        <v>23897</v>
      </c>
      <c r="J13360" s="93" t="s">
        <v>20937</v>
      </c>
      <c r="K13360" s="93" t="s">
        <v>5619</v>
      </c>
      <c r="L13360" s="14">
        <f>AND(vyberHrace&lt;&gt;"",ISNUMBER(SEARCH(vyberHrace,$B13360)))</f>
      </c>
      <c r="M13360" s="14">
        <f>AND($I13360=MID(kododd,1,2),$J13360=MID(kododd,3,3))</f>
      </c>
    </row>
    <row r="13361">
      <c r="A13361" s="95">
        <v>54394</v>
      </c>
      <c r="B13361" s="93" t="s">
        <v>575</v>
      </c>
      <c r="C13361" s="93" t="s">
        <v>1411</v>
      </c>
      <c r="F13361" s="95">
        <v>23771569</v>
      </c>
      <c r="G13361" s="95">
        <v>250</v>
      </c>
      <c r="H13361" s="93" t="s">
        <v>8976</v>
      </c>
      <c r="I13361" s="93" t="s">
        <v>23897</v>
      </c>
      <c r="J13361" s="93" t="s">
        <v>20933</v>
      </c>
      <c r="K13361" s="93" t="s">
        <v>9080</v>
      </c>
      <c r="L13361" s="14">
        <f>AND(vyberHrace&lt;&gt;"",ISNUMBER(SEARCH(vyberHrace,$B13361)))</f>
      </c>
      <c r="M13361" s="14">
        <f>AND($I13361=MID(kododd,1,2),$J13361=MID(kododd,3,3))</f>
      </c>
    </row>
    <row r="13362">
      <c r="A13362" s="95">
        <v>14455</v>
      </c>
      <c r="B13362" s="93" t="s">
        <v>12704</v>
      </c>
      <c r="C13362" s="93" t="s">
        <v>1431</v>
      </c>
      <c r="D13362" s="95">
        <v>1835</v>
      </c>
      <c r="E13362" s="95">
        <v>1904</v>
      </c>
      <c r="F13362" s="95">
        <v>329916</v>
      </c>
      <c r="G13362" s="95">
        <v>250</v>
      </c>
      <c r="H13362" s="93" t="s">
        <v>8976</v>
      </c>
      <c r="I13362" s="93" t="s">
        <v>23897</v>
      </c>
      <c r="J13362" s="93" t="s">
        <v>20937</v>
      </c>
      <c r="K13362" s="93" t="s">
        <v>5619</v>
      </c>
      <c r="L13362" s="14">
        <f>AND(vyberHrace&lt;&gt;"",ISNUMBER(SEARCH(vyberHrace,$B13362)))</f>
      </c>
      <c r="M13362" s="14">
        <f>AND($I13362=MID(kododd,1,2),$J13362=MID(kododd,3,3))</f>
      </c>
    </row>
    <row r="13363">
      <c r="A13363" s="95">
        <v>63249</v>
      </c>
      <c r="B13363" s="93" t="s">
        <v>29212</v>
      </c>
      <c r="C13363" s="93" t="s">
        <v>1450</v>
      </c>
      <c r="G13363" s="95">
        <v>250</v>
      </c>
      <c r="H13363" s="93" t="s">
        <v>8976</v>
      </c>
      <c r="I13363" s="93" t="s">
        <v>23897</v>
      </c>
      <c r="J13363" s="93" t="s">
        <v>20917</v>
      </c>
      <c r="K13363" s="93" t="s">
        <v>6880</v>
      </c>
      <c r="L13363" s="14">
        <f>AND(vyberHrace&lt;&gt;"",ISNUMBER(SEARCH(vyberHrace,$B13363)))</f>
      </c>
      <c r="M13363" s="14">
        <f>AND($I13363=MID(kododd,1,2),$J13363=MID(kododd,3,3))</f>
      </c>
    </row>
    <row r="13364">
      <c r="A13364" s="95">
        <v>17128</v>
      </c>
      <c r="B13364" s="93" t="s">
        <v>12716</v>
      </c>
      <c r="C13364" s="93" t="s">
        <v>1475</v>
      </c>
      <c r="D13364" s="95">
        <v>1666</v>
      </c>
      <c r="E13364" s="95">
        <v>1768</v>
      </c>
      <c r="F13364" s="95">
        <v>392383</v>
      </c>
      <c r="G13364" s="95">
        <v>250</v>
      </c>
      <c r="H13364" s="93" t="s">
        <v>8976</v>
      </c>
      <c r="I13364" s="93" t="s">
        <v>23897</v>
      </c>
      <c r="J13364" s="93" t="s">
        <v>20937</v>
      </c>
      <c r="K13364" s="93" t="s">
        <v>5619</v>
      </c>
      <c r="L13364" s="14">
        <f>AND(vyberHrace&lt;&gt;"",ISNUMBER(SEARCH(vyberHrace,$B13364)))</f>
      </c>
      <c r="M13364" s="14">
        <f>AND($I13364=MID(kododd,1,2),$J13364=MID(kododd,3,3))</f>
      </c>
    </row>
    <row r="13365">
      <c r="A13365" s="95">
        <v>27270</v>
      </c>
      <c r="B13365" s="93" t="s">
        <v>12721</v>
      </c>
      <c r="C13365" s="93" t="s">
        <v>1421</v>
      </c>
      <c r="D13365" s="95">
        <v>1876</v>
      </c>
      <c r="E13365" s="95">
        <v>1931</v>
      </c>
      <c r="F13365" s="95">
        <v>339385</v>
      </c>
      <c r="G13365" s="95">
        <v>250</v>
      </c>
      <c r="H13365" s="93" t="s">
        <v>8976</v>
      </c>
      <c r="I13365" s="93" t="s">
        <v>23897</v>
      </c>
      <c r="J13365" s="93" t="s">
        <v>20937</v>
      </c>
      <c r="K13365" s="93" t="s">
        <v>5619</v>
      </c>
      <c r="L13365" s="14">
        <f>AND(vyberHrace&lt;&gt;"",ISNUMBER(SEARCH(vyberHrace,$B13365)))</f>
      </c>
      <c r="M13365" s="14">
        <f>AND($I13365=MID(kododd,1,2),$J13365=MID(kododd,3,3))</f>
      </c>
    </row>
    <row r="13366">
      <c r="A13366" s="95">
        <v>1805</v>
      </c>
      <c r="B13366" s="93" t="s">
        <v>12726</v>
      </c>
      <c r="C13366" s="93" t="s">
        <v>1465</v>
      </c>
      <c r="D13366" s="95">
        <v>1931</v>
      </c>
      <c r="E13366" s="95">
        <v>1952</v>
      </c>
      <c r="F13366" s="95">
        <v>324000</v>
      </c>
      <c r="G13366" s="95">
        <v>0</v>
      </c>
      <c r="H13366" s="93" t="s">
        <v>8976</v>
      </c>
      <c r="I13366" s="93" t="s">
        <v>23897</v>
      </c>
      <c r="J13366" s="93" t="s">
        <v>20860</v>
      </c>
      <c r="K13366" s="93" t="s">
        <v>4664</v>
      </c>
      <c r="L13366" s="14">
        <f>AND(vyberHrace&lt;&gt;"",ISNUMBER(SEARCH(vyberHrace,$B13366)))</f>
      </c>
      <c r="M13366" s="14">
        <f>AND($I13366=MID(kododd,1,2),$J13366=MID(kododd,3,3))</f>
      </c>
    </row>
    <row r="13367">
      <c r="A13367" s="95">
        <v>34590</v>
      </c>
      <c r="B13367" s="93" t="s">
        <v>12799</v>
      </c>
      <c r="C13367" s="93" t="s">
        <v>1455</v>
      </c>
      <c r="G13367" s="95">
        <v>0</v>
      </c>
      <c r="H13367" s="93" t="s">
        <v>8976</v>
      </c>
      <c r="I13367" s="93" t="s">
        <v>23897</v>
      </c>
      <c r="J13367" s="93" t="s">
        <v>20961</v>
      </c>
      <c r="K13367" s="93" t="s">
        <v>3074</v>
      </c>
      <c r="L13367" s="14">
        <f>AND(vyberHrace&lt;&gt;"",ISNUMBER(SEARCH(vyberHrace,$B13367)))</f>
      </c>
      <c r="M13367" s="14">
        <f>AND($I13367=MID(kododd,1,2),$J13367=MID(kododd,3,3))</f>
      </c>
    </row>
    <row r="13368">
      <c r="A13368" s="95">
        <v>7449</v>
      </c>
      <c r="B13368" s="93" t="s">
        <v>29213</v>
      </c>
      <c r="C13368" s="93" t="s">
        <v>1427</v>
      </c>
      <c r="G13368" s="95">
        <v>250</v>
      </c>
      <c r="H13368" s="93" t="s">
        <v>8976</v>
      </c>
      <c r="I13368" s="93" t="s">
        <v>23897</v>
      </c>
      <c r="J13368" s="93" t="s">
        <v>29154</v>
      </c>
      <c r="K13368" s="93" t="s">
        <v>29155</v>
      </c>
      <c r="L13368" s="14">
        <f>AND(vyberHrace&lt;&gt;"",ISNUMBER(SEARCH(vyberHrace,$B13368)))</f>
      </c>
      <c r="M13368" s="14">
        <f>AND($I13368=MID(kododd,1,2),$J13368=MID(kododd,3,3))</f>
      </c>
    </row>
    <row r="13369">
      <c r="A13369" s="95">
        <v>55212</v>
      </c>
      <c r="B13369" s="93" t="s">
        <v>569</v>
      </c>
      <c r="C13369" s="93" t="s">
        <v>1399</v>
      </c>
      <c r="D13369" s="95">
        <v>1937</v>
      </c>
      <c r="E13369" s="95">
        <v>1919</v>
      </c>
      <c r="F13369" s="95">
        <v>23756543</v>
      </c>
      <c r="G13369" s="95">
        <v>250</v>
      </c>
      <c r="H13369" s="93" t="s">
        <v>8976</v>
      </c>
      <c r="I13369" s="93" t="s">
        <v>23897</v>
      </c>
      <c r="J13369" s="93" t="s">
        <v>3580</v>
      </c>
      <c r="K13369" s="93" t="s">
        <v>6263</v>
      </c>
      <c r="L13369" s="14">
        <f>AND(vyberHrace&lt;&gt;"",ISNUMBER(SEARCH(vyberHrace,$B13369)))</f>
      </c>
      <c r="M13369" s="14">
        <f>AND($I13369=MID(kododd,1,2),$J13369=MID(kododd,3,3))</f>
      </c>
    </row>
    <row r="13370">
      <c r="A13370" s="95">
        <v>55140</v>
      </c>
      <c r="B13370" s="93" t="s">
        <v>578</v>
      </c>
      <c r="C13370" s="93" t="s">
        <v>1424</v>
      </c>
      <c r="D13370" s="95">
        <v>1448</v>
      </c>
      <c r="E13370" s="95">
        <v>1587</v>
      </c>
      <c r="F13370" s="95">
        <v>23757213</v>
      </c>
      <c r="G13370" s="95">
        <v>250</v>
      </c>
      <c r="H13370" s="93" t="s">
        <v>8976</v>
      </c>
      <c r="I13370" s="93" t="s">
        <v>23897</v>
      </c>
      <c r="J13370" s="93" t="s">
        <v>20860</v>
      </c>
      <c r="K13370" s="93" t="s">
        <v>4664</v>
      </c>
      <c r="L13370" s="14">
        <f>AND(vyberHrace&lt;&gt;"",ISNUMBER(SEARCH(vyberHrace,$B13370)))</f>
      </c>
      <c r="M13370" s="14">
        <f>AND($I13370=MID(kododd,1,2),$J13370=MID(kododd,3,3))</f>
      </c>
    </row>
    <row r="13371">
      <c r="A13371" s="95">
        <v>50481</v>
      </c>
      <c r="B13371" s="93" t="s">
        <v>4681</v>
      </c>
      <c r="C13371" s="93" t="s">
        <v>1422</v>
      </c>
      <c r="G13371" s="95">
        <v>0</v>
      </c>
      <c r="H13371" s="93" t="s">
        <v>8976</v>
      </c>
      <c r="I13371" s="93" t="s">
        <v>23897</v>
      </c>
      <c r="J13371" s="93" t="s">
        <v>20973</v>
      </c>
      <c r="K13371" s="93" t="s">
        <v>4907</v>
      </c>
      <c r="L13371" s="14">
        <f>AND(vyberHrace&lt;&gt;"",ISNUMBER(SEARCH(vyberHrace,$B13371)))</f>
      </c>
      <c r="M13371" s="14">
        <f>AND($I13371=MID(kododd,1,2),$J13371=MID(kododd,3,3))</f>
      </c>
    </row>
    <row r="13372">
      <c r="A13372" s="95">
        <v>36024</v>
      </c>
      <c r="B13372" s="93" t="s">
        <v>21209</v>
      </c>
      <c r="C13372" s="93" t="s">
        <v>1421</v>
      </c>
      <c r="D13372" s="95">
        <v>1807</v>
      </c>
      <c r="E13372" s="95">
        <v>1874</v>
      </c>
      <c r="F13372" s="95">
        <v>369470</v>
      </c>
      <c r="G13372" s="95">
        <v>250</v>
      </c>
      <c r="H13372" s="93" t="s">
        <v>8976</v>
      </c>
      <c r="I13372" s="93" t="s">
        <v>23897</v>
      </c>
      <c r="J13372" s="93" t="s">
        <v>20921</v>
      </c>
      <c r="K13372" s="93" t="s">
        <v>6838</v>
      </c>
      <c r="L13372" s="14">
        <f>AND(vyberHrace&lt;&gt;"",ISNUMBER(SEARCH(vyberHrace,$B13372)))</f>
      </c>
      <c r="M13372" s="14">
        <f>AND($I13372=MID(kododd,1,2),$J13372=MID(kododd,3,3))</f>
      </c>
    </row>
    <row r="13373">
      <c r="A13373" s="95">
        <v>1757</v>
      </c>
      <c r="B13373" s="93" t="s">
        <v>21216</v>
      </c>
      <c r="C13373" s="93" t="s">
        <v>1415</v>
      </c>
      <c r="D13373" s="95">
        <v>2003</v>
      </c>
      <c r="E13373" s="95">
        <v>2090</v>
      </c>
      <c r="F13373" s="95">
        <v>310905</v>
      </c>
      <c r="G13373" s="95">
        <v>0</v>
      </c>
      <c r="H13373" s="93" t="s">
        <v>8976</v>
      </c>
      <c r="I13373" s="93" t="s">
        <v>23897</v>
      </c>
      <c r="J13373" s="93" t="s">
        <v>20914</v>
      </c>
      <c r="K13373" s="93" t="s">
        <v>26143</v>
      </c>
      <c r="L13373" s="14">
        <f>AND(vyberHrace&lt;&gt;"",ISNUMBER(SEARCH(vyberHrace,$B13373)))</f>
      </c>
      <c r="M13373" s="14">
        <f>AND($I13373=MID(kododd,1,2),$J13373=MID(kododd,3,3))</f>
      </c>
    </row>
    <row r="13374">
      <c r="A13374" s="95">
        <v>37684</v>
      </c>
      <c r="B13374" s="93" t="s">
        <v>21245</v>
      </c>
      <c r="C13374" s="93" t="s">
        <v>1474</v>
      </c>
      <c r="D13374" s="95">
        <v>1640</v>
      </c>
      <c r="E13374" s="95">
        <v>1784</v>
      </c>
      <c r="F13374" s="95">
        <v>394300</v>
      </c>
      <c r="G13374" s="95">
        <v>250</v>
      </c>
      <c r="H13374" s="93" t="s">
        <v>8976</v>
      </c>
      <c r="I13374" s="93" t="s">
        <v>23897</v>
      </c>
      <c r="J13374" s="93" t="s">
        <v>20874</v>
      </c>
      <c r="K13374" s="93" t="s">
        <v>9948</v>
      </c>
      <c r="L13374" s="14">
        <f>AND(vyberHrace&lt;&gt;"",ISNUMBER(SEARCH(vyberHrace,$B13374)))</f>
      </c>
      <c r="M13374" s="14">
        <f>AND($I13374=MID(kododd,1,2),$J13374=MID(kododd,3,3))</f>
      </c>
    </row>
    <row r="13375">
      <c r="A13375" s="95">
        <v>57771</v>
      </c>
      <c r="B13375" s="93" t="s">
        <v>24326</v>
      </c>
      <c r="C13375" s="93" t="s">
        <v>1406</v>
      </c>
      <c r="F13375" s="95">
        <v>23790229</v>
      </c>
      <c r="G13375" s="95">
        <v>250</v>
      </c>
      <c r="H13375" s="93" t="s">
        <v>8976</v>
      </c>
      <c r="I13375" s="93" t="s">
        <v>23897</v>
      </c>
      <c r="J13375" s="93" t="s">
        <v>20905</v>
      </c>
      <c r="K13375" s="93" t="s">
        <v>9067</v>
      </c>
      <c r="L13375" s="14">
        <f>AND(vyberHrace&lt;&gt;"",ISNUMBER(SEARCH(vyberHrace,$B13375)))</f>
      </c>
      <c r="M13375" s="14">
        <f>AND($I13375=MID(kododd,1,2),$J13375=MID(kododd,3,3))</f>
      </c>
    </row>
    <row r="13376">
      <c r="A13376" s="95">
        <v>60912</v>
      </c>
      <c r="B13376" s="93" t="s">
        <v>27287</v>
      </c>
      <c r="C13376" s="93" t="s">
        <v>1450</v>
      </c>
      <c r="F13376" s="95">
        <v>23790237</v>
      </c>
      <c r="G13376" s="95">
        <v>250</v>
      </c>
      <c r="H13376" s="93" t="s">
        <v>8976</v>
      </c>
      <c r="I13376" s="93" t="s">
        <v>23897</v>
      </c>
      <c r="J13376" s="93" t="s">
        <v>20905</v>
      </c>
      <c r="K13376" s="93" t="s">
        <v>9067</v>
      </c>
      <c r="L13376" s="14">
        <f>AND(vyberHrace&lt;&gt;"",ISNUMBER(SEARCH(vyberHrace,$B13376)))</f>
      </c>
      <c r="M13376" s="14">
        <f>AND($I13376=MID(kododd,1,2),$J13376=MID(kododd,3,3))</f>
      </c>
    </row>
    <row r="13377">
      <c r="A13377" s="95">
        <v>49612</v>
      </c>
      <c r="B13377" s="93" t="s">
        <v>21252</v>
      </c>
      <c r="C13377" s="93" t="s">
        <v>1405</v>
      </c>
      <c r="G13377" s="95">
        <v>0</v>
      </c>
      <c r="H13377" s="93" t="s">
        <v>8976</v>
      </c>
      <c r="I13377" s="93" t="s">
        <v>23897</v>
      </c>
      <c r="J13377" s="93" t="s">
        <v>20937</v>
      </c>
      <c r="K13377" s="93" t="s">
        <v>5619</v>
      </c>
      <c r="L13377" s="14">
        <f>AND(vyberHrace&lt;&gt;"",ISNUMBER(SEARCH(vyberHrace,$B13377)))</f>
      </c>
      <c r="M13377" s="14">
        <f>AND($I13377=MID(kododd,1,2),$J13377=MID(kododd,3,3))</f>
      </c>
    </row>
    <row r="13378">
      <c r="A13378" s="95">
        <v>62500</v>
      </c>
      <c r="B13378" s="93" t="s">
        <v>29214</v>
      </c>
      <c r="C13378" s="93" t="s">
        <v>1450</v>
      </c>
      <c r="D13378" s="95">
        <v>1068</v>
      </c>
      <c r="G13378" s="95">
        <v>250</v>
      </c>
      <c r="H13378" s="93" t="s">
        <v>8976</v>
      </c>
      <c r="I13378" s="93" t="s">
        <v>23897</v>
      </c>
      <c r="J13378" s="93" t="s">
        <v>20917</v>
      </c>
      <c r="K13378" s="93" t="s">
        <v>6880</v>
      </c>
      <c r="L13378" s="14">
        <f>AND(vyberHrace&lt;&gt;"",ISNUMBER(SEARCH(vyberHrace,$B13378)))</f>
      </c>
      <c r="M13378" s="14">
        <f>AND($I13378=MID(kododd,1,2),$J13378=MID(kododd,3,3))</f>
      </c>
    </row>
    <row r="13379">
      <c r="A13379" s="95">
        <v>1545</v>
      </c>
      <c r="B13379" s="93" t="s">
        <v>21259</v>
      </c>
      <c r="C13379" s="93" t="s">
        <v>1455</v>
      </c>
      <c r="D13379" s="95">
        <v>2055</v>
      </c>
      <c r="E13379" s="95">
        <v>2079</v>
      </c>
      <c r="F13379" s="95">
        <v>322334</v>
      </c>
      <c r="G13379" s="95">
        <v>250</v>
      </c>
      <c r="H13379" s="93" t="s">
        <v>8976</v>
      </c>
      <c r="I13379" s="93" t="s">
        <v>23897</v>
      </c>
      <c r="J13379" s="93" t="s">
        <v>21002</v>
      </c>
      <c r="K13379" s="93" t="s">
        <v>5579</v>
      </c>
      <c r="L13379" s="14">
        <f>AND(vyberHrace&lt;&gt;"",ISNUMBER(SEARCH(vyberHrace,$B13379)))</f>
      </c>
      <c r="M13379" s="14">
        <f>AND($I13379=MID(kododd,1,2),$J13379=MID(kododd,3,3))</f>
      </c>
    </row>
    <row r="13380">
      <c r="A13380" s="95">
        <v>7077</v>
      </c>
      <c r="B13380" s="93" t="s">
        <v>21260</v>
      </c>
      <c r="C13380" s="93" t="s">
        <v>1459</v>
      </c>
      <c r="D13380" s="95">
        <v>1612</v>
      </c>
      <c r="E13380" s="95">
        <v>1837</v>
      </c>
      <c r="F13380" s="95">
        <v>340693</v>
      </c>
      <c r="G13380" s="95">
        <v>250</v>
      </c>
      <c r="H13380" s="93" t="s">
        <v>8976</v>
      </c>
      <c r="I13380" s="93" t="s">
        <v>23897</v>
      </c>
      <c r="J13380" s="93" t="s">
        <v>20880</v>
      </c>
      <c r="K13380" s="93" t="s">
        <v>2046</v>
      </c>
      <c r="L13380" s="14">
        <f>AND(vyberHrace&lt;&gt;"",ISNUMBER(SEARCH(vyberHrace,$B13380)))</f>
      </c>
      <c r="M13380" s="14">
        <f>AND($I13380=MID(kododd,1,2),$J13380=MID(kododd,3,3))</f>
      </c>
    </row>
    <row r="13381">
      <c r="A13381" s="95">
        <v>55234</v>
      </c>
      <c r="B13381" s="93" t="s">
        <v>14056</v>
      </c>
      <c r="C13381" s="93" t="s">
        <v>1422</v>
      </c>
      <c r="G13381" s="95">
        <v>0</v>
      </c>
      <c r="H13381" s="93" t="s">
        <v>8976</v>
      </c>
      <c r="I13381" s="93" t="s">
        <v>23897</v>
      </c>
      <c r="J13381" s="93" t="s">
        <v>20917</v>
      </c>
      <c r="K13381" s="93" t="s">
        <v>6880</v>
      </c>
      <c r="L13381" s="14">
        <f>AND(vyberHrace&lt;&gt;"",ISNUMBER(SEARCH(vyberHrace,$B13381)))</f>
      </c>
      <c r="M13381" s="14">
        <f>AND($I13381=MID(kododd,1,2),$J13381=MID(kododd,3,3))</f>
      </c>
    </row>
    <row r="13382">
      <c r="A13382" s="95">
        <v>39838</v>
      </c>
      <c r="B13382" s="93" t="s">
        <v>14059</v>
      </c>
      <c r="C13382" s="93" t="s">
        <v>1444</v>
      </c>
      <c r="G13382" s="95">
        <v>0</v>
      </c>
      <c r="H13382" s="93" t="s">
        <v>8976</v>
      </c>
      <c r="I13382" s="93" t="s">
        <v>23897</v>
      </c>
      <c r="J13382" s="93" t="s">
        <v>21033</v>
      </c>
      <c r="K13382" s="93" t="s">
        <v>7886</v>
      </c>
      <c r="L13382" s="14">
        <f>AND(vyberHrace&lt;&gt;"",ISNUMBER(SEARCH(vyberHrace,$B13382)))</f>
      </c>
      <c r="M13382" s="14">
        <f>AND($I13382=MID(kododd,1,2),$J13382=MID(kododd,3,3))</f>
      </c>
    </row>
    <row r="13383">
      <c r="A13383" s="95">
        <v>41739</v>
      </c>
      <c r="B13383" s="93" t="s">
        <v>17369</v>
      </c>
      <c r="C13383" s="93" t="s">
        <v>1408</v>
      </c>
      <c r="D13383" s="95">
        <v>2118</v>
      </c>
      <c r="E13383" s="95">
        <v>2138</v>
      </c>
      <c r="F13383" s="95">
        <v>23717866</v>
      </c>
      <c r="G13383" s="95">
        <v>250</v>
      </c>
      <c r="H13383" s="93" t="s">
        <v>8976</v>
      </c>
      <c r="I13383" s="93" t="s">
        <v>23897</v>
      </c>
      <c r="J13383" s="93" t="s">
        <v>3580</v>
      </c>
      <c r="K13383" s="93" t="s">
        <v>6263</v>
      </c>
      <c r="L13383" s="14">
        <f>AND(vyberHrace&lt;&gt;"",ISNUMBER(SEARCH(vyberHrace,$B13383)))</f>
      </c>
      <c r="M13383" s="14">
        <f>AND($I13383=MID(kododd,1,2),$J13383=MID(kododd,3,3))</f>
      </c>
    </row>
    <row r="13384">
      <c r="A13384" s="95">
        <v>47975</v>
      </c>
      <c r="B13384" s="93" t="s">
        <v>17901</v>
      </c>
      <c r="C13384" s="93" t="s">
        <v>1416</v>
      </c>
      <c r="G13384" s="95">
        <v>0</v>
      </c>
      <c r="H13384" s="93" t="s">
        <v>8976</v>
      </c>
      <c r="I13384" s="93" t="s">
        <v>23897</v>
      </c>
      <c r="J13384" s="93" t="s">
        <v>20921</v>
      </c>
      <c r="K13384" s="93" t="s">
        <v>6838</v>
      </c>
      <c r="L13384" s="14">
        <f>AND(vyberHrace&lt;&gt;"",ISNUMBER(SEARCH(vyberHrace,$B13384)))</f>
      </c>
      <c r="M13384" s="14">
        <f>AND($I13384=MID(kododd,1,2),$J13384=MID(kododd,3,3))</f>
      </c>
    </row>
    <row r="13385">
      <c r="A13385" s="95">
        <v>41951</v>
      </c>
      <c r="B13385" s="93" t="s">
        <v>17902</v>
      </c>
      <c r="C13385" s="93" t="s">
        <v>1407</v>
      </c>
      <c r="D13385" s="95">
        <v>1100</v>
      </c>
      <c r="F13385" s="95">
        <v>23706546</v>
      </c>
      <c r="G13385" s="95">
        <v>0</v>
      </c>
      <c r="H13385" s="93" t="s">
        <v>8976</v>
      </c>
      <c r="I13385" s="93" t="s">
        <v>23897</v>
      </c>
      <c r="J13385" s="93" t="s">
        <v>20921</v>
      </c>
      <c r="K13385" s="93" t="s">
        <v>6838</v>
      </c>
      <c r="L13385" s="14">
        <f>AND(vyberHrace&lt;&gt;"",ISNUMBER(SEARCH(vyberHrace,$B13385)))</f>
      </c>
      <c r="M13385" s="14">
        <f>AND($I13385=MID(kododd,1,2),$J13385=MID(kododd,3,3))</f>
      </c>
    </row>
    <row r="13386">
      <c r="A13386" s="95">
        <v>47976</v>
      </c>
      <c r="B13386" s="93" t="s">
        <v>17904</v>
      </c>
      <c r="C13386" s="93" t="s">
        <v>1400</v>
      </c>
      <c r="F13386" s="95">
        <v>23720328</v>
      </c>
      <c r="G13386" s="95">
        <v>0</v>
      </c>
      <c r="H13386" s="93" t="s">
        <v>8976</v>
      </c>
      <c r="I13386" s="93" t="s">
        <v>23897</v>
      </c>
      <c r="J13386" s="93" t="s">
        <v>20921</v>
      </c>
      <c r="K13386" s="93" t="s">
        <v>6838</v>
      </c>
      <c r="L13386" s="14">
        <f>AND(vyberHrace&lt;&gt;"",ISNUMBER(SEARCH(vyberHrace,$B13386)))</f>
      </c>
      <c r="M13386" s="14">
        <f>AND($I13386=MID(kododd,1,2),$J13386=MID(kododd,3,3))</f>
      </c>
    </row>
    <row r="13387">
      <c r="A13387" s="95">
        <v>55473</v>
      </c>
      <c r="B13387" s="93" t="s">
        <v>22497</v>
      </c>
      <c r="C13387" s="93" t="s">
        <v>1411</v>
      </c>
      <c r="G13387" s="95">
        <v>0</v>
      </c>
      <c r="H13387" s="93" t="s">
        <v>8976</v>
      </c>
      <c r="I13387" s="93" t="s">
        <v>23897</v>
      </c>
      <c r="J13387" s="93" t="s">
        <v>20917</v>
      </c>
      <c r="K13387" s="93" t="s">
        <v>6880</v>
      </c>
      <c r="L13387" s="14">
        <f>AND(vyberHrace&lt;&gt;"",ISNUMBER(SEARCH(vyberHrace,$B13387)))</f>
      </c>
      <c r="M13387" s="14">
        <f>AND($I13387=MID(kododd,1,2),$J13387=MID(kododd,3,3))</f>
      </c>
    </row>
    <row r="13388">
      <c r="A13388" s="95">
        <v>26793</v>
      </c>
      <c r="B13388" s="93" t="s">
        <v>17923</v>
      </c>
      <c r="C13388" s="93" t="s">
        <v>1464</v>
      </c>
      <c r="G13388" s="95">
        <v>0</v>
      </c>
      <c r="H13388" s="93" t="s">
        <v>8976</v>
      </c>
      <c r="I13388" s="93" t="s">
        <v>23897</v>
      </c>
      <c r="J13388" s="93" t="s">
        <v>20961</v>
      </c>
      <c r="K13388" s="93" t="s">
        <v>3074</v>
      </c>
      <c r="L13388" s="14">
        <f>AND(vyberHrace&lt;&gt;"",ISNUMBER(SEARCH(vyberHrace,$B13388)))</f>
      </c>
      <c r="M13388" s="14">
        <f>AND($I13388=MID(kododd,1,2),$J13388=MID(kododd,3,3))</f>
      </c>
    </row>
    <row r="13389">
      <c r="A13389" s="95">
        <v>44365</v>
      </c>
      <c r="B13389" s="93" t="s">
        <v>15696</v>
      </c>
      <c r="C13389" s="93" t="s">
        <v>1418</v>
      </c>
      <c r="G13389" s="95">
        <v>0</v>
      </c>
      <c r="H13389" s="93" t="s">
        <v>8976</v>
      </c>
      <c r="I13389" s="93" t="s">
        <v>23897</v>
      </c>
      <c r="J13389" s="93" t="s">
        <v>20879</v>
      </c>
      <c r="K13389" s="93" t="s">
        <v>21354</v>
      </c>
      <c r="L13389" s="14">
        <f>AND(vyberHrace&lt;&gt;"",ISNUMBER(SEARCH(vyberHrace,$B13389)))</f>
      </c>
      <c r="M13389" s="14">
        <f>AND($I13389=MID(kododd,1,2),$J13389=MID(kododd,3,3))</f>
      </c>
    </row>
    <row r="13390">
      <c r="A13390" s="95">
        <v>35226</v>
      </c>
      <c r="B13390" s="93" t="s">
        <v>15699</v>
      </c>
      <c r="C13390" s="93" t="s">
        <v>1398</v>
      </c>
      <c r="D13390" s="95">
        <v>1674</v>
      </c>
      <c r="E13390" s="95">
        <v>1808</v>
      </c>
      <c r="F13390" s="95">
        <v>365548</v>
      </c>
      <c r="G13390" s="95">
        <v>250</v>
      </c>
      <c r="H13390" s="93" t="s">
        <v>8976</v>
      </c>
      <c r="I13390" s="93" t="s">
        <v>23897</v>
      </c>
      <c r="J13390" s="93" t="s">
        <v>3580</v>
      </c>
      <c r="K13390" s="93" t="s">
        <v>6263</v>
      </c>
      <c r="L13390" s="14">
        <f>AND(vyberHrace&lt;&gt;"",ISNUMBER(SEARCH(vyberHrace,$B13390)))</f>
      </c>
      <c r="M13390" s="14">
        <f>AND($I13390=MID(kododd,1,2),$J13390=MID(kododd,3,3))</f>
      </c>
    </row>
    <row r="13391">
      <c r="A13391" s="95">
        <v>42056</v>
      </c>
      <c r="B13391" s="93" t="s">
        <v>15700</v>
      </c>
      <c r="C13391" s="93" t="s">
        <v>1447</v>
      </c>
      <c r="D13391" s="95">
        <v>1554</v>
      </c>
      <c r="E13391" s="95">
        <v>1754</v>
      </c>
      <c r="F13391" s="95">
        <v>388831</v>
      </c>
      <c r="G13391" s="95">
        <v>250</v>
      </c>
      <c r="H13391" s="93" t="s">
        <v>8976</v>
      </c>
      <c r="I13391" s="93" t="s">
        <v>23897</v>
      </c>
      <c r="J13391" s="93" t="s">
        <v>21003</v>
      </c>
      <c r="K13391" s="93" t="s">
        <v>390</v>
      </c>
      <c r="L13391" s="14">
        <f>AND(vyberHrace&lt;&gt;"",ISNUMBER(SEARCH(vyberHrace,$B13391)))</f>
      </c>
      <c r="M13391" s="14">
        <f>AND($I13391=MID(kododd,1,2),$J13391=MID(kododd,3,3))</f>
      </c>
    </row>
    <row r="13392">
      <c r="A13392" s="95">
        <v>8219</v>
      </c>
      <c r="B13392" s="93" t="s">
        <v>15702</v>
      </c>
      <c r="C13392" s="93" t="s">
        <v>1446</v>
      </c>
      <c r="D13392" s="95">
        <v>1843</v>
      </c>
      <c r="E13392" s="95">
        <v>1890</v>
      </c>
      <c r="F13392" s="95">
        <v>23702028</v>
      </c>
      <c r="G13392" s="95">
        <v>250</v>
      </c>
      <c r="H13392" s="93" t="s">
        <v>8976</v>
      </c>
      <c r="I13392" s="93" t="s">
        <v>23897</v>
      </c>
      <c r="J13392" s="93" t="s">
        <v>21003</v>
      </c>
      <c r="K13392" s="93" t="s">
        <v>390</v>
      </c>
      <c r="L13392" s="14">
        <f>AND(vyberHrace&lt;&gt;"",ISNUMBER(SEARCH(vyberHrace,$B13392)))</f>
      </c>
      <c r="M13392" s="14">
        <f>AND($I13392=MID(kododd,1,2),$J13392=MID(kododd,3,3))</f>
      </c>
    </row>
    <row r="13393">
      <c r="A13393" s="95">
        <v>35880</v>
      </c>
      <c r="B13393" s="93" t="s">
        <v>15703</v>
      </c>
      <c r="C13393" s="93" t="s">
        <v>1444</v>
      </c>
      <c r="D13393" s="95">
        <v>1578</v>
      </c>
      <c r="E13393" s="95">
        <v>1711</v>
      </c>
      <c r="F13393" s="95">
        <v>359599</v>
      </c>
      <c r="G13393" s="95">
        <v>250</v>
      </c>
      <c r="H13393" s="93" t="s">
        <v>8976</v>
      </c>
      <c r="I13393" s="93" t="s">
        <v>23897</v>
      </c>
      <c r="J13393" s="93" t="s">
        <v>3580</v>
      </c>
      <c r="K13393" s="93" t="s">
        <v>6263</v>
      </c>
      <c r="L13393" s="14">
        <f>AND(vyberHrace&lt;&gt;"",ISNUMBER(SEARCH(vyberHrace,$B13393)))</f>
      </c>
      <c r="M13393" s="14">
        <f>AND($I13393=MID(kododd,1,2),$J13393=MID(kododd,3,3))</f>
      </c>
    </row>
    <row r="13394">
      <c r="A13394" s="95">
        <v>44965</v>
      </c>
      <c r="B13394" s="93" t="s">
        <v>15705</v>
      </c>
      <c r="C13394" s="93" t="s">
        <v>1410</v>
      </c>
      <c r="D13394" s="95">
        <v>1183</v>
      </c>
      <c r="F13394" s="95">
        <v>23714034</v>
      </c>
      <c r="G13394" s="95">
        <v>0</v>
      </c>
      <c r="H13394" s="93" t="s">
        <v>8976</v>
      </c>
      <c r="I13394" s="93" t="s">
        <v>23897</v>
      </c>
      <c r="J13394" s="93" t="s">
        <v>21003</v>
      </c>
      <c r="K13394" s="93" t="s">
        <v>390</v>
      </c>
      <c r="L13394" s="14">
        <f>AND(vyberHrace&lt;&gt;"",ISNUMBER(SEARCH(vyberHrace,$B13394)))</f>
      </c>
      <c r="M13394" s="14">
        <f>AND($I13394=MID(kododd,1,2),$J13394=MID(kododd,3,3))</f>
      </c>
    </row>
    <row r="13395">
      <c r="A13395" s="95">
        <v>58282</v>
      </c>
      <c r="B13395" s="93" t="s">
        <v>24796</v>
      </c>
      <c r="C13395" s="93" t="s">
        <v>1486</v>
      </c>
      <c r="G13395" s="95">
        <v>250</v>
      </c>
      <c r="H13395" s="93" t="s">
        <v>8976</v>
      </c>
      <c r="I13395" s="93" t="s">
        <v>23897</v>
      </c>
      <c r="J13395" s="93" t="s">
        <v>20902</v>
      </c>
      <c r="K13395" s="93" t="s">
        <v>6916</v>
      </c>
      <c r="L13395" s="14">
        <f>AND(vyberHrace&lt;&gt;"",ISNUMBER(SEARCH(vyberHrace,$B13395)))</f>
      </c>
      <c r="M13395" s="14">
        <f>AND($I13395=MID(kododd,1,2),$J13395=MID(kododd,3,3))</f>
      </c>
    </row>
    <row r="13396">
      <c r="A13396" s="95">
        <v>35225</v>
      </c>
      <c r="B13396" s="93" t="s">
        <v>19168</v>
      </c>
      <c r="C13396" s="93" t="s">
        <v>1409</v>
      </c>
      <c r="D13396" s="95">
        <v>1766</v>
      </c>
      <c r="E13396" s="95">
        <v>1840</v>
      </c>
      <c r="F13396" s="95">
        <v>365556</v>
      </c>
      <c r="G13396" s="95">
        <v>250</v>
      </c>
      <c r="H13396" s="93" t="s">
        <v>8976</v>
      </c>
      <c r="I13396" s="93" t="s">
        <v>23897</v>
      </c>
      <c r="J13396" s="93" t="s">
        <v>3580</v>
      </c>
      <c r="K13396" s="93" t="s">
        <v>6263</v>
      </c>
      <c r="L13396" s="14">
        <f>AND(vyberHrace&lt;&gt;"",ISNUMBER(SEARCH(vyberHrace,$B13396)))</f>
      </c>
      <c r="M13396" s="14">
        <f>AND($I13396=MID(kododd,1,2),$J13396=MID(kododd,3,3))</f>
      </c>
    </row>
    <row r="13397">
      <c r="A13397" s="95">
        <v>55248</v>
      </c>
      <c r="B13397" s="93" t="s">
        <v>560</v>
      </c>
      <c r="C13397" s="93" t="s">
        <v>1416</v>
      </c>
      <c r="G13397" s="95">
        <v>0</v>
      </c>
      <c r="H13397" s="93" t="s">
        <v>8976</v>
      </c>
      <c r="I13397" s="93" t="s">
        <v>23897</v>
      </c>
      <c r="J13397" s="93" t="s">
        <v>20937</v>
      </c>
      <c r="K13397" s="93" t="s">
        <v>5619</v>
      </c>
      <c r="L13397" s="14">
        <f>AND(vyberHrace&lt;&gt;"",ISNUMBER(SEARCH(vyberHrace,$B13397)))</f>
      </c>
      <c r="M13397" s="14">
        <f>AND($I13397=MID(kododd,1,2),$J13397=MID(kododd,3,3))</f>
      </c>
    </row>
    <row r="13398">
      <c r="A13398" s="95">
        <v>7095</v>
      </c>
      <c r="B13398" s="93" t="s">
        <v>17302</v>
      </c>
      <c r="C13398" s="93" t="s">
        <v>1442</v>
      </c>
      <c r="D13398" s="95">
        <v>1865</v>
      </c>
      <c r="E13398" s="95">
        <v>1936</v>
      </c>
      <c r="F13398" s="95">
        <v>338893</v>
      </c>
      <c r="G13398" s="95">
        <v>250</v>
      </c>
      <c r="H13398" s="93" t="s">
        <v>8976</v>
      </c>
      <c r="I13398" s="93" t="s">
        <v>23897</v>
      </c>
      <c r="J13398" s="93" t="s">
        <v>20914</v>
      </c>
      <c r="K13398" s="93" t="s">
        <v>26143</v>
      </c>
      <c r="L13398" s="14">
        <f>AND(vyberHrace&lt;&gt;"",ISNUMBER(SEARCH(vyberHrace,$B13398)))</f>
      </c>
      <c r="M13398" s="14">
        <f>AND($I13398=MID(kododd,1,2),$J13398=MID(kododd,3,3))</f>
      </c>
    </row>
    <row r="13399">
      <c r="A13399" s="95">
        <v>57050</v>
      </c>
      <c r="B13399" s="93" t="s">
        <v>22458</v>
      </c>
      <c r="C13399" s="93" t="s">
        <v>1406</v>
      </c>
      <c r="F13399" s="95">
        <v>23767170</v>
      </c>
      <c r="G13399" s="95">
        <v>0</v>
      </c>
      <c r="H13399" s="93" t="s">
        <v>8976</v>
      </c>
      <c r="I13399" s="93" t="s">
        <v>23897</v>
      </c>
      <c r="J13399" s="93" t="s">
        <v>20905</v>
      </c>
      <c r="K13399" s="93" t="s">
        <v>9067</v>
      </c>
      <c r="L13399" s="14">
        <f>AND(vyberHrace&lt;&gt;"",ISNUMBER(SEARCH(vyberHrace,$B13399)))</f>
      </c>
      <c r="M13399" s="14">
        <f>AND($I13399=MID(kododd,1,2),$J13399=MID(kododd,3,3))</f>
      </c>
    </row>
    <row r="13400">
      <c r="A13400" s="95">
        <v>50004</v>
      </c>
      <c r="B13400" s="93" t="s">
        <v>17336</v>
      </c>
      <c r="C13400" s="93" t="s">
        <v>1412</v>
      </c>
      <c r="D13400" s="95">
        <v>1524</v>
      </c>
      <c r="E13400" s="95">
        <v>1633</v>
      </c>
      <c r="F13400" s="95">
        <v>23737905</v>
      </c>
      <c r="G13400" s="95">
        <v>250</v>
      </c>
      <c r="H13400" s="93" t="s">
        <v>8976</v>
      </c>
      <c r="I13400" s="93" t="s">
        <v>23897</v>
      </c>
      <c r="J13400" s="93" t="s">
        <v>20933</v>
      </c>
      <c r="K13400" s="93" t="s">
        <v>9080</v>
      </c>
      <c r="L13400" s="14">
        <f>AND(vyberHrace&lt;&gt;"",ISNUMBER(SEARCH(vyberHrace,$B13400)))</f>
      </c>
      <c r="M13400" s="14">
        <f>AND($I13400=MID(kododd,1,2),$J13400=MID(kododd,3,3))</f>
      </c>
    </row>
    <row r="13401">
      <c r="A13401" s="95">
        <v>48741</v>
      </c>
      <c r="B13401" s="93" t="s">
        <v>17337</v>
      </c>
      <c r="C13401" s="93" t="s">
        <v>1416</v>
      </c>
      <c r="D13401" s="95">
        <v>1734</v>
      </c>
      <c r="E13401" s="95">
        <v>1882</v>
      </c>
      <c r="F13401" s="95">
        <v>23728647</v>
      </c>
      <c r="G13401" s="95">
        <v>250</v>
      </c>
      <c r="H13401" s="93" t="s">
        <v>8976</v>
      </c>
      <c r="I13401" s="93" t="s">
        <v>23897</v>
      </c>
      <c r="J13401" s="93" t="s">
        <v>20933</v>
      </c>
      <c r="K13401" s="93" t="s">
        <v>9080</v>
      </c>
      <c r="L13401" s="14">
        <f>AND(vyberHrace&lt;&gt;"",ISNUMBER(SEARCH(vyberHrace,$B13401)))</f>
      </c>
      <c r="M13401" s="14">
        <f>AND($I13401=MID(kododd,1,2),$J13401=MID(kododd,3,3))</f>
      </c>
    </row>
    <row r="13402">
      <c r="A13402" s="95">
        <v>56218</v>
      </c>
      <c r="B13402" s="93" t="s">
        <v>22450</v>
      </c>
      <c r="C13402" s="93" t="s">
        <v>1422</v>
      </c>
      <c r="G13402" s="95">
        <v>0</v>
      </c>
      <c r="H13402" s="93" t="s">
        <v>8976</v>
      </c>
      <c r="I13402" s="93" t="s">
        <v>23897</v>
      </c>
      <c r="J13402" s="93" t="s">
        <v>20921</v>
      </c>
      <c r="K13402" s="93" t="s">
        <v>6838</v>
      </c>
      <c r="L13402" s="14">
        <f>AND(vyberHrace&lt;&gt;"",ISNUMBER(SEARCH(vyberHrace,$B13402)))</f>
      </c>
      <c r="M13402" s="14">
        <f>AND($I13402=MID(kododd,1,2),$J13402=MID(kododd,3,3))</f>
      </c>
    </row>
    <row r="13403">
      <c r="A13403" s="95">
        <v>62539</v>
      </c>
      <c r="B13403" s="93" t="s">
        <v>29215</v>
      </c>
      <c r="C13403" s="93" t="s">
        <v>1412</v>
      </c>
      <c r="G13403" s="95">
        <v>250</v>
      </c>
      <c r="H13403" s="93" t="s">
        <v>8976</v>
      </c>
      <c r="I13403" s="93" t="s">
        <v>23897</v>
      </c>
      <c r="J13403" s="93" t="s">
        <v>3580</v>
      </c>
      <c r="K13403" s="93" t="s">
        <v>6263</v>
      </c>
      <c r="L13403" s="14">
        <f>AND(vyberHrace&lt;&gt;"",ISNUMBER(SEARCH(vyberHrace,$B13403)))</f>
      </c>
      <c r="M13403" s="14">
        <f>AND($I13403=MID(kododd,1,2),$J13403=MID(kododd,3,3))</f>
      </c>
    </row>
    <row r="13404">
      <c r="A13404" s="95">
        <v>55293</v>
      </c>
      <c r="B13404" s="93" t="s">
        <v>617</v>
      </c>
      <c r="C13404" s="93" t="s">
        <v>1449</v>
      </c>
      <c r="D13404" s="95">
        <v>1297</v>
      </c>
      <c r="E13404" s="95">
        <v>1618</v>
      </c>
      <c r="F13404" s="95">
        <v>23772263</v>
      </c>
      <c r="G13404" s="95">
        <v>250</v>
      </c>
      <c r="H13404" s="93" t="s">
        <v>8976</v>
      </c>
      <c r="I13404" s="93" t="s">
        <v>23897</v>
      </c>
      <c r="J13404" s="93" t="s">
        <v>20847</v>
      </c>
      <c r="K13404" s="93" t="s">
        <v>9957</v>
      </c>
      <c r="L13404" s="14">
        <f>AND(vyberHrace&lt;&gt;"",ISNUMBER(SEARCH(vyberHrace,$B13404)))</f>
      </c>
      <c r="M13404" s="14">
        <f>AND($I13404=MID(kododd,1,2),$J13404=MID(kododd,3,3))</f>
      </c>
    </row>
    <row r="13405">
      <c r="A13405" s="95">
        <v>2702</v>
      </c>
      <c r="B13405" s="93" t="s">
        <v>10442</v>
      </c>
      <c r="C13405" s="93" t="s">
        <v>1473</v>
      </c>
      <c r="D13405" s="95">
        <v>1519</v>
      </c>
      <c r="E13405" s="95">
        <v>1636</v>
      </c>
      <c r="F13405" s="95">
        <v>324191</v>
      </c>
      <c r="G13405" s="95">
        <v>250</v>
      </c>
      <c r="H13405" s="93" t="s">
        <v>8976</v>
      </c>
      <c r="I13405" s="93" t="s">
        <v>23897</v>
      </c>
      <c r="J13405" s="93" t="s">
        <v>20933</v>
      </c>
      <c r="K13405" s="93" t="s">
        <v>9080</v>
      </c>
      <c r="L13405" s="14">
        <f>AND(vyberHrace&lt;&gt;"",ISNUMBER(SEARCH(vyberHrace,$B13405)))</f>
      </c>
      <c r="M13405" s="14">
        <f>AND($I13405=MID(kododd,1,2),$J13405=MID(kododd,3,3))</f>
      </c>
    </row>
    <row r="13406">
      <c r="A13406" s="95">
        <v>56917</v>
      </c>
      <c r="B13406" s="93" t="s">
        <v>10574</v>
      </c>
      <c r="C13406" s="93" t="s">
        <v>1406</v>
      </c>
      <c r="F13406" s="95">
        <v>23784474</v>
      </c>
      <c r="G13406" s="95">
        <v>250</v>
      </c>
      <c r="H13406" s="93" t="s">
        <v>8976</v>
      </c>
      <c r="I13406" s="93" t="s">
        <v>23897</v>
      </c>
      <c r="J13406" s="93" t="s">
        <v>20896</v>
      </c>
      <c r="K13406" s="93" t="s">
        <v>9945</v>
      </c>
      <c r="L13406" s="14">
        <f>AND(vyberHrace&lt;&gt;"",ISNUMBER(SEARCH(vyberHrace,$B13406)))</f>
      </c>
      <c r="M13406" s="14">
        <f>AND($I13406=MID(kododd,1,2),$J13406=MID(kododd,3,3))</f>
      </c>
    </row>
    <row r="13407">
      <c r="A13407" s="95">
        <v>63915</v>
      </c>
      <c r="B13407" s="93" t="s">
        <v>30099</v>
      </c>
      <c r="C13407" s="93" t="s">
        <v>29152</v>
      </c>
      <c r="D13407" s="95">
        <v>50503</v>
      </c>
      <c r="E13407" s="95">
        <v>50503</v>
      </c>
      <c r="G13407" s="95">
        <v>250</v>
      </c>
      <c r="H13407" s="93" t="s">
        <v>8976</v>
      </c>
      <c r="I13407" s="93" t="s">
        <v>23897</v>
      </c>
      <c r="J13407" s="93" t="s">
        <v>20905</v>
      </c>
      <c r="K13407" s="93" t="s">
        <v>9067</v>
      </c>
      <c r="L13407" s="14">
        <f>AND(vyberHrace&lt;&gt;"",ISNUMBER(SEARCH(vyberHrace,$B13407)))</f>
      </c>
      <c r="M13407" s="14">
        <f>AND($I13407=MID(kododd,1,2),$J13407=MID(kododd,3,3))</f>
      </c>
    </row>
    <row r="13408">
      <c r="A13408" s="95">
        <v>55562</v>
      </c>
      <c r="B13408" s="93" t="s">
        <v>22459</v>
      </c>
      <c r="C13408" s="93" t="s">
        <v>3255</v>
      </c>
      <c r="D13408" s="95">
        <v>1838</v>
      </c>
      <c r="E13408" s="95">
        <v>1903</v>
      </c>
      <c r="F13408" s="95">
        <v>23760010</v>
      </c>
      <c r="G13408" s="95">
        <v>250</v>
      </c>
      <c r="H13408" s="93" t="s">
        <v>8976</v>
      </c>
      <c r="I13408" s="93" t="s">
        <v>23897</v>
      </c>
      <c r="J13408" s="93" t="s">
        <v>20905</v>
      </c>
      <c r="K13408" s="93" t="s">
        <v>9067</v>
      </c>
      <c r="L13408" s="14">
        <f>AND(vyberHrace&lt;&gt;"",ISNUMBER(SEARCH(vyberHrace,$B13408)))</f>
      </c>
      <c r="M13408" s="14">
        <f>AND($I13408=MID(kododd,1,2),$J13408=MID(kododd,3,3))</f>
      </c>
    </row>
    <row r="13409">
      <c r="A13409" s="95">
        <v>61695</v>
      </c>
      <c r="B13409" s="93" t="s">
        <v>10642</v>
      </c>
      <c r="C13409" s="93" t="s">
        <v>1411</v>
      </c>
      <c r="G13409" s="95">
        <v>250</v>
      </c>
      <c r="H13409" s="93" t="s">
        <v>8976</v>
      </c>
      <c r="I13409" s="93" t="s">
        <v>23897</v>
      </c>
      <c r="J13409" s="93" t="s">
        <v>20902</v>
      </c>
      <c r="K13409" s="93" t="s">
        <v>6916</v>
      </c>
      <c r="L13409" s="14">
        <f>AND(vyberHrace&lt;&gt;"",ISNUMBER(SEARCH(vyberHrace,$B13409)))</f>
      </c>
      <c r="M13409" s="14">
        <f>AND($I13409=MID(kododd,1,2),$J13409=MID(kododd,3,3))</f>
      </c>
    </row>
    <row r="13410">
      <c r="A13410" s="95">
        <v>11757</v>
      </c>
      <c r="B13410" s="93" t="s">
        <v>10644</v>
      </c>
      <c r="C13410" s="93" t="s">
        <v>1437</v>
      </c>
      <c r="D13410" s="95">
        <v>1554</v>
      </c>
      <c r="E13410" s="95">
        <v>1699</v>
      </c>
      <c r="F13410" s="95">
        <v>301434</v>
      </c>
      <c r="G13410" s="95">
        <v>250</v>
      </c>
      <c r="H13410" s="93" t="s">
        <v>8976</v>
      </c>
      <c r="I13410" s="93" t="s">
        <v>23897</v>
      </c>
      <c r="J13410" s="93" t="s">
        <v>20933</v>
      </c>
      <c r="K13410" s="93" t="s">
        <v>9080</v>
      </c>
      <c r="L13410" s="14">
        <f>AND(vyberHrace&lt;&gt;"",ISNUMBER(SEARCH(vyberHrace,$B13410)))</f>
      </c>
      <c r="M13410" s="14">
        <f>AND($I13410=MID(kododd,1,2),$J13410=MID(kododd,3,3))</f>
      </c>
    </row>
    <row r="13411">
      <c r="A13411" s="95">
        <v>2003</v>
      </c>
      <c r="B13411" s="93" t="s">
        <v>10651</v>
      </c>
      <c r="C13411" s="93" t="s">
        <v>1442</v>
      </c>
      <c r="D13411" s="95">
        <v>1945</v>
      </c>
      <c r="E13411" s="95">
        <v>1984</v>
      </c>
      <c r="F13411" s="95">
        <v>310395</v>
      </c>
      <c r="G13411" s="95">
        <v>250</v>
      </c>
      <c r="H13411" s="93" t="s">
        <v>8976</v>
      </c>
      <c r="I13411" s="93" t="s">
        <v>23897</v>
      </c>
      <c r="J13411" s="93" t="s">
        <v>20961</v>
      </c>
      <c r="K13411" s="93" t="s">
        <v>3074</v>
      </c>
      <c r="L13411" s="14">
        <f>AND(vyberHrace&lt;&gt;"",ISNUMBER(SEARCH(vyberHrace,$B13411)))</f>
      </c>
      <c r="M13411" s="14">
        <f>AND($I13411=MID(kododd,1,2),$J13411=MID(kododd,3,3))</f>
      </c>
    </row>
    <row r="13412">
      <c r="A13412" s="95">
        <v>2856</v>
      </c>
      <c r="B13412" s="93" t="s">
        <v>10651</v>
      </c>
      <c r="C13412" s="93" t="s">
        <v>1443</v>
      </c>
      <c r="D13412" s="95">
        <v>1513</v>
      </c>
      <c r="E13412" s="95">
        <v>1636</v>
      </c>
      <c r="F13412" s="95">
        <v>340707</v>
      </c>
      <c r="G13412" s="95">
        <v>250</v>
      </c>
      <c r="H13412" s="93" t="s">
        <v>8976</v>
      </c>
      <c r="I13412" s="93" t="s">
        <v>23897</v>
      </c>
      <c r="J13412" s="93" t="s">
        <v>20961</v>
      </c>
      <c r="K13412" s="93" t="s">
        <v>3074</v>
      </c>
      <c r="L13412" s="14">
        <f>AND(vyberHrace&lt;&gt;"",ISNUMBER(SEARCH(vyberHrace,$B13412)))</f>
      </c>
      <c r="M13412" s="14">
        <f>AND($I13412=MID(kododd,1,2),$J13412=MID(kododd,3,3))</f>
      </c>
    </row>
    <row r="13413">
      <c r="A13413" s="95">
        <v>18870</v>
      </c>
      <c r="B13413" s="93" t="s">
        <v>11490</v>
      </c>
      <c r="C13413" s="93" t="s">
        <v>1436</v>
      </c>
      <c r="D13413" s="95">
        <v>1090</v>
      </c>
      <c r="F13413" s="95">
        <v>23702176</v>
      </c>
      <c r="G13413" s="95">
        <v>0</v>
      </c>
      <c r="H13413" s="93" t="s">
        <v>8976</v>
      </c>
      <c r="I13413" s="93" t="s">
        <v>23897</v>
      </c>
      <c r="J13413" s="93" t="s">
        <v>20874</v>
      </c>
      <c r="K13413" s="93" t="s">
        <v>9948</v>
      </c>
      <c r="L13413" s="14">
        <f>AND(vyberHrace&lt;&gt;"",ISNUMBER(SEARCH(vyberHrace,$B13413)))</f>
      </c>
      <c r="M13413" s="14">
        <f>AND($I13413=MID(kododd,1,2),$J13413=MID(kododd,3,3))</f>
      </c>
    </row>
    <row r="13414">
      <c r="A13414" s="95">
        <v>56629</v>
      </c>
      <c r="B13414" s="93" t="s">
        <v>22396</v>
      </c>
      <c r="C13414" s="93" t="s">
        <v>1411</v>
      </c>
      <c r="F13414" s="95">
        <v>23784369</v>
      </c>
      <c r="G13414" s="95">
        <v>0</v>
      </c>
      <c r="H13414" s="93" t="s">
        <v>8976</v>
      </c>
      <c r="I13414" s="93" t="s">
        <v>23897</v>
      </c>
      <c r="J13414" s="93" t="s">
        <v>20934</v>
      </c>
      <c r="K13414" s="93" t="s">
        <v>8985</v>
      </c>
      <c r="L13414" s="14">
        <f>AND(vyberHrace&lt;&gt;"",ISNUMBER(SEARCH(vyberHrace,$B13414)))</f>
      </c>
      <c r="M13414" s="14">
        <f>AND($I13414=MID(kododd,1,2),$J13414=MID(kododd,3,3))</f>
      </c>
    </row>
    <row r="13415">
      <c r="A13415" s="95">
        <v>7930</v>
      </c>
      <c r="B13415" s="93" t="s">
        <v>12868</v>
      </c>
      <c r="C13415" s="93" t="s">
        <v>1413</v>
      </c>
      <c r="D13415" s="95">
        <v>1708</v>
      </c>
      <c r="E13415" s="95">
        <v>1806</v>
      </c>
      <c r="F13415" s="95">
        <v>324213</v>
      </c>
      <c r="G13415" s="95">
        <v>250</v>
      </c>
      <c r="H13415" s="93" t="s">
        <v>8976</v>
      </c>
      <c r="I13415" s="93" t="s">
        <v>23897</v>
      </c>
      <c r="J13415" s="93" t="s">
        <v>20896</v>
      </c>
      <c r="K13415" s="93" t="s">
        <v>9945</v>
      </c>
      <c r="L13415" s="14">
        <f>AND(vyberHrace&lt;&gt;"",ISNUMBER(SEARCH(vyberHrace,$B13415)))</f>
      </c>
      <c r="M13415" s="14">
        <f>AND($I13415=MID(kododd,1,2),$J13415=MID(kododd,3,3))</f>
      </c>
    </row>
    <row r="13416">
      <c r="A13416" s="95">
        <v>47911</v>
      </c>
      <c r="B13416" s="93" t="s">
        <v>15227</v>
      </c>
      <c r="C13416" s="93" t="s">
        <v>1446</v>
      </c>
      <c r="D13416" s="95">
        <v>1564</v>
      </c>
      <c r="E13416" s="95">
        <v>1759</v>
      </c>
      <c r="F13416" s="95">
        <v>23719400</v>
      </c>
      <c r="G13416" s="95">
        <v>0</v>
      </c>
      <c r="H13416" s="93" t="s">
        <v>8976</v>
      </c>
      <c r="I13416" s="93" t="s">
        <v>23897</v>
      </c>
      <c r="J13416" s="93" t="s">
        <v>20933</v>
      </c>
      <c r="K13416" s="93" t="s">
        <v>9080</v>
      </c>
      <c r="L13416" s="14">
        <f>AND(vyberHrace&lt;&gt;"",ISNUMBER(SEARCH(vyberHrace,$B13416)))</f>
      </c>
      <c r="M13416" s="14">
        <f>AND($I13416=MID(kododd,1,2),$J13416=MID(kododd,3,3))</f>
      </c>
    </row>
    <row r="13417">
      <c r="A13417" s="95">
        <v>45274</v>
      </c>
      <c r="B13417" s="93" t="s">
        <v>15228</v>
      </c>
      <c r="C13417" s="93" t="s">
        <v>1410</v>
      </c>
      <c r="D13417" s="95">
        <v>1969</v>
      </c>
      <c r="E13417" s="95">
        <v>1990</v>
      </c>
      <c r="F13417" s="95">
        <v>23712236</v>
      </c>
      <c r="G13417" s="95">
        <v>250</v>
      </c>
      <c r="H13417" s="93" t="s">
        <v>8976</v>
      </c>
      <c r="I13417" s="93" t="s">
        <v>23897</v>
      </c>
      <c r="J13417" s="93" t="s">
        <v>20933</v>
      </c>
      <c r="K13417" s="93" t="s">
        <v>9080</v>
      </c>
      <c r="L13417" s="14">
        <f>AND(vyberHrace&lt;&gt;"",ISNUMBER(SEARCH(vyberHrace,$B13417)))</f>
      </c>
      <c r="M13417" s="14">
        <f>AND($I13417=MID(kododd,1,2),$J13417=MID(kododd,3,3))</f>
      </c>
    </row>
    <row r="13418">
      <c r="A13418" s="95">
        <v>50372</v>
      </c>
      <c r="B13418" s="93" t="s">
        <v>4657</v>
      </c>
      <c r="C13418" s="93" t="s">
        <v>1406</v>
      </c>
      <c r="D13418" s="95">
        <v>1159</v>
      </c>
      <c r="G13418" s="95">
        <v>250</v>
      </c>
      <c r="H13418" s="93" t="s">
        <v>8976</v>
      </c>
      <c r="I13418" s="93" t="s">
        <v>23897</v>
      </c>
      <c r="J13418" s="93" t="s">
        <v>3580</v>
      </c>
      <c r="K13418" s="93" t="s">
        <v>6263</v>
      </c>
      <c r="L13418" s="14">
        <f>AND(vyberHrace&lt;&gt;"",ISNUMBER(SEARCH(vyberHrace,$B13418)))</f>
      </c>
      <c r="M13418" s="14">
        <f>AND($I13418=MID(kododd,1,2),$J13418=MID(kododd,3,3))</f>
      </c>
    </row>
    <row r="13419">
      <c r="A13419" s="95">
        <v>47209</v>
      </c>
      <c r="B13419" s="93" t="s">
        <v>15234</v>
      </c>
      <c r="C13419" s="93" t="s">
        <v>1400</v>
      </c>
      <c r="D13419" s="95">
        <v>1638</v>
      </c>
      <c r="E13419" s="95">
        <v>1746</v>
      </c>
      <c r="F13419" s="95">
        <v>23734566</v>
      </c>
      <c r="G13419" s="95">
        <v>250</v>
      </c>
      <c r="H13419" s="93" t="s">
        <v>8976</v>
      </c>
      <c r="I13419" s="93" t="s">
        <v>23897</v>
      </c>
      <c r="J13419" s="93" t="s">
        <v>3580</v>
      </c>
      <c r="K13419" s="93" t="s">
        <v>6263</v>
      </c>
      <c r="L13419" s="14">
        <f>AND(vyberHrace&lt;&gt;"",ISNUMBER(SEARCH(vyberHrace,$B13419)))</f>
      </c>
      <c r="M13419" s="14">
        <f>AND($I13419=MID(kododd,1,2),$J13419=MID(kododd,3,3))</f>
      </c>
    </row>
    <row r="13420">
      <c r="A13420" s="95">
        <v>58685</v>
      </c>
      <c r="B13420" s="93" t="s">
        <v>25169</v>
      </c>
      <c r="C13420" s="93" t="s">
        <v>1486</v>
      </c>
      <c r="G13420" s="95">
        <v>0</v>
      </c>
      <c r="H13420" s="93" t="s">
        <v>8976</v>
      </c>
      <c r="I13420" s="93" t="s">
        <v>23897</v>
      </c>
      <c r="J13420" s="93" t="s">
        <v>20921</v>
      </c>
      <c r="K13420" s="93" t="s">
        <v>6838</v>
      </c>
      <c r="L13420" s="14">
        <f>AND(vyberHrace&lt;&gt;"",ISNUMBER(SEARCH(vyberHrace,$B13420)))</f>
      </c>
      <c r="M13420" s="14">
        <f>AND($I13420=MID(kododd,1,2),$J13420=MID(kododd,3,3))</f>
      </c>
    </row>
    <row r="13421">
      <c r="A13421" s="95">
        <v>54147</v>
      </c>
      <c r="B13421" s="93" t="s">
        <v>598</v>
      </c>
      <c r="C13421" s="93" t="s">
        <v>1424</v>
      </c>
      <c r="G13421" s="95">
        <v>0</v>
      </c>
      <c r="H13421" s="93" t="s">
        <v>8976</v>
      </c>
      <c r="I13421" s="93" t="s">
        <v>23897</v>
      </c>
      <c r="J13421" s="93" t="s">
        <v>20921</v>
      </c>
      <c r="K13421" s="93" t="s">
        <v>6838</v>
      </c>
      <c r="L13421" s="14">
        <f>AND(vyberHrace&lt;&gt;"",ISNUMBER(SEARCH(vyberHrace,$B13421)))</f>
      </c>
      <c r="M13421" s="14">
        <f>AND($I13421=MID(kododd,1,2),$J13421=MID(kododd,3,3))</f>
      </c>
    </row>
    <row r="13422">
      <c r="A13422" s="95">
        <v>62982</v>
      </c>
      <c r="B13422" s="93" t="s">
        <v>29216</v>
      </c>
      <c r="C13422" s="93" t="s">
        <v>1411</v>
      </c>
      <c r="G13422" s="95">
        <v>250</v>
      </c>
      <c r="H13422" s="93" t="s">
        <v>8976</v>
      </c>
      <c r="I13422" s="93" t="s">
        <v>23897</v>
      </c>
      <c r="J13422" s="93" t="s">
        <v>20906</v>
      </c>
      <c r="K13422" s="93" t="s">
        <v>4884</v>
      </c>
      <c r="L13422" s="14">
        <f>AND(vyberHrace&lt;&gt;"",ISNUMBER(SEARCH(vyberHrace,$B13422)))</f>
      </c>
      <c r="M13422" s="14">
        <f>AND($I13422=MID(kododd,1,2),$J13422=MID(kododd,3,3))</f>
      </c>
    </row>
    <row r="13423">
      <c r="A13423" s="95">
        <v>60660</v>
      </c>
      <c r="B13423" s="93" t="s">
        <v>29217</v>
      </c>
      <c r="C13423" s="93" t="s">
        <v>1424</v>
      </c>
      <c r="F13423" s="95">
        <v>23793570</v>
      </c>
      <c r="G13423" s="95">
        <v>250</v>
      </c>
      <c r="H13423" s="93" t="s">
        <v>8976</v>
      </c>
      <c r="I13423" s="93" t="s">
        <v>23897</v>
      </c>
      <c r="J13423" s="93" t="s">
        <v>21033</v>
      </c>
      <c r="K13423" s="93" t="s">
        <v>7886</v>
      </c>
      <c r="L13423" s="14">
        <f>AND(vyberHrace&lt;&gt;"",ISNUMBER(SEARCH(vyberHrace,$B13423)))</f>
      </c>
      <c r="M13423" s="14">
        <f>AND($I13423=MID(kododd,1,2),$J13423=MID(kododd,3,3))</f>
      </c>
    </row>
    <row r="13424">
      <c r="A13424" s="95">
        <v>56893</v>
      </c>
      <c r="B13424" s="93" t="s">
        <v>22478</v>
      </c>
      <c r="C13424" s="93" t="s">
        <v>3255</v>
      </c>
      <c r="G13424" s="95">
        <v>0</v>
      </c>
      <c r="H13424" s="93" t="s">
        <v>8976</v>
      </c>
      <c r="I13424" s="93" t="s">
        <v>23897</v>
      </c>
      <c r="J13424" s="93" t="s">
        <v>20847</v>
      </c>
      <c r="K13424" s="93" t="s">
        <v>9957</v>
      </c>
      <c r="L13424" s="14">
        <f>AND(vyberHrace&lt;&gt;"",ISNUMBER(SEARCH(vyberHrace,$B13424)))</f>
      </c>
      <c r="M13424" s="14">
        <f>AND($I13424=MID(kododd,1,2),$J13424=MID(kododd,3,3))</f>
      </c>
    </row>
    <row r="13425">
      <c r="A13425" s="95">
        <v>52298</v>
      </c>
      <c r="B13425" s="93" t="s">
        <v>1565</v>
      </c>
      <c r="C13425" s="93" t="s">
        <v>1416</v>
      </c>
      <c r="D13425" s="95">
        <v>1013</v>
      </c>
      <c r="F13425" s="95">
        <v>23795794</v>
      </c>
      <c r="G13425" s="95">
        <v>250</v>
      </c>
      <c r="H13425" s="93" t="s">
        <v>8976</v>
      </c>
      <c r="I13425" s="93" t="s">
        <v>23897</v>
      </c>
      <c r="J13425" s="93" t="s">
        <v>3580</v>
      </c>
      <c r="K13425" s="93" t="s">
        <v>6263</v>
      </c>
      <c r="L13425" s="14">
        <f>AND(vyberHrace&lt;&gt;"",ISNUMBER(SEARCH(vyberHrace,$B13425)))</f>
      </c>
      <c r="M13425" s="14">
        <f>AND($I13425=MID(kododd,1,2),$J13425=MID(kododd,3,3))</f>
      </c>
    </row>
    <row r="13426">
      <c r="A13426" s="95">
        <v>45250</v>
      </c>
      <c r="B13426" s="93" t="s">
        <v>9340</v>
      </c>
      <c r="C13426" s="93" t="s">
        <v>1460</v>
      </c>
      <c r="D13426" s="95">
        <v>1699</v>
      </c>
      <c r="E13426" s="95">
        <v>1783</v>
      </c>
      <c r="F13426" s="95">
        <v>23710314</v>
      </c>
      <c r="G13426" s="95">
        <v>250</v>
      </c>
      <c r="H13426" s="93" t="s">
        <v>8976</v>
      </c>
      <c r="I13426" s="93" t="s">
        <v>23897</v>
      </c>
      <c r="J13426" s="93" t="s">
        <v>20961</v>
      </c>
      <c r="K13426" s="93" t="s">
        <v>3074</v>
      </c>
      <c r="L13426" s="14">
        <f>AND(vyberHrace&lt;&gt;"",ISNUMBER(SEARCH(vyberHrace,$B13426)))</f>
      </c>
      <c r="M13426" s="14">
        <f>AND($I13426=MID(kododd,1,2),$J13426=MID(kododd,3,3))</f>
      </c>
    </row>
    <row r="13427">
      <c r="A13427" s="95">
        <v>62709</v>
      </c>
      <c r="B13427" s="93" t="s">
        <v>29218</v>
      </c>
      <c r="C13427" s="93" t="s">
        <v>1450</v>
      </c>
      <c r="G13427" s="95">
        <v>250</v>
      </c>
      <c r="H13427" s="93" t="s">
        <v>8976</v>
      </c>
      <c r="I13427" s="93" t="s">
        <v>23897</v>
      </c>
      <c r="J13427" s="93" t="s">
        <v>20917</v>
      </c>
      <c r="K13427" s="93" t="s">
        <v>6880</v>
      </c>
      <c r="L13427" s="14">
        <f>AND(vyberHrace&lt;&gt;"",ISNUMBER(SEARCH(vyberHrace,$B13427)))</f>
      </c>
      <c r="M13427" s="14">
        <f>AND($I13427=MID(kododd,1,2),$J13427=MID(kododd,3,3))</f>
      </c>
    </row>
    <row r="13428">
      <c r="A13428" s="95">
        <v>7160</v>
      </c>
      <c r="B13428" s="93" t="s">
        <v>13920</v>
      </c>
      <c r="C13428" s="93" t="s">
        <v>1455</v>
      </c>
      <c r="D13428" s="95">
        <v>1984</v>
      </c>
      <c r="E13428" s="95">
        <v>2029</v>
      </c>
      <c r="F13428" s="95">
        <v>318418</v>
      </c>
      <c r="G13428" s="95">
        <v>250</v>
      </c>
      <c r="H13428" s="93" t="s">
        <v>8976</v>
      </c>
      <c r="I13428" s="93" t="s">
        <v>23897</v>
      </c>
      <c r="J13428" s="93" t="s">
        <v>20906</v>
      </c>
      <c r="K13428" s="93" t="s">
        <v>4884</v>
      </c>
      <c r="L13428" s="14">
        <f>AND(vyberHrace&lt;&gt;"",ISNUMBER(SEARCH(vyberHrace,$B13428)))</f>
      </c>
      <c r="M13428" s="14">
        <f>AND($I13428=MID(kododd,1,2),$J13428=MID(kododd,3,3))</f>
      </c>
    </row>
    <row r="13429">
      <c r="A13429" s="95">
        <v>45090</v>
      </c>
      <c r="B13429" s="93" t="s">
        <v>16286</v>
      </c>
      <c r="C13429" s="93" t="s">
        <v>1446</v>
      </c>
      <c r="D13429" s="95">
        <v>1294</v>
      </c>
      <c r="E13429" s="95">
        <v>1583</v>
      </c>
      <c r="F13429" s="95">
        <v>23702184</v>
      </c>
      <c r="G13429" s="95">
        <v>250</v>
      </c>
      <c r="H13429" s="93" t="s">
        <v>8976</v>
      </c>
      <c r="I13429" s="93" t="s">
        <v>23897</v>
      </c>
      <c r="J13429" s="93" t="s">
        <v>3580</v>
      </c>
      <c r="K13429" s="93" t="s">
        <v>6263</v>
      </c>
      <c r="L13429" s="14">
        <f>AND(vyberHrace&lt;&gt;"",ISNUMBER(SEARCH(vyberHrace,$B13429)))</f>
      </c>
      <c r="M13429" s="14">
        <f>AND($I13429=MID(kododd,1,2),$J13429=MID(kododd,3,3))</f>
      </c>
    </row>
    <row r="13430">
      <c r="A13430" s="95">
        <v>42744</v>
      </c>
      <c r="B13430" s="93" t="s">
        <v>16287</v>
      </c>
      <c r="C13430" s="93" t="s">
        <v>1402</v>
      </c>
      <c r="D13430" s="95">
        <v>2322</v>
      </c>
      <c r="E13430" s="95">
        <v>2343</v>
      </c>
      <c r="F13430" s="95">
        <v>23702192</v>
      </c>
      <c r="G13430" s="95">
        <v>250</v>
      </c>
      <c r="H13430" s="93" t="s">
        <v>8976</v>
      </c>
      <c r="I13430" s="93" t="s">
        <v>23897</v>
      </c>
      <c r="J13430" s="93" t="s">
        <v>20933</v>
      </c>
      <c r="K13430" s="93" t="s">
        <v>9080</v>
      </c>
      <c r="L13430" s="14">
        <f>AND(vyberHrace&lt;&gt;"",ISNUMBER(SEARCH(vyberHrace,$B13430)))</f>
      </c>
      <c r="M13430" s="14">
        <f>AND($I13430=MID(kododd,1,2),$J13430=MID(kododd,3,3))</f>
      </c>
    </row>
    <row r="13431">
      <c r="A13431" s="95">
        <v>53136</v>
      </c>
      <c r="B13431" s="93" t="s">
        <v>20809</v>
      </c>
      <c r="C13431" s="93" t="s">
        <v>1422</v>
      </c>
      <c r="G13431" s="95">
        <v>0</v>
      </c>
      <c r="H13431" s="93" t="s">
        <v>8976</v>
      </c>
      <c r="I13431" s="93" t="s">
        <v>23897</v>
      </c>
      <c r="J13431" s="93" t="s">
        <v>20933</v>
      </c>
      <c r="K13431" s="93" t="s">
        <v>9080</v>
      </c>
      <c r="L13431" s="14">
        <f>AND(vyberHrace&lt;&gt;"",ISNUMBER(SEARCH(vyberHrace,$B13431)))</f>
      </c>
      <c r="M13431" s="14">
        <f>AND($I13431=MID(kododd,1,2),$J13431=MID(kododd,3,3))</f>
      </c>
    </row>
    <row r="13432">
      <c r="A13432" s="95">
        <v>52240</v>
      </c>
      <c r="B13432" s="93" t="s">
        <v>1560</v>
      </c>
      <c r="C13432" s="93" t="s">
        <v>1402</v>
      </c>
      <c r="G13432" s="95">
        <v>0</v>
      </c>
      <c r="H13432" s="93" t="s">
        <v>8976</v>
      </c>
      <c r="I13432" s="93" t="s">
        <v>23897</v>
      </c>
      <c r="J13432" s="93" t="s">
        <v>20937</v>
      </c>
      <c r="K13432" s="93" t="s">
        <v>5619</v>
      </c>
      <c r="L13432" s="14">
        <f>AND(vyberHrace&lt;&gt;"",ISNUMBER(SEARCH(vyberHrace,$B13432)))</f>
      </c>
      <c r="M13432" s="14">
        <f>AND($I13432=MID(kododd,1,2),$J13432=MID(kododd,3,3))</f>
      </c>
    </row>
    <row r="13433">
      <c r="A13433" s="95">
        <v>60913</v>
      </c>
      <c r="B13433" s="93" t="s">
        <v>27288</v>
      </c>
      <c r="C13433" s="93" t="s">
        <v>1486</v>
      </c>
      <c r="F13433" s="95">
        <v>23790245</v>
      </c>
      <c r="G13433" s="95">
        <v>250</v>
      </c>
      <c r="H13433" s="93" t="s">
        <v>8976</v>
      </c>
      <c r="I13433" s="93" t="s">
        <v>23897</v>
      </c>
      <c r="J13433" s="93" t="s">
        <v>20905</v>
      </c>
      <c r="K13433" s="93" t="s">
        <v>9067</v>
      </c>
      <c r="L13433" s="14">
        <f>AND(vyberHrace&lt;&gt;"",ISNUMBER(SEARCH(vyberHrace,$B13433)))</f>
      </c>
      <c r="M13433" s="14">
        <f>AND($I13433=MID(kododd,1,2),$J13433=MID(kododd,3,3))</f>
      </c>
    </row>
    <row r="13434">
      <c r="A13434" s="95">
        <v>60914</v>
      </c>
      <c r="B13434" s="93" t="s">
        <v>27289</v>
      </c>
      <c r="C13434" s="93" t="s">
        <v>1422</v>
      </c>
      <c r="F13434" s="95">
        <v>23790253</v>
      </c>
      <c r="G13434" s="95">
        <v>0</v>
      </c>
      <c r="H13434" s="93" t="s">
        <v>8976</v>
      </c>
      <c r="I13434" s="93" t="s">
        <v>23897</v>
      </c>
      <c r="J13434" s="93" t="s">
        <v>20905</v>
      </c>
      <c r="K13434" s="93" t="s">
        <v>9067</v>
      </c>
      <c r="L13434" s="14">
        <f>AND(vyberHrace&lt;&gt;"",ISNUMBER(SEARCH(vyberHrace,$B13434)))</f>
      </c>
      <c r="M13434" s="14">
        <f>AND($I13434=MID(kododd,1,2),$J13434=MID(kododd,3,3))</f>
      </c>
    </row>
    <row r="13435">
      <c r="A13435" s="95">
        <v>63086</v>
      </c>
      <c r="B13435" s="93" t="s">
        <v>29219</v>
      </c>
      <c r="C13435" s="93" t="s">
        <v>1424</v>
      </c>
      <c r="G13435" s="95">
        <v>250</v>
      </c>
      <c r="H13435" s="93" t="s">
        <v>8976</v>
      </c>
      <c r="I13435" s="93" t="s">
        <v>23897</v>
      </c>
      <c r="J13435" s="93" t="s">
        <v>20902</v>
      </c>
      <c r="K13435" s="93" t="s">
        <v>6916</v>
      </c>
      <c r="L13435" s="14">
        <f>AND(vyberHrace&lt;&gt;"",ISNUMBER(SEARCH(vyberHrace,$B13435)))</f>
      </c>
      <c r="M13435" s="14">
        <f>AND($I13435=MID(kododd,1,2),$J13435=MID(kododd,3,3))</f>
      </c>
    </row>
    <row r="13436">
      <c r="A13436" s="95">
        <v>56445</v>
      </c>
      <c r="B13436" s="93" t="s">
        <v>22498</v>
      </c>
      <c r="C13436" s="93" t="s">
        <v>1486</v>
      </c>
      <c r="G13436" s="95">
        <v>250</v>
      </c>
      <c r="H13436" s="93" t="s">
        <v>8976</v>
      </c>
      <c r="I13436" s="93" t="s">
        <v>23897</v>
      </c>
      <c r="J13436" s="93" t="s">
        <v>20917</v>
      </c>
      <c r="K13436" s="93" t="s">
        <v>6880</v>
      </c>
      <c r="L13436" s="14">
        <f>AND(vyberHrace&lt;&gt;"",ISNUMBER(SEARCH(vyberHrace,$B13436)))</f>
      </c>
      <c r="M13436" s="14">
        <f>AND($I13436=MID(kododd,1,2),$J13436=MID(kododd,3,3))</f>
      </c>
    </row>
    <row r="13437">
      <c r="A13437" s="95">
        <v>38231</v>
      </c>
      <c r="B13437" s="93" t="s">
        <v>16459</v>
      </c>
      <c r="C13437" s="93" t="s">
        <v>1398</v>
      </c>
      <c r="D13437" s="95">
        <v>1864</v>
      </c>
      <c r="E13437" s="95">
        <v>1918</v>
      </c>
      <c r="F13437" s="95">
        <v>369497</v>
      </c>
      <c r="G13437" s="95">
        <v>0</v>
      </c>
      <c r="H13437" s="93" t="s">
        <v>8976</v>
      </c>
      <c r="I13437" s="93" t="s">
        <v>23897</v>
      </c>
      <c r="J13437" s="93" t="s">
        <v>20896</v>
      </c>
      <c r="K13437" s="93" t="s">
        <v>9945</v>
      </c>
      <c r="L13437" s="14">
        <f>AND(vyberHrace&lt;&gt;"",ISNUMBER(SEARCH(vyberHrace,$B13437)))</f>
      </c>
      <c r="M13437" s="14">
        <f>AND($I13437=MID(kododd,1,2),$J13437=MID(kododd,3,3))</f>
      </c>
    </row>
    <row r="13438">
      <c r="A13438" s="95">
        <v>30090</v>
      </c>
      <c r="B13438" s="93" t="s">
        <v>18906</v>
      </c>
      <c r="C13438" s="93" t="s">
        <v>1414</v>
      </c>
      <c r="D13438" s="95">
        <v>1100</v>
      </c>
      <c r="G13438" s="95">
        <v>0</v>
      </c>
      <c r="H13438" s="93" t="s">
        <v>8976</v>
      </c>
      <c r="I13438" s="93" t="s">
        <v>23897</v>
      </c>
      <c r="J13438" s="93" t="s">
        <v>20860</v>
      </c>
      <c r="K13438" s="93" t="s">
        <v>4664</v>
      </c>
      <c r="L13438" s="14">
        <f>AND(vyberHrace&lt;&gt;"",ISNUMBER(SEARCH(vyberHrace,$B13438)))</f>
      </c>
      <c r="M13438" s="14">
        <f>AND($I13438=MID(kododd,1,2),$J13438=MID(kododd,3,3))</f>
      </c>
    </row>
    <row r="13439">
      <c r="A13439" s="95">
        <v>7201</v>
      </c>
      <c r="B13439" s="93" t="s">
        <v>18923</v>
      </c>
      <c r="C13439" s="93" t="s">
        <v>1459</v>
      </c>
      <c r="D13439" s="95">
        <v>1480</v>
      </c>
      <c r="E13439" s="95">
        <v>1588</v>
      </c>
      <c r="F13439" s="95">
        <v>335355</v>
      </c>
      <c r="G13439" s="95">
        <v>250</v>
      </c>
      <c r="H13439" s="93" t="s">
        <v>8976</v>
      </c>
      <c r="I13439" s="93" t="s">
        <v>23897</v>
      </c>
      <c r="J13439" s="93" t="s">
        <v>20860</v>
      </c>
      <c r="K13439" s="93" t="s">
        <v>4664</v>
      </c>
      <c r="L13439" s="14">
        <f>AND(vyberHrace&lt;&gt;"",ISNUMBER(SEARCH(vyberHrace,$B13439)))</f>
      </c>
      <c r="M13439" s="14">
        <f>AND($I13439=MID(kododd,1,2),$J13439=MID(kododd,3,3))</f>
      </c>
    </row>
    <row r="13440">
      <c r="A13440" s="95">
        <v>52494</v>
      </c>
      <c r="B13440" s="93" t="s">
        <v>4192</v>
      </c>
      <c r="C13440" s="93" t="s">
        <v>3255</v>
      </c>
      <c r="G13440" s="95">
        <v>0</v>
      </c>
      <c r="H13440" s="93" t="s">
        <v>8976</v>
      </c>
      <c r="I13440" s="93" t="s">
        <v>23897</v>
      </c>
      <c r="J13440" s="93" t="s">
        <v>20906</v>
      </c>
      <c r="K13440" s="93" t="s">
        <v>4884</v>
      </c>
      <c r="L13440" s="14">
        <f>AND(vyberHrace&lt;&gt;"",ISNUMBER(SEARCH(vyberHrace,$B13440)))</f>
      </c>
      <c r="M13440" s="14">
        <f>AND($I13440=MID(kododd,1,2),$J13440=MID(kododd,3,3))</f>
      </c>
    </row>
    <row r="13441">
      <c r="A13441" s="95">
        <v>15585</v>
      </c>
      <c r="B13441" s="93" t="s">
        <v>9642</v>
      </c>
      <c r="C13441" s="93" t="s">
        <v>1426</v>
      </c>
      <c r="D13441" s="95">
        <v>1609</v>
      </c>
      <c r="E13441" s="95">
        <v>1798</v>
      </c>
      <c r="F13441" s="95">
        <v>324221</v>
      </c>
      <c r="G13441" s="95">
        <v>250</v>
      </c>
      <c r="H13441" s="93" t="s">
        <v>8976</v>
      </c>
      <c r="I13441" s="93" t="s">
        <v>23897</v>
      </c>
      <c r="J13441" s="93" t="s">
        <v>20905</v>
      </c>
      <c r="K13441" s="93" t="s">
        <v>9067</v>
      </c>
      <c r="L13441" s="14">
        <f>AND(vyberHrace&lt;&gt;"",ISNUMBER(SEARCH(vyberHrace,$B13441)))</f>
      </c>
      <c r="M13441" s="14">
        <f>AND($I13441=MID(kododd,1,2),$J13441=MID(kododd,3,3))</f>
      </c>
    </row>
    <row r="13442">
      <c r="A13442" s="95">
        <v>43343</v>
      </c>
      <c r="B13442" s="93" t="s">
        <v>9644</v>
      </c>
      <c r="C13442" s="93" t="s">
        <v>1452</v>
      </c>
      <c r="D13442" s="95">
        <v>1282</v>
      </c>
      <c r="G13442" s="95">
        <v>250</v>
      </c>
      <c r="H13442" s="93" t="s">
        <v>8976</v>
      </c>
      <c r="I13442" s="93" t="s">
        <v>23897</v>
      </c>
      <c r="J13442" s="93" t="s">
        <v>21033</v>
      </c>
      <c r="K13442" s="93" t="s">
        <v>7886</v>
      </c>
      <c r="L13442" s="14">
        <f>AND(vyberHrace&lt;&gt;"",ISNUMBER(SEARCH(vyberHrace,$B13442)))</f>
      </c>
      <c r="M13442" s="14">
        <f>AND($I13442=MID(kododd,1,2),$J13442=MID(kododd,3,3))</f>
      </c>
    </row>
    <row r="13443">
      <c r="A13443" s="95">
        <v>42869</v>
      </c>
      <c r="B13443" s="93" t="s">
        <v>9768</v>
      </c>
      <c r="C13443" s="93" t="s">
        <v>3255</v>
      </c>
      <c r="F13443" s="95">
        <v>23704799</v>
      </c>
      <c r="G13443" s="95">
        <v>0</v>
      </c>
      <c r="H13443" s="93" t="s">
        <v>8976</v>
      </c>
      <c r="I13443" s="93" t="s">
        <v>23897</v>
      </c>
      <c r="J13443" s="93" t="s">
        <v>20860</v>
      </c>
      <c r="K13443" s="93" t="s">
        <v>4664</v>
      </c>
      <c r="L13443" s="14">
        <f>AND(vyberHrace&lt;&gt;"",ISNUMBER(SEARCH(vyberHrace,$B13443)))</f>
      </c>
      <c r="M13443" s="14">
        <f>AND($I13443=MID(kododd,1,2),$J13443=MID(kododd,3,3))</f>
      </c>
    </row>
    <row r="13444">
      <c r="A13444" s="95">
        <v>11493</v>
      </c>
      <c r="B13444" s="93" t="s">
        <v>9770</v>
      </c>
      <c r="C13444" s="93" t="s">
        <v>1466</v>
      </c>
      <c r="D13444" s="95">
        <v>1770</v>
      </c>
      <c r="E13444" s="95">
        <v>1882</v>
      </c>
      <c r="F13444" s="95">
        <v>372374</v>
      </c>
      <c r="G13444" s="95">
        <v>250</v>
      </c>
      <c r="H13444" s="93" t="s">
        <v>8976</v>
      </c>
      <c r="I13444" s="93" t="s">
        <v>23897</v>
      </c>
      <c r="J13444" s="93" t="s">
        <v>20870</v>
      </c>
      <c r="K13444" s="93" t="s">
        <v>375</v>
      </c>
      <c r="L13444" s="14">
        <f>AND(vyberHrace&lt;&gt;"",ISNUMBER(SEARCH(vyberHrace,$B13444)))</f>
      </c>
      <c r="M13444" s="14">
        <f>AND($I13444=MID(kododd,1,2),$J13444=MID(kododd,3,3))</f>
      </c>
    </row>
    <row r="13445">
      <c r="A13445" s="95">
        <v>48760</v>
      </c>
      <c r="B13445" s="93" t="s">
        <v>11919</v>
      </c>
      <c r="C13445" s="93" t="s">
        <v>1416</v>
      </c>
      <c r="D13445" s="95">
        <v>1216</v>
      </c>
      <c r="F13445" s="95">
        <v>23737735</v>
      </c>
      <c r="G13445" s="95">
        <v>250</v>
      </c>
      <c r="H13445" s="93" t="s">
        <v>8976</v>
      </c>
      <c r="I13445" s="93" t="s">
        <v>23897</v>
      </c>
      <c r="J13445" s="93" t="s">
        <v>3580</v>
      </c>
      <c r="K13445" s="93" t="s">
        <v>6263</v>
      </c>
      <c r="L13445" s="14">
        <f>AND(vyberHrace&lt;&gt;"",ISNUMBER(SEARCH(vyberHrace,$B13445)))</f>
      </c>
      <c r="M13445" s="14">
        <f>AND($I13445=MID(kododd,1,2),$J13445=MID(kododd,3,3))</f>
      </c>
    </row>
    <row r="13446">
      <c r="A13446" s="95">
        <v>39385</v>
      </c>
      <c r="B13446" s="93" t="s">
        <v>19011</v>
      </c>
      <c r="C13446" s="93" t="s">
        <v>1400</v>
      </c>
      <c r="D13446" s="95">
        <v>1983</v>
      </c>
      <c r="E13446" s="95">
        <v>1999</v>
      </c>
      <c r="F13446" s="95">
        <v>23702036</v>
      </c>
      <c r="G13446" s="95">
        <v>250</v>
      </c>
      <c r="H13446" s="93" t="s">
        <v>8976</v>
      </c>
      <c r="I13446" s="93" t="s">
        <v>23897</v>
      </c>
      <c r="J13446" s="93" t="s">
        <v>3580</v>
      </c>
      <c r="K13446" s="93" t="s">
        <v>6263</v>
      </c>
      <c r="L13446" s="14">
        <f>AND(vyberHrace&lt;&gt;"",ISNUMBER(SEARCH(vyberHrace,$B13446)))</f>
      </c>
      <c r="M13446" s="14">
        <f>AND($I13446=MID(kododd,1,2),$J13446=MID(kododd,3,3))</f>
      </c>
    </row>
    <row r="13447">
      <c r="A13447" s="95">
        <v>52521</v>
      </c>
      <c r="B13447" s="93" t="s">
        <v>1575</v>
      </c>
      <c r="C13447" s="93" t="s">
        <v>1412</v>
      </c>
      <c r="F13447" s="95">
        <v>23755199</v>
      </c>
      <c r="G13447" s="95">
        <v>0</v>
      </c>
      <c r="H13447" s="93" t="s">
        <v>8976</v>
      </c>
      <c r="I13447" s="93" t="s">
        <v>23897</v>
      </c>
      <c r="J13447" s="93" t="s">
        <v>20933</v>
      </c>
      <c r="K13447" s="93" t="s">
        <v>9080</v>
      </c>
      <c r="L13447" s="14">
        <f>AND(vyberHrace&lt;&gt;"",ISNUMBER(SEARCH(vyberHrace,$B13447)))</f>
      </c>
      <c r="M13447" s="14">
        <f>AND($I13447=MID(kododd,1,2),$J13447=MID(kododd,3,3))</f>
      </c>
    </row>
    <row r="13448">
      <c r="A13448" s="95">
        <v>47114</v>
      </c>
      <c r="B13448" s="93" t="s">
        <v>19023</v>
      </c>
      <c r="C13448" s="93" t="s">
        <v>1410</v>
      </c>
      <c r="D13448" s="95">
        <v>1969</v>
      </c>
      <c r="E13448" s="95">
        <v>2020</v>
      </c>
      <c r="F13448" s="95">
        <v>23723181</v>
      </c>
      <c r="G13448" s="95">
        <v>250</v>
      </c>
      <c r="H13448" s="93" t="s">
        <v>8976</v>
      </c>
      <c r="I13448" s="93" t="s">
        <v>23897</v>
      </c>
      <c r="J13448" s="93" t="s">
        <v>20933</v>
      </c>
      <c r="K13448" s="93" t="s">
        <v>9080</v>
      </c>
      <c r="L13448" s="14">
        <f>AND(vyberHrace&lt;&gt;"",ISNUMBER(SEARCH(vyberHrace,$B13448)))</f>
      </c>
      <c r="M13448" s="14">
        <f>AND($I13448=MID(kododd,1,2),$J13448=MID(kododd,3,3))</f>
      </c>
    </row>
    <row r="13449">
      <c r="A13449" s="95">
        <v>46272</v>
      </c>
      <c r="B13449" s="93" t="s">
        <v>19024</v>
      </c>
      <c r="C13449" s="93" t="s">
        <v>1438</v>
      </c>
      <c r="F13449" s="95">
        <v>23708760</v>
      </c>
      <c r="G13449" s="95">
        <v>0</v>
      </c>
      <c r="H13449" s="93" t="s">
        <v>8976</v>
      </c>
      <c r="I13449" s="93" t="s">
        <v>23897</v>
      </c>
      <c r="J13449" s="93" t="s">
        <v>20973</v>
      </c>
      <c r="K13449" s="93" t="s">
        <v>4907</v>
      </c>
      <c r="L13449" s="14">
        <f>AND(vyberHrace&lt;&gt;"",ISNUMBER(SEARCH(vyberHrace,$B13449)))</f>
      </c>
      <c r="M13449" s="14">
        <f>AND($I13449=MID(kododd,1,2),$J13449=MID(kododd,3,3))</f>
      </c>
    </row>
    <row r="13450">
      <c r="A13450" s="95">
        <v>28961</v>
      </c>
      <c r="B13450" s="93" t="s">
        <v>19028</v>
      </c>
      <c r="C13450" s="93" t="s">
        <v>1404</v>
      </c>
      <c r="D13450" s="95">
        <v>1722</v>
      </c>
      <c r="G13450" s="95">
        <v>0</v>
      </c>
      <c r="H13450" s="93" t="s">
        <v>8976</v>
      </c>
      <c r="I13450" s="93" t="s">
        <v>23897</v>
      </c>
      <c r="J13450" s="93" t="s">
        <v>20973</v>
      </c>
      <c r="K13450" s="93" t="s">
        <v>4907</v>
      </c>
      <c r="L13450" s="14">
        <f>AND(vyberHrace&lt;&gt;"",ISNUMBER(SEARCH(vyberHrace,$B13450)))</f>
      </c>
      <c r="M13450" s="14">
        <f>AND($I13450=MID(kododd,1,2),$J13450=MID(kododd,3,3))</f>
      </c>
    </row>
    <row r="13451">
      <c r="A13451" s="95">
        <v>36721</v>
      </c>
      <c r="B13451" s="93" t="s">
        <v>19029</v>
      </c>
      <c r="C13451" s="93" t="s">
        <v>1427</v>
      </c>
      <c r="D13451" s="95">
        <v>1494</v>
      </c>
      <c r="F13451" s="95">
        <v>381993</v>
      </c>
      <c r="G13451" s="95">
        <v>250</v>
      </c>
      <c r="H13451" s="93" t="s">
        <v>8976</v>
      </c>
      <c r="I13451" s="93" t="s">
        <v>23897</v>
      </c>
      <c r="J13451" s="93" t="s">
        <v>20973</v>
      </c>
      <c r="K13451" s="93" t="s">
        <v>4907</v>
      </c>
      <c r="L13451" s="14">
        <f>AND(vyberHrace&lt;&gt;"",ISNUMBER(SEARCH(vyberHrace,$B13451)))</f>
      </c>
      <c r="M13451" s="14">
        <f>AND($I13451=MID(kododd,1,2),$J13451=MID(kododd,3,3))</f>
      </c>
    </row>
    <row r="13452">
      <c r="A13452" s="95">
        <v>2381</v>
      </c>
      <c r="B13452" s="93" t="s">
        <v>19030</v>
      </c>
      <c r="C13452" s="93" t="s">
        <v>1443</v>
      </c>
      <c r="D13452" s="95">
        <v>1838</v>
      </c>
      <c r="E13452" s="95">
        <v>1729</v>
      </c>
      <c r="F13452" s="95">
        <v>23756551</v>
      </c>
      <c r="G13452" s="95">
        <v>0</v>
      </c>
      <c r="H13452" s="93" t="s">
        <v>8976</v>
      </c>
      <c r="I13452" s="93" t="s">
        <v>23897</v>
      </c>
      <c r="J13452" s="93" t="s">
        <v>20937</v>
      </c>
      <c r="K13452" s="93" t="s">
        <v>5619</v>
      </c>
      <c r="L13452" s="14">
        <f>AND(vyberHrace&lt;&gt;"",ISNUMBER(SEARCH(vyberHrace,$B13452)))</f>
      </c>
      <c r="M13452" s="14">
        <f>AND($I13452=MID(kododd,1,2),$J13452=MID(kododd,3,3))</f>
      </c>
    </row>
    <row r="13453">
      <c r="A13453" s="95">
        <v>46120</v>
      </c>
      <c r="B13453" s="93" t="s">
        <v>19031</v>
      </c>
      <c r="C13453" s="93" t="s">
        <v>1416</v>
      </c>
      <c r="D13453" s="95">
        <v>2153</v>
      </c>
      <c r="E13453" s="95">
        <v>2199</v>
      </c>
      <c r="F13453" s="95">
        <v>23717874</v>
      </c>
      <c r="G13453" s="95">
        <v>250</v>
      </c>
      <c r="H13453" s="93" t="s">
        <v>8976</v>
      </c>
      <c r="I13453" s="93" t="s">
        <v>23897</v>
      </c>
      <c r="J13453" s="93" t="s">
        <v>20917</v>
      </c>
      <c r="K13453" s="93" t="s">
        <v>6880</v>
      </c>
      <c r="L13453" s="14">
        <f>AND(vyberHrace&lt;&gt;"",ISNUMBER(SEARCH(vyberHrace,$B13453)))</f>
      </c>
      <c r="M13453" s="14">
        <f>AND($I13453=MID(kododd,1,2),$J13453=MID(kododd,3,3))</f>
      </c>
    </row>
    <row r="13454">
      <c r="A13454" s="95">
        <v>57011</v>
      </c>
      <c r="B13454" s="93" t="s">
        <v>22416</v>
      </c>
      <c r="C13454" s="93" t="s">
        <v>1486</v>
      </c>
      <c r="G13454" s="95">
        <v>250</v>
      </c>
      <c r="H13454" s="93" t="s">
        <v>8976</v>
      </c>
      <c r="I13454" s="93" t="s">
        <v>23897</v>
      </c>
      <c r="J13454" s="93" t="s">
        <v>3580</v>
      </c>
      <c r="K13454" s="93" t="s">
        <v>6263</v>
      </c>
      <c r="L13454" s="14">
        <f>AND(vyberHrace&lt;&gt;"",ISNUMBER(SEARCH(vyberHrace,$B13454)))</f>
      </c>
      <c r="M13454" s="14">
        <f>AND($I13454=MID(kododd,1,2),$J13454=MID(kododd,3,3))</f>
      </c>
    </row>
    <row r="13455">
      <c r="A13455" s="95">
        <v>46908</v>
      </c>
      <c r="B13455" s="93" t="s">
        <v>19032</v>
      </c>
      <c r="C13455" s="93" t="s">
        <v>1402</v>
      </c>
      <c r="D13455" s="95">
        <v>2030</v>
      </c>
      <c r="E13455" s="95">
        <v>2048</v>
      </c>
      <c r="F13455" s="95">
        <v>23717882</v>
      </c>
      <c r="G13455" s="95">
        <v>250</v>
      </c>
      <c r="H13455" s="93" t="s">
        <v>8976</v>
      </c>
      <c r="I13455" s="93" t="s">
        <v>23897</v>
      </c>
      <c r="J13455" s="93" t="s">
        <v>20917</v>
      </c>
      <c r="K13455" s="93" t="s">
        <v>6880</v>
      </c>
      <c r="L13455" s="14">
        <f>AND(vyberHrace&lt;&gt;"",ISNUMBER(SEARCH(vyberHrace,$B13455)))</f>
      </c>
      <c r="M13455" s="14">
        <f>AND($I13455=MID(kododd,1,2),$J13455=MID(kododd,3,3))</f>
      </c>
    </row>
    <row r="13456">
      <c r="A13456" s="95">
        <v>48320</v>
      </c>
      <c r="B13456" s="93" t="s">
        <v>12783</v>
      </c>
      <c r="C13456" s="93" t="s">
        <v>1438</v>
      </c>
      <c r="G13456" s="95">
        <v>0</v>
      </c>
      <c r="H13456" s="93" t="s">
        <v>8976</v>
      </c>
      <c r="I13456" s="93" t="s">
        <v>23897</v>
      </c>
      <c r="J13456" s="93" t="s">
        <v>20961</v>
      </c>
      <c r="K13456" s="93" t="s">
        <v>3074</v>
      </c>
      <c r="L13456" s="14">
        <f>AND(vyberHrace&lt;&gt;"",ISNUMBER(SEARCH(vyberHrace,$B13456)))</f>
      </c>
      <c r="M13456" s="14">
        <f>AND($I13456=MID(kododd,1,2),$J13456=MID(kododd,3,3))</f>
      </c>
    </row>
    <row r="13457">
      <c r="A13457" s="95">
        <v>56729</v>
      </c>
      <c r="B13457" s="93" t="s">
        <v>22473</v>
      </c>
      <c r="C13457" s="93" t="s">
        <v>1402</v>
      </c>
      <c r="D13457" s="95">
        <v>1857</v>
      </c>
      <c r="E13457" s="95">
        <v>1913</v>
      </c>
      <c r="F13457" s="95">
        <v>23766093</v>
      </c>
      <c r="G13457" s="95">
        <v>250</v>
      </c>
      <c r="H13457" s="93" t="s">
        <v>8976</v>
      </c>
      <c r="I13457" s="93" t="s">
        <v>23897</v>
      </c>
      <c r="J13457" s="93" t="s">
        <v>20933</v>
      </c>
      <c r="K13457" s="93" t="s">
        <v>9080</v>
      </c>
      <c r="L13457" s="14">
        <f>AND(vyberHrace&lt;&gt;"",ISNUMBER(SEARCH(vyberHrace,$B13457)))</f>
      </c>
      <c r="M13457" s="14">
        <f>AND($I13457=MID(kododd,1,2),$J13457=MID(kododd,3,3))</f>
      </c>
    </row>
    <row r="13458">
      <c r="A13458" s="95">
        <v>61384</v>
      </c>
      <c r="B13458" s="93" t="s">
        <v>27578</v>
      </c>
      <c r="C13458" s="93" t="s">
        <v>1411</v>
      </c>
      <c r="G13458" s="95">
        <v>250</v>
      </c>
      <c r="H13458" s="93" t="s">
        <v>8976</v>
      </c>
      <c r="I13458" s="93" t="s">
        <v>23897</v>
      </c>
      <c r="J13458" s="93" t="s">
        <v>20906</v>
      </c>
      <c r="K13458" s="93" t="s">
        <v>4884</v>
      </c>
      <c r="L13458" s="14">
        <f>AND(vyberHrace&lt;&gt;"",ISNUMBER(SEARCH(vyberHrace,$B13458)))</f>
      </c>
      <c r="M13458" s="14">
        <f>AND($I13458=MID(kododd,1,2),$J13458=MID(kododd,3,3))</f>
      </c>
    </row>
    <row r="13459">
      <c r="A13459" s="95">
        <v>53171</v>
      </c>
      <c r="B13459" s="93" t="s">
        <v>20830</v>
      </c>
      <c r="C13459" s="93" t="s">
        <v>1420</v>
      </c>
      <c r="D13459" s="95">
        <v>1361</v>
      </c>
      <c r="E13459" s="95">
        <v>1591</v>
      </c>
      <c r="F13459" s="95">
        <v>23746610</v>
      </c>
      <c r="G13459" s="95">
        <v>250</v>
      </c>
      <c r="H13459" s="93" t="s">
        <v>8976</v>
      </c>
      <c r="I13459" s="93" t="s">
        <v>23897</v>
      </c>
      <c r="J13459" s="93" t="s">
        <v>20917</v>
      </c>
      <c r="K13459" s="93" t="s">
        <v>6880</v>
      </c>
      <c r="L13459" s="14">
        <f>AND(vyberHrace&lt;&gt;"",ISNUMBER(SEARCH(vyberHrace,$B13459)))</f>
      </c>
      <c r="M13459" s="14">
        <f>AND($I13459=MID(kododd,1,2),$J13459=MID(kododd,3,3))</f>
      </c>
    </row>
    <row r="13460">
      <c r="A13460" s="95">
        <v>7187</v>
      </c>
      <c r="B13460" s="93" t="s">
        <v>14242</v>
      </c>
      <c r="C13460" s="93" t="s">
        <v>1459</v>
      </c>
      <c r="D13460" s="95">
        <v>1533</v>
      </c>
      <c r="E13460" s="95">
        <v>1763</v>
      </c>
      <c r="F13460" s="95">
        <v>23702044</v>
      </c>
      <c r="G13460" s="95">
        <v>250</v>
      </c>
      <c r="H13460" s="93" t="s">
        <v>8976</v>
      </c>
      <c r="I13460" s="93" t="s">
        <v>23897</v>
      </c>
      <c r="J13460" s="93" t="s">
        <v>20880</v>
      </c>
      <c r="K13460" s="93" t="s">
        <v>2046</v>
      </c>
      <c r="L13460" s="14">
        <f>AND(vyberHrace&lt;&gt;"",ISNUMBER(SEARCH(vyberHrace,$B13460)))</f>
      </c>
      <c r="M13460" s="14">
        <f>AND($I13460=MID(kododd,1,2),$J13460=MID(kododd,3,3))</f>
      </c>
    </row>
    <row r="13461">
      <c r="A13461" s="95">
        <v>27055</v>
      </c>
      <c r="B13461" s="93" t="s">
        <v>14243</v>
      </c>
      <c r="C13461" s="93" t="s">
        <v>1415</v>
      </c>
      <c r="D13461" s="95">
        <v>1401</v>
      </c>
      <c r="F13461" s="95">
        <v>23706554</v>
      </c>
      <c r="G13461" s="95">
        <v>250</v>
      </c>
      <c r="H13461" s="93" t="s">
        <v>8976</v>
      </c>
      <c r="I13461" s="93" t="s">
        <v>23897</v>
      </c>
      <c r="J13461" s="93" t="s">
        <v>20846</v>
      </c>
      <c r="K13461" s="93" t="s">
        <v>4692</v>
      </c>
      <c r="L13461" s="14">
        <f>AND(vyberHrace&lt;&gt;"",ISNUMBER(SEARCH(vyberHrace,$B13461)))</f>
      </c>
      <c r="M13461" s="14">
        <f>AND($I13461=MID(kododd,1,2),$J13461=MID(kododd,3,3))</f>
      </c>
    </row>
    <row r="13462">
      <c r="A13462" s="95">
        <v>50868</v>
      </c>
      <c r="B13462" s="93" t="s">
        <v>6841</v>
      </c>
      <c r="C13462" s="93" t="s">
        <v>1410</v>
      </c>
      <c r="D13462" s="95">
        <v>1661</v>
      </c>
      <c r="E13462" s="95">
        <v>1714</v>
      </c>
      <c r="F13462" s="95">
        <v>23757248</v>
      </c>
      <c r="G13462" s="95">
        <v>250</v>
      </c>
      <c r="H13462" s="93" t="s">
        <v>8976</v>
      </c>
      <c r="I13462" s="93" t="s">
        <v>23897</v>
      </c>
      <c r="J13462" s="93" t="s">
        <v>20905</v>
      </c>
      <c r="K13462" s="93" t="s">
        <v>9067</v>
      </c>
      <c r="L13462" s="14">
        <f>AND(vyberHrace&lt;&gt;"",ISNUMBER(SEARCH(vyberHrace,$B13462)))</f>
      </c>
      <c r="M13462" s="14">
        <f>AND($I13462=MID(kododd,1,2),$J13462=MID(kododd,3,3))</f>
      </c>
    </row>
    <row r="13463">
      <c r="A13463" s="95">
        <v>29760</v>
      </c>
      <c r="B13463" s="93" t="s">
        <v>19725</v>
      </c>
      <c r="C13463" s="93" t="s">
        <v>1414</v>
      </c>
      <c r="D13463" s="95">
        <v>1100</v>
      </c>
      <c r="G13463" s="95">
        <v>0</v>
      </c>
      <c r="H13463" s="93" t="s">
        <v>8976</v>
      </c>
      <c r="I13463" s="93" t="s">
        <v>23897</v>
      </c>
      <c r="J13463" s="93" t="s">
        <v>20921</v>
      </c>
      <c r="K13463" s="93" t="s">
        <v>6838</v>
      </c>
      <c r="L13463" s="14">
        <f>AND(vyberHrace&lt;&gt;"",ISNUMBER(SEARCH(vyberHrace,$B13463)))</f>
      </c>
      <c r="M13463" s="14">
        <f>AND($I13463=MID(kododd,1,2),$J13463=MID(kododd,3,3))</f>
      </c>
    </row>
    <row r="13464">
      <c r="A13464" s="95">
        <v>27887</v>
      </c>
      <c r="B13464" s="93" t="s">
        <v>19726</v>
      </c>
      <c r="C13464" s="93" t="s">
        <v>1457</v>
      </c>
      <c r="D13464" s="95">
        <v>1318</v>
      </c>
      <c r="G13464" s="95">
        <v>0</v>
      </c>
      <c r="H13464" s="93" t="s">
        <v>8976</v>
      </c>
      <c r="I13464" s="93" t="s">
        <v>23897</v>
      </c>
      <c r="J13464" s="93" t="s">
        <v>20921</v>
      </c>
      <c r="K13464" s="93" t="s">
        <v>6838</v>
      </c>
      <c r="L13464" s="14">
        <f>AND(vyberHrace&lt;&gt;"",ISNUMBER(SEARCH(vyberHrace,$B13464)))</f>
      </c>
      <c r="M13464" s="14">
        <f>AND($I13464=MID(kododd,1,2),$J13464=MID(kododd,3,3))</f>
      </c>
    </row>
    <row r="13465">
      <c r="A13465" s="95">
        <v>31924</v>
      </c>
      <c r="B13465" s="93" t="s">
        <v>19727</v>
      </c>
      <c r="C13465" s="93" t="s">
        <v>1399</v>
      </c>
      <c r="G13465" s="95">
        <v>0</v>
      </c>
      <c r="H13465" s="93" t="s">
        <v>8976</v>
      </c>
      <c r="I13465" s="93" t="s">
        <v>23897</v>
      </c>
      <c r="J13465" s="93" t="s">
        <v>20921</v>
      </c>
      <c r="K13465" s="93" t="s">
        <v>6838</v>
      </c>
      <c r="L13465" s="14">
        <f>AND(vyberHrace&lt;&gt;"",ISNUMBER(SEARCH(vyberHrace,$B13465)))</f>
      </c>
      <c r="M13465" s="14">
        <f>AND($I13465=MID(kododd,1,2),$J13465=MID(kododd,3,3))</f>
      </c>
    </row>
    <row r="13466">
      <c r="A13466" s="95">
        <v>38131</v>
      </c>
      <c r="B13466" s="93" t="s">
        <v>19728</v>
      </c>
      <c r="C13466" s="93" t="s">
        <v>1400</v>
      </c>
      <c r="G13466" s="95">
        <v>0</v>
      </c>
      <c r="H13466" s="93" t="s">
        <v>8976</v>
      </c>
      <c r="I13466" s="93" t="s">
        <v>23897</v>
      </c>
      <c r="J13466" s="93" t="s">
        <v>20921</v>
      </c>
      <c r="K13466" s="93" t="s">
        <v>6838</v>
      </c>
      <c r="L13466" s="14">
        <f>AND(vyberHrace&lt;&gt;"",ISNUMBER(SEARCH(vyberHrace,$B13466)))</f>
      </c>
      <c r="M13466" s="14">
        <f>AND($I13466=MID(kododd,1,2),$J13466=MID(kododd,3,3))</f>
      </c>
    </row>
    <row r="13467">
      <c r="A13467" s="95">
        <v>37773</v>
      </c>
      <c r="B13467" s="93" t="s">
        <v>19734</v>
      </c>
      <c r="C13467" s="93" t="s">
        <v>1409</v>
      </c>
      <c r="G13467" s="95">
        <v>0</v>
      </c>
      <c r="H13467" s="93" t="s">
        <v>8976</v>
      </c>
      <c r="I13467" s="93" t="s">
        <v>23897</v>
      </c>
      <c r="J13467" s="93" t="s">
        <v>20921</v>
      </c>
      <c r="K13467" s="93" t="s">
        <v>6838</v>
      </c>
      <c r="L13467" s="14">
        <f>AND(vyberHrace&lt;&gt;"",ISNUMBER(SEARCH(vyberHrace,$B13467)))</f>
      </c>
      <c r="M13467" s="14">
        <f>AND($I13467=MID(kododd,1,2),$J13467=MID(kododd,3,3))</f>
      </c>
    </row>
    <row r="13468">
      <c r="A13468" s="95">
        <v>53135</v>
      </c>
      <c r="B13468" s="93" t="s">
        <v>20836</v>
      </c>
      <c r="C13468" s="93" t="s">
        <v>1406</v>
      </c>
      <c r="D13468" s="95">
        <v>1285</v>
      </c>
      <c r="E13468" s="95">
        <v>1524</v>
      </c>
      <c r="F13468" s="95">
        <v>23771593</v>
      </c>
      <c r="G13468" s="95">
        <v>250</v>
      </c>
      <c r="H13468" s="93" t="s">
        <v>8976</v>
      </c>
      <c r="I13468" s="93" t="s">
        <v>23897</v>
      </c>
      <c r="J13468" s="93" t="s">
        <v>20933</v>
      </c>
      <c r="K13468" s="93" t="s">
        <v>9080</v>
      </c>
      <c r="L13468" s="14">
        <f>AND(vyberHrace&lt;&gt;"",ISNUMBER(SEARCH(vyberHrace,$B13468)))</f>
      </c>
      <c r="M13468" s="14">
        <f>AND($I13468=MID(kododd,1,2),$J13468=MID(kododd,3,3))</f>
      </c>
    </row>
    <row r="13469">
      <c r="A13469" s="95">
        <v>49137</v>
      </c>
      <c r="B13469" s="93" t="s">
        <v>19922</v>
      </c>
      <c r="C13469" s="93" t="s">
        <v>3255</v>
      </c>
      <c r="D13469" s="95">
        <v>1100</v>
      </c>
      <c r="G13469" s="95">
        <v>0</v>
      </c>
      <c r="H13469" s="93" t="s">
        <v>8976</v>
      </c>
      <c r="I13469" s="93" t="s">
        <v>23897</v>
      </c>
      <c r="J13469" s="93" t="s">
        <v>20906</v>
      </c>
      <c r="K13469" s="93" t="s">
        <v>4884</v>
      </c>
      <c r="L13469" s="14">
        <f>AND(vyberHrace&lt;&gt;"",ISNUMBER(SEARCH(vyberHrace,$B13469)))</f>
      </c>
      <c r="M13469" s="14">
        <f>AND($I13469=MID(kododd,1,2),$J13469=MID(kododd,3,3))</f>
      </c>
    </row>
    <row r="13470">
      <c r="A13470" s="95">
        <v>47105</v>
      </c>
      <c r="B13470" s="93" t="s">
        <v>19923</v>
      </c>
      <c r="C13470" s="93" t="s">
        <v>1410</v>
      </c>
      <c r="D13470" s="95">
        <v>1030</v>
      </c>
      <c r="G13470" s="95">
        <v>0</v>
      </c>
      <c r="H13470" s="93" t="s">
        <v>8976</v>
      </c>
      <c r="I13470" s="93" t="s">
        <v>23897</v>
      </c>
      <c r="J13470" s="93" t="s">
        <v>20906</v>
      </c>
      <c r="K13470" s="93" t="s">
        <v>4884</v>
      </c>
      <c r="L13470" s="14">
        <f>AND(vyberHrace&lt;&gt;"",ISNUMBER(SEARCH(vyberHrace,$B13470)))</f>
      </c>
      <c r="M13470" s="14">
        <f>AND($I13470=MID(kododd,1,2),$J13470=MID(kododd,3,3))</f>
      </c>
    </row>
    <row r="13471">
      <c r="A13471" s="95">
        <v>49138</v>
      </c>
      <c r="B13471" s="93" t="s">
        <v>19925</v>
      </c>
      <c r="C13471" s="93" t="s">
        <v>1406</v>
      </c>
      <c r="D13471" s="95">
        <v>1100</v>
      </c>
      <c r="G13471" s="95">
        <v>0</v>
      </c>
      <c r="H13471" s="93" t="s">
        <v>8976</v>
      </c>
      <c r="I13471" s="93" t="s">
        <v>23897</v>
      </c>
      <c r="J13471" s="93" t="s">
        <v>20906</v>
      </c>
      <c r="K13471" s="93" t="s">
        <v>4884</v>
      </c>
      <c r="L13471" s="14">
        <f>AND(vyberHrace&lt;&gt;"",ISNUMBER(SEARCH(vyberHrace,$B13471)))</f>
      </c>
      <c r="M13471" s="14">
        <f>AND($I13471=MID(kododd,1,2),$J13471=MID(kododd,3,3))</f>
      </c>
    </row>
    <row r="13472">
      <c r="A13472" s="95">
        <v>33176</v>
      </c>
      <c r="B13472" s="93" t="s">
        <v>18807</v>
      </c>
      <c r="C13472" s="93" t="s">
        <v>1431</v>
      </c>
      <c r="G13472" s="95">
        <v>0</v>
      </c>
      <c r="H13472" s="93" t="s">
        <v>8976</v>
      </c>
      <c r="I13472" s="93" t="s">
        <v>23897</v>
      </c>
      <c r="J13472" s="93" t="s">
        <v>21033</v>
      </c>
      <c r="K13472" s="93" t="s">
        <v>7886</v>
      </c>
      <c r="L13472" s="14">
        <f>AND(vyberHrace&lt;&gt;"",ISNUMBER(SEARCH(vyberHrace,$B13472)))</f>
      </c>
      <c r="M13472" s="14">
        <f>AND($I13472=MID(kododd,1,2),$J13472=MID(kododd,3,3))</f>
      </c>
    </row>
    <row r="13473">
      <c r="A13473" s="95">
        <v>56229</v>
      </c>
      <c r="B13473" s="93" t="s">
        <v>22451</v>
      </c>
      <c r="C13473" s="93" t="s">
        <v>1450</v>
      </c>
      <c r="G13473" s="95">
        <v>0</v>
      </c>
      <c r="H13473" s="93" t="s">
        <v>8976</v>
      </c>
      <c r="I13473" s="93" t="s">
        <v>23897</v>
      </c>
      <c r="J13473" s="93" t="s">
        <v>20921</v>
      </c>
      <c r="K13473" s="93" t="s">
        <v>6838</v>
      </c>
      <c r="L13473" s="14">
        <f>AND(vyberHrace&lt;&gt;"",ISNUMBER(SEARCH(vyberHrace,$B13473)))</f>
      </c>
      <c r="M13473" s="14">
        <f>AND($I13473=MID(kododd,1,2),$J13473=MID(kododd,3,3))</f>
      </c>
    </row>
    <row r="13474">
      <c r="A13474" s="95">
        <v>53864</v>
      </c>
      <c r="B13474" s="93" t="s">
        <v>644</v>
      </c>
      <c r="C13474" s="93" t="s">
        <v>1424</v>
      </c>
      <c r="F13474" s="95">
        <v>23783915</v>
      </c>
      <c r="G13474" s="95">
        <v>0</v>
      </c>
      <c r="H13474" s="93" t="s">
        <v>8976</v>
      </c>
      <c r="I13474" s="93" t="s">
        <v>23897</v>
      </c>
      <c r="J13474" s="93" t="s">
        <v>20917</v>
      </c>
      <c r="K13474" s="93" t="s">
        <v>6880</v>
      </c>
      <c r="L13474" s="14">
        <f>AND(vyberHrace&lt;&gt;"",ISNUMBER(SEARCH(vyberHrace,$B13474)))</f>
      </c>
      <c r="M13474" s="14">
        <f>AND($I13474=MID(kododd,1,2),$J13474=MID(kododd,3,3))</f>
      </c>
    </row>
    <row r="13475">
      <c r="A13475" s="95">
        <v>62577</v>
      </c>
      <c r="B13475" s="93" t="s">
        <v>29220</v>
      </c>
      <c r="C13475" s="93" t="s">
        <v>1486</v>
      </c>
      <c r="G13475" s="95">
        <v>250</v>
      </c>
      <c r="H13475" s="93" t="s">
        <v>8976</v>
      </c>
      <c r="I13475" s="93" t="s">
        <v>23897</v>
      </c>
      <c r="J13475" s="93" t="s">
        <v>20917</v>
      </c>
      <c r="K13475" s="93" t="s">
        <v>6880</v>
      </c>
      <c r="L13475" s="14">
        <f>AND(vyberHrace&lt;&gt;"",ISNUMBER(SEARCH(vyberHrace,$B13475)))</f>
      </c>
      <c r="M13475" s="14">
        <f>AND($I13475=MID(kododd,1,2),$J13475=MID(kododd,3,3))</f>
      </c>
    </row>
    <row r="13476">
      <c r="A13476" s="95">
        <v>18893</v>
      </c>
      <c r="B13476" s="93" t="s">
        <v>10370</v>
      </c>
      <c r="C13476" s="93" t="s">
        <v>1452</v>
      </c>
      <c r="G13476" s="95">
        <v>0</v>
      </c>
      <c r="H13476" s="93" t="s">
        <v>8976</v>
      </c>
      <c r="I13476" s="93" t="s">
        <v>23897</v>
      </c>
      <c r="J13476" s="93" t="s">
        <v>20906</v>
      </c>
      <c r="K13476" s="93" t="s">
        <v>4884</v>
      </c>
      <c r="L13476" s="14">
        <f>AND(vyberHrace&lt;&gt;"",ISNUMBER(SEARCH(vyberHrace,$B13476)))</f>
      </c>
      <c r="M13476" s="14">
        <f>AND($I13476=MID(kododd,1,2),$J13476=MID(kododd,3,3))</f>
      </c>
    </row>
    <row r="13477">
      <c r="A13477" s="95">
        <v>58758</v>
      </c>
      <c r="B13477" s="93" t="s">
        <v>25234</v>
      </c>
      <c r="C13477" s="93" t="s">
        <v>1450</v>
      </c>
      <c r="F13477" s="95">
        <v>571006397</v>
      </c>
      <c r="G13477" s="95">
        <v>250</v>
      </c>
      <c r="H13477" s="93" t="s">
        <v>8976</v>
      </c>
      <c r="I13477" s="93" t="s">
        <v>23897</v>
      </c>
      <c r="J13477" s="93" t="s">
        <v>20906</v>
      </c>
      <c r="K13477" s="93" t="s">
        <v>4884</v>
      </c>
      <c r="L13477" s="14">
        <f>AND(vyberHrace&lt;&gt;"",ISNUMBER(SEARCH(vyberHrace,$B13477)))</f>
      </c>
      <c r="M13477" s="14">
        <f>AND($I13477=MID(kododd,1,2),$J13477=MID(kododd,3,3))</f>
      </c>
    </row>
    <row r="13478">
      <c r="A13478" s="95">
        <v>58684</v>
      </c>
      <c r="B13478" s="93" t="s">
        <v>25168</v>
      </c>
      <c r="C13478" s="93" t="s">
        <v>1412</v>
      </c>
      <c r="G13478" s="95">
        <v>0</v>
      </c>
      <c r="H13478" s="93" t="s">
        <v>8976</v>
      </c>
      <c r="I13478" s="93" t="s">
        <v>23897</v>
      </c>
      <c r="J13478" s="93" t="s">
        <v>20921</v>
      </c>
      <c r="K13478" s="93" t="s">
        <v>6838</v>
      </c>
      <c r="L13478" s="14">
        <f>AND(vyberHrace&lt;&gt;"",ISNUMBER(SEARCH(vyberHrace,$B13478)))</f>
      </c>
      <c r="M13478" s="14">
        <f>AND($I13478=MID(kododd,1,2),$J13478=MID(kododd,3,3))</f>
      </c>
    </row>
    <row r="13479">
      <c r="A13479" s="95">
        <v>63387</v>
      </c>
      <c r="B13479" s="93" t="s">
        <v>29221</v>
      </c>
      <c r="C13479" s="93" t="s">
        <v>1450</v>
      </c>
      <c r="G13479" s="95">
        <v>250</v>
      </c>
      <c r="H13479" s="93" t="s">
        <v>8976</v>
      </c>
      <c r="I13479" s="93" t="s">
        <v>23897</v>
      </c>
      <c r="J13479" s="93" t="s">
        <v>20917</v>
      </c>
      <c r="K13479" s="93" t="s">
        <v>6880</v>
      </c>
      <c r="L13479" s="14">
        <f>AND(vyberHrace&lt;&gt;"",ISNUMBER(SEARCH(vyberHrace,$B13479)))</f>
      </c>
      <c r="M13479" s="14">
        <f>AND($I13479=MID(kododd,1,2),$J13479=MID(kododd,3,3))</f>
      </c>
    </row>
    <row r="13480">
      <c r="A13480" s="95">
        <v>18625</v>
      </c>
      <c r="B13480" s="93" t="s">
        <v>10517</v>
      </c>
      <c r="C13480" s="93" t="s">
        <v>1475</v>
      </c>
      <c r="D13480" s="95">
        <v>1759</v>
      </c>
      <c r="E13480" s="95">
        <v>1855</v>
      </c>
      <c r="F13480" s="95">
        <v>369926</v>
      </c>
      <c r="G13480" s="95">
        <v>0</v>
      </c>
      <c r="H13480" s="93" t="s">
        <v>8976</v>
      </c>
      <c r="I13480" s="93" t="s">
        <v>23897</v>
      </c>
      <c r="J13480" s="93" t="s">
        <v>20934</v>
      </c>
      <c r="K13480" s="93" t="s">
        <v>8985</v>
      </c>
      <c r="L13480" s="14">
        <f>AND(vyberHrace&lt;&gt;"",ISNUMBER(SEARCH(vyberHrace,$B13480)))</f>
      </c>
      <c r="M13480" s="14">
        <f>AND($I13480=MID(kododd,1,2),$J13480=MID(kododd,3,3))</f>
      </c>
    </row>
    <row r="13481">
      <c r="A13481" s="95">
        <v>11967</v>
      </c>
      <c r="B13481" s="93" t="s">
        <v>10521</v>
      </c>
      <c r="C13481" s="93" t="s">
        <v>1441</v>
      </c>
      <c r="D13481" s="95">
        <v>1558</v>
      </c>
      <c r="E13481" s="95">
        <v>1735</v>
      </c>
      <c r="F13481" s="95">
        <v>363146</v>
      </c>
      <c r="G13481" s="95">
        <v>0</v>
      </c>
      <c r="H13481" s="93" t="s">
        <v>8976</v>
      </c>
      <c r="I13481" s="93" t="s">
        <v>23897</v>
      </c>
      <c r="J13481" s="93" t="s">
        <v>20874</v>
      </c>
      <c r="K13481" s="93" t="s">
        <v>9948</v>
      </c>
      <c r="L13481" s="14">
        <f>AND(vyberHrace&lt;&gt;"",ISNUMBER(SEARCH(vyberHrace,$B13481)))</f>
      </c>
      <c r="M13481" s="14">
        <f>AND($I13481=MID(kododd,1,2),$J13481=MID(kododd,3,3))</f>
      </c>
    </row>
    <row r="13482">
      <c r="A13482" s="95">
        <v>11504</v>
      </c>
      <c r="B13482" s="93" t="s">
        <v>10526</v>
      </c>
      <c r="C13482" s="93" t="s">
        <v>1432</v>
      </c>
      <c r="D13482" s="95">
        <v>1801</v>
      </c>
      <c r="E13482" s="95">
        <v>1918</v>
      </c>
      <c r="F13482" s="95">
        <v>339164</v>
      </c>
      <c r="G13482" s="95">
        <v>0</v>
      </c>
      <c r="H13482" s="93" t="s">
        <v>8976</v>
      </c>
      <c r="I13482" s="93" t="s">
        <v>23897</v>
      </c>
      <c r="J13482" s="93" t="s">
        <v>20866</v>
      </c>
      <c r="K13482" s="93" t="s">
        <v>5605</v>
      </c>
      <c r="L13482" s="14">
        <f>AND(vyberHrace&lt;&gt;"",ISNUMBER(SEARCH(vyberHrace,$B13482)))</f>
      </c>
      <c r="M13482" s="14">
        <f>AND($I13482=MID(kododd,1,2),$J13482=MID(kododd,3,3))</f>
      </c>
    </row>
    <row r="13483">
      <c r="A13483" s="95">
        <v>61940</v>
      </c>
      <c r="B13483" s="93" t="s">
        <v>28148</v>
      </c>
      <c r="C13483" s="93" t="s">
        <v>1420</v>
      </c>
      <c r="F13483" s="95">
        <v>23795808</v>
      </c>
      <c r="G13483" s="95">
        <v>250</v>
      </c>
      <c r="H13483" s="93" t="s">
        <v>8976</v>
      </c>
      <c r="I13483" s="93" t="s">
        <v>23897</v>
      </c>
      <c r="J13483" s="93" t="s">
        <v>20854</v>
      </c>
      <c r="K13483" s="93" t="s">
        <v>138</v>
      </c>
      <c r="L13483" s="14">
        <f>AND(vyberHrace&lt;&gt;"",ISNUMBER(SEARCH(vyberHrace,$B13483)))</f>
      </c>
      <c r="M13483" s="14">
        <f>AND($I13483=MID(kododd,1,2),$J13483=MID(kododd,3,3))</f>
      </c>
    </row>
    <row r="13484">
      <c r="A13484" s="95">
        <v>55913</v>
      </c>
      <c r="B13484" s="93" t="s">
        <v>22593</v>
      </c>
      <c r="C13484" s="93" t="s">
        <v>1424</v>
      </c>
      <c r="G13484" s="95">
        <v>0</v>
      </c>
      <c r="H13484" s="93" t="s">
        <v>8976</v>
      </c>
      <c r="I13484" s="93" t="s">
        <v>23891</v>
      </c>
      <c r="J13484" s="93" t="s">
        <v>20877</v>
      </c>
      <c r="K13484" s="93" t="s">
        <v>1966</v>
      </c>
      <c r="L13484" s="14">
        <f>AND(vyberHrace&lt;&gt;"",ISNUMBER(SEARCH(vyberHrace,$B13484)))</f>
      </c>
      <c r="M13484" s="14">
        <f>AND($I13484=MID(kododd,1,2),$J13484=MID(kododd,3,3))</f>
      </c>
    </row>
    <row r="13485">
      <c r="A13485" s="95">
        <v>55914</v>
      </c>
      <c r="B13485" s="93" t="s">
        <v>22594</v>
      </c>
      <c r="C13485" s="93" t="s">
        <v>1411</v>
      </c>
      <c r="G13485" s="95">
        <v>0</v>
      </c>
      <c r="H13485" s="93" t="s">
        <v>8976</v>
      </c>
      <c r="I13485" s="93" t="s">
        <v>23891</v>
      </c>
      <c r="J13485" s="93" t="s">
        <v>20877</v>
      </c>
      <c r="K13485" s="93" t="s">
        <v>1966</v>
      </c>
      <c r="L13485" s="14">
        <f>AND(vyberHrace&lt;&gt;"",ISNUMBER(SEARCH(vyberHrace,$B13485)))</f>
      </c>
      <c r="M13485" s="14">
        <f>AND($I13485=MID(kododd,1,2),$J13485=MID(kododd,3,3))</f>
      </c>
    </row>
    <row r="13486">
      <c r="A13486" s="95">
        <v>54326</v>
      </c>
      <c r="B13486" s="93" t="s">
        <v>779</v>
      </c>
      <c r="C13486" s="93" t="s">
        <v>1424</v>
      </c>
      <c r="F13486" s="95">
        <v>23772735</v>
      </c>
      <c r="G13486" s="95">
        <v>250</v>
      </c>
      <c r="H13486" s="93" t="s">
        <v>8976</v>
      </c>
      <c r="I13486" s="93" t="s">
        <v>23891</v>
      </c>
      <c r="J13486" s="93" t="s">
        <v>20877</v>
      </c>
      <c r="K13486" s="93" t="s">
        <v>1966</v>
      </c>
      <c r="L13486" s="14">
        <f>AND(vyberHrace&lt;&gt;"",ISNUMBER(SEARCH(vyberHrace,$B13486)))</f>
      </c>
      <c r="M13486" s="14">
        <f>AND($I13486=MID(kododd,1,2),$J13486=MID(kododd,3,3))</f>
      </c>
    </row>
    <row r="13487">
      <c r="A13487" s="95">
        <v>51751</v>
      </c>
      <c r="B13487" s="93" t="s">
        <v>5702</v>
      </c>
      <c r="C13487" s="93" t="s">
        <v>1422</v>
      </c>
      <c r="F13487" s="95">
        <v>23773014</v>
      </c>
      <c r="G13487" s="95">
        <v>250</v>
      </c>
      <c r="H13487" s="93" t="s">
        <v>8976</v>
      </c>
      <c r="I13487" s="93" t="s">
        <v>23891</v>
      </c>
      <c r="J13487" s="93" t="s">
        <v>20870</v>
      </c>
      <c r="K13487" s="93" t="s">
        <v>6868</v>
      </c>
      <c r="L13487" s="14">
        <f>AND(vyberHrace&lt;&gt;"",ISNUMBER(SEARCH(vyberHrace,$B13487)))</f>
      </c>
      <c r="M13487" s="14">
        <f>AND($I13487=MID(kododd,1,2),$J13487=MID(kododd,3,3))</f>
      </c>
    </row>
    <row r="13488">
      <c r="A13488" s="95">
        <v>2020</v>
      </c>
      <c r="B13488" s="93" t="s">
        <v>6867</v>
      </c>
      <c r="C13488" s="93" t="s">
        <v>1441</v>
      </c>
      <c r="D13488" s="95">
        <v>1806</v>
      </c>
      <c r="E13488" s="95">
        <v>1874</v>
      </c>
      <c r="F13488" s="95">
        <v>373354</v>
      </c>
      <c r="G13488" s="95">
        <v>250</v>
      </c>
      <c r="H13488" s="93" t="s">
        <v>8976</v>
      </c>
      <c r="I13488" s="93" t="s">
        <v>23891</v>
      </c>
      <c r="J13488" s="93" t="s">
        <v>20870</v>
      </c>
      <c r="K13488" s="93" t="s">
        <v>6868</v>
      </c>
      <c r="L13488" s="14">
        <f>AND(vyberHrace&lt;&gt;"",ISNUMBER(SEARCH(vyberHrace,$B13488)))</f>
      </c>
      <c r="M13488" s="14">
        <f>AND($I13488=MID(kododd,1,2),$J13488=MID(kododd,3,3))</f>
      </c>
    </row>
    <row r="13489">
      <c r="A13489" s="95">
        <v>51755</v>
      </c>
      <c r="B13489" s="93" t="s">
        <v>5703</v>
      </c>
      <c r="C13489" s="93" t="s">
        <v>1412</v>
      </c>
      <c r="D13489" s="95">
        <v>1099</v>
      </c>
      <c r="E13489" s="95">
        <v>1406</v>
      </c>
      <c r="F13489" s="95">
        <v>23759828</v>
      </c>
      <c r="G13489" s="95">
        <v>250</v>
      </c>
      <c r="H13489" s="93" t="s">
        <v>8976</v>
      </c>
      <c r="I13489" s="93" t="s">
        <v>23891</v>
      </c>
      <c r="J13489" s="93" t="s">
        <v>20870</v>
      </c>
      <c r="K13489" s="93" t="s">
        <v>6868</v>
      </c>
      <c r="L13489" s="14">
        <f>AND(vyberHrace&lt;&gt;"",ISNUMBER(SEARCH(vyberHrace,$B13489)))</f>
      </c>
      <c r="M13489" s="14">
        <f>AND($I13489=MID(kododd,1,2),$J13489=MID(kododd,3,3))</f>
      </c>
    </row>
    <row r="13490">
      <c r="A13490" s="95">
        <v>980</v>
      </c>
      <c r="B13490" s="93" t="s">
        <v>12786</v>
      </c>
      <c r="C13490" s="93" t="s">
        <v>1443</v>
      </c>
      <c r="D13490" s="95">
        <v>1897</v>
      </c>
      <c r="E13490" s="95">
        <v>1920</v>
      </c>
      <c r="F13490" s="95">
        <v>314463</v>
      </c>
      <c r="G13490" s="95">
        <v>250</v>
      </c>
      <c r="H13490" s="93" t="s">
        <v>8976</v>
      </c>
      <c r="I13490" s="93" t="s">
        <v>23891</v>
      </c>
      <c r="J13490" s="93" t="s">
        <v>20909</v>
      </c>
      <c r="K13490" s="93" t="s">
        <v>8978</v>
      </c>
      <c r="L13490" s="14">
        <f>AND(vyberHrace&lt;&gt;"",ISNUMBER(SEARCH(vyberHrace,$B13490)))</f>
      </c>
      <c r="M13490" s="14">
        <f>AND($I13490=MID(kododd,1,2),$J13490=MID(kododd,3,3))</f>
      </c>
    </row>
    <row r="13491">
      <c r="A13491" s="95">
        <v>54027</v>
      </c>
      <c r="B13491" s="93" t="s">
        <v>681</v>
      </c>
      <c r="C13491" s="93" t="s">
        <v>1412</v>
      </c>
      <c r="G13491" s="95">
        <v>250</v>
      </c>
      <c r="H13491" s="93" t="s">
        <v>8976</v>
      </c>
      <c r="I13491" s="93" t="s">
        <v>23891</v>
      </c>
      <c r="J13491" s="93" t="s">
        <v>20927</v>
      </c>
      <c r="K13491" s="93" t="s">
        <v>2023</v>
      </c>
      <c r="L13491" s="14">
        <f>AND(vyberHrace&lt;&gt;"",ISNUMBER(SEARCH(vyberHrace,$B13491)))</f>
      </c>
      <c r="M13491" s="14">
        <f>AND($I13491=MID(kododd,1,2),$J13491=MID(kododd,3,3))</f>
      </c>
    </row>
    <row r="13492">
      <c r="A13492" s="95">
        <v>57926</v>
      </c>
      <c r="B13492" s="93" t="s">
        <v>24468</v>
      </c>
      <c r="C13492" s="93" t="s">
        <v>1420</v>
      </c>
      <c r="F13492" s="95">
        <v>23773022</v>
      </c>
      <c r="G13492" s="95">
        <v>250</v>
      </c>
      <c r="H13492" s="93" t="s">
        <v>8976</v>
      </c>
      <c r="I13492" s="93" t="s">
        <v>23891</v>
      </c>
      <c r="J13492" s="93" t="s">
        <v>20859</v>
      </c>
      <c r="K13492" s="93" t="s">
        <v>6551</v>
      </c>
      <c r="L13492" s="14">
        <f>AND(vyberHrace&lt;&gt;"",ISNUMBER(SEARCH(vyberHrace,$B13492)))</f>
      </c>
      <c r="M13492" s="14">
        <f>AND($I13492=MID(kododd,1,2),$J13492=MID(kododd,3,3))</f>
      </c>
    </row>
    <row r="13493">
      <c r="A13493" s="95">
        <v>58670</v>
      </c>
      <c r="B13493" s="93" t="s">
        <v>25154</v>
      </c>
      <c r="C13493" s="93" t="s">
        <v>1412</v>
      </c>
      <c r="F13493" s="95">
        <v>23784830</v>
      </c>
      <c r="G13493" s="95">
        <v>250</v>
      </c>
      <c r="H13493" s="93" t="s">
        <v>8976</v>
      </c>
      <c r="I13493" s="93" t="s">
        <v>23891</v>
      </c>
      <c r="J13493" s="93" t="s">
        <v>20859</v>
      </c>
      <c r="K13493" s="93" t="s">
        <v>6551</v>
      </c>
      <c r="L13493" s="14">
        <f>AND(vyberHrace&lt;&gt;"",ISNUMBER(SEARCH(vyberHrace,$B13493)))</f>
      </c>
      <c r="M13493" s="14">
        <f>AND($I13493=MID(kododd,1,2),$J13493=MID(kododd,3,3))</f>
      </c>
    </row>
    <row r="13494">
      <c r="A13494" s="95">
        <v>52663</v>
      </c>
      <c r="B13494" s="93" t="s">
        <v>2027</v>
      </c>
      <c r="C13494" s="93" t="s">
        <v>1420</v>
      </c>
      <c r="G13494" s="95">
        <v>0</v>
      </c>
      <c r="H13494" s="93" t="s">
        <v>8976</v>
      </c>
      <c r="I13494" s="93" t="s">
        <v>23891</v>
      </c>
      <c r="J13494" s="93" t="s">
        <v>20858</v>
      </c>
      <c r="K13494" s="93" t="s">
        <v>4899</v>
      </c>
      <c r="L13494" s="14">
        <f>AND(vyberHrace&lt;&gt;"",ISNUMBER(SEARCH(vyberHrace,$B13494)))</f>
      </c>
      <c r="M13494" s="14">
        <f>AND($I13494=MID(kododd,1,2),$J13494=MID(kododd,3,3))</f>
      </c>
    </row>
    <row r="13495">
      <c r="A13495" s="95">
        <v>44368</v>
      </c>
      <c r="B13495" s="93" t="s">
        <v>2031</v>
      </c>
      <c r="C13495" s="93" t="s">
        <v>1430</v>
      </c>
      <c r="D13495" s="95">
        <v>1185</v>
      </c>
      <c r="F13495" s="95">
        <v>23700980</v>
      </c>
      <c r="G13495" s="95">
        <v>250</v>
      </c>
      <c r="H13495" s="93" t="s">
        <v>8976</v>
      </c>
      <c r="I13495" s="93" t="s">
        <v>23891</v>
      </c>
      <c r="J13495" s="93" t="s">
        <v>20847</v>
      </c>
      <c r="K13495" s="93" t="s">
        <v>2032</v>
      </c>
      <c r="L13495" s="14">
        <f>AND(vyberHrace&lt;&gt;"",ISNUMBER(SEARCH(vyberHrace,$B13495)))</f>
      </c>
      <c r="M13495" s="14">
        <f>AND($I13495=MID(kododd,1,2),$J13495=MID(kododd,3,3))</f>
      </c>
    </row>
    <row r="13496">
      <c r="A13496" s="95">
        <v>42063</v>
      </c>
      <c r="B13496" s="93" t="s">
        <v>2037</v>
      </c>
      <c r="C13496" s="93" t="s">
        <v>1419</v>
      </c>
      <c r="D13496" s="95">
        <v>1345</v>
      </c>
      <c r="E13496" s="95">
        <v>1598</v>
      </c>
      <c r="F13496" s="95">
        <v>388068</v>
      </c>
      <c r="G13496" s="95">
        <v>0</v>
      </c>
      <c r="H13496" s="93" t="s">
        <v>8976</v>
      </c>
      <c r="I13496" s="93" t="s">
        <v>23891</v>
      </c>
      <c r="J13496" s="93" t="s">
        <v>20879</v>
      </c>
      <c r="K13496" s="93" t="s">
        <v>2036</v>
      </c>
      <c r="L13496" s="14">
        <f>AND(vyberHrace&lt;&gt;"",ISNUMBER(SEARCH(vyberHrace,$B13496)))</f>
      </c>
      <c r="M13496" s="14">
        <f>AND($I13496=MID(kododd,1,2),$J13496=MID(kododd,3,3))</f>
      </c>
    </row>
    <row r="13497">
      <c r="A13497" s="95">
        <v>27983</v>
      </c>
      <c r="B13497" s="93" t="s">
        <v>2041</v>
      </c>
      <c r="C13497" s="93" t="s">
        <v>1403</v>
      </c>
      <c r="D13497" s="95">
        <v>1579</v>
      </c>
      <c r="F13497" s="95">
        <v>23762438</v>
      </c>
      <c r="G13497" s="95">
        <v>0</v>
      </c>
      <c r="H13497" s="93" t="s">
        <v>8976</v>
      </c>
      <c r="I13497" s="93" t="s">
        <v>23891</v>
      </c>
      <c r="J13497" s="93" t="s">
        <v>20905</v>
      </c>
      <c r="K13497" s="93" t="s">
        <v>8990</v>
      </c>
      <c r="L13497" s="14">
        <f>AND(vyberHrace&lt;&gt;"",ISNUMBER(SEARCH(vyberHrace,$B13497)))</f>
      </c>
      <c r="M13497" s="14">
        <f>AND($I13497=MID(kododd,1,2),$J13497=MID(kododd,3,3))</f>
      </c>
    </row>
    <row r="13498">
      <c r="A13498" s="95">
        <v>61892</v>
      </c>
      <c r="B13498" s="93" t="s">
        <v>28029</v>
      </c>
      <c r="C13498" s="93" t="s">
        <v>3255</v>
      </c>
      <c r="F13498" s="95">
        <v>23794704</v>
      </c>
      <c r="G13498" s="95">
        <v>250</v>
      </c>
      <c r="H13498" s="93" t="s">
        <v>8976</v>
      </c>
      <c r="I13498" s="93" t="s">
        <v>23891</v>
      </c>
      <c r="J13498" s="93" t="s">
        <v>20927</v>
      </c>
      <c r="K13498" s="93" t="s">
        <v>2023</v>
      </c>
      <c r="L13498" s="14">
        <f>AND(vyberHrace&lt;&gt;"",ISNUMBER(SEARCH(vyberHrace,$B13498)))</f>
      </c>
      <c r="M13498" s="14">
        <f>AND($I13498=MID(kododd,1,2),$J13498=MID(kododd,3,3))</f>
      </c>
    </row>
    <row r="13499">
      <c r="A13499" s="95">
        <v>43958</v>
      </c>
      <c r="B13499" s="93" t="s">
        <v>6266</v>
      </c>
      <c r="C13499" s="93" t="s">
        <v>1408</v>
      </c>
      <c r="D13499" s="95">
        <v>1410</v>
      </c>
      <c r="E13499" s="95">
        <v>1692</v>
      </c>
      <c r="F13499" s="95">
        <v>23700998</v>
      </c>
      <c r="G13499" s="95">
        <v>250</v>
      </c>
      <c r="H13499" s="93" t="s">
        <v>8976</v>
      </c>
      <c r="I13499" s="93" t="s">
        <v>23891</v>
      </c>
      <c r="J13499" s="93" t="s">
        <v>20912</v>
      </c>
      <c r="K13499" s="93" t="s">
        <v>6267</v>
      </c>
      <c r="L13499" s="14">
        <f>AND(vyberHrace&lt;&gt;"",ISNUMBER(SEARCH(vyberHrace,$B13499)))</f>
      </c>
      <c r="M13499" s="14">
        <f>AND($I13499=MID(kododd,1,2),$J13499=MID(kododd,3,3))</f>
      </c>
    </row>
    <row r="13500">
      <c r="A13500" s="95">
        <v>41931</v>
      </c>
      <c r="B13500" s="93" t="s">
        <v>6269</v>
      </c>
      <c r="C13500" s="93" t="s">
        <v>1409</v>
      </c>
      <c r="D13500" s="95">
        <v>1452</v>
      </c>
      <c r="E13500" s="95">
        <v>1700</v>
      </c>
      <c r="F13500" s="95">
        <v>23701005</v>
      </c>
      <c r="G13500" s="95">
        <v>250</v>
      </c>
      <c r="H13500" s="93" t="s">
        <v>8976</v>
      </c>
      <c r="I13500" s="93" t="s">
        <v>23891</v>
      </c>
      <c r="J13500" s="93" t="s">
        <v>20912</v>
      </c>
      <c r="K13500" s="93" t="s">
        <v>6267</v>
      </c>
      <c r="L13500" s="14">
        <f>AND(vyberHrace&lt;&gt;"",ISNUMBER(SEARCH(vyberHrace,$B13500)))</f>
      </c>
      <c r="M13500" s="14">
        <f>AND($I13500=MID(kododd,1,2),$J13500=MID(kododd,3,3))</f>
      </c>
    </row>
    <row r="13501">
      <c r="A13501" s="95">
        <v>62028</v>
      </c>
      <c r="B13501" s="93" t="s">
        <v>28230</v>
      </c>
      <c r="C13501" s="93" t="s">
        <v>1487</v>
      </c>
      <c r="G13501" s="95">
        <v>250</v>
      </c>
      <c r="H13501" s="93" t="s">
        <v>8976</v>
      </c>
      <c r="I13501" s="93" t="s">
        <v>23891</v>
      </c>
      <c r="J13501" s="93" t="s">
        <v>20899</v>
      </c>
      <c r="K13501" s="93" t="s">
        <v>4757</v>
      </c>
      <c r="L13501" s="14">
        <f>AND(vyberHrace&lt;&gt;"",ISNUMBER(SEARCH(vyberHrace,$B13501)))</f>
      </c>
      <c r="M13501" s="14">
        <f>AND($I13501=MID(kododd,1,2),$J13501=MID(kododd,3,3))</f>
      </c>
    </row>
    <row r="13502">
      <c r="A13502" s="95">
        <v>62956</v>
      </c>
      <c r="B13502" s="93" t="s">
        <v>29222</v>
      </c>
      <c r="C13502" s="93" t="s">
        <v>1402</v>
      </c>
      <c r="D13502" s="95">
        <v>1203</v>
      </c>
      <c r="G13502" s="95">
        <v>250</v>
      </c>
      <c r="H13502" s="93" t="s">
        <v>8976</v>
      </c>
      <c r="I13502" s="93" t="s">
        <v>23891</v>
      </c>
      <c r="J13502" s="93" t="s">
        <v>20905</v>
      </c>
      <c r="K13502" s="93" t="s">
        <v>8990</v>
      </c>
      <c r="L13502" s="14">
        <f>AND(vyberHrace&lt;&gt;"",ISNUMBER(SEARCH(vyberHrace,$B13502)))</f>
      </c>
      <c r="M13502" s="14">
        <f>AND($I13502=MID(kododd,1,2),$J13502=MID(kododd,3,3))</f>
      </c>
    </row>
    <row r="13503">
      <c r="A13503" s="95">
        <v>57590</v>
      </c>
      <c r="B13503" s="93" t="s">
        <v>4934</v>
      </c>
      <c r="C13503" s="93" t="s">
        <v>3255</v>
      </c>
      <c r="D13503" s="95">
        <v>1519</v>
      </c>
      <c r="E13503" s="95">
        <v>1771</v>
      </c>
      <c r="F13503" s="95">
        <v>23773189</v>
      </c>
      <c r="G13503" s="95">
        <v>250</v>
      </c>
      <c r="H13503" s="93" t="s">
        <v>8976</v>
      </c>
      <c r="I13503" s="93" t="s">
        <v>23891</v>
      </c>
      <c r="J13503" s="93" t="s">
        <v>20844</v>
      </c>
      <c r="K13503" s="93" t="s">
        <v>4953</v>
      </c>
      <c r="L13503" s="14">
        <f>AND(vyberHrace&lt;&gt;"",ISNUMBER(SEARCH(vyberHrace,$B13503)))</f>
      </c>
      <c r="M13503" s="14">
        <f>AND($I13503=MID(kododd,1,2),$J13503=MID(kododd,3,3))</f>
      </c>
    </row>
    <row r="13504">
      <c r="A13504" s="95">
        <v>61315</v>
      </c>
      <c r="B13504" s="93" t="s">
        <v>20041</v>
      </c>
      <c r="C13504" s="93" t="s">
        <v>1450</v>
      </c>
      <c r="G13504" s="95">
        <v>250</v>
      </c>
      <c r="H13504" s="93" t="s">
        <v>8976</v>
      </c>
      <c r="I13504" s="93" t="s">
        <v>23891</v>
      </c>
      <c r="J13504" s="93" t="s">
        <v>20917</v>
      </c>
      <c r="K13504" s="93" t="s">
        <v>4902</v>
      </c>
      <c r="L13504" s="14">
        <f>AND(vyberHrace&lt;&gt;"",ISNUMBER(SEARCH(vyberHrace,$B13504)))</f>
      </c>
      <c r="M13504" s="14">
        <f>AND($I13504=MID(kododd,1,2),$J13504=MID(kododd,3,3))</f>
      </c>
    </row>
    <row r="13505">
      <c r="A13505" s="95">
        <v>9216</v>
      </c>
      <c r="B13505" s="93" t="s">
        <v>5069</v>
      </c>
      <c r="C13505" s="93" t="s">
        <v>1439</v>
      </c>
      <c r="D13505" s="95">
        <v>1623</v>
      </c>
      <c r="E13505" s="95">
        <v>1777</v>
      </c>
      <c r="F13505" s="95">
        <v>373370</v>
      </c>
      <c r="G13505" s="95">
        <v>250</v>
      </c>
      <c r="H13505" s="93" t="s">
        <v>8976</v>
      </c>
      <c r="I13505" s="93" t="s">
        <v>23891</v>
      </c>
      <c r="J13505" s="93" t="s">
        <v>20844</v>
      </c>
      <c r="K13505" s="93" t="s">
        <v>4953</v>
      </c>
      <c r="L13505" s="14">
        <f>AND(vyberHrace&lt;&gt;"",ISNUMBER(SEARCH(vyberHrace,$B13505)))</f>
      </c>
      <c r="M13505" s="14">
        <f>AND($I13505=MID(kododd,1,2),$J13505=MID(kododd,3,3))</f>
      </c>
    </row>
    <row r="13506">
      <c r="A13506" s="95">
        <v>13308</v>
      </c>
      <c r="B13506" s="93" t="s">
        <v>5069</v>
      </c>
      <c r="C13506" s="93" t="s">
        <v>1418</v>
      </c>
      <c r="D13506" s="95">
        <v>1890</v>
      </c>
      <c r="E13506" s="95">
        <v>1946</v>
      </c>
      <c r="F13506" s="95">
        <v>344362</v>
      </c>
      <c r="G13506" s="95">
        <v>250</v>
      </c>
      <c r="H13506" s="93" t="s">
        <v>8976</v>
      </c>
      <c r="I13506" s="93" t="s">
        <v>23891</v>
      </c>
      <c r="J13506" s="93" t="s">
        <v>20899</v>
      </c>
      <c r="K13506" s="93" t="s">
        <v>4757</v>
      </c>
      <c r="L13506" s="14">
        <f>AND(vyberHrace&lt;&gt;"",ISNUMBER(SEARCH(vyberHrace,$B13506)))</f>
      </c>
      <c r="M13506" s="14">
        <f>AND($I13506=MID(kododd,1,2),$J13506=MID(kododd,3,3))</f>
      </c>
    </row>
    <row r="13507">
      <c r="A13507" s="95">
        <v>5989</v>
      </c>
      <c r="B13507" s="93" t="s">
        <v>5071</v>
      </c>
      <c r="C13507" s="93" t="s">
        <v>1456</v>
      </c>
      <c r="D13507" s="95">
        <v>1637</v>
      </c>
      <c r="E13507" s="95">
        <v>1771</v>
      </c>
      <c r="F13507" s="95">
        <v>339920</v>
      </c>
      <c r="G13507" s="95">
        <v>250</v>
      </c>
      <c r="H13507" s="93" t="s">
        <v>8976</v>
      </c>
      <c r="I13507" s="93" t="s">
        <v>23891</v>
      </c>
      <c r="J13507" s="93" t="s">
        <v>20843</v>
      </c>
      <c r="K13507" s="93" t="s">
        <v>5072</v>
      </c>
      <c r="L13507" s="14">
        <f>AND(vyberHrace&lt;&gt;"",ISNUMBER(SEARCH(vyberHrace,$B13507)))</f>
      </c>
      <c r="M13507" s="14">
        <f>AND($I13507=MID(kododd,1,2),$J13507=MID(kododd,3,3))</f>
      </c>
    </row>
    <row r="13508">
      <c r="A13508" s="95">
        <v>51367</v>
      </c>
      <c r="B13508" s="93" t="s">
        <v>4795</v>
      </c>
      <c r="C13508" s="93" t="s">
        <v>1407</v>
      </c>
      <c r="D13508" s="95">
        <v>1290</v>
      </c>
      <c r="E13508" s="95">
        <v>1493</v>
      </c>
      <c r="F13508" s="95">
        <v>23736690</v>
      </c>
      <c r="G13508" s="95">
        <v>250</v>
      </c>
      <c r="H13508" s="93" t="s">
        <v>8976</v>
      </c>
      <c r="I13508" s="93" t="s">
        <v>23891</v>
      </c>
      <c r="J13508" s="93" t="s">
        <v>20980</v>
      </c>
      <c r="K13508" s="93" t="s">
        <v>29223</v>
      </c>
      <c r="L13508" s="14">
        <f>AND(vyberHrace&lt;&gt;"",ISNUMBER(SEARCH(vyberHrace,$B13508)))</f>
      </c>
      <c r="M13508" s="14">
        <f>AND($I13508=MID(kododd,1,2),$J13508=MID(kododd,3,3))</f>
      </c>
    </row>
    <row r="13509">
      <c r="A13509" s="95">
        <v>19078</v>
      </c>
      <c r="B13509" s="93" t="s">
        <v>5101</v>
      </c>
      <c r="C13509" s="93" t="s">
        <v>1461</v>
      </c>
      <c r="D13509" s="95">
        <v>1866</v>
      </c>
      <c r="E13509" s="95">
        <v>1918</v>
      </c>
      <c r="F13509" s="95">
        <v>327018</v>
      </c>
      <c r="G13509" s="95">
        <v>250</v>
      </c>
      <c r="H13509" s="93" t="s">
        <v>8976</v>
      </c>
      <c r="I13509" s="93" t="s">
        <v>23891</v>
      </c>
      <c r="J13509" s="93" t="s">
        <v>20908</v>
      </c>
      <c r="K13509" s="93" t="s">
        <v>21355</v>
      </c>
      <c r="L13509" s="14">
        <f>AND(vyberHrace&lt;&gt;"",ISNUMBER(SEARCH(vyberHrace,$B13509)))</f>
      </c>
      <c r="M13509" s="14">
        <f>AND($I13509=MID(kododd,1,2),$J13509=MID(kododd,3,3))</f>
      </c>
    </row>
    <row r="13510">
      <c r="A13510" s="95">
        <v>45642</v>
      </c>
      <c r="B13510" s="93" t="s">
        <v>29224</v>
      </c>
      <c r="C13510" s="93" t="s">
        <v>3255</v>
      </c>
      <c r="D13510" s="95">
        <v>1138</v>
      </c>
      <c r="E13510" s="95">
        <v>1419</v>
      </c>
      <c r="F13510" s="95">
        <v>23719419</v>
      </c>
      <c r="G13510" s="95">
        <v>250</v>
      </c>
      <c r="H13510" s="93" t="s">
        <v>8976</v>
      </c>
      <c r="I13510" s="93" t="s">
        <v>23891</v>
      </c>
      <c r="J13510" s="93" t="s">
        <v>20880</v>
      </c>
      <c r="K13510" s="93" t="s">
        <v>11212</v>
      </c>
      <c r="L13510" s="14">
        <f>AND(vyberHrace&lt;&gt;"",ISNUMBER(SEARCH(vyberHrace,$B13510)))</f>
      </c>
      <c r="M13510" s="14">
        <f>AND($I13510=MID(kododd,1,2),$J13510=MID(kododd,3,3))</f>
      </c>
    </row>
    <row r="13511">
      <c r="A13511" s="95">
        <v>823</v>
      </c>
      <c r="B13511" s="93" t="s">
        <v>5153</v>
      </c>
      <c r="C13511" s="93" t="s">
        <v>1430</v>
      </c>
      <c r="D13511" s="95">
        <v>2133</v>
      </c>
      <c r="E13511" s="95">
        <v>2113</v>
      </c>
      <c r="F13511" s="95">
        <v>306940</v>
      </c>
      <c r="G13511" s="95">
        <v>250</v>
      </c>
      <c r="H13511" s="93" t="s">
        <v>8976</v>
      </c>
      <c r="I13511" s="93" t="s">
        <v>23891</v>
      </c>
      <c r="J13511" s="93" t="s">
        <v>20870</v>
      </c>
      <c r="K13511" s="93" t="s">
        <v>6868</v>
      </c>
      <c r="L13511" s="14">
        <f>AND(vyberHrace&lt;&gt;"",ISNUMBER(SEARCH(vyberHrace,$B13511)))</f>
      </c>
      <c r="M13511" s="14">
        <f>AND($I13511=MID(kododd,1,2),$J13511=MID(kododd,3,3))</f>
      </c>
    </row>
    <row r="13512">
      <c r="A13512" s="95">
        <v>58608</v>
      </c>
      <c r="B13512" s="93" t="s">
        <v>25100</v>
      </c>
      <c r="C13512" s="93" t="s">
        <v>1422</v>
      </c>
      <c r="D13512" s="95">
        <v>1324</v>
      </c>
      <c r="E13512" s="95">
        <v>1543</v>
      </c>
      <c r="F13512" s="95">
        <v>23784946</v>
      </c>
      <c r="G13512" s="95">
        <v>250</v>
      </c>
      <c r="H13512" s="93" t="s">
        <v>8976</v>
      </c>
      <c r="I13512" s="93" t="s">
        <v>23891</v>
      </c>
      <c r="J13512" s="93" t="s">
        <v>20905</v>
      </c>
      <c r="K13512" s="93" t="s">
        <v>8990</v>
      </c>
      <c r="L13512" s="14">
        <f>AND(vyberHrace&lt;&gt;"",ISNUMBER(SEARCH(vyberHrace,$B13512)))</f>
      </c>
      <c r="M13512" s="14">
        <f>AND($I13512=MID(kododd,1,2),$J13512=MID(kododd,3,3))</f>
      </c>
    </row>
    <row r="13513">
      <c r="A13513" s="95">
        <v>41821</v>
      </c>
      <c r="B13513" s="93" t="s">
        <v>7822</v>
      </c>
      <c r="C13513" s="93" t="s">
        <v>1428</v>
      </c>
      <c r="D13513" s="95">
        <v>1582</v>
      </c>
      <c r="E13513" s="95">
        <v>1734</v>
      </c>
      <c r="F13513" s="95">
        <v>384976</v>
      </c>
      <c r="G13513" s="95">
        <v>0</v>
      </c>
      <c r="H13513" s="93" t="s">
        <v>8976</v>
      </c>
      <c r="I13513" s="93" t="s">
        <v>23891</v>
      </c>
      <c r="J13513" s="93" t="s">
        <v>20875</v>
      </c>
      <c r="K13513" s="93" t="s">
        <v>6163</v>
      </c>
      <c r="L13513" s="14">
        <f>AND(vyberHrace&lt;&gt;"",ISNUMBER(SEARCH(vyberHrace,$B13513)))</f>
      </c>
      <c r="M13513" s="14">
        <f>AND($I13513=MID(kododd,1,2),$J13513=MID(kododd,3,3))</f>
      </c>
    </row>
    <row r="13514">
      <c r="A13514" s="95">
        <v>59342</v>
      </c>
      <c r="B13514" s="93" t="s">
        <v>25763</v>
      </c>
      <c r="C13514" s="93" t="s">
        <v>1424</v>
      </c>
      <c r="F13514" s="95">
        <v>23799455</v>
      </c>
      <c r="G13514" s="95">
        <v>250</v>
      </c>
      <c r="H13514" s="93" t="s">
        <v>8976</v>
      </c>
      <c r="I13514" s="93" t="s">
        <v>23891</v>
      </c>
      <c r="J13514" s="93" t="s">
        <v>20880</v>
      </c>
      <c r="K13514" s="93" t="s">
        <v>11212</v>
      </c>
      <c r="L13514" s="14">
        <f>AND(vyberHrace&lt;&gt;"",ISNUMBER(SEARCH(vyberHrace,$B13514)))</f>
      </c>
      <c r="M13514" s="14">
        <f>AND($I13514=MID(kododd,1,2),$J13514=MID(kododd,3,3))</f>
      </c>
    </row>
    <row r="13515">
      <c r="A13515" s="95">
        <v>64036</v>
      </c>
      <c r="B13515" s="93" t="s">
        <v>30187</v>
      </c>
      <c r="C13515" s="93" t="s">
        <v>1411</v>
      </c>
      <c r="D13515" s="95">
        <v>51104</v>
      </c>
      <c r="E13515" s="95">
        <v>51104</v>
      </c>
      <c r="G13515" s="95">
        <v>250</v>
      </c>
      <c r="H13515" s="93" t="s">
        <v>8976</v>
      </c>
      <c r="I13515" s="93" t="s">
        <v>23891</v>
      </c>
      <c r="J13515" s="93" t="s">
        <v>20912</v>
      </c>
      <c r="K13515" s="93" t="s">
        <v>6267</v>
      </c>
      <c r="L13515" s="14">
        <f>AND(vyberHrace&lt;&gt;"",ISNUMBER(SEARCH(vyberHrace,$B13515)))</f>
      </c>
      <c r="M13515" s="14">
        <f>AND($I13515=MID(kododd,1,2),$J13515=MID(kododd,3,3))</f>
      </c>
    </row>
    <row r="13516">
      <c r="A13516" s="95">
        <v>49049</v>
      </c>
      <c r="B13516" s="93" t="s">
        <v>7829</v>
      </c>
      <c r="C13516" s="93" t="s">
        <v>1406</v>
      </c>
      <c r="F13516" s="95">
        <v>23736836</v>
      </c>
      <c r="G13516" s="95">
        <v>0</v>
      </c>
      <c r="H13516" s="93" t="s">
        <v>8976</v>
      </c>
      <c r="I13516" s="93" t="s">
        <v>23891</v>
      </c>
      <c r="J13516" s="93" t="s">
        <v>20877</v>
      </c>
      <c r="K13516" s="93" t="s">
        <v>1966</v>
      </c>
      <c r="L13516" s="14">
        <f>AND(vyberHrace&lt;&gt;"",ISNUMBER(SEARCH(vyberHrace,$B13516)))</f>
      </c>
      <c r="M13516" s="14">
        <f>AND($I13516=MID(kododd,1,2),$J13516=MID(kododd,3,3))</f>
      </c>
    </row>
    <row r="13517">
      <c r="A13517" s="95">
        <v>59821</v>
      </c>
      <c r="B13517" s="93" t="s">
        <v>7830</v>
      </c>
      <c r="C13517" s="93" t="s">
        <v>1474</v>
      </c>
      <c r="F13517" s="95">
        <v>23785063</v>
      </c>
      <c r="G13517" s="95">
        <v>250</v>
      </c>
      <c r="H13517" s="93" t="s">
        <v>8976</v>
      </c>
      <c r="I13517" s="93" t="s">
        <v>23891</v>
      </c>
      <c r="J13517" s="93" t="s">
        <v>20879</v>
      </c>
      <c r="K13517" s="93" t="s">
        <v>2036</v>
      </c>
      <c r="L13517" s="14">
        <f>AND(vyberHrace&lt;&gt;"",ISNUMBER(SEARCH(vyberHrace,$B13517)))</f>
      </c>
      <c r="M13517" s="14">
        <f>AND($I13517=MID(kododd,1,2),$J13517=MID(kododd,3,3))</f>
      </c>
    </row>
    <row r="13518">
      <c r="A13518" s="95">
        <v>54169</v>
      </c>
      <c r="B13518" s="93" t="s">
        <v>665</v>
      </c>
      <c r="C13518" s="93" t="s">
        <v>1424</v>
      </c>
      <c r="F13518" s="95">
        <v>23750669</v>
      </c>
      <c r="G13518" s="95">
        <v>250</v>
      </c>
      <c r="H13518" s="93" t="s">
        <v>8976</v>
      </c>
      <c r="I13518" s="93" t="s">
        <v>23891</v>
      </c>
      <c r="J13518" s="93" t="s">
        <v>20859</v>
      </c>
      <c r="K13518" s="93" t="s">
        <v>6551</v>
      </c>
      <c r="L13518" s="14">
        <f>AND(vyberHrace&lt;&gt;"",ISNUMBER(SEARCH(vyberHrace,$B13518)))</f>
      </c>
      <c r="M13518" s="14">
        <f>AND($I13518=MID(kododd,1,2),$J13518=MID(kododd,3,3))</f>
      </c>
    </row>
    <row r="13519">
      <c r="A13519" s="95">
        <v>47988</v>
      </c>
      <c r="B13519" s="93" t="s">
        <v>7839</v>
      </c>
      <c r="C13519" s="93" t="s">
        <v>1401</v>
      </c>
      <c r="D13519" s="95">
        <v>1461</v>
      </c>
      <c r="E13519" s="95">
        <v>1665</v>
      </c>
      <c r="F13519" s="95">
        <v>23722029</v>
      </c>
      <c r="G13519" s="95">
        <v>250</v>
      </c>
      <c r="H13519" s="93" t="s">
        <v>8976</v>
      </c>
      <c r="I13519" s="93" t="s">
        <v>23891</v>
      </c>
      <c r="J13519" s="93" t="s">
        <v>20905</v>
      </c>
      <c r="K13519" s="93" t="s">
        <v>8990</v>
      </c>
      <c r="L13519" s="14">
        <f>AND(vyberHrace&lt;&gt;"",ISNUMBER(SEARCH(vyberHrace,$B13519)))</f>
      </c>
      <c r="M13519" s="14">
        <f>AND($I13519=MID(kododd,1,2),$J13519=MID(kododd,3,3))</f>
      </c>
    </row>
    <row r="13520">
      <c r="A13520" s="95">
        <v>63083</v>
      </c>
      <c r="B13520" s="93" t="s">
        <v>29225</v>
      </c>
      <c r="C13520" s="93" t="s">
        <v>1422</v>
      </c>
      <c r="G13520" s="95">
        <v>250</v>
      </c>
      <c r="H13520" s="93" t="s">
        <v>8976</v>
      </c>
      <c r="I13520" s="93" t="s">
        <v>23891</v>
      </c>
      <c r="J13520" s="93" t="s">
        <v>20912</v>
      </c>
      <c r="K13520" s="93" t="s">
        <v>6267</v>
      </c>
      <c r="L13520" s="14">
        <f>AND(vyberHrace&lt;&gt;"",ISNUMBER(SEARCH(vyberHrace,$B13520)))</f>
      </c>
      <c r="M13520" s="14">
        <f>AND($I13520=MID(kododd,1,2),$J13520=MID(kododd,3,3))</f>
      </c>
    </row>
    <row r="13521">
      <c r="A13521" s="95">
        <v>49043</v>
      </c>
      <c r="B13521" s="93" t="s">
        <v>7842</v>
      </c>
      <c r="C13521" s="93" t="s">
        <v>1416</v>
      </c>
      <c r="D13521" s="95">
        <v>1330</v>
      </c>
      <c r="E13521" s="95">
        <v>1648</v>
      </c>
      <c r="F13521" s="95">
        <v>23736844</v>
      </c>
      <c r="G13521" s="95">
        <v>250</v>
      </c>
      <c r="H13521" s="93" t="s">
        <v>8976</v>
      </c>
      <c r="I13521" s="93" t="s">
        <v>23891</v>
      </c>
      <c r="J13521" s="93" t="s">
        <v>20877</v>
      </c>
      <c r="K13521" s="93" t="s">
        <v>1966</v>
      </c>
      <c r="L13521" s="14">
        <f>AND(vyberHrace&lt;&gt;"",ISNUMBER(SEARCH(vyberHrace,$B13521)))</f>
      </c>
      <c r="M13521" s="14">
        <f>AND($I13521=MID(kododd,1,2),$J13521=MID(kododd,3,3))</f>
      </c>
    </row>
    <row r="13522">
      <c r="A13522" s="95">
        <v>72</v>
      </c>
      <c r="B13522" s="93" t="s">
        <v>6022</v>
      </c>
      <c r="C13522" s="93" t="s">
        <v>1426</v>
      </c>
      <c r="D13522" s="95">
        <v>2140</v>
      </c>
      <c r="E13522" s="95">
        <v>2167</v>
      </c>
      <c r="F13522" s="95">
        <v>300667</v>
      </c>
      <c r="G13522" s="95">
        <v>250</v>
      </c>
      <c r="H13522" s="93" t="s">
        <v>8976</v>
      </c>
      <c r="I13522" s="93" t="s">
        <v>23891</v>
      </c>
      <c r="J13522" s="93" t="s">
        <v>20880</v>
      </c>
      <c r="K13522" s="93" t="s">
        <v>11212</v>
      </c>
      <c r="L13522" s="14">
        <f>AND(vyberHrace&lt;&gt;"",ISNUMBER(SEARCH(vyberHrace,$B13522)))</f>
      </c>
      <c r="M13522" s="14">
        <f>AND($I13522=MID(kododd,1,2),$J13522=MID(kododd,3,3))</f>
      </c>
    </row>
    <row r="13523">
      <c r="A13523" s="95">
        <v>45534</v>
      </c>
      <c r="B13523" s="93" t="s">
        <v>6145</v>
      </c>
      <c r="C13523" s="93" t="s">
        <v>3255</v>
      </c>
      <c r="F13523" s="95">
        <v>23728850</v>
      </c>
      <c r="G13523" s="95">
        <v>0</v>
      </c>
      <c r="H13523" s="93" t="s">
        <v>8976</v>
      </c>
      <c r="I13523" s="93" t="s">
        <v>23891</v>
      </c>
      <c r="J13523" s="93" t="s">
        <v>20858</v>
      </c>
      <c r="K13523" s="93" t="s">
        <v>4899</v>
      </c>
      <c r="L13523" s="14">
        <f>AND(vyberHrace&lt;&gt;"",ISNUMBER(SEARCH(vyberHrace,$B13523)))</f>
      </c>
      <c r="M13523" s="14">
        <f>AND($I13523=MID(kododd,1,2),$J13523=MID(kododd,3,3))</f>
      </c>
    </row>
    <row r="13524">
      <c r="A13524" s="95">
        <v>1876</v>
      </c>
      <c r="B13524" s="93" t="s">
        <v>6150</v>
      </c>
      <c r="C13524" s="93" t="s">
        <v>1463</v>
      </c>
      <c r="D13524" s="95">
        <v>1818</v>
      </c>
      <c r="E13524" s="95">
        <v>1887</v>
      </c>
      <c r="F13524" s="95">
        <v>339938</v>
      </c>
      <c r="G13524" s="95">
        <v>250</v>
      </c>
      <c r="H13524" s="93" t="s">
        <v>8976</v>
      </c>
      <c r="I13524" s="93" t="s">
        <v>23891</v>
      </c>
      <c r="J13524" s="93" t="s">
        <v>20888</v>
      </c>
      <c r="K13524" s="93" t="s">
        <v>6891</v>
      </c>
      <c r="L13524" s="14">
        <f>AND(vyberHrace&lt;&gt;"",ISNUMBER(SEARCH(vyberHrace,$B13524)))</f>
      </c>
      <c r="M13524" s="14">
        <f>AND($I13524=MID(kododd,1,2),$J13524=MID(kododd,3,3))</f>
      </c>
    </row>
    <row r="13525">
      <c r="A13525" s="95">
        <v>45535</v>
      </c>
      <c r="B13525" s="93" t="s">
        <v>6152</v>
      </c>
      <c r="C13525" s="93" t="s">
        <v>1402</v>
      </c>
      <c r="F13525" s="95">
        <v>23719885</v>
      </c>
      <c r="G13525" s="95">
        <v>0</v>
      </c>
      <c r="H13525" s="93" t="s">
        <v>8976</v>
      </c>
      <c r="I13525" s="93" t="s">
        <v>23891</v>
      </c>
      <c r="J13525" s="93" t="s">
        <v>20858</v>
      </c>
      <c r="K13525" s="93" t="s">
        <v>4899</v>
      </c>
      <c r="L13525" s="14">
        <f>AND(vyberHrace&lt;&gt;"",ISNUMBER(SEARCH(vyberHrace,$B13525)))</f>
      </c>
      <c r="M13525" s="14">
        <f>AND($I13525=MID(kododd,1,2),$J13525=MID(kododd,3,3))</f>
      </c>
    </row>
    <row r="13526">
      <c r="A13526" s="95">
        <v>51414</v>
      </c>
      <c r="B13526" s="93" t="s">
        <v>4797</v>
      </c>
      <c r="C13526" s="93" t="s">
        <v>1410</v>
      </c>
      <c r="D13526" s="95">
        <v>1274</v>
      </c>
      <c r="F13526" s="95">
        <v>23737034</v>
      </c>
      <c r="G13526" s="95">
        <v>250</v>
      </c>
      <c r="H13526" s="93" t="s">
        <v>8976</v>
      </c>
      <c r="I13526" s="93" t="s">
        <v>23891</v>
      </c>
      <c r="J13526" s="93" t="s">
        <v>20980</v>
      </c>
      <c r="K13526" s="93" t="s">
        <v>29223</v>
      </c>
      <c r="L13526" s="14">
        <f>AND(vyberHrace&lt;&gt;"",ISNUMBER(SEARCH(vyberHrace,$B13526)))</f>
      </c>
      <c r="M13526" s="14">
        <f>AND($I13526=MID(kododd,1,2),$J13526=MID(kododd,3,3))</f>
      </c>
    </row>
    <row r="13527">
      <c r="A13527" s="95">
        <v>54292</v>
      </c>
      <c r="B13527" s="93" t="s">
        <v>4797</v>
      </c>
      <c r="C13527" s="93" t="s">
        <v>1446</v>
      </c>
      <c r="F13527" s="95">
        <v>23758430</v>
      </c>
      <c r="G13527" s="95">
        <v>250</v>
      </c>
      <c r="H13527" s="93" t="s">
        <v>8976</v>
      </c>
      <c r="I13527" s="93" t="s">
        <v>23891</v>
      </c>
      <c r="J13527" s="93" t="s">
        <v>20980</v>
      </c>
      <c r="K13527" s="93" t="s">
        <v>29223</v>
      </c>
      <c r="L13527" s="14">
        <f>AND(vyberHrace&lt;&gt;"",ISNUMBER(SEARCH(vyberHrace,$B13527)))</f>
      </c>
      <c r="M13527" s="14">
        <f>AND($I13527=MID(kododd,1,2),$J13527=MID(kododd,3,3))</f>
      </c>
    </row>
    <row r="13528">
      <c r="A13528" s="95">
        <v>28673</v>
      </c>
      <c r="B13528" s="93" t="s">
        <v>6164</v>
      </c>
      <c r="C13528" s="93" t="s">
        <v>1432</v>
      </c>
      <c r="D13528" s="95">
        <v>1389</v>
      </c>
      <c r="E13528" s="95">
        <v>1631</v>
      </c>
      <c r="F13528" s="95">
        <v>372668</v>
      </c>
      <c r="G13528" s="95">
        <v>250</v>
      </c>
      <c r="H13528" s="93" t="s">
        <v>8976</v>
      </c>
      <c r="I13528" s="93" t="s">
        <v>23891</v>
      </c>
      <c r="J13528" s="93" t="s">
        <v>20875</v>
      </c>
      <c r="K13528" s="93" t="s">
        <v>6163</v>
      </c>
      <c r="L13528" s="14">
        <f>AND(vyberHrace&lt;&gt;"",ISNUMBER(SEARCH(vyberHrace,$B13528)))</f>
      </c>
      <c r="M13528" s="14">
        <f>AND($I13528=MID(kododd,1,2),$J13528=MID(kododd,3,3))</f>
      </c>
    </row>
    <row r="13529">
      <c r="A13529" s="95">
        <v>58707</v>
      </c>
      <c r="B13529" s="93" t="s">
        <v>25189</v>
      </c>
      <c r="C13529" s="93" t="s">
        <v>3255</v>
      </c>
      <c r="F13529" s="95">
        <v>23784784</v>
      </c>
      <c r="G13529" s="95">
        <v>0</v>
      </c>
      <c r="H13529" s="93" t="s">
        <v>8976</v>
      </c>
      <c r="I13529" s="93" t="s">
        <v>23891</v>
      </c>
      <c r="J13529" s="93" t="s">
        <v>20843</v>
      </c>
      <c r="K13529" s="93" t="s">
        <v>5072</v>
      </c>
      <c r="L13529" s="14">
        <f>AND(vyberHrace&lt;&gt;"",ISNUMBER(SEARCH(vyberHrace,$B13529)))</f>
      </c>
      <c r="M13529" s="14">
        <f>AND($I13529=MID(kododd,1,2),$J13529=MID(kododd,3,3))</f>
      </c>
    </row>
    <row r="13530">
      <c r="A13530" s="95">
        <v>58708</v>
      </c>
      <c r="B13530" s="93" t="s">
        <v>25189</v>
      </c>
      <c r="C13530" s="93" t="s">
        <v>1417</v>
      </c>
      <c r="G13530" s="95">
        <v>0</v>
      </c>
      <c r="H13530" s="93" t="s">
        <v>8976</v>
      </c>
      <c r="I13530" s="93" t="s">
        <v>23891</v>
      </c>
      <c r="J13530" s="93" t="s">
        <v>20843</v>
      </c>
      <c r="K13530" s="93" t="s">
        <v>5072</v>
      </c>
      <c r="L13530" s="14">
        <f>AND(vyberHrace&lt;&gt;"",ISNUMBER(SEARCH(vyberHrace,$B13530)))</f>
      </c>
      <c r="M13530" s="14">
        <f>AND($I13530=MID(kododd,1,2),$J13530=MID(kododd,3,3))</f>
      </c>
    </row>
    <row r="13531">
      <c r="A13531" s="95">
        <v>10207</v>
      </c>
      <c r="B13531" s="93" t="s">
        <v>2135</v>
      </c>
      <c r="C13531" s="93" t="s">
        <v>1442</v>
      </c>
      <c r="D13531" s="95">
        <v>1625</v>
      </c>
      <c r="F13531" s="95">
        <v>351059</v>
      </c>
      <c r="G13531" s="95">
        <v>0</v>
      </c>
      <c r="H13531" s="93" t="s">
        <v>8976</v>
      </c>
      <c r="I13531" s="93" t="s">
        <v>23891</v>
      </c>
      <c r="J13531" s="93" t="s">
        <v>20899</v>
      </c>
      <c r="K13531" s="93" t="s">
        <v>4757</v>
      </c>
      <c r="L13531" s="14">
        <f>AND(vyberHrace&lt;&gt;"",ISNUMBER(SEARCH(vyberHrace,$B13531)))</f>
      </c>
      <c r="M13531" s="14">
        <f>AND($I13531=MID(kododd,1,2),$J13531=MID(kododd,3,3))</f>
      </c>
    </row>
    <row r="13532">
      <c r="A13532" s="95">
        <v>51060</v>
      </c>
      <c r="B13532" s="93" t="s">
        <v>11676</v>
      </c>
      <c r="C13532" s="93" t="s">
        <v>1399</v>
      </c>
      <c r="D13532" s="95">
        <v>1576</v>
      </c>
      <c r="E13532" s="95">
        <v>1767</v>
      </c>
      <c r="F13532" s="95">
        <v>23736852</v>
      </c>
      <c r="G13532" s="95">
        <v>250</v>
      </c>
      <c r="H13532" s="93" t="s">
        <v>8976</v>
      </c>
      <c r="I13532" s="93" t="s">
        <v>23891</v>
      </c>
      <c r="J13532" s="93" t="s">
        <v>20877</v>
      </c>
      <c r="K13532" s="93" t="s">
        <v>1966</v>
      </c>
      <c r="L13532" s="14">
        <f>AND(vyberHrace&lt;&gt;"",ISNUMBER(SEARCH(vyberHrace,$B13532)))</f>
      </c>
      <c r="M13532" s="14">
        <f>AND($I13532=MID(kododd,1,2),$J13532=MID(kododd,3,3))</f>
      </c>
    </row>
    <row r="13533">
      <c r="A13533" s="95">
        <v>56366</v>
      </c>
      <c r="B13533" s="93" t="s">
        <v>2137</v>
      </c>
      <c r="C13533" s="93" t="s">
        <v>1420</v>
      </c>
      <c r="G13533" s="95">
        <v>250</v>
      </c>
      <c r="H13533" s="93" t="s">
        <v>8976</v>
      </c>
      <c r="I13533" s="93" t="s">
        <v>23891</v>
      </c>
      <c r="J13533" s="93" t="s">
        <v>21038</v>
      </c>
      <c r="K13533" s="93" t="s">
        <v>21375</v>
      </c>
      <c r="L13533" s="14">
        <f>AND(vyberHrace&lt;&gt;"",ISNUMBER(SEARCH(vyberHrace,$B13533)))</f>
      </c>
      <c r="M13533" s="14">
        <f>AND($I13533=MID(kododd,1,2),$J13533=MID(kododd,3,3))</f>
      </c>
    </row>
    <row r="13534">
      <c r="A13534" s="95">
        <v>56365</v>
      </c>
      <c r="B13534" s="93" t="s">
        <v>22601</v>
      </c>
      <c r="C13534" s="93" t="s">
        <v>1422</v>
      </c>
      <c r="G13534" s="95">
        <v>250</v>
      </c>
      <c r="H13534" s="93" t="s">
        <v>8976</v>
      </c>
      <c r="I13534" s="93" t="s">
        <v>23891</v>
      </c>
      <c r="J13534" s="93" t="s">
        <v>21038</v>
      </c>
      <c r="K13534" s="93" t="s">
        <v>21375</v>
      </c>
      <c r="L13534" s="14">
        <f>AND(vyberHrace&lt;&gt;"",ISNUMBER(SEARCH(vyberHrace,$B13534)))</f>
      </c>
      <c r="M13534" s="14">
        <f>AND($I13534=MID(kododd,1,2),$J13534=MID(kododd,3,3))</f>
      </c>
    </row>
    <row r="13535">
      <c r="A13535" s="95">
        <v>50263</v>
      </c>
      <c r="B13535" s="93" t="s">
        <v>4779</v>
      </c>
      <c r="C13535" s="93" t="s">
        <v>1406</v>
      </c>
      <c r="F13535" s="95">
        <v>23736860</v>
      </c>
      <c r="G13535" s="95">
        <v>0</v>
      </c>
      <c r="H13535" s="93" t="s">
        <v>8976</v>
      </c>
      <c r="I13535" s="93" t="s">
        <v>23891</v>
      </c>
      <c r="J13535" s="93" t="s">
        <v>20912</v>
      </c>
      <c r="K13535" s="93" t="s">
        <v>6267</v>
      </c>
      <c r="L13535" s="14">
        <f>AND(vyberHrace&lt;&gt;"",ISNUMBER(SEARCH(vyberHrace,$B13535)))</f>
      </c>
      <c r="M13535" s="14">
        <f>AND($I13535=MID(kododd,1,2),$J13535=MID(kododd,3,3))</f>
      </c>
    </row>
    <row r="13536">
      <c r="A13536" s="95">
        <v>50264</v>
      </c>
      <c r="B13536" s="93" t="s">
        <v>4780</v>
      </c>
      <c r="C13536" s="93" t="s">
        <v>3255</v>
      </c>
      <c r="F13536" s="95">
        <v>23736879</v>
      </c>
      <c r="G13536" s="95">
        <v>0</v>
      </c>
      <c r="H13536" s="93" t="s">
        <v>8976</v>
      </c>
      <c r="I13536" s="93" t="s">
        <v>23891</v>
      </c>
      <c r="J13536" s="93" t="s">
        <v>20912</v>
      </c>
      <c r="K13536" s="93" t="s">
        <v>6267</v>
      </c>
      <c r="L13536" s="14">
        <f>AND(vyberHrace&lt;&gt;"",ISNUMBER(SEARCH(vyberHrace,$B13536)))</f>
      </c>
      <c r="M13536" s="14">
        <f>AND($I13536=MID(kododd,1,2),$J13536=MID(kododd,3,3))</f>
      </c>
    </row>
    <row r="13537">
      <c r="A13537" s="95">
        <v>57133</v>
      </c>
      <c r="B13537" s="93" t="s">
        <v>22563</v>
      </c>
      <c r="C13537" s="93" t="s">
        <v>1422</v>
      </c>
      <c r="G13537" s="95">
        <v>0</v>
      </c>
      <c r="H13537" s="93" t="s">
        <v>8976</v>
      </c>
      <c r="I13537" s="93" t="s">
        <v>23891</v>
      </c>
      <c r="J13537" s="93" t="s">
        <v>20909</v>
      </c>
      <c r="K13537" s="93" t="s">
        <v>8978</v>
      </c>
      <c r="L13537" s="14">
        <f>AND(vyberHrace&lt;&gt;"",ISNUMBER(SEARCH(vyberHrace,$B13537)))</f>
      </c>
      <c r="M13537" s="14">
        <f>AND($I13537=MID(kododd,1,2),$J13537=MID(kododd,3,3))</f>
      </c>
    </row>
    <row r="13538">
      <c r="A13538" s="95">
        <v>8375</v>
      </c>
      <c r="B13538" s="93" t="s">
        <v>387</v>
      </c>
      <c r="C13538" s="93" t="s">
        <v>1418</v>
      </c>
      <c r="D13538" s="95">
        <v>2306</v>
      </c>
      <c r="E13538" s="95">
        <v>2307</v>
      </c>
      <c r="F13538" s="95">
        <v>315672</v>
      </c>
      <c r="G13538" s="95">
        <v>0</v>
      </c>
      <c r="H13538" s="93" t="s">
        <v>8976</v>
      </c>
      <c r="I13538" s="93" t="s">
        <v>23891</v>
      </c>
      <c r="J13538" s="93" t="s">
        <v>20927</v>
      </c>
      <c r="K13538" s="93" t="s">
        <v>2023</v>
      </c>
      <c r="L13538" s="14">
        <f>AND(vyberHrace&lt;&gt;"",ISNUMBER(SEARCH(vyberHrace,$B13538)))</f>
      </c>
      <c r="M13538" s="14">
        <f>AND($I13538=MID(kododd,1,2),$J13538=MID(kododd,3,3))</f>
      </c>
    </row>
    <row r="13539">
      <c r="A13539" s="95">
        <v>14149</v>
      </c>
      <c r="B13539" s="93" t="s">
        <v>412</v>
      </c>
      <c r="C13539" s="93" t="s">
        <v>1446</v>
      </c>
      <c r="D13539" s="95">
        <v>1618</v>
      </c>
      <c r="E13539" s="95">
        <v>1782</v>
      </c>
      <c r="F13539" s="95">
        <v>388084</v>
      </c>
      <c r="G13539" s="95">
        <v>0</v>
      </c>
      <c r="H13539" s="93" t="s">
        <v>8976</v>
      </c>
      <c r="I13539" s="93" t="s">
        <v>23891</v>
      </c>
      <c r="J13539" s="93" t="s">
        <v>20912</v>
      </c>
      <c r="K13539" s="93" t="s">
        <v>6267</v>
      </c>
      <c r="L13539" s="14">
        <f>AND(vyberHrace&lt;&gt;"",ISNUMBER(SEARCH(vyberHrace,$B13539)))</f>
      </c>
      <c r="M13539" s="14">
        <f>AND($I13539=MID(kododd,1,2),$J13539=MID(kododd,3,3))</f>
      </c>
    </row>
    <row r="13540">
      <c r="A13540" s="95">
        <v>38501</v>
      </c>
      <c r="B13540" s="93" t="s">
        <v>7956</v>
      </c>
      <c r="C13540" s="93" t="s">
        <v>1398</v>
      </c>
      <c r="D13540" s="95">
        <v>1271</v>
      </c>
      <c r="E13540" s="95">
        <v>1543</v>
      </c>
      <c r="F13540" s="95">
        <v>388092</v>
      </c>
      <c r="G13540" s="95">
        <v>0</v>
      </c>
      <c r="H13540" s="93" t="s">
        <v>8976</v>
      </c>
      <c r="I13540" s="93" t="s">
        <v>23891</v>
      </c>
      <c r="J13540" s="93" t="s">
        <v>20875</v>
      </c>
      <c r="K13540" s="93" t="s">
        <v>6163</v>
      </c>
      <c r="L13540" s="14">
        <f>AND(vyberHrace&lt;&gt;"",ISNUMBER(SEARCH(vyberHrace,$B13540)))</f>
      </c>
      <c r="M13540" s="14">
        <f>AND($I13540=MID(kododd,1,2),$J13540=MID(kododd,3,3))</f>
      </c>
    </row>
    <row r="13541">
      <c r="A13541" s="95">
        <v>14916</v>
      </c>
      <c r="B13541" s="93" t="s">
        <v>7958</v>
      </c>
      <c r="C13541" s="93" t="s">
        <v>1465</v>
      </c>
      <c r="D13541" s="95">
        <v>1544</v>
      </c>
      <c r="F13541" s="95">
        <v>23714042</v>
      </c>
      <c r="G13541" s="95">
        <v>0</v>
      </c>
      <c r="H13541" s="93" t="s">
        <v>8976</v>
      </c>
      <c r="I13541" s="93" t="s">
        <v>23891</v>
      </c>
      <c r="J13541" s="93" t="s">
        <v>20912</v>
      </c>
      <c r="K13541" s="93" t="s">
        <v>6267</v>
      </c>
      <c r="L13541" s="14">
        <f>AND(vyberHrace&lt;&gt;"",ISNUMBER(SEARCH(vyberHrace,$B13541)))</f>
      </c>
      <c r="M13541" s="14">
        <f>AND($I13541=MID(kododd,1,2),$J13541=MID(kododd,3,3))</f>
      </c>
    </row>
    <row r="13542">
      <c r="A13542" s="95">
        <v>50747</v>
      </c>
      <c r="B13542" s="93" t="s">
        <v>4724</v>
      </c>
      <c r="C13542" s="93" t="s">
        <v>1402</v>
      </c>
      <c r="D13542" s="95">
        <v>1100</v>
      </c>
      <c r="G13542" s="95">
        <v>0</v>
      </c>
      <c r="H13542" s="93" t="s">
        <v>8976</v>
      </c>
      <c r="I13542" s="93" t="s">
        <v>23891</v>
      </c>
      <c r="J13542" s="93" t="s">
        <v>20859</v>
      </c>
      <c r="K13542" s="93" t="s">
        <v>6551</v>
      </c>
      <c r="L13542" s="14">
        <f>AND(vyberHrace&lt;&gt;"",ISNUMBER(SEARCH(vyberHrace,$B13542)))</f>
      </c>
      <c r="M13542" s="14">
        <f>AND($I13542=MID(kododd,1,2),$J13542=MID(kododd,3,3))</f>
      </c>
    </row>
    <row r="13543">
      <c r="A13543" s="95">
        <v>7872</v>
      </c>
      <c r="B13543" s="93" t="s">
        <v>5879</v>
      </c>
      <c r="C13543" s="93" t="s">
        <v>1429</v>
      </c>
      <c r="D13543" s="95">
        <v>1591</v>
      </c>
      <c r="E13543" s="95">
        <v>1717</v>
      </c>
      <c r="F13543" s="95">
        <v>379816</v>
      </c>
      <c r="G13543" s="95">
        <v>250</v>
      </c>
      <c r="H13543" s="93" t="s">
        <v>8976</v>
      </c>
      <c r="I13543" s="93" t="s">
        <v>23891</v>
      </c>
      <c r="J13543" s="93" t="s">
        <v>20890</v>
      </c>
      <c r="K13543" s="93" t="s">
        <v>5880</v>
      </c>
      <c r="L13543" s="14">
        <f>AND(vyberHrace&lt;&gt;"",ISNUMBER(SEARCH(vyberHrace,$B13543)))</f>
      </c>
      <c r="M13543" s="14">
        <f>AND($I13543=MID(kododd,1,2),$J13543=MID(kododd,3,3))</f>
      </c>
    </row>
    <row r="13544">
      <c r="A13544" s="95">
        <v>14961</v>
      </c>
      <c r="B13544" s="93" t="s">
        <v>6011</v>
      </c>
      <c r="C13544" s="93" t="s">
        <v>1464</v>
      </c>
      <c r="D13544" s="95">
        <v>1968</v>
      </c>
      <c r="E13544" s="95">
        <v>1965</v>
      </c>
      <c r="F13544" s="95">
        <v>321990</v>
      </c>
      <c r="G13544" s="95">
        <v>250</v>
      </c>
      <c r="H13544" s="93" t="s">
        <v>8976</v>
      </c>
      <c r="I13544" s="93" t="s">
        <v>23891</v>
      </c>
      <c r="J13544" s="93" t="s">
        <v>20917</v>
      </c>
      <c r="K13544" s="93" t="s">
        <v>4902</v>
      </c>
      <c r="L13544" s="14">
        <f>AND(vyberHrace&lt;&gt;"",ISNUMBER(SEARCH(vyberHrace,$B13544)))</f>
      </c>
      <c r="M13544" s="14">
        <f>AND($I13544=MID(kododd,1,2),$J13544=MID(kododd,3,3))</f>
      </c>
    </row>
    <row r="13545">
      <c r="A13545" s="95">
        <v>58256</v>
      </c>
      <c r="B13545" s="93" t="s">
        <v>24771</v>
      </c>
      <c r="C13545" s="93" t="s">
        <v>1424</v>
      </c>
      <c r="G13545" s="95">
        <v>250</v>
      </c>
      <c r="H13545" s="93" t="s">
        <v>8976</v>
      </c>
      <c r="I13545" s="93" t="s">
        <v>23891</v>
      </c>
      <c r="J13545" s="93" t="s">
        <v>20905</v>
      </c>
      <c r="K13545" s="93" t="s">
        <v>8990</v>
      </c>
      <c r="L13545" s="14">
        <f>AND(vyberHrace&lt;&gt;"",ISNUMBER(SEARCH(vyberHrace,$B13545)))</f>
      </c>
      <c r="M13545" s="14">
        <f>AND($I13545=MID(kododd,1,2),$J13545=MID(kododd,3,3))</f>
      </c>
    </row>
    <row r="13546">
      <c r="A13546" s="95">
        <v>49773</v>
      </c>
      <c r="B13546" s="93" t="s">
        <v>128</v>
      </c>
      <c r="C13546" s="93" t="s">
        <v>1402</v>
      </c>
      <c r="D13546" s="95">
        <v>1055</v>
      </c>
      <c r="E13546" s="95">
        <v>1514</v>
      </c>
      <c r="F13546" s="95">
        <v>23728868</v>
      </c>
      <c r="G13546" s="95">
        <v>0</v>
      </c>
      <c r="H13546" s="93" t="s">
        <v>8976</v>
      </c>
      <c r="I13546" s="93" t="s">
        <v>23891</v>
      </c>
      <c r="J13546" s="93" t="s">
        <v>20927</v>
      </c>
      <c r="K13546" s="93" t="s">
        <v>2023</v>
      </c>
      <c r="L13546" s="14">
        <f>AND(vyberHrace&lt;&gt;"",ISNUMBER(SEARCH(vyberHrace,$B13546)))</f>
      </c>
      <c r="M13546" s="14">
        <f>AND($I13546=MID(kododd,1,2),$J13546=MID(kododd,3,3))</f>
      </c>
    </row>
    <row r="13547">
      <c r="A13547" s="95">
        <v>50923</v>
      </c>
      <c r="B13547" s="93" t="s">
        <v>131</v>
      </c>
      <c r="C13547" s="93" t="s">
        <v>1422</v>
      </c>
      <c r="G13547" s="95">
        <v>0</v>
      </c>
      <c r="H13547" s="93" t="s">
        <v>8976</v>
      </c>
      <c r="I13547" s="93" t="s">
        <v>23891</v>
      </c>
      <c r="J13547" s="93" t="s">
        <v>20859</v>
      </c>
      <c r="K13547" s="93" t="s">
        <v>6551</v>
      </c>
      <c r="L13547" s="14">
        <f>AND(vyberHrace&lt;&gt;"",ISNUMBER(SEARCH(vyberHrace,$B13547)))</f>
      </c>
      <c r="M13547" s="14">
        <f>AND($I13547=MID(kododd,1,2),$J13547=MID(kododd,3,3))</f>
      </c>
    </row>
    <row r="13548">
      <c r="A13548" s="95">
        <v>54170</v>
      </c>
      <c r="B13548" s="93" t="s">
        <v>666</v>
      </c>
      <c r="C13548" s="93" t="s">
        <v>1412</v>
      </c>
      <c r="G13548" s="95">
        <v>0</v>
      </c>
      <c r="H13548" s="93" t="s">
        <v>8976</v>
      </c>
      <c r="I13548" s="93" t="s">
        <v>23891</v>
      </c>
      <c r="J13548" s="93" t="s">
        <v>20859</v>
      </c>
      <c r="K13548" s="93" t="s">
        <v>6551</v>
      </c>
      <c r="L13548" s="14">
        <f>AND(vyberHrace&lt;&gt;"",ISNUMBER(SEARCH(vyberHrace,$B13548)))</f>
      </c>
      <c r="M13548" s="14">
        <f>AND($I13548=MID(kododd,1,2),$J13548=MID(kododd,3,3))</f>
      </c>
    </row>
    <row r="13549">
      <c r="A13549" s="95">
        <v>49540</v>
      </c>
      <c r="B13549" s="93" t="s">
        <v>137</v>
      </c>
      <c r="C13549" s="93" t="s">
        <v>1399</v>
      </c>
      <c r="D13549" s="95">
        <v>1409</v>
      </c>
      <c r="E13549" s="95">
        <v>1675</v>
      </c>
      <c r="F13549" s="95">
        <v>23742240</v>
      </c>
      <c r="G13549" s="95">
        <v>250</v>
      </c>
      <c r="H13549" s="93" t="s">
        <v>8976</v>
      </c>
      <c r="I13549" s="93" t="s">
        <v>23891</v>
      </c>
      <c r="J13549" s="93" t="s">
        <v>20870</v>
      </c>
      <c r="K13549" s="93" t="s">
        <v>6868</v>
      </c>
      <c r="L13549" s="14">
        <f>AND(vyberHrace&lt;&gt;"",ISNUMBER(SEARCH(vyberHrace,$B13549)))</f>
      </c>
      <c r="M13549" s="14">
        <f>AND($I13549=MID(kododd,1,2),$J13549=MID(kododd,3,3))</f>
      </c>
    </row>
    <row r="13550">
      <c r="A13550" s="95">
        <v>56253</v>
      </c>
      <c r="B13550" s="93" t="s">
        <v>22525</v>
      </c>
      <c r="C13550" s="93" t="s">
        <v>1411</v>
      </c>
      <c r="E13550" s="95">
        <v>1422</v>
      </c>
      <c r="F13550" s="95">
        <v>23762209</v>
      </c>
      <c r="G13550" s="95">
        <v>250</v>
      </c>
      <c r="H13550" s="93" t="s">
        <v>8976</v>
      </c>
      <c r="I13550" s="93" t="s">
        <v>23891</v>
      </c>
      <c r="J13550" s="93" t="s">
        <v>20858</v>
      </c>
      <c r="K13550" s="93" t="s">
        <v>4899</v>
      </c>
      <c r="L13550" s="14">
        <f>AND(vyberHrace&lt;&gt;"",ISNUMBER(SEARCH(vyberHrace,$B13550)))</f>
      </c>
      <c r="M13550" s="14">
        <f>AND($I13550=MID(kododd,1,2),$J13550=MID(kododd,3,3))</f>
      </c>
    </row>
    <row r="13551">
      <c r="A13551" s="95">
        <v>38854</v>
      </c>
      <c r="B13551" s="93" t="s">
        <v>6523</v>
      </c>
      <c r="C13551" s="93" t="s">
        <v>1476</v>
      </c>
      <c r="D13551" s="95">
        <v>1662</v>
      </c>
      <c r="E13551" s="95">
        <v>1798</v>
      </c>
      <c r="F13551" s="95">
        <v>376710</v>
      </c>
      <c r="G13551" s="95">
        <v>0</v>
      </c>
      <c r="H13551" s="93" t="s">
        <v>8976</v>
      </c>
      <c r="I13551" s="93" t="s">
        <v>23891</v>
      </c>
      <c r="J13551" s="93" t="s">
        <v>20927</v>
      </c>
      <c r="K13551" s="93" t="s">
        <v>2023</v>
      </c>
      <c r="L13551" s="14">
        <f>AND(vyberHrace&lt;&gt;"",ISNUMBER(SEARCH(vyberHrace,$B13551)))</f>
      </c>
      <c r="M13551" s="14">
        <f>AND($I13551=MID(kododd,1,2),$J13551=MID(kododd,3,3))</f>
      </c>
    </row>
    <row r="13552">
      <c r="A13552" s="95">
        <v>51224</v>
      </c>
      <c r="B13552" s="93" t="s">
        <v>6529</v>
      </c>
      <c r="C13552" s="93" t="s">
        <v>1412</v>
      </c>
      <c r="D13552" s="95">
        <v>1264</v>
      </c>
      <c r="E13552" s="95">
        <v>1457</v>
      </c>
      <c r="F13552" s="95">
        <v>23744391</v>
      </c>
      <c r="G13552" s="95">
        <v>250</v>
      </c>
      <c r="H13552" s="93" t="s">
        <v>8976</v>
      </c>
      <c r="I13552" s="93" t="s">
        <v>23891</v>
      </c>
      <c r="J13552" s="93" t="s">
        <v>20961</v>
      </c>
      <c r="K13552" s="93" t="s">
        <v>6549</v>
      </c>
      <c r="L13552" s="14">
        <f>AND(vyberHrace&lt;&gt;"",ISNUMBER(SEARCH(vyberHrace,$B13552)))</f>
      </c>
      <c r="M13552" s="14">
        <f>AND($I13552=MID(kododd,1,2),$J13552=MID(kododd,3,3))</f>
      </c>
    </row>
    <row r="13553">
      <c r="A13553" s="95">
        <v>50755</v>
      </c>
      <c r="B13553" s="93" t="s">
        <v>4725</v>
      </c>
      <c r="C13553" s="93" t="s">
        <v>1422</v>
      </c>
      <c r="G13553" s="95">
        <v>0</v>
      </c>
      <c r="H13553" s="93" t="s">
        <v>8976</v>
      </c>
      <c r="I13553" s="93" t="s">
        <v>23891</v>
      </c>
      <c r="J13553" s="93" t="s">
        <v>20859</v>
      </c>
      <c r="K13553" s="93" t="s">
        <v>6551</v>
      </c>
      <c r="L13553" s="14">
        <f>AND(vyberHrace&lt;&gt;"",ISNUMBER(SEARCH(vyberHrace,$B13553)))</f>
      </c>
      <c r="M13553" s="14">
        <f>AND($I13553=MID(kododd,1,2),$J13553=MID(kododd,3,3))</f>
      </c>
    </row>
    <row r="13554">
      <c r="A13554" s="95">
        <v>62864</v>
      </c>
      <c r="B13554" s="93" t="s">
        <v>29226</v>
      </c>
      <c r="C13554" s="93" t="s">
        <v>1447</v>
      </c>
      <c r="G13554" s="95">
        <v>250</v>
      </c>
      <c r="H13554" s="93" t="s">
        <v>8976</v>
      </c>
      <c r="I13554" s="93" t="s">
        <v>23891</v>
      </c>
      <c r="J13554" s="93" t="s">
        <v>20858</v>
      </c>
      <c r="K13554" s="93" t="s">
        <v>4899</v>
      </c>
      <c r="L13554" s="14">
        <f>AND(vyberHrace&lt;&gt;"",ISNUMBER(SEARCH(vyberHrace,$B13554)))</f>
      </c>
      <c r="M13554" s="14">
        <f>AND($I13554=MID(kododd,1,2),$J13554=MID(kododd,3,3))</f>
      </c>
    </row>
    <row r="13555">
      <c r="A13555" s="95">
        <v>50756</v>
      </c>
      <c r="B13555" s="93" t="s">
        <v>4726</v>
      </c>
      <c r="C13555" s="93" t="s">
        <v>3255</v>
      </c>
      <c r="G13555" s="95">
        <v>0</v>
      </c>
      <c r="H13555" s="93" t="s">
        <v>8976</v>
      </c>
      <c r="I13555" s="93" t="s">
        <v>23891</v>
      </c>
      <c r="J13555" s="93" t="s">
        <v>20859</v>
      </c>
      <c r="K13555" s="93" t="s">
        <v>6551</v>
      </c>
      <c r="L13555" s="14">
        <f>AND(vyberHrace&lt;&gt;"",ISNUMBER(SEARCH(vyberHrace,$B13555)))</f>
      </c>
      <c r="M13555" s="14">
        <f>AND($I13555=MID(kododd,1,2),$J13555=MID(kododd,3,3))</f>
      </c>
    </row>
    <row r="13556">
      <c r="A13556" s="95">
        <v>49399</v>
      </c>
      <c r="B13556" s="93" t="s">
        <v>6550</v>
      </c>
      <c r="C13556" s="93" t="s">
        <v>1416</v>
      </c>
      <c r="G13556" s="95">
        <v>0</v>
      </c>
      <c r="H13556" s="93" t="s">
        <v>8976</v>
      </c>
      <c r="I13556" s="93" t="s">
        <v>23891</v>
      </c>
      <c r="J13556" s="93" t="s">
        <v>20859</v>
      </c>
      <c r="K13556" s="93" t="s">
        <v>6551</v>
      </c>
      <c r="L13556" s="14">
        <f>AND(vyberHrace&lt;&gt;"",ISNUMBER(SEARCH(vyberHrace,$B13556)))</f>
      </c>
      <c r="M13556" s="14">
        <f>AND($I13556=MID(kododd,1,2),$J13556=MID(kododd,3,3))</f>
      </c>
    </row>
    <row r="13557">
      <c r="A13557" s="95">
        <v>44246</v>
      </c>
      <c r="B13557" s="93" t="s">
        <v>4198</v>
      </c>
      <c r="C13557" s="93" t="s">
        <v>1438</v>
      </c>
      <c r="D13557" s="95">
        <v>1171</v>
      </c>
      <c r="E13557" s="95">
        <v>1490</v>
      </c>
      <c r="F13557" s="95">
        <v>23707968</v>
      </c>
      <c r="G13557" s="95">
        <v>250</v>
      </c>
      <c r="H13557" s="93" t="s">
        <v>8976</v>
      </c>
      <c r="I13557" s="93" t="s">
        <v>23891</v>
      </c>
      <c r="J13557" s="93" t="s">
        <v>20905</v>
      </c>
      <c r="K13557" s="93" t="s">
        <v>8990</v>
      </c>
      <c r="L13557" s="14">
        <f>AND(vyberHrace&lt;&gt;"",ISNUMBER(SEARCH(vyberHrace,$B13557)))</f>
      </c>
      <c r="M13557" s="14">
        <f>AND($I13557=MID(kododd,1,2),$J13557=MID(kododd,3,3))</f>
      </c>
    </row>
    <row r="13558">
      <c r="A13558" s="95">
        <v>45727</v>
      </c>
      <c r="B13558" s="93" t="s">
        <v>13692</v>
      </c>
      <c r="C13558" s="93" t="s">
        <v>1408</v>
      </c>
      <c r="D13558" s="95">
        <v>1100</v>
      </c>
      <c r="G13558" s="95">
        <v>0</v>
      </c>
      <c r="H13558" s="93" t="s">
        <v>8976</v>
      </c>
      <c r="I13558" s="93" t="s">
        <v>23891</v>
      </c>
      <c r="J13558" s="93" t="s">
        <v>20859</v>
      </c>
      <c r="K13558" s="93" t="s">
        <v>6551</v>
      </c>
      <c r="L13558" s="14">
        <f>AND(vyberHrace&lt;&gt;"",ISNUMBER(SEARCH(vyberHrace,$B13558)))</f>
      </c>
      <c r="M13558" s="14">
        <f>AND($I13558=MID(kododd,1,2),$J13558=MID(kododd,3,3))</f>
      </c>
    </row>
    <row r="13559">
      <c r="A13559" s="95">
        <v>6037</v>
      </c>
      <c r="B13559" s="93" t="s">
        <v>15991</v>
      </c>
      <c r="C13559" s="93" t="s">
        <v>1428</v>
      </c>
      <c r="D13559" s="95">
        <v>1708</v>
      </c>
      <c r="E13559" s="95">
        <v>1813</v>
      </c>
      <c r="F13559" s="95">
        <v>315575</v>
      </c>
      <c r="G13559" s="95">
        <v>250</v>
      </c>
      <c r="H13559" s="93" t="s">
        <v>8976</v>
      </c>
      <c r="I13559" s="93" t="s">
        <v>23891</v>
      </c>
      <c r="J13559" s="93" t="s">
        <v>20849</v>
      </c>
      <c r="K13559" s="93" t="s">
        <v>5108</v>
      </c>
      <c r="L13559" s="14">
        <f>AND(vyberHrace&lt;&gt;"",ISNUMBER(SEARCH(vyberHrace,$B13559)))</f>
      </c>
      <c r="M13559" s="14">
        <f>AND($I13559=MID(kododd,1,2),$J13559=MID(kododd,3,3))</f>
      </c>
    </row>
    <row r="13560">
      <c r="A13560" s="95">
        <v>61437</v>
      </c>
      <c r="B13560" s="93" t="s">
        <v>27621</v>
      </c>
      <c r="C13560" s="93" t="s">
        <v>1487</v>
      </c>
      <c r="G13560" s="95">
        <v>250</v>
      </c>
      <c r="H13560" s="93" t="s">
        <v>8976</v>
      </c>
      <c r="I13560" s="93" t="s">
        <v>23891</v>
      </c>
      <c r="J13560" s="93" t="s">
        <v>20946</v>
      </c>
      <c r="K13560" s="93" t="s">
        <v>4791</v>
      </c>
      <c r="L13560" s="14">
        <f>AND(vyberHrace&lt;&gt;"",ISNUMBER(SEARCH(vyberHrace,$B13560)))</f>
      </c>
      <c r="M13560" s="14">
        <f>AND($I13560=MID(kododd,1,2),$J13560=MID(kododd,3,3))</f>
      </c>
    </row>
    <row r="13561">
      <c r="A13561" s="95">
        <v>61689</v>
      </c>
      <c r="B13561" s="93" t="s">
        <v>27846</v>
      </c>
      <c r="C13561" s="93" t="s">
        <v>1422</v>
      </c>
      <c r="E13561" s="95">
        <v>1799</v>
      </c>
      <c r="F13561" s="95">
        <v>23794836</v>
      </c>
      <c r="G13561" s="95">
        <v>250</v>
      </c>
      <c r="H13561" s="93" t="s">
        <v>8976</v>
      </c>
      <c r="I13561" s="93" t="s">
        <v>23891</v>
      </c>
      <c r="J13561" s="93" t="s">
        <v>20908</v>
      </c>
      <c r="K13561" s="93" t="s">
        <v>21355</v>
      </c>
      <c r="L13561" s="14">
        <f>AND(vyberHrace&lt;&gt;"",ISNUMBER(SEARCH(vyberHrace,$B13561)))</f>
      </c>
      <c r="M13561" s="14">
        <f>AND($I13561=MID(kododd,1,2),$J13561=MID(kododd,3,3))</f>
      </c>
    </row>
    <row r="13562">
      <c r="A13562" s="95">
        <v>37521</v>
      </c>
      <c r="B13562" s="93" t="s">
        <v>6677</v>
      </c>
      <c r="C13562" s="93" t="s">
        <v>1409</v>
      </c>
      <c r="D13562" s="95">
        <v>1770</v>
      </c>
      <c r="E13562" s="95">
        <v>1844</v>
      </c>
      <c r="F13562" s="95">
        <v>378720</v>
      </c>
      <c r="G13562" s="95">
        <v>250</v>
      </c>
      <c r="H13562" s="93" t="s">
        <v>8976</v>
      </c>
      <c r="I13562" s="93" t="s">
        <v>23891</v>
      </c>
      <c r="J13562" s="93" t="s">
        <v>20946</v>
      </c>
      <c r="K13562" s="93" t="s">
        <v>4791</v>
      </c>
      <c r="L13562" s="14">
        <f>AND(vyberHrace&lt;&gt;"",ISNUMBER(SEARCH(vyberHrace,$B13562)))</f>
      </c>
      <c r="M13562" s="14">
        <f>AND($I13562=MID(kododd,1,2),$J13562=MID(kododd,3,3))</f>
      </c>
    </row>
    <row r="13563">
      <c r="A13563" s="95">
        <v>44570</v>
      </c>
      <c r="B13563" s="93" t="s">
        <v>6679</v>
      </c>
      <c r="C13563" s="93" t="s">
        <v>1402</v>
      </c>
      <c r="G13563" s="95">
        <v>0</v>
      </c>
      <c r="H13563" s="93" t="s">
        <v>8976</v>
      </c>
      <c r="I13563" s="93" t="s">
        <v>23891</v>
      </c>
      <c r="J13563" s="93" t="s">
        <v>20927</v>
      </c>
      <c r="K13563" s="93" t="s">
        <v>2023</v>
      </c>
      <c r="L13563" s="14">
        <f>AND(vyberHrace&lt;&gt;"",ISNUMBER(SEARCH(vyberHrace,$B13563)))</f>
      </c>
      <c r="M13563" s="14">
        <f>AND($I13563=MID(kododd,1,2),$J13563=MID(kododd,3,3))</f>
      </c>
    </row>
    <row r="13564">
      <c r="A13564" s="95">
        <v>43259</v>
      </c>
      <c r="B13564" s="93" t="s">
        <v>6680</v>
      </c>
      <c r="C13564" s="93" t="s">
        <v>1465</v>
      </c>
      <c r="D13564" s="95">
        <v>1626</v>
      </c>
      <c r="E13564" s="95">
        <v>1773</v>
      </c>
      <c r="F13564" s="95">
        <v>388106</v>
      </c>
      <c r="G13564" s="95">
        <v>250</v>
      </c>
      <c r="H13564" s="93" t="s">
        <v>8976</v>
      </c>
      <c r="I13564" s="93" t="s">
        <v>23891</v>
      </c>
      <c r="J13564" s="93" t="s">
        <v>20877</v>
      </c>
      <c r="K13564" s="93" t="s">
        <v>1966</v>
      </c>
      <c r="L13564" s="14">
        <f>AND(vyberHrace&lt;&gt;"",ISNUMBER(SEARCH(vyberHrace,$B13564)))</f>
      </c>
      <c r="M13564" s="14">
        <f>AND($I13564=MID(kododd,1,2),$J13564=MID(kododd,3,3))</f>
      </c>
    </row>
    <row r="13565">
      <c r="A13565" s="95">
        <v>46418</v>
      </c>
      <c r="B13565" s="93" t="s">
        <v>6687</v>
      </c>
      <c r="C13565" s="93" t="s">
        <v>1442</v>
      </c>
      <c r="D13565" s="95">
        <v>1092</v>
      </c>
      <c r="F13565" s="95">
        <v>23711809</v>
      </c>
      <c r="G13565" s="95">
        <v>0</v>
      </c>
      <c r="H13565" s="93" t="s">
        <v>8976</v>
      </c>
      <c r="I13565" s="93" t="s">
        <v>23891</v>
      </c>
      <c r="J13565" s="93" t="s">
        <v>20870</v>
      </c>
      <c r="K13565" s="93" t="s">
        <v>6868</v>
      </c>
      <c r="L13565" s="14">
        <f>AND(vyberHrace&lt;&gt;"",ISNUMBER(SEARCH(vyberHrace,$B13565)))</f>
      </c>
      <c r="M13565" s="14">
        <f>AND($I13565=MID(kododd,1,2),$J13565=MID(kododd,3,3))</f>
      </c>
    </row>
    <row r="13566">
      <c r="A13566" s="95">
        <v>47377</v>
      </c>
      <c r="B13566" s="93" t="s">
        <v>6688</v>
      </c>
      <c r="C13566" s="93" t="s">
        <v>3255</v>
      </c>
      <c r="D13566" s="95">
        <v>1084</v>
      </c>
      <c r="E13566" s="95">
        <v>1476</v>
      </c>
      <c r="F13566" s="95">
        <v>23722231</v>
      </c>
      <c r="G13566" s="95">
        <v>250</v>
      </c>
      <c r="H13566" s="93" t="s">
        <v>8976</v>
      </c>
      <c r="I13566" s="93" t="s">
        <v>23891</v>
      </c>
      <c r="J13566" s="93" t="s">
        <v>20870</v>
      </c>
      <c r="K13566" s="93" t="s">
        <v>6868</v>
      </c>
      <c r="L13566" s="14">
        <f>AND(vyberHrace&lt;&gt;"",ISNUMBER(SEARCH(vyberHrace,$B13566)))</f>
      </c>
      <c r="M13566" s="14">
        <f>AND($I13566=MID(kododd,1,2),$J13566=MID(kododd,3,3))</f>
      </c>
    </row>
    <row r="13567">
      <c r="A13567" s="95">
        <v>47691</v>
      </c>
      <c r="B13567" s="93" t="s">
        <v>15379</v>
      </c>
      <c r="C13567" s="93" t="s">
        <v>1416</v>
      </c>
      <c r="F13567" s="95">
        <v>23722037</v>
      </c>
      <c r="G13567" s="95">
        <v>0</v>
      </c>
      <c r="H13567" s="93" t="s">
        <v>8976</v>
      </c>
      <c r="I13567" s="93" t="s">
        <v>23891</v>
      </c>
      <c r="J13567" s="93" t="s">
        <v>20844</v>
      </c>
      <c r="K13567" s="93" t="s">
        <v>4953</v>
      </c>
      <c r="L13567" s="14">
        <f>AND(vyberHrace&lt;&gt;"",ISNUMBER(SEARCH(vyberHrace,$B13567)))</f>
      </c>
      <c r="M13567" s="14">
        <f>AND($I13567=MID(kododd,1,2),$J13567=MID(kododd,3,3))</f>
      </c>
    </row>
    <row r="13568">
      <c r="A13568" s="95">
        <v>47690</v>
      </c>
      <c r="B13568" s="93" t="s">
        <v>14093</v>
      </c>
      <c r="C13568" s="93" t="s">
        <v>1416</v>
      </c>
      <c r="F13568" s="95">
        <v>23722045</v>
      </c>
      <c r="G13568" s="95">
        <v>0</v>
      </c>
      <c r="H13568" s="93" t="s">
        <v>8976</v>
      </c>
      <c r="I13568" s="93" t="s">
        <v>23891</v>
      </c>
      <c r="J13568" s="93" t="s">
        <v>20844</v>
      </c>
      <c r="K13568" s="93" t="s">
        <v>4953</v>
      </c>
      <c r="L13568" s="14">
        <f>AND(vyberHrace&lt;&gt;"",ISNUMBER(SEARCH(vyberHrace,$B13568)))</f>
      </c>
      <c r="M13568" s="14">
        <f>AND($I13568=MID(kododd,1,2),$J13568=MID(kododd,3,3))</f>
      </c>
    </row>
    <row r="13569">
      <c r="A13569" s="95">
        <v>51287</v>
      </c>
      <c r="B13569" s="93" t="s">
        <v>4798</v>
      </c>
      <c r="C13569" s="93" t="s">
        <v>1437</v>
      </c>
      <c r="D13569" s="95">
        <v>1311</v>
      </c>
      <c r="E13569" s="95">
        <v>1515</v>
      </c>
      <c r="F13569" s="95">
        <v>23737050</v>
      </c>
      <c r="G13569" s="95">
        <v>250</v>
      </c>
      <c r="H13569" s="93" t="s">
        <v>8976</v>
      </c>
      <c r="I13569" s="93" t="s">
        <v>23891</v>
      </c>
      <c r="J13569" s="93" t="s">
        <v>20980</v>
      </c>
      <c r="K13569" s="93" t="s">
        <v>29223</v>
      </c>
      <c r="L13569" s="14">
        <f>AND(vyberHrace&lt;&gt;"",ISNUMBER(SEARCH(vyberHrace,$B13569)))</f>
      </c>
      <c r="M13569" s="14">
        <f>AND($I13569=MID(kododd,1,2),$J13569=MID(kododd,3,3))</f>
      </c>
    </row>
    <row r="13570">
      <c r="A13570" s="95">
        <v>60330</v>
      </c>
      <c r="B13570" s="93" t="s">
        <v>26784</v>
      </c>
      <c r="C13570" s="93" t="s">
        <v>1420</v>
      </c>
      <c r="D13570" s="95">
        <v>1053</v>
      </c>
      <c r="E13570" s="95">
        <v>1523</v>
      </c>
      <c r="F13570" s="95">
        <v>23794844</v>
      </c>
      <c r="G13570" s="95">
        <v>250</v>
      </c>
      <c r="H13570" s="93" t="s">
        <v>8976</v>
      </c>
      <c r="I13570" s="93" t="s">
        <v>23891</v>
      </c>
      <c r="J13570" s="93" t="s">
        <v>20905</v>
      </c>
      <c r="K13570" s="93" t="s">
        <v>8990</v>
      </c>
      <c r="L13570" s="14">
        <f>AND(vyberHrace&lt;&gt;"",ISNUMBER(SEARCH(vyberHrace,$B13570)))</f>
      </c>
      <c r="M13570" s="14">
        <f>AND($I13570=MID(kododd,1,2),$J13570=MID(kododd,3,3))</f>
      </c>
    </row>
    <row r="13571">
      <c r="A13571" s="95">
        <v>41956</v>
      </c>
      <c r="B13571" s="93" t="s">
        <v>10064</v>
      </c>
      <c r="C13571" s="93" t="s">
        <v>1419</v>
      </c>
      <c r="D13571" s="95">
        <v>1629</v>
      </c>
      <c r="E13571" s="95">
        <v>1794</v>
      </c>
      <c r="F13571" s="95">
        <v>386812</v>
      </c>
      <c r="G13571" s="95">
        <v>250</v>
      </c>
      <c r="H13571" s="93" t="s">
        <v>8976</v>
      </c>
      <c r="I13571" s="93" t="s">
        <v>23891</v>
      </c>
      <c r="J13571" s="93" t="s">
        <v>20888</v>
      </c>
      <c r="K13571" s="93" t="s">
        <v>6891</v>
      </c>
      <c r="L13571" s="14">
        <f>AND(vyberHrace&lt;&gt;"",ISNUMBER(SEARCH(vyberHrace,$B13571)))</f>
      </c>
      <c r="M13571" s="14">
        <f>AND($I13571=MID(kododd,1,2),$J13571=MID(kododd,3,3))</f>
      </c>
    </row>
    <row r="13572">
      <c r="A13572" s="95">
        <v>46122</v>
      </c>
      <c r="B13572" s="93" t="s">
        <v>10065</v>
      </c>
      <c r="C13572" s="93" t="s">
        <v>1402</v>
      </c>
      <c r="D13572" s="95">
        <v>1627</v>
      </c>
      <c r="E13572" s="95">
        <v>1822</v>
      </c>
      <c r="F13572" s="95">
        <v>23729201</v>
      </c>
      <c r="G13572" s="95">
        <v>250</v>
      </c>
      <c r="H13572" s="93" t="s">
        <v>8976</v>
      </c>
      <c r="I13572" s="93" t="s">
        <v>23891</v>
      </c>
      <c r="J13572" s="93" t="s">
        <v>20905</v>
      </c>
      <c r="K13572" s="93" t="s">
        <v>8990</v>
      </c>
      <c r="L13572" s="14">
        <f>AND(vyberHrace&lt;&gt;"",ISNUMBER(SEARCH(vyberHrace,$B13572)))</f>
      </c>
      <c r="M13572" s="14">
        <f>AND($I13572=MID(kododd,1,2),$J13572=MID(kododd,3,3))</f>
      </c>
    </row>
    <row r="13573">
      <c r="A13573" s="95">
        <v>11656</v>
      </c>
      <c r="B13573" s="93" t="s">
        <v>10068</v>
      </c>
      <c r="C13573" s="93" t="s">
        <v>1418</v>
      </c>
      <c r="D13573" s="95">
        <v>1761</v>
      </c>
      <c r="E13573" s="95">
        <v>1859</v>
      </c>
      <c r="F13573" s="95">
        <v>346772</v>
      </c>
      <c r="G13573" s="95">
        <v>250</v>
      </c>
      <c r="H13573" s="93" t="s">
        <v>8976</v>
      </c>
      <c r="I13573" s="93" t="s">
        <v>23891</v>
      </c>
      <c r="J13573" s="93" t="s">
        <v>20954</v>
      </c>
      <c r="K13573" s="93" t="s">
        <v>5079</v>
      </c>
      <c r="L13573" s="14">
        <f>AND(vyberHrace&lt;&gt;"",ISNUMBER(SEARCH(vyberHrace,$B13573)))</f>
      </c>
      <c r="M13573" s="14">
        <f>AND($I13573=MID(kododd,1,2),$J13573=MID(kododd,3,3))</f>
      </c>
    </row>
    <row r="13574">
      <c r="A13574" s="95">
        <v>41594</v>
      </c>
      <c r="B13574" s="93" t="s">
        <v>7928</v>
      </c>
      <c r="C13574" s="93" t="s">
        <v>1419</v>
      </c>
      <c r="D13574" s="95">
        <v>1506</v>
      </c>
      <c r="E13574" s="95">
        <v>1696</v>
      </c>
      <c r="F13574" s="95">
        <v>387304</v>
      </c>
      <c r="G13574" s="95">
        <v>0</v>
      </c>
      <c r="H13574" s="93" t="s">
        <v>8976</v>
      </c>
      <c r="I13574" s="93" t="s">
        <v>23891</v>
      </c>
      <c r="J13574" s="93" t="s">
        <v>20844</v>
      </c>
      <c r="K13574" s="93" t="s">
        <v>4953</v>
      </c>
      <c r="L13574" s="14">
        <f>AND(vyberHrace&lt;&gt;"",ISNUMBER(SEARCH(vyberHrace,$B13574)))</f>
      </c>
      <c r="M13574" s="14">
        <f>AND($I13574=MID(kododd,1,2),$J13574=MID(kododd,3,3))</f>
      </c>
    </row>
    <row r="13575">
      <c r="A13575" s="95">
        <v>43651</v>
      </c>
      <c r="B13575" s="93" t="s">
        <v>7937</v>
      </c>
      <c r="C13575" s="93" t="s">
        <v>1419</v>
      </c>
      <c r="F13575" s="95">
        <v>391867</v>
      </c>
      <c r="G13575" s="95">
        <v>0</v>
      </c>
      <c r="H13575" s="93" t="s">
        <v>8976</v>
      </c>
      <c r="I13575" s="93" t="s">
        <v>23891</v>
      </c>
      <c r="J13575" s="93" t="s">
        <v>20927</v>
      </c>
      <c r="K13575" s="93" t="s">
        <v>2023</v>
      </c>
      <c r="L13575" s="14">
        <f>AND(vyberHrace&lt;&gt;"",ISNUMBER(SEARCH(vyberHrace,$B13575)))</f>
      </c>
      <c r="M13575" s="14">
        <f>AND($I13575=MID(kododd,1,2),$J13575=MID(kododd,3,3))</f>
      </c>
    </row>
    <row r="13576">
      <c r="A13576" s="95">
        <v>4684</v>
      </c>
      <c r="B13576" s="93" t="s">
        <v>7947</v>
      </c>
      <c r="C13576" s="93" t="s">
        <v>1407</v>
      </c>
      <c r="D13576" s="95">
        <v>1707</v>
      </c>
      <c r="E13576" s="95">
        <v>1841</v>
      </c>
      <c r="F13576" s="95">
        <v>399604</v>
      </c>
      <c r="G13576" s="95">
        <v>250</v>
      </c>
      <c r="H13576" s="93" t="s">
        <v>8976</v>
      </c>
      <c r="I13576" s="93" t="s">
        <v>23891</v>
      </c>
      <c r="J13576" s="93" t="s">
        <v>20859</v>
      </c>
      <c r="K13576" s="93" t="s">
        <v>6551</v>
      </c>
      <c r="L13576" s="14">
        <f>AND(vyberHrace&lt;&gt;"",ISNUMBER(SEARCH(vyberHrace,$B13576)))</f>
      </c>
      <c r="M13576" s="14">
        <f>AND($I13576=MID(kododd,1,2),$J13576=MID(kododd,3,3))</f>
      </c>
    </row>
    <row r="13577">
      <c r="A13577" s="95">
        <v>41253</v>
      </c>
      <c r="B13577" s="93" t="s">
        <v>7947</v>
      </c>
      <c r="C13577" s="93" t="s">
        <v>3255</v>
      </c>
      <c r="D13577" s="95">
        <v>2237</v>
      </c>
      <c r="E13577" s="95">
        <v>2252</v>
      </c>
      <c r="F13577" s="95">
        <v>398705</v>
      </c>
      <c r="G13577" s="95">
        <v>250</v>
      </c>
      <c r="H13577" s="93" t="s">
        <v>8976</v>
      </c>
      <c r="I13577" s="93" t="s">
        <v>23891</v>
      </c>
      <c r="J13577" s="93" t="s">
        <v>20888</v>
      </c>
      <c r="K13577" s="93" t="s">
        <v>6891</v>
      </c>
      <c r="L13577" s="14">
        <f>AND(vyberHrace&lt;&gt;"",ISNUMBER(SEARCH(vyberHrace,$B13577)))</f>
      </c>
      <c r="M13577" s="14">
        <f>AND($I13577=MID(kododd,1,2),$J13577=MID(kododd,3,3))</f>
      </c>
    </row>
    <row r="13578">
      <c r="A13578" s="95">
        <v>53744</v>
      </c>
      <c r="B13578" s="93" t="s">
        <v>780</v>
      </c>
      <c r="C13578" s="93" t="s">
        <v>1438</v>
      </c>
      <c r="D13578" s="95">
        <v>1410</v>
      </c>
      <c r="E13578" s="95">
        <v>1717</v>
      </c>
      <c r="F13578" s="95">
        <v>23746734</v>
      </c>
      <c r="G13578" s="95">
        <v>250</v>
      </c>
      <c r="H13578" s="93" t="s">
        <v>8976</v>
      </c>
      <c r="I13578" s="93" t="s">
        <v>23891</v>
      </c>
      <c r="J13578" s="93" t="s">
        <v>20877</v>
      </c>
      <c r="K13578" s="93" t="s">
        <v>1966</v>
      </c>
      <c r="L13578" s="14">
        <f>AND(vyberHrace&lt;&gt;"",ISNUMBER(SEARCH(vyberHrace,$B13578)))</f>
      </c>
      <c r="M13578" s="14">
        <f>AND($I13578=MID(kododd,1,2),$J13578=MID(kododd,3,3))</f>
      </c>
    </row>
    <row r="13579">
      <c r="A13579" s="95">
        <v>63476</v>
      </c>
      <c r="B13579" s="93" t="s">
        <v>29227</v>
      </c>
      <c r="C13579" s="93" t="s">
        <v>1440</v>
      </c>
      <c r="G13579" s="95">
        <v>250</v>
      </c>
      <c r="H13579" s="93" t="s">
        <v>8976</v>
      </c>
      <c r="I13579" s="93" t="s">
        <v>23891</v>
      </c>
      <c r="J13579" s="93" t="s">
        <v>20870</v>
      </c>
      <c r="K13579" s="93" t="s">
        <v>6868</v>
      </c>
      <c r="L13579" s="14">
        <f>AND(vyberHrace&lt;&gt;"",ISNUMBER(SEARCH(vyberHrace,$B13579)))</f>
      </c>
      <c r="M13579" s="14">
        <f>AND($I13579=MID(kododd,1,2),$J13579=MID(kododd,3,3))</f>
      </c>
    </row>
    <row r="13580">
      <c r="A13580" s="95">
        <v>51530</v>
      </c>
      <c r="B13580" s="93" t="s">
        <v>1538</v>
      </c>
      <c r="C13580" s="93" t="s">
        <v>1410</v>
      </c>
      <c r="F13580" s="95">
        <v>23734167</v>
      </c>
      <c r="G13580" s="95">
        <v>0</v>
      </c>
      <c r="H13580" s="93" t="s">
        <v>8976</v>
      </c>
      <c r="I13580" s="93" t="s">
        <v>23891</v>
      </c>
      <c r="J13580" s="93" t="s">
        <v>20927</v>
      </c>
      <c r="K13580" s="93" t="s">
        <v>2023</v>
      </c>
      <c r="L13580" s="14">
        <f>AND(vyberHrace&lt;&gt;"",ISNUMBER(SEARCH(vyberHrace,$B13580)))</f>
      </c>
      <c r="M13580" s="14">
        <f>AND($I13580=MID(kododd,1,2),$J13580=MID(kododd,3,3))</f>
      </c>
    </row>
    <row r="13581">
      <c r="A13581" s="95">
        <v>60583</v>
      </c>
      <c r="B13581" s="93" t="s">
        <v>11385</v>
      </c>
      <c r="C13581" s="93" t="s">
        <v>1411</v>
      </c>
      <c r="G13581" s="95">
        <v>250</v>
      </c>
      <c r="H13581" s="93" t="s">
        <v>8976</v>
      </c>
      <c r="I13581" s="93" t="s">
        <v>23891</v>
      </c>
      <c r="J13581" s="93" t="s">
        <v>20905</v>
      </c>
      <c r="K13581" s="93" t="s">
        <v>8990</v>
      </c>
      <c r="L13581" s="14">
        <f>AND(vyberHrace&lt;&gt;"",ISNUMBER(SEARCH(vyberHrace,$B13581)))</f>
      </c>
      <c r="M13581" s="14">
        <f>AND($I13581=MID(kododd,1,2),$J13581=MID(kododd,3,3))</f>
      </c>
    </row>
    <row r="13582">
      <c r="A13582" s="95">
        <v>58893</v>
      </c>
      <c r="B13582" s="93" t="s">
        <v>25360</v>
      </c>
      <c r="C13582" s="93" t="s">
        <v>1486</v>
      </c>
      <c r="G13582" s="95">
        <v>250</v>
      </c>
      <c r="H13582" s="93" t="s">
        <v>8976</v>
      </c>
      <c r="I13582" s="93" t="s">
        <v>23891</v>
      </c>
      <c r="J13582" s="93" t="s">
        <v>20877</v>
      </c>
      <c r="K13582" s="93" t="s">
        <v>1966</v>
      </c>
      <c r="L13582" s="14">
        <f>AND(vyberHrace&lt;&gt;"",ISNUMBER(SEARCH(vyberHrace,$B13582)))</f>
      </c>
      <c r="M13582" s="14">
        <f>AND($I13582=MID(kododd,1,2),$J13582=MID(kododd,3,3))</f>
      </c>
    </row>
    <row r="13583">
      <c r="A13583" s="95">
        <v>51929</v>
      </c>
      <c r="B13583" s="93" t="s">
        <v>321</v>
      </c>
      <c r="C13583" s="93" t="s">
        <v>1406</v>
      </c>
      <c r="G13583" s="95">
        <v>0</v>
      </c>
      <c r="H13583" s="93" t="s">
        <v>8976</v>
      </c>
      <c r="I13583" s="93" t="s">
        <v>23891</v>
      </c>
      <c r="J13583" s="93" t="s">
        <v>20877</v>
      </c>
      <c r="K13583" s="93" t="s">
        <v>1966</v>
      </c>
      <c r="L13583" s="14">
        <f>AND(vyberHrace&lt;&gt;"",ISNUMBER(SEARCH(vyberHrace,$B13583)))</f>
      </c>
      <c r="M13583" s="14">
        <f>AND($I13583=MID(kododd,1,2),$J13583=MID(kododd,3,3))</f>
      </c>
    </row>
    <row r="13584">
      <c r="A13584" s="95">
        <v>59061</v>
      </c>
      <c r="B13584" s="93" t="s">
        <v>25512</v>
      </c>
      <c r="C13584" s="93" t="s">
        <v>1450</v>
      </c>
      <c r="F13584" s="95">
        <v>23796553</v>
      </c>
      <c r="G13584" s="95">
        <v>250</v>
      </c>
      <c r="H13584" s="93" t="s">
        <v>8976</v>
      </c>
      <c r="I13584" s="93" t="s">
        <v>23891</v>
      </c>
      <c r="J13584" s="93" t="s">
        <v>20858</v>
      </c>
      <c r="K13584" s="93" t="s">
        <v>4899</v>
      </c>
      <c r="L13584" s="14">
        <f>AND(vyberHrace&lt;&gt;"",ISNUMBER(SEARCH(vyberHrace,$B13584)))</f>
      </c>
      <c r="M13584" s="14">
        <f>AND($I13584=MID(kododd,1,2),$J13584=MID(kododd,3,3))</f>
      </c>
    </row>
    <row r="13585">
      <c r="A13585" s="95">
        <v>43663</v>
      </c>
      <c r="B13585" s="93" t="s">
        <v>11418</v>
      </c>
      <c r="C13585" s="93" t="s">
        <v>1471</v>
      </c>
      <c r="D13585" s="95">
        <v>1323</v>
      </c>
      <c r="E13585" s="95">
        <v>1553</v>
      </c>
      <c r="F13585" s="95">
        <v>394980</v>
      </c>
      <c r="G13585" s="95">
        <v>250</v>
      </c>
      <c r="H13585" s="93" t="s">
        <v>8976</v>
      </c>
      <c r="I13585" s="93" t="s">
        <v>23891</v>
      </c>
      <c r="J13585" s="93" t="s">
        <v>20875</v>
      </c>
      <c r="K13585" s="93" t="s">
        <v>6163</v>
      </c>
      <c r="L13585" s="14">
        <f>AND(vyberHrace&lt;&gt;"",ISNUMBER(SEARCH(vyberHrace,$B13585)))</f>
      </c>
      <c r="M13585" s="14">
        <f>AND($I13585=MID(kododd,1,2),$J13585=MID(kododd,3,3))</f>
      </c>
    </row>
    <row r="13586">
      <c r="A13586" s="95">
        <v>58673</v>
      </c>
      <c r="B13586" s="93" t="s">
        <v>25157</v>
      </c>
      <c r="C13586" s="93" t="s">
        <v>1424</v>
      </c>
      <c r="G13586" s="95">
        <v>250</v>
      </c>
      <c r="H13586" s="93" t="s">
        <v>8976</v>
      </c>
      <c r="I13586" s="93" t="s">
        <v>23891</v>
      </c>
      <c r="J13586" s="93" t="s">
        <v>20859</v>
      </c>
      <c r="K13586" s="93" t="s">
        <v>6551</v>
      </c>
      <c r="L13586" s="14">
        <f>AND(vyberHrace&lt;&gt;"",ISNUMBER(SEARCH(vyberHrace,$B13586)))</f>
      </c>
      <c r="M13586" s="14">
        <f>AND($I13586=MID(kododd,1,2),$J13586=MID(kododd,3,3))</f>
      </c>
    </row>
    <row r="13587">
      <c r="A13587" s="95">
        <v>11639</v>
      </c>
      <c r="B13587" s="93" t="s">
        <v>6644</v>
      </c>
      <c r="C13587" s="93" t="s">
        <v>1455</v>
      </c>
      <c r="D13587" s="95">
        <v>1605</v>
      </c>
      <c r="E13587" s="95">
        <v>1761</v>
      </c>
      <c r="F13587" s="95">
        <v>372684</v>
      </c>
      <c r="G13587" s="95">
        <v>250</v>
      </c>
      <c r="H13587" s="93" t="s">
        <v>8976</v>
      </c>
      <c r="I13587" s="93" t="s">
        <v>23891</v>
      </c>
      <c r="J13587" s="93" t="s">
        <v>20844</v>
      </c>
      <c r="K13587" s="93" t="s">
        <v>4953</v>
      </c>
      <c r="L13587" s="14">
        <f>AND(vyberHrace&lt;&gt;"",ISNUMBER(SEARCH(vyberHrace,$B13587)))</f>
      </c>
      <c r="M13587" s="14">
        <f>AND($I13587=MID(kododd,1,2),$J13587=MID(kododd,3,3))</f>
      </c>
    </row>
    <row r="13588">
      <c r="A13588" s="95">
        <v>54684</v>
      </c>
      <c r="B13588" s="93" t="s">
        <v>704</v>
      </c>
      <c r="C13588" s="93" t="s">
        <v>1412</v>
      </c>
      <c r="D13588" s="95">
        <v>1024</v>
      </c>
      <c r="E13588" s="95">
        <v>1604</v>
      </c>
      <c r="F13588" s="95">
        <v>23766190</v>
      </c>
      <c r="G13588" s="95">
        <v>250</v>
      </c>
      <c r="H13588" s="93" t="s">
        <v>8976</v>
      </c>
      <c r="I13588" s="93" t="s">
        <v>23891</v>
      </c>
      <c r="J13588" s="93" t="s">
        <v>20843</v>
      </c>
      <c r="K13588" s="93" t="s">
        <v>5072</v>
      </c>
      <c r="L13588" s="14">
        <f>AND(vyberHrace&lt;&gt;"",ISNUMBER(SEARCH(vyberHrace,$B13588)))</f>
      </c>
      <c r="M13588" s="14">
        <f>AND($I13588=MID(kododd,1,2),$J13588=MID(kododd,3,3))</f>
      </c>
    </row>
    <row r="13589">
      <c r="A13589" s="95">
        <v>2388</v>
      </c>
      <c r="B13589" s="93" t="s">
        <v>6653</v>
      </c>
      <c r="C13589" s="93" t="s">
        <v>1415</v>
      </c>
      <c r="D13589" s="95">
        <v>2251</v>
      </c>
      <c r="E13589" s="95">
        <v>2259</v>
      </c>
      <c r="F13589" s="95">
        <v>313300</v>
      </c>
      <c r="G13589" s="95">
        <v>250</v>
      </c>
      <c r="H13589" s="93" t="s">
        <v>8976</v>
      </c>
      <c r="I13589" s="93" t="s">
        <v>23891</v>
      </c>
      <c r="J13589" s="93" t="s">
        <v>20888</v>
      </c>
      <c r="K13589" s="93" t="s">
        <v>6891</v>
      </c>
      <c r="L13589" s="14">
        <f>AND(vyberHrace&lt;&gt;"",ISNUMBER(SEARCH(vyberHrace,$B13589)))</f>
      </c>
      <c r="M13589" s="14">
        <f>AND($I13589=MID(kododd,1,2),$J13589=MID(kododd,3,3))</f>
      </c>
    </row>
    <row r="13590">
      <c r="A13590" s="95">
        <v>63742</v>
      </c>
      <c r="B13590" s="93" t="s">
        <v>29858</v>
      </c>
      <c r="C13590" s="93" t="s">
        <v>1436</v>
      </c>
      <c r="D13590" s="95">
        <v>1540</v>
      </c>
      <c r="F13590" s="95">
        <v>23766204</v>
      </c>
      <c r="G13590" s="95">
        <v>250</v>
      </c>
      <c r="H13590" s="93" t="s">
        <v>8976</v>
      </c>
      <c r="I13590" s="93" t="s">
        <v>23891</v>
      </c>
      <c r="J13590" s="93" t="s">
        <v>20843</v>
      </c>
      <c r="K13590" s="93" t="s">
        <v>5072</v>
      </c>
      <c r="L13590" s="14">
        <f>AND(vyberHrace&lt;&gt;"",ISNUMBER(SEARCH(vyberHrace,$B13590)))</f>
      </c>
      <c r="M13590" s="14">
        <f>AND($I13590=MID(kododd,1,2),$J13590=MID(kododd,3,3))</f>
      </c>
    </row>
    <row r="13591">
      <c r="A13591" s="95">
        <v>42349</v>
      </c>
      <c r="B13591" s="93" t="s">
        <v>11119</v>
      </c>
      <c r="C13591" s="93" t="s">
        <v>1438</v>
      </c>
      <c r="D13591" s="95">
        <v>1738</v>
      </c>
      <c r="E13591" s="95">
        <v>1842</v>
      </c>
      <c r="F13591" s="95">
        <v>23701013</v>
      </c>
      <c r="G13591" s="95">
        <v>250</v>
      </c>
      <c r="H13591" s="93" t="s">
        <v>8976</v>
      </c>
      <c r="I13591" s="93" t="s">
        <v>23891</v>
      </c>
      <c r="J13591" s="93" t="s">
        <v>20905</v>
      </c>
      <c r="K13591" s="93" t="s">
        <v>8990</v>
      </c>
      <c r="L13591" s="14">
        <f>AND(vyberHrace&lt;&gt;"",ISNUMBER(SEARCH(vyberHrace,$B13591)))</f>
      </c>
      <c r="M13591" s="14">
        <f>AND($I13591=MID(kododd,1,2),$J13591=MID(kododd,3,3))</f>
      </c>
    </row>
    <row r="13592">
      <c r="A13592" s="95">
        <v>57289</v>
      </c>
      <c r="B13592" s="93" t="s">
        <v>22531</v>
      </c>
      <c r="C13592" s="93" t="s">
        <v>3255</v>
      </c>
      <c r="D13592" s="95">
        <v>1552</v>
      </c>
      <c r="E13592" s="95">
        <v>1726</v>
      </c>
      <c r="F13592" s="95">
        <v>23769939</v>
      </c>
      <c r="G13592" s="95">
        <v>250</v>
      </c>
      <c r="H13592" s="93" t="s">
        <v>8976</v>
      </c>
      <c r="I13592" s="93" t="s">
        <v>23891</v>
      </c>
      <c r="J13592" s="93" t="s">
        <v>20927</v>
      </c>
      <c r="K13592" s="93" t="s">
        <v>2023</v>
      </c>
      <c r="L13592" s="14">
        <f>AND(vyberHrace&lt;&gt;"",ISNUMBER(SEARCH(vyberHrace,$B13592)))</f>
      </c>
      <c r="M13592" s="14">
        <f>AND($I13592=MID(kododd,1,2),$J13592=MID(kododd,3,3))</f>
      </c>
    </row>
    <row r="13593">
      <c r="A13593" s="95">
        <v>63580</v>
      </c>
      <c r="B13593" s="93" t="s">
        <v>29228</v>
      </c>
      <c r="C13593" s="93" t="s">
        <v>1403</v>
      </c>
      <c r="G13593" s="95">
        <v>250</v>
      </c>
      <c r="H13593" s="93" t="s">
        <v>8976</v>
      </c>
      <c r="I13593" s="93" t="s">
        <v>23891</v>
      </c>
      <c r="J13593" s="93" t="s">
        <v>20895</v>
      </c>
      <c r="K13593" s="93" t="s">
        <v>26155</v>
      </c>
      <c r="L13593" s="14">
        <f>AND(vyberHrace&lt;&gt;"",ISNUMBER(SEARCH(vyberHrace,$B13593)))</f>
      </c>
      <c r="M13593" s="14">
        <f>AND($I13593=MID(kododd,1,2),$J13593=MID(kododd,3,3))</f>
      </c>
    </row>
    <row r="13594">
      <c r="A13594" s="95">
        <v>12682</v>
      </c>
      <c r="B13594" s="93" t="s">
        <v>8931</v>
      </c>
      <c r="C13594" s="93" t="s">
        <v>1463</v>
      </c>
      <c r="D13594" s="95">
        <v>1516</v>
      </c>
      <c r="E13594" s="95">
        <v>1708</v>
      </c>
      <c r="F13594" s="95">
        <v>395684</v>
      </c>
      <c r="G13594" s="95">
        <v>250</v>
      </c>
      <c r="H13594" s="93" t="s">
        <v>8976</v>
      </c>
      <c r="I13594" s="93" t="s">
        <v>23891</v>
      </c>
      <c r="J13594" s="93" t="s">
        <v>20849</v>
      </c>
      <c r="K13594" s="93" t="s">
        <v>5108</v>
      </c>
      <c r="L13594" s="14">
        <f>AND(vyberHrace&lt;&gt;"",ISNUMBER(SEARCH(vyberHrace,$B13594)))</f>
      </c>
      <c r="M13594" s="14">
        <f>AND($I13594=MID(kododd,1,2),$J13594=MID(kododd,3,3))</f>
      </c>
    </row>
    <row r="13595">
      <c r="A13595" s="95">
        <v>16397</v>
      </c>
      <c r="B13595" s="93" t="s">
        <v>8936</v>
      </c>
      <c r="C13595" s="93" t="s">
        <v>1415</v>
      </c>
      <c r="D13595" s="95">
        <v>1447</v>
      </c>
      <c r="E13595" s="95">
        <v>1651</v>
      </c>
      <c r="F13595" s="95">
        <v>373389</v>
      </c>
      <c r="G13595" s="95">
        <v>250</v>
      </c>
      <c r="H13595" s="93" t="s">
        <v>8976</v>
      </c>
      <c r="I13595" s="93" t="s">
        <v>23891</v>
      </c>
      <c r="J13595" s="93" t="s">
        <v>20843</v>
      </c>
      <c r="K13595" s="93" t="s">
        <v>5072</v>
      </c>
      <c r="L13595" s="14">
        <f>AND(vyberHrace&lt;&gt;"",ISNUMBER(SEARCH(vyberHrace,$B13595)))</f>
      </c>
      <c r="M13595" s="14">
        <f>AND($I13595=MID(kododd,1,2),$J13595=MID(kododd,3,3))</f>
      </c>
    </row>
    <row r="13596">
      <c r="A13596" s="95">
        <v>57339</v>
      </c>
      <c r="B13596" s="93" t="s">
        <v>8949</v>
      </c>
      <c r="C13596" s="93" t="s">
        <v>1450</v>
      </c>
      <c r="D13596" s="95">
        <v>1175</v>
      </c>
      <c r="F13596" s="95">
        <v>23794690</v>
      </c>
      <c r="G13596" s="95">
        <v>250</v>
      </c>
      <c r="H13596" s="93" t="s">
        <v>8976</v>
      </c>
      <c r="I13596" s="93" t="s">
        <v>23891</v>
      </c>
      <c r="J13596" s="93" t="s">
        <v>20912</v>
      </c>
      <c r="K13596" s="93" t="s">
        <v>6267</v>
      </c>
      <c r="L13596" s="14">
        <f>AND(vyberHrace&lt;&gt;"",ISNUMBER(SEARCH(vyberHrace,$B13596)))</f>
      </c>
      <c r="M13596" s="14">
        <f>AND($I13596=MID(kododd,1,2),$J13596=MID(kododd,3,3))</f>
      </c>
    </row>
    <row r="13597">
      <c r="A13597" s="95">
        <v>11646</v>
      </c>
      <c r="B13597" s="93" t="s">
        <v>8958</v>
      </c>
      <c r="C13597" s="93" t="s">
        <v>1446</v>
      </c>
      <c r="D13597" s="95">
        <v>1659</v>
      </c>
      <c r="E13597" s="95">
        <v>1732</v>
      </c>
      <c r="F13597" s="95">
        <v>361224</v>
      </c>
      <c r="G13597" s="95">
        <v>0</v>
      </c>
      <c r="H13597" s="93" t="s">
        <v>8976</v>
      </c>
      <c r="I13597" s="93" t="s">
        <v>23891</v>
      </c>
      <c r="J13597" s="93" t="s">
        <v>20879</v>
      </c>
      <c r="K13597" s="93" t="s">
        <v>2036</v>
      </c>
      <c r="L13597" s="14">
        <f>AND(vyberHrace&lt;&gt;"",ISNUMBER(SEARCH(vyberHrace,$B13597)))</f>
      </c>
      <c r="M13597" s="14">
        <f>AND($I13597=MID(kododd,1,2),$J13597=MID(kododd,3,3))</f>
      </c>
    </row>
    <row r="13598">
      <c r="A13598" s="95">
        <v>59980</v>
      </c>
      <c r="B13598" s="93" t="s">
        <v>26463</v>
      </c>
      <c r="C13598" s="93" t="s">
        <v>1437</v>
      </c>
      <c r="G13598" s="95">
        <v>250</v>
      </c>
      <c r="H13598" s="93" t="s">
        <v>8976</v>
      </c>
      <c r="I13598" s="93" t="s">
        <v>23891</v>
      </c>
      <c r="J13598" s="93" t="s">
        <v>20961</v>
      </c>
      <c r="K13598" s="93" t="s">
        <v>6549</v>
      </c>
      <c r="L13598" s="14">
        <f>AND(vyberHrace&lt;&gt;"",ISNUMBER(SEARCH(vyberHrace,$B13598)))</f>
      </c>
      <c r="M13598" s="14">
        <f>AND($I13598=MID(kododd,1,2),$J13598=MID(kododd,3,3))</f>
      </c>
    </row>
    <row r="13599">
      <c r="A13599" s="95">
        <v>57178</v>
      </c>
      <c r="B13599" s="93" t="s">
        <v>22549</v>
      </c>
      <c r="C13599" s="93" t="s">
        <v>1486</v>
      </c>
      <c r="F13599" s="95">
        <v>23773197</v>
      </c>
      <c r="G13599" s="95">
        <v>250</v>
      </c>
      <c r="H13599" s="93" t="s">
        <v>8976</v>
      </c>
      <c r="I13599" s="93" t="s">
        <v>23891</v>
      </c>
      <c r="J13599" s="93" t="s">
        <v>20844</v>
      </c>
      <c r="K13599" s="93" t="s">
        <v>4953</v>
      </c>
      <c r="L13599" s="14">
        <f>AND(vyberHrace&lt;&gt;"",ISNUMBER(SEARCH(vyberHrace,$B13599)))</f>
      </c>
      <c r="M13599" s="14">
        <f>AND($I13599=MID(kododd,1,2),$J13599=MID(kododd,3,3))</f>
      </c>
    </row>
    <row r="13600">
      <c r="A13600" s="95">
        <v>41928</v>
      </c>
      <c r="B13600" s="93" t="s">
        <v>5947</v>
      </c>
      <c r="C13600" s="93" t="s">
        <v>1457</v>
      </c>
      <c r="D13600" s="95">
        <v>1611</v>
      </c>
      <c r="E13600" s="95">
        <v>1771</v>
      </c>
      <c r="F13600" s="95">
        <v>388246</v>
      </c>
      <c r="G13600" s="95">
        <v>0</v>
      </c>
      <c r="H13600" s="93" t="s">
        <v>8976</v>
      </c>
      <c r="I13600" s="93" t="s">
        <v>23891</v>
      </c>
      <c r="J13600" s="93" t="s">
        <v>20859</v>
      </c>
      <c r="K13600" s="93" t="s">
        <v>6551</v>
      </c>
      <c r="L13600" s="14">
        <f>AND(vyberHrace&lt;&gt;"",ISNUMBER(SEARCH(vyberHrace,$B13600)))</f>
      </c>
      <c r="M13600" s="14">
        <f>AND($I13600=MID(kododd,1,2),$J13600=MID(kododd,3,3))</f>
      </c>
    </row>
    <row r="13601">
      <c r="A13601" s="95">
        <v>49402</v>
      </c>
      <c r="B13601" s="93" t="s">
        <v>5960</v>
      </c>
      <c r="C13601" s="93" t="s">
        <v>3255</v>
      </c>
      <c r="G13601" s="95">
        <v>0</v>
      </c>
      <c r="H13601" s="93" t="s">
        <v>8976</v>
      </c>
      <c r="I13601" s="93" t="s">
        <v>23891</v>
      </c>
      <c r="J13601" s="93" t="s">
        <v>20859</v>
      </c>
      <c r="K13601" s="93" t="s">
        <v>6551</v>
      </c>
      <c r="L13601" s="14">
        <f>AND(vyberHrace&lt;&gt;"",ISNUMBER(SEARCH(vyberHrace,$B13601)))</f>
      </c>
      <c r="M13601" s="14">
        <f>AND($I13601=MID(kododd,1,2),$J13601=MID(kododd,3,3))</f>
      </c>
    </row>
    <row r="13602">
      <c r="A13602" s="95">
        <v>50824</v>
      </c>
      <c r="B13602" s="93" t="s">
        <v>4745</v>
      </c>
      <c r="C13602" s="93" t="s">
        <v>1422</v>
      </c>
      <c r="F13602" s="95">
        <v>23736780</v>
      </c>
      <c r="G13602" s="95">
        <v>0</v>
      </c>
      <c r="H13602" s="93" t="s">
        <v>8976</v>
      </c>
      <c r="I13602" s="93" t="s">
        <v>23891</v>
      </c>
      <c r="J13602" s="93" t="s">
        <v>20927</v>
      </c>
      <c r="K13602" s="93" t="s">
        <v>2023</v>
      </c>
      <c r="L13602" s="14">
        <f>AND(vyberHrace&lt;&gt;"",ISNUMBER(SEARCH(vyberHrace,$B13602)))</f>
      </c>
      <c r="M13602" s="14">
        <f>AND($I13602=MID(kododd,1,2),$J13602=MID(kododd,3,3))</f>
      </c>
    </row>
    <row r="13603">
      <c r="A13603" s="95">
        <v>50950</v>
      </c>
      <c r="B13603" s="93" t="s">
        <v>4759</v>
      </c>
      <c r="C13603" s="93" t="s">
        <v>1422</v>
      </c>
      <c r="F13603" s="95">
        <v>23784849</v>
      </c>
      <c r="G13603" s="95">
        <v>250</v>
      </c>
      <c r="H13603" s="93" t="s">
        <v>8976</v>
      </c>
      <c r="I13603" s="93" t="s">
        <v>23891</v>
      </c>
      <c r="J13603" s="93" t="s">
        <v>20961</v>
      </c>
      <c r="K13603" s="93" t="s">
        <v>6549</v>
      </c>
      <c r="L13603" s="14">
        <f>AND(vyberHrace&lt;&gt;"",ISNUMBER(SEARCH(vyberHrace,$B13603)))</f>
      </c>
      <c r="M13603" s="14">
        <f>AND($I13603=MID(kododd,1,2),$J13603=MID(kododd,3,3))</f>
      </c>
    </row>
    <row r="13604">
      <c r="A13604" s="95">
        <v>59323</v>
      </c>
      <c r="B13604" s="93" t="s">
        <v>25746</v>
      </c>
      <c r="C13604" s="93" t="s">
        <v>1486</v>
      </c>
      <c r="D13604" s="95">
        <v>1054</v>
      </c>
      <c r="F13604" s="95">
        <v>23795557</v>
      </c>
      <c r="G13604" s="95">
        <v>250</v>
      </c>
      <c r="H13604" s="93" t="s">
        <v>8976</v>
      </c>
      <c r="I13604" s="93" t="s">
        <v>23891</v>
      </c>
      <c r="J13604" s="93" t="s">
        <v>20912</v>
      </c>
      <c r="K13604" s="93" t="s">
        <v>6267</v>
      </c>
      <c r="L13604" s="14">
        <f>AND(vyberHrace&lt;&gt;"",ISNUMBER(SEARCH(vyberHrace,$B13604)))</f>
      </c>
      <c r="M13604" s="14">
        <f>AND($I13604=MID(kododd,1,2),$J13604=MID(kododd,3,3))</f>
      </c>
    </row>
    <row r="13605">
      <c r="A13605" s="95">
        <v>50262</v>
      </c>
      <c r="B13605" s="93" t="s">
        <v>4781</v>
      </c>
      <c r="C13605" s="93" t="s">
        <v>1406</v>
      </c>
      <c r="D13605" s="95">
        <v>1666</v>
      </c>
      <c r="E13605" s="95">
        <v>1783</v>
      </c>
      <c r="F13605" s="95">
        <v>23736887</v>
      </c>
      <c r="G13605" s="95">
        <v>250</v>
      </c>
      <c r="H13605" s="93" t="s">
        <v>8976</v>
      </c>
      <c r="I13605" s="93" t="s">
        <v>23891</v>
      </c>
      <c r="J13605" s="93" t="s">
        <v>20912</v>
      </c>
      <c r="K13605" s="93" t="s">
        <v>6267</v>
      </c>
      <c r="L13605" s="14">
        <f>AND(vyberHrace&lt;&gt;"",ISNUMBER(SEARCH(vyberHrace,$B13605)))</f>
      </c>
      <c r="M13605" s="14">
        <f>AND($I13605=MID(kododd,1,2),$J13605=MID(kododd,3,3))</f>
      </c>
    </row>
    <row r="13606">
      <c r="A13606" s="95">
        <v>15921</v>
      </c>
      <c r="B13606" s="93" t="s">
        <v>5634</v>
      </c>
      <c r="C13606" s="93" t="s">
        <v>1446</v>
      </c>
      <c r="D13606" s="95">
        <v>1682</v>
      </c>
      <c r="E13606" s="95">
        <v>1823</v>
      </c>
      <c r="F13606" s="95">
        <v>378933</v>
      </c>
      <c r="G13606" s="95">
        <v>250</v>
      </c>
      <c r="H13606" s="93" t="s">
        <v>8976</v>
      </c>
      <c r="I13606" s="93" t="s">
        <v>23891</v>
      </c>
      <c r="J13606" s="93" t="s">
        <v>20912</v>
      </c>
      <c r="K13606" s="93" t="s">
        <v>6267</v>
      </c>
      <c r="L13606" s="14">
        <f>AND(vyberHrace&lt;&gt;"",ISNUMBER(SEARCH(vyberHrace,$B13606)))</f>
      </c>
      <c r="M13606" s="14">
        <f>AND($I13606=MID(kododd,1,2),$J13606=MID(kododd,3,3))</f>
      </c>
    </row>
    <row r="13607">
      <c r="A13607" s="95">
        <v>50055</v>
      </c>
      <c r="B13607" s="93" t="s">
        <v>6258</v>
      </c>
      <c r="C13607" s="93" t="s">
        <v>1416</v>
      </c>
      <c r="F13607" s="95">
        <v>23746629</v>
      </c>
      <c r="G13607" s="95">
        <v>0</v>
      </c>
      <c r="H13607" s="93" t="s">
        <v>8976</v>
      </c>
      <c r="I13607" s="93" t="s">
        <v>23891</v>
      </c>
      <c r="J13607" s="93" t="s">
        <v>20908</v>
      </c>
      <c r="K13607" s="93" t="s">
        <v>21355</v>
      </c>
      <c r="L13607" s="14">
        <f>AND(vyberHrace&lt;&gt;"",ISNUMBER(SEARCH(vyberHrace,$B13607)))</f>
      </c>
      <c r="M13607" s="14">
        <f>AND($I13607=MID(kododd,1,2),$J13607=MID(kododd,3,3))</f>
      </c>
    </row>
    <row r="13608">
      <c r="A13608" s="95">
        <v>51932</v>
      </c>
      <c r="B13608" s="93" t="s">
        <v>322</v>
      </c>
      <c r="C13608" s="93" t="s">
        <v>1416</v>
      </c>
      <c r="F13608" s="95">
        <v>23742623</v>
      </c>
      <c r="G13608" s="95">
        <v>250</v>
      </c>
      <c r="H13608" s="93" t="s">
        <v>8976</v>
      </c>
      <c r="I13608" s="93" t="s">
        <v>23891</v>
      </c>
      <c r="J13608" s="93" t="s">
        <v>20877</v>
      </c>
      <c r="K13608" s="93" t="s">
        <v>1966</v>
      </c>
      <c r="L13608" s="14">
        <f>AND(vyberHrace&lt;&gt;"",ISNUMBER(SEARCH(vyberHrace,$B13608)))</f>
      </c>
      <c r="M13608" s="14">
        <f>AND($I13608=MID(kododd,1,2),$J13608=MID(kododd,3,3))</f>
      </c>
    </row>
    <row r="13609">
      <c r="A13609" s="95">
        <v>47411</v>
      </c>
      <c r="B13609" s="93" t="s">
        <v>12187</v>
      </c>
      <c r="C13609" s="93" t="s">
        <v>1406</v>
      </c>
      <c r="F13609" s="95">
        <v>23722274</v>
      </c>
      <c r="G13609" s="95">
        <v>0</v>
      </c>
      <c r="H13609" s="93" t="s">
        <v>8976</v>
      </c>
      <c r="I13609" s="93" t="s">
        <v>23891</v>
      </c>
      <c r="J13609" s="93" t="s">
        <v>20927</v>
      </c>
      <c r="K13609" s="93" t="s">
        <v>2023</v>
      </c>
      <c r="L13609" s="14">
        <f>AND(vyberHrace&lt;&gt;"",ISNUMBER(SEARCH(vyberHrace,$B13609)))</f>
      </c>
      <c r="M13609" s="14">
        <f>AND($I13609=MID(kododd,1,2),$J13609=MID(kododd,3,3))</f>
      </c>
    </row>
    <row r="13610">
      <c r="A13610" s="95">
        <v>18578</v>
      </c>
      <c r="B13610" s="93" t="s">
        <v>6753</v>
      </c>
      <c r="C13610" s="93" t="s">
        <v>1452</v>
      </c>
      <c r="D13610" s="95">
        <v>1653</v>
      </c>
      <c r="E13610" s="95">
        <v>1794</v>
      </c>
      <c r="F13610" s="95">
        <v>330817</v>
      </c>
      <c r="G13610" s="95">
        <v>0</v>
      </c>
      <c r="H13610" s="93" t="s">
        <v>8976</v>
      </c>
      <c r="I13610" s="93" t="s">
        <v>23891</v>
      </c>
      <c r="J13610" s="93" t="s">
        <v>20917</v>
      </c>
      <c r="K13610" s="93" t="s">
        <v>4902</v>
      </c>
      <c r="L13610" s="14">
        <f>AND(vyberHrace&lt;&gt;"",ISNUMBER(SEARCH(vyberHrace,$B13610)))</f>
      </c>
      <c r="M13610" s="14">
        <f>AND($I13610=MID(kododd,1,2),$J13610=MID(kododd,3,3))</f>
      </c>
    </row>
    <row r="13611">
      <c r="A13611" s="95">
        <v>59062</v>
      </c>
      <c r="B13611" s="93" t="s">
        <v>25513</v>
      </c>
      <c r="C13611" s="93" t="s">
        <v>1411</v>
      </c>
      <c r="G13611" s="95">
        <v>0</v>
      </c>
      <c r="H13611" s="93" t="s">
        <v>8976</v>
      </c>
      <c r="I13611" s="93" t="s">
        <v>23891</v>
      </c>
      <c r="J13611" s="93" t="s">
        <v>20858</v>
      </c>
      <c r="K13611" s="93" t="s">
        <v>4899</v>
      </c>
      <c r="L13611" s="14">
        <f>AND(vyberHrace&lt;&gt;"",ISNUMBER(SEARCH(vyberHrace,$B13611)))</f>
      </c>
      <c r="M13611" s="14">
        <f>AND($I13611=MID(kododd,1,2),$J13611=MID(kododd,3,3))</f>
      </c>
    </row>
    <row r="13612">
      <c r="A13612" s="95">
        <v>54167</v>
      </c>
      <c r="B13612" s="93" t="s">
        <v>667</v>
      </c>
      <c r="C13612" s="93" t="s">
        <v>1420</v>
      </c>
      <c r="F13612" s="95">
        <v>23758708</v>
      </c>
      <c r="G13612" s="95">
        <v>250</v>
      </c>
      <c r="H13612" s="93" t="s">
        <v>8976</v>
      </c>
      <c r="I13612" s="93" t="s">
        <v>23891</v>
      </c>
      <c r="J13612" s="93" t="s">
        <v>20859</v>
      </c>
      <c r="K13612" s="93" t="s">
        <v>6551</v>
      </c>
      <c r="L13612" s="14">
        <f>AND(vyberHrace&lt;&gt;"",ISNUMBER(SEARCH(vyberHrace,$B13612)))</f>
      </c>
      <c r="M13612" s="14">
        <f>AND($I13612=MID(kododd,1,2),$J13612=MID(kododd,3,3))</f>
      </c>
    </row>
    <row r="13613">
      <c r="A13613" s="95">
        <v>51220</v>
      </c>
      <c r="B13613" s="93" t="s">
        <v>4753</v>
      </c>
      <c r="C13613" s="93" t="s">
        <v>1455</v>
      </c>
      <c r="D13613" s="95">
        <v>1686</v>
      </c>
      <c r="E13613" s="95">
        <v>1795</v>
      </c>
      <c r="F13613" s="95">
        <v>23726954</v>
      </c>
      <c r="G13613" s="95">
        <v>250</v>
      </c>
      <c r="H13613" s="93" t="s">
        <v>8976</v>
      </c>
      <c r="I13613" s="93" t="s">
        <v>23891</v>
      </c>
      <c r="J13613" s="93" t="s">
        <v>20899</v>
      </c>
      <c r="K13613" s="93" t="s">
        <v>4757</v>
      </c>
      <c r="L13613" s="14">
        <f>AND(vyberHrace&lt;&gt;"",ISNUMBER(SEARCH(vyberHrace,$B13613)))</f>
      </c>
      <c r="M13613" s="14">
        <f>AND($I13613=MID(kododd,1,2),$J13613=MID(kododd,3,3))</f>
      </c>
    </row>
    <row r="13614">
      <c r="A13614" s="95">
        <v>63710</v>
      </c>
      <c r="B13614" s="93" t="s">
        <v>2664</v>
      </c>
      <c r="C13614" s="93" t="s">
        <v>1412</v>
      </c>
      <c r="G13614" s="95">
        <v>250</v>
      </c>
      <c r="H13614" s="93" t="s">
        <v>8976</v>
      </c>
      <c r="I13614" s="93" t="s">
        <v>23891</v>
      </c>
      <c r="J13614" s="93" t="s">
        <v>20858</v>
      </c>
      <c r="K13614" s="93" t="s">
        <v>4899</v>
      </c>
      <c r="L13614" s="14">
        <f>AND(vyberHrace&lt;&gt;"",ISNUMBER(SEARCH(vyberHrace,$B13614)))</f>
      </c>
      <c r="M13614" s="14">
        <f>AND($I13614=MID(kododd,1,2),$J13614=MID(kododd,3,3))</f>
      </c>
    </row>
    <row r="13615">
      <c r="A13615" s="95">
        <v>10166</v>
      </c>
      <c r="B13615" s="93" t="s">
        <v>3089</v>
      </c>
      <c r="C13615" s="93" t="s">
        <v>1428</v>
      </c>
      <c r="D13615" s="95">
        <v>1699</v>
      </c>
      <c r="E13615" s="95">
        <v>1796</v>
      </c>
      <c r="F13615" s="95">
        <v>378739</v>
      </c>
      <c r="G13615" s="95">
        <v>250</v>
      </c>
      <c r="H13615" s="93" t="s">
        <v>8976</v>
      </c>
      <c r="I13615" s="93" t="s">
        <v>23891</v>
      </c>
      <c r="J13615" s="93" t="s">
        <v>20877</v>
      </c>
      <c r="K13615" s="93" t="s">
        <v>1966</v>
      </c>
      <c r="L13615" s="14">
        <f>AND(vyberHrace&lt;&gt;"",ISNUMBER(SEARCH(vyberHrace,$B13615)))</f>
      </c>
      <c r="M13615" s="14">
        <f>AND($I13615=MID(kododd,1,2),$J13615=MID(kododd,3,3))</f>
      </c>
    </row>
    <row r="13616">
      <c r="A13616" s="95">
        <v>10167</v>
      </c>
      <c r="B13616" s="93" t="s">
        <v>3090</v>
      </c>
      <c r="C13616" s="93" t="s">
        <v>1466</v>
      </c>
      <c r="D13616" s="95">
        <v>1518</v>
      </c>
      <c r="F13616" s="95">
        <v>355267</v>
      </c>
      <c r="G13616" s="95">
        <v>0</v>
      </c>
      <c r="H13616" s="93" t="s">
        <v>8976</v>
      </c>
      <c r="I13616" s="93" t="s">
        <v>23891</v>
      </c>
      <c r="J13616" s="93" t="s">
        <v>20946</v>
      </c>
      <c r="K13616" s="93" t="s">
        <v>4791</v>
      </c>
      <c r="L13616" s="14">
        <f>AND(vyberHrace&lt;&gt;"",ISNUMBER(SEARCH(vyberHrace,$B13616)))</f>
      </c>
      <c r="M13616" s="14">
        <f>AND($I13616=MID(kododd,1,2),$J13616=MID(kododd,3,3))</f>
      </c>
    </row>
    <row r="13617">
      <c r="A13617" s="95">
        <v>55146</v>
      </c>
      <c r="B13617" s="93" t="s">
        <v>781</v>
      </c>
      <c r="C13617" s="93" t="s">
        <v>1448</v>
      </c>
      <c r="F13617" s="95">
        <v>23758627</v>
      </c>
      <c r="G13617" s="95">
        <v>250</v>
      </c>
      <c r="H13617" s="93" t="s">
        <v>8976</v>
      </c>
      <c r="I13617" s="93" t="s">
        <v>23891</v>
      </c>
      <c r="J13617" s="93" t="s">
        <v>20877</v>
      </c>
      <c r="K13617" s="93" t="s">
        <v>1966</v>
      </c>
      <c r="L13617" s="14">
        <f>AND(vyberHrace&lt;&gt;"",ISNUMBER(SEARCH(vyberHrace,$B13617)))</f>
      </c>
      <c r="M13617" s="14">
        <f>AND($I13617=MID(kododd,1,2),$J13617=MID(kododd,3,3))</f>
      </c>
    </row>
    <row r="13618">
      <c r="A13618" s="95">
        <v>1237</v>
      </c>
      <c r="B13618" s="93" t="s">
        <v>15086</v>
      </c>
      <c r="C13618" s="93" t="s">
        <v>1413</v>
      </c>
      <c r="D13618" s="95">
        <v>1927</v>
      </c>
      <c r="E13618" s="95">
        <v>1942</v>
      </c>
      <c r="F13618" s="95">
        <v>311529</v>
      </c>
      <c r="G13618" s="95">
        <v>250</v>
      </c>
      <c r="H13618" s="93" t="s">
        <v>8976</v>
      </c>
      <c r="I13618" s="93" t="s">
        <v>23891</v>
      </c>
      <c r="J13618" s="93" t="s">
        <v>20888</v>
      </c>
      <c r="K13618" s="93" t="s">
        <v>6891</v>
      </c>
      <c r="L13618" s="14">
        <f>AND(vyberHrace&lt;&gt;"",ISNUMBER(SEARCH(vyberHrace,$B13618)))</f>
      </c>
      <c r="M13618" s="14">
        <f>AND($I13618=MID(kododd,1,2),$J13618=MID(kododd,3,3))</f>
      </c>
    </row>
    <row r="13619">
      <c r="A13619" s="95">
        <v>7214</v>
      </c>
      <c r="B13619" s="93" t="s">
        <v>21122</v>
      </c>
      <c r="C13619" s="93" t="s">
        <v>1472</v>
      </c>
      <c r="D13619" s="95">
        <v>1565</v>
      </c>
      <c r="E13619" s="95">
        <v>1738</v>
      </c>
      <c r="F13619" s="95">
        <v>23732385</v>
      </c>
      <c r="G13619" s="95">
        <v>250</v>
      </c>
      <c r="H13619" s="93" t="s">
        <v>8976</v>
      </c>
      <c r="I13619" s="93" t="s">
        <v>23891</v>
      </c>
      <c r="J13619" s="93" t="s">
        <v>20927</v>
      </c>
      <c r="K13619" s="93" t="s">
        <v>2023</v>
      </c>
      <c r="L13619" s="14">
        <f>AND(vyberHrace&lt;&gt;"",ISNUMBER(SEARCH(vyberHrace,$B13619)))</f>
      </c>
      <c r="M13619" s="14">
        <f>AND($I13619=MID(kododd,1,2),$J13619=MID(kododd,3,3))</f>
      </c>
    </row>
    <row r="13620">
      <c r="A13620" s="95">
        <v>63482</v>
      </c>
      <c r="B13620" s="93" t="s">
        <v>29229</v>
      </c>
      <c r="C13620" s="93" t="s">
        <v>1487</v>
      </c>
      <c r="G13620" s="95">
        <v>250</v>
      </c>
      <c r="H13620" s="93" t="s">
        <v>8976</v>
      </c>
      <c r="I13620" s="93" t="s">
        <v>23891</v>
      </c>
      <c r="J13620" s="93" t="s">
        <v>20843</v>
      </c>
      <c r="K13620" s="93" t="s">
        <v>5072</v>
      </c>
      <c r="L13620" s="14">
        <f>AND(vyberHrace&lt;&gt;"",ISNUMBER(SEARCH(vyberHrace,$B13620)))</f>
      </c>
      <c r="M13620" s="14">
        <f>AND($I13620=MID(kododd,1,2),$J13620=MID(kododd,3,3))</f>
      </c>
    </row>
    <row r="13621">
      <c r="A13621" s="95">
        <v>18771</v>
      </c>
      <c r="B13621" s="93" t="s">
        <v>4623</v>
      </c>
      <c r="C13621" s="93" t="s">
        <v>1475</v>
      </c>
      <c r="D13621" s="95">
        <v>1240</v>
      </c>
      <c r="G13621" s="95">
        <v>0</v>
      </c>
      <c r="H13621" s="93" t="s">
        <v>8976</v>
      </c>
      <c r="I13621" s="93" t="s">
        <v>23891</v>
      </c>
      <c r="J13621" s="93" t="s">
        <v>20859</v>
      </c>
      <c r="K13621" s="93" t="s">
        <v>6551</v>
      </c>
      <c r="L13621" s="14">
        <f>AND(vyberHrace&lt;&gt;"",ISNUMBER(SEARCH(vyberHrace,$B13621)))</f>
      </c>
      <c r="M13621" s="14">
        <f>AND($I13621=MID(kododd,1,2),$J13621=MID(kododd,3,3))</f>
      </c>
    </row>
    <row r="13622">
      <c r="A13622" s="95">
        <v>37234</v>
      </c>
      <c r="B13622" s="93" t="s">
        <v>4625</v>
      </c>
      <c r="C13622" s="93" t="s">
        <v>1399</v>
      </c>
      <c r="F13622" s="95">
        <v>359459</v>
      </c>
      <c r="G13622" s="95">
        <v>0</v>
      </c>
      <c r="H13622" s="93" t="s">
        <v>8976</v>
      </c>
      <c r="I13622" s="93" t="s">
        <v>23891</v>
      </c>
      <c r="J13622" s="93" t="s">
        <v>20927</v>
      </c>
      <c r="K13622" s="93" t="s">
        <v>2023</v>
      </c>
      <c r="L13622" s="14">
        <f>AND(vyberHrace&lt;&gt;"",ISNUMBER(SEARCH(vyberHrace,$B13622)))</f>
      </c>
      <c r="M13622" s="14">
        <f>AND($I13622=MID(kododd,1,2),$J13622=MID(kododd,3,3))</f>
      </c>
    </row>
    <row r="13623">
      <c r="A13623" s="95">
        <v>37229</v>
      </c>
      <c r="B13623" s="93" t="s">
        <v>4626</v>
      </c>
      <c r="C13623" s="93" t="s">
        <v>1433</v>
      </c>
      <c r="D13623" s="95">
        <v>1253</v>
      </c>
      <c r="G13623" s="95">
        <v>0</v>
      </c>
      <c r="H13623" s="93" t="s">
        <v>8976</v>
      </c>
      <c r="I13623" s="93" t="s">
        <v>23891</v>
      </c>
      <c r="J13623" s="93" t="s">
        <v>20927</v>
      </c>
      <c r="K13623" s="93" t="s">
        <v>2023</v>
      </c>
      <c r="L13623" s="14">
        <f>AND(vyberHrace&lt;&gt;"",ISNUMBER(SEARCH(vyberHrace,$B13623)))</f>
      </c>
      <c r="M13623" s="14">
        <f>AND($I13623=MID(kododd,1,2),$J13623=MID(kododd,3,3))</f>
      </c>
    </row>
    <row r="13624">
      <c r="A13624" s="95">
        <v>35394</v>
      </c>
      <c r="B13624" s="93" t="s">
        <v>4638</v>
      </c>
      <c r="C13624" s="93" t="s">
        <v>1398</v>
      </c>
      <c r="D13624" s="95">
        <v>1995</v>
      </c>
      <c r="E13624" s="95">
        <v>2005</v>
      </c>
      <c r="F13624" s="95">
        <v>360457</v>
      </c>
      <c r="G13624" s="95">
        <v>250</v>
      </c>
      <c r="H13624" s="93" t="s">
        <v>8976</v>
      </c>
      <c r="I13624" s="93" t="s">
        <v>23891</v>
      </c>
      <c r="J13624" s="93" t="s">
        <v>20843</v>
      </c>
      <c r="K13624" s="93" t="s">
        <v>5072</v>
      </c>
      <c r="L13624" s="14">
        <f>AND(vyberHrace&lt;&gt;"",ISNUMBER(SEARCH(vyberHrace,$B13624)))</f>
      </c>
      <c r="M13624" s="14">
        <f>AND($I13624=MID(kododd,1,2),$J13624=MID(kododd,3,3))</f>
      </c>
    </row>
    <row r="13625">
      <c r="A13625" s="95">
        <v>18733</v>
      </c>
      <c r="B13625" s="93" t="s">
        <v>4639</v>
      </c>
      <c r="C13625" s="93" t="s">
        <v>1451</v>
      </c>
      <c r="D13625" s="95">
        <v>1635</v>
      </c>
      <c r="E13625" s="95">
        <v>1768</v>
      </c>
      <c r="F13625" s="95">
        <v>373397</v>
      </c>
      <c r="G13625" s="95">
        <v>250</v>
      </c>
      <c r="H13625" s="93" t="s">
        <v>8976</v>
      </c>
      <c r="I13625" s="93" t="s">
        <v>23891</v>
      </c>
      <c r="J13625" s="93" t="s">
        <v>20843</v>
      </c>
      <c r="K13625" s="93" t="s">
        <v>5072</v>
      </c>
      <c r="L13625" s="14">
        <f>AND(vyberHrace&lt;&gt;"",ISNUMBER(SEARCH(vyberHrace,$B13625)))</f>
      </c>
      <c r="M13625" s="14">
        <f>AND($I13625=MID(kododd,1,2),$J13625=MID(kododd,3,3))</f>
      </c>
    </row>
    <row r="13626">
      <c r="A13626" s="95">
        <v>30327</v>
      </c>
      <c r="B13626" s="93" t="s">
        <v>1942</v>
      </c>
      <c r="C13626" s="93" t="s">
        <v>1454</v>
      </c>
      <c r="D13626" s="95">
        <v>2208</v>
      </c>
      <c r="E13626" s="95">
        <v>2193</v>
      </c>
      <c r="F13626" s="95">
        <v>302686</v>
      </c>
      <c r="G13626" s="95">
        <v>0</v>
      </c>
      <c r="H13626" s="93" t="s">
        <v>8976</v>
      </c>
      <c r="I13626" s="93" t="s">
        <v>23891</v>
      </c>
      <c r="J13626" s="93" t="s">
        <v>20849</v>
      </c>
      <c r="K13626" s="93" t="s">
        <v>5108</v>
      </c>
      <c r="L13626" s="14">
        <f>AND(vyberHrace&lt;&gt;"",ISNUMBER(SEARCH(vyberHrace,$B13626)))</f>
      </c>
      <c r="M13626" s="14">
        <f>AND($I13626=MID(kododd,1,2),$J13626=MID(kododd,3,3))</f>
      </c>
    </row>
    <row r="13627">
      <c r="A13627" s="95">
        <v>38637</v>
      </c>
      <c r="B13627" s="93" t="s">
        <v>1945</v>
      </c>
      <c r="C13627" s="93" t="s">
        <v>1409</v>
      </c>
      <c r="G13627" s="95">
        <v>0</v>
      </c>
      <c r="H13627" s="93" t="s">
        <v>8976</v>
      </c>
      <c r="I13627" s="93" t="s">
        <v>23891</v>
      </c>
      <c r="J13627" s="93" t="s">
        <v>20859</v>
      </c>
      <c r="K13627" s="93" t="s">
        <v>6551</v>
      </c>
      <c r="L13627" s="14">
        <f>AND(vyberHrace&lt;&gt;"",ISNUMBER(SEARCH(vyberHrace,$B13627)))</f>
      </c>
      <c r="M13627" s="14">
        <f>AND($I13627=MID(kododd,1,2),$J13627=MID(kododd,3,3))</f>
      </c>
    </row>
    <row r="13628">
      <c r="A13628" s="95">
        <v>16387</v>
      </c>
      <c r="B13628" s="93" t="s">
        <v>1946</v>
      </c>
      <c r="C13628" s="93" t="s">
        <v>1448</v>
      </c>
      <c r="D13628" s="95">
        <v>1573</v>
      </c>
      <c r="E13628" s="95">
        <v>1734</v>
      </c>
      <c r="F13628" s="95">
        <v>333158</v>
      </c>
      <c r="G13628" s="95">
        <v>0</v>
      </c>
      <c r="H13628" s="93" t="s">
        <v>8976</v>
      </c>
      <c r="I13628" s="93" t="s">
        <v>23891</v>
      </c>
      <c r="J13628" s="93" t="s">
        <v>20927</v>
      </c>
      <c r="K13628" s="93" t="s">
        <v>2023</v>
      </c>
      <c r="L13628" s="14">
        <f>AND(vyberHrace&lt;&gt;"",ISNUMBER(SEARCH(vyberHrace,$B13628)))</f>
      </c>
      <c r="M13628" s="14">
        <f>AND($I13628=MID(kododd,1,2),$J13628=MID(kododd,3,3))</f>
      </c>
    </row>
    <row r="13629">
      <c r="A13629" s="95">
        <v>50748</v>
      </c>
      <c r="B13629" s="93" t="s">
        <v>1977</v>
      </c>
      <c r="C13629" s="93" t="s">
        <v>1410</v>
      </c>
      <c r="D13629" s="95">
        <v>1100</v>
      </c>
      <c r="G13629" s="95">
        <v>0</v>
      </c>
      <c r="H13629" s="93" t="s">
        <v>8976</v>
      </c>
      <c r="I13629" s="93" t="s">
        <v>23891</v>
      </c>
      <c r="J13629" s="93" t="s">
        <v>20859</v>
      </c>
      <c r="K13629" s="93" t="s">
        <v>6551</v>
      </c>
      <c r="L13629" s="14">
        <f>AND(vyberHrace&lt;&gt;"",ISNUMBER(SEARCH(vyberHrace,$B13629)))</f>
      </c>
      <c r="M13629" s="14">
        <f>AND($I13629=MID(kododd,1,2),$J13629=MID(kododd,3,3))</f>
      </c>
    </row>
    <row r="13630">
      <c r="A13630" s="95">
        <v>53915</v>
      </c>
      <c r="B13630" s="93" t="s">
        <v>1983</v>
      </c>
      <c r="C13630" s="93" t="s">
        <v>1416</v>
      </c>
      <c r="D13630" s="95">
        <v>1202</v>
      </c>
      <c r="E13630" s="95">
        <v>1419</v>
      </c>
      <c r="F13630" s="95">
        <v>23749172</v>
      </c>
      <c r="G13630" s="95">
        <v>250</v>
      </c>
      <c r="H13630" s="93" t="s">
        <v>8976</v>
      </c>
      <c r="I13630" s="93" t="s">
        <v>23891</v>
      </c>
      <c r="J13630" s="93" t="s">
        <v>20927</v>
      </c>
      <c r="K13630" s="93" t="s">
        <v>2023</v>
      </c>
      <c r="L13630" s="14">
        <f>AND(vyberHrace&lt;&gt;"",ISNUMBER(SEARCH(vyberHrace,$B13630)))</f>
      </c>
      <c r="M13630" s="14">
        <f>AND($I13630=MID(kododd,1,2),$J13630=MID(kododd,3,3))</f>
      </c>
    </row>
    <row r="13631">
      <c r="A13631" s="95">
        <v>3294</v>
      </c>
      <c r="B13631" s="93" t="s">
        <v>1990</v>
      </c>
      <c r="C13631" s="93" t="s">
        <v>1463</v>
      </c>
      <c r="D13631" s="95">
        <v>1770</v>
      </c>
      <c r="E13631" s="95">
        <v>1831</v>
      </c>
      <c r="F13631" s="95">
        <v>312410</v>
      </c>
      <c r="G13631" s="95">
        <v>250</v>
      </c>
      <c r="H13631" s="93" t="s">
        <v>8976</v>
      </c>
      <c r="I13631" s="93" t="s">
        <v>23891</v>
      </c>
      <c r="J13631" s="93" t="s">
        <v>20899</v>
      </c>
      <c r="K13631" s="93" t="s">
        <v>4757</v>
      </c>
      <c r="L13631" s="14">
        <f>AND(vyberHrace&lt;&gt;"",ISNUMBER(SEARCH(vyberHrace,$B13631)))</f>
      </c>
      <c r="M13631" s="14">
        <f>AND($I13631=MID(kododd,1,2),$J13631=MID(kododd,3,3))</f>
      </c>
    </row>
    <row r="13632">
      <c r="A13632" s="95">
        <v>1877</v>
      </c>
      <c r="B13632" s="93" t="s">
        <v>11566</v>
      </c>
      <c r="C13632" s="93" t="s">
        <v>1415</v>
      </c>
      <c r="D13632" s="95">
        <v>1939</v>
      </c>
      <c r="E13632" s="95">
        <v>1968</v>
      </c>
      <c r="F13632" s="95">
        <v>308137</v>
      </c>
      <c r="G13632" s="95">
        <v>250</v>
      </c>
      <c r="H13632" s="93" t="s">
        <v>8976</v>
      </c>
      <c r="I13632" s="93" t="s">
        <v>23891</v>
      </c>
      <c r="J13632" s="93" t="s">
        <v>20908</v>
      </c>
      <c r="K13632" s="93" t="s">
        <v>21355</v>
      </c>
      <c r="L13632" s="14">
        <f>AND(vyberHrace&lt;&gt;"",ISNUMBER(SEARCH(vyberHrace,$B13632)))</f>
      </c>
      <c r="M13632" s="14">
        <f>AND($I13632=MID(kododd,1,2),$J13632=MID(kododd,3,3))</f>
      </c>
    </row>
    <row r="13633">
      <c r="A13633" s="95">
        <v>50172</v>
      </c>
      <c r="B13633" s="93" t="s">
        <v>4775</v>
      </c>
      <c r="C13633" s="93" t="s">
        <v>1406</v>
      </c>
      <c r="D13633" s="95">
        <v>1100</v>
      </c>
      <c r="F13633" s="95">
        <v>23737069</v>
      </c>
      <c r="G13633" s="95">
        <v>250</v>
      </c>
      <c r="H13633" s="93" t="s">
        <v>8976</v>
      </c>
      <c r="I13633" s="93" t="s">
        <v>23891</v>
      </c>
      <c r="J13633" s="93" t="s">
        <v>20880</v>
      </c>
      <c r="K13633" s="93" t="s">
        <v>11212</v>
      </c>
      <c r="L13633" s="14">
        <f>AND(vyberHrace&lt;&gt;"",ISNUMBER(SEARCH(vyberHrace,$B13633)))</f>
      </c>
      <c r="M13633" s="14">
        <f>AND($I13633=MID(kododd,1,2),$J13633=MID(kododd,3,3))</f>
      </c>
    </row>
    <row r="13634">
      <c r="A13634" s="95">
        <v>36777</v>
      </c>
      <c r="B13634" s="93" t="s">
        <v>2147</v>
      </c>
      <c r="C13634" s="93" t="s">
        <v>1437</v>
      </c>
      <c r="D13634" s="95">
        <v>1537</v>
      </c>
      <c r="E13634" s="95">
        <v>1732</v>
      </c>
      <c r="F13634" s="95">
        <v>23714050</v>
      </c>
      <c r="G13634" s="95">
        <v>0</v>
      </c>
      <c r="H13634" s="93" t="s">
        <v>8976</v>
      </c>
      <c r="I13634" s="93" t="s">
        <v>23891</v>
      </c>
      <c r="J13634" s="93" t="s">
        <v>20905</v>
      </c>
      <c r="K13634" s="93" t="s">
        <v>8990</v>
      </c>
      <c r="L13634" s="14">
        <f>AND(vyberHrace&lt;&gt;"",ISNUMBER(SEARCH(vyberHrace,$B13634)))</f>
      </c>
      <c r="M13634" s="14">
        <f>AND($I13634=MID(kododd,1,2),$J13634=MID(kododd,3,3))</f>
      </c>
    </row>
    <row r="13635">
      <c r="A13635" s="95">
        <v>35116</v>
      </c>
      <c r="B13635" s="93" t="s">
        <v>453</v>
      </c>
      <c r="C13635" s="93" t="s">
        <v>1454</v>
      </c>
      <c r="D13635" s="95">
        <v>1320</v>
      </c>
      <c r="E13635" s="95">
        <v>1599</v>
      </c>
      <c r="F13635" s="95">
        <v>376361</v>
      </c>
      <c r="G13635" s="95">
        <v>0</v>
      </c>
      <c r="H13635" s="93" t="s">
        <v>8976</v>
      </c>
      <c r="I13635" s="93" t="s">
        <v>23891</v>
      </c>
      <c r="J13635" s="93" t="s">
        <v>20927</v>
      </c>
      <c r="K13635" s="93" t="s">
        <v>2023</v>
      </c>
      <c r="L13635" s="14">
        <f>AND(vyberHrace&lt;&gt;"",ISNUMBER(SEARCH(vyberHrace,$B13635)))</f>
      </c>
      <c r="M13635" s="14">
        <f>AND($I13635=MID(kododd,1,2),$J13635=MID(kododd,3,3))</f>
      </c>
    </row>
    <row r="13636">
      <c r="A13636" s="95">
        <v>39970</v>
      </c>
      <c r="B13636" s="93" t="s">
        <v>457</v>
      </c>
      <c r="C13636" s="93" t="s">
        <v>1462</v>
      </c>
      <c r="D13636" s="95">
        <v>1145</v>
      </c>
      <c r="E13636" s="95">
        <v>1423</v>
      </c>
      <c r="F13636" s="95">
        <v>379255</v>
      </c>
      <c r="G13636" s="95">
        <v>250</v>
      </c>
      <c r="H13636" s="93" t="s">
        <v>8976</v>
      </c>
      <c r="I13636" s="93" t="s">
        <v>23891</v>
      </c>
      <c r="J13636" s="93" t="s">
        <v>3580</v>
      </c>
      <c r="K13636" s="93" t="s">
        <v>7814</v>
      </c>
      <c r="L13636" s="14">
        <f>AND(vyberHrace&lt;&gt;"",ISNUMBER(SEARCH(vyberHrace,$B13636)))</f>
      </c>
      <c r="M13636" s="14">
        <f>AND($I13636=MID(kododd,1,2),$J13636=MID(kododd,3,3))</f>
      </c>
    </row>
    <row r="13637">
      <c r="A13637" s="95">
        <v>49339</v>
      </c>
      <c r="B13637" s="93" t="s">
        <v>464</v>
      </c>
      <c r="C13637" s="93" t="s">
        <v>1406</v>
      </c>
      <c r="D13637" s="95">
        <v>2338</v>
      </c>
      <c r="E13637" s="95">
        <v>2383</v>
      </c>
      <c r="F13637" s="95">
        <v>23727276</v>
      </c>
      <c r="G13637" s="95">
        <v>250</v>
      </c>
      <c r="H13637" s="93" t="s">
        <v>8976</v>
      </c>
      <c r="I13637" s="93" t="s">
        <v>23891</v>
      </c>
      <c r="J13637" s="93" t="s">
        <v>20888</v>
      </c>
      <c r="K13637" s="93" t="s">
        <v>6891</v>
      </c>
      <c r="L13637" s="14">
        <f>AND(vyberHrace&lt;&gt;"",ISNUMBER(SEARCH(vyberHrace,$B13637)))</f>
      </c>
      <c r="M13637" s="14">
        <f>AND($I13637=MID(kododd,1,2),$J13637=MID(kododd,3,3))</f>
      </c>
    </row>
    <row r="13638">
      <c r="A13638" s="95">
        <v>63526</v>
      </c>
      <c r="B13638" s="93" t="s">
        <v>29230</v>
      </c>
      <c r="C13638" s="93" t="s">
        <v>1408</v>
      </c>
      <c r="E13638" s="95">
        <v>1801</v>
      </c>
      <c r="F13638" s="95">
        <v>23766859</v>
      </c>
      <c r="G13638" s="95">
        <v>250</v>
      </c>
      <c r="H13638" s="93" t="s">
        <v>8976</v>
      </c>
      <c r="I13638" s="93" t="s">
        <v>23891</v>
      </c>
      <c r="J13638" s="93" t="s">
        <v>20927</v>
      </c>
      <c r="K13638" s="93" t="s">
        <v>2023</v>
      </c>
      <c r="L13638" s="14">
        <f>AND(vyberHrace&lt;&gt;"",ISNUMBER(SEARCH(vyberHrace,$B13638)))</f>
      </c>
      <c r="M13638" s="14">
        <f>AND($I13638=MID(kododd,1,2),$J13638=MID(kododd,3,3))</f>
      </c>
    </row>
    <row r="13639">
      <c r="A13639" s="95">
        <v>52696</v>
      </c>
      <c r="B13639" s="93" t="s">
        <v>5698</v>
      </c>
      <c r="C13639" s="93" t="s">
        <v>1412</v>
      </c>
      <c r="F13639" s="95">
        <v>23758724</v>
      </c>
      <c r="G13639" s="95">
        <v>0</v>
      </c>
      <c r="H13639" s="93" t="s">
        <v>8976</v>
      </c>
      <c r="I13639" s="93" t="s">
        <v>23891</v>
      </c>
      <c r="J13639" s="93" t="s">
        <v>20859</v>
      </c>
      <c r="K13639" s="93" t="s">
        <v>6551</v>
      </c>
      <c r="L13639" s="14">
        <f>AND(vyberHrace&lt;&gt;"",ISNUMBER(SEARCH(vyberHrace,$B13639)))</f>
      </c>
      <c r="M13639" s="14">
        <f>AND($I13639=MID(kododd,1,2),$J13639=MID(kododd,3,3))</f>
      </c>
    </row>
    <row r="13640">
      <c r="A13640" s="95">
        <v>54971</v>
      </c>
      <c r="B13640" s="93" t="s">
        <v>668</v>
      </c>
      <c r="C13640" s="93" t="s">
        <v>1411</v>
      </c>
      <c r="F13640" s="95">
        <v>23758732</v>
      </c>
      <c r="G13640" s="95">
        <v>0</v>
      </c>
      <c r="H13640" s="93" t="s">
        <v>8976</v>
      </c>
      <c r="I13640" s="93" t="s">
        <v>23891</v>
      </c>
      <c r="J13640" s="93" t="s">
        <v>20859</v>
      </c>
      <c r="K13640" s="93" t="s">
        <v>6551</v>
      </c>
      <c r="L13640" s="14">
        <f>AND(vyberHrace&lt;&gt;"",ISNUMBER(SEARCH(vyberHrace,$B13640)))</f>
      </c>
      <c r="M13640" s="14">
        <f>AND($I13640=MID(kododd,1,2),$J13640=MID(kododd,3,3))</f>
      </c>
    </row>
    <row r="13641">
      <c r="A13641" s="95">
        <v>56444</v>
      </c>
      <c r="B13641" s="93" t="s">
        <v>22571</v>
      </c>
      <c r="C13641" s="93" t="s">
        <v>1412</v>
      </c>
      <c r="F13641" s="95">
        <v>23795565</v>
      </c>
      <c r="G13641" s="95">
        <v>250</v>
      </c>
      <c r="H13641" s="93" t="s">
        <v>8976</v>
      </c>
      <c r="I13641" s="93" t="s">
        <v>23891</v>
      </c>
      <c r="J13641" s="93" t="s">
        <v>20875</v>
      </c>
      <c r="K13641" s="93" t="s">
        <v>6163</v>
      </c>
      <c r="L13641" s="14">
        <f>AND(vyberHrace&lt;&gt;"",ISNUMBER(SEARCH(vyberHrace,$B13641)))</f>
      </c>
      <c r="M13641" s="14">
        <f>AND($I13641=MID(kododd,1,2),$J13641=MID(kododd,3,3))</f>
      </c>
    </row>
    <row r="13642">
      <c r="A13642" s="95">
        <v>53765</v>
      </c>
      <c r="B13642" s="93" t="s">
        <v>7121</v>
      </c>
      <c r="C13642" s="93" t="s">
        <v>1411</v>
      </c>
      <c r="D13642" s="95">
        <v>1608</v>
      </c>
      <c r="E13642" s="95">
        <v>1730</v>
      </c>
      <c r="F13642" s="95">
        <v>23773200</v>
      </c>
      <c r="G13642" s="95">
        <v>250</v>
      </c>
      <c r="H13642" s="93" t="s">
        <v>8976</v>
      </c>
      <c r="I13642" s="93" t="s">
        <v>23891</v>
      </c>
      <c r="J13642" s="93" t="s">
        <v>20917</v>
      </c>
      <c r="K13642" s="93" t="s">
        <v>4902</v>
      </c>
      <c r="L13642" s="14">
        <f>AND(vyberHrace&lt;&gt;"",ISNUMBER(SEARCH(vyberHrace,$B13642)))</f>
      </c>
      <c r="M13642" s="14">
        <f>AND($I13642=MID(kododd,1,2),$J13642=MID(kododd,3,3))</f>
      </c>
    </row>
    <row r="13643">
      <c r="A13643" s="95">
        <v>53766</v>
      </c>
      <c r="B13643" s="93" t="s">
        <v>746</v>
      </c>
      <c r="C13643" s="93" t="s">
        <v>1424</v>
      </c>
      <c r="D13643" s="95">
        <v>1439</v>
      </c>
      <c r="E13643" s="95">
        <v>1641</v>
      </c>
      <c r="F13643" s="95">
        <v>23773219</v>
      </c>
      <c r="G13643" s="95">
        <v>250</v>
      </c>
      <c r="H13643" s="93" t="s">
        <v>8976</v>
      </c>
      <c r="I13643" s="93" t="s">
        <v>23891</v>
      </c>
      <c r="J13643" s="93" t="s">
        <v>20917</v>
      </c>
      <c r="K13643" s="93" t="s">
        <v>4902</v>
      </c>
      <c r="L13643" s="14">
        <f>AND(vyberHrace&lt;&gt;"",ISNUMBER(SEARCH(vyberHrace,$B13643)))</f>
      </c>
      <c r="M13643" s="14">
        <f>AND($I13643=MID(kododd,1,2),$J13643=MID(kododd,3,3))</f>
      </c>
    </row>
    <row r="13644">
      <c r="A13644" s="95">
        <v>53953</v>
      </c>
      <c r="B13644" s="93" t="s">
        <v>738</v>
      </c>
      <c r="C13644" s="93" t="s">
        <v>1412</v>
      </c>
      <c r="F13644" s="95">
        <v>23773227</v>
      </c>
      <c r="G13644" s="95">
        <v>250</v>
      </c>
      <c r="H13644" s="93" t="s">
        <v>8976</v>
      </c>
      <c r="I13644" s="93" t="s">
        <v>23891</v>
      </c>
      <c r="J13644" s="93" t="s">
        <v>20905</v>
      </c>
      <c r="K13644" s="93" t="s">
        <v>8990</v>
      </c>
      <c r="L13644" s="14">
        <f>AND(vyberHrace&lt;&gt;"",ISNUMBER(SEARCH(vyberHrace,$B13644)))</f>
      </c>
      <c r="M13644" s="14">
        <f>AND($I13644=MID(kododd,1,2),$J13644=MID(kododd,3,3))</f>
      </c>
    </row>
    <row r="13645">
      <c r="A13645" s="95">
        <v>54171</v>
      </c>
      <c r="B13645" s="93" t="s">
        <v>782</v>
      </c>
      <c r="C13645" s="93" t="s">
        <v>1412</v>
      </c>
      <c r="G13645" s="95">
        <v>0</v>
      </c>
      <c r="H13645" s="93" t="s">
        <v>8976</v>
      </c>
      <c r="I13645" s="93" t="s">
        <v>23891</v>
      </c>
      <c r="J13645" s="93" t="s">
        <v>20877</v>
      </c>
      <c r="K13645" s="93" t="s">
        <v>1966</v>
      </c>
      <c r="L13645" s="14">
        <f>AND(vyberHrace&lt;&gt;"",ISNUMBER(SEARCH(vyberHrace,$B13645)))</f>
      </c>
      <c r="M13645" s="14">
        <f>AND($I13645=MID(kododd,1,2),$J13645=MID(kododd,3,3))</f>
      </c>
    </row>
    <row r="13646">
      <c r="A13646" s="95">
        <v>33422</v>
      </c>
      <c r="B13646" s="93" t="s">
        <v>5039</v>
      </c>
      <c r="C13646" s="93" t="s">
        <v>1444</v>
      </c>
      <c r="D13646" s="95">
        <v>1697</v>
      </c>
      <c r="E13646" s="95">
        <v>1803</v>
      </c>
      <c r="F13646" s="95">
        <v>368407</v>
      </c>
      <c r="G13646" s="95">
        <v>0</v>
      </c>
      <c r="H13646" s="93" t="s">
        <v>8976</v>
      </c>
      <c r="I13646" s="93" t="s">
        <v>23891</v>
      </c>
      <c r="J13646" s="93" t="s">
        <v>20909</v>
      </c>
      <c r="K13646" s="93" t="s">
        <v>8978</v>
      </c>
      <c r="L13646" s="14">
        <f>AND(vyberHrace&lt;&gt;"",ISNUMBER(SEARCH(vyberHrace,$B13646)))</f>
      </c>
      <c r="M13646" s="14">
        <f>AND($I13646=MID(kododd,1,2),$J13646=MID(kododd,3,3))</f>
      </c>
    </row>
    <row r="13647">
      <c r="A13647" s="95">
        <v>40617</v>
      </c>
      <c r="B13647" s="93" t="s">
        <v>5040</v>
      </c>
      <c r="C13647" s="93" t="s">
        <v>1443</v>
      </c>
      <c r="D13647" s="95">
        <v>1337</v>
      </c>
      <c r="E13647" s="95">
        <v>1572</v>
      </c>
      <c r="F13647" s="95">
        <v>378941</v>
      </c>
      <c r="G13647" s="95">
        <v>250</v>
      </c>
      <c r="H13647" s="93" t="s">
        <v>8976</v>
      </c>
      <c r="I13647" s="93" t="s">
        <v>23891</v>
      </c>
      <c r="J13647" s="93" t="s">
        <v>20917</v>
      </c>
      <c r="K13647" s="93" t="s">
        <v>4902</v>
      </c>
      <c r="L13647" s="14">
        <f>AND(vyberHrace&lt;&gt;"",ISNUMBER(SEARCH(vyberHrace,$B13647)))</f>
      </c>
      <c r="M13647" s="14">
        <f>AND($I13647=MID(kododd,1,2),$J13647=MID(kododd,3,3))</f>
      </c>
    </row>
    <row r="13648">
      <c r="A13648" s="95">
        <v>47513</v>
      </c>
      <c r="B13648" s="93" t="s">
        <v>5042</v>
      </c>
      <c r="C13648" s="93" t="s">
        <v>3255</v>
      </c>
      <c r="D13648" s="95">
        <v>1312</v>
      </c>
      <c r="E13648" s="95">
        <v>1566</v>
      </c>
      <c r="F13648" s="95">
        <v>23719915</v>
      </c>
      <c r="G13648" s="95">
        <v>250</v>
      </c>
      <c r="H13648" s="93" t="s">
        <v>8976</v>
      </c>
      <c r="I13648" s="93" t="s">
        <v>23891</v>
      </c>
      <c r="J13648" s="93" t="s">
        <v>20844</v>
      </c>
      <c r="K13648" s="93" t="s">
        <v>4953</v>
      </c>
      <c r="L13648" s="14">
        <f>AND(vyberHrace&lt;&gt;"",ISNUMBER(SEARCH(vyberHrace,$B13648)))</f>
      </c>
      <c r="M13648" s="14">
        <f>AND($I13648=MID(kododd,1,2),$J13648=MID(kododd,3,3))</f>
      </c>
    </row>
    <row r="13649">
      <c r="A13649" s="95">
        <v>33698</v>
      </c>
      <c r="B13649" s="93" t="s">
        <v>5205</v>
      </c>
      <c r="C13649" s="93" t="s">
        <v>1398</v>
      </c>
      <c r="G13649" s="95">
        <v>0</v>
      </c>
      <c r="H13649" s="93" t="s">
        <v>8976</v>
      </c>
      <c r="I13649" s="93" t="s">
        <v>23891</v>
      </c>
      <c r="J13649" s="93" t="s">
        <v>20859</v>
      </c>
      <c r="K13649" s="93" t="s">
        <v>6551</v>
      </c>
      <c r="L13649" s="14">
        <f>AND(vyberHrace&lt;&gt;"",ISNUMBER(SEARCH(vyberHrace,$B13649)))</f>
      </c>
      <c r="M13649" s="14">
        <f>AND($I13649=MID(kododd,1,2),$J13649=MID(kododd,3,3))</f>
      </c>
    </row>
    <row r="13650">
      <c r="A13650" s="95">
        <v>45536</v>
      </c>
      <c r="B13650" s="93" t="s">
        <v>5211</v>
      </c>
      <c r="C13650" s="93" t="s">
        <v>1416</v>
      </c>
      <c r="G13650" s="95">
        <v>0</v>
      </c>
      <c r="H13650" s="93" t="s">
        <v>8976</v>
      </c>
      <c r="I13650" s="93" t="s">
        <v>23891</v>
      </c>
      <c r="J13650" s="93" t="s">
        <v>20858</v>
      </c>
      <c r="K13650" s="93" t="s">
        <v>4899</v>
      </c>
      <c r="L13650" s="14">
        <f>AND(vyberHrace&lt;&gt;"",ISNUMBER(SEARCH(vyberHrace,$B13650)))</f>
      </c>
      <c r="M13650" s="14">
        <f>AND($I13650=MID(kododd,1,2),$J13650=MID(kododd,3,3))</f>
      </c>
    </row>
    <row r="13651">
      <c r="A13651" s="95">
        <v>49535</v>
      </c>
      <c r="B13651" s="93" t="s">
        <v>527</v>
      </c>
      <c r="C13651" s="93" t="s">
        <v>1416</v>
      </c>
      <c r="D13651" s="95">
        <v>1286</v>
      </c>
      <c r="E13651" s="95">
        <v>1579</v>
      </c>
      <c r="F13651" s="95">
        <v>23764856</v>
      </c>
      <c r="G13651" s="95">
        <v>0</v>
      </c>
      <c r="H13651" s="93" t="s">
        <v>8976</v>
      </c>
      <c r="I13651" s="93" t="s">
        <v>23891</v>
      </c>
      <c r="J13651" s="93" t="s">
        <v>20858</v>
      </c>
      <c r="K13651" s="93" t="s">
        <v>4899</v>
      </c>
      <c r="L13651" s="14">
        <f>AND(vyberHrace&lt;&gt;"",ISNUMBER(SEARCH(vyberHrace,$B13651)))</f>
      </c>
      <c r="M13651" s="14">
        <f>AND($I13651=MID(kododd,1,2),$J13651=MID(kododd,3,3))</f>
      </c>
    </row>
    <row r="13652">
      <c r="A13652" s="95">
        <v>60403</v>
      </c>
      <c r="B13652" s="93" t="s">
        <v>26846</v>
      </c>
      <c r="C13652" s="93" t="s">
        <v>1486</v>
      </c>
      <c r="G13652" s="95">
        <v>250</v>
      </c>
      <c r="H13652" s="93" t="s">
        <v>8976</v>
      </c>
      <c r="I13652" s="93" t="s">
        <v>23891</v>
      </c>
      <c r="J13652" s="93" t="s">
        <v>20877</v>
      </c>
      <c r="K13652" s="93" t="s">
        <v>1966</v>
      </c>
      <c r="L13652" s="14">
        <f>AND(vyberHrace&lt;&gt;"",ISNUMBER(SEARCH(vyberHrace,$B13652)))</f>
      </c>
      <c r="M13652" s="14">
        <f>AND($I13652=MID(kododd,1,2),$J13652=MID(kododd,3,3))</f>
      </c>
    </row>
    <row r="13653">
      <c r="A13653" s="95">
        <v>52664</v>
      </c>
      <c r="B13653" s="93" t="s">
        <v>1536</v>
      </c>
      <c r="C13653" s="93" t="s">
        <v>1402</v>
      </c>
      <c r="G13653" s="95">
        <v>0</v>
      </c>
      <c r="H13653" s="93" t="s">
        <v>8976</v>
      </c>
      <c r="I13653" s="93" t="s">
        <v>23891</v>
      </c>
      <c r="J13653" s="93" t="s">
        <v>20858</v>
      </c>
      <c r="K13653" s="93" t="s">
        <v>4899</v>
      </c>
      <c r="L13653" s="14">
        <f>AND(vyberHrace&lt;&gt;"",ISNUMBER(SEARCH(vyberHrace,$B13653)))</f>
      </c>
      <c r="M13653" s="14">
        <f>AND($I13653=MID(kododd,1,2),$J13653=MID(kododd,3,3))</f>
      </c>
    </row>
    <row r="13654">
      <c r="A13654" s="95">
        <v>58030</v>
      </c>
      <c r="B13654" s="93" t="s">
        <v>24566</v>
      </c>
      <c r="C13654" s="93" t="s">
        <v>1406</v>
      </c>
      <c r="G13654" s="95">
        <v>0</v>
      </c>
      <c r="H13654" s="93" t="s">
        <v>8976</v>
      </c>
      <c r="I13654" s="93" t="s">
        <v>23891</v>
      </c>
      <c r="J13654" s="93" t="s">
        <v>20858</v>
      </c>
      <c r="K13654" s="93" t="s">
        <v>4899</v>
      </c>
      <c r="L13654" s="14">
        <f>AND(vyberHrace&lt;&gt;"",ISNUMBER(SEARCH(vyberHrace,$B13654)))</f>
      </c>
      <c r="M13654" s="14">
        <f>AND($I13654=MID(kododd,1,2),$J13654=MID(kododd,3,3))</f>
      </c>
    </row>
    <row r="13655">
      <c r="A13655" s="95">
        <v>58033</v>
      </c>
      <c r="B13655" s="93" t="s">
        <v>24567</v>
      </c>
      <c r="C13655" s="93" t="s">
        <v>1422</v>
      </c>
      <c r="F13655" s="95">
        <v>23796596</v>
      </c>
      <c r="G13655" s="95">
        <v>0</v>
      </c>
      <c r="H13655" s="93" t="s">
        <v>8976</v>
      </c>
      <c r="I13655" s="93" t="s">
        <v>23891</v>
      </c>
      <c r="J13655" s="93" t="s">
        <v>20858</v>
      </c>
      <c r="K13655" s="93" t="s">
        <v>4899</v>
      </c>
      <c r="L13655" s="14">
        <f>AND(vyberHrace&lt;&gt;"",ISNUMBER(SEARCH(vyberHrace,$B13655)))</f>
      </c>
      <c r="M13655" s="14">
        <f>AND($I13655=MID(kododd,1,2),$J13655=MID(kododd,3,3))</f>
      </c>
    </row>
    <row r="13656">
      <c r="A13656" s="95">
        <v>63428</v>
      </c>
      <c r="B13656" s="93" t="s">
        <v>29231</v>
      </c>
      <c r="C13656" s="93" t="s">
        <v>1487</v>
      </c>
      <c r="G13656" s="95">
        <v>250</v>
      </c>
      <c r="H13656" s="93" t="s">
        <v>8976</v>
      </c>
      <c r="I13656" s="93" t="s">
        <v>23891</v>
      </c>
      <c r="J13656" s="93" t="s">
        <v>20870</v>
      </c>
      <c r="K13656" s="93" t="s">
        <v>6868</v>
      </c>
      <c r="L13656" s="14">
        <f>AND(vyberHrace&lt;&gt;"",ISNUMBER(SEARCH(vyberHrace,$B13656)))</f>
      </c>
      <c r="M13656" s="14">
        <f>AND($I13656=MID(kododd,1,2),$J13656=MID(kododd,3,3))</f>
      </c>
    </row>
    <row r="13657">
      <c r="A13657" s="95">
        <v>63427</v>
      </c>
      <c r="B13657" s="93" t="s">
        <v>29232</v>
      </c>
      <c r="C13657" s="93" t="s">
        <v>1487</v>
      </c>
      <c r="G13657" s="95">
        <v>250</v>
      </c>
      <c r="H13657" s="93" t="s">
        <v>8976</v>
      </c>
      <c r="I13657" s="93" t="s">
        <v>23891</v>
      </c>
      <c r="J13657" s="93" t="s">
        <v>20870</v>
      </c>
      <c r="K13657" s="93" t="s">
        <v>6868</v>
      </c>
      <c r="L13657" s="14">
        <f>AND(vyberHrace&lt;&gt;"",ISNUMBER(SEARCH(vyberHrace,$B13657)))</f>
      </c>
      <c r="M13657" s="14">
        <f>AND($I13657=MID(kododd,1,2),$J13657=MID(kododd,3,3))</f>
      </c>
    </row>
    <row r="13658">
      <c r="A13658" s="95">
        <v>1363</v>
      </c>
      <c r="B13658" s="93" t="s">
        <v>4052</v>
      </c>
      <c r="C13658" s="93" t="s">
        <v>1465</v>
      </c>
      <c r="D13658" s="95">
        <v>2003</v>
      </c>
      <c r="E13658" s="95">
        <v>2065</v>
      </c>
      <c r="F13658" s="95">
        <v>332437</v>
      </c>
      <c r="G13658" s="95">
        <v>250</v>
      </c>
      <c r="H13658" s="93" t="s">
        <v>8976</v>
      </c>
      <c r="I13658" s="93" t="s">
        <v>23891</v>
      </c>
      <c r="J13658" s="93" t="s">
        <v>20924</v>
      </c>
      <c r="K13658" s="93" t="s">
        <v>2136</v>
      </c>
      <c r="L13658" s="14">
        <f>AND(vyberHrace&lt;&gt;"",ISNUMBER(SEARCH(vyberHrace,$B13658)))</f>
      </c>
      <c r="M13658" s="14">
        <f>AND($I13658=MID(kododd,1,2),$J13658=MID(kododd,3,3))</f>
      </c>
    </row>
    <row r="13659">
      <c r="A13659" s="95">
        <v>56611</v>
      </c>
      <c r="B13659" s="93" t="s">
        <v>22553</v>
      </c>
      <c r="C13659" s="93" t="s">
        <v>1416</v>
      </c>
      <c r="G13659" s="95">
        <v>0</v>
      </c>
      <c r="H13659" s="93" t="s">
        <v>8976</v>
      </c>
      <c r="I13659" s="93" t="s">
        <v>23891</v>
      </c>
      <c r="J13659" s="93" t="s">
        <v>20908</v>
      </c>
      <c r="K13659" s="93" t="s">
        <v>21355</v>
      </c>
      <c r="L13659" s="14">
        <f>AND(vyberHrace&lt;&gt;"",ISNUMBER(SEARCH(vyberHrace,$B13659)))</f>
      </c>
      <c r="M13659" s="14">
        <f>AND($I13659=MID(kododd,1,2),$J13659=MID(kododd,3,3))</f>
      </c>
    </row>
    <row r="13660">
      <c r="A13660" s="95">
        <v>6125</v>
      </c>
      <c r="B13660" s="93" t="s">
        <v>4053</v>
      </c>
      <c r="C13660" s="93" t="s">
        <v>1469</v>
      </c>
      <c r="D13660" s="95">
        <v>1576</v>
      </c>
      <c r="E13660" s="95">
        <v>1723</v>
      </c>
      <c r="F13660" s="95">
        <v>373400</v>
      </c>
      <c r="G13660" s="95">
        <v>250</v>
      </c>
      <c r="H13660" s="93" t="s">
        <v>8976</v>
      </c>
      <c r="I13660" s="93" t="s">
        <v>23891</v>
      </c>
      <c r="J13660" s="93" t="s">
        <v>23412</v>
      </c>
      <c r="K13660" s="93" t="s">
        <v>21365</v>
      </c>
      <c r="L13660" s="14">
        <f>AND(vyberHrace&lt;&gt;"",ISNUMBER(SEARCH(vyberHrace,$B13660)))</f>
      </c>
      <c r="M13660" s="14">
        <f>AND($I13660=MID(kododd,1,2),$J13660=MID(kododd,3,3))</f>
      </c>
    </row>
    <row r="13661">
      <c r="A13661" s="95">
        <v>54706</v>
      </c>
      <c r="B13661" s="93" t="s">
        <v>674</v>
      </c>
      <c r="C13661" s="93" t="s">
        <v>1420</v>
      </c>
      <c r="D13661" s="95">
        <v>1275</v>
      </c>
      <c r="F13661" s="95">
        <v>23773049</v>
      </c>
      <c r="G13661" s="95">
        <v>250</v>
      </c>
      <c r="H13661" s="93" t="s">
        <v>8976</v>
      </c>
      <c r="I13661" s="93" t="s">
        <v>23891</v>
      </c>
      <c r="J13661" s="93" t="s">
        <v>20870</v>
      </c>
      <c r="K13661" s="93" t="s">
        <v>6868</v>
      </c>
      <c r="L13661" s="14">
        <f>AND(vyberHrace&lt;&gt;"",ISNUMBER(SEARCH(vyberHrace,$B13661)))</f>
      </c>
      <c r="M13661" s="14">
        <f>AND($I13661=MID(kododd,1,2),$J13661=MID(kododd,3,3))</f>
      </c>
    </row>
    <row r="13662">
      <c r="A13662" s="95">
        <v>51056</v>
      </c>
      <c r="B13662" s="93" t="s">
        <v>4768</v>
      </c>
      <c r="C13662" s="93" t="s">
        <v>1422</v>
      </c>
      <c r="F13662" s="95">
        <v>23735970</v>
      </c>
      <c r="G13662" s="95">
        <v>0</v>
      </c>
      <c r="H13662" s="93" t="s">
        <v>8976</v>
      </c>
      <c r="I13662" s="93" t="s">
        <v>23891</v>
      </c>
      <c r="J13662" s="93" t="s">
        <v>20844</v>
      </c>
      <c r="K13662" s="93" t="s">
        <v>4953</v>
      </c>
      <c r="L13662" s="14">
        <f>AND(vyberHrace&lt;&gt;"",ISNUMBER(SEARCH(vyberHrace,$B13662)))</f>
      </c>
      <c r="M13662" s="14">
        <f>AND($I13662=MID(kododd,1,2),$J13662=MID(kododd,3,3))</f>
      </c>
    </row>
    <row r="13663">
      <c r="A13663" s="95">
        <v>52690</v>
      </c>
      <c r="B13663" s="93" t="s">
        <v>5301</v>
      </c>
      <c r="C13663" s="93" t="s">
        <v>1402</v>
      </c>
      <c r="G13663" s="95">
        <v>0</v>
      </c>
      <c r="H13663" s="93" t="s">
        <v>8976</v>
      </c>
      <c r="I13663" s="93" t="s">
        <v>23891</v>
      </c>
      <c r="J13663" s="93" t="s">
        <v>20844</v>
      </c>
      <c r="K13663" s="93" t="s">
        <v>4953</v>
      </c>
      <c r="L13663" s="14">
        <f>AND(vyberHrace&lt;&gt;"",ISNUMBER(SEARCH(vyberHrace,$B13663)))</f>
      </c>
      <c r="M13663" s="14">
        <f>AND($I13663=MID(kododd,1,2),$J13663=MID(kododd,3,3))</f>
      </c>
    </row>
    <row r="13664">
      <c r="A13664" s="95">
        <v>42975</v>
      </c>
      <c r="B13664" s="93" t="s">
        <v>4060</v>
      </c>
      <c r="C13664" s="93" t="s">
        <v>1438</v>
      </c>
      <c r="D13664" s="95">
        <v>1100</v>
      </c>
      <c r="G13664" s="95">
        <v>0</v>
      </c>
      <c r="H13664" s="93" t="s">
        <v>8976</v>
      </c>
      <c r="I13664" s="93" t="s">
        <v>23891</v>
      </c>
      <c r="J13664" s="93" t="s">
        <v>20859</v>
      </c>
      <c r="K13664" s="93" t="s">
        <v>6551</v>
      </c>
      <c r="L13664" s="14">
        <f>AND(vyberHrace&lt;&gt;"",ISNUMBER(SEARCH(vyberHrace,$B13664)))</f>
      </c>
      <c r="M13664" s="14">
        <f>AND($I13664=MID(kododd,1,2),$J13664=MID(kododd,3,3))</f>
      </c>
    </row>
    <row r="13665">
      <c r="A13665" s="95">
        <v>50364</v>
      </c>
      <c r="B13665" s="93" t="s">
        <v>4070</v>
      </c>
      <c r="C13665" s="93" t="s">
        <v>1422</v>
      </c>
      <c r="G13665" s="95">
        <v>0</v>
      </c>
      <c r="H13665" s="93" t="s">
        <v>8976</v>
      </c>
      <c r="I13665" s="93" t="s">
        <v>23891</v>
      </c>
      <c r="J13665" s="93" t="s">
        <v>20859</v>
      </c>
      <c r="K13665" s="93" t="s">
        <v>6551</v>
      </c>
      <c r="L13665" s="14">
        <f>AND(vyberHrace&lt;&gt;"",ISNUMBER(SEARCH(vyberHrace,$B13665)))</f>
      </c>
      <c r="M13665" s="14">
        <f>AND($I13665=MID(kododd,1,2),$J13665=MID(kododd,3,3))</f>
      </c>
    </row>
    <row r="13666">
      <c r="A13666" s="95">
        <v>9089</v>
      </c>
      <c r="B13666" s="93" t="s">
        <v>4080</v>
      </c>
      <c r="C13666" s="93" t="s">
        <v>1441</v>
      </c>
      <c r="D13666" s="95">
        <v>1731</v>
      </c>
      <c r="E13666" s="95">
        <v>1819</v>
      </c>
      <c r="F13666" s="95">
        <v>332445</v>
      </c>
      <c r="G13666" s="95">
        <v>0</v>
      </c>
      <c r="H13666" s="93" t="s">
        <v>8976</v>
      </c>
      <c r="I13666" s="93" t="s">
        <v>23891</v>
      </c>
      <c r="J13666" s="93" t="s">
        <v>20858</v>
      </c>
      <c r="K13666" s="93" t="s">
        <v>4899</v>
      </c>
      <c r="L13666" s="14">
        <f>AND(vyberHrace&lt;&gt;"",ISNUMBER(SEARCH(vyberHrace,$B13666)))</f>
      </c>
      <c r="M13666" s="14">
        <f>AND($I13666=MID(kododd,1,2),$J13666=MID(kododd,3,3))</f>
      </c>
    </row>
    <row r="13667">
      <c r="A13667" s="95">
        <v>63896</v>
      </c>
      <c r="B13667" s="93" t="s">
        <v>29999</v>
      </c>
      <c r="C13667" s="93" t="s">
        <v>1404</v>
      </c>
      <c r="G13667" s="95">
        <v>500</v>
      </c>
      <c r="H13667" s="93" t="s">
        <v>8976</v>
      </c>
      <c r="I13667" s="93" t="s">
        <v>23891</v>
      </c>
      <c r="J13667" s="93" t="s">
        <v>23412</v>
      </c>
      <c r="K13667" s="93" t="s">
        <v>21365</v>
      </c>
      <c r="L13667" s="14">
        <f>AND(vyberHrace&lt;&gt;"",ISNUMBER(SEARCH(vyberHrace,$B13667)))</f>
      </c>
      <c r="M13667" s="14">
        <f>AND($I13667=MID(kododd,1,2),$J13667=MID(kododd,3,3))</f>
      </c>
    </row>
    <row r="13668">
      <c r="A13668" s="95">
        <v>49403</v>
      </c>
      <c r="B13668" s="93" t="s">
        <v>7874</v>
      </c>
      <c r="C13668" s="93" t="s">
        <v>1416</v>
      </c>
      <c r="G13668" s="95">
        <v>0</v>
      </c>
      <c r="H13668" s="93" t="s">
        <v>8976</v>
      </c>
      <c r="I13668" s="93" t="s">
        <v>23891</v>
      </c>
      <c r="J13668" s="93" t="s">
        <v>20859</v>
      </c>
      <c r="K13668" s="93" t="s">
        <v>6551</v>
      </c>
      <c r="L13668" s="14">
        <f>AND(vyberHrace&lt;&gt;"",ISNUMBER(SEARCH(vyberHrace,$B13668)))</f>
      </c>
      <c r="M13668" s="14">
        <f>AND($I13668=MID(kododd,1,2),$J13668=MID(kododd,3,3))</f>
      </c>
    </row>
    <row r="13669">
      <c r="A13669" s="95">
        <v>57138</v>
      </c>
      <c r="B13669" s="93" t="s">
        <v>22512</v>
      </c>
      <c r="C13669" s="93" t="s">
        <v>1424</v>
      </c>
      <c r="D13669" s="95">
        <v>1464</v>
      </c>
      <c r="E13669" s="95">
        <v>1513</v>
      </c>
      <c r="F13669" s="95">
        <v>23780460</v>
      </c>
      <c r="G13669" s="95">
        <v>250</v>
      </c>
      <c r="H13669" s="93" t="s">
        <v>8976</v>
      </c>
      <c r="I13669" s="93" t="s">
        <v>23891</v>
      </c>
      <c r="J13669" s="93" t="s">
        <v>20843</v>
      </c>
      <c r="K13669" s="93" t="s">
        <v>5072</v>
      </c>
      <c r="L13669" s="14">
        <f>AND(vyberHrace&lt;&gt;"",ISNUMBER(SEARCH(vyberHrace,$B13669)))</f>
      </c>
      <c r="M13669" s="14">
        <f>AND($I13669=MID(kododd,1,2),$J13669=MID(kododd,3,3))</f>
      </c>
    </row>
    <row r="13670">
      <c r="A13670" s="95">
        <v>58709</v>
      </c>
      <c r="B13670" s="93" t="s">
        <v>25190</v>
      </c>
      <c r="C13670" s="93" t="s">
        <v>1486</v>
      </c>
      <c r="D13670" s="95">
        <v>1189</v>
      </c>
      <c r="E13670" s="95">
        <v>1442</v>
      </c>
      <c r="F13670" s="95">
        <v>23780479</v>
      </c>
      <c r="G13670" s="95">
        <v>250</v>
      </c>
      <c r="H13670" s="93" t="s">
        <v>8976</v>
      </c>
      <c r="I13670" s="93" t="s">
        <v>23891</v>
      </c>
      <c r="J13670" s="93" t="s">
        <v>20843</v>
      </c>
      <c r="K13670" s="93" t="s">
        <v>5072</v>
      </c>
      <c r="L13670" s="14">
        <f>AND(vyberHrace&lt;&gt;"",ISNUMBER(SEARCH(vyberHrace,$B13670)))</f>
      </c>
      <c r="M13670" s="14">
        <f>AND($I13670=MID(kododd,1,2),$J13670=MID(kododd,3,3))</f>
      </c>
    </row>
    <row r="13671">
      <c r="A13671" s="95">
        <v>14952</v>
      </c>
      <c r="B13671" s="93" t="s">
        <v>3330</v>
      </c>
      <c r="C13671" s="93" t="s">
        <v>1449</v>
      </c>
      <c r="D13671" s="95">
        <v>1212</v>
      </c>
      <c r="E13671" s="95">
        <v>1616</v>
      </c>
      <c r="F13671" s="95">
        <v>23719443</v>
      </c>
      <c r="G13671" s="95">
        <v>250</v>
      </c>
      <c r="H13671" s="93" t="s">
        <v>8976</v>
      </c>
      <c r="I13671" s="93" t="s">
        <v>23891</v>
      </c>
      <c r="J13671" s="93" t="s">
        <v>20849</v>
      </c>
      <c r="K13671" s="93" t="s">
        <v>5108</v>
      </c>
      <c r="L13671" s="14">
        <f>AND(vyberHrace&lt;&gt;"",ISNUMBER(SEARCH(vyberHrace,$B13671)))</f>
      </c>
      <c r="M13671" s="14">
        <f>AND($I13671=MID(kododd,1,2),$J13671=MID(kododd,3,3))</f>
      </c>
    </row>
    <row r="13672">
      <c r="A13672" s="95">
        <v>27407</v>
      </c>
      <c r="B13672" s="93" t="s">
        <v>3338</v>
      </c>
      <c r="C13672" s="93" t="s">
        <v>1449</v>
      </c>
      <c r="D13672" s="95">
        <v>1202</v>
      </c>
      <c r="E13672" s="95">
        <v>1637</v>
      </c>
      <c r="F13672" s="95">
        <v>23729104</v>
      </c>
      <c r="G13672" s="95">
        <v>250</v>
      </c>
      <c r="H13672" s="93" t="s">
        <v>8976</v>
      </c>
      <c r="I13672" s="93" t="s">
        <v>23891</v>
      </c>
      <c r="J13672" s="93" t="s">
        <v>20954</v>
      </c>
      <c r="K13672" s="93" t="s">
        <v>5079</v>
      </c>
      <c r="L13672" s="14">
        <f>AND(vyberHrace&lt;&gt;"",ISNUMBER(SEARCH(vyberHrace,$B13672)))</f>
      </c>
      <c r="M13672" s="14">
        <f>AND($I13672=MID(kododd,1,2),$J13672=MID(kododd,3,3))</f>
      </c>
    </row>
    <row r="13673">
      <c r="A13673" s="95">
        <v>12716</v>
      </c>
      <c r="B13673" s="93" t="s">
        <v>3349</v>
      </c>
      <c r="C13673" s="93" t="s">
        <v>1428</v>
      </c>
      <c r="D13673" s="95">
        <v>1429</v>
      </c>
      <c r="F13673" s="95">
        <v>379263</v>
      </c>
      <c r="G13673" s="95">
        <v>0</v>
      </c>
      <c r="H13673" s="93" t="s">
        <v>8976</v>
      </c>
      <c r="I13673" s="93" t="s">
        <v>23891</v>
      </c>
      <c r="J13673" s="93" t="s">
        <v>20984</v>
      </c>
      <c r="K13673" s="93" t="s">
        <v>460</v>
      </c>
      <c r="L13673" s="14">
        <f>AND(vyberHrace&lt;&gt;"",ISNUMBER(SEARCH(vyberHrace,$B13673)))</f>
      </c>
      <c r="M13673" s="14">
        <f>AND($I13673=MID(kododd,1,2),$J13673=MID(kododd,3,3))</f>
      </c>
    </row>
    <row r="13674">
      <c r="A13674" s="95">
        <v>6139</v>
      </c>
      <c r="B13674" s="93" t="s">
        <v>4579</v>
      </c>
      <c r="C13674" s="93" t="s">
        <v>1442</v>
      </c>
      <c r="D13674" s="95">
        <v>1661</v>
      </c>
      <c r="E13674" s="95">
        <v>1679</v>
      </c>
      <c r="F13674" s="95">
        <v>339970</v>
      </c>
      <c r="G13674" s="95">
        <v>250</v>
      </c>
      <c r="H13674" s="93" t="s">
        <v>8976</v>
      </c>
      <c r="I13674" s="93" t="s">
        <v>23891</v>
      </c>
      <c r="J13674" s="93" t="s">
        <v>20888</v>
      </c>
      <c r="K13674" s="93" t="s">
        <v>6891</v>
      </c>
      <c r="L13674" s="14">
        <f>AND(vyberHrace&lt;&gt;"",ISNUMBER(SEARCH(vyberHrace,$B13674)))</f>
      </c>
      <c r="M13674" s="14">
        <f>AND($I13674=MID(kododd,1,2),$J13674=MID(kododd,3,3))</f>
      </c>
    </row>
    <row r="13675">
      <c r="A13675" s="95">
        <v>12725</v>
      </c>
      <c r="B13675" s="93" t="s">
        <v>4586</v>
      </c>
      <c r="C13675" s="93" t="s">
        <v>1446</v>
      </c>
      <c r="D13675" s="95">
        <v>1583</v>
      </c>
      <c r="E13675" s="95">
        <v>1772</v>
      </c>
      <c r="F13675" s="95">
        <v>371246</v>
      </c>
      <c r="G13675" s="95">
        <v>250</v>
      </c>
      <c r="H13675" s="93" t="s">
        <v>8976</v>
      </c>
      <c r="I13675" s="93" t="s">
        <v>23891</v>
      </c>
      <c r="J13675" s="93" t="s">
        <v>20917</v>
      </c>
      <c r="K13675" s="93" t="s">
        <v>4902</v>
      </c>
      <c r="L13675" s="14">
        <f>AND(vyberHrace&lt;&gt;"",ISNUMBER(SEARCH(vyberHrace,$B13675)))</f>
      </c>
      <c r="M13675" s="14">
        <f>AND($I13675=MID(kododd,1,2),$J13675=MID(kododd,3,3))</f>
      </c>
    </row>
    <row r="13676">
      <c r="A13676" s="95">
        <v>54943</v>
      </c>
      <c r="B13676" s="93" t="s">
        <v>759</v>
      </c>
      <c r="C13676" s="93" t="s">
        <v>1411</v>
      </c>
      <c r="D13676" s="95">
        <v>1341</v>
      </c>
      <c r="E13676" s="95">
        <v>1721</v>
      </c>
      <c r="F13676" s="95">
        <v>23758457</v>
      </c>
      <c r="G13676" s="95">
        <v>250</v>
      </c>
      <c r="H13676" s="93" t="s">
        <v>8976</v>
      </c>
      <c r="I13676" s="93" t="s">
        <v>23891</v>
      </c>
      <c r="J13676" s="93" t="s">
        <v>20917</v>
      </c>
      <c r="K13676" s="93" t="s">
        <v>4902</v>
      </c>
      <c r="L13676" s="14">
        <f>AND(vyberHrace&lt;&gt;"",ISNUMBER(SEARCH(vyberHrace,$B13676)))</f>
      </c>
      <c r="M13676" s="14">
        <f>AND($I13676=MID(kododd,1,2),$J13676=MID(kododd,3,3))</f>
      </c>
    </row>
    <row r="13677">
      <c r="A13677" s="95">
        <v>37235</v>
      </c>
      <c r="B13677" s="93" t="s">
        <v>4587</v>
      </c>
      <c r="C13677" s="93" t="s">
        <v>1400</v>
      </c>
      <c r="D13677" s="95">
        <v>1179</v>
      </c>
      <c r="F13677" s="95">
        <v>377325</v>
      </c>
      <c r="G13677" s="95">
        <v>250</v>
      </c>
      <c r="H13677" s="93" t="s">
        <v>8976</v>
      </c>
      <c r="I13677" s="93" t="s">
        <v>23891</v>
      </c>
      <c r="J13677" s="93" t="s">
        <v>20917</v>
      </c>
      <c r="K13677" s="93" t="s">
        <v>4902</v>
      </c>
      <c r="L13677" s="14">
        <f>AND(vyberHrace&lt;&gt;"",ISNUMBER(SEARCH(vyberHrace,$B13677)))</f>
      </c>
      <c r="M13677" s="14">
        <f>AND($I13677=MID(kododd,1,2),$J13677=MID(kododd,3,3))</f>
      </c>
    </row>
    <row r="13678">
      <c r="A13678" s="95">
        <v>7958</v>
      </c>
      <c r="B13678" s="93" t="s">
        <v>6456</v>
      </c>
      <c r="C13678" s="93" t="s">
        <v>1451</v>
      </c>
      <c r="D13678" s="95">
        <v>1804</v>
      </c>
      <c r="E13678" s="95">
        <v>1854</v>
      </c>
      <c r="F13678" s="95">
        <v>348309</v>
      </c>
      <c r="G13678" s="95">
        <v>250</v>
      </c>
      <c r="H13678" s="93" t="s">
        <v>8976</v>
      </c>
      <c r="I13678" s="93" t="s">
        <v>23891</v>
      </c>
      <c r="J13678" s="93" t="s">
        <v>20961</v>
      </c>
      <c r="K13678" s="93" t="s">
        <v>6549</v>
      </c>
      <c r="L13678" s="14">
        <f>AND(vyberHrace&lt;&gt;"",ISNUMBER(SEARCH(vyberHrace,$B13678)))</f>
      </c>
      <c r="M13678" s="14">
        <f>AND($I13678=MID(kododd,1,2),$J13678=MID(kododd,3,3))</f>
      </c>
    </row>
    <row r="13679">
      <c r="A13679" s="95">
        <v>9123</v>
      </c>
      <c r="B13679" s="93" t="s">
        <v>6462</v>
      </c>
      <c r="C13679" s="93" t="s">
        <v>1462</v>
      </c>
      <c r="D13679" s="95">
        <v>1909</v>
      </c>
      <c r="E13679" s="95">
        <v>1946</v>
      </c>
      <c r="F13679" s="95">
        <v>334065</v>
      </c>
      <c r="G13679" s="95">
        <v>250</v>
      </c>
      <c r="H13679" s="93" t="s">
        <v>8976</v>
      </c>
      <c r="I13679" s="93" t="s">
        <v>23891</v>
      </c>
      <c r="J13679" s="93" t="s">
        <v>20954</v>
      </c>
      <c r="K13679" s="93" t="s">
        <v>5079</v>
      </c>
      <c r="L13679" s="14">
        <f>AND(vyberHrace&lt;&gt;"",ISNUMBER(SEARCH(vyberHrace,$B13679)))</f>
      </c>
      <c r="M13679" s="14">
        <f>AND($I13679=MID(kododd,1,2),$J13679=MID(kododd,3,3))</f>
      </c>
    </row>
    <row r="13680">
      <c r="A13680" s="95">
        <v>27445</v>
      </c>
      <c r="B13680" s="93" t="s">
        <v>6463</v>
      </c>
      <c r="C13680" s="93" t="s">
        <v>1421</v>
      </c>
      <c r="D13680" s="95">
        <v>1738</v>
      </c>
      <c r="E13680" s="95">
        <v>1843</v>
      </c>
      <c r="F13680" s="95">
        <v>360082</v>
      </c>
      <c r="G13680" s="95">
        <v>0</v>
      </c>
      <c r="H13680" s="93" t="s">
        <v>8976</v>
      </c>
      <c r="I13680" s="93" t="s">
        <v>23891</v>
      </c>
      <c r="J13680" s="93" t="s">
        <v>20954</v>
      </c>
      <c r="K13680" s="93" t="s">
        <v>5079</v>
      </c>
      <c r="L13680" s="14">
        <f>AND(vyberHrace&lt;&gt;"",ISNUMBER(SEARCH(vyberHrace,$B13680)))</f>
      </c>
      <c r="M13680" s="14">
        <f>AND($I13680=MID(kododd,1,2),$J13680=MID(kododd,3,3))</f>
      </c>
    </row>
    <row r="13681">
      <c r="A13681" s="95">
        <v>60819</v>
      </c>
      <c r="B13681" s="93" t="s">
        <v>27209</v>
      </c>
      <c r="C13681" s="93" t="s">
        <v>1486</v>
      </c>
      <c r="D13681" s="95">
        <v>1006</v>
      </c>
      <c r="G13681" s="95">
        <v>250</v>
      </c>
      <c r="H13681" s="93" t="s">
        <v>8976</v>
      </c>
      <c r="I13681" s="93" t="s">
        <v>23891</v>
      </c>
      <c r="J13681" s="93" t="s">
        <v>20961</v>
      </c>
      <c r="K13681" s="93" t="s">
        <v>6549</v>
      </c>
      <c r="L13681" s="14">
        <f>AND(vyberHrace&lt;&gt;"",ISNUMBER(SEARCH(vyberHrace,$B13681)))</f>
      </c>
      <c r="M13681" s="14">
        <f>AND($I13681=MID(kododd,1,2),$J13681=MID(kododd,3,3))</f>
      </c>
    </row>
    <row r="13682">
      <c r="A13682" s="95">
        <v>42789</v>
      </c>
      <c r="B13682" s="93" t="s">
        <v>11381</v>
      </c>
      <c r="C13682" s="93" t="s">
        <v>1410</v>
      </c>
      <c r="D13682" s="95">
        <v>1863</v>
      </c>
      <c r="E13682" s="95">
        <v>1915</v>
      </c>
      <c r="F13682" s="95">
        <v>394130</v>
      </c>
      <c r="G13682" s="95">
        <v>250</v>
      </c>
      <c r="H13682" s="93" t="s">
        <v>8976</v>
      </c>
      <c r="I13682" s="93" t="s">
        <v>23891</v>
      </c>
      <c r="J13682" s="93" t="s">
        <v>20909</v>
      </c>
      <c r="K13682" s="93" t="s">
        <v>8978</v>
      </c>
      <c r="L13682" s="14">
        <f>AND(vyberHrace&lt;&gt;"",ISNUMBER(SEARCH(vyberHrace,$B13682)))</f>
      </c>
      <c r="M13682" s="14">
        <f>AND($I13682=MID(kododd,1,2),$J13682=MID(kododd,3,3))</f>
      </c>
    </row>
    <row r="13683">
      <c r="A13683" s="95">
        <v>54244</v>
      </c>
      <c r="B13683" s="93" t="s">
        <v>770</v>
      </c>
      <c r="C13683" s="93" t="s">
        <v>3255</v>
      </c>
      <c r="D13683" s="95">
        <v>1765</v>
      </c>
      <c r="E13683" s="95">
        <v>1881</v>
      </c>
      <c r="F13683" s="95">
        <v>23749016</v>
      </c>
      <c r="G13683" s="95">
        <v>250</v>
      </c>
      <c r="H13683" s="93" t="s">
        <v>8976</v>
      </c>
      <c r="I13683" s="93" t="s">
        <v>23891</v>
      </c>
      <c r="J13683" s="93" t="s">
        <v>20909</v>
      </c>
      <c r="K13683" s="93" t="s">
        <v>8978</v>
      </c>
      <c r="L13683" s="14">
        <f>AND(vyberHrace&lt;&gt;"",ISNUMBER(SEARCH(vyberHrace,$B13683)))</f>
      </c>
      <c r="M13683" s="14">
        <f>AND($I13683=MID(kododd,1,2),$J13683=MID(kododd,3,3))</f>
      </c>
    </row>
    <row r="13684">
      <c r="A13684" s="95">
        <v>35089</v>
      </c>
      <c r="B13684" s="93" t="s">
        <v>13652</v>
      </c>
      <c r="C13684" s="93" t="s">
        <v>1415</v>
      </c>
      <c r="D13684" s="95">
        <v>1257</v>
      </c>
      <c r="E13684" s="95">
        <v>1545</v>
      </c>
      <c r="F13684" s="95">
        <v>378950</v>
      </c>
      <c r="G13684" s="95">
        <v>0</v>
      </c>
      <c r="H13684" s="93" t="s">
        <v>8976</v>
      </c>
      <c r="I13684" s="93" t="s">
        <v>23891</v>
      </c>
      <c r="J13684" s="93" t="s">
        <v>20912</v>
      </c>
      <c r="K13684" s="93" t="s">
        <v>6267</v>
      </c>
      <c r="L13684" s="14">
        <f>AND(vyberHrace&lt;&gt;"",ISNUMBER(SEARCH(vyberHrace,$B13684)))</f>
      </c>
      <c r="M13684" s="14">
        <f>AND($I13684=MID(kododd,1,2),$J13684=MID(kododd,3,3))</f>
      </c>
    </row>
    <row r="13685">
      <c r="A13685" s="95">
        <v>35090</v>
      </c>
      <c r="B13685" s="93" t="s">
        <v>13656</v>
      </c>
      <c r="C13685" s="93" t="s">
        <v>1454</v>
      </c>
      <c r="D13685" s="95">
        <v>1675</v>
      </c>
      <c r="E13685" s="95">
        <v>1851</v>
      </c>
      <c r="F13685" s="95">
        <v>372730</v>
      </c>
      <c r="G13685" s="95">
        <v>250</v>
      </c>
      <c r="H13685" s="93" t="s">
        <v>8976</v>
      </c>
      <c r="I13685" s="93" t="s">
        <v>23891</v>
      </c>
      <c r="J13685" s="93" t="s">
        <v>20912</v>
      </c>
      <c r="K13685" s="93" t="s">
        <v>6267</v>
      </c>
      <c r="L13685" s="14">
        <f>AND(vyberHrace&lt;&gt;"",ISNUMBER(SEARCH(vyberHrace,$B13685)))</f>
      </c>
      <c r="M13685" s="14">
        <f>AND($I13685=MID(kododd,1,2),$J13685=MID(kododd,3,3))</f>
      </c>
    </row>
    <row r="13686">
      <c r="A13686" s="95">
        <v>41334</v>
      </c>
      <c r="B13686" s="93" t="s">
        <v>13659</v>
      </c>
      <c r="C13686" s="93" t="s">
        <v>1400</v>
      </c>
      <c r="D13686" s="95">
        <v>1039</v>
      </c>
      <c r="E13686" s="95">
        <v>1428</v>
      </c>
      <c r="F13686" s="95">
        <v>384992</v>
      </c>
      <c r="G13686" s="95">
        <v>0</v>
      </c>
      <c r="H13686" s="93" t="s">
        <v>8976</v>
      </c>
      <c r="I13686" s="93" t="s">
        <v>23891</v>
      </c>
      <c r="J13686" s="93" t="s">
        <v>20879</v>
      </c>
      <c r="K13686" s="93" t="s">
        <v>2036</v>
      </c>
      <c r="L13686" s="14">
        <f>AND(vyberHrace&lt;&gt;"",ISNUMBER(SEARCH(vyberHrace,$B13686)))</f>
      </c>
      <c r="M13686" s="14">
        <f>AND($I13686=MID(kododd,1,2),$J13686=MID(kododd,3,3))</f>
      </c>
    </row>
    <row r="13687">
      <c r="A13687" s="95">
        <v>48607</v>
      </c>
      <c r="B13687" s="93" t="s">
        <v>13665</v>
      </c>
      <c r="C13687" s="93" t="s">
        <v>1416</v>
      </c>
      <c r="G13687" s="95">
        <v>0</v>
      </c>
      <c r="H13687" s="93" t="s">
        <v>8976</v>
      </c>
      <c r="I13687" s="93" t="s">
        <v>23891</v>
      </c>
      <c r="J13687" s="93" t="s">
        <v>20877</v>
      </c>
      <c r="K13687" s="93" t="s">
        <v>1966</v>
      </c>
      <c r="L13687" s="14">
        <f>AND(vyberHrace&lt;&gt;"",ISNUMBER(SEARCH(vyberHrace,$B13687)))</f>
      </c>
      <c r="M13687" s="14">
        <f>AND($I13687=MID(kododd,1,2),$J13687=MID(kododd,3,3))</f>
      </c>
    </row>
    <row r="13688">
      <c r="A13688" s="95">
        <v>10168</v>
      </c>
      <c r="B13688" s="93" t="s">
        <v>5304</v>
      </c>
      <c r="C13688" s="93" t="s">
        <v>1459</v>
      </c>
      <c r="D13688" s="95">
        <v>1423</v>
      </c>
      <c r="E13688" s="95">
        <v>1573</v>
      </c>
      <c r="F13688" s="95">
        <v>23746661</v>
      </c>
      <c r="G13688" s="95">
        <v>250</v>
      </c>
      <c r="H13688" s="93" t="s">
        <v>8976</v>
      </c>
      <c r="I13688" s="93" t="s">
        <v>23891</v>
      </c>
      <c r="J13688" s="93" t="s">
        <v>20880</v>
      </c>
      <c r="K13688" s="93" t="s">
        <v>11212</v>
      </c>
      <c r="L13688" s="14">
        <f>AND(vyberHrace&lt;&gt;"",ISNUMBER(SEARCH(vyberHrace,$B13688)))</f>
      </c>
      <c r="M13688" s="14">
        <f>AND($I13688=MID(kododd,1,2),$J13688=MID(kododd,3,3))</f>
      </c>
    </row>
    <row r="13689">
      <c r="A13689" s="95">
        <v>39515</v>
      </c>
      <c r="B13689" s="93" t="s">
        <v>13674</v>
      </c>
      <c r="C13689" s="93" t="s">
        <v>1444</v>
      </c>
      <c r="D13689" s="95">
        <v>1100</v>
      </c>
      <c r="G13689" s="95">
        <v>0</v>
      </c>
      <c r="H13689" s="93" t="s">
        <v>8976</v>
      </c>
      <c r="I13689" s="93" t="s">
        <v>23891</v>
      </c>
      <c r="J13689" s="93" t="s">
        <v>20927</v>
      </c>
      <c r="K13689" s="93" t="s">
        <v>2023</v>
      </c>
      <c r="L13689" s="14">
        <f>AND(vyberHrace&lt;&gt;"",ISNUMBER(SEARCH(vyberHrace,$B13689)))</f>
      </c>
      <c r="M13689" s="14">
        <f>AND($I13689=MID(kododd,1,2),$J13689=MID(kododd,3,3))</f>
      </c>
    </row>
    <row r="13690">
      <c r="A13690" s="95">
        <v>61438</v>
      </c>
      <c r="B13690" s="93" t="s">
        <v>13678</v>
      </c>
      <c r="C13690" s="93" t="s">
        <v>1486</v>
      </c>
      <c r="G13690" s="95">
        <v>250</v>
      </c>
      <c r="H13690" s="93" t="s">
        <v>8976</v>
      </c>
      <c r="I13690" s="93" t="s">
        <v>23891</v>
      </c>
      <c r="J13690" s="93" t="s">
        <v>20946</v>
      </c>
      <c r="K13690" s="93" t="s">
        <v>4791</v>
      </c>
      <c r="L13690" s="14">
        <f>AND(vyberHrace&lt;&gt;"",ISNUMBER(SEARCH(vyberHrace,$B13690)))</f>
      </c>
      <c r="M13690" s="14">
        <f>AND($I13690=MID(kododd,1,2),$J13690=MID(kododd,3,3))</f>
      </c>
    </row>
    <row r="13691">
      <c r="A13691" s="95">
        <v>63072</v>
      </c>
      <c r="B13691" s="93" t="s">
        <v>11547</v>
      </c>
      <c r="C13691" s="93" t="s">
        <v>1486</v>
      </c>
      <c r="G13691" s="95">
        <v>250</v>
      </c>
      <c r="H13691" s="93" t="s">
        <v>8976</v>
      </c>
      <c r="I13691" s="93" t="s">
        <v>23891</v>
      </c>
      <c r="J13691" s="93" t="s">
        <v>20870</v>
      </c>
      <c r="K13691" s="93" t="s">
        <v>6868</v>
      </c>
      <c r="L13691" s="14">
        <f>AND(vyberHrace&lt;&gt;"",ISNUMBER(SEARCH(vyberHrace,$B13691)))</f>
      </c>
      <c r="M13691" s="14">
        <f>AND($I13691=MID(kododd,1,2),$J13691=MID(kododd,3,3))</f>
      </c>
    </row>
    <row r="13692">
      <c r="A13692" s="95">
        <v>10169</v>
      </c>
      <c r="B13692" s="93" t="s">
        <v>13683</v>
      </c>
      <c r="C13692" s="93" t="s">
        <v>1426</v>
      </c>
      <c r="D13692" s="95">
        <v>1516</v>
      </c>
      <c r="E13692" s="95">
        <v>1711</v>
      </c>
      <c r="F13692" s="95">
        <v>336254</v>
      </c>
      <c r="G13692" s="95">
        <v>250</v>
      </c>
      <c r="H13692" s="93" t="s">
        <v>8976</v>
      </c>
      <c r="I13692" s="93" t="s">
        <v>23891</v>
      </c>
      <c r="J13692" s="93" t="s">
        <v>20875</v>
      </c>
      <c r="K13692" s="93" t="s">
        <v>6163</v>
      </c>
      <c r="L13692" s="14">
        <f>AND(vyberHrace&lt;&gt;"",ISNUMBER(SEARCH(vyberHrace,$B13692)))</f>
      </c>
      <c r="M13692" s="14">
        <f>AND($I13692=MID(kododd,1,2),$J13692=MID(kododd,3,3))</f>
      </c>
    </row>
    <row r="13693">
      <c r="A13693" s="95">
        <v>18734</v>
      </c>
      <c r="B13693" s="93" t="s">
        <v>20466</v>
      </c>
      <c r="C13693" s="93" t="s">
        <v>1407</v>
      </c>
      <c r="D13693" s="95">
        <v>1250</v>
      </c>
      <c r="G13693" s="95">
        <v>0</v>
      </c>
      <c r="H13693" s="93" t="s">
        <v>8976</v>
      </c>
      <c r="I13693" s="93" t="s">
        <v>23891</v>
      </c>
      <c r="J13693" s="93" t="s">
        <v>20859</v>
      </c>
      <c r="K13693" s="93" t="s">
        <v>6551</v>
      </c>
      <c r="L13693" s="14">
        <f>AND(vyberHrace&lt;&gt;"",ISNUMBER(SEARCH(vyberHrace,$B13693)))</f>
      </c>
      <c r="M13693" s="14">
        <f>AND($I13693=MID(kododd,1,2),$J13693=MID(kododd,3,3))</f>
      </c>
    </row>
    <row r="13694">
      <c r="A13694" s="95">
        <v>33697</v>
      </c>
      <c r="B13694" s="93" t="s">
        <v>4478</v>
      </c>
      <c r="C13694" s="93" t="s">
        <v>1421</v>
      </c>
      <c r="G13694" s="95">
        <v>0</v>
      </c>
      <c r="H13694" s="93" t="s">
        <v>8976</v>
      </c>
      <c r="I13694" s="93" t="s">
        <v>23891</v>
      </c>
      <c r="J13694" s="93" t="s">
        <v>20859</v>
      </c>
      <c r="K13694" s="93" t="s">
        <v>6551</v>
      </c>
      <c r="L13694" s="14">
        <f>AND(vyberHrace&lt;&gt;"",ISNUMBER(SEARCH(vyberHrace,$B13694)))</f>
      </c>
      <c r="M13694" s="14">
        <f>AND($I13694=MID(kododd,1,2),$J13694=MID(kododd,3,3))</f>
      </c>
    </row>
    <row r="13695">
      <c r="A13695" s="95">
        <v>7925</v>
      </c>
      <c r="B13695" s="93" t="s">
        <v>4488</v>
      </c>
      <c r="C13695" s="93" t="s">
        <v>1404</v>
      </c>
      <c r="D13695" s="95">
        <v>1870</v>
      </c>
      <c r="E13695" s="95">
        <v>1918</v>
      </c>
      <c r="F13695" s="95">
        <v>329061</v>
      </c>
      <c r="G13695" s="95">
        <v>250</v>
      </c>
      <c r="H13695" s="93" t="s">
        <v>8976</v>
      </c>
      <c r="I13695" s="93" t="s">
        <v>23891</v>
      </c>
      <c r="J13695" s="93" t="s">
        <v>20870</v>
      </c>
      <c r="K13695" s="93" t="s">
        <v>6868</v>
      </c>
      <c r="L13695" s="14">
        <f>AND(vyberHrace&lt;&gt;"",ISNUMBER(SEARCH(vyberHrace,$B13695)))</f>
      </c>
      <c r="M13695" s="14">
        <f>AND($I13695=MID(kododd,1,2),$J13695=MID(kododd,3,3))</f>
      </c>
    </row>
    <row r="13696">
      <c r="A13696" s="95">
        <v>50691</v>
      </c>
      <c r="B13696" s="93" t="s">
        <v>4488</v>
      </c>
      <c r="C13696" s="93" t="s">
        <v>1488</v>
      </c>
      <c r="G13696" s="95">
        <v>250</v>
      </c>
      <c r="H13696" s="93" t="s">
        <v>8976</v>
      </c>
      <c r="I13696" s="93" t="s">
        <v>23891</v>
      </c>
      <c r="J13696" s="93" t="s">
        <v>20870</v>
      </c>
      <c r="K13696" s="93" t="s">
        <v>6868</v>
      </c>
      <c r="L13696" s="14">
        <f>AND(vyberHrace&lt;&gt;"",ISNUMBER(SEARCH(vyberHrace,$B13696)))</f>
      </c>
      <c r="M13696" s="14">
        <f>AND($I13696=MID(kododd,1,2),$J13696=MID(kododd,3,3))</f>
      </c>
    </row>
    <row r="13697">
      <c r="A13697" s="95">
        <v>55755</v>
      </c>
      <c r="B13697" s="93" t="s">
        <v>2727</v>
      </c>
      <c r="C13697" s="93" t="s">
        <v>1411</v>
      </c>
      <c r="G13697" s="95">
        <v>0</v>
      </c>
      <c r="H13697" s="93" t="s">
        <v>8976</v>
      </c>
      <c r="I13697" s="93" t="s">
        <v>23891</v>
      </c>
      <c r="J13697" s="93" t="s">
        <v>20877</v>
      </c>
      <c r="K13697" s="93" t="s">
        <v>1966</v>
      </c>
      <c r="L13697" s="14">
        <f>AND(vyberHrace&lt;&gt;"",ISNUMBER(SEARCH(vyberHrace,$B13697)))</f>
      </c>
      <c r="M13697" s="14">
        <f>AND($I13697=MID(kododd,1,2),$J13697=MID(kododd,3,3))</f>
      </c>
    </row>
    <row r="13698">
      <c r="A13698" s="95">
        <v>47412</v>
      </c>
      <c r="B13698" s="93" t="s">
        <v>13726</v>
      </c>
      <c r="C13698" s="93" t="s">
        <v>1402</v>
      </c>
      <c r="F13698" s="95">
        <v>23722304</v>
      </c>
      <c r="G13698" s="95">
        <v>0</v>
      </c>
      <c r="H13698" s="93" t="s">
        <v>8976</v>
      </c>
      <c r="I13698" s="93" t="s">
        <v>23891</v>
      </c>
      <c r="J13698" s="93" t="s">
        <v>20927</v>
      </c>
      <c r="K13698" s="93" t="s">
        <v>2023</v>
      </c>
      <c r="L13698" s="14">
        <f>AND(vyberHrace&lt;&gt;"",ISNUMBER(SEARCH(vyberHrace,$B13698)))</f>
      </c>
      <c r="M13698" s="14">
        <f>AND($I13698=MID(kododd,1,2),$J13698=MID(kododd,3,3))</f>
      </c>
    </row>
    <row r="13699">
      <c r="A13699" s="95">
        <v>49063</v>
      </c>
      <c r="B13699" s="93" t="s">
        <v>12299</v>
      </c>
      <c r="C13699" s="93" t="s">
        <v>1402</v>
      </c>
      <c r="F13699" s="95">
        <v>23742534</v>
      </c>
      <c r="G13699" s="95">
        <v>250</v>
      </c>
      <c r="H13699" s="93" t="s">
        <v>8976</v>
      </c>
      <c r="I13699" s="93" t="s">
        <v>23891</v>
      </c>
      <c r="J13699" s="93" t="s">
        <v>20917</v>
      </c>
      <c r="K13699" s="93" t="s">
        <v>4902</v>
      </c>
      <c r="L13699" s="14">
        <f>AND(vyberHrace&lt;&gt;"",ISNUMBER(SEARCH(vyberHrace,$B13699)))</f>
      </c>
      <c r="M13699" s="14">
        <f>AND($I13699=MID(kododd,1,2),$J13699=MID(kododd,3,3))</f>
      </c>
    </row>
    <row r="13700">
      <c r="A13700" s="95">
        <v>11260</v>
      </c>
      <c r="B13700" s="93" t="s">
        <v>12304</v>
      </c>
      <c r="C13700" s="93" t="s">
        <v>1447</v>
      </c>
      <c r="D13700" s="95">
        <v>1476</v>
      </c>
      <c r="E13700" s="95">
        <v>1686</v>
      </c>
      <c r="F13700" s="95">
        <v>372137</v>
      </c>
      <c r="G13700" s="95">
        <v>250</v>
      </c>
      <c r="H13700" s="93" t="s">
        <v>8976</v>
      </c>
      <c r="I13700" s="93" t="s">
        <v>23891</v>
      </c>
      <c r="J13700" s="93" t="s">
        <v>20880</v>
      </c>
      <c r="K13700" s="93" t="s">
        <v>11212</v>
      </c>
      <c r="L13700" s="14">
        <f>AND(vyberHrace&lt;&gt;"",ISNUMBER(SEARCH(vyberHrace,$B13700)))</f>
      </c>
      <c r="M13700" s="14">
        <f>AND($I13700=MID(kododd,1,2),$J13700=MID(kododd,3,3))</f>
      </c>
    </row>
    <row r="13701">
      <c r="A13701" s="95">
        <v>54568</v>
      </c>
      <c r="B13701" s="93" t="s">
        <v>682</v>
      </c>
      <c r="C13701" s="93" t="s">
        <v>1406</v>
      </c>
      <c r="F13701" s="95">
        <v>23758740</v>
      </c>
      <c r="G13701" s="95">
        <v>0</v>
      </c>
      <c r="H13701" s="93" t="s">
        <v>8976</v>
      </c>
      <c r="I13701" s="93" t="s">
        <v>23891</v>
      </c>
      <c r="J13701" s="93" t="s">
        <v>20927</v>
      </c>
      <c r="K13701" s="93" t="s">
        <v>2023</v>
      </c>
      <c r="L13701" s="14">
        <f>AND(vyberHrace&lt;&gt;"",ISNUMBER(SEARCH(vyberHrace,$B13701)))</f>
      </c>
      <c r="M13701" s="14">
        <f>AND($I13701=MID(kododd,1,2),$J13701=MID(kododd,3,3))</f>
      </c>
    </row>
    <row r="13702">
      <c r="A13702" s="95">
        <v>49253</v>
      </c>
      <c r="B13702" s="93" t="s">
        <v>12328</v>
      </c>
      <c r="C13702" s="93" t="s">
        <v>1406</v>
      </c>
      <c r="F13702" s="95">
        <v>23726750</v>
      </c>
      <c r="G13702" s="95">
        <v>250</v>
      </c>
      <c r="H13702" s="93" t="s">
        <v>8976</v>
      </c>
      <c r="I13702" s="93" t="s">
        <v>23891</v>
      </c>
      <c r="J13702" s="93" t="s">
        <v>20927</v>
      </c>
      <c r="K13702" s="93" t="s">
        <v>2023</v>
      </c>
      <c r="L13702" s="14">
        <f>AND(vyberHrace&lt;&gt;"",ISNUMBER(SEARCH(vyberHrace,$B13702)))</f>
      </c>
      <c r="M13702" s="14">
        <f>AND($I13702=MID(kododd,1,2),$J13702=MID(kododd,3,3))</f>
      </c>
    </row>
    <row r="13703">
      <c r="A13703" s="95">
        <v>52473</v>
      </c>
      <c r="B13703" s="93" t="s">
        <v>1539</v>
      </c>
      <c r="C13703" s="93" t="s">
        <v>1420</v>
      </c>
      <c r="F13703" s="95">
        <v>23742674</v>
      </c>
      <c r="G13703" s="95">
        <v>250</v>
      </c>
      <c r="H13703" s="93" t="s">
        <v>8976</v>
      </c>
      <c r="I13703" s="93" t="s">
        <v>23891</v>
      </c>
      <c r="J13703" s="93" t="s">
        <v>20927</v>
      </c>
      <c r="K13703" s="93" t="s">
        <v>2023</v>
      </c>
      <c r="L13703" s="14">
        <f>AND(vyberHrace&lt;&gt;"",ISNUMBER(SEARCH(vyberHrace,$B13703)))</f>
      </c>
      <c r="M13703" s="14">
        <f>AND($I13703=MID(kododd,1,2),$J13703=MID(kododd,3,3))</f>
      </c>
    </row>
    <row r="13704">
      <c r="A13704" s="95">
        <v>58891</v>
      </c>
      <c r="B13704" s="93" t="s">
        <v>25358</v>
      </c>
      <c r="C13704" s="93" t="s">
        <v>1410</v>
      </c>
      <c r="F13704" s="95">
        <v>23775980</v>
      </c>
      <c r="G13704" s="95">
        <v>250</v>
      </c>
      <c r="H13704" s="93" t="s">
        <v>8976</v>
      </c>
      <c r="I13704" s="93" t="s">
        <v>23891</v>
      </c>
      <c r="J13704" s="93" t="s">
        <v>20946</v>
      </c>
      <c r="K13704" s="93" t="s">
        <v>4791</v>
      </c>
      <c r="L13704" s="14">
        <f>AND(vyberHrace&lt;&gt;"",ISNUMBER(SEARCH(vyberHrace,$B13704)))</f>
      </c>
      <c r="M13704" s="14">
        <f>AND($I13704=MID(kododd,1,2),$J13704=MID(kododd,3,3))</f>
      </c>
    </row>
    <row r="13705">
      <c r="A13705" s="95">
        <v>60144</v>
      </c>
      <c r="B13705" s="93" t="s">
        <v>26612</v>
      </c>
      <c r="C13705" s="93" t="s">
        <v>1475</v>
      </c>
      <c r="D13705" s="95">
        <v>1278</v>
      </c>
      <c r="E13705" s="95">
        <v>1612</v>
      </c>
      <c r="F13705" s="95">
        <v>23786124</v>
      </c>
      <c r="G13705" s="95">
        <v>250</v>
      </c>
      <c r="H13705" s="93" t="s">
        <v>8976</v>
      </c>
      <c r="I13705" s="93" t="s">
        <v>23891</v>
      </c>
      <c r="J13705" s="93" t="s">
        <v>20905</v>
      </c>
      <c r="K13705" s="93" t="s">
        <v>8990</v>
      </c>
      <c r="L13705" s="14">
        <f>AND(vyberHrace&lt;&gt;"",ISNUMBER(SEARCH(vyberHrace,$B13705)))</f>
      </c>
      <c r="M13705" s="14">
        <f>AND($I13705=MID(kododd,1,2),$J13705=MID(kododd,3,3))</f>
      </c>
    </row>
    <row r="13706">
      <c r="A13706" s="95">
        <v>54498</v>
      </c>
      <c r="B13706" s="93" t="s">
        <v>747</v>
      </c>
      <c r="C13706" s="93" t="s">
        <v>1420</v>
      </c>
      <c r="F13706" s="95">
        <v>23785071</v>
      </c>
      <c r="G13706" s="95">
        <v>250</v>
      </c>
      <c r="H13706" s="93" t="s">
        <v>8976</v>
      </c>
      <c r="I13706" s="93" t="s">
        <v>23891</v>
      </c>
      <c r="J13706" s="93" t="s">
        <v>20912</v>
      </c>
      <c r="K13706" s="93" t="s">
        <v>6267</v>
      </c>
      <c r="L13706" s="14">
        <f>AND(vyberHrace&lt;&gt;"",ISNUMBER(SEARCH(vyberHrace,$B13706)))</f>
      </c>
      <c r="M13706" s="14">
        <f>AND($I13706=MID(kododd,1,2),$J13706=MID(kododd,3,3))</f>
      </c>
    </row>
    <row r="13707">
      <c r="A13707" s="95">
        <v>40068</v>
      </c>
      <c r="B13707" s="93" t="s">
        <v>13807</v>
      </c>
      <c r="C13707" s="93" t="s">
        <v>1415</v>
      </c>
      <c r="F13707" s="95">
        <v>378968</v>
      </c>
      <c r="G13707" s="95">
        <v>0</v>
      </c>
      <c r="H13707" s="93" t="s">
        <v>8976</v>
      </c>
      <c r="I13707" s="93" t="s">
        <v>23891</v>
      </c>
      <c r="J13707" s="93" t="s">
        <v>20912</v>
      </c>
      <c r="K13707" s="93" t="s">
        <v>6267</v>
      </c>
      <c r="L13707" s="14">
        <f>AND(vyberHrace&lt;&gt;"",ISNUMBER(SEARCH(vyberHrace,$B13707)))</f>
      </c>
      <c r="M13707" s="14">
        <f>AND($I13707=MID(kododd,1,2),$J13707=MID(kododd,3,3))</f>
      </c>
    </row>
    <row r="13708">
      <c r="A13708" s="95">
        <v>52192</v>
      </c>
      <c r="B13708" s="93" t="s">
        <v>323</v>
      </c>
      <c r="C13708" s="93" t="s">
        <v>1412</v>
      </c>
      <c r="F13708" s="95">
        <v>23758635</v>
      </c>
      <c r="G13708" s="95">
        <v>250</v>
      </c>
      <c r="H13708" s="93" t="s">
        <v>8976</v>
      </c>
      <c r="I13708" s="93" t="s">
        <v>23891</v>
      </c>
      <c r="J13708" s="93" t="s">
        <v>20877</v>
      </c>
      <c r="K13708" s="93" t="s">
        <v>1966</v>
      </c>
      <c r="L13708" s="14">
        <f>AND(vyberHrace&lt;&gt;"",ISNUMBER(SEARCH(vyberHrace,$B13708)))</f>
      </c>
      <c r="M13708" s="14">
        <f>AND($I13708=MID(kododd,1,2),$J13708=MID(kododd,3,3))</f>
      </c>
    </row>
    <row r="13709">
      <c r="A13709" s="95">
        <v>60404</v>
      </c>
      <c r="B13709" s="93" t="s">
        <v>26847</v>
      </c>
      <c r="C13709" s="93" t="s">
        <v>1487</v>
      </c>
      <c r="G13709" s="95">
        <v>250</v>
      </c>
      <c r="H13709" s="93" t="s">
        <v>8976</v>
      </c>
      <c r="I13709" s="93" t="s">
        <v>23891</v>
      </c>
      <c r="J13709" s="93" t="s">
        <v>20877</v>
      </c>
      <c r="K13709" s="93" t="s">
        <v>1966</v>
      </c>
      <c r="L13709" s="14">
        <f>AND(vyberHrace&lt;&gt;"",ISNUMBER(SEARCH(vyberHrace,$B13709)))</f>
      </c>
      <c r="M13709" s="14">
        <f>AND($I13709=MID(kododd,1,2),$J13709=MID(kododd,3,3))</f>
      </c>
    </row>
    <row r="13710">
      <c r="A13710" s="95">
        <v>55771</v>
      </c>
      <c r="B13710" s="93" t="s">
        <v>22595</v>
      </c>
      <c r="C13710" s="93" t="s">
        <v>1424</v>
      </c>
      <c r="F13710" s="95">
        <v>23772794</v>
      </c>
      <c r="G13710" s="95">
        <v>250</v>
      </c>
      <c r="H13710" s="93" t="s">
        <v>8976</v>
      </c>
      <c r="I13710" s="93" t="s">
        <v>23891</v>
      </c>
      <c r="J13710" s="93" t="s">
        <v>20877</v>
      </c>
      <c r="K13710" s="93" t="s">
        <v>1966</v>
      </c>
      <c r="L13710" s="14">
        <f>AND(vyberHrace&lt;&gt;"",ISNUMBER(SEARCH(vyberHrace,$B13710)))</f>
      </c>
      <c r="M13710" s="14">
        <f>AND($I13710=MID(kododd,1,2),$J13710=MID(kododd,3,3))</f>
      </c>
    </row>
    <row r="13711">
      <c r="A13711" s="95">
        <v>16556</v>
      </c>
      <c r="B13711" s="93" t="s">
        <v>6966</v>
      </c>
      <c r="C13711" s="93" t="s">
        <v>1429</v>
      </c>
      <c r="D13711" s="95">
        <v>1115</v>
      </c>
      <c r="F13711" s="95">
        <v>23714581</v>
      </c>
      <c r="G13711" s="95">
        <v>0</v>
      </c>
      <c r="H13711" s="93" t="s">
        <v>8976</v>
      </c>
      <c r="I13711" s="93" t="s">
        <v>23891</v>
      </c>
      <c r="J13711" s="93" t="s">
        <v>20909</v>
      </c>
      <c r="K13711" s="93" t="s">
        <v>8978</v>
      </c>
      <c r="L13711" s="14">
        <f>AND(vyberHrace&lt;&gt;"",ISNUMBER(SEARCH(vyberHrace,$B13711)))</f>
      </c>
      <c r="M13711" s="14">
        <f>AND($I13711=MID(kododd,1,2),$J13711=MID(kododd,3,3))</f>
      </c>
    </row>
    <row r="13712">
      <c r="A13712" s="95">
        <v>28326</v>
      </c>
      <c r="B13712" s="93" t="s">
        <v>6988</v>
      </c>
      <c r="C13712" s="93" t="s">
        <v>1457</v>
      </c>
      <c r="D13712" s="95">
        <v>1497</v>
      </c>
      <c r="G13712" s="95">
        <v>0</v>
      </c>
      <c r="H13712" s="93" t="s">
        <v>8976</v>
      </c>
      <c r="I13712" s="93" t="s">
        <v>23891</v>
      </c>
      <c r="J13712" s="93" t="s">
        <v>20954</v>
      </c>
      <c r="K13712" s="93" t="s">
        <v>5079</v>
      </c>
      <c r="L13712" s="14">
        <f>AND(vyberHrace&lt;&gt;"",ISNUMBER(SEARCH(vyberHrace,$B13712)))</f>
      </c>
      <c r="M13712" s="14">
        <f>AND($I13712=MID(kododd,1,2),$J13712=MID(kododd,3,3))</f>
      </c>
    </row>
    <row r="13713">
      <c r="A13713" s="95">
        <v>26943</v>
      </c>
      <c r="B13713" s="93" t="s">
        <v>6989</v>
      </c>
      <c r="C13713" s="93" t="s">
        <v>1475</v>
      </c>
      <c r="D13713" s="95">
        <v>1918</v>
      </c>
      <c r="E13713" s="95">
        <v>1940</v>
      </c>
      <c r="F13713" s="95">
        <v>346810</v>
      </c>
      <c r="G13713" s="95">
        <v>0</v>
      </c>
      <c r="H13713" s="93" t="s">
        <v>8976</v>
      </c>
      <c r="I13713" s="93" t="s">
        <v>23891</v>
      </c>
      <c r="J13713" s="93" t="s">
        <v>20954</v>
      </c>
      <c r="K13713" s="93" t="s">
        <v>5079</v>
      </c>
      <c r="L13713" s="14">
        <f>AND(vyberHrace&lt;&gt;"",ISNUMBER(SEARCH(vyberHrace,$B13713)))</f>
      </c>
      <c r="M13713" s="14">
        <f>AND($I13713=MID(kododd,1,2),$J13713=MID(kododd,3,3))</f>
      </c>
    </row>
    <row r="13714">
      <c r="A13714" s="95">
        <v>36001</v>
      </c>
      <c r="B13714" s="93" t="s">
        <v>7149</v>
      </c>
      <c r="C13714" s="93" t="s">
        <v>1444</v>
      </c>
      <c r="D13714" s="95">
        <v>1621</v>
      </c>
      <c r="E13714" s="95">
        <v>1765</v>
      </c>
      <c r="F13714" s="95">
        <v>367575</v>
      </c>
      <c r="G13714" s="95">
        <v>0</v>
      </c>
      <c r="H13714" s="93" t="s">
        <v>8976</v>
      </c>
      <c r="I13714" s="93" t="s">
        <v>23891</v>
      </c>
      <c r="J13714" s="93" t="s">
        <v>20844</v>
      </c>
      <c r="K13714" s="93" t="s">
        <v>4953</v>
      </c>
      <c r="L13714" s="14">
        <f>AND(vyberHrace&lt;&gt;"",ISNUMBER(SEARCH(vyberHrace,$B13714)))</f>
      </c>
      <c r="M13714" s="14">
        <f>AND($I13714=MID(kododd,1,2),$J13714=MID(kododd,3,3))</f>
      </c>
    </row>
    <row r="13715">
      <c r="A13715" s="95">
        <v>61439</v>
      </c>
      <c r="B13715" s="93" t="s">
        <v>27622</v>
      </c>
      <c r="C13715" s="93" t="s">
        <v>1486</v>
      </c>
      <c r="G13715" s="95">
        <v>0</v>
      </c>
      <c r="H13715" s="93" t="s">
        <v>8976</v>
      </c>
      <c r="I13715" s="93" t="s">
        <v>23891</v>
      </c>
      <c r="J13715" s="93" t="s">
        <v>20946</v>
      </c>
      <c r="K13715" s="93" t="s">
        <v>4791</v>
      </c>
      <c r="L13715" s="14">
        <f>AND(vyberHrace&lt;&gt;"",ISNUMBER(SEARCH(vyberHrace,$B13715)))</f>
      </c>
      <c r="M13715" s="14">
        <f>AND($I13715=MID(kododd,1,2),$J13715=MID(kododd,3,3))</f>
      </c>
    </row>
    <row r="13716">
      <c r="A13716" s="95">
        <v>52384</v>
      </c>
      <c r="B13716" s="93" t="s">
        <v>1540</v>
      </c>
      <c r="C13716" s="93" t="s">
        <v>1412</v>
      </c>
      <c r="G13716" s="95">
        <v>0</v>
      </c>
      <c r="H13716" s="93" t="s">
        <v>8976</v>
      </c>
      <c r="I13716" s="93" t="s">
        <v>23891</v>
      </c>
      <c r="J13716" s="93" t="s">
        <v>20927</v>
      </c>
      <c r="K13716" s="93" t="s">
        <v>2023</v>
      </c>
      <c r="L13716" s="14">
        <f>AND(vyberHrace&lt;&gt;"",ISNUMBER(SEARCH(vyberHrace,$B13716)))</f>
      </c>
      <c r="M13716" s="14">
        <f>AND($I13716=MID(kododd,1,2),$J13716=MID(kododd,3,3))</f>
      </c>
    </row>
    <row r="13717">
      <c r="A13717" s="95">
        <v>36924</v>
      </c>
      <c r="B13717" s="93" t="s">
        <v>21040</v>
      </c>
      <c r="C13717" s="93" t="s">
        <v>1409</v>
      </c>
      <c r="D13717" s="95">
        <v>1728</v>
      </c>
      <c r="E13717" s="95">
        <v>1783</v>
      </c>
      <c r="F13717" s="95">
        <v>349950</v>
      </c>
      <c r="G13717" s="95">
        <v>250</v>
      </c>
      <c r="H13717" s="93" t="s">
        <v>8976</v>
      </c>
      <c r="I13717" s="93" t="s">
        <v>23891</v>
      </c>
      <c r="J13717" s="93" t="s">
        <v>20927</v>
      </c>
      <c r="K13717" s="93" t="s">
        <v>2023</v>
      </c>
      <c r="L13717" s="14">
        <f>AND(vyberHrace&lt;&gt;"",ISNUMBER(SEARCH(vyberHrace,$B13717)))</f>
      </c>
      <c r="M13717" s="14">
        <f>AND($I13717=MID(kododd,1,2),$J13717=MID(kododd,3,3))</f>
      </c>
    </row>
    <row r="13718">
      <c r="A13718" s="95">
        <v>59063</v>
      </c>
      <c r="B13718" s="93" t="s">
        <v>25514</v>
      </c>
      <c r="C13718" s="93" t="s">
        <v>1411</v>
      </c>
      <c r="F13718" s="95">
        <v>23784857</v>
      </c>
      <c r="G13718" s="95">
        <v>250</v>
      </c>
      <c r="H13718" s="93" t="s">
        <v>8976</v>
      </c>
      <c r="I13718" s="93" t="s">
        <v>23891</v>
      </c>
      <c r="J13718" s="93" t="s">
        <v>20858</v>
      </c>
      <c r="K13718" s="93" t="s">
        <v>4899</v>
      </c>
      <c r="L13718" s="14">
        <f>AND(vyberHrace&lt;&gt;"",ISNUMBER(SEARCH(vyberHrace,$B13718)))</f>
      </c>
      <c r="M13718" s="14">
        <f>AND($I13718=MID(kododd,1,2),$J13718=MID(kododd,3,3))</f>
      </c>
    </row>
    <row r="13719">
      <c r="A13719" s="95">
        <v>9087</v>
      </c>
      <c r="B13719" s="93" t="s">
        <v>7167</v>
      </c>
      <c r="C13719" s="93" t="s">
        <v>1442</v>
      </c>
      <c r="D13719" s="95">
        <v>1801</v>
      </c>
      <c r="E13719" s="95">
        <v>1895</v>
      </c>
      <c r="F13719" s="95">
        <v>346829</v>
      </c>
      <c r="G13719" s="95">
        <v>250</v>
      </c>
      <c r="H13719" s="93" t="s">
        <v>8976</v>
      </c>
      <c r="I13719" s="93" t="s">
        <v>23891</v>
      </c>
      <c r="J13719" s="93" t="s">
        <v>20858</v>
      </c>
      <c r="K13719" s="93" t="s">
        <v>4899</v>
      </c>
      <c r="L13719" s="14">
        <f>AND(vyberHrace&lt;&gt;"",ISNUMBER(SEARCH(vyberHrace,$B13719)))</f>
      </c>
      <c r="M13719" s="14">
        <f>AND($I13719=MID(kododd,1,2),$J13719=MID(kododd,3,3))</f>
      </c>
    </row>
    <row r="13720">
      <c r="A13720" s="95">
        <v>63124</v>
      </c>
      <c r="B13720" s="93" t="s">
        <v>29233</v>
      </c>
      <c r="C13720" s="93" t="s">
        <v>1486</v>
      </c>
      <c r="G13720" s="95">
        <v>250</v>
      </c>
      <c r="H13720" s="93" t="s">
        <v>8976</v>
      </c>
      <c r="I13720" s="93" t="s">
        <v>23891</v>
      </c>
      <c r="J13720" s="93" t="s">
        <v>20875</v>
      </c>
      <c r="K13720" s="93" t="s">
        <v>6163</v>
      </c>
      <c r="L13720" s="14">
        <f>AND(vyberHrace&lt;&gt;"",ISNUMBER(SEARCH(vyberHrace,$B13720)))</f>
      </c>
      <c r="M13720" s="14">
        <f>AND($I13720=MID(kododd,1,2),$J13720=MID(kododd,3,3))</f>
      </c>
    </row>
    <row r="13721">
      <c r="A13721" s="95">
        <v>54504</v>
      </c>
      <c r="B13721" s="93" t="s">
        <v>732</v>
      </c>
      <c r="C13721" s="93" t="s">
        <v>1420</v>
      </c>
      <c r="F13721" s="95">
        <v>23784954</v>
      </c>
      <c r="G13721" s="95">
        <v>250</v>
      </c>
      <c r="H13721" s="93" t="s">
        <v>8976</v>
      </c>
      <c r="I13721" s="93" t="s">
        <v>23891</v>
      </c>
      <c r="J13721" s="93" t="s">
        <v>20908</v>
      </c>
      <c r="K13721" s="93" t="s">
        <v>21355</v>
      </c>
      <c r="L13721" s="14">
        <f>AND(vyberHrace&lt;&gt;"",ISNUMBER(SEARCH(vyberHrace,$B13721)))</f>
      </c>
      <c r="M13721" s="14">
        <f>AND($I13721=MID(kododd,1,2),$J13721=MID(kododd,3,3))</f>
      </c>
    </row>
    <row r="13722">
      <c r="A13722" s="95">
        <v>54503</v>
      </c>
      <c r="B13722" s="93" t="s">
        <v>733</v>
      </c>
      <c r="C13722" s="93" t="s">
        <v>1408</v>
      </c>
      <c r="D13722" s="95">
        <v>1297</v>
      </c>
      <c r="E13722" s="95">
        <v>1711</v>
      </c>
      <c r="F13722" s="95">
        <v>23773235</v>
      </c>
      <c r="G13722" s="95">
        <v>250</v>
      </c>
      <c r="H13722" s="93" t="s">
        <v>8976</v>
      </c>
      <c r="I13722" s="93" t="s">
        <v>23891</v>
      </c>
      <c r="J13722" s="93" t="s">
        <v>20908</v>
      </c>
      <c r="K13722" s="93" t="s">
        <v>21355</v>
      </c>
      <c r="L13722" s="14">
        <f>AND(vyberHrace&lt;&gt;"",ISNUMBER(SEARCH(vyberHrace,$B13722)))</f>
      </c>
      <c r="M13722" s="14">
        <f>AND($I13722=MID(kododd,1,2),$J13722=MID(kododd,3,3))</f>
      </c>
    </row>
    <row r="13723">
      <c r="A13723" s="95">
        <v>41333</v>
      </c>
      <c r="B13723" s="93" t="s">
        <v>7334</v>
      </c>
      <c r="C13723" s="93" t="s">
        <v>1400</v>
      </c>
      <c r="D13723" s="95">
        <v>1283</v>
      </c>
      <c r="E13723" s="95">
        <v>1566</v>
      </c>
      <c r="F13723" s="95">
        <v>385000</v>
      </c>
      <c r="G13723" s="95">
        <v>0</v>
      </c>
      <c r="H13723" s="93" t="s">
        <v>8976</v>
      </c>
      <c r="I13723" s="93" t="s">
        <v>23891</v>
      </c>
      <c r="J13723" s="93" t="s">
        <v>20854</v>
      </c>
      <c r="K13723" s="93" t="s">
        <v>5080</v>
      </c>
      <c r="L13723" s="14">
        <f>AND(vyberHrace&lt;&gt;"",ISNUMBER(SEARCH(vyberHrace,$B13723)))</f>
      </c>
      <c r="M13723" s="14">
        <f>AND($I13723=MID(kododd,1,2),$J13723=MID(kododd,3,3))</f>
      </c>
    </row>
    <row r="13724">
      <c r="A13724" s="95">
        <v>36645</v>
      </c>
      <c r="B13724" s="93" t="s">
        <v>7335</v>
      </c>
      <c r="C13724" s="93" t="s">
        <v>1399</v>
      </c>
      <c r="D13724" s="95">
        <v>1070</v>
      </c>
      <c r="F13724" s="95">
        <v>378755</v>
      </c>
      <c r="G13724" s="95">
        <v>0</v>
      </c>
      <c r="H13724" s="93" t="s">
        <v>8976</v>
      </c>
      <c r="I13724" s="93" t="s">
        <v>23891</v>
      </c>
      <c r="J13724" s="93" t="s">
        <v>20854</v>
      </c>
      <c r="K13724" s="93" t="s">
        <v>5080</v>
      </c>
      <c r="L13724" s="14">
        <f>AND(vyberHrace&lt;&gt;"",ISNUMBER(SEARCH(vyberHrace,$B13724)))</f>
      </c>
      <c r="M13724" s="14">
        <f>AND($I13724=MID(kododd,1,2),$J13724=MID(kododd,3,3))</f>
      </c>
    </row>
    <row r="13725">
      <c r="A13725" s="95">
        <v>36646</v>
      </c>
      <c r="B13725" s="93" t="s">
        <v>7336</v>
      </c>
      <c r="C13725" s="93" t="s">
        <v>1438</v>
      </c>
      <c r="F13725" s="95">
        <v>385018</v>
      </c>
      <c r="G13725" s="95">
        <v>0</v>
      </c>
      <c r="H13725" s="93" t="s">
        <v>8976</v>
      </c>
      <c r="I13725" s="93" t="s">
        <v>23891</v>
      </c>
      <c r="J13725" s="93" t="s">
        <v>20854</v>
      </c>
      <c r="K13725" s="93" t="s">
        <v>5080</v>
      </c>
      <c r="L13725" s="14">
        <f>AND(vyberHrace&lt;&gt;"",ISNUMBER(SEARCH(vyberHrace,$B13725)))</f>
      </c>
      <c r="M13725" s="14">
        <f>AND($I13725=MID(kododd,1,2),$J13725=MID(kododd,3,3))</f>
      </c>
    </row>
    <row r="13726">
      <c r="A13726" s="95">
        <v>10170</v>
      </c>
      <c r="B13726" s="93" t="s">
        <v>7337</v>
      </c>
      <c r="C13726" s="93" t="s">
        <v>1455</v>
      </c>
      <c r="D13726" s="95">
        <v>1807</v>
      </c>
      <c r="E13726" s="95">
        <v>1879</v>
      </c>
      <c r="F13726" s="95">
        <v>367583</v>
      </c>
      <c r="G13726" s="95">
        <v>250</v>
      </c>
      <c r="H13726" s="93" t="s">
        <v>8976</v>
      </c>
      <c r="I13726" s="93" t="s">
        <v>23891</v>
      </c>
      <c r="J13726" s="93" t="s">
        <v>20854</v>
      </c>
      <c r="K13726" s="93" t="s">
        <v>5080</v>
      </c>
      <c r="L13726" s="14">
        <f>AND(vyberHrace&lt;&gt;"",ISNUMBER(SEARCH(vyberHrace,$B13726)))</f>
      </c>
      <c r="M13726" s="14">
        <f>AND($I13726=MID(kododd,1,2),$J13726=MID(kododd,3,3))</f>
      </c>
    </row>
    <row r="13727">
      <c r="A13727" s="95">
        <v>36647</v>
      </c>
      <c r="B13727" s="93" t="s">
        <v>10171</v>
      </c>
      <c r="C13727" s="93" t="s">
        <v>1399</v>
      </c>
      <c r="F13727" s="95">
        <v>387312</v>
      </c>
      <c r="G13727" s="95">
        <v>0</v>
      </c>
      <c r="H13727" s="93" t="s">
        <v>8976</v>
      </c>
      <c r="I13727" s="93" t="s">
        <v>23891</v>
      </c>
      <c r="J13727" s="93" t="s">
        <v>20854</v>
      </c>
      <c r="K13727" s="93" t="s">
        <v>5080</v>
      </c>
      <c r="L13727" s="14">
        <f>AND(vyberHrace&lt;&gt;"",ISNUMBER(SEARCH(vyberHrace,$B13727)))</f>
      </c>
      <c r="M13727" s="14">
        <f>AND($I13727=MID(kododd,1,2),$J13727=MID(kododd,3,3))</f>
      </c>
    </row>
    <row r="13728">
      <c r="A13728" s="95">
        <v>62047</v>
      </c>
      <c r="B13728" s="93" t="s">
        <v>28249</v>
      </c>
      <c r="C13728" s="93" t="s">
        <v>1411</v>
      </c>
      <c r="F13728" s="95">
        <v>571005285</v>
      </c>
      <c r="G13728" s="95">
        <v>250</v>
      </c>
      <c r="H13728" s="93" t="s">
        <v>8976</v>
      </c>
      <c r="I13728" s="93" t="s">
        <v>23891</v>
      </c>
      <c r="J13728" s="93" t="s">
        <v>20961</v>
      </c>
      <c r="K13728" s="93" t="s">
        <v>6549</v>
      </c>
      <c r="L13728" s="14">
        <f>AND(vyberHrace&lt;&gt;"",ISNUMBER(SEARCH(vyberHrace,$B13728)))</f>
      </c>
      <c r="M13728" s="14">
        <f>AND($I13728=MID(kododd,1,2),$J13728=MID(kododd,3,3))</f>
      </c>
    </row>
    <row r="13729">
      <c r="A13729" s="95">
        <v>56205</v>
      </c>
      <c r="B13729" s="93" t="s">
        <v>22550</v>
      </c>
      <c r="C13729" s="93" t="s">
        <v>1406</v>
      </c>
      <c r="F13729" s="95">
        <v>23769874</v>
      </c>
      <c r="G13729" s="95">
        <v>250</v>
      </c>
      <c r="H13729" s="93" t="s">
        <v>8976</v>
      </c>
      <c r="I13729" s="93" t="s">
        <v>23891</v>
      </c>
      <c r="J13729" s="93" t="s">
        <v>20844</v>
      </c>
      <c r="K13729" s="93" t="s">
        <v>4953</v>
      </c>
      <c r="L13729" s="14">
        <f>AND(vyberHrace&lt;&gt;"",ISNUMBER(SEARCH(vyberHrace,$B13729)))</f>
      </c>
      <c r="M13729" s="14">
        <f>AND($I13729=MID(kododd,1,2),$J13729=MID(kododd,3,3))</f>
      </c>
    </row>
    <row r="13730">
      <c r="A13730" s="95">
        <v>50825</v>
      </c>
      <c r="B13730" s="93" t="s">
        <v>4746</v>
      </c>
      <c r="C13730" s="93" t="s">
        <v>1422</v>
      </c>
      <c r="G13730" s="95">
        <v>0</v>
      </c>
      <c r="H13730" s="93" t="s">
        <v>8976</v>
      </c>
      <c r="I13730" s="93" t="s">
        <v>23891</v>
      </c>
      <c r="J13730" s="93" t="s">
        <v>20927</v>
      </c>
      <c r="K13730" s="93" t="s">
        <v>2023</v>
      </c>
      <c r="L13730" s="14">
        <f>AND(vyberHrace&lt;&gt;"",ISNUMBER(SEARCH(vyberHrace,$B13730)))</f>
      </c>
      <c r="M13730" s="14">
        <f>AND($I13730=MID(kododd,1,2),$J13730=MID(kododd,3,3))</f>
      </c>
    </row>
    <row r="13731">
      <c r="A13731" s="95">
        <v>44946</v>
      </c>
      <c r="B13731" s="93" t="s">
        <v>12417</v>
      </c>
      <c r="C13731" s="93" t="s">
        <v>1417</v>
      </c>
      <c r="D13731" s="95">
        <v>1492</v>
      </c>
      <c r="E13731" s="95">
        <v>1814</v>
      </c>
      <c r="F13731" s="95">
        <v>399612</v>
      </c>
      <c r="G13731" s="95">
        <v>250</v>
      </c>
      <c r="H13731" s="93" t="s">
        <v>8976</v>
      </c>
      <c r="I13731" s="93" t="s">
        <v>23891</v>
      </c>
      <c r="J13731" s="93" t="s">
        <v>20849</v>
      </c>
      <c r="K13731" s="93" t="s">
        <v>5108</v>
      </c>
      <c r="L13731" s="14">
        <f>AND(vyberHrace&lt;&gt;"",ISNUMBER(SEARCH(vyberHrace,$B13731)))</f>
      </c>
      <c r="M13731" s="14">
        <f>AND($I13731=MID(kododd,1,2),$J13731=MID(kododd,3,3))</f>
      </c>
    </row>
    <row r="13732">
      <c r="A13732" s="95">
        <v>7628</v>
      </c>
      <c r="B13732" s="93" t="s">
        <v>12428</v>
      </c>
      <c r="C13732" s="93" t="s">
        <v>1426</v>
      </c>
      <c r="D13732" s="95">
        <v>1523</v>
      </c>
      <c r="E13732" s="95">
        <v>1673</v>
      </c>
      <c r="F13732" s="95">
        <v>346837</v>
      </c>
      <c r="G13732" s="95">
        <v>0</v>
      </c>
      <c r="H13732" s="93" t="s">
        <v>8976</v>
      </c>
      <c r="I13732" s="93" t="s">
        <v>23891</v>
      </c>
      <c r="J13732" s="93" t="s">
        <v>23412</v>
      </c>
      <c r="K13732" s="93" t="s">
        <v>21365</v>
      </c>
      <c r="L13732" s="14">
        <f>AND(vyberHrace&lt;&gt;"",ISNUMBER(SEARCH(vyberHrace,$B13732)))</f>
      </c>
      <c r="M13732" s="14">
        <f>AND($I13732=MID(kododd,1,2),$J13732=MID(kododd,3,3))</f>
      </c>
    </row>
    <row r="13733">
      <c r="A13733" s="95">
        <v>18774</v>
      </c>
      <c r="B13733" s="93" t="s">
        <v>3376</v>
      </c>
      <c r="C13733" s="93" t="s">
        <v>1457</v>
      </c>
      <c r="G13733" s="95">
        <v>0</v>
      </c>
      <c r="H13733" s="93" t="s">
        <v>8976</v>
      </c>
      <c r="I13733" s="93" t="s">
        <v>23891</v>
      </c>
      <c r="J13733" s="93" t="s">
        <v>20859</v>
      </c>
      <c r="K13733" s="93" t="s">
        <v>6551</v>
      </c>
      <c r="L13733" s="14">
        <f>AND(vyberHrace&lt;&gt;"",ISNUMBER(SEARCH(vyberHrace,$B13733)))</f>
      </c>
      <c r="M13733" s="14">
        <f>AND($I13733=MID(kododd,1,2),$J13733=MID(kododd,3,3))</f>
      </c>
    </row>
    <row r="13734">
      <c r="A13734" s="95">
        <v>18772</v>
      </c>
      <c r="B13734" s="93" t="s">
        <v>3380</v>
      </c>
      <c r="C13734" s="93" t="s">
        <v>1475</v>
      </c>
      <c r="G13734" s="95">
        <v>0</v>
      </c>
      <c r="H13734" s="93" t="s">
        <v>8976</v>
      </c>
      <c r="I13734" s="93" t="s">
        <v>23891</v>
      </c>
      <c r="J13734" s="93" t="s">
        <v>20859</v>
      </c>
      <c r="K13734" s="93" t="s">
        <v>6551</v>
      </c>
      <c r="L13734" s="14">
        <f>AND(vyberHrace&lt;&gt;"",ISNUMBER(SEARCH(vyberHrace,$B13734)))</f>
      </c>
      <c r="M13734" s="14">
        <f>AND($I13734=MID(kododd,1,2),$J13734=MID(kododd,3,3))</f>
      </c>
    </row>
    <row r="13735">
      <c r="A13735" s="95">
        <v>50402</v>
      </c>
      <c r="B13735" s="93" t="s">
        <v>4741</v>
      </c>
      <c r="C13735" s="93" t="s">
        <v>1416</v>
      </c>
      <c r="D13735" s="95">
        <v>1702</v>
      </c>
      <c r="E13735" s="95">
        <v>1790</v>
      </c>
      <c r="F13735" s="95">
        <v>23736003</v>
      </c>
      <c r="G13735" s="95">
        <v>250</v>
      </c>
      <c r="H13735" s="93" t="s">
        <v>8976</v>
      </c>
      <c r="I13735" s="93" t="s">
        <v>23891</v>
      </c>
      <c r="J13735" s="93" t="s">
        <v>20858</v>
      </c>
      <c r="K13735" s="93" t="s">
        <v>4899</v>
      </c>
      <c r="L13735" s="14">
        <f>AND(vyberHrace&lt;&gt;"",ISNUMBER(SEARCH(vyberHrace,$B13735)))</f>
      </c>
      <c r="M13735" s="14">
        <f>AND($I13735=MID(kododd,1,2),$J13735=MID(kododd,3,3))</f>
      </c>
    </row>
    <row r="13736">
      <c r="A13736" s="95">
        <v>60919</v>
      </c>
      <c r="B13736" s="93" t="s">
        <v>27294</v>
      </c>
      <c r="C13736" s="93" t="s">
        <v>1487</v>
      </c>
      <c r="G13736" s="95">
        <v>250</v>
      </c>
      <c r="H13736" s="93" t="s">
        <v>8976</v>
      </c>
      <c r="I13736" s="93" t="s">
        <v>23891</v>
      </c>
      <c r="J13736" s="93" t="s">
        <v>20880</v>
      </c>
      <c r="K13736" s="93" t="s">
        <v>11212</v>
      </c>
      <c r="L13736" s="14">
        <f>AND(vyberHrace&lt;&gt;"",ISNUMBER(SEARCH(vyberHrace,$B13736)))</f>
      </c>
      <c r="M13736" s="14">
        <f>AND($I13736=MID(kododd,1,2),$J13736=MID(kododd,3,3))</f>
      </c>
    </row>
    <row r="13737">
      <c r="A13737" s="95">
        <v>4827</v>
      </c>
      <c r="B13737" s="93" t="s">
        <v>5910</v>
      </c>
      <c r="C13737" s="93" t="s">
        <v>1423</v>
      </c>
      <c r="D13737" s="95">
        <v>1537</v>
      </c>
      <c r="G13737" s="95">
        <v>0</v>
      </c>
      <c r="H13737" s="93" t="s">
        <v>8976</v>
      </c>
      <c r="I13737" s="93" t="s">
        <v>23891</v>
      </c>
      <c r="J13737" s="93" t="s">
        <v>20859</v>
      </c>
      <c r="K13737" s="93" t="s">
        <v>6551</v>
      </c>
      <c r="L13737" s="14">
        <f>AND(vyberHrace&lt;&gt;"",ISNUMBER(SEARCH(vyberHrace,$B13737)))</f>
      </c>
      <c r="M13737" s="14">
        <f>AND($I13737=MID(kododd,1,2),$J13737=MID(kododd,3,3))</f>
      </c>
    </row>
    <row r="13738">
      <c r="A13738" s="95">
        <v>60614</v>
      </c>
      <c r="B13738" s="93" t="s">
        <v>27034</v>
      </c>
      <c r="C13738" s="93" t="s">
        <v>1420</v>
      </c>
      <c r="F13738" s="95">
        <v>23794712</v>
      </c>
      <c r="G13738" s="95">
        <v>250</v>
      </c>
      <c r="H13738" s="93" t="s">
        <v>8976</v>
      </c>
      <c r="I13738" s="93" t="s">
        <v>23891</v>
      </c>
      <c r="J13738" s="93" t="s">
        <v>20844</v>
      </c>
      <c r="K13738" s="93" t="s">
        <v>4953</v>
      </c>
      <c r="L13738" s="14">
        <f>AND(vyberHrace&lt;&gt;"",ISNUMBER(SEARCH(vyberHrace,$B13738)))</f>
      </c>
      <c r="M13738" s="14">
        <f>AND($I13738=MID(kododd,1,2),$J13738=MID(kododd,3,3))</f>
      </c>
    </row>
    <row r="13739">
      <c r="A13739" s="95">
        <v>6200</v>
      </c>
      <c r="B13739" s="93" t="s">
        <v>16047</v>
      </c>
      <c r="C13739" s="93" t="s">
        <v>1467</v>
      </c>
      <c r="D13739" s="95">
        <v>1646</v>
      </c>
      <c r="E13739" s="95">
        <v>1787</v>
      </c>
      <c r="F13739" s="95">
        <v>355275</v>
      </c>
      <c r="G13739" s="95">
        <v>250</v>
      </c>
      <c r="H13739" s="93" t="s">
        <v>8976</v>
      </c>
      <c r="I13739" s="93" t="s">
        <v>23891</v>
      </c>
      <c r="J13739" s="93" t="s">
        <v>20917</v>
      </c>
      <c r="K13739" s="93" t="s">
        <v>4902</v>
      </c>
      <c r="L13739" s="14">
        <f>AND(vyberHrace&lt;&gt;"",ISNUMBER(SEARCH(vyberHrace,$B13739)))</f>
      </c>
      <c r="M13739" s="14">
        <f>AND($I13739=MID(kododd,1,2),$J13739=MID(kododd,3,3))</f>
      </c>
    </row>
    <row r="13740">
      <c r="A13740" s="95">
        <v>38252</v>
      </c>
      <c r="B13740" s="93" t="s">
        <v>12194</v>
      </c>
      <c r="C13740" s="93" t="s">
        <v>1438</v>
      </c>
      <c r="D13740" s="95">
        <v>2321</v>
      </c>
      <c r="E13740" s="95">
        <v>2331</v>
      </c>
      <c r="F13740" s="95">
        <v>381420</v>
      </c>
      <c r="G13740" s="95">
        <v>250</v>
      </c>
      <c r="H13740" s="93" t="s">
        <v>8976</v>
      </c>
      <c r="I13740" s="93" t="s">
        <v>23891</v>
      </c>
      <c r="J13740" s="93" t="s">
        <v>20888</v>
      </c>
      <c r="K13740" s="93" t="s">
        <v>6891</v>
      </c>
      <c r="L13740" s="14">
        <f>AND(vyberHrace&lt;&gt;"",ISNUMBER(SEARCH(vyberHrace,$B13740)))</f>
      </c>
      <c r="M13740" s="14">
        <f>AND($I13740=MID(kododd,1,2),$J13740=MID(kododd,3,3))</f>
      </c>
    </row>
    <row r="13741">
      <c r="A13741" s="95">
        <v>49401</v>
      </c>
      <c r="B13741" s="93" t="s">
        <v>12218</v>
      </c>
      <c r="C13741" s="93" t="s">
        <v>1416</v>
      </c>
      <c r="G13741" s="95">
        <v>0</v>
      </c>
      <c r="H13741" s="93" t="s">
        <v>8976</v>
      </c>
      <c r="I13741" s="93" t="s">
        <v>23891</v>
      </c>
      <c r="J13741" s="93" t="s">
        <v>20859</v>
      </c>
      <c r="K13741" s="93" t="s">
        <v>6551</v>
      </c>
      <c r="L13741" s="14">
        <f>AND(vyberHrace&lt;&gt;"",ISNUMBER(SEARCH(vyberHrace,$B13741)))</f>
      </c>
      <c r="M13741" s="14">
        <f>AND($I13741=MID(kododd,1,2),$J13741=MID(kododd,3,3))</f>
      </c>
    </row>
    <row r="13742">
      <c r="A13742" s="95">
        <v>54168</v>
      </c>
      <c r="B13742" s="93" t="s">
        <v>669</v>
      </c>
      <c r="C13742" s="93" t="s">
        <v>1420</v>
      </c>
      <c r="F13742" s="95">
        <v>23758759</v>
      </c>
      <c r="G13742" s="95">
        <v>250</v>
      </c>
      <c r="H13742" s="93" t="s">
        <v>8976</v>
      </c>
      <c r="I13742" s="93" t="s">
        <v>23891</v>
      </c>
      <c r="J13742" s="93" t="s">
        <v>20859</v>
      </c>
      <c r="K13742" s="93" t="s">
        <v>6551</v>
      </c>
      <c r="L13742" s="14">
        <f>AND(vyberHrace&lt;&gt;"",ISNUMBER(SEARCH(vyberHrace,$B13742)))</f>
      </c>
      <c r="M13742" s="14">
        <f>AND($I13742=MID(kododd,1,2),$J13742=MID(kododd,3,3))</f>
      </c>
    </row>
    <row r="13743">
      <c r="A13743" s="95">
        <v>61625</v>
      </c>
      <c r="B13743" s="93" t="s">
        <v>27625</v>
      </c>
      <c r="C13743" s="93" t="s">
        <v>1486</v>
      </c>
      <c r="G13743" s="95">
        <v>250</v>
      </c>
      <c r="H13743" s="93" t="s">
        <v>8976</v>
      </c>
      <c r="I13743" s="93" t="s">
        <v>23891</v>
      </c>
      <c r="J13743" s="93" t="s">
        <v>20859</v>
      </c>
      <c r="K13743" s="93" t="s">
        <v>6551</v>
      </c>
      <c r="L13743" s="14">
        <f>AND(vyberHrace&lt;&gt;"",ISNUMBER(SEARCH(vyberHrace,$B13743)))</f>
      </c>
      <c r="M13743" s="14">
        <f>AND($I13743=MID(kododd,1,2),$J13743=MID(kododd,3,3))</f>
      </c>
    </row>
    <row r="13744">
      <c r="A13744" s="95">
        <v>9329</v>
      </c>
      <c r="B13744" s="93" t="s">
        <v>10094</v>
      </c>
      <c r="C13744" s="93" t="s">
        <v>1449</v>
      </c>
      <c r="D13744" s="95">
        <v>1790</v>
      </c>
      <c r="E13744" s="95">
        <v>1864</v>
      </c>
      <c r="F13744" s="95">
        <v>372145</v>
      </c>
      <c r="G13744" s="95">
        <v>250</v>
      </c>
      <c r="H13744" s="93" t="s">
        <v>8976</v>
      </c>
      <c r="I13744" s="93" t="s">
        <v>23891</v>
      </c>
      <c r="J13744" s="93" t="s">
        <v>20880</v>
      </c>
      <c r="K13744" s="93" t="s">
        <v>11212</v>
      </c>
      <c r="L13744" s="14">
        <f>AND(vyberHrace&lt;&gt;"",ISNUMBER(SEARCH(vyberHrace,$B13744)))</f>
      </c>
      <c r="M13744" s="14">
        <f>AND($I13744=MID(kododd,1,2),$J13744=MID(kododd,3,3))</f>
      </c>
    </row>
    <row r="13745">
      <c r="A13745" s="95">
        <v>52697</v>
      </c>
      <c r="B13745" s="93" t="s">
        <v>5699</v>
      </c>
      <c r="C13745" s="93" t="s">
        <v>3255</v>
      </c>
      <c r="G13745" s="95">
        <v>0</v>
      </c>
      <c r="H13745" s="93" t="s">
        <v>8976</v>
      </c>
      <c r="I13745" s="93" t="s">
        <v>23891</v>
      </c>
      <c r="J13745" s="93" t="s">
        <v>20859</v>
      </c>
      <c r="K13745" s="93" t="s">
        <v>6551</v>
      </c>
      <c r="L13745" s="14">
        <f>AND(vyberHrace&lt;&gt;"",ISNUMBER(SEARCH(vyberHrace,$B13745)))</f>
      </c>
      <c r="M13745" s="14">
        <f>AND($I13745=MID(kododd,1,2),$J13745=MID(kododd,3,3))</f>
      </c>
    </row>
    <row r="13746">
      <c r="A13746" s="95">
        <v>37438</v>
      </c>
      <c r="B13746" s="93" t="s">
        <v>4433</v>
      </c>
      <c r="C13746" s="93" t="s">
        <v>1444</v>
      </c>
      <c r="D13746" s="95">
        <v>2068</v>
      </c>
      <c r="E13746" s="95">
        <v>2112</v>
      </c>
      <c r="F13746" s="95">
        <v>376876</v>
      </c>
      <c r="G13746" s="95">
        <v>250</v>
      </c>
      <c r="H13746" s="93" t="s">
        <v>8976</v>
      </c>
      <c r="I13746" s="93" t="s">
        <v>23891</v>
      </c>
      <c r="J13746" s="93" t="s">
        <v>20917</v>
      </c>
      <c r="K13746" s="93" t="s">
        <v>4902</v>
      </c>
      <c r="L13746" s="14">
        <f>AND(vyberHrace&lt;&gt;"",ISNUMBER(SEARCH(vyberHrace,$B13746)))</f>
      </c>
      <c r="M13746" s="14">
        <f>AND($I13746=MID(kododd,1,2),$J13746=MID(kododd,3,3))</f>
      </c>
    </row>
    <row r="13747">
      <c r="A13747" s="95">
        <v>42033</v>
      </c>
      <c r="B13747" s="93" t="s">
        <v>14704</v>
      </c>
      <c r="C13747" s="93" t="s">
        <v>1419</v>
      </c>
      <c r="D13747" s="95">
        <v>1319</v>
      </c>
      <c r="E13747" s="95">
        <v>1559</v>
      </c>
      <c r="F13747" s="95">
        <v>388122</v>
      </c>
      <c r="G13747" s="95">
        <v>250</v>
      </c>
      <c r="H13747" s="93" t="s">
        <v>8976</v>
      </c>
      <c r="I13747" s="93" t="s">
        <v>23891</v>
      </c>
      <c r="J13747" s="93" t="s">
        <v>20875</v>
      </c>
      <c r="K13747" s="93" t="s">
        <v>6163</v>
      </c>
      <c r="L13747" s="14">
        <f>AND(vyberHrace&lt;&gt;"",ISNUMBER(SEARCH(vyberHrace,$B13747)))</f>
      </c>
      <c r="M13747" s="14">
        <f>AND($I13747=MID(kododd,1,2),$J13747=MID(kododd,3,3))</f>
      </c>
    </row>
    <row r="13748">
      <c r="A13748" s="95">
        <v>63682</v>
      </c>
      <c r="B13748" s="93" t="s">
        <v>29859</v>
      </c>
      <c r="C13748" s="93" t="s">
        <v>1403</v>
      </c>
      <c r="G13748" s="95">
        <v>250</v>
      </c>
      <c r="H13748" s="93" t="s">
        <v>8976</v>
      </c>
      <c r="I13748" s="93" t="s">
        <v>23891</v>
      </c>
      <c r="J13748" s="93" t="s">
        <v>20875</v>
      </c>
      <c r="K13748" s="93" t="s">
        <v>6163</v>
      </c>
      <c r="L13748" s="14">
        <f>AND(vyberHrace&lt;&gt;"",ISNUMBER(SEARCH(vyberHrace,$B13748)))</f>
      </c>
      <c r="M13748" s="14">
        <f>AND($I13748=MID(kododd,1,2),$J13748=MID(kododd,3,3))</f>
      </c>
    </row>
    <row r="13749">
      <c r="A13749" s="95">
        <v>54235</v>
      </c>
      <c r="B13749" s="93" t="s">
        <v>783</v>
      </c>
      <c r="C13749" s="93" t="s">
        <v>1424</v>
      </c>
      <c r="G13749" s="95">
        <v>0</v>
      </c>
      <c r="H13749" s="93" t="s">
        <v>8976</v>
      </c>
      <c r="I13749" s="93" t="s">
        <v>23891</v>
      </c>
      <c r="J13749" s="93" t="s">
        <v>20877</v>
      </c>
      <c r="K13749" s="93" t="s">
        <v>1966</v>
      </c>
      <c r="L13749" s="14">
        <f>AND(vyberHrace&lt;&gt;"",ISNUMBER(SEARCH(vyberHrace,$B13749)))</f>
      </c>
      <c r="M13749" s="14">
        <f>AND($I13749=MID(kododd,1,2),$J13749=MID(kododd,3,3))</f>
      </c>
    </row>
    <row r="13750">
      <c r="A13750" s="95">
        <v>1312</v>
      </c>
      <c r="B13750" s="93" t="s">
        <v>12376</v>
      </c>
      <c r="C13750" s="93" t="s">
        <v>1467</v>
      </c>
      <c r="D13750" s="95">
        <v>1756</v>
      </c>
      <c r="E13750" s="95">
        <v>1836</v>
      </c>
      <c r="F13750" s="95">
        <v>306770</v>
      </c>
      <c r="G13750" s="95">
        <v>250</v>
      </c>
      <c r="H13750" s="93" t="s">
        <v>8976</v>
      </c>
      <c r="I13750" s="93" t="s">
        <v>23891</v>
      </c>
      <c r="J13750" s="93" t="s">
        <v>20859</v>
      </c>
      <c r="K13750" s="93" t="s">
        <v>6551</v>
      </c>
      <c r="L13750" s="14">
        <f>AND(vyberHrace&lt;&gt;"",ISNUMBER(SEARCH(vyberHrace,$B13750)))</f>
      </c>
      <c r="M13750" s="14">
        <f>AND($I13750=MID(kododd,1,2),$J13750=MID(kododd,3,3))</f>
      </c>
    </row>
    <row r="13751">
      <c r="A13751" s="95">
        <v>644</v>
      </c>
      <c r="B13751" s="93" t="s">
        <v>19752</v>
      </c>
      <c r="C13751" s="93" t="s">
        <v>1401</v>
      </c>
      <c r="D13751" s="95">
        <v>1899</v>
      </c>
      <c r="E13751" s="95">
        <v>1952</v>
      </c>
      <c r="F13751" s="95">
        <v>309621</v>
      </c>
      <c r="G13751" s="95">
        <v>250</v>
      </c>
      <c r="H13751" s="93" t="s">
        <v>8976</v>
      </c>
      <c r="I13751" s="93" t="s">
        <v>23891</v>
      </c>
      <c r="J13751" s="93" t="s">
        <v>20859</v>
      </c>
      <c r="K13751" s="93" t="s">
        <v>6551</v>
      </c>
      <c r="L13751" s="14">
        <f>AND(vyberHrace&lt;&gt;"",ISNUMBER(SEARCH(vyberHrace,$B13751)))</f>
      </c>
      <c r="M13751" s="14">
        <f>AND($I13751=MID(kododd,1,2),$J13751=MID(kododd,3,3))</f>
      </c>
    </row>
    <row r="13752">
      <c r="A13752" s="95">
        <v>3930</v>
      </c>
      <c r="B13752" s="93" t="s">
        <v>12378</v>
      </c>
      <c r="C13752" s="93" t="s">
        <v>1423</v>
      </c>
      <c r="D13752" s="95">
        <v>1991</v>
      </c>
      <c r="E13752" s="95">
        <v>2013</v>
      </c>
      <c r="F13752" s="95">
        <v>322059</v>
      </c>
      <c r="G13752" s="95">
        <v>250</v>
      </c>
      <c r="H13752" s="93" t="s">
        <v>8976</v>
      </c>
      <c r="I13752" s="93" t="s">
        <v>23891</v>
      </c>
      <c r="J13752" s="93" t="s">
        <v>20859</v>
      </c>
      <c r="K13752" s="93" t="s">
        <v>6551</v>
      </c>
      <c r="L13752" s="14">
        <f>AND(vyberHrace&lt;&gt;"",ISNUMBER(SEARCH(vyberHrace,$B13752)))</f>
      </c>
      <c r="M13752" s="14">
        <f>AND($I13752=MID(kododd,1,2),$J13752=MID(kododd,3,3))</f>
      </c>
    </row>
    <row r="13753">
      <c r="A13753" s="95">
        <v>53698</v>
      </c>
      <c r="B13753" s="93" t="s">
        <v>3584</v>
      </c>
      <c r="C13753" s="93" t="s">
        <v>1432</v>
      </c>
      <c r="D13753" s="95">
        <v>1313</v>
      </c>
      <c r="F13753" s="95">
        <v>23746718</v>
      </c>
      <c r="G13753" s="95">
        <v>250</v>
      </c>
      <c r="H13753" s="93" t="s">
        <v>8976</v>
      </c>
      <c r="I13753" s="93" t="s">
        <v>23891</v>
      </c>
      <c r="J13753" s="93" t="s">
        <v>20917</v>
      </c>
      <c r="K13753" s="93" t="s">
        <v>4902</v>
      </c>
      <c r="L13753" s="14">
        <f>AND(vyberHrace&lt;&gt;"",ISNUMBER(SEARCH(vyberHrace,$B13753)))</f>
      </c>
      <c r="M13753" s="14">
        <f>AND($I13753=MID(kododd,1,2),$J13753=MID(kododd,3,3))</f>
      </c>
    </row>
    <row r="13754">
      <c r="A13754" s="95">
        <v>53741</v>
      </c>
      <c r="B13754" s="93" t="s">
        <v>754</v>
      </c>
      <c r="C13754" s="93" t="s">
        <v>1420</v>
      </c>
      <c r="F13754" s="95">
        <v>23772808</v>
      </c>
      <c r="G13754" s="95">
        <v>250</v>
      </c>
      <c r="H13754" s="93" t="s">
        <v>8976</v>
      </c>
      <c r="I13754" s="93" t="s">
        <v>23891</v>
      </c>
      <c r="J13754" s="93" t="s">
        <v>20875</v>
      </c>
      <c r="K13754" s="93" t="s">
        <v>6163</v>
      </c>
      <c r="L13754" s="14">
        <f>AND(vyberHrace&lt;&gt;"",ISNUMBER(SEARCH(vyberHrace,$B13754)))</f>
      </c>
      <c r="M13754" s="14">
        <f>AND($I13754=MID(kododd,1,2),$J13754=MID(kododd,3,3))</f>
      </c>
    </row>
    <row r="13755">
      <c r="A13755" s="95">
        <v>4567</v>
      </c>
      <c r="B13755" s="93" t="s">
        <v>17038</v>
      </c>
      <c r="C13755" s="93" t="s">
        <v>1439</v>
      </c>
      <c r="D13755" s="95">
        <v>1559</v>
      </c>
      <c r="G13755" s="95">
        <v>0</v>
      </c>
      <c r="H13755" s="93" t="s">
        <v>8976</v>
      </c>
      <c r="I13755" s="93" t="s">
        <v>23891</v>
      </c>
      <c r="J13755" s="93" t="s">
        <v>20859</v>
      </c>
      <c r="K13755" s="93" t="s">
        <v>6551</v>
      </c>
      <c r="L13755" s="14">
        <f>AND(vyberHrace&lt;&gt;"",ISNUMBER(SEARCH(vyberHrace,$B13755)))</f>
      </c>
      <c r="M13755" s="14">
        <f>AND($I13755=MID(kododd,1,2),$J13755=MID(kododd,3,3))</f>
      </c>
    </row>
    <row r="13756">
      <c r="A13756" s="95">
        <v>54955</v>
      </c>
      <c r="B13756" s="93" t="s">
        <v>661</v>
      </c>
      <c r="C13756" s="93" t="s">
        <v>1402</v>
      </c>
      <c r="D13756" s="95">
        <v>1196</v>
      </c>
      <c r="E13756" s="95">
        <v>1570</v>
      </c>
      <c r="F13756" s="95">
        <v>23758368</v>
      </c>
      <c r="G13756" s="95">
        <v>0</v>
      </c>
      <c r="H13756" s="93" t="s">
        <v>8976</v>
      </c>
      <c r="I13756" s="93" t="s">
        <v>23891</v>
      </c>
      <c r="J13756" s="93" t="s">
        <v>20843</v>
      </c>
      <c r="K13756" s="93" t="s">
        <v>5072</v>
      </c>
      <c r="L13756" s="14">
        <f>AND(vyberHrace&lt;&gt;"",ISNUMBER(SEARCH(vyberHrace,$B13756)))</f>
      </c>
      <c r="M13756" s="14">
        <f>AND($I13756=MID(kododd,1,2),$J13756=MID(kododd,3,3))</f>
      </c>
    </row>
    <row r="13757">
      <c r="A13757" s="95">
        <v>63394</v>
      </c>
      <c r="B13757" s="93" t="s">
        <v>29234</v>
      </c>
      <c r="C13757" s="93" t="s">
        <v>1486</v>
      </c>
      <c r="G13757" s="95">
        <v>250</v>
      </c>
      <c r="H13757" s="93" t="s">
        <v>8976</v>
      </c>
      <c r="I13757" s="93" t="s">
        <v>23891</v>
      </c>
      <c r="J13757" s="93" t="s">
        <v>20912</v>
      </c>
      <c r="K13757" s="93" t="s">
        <v>6267</v>
      </c>
      <c r="L13757" s="14">
        <f>AND(vyberHrace&lt;&gt;"",ISNUMBER(SEARCH(vyberHrace,$B13757)))</f>
      </c>
      <c r="M13757" s="14">
        <f>AND($I13757=MID(kododd,1,2),$J13757=MID(kododd,3,3))</f>
      </c>
    </row>
    <row r="13758">
      <c r="A13758" s="95">
        <v>62502</v>
      </c>
      <c r="B13758" s="93" t="s">
        <v>29235</v>
      </c>
      <c r="C13758" s="93" t="s">
        <v>3255</v>
      </c>
      <c r="F13758" s="95">
        <v>23792329</v>
      </c>
      <c r="G13758" s="95">
        <v>250</v>
      </c>
      <c r="H13758" s="93" t="s">
        <v>8976</v>
      </c>
      <c r="I13758" s="93" t="s">
        <v>23891</v>
      </c>
      <c r="J13758" s="93" t="s">
        <v>20927</v>
      </c>
      <c r="K13758" s="93" t="s">
        <v>2023</v>
      </c>
      <c r="L13758" s="14">
        <f>AND(vyberHrace&lt;&gt;"",ISNUMBER(SEARCH(vyberHrace,$B13758)))</f>
      </c>
      <c r="M13758" s="14">
        <f>AND($I13758=MID(kododd,1,2),$J13758=MID(kododd,3,3))</f>
      </c>
    </row>
    <row r="13759">
      <c r="A13759" s="95">
        <v>35794</v>
      </c>
      <c r="B13759" s="93" t="s">
        <v>17091</v>
      </c>
      <c r="C13759" s="93" t="s">
        <v>1430</v>
      </c>
      <c r="D13759" s="95">
        <v>1653</v>
      </c>
      <c r="E13759" s="95">
        <v>1805</v>
      </c>
      <c r="F13759" s="95">
        <v>387754</v>
      </c>
      <c r="G13759" s="95">
        <v>250</v>
      </c>
      <c r="H13759" s="93" t="s">
        <v>8976</v>
      </c>
      <c r="I13759" s="93" t="s">
        <v>23891</v>
      </c>
      <c r="J13759" s="93" t="s">
        <v>20909</v>
      </c>
      <c r="K13759" s="93" t="s">
        <v>8978</v>
      </c>
      <c r="L13759" s="14">
        <f>AND(vyberHrace&lt;&gt;"",ISNUMBER(SEARCH(vyberHrace,$B13759)))</f>
      </c>
      <c r="M13759" s="14">
        <f>AND($I13759=MID(kododd,1,2),$J13759=MID(kododd,3,3))</f>
      </c>
    </row>
    <row r="13760">
      <c r="A13760" s="95">
        <v>30242</v>
      </c>
      <c r="B13760" s="93" t="s">
        <v>12445</v>
      </c>
      <c r="C13760" s="93" t="s">
        <v>1403</v>
      </c>
      <c r="D13760" s="95">
        <v>1758</v>
      </c>
      <c r="E13760" s="95">
        <v>1847</v>
      </c>
      <c r="F13760" s="95">
        <v>344800</v>
      </c>
      <c r="G13760" s="95">
        <v>250</v>
      </c>
      <c r="H13760" s="93" t="s">
        <v>8976</v>
      </c>
      <c r="I13760" s="93" t="s">
        <v>23891</v>
      </c>
      <c r="J13760" s="93" t="s">
        <v>20899</v>
      </c>
      <c r="K13760" s="93" t="s">
        <v>4757</v>
      </c>
      <c r="L13760" s="14">
        <f>AND(vyberHrace&lt;&gt;"",ISNUMBER(SEARCH(vyberHrace,$B13760)))</f>
      </c>
      <c r="M13760" s="14">
        <f>AND($I13760=MID(kododd,1,2),$J13760=MID(kododd,3,3))</f>
      </c>
    </row>
    <row r="13761">
      <c r="A13761" s="95">
        <v>63163</v>
      </c>
      <c r="B13761" s="93" t="s">
        <v>29236</v>
      </c>
      <c r="C13761" s="93" t="s">
        <v>1486</v>
      </c>
      <c r="G13761" s="95">
        <v>250</v>
      </c>
      <c r="H13761" s="93" t="s">
        <v>8976</v>
      </c>
      <c r="I13761" s="93" t="s">
        <v>23891</v>
      </c>
      <c r="J13761" s="93" t="s">
        <v>20844</v>
      </c>
      <c r="K13761" s="93" t="s">
        <v>4953</v>
      </c>
      <c r="L13761" s="14">
        <f>AND(vyberHrace&lt;&gt;"",ISNUMBER(SEARCH(vyberHrace,$B13761)))</f>
      </c>
      <c r="M13761" s="14">
        <f>AND($I13761=MID(kododd,1,2),$J13761=MID(kododd,3,3))</f>
      </c>
    </row>
    <row r="13762">
      <c r="A13762" s="95">
        <v>49064</v>
      </c>
      <c r="B13762" s="93" t="s">
        <v>482</v>
      </c>
      <c r="C13762" s="93" t="s">
        <v>1416</v>
      </c>
      <c r="F13762" s="95">
        <v>23742542</v>
      </c>
      <c r="G13762" s="95">
        <v>0</v>
      </c>
      <c r="H13762" s="93" t="s">
        <v>8976</v>
      </c>
      <c r="I13762" s="93" t="s">
        <v>23891</v>
      </c>
      <c r="J13762" s="93" t="s">
        <v>20917</v>
      </c>
      <c r="K13762" s="93" t="s">
        <v>4902</v>
      </c>
      <c r="L13762" s="14">
        <f>AND(vyberHrace&lt;&gt;"",ISNUMBER(SEARCH(vyberHrace,$B13762)))</f>
      </c>
      <c r="M13762" s="14">
        <f>AND($I13762=MID(kododd,1,2),$J13762=MID(kododd,3,3))</f>
      </c>
    </row>
    <row r="13763">
      <c r="A13763" s="95">
        <v>46491</v>
      </c>
      <c r="B13763" s="93" t="s">
        <v>486</v>
      </c>
      <c r="C13763" s="93" t="s">
        <v>1456</v>
      </c>
      <c r="D13763" s="95">
        <v>1523</v>
      </c>
      <c r="E13763" s="95">
        <v>1719</v>
      </c>
      <c r="F13763" s="95">
        <v>23711710</v>
      </c>
      <c r="G13763" s="95">
        <v>250</v>
      </c>
      <c r="H13763" s="93" t="s">
        <v>8976</v>
      </c>
      <c r="I13763" s="93" t="s">
        <v>23891</v>
      </c>
      <c r="J13763" s="93" t="s">
        <v>20879</v>
      </c>
      <c r="K13763" s="93" t="s">
        <v>2036</v>
      </c>
      <c r="L13763" s="14">
        <f>AND(vyberHrace&lt;&gt;"",ISNUMBER(SEARCH(vyberHrace,$B13763)))</f>
      </c>
      <c r="M13763" s="14">
        <f>AND($I13763=MID(kododd,1,2),$J13763=MID(kododd,3,3))</f>
      </c>
    </row>
    <row r="13764">
      <c r="A13764" s="95">
        <v>37233</v>
      </c>
      <c r="B13764" s="93" t="s">
        <v>490</v>
      </c>
      <c r="C13764" s="93" t="s">
        <v>1399</v>
      </c>
      <c r="F13764" s="95">
        <v>359475</v>
      </c>
      <c r="G13764" s="95">
        <v>0</v>
      </c>
      <c r="H13764" s="93" t="s">
        <v>8976</v>
      </c>
      <c r="I13764" s="93" t="s">
        <v>23891</v>
      </c>
      <c r="J13764" s="93" t="s">
        <v>20927</v>
      </c>
      <c r="K13764" s="93" t="s">
        <v>2023</v>
      </c>
      <c r="L13764" s="14">
        <f>AND(vyberHrace&lt;&gt;"",ISNUMBER(SEARCH(vyberHrace,$B13764)))</f>
      </c>
      <c r="M13764" s="14">
        <f>AND($I13764=MID(kododd,1,2),$J13764=MID(kododd,3,3))</f>
      </c>
    </row>
    <row r="13765">
      <c r="A13765" s="95">
        <v>47414</v>
      </c>
      <c r="B13765" s="93" t="s">
        <v>502</v>
      </c>
      <c r="C13765" s="93" t="s">
        <v>1416</v>
      </c>
      <c r="F13765" s="95">
        <v>23722312</v>
      </c>
      <c r="G13765" s="95">
        <v>0</v>
      </c>
      <c r="H13765" s="93" t="s">
        <v>8976</v>
      </c>
      <c r="I13765" s="93" t="s">
        <v>23891</v>
      </c>
      <c r="J13765" s="93" t="s">
        <v>20927</v>
      </c>
      <c r="K13765" s="93" t="s">
        <v>2023</v>
      </c>
      <c r="L13765" s="14">
        <f>AND(vyberHrace&lt;&gt;"",ISNUMBER(SEARCH(vyberHrace,$B13765)))</f>
      </c>
      <c r="M13765" s="14">
        <f>AND($I13765=MID(kododd,1,2),$J13765=MID(kododd,3,3))</f>
      </c>
    </row>
    <row r="13766">
      <c r="A13766" s="95">
        <v>28098</v>
      </c>
      <c r="B13766" s="93" t="s">
        <v>511</v>
      </c>
      <c r="C13766" s="93" t="s">
        <v>1454</v>
      </c>
      <c r="D13766" s="95">
        <v>1762</v>
      </c>
      <c r="E13766" s="95">
        <v>1846</v>
      </c>
      <c r="F13766" s="95">
        <v>373435</v>
      </c>
      <c r="G13766" s="95">
        <v>0</v>
      </c>
      <c r="H13766" s="93" t="s">
        <v>8976</v>
      </c>
      <c r="I13766" s="93" t="s">
        <v>23891</v>
      </c>
      <c r="J13766" s="93" t="s">
        <v>20870</v>
      </c>
      <c r="K13766" s="93" t="s">
        <v>6868</v>
      </c>
      <c r="L13766" s="14">
        <f>AND(vyberHrace&lt;&gt;"",ISNUMBER(SEARCH(vyberHrace,$B13766)))</f>
      </c>
      <c r="M13766" s="14">
        <f>AND($I13766=MID(kododd,1,2),$J13766=MID(kododd,3,3))</f>
      </c>
    </row>
    <row r="13767">
      <c r="A13767" s="95">
        <v>60712</v>
      </c>
      <c r="B13767" s="93" t="s">
        <v>27124</v>
      </c>
      <c r="C13767" s="93" t="s">
        <v>1420</v>
      </c>
      <c r="G13767" s="95">
        <v>0</v>
      </c>
      <c r="H13767" s="93" t="s">
        <v>8976</v>
      </c>
      <c r="I13767" s="93" t="s">
        <v>23891</v>
      </c>
      <c r="J13767" s="93" t="s">
        <v>20909</v>
      </c>
      <c r="K13767" s="93" t="s">
        <v>8978</v>
      </c>
      <c r="L13767" s="14">
        <f>AND(vyberHrace&lt;&gt;"",ISNUMBER(SEARCH(vyberHrace,$B13767)))</f>
      </c>
      <c r="M13767" s="14">
        <f>AND($I13767=MID(kododd,1,2),$J13767=MID(kododd,3,3))</f>
      </c>
    </row>
    <row r="13768">
      <c r="A13768" s="95">
        <v>31489</v>
      </c>
      <c r="B13768" s="93" t="s">
        <v>11079</v>
      </c>
      <c r="C13768" s="93" t="s">
        <v>1431</v>
      </c>
      <c r="D13768" s="95">
        <v>1498</v>
      </c>
      <c r="E13768" s="95">
        <v>1687</v>
      </c>
      <c r="F13768" s="95">
        <v>378984</v>
      </c>
      <c r="G13768" s="95">
        <v>0</v>
      </c>
      <c r="H13768" s="93" t="s">
        <v>8976</v>
      </c>
      <c r="I13768" s="93" t="s">
        <v>23891</v>
      </c>
      <c r="J13768" s="93" t="s">
        <v>20912</v>
      </c>
      <c r="K13768" s="93" t="s">
        <v>6267</v>
      </c>
      <c r="L13768" s="14">
        <f>AND(vyberHrace&lt;&gt;"",ISNUMBER(SEARCH(vyberHrace,$B13768)))</f>
      </c>
      <c r="M13768" s="14">
        <f>AND($I13768=MID(kododd,1,2),$J13768=MID(kododd,3,3))</f>
      </c>
    </row>
    <row r="13769">
      <c r="A13769" s="95">
        <v>27284</v>
      </c>
      <c r="B13769" s="93" t="s">
        <v>26184</v>
      </c>
      <c r="C13769" s="93" t="s">
        <v>1461</v>
      </c>
      <c r="D13769" s="95">
        <v>1457</v>
      </c>
      <c r="F13769" s="95">
        <v>23794682</v>
      </c>
      <c r="G13769" s="95">
        <v>250</v>
      </c>
      <c r="H13769" s="93" t="s">
        <v>8976</v>
      </c>
      <c r="I13769" s="93" t="s">
        <v>23891</v>
      </c>
      <c r="J13769" s="93" t="s">
        <v>20908</v>
      </c>
      <c r="K13769" s="93" t="s">
        <v>21355</v>
      </c>
      <c r="L13769" s="14">
        <f>AND(vyberHrace&lt;&gt;"",ISNUMBER(SEARCH(vyberHrace,$B13769)))</f>
      </c>
      <c r="M13769" s="14">
        <f>AND($I13769=MID(kododd,1,2),$J13769=MID(kododd,3,3))</f>
      </c>
    </row>
    <row r="13770">
      <c r="A13770" s="95">
        <v>59764</v>
      </c>
      <c r="B13770" s="93" t="s">
        <v>26277</v>
      </c>
      <c r="C13770" s="93" t="s">
        <v>1401</v>
      </c>
      <c r="D13770" s="95">
        <v>1407</v>
      </c>
      <c r="E13770" s="95">
        <v>1578</v>
      </c>
      <c r="F13770" s="95">
        <v>23785136</v>
      </c>
      <c r="G13770" s="95">
        <v>250</v>
      </c>
      <c r="H13770" s="93" t="s">
        <v>8976</v>
      </c>
      <c r="I13770" s="93" t="s">
        <v>23891</v>
      </c>
      <c r="J13770" s="93" t="s">
        <v>20895</v>
      </c>
      <c r="K13770" s="93" t="s">
        <v>26155</v>
      </c>
      <c r="L13770" s="14">
        <f>AND(vyberHrace&lt;&gt;"",ISNUMBER(SEARCH(vyberHrace,$B13770)))</f>
      </c>
      <c r="M13770" s="14">
        <f>AND($I13770=MID(kododd,1,2),$J13770=MID(kododd,3,3))</f>
      </c>
    </row>
    <row r="13771">
      <c r="A13771" s="95">
        <v>1728</v>
      </c>
      <c r="B13771" s="93" t="s">
        <v>13403</v>
      </c>
      <c r="C13771" s="93" t="s">
        <v>1466</v>
      </c>
      <c r="D13771" s="95">
        <v>1783</v>
      </c>
      <c r="E13771" s="95">
        <v>1880</v>
      </c>
      <c r="F13771" s="95">
        <v>307467</v>
      </c>
      <c r="G13771" s="95">
        <v>250</v>
      </c>
      <c r="H13771" s="93" t="s">
        <v>8976</v>
      </c>
      <c r="I13771" s="93" t="s">
        <v>23891</v>
      </c>
      <c r="J13771" s="93" t="s">
        <v>20954</v>
      </c>
      <c r="K13771" s="93" t="s">
        <v>5079</v>
      </c>
      <c r="L13771" s="14">
        <f>AND(vyberHrace&lt;&gt;"",ISNUMBER(SEARCH(vyberHrace,$B13771)))</f>
      </c>
      <c r="M13771" s="14">
        <f>AND($I13771=MID(kododd,1,2),$J13771=MID(kododd,3,3))</f>
      </c>
    </row>
    <row r="13772">
      <c r="A13772" s="95">
        <v>11659</v>
      </c>
      <c r="B13772" s="93" t="s">
        <v>13416</v>
      </c>
      <c r="C13772" s="93" t="s">
        <v>1456</v>
      </c>
      <c r="D13772" s="95">
        <v>1647</v>
      </c>
      <c r="F13772" s="95">
        <v>340006</v>
      </c>
      <c r="G13772" s="95">
        <v>0</v>
      </c>
      <c r="H13772" s="93" t="s">
        <v>8976</v>
      </c>
      <c r="I13772" s="93" t="s">
        <v>23891</v>
      </c>
      <c r="J13772" s="93" t="s">
        <v>20909</v>
      </c>
      <c r="K13772" s="93" t="s">
        <v>8978</v>
      </c>
      <c r="L13772" s="14">
        <f>AND(vyberHrace&lt;&gt;"",ISNUMBER(SEARCH(vyberHrace,$B13772)))</f>
      </c>
      <c r="M13772" s="14">
        <f>AND($I13772=MID(kododd,1,2),$J13772=MID(kododd,3,3))</f>
      </c>
    </row>
    <row r="13773">
      <c r="A13773" s="95">
        <v>56289</v>
      </c>
      <c r="B13773" s="93" t="s">
        <v>7895</v>
      </c>
      <c r="C13773" s="93" t="s">
        <v>1410</v>
      </c>
      <c r="D13773" s="95">
        <v>1599</v>
      </c>
      <c r="E13773" s="95">
        <v>1765</v>
      </c>
      <c r="F13773" s="95">
        <v>23772816</v>
      </c>
      <c r="G13773" s="95">
        <v>250</v>
      </c>
      <c r="H13773" s="93" t="s">
        <v>8976</v>
      </c>
      <c r="I13773" s="93" t="s">
        <v>23891</v>
      </c>
      <c r="J13773" s="93" t="s">
        <v>20917</v>
      </c>
      <c r="K13773" s="93" t="s">
        <v>4902</v>
      </c>
      <c r="L13773" s="14">
        <f>AND(vyberHrace&lt;&gt;"",ISNUMBER(SEARCH(vyberHrace,$B13773)))</f>
      </c>
      <c r="M13773" s="14">
        <f>AND($I13773=MID(kododd,1,2),$J13773=MID(kododd,3,3))</f>
      </c>
    </row>
    <row r="13774">
      <c r="A13774" s="95">
        <v>45041</v>
      </c>
      <c r="B13774" s="93" t="s">
        <v>7903</v>
      </c>
      <c r="C13774" s="93" t="s">
        <v>1446</v>
      </c>
      <c r="D13774" s="95">
        <v>1357</v>
      </c>
      <c r="E13774" s="95">
        <v>1628</v>
      </c>
      <c r="F13774" s="95">
        <v>399639</v>
      </c>
      <c r="G13774" s="95">
        <v>250</v>
      </c>
      <c r="H13774" s="93" t="s">
        <v>8976</v>
      </c>
      <c r="I13774" s="93" t="s">
        <v>23891</v>
      </c>
      <c r="J13774" s="93" t="s">
        <v>20875</v>
      </c>
      <c r="K13774" s="93" t="s">
        <v>6163</v>
      </c>
      <c r="L13774" s="14">
        <f>AND(vyberHrace&lt;&gt;"",ISNUMBER(SEARCH(vyberHrace,$B13774)))</f>
      </c>
      <c r="M13774" s="14">
        <f>AND($I13774=MID(kododd,1,2),$J13774=MID(kododd,3,3))</f>
      </c>
    </row>
    <row r="13775">
      <c r="A13775" s="95">
        <v>15930</v>
      </c>
      <c r="B13775" s="93" t="s">
        <v>5847</v>
      </c>
      <c r="C13775" s="93" t="s">
        <v>1455</v>
      </c>
      <c r="D13775" s="95">
        <v>1547</v>
      </c>
      <c r="E13775" s="95">
        <v>1723</v>
      </c>
      <c r="F13775" s="95">
        <v>378992</v>
      </c>
      <c r="G13775" s="95">
        <v>250</v>
      </c>
      <c r="H13775" s="93" t="s">
        <v>8976</v>
      </c>
      <c r="I13775" s="93" t="s">
        <v>23891</v>
      </c>
      <c r="J13775" s="93" t="s">
        <v>20875</v>
      </c>
      <c r="K13775" s="93" t="s">
        <v>6163</v>
      </c>
      <c r="L13775" s="14">
        <f>AND(vyberHrace&lt;&gt;"",ISNUMBER(SEARCH(vyberHrace,$B13775)))</f>
      </c>
      <c r="M13775" s="14">
        <f>AND($I13775=MID(kododd,1,2),$J13775=MID(kododd,3,3))</f>
      </c>
    </row>
    <row r="13776">
      <c r="A13776" s="95">
        <v>48632</v>
      </c>
      <c r="B13776" s="93" t="s">
        <v>3288</v>
      </c>
      <c r="C13776" s="93" t="s">
        <v>3255</v>
      </c>
      <c r="D13776" s="95">
        <v>1181</v>
      </c>
      <c r="E13776" s="95">
        <v>1535</v>
      </c>
      <c r="F13776" s="95">
        <v>23742810</v>
      </c>
      <c r="G13776" s="95">
        <v>250</v>
      </c>
      <c r="H13776" s="93" t="s">
        <v>8976</v>
      </c>
      <c r="I13776" s="93" t="s">
        <v>23891</v>
      </c>
      <c r="J13776" s="93" t="s">
        <v>20961</v>
      </c>
      <c r="K13776" s="93" t="s">
        <v>6549</v>
      </c>
      <c r="L13776" s="14">
        <f>AND(vyberHrace&lt;&gt;"",ISNUMBER(SEARCH(vyberHrace,$B13776)))</f>
      </c>
      <c r="M13776" s="14">
        <f>AND($I13776=MID(kododd,1,2),$J13776=MID(kododd,3,3))</f>
      </c>
    </row>
    <row r="13777">
      <c r="A13777" s="95">
        <v>10201</v>
      </c>
      <c r="B13777" s="93" t="s">
        <v>3309</v>
      </c>
      <c r="C13777" s="93" t="s">
        <v>1465</v>
      </c>
      <c r="D13777" s="95">
        <v>2003</v>
      </c>
      <c r="E13777" s="95">
        <v>1999</v>
      </c>
      <c r="F13777" s="95">
        <v>340014</v>
      </c>
      <c r="G13777" s="95">
        <v>0</v>
      </c>
      <c r="H13777" s="93" t="s">
        <v>8976</v>
      </c>
      <c r="I13777" s="93" t="s">
        <v>23891</v>
      </c>
      <c r="J13777" s="93" t="s">
        <v>20927</v>
      </c>
      <c r="K13777" s="93" t="s">
        <v>2023</v>
      </c>
      <c r="L13777" s="14">
        <f>AND(vyberHrace&lt;&gt;"",ISNUMBER(SEARCH(vyberHrace,$B13777)))</f>
      </c>
      <c r="M13777" s="14">
        <f>AND($I13777=MID(kododd,1,2),$J13777=MID(kododd,3,3))</f>
      </c>
    </row>
    <row r="13778">
      <c r="A13778" s="95">
        <v>55253</v>
      </c>
      <c r="B13778" s="93" t="s">
        <v>675</v>
      </c>
      <c r="C13778" s="93" t="s">
        <v>1399</v>
      </c>
      <c r="D13778" s="95">
        <v>1252</v>
      </c>
      <c r="E13778" s="95">
        <v>1528</v>
      </c>
      <c r="F13778" s="95">
        <v>23758767</v>
      </c>
      <c r="G13778" s="95">
        <v>0</v>
      </c>
      <c r="H13778" s="93" t="s">
        <v>8976</v>
      </c>
      <c r="I13778" s="93" t="s">
        <v>23891</v>
      </c>
      <c r="J13778" s="93" t="s">
        <v>20870</v>
      </c>
      <c r="K13778" s="93" t="s">
        <v>6868</v>
      </c>
      <c r="L13778" s="14">
        <f>AND(vyberHrace&lt;&gt;"",ISNUMBER(SEARCH(vyberHrace,$B13778)))</f>
      </c>
      <c r="M13778" s="14">
        <f>AND($I13778=MID(kododd,1,2),$J13778=MID(kododd,3,3))</f>
      </c>
    </row>
    <row r="13779">
      <c r="A13779" s="95">
        <v>50391</v>
      </c>
      <c r="B13779" s="93" t="s">
        <v>11197</v>
      </c>
      <c r="C13779" s="93" t="s">
        <v>1412</v>
      </c>
      <c r="D13779" s="95">
        <v>1679</v>
      </c>
      <c r="E13779" s="95">
        <v>1794</v>
      </c>
      <c r="F13779" s="95">
        <v>23754974</v>
      </c>
      <c r="G13779" s="95">
        <v>250</v>
      </c>
      <c r="H13779" s="93" t="s">
        <v>8976</v>
      </c>
      <c r="I13779" s="93" t="s">
        <v>23891</v>
      </c>
      <c r="J13779" s="93" t="s">
        <v>20961</v>
      </c>
      <c r="K13779" s="93" t="s">
        <v>6549</v>
      </c>
      <c r="L13779" s="14">
        <f>AND(vyberHrace&lt;&gt;"",ISNUMBER(SEARCH(vyberHrace,$B13779)))</f>
      </c>
      <c r="M13779" s="14">
        <f>AND($I13779=MID(kododd,1,2),$J13779=MID(kododd,3,3))</f>
      </c>
    </row>
    <row r="13780">
      <c r="A13780" s="95">
        <v>1130</v>
      </c>
      <c r="B13780" s="93" t="s">
        <v>11202</v>
      </c>
      <c r="C13780" s="93" t="s">
        <v>1405</v>
      </c>
      <c r="D13780" s="95">
        <v>2031</v>
      </c>
      <c r="E13780" s="95">
        <v>2044</v>
      </c>
      <c r="F13780" s="95">
        <v>308668</v>
      </c>
      <c r="G13780" s="95">
        <v>250</v>
      </c>
      <c r="H13780" s="93" t="s">
        <v>8976</v>
      </c>
      <c r="I13780" s="93" t="s">
        <v>23891</v>
      </c>
      <c r="J13780" s="93" t="s">
        <v>20843</v>
      </c>
      <c r="K13780" s="93" t="s">
        <v>5072</v>
      </c>
      <c r="L13780" s="14">
        <f>AND(vyberHrace&lt;&gt;"",ISNUMBER(SEARCH(vyberHrace,$B13780)))</f>
      </c>
      <c r="M13780" s="14">
        <f>AND($I13780=MID(kododd,1,2),$J13780=MID(kododd,3,3))</f>
      </c>
    </row>
    <row r="13781">
      <c r="A13781" s="95">
        <v>64</v>
      </c>
      <c r="B13781" s="93" t="s">
        <v>15910</v>
      </c>
      <c r="C13781" s="93" t="s">
        <v>1433</v>
      </c>
      <c r="D13781" s="95">
        <v>2054</v>
      </c>
      <c r="E13781" s="95">
        <v>2035</v>
      </c>
      <c r="F13781" s="95">
        <v>304239</v>
      </c>
      <c r="G13781" s="95">
        <v>250</v>
      </c>
      <c r="H13781" s="93" t="s">
        <v>8976</v>
      </c>
      <c r="I13781" s="93" t="s">
        <v>23891</v>
      </c>
      <c r="J13781" s="93" t="s">
        <v>20927</v>
      </c>
      <c r="K13781" s="93" t="s">
        <v>2023</v>
      </c>
      <c r="L13781" s="14">
        <f>AND(vyberHrace&lt;&gt;"",ISNUMBER(SEARCH(vyberHrace,$B13781)))</f>
      </c>
      <c r="M13781" s="14">
        <f>AND($I13781=MID(kododd,1,2),$J13781=MID(kododd,3,3))</f>
      </c>
    </row>
    <row r="13782">
      <c r="A13782" s="95">
        <v>10171</v>
      </c>
      <c r="B13782" s="93" t="s">
        <v>17019</v>
      </c>
      <c r="C13782" s="93" t="s">
        <v>1469</v>
      </c>
      <c r="D13782" s="95">
        <v>1593</v>
      </c>
      <c r="E13782" s="95">
        <v>1719</v>
      </c>
      <c r="F13782" s="95">
        <v>372757</v>
      </c>
      <c r="G13782" s="95">
        <v>250</v>
      </c>
      <c r="H13782" s="93" t="s">
        <v>8976</v>
      </c>
      <c r="I13782" s="93" t="s">
        <v>23891</v>
      </c>
      <c r="J13782" s="93" t="s">
        <v>20875</v>
      </c>
      <c r="K13782" s="93" t="s">
        <v>6163</v>
      </c>
      <c r="L13782" s="14">
        <f>AND(vyberHrace&lt;&gt;"",ISNUMBER(SEARCH(vyberHrace,$B13782)))</f>
      </c>
      <c r="M13782" s="14">
        <f>AND($I13782=MID(kododd,1,2),$J13782=MID(kododd,3,3))</f>
      </c>
    </row>
    <row r="13783">
      <c r="A13783" s="95">
        <v>61124</v>
      </c>
      <c r="B13783" s="93" t="s">
        <v>27391</v>
      </c>
      <c r="C13783" s="93" t="s">
        <v>1450</v>
      </c>
      <c r="D13783" s="95">
        <v>1068</v>
      </c>
      <c r="F13783" s="95">
        <v>23795573</v>
      </c>
      <c r="G13783" s="95">
        <v>250</v>
      </c>
      <c r="H13783" s="93" t="s">
        <v>8976</v>
      </c>
      <c r="I13783" s="93" t="s">
        <v>23891</v>
      </c>
      <c r="J13783" s="93" t="s">
        <v>20875</v>
      </c>
      <c r="K13783" s="93" t="s">
        <v>6163</v>
      </c>
      <c r="L13783" s="14">
        <f>AND(vyberHrace&lt;&gt;"",ISNUMBER(SEARCH(vyberHrace,$B13783)))</f>
      </c>
      <c r="M13783" s="14">
        <f>AND($I13783=MID(kododd,1,2),$J13783=MID(kododd,3,3))</f>
      </c>
    </row>
    <row r="13784">
      <c r="A13784" s="95">
        <v>58668</v>
      </c>
      <c r="B13784" s="93" t="s">
        <v>25152</v>
      </c>
      <c r="C13784" s="93" t="s">
        <v>1450</v>
      </c>
      <c r="G13784" s="95">
        <v>250</v>
      </c>
      <c r="H13784" s="93" t="s">
        <v>8976</v>
      </c>
      <c r="I13784" s="93" t="s">
        <v>23891</v>
      </c>
      <c r="J13784" s="93" t="s">
        <v>20859</v>
      </c>
      <c r="K13784" s="93" t="s">
        <v>6551</v>
      </c>
      <c r="L13784" s="14">
        <f>AND(vyberHrace&lt;&gt;"",ISNUMBER(SEARCH(vyberHrace,$B13784)))</f>
      </c>
      <c r="M13784" s="14">
        <f>AND($I13784=MID(kododd,1,2),$J13784=MID(kododd,3,3))</f>
      </c>
    </row>
    <row r="13785">
      <c r="A13785" s="95">
        <v>60799</v>
      </c>
      <c r="B13785" s="93" t="s">
        <v>27193</v>
      </c>
      <c r="C13785" s="93" t="s">
        <v>1487</v>
      </c>
      <c r="G13785" s="95">
        <v>0</v>
      </c>
      <c r="H13785" s="93" t="s">
        <v>8976</v>
      </c>
      <c r="I13785" s="93" t="s">
        <v>23891</v>
      </c>
      <c r="J13785" s="93" t="s">
        <v>20859</v>
      </c>
      <c r="K13785" s="93" t="s">
        <v>6551</v>
      </c>
      <c r="L13785" s="14">
        <f>AND(vyberHrace&lt;&gt;"",ISNUMBER(SEARCH(vyberHrace,$B13785)))</f>
      </c>
      <c r="M13785" s="14">
        <f>AND($I13785=MID(kododd,1,2),$J13785=MID(kododd,3,3))</f>
      </c>
    </row>
    <row r="13786">
      <c r="A13786" s="95">
        <v>12684</v>
      </c>
      <c r="B13786" s="93" t="s">
        <v>13747</v>
      </c>
      <c r="C13786" s="93" t="s">
        <v>1430</v>
      </c>
      <c r="D13786" s="95">
        <v>2009</v>
      </c>
      <c r="E13786" s="95">
        <v>2025</v>
      </c>
      <c r="F13786" s="95">
        <v>319805</v>
      </c>
      <c r="G13786" s="95">
        <v>250</v>
      </c>
      <c r="H13786" s="93" t="s">
        <v>8976</v>
      </c>
      <c r="I13786" s="93" t="s">
        <v>23891</v>
      </c>
      <c r="J13786" s="93" t="s">
        <v>20917</v>
      </c>
      <c r="K13786" s="93" t="s">
        <v>4902</v>
      </c>
      <c r="L13786" s="14">
        <f>AND(vyberHrace&lt;&gt;"",ISNUMBER(SEARCH(vyberHrace,$B13786)))</f>
      </c>
      <c r="M13786" s="14">
        <f>AND($I13786=MID(kododd,1,2),$J13786=MID(kododd,3,3))</f>
      </c>
    </row>
    <row r="13787">
      <c r="A13787" s="95">
        <v>42914</v>
      </c>
      <c r="B13787" s="93" t="s">
        <v>13748</v>
      </c>
      <c r="C13787" s="93" t="s">
        <v>3255</v>
      </c>
      <c r="D13787" s="95">
        <v>1373</v>
      </c>
      <c r="E13787" s="95">
        <v>1539</v>
      </c>
      <c r="F13787" s="95">
        <v>398381</v>
      </c>
      <c r="G13787" s="95">
        <v>250</v>
      </c>
      <c r="H13787" s="93" t="s">
        <v>8976</v>
      </c>
      <c r="I13787" s="93" t="s">
        <v>23891</v>
      </c>
      <c r="J13787" s="93" t="s">
        <v>20917</v>
      </c>
      <c r="K13787" s="93" t="s">
        <v>4902</v>
      </c>
      <c r="L13787" s="14">
        <f>AND(vyberHrace&lt;&gt;"",ISNUMBER(SEARCH(vyberHrace,$B13787)))</f>
      </c>
      <c r="M13787" s="14">
        <f>AND($I13787=MID(kododd,1,2),$J13787=MID(kododd,3,3))</f>
      </c>
    </row>
    <row r="13788">
      <c r="A13788" s="95">
        <v>30048</v>
      </c>
      <c r="B13788" s="93" t="s">
        <v>13749</v>
      </c>
      <c r="C13788" s="93" t="s">
        <v>1444</v>
      </c>
      <c r="D13788" s="95">
        <v>1825</v>
      </c>
      <c r="E13788" s="95">
        <v>1896</v>
      </c>
      <c r="F13788" s="95">
        <v>355305</v>
      </c>
      <c r="G13788" s="95">
        <v>250</v>
      </c>
      <c r="H13788" s="93" t="s">
        <v>8976</v>
      </c>
      <c r="I13788" s="93" t="s">
        <v>23891</v>
      </c>
      <c r="J13788" s="93" t="s">
        <v>20917</v>
      </c>
      <c r="K13788" s="93" t="s">
        <v>4902</v>
      </c>
      <c r="L13788" s="14">
        <f>AND(vyberHrace&lt;&gt;"",ISNUMBER(SEARCH(vyberHrace,$B13788)))</f>
      </c>
      <c r="M13788" s="14">
        <f>AND($I13788=MID(kododd,1,2),$J13788=MID(kododd,3,3))</f>
      </c>
    </row>
    <row r="13789">
      <c r="A13789" s="95">
        <v>32725</v>
      </c>
      <c r="B13789" s="93" t="s">
        <v>13750</v>
      </c>
      <c r="C13789" s="93" t="s">
        <v>1409</v>
      </c>
      <c r="D13789" s="95">
        <v>1947</v>
      </c>
      <c r="E13789" s="95">
        <v>2007</v>
      </c>
      <c r="F13789" s="95">
        <v>372765</v>
      </c>
      <c r="G13789" s="95">
        <v>250</v>
      </c>
      <c r="H13789" s="93" t="s">
        <v>8976</v>
      </c>
      <c r="I13789" s="93" t="s">
        <v>23891</v>
      </c>
      <c r="J13789" s="93" t="s">
        <v>20917</v>
      </c>
      <c r="K13789" s="93" t="s">
        <v>4902</v>
      </c>
      <c r="L13789" s="14">
        <f>AND(vyberHrace&lt;&gt;"",ISNUMBER(SEARCH(vyberHrace,$B13789)))</f>
      </c>
      <c r="M13789" s="14">
        <f>AND($I13789=MID(kododd,1,2),$J13789=MID(kododd,3,3))</f>
      </c>
    </row>
    <row r="13790">
      <c r="A13790" s="95">
        <v>39209</v>
      </c>
      <c r="B13790" s="93" t="s">
        <v>13751</v>
      </c>
      <c r="C13790" s="93" t="s">
        <v>1408</v>
      </c>
      <c r="D13790" s="95">
        <v>1037</v>
      </c>
      <c r="E13790" s="95">
        <v>1438</v>
      </c>
      <c r="F13790" s="95">
        <v>392120</v>
      </c>
      <c r="G13790" s="95">
        <v>0</v>
      </c>
      <c r="H13790" s="93" t="s">
        <v>8976</v>
      </c>
      <c r="I13790" s="93" t="s">
        <v>23891</v>
      </c>
      <c r="J13790" s="93" t="s">
        <v>20917</v>
      </c>
      <c r="K13790" s="93" t="s">
        <v>4902</v>
      </c>
      <c r="L13790" s="14">
        <f>AND(vyberHrace&lt;&gt;"",ISNUMBER(SEARCH(vyberHrace,$B13790)))</f>
      </c>
      <c r="M13790" s="14">
        <f>AND($I13790=MID(kododd,1,2),$J13790=MID(kododd,3,3))</f>
      </c>
    </row>
    <row r="13791">
      <c r="A13791" s="95">
        <v>34887</v>
      </c>
      <c r="B13791" s="93" t="s">
        <v>13752</v>
      </c>
      <c r="C13791" s="93" t="s">
        <v>1419</v>
      </c>
      <c r="D13791" s="95">
        <v>1509</v>
      </c>
      <c r="E13791" s="95">
        <v>1664</v>
      </c>
      <c r="F13791" s="95">
        <v>376787</v>
      </c>
      <c r="G13791" s="95">
        <v>250</v>
      </c>
      <c r="H13791" s="93" t="s">
        <v>8976</v>
      </c>
      <c r="I13791" s="93" t="s">
        <v>23891</v>
      </c>
      <c r="J13791" s="93" t="s">
        <v>20917</v>
      </c>
      <c r="K13791" s="93" t="s">
        <v>4902</v>
      </c>
      <c r="L13791" s="14">
        <f>AND(vyberHrace&lt;&gt;"",ISNUMBER(SEARCH(vyberHrace,$B13791)))</f>
      </c>
      <c r="M13791" s="14">
        <f>AND($I13791=MID(kododd,1,2),$J13791=MID(kododd,3,3))</f>
      </c>
    </row>
    <row r="13792">
      <c r="A13792" s="95">
        <v>3039</v>
      </c>
      <c r="B13792" s="93" t="s">
        <v>13772</v>
      </c>
      <c r="C13792" s="93" t="s">
        <v>1446</v>
      </c>
      <c r="D13792" s="95">
        <v>1775</v>
      </c>
      <c r="E13792" s="95">
        <v>1723</v>
      </c>
      <c r="F13792" s="95">
        <v>386928</v>
      </c>
      <c r="G13792" s="95">
        <v>0</v>
      </c>
      <c r="H13792" s="93" t="s">
        <v>8976</v>
      </c>
      <c r="I13792" s="93" t="s">
        <v>23891</v>
      </c>
      <c r="J13792" s="93" t="s">
        <v>20870</v>
      </c>
      <c r="K13792" s="93" t="s">
        <v>6868</v>
      </c>
      <c r="L13792" s="14">
        <f>AND(vyberHrace&lt;&gt;"",ISNUMBER(SEARCH(vyberHrace,$B13792)))</f>
      </c>
      <c r="M13792" s="14">
        <f>AND($I13792=MID(kododd,1,2),$J13792=MID(kododd,3,3))</f>
      </c>
    </row>
    <row r="13793">
      <c r="A13793" s="95">
        <v>1638</v>
      </c>
      <c r="B13793" s="93" t="s">
        <v>13773</v>
      </c>
      <c r="C13793" s="93" t="s">
        <v>1442</v>
      </c>
      <c r="D13793" s="95">
        <v>1976</v>
      </c>
      <c r="G13793" s="95">
        <v>0</v>
      </c>
      <c r="H13793" s="93" t="s">
        <v>8976</v>
      </c>
      <c r="I13793" s="93" t="s">
        <v>23891</v>
      </c>
      <c r="J13793" s="93" t="s">
        <v>20870</v>
      </c>
      <c r="K13793" s="93" t="s">
        <v>6868</v>
      </c>
      <c r="L13793" s="14">
        <f>AND(vyberHrace&lt;&gt;"",ISNUMBER(SEARCH(vyberHrace,$B13793)))</f>
      </c>
      <c r="M13793" s="14">
        <f>AND($I13793=MID(kododd,1,2),$J13793=MID(kododd,3,3))</f>
      </c>
    </row>
    <row r="13794">
      <c r="A13794" s="95">
        <v>53007</v>
      </c>
      <c r="B13794" s="93" t="s">
        <v>5704</v>
      </c>
      <c r="C13794" s="93" t="s">
        <v>1442</v>
      </c>
      <c r="D13794" s="95">
        <v>1431</v>
      </c>
      <c r="E13794" s="95">
        <v>1717</v>
      </c>
      <c r="F13794" s="95">
        <v>23742682</v>
      </c>
      <c r="G13794" s="95">
        <v>0</v>
      </c>
      <c r="H13794" s="93" t="s">
        <v>8976</v>
      </c>
      <c r="I13794" s="93" t="s">
        <v>23891</v>
      </c>
      <c r="J13794" s="93" t="s">
        <v>20870</v>
      </c>
      <c r="K13794" s="93" t="s">
        <v>6868</v>
      </c>
      <c r="L13794" s="14">
        <f>AND(vyberHrace&lt;&gt;"",ISNUMBER(SEARCH(vyberHrace,$B13794)))</f>
      </c>
      <c r="M13794" s="14">
        <f>AND($I13794=MID(kododd,1,2),$J13794=MID(kododd,3,3))</f>
      </c>
    </row>
    <row r="13795">
      <c r="A13795" s="95">
        <v>59856</v>
      </c>
      <c r="B13795" s="93" t="s">
        <v>26356</v>
      </c>
      <c r="C13795" s="93" t="s">
        <v>1452</v>
      </c>
      <c r="D13795" s="95">
        <v>1826</v>
      </c>
      <c r="E13795" s="95">
        <v>1824</v>
      </c>
      <c r="F13795" s="95">
        <v>14914131</v>
      </c>
      <c r="G13795" s="95">
        <v>250</v>
      </c>
      <c r="H13795" s="93" t="s">
        <v>8976</v>
      </c>
      <c r="I13795" s="93" t="s">
        <v>23891</v>
      </c>
      <c r="J13795" s="93" t="s">
        <v>20844</v>
      </c>
      <c r="K13795" s="93" t="s">
        <v>4953</v>
      </c>
      <c r="L13795" s="14">
        <f>AND(vyberHrace&lt;&gt;"",ISNUMBER(SEARCH(vyberHrace,$B13795)))</f>
      </c>
      <c r="M13795" s="14">
        <f>AND($I13795=MID(kododd,1,2),$J13795=MID(kododd,3,3))</f>
      </c>
    </row>
    <row r="13796">
      <c r="A13796" s="95">
        <v>46580</v>
      </c>
      <c r="B13796" s="93" t="s">
        <v>13780</v>
      </c>
      <c r="C13796" s="93" t="s">
        <v>1415</v>
      </c>
      <c r="D13796" s="95">
        <v>1393</v>
      </c>
      <c r="E13796" s="95">
        <v>1627</v>
      </c>
      <c r="F13796" s="95">
        <v>23714590</v>
      </c>
      <c r="G13796" s="95">
        <v>250</v>
      </c>
      <c r="H13796" s="93" t="s">
        <v>8976</v>
      </c>
      <c r="I13796" s="93" t="s">
        <v>23891</v>
      </c>
      <c r="J13796" s="93" t="s">
        <v>3580</v>
      </c>
      <c r="K13796" s="93" t="s">
        <v>7814</v>
      </c>
      <c r="L13796" s="14">
        <f>AND(vyberHrace&lt;&gt;"",ISNUMBER(SEARCH(vyberHrace,$B13796)))</f>
      </c>
      <c r="M13796" s="14">
        <f>AND($I13796=MID(kododd,1,2),$J13796=MID(kododd,3,3))</f>
      </c>
    </row>
    <row r="13797">
      <c r="A13797" s="95">
        <v>63162</v>
      </c>
      <c r="B13797" s="93" t="s">
        <v>29237</v>
      </c>
      <c r="C13797" s="93" t="s">
        <v>1411</v>
      </c>
      <c r="G13797" s="95">
        <v>250</v>
      </c>
      <c r="H13797" s="93" t="s">
        <v>8976</v>
      </c>
      <c r="I13797" s="93" t="s">
        <v>23891</v>
      </c>
      <c r="J13797" s="93" t="s">
        <v>20844</v>
      </c>
      <c r="K13797" s="93" t="s">
        <v>4953</v>
      </c>
      <c r="L13797" s="14">
        <f>AND(vyberHrace&lt;&gt;"",ISNUMBER(SEARCH(vyberHrace,$B13797)))</f>
      </c>
      <c r="M13797" s="14">
        <f>AND($I13797=MID(kododd,1,2),$J13797=MID(kododd,3,3))</f>
      </c>
    </row>
    <row r="13798">
      <c r="A13798" s="95">
        <v>57545</v>
      </c>
      <c r="B13798" s="93" t="s">
        <v>20140</v>
      </c>
      <c r="C13798" s="93" t="s">
        <v>1402</v>
      </c>
      <c r="D13798" s="95">
        <v>1182</v>
      </c>
      <c r="E13798" s="95">
        <v>1734</v>
      </c>
      <c r="F13798" s="95">
        <v>23773243</v>
      </c>
      <c r="G13798" s="95">
        <v>250</v>
      </c>
      <c r="H13798" s="93" t="s">
        <v>8976</v>
      </c>
      <c r="I13798" s="93" t="s">
        <v>23891</v>
      </c>
      <c r="J13798" s="93" t="s">
        <v>20908</v>
      </c>
      <c r="K13798" s="93" t="s">
        <v>21355</v>
      </c>
      <c r="L13798" s="14">
        <f>AND(vyberHrace&lt;&gt;"",ISNUMBER(SEARCH(vyberHrace,$B13798)))</f>
      </c>
      <c r="M13798" s="14">
        <f>AND($I13798=MID(kododd,1,2),$J13798=MID(kododd,3,3))</f>
      </c>
    </row>
    <row r="13799">
      <c r="A13799" s="95">
        <v>46137</v>
      </c>
      <c r="B13799" s="93" t="s">
        <v>28051</v>
      </c>
      <c r="C13799" s="93" t="s">
        <v>1415</v>
      </c>
      <c r="D13799" s="95">
        <v>1435</v>
      </c>
      <c r="E13799" s="95">
        <v>1682</v>
      </c>
      <c r="F13799" s="95">
        <v>23711825</v>
      </c>
      <c r="G13799" s="95">
        <v>250</v>
      </c>
      <c r="H13799" s="93" t="s">
        <v>8976</v>
      </c>
      <c r="I13799" s="93" t="s">
        <v>23891</v>
      </c>
      <c r="J13799" s="93" t="s">
        <v>20961</v>
      </c>
      <c r="K13799" s="93" t="s">
        <v>6549</v>
      </c>
      <c r="L13799" s="14">
        <f>AND(vyberHrace&lt;&gt;"",ISNUMBER(SEARCH(vyberHrace,$B13799)))</f>
      </c>
      <c r="M13799" s="14">
        <f>AND($I13799=MID(kododd,1,2),$J13799=MID(kododd,3,3))</f>
      </c>
    </row>
    <row r="13800">
      <c r="A13800" s="95">
        <v>59031</v>
      </c>
      <c r="B13800" s="93" t="s">
        <v>25483</v>
      </c>
      <c r="C13800" s="93" t="s">
        <v>1422</v>
      </c>
      <c r="F13800" s="95">
        <v>23796618</v>
      </c>
      <c r="G13800" s="95">
        <v>250</v>
      </c>
      <c r="H13800" s="93" t="s">
        <v>8976</v>
      </c>
      <c r="I13800" s="93" t="s">
        <v>23891</v>
      </c>
      <c r="J13800" s="93" t="s">
        <v>20909</v>
      </c>
      <c r="K13800" s="93" t="s">
        <v>8978</v>
      </c>
      <c r="L13800" s="14">
        <f>AND(vyberHrace&lt;&gt;"",ISNUMBER(SEARCH(vyberHrace,$B13800)))</f>
      </c>
      <c r="M13800" s="14">
        <f>AND($I13800=MID(kododd,1,2),$J13800=MID(kododd,3,3))</f>
      </c>
    </row>
    <row r="13801">
      <c r="A13801" s="95">
        <v>43650</v>
      </c>
      <c r="B13801" s="93" t="s">
        <v>8746</v>
      </c>
      <c r="C13801" s="93" t="s">
        <v>1410</v>
      </c>
      <c r="G13801" s="95">
        <v>250</v>
      </c>
      <c r="H13801" s="93" t="s">
        <v>8976</v>
      </c>
      <c r="I13801" s="93" t="s">
        <v>23891</v>
      </c>
      <c r="J13801" s="93" t="s">
        <v>20927</v>
      </c>
      <c r="K13801" s="93" t="s">
        <v>2023</v>
      </c>
      <c r="L13801" s="14">
        <f>AND(vyberHrace&lt;&gt;"",ISNUMBER(SEARCH(vyberHrace,$B13801)))</f>
      </c>
      <c r="M13801" s="14">
        <f>AND($I13801=MID(kododd,1,2),$J13801=MID(kododd,3,3))</f>
      </c>
    </row>
    <row r="13802">
      <c r="A13802" s="95">
        <v>49648</v>
      </c>
      <c r="B13802" s="93" t="s">
        <v>8872</v>
      </c>
      <c r="C13802" s="93" t="s">
        <v>1475</v>
      </c>
      <c r="F13802" s="95">
        <v>23728892</v>
      </c>
      <c r="G13802" s="95">
        <v>0</v>
      </c>
      <c r="H13802" s="93" t="s">
        <v>8976</v>
      </c>
      <c r="I13802" s="93" t="s">
        <v>23891</v>
      </c>
      <c r="J13802" s="93" t="s">
        <v>20899</v>
      </c>
      <c r="K13802" s="93" t="s">
        <v>4757</v>
      </c>
      <c r="L13802" s="14">
        <f>AND(vyberHrace&lt;&gt;"",ISNUMBER(SEARCH(vyberHrace,$B13802)))</f>
      </c>
      <c r="M13802" s="14">
        <f>AND($I13802=MID(kododd,1,2),$J13802=MID(kododd,3,3))</f>
      </c>
    </row>
    <row r="13803">
      <c r="A13803" s="95">
        <v>18764</v>
      </c>
      <c r="B13803" s="93" t="s">
        <v>8880</v>
      </c>
      <c r="C13803" s="93" t="s">
        <v>1403</v>
      </c>
      <c r="G13803" s="95">
        <v>0</v>
      </c>
      <c r="H13803" s="93" t="s">
        <v>8976</v>
      </c>
      <c r="I13803" s="93" t="s">
        <v>23891</v>
      </c>
      <c r="J13803" s="93" t="s">
        <v>20859</v>
      </c>
      <c r="K13803" s="93" t="s">
        <v>6551</v>
      </c>
      <c r="L13803" s="14">
        <f>AND(vyberHrace&lt;&gt;"",ISNUMBER(SEARCH(vyberHrace,$B13803)))</f>
      </c>
      <c r="M13803" s="14">
        <f>AND($I13803=MID(kododd,1,2),$J13803=MID(kododd,3,3))</f>
      </c>
    </row>
    <row r="13804">
      <c r="A13804" s="95">
        <v>63076</v>
      </c>
      <c r="B13804" s="93" t="s">
        <v>29238</v>
      </c>
      <c r="C13804" s="93" t="s">
        <v>1486</v>
      </c>
      <c r="G13804" s="95">
        <v>250</v>
      </c>
      <c r="H13804" s="93" t="s">
        <v>8976</v>
      </c>
      <c r="I13804" s="93" t="s">
        <v>23891</v>
      </c>
      <c r="J13804" s="93" t="s">
        <v>20870</v>
      </c>
      <c r="K13804" s="93" t="s">
        <v>6868</v>
      </c>
      <c r="L13804" s="14">
        <f>AND(vyberHrace&lt;&gt;"",ISNUMBER(SEARCH(vyberHrace,$B13804)))</f>
      </c>
      <c r="M13804" s="14">
        <f>AND($I13804=MID(kododd,1,2),$J13804=MID(kododd,3,3))</f>
      </c>
    </row>
    <row r="13805">
      <c r="A13805" s="95">
        <v>2243</v>
      </c>
      <c r="B13805" s="93" t="s">
        <v>12523</v>
      </c>
      <c r="C13805" s="93" t="s">
        <v>1441</v>
      </c>
      <c r="D13805" s="95">
        <v>1648</v>
      </c>
      <c r="E13805" s="95">
        <v>1807</v>
      </c>
      <c r="F13805" s="95">
        <v>315613</v>
      </c>
      <c r="G13805" s="95">
        <v>0</v>
      </c>
      <c r="H13805" s="93" t="s">
        <v>8976</v>
      </c>
      <c r="I13805" s="93" t="s">
        <v>23891</v>
      </c>
      <c r="J13805" s="93" t="s">
        <v>20927</v>
      </c>
      <c r="K13805" s="93" t="s">
        <v>2023</v>
      </c>
      <c r="L13805" s="14">
        <f>AND(vyberHrace&lt;&gt;"",ISNUMBER(SEARCH(vyberHrace,$B13805)))</f>
      </c>
      <c r="M13805" s="14">
        <f>AND($I13805=MID(kododd,1,2),$J13805=MID(kododd,3,3))</f>
      </c>
    </row>
    <row r="13806">
      <c r="A13806" s="95">
        <v>6255</v>
      </c>
      <c r="B13806" s="93" t="s">
        <v>8898</v>
      </c>
      <c r="C13806" s="93" t="s">
        <v>1440</v>
      </c>
      <c r="D13806" s="95">
        <v>1656</v>
      </c>
      <c r="E13806" s="95">
        <v>1754</v>
      </c>
      <c r="F13806" s="95">
        <v>332518</v>
      </c>
      <c r="G13806" s="95">
        <v>250</v>
      </c>
      <c r="H13806" s="93" t="s">
        <v>8976</v>
      </c>
      <c r="I13806" s="93" t="s">
        <v>23891</v>
      </c>
      <c r="J13806" s="93" t="s">
        <v>20913</v>
      </c>
      <c r="K13806" s="93" t="s">
        <v>9925</v>
      </c>
      <c r="L13806" s="14">
        <f>AND(vyberHrace&lt;&gt;"",ISNUMBER(SEARCH(vyberHrace,$B13806)))</f>
      </c>
      <c r="M13806" s="14">
        <f>AND($I13806=MID(kododd,1,2),$J13806=MID(kododd,3,3))</f>
      </c>
    </row>
    <row r="13807">
      <c r="A13807" s="95">
        <v>47008</v>
      </c>
      <c r="B13807" s="93" t="s">
        <v>8899</v>
      </c>
      <c r="C13807" s="93" t="s">
        <v>1410</v>
      </c>
      <c r="D13807" s="95">
        <v>1075</v>
      </c>
      <c r="F13807" s="95">
        <v>23722320</v>
      </c>
      <c r="G13807" s="95">
        <v>0</v>
      </c>
      <c r="H13807" s="93" t="s">
        <v>8976</v>
      </c>
      <c r="I13807" s="93" t="s">
        <v>23891</v>
      </c>
      <c r="J13807" s="93" t="s">
        <v>20927</v>
      </c>
      <c r="K13807" s="93" t="s">
        <v>2023</v>
      </c>
      <c r="L13807" s="14">
        <f>AND(vyberHrace&lt;&gt;"",ISNUMBER(SEARCH(vyberHrace,$B13807)))</f>
      </c>
      <c r="M13807" s="14">
        <f>AND($I13807=MID(kododd,1,2),$J13807=MID(kododd,3,3))</f>
      </c>
    </row>
    <row r="13808">
      <c r="A13808" s="95">
        <v>47005</v>
      </c>
      <c r="B13808" s="93" t="s">
        <v>8900</v>
      </c>
      <c r="C13808" s="93" t="s">
        <v>3255</v>
      </c>
      <c r="D13808" s="95">
        <v>1012</v>
      </c>
      <c r="F13808" s="95">
        <v>23722339</v>
      </c>
      <c r="G13808" s="95">
        <v>0</v>
      </c>
      <c r="H13808" s="93" t="s">
        <v>8976</v>
      </c>
      <c r="I13808" s="93" t="s">
        <v>23891</v>
      </c>
      <c r="J13808" s="93" t="s">
        <v>20927</v>
      </c>
      <c r="K13808" s="93" t="s">
        <v>2023</v>
      </c>
      <c r="L13808" s="14">
        <f>AND(vyberHrace&lt;&gt;"",ISNUMBER(SEARCH(vyberHrace,$B13808)))</f>
      </c>
      <c r="M13808" s="14">
        <f>AND($I13808=MID(kododd,1,2),$J13808=MID(kododd,3,3))</f>
      </c>
    </row>
    <row r="13809">
      <c r="A13809" s="95">
        <v>53723</v>
      </c>
      <c r="B13809" s="93" t="s">
        <v>742</v>
      </c>
      <c r="C13809" s="93" t="s">
        <v>1411</v>
      </c>
      <c r="D13809" s="95">
        <v>1489</v>
      </c>
      <c r="E13809" s="95">
        <v>1584</v>
      </c>
      <c r="F13809" s="95">
        <v>23758465</v>
      </c>
      <c r="G13809" s="95">
        <v>250</v>
      </c>
      <c r="H13809" s="93" t="s">
        <v>8976</v>
      </c>
      <c r="I13809" s="93" t="s">
        <v>23891</v>
      </c>
      <c r="J13809" s="93" t="s">
        <v>20909</v>
      </c>
      <c r="K13809" s="93" t="s">
        <v>8978</v>
      </c>
      <c r="L13809" s="14">
        <f>AND(vyberHrace&lt;&gt;"",ISNUMBER(SEARCH(vyberHrace,$B13809)))</f>
      </c>
      <c r="M13809" s="14">
        <f>AND($I13809=MID(kododd,1,2),$J13809=MID(kododd,3,3))</f>
      </c>
    </row>
    <row r="13810">
      <c r="A13810" s="95">
        <v>28683</v>
      </c>
      <c r="B13810" s="93" t="s">
        <v>11019</v>
      </c>
      <c r="C13810" s="93" t="s">
        <v>1457</v>
      </c>
      <c r="D13810" s="95">
        <v>2070</v>
      </c>
      <c r="E13810" s="95">
        <v>2101</v>
      </c>
      <c r="F13810" s="95">
        <v>332526</v>
      </c>
      <c r="G13810" s="95">
        <v>250</v>
      </c>
      <c r="H13810" s="93" t="s">
        <v>8976</v>
      </c>
      <c r="I13810" s="93" t="s">
        <v>23891</v>
      </c>
      <c r="J13810" s="93" t="s">
        <v>20899</v>
      </c>
      <c r="K13810" s="93" t="s">
        <v>4757</v>
      </c>
      <c r="L13810" s="14">
        <f>AND(vyberHrace&lt;&gt;"",ISNUMBER(SEARCH(vyberHrace,$B13810)))</f>
      </c>
      <c r="M13810" s="14">
        <f>AND($I13810=MID(kododd,1,2),$J13810=MID(kododd,3,3))</f>
      </c>
    </row>
    <row r="13811">
      <c r="A13811" s="95">
        <v>2640</v>
      </c>
      <c r="B13811" s="93" t="s">
        <v>11020</v>
      </c>
      <c r="C13811" s="93" t="s">
        <v>1404</v>
      </c>
      <c r="D13811" s="95">
        <v>1873</v>
      </c>
      <c r="F13811" s="95">
        <v>372773</v>
      </c>
      <c r="G13811" s="95">
        <v>0</v>
      </c>
      <c r="H13811" s="93" t="s">
        <v>8976</v>
      </c>
      <c r="I13811" s="93" t="s">
        <v>23891</v>
      </c>
      <c r="J13811" s="93" t="s">
        <v>20908</v>
      </c>
      <c r="K13811" s="93" t="s">
        <v>21355</v>
      </c>
      <c r="L13811" s="14">
        <f>AND(vyberHrace&lt;&gt;"",ISNUMBER(SEARCH(vyberHrace,$B13811)))</f>
      </c>
      <c r="M13811" s="14">
        <f>AND($I13811=MID(kododd,1,2),$J13811=MID(kododd,3,3))</f>
      </c>
    </row>
    <row r="13812">
      <c r="A13812" s="95">
        <v>45816</v>
      </c>
      <c r="B13812" s="93" t="s">
        <v>11020</v>
      </c>
      <c r="C13812" s="93" t="s">
        <v>1410</v>
      </c>
      <c r="F13812" s="95">
        <v>23773251</v>
      </c>
      <c r="G13812" s="95">
        <v>0</v>
      </c>
      <c r="H13812" s="93" t="s">
        <v>8976</v>
      </c>
      <c r="I13812" s="93" t="s">
        <v>23891</v>
      </c>
      <c r="J13812" s="93" t="s">
        <v>20908</v>
      </c>
      <c r="K13812" s="93" t="s">
        <v>21355</v>
      </c>
      <c r="L13812" s="14">
        <f>AND(vyberHrace&lt;&gt;"",ISNUMBER(SEARCH(vyberHrace,$B13812)))</f>
      </c>
      <c r="M13812" s="14">
        <f>AND($I13812=MID(kododd,1,2),$J13812=MID(kododd,3,3))</f>
      </c>
    </row>
    <row r="13813">
      <c r="A13813" s="95">
        <v>20204</v>
      </c>
      <c r="B13813" s="93" t="s">
        <v>11021</v>
      </c>
      <c r="C13813" s="93" t="s">
        <v>1417</v>
      </c>
      <c r="D13813" s="95">
        <v>1621</v>
      </c>
      <c r="E13813" s="95">
        <v>1765</v>
      </c>
      <c r="F13813" s="95">
        <v>389285</v>
      </c>
      <c r="G13813" s="95">
        <v>250</v>
      </c>
      <c r="H13813" s="93" t="s">
        <v>8976</v>
      </c>
      <c r="I13813" s="93" t="s">
        <v>23891</v>
      </c>
      <c r="J13813" s="93" t="s">
        <v>20909</v>
      </c>
      <c r="K13813" s="93" t="s">
        <v>8978</v>
      </c>
      <c r="L13813" s="14">
        <f>AND(vyberHrace&lt;&gt;"",ISNUMBER(SEARCH(vyberHrace,$B13813)))</f>
      </c>
      <c r="M13813" s="14">
        <f>AND($I13813=MID(kododd,1,2),$J13813=MID(kododd,3,3))</f>
      </c>
    </row>
    <row r="13814">
      <c r="A13814" s="95">
        <v>42072</v>
      </c>
      <c r="B13814" s="93" t="s">
        <v>11025</v>
      </c>
      <c r="C13814" s="93" t="s">
        <v>1427</v>
      </c>
      <c r="D13814" s="95">
        <v>1249</v>
      </c>
      <c r="E13814" s="95">
        <v>1417</v>
      </c>
      <c r="F13814" s="95">
        <v>376884</v>
      </c>
      <c r="G13814" s="95">
        <v>250</v>
      </c>
      <c r="H13814" s="93" t="s">
        <v>8976</v>
      </c>
      <c r="I13814" s="93" t="s">
        <v>23891</v>
      </c>
      <c r="J13814" s="93" t="s">
        <v>20899</v>
      </c>
      <c r="K13814" s="93" t="s">
        <v>4757</v>
      </c>
      <c r="L13814" s="14">
        <f>AND(vyberHrace&lt;&gt;"",ISNUMBER(SEARCH(vyberHrace,$B13814)))</f>
      </c>
      <c r="M13814" s="14">
        <f>AND($I13814=MID(kododd,1,2),$J13814=MID(kododd,3,3))</f>
      </c>
    </row>
    <row r="13815">
      <c r="A13815" s="95">
        <v>60938</v>
      </c>
      <c r="B13815" s="93" t="s">
        <v>27312</v>
      </c>
      <c r="C13815" s="93" t="s">
        <v>1486</v>
      </c>
      <c r="D13815" s="95">
        <v>1044</v>
      </c>
      <c r="F13815" s="95">
        <v>23796626</v>
      </c>
      <c r="G13815" s="95">
        <v>250</v>
      </c>
      <c r="H13815" s="93" t="s">
        <v>8976</v>
      </c>
      <c r="I13815" s="93" t="s">
        <v>23891</v>
      </c>
      <c r="J13815" s="93" t="s">
        <v>20909</v>
      </c>
      <c r="K13815" s="93" t="s">
        <v>8978</v>
      </c>
      <c r="L13815" s="14">
        <f>AND(vyberHrace&lt;&gt;"",ISNUMBER(SEARCH(vyberHrace,$B13815)))</f>
      </c>
      <c r="M13815" s="14">
        <f>AND($I13815=MID(kododd,1,2),$J13815=MID(kododd,3,3))</f>
      </c>
    </row>
    <row r="13816">
      <c r="A13816" s="95">
        <v>43978</v>
      </c>
      <c r="B13816" s="93" t="s">
        <v>11037</v>
      </c>
      <c r="C13816" s="93" t="s">
        <v>1405</v>
      </c>
      <c r="F13816" s="95">
        <v>23711922</v>
      </c>
      <c r="G13816" s="95">
        <v>0</v>
      </c>
      <c r="H13816" s="93" t="s">
        <v>8976</v>
      </c>
      <c r="I13816" s="93" t="s">
        <v>23891</v>
      </c>
      <c r="J13816" s="93" t="s">
        <v>20908</v>
      </c>
      <c r="K13816" s="93" t="s">
        <v>21355</v>
      </c>
      <c r="L13816" s="14">
        <f>AND(vyberHrace&lt;&gt;"",ISNUMBER(SEARCH(vyberHrace,$B13816)))</f>
      </c>
      <c r="M13816" s="14">
        <f>AND($I13816=MID(kododd,1,2),$J13816=MID(kododd,3,3))</f>
      </c>
    </row>
    <row r="13817">
      <c r="A13817" s="95">
        <v>28498</v>
      </c>
      <c r="B13817" s="93" t="s">
        <v>11038</v>
      </c>
      <c r="C13817" s="93" t="s">
        <v>1457</v>
      </c>
      <c r="D13817" s="95">
        <v>1729</v>
      </c>
      <c r="E13817" s="95">
        <v>1833</v>
      </c>
      <c r="F13817" s="95">
        <v>336661</v>
      </c>
      <c r="G13817" s="95">
        <v>250</v>
      </c>
      <c r="H13817" s="93" t="s">
        <v>8976</v>
      </c>
      <c r="I13817" s="93" t="s">
        <v>23891</v>
      </c>
      <c r="J13817" s="93" t="s">
        <v>20908</v>
      </c>
      <c r="K13817" s="93" t="s">
        <v>21355</v>
      </c>
      <c r="L13817" s="14">
        <f>AND(vyberHrace&lt;&gt;"",ISNUMBER(SEARCH(vyberHrace,$B13817)))</f>
      </c>
      <c r="M13817" s="14">
        <f>AND($I13817=MID(kododd,1,2),$J13817=MID(kododd,3,3))</f>
      </c>
    </row>
    <row r="13818">
      <c r="A13818" s="95">
        <v>41371</v>
      </c>
      <c r="B13818" s="93" t="s">
        <v>11052</v>
      </c>
      <c r="C13818" s="93" t="s">
        <v>1419</v>
      </c>
      <c r="D13818" s="95">
        <v>1824</v>
      </c>
      <c r="E13818" s="95">
        <v>1923</v>
      </c>
      <c r="F13818" s="95">
        <v>23711736</v>
      </c>
      <c r="G13818" s="95">
        <v>250</v>
      </c>
      <c r="H13818" s="93" t="s">
        <v>8976</v>
      </c>
      <c r="I13818" s="93" t="s">
        <v>23891</v>
      </c>
      <c r="J13818" s="93" t="s">
        <v>20909</v>
      </c>
      <c r="K13818" s="93" t="s">
        <v>8978</v>
      </c>
      <c r="L13818" s="14">
        <f>AND(vyberHrace&lt;&gt;"",ISNUMBER(SEARCH(vyberHrace,$B13818)))</f>
      </c>
      <c r="M13818" s="14">
        <f>AND($I13818=MID(kododd,1,2),$J13818=MID(kododd,3,3))</f>
      </c>
    </row>
    <row r="13819">
      <c r="A13819" s="95">
        <v>28923</v>
      </c>
      <c r="B13819" s="93" t="s">
        <v>5222</v>
      </c>
      <c r="C13819" s="93" t="s">
        <v>1431</v>
      </c>
      <c r="F13819" s="95">
        <v>386820</v>
      </c>
      <c r="G13819" s="95">
        <v>0</v>
      </c>
      <c r="H13819" s="93" t="s">
        <v>8976</v>
      </c>
      <c r="I13819" s="93" t="s">
        <v>23891</v>
      </c>
      <c r="J13819" s="93" t="s">
        <v>20895</v>
      </c>
      <c r="K13819" s="93" t="s">
        <v>26155</v>
      </c>
      <c r="L13819" s="14">
        <f>AND(vyberHrace&lt;&gt;"",ISNUMBER(SEARCH(vyberHrace,$B13819)))</f>
      </c>
      <c r="M13819" s="14">
        <f>AND($I13819=MID(kododd,1,2),$J13819=MID(kododd,3,3))</f>
      </c>
    </row>
    <row r="13820">
      <c r="A13820" s="95">
        <v>50363</v>
      </c>
      <c r="B13820" s="93" t="s">
        <v>4727</v>
      </c>
      <c r="C13820" s="93" t="s">
        <v>3255</v>
      </c>
      <c r="D13820" s="95">
        <v>1086</v>
      </c>
      <c r="F13820" s="95">
        <v>23746777</v>
      </c>
      <c r="G13820" s="95">
        <v>0</v>
      </c>
      <c r="H13820" s="93" t="s">
        <v>8976</v>
      </c>
      <c r="I13820" s="93" t="s">
        <v>23891</v>
      </c>
      <c r="J13820" s="93" t="s">
        <v>20859</v>
      </c>
      <c r="K13820" s="93" t="s">
        <v>6551</v>
      </c>
      <c r="L13820" s="14">
        <f>AND(vyberHrace&lt;&gt;"",ISNUMBER(SEARCH(vyberHrace,$B13820)))</f>
      </c>
      <c r="M13820" s="14">
        <f>AND($I13820=MID(kododd,1,2),$J13820=MID(kododd,3,3))</f>
      </c>
    </row>
    <row r="13821">
      <c r="A13821" s="95">
        <v>56290</v>
      </c>
      <c r="B13821" s="93" t="s">
        <v>22585</v>
      </c>
      <c r="C13821" s="93" t="s">
        <v>1402</v>
      </c>
      <c r="G13821" s="95">
        <v>0</v>
      </c>
      <c r="H13821" s="93" t="s">
        <v>8976</v>
      </c>
      <c r="I13821" s="93" t="s">
        <v>23891</v>
      </c>
      <c r="J13821" s="93" t="s">
        <v>20917</v>
      </c>
      <c r="K13821" s="93" t="s">
        <v>4902</v>
      </c>
      <c r="L13821" s="14">
        <f>AND(vyberHrace&lt;&gt;"",ISNUMBER(SEARCH(vyberHrace,$B13821)))</f>
      </c>
      <c r="M13821" s="14">
        <f>AND($I13821=MID(kododd,1,2),$J13821=MID(kododd,3,3))</f>
      </c>
    </row>
    <row r="13822">
      <c r="A13822" s="95">
        <v>55777</v>
      </c>
      <c r="B13822" s="93" t="s">
        <v>22544</v>
      </c>
      <c r="C13822" s="93" t="s">
        <v>1424</v>
      </c>
      <c r="F13822" s="95">
        <v>23783621</v>
      </c>
      <c r="G13822" s="95">
        <v>250</v>
      </c>
      <c r="H13822" s="93" t="s">
        <v>8976</v>
      </c>
      <c r="I13822" s="93" t="s">
        <v>23891</v>
      </c>
      <c r="J13822" s="93" t="s">
        <v>20961</v>
      </c>
      <c r="K13822" s="93" t="s">
        <v>6549</v>
      </c>
      <c r="L13822" s="14">
        <f>AND(vyberHrace&lt;&gt;"",ISNUMBER(SEARCH(vyberHrace,$B13822)))</f>
      </c>
      <c r="M13822" s="14">
        <f>AND($I13822=MID(kododd,1,2),$J13822=MID(kododd,3,3))</f>
      </c>
    </row>
    <row r="13823">
      <c r="A13823" s="95">
        <v>9118</v>
      </c>
      <c r="B13823" s="93" t="s">
        <v>5250</v>
      </c>
      <c r="C13823" s="93" t="s">
        <v>1405</v>
      </c>
      <c r="D13823" s="95">
        <v>1866</v>
      </c>
      <c r="E13823" s="95">
        <v>1912</v>
      </c>
      <c r="F13823" s="95">
        <v>346845</v>
      </c>
      <c r="G13823" s="95">
        <v>250</v>
      </c>
      <c r="H13823" s="93" t="s">
        <v>8976</v>
      </c>
      <c r="I13823" s="93" t="s">
        <v>23891</v>
      </c>
      <c r="J13823" s="93" t="s">
        <v>20858</v>
      </c>
      <c r="K13823" s="93" t="s">
        <v>4899</v>
      </c>
      <c r="L13823" s="14">
        <f>AND(vyberHrace&lt;&gt;"",ISNUMBER(SEARCH(vyberHrace,$B13823)))</f>
      </c>
      <c r="M13823" s="14">
        <f>AND($I13823=MID(kododd,1,2),$J13823=MID(kododd,3,3))</f>
      </c>
    </row>
    <row r="13824">
      <c r="A13824" s="95">
        <v>62406</v>
      </c>
      <c r="B13824" s="93" t="s">
        <v>28575</v>
      </c>
      <c r="C13824" s="93" t="s">
        <v>1412</v>
      </c>
      <c r="G13824" s="95">
        <v>250</v>
      </c>
      <c r="H13824" s="93" t="s">
        <v>8976</v>
      </c>
      <c r="I13824" s="93" t="s">
        <v>23891</v>
      </c>
      <c r="J13824" s="93" t="s">
        <v>20905</v>
      </c>
      <c r="K13824" s="93" t="s">
        <v>8990</v>
      </c>
      <c r="L13824" s="14">
        <f>AND(vyberHrace&lt;&gt;"",ISNUMBER(SEARCH(vyberHrace,$B13824)))</f>
      </c>
      <c r="M13824" s="14">
        <f>AND($I13824=MID(kododd,1,2),$J13824=MID(kododd,3,3))</f>
      </c>
    </row>
    <row r="13825">
      <c r="A13825" s="95">
        <v>4731</v>
      </c>
      <c r="B13825" s="93" t="s">
        <v>4097</v>
      </c>
      <c r="C13825" s="93" t="s">
        <v>1439</v>
      </c>
      <c r="D13825" s="95">
        <v>1968</v>
      </c>
      <c r="E13825" s="95">
        <v>2017</v>
      </c>
      <c r="F13825" s="95">
        <v>317055</v>
      </c>
      <c r="G13825" s="95">
        <v>250</v>
      </c>
      <c r="H13825" s="93" t="s">
        <v>8976</v>
      </c>
      <c r="I13825" s="93" t="s">
        <v>23891</v>
      </c>
      <c r="J13825" s="93" t="s">
        <v>20899</v>
      </c>
      <c r="K13825" s="93" t="s">
        <v>4757</v>
      </c>
      <c r="L13825" s="14">
        <f>AND(vyberHrace&lt;&gt;"",ISNUMBER(SEARCH(vyberHrace,$B13825)))</f>
      </c>
      <c r="M13825" s="14">
        <f>AND($I13825=MID(kododd,1,2),$J13825=MID(kododd,3,3))</f>
      </c>
    </row>
    <row r="13826">
      <c r="A13826" s="95">
        <v>2</v>
      </c>
      <c r="B13826" s="93" t="s">
        <v>4754</v>
      </c>
      <c r="C13826" s="93" t="s">
        <v>1433</v>
      </c>
      <c r="D13826" s="95">
        <v>2530</v>
      </c>
      <c r="E13826" s="95">
        <v>2525</v>
      </c>
      <c r="F13826" s="95">
        <v>300071</v>
      </c>
      <c r="G13826" s="95">
        <v>250</v>
      </c>
      <c r="H13826" s="93" t="s">
        <v>8976</v>
      </c>
      <c r="I13826" s="93" t="s">
        <v>23891</v>
      </c>
      <c r="J13826" s="93" t="s">
        <v>20888</v>
      </c>
      <c r="K13826" s="93" t="s">
        <v>6891</v>
      </c>
      <c r="L13826" s="14">
        <f>AND(vyberHrace&lt;&gt;"",ISNUMBER(SEARCH(vyberHrace,$B13826)))</f>
      </c>
      <c r="M13826" s="14">
        <f>AND($I13826=MID(kododd,1,2),$J13826=MID(kododd,3,3))</f>
      </c>
    </row>
    <row r="13827">
      <c r="A13827" s="95">
        <v>61992</v>
      </c>
      <c r="B13827" s="93" t="s">
        <v>28197</v>
      </c>
      <c r="C13827" s="93" t="s">
        <v>1457</v>
      </c>
      <c r="G13827" s="95">
        <v>0</v>
      </c>
      <c r="H13827" s="93" t="s">
        <v>8976</v>
      </c>
      <c r="I13827" s="93" t="s">
        <v>23891</v>
      </c>
      <c r="J13827" s="93" t="s">
        <v>23412</v>
      </c>
      <c r="K13827" s="93" t="s">
        <v>21365</v>
      </c>
      <c r="L13827" s="14">
        <f>AND(vyberHrace&lt;&gt;"",ISNUMBER(SEARCH(vyberHrace,$B13827)))</f>
      </c>
      <c r="M13827" s="14">
        <f>AND($I13827=MID(kododd,1,2),$J13827=MID(kododd,3,3))</f>
      </c>
    </row>
    <row r="13828">
      <c r="A13828" s="95">
        <v>60939</v>
      </c>
      <c r="B13828" s="93" t="s">
        <v>27313</v>
      </c>
      <c r="C13828" s="93" t="s">
        <v>1420</v>
      </c>
      <c r="F13828" s="95">
        <v>23796634</v>
      </c>
      <c r="G13828" s="95">
        <v>250</v>
      </c>
      <c r="H13828" s="93" t="s">
        <v>8976</v>
      </c>
      <c r="I13828" s="93" t="s">
        <v>23891</v>
      </c>
      <c r="J13828" s="93" t="s">
        <v>20909</v>
      </c>
      <c r="K13828" s="93" t="s">
        <v>8978</v>
      </c>
      <c r="L13828" s="14">
        <f>AND(vyberHrace&lt;&gt;"",ISNUMBER(SEARCH(vyberHrace,$B13828)))</f>
      </c>
      <c r="M13828" s="14">
        <f>AND($I13828=MID(kododd,1,2),$J13828=MID(kododd,3,3))</f>
      </c>
    </row>
    <row r="13829">
      <c r="A13829" s="95">
        <v>47338</v>
      </c>
      <c r="B13829" s="93" t="s">
        <v>19831</v>
      </c>
      <c r="C13829" s="93" t="s">
        <v>1406</v>
      </c>
      <c r="D13829" s="95">
        <v>1773</v>
      </c>
      <c r="E13829" s="95">
        <v>1800</v>
      </c>
      <c r="F13829" s="95">
        <v>23722363</v>
      </c>
      <c r="G13829" s="95">
        <v>250</v>
      </c>
      <c r="H13829" s="93" t="s">
        <v>8976</v>
      </c>
      <c r="I13829" s="93" t="s">
        <v>23891</v>
      </c>
      <c r="J13829" s="93" t="s">
        <v>20961</v>
      </c>
      <c r="K13829" s="93" t="s">
        <v>6549</v>
      </c>
      <c r="L13829" s="14">
        <f>AND(vyberHrace&lt;&gt;"",ISNUMBER(SEARCH(vyberHrace,$B13829)))</f>
      </c>
      <c r="M13829" s="14">
        <f>AND($I13829=MID(kododd,1,2),$J13829=MID(kododd,3,3))</f>
      </c>
    </row>
    <row r="13830">
      <c r="A13830" s="95">
        <v>50449</v>
      </c>
      <c r="B13830" s="93" t="s">
        <v>5365</v>
      </c>
      <c r="C13830" s="93" t="s">
        <v>1412</v>
      </c>
      <c r="D13830" s="95">
        <v>1295</v>
      </c>
      <c r="E13830" s="95">
        <v>1503</v>
      </c>
      <c r="F13830" s="95">
        <v>23741643</v>
      </c>
      <c r="G13830" s="95">
        <v>250</v>
      </c>
      <c r="H13830" s="93" t="s">
        <v>8976</v>
      </c>
      <c r="I13830" s="93" t="s">
        <v>23891</v>
      </c>
      <c r="J13830" s="93" t="s">
        <v>20961</v>
      </c>
      <c r="K13830" s="93" t="s">
        <v>6549</v>
      </c>
      <c r="L13830" s="14">
        <f>AND(vyberHrace&lt;&gt;"",ISNUMBER(SEARCH(vyberHrace,$B13830)))</f>
      </c>
      <c r="M13830" s="14">
        <f>AND($I13830=MID(kododd,1,2),$J13830=MID(kododd,3,3))</f>
      </c>
    </row>
    <row r="13831">
      <c r="A13831" s="95">
        <v>15064</v>
      </c>
      <c r="B13831" s="93" t="s">
        <v>5380</v>
      </c>
      <c r="C13831" s="93" t="s">
        <v>1436</v>
      </c>
      <c r="D13831" s="95">
        <v>1985</v>
      </c>
      <c r="E13831" s="95">
        <v>2038</v>
      </c>
      <c r="F13831" s="95">
        <v>326070</v>
      </c>
      <c r="G13831" s="95">
        <v>250</v>
      </c>
      <c r="H13831" s="93" t="s">
        <v>8976</v>
      </c>
      <c r="I13831" s="93" t="s">
        <v>23891</v>
      </c>
      <c r="J13831" s="93" t="s">
        <v>20917</v>
      </c>
      <c r="K13831" s="93" t="s">
        <v>4902</v>
      </c>
      <c r="L13831" s="14">
        <f>AND(vyberHrace&lt;&gt;"",ISNUMBER(SEARCH(vyberHrace,$B13831)))</f>
      </c>
      <c r="M13831" s="14">
        <f>AND($I13831=MID(kododd,1,2),$J13831=MID(kododd,3,3))</f>
      </c>
    </row>
    <row r="13832">
      <c r="A13832" s="95">
        <v>3849</v>
      </c>
      <c r="B13832" s="93" t="s">
        <v>7617</v>
      </c>
      <c r="C13832" s="93" t="s">
        <v>1407</v>
      </c>
      <c r="D13832" s="95">
        <v>1889</v>
      </c>
      <c r="E13832" s="95">
        <v>1950</v>
      </c>
      <c r="F13832" s="95">
        <v>318965</v>
      </c>
      <c r="G13832" s="95">
        <v>250</v>
      </c>
      <c r="H13832" s="93" t="s">
        <v>8976</v>
      </c>
      <c r="I13832" s="93" t="s">
        <v>23891</v>
      </c>
      <c r="J13832" s="93" t="s">
        <v>20859</v>
      </c>
      <c r="K13832" s="93" t="s">
        <v>6551</v>
      </c>
      <c r="L13832" s="14">
        <f>AND(vyberHrace&lt;&gt;"",ISNUMBER(SEARCH(vyberHrace,$B13832)))</f>
      </c>
      <c r="M13832" s="14">
        <f>AND($I13832=MID(kododd,1,2),$J13832=MID(kododd,3,3))</f>
      </c>
    </row>
    <row r="13833">
      <c r="A13833" s="95">
        <v>42976</v>
      </c>
      <c r="B13833" s="93" t="s">
        <v>7618</v>
      </c>
      <c r="C13833" s="93" t="s">
        <v>1402</v>
      </c>
      <c r="D13833" s="95">
        <v>1100</v>
      </c>
      <c r="G13833" s="95">
        <v>0</v>
      </c>
      <c r="H13833" s="93" t="s">
        <v>8976</v>
      </c>
      <c r="I13833" s="93" t="s">
        <v>23891</v>
      </c>
      <c r="J13833" s="93" t="s">
        <v>20859</v>
      </c>
      <c r="K13833" s="93" t="s">
        <v>6551</v>
      </c>
      <c r="L13833" s="14">
        <f>AND(vyberHrace&lt;&gt;"",ISNUMBER(SEARCH(vyberHrace,$B13833)))</f>
      </c>
      <c r="M13833" s="14">
        <f>AND($I13833=MID(kododd,1,2),$J13833=MID(kododd,3,3))</f>
      </c>
    </row>
    <row r="13834">
      <c r="A13834" s="95">
        <v>35428</v>
      </c>
      <c r="B13834" s="93" t="s">
        <v>3616</v>
      </c>
      <c r="C13834" s="93" t="s">
        <v>1462</v>
      </c>
      <c r="D13834" s="95">
        <v>1411</v>
      </c>
      <c r="F13834" s="95">
        <v>379930</v>
      </c>
      <c r="G13834" s="95">
        <v>250</v>
      </c>
      <c r="H13834" s="93" t="s">
        <v>8976</v>
      </c>
      <c r="I13834" s="93" t="s">
        <v>23891</v>
      </c>
      <c r="J13834" s="93" t="s">
        <v>20895</v>
      </c>
      <c r="K13834" s="93" t="s">
        <v>26155</v>
      </c>
      <c r="L13834" s="14">
        <f>AND(vyberHrace&lt;&gt;"",ISNUMBER(SEARCH(vyberHrace,$B13834)))</f>
      </c>
      <c r="M13834" s="14">
        <f>AND($I13834=MID(kododd,1,2),$J13834=MID(kododd,3,3))</f>
      </c>
    </row>
    <row r="13835">
      <c r="A13835" s="95">
        <v>1118</v>
      </c>
      <c r="B13835" s="93" t="s">
        <v>3642</v>
      </c>
      <c r="C13835" s="93" t="s">
        <v>1417</v>
      </c>
      <c r="D13835" s="95">
        <v>2138</v>
      </c>
      <c r="E13835" s="95">
        <v>2139</v>
      </c>
      <c r="F13835" s="95">
        <v>327204</v>
      </c>
      <c r="G13835" s="95">
        <v>250</v>
      </c>
      <c r="H13835" s="93" t="s">
        <v>8976</v>
      </c>
      <c r="I13835" s="93" t="s">
        <v>23891</v>
      </c>
      <c r="J13835" s="93" t="s">
        <v>20909</v>
      </c>
      <c r="K13835" s="93" t="s">
        <v>8978</v>
      </c>
      <c r="L13835" s="14">
        <f>AND(vyberHrace&lt;&gt;"",ISNUMBER(SEARCH(vyberHrace,$B13835)))</f>
      </c>
      <c r="M13835" s="14">
        <f>AND($I13835=MID(kododd,1,2),$J13835=MID(kododd,3,3))</f>
      </c>
    </row>
    <row r="13836">
      <c r="A13836" s="95">
        <v>54372</v>
      </c>
      <c r="B13836" s="93" t="s">
        <v>762</v>
      </c>
      <c r="C13836" s="93" t="s">
        <v>1406</v>
      </c>
      <c r="E13836" s="95">
        <v>1653</v>
      </c>
      <c r="F13836" s="95">
        <v>23758481</v>
      </c>
      <c r="G13836" s="95">
        <v>0</v>
      </c>
      <c r="H13836" s="93" t="s">
        <v>8976</v>
      </c>
      <c r="I13836" s="93" t="s">
        <v>23891</v>
      </c>
      <c r="J13836" s="93" t="s">
        <v>20946</v>
      </c>
      <c r="K13836" s="93" t="s">
        <v>4791</v>
      </c>
      <c r="L13836" s="14">
        <f>AND(vyberHrace&lt;&gt;"",ISNUMBER(SEARCH(vyberHrace,$B13836)))</f>
      </c>
      <c r="M13836" s="14">
        <f>AND($I13836=MID(kododd,1,2),$J13836=MID(kododd,3,3))</f>
      </c>
    </row>
    <row r="13837">
      <c r="A13837" s="95">
        <v>37932</v>
      </c>
      <c r="B13837" s="93" t="s">
        <v>12594</v>
      </c>
      <c r="C13837" s="93" t="s">
        <v>1405</v>
      </c>
      <c r="D13837" s="95">
        <v>1575</v>
      </c>
      <c r="F13837" s="95">
        <v>367591</v>
      </c>
      <c r="G13837" s="95">
        <v>0</v>
      </c>
      <c r="H13837" s="93" t="s">
        <v>8976</v>
      </c>
      <c r="I13837" s="93" t="s">
        <v>23891</v>
      </c>
      <c r="J13837" s="93" t="s">
        <v>20854</v>
      </c>
      <c r="K13837" s="93" t="s">
        <v>5080</v>
      </c>
      <c r="L13837" s="14">
        <f>AND(vyberHrace&lt;&gt;"",ISNUMBER(SEARCH(vyberHrace,$B13837)))</f>
      </c>
      <c r="M13837" s="14">
        <f>AND($I13837=MID(kododd,1,2),$J13837=MID(kododd,3,3))</f>
      </c>
    </row>
    <row r="13838">
      <c r="A13838" s="95">
        <v>36828</v>
      </c>
      <c r="B13838" s="93" t="s">
        <v>12599</v>
      </c>
      <c r="C13838" s="93" t="s">
        <v>1418</v>
      </c>
      <c r="F13838" s="95">
        <v>394149</v>
      </c>
      <c r="G13838" s="95">
        <v>250</v>
      </c>
      <c r="H13838" s="93" t="s">
        <v>8976</v>
      </c>
      <c r="I13838" s="93" t="s">
        <v>23891</v>
      </c>
      <c r="J13838" s="93" t="s">
        <v>20984</v>
      </c>
      <c r="K13838" s="93" t="s">
        <v>460</v>
      </c>
      <c r="L13838" s="14">
        <f>AND(vyberHrace&lt;&gt;"",ISNUMBER(SEARCH(vyberHrace,$B13838)))</f>
      </c>
      <c r="M13838" s="14">
        <f>AND($I13838=MID(kododd,1,2),$J13838=MID(kododd,3,3))</f>
      </c>
    </row>
    <row r="13839">
      <c r="A13839" s="95">
        <v>51407</v>
      </c>
      <c r="B13839" s="93" t="s">
        <v>304</v>
      </c>
      <c r="C13839" s="93" t="s">
        <v>1456</v>
      </c>
      <c r="D13839" s="95">
        <v>1242</v>
      </c>
      <c r="E13839" s="95">
        <v>1538</v>
      </c>
      <c r="F13839" s="95">
        <v>23736720</v>
      </c>
      <c r="G13839" s="95">
        <v>250</v>
      </c>
      <c r="H13839" s="93" t="s">
        <v>8976</v>
      </c>
      <c r="I13839" s="93" t="s">
        <v>23891</v>
      </c>
      <c r="J13839" s="93" t="s">
        <v>20849</v>
      </c>
      <c r="K13839" s="93" t="s">
        <v>5108</v>
      </c>
      <c r="L13839" s="14">
        <f>AND(vyberHrace&lt;&gt;"",ISNUMBER(SEARCH(vyberHrace,$B13839)))</f>
      </c>
      <c r="M13839" s="14">
        <f>AND($I13839=MID(kododd,1,2),$J13839=MID(kododd,3,3))</f>
      </c>
    </row>
    <row r="13840">
      <c r="A13840" s="95">
        <v>56975</v>
      </c>
      <c r="B13840" s="93" t="s">
        <v>22526</v>
      </c>
      <c r="C13840" s="93" t="s">
        <v>1406</v>
      </c>
      <c r="D13840" s="95">
        <v>1493</v>
      </c>
      <c r="E13840" s="95">
        <v>1695</v>
      </c>
      <c r="F13840" s="95">
        <v>23769947</v>
      </c>
      <c r="G13840" s="95">
        <v>250</v>
      </c>
      <c r="H13840" s="93" t="s">
        <v>8976</v>
      </c>
      <c r="I13840" s="93" t="s">
        <v>23891</v>
      </c>
      <c r="J13840" s="93" t="s">
        <v>20858</v>
      </c>
      <c r="K13840" s="93" t="s">
        <v>4899</v>
      </c>
      <c r="L13840" s="14">
        <f>AND(vyberHrace&lt;&gt;"",ISNUMBER(SEARCH(vyberHrace,$B13840)))</f>
      </c>
      <c r="M13840" s="14">
        <f>AND($I13840=MID(kododd,1,2),$J13840=MID(kododd,3,3))</f>
      </c>
    </row>
    <row r="13841">
      <c r="A13841" s="95">
        <v>10910</v>
      </c>
      <c r="B13841" s="93" t="s">
        <v>5441</v>
      </c>
      <c r="C13841" s="93" t="s">
        <v>1453</v>
      </c>
      <c r="D13841" s="95">
        <v>2050</v>
      </c>
      <c r="E13841" s="95">
        <v>2060</v>
      </c>
      <c r="F13841" s="95">
        <v>316440</v>
      </c>
      <c r="G13841" s="95">
        <v>250</v>
      </c>
      <c r="H13841" s="93" t="s">
        <v>8976</v>
      </c>
      <c r="I13841" s="93" t="s">
        <v>23891</v>
      </c>
      <c r="J13841" s="93" t="s">
        <v>20849</v>
      </c>
      <c r="K13841" s="93" t="s">
        <v>5108</v>
      </c>
      <c r="L13841" s="14">
        <f>AND(vyberHrace&lt;&gt;"",ISNUMBER(SEARCH(vyberHrace,$B13841)))</f>
      </c>
      <c r="M13841" s="14">
        <f>AND($I13841=MID(kododd,1,2),$J13841=MID(kododd,3,3))</f>
      </c>
    </row>
    <row r="13842">
      <c r="A13842" s="95">
        <v>54233</v>
      </c>
      <c r="B13842" s="93" t="s">
        <v>683</v>
      </c>
      <c r="C13842" s="93" t="s">
        <v>1420</v>
      </c>
      <c r="G13842" s="95">
        <v>250</v>
      </c>
      <c r="H13842" s="93" t="s">
        <v>8976</v>
      </c>
      <c r="I13842" s="93" t="s">
        <v>23891</v>
      </c>
      <c r="J13842" s="93" t="s">
        <v>20927</v>
      </c>
      <c r="K13842" s="93" t="s">
        <v>2023</v>
      </c>
      <c r="L13842" s="14">
        <f>AND(vyberHrace&lt;&gt;"",ISNUMBER(SEARCH(vyberHrace,$B13842)))</f>
      </c>
      <c r="M13842" s="14">
        <f>AND($I13842=MID(kododd,1,2),$J13842=MID(kododd,3,3))</f>
      </c>
    </row>
    <row r="13843">
      <c r="A13843" s="95">
        <v>55912</v>
      </c>
      <c r="B13843" s="93" t="s">
        <v>22596</v>
      </c>
      <c r="C13843" s="93" t="s">
        <v>1424</v>
      </c>
      <c r="F13843" s="95">
        <v>23772824</v>
      </c>
      <c r="G13843" s="95">
        <v>250</v>
      </c>
      <c r="H13843" s="93" t="s">
        <v>8976</v>
      </c>
      <c r="I13843" s="93" t="s">
        <v>23891</v>
      </c>
      <c r="J13843" s="93" t="s">
        <v>20877</v>
      </c>
      <c r="K13843" s="93" t="s">
        <v>1966</v>
      </c>
      <c r="L13843" s="14">
        <f>AND(vyberHrace&lt;&gt;"",ISNUMBER(SEARCH(vyberHrace,$B13843)))</f>
      </c>
      <c r="M13843" s="14">
        <f>AND($I13843=MID(kododd,1,2),$J13843=MID(kododd,3,3))</f>
      </c>
    </row>
    <row r="13844">
      <c r="A13844" s="95">
        <v>51578</v>
      </c>
      <c r="B13844" s="93" t="s">
        <v>1541</v>
      </c>
      <c r="C13844" s="93" t="s">
        <v>1410</v>
      </c>
      <c r="D13844" s="95">
        <v>1383</v>
      </c>
      <c r="E13844" s="95">
        <v>1780</v>
      </c>
      <c r="F13844" s="95">
        <v>23736798</v>
      </c>
      <c r="G13844" s="95">
        <v>250</v>
      </c>
      <c r="H13844" s="93" t="s">
        <v>8976</v>
      </c>
      <c r="I13844" s="93" t="s">
        <v>23891</v>
      </c>
      <c r="J13844" s="93" t="s">
        <v>20927</v>
      </c>
      <c r="K13844" s="93" t="s">
        <v>2023</v>
      </c>
      <c r="L13844" s="14">
        <f>AND(vyberHrace&lt;&gt;"",ISNUMBER(SEARCH(vyberHrace,$B13844)))</f>
      </c>
      <c r="M13844" s="14">
        <f>AND($I13844=MID(kododd,1,2),$J13844=MID(kododd,3,3))</f>
      </c>
    </row>
    <row r="13845">
      <c r="A13845" s="95">
        <v>62029</v>
      </c>
      <c r="B13845" s="93" t="s">
        <v>28231</v>
      </c>
      <c r="C13845" s="93" t="s">
        <v>1441</v>
      </c>
      <c r="D13845" s="95">
        <v>1340</v>
      </c>
      <c r="E13845" s="95">
        <v>1653</v>
      </c>
      <c r="F13845" s="95">
        <v>23798386</v>
      </c>
      <c r="G13845" s="95">
        <v>250</v>
      </c>
      <c r="H13845" s="93" t="s">
        <v>8976</v>
      </c>
      <c r="I13845" s="93" t="s">
        <v>23891</v>
      </c>
      <c r="J13845" s="93" t="s">
        <v>20899</v>
      </c>
      <c r="K13845" s="93" t="s">
        <v>4757</v>
      </c>
      <c r="L13845" s="14">
        <f>AND(vyberHrace&lt;&gt;"",ISNUMBER(SEARCH(vyberHrace,$B13845)))</f>
      </c>
      <c r="M13845" s="14">
        <f>AND($I13845=MID(kododd,1,2),$J13845=MID(kododd,3,3))</f>
      </c>
    </row>
    <row r="13846">
      <c r="A13846" s="95">
        <v>33696</v>
      </c>
      <c r="B13846" s="93" t="s">
        <v>6492</v>
      </c>
      <c r="C13846" s="93" t="s">
        <v>1398</v>
      </c>
      <c r="G13846" s="95">
        <v>0</v>
      </c>
      <c r="H13846" s="93" t="s">
        <v>8976</v>
      </c>
      <c r="I13846" s="93" t="s">
        <v>23891</v>
      </c>
      <c r="J13846" s="93" t="s">
        <v>20859</v>
      </c>
      <c r="K13846" s="93" t="s">
        <v>6551</v>
      </c>
      <c r="L13846" s="14">
        <f>AND(vyberHrace&lt;&gt;"",ISNUMBER(SEARCH(vyberHrace,$B13846)))</f>
      </c>
      <c r="M13846" s="14">
        <f>AND($I13846=MID(kododd,1,2),$J13846=MID(kododd,3,3))</f>
      </c>
    </row>
    <row r="13847">
      <c r="A13847" s="95">
        <v>63118</v>
      </c>
      <c r="B13847" s="93" t="s">
        <v>29239</v>
      </c>
      <c r="C13847" s="93" t="s">
        <v>1486</v>
      </c>
      <c r="G13847" s="95">
        <v>250</v>
      </c>
      <c r="H13847" s="93" t="s">
        <v>8976</v>
      </c>
      <c r="I13847" s="93" t="s">
        <v>23891</v>
      </c>
      <c r="J13847" s="93" t="s">
        <v>20859</v>
      </c>
      <c r="K13847" s="93" t="s">
        <v>6551</v>
      </c>
      <c r="L13847" s="14">
        <f>AND(vyberHrace&lt;&gt;"",ISNUMBER(SEARCH(vyberHrace,$B13847)))</f>
      </c>
      <c r="M13847" s="14">
        <f>AND($I13847=MID(kododd,1,2),$J13847=MID(kododd,3,3))</f>
      </c>
    </row>
    <row r="13848">
      <c r="A13848" s="95">
        <v>3358</v>
      </c>
      <c r="B13848" s="93" t="s">
        <v>10022</v>
      </c>
      <c r="C13848" s="93" t="s">
        <v>1441</v>
      </c>
      <c r="D13848" s="95">
        <v>1683</v>
      </c>
      <c r="E13848" s="95">
        <v>1797</v>
      </c>
      <c r="F13848" s="95">
        <v>339954</v>
      </c>
      <c r="G13848" s="95">
        <v>0</v>
      </c>
      <c r="H13848" s="93" t="s">
        <v>8976</v>
      </c>
      <c r="I13848" s="93" t="s">
        <v>23891</v>
      </c>
      <c r="J13848" s="93" t="s">
        <v>20844</v>
      </c>
      <c r="K13848" s="93" t="s">
        <v>4953</v>
      </c>
      <c r="L13848" s="14">
        <f>AND(vyberHrace&lt;&gt;"",ISNUMBER(SEARCH(vyberHrace,$B13848)))</f>
      </c>
      <c r="M13848" s="14">
        <f>AND($I13848=MID(kododd,1,2),$J13848=MID(kododd,3,3))</f>
      </c>
    </row>
    <row r="13849">
      <c r="A13849" s="95">
        <v>48539</v>
      </c>
      <c r="B13849" s="93" t="s">
        <v>10025</v>
      </c>
      <c r="C13849" s="93" t="s">
        <v>1416</v>
      </c>
      <c r="D13849" s="95">
        <v>1069</v>
      </c>
      <c r="F13849" s="95">
        <v>23742801</v>
      </c>
      <c r="G13849" s="95">
        <v>250</v>
      </c>
      <c r="H13849" s="93" t="s">
        <v>8976</v>
      </c>
      <c r="I13849" s="93" t="s">
        <v>23891</v>
      </c>
      <c r="J13849" s="93" t="s">
        <v>20961</v>
      </c>
      <c r="K13849" s="93" t="s">
        <v>6549</v>
      </c>
      <c r="L13849" s="14">
        <f>AND(vyberHrace&lt;&gt;"",ISNUMBER(SEARCH(vyberHrace,$B13849)))</f>
      </c>
      <c r="M13849" s="14">
        <f>AND($I13849=MID(kododd,1,2),$J13849=MID(kododd,3,3))</f>
      </c>
    </row>
    <row r="13850">
      <c r="A13850" s="95">
        <v>14962</v>
      </c>
      <c r="B13850" s="93" t="s">
        <v>10028</v>
      </c>
      <c r="C13850" s="93" t="s">
        <v>1474</v>
      </c>
      <c r="D13850" s="95">
        <v>1256</v>
      </c>
      <c r="E13850" s="95">
        <v>1550</v>
      </c>
      <c r="F13850" s="95">
        <v>378925</v>
      </c>
      <c r="G13850" s="95">
        <v>250</v>
      </c>
      <c r="H13850" s="93" t="s">
        <v>8976</v>
      </c>
      <c r="I13850" s="93" t="s">
        <v>23891</v>
      </c>
      <c r="J13850" s="93" t="s">
        <v>20954</v>
      </c>
      <c r="K13850" s="93" t="s">
        <v>5079</v>
      </c>
      <c r="L13850" s="14">
        <f>AND(vyberHrace&lt;&gt;"",ISNUMBER(SEARCH(vyberHrace,$B13850)))</f>
      </c>
      <c r="M13850" s="14">
        <f>AND($I13850=MID(kododd,1,2),$J13850=MID(kododd,3,3))</f>
      </c>
    </row>
    <row r="13851">
      <c r="A13851" s="95">
        <v>36438</v>
      </c>
      <c r="B13851" s="93" t="s">
        <v>23994</v>
      </c>
      <c r="C13851" s="93" t="s">
        <v>1409</v>
      </c>
      <c r="D13851" s="95">
        <v>1841</v>
      </c>
      <c r="E13851" s="95">
        <v>1909</v>
      </c>
      <c r="F13851" s="95">
        <v>378704</v>
      </c>
      <c r="G13851" s="95">
        <v>250</v>
      </c>
      <c r="H13851" s="93" t="s">
        <v>8976</v>
      </c>
      <c r="I13851" s="93" t="s">
        <v>23891</v>
      </c>
      <c r="J13851" s="93" t="s">
        <v>20905</v>
      </c>
      <c r="K13851" s="93" t="s">
        <v>8990</v>
      </c>
      <c r="L13851" s="14">
        <f>AND(vyberHrace&lt;&gt;"",ISNUMBER(SEARCH(vyberHrace,$B13851)))</f>
      </c>
      <c r="M13851" s="14">
        <f>AND($I13851=MID(kododd,1,2),$J13851=MID(kododd,3,3))</f>
      </c>
    </row>
    <row r="13852">
      <c r="A13852" s="95">
        <v>60170</v>
      </c>
      <c r="B13852" s="93" t="s">
        <v>26634</v>
      </c>
      <c r="C13852" s="93" t="s">
        <v>1486</v>
      </c>
      <c r="G13852" s="95">
        <v>0</v>
      </c>
      <c r="H13852" s="93" t="s">
        <v>8976</v>
      </c>
      <c r="I13852" s="93" t="s">
        <v>23891</v>
      </c>
      <c r="J13852" s="93" t="s">
        <v>20905</v>
      </c>
      <c r="K13852" s="93" t="s">
        <v>8990</v>
      </c>
      <c r="L13852" s="14">
        <f>AND(vyberHrace&lt;&gt;"",ISNUMBER(SEARCH(vyberHrace,$B13852)))</f>
      </c>
      <c r="M13852" s="14">
        <f>AND($I13852=MID(kododd,1,2),$J13852=MID(kododd,3,3))</f>
      </c>
    </row>
    <row r="13853">
      <c r="A13853" s="95">
        <v>60171</v>
      </c>
      <c r="B13853" s="93" t="s">
        <v>26635</v>
      </c>
      <c r="C13853" s="93" t="s">
        <v>1487</v>
      </c>
      <c r="G13853" s="95">
        <v>0</v>
      </c>
      <c r="H13853" s="93" t="s">
        <v>8976</v>
      </c>
      <c r="I13853" s="93" t="s">
        <v>23891</v>
      </c>
      <c r="J13853" s="93" t="s">
        <v>20905</v>
      </c>
      <c r="K13853" s="93" t="s">
        <v>8990</v>
      </c>
      <c r="L13853" s="14">
        <f>AND(vyberHrace&lt;&gt;"",ISNUMBER(SEARCH(vyberHrace,$B13853)))</f>
      </c>
      <c r="M13853" s="14">
        <f>AND($I13853=MID(kododd,1,2),$J13853=MID(kododd,3,3))</f>
      </c>
    </row>
    <row r="13854">
      <c r="A13854" s="95">
        <v>4377</v>
      </c>
      <c r="B13854" s="93" t="s">
        <v>10043</v>
      </c>
      <c r="C13854" s="93" t="s">
        <v>1447</v>
      </c>
      <c r="D13854" s="95">
        <v>1624</v>
      </c>
      <c r="G13854" s="95">
        <v>0</v>
      </c>
      <c r="H13854" s="93" t="s">
        <v>8976</v>
      </c>
      <c r="I13854" s="93" t="s">
        <v>23891</v>
      </c>
      <c r="J13854" s="93" t="s">
        <v>20859</v>
      </c>
      <c r="K13854" s="93" t="s">
        <v>6551</v>
      </c>
      <c r="L13854" s="14">
        <f>AND(vyberHrace&lt;&gt;"",ISNUMBER(SEARCH(vyberHrace,$B13854)))</f>
      </c>
      <c r="M13854" s="14">
        <f>AND($I13854=MID(kododd,1,2),$J13854=MID(kododd,3,3))</f>
      </c>
    </row>
    <row r="13855">
      <c r="A13855" s="95">
        <v>55328</v>
      </c>
      <c r="B13855" s="93" t="s">
        <v>22532</v>
      </c>
      <c r="C13855" s="93" t="s">
        <v>3255</v>
      </c>
      <c r="F13855" s="95">
        <v>23758716</v>
      </c>
      <c r="G13855" s="95">
        <v>0</v>
      </c>
      <c r="H13855" s="93" t="s">
        <v>8976</v>
      </c>
      <c r="I13855" s="93" t="s">
        <v>23891</v>
      </c>
      <c r="J13855" s="93" t="s">
        <v>20927</v>
      </c>
      <c r="K13855" s="93" t="s">
        <v>2023</v>
      </c>
      <c r="L13855" s="14">
        <f>AND(vyberHrace&lt;&gt;"",ISNUMBER(SEARCH(vyberHrace,$B13855)))</f>
      </c>
      <c r="M13855" s="14">
        <f>AND($I13855=MID(kododd,1,2),$J13855=MID(kododd,3,3))</f>
      </c>
    </row>
    <row r="13856">
      <c r="A13856" s="95">
        <v>49254</v>
      </c>
      <c r="B13856" s="93" t="s">
        <v>6186</v>
      </c>
      <c r="C13856" s="93" t="s">
        <v>1416</v>
      </c>
      <c r="G13856" s="95">
        <v>0</v>
      </c>
      <c r="H13856" s="93" t="s">
        <v>8976</v>
      </c>
      <c r="I13856" s="93" t="s">
        <v>23891</v>
      </c>
      <c r="J13856" s="93" t="s">
        <v>20927</v>
      </c>
      <c r="K13856" s="93" t="s">
        <v>2023</v>
      </c>
      <c r="L13856" s="14">
        <f>AND(vyberHrace&lt;&gt;"",ISNUMBER(SEARCH(vyberHrace,$B13856)))</f>
      </c>
      <c r="M13856" s="14">
        <f>AND($I13856=MID(kododd,1,2),$J13856=MID(kododd,3,3))</f>
      </c>
    </row>
    <row r="13857">
      <c r="A13857" s="95">
        <v>34428</v>
      </c>
      <c r="B13857" s="93" t="s">
        <v>6187</v>
      </c>
      <c r="C13857" s="93" t="s">
        <v>1430</v>
      </c>
      <c r="G13857" s="95">
        <v>0</v>
      </c>
      <c r="H13857" s="93" t="s">
        <v>8976</v>
      </c>
      <c r="I13857" s="93" t="s">
        <v>23891</v>
      </c>
      <c r="J13857" s="93" t="s">
        <v>3580</v>
      </c>
      <c r="K13857" s="93" t="s">
        <v>7814</v>
      </c>
      <c r="L13857" s="14">
        <f>AND(vyberHrace&lt;&gt;"",ISNUMBER(SEARCH(vyberHrace,$B13857)))</f>
      </c>
      <c r="M13857" s="14">
        <f>AND($I13857=MID(kododd,1,2),$J13857=MID(kododd,3,3))</f>
      </c>
    </row>
    <row r="13858">
      <c r="A13858" s="95">
        <v>53892</v>
      </c>
      <c r="B13858" s="93" t="s">
        <v>729</v>
      </c>
      <c r="C13858" s="93" t="s">
        <v>1416</v>
      </c>
      <c r="F13858" s="95">
        <v>23758570</v>
      </c>
      <c r="G13858" s="95">
        <v>250</v>
      </c>
      <c r="H13858" s="93" t="s">
        <v>8976</v>
      </c>
      <c r="I13858" s="93" t="s">
        <v>23891</v>
      </c>
      <c r="J13858" s="93" t="s">
        <v>20844</v>
      </c>
      <c r="K13858" s="93" t="s">
        <v>4953</v>
      </c>
      <c r="L13858" s="14">
        <f>AND(vyberHrace&lt;&gt;"",ISNUMBER(SEARCH(vyberHrace,$B13858)))</f>
      </c>
      <c r="M13858" s="14">
        <f>AND($I13858=MID(kododd,1,2),$J13858=MID(kododd,3,3))</f>
      </c>
    </row>
    <row r="13859">
      <c r="A13859" s="95">
        <v>60672</v>
      </c>
      <c r="B13859" s="93" t="s">
        <v>11794</v>
      </c>
      <c r="C13859" s="93" t="s">
        <v>1436</v>
      </c>
      <c r="D13859" s="95">
        <v>1498</v>
      </c>
      <c r="E13859" s="95">
        <v>1780</v>
      </c>
      <c r="F13859" s="95">
        <v>23794674</v>
      </c>
      <c r="G13859" s="95">
        <v>250</v>
      </c>
      <c r="H13859" s="93" t="s">
        <v>8976</v>
      </c>
      <c r="I13859" s="93" t="s">
        <v>23891</v>
      </c>
      <c r="J13859" s="93" t="s">
        <v>20917</v>
      </c>
      <c r="K13859" s="93" t="s">
        <v>4902</v>
      </c>
      <c r="L13859" s="14">
        <f>AND(vyberHrace&lt;&gt;"",ISNUMBER(SEARCH(vyberHrace,$B13859)))</f>
      </c>
      <c r="M13859" s="14">
        <f>AND($I13859=MID(kododd,1,2),$J13859=MID(kododd,3,3))</f>
      </c>
    </row>
    <row r="13860">
      <c r="A13860" s="95">
        <v>62588</v>
      </c>
      <c r="B13860" s="93" t="s">
        <v>11794</v>
      </c>
      <c r="C13860" s="93" t="s">
        <v>1487</v>
      </c>
      <c r="G13860" s="95">
        <v>250</v>
      </c>
      <c r="H13860" s="93" t="s">
        <v>8976</v>
      </c>
      <c r="I13860" s="93" t="s">
        <v>23891</v>
      </c>
      <c r="J13860" s="93" t="s">
        <v>20917</v>
      </c>
      <c r="K13860" s="93" t="s">
        <v>4902</v>
      </c>
      <c r="L13860" s="14">
        <f>AND(vyberHrace&lt;&gt;"",ISNUMBER(SEARCH(vyberHrace,$B13860)))</f>
      </c>
      <c r="M13860" s="14">
        <f>AND($I13860=MID(kododd,1,2),$J13860=MID(kododd,3,3))</f>
      </c>
    </row>
    <row r="13861">
      <c r="A13861" s="95">
        <v>60673</v>
      </c>
      <c r="B13861" s="93" t="s">
        <v>27087</v>
      </c>
      <c r="C13861" s="93" t="s">
        <v>1424</v>
      </c>
      <c r="G13861" s="95">
        <v>0</v>
      </c>
      <c r="H13861" s="93" t="s">
        <v>8976</v>
      </c>
      <c r="I13861" s="93" t="s">
        <v>23891</v>
      </c>
      <c r="J13861" s="93" t="s">
        <v>20917</v>
      </c>
      <c r="K13861" s="93" t="s">
        <v>4902</v>
      </c>
      <c r="L13861" s="14">
        <f>AND(vyberHrace&lt;&gt;"",ISNUMBER(SEARCH(vyberHrace,$B13861)))</f>
      </c>
      <c r="M13861" s="14">
        <f>AND($I13861=MID(kododd,1,2),$J13861=MID(kododd,3,3))</f>
      </c>
    </row>
    <row r="13862">
      <c r="A13862" s="95">
        <v>53586</v>
      </c>
      <c r="B13862" s="93" t="s">
        <v>17512</v>
      </c>
      <c r="C13862" s="93" t="s">
        <v>1422</v>
      </c>
      <c r="F13862" s="95">
        <v>23746769</v>
      </c>
      <c r="G13862" s="95">
        <v>250</v>
      </c>
      <c r="H13862" s="93" t="s">
        <v>8976</v>
      </c>
      <c r="I13862" s="93" t="s">
        <v>23891</v>
      </c>
      <c r="J13862" s="93" t="s">
        <v>20927</v>
      </c>
      <c r="K13862" s="93" t="s">
        <v>2023</v>
      </c>
      <c r="L13862" s="14">
        <f>AND(vyberHrace&lt;&gt;"",ISNUMBER(SEARCH(vyberHrace,$B13862)))</f>
      </c>
      <c r="M13862" s="14">
        <f>AND($I13862=MID(kododd,1,2),$J13862=MID(kododd,3,3))</f>
      </c>
    </row>
    <row r="13863">
      <c r="A13863" s="95">
        <v>28974</v>
      </c>
      <c r="B13863" s="93" t="s">
        <v>6198</v>
      </c>
      <c r="C13863" s="93" t="s">
        <v>1475</v>
      </c>
      <c r="D13863" s="95">
        <v>1407</v>
      </c>
      <c r="F13863" s="95">
        <v>23729430</v>
      </c>
      <c r="G13863" s="95">
        <v>0</v>
      </c>
      <c r="H13863" s="93" t="s">
        <v>8976</v>
      </c>
      <c r="I13863" s="93" t="s">
        <v>23891</v>
      </c>
      <c r="J13863" s="93" t="s">
        <v>20909</v>
      </c>
      <c r="K13863" s="93" t="s">
        <v>8978</v>
      </c>
      <c r="L13863" s="14">
        <f>AND(vyberHrace&lt;&gt;"",ISNUMBER(SEARCH(vyberHrace,$B13863)))</f>
      </c>
      <c r="M13863" s="14">
        <f>AND($I13863=MID(kododd,1,2),$J13863=MID(kododd,3,3))</f>
      </c>
    </row>
    <row r="13864">
      <c r="A13864" s="95">
        <v>12708</v>
      </c>
      <c r="B13864" s="93" t="s">
        <v>206</v>
      </c>
      <c r="C13864" s="93" t="s">
        <v>1440</v>
      </c>
      <c r="D13864" s="95">
        <v>1368</v>
      </c>
      <c r="F13864" s="95">
        <v>23746653</v>
      </c>
      <c r="G13864" s="95">
        <v>0</v>
      </c>
      <c r="H13864" s="93" t="s">
        <v>8976</v>
      </c>
      <c r="I13864" s="93" t="s">
        <v>23891</v>
      </c>
      <c r="J13864" s="93" t="s">
        <v>20954</v>
      </c>
      <c r="K13864" s="93" t="s">
        <v>5079</v>
      </c>
      <c r="L13864" s="14">
        <f>AND(vyberHrace&lt;&gt;"",ISNUMBER(SEARCH(vyberHrace,$B13864)))</f>
      </c>
      <c r="M13864" s="14">
        <f>AND($I13864=MID(kododd,1,2),$J13864=MID(kododd,3,3))</f>
      </c>
    </row>
    <row r="13865">
      <c r="A13865" s="95">
        <v>53729</v>
      </c>
      <c r="B13865" s="93" t="s">
        <v>730</v>
      </c>
      <c r="C13865" s="93" t="s">
        <v>1411</v>
      </c>
      <c r="D13865" s="95">
        <v>1232</v>
      </c>
      <c r="E13865" s="95">
        <v>1401</v>
      </c>
      <c r="F13865" s="95">
        <v>23758589</v>
      </c>
      <c r="G13865" s="95">
        <v>250</v>
      </c>
      <c r="H13865" s="93" t="s">
        <v>8976</v>
      </c>
      <c r="I13865" s="93" t="s">
        <v>23891</v>
      </c>
      <c r="J13865" s="93" t="s">
        <v>20844</v>
      </c>
      <c r="K13865" s="93" t="s">
        <v>4953</v>
      </c>
      <c r="L13865" s="14">
        <f>AND(vyberHrace&lt;&gt;"",ISNUMBER(SEARCH(vyberHrace,$B13865)))</f>
      </c>
      <c r="M13865" s="14">
        <f>AND($I13865=MID(kododd,1,2),$J13865=MID(kododd,3,3))</f>
      </c>
    </row>
    <row r="13866">
      <c r="A13866" s="95">
        <v>60801</v>
      </c>
      <c r="B13866" s="93" t="s">
        <v>27194</v>
      </c>
      <c r="C13866" s="93" t="s">
        <v>1487</v>
      </c>
      <c r="G13866" s="95">
        <v>0</v>
      </c>
      <c r="H13866" s="93" t="s">
        <v>8976</v>
      </c>
      <c r="I13866" s="93" t="s">
        <v>23891</v>
      </c>
      <c r="J13866" s="93" t="s">
        <v>20859</v>
      </c>
      <c r="K13866" s="93" t="s">
        <v>6551</v>
      </c>
      <c r="L13866" s="14">
        <f>AND(vyberHrace&lt;&gt;"",ISNUMBER(SEARCH(vyberHrace,$B13866)))</f>
      </c>
      <c r="M13866" s="14">
        <f>AND($I13866=MID(kododd,1,2),$J13866=MID(kododd,3,3))</f>
      </c>
    </row>
    <row r="13867">
      <c r="A13867" s="95">
        <v>50749</v>
      </c>
      <c r="B13867" s="93" t="s">
        <v>4728</v>
      </c>
      <c r="C13867" s="93" t="s">
        <v>1412</v>
      </c>
      <c r="D13867" s="95">
        <v>1100</v>
      </c>
      <c r="G13867" s="95">
        <v>0</v>
      </c>
      <c r="H13867" s="93" t="s">
        <v>8976</v>
      </c>
      <c r="I13867" s="93" t="s">
        <v>23891</v>
      </c>
      <c r="J13867" s="93" t="s">
        <v>20859</v>
      </c>
      <c r="K13867" s="93" t="s">
        <v>6551</v>
      </c>
      <c r="L13867" s="14">
        <f>AND(vyberHrace&lt;&gt;"",ISNUMBER(SEARCH(vyberHrace,$B13867)))</f>
      </c>
      <c r="M13867" s="14">
        <f>AND($I13867=MID(kododd,1,2),$J13867=MID(kododd,3,3))</f>
      </c>
    </row>
    <row r="13868">
      <c r="A13868" s="95">
        <v>36425</v>
      </c>
      <c r="B13868" s="93" t="s">
        <v>7214</v>
      </c>
      <c r="C13868" s="93" t="s">
        <v>1409</v>
      </c>
      <c r="D13868" s="95">
        <v>1630</v>
      </c>
      <c r="E13868" s="95">
        <v>1774</v>
      </c>
      <c r="F13868" s="95">
        <v>395048</v>
      </c>
      <c r="G13868" s="95">
        <v>250</v>
      </c>
      <c r="H13868" s="93" t="s">
        <v>8976</v>
      </c>
      <c r="I13868" s="93" t="s">
        <v>23891</v>
      </c>
      <c r="J13868" s="93" t="s">
        <v>20843</v>
      </c>
      <c r="K13868" s="93" t="s">
        <v>5072</v>
      </c>
      <c r="L13868" s="14">
        <f>AND(vyberHrace&lt;&gt;"",ISNUMBER(SEARCH(vyberHrace,$B13868)))</f>
      </c>
      <c r="M13868" s="14">
        <f>AND($I13868=MID(kododd,1,2),$J13868=MID(kododd,3,3))</f>
      </c>
    </row>
    <row r="13869">
      <c r="A13869" s="95">
        <v>15201</v>
      </c>
      <c r="B13869" s="93" t="s">
        <v>7349</v>
      </c>
      <c r="C13869" s="93" t="s">
        <v>1405</v>
      </c>
      <c r="D13869" s="95">
        <v>1481</v>
      </c>
      <c r="E13869" s="95">
        <v>1623</v>
      </c>
      <c r="F13869" s="95">
        <v>367605</v>
      </c>
      <c r="G13869" s="95">
        <v>250</v>
      </c>
      <c r="H13869" s="93" t="s">
        <v>8976</v>
      </c>
      <c r="I13869" s="93" t="s">
        <v>23891</v>
      </c>
      <c r="J13869" s="93" t="s">
        <v>20870</v>
      </c>
      <c r="K13869" s="93" t="s">
        <v>6868</v>
      </c>
      <c r="L13869" s="14">
        <f>AND(vyberHrace&lt;&gt;"",ISNUMBER(SEARCH(vyberHrace,$B13869)))</f>
      </c>
      <c r="M13869" s="14">
        <f>AND($I13869=MID(kododd,1,2),$J13869=MID(kododd,3,3))</f>
      </c>
    </row>
    <row r="13870">
      <c r="A13870" s="95">
        <v>34038</v>
      </c>
      <c r="B13870" s="93" t="s">
        <v>7354</v>
      </c>
      <c r="C13870" s="93" t="s">
        <v>1404</v>
      </c>
      <c r="D13870" s="95">
        <v>1556</v>
      </c>
      <c r="E13870" s="95">
        <v>1709</v>
      </c>
      <c r="F13870" s="95">
        <v>367656</v>
      </c>
      <c r="G13870" s="95">
        <v>250</v>
      </c>
      <c r="H13870" s="93" t="s">
        <v>8976</v>
      </c>
      <c r="I13870" s="93" t="s">
        <v>23891</v>
      </c>
      <c r="J13870" s="93" t="s">
        <v>20870</v>
      </c>
      <c r="K13870" s="93" t="s">
        <v>6868</v>
      </c>
      <c r="L13870" s="14">
        <f>AND(vyberHrace&lt;&gt;"",ISNUMBER(SEARCH(vyberHrace,$B13870)))</f>
      </c>
      <c r="M13870" s="14">
        <f>AND($I13870=MID(kododd,1,2),$J13870=MID(kododd,3,3))</f>
      </c>
    </row>
    <row r="13871">
      <c r="A13871" s="95">
        <v>52472</v>
      </c>
      <c r="B13871" s="93" t="s">
        <v>1542</v>
      </c>
      <c r="C13871" s="93" t="s">
        <v>1406</v>
      </c>
      <c r="F13871" s="95">
        <v>23742690</v>
      </c>
      <c r="G13871" s="95">
        <v>0</v>
      </c>
      <c r="H13871" s="93" t="s">
        <v>8976</v>
      </c>
      <c r="I13871" s="93" t="s">
        <v>23891</v>
      </c>
      <c r="J13871" s="93" t="s">
        <v>20927</v>
      </c>
      <c r="K13871" s="93" t="s">
        <v>2023</v>
      </c>
      <c r="L13871" s="14">
        <f>AND(vyberHrace&lt;&gt;"",ISNUMBER(SEARCH(vyberHrace,$B13871)))</f>
      </c>
      <c r="M13871" s="14">
        <f>AND($I13871=MID(kododd,1,2),$J13871=MID(kododd,3,3))</f>
      </c>
    </row>
    <row r="13872">
      <c r="A13872" s="95">
        <v>9503</v>
      </c>
      <c r="B13872" s="93" t="s">
        <v>7371</v>
      </c>
      <c r="C13872" s="93" t="s">
        <v>1401</v>
      </c>
      <c r="D13872" s="95">
        <v>1595</v>
      </c>
      <c r="E13872" s="95">
        <v>1686</v>
      </c>
      <c r="F13872" s="95">
        <v>371556</v>
      </c>
      <c r="G13872" s="95">
        <v>250</v>
      </c>
      <c r="H13872" s="93" t="s">
        <v>8976</v>
      </c>
      <c r="I13872" s="93" t="s">
        <v>23891</v>
      </c>
      <c r="J13872" s="93" t="s">
        <v>20847</v>
      </c>
      <c r="K13872" s="93" t="s">
        <v>2032</v>
      </c>
      <c r="L13872" s="14">
        <f>AND(vyberHrace&lt;&gt;"",ISNUMBER(SEARCH(vyberHrace,$B13872)))</f>
      </c>
      <c r="M13872" s="14">
        <f>AND($I13872=MID(kododd,1,2),$J13872=MID(kododd,3,3))</f>
      </c>
    </row>
    <row r="13873">
      <c r="A13873" s="95">
        <v>33174</v>
      </c>
      <c r="B13873" s="93" t="s">
        <v>7412</v>
      </c>
      <c r="C13873" s="93" t="s">
        <v>1454</v>
      </c>
      <c r="D13873" s="95">
        <v>1437</v>
      </c>
      <c r="E13873" s="95">
        <v>1685</v>
      </c>
      <c r="F13873" s="95">
        <v>332879</v>
      </c>
      <c r="G13873" s="95">
        <v>0</v>
      </c>
      <c r="H13873" s="93" t="s">
        <v>8976</v>
      </c>
      <c r="I13873" s="93" t="s">
        <v>23891</v>
      </c>
      <c r="J13873" s="93" t="s">
        <v>20927</v>
      </c>
      <c r="K13873" s="93" t="s">
        <v>2023</v>
      </c>
      <c r="L13873" s="14">
        <f>AND(vyberHrace&lt;&gt;"",ISNUMBER(SEARCH(vyberHrace,$B13873)))</f>
      </c>
      <c r="M13873" s="14">
        <f>AND($I13873=MID(kododd,1,2),$J13873=MID(kododd,3,3))</f>
      </c>
    </row>
    <row r="13874">
      <c r="A13874" s="95">
        <v>10203</v>
      </c>
      <c r="B13874" s="93" t="s">
        <v>7429</v>
      </c>
      <c r="C13874" s="93" t="s">
        <v>1423</v>
      </c>
      <c r="D13874" s="95">
        <v>1672</v>
      </c>
      <c r="E13874" s="95">
        <v>1745</v>
      </c>
      <c r="F13874" s="95">
        <v>23728914</v>
      </c>
      <c r="G13874" s="95">
        <v>250</v>
      </c>
      <c r="H13874" s="93" t="s">
        <v>8976</v>
      </c>
      <c r="I13874" s="93" t="s">
        <v>23891</v>
      </c>
      <c r="J13874" s="93" t="s">
        <v>20927</v>
      </c>
      <c r="K13874" s="93" t="s">
        <v>2023</v>
      </c>
      <c r="L13874" s="14">
        <f>AND(vyberHrace&lt;&gt;"",ISNUMBER(SEARCH(vyberHrace,$B13874)))</f>
      </c>
      <c r="M13874" s="14">
        <f>AND($I13874=MID(kododd,1,2),$J13874=MID(kododd,3,3))</f>
      </c>
    </row>
    <row r="13875">
      <c r="A13875" s="95">
        <v>51372</v>
      </c>
      <c r="B13875" s="93" t="s">
        <v>5310</v>
      </c>
      <c r="C13875" s="93" t="s">
        <v>1448</v>
      </c>
      <c r="D13875" s="95">
        <v>1581</v>
      </c>
      <c r="E13875" s="95">
        <v>1742</v>
      </c>
      <c r="F13875" s="95">
        <v>23735775</v>
      </c>
      <c r="G13875" s="95">
        <v>0</v>
      </c>
      <c r="H13875" s="93" t="s">
        <v>8976</v>
      </c>
      <c r="I13875" s="93" t="s">
        <v>23891</v>
      </c>
      <c r="J13875" s="93" t="s">
        <v>20870</v>
      </c>
      <c r="K13875" s="93" t="s">
        <v>6868</v>
      </c>
      <c r="L13875" s="14">
        <f>AND(vyberHrace&lt;&gt;"",ISNUMBER(SEARCH(vyberHrace,$B13875)))</f>
      </c>
      <c r="M13875" s="14">
        <f>AND($I13875=MID(kododd,1,2),$J13875=MID(kododd,3,3))</f>
      </c>
    </row>
    <row r="13876">
      <c r="A13876" s="95">
        <v>6318</v>
      </c>
      <c r="B13876" s="93" t="s">
        <v>10206</v>
      </c>
      <c r="C13876" s="93" t="s">
        <v>1451</v>
      </c>
      <c r="D13876" s="95">
        <v>1675</v>
      </c>
      <c r="E13876" s="95">
        <v>1778</v>
      </c>
      <c r="F13876" s="95">
        <v>373460</v>
      </c>
      <c r="G13876" s="95">
        <v>250</v>
      </c>
      <c r="H13876" s="93" t="s">
        <v>8976</v>
      </c>
      <c r="I13876" s="93" t="s">
        <v>23891</v>
      </c>
      <c r="J13876" s="93" t="s">
        <v>20870</v>
      </c>
      <c r="K13876" s="93" t="s">
        <v>6868</v>
      </c>
      <c r="L13876" s="14">
        <f>AND(vyberHrace&lt;&gt;"",ISNUMBER(SEARCH(vyberHrace,$B13876)))</f>
      </c>
      <c r="M13876" s="14">
        <f>AND($I13876=MID(kododd,1,2),$J13876=MID(kododd,3,3))</f>
      </c>
    </row>
    <row r="13877">
      <c r="A13877" s="95">
        <v>46997</v>
      </c>
      <c r="B13877" s="93" t="s">
        <v>10216</v>
      </c>
      <c r="C13877" s="93" t="s">
        <v>1416</v>
      </c>
      <c r="F13877" s="95">
        <v>23718226</v>
      </c>
      <c r="G13877" s="95">
        <v>0</v>
      </c>
      <c r="H13877" s="93" t="s">
        <v>8976</v>
      </c>
      <c r="I13877" s="93" t="s">
        <v>23891</v>
      </c>
      <c r="J13877" s="93" t="s">
        <v>20927</v>
      </c>
      <c r="K13877" s="93" t="s">
        <v>2023</v>
      </c>
      <c r="L13877" s="14">
        <f>AND(vyberHrace&lt;&gt;"",ISNUMBER(SEARCH(vyberHrace,$B13877)))</f>
      </c>
      <c r="M13877" s="14">
        <f>AND($I13877=MID(kododd,1,2),$J13877=MID(kododd,3,3))</f>
      </c>
    </row>
    <row r="13878">
      <c r="A13878" s="95">
        <v>6320</v>
      </c>
      <c r="B13878" s="93" t="s">
        <v>10225</v>
      </c>
      <c r="C13878" s="93" t="s">
        <v>1474</v>
      </c>
      <c r="D13878" s="95">
        <v>1618</v>
      </c>
      <c r="E13878" s="95">
        <v>1770</v>
      </c>
      <c r="F13878" s="95">
        <v>330884</v>
      </c>
      <c r="G13878" s="95">
        <v>250</v>
      </c>
      <c r="H13878" s="93" t="s">
        <v>8976</v>
      </c>
      <c r="I13878" s="93" t="s">
        <v>23891</v>
      </c>
      <c r="J13878" s="93" t="s">
        <v>23412</v>
      </c>
      <c r="K13878" s="93" t="s">
        <v>21365</v>
      </c>
      <c r="L13878" s="14">
        <f>AND(vyberHrace&lt;&gt;"",ISNUMBER(SEARCH(vyberHrace,$B13878)))</f>
      </c>
      <c r="M13878" s="14">
        <f>AND($I13878=MID(kododd,1,2),$J13878=MID(kododd,3,3))</f>
      </c>
    </row>
    <row r="13879">
      <c r="A13879" s="95">
        <v>12043</v>
      </c>
      <c r="B13879" s="93" t="s">
        <v>10229</v>
      </c>
      <c r="C13879" s="93" t="s">
        <v>1401</v>
      </c>
      <c r="D13879" s="95">
        <v>1404</v>
      </c>
      <c r="E13879" s="95">
        <v>1610</v>
      </c>
      <c r="F13879" s="95">
        <v>355313</v>
      </c>
      <c r="G13879" s="95">
        <v>250</v>
      </c>
      <c r="H13879" s="93" t="s">
        <v>8976</v>
      </c>
      <c r="I13879" s="93" t="s">
        <v>23891</v>
      </c>
      <c r="J13879" s="93" t="s">
        <v>20946</v>
      </c>
      <c r="K13879" s="93" t="s">
        <v>4791</v>
      </c>
      <c r="L13879" s="14">
        <f>AND(vyberHrace&lt;&gt;"",ISNUMBER(SEARCH(vyberHrace,$B13879)))</f>
      </c>
      <c r="M13879" s="14">
        <f>AND($I13879=MID(kododd,1,2),$J13879=MID(kododd,3,3))</f>
      </c>
    </row>
    <row r="13880">
      <c r="A13880" s="95">
        <v>12044</v>
      </c>
      <c r="B13880" s="93" t="s">
        <v>10469</v>
      </c>
      <c r="C13880" s="93" t="s">
        <v>1453</v>
      </c>
      <c r="D13880" s="95">
        <v>1848</v>
      </c>
      <c r="E13880" s="95">
        <v>1915</v>
      </c>
      <c r="F13880" s="95">
        <v>344435</v>
      </c>
      <c r="G13880" s="95">
        <v>250</v>
      </c>
      <c r="H13880" s="93" t="s">
        <v>8976</v>
      </c>
      <c r="I13880" s="93" t="s">
        <v>23891</v>
      </c>
      <c r="J13880" s="93" t="s">
        <v>20946</v>
      </c>
      <c r="K13880" s="93" t="s">
        <v>4791</v>
      </c>
      <c r="L13880" s="14">
        <f>AND(vyberHrace&lt;&gt;"",ISNUMBER(SEARCH(vyberHrace,$B13880)))</f>
      </c>
      <c r="M13880" s="14">
        <f>AND($I13880=MID(kododd,1,2),$J13880=MID(kododd,3,3))</f>
      </c>
    </row>
    <row r="13881">
      <c r="A13881" s="95">
        <v>57546</v>
      </c>
      <c r="B13881" s="93" t="s">
        <v>22554</v>
      </c>
      <c r="C13881" s="93" t="s">
        <v>3255</v>
      </c>
      <c r="F13881" s="95">
        <v>23773260</v>
      </c>
      <c r="G13881" s="95">
        <v>0</v>
      </c>
      <c r="H13881" s="93" t="s">
        <v>8976</v>
      </c>
      <c r="I13881" s="93" t="s">
        <v>23891</v>
      </c>
      <c r="J13881" s="93" t="s">
        <v>20908</v>
      </c>
      <c r="K13881" s="93" t="s">
        <v>21355</v>
      </c>
      <c r="L13881" s="14">
        <f>AND(vyberHrace&lt;&gt;"",ISNUMBER(SEARCH(vyberHrace,$B13881)))</f>
      </c>
      <c r="M13881" s="14">
        <f>AND($I13881=MID(kododd,1,2),$J13881=MID(kododd,3,3))</f>
      </c>
    </row>
    <row r="13882">
      <c r="A13882" s="95">
        <v>31747</v>
      </c>
      <c r="B13882" s="93" t="s">
        <v>10245</v>
      </c>
      <c r="C13882" s="93" t="s">
        <v>1431</v>
      </c>
      <c r="D13882" s="95">
        <v>1860</v>
      </c>
      <c r="E13882" s="95">
        <v>1896</v>
      </c>
      <c r="F13882" s="95">
        <v>346039</v>
      </c>
      <c r="G13882" s="95">
        <v>250</v>
      </c>
      <c r="H13882" s="93" t="s">
        <v>8976</v>
      </c>
      <c r="I13882" s="93" t="s">
        <v>23891</v>
      </c>
      <c r="J13882" s="93" t="s">
        <v>20917</v>
      </c>
      <c r="K13882" s="93" t="s">
        <v>4902</v>
      </c>
      <c r="L13882" s="14">
        <f>AND(vyberHrace&lt;&gt;"",ISNUMBER(SEARCH(vyberHrace,$B13882)))</f>
      </c>
      <c r="M13882" s="14">
        <f>AND($I13882=MID(kododd,1,2),$J13882=MID(kododd,3,3))</f>
      </c>
    </row>
    <row r="13883">
      <c r="A13883" s="95">
        <v>6321</v>
      </c>
      <c r="B13883" s="93" t="s">
        <v>7968</v>
      </c>
      <c r="C13883" s="93" t="s">
        <v>1440</v>
      </c>
      <c r="D13883" s="95">
        <v>1612</v>
      </c>
      <c r="E13883" s="95">
        <v>1748</v>
      </c>
      <c r="F13883" s="95">
        <v>336785</v>
      </c>
      <c r="G13883" s="95">
        <v>250</v>
      </c>
      <c r="H13883" s="93" t="s">
        <v>8976</v>
      </c>
      <c r="I13883" s="93" t="s">
        <v>23891</v>
      </c>
      <c r="J13883" s="93" t="s">
        <v>20927</v>
      </c>
      <c r="K13883" s="93" t="s">
        <v>2023</v>
      </c>
      <c r="L13883" s="14">
        <f>AND(vyberHrace&lt;&gt;"",ISNUMBER(SEARCH(vyberHrace,$B13883)))</f>
      </c>
      <c r="M13883" s="14">
        <f>AND($I13883=MID(kododd,1,2),$J13883=MID(kododd,3,3))</f>
      </c>
    </row>
    <row r="13884">
      <c r="A13884" s="95">
        <v>27196</v>
      </c>
      <c r="B13884" s="93" t="s">
        <v>10438</v>
      </c>
      <c r="C13884" s="93" t="s">
        <v>1441</v>
      </c>
      <c r="D13884" s="95">
        <v>1489</v>
      </c>
      <c r="E13884" s="95">
        <v>1675</v>
      </c>
      <c r="F13884" s="95">
        <v>379000</v>
      </c>
      <c r="G13884" s="95">
        <v>250</v>
      </c>
      <c r="H13884" s="93" t="s">
        <v>8976</v>
      </c>
      <c r="I13884" s="93" t="s">
        <v>23891</v>
      </c>
      <c r="J13884" s="93" t="s">
        <v>20879</v>
      </c>
      <c r="K13884" s="93" t="s">
        <v>2036</v>
      </c>
      <c r="L13884" s="14">
        <f>AND(vyberHrace&lt;&gt;"",ISNUMBER(SEARCH(vyberHrace,$B13884)))</f>
      </c>
      <c r="M13884" s="14">
        <f>AND($I13884=MID(kododd,1,2),$J13884=MID(kododd,3,3))</f>
      </c>
    </row>
    <row r="13885">
      <c r="A13885" s="95">
        <v>46347</v>
      </c>
      <c r="B13885" s="93" t="s">
        <v>14808</v>
      </c>
      <c r="C13885" s="93" t="s">
        <v>1441</v>
      </c>
      <c r="D13885" s="95">
        <v>1171</v>
      </c>
      <c r="E13885" s="95">
        <v>1451</v>
      </c>
      <c r="F13885" s="95">
        <v>23711833</v>
      </c>
      <c r="G13885" s="95">
        <v>250</v>
      </c>
      <c r="H13885" s="93" t="s">
        <v>8976</v>
      </c>
      <c r="I13885" s="93" t="s">
        <v>23891</v>
      </c>
      <c r="J13885" s="93" t="s">
        <v>20895</v>
      </c>
      <c r="K13885" s="93" t="s">
        <v>26155</v>
      </c>
      <c r="L13885" s="14">
        <f>AND(vyberHrace&lt;&gt;"",ISNUMBER(SEARCH(vyberHrace,$B13885)))</f>
      </c>
      <c r="M13885" s="14">
        <f>AND($I13885=MID(kododd,1,2),$J13885=MID(kododd,3,3))</f>
      </c>
    </row>
    <row r="13886">
      <c r="A13886" s="95">
        <v>35429</v>
      </c>
      <c r="B13886" s="93" t="s">
        <v>14810</v>
      </c>
      <c r="C13886" s="93" t="s">
        <v>1428</v>
      </c>
      <c r="D13886" s="95">
        <v>1377</v>
      </c>
      <c r="E13886" s="95">
        <v>1557</v>
      </c>
      <c r="F13886" s="95">
        <v>379956</v>
      </c>
      <c r="G13886" s="95">
        <v>250</v>
      </c>
      <c r="H13886" s="93" t="s">
        <v>8976</v>
      </c>
      <c r="I13886" s="93" t="s">
        <v>23891</v>
      </c>
      <c r="J13886" s="93" t="s">
        <v>20895</v>
      </c>
      <c r="K13886" s="93" t="s">
        <v>26155</v>
      </c>
      <c r="L13886" s="14">
        <f>AND(vyberHrace&lt;&gt;"",ISNUMBER(SEARCH(vyberHrace,$B13886)))</f>
      </c>
      <c r="M13886" s="14">
        <f>AND($I13886=MID(kododd,1,2),$J13886=MID(kododd,3,3))</f>
      </c>
    </row>
    <row r="13887">
      <c r="A13887" s="95">
        <v>18761</v>
      </c>
      <c r="B13887" s="93" t="s">
        <v>14814</v>
      </c>
      <c r="C13887" s="93" t="s">
        <v>1475</v>
      </c>
      <c r="D13887" s="95">
        <v>1691</v>
      </c>
      <c r="E13887" s="95">
        <v>1834</v>
      </c>
      <c r="F13887" s="95">
        <v>379964</v>
      </c>
      <c r="G13887" s="95">
        <v>250</v>
      </c>
      <c r="H13887" s="93" t="s">
        <v>8976</v>
      </c>
      <c r="I13887" s="93" t="s">
        <v>23891</v>
      </c>
      <c r="J13887" s="93" t="s">
        <v>20913</v>
      </c>
      <c r="K13887" s="93" t="s">
        <v>9925</v>
      </c>
      <c r="L13887" s="14">
        <f>AND(vyberHrace&lt;&gt;"",ISNUMBER(SEARCH(vyberHrace,$B13887)))</f>
      </c>
      <c r="M13887" s="14">
        <f>AND($I13887=MID(kododd,1,2),$J13887=MID(kododd,3,3))</f>
      </c>
    </row>
    <row r="13888">
      <c r="A13888" s="95">
        <v>58705</v>
      </c>
      <c r="B13888" s="93" t="s">
        <v>25187</v>
      </c>
      <c r="C13888" s="93" t="s">
        <v>1424</v>
      </c>
      <c r="F13888" s="95">
        <v>23785144</v>
      </c>
      <c r="G13888" s="95">
        <v>0</v>
      </c>
      <c r="H13888" s="93" t="s">
        <v>8976</v>
      </c>
      <c r="I13888" s="93" t="s">
        <v>23891</v>
      </c>
      <c r="J13888" s="93" t="s">
        <v>20843</v>
      </c>
      <c r="K13888" s="93" t="s">
        <v>5072</v>
      </c>
      <c r="L13888" s="14">
        <f>AND(vyberHrace&lt;&gt;"",ISNUMBER(SEARCH(vyberHrace,$B13888)))</f>
      </c>
      <c r="M13888" s="14">
        <f>AND($I13888=MID(kododd,1,2),$J13888=MID(kododd,3,3))</f>
      </c>
    </row>
    <row r="13889">
      <c r="A13889" s="95">
        <v>56992</v>
      </c>
      <c r="B13889" s="93" t="s">
        <v>22533</v>
      </c>
      <c r="C13889" s="93" t="s">
        <v>1416</v>
      </c>
      <c r="F13889" s="95">
        <v>23769955</v>
      </c>
      <c r="G13889" s="95">
        <v>0</v>
      </c>
      <c r="H13889" s="93" t="s">
        <v>8976</v>
      </c>
      <c r="I13889" s="93" t="s">
        <v>23891</v>
      </c>
      <c r="J13889" s="93" t="s">
        <v>20927</v>
      </c>
      <c r="K13889" s="93" t="s">
        <v>2023</v>
      </c>
      <c r="L13889" s="14">
        <f>AND(vyberHrace&lt;&gt;"",ISNUMBER(SEARCH(vyberHrace,$B13889)))</f>
      </c>
      <c r="M13889" s="14">
        <f>AND($I13889=MID(kododd,1,2),$J13889=MID(kododd,3,3))</f>
      </c>
    </row>
    <row r="13890">
      <c r="A13890" s="95">
        <v>3825</v>
      </c>
      <c r="B13890" s="93" t="s">
        <v>14835</v>
      </c>
      <c r="C13890" s="93" t="s">
        <v>1439</v>
      </c>
      <c r="D13890" s="95">
        <v>2181</v>
      </c>
      <c r="E13890" s="95">
        <v>2178</v>
      </c>
      <c r="F13890" s="95">
        <v>319139</v>
      </c>
      <c r="G13890" s="95">
        <v>0</v>
      </c>
      <c r="H13890" s="93" t="s">
        <v>8976</v>
      </c>
      <c r="I13890" s="93" t="s">
        <v>23891</v>
      </c>
      <c r="J13890" s="93" t="s">
        <v>20843</v>
      </c>
      <c r="K13890" s="93" t="s">
        <v>5072</v>
      </c>
      <c r="L13890" s="14">
        <f>AND(vyberHrace&lt;&gt;"",ISNUMBER(SEARCH(vyberHrace,$B13890)))</f>
      </c>
      <c r="M13890" s="14">
        <f>AND($I13890=MID(kododd,1,2),$J13890=MID(kododd,3,3))</f>
      </c>
    </row>
    <row r="13891">
      <c r="A13891" s="95">
        <v>37806</v>
      </c>
      <c r="B13891" s="93" t="s">
        <v>14842</v>
      </c>
      <c r="C13891" s="93" t="s">
        <v>1405</v>
      </c>
      <c r="D13891" s="95">
        <v>1398</v>
      </c>
      <c r="E13891" s="95">
        <v>1623</v>
      </c>
      <c r="F13891" s="95">
        <v>386847</v>
      </c>
      <c r="G13891" s="95">
        <v>250</v>
      </c>
      <c r="H13891" s="93" t="s">
        <v>8976</v>
      </c>
      <c r="I13891" s="93" t="s">
        <v>23891</v>
      </c>
      <c r="J13891" s="93" t="s">
        <v>20961</v>
      </c>
      <c r="K13891" s="93" t="s">
        <v>6549</v>
      </c>
      <c r="L13891" s="14">
        <f>AND(vyberHrace&lt;&gt;"",ISNUMBER(SEARCH(vyberHrace,$B13891)))</f>
      </c>
      <c r="M13891" s="14">
        <f>AND($I13891=MID(kododd,1,2),$J13891=MID(kododd,3,3))</f>
      </c>
    </row>
    <row r="13892">
      <c r="A13892" s="95">
        <v>55297</v>
      </c>
      <c r="B13892" s="93" t="s">
        <v>734</v>
      </c>
      <c r="C13892" s="93" t="s">
        <v>1418</v>
      </c>
      <c r="D13892" s="95">
        <v>1274</v>
      </c>
      <c r="E13892" s="95">
        <v>1602</v>
      </c>
      <c r="F13892" s="95">
        <v>23758376</v>
      </c>
      <c r="G13892" s="95">
        <v>0</v>
      </c>
      <c r="H13892" s="93" t="s">
        <v>8976</v>
      </c>
      <c r="I13892" s="93" t="s">
        <v>23891</v>
      </c>
      <c r="J13892" s="93" t="s">
        <v>20908</v>
      </c>
      <c r="K13892" s="93" t="s">
        <v>21355</v>
      </c>
      <c r="L13892" s="14">
        <f>AND(vyberHrace&lt;&gt;"",ISNUMBER(SEARCH(vyberHrace,$B13892)))</f>
      </c>
      <c r="M13892" s="14">
        <f>AND($I13892=MID(kododd,1,2),$J13892=MID(kododd,3,3))</f>
      </c>
    </row>
    <row r="13893">
      <c r="A13893" s="95">
        <v>6327</v>
      </c>
      <c r="B13893" s="93" t="s">
        <v>14871</v>
      </c>
      <c r="C13893" s="93" t="s">
        <v>1443</v>
      </c>
      <c r="D13893" s="95">
        <v>1675</v>
      </c>
      <c r="E13893" s="95">
        <v>1795</v>
      </c>
      <c r="F13893" s="95">
        <v>372781</v>
      </c>
      <c r="G13893" s="95">
        <v>0</v>
      </c>
      <c r="H13893" s="93" t="s">
        <v>8976</v>
      </c>
      <c r="I13893" s="93" t="s">
        <v>23891</v>
      </c>
      <c r="J13893" s="93" t="s">
        <v>20849</v>
      </c>
      <c r="K13893" s="93" t="s">
        <v>5108</v>
      </c>
      <c r="L13893" s="14">
        <f>AND(vyberHrace&lt;&gt;"",ISNUMBER(SEARCH(vyberHrace,$B13893)))</f>
      </c>
      <c r="M13893" s="14">
        <f>AND($I13893=MID(kododd,1,2),$J13893=MID(kododd,3,3))</f>
      </c>
    </row>
    <row r="13894">
      <c r="A13894" s="95">
        <v>58735</v>
      </c>
      <c r="B13894" s="93" t="s">
        <v>25215</v>
      </c>
      <c r="C13894" s="93" t="s">
        <v>3255</v>
      </c>
      <c r="D13894" s="95">
        <v>1441</v>
      </c>
      <c r="E13894" s="95">
        <v>1747</v>
      </c>
      <c r="F13894" s="95">
        <v>23784962</v>
      </c>
      <c r="G13894" s="95">
        <v>250</v>
      </c>
      <c r="H13894" s="93" t="s">
        <v>8976</v>
      </c>
      <c r="I13894" s="93" t="s">
        <v>23891</v>
      </c>
      <c r="J13894" s="93" t="s">
        <v>20849</v>
      </c>
      <c r="K13894" s="93" t="s">
        <v>5108</v>
      </c>
      <c r="L13894" s="14">
        <f>AND(vyberHrace&lt;&gt;"",ISNUMBER(SEARCH(vyberHrace,$B13894)))</f>
      </c>
      <c r="M13894" s="14">
        <f>AND($I13894=MID(kododd,1,2),$J13894=MID(kododd,3,3))</f>
      </c>
    </row>
    <row r="13895">
      <c r="A13895" s="95">
        <v>206</v>
      </c>
      <c r="B13895" s="93" t="s">
        <v>14887</v>
      </c>
      <c r="C13895" s="93" t="s">
        <v>1417</v>
      </c>
      <c r="D13895" s="95">
        <v>2093</v>
      </c>
      <c r="E13895" s="95">
        <v>2139</v>
      </c>
      <c r="F13895" s="95">
        <v>304824</v>
      </c>
      <c r="G13895" s="95">
        <v>250</v>
      </c>
      <c r="H13895" s="93" t="s">
        <v>8976</v>
      </c>
      <c r="I13895" s="93" t="s">
        <v>23891</v>
      </c>
      <c r="J13895" s="93" t="s">
        <v>20888</v>
      </c>
      <c r="K13895" s="93" t="s">
        <v>6891</v>
      </c>
      <c r="L13895" s="14">
        <f>AND(vyberHrace&lt;&gt;"",ISNUMBER(SEARCH(vyberHrace,$B13895)))</f>
      </c>
      <c r="M13895" s="14">
        <f>AND($I13895=MID(kododd,1,2),$J13895=MID(kododd,3,3))</f>
      </c>
    </row>
    <row r="13896">
      <c r="A13896" s="95">
        <v>63122</v>
      </c>
      <c r="B13896" s="93" t="s">
        <v>29240</v>
      </c>
      <c r="C13896" s="93" t="s">
        <v>1420</v>
      </c>
      <c r="G13896" s="95">
        <v>250</v>
      </c>
      <c r="H13896" s="93" t="s">
        <v>8976</v>
      </c>
      <c r="I13896" s="93" t="s">
        <v>23891</v>
      </c>
      <c r="J13896" s="93" t="s">
        <v>20875</v>
      </c>
      <c r="K13896" s="93" t="s">
        <v>6163</v>
      </c>
      <c r="L13896" s="14">
        <f>AND(vyberHrace&lt;&gt;"",ISNUMBER(SEARCH(vyberHrace,$B13896)))</f>
      </c>
      <c r="M13896" s="14">
        <f>AND($I13896=MID(kododd,1,2),$J13896=MID(kododd,3,3))</f>
      </c>
    </row>
    <row r="13897">
      <c r="A13897" s="95">
        <v>58259</v>
      </c>
      <c r="B13897" s="93" t="s">
        <v>24774</v>
      </c>
      <c r="C13897" s="93" t="s">
        <v>1411</v>
      </c>
      <c r="G13897" s="95">
        <v>0</v>
      </c>
      <c r="H13897" s="93" t="s">
        <v>8976</v>
      </c>
      <c r="I13897" s="93" t="s">
        <v>23891</v>
      </c>
      <c r="J13897" s="93" t="s">
        <v>20905</v>
      </c>
      <c r="K13897" s="93" t="s">
        <v>8990</v>
      </c>
      <c r="L13897" s="14">
        <f>AND(vyberHrace&lt;&gt;"",ISNUMBER(SEARCH(vyberHrace,$B13897)))</f>
      </c>
      <c r="M13897" s="14">
        <f>AND($I13897=MID(kododd,1,2),$J13897=MID(kododd,3,3))</f>
      </c>
    </row>
    <row r="13898">
      <c r="A13898" s="95">
        <v>1031</v>
      </c>
      <c r="B13898" s="93" t="s">
        <v>14908</v>
      </c>
      <c r="C13898" s="93" t="s">
        <v>1469</v>
      </c>
      <c r="D13898" s="95">
        <v>1844</v>
      </c>
      <c r="E13898" s="95">
        <v>1916</v>
      </c>
      <c r="F13898" s="95">
        <v>311545</v>
      </c>
      <c r="G13898" s="95">
        <v>250</v>
      </c>
      <c r="H13898" s="93" t="s">
        <v>8976</v>
      </c>
      <c r="I13898" s="93" t="s">
        <v>23891</v>
      </c>
      <c r="J13898" s="93" t="s">
        <v>20859</v>
      </c>
      <c r="K13898" s="93" t="s">
        <v>6551</v>
      </c>
      <c r="L13898" s="14">
        <f>AND(vyberHrace&lt;&gt;"",ISNUMBER(SEARCH(vyberHrace,$B13898)))</f>
      </c>
      <c r="M13898" s="14">
        <f>AND($I13898=MID(kododd,1,2),$J13898=MID(kododd,3,3))</f>
      </c>
    </row>
    <row r="13899">
      <c r="A13899" s="95">
        <v>41254</v>
      </c>
      <c r="B13899" s="93" t="s">
        <v>19827</v>
      </c>
      <c r="C13899" s="93" t="s">
        <v>1409</v>
      </c>
      <c r="D13899" s="95">
        <v>1100</v>
      </c>
      <c r="G13899" s="95">
        <v>0</v>
      </c>
      <c r="H13899" s="93" t="s">
        <v>8976</v>
      </c>
      <c r="I13899" s="93" t="s">
        <v>23891</v>
      </c>
      <c r="J13899" s="93" t="s">
        <v>20859</v>
      </c>
      <c r="K13899" s="93" t="s">
        <v>6551</v>
      </c>
      <c r="L13899" s="14">
        <f>AND(vyberHrace&lt;&gt;"",ISNUMBER(SEARCH(vyberHrace,$B13899)))</f>
      </c>
      <c r="M13899" s="14">
        <f>AND($I13899=MID(kododd,1,2),$J13899=MID(kododd,3,3))</f>
      </c>
    </row>
    <row r="13900">
      <c r="A13900" s="95">
        <v>1246</v>
      </c>
      <c r="B13900" s="93" t="s">
        <v>14913</v>
      </c>
      <c r="C13900" s="93" t="s">
        <v>1471</v>
      </c>
      <c r="D13900" s="95">
        <v>1911</v>
      </c>
      <c r="E13900" s="95">
        <v>1941</v>
      </c>
      <c r="F13900" s="95">
        <v>317454</v>
      </c>
      <c r="G13900" s="95">
        <v>250</v>
      </c>
      <c r="H13900" s="93" t="s">
        <v>8976</v>
      </c>
      <c r="I13900" s="93" t="s">
        <v>23891</v>
      </c>
      <c r="J13900" s="93" t="s">
        <v>20899</v>
      </c>
      <c r="K13900" s="93" t="s">
        <v>4757</v>
      </c>
      <c r="L13900" s="14">
        <f>AND(vyberHrace&lt;&gt;"",ISNUMBER(SEARCH(vyberHrace,$B13900)))</f>
      </c>
      <c r="M13900" s="14">
        <f>AND($I13900=MID(kododd,1,2),$J13900=MID(kododd,3,3))</f>
      </c>
    </row>
    <row r="13901">
      <c r="A13901" s="95">
        <v>2096</v>
      </c>
      <c r="B13901" s="93" t="s">
        <v>14928</v>
      </c>
      <c r="C13901" s="93" t="s">
        <v>1430</v>
      </c>
      <c r="D13901" s="95">
        <v>1919</v>
      </c>
      <c r="G13901" s="95">
        <v>0</v>
      </c>
      <c r="H13901" s="93" t="s">
        <v>8976</v>
      </c>
      <c r="I13901" s="93" t="s">
        <v>23891</v>
      </c>
      <c r="J13901" s="93" t="s">
        <v>20859</v>
      </c>
      <c r="K13901" s="93" t="s">
        <v>6551</v>
      </c>
      <c r="L13901" s="14">
        <f>AND(vyberHrace&lt;&gt;"",ISNUMBER(SEARCH(vyberHrace,$B13901)))</f>
      </c>
      <c r="M13901" s="14">
        <f>AND($I13901=MID(kododd,1,2),$J13901=MID(kododd,3,3))</f>
      </c>
    </row>
    <row r="13902">
      <c r="A13902" s="95">
        <v>9127</v>
      </c>
      <c r="B13902" s="93" t="s">
        <v>13427</v>
      </c>
      <c r="C13902" s="93" t="s">
        <v>1478</v>
      </c>
      <c r="D13902" s="95">
        <v>1766</v>
      </c>
      <c r="E13902" s="95">
        <v>1777</v>
      </c>
      <c r="F13902" s="95">
        <v>346853</v>
      </c>
      <c r="G13902" s="95">
        <v>0</v>
      </c>
      <c r="H13902" s="93" t="s">
        <v>8976</v>
      </c>
      <c r="I13902" s="93" t="s">
        <v>23891</v>
      </c>
      <c r="J13902" s="93" t="s">
        <v>20954</v>
      </c>
      <c r="K13902" s="93" t="s">
        <v>5079</v>
      </c>
      <c r="L13902" s="14">
        <f>AND(vyberHrace&lt;&gt;"",ISNUMBER(SEARCH(vyberHrace,$B13902)))</f>
      </c>
      <c r="M13902" s="14">
        <f>AND($I13902=MID(kododd,1,2),$J13902=MID(kododd,3,3))</f>
      </c>
    </row>
    <row r="13903">
      <c r="A13903" s="95">
        <v>5065</v>
      </c>
      <c r="B13903" s="93" t="s">
        <v>13431</v>
      </c>
      <c r="C13903" s="93" t="s">
        <v>1407</v>
      </c>
      <c r="D13903" s="95">
        <v>1760</v>
      </c>
      <c r="E13903" s="95">
        <v>1847</v>
      </c>
      <c r="F13903" s="95">
        <v>340022</v>
      </c>
      <c r="G13903" s="95">
        <v>0</v>
      </c>
      <c r="H13903" s="93" t="s">
        <v>8976</v>
      </c>
      <c r="I13903" s="93" t="s">
        <v>23891</v>
      </c>
      <c r="J13903" s="93" t="s">
        <v>20844</v>
      </c>
      <c r="K13903" s="93" t="s">
        <v>4953</v>
      </c>
      <c r="L13903" s="14">
        <f>AND(vyberHrace&lt;&gt;"",ISNUMBER(SEARCH(vyberHrace,$B13903)))</f>
      </c>
      <c r="M13903" s="14">
        <f>AND($I13903=MID(kododd,1,2),$J13903=MID(kododd,3,3))</f>
      </c>
    </row>
    <row r="13904">
      <c r="A13904" s="95">
        <v>40836</v>
      </c>
      <c r="B13904" s="93" t="s">
        <v>13456</v>
      </c>
      <c r="C13904" s="93" t="s">
        <v>1399</v>
      </c>
      <c r="D13904" s="95">
        <v>1786</v>
      </c>
      <c r="E13904" s="95">
        <v>1885</v>
      </c>
      <c r="F13904" s="95">
        <v>379018</v>
      </c>
      <c r="G13904" s="95">
        <v>250</v>
      </c>
      <c r="H13904" s="93" t="s">
        <v>8976</v>
      </c>
      <c r="I13904" s="93" t="s">
        <v>23891</v>
      </c>
      <c r="J13904" s="93" t="s">
        <v>20946</v>
      </c>
      <c r="K13904" s="93" t="s">
        <v>4791</v>
      </c>
      <c r="L13904" s="14">
        <f>AND(vyberHrace&lt;&gt;"",ISNUMBER(SEARCH(vyberHrace,$B13904)))</f>
      </c>
      <c r="M13904" s="14">
        <f>AND($I13904=MID(kododd,1,2),$J13904=MID(kododd,3,3))</f>
      </c>
    </row>
    <row r="13905">
      <c r="A13905" s="95">
        <v>43258</v>
      </c>
      <c r="B13905" s="93" t="s">
        <v>13458</v>
      </c>
      <c r="C13905" s="93" t="s">
        <v>1463</v>
      </c>
      <c r="D13905" s="95">
        <v>1559</v>
      </c>
      <c r="E13905" s="95">
        <v>1705</v>
      </c>
      <c r="F13905" s="95">
        <v>388157</v>
      </c>
      <c r="G13905" s="95">
        <v>250</v>
      </c>
      <c r="H13905" s="93" t="s">
        <v>8976</v>
      </c>
      <c r="I13905" s="93" t="s">
        <v>23891</v>
      </c>
      <c r="J13905" s="93" t="s">
        <v>20877</v>
      </c>
      <c r="K13905" s="93" t="s">
        <v>1966</v>
      </c>
      <c r="L13905" s="14">
        <f>AND(vyberHrace&lt;&gt;"",ISNUMBER(SEARCH(vyberHrace,$B13905)))</f>
      </c>
      <c r="M13905" s="14">
        <f>AND($I13905=MID(kododd,1,2),$J13905=MID(kododd,3,3))</f>
      </c>
    </row>
    <row r="13906">
      <c r="A13906" s="95">
        <v>45394</v>
      </c>
      <c r="B13906" s="93" t="s">
        <v>13472</v>
      </c>
      <c r="C13906" s="93" t="s">
        <v>1402</v>
      </c>
      <c r="F13906" s="95">
        <v>23719958</v>
      </c>
      <c r="G13906" s="95">
        <v>0</v>
      </c>
      <c r="H13906" s="93" t="s">
        <v>8976</v>
      </c>
      <c r="I13906" s="93" t="s">
        <v>23891</v>
      </c>
      <c r="J13906" s="93" t="s">
        <v>20844</v>
      </c>
      <c r="K13906" s="93" t="s">
        <v>4953</v>
      </c>
      <c r="L13906" s="14">
        <f>AND(vyberHrace&lt;&gt;"",ISNUMBER(SEARCH(vyberHrace,$B13906)))</f>
      </c>
      <c r="M13906" s="14">
        <f>AND($I13906=MID(kododd,1,2),$J13906=MID(kododd,3,3))</f>
      </c>
    </row>
    <row r="13907">
      <c r="A13907" s="95">
        <v>58669</v>
      </c>
      <c r="B13907" s="93" t="s">
        <v>25153</v>
      </c>
      <c r="C13907" s="93" t="s">
        <v>1424</v>
      </c>
      <c r="G13907" s="95">
        <v>250</v>
      </c>
      <c r="H13907" s="93" t="s">
        <v>8976</v>
      </c>
      <c r="I13907" s="93" t="s">
        <v>23891</v>
      </c>
      <c r="J13907" s="93" t="s">
        <v>20859</v>
      </c>
      <c r="K13907" s="93" t="s">
        <v>6551</v>
      </c>
      <c r="L13907" s="14">
        <f>AND(vyberHrace&lt;&gt;"",ISNUMBER(SEARCH(vyberHrace,$B13907)))</f>
      </c>
      <c r="M13907" s="14">
        <f>AND($I13907=MID(kododd,1,2),$J13907=MID(kododd,3,3))</f>
      </c>
    </row>
    <row r="13908">
      <c r="A13908" s="95">
        <v>52695</v>
      </c>
      <c r="B13908" s="93" t="s">
        <v>5700</v>
      </c>
      <c r="C13908" s="93" t="s">
        <v>1406</v>
      </c>
      <c r="G13908" s="95">
        <v>0</v>
      </c>
      <c r="H13908" s="93" t="s">
        <v>8976</v>
      </c>
      <c r="I13908" s="93" t="s">
        <v>23891</v>
      </c>
      <c r="J13908" s="93" t="s">
        <v>20859</v>
      </c>
      <c r="K13908" s="93" t="s">
        <v>6551</v>
      </c>
      <c r="L13908" s="14">
        <f>AND(vyberHrace&lt;&gt;"",ISNUMBER(SEARCH(vyberHrace,$B13908)))</f>
      </c>
      <c r="M13908" s="14">
        <f>AND($I13908=MID(kododd,1,2),$J13908=MID(kododd,3,3))</f>
      </c>
    </row>
    <row r="13909">
      <c r="A13909" s="95">
        <v>33699</v>
      </c>
      <c r="B13909" s="93" t="s">
        <v>9035</v>
      </c>
      <c r="C13909" s="93" t="s">
        <v>1398</v>
      </c>
      <c r="D13909" s="95">
        <v>1100</v>
      </c>
      <c r="G13909" s="95">
        <v>0</v>
      </c>
      <c r="H13909" s="93" t="s">
        <v>8976</v>
      </c>
      <c r="I13909" s="93" t="s">
        <v>23891</v>
      </c>
      <c r="J13909" s="93" t="s">
        <v>20859</v>
      </c>
      <c r="K13909" s="93" t="s">
        <v>6551</v>
      </c>
      <c r="L13909" s="14">
        <f>AND(vyberHrace&lt;&gt;"",ISNUMBER(SEARCH(vyberHrace,$B13909)))</f>
      </c>
      <c r="M13909" s="14">
        <f>AND($I13909=MID(kododd,1,2),$J13909=MID(kododd,3,3))</f>
      </c>
    </row>
    <row r="13910">
      <c r="A13910" s="95">
        <v>45728</v>
      </c>
      <c r="B13910" s="93" t="s">
        <v>9037</v>
      </c>
      <c r="C13910" s="93" t="s">
        <v>1408</v>
      </c>
      <c r="D13910" s="95">
        <v>1100</v>
      </c>
      <c r="G13910" s="95">
        <v>0</v>
      </c>
      <c r="H13910" s="93" t="s">
        <v>8976</v>
      </c>
      <c r="I13910" s="93" t="s">
        <v>23891</v>
      </c>
      <c r="J13910" s="93" t="s">
        <v>20859</v>
      </c>
      <c r="K13910" s="93" t="s">
        <v>6551</v>
      </c>
      <c r="L13910" s="14">
        <f>AND(vyberHrace&lt;&gt;"",ISNUMBER(SEARCH(vyberHrace,$B13910)))</f>
      </c>
      <c r="M13910" s="14">
        <f>AND($I13910=MID(kododd,1,2),$J13910=MID(kododd,3,3))</f>
      </c>
    </row>
    <row r="13911">
      <c r="A13911" s="95">
        <v>57089</v>
      </c>
      <c r="B13911" s="93" t="s">
        <v>22555</v>
      </c>
      <c r="C13911" s="93" t="s">
        <v>1418</v>
      </c>
      <c r="G13911" s="95">
        <v>0</v>
      </c>
      <c r="H13911" s="93" t="s">
        <v>8976</v>
      </c>
      <c r="I13911" s="93" t="s">
        <v>23891</v>
      </c>
      <c r="J13911" s="93" t="s">
        <v>20908</v>
      </c>
      <c r="K13911" s="93" t="s">
        <v>21355</v>
      </c>
      <c r="L13911" s="14">
        <f>AND(vyberHrace&lt;&gt;"",ISNUMBER(SEARCH(vyberHrace,$B13911)))</f>
      </c>
      <c r="M13911" s="14">
        <f>AND($I13911=MID(kododd,1,2),$J13911=MID(kododd,3,3))</f>
      </c>
    </row>
    <row r="13912">
      <c r="A13912" s="95">
        <v>44571</v>
      </c>
      <c r="B13912" s="93" t="s">
        <v>8064</v>
      </c>
      <c r="C13912" s="93" t="s">
        <v>1410</v>
      </c>
      <c r="G13912" s="95">
        <v>0</v>
      </c>
      <c r="H13912" s="93" t="s">
        <v>8976</v>
      </c>
      <c r="I13912" s="93" t="s">
        <v>23891</v>
      </c>
      <c r="J13912" s="93" t="s">
        <v>20927</v>
      </c>
      <c r="K13912" s="93" t="s">
        <v>2023</v>
      </c>
      <c r="L13912" s="14">
        <f>AND(vyberHrace&lt;&gt;"",ISNUMBER(SEARCH(vyberHrace,$B13912)))</f>
      </c>
      <c r="M13912" s="14">
        <f>AND($I13912=MID(kododd,1,2),$J13912=MID(kododd,3,3))</f>
      </c>
    </row>
    <row r="13913">
      <c r="A13913" s="95">
        <v>57290</v>
      </c>
      <c r="B13913" s="93" t="s">
        <v>22534</v>
      </c>
      <c r="C13913" s="93" t="s">
        <v>1439</v>
      </c>
      <c r="F13913" s="95">
        <v>23769963</v>
      </c>
      <c r="G13913" s="95">
        <v>0</v>
      </c>
      <c r="H13913" s="93" t="s">
        <v>8976</v>
      </c>
      <c r="I13913" s="93" t="s">
        <v>23891</v>
      </c>
      <c r="J13913" s="93" t="s">
        <v>20927</v>
      </c>
      <c r="K13913" s="93" t="s">
        <v>2023</v>
      </c>
      <c r="L13913" s="14">
        <f>AND(vyberHrace&lt;&gt;"",ISNUMBER(SEARCH(vyberHrace,$B13913)))</f>
      </c>
      <c r="M13913" s="14">
        <f>AND($I13913=MID(kododd,1,2),$J13913=MID(kododd,3,3))</f>
      </c>
    </row>
    <row r="13914">
      <c r="A13914" s="95">
        <v>63164</v>
      </c>
      <c r="B13914" s="93" t="s">
        <v>29241</v>
      </c>
      <c r="C13914" s="93" t="s">
        <v>1487</v>
      </c>
      <c r="G13914" s="95">
        <v>250</v>
      </c>
      <c r="H13914" s="93" t="s">
        <v>8976</v>
      </c>
      <c r="I13914" s="93" t="s">
        <v>23891</v>
      </c>
      <c r="J13914" s="93" t="s">
        <v>20870</v>
      </c>
      <c r="K13914" s="93" t="s">
        <v>6868</v>
      </c>
      <c r="L13914" s="14">
        <f>AND(vyberHrace&lt;&gt;"",ISNUMBER(SEARCH(vyberHrace,$B13914)))</f>
      </c>
      <c r="M13914" s="14">
        <f>AND($I13914=MID(kododd,1,2),$J13914=MID(kododd,3,3))</f>
      </c>
    </row>
    <row r="13915">
      <c r="A13915" s="95">
        <v>59046</v>
      </c>
      <c r="B13915" s="93" t="s">
        <v>25497</v>
      </c>
      <c r="C13915" s="93" t="s">
        <v>1422</v>
      </c>
      <c r="G13915" s="95">
        <v>0</v>
      </c>
      <c r="H13915" s="93" t="s">
        <v>8976</v>
      </c>
      <c r="I13915" s="93" t="s">
        <v>23891</v>
      </c>
      <c r="J13915" s="93" t="s">
        <v>20870</v>
      </c>
      <c r="K13915" s="93" t="s">
        <v>6868</v>
      </c>
      <c r="L13915" s="14">
        <f>AND(vyberHrace&lt;&gt;"",ISNUMBER(SEARCH(vyberHrace,$B13915)))</f>
      </c>
      <c r="M13915" s="14">
        <f>AND($I13915=MID(kododd,1,2),$J13915=MID(kododd,3,3))</f>
      </c>
    </row>
    <row r="13916">
      <c r="A13916" s="95">
        <v>10211</v>
      </c>
      <c r="B13916" s="93" t="s">
        <v>5989</v>
      </c>
      <c r="C13916" s="93" t="s">
        <v>1441</v>
      </c>
      <c r="D13916" s="95">
        <v>1466</v>
      </c>
      <c r="E13916" s="95">
        <v>1685</v>
      </c>
      <c r="F13916" s="95">
        <v>379301</v>
      </c>
      <c r="G13916" s="95">
        <v>250</v>
      </c>
      <c r="H13916" s="93" t="s">
        <v>8976</v>
      </c>
      <c r="I13916" s="93" t="s">
        <v>23891</v>
      </c>
      <c r="J13916" s="93" t="s">
        <v>3580</v>
      </c>
      <c r="K13916" s="93" t="s">
        <v>7814</v>
      </c>
      <c r="L13916" s="14">
        <f>AND(vyberHrace&lt;&gt;"",ISNUMBER(SEARCH(vyberHrace,$B13916)))</f>
      </c>
      <c r="M13916" s="14">
        <f>AND($I13916=MID(kododd,1,2),$J13916=MID(kododd,3,3))</f>
      </c>
    </row>
    <row r="13917">
      <c r="A13917" s="95">
        <v>39080</v>
      </c>
      <c r="B13917" s="93" t="s">
        <v>5994</v>
      </c>
      <c r="C13917" s="93" t="s">
        <v>1400</v>
      </c>
      <c r="D13917" s="95">
        <v>1981</v>
      </c>
      <c r="E13917" s="95">
        <v>2053</v>
      </c>
      <c r="F13917" s="95">
        <v>378771</v>
      </c>
      <c r="G13917" s="95">
        <v>250</v>
      </c>
      <c r="H13917" s="93" t="s">
        <v>8976</v>
      </c>
      <c r="I13917" s="93" t="s">
        <v>23891</v>
      </c>
      <c r="J13917" s="93" t="s">
        <v>20909</v>
      </c>
      <c r="K13917" s="93" t="s">
        <v>8978</v>
      </c>
      <c r="L13917" s="14">
        <f>AND(vyberHrace&lt;&gt;"",ISNUMBER(SEARCH(vyberHrace,$B13917)))</f>
      </c>
      <c r="M13917" s="14">
        <f>AND($I13917=MID(kododd,1,2),$J13917=MID(kododd,3,3))</f>
      </c>
    </row>
    <row r="13918">
      <c r="A13918" s="95">
        <v>16624</v>
      </c>
      <c r="B13918" s="93" t="s">
        <v>6068</v>
      </c>
      <c r="C13918" s="93" t="s">
        <v>1471</v>
      </c>
      <c r="D13918" s="95">
        <v>1342</v>
      </c>
      <c r="E13918" s="95">
        <v>1549</v>
      </c>
      <c r="F13918" s="95">
        <v>23727632</v>
      </c>
      <c r="G13918" s="95">
        <v>250</v>
      </c>
      <c r="H13918" s="93" t="s">
        <v>8976</v>
      </c>
      <c r="I13918" s="93" t="s">
        <v>23891</v>
      </c>
      <c r="J13918" s="93" t="s">
        <v>20909</v>
      </c>
      <c r="K13918" s="93" t="s">
        <v>8978</v>
      </c>
      <c r="L13918" s="14">
        <f>AND(vyberHrace&lt;&gt;"",ISNUMBER(SEARCH(vyberHrace,$B13918)))</f>
      </c>
      <c r="M13918" s="14">
        <f>AND($I13918=MID(kododd,1,2),$J13918=MID(kododd,3,3))</f>
      </c>
    </row>
    <row r="13919">
      <c r="A13919" s="95">
        <v>15911</v>
      </c>
      <c r="B13919" s="93" t="s">
        <v>6072</v>
      </c>
      <c r="C13919" s="93" t="s">
        <v>1464</v>
      </c>
      <c r="D13919" s="95">
        <v>1960</v>
      </c>
      <c r="E13919" s="95">
        <v>1952</v>
      </c>
      <c r="F13919" s="95">
        <v>331422</v>
      </c>
      <c r="G13919" s="95">
        <v>250</v>
      </c>
      <c r="H13919" s="93" t="s">
        <v>8976</v>
      </c>
      <c r="I13919" s="93" t="s">
        <v>23891</v>
      </c>
      <c r="J13919" s="93" t="s">
        <v>20908</v>
      </c>
      <c r="K13919" s="93" t="s">
        <v>21355</v>
      </c>
      <c r="L13919" s="14">
        <f>AND(vyberHrace&lt;&gt;"",ISNUMBER(SEARCH(vyberHrace,$B13919)))</f>
      </c>
      <c r="M13919" s="14">
        <f>AND($I13919=MID(kododd,1,2),$J13919=MID(kododd,3,3))</f>
      </c>
    </row>
    <row r="13920">
      <c r="A13920" s="95">
        <v>43979</v>
      </c>
      <c r="B13920" s="93" t="s">
        <v>6088</v>
      </c>
      <c r="C13920" s="93" t="s">
        <v>1433</v>
      </c>
      <c r="F13920" s="95">
        <v>23711930</v>
      </c>
      <c r="G13920" s="95">
        <v>0</v>
      </c>
      <c r="H13920" s="93" t="s">
        <v>8976</v>
      </c>
      <c r="I13920" s="93" t="s">
        <v>23891</v>
      </c>
      <c r="J13920" s="93" t="s">
        <v>20908</v>
      </c>
      <c r="K13920" s="93" t="s">
        <v>21355</v>
      </c>
      <c r="L13920" s="14">
        <f>AND(vyberHrace&lt;&gt;"",ISNUMBER(SEARCH(vyberHrace,$B13920)))</f>
      </c>
      <c r="M13920" s="14">
        <f>AND($I13920=MID(kododd,1,2),$J13920=MID(kododd,3,3))</f>
      </c>
    </row>
    <row r="13921">
      <c r="A13921" s="95">
        <v>45107</v>
      </c>
      <c r="B13921" s="93" t="s">
        <v>13977</v>
      </c>
      <c r="C13921" s="93" t="s">
        <v>1402</v>
      </c>
      <c r="F13921" s="95">
        <v>398217</v>
      </c>
      <c r="G13921" s="95">
        <v>0</v>
      </c>
      <c r="H13921" s="93" t="s">
        <v>8976</v>
      </c>
      <c r="I13921" s="93" t="s">
        <v>23891</v>
      </c>
      <c r="J13921" s="93" t="s">
        <v>20927</v>
      </c>
      <c r="K13921" s="93" t="s">
        <v>2023</v>
      </c>
      <c r="L13921" s="14">
        <f>AND(vyberHrace&lt;&gt;"",ISNUMBER(SEARCH(vyberHrace,$B13921)))</f>
      </c>
      <c r="M13921" s="14">
        <f>AND($I13921=MID(kododd,1,2),$J13921=MID(kododd,3,3))</f>
      </c>
    </row>
    <row r="13922">
      <c r="A13922" s="95">
        <v>6342</v>
      </c>
      <c r="B13922" s="93" t="s">
        <v>6103</v>
      </c>
      <c r="C13922" s="93" t="s">
        <v>1466</v>
      </c>
      <c r="D13922" s="95">
        <v>1600</v>
      </c>
      <c r="E13922" s="95">
        <v>1710</v>
      </c>
      <c r="F13922" s="95">
        <v>372790</v>
      </c>
      <c r="G13922" s="95">
        <v>0</v>
      </c>
      <c r="H13922" s="93" t="s">
        <v>8976</v>
      </c>
      <c r="I13922" s="93" t="s">
        <v>23891</v>
      </c>
      <c r="J13922" s="93" t="s">
        <v>20908</v>
      </c>
      <c r="K13922" s="93" t="s">
        <v>21355</v>
      </c>
      <c r="L13922" s="14">
        <f>AND(vyberHrace&lt;&gt;"",ISNUMBER(SEARCH(vyberHrace,$B13922)))</f>
      </c>
      <c r="M13922" s="14">
        <f>AND($I13922=MID(kododd,1,2),$J13922=MID(kododd,3,3))</f>
      </c>
    </row>
    <row r="13923">
      <c r="A13923" s="95">
        <v>56251</v>
      </c>
      <c r="B13923" s="93" t="s">
        <v>22527</v>
      </c>
      <c r="C13923" s="93" t="s">
        <v>1420</v>
      </c>
      <c r="F13923" s="95">
        <v>23769971</v>
      </c>
      <c r="G13923" s="95">
        <v>250</v>
      </c>
      <c r="H13923" s="93" t="s">
        <v>8976</v>
      </c>
      <c r="I13923" s="93" t="s">
        <v>23891</v>
      </c>
      <c r="J13923" s="93" t="s">
        <v>20858</v>
      </c>
      <c r="K13923" s="93" t="s">
        <v>4899</v>
      </c>
      <c r="L13923" s="14">
        <f>AND(vyberHrace&lt;&gt;"",ISNUMBER(SEARCH(vyberHrace,$B13923)))</f>
      </c>
      <c r="M13923" s="14">
        <f>AND($I13923=MID(kododd,1,2),$J13923=MID(kododd,3,3))</f>
      </c>
    </row>
    <row r="13924">
      <c r="A13924" s="95">
        <v>38931</v>
      </c>
      <c r="B13924" s="93" t="s">
        <v>6116</v>
      </c>
      <c r="C13924" s="93" t="s">
        <v>1399</v>
      </c>
      <c r="D13924" s="95">
        <v>1682</v>
      </c>
      <c r="E13924" s="95">
        <v>1789</v>
      </c>
      <c r="F13924" s="95">
        <v>376736</v>
      </c>
      <c r="G13924" s="95">
        <v>250</v>
      </c>
      <c r="H13924" s="93" t="s">
        <v>8976</v>
      </c>
      <c r="I13924" s="93" t="s">
        <v>23891</v>
      </c>
      <c r="J13924" s="93" t="s">
        <v>20927</v>
      </c>
      <c r="K13924" s="93" t="s">
        <v>2023</v>
      </c>
      <c r="L13924" s="14">
        <f>AND(vyberHrace&lt;&gt;"",ISNUMBER(SEARCH(vyberHrace,$B13924)))</f>
      </c>
      <c r="M13924" s="14">
        <f>AND($I13924=MID(kododd,1,2),$J13924=MID(kododd,3,3))</f>
      </c>
    </row>
    <row r="13925">
      <c r="A13925" s="95">
        <v>38932</v>
      </c>
      <c r="B13925" s="93" t="s">
        <v>6117</v>
      </c>
      <c r="C13925" s="93" t="s">
        <v>1399</v>
      </c>
      <c r="D13925" s="95">
        <v>1662</v>
      </c>
      <c r="E13925" s="95">
        <v>1787</v>
      </c>
      <c r="F13925" s="95">
        <v>376744</v>
      </c>
      <c r="G13925" s="95">
        <v>250</v>
      </c>
      <c r="H13925" s="93" t="s">
        <v>8976</v>
      </c>
      <c r="I13925" s="93" t="s">
        <v>23891</v>
      </c>
      <c r="J13925" s="93" t="s">
        <v>20927</v>
      </c>
      <c r="K13925" s="93" t="s">
        <v>2023</v>
      </c>
      <c r="L13925" s="14">
        <f>AND(vyberHrace&lt;&gt;"",ISNUMBER(SEARCH(vyberHrace,$B13925)))</f>
      </c>
      <c r="M13925" s="14">
        <f>AND($I13925=MID(kododd,1,2),$J13925=MID(kododd,3,3))</f>
      </c>
    </row>
    <row r="13926">
      <c r="A13926" s="95">
        <v>43939</v>
      </c>
      <c r="B13926" s="93" t="s">
        <v>6205</v>
      </c>
      <c r="C13926" s="93" t="s">
        <v>1410</v>
      </c>
      <c r="D13926" s="95">
        <v>1877</v>
      </c>
      <c r="E13926" s="95">
        <v>1917</v>
      </c>
      <c r="F13926" s="95">
        <v>398284</v>
      </c>
      <c r="G13926" s="95">
        <v>250</v>
      </c>
      <c r="H13926" s="93" t="s">
        <v>8976</v>
      </c>
      <c r="I13926" s="93" t="s">
        <v>23891</v>
      </c>
      <c r="J13926" s="93" t="s">
        <v>20888</v>
      </c>
      <c r="K13926" s="93" t="s">
        <v>6891</v>
      </c>
      <c r="L13926" s="14">
        <f>AND(vyberHrace&lt;&gt;"",ISNUMBER(SEARCH(vyberHrace,$B13926)))</f>
      </c>
      <c r="M13926" s="14">
        <f>AND($I13926=MID(kododd,1,2),$J13926=MID(kododd,3,3))</f>
      </c>
    </row>
    <row r="13927">
      <c r="A13927" s="95">
        <v>28984</v>
      </c>
      <c r="B13927" s="93" t="s">
        <v>6206</v>
      </c>
      <c r="C13927" s="93" t="s">
        <v>1449</v>
      </c>
      <c r="D13927" s="95">
        <v>1681</v>
      </c>
      <c r="E13927" s="95">
        <v>1807</v>
      </c>
      <c r="F13927" s="95">
        <v>336920</v>
      </c>
      <c r="G13927" s="95">
        <v>250</v>
      </c>
      <c r="H13927" s="93" t="s">
        <v>8976</v>
      </c>
      <c r="I13927" s="93" t="s">
        <v>23891</v>
      </c>
      <c r="J13927" s="93" t="s">
        <v>20899</v>
      </c>
      <c r="K13927" s="93" t="s">
        <v>4757</v>
      </c>
      <c r="L13927" s="14">
        <f>AND(vyberHrace&lt;&gt;"",ISNUMBER(SEARCH(vyberHrace,$B13927)))</f>
      </c>
      <c r="M13927" s="14">
        <f>AND($I13927=MID(kododd,1,2),$J13927=MID(kododd,3,3))</f>
      </c>
    </row>
    <row r="13928">
      <c r="A13928" s="95">
        <v>44142</v>
      </c>
      <c r="B13928" s="93" t="s">
        <v>6209</v>
      </c>
      <c r="C13928" s="93" t="s">
        <v>3255</v>
      </c>
      <c r="D13928" s="95">
        <v>1764</v>
      </c>
      <c r="E13928" s="95">
        <v>1844</v>
      </c>
      <c r="F13928" s="95">
        <v>23709510</v>
      </c>
      <c r="G13928" s="95">
        <v>250</v>
      </c>
      <c r="H13928" s="93" t="s">
        <v>8976</v>
      </c>
      <c r="I13928" s="93" t="s">
        <v>23891</v>
      </c>
      <c r="J13928" s="93" t="s">
        <v>20858</v>
      </c>
      <c r="K13928" s="93" t="s">
        <v>4899</v>
      </c>
      <c r="L13928" s="14">
        <f>AND(vyberHrace&lt;&gt;"",ISNUMBER(SEARCH(vyberHrace,$B13928)))</f>
      </c>
      <c r="M13928" s="14">
        <f>AND($I13928=MID(kododd,1,2),$J13928=MID(kododd,3,3))</f>
      </c>
    </row>
    <row r="13929">
      <c r="A13929" s="95">
        <v>45538</v>
      </c>
      <c r="B13929" s="93" t="s">
        <v>6210</v>
      </c>
      <c r="C13929" s="93" t="s">
        <v>1406</v>
      </c>
      <c r="D13929" s="95">
        <v>1668</v>
      </c>
      <c r="E13929" s="95">
        <v>1856</v>
      </c>
      <c r="F13929" s="95">
        <v>23719524</v>
      </c>
      <c r="G13929" s="95">
        <v>250</v>
      </c>
      <c r="H13929" s="93" t="s">
        <v>8976</v>
      </c>
      <c r="I13929" s="93" t="s">
        <v>23891</v>
      </c>
      <c r="J13929" s="93" t="s">
        <v>20858</v>
      </c>
      <c r="K13929" s="93" t="s">
        <v>4899</v>
      </c>
      <c r="L13929" s="14">
        <f>AND(vyberHrace&lt;&gt;"",ISNUMBER(SEARCH(vyberHrace,$B13929)))</f>
      </c>
      <c r="M13929" s="14">
        <f>AND($I13929=MID(kododd,1,2),$J13929=MID(kododd,3,3))</f>
      </c>
    </row>
    <row r="13930">
      <c r="A13930" s="95">
        <v>38227</v>
      </c>
      <c r="B13930" s="93" t="s">
        <v>6211</v>
      </c>
      <c r="C13930" s="93" t="s">
        <v>1408</v>
      </c>
      <c r="D13930" s="95">
        <v>2241</v>
      </c>
      <c r="E13930" s="95">
        <v>2293</v>
      </c>
      <c r="F13930" s="95">
        <v>376612</v>
      </c>
      <c r="G13930" s="95">
        <v>250</v>
      </c>
      <c r="H13930" s="93" t="s">
        <v>8976</v>
      </c>
      <c r="I13930" s="93" t="s">
        <v>23891</v>
      </c>
      <c r="J13930" s="93" t="s">
        <v>20858</v>
      </c>
      <c r="K13930" s="93" t="s">
        <v>4899</v>
      </c>
      <c r="L13930" s="14">
        <f>AND(vyberHrace&lt;&gt;"",ISNUMBER(SEARCH(vyberHrace,$B13930)))</f>
      </c>
      <c r="M13930" s="14">
        <f>AND($I13930=MID(kododd,1,2),$J13930=MID(kododd,3,3))</f>
      </c>
    </row>
    <row r="13931">
      <c r="A13931" s="95">
        <v>39924</v>
      </c>
      <c r="B13931" s="93" t="s">
        <v>6211</v>
      </c>
      <c r="C13931" s="93" t="s">
        <v>1430</v>
      </c>
      <c r="D13931" s="95">
        <v>1556</v>
      </c>
      <c r="E13931" s="95">
        <v>1730</v>
      </c>
      <c r="F13931" s="95">
        <v>376620</v>
      </c>
      <c r="G13931" s="95">
        <v>250</v>
      </c>
      <c r="H13931" s="93" t="s">
        <v>8976</v>
      </c>
      <c r="I13931" s="93" t="s">
        <v>23891</v>
      </c>
      <c r="J13931" s="93" t="s">
        <v>20858</v>
      </c>
      <c r="K13931" s="93" t="s">
        <v>4899</v>
      </c>
      <c r="L13931" s="14">
        <f>AND(vyberHrace&lt;&gt;"",ISNUMBER(SEARCH(vyberHrace,$B13931)))</f>
      </c>
      <c r="M13931" s="14">
        <f>AND($I13931=MID(kododd,1,2),$J13931=MID(kododd,3,3))</f>
      </c>
    </row>
    <row r="13932">
      <c r="A13932" s="95">
        <v>50401</v>
      </c>
      <c r="B13932" s="93" t="s">
        <v>4742</v>
      </c>
      <c r="C13932" s="93" t="s">
        <v>1420</v>
      </c>
      <c r="D13932" s="95">
        <v>1243</v>
      </c>
      <c r="E13932" s="95">
        <v>1441</v>
      </c>
      <c r="F13932" s="95">
        <v>23754990</v>
      </c>
      <c r="G13932" s="95">
        <v>250</v>
      </c>
      <c r="H13932" s="93" t="s">
        <v>8976</v>
      </c>
      <c r="I13932" s="93" t="s">
        <v>23891</v>
      </c>
      <c r="J13932" s="93" t="s">
        <v>20858</v>
      </c>
      <c r="K13932" s="93" t="s">
        <v>4899</v>
      </c>
      <c r="L13932" s="14">
        <f>AND(vyberHrace&lt;&gt;"",ISNUMBER(SEARCH(vyberHrace,$B13932)))</f>
      </c>
      <c r="M13932" s="14">
        <f>AND($I13932=MID(kododd,1,2),$J13932=MID(kododd,3,3))</f>
      </c>
    </row>
    <row r="13933">
      <c r="A13933" s="95">
        <v>7876</v>
      </c>
      <c r="B13933" s="93" t="s">
        <v>6225</v>
      </c>
      <c r="C13933" s="93" t="s">
        <v>1432</v>
      </c>
      <c r="D13933" s="95">
        <v>1540</v>
      </c>
      <c r="E13933" s="95">
        <v>1701</v>
      </c>
      <c r="F13933" s="95">
        <v>395064</v>
      </c>
      <c r="G13933" s="95">
        <v>250</v>
      </c>
      <c r="H13933" s="93" t="s">
        <v>8976</v>
      </c>
      <c r="I13933" s="93" t="s">
        <v>23891</v>
      </c>
      <c r="J13933" s="93" t="s">
        <v>20961</v>
      </c>
      <c r="K13933" s="93" t="s">
        <v>6549</v>
      </c>
      <c r="L13933" s="14">
        <f>AND(vyberHrace&lt;&gt;"",ISNUMBER(SEARCH(vyberHrace,$B13933)))</f>
      </c>
      <c r="M13933" s="14">
        <f>AND($I13933=MID(kododd,1,2),$J13933=MID(kododd,3,3))</f>
      </c>
    </row>
    <row r="13934">
      <c r="A13934" s="95">
        <v>61359</v>
      </c>
      <c r="B13934" s="93" t="s">
        <v>27555</v>
      </c>
      <c r="C13934" s="93" t="s">
        <v>1486</v>
      </c>
      <c r="G13934" s="95">
        <v>250</v>
      </c>
      <c r="H13934" s="93" t="s">
        <v>8976</v>
      </c>
      <c r="I13934" s="93" t="s">
        <v>23891</v>
      </c>
      <c r="J13934" s="93" t="s">
        <v>20905</v>
      </c>
      <c r="K13934" s="93" t="s">
        <v>8990</v>
      </c>
      <c r="L13934" s="14">
        <f>AND(vyberHrace&lt;&gt;"",ISNUMBER(SEARCH(vyberHrace,$B13934)))</f>
      </c>
      <c r="M13934" s="14">
        <f>AND($I13934=MID(kododd,1,2),$J13934=MID(kododd,3,3))</f>
      </c>
    </row>
    <row r="13935">
      <c r="A13935" s="95">
        <v>18939</v>
      </c>
      <c r="B13935" s="93" t="s">
        <v>11280</v>
      </c>
      <c r="C13935" s="93" t="s">
        <v>1403</v>
      </c>
      <c r="D13935" s="95">
        <v>1538</v>
      </c>
      <c r="E13935" s="95">
        <v>1751</v>
      </c>
      <c r="F13935" s="95">
        <v>359505</v>
      </c>
      <c r="G13935" s="95">
        <v>0</v>
      </c>
      <c r="H13935" s="93" t="s">
        <v>8976</v>
      </c>
      <c r="I13935" s="93" t="s">
        <v>23891</v>
      </c>
      <c r="J13935" s="93" t="s">
        <v>20927</v>
      </c>
      <c r="K13935" s="93" t="s">
        <v>2023</v>
      </c>
      <c r="L13935" s="14">
        <f>AND(vyberHrace&lt;&gt;"",ISNUMBER(SEARCH(vyberHrace,$B13935)))</f>
      </c>
      <c r="M13935" s="14">
        <f>AND($I13935=MID(kododd,1,2),$J13935=MID(kododd,3,3))</f>
      </c>
    </row>
    <row r="13936">
      <c r="A13936" s="95">
        <v>55298</v>
      </c>
      <c r="B13936" s="93" t="s">
        <v>735</v>
      </c>
      <c r="C13936" s="93" t="s">
        <v>1430</v>
      </c>
      <c r="D13936" s="95">
        <v>1395</v>
      </c>
      <c r="E13936" s="95">
        <v>1659</v>
      </c>
      <c r="F13936" s="95">
        <v>23758384</v>
      </c>
      <c r="G13936" s="95">
        <v>250</v>
      </c>
      <c r="H13936" s="93" t="s">
        <v>8976</v>
      </c>
      <c r="I13936" s="93" t="s">
        <v>23891</v>
      </c>
      <c r="J13936" s="93" t="s">
        <v>20908</v>
      </c>
      <c r="K13936" s="93" t="s">
        <v>21355</v>
      </c>
      <c r="L13936" s="14">
        <f>AND(vyberHrace&lt;&gt;"",ISNUMBER(SEARCH(vyberHrace,$B13936)))</f>
      </c>
      <c r="M13936" s="14">
        <f>AND($I13936=MID(kododd,1,2),$J13936=MID(kododd,3,3))</f>
      </c>
    </row>
    <row r="13937">
      <c r="A13937" s="95">
        <v>50826</v>
      </c>
      <c r="B13937" s="93" t="s">
        <v>4747</v>
      </c>
      <c r="C13937" s="93" t="s">
        <v>1422</v>
      </c>
      <c r="F13937" s="95">
        <v>23734191</v>
      </c>
      <c r="G13937" s="95">
        <v>250</v>
      </c>
      <c r="H13937" s="93" t="s">
        <v>8976</v>
      </c>
      <c r="I13937" s="93" t="s">
        <v>23891</v>
      </c>
      <c r="J13937" s="93" t="s">
        <v>20927</v>
      </c>
      <c r="K13937" s="93" t="s">
        <v>2023</v>
      </c>
      <c r="L13937" s="14">
        <f>AND(vyberHrace&lt;&gt;"",ISNUMBER(SEARCH(vyberHrace,$B13937)))</f>
      </c>
      <c r="M13937" s="14">
        <f>AND($I13937=MID(kododd,1,2),$J13937=MID(kododd,3,3))</f>
      </c>
    </row>
    <row r="13938">
      <c r="A13938" s="95">
        <v>55091</v>
      </c>
      <c r="B13938" s="93" t="s">
        <v>684</v>
      </c>
      <c r="C13938" s="93" t="s">
        <v>1411</v>
      </c>
      <c r="F13938" s="95">
        <v>23758775</v>
      </c>
      <c r="G13938" s="95">
        <v>250</v>
      </c>
      <c r="H13938" s="93" t="s">
        <v>8976</v>
      </c>
      <c r="I13938" s="93" t="s">
        <v>23891</v>
      </c>
      <c r="J13938" s="93" t="s">
        <v>20927</v>
      </c>
      <c r="K13938" s="93" t="s">
        <v>2023</v>
      </c>
      <c r="L13938" s="14">
        <f>AND(vyberHrace&lt;&gt;"",ISNUMBER(SEARCH(vyberHrace,$B13938)))</f>
      </c>
      <c r="M13938" s="14">
        <f>AND($I13938=MID(kododd,1,2),$J13938=MID(kododd,3,3))</f>
      </c>
    </row>
    <row r="13939">
      <c r="A13939" s="95">
        <v>6352</v>
      </c>
      <c r="B13939" s="93" t="s">
        <v>4560</v>
      </c>
      <c r="C13939" s="93" t="s">
        <v>1471</v>
      </c>
      <c r="D13939" s="95">
        <v>1741</v>
      </c>
      <c r="E13939" s="95">
        <v>1882</v>
      </c>
      <c r="F13939" s="95">
        <v>340049</v>
      </c>
      <c r="G13939" s="95">
        <v>250</v>
      </c>
      <c r="H13939" s="93" t="s">
        <v>8976</v>
      </c>
      <c r="I13939" s="93" t="s">
        <v>23891</v>
      </c>
      <c r="J13939" s="93" t="s">
        <v>20954</v>
      </c>
      <c r="K13939" s="93" t="s">
        <v>5079</v>
      </c>
      <c r="L13939" s="14">
        <f>AND(vyberHrace&lt;&gt;"",ISNUMBER(SEARCH(vyberHrace,$B13939)))</f>
      </c>
      <c r="M13939" s="14">
        <f>AND($I13939=MID(kododd,1,2),$J13939=MID(kododd,3,3))</f>
      </c>
    </row>
    <row r="13940">
      <c r="A13940" s="95">
        <v>61596</v>
      </c>
      <c r="B13940" s="93" t="s">
        <v>27764</v>
      </c>
      <c r="C13940" s="93" t="s">
        <v>1422</v>
      </c>
      <c r="G13940" s="95">
        <v>250</v>
      </c>
      <c r="H13940" s="93" t="s">
        <v>8976</v>
      </c>
      <c r="I13940" s="93" t="s">
        <v>23891</v>
      </c>
      <c r="J13940" s="93" t="s">
        <v>20880</v>
      </c>
      <c r="K13940" s="93" t="s">
        <v>11212</v>
      </c>
      <c r="L13940" s="14">
        <f>AND(vyberHrace&lt;&gt;"",ISNUMBER(SEARCH(vyberHrace,$B13940)))</f>
      </c>
      <c r="M13940" s="14">
        <f>AND($I13940=MID(kododd,1,2),$J13940=MID(kododd,3,3))</f>
      </c>
    </row>
    <row r="13941">
      <c r="A13941" s="95">
        <v>2156</v>
      </c>
      <c r="B13941" s="93" t="s">
        <v>6431</v>
      </c>
      <c r="C13941" s="93" t="s">
        <v>1413</v>
      </c>
      <c r="D13941" s="95">
        <v>1739</v>
      </c>
      <c r="E13941" s="95">
        <v>1665</v>
      </c>
      <c r="F13941" s="95">
        <v>23769980</v>
      </c>
      <c r="G13941" s="95">
        <v>250</v>
      </c>
      <c r="H13941" s="93" t="s">
        <v>8976</v>
      </c>
      <c r="I13941" s="93" t="s">
        <v>23891</v>
      </c>
      <c r="J13941" s="93" t="s">
        <v>20870</v>
      </c>
      <c r="K13941" s="93" t="s">
        <v>6868</v>
      </c>
      <c r="L13941" s="14">
        <f>AND(vyberHrace&lt;&gt;"",ISNUMBER(SEARCH(vyberHrace,$B13941)))</f>
      </c>
      <c r="M13941" s="14">
        <f>AND($I13941=MID(kododd,1,2),$J13941=MID(kododd,3,3))</f>
      </c>
    </row>
    <row r="13942">
      <c r="A13942" s="95">
        <v>46996</v>
      </c>
      <c r="B13942" s="93" t="s">
        <v>6443</v>
      </c>
      <c r="C13942" s="93" t="s">
        <v>3255</v>
      </c>
      <c r="D13942" s="95">
        <v>1465</v>
      </c>
      <c r="E13942" s="95">
        <v>1599</v>
      </c>
      <c r="F13942" s="95">
        <v>23715855</v>
      </c>
      <c r="G13942" s="95">
        <v>250</v>
      </c>
      <c r="H13942" s="93" t="s">
        <v>8976</v>
      </c>
      <c r="I13942" s="93" t="s">
        <v>23891</v>
      </c>
      <c r="J13942" s="93" t="s">
        <v>20927</v>
      </c>
      <c r="K13942" s="93" t="s">
        <v>2023</v>
      </c>
      <c r="L13942" s="14">
        <f>AND(vyberHrace&lt;&gt;"",ISNUMBER(SEARCH(vyberHrace,$B13942)))</f>
      </c>
      <c r="M13942" s="14">
        <f>AND($I13942=MID(kododd,1,2),$J13942=MID(kododd,3,3))</f>
      </c>
    </row>
    <row r="13943">
      <c r="A13943" s="95">
        <v>9397</v>
      </c>
      <c r="B13943" s="93" t="s">
        <v>6444</v>
      </c>
      <c r="C13943" s="93" t="s">
        <v>1418</v>
      </c>
      <c r="D13943" s="95">
        <v>1548</v>
      </c>
      <c r="E13943" s="95">
        <v>1703</v>
      </c>
      <c r="F13943" s="95">
        <v>380008</v>
      </c>
      <c r="G13943" s="95">
        <v>0</v>
      </c>
      <c r="H13943" s="93" t="s">
        <v>8976</v>
      </c>
      <c r="I13943" s="93" t="s">
        <v>23891</v>
      </c>
      <c r="J13943" s="93" t="s">
        <v>20870</v>
      </c>
      <c r="K13943" s="93" t="s">
        <v>6868</v>
      </c>
      <c r="L13943" s="14">
        <f>AND(vyberHrace&lt;&gt;"",ISNUMBER(SEARCH(vyberHrace,$B13943)))</f>
      </c>
      <c r="M13943" s="14">
        <f>AND($I13943=MID(kododd,1,2),$J13943=MID(kododd,3,3))</f>
      </c>
    </row>
    <row r="13944">
      <c r="A13944" s="95">
        <v>28328</v>
      </c>
      <c r="B13944" s="93" t="s">
        <v>6468</v>
      </c>
      <c r="C13944" s="93" t="s">
        <v>1448</v>
      </c>
      <c r="D13944" s="95">
        <v>1370</v>
      </c>
      <c r="G13944" s="95">
        <v>0</v>
      </c>
      <c r="H13944" s="93" t="s">
        <v>8976</v>
      </c>
      <c r="I13944" s="93" t="s">
        <v>23891</v>
      </c>
      <c r="J13944" s="93" t="s">
        <v>20954</v>
      </c>
      <c r="K13944" s="93" t="s">
        <v>5079</v>
      </c>
      <c r="L13944" s="14">
        <f>AND(vyberHrace&lt;&gt;"",ISNUMBER(SEARCH(vyberHrace,$B13944)))</f>
      </c>
      <c r="M13944" s="14">
        <f>AND($I13944=MID(kododd,1,2),$J13944=MID(kododd,3,3))</f>
      </c>
    </row>
    <row r="13945">
      <c r="A13945" s="95">
        <v>6360</v>
      </c>
      <c r="B13945" s="93" t="s">
        <v>6351</v>
      </c>
      <c r="C13945" s="93" t="s">
        <v>1456</v>
      </c>
      <c r="D13945" s="95">
        <v>1791</v>
      </c>
      <c r="F13945" s="95">
        <v>346861</v>
      </c>
      <c r="G13945" s="95">
        <v>0</v>
      </c>
      <c r="H13945" s="93" t="s">
        <v>8976</v>
      </c>
      <c r="I13945" s="93" t="s">
        <v>23891</v>
      </c>
      <c r="J13945" s="93" t="s">
        <v>20858</v>
      </c>
      <c r="K13945" s="93" t="s">
        <v>4899</v>
      </c>
      <c r="L13945" s="14">
        <f>AND(vyberHrace&lt;&gt;"",ISNUMBER(SEARCH(vyberHrace,$B13945)))</f>
      </c>
      <c r="M13945" s="14">
        <f>AND($I13945=MID(kododd,1,2),$J13945=MID(kododd,3,3))</f>
      </c>
    </row>
    <row r="13946">
      <c r="A13946" s="95">
        <v>54165</v>
      </c>
      <c r="B13946" s="93" t="s">
        <v>670</v>
      </c>
      <c r="C13946" s="93" t="s">
        <v>1420</v>
      </c>
      <c r="F13946" s="95">
        <v>23758783</v>
      </c>
      <c r="G13946" s="95">
        <v>250</v>
      </c>
      <c r="H13946" s="93" t="s">
        <v>8976</v>
      </c>
      <c r="I13946" s="93" t="s">
        <v>23891</v>
      </c>
      <c r="J13946" s="93" t="s">
        <v>20859</v>
      </c>
      <c r="K13946" s="93" t="s">
        <v>6551</v>
      </c>
      <c r="L13946" s="14">
        <f>AND(vyberHrace&lt;&gt;"",ISNUMBER(SEARCH(vyberHrace,$B13946)))</f>
      </c>
      <c r="M13946" s="14">
        <f>AND($I13946=MID(kododd,1,2),$J13946=MID(kododd,3,3))</f>
      </c>
    </row>
    <row r="13947">
      <c r="A13947" s="95">
        <v>9734</v>
      </c>
      <c r="B13947" s="93" t="s">
        <v>6368</v>
      </c>
      <c r="C13947" s="93" t="s">
        <v>1463</v>
      </c>
      <c r="D13947" s="95">
        <v>1414</v>
      </c>
      <c r="E13947" s="95">
        <v>1615</v>
      </c>
      <c r="F13947" s="95">
        <v>330892</v>
      </c>
      <c r="G13947" s="95">
        <v>250</v>
      </c>
      <c r="H13947" s="93" t="s">
        <v>8976</v>
      </c>
      <c r="I13947" s="93" t="s">
        <v>23891</v>
      </c>
      <c r="J13947" s="93" t="s">
        <v>20927</v>
      </c>
      <c r="K13947" s="93" t="s">
        <v>2023</v>
      </c>
      <c r="L13947" s="14">
        <f>AND(vyberHrace&lt;&gt;"",ISNUMBER(SEARCH(vyberHrace,$B13947)))</f>
      </c>
      <c r="M13947" s="14">
        <f>AND($I13947=MID(kododd,1,2),$J13947=MID(kododd,3,3))</f>
      </c>
    </row>
    <row r="13948">
      <c r="A13948" s="95">
        <v>61967</v>
      </c>
      <c r="B13948" s="93" t="s">
        <v>28173</v>
      </c>
      <c r="C13948" s="93" t="s">
        <v>1439</v>
      </c>
      <c r="F13948" s="95">
        <v>23795417</v>
      </c>
      <c r="G13948" s="95">
        <v>250</v>
      </c>
      <c r="H13948" s="93" t="s">
        <v>8976</v>
      </c>
      <c r="I13948" s="93" t="s">
        <v>23891</v>
      </c>
      <c r="J13948" s="93" t="s">
        <v>20875</v>
      </c>
      <c r="K13948" s="93" t="s">
        <v>6163</v>
      </c>
      <c r="L13948" s="14">
        <f>AND(vyberHrace&lt;&gt;"",ISNUMBER(SEARCH(vyberHrace,$B13948)))</f>
      </c>
      <c r="M13948" s="14">
        <f>AND($I13948=MID(kododd,1,2),$J13948=MID(kododd,3,3))</f>
      </c>
    </row>
    <row r="13949">
      <c r="A13949" s="95">
        <v>6365</v>
      </c>
      <c r="B13949" s="93" t="s">
        <v>12514</v>
      </c>
      <c r="C13949" s="93" t="s">
        <v>1427</v>
      </c>
      <c r="D13949" s="95">
        <v>1751</v>
      </c>
      <c r="E13949" s="95">
        <v>1829</v>
      </c>
      <c r="F13949" s="95">
        <v>340057</v>
      </c>
      <c r="G13949" s="95">
        <v>250</v>
      </c>
      <c r="H13949" s="93" t="s">
        <v>8976</v>
      </c>
      <c r="I13949" s="93" t="s">
        <v>23891</v>
      </c>
      <c r="J13949" s="93" t="s">
        <v>20954</v>
      </c>
      <c r="K13949" s="93" t="s">
        <v>5079</v>
      </c>
      <c r="L13949" s="14">
        <f>AND(vyberHrace&lt;&gt;"",ISNUMBER(SEARCH(vyberHrace,$B13949)))</f>
      </c>
      <c r="M13949" s="14">
        <f>AND($I13949=MID(kododd,1,2),$J13949=MID(kododd,3,3))</f>
      </c>
    </row>
    <row r="13950">
      <c r="A13950" s="95">
        <v>56360</v>
      </c>
      <c r="B13950" s="93" t="s">
        <v>12515</v>
      </c>
      <c r="C13950" s="93" t="s">
        <v>1416</v>
      </c>
      <c r="G13950" s="95">
        <v>250</v>
      </c>
      <c r="H13950" s="93" t="s">
        <v>8976</v>
      </c>
      <c r="I13950" s="93" t="s">
        <v>23891</v>
      </c>
      <c r="J13950" s="93" t="s">
        <v>21038</v>
      </c>
      <c r="K13950" s="93" t="s">
        <v>21375</v>
      </c>
      <c r="L13950" s="14">
        <f>AND(vyberHrace&lt;&gt;"",ISNUMBER(SEARCH(vyberHrace,$B13950)))</f>
      </c>
      <c r="M13950" s="14">
        <f>AND($I13950=MID(kododd,1,2),$J13950=MID(kododd,3,3))</f>
      </c>
    </row>
    <row r="13951">
      <c r="A13951" s="95">
        <v>31158</v>
      </c>
      <c r="B13951" s="93" t="s">
        <v>12516</v>
      </c>
      <c r="C13951" s="93" t="s">
        <v>1407</v>
      </c>
      <c r="D13951" s="95">
        <v>1744</v>
      </c>
      <c r="E13951" s="95">
        <v>1868</v>
      </c>
      <c r="F13951" s="95">
        <v>379026</v>
      </c>
      <c r="G13951" s="95">
        <v>250</v>
      </c>
      <c r="H13951" s="93" t="s">
        <v>8976</v>
      </c>
      <c r="I13951" s="93" t="s">
        <v>23891</v>
      </c>
      <c r="J13951" s="93" t="s">
        <v>20912</v>
      </c>
      <c r="K13951" s="93" t="s">
        <v>6267</v>
      </c>
      <c r="L13951" s="14">
        <f>AND(vyberHrace&lt;&gt;"",ISNUMBER(SEARCH(vyberHrace,$B13951)))</f>
      </c>
      <c r="M13951" s="14">
        <f>AND($I13951=MID(kododd,1,2),$J13951=MID(kododd,3,3))</f>
      </c>
    </row>
    <row r="13952">
      <c r="A13952" s="95">
        <v>57338</v>
      </c>
      <c r="B13952" s="93" t="s">
        <v>22569</v>
      </c>
      <c r="C13952" s="93" t="s">
        <v>1450</v>
      </c>
      <c r="G13952" s="95">
        <v>0</v>
      </c>
      <c r="H13952" s="93" t="s">
        <v>8976</v>
      </c>
      <c r="I13952" s="93" t="s">
        <v>23891</v>
      </c>
      <c r="J13952" s="93" t="s">
        <v>20912</v>
      </c>
      <c r="K13952" s="93" t="s">
        <v>6267</v>
      </c>
      <c r="L13952" s="14">
        <f>AND(vyberHrace&lt;&gt;"",ISNUMBER(SEARCH(vyberHrace,$B13952)))</f>
      </c>
      <c r="M13952" s="14">
        <f>AND($I13952=MID(kododd,1,2),$J13952=MID(kododd,3,3))</f>
      </c>
    </row>
    <row r="13953">
      <c r="A13953" s="95">
        <v>45737</v>
      </c>
      <c r="B13953" s="93" t="s">
        <v>29242</v>
      </c>
      <c r="C13953" s="93" t="s">
        <v>1402</v>
      </c>
      <c r="D13953" s="95">
        <v>1188</v>
      </c>
      <c r="E13953" s="95">
        <v>1541</v>
      </c>
      <c r="F13953" s="95">
        <v>23736070</v>
      </c>
      <c r="G13953" s="95">
        <v>250</v>
      </c>
      <c r="H13953" s="93" t="s">
        <v>8976</v>
      </c>
      <c r="I13953" s="93" t="s">
        <v>23891</v>
      </c>
      <c r="J13953" s="93" t="s">
        <v>20909</v>
      </c>
      <c r="K13953" s="93" t="s">
        <v>8978</v>
      </c>
      <c r="L13953" s="14">
        <f>AND(vyberHrace&lt;&gt;"",ISNUMBER(SEARCH(vyberHrace,$B13953)))</f>
      </c>
      <c r="M13953" s="14">
        <f>AND($I13953=MID(kododd,1,2),$J13953=MID(kododd,3,3))</f>
      </c>
    </row>
    <row r="13954">
      <c r="A13954" s="95">
        <v>37350</v>
      </c>
      <c r="B13954" s="93" t="s">
        <v>29243</v>
      </c>
      <c r="C13954" s="93" t="s">
        <v>1438</v>
      </c>
      <c r="D13954" s="95">
        <v>1779</v>
      </c>
      <c r="E13954" s="95">
        <v>1825</v>
      </c>
      <c r="F13954" s="95">
        <v>381454</v>
      </c>
      <c r="G13954" s="95">
        <v>250</v>
      </c>
      <c r="H13954" s="93" t="s">
        <v>8976</v>
      </c>
      <c r="I13954" s="93" t="s">
        <v>23891</v>
      </c>
      <c r="J13954" s="93" t="s">
        <v>20909</v>
      </c>
      <c r="K13954" s="93" t="s">
        <v>8978</v>
      </c>
      <c r="L13954" s="14">
        <f>AND(vyberHrace&lt;&gt;"",ISNUMBER(SEARCH(vyberHrace,$B13954)))</f>
      </c>
      <c r="M13954" s="14">
        <f>AND($I13954=MID(kododd,1,2),$J13954=MID(kododd,3,3))</f>
      </c>
    </row>
    <row r="13955">
      <c r="A13955" s="95">
        <v>9132</v>
      </c>
      <c r="B13955" s="93" t="s">
        <v>12530</v>
      </c>
      <c r="C13955" s="93" t="s">
        <v>1404</v>
      </c>
      <c r="D13955" s="95">
        <v>1830</v>
      </c>
      <c r="E13955" s="95">
        <v>1921</v>
      </c>
      <c r="F13955" s="95">
        <v>346870</v>
      </c>
      <c r="G13955" s="95">
        <v>250</v>
      </c>
      <c r="H13955" s="93" t="s">
        <v>8976</v>
      </c>
      <c r="I13955" s="93" t="s">
        <v>23891</v>
      </c>
      <c r="J13955" s="93" t="s">
        <v>20917</v>
      </c>
      <c r="K13955" s="93" t="s">
        <v>4902</v>
      </c>
      <c r="L13955" s="14">
        <f>AND(vyberHrace&lt;&gt;"",ISNUMBER(SEARCH(vyberHrace,$B13955)))</f>
      </c>
      <c r="M13955" s="14">
        <f>AND($I13955=MID(kododd,1,2),$J13955=MID(kododd,3,3))</f>
      </c>
    </row>
    <row r="13956">
      <c r="A13956" s="95">
        <v>56469</v>
      </c>
      <c r="B13956" s="93" t="s">
        <v>22590</v>
      </c>
      <c r="C13956" s="93" t="s">
        <v>1412</v>
      </c>
      <c r="G13956" s="95">
        <v>0</v>
      </c>
      <c r="H13956" s="93" t="s">
        <v>8976</v>
      </c>
      <c r="I13956" s="93" t="s">
        <v>23891</v>
      </c>
      <c r="J13956" s="93" t="s">
        <v>20946</v>
      </c>
      <c r="K13956" s="93" t="s">
        <v>4791</v>
      </c>
      <c r="L13956" s="14">
        <f>AND(vyberHrace&lt;&gt;"",ISNUMBER(SEARCH(vyberHrace,$B13956)))</f>
      </c>
      <c r="M13956" s="14">
        <f>AND($I13956=MID(kododd,1,2),$J13956=MID(kododd,3,3))</f>
      </c>
    </row>
    <row r="13957">
      <c r="A13957" s="95">
        <v>61440</v>
      </c>
      <c r="B13957" s="93" t="s">
        <v>27623</v>
      </c>
      <c r="C13957" s="93" t="s">
        <v>1486</v>
      </c>
      <c r="G13957" s="95">
        <v>0</v>
      </c>
      <c r="H13957" s="93" t="s">
        <v>8976</v>
      </c>
      <c r="I13957" s="93" t="s">
        <v>23891</v>
      </c>
      <c r="J13957" s="93" t="s">
        <v>20946</v>
      </c>
      <c r="K13957" s="93" t="s">
        <v>4791</v>
      </c>
      <c r="L13957" s="14">
        <f>AND(vyberHrace&lt;&gt;"",ISNUMBER(SEARCH(vyberHrace,$B13957)))</f>
      </c>
      <c r="M13957" s="14">
        <f>AND($I13957=MID(kododd,1,2),$J13957=MID(kododd,3,3))</f>
      </c>
    </row>
    <row r="13958">
      <c r="A13958" s="95">
        <v>54242</v>
      </c>
      <c r="B13958" s="93" t="s">
        <v>771</v>
      </c>
      <c r="C13958" s="93" t="s">
        <v>1411</v>
      </c>
      <c r="F13958" s="95">
        <v>23755008</v>
      </c>
      <c r="G13958" s="95">
        <v>0</v>
      </c>
      <c r="H13958" s="93" t="s">
        <v>8976</v>
      </c>
      <c r="I13958" s="93" t="s">
        <v>23891</v>
      </c>
      <c r="J13958" s="93" t="s">
        <v>20909</v>
      </c>
      <c r="K13958" s="93" t="s">
        <v>8978</v>
      </c>
      <c r="L13958" s="14">
        <f>AND(vyberHrace&lt;&gt;"",ISNUMBER(SEARCH(vyberHrace,$B13958)))</f>
      </c>
      <c r="M13958" s="14">
        <f>AND($I13958=MID(kododd,1,2),$J13958=MID(kododd,3,3))</f>
      </c>
    </row>
    <row r="13959">
      <c r="A13959" s="95">
        <v>36725</v>
      </c>
      <c r="B13959" s="93" t="s">
        <v>20160</v>
      </c>
      <c r="C13959" s="93" t="s">
        <v>1442</v>
      </c>
      <c r="D13959" s="95">
        <v>1318</v>
      </c>
      <c r="E13959" s="95">
        <v>1602</v>
      </c>
      <c r="F13959" s="95">
        <v>23711744</v>
      </c>
      <c r="G13959" s="95">
        <v>0</v>
      </c>
      <c r="H13959" s="93" t="s">
        <v>8976</v>
      </c>
      <c r="I13959" s="93" t="s">
        <v>23891</v>
      </c>
      <c r="J13959" s="93" t="s">
        <v>20980</v>
      </c>
      <c r="K13959" s="93" t="s">
        <v>29223</v>
      </c>
      <c r="L13959" s="14">
        <f>AND(vyberHrace&lt;&gt;"",ISNUMBER(SEARCH(vyberHrace,$B13959)))</f>
      </c>
      <c r="M13959" s="14">
        <f>AND($I13959=MID(kododd,1,2),$J13959=MID(kododd,3,3))</f>
      </c>
    </row>
    <row r="13960">
      <c r="A13960" s="95">
        <v>26079</v>
      </c>
      <c r="B13960" s="93" t="s">
        <v>20161</v>
      </c>
      <c r="C13960" s="93" t="s">
        <v>1454</v>
      </c>
      <c r="D13960" s="95">
        <v>1813</v>
      </c>
      <c r="E13960" s="95">
        <v>1884</v>
      </c>
      <c r="F13960" s="95">
        <v>360651</v>
      </c>
      <c r="G13960" s="95">
        <v>250</v>
      </c>
      <c r="H13960" s="93" t="s">
        <v>8976</v>
      </c>
      <c r="I13960" s="93" t="s">
        <v>23891</v>
      </c>
      <c r="J13960" s="93" t="s">
        <v>20980</v>
      </c>
      <c r="K13960" s="93" t="s">
        <v>29223</v>
      </c>
      <c r="L13960" s="14">
        <f>AND(vyberHrace&lt;&gt;"",ISNUMBER(SEARCH(vyberHrace,$B13960)))</f>
      </c>
      <c r="M13960" s="14">
        <f>AND($I13960=MID(kododd,1,2),$J13960=MID(kododd,3,3))</f>
      </c>
    </row>
    <row r="13961">
      <c r="A13961" s="95">
        <v>18543</v>
      </c>
      <c r="B13961" s="93" t="s">
        <v>10968</v>
      </c>
      <c r="C13961" s="93" t="s">
        <v>1464</v>
      </c>
      <c r="D13961" s="95">
        <v>2209</v>
      </c>
      <c r="E13961" s="95">
        <v>2197</v>
      </c>
      <c r="F13961" s="95">
        <v>325031</v>
      </c>
      <c r="G13961" s="95">
        <v>250</v>
      </c>
      <c r="H13961" s="93" t="s">
        <v>8976</v>
      </c>
      <c r="I13961" s="93" t="s">
        <v>23891</v>
      </c>
      <c r="J13961" s="93" t="s">
        <v>20858</v>
      </c>
      <c r="K13961" s="93" t="s">
        <v>4899</v>
      </c>
      <c r="L13961" s="14">
        <f>AND(vyberHrace&lt;&gt;"",ISNUMBER(SEARCH(vyberHrace,$B13961)))</f>
      </c>
      <c r="M13961" s="14">
        <f>AND($I13961=MID(kododd,1,2),$J13961=MID(kododd,3,3))</f>
      </c>
    </row>
    <row r="13962">
      <c r="A13962" s="95">
        <v>62656</v>
      </c>
      <c r="B13962" s="93" t="s">
        <v>29244</v>
      </c>
      <c r="C13962" s="93" t="s">
        <v>1412</v>
      </c>
      <c r="G13962" s="95">
        <v>250</v>
      </c>
      <c r="H13962" s="93" t="s">
        <v>8976</v>
      </c>
      <c r="I13962" s="93" t="s">
        <v>23891</v>
      </c>
      <c r="J13962" s="93" t="s">
        <v>20905</v>
      </c>
      <c r="K13962" s="93" t="s">
        <v>8990</v>
      </c>
      <c r="L13962" s="14">
        <f>AND(vyberHrace&lt;&gt;"",ISNUMBER(SEARCH(vyberHrace,$B13962)))</f>
      </c>
      <c r="M13962" s="14">
        <f>AND($I13962=MID(kododd,1,2),$J13962=MID(kododd,3,3))</f>
      </c>
    </row>
    <row r="13963">
      <c r="A13963" s="95">
        <v>834</v>
      </c>
      <c r="B13963" s="93" t="s">
        <v>13303</v>
      </c>
      <c r="C13963" s="93" t="s">
        <v>1447</v>
      </c>
      <c r="D13963" s="95">
        <v>1900</v>
      </c>
      <c r="E13963" s="95">
        <v>1965</v>
      </c>
      <c r="F13963" s="95">
        <v>307971</v>
      </c>
      <c r="G13963" s="95">
        <v>250</v>
      </c>
      <c r="H13963" s="93" t="s">
        <v>8976</v>
      </c>
      <c r="I13963" s="93" t="s">
        <v>23891</v>
      </c>
      <c r="J13963" s="93" t="s">
        <v>20899</v>
      </c>
      <c r="K13963" s="93" t="s">
        <v>4757</v>
      </c>
      <c r="L13963" s="14">
        <f>AND(vyberHrace&lt;&gt;"",ISNUMBER(SEARCH(vyberHrace,$B13963)))</f>
      </c>
      <c r="M13963" s="14">
        <f>AND($I13963=MID(kododd,1,2),$J13963=MID(kododd,3,3))</f>
      </c>
    </row>
    <row r="13964">
      <c r="A13964" s="95">
        <v>9070</v>
      </c>
      <c r="B13964" s="93" t="s">
        <v>13304</v>
      </c>
      <c r="C13964" s="93" t="s">
        <v>1461</v>
      </c>
      <c r="D13964" s="95">
        <v>1944</v>
      </c>
      <c r="E13964" s="95">
        <v>1957</v>
      </c>
      <c r="F13964" s="95">
        <v>318930</v>
      </c>
      <c r="G13964" s="95">
        <v>0</v>
      </c>
      <c r="H13964" s="93" t="s">
        <v>8976</v>
      </c>
      <c r="I13964" s="93" t="s">
        <v>23891</v>
      </c>
      <c r="J13964" s="93" t="s">
        <v>20927</v>
      </c>
      <c r="K13964" s="93" t="s">
        <v>2023</v>
      </c>
      <c r="L13964" s="14">
        <f>AND(vyberHrace&lt;&gt;"",ISNUMBER(SEARCH(vyberHrace,$B13964)))</f>
      </c>
      <c r="M13964" s="14">
        <f>AND($I13964=MID(kododd,1,2),$J13964=MID(kododd,3,3))</f>
      </c>
    </row>
    <row r="13965">
      <c r="A13965" s="95">
        <v>56660</v>
      </c>
      <c r="B13965" s="93" t="s">
        <v>22518</v>
      </c>
      <c r="C13965" s="93" t="s">
        <v>1416</v>
      </c>
      <c r="F13965" s="95">
        <v>23773065</v>
      </c>
      <c r="G13965" s="95">
        <v>250</v>
      </c>
      <c r="H13965" s="93" t="s">
        <v>8976</v>
      </c>
      <c r="I13965" s="93" t="s">
        <v>23891</v>
      </c>
      <c r="J13965" s="93" t="s">
        <v>20870</v>
      </c>
      <c r="K13965" s="93" t="s">
        <v>6868</v>
      </c>
      <c r="L13965" s="14">
        <f>AND(vyberHrace&lt;&gt;"",ISNUMBER(SEARCH(vyberHrace,$B13965)))</f>
      </c>
      <c r="M13965" s="14">
        <f>AND($I13965=MID(kododd,1,2),$J13965=MID(kododd,3,3))</f>
      </c>
    </row>
    <row r="13966">
      <c r="A13966" s="95">
        <v>43592</v>
      </c>
      <c r="B13966" s="93" t="s">
        <v>13321</v>
      </c>
      <c r="C13966" s="93" t="s">
        <v>1426</v>
      </c>
      <c r="D13966" s="95">
        <v>1488</v>
      </c>
      <c r="E13966" s="95">
        <v>1639</v>
      </c>
      <c r="F13966" s="95">
        <v>394157</v>
      </c>
      <c r="G13966" s="95">
        <v>250</v>
      </c>
      <c r="H13966" s="93" t="s">
        <v>8976</v>
      </c>
      <c r="I13966" s="93" t="s">
        <v>23891</v>
      </c>
      <c r="J13966" s="93" t="s">
        <v>20844</v>
      </c>
      <c r="K13966" s="93" t="s">
        <v>4953</v>
      </c>
      <c r="L13966" s="14">
        <f>AND(vyberHrace&lt;&gt;"",ISNUMBER(SEARCH(vyberHrace,$B13966)))</f>
      </c>
      <c r="M13966" s="14">
        <f>AND($I13966=MID(kododd,1,2),$J13966=MID(kododd,3,3))</f>
      </c>
    </row>
    <row r="13967">
      <c r="A13967" s="95">
        <v>60640</v>
      </c>
      <c r="B13967" s="93" t="s">
        <v>27057</v>
      </c>
      <c r="C13967" s="93" t="s">
        <v>1420</v>
      </c>
      <c r="G13967" s="95">
        <v>250</v>
      </c>
      <c r="H13967" s="93" t="s">
        <v>8976</v>
      </c>
      <c r="I13967" s="93" t="s">
        <v>23891</v>
      </c>
      <c r="J13967" s="93" t="s">
        <v>20917</v>
      </c>
      <c r="K13967" s="93" t="s">
        <v>4902</v>
      </c>
      <c r="L13967" s="14">
        <f>AND(vyberHrace&lt;&gt;"",ISNUMBER(SEARCH(vyberHrace,$B13967)))</f>
      </c>
      <c r="M13967" s="14">
        <f>AND($I13967=MID(kododd,1,2),$J13967=MID(kododd,3,3))</f>
      </c>
    </row>
    <row r="13968">
      <c r="A13968" s="95">
        <v>63538</v>
      </c>
      <c r="B13968" s="93" t="s">
        <v>29245</v>
      </c>
      <c r="C13968" s="93" t="s">
        <v>1453</v>
      </c>
      <c r="G13968" s="95">
        <v>250</v>
      </c>
      <c r="H13968" s="93" t="s">
        <v>8976</v>
      </c>
      <c r="I13968" s="93" t="s">
        <v>23891</v>
      </c>
      <c r="J13968" s="93" t="s">
        <v>20980</v>
      </c>
      <c r="K13968" s="93" t="s">
        <v>29223</v>
      </c>
      <c r="L13968" s="14">
        <f>AND(vyberHrace&lt;&gt;"",ISNUMBER(SEARCH(vyberHrace,$B13968)))</f>
      </c>
      <c r="M13968" s="14">
        <f>AND($I13968=MID(kododd,1,2),$J13968=MID(kododd,3,3))</f>
      </c>
    </row>
    <row r="13969">
      <c r="A13969" s="95">
        <v>44917</v>
      </c>
      <c r="B13969" s="93" t="s">
        <v>13327</v>
      </c>
      <c r="C13969" s="93" t="s">
        <v>1402</v>
      </c>
      <c r="F13969" s="95">
        <v>399744</v>
      </c>
      <c r="G13969" s="95">
        <v>0</v>
      </c>
      <c r="H13969" s="93" t="s">
        <v>8976</v>
      </c>
      <c r="I13969" s="93" t="s">
        <v>23891</v>
      </c>
      <c r="J13969" s="93" t="s">
        <v>20927</v>
      </c>
      <c r="K13969" s="93" t="s">
        <v>2023</v>
      </c>
      <c r="L13969" s="14">
        <f>AND(vyberHrace&lt;&gt;"",ISNUMBER(SEARCH(vyberHrace,$B13969)))</f>
      </c>
      <c r="M13969" s="14">
        <f>AND($I13969=MID(kododd,1,2),$J13969=MID(kododd,3,3))</f>
      </c>
    </row>
    <row r="13970">
      <c r="A13970" s="95">
        <v>56207</v>
      </c>
      <c r="B13970" s="93" t="s">
        <v>22586</v>
      </c>
      <c r="C13970" s="93" t="s">
        <v>1420</v>
      </c>
      <c r="G13970" s="95">
        <v>250</v>
      </c>
      <c r="H13970" s="93" t="s">
        <v>8976</v>
      </c>
      <c r="I13970" s="93" t="s">
        <v>23891</v>
      </c>
      <c r="J13970" s="93" t="s">
        <v>20917</v>
      </c>
      <c r="K13970" s="93" t="s">
        <v>4902</v>
      </c>
      <c r="L13970" s="14">
        <f>AND(vyberHrace&lt;&gt;"",ISNUMBER(SEARCH(vyberHrace,$B13970)))</f>
      </c>
      <c r="M13970" s="14">
        <f>AND($I13970=MID(kododd,1,2),$J13970=MID(kododd,3,3))</f>
      </c>
    </row>
    <row r="13971">
      <c r="A13971" s="95">
        <v>54026</v>
      </c>
      <c r="B13971" s="93" t="s">
        <v>685</v>
      </c>
      <c r="C13971" s="93" t="s">
        <v>1422</v>
      </c>
      <c r="F13971" s="95">
        <v>23758791</v>
      </c>
      <c r="G13971" s="95">
        <v>250</v>
      </c>
      <c r="H13971" s="93" t="s">
        <v>8976</v>
      </c>
      <c r="I13971" s="93" t="s">
        <v>23891</v>
      </c>
      <c r="J13971" s="93" t="s">
        <v>20927</v>
      </c>
      <c r="K13971" s="93" t="s">
        <v>2023</v>
      </c>
      <c r="L13971" s="14">
        <f>AND(vyberHrace&lt;&gt;"",ISNUMBER(SEARCH(vyberHrace,$B13971)))</f>
      </c>
      <c r="M13971" s="14">
        <f>AND($I13971=MID(kododd,1,2),$J13971=MID(kododd,3,3))</f>
      </c>
    </row>
    <row r="13972">
      <c r="A13972" s="95">
        <v>39259</v>
      </c>
      <c r="B13972" s="93" t="s">
        <v>15843</v>
      </c>
      <c r="C13972" s="93" t="s">
        <v>1438</v>
      </c>
      <c r="D13972" s="95">
        <v>1749</v>
      </c>
      <c r="E13972" s="95">
        <v>1861</v>
      </c>
      <c r="F13972" s="95">
        <v>376639</v>
      </c>
      <c r="G13972" s="95">
        <v>250</v>
      </c>
      <c r="H13972" s="93" t="s">
        <v>8976</v>
      </c>
      <c r="I13972" s="93" t="s">
        <v>23891</v>
      </c>
      <c r="J13972" s="93" t="s">
        <v>20858</v>
      </c>
      <c r="K13972" s="93" t="s">
        <v>4899</v>
      </c>
      <c r="L13972" s="14">
        <f>AND(vyberHrace&lt;&gt;"",ISNUMBER(SEARCH(vyberHrace,$B13972)))</f>
      </c>
      <c r="M13972" s="14">
        <f>AND($I13972=MID(kododd,1,2),$J13972=MID(kododd,3,3))</f>
      </c>
    </row>
    <row r="13973">
      <c r="A13973" s="95">
        <v>12688</v>
      </c>
      <c r="B13973" s="93" t="s">
        <v>15865</v>
      </c>
      <c r="C13973" s="93" t="s">
        <v>1432</v>
      </c>
      <c r="D13973" s="95">
        <v>1454</v>
      </c>
      <c r="E13973" s="95">
        <v>1627</v>
      </c>
      <c r="F13973" s="95">
        <v>23719478</v>
      </c>
      <c r="G13973" s="95">
        <v>250</v>
      </c>
      <c r="H13973" s="93" t="s">
        <v>8976</v>
      </c>
      <c r="I13973" s="93" t="s">
        <v>23891</v>
      </c>
      <c r="J13973" s="93" t="s">
        <v>20849</v>
      </c>
      <c r="K13973" s="93" t="s">
        <v>5108</v>
      </c>
      <c r="L13973" s="14">
        <f>AND(vyberHrace&lt;&gt;"",ISNUMBER(SEARCH(vyberHrace,$B13973)))</f>
      </c>
      <c r="M13973" s="14">
        <f>AND($I13973=MID(kododd,1,2),$J13973=MID(kododd,3,3))</f>
      </c>
    </row>
    <row r="13974">
      <c r="A13974" s="95">
        <v>63581</v>
      </c>
      <c r="B13974" s="93" t="s">
        <v>29246</v>
      </c>
      <c r="C13974" s="93" t="s">
        <v>1422</v>
      </c>
      <c r="G13974" s="95">
        <v>250</v>
      </c>
      <c r="H13974" s="93" t="s">
        <v>8976</v>
      </c>
      <c r="I13974" s="93" t="s">
        <v>23891</v>
      </c>
      <c r="J13974" s="93" t="s">
        <v>20895</v>
      </c>
      <c r="K13974" s="93" t="s">
        <v>26155</v>
      </c>
      <c r="L13974" s="14">
        <f>AND(vyberHrace&lt;&gt;"",ISNUMBER(SEARCH(vyberHrace,$B13974)))</f>
      </c>
      <c r="M13974" s="14">
        <f>AND($I13974=MID(kododd,1,2),$J13974=MID(kododd,3,3))</f>
      </c>
    </row>
    <row r="13975">
      <c r="A13975" s="95">
        <v>60169</v>
      </c>
      <c r="B13975" s="93" t="s">
        <v>26633</v>
      </c>
      <c r="C13975" s="93" t="s">
        <v>1450</v>
      </c>
      <c r="G13975" s="95">
        <v>250</v>
      </c>
      <c r="H13975" s="93" t="s">
        <v>8976</v>
      </c>
      <c r="I13975" s="93" t="s">
        <v>23891</v>
      </c>
      <c r="J13975" s="93" t="s">
        <v>20905</v>
      </c>
      <c r="K13975" s="93" t="s">
        <v>8990</v>
      </c>
      <c r="L13975" s="14">
        <f>AND(vyberHrace&lt;&gt;"",ISNUMBER(SEARCH(vyberHrace,$B13975)))</f>
      </c>
      <c r="M13975" s="14">
        <f>AND($I13975=MID(kododd,1,2),$J13975=MID(kododd,3,3))</f>
      </c>
    </row>
    <row r="13976">
      <c r="A13976" s="95">
        <v>59047</v>
      </c>
      <c r="B13976" s="93" t="s">
        <v>25498</v>
      </c>
      <c r="C13976" s="93" t="s">
        <v>1424</v>
      </c>
      <c r="D13976" s="95">
        <v>1036</v>
      </c>
      <c r="F13976" s="95">
        <v>23785152</v>
      </c>
      <c r="G13976" s="95">
        <v>250</v>
      </c>
      <c r="H13976" s="93" t="s">
        <v>8976</v>
      </c>
      <c r="I13976" s="93" t="s">
        <v>23891</v>
      </c>
      <c r="J13976" s="93" t="s">
        <v>20870</v>
      </c>
      <c r="K13976" s="93" t="s">
        <v>6868</v>
      </c>
      <c r="L13976" s="14">
        <f>AND(vyberHrace&lt;&gt;"",ISNUMBER(SEARCH(vyberHrace,$B13976)))</f>
      </c>
      <c r="M13976" s="14">
        <f>AND($I13976=MID(kododd,1,2),$J13976=MID(kododd,3,3))</f>
      </c>
    </row>
    <row r="13977">
      <c r="A13977" s="95">
        <v>6389</v>
      </c>
      <c r="B13977" s="93" t="s">
        <v>18313</v>
      </c>
      <c r="C13977" s="93" t="s">
        <v>1441</v>
      </c>
      <c r="D13977" s="95">
        <v>1591</v>
      </c>
      <c r="E13977" s="95">
        <v>1722</v>
      </c>
      <c r="F13977" s="95">
        <v>372170</v>
      </c>
      <c r="G13977" s="95">
        <v>250</v>
      </c>
      <c r="H13977" s="93" t="s">
        <v>8976</v>
      </c>
      <c r="I13977" s="93" t="s">
        <v>23891</v>
      </c>
      <c r="J13977" s="93" t="s">
        <v>20913</v>
      </c>
      <c r="K13977" s="93" t="s">
        <v>9925</v>
      </c>
      <c r="L13977" s="14">
        <f>AND(vyberHrace&lt;&gt;"",ISNUMBER(SEARCH(vyberHrace,$B13977)))</f>
      </c>
      <c r="M13977" s="14">
        <f>AND($I13977=MID(kododd,1,2),$J13977=MID(kododd,3,3))</f>
      </c>
    </row>
    <row r="13978">
      <c r="A13978" s="95">
        <v>1857</v>
      </c>
      <c r="B13978" s="93" t="s">
        <v>18314</v>
      </c>
      <c r="C13978" s="93" t="s">
        <v>1429</v>
      </c>
      <c r="D13978" s="95">
        <v>1921</v>
      </c>
      <c r="G13978" s="95">
        <v>0</v>
      </c>
      <c r="H13978" s="93" t="s">
        <v>8976</v>
      </c>
      <c r="I13978" s="93" t="s">
        <v>23891</v>
      </c>
      <c r="J13978" s="93" t="s">
        <v>20927</v>
      </c>
      <c r="K13978" s="93" t="s">
        <v>2023</v>
      </c>
      <c r="L13978" s="14">
        <f>AND(vyberHrace&lt;&gt;"",ISNUMBER(SEARCH(vyberHrace,$B13978)))</f>
      </c>
      <c r="M13978" s="14">
        <f>AND($I13978=MID(kododd,1,2),$J13978=MID(kododd,3,3))</f>
      </c>
    </row>
    <row r="13979">
      <c r="A13979" s="95">
        <v>54606</v>
      </c>
      <c r="B13979" s="93" t="s">
        <v>716</v>
      </c>
      <c r="C13979" s="93" t="s">
        <v>1422</v>
      </c>
      <c r="D13979" s="95">
        <v>1362</v>
      </c>
      <c r="E13979" s="95">
        <v>1664</v>
      </c>
      <c r="F13979" s="95">
        <v>23773073</v>
      </c>
      <c r="G13979" s="95">
        <v>250</v>
      </c>
      <c r="H13979" s="93" t="s">
        <v>8976</v>
      </c>
      <c r="I13979" s="93" t="s">
        <v>23891</v>
      </c>
      <c r="J13979" s="93" t="s">
        <v>20961</v>
      </c>
      <c r="K13979" s="93" t="s">
        <v>6549</v>
      </c>
      <c r="L13979" s="14">
        <f>AND(vyberHrace&lt;&gt;"",ISNUMBER(SEARCH(vyberHrace,$B13979)))</f>
      </c>
      <c r="M13979" s="14">
        <f>AND($I13979=MID(kododd,1,2),$J13979=MID(kododd,3,3))</f>
      </c>
    </row>
    <row r="13980">
      <c r="A13980" s="95">
        <v>59020</v>
      </c>
      <c r="B13980" s="93" t="s">
        <v>25472</v>
      </c>
      <c r="C13980" s="93" t="s">
        <v>1456</v>
      </c>
      <c r="D13980" s="95">
        <v>1641</v>
      </c>
      <c r="E13980" s="95">
        <v>1736</v>
      </c>
      <c r="F13980" s="95">
        <v>23779209</v>
      </c>
      <c r="G13980" s="95">
        <v>250</v>
      </c>
      <c r="H13980" s="93" t="s">
        <v>8976</v>
      </c>
      <c r="I13980" s="93" t="s">
        <v>23891</v>
      </c>
      <c r="J13980" s="93" t="s">
        <v>20961</v>
      </c>
      <c r="K13980" s="93" t="s">
        <v>6549</v>
      </c>
      <c r="L13980" s="14">
        <f>AND(vyberHrace&lt;&gt;"",ISNUMBER(SEARCH(vyberHrace,$B13980)))</f>
      </c>
      <c r="M13980" s="14">
        <f>AND($I13980=MID(kododd,1,2),$J13980=MID(kododd,3,3))</f>
      </c>
    </row>
    <row r="13981">
      <c r="A13981" s="95">
        <v>50188</v>
      </c>
      <c r="B13981" s="93" t="s">
        <v>4792</v>
      </c>
      <c r="C13981" s="93" t="s">
        <v>3255</v>
      </c>
      <c r="F13981" s="95">
        <v>23746670</v>
      </c>
      <c r="G13981" s="95">
        <v>0</v>
      </c>
      <c r="H13981" s="93" t="s">
        <v>8976</v>
      </c>
      <c r="I13981" s="93" t="s">
        <v>23891</v>
      </c>
      <c r="J13981" s="93" t="s">
        <v>20946</v>
      </c>
      <c r="K13981" s="93" t="s">
        <v>4791</v>
      </c>
      <c r="L13981" s="14">
        <f>AND(vyberHrace&lt;&gt;"",ISNUMBER(SEARCH(vyberHrace,$B13981)))</f>
      </c>
      <c r="M13981" s="14">
        <f>AND($I13981=MID(kododd,1,2),$J13981=MID(kododd,3,3))</f>
      </c>
    </row>
    <row r="13982">
      <c r="A13982" s="95">
        <v>50750</v>
      </c>
      <c r="B13982" s="93" t="s">
        <v>4729</v>
      </c>
      <c r="C13982" s="93" t="s">
        <v>1422</v>
      </c>
      <c r="G13982" s="95">
        <v>0</v>
      </c>
      <c r="H13982" s="93" t="s">
        <v>8976</v>
      </c>
      <c r="I13982" s="93" t="s">
        <v>23891</v>
      </c>
      <c r="J13982" s="93" t="s">
        <v>20859</v>
      </c>
      <c r="K13982" s="93" t="s">
        <v>6551</v>
      </c>
      <c r="L13982" s="14">
        <f>AND(vyberHrace&lt;&gt;"",ISNUMBER(SEARCH(vyberHrace,$B13982)))</f>
      </c>
      <c r="M13982" s="14">
        <f>AND($I13982=MID(kododd,1,2),$J13982=MID(kododd,3,3))</f>
      </c>
    </row>
    <row r="13983">
      <c r="A13983" s="95">
        <v>48604</v>
      </c>
      <c r="B13983" s="93" t="s">
        <v>324</v>
      </c>
      <c r="C13983" s="93" t="s">
        <v>1416</v>
      </c>
      <c r="D13983" s="95">
        <v>1588</v>
      </c>
      <c r="E13983" s="95">
        <v>1796</v>
      </c>
      <c r="F13983" s="95">
        <v>23729120</v>
      </c>
      <c r="G13983" s="95">
        <v>250</v>
      </c>
      <c r="H13983" s="93" t="s">
        <v>8976</v>
      </c>
      <c r="I13983" s="93" t="s">
        <v>23891</v>
      </c>
      <c r="J13983" s="93" t="s">
        <v>20877</v>
      </c>
      <c r="K13983" s="93" t="s">
        <v>1966</v>
      </c>
      <c r="L13983" s="14">
        <f>AND(vyberHrace&lt;&gt;"",ISNUMBER(SEARCH(vyberHrace,$B13983)))</f>
      </c>
      <c r="M13983" s="14">
        <f>AND($I13983=MID(kododd,1,2),$J13983=MID(kododd,3,3))</f>
      </c>
    </row>
    <row r="13984">
      <c r="A13984" s="95">
        <v>51931</v>
      </c>
      <c r="B13984" s="93" t="s">
        <v>325</v>
      </c>
      <c r="C13984" s="93" t="s">
        <v>1422</v>
      </c>
      <c r="D13984" s="95">
        <v>1389</v>
      </c>
      <c r="E13984" s="95">
        <v>1716</v>
      </c>
      <c r="F13984" s="95">
        <v>23742631</v>
      </c>
      <c r="G13984" s="95">
        <v>250</v>
      </c>
      <c r="H13984" s="93" t="s">
        <v>8976</v>
      </c>
      <c r="I13984" s="93" t="s">
        <v>23891</v>
      </c>
      <c r="J13984" s="93" t="s">
        <v>20877</v>
      </c>
      <c r="K13984" s="93" t="s">
        <v>1966</v>
      </c>
      <c r="L13984" s="14">
        <f>AND(vyberHrace&lt;&gt;"",ISNUMBER(SEARCH(vyberHrace,$B13984)))</f>
      </c>
      <c r="M13984" s="14">
        <f>AND($I13984=MID(kododd,1,2),$J13984=MID(kododd,3,3))</f>
      </c>
    </row>
    <row r="13985">
      <c r="A13985" s="95">
        <v>44175</v>
      </c>
      <c r="B13985" s="93" t="s">
        <v>11315</v>
      </c>
      <c r="C13985" s="93" t="s">
        <v>1402</v>
      </c>
      <c r="D13985" s="95">
        <v>1636</v>
      </c>
      <c r="E13985" s="95">
        <v>1794</v>
      </c>
      <c r="F13985" s="95">
        <v>399647</v>
      </c>
      <c r="G13985" s="95">
        <v>250</v>
      </c>
      <c r="H13985" s="93" t="s">
        <v>8976</v>
      </c>
      <c r="I13985" s="93" t="s">
        <v>23891</v>
      </c>
      <c r="J13985" s="93" t="s">
        <v>20917</v>
      </c>
      <c r="K13985" s="93" t="s">
        <v>4902</v>
      </c>
      <c r="L13985" s="14">
        <f>AND(vyberHrace&lt;&gt;"",ISNUMBER(SEARCH(vyberHrace,$B13985)))</f>
      </c>
      <c r="M13985" s="14">
        <f>AND($I13985=MID(kododd,1,2),$J13985=MID(kododd,3,3))</f>
      </c>
    </row>
    <row r="13986">
      <c r="A13986" s="95">
        <v>42075</v>
      </c>
      <c r="B13986" s="93" t="s">
        <v>11336</v>
      </c>
      <c r="C13986" s="93" t="s">
        <v>1405</v>
      </c>
      <c r="D13986" s="95">
        <v>1254</v>
      </c>
      <c r="E13986" s="95">
        <v>1503</v>
      </c>
      <c r="F13986" s="95">
        <v>386863</v>
      </c>
      <c r="G13986" s="95">
        <v>250</v>
      </c>
      <c r="H13986" s="93" t="s">
        <v>8976</v>
      </c>
      <c r="I13986" s="93" t="s">
        <v>23891</v>
      </c>
      <c r="J13986" s="93" t="s">
        <v>20927</v>
      </c>
      <c r="K13986" s="93" t="s">
        <v>2023</v>
      </c>
      <c r="L13986" s="14">
        <f>AND(vyberHrace&lt;&gt;"",ISNUMBER(SEARCH(vyberHrace,$B13986)))</f>
      </c>
      <c r="M13986" s="14">
        <f>AND($I13986=MID(kododd,1,2),$J13986=MID(kododd,3,3))</f>
      </c>
    </row>
    <row r="13987">
      <c r="A13987" s="95">
        <v>47003</v>
      </c>
      <c r="B13987" s="93" t="s">
        <v>11362</v>
      </c>
      <c r="C13987" s="93" t="s">
        <v>1416</v>
      </c>
      <c r="F13987" s="95">
        <v>23718234</v>
      </c>
      <c r="G13987" s="95">
        <v>0</v>
      </c>
      <c r="H13987" s="93" t="s">
        <v>8976</v>
      </c>
      <c r="I13987" s="93" t="s">
        <v>23891</v>
      </c>
      <c r="J13987" s="93" t="s">
        <v>20927</v>
      </c>
      <c r="K13987" s="93" t="s">
        <v>2023</v>
      </c>
      <c r="L13987" s="14">
        <f>AND(vyberHrace&lt;&gt;"",ISNUMBER(SEARCH(vyberHrace,$B13987)))</f>
      </c>
      <c r="M13987" s="14">
        <f>AND($I13987=MID(kododd,1,2),$J13987=MID(kododd,3,3))</f>
      </c>
    </row>
    <row r="13988">
      <c r="A13988" s="95">
        <v>50751</v>
      </c>
      <c r="B13988" s="93" t="s">
        <v>4730</v>
      </c>
      <c r="C13988" s="93" t="s">
        <v>1402</v>
      </c>
      <c r="D13988" s="95">
        <v>1044</v>
      </c>
      <c r="F13988" s="95">
        <v>23746785</v>
      </c>
      <c r="G13988" s="95">
        <v>0</v>
      </c>
      <c r="H13988" s="93" t="s">
        <v>8976</v>
      </c>
      <c r="I13988" s="93" t="s">
        <v>23891</v>
      </c>
      <c r="J13988" s="93" t="s">
        <v>20859</v>
      </c>
      <c r="K13988" s="93" t="s">
        <v>6551</v>
      </c>
      <c r="L13988" s="14">
        <f>AND(vyberHrace&lt;&gt;"",ISNUMBER(SEARCH(vyberHrace,$B13988)))</f>
      </c>
      <c r="M13988" s="14">
        <f>AND($I13988=MID(kododd,1,2),$J13988=MID(kododd,3,3))</f>
      </c>
    </row>
    <row r="13989">
      <c r="A13989" s="95">
        <v>31879</v>
      </c>
      <c r="B13989" s="93" t="s">
        <v>10052</v>
      </c>
      <c r="C13989" s="93" t="s">
        <v>1431</v>
      </c>
      <c r="D13989" s="95">
        <v>1740</v>
      </c>
      <c r="E13989" s="95">
        <v>1817</v>
      </c>
      <c r="F13989" s="95">
        <v>346063</v>
      </c>
      <c r="G13989" s="95">
        <v>250</v>
      </c>
      <c r="H13989" s="93" t="s">
        <v>8976</v>
      </c>
      <c r="I13989" s="93" t="s">
        <v>23891</v>
      </c>
      <c r="J13989" s="93" t="s">
        <v>20917</v>
      </c>
      <c r="K13989" s="93" t="s">
        <v>4902</v>
      </c>
      <c r="L13989" s="14">
        <f>AND(vyberHrace&lt;&gt;"",ISNUMBER(SEARCH(vyberHrace,$B13989)))</f>
      </c>
      <c r="M13989" s="14">
        <f>AND($I13989=MID(kododd,1,2),$J13989=MID(kododd,3,3))</f>
      </c>
    </row>
    <row r="13990">
      <c r="A13990" s="95">
        <v>60168</v>
      </c>
      <c r="B13990" s="93" t="s">
        <v>26632</v>
      </c>
      <c r="C13990" s="93" t="s">
        <v>1411</v>
      </c>
      <c r="F13990" s="95">
        <v>23794739</v>
      </c>
      <c r="G13990" s="95">
        <v>250</v>
      </c>
      <c r="H13990" s="93" t="s">
        <v>8976</v>
      </c>
      <c r="I13990" s="93" t="s">
        <v>23891</v>
      </c>
      <c r="J13990" s="93" t="s">
        <v>20844</v>
      </c>
      <c r="K13990" s="93" t="s">
        <v>4953</v>
      </c>
      <c r="L13990" s="14">
        <f>AND(vyberHrace&lt;&gt;"",ISNUMBER(SEARCH(vyberHrace,$B13990)))</f>
      </c>
      <c r="M13990" s="14">
        <f>AND($I13990=MID(kododd,1,2),$J13990=MID(kododd,3,3))</f>
      </c>
    </row>
    <row r="13991">
      <c r="A13991" s="95">
        <v>2701</v>
      </c>
      <c r="B13991" s="93" t="s">
        <v>12251</v>
      </c>
      <c r="C13991" s="93" t="s">
        <v>1456</v>
      </c>
      <c r="D13991" s="95">
        <v>1936</v>
      </c>
      <c r="E13991" s="95">
        <v>1987</v>
      </c>
      <c r="F13991" s="95">
        <v>312550</v>
      </c>
      <c r="G13991" s="95">
        <v>250</v>
      </c>
      <c r="H13991" s="93" t="s">
        <v>8976</v>
      </c>
      <c r="I13991" s="93" t="s">
        <v>23891</v>
      </c>
      <c r="J13991" s="93" t="s">
        <v>20843</v>
      </c>
      <c r="K13991" s="93" t="s">
        <v>5072</v>
      </c>
      <c r="L13991" s="14">
        <f>AND(vyberHrace&lt;&gt;"",ISNUMBER(SEARCH(vyberHrace,$B13991)))</f>
      </c>
      <c r="M13991" s="14">
        <f>AND($I13991=MID(kododd,1,2),$J13991=MID(kododd,3,3))</f>
      </c>
    </row>
    <row r="13992">
      <c r="A13992" s="95">
        <v>30049</v>
      </c>
      <c r="B13992" s="93" t="s">
        <v>12261</v>
      </c>
      <c r="C13992" s="93" t="s">
        <v>1431</v>
      </c>
      <c r="D13992" s="95">
        <v>1311</v>
      </c>
      <c r="E13992" s="95">
        <v>1532</v>
      </c>
      <c r="F13992" s="95">
        <v>345008</v>
      </c>
      <c r="G13992" s="95">
        <v>250</v>
      </c>
      <c r="H13992" s="93" t="s">
        <v>8976</v>
      </c>
      <c r="I13992" s="93" t="s">
        <v>23891</v>
      </c>
      <c r="J13992" s="93" t="s">
        <v>20917</v>
      </c>
      <c r="K13992" s="93" t="s">
        <v>4902</v>
      </c>
      <c r="L13992" s="14">
        <f>AND(vyberHrace&lt;&gt;"",ISNUMBER(SEARCH(vyberHrace,$B13992)))</f>
      </c>
      <c r="M13992" s="14">
        <f>AND($I13992=MID(kododd,1,2),$J13992=MID(kododd,3,3))</f>
      </c>
    </row>
    <row r="13993">
      <c r="A13993" s="95">
        <v>61883</v>
      </c>
      <c r="B13993" s="93" t="s">
        <v>28020</v>
      </c>
      <c r="C13993" s="93" t="s">
        <v>1453</v>
      </c>
      <c r="G13993" s="95">
        <v>250</v>
      </c>
      <c r="H13993" s="93" t="s">
        <v>8976</v>
      </c>
      <c r="I13993" s="93" t="s">
        <v>23891</v>
      </c>
      <c r="J13993" s="93" t="s">
        <v>20924</v>
      </c>
      <c r="K13993" s="93" t="s">
        <v>2136</v>
      </c>
      <c r="L13993" s="14">
        <f>AND(vyberHrace&lt;&gt;"",ISNUMBER(SEARCH(vyberHrace,$B13993)))</f>
      </c>
      <c r="M13993" s="14">
        <f>AND($I13993=MID(kododd,1,2),$J13993=MID(kododd,3,3))</f>
      </c>
    </row>
    <row r="13994">
      <c r="A13994" s="95">
        <v>54107</v>
      </c>
      <c r="B13994" s="93" t="s">
        <v>16004</v>
      </c>
      <c r="C13994" s="93" t="s">
        <v>1411</v>
      </c>
      <c r="F13994" s="95">
        <v>23758805</v>
      </c>
      <c r="G13994" s="95">
        <v>250</v>
      </c>
      <c r="H13994" s="93" t="s">
        <v>8976</v>
      </c>
      <c r="I13994" s="93" t="s">
        <v>23891</v>
      </c>
      <c r="J13994" s="93" t="s">
        <v>20927</v>
      </c>
      <c r="K13994" s="93" t="s">
        <v>2023</v>
      </c>
      <c r="L13994" s="14">
        <f>AND(vyberHrace&lt;&gt;"",ISNUMBER(SEARCH(vyberHrace,$B13994)))</f>
      </c>
      <c r="M13994" s="14">
        <f>AND($I13994=MID(kododd,1,2),$J13994=MID(kododd,3,3))</f>
      </c>
    </row>
    <row r="13995">
      <c r="A13995" s="95">
        <v>45948</v>
      </c>
      <c r="B13995" s="93" t="s">
        <v>16019</v>
      </c>
      <c r="C13995" s="93" t="s">
        <v>3255</v>
      </c>
      <c r="G13995" s="95">
        <v>0</v>
      </c>
      <c r="H13995" s="93" t="s">
        <v>8976</v>
      </c>
      <c r="I13995" s="93" t="s">
        <v>23891</v>
      </c>
      <c r="J13995" s="93" t="s">
        <v>20927</v>
      </c>
      <c r="K13995" s="93" t="s">
        <v>2023</v>
      </c>
      <c r="L13995" s="14">
        <f>AND(vyberHrace&lt;&gt;"",ISNUMBER(SEARCH(vyberHrace,$B13995)))</f>
      </c>
      <c r="M13995" s="14">
        <f>AND($I13995=MID(kododd,1,2),$J13995=MID(kododd,3,3))</f>
      </c>
    </row>
    <row r="13996">
      <c r="A13996" s="95">
        <v>62237</v>
      </c>
      <c r="B13996" s="93" t="s">
        <v>28422</v>
      </c>
      <c r="C13996" s="93" t="s">
        <v>1461</v>
      </c>
      <c r="G13996" s="95">
        <v>0</v>
      </c>
      <c r="H13996" s="93" t="s">
        <v>8976</v>
      </c>
      <c r="I13996" s="93" t="s">
        <v>23891</v>
      </c>
      <c r="J13996" s="93" t="s">
        <v>23412</v>
      </c>
      <c r="K13996" s="93" t="s">
        <v>21365</v>
      </c>
      <c r="L13996" s="14">
        <f>AND(vyberHrace&lt;&gt;"",ISNUMBER(SEARCH(vyberHrace,$B13996)))</f>
      </c>
      <c r="M13996" s="14">
        <f>AND($I13996=MID(kododd,1,2),$J13996=MID(kododd,3,3))</f>
      </c>
    </row>
    <row r="13997">
      <c r="A13997" s="95">
        <v>48229</v>
      </c>
      <c r="B13997" s="93" t="s">
        <v>16032</v>
      </c>
      <c r="C13997" s="93" t="s">
        <v>1468</v>
      </c>
      <c r="F13997" s="95">
        <v>23729465</v>
      </c>
      <c r="G13997" s="95">
        <v>250</v>
      </c>
      <c r="H13997" s="93" t="s">
        <v>8976</v>
      </c>
      <c r="I13997" s="93" t="s">
        <v>23891</v>
      </c>
      <c r="J13997" s="93" t="s">
        <v>20905</v>
      </c>
      <c r="K13997" s="93" t="s">
        <v>8990</v>
      </c>
      <c r="L13997" s="14">
        <f>AND(vyberHrace&lt;&gt;"",ISNUMBER(SEARCH(vyberHrace,$B13997)))</f>
      </c>
      <c r="M13997" s="14">
        <f>AND($I13997=MID(kododd,1,2),$J13997=MID(kododd,3,3))</f>
      </c>
    </row>
    <row r="13998">
      <c r="A13998" s="95">
        <v>33425</v>
      </c>
      <c r="B13998" s="93" t="s">
        <v>16060</v>
      </c>
      <c r="C13998" s="93" t="s">
        <v>1399</v>
      </c>
      <c r="D13998" s="95">
        <v>1654</v>
      </c>
      <c r="E13998" s="95">
        <v>1819</v>
      </c>
      <c r="F13998" s="95">
        <v>365297</v>
      </c>
      <c r="G13998" s="95">
        <v>0</v>
      </c>
      <c r="H13998" s="93" t="s">
        <v>8976</v>
      </c>
      <c r="I13998" s="93" t="s">
        <v>23891</v>
      </c>
      <c r="J13998" s="93" t="s">
        <v>20909</v>
      </c>
      <c r="K13998" s="93" t="s">
        <v>8978</v>
      </c>
      <c r="L13998" s="14">
        <f>AND(vyberHrace&lt;&gt;"",ISNUMBER(SEARCH(vyberHrace,$B13998)))</f>
      </c>
      <c r="M13998" s="14">
        <f>AND($I13998=MID(kododd,1,2),$J13998=MID(kododd,3,3))</f>
      </c>
    </row>
    <row r="13999">
      <c r="A13999" s="95">
        <v>54238</v>
      </c>
      <c r="B13999" s="93" t="s">
        <v>772</v>
      </c>
      <c r="C13999" s="93" t="s">
        <v>1420</v>
      </c>
      <c r="F13999" s="95">
        <v>23755024</v>
      </c>
      <c r="G13999" s="95">
        <v>250</v>
      </c>
      <c r="H13999" s="93" t="s">
        <v>8976</v>
      </c>
      <c r="I13999" s="93" t="s">
        <v>23891</v>
      </c>
      <c r="J13999" s="93" t="s">
        <v>20909</v>
      </c>
      <c r="K13999" s="93" t="s">
        <v>8978</v>
      </c>
      <c r="L13999" s="14">
        <f>AND(vyberHrace&lt;&gt;"",ISNUMBER(SEARCH(vyberHrace,$B13999)))</f>
      </c>
      <c r="M13999" s="14">
        <f>AND($I13999=MID(kododd,1,2),$J13999=MID(kododd,3,3))</f>
      </c>
    </row>
    <row r="14000">
      <c r="A14000" s="95">
        <v>30199</v>
      </c>
      <c r="B14000" s="93" t="s">
        <v>16062</v>
      </c>
      <c r="C14000" s="93" t="s">
        <v>1421</v>
      </c>
      <c r="D14000" s="95">
        <v>1728</v>
      </c>
      <c r="E14000" s="95">
        <v>1818</v>
      </c>
      <c r="F14000" s="95">
        <v>365300</v>
      </c>
      <c r="G14000" s="95">
        <v>0</v>
      </c>
      <c r="H14000" s="93" t="s">
        <v>8976</v>
      </c>
      <c r="I14000" s="93" t="s">
        <v>23891</v>
      </c>
      <c r="J14000" s="93" t="s">
        <v>20909</v>
      </c>
      <c r="K14000" s="93" t="s">
        <v>8978</v>
      </c>
      <c r="L14000" s="14">
        <f>AND(vyberHrace&lt;&gt;"",ISNUMBER(SEARCH(vyberHrace,$B14000)))</f>
      </c>
      <c r="M14000" s="14">
        <f>AND($I14000=MID(kododd,1,2),$J14000=MID(kododd,3,3))</f>
      </c>
    </row>
    <row r="14001">
      <c r="A14001" s="95">
        <v>14806</v>
      </c>
      <c r="B14001" s="93" t="s">
        <v>16066</v>
      </c>
      <c r="C14001" s="93" t="s">
        <v>1427</v>
      </c>
      <c r="D14001" s="95">
        <v>2064</v>
      </c>
      <c r="E14001" s="95">
        <v>2066</v>
      </c>
      <c r="F14001" s="95">
        <v>318876</v>
      </c>
      <c r="G14001" s="95">
        <v>0</v>
      </c>
      <c r="H14001" s="93" t="s">
        <v>8976</v>
      </c>
      <c r="I14001" s="93" t="s">
        <v>23891</v>
      </c>
      <c r="J14001" s="93" t="s">
        <v>20849</v>
      </c>
      <c r="K14001" s="93" t="s">
        <v>5108</v>
      </c>
      <c r="L14001" s="14">
        <f>AND(vyberHrace&lt;&gt;"",ISNUMBER(SEARCH(vyberHrace,$B14001)))</f>
      </c>
      <c r="M14001" s="14">
        <f>AND($I14001=MID(kododd,1,2),$J14001=MID(kododd,3,3))</f>
      </c>
    </row>
    <row r="14002">
      <c r="A14002" s="95">
        <v>61978</v>
      </c>
      <c r="B14002" s="93" t="s">
        <v>28183</v>
      </c>
      <c r="C14002" s="93" t="s">
        <v>1444</v>
      </c>
      <c r="F14002" s="95">
        <v>23795425</v>
      </c>
      <c r="G14002" s="95">
        <v>250</v>
      </c>
      <c r="H14002" s="93" t="s">
        <v>8976</v>
      </c>
      <c r="I14002" s="93" t="s">
        <v>23891</v>
      </c>
      <c r="J14002" s="93" t="s">
        <v>20875</v>
      </c>
      <c r="K14002" s="93" t="s">
        <v>6163</v>
      </c>
      <c r="L14002" s="14">
        <f>AND(vyberHrace&lt;&gt;"",ISNUMBER(SEARCH(vyberHrace,$B14002)))</f>
      </c>
      <c r="M14002" s="14">
        <f>AND($I14002=MID(kododd,1,2),$J14002=MID(kododd,3,3))</f>
      </c>
    </row>
    <row r="14003">
      <c r="A14003" s="95">
        <v>50177</v>
      </c>
      <c r="B14003" s="93" t="s">
        <v>4777</v>
      </c>
      <c r="C14003" s="93" t="s">
        <v>1416</v>
      </c>
      <c r="D14003" s="95">
        <v>1102</v>
      </c>
      <c r="E14003" s="95">
        <v>1443</v>
      </c>
      <c r="F14003" s="95">
        <v>23783656</v>
      </c>
      <c r="G14003" s="95">
        <v>250</v>
      </c>
      <c r="H14003" s="93" t="s">
        <v>8976</v>
      </c>
      <c r="I14003" s="93" t="s">
        <v>23891</v>
      </c>
      <c r="J14003" s="93" t="s">
        <v>20909</v>
      </c>
      <c r="K14003" s="93" t="s">
        <v>8978</v>
      </c>
      <c r="L14003" s="14">
        <f>AND(vyberHrace&lt;&gt;"",ISNUMBER(SEARCH(vyberHrace,$B14003)))</f>
      </c>
      <c r="M14003" s="14">
        <f>AND($I14003=MID(kododd,1,2),$J14003=MID(kododd,3,3))</f>
      </c>
    </row>
    <row r="14004">
      <c r="A14004" s="95">
        <v>5394</v>
      </c>
      <c r="B14004" s="93" t="s">
        <v>16068</v>
      </c>
      <c r="C14004" s="93" t="s">
        <v>1446</v>
      </c>
      <c r="D14004" s="95">
        <v>2116</v>
      </c>
      <c r="E14004" s="95">
        <v>2116</v>
      </c>
      <c r="F14004" s="95">
        <v>309265</v>
      </c>
      <c r="G14004" s="95">
        <v>250</v>
      </c>
      <c r="H14004" s="93" t="s">
        <v>8976</v>
      </c>
      <c r="I14004" s="93" t="s">
        <v>23891</v>
      </c>
      <c r="J14004" s="93" t="s">
        <v>20844</v>
      </c>
      <c r="K14004" s="93" t="s">
        <v>4953</v>
      </c>
      <c r="L14004" s="14">
        <f>AND(vyberHrace&lt;&gt;"",ISNUMBER(SEARCH(vyberHrace,$B14004)))</f>
      </c>
      <c r="M14004" s="14">
        <f>AND($I14004=MID(kododd,1,2),$J14004=MID(kododd,3,3))</f>
      </c>
    </row>
    <row r="14005">
      <c r="A14005" s="95">
        <v>51210</v>
      </c>
      <c r="B14005" s="93" t="s">
        <v>4722</v>
      </c>
      <c r="C14005" s="93" t="s">
        <v>1422</v>
      </c>
      <c r="G14005" s="95">
        <v>0</v>
      </c>
      <c r="H14005" s="93" t="s">
        <v>8976</v>
      </c>
      <c r="I14005" s="93" t="s">
        <v>23891</v>
      </c>
      <c r="J14005" s="93" t="s">
        <v>20843</v>
      </c>
      <c r="K14005" s="93" t="s">
        <v>5072</v>
      </c>
      <c r="L14005" s="14">
        <f>AND(vyberHrace&lt;&gt;"",ISNUMBER(SEARCH(vyberHrace,$B14005)))</f>
      </c>
      <c r="M14005" s="14">
        <f>AND($I14005=MID(kododd,1,2),$J14005=MID(kododd,3,3))</f>
      </c>
    </row>
    <row r="14006">
      <c r="A14006" s="95">
        <v>61706</v>
      </c>
      <c r="B14006" s="93" t="s">
        <v>27860</v>
      </c>
      <c r="C14006" s="93" t="s">
        <v>1424</v>
      </c>
      <c r="D14006" s="95">
        <v>1132</v>
      </c>
      <c r="E14006" s="95">
        <v>1571</v>
      </c>
      <c r="F14006" s="95">
        <v>23792213</v>
      </c>
      <c r="G14006" s="95">
        <v>250</v>
      </c>
      <c r="H14006" s="93" t="s">
        <v>8976</v>
      </c>
      <c r="I14006" s="93" t="s">
        <v>23891</v>
      </c>
      <c r="J14006" s="93" t="s">
        <v>20899</v>
      </c>
      <c r="K14006" s="93" t="s">
        <v>4757</v>
      </c>
      <c r="L14006" s="14">
        <f>AND(vyberHrace&lt;&gt;"",ISNUMBER(SEARCH(vyberHrace,$B14006)))</f>
      </c>
      <c r="M14006" s="14">
        <f>AND($I14006=MID(kododd,1,2),$J14006=MID(kododd,3,3))</f>
      </c>
    </row>
    <row r="14007">
      <c r="A14007" s="95">
        <v>2541</v>
      </c>
      <c r="B14007" s="93" t="s">
        <v>16075</v>
      </c>
      <c r="C14007" s="93" t="s">
        <v>1404</v>
      </c>
      <c r="D14007" s="95">
        <v>1908</v>
      </c>
      <c r="E14007" s="95">
        <v>1933</v>
      </c>
      <c r="F14007" s="95">
        <v>318183</v>
      </c>
      <c r="G14007" s="95">
        <v>250</v>
      </c>
      <c r="H14007" s="93" t="s">
        <v>8976</v>
      </c>
      <c r="I14007" s="93" t="s">
        <v>23891</v>
      </c>
      <c r="J14007" s="93" t="s">
        <v>20844</v>
      </c>
      <c r="K14007" s="93" t="s">
        <v>4953</v>
      </c>
      <c r="L14007" s="14">
        <f>AND(vyberHrace&lt;&gt;"",ISNUMBER(SEARCH(vyberHrace,$B14007)))</f>
      </c>
      <c r="M14007" s="14">
        <f>AND($I14007=MID(kododd,1,2),$J14007=MID(kododd,3,3))</f>
      </c>
    </row>
    <row r="14008">
      <c r="A14008" s="95">
        <v>62858</v>
      </c>
      <c r="B14008" s="93" t="s">
        <v>29247</v>
      </c>
      <c r="C14008" s="93" t="s">
        <v>1486</v>
      </c>
      <c r="G14008" s="95">
        <v>250</v>
      </c>
      <c r="H14008" s="93" t="s">
        <v>8976</v>
      </c>
      <c r="I14008" s="93" t="s">
        <v>23891</v>
      </c>
      <c r="J14008" s="93" t="s">
        <v>20927</v>
      </c>
      <c r="K14008" s="93" t="s">
        <v>2023</v>
      </c>
      <c r="L14008" s="14">
        <f>AND(vyberHrace&lt;&gt;"",ISNUMBER(SEARCH(vyberHrace,$B14008)))</f>
      </c>
      <c r="M14008" s="14">
        <f>AND($I14008=MID(kododd,1,2),$J14008=MID(kododd,3,3))</f>
      </c>
    </row>
    <row r="14009">
      <c r="A14009" s="95">
        <v>18749</v>
      </c>
      <c r="B14009" s="93" t="s">
        <v>16080</v>
      </c>
      <c r="C14009" s="93" t="s">
        <v>1434</v>
      </c>
      <c r="G14009" s="95">
        <v>0</v>
      </c>
      <c r="H14009" s="93" t="s">
        <v>8976</v>
      </c>
      <c r="I14009" s="93" t="s">
        <v>23891</v>
      </c>
      <c r="J14009" s="93" t="s">
        <v>20859</v>
      </c>
      <c r="K14009" s="93" t="s">
        <v>6551</v>
      </c>
      <c r="L14009" s="14">
        <f>AND(vyberHrace&lt;&gt;"",ISNUMBER(SEARCH(vyberHrace,$B14009)))</f>
      </c>
      <c r="M14009" s="14">
        <f>AND($I14009=MID(kododd,1,2),$J14009=MID(kododd,3,3))</f>
      </c>
    </row>
    <row r="14010">
      <c r="A14010" s="95">
        <v>4692</v>
      </c>
      <c r="B14010" s="93" t="s">
        <v>9218</v>
      </c>
      <c r="C14010" s="93" t="s">
        <v>1437</v>
      </c>
      <c r="D14010" s="95">
        <v>1823</v>
      </c>
      <c r="E14010" s="95">
        <v>1932</v>
      </c>
      <c r="F14010" s="95">
        <v>312940</v>
      </c>
      <c r="G14010" s="95">
        <v>250</v>
      </c>
      <c r="H14010" s="93" t="s">
        <v>8976</v>
      </c>
      <c r="I14010" s="93" t="s">
        <v>23891</v>
      </c>
      <c r="J14010" s="93" t="s">
        <v>20859</v>
      </c>
      <c r="K14010" s="93" t="s">
        <v>6551</v>
      </c>
      <c r="L14010" s="14">
        <f>AND(vyberHrace&lt;&gt;"",ISNUMBER(SEARCH(vyberHrace,$B14010)))</f>
      </c>
      <c r="M14010" s="14">
        <f>AND($I14010=MID(kododd,1,2),$J14010=MID(kododd,3,3))</f>
      </c>
    </row>
    <row r="14011">
      <c r="A14011" s="95">
        <v>14954</v>
      </c>
      <c r="B14011" s="93" t="s">
        <v>9232</v>
      </c>
      <c r="C14011" s="93" t="s">
        <v>1440</v>
      </c>
      <c r="D14011" s="95">
        <v>1468</v>
      </c>
      <c r="E14011" s="95">
        <v>1688</v>
      </c>
      <c r="F14011" s="95">
        <v>372811</v>
      </c>
      <c r="G14011" s="95">
        <v>250</v>
      </c>
      <c r="H14011" s="93" t="s">
        <v>8976</v>
      </c>
      <c r="I14011" s="93" t="s">
        <v>23891</v>
      </c>
      <c r="J14011" s="93" t="s">
        <v>20954</v>
      </c>
      <c r="K14011" s="93" t="s">
        <v>5079</v>
      </c>
      <c r="L14011" s="14">
        <f>AND(vyberHrace&lt;&gt;"",ISNUMBER(SEARCH(vyberHrace,$B14011)))</f>
      </c>
      <c r="M14011" s="14">
        <f>AND($I14011=MID(kododd,1,2),$J14011=MID(kododd,3,3))</f>
      </c>
    </row>
    <row r="14012">
      <c r="A14012" s="95">
        <v>44521</v>
      </c>
      <c r="B14012" s="93" t="s">
        <v>6991</v>
      </c>
      <c r="C14012" s="93" t="s">
        <v>1410</v>
      </c>
      <c r="F14012" s="95">
        <v>23705124</v>
      </c>
      <c r="G14012" s="95">
        <v>0</v>
      </c>
      <c r="H14012" s="93" t="s">
        <v>8976</v>
      </c>
      <c r="I14012" s="93" t="s">
        <v>23891</v>
      </c>
      <c r="J14012" s="93" t="s">
        <v>20854</v>
      </c>
      <c r="K14012" s="93" t="s">
        <v>5080</v>
      </c>
      <c r="L14012" s="14">
        <f>AND(vyberHrace&lt;&gt;"",ISNUMBER(SEARCH(vyberHrace,$B14012)))</f>
      </c>
      <c r="M14012" s="14">
        <f>AND($I14012=MID(kododd,1,2),$J14012=MID(kododd,3,3))</f>
      </c>
    </row>
    <row r="14013">
      <c r="A14013" s="95">
        <v>62408</v>
      </c>
      <c r="B14013" s="93" t="s">
        <v>28577</v>
      </c>
      <c r="C14013" s="93" t="s">
        <v>1424</v>
      </c>
      <c r="G14013" s="95">
        <v>250</v>
      </c>
      <c r="H14013" s="93" t="s">
        <v>8976</v>
      </c>
      <c r="I14013" s="93" t="s">
        <v>23891</v>
      </c>
      <c r="J14013" s="93" t="s">
        <v>20905</v>
      </c>
      <c r="K14013" s="93" t="s">
        <v>8990</v>
      </c>
      <c r="L14013" s="14">
        <f>AND(vyberHrace&lt;&gt;"",ISNUMBER(SEARCH(vyberHrace,$B14013)))</f>
      </c>
      <c r="M14013" s="14">
        <f>AND($I14013=MID(kododd,1,2),$J14013=MID(kododd,3,3))</f>
      </c>
    </row>
    <row r="14014">
      <c r="A14014" s="95">
        <v>48499</v>
      </c>
      <c r="B14014" s="93" t="s">
        <v>6994</v>
      </c>
      <c r="C14014" s="93" t="s">
        <v>1406</v>
      </c>
      <c r="G14014" s="95">
        <v>0</v>
      </c>
      <c r="H14014" s="93" t="s">
        <v>8976</v>
      </c>
      <c r="I14014" s="93" t="s">
        <v>23891</v>
      </c>
      <c r="J14014" s="93" t="s">
        <v>20927</v>
      </c>
      <c r="K14014" s="93" t="s">
        <v>2023</v>
      </c>
      <c r="L14014" s="14">
        <f>AND(vyberHrace&lt;&gt;"",ISNUMBER(SEARCH(vyberHrace,$B14014)))</f>
      </c>
      <c r="M14014" s="14">
        <f>AND($I14014=MID(kododd,1,2),$J14014=MID(kododd,3,3))</f>
      </c>
    </row>
    <row r="14015">
      <c r="A14015" s="95">
        <v>50109</v>
      </c>
      <c r="B14015" s="93" t="s">
        <v>7003</v>
      </c>
      <c r="C14015" s="93" t="s">
        <v>1406</v>
      </c>
      <c r="D14015" s="95">
        <v>1387</v>
      </c>
      <c r="E14015" s="95">
        <v>1666</v>
      </c>
      <c r="F14015" s="95">
        <v>23736747</v>
      </c>
      <c r="G14015" s="95">
        <v>250</v>
      </c>
      <c r="H14015" s="93" t="s">
        <v>8976</v>
      </c>
      <c r="I14015" s="93" t="s">
        <v>23891</v>
      </c>
      <c r="J14015" s="93" t="s">
        <v>20905</v>
      </c>
      <c r="K14015" s="93" t="s">
        <v>8990</v>
      </c>
      <c r="L14015" s="14">
        <f>AND(vyberHrace&lt;&gt;"",ISNUMBER(SEARCH(vyberHrace,$B14015)))</f>
      </c>
      <c r="M14015" s="14">
        <f>AND($I14015=MID(kododd,1,2),$J14015=MID(kododd,3,3))</f>
      </c>
    </row>
    <row r="14016">
      <c r="A14016" s="95">
        <v>63681</v>
      </c>
      <c r="B14016" s="93" t="s">
        <v>29860</v>
      </c>
      <c r="C14016" s="93" t="s">
        <v>1412</v>
      </c>
      <c r="G14016" s="95">
        <v>250</v>
      </c>
      <c r="H14016" s="93" t="s">
        <v>8976</v>
      </c>
      <c r="I14016" s="93" t="s">
        <v>23891</v>
      </c>
      <c r="J14016" s="93" t="s">
        <v>20875</v>
      </c>
      <c r="K14016" s="93" t="s">
        <v>6163</v>
      </c>
      <c r="L14016" s="14">
        <f>AND(vyberHrace&lt;&gt;"",ISNUMBER(SEARCH(vyberHrace,$B14016)))</f>
      </c>
      <c r="M14016" s="14">
        <f>AND($I14016=MID(kododd,1,2),$J14016=MID(kododd,3,3))</f>
      </c>
    </row>
    <row r="14017">
      <c r="A14017" s="95">
        <v>30101</v>
      </c>
      <c r="B14017" s="93" t="s">
        <v>10113</v>
      </c>
      <c r="C14017" s="93" t="s">
        <v>1403</v>
      </c>
      <c r="D14017" s="95">
        <v>1578</v>
      </c>
      <c r="E14017" s="95">
        <v>1725</v>
      </c>
      <c r="F14017" s="95">
        <v>373516</v>
      </c>
      <c r="G14017" s="95">
        <v>0</v>
      </c>
      <c r="H14017" s="93" t="s">
        <v>8976</v>
      </c>
      <c r="I14017" s="93" t="s">
        <v>23891</v>
      </c>
      <c r="J14017" s="93" t="s">
        <v>20844</v>
      </c>
      <c r="K14017" s="93" t="s">
        <v>4953</v>
      </c>
      <c r="L14017" s="14">
        <f>AND(vyberHrace&lt;&gt;"",ISNUMBER(SEARCH(vyberHrace,$B14017)))</f>
      </c>
      <c r="M14017" s="14">
        <f>AND($I14017=MID(kododd,1,2),$J14017=MID(kododd,3,3))</f>
      </c>
    </row>
    <row r="14018">
      <c r="A14018" s="95">
        <v>42941</v>
      </c>
      <c r="B14018" s="93" t="s">
        <v>10114</v>
      </c>
      <c r="C14018" s="93" t="s">
        <v>1400</v>
      </c>
      <c r="F14018" s="95">
        <v>23705132</v>
      </c>
      <c r="G14018" s="95">
        <v>0</v>
      </c>
      <c r="H14018" s="93" t="s">
        <v>8976</v>
      </c>
      <c r="I14018" s="93" t="s">
        <v>23891</v>
      </c>
      <c r="J14018" s="93" t="s">
        <v>20854</v>
      </c>
      <c r="K14018" s="93" t="s">
        <v>5080</v>
      </c>
      <c r="L14018" s="14">
        <f>AND(vyberHrace&lt;&gt;"",ISNUMBER(SEARCH(vyberHrace,$B14018)))</f>
      </c>
      <c r="M14018" s="14">
        <f>AND($I14018=MID(kododd,1,2),$J14018=MID(kododd,3,3))</f>
      </c>
    </row>
    <row r="14019">
      <c r="A14019" s="95">
        <v>57176</v>
      </c>
      <c r="B14019" s="93" t="s">
        <v>22535</v>
      </c>
      <c r="C14019" s="93" t="s">
        <v>1416</v>
      </c>
      <c r="D14019" s="95">
        <v>1339</v>
      </c>
      <c r="E14019" s="95">
        <v>1584</v>
      </c>
      <c r="F14019" s="95">
        <v>23766255</v>
      </c>
      <c r="G14019" s="95">
        <v>0</v>
      </c>
      <c r="H14019" s="93" t="s">
        <v>8976</v>
      </c>
      <c r="I14019" s="93" t="s">
        <v>23891</v>
      </c>
      <c r="J14019" s="93" t="s">
        <v>20927</v>
      </c>
      <c r="K14019" s="93" t="s">
        <v>2023</v>
      </c>
      <c r="L14019" s="14">
        <f>AND(vyberHrace&lt;&gt;"",ISNUMBER(SEARCH(vyberHrace,$B14019)))</f>
      </c>
      <c r="M14019" s="14">
        <f>AND($I14019=MID(kododd,1,2),$J14019=MID(kododd,3,3))</f>
      </c>
    </row>
    <row r="14020">
      <c r="A14020" s="95">
        <v>57745</v>
      </c>
      <c r="B14020" s="93" t="s">
        <v>24305</v>
      </c>
      <c r="C14020" s="93" t="s">
        <v>1410</v>
      </c>
      <c r="D14020" s="95">
        <v>1056</v>
      </c>
      <c r="E14020" s="95">
        <v>1543</v>
      </c>
      <c r="F14020" s="95">
        <v>23774550</v>
      </c>
      <c r="G14020" s="95">
        <v>250</v>
      </c>
      <c r="H14020" s="93" t="s">
        <v>8976</v>
      </c>
      <c r="I14020" s="93" t="s">
        <v>23891</v>
      </c>
      <c r="J14020" s="93" t="s">
        <v>20961</v>
      </c>
      <c r="K14020" s="93" t="s">
        <v>6549</v>
      </c>
      <c r="L14020" s="14">
        <f>AND(vyberHrace&lt;&gt;"",ISNUMBER(SEARCH(vyberHrace,$B14020)))</f>
      </c>
      <c r="M14020" s="14">
        <f>AND($I14020=MID(kododd,1,2),$J14020=MID(kododd,3,3))</f>
      </c>
    </row>
    <row r="14021">
      <c r="A14021" s="95">
        <v>60329</v>
      </c>
      <c r="B14021" s="93" t="s">
        <v>26783</v>
      </c>
      <c r="C14021" s="93" t="s">
        <v>1422</v>
      </c>
      <c r="F14021" s="95">
        <v>23795514</v>
      </c>
      <c r="G14021" s="95">
        <v>250</v>
      </c>
      <c r="H14021" s="93" t="s">
        <v>8976</v>
      </c>
      <c r="I14021" s="93" t="s">
        <v>23891</v>
      </c>
      <c r="J14021" s="93" t="s">
        <v>20905</v>
      </c>
      <c r="K14021" s="93" t="s">
        <v>8990</v>
      </c>
      <c r="L14021" s="14">
        <f>AND(vyberHrace&lt;&gt;"",ISNUMBER(SEARCH(vyberHrace,$B14021)))</f>
      </c>
      <c r="M14021" s="14">
        <f>AND($I14021=MID(kododd,1,2),$J14021=MID(kododd,3,3))</f>
      </c>
    </row>
    <row r="14022">
      <c r="A14022" s="95">
        <v>471</v>
      </c>
      <c r="B14022" s="93" t="s">
        <v>7624</v>
      </c>
      <c r="C14022" s="93" t="s">
        <v>1469</v>
      </c>
      <c r="D14022" s="95">
        <v>1959</v>
      </c>
      <c r="E14022" s="95">
        <v>1970</v>
      </c>
      <c r="F14022" s="95">
        <v>312746</v>
      </c>
      <c r="G14022" s="95">
        <v>250</v>
      </c>
      <c r="H14022" s="93" t="s">
        <v>8976</v>
      </c>
      <c r="I14022" s="93" t="s">
        <v>23891</v>
      </c>
      <c r="J14022" s="93" t="s">
        <v>20924</v>
      </c>
      <c r="K14022" s="93" t="s">
        <v>2136</v>
      </c>
      <c r="L14022" s="14">
        <f>AND(vyberHrace&lt;&gt;"",ISNUMBER(SEARCH(vyberHrace,$B14022)))</f>
      </c>
      <c r="M14022" s="14">
        <f>AND($I14022=MID(kododd,1,2),$J14022=MID(kododd,3,3))</f>
      </c>
    </row>
    <row r="14023">
      <c r="A14023" s="95">
        <v>19166</v>
      </c>
      <c r="B14023" s="93" t="s">
        <v>7625</v>
      </c>
      <c r="C14023" s="93" t="s">
        <v>1431</v>
      </c>
      <c r="D14023" s="95">
        <v>2088</v>
      </c>
      <c r="E14023" s="95">
        <v>2109</v>
      </c>
      <c r="F14023" s="95">
        <v>337099</v>
      </c>
      <c r="G14023" s="95">
        <v>250</v>
      </c>
      <c r="H14023" s="93" t="s">
        <v>8976</v>
      </c>
      <c r="I14023" s="93" t="s">
        <v>23891</v>
      </c>
      <c r="J14023" s="93" t="s">
        <v>20924</v>
      </c>
      <c r="K14023" s="93" t="s">
        <v>2136</v>
      </c>
      <c r="L14023" s="14">
        <f>AND(vyberHrace&lt;&gt;"",ISNUMBER(SEARCH(vyberHrace,$B14023)))</f>
      </c>
      <c r="M14023" s="14">
        <f>AND($I14023=MID(kododd,1,2),$J14023=MID(kododd,3,3))</f>
      </c>
    </row>
    <row r="14024">
      <c r="A14024" s="95">
        <v>42940</v>
      </c>
      <c r="B14024" s="93" t="s">
        <v>7626</v>
      </c>
      <c r="C14024" s="93" t="s">
        <v>1419</v>
      </c>
      <c r="F14024" s="95">
        <v>395005</v>
      </c>
      <c r="G14024" s="95">
        <v>0</v>
      </c>
      <c r="H14024" s="93" t="s">
        <v>8976</v>
      </c>
      <c r="I14024" s="93" t="s">
        <v>23891</v>
      </c>
      <c r="J14024" s="93" t="s">
        <v>20854</v>
      </c>
      <c r="K14024" s="93" t="s">
        <v>5080</v>
      </c>
      <c r="L14024" s="14">
        <f>AND(vyberHrace&lt;&gt;"",ISNUMBER(SEARCH(vyberHrace,$B14024)))</f>
      </c>
      <c r="M14024" s="14">
        <f>AND($I14024=MID(kododd,1,2),$J14024=MID(kododd,3,3))</f>
      </c>
    </row>
    <row r="14025">
      <c r="A14025" s="95">
        <v>54678</v>
      </c>
      <c r="B14025" s="93" t="s">
        <v>731</v>
      </c>
      <c r="C14025" s="93" t="s">
        <v>1412</v>
      </c>
      <c r="D14025" s="95">
        <v>1132</v>
      </c>
      <c r="E14025" s="95">
        <v>1454</v>
      </c>
      <c r="F14025" s="95">
        <v>23758597</v>
      </c>
      <c r="G14025" s="95">
        <v>250</v>
      </c>
      <c r="H14025" s="93" t="s">
        <v>8976</v>
      </c>
      <c r="I14025" s="93" t="s">
        <v>23891</v>
      </c>
      <c r="J14025" s="93" t="s">
        <v>20844</v>
      </c>
      <c r="K14025" s="93" t="s">
        <v>4953</v>
      </c>
      <c r="L14025" s="14">
        <f>AND(vyberHrace&lt;&gt;"",ISNUMBER(SEARCH(vyberHrace,$B14025)))</f>
      </c>
      <c r="M14025" s="14">
        <f>AND($I14025=MID(kododd,1,2),$J14025=MID(kododd,3,3))</f>
      </c>
    </row>
    <row r="14026">
      <c r="A14026" s="95">
        <v>47514</v>
      </c>
      <c r="B14026" s="93" t="s">
        <v>7644</v>
      </c>
      <c r="C14026" s="93" t="s">
        <v>1406</v>
      </c>
      <c r="D14026" s="95">
        <v>1160</v>
      </c>
      <c r="E14026" s="95">
        <v>1531</v>
      </c>
      <c r="F14026" s="95">
        <v>23722061</v>
      </c>
      <c r="G14026" s="95">
        <v>250</v>
      </c>
      <c r="H14026" s="93" t="s">
        <v>8976</v>
      </c>
      <c r="I14026" s="93" t="s">
        <v>23891</v>
      </c>
      <c r="J14026" s="93" t="s">
        <v>20844</v>
      </c>
      <c r="K14026" s="93" t="s">
        <v>4953</v>
      </c>
      <c r="L14026" s="14">
        <f>AND(vyberHrace&lt;&gt;"",ISNUMBER(SEARCH(vyberHrace,$B14026)))</f>
      </c>
      <c r="M14026" s="14">
        <f>AND($I14026=MID(kododd,1,2),$J14026=MID(kododd,3,3))</f>
      </c>
    </row>
    <row r="14027">
      <c r="A14027" s="95">
        <v>57607</v>
      </c>
      <c r="B14027" s="93" t="s">
        <v>4676</v>
      </c>
      <c r="C14027" s="93" t="s">
        <v>1420</v>
      </c>
      <c r="D14027" s="95">
        <v>1175</v>
      </c>
      <c r="F14027" s="95">
        <v>23783664</v>
      </c>
      <c r="G14027" s="95">
        <v>250</v>
      </c>
      <c r="H14027" s="93" t="s">
        <v>8976</v>
      </c>
      <c r="I14027" s="93" t="s">
        <v>23891</v>
      </c>
      <c r="J14027" s="93" t="s">
        <v>20909</v>
      </c>
      <c r="K14027" s="93" t="s">
        <v>8978</v>
      </c>
      <c r="L14027" s="14">
        <f>AND(vyberHrace&lt;&gt;"",ISNUMBER(SEARCH(vyberHrace,$B14027)))</f>
      </c>
      <c r="M14027" s="14">
        <f>AND($I14027=MID(kododd,1,2),$J14027=MID(kododd,3,3))</f>
      </c>
    </row>
    <row r="14028">
      <c r="A14028" s="95">
        <v>54707</v>
      </c>
      <c r="B14028" s="93" t="s">
        <v>676</v>
      </c>
      <c r="C14028" s="93" t="s">
        <v>1422</v>
      </c>
      <c r="D14028" s="95">
        <v>1222</v>
      </c>
      <c r="E14028" s="95">
        <v>1754</v>
      </c>
      <c r="F14028" s="95">
        <v>23773081</v>
      </c>
      <c r="G14028" s="95">
        <v>250</v>
      </c>
      <c r="H14028" s="93" t="s">
        <v>8976</v>
      </c>
      <c r="I14028" s="93" t="s">
        <v>23891</v>
      </c>
      <c r="J14028" s="93" t="s">
        <v>20870</v>
      </c>
      <c r="K14028" s="93" t="s">
        <v>6868</v>
      </c>
      <c r="L14028" s="14">
        <f>AND(vyberHrace&lt;&gt;"",ISNUMBER(SEARCH(vyberHrace,$B14028)))</f>
      </c>
      <c r="M14028" s="14">
        <f>AND($I14028=MID(kododd,1,2),$J14028=MID(kododd,3,3))</f>
      </c>
    </row>
    <row r="14029">
      <c r="A14029" s="95">
        <v>18951</v>
      </c>
      <c r="B14029" s="93" t="s">
        <v>9815</v>
      </c>
      <c r="C14029" s="93" t="s">
        <v>1452</v>
      </c>
      <c r="D14029" s="95">
        <v>1603</v>
      </c>
      <c r="E14029" s="95">
        <v>1727</v>
      </c>
      <c r="F14029" s="95">
        <v>343315</v>
      </c>
      <c r="G14029" s="95">
        <v>0</v>
      </c>
      <c r="H14029" s="93" t="s">
        <v>8976</v>
      </c>
      <c r="I14029" s="93" t="s">
        <v>23891</v>
      </c>
      <c r="J14029" s="93" t="s">
        <v>20899</v>
      </c>
      <c r="K14029" s="93" t="s">
        <v>4757</v>
      </c>
      <c r="L14029" s="14">
        <f>AND(vyberHrace&lt;&gt;"",ISNUMBER(SEARCH(vyberHrace,$B14029)))</f>
      </c>
      <c r="M14029" s="14">
        <f>AND($I14029=MID(kododd,1,2),$J14029=MID(kododd,3,3))</f>
      </c>
    </row>
    <row r="14030">
      <c r="A14030" s="95">
        <v>931</v>
      </c>
      <c r="B14030" s="93" t="s">
        <v>9836</v>
      </c>
      <c r="C14030" s="93" t="s">
        <v>1443</v>
      </c>
      <c r="D14030" s="95">
        <v>1799</v>
      </c>
      <c r="E14030" s="95">
        <v>1877</v>
      </c>
      <c r="F14030" s="95">
        <v>322148</v>
      </c>
      <c r="G14030" s="95">
        <v>250</v>
      </c>
      <c r="H14030" s="93" t="s">
        <v>8976</v>
      </c>
      <c r="I14030" s="93" t="s">
        <v>23891</v>
      </c>
      <c r="J14030" s="93" t="s">
        <v>20905</v>
      </c>
      <c r="K14030" s="93" t="s">
        <v>8990</v>
      </c>
      <c r="L14030" s="14">
        <f>AND(vyberHrace&lt;&gt;"",ISNUMBER(SEARCH(vyberHrace,$B14030)))</f>
      </c>
      <c r="M14030" s="14">
        <f>AND($I14030=MID(kododd,1,2),$J14030=MID(kododd,3,3))</f>
      </c>
    </row>
    <row r="14031">
      <c r="A14031" s="95">
        <v>3819</v>
      </c>
      <c r="B14031" s="93" t="s">
        <v>9842</v>
      </c>
      <c r="C14031" s="93" t="s">
        <v>1465</v>
      </c>
      <c r="D14031" s="95">
        <v>1655</v>
      </c>
      <c r="E14031" s="95">
        <v>1770</v>
      </c>
      <c r="F14031" s="95">
        <v>333557</v>
      </c>
      <c r="G14031" s="95">
        <v>250</v>
      </c>
      <c r="H14031" s="93" t="s">
        <v>8976</v>
      </c>
      <c r="I14031" s="93" t="s">
        <v>23891</v>
      </c>
      <c r="J14031" s="93" t="s">
        <v>20913</v>
      </c>
      <c r="K14031" s="93" t="s">
        <v>9925</v>
      </c>
      <c r="L14031" s="14">
        <f>AND(vyberHrace&lt;&gt;"",ISNUMBER(SEARCH(vyberHrace,$B14031)))</f>
      </c>
      <c r="M14031" s="14">
        <f>AND($I14031=MID(kododd,1,2),$J14031=MID(kododd,3,3))</f>
      </c>
    </row>
    <row r="14032">
      <c r="A14032" s="95">
        <v>63123</v>
      </c>
      <c r="B14032" s="93" t="s">
        <v>29248</v>
      </c>
      <c r="C14032" s="93" t="s">
        <v>1486</v>
      </c>
      <c r="G14032" s="95">
        <v>250</v>
      </c>
      <c r="H14032" s="93" t="s">
        <v>8976</v>
      </c>
      <c r="I14032" s="93" t="s">
        <v>23891</v>
      </c>
      <c r="J14032" s="93" t="s">
        <v>20875</v>
      </c>
      <c r="K14032" s="93" t="s">
        <v>6163</v>
      </c>
      <c r="L14032" s="14">
        <f>AND(vyberHrace&lt;&gt;"",ISNUMBER(SEARCH(vyberHrace,$B14032)))</f>
      </c>
      <c r="M14032" s="14">
        <f>AND($I14032=MID(kododd,1,2),$J14032=MID(kododd,3,3))</f>
      </c>
    </row>
    <row r="14033">
      <c r="A14033" s="95">
        <v>51379</v>
      </c>
      <c r="B14033" s="93" t="s">
        <v>4755</v>
      </c>
      <c r="C14033" s="93" t="s">
        <v>1412</v>
      </c>
      <c r="D14033" s="95">
        <v>1836</v>
      </c>
      <c r="E14033" s="95">
        <v>1849</v>
      </c>
      <c r="F14033" s="95">
        <v>23742119</v>
      </c>
      <c r="G14033" s="95">
        <v>250</v>
      </c>
      <c r="H14033" s="93" t="s">
        <v>8976</v>
      </c>
      <c r="I14033" s="93" t="s">
        <v>23891</v>
      </c>
      <c r="J14033" s="93" t="s">
        <v>20961</v>
      </c>
      <c r="K14033" s="93" t="s">
        <v>6549</v>
      </c>
      <c r="L14033" s="14">
        <f>AND(vyberHrace&lt;&gt;"",ISNUMBER(SEARCH(vyberHrace,$B14033)))</f>
      </c>
      <c r="M14033" s="14">
        <f>AND($I14033=MID(kododd,1,2),$J14033=MID(kododd,3,3))</f>
      </c>
    </row>
    <row r="14034">
      <c r="A14034" s="95">
        <v>52694</v>
      </c>
      <c r="B14034" s="93" t="s">
        <v>5701</v>
      </c>
      <c r="C14034" s="93" t="s">
        <v>1412</v>
      </c>
      <c r="D14034" s="95">
        <v>1238</v>
      </c>
      <c r="E14034" s="95">
        <v>1441</v>
      </c>
      <c r="F14034" s="95">
        <v>23740418</v>
      </c>
      <c r="G14034" s="95">
        <v>250</v>
      </c>
      <c r="H14034" s="93" t="s">
        <v>8976</v>
      </c>
      <c r="I14034" s="93" t="s">
        <v>23891</v>
      </c>
      <c r="J14034" s="93" t="s">
        <v>20859</v>
      </c>
      <c r="K14034" s="93" t="s">
        <v>6551</v>
      </c>
      <c r="L14034" s="14">
        <f>AND(vyberHrace&lt;&gt;"",ISNUMBER(SEARCH(vyberHrace,$B14034)))</f>
      </c>
      <c r="M14034" s="14">
        <f>AND($I14034=MID(kododd,1,2),$J14034=MID(kododd,3,3))</f>
      </c>
    </row>
    <row r="14035">
      <c r="A14035" s="95">
        <v>15195</v>
      </c>
      <c r="B14035" s="93" t="s">
        <v>14932</v>
      </c>
      <c r="C14035" s="93" t="s">
        <v>1482</v>
      </c>
      <c r="D14035" s="95">
        <v>1571</v>
      </c>
      <c r="F14035" s="95">
        <v>330965</v>
      </c>
      <c r="G14035" s="95">
        <v>0</v>
      </c>
      <c r="H14035" s="93" t="s">
        <v>8976</v>
      </c>
      <c r="I14035" s="93" t="s">
        <v>23891</v>
      </c>
      <c r="J14035" s="93" t="s">
        <v>20927</v>
      </c>
      <c r="K14035" s="93" t="s">
        <v>2023</v>
      </c>
      <c r="L14035" s="14">
        <f>AND(vyberHrace&lt;&gt;"",ISNUMBER(SEARCH(vyberHrace,$B14035)))</f>
      </c>
      <c r="M14035" s="14">
        <f>AND($I14035=MID(kododd,1,2),$J14035=MID(kododd,3,3))</f>
      </c>
    </row>
    <row r="14036">
      <c r="A14036" s="95">
        <v>60173</v>
      </c>
      <c r="B14036" s="93" t="s">
        <v>26637</v>
      </c>
      <c r="C14036" s="93" t="s">
        <v>1420</v>
      </c>
      <c r="F14036" s="95">
        <v>23795522</v>
      </c>
      <c r="G14036" s="95">
        <v>250</v>
      </c>
      <c r="H14036" s="93" t="s">
        <v>8976</v>
      </c>
      <c r="I14036" s="93" t="s">
        <v>23891</v>
      </c>
      <c r="J14036" s="93" t="s">
        <v>20905</v>
      </c>
      <c r="K14036" s="93" t="s">
        <v>8990</v>
      </c>
      <c r="L14036" s="14">
        <f>AND(vyberHrace&lt;&gt;"",ISNUMBER(SEARCH(vyberHrace,$B14036)))</f>
      </c>
      <c r="M14036" s="14">
        <f>AND($I14036=MID(kododd,1,2),$J14036=MID(kododd,3,3))</f>
      </c>
    </row>
    <row r="14037">
      <c r="A14037" s="95">
        <v>61523</v>
      </c>
      <c r="B14037" s="93" t="s">
        <v>14959</v>
      </c>
      <c r="C14037" s="93" t="s">
        <v>1486</v>
      </c>
      <c r="G14037" s="95">
        <v>250</v>
      </c>
      <c r="H14037" s="93" t="s">
        <v>8976</v>
      </c>
      <c r="I14037" s="93" t="s">
        <v>23891</v>
      </c>
      <c r="J14037" s="93" t="s">
        <v>20849</v>
      </c>
      <c r="K14037" s="93" t="s">
        <v>5108</v>
      </c>
      <c r="L14037" s="14">
        <f>AND(vyberHrace&lt;&gt;"",ISNUMBER(SEARCH(vyberHrace,$B14037)))</f>
      </c>
      <c r="M14037" s="14">
        <f>AND($I14037=MID(kododd,1,2),$J14037=MID(kododd,3,3))</f>
      </c>
    </row>
    <row r="14038">
      <c r="A14038" s="95">
        <v>34125</v>
      </c>
      <c r="B14038" s="93" t="s">
        <v>14966</v>
      </c>
      <c r="C14038" s="93" t="s">
        <v>1443</v>
      </c>
      <c r="D14038" s="95">
        <v>1596</v>
      </c>
      <c r="E14038" s="95">
        <v>1741</v>
      </c>
      <c r="F14038" s="95">
        <v>372838</v>
      </c>
      <c r="G14038" s="95">
        <v>250</v>
      </c>
      <c r="H14038" s="93" t="s">
        <v>8976</v>
      </c>
      <c r="I14038" s="93" t="s">
        <v>23891</v>
      </c>
      <c r="J14038" s="93" t="s">
        <v>20849</v>
      </c>
      <c r="K14038" s="93" t="s">
        <v>5108</v>
      </c>
      <c r="L14038" s="14">
        <f>AND(vyberHrace&lt;&gt;"",ISNUMBER(SEARCH(vyberHrace,$B14038)))</f>
      </c>
      <c r="M14038" s="14">
        <f>AND($I14038=MID(kododd,1,2),$J14038=MID(kododd,3,3))</f>
      </c>
    </row>
    <row r="14039">
      <c r="A14039" s="95">
        <v>8525</v>
      </c>
      <c r="B14039" s="93" t="s">
        <v>8041</v>
      </c>
      <c r="C14039" s="93" t="s">
        <v>1436</v>
      </c>
      <c r="D14039" s="95">
        <v>1951</v>
      </c>
      <c r="E14039" s="95">
        <v>1970</v>
      </c>
      <c r="F14039" s="95">
        <v>321443</v>
      </c>
      <c r="G14039" s="95">
        <v>250</v>
      </c>
      <c r="H14039" s="93" t="s">
        <v>8976</v>
      </c>
      <c r="I14039" s="93" t="s">
        <v>23891</v>
      </c>
      <c r="J14039" s="93" t="s">
        <v>20844</v>
      </c>
      <c r="K14039" s="93" t="s">
        <v>4953</v>
      </c>
      <c r="L14039" s="14">
        <f>AND(vyberHrace&lt;&gt;"",ISNUMBER(SEARCH(vyberHrace,$B14039)))</f>
      </c>
      <c r="M14039" s="14">
        <f>AND($I14039=MID(kododd,1,2),$J14039=MID(kododd,3,3))</f>
      </c>
    </row>
    <row r="14040">
      <c r="A14040" s="95">
        <v>32508</v>
      </c>
      <c r="B14040" s="93" t="s">
        <v>8054</v>
      </c>
      <c r="C14040" s="93" t="s">
        <v>1448</v>
      </c>
      <c r="D14040" s="95">
        <v>1784</v>
      </c>
      <c r="E14040" s="95">
        <v>1887</v>
      </c>
      <c r="F14040" s="95">
        <v>348970</v>
      </c>
      <c r="G14040" s="95">
        <v>0</v>
      </c>
      <c r="H14040" s="93" t="s">
        <v>8976</v>
      </c>
      <c r="I14040" s="93" t="s">
        <v>23891</v>
      </c>
      <c r="J14040" s="93" t="s">
        <v>20905</v>
      </c>
      <c r="K14040" s="93" t="s">
        <v>8990</v>
      </c>
      <c r="L14040" s="14">
        <f>AND(vyberHrace&lt;&gt;"",ISNUMBER(SEARCH(vyberHrace,$B14040)))</f>
      </c>
      <c r="M14040" s="14">
        <f>AND($I14040=MID(kododd,1,2),$J14040=MID(kododd,3,3))</f>
      </c>
    </row>
    <row r="14041">
      <c r="A14041" s="95">
        <v>3999</v>
      </c>
      <c r="B14041" s="93" t="s">
        <v>12145</v>
      </c>
      <c r="C14041" s="93" t="s">
        <v>1435</v>
      </c>
      <c r="D14041" s="95">
        <v>1503</v>
      </c>
      <c r="E14041" s="95">
        <v>1677</v>
      </c>
      <c r="F14041" s="95">
        <v>373524</v>
      </c>
      <c r="G14041" s="95">
        <v>0</v>
      </c>
      <c r="H14041" s="93" t="s">
        <v>8976</v>
      </c>
      <c r="I14041" s="93" t="s">
        <v>23891</v>
      </c>
      <c r="J14041" s="93" t="s">
        <v>20927</v>
      </c>
      <c r="K14041" s="93" t="s">
        <v>2023</v>
      </c>
      <c r="L14041" s="14">
        <f>AND(vyberHrace&lt;&gt;"",ISNUMBER(SEARCH(vyberHrace,$B14041)))</f>
      </c>
      <c r="M14041" s="14">
        <f>AND($I14041=MID(kododd,1,2),$J14041=MID(kododd,3,3))</f>
      </c>
    </row>
    <row r="14042">
      <c r="A14042" s="95">
        <v>39779</v>
      </c>
      <c r="B14042" s="93" t="s">
        <v>14413</v>
      </c>
      <c r="C14042" s="93" t="s">
        <v>1438</v>
      </c>
      <c r="D14042" s="95">
        <v>1765</v>
      </c>
      <c r="E14042" s="95">
        <v>1859</v>
      </c>
      <c r="F14042" s="95">
        <v>23706570</v>
      </c>
      <c r="G14042" s="95">
        <v>250</v>
      </c>
      <c r="H14042" s="93" t="s">
        <v>8976</v>
      </c>
      <c r="I14042" s="93" t="s">
        <v>23891</v>
      </c>
      <c r="J14042" s="93" t="s">
        <v>20859</v>
      </c>
      <c r="K14042" s="93" t="s">
        <v>6551</v>
      </c>
      <c r="L14042" s="14">
        <f>AND(vyberHrace&lt;&gt;"",ISNUMBER(SEARCH(vyberHrace,$B14042)))</f>
      </c>
      <c r="M14042" s="14">
        <f>AND($I14042=MID(kododd,1,2),$J14042=MID(kododd,3,3))</f>
      </c>
    </row>
    <row r="14043">
      <c r="A14043" s="95">
        <v>36454</v>
      </c>
      <c r="B14043" s="93" t="s">
        <v>14423</v>
      </c>
      <c r="C14043" s="93" t="s">
        <v>1439</v>
      </c>
      <c r="D14043" s="95">
        <v>1417</v>
      </c>
      <c r="G14043" s="95">
        <v>0</v>
      </c>
      <c r="H14043" s="93" t="s">
        <v>8976</v>
      </c>
      <c r="I14043" s="93" t="s">
        <v>23891</v>
      </c>
      <c r="J14043" s="93" t="s">
        <v>3580</v>
      </c>
      <c r="K14043" s="93" t="s">
        <v>7814</v>
      </c>
      <c r="L14043" s="14">
        <f>AND(vyberHrace&lt;&gt;"",ISNUMBER(SEARCH(vyberHrace,$B14043)))</f>
      </c>
      <c r="M14043" s="14">
        <f>AND($I14043=MID(kododd,1,2),$J14043=MID(kododd,3,3))</f>
      </c>
    </row>
    <row r="14044">
      <c r="A14044" s="95">
        <v>52364</v>
      </c>
      <c r="B14044" s="93" t="s">
        <v>5292</v>
      </c>
      <c r="C14044" s="93" t="s">
        <v>1422</v>
      </c>
      <c r="D14044" s="95">
        <v>1491</v>
      </c>
      <c r="E14044" s="95">
        <v>1716</v>
      </c>
      <c r="F14044" s="95">
        <v>23755032</v>
      </c>
      <c r="G14044" s="95">
        <v>250</v>
      </c>
      <c r="H14044" s="93" t="s">
        <v>8976</v>
      </c>
      <c r="I14044" s="93" t="s">
        <v>23891</v>
      </c>
      <c r="J14044" s="93" t="s">
        <v>20961</v>
      </c>
      <c r="K14044" s="93" t="s">
        <v>6549</v>
      </c>
      <c r="L14044" s="14">
        <f>AND(vyberHrace&lt;&gt;"",ISNUMBER(SEARCH(vyberHrace,$B14044)))</f>
      </c>
      <c r="M14044" s="14">
        <f>AND($I14044=MID(kododd,1,2),$J14044=MID(kododd,3,3))</f>
      </c>
    </row>
    <row r="14045">
      <c r="A14045" s="95">
        <v>30200</v>
      </c>
      <c r="B14045" s="93" t="s">
        <v>14437</v>
      </c>
      <c r="C14045" s="93" t="s">
        <v>1431</v>
      </c>
      <c r="D14045" s="95">
        <v>2112</v>
      </c>
      <c r="E14045" s="95">
        <v>2113</v>
      </c>
      <c r="F14045" s="95">
        <v>349593</v>
      </c>
      <c r="G14045" s="95">
        <v>250</v>
      </c>
      <c r="H14045" s="93" t="s">
        <v>8976</v>
      </c>
      <c r="I14045" s="93" t="s">
        <v>23891</v>
      </c>
      <c r="J14045" s="93" t="s">
        <v>20909</v>
      </c>
      <c r="K14045" s="93" t="s">
        <v>8978</v>
      </c>
      <c r="L14045" s="14">
        <f>AND(vyberHrace&lt;&gt;"",ISNUMBER(SEARCH(vyberHrace,$B14045)))</f>
      </c>
      <c r="M14045" s="14">
        <f>AND($I14045=MID(kododd,1,2),$J14045=MID(kododd,3,3))</f>
      </c>
    </row>
    <row r="14046">
      <c r="A14046" s="95">
        <v>59793</v>
      </c>
      <c r="B14046" s="93" t="s">
        <v>26303</v>
      </c>
      <c r="C14046" s="93" t="s">
        <v>1416</v>
      </c>
      <c r="D14046" s="95">
        <v>1322</v>
      </c>
      <c r="E14046" s="95">
        <v>1573</v>
      </c>
      <c r="F14046" s="95">
        <v>23784873</v>
      </c>
      <c r="G14046" s="95">
        <v>250</v>
      </c>
      <c r="H14046" s="93" t="s">
        <v>8976</v>
      </c>
      <c r="I14046" s="93" t="s">
        <v>23891</v>
      </c>
      <c r="J14046" s="93" t="s">
        <v>20927</v>
      </c>
      <c r="K14046" s="93" t="s">
        <v>2023</v>
      </c>
      <c r="L14046" s="14">
        <f>AND(vyberHrace&lt;&gt;"",ISNUMBER(SEARCH(vyberHrace,$B14046)))</f>
      </c>
      <c r="M14046" s="14">
        <f>AND($I14046=MID(kododd,1,2),$J14046=MID(kododd,3,3))</f>
      </c>
    </row>
    <row r="14047">
      <c r="A14047" s="95">
        <v>16646</v>
      </c>
      <c r="B14047" s="93" t="s">
        <v>6284</v>
      </c>
      <c r="C14047" s="93" t="s">
        <v>1431</v>
      </c>
      <c r="D14047" s="95">
        <v>1922</v>
      </c>
      <c r="E14047" s="95">
        <v>1956</v>
      </c>
      <c r="F14047" s="95">
        <v>333166</v>
      </c>
      <c r="G14047" s="95">
        <v>250</v>
      </c>
      <c r="H14047" s="93" t="s">
        <v>8976</v>
      </c>
      <c r="I14047" s="93" t="s">
        <v>23891</v>
      </c>
      <c r="J14047" s="93" t="s">
        <v>20927</v>
      </c>
      <c r="K14047" s="93" t="s">
        <v>2023</v>
      </c>
      <c r="L14047" s="14">
        <f>AND(vyberHrace&lt;&gt;"",ISNUMBER(SEARCH(vyberHrace,$B14047)))</f>
      </c>
      <c r="M14047" s="14">
        <f>AND($I14047=MID(kododd,1,2),$J14047=MID(kododd,3,3))</f>
      </c>
    </row>
    <row r="14048">
      <c r="A14048" s="95">
        <v>33692</v>
      </c>
      <c r="B14048" s="93" t="s">
        <v>6290</v>
      </c>
      <c r="C14048" s="93" t="s">
        <v>1398</v>
      </c>
      <c r="G14048" s="95">
        <v>0</v>
      </c>
      <c r="H14048" s="93" t="s">
        <v>8976</v>
      </c>
      <c r="I14048" s="93" t="s">
        <v>23891</v>
      </c>
      <c r="J14048" s="93" t="s">
        <v>20859</v>
      </c>
      <c r="K14048" s="93" t="s">
        <v>6551</v>
      </c>
      <c r="L14048" s="14">
        <f>AND(vyberHrace&lt;&gt;"",ISNUMBER(SEARCH(vyberHrace,$B14048)))</f>
      </c>
      <c r="M14048" s="14">
        <f>AND($I14048=MID(kododd,1,2),$J14048=MID(kododd,3,3))</f>
      </c>
    </row>
    <row r="14049">
      <c r="A14049" s="95">
        <v>45052</v>
      </c>
      <c r="B14049" s="93" t="s">
        <v>51</v>
      </c>
      <c r="C14049" s="93" t="s">
        <v>1413</v>
      </c>
      <c r="D14049" s="95">
        <v>1306</v>
      </c>
      <c r="E14049" s="95">
        <v>1632</v>
      </c>
      <c r="F14049" s="95">
        <v>399752</v>
      </c>
      <c r="G14049" s="95">
        <v>250</v>
      </c>
      <c r="H14049" s="93" t="s">
        <v>8976</v>
      </c>
      <c r="I14049" s="93" t="s">
        <v>23891</v>
      </c>
      <c r="J14049" s="93" t="s">
        <v>20961</v>
      </c>
      <c r="K14049" s="93" t="s">
        <v>6549</v>
      </c>
      <c r="L14049" s="14">
        <f>AND(vyberHrace&lt;&gt;"",ISNUMBER(SEARCH(vyberHrace,$B14049)))</f>
      </c>
      <c r="M14049" s="14">
        <f>AND($I14049=MID(kododd,1,2),$J14049=MID(kododd,3,3))</f>
      </c>
    </row>
    <row r="14050">
      <c r="A14050" s="95">
        <v>11647</v>
      </c>
      <c r="B14050" s="93" t="s">
        <v>64</v>
      </c>
      <c r="C14050" s="93" t="s">
        <v>1430</v>
      </c>
      <c r="D14050" s="95">
        <v>1546</v>
      </c>
      <c r="E14050" s="95">
        <v>1724</v>
      </c>
      <c r="F14050" s="95">
        <v>372846</v>
      </c>
      <c r="G14050" s="95">
        <v>250</v>
      </c>
      <c r="H14050" s="93" t="s">
        <v>8976</v>
      </c>
      <c r="I14050" s="93" t="s">
        <v>23891</v>
      </c>
      <c r="J14050" s="93" t="s">
        <v>20875</v>
      </c>
      <c r="K14050" s="93" t="s">
        <v>6163</v>
      </c>
      <c r="L14050" s="14">
        <f>AND(vyberHrace&lt;&gt;"",ISNUMBER(SEARCH(vyberHrace,$B14050)))</f>
      </c>
      <c r="M14050" s="14">
        <f>AND($I14050=MID(kododd,1,2),$J14050=MID(kododd,3,3))</f>
      </c>
    </row>
    <row r="14051">
      <c r="A14051" s="95">
        <v>60868</v>
      </c>
      <c r="B14051" s="93" t="s">
        <v>27246</v>
      </c>
      <c r="C14051" s="93" t="s">
        <v>1450</v>
      </c>
      <c r="F14051" s="95">
        <v>23794747</v>
      </c>
      <c r="G14051" s="95">
        <v>250</v>
      </c>
      <c r="H14051" s="93" t="s">
        <v>8976</v>
      </c>
      <c r="I14051" s="93" t="s">
        <v>23891</v>
      </c>
      <c r="J14051" s="93" t="s">
        <v>20844</v>
      </c>
      <c r="K14051" s="93" t="s">
        <v>4953</v>
      </c>
      <c r="L14051" s="14">
        <f>AND(vyberHrace&lt;&gt;"",ISNUMBER(SEARCH(vyberHrace,$B14051)))</f>
      </c>
      <c r="M14051" s="14">
        <f>AND($I14051=MID(kododd,1,2),$J14051=MID(kododd,3,3))</f>
      </c>
    </row>
    <row r="14052">
      <c r="A14052" s="95">
        <v>19160</v>
      </c>
      <c r="B14052" s="93" t="s">
        <v>5422</v>
      </c>
      <c r="C14052" s="93" t="s">
        <v>1431</v>
      </c>
      <c r="F14052" s="95">
        <v>23795581</v>
      </c>
      <c r="G14052" s="95">
        <v>250</v>
      </c>
      <c r="H14052" s="93" t="s">
        <v>8976</v>
      </c>
      <c r="I14052" s="93" t="s">
        <v>23891</v>
      </c>
      <c r="J14052" s="93" t="s">
        <v>20879</v>
      </c>
      <c r="K14052" s="93" t="s">
        <v>2036</v>
      </c>
      <c r="L14052" s="14">
        <f>AND(vyberHrace&lt;&gt;"",ISNUMBER(SEARCH(vyberHrace,$B14052)))</f>
      </c>
      <c r="M14052" s="14">
        <f>AND($I14052=MID(kododd,1,2),$J14052=MID(kododd,3,3))</f>
      </c>
    </row>
    <row r="14053">
      <c r="A14053" s="95">
        <v>3175</v>
      </c>
      <c r="B14053" s="93" t="s">
        <v>5425</v>
      </c>
      <c r="C14053" s="93" t="s">
        <v>1474</v>
      </c>
      <c r="D14053" s="95">
        <v>1361</v>
      </c>
      <c r="E14053" s="95">
        <v>1541</v>
      </c>
      <c r="F14053" s="95">
        <v>344613</v>
      </c>
      <c r="G14053" s="95">
        <v>250</v>
      </c>
      <c r="H14053" s="93" t="s">
        <v>8976</v>
      </c>
      <c r="I14053" s="93" t="s">
        <v>23891</v>
      </c>
      <c r="J14053" s="93" t="s">
        <v>20888</v>
      </c>
      <c r="K14053" s="93" t="s">
        <v>6891</v>
      </c>
      <c r="L14053" s="14">
        <f>AND(vyberHrace&lt;&gt;"",ISNUMBER(SEARCH(vyberHrace,$B14053)))</f>
      </c>
      <c r="M14053" s="14">
        <f>AND($I14053=MID(kododd,1,2),$J14053=MID(kododd,3,3))</f>
      </c>
    </row>
    <row r="14054">
      <c r="A14054" s="95">
        <v>14152</v>
      </c>
      <c r="B14054" s="93" t="s">
        <v>5427</v>
      </c>
      <c r="C14054" s="93" t="s">
        <v>1433</v>
      </c>
      <c r="D14054" s="95">
        <v>1496</v>
      </c>
      <c r="G14054" s="95">
        <v>0</v>
      </c>
      <c r="H14054" s="93" t="s">
        <v>8976</v>
      </c>
      <c r="I14054" s="93" t="s">
        <v>23891</v>
      </c>
      <c r="J14054" s="93" t="s">
        <v>20879</v>
      </c>
      <c r="K14054" s="93" t="s">
        <v>2036</v>
      </c>
      <c r="L14054" s="14">
        <f>AND(vyberHrace&lt;&gt;"",ISNUMBER(SEARCH(vyberHrace,$B14054)))</f>
      </c>
      <c r="M14054" s="14">
        <f>AND($I14054=MID(kododd,1,2),$J14054=MID(kododd,3,3))</f>
      </c>
    </row>
    <row r="14055">
      <c r="A14055" s="95">
        <v>6469</v>
      </c>
      <c r="B14055" s="93" t="s">
        <v>5431</v>
      </c>
      <c r="C14055" s="93" t="s">
        <v>1469</v>
      </c>
      <c r="D14055" s="95">
        <v>1601</v>
      </c>
      <c r="F14055" s="95">
        <v>372854</v>
      </c>
      <c r="G14055" s="95">
        <v>250</v>
      </c>
      <c r="H14055" s="93" t="s">
        <v>8976</v>
      </c>
      <c r="I14055" s="93" t="s">
        <v>23891</v>
      </c>
      <c r="J14055" s="93" t="s">
        <v>20908</v>
      </c>
      <c r="K14055" s="93" t="s">
        <v>21355</v>
      </c>
      <c r="L14055" s="14">
        <f>AND(vyberHrace&lt;&gt;"",ISNUMBER(SEARCH(vyberHrace,$B14055)))</f>
      </c>
      <c r="M14055" s="14">
        <f>AND($I14055=MID(kododd,1,2),$J14055=MID(kododd,3,3))</f>
      </c>
    </row>
    <row r="14056">
      <c r="A14056" s="95">
        <v>6471</v>
      </c>
      <c r="B14056" s="93" t="s">
        <v>14635</v>
      </c>
      <c r="C14056" s="93" t="s">
        <v>1439</v>
      </c>
      <c r="D14056" s="95">
        <v>1871</v>
      </c>
      <c r="E14056" s="95">
        <v>1924</v>
      </c>
      <c r="F14056" s="95">
        <v>346888</v>
      </c>
      <c r="G14056" s="95">
        <v>250</v>
      </c>
      <c r="H14056" s="93" t="s">
        <v>8976</v>
      </c>
      <c r="I14056" s="93" t="s">
        <v>23891</v>
      </c>
      <c r="J14056" s="93" t="s">
        <v>20858</v>
      </c>
      <c r="K14056" s="93" t="s">
        <v>4899</v>
      </c>
      <c r="L14056" s="14">
        <f>AND(vyberHrace&lt;&gt;"",ISNUMBER(SEARCH(vyberHrace,$B14056)))</f>
      </c>
      <c r="M14056" s="14">
        <f>AND($I14056=MID(kododd,1,2),$J14056=MID(kododd,3,3))</f>
      </c>
    </row>
    <row r="14057">
      <c r="A14057" s="95">
        <v>18741</v>
      </c>
      <c r="B14057" s="93" t="s">
        <v>14648</v>
      </c>
      <c r="C14057" s="93" t="s">
        <v>1457</v>
      </c>
      <c r="G14057" s="95">
        <v>0</v>
      </c>
      <c r="H14057" s="93" t="s">
        <v>8976</v>
      </c>
      <c r="I14057" s="93" t="s">
        <v>23891</v>
      </c>
      <c r="J14057" s="93" t="s">
        <v>20859</v>
      </c>
      <c r="K14057" s="93" t="s">
        <v>6551</v>
      </c>
      <c r="L14057" s="14">
        <f>AND(vyberHrace&lt;&gt;"",ISNUMBER(SEARCH(vyberHrace,$B14057)))</f>
      </c>
      <c r="M14057" s="14">
        <f>AND($I14057=MID(kododd,1,2),$J14057=MID(kododd,3,3))</f>
      </c>
    </row>
    <row r="14058">
      <c r="A14058" s="95">
        <v>29988</v>
      </c>
      <c r="B14058" s="93" t="s">
        <v>14687</v>
      </c>
      <c r="C14058" s="93" t="s">
        <v>1403</v>
      </c>
      <c r="D14058" s="95">
        <v>1640</v>
      </c>
      <c r="E14058" s="95">
        <v>1803</v>
      </c>
      <c r="F14058" s="95">
        <v>378801</v>
      </c>
      <c r="G14058" s="95">
        <v>250</v>
      </c>
      <c r="H14058" s="93" t="s">
        <v>8976</v>
      </c>
      <c r="I14058" s="93" t="s">
        <v>23891</v>
      </c>
      <c r="J14058" s="93" t="s">
        <v>20879</v>
      </c>
      <c r="K14058" s="93" t="s">
        <v>2036</v>
      </c>
      <c r="L14058" s="14">
        <f>AND(vyberHrace&lt;&gt;"",ISNUMBER(SEARCH(vyberHrace,$B14058)))</f>
      </c>
      <c r="M14058" s="14">
        <f>AND($I14058=MID(kododd,1,2),$J14058=MID(kododd,3,3))</f>
      </c>
    </row>
    <row r="14059">
      <c r="A14059" s="95">
        <v>56362</v>
      </c>
      <c r="B14059" s="93" t="s">
        <v>22602</v>
      </c>
      <c r="C14059" s="93" t="s">
        <v>1412</v>
      </c>
      <c r="G14059" s="95">
        <v>250</v>
      </c>
      <c r="H14059" s="93" t="s">
        <v>8976</v>
      </c>
      <c r="I14059" s="93" t="s">
        <v>23891</v>
      </c>
      <c r="J14059" s="93" t="s">
        <v>21038</v>
      </c>
      <c r="K14059" s="93" t="s">
        <v>21375</v>
      </c>
      <c r="L14059" s="14">
        <f>AND(vyberHrace&lt;&gt;"",ISNUMBER(SEARCH(vyberHrace,$B14059)))</f>
      </c>
      <c r="M14059" s="14">
        <f>AND($I14059=MID(kododd,1,2),$J14059=MID(kododd,3,3))</f>
      </c>
    </row>
    <row r="14060">
      <c r="A14060" s="95">
        <v>10159</v>
      </c>
      <c r="B14060" s="93" t="s">
        <v>14690</v>
      </c>
      <c r="C14060" s="93" t="s">
        <v>1413</v>
      </c>
      <c r="D14060" s="95">
        <v>1610</v>
      </c>
      <c r="F14060" s="95">
        <v>379328</v>
      </c>
      <c r="G14060" s="95">
        <v>250</v>
      </c>
      <c r="H14060" s="93" t="s">
        <v>8976</v>
      </c>
      <c r="I14060" s="93" t="s">
        <v>23891</v>
      </c>
      <c r="J14060" s="93" t="s">
        <v>20909</v>
      </c>
      <c r="K14060" s="93" t="s">
        <v>8978</v>
      </c>
      <c r="L14060" s="14">
        <f>AND(vyberHrace&lt;&gt;"",ISNUMBER(SEARCH(vyberHrace,$B14060)))</f>
      </c>
      <c r="M14060" s="14">
        <f>AND($I14060=MID(kododd,1,2),$J14060=MID(kododd,3,3))</f>
      </c>
    </row>
    <row r="14061">
      <c r="A14061" s="95">
        <v>3413</v>
      </c>
      <c r="B14061" s="93" t="s">
        <v>16977</v>
      </c>
      <c r="C14061" s="93" t="s">
        <v>1427</v>
      </c>
      <c r="D14061" s="95">
        <v>1801</v>
      </c>
      <c r="E14061" s="95">
        <v>1841</v>
      </c>
      <c r="F14061" s="95">
        <v>333565</v>
      </c>
      <c r="G14061" s="95">
        <v>250</v>
      </c>
      <c r="H14061" s="93" t="s">
        <v>8976</v>
      </c>
      <c r="I14061" s="93" t="s">
        <v>23891</v>
      </c>
      <c r="J14061" s="93" t="s">
        <v>20927</v>
      </c>
      <c r="K14061" s="93" t="s">
        <v>2023</v>
      </c>
      <c r="L14061" s="14">
        <f>AND(vyberHrace&lt;&gt;"",ISNUMBER(SEARCH(vyberHrace,$B14061)))</f>
      </c>
      <c r="M14061" s="14">
        <f>AND($I14061=MID(kododd,1,2),$J14061=MID(kododd,3,3))</f>
      </c>
    </row>
    <row r="14062">
      <c r="A14062" s="95">
        <v>51928</v>
      </c>
      <c r="B14062" s="93" t="s">
        <v>326</v>
      </c>
      <c r="C14062" s="93" t="s">
        <v>3255</v>
      </c>
      <c r="G14062" s="95">
        <v>0</v>
      </c>
      <c r="H14062" s="93" t="s">
        <v>8976</v>
      </c>
      <c r="I14062" s="93" t="s">
        <v>23891</v>
      </c>
      <c r="J14062" s="93" t="s">
        <v>20877</v>
      </c>
      <c r="K14062" s="93" t="s">
        <v>1966</v>
      </c>
      <c r="L14062" s="14">
        <f>AND(vyberHrace&lt;&gt;"",ISNUMBER(SEARCH(vyberHrace,$B14062)))</f>
      </c>
      <c r="M14062" s="14">
        <f>AND($I14062=MID(kododd,1,2),$J14062=MID(kododd,3,3))</f>
      </c>
    </row>
    <row r="14063">
      <c r="A14063" s="95">
        <v>61034</v>
      </c>
      <c r="B14063" s="93" t="s">
        <v>27339</v>
      </c>
      <c r="C14063" s="93" t="s">
        <v>1486</v>
      </c>
      <c r="F14063" s="95">
        <v>23796677</v>
      </c>
      <c r="G14063" s="95">
        <v>250</v>
      </c>
      <c r="H14063" s="93" t="s">
        <v>8976</v>
      </c>
      <c r="I14063" s="93" t="s">
        <v>23891</v>
      </c>
      <c r="J14063" s="93" t="s">
        <v>20858</v>
      </c>
      <c r="K14063" s="93" t="s">
        <v>4899</v>
      </c>
      <c r="L14063" s="14">
        <f>AND(vyberHrace&lt;&gt;"",ISNUMBER(SEARCH(vyberHrace,$B14063)))</f>
      </c>
      <c r="M14063" s="14">
        <f>AND($I14063=MID(kododd,1,2),$J14063=MID(kododd,3,3))</f>
      </c>
    </row>
    <row r="14064">
      <c r="A14064" s="95">
        <v>10177</v>
      </c>
      <c r="B14064" s="93" t="s">
        <v>16901</v>
      </c>
      <c r="C14064" s="93" t="s">
        <v>1439</v>
      </c>
      <c r="D14064" s="95">
        <v>1812</v>
      </c>
      <c r="E14064" s="95">
        <v>1693</v>
      </c>
      <c r="F14064" s="95">
        <v>23742550</v>
      </c>
      <c r="G14064" s="95">
        <v>0</v>
      </c>
      <c r="H14064" s="93" t="s">
        <v>8976</v>
      </c>
      <c r="I14064" s="93" t="s">
        <v>23891</v>
      </c>
      <c r="J14064" s="93" t="s">
        <v>20917</v>
      </c>
      <c r="K14064" s="93" t="s">
        <v>4902</v>
      </c>
      <c r="L14064" s="14">
        <f>AND(vyberHrace&lt;&gt;"",ISNUMBER(SEARCH(vyberHrace,$B14064)))</f>
      </c>
      <c r="M14064" s="14">
        <f>AND($I14064=MID(kododd,1,2),$J14064=MID(kododd,3,3))</f>
      </c>
    </row>
    <row r="14065">
      <c r="A14065" s="95">
        <v>57791</v>
      </c>
      <c r="B14065" s="93" t="s">
        <v>24345</v>
      </c>
      <c r="C14065" s="93" t="s">
        <v>1422</v>
      </c>
      <c r="G14065" s="95">
        <v>0</v>
      </c>
      <c r="H14065" s="93" t="s">
        <v>8976</v>
      </c>
      <c r="I14065" s="93" t="s">
        <v>23891</v>
      </c>
      <c r="J14065" s="93" t="s">
        <v>20858</v>
      </c>
      <c r="K14065" s="93" t="s">
        <v>4899</v>
      </c>
      <c r="L14065" s="14">
        <f>AND(vyberHrace&lt;&gt;"",ISNUMBER(SEARCH(vyberHrace,$B14065)))</f>
      </c>
      <c r="M14065" s="14">
        <f>AND($I14065=MID(kododd,1,2),$J14065=MID(kododd,3,3))</f>
      </c>
    </row>
    <row r="14066">
      <c r="A14066" s="95">
        <v>44140</v>
      </c>
      <c r="B14066" s="93" t="s">
        <v>16914</v>
      </c>
      <c r="C14066" s="93" t="s">
        <v>1402</v>
      </c>
      <c r="D14066" s="95">
        <v>1185</v>
      </c>
      <c r="E14066" s="95">
        <v>1544</v>
      </c>
      <c r="F14066" s="95">
        <v>23719966</v>
      </c>
      <c r="G14066" s="95">
        <v>0</v>
      </c>
      <c r="H14066" s="93" t="s">
        <v>8976</v>
      </c>
      <c r="I14066" s="93" t="s">
        <v>23891</v>
      </c>
      <c r="J14066" s="93" t="s">
        <v>20858</v>
      </c>
      <c r="K14066" s="93" t="s">
        <v>4899</v>
      </c>
      <c r="L14066" s="14">
        <f>AND(vyberHrace&lt;&gt;"",ISNUMBER(SEARCH(vyberHrace,$B14066)))</f>
      </c>
      <c r="M14066" s="14">
        <f>AND($I14066=MID(kododd,1,2),$J14066=MID(kododd,3,3))</f>
      </c>
    </row>
    <row r="14067">
      <c r="A14067" s="95">
        <v>31133</v>
      </c>
      <c r="B14067" s="93" t="s">
        <v>16922</v>
      </c>
      <c r="C14067" s="93" t="s">
        <v>1432</v>
      </c>
      <c r="D14067" s="95">
        <v>1520</v>
      </c>
      <c r="E14067" s="95">
        <v>1717</v>
      </c>
      <c r="F14067" s="95">
        <v>371378</v>
      </c>
      <c r="G14067" s="95">
        <v>250</v>
      </c>
      <c r="H14067" s="93" t="s">
        <v>8976</v>
      </c>
      <c r="I14067" s="93" t="s">
        <v>23891</v>
      </c>
      <c r="J14067" s="93" t="s">
        <v>20905</v>
      </c>
      <c r="K14067" s="93" t="s">
        <v>8990</v>
      </c>
      <c r="L14067" s="14">
        <f>AND(vyberHrace&lt;&gt;"",ISNUMBER(SEARCH(vyberHrace,$B14067)))</f>
      </c>
      <c r="M14067" s="14">
        <f>AND($I14067=MID(kododd,1,2),$J14067=MID(kododd,3,3))</f>
      </c>
    </row>
    <row r="14068">
      <c r="A14068" s="95">
        <v>31134</v>
      </c>
      <c r="B14068" s="93" t="s">
        <v>16923</v>
      </c>
      <c r="C14068" s="93" t="s">
        <v>1448</v>
      </c>
      <c r="D14068" s="95">
        <v>1865</v>
      </c>
      <c r="E14068" s="95">
        <v>1916</v>
      </c>
      <c r="F14068" s="95">
        <v>346080</v>
      </c>
      <c r="G14068" s="95">
        <v>250</v>
      </c>
      <c r="H14068" s="93" t="s">
        <v>8976</v>
      </c>
      <c r="I14068" s="93" t="s">
        <v>23891</v>
      </c>
      <c r="J14068" s="93" t="s">
        <v>20905</v>
      </c>
      <c r="K14068" s="93" t="s">
        <v>8990</v>
      </c>
      <c r="L14068" s="14">
        <f>AND(vyberHrace&lt;&gt;"",ISNUMBER(SEARCH(vyberHrace,$B14068)))</f>
      </c>
      <c r="M14068" s="14">
        <f>AND($I14068=MID(kododd,1,2),$J14068=MID(kododd,3,3))</f>
      </c>
    </row>
    <row r="14069">
      <c r="A14069" s="95">
        <v>53952</v>
      </c>
      <c r="B14069" s="93" t="s">
        <v>739</v>
      </c>
      <c r="C14069" s="93" t="s">
        <v>1450</v>
      </c>
      <c r="F14069" s="95">
        <v>23773278</v>
      </c>
      <c r="G14069" s="95">
        <v>250</v>
      </c>
      <c r="H14069" s="93" t="s">
        <v>8976</v>
      </c>
      <c r="I14069" s="93" t="s">
        <v>23891</v>
      </c>
      <c r="J14069" s="93" t="s">
        <v>20905</v>
      </c>
      <c r="K14069" s="93" t="s">
        <v>8990</v>
      </c>
      <c r="L14069" s="14">
        <f>AND(vyberHrace&lt;&gt;"",ISNUMBER(SEARCH(vyberHrace,$B14069)))</f>
      </c>
      <c r="M14069" s="14">
        <f>AND($I14069=MID(kododd,1,2),$J14069=MID(kododd,3,3))</f>
      </c>
    </row>
    <row r="14070">
      <c r="A14070" s="95">
        <v>45814</v>
      </c>
      <c r="B14070" s="93" t="s">
        <v>1874</v>
      </c>
      <c r="C14070" s="93" t="s">
        <v>1419</v>
      </c>
      <c r="G14070" s="95">
        <v>0</v>
      </c>
      <c r="H14070" s="93" t="s">
        <v>8976</v>
      </c>
      <c r="I14070" s="93" t="s">
        <v>23891</v>
      </c>
      <c r="J14070" s="93" t="s">
        <v>20908</v>
      </c>
      <c r="K14070" s="93" t="s">
        <v>21355</v>
      </c>
      <c r="L14070" s="14">
        <f>AND(vyberHrace&lt;&gt;"",ISNUMBER(SEARCH(vyberHrace,$B14070)))</f>
      </c>
      <c r="M14070" s="14">
        <f>AND($I14070=MID(kododd,1,2),$J14070=MID(kododd,3,3))</f>
      </c>
    </row>
    <row r="14071">
      <c r="A14071" s="95">
        <v>11222</v>
      </c>
      <c r="B14071" s="93" t="s">
        <v>1883</v>
      </c>
      <c r="C14071" s="93" t="s">
        <v>1403</v>
      </c>
      <c r="D14071" s="95">
        <v>1599</v>
      </c>
      <c r="E14071" s="95">
        <v>1757</v>
      </c>
      <c r="F14071" s="95">
        <v>373532</v>
      </c>
      <c r="G14071" s="95">
        <v>250</v>
      </c>
      <c r="H14071" s="93" t="s">
        <v>8976</v>
      </c>
      <c r="I14071" s="93" t="s">
        <v>23891</v>
      </c>
      <c r="J14071" s="93" t="s">
        <v>20843</v>
      </c>
      <c r="K14071" s="93" t="s">
        <v>5072</v>
      </c>
      <c r="L14071" s="14">
        <f>AND(vyberHrace&lt;&gt;"",ISNUMBER(SEARCH(vyberHrace,$B14071)))</f>
      </c>
      <c r="M14071" s="14">
        <f>AND($I14071=MID(kododd,1,2),$J14071=MID(kododd,3,3))</f>
      </c>
    </row>
    <row r="14072">
      <c r="A14072" s="95">
        <v>1879</v>
      </c>
      <c r="B14072" s="93" t="s">
        <v>12893</v>
      </c>
      <c r="C14072" s="93" t="s">
        <v>1462</v>
      </c>
      <c r="D14072" s="95">
        <v>1992</v>
      </c>
      <c r="E14072" s="95">
        <v>1994</v>
      </c>
      <c r="F14072" s="95">
        <v>316067</v>
      </c>
      <c r="G14072" s="95">
        <v>250</v>
      </c>
      <c r="H14072" s="93" t="s">
        <v>8976</v>
      </c>
      <c r="I14072" s="93" t="s">
        <v>23891</v>
      </c>
      <c r="J14072" s="93" t="s">
        <v>20843</v>
      </c>
      <c r="K14072" s="93" t="s">
        <v>5072</v>
      </c>
      <c r="L14072" s="14">
        <f>AND(vyberHrace&lt;&gt;"",ISNUMBER(SEARCH(vyberHrace,$B14072)))</f>
      </c>
      <c r="M14072" s="14">
        <f>AND($I14072=MID(kododd,1,2),$J14072=MID(kododd,3,3))</f>
      </c>
    </row>
    <row r="14073">
      <c r="A14073" s="95">
        <v>54618</v>
      </c>
      <c r="B14073" s="93" t="s">
        <v>720</v>
      </c>
      <c r="C14073" s="93" t="s">
        <v>1424</v>
      </c>
      <c r="F14073" s="95">
        <v>23773090</v>
      </c>
      <c r="G14073" s="95">
        <v>250</v>
      </c>
      <c r="H14073" s="93" t="s">
        <v>8976</v>
      </c>
      <c r="I14073" s="93" t="s">
        <v>23891</v>
      </c>
      <c r="J14073" s="93" t="s">
        <v>20961</v>
      </c>
      <c r="K14073" s="93" t="s">
        <v>6549</v>
      </c>
      <c r="L14073" s="14">
        <f>AND(vyberHrace&lt;&gt;"",ISNUMBER(SEARCH(vyberHrace,$B14073)))</f>
      </c>
      <c r="M14073" s="14">
        <f>AND($I14073=MID(kododd,1,2),$J14073=MID(kododd,3,3))</f>
      </c>
    </row>
    <row r="14074">
      <c r="A14074" s="95">
        <v>37406</v>
      </c>
      <c r="B14074" s="93" t="s">
        <v>430</v>
      </c>
      <c r="C14074" s="93" t="s">
        <v>1434</v>
      </c>
      <c r="D14074" s="95">
        <v>1617</v>
      </c>
      <c r="E14074" s="95">
        <v>1764</v>
      </c>
      <c r="F14074" s="95">
        <v>378780</v>
      </c>
      <c r="G14074" s="95">
        <v>250</v>
      </c>
      <c r="H14074" s="93" t="s">
        <v>8976</v>
      </c>
      <c r="I14074" s="93" t="s">
        <v>23891</v>
      </c>
      <c r="J14074" s="93" t="s">
        <v>20905</v>
      </c>
      <c r="K14074" s="93" t="s">
        <v>8990</v>
      </c>
      <c r="L14074" s="14">
        <f>AND(vyberHrace&lt;&gt;"",ISNUMBER(SEARCH(vyberHrace,$B14074)))</f>
      </c>
      <c r="M14074" s="14">
        <f>AND($I14074=MID(kododd,1,2),$J14074=MID(kododd,3,3))</f>
      </c>
    </row>
    <row r="14075">
      <c r="A14075" s="95">
        <v>40028</v>
      </c>
      <c r="B14075" s="93" t="s">
        <v>436</v>
      </c>
      <c r="C14075" s="93" t="s">
        <v>1449</v>
      </c>
      <c r="D14075" s="95">
        <v>1468</v>
      </c>
      <c r="E14075" s="95">
        <v>1614</v>
      </c>
      <c r="F14075" s="95">
        <v>395013</v>
      </c>
      <c r="G14075" s="95">
        <v>250</v>
      </c>
      <c r="H14075" s="93" t="s">
        <v>8976</v>
      </c>
      <c r="I14075" s="93" t="s">
        <v>23891</v>
      </c>
      <c r="J14075" s="93" t="s">
        <v>20875</v>
      </c>
      <c r="K14075" s="93" t="s">
        <v>6163</v>
      </c>
      <c r="L14075" s="14">
        <f>AND(vyberHrace&lt;&gt;"",ISNUMBER(SEARCH(vyberHrace,$B14075)))</f>
      </c>
      <c r="M14075" s="14">
        <f>AND($I14075=MID(kododd,1,2),$J14075=MID(kododd,3,3))</f>
      </c>
    </row>
    <row r="14076">
      <c r="A14076" s="95">
        <v>59357</v>
      </c>
      <c r="B14076" s="93" t="s">
        <v>25776</v>
      </c>
      <c r="C14076" s="93" t="s">
        <v>1412</v>
      </c>
      <c r="F14076" s="95">
        <v>23784970</v>
      </c>
      <c r="G14076" s="95">
        <v>0</v>
      </c>
      <c r="H14076" s="93" t="s">
        <v>8976</v>
      </c>
      <c r="I14076" s="93" t="s">
        <v>23891</v>
      </c>
      <c r="J14076" s="93" t="s">
        <v>20844</v>
      </c>
      <c r="K14076" s="93" t="s">
        <v>4953</v>
      </c>
      <c r="L14076" s="14">
        <f>AND(vyberHrace&lt;&gt;"",ISNUMBER(SEARCH(vyberHrace,$B14076)))</f>
      </c>
      <c r="M14076" s="14">
        <f>AND($I14076=MID(kododd,1,2),$J14076=MID(kododd,3,3))</f>
      </c>
    </row>
    <row r="14077">
      <c r="A14077" s="95">
        <v>58378</v>
      </c>
      <c r="B14077" s="93" t="s">
        <v>24886</v>
      </c>
      <c r="C14077" s="93" t="s">
        <v>1406</v>
      </c>
      <c r="D14077" s="95">
        <v>1844</v>
      </c>
      <c r="E14077" s="95">
        <v>1914</v>
      </c>
      <c r="F14077" s="95">
        <v>23773898</v>
      </c>
      <c r="G14077" s="95">
        <v>250</v>
      </c>
      <c r="H14077" s="93" t="s">
        <v>8976</v>
      </c>
      <c r="I14077" s="93" t="s">
        <v>23891</v>
      </c>
      <c r="J14077" s="93" t="s">
        <v>20961</v>
      </c>
      <c r="K14077" s="93" t="s">
        <v>6549</v>
      </c>
      <c r="L14077" s="14">
        <f>AND(vyberHrace&lt;&gt;"",ISNUMBER(SEARCH(vyberHrace,$B14077)))</f>
      </c>
      <c r="M14077" s="14">
        <f>AND($I14077=MID(kododd,1,2),$J14077=MID(kododd,3,3))</f>
      </c>
    </row>
    <row r="14078">
      <c r="A14078" s="95">
        <v>39368</v>
      </c>
      <c r="B14078" s="93" t="s">
        <v>8722</v>
      </c>
      <c r="C14078" s="93" t="s">
        <v>1449</v>
      </c>
      <c r="F14078" s="95">
        <v>386898</v>
      </c>
      <c r="G14078" s="95">
        <v>0</v>
      </c>
      <c r="H14078" s="93" t="s">
        <v>8976</v>
      </c>
      <c r="I14078" s="93" t="s">
        <v>23891</v>
      </c>
      <c r="J14078" s="93" t="s">
        <v>20895</v>
      </c>
      <c r="K14078" s="93" t="s">
        <v>26155</v>
      </c>
      <c r="L14078" s="14">
        <f>AND(vyberHrace&lt;&gt;"",ISNUMBER(SEARCH(vyberHrace,$B14078)))</f>
      </c>
      <c r="M14078" s="14">
        <f>AND($I14078=MID(kododd,1,2),$J14078=MID(kododd,3,3))</f>
      </c>
    </row>
    <row r="14079">
      <c r="A14079" s="95">
        <v>37697</v>
      </c>
      <c r="B14079" s="93" t="s">
        <v>8725</v>
      </c>
      <c r="C14079" s="93" t="s">
        <v>1399</v>
      </c>
      <c r="G14079" s="95">
        <v>0</v>
      </c>
      <c r="H14079" s="93" t="s">
        <v>8976</v>
      </c>
      <c r="I14079" s="93" t="s">
        <v>23891</v>
      </c>
      <c r="J14079" s="93" t="s">
        <v>20859</v>
      </c>
      <c r="K14079" s="93" t="s">
        <v>6551</v>
      </c>
      <c r="L14079" s="14">
        <f>AND(vyberHrace&lt;&gt;"",ISNUMBER(SEARCH(vyberHrace,$B14079)))</f>
      </c>
      <c r="M14079" s="14">
        <f>AND($I14079=MID(kododd,1,2),$J14079=MID(kododd,3,3))</f>
      </c>
    </row>
    <row r="14080">
      <c r="A14080" s="95">
        <v>36256</v>
      </c>
      <c r="B14080" s="93" t="s">
        <v>8727</v>
      </c>
      <c r="C14080" s="93" t="s">
        <v>1435</v>
      </c>
      <c r="D14080" s="95">
        <v>1253</v>
      </c>
      <c r="F14080" s="95">
        <v>379310</v>
      </c>
      <c r="G14080" s="95">
        <v>0</v>
      </c>
      <c r="H14080" s="93" t="s">
        <v>8976</v>
      </c>
      <c r="I14080" s="93" t="s">
        <v>23891</v>
      </c>
      <c r="J14080" s="93" t="s">
        <v>20909</v>
      </c>
      <c r="K14080" s="93" t="s">
        <v>8978</v>
      </c>
      <c r="L14080" s="14">
        <f>AND(vyberHrace&lt;&gt;"",ISNUMBER(SEARCH(vyberHrace,$B14080)))</f>
      </c>
      <c r="M14080" s="14">
        <f>AND($I14080=MID(kododd,1,2),$J14080=MID(kododd,3,3))</f>
      </c>
    </row>
    <row r="14081">
      <c r="A14081" s="95">
        <v>11664</v>
      </c>
      <c r="B14081" s="93" t="s">
        <v>12478</v>
      </c>
      <c r="C14081" s="93" t="s">
        <v>1471</v>
      </c>
      <c r="D14081" s="95">
        <v>1381</v>
      </c>
      <c r="E14081" s="95">
        <v>1591</v>
      </c>
      <c r="F14081" s="95">
        <v>350753</v>
      </c>
      <c r="G14081" s="95">
        <v>250</v>
      </c>
      <c r="H14081" s="93" t="s">
        <v>8976</v>
      </c>
      <c r="I14081" s="93" t="s">
        <v>23891</v>
      </c>
      <c r="J14081" s="93" t="s">
        <v>20909</v>
      </c>
      <c r="K14081" s="93" t="s">
        <v>8978</v>
      </c>
      <c r="L14081" s="14">
        <f>AND(vyberHrace&lt;&gt;"",ISNUMBER(SEARCH(vyberHrace,$B14081)))</f>
      </c>
      <c r="M14081" s="14">
        <f>AND($I14081=MID(kododd,1,2),$J14081=MID(kododd,3,3))</f>
      </c>
    </row>
    <row r="14082">
      <c r="A14082" s="95">
        <v>56367</v>
      </c>
      <c r="B14082" s="93" t="s">
        <v>22603</v>
      </c>
      <c r="C14082" s="93" t="s">
        <v>1412</v>
      </c>
      <c r="G14082" s="95">
        <v>250</v>
      </c>
      <c r="H14082" s="93" t="s">
        <v>8976</v>
      </c>
      <c r="I14082" s="93" t="s">
        <v>23891</v>
      </c>
      <c r="J14082" s="93" t="s">
        <v>21038</v>
      </c>
      <c r="K14082" s="93" t="s">
        <v>21375</v>
      </c>
      <c r="L14082" s="14">
        <f>AND(vyberHrace&lt;&gt;"",ISNUMBER(SEARCH(vyberHrace,$B14082)))</f>
      </c>
      <c r="M14082" s="14">
        <f>AND($I14082=MID(kododd,1,2),$J14082=MID(kododd,3,3))</f>
      </c>
    </row>
    <row r="14083">
      <c r="A14083" s="95">
        <v>49203</v>
      </c>
      <c r="B14083" s="93" t="s">
        <v>12481</v>
      </c>
      <c r="C14083" s="93" t="s">
        <v>1416</v>
      </c>
      <c r="D14083" s="95">
        <v>1300</v>
      </c>
      <c r="E14083" s="95">
        <v>1503</v>
      </c>
      <c r="F14083" s="95">
        <v>23742518</v>
      </c>
      <c r="G14083" s="95">
        <v>250</v>
      </c>
      <c r="H14083" s="93" t="s">
        <v>8976</v>
      </c>
      <c r="I14083" s="93" t="s">
        <v>23891</v>
      </c>
      <c r="J14083" s="93" t="s">
        <v>20859</v>
      </c>
      <c r="K14083" s="93" t="s">
        <v>6551</v>
      </c>
      <c r="L14083" s="14">
        <f>AND(vyberHrace&lt;&gt;"",ISNUMBER(SEARCH(vyberHrace,$B14083)))</f>
      </c>
      <c r="M14083" s="14">
        <f>AND($I14083=MID(kododd,1,2),$J14083=MID(kododd,3,3))</f>
      </c>
    </row>
    <row r="14084">
      <c r="A14084" s="95">
        <v>49204</v>
      </c>
      <c r="B14084" s="93" t="s">
        <v>12484</v>
      </c>
      <c r="C14084" s="93" t="s">
        <v>1416</v>
      </c>
      <c r="D14084" s="95">
        <v>1070</v>
      </c>
      <c r="F14084" s="95">
        <v>23742526</v>
      </c>
      <c r="G14084" s="95">
        <v>250</v>
      </c>
      <c r="H14084" s="93" t="s">
        <v>8976</v>
      </c>
      <c r="I14084" s="93" t="s">
        <v>23891</v>
      </c>
      <c r="J14084" s="93" t="s">
        <v>20859</v>
      </c>
      <c r="K14084" s="93" t="s">
        <v>6551</v>
      </c>
      <c r="L14084" s="14">
        <f>AND(vyberHrace&lt;&gt;"",ISNUMBER(SEARCH(vyberHrace,$B14084)))</f>
      </c>
      <c r="M14084" s="14">
        <f>AND($I14084=MID(kododd,1,2),$J14084=MID(kododd,3,3))</f>
      </c>
    </row>
    <row r="14085">
      <c r="A14085" s="95">
        <v>49206</v>
      </c>
      <c r="B14085" s="93" t="s">
        <v>12485</v>
      </c>
      <c r="C14085" s="93" t="s">
        <v>1412</v>
      </c>
      <c r="F14085" s="95">
        <v>23728930</v>
      </c>
      <c r="G14085" s="95">
        <v>0</v>
      </c>
      <c r="H14085" s="93" t="s">
        <v>8976</v>
      </c>
      <c r="I14085" s="93" t="s">
        <v>23891</v>
      </c>
      <c r="J14085" s="93" t="s">
        <v>20858</v>
      </c>
      <c r="K14085" s="93" t="s">
        <v>4899</v>
      </c>
      <c r="L14085" s="14">
        <f>AND(vyberHrace&lt;&gt;"",ISNUMBER(SEARCH(vyberHrace,$B14085)))</f>
      </c>
      <c r="M14085" s="14">
        <f>AND($I14085=MID(kododd,1,2),$J14085=MID(kododd,3,3))</f>
      </c>
    </row>
    <row r="14086">
      <c r="A14086" s="95">
        <v>53672</v>
      </c>
      <c r="B14086" s="93" t="s">
        <v>671</v>
      </c>
      <c r="C14086" s="93" t="s">
        <v>1455</v>
      </c>
      <c r="D14086" s="95">
        <v>1060</v>
      </c>
      <c r="F14086" s="95">
        <v>23746793</v>
      </c>
      <c r="G14086" s="95">
        <v>250</v>
      </c>
      <c r="H14086" s="93" t="s">
        <v>8976</v>
      </c>
      <c r="I14086" s="93" t="s">
        <v>23891</v>
      </c>
      <c r="J14086" s="93" t="s">
        <v>20859</v>
      </c>
      <c r="K14086" s="93" t="s">
        <v>6551</v>
      </c>
      <c r="L14086" s="14">
        <f>AND(vyberHrace&lt;&gt;"",ISNUMBER(SEARCH(vyberHrace,$B14086)))</f>
      </c>
      <c r="M14086" s="14">
        <f>AND($I14086=MID(kododd,1,2),$J14086=MID(kododd,3,3))</f>
      </c>
    </row>
    <row r="14087">
      <c r="A14087" s="95">
        <v>49708</v>
      </c>
      <c r="B14087" s="93" t="s">
        <v>12486</v>
      </c>
      <c r="C14087" s="93" t="s">
        <v>1415</v>
      </c>
      <c r="F14087" s="95">
        <v>23728949</v>
      </c>
      <c r="G14087" s="95">
        <v>0</v>
      </c>
      <c r="H14087" s="93" t="s">
        <v>8976</v>
      </c>
      <c r="I14087" s="93" t="s">
        <v>23891</v>
      </c>
      <c r="J14087" s="93" t="s">
        <v>20858</v>
      </c>
      <c r="K14087" s="93" t="s">
        <v>4899</v>
      </c>
      <c r="L14087" s="14">
        <f>AND(vyberHrace&lt;&gt;"",ISNUMBER(SEARCH(vyberHrace,$B14087)))</f>
      </c>
      <c r="M14087" s="14">
        <f>AND($I14087=MID(kododd,1,2),$J14087=MID(kododd,3,3))</f>
      </c>
    </row>
    <row r="14088">
      <c r="A14088" s="95">
        <v>61880</v>
      </c>
      <c r="B14088" s="93" t="s">
        <v>12494</v>
      </c>
      <c r="C14088" s="93" t="s">
        <v>1471</v>
      </c>
      <c r="D14088" s="95">
        <v>1325</v>
      </c>
      <c r="F14088" s="95">
        <v>23795433</v>
      </c>
      <c r="G14088" s="95">
        <v>250</v>
      </c>
      <c r="H14088" s="93" t="s">
        <v>8976</v>
      </c>
      <c r="I14088" s="93" t="s">
        <v>23891</v>
      </c>
      <c r="J14088" s="93" t="s">
        <v>20917</v>
      </c>
      <c r="K14088" s="93" t="s">
        <v>4902</v>
      </c>
      <c r="L14088" s="14">
        <f>AND(vyberHrace&lt;&gt;"",ISNUMBER(SEARCH(vyberHrace,$B14088)))</f>
      </c>
      <c r="M14088" s="14">
        <f>AND($I14088=MID(kododd,1,2),$J14088=MID(kododd,3,3))</f>
      </c>
    </row>
    <row r="14089">
      <c r="A14089" s="95">
        <v>50696</v>
      </c>
      <c r="B14089" s="93" t="s">
        <v>4788</v>
      </c>
      <c r="C14089" s="93" t="s">
        <v>1416</v>
      </c>
      <c r="D14089" s="95">
        <v>1034</v>
      </c>
      <c r="F14089" s="95">
        <v>23736909</v>
      </c>
      <c r="G14089" s="95">
        <v>250</v>
      </c>
      <c r="H14089" s="93" t="s">
        <v>8976</v>
      </c>
      <c r="I14089" s="93" t="s">
        <v>23891</v>
      </c>
      <c r="J14089" s="93" t="s">
        <v>20917</v>
      </c>
      <c r="K14089" s="93" t="s">
        <v>4902</v>
      </c>
      <c r="L14089" s="14">
        <f>AND(vyberHrace&lt;&gt;"",ISNUMBER(SEARCH(vyberHrace,$B14089)))</f>
      </c>
      <c r="M14089" s="14">
        <f>AND($I14089=MID(kododd,1,2),$J14089=MID(kododd,3,3))</f>
      </c>
    </row>
    <row r="14090">
      <c r="A14090" s="95">
        <v>32001</v>
      </c>
      <c r="B14090" s="93" t="s">
        <v>17226</v>
      </c>
      <c r="C14090" s="93" t="s">
        <v>1454</v>
      </c>
      <c r="D14090" s="95">
        <v>1435</v>
      </c>
      <c r="F14090" s="95">
        <v>372862</v>
      </c>
      <c r="G14090" s="95">
        <v>0</v>
      </c>
      <c r="H14090" s="93" t="s">
        <v>8976</v>
      </c>
      <c r="I14090" s="93" t="s">
        <v>23891</v>
      </c>
      <c r="J14090" s="93" t="s">
        <v>20954</v>
      </c>
      <c r="K14090" s="93" t="s">
        <v>5079</v>
      </c>
      <c r="L14090" s="14">
        <f>AND(vyberHrace&lt;&gt;"",ISNUMBER(SEARCH(vyberHrace,$B14090)))</f>
      </c>
      <c r="M14090" s="14">
        <f>AND($I14090=MID(kododd,1,2),$J14090=MID(kododd,3,3))</f>
      </c>
    </row>
    <row r="14091">
      <c r="A14091" s="95">
        <v>39780</v>
      </c>
      <c r="B14091" s="93" t="s">
        <v>17229</v>
      </c>
      <c r="C14091" s="93" t="s">
        <v>1399</v>
      </c>
      <c r="D14091" s="95">
        <v>1250</v>
      </c>
      <c r="F14091" s="95">
        <v>23741414</v>
      </c>
      <c r="G14091" s="95">
        <v>0</v>
      </c>
      <c r="H14091" s="93" t="s">
        <v>8976</v>
      </c>
      <c r="I14091" s="93" t="s">
        <v>23891</v>
      </c>
      <c r="J14091" s="93" t="s">
        <v>20859</v>
      </c>
      <c r="K14091" s="93" t="s">
        <v>6551</v>
      </c>
      <c r="L14091" s="14">
        <f>AND(vyberHrace&lt;&gt;"",ISNUMBER(SEARCH(vyberHrace,$B14091)))</f>
      </c>
      <c r="M14091" s="14">
        <f>AND($I14091=MID(kododd,1,2),$J14091=MID(kododd,3,3))</f>
      </c>
    </row>
    <row r="14092">
      <c r="A14092" s="95">
        <v>58704</v>
      </c>
      <c r="B14092" s="93" t="s">
        <v>25186</v>
      </c>
      <c r="C14092" s="93" t="s">
        <v>1450</v>
      </c>
      <c r="F14092" s="95">
        <v>23785160</v>
      </c>
      <c r="G14092" s="95">
        <v>0</v>
      </c>
      <c r="H14092" s="93" t="s">
        <v>8976</v>
      </c>
      <c r="I14092" s="93" t="s">
        <v>23891</v>
      </c>
      <c r="J14092" s="93" t="s">
        <v>20843</v>
      </c>
      <c r="K14092" s="93" t="s">
        <v>5072</v>
      </c>
      <c r="L14092" s="14">
        <f>AND(vyberHrace&lt;&gt;"",ISNUMBER(SEARCH(vyberHrace,$B14092)))</f>
      </c>
      <c r="M14092" s="14">
        <f>AND($I14092=MID(kododd,1,2),$J14092=MID(kododd,3,3))</f>
      </c>
    </row>
    <row r="14093">
      <c r="A14093" s="95">
        <v>4913</v>
      </c>
      <c r="B14093" s="93" t="s">
        <v>14987</v>
      </c>
      <c r="C14093" s="93" t="s">
        <v>1455</v>
      </c>
      <c r="D14093" s="95">
        <v>1427</v>
      </c>
      <c r="F14093" s="95">
        <v>380040</v>
      </c>
      <c r="G14093" s="95">
        <v>250</v>
      </c>
      <c r="H14093" s="93" t="s">
        <v>8976</v>
      </c>
      <c r="I14093" s="93" t="s">
        <v>23891</v>
      </c>
      <c r="J14093" s="93" t="s">
        <v>20895</v>
      </c>
      <c r="K14093" s="93" t="s">
        <v>26155</v>
      </c>
      <c r="L14093" s="14">
        <f>AND(vyberHrace&lt;&gt;"",ISNUMBER(SEARCH(vyberHrace,$B14093)))</f>
      </c>
      <c r="M14093" s="14">
        <f>AND($I14093=MID(kododd,1,2),$J14093=MID(kododd,3,3))</f>
      </c>
    </row>
    <row r="14094">
      <c r="A14094" s="95">
        <v>41929</v>
      </c>
      <c r="B14094" s="93" t="s">
        <v>14991</v>
      </c>
      <c r="C14094" s="93" t="s">
        <v>1423</v>
      </c>
      <c r="D14094" s="95">
        <v>1679</v>
      </c>
      <c r="E14094" s="95">
        <v>1800</v>
      </c>
      <c r="F14094" s="95">
        <v>388254</v>
      </c>
      <c r="G14094" s="95">
        <v>0</v>
      </c>
      <c r="H14094" s="93" t="s">
        <v>8976</v>
      </c>
      <c r="I14094" s="93" t="s">
        <v>23891</v>
      </c>
      <c r="J14094" s="93" t="s">
        <v>20859</v>
      </c>
      <c r="K14094" s="93" t="s">
        <v>6551</v>
      </c>
      <c r="L14094" s="14">
        <f>AND(vyberHrace&lt;&gt;"",ISNUMBER(SEARCH(vyberHrace,$B14094)))</f>
      </c>
      <c r="M14094" s="14">
        <f>AND($I14094=MID(kododd,1,2),$J14094=MID(kododd,3,3))</f>
      </c>
    </row>
    <row r="14095">
      <c r="A14095" s="95">
        <v>48605</v>
      </c>
      <c r="B14095" s="93" t="s">
        <v>15009</v>
      </c>
      <c r="C14095" s="93" t="s">
        <v>1406</v>
      </c>
      <c r="D14095" s="95">
        <v>1474</v>
      </c>
      <c r="E14095" s="95">
        <v>1836</v>
      </c>
      <c r="F14095" s="95">
        <v>23736917</v>
      </c>
      <c r="G14095" s="95">
        <v>250</v>
      </c>
      <c r="H14095" s="93" t="s">
        <v>8976</v>
      </c>
      <c r="I14095" s="93" t="s">
        <v>23891</v>
      </c>
      <c r="J14095" s="93" t="s">
        <v>20877</v>
      </c>
      <c r="K14095" s="93" t="s">
        <v>1966</v>
      </c>
      <c r="L14095" s="14">
        <f>AND(vyberHrace&lt;&gt;"",ISNUMBER(SEARCH(vyberHrace,$B14095)))</f>
      </c>
      <c r="M14095" s="14">
        <f>AND($I14095=MID(kododd,1,2),$J14095=MID(kododd,3,3))</f>
      </c>
    </row>
    <row r="14096">
      <c r="A14096" s="95">
        <v>50091</v>
      </c>
      <c r="B14096" s="93" t="s">
        <v>8068</v>
      </c>
      <c r="C14096" s="93" t="s">
        <v>1406</v>
      </c>
      <c r="F14096" s="95">
        <v>23795590</v>
      </c>
      <c r="G14096" s="95">
        <v>250</v>
      </c>
      <c r="H14096" s="93" t="s">
        <v>8976</v>
      </c>
      <c r="I14096" s="93" t="s">
        <v>23891</v>
      </c>
      <c r="J14096" s="93" t="s">
        <v>20875</v>
      </c>
      <c r="K14096" s="93" t="s">
        <v>6163</v>
      </c>
      <c r="L14096" s="14">
        <f>AND(vyberHrace&lt;&gt;"",ISNUMBER(SEARCH(vyberHrace,$B14096)))</f>
      </c>
      <c r="M14096" s="14">
        <f>AND($I14096=MID(kododd,1,2),$J14096=MID(kododd,3,3))</f>
      </c>
    </row>
    <row r="14097">
      <c r="A14097" s="95">
        <v>10179</v>
      </c>
      <c r="B14097" s="93" t="s">
        <v>8070</v>
      </c>
      <c r="C14097" s="93" t="s">
        <v>1440</v>
      </c>
      <c r="D14097" s="95">
        <v>1610</v>
      </c>
      <c r="E14097" s="95">
        <v>1773</v>
      </c>
      <c r="F14097" s="95">
        <v>361232</v>
      </c>
      <c r="G14097" s="95">
        <v>250</v>
      </c>
      <c r="H14097" s="93" t="s">
        <v>8976</v>
      </c>
      <c r="I14097" s="93" t="s">
        <v>23891</v>
      </c>
      <c r="J14097" s="93" t="s">
        <v>20879</v>
      </c>
      <c r="K14097" s="93" t="s">
        <v>2036</v>
      </c>
      <c r="L14097" s="14">
        <f>AND(vyberHrace&lt;&gt;"",ISNUMBER(SEARCH(vyberHrace,$B14097)))</f>
      </c>
      <c r="M14097" s="14">
        <f>AND($I14097=MID(kododd,1,2),$J14097=MID(kododd,3,3))</f>
      </c>
    </row>
    <row r="14098">
      <c r="A14098" s="95">
        <v>52166</v>
      </c>
      <c r="B14098" s="93" t="s">
        <v>5293</v>
      </c>
      <c r="C14098" s="93" t="s">
        <v>1406</v>
      </c>
      <c r="D14098" s="95">
        <v>1028</v>
      </c>
      <c r="F14098" s="95">
        <v>23742704</v>
      </c>
      <c r="G14098" s="95">
        <v>250</v>
      </c>
      <c r="H14098" s="93" t="s">
        <v>8976</v>
      </c>
      <c r="I14098" s="93" t="s">
        <v>23891</v>
      </c>
      <c r="J14098" s="93" t="s">
        <v>20961</v>
      </c>
      <c r="K14098" s="93" t="s">
        <v>6549</v>
      </c>
      <c r="L14098" s="14">
        <f>AND(vyberHrace&lt;&gt;"",ISNUMBER(SEARCH(vyberHrace,$B14098)))</f>
      </c>
      <c r="M14098" s="14">
        <f>AND($I14098=MID(kododd,1,2),$J14098=MID(kododd,3,3))</f>
      </c>
    </row>
    <row r="14099">
      <c r="A14099" s="95">
        <v>6518</v>
      </c>
      <c r="B14099" s="93" t="s">
        <v>8267</v>
      </c>
      <c r="C14099" s="93" t="s">
        <v>1415</v>
      </c>
      <c r="D14099" s="95">
        <v>1712</v>
      </c>
      <c r="F14099" s="95">
        <v>343307</v>
      </c>
      <c r="G14099" s="95">
        <v>0</v>
      </c>
      <c r="H14099" s="93" t="s">
        <v>8976</v>
      </c>
      <c r="I14099" s="93" t="s">
        <v>23891</v>
      </c>
      <c r="J14099" s="93" t="s">
        <v>20899</v>
      </c>
      <c r="K14099" s="93" t="s">
        <v>4757</v>
      </c>
      <c r="L14099" s="14">
        <f>AND(vyberHrace&lt;&gt;"",ISNUMBER(SEARCH(vyberHrace,$B14099)))</f>
      </c>
      <c r="M14099" s="14">
        <f>AND($I14099=MID(kododd,1,2),$J14099=MID(kododd,3,3))</f>
      </c>
    </row>
    <row r="14100">
      <c r="A14100" s="95">
        <v>63102</v>
      </c>
      <c r="B14100" s="93" t="s">
        <v>29249</v>
      </c>
      <c r="C14100" s="93" t="s">
        <v>1486</v>
      </c>
      <c r="G14100" s="95">
        <v>250</v>
      </c>
      <c r="H14100" s="93" t="s">
        <v>8976</v>
      </c>
      <c r="I14100" s="93" t="s">
        <v>23891</v>
      </c>
      <c r="J14100" s="93" t="s">
        <v>20843</v>
      </c>
      <c r="K14100" s="93" t="s">
        <v>5072</v>
      </c>
      <c r="L14100" s="14">
        <f>AND(vyberHrace&lt;&gt;"",ISNUMBER(SEARCH(vyberHrace,$B14100)))</f>
      </c>
      <c r="M14100" s="14">
        <f>AND($I14100=MID(kododd,1,2),$J14100=MID(kododd,3,3))</f>
      </c>
    </row>
    <row r="14101">
      <c r="A14101" s="95">
        <v>7984</v>
      </c>
      <c r="B14101" s="93" t="s">
        <v>21137</v>
      </c>
      <c r="C14101" s="93" t="s">
        <v>1407</v>
      </c>
      <c r="D14101" s="95">
        <v>1907</v>
      </c>
      <c r="E14101" s="95">
        <v>1968</v>
      </c>
      <c r="F14101" s="95">
        <v>340111</v>
      </c>
      <c r="G14101" s="95">
        <v>250</v>
      </c>
      <c r="H14101" s="93" t="s">
        <v>8976</v>
      </c>
      <c r="I14101" s="93" t="s">
        <v>23891</v>
      </c>
      <c r="J14101" s="93" t="s">
        <v>20924</v>
      </c>
      <c r="K14101" s="93" t="s">
        <v>2136</v>
      </c>
      <c r="L14101" s="14">
        <f>AND(vyberHrace&lt;&gt;"",ISNUMBER(SEARCH(vyberHrace,$B14101)))</f>
      </c>
      <c r="M14101" s="14">
        <f>AND($I14101=MID(kododd,1,2),$J14101=MID(kododd,3,3))</f>
      </c>
    </row>
    <row r="14102">
      <c r="A14102" s="95">
        <v>47719</v>
      </c>
      <c r="B14102" s="93" t="s">
        <v>8277</v>
      </c>
      <c r="C14102" s="93" t="s">
        <v>1402</v>
      </c>
      <c r="F14102" s="95">
        <v>23722070</v>
      </c>
      <c r="G14102" s="95">
        <v>0</v>
      </c>
      <c r="H14102" s="93" t="s">
        <v>8976</v>
      </c>
      <c r="I14102" s="93" t="s">
        <v>23891</v>
      </c>
      <c r="J14102" s="93" t="s">
        <v>20844</v>
      </c>
      <c r="K14102" s="93" t="s">
        <v>4953</v>
      </c>
      <c r="L14102" s="14">
        <f>AND(vyberHrace&lt;&gt;"",ISNUMBER(SEARCH(vyberHrace,$B14102)))</f>
      </c>
      <c r="M14102" s="14">
        <f>AND($I14102=MID(kododd,1,2),$J14102=MID(kododd,3,3))</f>
      </c>
    </row>
    <row r="14103">
      <c r="A14103" s="95">
        <v>50922</v>
      </c>
      <c r="B14103" s="93" t="s">
        <v>14011</v>
      </c>
      <c r="C14103" s="93" t="s">
        <v>1422</v>
      </c>
      <c r="G14103" s="95">
        <v>0</v>
      </c>
      <c r="H14103" s="93" t="s">
        <v>8976</v>
      </c>
      <c r="I14103" s="93" t="s">
        <v>23891</v>
      </c>
      <c r="J14103" s="93" t="s">
        <v>20859</v>
      </c>
      <c r="K14103" s="93" t="s">
        <v>6551</v>
      </c>
      <c r="L14103" s="14">
        <f>AND(vyberHrace&lt;&gt;"",ISNUMBER(SEARCH(vyberHrace,$B14103)))</f>
      </c>
      <c r="M14103" s="14">
        <f>AND($I14103=MID(kododd,1,2),$J14103=MID(kododd,3,3))</f>
      </c>
    </row>
    <row r="14104">
      <c r="A14104" s="95">
        <v>62248</v>
      </c>
      <c r="B14104" s="93" t="s">
        <v>28432</v>
      </c>
      <c r="C14104" s="93" t="s">
        <v>1446</v>
      </c>
      <c r="G14104" s="95">
        <v>0</v>
      </c>
      <c r="H14104" s="93" t="s">
        <v>8976</v>
      </c>
      <c r="I14104" s="93" t="s">
        <v>23891</v>
      </c>
      <c r="J14104" s="93" t="s">
        <v>23412</v>
      </c>
      <c r="K14104" s="93" t="s">
        <v>21365</v>
      </c>
      <c r="L14104" s="14">
        <f>AND(vyberHrace&lt;&gt;"",ISNUMBER(SEARCH(vyberHrace,$B14104)))</f>
      </c>
      <c r="M14104" s="14">
        <f>AND($I14104=MID(kododd,1,2),$J14104=MID(kododd,3,3))</f>
      </c>
    </row>
    <row r="14105">
      <c r="A14105" s="95">
        <v>62661</v>
      </c>
      <c r="B14105" s="93" t="s">
        <v>29250</v>
      </c>
      <c r="C14105" s="93" t="s">
        <v>1420</v>
      </c>
      <c r="G14105" s="95">
        <v>250</v>
      </c>
      <c r="H14105" s="93" t="s">
        <v>8976</v>
      </c>
      <c r="I14105" s="93" t="s">
        <v>23891</v>
      </c>
      <c r="J14105" s="93" t="s">
        <v>20880</v>
      </c>
      <c r="K14105" s="93" t="s">
        <v>11212</v>
      </c>
      <c r="L14105" s="14">
        <f>AND(vyberHrace&lt;&gt;"",ISNUMBER(SEARCH(vyberHrace,$B14105)))</f>
      </c>
      <c r="M14105" s="14">
        <f>AND($I14105=MID(kododd,1,2),$J14105=MID(kododd,3,3))</f>
      </c>
    </row>
    <row r="14106">
      <c r="A14106" s="95">
        <v>33426</v>
      </c>
      <c r="B14106" s="93" t="s">
        <v>8526</v>
      </c>
      <c r="C14106" s="93" t="s">
        <v>1409</v>
      </c>
      <c r="D14106" s="95">
        <v>2100</v>
      </c>
      <c r="E14106" s="95">
        <v>2157</v>
      </c>
      <c r="F14106" s="95">
        <v>374040</v>
      </c>
      <c r="G14106" s="95">
        <v>250</v>
      </c>
      <c r="H14106" s="93" t="s">
        <v>8976</v>
      </c>
      <c r="I14106" s="93" t="s">
        <v>23891</v>
      </c>
      <c r="J14106" s="93" t="s">
        <v>20909</v>
      </c>
      <c r="K14106" s="93" t="s">
        <v>8978</v>
      </c>
      <c r="L14106" s="14">
        <f>AND(vyberHrace&lt;&gt;"",ISNUMBER(SEARCH(vyberHrace,$B14106)))</f>
      </c>
      <c r="M14106" s="14">
        <f>AND($I14106=MID(kododd,1,2),$J14106=MID(kododd,3,3))</f>
      </c>
    </row>
    <row r="14107">
      <c r="A14107" s="95">
        <v>47612</v>
      </c>
      <c r="B14107" s="93" t="s">
        <v>70</v>
      </c>
      <c r="C14107" s="93" t="s">
        <v>1455</v>
      </c>
      <c r="D14107" s="95">
        <v>1275</v>
      </c>
      <c r="E14107" s="95">
        <v>1511</v>
      </c>
      <c r="F14107" s="95">
        <v>23717823</v>
      </c>
      <c r="G14107" s="95">
        <v>250</v>
      </c>
      <c r="H14107" s="93" t="s">
        <v>8976</v>
      </c>
      <c r="I14107" s="93" t="s">
        <v>23891</v>
      </c>
      <c r="J14107" s="93" t="s">
        <v>20927</v>
      </c>
      <c r="K14107" s="93" t="s">
        <v>2023</v>
      </c>
      <c r="L14107" s="14">
        <f>AND(vyberHrace&lt;&gt;"",ISNUMBER(SEARCH(vyberHrace,$B14107)))</f>
      </c>
      <c r="M14107" s="14">
        <f>AND($I14107=MID(kododd,1,2),$J14107=MID(kododd,3,3))</f>
      </c>
    </row>
    <row r="14108">
      <c r="A14108" s="95">
        <v>56748</v>
      </c>
      <c r="B14108" s="93" t="s">
        <v>22558</v>
      </c>
      <c r="C14108" s="93" t="s">
        <v>1450</v>
      </c>
      <c r="D14108" s="95">
        <v>1021</v>
      </c>
      <c r="F14108" s="95">
        <v>23773286</v>
      </c>
      <c r="G14108" s="95">
        <v>250</v>
      </c>
      <c r="H14108" s="93" t="s">
        <v>8976</v>
      </c>
      <c r="I14108" s="93" t="s">
        <v>23891</v>
      </c>
      <c r="J14108" s="93" t="s">
        <v>20905</v>
      </c>
      <c r="K14108" s="93" t="s">
        <v>8990</v>
      </c>
      <c r="L14108" s="14">
        <f>AND(vyberHrace&lt;&gt;"",ISNUMBER(SEARCH(vyberHrace,$B14108)))</f>
      </c>
      <c r="M14108" s="14">
        <f>AND($I14108=MID(kododd,1,2),$J14108=MID(kododd,3,3))</f>
      </c>
    </row>
    <row r="14109">
      <c r="A14109" s="95">
        <v>56894</v>
      </c>
      <c r="B14109" s="93" t="s">
        <v>22559</v>
      </c>
      <c r="C14109" s="93" t="s">
        <v>1461</v>
      </c>
      <c r="D14109" s="95">
        <v>1585</v>
      </c>
      <c r="E14109" s="95">
        <v>1764</v>
      </c>
      <c r="F14109" s="95">
        <v>23763329</v>
      </c>
      <c r="G14109" s="95">
        <v>250</v>
      </c>
      <c r="H14109" s="93" t="s">
        <v>8976</v>
      </c>
      <c r="I14109" s="93" t="s">
        <v>23891</v>
      </c>
      <c r="J14109" s="93" t="s">
        <v>20905</v>
      </c>
      <c r="K14109" s="93" t="s">
        <v>8990</v>
      </c>
      <c r="L14109" s="14">
        <f>AND(vyberHrace&lt;&gt;"",ISNUMBER(SEARCH(vyberHrace,$B14109)))</f>
      </c>
      <c r="M14109" s="14">
        <f>AND($I14109=MID(kododd,1,2),$J14109=MID(kododd,3,3))</f>
      </c>
    </row>
    <row r="14110">
      <c r="A14110" s="95">
        <v>58229</v>
      </c>
      <c r="B14110" s="93" t="s">
        <v>24747</v>
      </c>
      <c r="C14110" s="93" t="s">
        <v>1416</v>
      </c>
      <c r="F14110" s="95">
        <v>23774630</v>
      </c>
      <c r="G14110" s="95">
        <v>0</v>
      </c>
      <c r="H14110" s="93" t="s">
        <v>8976</v>
      </c>
      <c r="I14110" s="93" t="s">
        <v>23891</v>
      </c>
      <c r="J14110" s="93" t="s">
        <v>20908</v>
      </c>
      <c r="K14110" s="93" t="s">
        <v>21355</v>
      </c>
      <c r="L14110" s="14">
        <f>AND(vyberHrace&lt;&gt;"",ISNUMBER(SEARCH(vyberHrace,$B14110)))</f>
      </c>
      <c r="M14110" s="14">
        <f>AND($I14110=MID(kododd,1,2),$J14110=MID(kododd,3,3))</f>
      </c>
    </row>
    <row r="14111">
      <c r="A14111" s="95">
        <v>18699</v>
      </c>
      <c r="B14111" s="93" t="s">
        <v>6299</v>
      </c>
      <c r="C14111" s="93" t="s">
        <v>1428</v>
      </c>
      <c r="D14111" s="95">
        <v>1309</v>
      </c>
      <c r="E14111" s="95">
        <v>1532</v>
      </c>
      <c r="F14111" s="95">
        <v>380059</v>
      </c>
      <c r="G14111" s="95">
        <v>250</v>
      </c>
      <c r="H14111" s="93" t="s">
        <v>8976</v>
      </c>
      <c r="I14111" s="93" t="s">
        <v>23891</v>
      </c>
      <c r="J14111" s="93" t="s">
        <v>20895</v>
      </c>
      <c r="K14111" s="93" t="s">
        <v>26155</v>
      </c>
      <c r="L14111" s="14">
        <f>AND(vyberHrace&lt;&gt;"",ISNUMBER(SEARCH(vyberHrace,$B14111)))</f>
      </c>
      <c r="M14111" s="14">
        <f>AND($I14111=MID(kododd,1,2),$J14111=MID(kododd,3,3))</f>
      </c>
    </row>
    <row r="14112">
      <c r="A14112" s="95">
        <v>14461</v>
      </c>
      <c r="B14112" s="93" t="s">
        <v>30000</v>
      </c>
      <c r="C14112" s="93" t="s">
        <v>1457</v>
      </c>
      <c r="D14112" s="95">
        <v>1464</v>
      </c>
      <c r="G14112" s="95">
        <v>250</v>
      </c>
      <c r="H14112" s="93" t="s">
        <v>8976</v>
      </c>
      <c r="I14112" s="93" t="s">
        <v>23891</v>
      </c>
      <c r="J14112" s="93" t="s">
        <v>20895</v>
      </c>
      <c r="K14112" s="93" t="s">
        <v>26155</v>
      </c>
      <c r="L14112" s="14">
        <f>AND(vyberHrace&lt;&gt;"",ISNUMBER(SEARCH(vyberHrace,$B14112)))</f>
      </c>
      <c r="M14112" s="14">
        <f>AND($I14112=MID(kododd,1,2),$J14112=MID(kododd,3,3))</f>
      </c>
    </row>
    <row r="14113">
      <c r="A14113" s="95">
        <v>54241</v>
      </c>
      <c r="B14113" s="93" t="s">
        <v>774</v>
      </c>
      <c r="C14113" s="93" t="s">
        <v>1411</v>
      </c>
      <c r="F14113" s="95">
        <v>23755067</v>
      </c>
      <c r="G14113" s="95">
        <v>250</v>
      </c>
      <c r="H14113" s="93" t="s">
        <v>8976</v>
      </c>
      <c r="I14113" s="93" t="s">
        <v>23891</v>
      </c>
      <c r="J14113" s="93" t="s">
        <v>20909</v>
      </c>
      <c r="K14113" s="93" t="s">
        <v>8978</v>
      </c>
      <c r="L14113" s="14">
        <f>AND(vyberHrace&lt;&gt;"",ISNUMBER(SEARCH(vyberHrace,$B14113)))</f>
      </c>
      <c r="M14113" s="14">
        <f>AND($I14113=MID(kododd,1,2),$J14113=MID(kododd,3,3))</f>
      </c>
    </row>
    <row r="14114">
      <c r="A14114" s="95">
        <v>58675</v>
      </c>
      <c r="B14114" s="93" t="s">
        <v>25159</v>
      </c>
      <c r="C14114" s="93" t="s">
        <v>1412</v>
      </c>
      <c r="G14114" s="95">
        <v>0</v>
      </c>
      <c r="H14114" s="93" t="s">
        <v>8976</v>
      </c>
      <c r="I14114" s="93" t="s">
        <v>23891</v>
      </c>
      <c r="J14114" s="93" t="s">
        <v>20859</v>
      </c>
      <c r="K14114" s="93" t="s">
        <v>6551</v>
      </c>
      <c r="L14114" s="14">
        <f>AND(vyberHrace&lt;&gt;"",ISNUMBER(SEARCH(vyberHrace,$B14114)))</f>
      </c>
      <c r="M14114" s="14">
        <f>AND($I14114=MID(kododd,1,2),$J14114=MID(kododd,3,3))</f>
      </c>
    </row>
    <row r="14115">
      <c r="A14115" s="95">
        <v>49255</v>
      </c>
      <c r="B14115" s="93" t="s">
        <v>24059</v>
      </c>
      <c r="C14115" s="93" t="s">
        <v>1416</v>
      </c>
      <c r="D14115" s="95">
        <v>1540</v>
      </c>
      <c r="E14115" s="95">
        <v>1682</v>
      </c>
      <c r="F14115" s="95">
        <v>23726733</v>
      </c>
      <c r="G14115" s="95">
        <v>250</v>
      </c>
      <c r="H14115" s="93" t="s">
        <v>8976</v>
      </c>
      <c r="I14115" s="93" t="s">
        <v>23891</v>
      </c>
      <c r="J14115" s="93" t="s">
        <v>20927</v>
      </c>
      <c r="K14115" s="93" t="s">
        <v>2023</v>
      </c>
      <c r="L14115" s="14">
        <f>AND(vyberHrace&lt;&gt;"",ISNUMBER(SEARCH(vyberHrace,$B14115)))</f>
      </c>
      <c r="M14115" s="14">
        <f>AND($I14115=MID(kododd,1,2),$J14115=MID(kododd,3,3))</f>
      </c>
    </row>
    <row r="14116">
      <c r="A14116" s="95">
        <v>53113</v>
      </c>
      <c r="B14116" s="93" t="s">
        <v>4248</v>
      </c>
      <c r="C14116" s="93" t="s">
        <v>1455</v>
      </c>
      <c r="F14116" s="95">
        <v>23746700</v>
      </c>
      <c r="G14116" s="95">
        <v>0</v>
      </c>
      <c r="H14116" s="93" t="s">
        <v>8976</v>
      </c>
      <c r="I14116" s="93" t="s">
        <v>23891</v>
      </c>
      <c r="J14116" s="93" t="s">
        <v>20927</v>
      </c>
      <c r="K14116" s="93" t="s">
        <v>2023</v>
      </c>
      <c r="L14116" s="14">
        <f>AND(vyberHrace&lt;&gt;"",ISNUMBER(SEARCH(vyberHrace,$B14116)))</f>
      </c>
      <c r="M14116" s="14">
        <f>AND($I14116=MID(kododd,1,2),$J14116=MID(kododd,3,3))</f>
      </c>
    </row>
    <row r="14117">
      <c r="A14117" s="95">
        <v>57287</v>
      </c>
      <c r="B14117" s="93" t="s">
        <v>22536</v>
      </c>
      <c r="C14117" s="93" t="s">
        <v>1400</v>
      </c>
      <c r="D14117" s="95">
        <v>1320</v>
      </c>
      <c r="E14117" s="95">
        <v>1581</v>
      </c>
      <c r="F14117" s="95">
        <v>23766557</v>
      </c>
      <c r="G14117" s="95">
        <v>250</v>
      </c>
      <c r="H14117" s="93" t="s">
        <v>8976</v>
      </c>
      <c r="I14117" s="93" t="s">
        <v>23891</v>
      </c>
      <c r="J14117" s="93" t="s">
        <v>20927</v>
      </c>
      <c r="K14117" s="93" t="s">
        <v>2023</v>
      </c>
      <c r="L14117" s="14">
        <f>AND(vyberHrace&lt;&gt;"",ISNUMBER(SEARCH(vyberHrace,$B14117)))</f>
      </c>
      <c r="M14117" s="14">
        <f>AND($I14117=MID(kododd,1,2),$J14117=MID(kododd,3,3))</f>
      </c>
    </row>
    <row r="14118">
      <c r="A14118" s="95">
        <v>18976</v>
      </c>
      <c r="B14118" s="93" t="s">
        <v>6341</v>
      </c>
      <c r="C14118" s="93" t="s">
        <v>1435</v>
      </c>
      <c r="D14118" s="95">
        <v>1455</v>
      </c>
      <c r="E14118" s="95">
        <v>1633</v>
      </c>
      <c r="F14118" s="95">
        <v>340138</v>
      </c>
      <c r="G14118" s="95">
        <v>250</v>
      </c>
      <c r="H14118" s="93" t="s">
        <v>8976</v>
      </c>
      <c r="I14118" s="93" t="s">
        <v>23891</v>
      </c>
      <c r="J14118" s="93" t="s">
        <v>20888</v>
      </c>
      <c r="K14118" s="93" t="s">
        <v>6891</v>
      </c>
      <c r="L14118" s="14">
        <f>AND(vyberHrace&lt;&gt;"",ISNUMBER(SEARCH(vyberHrace,$B14118)))</f>
      </c>
      <c r="M14118" s="14">
        <f>AND($I14118=MID(kododd,1,2),$J14118=MID(kododd,3,3))</f>
      </c>
    </row>
    <row r="14119">
      <c r="A14119" s="95">
        <v>53112</v>
      </c>
      <c r="B14119" s="93" t="s">
        <v>686</v>
      </c>
      <c r="C14119" s="93" t="s">
        <v>1420</v>
      </c>
      <c r="F14119" s="95">
        <v>23758813</v>
      </c>
      <c r="G14119" s="95">
        <v>250</v>
      </c>
      <c r="H14119" s="93" t="s">
        <v>8976</v>
      </c>
      <c r="I14119" s="93" t="s">
        <v>23891</v>
      </c>
      <c r="J14119" s="93" t="s">
        <v>20927</v>
      </c>
      <c r="K14119" s="93" t="s">
        <v>2023</v>
      </c>
      <c r="L14119" s="14">
        <f>AND(vyberHrace&lt;&gt;"",ISNUMBER(SEARCH(vyberHrace,$B14119)))</f>
      </c>
      <c r="M14119" s="14">
        <f>AND($I14119=MID(kododd,1,2),$J14119=MID(kododd,3,3))</f>
      </c>
    </row>
    <row r="14120">
      <c r="A14120" s="95">
        <v>63645</v>
      </c>
      <c r="B14120" s="93" t="s">
        <v>29861</v>
      </c>
      <c r="C14120" s="93" t="s">
        <v>1406</v>
      </c>
      <c r="G14120" s="95">
        <v>250</v>
      </c>
      <c r="H14120" s="93" t="s">
        <v>8976</v>
      </c>
      <c r="I14120" s="93" t="s">
        <v>23891</v>
      </c>
      <c r="J14120" s="93" t="s">
        <v>20909</v>
      </c>
      <c r="K14120" s="93" t="s">
        <v>8978</v>
      </c>
      <c r="L14120" s="14">
        <f>AND(vyberHrace&lt;&gt;"",ISNUMBER(SEARCH(vyberHrace,$B14120)))</f>
      </c>
      <c r="M14120" s="14">
        <f>AND($I14120=MID(kododd,1,2),$J14120=MID(kododd,3,3))</f>
      </c>
    </row>
    <row r="14121">
      <c r="A14121" s="95">
        <v>6528</v>
      </c>
      <c r="B14121" s="93" t="s">
        <v>6370</v>
      </c>
      <c r="C14121" s="93" t="s">
        <v>1429</v>
      </c>
      <c r="D14121" s="95">
        <v>1649</v>
      </c>
      <c r="E14121" s="95">
        <v>1819</v>
      </c>
      <c r="F14121" s="95">
        <v>331058</v>
      </c>
      <c r="G14121" s="95">
        <v>250</v>
      </c>
      <c r="H14121" s="93" t="s">
        <v>8976</v>
      </c>
      <c r="I14121" s="93" t="s">
        <v>23891</v>
      </c>
      <c r="J14121" s="93" t="s">
        <v>20980</v>
      </c>
      <c r="K14121" s="93" t="s">
        <v>29223</v>
      </c>
      <c r="L14121" s="14">
        <f>AND(vyberHrace&lt;&gt;"",ISNUMBER(SEARCH(vyberHrace,$B14121)))</f>
      </c>
      <c r="M14121" s="14">
        <f>AND($I14121=MID(kododd,1,2),$J14121=MID(kododd,3,3))</f>
      </c>
    </row>
    <row r="14122">
      <c r="A14122" s="95">
        <v>59043</v>
      </c>
      <c r="B14122" s="93" t="s">
        <v>25494</v>
      </c>
      <c r="C14122" s="93" t="s">
        <v>1422</v>
      </c>
      <c r="G14122" s="95">
        <v>250</v>
      </c>
      <c r="H14122" s="93" t="s">
        <v>8976</v>
      </c>
      <c r="I14122" s="93" t="s">
        <v>23891</v>
      </c>
      <c r="J14122" s="93" t="s">
        <v>20870</v>
      </c>
      <c r="K14122" s="93" t="s">
        <v>6868</v>
      </c>
      <c r="L14122" s="14">
        <f>AND(vyberHrace&lt;&gt;"",ISNUMBER(SEARCH(vyberHrace,$B14122)))</f>
      </c>
      <c r="M14122" s="14">
        <f>AND($I14122=MID(kododd,1,2),$J14122=MID(kododd,3,3))</f>
      </c>
    </row>
    <row r="14123">
      <c r="A14123" s="95">
        <v>45710</v>
      </c>
      <c r="B14123" s="93" t="s">
        <v>6374</v>
      </c>
      <c r="C14123" s="93" t="s">
        <v>1400</v>
      </c>
      <c r="D14123" s="95">
        <v>1261</v>
      </c>
      <c r="E14123" s="95">
        <v>1536</v>
      </c>
      <c r="F14123" s="95">
        <v>23722088</v>
      </c>
      <c r="G14123" s="95">
        <v>250</v>
      </c>
      <c r="H14123" s="93" t="s">
        <v>8976</v>
      </c>
      <c r="I14123" s="93" t="s">
        <v>23891</v>
      </c>
      <c r="J14123" s="93" t="s">
        <v>20905</v>
      </c>
      <c r="K14123" s="93" t="s">
        <v>8990</v>
      </c>
      <c r="L14123" s="14">
        <f>AND(vyberHrace&lt;&gt;"",ISNUMBER(SEARCH(vyberHrace,$B14123)))</f>
      </c>
      <c r="M14123" s="14">
        <f>AND($I14123=MID(kododd,1,2),$J14123=MID(kododd,3,3))</f>
      </c>
    </row>
    <row r="14124">
      <c r="A14124" s="95">
        <v>57800</v>
      </c>
      <c r="B14124" s="93" t="s">
        <v>24354</v>
      </c>
      <c r="C14124" s="93" t="s">
        <v>1486</v>
      </c>
      <c r="D14124" s="95">
        <v>1035</v>
      </c>
      <c r="F14124" s="95">
        <v>23789379</v>
      </c>
      <c r="G14124" s="95">
        <v>250</v>
      </c>
      <c r="H14124" s="93" t="s">
        <v>8976</v>
      </c>
      <c r="I14124" s="93" t="s">
        <v>23891</v>
      </c>
      <c r="J14124" s="93" t="s">
        <v>20961</v>
      </c>
      <c r="K14124" s="93" t="s">
        <v>6549</v>
      </c>
      <c r="L14124" s="14">
        <f>AND(vyberHrace&lt;&gt;"",ISNUMBER(SEARCH(vyberHrace,$B14124)))</f>
      </c>
      <c r="M14124" s="14">
        <f>AND($I14124=MID(kododd,1,2),$J14124=MID(kododd,3,3))</f>
      </c>
    </row>
    <row r="14125">
      <c r="A14125" s="95">
        <v>18766</v>
      </c>
      <c r="B14125" s="93" t="s">
        <v>15959</v>
      </c>
      <c r="C14125" s="93" t="s">
        <v>1475</v>
      </c>
      <c r="G14125" s="95">
        <v>0</v>
      </c>
      <c r="H14125" s="93" t="s">
        <v>8976</v>
      </c>
      <c r="I14125" s="93" t="s">
        <v>23891</v>
      </c>
      <c r="J14125" s="93" t="s">
        <v>20859</v>
      </c>
      <c r="K14125" s="93" t="s">
        <v>6551</v>
      </c>
      <c r="L14125" s="14">
        <f>AND(vyberHrace&lt;&gt;"",ISNUMBER(SEARCH(vyberHrace,$B14125)))</f>
      </c>
      <c r="M14125" s="14">
        <f>AND($I14125=MID(kododd,1,2),$J14125=MID(kododd,3,3))</f>
      </c>
    </row>
    <row r="14126">
      <c r="A14126" s="95">
        <v>45379</v>
      </c>
      <c r="B14126" s="93" t="s">
        <v>8791</v>
      </c>
      <c r="C14126" s="93" t="s">
        <v>3255</v>
      </c>
      <c r="D14126" s="95">
        <v>1732</v>
      </c>
      <c r="E14126" s="95">
        <v>1930</v>
      </c>
      <c r="F14126" s="95">
        <v>23729910</v>
      </c>
      <c r="G14126" s="95">
        <v>250</v>
      </c>
      <c r="H14126" s="93" t="s">
        <v>8976</v>
      </c>
      <c r="I14126" s="93" t="s">
        <v>23891</v>
      </c>
      <c r="J14126" s="93" t="s">
        <v>20909</v>
      </c>
      <c r="K14126" s="93" t="s">
        <v>8978</v>
      </c>
      <c r="L14126" s="14">
        <f>AND(vyberHrace&lt;&gt;"",ISNUMBER(SEARCH(vyberHrace,$B14126)))</f>
      </c>
      <c r="M14126" s="14">
        <f>AND($I14126=MID(kododd,1,2),$J14126=MID(kododd,3,3))</f>
      </c>
    </row>
    <row r="14127">
      <c r="A14127" s="95">
        <v>61522</v>
      </c>
      <c r="B14127" s="93" t="s">
        <v>27698</v>
      </c>
      <c r="C14127" s="93" t="s">
        <v>1486</v>
      </c>
      <c r="G14127" s="95">
        <v>250</v>
      </c>
      <c r="H14127" s="93" t="s">
        <v>8976</v>
      </c>
      <c r="I14127" s="93" t="s">
        <v>23891</v>
      </c>
      <c r="J14127" s="93" t="s">
        <v>20849</v>
      </c>
      <c r="K14127" s="93" t="s">
        <v>5108</v>
      </c>
      <c r="L14127" s="14">
        <f>AND(vyberHrace&lt;&gt;"",ISNUMBER(SEARCH(vyberHrace,$B14127)))</f>
      </c>
      <c r="M14127" s="14">
        <f>AND($I14127=MID(kododd,1,2),$J14127=MID(kododd,3,3))</f>
      </c>
    </row>
    <row r="14128">
      <c r="A14128" s="95">
        <v>50403</v>
      </c>
      <c r="B14128" s="93" t="s">
        <v>4743</v>
      </c>
      <c r="C14128" s="93" t="s">
        <v>1412</v>
      </c>
      <c r="D14128" s="95">
        <v>1207</v>
      </c>
      <c r="E14128" s="95">
        <v>1509</v>
      </c>
      <c r="F14128" s="95">
        <v>23755075</v>
      </c>
      <c r="G14128" s="95">
        <v>250</v>
      </c>
      <c r="H14128" s="93" t="s">
        <v>8976</v>
      </c>
      <c r="I14128" s="93" t="s">
        <v>23891</v>
      </c>
      <c r="J14128" s="93" t="s">
        <v>20858</v>
      </c>
      <c r="K14128" s="93" t="s">
        <v>4899</v>
      </c>
      <c r="L14128" s="14">
        <f>AND(vyberHrace&lt;&gt;"",ISNUMBER(SEARCH(vyberHrace,$B14128)))</f>
      </c>
      <c r="M14128" s="14">
        <f>AND($I14128=MID(kododd,1,2),$J14128=MID(kododd,3,3))</f>
      </c>
    </row>
    <row r="14129">
      <c r="A14129" s="95">
        <v>12692</v>
      </c>
      <c r="B14129" s="93" t="s">
        <v>10801</v>
      </c>
      <c r="C14129" s="93" t="s">
        <v>1449</v>
      </c>
      <c r="D14129" s="95">
        <v>1503</v>
      </c>
      <c r="E14129" s="95">
        <v>1691</v>
      </c>
      <c r="F14129" s="95">
        <v>372870</v>
      </c>
      <c r="G14129" s="95">
        <v>250</v>
      </c>
      <c r="H14129" s="93" t="s">
        <v>8976</v>
      </c>
      <c r="I14129" s="93" t="s">
        <v>23891</v>
      </c>
      <c r="J14129" s="93" t="s">
        <v>20877</v>
      </c>
      <c r="K14129" s="93" t="s">
        <v>1966</v>
      </c>
      <c r="L14129" s="14">
        <f>AND(vyberHrace&lt;&gt;"",ISNUMBER(SEARCH(vyberHrace,$B14129)))</f>
      </c>
      <c r="M14129" s="14">
        <f>AND($I14129=MID(kododd,1,2),$J14129=MID(kododd,3,3))</f>
      </c>
    </row>
    <row r="14130">
      <c r="A14130" s="95">
        <v>42814</v>
      </c>
      <c r="B14130" s="93" t="s">
        <v>10804</v>
      </c>
      <c r="C14130" s="93" t="s">
        <v>1419</v>
      </c>
      <c r="D14130" s="95">
        <v>1312</v>
      </c>
      <c r="E14130" s="95">
        <v>1617</v>
      </c>
      <c r="F14130" s="95">
        <v>399876</v>
      </c>
      <c r="G14130" s="95">
        <v>250</v>
      </c>
      <c r="H14130" s="93" t="s">
        <v>8976</v>
      </c>
      <c r="I14130" s="93" t="s">
        <v>23891</v>
      </c>
      <c r="J14130" s="93" t="s">
        <v>20844</v>
      </c>
      <c r="K14130" s="93" t="s">
        <v>4953</v>
      </c>
      <c r="L14130" s="14">
        <f>AND(vyberHrace&lt;&gt;"",ISNUMBER(SEARCH(vyberHrace,$B14130)))</f>
      </c>
      <c r="M14130" s="14">
        <f>AND($I14130=MID(kododd,1,2),$J14130=MID(kododd,3,3))</f>
      </c>
    </row>
    <row r="14131">
      <c r="A14131" s="95">
        <v>32792</v>
      </c>
      <c r="B14131" s="93" t="s">
        <v>10851</v>
      </c>
      <c r="C14131" s="93" t="s">
        <v>1473</v>
      </c>
      <c r="D14131" s="95">
        <v>1522</v>
      </c>
      <c r="E14131" s="95">
        <v>1622</v>
      </c>
      <c r="F14131" s="95">
        <v>378828</v>
      </c>
      <c r="G14131" s="95">
        <v>250</v>
      </c>
      <c r="H14131" s="93" t="s">
        <v>8976</v>
      </c>
      <c r="I14131" s="93" t="s">
        <v>23891</v>
      </c>
      <c r="J14131" s="93" t="s">
        <v>20847</v>
      </c>
      <c r="K14131" s="93" t="s">
        <v>2032</v>
      </c>
      <c r="L14131" s="14">
        <f>AND(vyberHrace&lt;&gt;"",ISNUMBER(SEARCH(vyberHrace,$B14131)))</f>
      </c>
      <c r="M14131" s="14">
        <f>AND($I14131=MID(kododd,1,2),$J14131=MID(kododd,3,3))</f>
      </c>
    </row>
    <row r="14132">
      <c r="A14132" s="95">
        <v>39778</v>
      </c>
      <c r="B14132" s="93" t="s">
        <v>10852</v>
      </c>
      <c r="C14132" s="93" t="s">
        <v>1399</v>
      </c>
      <c r="G14132" s="95">
        <v>0</v>
      </c>
      <c r="H14132" s="93" t="s">
        <v>8976</v>
      </c>
      <c r="I14132" s="93" t="s">
        <v>23891</v>
      </c>
      <c r="J14132" s="93" t="s">
        <v>20859</v>
      </c>
      <c r="K14132" s="93" t="s">
        <v>6551</v>
      </c>
      <c r="L14132" s="14">
        <f>AND(vyberHrace&lt;&gt;"",ISNUMBER(SEARCH(vyberHrace,$B14132)))</f>
      </c>
      <c r="M14132" s="14">
        <f>AND($I14132=MID(kododd,1,2),$J14132=MID(kododd,3,3))</f>
      </c>
    </row>
    <row r="14133">
      <c r="A14133" s="95">
        <v>49774</v>
      </c>
      <c r="B14133" s="93" t="s">
        <v>687</v>
      </c>
      <c r="C14133" s="93" t="s">
        <v>1410</v>
      </c>
      <c r="D14133" s="95">
        <v>1576</v>
      </c>
      <c r="E14133" s="95">
        <v>1714</v>
      </c>
      <c r="F14133" s="95">
        <v>23728965</v>
      </c>
      <c r="G14133" s="95">
        <v>250</v>
      </c>
      <c r="H14133" s="93" t="s">
        <v>8976</v>
      </c>
      <c r="I14133" s="93" t="s">
        <v>23891</v>
      </c>
      <c r="J14133" s="93" t="s">
        <v>20927</v>
      </c>
      <c r="K14133" s="93" t="s">
        <v>2023</v>
      </c>
      <c r="L14133" s="14">
        <f>AND(vyberHrace&lt;&gt;"",ISNUMBER(SEARCH(vyberHrace,$B14133)))</f>
      </c>
      <c r="M14133" s="14">
        <f>AND($I14133=MID(kododd,1,2),$J14133=MID(kododd,3,3))</f>
      </c>
    </row>
    <row r="14134">
      <c r="A14134" s="95">
        <v>2785</v>
      </c>
      <c r="B14134" s="93" t="s">
        <v>10861</v>
      </c>
      <c r="C14134" s="93" t="s">
        <v>1449</v>
      </c>
      <c r="D14134" s="95">
        <v>1894</v>
      </c>
      <c r="E14134" s="95">
        <v>1859</v>
      </c>
      <c r="F14134" s="95">
        <v>330280</v>
      </c>
      <c r="G14134" s="95">
        <v>250</v>
      </c>
      <c r="H14134" s="93" t="s">
        <v>8976</v>
      </c>
      <c r="I14134" s="93" t="s">
        <v>23891</v>
      </c>
      <c r="J14134" s="93" t="s">
        <v>20899</v>
      </c>
      <c r="K14134" s="93" t="s">
        <v>4757</v>
      </c>
      <c r="L14134" s="14">
        <f>AND(vyberHrace&lt;&gt;"",ISNUMBER(SEARCH(vyberHrace,$B14134)))</f>
      </c>
      <c r="M14134" s="14">
        <f>AND($I14134=MID(kododd,1,2),$J14134=MID(kododd,3,3))</f>
      </c>
    </row>
    <row r="14135">
      <c r="A14135" s="95">
        <v>59631</v>
      </c>
      <c r="B14135" s="93" t="s">
        <v>10861</v>
      </c>
      <c r="C14135" s="93" t="s">
        <v>1450</v>
      </c>
      <c r="D14135" s="95">
        <v>1101</v>
      </c>
      <c r="F14135" s="95">
        <v>23777125</v>
      </c>
      <c r="G14135" s="95">
        <v>250</v>
      </c>
      <c r="H14135" s="93" t="s">
        <v>8976</v>
      </c>
      <c r="I14135" s="93" t="s">
        <v>23891</v>
      </c>
      <c r="J14135" s="93" t="s">
        <v>20899</v>
      </c>
      <c r="K14135" s="93" t="s">
        <v>4757</v>
      </c>
      <c r="L14135" s="14">
        <f>AND(vyberHrace&lt;&gt;"",ISNUMBER(SEARCH(vyberHrace,$B14135)))</f>
      </c>
      <c r="M14135" s="14">
        <f>AND($I14135=MID(kododd,1,2),$J14135=MID(kododd,3,3))</f>
      </c>
    </row>
    <row r="14136">
      <c r="A14136" s="95">
        <v>57428</v>
      </c>
      <c r="B14136" s="93" t="s">
        <v>22537</v>
      </c>
      <c r="C14136" s="93" t="s">
        <v>3255</v>
      </c>
      <c r="F14136" s="95">
        <v>23773103</v>
      </c>
      <c r="G14136" s="95">
        <v>0</v>
      </c>
      <c r="H14136" s="93" t="s">
        <v>8976</v>
      </c>
      <c r="I14136" s="93" t="s">
        <v>23891</v>
      </c>
      <c r="J14136" s="93" t="s">
        <v>20927</v>
      </c>
      <c r="K14136" s="93" t="s">
        <v>2023</v>
      </c>
      <c r="L14136" s="14">
        <f>AND(vyberHrace&lt;&gt;"",ISNUMBER(SEARCH(vyberHrace,$B14136)))</f>
      </c>
      <c r="M14136" s="14">
        <f>AND($I14136=MID(kododd,1,2),$J14136=MID(kododd,3,3))</f>
      </c>
    </row>
    <row r="14137">
      <c r="A14137" s="95">
        <v>56659</v>
      </c>
      <c r="B14137" s="93" t="s">
        <v>22519</v>
      </c>
      <c r="C14137" s="93" t="s">
        <v>1406</v>
      </c>
      <c r="D14137" s="95">
        <v>1139</v>
      </c>
      <c r="F14137" s="95">
        <v>23773111</v>
      </c>
      <c r="G14137" s="95">
        <v>250</v>
      </c>
      <c r="H14137" s="93" t="s">
        <v>8976</v>
      </c>
      <c r="I14137" s="93" t="s">
        <v>23891</v>
      </c>
      <c r="J14137" s="93" t="s">
        <v>20870</v>
      </c>
      <c r="K14137" s="93" t="s">
        <v>6868</v>
      </c>
      <c r="L14137" s="14">
        <f>AND(vyberHrace&lt;&gt;"",ISNUMBER(SEARCH(vyberHrace,$B14137)))</f>
      </c>
      <c r="M14137" s="14">
        <f>AND($I14137=MID(kododd,1,2),$J14137=MID(kododd,3,3))</f>
      </c>
    </row>
    <row r="14138">
      <c r="A14138" s="95">
        <v>40790</v>
      </c>
      <c r="B14138" s="93" t="s">
        <v>11009</v>
      </c>
      <c r="C14138" s="93" t="s">
        <v>1400</v>
      </c>
      <c r="D14138" s="95">
        <v>1746</v>
      </c>
      <c r="E14138" s="95">
        <v>1841</v>
      </c>
      <c r="F14138" s="95">
        <v>395714</v>
      </c>
      <c r="G14138" s="95">
        <v>250</v>
      </c>
      <c r="H14138" s="93" t="s">
        <v>8976</v>
      </c>
      <c r="I14138" s="93" t="s">
        <v>23891</v>
      </c>
      <c r="J14138" s="93" t="s">
        <v>20917</v>
      </c>
      <c r="K14138" s="93" t="s">
        <v>4902</v>
      </c>
      <c r="L14138" s="14">
        <f>AND(vyberHrace&lt;&gt;"",ISNUMBER(SEARCH(vyberHrace,$B14138)))</f>
      </c>
      <c r="M14138" s="14">
        <f>AND($I14138=MID(kododd,1,2),$J14138=MID(kododd,3,3))</f>
      </c>
    </row>
    <row r="14139">
      <c r="A14139" s="95">
        <v>48652</v>
      </c>
      <c r="B14139" s="93" t="s">
        <v>7206</v>
      </c>
      <c r="C14139" s="93" t="s">
        <v>1408</v>
      </c>
      <c r="D14139" s="95">
        <v>2100</v>
      </c>
      <c r="E14139" s="95">
        <v>2127</v>
      </c>
      <c r="F14139" s="95">
        <v>23727004</v>
      </c>
      <c r="G14139" s="95">
        <v>250</v>
      </c>
      <c r="H14139" s="93" t="s">
        <v>8976</v>
      </c>
      <c r="I14139" s="93" t="s">
        <v>23891</v>
      </c>
      <c r="J14139" s="93" t="s">
        <v>20888</v>
      </c>
      <c r="K14139" s="93" t="s">
        <v>6891</v>
      </c>
      <c r="L14139" s="14">
        <f>AND(vyberHrace&lt;&gt;"",ISNUMBER(SEARCH(vyberHrace,$B14139)))</f>
      </c>
      <c r="M14139" s="14">
        <f>AND($I14139=MID(kododd,1,2),$J14139=MID(kododd,3,3))</f>
      </c>
    </row>
    <row r="14140">
      <c r="A14140" s="95">
        <v>59731</v>
      </c>
      <c r="B14140" s="93" t="s">
        <v>26099</v>
      </c>
      <c r="C14140" s="93" t="s">
        <v>1416</v>
      </c>
      <c r="D14140" s="95">
        <v>1618</v>
      </c>
      <c r="E14140" s="95">
        <v>1813</v>
      </c>
      <c r="F14140" s="95">
        <v>23784792</v>
      </c>
      <c r="G14140" s="95">
        <v>250</v>
      </c>
      <c r="H14140" s="93" t="s">
        <v>8976</v>
      </c>
      <c r="I14140" s="93" t="s">
        <v>23891</v>
      </c>
      <c r="J14140" s="93" t="s">
        <v>20899</v>
      </c>
      <c r="K14140" s="93" t="s">
        <v>4757</v>
      </c>
      <c r="L14140" s="14">
        <f>AND(vyberHrace&lt;&gt;"",ISNUMBER(SEARCH(vyberHrace,$B14140)))</f>
      </c>
      <c r="M14140" s="14">
        <f>AND($I14140=MID(kododd,1,2),$J14140=MID(kododd,3,3))</f>
      </c>
    </row>
    <row r="14141">
      <c r="A14141" s="95">
        <v>16164</v>
      </c>
      <c r="B14141" s="93" t="s">
        <v>13258</v>
      </c>
      <c r="C14141" s="93" t="s">
        <v>1464</v>
      </c>
      <c r="D14141" s="95">
        <v>2054</v>
      </c>
      <c r="E14141" s="95">
        <v>2051</v>
      </c>
      <c r="F14141" s="95">
        <v>325074</v>
      </c>
      <c r="G14141" s="95">
        <v>0</v>
      </c>
      <c r="H14141" s="93" t="s">
        <v>8976</v>
      </c>
      <c r="I14141" s="93" t="s">
        <v>23891</v>
      </c>
      <c r="J14141" s="93" t="s">
        <v>20858</v>
      </c>
      <c r="K14141" s="93" t="s">
        <v>4899</v>
      </c>
      <c r="L14141" s="14">
        <f>AND(vyberHrace&lt;&gt;"",ISNUMBER(SEARCH(vyberHrace,$B14141)))</f>
      </c>
      <c r="M14141" s="14">
        <f>AND($I14141=MID(kododd,1,2),$J14141=MID(kododd,3,3))</f>
      </c>
    </row>
    <row r="14142">
      <c r="A14142" s="95">
        <v>9111</v>
      </c>
      <c r="B14142" s="93" t="s">
        <v>13261</v>
      </c>
      <c r="C14142" s="93" t="s">
        <v>1440</v>
      </c>
      <c r="D14142" s="95">
        <v>1853</v>
      </c>
      <c r="E14142" s="95">
        <v>1910</v>
      </c>
      <c r="F14142" s="95">
        <v>340154</v>
      </c>
      <c r="G14142" s="95">
        <v>250</v>
      </c>
      <c r="H14142" s="93" t="s">
        <v>8976</v>
      </c>
      <c r="I14142" s="93" t="s">
        <v>23891</v>
      </c>
      <c r="J14142" s="93" t="s">
        <v>20843</v>
      </c>
      <c r="K14142" s="93" t="s">
        <v>5072</v>
      </c>
      <c r="L14142" s="14">
        <f>AND(vyberHrace&lt;&gt;"",ISNUMBER(SEARCH(vyberHrace,$B14142)))</f>
      </c>
      <c r="M14142" s="14">
        <f>AND($I14142=MID(kododd,1,2),$J14142=MID(kododd,3,3))</f>
      </c>
    </row>
    <row r="14143">
      <c r="A14143" s="95">
        <v>1945</v>
      </c>
      <c r="B14143" s="93" t="s">
        <v>15562</v>
      </c>
      <c r="C14143" s="93" t="s">
        <v>1456</v>
      </c>
      <c r="D14143" s="95">
        <v>1868</v>
      </c>
      <c r="E14143" s="95">
        <v>1902</v>
      </c>
      <c r="F14143" s="95">
        <v>339865</v>
      </c>
      <c r="G14143" s="95">
        <v>250</v>
      </c>
      <c r="H14143" s="93" t="s">
        <v>8976</v>
      </c>
      <c r="I14143" s="93" t="s">
        <v>23891</v>
      </c>
      <c r="J14143" s="93" t="s">
        <v>20924</v>
      </c>
      <c r="K14143" s="93" t="s">
        <v>2136</v>
      </c>
      <c r="L14143" s="14">
        <f>AND(vyberHrace&lt;&gt;"",ISNUMBER(SEARCH(vyberHrace,$B14143)))</f>
      </c>
      <c r="M14143" s="14">
        <f>AND($I14143=MID(kododd,1,2),$J14143=MID(kododd,3,3))</f>
      </c>
    </row>
    <row r="14144">
      <c r="A14144" s="95">
        <v>43269</v>
      </c>
      <c r="B14144" s="93" t="s">
        <v>15588</v>
      </c>
      <c r="C14144" s="93" t="s">
        <v>1419</v>
      </c>
      <c r="D14144" s="95">
        <v>1701</v>
      </c>
      <c r="E14144" s="95">
        <v>1820</v>
      </c>
      <c r="F14144" s="95">
        <v>376434</v>
      </c>
      <c r="G14144" s="95">
        <v>250</v>
      </c>
      <c r="H14144" s="93" t="s">
        <v>8976</v>
      </c>
      <c r="I14144" s="93" t="s">
        <v>23891</v>
      </c>
      <c r="J14144" s="93" t="s">
        <v>20888</v>
      </c>
      <c r="K14144" s="93" t="s">
        <v>6891</v>
      </c>
      <c r="L14144" s="14">
        <f>AND(vyberHrace&lt;&gt;"",ISNUMBER(SEARCH(vyberHrace,$B14144)))</f>
      </c>
      <c r="M14144" s="14">
        <f>AND($I14144=MID(kododd,1,2),$J14144=MID(kododd,3,3))</f>
      </c>
    </row>
    <row r="14145">
      <c r="A14145" s="95">
        <v>61636</v>
      </c>
      <c r="B14145" s="93" t="s">
        <v>27799</v>
      </c>
      <c r="C14145" s="93" t="s">
        <v>1450</v>
      </c>
      <c r="G14145" s="95">
        <v>250</v>
      </c>
      <c r="H14145" s="93" t="s">
        <v>8976</v>
      </c>
      <c r="I14145" s="93" t="s">
        <v>23891</v>
      </c>
      <c r="J14145" s="93" t="s">
        <v>20843</v>
      </c>
      <c r="K14145" s="93" t="s">
        <v>5072</v>
      </c>
      <c r="L14145" s="14">
        <f>AND(vyberHrace&lt;&gt;"",ISNUMBER(SEARCH(vyberHrace,$B14145)))</f>
      </c>
      <c r="M14145" s="14">
        <f>AND($I14145=MID(kododd,1,2),$J14145=MID(kododd,3,3))</f>
      </c>
    </row>
    <row r="14146">
      <c r="A14146" s="95">
        <v>6577</v>
      </c>
      <c r="B14146" s="93" t="s">
        <v>15619</v>
      </c>
      <c r="C14146" s="93" t="s">
        <v>1468</v>
      </c>
      <c r="D14146" s="95">
        <v>1581</v>
      </c>
      <c r="E14146" s="95">
        <v>1732</v>
      </c>
      <c r="F14146" s="95">
        <v>368075</v>
      </c>
      <c r="G14146" s="95">
        <v>250</v>
      </c>
      <c r="H14146" s="93" t="s">
        <v>8976</v>
      </c>
      <c r="I14146" s="93" t="s">
        <v>23891</v>
      </c>
      <c r="J14146" s="93" t="s">
        <v>20870</v>
      </c>
      <c r="K14146" s="93" t="s">
        <v>6868</v>
      </c>
      <c r="L14146" s="14">
        <f>AND(vyberHrace&lt;&gt;"",ISNUMBER(SEARCH(vyberHrace,$B14146)))</f>
      </c>
      <c r="M14146" s="14">
        <f>AND($I14146=MID(kododd,1,2),$J14146=MID(kododd,3,3))</f>
      </c>
    </row>
    <row r="14147">
      <c r="A14147" s="95">
        <v>28327</v>
      </c>
      <c r="B14147" s="93" t="s">
        <v>15630</v>
      </c>
      <c r="C14147" s="93" t="s">
        <v>1414</v>
      </c>
      <c r="D14147" s="95">
        <v>1991</v>
      </c>
      <c r="E14147" s="95">
        <v>2021</v>
      </c>
      <c r="F14147" s="95">
        <v>376892</v>
      </c>
      <c r="G14147" s="95">
        <v>250</v>
      </c>
      <c r="H14147" s="93" t="s">
        <v>8976</v>
      </c>
      <c r="I14147" s="93" t="s">
        <v>23891</v>
      </c>
      <c r="J14147" s="93" t="s">
        <v>20946</v>
      </c>
      <c r="K14147" s="93" t="s">
        <v>4791</v>
      </c>
      <c r="L14147" s="14">
        <f>AND(vyberHrace&lt;&gt;"",ISNUMBER(SEARCH(vyberHrace,$B14147)))</f>
      </c>
      <c r="M14147" s="14">
        <f>AND($I14147=MID(kododd,1,2),$J14147=MID(kododd,3,3))</f>
      </c>
    </row>
    <row r="14148">
      <c r="A14148" s="95">
        <v>26945</v>
      </c>
      <c r="B14148" s="93" t="s">
        <v>15632</v>
      </c>
      <c r="C14148" s="93" t="s">
        <v>1431</v>
      </c>
      <c r="D14148" s="95">
        <v>1854</v>
      </c>
      <c r="E14148" s="95">
        <v>1920</v>
      </c>
      <c r="F14148" s="95">
        <v>361240</v>
      </c>
      <c r="G14148" s="95">
        <v>0</v>
      </c>
      <c r="H14148" s="93" t="s">
        <v>8976</v>
      </c>
      <c r="I14148" s="93" t="s">
        <v>23891</v>
      </c>
      <c r="J14148" s="93" t="s">
        <v>20946</v>
      </c>
      <c r="K14148" s="93" t="s">
        <v>4791</v>
      </c>
      <c r="L14148" s="14">
        <f>AND(vyberHrace&lt;&gt;"",ISNUMBER(SEARCH(vyberHrace,$B14148)))</f>
      </c>
      <c r="M14148" s="14">
        <f>AND($I14148=MID(kododd,1,2),$J14148=MID(kododd,3,3))</f>
      </c>
    </row>
    <row r="14149">
      <c r="A14149" s="95">
        <v>31186</v>
      </c>
      <c r="B14149" s="93" t="s">
        <v>15632</v>
      </c>
      <c r="C14149" s="93" t="s">
        <v>1463</v>
      </c>
      <c r="D14149" s="95">
        <v>1460</v>
      </c>
      <c r="E14149" s="95">
        <v>1695</v>
      </c>
      <c r="F14149" s="95">
        <v>372889</v>
      </c>
      <c r="G14149" s="95">
        <v>250</v>
      </c>
      <c r="H14149" s="93" t="s">
        <v>8976</v>
      </c>
      <c r="I14149" s="93" t="s">
        <v>23891</v>
      </c>
      <c r="J14149" s="93" t="s">
        <v>20946</v>
      </c>
      <c r="K14149" s="93" t="s">
        <v>4791</v>
      </c>
      <c r="L14149" s="14">
        <f>AND(vyberHrace&lt;&gt;"",ISNUMBER(SEARCH(vyberHrace,$B14149)))</f>
      </c>
      <c r="M14149" s="14">
        <f>AND($I14149=MID(kododd,1,2),$J14149=MID(kododd,3,3))</f>
      </c>
    </row>
    <row r="14150">
      <c r="A14150" s="95">
        <v>687</v>
      </c>
      <c r="B14150" s="93" t="s">
        <v>15633</v>
      </c>
      <c r="C14150" s="93" t="s">
        <v>1451</v>
      </c>
      <c r="D14150" s="95">
        <v>1989</v>
      </c>
      <c r="E14150" s="95">
        <v>2030</v>
      </c>
      <c r="F14150" s="95">
        <v>306932</v>
      </c>
      <c r="G14150" s="95">
        <v>250</v>
      </c>
      <c r="H14150" s="93" t="s">
        <v>8976</v>
      </c>
      <c r="I14150" s="93" t="s">
        <v>23891</v>
      </c>
      <c r="J14150" s="93" t="s">
        <v>20844</v>
      </c>
      <c r="K14150" s="93" t="s">
        <v>4953</v>
      </c>
      <c r="L14150" s="14">
        <f>AND(vyberHrace&lt;&gt;"",ISNUMBER(SEARCH(vyberHrace,$B14150)))</f>
      </c>
      <c r="M14150" s="14">
        <f>AND($I14150=MID(kododd,1,2),$J14150=MID(kododd,3,3))</f>
      </c>
    </row>
    <row r="14151">
      <c r="A14151" s="95">
        <v>16600</v>
      </c>
      <c r="B14151" s="93" t="s">
        <v>15636</v>
      </c>
      <c r="C14151" s="93" t="s">
        <v>1465</v>
      </c>
      <c r="D14151" s="95">
        <v>1343</v>
      </c>
      <c r="E14151" s="95">
        <v>1525</v>
      </c>
      <c r="F14151" s="95">
        <v>372897</v>
      </c>
      <c r="G14151" s="95">
        <v>250</v>
      </c>
      <c r="H14151" s="93" t="s">
        <v>8976</v>
      </c>
      <c r="I14151" s="93" t="s">
        <v>23891</v>
      </c>
      <c r="J14151" s="93" t="s">
        <v>20946</v>
      </c>
      <c r="K14151" s="93" t="s">
        <v>4791</v>
      </c>
      <c r="L14151" s="14">
        <f>AND(vyberHrace&lt;&gt;"",ISNUMBER(SEARCH(vyberHrace,$B14151)))</f>
      </c>
      <c r="M14151" s="14">
        <f>AND($I14151=MID(kododd,1,2),$J14151=MID(kododd,3,3))</f>
      </c>
    </row>
    <row r="14152">
      <c r="A14152" s="95">
        <v>37604</v>
      </c>
      <c r="B14152" s="93" t="s">
        <v>18163</v>
      </c>
      <c r="C14152" s="93" t="s">
        <v>1438</v>
      </c>
      <c r="D14152" s="95">
        <v>2256</v>
      </c>
      <c r="E14152" s="95">
        <v>2281</v>
      </c>
      <c r="F14152" s="95">
        <v>367664</v>
      </c>
      <c r="G14152" s="95">
        <v>250</v>
      </c>
      <c r="H14152" s="93" t="s">
        <v>8976</v>
      </c>
      <c r="I14152" s="93" t="s">
        <v>23891</v>
      </c>
      <c r="J14152" s="93" t="s">
        <v>20888</v>
      </c>
      <c r="K14152" s="93" t="s">
        <v>6891</v>
      </c>
      <c r="L14152" s="14">
        <f>AND(vyberHrace&lt;&gt;"",ISNUMBER(SEARCH(vyberHrace,$B14152)))</f>
      </c>
      <c r="M14152" s="14">
        <f>AND($I14152=MID(kododd,1,2),$J14152=MID(kododd,3,3))</f>
      </c>
    </row>
    <row r="14153">
      <c r="A14153" s="95">
        <v>59578</v>
      </c>
      <c r="B14153" s="93" t="s">
        <v>25972</v>
      </c>
      <c r="C14153" s="93" t="s">
        <v>1442</v>
      </c>
      <c r="F14153" s="95">
        <v>23785179</v>
      </c>
      <c r="G14153" s="95">
        <v>250</v>
      </c>
      <c r="H14153" s="93" t="s">
        <v>8976</v>
      </c>
      <c r="I14153" s="93" t="s">
        <v>23891</v>
      </c>
      <c r="J14153" s="93" t="s">
        <v>20870</v>
      </c>
      <c r="K14153" s="93" t="s">
        <v>6868</v>
      </c>
      <c r="L14153" s="14">
        <f>AND(vyberHrace&lt;&gt;"",ISNUMBER(SEARCH(vyberHrace,$B14153)))</f>
      </c>
      <c r="M14153" s="14">
        <f>AND($I14153=MID(kododd,1,2),$J14153=MID(kododd,3,3))</f>
      </c>
    </row>
    <row r="14154">
      <c r="A14154" s="95">
        <v>60322</v>
      </c>
      <c r="B14154" s="93" t="s">
        <v>22105</v>
      </c>
      <c r="C14154" s="93" t="s">
        <v>1412</v>
      </c>
      <c r="D14154" s="95">
        <v>1386</v>
      </c>
      <c r="F14154" s="95">
        <v>23794755</v>
      </c>
      <c r="G14154" s="95">
        <v>250</v>
      </c>
      <c r="H14154" s="93" t="s">
        <v>8976</v>
      </c>
      <c r="I14154" s="93" t="s">
        <v>23891</v>
      </c>
      <c r="J14154" s="93" t="s">
        <v>20844</v>
      </c>
      <c r="K14154" s="93" t="s">
        <v>4953</v>
      </c>
      <c r="L14154" s="14">
        <f>AND(vyberHrace&lt;&gt;"",ISNUMBER(SEARCH(vyberHrace,$B14154)))</f>
      </c>
      <c r="M14154" s="14">
        <f>AND($I14154=MID(kododd,1,2),$J14154=MID(kododd,3,3))</f>
      </c>
    </row>
    <row r="14155">
      <c r="A14155" s="95">
        <v>63006</v>
      </c>
      <c r="B14155" s="93" t="s">
        <v>22105</v>
      </c>
      <c r="C14155" s="93" t="s">
        <v>1404</v>
      </c>
      <c r="G14155" s="95">
        <v>250</v>
      </c>
      <c r="H14155" s="93" t="s">
        <v>8976</v>
      </c>
      <c r="I14155" s="93" t="s">
        <v>23891</v>
      </c>
      <c r="J14155" s="93" t="s">
        <v>20844</v>
      </c>
      <c r="K14155" s="93" t="s">
        <v>4953</v>
      </c>
      <c r="L14155" s="14">
        <f>AND(vyberHrace&lt;&gt;"",ISNUMBER(SEARCH(vyberHrace,$B14155)))</f>
      </c>
      <c r="M14155" s="14">
        <f>AND($I14155=MID(kododd,1,2),$J14155=MID(kododd,3,3))</f>
      </c>
    </row>
    <row r="14156">
      <c r="A14156" s="95">
        <v>59040</v>
      </c>
      <c r="B14156" s="93" t="s">
        <v>25491</v>
      </c>
      <c r="C14156" s="93" t="s">
        <v>1424</v>
      </c>
      <c r="D14156" s="95">
        <v>1014</v>
      </c>
      <c r="G14156" s="95">
        <v>250</v>
      </c>
      <c r="H14156" s="93" t="s">
        <v>8976</v>
      </c>
      <c r="I14156" s="93" t="s">
        <v>23891</v>
      </c>
      <c r="J14156" s="93" t="s">
        <v>20870</v>
      </c>
      <c r="K14156" s="93" t="s">
        <v>6868</v>
      </c>
      <c r="L14156" s="14">
        <f>AND(vyberHrace&lt;&gt;"",ISNUMBER(SEARCH(vyberHrace,$B14156)))</f>
      </c>
      <c r="M14156" s="14">
        <f>AND($I14156=MID(kododd,1,2),$J14156=MID(kododd,3,3))</f>
      </c>
    </row>
    <row r="14157">
      <c r="A14157" s="95">
        <v>51356</v>
      </c>
      <c r="B14157" s="93" t="s">
        <v>4784</v>
      </c>
      <c r="C14157" s="93" t="s">
        <v>1463</v>
      </c>
      <c r="D14157" s="95">
        <v>1312</v>
      </c>
      <c r="E14157" s="95">
        <v>1519</v>
      </c>
      <c r="F14157" s="95">
        <v>23736704</v>
      </c>
      <c r="G14157" s="95">
        <v>250</v>
      </c>
      <c r="H14157" s="93" t="s">
        <v>8976</v>
      </c>
      <c r="I14157" s="93" t="s">
        <v>23891</v>
      </c>
      <c r="J14157" s="93" t="s">
        <v>23412</v>
      </c>
      <c r="K14157" s="93" t="s">
        <v>21365</v>
      </c>
      <c r="L14157" s="14">
        <f>AND(vyberHrace&lt;&gt;"",ISNUMBER(SEARCH(vyberHrace,$B14157)))</f>
      </c>
      <c r="M14157" s="14">
        <f>AND($I14157=MID(kododd,1,2),$J14157=MID(kododd,3,3))</f>
      </c>
    </row>
    <row r="14158">
      <c r="A14158" s="95">
        <v>47236</v>
      </c>
      <c r="B14158" s="93" t="s">
        <v>18341</v>
      </c>
      <c r="C14158" s="93" t="s">
        <v>1402</v>
      </c>
      <c r="D14158" s="95">
        <v>1332</v>
      </c>
      <c r="E14158" s="95">
        <v>1650</v>
      </c>
      <c r="F14158" s="95">
        <v>23729139</v>
      </c>
      <c r="G14158" s="95">
        <v>0</v>
      </c>
      <c r="H14158" s="93" t="s">
        <v>8976</v>
      </c>
      <c r="I14158" s="93" t="s">
        <v>23891</v>
      </c>
      <c r="J14158" s="93" t="s">
        <v>20917</v>
      </c>
      <c r="K14158" s="93" t="s">
        <v>4902</v>
      </c>
      <c r="L14158" s="14">
        <f>AND(vyberHrace&lt;&gt;"",ISNUMBER(SEARCH(vyberHrace,$B14158)))</f>
      </c>
      <c r="M14158" s="14">
        <f>AND($I14158=MID(kododd,1,2),$J14158=MID(kododd,3,3))</f>
      </c>
    </row>
    <row r="14159">
      <c r="A14159" s="95">
        <v>59552</v>
      </c>
      <c r="B14159" s="93" t="s">
        <v>7778</v>
      </c>
      <c r="C14159" s="93" t="s">
        <v>1416</v>
      </c>
      <c r="F14159" s="95">
        <v>23783702</v>
      </c>
      <c r="G14159" s="95">
        <v>0</v>
      </c>
      <c r="H14159" s="93" t="s">
        <v>8976</v>
      </c>
      <c r="I14159" s="93" t="s">
        <v>23891</v>
      </c>
      <c r="J14159" s="93" t="s">
        <v>20909</v>
      </c>
      <c r="K14159" s="93" t="s">
        <v>8978</v>
      </c>
      <c r="L14159" s="14">
        <f>AND(vyberHrace&lt;&gt;"",ISNUMBER(SEARCH(vyberHrace,$B14159)))</f>
      </c>
      <c r="M14159" s="14">
        <f>AND($I14159=MID(kododd,1,2),$J14159=MID(kododd,3,3))</f>
      </c>
    </row>
    <row r="14160">
      <c r="A14160" s="95">
        <v>47864</v>
      </c>
      <c r="B14160" s="93" t="s">
        <v>18346</v>
      </c>
      <c r="C14160" s="93" t="s">
        <v>1463</v>
      </c>
      <c r="D14160" s="95">
        <v>1499</v>
      </c>
      <c r="E14160" s="95">
        <v>1660</v>
      </c>
      <c r="F14160" s="95">
        <v>23717831</v>
      </c>
      <c r="G14160" s="95">
        <v>250</v>
      </c>
      <c r="H14160" s="93" t="s">
        <v>8976</v>
      </c>
      <c r="I14160" s="93" t="s">
        <v>23891</v>
      </c>
      <c r="J14160" s="93" t="s">
        <v>20927</v>
      </c>
      <c r="K14160" s="93" t="s">
        <v>2023</v>
      </c>
      <c r="L14160" s="14">
        <f>AND(vyberHrace&lt;&gt;"",ISNUMBER(SEARCH(vyberHrace,$B14160)))</f>
      </c>
      <c r="M14160" s="14">
        <f>AND($I14160=MID(kododd,1,2),$J14160=MID(kododd,3,3))</f>
      </c>
    </row>
    <row r="14161">
      <c r="A14161" s="95">
        <v>43770</v>
      </c>
      <c r="B14161" s="93" t="s">
        <v>18353</v>
      </c>
      <c r="C14161" s="93" t="s">
        <v>1438</v>
      </c>
      <c r="D14161" s="95">
        <v>1966</v>
      </c>
      <c r="E14161" s="95">
        <v>2011</v>
      </c>
      <c r="F14161" s="95">
        <v>384356</v>
      </c>
      <c r="G14161" s="95">
        <v>250</v>
      </c>
      <c r="H14161" s="93" t="s">
        <v>8976</v>
      </c>
      <c r="I14161" s="93" t="s">
        <v>23891</v>
      </c>
      <c r="J14161" s="93" t="s">
        <v>20927</v>
      </c>
      <c r="K14161" s="93" t="s">
        <v>2023</v>
      </c>
      <c r="L14161" s="14">
        <f>AND(vyberHrace&lt;&gt;"",ISNUMBER(SEARCH(vyberHrace,$B14161)))</f>
      </c>
      <c r="M14161" s="14">
        <f>AND($I14161=MID(kododd,1,2),$J14161=MID(kododd,3,3))</f>
      </c>
    </row>
    <row r="14162">
      <c r="A14162" s="95">
        <v>1952</v>
      </c>
      <c r="B14162" s="93" t="s">
        <v>18354</v>
      </c>
      <c r="C14162" s="93" t="s">
        <v>1429</v>
      </c>
      <c r="D14162" s="95">
        <v>1668</v>
      </c>
      <c r="E14162" s="95">
        <v>1786</v>
      </c>
      <c r="F14162" s="95">
        <v>340162</v>
      </c>
      <c r="G14162" s="95">
        <v>0</v>
      </c>
      <c r="H14162" s="93" t="s">
        <v>8976</v>
      </c>
      <c r="I14162" s="93" t="s">
        <v>23891</v>
      </c>
      <c r="J14162" s="93" t="s">
        <v>20946</v>
      </c>
      <c r="K14162" s="93" t="s">
        <v>4791</v>
      </c>
      <c r="L14162" s="14">
        <f>AND(vyberHrace&lt;&gt;"",ISNUMBER(SEARCH(vyberHrace,$B14162)))</f>
      </c>
      <c r="M14162" s="14">
        <f>AND($I14162=MID(kododd,1,2),$J14162=MID(kododd,3,3))</f>
      </c>
    </row>
    <row r="14163">
      <c r="A14163" s="95">
        <v>9593</v>
      </c>
      <c r="B14163" s="93" t="s">
        <v>18355</v>
      </c>
      <c r="C14163" s="93" t="s">
        <v>1439</v>
      </c>
      <c r="D14163" s="95">
        <v>1569</v>
      </c>
      <c r="E14163" s="95">
        <v>1659</v>
      </c>
      <c r="F14163" s="95">
        <v>346900</v>
      </c>
      <c r="G14163" s="95">
        <v>0</v>
      </c>
      <c r="H14163" s="93" t="s">
        <v>8976</v>
      </c>
      <c r="I14163" s="93" t="s">
        <v>23891</v>
      </c>
      <c r="J14163" s="93" t="s">
        <v>20946</v>
      </c>
      <c r="K14163" s="93" t="s">
        <v>4791</v>
      </c>
      <c r="L14163" s="14">
        <f>AND(vyberHrace&lt;&gt;"",ISNUMBER(SEARCH(vyberHrace,$B14163)))</f>
      </c>
      <c r="M14163" s="14">
        <f>AND($I14163=MID(kododd,1,2),$J14163=MID(kododd,3,3))</f>
      </c>
    </row>
    <row r="14164">
      <c r="A14164" s="95">
        <v>15081</v>
      </c>
      <c r="B14164" s="93" t="s">
        <v>9976</v>
      </c>
      <c r="C14164" s="93" t="s">
        <v>1464</v>
      </c>
      <c r="D14164" s="95">
        <v>1399</v>
      </c>
      <c r="F14164" s="95">
        <v>23742569</v>
      </c>
      <c r="G14164" s="95">
        <v>0</v>
      </c>
      <c r="H14164" s="93" t="s">
        <v>8976</v>
      </c>
      <c r="I14164" s="93" t="s">
        <v>23891</v>
      </c>
      <c r="J14164" s="93" t="s">
        <v>20917</v>
      </c>
      <c r="K14164" s="93" t="s">
        <v>4902</v>
      </c>
      <c r="L14164" s="14">
        <f>AND(vyberHrace&lt;&gt;"",ISNUMBER(SEARCH(vyberHrace,$B14164)))</f>
      </c>
      <c r="M14164" s="14">
        <f>AND($I14164=MID(kododd,1,2),$J14164=MID(kododd,3,3))</f>
      </c>
    </row>
    <row r="14165">
      <c r="A14165" s="95">
        <v>60172</v>
      </c>
      <c r="B14165" s="93" t="s">
        <v>26636</v>
      </c>
      <c r="C14165" s="93" t="s">
        <v>1486</v>
      </c>
      <c r="G14165" s="95">
        <v>250</v>
      </c>
      <c r="H14165" s="93" t="s">
        <v>8976</v>
      </c>
      <c r="I14165" s="93" t="s">
        <v>23891</v>
      </c>
      <c r="J14165" s="93" t="s">
        <v>20905</v>
      </c>
      <c r="K14165" s="93" t="s">
        <v>8990</v>
      </c>
      <c r="L14165" s="14">
        <f>AND(vyberHrace&lt;&gt;"",ISNUMBER(SEARCH(vyberHrace,$B14165)))</f>
      </c>
      <c r="M14165" s="14">
        <f>AND($I14165=MID(kododd,1,2),$J14165=MID(kododd,3,3))</f>
      </c>
    </row>
    <row r="14166">
      <c r="A14166" s="95">
        <v>3112</v>
      </c>
      <c r="B14166" s="93" t="s">
        <v>9982</v>
      </c>
      <c r="C14166" s="93" t="s">
        <v>1471</v>
      </c>
      <c r="D14166" s="95">
        <v>1663</v>
      </c>
      <c r="E14166" s="95">
        <v>1767</v>
      </c>
      <c r="F14166" s="95">
        <v>345504</v>
      </c>
      <c r="G14166" s="95">
        <v>250</v>
      </c>
      <c r="H14166" s="93" t="s">
        <v>8976</v>
      </c>
      <c r="I14166" s="93" t="s">
        <v>23891</v>
      </c>
      <c r="J14166" s="93" t="s">
        <v>20905</v>
      </c>
      <c r="K14166" s="93" t="s">
        <v>8990</v>
      </c>
      <c r="L14166" s="14">
        <f>AND(vyberHrace&lt;&gt;"",ISNUMBER(SEARCH(vyberHrace,$B14166)))</f>
      </c>
      <c r="M14166" s="14">
        <f>AND($I14166=MID(kododd,1,2),$J14166=MID(kododd,3,3))</f>
      </c>
    </row>
    <row r="14167">
      <c r="A14167" s="95">
        <v>47461</v>
      </c>
      <c r="B14167" s="93" t="s">
        <v>9993</v>
      </c>
      <c r="C14167" s="93" t="s">
        <v>3255</v>
      </c>
      <c r="D14167" s="95">
        <v>1100</v>
      </c>
      <c r="G14167" s="95">
        <v>0</v>
      </c>
      <c r="H14167" s="93" t="s">
        <v>8976</v>
      </c>
      <c r="I14167" s="93" t="s">
        <v>23891</v>
      </c>
      <c r="J14167" s="93" t="s">
        <v>20859</v>
      </c>
      <c r="K14167" s="93" t="s">
        <v>6551</v>
      </c>
      <c r="L14167" s="14">
        <f>AND(vyberHrace&lt;&gt;"",ISNUMBER(SEARCH(vyberHrace,$B14167)))</f>
      </c>
      <c r="M14167" s="14">
        <f>AND($I14167=MID(kododd,1,2),$J14167=MID(kododd,3,3))</f>
      </c>
    </row>
    <row r="14168">
      <c r="A14168" s="95">
        <v>7873</v>
      </c>
      <c r="B14168" s="93" t="s">
        <v>10001</v>
      </c>
      <c r="C14168" s="93" t="s">
        <v>1432</v>
      </c>
      <c r="D14168" s="95">
        <v>1456</v>
      </c>
      <c r="E14168" s="95">
        <v>1625</v>
      </c>
      <c r="F14168" s="95">
        <v>330728</v>
      </c>
      <c r="G14168" s="95">
        <v>250</v>
      </c>
      <c r="H14168" s="93" t="s">
        <v>8976</v>
      </c>
      <c r="I14168" s="93" t="s">
        <v>23891</v>
      </c>
      <c r="J14168" s="93" t="s">
        <v>20890</v>
      </c>
      <c r="K14168" s="93" t="s">
        <v>5880</v>
      </c>
      <c r="L14168" s="14">
        <f>AND(vyberHrace&lt;&gt;"",ISNUMBER(SEARCH(vyberHrace,$B14168)))</f>
      </c>
      <c r="M14168" s="14">
        <f>AND($I14168=MID(kododd,1,2),$J14168=MID(kododd,3,3))</f>
      </c>
    </row>
    <row r="14169">
      <c r="A14169" s="95">
        <v>55147</v>
      </c>
      <c r="B14169" s="93" t="s">
        <v>10001</v>
      </c>
      <c r="C14169" s="93" t="s">
        <v>1454</v>
      </c>
      <c r="F14169" s="95">
        <v>23758821</v>
      </c>
      <c r="G14169" s="95">
        <v>0</v>
      </c>
      <c r="H14169" s="93" t="s">
        <v>8976</v>
      </c>
      <c r="I14169" s="93" t="s">
        <v>23891</v>
      </c>
      <c r="J14169" s="93" t="s">
        <v>20890</v>
      </c>
      <c r="K14169" s="93" t="s">
        <v>5880</v>
      </c>
      <c r="L14169" s="14">
        <f>AND(vyberHrace&lt;&gt;"",ISNUMBER(SEARCH(vyberHrace,$B14169)))</f>
      </c>
      <c r="M14169" s="14">
        <f>AND($I14169=MID(kododd,1,2),$J14169=MID(kododd,3,3))</f>
      </c>
    </row>
    <row r="14170">
      <c r="A14170" s="95">
        <v>14153</v>
      </c>
      <c r="B14170" s="93" t="s">
        <v>10012</v>
      </c>
      <c r="C14170" s="93" t="s">
        <v>1462</v>
      </c>
      <c r="D14170" s="95">
        <v>1291</v>
      </c>
      <c r="E14170" s="95">
        <v>1584</v>
      </c>
      <c r="F14170" s="95">
        <v>23722193</v>
      </c>
      <c r="G14170" s="95">
        <v>250</v>
      </c>
      <c r="H14170" s="93" t="s">
        <v>8976</v>
      </c>
      <c r="I14170" s="93" t="s">
        <v>23891</v>
      </c>
      <c r="J14170" s="93" t="s">
        <v>20879</v>
      </c>
      <c r="K14170" s="93" t="s">
        <v>2036</v>
      </c>
      <c r="L14170" s="14">
        <f>AND(vyberHrace&lt;&gt;"",ISNUMBER(SEARCH(vyberHrace,$B14170)))</f>
      </c>
      <c r="M14170" s="14">
        <f>AND($I14170=MID(kododd,1,2),$J14170=MID(kododd,3,3))</f>
      </c>
    </row>
    <row r="14171">
      <c r="A14171" s="95">
        <v>53966</v>
      </c>
      <c r="B14171" s="93" t="s">
        <v>705</v>
      </c>
      <c r="C14171" s="93" t="s">
        <v>1400</v>
      </c>
      <c r="D14171" s="95">
        <v>1665</v>
      </c>
      <c r="E14171" s="95">
        <v>1778</v>
      </c>
      <c r="F14171" s="95">
        <v>23749180</v>
      </c>
      <c r="G14171" s="95">
        <v>250</v>
      </c>
      <c r="H14171" s="93" t="s">
        <v>8976</v>
      </c>
      <c r="I14171" s="93" t="s">
        <v>23891</v>
      </c>
      <c r="J14171" s="93" t="s">
        <v>20899</v>
      </c>
      <c r="K14171" s="93" t="s">
        <v>4757</v>
      </c>
      <c r="L14171" s="14">
        <f>AND(vyberHrace&lt;&gt;"",ISNUMBER(SEARCH(vyberHrace,$B14171)))</f>
      </c>
      <c r="M14171" s="14">
        <f>AND($I14171=MID(kododd,1,2),$J14171=MID(kododd,3,3))</f>
      </c>
    </row>
    <row r="14172">
      <c r="A14172" s="95">
        <v>50394</v>
      </c>
      <c r="B14172" s="93" t="s">
        <v>4738</v>
      </c>
      <c r="C14172" s="93" t="s">
        <v>1406</v>
      </c>
      <c r="D14172" s="95">
        <v>1373</v>
      </c>
      <c r="E14172" s="95">
        <v>1587</v>
      </c>
      <c r="F14172" s="95">
        <v>23740850</v>
      </c>
      <c r="G14172" s="95">
        <v>250</v>
      </c>
      <c r="H14172" s="93" t="s">
        <v>8976</v>
      </c>
      <c r="I14172" s="93" t="s">
        <v>23891</v>
      </c>
      <c r="J14172" s="93" t="s">
        <v>20870</v>
      </c>
      <c r="K14172" s="93" t="s">
        <v>6868</v>
      </c>
      <c r="L14172" s="14">
        <f>AND(vyberHrace&lt;&gt;"",ISNUMBER(SEARCH(vyberHrace,$B14172)))</f>
      </c>
      <c r="M14172" s="14">
        <f>AND($I14172=MID(kododd,1,2),$J14172=MID(kododd,3,3))</f>
      </c>
    </row>
    <row r="14173">
      <c r="A14173" s="95">
        <v>57776</v>
      </c>
      <c r="B14173" s="93" t="s">
        <v>24330</v>
      </c>
      <c r="C14173" s="93" t="s">
        <v>1412</v>
      </c>
      <c r="D14173" s="95">
        <v>1774</v>
      </c>
      <c r="E14173" s="95">
        <v>1846</v>
      </c>
      <c r="F14173" s="95">
        <v>23767634</v>
      </c>
      <c r="G14173" s="95">
        <v>250</v>
      </c>
      <c r="H14173" s="93" t="s">
        <v>8976</v>
      </c>
      <c r="I14173" s="93" t="s">
        <v>23891</v>
      </c>
      <c r="J14173" s="93" t="s">
        <v>20905</v>
      </c>
      <c r="K14173" s="93" t="s">
        <v>8990</v>
      </c>
      <c r="L14173" s="14">
        <f>AND(vyberHrace&lt;&gt;"",ISNUMBER(SEARCH(vyberHrace,$B14173)))</f>
      </c>
      <c r="M14173" s="14">
        <f>AND($I14173=MID(kododd,1,2),$J14173=MID(kododd,3,3))</f>
      </c>
    </row>
    <row r="14174">
      <c r="A14174" s="95">
        <v>58254</v>
      </c>
      <c r="B14174" s="93" t="s">
        <v>24769</v>
      </c>
      <c r="C14174" s="93" t="s">
        <v>1411</v>
      </c>
      <c r="F14174" s="95">
        <v>23784989</v>
      </c>
      <c r="G14174" s="95">
        <v>250</v>
      </c>
      <c r="H14174" s="93" t="s">
        <v>8976</v>
      </c>
      <c r="I14174" s="93" t="s">
        <v>23891</v>
      </c>
      <c r="J14174" s="93" t="s">
        <v>20905</v>
      </c>
      <c r="K14174" s="93" t="s">
        <v>8990</v>
      </c>
      <c r="L14174" s="14">
        <f>AND(vyberHrace&lt;&gt;"",ISNUMBER(SEARCH(vyberHrace,$B14174)))</f>
      </c>
      <c r="M14174" s="14">
        <f>AND($I14174=MID(kododd,1,2),$J14174=MID(kododd,3,3))</f>
      </c>
    </row>
    <row r="14175">
      <c r="A14175" s="95">
        <v>58593</v>
      </c>
      <c r="B14175" s="93" t="s">
        <v>25085</v>
      </c>
      <c r="C14175" s="93" t="s">
        <v>1405</v>
      </c>
      <c r="D14175" s="95">
        <v>1008</v>
      </c>
      <c r="E14175" s="95">
        <v>1446</v>
      </c>
      <c r="F14175" s="95">
        <v>23752980</v>
      </c>
      <c r="G14175" s="95">
        <v>0</v>
      </c>
      <c r="H14175" s="93" t="s">
        <v>8976</v>
      </c>
      <c r="I14175" s="93" t="s">
        <v>23891</v>
      </c>
      <c r="J14175" s="93" t="s">
        <v>20927</v>
      </c>
      <c r="K14175" s="93" t="s">
        <v>2023</v>
      </c>
      <c r="L14175" s="14">
        <f>AND(vyberHrace&lt;&gt;"",ISNUMBER(SEARCH(vyberHrace,$B14175)))</f>
      </c>
      <c r="M14175" s="14">
        <f>AND($I14175=MID(kododd,1,2),$J14175=MID(kododd,3,3))</f>
      </c>
    </row>
    <row r="14176">
      <c r="A14176" s="95">
        <v>1215</v>
      </c>
      <c r="B14176" s="93" t="s">
        <v>20607</v>
      </c>
      <c r="C14176" s="93" t="s">
        <v>1463</v>
      </c>
      <c r="D14176" s="95">
        <v>1871</v>
      </c>
      <c r="E14176" s="95">
        <v>1913</v>
      </c>
      <c r="F14176" s="95">
        <v>308048</v>
      </c>
      <c r="G14176" s="95">
        <v>250</v>
      </c>
      <c r="H14176" s="93" t="s">
        <v>8976</v>
      </c>
      <c r="I14176" s="93" t="s">
        <v>23891</v>
      </c>
      <c r="J14176" s="93" t="s">
        <v>20899</v>
      </c>
      <c r="K14176" s="93" t="s">
        <v>4757</v>
      </c>
      <c r="L14176" s="14">
        <f>AND(vyberHrace&lt;&gt;"",ISNUMBER(SEARCH(vyberHrace,$B14176)))</f>
      </c>
      <c r="M14176" s="14">
        <f>AND($I14176=MID(kododd,1,2),$J14176=MID(kododd,3,3))</f>
      </c>
    </row>
    <row r="14177">
      <c r="A14177" s="95">
        <v>60181</v>
      </c>
      <c r="B14177" s="93" t="s">
        <v>26645</v>
      </c>
      <c r="C14177" s="93" t="s">
        <v>1424</v>
      </c>
      <c r="G14177" s="95">
        <v>250</v>
      </c>
      <c r="H14177" s="93" t="s">
        <v>8976</v>
      </c>
      <c r="I14177" s="93" t="s">
        <v>23891</v>
      </c>
      <c r="J14177" s="93" t="s">
        <v>20880</v>
      </c>
      <c r="K14177" s="93" t="s">
        <v>11212</v>
      </c>
      <c r="L14177" s="14">
        <f>AND(vyberHrace&lt;&gt;"",ISNUMBER(SEARCH(vyberHrace,$B14177)))</f>
      </c>
      <c r="M14177" s="14">
        <f>AND($I14177=MID(kododd,1,2),$J14177=MID(kododd,3,3))</f>
      </c>
    </row>
    <row r="14178">
      <c r="A14178" s="95">
        <v>28910</v>
      </c>
      <c r="B14178" s="93" t="s">
        <v>18815</v>
      </c>
      <c r="C14178" s="93" t="s">
        <v>1431</v>
      </c>
      <c r="D14178" s="95">
        <v>1526</v>
      </c>
      <c r="E14178" s="95">
        <v>1674</v>
      </c>
      <c r="F14178" s="95">
        <v>346110</v>
      </c>
      <c r="G14178" s="95">
        <v>0</v>
      </c>
      <c r="H14178" s="93" t="s">
        <v>8976</v>
      </c>
      <c r="I14178" s="93" t="s">
        <v>23891</v>
      </c>
      <c r="J14178" s="93" t="s">
        <v>20954</v>
      </c>
      <c r="K14178" s="93" t="s">
        <v>5079</v>
      </c>
      <c r="L14178" s="14">
        <f>AND(vyberHrace&lt;&gt;"",ISNUMBER(SEARCH(vyberHrace,$B14178)))</f>
      </c>
      <c r="M14178" s="14">
        <f>AND($I14178=MID(kododd,1,2),$J14178=MID(kododd,3,3))</f>
      </c>
    </row>
    <row r="14179">
      <c r="A14179" s="95">
        <v>61036</v>
      </c>
      <c r="B14179" s="93" t="s">
        <v>27341</v>
      </c>
      <c r="C14179" s="93" t="s">
        <v>1424</v>
      </c>
      <c r="F14179" s="95">
        <v>23796685</v>
      </c>
      <c r="G14179" s="95">
        <v>250</v>
      </c>
      <c r="H14179" s="93" t="s">
        <v>8976</v>
      </c>
      <c r="I14179" s="93" t="s">
        <v>23891</v>
      </c>
      <c r="J14179" s="93" t="s">
        <v>20858</v>
      </c>
      <c r="K14179" s="93" t="s">
        <v>4899</v>
      </c>
      <c r="L14179" s="14">
        <f>AND(vyberHrace&lt;&gt;"",ISNUMBER(SEARCH(vyberHrace,$B14179)))</f>
      </c>
      <c r="M14179" s="14">
        <f>AND($I14179=MID(kododd,1,2),$J14179=MID(kododd,3,3))</f>
      </c>
    </row>
    <row r="14180">
      <c r="A14180" s="95">
        <v>52513</v>
      </c>
      <c r="B14180" s="93" t="s">
        <v>5294</v>
      </c>
      <c r="C14180" s="93" t="s">
        <v>1412</v>
      </c>
      <c r="D14180" s="95">
        <v>1813</v>
      </c>
      <c r="E14180" s="95">
        <v>1824</v>
      </c>
      <c r="F14180" s="95">
        <v>23742720</v>
      </c>
      <c r="G14180" s="95">
        <v>250</v>
      </c>
      <c r="H14180" s="93" t="s">
        <v>8976</v>
      </c>
      <c r="I14180" s="93" t="s">
        <v>23891</v>
      </c>
      <c r="J14180" s="93" t="s">
        <v>20961</v>
      </c>
      <c r="K14180" s="93" t="s">
        <v>6549</v>
      </c>
      <c r="L14180" s="14">
        <f>AND(vyberHrace&lt;&gt;"",ISNUMBER(SEARCH(vyberHrace,$B14180)))</f>
      </c>
      <c r="M14180" s="14">
        <f>AND($I14180=MID(kododd,1,2),$J14180=MID(kododd,3,3))</f>
      </c>
    </row>
    <row r="14181">
      <c r="A14181" s="95">
        <v>41933</v>
      </c>
      <c r="B14181" s="93" t="s">
        <v>20617</v>
      </c>
      <c r="C14181" s="93" t="s">
        <v>1402</v>
      </c>
      <c r="D14181" s="95">
        <v>1109</v>
      </c>
      <c r="E14181" s="95">
        <v>1513</v>
      </c>
      <c r="F14181" s="95">
        <v>399655</v>
      </c>
      <c r="G14181" s="95">
        <v>0</v>
      </c>
      <c r="H14181" s="93" t="s">
        <v>8976</v>
      </c>
      <c r="I14181" s="93" t="s">
        <v>23891</v>
      </c>
      <c r="J14181" s="93" t="s">
        <v>20909</v>
      </c>
      <c r="K14181" s="93" t="s">
        <v>8978</v>
      </c>
      <c r="L14181" s="14">
        <f>AND(vyberHrace&lt;&gt;"",ISNUMBER(SEARCH(vyberHrace,$B14181)))</f>
      </c>
      <c r="M14181" s="14">
        <f>AND($I14181=MID(kododd,1,2),$J14181=MID(kododd,3,3))</f>
      </c>
    </row>
    <row r="14182">
      <c r="A14182" s="95">
        <v>35542</v>
      </c>
      <c r="B14182" s="93" t="s">
        <v>20622</v>
      </c>
      <c r="C14182" s="93" t="s">
        <v>1407</v>
      </c>
      <c r="D14182" s="95">
        <v>1301</v>
      </c>
      <c r="F14182" s="95">
        <v>372900</v>
      </c>
      <c r="G14182" s="95">
        <v>0</v>
      </c>
      <c r="H14182" s="93" t="s">
        <v>8976</v>
      </c>
      <c r="I14182" s="93" t="s">
        <v>23891</v>
      </c>
      <c r="J14182" s="93" t="s">
        <v>21037</v>
      </c>
      <c r="K14182" s="93" t="s">
        <v>20623</v>
      </c>
      <c r="L14182" s="14">
        <f>AND(vyberHrace&lt;&gt;"",ISNUMBER(SEARCH(vyberHrace,$B14182)))</f>
      </c>
      <c r="M14182" s="14">
        <f>AND($I14182=MID(kododd,1,2),$J14182=MID(kododd,3,3))</f>
      </c>
    </row>
    <row r="14183">
      <c r="A14183" s="95">
        <v>48474</v>
      </c>
      <c r="B14183" s="93" t="s">
        <v>20627</v>
      </c>
      <c r="C14183" s="93" t="s">
        <v>3255</v>
      </c>
      <c r="G14183" s="95">
        <v>0</v>
      </c>
      <c r="H14183" s="93" t="s">
        <v>8976</v>
      </c>
      <c r="I14183" s="93" t="s">
        <v>23891</v>
      </c>
      <c r="J14183" s="93" t="s">
        <v>20927</v>
      </c>
      <c r="K14183" s="93" t="s">
        <v>2023</v>
      </c>
      <c r="L14183" s="14">
        <f>AND(vyberHrace&lt;&gt;"",ISNUMBER(SEARCH(vyberHrace,$B14183)))</f>
      </c>
      <c r="M14183" s="14">
        <f>AND($I14183=MID(kododd,1,2),$J14183=MID(kododd,3,3))</f>
      </c>
    </row>
    <row r="14184">
      <c r="A14184" s="95">
        <v>312</v>
      </c>
      <c r="B14184" s="93" t="s">
        <v>18429</v>
      </c>
      <c r="C14184" s="93" t="s">
        <v>1449</v>
      </c>
      <c r="D14184" s="95">
        <v>2057</v>
      </c>
      <c r="E14184" s="95">
        <v>2064</v>
      </c>
      <c r="F14184" s="95">
        <v>304816</v>
      </c>
      <c r="G14184" s="95">
        <v>0</v>
      </c>
      <c r="H14184" s="93" t="s">
        <v>8976</v>
      </c>
      <c r="I14184" s="93" t="s">
        <v>23891</v>
      </c>
      <c r="J14184" s="93" t="s">
        <v>20843</v>
      </c>
      <c r="K14184" s="93" t="s">
        <v>5072</v>
      </c>
      <c r="L14184" s="14">
        <f>AND(vyberHrace&lt;&gt;"",ISNUMBER(SEARCH(vyberHrace,$B14184)))</f>
      </c>
      <c r="M14184" s="14">
        <f>AND($I14184=MID(kododd,1,2),$J14184=MID(kododd,3,3))</f>
      </c>
    </row>
    <row r="14185">
      <c r="A14185" s="95">
        <v>41637</v>
      </c>
      <c r="B14185" s="93" t="s">
        <v>18431</v>
      </c>
      <c r="C14185" s="93" t="s">
        <v>1400</v>
      </c>
      <c r="D14185" s="95">
        <v>1255</v>
      </c>
      <c r="E14185" s="95">
        <v>1548</v>
      </c>
      <c r="F14185" s="95">
        <v>388181</v>
      </c>
      <c r="G14185" s="95">
        <v>0</v>
      </c>
      <c r="H14185" s="93" t="s">
        <v>8976</v>
      </c>
      <c r="I14185" s="93" t="s">
        <v>23891</v>
      </c>
      <c r="J14185" s="93" t="s">
        <v>20909</v>
      </c>
      <c r="K14185" s="93" t="s">
        <v>8978</v>
      </c>
      <c r="L14185" s="14">
        <f>AND(vyberHrace&lt;&gt;"",ISNUMBER(SEARCH(vyberHrace,$B14185)))</f>
      </c>
      <c r="M14185" s="14">
        <f>AND($I14185=MID(kododd,1,2),$J14185=MID(kododd,3,3))</f>
      </c>
    </row>
    <row r="14186">
      <c r="A14186" s="95">
        <v>37698</v>
      </c>
      <c r="B14186" s="93" t="s">
        <v>18432</v>
      </c>
      <c r="C14186" s="93" t="s">
        <v>1399</v>
      </c>
      <c r="G14186" s="95">
        <v>0</v>
      </c>
      <c r="H14186" s="93" t="s">
        <v>8976</v>
      </c>
      <c r="I14186" s="93" t="s">
        <v>23891</v>
      </c>
      <c r="J14186" s="93" t="s">
        <v>20859</v>
      </c>
      <c r="K14186" s="93" t="s">
        <v>6551</v>
      </c>
      <c r="L14186" s="14">
        <f>AND(vyberHrace&lt;&gt;"",ISNUMBER(SEARCH(vyberHrace,$B14186)))</f>
      </c>
      <c r="M14186" s="14">
        <f>AND($I14186=MID(kododd,1,2),$J14186=MID(kododd,3,3))</f>
      </c>
    </row>
    <row r="14187">
      <c r="A14187" s="95">
        <v>27549</v>
      </c>
      <c r="B14187" s="93" t="s">
        <v>18435</v>
      </c>
      <c r="C14187" s="93" t="s">
        <v>1435</v>
      </c>
      <c r="D14187" s="95">
        <v>1561</v>
      </c>
      <c r="E14187" s="95">
        <v>1702</v>
      </c>
      <c r="F14187" s="95">
        <v>385026</v>
      </c>
      <c r="G14187" s="95">
        <v>0</v>
      </c>
      <c r="H14187" s="93" t="s">
        <v>8976</v>
      </c>
      <c r="I14187" s="93" t="s">
        <v>23891</v>
      </c>
      <c r="J14187" s="93" t="s">
        <v>20879</v>
      </c>
      <c r="K14187" s="93" t="s">
        <v>2036</v>
      </c>
      <c r="L14187" s="14">
        <f>AND(vyberHrace&lt;&gt;"",ISNUMBER(SEARCH(vyberHrace,$B14187)))</f>
      </c>
      <c r="M14187" s="14">
        <f>AND($I14187=MID(kododd,1,2),$J14187=MID(kododd,3,3))</f>
      </c>
    </row>
    <row r="14188">
      <c r="A14188" s="95">
        <v>16587</v>
      </c>
      <c r="B14188" s="93" t="s">
        <v>14483</v>
      </c>
      <c r="C14188" s="93" t="s">
        <v>1431</v>
      </c>
      <c r="D14188" s="95">
        <v>1773</v>
      </c>
      <c r="E14188" s="95">
        <v>1863</v>
      </c>
      <c r="F14188" s="95">
        <v>333182</v>
      </c>
      <c r="G14188" s="95">
        <v>0</v>
      </c>
      <c r="H14188" s="93" t="s">
        <v>8976</v>
      </c>
      <c r="I14188" s="93" t="s">
        <v>23891</v>
      </c>
      <c r="J14188" s="93" t="s">
        <v>20927</v>
      </c>
      <c r="K14188" s="93" t="s">
        <v>2023</v>
      </c>
      <c r="L14188" s="14">
        <f>AND(vyberHrace&lt;&gt;"",ISNUMBER(SEARCH(vyberHrace,$B14188)))</f>
      </c>
      <c r="M14188" s="14">
        <f>AND($I14188=MID(kododd,1,2),$J14188=MID(kododd,3,3))</f>
      </c>
    </row>
    <row r="14189">
      <c r="A14189" s="95">
        <v>14154</v>
      </c>
      <c r="B14189" s="93" t="s">
        <v>12896</v>
      </c>
      <c r="C14189" s="93" t="s">
        <v>1446</v>
      </c>
      <c r="D14189" s="95">
        <v>1410</v>
      </c>
      <c r="E14189" s="95">
        <v>1661</v>
      </c>
      <c r="F14189" s="95">
        <v>372919</v>
      </c>
      <c r="G14189" s="95">
        <v>250</v>
      </c>
      <c r="H14189" s="93" t="s">
        <v>8976</v>
      </c>
      <c r="I14189" s="93" t="s">
        <v>23891</v>
      </c>
      <c r="J14189" s="93" t="s">
        <v>21037</v>
      </c>
      <c r="K14189" s="93" t="s">
        <v>20623</v>
      </c>
      <c r="L14189" s="14">
        <f>AND(vyberHrace&lt;&gt;"",ISNUMBER(SEARCH(vyberHrace,$B14189)))</f>
      </c>
      <c r="M14189" s="14">
        <f>AND($I14189=MID(kododd,1,2),$J14189=MID(kododd,3,3))</f>
      </c>
    </row>
    <row r="14190">
      <c r="A14190" s="95">
        <v>7987</v>
      </c>
      <c r="B14190" s="93" t="s">
        <v>14494</v>
      </c>
      <c r="C14190" s="93" t="s">
        <v>1470</v>
      </c>
      <c r="D14190" s="95">
        <v>1667</v>
      </c>
      <c r="E14190" s="95">
        <v>1744</v>
      </c>
      <c r="F14190" s="95">
        <v>340170</v>
      </c>
      <c r="G14190" s="95">
        <v>250</v>
      </c>
      <c r="H14190" s="93" t="s">
        <v>8976</v>
      </c>
      <c r="I14190" s="93" t="s">
        <v>23891</v>
      </c>
      <c r="J14190" s="93" t="s">
        <v>20924</v>
      </c>
      <c r="K14190" s="93" t="s">
        <v>2136</v>
      </c>
      <c r="L14190" s="14">
        <f>AND(vyberHrace&lt;&gt;"",ISNUMBER(SEARCH(vyberHrace,$B14190)))</f>
      </c>
      <c r="M14190" s="14">
        <f>AND($I14190=MID(kododd,1,2),$J14190=MID(kododd,3,3))</f>
      </c>
    </row>
    <row r="14191">
      <c r="A14191" s="95">
        <v>12693</v>
      </c>
      <c r="B14191" s="93" t="s">
        <v>14497</v>
      </c>
      <c r="C14191" s="93" t="s">
        <v>1428</v>
      </c>
      <c r="D14191" s="95">
        <v>1522</v>
      </c>
      <c r="E14191" s="95">
        <v>1684</v>
      </c>
      <c r="F14191" s="95">
        <v>23736925</v>
      </c>
      <c r="G14191" s="95">
        <v>250</v>
      </c>
      <c r="H14191" s="93" t="s">
        <v>8976</v>
      </c>
      <c r="I14191" s="93" t="s">
        <v>23891</v>
      </c>
      <c r="J14191" s="93" t="s">
        <v>20877</v>
      </c>
      <c r="K14191" s="93" t="s">
        <v>1966</v>
      </c>
      <c r="L14191" s="14">
        <f>AND(vyberHrace&lt;&gt;"",ISNUMBER(SEARCH(vyberHrace,$B14191)))</f>
      </c>
      <c r="M14191" s="14">
        <f>AND($I14191=MID(kododd,1,2),$J14191=MID(kododd,3,3))</f>
      </c>
    </row>
    <row r="14192">
      <c r="A14192" s="95">
        <v>61707</v>
      </c>
      <c r="B14192" s="93" t="s">
        <v>27168</v>
      </c>
      <c r="C14192" s="93" t="s">
        <v>1411</v>
      </c>
      <c r="D14192" s="95">
        <v>1203</v>
      </c>
      <c r="E14192" s="95">
        <v>1410</v>
      </c>
      <c r="F14192" s="95">
        <v>23792485</v>
      </c>
      <c r="G14192" s="95">
        <v>250</v>
      </c>
      <c r="H14192" s="93" t="s">
        <v>8976</v>
      </c>
      <c r="I14192" s="93" t="s">
        <v>23891</v>
      </c>
      <c r="J14192" s="93" t="s">
        <v>20899</v>
      </c>
      <c r="K14192" s="93" t="s">
        <v>4757</v>
      </c>
      <c r="L14192" s="14">
        <f>AND(vyberHrace&lt;&gt;"",ISNUMBER(SEARCH(vyberHrace,$B14192)))</f>
      </c>
      <c r="M14192" s="14">
        <f>AND($I14192=MID(kododd,1,2),$J14192=MID(kododd,3,3))</f>
      </c>
    </row>
    <row r="14193">
      <c r="A14193" s="95">
        <v>12694</v>
      </c>
      <c r="B14193" s="93" t="s">
        <v>14008</v>
      </c>
      <c r="C14193" s="93" t="s">
        <v>1417</v>
      </c>
      <c r="D14193" s="95">
        <v>1848</v>
      </c>
      <c r="F14193" s="95">
        <v>340189</v>
      </c>
      <c r="G14193" s="95">
        <v>0</v>
      </c>
      <c r="H14193" s="93" t="s">
        <v>8976</v>
      </c>
      <c r="I14193" s="93" t="s">
        <v>23891</v>
      </c>
      <c r="J14193" s="93" t="s">
        <v>20909</v>
      </c>
      <c r="K14193" s="93" t="s">
        <v>8978</v>
      </c>
      <c r="L14193" s="14">
        <f>AND(vyberHrace&lt;&gt;"",ISNUMBER(SEARCH(vyberHrace,$B14193)))</f>
      </c>
      <c r="M14193" s="14">
        <f>AND($I14193=MID(kododd,1,2),$J14193=MID(kododd,3,3))</f>
      </c>
    </row>
    <row r="14194">
      <c r="A14194" s="95">
        <v>47347</v>
      </c>
      <c r="B14194" s="93" t="s">
        <v>14502</v>
      </c>
      <c r="C14194" s="93" t="s">
        <v>3255</v>
      </c>
      <c r="D14194" s="95">
        <v>1483</v>
      </c>
      <c r="E14194" s="95">
        <v>1627</v>
      </c>
      <c r="F14194" s="95">
        <v>23722096</v>
      </c>
      <c r="G14194" s="95">
        <v>250</v>
      </c>
      <c r="H14194" s="93" t="s">
        <v>8976</v>
      </c>
      <c r="I14194" s="93" t="s">
        <v>23891</v>
      </c>
      <c r="J14194" s="93" t="s">
        <v>20849</v>
      </c>
      <c r="K14194" s="93" t="s">
        <v>5108</v>
      </c>
      <c r="L14194" s="14">
        <f>AND(vyberHrace&lt;&gt;"",ISNUMBER(SEARCH(vyberHrace,$B14194)))</f>
      </c>
      <c r="M14194" s="14">
        <f>AND($I14194=MID(kododd,1,2),$J14194=MID(kododd,3,3))</f>
      </c>
    </row>
    <row r="14195">
      <c r="A14195" s="95">
        <v>28119</v>
      </c>
      <c r="B14195" s="93" t="s">
        <v>14512</v>
      </c>
      <c r="C14195" s="93" t="s">
        <v>1448</v>
      </c>
      <c r="D14195" s="95">
        <v>1932</v>
      </c>
      <c r="E14195" s="95">
        <v>1968</v>
      </c>
      <c r="F14195" s="95">
        <v>333611</v>
      </c>
      <c r="G14195" s="95">
        <v>250</v>
      </c>
      <c r="H14195" s="93" t="s">
        <v>8976</v>
      </c>
      <c r="I14195" s="93" t="s">
        <v>23891</v>
      </c>
      <c r="J14195" s="93" t="s">
        <v>20917</v>
      </c>
      <c r="K14195" s="93" t="s">
        <v>4902</v>
      </c>
      <c r="L14195" s="14">
        <f>AND(vyberHrace&lt;&gt;"",ISNUMBER(SEARCH(vyberHrace,$B14195)))</f>
      </c>
      <c r="M14195" s="14">
        <f>AND($I14195=MID(kododd,1,2),$J14195=MID(kododd,3,3))</f>
      </c>
    </row>
    <row r="14196">
      <c r="A14196" s="95">
        <v>2094</v>
      </c>
      <c r="B14196" s="93" t="s">
        <v>18512</v>
      </c>
      <c r="C14196" s="93" t="s">
        <v>1451</v>
      </c>
      <c r="D14196" s="95">
        <v>1799</v>
      </c>
      <c r="E14196" s="95">
        <v>1884</v>
      </c>
      <c r="F14196" s="95">
        <v>333638</v>
      </c>
      <c r="G14196" s="95">
        <v>250</v>
      </c>
      <c r="H14196" s="93" t="s">
        <v>8976</v>
      </c>
      <c r="I14196" s="93" t="s">
        <v>23891</v>
      </c>
      <c r="J14196" s="93" t="s">
        <v>20917</v>
      </c>
      <c r="K14196" s="93" t="s">
        <v>4902</v>
      </c>
      <c r="L14196" s="14">
        <f>AND(vyberHrace&lt;&gt;"",ISNUMBER(SEARCH(vyberHrace,$B14196)))</f>
      </c>
      <c r="M14196" s="14">
        <f>AND($I14196=MID(kododd,1,2),$J14196=MID(kododd,3,3))</f>
      </c>
    </row>
    <row r="14197">
      <c r="A14197" s="95">
        <v>9908</v>
      </c>
      <c r="B14197" s="93" t="s">
        <v>18512</v>
      </c>
      <c r="C14197" s="93" t="s">
        <v>1423</v>
      </c>
      <c r="D14197" s="95">
        <v>1715</v>
      </c>
      <c r="E14197" s="95">
        <v>1822</v>
      </c>
      <c r="F14197" s="95">
        <v>346918</v>
      </c>
      <c r="G14197" s="95">
        <v>250</v>
      </c>
      <c r="H14197" s="93" t="s">
        <v>8976</v>
      </c>
      <c r="I14197" s="93" t="s">
        <v>23891</v>
      </c>
      <c r="J14197" s="93" t="s">
        <v>20917</v>
      </c>
      <c r="K14197" s="93" t="s">
        <v>4902</v>
      </c>
      <c r="L14197" s="14">
        <f>AND(vyberHrace&lt;&gt;"",ISNUMBER(SEARCH(vyberHrace,$B14197)))</f>
      </c>
      <c r="M14197" s="14">
        <f>AND($I14197=MID(kododd,1,2),$J14197=MID(kododd,3,3))</f>
      </c>
    </row>
    <row r="14198">
      <c r="A14198" s="95">
        <v>12710</v>
      </c>
      <c r="B14198" s="93" t="s">
        <v>18512</v>
      </c>
      <c r="C14198" s="93" t="s">
        <v>1455</v>
      </c>
      <c r="D14198" s="95">
        <v>1669</v>
      </c>
      <c r="F14198" s="95">
        <v>384135</v>
      </c>
      <c r="G14198" s="95">
        <v>250</v>
      </c>
      <c r="H14198" s="93" t="s">
        <v>8976</v>
      </c>
      <c r="I14198" s="93" t="s">
        <v>23891</v>
      </c>
      <c r="J14198" s="93" t="s">
        <v>21037</v>
      </c>
      <c r="K14198" s="93" t="s">
        <v>20623</v>
      </c>
      <c r="L14198" s="14">
        <f>AND(vyberHrace&lt;&gt;"",ISNUMBER(SEARCH(vyberHrace,$B14198)))</f>
      </c>
      <c r="M14198" s="14">
        <f>AND($I14198=MID(kododd,1,2),$J14198=MID(kododd,3,3))</f>
      </c>
    </row>
    <row r="14199">
      <c r="A14199" s="95">
        <v>12695</v>
      </c>
      <c r="B14199" s="93" t="s">
        <v>16121</v>
      </c>
      <c r="C14199" s="93" t="s">
        <v>1441</v>
      </c>
      <c r="D14199" s="95">
        <v>1738</v>
      </c>
      <c r="E14199" s="95">
        <v>1831</v>
      </c>
      <c r="F14199" s="95">
        <v>340197</v>
      </c>
      <c r="G14199" s="95">
        <v>250</v>
      </c>
      <c r="H14199" s="93" t="s">
        <v>8976</v>
      </c>
      <c r="I14199" s="93" t="s">
        <v>23891</v>
      </c>
      <c r="J14199" s="93" t="s">
        <v>20924</v>
      </c>
      <c r="K14199" s="93" t="s">
        <v>2136</v>
      </c>
      <c r="L14199" s="14">
        <f>AND(vyberHrace&lt;&gt;"",ISNUMBER(SEARCH(vyberHrace,$B14199)))</f>
      </c>
      <c r="M14199" s="14">
        <f>AND($I14199=MID(kododd,1,2),$J14199=MID(kododd,3,3))</f>
      </c>
    </row>
    <row r="14200">
      <c r="A14200" s="95">
        <v>60937</v>
      </c>
      <c r="B14200" s="93" t="s">
        <v>27311</v>
      </c>
      <c r="C14200" s="93" t="s">
        <v>1420</v>
      </c>
      <c r="G14200" s="95">
        <v>0</v>
      </c>
      <c r="H14200" s="93" t="s">
        <v>8976</v>
      </c>
      <c r="I14200" s="93" t="s">
        <v>23891</v>
      </c>
      <c r="J14200" s="93" t="s">
        <v>20909</v>
      </c>
      <c r="K14200" s="93" t="s">
        <v>8978</v>
      </c>
      <c r="L14200" s="14">
        <f>AND(vyberHrace&lt;&gt;"",ISNUMBER(SEARCH(vyberHrace,$B14200)))</f>
      </c>
      <c r="M14200" s="14">
        <f>AND($I14200=MID(kododd,1,2),$J14200=MID(kododd,3,3))</f>
      </c>
    </row>
    <row r="14201">
      <c r="A14201" s="95">
        <v>4379</v>
      </c>
      <c r="B14201" s="93" t="s">
        <v>9252</v>
      </c>
      <c r="C14201" s="93" t="s">
        <v>1449</v>
      </c>
      <c r="D14201" s="95">
        <v>1574</v>
      </c>
      <c r="E14201" s="95">
        <v>1724</v>
      </c>
      <c r="F14201" s="95">
        <v>332186</v>
      </c>
      <c r="G14201" s="95">
        <v>250</v>
      </c>
      <c r="H14201" s="93" t="s">
        <v>8976</v>
      </c>
      <c r="I14201" s="93" t="s">
        <v>23891</v>
      </c>
      <c r="J14201" s="93" t="s">
        <v>20954</v>
      </c>
      <c r="K14201" s="93" t="s">
        <v>5079</v>
      </c>
      <c r="L14201" s="14">
        <f>AND(vyberHrace&lt;&gt;"",ISNUMBER(SEARCH(vyberHrace,$B14201)))</f>
      </c>
      <c r="M14201" s="14">
        <f>AND($I14201=MID(kododd,1,2),$J14201=MID(kododd,3,3))</f>
      </c>
    </row>
    <row r="14202">
      <c r="A14202" s="95">
        <v>40609</v>
      </c>
      <c r="B14202" s="93" t="s">
        <v>9259</v>
      </c>
      <c r="C14202" s="93" t="s">
        <v>1419</v>
      </c>
      <c r="D14202" s="95">
        <v>1344</v>
      </c>
      <c r="E14202" s="95">
        <v>1635</v>
      </c>
      <c r="F14202" s="95">
        <v>389730</v>
      </c>
      <c r="G14202" s="95">
        <v>250</v>
      </c>
      <c r="H14202" s="93" t="s">
        <v>8976</v>
      </c>
      <c r="I14202" s="93" t="s">
        <v>23891</v>
      </c>
      <c r="J14202" s="93" t="s">
        <v>20844</v>
      </c>
      <c r="K14202" s="93" t="s">
        <v>4953</v>
      </c>
      <c r="L14202" s="14">
        <f>AND(vyberHrace&lt;&gt;"",ISNUMBER(SEARCH(vyberHrace,$B14202)))</f>
      </c>
      <c r="M14202" s="14">
        <f>AND($I14202=MID(kododd,1,2),$J14202=MID(kododd,3,3))</f>
      </c>
    </row>
    <row r="14203">
      <c r="A14203" s="95">
        <v>55756</v>
      </c>
      <c r="B14203" s="93" t="s">
        <v>9262</v>
      </c>
      <c r="C14203" s="93" t="s">
        <v>1450</v>
      </c>
      <c r="G14203" s="95">
        <v>250</v>
      </c>
      <c r="H14203" s="93" t="s">
        <v>8976</v>
      </c>
      <c r="I14203" s="93" t="s">
        <v>23891</v>
      </c>
      <c r="J14203" s="93" t="s">
        <v>20877</v>
      </c>
      <c r="K14203" s="93" t="s">
        <v>1966</v>
      </c>
      <c r="L14203" s="14">
        <f>AND(vyberHrace&lt;&gt;"",ISNUMBER(SEARCH(vyberHrace,$B14203)))</f>
      </c>
      <c r="M14203" s="14">
        <f>AND($I14203=MID(kododd,1,2),$J14203=MID(kododd,3,3))</f>
      </c>
    </row>
    <row r="14204">
      <c r="A14204" s="95">
        <v>9905</v>
      </c>
      <c r="B14204" s="93" t="s">
        <v>15535</v>
      </c>
      <c r="C14204" s="93" t="s">
        <v>1427</v>
      </c>
      <c r="D14204" s="95">
        <v>1648</v>
      </c>
      <c r="E14204" s="95">
        <v>1800</v>
      </c>
      <c r="F14204" s="95">
        <v>355348</v>
      </c>
      <c r="G14204" s="95">
        <v>0</v>
      </c>
      <c r="H14204" s="93" t="s">
        <v>8976</v>
      </c>
      <c r="I14204" s="93" t="s">
        <v>23891</v>
      </c>
      <c r="J14204" s="93" t="s">
        <v>20917</v>
      </c>
      <c r="K14204" s="93" t="s">
        <v>4902</v>
      </c>
      <c r="L14204" s="14">
        <f>AND(vyberHrace&lt;&gt;"",ISNUMBER(SEARCH(vyberHrace,$B14204)))</f>
      </c>
      <c r="M14204" s="14">
        <f>AND($I14204=MID(kododd,1,2),$J14204=MID(kododd,3,3))</f>
      </c>
    </row>
    <row r="14205">
      <c r="A14205" s="95">
        <v>58260</v>
      </c>
      <c r="B14205" s="93" t="s">
        <v>24775</v>
      </c>
      <c r="C14205" s="93" t="s">
        <v>1411</v>
      </c>
      <c r="G14205" s="95">
        <v>250</v>
      </c>
      <c r="H14205" s="93" t="s">
        <v>8976</v>
      </c>
      <c r="I14205" s="93" t="s">
        <v>23891</v>
      </c>
      <c r="J14205" s="93" t="s">
        <v>20905</v>
      </c>
      <c r="K14205" s="93" t="s">
        <v>8990</v>
      </c>
      <c r="L14205" s="14">
        <f>AND(vyberHrace&lt;&gt;"",ISNUMBER(SEARCH(vyberHrace,$B14205)))</f>
      </c>
      <c r="M14205" s="14">
        <f>AND($I14205=MID(kododd,1,2),$J14205=MID(kododd,3,3))</f>
      </c>
    </row>
    <row r="14206">
      <c r="A14206" s="95">
        <v>26948</v>
      </c>
      <c r="B14206" s="93" t="s">
        <v>7231</v>
      </c>
      <c r="C14206" s="93" t="s">
        <v>1431</v>
      </c>
      <c r="D14206" s="95">
        <v>1100</v>
      </c>
      <c r="G14206" s="95">
        <v>0</v>
      </c>
      <c r="H14206" s="93" t="s">
        <v>8976</v>
      </c>
      <c r="I14206" s="93" t="s">
        <v>23891</v>
      </c>
      <c r="J14206" s="93" t="s">
        <v>20954</v>
      </c>
      <c r="K14206" s="93" t="s">
        <v>5079</v>
      </c>
      <c r="L14206" s="14">
        <f>AND(vyberHrace&lt;&gt;"",ISNUMBER(SEARCH(vyberHrace,$B14206)))</f>
      </c>
      <c r="M14206" s="14">
        <f>AND($I14206=MID(kododd,1,2),$J14206=MID(kododd,3,3))</f>
      </c>
    </row>
    <row r="14207">
      <c r="A14207" s="95">
        <v>39051</v>
      </c>
      <c r="B14207" s="93" t="s">
        <v>16946</v>
      </c>
      <c r="C14207" s="93" t="s">
        <v>1401</v>
      </c>
      <c r="D14207" s="95">
        <v>1471</v>
      </c>
      <c r="E14207" s="95">
        <v>1708</v>
      </c>
      <c r="F14207" s="95">
        <v>385034</v>
      </c>
      <c r="G14207" s="95">
        <v>250</v>
      </c>
      <c r="H14207" s="93" t="s">
        <v>8976</v>
      </c>
      <c r="I14207" s="93" t="s">
        <v>23891</v>
      </c>
      <c r="J14207" s="93" t="s">
        <v>20875</v>
      </c>
      <c r="K14207" s="93" t="s">
        <v>6163</v>
      </c>
      <c r="L14207" s="14">
        <f>AND(vyberHrace&lt;&gt;"",ISNUMBER(SEARCH(vyberHrace,$B14207)))</f>
      </c>
      <c r="M14207" s="14">
        <f>AND($I14207=MID(kododd,1,2),$J14207=MID(kododd,3,3))</f>
      </c>
    </row>
    <row r="14208">
      <c r="A14208" s="95">
        <v>47415</v>
      </c>
      <c r="B14208" s="93" t="s">
        <v>16954</v>
      </c>
      <c r="C14208" s="93" t="s">
        <v>1416</v>
      </c>
      <c r="F14208" s="95">
        <v>23722398</v>
      </c>
      <c r="G14208" s="95">
        <v>0</v>
      </c>
      <c r="H14208" s="93" t="s">
        <v>8976</v>
      </c>
      <c r="I14208" s="93" t="s">
        <v>23891</v>
      </c>
      <c r="J14208" s="93" t="s">
        <v>20927</v>
      </c>
      <c r="K14208" s="93" t="s">
        <v>2023</v>
      </c>
      <c r="L14208" s="14">
        <f>AND(vyberHrace&lt;&gt;"",ISNUMBER(SEARCH(vyberHrace,$B14208)))</f>
      </c>
      <c r="M14208" s="14">
        <f>AND($I14208=MID(kododd,1,2),$J14208=MID(kododd,3,3))</f>
      </c>
    </row>
    <row r="14209">
      <c r="A14209" s="95">
        <v>1370</v>
      </c>
      <c r="B14209" s="93" t="s">
        <v>9545</v>
      </c>
      <c r="C14209" s="93" t="s">
        <v>1462</v>
      </c>
      <c r="D14209" s="95">
        <v>1908</v>
      </c>
      <c r="E14209" s="95">
        <v>1922</v>
      </c>
      <c r="F14209" s="95">
        <v>348910</v>
      </c>
      <c r="G14209" s="95">
        <v>250</v>
      </c>
      <c r="H14209" s="93" t="s">
        <v>8976</v>
      </c>
      <c r="I14209" s="93" t="s">
        <v>23891</v>
      </c>
      <c r="J14209" s="93" t="s">
        <v>20899</v>
      </c>
      <c r="K14209" s="93" t="s">
        <v>4757</v>
      </c>
      <c r="L14209" s="14">
        <f>AND(vyberHrace&lt;&gt;"",ISNUMBER(SEARCH(vyberHrace,$B14209)))</f>
      </c>
      <c r="M14209" s="14">
        <f>AND($I14209=MID(kododd,1,2),$J14209=MID(kododd,3,3))</f>
      </c>
    </row>
    <row r="14210">
      <c r="A14210" s="95">
        <v>1145</v>
      </c>
      <c r="B14210" s="93" t="s">
        <v>7438</v>
      </c>
      <c r="C14210" s="93" t="s">
        <v>1427</v>
      </c>
      <c r="D14210" s="95">
        <v>1828</v>
      </c>
      <c r="E14210" s="95">
        <v>1910</v>
      </c>
      <c r="F14210" s="95">
        <v>323632</v>
      </c>
      <c r="G14210" s="95">
        <v>250</v>
      </c>
      <c r="H14210" s="93" t="s">
        <v>8976</v>
      </c>
      <c r="I14210" s="93" t="s">
        <v>23891</v>
      </c>
      <c r="J14210" s="93" t="s">
        <v>20954</v>
      </c>
      <c r="K14210" s="93" t="s">
        <v>5079</v>
      </c>
      <c r="L14210" s="14">
        <f>AND(vyberHrace&lt;&gt;"",ISNUMBER(SEARCH(vyberHrace,$B14210)))</f>
      </c>
      <c r="M14210" s="14">
        <f>AND($I14210=MID(kododd,1,2),$J14210=MID(kododd,3,3))</f>
      </c>
    </row>
    <row r="14211">
      <c r="A14211" s="95">
        <v>19174</v>
      </c>
      <c r="B14211" s="93" t="s">
        <v>7439</v>
      </c>
      <c r="C14211" s="93" t="s">
        <v>1431</v>
      </c>
      <c r="D14211" s="95">
        <v>1319</v>
      </c>
      <c r="F14211" s="95">
        <v>399663</v>
      </c>
      <c r="G14211" s="95">
        <v>250</v>
      </c>
      <c r="H14211" s="93" t="s">
        <v>8976</v>
      </c>
      <c r="I14211" s="93" t="s">
        <v>23891</v>
      </c>
      <c r="J14211" s="93" t="s">
        <v>20954</v>
      </c>
      <c r="K14211" s="93" t="s">
        <v>5079</v>
      </c>
      <c r="L14211" s="14">
        <f>AND(vyberHrace&lt;&gt;"",ISNUMBER(SEARCH(vyberHrace,$B14211)))</f>
      </c>
      <c r="M14211" s="14">
        <f>AND($I14211=MID(kododd,1,2),$J14211=MID(kododd,3,3))</f>
      </c>
    </row>
    <row r="14212">
      <c r="A14212" s="95">
        <v>4615</v>
      </c>
      <c r="B14212" s="93" t="s">
        <v>7440</v>
      </c>
      <c r="C14212" s="93" t="s">
        <v>1415</v>
      </c>
      <c r="D14212" s="95">
        <v>1818</v>
      </c>
      <c r="E14212" s="95">
        <v>1890</v>
      </c>
      <c r="F14212" s="95">
        <v>322741</v>
      </c>
      <c r="G14212" s="95">
        <v>0</v>
      </c>
      <c r="H14212" s="93" t="s">
        <v>8976</v>
      </c>
      <c r="I14212" s="93" t="s">
        <v>23891</v>
      </c>
      <c r="J14212" s="93" t="s">
        <v>20899</v>
      </c>
      <c r="K14212" s="93" t="s">
        <v>4757</v>
      </c>
      <c r="L14212" s="14">
        <f>AND(vyberHrace&lt;&gt;"",ISNUMBER(SEARCH(vyberHrace,$B14212)))</f>
      </c>
      <c r="M14212" s="14">
        <f>AND($I14212=MID(kododd,1,2),$J14212=MID(kododd,3,3))</f>
      </c>
    </row>
    <row r="14213">
      <c r="A14213" s="95">
        <v>15333</v>
      </c>
      <c r="B14213" s="93" t="s">
        <v>7464</v>
      </c>
      <c r="C14213" s="93" t="s">
        <v>1440</v>
      </c>
      <c r="D14213" s="95">
        <v>1816</v>
      </c>
      <c r="E14213" s="95">
        <v>1910</v>
      </c>
      <c r="F14213" s="95">
        <v>368318</v>
      </c>
      <c r="G14213" s="95">
        <v>250</v>
      </c>
      <c r="H14213" s="93" t="s">
        <v>8976</v>
      </c>
      <c r="I14213" s="93" t="s">
        <v>23891</v>
      </c>
      <c r="J14213" s="93" t="s">
        <v>20908</v>
      </c>
      <c r="K14213" s="93" t="s">
        <v>21355</v>
      </c>
      <c r="L14213" s="14">
        <f>AND(vyberHrace&lt;&gt;"",ISNUMBER(SEARCH(vyberHrace,$B14213)))</f>
      </c>
      <c r="M14213" s="14">
        <f>AND($I14213=MID(kododd,1,2),$J14213=MID(kododd,3,3))</f>
      </c>
    </row>
    <row r="14214">
      <c r="A14214" s="95">
        <v>37582</v>
      </c>
      <c r="B14214" s="93" t="s">
        <v>7474</v>
      </c>
      <c r="C14214" s="93" t="s">
        <v>1417</v>
      </c>
      <c r="D14214" s="95">
        <v>1755</v>
      </c>
      <c r="E14214" s="95">
        <v>1896</v>
      </c>
      <c r="F14214" s="95">
        <v>371416</v>
      </c>
      <c r="G14214" s="95">
        <v>250</v>
      </c>
      <c r="H14214" s="93" t="s">
        <v>8976</v>
      </c>
      <c r="I14214" s="93" t="s">
        <v>23891</v>
      </c>
      <c r="J14214" s="93" t="s">
        <v>20880</v>
      </c>
      <c r="K14214" s="93" t="s">
        <v>11212</v>
      </c>
      <c r="L14214" s="14">
        <f>AND(vyberHrace&lt;&gt;"",ISNUMBER(SEARCH(vyberHrace,$B14214)))</f>
      </c>
      <c r="M14214" s="14">
        <f>AND($I14214=MID(kododd,1,2),$J14214=MID(kododd,3,3))</f>
      </c>
    </row>
    <row r="14215">
      <c r="A14215" s="95">
        <v>34077</v>
      </c>
      <c r="B14215" s="93" t="s">
        <v>7479</v>
      </c>
      <c r="C14215" s="93" t="s">
        <v>1414</v>
      </c>
      <c r="D14215" s="95">
        <v>1919</v>
      </c>
      <c r="E14215" s="95">
        <v>1966</v>
      </c>
      <c r="F14215" s="95">
        <v>332984</v>
      </c>
      <c r="G14215" s="95">
        <v>250</v>
      </c>
      <c r="H14215" s="93" t="s">
        <v>8976</v>
      </c>
      <c r="I14215" s="93" t="s">
        <v>23891</v>
      </c>
      <c r="J14215" s="93" t="s">
        <v>20888</v>
      </c>
      <c r="K14215" s="93" t="s">
        <v>6891</v>
      </c>
      <c r="L14215" s="14">
        <f>AND(vyberHrace&lt;&gt;"",ISNUMBER(SEARCH(vyberHrace,$B14215)))</f>
      </c>
      <c r="M14215" s="14">
        <f>AND($I14215=MID(kododd,1,2),$J14215=MID(kododd,3,3))</f>
      </c>
    </row>
    <row r="14216">
      <c r="A14216" s="95">
        <v>36775</v>
      </c>
      <c r="B14216" s="93" t="s">
        <v>7480</v>
      </c>
      <c r="C14216" s="93" t="s">
        <v>1432</v>
      </c>
      <c r="D14216" s="95">
        <v>1407</v>
      </c>
      <c r="E14216" s="95">
        <v>1621</v>
      </c>
      <c r="F14216" s="95">
        <v>350044</v>
      </c>
      <c r="G14216" s="95">
        <v>250</v>
      </c>
      <c r="H14216" s="93" t="s">
        <v>8976</v>
      </c>
      <c r="I14216" s="93" t="s">
        <v>23891</v>
      </c>
      <c r="J14216" s="93" t="s">
        <v>20888</v>
      </c>
      <c r="K14216" s="93" t="s">
        <v>6891</v>
      </c>
      <c r="L14216" s="14">
        <f>AND(vyberHrace&lt;&gt;"",ISNUMBER(SEARCH(vyberHrace,$B14216)))</f>
      </c>
      <c r="M14216" s="14">
        <f>AND($I14216=MID(kododd,1,2),$J14216=MID(kododd,3,3))</f>
      </c>
    </row>
    <row r="14217">
      <c r="A14217" s="95">
        <v>54025</v>
      </c>
      <c r="B14217" s="93" t="s">
        <v>688</v>
      </c>
      <c r="C14217" s="93" t="s">
        <v>1412</v>
      </c>
      <c r="F14217" s="95">
        <v>23758830</v>
      </c>
      <c r="G14217" s="95">
        <v>250</v>
      </c>
      <c r="H14217" s="93" t="s">
        <v>8976</v>
      </c>
      <c r="I14217" s="93" t="s">
        <v>23891</v>
      </c>
      <c r="J14217" s="93" t="s">
        <v>20927</v>
      </c>
      <c r="K14217" s="93" t="s">
        <v>2023</v>
      </c>
      <c r="L14217" s="14">
        <f>AND(vyberHrace&lt;&gt;"",ISNUMBER(SEARCH(vyberHrace,$B14217)))</f>
      </c>
      <c r="M14217" s="14">
        <f>AND($I14217=MID(kododd,1,2),$J14217=MID(kododd,3,3))</f>
      </c>
    </row>
    <row r="14218">
      <c r="A14218" s="95">
        <v>58818</v>
      </c>
      <c r="B14218" s="93" t="s">
        <v>25289</v>
      </c>
      <c r="C14218" s="93" t="s">
        <v>1424</v>
      </c>
      <c r="D14218" s="95">
        <v>1015</v>
      </c>
      <c r="F14218" s="95">
        <v>23785187</v>
      </c>
      <c r="G14218" s="95">
        <v>250</v>
      </c>
      <c r="H14218" s="93" t="s">
        <v>8976</v>
      </c>
      <c r="I14218" s="93" t="s">
        <v>23891</v>
      </c>
      <c r="J14218" s="93" t="s">
        <v>20843</v>
      </c>
      <c r="K14218" s="93" t="s">
        <v>5072</v>
      </c>
      <c r="L14218" s="14">
        <f>AND(vyberHrace&lt;&gt;"",ISNUMBER(SEARCH(vyberHrace,$B14218)))</f>
      </c>
      <c r="M14218" s="14">
        <f>AND($I14218=MID(kododd,1,2),$J14218=MID(kododd,3,3))</f>
      </c>
    </row>
    <row r="14219">
      <c r="A14219" s="95">
        <v>10180</v>
      </c>
      <c r="B14219" s="93" t="s">
        <v>7509</v>
      </c>
      <c r="C14219" s="93" t="s">
        <v>1435</v>
      </c>
      <c r="D14219" s="95">
        <v>1789</v>
      </c>
      <c r="E14219" s="95">
        <v>1859</v>
      </c>
      <c r="F14219" s="95">
        <v>361259</v>
      </c>
      <c r="G14219" s="95">
        <v>250</v>
      </c>
      <c r="H14219" s="93" t="s">
        <v>8976</v>
      </c>
      <c r="I14219" s="93" t="s">
        <v>23891</v>
      </c>
      <c r="J14219" s="93" t="s">
        <v>21037</v>
      </c>
      <c r="K14219" s="93" t="s">
        <v>20623</v>
      </c>
      <c r="L14219" s="14">
        <f>AND(vyberHrace&lt;&gt;"",ISNUMBER(SEARCH(vyberHrace,$B14219)))</f>
      </c>
      <c r="M14219" s="14">
        <f>AND($I14219=MID(kododd,1,2),$J14219=MID(kododd,3,3))</f>
      </c>
    </row>
    <row r="14220">
      <c r="A14220" s="95">
        <v>11648</v>
      </c>
      <c r="B14220" s="93" t="s">
        <v>7510</v>
      </c>
      <c r="C14220" s="93" t="s">
        <v>1446</v>
      </c>
      <c r="D14220" s="95">
        <v>1694</v>
      </c>
      <c r="E14220" s="95">
        <v>1812</v>
      </c>
      <c r="F14220" s="95">
        <v>372935</v>
      </c>
      <c r="G14220" s="95">
        <v>250</v>
      </c>
      <c r="H14220" s="93" t="s">
        <v>8976</v>
      </c>
      <c r="I14220" s="93" t="s">
        <v>23891</v>
      </c>
      <c r="J14220" s="93" t="s">
        <v>21037</v>
      </c>
      <c r="K14220" s="93" t="s">
        <v>20623</v>
      </c>
      <c r="L14220" s="14">
        <f>AND(vyberHrace&lt;&gt;"",ISNUMBER(SEARCH(vyberHrace,$B14220)))</f>
      </c>
      <c r="M14220" s="14">
        <f>AND($I14220=MID(kododd,1,2),$J14220=MID(kododd,3,3))</f>
      </c>
    </row>
    <row r="14221">
      <c r="A14221" s="95">
        <v>61207</v>
      </c>
      <c r="B14221" s="93" t="s">
        <v>27448</v>
      </c>
      <c r="C14221" s="93" t="s">
        <v>1412</v>
      </c>
      <c r="F14221" s="95">
        <v>23794763</v>
      </c>
      <c r="G14221" s="95">
        <v>250</v>
      </c>
      <c r="H14221" s="93" t="s">
        <v>8976</v>
      </c>
      <c r="I14221" s="93" t="s">
        <v>23891</v>
      </c>
      <c r="J14221" s="93" t="s">
        <v>20844</v>
      </c>
      <c r="K14221" s="93" t="s">
        <v>4953</v>
      </c>
      <c r="L14221" s="14">
        <f>AND(vyberHrace&lt;&gt;"",ISNUMBER(SEARCH(vyberHrace,$B14221)))</f>
      </c>
      <c r="M14221" s="14">
        <f>AND($I14221=MID(kododd,1,2),$J14221=MID(kododd,3,3))</f>
      </c>
    </row>
    <row r="14222">
      <c r="A14222" s="95">
        <v>61708</v>
      </c>
      <c r="B14222" s="93" t="s">
        <v>27861</v>
      </c>
      <c r="C14222" s="93" t="s">
        <v>1450</v>
      </c>
      <c r="F14222" s="95">
        <v>23795646</v>
      </c>
      <c r="G14222" s="95">
        <v>250</v>
      </c>
      <c r="H14222" s="93" t="s">
        <v>8976</v>
      </c>
      <c r="I14222" s="93" t="s">
        <v>23891</v>
      </c>
      <c r="J14222" s="93" t="s">
        <v>20899</v>
      </c>
      <c r="K14222" s="93" t="s">
        <v>4757</v>
      </c>
      <c r="L14222" s="14">
        <f>AND(vyberHrace&lt;&gt;"",ISNUMBER(SEARCH(vyberHrace,$B14222)))</f>
      </c>
      <c r="M14222" s="14">
        <f>AND($I14222=MID(kododd,1,2),$J14222=MID(kododd,3,3))</f>
      </c>
    </row>
    <row r="14223">
      <c r="A14223" s="95">
        <v>48256</v>
      </c>
      <c r="B14223" s="93" t="s">
        <v>17160</v>
      </c>
      <c r="C14223" s="93" t="s">
        <v>1408</v>
      </c>
      <c r="D14223" s="95">
        <v>1432</v>
      </c>
      <c r="E14223" s="95">
        <v>1688</v>
      </c>
      <c r="F14223" s="95">
        <v>23746688</v>
      </c>
      <c r="G14223" s="95">
        <v>250</v>
      </c>
      <c r="H14223" s="93" t="s">
        <v>8976</v>
      </c>
      <c r="I14223" s="93" t="s">
        <v>23891</v>
      </c>
      <c r="J14223" s="93" t="s">
        <v>20880</v>
      </c>
      <c r="K14223" s="93" t="s">
        <v>11212</v>
      </c>
      <c r="L14223" s="14">
        <f>AND(vyberHrace&lt;&gt;"",ISNUMBER(SEARCH(vyberHrace,$B14223)))</f>
      </c>
      <c r="M14223" s="14">
        <f>AND($I14223=MID(kododd,1,2),$J14223=MID(kododd,3,3))</f>
      </c>
    </row>
    <row r="14224">
      <c r="A14224" s="95">
        <v>3359</v>
      </c>
      <c r="B14224" s="93" t="s">
        <v>17184</v>
      </c>
      <c r="C14224" s="93" t="s">
        <v>1447</v>
      </c>
      <c r="D14224" s="95">
        <v>1562</v>
      </c>
      <c r="E14224" s="95">
        <v>1717</v>
      </c>
      <c r="F14224" s="95">
        <v>346926</v>
      </c>
      <c r="G14224" s="95">
        <v>0</v>
      </c>
      <c r="H14224" s="93" t="s">
        <v>8976</v>
      </c>
      <c r="I14224" s="93" t="s">
        <v>23891</v>
      </c>
      <c r="J14224" s="93" t="s">
        <v>20858</v>
      </c>
      <c r="K14224" s="93" t="s">
        <v>4899</v>
      </c>
      <c r="L14224" s="14">
        <f>AND(vyberHrace&lt;&gt;"",ISNUMBER(SEARCH(vyberHrace,$B14224)))</f>
      </c>
      <c r="M14224" s="14">
        <f>AND($I14224=MID(kododd,1,2),$J14224=MID(kododd,3,3))</f>
      </c>
    </row>
    <row r="14225">
      <c r="A14225" s="95">
        <v>11649</v>
      </c>
      <c r="B14225" s="93" t="s">
        <v>17197</v>
      </c>
      <c r="C14225" s="93" t="s">
        <v>1468</v>
      </c>
      <c r="D14225" s="95">
        <v>1361</v>
      </c>
      <c r="E14225" s="95">
        <v>1598</v>
      </c>
      <c r="F14225" s="95">
        <v>377376</v>
      </c>
      <c r="G14225" s="95">
        <v>250</v>
      </c>
      <c r="H14225" s="93" t="s">
        <v>8976</v>
      </c>
      <c r="I14225" s="93" t="s">
        <v>23891</v>
      </c>
      <c r="J14225" s="93" t="s">
        <v>20875</v>
      </c>
      <c r="K14225" s="93" t="s">
        <v>6163</v>
      </c>
      <c r="L14225" s="14">
        <f>AND(vyberHrace&lt;&gt;"",ISNUMBER(SEARCH(vyberHrace,$B14225)))</f>
      </c>
      <c r="M14225" s="14">
        <f>AND($I14225=MID(kododd,1,2),$J14225=MID(kododd,3,3))</f>
      </c>
    </row>
    <row r="14226">
      <c r="A14226" s="95">
        <v>59045</v>
      </c>
      <c r="B14226" s="93" t="s">
        <v>25496</v>
      </c>
      <c r="C14226" s="93" t="s">
        <v>1416</v>
      </c>
      <c r="D14226" s="95">
        <v>1347</v>
      </c>
      <c r="E14226" s="95">
        <v>1593</v>
      </c>
      <c r="F14226" s="95">
        <v>23794771</v>
      </c>
      <c r="G14226" s="95">
        <v>250</v>
      </c>
      <c r="H14226" s="93" t="s">
        <v>8976</v>
      </c>
      <c r="I14226" s="93" t="s">
        <v>23891</v>
      </c>
      <c r="J14226" s="93" t="s">
        <v>20870</v>
      </c>
      <c r="K14226" s="93" t="s">
        <v>6868</v>
      </c>
      <c r="L14226" s="14">
        <f>AND(vyberHrace&lt;&gt;"",ISNUMBER(SEARCH(vyberHrace,$B14226)))</f>
      </c>
      <c r="M14226" s="14">
        <f>AND($I14226=MID(kododd,1,2),$J14226=MID(kododd,3,3))</f>
      </c>
    </row>
    <row r="14227">
      <c r="A14227" s="95">
        <v>53233</v>
      </c>
      <c r="B14227" s="93" t="s">
        <v>17204</v>
      </c>
      <c r="C14227" s="93" t="s">
        <v>1462</v>
      </c>
      <c r="G14227" s="95">
        <v>0</v>
      </c>
      <c r="H14227" s="93" t="s">
        <v>8976</v>
      </c>
      <c r="I14227" s="93" t="s">
        <v>23891</v>
      </c>
      <c r="J14227" s="93" t="s">
        <v>23412</v>
      </c>
      <c r="K14227" s="93" t="s">
        <v>21365</v>
      </c>
      <c r="L14227" s="14">
        <f>AND(vyberHrace&lt;&gt;"",ISNUMBER(SEARCH(vyberHrace,$B14227)))</f>
      </c>
      <c r="M14227" s="14">
        <f>AND($I14227=MID(kododd,1,2),$J14227=MID(kododd,3,3))</f>
      </c>
    </row>
    <row r="14228">
      <c r="A14228" s="95">
        <v>30925</v>
      </c>
      <c r="B14228" s="93" t="s">
        <v>17206</v>
      </c>
      <c r="C14228" s="93" t="s">
        <v>1461</v>
      </c>
      <c r="D14228" s="95">
        <v>1918</v>
      </c>
      <c r="E14228" s="95">
        <v>1947</v>
      </c>
      <c r="F14228" s="95">
        <v>332887</v>
      </c>
      <c r="G14228" s="95">
        <v>0</v>
      </c>
      <c r="H14228" s="93" t="s">
        <v>8976</v>
      </c>
      <c r="I14228" s="93" t="s">
        <v>23891</v>
      </c>
      <c r="J14228" s="93" t="s">
        <v>20899</v>
      </c>
      <c r="K14228" s="93" t="s">
        <v>4757</v>
      </c>
      <c r="L14228" s="14">
        <f>AND(vyberHrace&lt;&gt;"",ISNUMBER(SEARCH(vyberHrace,$B14228)))</f>
      </c>
      <c r="M14228" s="14">
        <f>AND($I14228=MID(kododd,1,2),$J14228=MID(kododd,3,3))</f>
      </c>
    </row>
    <row r="14229">
      <c r="A14229" s="95">
        <v>59404</v>
      </c>
      <c r="B14229" s="93" t="s">
        <v>25820</v>
      </c>
      <c r="C14229" s="93" t="s">
        <v>1402</v>
      </c>
      <c r="F14229" s="95">
        <v>23779845</v>
      </c>
      <c r="G14229" s="95">
        <v>0</v>
      </c>
      <c r="H14229" s="93" t="s">
        <v>8976</v>
      </c>
      <c r="I14229" s="93" t="s">
        <v>23891</v>
      </c>
      <c r="J14229" s="93" t="s">
        <v>20927</v>
      </c>
      <c r="K14229" s="93" t="s">
        <v>2023</v>
      </c>
      <c r="L14229" s="14">
        <f>AND(vyberHrace&lt;&gt;"",ISNUMBER(SEARCH(vyberHrace,$B14229)))</f>
      </c>
      <c r="M14229" s="14">
        <f>AND($I14229=MID(kododd,1,2),$J14229=MID(kododd,3,3))</f>
      </c>
    </row>
    <row r="14230">
      <c r="A14230" s="95">
        <v>51285</v>
      </c>
      <c r="B14230" s="93" t="s">
        <v>4799</v>
      </c>
      <c r="C14230" s="93" t="s">
        <v>1456</v>
      </c>
      <c r="D14230" s="95">
        <v>1270</v>
      </c>
      <c r="E14230" s="95">
        <v>1619</v>
      </c>
      <c r="F14230" s="95">
        <v>23737077</v>
      </c>
      <c r="G14230" s="95">
        <v>250</v>
      </c>
      <c r="H14230" s="93" t="s">
        <v>8976</v>
      </c>
      <c r="I14230" s="93" t="s">
        <v>23891</v>
      </c>
      <c r="J14230" s="93" t="s">
        <v>20980</v>
      </c>
      <c r="K14230" s="93" t="s">
        <v>29223</v>
      </c>
      <c r="L14230" s="14">
        <f>AND(vyberHrace&lt;&gt;"",ISNUMBER(SEARCH(vyberHrace,$B14230)))</f>
      </c>
      <c r="M14230" s="14">
        <f>AND($I14230=MID(kododd,1,2),$J14230=MID(kododd,3,3))</f>
      </c>
    </row>
    <row r="14231">
      <c r="A14231" s="95">
        <v>19074</v>
      </c>
      <c r="B14231" s="93" t="s">
        <v>16710</v>
      </c>
      <c r="C14231" s="93" t="s">
        <v>1466</v>
      </c>
      <c r="D14231" s="95">
        <v>1495</v>
      </c>
      <c r="F14231" s="95">
        <v>375756</v>
      </c>
      <c r="G14231" s="95">
        <v>0</v>
      </c>
      <c r="H14231" s="93" t="s">
        <v>8976</v>
      </c>
      <c r="I14231" s="93" t="s">
        <v>23891</v>
      </c>
      <c r="J14231" s="93" t="s">
        <v>20908</v>
      </c>
      <c r="K14231" s="93" t="s">
        <v>21355</v>
      </c>
      <c r="L14231" s="14">
        <f>AND(vyberHrace&lt;&gt;"",ISNUMBER(SEARCH(vyberHrace,$B14231)))</f>
      </c>
      <c r="M14231" s="14">
        <f>AND($I14231=MID(kododd,1,2),$J14231=MID(kododd,3,3))</f>
      </c>
    </row>
    <row r="14232">
      <c r="A14232" s="95">
        <v>38979</v>
      </c>
      <c r="B14232" s="93" t="s">
        <v>16716</v>
      </c>
      <c r="C14232" s="93" t="s">
        <v>1454</v>
      </c>
      <c r="D14232" s="95">
        <v>1529</v>
      </c>
      <c r="E14232" s="95">
        <v>1672</v>
      </c>
      <c r="F14232" s="95">
        <v>359521</v>
      </c>
      <c r="G14232" s="95">
        <v>250</v>
      </c>
      <c r="H14232" s="93" t="s">
        <v>8976</v>
      </c>
      <c r="I14232" s="93" t="s">
        <v>23891</v>
      </c>
      <c r="J14232" s="93" t="s">
        <v>20844</v>
      </c>
      <c r="K14232" s="93" t="s">
        <v>4953</v>
      </c>
      <c r="L14232" s="14">
        <f>AND(vyberHrace&lt;&gt;"",ISNUMBER(SEARCH(vyberHrace,$B14232)))</f>
      </c>
      <c r="M14232" s="14">
        <f>AND($I14232=MID(kododd,1,2),$J14232=MID(kododd,3,3))</f>
      </c>
    </row>
    <row r="14233">
      <c r="A14233" s="95">
        <v>14156</v>
      </c>
      <c r="B14233" s="93" t="s">
        <v>16727</v>
      </c>
      <c r="C14233" s="93" t="s">
        <v>1453</v>
      </c>
      <c r="D14233" s="95">
        <v>1907</v>
      </c>
      <c r="E14233" s="95">
        <v>1976</v>
      </c>
      <c r="F14233" s="95">
        <v>344389</v>
      </c>
      <c r="G14233" s="95">
        <v>250</v>
      </c>
      <c r="H14233" s="93" t="s">
        <v>8976</v>
      </c>
      <c r="I14233" s="93" t="s">
        <v>23891</v>
      </c>
      <c r="J14233" s="93" t="s">
        <v>20946</v>
      </c>
      <c r="K14233" s="93" t="s">
        <v>4791</v>
      </c>
      <c r="L14233" s="14">
        <f>AND(vyberHrace&lt;&gt;"",ISNUMBER(SEARCH(vyberHrace,$B14233)))</f>
      </c>
      <c r="M14233" s="14">
        <f>AND($I14233=MID(kododd,1,2),$J14233=MID(kododd,3,3))</f>
      </c>
    </row>
    <row r="14234">
      <c r="A14234" s="95">
        <v>52938</v>
      </c>
      <c r="B14234" s="93" t="s">
        <v>313</v>
      </c>
      <c r="C14234" s="93" t="s">
        <v>1442</v>
      </c>
      <c r="F14234" s="95">
        <v>23742658</v>
      </c>
      <c r="G14234" s="95">
        <v>250</v>
      </c>
      <c r="H14234" s="93" t="s">
        <v>8976</v>
      </c>
      <c r="I14234" s="93" t="s">
        <v>23891</v>
      </c>
      <c r="J14234" s="93" t="s">
        <v>20879</v>
      </c>
      <c r="K14234" s="93" t="s">
        <v>2036</v>
      </c>
      <c r="L14234" s="14">
        <f>AND(vyberHrace&lt;&gt;"",ISNUMBER(SEARCH(vyberHrace,$B14234)))</f>
      </c>
      <c r="M14234" s="14">
        <f>AND($I14234=MID(kododd,1,2),$J14234=MID(kododd,3,3))</f>
      </c>
    </row>
    <row r="14235">
      <c r="A14235" s="95">
        <v>41365</v>
      </c>
      <c r="B14235" s="93" t="s">
        <v>16746</v>
      </c>
      <c r="C14235" s="93" t="s">
        <v>1400</v>
      </c>
      <c r="D14235" s="95">
        <v>1391</v>
      </c>
      <c r="E14235" s="95">
        <v>1633</v>
      </c>
      <c r="F14235" s="95">
        <v>23704667</v>
      </c>
      <c r="G14235" s="95">
        <v>0</v>
      </c>
      <c r="H14235" s="93" t="s">
        <v>8976</v>
      </c>
      <c r="I14235" s="93" t="s">
        <v>23891</v>
      </c>
      <c r="J14235" s="93" t="s">
        <v>20909</v>
      </c>
      <c r="K14235" s="93" t="s">
        <v>8978</v>
      </c>
      <c r="L14235" s="14">
        <f>AND(vyberHrace&lt;&gt;"",ISNUMBER(SEARCH(vyberHrace,$B14235)))</f>
      </c>
      <c r="M14235" s="14">
        <f>AND($I14235=MID(kododd,1,2),$J14235=MID(kododd,3,3))</f>
      </c>
    </row>
    <row r="14236">
      <c r="A14236" s="95">
        <v>60382</v>
      </c>
      <c r="B14236" s="93" t="s">
        <v>26830</v>
      </c>
      <c r="C14236" s="93" t="s">
        <v>1450</v>
      </c>
      <c r="G14236" s="95">
        <v>250</v>
      </c>
      <c r="H14236" s="93" t="s">
        <v>8976</v>
      </c>
      <c r="I14236" s="93" t="s">
        <v>23891</v>
      </c>
      <c r="J14236" s="93" t="s">
        <v>20905</v>
      </c>
      <c r="K14236" s="93" t="s">
        <v>8990</v>
      </c>
      <c r="L14236" s="14">
        <f>AND(vyberHrace&lt;&gt;"",ISNUMBER(SEARCH(vyberHrace,$B14236)))</f>
      </c>
      <c r="M14236" s="14">
        <f>AND($I14236=MID(kododd,1,2),$J14236=MID(kododd,3,3))</f>
      </c>
    </row>
    <row r="14237">
      <c r="A14237" s="95">
        <v>63161</v>
      </c>
      <c r="B14237" s="93" t="s">
        <v>29251</v>
      </c>
      <c r="C14237" s="93" t="s">
        <v>1450</v>
      </c>
      <c r="G14237" s="95">
        <v>250</v>
      </c>
      <c r="H14237" s="93" t="s">
        <v>8976</v>
      </c>
      <c r="I14237" s="93" t="s">
        <v>23891</v>
      </c>
      <c r="J14237" s="93" t="s">
        <v>20844</v>
      </c>
      <c r="K14237" s="93" t="s">
        <v>4953</v>
      </c>
      <c r="L14237" s="14">
        <f>AND(vyberHrace&lt;&gt;"",ISNUMBER(SEARCH(vyberHrace,$B14237)))</f>
      </c>
      <c r="M14237" s="14">
        <f>AND($I14237=MID(kododd,1,2),$J14237=MID(kododd,3,3))</f>
      </c>
    </row>
    <row r="14238">
      <c r="A14238" s="95">
        <v>11650</v>
      </c>
      <c r="B14238" s="93" t="s">
        <v>14652</v>
      </c>
      <c r="C14238" s="93" t="s">
        <v>1474</v>
      </c>
      <c r="D14238" s="95">
        <v>1329</v>
      </c>
      <c r="E14238" s="95">
        <v>1538</v>
      </c>
      <c r="F14238" s="95">
        <v>350818</v>
      </c>
      <c r="G14238" s="95">
        <v>250</v>
      </c>
      <c r="H14238" s="93" t="s">
        <v>8976</v>
      </c>
      <c r="I14238" s="93" t="s">
        <v>23891</v>
      </c>
      <c r="J14238" s="93" t="s">
        <v>20875</v>
      </c>
      <c r="K14238" s="93" t="s">
        <v>6163</v>
      </c>
      <c r="L14238" s="14">
        <f>AND(vyberHrace&lt;&gt;"",ISNUMBER(SEARCH(vyberHrace,$B14238)))</f>
      </c>
      <c r="M14238" s="14">
        <f>AND($I14238=MID(kododd,1,2),$J14238=MID(kododd,3,3))</f>
      </c>
    </row>
    <row r="14239">
      <c r="A14239" s="95">
        <v>226</v>
      </c>
      <c r="B14239" s="93" t="s">
        <v>12883</v>
      </c>
      <c r="C14239" s="93" t="s">
        <v>1470</v>
      </c>
      <c r="D14239" s="95">
        <v>2030</v>
      </c>
      <c r="E14239" s="95">
        <v>2048</v>
      </c>
      <c r="F14239" s="95">
        <v>302325</v>
      </c>
      <c r="G14239" s="95">
        <v>250</v>
      </c>
      <c r="H14239" s="93" t="s">
        <v>8976</v>
      </c>
      <c r="I14239" s="93" t="s">
        <v>23891</v>
      </c>
      <c r="J14239" s="93" t="s">
        <v>20888</v>
      </c>
      <c r="K14239" s="93" t="s">
        <v>6891</v>
      </c>
      <c r="L14239" s="14">
        <f>AND(vyberHrace&lt;&gt;"",ISNUMBER(SEARCH(vyberHrace,$B14239)))</f>
      </c>
      <c r="M14239" s="14">
        <f>AND($I14239=MID(kododd,1,2),$J14239=MID(kododd,3,3))</f>
      </c>
    </row>
    <row r="14240">
      <c r="A14240" s="95">
        <v>1989</v>
      </c>
      <c r="B14240" s="93" t="s">
        <v>15365</v>
      </c>
      <c r="C14240" s="93" t="s">
        <v>1430</v>
      </c>
      <c r="D14240" s="95">
        <v>1955</v>
      </c>
      <c r="E14240" s="95">
        <v>1960</v>
      </c>
      <c r="F14240" s="95">
        <v>324264</v>
      </c>
      <c r="G14240" s="95">
        <v>250</v>
      </c>
      <c r="H14240" s="93" t="s">
        <v>8976</v>
      </c>
      <c r="I14240" s="93" t="s">
        <v>23891</v>
      </c>
      <c r="J14240" s="93" t="s">
        <v>20888</v>
      </c>
      <c r="K14240" s="93" t="s">
        <v>6891</v>
      </c>
      <c r="L14240" s="14">
        <f>AND(vyberHrace&lt;&gt;"",ISNUMBER(SEARCH(vyberHrace,$B14240)))</f>
      </c>
      <c r="M14240" s="14">
        <f>AND($I14240=MID(kododd,1,2),$J14240=MID(kododd,3,3))</f>
      </c>
    </row>
    <row r="14241">
      <c r="A14241" s="95">
        <v>58979</v>
      </c>
      <c r="B14241" s="93" t="s">
        <v>25433</v>
      </c>
      <c r="C14241" s="93" t="s">
        <v>1422</v>
      </c>
      <c r="G14241" s="95">
        <v>250</v>
      </c>
      <c r="H14241" s="93" t="s">
        <v>8976</v>
      </c>
      <c r="I14241" s="93" t="s">
        <v>23891</v>
      </c>
      <c r="J14241" s="93" t="s">
        <v>20917</v>
      </c>
      <c r="K14241" s="93" t="s">
        <v>4902</v>
      </c>
      <c r="L14241" s="14">
        <f>AND(vyberHrace&lt;&gt;"",ISNUMBER(SEARCH(vyberHrace,$B14241)))</f>
      </c>
      <c r="M14241" s="14">
        <f>AND($I14241=MID(kododd,1,2),$J14241=MID(kododd,3,3))</f>
      </c>
    </row>
    <row r="14242">
      <c r="A14242" s="95">
        <v>42346</v>
      </c>
      <c r="B14242" s="93" t="s">
        <v>16264</v>
      </c>
      <c r="C14242" s="93" t="s">
        <v>1408</v>
      </c>
      <c r="D14242" s="95">
        <v>1850</v>
      </c>
      <c r="E14242" s="95">
        <v>1888</v>
      </c>
      <c r="F14242" s="95">
        <v>23714069</v>
      </c>
      <c r="G14242" s="95">
        <v>250</v>
      </c>
      <c r="H14242" s="93" t="s">
        <v>8976</v>
      </c>
      <c r="I14242" s="93" t="s">
        <v>23891</v>
      </c>
      <c r="J14242" s="93" t="s">
        <v>20905</v>
      </c>
      <c r="K14242" s="93" t="s">
        <v>8990</v>
      </c>
      <c r="L14242" s="14">
        <f>AND(vyberHrace&lt;&gt;"",ISNUMBER(SEARCH(vyberHrace,$B14242)))</f>
      </c>
      <c r="M14242" s="14">
        <f>AND($I14242=MID(kododd,1,2),$J14242=MID(kododd,3,3))</f>
      </c>
    </row>
    <row r="14243">
      <c r="A14243" s="95">
        <v>63469</v>
      </c>
      <c r="B14243" s="93" t="s">
        <v>8779</v>
      </c>
      <c r="C14243" s="93" t="s">
        <v>1487</v>
      </c>
      <c r="G14243" s="95">
        <v>250</v>
      </c>
      <c r="H14243" s="93" t="s">
        <v>8976</v>
      </c>
      <c r="I14243" s="93" t="s">
        <v>23891</v>
      </c>
      <c r="J14243" s="93" t="s">
        <v>20899</v>
      </c>
      <c r="K14243" s="93" t="s">
        <v>4757</v>
      </c>
      <c r="L14243" s="14">
        <f>AND(vyberHrace&lt;&gt;"",ISNUMBER(SEARCH(vyberHrace,$B14243)))</f>
      </c>
      <c r="M14243" s="14">
        <f>AND($I14243=MID(kododd,1,2),$J14243=MID(kododd,3,3))</f>
      </c>
    </row>
    <row r="14244">
      <c r="A14244" s="95">
        <v>62553</v>
      </c>
      <c r="B14244" s="93" t="s">
        <v>29252</v>
      </c>
      <c r="C14244" s="93" t="s">
        <v>1488</v>
      </c>
      <c r="F14244" s="95">
        <v>571006885</v>
      </c>
      <c r="G14244" s="95">
        <v>250</v>
      </c>
      <c r="H14244" s="93" t="s">
        <v>8976</v>
      </c>
      <c r="I14244" s="93" t="s">
        <v>23891</v>
      </c>
      <c r="J14244" s="93" t="s">
        <v>20917</v>
      </c>
      <c r="K14244" s="93" t="s">
        <v>4902</v>
      </c>
      <c r="L14244" s="14">
        <f>AND(vyberHrace&lt;&gt;"",ISNUMBER(SEARCH(vyberHrace,$B14244)))</f>
      </c>
      <c r="M14244" s="14">
        <f>AND($I14244=MID(kododd,1,2),$J14244=MID(kododd,3,3))</f>
      </c>
    </row>
    <row r="14245">
      <c r="A14245" s="95">
        <v>61374</v>
      </c>
      <c r="B14245" s="93" t="s">
        <v>27570</v>
      </c>
      <c r="C14245" s="93" t="s">
        <v>1450</v>
      </c>
      <c r="G14245" s="95">
        <v>250</v>
      </c>
      <c r="H14245" s="93" t="s">
        <v>8976</v>
      </c>
      <c r="I14245" s="93" t="s">
        <v>23891</v>
      </c>
      <c r="J14245" s="93" t="s">
        <v>20859</v>
      </c>
      <c r="K14245" s="93" t="s">
        <v>6551</v>
      </c>
      <c r="L14245" s="14">
        <f>AND(vyberHrace&lt;&gt;"",ISNUMBER(SEARCH(vyberHrace,$B14245)))</f>
      </c>
      <c r="M14245" s="14">
        <f>AND($I14245=MID(kododd,1,2),$J14245=MID(kododd,3,3))</f>
      </c>
    </row>
    <row r="14246">
      <c r="A14246" s="95">
        <v>56363</v>
      </c>
      <c r="B14246" s="93" t="s">
        <v>22604</v>
      </c>
      <c r="C14246" s="93" t="s">
        <v>1420</v>
      </c>
      <c r="G14246" s="95">
        <v>250</v>
      </c>
      <c r="H14246" s="93" t="s">
        <v>8976</v>
      </c>
      <c r="I14246" s="93" t="s">
        <v>23891</v>
      </c>
      <c r="J14246" s="93" t="s">
        <v>21038</v>
      </c>
      <c r="K14246" s="93" t="s">
        <v>21375</v>
      </c>
      <c r="L14246" s="14">
        <f>AND(vyberHrace&lt;&gt;"",ISNUMBER(SEARCH(vyberHrace,$B14246)))</f>
      </c>
      <c r="M14246" s="14">
        <f>AND($I14246=MID(kododd,1,2),$J14246=MID(kododd,3,3))</f>
      </c>
    </row>
    <row r="14247">
      <c r="A14247" s="95">
        <v>12711</v>
      </c>
      <c r="B14247" s="93" t="s">
        <v>19358</v>
      </c>
      <c r="C14247" s="93" t="s">
        <v>1465</v>
      </c>
      <c r="D14247" s="95">
        <v>1559</v>
      </c>
      <c r="E14247" s="95">
        <v>1714</v>
      </c>
      <c r="F14247" s="95">
        <v>379034</v>
      </c>
      <c r="G14247" s="95">
        <v>250</v>
      </c>
      <c r="H14247" s="93" t="s">
        <v>8976</v>
      </c>
      <c r="I14247" s="93" t="s">
        <v>23891</v>
      </c>
      <c r="J14247" s="93" t="s">
        <v>20912</v>
      </c>
      <c r="K14247" s="93" t="s">
        <v>6267</v>
      </c>
      <c r="L14247" s="14">
        <f>AND(vyberHrace&lt;&gt;"",ISNUMBER(SEARCH(vyberHrace,$B14247)))</f>
      </c>
      <c r="M14247" s="14">
        <f>AND($I14247=MID(kododd,1,2),$J14247=MID(kododd,3,3))</f>
      </c>
    </row>
    <row r="14248">
      <c r="A14248" s="95">
        <v>10181</v>
      </c>
      <c r="B14248" s="93" t="s">
        <v>19359</v>
      </c>
      <c r="C14248" s="93" t="s">
        <v>1459</v>
      </c>
      <c r="D14248" s="95">
        <v>1549</v>
      </c>
      <c r="E14248" s="95">
        <v>1750</v>
      </c>
      <c r="F14248" s="95">
        <v>372943</v>
      </c>
      <c r="G14248" s="95">
        <v>250</v>
      </c>
      <c r="H14248" s="93" t="s">
        <v>8976</v>
      </c>
      <c r="I14248" s="93" t="s">
        <v>23891</v>
      </c>
      <c r="J14248" s="93" t="s">
        <v>21037</v>
      </c>
      <c r="K14248" s="93" t="s">
        <v>20623</v>
      </c>
      <c r="L14248" s="14">
        <f>AND(vyberHrace&lt;&gt;"",ISNUMBER(SEARCH(vyberHrace,$B14248)))</f>
      </c>
      <c r="M14248" s="14">
        <f>AND($I14248=MID(kododd,1,2),$J14248=MID(kododd,3,3))</f>
      </c>
    </row>
    <row r="14249">
      <c r="A14249" s="95">
        <v>58286</v>
      </c>
      <c r="B14249" s="93" t="s">
        <v>24799</v>
      </c>
      <c r="C14249" s="93" t="s">
        <v>1422</v>
      </c>
      <c r="D14249" s="95">
        <v>1896</v>
      </c>
      <c r="E14249" s="95">
        <v>1952</v>
      </c>
      <c r="F14249" s="95">
        <v>23779624</v>
      </c>
      <c r="G14249" s="95">
        <v>250</v>
      </c>
      <c r="H14249" s="93" t="s">
        <v>8976</v>
      </c>
      <c r="I14249" s="93" t="s">
        <v>23891</v>
      </c>
      <c r="J14249" s="93" t="s">
        <v>20961</v>
      </c>
      <c r="K14249" s="93" t="s">
        <v>6549</v>
      </c>
      <c r="L14249" s="14">
        <f>AND(vyberHrace&lt;&gt;"",ISNUMBER(SEARCH(vyberHrace,$B14249)))</f>
      </c>
      <c r="M14249" s="14">
        <f>AND($I14249=MID(kododd,1,2),$J14249=MID(kododd,3,3))</f>
      </c>
    </row>
    <row r="14250">
      <c r="A14250" s="95">
        <v>52193</v>
      </c>
      <c r="B14250" s="93" t="s">
        <v>327</v>
      </c>
      <c r="C14250" s="93" t="s">
        <v>1412</v>
      </c>
      <c r="F14250" s="95">
        <v>23772832</v>
      </c>
      <c r="G14250" s="95">
        <v>250</v>
      </c>
      <c r="H14250" s="93" t="s">
        <v>8976</v>
      </c>
      <c r="I14250" s="93" t="s">
        <v>23891</v>
      </c>
      <c r="J14250" s="93" t="s">
        <v>20877</v>
      </c>
      <c r="K14250" s="93" t="s">
        <v>1966</v>
      </c>
      <c r="L14250" s="14">
        <f>AND(vyberHrace&lt;&gt;"",ISNUMBER(SEARCH(vyberHrace,$B14250)))</f>
      </c>
      <c r="M14250" s="14">
        <f>AND($I14250=MID(kododd,1,2),$J14250=MID(kododd,3,3))</f>
      </c>
    </row>
    <row r="14251">
      <c r="A14251" s="95">
        <v>51927</v>
      </c>
      <c r="B14251" s="93" t="s">
        <v>328</v>
      </c>
      <c r="C14251" s="93" t="s">
        <v>1406</v>
      </c>
      <c r="F14251" s="95">
        <v>23772840</v>
      </c>
      <c r="G14251" s="95">
        <v>250</v>
      </c>
      <c r="H14251" s="93" t="s">
        <v>8976</v>
      </c>
      <c r="I14251" s="93" t="s">
        <v>23891</v>
      </c>
      <c r="J14251" s="93" t="s">
        <v>20877</v>
      </c>
      <c r="K14251" s="93" t="s">
        <v>1966</v>
      </c>
      <c r="L14251" s="14">
        <f>AND(vyberHrace&lt;&gt;"",ISNUMBER(SEARCH(vyberHrace,$B14251)))</f>
      </c>
      <c r="M14251" s="14">
        <f>AND($I14251=MID(kododd,1,2),$J14251=MID(kododd,3,3))</f>
      </c>
    </row>
    <row r="14252">
      <c r="A14252" s="95">
        <v>45709</v>
      </c>
      <c r="B14252" s="93" t="s">
        <v>19394</v>
      </c>
      <c r="C14252" s="93" t="s">
        <v>1438</v>
      </c>
      <c r="D14252" s="95">
        <v>1208</v>
      </c>
      <c r="E14252" s="95">
        <v>1526</v>
      </c>
      <c r="F14252" s="95">
        <v>23722100</v>
      </c>
      <c r="G14252" s="95">
        <v>250</v>
      </c>
      <c r="H14252" s="93" t="s">
        <v>8976</v>
      </c>
      <c r="I14252" s="93" t="s">
        <v>23891</v>
      </c>
      <c r="J14252" s="93" t="s">
        <v>20905</v>
      </c>
      <c r="K14252" s="93" t="s">
        <v>8990</v>
      </c>
      <c r="L14252" s="14">
        <f>AND(vyberHrace&lt;&gt;"",ISNUMBER(SEARCH(vyberHrace,$B14252)))</f>
      </c>
      <c r="M14252" s="14">
        <f>AND($I14252=MID(kododd,1,2),$J14252=MID(kododd,3,3))</f>
      </c>
    </row>
    <row r="14253">
      <c r="A14253" s="95">
        <v>57667</v>
      </c>
      <c r="B14253" s="93" t="s">
        <v>24238</v>
      </c>
      <c r="C14253" s="93" t="s">
        <v>1438</v>
      </c>
      <c r="D14253" s="95">
        <v>1440</v>
      </c>
      <c r="E14253" s="95">
        <v>1856</v>
      </c>
      <c r="F14253" s="95">
        <v>23772859</v>
      </c>
      <c r="G14253" s="95">
        <v>250</v>
      </c>
      <c r="H14253" s="93" t="s">
        <v>8976</v>
      </c>
      <c r="I14253" s="93" t="s">
        <v>23891</v>
      </c>
      <c r="J14253" s="93" t="s">
        <v>20875</v>
      </c>
      <c r="K14253" s="93" t="s">
        <v>6163</v>
      </c>
      <c r="L14253" s="14">
        <f>AND(vyberHrace&lt;&gt;"",ISNUMBER(SEARCH(vyberHrace,$B14253)))</f>
      </c>
      <c r="M14253" s="14">
        <f>AND($I14253=MID(kododd,1,2),$J14253=MID(kododd,3,3))</f>
      </c>
    </row>
    <row r="14254">
      <c r="A14254" s="95">
        <v>57139</v>
      </c>
      <c r="B14254" s="93" t="s">
        <v>22513</v>
      </c>
      <c r="C14254" s="93" t="s">
        <v>1411</v>
      </c>
      <c r="F14254" s="95">
        <v>23785195</v>
      </c>
      <c r="G14254" s="95">
        <v>250</v>
      </c>
      <c r="H14254" s="93" t="s">
        <v>8976</v>
      </c>
      <c r="I14254" s="93" t="s">
        <v>23891</v>
      </c>
      <c r="J14254" s="93" t="s">
        <v>20843</v>
      </c>
      <c r="K14254" s="93" t="s">
        <v>5072</v>
      </c>
      <c r="L14254" s="14">
        <f>AND(vyberHrace&lt;&gt;"",ISNUMBER(SEARCH(vyberHrace,$B14254)))</f>
      </c>
      <c r="M14254" s="14">
        <f>AND($I14254=MID(kododd,1,2),$J14254=MID(kododd,3,3))</f>
      </c>
    </row>
    <row r="14255">
      <c r="A14255" s="95">
        <v>38622</v>
      </c>
      <c r="B14255" s="93" t="s">
        <v>9513</v>
      </c>
      <c r="C14255" s="93" t="s">
        <v>1469</v>
      </c>
      <c r="D14255" s="95">
        <v>1866</v>
      </c>
      <c r="E14255" s="95">
        <v>1917</v>
      </c>
      <c r="F14255" s="95">
        <v>372188</v>
      </c>
      <c r="G14255" s="95">
        <v>250</v>
      </c>
      <c r="H14255" s="93" t="s">
        <v>8976</v>
      </c>
      <c r="I14255" s="93" t="s">
        <v>23891</v>
      </c>
      <c r="J14255" s="93" t="s">
        <v>20899</v>
      </c>
      <c r="K14255" s="93" t="s">
        <v>4757</v>
      </c>
      <c r="L14255" s="14">
        <f>AND(vyberHrace&lt;&gt;"",ISNUMBER(SEARCH(vyberHrace,$B14255)))</f>
      </c>
      <c r="M14255" s="14">
        <f>AND($I14255=MID(kododd,1,2),$J14255=MID(kododd,3,3))</f>
      </c>
    </row>
    <row r="14256">
      <c r="A14256" s="95">
        <v>59749</v>
      </c>
      <c r="B14256" s="93" t="s">
        <v>26114</v>
      </c>
      <c r="C14256" s="93" t="s">
        <v>1422</v>
      </c>
      <c r="D14256" s="95">
        <v>1197</v>
      </c>
      <c r="F14256" s="95">
        <v>23784881</v>
      </c>
      <c r="G14256" s="95">
        <v>250</v>
      </c>
      <c r="H14256" s="93" t="s">
        <v>8976</v>
      </c>
      <c r="I14256" s="93" t="s">
        <v>23891</v>
      </c>
      <c r="J14256" s="93" t="s">
        <v>20899</v>
      </c>
      <c r="K14256" s="93" t="s">
        <v>4757</v>
      </c>
      <c r="L14256" s="14">
        <f>AND(vyberHrace&lt;&gt;"",ISNUMBER(SEARCH(vyberHrace,$B14256)))</f>
      </c>
      <c r="M14256" s="14">
        <f>AND($I14256=MID(kododd,1,2),$J14256=MID(kododd,3,3))</f>
      </c>
    </row>
    <row r="14257">
      <c r="A14257" s="95">
        <v>10374</v>
      </c>
      <c r="B14257" s="93" t="s">
        <v>19534</v>
      </c>
      <c r="C14257" s="93" t="s">
        <v>1434</v>
      </c>
      <c r="D14257" s="95">
        <v>1817</v>
      </c>
      <c r="E14257" s="95">
        <v>1854</v>
      </c>
      <c r="F14257" s="95">
        <v>331589</v>
      </c>
      <c r="G14257" s="95">
        <v>250</v>
      </c>
      <c r="H14257" s="93" t="s">
        <v>8976</v>
      </c>
      <c r="I14257" s="93" t="s">
        <v>23891</v>
      </c>
      <c r="J14257" s="93" t="s">
        <v>20913</v>
      </c>
      <c r="K14257" s="93" t="s">
        <v>9925</v>
      </c>
      <c r="L14257" s="14">
        <f>AND(vyberHrace&lt;&gt;"",ISNUMBER(SEARCH(vyberHrace,$B14257)))</f>
      </c>
      <c r="M14257" s="14">
        <f>AND($I14257=MID(kododd,1,2),$J14257=MID(kododd,3,3))</f>
      </c>
    </row>
    <row r="14258">
      <c r="A14258" s="95">
        <v>49207</v>
      </c>
      <c r="B14258" s="93" t="s">
        <v>14763</v>
      </c>
      <c r="C14258" s="93" t="s">
        <v>1412</v>
      </c>
      <c r="F14258" s="95">
        <v>23742895</v>
      </c>
      <c r="G14258" s="95">
        <v>250</v>
      </c>
      <c r="H14258" s="93" t="s">
        <v>8976</v>
      </c>
      <c r="I14258" s="93" t="s">
        <v>23891</v>
      </c>
      <c r="J14258" s="93" t="s">
        <v>20858</v>
      </c>
      <c r="K14258" s="93" t="s">
        <v>4899</v>
      </c>
      <c r="L14258" s="14">
        <f>AND(vyberHrace&lt;&gt;"",ISNUMBER(SEARCH(vyberHrace,$B14258)))</f>
      </c>
      <c r="M14258" s="14">
        <f>AND($I14258=MID(kododd,1,2),$J14258=MID(kododd,3,3))</f>
      </c>
    </row>
    <row r="14259">
      <c r="A14259" s="95">
        <v>48592</v>
      </c>
      <c r="B14259" s="93" t="s">
        <v>10922</v>
      </c>
      <c r="C14259" s="93" t="s">
        <v>1406</v>
      </c>
      <c r="G14259" s="95">
        <v>0</v>
      </c>
      <c r="H14259" s="93" t="s">
        <v>8976</v>
      </c>
      <c r="I14259" s="93" t="s">
        <v>23891</v>
      </c>
      <c r="J14259" s="93" t="s">
        <v>20927</v>
      </c>
      <c r="K14259" s="93" t="s">
        <v>2023</v>
      </c>
      <c r="L14259" s="14">
        <f>AND(vyberHrace&lt;&gt;"",ISNUMBER(SEARCH(vyberHrace,$B14259)))</f>
      </c>
      <c r="M14259" s="14">
        <f>AND($I14259=MID(kododd,1,2),$J14259=MID(kododd,3,3))</f>
      </c>
    </row>
    <row r="14260">
      <c r="A14260" s="95">
        <v>7974</v>
      </c>
      <c r="B14260" s="93" t="s">
        <v>10930</v>
      </c>
      <c r="C14260" s="93" t="s">
        <v>1428</v>
      </c>
      <c r="D14260" s="95">
        <v>1471</v>
      </c>
      <c r="E14260" s="95">
        <v>1657</v>
      </c>
      <c r="F14260" s="95">
        <v>379336</v>
      </c>
      <c r="G14260" s="95">
        <v>250</v>
      </c>
      <c r="H14260" s="93" t="s">
        <v>8976</v>
      </c>
      <c r="I14260" s="93" t="s">
        <v>23891</v>
      </c>
      <c r="J14260" s="93" t="s">
        <v>20984</v>
      </c>
      <c r="K14260" s="93" t="s">
        <v>460</v>
      </c>
      <c r="L14260" s="14">
        <f>AND(vyberHrace&lt;&gt;"",ISNUMBER(SEARCH(vyberHrace,$B14260)))</f>
      </c>
      <c r="M14260" s="14">
        <f>AND($I14260=MID(kododd,1,2),$J14260=MID(kododd,3,3))</f>
      </c>
    </row>
    <row r="14261">
      <c r="A14261" s="95">
        <v>55373</v>
      </c>
      <c r="B14261" s="93" t="s">
        <v>22528</v>
      </c>
      <c r="C14261" s="93" t="s">
        <v>1424</v>
      </c>
      <c r="F14261" s="95">
        <v>23758538</v>
      </c>
      <c r="G14261" s="95">
        <v>0</v>
      </c>
      <c r="H14261" s="93" t="s">
        <v>8976</v>
      </c>
      <c r="I14261" s="93" t="s">
        <v>23891</v>
      </c>
      <c r="J14261" s="93" t="s">
        <v>20858</v>
      </c>
      <c r="K14261" s="93" t="s">
        <v>4899</v>
      </c>
      <c r="L14261" s="14">
        <f>AND(vyberHrace&lt;&gt;"",ISNUMBER(SEARCH(vyberHrace,$B14261)))</f>
      </c>
      <c r="M14261" s="14">
        <f>AND($I14261=MID(kododd,1,2),$J14261=MID(kododd,3,3))</f>
      </c>
    </row>
    <row r="14262">
      <c r="A14262" s="95">
        <v>54889</v>
      </c>
      <c r="B14262" s="93" t="s">
        <v>677</v>
      </c>
      <c r="C14262" s="93" t="s">
        <v>1412</v>
      </c>
      <c r="D14262" s="95">
        <v>1119</v>
      </c>
      <c r="F14262" s="95">
        <v>23755083</v>
      </c>
      <c r="G14262" s="95">
        <v>0</v>
      </c>
      <c r="H14262" s="93" t="s">
        <v>8976</v>
      </c>
      <c r="I14262" s="93" t="s">
        <v>23891</v>
      </c>
      <c r="J14262" s="93" t="s">
        <v>20858</v>
      </c>
      <c r="K14262" s="93" t="s">
        <v>4899</v>
      </c>
      <c r="L14262" s="14">
        <f>AND(vyberHrace&lt;&gt;"",ISNUMBER(SEARCH(vyberHrace,$B14262)))</f>
      </c>
      <c r="M14262" s="14">
        <f>AND($I14262=MID(kododd,1,2),$J14262=MID(kododd,3,3))</f>
      </c>
    </row>
    <row r="14263">
      <c r="A14263" s="95">
        <v>48128</v>
      </c>
      <c r="B14263" s="93" t="s">
        <v>10946</v>
      </c>
      <c r="C14263" s="93" t="s">
        <v>1406</v>
      </c>
      <c r="F14263" s="95">
        <v>23795530</v>
      </c>
      <c r="G14263" s="95">
        <v>250</v>
      </c>
      <c r="H14263" s="93" t="s">
        <v>8976</v>
      </c>
      <c r="I14263" s="93" t="s">
        <v>23891</v>
      </c>
      <c r="J14263" s="93" t="s">
        <v>20905</v>
      </c>
      <c r="K14263" s="93" t="s">
        <v>8990</v>
      </c>
      <c r="L14263" s="14">
        <f>AND(vyberHrace&lt;&gt;"",ISNUMBER(SEARCH(vyberHrace,$B14263)))</f>
      </c>
      <c r="M14263" s="14">
        <f>AND($I14263=MID(kododd,1,2),$J14263=MID(kododd,3,3))</f>
      </c>
    </row>
    <row r="14264">
      <c r="A14264" s="95">
        <v>42342</v>
      </c>
      <c r="B14264" s="93" t="s">
        <v>10947</v>
      </c>
      <c r="C14264" s="93" t="s">
        <v>1402</v>
      </c>
      <c r="F14264" s="95">
        <v>23729503</v>
      </c>
      <c r="G14264" s="95">
        <v>250</v>
      </c>
      <c r="H14264" s="93" t="s">
        <v>8976</v>
      </c>
      <c r="I14264" s="93" t="s">
        <v>23891</v>
      </c>
      <c r="J14264" s="93" t="s">
        <v>20905</v>
      </c>
      <c r="K14264" s="93" t="s">
        <v>8990</v>
      </c>
      <c r="L14264" s="14">
        <f>AND(vyberHrace&lt;&gt;"",ISNUMBER(SEARCH(vyberHrace,$B14264)))</f>
      </c>
      <c r="M14264" s="14">
        <f>AND($I14264=MID(kododd,1,2),$J14264=MID(kododd,3,3))</f>
      </c>
    </row>
    <row r="14265">
      <c r="A14265" s="95">
        <v>59030</v>
      </c>
      <c r="B14265" s="93" t="s">
        <v>25482</v>
      </c>
      <c r="C14265" s="93" t="s">
        <v>1406</v>
      </c>
      <c r="F14265" s="95">
        <v>23783745</v>
      </c>
      <c r="G14265" s="95">
        <v>0</v>
      </c>
      <c r="H14265" s="93" t="s">
        <v>8976</v>
      </c>
      <c r="I14265" s="93" t="s">
        <v>23891</v>
      </c>
      <c r="J14265" s="93" t="s">
        <v>20909</v>
      </c>
      <c r="K14265" s="93" t="s">
        <v>8978</v>
      </c>
      <c r="L14265" s="14">
        <f>AND(vyberHrace&lt;&gt;"",ISNUMBER(SEARCH(vyberHrace,$B14265)))</f>
      </c>
      <c r="M14265" s="14">
        <f>AND($I14265=MID(kododd,1,2),$J14265=MID(kododd,3,3))</f>
      </c>
    </row>
    <row r="14266">
      <c r="A14266" s="95">
        <v>41939</v>
      </c>
      <c r="B14266" s="93" t="s">
        <v>10954</v>
      </c>
      <c r="C14266" s="93" t="s">
        <v>1417</v>
      </c>
      <c r="F14266" s="95">
        <v>387320</v>
      </c>
      <c r="G14266" s="95">
        <v>0</v>
      </c>
      <c r="H14266" s="93" t="s">
        <v>8976</v>
      </c>
      <c r="I14266" s="93" t="s">
        <v>23891</v>
      </c>
      <c r="J14266" s="93" t="s">
        <v>20854</v>
      </c>
      <c r="K14266" s="93" t="s">
        <v>5080</v>
      </c>
      <c r="L14266" s="14">
        <f>AND(vyberHrace&lt;&gt;"",ISNUMBER(SEARCH(vyberHrace,$B14266)))</f>
      </c>
      <c r="M14266" s="14">
        <f>AND($I14266=MID(kododd,1,2),$J14266=MID(kododd,3,3))</f>
      </c>
    </row>
    <row r="14267">
      <c r="A14267" s="95">
        <v>44573</v>
      </c>
      <c r="B14267" s="93" t="s">
        <v>17801</v>
      </c>
      <c r="C14267" s="93" t="s">
        <v>1408</v>
      </c>
      <c r="G14267" s="95">
        <v>0</v>
      </c>
      <c r="H14267" s="93" t="s">
        <v>8976</v>
      </c>
      <c r="I14267" s="93" t="s">
        <v>23891</v>
      </c>
      <c r="J14267" s="93" t="s">
        <v>20927</v>
      </c>
      <c r="K14267" s="93" t="s">
        <v>2023</v>
      </c>
      <c r="L14267" s="14">
        <f>AND(vyberHrace&lt;&gt;"",ISNUMBER(SEARCH(vyberHrace,$B14267)))</f>
      </c>
      <c r="M14267" s="14">
        <f>AND($I14267=MID(kododd,1,2),$J14267=MID(kododd,3,3))</f>
      </c>
    </row>
    <row r="14268">
      <c r="A14268" s="95">
        <v>707</v>
      </c>
      <c r="B14268" s="93" t="s">
        <v>17820</v>
      </c>
      <c r="C14268" s="93" t="s">
        <v>1470</v>
      </c>
      <c r="D14268" s="95">
        <v>2103</v>
      </c>
      <c r="E14268" s="95">
        <v>2099</v>
      </c>
      <c r="F14268" s="95">
        <v>311332</v>
      </c>
      <c r="G14268" s="95">
        <v>250</v>
      </c>
      <c r="H14268" s="93" t="s">
        <v>8976</v>
      </c>
      <c r="I14268" s="93" t="s">
        <v>23891</v>
      </c>
      <c r="J14268" s="93" t="s">
        <v>20888</v>
      </c>
      <c r="K14268" s="93" t="s">
        <v>6891</v>
      </c>
      <c r="L14268" s="14">
        <f>AND(vyberHrace&lt;&gt;"",ISNUMBER(SEARCH(vyberHrace,$B14268)))</f>
      </c>
      <c r="M14268" s="14">
        <f>AND($I14268=MID(kododd,1,2),$J14268=MID(kododd,3,3))</f>
      </c>
    </row>
    <row r="14269">
      <c r="A14269" s="95">
        <v>51388</v>
      </c>
      <c r="B14269" s="93" t="s">
        <v>17822</v>
      </c>
      <c r="C14269" s="93" t="s">
        <v>1426</v>
      </c>
      <c r="F14269" s="95">
        <v>23737093</v>
      </c>
      <c r="G14269" s="95">
        <v>250</v>
      </c>
      <c r="H14269" s="93" t="s">
        <v>8976</v>
      </c>
      <c r="I14269" s="93" t="s">
        <v>23891</v>
      </c>
      <c r="J14269" s="93" t="s">
        <v>20980</v>
      </c>
      <c r="K14269" s="93" t="s">
        <v>29223</v>
      </c>
      <c r="L14269" s="14">
        <f>AND(vyberHrace&lt;&gt;"",ISNUMBER(SEARCH(vyberHrace,$B14269)))</f>
      </c>
      <c r="M14269" s="14">
        <f>AND($I14269=MID(kododd,1,2),$J14269=MID(kododd,3,3))</f>
      </c>
    </row>
    <row r="14270">
      <c r="A14270" s="95">
        <v>10160</v>
      </c>
      <c r="B14270" s="93" t="s">
        <v>20165</v>
      </c>
      <c r="C14270" s="93" t="s">
        <v>1417</v>
      </c>
      <c r="D14270" s="95">
        <v>1749</v>
      </c>
      <c r="E14270" s="95">
        <v>1828</v>
      </c>
      <c r="F14270" s="95">
        <v>340227</v>
      </c>
      <c r="G14270" s="95">
        <v>250</v>
      </c>
      <c r="H14270" s="93" t="s">
        <v>8976</v>
      </c>
      <c r="I14270" s="93" t="s">
        <v>23891</v>
      </c>
      <c r="J14270" s="93" t="s">
        <v>20844</v>
      </c>
      <c r="K14270" s="93" t="s">
        <v>4953</v>
      </c>
      <c r="L14270" s="14">
        <f>AND(vyberHrace&lt;&gt;"",ISNUMBER(SEARCH(vyberHrace,$B14270)))</f>
      </c>
      <c r="M14270" s="14">
        <f>AND($I14270=MID(kododd,1,2),$J14270=MID(kododd,3,3))</f>
      </c>
    </row>
    <row r="14271">
      <c r="A14271" s="95">
        <v>14048</v>
      </c>
      <c r="B14271" s="93" t="s">
        <v>20185</v>
      </c>
      <c r="C14271" s="93" t="s">
        <v>1436</v>
      </c>
      <c r="D14271" s="95">
        <v>1443</v>
      </c>
      <c r="E14271" s="95">
        <v>1581</v>
      </c>
      <c r="F14271" s="95">
        <v>396346</v>
      </c>
      <c r="G14271" s="95">
        <v>0</v>
      </c>
      <c r="H14271" s="93" t="s">
        <v>8976</v>
      </c>
      <c r="I14271" s="93" t="s">
        <v>23891</v>
      </c>
      <c r="J14271" s="93" t="s">
        <v>20890</v>
      </c>
      <c r="K14271" s="93" t="s">
        <v>5880</v>
      </c>
      <c r="L14271" s="14">
        <f>AND(vyberHrace&lt;&gt;"",ISNUMBER(SEARCH(vyberHrace,$B14271)))</f>
      </c>
      <c r="M14271" s="14">
        <f>AND($I14271=MID(kododd,1,2),$J14271=MID(kododd,3,3))</f>
      </c>
    </row>
    <row r="14272">
      <c r="A14272" s="95">
        <v>42385</v>
      </c>
      <c r="B14272" s="93" t="s">
        <v>19636</v>
      </c>
      <c r="C14272" s="93" t="s">
        <v>3255</v>
      </c>
      <c r="D14272" s="95">
        <v>1148</v>
      </c>
      <c r="F14272" s="95">
        <v>399760</v>
      </c>
      <c r="G14272" s="95">
        <v>0</v>
      </c>
      <c r="H14272" s="93" t="s">
        <v>8976</v>
      </c>
      <c r="I14272" s="93" t="s">
        <v>23891</v>
      </c>
      <c r="J14272" s="93" t="s">
        <v>20858</v>
      </c>
      <c r="K14272" s="93" t="s">
        <v>4899</v>
      </c>
      <c r="L14272" s="14">
        <f>AND(vyberHrace&lt;&gt;"",ISNUMBER(SEARCH(vyberHrace,$B14272)))</f>
      </c>
      <c r="M14272" s="14">
        <f>AND($I14272=MID(kododd,1,2),$J14272=MID(kododd,3,3))</f>
      </c>
    </row>
    <row r="14273">
      <c r="A14273" s="95">
        <v>41927</v>
      </c>
      <c r="B14273" s="93" t="s">
        <v>19638</v>
      </c>
      <c r="C14273" s="93" t="s">
        <v>3255</v>
      </c>
      <c r="D14273" s="95">
        <v>1242</v>
      </c>
      <c r="E14273" s="95">
        <v>1528</v>
      </c>
      <c r="F14273" s="95">
        <v>386960</v>
      </c>
      <c r="G14273" s="95">
        <v>0</v>
      </c>
      <c r="H14273" s="93" t="s">
        <v>8976</v>
      </c>
      <c r="I14273" s="93" t="s">
        <v>23891</v>
      </c>
      <c r="J14273" s="93" t="s">
        <v>20858</v>
      </c>
      <c r="K14273" s="93" t="s">
        <v>4899</v>
      </c>
      <c r="L14273" s="14">
        <f>AND(vyberHrace&lt;&gt;"",ISNUMBER(SEARCH(vyberHrace,$B14273)))</f>
      </c>
      <c r="M14273" s="14">
        <f>AND($I14273=MID(kododd,1,2),$J14273=MID(kododd,3,3))</f>
      </c>
    </row>
    <row r="14274">
      <c r="A14274" s="95">
        <v>42034</v>
      </c>
      <c r="B14274" s="93" t="s">
        <v>19638</v>
      </c>
      <c r="C14274" s="93" t="s">
        <v>1407</v>
      </c>
      <c r="F14274" s="95">
        <v>386952</v>
      </c>
      <c r="G14274" s="95">
        <v>0</v>
      </c>
      <c r="H14274" s="93" t="s">
        <v>8976</v>
      </c>
      <c r="I14274" s="93" t="s">
        <v>23891</v>
      </c>
      <c r="J14274" s="93" t="s">
        <v>20858</v>
      </c>
      <c r="K14274" s="93" t="s">
        <v>4899</v>
      </c>
      <c r="L14274" s="14">
        <f>AND(vyberHrace&lt;&gt;"",ISNUMBER(SEARCH(vyberHrace,$B14274)))</f>
      </c>
      <c r="M14274" s="14">
        <f>AND($I14274=MID(kododd,1,2),$J14274=MID(kododd,3,3))</f>
      </c>
    </row>
    <row r="14275">
      <c r="A14275" s="95">
        <v>59221</v>
      </c>
      <c r="B14275" s="93" t="s">
        <v>25650</v>
      </c>
      <c r="C14275" s="93" t="s">
        <v>1424</v>
      </c>
      <c r="F14275" s="95">
        <v>23784890</v>
      </c>
      <c r="G14275" s="95">
        <v>250</v>
      </c>
      <c r="H14275" s="93" t="s">
        <v>8976</v>
      </c>
      <c r="I14275" s="93" t="s">
        <v>23891</v>
      </c>
      <c r="J14275" s="93" t="s">
        <v>20961</v>
      </c>
      <c r="K14275" s="93" t="s">
        <v>6549</v>
      </c>
      <c r="L14275" s="14">
        <f>AND(vyberHrace&lt;&gt;"",ISNUMBER(SEARCH(vyberHrace,$B14275)))</f>
      </c>
      <c r="M14275" s="14">
        <f>AND($I14275=MID(kododd,1,2),$J14275=MID(kododd,3,3))</f>
      </c>
    </row>
    <row r="14276">
      <c r="A14276" s="95">
        <v>38075</v>
      </c>
      <c r="B14276" s="93" t="s">
        <v>19652</v>
      </c>
      <c r="C14276" s="93" t="s">
        <v>1454</v>
      </c>
      <c r="D14276" s="95">
        <v>1702</v>
      </c>
      <c r="E14276" s="95">
        <v>1840</v>
      </c>
      <c r="F14276" s="95">
        <v>372951</v>
      </c>
      <c r="G14276" s="95">
        <v>250</v>
      </c>
      <c r="H14276" s="93" t="s">
        <v>8976</v>
      </c>
      <c r="I14276" s="93" t="s">
        <v>23891</v>
      </c>
      <c r="J14276" s="93" t="s">
        <v>20908</v>
      </c>
      <c r="K14276" s="93" t="s">
        <v>21355</v>
      </c>
      <c r="L14276" s="14">
        <f>AND(vyberHrace&lt;&gt;"",ISNUMBER(SEARCH(vyberHrace,$B14276)))</f>
      </c>
      <c r="M14276" s="14">
        <f>AND($I14276=MID(kododd,1,2),$J14276=MID(kododd,3,3))</f>
      </c>
    </row>
    <row r="14277">
      <c r="A14277" s="95">
        <v>6730</v>
      </c>
      <c r="B14277" s="93" t="s">
        <v>19658</v>
      </c>
      <c r="C14277" s="93" t="s">
        <v>1435</v>
      </c>
      <c r="D14277" s="95">
        <v>1638</v>
      </c>
      <c r="E14277" s="95">
        <v>1756</v>
      </c>
      <c r="F14277" s="95">
        <v>340243</v>
      </c>
      <c r="G14277" s="95">
        <v>250</v>
      </c>
      <c r="H14277" s="93" t="s">
        <v>8976</v>
      </c>
      <c r="I14277" s="93" t="s">
        <v>23891</v>
      </c>
      <c r="J14277" s="93" t="s">
        <v>20843</v>
      </c>
      <c r="K14277" s="93" t="s">
        <v>5072</v>
      </c>
      <c r="L14277" s="14">
        <f>AND(vyberHrace&lt;&gt;"",ISNUMBER(SEARCH(vyberHrace,$B14277)))</f>
      </c>
      <c r="M14277" s="14">
        <f>AND($I14277=MID(kododd,1,2),$J14277=MID(kododd,3,3))</f>
      </c>
    </row>
    <row r="14278">
      <c r="A14278" s="95">
        <v>44760</v>
      </c>
      <c r="B14278" s="93" t="s">
        <v>19661</v>
      </c>
      <c r="C14278" s="93" t="s">
        <v>3255</v>
      </c>
      <c r="D14278" s="95">
        <v>2515</v>
      </c>
      <c r="E14278" s="95">
        <v>2478</v>
      </c>
      <c r="F14278" s="95">
        <v>23716525</v>
      </c>
      <c r="G14278" s="95">
        <v>250</v>
      </c>
      <c r="H14278" s="93" t="s">
        <v>8976</v>
      </c>
      <c r="I14278" s="93" t="s">
        <v>23891</v>
      </c>
      <c r="J14278" s="93" t="s">
        <v>20888</v>
      </c>
      <c r="K14278" s="93" t="s">
        <v>6891</v>
      </c>
      <c r="L14278" s="14">
        <f>AND(vyberHrace&lt;&gt;"",ISNUMBER(SEARCH(vyberHrace,$B14278)))</f>
      </c>
      <c r="M14278" s="14">
        <f>AND($I14278=MID(kododd,1,2),$J14278=MID(kododd,3,3))</f>
      </c>
    </row>
    <row r="14279">
      <c r="A14279" s="95">
        <v>59551</v>
      </c>
      <c r="B14279" s="93" t="s">
        <v>25948</v>
      </c>
      <c r="C14279" s="93" t="s">
        <v>1416</v>
      </c>
      <c r="D14279" s="95">
        <v>1065</v>
      </c>
      <c r="F14279" s="95">
        <v>23795441</v>
      </c>
      <c r="G14279" s="95">
        <v>250</v>
      </c>
      <c r="H14279" s="93" t="s">
        <v>8976</v>
      </c>
      <c r="I14279" s="93" t="s">
        <v>23891</v>
      </c>
      <c r="J14279" s="93" t="s">
        <v>20909</v>
      </c>
      <c r="K14279" s="93" t="s">
        <v>8978</v>
      </c>
      <c r="L14279" s="14">
        <f>AND(vyberHrace&lt;&gt;"",ISNUMBER(SEARCH(vyberHrace,$B14279)))</f>
      </c>
      <c r="M14279" s="14">
        <f>AND($I14279=MID(kododd,1,2),$J14279=MID(kododd,3,3))</f>
      </c>
    </row>
    <row r="14280">
      <c r="A14280" s="95">
        <v>59535</v>
      </c>
      <c r="B14280" s="93" t="s">
        <v>25868</v>
      </c>
      <c r="C14280" s="93" t="s">
        <v>1406</v>
      </c>
      <c r="F14280" s="95">
        <v>23784903</v>
      </c>
      <c r="G14280" s="95">
        <v>0</v>
      </c>
      <c r="H14280" s="93" t="s">
        <v>8976</v>
      </c>
      <c r="I14280" s="93" t="s">
        <v>23891</v>
      </c>
      <c r="J14280" s="93" t="s">
        <v>20858</v>
      </c>
      <c r="K14280" s="93" t="s">
        <v>4899</v>
      </c>
      <c r="L14280" s="14">
        <f>AND(vyberHrace&lt;&gt;"",ISNUMBER(SEARCH(vyberHrace,$B14280)))</f>
      </c>
      <c r="M14280" s="14">
        <f>AND($I14280=MID(kododd,1,2),$J14280=MID(kododd,3,3))</f>
      </c>
    </row>
    <row r="14281">
      <c r="A14281" s="95">
        <v>126</v>
      </c>
      <c r="B14281" s="93" t="s">
        <v>19668</v>
      </c>
      <c r="C14281" s="93" t="s">
        <v>1459</v>
      </c>
      <c r="D14281" s="95">
        <v>2090</v>
      </c>
      <c r="E14281" s="95">
        <v>2169</v>
      </c>
      <c r="F14281" s="95">
        <v>301965</v>
      </c>
      <c r="G14281" s="95">
        <v>250</v>
      </c>
      <c r="H14281" s="93" t="s">
        <v>8976</v>
      </c>
      <c r="I14281" s="93" t="s">
        <v>23891</v>
      </c>
      <c r="J14281" s="93" t="s">
        <v>20843</v>
      </c>
      <c r="K14281" s="93" t="s">
        <v>5072</v>
      </c>
      <c r="L14281" s="14">
        <f>AND(vyberHrace&lt;&gt;"",ISNUMBER(SEARCH(vyberHrace,$B14281)))</f>
      </c>
      <c r="M14281" s="14">
        <f>AND($I14281=MID(kododd,1,2),$J14281=MID(kododd,3,3))</f>
      </c>
    </row>
    <row r="14282">
      <c r="A14282" s="95">
        <v>16722</v>
      </c>
      <c r="B14282" s="93" t="s">
        <v>21045</v>
      </c>
      <c r="C14282" s="93" t="s">
        <v>1446</v>
      </c>
      <c r="D14282" s="95">
        <v>1541</v>
      </c>
      <c r="E14282" s="95">
        <v>1684</v>
      </c>
      <c r="F14282" s="95">
        <v>359602</v>
      </c>
      <c r="G14282" s="95">
        <v>250</v>
      </c>
      <c r="H14282" s="93" t="s">
        <v>8976</v>
      </c>
      <c r="I14282" s="93" t="s">
        <v>23891</v>
      </c>
      <c r="J14282" s="93" t="s">
        <v>20843</v>
      </c>
      <c r="K14282" s="93" t="s">
        <v>5072</v>
      </c>
      <c r="L14282" s="14">
        <f>AND(vyberHrace&lt;&gt;"",ISNUMBER(SEARCH(vyberHrace,$B14282)))</f>
      </c>
      <c r="M14282" s="14">
        <f>AND($I14282=MID(kododd,1,2),$J14282=MID(kododd,3,3))</f>
      </c>
    </row>
    <row r="14283">
      <c r="A14283" s="95">
        <v>54293</v>
      </c>
      <c r="B14283" s="93" t="s">
        <v>786</v>
      </c>
      <c r="C14283" s="93" t="s">
        <v>1446</v>
      </c>
      <c r="D14283" s="95">
        <v>1084</v>
      </c>
      <c r="F14283" s="95">
        <v>23758490</v>
      </c>
      <c r="G14283" s="95">
        <v>250</v>
      </c>
      <c r="H14283" s="93" t="s">
        <v>8976</v>
      </c>
      <c r="I14283" s="93" t="s">
        <v>23891</v>
      </c>
      <c r="J14283" s="93" t="s">
        <v>20980</v>
      </c>
      <c r="K14283" s="93" t="s">
        <v>29223</v>
      </c>
      <c r="L14283" s="14">
        <f>AND(vyberHrace&lt;&gt;"",ISNUMBER(SEARCH(vyberHrace,$B14283)))</f>
      </c>
      <c r="M14283" s="14">
        <f>AND($I14283=MID(kododd,1,2),$J14283=MID(kododd,3,3))</f>
      </c>
    </row>
    <row r="14284">
      <c r="A14284" s="95">
        <v>61173</v>
      </c>
      <c r="B14284" s="93" t="s">
        <v>27423</v>
      </c>
      <c r="C14284" s="93" t="s">
        <v>1411</v>
      </c>
      <c r="F14284" s="95">
        <v>23796707</v>
      </c>
      <c r="G14284" s="95">
        <v>250</v>
      </c>
      <c r="H14284" s="93" t="s">
        <v>8976</v>
      </c>
      <c r="I14284" s="93" t="s">
        <v>23891</v>
      </c>
      <c r="J14284" s="93" t="s">
        <v>20909</v>
      </c>
      <c r="K14284" s="93" t="s">
        <v>8978</v>
      </c>
      <c r="L14284" s="14">
        <f>AND(vyberHrace&lt;&gt;"",ISNUMBER(SEARCH(vyberHrace,$B14284)))</f>
      </c>
      <c r="M14284" s="14">
        <f>AND($I14284=MID(kododd,1,2),$J14284=MID(kododd,3,3))</f>
      </c>
    </row>
    <row r="14285">
      <c r="A14285" s="95">
        <v>32447</v>
      </c>
      <c r="B14285" s="93" t="s">
        <v>13511</v>
      </c>
      <c r="C14285" s="93" t="s">
        <v>1399</v>
      </c>
      <c r="D14285" s="95">
        <v>1898</v>
      </c>
      <c r="E14285" s="95">
        <v>1925</v>
      </c>
      <c r="F14285" s="95">
        <v>372960</v>
      </c>
      <c r="G14285" s="95">
        <v>250</v>
      </c>
      <c r="H14285" s="93" t="s">
        <v>8976</v>
      </c>
      <c r="I14285" s="93" t="s">
        <v>23891</v>
      </c>
      <c r="J14285" s="93" t="s">
        <v>20908</v>
      </c>
      <c r="K14285" s="93" t="s">
        <v>21355</v>
      </c>
      <c r="L14285" s="14">
        <f>AND(vyberHrace&lt;&gt;"",ISNUMBER(SEARCH(vyberHrace,$B14285)))</f>
      </c>
      <c r="M14285" s="14">
        <f>AND($I14285=MID(kododd,1,2),$J14285=MID(kododd,3,3))</f>
      </c>
    </row>
    <row r="14286">
      <c r="A14286" s="95">
        <v>46617</v>
      </c>
      <c r="B14286" s="93" t="s">
        <v>15814</v>
      </c>
      <c r="C14286" s="93" t="s">
        <v>1416</v>
      </c>
      <c r="F14286" s="95">
        <v>23722126</v>
      </c>
      <c r="G14286" s="95">
        <v>0</v>
      </c>
      <c r="H14286" s="93" t="s">
        <v>8976</v>
      </c>
      <c r="I14286" s="93" t="s">
        <v>23891</v>
      </c>
      <c r="J14286" s="93" t="s">
        <v>20844</v>
      </c>
      <c r="K14286" s="93" t="s">
        <v>4953</v>
      </c>
      <c r="L14286" s="14">
        <f>AND(vyberHrace&lt;&gt;"",ISNUMBER(SEARCH(vyberHrace,$B14286)))</f>
      </c>
      <c r="M14286" s="14">
        <f>AND($I14286=MID(kododd,1,2),$J14286=MID(kododd,3,3))</f>
      </c>
    </row>
    <row r="14287">
      <c r="A14287" s="95">
        <v>42195</v>
      </c>
      <c r="B14287" s="93" t="s">
        <v>15815</v>
      </c>
      <c r="C14287" s="93" t="s">
        <v>1402</v>
      </c>
      <c r="D14287" s="95">
        <v>1897</v>
      </c>
      <c r="E14287" s="95">
        <v>1959</v>
      </c>
      <c r="F14287" s="95">
        <v>391816</v>
      </c>
      <c r="G14287" s="95">
        <v>250</v>
      </c>
      <c r="H14287" s="93" t="s">
        <v>8976</v>
      </c>
      <c r="I14287" s="93" t="s">
        <v>23891</v>
      </c>
      <c r="J14287" s="93" t="s">
        <v>20961</v>
      </c>
      <c r="K14287" s="93" t="s">
        <v>6549</v>
      </c>
      <c r="L14287" s="14">
        <f>AND(vyberHrace&lt;&gt;"",ISNUMBER(SEARCH(vyberHrace,$B14287)))</f>
      </c>
      <c r="M14287" s="14">
        <f>AND($I14287=MID(kododd,1,2),$J14287=MID(kododd,3,3))</f>
      </c>
    </row>
    <row r="14288">
      <c r="A14288" s="95">
        <v>34727</v>
      </c>
      <c r="B14288" s="93" t="s">
        <v>15816</v>
      </c>
      <c r="C14288" s="93" t="s">
        <v>1409</v>
      </c>
      <c r="D14288" s="95">
        <v>1690</v>
      </c>
      <c r="E14288" s="95">
        <v>1774</v>
      </c>
      <c r="F14288" s="95">
        <v>349798</v>
      </c>
      <c r="G14288" s="95">
        <v>250</v>
      </c>
      <c r="H14288" s="93" t="s">
        <v>8976</v>
      </c>
      <c r="I14288" s="93" t="s">
        <v>23891</v>
      </c>
      <c r="J14288" s="93" t="s">
        <v>20927</v>
      </c>
      <c r="K14288" s="93" t="s">
        <v>2023</v>
      </c>
      <c r="L14288" s="14">
        <f>AND(vyberHrace&lt;&gt;"",ISNUMBER(SEARCH(vyberHrace,$B14288)))</f>
      </c>
      <c r="M14288" s="14">
        <f>AND($I14288=MID(kododd,1,2),$J14288=MID(kododd,3,3))</f>
      </c>
    </row>
    <row r="14289">
      <c r="A14289" s="95">
        <v>33069</v>
      </c>
      <c r="B14289" s="93" t="s">
        <v>15817</v>
      </c>
      <c r="C14289" s="93" t="s">
        <v>1454</v>
      </c>
      <c r="D14289" s="95">
        <v>1724</v>
      </c>
      <c r="E14289" s="95">
        <v>1818</v>
      </c>
      <c r="F14289" s="95">
        <v>332992</v>
      </c>
      <c r="G14289" s="95">
        <v>250</v>
      </c>
      <c r="H14289" s="93" t="s">
        <v>8976</v>
      </c>
      <c r="I14289" s="93" t="s">
        <v>23891</v>
      </c>
      <c r="J14289" s="93" t="s">
        <v>20888</v>
      </c>
      <c r="K14289" s="93" t="s">
        <v>6891</v>
      </c>
      <c r="L14289" s="14">
        <f>AND(vyberHrace&lt;&gt;"",ISNUMBER(SEARCH(vyberHrace,$B14289)))</f>
      </c>
      <c r="M14289" s="14">
        <f>AND($I14289=MID(kododd,1,2),$J14289=MID(kododd,3,3))</f>
      </c>
    </row>
    <row r="14290">
      <c r="A14290" s="95">
        <v>37880</v>
      </c>
      <c r="B14290" s="93" t="s">
        <v>15818</v>
      </c>
      <c r="C14290" s="93" t="s">
        <v>1449</v>
      </c>
      <c r="D14290" s="95">
        <v>1166</v>
      </c>
      <c r="E14290" s="95">
        <v>1448</v>
      </c>
      <c r="F14290" s="95">
        <v>349801</v>
      </c>
      <c r="G14290" s="95">
        <v>250</v>
      </c>
      <c r="H14290" s="93" t="s">
        <v>8976</v>
      </c>
      <c r="I14290" s="93" t="s">
        <v>23891</v>
      </c>
      <c r="J14290" s="93" t="s">
        <v>20888</v>
      </c>
      <c r="K14290" s="93" t="s">
        <v>6891</v>
      </c>
      <c r="L14290" s="14">
        <f>AND(vyberHrace&lt;&gt;"",ISNUMBER(SEARCH(vyberHrace,$B14290)))</f>
      </c>
      <c r="M14290" s="14">
        <f>AND($I14290=MID(kododd,1,2),$J14290=MID(kododd,3,3))</f>
      </c>
    </row>
    <row r="14291">
      <c r="A14291" s="95">
        <v>54166</v>
      </c>
      <c r="B14291" s="93" t="s">
        <v>672</v>
      </c>
      <c r="C14291" s="93" t="s">
        <v>1424</v>
      </c>
      <c r="G14291" s="95">
        <v>0</v>
      </c>
      <c r="H14291" s="93" t="s">
        <v>8976</v>
      </c>
      <c r="I14291" s="93" t="s">
        <v>23891</v>
      </c>
      <c r="J14291" s="93" t="s">
        <v>20859</v>
      </c>
      <c r="K14291" s="93" t="s">
        <v>6551</v>
      </c>
      <c r="L14291" s="14">
        <f>AND(vyberHrace&lt;&gt;"",ISNUMBER(SEARCH(vyberHrace,$B14291)))</f>
      </c>
      <c r="M14291" s="14">
        <f>AND($I14291=MID(kododd,1,2),$J14291=MID(kododd,3,3))</f>
      </c>
    </row>
    <row r="14292">
      <c r="A14292" s="95">
        <v>11220</v>
      </c>
      <c r="B14292" s="93" t="s">
        <v>15820</v>
      </c>
      <c r="C14292" s="93" t="s">
        <v>1465</v>
      </c>
      <c r="D14292" s="95">
        <v>1436</v>
      </c>
      <c r="E14292" s="95">
        <v>1609</v>
      </c>
      <c r="F14292" s="95">
        <v>379344</v>
      </c>
      <c r="G14292" s="95">
        <v>250</v>
      </c>
      <c r="H14292" s="93" t="s">
        <v>8976</v>
      </c>
      <c r="I14292" s="93" t="s">
        <v>23891</v>
      </c>
      <c r="J14292" s="93" t="s">
        <v>3580</v>
      </c>
      <c r="K14292" s="93" t="s">
        <v>7814</v>
      </c>
      <c r="L14292" s="14">
        <f>AND(vyberHrace&lt;&gt;"",ISNUMBER(SEARCH(vyberHrace,$B14292)))</f>
      </c>
      <c r="M14292" s="14">
        <f>AND($I14292=MID(kododd,1,2),$J14292=MID(kododd,3,3))</f>
      </c>
    </row>
    <row r="14293">
      <c r="A14293" s="95">
        <v>12129</v>
      </c>
      <c r="B14293" s="93" t="s">
        <v>15830</v>
      </c>
      <c r="C14293" s="93" t="s">
        <v>1436</v>
      </c>
      <c r="D14293" s="95">
        <v>1944</v>
      </c>
      <c r="E14293" s="95">
        <v>2014</v>
      </c>
      <c r="F14293" s="95">
        <v>325139</v>
      </c>
      <c r="G14293" s="95">
        <v>250</v>
      </c>
      <c r="H14293" s="93" t="s">
        <v>8976</v>
      </c>
      <c r="I14293" s="93" t="s">
        <v>23891</v>
      </c>
      <c r="J14293" s="93" t="s">
        <v>20917</v>
      </c>
      <c r="K14293" s="93" t="s">
        <v>4902</v>
      </c>
      <c r="L14293" s="14">
        <f>AND(vyberHrace&lt;&gt;"",ISNUMBER(SEARCH(vyberHrace,$B14293)))</f>
      </c>
      <c r="M14293" s="14">
        <f>AND($I14293=MID(kododd,1,2),$J14293=MID(kododd,3,3))</f>
      </c>
    </row>
    <row r="14294">
      <c r="A14294" s="95">
        <v>62407</v>
      </c>
      <c r="B14294" s="93" t="s">
        <v>28576</v>
      </c>
      <c r="C14294" s="93" t="s">
        <v>1412</v>
      </c>
      <c r="G14294" s="95">
        <v>250</v>
      </c>
      <c r="H14294" s="93" t="s">
        <v>8976</v>
      </c>
      <c r="I14294" s="93" t="s">
        <v>23891</v>
      </c>
      <c r="J14294" s="93" t="s">
        <v>20905</v>
      </c>
      <c r="K14294" s="93" t="s">
        <v>8990</v>
      </c>
      <c r="L14294" s="14">
        <f>AND(vyberHrace&lt;&gt;"",ISNUMBER(SEARCH(vyberHrace,$B14294)))</f>
      </c>
      <c r="M14294" s="14">
        <f>AND($I14294=MID(kododd,1,2),$J14294=MID(kododd,3,3))</f>
      </c>
    </row>
    <row r="14295">
      <c r="A14295" s="95">
        <v>62357</v>
      </c>
      <c r="B14295" s="93" t="s">
        <v>28529</v>
      </c>
      <c r="C14295" s="93" t="s">
        <v>1420</v>
      </c>
      <c r="D14295" s="95">
        <v>1451</v>
      </c>
      <c r="E14295" s="95">
        <v>1659</v>
      </c>
      <c r="F14295" s="95">
        <v>571003711</v>
      </c>
      <c r="G14295" s="95">
        <v>250</v>
      </c>
      <c r="H14295" s="93" t="s">
        <v>8976</v>
      </c>
      <c r="I14295" s="93" t="s">
        <v>23891</v>
      </c>
      <c r="J14295" s="93" t="s">
        <v>20905</v>
      </c>
      <c r="K14295" s="93" t="s">
        <v>8990</v>
      </c>
      <c r="L14295" s="14">
        <f>AND(vyberHrace&lt;&gt;"",ISNUMBER(SEARCH(vyberHrace,$B14295)))</f>
      </c>
      <c r="M14295" s="14">
        <f>AND($I14295=MID(kododd,1,2),$J14295=MID(kododd,3,3))</f>
      </c>
    </row>
    <row r="14296">
      <c r="A14296" s="95">
        <v>33610</v>
      </c>
      <c r="B14296" s="93" t="s">
        <v>15745</v>
      </c>
      <c r="C14296" s="93" t="s">
        <v>1398</v>
      </c>
      <c r="D14296" s="95">
        <v>1300</v>
      </c>
      <c r="E14296" s="95">
        <v>1583</v>
      </c>
      <c r="F14296" s="95">
        <v>368458</v>
      </c>
      <c r="G14296" s="95">
        <v>250</v>
      </c>
      <c r="H14296" s="93" t="s">
        <v>8976</v>
      </c>
      <c r="I14296" s="93" t="s">
        <v>23891</v>
      </c>
      <c r="J14296" s="93" t="s">
        <v>20870</v>
      </c>
      <c r="K14296" s="93" t="s">
        <v>6868</v>
      </c>
      <c r="L14296" s="14">
        <f>AND(vyberHrace&lt;&gt;"",ISNUMBER(SEARCH(vyberHrace,$B14296)))</f>
      </c>
      <c r="M14296" s="14">
        <f>AND($I14296=MID(kododd,1,2),$J14296=MID(kododd,3,3))</f>
      </c>
    </row>
    <row r="14297">
      <c r="A14297" s="95">
        <v>46993</v>
      </c>
      <c r="B14297" s="93" t="s">
        <v>15749</v>
      </c>
      <c r="C14297" s="93" t="s">
        <v>1416</v>
      </c>
      <c r="F14297" s="95">
        <v>23718242</v>
      </c>
      <c r="G14297" s="95">
        <v>0</v>
      </c>
      <c r="H14297" s="93" t="s">
        <v>8976</v>
      </c>
      <c r="I14297" s="93" t="s">
        <v>23891</v>
      </c>
      <c r="J14297" s="93" t="s">
        <v>20927</v>
      </c>
      <c r="K14297" s="93" t="s">
        <v>2023</v>
      </c>
      <c r="L14297" s="14">
        <f>AND(vyberHrace&lt;&gt;"",ISNUMBER(SEARCH(vyberHrace,$B14297)))</f>
      </c>
      <c r="M14297" s="14">
        <f>AND($I14297=MID(kododd,1,2),$J14297=MID(kododd,3,3))</f>
      </c>
    </row>
    <row r="14298">
      <c r="A14298" s="95">
        <v>55599</v>
      </c>
      <c r="B14298" s="93" t="s">
        <v>22566</v>
      </c>
      <c r="C14298" s="93" t="s">
        <v>1424</v>
      </c>
      <c r="G14298" s="95">
        <v>0</v>
      </c>
      <c r="H14298" s="93" t="s">
        <v>8976</v>
      </c>
      <c r="I14298" s="93" t="s">
        <v>23891</v>
      </c>
      <c r="J14298" s="93" t="s">
        <v>20880</v>
      </c>
      <c r="K14298" s="93" t="s">
        <v>11212</v>
      </c>
      <c r="L14298" s="14">
        <f>AND(vyberHrace&lt;&gt;"",ISNUMBER(SEARCH(vyberHrace,$B14298)))</f>
      </c>
      <c r="M14298" s="14">
        <f>AND($I14298=MID(kododd,1,2),$J14298=MID(kododd,3,3))</f>
      </c>
    </row>
    <row r="14299">
      <c r="A14299" s="95">
        <v>14158</v>
      </c>
      <c r="B14299" s="93" t="s">
        <v>15785</v>
      </c>
      <c r="C14299" s="93" t="s">
        <v>1474</v>
      </c>
      <c r="D14299" s="95">
        <v>1584</v>
      </c>
      <c r="E14299" s="95">
        <v>1763</v>
      </c>
      <c r="F14299" s="95">
        <v>372978</v>
      </c>
      <c r="G14299" s="95">
        <v>250</v>
      </c>
      <c r="H14299" s="93" t="s">
        <v>8976</v>
      </c>
      <c r="I14299" s="93" t="s">
        <v>23891</v>
      </c>
      <c r="J14299" s="93" t="s">
        <v>21037</v>
      </c>
      <c r="K14299" s="93" t="s">
        <v>20623</v>
      </c>
      <c r="L14299" s="14">
        <f>AND(vyberHrace&lt;&gt;"",ISNUMBER(SEARCH(vyberHrace,$B14299)))</f>
      </c>
      <c r="M14299" s="14">
        <f>AND($I14299=MID(kododd,1,2),$J14299=MID(kododd,3,3))</f>
      </c>
    </row>
    <row r="14300">
      <c r="A14300" s="95">
        <v>62913</v>
      </c>
      <c r="B14300" s="93" t="s">
        <v>29253</v>
      </c>
      <c r="C14300" s="93" t="s">
        <v>1403</v>
      </c>
      <c r="G14300" s="95">
        <v>250</v>
      </c>
      <c r="H14300" s="93" t="s">
        <v>8976</v>
      </c>
      <c r="I14300" s="93" t="s">
        <v>23891</v>
      </c>
      <c r="J14300" s="93" t="s">
        <v>20908</v>
      </c>
      <c r="K14300" s="93" t="s">
        <v>21355</v>
      </c>
      <c r="L14300" s="14">
        <f>AND(vyberHrace&lt;&gt;"",ISNUMBER(SEARCH(vyberHrace,$B14300)))</f>
      </c>
      <c r="M14300" s="14">
        <f>AND($I14300=MID(kododd,1,2),$J14300=MID(kododd,3,3))</f>
      </c>
    </row>
    <row r="14301">
      <c r="A14301" s="95">
        <v>44947</v>
      </c>
      <c r="B14301" s="93" t="s">
        <v>18126</v>
      </c>
      <c r="C14301" s="93" t="s">
        <v>1446</v>
      </c>
      <c r="D14301" s="95">
        <v>1179</v>
      </c>
      <c r="E14301" s="95">
        <v>1412</v>
      </c>
      <c r="F14301" s="95">
        <v>399671</v>
      </c>
      <c r="G14301" s="95">
        <v>250</v>
      </c>
      <c r="H14301" s="93" t="s">
        <v>8976</v>
      </c>
      <c r="I14301" s="93" t="s">
        <v>23891</v>
      </c>
      <c r="J14301" s="93" t="s">
        <v>20849</v>
      </c>
      <c r="K14301" s="93" t="s">
        <v>5108</v>
      </c>
      <c r="L14301" s="14">
        <f>AND(vyberHrace&lt;&gt;"",ISNUMBER(SEARCH(vyberHrace,$B14301)))</f>
      </c>
      <c r="M14301" s="14">
        <f>AND($I14301=MID(kododd,1,2),$J14301=MID(kododd,3,3))</f>
      </c>
    </row>
    <row r="14302">
      <c r="A14302" s="95">
        <v>39078</v>
      </c>
      <c r="B14302" s="93" t="s">
        <v>18127</v>
      </c>
      <c r="C14302" s="93" t="s">
        <v>1419</v>
      </c>
      <c r="D14302" s="95">
        <v>1423</v>
      </c>
      <c r="E14302" s="95">
        <v>1618</v>
      </c>
      <c r="F14302" s="95">
        <v>389749</v>
      </c>
      <c r="G14302" s="95">
        <v>250</v>
      </c>
      <c r="H14302" s="93" t="s">
        <v>8976</v>
      </c>
      <c r="I14302" s="93" t="s">
        <v>23891</v>
      </c>
      <c r="J14302" s="93" t="s">
        <v>20849</v>
      </c>
      <c r="K14302" s="93" t="s">
        <v>5108</v>
      </c>
      <c r="L14302" s="14">
        <f>AND(vyberHrace&lt;&gt;"",ISNUMBER(SEARCH(vyberHrace,$B14302)))</f>
      </c>
      <c r="M14302" s="14">
        <f>AND($I14302=MID(kododd,1,2),$J14302=MID(kododd,3,3))</f>
      </c>
    </row>
    <row r="14303">
      <c r="A14303" s="95">
        <v>60671</v>
      </c>
      <c r="B14303" s="93" t="s">
        <v>27086</v>
      </c>
      <c r="C14303" s="93" t="s">
        <v>1420</v>
      </c>
      <c r="G14303" s="95">
        <v>250</v>
      </c>
      <c r="H14303" s="93" t="s">
        <v>8976</v>
      </c>
      <c r="I14303" s="93" t="s">
        <v>23891</v>
      </c>
      <c r="J14303" s="93" t="s">
        <v>20917</v>
      </c>
      <c r="K14303" s="93" t="s">
        <v>4902</v>
      </c>
      <c r="L14303" s="14">
        <f>AND(vyberHrace&lt;&gt;"",ISNUMBER(SEARCH(vyberHrace,$B14303)))</f>
      </c>
      <c r="M14303" s="14">
        <f>AND($I14303=MID(kododd,1,2),$J14303=MID(kododd,3,3))</f>
      </c>
    </row>
    <row r="14304">
      <c r="A14304" s="95">
        <v>45541</v>
      </c>
      <c r="B14304" s="93" t="s">
        <v>18145</v>
      </c>
      <c r="C14304" s="93" t="s">
        <v>1416</v>
      </c>
      <c r="F14304" s="95">
        <v>23720018</v>
      </c>
      <c r="G14304" s="95">
        <v>0</v>
      </c>
      <c r="H14304" s="93" t="s">
        <v>8976</v>
      </c>
      <c r="I14304" s="93" t="s">
        <v>23891</v>
      </c>
      <c r="J14304" s="93" t="s">
        <v>20858</v>
      </c>
      <c r="K14304" s="93" t="s">
        <v>4899</v>
      </c>
      <c r="L14304" s="14">
        <f>AND(vyberHrace&lt;&gt;"",ISNUMBER(SEARCH(vyberHrace,$B14304)))</f>
      </c>
      <c r="M14304" s="14">
        <f>AND($I14304=MID(kododd,1,2),$J14304=MID(kododd,3,3))</f>
      </c>
    </row>
    <row r="14305">
      <c r="A14305" s="95">
        <v>47241</v>
      </c>
      <c r="B14305" s="93" t="s">
        <v>18151</v>
      </c>
      <c r="C14305" s="93" t="s">
        <v>1414</v>
      </c>
      <c r="D14305" s="95">
        <v>1301</v>
      </c>
      <c r="E14305" s="95">
        <v>1545</v>
      </c>
      <c r="F14305" s="95">
        <v>23719486</v>
      </c>
      <c r="G14305" s="95">
        <v>250</v>
      </c>
      <c r="H14305" s="93" t="s">
        <v>8976</v>
      </c>
      <c r="I14305" s="93" t="s">
        <v>23891</v>
      </c>
      <c r="J14305" s="93" t="s">
        <v>20880</v>
      </c>
      <c r="K14305" s="93" t="s">
        <v>11212</v>
      </c>
      <c r="L14305" s="14">
        <f>AND(vyberHrace&lt;&gt;"",ISNUMBER(SEARCH(vyberHrace,$B14305)))</f>
      </c>
      <c r="M14305" s="14">
        <f>AND($I14305=MID(kododd,1,2),$J14305=MID(kododd,3,3))</f>
      </c>
    </row>
    <row r="14306">
      <c r="A14306" s="95">
        <v>6721</v>
      </c>
      <c r="B14306" s="93" t="s">
        <v>18153</v>
      </c>
      <c r="C14306" s="93" t="s">
        <v>1415</v>
      </c>
      <c r="D14306" s="95">
        <v>2062</v>
      </c>
      <c r="E14306" s="95">
        <v>2074</v>
      </c>
      <c r="F14306" s="95">
        <v>315397</v>
      </c>
      <c r="G14306" s="95">
        <v>250</v>
      </c>
      <c r="H14306" s="93" t="s">
        <v>8976</v>
      </c>
      <c r="I14306" s="93" t="s">
        <v>23891</v>
      </c>
      <c r="J14306" s="93" t="s">
        <v>20899</v>
      </c>
      <c r="K14306" s="93" t="s">
        <v>4757</v>
      </c>
      <c r="L14306" s="14">
        <f>AND(vyberHrace&lt;&gt;"",ISNUMBER(SEARCH(vyberHrace,$B14306)))</f>
      </c>
      <c r="M14306" s="14">
        <f>AND($I14306=MID(kododd,1,2),$J14306=MID(kododd,3,3))</f>
      </c>
    </row>
    <row r="14307">
      <c r="A14307" s="95">
        <v>55084</v>
      </c>
      <c r="B14307" s="93" t="s">
        <v>8609</v>
      </c>
      <c r="C14307" s="93" t="s">
        <v>1457</v>
      </c>
      <c r="D14307" s="95">
        <v>1124</v>
      </c>
      <c r="E14307" s="95">
        <v>1411</v>
      </c>
      <c r="F14307" s="95">
        <v>23753030</v>
      </c>
      <c r="G14307" s="95">
        <v>250</v>
      </c>
      <c r="H14307" s="93" t="s">
        <v>8976</v>
      </c>
      <c r="I14307" s="93" t="s">
        <v>23891</v>
      </c>
      <c r="J14307" s="93" t="s">
        <v>20888</v>
      </c>
      <c r="K14307" s="93" t="s">
        <v>6891</v>
      </c>
      <c r="L14307" s="14">
        <f>AND(vyberHrace&lt;&gt;"",ISNUMBER(SEARCH(vyberHrace,$B14307)))</f>
      </c>
      <c r="M14307" s="14">
        <f>AND($I14307=MID(kododd,1,2),$J14307=MID(kododd,3,3))</f>
      </c>
    </row>
    <row r="14308">
      <c r="A14308" s="95">
        <v>58874</v>
      </c>
      <c r="B14308" s="93" t="s">
        <v>8611</v>
      </c>
      <c r="C14308" s="93" t="s">
        <v>1412</v>
      </c>
      <c r="F14308" s="95">
        <v>23760443</v>
      </c>
      <c r="G14308" s="95">
        <v>250</v>
      </c>
      <c r="H14308" s="93" t="s">
        <v>8976</v>
      </c>
      <c r="I14308" s="93" t="s">
        <v>23891</v>
      </c>
      <c r="J14308" s="93" t="s">
        <v>20854</v>
      </c>
      <c r="K14308" s="93" t="s">
        <v>5080</v>
      </c>
      <c r="L14308" s="14">
        <f>AND(vyberHrace&lt;&gt;"",ISNUMBER(SEARCH(vyberHrace,$B14308)))</f>
      </c>
      <c r="M14308" s="14">
        <f>AND($I14308=MID(kododd,1,2),$J14308=MID(kododd,3,3))</f>
      </c>
    </row>
    <row r="14309">
      <c r="A14309" s="95">
        <v>4879</v>
      </c>
      <c r="B14309" s="93" t="s">
        <v>9369</v>
      </c>
      <c r="C14309" s="93" t="s">
        <v>1418</v>
      </c>
      <c r="D14309" s="95">
        <v>1398</v>
      </c>
      <c r="G14309" s="95">
        <v>0</v>
      </c>
      <c r="H14309" s="93" t="s">
        <v>8976</v>
      </c>
      <c r="I14309" s="93" t="s">
        <v>23891</v>
      </c>
      <c r="J14309" s="93" t="s">
        <v>20859</v>
      </c>
      <c r="K14309" s="93" t="s">
        <v>6551</v>
      </c>
      <c r="L14309" s="14">
        <f>AND(vyberHrace&lt;&gt;"",ISNUMBER(SEARCH(vyberHrace,$B14309)))</f>
      </c>
      <c r="M14309" s="14">
        <f>AND($I14309=MID(kododd,1,2),$J14309=MID(kododd,3,3))</f>
      </c>
    </row>
    <row r="14310">
      <c r="A14310" s="95">
        <v>36815</v>
      </c>
      <c r="B14310" s="93" t="s">
        <v>8622</v>
      </c>
      <c r="C14310" s="93" t="s">
        <v>1436</v>
      </c>
      <c r="F14310" s="95">
        <v>355372</v>
      </c>
      <c r="G14310" s="95">
        <v>250</v>
      </c>
      <c r="H14310" s="93" t="s">
        <v>8976</v>
      </c>
      <c r="I14310" s="93" t="s">
        <v>23891</v>
      </c>
      <c r="J14310" s="93" t="s">
        <v>20924</v>
      </c>
      <c r="K14310" s="93" t="s">
        <v>2136</v>
      </c>
      <c r="L14310" s="14">
        <f>AND(vyberHrace&lt;&gt;"",ISNUMBER(SEARCH(vyberHrace,$B14310)))</f>
      </c>
      <c r="M14310" s="14">
        <f>AND($I14310=MID(kododd,1,2),$J14310=MID(kododd,3,3))</f>
      </c>
    </row>
    <row r="14311">
      <c r="A14311" s="95">
        <v>49797</v>
      </c>
      <c r="B14311" s="93" t="s">
        <v>8622</v>
      </c>
      <c r="C14311" s="93" t="s">
        <v>1465</v>
      </c>
      <c r="D14311" s="95">
        <v>1518</v>
      </c>
      <c r="E14311" s="95">
        <v>1716</v>
      </c>
      <c r="F14311" s="95">
        <v>23729511</v>
      </c>
      <c r="G14311" s="95">
        <v>250</v>
      </c>
      <c r="H14311" s="93" t="s">
        <v>8976</v>
      </c>
      <c r="I14311" s="93" t="s">
        <v>23891</v>
      </c>
      <c r="J14311" s="93" t="s">
        <v>20984</v>
      </c>
      <c r="K14311" s="93" t="s">
        <v>460</v>
      </c>
      <c r="L14311" s="14">
        <f>AND(vyberHrace&lt;&gt;"",ISNUMBER(SEARCH(vyberHrace,$B14311)))</f>
      </c>
      <c r="M14311" s="14">
        <f>AND($I14311=MID(kododd,1,2),$J14311=MID(kododd,3,3))</f>
      </c>
    </row>
    <row r="14312">
      <c r="A14312" s="95">
        <v>37071</v>
      </c>
      <c r="B14312" s="93" t="s">
        <v>20146</v>
      </c>
      <c r="C14312" s="93" t="s">
        <v>1436</v>
      </c>
      <c r="F14312" s="95">
        <v>361267</v>
      </c>
      <c r="G14312" s="95">
        <v>250</v>
      </c>
      <c r="H14312" s="93" t="s">
        <v>8976</v>
      </c>
      <c r="I14312" s="93" t="s">
        <v>23891</v>
      </c>
      <c r="J14312" s="93" t="s">
        <v>20924</v>
      </c>
      <c r="K14312" s="93" t="s">
        <v>2136</v>
      </c>
      <c r="L14312" s="14">
        <f>AND(vyberHrace&lt;&gt;"",ISNUMBER(SEARCH(vyberHrace,$B14312)))</f>
      </c>
      <c r="M14312" s="14">
        <f>AND($I14312=MID(kododd,1,2),$J14312=MID(kododd,3,3))</f>
      </c>
    </row>
    <row r="14313">
      <c r="A14313" s="95">
        <v>41255</v>
      </c>
      <c r="B14313" s="93" t="s">
        <v>20146</v>
      </c>
      <c r="C14313" s="93" t="s">
        <v>1419</v>
      </c>
      <c r="D14313" s="95">
        <v>1100</v>
      </c>
      <c r="G14313" s="95">
        <v>0</v>
      </c>
      <c r="H14313" s="93" t="s">
        <v>8976</v>
      </c>
      <c r="I14313" s="93" t="s">
        <v>23891</v>
      </c>
      <c r="J14313" s="93" t="s">
        <v>20859</v>
      </c>
      <c r="K14313" s="93" t="s">
        <v>6551</v>
      </c>
      <c r="L14313" s="14">
        <f>AND(vyberHrace&lt;&gt;"",ISNUMBER(SEARCH(vyberHrace,$B14313)))</f>
      </c>
      <c r="M14313" s="14">
        <f>AND($I14313=MID(kododd,1,2),$J14313=MID(kododd,3,3))</f>
      </c>
    </row>
    <row r="14314">
      <c r="A14314" s="95">
        <v>9186</v>
      </c>
      <c r="B14314" s="93" t="s">
        <v>8624</v>
      </c>
      <c r="C14314" s="93" t="s">
        <v>1429</v>
      </c>
      <c r="D14314" s="95">
        <v>1686</v>
      </c>
      <c r="F14314" s="95">
        <v>346934</v>
      </c>
      <c r="G14314" s="95">
        <v>0</v>
      </c>
      <c r="H14314" s="93" t="s">
        <v>8976</v>
      </c>
      <c r="I14314" s="93" t="s">
        <v>23891</v>
      </c>
      <c r="J14314" s="93" t="s">
        <v>20909</v>
      </c>
      <c r="K14314" s="93" t="s">
        <v>8978</v>
      </c>
      <c r="L14314" s="14">
        <f>AND(vyberHrace&lt;&gt;"",ISNUMBER(SEARCH(vyberHrace,$B14314)))</f>
      </c>
      <c r="M14314" s="14">
        <f>AND($I14314=MID(kododd,1,2),$J14314=MID(kododd,3,3))</f>
      </c>
    </row>
    <row r="14315">
      <c r="A14315" s="95">
        <v>15924</v>
      </c>
      <c r="B14315" s="93" t="s">
        <v>8624</v>
      </c>
      <c r="C14315" s="93" t="s">
        <v>1452</v>
      </c>
      <c r="D14315" s="95">
        <v>1469</v>
      </c>
      <c r="F14315" s="95">
        <v>23772867</v>
      </c>
      <c r="G14315" s="95">
        <v>0</v>
      </c>
      <c r="H14315" s="93" t="s">
        <v>8976</v>
      </c>
      <c r="I14315" s="93" t="s">
        <v>23891</v>
      </c>
      <c r="J14315" s="93" t="s">
        <v>20909</v>
      </c>
      <c r="K14315" s="93" t="s">
        <v>8978</v>
      </c>
      <c r="L14315" s="14">
        <f>AND(vyberHrace&lt;&gt;"",ISNUMBER(SEARCH(vyberHrace,$B14315)))</f>
      </c>
      <c r="M14315" s="14">
        <f>AND($I14315=MID(kododd,1,2),$J14315=MID(kododd,3,3))</f>
      </c>
    </row>
    <row r="14316">
      <c r="A14316" s="95">
        <v>58873</v>
      </c>
      <c r="B14316" s="93" t="s">
        <v>12831</v>
      </c>
      <c r="C14316" s="93" t="s">
        <v>1406</v>
      </c>
      <c r="F14316" s="95">
        <v>23760451</v>
      </c>
      <c r="G14316" s="95">
        <v>250</v>
      </c>
      <c r="H14316" s="93" t="s">
        <v>8976</v>
      </c>
      <c r="I14316" s="93" t="s">
        <v>23891</v>
      </c>
      <c r="J14316" s="93" t="s">
        <v>20854</v>
      </c>
      <c r="K14316" s="93" t="s">
        <v>5080</v>
      </c>
      <c r="L14316" s="14">
        <f>AND(vyberHrace&lt;&gt;"",ISNUMBER(SEARCH(vyberHrace,$B14316)))</f>
      </c>
      <c r="M14316" s="14">
        <f>AND($I14316=MID(kododd,1,2),$J14316=MID(kododd,3,3))</f>
      </c>
    </row>
    <row r="14317">
      <c r="A14317" s="95">
        <v>63426</v>
      </c>
      <c r="B14317" s="93" t="s">
        <v>29254</v>
      </c>
      <c r="C14317" s="93" t="s">
        <v>1488</v>
      </c>
      <c r="G14317" s="95">
        <v>250</v>
      </c>
      <c r="H14317" s="93" t="s">
        <v>8976</v>
      </c>
      <c r="I14317" s="93" t="s">
        <v>23891</v>
      </c>
      <c r="J14317" s="93" t="s">
        <v>20870</v>
      </c>
      <c r="K14317" s="93" t="s">
        <v>6868</v>
      </c>
      <c r="L14317" s="14">
        <f>AND(vyberHrace&lt;&gt;"",ISNUMBER(SEARCH(vyberHrace,$B14317)))</f>
      </c>
      <c r="M14317" s="14">
        <f>AND($I14317=MID(kododd,1,2),$J14317=MID(kododd,3,3))</f>
      </c>
    </row>
    <row r="14318">
      <c r="A14318" s="95">
        <v>61059</v>
      </c>
      <c r="B14318" s="93" t="s">
        <v>27358</v>
      </c>
      <c r="C14318" s="93" t="s">
        <v>1450</v>
      </c>
      <c r="D14318" s="95">
        <v>1001</v>
      </c>
      <c r="F14318" s="95">
        <v>23795654</v>
      </c>
      <c r="G14318" s="95">
        <v>250</v>
      </c>
      <c r="H14318" s="93" t="s">
        <v>8976</v>
      </c>
      <c r="I14318" s="93" t="s">
        <v>23891</v>
      </c>
      <c r="J14318" s="93" t="s">
        <v>20870</v>
      </c>
      <c r="K14318" s="93" t="s">
        <v>6868</v>
      </c>
      <c r="L14318" s="14">
        <f>AND(vyberHrace&lt;&gt;"",ISNUMBER(SEARCH(vyberHrace,$B14318)))</f>
      </c>
      <c r="M14318" s="14">
        <f>AND($I14318=MID(kododd,1,2),$J14318=MID(kododd,3,3))</f>
      </c>
    </row>
    <row r="14319">
      <c r="A14319" s="95">
        <v>55005</v>
      </c>
      <c r="B14319" s="93" t="s">
        <v>14208</v>
      </c>
      <c r="C14319" s="93" t="s">
        <v>1411</v>
      </c>
      <c r="G14319" s="95">
        <v>250</v>
      </c>
      <c r="H14319" s="93" t="s">
        <v>8976</v>
      </c>
      <c r="I14319" s="93" t="s">
        <v>23891</v>
      </c>
      <c r="J14319" s="93" t="s">
        <v>20927</v>
      </c>
      <c r="K14319" s="93" t="s">
        <v>2023</v>
      </c>
      <c r="L14319" s="14">
        <f>AND(vyberHrace&lt;&gt;"",ISNUMBER(SEARCH(vyberHrace,$B14319)))</f>
      </c>
      <c r="M14319" s="14">
        <f>AND($I14319=MID(kododd,1,2),$J14319=MID(kododd,3,3))</f>
      </c>
    </row>
    <row r="14320">
      <c r="A14320" s="95">
        <v>59220</v>
      </c>
      <c r="B14320" s="93" t="s">
        <v>8657</v>
      </c>
      <c r="C14320" s="93" t="s">
        <v>1412</v>
      </c>
      <c r="G14320" s="95">
        <v>250</v>
      </c>
      <c r="H14320" s="93" t="s">
        <v>8976</v>
      </c>
      <c r="I14320" s="93" t="s">
        <v>23891</v>
      </c>
      <c r="J14320" s="93" t="s">
        <v>20961</v>
      </c>
      <c r="K14320" s="93" t="s">
        <v>6549</v>
      </c>
      <c r="L14320" s="14">
        <f>AND(vyberHrace&lt;&gt;"",ISNUMBER(SEARCH(vyberHrace,$B14320)))</f>
      </c>
      <c r="M14320" s="14">
        <f>AND($I14320=MID(kododd,1,2),$J14320=MID(kododd,3,3))</f>
      </c>
    </row>
    <row r="14321">
      <c r="A14321" s="95">
        <v>44367</v>
      </c>
      <c r="B14321" s="93" t="s">
        <v>11498</v>
      </c>
      <c r="C14321" s="93" t="s">
        <v>1451</v>
      </c>
      <c r="D14321" s="95">
        <v>1474</v>
      </c>
      <c r="E14321" s="95">
        <v>1645</v>
      </c>
      <c r="F14321" s="95">
        <v>23701072</v>
      </c>
      <c r="G14321" s="95">
        <v>250</v>
      </c>
      <c r="H14321" s="93" t="s">
        <v>8976</v>
      </c>
      <c r="I14321" s="93" t="s">
        <v>23891</v>
      </c>
      <c r="J14321" s="93" t="s">
        <v>20880</v>
      </c>
      <c r="K14321" s="93" t="s">
        <v>11212</v>
      </c>
      <c r="L14321" s="14">
        <f>AND(vyberHrace&lt;&gt;"",ISNUMBER(SEARCH(vyberHrace,$B14321)))</f>
      </c>
      <c r="M14321" s="14">
        <f>AND($I14321=MID(kododd,1,2),$J14321=MID(kododd,3,3))</f>
      </c>
    </row>
    <row r="14322">
      <c r="A14322" s="95">
        <v>33695</v>
      </c>
      <c r="B14322" s="93" t="s">
        <v>18708</v>
      </c>
      <c r="C14322" s="93" t="s">
        <v>1421</v>
      </c>
      <c r="G14322" s="95">
        <v>0</v>
      </c>
      <c r="H14322" s="93" t="s">
        <v>8976</v>
      </c>
      <c r="I14322" s="93" t="s">
        <v>23891</v>
      </c>
      <c r="J14322" s="93" t="s">
        <v>20859</v>
      </c>
      <c r="K14322" s="93" t="s">
        <v>6551</v>
      </c>
      <c r="L14322" s="14">
        <f>AND(vyberHrace&lt;&gt;"",ISNUMBER(SEARCH(vyberHrace,$B14322)))</f>
      </c>
      <c r="M14322" s="14">
        <f>AND($I14322=MID(kododd,1,2),$J14322=MID(kododd,3,3))</f>
      </c>
    </row>
    <row r="14323">
      <c r="A14323" s="95">
        <v>36654</v>
      </c>
      <c r="B14323" s="93" t="s">
        <v>19833</v>
      </c>
      <c r="C14323" s="93" t="s">
        <v>1415</v>
      </c>
      <c r="D14323" s="95">
        <v>1281</v>
      </c>
      <c r="F14323" s="95">
        <v>380083</v>
      </c>
      <c r="G14323" s="95">
        <v>0</v>
      </c>
      <c r="H14323" s="93" t="s">
        <v>8976</v>
      </c>
      <c r="I14323" s="93" t="s">
        <v>23891</v>
      </c>
      <c r="J14323" s="93" t="s">
        <v>20858</v>
      </c>
      <c r="K14323" s="93" t="s">
        <v>4899</v>
      </c>
      <c r="L14323" s="14">
        <f>AND(vyberHrace&lt;&gt;"",ISNUMBER(SEARCH(vyberHrace,$B14323)))</f>
      </c>
      <c r="M14323" s="14">
        <f>AND($I14323=MID(kododd,1,2),$J14323=MID(kododd,3,3))</f>
      </c>
    </row>
    <row r="14324">
      <c r="A14324" s="95">
        <v>58904</v>
      </c>
      <c r="B14324" s="93" t="s">
        <v>25368</v>
      </c>
      <c r="C14324" s="93" t="s">
        <v>1434</v>
      </c>
      <c r="F14324" s="95">
        <v>23777370</v>
      </c>
      <c r="G14324" s="95">
        <v>250</v>
      </c>
      <c r="H14324" s="93" t="s">
        <v>8976</v>
      </c>
      <c r="I14324" s="93" t="s">
        <v>23891</v>
      </c>
      <c r="J14324" s="93" t="s">
        <v>3580</v>
      </c>
      <c r="K14324" s="93" t="s">
        <v>7814</v>
      </c>
      <c r="L14324" s="14">
        <f>AND(vyberHrace&lt;&gt;"",ISNUMBER(SEARCH(vyberHrace,$B14324)))</f>
      </c>
      <c r="M14324" s="14">
        <f>AND($I14324=MID(kododd,1,2),$J14324=MID(kododd,3,3))</f>
      </c>
    </row>
    <row r="14325">
      <c r="A14325" s="95">
        <v>59267</v>
      </c>
      <c r="B14325" s="93" t="s">
        <v>25693</v>
      </c>
      <c r="C14325" s="93" t="s">
        <v>1486</v>
      </c>
      <c r="F14325" s="95">
        <v>23785209</v>
      </c>
      <c r="G14325" s="95">
        <v>0</v>
      </c>
      <c r="H14325" s="93" t="s">
        <v>8976</v>
      </c>
      <c r="I14325" s="93" t="s">
        <v>23891</v>
      </c>
      <c r="J14325" s="93" t="s">
        <v>20870</v>
      </c>
      <c r="K14325" s="93" t="s">
        <v>6868</v>
      </c>
      <c r="L14325" s="14">
        <f>AND(vyberHrace&lt;&gt;"",ISNUMBER(SEARCH(vyberHrace,$B14325)))</f>
      </c>
      <c r="M14325" s="14">
        <f>AND($I14325=MID(kododd,1,2),$J14325=MID(kododd,3,3))</f>
      </c>
    </row>
    <row r="14326">
      <c r="A14326" s="95">
        <v>38197</v>
      </c>
      <c r="B14326" s="93" t="s">
        <v>8663</v>
      </c>
      <c r="C14326" s="93" t="s">
        <v>1419</v>
      </c>
      <c r="D14326" s="95">
        <v>1959</v>
      </c>
      <c r="E14326" s="95">
        <v>1977</v>
      </c>
      <c r="F14326" s="95">
        <v>379352</v>
      </c>
      <c r="G14326" s="95">
        <v>0</v>
      </c>
      <c r="H14326" s="93" t="s">
        <v>8976</v>
      </c>
      <c r="I14326" s="93" t="s">
        <v>23891</v>
      </c>
      <c r="J14326" s="93" t="s">
        <v>20870</v>
      </c>
      <c r="K14326" s="93" t="s">
        <v>6868</v>
      </c>
      <c r="L14326" s="14">
        <f>AND(vyberHrace&lt;&gt;"",ISNUMBER(SEARCH(vyberHrace,$B14326)))</f>
      </c>
      <c r="M14326" s="14">
        <f>AND($I14326=MID(kododd,1,2),$J14326=MID(kododd,3,3))</f>
      </c>
    </row>
    <row r="14327">
      <c r="A14327" s="95">
        <v>49040</v>
      </c>
      <c r="B14327" s="93" t="s">
        <v>8664</v>
      </c>
      <c r="C14327" s="93" t="s">
        <v>3255</v>
      </c>
      <c r="D14327" s="95">
        <v>1051</v>
      </c>
      <c r="E14327" s="95">
        <v>1582</v>
      </c>
      <c r="F14327" s="95">
        <v>23736933</v>
      </c>
      <c r="G14327" s="95">
        <v>250</v>
      </c>
      <c r="H14327" s="93" t="s">
        <v>8976</v>
      </c>
      <c r="I14327" s="93" t="s">
        <v>23891</v>
      </c>
      <c r="J14327" s="93" t="s">
        <v>20877</v>
      </c>
      <c r="K14327" s="93" t="s">
        <v>1966</v>
      </c>
      <c r="L14327" s="14">
        <f>AND(vyberHrace&lt;&gt;"",ISNUMBER(SEARCH(vyberHrace,$B14327)))</f>
      </c>
      <c r="M14327" s="14">
        <f>AND($I14327=MID(kododd,1,2),$J14327=MID(kododd,3,3))</f>
      </c>
    </row>
    <row r="14328">
      <c r="A14328" s="95">
        <v>59658</v>
      </c>
      <c r="B14328" s="93" t="s">
        <v>26041</v>
      </c>
      <c r="C14328" s="93" t="s">
        <v>1465</v>
      </c>
      <c r="D14328" s="95">
        <v>1290</v>
      </c>
      <c r="E14328" s="95">
        <v>1685</v>
      </c>
      <c r="F14328" s="95">
        <v>23784822</v>
      </c>
      <c r="G14328" s="95">
        <v>250</v>
      </c>
      <c r="H14328" s="93" t="s">
        <v>8976</v>
      </c>
      <c r="I14328" s="93" t="s">
        <v>23891</v>
      </c>
      <c r="J14328" s="93" t="s">
        <v>20946</v>
      </c>
      <c r="K14328" s="93" t="s">
        <v>4791</v>
      </c>
      <c r="L14328" s="14">
        <f>AND(vyberHrace&lt;&gt;"",ISNUMBER(SEARCH(vyberHrace,$B14328)))</f>
      </c>
      <c r="M14328" s="14">
        <f>AND($I14328=MID(kododd,1,2),$J14328=MID(kododd,3,3))</f>
      </c>
    </row>
    <row r="14329">
      <c r="A14329" s="95">
        <v>61920</v>
      </c>
      <c r="B14329" s="93" t="s">
        <v>28132</v>
      </c>
      <c r="C14329" s="93" t="s">
        <v>1408</v>
      </c>
      <c r="E14329" s="95">
        <v>1587</v>
      </c>
      <c r="F14329" s="95">
        <v>23792515</v>
      </c>
      <c r="G14329" s="95">
        <v>250</v>
      </c>
      <c r="H14329" s="93" t="s">
        <v>8976</v>
      </c>
      <c r="I14329" s="93" t="s">
        <v>23891</v>
      </c>
      <c r="J14329" s="93" t="s">
        <v>20888</v>
      </c>
      <c r="K14329" s="93" t="s">
        <v>6891</v>
      </c>
      <c r="L14329" s="14">
        <f>AND(vyberHrace&lt;&gt;"",ISNUMBER(SEARCH(vyberHrace,$B14329)))</f>
      </c>
      <c r="M14329" s="14">
        <f>AND($I14329=MID(kododd,1,2),$J14329=MID(kododd,3,3))</f>
      </c>
    </row>
    <row r="14330">
      <c r="A14330" s="95">
        <v>45645</v>
      </c>
      <c r="B14330" s="93" t="s">
        <v>8667</v>
      </c>
      <c r="C14330" s="93" t="s">
        <v>1408</v>
      </c>
      <c r="D14330" s="95">
        <v>1245</v>
      </c>
      <c r="F14330" s="95">
        <v>23731079</v>
      </c>
      <c r="G14330" s="95">
        <v>250</v>
      </c>
      <c r="H14330" s="93" t="s">
        <v>8976</v>
      </c>
      <c r="I14330" s="93" t="s">
        <v>23891</v>
      </c>
      <c r="J14330" s="93" t="s">
        <v>20875</v>
      </c>
      <c r="K14330" s="93" t="s">
        <v>6163</v>
      </c>
      <c r="L14330" s="14">
        <f>AND(vyberHrace&lt;&gt;"",ISNUMBER(SEARCH(vyberHrace,$B14330)))</f>
      </c>
      <c r="M14330" s="14">
        <f>AND($I14330=MID(kododd,1,2),$J14330=MID(kododd,3,3))</f>
      </c>
    </row>
    <row r="14331">
      <c r="A14331" s="95">
        <v>61211</v>
      </c>
      <c r="B14331" s="93" t="s">
        <v>8667</v>
      </c>
      <c r="C14331" s="93" t="s">
        <v>1486</v>
      </c>
      <c r="D14331" s="95">
        <v>1423</v>
      </c>
      <c r="E14331" s="95">
        <v>1596</v>
      </c>
      <c r="F14331" s="95">
        <v>23798220</v>
      </c>
      <c r="G14331" s="95">
        <v>250</v>
      </c>
      <c r="H14331" s="93" t="s">
        <v>8976</v>
      </c>
      <c r="I14331" s="93" t="s">
        <v>23891</v>
      </c>
      <c r="J14331" s="93" t="s">
        <v>20880</v>
      </c>
      <c r="K14331" s="93" t="s">
        <v>11212</v>
      </c>
      <c r="L14331" s="14">
        <f>AND(vyberHrace&lt;&gt;"",ISNUMBER(SEARCH(vyberHrace,$B14331)))</f>
      </c>
      <c r="M14331" s="14">
        <f>AND($I14331=MID(kododd,1,2),$J14331=MID(kododd,3,3))</f>
      </c>
    </row>
    <row r="14332">
      <c r="A14332" s="95">
        <v>16165</v>
      </c>
      <c r="B14332" s="93" t="s">
        <v>8669</v>
      </c>
      <c r="C14332" s="93" t="s">
        <v>1464</v>
      </c>
      <c r="D14332" s="95">
        <v>1845</v>
      </c>
      <c r="E14332" s="95">
        <v>1909</v>
      </c>
      <c r="F14332" s="95">
        <v>337722</v>
      </c>
      <c r="G14332" s="95">
        <v>250</v>
      </c>
      <c r="H14332" s="93" t="s">
        <v>8976</v>
      </c>
      <c r="I14332" s="93" t="s">
        <v>23891</v>
      </c>
      <c r="J14332" s="93" t="s">
        <v>20858</v>
      </c>
      <c r="K14332" s="93" t="s">
        <v>4899</v>
      </c>
      <c r="L14332" s="14">
        <f>AND(vyberHrace&lt;&gt;"",ISNUMBER(SEARCH(vyberHrace,$B14332)))</f>
      </c>
      <c r="M14332" s="14">
        <f>AND($I14332=MID(kododd,1,2),$J14332=MID(kododd,3,3))</f>
      </c>
    </row>
    <row r="14333">
      <c r="A14333" s="95">
        <v>28695</v>
      </c>
      <c r="B14333" s="93" t="s">
        <v>8669</v>
      </c>
      <c r="C14333" s="93" t="s">
        <v>1454</v>
      </c>
      <c r="G14333" s="95">
        <v>0</v>
      </c>
      <c r="H14333" s="93" t="s">
        <v>8976</v>
      </c>
      <c r="I14333" s="93" t="s">
        <v>23891</v>
      </c>
      <c r="J14333" s="93" t="s">
        <v>20859</v>
      </c>
      <c r="K14333" s="93" t="s">
        <v>6551</v>
      </c>
      <c r="L14333" s="14">
        <f>AND(vyberHrace&lt;&gt;"",ISNUMBER(SEARCH(vyberHrace,$B14333)))</f>
      </c>
      <c r="M14333" s="14">
        <f>AND($I14333=MID(kododd,1,2),$J14333=MID(kododd,3,3))</f>
      </c>
    </row>
    <row r="14334">
      <c r="A14334" s="95">
        <v>27225</v>
      </c>
      <c r="B14334" s="93" t="s">
        <v>17711</v>
      </c>
      <c r="C14334" s="93" t="s">
        <v>1448</v>
      </c>
      <c r="D14334" s="95">
        <v>1399</v>
      </c>
      <c r="E14334" s="95">
        <v>1564</v>
      </c>
      <c r="F14334" s="95">
        <v>338940</v>
      </c>
      <c r="G14334" s="95">
        <v>250</v>
      </c>
      <c r="H14334" s="93" t="s">
        <v>8976</v>
      </c>
      <c r="I14334" s="93" t="s">
        <v>23891</v>
      </c>
      <c r="J14334" s="93" t="s">
        <v>20899</v>
      </c>
      <c r="K14334" s="93" t="s">
        <v>4757</v>
      </c>
      <c r="L14334" s="14">
        <f>AND(vyberHrace&lt;&gt;"",ISNUMBER(SEARCH(vyberHrace,$B14334)))</f>
      </c>
      <c r="M14334" s="14">
        <f>AND($I14334=MID(kododd,1,2),$J14334=MID(kododd,3,3))</f>
      </c>
    </row>
    <row r="14335">
      <c r="A14335" s="95">
        <v>43554</v>
      </c>
      <c r="B14335" s="93" t="s">
        <v>26209</v>
      </c>
      <c r="C14335" s="93" t="s">
        <v>1409</v>
      </c>
      <c r="D14335" s="95">
        <v>1162</v>
      </c>
      <c r="E14335" s="95">
        <v>1484</v>
      </c>
      <c r="F14335" s="95">
        <v>395021</v>
      </c>
      <c r="G14335" s="95">
        <v>250</v>
      </c>
      <c r="H14335" s="93" t="s">
        <v>8976</v>
      </c>
      <c r="I14335" s="93" t="s">
        <v>23891</v>
      </c>
      <c r="J14335" s="93" t="s">
        <v>20875</v>
      </c>
      <c r="K14335" s="93" t="s">
        <v>6163</v>
      </c>
      <c r="L14335" s="14">
        <f>AND(vyberHrace&lt;&gt;"",ISNUMBER(SEARCH(vyberHrace,$B14335)))</f>
      </c>
      <c r="M14335" s="14">
        <f>AND($I14335=MID(kododd,1,2),$J14335=MID(kododd,3,3))</f>
      </c>
    </row>
    <row r="14336">
      <c r="A14336" s="95">
        <v>44009</v>
      </c>
      <c r="B14336" s="93" t="s">
        <v>10679</v>
      </c>
      <c r="C14336" s="93" t="s">
        <v>1471</v>
      </c>
      <c r="G14336" s="95">
        <v>0</v>
      </c>
      <c r="H14336" s="93" t="s">
        <v>8976</v>
      </c>
      <c r="I14336" s="93" t="s">
        <v>23891</v>
      </c>
      <c r="J14336" s="93" t="s">
        <v>20908</v>
      </c>
      <c r="K14336" s="93" t="s">
        <v>21355</v>
      </c>
      <c r="L14336" s="14">
        <f>AND(vyberHrace&lt;&gt;"",ISNUMBER(SEARCH(vyberHrace,$B14336)))</f>
      </c>
      <c r="M14336" s="14">
        <f>AND($I14336=MID(kododd,1,2),$J14336=MID(kododd,3,3))</f>
      </c>
    </row>
    <row r="14337">
      <c r="A14337" s="95">
        <v>59268</v>
      </c>
      <c r="B14337" s="93" t="s">
        <v>25694</v>
      </c>
      <c r="C14337" s="93" t="s">
        <v>1412</v>
      </c>
      <c r="F14337" s="95">
        <v>23785217</v>
      </c>
      <c r="G14337" s="95">
        <v>0</v>
      </c>
      <c r="H14337" s="93" t="s">
        <v>8976</v>
      </c>
      <c r="I14337" s="93" t="s">
        <v>23891</v>
      </c>
      <c r="J14337" s="93" t="s">
        <v>20843</v>
      </c>
      <c r="K14337" s="93" t="s">
        <v>5072</v>
      </c>
      <c r="L14337" s="14">
        <f>AND(vyberHrace&lt;&gt;"",ISNUMBER(SEARCH(vyberHrace,$B14337)))</f>
      </c>
      <c r="M14337" s="14">
        <f>AND($I14337=MID(kododd,1,2),$J14337=MID(kododd,3,3))</f>
      </c>
    </row>
    <row r="14338">
      <c r="A14338" s="95">
        <v>36746</v>
      </c>
      <c r="B14338" s="93" t="s">
        <v>18476</v>
      </c>
      <c r="C14338" s="93" t="s">
        <v>1437</v>
      </c>
      <c r="D14338" s="95">
        <v>1413</v>
      </c>
      <c r="E14338" s="95">
        <v>1600</v>
      </c>
      <c r="F14338" s="95">
        <v>375764</v>
      </c>
      <c r="G14338" s="95">
        <v>250</v>
      </c>
      <c r="H14338" s="93" t="s">
        <v>8976</v>
      </c>
      <c r="I14338" s="93" t="s">
        <v>23891</v>
      </c>
      <c r="J14338" s="93" t="s">
        <v>20908</v>
      </c>
      <c r="K14338" s="93" t="s">
        <v>21355</v>
      </c>
      <c r="L14338" s="14">
        <f>AND(vyberHrace&lt;&gt;"",ISNUMBER(SEARCH(vyberHrace,$B14338)))</f>
      </c>
      <c r="M14338" s="14">
        <f>AND($I14338=MID(kododd,1,2),$J14338=MID(kododd,3,3))</f>
      </c>
    </row>
    <row r="14339">
      <c r="A14339" s="95">
        <v>1599</v>
      </c>
      <c r="B14339" s="93" t="s">
        <v>18477</v>
      </c>
      <c r="C14339" s="93" t="s">
        <v>1441</v>
      </c>
      <c r="D14339" s="95">
        <v>1736</v>
      </c>
      <c r="E14339" s="95">
        <v>1803</v>
      </c>
      <c r="F14339" s="95">
        <v>340260</v>
      </c>
      <c r="G14339" s="95">
        <v>250</v>
      </c>
      <c r="H14339" s="93" t="s">
        <v>8976</v>
      </c>
      <c r="I14339" s="93" t="s">
        <v>23891</v>
      </c>
      <c r="J14339" s="93" t="s">
        <v>20908</v>
      </c>
      <c r="K14339" s="93" t="s">
        <v>21355</v>
      </c>
      <c r="L14339" s="14">
        <f>AND(vyberHrace&lt;&gt;"",ISNUMBER(SEARCH(vyberHrace,$B14339)))</f>
      </c>
      <c r="M14339" s="14">
        <f>AND($I14339=MID(kododd,1,2),$J14339=MID(kododd,3,3))</f>
      </c>
    </row>
    <row r="14340">
      <c r="A14340" s="95">
        <v>61921</v>
      </c>
      <c r="B14340" s="93" t="s">
        <v>28133</v>
      </c>
      <c r="C14340" s="93" t="s">
        <v>1409</v>
      </c>
      <c r="F14340" s="95">
        <v>23795662</v>
      </c>
      <c r="G14340" s="95">
        <v>250</v>
      </c>
      <c r="H14340" s="93" t="s">
        <v>8976</v>
      </c>
      <c r="I14340" s="93" t="s">
        <v>23891</v>
      </c>
      <c r="J14340" s="93" t="s">
        <v>20870</v>
      </c>
      <c r="K14340" s="93" t="s">
        <v>6868</v>
      </c>
      <c r="L14340" s="14">
        <f>AND(vyberHrace&lt;&gt;"",ISNUMBER(SEARCH(vyberHrace,$B14340)))</f>
      </c>
      <c r="M14340" s="14">
        <f>AND($I14340=MID(kododd,1,2),$J14340=MID(kododd,3,3))</f>
      </c>
    </row>
    <row r="14341">
      <c r="A14341" s="95">
        <v>62027</v>
      </c>
      <c r="B14341" s="93" t="s">
        <v>28229</v>
      </c>
      <c r="C14341" s="93" t="s">
        <v>1424</v>
      </c>
      <c r="G14341" s="95">
        <v>250</v>
      </c>
      <c r="H14341" s="93" t="s">
        <v>8976</v>
      </c>
      <c r="I14341" s="93" t="s">
        <v>23891</v>
      </c>
      <c r="J14341" s="93" t="s">
        <v>20899</v>
      </c>
      <c r="K14341" s="93" t="s">
        <v>4757</v>
      </c>
      <c r="L14341" s="14">
        <f>AND(vyberHrace&lt;&gt;"",ISNUMBER(SEARCH(vyberHrace,$B14341)))</f>
      </c>
      <c r="M14341" s="14">
        <f>AND($I14341=MID(kododd,1,2),$J14341=MID(kododd,3,3))</f>
      </c>
    </row>
    <row r="14342">
      <c r="A14342" s="95">
        <v>59637</v>
      </c>
      <c r="B14342" s="93" t="s">
        <v>26023</v>
      </c>
      <c r="C14342" s="93" t="s">
        <v>1419</v>
      </c>
      <c r="F14342" s="95">
        <v>23784997</v>
      </c>
      <c r="G14342" s="95">
        <v>0</v>
      </c>
      <c r="H14342" s="93" t="s">
        <v>8976</v>
      </c>
      <c r="I14342" s="93" t="s">
        <v>23891</v>
      </c>
      <c r="J14342" s="93" t="s">
        <v>20849</v>
      </c>
      <c r="K14342" s="93" t="s">
        <v>5108</v>
      </c>
      <c r="L14342" s="14">
        <f>AND(vyberHrace&lt;&gt;"",ISNUMBER(SEARCH(vyberHrace,$B14342)))</f>
      </c>
      <c r="M14342" s="14">
        <f>AND($I14342=MID(kododd,1,2),$J14342=MID(kododd,3,3))</f>
      </c>
    </row>
    <row r="14343">
      <c r="A14343" s="95">
        <v>55566</v>
      </c>
      <c r="B14343" s="93" t="s">
        <v>22560</v>
      </c>
      <c r="C14343" s="93" t="s">
        <v>1420</v>
      </c>
      <c r="G14343" s="95">
        <v>0</v>
      </c>
      <c r="H14343" s="93" t="s">
        <v>8976</v>
      </c>
      <c r="I14343" s="93" t="s">
        <v>23891</v>
      </c>
      <c r="J14343" s="93" t="s">
        <v>20905</v>
      </c>
      <c r="K14343" s="93" t="s">
        <v>8990</v>
      </c>
      <c r="L14343" s="14">
        <f>AND(vyberHrace&lt;&gt;"",ISNUMBER(SEARCH(vyberHrace,$B14343)))</f>
      </c>
      <c r="M14343" s="14">
        <f>AND($I14343=MID(kododd,1,2),$J14343=MID(kododd,3,3))</f>
      </c>
    </row>
    <row r="14344">
      <c r="A14344" s="95">
        <v>58894</v>
      </c>
      <c r="B14344" s="93" t="s">
        <v>25361</v>
      </c>
      <c r="C14344" s="93" t="s">
        <v>1450</v>
      </c>
      <c r="G14344" s="95">
        <v>0</v>
      </c>
      <c r="H14344" s="93" t="s">
        <v>8976</v>
      </c>
      <c r="I14344" s="93" t="s">
        <v>23891</v>
      </c>
      <c r="J14344" s="93" t="s">
        <v>20877</v>
      </c>
      <c r="K14344" s="93" t="s">
        <v>1966</v>
      </c>
      <c r="L14344" s="14">
        <f>AND(vyberHrace&lt;&gt;"",ISNUMBER(SEARCH(vyberHrace,$B14344)))</f>
      </c>
      <c r="M14344" s="14">
        <f>AND($I14344=MID(kododd,1,2),$J14344=MID(kododd,3,3))</f>
      </c>
    </row>
    <row r="14345">
      <c r="A14345" s="95">
        <v>1413</v>
      </c>
      <c r="B14345" s="93" t="s">
        <v>10876</v>
      </c>
      <c r="C14345" s="93" t="s">
        <v>1433</v>
      </c>
      <c r="D14345" s="95">
        <v>2207</v>
      </c>
      <c r="E14345" s="95">
        <v>2201</v>
      </c>
      <c r="F14345" s="95">
        <v>315788</v>
      </c>
      <c r="G14345" s="95">
        <v>0</v>
      </c>
      <c r="H14345" s="93" t="s">
        <v>8976</v>
      </c>
      <c r="I14345" s="93" t="s">
        <v>23891</v>
      </c>
      <c r="J14345" s="93" t="s">
        <v>20843</v>
      </c>
      <c r="K14345" s="93" t="s">
        <v>5072</v>
      </c>
      <c r="L14345" s="14">
        <f>AND(vyberHrace&lt;&gt;"",ISNUMBER(SEARCH(vyberHrace,$B14345)))</f>
      </c>
      <c r="M14345" s="14">
        <f>AND($I14345=MID(kododd,1,2),$J14345=MID(kododd,3,3))</f>
      </c>
    </row>
    <row r="14346">
      <c r="A14346" s="95">
        <v>16166</v>
      </c>
      <c r="B14346" s="93" t="s">
        <v>10883</v>
      </c>
      <c r="C14346" s="93" t="s">
        <v>1464</v>
      </c>
      <c r="D14346" s="95">
        <v>2079</v>
      </c>
      <c r="E14346" s="95">
        <v>2101</v>
      </c>
      <c r="F14346" s="95">
        <v>325708</v>
      </c>
      <c r="G14346" s="95">
        <v>250</v>
      </c>
      <c r="H14346" s="93" t="s">
        <v>8976</v>
      </c>
      <c r="I14346" s="93" t="s">
        <v>23891</v>
      </c>
      <c r="J14346" s="93" t="s">
        <v>20858</v>
      </c>
      <c r="K14346" s="93" t="s">
        <v>4899</v>
      </c>
      <c r="L14346" s="14">
        <f>AND(vyberHrace&lt;&gt;"",ISNUMBER(SEARCH(vyberHrace,$B14346)))</f>
      </c>
      <c r="M14346" s="14">
        <f>AND($I14346=MID(kododd,1,2),$J14346=MID(kododd,3,3))</f>
      </c>
    </row>
    <row r="14347">
      <c r="A14347" s="95">
        <v>56352</v>
      </c>
      <c r="B14347" s="93" t="s">
        <v>22514</v>
      </c>
      <c r="C14347" s="93" t="s">
        <v>1402</v>
      </c>
      <c r="D14347" s="95">
        <v>1044</v>
      </c>
      <c r="F14347" s="95">
        <v>23784806</v>
      </c>
      <c r="G14347" s="95">
        <v>0</v>
      </c>
      <c r="H14347" s="93" t="s">
        <v>8976</v>
      </c>
      <c r="I14347" s="93" t="s">
        <v>23891</v>
      </c>
      <c r="J14347" s="93" t="s">
        <v>20843</v>
      </c>
      <c r="K14347" s="93" t="s">
        <v>5072</v>
      </c>
      <c r="L14347" s="14">
        <f>AND(vyberHrace&lt;&gt;"",ISNUMBER(SEARCH(vyberHrace,$B14347)))</f>
      </c>
      <c r="M14347" s="14">
        <f>AND($I14347=MID(kododd,1,2),$J14347=MID(kododd,3,3))</f>
      </c>
    </row>
    <row r="14348">
      <c r="A14348" s="95">
        <v>59064</v>
      </c>
      <c r="B14348" s="93" t="s">
        <v>25515</v>
      </c>
      <c r="C14348" s="93" t="s">
        <v>1420</v>
      </c>
      <c r="G14348" s="95">
        <v>0</v>
      </c>
      <c r="H14348" s="93" t="s">
        <v>8976</v>
      </c>
      <c r="I14348" s="93" t="s">
        <v>23891</v>
      </c>
      <c r="J14348" s="93" t="s">
        <v>20858</v>
      </c>
      <c r="K14348" s="93" t="s">
        <v>4899</v>
      </c>
      <c r="L14348" s="14">
        <f>AND(vyberHrace&lt;&gt;"",ISNUMBER(SEARCH(vyberHrace,$B14348)))</f>
      </c>
      <c r="M14348" s="14">
        <f>AND($I14348=MID(kododd,1,2),$J14348=MID(kododd,3,3))</f>
      </c>
    </row>
    <row r="14349">
      <c r="A14349" s="95">
        <v>30020</v>
      </c>
      <c r="B14349" s="93" t="s">
        <v>10888</v>
      </c>
      <c r="C14349" s="93" t="s">
        <v>1403</v>
      </c>
      <c r="D14349" s="95">
        <v>1843</v>
      </c>
      <c r="E14349" s="95">
        <v>1890</v>
      </c>
      <c r="F14349" s="95">
        <v>346942</v>
      </c>
      <c r="G14349" s="95">
        <v>0</v>
      </c>
      <c r="H14349" s="93" t="s">
        <v>8976</v>
      </c>
      <c r="I14349" s="93" t="s">
        <v>23891</v>
      </c>
      <c r="J14349" s="93" t="s">
        <v>20924</v>
      </c>
      <c r="K14349" s="93" t="s">
        <v>2136</v>
      </c>
      <c r="L14349" s="14">
        <f>AND(vyberHrace&lt;&gt;"",ISNUMBER(SEARCH(vyberHrace,$B14349)))</f>
      </c>
      <c r="M14349" s="14">
        <f>AND($I14349=MID(kododd,1,2),$J14349=MID(kododd,3,3))</f>
      </c>
    </row>
    <row r="14350">
      <c r="A14350" s="95">
        <v>47416</v>
      </c>
      <c r="B14350" s="93" t="s">
        <v>13200</v>
      </c>
      <c r="C14350" s="93" t="s">
        <v>3255</v>
      </c>
      <c r="F14350" s="95">
        <v>23722410</v>
      </c>
      <c r="G14350" s="95">
        <v>0</v>
      </c>
      <c r="H14350" s="93" t="s">
        <v>8976</v>
      </c>
      <c r="I14350" s="93" t="s">
        <v>23891</v>
      </c>
      <c r="J14350" s="93" t="s">
        <v>20927</v>
      </c>
      <c r="K14350" s="93" t="s">
        <v>2023</v>
      </c>
      <c r="L14350" s="14">
        <f>AND(vyberHrace&lt;&gt;"",ISNUMBER(SEARCH(vyberHrace,$B14350)))</f>
      </c>
      <c r="M14350" s="14">
        <f>AND($I14350=MID(kododd,1,2),$J14350=MID(kododd,3,3))</f>
      </c>
    </row>
    <row r="14351">
      <c r="A14351" s="95">
        <v>15198</v>
      </c>
      <c r="B14351" s="93" t="s">
        <v>13207</v>
      </c>
      <c r="C14351" s="93" t="s">
        <v>1405</v>
      </c>
      <c r="G14351" s="95">
        <v>0</v>
      </c>
      <c r="H14351" s="93" t="s">
        <v>8976</v>
      </c>
      <c r="I14351" s="93" t="s">
        <v>23891</v>
      </c>
      <c r="J14351" s="93" t="s">
        <v>20859</v>
      </c>
      <c r="K14351" s="93" t="s">
        <v>6551</v>
      </c>
      <c r="L14351" s="14">
        <f>AND(vyberHrace&lt;&gt;"",ISNUMBER(SEARCH(vyberHrace,$B14351)))</f>
      </c>
      <c r="M14351" s="14">
        <f>AND($I14351=MID(kododd,1,2),$J14351=MID(kododd,3,3))</f>
      </c>
    </row>
    <row r="14352">
      <c r="A14352" s="95">
        <v>53526</v>
      </c>
      <c r="B14352" s="93" t="s">
        <v>24101</v>
      </c>
      <c r="C14352" s="93" t="s">
        <v>1412</v>
      </c>
      <c r="G14352" s="95">
        <v>0</v>
      </c>
      <c r="H14352" s="93" t="s">
        <v>8976</v>
      </c>
      <c r="I14352" s="93" t="s">
        <v>23891</v>
      </c>
      <c r="J14352" s="93" t="s">
        <v>20905</v>
      </c>
      <c r="K14352" s="93" t="s">
        <v>8990</v>
      </c>
      <c r="L14352" s="14">
        <f>AND(vyberHrace&lt;&gt;"",ISNUMBER(SEARCH(vyberHrace,$B14352)))</f>
      </c>
      <c r="M14352" s="14">
        <f>AND($I14352=MID(kododd,1,2),$J14352=MID(kododd,3,3))</f>
      </c>
    </row>
    <row r="14353">
      <c r="A14353" s="95">
        <v>29527</v>
      </c>
      <c r="B14353" s="93" t="s">
        <v>13238</v>
      </c>
      <c r="C14353" s="93" t="s">
        <v>1421</v>
      </c>
      <c r="D14353" s="95">
        <v>1538</v>
      </c>
      <c r="E14353" s="95">
        <v>1752</v>
      </c>
      <c r="F14353" s="95">
        <v>379360</v>
      </c>
      <c r="G14353" s="95">
        <v>0</v>
      </c>
      <c r="H14353" s="93" t="s">
        <v>8976</v>
      </c>
      <c r="I14353" s="93" t="s">
        <v>23891</v>
      </c>
      <c r="J14353" s="93" t="s">
        <v>20870</v>
      </c>
      <c r="K14353" s="93" t="s">
        <v>6868</v>
      </c>
      <c r="L14353" s="14">
        <f>AND(vyberHrace&lt;&gt;"",ISNUMBER(SEARCH(vyberHrace,$B14353)))</f>
      </c>
      <c r="M14353" s="14">
        <f>AND($I14353=MID(kododd,1,2),$J14353=MID(kododd,3,3))</f>
      </c>
    </row>
    <row r="14354">
      <c r="A14354" s="95">
        <v>48237</v>
      </c>
      <c r="B14354" s="93" t="s">
        <v>15556</v>
      </c>
      <c r="C14354" s="93" t="s">
        <v>1416</v>
      </c>
      <c r="F14354" s="95">
        <v>23736801</v>
      </c>
      <c r="G14354" s="95">
        <v>0</v>
      </c>
      <c r="H14354" s="93" t="s">
        <v>8976</v>
      </c>
      <c r="I14354" s="93" t="s">
        <v>23891</v>
      </c>
      <c r="J14354" s="93" t="s">
        <v>20858</v>
      </c>
      <c r="K14354" s="93" t="s">
        <v>4899</v>
      </c>
      <c r="L14354" s="14">
        <f>AND(vyberHrace&lt;&gt;"",ISNUMBER(SEARCH(vyberHrace,$B14354)))</f>
      </c>
      <c r="M14354" s="14">
        <f>AND($I14354=MID(kododd,1,2),$J14354=MID(kododd,3,3))</f>
      </c>
    </row>
    <row r="14355">
      <c r="A14355" s="95">
        <v>56696</v>
      </c>
      <c r="B14355" s="93" t="s">
        <v>22521</v>
      </c>
      <c r="C14355" s="93" t="s">
        <v>1420</v>
      </c>
      <c r="G14355" s="95">
        <v>0</v>
      </c>
      <c r="H14355" s="93" t="s">
        <v>8976</v>
      </c>
      <c r="I14355" s="93" t="s">
        <v>23891</v>
      </c>
      <c r="J14355" s="93" t="s">
        <v>20870</v>
      </c>
      <c r="K14355" s="93" t="s">
        <v>6868</v>
      </c>
      <c r="L14355" s="14">
        <f>AND(vyberHrace&lt;&gt;"",ISNUMBER(SEARCH(vyberHrace,$B14355)))</f>
      </c>
      <c r="M14355" s="14">
        <f>AND($I14355=MID(kododd,1,2),$J14355=MID(kododd,3,3))</f>
      </c>
    </row>
    <row r="14356">
      <c r="A14356" s="95">
        <v>56697</v>
      </c>
      <c r="B14356" s="93" t="s">
        <v>22522</v>
      </c>
      <c r="C14356" s="93" t="s">
        <v>1424</v>
      </c>
      <c r="G14356" s="95">
        <v>0</v>
      </c>
      <c r="H14356" s="93" t="s">
        <v>8976</v>
      </c>
      <c r="I14356" s="93" t="s">
        <v>23891</v>
      </c>
      <c r="J14356" s="93" t="s">
        <v>20870</v>
      </c>
      <c r="K14356" s="93" t="s">
        <v>6868</v>
      </c>
      <c r="L14356" s="14">
        <f>AND(vyberHrace&lt;&gt;"",ISNUMBER(SEARCH(vyberHrace,$B14356)))</f>
      </c>
      <c r="M14356" s="14">
        <f>AND($I14356=MID(kododd,1,2),$J14356=MID(kododd,3,3))</f>
      </c>
    </row>
    <row r="14357">
      <c r="A14357" s="95">
        <v>52303</v>
      </c>
      <c r="B14357" s="93" t="s">
        <v>5296</v>
      </c>
      <c r="C14357" s="93" t="s">
        <v>1412</v>
      </c>
      <c r="D14357" s="95">
        <v>1455</v>
      </c>
      <c r="E14357" s="95">
        <v>1666</v>
      </c>
      <c r="F14357" s="95">
        <v>23752904</v>
      </c>
      <c r="G14357" s="95">
        <v>250</v>
      </c>
      <c r="H14357" s="93" t="s">
        <v>8976</v>
      </c>
      <c r="I14357" s="93" t="s">
        <v>23891</v>
      </c>
      <c r="J14357" s="93" t="s">
        <v>20961</v>
      </c>
      <c r="K14357" s="93" t="s">
        <v>6549</v>
      </c>
      <c r="L14357" s="14">
        <f>AND(vyberHrace&lt;&gt;"",ISNUMBER(SEARCH(vyberHrace,$B14357)))</f>
      </c>
      <c r="M14357" s="14">
        <f>AND($I14357=MID(kododd,1,2),$J14357=MID(kododd,3,3))</f>
      </c>
    </row>
    <row r="14358">
      <c r="A14358" s="95">
        <v>11651</v>
      </c>
      <c r="B14358" s="93" t="s">
        <v>7248</v>
      </c>
      <c r="C14358" s="93" t="s">
        <v>1446</v>
      </c>
      <c r="D14358" s="95">
        <v>1524</v>
      </c>
      <c r="E14358" s="95">
        <v>1735</v>
      </c>
      <c r="F14358" s="95">
        <v>379050</v>
      </c>
      <c r="G14358" s="95">
        <v>250</v>
      </c>
      <c r="H14358" s="93" t="s">
        <v>8976</v>
      </c>
      <c r="I14358" s="93" t="s">
        <v>23891</v>
      </c>
      <c r="J14358" s="93" t="s">
        <v>20875</v>
      </c>
      <c r="K14358" s="93" t="s">
        <v>6163</v>
      </c>
      <c r="L14358" s="14">
        <f>AND(vyberHrace&lt;&gt;"",ISNUMBER(SEARCH(vyberHrace,$B14358)))</f>
      </c>
      <c r="M14358" s="14">
        <f>AND($I14358=MID(kododd,1,2),$J14358=MID(kododd,3,3))</f>
      </c>
    </row>
    <row r="14359">
      <c r="A14359" s="95">
        <v>6751</v>
      </c>
      <c r="B14359" s="93" t="s">
        <v>7251</v>
      </c>
      <c r="C14359" s="93" t="s">
        <v>1463</v>
      </c>
      <c r="D14359" s="95">
        <v>1758</v>
      </c>
      <c r="E14359" s="95">
        <v>1869</v>
      </c>
      <c r="F14359" s="95">
        <v>372986</v>
      </c>
      <c r="G14359" s="95">
        <v>250</v>
      </c>
      <c r="H14359" s="93" t="s">
        <v>8976</v>
      </c>
      <c r="I14359" s="93" t="s">
        <v>23891</v>
      </c>
      <c r="J14359" s="93" t="s">
        <v>20984</v>
      </c>
      <c r="K14359" s="93" t="s">
        <v>460</v>
      </c>
      <c r="L14359" s="14">
        <f>AND(vyberHrace&lt;&gt;"",ISNUMBER(SEARCH(vyberHrace,$B14359)))</f>
      </c>
      <c r="M14359" s="14">
        <f>AND($I14359=MID(kododd,1,2),$J14359=MID(kododd,3,3))</f>
      </c>
    </row>
    <row r="14360">
      <c r="A14360" s="95">
        <v>57787</v>
      </c>
      <c r="B14360" s="93" t="s">
        <v>24341</v>
      </c>
      <c r="C14360" s="93" t="s">
        <v>1420</v>
      </c>
      <c r="D14360" s="95">
        <v>1040</v>
      </c>
      <c r="F14360" s="95">
        <v>23780339</v>
      </c>
      <c r="G14360" s="95">
        <v>250</v>
      </c>
      <c r="H14360" s="93" t="s">
        <v>8976</v>
      </c>
      <c r="I14360" s="93" t="s">
        <v>23891</v>
      </c>
      <c r="J14360" s="93" t="s">
        <v>20917</v>
      </c>
      <c r="K14360" s="93" t="s">
        <v>4902</v>
      </c>
      <c r="L14360" s="14">
        <f>AND(vyberHrace&lt;&gt;"",ISNUMBER(SEARCH(vyberHrace,$B14360)))</f>
      </c>
      <c r="M14360" s="14">
        <f>AND($I14360=MID(kododd,1,2),$J14360=MID(kododd,3,3))</f>
      </c>
    </row>
    <row r="14361">
      <c r="A14361" s="95">
        <v>55156</v>
      </c>
      <c r="B14361" s="93" t="s">
        <v>744</v>
      </c>
      <c r="C14361" s="93" t="s">
        <v>1410</v>
      </c>
      <c r="D14361" s="95">
        <v>1338</v>
      </c>
      <c r="E14361" s="95">
        <v>1621</v>
      </c>
      <c r="F14361" s="95">
        <v>23758600</v>
      </c>
      <c r="G14361" s="95">
        <v>250</v>
      </c>
      <c r="H14361" s="93" t="s">
        <v>8976</v>
      </c>
      <c r="I14361" s="93" t="s">
        <v>23891</v>
      </c>
      <c r="J14361" s="93" t="s">
        <v>20880</v>
      </c>
      <c r="K14361" s="93" t="s">
        <v>11212</v>
      </c>
      <c r="L14361" s="14">
        <f>AND(vyberHrace&lt;&gt;"",ISNUMBER(SEARCH(vyberHrace,$B14361)))</f>
      </c>
      <c r="M14361" s="14">
        <f>AND($I14361=MID(kododd,1,2),$J14361=MID(kododd,3,3))</f>
      </c>
    </row>
    <row r="14362">
      <c r="A14362" s="95">
        <v>6754</v>
      </c>
      <c r="B14362" s="93" t="s">
        <v>7281</v>
      </c>
      <c r="C14362" s="93" t="s">
        <v>1468</v>
      </c>
      <c r="D14362" s="95">
        <v>1516</v>
      </c>
      <c r="E14362" s="95">
        <v>1666</v>
      </c>
      <c r="F14362" s="95">
        <v>337781</v>
      </c>
      <c r="G14362" s="95">
        <v>250</v>
      </c>
      <c r="H14362" s="93" t="s">
        <v>8976</v>
      </c>
      <c r="I14362" s="93" t="s">
        <v>23891</v>
      </c>
      <c r="J14362" s="93" t="s">
        <v>20909</v>
      </c>
      <c r="K14362" s="93" t="s">
        <v>8978</v>
      </c>
      <c r="L14362" s="14">
        <f>AND(vyberHrace&lt;&gt;"",ISNUMBER(SEARCH(vyberHrace,$B14362)))</f>
      </c>
      <c r="M14362" s="14">
        <f>AND($I14362=MID(kododd,1,2),$J14362=MID(kododd,3,3))</f>
      </c>
    </row>
    <row r="14363">
      <c r="A14363" s="95">
        <v>9604</v>
      </c>
      <c r="B14363" s="93" t="s">
        <v>17975</v>
      </c>
      <c r="C14363" s="93" t="s">
        <v>1453</v>
      </c>
      <c r="D14363" s="95">
        <v>1748</v>
      </c>
      <c r="E14363" s="95">
        <v>1873</v>
      </c>
      <c r="F14363" s="95">
        <v>23740310</v>
      </c>
      <c r="G14363" s="95">
        <v>0</v>
      </c>
      <c r="H14363" s="93" t="s">
        <v>8976</v>
      </c>
      <c r="I14363" s="93" t="s">
        <v>23891</v>
      </c>
      <c r="J14363" s="93" t="s">
        <v>20849</v>
      </c>
      <c r="K14363" s="93" t="s">
        <v>5108</v>
      </c>
      <c r="L14363" s="14">
        <f>AND(vyberHrace&lt;&gt;"",ISNUMBER(SEARCH(vyberHrace,$B14363)))</f>
      </c>
      <c r="M14363" s="14">
        <f>AND($I14363=MID(kododd,1,2),$J14363=MID(kododd,3,3))</f>
      </c>
    </row>
    <row r="14364">
      <c r="A14364" s="95">
        <v>47384</v>
      </c>
      <c r="B14364" s="93" t="s">
        <v>15681</v>
      </c>
      <c r="C14364" s="93" t="s">
        <v>1416</v>
      </c>
      <c r="D14364" s="95">
        <v>1119</v>
      </c>
      <c r="F14364" s="95">
        <v>23728990</v>
      </c>
      <c r="G14364" s="95">
        <v>250</v>
      </c>
      <c r="H14364" s="93" t="s">
        <v>8976</v>
      </c>
      <c r="I14364" s="93" t="s">
        <v>23891</v>
      </c>
      <c r="J14364" s="93" t="s">
        <v>20961</v>
      </c>
      <c r="K14364" s="93" t="s">
        <v>6549</v>
      </c>
      <c r="L14364" s="14">
        <f>AND(vyberHrace&lt;&gt;"",ISNUMBER(SEARCH(vyberHrace,$B14364)))</f>
      </c>
      <c r="M14364" s="14">
        <f>AND($I14364=MID(kododd,1,2),$J14364=MID(kododd,3,3))</f>
      </c>
    </row>
    <row r="14365">
      <c r="A14365" s="95">
        <v>57361</v>
      </c>
      <c r="B14365" s="93" t="s">
        <v>22556</v>
      </c>
      <c r="C14365" s="93" t="s">
        <v>1457</v>
      </c>
      <c r="F14365" s="95">
        <v>23773294</v>
      </c>
      <c r="G14365" s="95">
        <v>250</v>
      </c>
      <c r="H14365" s="93" t="s">
        <v>8976</v>
      </c>
      <c r="I14365" s="93" t="s">
        <v>23891</v>
      </c>
      <c r="J14365" s="93" t="s">
        <v>20908</v>
      </c>
      <c r="K14365" s="93" t="s">
        <v>21355</v>
      </c>
      <c r="L14365" s="14">
        <f>AND(vyberHrace&lt;&gt;"",ISNUMBER(SEARCH(vyberHrace,$B14365)))</f>
      </c>
      <c r="M14365" s="14">
        <f>AND($I14365=MID(kododd,1,2),$J14365=MID(kododd,3,3))</f>
      </c>
    </row>
    <row r="14366">
      <c r="A14366" s="95">
        <v>28685</v>
      </c>
      <c r="B14366" s="93" t="s">
        <v>15731</v>
      </c>
      <c r="C14366" s="93" t="s">
        <v>1455</v>
      </c>
      <c r="D14366" s="95">
        <v>1793</v>
      </c>
      <c r="E14366" s="95">
        <v>1842</v>
      </c>
      <c r="F14366" s="95">
        <v>340278</v>
      </c>
      <c r="G14366" s="95">
        <v>0</v>
      </c>
      <c r="H14366" s="93" t="s">
        <v>8976</v>
      </c>
      <c r="I14366" s="93" t="s">
        <v>23891</v>
      </c>
      <c r="J14366" s="93" t="s">
        <v>20909</v>
      </c>
      <c r="K14366" s="93" t="s">
        <v>8978</v>
      </c>
      <c r="L14366" s="14">
        <f>AND(vyberHrace&lt;&gt;"",ISNUMBER(SEARCH(vyberHrace,$B14366)))</f>
      </c>
      <c r="M14366" s="14">
        <f>AND($I14366=MID(kododd,1,2),$J14366=MID(kododd,3,3))</f>
      </c>
    </row>
    <row r="14367">
      <c r="A14367" s="95">
        <v>49798</v>
      </c>
      <c r="B14367" s="93" t="s">
        <v>18107</v>
      </c>
      <c r="C14367" s="93" t="s">
        <v>1413</v>
      </c>
      <c r="D14367" s="95">
        <v>1442</v>
      </c>
      <c r="E14367" s="95">
        <v>1667</v>
      </c>
      <c r="F14367" s="95">
        <v>23728841</v>
      </c>
      <c r="G14367" s="95">
        <v>250</v>
      </c>
      <c r="H14367" s="93" t="s">
        <v>8976</v>
      </c>
      <c r="I14367" s="93" t="s">
        <v>23891</v>
      </c>
      <c r="J14367" s="93" t="s">
        <v>20924</v>
      </c>
      <c r="K14367" s="93" t="s">
        <v>2136</v>
      </c>
      <c r="L14367" s="14">
        <f>AND(vyberHrace&lt;&gt;"",ISNUMBER(SEARCH(vyberHrace,$B14367)))</f>
      </c>
      <c r="M14367" s="14">
        <f>AND($I14367=MID(kododd,1,2),$J14367=MID(kododd,3,3))</f>
      </c>
    </row>
    <row r="14368">
      <c r="A14368" s="95">
        <v>39918</v>
      </c>
      <c r="B14368" s="93" t="s">
        <v>7536</v>
      </c>
      <c r="C14368" s="93" t="s">
        <v>1446</v>
      </c>
      <c r="D14368" s="95">
        <v>1445</v>
      </c>
      <c r="E14368" s="95">
        <v>1665</v>
      </c>
      <c r="F14368" s="95">
        <v>379379</v>
      </c>
      <c r="G14368" s="95">
        <v>250</v>
      </c>
      <c r="H14368" s="93" t="s">
        <v>8976</v>
      </c>
      <c r="I14368" s="93" t="s">
        <v>23891</v>
      </c>
      <c r="J14368" s="93" t="s">
        <v>20844</v>
      </c>
      <c r="K14368" s="93" t="s">
        <v>4953</v>
      </c>
      <c r="L14368" s="14">
        <f>AND(vyberHrace&lt;&gt;"",ISNUMBER(SEARCH(vyberHrace,$B14368)))</f>
      </c>
      <c r="M14368" s="14">
        <f>AND($I14368=MID(kododd,1,2),$J14368=MID(kododd,3,3))</f>
      </c>
    </row>
    <row r="14369">
      <c r="A14369" s="95">
        <v>37052</v>
      </c>
      <c r="B14369" s="93" t="s">
        <v>7537</v>
      </c>
      <c r="C14369" s="93" t="s">
        <v>1419</v>
      </c>
      <c r="D14369" s="95">
        <v>1983</v>
      </c>
      <c r="E14369" s="95">
        <v>1995</v>
      </c>
      <c r="F14369" s="95">
        <v>373001</v>
      </c>
      <c r="G14369" s="95">
        <v>250</v>
      </c>
      <c r="H14369" s="93" t="s">
        <v>8976</v>
      </c>
      <c r="I14369" s="93" t="s">
        <v>23891</v>
      </c>
      <c r="J14369" s="93" t="s">
        <v>20844</v>
      </c>
      <c r="K14369" s="93" t="s">
        <v>4953</v>
      </c>
      <c r="L14369" s="14">
        <f>AND(vyberHrace&lt;&gt;"",ISNUMBER(SEARCH(vyberHrace,$B14369)))</f>
      </c>
      <c r="M14369" s="14">
        <f>AND($I14369=MID(kododd,1,2),$J14369=MID(kododd,3,3))</f>
      </c>
    </row>
    <row r="14370">
      <c r="A14370" s="95">
        <v>58258</v>
      </c>
      <c r="B14370" s="93" t="s">
        <v>24773</v>
      </c>
      <c r="C14370" s="93" t="s">
        <v>1412</v>
      </c>
      <c r="G14370" s="95">
        <v>0</v>
      </c>
      <c r="H14370" s="93" t="s">
        <v>8976</v>
      </c>
      <c r="I14370" s="93" t="s">
        <v>23891</v>
      </c>
      <c r="J14370" s="93" t="s">
        <v>20905</v>
      </c>
      <c r="K14370" s="93" t="s">
        <v>8990</v>
      </c>
      <c r="L14370" s="14">
        <f>AND(vyberHrace&lt;&gt;"",ISNUMBER(SEARCH(vyberHrace,$B14370)))</f>
      </c>
      <c r="M14370" s="14">
        <f>AND($I14370=MID(kododd,1,2),$J14370=MID(kododd,3,3))</f>
      </c>
    </row>
    <row r="14371">
      <c r="A14371" s="95">
        <v>10370</v>
      </c>
      <c r="B14371" s="93" t="s">
        <v>7635</v>
      </c>
      <c r="C14371" s="93" t="s">
        <v>1418</v>
      </c>
      <c r="D14371" s="95">
        <v>1097</v>
      </c>
      <c r="G14371" s="95">
        <v>0</v>
      </c>
      <c r="H14371" s="93" t="s">
        <v>8976</v>
      </c>
      <c r="I14371" s="93" t="s">
        <v>23891</v>
      </c>
      <c r="J14371" s="93" t="s">
        <v>20859</v>
      </c>
      <c r="K14371" s="93" t="s">
        <v>6551</v>
      </c>
      <c r="L14371" s="14">
        <f>AND(vyberHrace&lt;&gt;"",ISNUMBER(SEARCH(vyberHrace,$B14371)))</f>
      </c>
      <c r="M14371" s="14">
        <f>AND($I14371=MID(kododd,1,2),$J14371=MID(kododd,3,3))</f>
      </c>
    </row>
    <row r="14372">
      <c r="A14372" s="95">
        <v>54163</v>
      </c>
      <c r="B14372" s="93" t="s">
        <v>7635</v>
      </c>
      <c r="C14372" s="93" t="s">
        <v>1424</v>
      </c>
      <c r="G14372" s="95">
        <v>0</v>
      </c>
      <c r="H14372" s="93" t="s">
        <v>8976</v>
      </c>
      <c r="I14372" s="93" t="s">
        <v>23891</v>
      </c>
      <c r="J14372" s="93" t="s">
        <v>20859</v>
      </c>
      <c r="K14372" s="93" t="s">
        <v>6551</v>
      </c>
      <c r="L14372" s="14">
        <f>AND(vyberHrace&lt;&gt;"",ISNUMBER(SEARCH(vyberHrace,$B14372)))</f>
      </c>
      <c r="M14372" s="14">
        <f>AND($I14372=MID(kododd,1,2),$J14372=MID(kododd,3,3))</f>
      </c>
    </row>
    <row r="14373">
      <c r="A14373" s="95">
        <v>18783</v>
      </c>
      <c r="B14373" s="93" t="s">
        <v>7552</v>
      </c>
      <c r="C14373" s="93" t="s">
        <v>1449</v>
      </c>
      <c r="G14373" s="95">
        <v>0</v>
      </c>
      <c r="H14373" s="93" t="s">
        <v>8976</v>
      </c>
      <c r="I14373" s="93" t="s">
        <v>23891</v>
      </c>
      <c r="J14373" s="93" t="s">
        <v>3580</v>
      </c>
      <c r="K14373" s="93" t="s">
        <v>7814</v>
      </c>
      <c r="L14373" s="14">
        <f>AND(vyberHrace&lt;&gt;"",ISNUMBER(SEARCH(vyberHrace,$B14373)))</f>
      </c>
      <c r="M14373" s="14">
        <f>AND($I14373=MID(kododd,1,2),$J14373=MID(kododd,3,3))</f>
      </c>
    </row>
    <row r="14374">
      <c r="A14374" s="95">
        <v>59065</v>
      </c>
      <c r="B14374" s="93" t="s">
        <v>25516</v>
      </c>
      <c r="C14374" s="93" t="s">
        <v>1422</v>
      </c>
      <c r="F14374" s="95">
        <v>23794780</v>
      </c>
      <c r="G14374" s="95">
        <v>250</v>
      </c>
      <c r="H14374" s="93" t="s">
        <v>8976</v>
      </c>
      <c r="I14374" s="93" t="s">
        <v>23891</v>
      </c>
      <c r="J14374" s="93" t="s">
        <v>20858</v>
      </c>
      <c r="K14374" s="93" t="s">
        <v>4899</v>
      </c>
      <c r="L14374" s="14">
        <f>AND(vyberHrace&lt;&gt;"",ISNUMBER(SEARCH(vyberHrace,$B14374)))</f>
      </c>
      <c r="M14374" s="14">
        <f>AND($I14374=MID(kododd,1,2),$J14374=MID(kododd,3,3))</f>
      </c>
    </row>
    <row r="14375">
      <c r="A14375" s="95">
        <v>2239</v>
      </c>
      <c r="B14375" s="93" t="s">
        <v>7561</v>
      </c>
      <c r="C14375" s="93" t="s">
        <v>1427</v>
      </c>
      <c r="D14375" s="95">
        <v>1788</v>
      </c>
      <c r="E14375" s="95">
        <v>1838</v>
      </c>
      <c r="F14375" s="95">
        <v>332682</v>
      </c>
      <c r="G14375" s="95">
        <v>250</v>
      </c>
      <c r="H14375" s="93" t="s">
        <v>8976</v>
      </c>
      <c r="I14375" s="93" t="s">
        <v>23891</v>
      </c>
      <c r="J14375" s="93" t="s">
        <v>20927</v>
      </c>
      <c r="K14375" s="93" t="s">
        <v>2023</v>
      </c>
      <c r="L14375" s="14">
        <f>AND(vyberHrace&lt;&gt;"",ISNUMBER(SEARCH(vyberHrace,$B14375)))</f>
      </c>
      <c r="M14375" s="14">
        <f>AND($I14375=MID(kododd,1,2),$J14375=MID(kododd,3,3))</f>
      </c>
    </row>
    <row r="14376">
      <c r="A14376" s="95">
        <v>9506</v>
      </c>
      <c r="B14376" s="93" t="s">
        <v>7564</v>
      </c>
      <c r="C14376" s="93" t="s">
        <v>1470</v>
      </c>
      <c r="D14376" s="95">
        <v>1512</v>
      </c>
      <c r="E14376" s="95">
        <v>1680</v>
      </c>
      <c r="F14376" s="95">
        <v>379387</v>
      </c>
      <c r="G14376" s="95">
        <v>250</v>
      </c>
      <c r="H14376" s="93" t="s">
        <v>8976</v>
      </c>
      <c r="I14376" s="93" t="s">
        <v>23891</v>
      </c>
      <c r="J14376" s="93" t="s">
        <v>20847</v>
      </c>
      <c r="K14376" s="93" t="s">
        <v>2032</v>
      </c>
      <c r="L14376" s="14">
        <f>AND(vyberHrace&lt;&gt;"",ISNUMBER(SEARCH(vyberHrace,$B14376)))</f>
      </c>
      <c r="M14376" s="14">
        <f>AND($I14376=MID(kododd,1,2),$J14376=MID(kododd,3,3))</f>
      </c>
    </row>
    <row r="14377">
      <c r="A14377" s="95">
        <v>60670</v>
      </c>
      <c r="B14377" s="93" t="s">
        <v>27085</v>
      </c>
      <c r="C14377" s="93" t="s">
        <v>1422</v>
      </c>
      <c r="F14377" s="95">
        <v>23794798</v>
      </c>
      <c r="G14377" s="95">
        <v>250</v>
      </c>
      <c r="H14377" s="93" t="s">
        <v>8976</v>
      </c>
      <c r="I14377" s="93" t="s">
        <v>23891</v>
      </c>
      <c r="J14377" s="93" t="s">
        <v>20844</v>
      </c>
      <c r="K14377" s="93" t="s">
        <v>4953</v>
      </c>
      <c r="L14377" s="14">
        <f>AND(vyberHrace&lt;&gt;"",ISNUMBER(SEARCH(vyberHrace,$B14377)))</f>
      </c>
      <c r="M14377" s="14">
        <f>AND($I14377=MID(kododd,1,2),$J14377=MID(kododd,3,3))</f>
      </c>
    </row>
    <row r="14378">
      <c r="A14378" s="95">
        <v>48130</v>
      </c>
      <c r="B14378" s="93" t="s">
        <v>7572</v>
      </c>
      <c r="C14378" s="93" t="s">
        <v>1412</v>
      </c>
      <c r="F14378" s="95">
        <v>23729520</v>
      </c>
      <c r="G14378" s="95">
        <v>0</v>
      </c>
      <c r="H14378" s="93" t="s">
        <v>8976</v>
      </c>
      <c r="I14378" s="93" t="s">
        <v>23891</v>
      </c>
      <c r="J14378" s="93" t="s">
        <v>20905</v>
      </c>
      <c r="K14378" s="93" t="s">
        <v>8990</v>
      </c>
      <c r="L14378" s="14">
        <f>AND(vyberHrace&lt;&gt;"",ISNUMBER(SEARCH(vyberHrace,$B14378)))</f>
      </c>
      <c r="M14378" s="14">
        <f>AND($I14378=MID(kododd,1,2),$J14378=MID(kododd,3,3))</f>
      </c>
    </row>
    <row r="14379">
      <c r="A14379" s="95">
        <v>61628</v>
      </c>
      <c r="B14379" s="93" t="s">
        <v>27792</v>
      </c>
      <c r="C14379" s="93" t="s">
        <v>1424</v>
      </c>
      <c r="G14379" s="95">
        <v>250</v>
      </c>
      <c r="H14379" s="93" t="s">
        <v>8976</v>
      </c>
      <c r="I14379" s="93" t="s">
        <v>23891</v>
      </c>
      <c r="J14379" s="93" t="s">
        <v>20859</v>
      </c>
      <c r="K14379" s="93" t="s">
        <v>6551</v>
      </c>
      <c r="L14379" s="14">
        <f>AND(vyberHrace&lt;&gt;"",ISNUMBER(SEARCH(vyberHrace,$B14379)))</f>
      </c>
      <c r="M14379" s="14">
        <f>AND($I14379=MID(kododd,1,2),$J14379=MID(kododd,3,3))</f>
      </c>
    </row>
    <row r="14380">
      <c r="A14380" s="95">
        <v>58702</v>
      </c>
      <c r="B14380" s="93" t="s">
        <v>25184</v>
      </c>
      <c r="C14380" s="93" t="s">
        <v>1411</v>
      </c>
      <c r="F14380" s="95">
        <v>23785233</v>
      </c>
      <c r="G14380" s="95">
        <v>0</v>
      </c>
      <c r="H14380" s="93" t="s">
        <v>8976</v>
      </c>
      <c r="I14380" s="93" t="s">
        <v>23891</v>
      </c>
      <c r="J14380" s="93" t="s">
        <v>20843</v>
      </c>
      <c r="K14380" s="93" t="s">
        <v>5072</v>
      </c>
      <c r="L14380" s="14">
        <f>AND(vyberHrace&lt;&gt;"",ISNUMBER(SEARCH(vyberHrace,$B14380)))</f>
      </c>
      <c r="M14380" s="14">
        <f>AND($I14380=MID(kododd,1,2),$J14380=MID(kododd,3,3))</f>
      </c>
    </row>
    <row r="14381">
      <c r="A14381" s="95">
        <v>26453</v>
      </c>
      <c r="B14381" s="93" t="s">
        <v>9801</v>
      </c>
      <c r="C14381" s="93" t="s">
        <v>1457</v>
      </c>
      <c r="D14381" s="95">
        <v>2100</v>
      </c>
      <c r="E14381" s="95">
        <v>2103</v>
      </c>
      <c r="F14381" s="95">
        <v>331066</v>
      </c>
      <c r="G14381" s="95">
        <v>0</v>
      </c>
      <c r="H14381" s="93" t="s">
        <v>8976</v>
      </c>
      <c r="I14381" s="93" t="s">
        <v>23891</v>
      </c>
      <c r="J14381" s="93" t="s">
        <v>20917</v>
      </c>
      <c r="K14381" s="93" t="s">
        <v>4902</v>
      </c>
      <c r="L14381" s="14">
        <f>AND(vyberHrace&lt;&gt;"",ISNUMBER(SEARCH(vyberHrace,$B14381)))</f>
      </c>
      <c r="M14381" s="14">
        <f>AND($I14381=MID(kododd,1,2),$J14381=MID(kododd,3,3))</f>
      </c>
    </row>
    <row r="14382">
      <c r="A14382" s="95">
        <v>50265</v>
      </c>
      <c r="B14382" s="93" t="s">
        <v>4782</v>
      </c>
      <c r="C14382" s="93" t="s">
        <v>3255</v>
      </c>
      <c r="F14382" s="95">
        <v>23736941</v>
      </c>
      <c r="G14382" s="95">
        <v>0</v>
      </c>
      <c r="H14382" s="93" t="s">
        <v>8976</v>
      </c>
      <c r="I14382" s="93" t="s">
        <v>23891</v>
      </c>
      <c r="J14382" s="93" t="s">
        <v>20912</v>
      </c>
      <c r="K14382" s="93" t="s">
        <v>6267</v>
      </c>
      <c r="L14382" s="14">
        <f>AND(vyberHrace&lt;&gt;"",ISNUMBER(SEARCH(vyberHrace,$B14382)))</f>
      </c>
      <c r="M14382" s="14">
        <f>AND($I14382=MID(kododd,1,2),$J14382=MID(kododd,3,3))</f>
      </c>
    </row>
    <row r="14383">
      <c r="A14383" s="95">
        <v>54604</v>
      </c>
      <c r="B14383" s="93" t="s">
        <v>748</v>
      </c>
      <c r="C14383" s="93" t="s">
        <v>1424</v>
      </c>
      <c r="D14383" s="95">
        <v>1039</v>
      </c>
      <c r="F14383" s="95">
        <v>23785080</v>
      </c>
      <c r="G14383" s="95">
        <v>250</v>
      </c>
      <c r="H14383" s="93" t="s">
        <v>8976</v>
      </c>
      <c r="I14383" s="93" t="s">
        <v>23891</v>
      </c>
      <c r="J14383" s="93" t="s">
        <v>20912</v>
      </c>
      <c r="K14383" s="93" t="s">
        <v>6267</v>
      </c>
      <c r="L14383" s="14">
        <f>AND(vyberHrace&lt;&gt;"",ISNUMBER(SEARCH(vyberHrace,$B14383)))</f>
      </c>
      <c r="M14383" s="14">
        <f>AND($I14383=MID(kododd,1,2),$J14383=MID(kododd,3,3))</f>
      </c>
    </row>
    <row r="14384">
      <c r="A14384" s="95">
        <v>27576</v>
      </c>
      <c r="B14384" s="93" t="s">
        <v>11969</v>
      </c>
      <c r="C14384" s="93" t="s">
        <v>1457</v>
      </c>
      <c r="D14384" s="95">
        <v>1813</v>
      </c>
      <c r="E14384" s="95">
        <v>1884</v>
      </c>
      <c r="F14384" s="95">
        <v>373010</v>
      </c>
      <c r="G14384" s="95">
        <v>250</v>
      </c>
      <c r="H14384" s="93" t="s">
        <v>8976</v>
      </c>
      <c r="I14384" s="93" t="s">
        <v>23891</v>
      </c>
      <c r="J14384" s="93" t="s">
        <v>20912</v>
      </c>
      <c r="K14384" s="93" t="s">
        <v>6267</v>
      </c>
      <c r="L14384" s="14">
        <f>AND(vyberHrace&lt;&gt;"",ISNUMBER(SEARCH(vyberHrace,$B14384)))</f>
      </c>
      <c r="M14384" s="14">
        <f>AND($I14384=MID(kododd,1,2),$J14384=MID(kododd,3,3))</f>
      </c>
    </row>
    <row r="14385">
      <c r="A14385" s="95">
        <v>59033</v>
      </c>
      <c r="B14385" s="93" t="s">
        <v>25485</v>
      </c>
      <c r="C14385" s="93" t="s">
        <v>3255</v>
      </c>
      <c r="G14385" s="95">
        <v>0</v>
      </c>
      <c r="H14385" s="93" t="s">
        <v>8976</v>
      </c>
      <c r="I14385" s="93" t="s">
        <v>23891</v>
      </c>
      <c r="J14385" s="93" t="s">
        <v>20909</v>
      </c>
      <c r="K14385" s="93" t="s">
        <v>8978</v>
      </c>
      <c r="L14385" s="14">
        <f>AND(vyberHrace&lt;&gt;"",ISNUMBER(SEARCH(vyberHrace,$B14385)))</f>
      </c>
      <c r="M14385" s="14">
        <f>AND($I14385=MID(kododd,1,2),$J14385=MID(kododd,3,3))</f>
      </c>
    </row>
    <row r="14386">
      <c r="A14386" s="95">
        <v>44144</v>
      </c>
      <c r="B14386" s="93" t="s">
        <v>11982</v>
      </c>
      <c r="C14386" s="93" t="s">
        <v>1410</v>
      </c>
      <c r="D14386" s="95">
        <v>1769</v>
      </c>
      <c r="E14386" s="95">
        <v>1846</v>
      </c>
      <c r="F14386" s="95">
        <v>23709529</v>
      </c>
      <c r="G14386" s="95">
        <v>250</v>
      </c>
      <c r="H14386" s="93" t="s">
        <v>8976</v>
      </c>
      <c r="I14386" s="93" t="s">
        <v>23891</v>
      </c>
      <c r="J14386" s="93" t="s">
        <v>20858</v>
      </c>
      <c r="K14386" s="93" t="s">
        <v>4899</v>
      </c>
      <c r="L14386" s="14">
        <f>AND(vyberHrace&lt;&gt;"",ISNUMBER(SEARCH(vyberHrace,$B14386)))</f>
      </c>
      <c r="M14386" s="14">
        <f>AND($I14386=MID(kododd,1,2),$J14386=MID(kododd,3,3))</f>
      </c>
    </row>
    <row r="14387">
      <c r="A14387" s="95">
        <v>44143</v>
      </c>
      <c r="B14387" s="93" t="s">
        <v>11983</v>
      </c>
      <c r="C14387" s="93" t="s">
        <v>1410</v>
      </c>
      <c r="D14387" s="95">
        <v>1838</v>
      </c>
      <c r="E14387" s="95">
        <v>1894</v>
      </c>
      <c r="F14387" s="95">
        <v>23709537</v>
      </c>
      <c r="G14387" s="95">
        <v>250</v>
      </c>
      <c r="H14387" s="93" t="s">
        <v>8976</v>
      </c>
      <c r="I14387" s="93" t="s">
        <v>23891</v>
      </c>
      <c r="J14387" s="93" t="s">
        <v>20858</v>
      </c>
      <c r="K14387" s="93" t="s">
        <v>4899</v>
      </c>
      <c r="L14387" s="14">
        <f>AND(vyberHrace&lt;&gt;"",ISNUMBER(SEARCH(vyberHrace,$B14387)))</f>
      </c>
      <c r="M14387" s="14">
        <f>AND($I14387=MID(kododd,1,2),$J14387=MID(kododd,3,3))</f>
      </c>
    </row>
    <row r="14388">
      <c r="A14388" s="95">
        <v>61035</v>
      </c>
      <c r="B14388" s="93" t="s">
        <v>27340</v>
      </c>
      <c r="C14388" s="93" t="s">
        <v>1424</v>
      </c>
      <c r="F14388" s="95">
        <v>23796731</v>
      </c>
      <c r="G14388" s="95">
        <v>250</v>
      </c>
      <c r="H14388" s="93" t="s">
        <v>8976</v>
      </c>
      <c r="I14388" s="93" t="s">
        <v>23891</v>
      </c>
      <c r="J14388" s="93" t="s">
        <v>20858</v>
      </c>
      <c r="K14388" s="93" t="s">
        <v>4899</v>
      </c>
      <c r="L14388" s="14">
        <f>AND(vyberHrace&lt;&gt;"",ISNUMBER(SEARCH(vyberHrace,$B14388)))</f>
      </c>
      <c r="M14388" s="14">
        <f>AND($I14388=MID(kododd,1,2),$J14388=MID(kododd,3,3))</f>
      </c>
    </row>
    <row r="14389">
      <c r="A14389" s="95">
        <v>6840</v>
      </c>
      <c r="B14389" s="93" t="s">
        <v>12005</v>
      </c>
      <c r="C14389" s="93" t="s">
        <v>1451</v>
      </c>
      <c r="D14389" s="95">
        <v>1779</v>
      </c>
      <c r="E14389" s="95">
        <v>1913</v>
      </c>
      <c r="F14389" s="95">
        <v>373028</v>
      </c>
      <c r="G14389" s="95">
        <v>250</v>
      </c>
      <c r="H14389" s="93" t="s">
        <v>8976</v>
      </c>
      <c r="I14389" s="93" t="s">
        <v>23891</v>
      </c>
      <c r="J14389" s="93" t="s">
        <v>20984</v>
      </c>
      <c r="K14389" s="93" t="s">
        <v>460</v>
      </c>
      <c r="L14389" s="14">
        <f>AND(vyberHrace&lt;&gt;"",ISNUMBER(SEARCH(vyberHrace,$B14389)))</f>
      </c>
      <c r="M14389" s="14">
        <f>AND($I14389=MID(kododd,1,2),$J14389=MID(kododd,3,3))</f>
      </c>
    </row>
    <row r="14390">
      <c r="A14390" s="95">
        <v>12697</v>
      </c>
      <c r="B14390" s="93" t="s">
        <v>12022</v>
      </c>
      <c r="C14390" s="93" t="s">
        <v>1428</v>
      </c>
      <c r="D14390" s="95">
        <v>1765</v>
      </c>
      <c r="E14390" s="95">
        <v>1849</v>
      </c>
      <c r="F14390" s="95">
        <v>340286</v>
      </c>
      <c r="G14390" s="95">
        <v>0</v>
      </c>
      <c r="H14390" s="93" t="s">
        <v>8976</v>
      </c>
      <c r="I14390" s="93" t="s">
        <v>23891</v>
      </c>
      <c r="J14390" s="93" t="s">
        <v>20849</v>
      </c>
      <c r="K14390" s="93" t="s">
        <v>5108</v>
      </c>
      <c r="L14390" s="14">
        <f>AND(vyberHrace&lt;&gt;"",ISNUMBER(SEARCH(vyberHrace,$B14390)))</f>
      </c>
      <c r="M14390" s="14">
        <f>AND($I14390=MID(kododd,1,2),$J14390=MID(kododd,3,3))</f>
      </c>
    </row>
    <row r="14391">
      <c r="A14391" s="95">
        <v>58255</v>
      </c>
      <c r="B14391" s="93" t="s">
        <v>24770</v>
      </c>
      <c r="C14391" s="93" t="s">
        <v>1411</v>
      </c>
      <c r="G14391" s="95">
        <v>0</v>
      </c>
      <c r="H14391" s="93" t="s">
        <v>8976</v>
      </c>
      <c r="I14391" s="93" t="s">
        <v>23891</v>
      </c>
      <c r="J14391" s="93" t="s">
        <v>20905</v>
      </c>
      <c r="K14391" s="93" t="s">
        <v>8990</v>
      </c>
      <c r="L14391" s="14">
        <f>AND(vyberHrace&lt;&gt;"",ISNUMBER(SEARCH(vyberHrace,$B14391)))</f>
      </c>
      <c r="M14391" s="14">
        <f>AND($I14391=MID(kododd,1,2),$J14391=MID(kododd,3,3))</f>
      </c>
    </row>
    <row r="14392">
      <c r="A14392" s="95">
        <v>50057</v>
      </c>
      <c r="B14392" s="93" t="s">
        <v>9879</v>
      </c>
      <c r="C14392" s="93" t="s">
        <v>1406</v>
      </c>
      <c r="D14392" s="95">
        <v>1106</v>
      </c>
      <c r="F14392" s="95">
        <v>23746637</v>
      </c>
      <c r="G14392" s="95">
        <v>0</v>
      </c>
      <c r="H14392" s="93" t="s">
        <v>8976</v>
      </c>
      <c r="I14392" s="93" t="s">
        <v>23891</v>
      </c>
      <c r="J14392" s="93" t="s">
        <v>20908</v>
      </c>
      <c r="K14392" s="93" t="s">
        <v>21355</v>
      </c>
      <c r="L14392" s="14">
        <f>AND(vyberHrace&lt;&gt;"",ISNUMBER(SEARCH(vyberHrace,$B14392)))</f>
      </c>
      <c r="M14392" s="14">
        <f>AND($I14392=MID(kododd,1,2),$J14392=MID(kododd,3,3))</f>
      </c>
    </row>
    <row r="14393">
      <c r="A14393" s="95">
        <v>26179</v>
      </c>
      <c r="B14393" s="93" t="s">
        <v>9880</v>
      </c>
      <c r="C14393" s="93" t="s">
        <v>1405</v>
      </c>
      <c r="D14393" s="95">
        <v>1597</v>
      </c>
      <c r="G14393" s="95">
        <v>0</v>
      </c>
      <c r="H14393" s="93" t="s">
        <v>8976</v>
      </c>
      <c r="I14393" s="93" t="s">
        <v>23891</v>
      </c>
      <c r="J14393" s="93" t="s">
        <v>20908</v>
      </c>
      <c r="K14393" s="93" t="s">
        <v>21355</v>
      </c>
      <c r="L14393" s="14">
        <f>AND(vyberHrace&lt;&gt;"",ISNUMBER(SEARCH(vyberHrace,$B14393)))</f>
      </c>
      <c r="M14393" s="14">
        <f>AND($I14393=MID(kododd,1,2),$J14393=MID(kododd,3,3))</f>
      </c>
    </row>
    <row r="14394">
      <c r="A14394" s="95">
        <v>38803</v>
      </c>
      <c r="B14394" s="93" t="s">
        <v>9881</v>
      </c>
      <c r="C14394" s="93" t="s">
        <v>1436</v>
      </c>
      <c r="D14394" s="95">
        <v>1246</v>
      </c>
      <c r="E14394" s="95">
        <v>1469</v>
      </c>
      <c r="F14394" s="95">
        <v>377295</v>
      </c>
      <c r="G14394" s="95">
        <v>0</v>
      </c>
      <c r="H14394" s="93" t="s">
        <v>8976</v>
      </c>
      <c r="I14394" s="93" t="s">
        <v>23891</v>
      </c>
      <c r="J14394" s="93" t="s">
        <v>20870</v>
      </c>
      <c r="K14394" s="93" t="s">
        <v>6868</v>
      </c>
      <c r="L14394" s="14">
        <f>AND(vyberHrace&lt;&gt;"",ISNUMBER(SEARCH(vyberHrace,$B14394)))</f>
      </c>
      <c r="M14394" s="14">
        <f>AND($I14394=MID(kododd,1,2),$J14394=MID(kododd,3,3))</f>
      </c>
    </row>
    <row r="14395">
      <c r="A14395" s="95">
        <v>42293</v>
      </c>
      <c r="B14395" s="93" t="s">
        <v>12092</v>
      </c>
      <c r="C14395" s="93" t="s">
        <v>1402</v>
      </c>
      <c r="D14395" s="95">
        <v>1469</v>
      </c>
      <c r="E14395" s="95">
        <v>1696</v>
      </c>
      <c r="F14395" s="95">
        <v>395650</v>
      </c>
      <c r="G14395" s="95">
        <v>250</v>
      </c>
      <c r="H14395" s="93" t="s">
        <v>8976</v>
      </c>
      <c r="I14395" s="93" t="s">
        <v>23891</v>
      </c>
      <c r="J14395" s="93" t="s">
        <v>20870</v>
      </c>
      <c r="K14395" s="93" t="s">
        <v>6868</v>
      </c>
      <c r="L14395" s="14">
        <f>AND(vyberHrace&lt;&gt;"",ISNUMBER(SEARCH(vyberHrace,$B14395)))</f>
      </c>
      <c r="M14395" s="14">
        <f>AND($I14395=MID(kododd,1,2),$J14395=MID(kododd,3,3))</f>
      </c>
    </row>
    <row r="14396">
      <c r="A14396" s="95">
        <v>63119</v>
      </c>
      <c r="B14396" s="93" t="s">
        <v>29255</v>
      </c>
      <c r="C14396" s="93" t="s">
        <v>1486</v>
      </c>
      <c r="G14396" s="95">
        <v>250</v>
      </c>
      <c r="H14396" s="93" t="s">
        <v>8976</v>
      </c>
      <c r="I14396" s="93" t="s">
        <v>23891</v>
      </c>
      <c r="J14396" s="93" t="s">
        <v>20859</v>
      </c>
      <c r="K14396" s="93" t="s">
        <v>6551</v>
      </c>
      <c r="L14396" s="14">
        <f>AND(vyberHrace&lt;&gt;"",ISNUMBER(SEARCH(vyberHrace,$B14396)))</f>
      </c>
      <c r="M14396" s="14">
        <f>AND($I14396=MID(kododd,1,2),$J14396=MID(kododd,3,3))</f>
      </c>
    </row>
    <row r="14397">
      <c r="A14397" s="95">
        <v>38198</v>
      </c>
      <c r="B14397" s="93" t="s">
        <v>12093</v>
      </c>
      <c r="C14397" s="93" t="s">
        <v>1438</v>
      </c>
      <c r="D14397" s="95">
        <v>1412</v>
      </c>
      <c r="E14397" s="95">
        <v>1652</v>
      </c>
      <c r="F14397" s="95">
        <v>379395</v>
      </c>
      <c r="G14397" s="95">
        <v>0</v>
      </c>
      <c r="H14397" s="93" t="s">
        <v>8976</v>
      </c>
      <c r="I14397" s="93" t="s">
        <v>23891</v>
      </c>
      <c r="J14397" s="93" t="s">
        <v>20870</v>
      </c>
      <c r="K14397" s="93" t="s">
        <v>6868</v>
      </c>
      <c r="L14397" s="14">
        <f>AND(vyberHrace&lt;&gt;"",ISNUMBER(SEARCH(vyberHrace,$B14397)))</f>
      </c>
      <c r="M14397" s="14">
        <f>AND($I14397=MID(kododd,1,2),$J14397=MID(kododd,3,3))</f>
      </c>
    </row>
    <row r="14398">
      <c r="A14398" s="95">
        <v>38801</v>
      </c>
      <c r="B14398" s="93" t="s">
        <v>12095</v>
      </c>
      <c r="C14398" s="93" t="s">
        <v>1404</v>
      </c>
      <c r="D14398" s="95">
        <v>1656</v>
      </c>
      <c r="E14398" s="95">
        <v>1777</v>
      </c>
      <c r="F14398" s="95">
        <v>379409</v>
      </c>
      <c r="G14398" s="95">
        <v>0</v>
      </c>
      <c r="H14398" s="93" t="s">
        <v>8976</v>
      </c>
      <c r="I14398" s="93" t="s">
        <v>23891</v>
      </c>
      <c r="J14398" s="93" t="s">
        <v>20870</v>
      </c>
      <c r="K14398" s="93" t="s">
        <v>6868</v>
      </c>
      <c r="L14398" s="14">
        <f>AND(vyberHrace&lt;&gt;"",ISNUMBER(SEARCH(vyberHrace,$B14398)))</f>
      </c>
      <c r="M14398" s="14">
        <f>AND($I14398=MID(kododd,1,2),$J14398=MID(kododd,3,3))</f>
      </c>
    </row>
    <row r="14399">
      <c r="A14399" s="95">
        <v>51930</v>
      </c>
      <c r="B14399" s="93" t="s">
        <v>12095</v>
      </c>
      <c r="C14399" s="93" t="s">
        <v>1422</v>
      </c>
      <c r="G14399" s="95">
        <v>0</v>
      </c>
      <c r="H14399" s="93" t="s">
        <v>8976</v>
      </c>
      <c r="I14399" s="93" t="s">
        <v>23891</v>
      </c>
      <c r="J14399" s="93" t="s">
        <v>20877</v>
      </c>
      <c r="K14399" s="93" t="s">
        <v>1966</v>
      </c>
      <c r="L14399" s="14">
        <f>AND(vyberHrace&lt;&gt;"",ISNUMBER(SEARCH(vyberHrace,$B14399)))</f>
      </c>
      <c r="M14399" s="14">
        <f>AND($I14399=MID(kododd,1,2),$J14399=MID(kododd,3,3))</f>
      </c>
    </row>
    <row r="14400">
      <c r="A14400" s="95">
        <v>15914</v>
      </c>
      <c r="B14400" s="93" t="s">
        <v>12098</v>
      </c>
      <c r="C14400" s="93" t="s">
        <v>1452</v>
      </c>
      <c r="D14400" s="95">
        <v>1302</v>
      </c>
      <c r="E14400" s="95">
        <v>1779</v>
      </c>
      <c r="F14400" s="95">
        <v>23758392</v>
      </c>
      <c r="G14400" s="95">
        <v>250</v>
      </c>
      <c r="H14400" s="93" t="s">
        <v>8976</v>
      </c>
      <c r="I14400" s="93" t="s">
        <v>23891</v>
      </c>
      <c r="J14400" s="93" t="s">
        <v>20908</v>
      </c>
      <c r="K14400" s="93" t="s">
        <v>21355</v>
      </c>
      <c r="L14400" s="14">
        <f>AND(vyberHrace&lt;&gt;"",ISNUMBER(SEARCH(vyberHrace,$B14400)))</f>
      </c>
      <c r="M14400" s="14">
        <f>AND($I14400=MID(kododd,1,2),$J14400=MID(kododd,3,3))</f>
      </c>
    </row>
    <row r="14401">
      <c r="A14401" s="95">
        <v>45510</v>
      </c>
      <c r="B14401" s="93" t="s">
        <v>12104</v>
      </c>
      <c r="C14401" s="93" t="s">
        <v>1442</v>
      </c>
      <c r="G14401" s="95">
        <v>0</v>
      </c>
      <c r="H14401" s="93" t="s">
        <v>8976</v>
      </c>
      <c r="I14401" s="93" t="s">
        <v>23891</v>
      </c>
      <c r="J14401" s="93" t="s">
        <v>20870</v>
      </c>
      <c r="K14401" s="93" t="s">
        <v>6868</v>
      </c>
      <c r="L14401" s="14">
        <f>AND(vyberHrace&lt;&gt;"",ISNUMBER(SEARCH(vyberHrace,$B14401)))</f>
      </c>
      <c r="M14401" s="14">
        <f>AND($I14401=MID(kododd,1,2),$J14401=MID(kododd,3,3))</f>
      </c>
    </row>
    <row r="14402">
      <c r="A14402" s="95">
        <v>58980</v>
      </c>
      <c r="B14402" s="93" t="s">
        <v>25434</v>
      </c>
      <c r="C14402" s="93" t="s">
        <v>1420</v>
      </c>
      <c r="F14402" s="95">
        <v>23795450</v>
      </c>
      <c r="G14402" s="95">
        <v>250</v>
      </c>
      <c r="H14402" s="93" t="s">
        <v>8976</v>
      </c>
      <c r="I14402" s="93" t="s">
        <v>23891</v>
      </c>
      <c r="J14402" s="93" t="s">
        <v>20917</v>
      </c>
      <c r="K14402" s="93" t="s">
        <v>4902</v>
      </c>
      <c r="L14402" s="14">
        <f>AND(vyberHrace&lt;&gt;"",ISNUMBER(SEARCH(vyberHrace,$B14402)))</f>
      </c>
      <c r="M14402" s="14">
        <f>AND($I14402=MID(kododd,1,2),$J14402=MID(kododd,3,3))</f>
      </c>
    </row>
    <row r="14403">
      <c r="A14403" s="95">
        <v>10184</v>
      </c>
      <c r="B14403" s="93" t="s">
        <v>9266</v>
      </c>
      <c r="C14403" s="93" t="s">
        <v>1417</v>
      </c>
      <c r="D14403" s="95">
        <v>1621</v>
      </c>
      <c r="E14403" s="95">
        <v>1753</v>
      </c>
      <c r="F14403" s="95">
        <v>373036</v>
      </c>
      <c r="G14403" s="95">
        <v>250</v>
      </c>
      <c r="H14403" s="93" t="s">
        <v>8976</v>
      </c>
      <c r="I14403" s="93" t="s">
        <v>23891</v>
      </c>
      <c r="J14403" s="93" t="s">
        <v>20946</v>
      </c>
      <c r="K14403" s="93" t="s">
        <v>4791</v>
      </c>
      <c r="L14403" s="14">
        <f>AND(vyberHrace&lt;&gt;"",ISNUMBER(SEARCH(vyberHrace,$B14403)))</f>
      </c>
      <c r="M14403" s="14">
        <f>AND($I14403=MID(kododd,1,2),$J14403=MID(kododd,3,3))</f>
      </c>
    </row>
    <row r="14404">
      <c r="A14404" s="95">
        <v>62465</v>
      </c>
      <c r="B14404" s="93" t="s">
        <v>29256</v>
      </c>
      <c r="C14404" s="93" t="s">
        <v>1422</v>
      </c>
      <c r="F14404" s="95">
        <v>23792264</v>
      </c>
      <c r="G14404" s="95">
        <v>250</v>
      </c>
      <c r="H14404" s="93" t="s">
        <v>8976</v>
      </c>
      <c r="I14404" s="93" t="s">
        <v>23891</v>
      </c>
      <c r="J14404" s="93" t="s">
        <v>20899</v>
      </c>
      <c r="K14404" s="93" t="s">
        <v>4757</v>
      </c>
      <c r="L14404" s="14">
        <f>AND(vyberHrace&lt;&gt;"",ISNUMBER(SEARCH(vyberHrace,$B14404)))</f>
      </c>
      <c r="M14404" s="14">
        <f>AND($I14404=MID(kododd,1,2),$J14404=MID(kododd,3,3))</f>
      </c>
    </row>
    <row r="14405">
      <c r="A14405" s="95">
        <v>27476</v>
      </c>
      <c r="B14405" s="93" t="s">
        <v>14569</v>
      </c>
      <c r="C14405" s="93" t="s">
        <v>1454</v>
      </c>
      <c r="D14405" s="95">
        <v>1794</v>
      </c>
      <c r="E14405" s="95">
        <v>1847</v>
      </c>
      <c r="F14405" s="95">
        <v>359343</v>
      </c>
      <c r="G14405" s="95">
        <v>250</v>
      </c>
      <c r="H14405" s="93" t="s">
        <v>8976</v>
      </c>
      <c r="I14405" s="93" t="s">
        <v>23891</v>
      </c>
      <c r="J14405" s="93" t="s">
        <v>20844</v>
      </c>
      <c r="K14405" s="93" t="s">
        <v>4953</v>
      </c>
      <c r="L14405" s="14">
        <f>AND(vyberHrace&lt;&gt;"",ISNUMBER(SEARCH(vyberHrace,$B14405)))</f>
      </c>
      <c r="M14405" s="14">
        <f>AND($I14405=MID(kododd,1,2),$J14405=MID(kododd,3,3))</f>
      </c>
    </row>
    <row r="14406">
      <c r="A14406" s="95">
        <v>47597</v>
      </c>
      <c r="B14406" s="93" t="s">
        <v>16861</v>
      </c>
      <c r="C14406" s="93" t="s">
        <v>1406</v>
      </c>
      <c r="D14406" s="95">
        <v>1433</v>
      </c>
      <c r="E14406" s="95">
        <v>1613</v>
      </c>
      <c r="F14406" s="95">
        <v>23722002</v>
      </c>
      <c r="G14406" s="95">
        <v>250</v>
      </c>
      <c r="H14406" s="93" t="s">
        <v>8976</v>
      </c>
      <c r="I14406" s="93" t="s">
        <v>23891</v>
      </c>
      <c r="J14406" s="93" t="s">
        <v>20908</v>
      </c>
      <c r="K14406" s="93" t="s">
        <v>21355</v>
      </c>
      <c r="L14406" s="14">
        <f>AND(vyberHrace&lt;&gt;"",ISNUMBER(SEARCH(vyberHrace,$B14406)))</f>
      </c>
      <c r="M14406" s="14">
        <f>AND($I14406=MID(kododd,1,2),$J14406=MID(kododd,3,3))</f>
      </c>
    </row>
    <row r="14407">
      <c r="A14407" s="95">
        <v>47596</v>
      </c>
      <c r="B14407" s="93" t="s">
        <v>16862</v>
      </c>
      <c r="C14407" s="93" t="s">
        <v>1436</v>
      </c>
      <c r="D14407" s="95">
        <v>1798</v>
      </c>
      <c r="E14407" s="95">
        <v>1907</v>
      </c>
      <c r="F14407" s="95">
        <v>23722010</v>
      </c>
      <c r="G14407" s="95">
        <v>250</v>
      </c>
      <c r="H14407" s="93" t="s">
        <v>8976</v>
      </c>
      <c r="I14407" s="93" t="s">
        <v>23891</v>
      </c>
      <c r="J14407" s="93" t="s">
        <v>20908</v>
      </c>
      <c r="K14407" s="93" t="s">
        <v>21355</v>
      </c>
      <c r="L14407" s="14">
        <f>AND(vyberHrace&lt;&gt;"",ISNUMBER(SEARCH(vyberHrace,$B14407)))</f>
      </c>
      <c r="M14407" s="14">
        <f>AND($I14407=MID(kododd,1,2),$J14407=MID(kododd,3,3))</f>
      </c>
    </row>
    <row r="14408">
      <c r="A14408" s="95">
        <v>58230</v>
      </c>
      <c r="B14408" s="93" t="s">
        <v>24748</v>
      </c>
      <c r="C14408" s="93" t="s">
        <v>1412</v>
      </c>
      <c r="D14408" s="95">
        <v>1039</v>
      </c>
      <c r="E14408" s="95">
        <v>1456</v>
      </c>
      <c r="F14408" s="95">
        <v>23785004</v>
      </c>
      <c r="G14408" s="95">
        <v>250</v>
      </c>
      <c r="H14408" s="93" t="s">
        <v>8976</v>
      </c>
      <c r="I14408" s="93" t="s">
        <v>23891</v>
      </c>
      <c r="J14408" s="93" t="s">
        <v>20908</v>
      </c>
      <c r="K14408" s="93" t="s">
        <v>21355</v>
      </c>
      <c r="L14408" s="14">
        <f>AND(vyberHrace&lt;&gt;"",ISNUMBER(SEARCH(vyberHrace,$B14408)))</f>
      </c>
      <c r="M14408" s="14">
        <f>AND($I14408=MID(kododd,1,2),$J14408=MID(kododd,3,3))</f>
      </c>
    </row>
    <row r="14409">
      <c r="A14409" s="95">
        <v>58701</v>
      </c>
      <c r="B14409" s="93" t="s">
        <v>25183</v>
      </c>
      <c r="C14409" s="93" t="s">
        <v>1411</v>
      </c>
      <c r="F14409" s="95">
        <v>23785241</v>
      </c>
      <c r="G14409" s="95">
        <v>0</v>
      </c>
      <c r="H14409" s="93" t="s">
        <v>8976</v>
      </c>
      <c r="I14409" s="93" t="s">
        <v>23891</v>
      </c>
      <c r="J14409" s="93" t="s">
        <v>20843</v>
      </c>
      <c r="K14409" s="93" t="s">
        <v>5072</v>
      </c>
      <c r="L14409" s="14">
        <f>AND(vyberHrace&lt;&gt;"",ISNUMBER(SEARCH(vyberHrace,$B14409)))</f>
      </c>
      <c r="M14409" s="14">
        <f>AND($I14409=MID(kododd,1,2),$J14409=MID(kododd,3,3))</f>
      </c>
    </row>
    <row r="14410">
      <c r="A14410" s="95">
        <v>61443</v>
      </c>
      <c r="B14410" s="93" t="s">
        <v>27626</v>
      </c>
      <c r="C14410" s="93" t="s">
        <v>1486</v>
      </c>
      <c r="D14410" s="95">
        <v>1013</v>
      </c>
      <c r="F14410" s="95">
        <v>23795670</v>
      </c>
      <c r="G14410" s="95">
        <v>0</v>
      </c>
      <c r="H14410" s="93" t="s">
        <v>8976</v>
      </c>
      <c r="I14410" s="93" t="s">
        <v>23891</v>
      </c>
      <c r="J14410" s="93" t="s">
        <v>20843</v>
      </c>
      <c r="K14410" s="93" t="s">
        <v>5072</v>
      </c>
      <c r="L14410" s="14">
        <f>AND(vyberHrace&lt;&gt;"",ISNUMBER(SEARCH(vyberHrace,$B14410)))</f>
      </c>
      <c r="M14410" s="14">
        <f>AND($I14410=MID(kododd,1,2),$J14410=MID(kododd,3,3))</f>
      </c>
    </row>
    <row r="14411">
      <c r="A14411" s="95">
        <v>1140</v>
      </c>
      <c r="B14411" s="93" t="s">
        <v>16874</v>
      </c>
      <c r="C14411" s="93" t="s">
        <v>1449</v>
      </c>
      <c r="D14411" s="95">
        <v>2070</v>
      </c>
      <c r="E14411" s="95">
        <v>2069</v>
      </c>
      <c r="F14411" s="95">
        <v>309605</v>
      </c>
      <c r="G14411" s="95">
        <v>0</v>
      </c>
      <c r="H14411" s="93" t="s">
        <v>8976</v>
      </c>
      <c r="I14411" s="93" t="s">
        <v>23891</v>
      </c>
      <c r="J14411" s="93" t="s">
        <v>20843</v>
      </c>
      <c r="K14411" s="93" t="s">
        <v>5072</v>
      </c>
      <c r="L14411" s="14">
        <f>AND(vyberHrace&lt;&gt;"",ISNUMBER(SEARCH(vyberHrace,$B14411)))</f>
      </c>
      <c r="M14411" s="14">
        <f>AND($I14411=MID(kododd,1,2),$J14411=MID(kododd,3,3))</f>
      </c>
    </row>
    <row r="14412">
      <c r="A14412" s="95">
        <v>6786</v>
      </c>
      <c r="B14412" s="93" t="s">
        <v>16881</v>
      </c>
      <c r="C14412" s="93" t="s">
        <v>1439</v>
      </c>
      <c r="D14412" s="95">
        <v>1928</v>
      </c>
      <c r="E14412" s="95">
        <v>1948</v>
      </c>
      <c r="F14412" s="95">
        <v>346950</v>
      </c>
      <c r="G14412" s="95">
        <v>250</v>
      </c>
      <c r="H14412" s="93" t="s">
        <v>8976</v>
      </c>
      <c r="I14412" s="93" t="s">
        <v>23891</v>
      </c>
      <c r="J14412" s="93" t="s">
        <v>20858</v>
      </c>
      <c r="K14412" s="93" t="s">
        <v>4899</v>
      </c>
      <c r="L14412" s="14">
        <f>AND(vyberHrace&lt;&gt;"",ISNUMBER(SEARCH(vyberHrace,$B14412)))</f>
      </c>
      <c r="M14412" s="14">
        <f>AND($I14412=MID(kododd,1,2),$J14412=MID(kododd,3,3))</f>
      </c>
    </row>
    <row r="14413">
      <c r="A14413" s="95">
        <v>3208</v>
      </c>
      <c r="B14413" s="93" t="s">
        <v>16883</v>
      </c>
      <c r="C14413" s="93" t="s">
        <v>1474</v>
      </c>
      <c r="D14413" s="95">
        <v>1779</v>
      </c>
      <c r="F14413" s="95">
        <v>23706724</v>
      </c>
      <c r="G14413" s="95">
        <v>0</v>
      </c>
      <c r="H14413" s="93" t="s">
        <v>8976</v>
      </c>
      <c r="I14413" s="93" t="s">
        <v>23891</v>
      </c>
      <c r="J14413" s="93" t="s">
        <v>20899</v>
      </c>
      <c r="K14413" s="93" t="s">
        <v>4757</v>
      </c>
      <c r="L14413" s="14">
        <f>AND(vyberHrace&lt;&gt;"",ISNUMBER(SEARCH(vyberHrace,$B14413)))</f>
      </c>
      <c r="M14413" s="14">
        <f>AND($I14413=MID(kododd,1,2),$J14413=MID(kododd,3,3))</f>
      </c>
    </row>
    <row r="14414">
      <c r="A14414" s="95">
        <v>16257</v>
      </c>
      <c r="B14414" s="93" t="s">
        <v>16884</v>
      </c>
      <c r="C14414" s="93" t="s">
        <v>1457</v>
      </c>
      <c r="D14414" s="95">
        <v>1563</v>
      </c>
      <c r="E14414" s="95">
        <v>1681</v>
      </c>
      <c r="F14414" s="95">
        <v>334731</v>
      </c>
      <c r="G14414" s="95">
        <v>0</v>
      </c>
      <c r="H14414" s="93" t="s">
        <v>8976</v>
      </c>
      <c r="I14414" s="93" t="s">
        <v>23891</v>
      </c>
      <c r="J14414" s="93" t="s">
        <v>20899</v>
      </c>
      <c r="K14414" s="93" t="s">
        <v>4757</v>
      </c>
      <c r="L14414" s="14">
        <f>AND(vyberHrace&lt;&gt;"",ISNUMBER(SEARCH(vyberHrace,$B14414)))</f>
      </c>
      <c r="M14414" s="14">
        <f>AND($I14414=MID(kododd,1,2),$J14414=MID(kododd,3,3))</f>
      </c>
    </row>
    <row r="14415">
      <c r="A14415" s="95">
        <v>62694</v>
      </c>
      <c r="B14415" s="93" t="s">
        <v>29257</v>
      </c>
      <c r="C14415" s="93" t="s">
        <v>1411</v>
      </c>
      <c r="F14415" s="95">
        <v>571005889</v>
      </c>
      <c r="G14415" s="95">
        <v>250</v>
      </c>
      <c r="H14415" s="93" t="s">
        <v>8976</v>
      </c>
      <c r="I14415" s="93" t="s">
        <v>23891</v>
      </c>
      <c r="J14415" s="93" t="s">
        <v>20899</v>
      </c>
      <c r="K14415" s="93" t="s">
        <v>4757</v>
      </c>
      <c r="L14415" s="14">
        <f>AND(vyberHrace&lt;&gt;"",ISNUMBER(SEARCH(vyberHrace,$B14415)))</f>
      </c>
      <c r="M14415" s="14">
        <f>AND($I14415=MID(kododd,1,2),$J14415=MID(kododd,3,3))</f>
      </c>
    </row>
    <row r="14416">
      <c r="A14416" s="95">
        <v>1399</v>
      </c>
      <c r="B14416" s="93" t="s">
        <v>16893</v>
      </c>
      <c r="C14416" s="93" t="s">
        <v>1467</v>
      </c>
      <c r="D14416" s="95">
        <v>1719</v>
      </c>
      <c r="E14416" s="95">
        <v>1824</v>
      </c>
      <c r="F14416" s="95">
        <v>340308</v>
      </c>
      <c r="G14416" s="95">
        <v>250</v>
      </c>
      <c r="H14416" s="93" t="s">
        <v>8976</v>
      </c>
      <c r="I14416" s="93" t="s">
        <v>23891</v>
      </c>
      <c r="J14416" s="93" t="s">
        <v>20849</v>
      </c>
      <c r="K14416" s="93" t="s">
        <v>5108</v>
      </c>
      <c r="L14416" s="14">
        <f>AND(vyberHrace&lt;&gt;"",ISNUMBER(SEARCH(vyberHrace,$B14416)))</f>
      </c>
      <c r="M14416" s="14">
        <f>AND($I14416=MID(kododd,1,2),$J14416=MID(kododd,3,3))</f>
      </c>
    </row>
    <row r="14417">
      <c r="A14417" s="95">
        <v>62503</v>
      </c>
      <c r="B14417" s="93" t="s">
        <v>21953</v>
      </c>
      <c r="C14417" s="93" t="s">
        <v>1411</v>
      </c>
      <c r="G14417" s="95">
        <v>250</v>
      </c>
      <c r="H14417" s="93" t="s">
        <v>8976</v>
      </c>
      <c r="I14417" s="93" t="s">
        <v>23891</v>
      </c>
      <c r="J14417" s="93" t="s">
        <v>20927</v>
      </c>
      <c r="K14417" s="93" t="s">
        <v>2023</v>
      </c>
      <c r="L14417" s="14">
        <f>AND(vyberHrace&lt;&gt;"",ISNUMBER(SEARCH(vyberHrace,$B14417)))</f>
      </c>
      <c r="M14417" s="14">
        <f>AND($I14417=MID(kododd,1,2),$J14417=MID(kododd,3,3))</f>
      </c>
    </row>
    <row r="14418">
      <c r="A14418" s="95">
        <v>59241</v>
      </c>
      <c r="B14418" s="93" t="s">
        <v>25670</v>
      </c>
      <c r="C14418" s="93" t="s">
        <v>1424</v>
      </c>
      <c r="G14418" s="95">
        <v>250</v>
      </c>
      <c r="H14418" s="93" t="s">
        <v>8976</v>
      </c>
      <c r="I14418" s="93" t="s">
        <v>23891</v>
      </c>
      <c r="J14418" s="93" t="s">
        <v>20849</v>
      </c>
      <c r="K14418" s="93" t="s">
        <v>5108</v>
      </c>
      <c r="L14418" s="14">
        <f>AND(vyberHrace&lt;&gt;"",ISNUMBER(SEARCH(vyberHrace,$B14418)))</f>
      </c>
      <c r="M14418" s="14">
        <f>AND($I14418=MID(kododd,1,2),$J14418=MID(kododd,3,3))</f>
      </c>
    </row>
    <row r="14419">
      <c r="A14419" s="95">
        <v>37699</v>
      </c>
      <c r="B14419" s="93" t="s">
        <v>9478</v>
      </c>
      <c r="C14419" s="93" t="s">
        <v>1444</v>
      </c>
      <c r="G14419" s="95">
        <v>0</v>
      </c>
      <c r="H14419" s="93" t="s">
        <v>8976</v>
      </c>
      <c r="I14419" s="93" t="s">
        <v>23891</v>
      </c>
      <c r="J14419" s="93" t="s">
        <v>20859</v>
      </c>
      <c r="K14419" s="93" t="s">
        <v>6551</v>
      </c>
      <c r="L14419" s="14">
        <f>AND(vyberHrace&lt;&gt;"",ISNUMBER(SEARCH(vyberHrace,$B14419)))</f>
      </c>
      <c r="M14419" s="14">
        <f>AND($I14419=MID(kododd,1,2),$J14419=MID(kododd,3,3))</f>
      </c>
    </row>
    <row r="14420">
      <c r="A14420" s="95">
        <v>47459</v>
      </c>
      <c r="B14420" s="93" t="s">
        <v>9479</v>
      </c>
      <c r="C14420" s="93" t="s">
        <v>1400</v>
      </c>
      <c r="G14420" s="95">
        <v>0</v>
      </c>
      <c r="H14420" s="93" t="s">
        <v>8976</v>
      </c>
      <c r="I14420" s="93" t="s">
        <v>23891</v>
      </c>
      <c r="J14420" s="93" t="s">
        <v>20859</v>
      </c>
      <c r="K14420" s="93" t="s">
        <v>6551</v>
      </c>
      <c r="L14420" s="14">
        <f>AND(vyberHrace&lt;&gt;"",ISNUMBER(SEARCH(vyberHrace,$B14420)))</f>
      </c>
      <c r="M14420" s="14">
        <f>AND($I14420=MID(kododd,1,2),$J14420=MID(kododd,3,3))</f>
      </c>
    </row>
    <row r="14421">
      <c r="A14421" s="95">
        <v>29170</v>
      </c>
      <c r="B14421" s="93" t="s">
        <v>7270</v>
      </c>
      <c r="C14421" s="93" t="s">
        <v>1441</v>
      </c>
      <c r="D14421" s="95">
        <v>1350</v>
      </c>
      <c r="E14421" s="95">
        <v>1639</v>
      </c>
      <c r="F14421" s="95">
        <v>379417</v>
      </c>
      <c r="G14421" s="95">
        <v>250</v>
      </c>
      <c r="H14421" s="93" t="s">
        <v>8976</v>
      </c>
      <c r="I14421" s="93" t="s">
        <v>23891</v>
      </c>
      <c r="J14421" s="93" t="s">
        <v>20909</v>
      </c>
      <c r="K14421" s="93" t="s">
        <v>8978</v>
      </c>
      <c r="L14421" s="14">
        <f>AND(vyberHrace&lt;&gt;"",ISNUMBER(SEARCH(vyberHrace,$B14421)))</f>
      </c>
      <c r="M14421" s="14">
        <f>AND($I14421=MID(kododd,1,2),$J14421=MID(kododd,3,3))</f>
      </c>
    </row>
    <row r="14422">
      <c r="A14422" s="95">
        <v>56786</v>
      </c>
      <c r="B14422" s="93" t="s">
        <v>22591</v>
      </c>
      <c r="C14422" s="93" t="s">
        <v>1416</v>
      </c>
      <c r="F14422" s="95">
        <v>23771500</v>
      </c>
      <c r="G14422" s="95">
        <v>250</v>
      </c>
      <c r="H14422" s="93" t="s">
        <v>8976</v>
      </c>
      <c r="I14422" s="93" t="s">
        <v>23891</v>
      </c>
      <c r="J14422" s="93" t="s">
        <v>20909</v>
      </c>
      <c r="K14422" s="93" t="s">
        <v>8978</v>
      </c>
      <c r="L14422" s="14">
        <f>AND(vyberHrace&lt;&gt;"",ISNUMBER(SEARCH(vyberHrace,$B14422)))</f>
      </c>
      <c r="M14422" s="14">
        <f>AND($I14422=MID(kododd,1,2),$J14422=MID(kododd,3,3))</f>
      </c>
    </row>
    <row r="14423">
      <c r="A14423" s="95">
        <v>56785</v>
      </c>
      <c r="B14423" s="93" t="s">
        <v>22592</v>
      </c>
      <c r="C14423" s="93" t="s">
        <v>1422</v>
      </c>
      <c r="F14423" s="95">
        <v>23771518</v>
      </c>
      <c r="G14423" s="95">
        <v>250</v>
      </c>
      <c r="H14423" s="93" t="s">
        <v>8976</v>
      </c>
      <c r="I14423" s="93" t="s">
        <v>23891</v>
      </c>
      <c r="J14423" s="93" t="s">
        <v>20909</v>
      </c>
      <c r="K14423" s="93" t="s">
        <v>8978</v>
      </c>
      <c r="L14423" s="14">
        <f>AND(vyberHrace&lt;&gt;"",ISNUMBER(SEARCH(vyberHrace,$B14423)))</f>
      </c>
      <c r="M14423" s="14">
        <f>AND($I14423=MID(kododd,1,2),$J14423=MID(kododd,3,3))</f>
      </c>
    </row>
    <row r="14424">
      <c r="A14424" s="95">
        <v>60328</v>
      </c>
      <c r="B14424" s="93" t="s">
        <v>24023</v>
      </c>
      <c r="C14424" s="93" t="s">
        <v>3255</v>
      </c>
      <c r="G14424" s="95">
        <v>250</v>
      </c>
      <c r="H14424" s="93" t="s">
        <v>8976</v>
      </c>
      <c r="I14424" s="93" t="s">
        <v>23891</v>
      </c>
      <c r="J14424" s="93" t="s">
        <v>20905</v>
      </c>
      <c r="K14424" s="93" t="s">
        <v>8990</v>
      </c>
      <c r="L14424" s="14">
        <f>AND(vyberHrace&lt;&gt;"",ISNUMBER(SEARCH(vyberHrace,$B14424)))</f>
      </c>
      <c r="M14424" s="14">
        <f>AND($I14424=MID(kododd,1,2),$J14424=MID(kododd,3,3))</f>
      </c>
    </row>
    <row r="14425">
      <c r="A14425" s="95">
        <v>37237</v>
      </c>
      <c r="B14425" s="93" t="s">
        <v>17869</v>
      </c>
      <c r="C14425" s="93" t="s">
        <v>1409</v>
      </c>
      <c r="D14425" s="95">
        <v>1789</v>
      </c>
      <c r="E14425" s="95">
        <v>1876</v>
      </c>
      <c r="F14425" s="95">
        <v>379069</v>
      </c>
      <c r="G14425" s="95">
        <v>250</v>
      </c>
      <c r="H14425" s="93" t="s">
        <v>8976</v>
      </c>
      <c r="I14425" s="93" t="s">
        <v>23891</v>
      </c>
      <c r="J14425" s="93" t="s">
        <v>20917</v>
      </c>
      <c r="K14425" s="93" t="s">
        <v>4902</v>
      </c>
      <c r="L14425" s="14">
        <f>AND(vyberHrace&lt;&gt;"",ISNUMBER(SEARCH(vyberHrace,$B14425)))</f>
      </c>
      <c r="M14425" s="14">
        <f>AND($I14425=MID(kododd,1,2),$J14425=MID(kododd,3,3))</f>
      </c>
    </row>
    <row r="14426">
      <c r="A14426" s="95">
        <v>39151</v>
      </c>
      <c r="B14426" s="93" t="s">
        <v>17870</v>
      </c>
      <c r="C14426" s="93" t="s">
        <v>1400</v>
      </c>
      <c r="D14426" s="95">
        <v>1565</v>
      </c>
      <c r="E14426" s="95">
        <v>1723</v>
      </c>
      <c r="F14426" s="95">
        <v>390259</v>
      </c>
      <c r="G14426" s="95">
        <v>0</v>
      </c>
      <c r="H14426" s="93" t="s">
        <v>8976</v>
      </c>
      <c r="I14426" s="93" t="s">
        <v>23891</v>
      </c>
      <c r="J14426" s="93" t="s">
        <v>20917</v>
      </c>
      <c r="K14426" s="93" t="s">
        <v>4902</v>
      </c>
      <c r="L14426" s="14">
        <f>AND(vyberHrace&lt;&gt;"",ISNUMBER(SEARCH(vyberHrace,$B14426)))</f>
      </c>
      <c r="M14426" s="14">
        <f>AND($I14426=MID(kododd,1,2),$J14426=MID(kododd,3,3))</f>
      </c>
    </row>
    <row r="14427">
      <c r="A14427" s="95">
        <v>45106</v>
      </c>
      <c r="B14427" s="93" t="s">
        <v>17872</v>
      </c>
      <c r="C14427" s="93" t="s">
        <v>1410</v>
      </c>
      <c r="D14427" s="95">
        <v>1077</v>
      </c>
      <c r="E14427" s="95">
        <v>1416</v>
      </c>
      <c r="F14427" s="95">
        <v>398241</v>
      </c>
      <c r="G14427" s="95">
        <v>0</v>
      </c>
      <c r="H14427" s="93" t="s">
        <v>8976</v>
      </c>
      <c r="I14427" s="93" t="s">
        <v>23891</v>
      </c>
      <c r="J14427" s="93" t="s">
        <v>20927</v>
      </c>
      <c r="K14427" s="93" t="s">
        <v>2023</v>
      </c>
      <c r="L14427" s="14">
        <f>AND(vyberHrace&lt;&gt;"",ISNUMBER(SEARCH(vyberHrace,$B14427)))</f>
      </c>
      <c r="M14427" s="14">
        <f>AND($I14427=MID(kododd,1,2),$J14427=MID(kododd,3,3))</f>
      </c>
    </row>
    <row r="14428">
      <c r="A14428" s="95">
        <v>7874</v>
      </c>
      <c r="B14428" s="93" t="s">
        <v>9408</v>
      </c>
      <c r="C14428" s="93" t="s">
        <v>1478</v>
      </c>
      <c r="D14428" s="95">
        <v>1308</v>
      </c>
      <c r="E14428" s="95">
        <v>1538</v>
      </c>
      <c r="F14428" s="95">
        <v>359351</v>
      </c>
      <c r="G14428" s="95">
        <v>250</v>
      </c>
      <c r="H14428" s="93" t="s">
        <v>8976</v>
      </c>
      <c r="I14428" s="93" t="s">
        <v>23891</v>
      </c>
      <c r="J14428" s="93" t="s">
        <v>20890</v>
      </c>
      <c r="K14428" s="93" t="s">
        <v>5880</v>
      </c>
      <c r="L14428" s="14">
        <f>AND(vyberHrace&lt;&gt;"",ISNUMBER(SEARCH(vyberHrace,$B14428)))</f>
      </c>
      <c r="M14428" s="14">
        <f>AND($I14428=MID(kododd,1,2),$J14428=MID(kododd,3,3))</f>
      </c>
    </row>
    <row r="14429">
      <c r="A14429" s="95">
        <v>52738</v>
      </c>
      <c r="B14429" s="93" t="s">
        <v>1543</v>
      </c>
      <c r="C14429" s="93" t="s">
        <v>1406</v>
      </c>
      <c r="G14429" s="95">
        <v>250</v>
      </c>
      <c r="H14429" s="93" t="s">
        <v>8976</v>
      </c>
      <c r="I14429" s="93" t="s">
        <v>23891</v>
      </c>
      <c r="J14429" s="93" t="s">
        <v>20927</v>
      </c>
      <c r="K14429" s="93" t="s">
        <v>2023</v>
      </c>
      <c r="L14429" s="14">
        <f>AND(vyberHrace&lt;&gt;"",ISNUMBER(SEARCH(vyberHrace,$B14429)))</f>
      </c>
      <c r="M14429" s="14">
        <f>AND($I14429=MID(kododd,1,2),$J14429=MID(kododd,3,3))</f>
      </c>
    </row>
    <row r="14430">
      <c r="A14430" s="95">
        <v>59699</v>
      </c>
      <c r="B14430" s="93" t="s">
        <v>22246</v>
      </c>
      <c r="C14430" s="93" t="s">
        <v>1399</v>
      </c>
      <c r="F14430" s="95">
        <v>23785250</v>
      </c>
      <c r="G14430" s="95">
        <v>0</v>
      </c>
      <c r="H14430" s="93" t="s">
        <v>8976</v>
      </c>
      <c r="I14430" s="93" t="s">
        <v>23891</v>
      </c>
      <c r="J14430" s="93" t="s">
        <v>20870</v>
      </c>
      <c r="K14430" s="93" t="s">
        <v>6868</v>
      </c>
      <c r="L14430" s="14">
        <f>AND(vyberHrace&lt;&gt;"",ISNUMBER(SEARCH(vyberHrace,$B14430)))</f>
      </c>
      <c r="M14430" s="14">
        <f>AND($I14430=MID(kododd,1,2),$J14430=MID(kododd,3,3))</f>
      </c>
    </row>
    <row r="14431">
      <c r="A14431" s="95">
        <v>8386</v>
      </c>
      <c r="B14431" s="93" t="s">
        <v>15314</v>
      </c>
      <c r="C14431" s="93" t="s">
        <v>1415</v>
      </c>
      <c r="D14431" s="95">
        <v>1726</v>
      </c>
      <c r="F14431" s="95">
        <v>346977</v>
      </c>
      <c r="G14431" s="95">
        <v>0</v>
      </c>
      <c r="H14431" s="93" t="s">
        <v>8976</v>
      </c>
      <c r="I14431" s="93" t="s">
        <v>23891</v>
      </c>
      <c r="J14431" s="93" t="s">
        <v>20954</v>
      </c>
      <c r="K14431" s="93" t="s">
        <v>5079</v>
      </c>
      <c r="L14431" s="14">
        <f>AND(vyberHrace&lt;&gt;"",ISNUMBER(SEARCH(vyberHrace,$B14431)))</f>
      </c>
      <c r="M14431" s="14">
        <f>AND($I14431=MID(kododd,1,2),$J14431=MID(kododd,3,3))</f>
      </c>
    </row>
    <row r="14432">
      <c r="A14432" s="95">
        <v>63074</v>
      </c>
      <c r="B14432" s="93" t="s">
        <v>29258</v>
      </c>
      <c r="C14432" s="93" t="s">
        <v>1487</v>
      </c>
      <c r="G14432" s="95">
        <v>250</v>
      </c>
      <c r="H14432" s="93" t="s">
        <v>8976</v>
      </c>
      <c r="I14432" s="93" t="s">
        <v>23891</v>
      </c>
      <c r="J14432" s="93" t="s">
        <v>20870</v>
      </c>
      <c r="K14432" s="93" t="s">
        <v>6868</v>
      </c>
      <c r="L14432" s="14">
        <f>AND(vyberHrace&lt;&gt;"",ISNUMBER(SEARCH(vyberHrace,$B14432)))</f>
      </c>
      <c r="M14432" s="14">
        <f>AND($I14432=MID(kododd,1,2),$J14432=MID(kododd,3,3))</f>
      </c>
    </row>
    <row r="14433">
      <c r="A14433" s="95">
        <v>6808</v>
      </c>
      <c r="B14433" s="93" t="s">
        <v>9749</v>
      </c>
      <c r="C14433" s="93" t="s">
        <v>1427</v>
      </c>
      <c r="D14433" s="95">
        <v>1644</v>
      </c>
      <c r="E14433" s="95">
        <v>1781</v>
      </c>
      <c r="F14433" s="95">
        <v>355380</v>
      </c>
      <c r="G14433" s="95">
        <v>0</v>
      </c>
      <c r="H14433" s="93" t="s">
        <v>8976</v>
      </c>
      <c r="I14433" s="93" t="s">
        <v>23891</v>
      </c>
      <c r="J14433" s="93" t="s">
        <v>20924</v>
      </c>
      <c r="K14433" s="93" t="s">
        <v>2136</v>
      </c>
      <c r="L14433" s="14">
        <f>AND(vyberHrace&lt;&gt;"",ISNUMBER(SEARCH(vyberHrace,$B14433)))</f>
      </c>
      <c r="M14433" s="14">
        <f>AND($I14433=MID(kododd,1,2),$J14433=MID(kododd,3,3))</f>
      </c>
    </row>
    <row r="14434">
      <c r="A14434" s="95">
        <v>54668</v>
      </c>
      <c r="B14434" s="93" t="s">
        <v>689</v>
      </c>
      <c r="C14434" s="93" t="s">
        <v>1406</v>
      </c>
      <c r="G14434" s="95">
        <v>250</v>
      </c>
      <c r="H14434" s="93" t="s">
        <v>8976</v>
      </c>
      <c r="I14434" s="93" t="s">
        <v>23891</v>
      </c>
      <c r="J14434" s="93" t="s">
        <v>20927</v>
      </c>
      <c r="K14434" s="93" t="s">
        <v>2023</v>
      </c>
      <c r="L14434" s="14">
        <f>AND(vyberHrace&lt;&gt;"",ISNUMBER(SEARCH(vyberHrace,$B14434)))</f>
      </c>
      <c r="M14434" s="14">
        <f>AND($I14434=MID(kododd,1,2),$J14434=MID(kododd,3,3))</f>
      </c>
    </row>
    <row r="14435">
      <c r="A14435" s="95">
        <v>33693</v>
      </c>
      <c r="B14435" s="93" t="s">
        <v>9775</v>
      </c>
      <c r="C14435" s="93" t="s">
        <v>1444</v>
      </c>
      <c r="G14435" s="95">
        <v>0</v>
      </c>
      <c r="H14435" s="93" t="s">
        <v>8976</v>
      </c>
      <c r="I14435" s="93" t="s">
        <v>23891</v>
      </c>
      <c r="J14435" s="93" t="s">
        <v>20859</v>
      </c>
      <c r="K14435" s="93" t="s">
        <v>6551</v>
      </c>
      <c r="L14435" s="14">
        <f>AND(vyberHrace&lt;&gt;"",ISNUMBER(SEARCH(vyberHrace,$B14435)))</f>
      </c>
      <c r="M14435" s="14">
        <f>AND($I14435=MID(kododd,1,2),$J14435=MID(kododd,3,3))</f>
      </c>
    </row>
    <row r="14436">
      <c r="A14436" s="95">
        <v>15082</v>
      </c>
      <c r="B14436" s="93" t="s">
        <v>11574</v>
      </c>
      <c r="C14436" s="93" t="s">
        <v>1464</v>
      </c>
      <c r="D14436" s="95">
        <v>1816</v>
      </c>
      <c r="E14436" s="95">
        <v>1918</v>
      </c>
      <c r="F14436" s="95">
        <v>340324</v>
      </c>
      <c r="G14436" s="95">
        <v>250</v>
      </c>
      <c r="H14436" s="93" t="s">
        <v>8976</v>
      </c>
      <c r="I14436" s="93" t="s">
        <v>23891</v>
      </c>
      <c r="J14436" s="93" t="s">
        <v>20917</v>
      </c>
      <c r="K14436" s="93" t="s">
        <v>4902</v>
      </c>
      <c r="L14436" s="14">
        <f>AND(vyberHrace&lt;&gt;"",ISNUMBER(SEARCH(vyberHrace,$B14436)))</f>
      </c>
      <c r="M14436" s="14">
        <f>AND($I14436=MID(kododd,1,2),$J14436=MID(kododd,3,3))</f>
      </c>
    </row>
    <row r="14437">
      <c r="A14437" s="95">
        <v>50226</v>
      </c>
      <c r="B14437" s="93" t="s">
        <v>17768</v>
      </c>
      <c r="C14437" s="93" t="s">
        <v>1402</v>
      </c>
      <c r="D14437" s="95">
        <v>2001</v>
      </c>
      <c r="E14437" s="95">
        <v>2008</v>
      </c>
      <c r="F14437" s="95">
        <v>23734930</v>
      </c>
      <c r="G14437" s="95">
        <v>250</v>
      </c>
      <c r="H14437" s="93" t="s">
        <v>8976</v>
      </c>
      <c r="I14437" s="93" t="s">
        <v>23891</v>
      </c>
      <c r="J14437" s="93" t="s">
        <v>20909</v>
      </c>
      <c r="K14437" s="93" t="s">
        <v>8978</v>
      </c>
      <c r="L14437" s="14">
        <f>AND(vyberHrace&lt;&gt;"",ISNUMBER(SEARCH(vyberHrace,$B14437)))</f>
      </c>
      <c r="M14437" s="14">
        <f>AND($I14437=MID(kododd,1,2),$J14437=MID(kododd,3,3))</f>
      </c>
    </row>
    <row r="14438">
      <c r="A14438" s="95">
        <v>52534</v>
      </c>
      <c r="B14438" s="93" t="s">
        <v>314</v>
      </c>
      <c r="C14438" s="93" t="s">
        <v>1420</v>
      </c>
      <c r="D14438" s="95">
        <v>1389</v>
      </c>
      <c r="E14438" s="95">
        <v>1745</v>
      </c>
      <c r="F14438" s="95">
        <v>23742577</v>
      </c>
      <c r="G14438" s="95">
        <v>250</v>
      </c>
      <c r="H14438" s="93" t="s">
        <v>8976</v>
      </c>
      <c r="I14438" s="93" t="s">
        <v>23891</v>
      </c>
      <c r="J14438" s="93" t="s">
        <v>20917</v>
      </c>
      <c r="K14438" s="93" t="s">
        <v>4902</v>
      </c>
      <c r="L14438" s="14">
        <f>AND(vyberHrace&lt;&gt;"",ISNUMBER(SEARCH(vyberHrace,$B14438)))</f>
      </c>
      <c r="M14438" s="14">
        <f>AND($I14438=MID(kododd,1,2),$J14438=MID(kododd,3,3))</f>
      </c>
    </row>
    <row r="14439">
      <c r="A14439" s="95">
        <v>568</v>
      </c>
      <c r="B14439" s="93" t="s">
        <v>18730</v>
      </c>
      <c r="C14439" s="93" t="s">
        <v>1449</v>
      </c>
      <c r="D14439" s="95">
        <v>2212</v>
      </c>
      <c r="E14439" s="95">
        <v>2237</v>
      </c>
      <c r="F14439" s="95">
        <v>306622</v>
      </c>
      <c r="G14439" s="95">
        <v>250</v>
      </c>
      <c r="H14439" s="93" t="s">
        <v>8976</v>
      </c>
      <c r="I14439" s="93" t="s">
        <v>23891</v>
      </c>
      <c r="J14439" s="93" t="s">
        <v>20909</v>
      </c>
      <c r="K14439" s="93" t="s">
        <v>8978</v>
      </c>
      <c r="L14439" s="14">
        <f>AND(vyberHrace&lt;&gt;"",ISNUMBER(SEARCH(vyberHrace,$B14439)))</f>
      </c>
      <c r="M14439" s="14">
        <f>AND($I14439=MID(kododd,1,2),$J14439=MID(kododd,3,3))</f>
      </c>
    </row>
    <row r="14440">
      <c r="A14440" s="95">
        <v>57146</v>
      </c>
      <c r="B14440" s="93" t="s">
        <v>11562</v>
      </c>
      <c r="C14440" s="93" t="s">
        <v>1406</v>
      </c>
      <c r="D14440" s="95">
        <v>1617</v>
      </c>
      <c r="E14440" s="95">
        <v>1749</v>
      </c>
      <c r="F14440" s="95">
        <v>23769890</v>
      </c>
      <c r="G14440" s="95">
        <v>250</v>
      </c>
      <c r="H14440" s="93" t="s">
        <v>8976</v>
      </c>
      <c r="I14440" s="93" t="s">
        <v>23891</v>
      </c>
      <c r="J14440" s="93" t="s">
        <v>20909</v>
      </c>
      <c r="K14440" s="93" t="s">
        <v>8978</v>
      </c>
      <c r="L14440" s="14">
        <f>AND(vyberHrace&lt;&gt;"",ISNUMBER(SEARCH(vyberHrace,$B14440)))</f>
      </c>
      <c r="M14440" s="14">
        <f>AND($I14440=MID(kododd,1,2),$J14440=MID(kododd,3,3))</f>
      </c>
    </row>
    <row r="14441">
      <c r="A14441" s="95">
        <v>28275</v>
      </c>
      <c r="B14441" s="93" t="s">
        <v>29259</v>
      </c>
      <c r="C14441" s="93" t="s">
        <v>1448</v>
      </c>
      <c r="D14441" s="95">
        <v>1772</v>
      </c>
      <c r="E14441" s="95">
        <v>1861</v>
      </c>
      <c r="F14441" s="95">
        <v>346195</v>
      </c>
      <c r="G14441" s="95">
        <v>250</v>
      </c>
      <c r="H14441" s="93" t="s">
        <v>8976</v>
      </c>
      <c r="I14441" s="93" t="s">
        <v>23891</v>
      </c>
      <c r="J14441" s="93" t="s">
        <v>20859</v>
      </c>
      <c r="K14441" s="93" t="s">
        <v>6551</v>
      </c>
      <c r="L14441" s="14">
        <f>AND(vyberHrace&lt;&gt;"",ISNUMBER(SEARCH(vyberHrace,$B14441)))</f>
      </c>
      <c r="M14441" s="14">
        <f>AND($I14441=MID(kododd,1,2),$J14441=MID(kododd,3,3))</f>
      </c>
    </row>
    <row r="14442">
      <c r="A14442" s="95">
        <v>55797</v>
      </c>
      <c r="B14442" s="93" t="s">
        <v>22577</v>
      </c>
      <c r="C14442" s="93" t="s">
        <v>3255</v>
      </c>
      <c r="D14442" s="95">
        <v>1302</v>
      </c>
      <c r="E14442" s="95">
        <v>1572</v>
      </c>
      <c r="F14442" s="95">
        <v>23760460</v>
      </c>
      <c r="G14442" s="95">
        <v>250</v>
      </c>
      <c r="H14442" s="93" t="s">
        <v>8976</v>
      </c>
      <c r="I14442" s="93" t="s">
        <v>23891</v>
      </c>
      <c r="J14442" s="93" t="s">
        <v>20879</v>
      </c>
      <c r="K14442" s="93" t="s">
        <v>2036</v>
      </c>
      <c r="L14442" s="14">
        <f>AND(vyberHrace&lt;&gt;"",ISNUMBER(SEARCH(vyberHrace,$B14442)))</f>
      </c>
      <c r="M14442" s="14">
        <f>AND($I14442=MID(kododd,1,2),$J14442=MID(kododd,3,3))</f>
      </c>
    </row>
    <row r="14443">
      <c r="A14443" s="95">
        <v>59818</v>
      </c>
      <c r="B14443" s="93" t="s">
        <v>26325</v>
      </c>
      <c r="C14443" s="93" t="s">
        <v>1422</v>
      </c>
      <c r="F14443" s="95">
        <v>23785268</v>
      </c>
      <c r="G14443" s="95">
        <v>250</v>
      </c>
      <c r="H14443" s="93" t="s">
        <v>8976</v>
      </c>
      <c r="I14443" s="93" t="s">
        <v>23891</v>
      </c>
      <c r="J14443" s="93" t="s">
        <v>20870</v>
      </c>
      <c r="K14443" s="93" t="s">
        <v>6868</v>
      </c>
      <c r="L14443" s="14">
        <f>AND(vyberHrace&lt;&gt;"",ISNUMBER(SEARCH(vyberHrace,$B14443)))</f>
      </c>
      <c r="M14443" s="14">
        <f>AND($I14443=MID(kododd,1,2),$J14443=MID(kododd,3,3))</f>
      </c>
    </row>
    <row r="14444">
      <c r="A14444" s="95">
        <v>62410</v>
      </c>
      <c r="B14444" s="93" t="s">
        <v>28579</v>
      </c>
      <c r="C14444" s="93" t="s">
        <v>1424</v>
      </c>
      <c r="G14444" s="95">
        <v>250</v>
      </c>
      <c r="H14444" s="93" t="s">
        <v>8976</v>
      </c>
      <c r="I14444" s="93" t="s">
        <v>23891</v>
      </c>
      <c r="J14444" s="93" t="s">
        <v>20905</v>
      </c>
      <c r="K14444" s="93" t="s">
        <v>8990</v>
      </c>
      <c r="L14444" s="14">
        <f>AND(vyberHrace&lt;&gt;"",ISNUMBER(SEARCH(vyberHrace,$B14444)))</f>
      </c>
      <c r="M14444" s="14">
        <f>AND($I14444=MID(kododd,1,2),$J14444=MID(kododd,3,3))</f>
      </c>
    </row>
    <row r="14445">
      <c r="A14445" s="95">
        <v>56863</v>
      </c>
      <c r="B14445" s="93" t="s">
        <v>22587</v>
      </c>
      <c r="C14445" s="93" t="s">
        <v>1411</v>
      </c>
      <c r="D14445" s="95">
        <v>1035</v>
      </c>
      <c r="E14445" s="95">
        <v>1440</v>
      </c>
      <c r="F14445" s="95">
        <v>23785012</v>
      </c>
      <c r="G14445" s="95">
        <v>250</v>
      </c>
      <c r="H14445" s="93" t="s">
        <v>8976</v>
      </c>
      <c r="I14445" s="93" t="s">
        <v>23891</v>
      </c>
      <c r="J14445" s="93" t="s">
        <v>20917</v>
      </c>
      <c r="K14445" s="93" t="s">
        <v>4902</v>
      </c>
      <c r="L14445" s="14">
        <f>AND(vyberHrace&lt;&gt;"",ISNUMBER(SEARCH(vyberHrace,$B14445)))</f>
      </c>
      <c r="M14445" s="14">
        <f>AND($I14445=MID(kododd,1,2),$J14445=MID(kododd,3,3))</f>
      </c>
    </row>
    <row r="14446">
      <c r="A14446" s="95">
        <v>1429</v>
      </c>
      <c r="B14446" s="93" t="s">
        <v>10251</v>
      </c>
      <c r="C14446" s="93" t="s">
        <v>1405</v>
      </c>
      <c r="D14446" s="95">
        <v>1820</v>
      </c>
      <c r="E14446" s="95">
        <v>1854</v>
      </c>
      <c r="F14446" s="95">
        <v>321044</v>
      </c>
      <c r="G14446" s="95">
        <v>250</v>
      </c>
      <c r="H14446" s="93" t="s">
        <v>8976</v>
      </c>
      <c r="I14446" s="93" t="s">
        <v>23891</v>
      </c>
      <c r="J14446" s="93" t="s">
        <v>20917</v>
      </c>
      <c r="K14446" s="93" t="s">
        <v>4902</v>
      </c>
      <c r="L14446" s="14">
        <f>AND(vyberHrace&lt;&gt;"",ISNUMBER(SEARCH(vyberHrace,$B14446)))</f>
      </c>
      <c r="M14446" s="14">
        <f>AND($I14446=MID(kododd,1,2),$J14446=MID(kododd,3,3))</f>
      </c>
    </row>
    <row r="14447">
      <c r="A14447" s="95">
        <v>9133</v>
      </c>
      <c r="B14447" s="93" t="s">
        <v>10252</v>
      </c>
      <c r="C14447" s="93" t="s">
        <v>1404</v>
      </c>
      <c r="D14447" s="95">
        <v>1748</v>
      </c>
      <c r="F14447" s="95">
        <v>355399</v>
      </c>
      <c r="G14447" s="95">
        <v>0</v>
      </c>
      <c r="H14447" s="93" t="s">
        <v>8976</v>
      </c>
      <c r="I14447" s="93" t="s">
        <v>23891</v>
      </c>
      <c r="J14447" s="93" t="s">
        <v>20917</v>
      </c>
      <c r="K14447" s="93" t="s">
        <v>4902</v>
      </c>
      <c r="L14447" s="14">
        <f>AND(vyberHrace&lt;&gt;"",ISNUMBER(SEARCH(vyberHrace,$B14447)))</f>
      </c>
      <c r="M14447" s="14">
        <f>AND($I14447=MID(kododd,1,2),$J14447=MID(kododd,3,3))</f>
      </c>
    </row>
    <row r="14448">
      <c r="A14448" s="95">
        <v>52044</v>
      </c>
      <c r="B14448" s="93" t="s">
        <v>8107</v>
      </c>
      <c r="C14448" s="93" t="s">
        <v>1457</v>
      </c>
      <c r="D14448" s="95">
        <v>1574</v>
      </c>
      <c r="E14448" s="95">
        <v>1732</v>
      </c>
      <c r="F14448" s="95">
        <v>23740337</v>
      </c>
      <c r="G14448" s="95">
        <v>250</v>
      </c>
      <c r="H14448" s="93" t="s">
        <v>8976</v>
      </c>
      <c r="I14448" s="93" t="s">
        <v>23891</v>
      </c>
      <c r="J14448" s="93" t="s">
        <v>20905</v>
      </c>
      <c r="K14448" s="93" t="s">
        <v>8990</v>
      </c>
      <c r="L14448" s="14">
        <f>AND(vyberHrace&lt;&gt;"",ISNUMBER(SEARCH(vyberHrace,$B14448)))</f>
      </c>
      <c r="M14448" s="14">
        <f>AND($I14448=MID(kododd,1,2),$J14448=MID(kododd,3,3))</f>
      </c>
    </row>
    <row r="14449">
      <c r="A14449" s="95">
        <v>34009</v>
      </c>
      <c r="B14449" s="93" t="s">
        <v>8119</v>
      </c>
      <c r="C14449" s="93" t="s">
        <v>1414</v>
      </c>
      <c r="D14449" s="95">
        <v>1770</v>
      </c>
      <c r="E14449" s="95">
        <v>1841</v>
      </c>
      <c r="F14449" s="95">
        <v>359378</v>
      </c>
      <c r="G14449" s="95">
        <v>0</v>
      </c>
      <c r="H14449" s="93" t="s">
        <v>8976</v>
      </c>
      <c r="I14449" s="93" t="s">
        <v>23891</v>
      </c>
      <c r="J14449" s="93" t="s">
        <v>20844</v>
      </c>
      <c r="K14449" s="93" t="s">
        <v>4953</v>
      </c>
      <c r="L14449" s="14">
        <f>AND(vyberHrace&lt;&gt;"",ISNUMBER(SEARCH(vyberHrace,$B14449)))</f>
      </c>
      <c r="M14449" s="14">
        <f>AND($I14449=MID(kododd,1,2),$J14449=MID(kododd,3,3))</f>
      </c>
    </row>
    <row r="14450">
      <c r="A14450" s="95">
        <v>51157</v>
      </c>
      <c r="B14450" s="93" t="s">
        <v>7098</v>
      </c>
      <c r="C14450" s="93" t="s">
        <v>1406</v>
      </c>
      <c r="D14450" s="95">
        <v>1122</v>
      </c>
      <c r="E14450" s="95">
        <v>1446</v>
      </c>
      <c r="F14450" s="95">
        <v>23758104</v>
      </c>
      <c r="G14450" s="95">
        <v>250</v>
      </c>
      <c r="H14450" s="93" t="s">
        <v>8976</v>
      </c>
      <c r="I14450" s="93" t="s">
        <v>23891</v>
      </c>
      <c r="J14450" s="93" t="s">
        <v>20961</v>
      </c>
      <c r="K14450" s="93" t="s">
        <v>6549</v>
      </c>
      <c r="L14450" s="14">
        <f>AND(vyberHrace&lt;&gt;"",ISNUMBER(SEARCH(vyberHrace,$B14450)))</f>
      </c>
      <c r="M14450" s="14">
        <f>AND($I14450=MID(kododd,1,2),$J14450=MID(kododd,3,3))</f>
      </c>
    </row>
    <row r="14451">
      <c r="A14451" s="95">
        <v>38638</v>
      </c>
      <c r="B14451" s="93" t="s">
        <v>8142</v>
      </c>
      <c r="C14451" s="93" t="s">
        <v>1409</v>
      </c>
      <c r="G14451" s="95">
        <v>0</v>
      </c>
      <c r="H14451" s="93" t="s">
        <v>8976</v>
      </c>
      <c r="I14451" s="93" t="s">
        <v>23891</v>
      </c>
      <c r="J14451" s="93" t="s">
        <v>20859</v>
      </c>
      <c r="K14451" s="93" t="s">
        <v>6551</v>
      </c>
      <c r="L14451" s="14">
        <f>AND(vyberHrace&lt;&gt;"",ISNUMBER(SEARCH(vyberHrace,$B14451)))</f>
      </c>
      <c r="M14451" s="14">
        <f>AND($I14451=MID(kododd,1,2),$J14451=MID(kododd,3,3))</f>
      </c>
    </row>
    <row r="14452">
      <c r="A14452" s="95">
        <v>9088</v>
      </c>
      <c r="B14452" s="93" t="s">
        <v>8144</v>
      </c>
      <c r="C14452" s="93" t="s">
        <v>1429</v>
      </c>
      <c r="D14452" s="95">
        <v>1750</v>
      </c>
      <c r="E14452" s="95">
        <v>1834</v>
      </c>
      <c r="F14452" s="95">
        <v>337943</v>
      </c>
      <c r="G14452" s="95">
        <v>0</v>
      </c>
      <c r="H14452" s="93" t="s">
        <v>8976</v>
      </c>
      <c r="I14452" s="93" t="s">
        <v>23891</v>
      </c>
      <c r="J14452" s="93" t="s">
        <v>20858</v>
      </c>
      <c r="K14452" s="93" t="s">
        <v>4899</v>
      </c>
      <c r="L14452" s="14">
        <f>AND(vyberHrace&lt;&gt;"",ISNUMBER(SEARCH(vyberHrace,$B14452)))</f>
      </c>
      <c r="M14452" s="14">
        <f>AND($I14452=MID(kododd,1,2),$J14452=MID(kododd,3,3))</f>
      </c>
    </row>
    <row r="14453">
      <c r="A14453" s="95">
        <v>43773</v>
      </c>
      <c r="B14453" s="93" t="s">
        <v>8147</v>
      </c>
      <c r="C14453" s="93" t="s">
        <v>1400</v>
      </c>
      <c r="F14453" s="95">
        <v>399787</v>
      </c>
      <c r="G14453" s="95">
        <v>0</v>
      </c>
      <c r="H14453" s="93" t="s">
        <v>8976</v>
      </c>
      <c r="I14453" s="93" t="s">
        <v>23891</v>
      </c>
      <c r="J14453" s="93" t="s">
        <v>20927</v>
      </c>
      <c r="K14453" s="93" t="s">
        <v>2023</v>
      </c>
      <c r="L14453" s="14">
        <f>AND(vyberHrace&lt;&gt;"",ISNUMBER(SEARCH(vyberHrace,$B14453)))</f>
      </c>
      <c r="M14453" s="14">
        <f>AND($I14453=MID(kododd,1,2),$J14453=MID(kododd,3,3))</f>
      </c>
    </row>
    <row r="14454">
      <c r="A14454" s="95">
        <v>43767</v>
      </c>
      <c r="B14454" s="93" t="s">
        <v>8148</v>
      </c>
      <c r="C14454" s="93" t="s">
        <v>1472</v>
      </c>
      <c r="F14454" s="95">
        <v>395668</v>
      </c>
      <c r="G14454" s="95">
        <v>0</v>
      </c>
      <c r="H14454" s="93" t="s">
        <v>8976</v>
      </c>
      <c r="I14454" s="93" t="s">
        <v>23891</v>
      </c>
      <c r="J14454" s="93" t="s">
        <v>20927</v>
      </c>
      <c r="K14454" s="93" t="s">
        <v>2023</v>
      </c>
      <c r="L14454" s="14">
        <f>AND(vyberHrace&lt;&gt;"",ISNUMBER(SEARCH(vyberHrace,$B14454)))</f>
      </c>
      <c r="M14454" s="14">
        <f>AND($I14454=MID(kododd,1,2),$J14454=MID(kododd,3,3))</f>
      </c>
    </row>
    <row r="14455">
      <c r="A14455" s="95">
        <v>30</v>
      </c>
      <c r="B14455" s="93" t="s">
        <v>8155</v>
      </c>
      <c r="C14455" s="93" t="s">
        <v>1443</v>
      </c>
      <c r="D14455" s="95">
        <v>2154</v>
      </c>
      <c r="E14455" s="95">
        <v>2181</v>
      </c>
      <c r="F14455" s="95">
        <v>300225</v>
      </c>
      <c r="G14455" s="95">
        <v>0</v>
      </c>
      <c r="H14455" s="93" t="s">
        <v>8976</v>
      </c>
      <c r="I14455" s="93" t="s">
        <v>23891</v>
      </c>
      <c r="J14455" s="93" t="s">
        <v>20927</v>
      </c>
      <c r="K14455" s="93" t="s">
        <v>2023</v>
      </c>
      <c r="L14455" s="14">
        <f>AND(vyberHrace&lt;&gt;"",ISNUMBER(SEARCH(vyberHrace,$B14455)))</f>
      </c>
      <c r="M14455" s="14">
        <f>AND($I14455=MID(kododd,1,2),$J14455=MID(kododd,3,3))</f>
      </c>
    </row>
    <row r="14456">
      <c r="A14456" s="95">
        <v>9540</v>
      </c>
      <c r="B14456" s="93" t="s">
        <v>8324</v>
      </c>
      <c r="C14456" s="93" t="s">
        <v>1423</v>
      </c>
      <c r="D14456" s="95">
        <v>1960</v>
      </c>
      <c r="E14456" s="95">
        <v>2010</v>
      </c>
      <c r="F14456" s="95">
        <v>367702</v>
      </c>
      <c r="G14456" s="95">
        <v>250</v>
      </c>
      <c r="H14456" s="93" t="s">
        <v>8976</v>
      </c>
      <c r="I14456" s="93" t="s">
        <v>23891</v>
      </c>
      <c r="J14456" s="93" t="s">
        <v>20849</v>
      </c>
      <c r="K14456" s="93" t="s">
        <v>5108</v>
      </c>
      <c r="L14456" s="14">
        <f>AND(vyberHrace&lt;&gt;"",ISNUMBER(SEARCH(vyberHrace,$B14456)))</f>
      </c>
      <c r="M14456" s="14">
        <f>AND($I14456=MID(kododd,1,2),$J14456=MID(kododd,3,3))</f>
      </c>
    </row>
    <row r="14457">
      <c r="A14457" s="95">
        <v>59234</v>
      </c>
      <c r="B14457" s="93" t="s">
        <v>25663</v>
      </c>
      <c r="C14457" s="93" t="s">
        <v>1424</v>
      </c>
      <c r="G14457" s="95">
        <v>250</v>
      </c>
      <c r="H14457" s="93" t="s">
        <v>8976</v>
      </c>
      <c r="I14457" s="93" t="s">
        <v>23891</v>
      </c>
      <c r="J14457" s="93" t="s">
        <v>20849</v>
      </c>
      <c r="K14457" s="93" t="s">
        <v>5108</v>
      </c>
      <c r="L14457" s="14">
        <f>AND(vyberHrace&lt;&gt;"",ISNUMBER(SEARCH(vyberHrace,$B14457)))</f>
      </c>
      <c r="M14457" s="14">
        <f>AND($I14457=MID(kododd,1,2),$J14457=MID(kododd,3,3))</f>
      </c>
    </row>
    <row r="14458">
      <c r="A14458" s="95">
        <v>43599</v>
      </c>
      <c r="B14458" s="93" t="s">
        <v>8328</v>
      </c>
      <c r="C14458" s="93" t="s">
        <v>1440</v>
      </c>
      <c r="D14458" s="95">
        <v>1590</v>
      </c>
      <c r="E14458" s="95">
        <v>1756</v>
      </c>
      <c r="F14458" s="95">
        <v>395692</v>
      </c>
      <c r="G14458" s="95">
        <v>0</v>
      </c>
      <c r="H14458" s="93" t="s">
        <v>8976</v>
      </c>
      <c r="I14458" s="93" t="s">
        <v>23891</v>
      </c>
      <c r="J14458" s="93" t="s">
        <v>20908</v>
      </c>
      <c r="K14458" s="93" t="s">
        <v>21355</v>
      </c>
      <c r="L14458" s="14">
        <f>AND(vyberHrace&lt;&gt;"",ISNUMBER(SEARCH(vyberHrace,$B14458)))</f>
      </c>
      <c r="M14458" s="14">
        <f>AND($I14458=MID(kododd,1,2),$J14458=MID(kododd,3,3))</f>
      </c>
    </row>
    <row r="14459">
      <c r="A14459" s="95">
        <v>18762</v>
      </c>
      <c r="B14459" s="93" t="s">
        <v>8336</v>
      </c>
      <c r="C14459" s="93" t="s">
        <v>1461</v>
      </c>
      <c r="G14459" s="95">
        <v>250</v>
      </c>
      <c r="H14459" s="93" t="s">
        <v>8976</v>
      </c>
      <c r="I14459" s="93" t="s">
        <v>23891</v>
      </c>
      <c r="J14459" s="93" t="s">
        <v>20899</v>
      </c>
      <c r="K14459" s="93" t="s">
        <v>4757</v>
      </c>
      <c r="L14459" s="14">
        <f>AND(vyberHrace&lt;&gt;"",ISNUMBER(SEARCH(vyberHrace,$B14459)))</f>
      </c>
      <c r="M14459" s="14">
        <f>AND($I14459=MID(kododd,1,2),$J14459=MID(kododd,3,3))</f>
      </c>
    </row>
    <row r="14460">
      <c r="A14460" s="95">
        <v>58718</v>
      </c>
      <c r="B14460" s="93" t="s">
        <v>25199</v>
      </c>
      <c r="C14460" s="93" t="s">
        <v>1412</v>
      </c>
      <c r="G14460" s="95">
        <v>250</v>
      </c>
      <c r="H14460" s="93" t="s">
        <v>8976</v>
      </c>
      <c r="I14460" s="93" t="s">
        <v>23891</v>
      </c>
      <c r="J14460" s="93" t="s">
        <v>20849</v>
      </c>
      <c r="K14460" s="93" t="s">
        <v>5108</v>
      </c>
      <c r="L14460" s="14">
        <f>AND(vyberHrace&lt;&gt;"",ISNUMBER(SEARCH(vyberHrace,$B14460)))</f>
      </c>
      <c r="M14460" s="14">
        <f>AND($I14460=MID(kododd,1,2),$J14460=MID(kododd,3,3))</f>
      </c>
    </row>
    <row r="14461">
      <c r="A14461" s="95">
        <v>47964</v>
      </c>
      <c r="B14461" s="93" t="s">
        <v>8492</v>
      </c>
      <c r="C14461" s="93" t="s">
        <v>1398</v>
      </c>
      <c r="F14461" s="95">
        <v>23718773</v>
      </c>
      <c r="G14461" s="95">
        <v>0</v>
      </c>
      <c r="H14461" s="93" t="s">
        <v>8976</v>
      </c>
      <c r="I14461" s="93" t="s">
        <v>23891</v>
      </c>
      <c r="J14461" s="93" t="s">
        <v>3580</v>
      </c>
      <c r="K14461" s="93" t="s">
        <v>7814</v>
      </c>
      <c r="L14461" s="14">
        <f>AND(vyberHrace&lt;&gt;"",ISNUMBER(SEARCH(vyberHrace,$B14461)))</f>
      </c>
      <c r="M14461" s="14">
        <f>AND($I14461=MID(kododd,1,2),$J14461=MID(kododd,3,3))</f>
      </c>
    </row>
    <row r="14462">
      <c r="A14462" s="95">
        <v>16432</v>
      </c>
      <c r="B14462" s="93" t="s">
        <v>8370</v>
      </c>
      <c r="C14462" s="93" t="s">
        <v>1432</v>
      </c>
      <c r="D14462" s="95">
        <v>1524</v>
      </c>
      <c r="E14462" s="95">
        <v>1661</v>
      </c>
      <c r="F14462" s="95">
        <v>379425</v>
      </c>
      <c r="G14462" s="95">
        <v>250</v>
      </c>
      <c r="H14462" s="93" t="s">
        <v>8976</v>
      </c>
      <c r="I14462" s="93" t="s">
        <v>23891</v>
      </c>
      <c r="J14462" s="93" t="s">
        <v>3580</v>
      </c>
      <c r="K14462" s="93" t="s">
        <v>7814</v>
      </c>
      <c r="L14462" s="14">
        <f>AND(vyberHrace&lt;&gt;"",ISNUMBER(SEARCH(vyberHrace,$B14462)))</f>
      </c>
      <c r="M14462" s="14">
        <f>AND($I14462=MID(kododd,1,2),$J14462=MID(kododd,3,3))</f>
      </c>
    </row>
    <row r="14463">
      <c r="A14463" s="95">
        <v>6824</v>
      </c>
      <c r="B14463" s="93" t="s">
        <v>8388</v>
      </c>
      <c r="C14463" s="93" t="s">
        <v>1446</v>
      </c>
      <c r="D14463" s="95">
        <v>1935</v>
      </c>
      <c r="E14463" s="95">
        <v>1950</v>
      </c>
      <c r="F14463" s="95">
        <v>340332</v>
      </c>
      <c r="G14463" s="95">
        <v>250</v>
      </c>
      <c r="H14463" s="93" t="s">
        <v>8976</v>
      </c>
      <c r="I14463" s="93" t="s">
        <v>23891</v>
      </c>
      <c r="J14463" s="93" t="s">
        <v>20909</v>
      </c>
      <c r="K14463" s="93" t="s">
        <v>8978</v>
      </c>
      <c r="L14463" s="14">
        <f>AND(vyberHrace&lt;&gt;"",ISNUMBER(SEARCH(vyberHrace,$B14463)))</f>
      </c>
      <c r="M14463" s="14">
        <f>AND($I14463=MID(kododd,1,2),$J14463=MID(kododd,3,3))</f>
      </c>
    </row>
    <row r="14464">
      <c r="A14464" s="95">
        <v>58697</v>
      </c>
      <c r="B14464" s="93" t="s">
        <v>8388</v>
      </c>
      <c r="C14464" s="93" t="s">
        <v>1424</v>
      </c>
      <c r="F14464" s="95">
        <v>23785276</v>
      </c>
      <c r="G14464" s="95">
        <v>0</v>
      </c>
      <c r="H14464" s="93" t="s">
        <v>8976</v>
      </c>
      <c r="I14464" s="93" t="s">
        <v>23891</v>
      </c>
      <c r="J14464" s="93" t="s">
        <v>20843</v>
      </c>
      <c r="K14464" s="93" t="s">
        <v>5072</v>
      </c>
      <c r="L14464" s="14">
        <f>AND(vyberHrace&lt;&gt;"",ISNUMBER(SEARCH(vyberHrace,$B14464)))</f>
      </c>
      <c r="M14464" s="14">
        <f>AND($I14464=MID(kododd,1,2),$J14464=MID(kododd,3,3))</f>
      </c>
    </row>
    <row r="14465">
      <c r="A14465" s="95">
        <v>39514</v>
      </c>
      <c r="B14465" s="93" t="s">
        <v>8402</v>
      </c>
      <c r="C14465" s="93" t="s">
        <v>1399</v>
      </c>
      <c r="D14465" s="95">
        <v>1879</v>
      </c>
      <c r="E14465" s="95">
        <v>1963</v>
      </c>
      <c r="F14465" s="95">
        <v>376493</v>
      </c>
      <c r="G14465" s="95">
        <v>250</v>
      </c>
      <c r="H14465" s="93" t="s">
        <v>8976</v>
      </c>
      <c r="I14465" s="93" t="s">
        <v>23891</v>
      </c>
      <c r="J14465" s="93" t="s">
        <v>20927</v>
      </c>
      <c r="K14465" s="93" t="s">
        <v>2023</v>
      </c>
      <c r="L14465" s="14">
        <f>AND(vyberHrace&lt;&gt;"",ISNUMBER(SEARCH(vyberHrace,$B14465)))</f>
      </c>
      <c r="M14465" s="14">
        <f>AND($I14465=MID(kododd,1,2),$J14465=MID(kododd,3,3))</f>
      </c>
    </row>
    <row r="14466">
      <c r="A14466" s="95">
        <v>46992</v>
      </c>
      <c r="B14466" s="93" t="s">
        <v>8407</v>
      </c>
      <c r="C14466" s="93" t="s">
        <v>1408</v>
      </c>
      <c r="D14466" s="95">
        <v>1200</v>
      </c>
      <c r="F14466" s="95">
        <v>23729147</v>
      </c>
      <c r="G14466" s="95">
        <v>250</v>
      </c>
      <c r="H14466" s="93" t="s">
        <v>8976</v>
      </c>
      <c r="I14466" s="93" t="s">
        <v>23891</v>
      </c>
      <c r="J14466" s="93" t="s">
        <v>20879</v>
      </c>
      <c r="K14466" s="93" t="s">
        <v>2036</v>
      </c>
      <c r="L14466" s="14">
        <f>AND(vyberHrace&lt;&gt;"",ISNUMBER(SEARCH(vyberHrace,$B14466)))</f>
      </c>
      <c r="M14466" s="14">
        <f>AND($I14466=MID(kododd,1,2),$J14466=MID(kododd,3,3))</f>
      </c>
    </row>
    <row r="14467">
      <c r="A14467" s="95">
        <v>49397</v>
      </c>
      <c r="B14467" s="93" t="s">
        <v>8409</v>
      </c>
      <c r="C14467" s="93" t="s">
        <v>1406</v>
      </c>
      <c r="G14467" s="95">
        <v>0</v>
      </c>
      <c r="H14467" s="93" t="s">
        <v>8976</v>
      </c>
      <c r="I14467" s="93" t="s">
        <v>23891</v>
      </c>
      <c r="J14467" s="93" t="s">
        <v>20859</v>
      </c>
      <c r="K14467" s="93" t="s">
        <v>6551</v>
      </c>
      <c r="L14467" s="14">
        <f>AND(vyberHrace&lt;&gt;"",ISNUMBER(SEARCH(vyberHrace,$B14467)))</f>
      </c>
      <c r="M14467" s="14">
        <f>AND($I14467=MID(kododd,1,2),$J14467=MID(kododd,3,3))</f>
      </c>
    </row>
    <row r="14468">
      <c r="A14468" s="95">
        <v>2031</v>
      </c>
      <c r="B14468" s="93" t="s">
        <v>18370</v>
      </c>
      <c r="C14468" s="93" t="s">
        <v>1465</v>
      </c>
      <c r="D14468" s="95">
        <v>1860</v>
      </c>
      <c r="E14468" s="95">
        <v>1909</v>
      </c>
      <c r="F14468" s="95">
        <v>325228</v>
      </c>
      <c r="G14468" s="95">
        <v>0</v>
      </c>
      <c r="H14468" s="93" t="s">
        <v>8976</v>
      </c>
      <c r="I14468" s="93" t="s">
        <v>23891</v>
      </c>
      <c r="J14468" s="93" t="s">
        <v>20927</v>
      </c>
      <c r="K14468" s="93" t="s">
        <v>2023</v>
      </c>
      <c r="L14468" s="14">
        <f>AND(vyberHrace&lt;&gt;"",ISNUMBER(SEARCH(vyberHrace,$B14468)))</f>
      </c>
      <c r="M14468" s="14">
        <f>AND($I14468=MID(kododd,1,2),$J14468=MID(kododd,3,3))</f>
      </c>
    </row>
    <row r="14469">
      <c r="A14469" s="95">
        <v>41256</v>
      </c>
      <c r="B14469" s="93" t="s">
        <v>13601</v>
      </c>
      <c r="C14469" s="93" t="s">
        <v>1438</v>
      </c>
      <c r="D14469" s="95">
        <v>1100</v>
      </c>
      <c r="G14469" s="95">
        <v>0</v>
      </c>
      <c r="H14469" s="93" t="s">
        <v>8976</v>
      </c>
      <c r="I14469" s="93" t="s">
        <v>23891</v>
      </c>
      <c r="J14469" s="93" t="s">
        <v>20859</v>
      </c>
      <c r="K14469" s="93" t="s">
        <v>6551</v>
      </c>
      <c r="L14469" s="14">
        <f>AND(vyberHrace&lt;&gt;"",ISNUMBER(SEARCH(vyberHrace,$B14469)))</f>
      </c>
      <c r="M14469" s="14">
        <f>AND($I14469=MID(kododd,1,2),$J14469=MID(kododd,3,3))</f>
      </c>
    </row>
    <row r="14470">
      <c r="A14470" s="95">
        <v>6847</v>
      </c>
      <c r="B14470" s="93" t="s">
        <v>13603</v>
      </c>
      <c r="C14470" s="93" t="s">
        <v>1451</v>
      </c>
      <c r="D14470" s="95">
        <v>1761</v>
      </c>
      <c r="E14470" s="95">
        <v>1838</v>
      </c>
      <c r="F14470" s="95">
        <v>372200</v>
      </c>
      <c r="G14470" s="95">
        <v>250</v>
      </c>
      <c r="H14470" s="93" t="s">
        <v>8976</v>
      </c>
      <c r="I14470" s="93" t="s">
        <v>23891</v>
      </c>
      <c r="J14470" s="93" t="s">
        <v>20913</v>
      </c>
      <c r="K14470" s="93" t="s">
        <v>9925</v>
      </c>
      <c r="L14470" s="14">
        <f>AND(vyberHrace&lt;&gt;"",ISNUMBER(SEARCH(vyberHrace,$B14470)))</f>
      </c>
      <c r="M14470" s="14">
        <f>AND($I14470=MID(kododd,1,2),$J14470=MID(kododd,3,3))</f>
      </c>
    </row>
    <row r="14471">
      <c r="A14471" s="95">
        <v>56254</v>
      </c>
      <c r="B14471" s="93" t="s">
        <v>22529</v>
      </c>
      <c r="C14471" s="93" t="s">
        <v>1411</v>
      </c>
      <c r="G14471" s="95">
        <v>0</v>
      </c>
      <c r="H14471" s="93" t="s">
        <v>8976</v>
      </c>
      <c r="I14471" s="93" t="s">
        <v>23891</v>
      </c>
      <c r="J14471" s="93" t="s">
        <v>20858</v>
      </c>
      <c r="K14471" s="93" t="s">
        <v>4899</v>
      </c>
      <c r="L14471" s="14">
        <f>AND(vyberHrace&lt;&gt;"",ISNUMBER(SEARCH(vyberHrace,$B14471)))</f>
      </c>
      <c r="M14471" s="14">
        <f>AND($I14471=MID(kododd,1,2),$J14471=MID(kododd,3,3))</f>
      </c>
    </row>
    <row r="14472">
      <c r="A14472" s="95">
        <v>2283</v>
      </c>
      <c r="B14472" s="93" t="s">
        <v>10698</v>
      </c>
      <c r="C14472" s="93" t="s">
        <v>1405</v>
      </c>
      <c r="D14472" s="95">
        <v>2027</v>
      </c>
      <c r="E14472" s="95">
        <v>2049</v>
      </c>
      <c r="F14472" s="95">
        <v>320323</v>
      </c>
      <c r="G14472" s="95">
        <v>250</v>
      </c>
      <c r="H14472" s="93" t="s">
        <v>8976</v>
      </c>
      <c r="I14472" s="93" t="s">
        <v>23891</v>
      </c>
      <c r="J14472" s="93" t="s">
        <v>20924</v>
      </c>
      <c r="K14472" s="93" t="s">
        <v>2136</v>
      </c>
      <c r="L14472" s="14">
        <f>AND(vyberHrace&lt;&gt;"",ISNUMBER(SEARCH(vyberHrace,$B14472)))</f>
      </c>
      <c r="M14472" s="14">
        <f>AND($I14472=MID(kododd,1,2),$J14472=MID(kododd,3,3))</f>
      </c>
    </row>
    <row r="14473">
      <c r="A14473" s="95">
        <v>6835</v>
      </c>
      <c r="B14473" s="93" t="s">
        <v>10699</v>
      </c>
      <c r="C14473" s="93" t="s">
        <v>1468</v>
      </c>
      <c r="D14473" s="95">
        <v>1679</v>
      </c>
      <c r="E14473" s="95">
        <v>1789</v>
      </c>
      <c r="F14473" s="95">
        <v>340340</v>
      </c>
      <c r="G14473" s="95">
        <v>250</v>
      </c>
      <c r="H14473" s="93" t="s">
        <v>8976</v>
      </c>
      <c r="I14473" s="93" t="s">
        <v>23891</v>
      </c>
      <c r="J14473" s="93" t="s">
        <v>20924</v>
      </c>
      <c r="K14473" s="93" t="s">
        <v>2136</v>
      </c>
      <c r="L14473" s="14">
        <f>AND(vyberHrace&lt;&gt;"",ISNUMBER(SEARCH(vyberHrace,$B14473)))</f>
      </c>
      <c r="M14473" s="14">
        <f>AND($I14473=MID(kododd,1,2),$J14473=MID(kododd,3,3))</f>
      </c>
    </row>
    <row r="14474">
      <c r="A14474" s="95">
        <v>63653</v>
      </c>
      <c r="B14474" s="93" t="s">
        <v>29862</v>
      </c>
      <c r="C14474" s="93" t="s">
        <v>1414</v>
      </c>
      <c r="G14474" s="95">
        <v>250</v>
      </c>
      <c r="H14474" s="93" t="s">
        <v>8976</v>
      </c>
      <c r="I14474" s="93" t="s">
        <v>23891</v>
      </c>
      <c r="J14474" s="93" t="s">
        <v>20908</v>
      </c>
      <c r="K14474" s="93" t="s">
        <v>21355</v>
      </c>
      <c r="L14474" s="14">
        <f>AND(vyberHrace&lt;&gt;"",ISNUMBER(SEARCH(vyberHrace,$B14474)))</f>
      </c>
      <c r="M14474" s="14">
        <f>AND($I14474=MID(kododd,1,2),$J14474=MID(kododd,3,3))</f>
      </c>
    </row>
    <row r="14475">
      <c r="A14475" s="95">
        <v>45077</v>
      </c>
      <c r="B14475" s="93" t="s">
        <v>19446</v>
      </c>
      <c r="C14475" s="93" t="s">
        <v>1434</v>
      </c>
      <c r="D14475" s="95">
        <v>1581</v>
      </c>
      <c r="E14475" s="95">
        <v>1718</v>
      </c>
      <c r="F14475" s="95">
        <v>399680</v>
      </c>
      <c r="G14475" s="95">
        <v>250</v>
      </c>
      <c r="H14475" s="93" t="s">
        <v>8976</v>
      </c>
      <c r="I14475" s="93" t="s">
        <v>23891</v>
      </c>
      <c r="J14475" s="93" t="s">
        <v>20946</v>
      </c>
      <c r="K14475" s="93" t="s">
        <v>4791</v>
      </c>
      <c r="L14475" s="14">
        <f>AND(vyberHrace&lt;&gt;"",ISNUMBER(SEARCH(vyberHrace,$B14475)))</f>
      </c>
      <c r="M14475" s="14">
        <f>AND($I14475=MID(kododd,1,2),$J14475=MID(kododd,3,3))</f>
      </c>
    </row>
    <row r="14476">
      <c r="A14476" s="95">
        <v>55568</v>
      </c>
      <c r="B14476" s="93" t="s">
        <v>22561</v>
      </c>
      <c r="C14476" s="93" t="s">
        <v>1450</v>
      </c>
      <c r="F14476" s="95">
        <v>23773308</v>
      </c>
      <c r="G14476" s="95">
        <v>250</v>
      </c>
      <c r="H14476" s="93" t="s">
        <v>8976</v>
      </c>
      <c r="I14476" s="93" t="s">
        <v>23891</v>
      </c>
      <c r="J14476" s="93" t="s">
        <v>20905</v>
      </c>
      <c r="K14476" s="93" t="s">
        <v>8990</v>
      </c>
      <c r="L14476" s="14">
        <f>AND(vyberHrace&lt;&gt;"",ISNUMBER(SEARCH(vyberHrace,$B14476)))</f>
      </c>
      <c r="M14476" s="14">
        <f>AND($I14476=MID(kododd,1,2),$J14476=MID(kododd,3,3))</f>
      </c>
    </row>
    <row r="14477">
      <c r="A14477" s="95">
        <v>34315</v>
      </c>
      <c r="B14477" s="93" t="s">
        <v>19447</v>
      </c>
      <c r="C14477" s="93" t="s">
        <v>1430</v>
      </c>
      <c r="D14477" s="95">
        <v>1784</v>
      </c>
      <c r="F14477" s="95">
        <v>346985</v>
      </c>
      <c r="G14477" s="95">
        <v>0</v>
      </c>
      <c r="H14477" s="93" t="s">
        <v>8976</v>
      </c>
      <c r="I14477" s="93" t="s">
        <v>23891</v>
      </c>
      <c r="J14477" s="93" t="s">
        <v>20843</v>
      </c>
      <c r="K14477" s="93" t="s">
        <v>5072</v>
      </c>
      <c r="L14477" s="14">
        <f>AND(vyberHrace&lt;&gt;"",ISNUMBER(SEARCH(vyberHrace,$B14477)))</f>
      </c>
      <c r="M14477" s="14">
        <f>AND($I14477=MID(kododd,1,2),$J14477=MID(kododd,3,3))</f>
      </c>
    </row>
    <row r="14478">
      <c r="A14478" s="95">
        <v>51256</v>
      </c>
      <c r="B14478" s="93" t="s">
        <v>4748</v>
      </c>
      <c r="C14478" s="93" t="s">
        <v>1416</v>
      </c>
      <c r="F14478" s="95">
        <v>23734140</v>
      </c>
      <c r="G14478" s="95">
        <v>0</v>
      </c>
      <c r="H14478" s="93" t="s">
        <v>8976</v>
      </c>
      <c r="I14478" s="93" t="s">
        <v>23891</v>
      </c>
      <c r="J14478" s="93" t="s">
        <v>20927</v>
      </c>
      <c r="K14478" s="93" t="s">
        <v>2023</v>
      </c>
      <c r="L14478" s="14">
        <f>AND(vyberHrace&lt;&gt;"",ISNUMBER(SEARCH(vyberHrace,$B14478)))</f>
      </c>
      <c r="M14478" s="14">
        <f>AND($I14478=MID(kododd,1,2),$J14478=MID(kododd,3,3))</f>
      </c>
    </row>
    <row r="14479">
      <c r="A14479" s="95">
        <v>50266</v>
      </c>
      <c r="B14479" s="93" t="s">
        <v>4783</v>
      </c>
      <c r="C14479" s="93" t="s">
        <v>1416</v>
      </c>
      <c r="D14479" s="95">
        <v>1790</v>
      </c>
      <c r="E14479" s="95">
        <v>1913</v>
      </c>
      <c r="F14479" s="95">
        <v>23736950</v>
      </c>
      <c r="G14479" s="95">
        <v>250</v>
      </c>
      <c r="H14479" s="93" t="s">
        <v>8976</v>
      </c>
      <c r="I14479" s="93" t="s">
        <v>23891</v>
      </c>
      <c r="J14479" s="93" t="s">
        <v>20909</v>
      </c>
      <c r="K14479" s="93" t="s">
        <v>8978</v>
      </c>
      <c r="L14479" s="14">
        <f>AND(vyberHrace&lt;&gt;"",ISNUMBER(SEARCH(vyberHrace,$B14479)))</f>
      </c>
      <c r="M14479" s="14">
        <f>AND($I14479=MID(kododd,1,2),$J14479=MID(kododd,3,3))</f>
      </c>
    </row>
    <row r="14480">
      <c r="A14480" s="95">
        <v>14160</v>
      </c>
      <c r="B14480" s="93" t="s">
        <v>19571</v>
      </c>
      <c r="C14480" s="93" t="s">
        <v>1462</v>
      </c>
      <c r="D14480" s="95">
        <v>1524</v>
      </c>
      <c r="E14480" s="95">
        <v>1744</v>
      </c>
      <c r="F14480" s="95">
        <v>378852</v>
      </c>
      <c r="G14480" s="95">
        <v>250</v>
      </c>
      <c r="H14480" s="93" t="s">
        <v>8976</v>
      </c>
      <c r="I14480" s="93" t="s">
        <v>23891</v>
      </c>
      <c r="J14480" s="93" t="s">
        <v>20984</v>
      </c>
      <c r="K14480" s="93" t="s">
        <v>460</v>
      </c>
      <c r="L14480" s="14">
        <f>AND(vyberHrace&lt;&gt;"",ISNUMBER(SEARCH(vyberHrace,$B14480)))</f>
      </c>
      <c r="M14480" s="14">
        <f>AND($I14480=MID(kododd,1,2),$J14480=MID(kododd,3,3))</f>
      </c>
    </row>
    <row r="14481">
      <c r="A14481" s="95">
        <v>59291</v>
      </c>
      <c r="B14481" s="93" t="s">
        <v>25716</v>
      </c>
      <c r="C14481" s="93" t="s">
        <v>1411</v>
      </c>
      <c r="D14481" s="95">
        <v>1328</v>
      </c>
      <c r="E14481" s="95">
        <v>1472</v>
      </c>
      <c r="F14481" s="95">
        <v>23795468</v>
      </c>
      <c r="G14481" s="95">
        <v>250</v>
      </c>
      <c r="H14481" s="93" t="s">
        <v>8976</v>
      </c>
      <c r="I14481" s="93" t="s">
        <v>23891</v>
      </c>
      <c r="J14481" s="93" t="s">
        <v>20880</v>
      </c>
      <c r="K14481" s="93" t="s">
        <v>11212</v>
      </c>
      <c r="L14481" s="14">
        <f>AND(vyberHrace&lt;&gt;"",ISNUMBER(SEARCH(vyberHrace,$B14481)))</f>
      </c>
      <c r="M14481" s="14">
        <f>AND($I14481=MID(kododd,1,2),$J14481=MID(kododd,3,3))</f>
      </c>
    </row>
    <row r="14482">
      <c r="A14482" s="95">
        <v>56291</v>
      </c>
      <c r="B14482" s="93" t="s">
        <v>22588</v>
      </c>
      <c r="C14482" s="93" t="s">
        <v>1416</v>
      </c>
      <c r="E14482" s="95">
        <v>1488</v>
      </c>
      <c r="F14482" s="95">
        <v>23766166</v>
      </c>
      <c r="G14482" s="95">
        <v>0</v>
      </c>
      <c r="H14482" s="93" t="s">
        <v>8976</v>
      </c>
      <c r="I14482" s="93" t="s">
        <v>23891</v>
      </c>
      <c r="J14482" s="93" t="s">
        <v>20917</v>
      </c>
      <c r="K14482" s="93" t="s">
        <v>4902</v>
      </c>
      <c r="L14482" s="14">
        <f>AND(vyberHrace&lt;&gt;"",ISNUMBER(SEARCH(vyberHrace,$B14482)))</f>
      </c>
      <c r="M14482" s="14">
        <f>AND($I14482=MID(kododd,1,2),$J14482=MID(kododd,3,3))</f>
      </c>
    </row>
    <row r="14483">
      <c r="A14483" s="95">
        <v>37700</v>
      </c>
      <c r="B14483" s="93" t="s">
        <v>16253</v>
      </c>
      <c r="C14483" s="93" t="s">
        <v>1444</v>
      </c>
      <c r="G14483" s="95">
        <v>0</v>
      </c>
      <c r="H14483" s="93" t="s">
        <v>8976</v>
      </c>
      <c r="I14483" s="93" t="s">
        <v>23891</v>
      </c>
      <c r="J14483" s="93" t="s">
        <v>20859</v>
      </c>
      <c r="K14483" s="93" t="s">
        <v>6551</v>
      </c>
      <c r="L14483" s="14">
        <f>AND(vyberHrace&lt;&gt;"",ISNUMBER(SEARCH(vyberHrace,$B14483)))</f>
      </c>
      <c r="M14483" s="14">
        <f>AND($I14483=MID(kododd,1,2),$J14483=MID(kododd,3,3))</f>
      </c>
    </row>
    <row r="14484">
      <c r="A14484" s="95">
        <v>63073</v>
      </c>
      <c r="B14484" s="93" t="s">
        <v>29260</v>
      </c>
      <c r="C14484" s="93" t="s">
        <v>1486</v>
      </c>
      <c r="G14484" s="95">
        <v>250</v>
      </c>
      <c r="H14484" s="93" t="s">
        <v>8976</v>
      </c>
      <c r="I14484" s="93" t="s">
        <v>23891</v>
      </c>
      <c r="J14484" s="93" t="s">
        <v>20870</v>
      </c>
      <c r="K14484" s="93" t="s">
        <v>6868</v>
      </c>
      <c r="L14484" s="14">
        <f>AND(vyberHrace&lt;&gt;"",ISNUMBER(SEARCH(vyberHrace,$B14484)))</f>
      </c>
      <c r="M14484" s="14">
        <f>AND($I14484=MID(kododd,1,2),$J14484=MID(kododd,3,3))</f>
      </c>
    </row>
    <row r="14485">
      <c r="A14485" s="95">
        <v>57091</v>
      </c>
      <c r="B14485" s="93" t="s">
        <v>22557</v>
      </c>
      <c r="C14485" s="93" t="s">
        <v>1407</v>
      </c>
      <c r="D14485" s="95">
        <v>1332</v>
      </c>
      <c r="E14485" s="95">
        <v>1796</v>
      </c>
      <c r="F14485" s="95">
        <v>23772611</v>
      </c>
      <c r="G14485" s="95">
        <v>250</v>
      </c>
      <c r="H14485" s="93" t="s">
        <v>8976</v>
      </c>
      <c r="I14485" s="93" t="s">
        <v>23891</v>
      </c>
      <c r="J14485" s="93" t="s">
        <v>20908</v>
      </c>
      <c r="K14485" s="93" t="s">
        <v>21355</v>
      </c>
      <c r="L14485" s="14">
        <f>AND(vyberHrace&lt;&gt;"",ISNUMBER(SEARCH(vyberHrace,$B14485)))</f>
      </c>
      <c r="M14485" s="14">
        <f>AND($I14485=MID(kododd,1,2),$J14485=MID(kododd,3,3))</f>
      </c>
    </row>
    <row r="14486">
      <c r="A14486" s="95">
        <v>3089</v>
      </c>
      <c r="B14486" s="93" t="s">
        <v>20401</v>
      </c>
      <c r="C14486" s="93" t="s">
        <v>1456</v>
      </c>
      <c r="D14486" s="95">
        <v>1734</v>
      </c>
      <c r="E14486" s="95">
        <v>1834</v>
      </c>
      <c r="F14486" s="95">
        <v>346993</v>
      </c>
      <c r="G14486" s="95">
        <v>0</v>
      </c>
      <c r="H14486" s="93" t="s">
        <v>8976</v>
      </c>
      <c r="I14486" s="93" t="s">
        <v>23891</v>
      </c>
      <c r="J14486" s="93" t="s">
        <v>20890</v>
      </c>
      <c r="K14486" s="93" t="s">
        <v>5880</v>
      </c>
      <c r="L14486" s="14">
        <f>AND(vyberHrace&lt;&gt;"",ISNUMBER(SEARCH(vyberHrace,$B14486)))</f>
      </c>
      <c r="M14486" s="14">
        <f>AND($I14486=MID(kododd,1,2),$J14486=MID(kododd,3,3))</f>
      </c>
    </row>
    <row r="14487">
      <c r="A14487" s="95">
        <v>33078</v>
      </c>
      <c r="B14487" s="93" t="s">
        <v>20401</v>
      </c>
      <c r="C14487" s="93" t="s">
        <v>1414</v>
      </c>
      <c r="D14487" s="95">
        <v>1639</v>
      </c>
      <c r="E14487" s="95">
        <v>1799</v>
      </c>
      <c r="F14487" s="95">
        <v>333050</v>
      </c>
      <c r="G14487" s="95">
        <v>0</v>
      </c>
      <c r="H14487" s="93" t="s">
        <v>8976</v>
      </c>
      <c r="I14487" s="93" t="s">
        <v>23891</v>
      </c>
      <c r="J14487" s="93" t="s">
        <v>20890</v>
      </c>
      <c r="K14487" s="93" t="s">
        <v>5880</v>
      </c>
      <c r="L14487" s="14">
        <f>AND(vyberHrace&lt;&gt;"",ISNUMBER(SEARCH(vyberHrace,$B14487)))</f>
      </c>
      <c r="M14487" s="14">
        <f>AND($I14487=MID(kododd,1,2),$J14487=MID(kododd,3,3))</f>
      </c>
    </row>
    <row r="14488">
      <c r="A14488" s="95">
        <v>6861</v>
      </c>
      <c r="B14488" s="93" t="s">
        <v>20502</v>
      </c>
      <c r="C14488" s="93" t="s">
        <v>1426</v>
      </c>
      <c r="D14488" s="95">
        <v>1746</v>
      </c>
      <c r="E14488" s="95">
        <v>1823</v>
      </c>
      <c r="F14488" s="95">
        <v>340367</v>
      </c>
      <c r="G14488" s="95">
        <v>0</v>
      </c>
      <c r="H14488" s="93" t="s">
        <v>8976</v>
      </c>
      <c r="I14488" s="93" t="s">
        <v>23891</v>
      </c>
      <c r="J14488" s="93" t="s">
        <v>20927</v>
      </c>
      <c r="K14488" s="93" t="s">
        <v>2023</v>
      </c>
      <c r="L14488" s="14">
        <f>AND(vyberHrace&lt;&gt;"",ISNUMBER(SEARCH(vyberHrace,$B14488)))</f>
      </c>
      <c r="M14488" s="14">
        <f>AND($I14488=MID(kododd,1,2),$J14488=MID(kododd,3,3))</f>
      </c>
    </row>
    <row r="14489">
      <c r="A14489" s="95">
        <v>15915</v>
      </c>
      <c r="B14489" s="93" t="s">
        <v>20506</v>
      </c>
      <c r="C14489" s="93" t="s">
        <v>1434</v>
      </c>
      <c r="D14489" s="95">
        <v>1733</v>
      </c>
      <c r="G14489" s="95">
        <v>0</v>
      </c>
      <c r="H14489" s="93" t="s">
        <v>8976</v>
      </c>
      <c r="I14489" s="93" t="s">
        <v>23891</v>
      </c>
      <c r="J14489" s="93" t="s">
        <v>20905</v>
      </c>
      <c r="K14489" s="93" t="s">
        <v>8990</v>
      </c>
      <c r="L14489" s="14">
        <f>AND(vyberHrace&lt;&gt;"",ISNUMBER(SEARCH(vyberHrace,$B14489)))</f>
      </c>
      <c r="M14489" s="14">
        <f>AND($I14489=MID(kododd,1,2),$J14489=MID(kododd,3,3))</f>
      </c>
    </row>
    <row r="14490">
      <c r="A14490" s="95">
        <v>27602</v>
      </c>
      <c r="B14490" s="93" t="s">
        <v>20508</v>
      </c>
      <c r="C14490" s="93" t="s">
        <v>1452</v>
      </c>
      <c r="D14490" s="95">
        <v>1686</v>
      </c>
      <c r="E14490" s="95">
        <v>1789</v>
      </c>
      <c r="F14490" s="95">
        <v>373060</v>
      </c>
      <c r="G14490" s="95">
        <v>250</v>
      </c>
      <c r="H14490" s="93" t="s">
        <v>8976</v>
      </c>
      <c r="I14490" s="93" t="s">
        <v>23891</v>
      </c>
      <c r="J14490" s="93" t="s">
        <v>20905</v>
      </c>
      <c r="K14490" s="93" t="s">
        <v>8990</v>
      </c>
      <c r="L14490" s="14">
        <f>AND(vyberHrace&lt;&gt;"",ISNUMBER(SEARCH(vyberHrace,$B14490)))</f>
      </c>
      <c r="M14490" s="14">
        <f>AND($I14490=MID(kododd,1,2),$J14490=MID(kododd,3,3))</f>
      </c>
    </row>
    <row r="14491">
      <c r="A14491" s="95">
        <v>18751</v>
      </c>
      <c r="B14491" s="93" t="s">
        <v>14140</v>
      </c>
      <c r="C14491" s="93" t="s">
        <v>1464</v>
      </c>
      <c r="G14491" s="95">
        <v>0</v>
      </c>
      <c r="H14491" s="93" t="s">
        <v>8976</v>
      </c>
      <c r="I14491" s="93" t="s">
        <v>23891</v>
      </c>
      <c r="J14491" s="93" t="s">
        <v>20859</v>
      </c>
      <c r="K14491" s="93" t="s">
        <v>6551</v>
      </c>
      <c r="L14491" s="14">
        <f>AND(vyberHrace&lt;&gt;"",ISNUMBER(SEARCH(vyberHrace,$B14491)))</f>
      </c>
      <c r="M14491" s="14">
        <f>AND($I14491=MID(kododd,1,2),$J14491=MID(kododd,3,3))</f>
      </c>
    </row>
    <row r="14492">
      <c r="A14492" s="95">
        <v>39152</v>
      </c>
      <c r="B14492" s="93" t="s">
        <v>14143</v>
      </c>
      <c r="C14492" s="93" t="s">
        <v>1419</v>
      </c>
      <c r="D14492" s="95">
        <v>1504</v>
      </c>
      <c r="E14492" s="95">
        <v>1707</v>
      </c>
      <c r="F14492" s="95">
        <v>379433</v>
      </c>
      <c r="G14492" s="95">
        <v>250</v>
      </c>
      <c r="H14492" s="93" t="s">
        <v>8976</v>
      </c>
      <c r="I14492" s="93" t="s">
        <v>23891</v>
      </c>
      <c r="J14492" s="93" t="s">
        <v>20870</v>
      </c>
      <c r="K14492" s="93" t="s">
        <v>6868</v>
      </c>
      <c r="L14492" s="14">
        <f>AND(vyberHrace&lt;&gt;"",ISNUMBER(SEARCH(vyberHrace,$B14492)))</f>
      </c>
      <c r="M14492" s="14">
        <f>AND($I14492=MID(kododd,1,2),$J14492=MID(kododd,3,3))</f>
      </c>
    </row>
    <row r="14493">
      <c r="A14493" s="95">
        <v>39155</v>
      </c>
      <c r="B14493" s="93" t="s">
        <v>14144</v>
      </c>
      <c r="C14493" s="93" t="s">
        <v>1415</v>
      </c>
      <c r="D14493" s="95">
        <v>1431</v>
      </c>
      <c r="E14493" s="95">
        <v>1647</v>
      </c>
      <c r="F14493" s="95">
        <v>379441</v>
      </c>
      <c r="G14493" s="95">
        <v>250</v>
      </c>
      <c r="H14493" s="93" t="s">
        <v>8976</v>
      </c>
      <c r="I14493" s="93" t="s">
        <v>23891</v>
      </c>
      <c r="J14493" s="93" t="s">
        <v>20870</v>
      </c>
      <c r="K14493" s="93" t="s">
        <v>6868</v>
      </c>
      <c r="L14493" s="14">
        <f>AND(vyberHrace&lt;&gt;"",ISNUMBER(SEARCH(vyberHrace,$B14493)))</f>
      </c>
      <c r="M14493" s="14">
        <f>AND($I14493=MID(kododd,1,2),$J14493=MID(kododd,3,3))</f>
      </c>
    </row>
    <row r="14494">
      <c r="A14494" s="95">
        <v>33694</v>
      </c>
      <c r="B14494" s="93" t="s">
        <v>20555</v>
      </c>
      <c r="C14494" s="93" t="s">
        <v>1444</v>
      </c>
      <c r="G14494" s="95">
        <v>0</v>
      </c>
      <c r="H14494" s="93" t="s">
        <v>8976</v>
      </c>
      <c r="I14494" s="93" t="s">
        <v>23891</v>
      </c>
      <c r="J14494" s="93" t="s">
        <v>20859</v>
      </c>
      <c r="K14494" s="93" t="s">
        <v>6551</v>
      </c>
      <c r="L14494" s="14">
        <f>AND(vyberHrace&lt;&gt;"",ISNUMBER(SEARCH(vyberHrace,$B14494)))</f>
      </c>
      <c r="M14494" s="14">
        <f>AND($I14494=MID(kododd,1,2),$J14494=MID(kododd,3,3))</f>
      </c>
    </row>
    <row r="14495">
      <c r="A14495" s="95">
        <v>33701</v>
      </c>
      <c r="B14495" s="93" t="s">
        <v>20556</v>
      </c>
      <c r="C14495" s="93" t="s">
        <v>1454</v>
      </c>
      <c r="G14495" s="95">
        <v>0</v>
      </c>
      <c r="H14495" s="93" t="s">
        <v>8976</v>
      </c>
      <c r="I14495" s="93" t="s">
        <v>23891</v>
      </c>
      <c r="J14495" s="93" t="s">
        <v>20859</v>
      </c>
      <c r="K14495" s="93" t="s">
        <v>6551</v>
      </c>
      <c r="L14495" s="14">
        <f>AND(vyberHrace&lt;&gt;"",ISNUMBER(SEARCH(vyberHrace,$B14495)))</f>
      </c>
      <c r="M14495" s="14">
        <f>AND($I14495=MID(kododd,1,2),$J14495=MID(kododd,3,3))</f>
      </c>
    </row>
    <row r="14496">
      <c r="A14496" s="95">
        <v>63462</v>
      </c>
      <c r="B14496" s="93" t="s">
        <v>29261</v>
      </c>
      <c r="C14496" s="93" t="s">
        <v>1450</v>
      </c>
      <c r="G14496" s="95">
        <v>250</v>
      </c>
      <c r="H14496" s="93" t="s">
        <v>8976</v>
      </c>
      <c r="I14496" s="93" t="s">
        <v>23891</v>
      </c>
      <c r="J14496" s="93" t="s">
        <v>20961</v>
      </c>
      <c r="K14496" s="93" t="s">
        <v>6549</v>
      </c>
      <c r="L14496" s="14">
        <f>AND(vyberHrace&lt;&gt;"",ISNUMBER(SEARCH(vyberHrace,$B14496)))</f>
      </c>
      <c r="M14496" s="14">
        <f>AND($I14496=MID(kododd,1,2),$J14496=MID(kododd,3,3))</f>
      </c>
    </row>
    <row r="14497">
      <c r="A14497" s="95">
        <v>61823</v>
      </c>
      <c r="B14497" s="93" t="s">
        <v>27964</v>
      </c>
      <c r="C14497" s="93" t="s">
        <v>1410</v>
      </c>
      <c r="D14497" s="95">
        <v>1326</v>
      </c>
      <c r="E14497" s="95">
        <v>1725</v>
      </c>
      <c r="F14497" s="95">
        <v>23795603</v>
      </c>
      <c r="G14497" s="95">
        <v>250</v>
      </c>
      <c r="H14497" s="93" t="s">
        <v>8976</v>
      </c>
      <c r="I14497" s="93" t="s">
        <v>23891</v>
      </c>
      <c r="J14497" s="93" t="s">
        <v>21037</v>
      </c>
      <c r="K14497" s="93" t="s">
        <v>20623</v>
      </c>
      <c r="L14497" s="14">
        <f>AND(vyberHrace&lt;&gt;"",ISNUMBER(SEARCH(vyberHrace,$B14497)))</f>
      </c>
      <c r="M14497" s="14">
        <f>AND($I14497=MID(kododd,1,2),$J14497=MID(kododd,3,3))</f>
      </c>
    </row>
    <row r="14498">
      <c r="A14498" s="95">
        <v>2161</v>
      </c>
      <c r="B14498" s="93" t="s">
        <v>19145</v>
      </c>
      <c r="C14498" s="93" t="s">
        <v>1456</v>
      </c>
      <c r="D14498" s="95">
        <v>1953</v>
      </c>
      <c r="E14498" s="95">
        <v>1978</v>
      </c>
      <c r="F14498" s="95">
        <v>323810</v>
      </c>
      <c r="G14498" s="95">
        <v>250</v>
      </c>
      <c r="H14498" s="93" t="s">
        <v>8976</v>
      </c>
      <c r="I14498" s="93" t="s">
        <v>23891</v>
      </c>
      <c r="J14498" s="93" t="s">
        <v>20888</v>
      </c>
      <c r="K14498" s="93" t="s">
        <v>6891</v>
      </c>
      <c r="L14498" s="14">
        <f>AND(vyberHrace&lt;&gt;"",ISNUMBER(SEARCH(vyberHrace,$B14498)))</f>
      </c>
      <c r="M14498" s="14">
        <f>AND($I14498=MID(kododd,1,2),$J14498=MID(kododd,3,3))</f>
      </c>
    </row>
    <row r="14499">
      <c r="A14499" s="95">
        <v>53974</v>
      </c>
      <c r="B14499" s="93" t="s">
        <v>722</v>
      </c>
      <c r="C14499" s="93" t="s">
        <v>1422</v>
      </c>
      <c r="F14499" s="95">
        <v>23758848</v>
      </c>
      <c r="G14499" s="95">
        <v>250</v>
      </c>
      <c r="H14499" s="93" t="s">
        <v>8976</v>
      </c>
      <c r="I14499" s="93" t="s">
        <v>23891</v>
      </c>
      <c r="J14499" s="93" t="s">
        <v>20961</v>
      </c>
      <c r="K14499" s="93" t="s">
        <v>6549</v>
      </c>
      <c r="L14499" s="14">
        <f>AND(vyberHrace&lt;&gt;"",ISNUMBER(SEARCH(vyberHrace,$B14499)))</f>
      </c>
      <c r="M14499" s="14">
        <f>AND($I14499=MID(kododd,1,2),$J14499=MID(kododd,3,3))</f>
      </c>
    </row>
    <row r="14500">
      <c r="A14500" s="95">
        <v>44395</v>
      </c>
      <c r="B14500" s="93" t="s">
        <v>18110</v>
      </c>
      <c r="C14500" s="93" t="s">
        <v>1410</v>
      </c>
      <c r="D14500" s="95">
        <v>1586</v>
      </c>
      <c r="E14500" s="95">
        <v>1754</v>
      </c>
      <c r="F14500" s="95">
        <v>399795</v>
      </c>
      <c r="G14500" s="95">
        <v>250</v>
      </c>
      <c r="H14500" s="93" t="s">
        <v>8976</v>
      </c>
      <c r="I14500" s="93" t="s">
        <v>23891</v>
      </c>
      <c r="J14500" s="93" t="s">
        <v>20961</v>
      </c>
      <c r="K14500" s="93" t="s">
        <v>6549</v>
      </c>
      <c r="L14500" s="14">
        <f>AND(vyberHrace&lt;&gt;"",ISNUMBER(SEARCH(vyberHrace,$B14500)))</f>
      </c>
      <c r="M14500" s="14">
        <f>AND($I14500=MID(kododd,1,2),$J14500=MID(kododd,3,3))</f>
      </c>
    </row>
    <row r="14501">
      <c r="A14501" s="95">
        <v>45008</v>
      </c>
      <c r="B14501" s="93" t="s">
        <v>18110</v>
      </c>
      <c r="C14501" s="93" t="s">
        <v>1430</v>
      </c>
      <c r="D14501" s="95">
        <v>1462</v>
      </c>
      <c r="E14501" s="95">
        <v>1657</v>
      </c>
      <c r="F14501" s="95">
        <v>23700890</v>
      </c>
      <c r="G14501" s="95">
        <v>250</v>
      </c>
      <c r="H14501" s="93" t="s">
        <v>8976</v>
      </c>
      <c r="I14501" s="93" t="s">
        <v>23891</v>
      </c>
      <c r="J14501" s="93" t="s">
        <v>20961</v>
      </c>
      <c r="K14501" s="93" t="s">
        <v>6549</v>
      </c>
      <c r="L14501" s="14">
        <f>AND(vyberHrace&lt;&gt;"",ISNUMBER(SEARCH(vyberHrace,$B14501)))</f>
      </c>
      <c r="M14501" s="14">
        <f>AND($I14501=MID(kododd,1,2),$J14501=MID(kododd,3,3))</f>
      </c>
    </row>
    <row r="14502">
      <c r="A14502" s="95">
        <v>58676</v>
      </c>
      <c r="B14502" s="93" t="s">
        <v>25160</v>
      </c>
      <c r="C14502" s="93" t="s">
        <v>1406</v>
      </c>
      <c r="G14502" s="95">
        <v>0</v>
      </c>
      <c r="H14502" s="93" t="s">
        <v>8976</v>
      </c>
      <c r="I14502" s="93" t="s">
        <v>23891</v>
      </c>
      <c r="J14502" s="93" t="s">
        <v>20859</v>
      </c>
      <c r="K14502" s="93" t="s">
        <v>6551</v>
      </c>
      <c r="L14502" s="14">
        <f>AND(vyberHrace&lt;&gt;"",ISNUMBER(SEARCH(vyberHrace,$B14502)))</f>
      </c>
      <c r="M14502" s="14">
        <f>AND($I14502=MID(kododd,1,2),$J14502=MID(kododd,3,3))</f>
      </c>
    </row>
    <row r="14503">
      <c r="A14503" s="95">
        <v>2223</v>
      </c>
      <c r="B14503" s="93" t="s">
        <v>20294</v>
      </c>
      <c r="C14503" s="93" t="s">
        <v>1413</v>
      </c>
      <c r="D14503" s="95">
        <v>1843</v>
      </c>
      <c r="E14503" s="95">
        <v>1925</v>
      </c>
      <c r="F14503" s="95">
        <v>316989</v>
      </c>
      <c r="G14503" s="95">
        <v>250</v>
      </c>
      <c r="H14503" s="93" t="s">
        <v>8976</v>
      </c>
      <c r="I14503" s="93" t="s">
        <v>23891</v>
      </c>
      <c r="J14503" s="93" t="s">
        <v>20859</v>
      </c>
      <c r="K14503" s="93" t="s">
        <v>6551</v>
      </c>
      <c r="L14503" s="14">
        <f>AND(vyberHrace&lt;&gt;"",ISNUMBER(SEARCH(vyberHrace,$B14503)))</f>
      </c>
      <c r="M14503" s="14">
        <f>AND($I14503=MID(kododd,1,2),$J14503=MID(kododd,3,3))</f>
      </c>
    </row>
    <row r="14504">
      <c r="A14504" s="95">
        <v>55090</v>
      </c>
      <c r="B14504" s="93" t="s">
        <v>690</v>
      </c>
      <c r="C14504" s="93" t="s">
        <v>3255</v>
      </c>
      <c r="F14504" s="95">
        <v>23758856</v>
      </c>
      <c r="G14504" s="95">
        <v>0</v>
      </c>
      <c r="H14504" s="93" t="s">
        <v>8976</v>
      </c>
      <c r="I14504" s="93" t="s">
        <v>23891</v>
      </c>
      <c r="J14504" s="93" t="s">
        <v>20927</v>
      </c>
      <c r="K14504" s="93" t="s">
        <v>2023</v>
      </c>
      <c r="L14504" s="14">
        <f>AND(vyberHrace&lt;&gt;"",ISNUMBER(SEARCH(vyberHrace,$B14504)))</f>
      </c>
      <c r="M14504" s="14">
        <f>AND($I14504=MID(kododd,1,2),$J14504=MID(kododd,3,3))</f>
      </c>
    </row>
    <row r="14505">
      <c r="A14505" s="95">
        <v>58710</v>
      </c>
      <c r="B14505" s="93" t="s">
        <v>25191</v>
      </c>
      <c r="C14505" s="93" t="s">
        <v>1406</v>
      </c>
      <c r="D14505" s="95">
        <v>1300</v>
      </c>
      <c r="E14505" s="95">
        <v>1564</v>
      </c>
      <c r="F14505" s="95">
        <v>23791985</v>
      </c>
      <c r="G14505" s="95">
        <v>0</v>
      </c>
      <c r="H14505" s="93" t="s">
        <v>8976</v>
      </c>
      <c r="I14505" s="93" t="s">
        <v>23891</v>
      </c>
      <c r="J14505" s="93" t="s">
        <v>20843</v>
      </c>
      <c r="K14505" s="93" t="s">
        <v>5072</v>
      </c>
      <c r="L14505" s="14">
        <f>AND(vyberHrace&lt;&gt;"",ISNUMBER(SEARCH(vyberHrace,$B14505)))</f>
      </c>
      <c r="M14505" s="14">
        <f>AND($I14505=MID(kododd,1,2),$J14505=MID(kododd,3,3))</f>
      </c>
    </row>
    <row r="14506">
      <c r="A14506" s="95">
        <v>49205</v>
      </c>
      <c r="B14506" s="93" t="s">
        <v>20347</v>
      </c>
      <c r="C14506" s="93" t="s">
        <v>3255</v>
      </c>
      <c r="G14506" s="95">
        <v>0</v>
      </c>
      <c r="H14506" s="93" t="s">
        <v>8976</v>
      </c>
      <c r="I14506" s="93" t="s">
        <v>23891</v>
      </c>
      <c r="J14506" s="93" t="s">
        <v>20859</v>
      </c>
      <c r="K14506" s="93" t="s">
        <v>6551</v>
      </c>
      <c r="L14506" s="14">
        <f>AND(vyberHrace&lt;&gt;"",ISNUMBER(SEARCH(vyberHrace,$B14506)))</f>
      </c>
      <c r="M14506" s="14">
        <f>AND($I14506=MID(kododd,1,2),$J14506=MID(kododd,3,3))</f>
      </c>
    </row>
    <row r="14507">
      <c r="A14507" s="95">
        <v>59743</v>
      </c>
      <c r="B14507" s="93" t="s">
        <v>26109</v>
      </c>
      <c r="C14507" s="93" t="s">
        <v>1486</v>
      </c>
      <c r="F14507" s="95">
        <v>23784911</v>
      </c>
      <c r="G14507" s="95">
        <v>250</v>
      </c>
      <c r="H14507" s="93" t="s">
        <v>8976</v>
      </c>
      <c r="I14507" s="93" t="s">
        <v>23891</v>
      </c>
      <c r="J14507" s="93" t="s">
        <v>20927</v>
      </c>
      <c r="K14507" s="93" t="s">
        <v>2023</v>
      </c>
      <c r="L14507" s="14">
        <f>AND(vyberHrace&lt;&gt;"",ISNUMBER(SEARCH(vyberHrace,$B14507)))</f>
      </c>
      <c r="M14507" s="14">
        <f>AND($I14507=MID(kododd,1,2),$J14507=MID(kododd,3,3))</f>
      </c>
    </row>
    <row r="14508">
      <c r="A14508" s="95">
        <v>59742</v>
      </c>
      <c r="B14508" s="93" t="s">
        <v>26108</v>
      </c>
      <c r="C14508" s="93" t="s">
        <v>1422</v>
      </c>
      <c r="F14508" s="95">
        <v>23785284</v>
      </c>
      <c r="G14508" s="95">
        <v>250</v>
      </c>
      <c r="H14508" s="93" t="s">
        <v>8976</v>
      </c>
      <c r="I14508" s="93" t="s">
        <v>23891</v>
      </c>
      <c r="J14508" s="93" t="s">
        <v>20927</v>
      </c>
      <c r="K14508" s="93" t="s">
        <v>2023</v>
      </c>
      <c r="L14508" s="14">
        <f>AND(vyberHrace&lt;&gt;"",ISNUMBER(SEARCH(vyberHrace,$B14508)))</f>
      </c>
      <c r="M14508" s="14">
        <f>AND($I14508=MID(kododd,1,2),$J14508=MID(kododd,3,3))</f>
      </c>
    </row>
    <row r="14509">
      <c r="A14509" s="95">
        <v>12698</v>
      </c>
      <c r="B14509" s="93" t="s">
        <v>18200</v>
      </c>
      <c r="C14509" s="93" t="s">
        <v>1430</v>
      </c>
      <c r="D14509" s="95">
        <v>1441</v>
      </c>
      <c r="E14509" s="95">
        <v>1663</v>
      </c>
      <c r="F14509" s="95">
        <v>379085</v>
      </c>
      <c r="G14509" s="95">
        <v>250</v>
      </c>
      <c r="H14509" s="93" t="s">
        <v>8976</v>
      </c>
      <c r="I14509" s="93" t="s">
        <v>23891</v>
      </c>
      <c r="J14509" s="93" t="s">
        <v>20875</v>
      </c>
      <c r="K14509" s="93" t="s">
        <v>6163</v>
      </c>
      <c r="L14509" s="14">
        <f>AND(vyberHrace&lt;&gt;"",ISNUMBER(SEARCH(vyberHrace,$B14509)))</f>
      </c>
      <c r="M14509" s="14">
        <f>AND($I14509=MID(kododd,1,2),$J14509=MID(kododd,3,3))</f>
      </c>
    </row>
    <row r="14510">
      <c r="A14510" s="95">
        <v>36813</v>
      </c>
      <c r="B14510" s="93" t="s">
        <v>18201</v>
      </c>
      <c r="C14510" s="93" t="s">
        <v>1398</v>
      </c>
      <c r="D14510" s="95">
        <v>1094</v>
      </c>
      <c r="F14510" s="95">
        <v>379093</v>
      </c>
      <c r="G14510" s="95">
        <v>250</v>
      </c>
      <c r="H14510" s="93" t="s">
        <v>8976</v>
      </c>
      <c r="I14510" s="93" t="s">
        <v>23891</v>
      </c>
      <c r="J14510" s="93" t="s">
        <v>20875</v>
      </c>
      <c r="K14510" s="93" t="s">
        <v>6163</v>
      </c>
      <c r="L14510" s="14">
        <f>AND(vyberHrace&lt;&gt;"",ISNUMBER(SEARCH(vyberHrace,$B14510)))</f>
      </c>
      <c r="M14510" s="14">
        <f>AND($I14510=MID(kododd,1,2),$J14510=MID(kododd,3,3))</f>
      </c>
    </row>
    <row r="14511">
      <c r="A14511" s="95">
        <v>50827</v>
      </c>
      <c r="B14511" s="93" t="s">
        <v>4749</v>
      </c>
      <c r="C14511" s="93" t="s">
        <v>1412</v>
      </c>
      <c r="G14511" s="95">
        <v>0</v>
      </c>
      <c r="H14511" s="93" t="s">
        <v>8976</v>
      </c>
      <c r="I14511" s="93" t="s">
        <v>23891</v>
      </c>
      <c r="J14511" s="93" t="s">
        <v>20927</v>
      </c>
      <c r="K14511" s="93" t="s">
        <v>2023</v>
      </c>
      <c r="L14511" s="14">
        <f>AND(vyberHrace&lt;&gt;"",ISNUMBER(SEARCH(vyberHrace,$B14511)))</f>
      </c>
      <c r="M14511" s="14">
        <f>AND($I14511=MID(kododd,1,2),$J14511=MID(kododd,3,3))</f>
      </c>
    </row>
    <row r="14512">
      <c r="A14512" s="95">
        <v>49062</v>
      </c>
      <c r="B14512" s="93" t="s">
        <v>18227</v>
      </c>
      <c r="C14512" s="93" t="s">
        <v>1416</v>
      </c>
      <c r="F14512" s="95">
        <v>23736968</v>
      </c>
      <c r="G14512" s="95">
        <v>250</v>
      </c>
      <c r="H14512" s="93" t="s">
        <v>8976</v>
      </c>
      <c r="I14512" s="93" t="s">
        <v>23891</v>
      </c>
      <c r="J14512" s="93" t="s">
        <v>20917</v>
      </c>
      <c r="K14512" s="93" t="s">
        <v>4902</v>
      </c>
      <c r="L14512" s="14">
        <f>AND(vyberHrace&lt;&gt;"",ISNUMBER(SEARCH(vyberHrace,$B14512)))</f>
      </c>
      <c r="M14512" s="14">
        <f>AND($I14512=MID(kododd,1,2),$J14512=MID(kododd,3,3))</f>
      </c>
    </row>
    <row r="14513">
      <c r="A14513" s="95">
        <v>60639</v>
      </c>
      <c r="B14513" s="93" t="s">
        <v>27056</v>
      </c>
      <c r="C14513" s="93" t="s">
        <v>1422</v>
      </c>
      <c r="D14513" s="95">
        <v>1128</v>
      </c>
      <c r="F14513" s="95">
        <v>23795476</v>
      </c>
      <c r="G14513" s="95">
        <v>250</v>
      </c>
      <c r="H14513" s="93" t="s">
        <v>8976</v>
      </c>
      <c r="I14513" s="93" t="s">
        <v>23891</v>
      </c>
      <c r="J14513" s="93" t="s">
        <v>20917</v>
      </c>
      <c r="K14513" s="93" t="s">
        <v>4902</v>
      </c>
      <c r="L14513" s="14">
        <f>AND(vyberHrace&lt;&gt;"",ISNUMBER(SEARCH(vyberHrace,$B14513)))</f>
      </c>
      <c r="M14513" s="14">
        <f>AND($I14513=MID(kododd,1,2),$J14513=MID(kododd,3,3))</f>
      </c>
    </row>
    <row r="14514">
      <c r="A14514" s="95">
        <v>59292</v>
      </c>
      <c r="B14514" s="93" t="s">
        <v>25717</v>
      </c>
      <c r="C14514" s="93" t="s">
        <v>1412</v>
      </c>
      <c r="G14514" s="95">
        <v>250</v>
      </c>
      <c r="H14514" s="93" t="s">
        <v>8976</v>
      </c>
      <c r="I14514" s="93" t="s">
        <v>23891</v>
      </c>
      <c r="J14514" s="93" t="s">
        <v>20880</v>
      </c>
      <c r="K14514" s="93" t="s">
        <v>11212</v>
      </c>
      <c r="L14514" s="14">
        <f>AND(vyberHrace&lt;&gt;"",ISNUMBER(SEARCH(vyberHrace,$B14514)))</f>
      </c>
      <c r="M14514" s="14">
        <f>AND($I14514=MID(kododd,1,2),$J14514=MID(kododd,3,3))</f>
      </c>
    </row>
    <row r="14515">
      <c r="A14515" s="95">
        <v>31776</v>
      </c>
      <c r="B14515" s="93" t="s">
        <v>18374</v>
      </c>
      <c r="C14515" s="93" t="s">
        <v>1423</v>
      </c>
      <c r="D14515" s="95">
        <v>1661</v>
      </c>
      <c r="E14515" s="95">
        <v>1828</v>
      </c>
      <c r="F14515" s="95">
        <v>367532</v>
      </c>
      <c r="G14515" s="95">
        <v>0</v>
      </c>
      <c r="H14515" s="93" t="s">
        <v>8976</v>
      </c>
      <c r="I14515" s="93" t="s">
        <v>23891</v>
      </c>
      <c r="J14515" s="93" t="s">
        <v>20858</v>
      </c>
      <c r="K14515" s="93" t="s">
        <v>4899</v>
      </c>
      <c r="L14515" s="14">
        <f>AND(vyberHrace&lt;&gt;"",ISNUMBER(SEARCH(vyberHrace,$B14515)))</f>
      </c>
      <c r="M14515" s="14">
        <f>AND($I14515=MID(kododd,1,2),$J14515=MID(kododd,3,3))</f>
      </c>
    </row>
    <row r="14516">
      <c r="A14516" s="95">
        <v>35092</v>
      </c>
      <c r="B14516" s="93" t="s">
        <v>18390</v>
      </c>
      <c r="C14516" s="93" t="s">
        <v>1421</v>
      </c>
      <c r="D14516" s="95">
        <v>1369</v>
      </c>
      <c r="E14516" s="95">
        <v>1588</v>
      </c>
      <c r="F14516" s="95">
        <v>360694</v>
      </c>
      <c r="G14516" s="95">
        <v>250</v>
      </c>
      <c r="H14516" s="93" t="s">
        <v>8976</v>
      </c>
      <c r="I14516" s="93" t="s">
        <v>23891</v>
      </c>
      <c r="J14516" s="93" t="s">
        <v>20844</v>
      </c>
      <c r="K14516" s="93" t="s">
        <v>4953</v>
      </c>
      <c r="L14516" s="14">
        <f>AND(vyberHrace&lt;&gt;"",ISNUMBER(SEARCH(vyberHrace,$B14516)))</f>
      </c>
      <c r="M14516" s="14">
        <f>AND($I14516=MID(kododd,1,2),$J14516=MID(kododd,3,3))</f>
      </c>
    </row>
    <row r="14517">
      <c r="A14517" s="95">
        <v>5815</v>
      </c>
      <c r="B14517" s="93" t="s">
        <v>12740</v>
      </c>
      <c r="C14517" s="93" t="s">
        <v>1433</v>
      </c>
      <c r="D14517" s="95">
        <v>1762</v>
      </c>
      <c r="E14517" s="95">
        <v>1862</v>
      </c>
      <c r="F14517" s="95">
        <v>309931</v>
      </c>
      <c r="G14517" s="95">
        <v>250</v>
      </c>
      <c r="H14517" s="93" t="s">
        <v>8976</v>
      </c>
      <c r="I14517" s="93" t="s">
        <v>23891</v>
      </c>
      <c r="J14517" s="93" t="s">
        <v>20859</v>
      </c>
      <c r="K14517" s="93" t="s">
        <v>6551</v>
      </c>
      <c r="L14517" s="14">
        <f>AND(vyberHrace&lt;&gt;"",ISNUMBER(SEARCH(vyberHrace,$B14517)))</f>
      </c>
      <c r="M14517" s="14">
        <f>AND($I14517=MID(kododd,1,2),$J14517=MID(kododd,3,3))</f>
      </c>
    </row>
    <row r="14518">
      <c r="A14518" s="95">
        <v>18963</v>
      </c>
      <c r="B14518" s="93" t="s">
        <v>18396</v>
      </c>
      <c r="C14518" s="93" t="s">
        <v>1403</v>
      </c>
      <c r="D14518" s="95">
        <v>1722</v>
      </c>
      <c r="E14518" s="95">
        <v>1828</v>
      </c>
      <c r="F14518" s="95">
        <v>332712</v>
      </c>
      <c r="G14518" s="95">
        <v>0</v>
      </c>
      <c r="H14518" s="93" t="s">
        <v>8976</v>
      </c>
      <c r="I14518" s="93" t="s">
        <v>23891</v>
      </c>
      <c r="J14518" s="93" t="s">
        <v>20927</v>
      </c>
      <c r="K14518" s="93" t="s">
        <v>2023</v>
      </c>
      <c r="L14518" s="14">
        <f>AND(vyberHrace&lt;&gt;"",ISNUMBER(SEARCH(vyberHrace,$B14518)))</f>
      </c>
      <c r="M14518" s="14">
        <f>AND($I14518=MID(kododd,1,2),$J14518=MID(kododd,3,3))</f>
      </c>
    </row>
    <row r="14519">
      <c r="A14519" s="95">
        <v>47417</v>
      </c>
      <c r="B14519" s="93" t="s">
        <v>18408</v>
      </c>
      <c r="C14519" s="93" t="s">
        <v>1402</v>
      </c>
      <c r="F14519" s="95">
        <v>23722452</v>
      </c>
      <c r="G14519" s="95">
        <v>0</v>
      </c>
      <c r="H14519" s="93" t="s">
        <v>8976</v>
      </c>
      <c r="I14519" s="93" t="s">
        <v>23891</v>
      </c>
      <c r="J14519" s="93" t="s">
        <v>20927</v>
      </c>
      <c r="K14519" s="93" t="s">
        <v>2023</v>
      </c>
      <c r="L14519" s="14">
        <f>AND(vyberHrace&lt;&gt;"",ISNUMBER(SEARCH(vyberHrace,$B14519)))</f>
      </c>
      <c r="M14519" s="14">
        <f>AND($I14519=MID(kododd,1,2),$J14519=MID(kododd,3,3))</f>
      </c>
    </row>
    <row r="14520">
      <c r="A14520" s="95">
        <v>2506</v>
      </c>
      <c r="B14520" s="93" t="s">
        <v>14042</v>
      </c>
      <c r="C14520" s="93" t="s">
        <v>1435</v>
      </c>
      <c r="D14520" s="95">
        <v>1681</v>
      </c>
      <c r="E14520" s="95">
        <v>1802</v>
      </c>
      <c r="F14520" s="95">
        <v>338079</v>
      </c>
      <c r="G14520" s="95">
        <v>250</v>
      </c>
      <c r="H14520" s="93" t="s">
        <v>8976</v>
      </c>
      <c r="I14520" s="93" t="s">
        <v>23891</v>
      </c>
      <c r="J14520" s="93" t="s">
        <v>20946</v>
      </c>
      <c r="K14520" s="93" t="s">
        <v>4791</v>
      </c>
      <c r="L14520" s="14">
        <f>AND(vyberHrace&lt;&gt;"",ISNUMBER(SEARCH(vyberHrace,$B14520)))</f>
      </c>
      <c r="M14520" s="14">
        <f>AND($I14520=MID(kododd,1,2),$J14520=MID(kododd,3,3))</f>
      </c>
    </row>
    <row r="14521">
      <c r="A14521" s="95">
        <v>16625</v>
      </c>
      <c r="B14521" s="93" t="s">
        <v>18415</v>
      </c>
      <c r="C14521" s="93" t="s">
        <v>1447</v>
      </c>
      <c r="D14521" s="95">
        <v>1408</v>
      </c>
      <c r="E14521" s="95">
        <v>1607</v>
      </c>
      <c r="F14521" s="95">
        <v>373052</v>
      </c>
      <c r="G14521" s="95">
        <v>250</v>
      </c>
      <c r="H14521" s="93" t="s">
        <v>8976</v>
      </c>
      <c r="I14521" s="93" t="s">
        <v>23891</v>
      </c>
      <c r="J14521" s="93" t="s">
        <v>20980</v>
      </c>
      <c r="K14521" s="93" t="s">
        <v>29223</v>
      </c>
      <c r="L14521" s="14">
        <f>AND(vyberHrace&lt;&gt;"",ISNUMBER(SEARCH(vyberHrace,$B14521)))</f>
      </c>
      <c r="M14521" s="14">
        <f>AND($I14521=MID(kododd,1,2),$J14521=MID(kododd,3,3))</f>
      </c>
    </row>
    <row r="14522">
      <c r="A14522" s="95">
        <v>12699</v>
      </c>
      <c r="B14522" s="93" t="s">
        <v>18420</v>
      </c>
      <c r="C14522" s="93" t="s">
        <v>1459</v>
      </c>
      <c r="D14522" s="95">
        <v>1257</v>
      </c>
      <c r="E14522" s="95">
        <v>1563</v>
      </c>
      <c r="F14522" s="95">
        <v>385042</v>
      </c>
      <c r="G14522" s="95">
        <v>250</v>
      </c>
      <c r="H14522" s="93" t="s">
        <v>8976</v>
      </c>
      <c r="I14522" s="93" t="s">
        <v>23891</v>
      </c>
      <c r="J14522" s="93" t="s">
        <v>20879</v>
      </c>
      <c r="K14522" s="93" t="s">
        <v>2036</v>
      </c>
      <c r="L14522" s="14">
        <f>AND(vyberHrace&lt;&gt;"",ISNUMBER(SEARCH(vyberHrace,$B14522)))</f>
      </c>
      <c r="M14522" s="14">
        <f>AND($I14522=MID(kododd,1,2),$J14522=MID(kododd,3,3))</f>
      </c>
    </row>
    <row r="14523">
      <c r="A14523" s="95">
        <v>33951</v>
      </c>
      <c r="B14523" s="93" t="s">
        <v>15142</v>
      </c>
      <c r="C14523" s="93" t="s">
        <v>1398</v>
      </c>
      <c r="D14523" s="95">
        <v>2019</v>
      </c>
      <c r="E14523" s="95">
        <v>2024</v>
      </c>
      <c r="F14523" s="95">
        <v>333069</v>
      </c>
      <c r="G14523" s="95">
        <v>250</v>
      </c>
      <c r="H14523" s="93" t="s">
        <v>8976</v>
      </c>
      <c r="I14523" s="93" t="s">
        <v>23891</v>
      </c>
      <c r="J14523" s="93" t="s">
        <v>20888</v>
      </c>
      <c r="K14523" s="93" t="s">
        <v>6891</v>
      </c>
      <c r="L14523" s="14">
        <f>AND(vyberHrace&lt;&gt;"",ISNUMBER(SEARCH(vyberHrace,$B14523)))</f>
      </c>
      <c r="M14523" s="14">
        <f>AND($I14523=MID(kododd,1,2),$J14523=MID(kododd,3,3))</f>
      </c>
    </row>
    <row r="14524">
      <c r="A14524" s="95">
        <v>43649</v>
      </c>
      <c r="B14524" s="93" t="s">
        <v>12130</v>
      </c>
      <c r="C14524" s="93" t="s">
        <v>1446</v>
      </c>
      <c r="D14524" s="95">
        <v>1229</v>
      </c>
      <c r="F14524" s="95">
        <v>395129</v>
      </c>
      <c r="G14524" s="95">
        <v>250</v>
      </c>
      <c r="H14524" s="93" t="s">
        <v>8976</v>
      </c>
      <c r="I14524" s="93" t="s">
        <v>23891</v>
      </c>
      <c r="J14524" s="93" t="s">
        <v>20870</v>
      </c>
      <c r="K14524" s="93" t="s">
        <v>6868</v>
      </c>
      <c r="L14524" s="14">
        <f>AND(vyberHrace&lt;&gt;"",ISNUMBER(SEARCH(vyberHrace,$B14524)))</f>
      </c>
      <c r="M14524" s="14">
        <f>AND($I14524=MID(kododd,1,2),$J14524=MID(kododd,3,3))</f>
      </c>
    </row>
    <row r="14525">
      <c r="A14525" s="95">
        <v>39154</v>
      </c>
      <c r="B14525" s="93" t="s">
        <v>12131</v>
      </c>
      <c r="C14525" s="93" t="s">
        <v>1438</v>
      </c>
      <c r="D14525" s="95">
        <v>2260</v>
      </c>
      <c r="E14525" s="95">
        <v>2269</v>
      </c>
      <c r="F14525" s="95">
        <v>377430</v>
      </c>
      <c r="G14525" s="95">
        <v>250</v>
      </c>
      <c r="H14525" s="93" t="s">
        <v>8976</v>
      </c>
      <c r="I14525" s="93" t="s">
        <v>23891</v>
      </c>
      <c r="J14525" s="93" t="s">
        <v>20888</v>
      </c>
      <c r="K14525" s="93" t="s">
        <v>6891</v>
      </c>
      <c r="L14525" s="14">
        <f>AND(vyberHrace&lt;&gt;"",ISNUMBER(SEARCH(vyberHrace,$B14525)))</f>
      </c>
      <c r="M14525" s="14">
        <f>AND($I14525=MID(kododd,1,2),$J14525=MID(kododd,3,3))</f>
      </c>
    </row>
    <row r="14526">
      <c r="A14526" s="95">
        <v>259</v>
      </c>
      <c r="B14526" s="93" t="s">
        <v>14391</v>
      </c>
      <c r="C14526" s="93" t="s">
        <v>1465</v>
      </c>
      <c r="D14526" s="95">
        <v>2184</v>
      </c>
      <c r="E14526" s="95">
        <v>2221</v>
      </c>
      <c r="F14526" s="95">
        <v>308056</v>
      </c>
      <c r="G14526" s="95">
        <v>250</v>
      </c>
      <c r="H14526" s="93" t="s">
        <v>8976</v>
      </c>
      <c r="I14526" s="93" t="s">
        <v>23891</v>
      </c>
      <c r="J14526" s="93" t="s">
        <v>20924</v>
      </c>
      <c r="K14526" s="93" t="s">
        <v>2136</v>
      </c>
      <c r="L14526" s="14">
        <f>AND(vyberHrace&lt;&gt;"",ISNUMBER(SEARCH(vyberHrace,$B14526)))</f>
      </c>
      <c r="M14526" s="14">
        <f>AND($I14526=MID(kododd,1,2),$J14526=MID(kododd,3,3))</f>
      </c>
    </row>
    <row r="14527">
      <c r="A14527" s="95">
        <v>19167</v>
      </c>
      <c r="B14527" s="93" t="s">
        <v>14393</v>
      </c>
      <c r="C14527" s="93" t="s">
        <v>1454</v>
      </c>
      <c r="D14527" s="95">
        <v>1849</v>
      </c>
      <c r="E14527" s="95">
        <v>1902</v>
      </c>
      <c r="F14527" s="95">
        <v>332305</v>
      </c>
      <c r="G14527" s="95">
        <v>250</v>
      </c>
      <c r="H14527" s="93" t="s">
        <v>8976</v>
      </c>
      <c r="I14527" s="93" t="s">
        <v>23891</v>
      </c>
      <c r="J14527" s="93" t="s">
        <v>20924</v>
      </c>
      <c r="K14527" s="93" t="s">
        <v>2136</v>
      </c>
      <c r="L14527" s="14">
        <f>AND(vyberHrace&lt;&gt;"",ISNUMBER(SEARCH(vyberHrace,$B14527)))</f>
      </c>
      <c r="M14527" s="14">
        <f>AND($I14527=MID(kododd,1,2),$J14527=MID(kododd,3,3))</f>
      </c>
    </row>
    <row r="14528">
      <c r="A14528" s="95">
        <v>46042</v>
      </c>
      <c r="B14528" s="93" t="s">
        <v>14398</v>
      </c>
      <c r="C14528" s="93" t="s">
        <v>3255</v>
      </c>
      <c r="D14528" s="95">
        <v>1021</v>
      </c>
      <c r="F14528" s="95">
        <v>23736119</v>
      </c>
      <c r="G14528" s="95">
        <v>0</v>
      </c>
      <c r="H14528" s="93" t="s">
        <v>8976</v>
      </c>
      <c r="I14528" s="93" t="s">
        <v>23891</v>
      </c>
      <c r="J14528" s="93" t="s">
        <v>20909</v>
      </c>
      <c r="K14528" s="93" t="s">
        <v>8978</v>
      </c>
      <c r="L14528" s="14">
        <f>AND(vyberHrace&lt;&gt;"",ISNUMBER(SEARCH(vyberHrace,$B14528)))</f>
      </c>
      <c r="M14528" s="14">
        <f>AND($I14528=MID(kododd,1,2),$J14528=MID(kododd,3,3))</f>
      </c>
    </row>
    <row r="14529">
      <c r="A14529" s="95">
        <v>62409</v>
      </c>
      <c r="B14529" s="93" t="s">
        <v>28578</v>
      </c>
      <c r="C14529" s="93" t="s">
        <v>1411</v>
      </c>
      <c r="G14529" s="95">
        <v>250</v>
      </c>
      <c r="H14529" s="93" t="s">
        <v>8976</v>
      </c>
      <c r="I14529" s="93" t="s">
        <v>23891</v>
      </c>
      <c r="J14529" s="93" t="s">
        <v>20905</v>
      </c>
      <c r="K14529" s="93" t="s">
        <v>8990</v>
      </c>
      <c r="L14529" s="14">
        <f>AND(vyberHrace&lt;&gt;"",ISNUMBER(SEARCH(vyberHrace,$B14529)))</f>
      </c>
      <c r="M14529" s="14">
        <f>AND($I14529=MID(kododd,1,2),$J14529=MID(kododd,3,3))</f>
      </c>
    </row>
    <row r="14530">
      <c r="A14530" s="95">
        <v>63395</v>
      </c>
      <c r="B14530" s="93" t="s">
        <v>29262</v>
      </c>
      <c r="C14530" s="93" t="s">
        <v>1450</v>
      </c>
      <c r="G14530" s="95">
        <v>250</v>
      </c>
      <c r="H14530" s="93" t="s">
        <v>8976</v>
      </c>
      <c r="I14530" s="93" t="s">
        <v>23891</v>
      </c>
      <c r="J14530" s="93" t="s">
        <v>20912</v>
      </c>
      <c r="K14530" s="93" t="s">
        <v>6267</v>
      </c>
      <c r="L14530" s="14">
        <f>AND(vyberHrace&lt;&gt;"",ISNUMBER(SEARCH(vyberHrace,$B14530)))</f>
      </c>
      <c r="M14530" s="14">
        <f>AND($I14530=MID(kododd,1,2),$J14530=MID(kododd,3,3))</f>
      </c>
    </row>
    <row r="14531">
      <c r="A14531" s="95">
        <v>62865</v>
      </c>
      <c r="B14531" s="93" t="s">
        <v>29263</v>
      </c>
      <c r="C14531" s="93" t="s">
        <v>1487</v>
      </c>
      <c r="G14531" s="95">
        <v>250</v>
      </c>
      <c r="H14531" s="93" t="s">
        <v>8976</v>
      </c>
      <c r="I14531" s="93" t="s">
        <v>23891</v>
      </c>
      <c r="J14531" s="93" t="s">
        <v>20858</v>
      </c>
      <c r="K14531" s="93" t="s">
        <v>4899</v>
      </c>
      <c r="L14531" s="14">
        <f>AND(vyberHrace&lt;&gt;"",ISNUMBER(SEARCH(vyberHrace,$B14531)))</f>
      </c>
      <c r="M14531" s="14">
        <f>AND($I14531=MID(kododd,1,2),$J14531=MID(kododd,3,3))</f>
      </c>
    </row>
    <row r="14532">
      <c r="A14532" s="95">
        <v>62866</v>
      </c>
      <c r="B14532" s="93" t="s">
        <v>29264</v>
      </c>
      <c r="C14532" s="93" t="s">
        <v>1488</v>
      </c>
      <c r="G14532" s="95">
        <v>250</v>
      </c>
      <c r="H14532" s="93" t="s">
        <v>8976</v>
      </c>
      <c r="I14532" s="93" t="s">
        <v>23891</v>
      </c>
      <c r="J14532" s="93" t="s">
        <v>20858</v>
      </c>
      <c r="K14532" s="93" t="s">
        <v>4899</v>
      </c>
      <c r="L14532" s="14">
        <f>AND(vyberHrace&lt;&gt;"",ISNUMBER(SEARCH(vyberHrace,$B14532)))</f>
      </c>
      <c r="M14532" s="14">
        <f>AND($I14532=MID(kododd,1,2),$J14532=MID(kododd,3,3))</f>
      </c>
    </row>
    <row r="14533">
      <c r="A14533" s="95">
        <v>38639</v>
      </c>
      <c r="B14533" s="93" t="s">
        <v>16705</v>
      </c>
      <c r="C14533" s="93" t="s">
        <v>1399</v>
      </c>
      <c r="G14533" s="95">
        <v>0</v>
      </c>
      <c r="H14533" s="93" t="s">
        <v>8976</v>
      </c>
      <c r="I14533" s="93" t="s">
        <v>23891</v>
      </c>
      <c r="J14533" s="93" t="s">
        <v>20859</v>
      </c>
      <c r="K14533" s="93" t="s">
        <v>6551</v>
      </c>
      <c r="L14533" s="14">
        <f>AND(vyberHrace&lt;&gt;"",ISNUMBER(SEARCH(vyberHrace,$B14533)))</f>
      </c>
      <c r="M14533" s="14">
        <f>AND($I14533=MID(kododd,1,2),$J14533=MID(kododd,3,3))</f>
      </c>
    </row>
    <row r="14534">
      <c r="A14534" s="95">
        <v>16684</v>
      </c>
      <c r="B14534" s="93" t="s">
        <v>16706</v>
      </c>
      <c r="C14534" s="93" t="s">
        <v>1448</v>
      </c>
      <c r="D14534" s="95">
        <v>1321</v>
      </c>
      <c r="E14534" s="95">
        <v>1556</v>
      </c>
      <c r="F14534" s="95">
        <v>388262</v>
      </c>
      <c r="G14534" s="95">
        <v>250</v>
      </c>
      <c r="H14534" s="93" t="s">
        <v>8976</v>
      </c>
      <c r="I14534" s="93" t="s">
        <v>23891</v>
      </c>
      <c r="J14534" s="93" t="s">
        <v>20895</v>
      </c>
      <c r="K14534" s="93" t="s">
        <v>26155</v>
      </c>
      <c r="L14534" s="14">
        <f>AND(vyberHrace&lt;&gt;"",ISNUMBER(SEARCH(vyberHrace,$B14534)))</f>
      </c>
      <c r="M14534" s="14">
        <f>AND($I14534=MID(kododd,1,2),$J14534=MID(kododd,3,3))</f>
      </c>
    </row>
    <row r="14535">
      <c r="A14535" s="95">
        <v>53789</v>
      </c>
      <c r="B14535" s="93" t="s">
        <v>691</v>
      </c>
      <c r="C14535" s="93" t="s">
        <v>1461</v>
      </c>
      <c r="F14535" s="95">
        <v>23758406</v>
      </c>
      <c r="G14535" s="95">
        <v>250</v>
      </c>
      <c r="H14535" s="93" t="s">
        <v>8976</v>
      </c>
      <c r="I14535" s="93" t="s">
        <v>23891</v>
      </c>
      <c r="J14535" s="93" t="s">
        <v>20927</v>
      </c>
      <c r="K14535" s="93" t="s">
        <v>2023</v>
      </c>
      <c r="L14535" s="14">
        <f>AND(vyberHrace&lt;&gt;"",ISNUMBER(SEARCH(vyberHrace,$B14535)))</f>
      </c>
      <c r="M14535" s="14">
        <f>AND($I14535=MID(kododd,1,2),$J14535=MID(kododd,3,3))</f>
      </c>
    </row>
    <row r="14536">
      <c r="A14536" s="95">
        <v>26759</v>
      </c>
      <c r="B14536" s="93" t="s">
        <v>18891</v>
      </c>
      <c r="C14536" s="93" t="s">
        <v>1461</v>
      </c>
      <c r="D14536" s="95">
        <v>1499</v>
      </c>
      <c r="F14536" s="95">
        <v>23711949</v>
      </c>
      <c r="G14536" s="95">
        <v>0</v>
      </c>
      <c r="H14536" s="93" t="s">
        <v>8976</v>
      </c>
      <c r="I14536" s="93" t="s">
        <v>23891</v>
      </c>
      <c r="J14536" s="93" t="s">
        <v>20908</v>
      </c>
      <c r="K14536" s="93" t="s">
        <v>21355</v>
      </c>
      <c r="L14536" s="14">
        <f>AND(vyberHrace&lt;&gt;"",ISNUMBER(SEARCH(vyberHrace,$B14536)))</f>
      </c>
      <c r="M14536" s="14">
        <f>AND($I14536=MID(kododd,1,2),$J14536=MID(kododd,3,3))</f>
      </c>
    </row>
    <row r="14537">
      <c r="A14537" s="95">
        <v>44382</v>
      </c>
      <c r="B14537" s="93" t="s">
        <v>16233</v>
      </c>
      <c r="C14537" s="93" t="s">
        <v>1410</v>
      </c>
      <c r="D14537" s="95">
        <v>1438</v>
      </c>
      <c r="E14537" s="95">
        <v>1646</v>
      </c>
      <c r="F14537" s="95">
        <v>23720069</v>
      </c>
      <c r="G14537" s="95">
        <v>0</v>
      </c>
      <c r="H14537" s="93" t="s">
        <v>8976</v>
      </c>
      <c r="I14537" s="93" t="s">
        <v>23891</v>
      </c>
      <c r="J14537" s="93" t="s">
        <v>20909</v>
      </c>
      <c r="K14537" s="93" t="s">
        <v>8978</v>
      </c>
      <c r="L14537" s="14">
        <f>AND(vyberHrace&lt;&gt;"",ISNUMBER(SEARCH(vyberHrace,$B14537)))</f>
      </c>
      <c r="M14537" s="14">
        <f>AND($I14537=MID(kododd,1,2),$J14537=MID(kododd,3,3))</f>
      </c>
    </row>
    <row r="14538">
      <c r="A14538" s="95">
        <v>59770</v>
      </c>
      <c r="B14538" s="93" t="s">
        <v>26283</v>
      </c>
      <c r="C14538" s="93" t="s">
        <v>1424</v>
      </c>
      <c r="F14538" s="95">
        <v>23785292</v>
      </c>
      <c r="G14538" s="95">
        <v>0</v>
      </c>
      <c r="H14538" s="93" t="s">
        <v>8976</v>
      </c>
      <c r="I14538" s="93" t="s">
        <v>23891</v>
      </c>
      <c r="J14538" s="93" t="s">
        <v>20927</v>
      </c>
      <c r="K14538" s="93" t="s">
        <v>2023</v>
      </c>
      <c r="L14538" s="14">
        <f>AND(vyberHrace&lt;&gt;"",ISNUMBER(SEARCH(vyberHrace,$B14538)))</f>
      </c>
      <c r="M14538" s="14">
        <f>AND($I14538=MID(kododd,1,2),$J14538=MID(kododd,3,3))</f>
      </c>
    </row>
    <row r="14539">
      <c r="A14539" s="95">
        <v>7962</v>
      </c>
      <c r="B14539" s="93" t="s">
        <v>16238</v>
      </c>
      <c r="C14539" s="93" t="s">
        <v>1451</v>
      </c>
      <c r="D14539" s="95">
        <v>1425</v>
      </c>
      <c r="E14539" s="95">
        <v>1630</v>
      </c>
      <c r="F14539" s="95">
        <v>372218</v>
      </c>
      <c r="G14539" s="95">
        <v>250</v>
      </c>
      <c r="H14539" s="93" t="s">
        <v>8976</v>
      </c>
      <c r="I14539" s="93" t="s">
        <v>23891</v>
      </c>
      <c r="J14539" s="93" t="s">
        <v>20913</v>
      </c>
      <c r="K14539" s="93" t="s">
        <v>9925</v>
      </c>
      <c r="L14539" s="14">
        <f>AND(vyberHrace&lt;&gt;"",ISNUMBER(SEARCH(vyberHrace,$B14539)))</f>
      </c>
      <c r="M14539" s="14">
        <f>AND($I14539=MID(kododd,1,2),$J14539=MID(kododd,3,3))</f>
      </c>
    </row>
    <row r="14540">
      <c r="A14540" s="95">
        <v>6908</v>
      </c>
      <c r="B14540" s="93" t="s">
        <v>18540</v>
      </c>
      <c r="C14540" s="93" t="s">
        <v>1470</v>
      </c>
      <c r="D14540" s="95">
        <v>1640</v>
      </c>
      <c r="F14540" s="95">
        <v>373095</v>
      </c>
      <c r="G14540" s="95">
        <v>0</v>
      </c>
      <c r="H14540" s="93" t="s">
        <v>8976</v>
      </c>
      <c r="I14540" s="93" t="s">
        <v>23891</v>
      </c>
      <c r="J14540" s="93" t="s">
        <v>20908</v>
      </c>
      <c r="K14540" s="93" t="s">
        <v>21355</v>
      </c>
      <c r="L14540" s="14">
        <f>AND(vyberHrace&lt;&gt;"",ISNUMBER(SEARCH(vyberHrace,$B14540)))</f>
      </c>
      <c r="M14540" s="14">
        <f>AND($I14540=MID(kododd,1,2),$J14540=MID(kododd,3,3))</f>
      </c>
    </row>
    <row r="14541">
      <c r="A14541" s="95">
        <v>32598</v>
      </c>
      <c r="B14541" s="93" t="s">
        <v>18542</v>
      </c>
      <c r="C14541" s="93" t="s">
        <v>1447</v>
      </c>
      <c r="D14541" s="95">
        <v>1575</v>
      </c>
      <c r="E14541" s="95">
        <v>1746</v>
      </c>
      <c r="F14541" s="95">
        <v>373109</v>
      </c>
      <c r="G14541" s="95">
        <v>250</v>
      </c>
      <c r="H14541" s="93" t="s">
        <v>8976</v>
      </c>
      <c r="I14541" s="93" t="s">
        <v>23891</v>
      </c>
      <c r="J14541" s="93" t="s">
        <v>21037</v>
      </c>
      <c r="K14541" s="93" t="s">
        <v>20623</v>
      </c>
      <c r="L14541" s="14">
        <f>AND(vyberHrace&lt;&gt;"",ISNUMBER(SEARCH(vyberHrace,$B14541)))</f>
      </c>
      <c r="M14541" s="14">
        <f>AND($I14541=MID(kododd,1,2),$J14541=MID(kododd,3,3))</f>
      </c>
    </row>
    <row r="14542">
      <c r="A14542" s="95">
        <v>50828</v>
      </c>
      <c r="B14542" s="93" t="s">
        <v>4750</v>
      </c>
      <c r="C14542" s="93" t="s">
        <v>1422</v>
      </c>
      <c r="D14542" s="95">
        <v>1756</v>
      </c>
      <c r="E14542" s="95">
        <v>1832</v>
      </c>
      <c r="F14542" s="95">
        <v>23734108</v>
      </c>
      <c r="G14542" s="95">
        <v>250</v>
      </c>
      <c r="H14542" s="93" t="s">
        <v>8976</v>
      </c>
      <c r="I14542" s="93" t="s">
        <v>23891</v>
      </c>
      <c r="J14542" s="93" t="s">
        <v>20961</v>
      </c>
      <c r="K14542" s="93" t="s">
        <v>6549</v>
      </c>
      <c r="L14542" s="14">
        <f>AND(vyberHrace&lt;&gt;"",ISNUMBER(SEARCH(vyberHrace,$B14542)))</f>
      </c>
      <c r="M14542" s="14">
        <f>AND($I14542=MID(kododd,1,2),$J14542=MID(kododd,3,3))</f>
      </c>
    </row>
    <row r="14543">
      <c r="A14543" s="95">
        <v>2101</v>
      </c>
      <c r="B14543" s="93" t="s">
        <v>18545</v>
      </c>
      <c r="C14543" s="93" t="s">
        <v>1469</v>
      </c>
      <c r="D14543" s="95">
        <v>1763</v>
      </c>
      <c r="E14543" s="95">
        <v>1849</v>
      </c>
      <c r="F14543" s="95">
        <v>340391</v>
      </c>
      <c r="G14543" s="95">
        <v>250</v>
      </c>
      <c r="H14543" s="93" t="s">
        <v>8976</v>
      </c>
      <c r="I14543" s="93" t="s">
        <v>23891</v>
      </c>
      <c r="J14543" s="93" t="s">
        <v>20927</v>
      </c>
      <c r="K14543" s="93" t="s">
        <v>2023</v>
      </c>
      <c r="L14543" s="14">
        <f>AND(vyberHrace&lt;&gt;"",ISNUMBER(SEARCH(vyberHrace,$B14543)))</f>
      </c>
      <c r="M14543" s="14">
        <f>AND($I14543=MID(kododd,1,2),$J14543=MID(kododd,3,3))</f>
      </c>
    </row>
    <row r="14544">
      <c r="A14544" s="95">
        <v>55193</v>
      </c>
      <c r="B14544" s="93" t="s">
        <v>692</v>
      </c>
      <c r="C14544" s="93" t="s">
        <v>1407</v>
      </c>
      <c r="G14544" s="95">
        <v>0</v>
      </c>
      <c r="H14544" s="93" t="s">
        <v>8976</v>
      </c>
      <c r="I14544" s="93" t="s">
        <v>23891</v>
      </c>
      <c r="J14544" s="93" t="s">
        <v>20927</v>
      </c>
      <c r="K14544" s="93" t="s">
        <v>2023</v>
      </c>
      <c r="L14544" s="14">
        <f>AND(vyberHrace&lt;&gt;"",ISNUMBER(SEARCH(vyberHrace,$B14544)))</f>
      </c>
      <c r="M14544" s="14">
        <f>AND($I14544=MID(kododd,1,2),$J14544=MID(kododd,3,3))</f>
      </c>
    </row>
    <row r="14545">
      <c r="A14545" s="95">
        <v>7867</v>
      </c>
      <c r="B14545" s="93" t="s">
        <v>18562</v>
      </c>
      <c r="C14545" s="93" t="s">
        <v>1435</v>
      </c>
      <c r="D14545" s="95">
        <v>1638</v>
      </c>
      <c r="E14545" s="95">
        <v>1764</v>
      </c>
      <c r="F14545" s="95">
        <v>380113</v>
      </c>
      <c r="G14545" s="95">
        <v>250</v>
      </c>
      <c r="H14545" s="93" t="s">
        <v>8976</v>
      </c>
      <c r="I14545" s="93" t="s">
        <v>23891</v>
      </c>
      <c r="J14545" s="93" t="s">
        <v>20890</v>
      </c>
      <c r="K14545" s="93" t="s">
        <v>5880</v>
      </c>
      <c r="L14545" s="14">
        <f>AND(vyberHrace&lt;&gt;"",ISNUMBER(SEARCH(vyberHrace,$B14545)))</f>
      </c>
      <c r="M14545" s="14">
        <f>AND($I14545=MID(kododd,1,2),$J14545=MID(kododd,3,3))</f>
      </c>
    </row>
    <row r="14546">
      <c r="A14546" s="95">
        <v>58703</v>
      </c>
      <c r="B14546" s="93" t="s">
        <v>25185</v>
      </c>
      <c r="C14546" s="93" t="s">
        <v>1486</v>
      </c>
      <c r="F14546" s="95">
        <v>23785306</v>
      </c>
      <c r="G14546" s="95">
        <v>0</v>
      </c>
      <c r="H14546" s="93" t="s">
        <v>8976</v>
      </c>
      <c r="I14546" s="93" t="s">
        <v>23891</v>
      </c>
      <c r="J14546" s="93" t="s">
        <v>20843</v>
      </c>
      <c r="K14546" s="93" t="s">
        <v>5072</v>
      </c>
      <c r="L14546" s="14">
        <f>AND(vyberHrace&lt;&gt;"",ISNUMBER(SEARCH(vyberHrace,$B14546)))</f>
      </c>
      <c r="M14546" s="14">
        <f>AND($I14546=MID(kododd,1,2),$J14546=MID(kododd,3,3))</f>
      </c>
    </row>
    <row r="14547">
      <c r="A14547" s="95">
        <v>58700</v>
      </c>
      <c r="B14547" s="93" t="s">
        <v>25182</v>
      </c>
      <c r="C14547" s="93" t="s">
        <v>1411</v>
      </c>
      <c r="F14547" s="95">
        <v>23785314</v>
      </c>
      <c r="G14547" s="95">
        <v>0</v>
      </c>
      <c r="H14547" s="93" t="s">
        <v>8976</v>
      </c>
      <c r="I14547" s="93" t="s">
        <v>23891</v>
      </c>
      <c r="J14547" s="93" t="s">
        <v>20843</v>
      </c>
      <c r="K14547" s="93" t="s">
        <v>5072</v>
      </c>
      <c r="L14547" s="14">
        <f>AND(vyberHrace&lt;&gt;"",ISNUMBER(SEARCH(vyberHrace,$B14547)))</f>
      </c>
      <c r="M14547" s="14">
        <f>AND($I14547=MID(kododd,1,2),$J14547=MID(kododd,3,3))</f>
      </c>
    </row>
    <row r="14548">
      <c r="A14548" s="95">
        <v>54110</v>
      </c>
      <c r="B14548" s="93" t="s">
        <v>693</v>
      </c>
      <c r="C14548" s="93" t="s">
        <v>1412</v>
      </c>
      <c r="F14548" s="95">
        <v>23749547</v>
      </c>
      <c r="G14548" s="95">
        <v>250</v>
      </c>
      <c r="H14548" s="93" t="s">
        <v>8976</v>
      </c>
      <c r="I14548" s="93" t="s">
        <v>23891</v>
      </c>
      <c r="J14548" s="93" t="s">
        <v>20961</v>
      </c>
      <c r="K14548" s="93" t="s">
        <v>6549</v>
      </c>
      <c r="L14548" s="14">
        <f>AND(vyberHrace&lt;&gt;"",ISNUMBER(SEARCH(vyberHrace,$B14548)))</f>
      </c>
      <c r="M14548" s="14">
        <f>AND($I14548=MID(kododd,1,2),$J14548=MID(kododd,3,3))</f>
      </c>
    </row>
    <row r="14549">
      <c r="A14549" s="95">
        <v>54111</v>
      </c>
      <c r="B14549" s="93" t="s">
        <v>694</v>
      </c>
      <c r="C14549" s="93" t="s">
        <v>1416</v>
      </c>
      <c r="D14549" s="95">
        <v>1034</v>
      </c>
      <c r="E14549" s="95">
        <v>1455</v>
      </c>
      <c r="F14549" s="95">
        <v>23749555</v>
      </c>
      <c r="G14549" s="95">
        <v>250</v>
      </c>
      <c r="H14549" s="93" t="s">
        <v>8976</v>
      </c>
      <c r="I14549" s="93" t="s">
        <v>23891</v>
      </c>
      <c r="J14549" s="93" t="s">
        <v>20927</v>
      </c>
      <c r="K14549" s="93" t="s">
        <v>2023</v>
      </c>
      <c r="L14549" s="14">
        <f>AND(vyberHrace&lt;&gt;"",ISNUMBER(SEARCH(vyberHrace,$B14549)))</f>
      </c>
      <c r="M14549" s="14">
        <f>AND($I14549=MID(kododd,1,2),$J14549=MID(kododd,3,3))</f>
      </c>
    </row>
    <row r="14550">
      <c r="A14550" s="95">
        <v>47923</v>
      </c>
      <c r="B14550" s="93" t="s">
        <v>19809</v>
      </c>
      <c r="C14550" s="93" t="s">
        <v>1447</v>
      </c>
      <c r="D14550" s="95">
        <v>1476</v>
      </c>
      <c r="E14550" s="95">
        <v>1756</v>
      </c>
      <c r="F14550" s="95">
        <v>23719494</v>
      </c>
      <c r="G14550" s="95">
        <v>250</v>
      </c>
      <c r="H14550" s="93" t="s">
        <v>8976</v>
      </c>
      <c r="I14550" s="93" t="s">
        <v>23891</v>
      </c>
      <c r="J14550" s="93" t="s">
        <v>20909</v>
      </c>
      <c r="K14550" s="93" t="s">
        <v>8978</v>
      </c>
      <c r="L14550" s="14">
        <f>AND(vyberHrace&lt;&gt;"",ISNUMBER(SEARCH(vyberHrace,$B14550)))</f>
      </c>
      <c r="M14550" s="14">
        <f>AND($I14550=MID(kododd,1,2),$J14550=MID(kododd,3,3))</f>
      </c>
    </row>
    <row r="14551">
      <c r="A14551" s="95">
        <v>16904</v>
      </c>
      <c r="B14551" s="93" t="s">
        <v>17874</v>
      </c>
      <c r="C14551" s="93" t="s">
        <v>1400</v>
      </c>
      <c r="D14551" s="95">
        <v>1098</v>
      </c>
      <c r="F14551" s="95">
        <v>384259</v>
      </c>
      <c r="G14551" s="95">
        <v>0</v>
      </c>
      <c r="H14551" s="93" t="s">
        <v>8976</v>
      </c>
      <c r="I14551" s="93" t="s">
        <v>23891</v>
      </c>
      <c r="J14551" s="93" t="s">
        <v>20927</v>
      </c>
      <c r="K14551" s="93" t="s">
        <v>2023</v>
      </c>
      <c r="L14551" s="14">
        <f>AND(vyberHrace&lt;&gt;"",ISNUMBER(SEARCH(vyberHrace,$B14551)))</f>
      </c>
      <c r="M14551" s="14">
        <f>AND($I14551=MID(kododd,1,2),$J14551=MID(kododd,3,3))</f>
      </c>
    </row>
    <row r="14552">
      <c r="A14552" s="95">
        <v>42255</v>
      </c>
      <c r="B14552" s="93" t="s">
        <v>17878</v>
      </c>
      <c r="C14552" s="93" t="s">
        <v>1413</v>
      </c>
      <c r="D14552" s="95">
        <v>1472</v>
      </c>
      <c r="E14552" s="95">
        <v>1670</v>
      </c>
      <c r="F14552" s="95">
        <v>395161</v>
      </c>
      <c r="G14552" s="95">
        <v>250</v>
      </c>
      <c r="H14552" s="93" t="s">
        <v>8976</v>
      </c>
      <c r="I14552" s="93" t="s">
        <v>23891</v>
      </c>
      <c r="J14552" s="93" t="s">
        <v>20870</v>
      </c>
      <c r="K14552" s="93" t="s">
        <v>6868</v>
      </c>
      <c r="L14552" s="14">
        <f>AND(vyberHrace&lt;&gt;"",ISNUMBER(SEARCH(vyberHrace,$B14552)))</f>
      </c>
      <c r="M14552" s="14">
        <f>AND($I14552=MID(kododd,1,2),$J14552=MID(kododd,3,3))</f>
      </c>
    </row>
    <row r="14553">
      <c r="A14553" s="95">
        <v>58257</v>
      </c>
      <c r="B14553" s="93" t="s">
        <v>24772</v>
      </c>
      <c r="C14553" s="93" t="s">
        <v>1422</v>
      </c>
      <c r="G14553" s="95">
        <v>250</v>
      </c>
      <c r="H14553" s="93" t="s">
        <v>8976</v>
      </c>
      <c r="I14553" s="93" t="s">
        <v>23891</v>
      </c>
      <c r="J14553" s="93" t="s">
        <v>20905</v>
      </c>
      <c r="K14553" s="93" t="s">
        <v>8990</v>
      </c>
      <c r="L14553" s="14">
        <f>AND(vyberHrace&lt;&gt;"",ISNUMBER(SEARCH(vyberHrace,$B14553)))</f>
      </c>
      <c r="M14553" s="14">
        <f>AND($I14553=MID(kododd,1,2),$J14553=MID(kododd,3,3))</f>
      </c>
    </row>
    <row r="14554">
      <c r="A14554" s="95">
        <v>61375</v>
      </c>
      <c r="B14554" s="93" t="s">
        <v>27571</v>
      </c>
      <c r="C14554" s="93" t="s">
        <v>1424</v>
      </c>
      <c r="G14554" s="95">
        <v>250</v>
      </c>
      <c r="H14554" s="93" t="s">
        <v>8976</v>
      </c>
      <c r="I14554" s="93" t="s">
        <v>23891</v>
      </c>
      <c r="J14554" s="93" t="s">
        <v>20877</v>
      </c>
      <c r="K14554" s="93" t="s">
        <v>1966</v>
      </c>
      <c r="L14554" s="14">
        <f>AND(vyberHrace&lt;&gt;"",ISNUMBER(SEARCH(vyberHrace,$B14554)))</f>
      </c>
      <c r="M14554" s="14">
        <f>AND($I14554=MID(kododd,1,2),$J14554=MID(kododd,3,3))</f>
      </c>
    </row>
    <row r="14555">
      <c r="A14555" s="95">
        <v>27474</v>
      </c>
      <c r="B14555" s="93" t="s">
        <v>17887</v>
      </c>
      <c r="C14555" s="93" t="s">
        <v>1452</v>
      </c>
      <c r="D14555" s="95">
        <v>1676</v>
      </c>
      <c r="E14555" s="95">
        <v>1790</v>
      </c>
      <c r="F14555" s="95">
        <v>347000</v>
      </c>
      <c r="G14555" s="95">
        <v>250</v>
      </c>
      <c r="H14555" s="93" t="s">
        <v>8976</v>
      </c>
      <c r="I14555" s="93" t="s">
        <v>23891</v>
      </c>
      <c r="J14555" s="93" t="s">
        <v>20844</v>
      </c>
      <c r="K14555" s="93" t="s">
        <v>4953</v>
      </c>
      <c r="L14555" s="14">
        <f>AND(vyberHrace&lt;&gt;"",ISNUMBER(SEARCH(vyberHrace,$B14555)))</f>
      </c>
      <c r="M14555" s="14">
        <f>AND($I14555=MID(kododd,1,2),$J14555=MID(kododd,3,3))</f>
      </c>
    </row>
    <row r="14556">
      <c r="A14556" s="95">
        <v>26112</v>
      </c>
      <c r="B14556" s="93" t="s">
        <v>17888</v>
      </c>
      <c r="C14556" s="93" t="s">
        <v>1431</v>
      </c>
      <c r="D14556" s="95">
        <v>1795</v>
      </c>
      <c r="E14556" s="95">
        <v>1861</v>
      </c>
      <c r="F14556" s="95">
        <v>349631</v>
      </c>
      <c r="G14556" s="95">
        <v>250</v>
      </c>
      <c r="H14556" s="93" t="s">
        <v>8976</v>
      </c>
      <c r="I14556" s="93" t="s">
        <v>23891</v>
      </c>
      <c r="J14556" s="93" t="s">
        <v>20844</v>
      </c>
      <c r="K14556" s="93" t="s">
        <v>4953</v>
      </c>
      <c r="L14556" s="14">
        <f>AND(vyberHrace&lt;&gt;"",ISNUMBER(SEARCH(vyberHrace,$B14556)))</f>
      </c>
      <c r="M14556" s="14">
        <f>AND($I14556=MID(kododd,1,2),$J14556=MID(kododd,3,3))</f>
      </c>
    </row>
    <row r="14557">
      <c r="A14557" s="95">
        <v>55567</v>
      </c>
      <c r="B14557" s="93" t="s">
        <v>22562</v>
      </c>
      <c r="C14557" s="93" t="s">
        <v>1420</v>
      </c>
      <c r="F14557" s="95">
        <v>23773316</v>
      </c>
      <c r="G14557" s="95">
        <v>0</v>
      </c>
      <c r="H14557" s="93" t="s">
        <v>8976</v>
      </c>
      <c r="I14557" s="93" t="s">
        <v>23891</v>
      </c>
      <c r="J14557" s="93" t="s">
        <v>20905</v>
      </c>
      <c r="K14557" s="93" t="s">
        <v>8990</v>
      </c>
      <c r="L14557" s="14">
        <f>AND(vyberHrace&lt;&gt;"",ISNUMBER(SEARCH(vyberHrace,$B14557)))</f>
      </c>
      <c r="M14557" s="14">
        <f>AND($I14557=MID(kododd,1,2),$J14557=MID(kododd,3,3))</f>
      </c>
    </row>
    <row r="14558">
      <c r="A14558" s="95">
        <v>45513</v>
      </c>
      <c r="B14558" s="93" t="s">
        <v>9695</v>
      </c>
      <c r="C14558" s="93" t="s">
        <v>1410</v>
      </c>
      <c r="D14558" s="95">
        <v>1125</v>
      </c>
      <c r="F14558" s="95">
        <v>23711892</v>
      </c>
      <c r="G14558" s="95">
        <v>250</v>
      </c>
      <c r="H14558" s="93" t="s">
        <v>8976</v>
      </c>
      <c r="I14558" s="93" t="s">
        <v>23891</v>
      </c>
      <c r="J14558" s="93" t="s">
        <v>20870</v>
      </c>
      <c r="K14558" s="93" t="s">
        <v>6868</v>
      </c>
      <c r="L14558" s="14">
        <f>AND(vyberHrace&lt;&gt;"",ISNUMBER(SEARCH(vyberHrace,$B14558)))</f>
      </c>
      <c r="M14558" s="14">
        <f>AND($I14558=MID(kododd,1,2),$J14558=MID(kododd,3,3))</f>
      </c>
    </row>
    <row r="14559">
      <c r="A14559" s="95">
        <v>55910</v>
      </c>
      <c r="B14559" s="93" t="s">
        <v>22597</v>
      </c>
      <c r="C14559" s="93" t="s">
        <v>1420</v>
      </c>
      <c r="G14559" s="95">
        <v>0</v>
      </c>
      <c r="H14559" s="93" t="s">
        <v>8976</v>
      </c>
      <c r="I14559" s="93" t="s">
        <v>23891</v>
      </c>
      <c r="J14559" s="93" t="s">
        <v>20877</v>
      </c>
      <c r="K14559" s="93" t="s">
        <v>1966</v>
      </c>
      <c r="L14559" s="14">
        <f>AND(vyberHrace&lt;&gt;"",ISNUMBER(SEARCH(vyberHrace,$B14559)))</f>
      </c>
      <c r="M14559" s="14">
        <f>AND($I14559=MID(kododd,1,2),$J14559=MID(kododd,3,3))</f>
      </c>
    </row>
    <row r="14560">
      <c r="A14560" s="95">
        <v>62310</v>
      </c>
      <c r="B14560" s="93" t="s">
        <v>28485</v>
      </c>
      <c r="C14560" s="93" t="s">
        <v>1450</v>
      </c>
      <c r="G14560" s="95">
        <v>250</v>
      </c>
      <c r="H14560" s="93" t="s">
        <v>8976</v>
      </c>
      <c r="I14560" s="93" t="s">
        <v>23891</v>
      </c>
      <c r="J14560" s="93" t="s">
        <v>20844</v>
      </c>
      <c r="K14560" s="93" t="s">
        <v>4953</v>
      </c>
      <c r="L14560" s="14">
        <f>AND(vyberHrace&lt;&gt;"",ISNUMBER(SEARCH(vyberHrace,$B14560)))</f>
      </c>
      <c r="M14560" s="14">
        <f>AND($I14560=MID(kododd,1,2),$J14560=MID(kododd,3,3))</f>
      </c>
    </row>
    <row r="14561">
      <c r="A14561" s="95">
        <v>51061</v>
      </c>
      <c r="B14561" s="93" t="s">
        <v>4793</v>
      </c>
      <c r="C14561" s="93" t="s">
        <v>1442</v>
      </c>
      <c r="F14561" s="95">
        <v>23736976</v>
      </c>
      <c r="G14561" s="95">
        <v>250</v>
      </c>
      <c r="H14561" s="93" t="s">
        <v>8976</v>
      </c>
      <c r="I14561" s="93" t="s">
        <v>23891</v>
      </c>
      <c r="J14561" s="93" t="s">
        <v>20877</v>
      </c>
      <c r="K14561" s="93" t="s">
        <v>1966</v>
      </c>
      <c r="L14561" s="14">
        <f>AND(vyberHrace&lt;&gt;"",ISNUMBER(SEARCH(vyberHrace,$B14561)))</f>
      </c>
      <c r="M14561" s="14">
        <f>AND($I14561=MID(kododd,1,2),$J14561=MID(kododd,3,3))</f>
      </c>
    </row>
    <row r="14562">
      <c r="A14562" s="95">
        <v>54755</v>
      </c>
      <c r="B14562" s="93" t="s">
        <v>784</v>
      </c>
      <c r="C14562" s="93" t="s">
        <v>1406</v>
      </c>
      <c r="F14562" s="95">
        <v>23758643</v>
      </c>
      <c r="G14562" s="95">
        <v>0</v>
      </c>
      <c r="H14562" s="93" t="s">
        <v>8976</v>
      </c>
      <c r="I14562" s="93" t="s">
        <v>23891</v>
      </c>
      <c r="J14562" s="93" t="s">
        <v>20877</v>
      </c>
      <c r="K14562" s="93" t="s">
        <v>1966</v>
      </c>
      <c r="L14562" s="14">
        <f>AND(vyberHrace&lt;&gt;"",ISNUMBER(SEARCH(vyberHrace,$B14562)))</f>
      </c>
      <c r="M14562" s="14">
        <f>AND($I14562=MID(kododd,1,2),$J14562=MID(kododd,3,3))</f>
      </c>
    </row>
    <row r="14563">
      <c r="A14563" s="95">
        <v>49045</v>
      </c>
      <c r="B14563" s="93" t="s">
        <v>15710</v>
      </c>
      <c r="C14563" s="93" t="s">
        <v>3255</v>
      </c>
      <c r="F14563" s="95">
        <v>23736984</v>
      </c>
      <c r="G14563" s="95">
        <v>0</v>
      </c>
      <c r="H14563" s="93" t="s">
        <v>8976</v>
      </c>
      <c r="I14563" s="93" t="s">
        <v>23891</v>
      </c>
      <c r="J14563" s="93" t="s">
        <v>20877</v>
      </c>
      <c r="K14563" s="93" t="s">
        <v>1966</v>
      </c>
      <c r="L14563" s="14">
        <f>AND(vyberHrace&lt;&gt;"",ISNUMBER(SEARCH(vyberHrace,$B14563)))</f>
      </c>
      <c r="M14563" s="14">
        <f>AND($I14563=MID(kododd,1,2),$J14563=MID(kododd,3,3))</f>
      </c>
    </row>
    <row r="14564">
      <c r="A14564" s="95">
        <v>38497</v>
      </c>
      <c r="B14564" s="93" t="s">
        <v>18077</v>
      </c>
      <c r="C14564" s="93" t="s">
        <v>1399</v>
      </c>
      <c r="D14564" s="95">
        <v>1595</v>
      </c>
      <c r="E14564" s="95">
        <v>1752</v>
      </c>
      <c r="F14564" s="95">
        <v>373125</v>
      </c>
      <c r="G14564" s="95">
        <v>250</v>
      </c>
      <c r="H14564" s="93" t="s">
        <v>8976</v>
      </c>
      <c r="I14564" s="93" t="s">
        <v>23891</v>
      </c>
      <c r="J14564" s="93" t="s">
        <v>20844</v>
      </c>
      <c r="K14564" s="93" t="s">
        <v>4953</v>
      </c>
      <c r="L14564" s="14">
        <f>AND(vyberHrace&lt;&gt;"",ISNUMBER(SEARCH(vyberHrace,$B14564)))</f>
      </c>
      <c r="M14564" s="14">
        <f>AND($I14564=MID(kododd,1,2),$J14564=MID(kododd,3,3))</f>
      </c>
    </row>
    <row r="14565">
      <c r="A14565" s="95">
        <v>39215</v>
      </c>
      <c r="B14565" s="93" t="s">
        <v>18080</v>
      </c>
      <c r="C14565" s="93" t="s">
        <v>1438</v>
      </c>
      <c r="D14565" s="95">
        <v>1656</v>
      </c>
      <c r="E14565" s="95">
        <v>1819</v>
      </c>
      <c r="F14565" s="95">
        <v>375608</v>
      </c>
      <c r="G14565" s="95">
        <v>250</v>
      </c>
      <c r="H14565" s="93" t="s">
        <v>8976</v>
      </c>
      <c r="I14565" s="93" t="s">
        <v>23891</v>
      </c>
      <c r="J14565" s="93" t="s">
        <v>20844</v>
      </c>
      <c r="K14565" s="93" t="s">
        <v>4953</v>
      </c>
      <c r="L14565" s="14">
        <f>AND(vyberHrace&lt;&gt;"",ISNUMBER(SEARCH(vyberHrace,$B14565)))</f>
      </c>
      <c r="M14565" s="14">
        <f>AND($I14565=MID(kododd,1,2),$J14565=MID(kododd,3,3))</f>
      </c>
    </row>
    <row r="14566">
      <c r="A14566" s="95">
        <v>28130</v>
      </c>
      <c r="B14566" s="93" t="s">
        <v>19481</v>
      </c>
      <c r="C14566" s="93" t="s">
        <v>1421</v>
      </c>
      <c r="D14566" s="95">
        <v>1985</v>
      </c>
      <c r="E14566" s="95">
        <v>1963</v>
      </c>
      <c r="F14566" s="95">
        <v>359394</v>
      </c>
      <c r="G14566" s="95">
        <v>0</v>
      </c>
      <c r="H14566" s="93" t="s">
        <v>8976</v>
      </c>
      <c r="I14566" s="93" t="s">
        <v>23891</v>
      </c>
      <c r="J14566" s="93" t="s">
        <v>20844</v>
      </c>
      <c r="K14566" s="93" t="s">
        <v>4953</v>
      </c>
      <c r="L14566" s="14">
        <f>AND(vyberHrace&lt;&gt;"",ISNUMBER(SEARCH(vyberHrace,$B14566)))</f>
      </c>
      <c r="M14566" s="14">
        <f>AND($I14566=MID(kododd,1,2),$J14566=MID(kododd,3,3))</f>
      </c>
    </row>
    <row r="14567">
      <c r="A14567" s="95">
        <v>52110</v>
      </c>
      <c r="B14567" s="93" t="s">
        <v>307</v>
      </c>
      <c r="C14567" s="93" t="s">
        <v>3255</v>
      </c>
      <c r="D14567" s="95">
        <v>1251</v>
      </c>
      <c r="E14567" s="95">
        <v>1726</v>
      </c>
      <c r="F14567" s="95">
        <v>23740345</v>
      </c>
      <c r="G14567" s="95">
        <v>250</v>
      </c>
      <c r="H14567" s="93" t="s">
        <v>8976</v>
      </c>
      <c r="I14567" s="93" t="s">
        <v>23891</v>
      </c>
      <c r="J14567" s="93" t="s">
        <v>20849</v>
      </c>
      <c r="K14567" s="93" t="s">
        <v>5108</v>
      </c>
      <c r="L14567" s="14">
        <f>AND(vyberHrace&lt;&gt;"",ISNUMBER(SEARCH(vyberHrace,$B14567)))</f>
      </c>
      <c r="M14567" s="14">
        <f>AND($I14567=MID(kododd,1,2),$J14567=MID(kododd,3,3))</f>
      </c>
    </row>
    <row r="14568">
      <c r="A14568" s="95">
        <v>56361</v>
      </c>
      <c r="B14568" s="93" t="s">
        <v>22605</v>
      </c>
      <c r="C14568" s="93" t="s">
        <v>1416</v>
      </c>
      <c r="G14568" s="95">
        <v>250</v>
      </c>
      <c r="H14568" s="93" t="s">
        <v>8976</v>
      </c>
      <c r="I14568" s="93" t="s">
        <v>23891</v>
      </c>
      <c r="J14568" s="93" t="s">
        <v>21038</v>
      </c>
      <c r="K14568" s="93" t="s">
        <v>21375</v>
      </c>
      <c r="L14568" s="14">
        <f>AND(vyberHrace&lt;&gt;"",ISNUMBER(SEARCH(vyberHrace,$B14568)))</f>
      </c>
      <c r="M14568" s="14">
        <f>AND($I14568=MID(kododd,1,2),$J14568=MID(kododd,3,3))</f>
      </c>
    </row>
    <row r="14569">
      <c r="A14569" s="95">
        <v>60549</v>
      </c>
      <c r="B14569" s="93" t="s">
        <v>22605</v>
      </c>
      <c r="C14569" s="93" t="s">
        <v>1420</v>
      </c>
      <c r="F14569" s="95">
        <v>23795611</v>
      </c>
      <c r="G14569" s="95">
        <v>250</v>
      </c>
      <c r="H14569" s="93" t="s">
        <v>8976</v>
      </c>
      <c r="I14569" s="93" t="s">
        <v>23891</v>
      </c>
      <c r="J14569" s="93" t="s">
        <v>20912</v>
      </c>
      <c r="K14569" s="93" t="s">
        <v>6267</v>
      </c>
      <c r="L14569" s="14">
        <f>AND(vyberHrace&lt;&gt;"",ISNUMBER(SEARCH(vyberHrace,$B14569)))</f>
      </c>
      <c r="M14569" s="14">
        <f>AND($I14569=MID(kododd,1,2),$J14569=MID(kododd,3,3))</f>
      </c>
    </row>
    <row r="14570">
      <c r="A14570" s="95">
        <v>57337</v>
      </c>
      <c r="B14570" s="93" t="s">
        <v>22570</v>
      </c>
      <c r="C14570" s="93" t="s">
        <v>1406</v>
      </c>
      <c r="D14570" s="95">
        <v>1004</v>
      </c>
      <c r="F14570" s="95">
        <v>23785101</v>
      </c>
      <c r="G14570" s="95">
        <v>250</v>
      </c>
      <c r="H14570" s="93" t="s">
        <v>8976</v>
      </c>
      <c r="I14570" s="93" t="s">
        <v>23891</v>
      </c>
      <c r="J14570" s="93" t="s">
        <v>20912</v>
      </c>
      <c r="K14570" s="93" t="s">
        <v>6267</v>
      </c>
      <c r="L14570" s="14">
        <f>AND(vyberHrace&lt;&gt;"",ISNUMBER(SEARCH(vyberHrace,$B14570)))</f>
      </c>
      <c r="M14570" s="14">
        <f>AND($I14570=MID(kododd,1,2),$J14570=MID(kododd,3,3))</f>
      </c>
    </row>
    <row r="14571">
      <c r="A14571" s="95">
        <v>61441</v>
      </c>
      <c r="B14571" s="93" t="s">
        <v>27624</v>
      </c>
      <c r="C14571" s="93" t="s">
        <v>1487</v>
      </c>
      <c r="G14571" s="95">
        <v>250</v>
      </c>
      <c r="H14571" s="93" t="s">
        <v>8976</v>
      </c>
      <c r="I14571" s="93" t="s">
        <v>23891</v>
      </c>
      <c r="J14571" s="93" t="s">
        <v>20946</v>
      </c>
      <c r="K14571" s="93" t="s">
        <v>4791</v>
      </c>
      <c r="L14571" s="14">
        <f>AND(vyberHrace&lt;&gt;"",ISNUMBER(SEARCH(vyberHrace,$B14571)))</f>
      </c>
      <c r="M14571" s="14">
        <f>AND($I14571=MID(kododd,1,2),$J14571=MID(kododd,3,3))</f>
      </c>
    </row>
    <row r="14572">
      <c r="A14572" s="95">
        <v>58978</v>
      </c>
      <c r="B14572" s="93" t="s">
        <v>25432</v>
      </c>
      <c r="C14572" s="93" t="s">
        <v>1411</v>
      </c>
      <c r="G14572" s="95">
        <v>0</v>
      </c>
      <c r="H14572" s="93" t="s">
        <v>8976</v>
      </c>
      <c r="I14572" s="93" t="s">
        <v>23891</v>
      </c>
      <c r="J14572" s="93" t="s">
        <v>20917</v>
      </c>
      <c r="K14572" s="93" t="s">
        <v>4902</v>
      </c>
      <c r="L14572" s="14">
        <f>AND(vyberHrace&lt;&gt;"",ISNUMBER(SEARCH(vyberHrace,$B14572)))</f>
      </c>
      <c r="M14572" s="14">
        <f>AND($I14572=MID(kododd,1,2),$J14572=MID(kododd,3,3))</f>
      </c>
    </row>
    <row r="14573">
      <c r="A14573" s="95">
        <v>53976</v>
      </c>
      <c r="B14573" s="93" t="s">
        <v>760</v>
      </c>
      <c r="C14573" s="93" t="s">
        <v>1406</v>
      </c>
      <c r="D14573" s="95">
        <v>1286</v>
      </c>
      <c r="E14573" s="95">
        <v>1882</v>
      </c>
      <c r="F14573" s="95">
        <v>23758503</v>
      </c>
      <c r="G14573" s="95">
        <v>250</v>
      </c>
      <c r="H14573" s="93" t="s">
        <v>8976</v>
      </c>
      <c r="I14573" s="93" t="s">
        <v>23891</v>
      </c>
      <c r="J14573" s="93" t="s">
        <v>20917</v>
      </c>
      <c r="K14573" s="93" t="s">
        <v>4902</v>
      </c>
      <c r="L14573" s="14">
        <f>AND(vyberHrace&lt;&gt;"",ISNUMBER(SEARCH(vyberHrace,$B14573)))</f>
      </c>
      <c r="M14573" s="14">
        <f>AND($I14573=MID(kododd,1,2),$J14573=MID(kododd,3,3))</f>
      </c>
    </row>
    <row r="14574">
      <c r="A14574" s="95">
        <v>12816</v>
      </c>
      <c r="B14574" s="93" t="s">
        <v>11880</v>
      </c>
      <c r="C14574" s="93" t="s">
        <v>1429</v>
      </c>
      <c r="D14574" s="95">
        <v>1259</v>
      </c>
      <c r="G14574" s="95">
        <v>0</v>
      </c>
      <c r="H14574" s="93" t="s">
        <v>8976</v>
      </c>
      <c r="I14574" s="93" t="s">
        <v>23891</v>
      </c>
      <c r="J14574" s="93" t="s">
        <v>20858</v>
      </c>
      <c r="K14574" s="93" t="s">
        <v>4899</v>
      </c>
      <c r="L14574" s="14">
        <f>AND(vyberHrace&lt;&gt;"",ISNUMBER(SEARCH(vyberHrace,$B14574)))</f>
      </c>
      <c r="M14574" s="14">
        <f>AND($I14574=MID(kododd,1,2),$J14574=MID(kododd,3,3))</f>
      </c>
    </row>
    <row r="14575">
      <c r="A14575" s="95">
        <v>51366</v>
      </c>
      <c r="B14575" s="93" t="s">
        <v>4801</v>
      </c>
      <c r="C14575" s="93" t="s">
        <v>1408</v>
      </c>
      <c r="D14575" s="95">
        <v>1204</v>
      </c>
      <c r="E14575" s="95">
        <v>1443</v>
      </c>
      <c r="F14575" s="95">
        <v>23734949</v>
      </c>
      <c r="G14575" s="95">
        <v>250</v>
      </c>
      <c r="H14575" s="93" t="s">
        <v>8976</v>
      </c>
      <c r="I14575" s="93" t="s">
        <v>23891</v>
      </c>
      <c r="J14575" s="93" t="s">
        <v>20980</v>
      </c>
      <c r="K14575" s="93" t="s">
        <v>29223</v>
      </c>
      <c r="L14575" s="14">
        <f>AND(vyberHrace&lt;&gt;"",ISNUMBER(SEARCH(vyberHrace,$B14575)))</f>
      </c>
      <c r="M14575" s="14">
        <f>AND($I14575=MID(kododd,1,2),$J14575=MID(kododd,3,3))</f>
      </c>
    </row>
    <row r="14576">
      <c r="A14576" s="95">
        <v>62520</v>
      </c>
      <c r="B14576" s="93" t="s">
        <v>29265</v>
      </c>
      <c r="C14576" s="93" t="s">
        <v>1416</v>
      </c>
      <c r="G14576" s="95">
        <v>250</v>
      </c>
      <c r="H14576" s="93" t="s">
        <v>8976</v>
      </c>
      <c r="I14576" s="93" t="s">
        <v>23891</v>
      </c>
      <c r="J14576" s="93" t="s">
        <v>20905</v>
      </c>
      <c r="K14576" s="93" t="s">
        <v>8990</v>
      </c>
      <c r="L14576" s="14">
        <f>AND(vyberHrace&lt;&gt;"",ISNUMBER(SEARCH(vyberHrace,$B14576)))</f>
      </c>
      <c r="M14576" s="14">
        <f>AND($I14576=MID(kododd,1,2),$J14576=MID(kododd,3,3))</f>
      </c>
    </row>
    <row r="14577">
      <c r="A14577" s="95">
        <v>14145</v>
      </c>
      <c r="B14577" s="93" t="s">
        <v>12049</v>
      </c>
      <c r="C14577" s="93" t="s">
        <v>1440</v>
      </c>
      <c r="D14577" s="95">
        <v>1716</v>
      </c>
      <c r="E14577" s="95">
        <v>1815</v>
      </c>
      <c r="F14577" s="95">
        <v>373133</v>
      </c>
      <c r="G14577" s="95">
        <v>0</v>
      </c>
      <c r="H14577" s="93" t="s">
        <v>8976</v>
      </c>
      <c r="I14577" s="93" t="s">
        <v>23891</v>
      </c>
      <c r="J14577" s="93" t="s">
        <v>21037</v>
      </c>
      <c r="K14577" s="93" t="s">
        <v>20623</v>
      </c>
      <c r="L14577" s="14">
        <f>AND(vyberHrace&lt;&gt;"",ISNUMBER(SEARCH(vyberHrace,$B14577)))</f>
      </c>
      <c r="M14577" s="14">
        <f>AND($I14577=MID(kododd,1,2),$J14577=MID(kododd,3,3))</f>
      </c>
    </row>
    <row r="14578">
      <c r="A14578" s="95">
        <v>54680</v>
      </c>
      <c r="B14578" s="93" t="s">
        <v>777</v>
      </c>
      <c r="C14578" s="93" t="s">
        <v>1412</v>
      </c>
      <c r="F14578" s="95">
        <v>23755148</v>
      </c>
      <c r="G14578" s="95">
        <v>0</v>
      </c>
      <c r="H14578" s="93" t="s">
        <v>8976</v>
      </c>
      <c r="I14578" s="93" t="s">
        <v>23891</v>
      </c>
      <c r="J14578" s="93" t="s">
        <v>20909</v>
      </c>
      <c r="K14578" s="93" t="s">
        <v>8978</v>
      </c>
      <c r="L14578" s="14">
        <f>AND(vyberHrace&lt;&gt;"",ISNUMBER(SEARCH(vyberHrace,$B14578)))</f>
      </c>
      <c r="M14578" s="14">
        <f>AND($I14578=MID(kododd,1,2),$J14578=MID(kododd,3,3))</f>
      </c>
    </row>
    <row r="14579">
      <c r="A14579" s="95">
        <v>63332</v>
      </c>
      <c r="B14579" s="93" t="s">
        <v>28935</v>
      </c>
      <c r="C14579" s="93" t="s">
        <v>1424</v>
      </c>
      <c r="G14579" s="95">
        <v>250</v>
      </c>
      <c r="H14579" s="93" t="s">
        <v>8976</v>
      </c>
      <c r="I14579" s="93" t="s">
        <v>23891</v>
      </c>
      <c r="J14579" s="93" t="s">
        <v>20946</v>
      </c>
      <c r="K14579" s="93" t="s">
        <v>4791</v>
      </c>
      <c r="L14579" s="14">
        <f>AND(vyberHrace&lt;&gt;"",ISNUMBER(SEARCH(vyberHrace,$B14579)))</f>
      </c>
      <c r="M14579" s="14">
        <f>AND($I14579=MID(kododd,1,2),$J14579=MID(kododd,3,3))</f>
      </c>
    </row>
    <row r="14580">
      <c r="A14580" s="95">
        <v>2587</v>
      </c>
      <c r="B14580" s="93" t="s">
        <v>19857</v>
      </c>
      <c r="C14580" s="93" t="s">
        <v>1426</v>
      </c>
      <c r="D14580" s="95">
        <v>1596</v>
      </c>
      <c r="E14580" s="95">
        <v>1744</v>
      </c>
      <c r="F14580" s="95">
        <v>304336</v>
      </c>
      <c r="G14580" s="95">
        <v>250</v>
      </c>
      <c r="H14580" s="93" t="s">
        <v>8976</v>
      </c>
      <c r="I14580" s="93" t="s">
        <v>23891</v>
      </c>
      <c r="J14580" s="93" t="s">
        <v>20844</v>
      </c>
      <c r="K14580" s="93" t="s">
        <v>4953</v>
      </c>
      <c r="L14580" s="14">
        <f>AND(vyberHrace&lt;&gt;"",ISNUMBER(SEARCH(vyberHrace,$B14580)))</f>
      </c>
      <c r="M14580" s="14">
        <f>AND($I14580=MID(kododd,1,2),$J14580=MID(kododd,3,3))</f>
      </c>
    </row>
    <row r="14581">
      <c r="A14581" s="95">
        <v>59032</v>
      </c>
      <c r="B14581" s="93" t="s">
        <v>25484</v>
      </c>
      <c r="C14581" s="93" t="s">
        <v>1411</v>
      </c>
      <c r="G14581" s="95">
        <v>0</v>
      </c>
      <c r="H14581" s="93" t="s">
        <v>8976</v>
      </c>
      <c r="I14581" s="93" t="s">
        <v>23891</v>
      </c>
      <c r="J14581" s="93" t="s">
        <v>20909</v>
      </c>
      <c r="K14581" s="93" t="s">
        <v>8978</v>
      </c>
      <c r="L14581" s="14">
        <f>AND(vyberHrace&lt;&gt;"",ISNUMBER(SEARCH(vyberHrace,$B14581)))</f>
      </c>
      <c r="M14581" s="14">
        <f>AND($I14581=MID(kododd,1,2),$J14581=MID(kododd,3,3))</f>
      </c>
    </row>
    <row r="14582">
      <c r="A14582" s="95">
        <v>1434</v>
      </c>
      <c r="B14582" s="93" t="s">
        <v>14289</v>
      </c>
      <c r="C14582" s="93" t="s">
        <v>1426</v>
      </c>
      <c r="D14582" s="95">
        <v>1717</v>
      </c>
      <c r="E14582" s="95">
        <v>1857</v>
      </c>
      <c r="F14582" s="95">
        <v>340421</v>
      </c>
      <c r="G14582" s="95">
        <v>250</v>
      </c>
      <c r="H14582" s="93" t="s">
        <v>8976</v>
      </c>
      <c r="I14582" s="93" t="s">
        <v>23891</v>
      </c>
      <c r="J14582" s="93" t="s">
        <v>20917</v>
      </c>
      <c r="K14582" s="93" t="s">
        <v>4902</v>
      </c>
      <c r="L14582" s="14">
        <f>AND(vyberHrace&lt;&gt;"",ISNUMBER(SEARCH(vyberHrace,$B14582)))</f>
      </c>
      <c r="M14582" s="14">
        <f>AND($I14582=MID(kododd,1,2),$J14582=MID(kododd,3,3))</f>
      </c>
    </row>
    <row r="14583">
      <c r="A14583" s="95">
        <v>50361</v>
      </c>
      <c r="B14583" s="93" t="s">
        <v>4731</v>
      </c>
      <c r="C14583" s="93" t="s">
        <v>1422</v>
      </c>
      <c r="D14583" s="95">
        <v>1100</v>
      </c>
      <c r="G14583" s="95">
        <v>0</v>
      </c>
      <c r="H14583" s="93" t="s">
        <v>8976</v>
      </c>
      <c r="I14583" s="93" t="s">
        <v>23891</v>
      </c>
      <c r="J14583" s="93" t="s">
        <v>20859</v>
      </c>
      <c r="K14583" s="93" t="s">
        <v>6551</v>
      </c>
      <c r="L14583" s="14">
        <f>AND(vyberHrace&lt;&gt;"",ISNUMBER(SEARCH(vyberHrace,$B14583)))</f>
      </c>
      <c r="M14583" s="14">
        <f>AND($I14583=MID(kododd,1,2),$J14583=MID(kododd,3,3))</f>
      </c>
    </row>
    <row r="14584">
      <c r="A14584" s="95">
        <v>50362</v>
      </c>
      <c r="B14584" s="93" t="s">
        <v>4732</v>
      </c>
      <c r="C14584" s="93" t="s">
        <v>1422</v>
      </c>
      <c r="G14584" s="95">
        <v>0</v>
      </c>
      <c r="H14584" s="93" t="s">
        <v>8976</v>
      </c>
      <c r="I14584" s="93" t="s">
        <v>23891</v>
      </c>
      <c r="J14584" s="93" t="s">
        <v>20859</v>
      </c>
      <c r="K14584" s="93" t="s">
        <v>6551</v>
      </c>
      <c r="L14584" s="14">
        <f>AND(vyberHrace&lt;&gt;"",ISNUMBER(SEARCH(vyberHrace,$B14584)))</f>
      </c>
      <c r="M14584" s="14">
        <f>AND($I14584=MID(kododd,1,2),$J14584=MID(kododd,3,3))</f>
      </c>
    </row>
    <row r="14585">
      <c r="A14585" s="95">
        <v>26450</v>
      </c>
      <c r="B14585" s="93" t="s">
        <v>16637</v>
      </c>
      <c r="C14585" s="93" t="s">
        <v>1461</v>
      </c>
      <c r="D14585" s="95">
        <v>1825</v>
      </c>
      <c r="E14585" s="95">
        <v>1892</v>
      </c>
      <c r="F14585" s="95">
        <v>359408</v>
      </c>
      <c r="G14585" s="95">
        <v>250</v>
      </c>
      <c r="H14585" s="93" t="s">
        <v>8976</v>
      </c>
      <c r="I14585" s="93" t="s">
        <v>23891</v>
      </c>
      <c r="J14585" s="93" t="s">
        <v>20844</v>
      </c>
      <c r="K14585" s="93" t="s">
        <v>4953</v>
      </c>
      <c r="L14585" s="14">
        <f>AND(vyberHrace&lt;&gt;"",ISNUMBER(SEARCH(vyberHrace,$B14585)))</f>
      </c>
      <c r="M14585" s="14">
        <f>AND($I14585=MID(kododd,1,2),$J14585=MID(kododd,3,3))</f>
      </c>
    </row>
    <row r="14586">
      <c r="A14586" s="95">
        <v>59044</v>
      </c>
      <c r="B14586" s="93" t="s">
        <v>25495</v>
      </c>
      <c r="C14586" s="93" t="s">
        <v>1422</v>
      </c>
      <c r="G14586" s="95">
        <v>250</v>
      </c>
      <c r="H14586" s="93" t="s">
        <v>8976</v>
      </c>
      <c r="I14586" s="93" t="s">
        <v>23891</v>
      </c>
      <c r="J14586" s="93" t="s">
        <v>20870</v>
      </c>
      <c r="K14586" s="93" t="s">
        <v>6868</v>
      </c>
      <c r="L14586" s="14">
        <f>AND(vyberHrace&lt;&gt;"",ISNUMBER(SEARCH(vyberHrace,$B14586)))</f>
      </c>
      <c r="M14586" s="14">
        <f>AND($I14586=MID(kododd,1,2),$J14586=MID(kododd,3,3))</f>
      </c>
    </row>
    <row r="14587">
      <c r="A14587" s="95">
        <v>18752</v>
      </c>
      <c r="B14587" s="93" t="s">
        <v>16638</v>
      </c>
      <c r="C14587" s="93" t="s">
        <v>1436</v>
      </c>
      <c r="G14587" s="95">
        <v>0</v>
      </c>
      <c r="H14587" s="93" t="s">
        <v>8976</v>
      </c>
      <c r="I14587" s="93" t="s">
        <v>23891</v>
      </c>
      <c r="J14587" s="93" t="s">
        <v>20859</v>
      </c>
      <c r="K14587" s="93" t="s">
        <v>6551</v>
      </c>
      <c r="L14587" s="14">
        <f>AND(vyberHrace&lt;&gt;"",ISNUMBER(SEARCH(vyberHrace,$B14587)))</f>
      </c>
      <c r="M14587" s="14">
        <f>AND($I14587=MID(kododd,1,2),$J14587=MID(kododd,3,3))</f>
      </c>
    </row>
    <row r="14588">
      <c r="A14588" s="95">
        <v>54499</v>
      </c>
      <c r="B14588" s="93" t="s">
        <v>749</v>
      </c>
      <c r="C14588" s="93" t="s">
        <v>1411</v>
      </c>
      <c r="D14588" s="95">
        <v>1406</v>
      </c>
      <c r="E14588" s="95">
        <v>1596</v>
      </c>
      <c r="F14588" s="95">
        <v>23785110</v>
      </c>
      <c r="G14588" s="95">
        <v>250</v>
      </c>
      <c r="H14588" s="93" t="s">
        <v>8976</v>
      </c>
      <c r="I14588" s="93" t="s">
        <v>23891</v>
      </c>
      <c r="J14588" s="93" t="s">
        <v>20912</v>
      </c>
      <c r="K14588" s="93" t="s">
        <v>6267</v>
      </c>
      <c r="L14588" s="14">
        <f>AND(vyberHrace&lt;&gt;"",ISNUMBER(SEARCH(vyberHrace,$B14588)))</f>
      </c>
      <c r="M14588" s="14">
        <f>AND($I14588=MID(kododd,1,2),$J14588=MID(kododd,3,3))</f>
      </c>
    </row>
    <row r="14589">
      <c r="A14589" s="95">
        <v>6940</v>
      </c>
      <c r="B14589" s="93" t="s">
        <v>16653</v>
      </c>
      <c r="C14589" s="93" t="s">
        <v>1428</v>
      </c>
      <c r="D14589" s="95">
        <v>1788</v>
      </c>
      <c r="E14589" s="95">
        <v>1867</v>
      </c>
      <c r="F14589" s="95">
        <v>371505</v>
      </c>
      <c r="G14589" s="95">
        <v>250</v>
      </c>
      <c r="H14589" s="93" t="s">
        <v>8976</v>
      </c>
      <c r="I14589" s="93" t="s">
        <v>23891</v>
      </c>
      <c r="J14589" s="93" t="s">
        <v>20880</v>
      </c>
      <c r="K14589" s="93" t="s">
        <v>11212</v>
      </c>
      <c r="L14589" s="14">
        <f>AND(vyberHrace&lt;&gt;"",ISNUMBER(SEARCH(vyberHrace,$B14589)))</f>
      </c>
      <c r="M14589" s="14">
        <f>AND($I14589=MID(kododd,1,2),$J14589=MID(kododd,3,3))</f>
      </c>
    </row>
    <row r="14590">
      <c r="A14590" s="95">
        <v>7964</v>
      </c>
      <c r="B14590" s="93" t="s">
        <v>16658</v>
      </c>
      <c r="C14590" s="93" t="s">
        <v>1467</v>
      </c>
      <c r="D14590" s="95">
        <v>1429</v>
      </c>
      <c r="E14590" s="95">
        <v>1641</v>
      </c>
      <c r="F14590" s="95">
        <v>373575</v>
      </c>
      <c r="G14590" s="95">
        <v>250</v>
      </c>
      <c r="H14590" s="93" t="s">
        <v>8976</v>
      </c>
      <c r="I14590" s="93" t="s">
        <v>23891</v>
      </c>
      <c r="J14590" s="93" t="s">
        <v>20843</v>
      </c>
      <c r="K14590" s="93" t="s">
        <v>5072</v>
      </c>
      <c r="L14590" s="14">
        <f>AND(vyberHrace&lt;&gt;"",ISNUMBER(SEARCH(vyberHrace,$B14590)))</f>
      </c>
      <c r="M14590" s="14">
        <f>AND($I14590=MID(kododd,1,2),$J14590=MID(kododd,3,3))</f>
      </c>
    </row>
    <row r="14591">
      <c r="A14591" s="95">
        <v>49042</v>
      </c>
      <c r="B14591" s="93" t="s">
        <v>16662</v>
      </c>
      <c r="C14591" s="93" t="s">
        <v>3255</v>
      </c>
      <c r="F14591" s="95">
        <v>23737000</v>
      </c>
      <c r="G14591" s="95">
        <v>0</v>
      </c>
      <c r="H14591" s="93" t="s">
        <v>8976</v>
      </c>
      <c r="I14591" s="93" t="s">
        <v>23891</v>
      </c>
      <c r="J14591" s="93" t="s">
        <v>20877</v>
      </c>
      <c r="K14591" s="93" t="s">
        <v>1966</v>
      </c>
      <c r="L14591" s="14">
        <f>AND(vyberHrace&lt;&gt;"",ISNUMBER(SEARCH(vyberHrace,$B14591)))</f>
      </c>
      <c r="M14591" s="14">
        <f>AND($I14591=MID(kododd,1,2),$J14591=MID(kododd,3,3))</f>
      </c>
    </row>
    <row r="14592">
      <c r="A14592" s="95">
        <v>1381</v>
      </c>
      <c r="B14592" s="93" t="s">
        <v>16673</v>
      </c>
      <c r="C14592" s="93" t="s">
        <v>1433</v>
      </c>
      <c r="D14592" s="95">
        <v>1927</v>
      </c>
      <c r="E14592" s="95">
        <v>1960</v>
      </c>
      <c r="F14592" s="95">
        <v>340430</v>
      </c>
      <c r="G14592" s="95">
        <v>250</v>
      </c>
      <c r="H14592" s="93" t="s">
        <v>8976</v>
      </c>
      <c r="I14592" s="93" t="s">
        <v>23891</v>
      </c>
      <c r="J14592" s="93" t="s">
        <v>20909</v>
      </c>
      <c r="K14592" s="93" t="s">
        <v>8978</v>
      </c>
      <c r="L14592" s="14">
        <f>AND(vyberHrace&lt;&gt;"",ISNUMBER(SEARCH(vyberHrace,$B14592)))</f>
      </c>
      <c r="M14592" s="14">
        <f>AND($I14592=MID(kododd,1,2),$J14592=MID(kododd,3,3))</f>
      </c>
    </row>
    <row r="14593">
      <c r="A14593" s="95">
        <v>24614</v>
      </c>
      <c r="B14593" s="93" t="s">
        <v>8562</v>
      </c>
      <c r="C14593" s="93" t="s">
        <v>1404</v>
      </c>
      <c r="D14593" s="95">
        <v>1593</v>
      </c>
      <c r="E14593" s="95">
        <v>1786</v>
      </c>
      <c r="F14593" s="95">
        <v>23724714</v>
      </c>
      <c r="G14593" s="95">
        <v>250</v>
      </c>
      <c r="H14593" s="93" t="s">
        <v>8976</v>
      </c>
      <c r="I14593" s="93" t="s">
        <v>23891</v>
      </c>
      <c r="J14593" s="93" t="s">
        <v>21037</v>
      </c>
      <c r="K14593" s="93" t="s">
        <v>20623</v>
      </c>
      <c r="L14593" s="14">
        <f>AND(vyberHrace&lt;&gt;"",ISNUMBER(SEARCH(vyberHrace,$B14593)))</f>
      </c>
      <c r="M14593" s="14">
        <f>AND($I14593=MID(kododd,1,2),$J14593=MID(kododd,3,3))</f>
      </c>
    </row>
    <row r="14594">
      <c r="A14594" s="95">
        <v>49483</v>
      </c>
      <c r="B14594" s="93" t="s">
        <v>21277</v>
      </c>
      <c r="C14594" s="93" t="s">
        <v>1406</v>
      </c>
      <c r="G14594" s="95">
        <v>250</v>
      </c>
      <c r="H14594" s="93" t="s">
        <v>8976</v>
      </c>
      <c r="I14594" s="93" t="s">
        <v>23891</v>
      </c>
      <c r="J14594" s="93" t="s">
        <v>20961</v>
      </c>
      <c r="K14594" s="93" t="s">
        <v>6549</v>
      </c>
      <c r="L14594" s="14">
        <f>AND(vyberHrace&lt;&gt;"",ISNUMBER(SEARCH(vyberHrace,$B14594)))</f>
      </c>
      <c r="M14594" s="14">
        <f>AND($I14594=MID(kododd,1,2),$J14594=MID(kododd,3,3))</f>
      </c>
    </row>
    <row r="14595">
      <c r="A14595" s="95">
        <v>54164</v>
      </c>
      <c r="B14595" s="93" t="s">
        <v>673</v>
      </c>
      <c r="C14595" s="93" t="s">
        <v>1411</v>
      </c>
      <c r="G14595" s="95">
        <v>0</v>
      </c>
      <c r="H14595" s="93" t="s">
        <v>8976</v>
      </c>
      <c r="I14595" s="93" t="s">
        <v>23891</v>
      </c>
      <c r="J14595" s="93" t="s">
        <v>20859</v>
      </c>
      <c r="K14595" s="93" t="s">
        <v>6551</v>
      </c>
      <c r="L14595" s="14">
        <f>AND(vyberHrace&lt;&gt;"",ISNUMBER(SEARCH(vyberHrace,$B14595)))</f>
      </c>
      <c r="M14595" s="14">
        <f>AND($I14595=MID(kododd,1,2),$J14595=MID(kododd,3,3))</f>
      </c>
    </row>
    <row r="14596">
      <c r="A14596" s="95">
        <v>8467</v>
      </c>
      <c r="B14596" s="93" t="s">
        <v>21292</v>
      </c>
      <c r="C14596" s="93" t="s">
        <v>1418</v>
      </c>
      <c r="D14596" s="95">
        <v>1925</v>
      </c>
      <c r="E14596" s="95">
        <v>1946</v>
      </c>
      <c r="F14596" s="95">
        <v>322806</v>
      </c>
      <c r="G14596" s="95">
        <v>250</v>
      </c>
      <c r="H14596" s="93" t="s">
        <v>8976</v>
      </c>
      <c r="I14596" s="93" t="s">
        <v>23891</v>
      </c>
      <c r="J14596" s="93" t="s">
        <v>20913</v>
      </c>
      <c r="K14596" s="93" t="s">
        <v>9925</v>
      </c>
      <c r="L14596" s="14">
        <f>AND(vyberHrace&lt;&gt;"",ISNUMBER(SEARCH(vyberHrace,$B14596)))</f>
      </c>
      <c r="M14596" s="14">
        <f>AND($I14596=MID(kododd,1,2),$J14596=MID(kododd,3,3))</f>
      </c>
    </row>
    <row r="14597">
      <c r="A14597" s="95">
        <v>35432</v>
      </c>
      <c r="B14597" s="93" t="s">
        <v>21294</v>
      </c>
      <c r="C14597" s="93" t="s">
        <v>1471</v>
      </c>
      <c r="G14597" s="95">
        <v>0</v>
      </c>
      <c r="H14597" s="93" t="s">
        <v>8976</v>
      </c>
      <c r="I14597" s="93" t="s">
        <v>23891</v>
      </c>
      <c r="J14597" s="93" t="s">
        <v>20895</v>
      </c>
      <c r="K14597" s="93" t="s">
        <v>26155</v>
      </c>
      <c r="L14597" s="14">
        <f>AND(vyberHrace&lt;&gt;"",ISNUMBER(SEARCH(vyberHrace,$B14597)))</f>
      </c>
      <c r="M14597" s="14">
        <f>AND($I14597=MID(kododd,1,2),$J14597=MID(kododd,3,3))</f>
      </c>
    </row>
    <row r="14598">
      <c r="A14598" s="95">
        <v>44468</v>
      </c>
      <c r="B14598" s="93" t="s">
        <v>21295</v>
      </c>
      <c r="C14598" s="93" t="s">
        <v>1406</v>
      </c>
      <c r="D14598" s="95">
        <v>1991</v>
      </c>
      <c r="E14598" s="95">
        <v>2143</v>
      </c>
      <c r="F14598" s="95">
        <v>399817</v>
      </c>
      <c r="G14598" s="95">
        <v>250</v>
      </c>
      <c r="H14598" s="93" t="s">
        <v>8976</v>
      </c>
      <c r="I14598" s="93" t="s">
        <v>23891</v>
      </c>
      <c r="J14598" s="93" t="s">
        <v>20899</v>
      </c>
      <c r="K14598" s="93" t="s">
        <v>4757</v>
      </c>
      <c r="L14598" s="14">
        <f>AND(vyberHrace&lt;&gt;"",ISNUMBER(SEARCH(vyberHrace,$B14598)))</f>
      </c>
      <c r="M14598" s="14">
        <f>AND($I14598=MID(kododd,1,2),$J14598=MID(kododd,3,3))</f>
      </c>
    </row>
    <row r="14599">
      <c r="A14599" s="95">
        <v>52165</v>
      </c>
      <c r="B14599" s="93" t="s">
        <v>5298</v>
      </c>
      <c r="C14599" s="93" t="s">
        <v>3255</v>
      </c>
      <c r="D14599" s="95">
        <v>1801</v>
      </c>
      <c r="E14599" s="95">
        <v>1877</v>
      </c>
      <c r="F14599" s="95">
        <v>23742992</v>
      </c>
      <c r="G14599" s="95">
        <v>250</v>
      </c>
      <c r="H14599" s="93" t="s">
        <v>8976</v>
      </c>
      <c r="I14599" s="93" t="s">
        <v>23891</v>
      </c>
      <c r="J14599" s="93" t="s">
        <v>20961</v>
      </c>
      <c r="K14599" s="93" t="s">
        <v>6549</v>
      </c>
      <c r="L14599" s="14">
        <f>AND(vyberHrace&lt;&gt;"",ISNUMBER(SEARCH(vyberHrace,$B14599)))</f>
      </c>
      <c r="M14599" s="14">
        <f>AND($I14599=MID(kododd,1,2),$J14599=MID(kododd,3,3))</f>
      </c>
    </row>
    <row r="14600">
      <c r="A14600" s="95">
        <v>16386</v>
      </c>
      <c r="B14600" s="93" t="s">
        <v>21313</v>
      </c>
      <c r="C14600" s="93" t="s">
        <v>1463</v>
      </c>
      <c r="D14600" s="95">
        <v>1549</v>
      </c>
      <c r="E14600" s="95">
        <v>1672</v>
      </c>
      <c r="F14600" s="95">
        <v>384496</v>
      </c>
      <c r="G14600" s="95">
        <v>250</v>
      </c>
      <c r="H14600" s="93" t="s">
        <v>8976</v>
      </c>
      <c r="I14600" s="93" t="s">
        <v>23891</v>
      </c>
      <c r="J14600" s="93" t="s">
        <v>20899</v>
      </c>
      <c r="K14600" s="93" t="s">
        <v>4757</v>
      </c>
      <c r="L14600" s="14">
        <f>AND(vyberHrace&lt;&gt;"",ISNUMBER(SEARCH(vyberHrace,$B14600)))</f>
      </c>
      <c r="M14600" s="14">
        <f>AND($I14600=MID(kododd,1,2),$J14600=MID(kododd,3,3))</f>
      </c>
    </row>
    <row r="14601">
      <c r="A14601" s="95">
        <v>51131</v>
      </c>
      <c r="B14601" s="93" t="s">
        <v>4756</v>
      </c>
      <c r="C14601" s="93" t="s">
        <v>1406</v>
      </c>
      <c r="D14601" s="95">
        <v>1113</v>
      </c>
      <c r="E14601" s="95">
        <v>1429</v>
      </c>
      <c r="F14601" s="95">
        <v>23740302</v>
      </c>
      <c r="G14601" s="95">
        <v>250</v>
      </c>
      <c r="H14601" s="93" t="s">
        <v>8976</v>
      </c>
      <c r="I14601" s="93" t="s">
        <v>23891</v>
      </c>
      <c r="J14601" s="93" t="s">
        <v>20888</v>
      </c>
      <c r="K14601" s="93" t="s">
        <v>6891</v>
      </c>
      <c r="L14601" s="14">
        <f>AND(vyberHrace&lt;&gt;"",ISNUMBER(SEARCH(vyberHrace,$B14601)))</f>
      </c>
      <c r="M14601" s="14">
        <f>AND($I14601=MID(kododd,1,2),$J14601=MID(kododd,3,3))</f>
      </c>
    </row>
    <row r="14602">
      <c r="A14602" s="95">
        <v>4433</v>
      </c>
      <c r="B14602" s="93" t="s">
        <v>21316</v>
      </c>
      <c r="C14602" s="93" t="s">
        <v>1423</v>
      </c>
      <c r="D14602" s="95">
        <v>2260</v>
      </c>
      <c r="E14602" s="95">
        <v>2292</v>
      </c>
      <c r="F14602" s="95">
        <v>313467</v>
      </c>
      <c r="G14602" s="95">
        <v>250</v>
      </c>
      <c r="H14602" s="93" t="s">
        <v>8976</v>
      </c>
      <c r="I14602" s="93" t="s">
        <v>23891</v>
      </c>
      <c r="J14602" s="93" t="s">
        <v>20888</v>
      </c>
      <c r="K14602" s="93" t="s">
        <v>6891</v>
      </c>
      <c r="L14602" s="14">
        <f>AND(vyberHrace&lt;&gt;"",ISNUMBER(SEARCH(vyberHrace,$B14602)))</f>
      </c>
      <c r="M14602" s="14">
        <f>AND($I14602=MID(kododd,1,2),$J14602=MID(kododd,3,3))</f>
      </c>
    </row>
    <row r="14603">
      <c r="A14603" s="95">
        <v>58875</v>
      </c>
      <c r="B14603" s="93" t="s">
        <v>25343</v>
      </c>
      <c r="C14603" s="93" t="s">
        <v>1422</v>
      </c>
      <c r="F14603" s="95">
        <v>23760478</v>
      </c>
      <c r="G14603" s="95">
        <v>250</v>
      </c>
      <c r="H14603" s="93" t="s">
        <v>8976</v>
      </c>
      <c r="I14603" s="93" t="s">
        <v>23891</v>
      </c>
      <c r="J14603" s="93" t="s">
        <v>20854</v>
      </c>
      <c r="K14603" s="93" t="s">
        <v>5080</v>
      </c>
      <c r="L14603" s="14">
        <f>AND(vyberHrace&lt;&gt;"",ISNUMBER(SEARCH(vyberHrace,$B14603)))</f>
      </c>
      <c r="M14603" s="14">
        <f>AND($I14603=MID(kododd,1,2),$J14603=MID(kododd,3,3))</f>
      </c>
    </row>
    <row r="14604">
      <c r="A14604" s="95">
        <v>41257</v>
      </c>
      <c r="B14604" s="93" t="s">
        <v>21341</v>
      </c>
      <c r="C14604" s="93" t="s">
        <v>1409</v>
      </c>
      <c r="D14604" s="95">
        <v>1100</v>
      </c>
      <c r="G14604" s="95">
        <v>0</v>
      </c>
      <c r="H14604" s="93" t="s">
        <v>8976</v>
      </c>
      <c r="I14604" s="93" t="s">
        <v>23891</v>
      </c>
      <c r="J14604" s="93" t="s">
        <v>20859</v>
      </c>
      <c r="K14604" s="93" t="s">
        <v>6551</v>
      </c>
      <c r="L14604" s="14">
        <f>AND(vyberHrace&lt;&gt;"",ISNUMBER(SEARCH(vyberHrace,$B14604)))</f>
      </c>
      <c r="M14604" s="14">
        <f>AND($I14604=MID(kododd,1,2),$J14604=MID(kododd,3,3))</f>
      </c>
    </row>
    <row r="14605">
      <c r="A14605" s="95">
        <v>43528</v>
      </c>
      <c r="B14605" s="93" t="s">
        <v>13097</v>
      </c>
      <c r="C14605" s="93" t="s">
        <v>1446</v>
      </c>
      <c r="D14605" s="95">
        <v>1606</v>
      </c>
      <c r="E14605" s="95">
        <v>1744</v>
      </c>
      <c r="F14605" s="95">
        <v>391921</v>
      </c>
      <c r="G14605" s="95">
        <v>250</v>
      </c>
      <c r="H14605" s="93" t="s">
        <v>8976</v>
      </c>
      <c r="I14605" s="93" t="s">
        <v>23891</v>
      </c>
      <c r="J14605" s="93" t="s">
        <v>20888</v>
      </c>
      <c r="K14605" s="93" t="s">
        <v>6891</v>
      </c>
      <c r="L14605" s="14">
        <f>AND(vyberHrace&lt;&gt;"",ISNUMBER(SEARCH(vyberHrace,$B14605)))</f>
      </c>
      <c r="M14605" s="14">
        <f>AND($I14605=MID(kododd,1,2),$J14605=MID(kododd,3,3))</f>
      </c>
    </row>
    <row r="14606">
      <c r="A14606" s="95">
        <v>13528</v>
      </c>
      <c r="B14606" s="93" t="s">
        <v>13099</v>
      </c>
      <c r="C14606" s="93" t="s">
        <v>1403</v>
      </c>
      <c r="D14606" s="95">
        <v>1722</v>
      </c>
      <c r="E14606" s="95">
        <v>1803</v>
      </c>
      <c r="F14606" s="95">
        <v>373591</v>
      </c>
      <c r="G14606" s="95">
        <v>250</v>
      </c>
      <c r="H14606" s="93" t="s">
        <v>8976</v>
      </c>
      <c r="I14606" s="93" t="s">
        <v>23891</v>
      </c>
      <c r="J14606" s="93" t="s">
        <v>20844</v>
      </c>
      <c r="K14606" s="93" t="s">
        <v>4953</v>
      </c>
      <c r="L14606" s="14">
        <f>AND(vyberHrace&lt;&gt;"",ISNUMBER(SEARCH(vyberHrace,$B14606)))</f>
      </c>
      <c r="M14606" s="14">
        <f>AND($I14606=MID(kododd,1,2),$J14606=MID(kododd,3,3))</f>
      </c>
    </row>
    <row r="14607">
      <c r="A14607" s="95">
        <v>13106</v>
      </c>
      <c r="B14607" s="93" t="s">
        <v>13100</v>
      </c>
      <c r="C14607" s="93" t="s">
        <v>1461</v>
      </c>
      <c r="D14607" s="95">
        <v>1382</v>
      </c>
      <c r="E14607" s="95">
        <v>1641</v>
      </c>
      <c r="F14607" s="95">
        <v>373605</v>
      </c>
      <c r="G14607" s="95">
        <v>250</v>
      </c>
      <c r="H14607" s="93" t="s">
        <v>8976</v>
      </c>
      <c r="I14607" s="93" t="s">
        <v>23891</v>
      </c>
      <c r="J14607" s="93" t="s">
        <v>20844</v>
      </c>
      <c r="K14607" s="93" t="s">
        <v>4953</v>
      </c>
      <c r="L14607" s="14">
        <f>AND(vyberHrace&lt;&gt;"",ISNUMBER(SEARCH(vyberHrace,$B14607)))</f>
      </c>
      <c r="M14607" s="14">
        <f>AND($I14607=MID(kododd,1,2),$J14607=MID(kododd,3,3))</f>
      </c>
    </row>
    <row r="14608">
      <c r="A14608" s="95">
        <v>19071</v>
      </c>
      <c r="B14608" s="93" t="s">
        <v>13102</v>
      </c>
      <c r="C14608" s="93" t="s">
        <v>1454</v>
      </c>
      <c r="D14608" s="95">
        <v>1920</v>
      </c>
      <c r="E14608" s="95">
        <v>1939</v>
      </c>
      <c r="F14608" s="95">
        <v>349860</v>
      </c>
      <c r="G14608" s="95">
        <v>250</v>
      </c>
      <c r="H14608" s="93" t="s">
        <v>8976</v>
      </c>
      <c r="I14608" s="93" t="s">
        <v>23891</v>
      </c>
      <c r="J14608" s="93" t="s">
        <v>20844</v>
      </c>
      <c r="K14608" s="93" t="s">
        <v>4953</v>
      </c>
      <c r="L14608" s="14">
        <f>AND(vyberHrace&lt;&gt;"",ISNUMBER(SEARCH(vyberHrace,$B14608)))</f>
      </c>
      <c r="M14608" s="14">
        <f>AND($I14608=MID(kododd,1,2),$J14608=MID(kododd,3,3))</f>
      </c>
    </row>
    <row r="14609">
      <c r="A14609" s="95">
        <v>11221</v>
      </c>
      <c r="B14609" s="93" t="s">
        <v>13103</v>
      </c>
      <c r="C14609" s="93" t="s">
        <v>1432</v>
      </c>
      <c r="G14609" s="95">
        <v>0</v>
      </c>
      <c r="H14609" s="93" t="s">
        <v>8976</v>
      </c>
      <c r="I14609" s="93" t="s">
        <v>23891</v>
      </c>
      <c r="J14609" s="93" t="s">
        <v>3580</v>
      </c>
      <c r="K14609" s="93" t="s">
        <v>7814</v>
      </c>
      <c r="L14609" s="14">
        <f>AND(vyberHrace&lt;&gt;"",ISNUMBER(SEARCH(vyberHrace,$B14609)))</f>
      </c>
      <c r="M14609" s="14">
        <f>AND($I14609=MID(kododd,1,2),$J14609=MID(kododd,3,3))</f>
      </c>
    </row>
    <row r="14610">
      <c r="A14610" s="95">
        <v>7920</v>
      </c>
      <c r="B14610" s="93" t="s">
        <v>13104</v>
      </c>
      <c r="C14610" s="93" t="s">
        <v>1426</v>
      </c>
      <c r="D14610" s="95">
        <v>1557</v>
      </c>
      <c r="E14610" s="95">
        <v>1656</v>
      </c>
      <c r="F14610" s="95">
        <v>340456</v>
      </c>
      <c r="G14610" s="95">
        <v>250</v>
      </c>
      <c r="H14610" s="93" t="s">
        <v>8976</v>
      </c>
      <c r="I14610" s="93" t="s">
        <v>23891</v>
      </c>
      <c r="J14610" s="93" t="s">
        <v>20844</v>
      </c>
      <c r="K14610" s="93" t="s">
        <v>4953</v>
      </c>
      <c r="L14610" s="14">
        <f>AND(vyberHrace&lt;&gt;"",ISNUMBER(SEARCH(vyberHrace,$B14610)))</f>
      </c>
      <c r="M14610" s="14">
        <f>AND($I14610=MID(kododd,1,2),$J14610=MID(kododd,3,3))</f>
      </c>
    </row>
    <row r="14611">
      <c r="A14611" s="95">
        <v>51355</v>
      </c>
      <c r="B14611" s="93" t="s">
        <v>4785</v>
      </c>
      <c r="C14611" s="93" t="s">
        <v>1462</v>
      </c>
      <c r="D14611" s="95">
        <v>1699</v>
      </c>
      <c r="E14611" s="95">
        <v>1812</v>
      </c>
      <c r="F14611" s="95">
        <v>23737123</v>
      </c>
      <c r="G14611" s="95">
        <v>250</v>
      </c>
      <c r="H14611" s="93" t="s">
        <v>8976</v>
      </c>
      <c r="I14611" s="93" t="s">
        <v>23891</v>
      </c>
      <c r="J14611" s="93" t="s">
        <v>23412</v>
      </c>
      <c r="K14611" s="93" t="s">
        <v>21365</v>
      </c>
      <c r="L14611" s="14">
        <f>AND(vyberHrace&lt;&gt;"",ISNUMBER(SEARCH(vyberHrace,$B14611)))</f>
      </c>
      <c r="M14611" s="14">
        <f>AND($I14611=MID(kododd,1,2),$J14611=MID(kododd,3,3))</f>
      </c>
    </row>
    <row r="14612">
      <c r="A14612" s="95">
        <v>58674</v>
      </c>
      <c r="B14612" s="93" t="s">
        <v>25158</v>
      </c>
      <c r="C14612" s="93" t="s">
        <v>1420</v>
      </c>
      <c r="G14612" s="95">
        <v>0</v>
      </c>
      <c r="H14612" s="93" t="s">
        <v>8976</v>
      </c>
      <c r="I14612" s="93" t="s">
        <v>23891</v>
      </c>
      <c r="J14612" s="93" t="s">
        <v>20859</v>
      </c>
      <c r="K14612" s="93" t="s">
        <v>6551</v>
      </c>
      <c r="L14612" s="14">
        <f>AND(vyberHrace&lt;&gt;"",ISNUMBER(SEARCH(vyberHrace,$B14612)))</f>
      </c>
      <c r="M14612" s="14">
        <f>AND($I14612=MID(kododd,1,2),$J14612=MID(kododd,3,3))</f>
      </c>
    </row>
    <row r="14613">
      <c r="A14613" s="95">
        <v>26349</v>
      </c>
      <c r="B14613" s="93" t="s">
        <v>13121</v>
      </c>
      <c r="C14613" s="93" t="s">
        <v>1439</v>
      </c>
      <c r="D14613" s="95">
        <v>1732</v>
      </c>
      <c r="E14613" s="95">
        <v>1815</v>
      </c>
      <c r="F14613" s="95">
        <v>391875</v>
      </c>
      <c r="G14613" s="95">
        <v>0</v>
      </c>
      <c r="H14613" s="93" t="s">
        <v>8976</v>
      </c>
      <c r="I14613" s="93" t="s">
        <v>23891</v>
      </c>
      <c r="J14613" s="93" t="s">
        <v>20905</v>
      </c>
      <c r="K14613" s="93" t="s">
        <v>8990</v>
      </c>
      <c r="L14613" s="14">
        <f>AND(vyberHrace&lt;&gt;"",ISNUMBER(SEARCH(vyberHrace,$B14613)))</f>
      </c>
      <c r="M14613" s="14">
        <f>AND($I14613=MID(kododd,1,2),$J14613=MID(kododd,3,3))</f>
      </c>
    </row>
    <row r="14614">
      <c r="A14614" s="95">
        <v>54954</v>
      </c>
      <c r="B14614" s="93" t="s">
        <v>13133</v>
      </c>
      <c r="C14614" s="93" t="s">
        <v>1406</v>
      </c>
      <c r="D14614" s="95">
        <v>1500</v>
      </c>
      <c r="E14614" s="95">
        <v>1660</v>
      </c>
      <c r="F14614" s="95">
        <v>23758546</v>
      </c>
      <c r="G14614" s="95">
        <v>250</v>
      </c>
      <c r="H14614" s="93" t="s">
        <v>8976</v>
      </c>
      <c r="I14614" s="93" t="s">
        <v>23891</v>
      </c>
      <c r="J14614" s="93" t="s">
        <v>20843</v>
      </c>
      <c r="K14614" s="93" t="s">
        <v>5072</v>
      </c>
      <c r="L14614" s="14">
        <f>AND(vyberHrace&lt;&gt;"",ISNUMBER(SEARCH(vyberHrace,$B14614)))</f>
      </c>
      <c r="M14614" s="14">
        <f>AND($I14614=MID(kododd,1,2),$J14614=MID(kododd,3,3))</f>
      </c>
    </row>
    <row r="14615">
      <c r="A14615" s="95">
        <v>54824</v>
      </c>
      <c r="B14615" s="93" t="s">
        <v>750</v>
      </c>
      <c r="C14615" s="93" t="s">
        <v>1412</v>
      </c>
      <c r="F14615" s="95">
        <v>23785128</v>
      </c>
      <c r="G14615" s="95">
        <v>250</v>
      </c>
      <c r="H14615" s="93" t="s">
        <v>8976</v>
      </c>
      <c r="I14615" s="93" t="s">
        <v>23891</v>
      </c>
      <c r="J14615" s="93" t="s">
        <v>20912</v>
      </c>
      <c r="K14615" s="93" t="s">
        <v>6267</v>
      </c>
      <c r="L14615" s="14">
        <f>AND(vyberHrace&lt;&gt;"",ISNUMBER(SEARCH(vyberHrace,$B14615)))</f>
      </c>
      <c r="M14615" s="14">
        <f>AND($I14615=MID(kododd,1,2),$J14615=MID(kododd,3,3))</f>
      </c>
    </row>
    <row r="14616">
      <c r="A14616" s="95">
        <v>45227</v>
      </c>
      <c r="B14616" s="93" t="s">
        <v>19424</v>
      </c>
      <c r="C14616" s="93" t="s">
        <v>1439</v>
      </c>
      <c r="D14616" s="95">
        <v>1549</v>
      </c>
      <c r="E14616" s="95">
        <v>1743</v>
      </c>
      <c r="F14616" s="95">
        <v>23706759</v>
      </c>
      <c r="G14616" s="95">
        <v>0</v>
      </c>
      <c r="H14616" s="93" t="s">
        <v>8976</v>
      </c>
      <c r="I14616" s="93" t="s">
        <v>23891</v>
      </c>
      <c r="J14616" s="93" t="s">
        <v>20870</v>
      </c>
      <c r="K14616" s="93" t="s">
        <v>6868</v>
      </c>
      <c r="L14616" s="14">
        <f>AND(vyberHrace&lt;&gt;"",ISNUMBER(SEARCH(vyberHrace,$B14616)))</f>
      </c>
      <c r="M14616" s="14">
        <f>AND($I14616=MID(kododd,1,2),$J14616=MID(kododd,3,3))</f>
      </c>
    </row>
    <row r="14617">
      <c r="A14617" s="95">
        <v>56953</v>
      </c>
      <c r="B14617" s="93" t="s">
        <v>22589</v>
      </c>
      <c r="C14617" s="93" t="s">
        <v>1431</v>
      </c>
      <c r="D14617" s="95">
        <v>1458</v>
      </c>
      <c r="F14617" s="95">
        <v>23756357</v>
      </c>
      <c r="G14617" s="95">
        <v>250</v>
      </c>
      <c r="H14617" s="93" t="s">
        <v>8976</v>
      </c>
      <c r="I14617" s="93" t="s">
        <v>23891</v>
      </c>
      <c r="J14617" s="93" t="s">
        <v>20924</v>
      </c>
      <c r="K14617" s="93" t="s">
        <v>2136</v>
      </c>
      <c r="L14617" s="14">
        <f>AND(vyberHrace&lt;&gt;"",ISNUMBER(SEARCH(vyberHrace,$B14617)))</f>
      </c>
      <c r="M14617" s="14">
        <f>AND($I14617=MID(kododd,1,2),$J14617=MID(kododd,3,3))</f>
      </c>
    </row>
    <row r="14618">
      <c r="A14618" s="95">
        <v>49659</v>
      </c>
      <c r="B14618" s="93" t="s">
        <v>11835</v>
      </c>
      <c r="C14618" s="93" t="s">
        <v>1417</v>
      </c>
      <c r="G14618" s="95">
        <v>0</v>
      </c>
      <c r="H14618" s="93" t="s">
        <v>8976</v>
      </c>
      <c r="I14618" s="93" t="s">
        <v>23891</v>
      </c>
      <c r="J14618" s="93" t="s">
        <v>20899</v>
      </c>
      <c r="K14618" s="93" t="s">
        <v>4757</v>
      </c>
      <c r="L14618" s="14">
        <f>AND(vyberHrace&lt;&gt;"",ISNUMBER(SEARCH(vyberHrace,$B14618)))</f>
      </c>
      <c r="M14618" s="14">
        <f>AND($I14618=MID(kododd,1,2),$J14618=MID(kododd,3,3))</f>
      </c>
    </row>
    <row r="14619">
      <c r="A14619" s="95">
        <v>49400</v>
      </c>
      <c r="B14619" s="93" t="s">
        <v>11838</v>
      </c>
      <c r="C14619" s="93" t="s">
        <v>3255</v>
      </c>
      <c r="D14619" s="95">
        <v>1100</v>
      </c>
      <c r="G14619" s="95">
        <v>0</v>
      </c>
      <c r="H14619" s="93" t="s">
        <v>8976</v>
      </c>
      <c r="I14619" s="93" t="s">
        <v>23891</v>
      </c>
      <c r="J14619" s="93" t="s">
        <v>20859</v>
      </c>
      <c r="K14619" s="93" t="s">
        <v>6551</v>
      </c>
      <c r="L14619" s="14">
        <f>AND(vyberHrace&lt;&gt;"",ISNUMBER(SEARCH(vyberHrace,$B14619)))</f>
      </c>
      <c r="M14619" s="14">
        <f>AND($I14619=MID(kododd,1,2),$J14619=MID(kododd,3,3))</f>
      </c>
    </row>
    <row r="14620">
      <c r="A14620" s="95">
        <v>5831</v>
      </c>
      <c r="B14620" s="93" t="s">
        <v>11844</v>
      </c>
      <c r="C14620" s="93" t="s">
        <v>1465</v>
      </c>
      <c r="D14620" s="95">
        <v>1488</v>
      </c>
      <c r="F14620" s="95">
        <v>373621</v>
      </c>
      <c r="G14620" s="95">
        <v>0</v>
      </c>
      <c r="H14620" s="93" t="s">
        <v>8976</v>
      </c>
      <c r="I14620" s="93" t="s">
        <v>23891</v>
      </c>
      <c r="J14620" s="93" t="s">
        <v>20843</v>
      </c>
      <c r="K14620" s="93" t="s">
        <v>5072</v>
      </c>
      <c r="L14620" s="14">
        <f>AND(vyberHrace&lt;&gt;"",ISNUMBER(SEARCH(vyberHrace,$B14620)))</f>
      </c>
      <c r="M14620" s="14">
        <f>AND($I14620=MID(kododd,1,2),$J14620=MID(kododd,3,3))</f>
      </c>
    </row>
    <row r="14621">
      <c r="A14621" s="95">
        <v>10188</v>
      </c>
      <c r="B14621" s="93" t="s">
        <v>14152</v>
      </c>
      <c r="C14621" s="93" t="s">
        <v>1462</v>
      </c>
      <c r="D14621" s="95">
        <v>1554</v>
      </c>
      <c r="F14621" s="95">
        <v>373184</v>
      </c>
      <c r="G14621" s="95">
        <v>0</v>
      </c>
      <c r="H14621" s="93" t="s">
        <v>8976</v>
      </c>
      <c r="I14621" s="93" t="s">
        <v>23891</v>
      </c>
      <c r="J14621" s="93" t="s">
        <v>20875</v>
      </c>
      <c r="K14621" s="93" t="s">
        <v>6163</v>
      </c>
      <c r="L14621" s="14">
        <f>AND(vyberHrace&lt;&gt;"",ISNUMBER(SEARCH(vyberHrace,$B14621)))</f>
      </c>
      <c r="M14621" s="14">
        <f>AND($I14621=MID(kododd,1,2),$J14621=MID(kododd,3,3))</f>
      </c>
    </row>
    <row r="14622">
      <c r="A14622" s="95">
        <v>53956</v>
      </c>
      <c r="B14622" s="93" t="s">
        <v>14173</v>
      </c>
      <c r="C14622" s="93" t="s">
        <v>1420</v>
      </c>
      <c r="D14622" s="95">
        <v>1076</v>
      </c>
      <c r="E14622" s="95">
        <v>1493</v>
      </c>
      <c r="F14622" s="95">
        <v>23779942</v>
      </c>
      <c r="G14622" s="95">
        <v>250</v>
      </c>
      <c r="H14622" s="93" t="s">
        <v>8976</v>
      </c>
      <c r="I14622" s="93" t="s">
        <v>23891</v>
      </c>
      <c r="J14622" s="93" t="s">
        <v>20961</v>
      </c>
      <c r="K14622" s="93" t="s">
        <v>6549</v>
      </c>
      <c r="L14622" s="14">
        <f>AND(vyberHrace&lt;&gt;"",ISNUMBER(SEARCH(vyberHrace,$B14622)))</f>
      </c>
      <c r="M14622" s="14">
        <f>AND($I14622=MID(kododd,1,2),$J14622=MID(kododd,3,3))</f>
      </c>
    </row>
    <row r="14623">
      <c r="A14623" s="95">
        <v>8524</v>
      </c>
      <c r="B14623" s="93" t="s">
        <v>14320</v>
      </c>
      <c r="C14623" s="93" t="s">
        <v>1423</v>
      </c>
      <c r="D14623" s="95">
        <v>1328</v>
      </c>
      <c r="G14623" s="95">
        <v>0</v>
      </c>
      <c r="H14623" s="93" t="s">
        <v>8976</v>
      </c>
      <c r="I14623" s="93" t="s">
        <v>23891</v>
      </c>
      <c r="J14623" s="93" t="s">
        <v>20859</v>
      </c>
      <c r="K14623" s="93" t="s">
        <v>6551</v>
      </c>
      <c r="L14623" s="14">
        <f>AND(vyberHrace&lt;&gt;"",ISNUMBER(SEARCH(vyberHrace,$B14623)))</f>
      </c>
      <c r="M14623" s="14">
        <f>AND($I14623=MID(kododd,1,2),$J14623=MID(kododd,3,3))</f>
      </c>
    </row>
    <row r="14624">
      <c r="A14624" s="95">
        <v>50753</v>
      </c>
      <c r="B14624" s="93" t="s">
        <v>4733</v>
      </c>
      <c r="C14624" s="93" t="s">
        <v>3255</v>
      </c>
      <c r="G14624" s="95">
        <v>0</v>
      </c>
      <c r="H14624" s="93" t="s">
        <v>8976</v>
      </c>
      <c r="I14624" s="93" t="s">
        <v>23891</v>
      </c>
      <c r="J14624" s="93" t="s">
        <v>20859</v>
      </c>
      <c r="K14624" s="93" t="s">
        <v>6551</v>
      </c>
      <c r="L14624" s="14">
        <f>AND(vyberHrace&lt;&gt;"",ISNUMBER(SEARCH(vyberHrace,$B14624)))</f>
      </c>
      <c r="M14624" s="14">
        <f>AND($I14624=MID(kododd,1,2),$J14624=MID(kododd,3,3))</f>
      </c>
    </row>
    <row r="14625">
      <c r="A14625" s="95">
        <v>58667</v>
      </c>
      <c r="B14625" s="93" t="s">
        <v>25151</v>
      </c>
      <c r="C14625" s="93" t="s">
        <v>1406</v>
      </c>
      <c r="D14625" s="95">
        <v>1171</v>
      </c>
      <c r="E14625" s="95">
        <v>1484</v>
      </c>
      <c r="F14625" s="95">
        <v>23785020</v>
      </c>
      <c r="G14625" s="95">
        <v>250</v>
      </c>
      <c r="H14625" s="93" t="s">
        <v>8976</v>
      </c>
      <c r="I14625" s="93" t="s">
        <v>23891</v>
      </c>
      <c r="J14625" s="93" t="s">
        <v>20844</v>
      </c>
      <c r="K14625" s="93" t="s">
        <v>4953</v>
      </c>
      <c r="L14625" s="14">
        <f>AND(vyberHrace&lt;&gt;"",ISNUMBER(SEARCH(vyberHrace,$B14625)))</f>
      </c>
      <c r="M14625" s="14">
        <f>AND($I14625=MID(kododd,1,2),$J14625=MID(kododd,3,3))</f>
      </c>
    </row>
    <row r="14626">
      <c r="A14626" s="95">
        <v>3170</v>
      </c>
      <c r="B14626" s="93" t="s">
        <v>14325</v>
      </c>
      <c r="C14626" s="93" t="s">
        <v>1433</v>
      </c>
      <c r="D14626" s="95">
        <v>1971</v>
      </c>
      <c r="E14626" s="95">
        <v>2006</v>
      </c>
      <c r="F14626" s="95">
        <v>361283</v>
      </c>
      <c r="G14626" s="95">
        <v>250</v>
      </c>
      <c r="H14626" s="93" t="s">
        <v>8976</v>
      </c>
      <c r="I14626" s="93" t="s">
        <v>23891</v>
      </c>
      <c r="J14626" s="93" t="s">
        <v>20858</v>
      </c>
      <c r="K14626" s="93" t="s">
        <v>4899</v>
      </c>
      <c r="L14626" s="14">
        <f>AND(vyberHrace&lt;&gt;"",ISNUMBER(SEARCH(vyberHrace,$B14626)))</f>
      </c>
      <c r="M14626" s="14">
        <f>AND($I14626=MID(kododd,1,2),$J14626=MID(kododd,3,3))</f>
      </c>
    </row>
    <row r="14627">
      <c r="A14627" s="95">
        <v>59485</v>
      </c>
      <c r="B14627" s="93" t="s">
        <v>25892</v>
      </c>
      <c r="C14627" s="93" t="s">
        <v>1406</v>
      </c>
      <c r="F14627" s="95">
        <v>23795492</v>
      </c>
      <c r="G14627" s="95">
        <v>250</v>
      </c>
      <c r="H14627" s="93" t="s">
        <v>8976</v>
      </c>
      <c r="I14627" s="93" t="s">
        <v>23891</v>
      </c>
      <c r="J14627" s="93" t="s">
        <v>20917</v>
      </c>
      <c r="K14627" s="93" t="s">
        <v>4902</v>
      </c>
      <c r="L14627" s="14">
        <f>AND(vyberHrace&lt;&gt;"",ISNUMBER(SEARCH(vyberHrace,$B14627)))</f>
      </c>
      <c r="M14627" s="14">
        <f>AND($I14627=MID(kododd,1,2),$J14627=MID(kododd,3,3))</f>
      </c>
    </row>
    <row r="14628">
      <c r="A14628" s="95">
        <v>34185</v>
      </c>
      <c r="B14628" s="93" t="s">
        <v>10272</v>
      </c>
      <c r="C14628" s="93" t="s">
        <v>1452</v>
      </c>
      <c r="D14628" s="95">
        <v>1754</v>
      </c>
      <c r="E14628" s="95">
        <v>1841</v>
      </c>
      <c r="F14628" s="95">
        <v>344656</v>
      </c>
      <c r="G14628" s="95">
        <v>250</v>
      </c>
      <c r="H14628" s="93" t="s">
        <v>8976</v>
      </c>
      <c r="I14628" s="93" t="s">
        <v>23891</v>
      </c>
      <c r="J14628" s="93" t="s">
        <v>20927</v>
      </c>
      <c r="K14628" s="93" t="s">
        <v>2023</v>
      </c>
      <c r="L14628" s="14">
        <f>AND(vyberHrace&lt;&gt;"",ISNUMBER(SEARCH(vyberHrace,$B14628)))</f>
      </c>
      <c r="M14628" s="14">
        <f>AND($I14628=MID(kododd,1,2),$J14628=MID(kododd,3,3))</f>
      </c>
    </row>
    <row r="14629">
      <c r="A14629" s="95">
        <v>44919</v>
      </c>
      <c r="B14629" s="93" t="s">
        <v>10274</v>
      </c>
      <c r="C14629" s="93" t="s">
        <v>1419</v>
      </c>
      <c r="D14629" s="95">
        <v>1172</v>
      </c>
      <c r="F14629" s="95">
        <v>384267</v>
      </c>
      <c r="G14629" s="95">
        <v>0</v>
      </c>
      <c r="H14629" s="93" t="s">
        <v>8976</v>
      </c>
      <c r="I14629" s="93" t="s">
        <v>23891</v>
      </c>
      <c r="J14629" s="93" t="s">
        <v>20927</v>
      </c>
      <c r="K14629" s="93" t="s">
        <v>2023</v>
      </c>
      <c r="L14629" s="14">
        <f>AND(vyberHrace&lt;&gt;"",ISNUMBER(SEARCH(vyberHrace,$B14629)))</f>
      </c>
      <c r="M14629" s="14">
        <f>AND($I14629=MID(kododd,1,2),$J14629=MID(kododd,3,3))</f>
      </c>
    </row>
    <row r="14630">
      <c r="A14630" s="95">
        <v>7869</v>
      </c>
      <c r="B14630" s="93" t="s">
        <v>10280</v>
      </c>
      <c r="C14630" s="93" t="s">
        <v>1465</v>
      </c>
      <c r="D14630" s="95">
        <v>1492</v>
      </c>
      <c r="E14630" s="95">
        <v>1663</v>
      </c>
      <c r="F14630" s="95">
        <v>376965</v>
      </c>
      <c r="G14630" s="95">
        <v>250</v>
      </c>
      <c r="H14630" s="93" t="s">
        <v>8976</v>
      </c>
      <c r="I14630" s="93" t="s">
        <v>23891</v>
      </c>
      <c r="J14630" s="93" t="s">
        <v>20890</v>
      </c>
      <c r="K14630" s="93" t="s">
        <v>5880</v>
      </c>
      <c r="L14630" s="14">
        <f>AND(vyberHrace&lt;&gt;"",ISNUMBER(SEARCH(vyberHrace,$B14630)))</f>
      </c>
      <c r="M14630" s="14">
        <f>AND($I14630=MID(kododd,1,2),$J14630=MID(kododd,3,3))</f>
      </c>
    </row>
    <row r="14631">
      <c r="A14631" s="95">
        <v>46225</v>
      </c>
      <c r="B14631" s="93" t="s">
        <v>21127</v>
      </c>
      <c r="C14631" s="93" t="s">
        <v>1410</v>
      </c>
      <c r="D14631" s="95">
        <v>1100</v>
      </c>
      <c r="G14631" s="95">
        <v>0</v>
      </c>
      <c r="H14631" s="93" t="s">
        <v>8976</v>
      </c>
      <c r="I14631" s="93" t="s">
        <v>23891</v>
      </c>
      <c r="J14631" s="93" t="s">
        <v>20859</v>
      </c>
      <c r="K14631" s="93" t="s">
        <v>6551</v>
      </c>
      <c r="L14631" s="14">
        <f>AND(vyberHrace&lt;&gt;"",ISNUMBER(SEARCH(vyberHrace,$B14631)))</f>
      </c>
      <c r="M14631" s="14">
        <f>AND($I14631=MID(kododd,1,2),$J14631=MID(kododd,3,3))</f>
      </c>
    </row>
    <row r="14632">
      <c r="A14632" s="95">
        <v>55343</v>
      </c>
      <c r="B14632" s="93" t="s">
        <v>19838</v>
      </c>
      <c r="C14632" s="93" t="s">
        <v>1420</v>
      </c>
      <c r="D14632" s="95">
        <v>1823</v>
      </c>
      <c r="E14632" s="95">
        <v>1874</v>
      </c>
      <c r="F14632" s="95">
        <v>23771550</v>
      </c>
      <c r="G14632" s="95">
        <v>250</v>
      </c>
      <c r="H14632" s="93" t="s">
        <v>8976</v>
      </c>
      <c r="I14632" s="93" t="s">
        <v>23891</v>
      </c>
      <c r="J14632" s="93" t="s">
        <v>20917</v>
      </c>
      <c r="K14632" s="93" t="s">
        <v>4902</v>
      </c>
      <c r="L14632" s="14">
        <f>AND(vyberHrace&lt;&gt;"",ISNUMBER(SEARCH(vyberHrace,$B14632)))</f>
      </c>
      <c r="M14632" s="14">
        <f>AND($I14632=MID(kododd,1,2),$J14632=MID(kododd,3,3))</f>
      </c>
    </row>
    <row r="14633">
      <c r="A14633" s="95">
        <v>677</v>
      </c>
      <c r="B14633" s="93" t="s">
        <v>20244</v>
      </c>
      <c r="C14633" s="93" t="s">
        <v>1468</v>
      </c>
      <c r="D14633" s="95">
        <v>1913</v>
      </c>
      <c r="E14633" s="95">
        <v>1947</v>
      </c>
      <c r="F14633" s="95">
        <v>313220</v>
      </c>
      <c r="G14633" s="95">
        <v>250</v>
      </c>
      <c r="H14633" s="93" t="s">
        <v>8976</v>
      </c>
      <c r="I14633" s="93" t="s">
        <v>23891</v>
      </c>
      <c r="J14633" s="93" t="s">
        <v>20927</v>
      </c>
      <c r="K14633" s="93" t="s">
        <v>2023</v>
      </c>
      <c r="L14633" s="14">
        <f>AND(vyberHrace&lt;&gt;"",ISNUMBER(SEARCH(vyberHrace,$B14633)))</f>
      </c>
      <c r="M14633" s="14">
        <f>AND($I14633=MID(kododd,1,2),$J14633=MID(kododd,3,3))</f>
      </c>
    </row>
    <row r="14634">
      <c r="A14634" s="95">
        <v>54909</v>
      </c>
      <c r="B14634" s="93" t="s">
        <v>695</v>
      </c>
      <c r="C14634" s="93" t="s">
        <v>1420</v>
      </c>
      <c r="F14634" s="95">
        <v>23758937</v>
      </c>
      <c r="G14634" s="95">
        <v>250</v>
      </c>
      <c r="H14634" s="93" t="s">
        <v>8976</v>
      </c>
      <c r="I14634" s="93" t="s">
        <v>23891</v>
      </c>
      <c r="J14634" s="93" t="s">
        <v>20927</v>
      </c>
      <c r="K14634" s="93" t="s">
        <v>2023</v>
      </c>
      <c r="L14634" s="14">
        <f>AND(vyberHrace&lt;&gt;"",ISNUMBER(SEARCH(vyberHrace,$B14634)))</f>
      </c>
      <c r="M14634" s="14">
        <f>AND($I14634=MID(kododd,1,2),$J14634=MID(kododd,3,3))</f>
      </c>
    </row>
    <row r="14635">
      <c r="A14635" s="95">
        <v>36185</v>
      </c>
      <c r="B14635" s="93" t="s">
        <v>8180</v>
      </c>
      <c r="C14635" s="93" t="s">
        <v>1471</v>
      </c>
      <c r="F14635" s="95">
        <v>23742593</v>
      </c>
      <c r="G14635" s="95">
        <v>250</v>
      </c>
      <c r="H14635" s="93" t="s">
        <v>8976</v>
      </c>
      <c r="I14635" s="93" t="s">
        <v>23891</v>
      </c>
      <c r="J14635" s="93" t="s">
        <v>20847</v>
      </c>
      <c r="K14635" s="93" t="s">
        <v>2032</v>
      </c>
      <c r="L14635" s="14">
        <f>AND(vyberHrace&lt;&gt;"",ISNUMBER(SEARCH(vyberHrace,$B14635)))</f>
      </c>
      <c r="M14635" s="14">
        <f>AND($I14635=MID(kododd,1,2),$J14635=MID(kododd,3,3))</f>
      </c>
    </row>
    <row r="14636">
      <c r="A14636" s="95">
        <v>48941</v>
      </c>
      <c r="B14636" s="93" t="s">
        <v>8182</v>
      </c>
      <c r="C14636" s="93" t="s">
        <v>3255</v>
      </c>
      <c r="F14636" s="95">
        <v>23729031</v>
      </c>
      <c r="G14636" s="95">
        <v>0</v>
      </c>
      <c r="H14636" s="93" t="s">
        <v>8976</v>
      </c>
      <c r="I14636" s="93" t="s">
        <v>23891</v>
      </c>
      <c r="J14636" s="93" t="s">
        <v>20843</v>
      </c>
      <c r="K14636" s="93" t="s">
        <v>5072</v>
      </c>
      <c r="L14636" s="14">
        <f>AND(vyberHrace&lt;&gt;"",ISNUMBER(SEARCH(vyberHrace,$B14636)))</f>
      </c>
      <c r="M14636" s="14">
        <f>AND($I14636=MID(kododd,1,2),$J14636=MID(kododd,3,3))</f>
      </c>
    </row>
    <row r="14637">
      <c r="A14637" s="95">
        <v>10189</v>
      </c>
      <c r="B14637" s="93" t="s">
        <v>8197</v>
      </c>
      <c r="C14637" s="93" t="s">
        <v>1440</v>
      </c>
      <c r="D14637" s="95">
        <v>1582</v>
      </c>
      <c r="E14637" s="95">
        <v>1720</v>
      </c>
      <c r="F14637" s="95">
        <v>361291</v>
      </c>
      <c r="G14637" s="95">
        <v>250</v>
      </c>
      <c r="H14637" s="93" t="s">
        <v>8976</v>
      </c>
      <c r="I14637" s="93" t="s">
        <v>23891</v>
      </c>
      <c r="J14637" s="93" t="s">
        <v>20946</v>
      </c>
      <c r="K14637" s="93" t="s">
        <v>4791</v>
      </c>
      <c r="L14637" s="14">
        <f>AND(vyberHrace&lt;&gt;"",ISNUMBER(SEARCH(vyberHrace,$B14637)))</f>
      </c>
      <c r="M14637" s="14">
        <f>AND($I14637=MID(kododd,1,2),$J14637=MID(kododd,3,3))</f>
      </c>
    </row>
    <row r="14638">
      <c r="A14638" s="95">
        <v>47566</v>
      </c>
      <c r="B14638" s="93" t="s">
        <v>8198</v>
      </c>
      <c r="C14638" s="93" t="s">
        <v>1408</v>
      </c>
      <c r="D14638" s="95">
        <v>1594</v>
      </c>
      <c r="E14638" s="95">
        <v>1772</v>
      </c>
      <c r="F14638" s="95">
        <v>23719508</v>
      </c>
      <c r="G14638" s="95">
        <v>0</v>
      </c>
      <c r="H14638" s="93" t="s">
        <v>8976</v>
      </c>
      <c r="I14638" s="93" t="s">
        <v>23891</v>
      </c>
      <c r="J14638" s="93" t="s">
        <v>20946</v>
      </c>
      <c r="K14638" s="93" t="s">
        <v>4791</v>
      </c>
      <c r="L14638" s="14">
        <f>AND(vyberHrace&lt;&gt;"",ISNUMBER(SEARCH(vyberHrace,$B14638)))</f>
      </c>
      <c r="M14638" s="14">
        <f>AND($I14638=MID(kododd,1,2),$J14638=MID(kododd,3,3))</f>
      </c>
    </row>
    <row r="14639">
      <c r="A14639" s="95">
        <v>48582</v>
      </c>
      <c r="B14639" s="93" t="s">
        <v>8199</v>
      </c>
      <c r="C14639" s="93" t="s">
        <v>1422</v>
      </c>
      <c r="D14639" s="95">
        <v>1661</v>
      </c>
      <c r="E14639" s="95">
        <v>1800</v>
      </c>
      <c r="F14639" s="95">
        <v>23737115</v>
      </c>
      <c r="G14639" s="95">
        <v>250</v>
      </c>
      <c r="H14639" s="93" t="s">
        <v>8976</v>
      </c>
      <c r="I14639" s="93" t="s">
        <v>23891</v>
      </c>
      <c r="J14639" s="93" t="s">
        <v>20946</v>
      </c>
      <c r="K14639" s="93" t="s">
        <v>4791</v>
      </c>
      <c r="L14639" s="14">
        <f>AND(vyberHrace&lt;&gt;"",ISNUMBER(SEARCH(vyberHrace,$B14639)))</f>
      </c>
      <c r="M14639" s="14">
        <f>AND($I14639=MID(kododd,1,2),$J14639=MID(kododd,3,3))</f>
      </c>
    </row>
    <row r="14640">
      <c r="A14640" s="95">
        <v>48580</v>
      </c>
      <c r="B14640" s="93" t="s">
        <v>8200</v>
      </c>
      <c r="C14640" s="93" t="s">
        <v>1402</v>
      </c>
      <c r="D14640" s="95">
        <v>1107</v>
      </c>
      <c r="F14640" s="95">
        <v>23729171</v>
      </c>
      <c r="G14640" s="95">
        <v>250</v>
      </c>
      <c r="H14640" s="93" t="s">
        <v>8976</v>
      </c>
      <c r="I14640" s="93" t="s">
        <v>23891</v>
      </c>
      <c r="J14640" s="93" t="s">
        <v>20946</v>
      </c>
      <c r="K14640" s="93" t="s">
        <v>4791</v>
      </c>
      <c r="L14640" s="14">
        <f>AND(vyberHrace&lt;&gt;"",ISNUMBER(SEARCH(vyberHrace,$B14640)))</f>
      </c>
      <c r="M14640" s="14">
        <f>AND($I14640=MID(kododd,1,2),$J14640=MID(kododd,3,3))</f>
      </c>
    </row>
    <row r="14641">
      <c r="A14641" s="95">
        <v>56252</v>
      </c>
      <c r="B14641" s="93" t="s">
        <v>22530</v>
      </c>
      <c r="C14641" s="93" t="s">
        <v>1420</v>
      </c>
      <c r="G14641" s="95">
        <v>0</v>
      </c>
      <c r="H14641" s="93" t="s">
        <v>8976</v>
      </c>
      <c r="I14641" s="93" t="s">
        <v>23891</v>
      </c>
      <c r="J14641" s="93" t="s">
        <v>20858</v>
      </c>
      <c r="K14641" s="93" t="s">
        <v>4899</v>
      </c>
      <c r="L14641" s="14">
        <f>AND(vyberHrace&lt;&gt;"",ISNUMBER(SEARCH(vyberHrace,$B14641)))</f>
      </c>
      <c r="M14641" s="14">
        <f>AND($I14641=MID(kododd,1,2),$J14641=MID(kododd,3,3))</f>
      </c>
    </row>
    <row r="14642">
      <c r="A14642" s="95">
        <v>61037</v>
      </c>
      <c r="B14642" s="93" t="s">
        <v>27342</v>
      </c>
      <c r="C14642" s="93" t="s">
        <v>1487</v>
      </c>
      <c r="G14642" s="95">
        <v>250</v>
      </c>
      <c r="H14642" s="93" t="s">
        <v>8976</v>
      </c>
      <c r="I14642" s="93" t="s">
        <v>23891</v>
      </c>
      <c r="J14642" s="93" t="s">
        <v>20858</v>
      </c>
      <c r="K14642" s="93" t="s">
        <v>4899</v>
      </c>
      <c r="L14642" s="14">
        <f>AND(vyberHrace&lt;&gt;"",ISNUMBER(SEARCH(vyberHrace,$B14642)))</f>
      </c>
      <c r="M14642" s="14">
        <f>AND($I14642=MID(kododd,1,2),$J14642=MID(kododd,3,3))</f>
      </c>
    </row>
    <row r="14643">
      <c r="A14643" s="95">
        <v>49329</v>
      </c>
      <c r="B14643" s="93" t="s">
        <v>8226</v>
      </c>
      <c r="C14643" s="93" t="s">
        <v>1422</v>
      </c>
      <c r="F14643" s="95">
        <v>23736135</v>
      </c>
      <c r="G14643" s="95">
        <v>250</v>
      </c>
      <c r="H14643" s="93" t="s">
        <v>8976</v>
      </c>
      <c r="I14643" s="93" t="s">
        <v>23891</v>
      </c>
      <c r="J14643" s="93" t="s">
        <v>20844</v>
      </c>
      <c r="K14643" s="93" t="s">
        <v>4953</v>
      </c>
      <c r="L14643" s="14">
        <f>AND(vyberHrace&lt;&gt;"",ISNUMBER(SEARCH(vyberHrace,$B14643)))</f>
      </c>
      <c r="M14643" s="14">
        <f>AND($I14643=MID(kododd,1,2),$J14643=MID(kododd,3,3))</f>
      </c>
    </row>
    <row r="14644">
      <c r="A14644" s="95">
        <v>42752</v>
      </c>
      <c r="B14644" s="93" t="s">
        <v>8230</v>
      </c>
      <c r="C14644" s="93" t="s">
        <v>1410</v>
      </c>
      <c r="D14644" s="95">
        <v>1321</v>
      </c>
      <c r="E14644" s="95">
        <v>1443</v>
      </c>
      <c r="F14644" s="95">
        <v>399906</v>
      </c>
      <c r="G14644" s="95">
        <v>0</v>
      </c>
      <c r="H14644" s="93" t="s">
        <v>8976</v>
      </c>
      <c r="I14644" s="93" t="s">
        <v>23891</v>
      </c>
      <c r="J14644" s="93" t="s">
        <v>20844</v>
      </c>
      <c r="K14644" s="93" t="s">
        <v>4953</v>
      </c>
      <c r="L14644" s="14">
        <f>AND(vyberHrace&lt;&gt;"",ISNUMBER(SEARCH(vyberHrace,$B14644)))</f>
      </c>
      <c r="M14644" s="14">
        <f>AND($I14644=MID(kododd,1,2),$J14644=MID(kododd,3,3))</f>
      </c>
    </row>
    <row r="14645">
      <c r="A14645" s="95">
        <v>53618</v>
      </c>
      <c r="B14645" s="93" t="s">
        <v>20722</v>
      </c>
      <c r="C14645" s="93" t="s">
        <v>1412</v>
      </c>
      <c r="D14645" s="95">
        <v>1779</v>
      </c>
      <c r="E14645" s="95">
        <v>1902</v>
      </c>
      <c r="F14645" s="95">
        <v>23746599</v>
      </c>
      <c r="G14645" s="95">
        <v>250</v>
      </c>
      <c r="H14645" s="93" t="s">
        <v>8976</v>
      </c>
      <c r="I14645" s="93" t="s">
        <v>23891</v>
      </c>
      <c r="J14645" s="93" t="s">
        <v>20961</v>
      </c>
      <c r="K14645" s="93" t="s">
        <v>6549</v>
      </c>
      <c r="L14645" s="14">
        <f>AND(vyberHrace&lt;&gt;"",ISNUMBER(SEARCH(vyberHrace,$B14645)))</f>
      </c>
      <c r="M14645" s="14">
        <f>AND($I14645=MID(kododd,1,2),$J14645=MID(kododd,3,3))</f>
      </c>
    </row>
    <row r="14646">
      <c r="A14646" s="95">
        <v>58706</v>
      </c>
      <c r="B14646" s="93" t="s">
        <v>25188</v>
      </c>
      <c r="C14646" s="93" t="s">
        <v>1420</v>
      </c>
      <c r="G14646" s="95">
        <v>250</v>
      </c>
      <c r="H14646" s="93" t="s">
        <v>8976</v>
      </c>
      <c r="I14646" s="93" t="s">
        <v>23891</v>
      </c>
      <c r="J14646" s="93" t="s">
        <v>20843</v>
      </c>
      <c r="K14646" s="93" t="s">
        <v>5072</v>
      </c>
      <c r="L14646" s="14">
        <f>AND(vyberHrace&lt;&gt;"",ISNUMBER(SEARCH(vyberHrace,$B14646)))</f>
      </c>
      <c r="M14646" s="14">
        <f>AND($I14646=MID(kododd,1,2),$J14646=MID(kododd,3,3))</f>
      </c>
    </row>
    <row r="14647">
      <c r="A14647" s="95">
        <v>63082</v>
      </c>
      <c r="B14647" s="93" t="s">
        <v>29266</v>
      </c>
      <c r="C14647" s="93" t="s">
        <v>1487</v>
      </c>
      <c r="G14647" s="95">
        <v>250</v>
      </c>
      <c r="H14647" s="93" t="s">
        <v>8976</v>
      </c>
      <c r="I14647" s="93" t="s">
        <v>23891</v>
      </c>
      <c r="J14647" s="93" t="s">
        <v>20961</v>
      </c>
      <c r="K14647" s="93" t="s">
        <v>6549</v>
      </c>
      <c r="L14647" s="14">
        <f>AND(vyberHrace&lt;&gt;"",ISNUMBER(SEARCH(vyberHrace,$B14647)))</f>
      </c>
      <c r="M14647" s="14">
        <f>AND($I14647=MID(kododd,1,2),$J14647=MID(kododd,3,3))</f>
      </c>
    </row>
    <row r="14648">
      <c r="A14648" s="95">
        <v>4746</v>
      </c>
      <c r="B14648" s="93" t="s">
        <v>18955</v>
      </c>
      <c r="C14648" s="93" t="s">
        <v>1404</v>
      </c>
      <c r="D14648" s="95">
        <v>1325</v>
      </c>
      <c r="E14648" s="95">
        <v>1508</v>
      </c>
      <c r="F14648" s="95">
        <v>380105</v>
      </c>
      <c r="G14648" s="95">
        <v>250</v>
      </c>
      <c r="H14648" s="93" t="s">
        <v>8976</v>
      </c>
      <c r="I14648" s="93" t="s">
        <v>23891</v>
      </c>
      <c r="J14648" s="93" t="s">
        <v>20895</v>
      </c>
      <c r="K14648" s="93" t="s">
        <v>26155</v>
      </c>
      <c r="L14648" s="14">
        <f>AND(vyberHrace&lt;&gt;"",ISNUMBER(SEARCH(vyberHrace,$B14648)))</f>
      </c>
      <c r="M14648" s="14">
        <f>AND($I14648=MID(kododd,1,2),$J14648=MID(kododd,3,3))</f>
      </c>
    </row>
    <row r="14649">
      <c r="A14649" s="95">
        <v>7257</v>
      </c>
      <c r="B14649" s="93" t="s">
        <v>21191</v>
      </c>
      <c r="C14649" s="93" t="s">
        <v>1462</v>
      </c>
      <c r="D14649" s="95">
        <v>1719</v>
      </c>
      <c r="G14649" s="95">
        <v>0</v>
      </c>
      <c r="H14649" s="93" t="s">
        <v>8976</v>
      </c>
      <c r="I14649" s="93" t="s">
        <v>23891</v>
      </c>
      <c r="J14649" s="93" t="s">
        <v>20870</v>
      </c>
      <c r="K14649" s="93" t="s">
        <v>6868</v>
      </c>
      <c r="L14649" s="14">
        <f>AND(vyberHrace&lt;&gt;"",ISNUMBER(SEARCH(vyberHrace,$B14649)))</f>
      </c>
      <c r="M14649" s="14">
        <f>AND($I14649=MID(kododd,1,2),$J14649=MID(kododd,3,3))</f>
      </c>
    </row>
    <row r="14650">
      <c r="A14650" s="95">
        <v>43771</v>
      </c>
      <c r="B14650" s="93" t="s">
        <v>8445</v>
      </c>
      <c r="C14650" s="93" t="s">
        <v>1409</v>
      </c>
      <c r="D14650" s="95">
        <v>1087</v>
      </c>
      <c r="F14650" s="95">
        <v>398438</v>
      </c>
      <c r="G14650" s="95">
        <v>0</v>
      </c>
      <c r="H14650" s="93" t="s">
        <v>8976</v>
      </c>
      <c r="I14650" s="93" t="s">
        <v>23891</v>
      </c>
      <c r="J14650" s="93" t="s">
        <v>20927</v>
      </c>
      <c r="K14650" s="93" t="s">
        <v>2023</v>
      </c>
      <c r="L14650" s="14">
        <f>AND(vyberHrace&lt;&gt;"",ISNUMBER(SEARCH(vyberHrace,$B14650)))</f>
      </c>
      <c r="M14650" s="14">
        <f>AND($I14650=MID(kododd,1,2),$J14650=MID(kododd,3,3))</f>
      </c>
    </row>
    <row r="14651">
      <c r="A14651" s="95">
        <v>12167</v>
      </c>
      <c r="B14651" s="93" t="s">
        <v>26173</v>
      </c>
      <c r="C14651" s="93" t="s">
        <v>1461</v>
      </c>
      <c r="D14651" s="95">
        <v>1646</v>
      </c>
      <c r="E14651" s="95">
        <v>1781</v>
      </c>
      <c r="F14651" s="95">
        <v>571001093</v>
      </c>
      <c r="G14651" s="95">
        <v>250</v>
      </c>
      <c r="H14651" s="93" t="s">
        <v>8976</v>
      </c>
      <c r="I14651" s="93" t="s">
        <v>23891</v>
      </c>
      <c r="J14651" s="93" t="s">
        <v>20917</v>
      </c>
      <c r="K14651" s="93" t="s">
        <v>4902</v>
      </c>
      <c r="L14651" s="14">
        <f>AND(vyberHrace&lt;&gt;"",ISNUMBER(SEARCH(vyberHrace,$B14651)))</f>
      </c>
      <c r="M14651" s="14">
        <f>AND($I14651=MID(kododd,1,2),$J14651=MID(kododd,3,3))</f>
      </c>
    </row>
    <row r="14652">
      <c r="A14652" s="95">
        <v>54024</v>
      </c>
      <c r="B14652" s="93" t="s">
        <v>696</v>
      </c>
      <c r="C14652" s="93" t="s">
        <v>1420</v>
      </c>
      <c r="F14652" s="95">
        <v>23758864</v>
      </c>
      <c r="G14652" s="95">
        <v>250</v>
      </c>
      <c r="H14652" s="93" t="s">
        <v>8976</v>
      </c>
      <c r="I14652" s="93" t="s">
        <v>23891</v>
      </c>
      <c r="J14652" s="93" t="s">
        <v>20927</v>
      </c>
      <c r="K14652" s="93" t="s">
        <v>2023</v>
      </c>
      <c r="L14652" s="14">
        <f>AND(vyberHrace&lt;&gt;"",ISNUMBER(SEARCH(vyberHrace,$B14652)))</f>
      </c>
      <c r="M14652" s="14">
        <f>AND($I14652=MID(kododd,1,2),$J14652=MID(kododd,3,3))</f>
      </c>
    </row>
    <row r="14653">
      <c r="A14653" s="95">
        <v>54911</v>
      </c>
      <c r="B14653" s="93" t="s">
        <v>697</v>
      </c>
      <c r="C14653" s="93" t="s">
        <v>1418</v>
      </c>
      <c r="F14653" s="95">
        <v>23758872</v>
      </c>
      <c r="G14653" s="95">
        <v>0</v>
      </c>
      <c r="H14653" s="93" t="s">
        <v>8976</v>
      </c>
      <c r="I14653" s="93" t="s">
        <v>23891</v>
      </c>
      <c r="J14653" s="93" t="s">
        <v>20927</v>
      </c>
      <c r="K14653" s="93" t="s">
        <v>2023</v>
      </c>
      <c r="L14653" s="14">
        <f>AND(vyberHrace&lt;&gt;"",ISNUMBER(SEARCH(vyberHrace,$B14653)))</f>
      </c>
      <c r="M14653" s="14">
        <f>AND($I14653=MID(kododd,1,2),$J14653=MID(kododd,3,3))</f>
      </c>
    </row>
    <row r="14654">
      <c r="A14654" s="95">
        <v>40772</v>
      </c>
      <c r="B14654" s="93" t="s">
        <v>10564</v>
      </c>
      <c r="C14654" s="93" t="s">
        <v>1438</v>
      </c>
      <c r="D14654" s="95">
        <v>1210</v>
      </c>
      <c r="E14654" s="95">
        <v>1692</v>
      </c>
      <c r="F14654" s="95">
        <v>379107</v>
      </c>
      <c r="G14654" s="95">
        <v>250</v>
      </c>
      <c r="H14654" s="93" t="s">
        <v>8976</v>
      </c>
      <c r="I14654" s="93" t="s">
        <v>23891</v>
      </c>
      <c r="J14654" s="93" t="s">
        <v>20875</v>
      </c>
      <c r="K14654" s="93" t="s">
        <v>6163</v>
      </c>
      <c r="L14654" s="14">
        <f>AND(vyberHrace&lt;&gt;"",ISNUMBER(SEARCH(vyberHrace,$B14654)))</f>
      </c>
      <c r="M14654" s="14">
        <f>AND($I14654=MID(kododd,1,2),$J14654=MID(kododd,3,3))</f>
      </c>
    </row>
    <row r="14655">
      <c r="A14655" s="95">
        <v>12700</v>
      </c>
      <c r="B14655" s="93" t="s">
        <v>10565</v>
      </c>
      <c r="C14655" s="93" t="s">
        <v>1404</v>
      </c>
      <c r="D14655" s="95">
        <v>1348</v>
      </c>
      <c r="E14655" s="95">
        <v>1624</v>
      </c>
      <c r="F14655" s="95">
        <v>379115</v>
      </c>
      <c r="G14655" s="95">
        <v>250</v>
      </c>
      <c r="H14655" s="93" t="s">
        <v>8976</v>
      </c>
      <c r="I14655" s="93" t="s">
        <v>23891</v>
      </c>
      <c r="J14655" s="93" t="s">
        <v>20875</v>
      </c>
      <c r="K14655" s="93" t="s">
        <v>6163</v>
      </c>
      <c r="L14655" s="14">
        <f>AND(vyberHrace&lt;&gt;"",ISNUMBER(SEARCH(vyberHrace,$B14655)))</f>
      </c>
      <c r="M14655" s="14">
        <f>AND($I14655=MID(kododd,1,2),$J14655=MID(kododd,3,3))</f>
      </c>
    </row>
    <row r="14656">
      <c r="A14656" s="95">
        <v>10212</v>
      </c>
      <c r="B14656" s="93" t="s">
        <v>15176</v>
      </c>
      <c r="C14656" s="93" t="s">
        <v>1433</v>
      </c>
      <c r="D14656" s="95">
        <v>1256</v>
      </c>
      <c r="G14656" s="95">
        <v>0</v>
      </c>
      <c r="H14656" s="93" t="s">
        <v>8976</v>
      </c>
      <c r="I14656" s="93" t="s">
        <v>23891</v>
      </c>
      <c r="J14656" s="93" t="s">
        <v>3580</v>
      </c>
      <c r="K14656" s="93" t="s">
        <v>7814</v>
      </c>
      <c r="L14656" s="14">
        <f>AND(vyberHrace&lt;&gt;"",ISNUMBER(SEARCH(vyberHrace,$B14656)))</f>
      </c>
      <c r="M14656" s="14">
        <f>AND($I14656=MID(kododd,1,2),$J14656=MID(kododd,3,3))</f>
      </c>
    </row>
    <row r="14657">
      <c r="A14657" s="95">
        <v>10213</v>
      </c>
      <c r="B14657" s="93" t="s">
        <v>18820</v>
      </c>
      <c r="C14657" s="93" t="s">
        <v>1449</v>
      </c>
      <c r="D14657" s="95">
        <v>1277</v>
      </c>
      <c r="G14657" s="95">
        <v>0</v>
      </c>
      <c r="H14657" s="93" t="s">
        <v>8976</v>
      </c>
      <c r="I14657" s="93" t="s">
        <v>23891</v>
      </c>
      <c r="J14657" s="93" t="s">
        <v>3580</v>
      </c>
      <c r="K14657" s="93" t="s">
        <v>7814</v>
      </c>
      <c r="L14657" s="14">
        <f>AND(vyberHrace&lt;&gt;"",ISNUMBER(SEARCH(vyberHrace,$B14657)))</f>
      </c>
      <c r="M14657" s="14">
        <f>AND($I14657=MID(kododd,1,2),$J14657=MID(kododd,3,3))</f>
      </c>
    </row>
    <row r="14658">
      <c r="A14658" s="95">
        <v>47002</v>
      </c>
      <c r="B14658" s="93" t="s">
        <v>18822</v>
      </c>
      <c r="C14658" s="93" t="s">
        <v>3255</v>
      </c>
      <c r="F14658" s="95">
        <v>23722460</v>
      </c>
      <c r="G14658" s="95">
        <v>0</v>
      </c>
      <c r="H14658" s="93" t="s">
        <v>8976</v>
      </c>
      <c r="I14658" s="93" t="s">
        <v>23891</v>
      </c>
      <c r="J14658" s="93" t="s">
        <v>20927</v>
      </c>
      <c r="K14658" s="93" t="s">
        <v>2023</v>
      </c>
      <c r="L14658" s="14">
        <f>AND(vyberHrace&lt;&gt;"",ISNUMBER(SEARCH(vyberHrace,$B14658)))</f>
      </c>
      <c r="M14658" s="14">
        <f>AND($I14658=MID(kododd,1,2),$J14658=MID(kododd,3,3))</f>
      </c>
    </row>
    <row r="14659">
      <c r="A14659" s="95">
        <v>55965</v>
      </c>
      <c r="B14659" s="93" t="s">
        <v>22567</v>
      </c>
      <c r="C14659" s="93" t="s">
        <v>1420</v>
      </c>
      <c r="D14659" s="95">
        <v>1058</v>
      </c>
      <c r="F14659" s="95">
        <v>23769904</v>
      </c>
      <c r="G14659" s="95">
        <v>250</v>
      </c>
      <c r="H14659" s="93" t="s">
        <v>8976</v>
      </c>
      <c r="I14659" s="93" t="s">
        <v>23891</v>
      </c>
      <c r="J14659" s="93" t="s">
        <v>20880</v>
      </c>
      <c r="K14659" s="93" t="s">
        <v>11212</v>
      </c>
      <c r="L14659" s="14">
        <f>AND(vyberHrace&lt;&gt;"",ISNUMBER(SEARCH(vyberHrace,$B14659)))</f>
      </c>
      <c r="M14659" s="14">
        <f>AND($I14659=MID(kododd,1,2),$J14659=MID(kododd,3,3))</f>
      </c>
    </row>
    <row r="14660">
      <c r="A14660" s="95">
        <v>47971</v>
      </c>
      <c r="B14660" s="93" t="s">
        <v>18831</v>
      </c>
      <c r="C14660" s="93" t="s">
        <v>3255</v>
      </c>
      <c r="F14660" s="95">
        <v>23722479</v>
      </c>
      <c r="G14660" s="95">
        <v>0</v>
      </c>
      <c r="H14660" s="93" t="s">
        <v>8976</v>
      </c>
      <c r="I14660" s="93" t="s">
        <v>23891</v>
      </c>
      <c r="J14660" s="93" t="s">
        <v>20927</v>
      </c>
      <c r="K14660" s="93" t="s">
        <v>2023</v>
      </c>
      <c r="L14660" s="14">
        <f>AND(vyberHrace&lt;&gt;"",ISNUMBER(SEARCH(vyberHrace,$B14660)))</f>
      </c>
      <c r="M14660" s="14">
        <f>AND($I14660=MID(kododd,1,2),$J14660=MID(kododd,3,3))</f>
      </c>
    </row>
    <row r="14661">
      <c r="A14661" s="95">
        <v>59325</v>
      </c>
      <c r="B14661" s="93" t="s">
        <v>25748</v>
      </c>
      <c r="C14661" s="93" t="s">
        <v>1424</v>
      </c>
      <c r="G14661" s="95">
        <v>0</v>
      </c>
      <c r="H14661" s="93" t="s">
        <v>8976</v>
      </c>
      <c r="I14661" s="93" t="s">
        <v>23891</v>
      </c>
      <c r="J14661" s="93" t="s">
        <v>20912</v>
      </c>
      <c r="K14661" s="93" t="s">
        <v>6267</v>
      </c>
      <c r="L14661" s="14">
        <f>AND(vyberHrace&lt;&gt;"",ISNUMBER(SEARCH(vyberHrace,$B14661)))</f>
      </c>
      <c r="M14661" s="14">
        <f>AND($I14661=MID(kododd,1,2),$J14661=MID(kododd,3,3))</f>
      </c>
    </row>
    <row r="14662">
      <c r="A14662" s="95">
        <v>10190</v>
      </c>
      <c r="B14662" s="93" t="s">
        <v>10761</v>
      </c>
      <c r="C14662" s="93" t="s">
        <v>1428</v>
      </c>
      <c r="D14662" s="95">
        <v>1560</v>
      </c>
      <c r="E14662" s="95">
        <v>1712</v>
      </c>
      <c r="F14662" s="95">
        <v>379123</v>
      </c>
      <c r="G14662" s="95">
        <v>250</v>
      </c>
      <c r="H14662" s="93" t="s">
        <v>8976</v>
      </c>
      <c r="I14662" s="93" t="s">
        <v>23891</v>
      </c>
      <c r="J14662" s="93" t="s">
        <v>20912</v>
      </c>
      <c r="K14662" s="93" t="s">
        <v>6267</v>
      </c>
      <c r="L14662" s="14">
        <f>AND(vyberHrace&lt;&gt;"",ISNUMBER(SEARCH(vyberHrace,$B14662)))</f>
      </c>
      <c r="M14662" s="14">
        <f>AND($I14662=MID(kododd,1,2),$J14662=MID(kododd,3,3))</f>
      </c>
    </row>
    <row r="14663">
      <c r="A14663" s="95">
        <v>12714</v>
      </c>
      <c r="B14663" s="93" t="s">
        <v>10761</v>
      </c>
      <c r="C14663" s="93" t="s">
        <v>1447</v>
      </c>
      <c r="D14663" s="95">
        <v>1561</v>
      </c>
      <c r="E14663" s="95">
        <v>1711</v>
      </c>
      <c r="F14663" s="95">
        <v>373117</v>
      </c>
      <c r="G14663" s="95">
        <v>250</v>
      </c>
      <c r="H14663" s="93" t="s">
        <v>8976</v>
      </c>
      <c r="I14663" s="93" t="s">
        <v>23891</v>
      </c>
      <c r="J14663" s="93" t="s">
        <v>20912</v>
      </c>
      <c r="K14663" s="93" t="s">
        <v>6267</v>
      </c>
      <c r="L14663" s="14">
        <f>AND(vyberHrace&lt;&gt;"",ISNUMBER(SEARCH(vyberHrace,$B14663)))</f>
      </c>
      <c r="M14663" s="14">
        <f>AND($I14663=MID(kododd,1,2),$J14663=MID(kododd,3,3))</f>
      </c>
    </row>
    <row r="14664">
      <c r="A14664" s="95">
        <v>10191</v>
      </c>
      <c r="B14664" s="93" t="s">
        <v>10762</v>
      </c>
      <c r="C14664" s="93" t="s">
        <v>1401</v>
      </c>
      <c r="D14664" s="95">
        <v>1460</v>
      </c>
      <c r="E14664" s="95">
        <v>1585</v>
      </c>
      <c r="F14664" s="95">
        <v>379131</v>
      </c>
      <c r="G14664" s="95">
        <v>0</v>
      </c>
      <c r="H14664" s="93" t="s">
        <v>8976</v>
      </c>
      <c r="I14664" s="93" t="s">
        <v>23891</v>
      </c>
      <c r="J14664" s="93" t="s">
        <v>20912</v>
      </c>
      <c r="K14664" s="93" t="s">
        <v>6267</v>
      </c>
      <c r="L14664" s="14">
        <f>AND(vyberHrace&lt;&gt;"",ISNUMBER(SEARCH(vyberHrace,$B14664)))</f>
      </c>
      <c r="M14664" s="14">
        <f>AND($I14664=MID(kododd,1,2),$J14664=MID(kododd,3,3))</f>
      </c>
    </row>
    <row r="14665">
      <c r="A14665" s="95">
        <v>40067</v>
      </c>
      <c r="B14665" s="93" t="s">
        <v>10762</v>
      </c>
      <c r="C14665" s="93" t="s">
        <v>1446</v>
      </c>
      <c r="D14665" s="95">
        <v>1269</v>
      </c>
      <c r="F14665" s="95">
        <v>379140</v>
      </c>
      <c r="G14665" s="95">
        <v>0</v>
      </c>
      <c r="H14665" s="93" t="s">
        <v>8976</v>
      </c>
      <c r="I14665" s="93" t="s">
        <v>23891</v>
      </c>
      <c r="J14665" s="93" t="s">
        <v>20912</v>
      </c>
      <c r="K14665" s="93" t="s">
        <v>6267</v>
      </c>
      <c r="L14665" s="14">
        <f>AND(vyberHrace&lt;&gt;"",ISNUMBER(SEARCH(vyberHrace,$B14665)))</f>
      </c>
      <c r="M14665" s="14">
        <f>AND($I14665=MID(kododd,1,2),$J14665=MID(kododd,3,3))</f>
      </c>
    </row>
    <row r="14666">
      <c r="A14666" s="95">
        <v>374</v>
      </c>
      <c r="B14666" s="93" t="s">
        <v>10763</v>
      </c>
      <c r="C14666" s="93" t="s">
        <v>1429</v>
      </c>
      <c r="D14666" s="95">
        <v>1947</v>
      </c>
      <c r="E14666" s="95">
        <v>1972</v>
      </c>
      <c r="F14666" s="95">
        <v>308129</v>
      </c>
      <c r="G14666" s="95">
        <v>250</v>
      </c>
      <c r="H14666" s="93" t="s">
        <v>8976</v>
      </c>
      <c r="I14666" s="93" t="s">
        <v>23891</v>
      </c>
      <c r="J14666" s="93" t="s">
        <v>20961</v>
      </c>
      <c r="K14666" s="93" t="s">
        <v>6549</v>
      </c>
      <c r="L14666" s="14">
        <f>AND(vyberHrace&lt;&gt;"",ISNUMBER(SEARCH(vyberHrace,$B14666)))</f>
      </c>
      <c r="M14666" s="14">
        <f>AND($I14666=MID(kododd,1,2),$J14666=MID(kododd,3,3))</f>
      </c>
    </row>
    <row r="14667">
      <c r="A14667" s="95">
        <v>59324</v>
      </c>
      <c r="B14667" s="93" t="s">
        <v>25747</v>
      </c>
      <c r="C14667" s="93" t="s">
        <v>1424</v>
      </c>
      <c r="F14667" s="95">
        <v>23798963</v>
      </c>
      <c r="G14667" s="95">
        <v>0</v>
      </c>
      <c r="H14667" s="93" t="s">
        <v>8976</v>
      </c>
      <c r="I14667" s="93" t="s">
        <v>23891</v>
      </c>
      <c r="J14667" s="93" t="s">
        <v>20912</v>
      </c>
      <c r="K14667" s="93" t="s">
        <v>6267</v>
      </c>
      <c r="L14667" s="14">
        <f>AND(vyberHrace&lt;&gt;"",ISNUMBER(SEARCH(vyberHrace,$B14667)))</f>
      </c>
      <c r="M14667" s="14">
        <f>AND($I14667=MID(kododd,1,2),$J14667=MID(kododd,3,3))</f>
      </c>
    </row>
    <row r="14668">
      <c r="A14668" s="95">
        <v>41258</v>
      </c>
      <c r="B14668" s="93" t="s">
        <v>10770</v>
      </c>
      <c r="C14668" s="93" t="s">
        <v>1438</v>
      </c>
      <c r="D14668" s="95">
        <v>1100</v>
      </c>
      <c r="G14668" s="95">
        <v>0</v>
      </c>
      <c r="H14668" s="93" t="s">
        <v>8976</v>
      </c>
      <c r="I14668" s="93" t="s">
        <v>23891</v>
      </c>
      <c r="J14668" s="93" t="s">
        <v>20859</v>
      </c>
      <c r="K14668" s="93" t="s">
        <v>6551</v>
      </c>
      <c r="L14668" s="14">
        <f>AND(vyberHrace&lt;&gt;"",ISNUMBER(SEARCH(vyberHrace,$B14668)))</f>
      </c>
      <c r="M14668" s="14">
        <f>AND($I14668=MID(kododd,1,2),$J14668=MID(kododd,3,3))</f>
      </c>
    </row>
    <row r="14669">
      <c r="A14669" s="95">
        <v>28755</v>
      </c>
      <c r="B14669" s="93" t="s">
        <v>4789</v>
      </c>
      <c r="C14669" s="93" t="s">
        <v>1421</v>
      </c>
      <c r="D14669" s="95">
        <v>1645</v>
      </c>
      <c r="E14669" s="95">
        <v>1751</v>
      </c>
      <c r="F14669" s="95">
        <v>373150</v>
      </c>
      <c r="G14669" s="95">
        <v>250</v>
      </c>
      <c r="H14669" s="93" t="s">
        <v>8976</v>
      </c>
      <c r="I14669" s="93" t="s">
        <v>23891</v>
      </c>
      <c r="J14669" s="93" t="s">
        <v>20917</v>
      </c>
      <c r="K14669" s="93" t="s">
        <v>4902</v>
      </c>
      <c r="L14669" s="14">
        <f>AND(vyberHrace&lt;&gt;"",ISNUMBER(SEARCH(vyberHrace,$B14669)))</f>
      </c>
      <c r="M14669" s="14">
        <f>AND($I14669=MID(kododd,1,2),$J14669=MID(kododd,3,3))</f>
      </c>
    </row>
    <row r="14670">
      <c r="A14670" s="95">
        <v>2618</v>
      </c>
      <c r="B14670" s="93" t="s">
        <v>12989</v>
      </c>
      <c r="C14670" s="93" t="s">
        <v>1426</v>
      </c>
      <c r="D14670" s="95">
        <v>1683</v>
      </c>
      <c r="E14670" s="95">
        <v>1716</v>
      </c>
      <c r="F14670" s="95">
        <v>23740329</v>
      </c>
      <c r="G14670" s="95">
        <v>0</v>
      </c>
      <c r="H14670" s="93" t="s">
        <v>8976</v>
      </c>
      <c r="I14670" s="93" t="s">
        <v>23891</v>
      </c>
      <c r="J14670" s="93" t="s">
        <v>20980</v>
      </c>
      <c r="K14670" s="93" t="s">
        <v>29223</v>
      </c>
      <c r="L14670" s="14">
        <f>AND(vyberHrace&lt;&gt;"",ISNUMBER(SEARCH(vyberHrace,$B14670)))</f>
      </c>
      <c r="M14670" s="14">
        <f>AND($I14670=MID(kododd,1,2),$J14670=MID(kododd,3,3))</f>
      </c>
    </row>
    <row r="14671">
      <c r="A14671" s="95">
        <v>58817</v>
      </c>
      <c r="B14671" s="93" t="s">
        <v>25288</v>
      </c>
      <c r="C14671" s="93" t="s">
        <v>1424</v>
      </c>
      <c r="G14671" s="95">
        <v>0</v>
      </c>
      <c r="H14671" s="93" t="s">
        <v>8976</v>
      </c>
      <c r="I14671" s="93" t="s">
        <v>23891</v>
      </c>
      <c r="J14671" s="93" t="s">
        <v>20843</v>
      </c>
      <c r="K14671" s="93" t="s">
        <v>5072</v>
      </c>
      <c r="L14671" s="14">
        <f>AND(vyberHrace&lt;&gt;"",ISNUMBER(SEARCH(vyberHrace,$B14671)))</f>
      </c>
      <c r="M14671" s="14">
        <f>AND($I14671=MID(kododd,1,2),$J14671=MID(kododd,3,3))</f>
      </c>
    </row>
    <row r="14672">
      <c r="A14672" s="95">
        <v>51059</v>
      </c>
      <c r="B14672" s="93" t="s">
        <v>12991</v>
      </c>
      <c r="C14672" s="93" t="s">
        <v>1414</v>
      </c>
      <c r="F14672" s="95">
        <v>23736992</v>
      </c>
      <c r="G14672" s="95">
        <v>0</v>
      </c>
      <c r="H14672" s="93" t="s">
        <v>8976</v>
      </c>
      <c r="I14672" s="93" t="s">
        <v>23891</v>
      </c>
      <c r="J14672" s="93" t="s">
        <v>20877</v>
      </c>
      <c r="K14672" s="93" t="s">
        <v>1966</v>
      </c>
      <c r="L14672" s="14">
        <f>AND(vyberHrace&lt;&gt;"",ISNUMBER(SEARCH(vyberHrace,$B14672)))</f>
      </c>
      <c r="M14672" s="14">
        <f>AND($I14672=MID(kododd,1,2),$J14672=MID(kododd,3,3))</f>
      </c>
    </row>
    <row r="14673">
      <c r="A14673" s="95">
        <v>15943</v>
      </c>
      <c r="B14673" s="93" t="s">
        <v>13000</v>
      </c>
      <c r="C14673" s="93" t="s">
        <v>1452</v>
      </c>
      <c r="D14673" s="95">
        <v>1863</v>
      </c>
      <c r="E14673" s="95">
        <v>1930</v>
      </c>
      <c r="F14673" s="95">
        <v>326852</v>
      </c>
      <c r="G14673" s="95">
        <v>250</v>
      </c>
      <c r="H14673" s="93" t="s">
        <v>8976</v>
      </c>
      <c r="I14673" s="93" t="s">
        <v>23891</v>
      </c>
      <c r="J14673" s="93" t="s">
        <v>20917</v>
      </c>
      <c r="K14673" s="93" t="s">
        <v>4902</v>
      </c>
      <c r="L14673" s="14">
        <f>AND(vyberHrace&lt;&gt;"",ISNUMBER(SEARCH(vyberHrace,$B14673)))</f>
      </c>
      <c r="M14673" s="14">
        <f>AND($I14673=MID(kododd,1,2),$J14673=MID(kododd,3,3))</f>
      </c>
    </row>
    <row r="14674">
      <c r="A14674" s="95">
        <v>7982</v>
      </c>
      <c r="B14674" s="93" t="s">
        <v>13008</v>
      </c>
      <c r="C14674" s="93" t="s">
        <v>1413</v>
      </c>
      <c r="D14674" s="95">
        <v>1638</v>
      </c>
      <c r="E14674" s="95">
        <v>1760</v>
      </c>
      <c r="F14674" s="95">
        <v>23742585</v>
      </c>
      <c r="G14674" s="95">
        <v>250</v>
      </c>
      <c r="H14674" s="93" t="s">
        <v>8976</v>
      </c>
      <c r="I14674" s="93" t="s">
        <v>23891</v>
      </c>
      <c r="J14674" s="93" t="s">
        <v>20844</v>
      </c>
      <c r="K14674" s="93" t="s">
        <v>4953</v>
      </c>
      <c r="L14674" s="14">
        <f>AND(vyberHrace&lt;&gt;"",ISNUMBER(SEARCH(vyberHrace,$B14674)))</f>
      </c>
      <c r="M14674" s="14">
        <f>AND($I14674=MID(kododd,1,2),$J14674=MID(kododd,3,3))</f>
      </c>
    </row>
    <row r="14675">
      <c r="A14675" s="95">
        <v>60717</v>
      </c>
      <c r="B14675" s="93" t="s">
        <v>27128</v>
      </c>
      <c r="C14675" s="93" t="s">
        <v>1450</v>
      </c>
      <c r="D14675" s="95">
        <v>1029</v>
      </c>
      <c r="F14675" s="95">
        <v>23795484</v>
      </c>
      <c r="G14675" s="95">
        <v>250</v>
      </c>
      <c r="H14675" s="93" t="s">
        <v>8976</v>
      </c>
      <c r="I14675" s="93" t="s">
        <v>23891</v>
      </c>
      <c r="J14675" s="93" t="s">
        <v>20909</v>
      </c>
      <c r="K14675" s="93" t="s">
        <v>8978</v>
      </c>
      <c r="L14675" s="14">
        <f>AND(vyberHrace&lt;&gt;"",ISNUMBER(SEARCH(vyberHrace,$B14675)))</f>
      </c>
      <c r="M14675" s="14">
        <f>AND($I14675=MID(kododd,1,2),$J14675=MID(kododd,3,3))</f>
      </c>
    </row>
    <row r="14676">
      <c r="A14676" s="95">
        <v>61420</v>
      </c>
      <c r="B14676" s="93" t="s">
        <v>27606</v>
      </c>
      <c r="C14676" s="93" t="s">
        <v>1487</v>
      </c>
      <c r="G14676" s="95">
        <v>0</v>
      </c>
      <c r="H14676" s="93" t="s">
        <v>8976</v>
      </c>
      <c r="I14676" s="93" t="s">
        <v>23891</v>
      </c>
      <c r="J14676" s="93" t="s">
        <v>20859</v>
      </c>
      <c r="K14676" s="93" t="s">
        <v>6551</v>
      </c>
      <c r="L14676" s="14">
        <f>AND(vyberHrace&lt;&gt;"",ISNUMBER(SEARCH(vyberHrace,$B14676)))</f>
      </c>
      <c r="M14676" s="14">
        <f>AND($I14676=MID(kododd,1,2),$J14676=MID(kododd,3,3))</f>
      </c>
    </row>
    <row r="14677">
      <c r="A14677" s="95">
        <v>10223</v>
      </c>
      <c r="B14677" s="93" t="s">
        <v>13038</v>
      </c>
      <c r="C14677" s="93" t="s">
        <v>1455</v>
      </c>
      <c r="D14677" s="95">
        <v>1662</v>
      </c>
      <c r="E14677" s="95">
        <v>1789</v>
      </c>
      <c r="F14677" s="95">
        <v>23709170</v>
      </c>
      <c r="G14677" s="95">
        <v>250</v>
      </c>
      <c r="H14677" s="93" t="s">
        <v>8976</v>
      </c>
      <c r="I14677" s="93" t="s">
        <v>23891</v>
      </c>
      <c r="J14677" s="93" t="s">
        <v>20899</v>
      </c>
      <c r="K14677" s="93" t="s">
        <v>4757</v>
      </c>
      <c r="L14677" s="14">
        <f>AND(vyberHrace&lt;&gt;"",ISNUMBER(SEARCH(vyberHrace,$B14677)))</f>
      </c>
      <c r="M14677" s="14">
        <f>AND($I14677=MID(kododd,1,2),$J14677=MID(kododd,3,3))</f>
      </c>
    </row>
    <row r="14678">
      <c r="A14678" s="95">
        <v>47943</v>
      </c>
      <c r="B14678" s="93" t="s">
        <v>13040</v>
      </c>
      <c r="C14678" s="93" t="s">
        <v>1457</v>
      </c>
      <c r="D14678" s="95">
        <v>1323</v>
      </c>
      <c r="E14678" s="95">
        <v>1506</v>
      </c>
      <c r="F14678" s="95">
        <v>23717858</v>
      </c>
      <c r="G14678" s="95">
        <v>250</v>
      </c>
      <c r="H14678" s="93" t="s">
        <v>8976</v>
      </c>
      <c r="I14678" s="93" t="s">
        <v>23891</v>
      </c>
      <c r="J14678" s="93" t="s">
        <v>20899</v>
      </c>
      <c r="K14678" s="93" t="s">
        <v>4757</v>
      </c>
      <c r="L14678" s="14">
        <f>AND(vyberHrace&lt;&gt;"",ISNUMBER(SEARCH(vyberHrace,$B14678)))</f>
      </c>
      <c r="M14678" s="14">
        <f>AND($I14678=MID(kododd,1,2),$J14678=MID(kododd,3,3))</f>
      </c>
    </row>
    <row r="14679">
      <c r="A14679" s="95">
        <v>50752</v>
      </c>
      <c r="B14679" s="93" t="s">
        <v>4734</v>
      </c>
      <c r="C14679" s="93" t="s">
        <v>1422</v>
      </c>
      <c r="G14679" s="95">
        <v>0</v>
      </c>
      <c r="H14679" s="93" t="s">
        <v>8976</v>
      </c>
      <c r="I14679" s="93" t="s">
        <v>23891</v>
      </c>
      <c r="J14679" s="93" t="s">
        <v>20859</v>
      </c>
      <c r="K14679" s="93" t="s">
        <v>6551</v>
      </c>
      <c r="L14679" s="14">
        <f>AND(vyberHrace&lt;&gt;"",ISNUMBER(SEARCH(vyberHrace,$B14679)))</f>
      </c>
      <c r="M14679" s="14">
        <f>AND($I14679=MID(kododd,1,2),$J14679=MID(kododd,3,3))</f>
      </c>
    </row>
    <row r="14680">
      <c r="A14680" s="95">
        <v>53115</v>
      </c>
      <c r="B14680" s="93" t="s">
        <v>13156</v>
      </c>
      <c r="C14680" s="93" t="s">
        <v>1424</v>
      </c>
      <c r="D14680" s="95">
        <v>1232</v>
      </c>
      <c r="E14680" s="95">
        <v>1493</v>
      </c>
      <c r="F14680" s="95">
        <v>23758651</v>
      </c>
      <c r="G14680" s="95">
        <v>250</v>
      </c>
      <c r="H14680" s="93" t="s">
        <v>8976</v>
      </c>
      <c r="I14680" s="93" t="s">
        <v>23891</v>
      </c>
      <c r="J14680" s="93" t="s">
        <v>20877</v>
      </c>
      <c r="K14680" s="93" t="s">
        <v>1966</v>
      </c>
      <c r="L14680" s="14">
        <f>AND(vyberHrace&lt;&gt;"",ISNUMBER(SEARCH(vyberHrace,$B14680)))</f>
      </c>
      <c r="M14680" s="14">
        <f>AND($I14680=MID(kododd,1,2),$J14680=MID(kododd,3,3))</f>
      </c>
    </row>
    <row r="14681">
      <c r="A14681" s="95">
        <v>48608</v>
      </c>
      <c r="B14681" s="93" t="s">
        <v>13159</v>
      </c>
      <c r="C14681" s="93" t="s">
        <v>1434</v>
      </c>
      <c r="D14681" s="95">
        <v>1469</v>
      </c>
      <c r="E14681" s="95">
        <v>1696</v>
      </c>
      <c r="F14681" s="95">
        <v>23729155</v>
      </c>
      <c r="G14681" s="95">
        <v>250</v>
      </c>
      <c r="H14681" s="93" t="s">
        <v>8976</v>
      </c>
      <c r="I14681" s="93" t="s">
        <v>23891</v>
      </c>
      <c r="J14681" s="93" t="s">
        <v>20877</v>
      </c>
      <c r="K14681" s="93" t="s">
        <v>1966</v>
      </c>
      <c r="L14681" s="14">
        <f>AND(vyberHrace&lt;&gt;"",ISNUMBER(SEARCH(vyberHrace,$B14681)))</f>
      </c>
      <c r="M14681" s="14">
        <f>AND($I14681=MID(kododd,1,2),$J14681=MID(kododd,3,3))</f>
      </c>
    </row>
    <row r="14682">
      <c r="A14682" s="95">
        <v>57177</v>
      </c>
      <c r="B14682" s="93" t="s">
        <v>22598</v>
      </c>
      <c r="C14682" s="93" t="s">
        <v>1486</v>
      </c>
      <c r="F14682" s="95">
        <v>23772980</v>
      </c>
      <c r="G14682" s="95">
        <v>250</v>
      </c>
      <c r="H14682" s="93" t="s">
        <v>8976</v>
      </c>
      <c r="I14682" s="93" t="s">
        <v>23891</v>
      </c>
      <c r="J14682" s="93" t="s">
        <v>20877</v>
      </c>
      <c r="K14682" s="93" t="s">
        <v>1966</v>
      </c>
      <c r="L14682" s="14">
        <f>AND(vyberHrace&lt;&gt;"",ISNUMBER(SEARCH(vyberHrace,$B14682)))</f>
      </c>
      <c r="M14682" s="14">
        <f>AND($I14682=MID(kododd,1,2),$J14682=MID(kododd,3,3))</f>
      </c>
    </row>
    <row r="14683">
      <c r="A14683" s="95">
        <v>281</v>
      </c>
      <c r="B14683" s="93" t="s">
        <v>13163</v>
      </c>
      <c r="C14683" s="93" t="s">
        <v>1417</v>
      </c>
      <c r="D14683" s="95">
        <v>2237</v>
      </c>
      <c r="E14683" s="95">
        <v>2199</v>
      </c>
      <c r="F14683" s="95">
        <v>317810</v>
      </c>
      <c r="G14683" s="95">
        <v>0</v>
      </c>
      <c r="H14683" s="93" t="s">
        <v>8976</v>
      </c>
      <c r="I14683" s="93" t="s">
        <v>23891</v>
      </c>
      <c r="J14683" s="93" t="s">
        <v>20927</v>
      </c>
      <c r="K14683" s="93" t="s">
        <v>2023</v>
      </c>
      <c r="L14683" s="14">
        <f>AND(vyberHrace&lt;&gt;"",ISNUMBER(SEARCH(vyberHrace,$B14683)))</f>
      </c>
      <c r="M14683" s="14">
        <f>AND($I14683=MID(kododd,1,2),$J14683=MID(kododd,3,3))</f>
      </c>
    </row>
    <row r="14684">
      <c r="A14684" s="95">
        <v>15199</v>
      </c>
      <c r="B14684" s="93" t="s">
        <v>9308</v>
      </c>
      <c r="C14684" s="93" t="s">
        <v>1446</v>
      </c>
      <c r="D14684" s="95">
        <v>1638</v>
      </c>
      <c r="E14684" s="95">
        <v>1774</v>
      </c>
      <c r="F14684" s="95">
        <v>349836</v>
      </c>
      <c r="G14684" s="95">
        <v>250</v>
      </c>
      <c r="H14684" s="93" t="s">
        <v>8976</v>
      </c>
      <c r="I14684" s="93" t="s">
        <v>23891</v>
      </c>
      <c r="J14684" s="93" t="s">
        <v>20888</v>
      </c>
      <c r="K14684" s="93" t="s">
        <v>6891</v>
      </c>
      <c r="L14684" s="14">
        <f>AND(vyberHrace&lt;&gt;"",ISNUMBER(SEARCH(vyberHrace,$B14684)))</f>
      </c>
      <c r="M14684" s="14">
        <f>AND($I14684=MID(kododd,1,2),$J14684=MID(kododd,3,3))</f>
      </c>
    </row>
    <row r="14685">
      <c r="A14685" s="95">
        <v>15242</v>
      </c>
      <c r="B14685" s="93" t="s">
        <v>15504</v>
      </c>
      <c r="C14685" s="93" t="s">
        <v>1446</v>
      </c>
      <c r="D14685" s="95">
        <v>1762</v>
      </c>
      <c r="E14685" s="95">
        <v>1866</v>
      </c>
      <c r="F14685" s="95">
        <v>340413</v>
      </c>
      <c r="G14685" s="95">
        <v>250</v>
      </c>
      <c r="H14685" s="93" t="s">
        <v>8976</v>
      </c>
      <c r="I14685" s="93" t="s">
        <v>23891</v>
      </c>
      <c r="J14685" s="93" t="s">
        <v>20888</v>
      </c>
      <c r="K14685" s="93" t="s">
        <v>6891</v>
      </c>
      <c r="L14685" s="14">
        <f>AND(vyberHrace&lt;&gt;"",ISNUMBER(SEARCH(vyberHrace,$B14685)))</f>
      </c>
      <c r="M14685" s="14">
        <f>AND($I14685=MID(kododd,1,2),$J14685=MID(kododd,3,3))</f>
      </c>
    </row>
    <row r="14686">
      <c r="A14686" s="95">
        <v>44298</v>
      </c>
      <c r="B14686" s="93" t="s">
        <v>15438</v>
      </c>
      <c r="C14686" s="93" t="s">
        <v>1410</v>
      </c>
      <c r="F14686" s="95">
        <v>23795620</v>
      </c>
      <c r="G14686" s="95">
        <v>250</v>
      </c>
      <c r="H14686" s="93" t="s">
        <v>8976</v>
      </c>
      <c r="I14686" s="93" t="s">
        <v>23891</v>
      </c>
      <c r="J14686" s="93" t="s">
        <v>20879</v>
      </c>
      <c r="K14686" s="93" t="s">
        <v>2036</v>
      </c>
      <c r="L14686" s="14">
        <f>AND(vyberHrace&lt;&gt;"",ISNUMBER(SEARCH(vyberHrace,$B14686)))</f>
      </c>
      <c r="M14686" s="14">
        <f>AND($I14686=MID(kododd,1,2),$J14686=MID(kododd,3,3))</f>
      </c>
    </row>
    <row r="14687">
      <c r="A14687" s="95">
        <v>63765</v>
      </c>
      <c r="B14687" s="93" t="s">
        <v>29863</v>
      </c>
      <c r="C14687" s="93" t="s">
        <v>1486</v>
      </c>
      <c r="G14687" s="95">
        <v>250</v>
      </c>
      <c r="H14687" s="93" t="s">
        <v>8976</v>
      </c>
      <c r="I14687" s="93" t="s">
        <v>23891</v>
      </c>
      <c r="J14687" s="93" t="s">
        <v>20849</v>
      </c>
      <c r="K14687" s="93" t="s">
        <v>5108</v>
      </c>
      <c r="L14687" s="14">
        <f>AND(vyberHrace&lt;&gt;"",ISNUMBER(SEARCH(vyberHrace,$B14687)))</f>
      </c>
      <c r="M14687" s="14">
        <f>AND($I14687=MID(kododd,1,2),$J14687=MID(kododd,3,3))</f>
      </c>
    </row>
    <row r="14688">
      <c r="A14688" s="95">
        <v>1880</v>
      </c>
      <c r="B14688" s="93" t="s">
        <v>15443</v>
      </c>
      <c r="C14688" s="93" t="s">
        <v>1433</v>
      </c>
      <c r="D14688" s="95">
        <v>2006</v>
      </c>
      <c r="E14688" s="95">
        <v>1964</v>
      </c>
      <c r="F14688" s="95">
        <v>313246</v>
      </c>
      <c r="G14688" s="95">
        <v>250</v>
      </c>
      <c r="H14688" s="93" t="s">
        <v>8976</v>
      </c>
      <c r="I14688" s="93" t="s">
        <v>23891</v>
      </c>
      <c r="J14688" s="93" t="s">
        <v>20888</v>
      </c>
      <c r="K14688" s="93" t="s">
        <v>6891</v>
      </c>
      <c r="L14688" s="14">
        <f>AND(vyberHrace&lt;&gt;"",ISNUMBER(SEARCH(vyberHrace,$B14688)))</f>
      </c>
      <c r="M14688" s="14">
        <f>AND($I14688=MID(kododd,1,2),$J14688=MID(kododd,3,3))</f>
      </c>
    </row>
    <row r="14689">
      <c r="A14689" s="95">
        <v>38870</v>
      </c>
      <c r="B14689" s="93" t="s">
        <v>21247</v>
      </c>
      <c r="C14689" s="93" t="s">
        <v>1461</v>
      </c>
      <c r="F14689" s="95">
        <v>386979</v>
      </c>
      <c r="G14689" s="95">
        <v>0</v>
      </c>
      <c r="H14689" s="93" t="s">
        <v>8976</v>
      </c>
      <c r="I14689" s="93" t="s">
        <v>23891</v>
      </c>
      <c r="J14689" s="93" t="s">
        <v>3580</v>
      </c>
      <c r="K14689" s="93" t="s">
        <v>7814</v>
      </c>
      <c r="L14689" s="14">
        <f>AND(vyberHrace&lt;&gt;"",ISNUMBER(SEARCH(vyberHrace,$B14689)))</f>
      </c>
      <c r="M14689" s="14">
        <f>AND($I14689=MID(kododd,1,2),$J14689=MID(kododd,3,3))</f>
      </c>
    </row>
    <row r="14690">
      <c r="A14690" s="95">
        <v>38869</v>
      </c>
      <c r="B14690" s="93" t="s">
        <v>21248</v>
      </c>
      <c r="C14690" s="93" t="s">
        <v>1403</v>
      </c>
      <c r="F14690" s="95">
        <v>379468</v>
      </c>
      <c r="G14690" s="95">
        <v>0</v>
      </c>
      <c r="H14690" s="93" t="s">
        <v>8976</v>
      </c>
      <c r="I14690" s="93" t="s">
        <v>23891</v>
      </c>
      <c r="J14690" s="93" t="s">
        <v>3580</v>
      </c>
      <c r="K14690" s="93" t="s">
        <v>7814</v>
      </c>
      <c r="L14690" s="14">
        <f>AND(vyberHrace&lt;&gt;"",ISNUMBER(SEARCH(vyberHrace,$B14690)))</f>
      </c>
      <c r="M14690" s="14">
        <f>AND($I14690=MID(kododd,1,2),$J14690=MID(kododd,3,3))</f>
      </c>
    </row>
    <row r="14691">
      <c r="A14691" s="95">
        <v>822</v>
      </c>
      <c r="B14691" s="93" t="s">
        <v>15445</v>
      </c>
      <c r="C14691" s="93" t="s">
        <v>1433</v>
      </c>
      <c r="D14691" s="95">
        <v>2050</v>
      </c>
      <c r="E14691" s="95">
        <v>2062</v>
      </c>
      <c r="F14691" s="95">
        <v>309575</v>
      </c>
      <c r="G14691" s="95">
        <v>250</v>
      </c>
      <c r="H14691" s="93" t="s">
        <v>8976</v>
      </c>
      <c r="I14691" s="93" t="s">
        <v>23891</v>
      </c>
      <c r="J14691" s="93" t="s">
        <v>20917</v>
      </c>
      <c r="K14691" s="93" t="s">
        <v>4902</v>
      </c>
      <c r="L14691" s="14">
        <f>AND(vyberHrace&lt;&gt;"",ISNUMBER(SEARCH(vyberHrace,$B14691)))</f>
      </c>
      <c r="M14691" s="14">
        <f>AND($I14691=MID(kododd,1,2),$J14691=MID(kododd,3,3))</f>
      </c>
    </row>
    <row r="14692">
      <c r="A14692" s="95">
        <v>35566</v>
      </c>
      <c r="B14692" s="93" t="s">
        <v>15446</v>
      </c>
      <c r="C14692" s="93" t="s">
        <v>1409</v>
      </c>
      <c r="D14692" s="95">
        <v>1243</v>
      </c>
      <c r="F14692" s="95">
        <v>23711760</v>
      </c>
      <c r="G14692" s="95">
        <v>0</v>
      </c>
      <c r="H14692" s="93" t="s">
        <v>8976</v>
      </c>
      <c r="I14692" s="93" t="s">
        <v>23891</v>
      </c>
      <c r="J14692" s="93" t="s">
        <v>20917</v>
      </c>
      <c r="K14692" s="93" t="s">
        <v>4902</v>
      </c>
      <c r="L14692" s="14">
        <f>AND(vyberHrace&lt;&gt;"",ISNUMBER(SEARCH(vyberHrace,$B14692)))</f>
      </c>
      <c r="M14692" s="14">
        <f>AND($I14692=MID(kododd,1,2),$J14692=MID(kododd,3,3))</f>
      </c>
    </row>
    <row r="14693">
      <c r="A14693" s="95">
        <v>40932</v>
      </c>
      <c r="B14693" s="93" t="s">
        <v>15447</v>
      </c>
      <c r="C14693" s="93" t="s">
        <v>1410</v>
      </c>
      <c r="D14693" s="95">
        <v>1402</v>
      </c>
      <c r="E14693" s="95">
        <v>1629</v>
      </c>
      <c r="F14693" s="95">
        <v>23704748</v>
      </c>
      <c r="G14693" s="95">
        <v>250</v>
      </c>
      <c r="H14693" s="93" t="s">
        <v>8976</v>
      </c>
      <c r="I14693" s="93" t="s">
        <v>23891</v>
      </c>
      <c r="J14693" s="93" t="s">
        <v>20917</v>
      </c>
      <c r="K14693" s="93" t="s">
        <v>4902</v>
      </c>
      <c r="L14693" s="14">
        <f>AND(vyberHrace&lt;&gt;"",ISNUMBER(SEARCH(vyberHrace,$B14693)))</f>
      </c>
      <c r="M14693" s="14">
        <f>AND($I14693=MID(kododd,1,2),$J14693=MID(kododd,3,3))</f>
      </c>
    </row>
    <row r="14694">
      <c r="A14694" s="95">
        <v>35567</v>
      </c>
      <c r="B14694" s="93" t="s">
        <v>15448</v>
      </c>
      <c r="C14694" s="93" t="s">
        <v>1409</v>
      </c>
      <c r="D14694" s="95">
        <v>1854</v>
      </c>
      <c r="E14694" s="95">
        <v>1920</v>
      </c>
      <c r="F14694" s="95">
        <v>378291</v>
      </c>
      <c r="G14694" s="95">
        <v>250</v>
      </c>
      <c r="H14694" s="93" t="s">
        <v>8976</v>
      </c>
      <c r="I14694" s="93" t="s">
        <v>23891</v>
      </c>
      <c r="J14694" s="93" t="s">
        <v>20917</v>
      </c>
      <c r="K14694" s="93" t="s">
        <v>4902</v>
      </c>
      <c r="L14694" s="14">
        <f>AND(vyberHrace&lt;&gt;"",ISNUMBER(SEARCH(vyberHrace,$B14694)))</f>
      </c>
      <c r="M14694" s="14">
        <f>AND($I14694=MID(kododd,1,2),$J14694=MID(kododd,3,3))</f>
      </c>
    </row>
    <row r="14695">
      <c r="A14695" s="95">
        <v>50173</v>
      </c>
      <c r="B14695" s="93" t="s">
        <v>4778</v>
      </c>
      <c r="C14695" s="93" t="s">
        <v>1422</v>
      </c>
      <c r="D14695" s="95">
        <v>1452</v>
      </c>
      <c r="E14695" s="95">
        <v>1678</v>
      </c>
      <c r="F14695" s="95">
        <v>23737107</v>
      </c>
      <c r="G14695" s="95">
        <v>250</v>
      </c>
      <c r="H14695" s="93" t="s">
        <v>8976</v>
      </c>
      <c r="I14695" s="93" t="s">
        <v>23891</v>
      </c>
      <c r="J14695" s="93" t="s">
        <v>20880</v>
      </c>
      <c r="K14695" s="93" t="s">
        <v>11212</v>
      </c>
      <c r="L14695" s="14">
        <f>AND(vyberHrace&lt;&gt;"",ISNUMBER(SEARCH(vyberHrace,$B14695)))</f>
      </c>
      <c r="M14695" s="14">
        <f>AND($I14695=MID(kododd,1,2),$J14695=MID(kododd,3,3))</f>
      </c>
    </row>
    <row r="14696">
      <c r="A14696" s="95">
        <v>32774</v>
      </c>
      <c r="B14696" s="93" t="s">
        <v>23986</v>
      </c>
      <c r="C14696" s="93" t="s">
        <v>1429</v>
      </c>
      <c r="D14696" s="95">
        <v>1431</v>
      </c>
      <c r="E14696" s="95">
        <v>1642</v>
      </c>
      <c r="F14696" s="95">
        <v>373567</v>
      </c>
      <c r="G14696" s="95">
        <v>250</v>
      </c>
      <c r="H14696" s="93" t="s">
        <v>8976</v>
      </c>
      <c r="I14696" s="93" t="s">
        <v>23891</v>
      </c>
      <c r="J14696" s="93" t="s">
        <v>23412</v>
      </c>
      <c r="K14696" s="93" t="s">
        <v>21365</v>
      </c>
      <c r="L14696" s="14">
        <f>AND(vyberHrace&lt;&gt;"",ISNUMBER(SEARCH(vyberHrace,$B14696)))</f>
      </c>
      <c r="M14696" s="14">
        <f>AND($I14696=MID(kododd,1,2),$J14696=MID(kododd,3,3))</f>
      </c>
    </row>
    <row r="14697">
      <c r="A14697" s="95">
        <v>62019</v>
      </c>
      <c r="B14697" s="93" t="s">
        <v>4151</v>
      </c>
      <c r="C14697" s="93" t="s">
        <v>3255</v>
      </c>
      <c r="F14697" s="95">
        <v>23795689</v>
      </c>
      <c r="G14697" s="95">
        <v>250</v>
      </c>
      <c r="H14697" s="93" t="s">
        <v>8976</v>
      </c>
      <c r="I14697" s="93" t="s">
        <v>23891</v>
      </c>
      <c r="J14697" s="93" t="s">
        <v>20899</v>
      </c>
      <c r="K14697" s="93" t="s">
        <v>4757</v>
      </c>
      <c r="L14697" s="14">
        <f>AND(vyberHrace&lt;&gt;"",ISNUMBER(SEARCH(vyberHrace,$B14697)))</f>
      </c>
      <c r="M14697" s="14">
        <f>AND($I14697=MID(kododd,1,2),$J14697=MID(kododd,3,3))</f>
      </c>
    </row>
    <row r="14698">
      <c r="A14698" s="95">
        <v>9504</v>
      </c>
      <c r="B14698" s="93" t="s">
        <v>17829</v>
      </c>
      <c r="C14698" s="93" t="s">
        <v>1426</v>
      </c>
      <c r="D14698" s="95">
        <v>1595</v>
      </c>
      <c r="E14698" s="95">
        <v>1750</v>
      </c>
      <c r="F14698" s="95">
        <v>379476</v>
      </c>
      <c r="G14698" s="95">
        <v>250</v>
      </c>
      <c r="H14698" s="93" t="s">
        <v>8976</v>
      </c>
      <c r="I14698" s="93" t="s">
        <v>23891</v>
      </c>
      <c r="J14698" s="93" t="s">
        <v>20880</v>
      </c>
      <c r="K14698" s="93" t="s">
        <v>11212</v>
      </c>
      <c r="L14698" s="14">
        <f>AND(vyberHrace&lt;&gt;"",ISNUMBER(SEARCH(vyberHrace,$B14698)))</f>
      </c>
      <c r="M14698" s="14">
        <f>AND($I14698=MID(kododd,1,2),$J14698=MID(kododd,3,3))</f>
      </c>
    </row>
    <row r="14699">
      <c r="A14699" s="95">
        <v>52536</v>
      </c>
      <c r="B14699" s="93" t="s">
        <v>315</v>
      </c>
      <c r="C14699" s="93" t="s">
        <v>1412</v>
      </c>
      <c r="G14699" s="95">
        <v>0</v>
      </c>
      <c r="H14699" s="93" t="s">
        <v>8976</v>
      </c>
      <c r="I14699" s="93" t="s">
        <v>23891</v>
      </c>
      <c r="J14699" s="93" t="s">
        <v>20917</v>
      </c>
      <c r="K14699" s="93" t="s">
        <v>4902</v>
      </c>
      <c r="L14699" s="14">
        <f>AND(vyberHrace&lt;&gt;"",ISNUMBER(SEARCH(vyberHrace,$B14699)))</f>
      </c>
      <c r="M14699" s="14">
        <f>AND($I14699=MID(kododd,1,2),$J14699=MID(kododd,3,3))</f>
      </c>
    </row>
    <row r="14700">
      <c r="A14700" s="95">
        <v>53932</v>
      </c>
      <c r="B14700" s="93" t="s">
        <v>10346</v>
      </c>
      <c r="C14700" s="93" t="s">
        <v>1420</v>
      </c>
      <c r="F14700" s="95">
        <v>23758899</v>
      </c>
      <c r="G14700" s="95">
        <v>250</v>
      </c>
      <c r="H14700" s="93" t="s">
        <v>8976</v>
      </c>
      <c r="I14700" s="93" t="s">
        <v>23891</v>
      </c>
      <c r="J14700" s="93" t="s">
        <v>20927</v>
      </c>
      <c r="K14700" s="93" t="s">
        <v>2023</v>
      </c>
      <c r="L14700" s="14">
        <f>AND(vyberHrace&lt;&gt;"",ISNUMBER(SEARCH(vyberHrace,$B14700)))</f>
      </c>
      <c r="M14700" s="14">
        <f>AND($I14700=MID(kododd,1,2),$J14700=MID(kododd,3,3))</f>
      </c>
    </row>
    <row r="14701">
      <c r="A14701" s="95">
        <v>54910</v>
      </c>
      <c r="B14701" s="93" t="s">
        <v>698</v>
      </c>
      <c r="C14701" s="93" t="s">
        <v>1416</v>
      </c>
      <c r="F14701" s="95">
        <v>23758902</v>
      </c>
      <c r="G14701" s="95">
        <v>0</v>
      </c>
      <c r="H14701" s="93" t="s">
        <v>8976</v>
      </c>
      <c r="I14701" s="93" t="s">
        <v>23891</v>
      </c>
      <c r="J14701" s="93" t="s">
        <v>20927</v>
      </c>
      <c r="K14701" s="93" t="s">
        <v>2023</v>
      </c>
      <c r="L14701" s="14">
        <f>AND(vyberHrace&lt;&gt;"",ISNUMBER(SEARCH(vyberHrace,$B14701)))</f>
      </c>
      <c r="M14701" s="14">
        <f>AND($I14701=MID(kododd,1,2),$J14701=MID(kododd,3,3))</f>
      </c>
    </row>
    <row r="14702">
      <c r="A14702" s="95">
        <v>54767</v>
      </c>
      <c r="B14702" s="93" t="s">
        <v>699</v>
      </c>
      <c r="C14702" s="93" t="s">
        <v>1424</v>
      </c>
      <c r="G14702" s="95">
        <v>250</v>
      </c>
      <c r="H14702" s="93" t="s">
        <v>8976</v>
      </c>
      <c r="I14702" s="93" t="s">
        <v>23891</v>
      </c>
      <c r="J14702" s="93" t="s">
        <v>20927</v>
      </c>
      <c r="K14702" s="93" t="s">
        <v>2023</v>
      </c>
      <c r="L14702" s="14">
        <f>AND(vyberHrace&lt;&gt;"",ISNUMBER(SEARCH(vyberHrace,$B14702)))</f>
      </c>
      <c r="M14702" s="14">
        <f>AND($I14702=MID(kododd,1,2),$J14702=MID(kododd,3,3))</f>
      </c>
    </row>
    <row r="14703">
      <c r="A14703" s="95">
        <v>12701</v>
      </c>
      <c r="B14703" s="93" t="s">
        <v>20105</v>
      </c>
      <c r="C14703" s="93" t="s">
        <v>1462</v>
      </c>
      <c r="D14703" s="95">
        <v>1439</v>
      </c>
      <c r="E14703" s="95">
        <v>1662</v>
      </c>
      <c r="F14703" s="95">
        <v>378275</v>
      </c>
      <c r="G14703" s="95">
        <v>250</v>
      </c>
      <c r="H14703" s="93" t="s">
        <v>8976</v>
      </c>
      <c r="I14703" s="93" t="s">
        <v>23891</v>
      </c>
      <c r="J14703" s="93" t="s">
        <v>20877</v>
      </c>
      <c r="K14703" s="93" t="s">
        <v>1966</v>
      </c>
      <c r="L14703" s="14">
        <f>AND(vyberHrace&lt;&gt;"",ISNUMBER(SEARCH(vyberHrace,$B14703)))</f>
      </c>
      <c r="M14703" s="14">
        <f>AND($I14703=MID(kododd,1,2),$J14703=MID(kododd,3,3))</f>
      </c>
    </row>
    <row r="14704">
      <c r="A14704" s="95">
        <v>38640</v>
      </c>
      <c r="B14704" s="93" t="s">
        <v>20121</v>
      </c>
      <c r="C14704" s="93" t="s">
        <v>1409</v>
      </c>
      <c r="G14704" s="95">
        <v>0</v>
      </c>
      <c r="H14704" s="93" t="s">
        <v>8976</v>
      </c>
      <c r="I14704" s="93" t="s">
        <v>23891</v>
      </c>
      <c r="J14704" s="93" t="s">
        <v>20859</v>
      </c>
      <c r="K14704" s="93" t="s">
        <v>6551</v>
      </c>
      <c r="L14704" s="14">
        <f>AND(vyberHrace&lt;&gt;"",ISNUMBER(SEARCH(vyberHrace,$B14704)))</f>
      </c>
      <c r="M14704" s="14">
        <f>AND($I14704=MID(kododd,1,2),$J14704=MID(kododd,3,3))</f>
      </c>
    </row>
    <row r="14705">
      <c r="A14705" s="95">
        <v>49208</v>
      </c>
      <c r="B14705" s="93" t="s">
        <v>19229</v>
      </c>
      <c r="C14705" s="93" t="s">
        <v>1402</v>
      </c>
      <c r="G14705" s="95">
        <v>0</v>
      </c>
      <c r="H14705" s="93" t="s">
        <v>8976</v>
      </c>
      <c r="I14705" s="93" t="s">
        <v>23891</v>
      </c>
      <c r="J14705" s="93" t="s">
        <v>20858</v>
      </c>
      <c r="K14705" s="93" t="s">
        <v>4899</v>
      </c>
      <c r="L14705" s="14">
        <f>AND(vyberHrace&lt;&gt;"",ISNUMBER(SEARCH(vyberHrace,$B14705)))</f>
      </c>
      <c r="M14705" s="14">
        <f>AND($I14705=MID(kododd,1,2),$J14705=MID(kododd,3,3))</f>
      </c>
    </row>
    <row r="14706">
      <c r="A14706" s="95">
        <v>59444</v>
      </c>
      <c r="B14706" s="93" t="s">
        <v>25856</v>
      </c>
      <c r="C14706" s="93" t="s">
        <v>1424</v>
      </c>
      <c r="G14706" s="95">
        <v>0</v>
      </c>
      <c r="H14706" s="93" t="s">
        <v>8976</v>
      </c>
      <c r="I14706" s="93" t="s">
        <v>23891</v>
      </c>
      <c r="J14706" s="93" t="s">
        <v>20849</v>
      </c>
      <c r="K14706" s="93" t="s">
        <v>5108</v>
      </c>
      <c r="L14706" s="14">
        <f>AND(vyberHrace&lt;&gt;"",ISNUMBER(SEARCH(vyberHrace,$B14706)))</f>
      </c>
      <c r="M14706" s="14">
        <f>AND($I14706=MID(kododd,1,2),$J14706=MID(kododd,3,3))</f>
      </c>
    </row>
    <row r="14707">
      <c r="A14707" s="95">
        <v>44575</v>
      </c>
      <c r="B14707" s="93" t="s">
        <v>19308</v>
      </c>
      <c r="C14707" s="93" t="s">
        <v>1438</v>
      </c>
      <c r="D14707" s="95">
        <v>1368</v>
      </c>
      <c r="E14707" s="95">
        <v>1599</v>
      </c>
      <c r="F14707" s="95">
        <v>398250</v>
      </c>
      <c r="G14707" s="95">
        <v>250</v>
      </c>
      <c r="H14707" s="93" t="s">
        <v>8976</v>
      </c>
      <c r="I14707" s="93" t="s">
        <v>23891</v>
      </c>
      <c r="J14707" s="93" t="s">
        <v>20927</v>
      </c>
      <c r="K14707" s="93" t="s">
        <v>2023</v>
      </c>
      <c r="L14707" s="14">
        <f>AND(vyberHrace&lt;&gt;"",ISNUMBER(SEARCH(vyberHrace,$B14707)))</f>
      </c>
      <c r="M14707" s="14">
        <f>AND($I14707=MID(kododd,1,2),$J14707=MID(kododd,3,3))</f>
      </c>
    </row>
    <row r="14708">
      <c r="A14708" s="95">
        <v>10193</v>
      </c>
      <c r="B14708" s="93" t="s">
        <v>19323</v>
      </c>
      <c r="C14708" s="93" t="s">
        <v>1443</v>
      </c>
      <c r="D14708" s="95">
        <v>1515</v>
      </c>
      <c r="E14708" s="95">
        <v>1731</v>
      </c>
      <c r="F14708" s="95">
        <v>373168</v>
      </c>
      <c r="G14708" s="95">
        <v>250</v>
      </c>
      <c r="H14708" s="93" t="s">
        <v>8976</v>
      </c>
      <c r="I14708" s="93" t="s">
        <v>23891</v>
      </c>
      <c r="J14708" s="93" t="s">
        <v>20875</v>
      </c>
      <c r="K14708" s="93" t="s">
        <v>6163</v>
      </c>
      <c r="L14708" s="14">
        <f>AND(vyberHrace&lt;&gt;"",ISNUMBER(SEARCH(vyberHrace,$B14708)))</f>
      </c>
      <c r="M14708" s="14">
        <f>AND($I14708=MID(kododd,1,2),$J14708=MID(kododd,3,3))</f>
      </c>
    </row>
    <row r="14709">
      <c r="A14709" s="95">
        <v>63075</v>
      </c>
      <c r="B14709" s="93" t="s">
        <v>29267</v>
      </c>
      <c r="C14709" s="93" t="s">
        <v>1487</v>
      </c>
      <c r="G14709" s="95">
        <v>250</v>
      </c>
      <c r="H14709" s="93" t="s">
        <v>8976</v>
      </c>
      <c r="I14709" s="93" t="s">
        <v>23891</v>
      </c>
      <c r="J14709" s="93" t="s">
        <v>20870</v>
      </c>
      <c r="K14709" s="93" t="s">
        <v>6868</v>
      </c>
      <c r="L14709" s="14">
        <f>AND(vyberHrace&lt;&gt;"",ISNUMBER(SEARCH(vyberHrace,$B14709)))</f>
      </c>
      <c r="M14709" s="14">
        <f>AND($I14709=MID(kododd,1,2),$J14709=MID(kododd,3,3))</f>
      </c>
    </row>
    <row r="14710">
      <c r="A14710" s="95">
        <v>53924</v>
      </c>
      <c r="B14710" s="93" t="s">
        <v>755</v>
      </c>
      <c r="C14710" s="93" t="s">
        <v>1399</v>
      </c>
      <c r="D14710" s="95">
        <v>1405</v>
      </c>
      <c r="E14710" s="95">
        <v>1743</v>
      </c>
      <c r="F14710" s="95">
        <v>23749164</v>
      </c>
      <c r="G14710" s="95">
        <v>250</v>
      </c>
      <c r="H14710" s="93" t="s">
        <v>8976</v>
      </c>
      <c r="I14710" s="93" t="s">
        <v>23891</v>
      </c>
      <c r="J14710" s="93" t="s">
        <v>20875</v>
      </c>
      <c r="K14710" s="93" t="s">
        <v>6163</v>
      </c>
      <c r="L14710" s="14">
        <f>AND(vyberHrace&lt;&gt;"",ISNUMBER(SEARCH(vyberHrace,$B14710)))</f>
      </c>
      <c r="M14710" s="14">
        <f>AND($I14710=MID(kododd,1,2),$J14710=MID(kododd,3,3))</f>
      </c>
    </row>
    <row r="14711">
      <c r="A14711" s="95">
        <v>43648</v>
      </c>
      <c r="B14711" s="93" t="s">
        <v>15113</v>
      </c>
      <c r="C14711" s="93" t="s">
        <v>1434</v>
      </c>
      <c r="D14711" s="95">
        <v>1579</v>
      </c>
      <c r="E14711" s="95">
        <v>1762</v>
      </c>
      <c r="F14711" s="95">
        <v>395188</v>
      </c>
      <c r="G14711" s="95">
        <v>250</v>
      </c>
      <c r="H14711" s="93" t="s">
        <v>8976</v>
      </c>
      <c r="I14711" s="93" t="s">
        <v>23891</v>
      </c>
      <c r="J14711" s="93" t="s">
        <v>20870</v>
      </c>
      <c r="K14711" s="93" t="s">
        <v>6868</v>
      </c>
      <c r="L14711" s="14">
        <f>AND(vyberHrace&lt;&gt;"",ISNUMBER(SEARCH(vyberHrace,$B14711)))</f>
      </c>
      <c r="M14711" s="14">
        <f>AND($I14711=MID(kododd,1,2),$J14711=MID(kododd,3,3))</f>
      </c>
    </row>
    <row r="14712">
      <c r="A14712" s="95">
        <v>51394</v>
      </c>
      <c r="B14712" s="93" t="s">
        <v>15113</v>
      </c>
      <c r="C14712" s="93" t="s">
        <v>1459</v>
      </c>
      <c r="F14712" s="95">
        <v>23736763</v>
      </c>
      <c r="G14712" s="95">
        <v>250</v>
      </c>
      <c r="H14712" s="93" t="s">
        <v>8976</v>
      </c>
      <c r="I14712" s="93" t="s">
        <v>23891</v>
      </c>
      <c r="J14712" s="93" t="s">
        <v>20870</v>
      </c>
      <c r="K14712" s="93" t="s">
        <v>6868</v>
      </c>
      <c r="L14712" s="14">
        <f>AND(vyberHrace&lt;&gt;"",ISNUMBER(SEARCH(vyberHrace,$B14712)))</f>
      </c>
      <c r="M14712" s="14">
        <f>AND($I14712=MID(kododd,1,2),$J14712=MID(kododd,3,3))</f>
      </c>
    </row>
    <row r="14713">
      <c r="A14713" s="95">
        <v>7311</v>
      </c>
      <c r="B14713" s="93" t="s">
        <v>15123</v>
      </c>
      <c r="C14713" s="93" t="s">
        <v>1466</v>
      </c>
      <c r="D14713" s="95">
        <v>1583</v>
      </c>
      <c r="F14713" s="95">
        <v>373176</v>
      </c>
      <c r="G14713" s="95">
        <v>0</v>
      </c>
      <c r="H14713" s="93" t="s">
        <v>8976</v>
      </c>
      <c r="I14713" s="93" t="s">
        <v>23891</v>
      </c>
      <c r="J14713" s="93" t="s">
        <v>20908</v>
      </c>
      <c r="K14713" s="93" t="s">
        <v>21355</v>
      </c>
      <c r="L14713" s="14">
        <f>AND(vyberHrace&lt;&gt;"",ISNUMBER(SEARCH(vyberHrace,$B14713)))</f>
      </c>
      <c r="M14713" s="14">
        <f>AND($I14713=MID(kododd,1,2),$J14713=MID(kododd,3,3))</f>
      </c>
    </row>
    <row r="14714">
      <c r="A14714" s="95">
        <v>60174</v>
      </c>
      <c r="B14714" s="93" t="s">
        <v>26638</v>
      </c>
      <c r="C14714" s="93" t="s">
        <v>1412</v>
      </c>
      <c r="G14714" s="95">
        <v>250</v>
      </c>
      <c r="H14714" s="93" t="s">
        <v>8976</v>
      </c>
      <c r="I14714" s="93" t="s">
        <v>23891</v>
      </c>
      <c r="J14714" s="93" t="s">
        <v>20905</v>
      </c>
      <c r="K14714" s="93" t="s">
        <v>8990</v>
      </c>
      <c r="L14714" s="14">
        <f>AND(vyberHrace&lt;&gt;"",ISNUMBER(SEARCH(vyberHrace,$B14714)))</f>
      </c>
      <c r="M14714" s="14">
        <f>AND($I14714=MID(kododd,1,2),$J14714=MID(kododd,3,3))</f>
      </c>
    </row>
    <row r="14715">
      <c r="A14715" s="95">
        <v>63669</v>
      </c>
      <c r="B14715" s="93" t="s">
        <v>29864</v>
      </c>
      <c r="C14715" s="93" t="s">
        <v>1453</v>
      </c>
      <c r="F14715" s="95">
        <v>571005234</v>
      </c>
      <c r="G14715" s="95">
        <v>250</v>
      </c>
      <c r="H14715" s="93" t="s">
        <v>8976</v>
      </c>
      <c r="I14715" s="93" t="s">
        <v>23891</v>
      </c>
      <c r="J14715" s="93" t="s">
        <v>20899</v>
      </c>
      <c r="K14715" s="93" t="s">
        <v>4757</v>
      </c>
      <c r="L14715" s="14">
        <f>AND(vyberHrace&lt;&gt;"",ISNUMBER(SEARCH(vyberHrace,$B14715)))</f>
      </c>
      <c r="M14715" s="14">
        <f>AND($I14715=MID(kododd,1,2),$J14715=MID(kododd,3,3))</f>
      </c>
    </row>
    <row r="14716">
      <c r="A14716" s="95">
        <v>28938</v>
      </c>
      <c r="B14716" s="93" t="s">
        <v>15037</v>
      </c>
      <c r="C14716" s="93" t="s">
        <v>1446</v>
      </c>
      <c r="D14716" s="95">
        <v>1706</v>
      </c>
      <c r="E14716" s="95">
        <v>1795</v>
      </c>
      <c r="F14716" s="95">
        <v>379239</v>
      </c>
      <c r="G14716" s="95">
        <v>250</v>
      </c>
      <c r="H14716" s="93" t="s">
        <v>8976</v>
      </c>
      <c r="I14716" s="93" t="s">
        <v>23891</v>
      </c>
      <c r="J14716" s="93" t="s">
        <v>20870</v>
      </c>
      <c r="K14716" s="93" t="s">
        <v>6868</v>
      </c>
      <c r="L14716" s="14">
        <f>AND(vyberHrace&lt;&gt;"",ISNUMBER(SEARCH(vyberHrace,$B14716)))</f>
      </c>
      <c r="M14716" s="14">
        <f>AND($I14716=MID(kododd,1,2),$J14716=MID(kododd,3,3))</f>
      </c>
    </row>
    <row r="14717">
      <c r="A14717" s="95">
        <v>50056</v>
      </c>
      <c r="B14717" s="93" t="s">
        <v>15042</v>
      </c>
      <c r="C14717" s="93" t="s">
        <v>1416</v>
      </c>
      <c r="F14717" s="95">
        <v>23746645</v>
      </c>
      <c r="G14717" s="95">
        <v>0</v>
      </c>
      <c r="H14717" s="93" t="s">
        <v>8976</v>
      </c>
      <c r="I14717" s="93" t="s">
        <v>23891</v>
      </c>
      <c r="J14717" s="93" t="s">
        <v>20908</v>
      </c>
      <c r="K14717" s="93" t="s">
        <v>21355</v>
      </c>
      <c r="L14717" s="14">
        <f>AND(vyberHrace&lt;&gt;"",ISNUMBER(SEARCH(vyberHrace,$B14717)))</f>
      </c>
      <c r="M14717" s="14">
        <f>AND($I14717=MID(kododd,1,2),$J14717=MID(kododd,3,3))</f>
      </c>
    </row>
    <row r="14718">
      <c r="A14718" s="95">
        <v>61510</v>
      </c>
      <c r="B14718" s="93" t="s">
        <v>27687</v>
      </c>
      <c r="C14718" s="93" t="s">
        <v>1422</v>
      </c>
      <c r="D14718" s="95">
        <v>1073</v>
      </c>
      <c r="F14718" s="95">
        <v>23794801</v>
      </c>
      <c r="G14718" s="95">
        <v>250</v>
      </c>
      <c r="H14718" s="93" t="s">
        <v>8976</v>
      </c>
      <c r="I14718" s="93" t="s">
        <v>23891</v>
      </c>
      <c r="J14718" s="93" t="s">
        <v>20843</v>
      </c>
      <c r="K14718" s="93" t="s">
        <v>5072</v>
      </c>
      <c r="L14718" s="14">
        <f>AND(vyberHrace&lt;&gt;"",ISNUMBER(SEARCH(vyberHrace,$B14718)))</f>
      </c>
      <c r="M14718" s="14">
        <f>AND($I14718=MID(kododd,1,2),$J14718=MID(kododd,3,3))</f>
      </c>
    </row>
    <row r="14719">
      <c r="A14719" s="95">
        <v>53855</v>
      </c>
      <c r="B14719" s="93" t="s">
        <v>726</v>
      </c>
      <c r="C14719" s="93" t="s">
        <v>1406</v>
      </c>
      <c r="D14719" s="95">
        <v>1164</v>
      </c>
      <c r="F14719" s="95">
        <v>23755156</v>
      </c>
      <c r="G14719" s="95">
        <v>250</v>
      </c>
      <c r="H14719" s="93" t="s">
        <v>8976</v>
      </c>
      <c r="I14719" s="93" t="s">
        <v>23891</v>
      </c>
      <c r="J14719" s="93" t="s">
        <v>20961</v>
      </c>
      <c r="K14719" s="93" t="s">
        <v>6549</v>
      </c>
      <c r="L14719" s="14">
        <f>AND(vyberHrace&lt;&gt;"",ISNUMBER(SEARCH(vyberHrace,$B14719)))</f>
      </c>
      <c r="M14719" s="14">
        <f>AND($I14719=MID(kododd,1,2),$J14719=MID(kododd,3,3))</f>
      </c>
    </row>
    <row r="14720">
      <c r="A14720" s="95">
        <v>58895</v>
      </c>
      <c r="B14720" s="93" t="s">
        <v>13958</v>
      </c>
      <c r="C14720" s="93" t="s">
        <v>1486</v>
      </c>
      <c r="G14720" s="95">
        <v>250</v>
      </c>
      <c r="H14720" s="93" t="s">
        <v>8976</v>
      </c>
      <c r="I14720" s="93" t="s">
        <v>23891</v>
      </c>
      <c r="J14720" s="93" t="s">
        <v>20877</v>
      </c>
      <c r="K14720" s="93" t="s">
        <v>1966</v>
      </c>
      <c r="L14720" s="14">
        <f>AND(vyberHrace&lt;&gt;"",ISNUMBER(SEARCH(vyberHrace,$B14720)))</f>
      </c>
      <c r="M14720" s="14">
        <f>AND($I14720=MID(kododd,1,2),$J14720=MID(kododd,3,3))</f>
      </c>
    </row>
    <row r="14721">
      <c r="A14721" s="95">
        <v>15944</v>
      </c>
      <c r="B14721" s="93" t="s">
        <v>13960</v>
      </c>
      <c r="C14721" s="93" t="s">
        <v>1463</v>
      </c>
      <c r="D14721" s="95">
        <v>1562</v>
      </c>
      <c r="E14721" s="95">
        <v>1739</v>
      </c>
      <c r="F14721" s="95">
        <v>373192</v>
      </c>
      <c r="G14721" s="95">
        <v>250</v>
      </c>
      <c r="H14721" s="93" t="s">
        <v>8976</v>
      </c>
      <c r="I14721" s="93" t="s">
        <v>23891</v>
      </c>
      <c r="J14721" s="93" t="s">
        <v>20954</v>
      </c>
      <c r="K14721" s="93" t="s">
        <v>5079</v>
      </c>
      <c r="L14721" s="14">
        <f>AND(vyberHrace&lt;&gt;"",ISNUMBER(SEARCH(vyberHrace,$B14721)))</f>
      </c>
      <c r="M14721" s="14">
        <f>AND($I14721=MID(kododd,1,2),$J14721=MID(kododd,3,3))</f>
      </c>
    </row>
    <row r="14722">
      <c r="A14722" s="95">
        <v>40760</v>
      </c>
      <c r="B14722" s="93" t="s">
        <v>13960</v>
      </c>
      <c r="C14722" s="93" t="s">
        <v>1408</v>
      </c>
      <c r="D14722" s="95">
        <v>1470</v>
      </c>
      <c r="E14722" s="95">
        <v>1684</v>
      </c>
      <c r="F14722" s="95">
        <v>395676</v>
      </c>
      <c r="G14722" s="95">
        <v>250</v>
      </c>
      <c r="H14722" s="93" t="s">
        <v>8976</v>
      </c>
      <c r="I14722" s="93" t="s">
        <v>23891</v>
      </c>
      <c r="J14722" s="93" t="s">
        <v>20870</v>
      </c>
      <c r="K14722" s="93" t="s">
        <v>6868</v>
      </c>
      <c r="L14722" s="14">
        <f>AND(vyberHrace&lt;&gt;"",ISNUMBER(SEARCH(vyberHrace,$B14722)))</f>
      </c>
      <c r="M14722" s="14">
        <f>AND($I14722=MID(kododd,1,2),$J14722=MID(kododd,3,3))</f>
      </c>
    </row>
    <row r="14723">
      <c r="A14723" s="95">
        <v>51062</v>
      </c>
      <c r="B14723" s="93" t="s">
        <v>4794</v>
      </c>
      <c r="C14723" s="93" t="s">
        <v>1419</v>
      </c>
      <c r="F14723" s="95">
        <v>23734957</v>
      </c>
      <c r="G14723" s="95">
        <v>0</v>
      </c>
      <c r="H14723" s="93" t="s">
        <v>8976</v>
      </c>
      <c r="I14723" s="93" t="s">
        <v>23891</v>
      </c>
      <c r="J14723" s="93" t="s">
        <v>20877</v>
      </c>
      <c r="K14723" s="93" t="s">
        <v>1966</v>
      </c>
      <c r="L14723" s="14">
        <f>AND(vyberHrace&lt;&gt;"",ISNUMBER(SEARCH(vyberHrace,$B14723)))</f>
      </c>
      <c r="M14723" s="14">
        <f>AND($I14723=MID(kododd,1,2),$J14723=MID(kododd,3,3))</f>
      </c>
    </row>
    <row r="14724">
      <c r="A14724" s="95">
        <v>57036</v>
      </c>
      <c r="B14724" s="93" t="s">
        <v>22568</v>
      </c>
      <c r="C14724" s="93" t="s">
        <v>3255</v>
      </c>
      <c r="F14724" s="95">
        <v>23769912</v>
      </c>
      <c r="G14724" s="95">
        <v>0</v>
      </c>
      <c r="H14724" s="93" t="s">
        <v>8976</v>
      </c>
      <c r="I14724" s="93" t="s">
        <v>23891</v>
      </c>
      <c r="J14724" s="93" t="s">
        <v>20849</v>
      </c>
      <c r="K14724" s="93" t="s">
        <v>5108</v>
      </c>
      <c r="L14724" s="14">
        <f>AND(vyberHrace&lt;&gt;"",ISNUMBER(SEARCH(vyberHrace,$B14724)))</f>
      </c>
      <c r="M14724" s="14">
        <f>AND($I14724=MID(kododd,1,2),$J14724=MID(kododd,3,3))</f>
      </c>
    </row>
    <row r="14725">
      <c r="A14725" s="95">
        <v>54382</v>
      </c>
      <c r="B14725" s="93" t="s">
        <v>764</v>
      </c>
      <c r="C14725" s="93" t="s">
        <v>1412</v>
      </c>
      <c r="G14725" s="95">
        <v>0</v>
      </c>
      <c r="H14725" s="93" t="s">
        <v>8976</v>
      </c>
      <c r="I14725" s="93" t="s">
        <v>23891</v>
      </c>
      <c r="J14725" s="93" t="s">
        <v>20946</v>
      </c>
      <c r="K14725" s="93" t="s">
        <v>4791</v>
      </c>
      <c r="L14725" s="14">
        <f>AND(vyberHrace&lt;&gt;"",ISNUMBER(SEARCH(vyberHrace,$B14725)))</f>
      </c>
      <c r="M14725" s="14">
        <f>AND($I14725=MID(kododd,1,2),$J14725=MID(kododd,3,3))</f>
      </c>
    </row>
    <row r="14726">
      <c r="A14726" s="95">
        <v>54383</v>
      </c>
      <c r="B14726" s="93" t="s">
        <v>765</v>
      </c>
      <c r="C14726" s="93" t="s">
        <v>1406</v>
      </c>
      <c r="G14726" s="95">
        <v>0</v>
      </c>
      <c r="H14726" s="93" t="s">
        <v>8976</v>
      </c>
      <c r="I14726" s="93" t="s">
        <v>23891</v>
      </c>
      <c r="J14726" s="93" t="s">
        <v>20946</v>
      </c>
      <c r="K14726" s="93" t="s">
        <v>4791</v>
      </c>
      <c r="L14726" s="14">
        <f>AND(vyberHrace&lt;&gt;"",ISNUMBER(SEARCH(vyberHrace,$B14726)))</f>
      </c>
      <c r="M14726" s="14">
        <f>AND($I14726=MID(kododd,1,2),$J14726=MID(kododd,3,3))</f>
      </c>
    </row>
    <row r="14727">
      <c r="A14727" s="95">
        <v>54385</v>
      </c>
      <c r="B14727" s="93" t="s">
        <v>766</v>
      </c>
      <c r="C14727" s="93" t="s">
        <v>1411</v>
      </c>
      <c r="G14727" s="95">
        <v>0</v>
      </c>
      <c r="H14727" s="93" t="s">
        <v>8976</v>
      </c>
      <c r="I14727" s="93" t="s">
        <v>23891</v>
      </c>
      <c r="J14727" s="93" t="s">
        <v>20946</v>
      </c>
      <c r="K14727" s="93" t="s">
        <v>4791</v>
      </c>
      <c r="L14727" s="14">
        <f>AND(vyberHrace&lt;&gt;"",ISNUMBER(SEARCH(vyberHrace,$B14727)))</f>
      </c>
      <c r="M14727" s="14">
        <f>AND($I14727=MID(kododd,1,2),$J14727=MID(kododd,3,3))</f>
      </c>
    </row>
    <row r="14728">
      <c r="A14728" s="95">
        <v>54386</v>
      </c>
      <c r="B14728" s="93" t="s">
        <v>767</v>
      </c>
      <c r="C14728" s="93" t="s">
        <v>1411</v>
      </c>
      <c r="G14728" s="95">
        <v>0</v>
      </c>
      <c r="H14728" s="93" t="s">
        <v>8976</v>
      </c>
      <c r="I14728" s="93" t="s">
        <v>23891</v>
      </c>
      <c r="J14728" s="93" t="s">
        <v>20946</v>
      </c>
      <c r="K14728" s="93" t="s">
        <v>4791</v>
      </c>
      <c r="L14728" s="14">
        <f>AND(vyberHrace&lt;&gt;"",ISNUMBER(SEARCH(vyberHrace,$B14728)))</f>
      </c>
      <c r="M14728" s="14">
        <f>AND($I14728=MID(kododd,1,2),$J14728=MID(kododd,3,3))</f>
      </c>
    </row>
    <row r="14729">
      <c r="A14729" s="95">
        <v>54384</v>
      </c>
      <c r="B14729" s="93" t="s">
        <v>768</v>
      </c>
      <c r="C14729" s="93" t="s">
        <v>3255</v>
      </c>
      <c r="G14729" s="95">
        <v>0</v>
      </c>
      <c r="H14729" s="93" t="s">
        <v>8976</v>
      </c>
      <c r="I14729" s="93" t="s">
        <v>23891</v>
      </c>
      <c r="J14729" s="93" t="s">
        <v>20946</v>
      </c>
      <c r="K14729" s="93" t="s">
        <v>4791</v>
      </c>
      <c r="L14729" s="14">
        <f>AND(vyberHrace&lt;&gt;"",ISNUMBER(SEARCH(vyberHrace,$B14729)))</f>
      </c>
      <c r="M14729" s="14">
        <f>AND($I14729=MID(kododd,1,2),$J14729=MID(kododd,3,3))</f>
      </c>
    </row>
    <row r="14730">
      <c r="A14730" s="95">
        <v>60988</v>
      </c>
      <c r="B14730" s="93" t="s">
        <v>27329</v>
      </c>
      <c r="C14730" s="93" t="s">
        <v>1420</v>
      </c>
      <c r="G14730" s="95">
        <v>0</v>
      </c>
      <c r="H14730" s="93" t="s">
        <v>8976</v>
      </c>
      <c r="I14730" s="93" t="s">
        <v>23891</v>
      </c>
      <c r="J14730" s="93" t="s">
        <v>20844</v>
      </c>
      <c r="K14730" s="93" t="s">
        <v>4953</v>
      </c>
      <c r="L14730" s="14">
        <f>AND(vyberHrace&lt;&gt;"",ISNUMBER(SEARCH(vyberHrace,$B14730)))</f>
      </c>
      <c r="M14730" s="14">
        <f>AND($I14730=MID(kododd,1,2),$J14730=MID(kododd,3,3))</f>
      </c>
    </row>
    <row r="14731">
      <c r="A14731" s="95">
        <v>1592</v>
      </c>
      <c r="B14731" s="93" t="s">
        <v>15207</v>
      </c>
      <c r="C14731" s="93" t="s">
        <v>1451</v>
      </c>
      <c r="D14731" s="95">
        <v>1762</v>
      </c>
      <c r="E14731" s="95">
        <v>1848</v>
      </c>
      <c r="F14731" s="95">
        <v>340464</v>
      </c>
      <c r="G14731" s="95">
        <v>250</v>
      </c>
      <c r="H14731" s="93" t="s">
        <v>8976</v>
      </c>
      <c r="I14731" s="93" t="s">
        <v>23891</v>
      </c>
      <c r="J14731" s="93" t="s">
        <v>20908</v>
      </c>
      <c r="K14731" s="93" t="s">
        <v>21355</v>
      </c>
      <c r="L14731" s="14">
        <f>AND(vyberHrace&lt;&gt;"",ISNUMBER(SEARCH(vyberHrace,$B14731)))</f>
      </c>
      <c r="M14731" s="14">
        <f>AND($I14731=MID(kododd,1,2),$J14731=MID(kododd,3,3))</f>
      </c>
    </row>
    <row r="14732">
      <c r="A14732" s="95">
        <v>50921</v>
      </c>
      <c r="B14732" s="93" t="s">
        <v>4735</v>
      </c>
      <c r="C14732" s="93" t="s">
        <v>3255</v>
      </c>
      <c r="G14732" s="95">
        <v>0</v>
      </c>
      <c r="H14732" s="93" t="s">
        <v>8976</v>
      </c>
      <c r="I14732" s="93" t="s">
        <v>23891</v>
      </c>
      <c r="J14732" s="93" t="s">
        <v>20859</v>
      </c>
      <c r="K14732" s="93" t="s">
        <v>6551</v>
      </c>
      <c r="L14732" s="14">
        <f>AND(vyberHrace&lt;&gt;"",ISNUMBER(SEARCH(vyberHrace,$B14732)))</f>
      </c>
      <c r="M14732" s="14">
        <f>AND($I14732=MID(kododd,1,2),$J14732=MID(kododd,3,3))</f>
      </c>
    </row>
    <row r="14733">
      <c r="A14733" s="95">
        <v>49398</v>
      </c>
      <c r="B14733" s="93" t="s">
        <v>16679</v>
      </c>
      <c r="C14733" s="93" t="s">
        <v>1406</v>
      </c>
      <c r="D14733" s="95">
        <v>1100</v>
      </c>
      <c r="G14733" s="95">
        <v>0</v>
      </c>
      <c r="H14733" s="93" t="s">
        <v>8976</v>
      </c>
      <c r="I14733" s="93" t="s">
        <v>23891</v>
      </c>
      <c r="J14733" s="93" t="s">
        <v>20859</v>
      </c>
      <c r="K14733" s="93" t="s">
        <v>6551</v>
      </c>
      <c r="L14733" s="14">
        <f>AND(vyberHrace&lt;&gt;"",ISNUMBER(SEARCH(vyberHrace,$B14733)))</f>
      </c>
      <c r="M14733" s="14">
        <f>AND($I14733=MID(kododd,1,2),$J14733=MID(kododd,3,3))</f>
      </c>
    </row>
    <row r="14734">
      <c r="A14734" s="95">
        <v>55155</v>
      </c>
      <c r="B14734" s="93" t="s">
        <v>745</v>
      </c>
      <c r="C14734" s="93" t="s">
        <v>1419</v>
      </c>
      <c r="D14734" s="95">
        <v>1538</v>
      </c>
      <c r="E14734" s="95">
        <v>1773</v>
      </c>
      <c r="F14734" s="95">
        <v>23758619</v>
      </c>
      <c r="G14734" s="95">
        <v>250</v>
      </c>
      <c r="H14734" s="93" t="s">
        <v>8976</v>
      </c>
      <c r="I14734" s="93" t="s">
        <v>23891</v>
      </c>
      <c r="J14734" s="93" t="s">
        <v>20880</v>
      </c>
      <c r="K14734" s="93" t="s">
        <v>11212</v>
      </c>
      <c r="L14734" s="14">
        <f>AND(vyberHrace&lt;&gt;"",ISNUMBER(SEARCH(vyberHrace,$B14734)))</f>
      </c>
      <c r="M14734" s="14">
        <f>AND($I14734=MID(kododd,1,2),$J14734=MID(kododd,3,3))</f>
      </c>
    </row>
    <row r="14735">
      <c r="A14735" s="95">
        <v>37141</v>
      </c>
      <c r="B14735" s="93" t="s">
        <v>16682</v>
      </c>
      <c r="C14735" s="93" t="s">
        <v>1408</v>
      </c>
      <c r="D14735" s="95">
        <v>1962</v>
      </c>
      <c r="E14735" s="95">
        <v>2008</v>
      </c>
      <c r="F14735" s="95">
        <v>367389</v>
      </c>
      <c r="G14735" s="95">
        <v>250</v>
      </c>
      <c r="H14735" s="93" t="s">
        <v>8976</v>
      </c>
      <c r="I14735" s="93" t="s">
        <v>23891</v>
      </c>
      <c r="J14735" s="93" t="s">
        <v>20844</v>
      </c>
      <c r="K14735" s="93" t="s">
        <v>4953</v>
      </c>
      <c r="L14735" s="14">
        <f>AND(vyberHrace&lt;&gt;"",ISNUMBER(SEARCH(vyberHrace,$B14735)))</f>
      </c>
      <c r="M14735" s="14">
        <f>AND($I14735=MID(kododd,1,2),$J14735=MID(kododd,3,3))</f>
      </c>
    </row>
    <row r="14736">
      <c r="A14736" s="95">
        <v>3317</v>
      </c>
      <c r="B14736" s="93" t="s">
        <v>16688</v>
      </c>
      <c r="C14736" s="93" t="s">
        <v>1442</v>
      </c>
      <c r="D14736" s="95">
        <v>1746</v>
      </c>
      <c r="E14736" s="95">
        <v>1814</v>
      </c>
      <c r="F14736" s="95">
        <v>350290</v>
      </c>
      <c r="G14736" s="95">
        <v>250</v>
      </c>
      <c r="H14736" s="93" t="s">
        <v>8976</v>
      </c>
      <c r="I14736" s="93" t="s">
        <v>23891</v>
      </c>
      <c r="J14736" s="93" t="s">
        <v>20844</v>
      </c>
      <c r="K14736" s="93" t="s">
        <v>4953</v>
      </c>
      <c r="L14736" s="14">
        <f>AND(vyberHrace&lt;&gt;"",ISNUMBER(SEARCH(vyberHrace,$B14736)))</f>
      </c>
      <c r="M14736" s="14">
        <f>AND($I14736=MID(kododd,1,2),$J14736=MID(kododd,3,3))</f>
      </c>
    </row>
    <row r="14737">
      <c r="A14737" s="95">
        <v>11997</v>
      </c>
      <c r="B14737" s="93" t="s">
        <v>19210</v>
      </c>
      <c r="C14737" s="93" t="s">
        <v>1423</v>
      </c>
      <c r="D14737" s="95">
        <v>1465</v>
      </c>
      <c r="E14737" s="95">
        <v>1683</v>
      </c>
      <c r="F14737" s="95">
        <v>384941</v>
      </c>
      <c r="G14737" s="95">
        <v>250</v>
      </c>
      <c r="H14737" s="93" t="s">
        <v>8976</v>
      </c>
      <c r="I14737" s="93" t="s">
        <v>23891</v>
      </c>
      <c r="J14737" s="93" t="s">
        <v>20917</v>
      </c>
      <c r="K14737" s="93" t="s">
        <v>4902</v>
      </c>
      <c r="L14737" s="14">
        <f>AND(vyberHrace&lt;&gt;"",ISNUMBER(SEARCH(vyberHrace,$B14737)))</f>
      </c>
      <c r="M14737" s="14">
        <f>AND($I14737=MID(kododd,1,2),$J14737=MID(kododd,3,3))</f>
      </c>
    </row>
    <row r="14738">
      <c r="A14738" s="95">
        <v>2103</v>
      </c>
      <c r="B14738" s="93" t="s">
        <v>19221</v>
      </c>
      <c r="C14738" s="93" t="s">
        <v>1417</v>
      </c>
      <c r="D14738" s="95">
        <v>1867</v>
      </c>
      <c r="E14738" s="95">
        <v>1938</v>
      </c>
      <c r="F14738" s="95">
        <v>370533</v>
      </c>
      <c r="G14738" s="95">
        <v>250</v>
      </c>
      <c r="H14738" s="93" t="s">
        <v>8976</v>
      </c>
      <c r="I14738" s="93" t="s">
        <v>23891</v>
      </c>
      <c r="J14738" s="93" t="s">
        <v>20980</v>
      </c>
      <c r="K14738" s="93" t="s">
        <v>29223</v>
      </c>
      <c r="L14738" s="14">
        <f>AND(vyberHrace&lt;&gt;"",ISNUMBER(SEARCH(vyberHrace,$B14738)))</f>
      </c>
      <c r="M14738" s="14">
        <f>AND($I14738=MID(kododd,1,2),$J14738=MID(kododd,3,3))</f>
      </c>
    </row>
    <row r="14739">
      <c r="A14739" s="95">
        <v>49396</v>
      </c>
      <c r="B14739" s="93" t="s">
        <v>19222</v>
      </c>
      <c r="C14739" s="93" t="s">
        <v>1416</v>
      </c>
      <c r="G14739" s="95">
        <v>0</v>
      </c>
      <c r="H14739" s="93" t="s">
        <v>8976</v>
      </c>
      <c r="I14739" s="93" t="s">
        <v>23891</v>
      </c>
      <c r="J14739" s="93" t="s">
        <v>20859</v>
      </c>
      <c r="K14739" s="93" t="s">
        <v>6551</v>
      </c>
      <c r="L14739" s="14">
        <f>AND(vyberHrace&lt;&gt;"",ISNUMBER(SEARCH(vyberHrace,$B14739)))</f>
      </c>
      <c r="M14739" s="14">
        <f>AND($I14739=MID(kododd,1,2),$J14739=MID(kododd,3,3))</f>
      </c>
    </row>
    <row r="14740">
      <c r="A14740" s="95">
        <v>54109</v>
      </c>
      <c r="B14740" s="93" t="s">
        <v>700</v>
      </c>
      <c r="C14740" s="93" t="s">
        <v>1424</v>
      </c>
      <c r="F14740" s="95">
        <v>23758910</v>
      </c>
      <c r="G14740" s="95">
        <v>250</v>
      </c>
      <c r="H14740" s="93" t="s">
        <v>8976</v>
      </c>
      <c r="I14740" s="93" t="s">
        <v>23891</v>
      </c>
      <c r="J14740" s="93" t="s">
        <v>20927</v>
      </c>
      <c r="K14740" s="93" t="s">
        <v>2023</v>
      </c>
      <c r="L14740" s="14">
        <f>AND(vyberHrace&lt;&gt;"",ISNUMBER(SEARCH(vyberHrace,$B14740)))</f>
      </c>
      <c r="M14740" s="14">
        <f>AND($I14740=MID(kododd,1,2),$J14740=MID(kododd,3,3))</f>
      </c>
    </row>
    <row r="14741">
      <c r="A14741" s="95">
        <v>54023</v>
      </c>
      <c r="B14741" s="93" t="s">
        <v>701</v>
      </c>
      <c r="C14741" s="93" t="s">
        <v>1411</v>
      </c>
      <c r="F14741" s="95">
        <v>23758929</v>
      </c>
      <c r="G14741" s="95">
        <v>250</v>
      </c>
      <c r="H14741" s="93" t="s">
        <v>8976</v>
      </c>
      <c r="I14741" s="93" t="s">
        <v>23891</v>
      </c>
      <c r="J14741" s="93" t="s">
        <v>20927</v>
      </c>
      <c r="K14741" s="93" t="s">
        <v>2023</v>
      </c>
      <c r="L14741" s="14">
        <f>AND(vyberHrace&lt;&gt;"",ISNUMBER(SEARCH(vyberHrace,$B14741)))</f>
      </c>
      <c r="M14741" s="14">
        <f>AND($I14741=MID(kododd,1,2),$J14741=MID(kododd,3,3))</f>
      </c>
    </row>
    <row r="14742">
      <c r="A14742" s="95">
        <v>1222</v>
      </c>
      <c r="B14742" s="93" t="s">
        <v>15263</v>
      </c>
      <c r="C14742" s="93" t="s">
        <v>1426</v>
      </c>
      <c r="D14742" s="95">
        <v>1822</v>
      </c>
      <c r="E14742" s="95">
        <v>1881</v>
      </c>
      <c r="F14742" s="95">
        <v>313416</v>
      </c>
      <c r="G14742" s="95">
        <v>250</v>
      </c>
      <c r="H14742" s="93" t="s">
        <v>8976</v>
      </c>
      <c r="I14742" s="93" t="s">
        <v>23891</v>
      </c>
      <c r="J14742" s="93" t="s">
        <v>20909</v>
      </c>
      <c r="K14742" s="93" t="s">
        <v>8978</v>
      </c>
      <c r="L14742" s="14">
        <f>AND(vyberHrace&lt;&gt;"",ISNUMBER(SEARCH(vyberHrace,$B14742)))</f>
      </c>
      <c r="M14742" s="14">
        <f>AND($I14742=MID(kododd,1,2),$J14742=MID(kododd,3,3))</f>
      </c>
    </row>
    <row r="14743">
      <c r="A14743" s="95">
        <v>59632</v>
      </c>
      <c r="B14743" s="93" t="s">
        <v>26018</v>
      </c>
      <c r="C14743" s="93" t="s">
        <v>1406</v>
      </c>
      <c r="F14743" s="95">
        <v>23785322</v>
      </c>
      <c r="G14743" s="95">
        <v>250</v>
      </c>
      <c r="H14743" s="93" t="s">
        <v>8976</v>
      </c>
      <c r="I14743" s="93" t="s">
        <v>23891</v>
      </c>
      <c r="J14743" s="93" t="s">
        <v>20899</v>
      </c>
      <c r="K14743" s="93" t="s">
        <v>4757</v>
      </c>
      <c r="L14743" s="14">
        <f>AND(vyberHrace&lt;&gt;"",ISNUMBER(SEARCH(vyberHrace,$B14743)))</f>
      </c>
      <c r="M14743" s="14">
        <f>AND($I14743=MID(kododd,1,2),$J14743=MID(kododd,3,3))</f>
      </c>
    </row>
    <row r="14744">
      <c r="A14744" s="95">
        <v>61846</v>
      </c>
      <c r="B14744" s="93" t="s">
        <v>27987</v>
      </c>
      <c r="C14744" s="93" t="s">
        <v>1422</v>
      </c>
      <c r="F14744" s="95">
        <v>23794810</v>
      </c>
      <c r="G14744" s="95">
        <v>250</v>
      </c>
      <c r="H14744" s="93" t="s">
        <v>8976</v>
      </c>
      <c r="I14744" s="93" t="s">
        <v>23891</v>
      </c>
      <c r="J14744" s="93" t="s">
        <v>20927</v>
      </c>
      <c r="K14744" s="93" t="s">
        <v>2023</v>
      </c>
      <c r="L14744" s="14">
        <f>AND(vyberHrace&lt;&gt;"",ISNUMBER(SEARCH(vyberHrace,$B14744)))</f>
      </c>
      <c r="M14744" s="14">
        <f>AND($I14744=MID(kododd,1,2),$J14744=MID(kododd,3,3))</f>
      </c>
    </row>
    <row r="14745">
      <c r="A14745" s="95">
        <v>19115</v>
      </c>
      <c r="B14745" s="93" t="s">
        <v>15296</v>
      </c>
      <c r="C14745" s="93" t="s">
        <v>1470</v>
      </c>
      <c r="D14745" s="95">
        <v>1249</v>
      </c>
      <c r="E14745" s="95">
        <v>1454</v>
      </c>
      <c r="F14745" s="95">
        <v>373206</v>
      </c>
      <c r="G14745" s="95">
        <v>0</v>
      </c>
      <c r="H14745" s="93" t="s">
        <v>8976</v>
      </c>
      <c r="I14745" s="93" t="s">
        <v>23891</v>
      </c>
      <c r="J14745" s="93" t="s">
        <v>20849</v>
      </c>
      <c r="K14745" s="93" t="s">
        <v>5108</v>
      </c>
      <c r="L14745" s="14">
        <f>AND(vyberHrace&lt;&gt;"",ISNUMBER(SEARCH(vyberHrace,$B14745)))</f>
      </c>
      <c r="M14745" s="14">
        <f>AND($I14745=MID(kododd,1,2),$J14745=MID(kododd,3,3))</f>
      </c>
    </row>
    <row r="14746">
      <c r="A14746" s="95">
        <v>10163</v>
      </c>
      <c r="B14746" s="93" t="s">
        <v>18568</v>
      </c>
      <c r="C14746" s="93" t="s">
        <v>1426</v>
      </c>
      <c r="D14746" s="95">
        <v>1598</v>
      </c>
      <c r="E14746" s="95">
        <v>1793</v>
      </c>
      <c r="F14746" s="95">
        <v>338648</v>
      </c>
      <c r="G14746" s="95">
        <v>250</v>
      </c>
      <c r="H14746" s="93" t="s">
        <v>8976</v>
      </c>
      <c r="I14746" s="93" t="s">
        <v>23891</v>
      </c>
      <c r="J14746" s="93" t="s">
        <v>20917</v>
      </c>
      <c r="K14746" s="93" t="s">
        <v>4902</v>
      </c>
      <c r="L14746" s="14">
        <f>AND(vyberHrace&lt;&gt;"",ISNUMBER(SEARCH(vyberHrace,$B14746)))</f>
      </c>
      <c r="M14746" s="14">
        <f>AND($I14746=MID(kododd,1,2),$J14746=MID(kododd,3,3))</f>
      </c>
    </row>
    <row r="14747">
      <c r="A14747" s="95">
        <v>10668</v>
      </c>
      <c r="B14747" s="93" t="s">
        <v>18585</v>
      </c>
      <c r="C14747" s="93" t="s">
        <v>1459</v>
      </c>
      <c r="D14747" s="95">
        <v>1758</v>
      </c>
      <c r="G14747" s="95">
        <v>0</v>
      </c>
      <c r="H14747" s="93" t="s">
        <v>8976</v>
      </c>
      <c r="I14747" s="93" t="s">
        <v>23891</v>
      </c>
      <c r="J14747" s="93" t="s">
        <v>20858</v>
      </c>
      <c r="K14747" s="93" t="s">
        <v>4899</v>
      </c>
      <c r="L14747" s="14">
        <f>AND(vyberHrace&lt;&gt;"",ISNUMBER(SEARCH(vyberHrace,$B14747)))</f>
      </c>
      <c r="M14747" s="14">
        <f>AND($I14747=MID(kododd,1,2),$J14747=MID(kododd,3,3))</f>
      </c>
    </row>
    <row r="14748">
      <c r="A14748" s="95">
        <v>54986</v>
      </c>
      <c r="B14748" s="93" t="s">
        <v>708</v>
      </c>
      <c r="C14748" s="93" t="s">
        <v>1424</v>
      </c>
      <c r="D14748" s="95">
        <v>1574</v>
      </c>
      <c r="E14748" s="95">
        <v>1566</v>
      </c>
      <c r="F14748" s="95">
        <v>23762616</v>
      </c>
      <c r="G14748" s="95">
        <v>250</v>
      </c>
      <c r="H14748" s="93" t="s">
        <v>8976</v>
      </c>
      <c r="I14748" s="93" t="s">
        <v>23891</v>
      </c>
      <c r="J14748" s="93" t="s">
        <v>20961</v>
      </c>
      <c r="K14748" s="93" t="s">
        <v>6549</v>
      </c>
      <c r="L14748" s="14">
        <f>AND(vyberHrace&lt;&gt;"",ISNUMBER(SEARCH(vyberHrace,$B14748)))</f>
      </c>
      <c r="M14748" s="14">
        <f>AND($I14748=MID(kododd,1,2),$J14748=MID(kododd,3,3))</f>
      </c>
    </row>
    <row r="14749">
      <c r="A14749" s="95">
        <v>59979</v>
      </c>
      <c r="B14749" s="93" t="s">
        <v>26462</v>
      </c>
      <c r="C14749" s="93" t="s">
        <v>1486</v>
      </c>
      <c r="F14749" s="95">
        <v>23795506</v>
      </c>
      <c r="G14749" s="95">
        <v>250</v>
      </c>
      <c r="H14749" s="93" t="s">
        <v>8976</v>
      </c>
      <c r="I14749" s="93" t="s">
        <v>23891</v>
      </c>
      <c r="J14749" s="93" t="s">
        <v>20909</v>
      </c>
      <c r="K14749" s="93" t="s">
        <v>8978</v>
      </c>
      <c r="L14749" s="14">
        <f>AND(vyberHrace&lt;&gt;"",ISNUMBER(SEARCH(vyberHrace,$B14749)))</f>
      </c>
      <c r="M14749" s="14">
        <f>AND($I14749=MID(kododd,1,2),$J14749=MID(kododd,3,3))</f>
      </c>
    </row>
    <row r="14750">
      <c r="A14750" s="95">
        <v>59034</v>
      </c>
      <c r="B14750" s="93" t="s">
        <v>25486</v>
      </c>
      <c r="C14750" s="93" t="s">
        <v>3255</v>
      </c>
      <c r="D14750" s="95">
        <v>1666</v>
      </c>
      <c r="E14750" s="95">
        <v>1859</v>
      </c>
      <c r="F14750" s="95">
        <v>23782080</v>
      </c>
      <c r="G14750" s="95">
        <v>250</v>
      </c>
      <c r="H14750" s="93" t="s">
        <v>8976</v>
      </c>
      <c r="I14750" s="93" t="s">
        <v>23891</v>
      </c>
      <c r="J14750" s="93" t="s">
        <v>20909</v>
      </c>
      <c r="K14750" s="93" t="s">
        <v>8978</v>
      </c>
      <c r="L14750" s="14">
        <f>AND(vyberHrace&lt;&gt;"",ISNUMBER(SEARCH(vyberHrace,$B14750)))</f>
      </c>
      <c r="M14750" s="14">
        <f>AND($I14750=MID(kododd,1,2),$J14750=MID(kododd,3,3))</f>
      </c>
    </row>
    <row r="14751">
      <c r="A14751" s="95">
        <v>55313</v>
      </c>
      <c r="B14751" s="93" t="s">
        <v>778</v>
      </c>
      <c r="C14751" s="93" t="s">
        <v>1422</v>
      </c>
      <c r="D14751" s="95">
        <v>1176</v>
      </c>
      <c r="E14751" s="95">
        <v>1495</v>
      </c>
      <c r="F14751" s="95">
        <v>23755164</v>
      </c>
      <c r="G14751" s="95">
        <v>250</v>
      </c>
      <c r="H14751" s="93" t="s">
        <v>8976</v>
      </c>
      <c r="I14751" s="93" t="s">
        <v>23891</v>
      </c>
      <c r="J14751" s="93" t="s">
        <v>20909</v>
      </c>
      <c r="K14751" s="93" t="s">
        <v>8978</v>
      </c>
      <c r="L14751" s="14">
        <f>AND(vyberHrace&lt;&gt;"",ISNUMBER(SEARCH(vyberHrace,$B14751)))</f>
      </c>
      <c r="M14751" s="14">
        <f>AND($I14751=MID(kododd,1,2),$J14751=MID(kododd,3,3))</f>
      </c>
    </row>
    <row r="14752">
      <c r="A14752" s="95">
        <v>49511</v>
      </c>
      <c r="B14752" s="93" t="s">
        <v>16185</v>
      </c>
      <c r="C14752" s="93" t="s">
        <v>1422</v>
      </c>
      <c r="D14752" s="95">
        <v>1105</v>
      </c>
      <c r="E14752" s="95">
        <v>1457</v>
      </c>
      <c r="F14752" s="95">
        <v>23742739</v>
      </c>
      <c r="G14752" s="95">
        <v>250</v>
      </c>
      <c r="H14752" s="93" t="s">
        <v>8976</v>
      </c>
      <c r="I14752" s="93" t="s">
        <v>23891</v>
      </c>
      <c r="J14752" s="93" t="s">
        <v>20870</v>
      </c>
      <c r="K14752" s="93" t="s">
        <v>6868</v>
      </c>
      <c r="L14752" s="14">
        <f>AND(vyberHrace&lt;&gt;"",ISNUMBER(SEARCH(vyberHrace,$B14752)))</f>
      </c>
      <c r="M14752" s="14">
        <f>AND($I14752=MID(kododd,1,2),$J14752=MID(kododd,3,3))</f>
      </c>
    </row>
    <row r="14753">
      <c r="A14753" s="95">
        <v>49647</v>
      </c>
      <c r="B14753" s="93" t="s">
        <v>16202</v>
      </c>
      <c r="C14753" s="93" t="s">
        <v>1444</v>
      </c>
      <c r="F14753" s="95">
        <v>23727020</v>
      </c>
      <c r="G14753" s="95">
        <v>0</v>
      </c>
      <c r="H14753" s="93" t="s">
        <v>8976</v>
      </c>
      <c r="I14753" s="93" t="s">
        <v>23891</v>
      </c>
      <c r="J14753" s="93" t="s">
        <v>20899</v>
      </c>
      <c r="K14753" s="93" t="s">
        <v>4757</v>
      </c>
      <c r="L14753" s="14">
        <f>AND(vyberHrace&lt;&gt;"",ISNUMBER(SEARCH(vyberHrace,$B14753)))</f>
      </c>
      <c r="M14753" s="14">
        <f>AND($I14753=MID(kododd,1,2),$J14753=MID(kododd,3,3))</f>
      </c>
    </row>
    <row r="14754">
      <c r="A14754" s="95">
        <v>55101</v>
      </c>
      <c r="B14754" s="93" t="s">
        <v>756</v>
      </c>
      <c r="C14754" s="93" t="s">
        <v>1444</v>
      </c>
      <c r="D14754" s="95">
        <v>1641</v>
      </c>
      <c r="E14754" s="95">
        <v>1792</v>
      </c>
      <c r="F14754" s="95">
        <v>23758511</v>
      </c>
      <c r="G14754" s="95">
        <v>250</v>
      </c>
      <c r="H14754" s="93" t="s">
        <v>8976</v>
      </c>
      <c r="I14754" s="93" t="s">
        <v>23891</v>
      </c>
      <c r="J14754" s="93" t="s">
        <v>20875</v>
      </c>
      <c r="K14754" s="93" t="s">
        <v>6163</v>
      </c>
      <c r="L14754" s="14">
        <f>AND(vyberHrace&lt;&gt;"",ISNUMBER(SEARCH(vyberHrace,$B14754)))</f>
      </c>
      <c r="M14754" s="14">
        <f>AND($I14754=MID(kododd,1,2),$J14754=MID(kododd,3,3))</f>
      </c>
    </row>
    <row r="14755">
      <c r="A14755" s="95">
        <v>18742</v>
      </c>
      <c r="B14755" s="93" t="s">
        <v>21109</v>
      </c>
      <c r="C14755" s="93" t="s">
        <v>1453</v>
      </c>
      <c r="D14755" s="95">
        <v>1100</v>
      </c>
      <c r="G14755" s="95">
        <v>0</v>
      </c>
      <c r="H14755" s="93" t="s">
        <v>8976</v>
      </c>
      <c r="I14755" s="93" t="s">
        <v>23891</v>
      </c>
      <c r="J14755" s="93" t="s">
        <v>20859</v>
      </c>
      <c r="K14755" s="93" t="s">
        <v>6551</v>
      </c>
      <c r="L14755" s="14">
        <f>AND(vyberHrace&lt;&gt;"",ISNUMBER(SEARCH(vyberHrace,$B14755)))</f>
      </c>
      <c r="M14755" s="14">
        <f>AND($I14755=MID(kododd,1,2),$J14755=MID(kododd,3,3))</f>
      </c>
    </row>
    <row r="14756">
      <c r="A14756" s="95">
        <v>49512</v>
      </c>
      <c r="B14756" s="93" t="s">
        <v>18754</v>
      </c>
      <c r="C14756" s="93" t="s">
        <v>1416</v>
      </c>
      <c r="D14756" s="95">
        <v>1175</v>
      </c>
      <c r="E14756" s="95">
        <v>1532</v>
      </c>
      <c r="F14756" s="95">
        <v>23733020</v>
      </c>
      <c r="G14756" s="95">
        <v>250</v>
      </c>
      <c r="H14756" s="93" t="s">
        <v>8976</v>
      </c>
      <c r="I14756" s="93" t="s">
        <v>23891</v>
      </c>
      <c r="J14756" s="93" t="s">
        <v>20870</v>
      </c>
      <c r="K14756" s="93" t="s">
        <v>6868</v>
      </c>
      <c r="L14756" s="14">
        <f>AND(vyberHrace&lt;&gt;"",ISNUMBER(SEARCH(vyberHrace,$B14756)))</f>
      </c>
      <c r="M14756" s="14">
        <f>AND($I14756=MID(kododd,1,2),$J14756=MID(kododd,3,3))</f>
      </c>
    </row>
    <row r="14757">
      <c r="A14757" s="95">
        <v>59474</v>
      </c>
      <c r="B14757" s="93" t="s">
        <v>25883</v>
      </c>
      <c r="C14757" s="93" t="s">
        <v>1450</v>
      </c>
      <c r="G14757" s="95">
        <v>250</v>
      </c>
      <c r="H14757" s="93" t="s">
        <v>8976</v>
      </c>
      <c r="I14757" s="93" t="s">
        <v>23891</v>
      </c>
      <c r="J14757" s="93" t="s">
        <v>20858</v>
      </c>
      <c r="K14757" s="93" t="s">
        <v>4899</v>
      </c>
      <c r="L14757" s="14">
        <f>AND(vyberHrace&lt;&gt;"",ISNUMBER(SEARCH(vyberHrace,$B14757)))</f>
      </c>
      <c r="M14757" s="14">
        <f>AND($I14757=MID(kododd,1,2),$J14757=MID(kododd,3,3))</f>
      </c>
    </row>
    <row r="14758">
      <c r="A14758" s="95">
        <v>59473</v>
      </c>
      <c r="B14758" s="93" t="s">
        <v>25882</v>
      </c>
      <c r="C14758" s="93" t="s">
        <v>1411</v>
      </c>
      <c r="G14758" s="95">
        <v>250</v>
      </c>
      <c r="H14758" s="93" t="s">
        <v>8976</v>
      </c>
      <c r="I14758" s="93" t="s">
        <v>23891</v>
      </c>
      <c r="J14758" s="93" t="s">
        <v>20858</v>
      </c>
      <c r="K14758" s="93" t="s">
        <v>4899</v>
      </c>
      <c r="L14758" s="14">
        <f>AND(vyberHrace&lt;&gt;"",ISNUMBER(SEARCH(vyberHrace,$B14758)))</f>
      </c>
      <c r="M14758" s="14">
        <f>AND($I14758=MID(kododd,1,2),$J14758=MID(kododd,3,3))</f>
      </c>
    </row>
    <row r="14759">
      <c r="A14759" s="95">
        <v>11668</v>
      </c>
      <c r="B14759" s="93" t="s">
        <v>19417</v>
      </c>
      <c r="C14759" s="93" t="s">
        <v>1467</v>
      </c>
      <c r="D14759" s="95">
        <v>1467</v>
      </c>
      <c r="E14759" s="95">
        <v>1685</v>
      </c>
      <c r="F14759" s="95">
        <v>334243</v>
      </c>
      <c r="G14759" s="95">
        <v>250</v>
      </c>
      <c r="H14759" s="93" t="s">
        <v>8976</v>
      </c>
      <c r="I14759" s="93" t="s">
        <v>23891</v>
      </c>
      <c r="J14759" s="93" t="s">
        <v>20875</v>
      </c>
      <c r="K14759" s="93" t="s">
        <v>6163</v>
      </c>
      <c r="L14759" s="14">
        <f>AND(vyberHrace&lt;&gt;"",ISNUMBER(SEARCH(vyberHrace,$B14759)))</f>
      </c>
      <c r="M14759" s="14">
        <f>AND($I14759=MID(kododd,1,2),$J14759=MID(kododd,3,3))</f>
      </c>
    </row>
    <row r="14760">
      <c r="A14760" s="95">
        <v>14956</v>
      </c>
      <c r="B14760" s="93" t="s">
        <v>9379</v>
      </c>
      <c r="C14760" s="93" t="s">
        <v>1436</v>
      </c>
      <c r="D14760" s="95">
        <v>1624</v>
      </c>
      <c r="F14760" s="95">
        <v>347027</v>
      </c>
      <c r="G14760" s="95">
        <v>0</v>
      </c>
      <c r="H14760" s="93" t="s">
        <v>8976</v>
      </c>
      <c r="I14760" s="93" t="s">
        <v>23891</v>
      </c>
      <c r="J14760" s="93" t="s">
        <v>20954</v>
      </c>
      <c r="K14760" s="93" t="s">
        <v>5079</v>
      </c>
      <c r="L14760" s="14">
        <f>AND(vyberHrace&lt;&gt;"",ISNUMBER(SEARCH(vyberHrace,$B14760)))</f>
      </c>
      <c r="M14760" s="14">
        <f>AND($I14760=MID(kododd,1,2),$J14760=MID(kododd,3,3))</f>
      </c>
    </row>
    <row r="14761">
      <c r="A14761" s="95">
        <v>59819</v>
      </c>
      <c r="B14761" s="93" t="s">
        <v>26326</v>
      </c>
      <c r="C14761" s="93" t="s">
        <v>3255</v>
      </c>
      <c r="F14761" s="95">
        <v>23785330</v>
      </c>
      <c r="G14761" s="95">
        <v>250</v>
      </c>
      <c r="H14761" s="93" t="s">
        <v>8976</v>
      </c>
      <c r="I14761" s="93" t="s">
        <v>23891</v>
      </c>
      <c r="J14761" s="93" t="s">
        <v>20870</v>
      </c>
      <c r="K14761" s="93" t="s">
        <v>6868</v>
      </c>
      <c r="L14761" s="14">
        <f>AND(vyberHrace&lt;&gt;"",ISNUMBER(SEARCH(vyberHrace,$B14761)))</f>
      </c>
      <c r="M14761" s="14">
        <f>AND($I14761=MID(kododd,1,2),$J14761=MID(kododd,3,3))</f>
      </c>
    </row>
    <row r="14762">
      <c r="A14762" s="95">
        <v>7011</v>
      </c>
      <c r="B14762" s="93" t="s">
        <v>11530</v>
      </c>
      <c r="C14762" s="93" t="s">
        <v>1440</v>
      </c>
      <c r="D14762" s="95">
        <v>1745</v>
      </c>
      <c r="E14762" s="95">
        <v>1822</v>
      </c>
      <c r="F14762" s="95">
        <v>347035</v>
      </c>
      <c r="G14762" s="95">
        <v>250</v>
      </c>
      <c r="H14762" s="93" t="s">
        <v>8976</v>
      </c>
      <c r="I14762" s="93" t="s">
        <v>23891</v>
      </c>
      <c r="J14762" s="93" t="s">
        <v>20858</v>
      </c>
      <c r="K14762" s="93" t="s">
        <v>4899</v>
      </c>
      <c r="L14762" s="14">
        <f>AND(vyberHrace&lt;&gt;"",ISNUMBER(SEARCH(vyberHrace,$B14762)))</f>
      </c>
      <c r="M14762" s="14">
        <f>AND($I14762=MID(kododd,1,2),$J14762=MID(kododd,3,3))</f>
      </c>
    </row>
    <row r="14763">
      <c r="A14763" s="95">
        <v>7014</v>
      </c>
      <c r="B14763" s="93" t="s">
        <v>9415</v>
      </c>
      <c r="C14763" s="93" t="s">
        <v>1432</v>
      </c>
      <c r="D14763" s="95">
        <v>1264</v>
      </c>
      <c r="F14763" s="95">
        <v>355410</v>
      </c>
      <c r="G14763" s="95">
        <v>0</v>
      </c>
      <c r="H14763" s="93" t="s">
        <v>8976</v>
      </c>
      <c r="I14763" s="93" t="s">
        <v>23891</v>
      </c>
      <c r="J14763" s="93" t="s">
        <v>20924</v>
      </c>
      <c r="K14763" s="93" t="s">
        <v>2136</v>
      </c>
      <c r="L14763" s="14">
        <f>AND(vyberHrace&lt;&gt;"",ISNUMBER(SEARCH(vyberHrace,$B14763)))</f>
      </c>
      <c r="M14763" s="14">
        <f>AND($I14763=MID(kododd,1,2),$J14763=MID(kododd,3,3))</f>
      </c>
    </row>
    <row r="14764">
      <c r="A14764" s="95">
        <v>10164</v>
      </c>
      <c r="B14764" s="93" t="s">
        <v>9549</v>
      </c>
      <c r="C14764" s="93" t="s">
        <v>1433</v>
      </c>
      <c r="D14764" s="95">
        <v>1253</v>
      </c>
      <c r="F14764" s="95">
        <v>376698</v>
      </c>
      <c r="G14764" s="95">
        <v>250</v>
      </c>
      <c r="H14764" s="93" t="s">
        <v>8976</v>
      </c>
      <c r="I14764" s="93" t="s">
        <v>23891</v>
      </c>
      <c r="J14764" s="93" t="s">
        <v>20917</v>
      </c>
      <c r="K14764" s="93" t="s">
        <v>4902</v>
      </c>
      <c r="L14764" s="14">
        <f>AND(vyberHrace&lt;&gt;"",ISNUMBER(SEARCH(vyberHrace,$B14764)))</f>
      </c>
      <c r="M14764" s="14">
        <f>AND($I14764=MID(kododd,1,2),$J14764=MID(kododd,3,3))</f>
      </c>
    </row>
    <row r="14765">
      <c r="A14765" s="95">
        <v>63393</v>
      </c>
      <c r="B14765" s="93" t="s">
        <v>29268</v>
      </c>
      <c r="C14765" s="93" t="s">
        <v>1486</v>
      </c>
      <c r="G14765" s="95">
        <v>250</v>
      </c>
      <c r="H14765" s="93" t="s">
        <v>8976</v>
      </c>
      <c r="I14765" s="93" t="s">
        <v>23891</v>
      </c>
      <c r="J14765" s="93" t="s">
        <v>20912</v>
      </c>
      <c r="K14765" s="93" t="s">
        <v>6267</v>
      </c>
      <c r="L14765" s="14">
        <f>AND(vyberHrace&lt;&gt;"",ISNUMBER(SEARCH(vyberHrace,$B14765)))</f>
      </c>
      <c r="M14765" s="14">
        <f>AND($I14765=MID(kododd,1,2),$J14765=MID(kododd,3,3))</f>
      </c>
    </row>
    <row r="14766">
      <c r="A14766" s="95">
        <v>63644</v>
      </c>
      <c r="B14766" s="93" t="s">
        <v>29865</v>
      </c>
      <c r="C14766" s="93" t="s">
        <v>1424</v>
      </c>
      <c r="G14766" s="95">
        <v>250</v>
      </c>
      <c r="H14766" s="93" t="s">
        <v>8976</v>
      </c>
      <c r="I14766" s="93" t="s">
        <v>23891</v>
      </c>
      <c r="J14766" s="93" t="s">
        <v>20909</v>
      </c>
      <c r="K14766" s="93" t="s">
        <v>8978</v>
      </c>
      <c r="L14766" s="14">
        <f>AND(vyberHrace&lt;&gt;"",ISNUMBER(SEARCH(vyberHrace,$B14766)))</f>
      </c>
      <c r="M14766" s="14">
        <f>AND($I14766=MID(kododd,1,2),$J14766=MID(kododd,3,3))</f>
      </c>
    </row>
    <row r="14767">
      <c r="A14767" s="95">
        <v>46994</v>
      </c>
      <c r="B14767" s="93" t="s">
        <v>9562</v>
      </c>
      <c r="C14767" s="93" t="s">
        <v>1416</v>
      </c>
      <c r="F14767" s="95">
        <v>23722487</v>
      </c>
      <c r="G14767" s="95">
        <v>0</v>
      </c>
      <c r="H14767" s="93" t="s">
        <v>8976</v>
      </c>
      <c r="I14767" s="93" t="s">
        <v>23891</v>
      </c>
      <c r="J14767" s="93" t="s">
        <v>20927</v>
      </c>
      <c r="K14767" s="93" t="s">
        <v>2023</v>
      </c>
      <c r="L14767" s="14">
        <f>AND(vyberHrace&lt;&gt;"",ISNUMBER(SEARCH(vyberHrace,$B14767)))</f>
      </c>
      <c r="M14767" s="14">
        <f>AND($I14767=MID(kododd,1,2),$J14767=MID(kododd,3,3))</f>
      </c>
    </row>
    <row r="14768">
      <c r="A14768" s="95">
        <v>29252</v>
      </c>
      <c r="B14768" s="93" t="s">
        <v>9565</v>
      </c>
      <c r="C14768" s="93" t="s">
        <v>1432</v>
      </c>
      <c r="D14768" s="95">
        <v>1903</v>
      </c>
      <c r="E14768" s="95">
        <v>1948</v>
      </c>
      <c r="F14768" s="95">
        <v>14907186</v>
      </c>
      <c r="G14768" s="95">
        <v>250</v>
      </c>
      <c r="H14768" s="93" t="s">
        <v>8976</v>
      </c>
      <c r="I14768" s="93" t="s">
        <v>23891</v>
      </c>
      <c r="J14768" s="93" t="s">
        <v>20888</v>
      </c>
      <c r="K14768" s="93" t="s">
        <v>6891</v>
      </c>
      <c r="L14768" s="14">
        <f>AND(vyberHrace&lt;&gt;"",ISNUMBER(SEARCH(vyberHrace,$B14768)))</f>
      </c>
      <c r="M14768" s="14">
        <f>AND($I14768=MID(kododd,1,2),$J14768=MID(kododd,3,3))</f>
      </c>
    </row>
    <row r="14769">
      <c r="A14769" s="95">
        <v>56364</v>
      </c>
      <c r="B14769" s="93" t="s">
        <v>22606</v>
      </c>
      <c r="C14769" s="93" t="s">
        <v>3255</v>
      </c>
      <c r="G14769" s="95">
        <v>250</v>
      </c>
      <c r="H14769" s="93" t="s">
        <v>8976</v>
      </c>
      <c r="I14769" s="93" t="s">
        <v>23891</v>
      </c>
      <c r="J14769" s="93" t="s">
        <v>21038</v>
      </c>
      <c r="K14769" s="93" t="s">
        <v>21375</v>
      </c>
      <c r="L14769" s="14">
        <f>AND(vyberHrace&lt;&gt;"",ISNUMBER(SEARCH(vyberHrace,$B14769)))</f>
      </c>
      <c r="M14769" s="14">
        <f>AND($I14769=MID(kododd,1,2),$J14769=MID(kododd,3,3))</f>
      </c>
    </row>
    <row r="14770">
      <c r="A14770" s="95">
        <v>36822</v>
      </c>
      <c r="B14770" s="93" t="s">
        <v>9577</v>
      </c>
      <c r="C14770" s="93" t="s">
        <v>1415</v>
      </c>
      <c r="D14770" s="95">
        <v>1624</v>
      </c>
      <c r="E14770" s="95">
        <v>1736</v>
      </c>
      <c r="F14770" s="95">
        <v>373230</v>
      </c>
      <c r="G14770" s="95">
        <v>250</v>
      </c>
      <c r="H14770" s="93" t="s">
        <v>8976</v>
      </c>
      <c r="I14770" s="93" t="s">
        <v>23891</v>
      </c>
      <c r="J14770" s="93" t="s">
        <v>20854</v>
      </c>
      <c r="K14770" s="93" t="s">
        <v>5080</v>
      </c>
      <c r="L14770" s="14">
        <f>AND(vyberHrace&lt;&gt;"",ISNUMBER(SEARCH(vyberHrace,$B14770)))</f>
      </c>
      <c r="M14770" s="14">
        <f>AND($I14770=MID(kododd,1,2),$J14770=MID(kododd,3,3))</f>
      </c>
    </row>
    <row r="14771">
      <c r="A14771" s="95">
        <v>39171</v>
      </c>
      <c r="B14771" s="93" t="s">
        <v>9579</v>
      </c>
      <c r="C14771" s="93" t="s">
        <v>1421</v>
      </c>
      <c r="D14771" s="95">
        <v>1535</v>
      </c>
      <c r="E14771" s="95">
        <v>1741</v>
      </c>
      <c r="F14771" s="95">
        <v>375772</v>
      </c>
      <c r="G14771" s="95">
        <v>0</v>
      </c>
      <c r="H14771" s="93" t="s">
        <v>8976</v>
      </c>
      <c r="I14771" s="93" t="s">
        <v>23891</v>
      </c>
      <c r="J14771" s="93" t="s">
        <v>20927</v>
      </c>
      <c r="K14771" s="93" t="s">
        <v>2023</v>
      </c>
      <c r="L14771" s="14">
        <f>AND(vyberHrace&lt;&gt;"",ISNUMBER(SEARCH(vyberHrace,$B14771)))</f>
      </c>
      <c r="M14771" s="14">
        <f>AND($I14771=MID(kododd,1,2),$J14771=MID(kododd,3,3))</f>
      </c>
    </row>
    <row r="14772">
      <c r="A14772" s="95">
        <v>62670</v>
      </c>
      <c r="B14772" s="93" t="s">
        <v>29269</v>
      </c>
      <c r="C14772" s="93" t="s">
        <v>1424</v>
      </c>
      <c r="F14772" s="95">
        <v>571001174</v>
      </c>
      <c r="G14772" s="95">
        <v>250</v>
      </c>
      <c r="H14772" s="93" t="s">
        <v>8976</v>
      </c>
      <c r="I14772" s="93" t="s">
        <v>23891</v>
      </c>
      <c r="J14772" s="93" t="s">
        <v>20875</v>
      </c>
      <c r="K14772" s="93" t="s">
        <v>6163</v>
      </c>
      <c r="L14772" s="14">
        <f>AND(vyberHrace&lt;&gt;"",ISNUMBER(SEARCH(vyberHrace,$B14772)))</f>
      </c>
      <c r="M14772" s="14">
        <f>AND($I14772=MID(kododd,1,2),$J14772=MID(kododd,3,3))</f>
      </c>
    </row>
    <row r="14773">
      <c r="A14773" s="95">
        <v>62472</v>
      </c>
      <c r="B14773" s="93" t="s">
        <v>29270</v>
      </c>
      <c r="C14773" s="93" t="s">
        <v>1424</v>
      </c>
      <c r="G14773" s="95">
        <v>250</v>
      </c>
      <c r="H14773" s="93" t="s">
        <v>8976</v>
      </c>
      <c r="I14773" s="93" t="s">
        <v>23891</v>
      </c>
      <c r="J14773" s="93" t="s">
        <v>20899</v>
      </c>
      <c r="K14773" s="93" t="s">
        <v>4757</v>
      </c>
      <c r="L14773" s="14">
        <f>AND(vyberHrace&lt;&gt;"",ISNUMBER(SEARCH(vyberHrace,$B14773)))</f>
      </c>
      <c r="M14773" s="14">
        <f>AND($I14773=MID(kododd,1,2),$J14773=MID(kododd,3,3))</f>
      </c>
    </row>
    <row r="14774">
      <c r="A14774" s="95">
        <v>9130</v>
      </c>
      <c r="B14774" s="93" t="s">
        <v>9618</v>
      </c>
      <c r="C14774" s="93" t="s">
        <v>1439</v>
      </c>
      <c r="D14774" s="95">
        <v>2026</v>
      </c>
      <c r="E14774" s="95">
        <v>2045</v>
      </c>
      <c r="F14774" s="95">
        <v>339903</v>
      </c>
      <c r="G14774" s="95">
        <v>250</v>
      </c>
      <c r="H14774" s="93" t="s">
        <v>8976</v>
      </c>
      <c r="I14774" s="93" t="s">
        <v>23891</v>
      </c>
      <c r="J14774" s="93" t="s">
        <v>20924</v>
      </c>
      <c r="K14774" s="93" t="s">
        <v>2136</v>
      </c>
      <c r="L14774" s="14">
        <f>AND(vyberHrace&lt;&gt;"",ISNUMBER(SEARCH(vyberHrace,$B14774)))</f>
      </c>
      <c r="M14774" s="14">
        <f>AND($I14774=MID(kododd,1,2),$J14774=MID(kododd,3,3))</f>
      </c>
    </row>
    <row r="14775">
      <c r="A14775" s="95">
        <v>56945</v>
      </c>
      <c r="B14775" s="93" t="s">
        <v>22540</v>
      </c>
      <c r="C14775" s="93" t="s">
        <v>1412</v>
      </c>
      <c r="D14775" s="95">
        <v>1202</v>
      </c>
      <c r="F14775" s="95">
        <v>23773154</v>
      </c>
      <c r="G14775" s="95">
        <v>250</v>
      </c>
      <c r="H14775" s="93" t="s">
        <v>8976</v>
      </c>
      <c r="I14775" s="93" t="s">
        <v>23891</v>
      </c>
      <c r="J14775" s="93" t="s">
        <v>20859</v>
      </c>
      <c r="K14775" s="93" t="s">
        <v>6551</v>
      </c>
      <c r="L14775" s="14">
        <f>AND(vyberHrace&lt;&gt;"",ISNUMBER(SEARCH(vyberHrace,$B14775)))</f>
      </c>
      <c r="M14775" s="14">
        <f>AND($I14775=MID(kododd,1,2),$J14775=MID(kododd,3,3))</f>
      </c>
    </row>
    <row r="14776">
      <c r="A14776" s="95">
        <v>332</v>
      </c>
      <c r="B14776" s="93" t="s">
        <v>20354</v>
      </c>
      <c r="C14776" s="93" t="s">
        <v>1460</v>
      </c>
      <c r="D14776" s="95">
        <v>1830</v>
      </c>
      <c r="E14776" s="95">
        <v>1920</v>
      </c>
      <c r="F14776" s="95">
        <v>304808</v>
      </c>
      <c r="G14776" s="95">
        <v>250</v>
      </c>
      <c r="H14776" s="93" t="s">
        <v>8976</v>
      </c>
      <c r="I14776" s="93" t="s">
        <v>23891</v>
      </c>
      <c r="J14776" s="93" t="s">
        <v>20888</v>
      </c>
      <c r="K14776" s="93" t="s">
        <v>6891</v>
      </c>
      <c r="L14776" s="14">
        <f>AND(vyberHrace&lt;&gt;"",ISNUMBER(SEARCH(vyberHrace,$B14776)))</f>
      </c>
      <c r="M14776" s="14">
        <f>AND($I14776=MID(kododd,1,2),$J14776=MID(kododd,3,3))</f>
      </c>
    </row>
    <row r="14777">
      <c r="A14777" s="95">
        <v>18753</v>
      </c>
      <c r="B14777" s="93" t="s">
        <v>20355</v>
      </c>
      <c r="C14777" s="93" t="s">
        <v>1464</v>
      </c>
      <c r="G14777" s="95">
        <v>0</v>
      </c>
      <c r="H14777" s="93" t="s">
        <v>8976</v>
      </c>
      <c r="I14777" s="93" t="s">
        <v>23891</v>
      </c>
      <c r="J14777" s="93" t="s">
        <v>20859</v>
      </c>
      <c r="K14777" s="93" t="s">
        <v>6551</v>
      </c>
      <c r="L14777" s="14">
        <f>AND(vyberHrace&lt;&gt;"",ISNUMBER(SEARCH(vyberHrace,$B14777)))</f>
      </c>
      <c r="M14777" s="14">
        <f>AND($I14777=MID(kododd,1,2),$J14777=MID(kododd,3,3))</f>
      </c>
    </row>
    <row r="14778">
      <c r="A14778" s="95">
        <v>55911</v>
      </c>
      <c r="B14778" s="93" t="s">
        <v>22599</v>
      </c>
      <c r="C14778" s="93" t="s">
        <v>1412</v>
      </c>
      <c r="G14778" s="95">
        <v>0</v>
      </c>
      <c r="H14778" s="93" t="s">
        <v>8976</v>
      </c>
      <c r="I14778" s="93" t="s">
        <v>23891</v>
      </c>
      <c r="J14778" s="93" t="s">
        <v>20877</v>
      </c>
      <c r="K14778" s="93" t="s">
        <v>1966</v>
      </c>
      <c r="L14778" s="14">
        <f>AND(vyberHrace&lt;&gt;"",ISNUMBER(SEARCH(vyberHrace,$B14778)))</f>
      </c>
      <c r="M14778" s="14">
        <f>AND($I14778=MID(kododd,1,2),$J14778=MID(kododd,3,3))</f>
      </c>
    </row>
    <row r="14779">
      <c r="A14779" s="95">
        <v>62587</v>
      </c>
      <c r="B14779" s="93" t="s">
        <v>29271</v>
      </c>
      <c r="C14779" s="93" t="s">
        <v>1488</v>
      </c>
      <c r="G14779" s="95">
        <v>250</v>
      </c>
      <c r="H14779" s="93" t="s">
        <v>8976</v>
      </c>
      <c r="I14779" s="93" t="s">
        <v>23891</v>
      </c>
      <c r="J14779" s="93" t="s">
        <v>20927</v>
      </c>
      <c r="K14779" s="93" t="s">
        <v>2023</v>
      </c>
      <c r="L14779" s="14">
        <f>AND(vyberHrace&lt;&gt;"",ISNUMBER(SEARCH(vyberHrace,$B14779)))</f>
      </c>
      <c r="M14779" s="14">
        <f>AND($I14779=MID(kododd,1,2),$J14779=MID(kododd,3,3))</f>
      </c>
    </row>
    <row r="14780">
      <c r="A14780" s="95">
        <v>56586</v>
      </c>
      <c r="B14780" s="93" t="s">
        <v>22515</v>
      </c>
      <c r="C14780" s="93" t="s">
        <v>1420</v>
      </c>
      <c r="D14780" s="95">
        <v>1136</v>
      </c>
      <c r="F14780" s="95">
        <v>23770007</v>
      </c>
      <c r="G14780" s="95">
        <v>250</v>
      </c>
      <c r="H14780" s="93" t="s">
        <v>8976</v>
      </c>
      <c r="I14780" s="93" t="s">
        <v>23891</v>
      </c>
      <c r="J14780" s="93" t="s">
        <v>20843</v>
      </c>
      <c r="K14780" s="93" t="s">
        <v>5072</v>
      </c>
      <c r="L14780" s="14">
        <f>AND(vyberHrace&lt;&gt;"",ISNUMBER(SEARCH(vyberHrace,$B14780)))</f>
      </c>
      <c r="M14780" s="14">
        <f>AND($I14780=MID(kododd,1,2),$J14780=MID(kododd,3,3))</f>
      </c>
    </row>
    <row r="14781">
      <c r="A14781" s="95">
        <v>54952</v>
      </c>
      <c r="B14781" s="93" t="s">
        <v>662</v>
      </c>
      <c r="C14781" s="93" t="s">
        <v>1402</v>
      </c>
      <c r="D14781" s="95">
        <v>1554</v>
      </c>
      <c r="E14781" s="95">
        <v>1659</v>
      </c>
      <c r="F14781" s="95">
        <v>23758414</v>
      </c>
      <c r="G14781" s="95">
        <v>250</v>
      </c>
      <c r="H14781" s="93" t="s">
        <v>8976</v>
      </c>
      <c r="I14781" s="93" t="s">
        <v>23891</v>
      </c>
      <c r="J14781" s="93" t="s">
        <v>20843</v>
      </c>
      <c r="K14781" s="93" t="s">
        <v>5072</v>
      </c>
      <c r="L14781" s="14">
        <f>AND(vyberHrace&lt;&gt;"",ISNUMBER(SEARCH(vyberHrace,$B14781)))</f>
      </c>
      <c r="M14781" s="14">
        <f>AND($I14781=MID(kododd,1,2),$J14781=MID(kododd,3,3))</f>
      </c>
    </row>
    <row r="14782">
      <c r="A14782" s="95">
        <v>54953</v>
      </c>
      <c r="B14782" s="93" t="s">
        <v>663</v>
      </c>
      <c r="C14782" s="93" t="s">
        <v>1406</v>
      </c>
      <c r="F14782" s="95">
        <v>23760761</v>
      </c>
      <c r="G14782" s="95">
        <v>0</v>
      </c>
      <c r="H14782" s="93" t="s">
        <v>8976</v>
      </c>
      <c r="I14782" s="93" t="s">
        <v>23891</v>
      </c>
      <c r="J14782" s="93" t="s">
        <v>20843</v>
      </c>
      <c r="K14782" s="93" t="s">
        <v>5072</v>
      </c>
      <c r="L14782" s="14">
        <f>AND(vyberHrace&lt;&gt;"",ISNUMBER(SEARCH(vyberHrace,$B14782)))</f>
      </c>
      <c r="M14782" s="14">
        <f>AND($I14782=MID(kododd,1,2),$J14782=MID(kododd,3,3))</f>
      </c>
    </row>
    <row r="14783">
      <c r="A14783" s="95">
        <v>63402</v>
      </c>
      <c r="B14783" s="93" t="s">
        <v>29272</v>
      </c>
      <c r="C14783" s="93" t="s">
        <v>1422</v>
      </c>
      <c r="G14783" s="95">
        <v>250</v>
      </c>
      <c r="H14783" s="93" t="s">
        <v>8976</v>
      </c>
      <c r="I14783" s="93" t="s">
        <v>23891</v>
      </c>
      <c r="J14783" s="93" t="s">
        <v>20908</v>
      </c>
      <c r="K14783" s="93" t="s">
        <v>21355</v>
      </c>
      <c r="L14783" s="14">
        <f>AND(vyberHrace&lt;&gt;"",ISNUMBER(SEARCH(vyberHrace,$B14783)))</f>
      </c>
      <c r="M14783" s="14">
        <f>AND($I14783=MID(kododd,1,2),$J14783=MID(kododd,3,3))</f>
      </c>
    </row>
    <row r="14784">
      <c r="A14784" s="95">
        <v>2045</v>
      </c>
      <c r="B14784" s="93" t="s">
        <v>14256</v>
      </c>
      <c r="C14784" s="93" t="s">
        <v>1405</v>
      </c>
      <c r="D14784" s="95">
        <v>1891</v>
      </c>
      <c r="E14784" s="95">
        <v>1934</v>
      </c>
      <c r="F14784" s="95">
        <v>340499</v>
      </c>
      <c r="G14784" s="95">
        <v>250</v>
      </c>
      <c r="H14784" s="93" t="s">
        <v>8976</v>
      </c>
      <c r="I14784" s="93" t="s">
        <v>23891</v>
      </c>
      <c r="J14784" s="93" t="s">
        <v>20899</v>
      </c>
      <c r="K14784" s="93" t="s">
        <v>4757</v>
      </c>
      <c r="L14784" s="14">
        <f>AND(vyberHrace&lt;&gt;"",ISNUMBER(SEARCH(vyberHrace,$B14784)))</f>
      </c>
      <c r="M14784" s="14">
        <f>AND($I14784=MID(kododd,1,2),$J14784=MID(kododd,3,3))</f>
      </c>
    </row>
    <row r="14785">
      <c r="A14785" s="95">
        <v>49646</v>
      </c>
      <c r="B14785" s="93" t="s">
        <v>14257</v>
      </c>
      <c r="C14785" s="93" t="s">
        <v>1406</v>
      </c>
      <c r="D14785" s="95">
        <v>1074</v>
      </c>
      <c r="E14785" s="95">
        <v>1496</v>
      </c>
      <c r="F14785" s="95">
        <v>23729040</v>
      </c>
      <c r="G14785" s="95">
        <v>250</v>
      </c>
      <c r="H14785" s="93" t="s">
        <v>8976</v>
      </c>
      <c r="I14785" s="93" t="s">
        <v>23891</v>
      </c>
      <c r="J14785" s="93" t="s">
        <v>20899</v>
      </c>
      <c r="K14785" s="93" t="s">
        <v>4757</v>
      </c>
      <c r="L14785" s="14">
        <f>AND(vyberHrace&lt;&gt;"",ISNUMBER(SEARCH(vyberHrace,$B14785)))</f>
      </c>
      <c r="M14785" s="14">
        <f>AND($I14785=MID(kododd,1,2),$J14785=MID(kododd,3,3))</f>
      </c>
    </row>
    <row r="14786">
      <c r="A14786" s="95">
        <v>44728</v>
      </c>
      <c r="B14786" s="93" t="s">
        <v>14258</v>
      </c>
      <c r="C14786" s="93" t="s">
        <v>1410</v>
      </c>
      <c r="D14786" s="95">
        <v>1850</v>
      </c>
      <c r="E14786" s="95">
        <v>1909</v>
      </c>
      <c r="F14786" s="95">
        <v>398306</v>
      </c>
      <c r="G14786" s="95">
        <v>250</v>
      </c>
      <c r="H14786" s="93" t="s">
        <v>8976</v>
      </c>
      <c r="I14786" s="93" t="s">
        <v>23891</v>
      </c>
      <c r="J14786" s="93" t="s">
        <v>20899</v>
      </c>
      <c r="K14786" s="93" t="s">
        <v>4757</v>
      </c>
      <c r="L14786" s="14">
        <f>AND(vyberHrace&lt;&gt;"",ISNUMBER(SEARCH(vyberHrace,$B14786)))</f>
      </c>
      <c r="M14786" s="14">
        <f>AND($I14786=MID(kododd,1,2),$J14786=MID(kododd,3,3))</f>
      </c>
    </row>
    <row r="14787">
      <c r="A14787" s="95">
        <v>56935</v>
      </c>
      <c r="B14787" s="93" t="s">
        <v>24173</v>
      </c>
      <c r="C14787" s="93" t="s">
        <v>1432</v>
      </c>
      <c r="F14787" s="95">
        <v>23773162</v>
      </c>
      <c r="G14787" s="95">
        <v>0</v>
      </c>
      <c r="H14787" s="93" t="s">
        <v>8976</v>
      </c>
      <c r="I14787" s="93" t="s">
        <v>23891</v>
      </c>
      <c r="J14787" s="93" t="s">
        <v>20927</v>
      </c>
      <c r="K14787" s="93" t="s">
        <v>2023</v>
      </c>
      <c r="L14787" s="14">
        <f>AND(vyberHrace&lt;&gt;"",ISNUMBER(SEARCH(vyberHrace,$B14787)))</f>
      </c>
      <c r="M14787" s="14">
        <f>AND($I14787=MID(kododd,1,2),$J14787=MID(kododd,3,3))</f>
      </c>
    </row>
    <row r="14788">
      <c r="A14788" s="95">
        <v>56936</v>
      </c>
      <c r="B14788" s="93" t="s">
        <v>22539</v>
      </c>
      <c r="C14788" s="93" t="s">
        <v>1416</v>
      </c>
      <c r="F14788" s="95">
        <v>23785349</v>
      </c>
      <c r="G14788" s="95">
        <v>0</v>
      </c>
      <c r="H14788" s="93" t="s">
        <v>8976</v>
      </c>
      <c r="I14788" s="93" t="s">
        <v>23891</v>
      </c>
      <c r="J14788" s="93" t="s">
        <v>20927</v>
      </c>
      <c r="K14788" s="93" t="s">
        <v>2023</v>
      </c>
      <c r="L14788" s="14">
        <f>AND(vyberHrace&lt;&gt;"",ISNUMBER(SEARCH(vyberHrace,$B14788)))</f>
      </c>
      <c r="M14788" s="14">
        <f>AND($I14788=MID(kododd,1,2),$J14788=MID(kododd,3,3))</f>
      </c>
    </row>
    <row r="14789">
      <c r="A14789" s="95">
        <v>35671</v>
      </c>
      <c r="B14789" s="93" t="s">
        <v>16570</v>
      </c>
      <c r="C14789" s="93" t="s">
        <v>1399</v>
      </c>
      <c r="D14789" s="95">
        <v>1904</v>
      </c>
      <c r="E14789" s="95">
        <v>1946</v>
      </c>
      <c r="F14789" s="95">
        <v>365505</v>
      </c>
      <c r="G14789" s="95">
        <v>250</v>
      </c>
      <c r="H14789" s="93" t="s">
        <v>8976</v>
      </c>
      <c r="I14789" s="93" t="s">
        <v>23891</v>
      </c>
      <c r="J14789" s="93" t="s">
        <v>20844</v>
      </c>
      <c r="K14789" s="93" t="s">
        <v>4953</v>
      </c>
      <c r="L14789" s="14">
        <f>AND(vyberHrace&lt;&gt;"",ISNUMBER(SEARCH(vyberHrace,$B14789)))</f>
      </c>
      <c r="M14789" s="14">
        <f>AND($I14789=MID(kododd,1,2),$J14789=MID(kododd,3,3))</f>
      </c>
    </row>
    <row r="14790">
      <c r="A14790" s="95">
        <v>30830</v>
      </c>
      <c r="B14790" s="93" t="s">
        <v>16574</v>
      </c>
      <c r="C14790" s="93" t="s">
        <v>1414</v>
      </c>
      <c r="D14790" s="95">
        <v>1961</v>
      </c>
      <c r="E14790" s="95">
        <v>1966</v>
      </c>
      <c r="F14790" s="95">
        <v>345903</v>
      </c>
      <c r="G14790" s="95">
        <v>250</v>
      </c>
      <c r="H14790" s="93" t="s">
        <v>8976</v>
      </c>
      <c r="I14790" s="93" t="s">
        <v>23891</v>
      </c>
      <c r="J14790" s="93" t="s">
        <v>20858</v>
      </c>
      <c r="K14790" s="93" t="s">
        <v>4899</v>
      </c>
      <c r="L14790" s="14">
        <f>AND(vyberHrace&lt;&gt;"",ISNUMBER(SEARCH(vyberHrace,$B14790)))</f>
      </c>
      <c r="M14790" s="14">
        <f>AND($I14790=MID(kododd,1,2),$J14790=MID(kododd,3,3))</f>
      </c>
    </row>
    <row r="14791">
      <c r="A14791" s="95">
        <v>8455</v>
      </c>
      <c r="B14791" s="93" t="s">
        <v>16575</v>
      </c>
      <c r="C14791" s="93" t="s">
        <v>1436</v>
      </c>
      <c r="D14791" s="95">
        <v>2206</v>
      </c>
      <c r="E14791" s="95">
        <v>2242</v>
      </c>
      <c r="F14791" s="95">
        <v>318337</v>
      </c>
      <c r="G14791" s="95">
        <v>250</v>
      </c>
      <c r="H14791" s="93" t="s">
        <v>8976</v>
      </c>
      <c r="I14791" s="93" t="s">
        <v>23891</v>
      </c>
      <c r="J14791" s="93" t="s">
        <v>20858</v>
      </c>
      <c r="K14791" s="93" t="s">
        <v>4899</v>
      </c>
      <c r="L14791" s="14">
        <f>AND(vyberHrace&lt;&gt;"",ISNUMBER(SEARCH(vyberHrace,$B14791)))</f>
      </c>
      <c r="M14791" s="14">
        <f>AND($I14791=MID(kododd,1,2),$J14791=MID(kododd,3,3))</f>
      </c>
    </row>
    <row r="14792">
      <c r="A14792" s="95">
        <v>50754</v>
      </c>
      <c r="B14792" s="93" t="s">
        <v>4736</v>
      </c>
      <c r="C14792" s="93" t="s">
        <v>1422</v>
      </c>
      <c r="G14792" s="95">
        <v>0</v>
      </c>
      <c r="H14792" s="93" t="s">
        <v>8976</v>
      </c>
      <c r="I14792" s="93" t="s">
        <v>23891</v>
      </c>
      <c r="J14792" s="93" t="s">
        <v>20859</v>
      </c>
      <c r="K14792" s="93" t="s">
        <v>6551</v>
      </c>
      <c r="L14792" s="14">
        <f>AND(vyberHrace&lt;&gt;"",ISNUMBER(SEARCH(vyberHrace,$B14792)))</f>
      </c>
      <c r="M14792" s="14">
        <f>AND($I14792=MID(kododd,1,2),$J14792=MID(kododd,3,3))</f>
      </c>
    </row>
    <row r="14793">
      <c r="A14793" s="95">
        <v>43843</v>
      </c>
      <c r="B14793" s="93" t="s">
        <v>16517</v>
      </c>
      <c r="C14793" s="93" t="s">
        <v>1410</v>
      </c>
      <c r="D14793" s="95">
        <v>1252</v>
      </c>
      <c r="E14793" s="95">
        <v>1573</v>
      </c>
      <c r="F14793" s="95">
        <v>23700947</v>
      </c>
      <c r="G14793" s="95">
        <v>250</v>
      </c>
      <c r="H14793" s="93" t="s">
        <v>8976</v>
      </c>
      <c r="I14793" s="93" t="s">
        <v>23891</v>
      </c>
      <c r="J14793" s="93" t="s">
        <v>20961</v>
      </c>
      <c r="K14793" s="93" t="s">
        <v>6549</v>
      </c>
      <c r="L14793" s="14">
        <f>AND(vyberHrace&lt;&gt;"",ISNUMBER(SEARCH(vyberHrace,$B14793)))</f>
      </c>
      <c r="M14793" s="14">
        <f>AND($I14793=MID(kododd,1,2),$J14793=MID(kododd,3,3))</f>
      </c>
    </row>
    <row r="14794">
      <c r="A14794" s="95">
        <v>44658</v>
      </c>
      <c r="B14794" s="93" t="s">
        <v>16518</v>
      </c>
      <c r="C14794" s="93" t="s">
        <v>3255</v>
      </c>
      <c r="D14794" s="95">
        <v>1079</v>
      </c>
      <c r="F14794" s="95">
        <v>23711906</v>
      </c>
      <c r="G14794" s="95">
        <v>250</v>
      </c>
      <c r="H14794" s="93" t="s">
        <v>8976</v>
      </c>
      <c r="I14794" s="93" t="s">
        <v>23891</v>
      </c>
      <c r="J14794" s="93" t="s">
        <v>20961</v>
      </c>
      <c r="K14794" s="93" t="s">
        <v>6549</v>
      </c>
      <c r="L14794" s="14">
        <f>AND(vyberHrace&lt;&gt;"",ISNUMBER(SEARCH(vyberHrace,$B14794)))</f>
      </c>
      <c r="M14794" s="14">
        <f>AND($I14794=MID(kododd,1,2),$J14794=MID(kododd,3,3))</f>
      </c>
    </row>
    <row r="14795">
      <c r="A14795" s="95">
        <v>10673</v>
      </c>
      <c r="B14795" s="93" t="s">
        <v>16519</v>
      </c>
      <c r="C14795" s="93" t="s">
        <v>1446</v>
      </c>
      <c r="D14795" s="95">
        <v>1755</v>
      </c>
      <c r="E14795" s="95">
        <v>1866</v>
      </c>
      <c r="F14795" s="95">
        <v>395200</v>
      </c>
      <c r="G14795" s="95">
        <v>250</v>
      </c>
      <c r="H14795" s="93" t="s">
        <v>8976</v>
      </c>
      <c r="I14795" s="93" t="s">
        <v>23891</v>
      </c>
      <c r="J14795" s="93" t="s">
        <v>20961</v>
      </c>
      <c r="K14795" s="93" t="s">
        <v>6549</v>
      </c>
      <c r="L14795" s="14">
        <f>AND(vyberHrace&lt;&gt;"",ISNUMBER(SEARCH(vyberHrace,$B14795)))</f>
      </c>
      <c r="M14795" s="14">
        <f>AND($I14795=MID(kododd,1,2),$J14795=MID(kododd,3,3))</f>
      </c>
    </row>
    <row r="14796">
      <c r="A14796" s="95">
        <v>63463</v>
      </c>
      <c r="B14796" s="93" t="s">
        <v>29273</v>
      </c>
      <c r="C14796" s="93" t="s">
        <v>1450</v>
      </c>
      <c r="G14796" s="95">
        <v>250</v>
      </c>
      <c r="H14796" s="93" t="s">
        <v>8976</v>
      </c>
      <c r="I14796" s="93" t="s">
        <v>23891</v>
      </c>
      <c r="J14796" s="93" t="s">
        <v>20961</v>
      </c>
      <c r="K14796" s="93" t="s">
        <v>6549</v>
      </c>
      <c r="L14796" s="14">
        <f>AND(vyberHrace&lt;&gt;"",ISNUMBER(SEARCH(vyberHrace,$B14796)))</f>
      </c>
      <c r="M14796" s="14">
        <f>AND($I14796=MID(kododd,1,2),$J14796=MID(kododd,3,3))</f>
      </c>
    </row>
    <row r="14797">
      <c r="A14797" s="95">
        <v>54912</v>
      </c>
      <c r="B14797" s="93" t="s">
        <v>702</v>
      </c>
      <c r="C14797" s="93" t="s">
        <v>1420</v>
      </c>
      <c r="G14797" s="95">
        <v>250</v>
      </c>
      <c r="H14797" s="93" t="s">
        <v>8976</v>
      </c>
      <c r="I14797" s="93" t="s">
        <v>23891</v>
      </c>
      <c r="J14797" s="93" t="s">
        <v>20927</v>
      </c>
      <c r="K14797" s="93" t="s">
        <v>2023</v>
      </c>
      <c r="L14797" s="14">
        <f>AND(vyberHrace&lt;&gt;"",ISNUMBER(SEARCH(vyberHrace,$B14797)))</f>
      </c>
      <c r="M14797" s="14">
        <f>AND($I14797=MID(kododd,1,2),$J14797=MID(kododd,3,3))</f>
      </c>
    </row>
    <row r="14798">
      <c r="A14798" s="95">
        <v>49516</v>
      </c>
      <c r="B14798" s="93" t="s">
        <v>19091</v>
      </c>
      <c r="C14798" s="93" t="s">
        <v>1475</v>
      </c>
      <c r="F14798" s="95">
        <v>23717963</v>
      </c>
      <c r="G14798" s="95">
        <v>0</v>
      </c>
      <c r="H14798" s="93" t="s">
        <v>8976</v>
      </c>
      <c r="I14798" s="93" t="s">
        <v>23891</v>
      </c>
      <c r="J14798" s="93" t="s">
        <v>20899</v>
      </c>
      <c r="K14798" s="93" t="s">
        <v>4757</v>
      </c>
      <c r="L14798" s="14">
        <f>AND(vyberHrace&lt;&gt;"",ISNUMBER(SEARCH(vyberHrace,$B14798)))</f>
      </c>
      <c r="M14798" s="14">
        <f>AND($I14798=MID(kododd,1,2),$J14798=MID(kododd,3,3))</f>
      </c>
    </row>
    <row r="14799">
      <c r="A14799" s="95">
        <v>51409</v>
      </c>
      <c r="B14799" s="93" t="s">
        <v>19092</v>
      </c>
      <c r="C14799" s="93" t="s">
        <v>1438</v>
      </c>
      <c r="D14799" s="95">
        <v>1413</v>
      </c>
      <c r="E14799" s="95">
        <v>1745</v>
      </c>
      <c r="F14799" s="95">
        <v>23734965</v>
      </c>
      <c r="G14799" s="95">
        <v>250</v>
      </c>
      <c r="H14799" s="93" t="s">
        <v>8976</v>
      </c>
      <c r="I14799" s="93" t="s">
        <v>23891</v>
      </c>
      <c r="J14799" s="93" t="s">
        <v>20879</v>
      </c>
      <c r="K14799" s="93" t="s">
        <v>2036</v>
      </c>
      <c r="L14799" s="14">
        <f>AND(vyberHrace&lt;&gt;"",ISNUMBER(SEARCH(vyberHrace,$B14799)))</f>
      </c>
      <c r="M14799" s="14">
        <f>AND($I14799=MID(kododd,1,2),$J14799=MID(kododd,3,3))</f>
      </c>
    </row>
    <row r="14800">
      <c r="A14800" s="95">
        <v>17827</v>
      </c>
      <c r="B14800" s="93" t="s">
        <v>19097</v>
      </c>
      <c r="C14800" s="93" t="s">
        <v>1437</v>
      </c>
      <c r="D14800" s="95">
        <v>1217</v>
      </c>
      <c r="E14800" s="95">
        <v>1586</v>
      </c>
      <c r="F14800" s="95">
        <v>23769920</v>
      </c>
      <c r="G14800" s="95">
        <v>250</v>
      </c>
      <c r="H14800" s="93" t="s">
        <v>8976</v>
      </c>
      <c r="I14800" s="93" t="s">
        <v>23891</v>
      </c>
      <c r="J14800" s="93" t="s">
        <v>20980</v>
      </c>
      <c r="K14800" s="93" t="s">
        <v>29223</v>
      </c>
      <c r="L14800" s="14">
        <f>AND(vyberHrace&lt;&gt;"",ISNUMBER(SEARCH(vyberHrace,$B14800)))</f>
      </c>
      <c r="M14800" s="14">
        <f>AND($I14800=MID(kododd,1,2),$J14800=MID(kododd,3,3))</f>
      </c>
    </row>
    <row r="14801">
      <c r="A14801" s="95">
        <v>51108</v>
      </c>
      <c r="B14801" s="93" t="s">
        <v>13888</v>
      </c>
      <c r="C14801" s="93" t="s">
        <v>3255</v>
      </c>
      <c r="D14801" s="95">
        <v>1381</v>
      </c>
      <c r="E14801" s="95">
        <v>1743</v>
      </c>
      <c r="F14801" s="95">
        <v>23736186</v>
      </c>
      <c r="G14801" s="95">
        <v>250</v>
      </c>
      <c r="H14801" s="93" t="s">
        <v>8976</v>
      </c>
      <c r="I14801" s="93" t="s">
        <v>23891</v>
      </c>
      <c r="J14801" s="93" t="s">
        <v>20844</v>
      </c>
      <c r="K14801" s="93" t="s">
        <v>4953</v>
      </c>
      <c r="L14801" s="14">
        <f>AND(vyberHrace&lt;&gt;"",ISNUMBER(SEARCH(vyberHrace,$B14801)))</f>
      </c>
      <c r="M14801" s="14">
        <f>AND($I14801=MID(kododd,1,2),$J14801=MID(kododd,3,3))</f>
      </c>
    </row>
    <row r="14802">
      <c r="A14802" s="95">
        <v>8576</v>
      </c>
      <c r="B14802" s="93" t="s">
        <v>19116</v>
      </c>
      <c r="C14802" s="93" t="s">
        <v>1482</v>
      </c>
      <c r="D14802" s="95">
        <v>1976</v>
      </c>
      <c r="E14802" s="95">
        <v>2056</v>
      </c>
      <c r="F14802" s="95">
        <v>340510</v>
      </c>
      <c r="G14802" s="95">
        <v>0</v>
      </c>
      <c r="H14802" s="93" t="s">
        <v>8976</v>
      </c>
      <c r="I14802" s="93" t="s">
        <v>23891</v>
      </c>
      <c r="J14802" s="93" t="s">
        <v>20899</v>
      </c>
      <c r="K14802" s="93" t="s">
        <v>4757</v>
      </c>
      <c r="L14802" s="14">
        <f>AND(vyberHrace&lt;&gt;"",ISNUMBER(SEARCH(vyberHrace,$B14802)))</f>
      </c>
      <c r="M14802" s="14">
        <f>AND($I14802=MID(kododd,1,2),$J14802=MID(kododd,3,3))</f>
      </c>
    </row>
    <row r="14803">
      <c r="A14803" s="95">
        <v>26930</v>
      </c>
      <c r="B14803" s="93" t="s">
        <v>16823</v>
      </c>
      <c r="C14803" s="93" t="s">
        <v>1448</v>
      </c>
      <c r="D14803" s="95">
        <v>1532</v>
      </c>
      <c r="E14803" s="95">
        <v>1736</v>
      </c>
      <c r="F14803" s="95">
        <v>395510</v>
      </c>
      <c r="G14803" s="95">
        <v>250</v>
      </c>
      <c r="H14803" s="93" t="s">
        <v>8976</v>
      </c>
      <c r="I14803" s="93" t="s">
        <v>23891</v>
      </c>
      <c r="J14803" s="93" t="s">
        <v>20913</v>
      </c>
      <c r="K14803" s="93" t="s">
        <v>9925</v>
      </c>
      <c r="L14803" s="14">
        <f>AND(vyberHrace&lt;&gt;"",ISNUMBER(SEARCH(vyberHrace,$B14803)))</f>
      </c>
      <c r="M14803" s="14">
        <f>AND($I14803=MID(kododd,1,2),$J14803=MID(kododd,3,3))</f>
      </c>
    </row>
    <row r="14804">
      <c r="A14804" s="95">
        <v>32003</v>
      </c>
      <c r="B14804" s="93" t="s">
        <v>16826</v>
      </c>
      <c r="C14804" s="93" t="s">
        <v>1426</v>
      </c>
      <c r="D14804" s="95">
        <v>1372</v>
      </c>
      <c r="E14804" s="95">
        <v>1548</v>
      </c>
      <c r="F14804" s="95">
        <v>379158</v>
      </c>
      <c r="G14804" s="95">
        <v>250</v>
      </c>
      <c r="H14804" s="93" t="s">
        <v>8976</v>
      </c>
      <c r="I14804" s="93" t="s">
        <v>23891</v>
      </c>
      <c r="J14804" s="93" t="s">
        <v>20954</v>
      </c>
      <c r="K14804" s="93" t="s">
        <v>5079</v>
      </c>
      <c r="L14804" s="14">
        <f>AND(vyberHrace&lt;&gt;"",ISNUMBER(SEARCH(vyberHrace,$B14804)))</f>
      </c>
      <c r="M14804" s="14">
        <f>AND($I14804=MID(kododd,1,2),$J14804=MID(kododd,3,3))</f>
      </c>
    </row>
    <row r="14805">
      <c r="A14805" s="95">
        <v>26255</v>
      </c>
      <c r="B14805" s="93" t="s">
        <v>16836</v>
      </c>
      <c r="C14805" s="93" t="s">
        <v>1475</v>
      </c>
      <c r="D14805" s="95">
        <v>1527</v>
      </c>
      <c r="E14805" s="95">
        <v>1721</v>
      </c>
      <c r="F14805" s="95">
        <v>23731117</v>
      </c>
      <c r="G14805" s="95">
        <v>250</v>
      </c>
      <c r="H14805" s="93" t="s">
        <v>8976</v>
      </c>
      <c r="I14805" s="93" t="s">
        <v>23891</v>
      </c>
      <c r="J14805" s="93" t="s">
        <v>20870</v>
      </c>
      <c r="K14805" s="93" t="s">
        <v>6868</v>
      </c>
      <c r="L14805" s="14">
        <f>AND(vyberHrace&lt;&gt;"",ISNUMBER(SEARCH(vyberHrace,$B14805)))</f>
      </c>
      <c r="M14805" s="14">
        <f>AND($I14805=MID(kododd,1,2),$J14805=MID(kododd,3,3))</f>
      </c>
    </row>
    <row r="14806">
      <c r="A14806" s="95">
        <v>14161</v>
      </c>
      <c r="B14806" s="93" t="s">
        <v>15053</v>
      </c>
      <c r="C14806" s="93" t="s">
        <v>1413</v>
      </c>
      <c r="D14806" s="95">
        <v>1384</v>
      </c>
      <c r="E14806" s="95">
        <v>1603</v>
      </c>
      <c r="F14806" s="95">
        <v>379166</v>
      </c>
      <c r="G14806" s="95">
        <v>250</v>
      </c>
      <c r="H14806" s="93" t="s">
        <v>8976</v>
      </c>
      <c r="I14806" s="93" t="s">
        <v>23891</v>
      </c>
      <c r="J14806" s="93" t="s">
        <v>20912</v>
      </c>
      <c r="K14806" s="93" t="s">
        <v>6267</v>
      </c>
      <c r="L14806" s="14">
        <f>AND(vyberHrace&lt;&gt;"",ISNUMBER(SEARCH(vyberHrace,$B14806)))</f>
      </c>
      <c r="M14806" s="14">
        <f>AND($I14806=MID(kododd,1,2),$J14806=MID(kododd,3,3))</f>
      </c>
    </row>
    <row r="14807">
      <c r="A14807" s="95">
        <v>39312</v>
      </c>
      <c r="B14807" s="93" t="s">
        <v>15060</v>
      </c>
      <c r="C14807" s="93" t="s">
        <v>1408</v>
      </c>
      <c r="D14807" s="95">
        <v>1853</v>
      </c>
      <c r="E14807" s="95">
        <v>1933</v>
      </c>
      <c r="F14807" s="95">
        <v>378895</v>
      </c>
      <c r="G14807" s="95">
        <v>250</v>
      </c>
      <c r="H14807" s="93" t="s">
        <v>8976</v>
      </c>
      <c r="I14807" s="93" t="s">
        <v>23891</v>
      </c>
      <c r="J14807" s="93" t="s">
        <v>20905</v>
      </c>
      <c r="K14807" s="93" t="s">
        <v>8990</v>
      </c>
      <c r="L14807" s="14">
        <f>AND(vyberHrace&lt;&gt;"",ISNUMBER(SEARCH(vyberHrace,$B14807)))</f>
      </c>
      <c r="M14807" s="14">
        <f>AND($I14807=MID(kododd,1,2),$J14807=MID(kododd,3,3))</f>
      </c>
    </row>
    <row r="14808">
      <c r="A14808" s="95">
        <v>44244</v>
      </c>
      <c r="B14808" s="93" t="s">
        <v>15064</v>
      </c>
      <c r="C14808" s="93" t="s">
        <v>1402</v>
      </c>
      <c r="D14808" s="95">
        <v>1260</v>
      </c>
      <c r="E14808" s="95">
        <v>1713</v>
      </c>
      <c r="F14808" s="95">
        <v>23736828</v>
      </c>
      <c r="G14808" s="95">
        <v>250</v>
      </c>
      <c r="H14808" s="93" t="s">
        <v>8976</v>
      </c>
      <c r="I14808" s="93" t="s">
        <v>23891</v>
      </c>
      <c r="J14808" s="93" t="s">
        <v>20905</v>
      </c>
      <c r="K14808" s="93" t="s">
        <v>8990</v>
      </c>
      <c r="L14808" s="14">
        <f>AND(vyberHrace&lt;&gt;"",ISNUMBER(SEARCH(vyberHrace,$B14808)))</f>
      </c>
      <c r="M14808" s="14">
        <f>AND($I14808=MID(kododd,1,2),$J14808=MID(kododd,3,3))</f>
      </c>
    </row>
    <row r="14809">
      <c r="A14809" s="95">
        <v>28684</v>
      </c>
      <c r="B14809" s="93" t="s">
        <v>15069</v>
      </c>
      <c r="C14809" s="93" t="s">
        <v>1454</v>
      </c>
      <c r="D14809" s="95">
        <v>1654</v>
      </c>
      <c r="E14809" s="95">
        <v>1779</v>
      </c>
      <c r="F14809" s="95">
        <v>355429</v>
      </c>
      <c r="G14809" s="95">
        <v>250</v>
      </c>
      <c r="H14809" s="93" t="s">
        <v>8976</v>
      </c>
      <c r="I14809" s="93" t="s">
        <v>23891</v>
      </c>
      <c r="J14809" s="93" t="s">
        <v>20909</v>
      </c>
      <c r="K14809" s="93" t="s">
        <v>8978</v>
      </c>
      <c r="L14809" s="14">
        <f>AND(vyberHrace&lt;&gt;"",ISNUMBER(SEARCH(vyberHrace,$B14809)))</f>
      </c>
      <c r="M14809" s="14">
        <f>AND($I14809=MID(kododd,1,2),$J14809=MID(kododd,3,3))</f>
      </c>
    </row>
    <row r="14810">
      <c r="A14810" s="95">
        <v>55300</v>
      </c>
      <c r="B14810" s="93" t="s">
        <v>727</v>
      </c>
      <c r="C14810" s="93" t="s">
        <v>1410</v>
      </c>
      <c r="D14810" s="95">
        <v>1440</v>
      </c>
      <c r="E14810" s="95">
        <v>1692</v>
      </c>
      <c r="F14810" s="95">
        <v>23755180</v>
      </c>
      <c r="G14810" s="95">
        <v>250</v>
      </c>
      <c r="H14810" s="93" t="s">
        <v>8976</v>
      </c>
      <c r="I14810" s="93" t="s">
        <v>23891</v>
      </c>
      <c r="J14810" s="93" t="s">
        <v>20961</v>
      </c>
      <c r="K14810" s="93" t="s">
        <v>6549</v>
      </c>
      <c r="L14810" s="14">
        <f>AND(vyberHrace&lt;&gt;"",ISNUMBER(SEARCH(vyberHrace,$B14810)))</f>
      </c>
      <c r="M14810" s="14">
        <f>AND($I14810=MID(kododd,1,2),$J14810=MID(kododd,3,3))</f>
      </c>
    </row>
    <row r="14811">
      <c r="A14811" s="95">
        <v>45647</v>
      </c>
      <c r="B14811" s="93" t="s">
        <v>10716</v>
      </c>
      <c r="C14811" s="93" t="s">
        <v>3255</v>
      </c>
      <c r="D14811" s="95">
        <v>1262</v>
      </c>
      <c r="E14811" s="95">
        <v>1728</v>
      </c>
      <c r="F14811" s="95">
        <v>23733110</v>
      </c>
      <c r="G14811" s="95">
        <v>250</v>
      </c>
      <c r="H14811" s="93" t="s">
        <v>8976</v>
      </c>
      <c r="I14811" s="93" t="s">
        <v>23891</v>
      </c>
      <c r="J14811" s="93" t="s">
        <v>20875</v>
      </c>
      <c r="K14811" s="93" t="s">
        <v>6163</v>
      </c>
      <c r="L14811" s="14">
        <f>AND(vyberHrace&lt;&gt;"",ISNUMBER(SEARCH(vyberHrace,$B14811)))</f>
      </c>
      <c r="M14811" s="14">
        <f>AND($I14811=MID(kododd,1,2),$J14811=MID(kododd,3,3))</f>
      </c>
    </row>
    <row r="14812">
      <c r="A14812" s="95">
        <v>47460</v>
      </c>
      <c r="B14812" s="93" t="s">
        <v>10721</v>
      </c>
      <c r="C14812" s="93" t="s">
        <v>1408</v>
      </c>
      <c r="D14812" s="95">
        <v>1100</v>
      </c>
      <c r="G14812" s="95">
        <v>0</v>
      </c>
      <c r="H14812" s="93" t="s">
        <v>8976</v>
      </c>
      <c r="I14812" s="93" t="s">
        <v>23891</v>
      </c>
      <c r="J14812" s="93" t="s">
        <v>20859</v>
      </c>
      <c r="K14812" s="93" t="s">
        <v>6551</v>
      </c>
      <c r="L14812" s="14">
        <f>AND(vyberHrace&lt;&gt;"",ISNUMBER(SEARCH(vyberHrace,$B14812)))</f>
      </c>
      <c r="M14812" s="14">
        <f>AND($I14812=MID(kododd,1,2),$J14812=MID(kododd,3,3))</f>
      </c>
    </row>
    <row r="14813">
      <c r="A14813" s="95">
        <v>52840</v>
      </c>
      <c r="B14813" s="93" t="s">
        <v>5697</v>
      </c>
      <c r="C14813" s="93" t="s">
        <v>1422</v>
      </c>
      <c r="F14813" s="95">
        <v>23746807</v>
      </c>
      <c r="G14813" s="95">
        <v>0</v>
      </c>
      <c r="H14813" s="93" t="s">
        <v>8976</v>
      </c>
      <c r="I14813" s="93" t="s">
        <v>23891</v>
      </c>
      <c r="J14813" s="93" t="s">
        <v>20843</v>
      </c>
      <c r="K14813" s="93" t="s">
        <v>5072</v>
      </c>
      <c r="L14813" s="14">
        <f>AND(vyberHrace&lt;&gt;"",ISNUMBER(SEARCH(vyberHrace,$B14813)))</f>
      </c>
      <c r="M14813" s="14">
        <f>AND($I14813=MID(kododd,1,2),$J14813=MID(kododd,3,3))</f>
      </c>
    </row>
    <row r="14814">
      <c r="A14814" s="95">
        <v>15854</v>
      </c>
      <c r="B14814" s="93" t="s">
        <v>8648</v>
      </c>
      <c r="C14814" s="93" t="s">
        <v>1475</v>
      </c>
      <c r="D14814" s="95">
        <v>2077</v>
      </c>
      <c r="E14814" s="95">
        <v>2089</v>
      </c>
      <c r="F14814" s="95">
        <v>325490</v>
      </c>
      <c r="G14814" s="95">
        <v>250</v>
      </c>
      <c r="H14814" s="93" t="s">
        <v>8976</v>
      </c>
      <c r="I14814" s="93" t="s">
        <v>23891</v>
      </c>
      <c r="J14814" s="93" t="s">
        <v>20858</v>
      </c>
      <c r="K14814" s="93" t="s">
        <v>4899</v>
      </c>
      <c r="L14814" s="14">
        <f>AND(vyberHrace&lt;&gt;"",ISNUMBER(SEARCH(vyberHrace,$B14814)))</f>
      </c>
      <c r="M14814" s="14">
        <f>AND($I14814=MID(kododd,1,2),$J14814=MID(kododd,3,3))</f>
      </c>
    </row>
    <row r="14815">
      <c r="A14815" s="95">
        <v>55772</v>
      </c>
      <c r="B14815" s="93" t="s">
        <v>22600</v>
      </c>
      <c r="C14815" s="93" t="s">
        <v>1424</v>
      </c>
      <c r="F14815" s="95">
        <v>23772999</v>
      </c>
      <c r="G14815" s="95">
        <v>250</v>
      </c>
      <c r="H14815" s="93" t="s">
        <v>8976</v>
      </c>
      <c r="I14815" s="93" t="s">
        <v>23891</v>
      </c>
      <c r="J14815" s="93" t="s">
        <v>20877</v>
      </c>
      <c r="K14815" s="93" t="s">
        <v>1966</v>
      </c>
      <c r="L14815" s="14">
        <f>AND(vyberHrace&lt;&gt;"",ISNUMBER(SEARCH(vyberHrace,$B14815)))</f>
      </c>
      <c r="M14815" s="14">
        <f>AND($I14815=MID(kododd,1,2),$J14815=MID(kododd,3,3))</f>
      </c>
    </row>
    <row r="14816">
      <c r="A14816" s="95">
        <v>15945</v>
      </c>
      <c r="B14816" s="93" t="s">
        <v>16525</v>
      </c>
      <c r="C14816" s="93" t="s">
        <v>1471</v>
      </c>
      <c r="D14816" s="95">
        <v>1558</v>
      </c>
      <c r="E14816" s="95">
        <v>1711</v>
      </c>
      <c r="F14816" s="95">
        <v>379174</v>
      </c>
      <c r="G14816" s="95">
        <v>0</v>
      </c>
      <c r="H14816" s="93" t="s">
        <v>8976</v>
      </c>
      <c r="I14816" s="93" t="s">
        <v>23891</v>
      </c>
      <c r="J14816" s="93" t="s">
        <v>20879</v>
      </c>
      <c r="K14816" s="93" t="s">
        <v>2036</v>
      </c>
      <c r="L14816" s="14">
        <f>AND(vyberHrace&lt;&gt;"",ISNUMBER(SEARCH(vyberHrace,$B14816)))</f>
      </c>
      <c r="M14816" s="14">
        <f>AND($I14816=MID(kododd,1,2),$J14816=MID(kododd,3,3))</f>
      </c>
    </row>
    <row r="14817">
      <c r="A14817" s="95">
        <v>714</v>
      </c>
      <c r="B14817" s="93" t="s">
        <v>16562</v>
      </c>
      <c r="C14817" s="93" t="s">
        <v>1469</v>
      </c>
      <c r="D14817" s="95">
        <v>2095</v>
      </c>
      <c r="F14817" s="95">
        <v>23779217</v>
      </c>
      <c r="G14817" s="95">
        <v>0</v>
      </c>
      <c r="H14817" s="93" t="s">
        <v>8976</v>
      </c>
      <c r="I14817" s="93" t="s">
        <v>23891</v>
      </c>
      <c r="J14817" s="93" t="s">
        <v>20858</v>
      </c>
      <c r="K14817" s="93" t="s">
        <v>4899</v>
      </c>
      <c r="L14817" s="14">
        <f>AND(vyberHrace&lt;&gt;"",ISNUMBER(SEARCH(vyberHrace,$B14817)))</f>
      </c>
      <c r="M14817" s="14">
        <f>AND($I14817=MID(kododd,1,2),$J14817=MID(kododd,3,3))</f>
      </c>
    </row>
    <row r="14818">
      <c r="A14818" s="95">
        <v>43270</v>
      </c>
      <c r="B14818" s="93" t="s">
        <v>19944</v>
      </c>
      <c r="C14818" s="93" t="s">
        <v>1402</v>
      </c>
      <c r="D14818" s="95">
        <v>1445</v>
      </c>
      <c r="E14818" s="95">
        <v>1697</v>
      </c>
      <c r="F14818" s="95">
        <v>23712210</v>
      </c>
      <c r="G14818" s="95">
        <v>250</v>
      </c>
      <c r="H14818" s="93" t="s">
        <v>8976</v>
      </c>
      <c r="I14818" s="93" t="s">
        <v>23891</v>
      </c>
      <c r="J14818" s="93" t="s">
        <v>20888</v>
      </c>
      <c r="K14818" s="93" t="s">
        <v>6891</v>
      </c>
      <c r="L14818" s="14">
        <f>AND(vyberHrace&lt;&gt;"",ISNUMBER(SEARCH(vyberHrace,$B14818)))</f>
      </c>
      <c r="M14818" s="14">
        <f>AND($I14818=MID(kododd,1,2),$J14818=MID(kododd,3,3))</f>
      </c>
    </row>
    <row r="14819">
      <c r="A14819" s="95">
        <v>46995</v>
      </c>
      <c r="B14819" s="93" t="s">
        <v>12688</v>
      </c>
      <c r="C14819" s="93" t="s">
        <v>3255</v>
      </c>
      <c r="F14819" s="95">
        <v>23722517</v>
      </c>
      <c r="G14819" s="95">
        <v>0</v>
      </c>
      <c r="H14819" s="93" t="s">
        <v>8976</v>
      </c>
      <c r="I14819" s="93" t="s">
        <v>23891</v>
      </c>
      <c r="J14819" s="93" t="s">
        <v>20927</v>
      </c>
      <c r="K14819" s="93" t="s">
        <v>2023</v>
      </c>
      <c r="L14819" s="14">
        <f>AND(vyberHrace&lt;&gt;"",ISNUMBER(SEARCH(vyberHrace,$B14819)))</f>
      </c>
      <c r="M14819" s="14">
        <f>AND($I14819=MID(kododd,1,2),$J14819=MID(kododd,3,3))</f>
      </c>
    </row>
    <row r="14820">
      <c r="A14820" s="95">
        <v>35603</v>
      </c>
      <c r="B14820" s="93" t="s">
        <v>12714</v>
      </c>
      <c r="C14820" s="93" t="s">
        <v>1415</v>
      </c>
      <c r="D14820" s="95">
        <v>1606</v>
      </c>
      <c r="E14820" s="95">
        <v>1780</v>
      </c>
      <c r="F14820" s="95">
        <v>351237</v>
      </c>
      <c r="G14820" s="95">
        <v>250</v>
      </c>
      <c r="H14820" s="93" t="s">
        <v>8976</v>
      </c>
      <c r="I14820" s="93" t="s">
        <v>23891</v>
      </c>
      <c r="J14820" s="93" t="s">
        <v>20980</v>
      </c>
      <c r="K14820" s="93" t="s">
        <v>29223</v>
      </c>
      <c r="L14820" s="14">
        <f>AND(vyberHrace&lt;&gt;"",ISNUMBER(SEARCH(vyberHrace,$B14820)))</f>
      </c>
      <c r="M14820" s="14">
        <f>AND($I14820=MID(kododd,1,2),$J14820=MID(kododd,3,3))</f>
      </c>
    </row>
    <row r="14821">
      <c r="A14821" s="95">
        <v>35605</v>
      </c>
      <c r="B14821" s="93" t="s">
        <v>12719</v>
      </c>
      <c r="C14821" s="93" t="s">
        <v>1448</v>
      </c>
      <c r="D14821" s="95">
        <v>1321</v>
      </c>
      <c r="F14821" s="95">
        <v>385077</v>
      </c>
      <c r="G14821" s="95">
        <v>0</v>
      </c>
      <c r="H14821" s="93" t="s">
        <v>8976</v>
      </c>
      <c r="I14821" s="93" t="s">
        <v>23891</v>
      </c>
      <c r="J14821" s="93" t="s">
        <v>20854</v>
      </c>
      <c r="K14821" s="93" t="s">
        <v>5080</v>
      </c>
      <c r="L14821" s="14">
        <f>AND(vyberHrace&lt;&gt;"",ISNUMBER(SEARCH(vyberHrace,$B14821)))</f>
      </c>
      <c r="M14821" s="14">
        <f>AND($I14821=MID(kododd,1,2),$J14821=MID(kododd,3,3))</f>
      </c>
    </row>
    <row r="14822">
      <c r="A14822" s="95">
        <v>245</v>
      </c>
      <c r="B14822" s="93" t="s">
        <v>13171</v>
      </c>
      <c r="C14822" s="93" t="s">
        <v>1427</v>
      </c>
      <c r="D14822" s="95">
        <v>2103</v>
      </c>
      <c r="E14822" s="95">
        <v>2126</v>
      </c>
      <c r="F14822" s="95">
        <v>303178</v>
      </c>
      <c r="G14822" s="95">
        <v>250</v>
      </c>
      <c r="H14822" s="93" t="s">
        <v>8976</v>
      </c>
      <c r="I14822" s="93" t="s">
        <v>23891</v>
      </c>
      <c r="J14822" s="93" t="s">
        <v>20888</v>
      </c>
      <c r="K14822" s="93" t="s">
        <v>6891</v>
      </c>
      <c r="L14822" s="14">
        <f>AND(vyberHrace&lt;&gt;"",ISNUMBER(SEARCH(vyberHrace,$B14822)))</f>
      </c>
      <c r="M14822" s="14">
        <f>AND($I14822=MID(kododd,1,2),$J14822=MID(kododd,3,3))</f>
      </c>
    </row>
    <row r="14823">
      <c r="A14823" s="95">
        <v>48475</v>
      </c>
      <c r="B14823" s="93" t="s">
        <v>13174</v>
      </c>
      <c r="C14823" s="93" t="s">
        <v>1410</v>
      </c>
      <c r="F14823" s="95">
        <v>23729066</v>
      </c>
      <c r="G14823" s="95">
        <v>0</v>
      </c>
      <c r="H14823" s="93" t="s">
        <v>8976</v>
      </c>
      <c r="I14823" s="93" t="s">
        <v>23891</v>
      </c>
      <c r="J14823" s="93" t="s">
        <v>20927</v>
      </c>
      <c r="K14823" s="93" t="s">
        <v>2023</v>
      </c>
      <c r="L14823" s="14">
        <f>AND(vyberHrace&lt;&gt;"",ISNUMBER(SEARCH(vyberHrace,$B14823)))</f>
      </c>
      <c r="M14823" s="14">
        <f>AND($I14823=MID(kododd,1,2),$J14823=MID(kododd,3,3))</f>
      </c>
    </row>
    <row r="14824">
      <c r="A14824" s="95">
        <v>38802</v>
      </c>
      <c r="B14824" s="93" t="s">
        <v>13185</v>
      </c>
      <c r="C14824" s="93" t="s">
        <v>1456</v>
      </c>
      <c r="D14824" s="95">
        <v>1489</v>
      </c>
      <c r="E14824" s="95">
        <v>1681</v>
      </c>
      <c r="F14824" s="95">
        <v>379638</v>
      </c>
      <c r="G14824" s="95">
        <v>250</v>
      </c>
      <c r="H14824" s="93" t="s">
        <v>8976</v>
      </c>
      <c r="I14824" s="93" t="s">
        <v>23891</v>
      </c>
      <c r="J14824" s="93" t="s">
        <v>20870</v>
      </c>
      <c r="K14824" s="93" t="s">
        <v>6868</v>
      </c>
      <c r="L14824" s="14">
        <f>AND(vyberHrace&lt;&gt;"",ISNUMBER(SEARCH(vyberHrace,$B14824)))</f>
      </c>
      <c r="M14824" s="14">
        <f>AND($I14824=MID(kododd,1,2),$J14824=MID(kododd,3,3))</f>
      </c>
    </row>
    <row r="14825">
      <c r="A14825" s="95">
        <v>63403</v>
      </c>
      <c r="B14825" s="93" t="s">
        <v>29274</v>
      </c>
      <c r="C14825" s="93" t="s">
        <v>1486</v>
      </c>
      <c r="G14825" s="95">
        <v>250</v>
      </c>
      <c r="H14825" s="93" t="s">
        <v>8976</v>
      </c>
      <c r="I14825" s="93" t="s">
        <v>23891</v>
      </c>
      <c r="J14825" s="93" t="s">
        <v>20961</v>
      </c>
      <c r="K14825" s="93" t="s">
        <v>6549</v>
      </c>
      <c r="L14825" s="14">
        <f>AND(vyberHrace&lt;&gt;"",ISNUMBER(SEARCH(vyberHrace,$B14825)))</f>
      </c>
      <c r="M14825" s="14">
        <f>AND($I14825=MID(kododd,1,2),$J14825=MID(kododd,3,3))</f>
      </c>
    </row>
    <row r="14826">
      <c r="A14826" s="95">
        <v>45515</v>
      </c>
      <c r="B14826" s="93" t="s">
        <v>13085</v>
      </c>
      <c r="C14826" s="93" t="s">
        <v>1404</v>
      </c>
      <c r="G14826" s="95">
        <v>250</v>
      </c>
      <c r="H14826" s="93" t="s">
        <v>8976</v>
      </c>
      <c r="I14826" s="93" t="s">
        <v>23891</v>
      </c>
      <c r="J14826" s="93" t="s">
        <v>20870</v>
      </c>
      <c r="K14826" s="93" t="s">
        <v>6868</v>
      </c>
      <c r="L14826" s="14">
        <f>AND(vyberHrace&lt;&gt;"",ISNUMBER(SEARCH(vyberHrace,$B14826)))</f>
      </c>
      <c r="M14826" s="14">
        <f>AND($I14826=MID(kododd,1,2),$J14826=MID(kododd,3,3))</f>
      </c>
    </row>
    <row r="14827">
      <c r="A14827" s="95">
        <v>37100</v>
      </c>
      <c r="B14827" s="93" t="s">
        <v>13086</v>
      </c>
      <c r="C14827" s="93" t="s">
        <v>1438</v>
      </c>
      <c r="D14827" s="95">
        <v>1455</v>
      </c>
      <c r="E14827" s="95">
        <v>1672</v>
      </c>
      <c r="F14827" s="95">
        <v>377422</v>
      </c>
      <c r="G14827" s="95">
        <v>250</v>
      </c>
      <c r="H14827" s="93" t="s">
        <v>8976</v>
      </c>
      <c r="I14827" s="93" t="s">
        <v>23891</v>
      </c>
      <c r="J14827" s="93" t="s">
        <v>20870</v>
      </c>
      <c r="K14827" s="93" t="s">
        <v>6868</v>
      </c>
      <c r="L14827" s="14">
        <f>AND(vyberHrace&lt;&gt;"",ISNUMBER(SEARCH(vyberHrace,$B14827)))</f>
      </c>
      <c r="M14827" s="14">
        <f>AND($I14827=MID(kododd,1,2),$J14827=MID(kododd,3,3))</f>
      </c>
    </row>
    <row r="14828">
      <c r="A14828" s="95">
        <v>1563</v>
      </c>
      <c r="B14828" s="93" t="s">
        <v>21207</v>
      </c>
      <c r="C14828" s="93" t="s">
        <v>1430</v>
      </c>
      <c r="D14828" s="95">
        <v>2044</v>
      </c>
      <c r="E14828" s="95">
        <v>2043</v>
      </c>
      <c r="F14828" s="95">
        <v>308927</v>
      </c>
      <c r="G14828" s="95">
        <v>250</v>
      </c>
      <c r="H14828" s="93" t="s">
        <v>8976</v>
      </c>
      <c r="I14828" s="93" t="s">
        <v>23891</v>
      </c>
      <c r="J14828" s="93" t="s">
        <v>20927</v>
      </c>
      <c r="K14828" s="93" t="s">
        <v>2023</v>
      </c>
      <c r="L14828" s="14">
        <f>AND(vyberHrace&lt;&gt;"",ISNUMBER(SEARCH(vyberHrace,$B14828)))</f>
      </c>
      <c r="M14828" s="14">
        <f>AND($I14828=MID(kododd,1,2),$J14828=MID(kododd,3,3))</f>
      </c>
    </row>
    <row r="14829">
      <c r="A14829" s="95">
        <v>58892</v>
      </c>
      <c r="B14829" s="93" t="s">
        <v>25359</v>
      </c>
      <c r="C14829" s="93" t="s">
        <v>1450</v>
      </c>
      <c r="G14829" s="95">
        <v>250</v>
      </c>
      <c r="H14829" s="93" t="s">
        <v>8976</v>
      </c>
      <c r="I14829" s="93" t="s">
        <v>23891</v>
      </c>
      <c r="J14829" s="93" t="s">
        <v>20877</v>
      </c>
      <c r="K14829" s="93" t="s">
        <v>1966</v>
      </c>
      <c r="L14829" s="14">
        <f>AND(vyberHrace&lt;&gt;"",ISNUMBER(SEARCH(vyberHrace,$B14829)))</f>
      </c>
      <c r="M14829" s="14">
        <f>AND($I14829=MID(kododd,1,2),$J14829=MID(kododd,3,3))</f>
      </c>
    </row>
    <row r="14830">
      <c r="A14830" s="95">
        <v>35118</v>
      </c>
      <c r="B14830" s="93" t="s">
        <v>21219</v>
      </c>
      <c r="C14830" s="93" t="s">
        <v>1414</v>
      </c>
      <c r="G14830" s="95">
        <v>0</v>
      </c>
      <c r="H14830" s="93" t="s">
        <v>8976</v>
      </c>
      <c r="I14830" s="93" t="s">
        <v>23891</v>
      </c>
      <c r="J14830" s="93" t="s">
        <v>20859</v>
      </c>
      <c r="K14830" s="93" t="s">
        <v>6551</v>
      </c>
      <c r="L14830" s="14">
        <f>AND(vyberHrace&lt;&gt;"",ISNUMBER(SEARCH(vyberHrace,$B14830)))</f>
      </c>
      <c r="M14830" s="14">
        <f>AND($I14830=MID(kododd,1,2),$J14830=MID(kododd,3,3))</f>
      </c>
    </row>
    <row r="14831">
      <c r="A14831" s="95">
        <v>47111</v>
      </c>
      <c r="B14831" s="93" t="s">
        <v>21228</v>
      </c>
      <c r="C14831" s="93" t="s">
        <v>1410</v>
      </c>
      <c r="D14831" s="95">
        <v>1444</v>
      </c>
      <c r="E14831" s="95">
        <v>1660</v>
      </c>
      <c r="F14831" s="95">
        <v>23720107</v>
      </c>
      <c r="G14831" s="95">
        <v>250</v>
      </c>
      <c r="H14831" s="93" t="s">
        <v>8976</v>
      </c>
      <c r="I14831" s="93" t="s">
        <v>23891</v>
      </c>
      <c r="J14831" s="93" t="s">
        <v>20858</v>
      </c>
      <c r="K14831" s="93" t="s">
        <v>4899</v>
      </c>
      <c r="L14831" s="14">
        <f>AND(vyberHrace&lt;&gt;"",ISNUMBER(SEARCH(vyberHrace,$B14831)))</f>
      </c>
      <c r="M14831" s="14">
        <f>AND($I14831=MID(kododd,1,2),$J14831=MID(kododd,3,3))</f>
      </c>
    </row>
    <row r="14832">
      <c r="A14832" s="95">
        <v>47256</v>
      </c>
      <c r="B14832" s="93" t="s">
        <v>21236</v>
      </c>
      <c r="C14832" s="93" t="s">
        <v>3255</v>
      </c>
      <c r="D14832" s="95">
        <v>1729</v>
      </c>
      <c r="E14832" s="95">
        <v>1862</v>
      </c>
      <c r="F14832" s="95">
        <v>23720115</v>
      </c>
      <c r="G14832" s="95">
        <v>250</v>
      </c>
      <c r="H14832" s="93" t="s">
        <v>8976</v>
      </c>
      <c r="I14832" s="93" t="s">
        <v>23891</v>
      </c>
      <c r="J14832" s="93" t="s">
        <v>20912</v>
      </c>
      <c r="K14832" s="93" t="s">
        <v>6267</v>
      </c>
      <c r="L14832" s="14">
        <f>AND(vyberHrace&lt;&gt;"",ISNUMBER(SEARCH(vyberHrace,$B14832)))</f>
      </c>
      <c r="M14832" s="14">
        <f>AND($I14832=MID(kododd,1,2),$J14832=MID(kododd,3,3))</f>
      </c>
    </row>
    <row r="14833">
      <c r="A14833" s="95">
        <v>49034</v>
      </c>
      <c r="B14833" s="93" t="s">
        <v>21242</v>
      </c>
      <c r="C14833" s="93" t="s">
        <v>1406</v>
      </c>
      <c r="D14833" s="95">
        <v>1138</v>
      </c>
      <c r="E14833" s="95">
        <v>1560</v>
      </c>
      <c r="F14833" s="95">
        <v>23736194</v>
      </c>
      <c r="G14833" s="95">
        <v>250</v>
      </c>
      <c r="H14833" s="93" t="s">
        <v>8976</v>
      </c>
      <c r="I14833" s="93" t="s">
        <v>23891</v>
      </c>
      <c r="J14833" s="93" t="s">
        <v>20909</v>
      </c>
      <c r="K14833" s="93" t="s">
        <v>8978</v>
      </c>
      <c r="L14833" s="14">
        <f>AND(vyberHrace&lt;&gt;"",ISNUMBER(SEARCH(vyberHrace,$B14833)))</f>
      </c>
      <c r="M14833" s="14">
        <f>AND($I14833=MID(kododd,1,2),$J14833=MID(kododd,3,3))</f>
      </c>
    </row>
    <row r="14834">
      <c r="A14834" s="95">
        <v>32920</v>
      </c>
      <c r="B14834" s="93" t="s">
        <v>21261</v>
      </c>
      <c r="C14834" s="93" t="s">
        <v>1461</v>
      </c>
      <c r="D14834" s="95">
        <v>1672</v>
      </c>
      <c r="E14834" s="95">
        <v>1784</v>
      </c>
      <c r="F14834" s="95">
        <v>373249</v>
      </c>
      <c r="G14834" s="95">
        <v>250</v>
      </c>
      <c r="H14834" s="93" t="s">
        <v>8976</v>
      </c>
      <c r="I14834" s="93" t="s">
        <v>23891</v>
      </c>
      <c r="J14834" s="93" t="s">
        <v>20905</v>
      </c>
      <c r="K14834" s="93" t="s">
        <v>8990</v>
      </c>
      <c r="L14834" s="14">
        <f>AND(vyberHrace&lt;&gt;"",ISNUMBER(SEARCH(vyberHrace,$B14834)))</f>
      </c>
      <c r="M14834" s="14">
        <f>AND($I14834=MID(kododd,1,2),$J14834=MID(kododd,3,3))</f>
      </c>
    </row>
    <row r="14835">
      <c r="A14835" s="95">
        <v>7080</v>
      </c>
      <c r="B14835" s="93" t="s">
        <v>19787</v>
      </c>
      <c r="C14835" s="93" t="s">
        <v>1463</v>
      </c>
      <c r="D14835" s="95">
        <v>1664</v>
      </c>
      <c r="E14835" s="95">
        <v>1784</v>
      </c>
      <c r="F14835" s="95">
        <v>355437</v>
      </c>
      <c r="G14835" s="95">
        <v>250</v>
      </c>
      <c r="H14835" s="93" t="s">
        <v>8976</v>
      </c>
      <c r="I14835" s="93" t="s">
        <v>23891</v>
      </c>
      <c r="J14835" s="93" t="s">
        <v>20849</v>
      </c>
      <c r="K14835" s="93" t="s">
        <v>5108</v>
      </c>
      <c r="L14835" s="14">
        <f>AND(vyberHrace&lt;&gt;"",ISNUMBER(SEARCH(vyberHrace,$B14835)))</f>
      </c>
      <c r="M14835" s="14">
        <f>AND($I14835=MID(kododd,1,2),$J14835=MID(kododd,3,3))</f>
      </c>
    </row>
    <row r="14836">
      <c r="A14836" s="95">
        <v>10210</v>
      </c>
      <c r="B14836" s="93" t="s">
        <v>19794</v>
      </c>
      <c r="C14836" s="93" t="s">
        <v>1451</v>
      </c>
      <c r="D14836" s="95">
        <v>1661</v>
      </c>
      <c r="G14836" s="95">
        <v>0</v>
      </c>
      <c r="H14836" s="93" t="s">
        <v>8976</v>
      </c>
      <c r="I14836" s="93" t="s">
        <v>23891</v>
      </c>
      <c r="J14836" s="93" t="s">
        <v>3580</v>
      </c>
      <c r="K14836" s="93" t="s">
        <v>7814</v>
      </c>
      <c r="L14836" s="14">
        <f>AND(vyberHrace&lt;&gt;"",ISNUMBER(SEARCH(vyberHrace,$B14836)))</f>
      </c>
      <c r="M14836" s="14">
        <f>AND($I14836=MID(kododd,1,2),$J14836=MID(kododd,3,3))</f>
      </c>
    </row>
    <row r="14837">
      <c r="A14837" s="95">
        <v>36872</v>
      </c>
      <c r="B14837" s="93" t="s">
        <v>14057</v>
      </c>
      <c r="C14837" s="93" t="s">
        <v>1472</v>
      </c>
      <c r="D14837" s="95">
        <v>1692</v>
      </c>
      <c r="E14837" s="95">
        <v>1808</v>
      </c>
      <c r="F14837" s="95">
        <v>355445</v>
      </c>
      <c r="G14837" s="95">
        <v>250</v>
      </c>
      <c r="H14837" s="93" t="s">
        <v>8976</v>
      </c>
      <c r="I14837" s="93" t="s">
        <v>23891</v>
      </c>
      <c r="J14837" s="93" t="s">
        <v>20888</v>
      </c>
      <c r="K14837" s="93" t="s">
        <v>6891</v>
      </c>
      <c r="L14837" s="14">
        <f>AND(vyberHrace&lt;&gt;"",ISNUMBER(SEARCH(vyberHrace,$B14837)))</f>
      </c>
      <c r="M14837" s="14">
        <f>AND($I14837=MID(kododd,1,2),$J14837=MID(kododd,3,3))</f>
      </c>
    </row>
    <row r="14838">
      <c r="A14838" s="95">
        <v>9535</v>
      </c>
      <c r="B14838" s="93" t="s">
        <v>17364</v>
      </c>
      <c r="C14838" s="93" t="s">
        <v>1407</v>
      </c>
      <c r="D14838" s="95">
        <v>1966</v>
      </c>
      <c r="E14838" s="95">
        <v>1960</v>
      </c>
      <c r="F14838" s="95">
        <v>338869</v>
      </c>
      <c r="G14838" s="95">
        <v>250</v>
      </c>
      <c r="H14838" s="93" t="s">
        <v>8976</v>
      </c>
      <c r="I14838" s="93" t="s">
        <v>23891</v>
      </c>
      <c r="J14838" s="93" t="s">
        <v>20946</v>
      </c>
      <c r="K14838" s="93" t="s">
        <v>4791</v>
      </c>
      <c r="L14838" s="14">
        <f>AND(vyberHrace&lt;&gt;"",ISNUMBER(SEARCH(vyberHrace,$B14838)))</f>
      </c>
      <c r="M14838" s="14">
        <f>AND($I14838=MID(kododd,1,2),$J14838=MID(kododd,3,3))</f>
      </c>
    </row>
    <row r="14839">
      <c r="A14839" s="95">
        <v>1559</v>
      </c>
      <c r="B14839" s="93" t="s">
        <v>17365</v>
      </c>
      <c r="C14839" s="93" t="s">
        <v>1417</v>
      </c>
      <c r="D14839" s="95">
        <v>1960</v>
      </c>
      <c r="E14839" s="95">
        <v>1994</v>
      </c>
      <c r="F14839" s="95">
        <v>309648</v>
      </c>
      <c r="G14839" s="95">
        <v>250</v>
      </c>
      <c r="H14839" s="93" t="s">
        <v>8976</v>
      </c>
      <c r="I14839" s="93" t="s">
        <v>23891</v>
      </c>
      <c r="J14839" s="93" t="s">
        <v>20927</v>
      </c>
      <c r="K14839" s="93" t="s">
        <v>2023</v>
      </c>
      <c r="L14839" s="14">
        <f>AND(vyberHrace&lt;&gt;"",ISNUMBER(SEARCH(vyberHrace,$B14839)))</f>
      </c>
      <c r="M14839" s="14">
        <f>AND($I14839=MID(kododd,1,2),$J14839=MID(kododd,3,3))</f>
      </c>
    </row>
    <row r="14840">
      <c r="A14840" s="95">
        <v>58699</v>
      </c>
      <c r="B14840" s="93" t="s">
        <v>25181</v>
      </c>
      <c r="C14840" s="93" t="s">
        <v>1486</v>
      </c>
      <c r="D14840" s="95">
        <v>1020</v>
      </c>
      <c r="F14840" s="95">
        <v>23785357</v>
      </c>
      <c r="G14840" s="95">
        <v>250</v>
      </c>
      <c r="H14840" s="93" t="s">
        <v>8976</v>
      </c>
      <c r="I14840" s="93" t="s">
        <v>23891</v>
      </c>
      <c r="J14840" s="93" t="s">
        <v>20843</v>
      </c>
      <c r="K14840" s="93" t="s">
        <v>5072</v>
      </c>
      <c r="L14840" s="14">
        <f>AND(vyberHrace&lt;&gt;"",ISNUMBER(SEARCH(vyberHrace,$B14840)))</f>
      </c>
      <c r="M14840" s="14">
        <f>AND($I14840=MID(kododd,1,2),$J14840=MID(kododd,3,3))</f>
      </c>
    </row>
    <row r="14841">
      <c r="A14841" s="95">
        <v>63330</v>
      </c>
      <c r="B14841" s="93" t="s">
        <v>29275</v>
      </c>
      <c r="C14841" s="93" t="s">
        <v>1437</v>
      </c>
      <c r="F14841" s="95">
        <v>23785950</v>
      </c>
      <c r="G14841" s="95">
        <v>250</v>
      </c>
      <c r="H14841" s="93" t="s">
        <v>8976</v>
      </c>
      <c r="I14841" s="93" t="s">
        <v>23891</v>
      </c>
      <c r="J14841" s="93" t="s">
        <v>20843</v>
      </c>
      <c r="K14841" s="93" t="s">
        <v>5072</v>
      </c>
      <c r="L14841" s="14">
        <f>AND(vyberHrace&lt;&gt;"",ISNUMBER(SEARCH(vyberHrace,$B14841)))</f>
      </c>
      <c r="M14841" s="14">
        <f>AND($I14841=MID(kododd,1,2),$J14841=MID(kododd,3,3))</f>
      </c>
    </row>
    <row r="14842">
      <c r="A14842" s="95">
        <v>61312</v>
      </c>
      <c r="B14842" s="93" t="s">
        <v>27516</v>
      </c>
      <c r="C14842" s="93" t="s">
        <v>1488</v>
      </c>
      <c r="F14842" s="95">
        <v>23792841</v>
      </c>
      <c r="G14842" s="95">
        <v>250</v>
      </c>
      <c r="H14842" s="93" t="s">
        <v>8976</v>
      </c>
      <c r="I14842" s="93" t="s">
        <v>23891</v>
      </c>
      <c r="J14842" s="93" t="s">
        <v>20843</v>
      </c>
      <c r="K14842" s="93" t="s">
        <v>5072</v>
      </c>
      <c r="L14842" s="14">
        <f>AND(vyberHrace&lt;&gt;"",ISNUMBER(SEARCH(vyberHrace,$B14842)))</f>
      </c>
      <c r="M14842" s="14">
        <f>AND($I14842=MID(kododd,1,2),$J14842=MID(kododd,3,3))</f>
      </c>
    </row>
    <row r="14843">
      <c r="A14843" s="95">
        <v>40278</v>
      </c>
      <c r="B14843" s="93" t="s">
        <v>18027</v>
      </c>
      <c r="C14843" s="93" t="s">
        <v>1466</v>
      </c>
      <c r="D14843" s="95">
        <v>1359</v>
      </c>
      <c r="E14843" s="95">
        <v>1557</v>
      </c>
      <c r="F14843" s="95">
        <v>384518</v>
      </c>
      <c r="G14843" s="95">
        <v>250</v>
      </c>
      <c r="H14843" s="93" t="s">
        <v>8976</v>
      </c>
      <c r="I14843" s="93" t="s">
        <v>23891</v>
      </c>
      <c r="J14843" s="93" t="s">
        <v>20927</v>
      </c>
      <c r="K14843" s="93" t="s">
        <v>2023</v>
      </c>
      <c r="L14843" s="14">
        <f>AND(vyberHrace&lt;&gt;"",ISNUMBER(SEARCH(vyberHrace,$B14843)))</f>
      </c>
      <c r="M14843" s="14">
        <f>AND($I14843=MID(kododd,1,2),$J14843=MID(kododd,3,3))</f>
      </c>
    </row>
    <row r="14844">
      <c r="A14844" s="95">
        <v>54172</v>
      </c>
      <c r="B14844" s="93" t="s">
        <v>785</v>
      </c>
      <c r="C14844" s="93" t="s">
        <v>1424</v>
      </c>
      <c r="F14844" s="95">
        <v>23773006</v>
      </c>
      <c r="G14844" s="95">
        <v>250</v>
      </c>
      <c r="H14844" s="93" t="s">
        <v>8976</v>
      </c>
      <c r="I14844" s="93" t="s">
        <v>23891</v>
      </c>
      <c r="J14844" s="93" t="s">
        <v>20877</v>
      </c>
      <c r="K14844" s="93" t="s">
        <v>1966</v>
      </c>
      <c r="L14844" s="14">
        <f>AND(vyberHrace&lt;&gt;"",ISNUMBER(SEARCH(vyberHrace,$B14844)))</f>
      </c>
      <c r="M14844" s="14">
        <f>AND($I14844=MID(kododd,1,2),$J14844=MID(kododd,3,3))</f>
      </c>
    </row>
    <row r="14845">
      <c r="A14845" s="95">
        <v>52535</v>
      </c>
      <c r="B14845" s="93" t="s">
        <v>19160</v>
      </c>
      <c r="C14845" s="93" t="s">
        <v>1420</v>
      </c>
      <c r="F14845" s="95">
        <v>23742607</v>
      </c>
      <c r="G14845" s="95">
        <v>0</v>
      </c>
      <c r="H14845" s="93" t="s">
        <v>8976</v>
      </c>
      <c r="I14845" s="93" t="s">
        <v>23891</v>
      </c>
      <c r="J14845" s="93" t="s">
        <v>20917</v>
      </c>
      <c r="K14845" s="93" t="s">
        <v>4902</v>
      </c>
      <c r="L14845" s="14">
        <f>AND(vyberHrace&lt;&gt;"",ISNUMBER(SEARCH(vyberHrace,$B14845)))</f>
      </c>
      <c r="M14845" s="14">
        <f>AND($I14845=MID(kododd,1,2),$J14845=MID(kododd,3,3))</f>
      </c>
    </row>
    <row r="14846">
      <c r="A14846" s="95">
        <v>54993</v>
      </c>
      <c r="B14846" s="93" t="s">
        <v>664</v>
      </c>
      <c r="C14846" s="93" t="s">
        <v>1471</v>
      </c>
      <c r="F14846" s="95">
        <v>23758554</v>
      </c>
      <c r="G14846" s="95">
        <v>250</v>
      </c>
      <c r="H14846" s="93" t="s">
        <v>8976</v>
      </c>
      <c r="I14846" s="93" t="s">
        <v>23891</v>
      </c>
      <c r="J14846" s="93" t="s">
        <v>20843</v>
      </c>
      <c r="K14846" s="93" t="s">
        <v>5072</v>
      </c>
      <c r="L14846" s="14">
        <f>AND(vyberHrace&lt;&gt;"",ISNUMBER(SEARCH(vyberHrace,$B14846)))</f>
      </c>
      <c r="M14846" s="14">
        <f>AND($I14846=MID(kododd,1,2),$J14846=MID(kododd,3,3))</f>
      </c>
    </row>
    <row r="14847">
      <c r="A14847" s="95">
        <v>55345</v>
      </c>
      <c r="B14847" s="93" t="s">
        <v>22542</v>
      </c>
      <c r="C14847" s="93" t="s">
        <v>1404</v>
      </c>
      <c r="D14847" s="95">
        <v>1598</v>
      </c>
      <c r="E14847" s="95">
        <v>1691</v>
      </c>
      <c r="F14847" s="95">
        <v>23758562</v>
      </c>
      <c r="G14847" s="95">
        <v>250</v>
      </c>
      <c r="H14847" s="93" t="s">
        <v>8976</v>
      </c>
      <c r="I14847" s="93" t="s">
        <v>23891</v>
      </c>
      <c r="J14847" s="93" t="s">
        <v>20899</v>
      </c>
      <c r="K14847" s="93" t="s">
        <v>4757</v>
      </c>
      <c r="L14847" s="14">
        <f>AND(vyberHrace&lt;&gt;"",ISNUMBER(SEARCH(vyberHrace,$B14847)))</f>
      </c>
      <c r="M14847" s="14">
        <f>AND($I14847=MID(kododd,1,2),$J14847=MID(kododd,3,3))</f>
      </c>
    </row>
    <row r="14848">
      <c r="A14848" s="95">
        <v>1341</v>
      </c>
      <c r="B14848" s="93" t="s">
        <v>17323</v>
      </c>
      <c r="C14848" s="93" t="s">
        <v>1462</v>
      </c>
      <c r="D14848" s="95">
        <v>2018</v>
      </c>
      <c r="E14848" s="95">
        <v>2080</v>
      </c>
      <c r="F14848" s="95">
        <v>302643</v>
      </c>
      <c r="G14848" s="95">
        <v>0</v>
      </c>
      <c r="H14848" s="93" t="s">
        <v>8976</v>
      </c>
      <c r="I14848" s="93" t="s">
        <v>23891</v>
      </c>
      <c r="J14848" s="93" t="s">
        <v>20859</v>
      </c>
      <c r="K14848" s="93" t="s">
        <v>6551</v>
      </c>
      <c r="L14848" s="14">
        <f>AND(vyberHrace&lt;&gt;"",ISNUMBER(SEARCH(vyberHrace,$B14848)))</f>
      </c>
      <c r="M14848" s="14">
        <f>AND($I14848=MID(kododd,1,2),$J14848=MID(kododd,3,3))</f>
      </c>
    </row>
    <row r="14849">
      <c r="A14849" s="95">
        <v>61178</v>
      </c>
      <c r="B14849" s="93" t="s">
        <v>27428</v>
      </c>
      <c r="C14849" s="93" t="s">
        <v>1486</v>
      </c>
      <c r="F14849" s="95">
        <v>23798939</v>
      </c>
      <c r="G14849" s="95">
        <v>250</v>
      </c>
      <c r="H14849" s="93" t="s">
        <v>8976</v>
      </c>
      <c r="I14849" s="93" t="s">
        <v>23891</v>
      </c>
      <c r="J14849" s="93" t="s">
        <v>20905</v>
      </c>
      <c r="K14849" s="93" t="s">
        <v>8990</v>
      </c>
      <c r="L14849" s="14">
        <f>AND(vyberHrace&lt;&gt;"",ISNUMBER(SEARCH(vyberHrace,$B14849)))</f>
      </c>
      <c r="M14849" s="14">
        <f>AND($I14849=MID(kododd,1,2),$J14849=MID(kododd,3,3))</f>
      </c>
    </row>
    <row r="14850">
      <c r="A14850" s="95">
        <v>41138</v>
      </c>
      <c r="B14850" s="93" t="s">
        <v>10553</v>
      </c>
      <c r="C14850" s="93" t="s">
        <v>1415</v>
      </c>
      <c r="D14850" s="95">
        <v>1725</v>
      </c>
      <c r="E14850" s="95">
        <v>1826</v>
      </c>
      <c r="F14850" s="95">
        <v>385085</v>
      </c>
      <c r="G14850" s="95">
        <v>250</v>
      </c>
      <c r="H14850" s="93" t="s">
        <v>8976</v>
      </c>
      <c r="I14850" s="93" t="s">
        <v>23891</v>
      </c>
      <c r="J14850" s="93" t="s">
        <v>20905</v>
      </c>
      <c r="K14850" s="93" t="s">
        <v>8990</v>
      </c>
      <c r="L14850" s="14">
        <f>AND(vyberHrace&lt;&gt;"",ISNUMBER(SEARCH(vyberHrace,$B14850)))</f>
      </c>
      <c r="M14850" s="14">
        <f>AND($I14850=MID(kododd,1,2),$J14850=MID(kododd,3,3))</f>
      </c>
    </row>
    <row r="14851">
      <c r="A14851" s="95">
        <v>2345</v>
      </c>
      <c r="B14851" s="93" t="s">
        <v>10556</v>
      </c>
      <c r="C14851" s="93" t="s">
        <v>1433</v>
      </c>
      <c r="D14851" s="95">
        <v>1932</v>
      </c>
      <c r="E14851" s="95">
        <v>1992</v>
      </c>
      <c r="F14851" s="95">
        <v>304344</v>
      </c>
      <c r="G14851" s="95">
        <v>250</v>
      </c>
      <c r="H14851" s="93" t="s">
        <v>8976</v>
      </c>
      <c r="I14851" s="93" t="s">
        <v>23891</v>
      </c>
      <c r="J14851" s="93" t="s">
        <v>20899</v>
      </c>
      <c r="K14851" s="93" t="s">
        <v>4757</v>
      </c>
      <c r="L14851" s="14">
        <f>AND(vyberHrace&lt;&gt;"",ISNUMBER(SEARCH(vyberHrace,$B14851)))</f>
      </c>
      <c r="M14851" s="14">
        <f>AND($I14851=MID(kododd,1,2),$J14851=MID(kododd,3,3))</f>
      </c>
    </row>
    <row r="14852">
      <c r="A14852" s="95">
        <v>35675</v>
      </c>
      <c r="B14852" s="93" t="s">
        <v>10557</v>
      </c>
      <c r="C14852" s="93" t="s">
        <v>1451</v>
      </c>
      <c r="D14852" s="95">
        <v>1393</v>
      </c>
      <c r="F14852" s="95">
        <v>378917</v>
      </c>
      <c r="G14852" s="95">
        <v>250</v>
      </c>
      <c r="H14852" s="93" t="s">
        <v>8976</v>
      </c>
      <c r="I14852" s="93" t="s">
        <v>23891</v>
      </c>
      <c r="J14852" s="93" t="s">
        <v>20905</v>
      </c>
      <c r="K14852" s="93" t="s">
        <v>8990</v>
      </c>
      <c r="L14852" s="14">
        <f>AND(vyberHrace&lt;&gt;"",ISNUMBER(SEARCH(vyberHrace,$B14852)))</f>
      </c>
      <c r="M14852" s="14">
        <f>AND($I14852=MID(kododd,1,2),$J14852=MID(kododd,3,3))</f>
      </c>
    </row>
    <row r="14853">
      <c r="A14853" s="95">
        <v>61177</v>
      </c>
      <c r="B14853" s="93" t="s">
        <v>27427</v>
      </c>
      <c r="C14853" s="93" t="s">
        <v>1450</v>
      </c>
      <c r="D14853" s="95">
        <v>1085</v>
      </c>
      <c r="F14853" s="95">
        <v>23795549</v>
      </c>
      <c r="G14853" s="95">
        <v>250</v>
      </c>
      <c r="H14853" s="93" t="s">
        <v>8976</v>
      </c>
      <c r="I14853" s="93" t="s">
        <v>23891</v>
      </c>
      <c r="J14853" s="93" t="s">
        <v>20905</v>
      </c>
      <c r="K14853" s="93" t="s">
        <v>8990</v>
      </c>
      <c r="L14853" s="14">
        <f>AND(vyberHrace&lt;&gt;"",ISNUMBER(SEARCH(vyberHrace,$B14853)))</f>
      </c>
      <c r="M14853" s="14">
        <f>AND($I14853=MID(kododd,1,2),$J14853=MID(kododd,3,3))</f>
      </c>
    </row>
    <row r="14854">
      <c r="A14854" s="95">
        <v>61179</v>
      </c>
      <c r="B14854" s="93" t="s">
        <v>27429</v>
      </c>
      <c r="C14854" s="93" t="s">
        <v>1488</v>
      </c>
      <c r="G14854" s="95">
        <v>250</v>
      </c>
      <c r="H14854" s="93" t="s">
        <v>8976</v>
      </c>
      <c r="I14854" s="93" t="s">
        <v>23891</v>
      </c>
      <c r="J14854" s="93" t="s">
        <v>20905</v>
      </c>
      <c r="K14854" s="93" t="s">
        <v>8990</v>
      </c>
      <c r="L14854" s="14">
        <f>AND(vyberHrace&lt;&gt;"",ISNUMBER(SEARCH(vyberHrace,$B14854)))</f>
      </c>
      <c r="M14854" s="14">
        <f>AND($I14854=MID(kododd,1,2),$J14854=MID(kododd,3,3))</f>
      </c>
    </row>
    <row r="14855">
      <c r="A14855" s="95">
        <v>12706</v>
      </c>
      <c r="B14855" s="93" t="s">
        <v>10440</v>
      </c>
      <c r="C14855" s="93" t="s">
        <v>1441</v>
      </c>
      <c r="D14855" s="95">
        <v>1606</v>
      </c>
      <c r="E14855" s="95">
        <v>1736</v>
      </c>
      <c r="F14855" s="95">
        <v>340529</v>
      </c>
      <c r="G14855" s="95">
        <v>250</v>
      </c>
      <c r="H14855" s="93" t="s">
        <v>8976</v>
      </c>
      <c r="I14855" s="93" t="s">
        <v>23891</v>
      </c>
      <c r="J14855" s="93" t="s">
        <v>20877</v>
      </c>
      <c r="K14855" s="93" t="s">
        <v>1966</v>
      </c>
      <c r="L14855" s="14">
        <f>AND(vyberHrace&lt;&gt;"",ISNUMBER(SEARCH(vyberHrace,$B14855)))</f>
      </c>
      <c r="M14855" s="14">
        <f>AND($I14855=MID(kododd,1,2),$J14855=MID(kododd,3,3))</f>
      </c>
    </row>
    <row r="14856">
      <c r="A14856" s="95">
        <v>58672</v>
      </c>
      <c r="B14856" s="93" t="s">
        <v>25156</v>
      </c>
      <c r="C14856" s="93" t="s">
        <v>1412</v>
      </c>
      <c r="D14856" s="95">
        <v>1041</v>
      </c>
      <c r="F14856" s="95">
        <v>23784920</v>
      </c>
      <c r="G14856" s="95">
        <v>250</v>
      </c>
      <c r="H14856" s="93" t="s">
        <v>8976</v>
      </c>
      <c r="I14856" s="93" t="s">
        <v>23891</v>
      </c>
      <c r="J14856" s="93" t="s">
        <v>20859</v>
      </c>
      <c r="K14856" s="93" t="s">
        <v>6551</v>
      </c>
      <c r="L14856" s="14">
        <f>AND(vyberHrace&lt;&gt;"",ISNUMBER(SEARCH(vyberHrace,$B14856)))</f>
      </c>
      <c r="M14856" s="14">
        <f>AND($I14856=MID(kododd,1,2),$J14856=MID(kododd,3,3))</f>
      </c>
    </row>
    <row r="14857">
      <c r="A14857" s="95">
        <v>61419</v>
      </c>
      <c r="B14857" s="93" t="s">
        <v>27605</v>
      </c>
      <c r="C14857" s="93" t="s">
        <v>1424</v>
      </c>
      <c r="G14857" s="95">
        <v>250</v>
      </c>
      <c r="H14857" s="93" t="s">
        <v>8976</v>
      </c>
      <c r="I14857" s="93" t="s">
        <v>23891</v>
      </c>
      <c r="J14857" s="93" t="s">
        <v>20859</v>
      </c>
      <c r="K14857" s="93" t="s">
        <v>6551</v>
      </c>
      <c r="L14857" s="14">
        <f>AND(vyberHrace&lt;&gt;"",ISNUMBER(SEARCH(vyberHrace,$B14857)))</f>
      </c>
      <c r="M14857" s="14">
        <f>AND($I14857=MID(kododd,1,2),$J14857=MID(kododd,3,3))</f>
      </c>
    </row>
    <row r="14858">
      <c r="A14858" s="95">
        <v>48635</v>
      </c>
      <c r="B14858" s="93" t="s">
        <v>10443</v>
      </c>
      <c r="C14858" s="93" t="s">
        <v>1403</v>
      </c>
      <c r="D14858" s="95">
        <v>1416</v>
      </c>
      <c r="E14858" s="95">
        <v>1613</v>
      </c>
      <c r="F14858" s="95">
        <v>23724480</v>
      </c>
      <c r="G14858" s="95">
        <v>250</v>
      </c>
      <c r="H14858" s="93" t="s">
        <v>8976</v>
      </c>
      <c r="I14858" s="93" t="s">
        <v>23891</v>
      </c>
      <c r="J14858" s="93" t="s">
        <v>20961</v>
      </c>
      <c r="K14858" s="93" t="s">
        <v>6549</v>
      </c>
      <c r="L14858" s="14">
        <f>AND(vyberHrace&lt;&gt;"",ISNUMBER(SEARCH(vyberHrace,$B14858)))</f>
      </c>
      <c r="M14858" s="14">
        <f>AND($I14858=MID(kododd,1,2),$J14858=MID(kododd,3,3))</f>
      </c>
    </row>
    <row r="14859">
      <c r="A14859" s="95">
        <v>7101</v>
      </c>
      <c r="B14859" s="93" t="s">
        <v>10576</v>
      </c>
      <c r="C14859" s="93" t="s">
        <v>1471</v>
      </c>
      <c r="D14859" s="95">
        <v>1587</v>
      </c>
      <c r="E14859" s="95">
        <v>1763</v>
      </c>
      <c r="F14859" s="95">
        <v>373648</v>
      </c>
      <c r="G14859" s="95">
        <v>250</v>
      </c>
      <c r="H14859" s="93" t="s">
        <v>8976</v>
      </c>
      <c r="I14859" s="93" t="s">
        <v>23891</v>
      </c>
      <c r="J14859" s="93" t="s">
        <v>20870</v>
      </c>
      <c r="K14859" s="93" t="s">
        <v>6868</v>
      </c>
      <c r="L14859" s="14">
        <f>AND(vyberHrace&lt;&gt;"",ISNUMBER(SEARCH(vyberHrace,$B14859)))</f>
      </c>
      <c r="M14859" s="14">
        <f>AND($I14859=MID(kododd,1,2),$J14859=MID(kododd,3,3))</f>
      </c>
    </row>
    <row r="14860">
      <c r="A14860" s="95">
        <v>53951</v>
      </c>
      <c r="B14860" s="93" t="s">
        <v>740</v>
      </c>
      <c r="C14860" s="93" t="s">
        <v>1422</v>
      </c>
      <c r="F14860" s="95">
        <v>23773324</v>
      </c>
      <c r="G14860" s="95">
        <v>250</v>
      </c>
      <c r="H14860" s="93" t="s">
        <v>8976</v>
      </c>
      <c r="I14860" s="93" t="s">
        <v>23891</v>
      </c>
      <c r="J14860" s="93" t="s">
        <v>20905</v>
      </c>
      <c r="K14860" s="93" t="s">
        <v>8990</v>
      </c>
      <c r="L14860" s="14">
        <f>AND(vyberHrace&lt;&gt;"",ISNUMBER(SEARCH(vyberHrace,$B14860)))</f>
      </c>
      <c r="M14860" s="14">
        <f>AND($I14860=MID(kododd,1,2),$J14860=MID(kododd,3,3))</f>
      </c>
    </row>
    <row r="14861">
      <c r="A14861" s="95">
        <v>58662</v>
      </c>
      <c r="B14861" s="93" t="s">
        <v>25146</v>
      </c>
      <c r="C14861" s="93" t="s">
        <v>1416</v>
      </c>
      <c r="F14861" s="95">
        <v>23785039</v>
      </c>
      <c r="G14861" s="95">
        <v>0</v>
      </c>
      <c r="H14861" s="93" t="s">
        <v>8976</v>
      </c>
      <c r="I14861" s="93" t="s">
        <v>23891</v>
      </c>
      <c r="J14861" s="93" t="s">
        <v>20849</v>
      </c>
      <c r="K14861" s="93" t="s">
        <v>5108</v>
      </c>
      <c r="L14861" s="14">
        <f>AND(vyberHrace&lt;&gt;"",ISNUMBER(SEARCH(vyberHrace,$B14861)))</f>
      </c>
      <c r="M14861" s="14">
        <f>AND($I14861=MID(kododd,1,2),$J14861=MID(kododd,3,3))</f>
      </c>
    </row>
    <row r="14862">
      <c r="A14862" s="95">
        <v>28699</v>
      </c>
      <c r="B14862" s="93" t="s">
        <v>10608</v>
      </c>
      <c r="C14862" s="93" t="s">
        <v>1431</v>
      </c>
      <c r="G14862" s="95">
        <v>0</v>
      </c>
      <c r="H14862" s="93" t="s">
        <v>8976</v>
      </c>
      <c r="I14862" s="93" t="s">
        <v>23891</v>
      </c>
      <c r="J14862" s="93" t="s">
        <v>20859</v>
      </c>
      <c r="K14862" s="93" t="s">
        <v>6551</v>
      </c>
      <c r="L14862" s="14">
        <f>AND(vyberHrace&lt;&gt;"",ISNUMBER(SEARCH(vyberHrace,$B14862)))</f>
      </c>
      <c r="M14862" s="14">
        <f>AND($I14862=MID(kododd,1,2),$J14862=MID(kododd,3,3))</f>
      </c>
    </row>
    <row r="14863">
      <c r="A14863" s="95">
        <v>28696</v>
      </c>
      <c r="B14863" s="93" t="s">
        <v>10609</v>
      </c>
      <c r="C14863" s="93" t="s">
        <v>1421</v>
      </c>
      <c r="G14863" s="95">
        <v>0</v>
      </c>
      <c r="H14863" s="93" t="s">
        <v>8976</v>
      </c>
      <c r="I14863" s="93" t="s">
        <v>23891</v>
      </c>
      <c r="J14863" s="93" t="s">
        <v>20859</v>
      </c>
      <c r="K14863" s="93" t="s">
        <v>6551</v>
      </c>
      <c r="L14863" s="14">
        <f>AND(vyberHrace&lt;&gt;"",ISNUMBER(SEARCH(vyberHrace,$B14863)))</f>
      </c>
      <c r="M14863" s="14">
        <f>AND($I14863=MID(kododd,1,2),$J14863=MID(kododd,3,3))</f>
      </c>
    </row>
    <row r="14864">
      <c r="A14864" s="95">
        <v>26295</v>
      </c>
      <c r="B14864" s="93" t="s">
        <v>10755</v>
      </c>
      <c r="C14864" s="93" t="s">
        <v>1446</v>
      </c>
      <c r="D14864" s="95">
        <v>1356</v>
      </c>
      <c r="F14864" s="95">
        <v>380024</v>
      </c>
      <c r="G14864" s="95">
        <v>0</v>
      </c>
      <c r="H14864" s="93" t="s">
        <v>8976</v>
      </c>
      <c r="I14864" s="93" t="s">
        <v>23891</v>
      </c>
      <c r="J14864" s="93" t="s">
        <v>3580</v>
      </c>
      <c r="K14864" s="93" t="s">
        <v>7814</v>
      </c>
      <c r="L14864" s="14">
        <f>AND(vyberHrace&lt;&gt;"",ISNUMBER(SEARCH(vyberHrace,$B14864)))</f>
      </c>
      <c r="M14864" s="14">
        <f>AND($I14864=MID(kododd,1,2),$J14864=MID(kododd,3,3))</f>
      </c>
    </row>
    <row r="14865">
      <c r="A14865" s="95">
        <v>406</v>
      </c>
      <c r="B14865" s="93" t="s">
        <v>10641</v>
      </c>
      <c r="C14865" s="93" t="s">
        <v>1466</v>
      </c>
      <c r="D14865" s="95">
        <v>1838</v>
      </c>
      <c r="E14865" s="95">
        <v>1941</v>
      </c>
      <c r="F14865" s="95">
        <v>310409</v>
      </c>
      <c r="G14865" s="95">
        <v>250</v>
      </c>
      <c r="H14865" s="93" t="s">
        <v>8976</v>
      </c>
      <c r="I14865" s="93" t="s">
        <v>23891</v>
      </c>
      <c r="J14865" s="93" t="s">
        <v>20917</v>
      </c>
      <c r="K14865" s="93" t="s">
        <v>4902</v>
      </c>
      <c r="L14865" s="14">
        <f>AND(vyberHrace&lt;&gt;"",ISNUMBER(SEARCH(vyberHrace,$B14865)))</f>
      </c>
      <c r="M14865" s="14">
        <f>AND($I14865=MID(kododd,1,2),$J14865=MID(kododd,3,3))</f>
      </c>
    </row>
    <row r="14866">
      <c r="A14866" s="95">
        <v>51952</v>
      </c>
      <c r="B14866" s="93" t="s">
        <v>5303</v>
      </c>
      <c r="C14866" s="93" t="s">
        <v>1412</v>
      </c>
      <c r="G14866" s="95">
        <v>0</v>
      </c>
      <c r="H14866" s="93" t="s">
        <v>8976</v>
      </c>
      <c r="I14866" s="93" t="s">
        <v>23891</v>
      </c>
      <c r="J14866" s="93" t="s">
        <v>20905</v>
      </c>
      <c r="K14866" s="93" t="s">
        <v>8990</v>
      </c>
      <c r="L14866" s="14">
        <f>AND(vyberHrace&lt;&gt;"",ISNUMBER(SEARCH(vyberHrace,$B14866)))</f>
      </c>
      <c r="M14866" s="14">
        <f>AND($I14866=MID(kododd,1,2),$J14866=MID(kododd,3,3))</f>
      </c>
    </row>
    <row r="14867">
      <c r="A14867" s="95">
        <v>15372</v>
      </c>
      <c r="B14867" s="93" t="s">
        <v>12971</v>
      </c>
      <c r="C14867" s="93" t="s">
        <v>1457</v>
      </c>
      <c r="D14867" s="95">
        <v>2013</v>
      </c>
      <c r="E14867" s="95">
        <v>1998</v>
      </c>
      <c r="F14867" s="95">
        <v>331457</v>
      </c>
      <c r="G14867" s="95">
        <v>0</v>
      </c>
      <c r="H14867" s="93" t="s">
        <v>8976</v>
      </c>
      <c r="I14867" s="93" t="s">
        <v>23891</v>
      </c>
      <c r="J14867" s="93" t="s">
        <v>20849</v>
      </c>
      <c r="K14867" s="93" t="s">
        <v>5108</v>
      </c>
      <c r="L14867" s="14">
        <f>AND(vyberHrace&lt;&gt;"",ISNUMBER(SEARCH(vyberHrace,$B14867)))</f>
      </c>
      <c r="M14867" s="14">
        <f>AND($I14867=MID(kododd,1,2),$J14867=MID(kododd,3,3))</f>
      </c>
    </row>
    <row r="14868">
      <c r="A14868" s="95">
        <v>54399</v>
      </c>
      <c r="B14868" s="93" t="s">
        <v>678</v>
      </c>
      <c r="C14868" s="93" t="s">
        <v>1412</v>
      </c>
      <c r="G14868" s="95">
        <v>0</v>
      </c>
      <c r="H14868" s="93" t="s">
        <v>8976</v>
      </c>
      <c r="I14868" s="93" t="s">
        <v>23891</v>
      </c>
      <c r="J14868" s="93" t="s">
        <v>20858</v>
      </c>
      <c r="K14868" s="93" t="s">
        <v>4899</v>
      </c>
      <c r="L14868" s="14">
        <f>AND(vyberHrace&lt;&gt;"",ISNUMBER(SEARCH(vyberHrace,$B14868)))</f>
      </c>
      <c r="M14868" s="14">
        <f>AND($I14868=MID(kododd,1,2),$J14868=MID(kododd,3,3))</f>
      </c>
    </row>
    <row r="14869">
      <c r="A14869" s="95">
        <v>54400</v>
      </c>
      <c r="B14869" s="93" t="s">
        <v>679</v>
      </c>
      <c r="C14869" s="93" t="s">
        <v>1422</v>
      </c>
      <c r="G14869" s="95">
        <v>0</v>
      </c>
      <c r="H14869" s="93" t="s">
        <v>8976</v>
      </c>
      <c r="I14869" s="93" t="s">
        <v>23891</v>
      </c>
      <c r="J14869" s="93" t="s">
        <v>20858</v>
      </c>
      <c r="K14869" s="93" t="s">
        <v>4899</v>
      </c>
      <c r="L14869" s="14">
        <f>AND(vyberHrace&lt;&gt;"",ISNUMBER(SEARCH(vyberHrace,$B14869)))</f>
      </c>
      <c r="M14869" s="14">
        <f>AND($I14869=MID(kododd,1,2),$J14869=MID(kododd,3,3))</f>
      </c>
    </row>
    <row r="14870">
      <c r="A14870" s="95">
        <v>54401</v>
      </c>
      <c r="B14870" s="93" t="s">
        <v>680</v>
      </c>
      <c r="C14870" s="93" t="s">
        <v>1412</v>
      </c>
      <c r="G14870" s="95">
        <v>0</v>
      </c>
      <c r="H14870" s="93" t="s">
        <v>8976</v>
      </c>
      <c r="I14870" s="93" t="s">
        <v>23891</v>
      </c>
      <c r="J14870" s="93" t="s">
        <v>20858</v>
      </c>
      <c r="K14870" s="93" t="s">
        <v>4899</v>
      </c>
      <c r="L14870" s="14">
        <f>AND(vyberHrace&lt;&gt;"",ISNUMBER(SEARCH(vyberHrace,$B14870)))</f>
      </c>
      <c r="M14870" s="14">
        <f>AND($I14870=MID(kododd,1,2),$J14870=MID(kododd,3,3))</f>
      </c>
    </row>
    <row r="14871">
      <c r="A14871" s="95">
        <v>54505</v>
      </c>
      <c r="B14871" s="93" t="s">
        <v>736</v>
      </c>
      <c r="C14871" s="93" t="s">
        <v>1402</v>
      </c>
      <c r="D14871" s="95">
        <v>1225</v>
      </c>
      <c r="F14871" s="95">
        <v>23773332</v>
      </c>
      <c r="G14871" s="95">
        <v>250</v>
      </c>
      <c r="H14871" s="93" t="s">
        <v>8976</v>
      </c>
      <c r="I14871" s="93" t="s">
        <v>23891</v>
      </c>
      <c r="J14871" s="93" t="s">
        <v>20908</v>
      </c>
      <c r="K14871" s="93" t="s">
        <v>21355</v>
      </c>
      <c r="L14871" s="14">
        <f>AND(vyberHrace&lt;&gt;"",ISNUMBER(SEARCH(vyberHrace,$B14871)))</f>
      </c>
      <c r="M14871" s="14">
        <f>AND($I14871=MID(kododd,1,2),$J14871=MID(kododd,3,3))</f>
      </c>
    </row>
    <row r="14872">
      <c r="A14872" s="95">
        <v>7119</v>
      </c>
      <c r="B14872" s="93" t="s">
        <v>15220</v>
      </c>
      <c r="C14872" s="93" t="s">
        <v>1447</v>
      </c>
      <c r="D14872" s="95">
        <v>1572</v>
      </c>
      <c r="E14872" s="95">
        <v>1689</v>
      </c>
      <c r="F14872" s="95">
        <v>331473</v>
      </c>
      <c r="G14872" s="95">
        <v>250</v>
      </c>
      <c r="H14872" s="93" t="s">
        <v>8976</v>
      </c>
      <c r="I14872" s="93" t="s">
        <v>23891</v>
      </c>
      <c r="J14872" s="93" t="s">
        <v>20888</v>
      </c>
      <c r="K14872" s="93" t="s">
        <v>6891</v>
      </c>
      <c r="L14872" s="14">
        <f>AND(vyberHrace&lt;&gt;"",ISNUMBER(SEARCH(vyberHrace,$B14872)))</f>
      </c>
      <c r="M14872" s="14">
        <f>AND($I14872=MID(kododd,1,2),$J14872=MID(kododd,3,3))</f>
      </c>
    </row>
    <row r="14873">
      <c r="A14873" s="95">
        <v>10195</v>
      </c>
      <c r="B14873" s="93" t="s">
        <v>15222</v>
      </c>
      <c r="C14873" s="93" t="s">
        <v>1463</v>
      </c>
      <c r="D14873" s="95">
        <v>1597</v>
      </c>
      <c r="E14873" s="95">
        <v>1759</v>
      </c>
      <c r="F14873" s="95">
        <v>373273</v>
      </c>
      <c r="G14873" s="95">
        <v>0</v>
      </c>
      <c r="H14873" s="93" t="s">
        <v>8976</v>
      </c>
      <c r="I14873" s="93" t="s">
        <v>23891</v>
      </c>
      <c r="J14873" s="93" t="s">
        <v>20854</v>
      </c>
      <c r="K14873" s="93" t="s">
        <v>5080</v>
      </c>
      <c r="L14873" s="14">
        <f>AND(vyberHrace&lt;&gt;"",ISNUMBER(SEARCH(vyberHrace,$B14873)))</f>
      </c>
      <c r="M14873" s="14">
        <f>AND($I14873=MID(kododd,1,2),$J14873=MID(kododd,3,3))</f>
      </c>
    </row>
    <row r="14874">
      <c r="A14874" s="95">
        <v>18745</v>
      </c>
      <c r="B14874" s="93" t="s">
        <v>15224</v>
      </c>
      <c r="C14874" s="93" t="s">
        <v>1452</v>
      </c>
      <c r="D14874" s="95">
        <v>1246</v>
      </c>
      <c r="G14874" s="95">
        <v>0</v>
      </c>
      <c r="H14874" s="93" t="s">
        <v>8976</v>
      </c>
      <c r="I14874" s="93" t="s">
        <v>23891</v>
      </c>
      <c r="J14874" s="93" t="s">
        <v>20859</v>
      </c>
      <c r="K14874" s="93" t="s">
        <v>6551</v>
      </c>
      <c r="L14874" s="14">
        <f>AND(vyberHrace&lt;&gt;"",ISNUMBER(SEARCH(vyberHrace,$B14874)))</f>
      </c>
      <c r="M14874" s="14">
        <f>AND($I14874=MID(kododd,1,2),$J14874=MID(kododd,3,3))</f>
      </c>
    </row>
    <row r="14875">
      <c r="A14875" s="95">
        <v>59042</v>
      </c>
      <c r="B14875" s="93" t="s">
        <v>25493</v>
      </c>
      <c r="C14875" s="93" t="s">
        <v>1411</v>
      </c>
      <c r="F14875" s="95">
        <v>23795697</v>
      </c>
      <c r="G14875" s="95">
        <v>250</v>
      </c>
      <c r="H14875" s="93" t="s">
        <v>8976</v>
      </c>
      <c r="I14875" s="93" t="s">
        <v>23891</v>
      </c>
      <c r="J14875" s="93" t="s">
        <v>20870</v>
      </c>
      <c r="K14875" s="93" t="s">
        <v>6868</v>
      </c>
      <c r="L14875" s="14">
        <f>AND(vyberHrace&lt;&gt;"",ISNUMBER(SEARCH(vyberHrace,$B14875)))</f>
      </c>
      <c r="M14875" s="14">
        <f>AND($I14875=MID(kododd,1,2),$J14875=MID(kododd,3,3))</f>
      </c>
    </row>
    <row r="14876">
      <c r="A14876" s="95">
        <v>28698</v>
      </c>
      <c r="B14876" s="93" t="s">
        <v>15231</v>
      </c>
      <c r="C14876" s="93" t="s">
        <v>1454</v>
      </c>
      <c r="G14876" s="95">
        <v>0</v>
      </c>
      <c r="H14876" s="93" t="s">
        <v>8976</v>
      </c>
      <c r="I14876" s="93" t="s">
        <v>23891</v>
      </c>
      <c r="J14876" s="93" t="s">
        <v>20859</v>
      </c>
      <c r="K14876" s="93" t="s">
        <v>6551</v>
      </c>
      <c r="L14876" s="14">
        <f>AND(vyberHrace&lt;&gt;"",ISNUMBER(SEARCH(vyberHrace,$B14876)))</f>
      </c>
      <c r="M14876" s="14">
        <f>AND($I14876=MID(kododd,1,2),$J14876=MID(kododd,3,3))</f>
      </c>
    </row>
    <row r="14877">
      <c r="A14877" s="95">
        <v>58671</v>
      </c>
      <c r="B14877" s="93" t="s">
        <v>25155</v>
      </c>
      <c r="C14877" s="93" t="s">
        <v>1412</v>
      </c>
      <c r="G14877" s="95">
        <v>0</v>
      </c>
      <c r="H14877" s="93" t="s">
        <v>8976</v>
      </c>
      <c r="I14877" s="93" t="s">
        <v>23891</v>
      </c>
      <c r="J14877" s="93" t="s">
        <v>20859</v>
      </c>
      <c r="K14877" s="93" t="s">
        <v>6551</v>
      </c>
      <c r="L14877" s="14">
        <f>AND(vyberHrace&lt;&gt;"",ISNUMBER(SEARCH(vyberHrace,$B14877)))</f>
      </c>
      <c r="M14877" s="14">
        <f>AND($I14877=MID(kododd,1,2),$J14877=MID(kododd,3,3))</f>
      </c>
    </row>
    <row r="14878">
      <c r="A14878" s="95">
        <v>9</v>
      </c>
      <c r="B14878" s="93" t="s">
        <v>15235</v>
      </c>
      <c r="C14878" s="93" t="s">
        <v>1455</v>
      </c>
      <c r="D14878" s="95">
        <v>2431</v>
      </c>
      <c r="E14878" s="95">
        <v>2440</v>
      </c>
      <c r="F14878" s="95">
        <v>300535</v>
      </c>
      <c r="G14878" s="95">
        <v>250</v>
      </c>
      <c r="H14878" s="93" t="s">
        <v>8976</v>
      </c>
      <c r="I14878" s="93" t="s">
        <v>23891</v>
      </c>
      <c r="J14878" s="93" t="s">
        <v>20888</v>
      </c>
      <c r="K14878" s="93" t="s">
        <v>6891</v>
      </c>
      <c r="L14878" s="14">
        <f>AND(vyberHrace&lt;&gt;"",ISNUMBER(SEARCH(vyberHrace,$B14878)))</f>
      </c>
      <c r="M14878" s="14">
        <f>AND($I14878=MID(kododd,1,2),$J14878=MID(kododd,3,3))</f>
      </c>
    </row>
    <row r="14879">
      <c r="A14879" s="95">
        <v>14958</v>
      </c>
      <c r="B14879" s="93" t="s">
        <v>15255</v>
      </c>
      <c r="C14879" s="93" t="s">
        <v>1405</v>
      </c>
      <c r="D14879" s="95">
        <v>1452</v>
      </c>
      <c r="E14879" s="95">
        <v>1862</v>
      </c>
      <c r="F14879" s="95">
        <v>399701</v>
      </c>
      <c r="G14879" s="95">
        <v>250</v>
      </c>
      <c r="H14879" s="93" t="s">
        <v>8976</v>
      </c>
      <c r="I14879" s="93" t="s">
        <v>23891</v>
      </c>
      <c r="J14879" s="93" t="s">
        <v>20905</v>
      </c>
      <c r="K14879" s="93" t="s">
        <v>8990</v>
      </c>
      <c r="L14879" s="14">
        <f>AND(vyberHrace&lt;&gt;"",ISNUMBER(SEARCH(vyberHrace,$B14879)))</f>
      </c>
      <c r="M14879" s="14">
        <f>AND($I14879=MID(kododd,1,2),$J14879=MID(kododd,3,3))</f>
      </c>
    </row>
    <row r="14880">
      <c r="A14880" s="95">
        <v>13534</v>
      </c>
      <c r="B14880" s="93" t="s">
        <v>13044</v>
      </c>
      <c r="C14880" s="93" t="s">
        <v>1452</v>
      </c>
      <c r="D14880" s="95">
        <v>2298</v>
      </c>
      <c r="E14880" s="95">
        <v>2339</v>
      </c>
      <c r="F14880" s="95">
        <v>322369</v>
      </c>
      <c r="G14880" s="95">
        <v>250</v>
      </c>
      <c r="H14880" s="93" t="s">
        <v>8976</v>
      </c>
      <c r="I14880" s="93" t="s">
        <v>23891</v>
      </c>
      <c r="J14880" s="93" t="s">
        <v>20888</v>
      </c>
      <c r="K14880" s="93" t="s">
        <v>6891</v>
      </c>
      <c r="L14880" s="14">
        <f>AND(vyberHrace&lt;&gt;"",ISNUMBER(SEARCH(vyberHrace,$B14880)))</f>
      </c>
      <c r="M14880" s="14">
        <f>AND($I14880=MID(kododd,1,2),$J14880=MID(kododd,3,3))</f>
      </c>
    </row>
    <row r="14881">
      <c r="A14881" s="95">
        <v>52551</v>
      </c>
      <c r="B14881" s="93" t="s">
        <v>1544</v>
      </c>
      <c r="C14881" s="93" t="s">
        <v>1422</v>
      </c>
      <c r="F14881" s="95">
        <v>23742747</v>
      </c>
      <c r="G14881" s="95">
        <v>250</v>
      </c>
      <c r="H14881" s="93" t="s">
        <v>8976</v>
      </c>
      <c r="I14881" s="93" t="s">
        <v>23891</v>
      </c>
      <c r="J14881" s="93" t="s">
        <v>20927</v>
      </c>
      <c r="K14881" s="93" t="s">
        <v>2023</v>
      </c>
      <c r="L14881" s="14">
        <f>AND(vyberHrace&lt;&gt;"",ISNUMBER(SEARCH(vyberHrace,$B14881)))</f>
      </c>
      <c r="M14881" s="14">
        <f>AND($I14881=MID(kododd,1,2),$J14881=MID(kododd,3,3))</f>
      </c>
    </row>
    <row r="14882">
      <c r="A14882" s="95">
        <v>51038</v>
      </c>
      <c r="B14882" s="93" t="s">
        <v>4787</v>
      </c>
      <c r="C14882" s="93" t="s">
        <v>1422</v>
      </c>
      <c r="F14882" s="95">
        <v>23795638</v>
      </c>
      <c r="G14882" s="95">
        <v>250</v>
      </c>
      <c r="H14882" s="93" t="s">
        <v>8976</v>
      </c>
      <c r="I14882" s="93" t="s">
        <v>23891</v>
      </c>
      <c r="J14882" s="93" t="s">
        <v>20875</v>
      </c>
      <c r="K14882" s="93" t="s">
        <v>6163</v>
      </c>
      <c r="L14882" s="14">
        <f>AND(vyberHrace&lt;&gt;"",ISNUMBER(SEARCH(vyberHrace,$B14882)))</f>
      </c>
      <c r="M14882" s="14">
        <f>AND($I14882=MID(kododd,1,2),$J14882=MID(kododd,3,3))</f>
      </c>
    </row>
    <row r="14883">
      <c r="A14883" s="95">
        <v>57754</v>
      </c>
      <c r="B14883" s="93" t="s">
        <v>24312</v>
      </c>
      <c r="C14883" s="93" t="s">
        <v>1406</v>
      </c>
      <c r="F14883" s="95">
        <v>23773170</v>
      </c>
      <c r="G14883" s="95">
        <v>250</v>
      </c>
      <c r="H14883" s="93" t="s">
        <v>8976</v>
      </c>
      <c r="I14883" s="93" t="s">
        <v>23891</v>
      </c>
      <c r="J14883" s="93" t="s">
        <v>20895</v>
      </c>
      <c r="K14883" s="93" t="s">
        <v>26155</v>
      </c>
      <c r="L14883" s="14">
        <f>AND(vyberHrace&lt;&gt;"",ISNUMBER(SEARCH(vyberHrace,$B14883)))</f>
      </c>
      <c r="M14883" s="14">
        <f>AND($I14883=MID(kododd,1,2),$J14883=MID(kododd,3,3))</f>
      </c>
    </row>
    <row r="14884">
      <c r="A14884" s="95">
        <v>12722</v>
      </c>
      <c r="B14884" s="93" t="s">
        <v>13062</v>
      </c>
      <c r="C14884" s="93" t="s">
        <v>1405</v>
      </c>
      <c r="D14884" s="95">
        <v>1289</v>
      </c>
      <c r="G14884" s="95">
        <v>250</v>
      </c>
      <c r="H14884" s="93" t="s">
        <v>8976</v>
      </c>
      <c r="I14884" s="93" t="s">
        <v>23891</v>
      </c>
      <c r="J14884" s="93" t="s">
        <v>20984</v>
      </c>
      <c r="K14884" s="93" t="s">
        <v>460</v>
      </c>
      <c r="L14884" s="14">
        <f>AND(vyberHrace&lt;&gt;"",ISNUMBER(SEARCH(vyberHrace,$B14884)))</f>
      </c>
      <c r="M14884" s="14">
        <f>AND($I14884=MID(kododd,1,2),$J14884=MID(kododd,3,3))</f>
      </c>
    </row>
    <row r="14885">
      <c r="A14885" s="95">
        <v>15974</v>
      </c>
      <c r="B14885" s="93" t="s">
        <v>761</v>
      </c>
      <c r="C14885" s="93" t="s">
        <v>1475</v>
      </c>
      <c r="D14885" s="95">
        <v>1845</v>
      </c>
      <c r="E14885" s="95">
        <v>1905</v>
      </c>
      <c r="F14885" s="95">
        <v>332291</v>
      </c>
      <c r="G14885" s="95">
        <v>250</v>
      </c>
      <c r="H14885" s="93" t="s">
        <v>8976</v>
      </c>
      <c r="I14885" s="93" t="s">
        <v>23891</v>
      </c>
      <c r="J14885" s="93" t="s">
        <v>20924</v>
      </c>
      <c r="K14885" s="93" t="s">
        <v>2136</v>
      </c>
      <c r="L14885" s="14">
        <f>AND(vyberHrace&lt;&gt;"",ISNUMBER(SEARCH(vyberHrace,$B14885)))</f>
      </c>
      <c r="M14885" s="14">
        <f>AND($I14885=MID(kododd,1,2),$J14885=MID(kododd,3,3))</f>
      </c>
    </row>
    <row r="14886">
      <c r="A14886" s="95">
        <v>30684</v>
      </c>
      <c r="B14886" s="93" t="s">
        <v>15410</v>
      </c>
      <c r="C14886" s="93" t="s">
        <v>1398</v>
      </c>
      <c r="D14886" s="95">
        <v>1654</v>
      </c>
      <c r="F14886" s="95">
        <v>365572</v>
      </c>
      <c r="G14886" s="95">
        <v>0</v>
      </c>
      <c r="H14886" s="93" t="s">
        <v>8976</v>
      </c>
      <c r="I14886" s="93" t="s">
        <v>23891</v>
      </c>
      <c r="J14886" s="93" t="s">
        <v>20909</v>
      </c>
      <c r="K14886" s="93" t="s">
        <v>8978</v>
      </c>
      <c r="L14886" s="14">
        <f>AND(vyberHrace&lt;&gt;"",ISNUMBER(SEARCH(vyberHrace,$B14886)))</f>
      </c>
      <c r="M14886" s="14">
        <f>AND($I14886=MID(kododd,1,2),$J14886=MID(kododd,3,3))</f>
      </c>
    </row>
    <row r="14887">
      <c r="A14887" s="95">
        <v>49695</v>
      </c>
      <c r="B14887" s="93" t="s">
        <v>15411</v>
      </c>
      <c r="C14887" s="93" t="s">
        <v>3255</v>
      </c>
      <c r="D14887" s="95">
        <v>1220</v>
      </c>
      <c r="F14887" s="95">
        <v>23746602</v>
      </c>
      <c r="G14887" s="95">
        <v>0</v>
      </c>
      <c r="H14887" s="93" t="s">
        <v>8976</v>
      </c>
      <c r="I14887" s="93" t="s">
        <v>23891</v>
      </c>
      <c r="J14887" s="93" t="s">
        <v>20909</v>
      </c>
      <c r="K14887" s="93" t="s">
        <v>8978</v>
      </c>
      <c r="L14887" s="14">
        <f>AND(vyberHrace&lt;&gt;"",ISNUMBER(SEARCH(vyberHrace,$B14887)))</f>
      </c>
      <c r="M14887" s="14">
        <f>AND($I14887=MID(kododd,1,2),$J14887=MID(kododd,3,3))</f>
      </c>
    </row>
    <row r="14888">
      <c r="A14888" s="95">
        <v>50131</v>
      </c>
      <c r="B14888" s="93" t="s">
        <v>4774</v>
      </c>
      <c r="C14888" s="93" t="s">
        <v>1408</v>
      </c>
      <c r="D14888" s="95">
        <v>1542</v>
      </c>
      <c r="E14888" s="95">
        <v>1789</v>
      </c>
      <c r="F14888" s="95">
        <v>23742615</v>
      </c>
      <c r="G14888" s="95">
        <v>250</v>
      </c>
      <c r="H14888" s="93" t="s">
        <v>8976</v>
      </c>
      <c r="I14888" s="93" t="s">
        <v>23891</v>
      </c>
      <c r="J14888" s="93" t="s">
        <v>20905</v>
      </c>
      <c r="K14888" s="93" t="s">
        <v>8990</v>
      </c>
      <c r="L14888" s="14">
        <f>AND(vyberHrace&lt;&gt;"",ISNUMBER(SEARCH(vyberHrace,$B14888)))</f>
      </c>
      <c r="M14888" s="14">
        <f>AND($I14888=MID(kododd,1,2),$J14888=MID(kododd,3,3))</f>
      </c>
    </row>
    <row r="14889">
      <c r="A14889" s="95">
        <v>61125</v>
      </c>
      <c r="B14889" s="93" t="s">
        <v>27392</v>
      </c>
      <c r="C14889" s="93" t="s">
        <v>1487</v>
      </c>
      <c r="G14889" s="95">
        <v>250</v>
      </c>
      <c r="H14889" s="93" t="s">
        <v>8976</v>
      </c>
      <c r="I14889" s="93" t="s">
        <v>23891</v>
      </c>
      <c r="J14889" s="93" t="s">
        <v>20875</v>
      </c>
      <c r="K14889" s="93" t="s">
        <v>6163</v>
      </c>
      <c r="L14889" s="14">
        <f>AND(vyberHrace&lt;&gt;"",ISNUMBER(SEARCH(vyberHrace,$B14889)))</f>
      </c>
      <c r="M14889" s="14">
        <f>AND($I14889=MID(kododd,1,2),$J14889=MID(kododd,3,3))</f>
      </c>
    </row>
    <row r="14890">
      <c r="A14890" s="95">
        <v>56443</v>
      </c>
      <c r="B14890" s="93" t="s">
        <v>22572</v>
      </c>
      <c r="C14890" s="93" t="s">
        <v>1450</v>
      </c>
      <c r="G14890" s="95">
        <v>0</v>
      </c>
      <c r="H14890" s="93" t="s">
        <v>8976</v>
      </c>
      <c r="I14890" s="93" t="s">
        <v>23891</v>
      </c>
      <c r="J14890" s="93" t="s">
        <v>20875</v>
      </c>
      <c r="K14890" s="93" t="s">
        <v>6163</v>
      </c>
      <c r="L14890" s="14">
        <f>AND(vyberHrace&lt;&gt;"",ISNUMBER(SEARCH(vyberHrace,$B14890)))</f>
      </c>
      <c r="M14890" s="14">
        <f>AND($I14890=MID(kododd,1,2),$J14890=MID(kododd,3,3))</f>
      </c>
    </row>
    <row r="14891">
      <c r="A14891" s="95">
        <v>12014</v>
      </c>
      <c r="B14891" s="93" t="s">
        <v>16492</v>
      </c>
      <c r="C14891" s="93" t="s">
        <v>1434</v>
      </c>
      <c r="D14891" s="95">
        <v>1728</v>
      </c>
      <c r="E14891" s="95">
        <v>1810</v>
      </c>
      <c r="F14891" s="95">
        <v>373281</v>
      </c>
      <c r="G14891" s="95">
        <v>250</v>
      </c>
      <c r="H14891" s="93" t="s">
        <v>8976</v>
      </c>
      <c r="I14891" s="93" t="s">
        <v>23891</v>
      </c>
      <c r="J14891" s="93" t="s">
        <v>20875</v>
      </c>
      <c r="K14891" s="93" t="s">
        <v>6163</v>
      </c>
      <c r="L14891" s="14">
        <f>AND(vyberHrace&lt;&gt;"",ISNUMBER(SEARCH(vyberHrace,$B14891)))</f>
      </c>
      <c r="M14891" s="14">
        <f>AND($I14891=MID(kododd,1,2),$J14891=MID(kododd,3,3))</f>
      </c>
    </row>
    <row r="14892">
      <c r="A14892" s="95">
        <v>12707</v>
      </c>
      <c r="B14892" s="93" t="s">
        <v>16493</v>
      </c>
      <c r="C14892" s="93" t="s">
        <v>1418</v>
      </c>
      <c r="D14892" s="95">
        <v>1439</v>
      </c>
      <c r="E14892" s="95">
        <v>1625</v>
      </c>
      <c r="F14892" s="95">
        <v>23722215</v>
      </c>
      <c r="G14892" s="95">
        <v>250</v>
      </c>
      <c r="H14892" s="93" t="s">
        <v>8976</v>
      </c>
      <c r="I14892" s="93" t="s">
        <v>23891</v>
      </c>
      <c r="J14892" s="93" t="s">
        <v>20875</v>
      </c>
      <c r="K14892" s="93" t="s">
        <v>6163</v>
      </c>
      <c r="L14892" s="14">
        <f>AND(vyberHrace&lt;&gt;"",ISNUMBER(SEARCH(vyberHrace,$B14892)))</f>
      </c>
      <c r="M14892" s="14">
        <f>AND($I14892=MID(kododd,1,2),$J14892=MID(kododd,3,3))</f>
      </c>
    </row>
    <row r="14893">
      <c r="A14893" s="95">
        <v>50829</v>
      </c>
      <c r="B14893" s="93" t="s">
        <v>4751</v>
      </c>
      <c r="C14893" s="93" t="s">
        <v>1406</v>
      </c>
      <c r="F14893" s="95">
        <v>23734116</v>
      </c>
      <c r="G14893" s="95">
        <v>250</v>
      </c>
      <c r="H14893" s="93" t="s">
        <v>8976</v>
      </c>
      <c r="I14893" s="93" t="s">
        <v>23891</v>
      </c>
      <c r="J14893" s="93" t="s">
        <v>20927</v>
      </c>
      <c r="K14893" s="93" t="s">
        <v>2023</v>
      </c>
      <c r="L14893" s="14">
        <f>AND(vyberHrace&lt;&gt;"",ISNUMBER(SEARCH(vyberHrace,$B14893)))</f>
      </c>
      <c r="M14893" s="14">
        <f>AND($I14893=MID(kododd,1,2),$J14893=MID(kododd,3,3))</f>
      </c>
    </row>
    <row r="14894">
      <c r="A14894" s="95">
        <v>51373</v>
      </c>
      <c r="B14894" s="93" t="s">
        <v>9339</v>
      </c>
      <c r="C14894" s="93" t="s">
        <v>1404</v>
      </c>
      <c r="F14894" s="95">
        <v>23736810</v>
      </c>
      <c r="G14894" s="95">
        <v>0</v>
      </c>
      <c r="H14894" s="93" t="s">
        <v>8976</v>
      </c>
      <c r="I14894" s="93" t="s">
        <v>23891</v>
      </c>
      <c r="J14894" s="93" t="s">
        <v>20927</v>
      </c>
      <c r="K14894" s="93" t="s">
        <v>2023</v>
      </c>
      <c r="L14894" s="14">
        <f>AND(vyberHrace&lt;&gt;"",ISNUMBER(SEARCH(vyberHrace,$B14894)))</f>
      </c>
      <c r="M14894" s="14">
        <f>AND($I14894=MID(kododd,1,2),$J14894=MID(kododd,3,3))</f>
      </c>
    </row>
    <row r="14895">
      <c r="A14895" s="95">
        <v>62504</v>
      </c>
      <c r="B14895" s="93" t="s">
        <v>29276</v>
      </c>
      <c r="C14895" s="93" t="s">
        <v>1486</v>
      </c>
      <c r="G14895" s="95">
        <v>250</v>
      </c>
      <c r="H14895" s="93" t="s">
        <v>8976</v>
      </c>
      <c r="I14895" s="93" t="s">
        <v>23891</v>
      </c>
      <c r="J14895" s="93" t="s">
        <v>20946</v>
      </c>
      <c r="K14895" s="93" t="s">
        <v>4791</v>
      </c>
      <c r="L14895" s="14">
        <f>AND(vyberHrace&lt;&gt;"",ISNUMBER(SEARCH(vyberHrace,$B14895)))</f>
      </c>
      <c r="M14895" s="14">
        <f>AND($I14895=MID(kododd,1,2),$J14895=MID(kododd,3,3))</f>
      </c>
    </row>
    <row r="14896">
      <c r="A14896" s="95">
        <v>63144</v>
      </c>
      <c r="B14896" s="93" t="s">
        <v>29276</v>
      </c>
      <c r="C14896" s="93" t="s">
        <v>1412</v>
      </c>
      <c r="G14896" s="95">
        <v>250</v>
      </c>
      <c r="H14896" s="93" t="s">
        <v>8976</v>
      </c>
      <c r="I14896" s="93" t="s">
        <v>23891</v>
      </c>
      <c r="J14896" s="93" t="s">
        <v>20905</v>
      </c>
      <c r="K14896" s="93" t="s">
        <v>8990</v>
      </c>
      <c r="L14896" s="14">
        <f>AND(vyberHrace&lt;&gt;"",ISNUMBER(SEARCH(vyberHrace,$B14896)))</f>
      </c>
      <c r="M14896" s="14">
        <f>AND($I14896=MID(kododd,1,2),$J14896=MID(kododd,3,3))</f>
      </c>
    </row>
    <row r="14897">
      <c r="A14897" s="95">
        <v>28677</v>
      </c>
      <c r="B14897" s="93" t="s">
        <v>13923</v>
      </c>
      <c r="C14897" s="93" t="s">
        <v>1454</v>
      </c>
      <c r="D14897" s="95">
        <v>1265</v>
      </c>
      <c r="F14897" s="95">
        <v>23749156</v>
      </c>
      <c r="G14897" s="95">
        <v>0</v>
      </c>
      <c r="H14897" s="93" t="s">
        <v>8976</v>
      </c>
      <c r="I14897" s="93" t="s">
        <v>23891</v>
      </c>
      <c r="J14897" s="93" t="s">
        <v>20849</v>
      </c>
      <c r="K14897" s="93" t="s">
        <v>5108</v>
      </c>
      <c r="L14897" s="14">
        <f>AND(vyberHrace&lt;&gt;"",ISNUMBER(SEARCH(vyberHrace,$B14897)))</f>
      </c>
      <c r="M14897" s="14">
        <f>AND($I14897=MID(kododd,1,2),$J14897=MID(kododd,3,3))</f>
      </c>
    </row>
    <row r="14898">
      <c r="A14898" s="95">
        <v>29424</v>
      </c>
      <c r="B14898" s="93" t="s">
        <v>13928</v>
      </c>
      <c r="C14898" s="93" t="s">
        <v>1430</v>
      </c>
      <c r="D14898" s="95">
        <v>1929</v>
      </c>
      <c r="E14898" s="95">
        <v>1962</v>
      </c>
      <c r="F14898" s="95">
        <v>340537</v>
      </c>
      <c r="G14898" s="95">
        <v>250</v>
      </c>
      <c r="H14898" s="93" t="s">
        <v>8976</v>
      </c>
      <c r="I14898" s="93" t="s">
        <v>23891</v>
      </c>
      <c r="J14898" s="93" t="s">
        <v>20954</v>
      </c>
      <c r="K14898" s="93" t="s">
        <v>5079</v>
      </c>
      <c r="L14898" s="14">
        <f>AND(vyberHrace&lt;&gt;"",ISNUMBER(SEARCH(vyberHrace,$B14898)))</f>
      </c>
      <c r="M14898" s="14">
        <f>AND($I14898=MID(kododd,1,2),$J14898=MID(kododd,3,3))</f>
      </c>
    </row>
    <row r="14899">
      <c r="A14899" s="95">
        <v>63411</v>
      </c>
      <c r="B14899" s="93" t="s">
        <v>29277</v>
      </c>
      <c r="C14899" s="93" t="s">
        <v>1486</v>
      </c>
      <c r="G14899" s="95">
        <v>250</v>
      </c>
      <c r="H14899" s="93" t="s">
        <v>8976</v>
      </c>
      <c r="I14899" s="93" t="s">
        <v>23891</v>
      </c>
      <c r="J14899" s="93" t="s">
        <v>20961</v>
      </c>
      <c r="K14899" s="93" t="s">
        <v>6549</v>
      </c>
      <c r="L14899" s="14">
        <f>AND(vyberHrace&lt;&gt;"",ISNUMBER(SEARCH(vyberHrace,$B14899)))</f>
      </c>
      <c r="M14899" s="14">
        <f>AND($I14899=MID(kododd,1,2),$J14899=MID(kododd,3,3))</f>
      </c>
    </row>
    <row r="14900">
      <c r="A14900" s="95">
        <v>58666</v>
      </c>
      <c r="B14900" s="93" t="s">
        <v>25150</v>
      </c>
      <c r="C14900" s="93" t="s">
        <v>1416</v>
      </c>
      <c r="D14900" s="95">
        <v>1368</v>
      </c>
      <c r="E14900" s="95">
        <v>1598</v>
      </c>
      <c r="F14900" s="95">
        <v>23785047</v>
      </c>
      <c r="G14900" s="95">
        <v>250</v>
      </c>
      <c r="H14900" s="93" t="s">
        <v>8976</v>
      </c>
      <c r="I14900" s="93" t="s">
        <v>23891</v>
      </c>
      <c r="J14900" s="93" t="s">
        <v>20844</v>
      </c>
      <c r="K14900" s="93" t="s">
        <v>4953</v>
      </c>
      <c r="L14900" s="14">
        <f>AND(vyberHrace&lt;&gt;"",ISNUMBER(SEARCH(vyberHrace,$B14900)))</f>
      </c>
      <c r="M14900" s="14">
        <f>AND($I14900=MID(kododd,1,2),$J14900=MID(kododd,3,3))</f>
      </c>
    </row>
    <row r="14901">
      <c r="A14901" s="95">
        <v>50360</v>
      </c>
      <c r="B14901" s="93" t="s">
        <v>4737</v>
      </c>
      <c r="C14901" s="93" t="s">
        <v>1422</v>
      </c>
      <c r="G14901" s="95">
        <v>0</v>
      </c>
      <c r="H14901" s="93" t="s">
        <v>8976</v>
      </c>
      <c r="I14901" s="93" t="s">
        <v>23891</v>
      </c>
      <c r="J14901" s="93" t="s">
        <v>20859</v>
      </c>
      <c r="K14901" s="93" t="s">
        <v>6551</v>
      </c>
      <c r="L14901" s="14">
        <f>AND(vyberHrace&lt;&gt;"",ISNUMBER(SEARCH(vyberHrace,$B14901)))</f>
      </c>
      <c r="M14901" s="14">
        <f>AND($I14901=MID(kododd,1,2),$J14901=MID(kododd,3,3))</f>
      </c>
    </row>
    <row r="14902">
      <c r="A14902" s="95">
        <v>49572</v>
      </c>
      <c r="B14902" s="93" t="s">
        <v>24062</v>
      </c>
      <c r="C14902" s="93" t="s">
        <v>1416</v>
      </c>
      <c r="D14902" s="95">
        <v>1414</v>
      </c>
      <c r="E14902" s="95">
        <v>1691</v>
      </c>
      <c r="F14902" s="95">
        <v>23740892</v>
      </c>
      <c r="G14902" s="95">
        <v>250</v>
      </c>
      <c r="H14902" s="93" t="s">
        <v>8976</v>
      </c>
      <c r="I14902" s="93" t="s">
        <v>23891</v>
      </c>
      <c r="J14902" s="93" t="s">
        <v>20870</v>
      </c>
      <c r="K14902" s="93" t="s">
        <v>6868</v>
      </c>
      <c r="L14902" s="14">
        <f>AND(vyberHrace&lt;&gt;"",ISNUMBER(SEARCH(vyberHrace,$B14902)))</f>
      </c>
      <c r="M14902" s="14">
        <f>AND($I14902=MID(kododd,1,2),$J14902=MID(kododd,3,3))</f>
      </c>
    </row>
    <row r="14903">
      <c r="A14903" s="95">
        <v>18773</v>
      </c>
      <c r="B14903" s="93" t="s">
        <v>18936</v>
      </c>
      <c r="C14903" s="93" t="s">
        <v>1457</v>
      </c>
      <c r="G14903" s="95">
        <v>0</v>
      </c>
      <c r="H14903" s="93" t="s">
        <v>8976</v>
      </c>
      <c r="I14903" s="93" t="s">
        <v>23891</v>
      </c>
      <c r="J14903" s="93" t="s">
        <v>20859</v>
      </c>
      <c r="K14903" s="93" t="s">
        <v>6551</v>
      </c>
      <c r="L14903" s="14">
        <f>AND(vyberHrace&lt;&gt;"",ISNUMBER(SEARCH(vyberHrace,$B14903)))</f>
      </c>
      <c r="M14903" s="14">
        <f>AND($I14903=MID(kododd,1,2),$J14903=MID(kododd,3,3))</f>
      </c>
    </row>
    <row r="14904">
      <c r="A14904" s="95">
        <v>15171</v>
      </c>
      <c r="B14904" s="93" t="s">
        <v>9636</v>
      </c>
      <c r="C14904" s="93" t="s">
        <v>1457</v>
      </c>
      <c r="D14904" s="95">
        <v>1827</v>
      </c>
      <c r="E14904" s="95">
        <v>1912</v>
      </c>
      <c r="F14904" s="95">
        <v>339083</v>
      </c>
      <c r="G14904" s="95">
        <v>250</v>
      </c>
      <c r="H14904" s="93" t="s">
        <v>8976</v>
      </c>
      <c r="I14904" s="93" t="s">
        <v>23891</v>
      </c>
      <c r="J14904" s="93" t="s">
        <v>20870</v>
      </c>
      <c r="K14904" s="93" t="s">
        <v>6868</v>
      </c>
      <c r="L14904" s="14">
        <f>AND(vyberHrace&lt;&gt;"",ISNUMBER(SEARCH(vyberHrace,$B14904)))</f>
      </c>
      <c r="M14904" s="14">
        <f>AND($I14904=MID(kododd,1,2),$J14904=MID(kododd,3,3))</f>
      </c>
    </row>
    <row r="14905">
      <c r="A14905" s="95">
        <v>61513</v>
      </c>
      <c r="B14905" s="93" t="s">
        <v>27689</v>
      </c>
      <c r="C14905" s="93" t="s">
        <v>1412</v>
      </c>
      <c r="G14905" s="95">
        <v>0</v>
      </c>
      <c r="H14905" s="93" t="s">
        <v>8976</v>
      </c>
      <c r="I14905" s="93" t="s">
        <v>23891</v>
      </c>
      <c r="J14905" s="93" t="s">
        <v>20905</v>
      </c>
      <c r="K14905" s="93" t="s">
        <v>8990</v>
      </c>
      <c r="L14905" s="14">
        <f>AND(vyberHrace&lt;&gt;"",ISNUMBER(SEARCH(vyberHrace,$B14905)))</f>
      </c>
      <c r="M14905" s="14">
        <f>AND($I14905=MID(kododd,1,2),$J14905=MID(kododd,3,3))</f>
      </c>
    </row>
    <row r="14906">
      <c r="A14906" s="95">
        <v>39781</v>
      </c>
      <c r="B14906" s="93" t="s">
        <v>11914</v>
      </c>
      <c r="C14906" s="93" t="s">
        <v>1400</v>
      </c>
      <c r="D14906" s="95">
        <v>1100</v>
      </c>
      <c r="G14906" s="95">
        <v>0</v>
      </c>
      <c r="H14906" s="93" t="s">
        <v>8976</v>
      </c>
      <c r="I14906" s="93" t="s">
        <v>23891</v>
      </c>
      <c r="J14906" s="93" t="s">
        <v>20859</v>
      </c>
      <c r="K14906" s="93" t="s">
        <v>6551</v>
      </c>
      <c r="L14906" s="14">
        <f>AND(vyberHrace&lt;&gt;"",ISNUMBER(SEARCH(vyberHrace,$B14906)))</f>
      </c>
      <c r="M14906" s="14">
        <f>AND($I14906=MID(kododd,1,2),$J14906=MID(kododd,3,3))</f>
      </c>
    </row>
    <row r="14907">
      <c r="A14907" s="95">
        <v>56614</v>
      </c>
      <c r="B14907" s="93" t="s">
        <v>22551</v>
      </c>
      <c r="C14907" s="93" t="s">
        <v>1411</v>
      </c>
      <c r="F14907" s="95">
        <v>23773340</v>
      </c>
      <c r="G14907" s="95">
        <v>250</v>
      </c>
      <c r="H14907" s="93" t="s">
        <v>8976</v>
      </c>
      <c r="I14907" s="93" t="s">
        <v>23891</v>
      </c>
      <c r="J14907" s="93" t="s">
        <v>20844</v>
      </c>
      <c r="K14907" s="93" t="s">
        <v>4953</v>
      </c>
      <c r="L14907" s="14">
        <f>AND(vyberHrace&lt;&gt;"",ISNUMBER(SEARCH(vyberHrace,$B14907)))</f>
      </c>
      <c r="M14907" s="14">
        <f>AND($I14907=MID(kododd,1,2),$J14907=MID(kododd,3,3))</f>
      </c>
    </row>
    <row r="14908">
      <c r="A14908" s="95">
        <v>56359</v>
      </c>
      <c r="B14908" s="93" t="s">
        <v>22607</v>
      </c>
      <c r="C14908" s="93" t="s">
        <v>1422</v>
      </c>
      <c r="G14908" s="95">
        <v>250</v>
      </c>
      <c r="H14908" s="93" t="s">
        <v>8976</v>
      </c>
      <c r="I14908" s="93" t="s">
        <v>23891</v>
      </c>
      <c r="J14908" s="93" t="s">
        <v>21038</v>
      </c>
      <c r="K14908" s="93" t="s">
        <v>21375</v>
      </c>
      <c r="L14908" s="14">
        <f>AND(vyberHrace&lt;&gt;"",ISNUMBER(SEARCH(vyberHrace,$B14908)))</f>
      </c>
      <c r="M14908" s="14">
        <f>AND($I14908=MID(kododd,1,2),$J14908=MID(kododd,3,3))</f>
      </c>
    </row>
    <row r="14909">
      <c r="A14909" s="95">
        <v>59891</v>
      </c>
      <c r="B14909" s="93" t="s">
        <v>26386</v>
      </c>
      <c r="C14909" s="93" t="s">
        <v>1486</v>
      </c>
      <c r="F14909" s="95">
        <v>23785381</v>
      </c>
      <c r="G14909" s="95">
        <v>250</v>
      </c>
      <c r="H14909" s="93" t="s">
        <v>8976</v>
      </c>
      <c r="I14909" s="93" t="s">
        <v>23891</v>
      </c>
      <c r="J14909" s="93" t="s">
        <v>20927</v>
      </c>
      <c r="K14909" s="93" t="s">
        <v>2023</v>
      </c>
      <c r="L14909" s="14">
        <f>AND(vyberHrace&lt;&gt;"",ISNUMBER(SEARCH(vyberHrace,$B14909)))</f>
      </c>
      <c r="M14909" s="14">
        <f>AND($I14909=MID(kododd,1,2),$J14909=MID(kododd,3,3))</f>
      </c>
    </row>
    <row r="14910">
      <c r="A14910" s="95">
        <v>14213</v>
      </c>
      <c r="B14910" s="93" t="s">
        <v>19027</v>
      </c>
      <c r="C14910" s="93" t="s">
        <v>1461</v>
      </c>
      <c r="D14910" s="95">
        <v>2120</v>
      </c>
      <c r="E14910" s="95">
        <v>2120</v>
      </c>
      <c r="F14910" s="95">
        <v>325376</v>
      </c>
      <c r="G14910" s="95">
        <v>0</v>
      </c>
      <c r="H14910" s="93" t="s">
        <v>8976</v>
      </c>
      <c r="I14910" s="93" t="s">
        <v>23891</v>
      </c>
      <c r="J14910" s="93" t="s">
        <v>20917</v>
      </c>
      <c r="K14910" s="93" t="s">
        <v>4902</v>
      </c>
      <c r="L14910" s="14">
        <f>AND(vyberHrace&lt;&gt;"",ISNUMBER(SEARCH(vyberHrace,$B14910)))</f>
      </c>
      <c r="M14910" s="14">
        <f>AND($I14910=MID(kododd,1,2),$J14910=MID(kododd,3,3))</f>
      </c>
    </row>
    <row r="14911">
      <c r="A14911" s="95">
        <v>15229</v>
      </c>
      <c r="B14911" s="93" t="s">
        <v>19996</v>
      </c>
      <c r="C14911" s="93" t="s">
        <v>1483</v>
      </c>
      <c r="D14911" s="95">
        <v>1453</v>
      </c>
      <c r="E14911" s="95">
        <v>1662</v>
      </c>
      <c r="F14911" s="95">
        <v>350907</v>
      </c>
      <c r="G14911" s="95">
        <v>0</v>
      </c>
      <c r="H14911" s="93" t="s">
        <v>8976</v>
      </c>
      <c r="I14911" s="93" t="s">
        <v>23891</v>
      </c>
      <c r="J14911" s="93" t="s">
        <v>20843</v>
      </c>
      <c r="K14911" s="93" t="s">
        <v>5072</v>
      </c>
      <c r="L14911" s="14">
        <f>AND(vyberHrace&lt;&gt;"",ISNUMBER(SEARCH(vyberHrace,$B14911)))</f>
      </c>
      <c r="M14911" s="14">
        <f>AND($I14911=MID(kododd,1,2),$J14911=MID(kododd,3,3))</f>
      </c>
    </row>
    <row r="14912">
      <c r="A14912" s="95">
        <v>61845</v>
      </c>
      <c r="B14912" s="93" t="s">
        <v>27986</v>
      </c>
      <c r="C14912" s="93" t="s">
        <v>1416</v>
      </c>
      <c r="D14912" s="95">
        <v>1337</v>
      </c>
      <c r="E14912" s="95">
        <v>1660</v>
      </c>
      <c r="F14912" s="95">
        <v>23794828</v>
      </c>
      <c r="G14912" s="95">
        <v>250</v>
      </c>
      <c r="H14912" s="93" t="s">
        <v>8976</v>
      </c>
      <c r="I14912" s="93" t="s">
        <v>23891</v>
      </c>
      <c r="J14912" s="93" t="s">
        <v>20927</v>
      </c>
      <c r="K14912" s="93" t="s">
        <v>2023</v>
      </c>
      <c r="L14912" s="14">
        <f>AND(vyberHrace&lt;&gt;"",ISNUMBER(SEARCH(vyberHrace,$B14912)))</f>
      </c>
      <c r="M14912" s="14">
        <f>AND($I14912=MID(kododd,1,2),$J14912=MID(kododd,3,3))</f>
      </c>
    </row>
    <row r="14913">
      <c r="A14913" s="95">
        <v>19060</v>
      </c>
      <c r="B14913" s="93" t="s">
        <v>20006</v>
      </c>
      <c r="C14913" s="93" t="s">
        <v>1434</v>
      </c>
      <c r="D14913" s="95">
        <v>1474</v>
      </c>
      <c r="E14913" s="95">
        <v>1623</v>
      </c>
      <c r="F14913" s="95">
        <v>327166</v>
      </c>
      <c r="G14913" s="95">
        <v>500</v>
      </c>
      <c r="H14913" s="93" t="s">
        <v>8976</v>
      </c>
      <c r="I14913" s="93" t="s">
        <v>23891</v>
      </c>
      <c r="J14913" s="93" t="s">
        <v>23412</v>
      </c>
      <c r="K14913" s="93" t="s">
        <v>21365</v>
      </c>
      <c r="L14913" s="14">
        <f>AND(vyberHrace&lt;&gt;"",ISNUMBER(SEARCH(vyberHrace,$B14913)))</f>
      </c>
      <c r="M14913" s="14">
        <f>AND($I14913=MID(kododd,1,2),$J14913=MID(kododd,3,3))</f>
      </c>
    </row>
    <row r="14914">
      <c r="A14914" s="95">
        <v>37579</v>
      </c>
      <c r="B14914" s="93" t="s">
        <v>20007</v>
      </c>
      <c r="C14914" s="93" t="s">
        <v>1419</v>
      </c>
      <c r="D14914" s="95">
        <v>1774</v>
      </c>
      <c r="E14914" s="95">
        <v>1910</v>
      </c>
      <c r="F14914" s="95">
        <v>379247</v>
      </c>
      <c r="G14914" s="95">
        <v>250</v>
      </c>
      <c r="H14914" s="93" t="s">
        <v>8976</v>
      </c>
      <c r="I14914" s="93" t="s">
        <v>23891</v>
      </c>
      <c r="J14914" s="93" t="s">
        <v>20924</v>
      </c>
      <c r="K14914" s="93" t="s">
        <v>2136</v>
      </c>
      <c r="L14914" s="14">
        <f>AND(vyberHrace&lt;&gt;"",ISNUMBER(SEARCH(vyberHrace,$B14914)))</f>
      </c>
      <c r="M14914" s="14">
        <f>AND($I14914=MID(kododd,1,2),$J14914=MID(kododd,3,3))</f>
      </c>
    </row>
    <row r="14915">
      <c r="A14915" s="95">
        <v>7180</v>
      </c>
      <c r="B14915" s="93" t="s">
        <v>20013</v>
      </c>
      <c r="C14915" s="93" t="s">
        <v>1466</v>
      </c>
      <c r="D14915" s="95">
        <v>1789</v>
      </c>
      <c r="E14915" s="95">
        <v>1880</v>
      </c>
      <c r="F14915" s="95">
        <v>339130</v>
      </c>
      <c r="G14915" s="95">
        <v>250</v>
      </c>
      <c r="H14915" s="93" t="s">
        <v>8976</v>
      </c>
      <c r="I14915" s="93" t="s">
        <v>23891</v>
      </c>
      <c r="J14915" s="93" t="s">
        <v>20908</v>
      </c>
      <c r="K14915" s="93" t="s">
        <v>21355</v>
      </c>
      <c r="L14915" s="14">
        <f>AND(vyberHrace&lt;&gt;"",ISNUMBER(SEARCH(vyberHrace,$B14915)))</f>
      </c>
      <c r="M14915" s="14">
        <f>AND($I14915=MID(kododd,1,2),$J14915=MID(kododd,3,3))</f>
      </c>
    </row>
    <row r="14916">
      <c r="A14916" s="95">
        <v>2175</v>
      </c>
      <c r="B14916" s="93" t="s">
        <v>11679</v>
      </c>
      <c r="C14916" s="93" t="s">
        <v>1405</v>
      </c>
      <c r="D14916" s="95">
        <v>1922</v>
      </c>
      <c r="E14916" s="95">
        <v>1977</v>
      </c>
      <c r="F14916" s="95">
        <v>340553</v>
      </c>
      <c r="G14916" s="95">
        <v>250</v>
      </c>
      <c r="H14916" s="93" t="s">
        <v>8976</v>
      </c>
      <c r="I14916" s="93" t="s">
        <v>23891</v>
      </c>
      <c r="J14916" s="93" t="s">
        <v>20908</v>
      </c>
      <c r="K14916" s="93" t="s">
        <v>21355</v>
      </c>
      <c r="L14916" s="14">
        <f>AND(vyberHrace&lt;&gt;"",ISNUMBER(SEARCH(vyberHrace,$B14916)))</f>
      </c>
      <c r="M14916" s="14">
        <f>AND($I14916=MID(kododd,1,2),$J14916=MID(kododd,3,3))</f>
      </c>
    </row>
    <row r="14917">
      <c r="A14917" s="95">
        <v>53512</v>
      </c>
      <c r="B14917" s="93" t="s">
        <v>20833</v>
      </c>
      <c r="C14917" s="93" t="s">
        <v>1406</v>
      </c>
      <c r="D14917" s="95">
        <v>1192</v>
      </c>
      <c r="F14917" s="95">
        <v>23746815</v>
      </c>
      <c r="G14917" s="95">
        <v>0</v>
      </c>
      <c r="H14917" s="93" t="s">
        <v>8976</v>
      </c>
      <c r="I14917" s="93" t="s">
        <v>23891</v>
      </c>
      <c r="J14917" s="93" t="s">
        <v>20843</v>
      </c>
      <c r="K14917" s="93" t="s">
        <v>5072</v>
      </c>
      <c r="L14917" s="14">
        <f>AND(vyberHrace&lt;&gt;"",ISNUMBER(SEARCH(vyberHrace,$B14917)))</f>
      </c>
      <c r="M14917" s="14">
        <f>AND($I14917=MID(kododd,1,2),$J14917=MID(kododd,3,3))</f>
      </c>
    </row>
    <row r="14918">
      <c r="A14918" s="95">
        <v>50830</v>
      </c>
      <c r="B14918" s="93" t="s">
        <v>4752</v>
      </c>
      <c r="C14918" s="93" t="s">
        <v>1412</v>
      </c>
      <c r="F14918" s="95">
        <v>23742755</v>
      </c>
      <c r="G14918" s="95">
        <v>0</v>
      </c>
      <c r="H14918" s="93" t="s">
        <v>8976</v>
      </c>
      <c r="I14918" s="93" t="s">
        <v>23891</v>
      </c>
      <c r="J14918" s="93" t="s">
        <v>20927</v>
      </c>
      <c r="K14918" s="93" t="s">
        <v>2023</v>
      </c>
      <c r="L14918" s="14">
        <f>AND(vyberHrace&lt;&gt;"",ISNUMBER(SEARCH(vyberHrace,$B14918)))</f>
      </c>
      <c r="M14918" s="14">
        <f>AND($I14918=MID(kododd,1,2),$J14918=MID(kododd,3,3))</f>
      </c>
    </row>
    <row r="14919">
      <c r="A14919" s="95">
        <v>7871</v>
      </c>
      <c r="B14919" s="93" t="s">
        <v>19738</v>
      </c>
      <c r="C14919" s="93" t="s">
        <v>1405</v>
      </c>
      <c r="D14919" s="95">
        <v>1533</v>
      </c>
      <c r="E14919" s="95">
        <v>1719</v>
      </c>
      <c r="F14919" s="95">
        <v>380148</v>
      </c>
      <c r="G14919" s="95">
        <v>250</v>
      </c>
      <c r="H14919" s="93" t="s">
        <v>8976</v>
      </c>
      <c r="I14919" s="93" t="s">
        <v>23891</v>
      </c>
      <c r="J14919" s="93" t="s">
        <v>20890</v>
      </c>
      <c r="K14919" s="93" t="s">
        <v>5880</v>
      </c>
      <c r="L14919" s="14">
        <f>AND(vyberHrace&lt;&gt;"",ISNUMBER(SEARCH(vyberHrace,$B14919)))</f>
      </c>
      <c r="M14919" s="14">
        <f>AND($I14919=MID(kododd,1,2),$J14919=MID(kododd,3,3))</f>
      </c>
    </row>
    <row r="14920">
      <c r="A14920" s="95">
        <v>45545</v>
      </c>
      <c r="B14920" s="93" t="s">
        <v>19738</v>
      </c>
      <c r="C14920" s="93" t="s">
        <v>1416</v>
      </c>
      <c r="D14920" s="95">
        <v>1012</v>
      </c>
      <c r="F14920" s="95">
        <v>23720131</v>
      </c>
      <c r="G14920" s="95">
        <v>0</v>
      </c>
      <c r="H14920" s="93" t="s">
        <v>8976</v>
      </c>
      <c r="I14920" s="93" t="s">
        <v>23891</v>
      </c>
      <c r="J14920" s="93" t="s">
        <v>20858</v>
      </c>
      <c r="K14920" s="93" t="s">
        <v>4899</v>
      </c>
      <c r="L14920" s="14">
        <f>AND(vyberHrace&lt;&gt;"",ISNUMBER(SEARCH(vyberHrace,$B14920)))</f>
      </c>
      <c r="M14920" s="14">
        <f>AND($I14920=MID(kododd,1,2),$J14920=MID(kododd,3,3))</f>
      </c>
    </row>
    <row r="14921">
      <c r="A14921" s="95">
        <v>47112</v>
      </c>
      <c r="B14921" s="93" t="s">
        <v>19739</v>
      </c>
      <c r="C14921" s="93" t="s">
        <v>1406</v>
      </c>
      <c r="G14921" s="95">
        <v>0</v>
      </c>
      <c r="H14921" s="93" t="s">
        <v>8976</v>
      </c>
      <c r="I14921" s="93" t="s">
        <v>23891</v>
      </c>
      <c r="J14921" s="93" t="s">
        <v>20858</v>
      </c>
      <c r="K14921" s="93" t="s">
        <v>4899</v>
      </c>
      <c r="L14921" s="14">
        <f>AND(vyberHrace&lt;&gt;"",ISNUMBER(SEARCH(vyberHrace,$B14921)))</f>
      </c>
      <c r="M14921" s="14">
        <f>AND($I14921=MID(kododd,1,2),$J14921=MID(kododd,3,3))</f>
      </c>
    </row>
    <row r="14922">
      <c r="A14922" s="95">
        <v>34186</v>
      </c>
      <c r="B14922" s="93" t="s">
        <v>15075</v>
      </c>
      <c r="C14922" s="93" t="s">
        <v>1431</v>
      </c>
      <c r="D14922" s="95">
        <v>1895</v>
      </c>
      <c r="E14922" s="95">
        <v>1906</v>
      </c>
      <c r="F14922" s="95">
        <v>332917</v>
      </c>
      <c r="G14922" s="95">
        <v>0</v>
      </c>
      <c r="H14922" s="93" t="s">
        <v>8976</v>
      </c>
      <c r="I14922" s="93" t="s">
        <v>23891</v>
      </c>
      <c r="J14922" s="93" t="s">
        <v>20927</v>
      </c>
      <c r="K14922" s="93" t="s">
        <v>2023</v>
      </c>
      <c r="L14922" s="14">
        <f>AND(vyberHrace&lt;&gt;"",ISNUMBER(SEARCH(vyberHrace,$B14922)))</f>
      </c>
      <c r="M14922" s="14">
        <f>AND($I14922=MID(kododd,1,2),$J14922=MID(kododd,3,3))</f>
      </c>
    </row>
    <row r="14923">
      <c r="A14923" s="95">
        <v>49006</v>
      </c>
      <c r="B14923" s="93" t="s">
        <v>24057</v>
      </c>
      <c r="C14923" s="93" t="s">
        <v>1406</v>
      </c>
      <c r="D14923" s="95">
        <v>1108</v>
      </c>
      <c r="F14923" s="95">
        <v>23729180</v>
      </c>
      <c r="G14923" s="95">
        <v>250</v>
      </c>
      <c r="H14923" s="93" t="s">
        <v>8976</v>
      </c>
      <c r="I14923" s="93" t="s">
        <v>23891</v>
      </c>
      <c r="J14923" s="93" t="s">
        <v>20954</v>
      </c>
      <c r="K14923" s="93" t="s">
        <v>5079</v>
      </c>
      <c r="L14923" s="14">
        <f>AND(vyberHrace&lt;&gt;"",ISNUMBER(SEARCH(vyberHrace,$B14923)))</f>
      </c>
      <c r="M14923" s="14">
        <f>AND($I14923=MID(kododd,1,2),$J14923=MID(kododd,3,3))</f>
      </c>
    </row>
    <row r="14924">
      <c r="A14924" s="95">
        <v>47101</v>
      </c>
      <c r="B14924" s="93" t="s">
        <v>18800</v>
      </c>
      <c r="C14924" s="93" t="s">
        <v>1410</v>
      </c>
      <c r="D14924" s="95">
        <v>1087</v>
      </c>
      <c r="F14924" s="95">
        <v>23715847</v>
      </c>
      <c r="G14924" s="95">
        <v>250</v>
      </c>
      <c r="H14924" s="93" t="s">
        <v>8976</v>
      </c>
      <c r="I14924" s="93" t="s">
        <v>23891</v>
      </c>
      <c r="J14924" s="93" t="s">
        <v>20954</v>
      </c>
      <c r="K14924" s="93" t="s">
        <v>5079</v>
      </c>
      <c r="L14924" s="14">
        <f>AND(vyberHrace&lt;&gt;"",ISNUMBER(SEARCH(vyberHrace,$B14924)))</f>
      </c>
      <c r="M14924" s="14">
        <f>AND($I14924=MID(kododd,1,2),$J14924=MID(kododd,3,3))</f>
      </c>
    </row>
    <row r="14925">
      <c r="A14925" s="95">
        <v>9117</v>
      </c>
      <c r="B14925" s="93" t="s">
        <v>17927</v>
      </c>
      <c r="C14925" s="93" t="s">
        <v>1465</v>
      </c>
      <c r="D14925" s="95">
        <v>1886</v>
      </c>
      <c r="E14925" s="95">
        <v>1937</v>
      </c>
      <c r="F14925" s="95">
        <v>328812</v>
      </c>
      <c r="G14925" s="95">
        <v>250</v>
      </c>
      <c r="H14925" s="93" t="s">
        <v>8976</v>
      </c>
      <c r="I14925" s="93" t="s">
        <v>23891</v>
      </c>
      <c r="J14925" s="93" t="s">
        <v>20858</v>
      </c>
      <c r="K14925" s="93" t="s">
        <v>4899</v>
      </c>
      <c r="L14925" s="14">
        <f>AND(vyberHrace&lt;&gt;"",ISNUMBER(SEARCH(vyberHrace,$B14925)))</f>
      </c>
      <c r="M14925" s="14">
        <f>AND($I14925=MID(kododd,1,2),$J14925=MID(kododd,3,3))</f>
      </c>
    </row>
    <row r="14926">
      <c r="A14926" s="95">
        <v>56976</v>
      </c>
      <c r="B14926" s="93" t="s">
        <v>10361</v>
      </c>
      <c r="C14926" s="93" t="s">
        <v>1411</v>
      </c>
      <c r="G14926" s="95">
        <v>0</v>
      </c>
      <c r="H14926" s="93" t="s">
        <v>8976</v>
      </c>
      <c r="I14926" s="93" t="s">
        <v>23891</v>
      </c>
      <c r="J14926" s="93" t="s">
        <v>20858</v>
      </c>
      <c r="K14926" s="93" t="s">
        <v>4899</v>
      </c>
      <c r="L14926" s="14">
        <f>AND(vyberHrace&lt;&gt;"",ISNUMBER(SEARCH(vyberHrace,$B14926)))</f>
      </c>
      <c r="M14926" s="14">
        <f>AND($I14926=MID(kododd,1,2),$J14926=MID(kododd,3,3))</f>
      </c>
    </row>
    <row r="14927">
      <c r="A14927" s="95">
        <v>50693</v>
      </c>
      <c r="B14927" s="93" t="s">
        <v>4740</v>
      </c>
      <c r="C14927" s="93" t="s">
        <v>1406</v>
      </c>
      <c r="D14927" s="95">
        <v>1216</v>
      </c>
      <c r="E14927" s="95">
        <v>1610</v>
      </c>
      <c r="F14927" s="95">
        <v>23740906</v>
      </c>
      <c r="G14927" s="95">
        <v>250</v>
      </c>
      <c r="H14927" s="93" t="s">
        <v>8976</v>
      </c>
      <c r="I14927" s="93" t="s">
        <v>23891</v>
      </c>
      <c r="J14927" s="93" t="s">
        <v>20870</v>
      </c>
      <c r="K14927" s="93" t="s">
        <v>6868</v>
      </c>
      <c r="L14927" s="14">
        <f>AND(vyberHrace&lt;&gt;"",ISNUMBER(SEARCH(vyberHrace,$B14927)))</f>
      </c>
      <c r="M14927" s="14">
        <f>AND($I14927=MID(kododd,1,2),$J14927=MID(kododd,3,3))</f>
      </c>
    </row>
    <row r="14928">
      <c r="A14928" s="95">
        <v>57137</v>
      </c>
      <c r="B14928" s="93" t="s">
        <v>22516</v>
      </c>
      <c r="C14928" s="93" t="s">
        <v>1450</v>
      </c>
      <c r="D14928" s="95">
        <v>1025</v>
      </c>
      <c r="F14928" s="95">
        <v>23785365</v>
      </c>
      <c r="G14928" s="95">
        <v>250</v>
      </c>
      <c r="H14928" s="93" t="s">
        <v>8976</v>
      </c>
      <c r="I14928" s="93" t="s">
        <v>23891</v>
      </c>
      <c r="J14928" s="93" t="s">
        <v>20843</v>
      </c>
      <c r="K14928" s="93" t="s">
        <v>5072</v>
      </c>
      <c r="L14928" s="14">
        <f>AND(vyberHrace&lt;&gt;"",ISNUMBER(SEARCH(vyberHrace,$B14928)))</f>
      </c>
      <c r="M14928" s="14">
        <f>AND($I14928=MID(kododd,1,2),$J14928=MID(kododd,3,3))</f>
      </c>
    </row>
    <row r="14929">
      <c r="A14929" s="95">
        <v>27169</v>
      </c>
      <c r="B14929" s="93" t="s">
        <v>10365</v>
      </c>
      <c r="C14929" s="93" t="s">
        <v>1457</v>
      </c>
      <c r="D14929" s="95">
        <v>1669</v>
      </c>
      <c r="G14929" s="95">
        <v>500</v>
      </c>
      <c r="H14929" s="93" t="s">
        <v>8976</v>
      </c>
      <c r="I14929" s="93" t="s">
        <v>23891</v>
      </c>
      <c r="J14929" s="93" t="s">
        <v>23412</v>
      </c>
      <c r="K14929" s="93" t="s">
        <v>21365</v>
      </c>
      <c r="L14929" s="14">
        <f>AND(vyberHrace&lt;&gt;"",ISNUMBER(SEARCH(vyberHrace,$B14929)))</f>
      </c>
      <c r="M14929" s="14">
        <f>AND($I14929=MID(kododd,1,2),$J14929=MID(kododd,3,3))</f>
      </c>
    </row>
    <row r="14930">
      <c r="A14930" s="95">
        <v>59841</v>
      </c>
      <c r="B14930" s="93" t="s">
        <v>26343</v>
      </c>
      <c r="C14930" s="93" t="s">
        <v>1422</v>
      </c>
      <c r="F14930" s="95">
        <v>23785373</v>
      </c>
      <c r="G14930" s="95">
        <v>0</v>
      </c>
      <c r="H14930" s="93" t="s">
        <v>8976</v>
      </c>
      <c r="I14930" s="93" t="s">
        <v>23891</v>
      </c>
      <c r="J14930" s="93" t="s">
        <v>20870</v>
      </c>
      <c r="K14930" s="93" t="s">
        <v>6868</v>
      </c>
      <c r="L14930" s="14">
        <f>AND(vyberHrace&lt;&gt;"",ISNUMBER(SEARCH(vyberHrace,$B14930)))</f>
      </c>
      <c r="M14930" s="14">
        <f>AND($I14930=MID(kododd,1,2),$J14930=MID(kododd,3,3))</f>
      </c>
    </row>
    <row r="14931">
      <c r="A14931" s="95">
        <v>58696</v>
      </c>
      <c r="B14931" s="93" t="s">
        <v>25179</v>
      </c>
      <c r="C14931" s="93" t="s">
        <v>1411</v>
      </c>
      <c r="F14931" s="95">
        <v>23784938</v>
      </c>
      <c r="G14931" s="95">
        <v>250</v>
      </c>
      <c r="H14931" s="93" t="s">
        <v>8976</v>
      </c>
      <c r="I14931" s="93" t="s">
        <v>23891</v>
      </c>
      <c r="J14931" s="93" t="s">
        <v>20843</v>
      </c>
      <c r="K14931" s="93" t="s">
        <v>5072</v>
      </c>
      <c r="L14931" s="14">
        <f>AND(vyberHrace&lt;&gt;"",ISNUMBER(SEARCH(vyberHrace,$B14931)))</f>
      </c>
      <c r="M14931" s="14">
        <f>AND($I14931=MID(kododd,1,2),$J14931=MID(kododd,3,3))</f>
      </c>
    </row>
    <row r="14932">
      <c r="A14932" s="95">
        <v>10222</v>
      </c>
      <c r="B14932" s="93" t="s">
        <v>10385</v>
      </c>
      <c r="C14932" s="93" t="s">
        <v>1436</v>
      </c>
      <c r="D14932" s="95">
        <v>1715</v>
      </c>
      <c r="E14932" s="95">
        <v>1823</v>
      </c>
      <c r="F14932" s="95">
        <v>340545</v>
      </c>
      <c r="G14932" s="95">
        <v>250</v>
      </c>
      <c r="H14932" s="93" t="s">
        <v>8976</v>
      </c>
      <c r="I14932" s="93" t="s">
        <v>23891</v>
      </c>
      <c r="J14932" s="93" t="s">
        <v>20843</v>
      </c>
      <c r="K14932" s="93" t="s">
        <v>5072</v>
      </c>
      <c r="L14932" s="14">
        <f>AND(vyberHrace&lt;&gt;"",ISNUMBER(SEARCH(vyberHrace,$B14932)))</f>
      </c>
      <c r="M14932" s="14">
        <f>AND($I14932=MID(kododd,1,2),$J14932=MID(kododd,3,3))</f>
      </c>
    </row>
    <row r="14933">
      <c r="A14933" s="95">
        <v>63171</v>
      </c>
      <c r="B14933" s="93" t="s">
        <v>29278</v>
      </c>
      <c r="C14933" s="93" t="s">
        <v>1450</v>
      </c>
      <c r="G14933" s="95">
        <v>250</v>
      </c>
      <c r="H14933" s="93" t="s">
        <v>8976</v>
      </c>
      <c r="I14933" s="93" t="s">
        <v>23891</v>
      </c>
      <c r="J14933" s="93" t="s">
        <v>20844</v>
      </c>
      <c r="K14933" s="93" t="s">
        <v>4953</v>
      </c>
      <c r="L14933" s="14">
        <f>AND(vyberHrace&lt;&gt;"",ISNUMBER(SEARCH(vyberHrace,$B14933)))</f>
      </c>
      <c r="M14933" s="14">
        <f>AND($I14933=MID(kododd,1,2),$J14933=MID(kododd,3,3))</f>
      </c>
    </row>
    <row r="14934">
      <c r="A14934" s="95">
        <v>33690</v>
      </c>
      <c r="B14934" s="93" t="s">
        <v>12665</v>
      </c>
      <c r="C14934" s="93" t="s">
        <v>1414</v>
      </c>
      <c r="D14934" s="95">
        <v>1550</v>
      </c>
      <c r="E14934" s="95">
        <v>1721</v>
      </c>
      <c r="F14934" s="95">
        <v>374660</v>
      </c>
      <c r="G14934" s="95">
        <v>250</v>
      </c>
      <c r="H14934" s="93" t="s">
        <v>8976</v>
      </c>
      <c r="I14934" s="93" t="s">
        <v>23891</v>
      </c>
      <c r="J14934" s="93" t="s">
        <v>20859</v>
      </c>
      <c r="K14934" s="93" t="s">
        <v>6551</v>
      </c>
      <c r="L14934" s="14">
        <f>AND(vyberHrace&lt;&gt;"",ISNUMBER(SEARCH(vyberHrace,$B14934)))</f>
      </c>
      <c r="M14934" s="14">
        <f>AND($I14934=MID(kododd,1,2),$J14934=MID(kododd,3,3))</f>
      </c>
    </row>
    <row r="14935">
      <c r="A14935" s="95">
        <v>10209</v>
      </c>
      <c r="B14935" s="93" t="s">
        <v>12668</v>
      </c>
      <c r="C14935" s="93" t="s">
        <v>1465</v>
      </c>
      <c r="D14935" s="95">
        <v>1656</v>
      </c>
      <c r="E14935" s="95">
        <v>1808</v>
      </c>
      <c r="F14935" s="95">
        <v>373290</v>
      </c>
      <c r="G14935" s="95">
        <v>250</v>
      </c>
      <c r="H14935" s="93" t="s">
        <v>8976</v>
      </c>
      <c r="I14935" s="93" t="s">
        <v>23891</v>
      </c>
      <c r="J14935" s="93" t="s">
        <v>21037</v>
      </c>
      <c r="K14935" s="93" t="s">
        <v>20623</v>
      </c>
      <c r="L14935" s="14">
        <f>AND(vyberHrace&lt;&gt;"",ISNUMBER(SEARCH(vyberHrace,$B14935)))</f>
      </c>
      <c r="M14935" s="14">
        <f>AND($I14935=MID(kododd,1,2),$J14935=MID(kododd,3,3))</f>
      </c>
    </row>
    <row r="14936">
      <c r="A14936" s="95">
        <v>53064</v>
      </c>
      <c r="B14936" s="93" t="s">
        <v>20842</v>
      </c>
      <c r="C14936" s="93" t="s">
        <v>1428</v>
      </c>
      <c r="G14936" s="95">
        <v>0</v>
      </c>
      <c r="H14936" s="93" t="s">
        <v>8976</v>
      </c>
      <c r="I14936" s="93" t="s">
        <v>23891</v>
      </c>
      <c r="J14936" s="93" t="s">
        <v>20899</v>
      </c>
      <c r="K14936" s="93" t="s">
        <v>4757</v>
      </c>
      <c r="L14936" s="14">
        <f>AND(vyberHrace&lt;&gt;"",ISNUMBER(SEARCH(vyberHrace,$B14936)))</f>
      </c>
      <c r="M14936" s="14">
        <f>AND($I14936=MID(kododd,1,2),$J14936=MID(kododd,3,3))</f>
      </c>
    </row>
    <row r="14937">
      <c r="A14937" s="95">
        <v>63172</v>
      </c>
      <c r="B14937" s="93" t="s">
        <v>29279</v>
      </c>
      <c r="C14937" s="93" t="s">
        <v>1424</v>
      </c>
      <c r="G14937" s="95">
        <v>250</v>
      </c>
      <c r="H14937" s="93" t="s">
        <v>8976</v>
      </c>
      <c r="I14937" s="93" t="s">
        <v>23900</v>
      </c>
      <c r="J14937" s="93" t="s">
        <v>21000</v>
      </c>
      <c r="K14937" s="93" t="s">
        <v>4022</v>
      </c>
      <c r="L14937" s="14">
        <f>AND(vyberHrace&lt;&gt;"",ISNUMBER(SEARCH(vyberHrace,$B14937)))</f>
      </c>
      <c r="M14937" s="14">
        <f>AND($I14937=MID(kododd,1,2),$J14937=MID(kododd,3,3))</f>
      </c>
    </row>
    <row r="14938">
      <c r="A14938" s="95">
        <v>36726</v>
      </c>
      <c r="B14938" s="93" t="s">
        <v>6927</v>
      </c>
      <c r="C14938" s="93" t="s">
        <v>1443</v>
      </c>
      <c r="D14938" s="95">
        <v>1418</v>
      </c>
      <c r="E14938" s="95">
        <v>1651</v>
      </c>
      <c r="F14938" s="95">
        <v>354473</v>
      </c>
      <c r="G14938" s="95">
        <v>250</v>
      </c>
      <c r="H14938" s="93" t="s">
        <v>8976</v>
      </c>
      <c r="I14938" s="93" t="s">
        <v>23900</v>
      </c>
      <c r="J14938" s="93" t="s">
        <v>20905</v>
      </c>
      <c r="K14938" s="93" t="s">
        <v>4820</v>
      </c>
      <c r="L14938" s="14">
        <f>AND(vyberHrace&lt;&gt;"",ISNUMBER(SEARCH(vyberHrace,$B14938)))</f>
      </c>
      <c r="M14938" s="14">
        <f>AND($I14938=MID(kododd,1,2),$J14938=MID(kododd,3,3))</f>
      </c>
    </row>
    <row r="14939">
      <c r="A14939" s="95">
        <v>32577</v>
      </c>
      <c r="B14939" s="93" t="s">
        <v>4888</v>
      </c>
      <c r="C14939" s="93" t="s">
        <v>1431</v>
      </c>
      <c r="G14939" s="95">
        <v>0</v>
      </c>
      <c r="H14939" s="93" t="s">
        <v>8976</v>
      </c>
      <c r="I14939" s="93" t="s">
        <v>23900</v>
      </c>
      <c r="J14939" s="93" t="s">
        <v>20908</v>
      </c>
      <c r="K14939" s="93" t="s">
        <v>4889</v>
      </c>
      <c r="L14939" s="14">
        <f>AND(vyberHrace&lt;&gt;"",ISNUMBER(SEARCH(vyberHrace,$B14939)))</f>
      </c>
      <c r="M14939" s="14">
        <f>AND($I14939=MID(kododd,1,2),$J14939=MID(kododd,3,3))</f>
      </c>
    </row>
    <row r="14940">
      <c r="A14940" s="95">
        <v>58220</v>
      </c>
      <c r="B14940" s="93" t="s">
        <v>24738</v>
      </c>
      <c r="C14940" s="93" t="s">
        <v>1450</v>
      </c>
      <c r="G14940" s="95">
        <v>250</v>
      </c>
      <c r="H14940" s="93" t="s">
        <v>8976</v>
      </c>
      <c r="I14940" s="93" t="s">
        <v>23900</v>
      </c>
      <c r="J14940" s="93" t="s">
        <v>20937</v>
      </c>
      <c r="K14940" s="93" t="s">
        <v>9090</v>
      </c>
      <c r="L14940" s="14">
        <f>AND(vyberHrace&lt;&gt;"",ISNUMBER(SEARCH(vyberHrace,$B14940)))</f>
      </c>
      <c r="M14940" s="14">
        <f>AND($I14940=MID(kododd,1,2),$J14940=MID(kododd,3,3))</f>
      </c>
    </row>
    <row r="14941">
      <c r="A14941" s="95">
        <v>58219</v>
      </c>
      <c r="B14941" s="93" t="s">
        <v>24737</v>
      </c>
      <c r="C14941" s="93" t="s">
        <v>1411</v>
      </c>
      <c r="G14941" s="95">
        <v>250</v>
      </c>
      <c r="H14941" s="93" t="s">
        <v>8976</v>
      </c>
      <c r="I14941" s="93" t="s">
        <v>23900</v>
      </c>
      <c r="J14941" s="93" t="s">
        <v>20937</v>
      </c>
      <c r="K14941" s="93" t="s">
        <v>9090</v>
      </c>
      <c r="L14941" s="14">
        <f>AND(vyberHrace&lt;&gt;"",ISNUMBER(SEARCH(vyberHrace,$B14941)))</f>
      </c>
      <c r="M14941" s="14">
        <f>AND($I14941=MID(kododd,1,2),$J14941=MID(kododd,3,3))</f>
      </c>
    </row>
    <row r="14942">
      <c r="A14942" s="95">
        <v>54676</v>
      </c>
      <c r="B14942" s="93" t="s">
        <v>812</v>
      </c>
      <c r="C14942" s="93" t="s">
        <v>1420</v>
      </c>
      <c r="D14942" s="95">
        <v>1147</v>
      </c>
      <c r="E14942" s="95">
        <v>1469</v>
      </c>
      <c r="F14942" s="95">
        <v>23785470</v>
      </c>
      <c r="G14942" s="95">
        <v>250</v>
      </c>
      <c r="H14942" s="93" t="s">
        <v>8976</v>
      </c>
      <c r="I14942" s="93" t="s">
        <v>23900</v>
      </c>
      <c r="J14942" s="93" t="s">
        <v>20969</v>
      </c>
      <c r="K14942" s="93" t="s">
        <v>4719</v>
      </c>
      <c r="L14942" s="14">
        <f>AND(vyberHrace&lt;&gt;"",ISNUMBER(SEARCH(vyberHrace,$B14942)))</f>
      </c>
      <c r="M14942" s="14">
        <f>AND($I14942=MID(kododd,1,2),$J14942=MID(kododd,3,3))</f>
      </c>
    </row>
    <row r="14943">
      <c r="A14943" s="95">
        <v>34561</v>
      </c>
      <c r="B14943" s="93" t="s">
        <v>11223</v>
      </c>
      <c r="C14943" s="93" t="s">
        <v>1464</v>
      </c>
      <c r="D14943" s="95">
        <v>1646</v>
      </c>
      <c r="E14943" s="95">
        <v>1828</v>
      </c>
      <c r="F14943" s="95">
        <v>370037</v>
      </c>
      <c r="G14943" s="95">
        <v>250</v>
      </c>
      <c r="H14943" s="93" t="s">
        <v>8976</v>
      </c>
      <c r="I14943" s="93" t="s">
        <v>23900</v>
      </c>
      <c r="J14943" s="93" t="s">
        <v>20946</v>
      </c>
      <c r="K14943" s="93" t="s">
        <v>6829</v>
      </c>
      <c r="L14943" s="14">
        <f>AND(vyberHrace&lt;&gt;"",ISNUMBER(SEARCH(vyberHrace,$B14943)))</f>
      </c>
      <c r="M14943" s="14">
        <f>AND($I14943=MID(kododd,1,2),$J14943=MID(kododd,3,3))</f>
      </c>
    </row>
    <row r="14944">
      <c r="A14944" s="95">
        <v>3856</v>
      </c>
      <c r="B14944" s="93" t="s">
        <v>6839</v>
      </c>
      <c r="C14944" s="93" t="s">
        <v>1459</v>
      </c>
      <c r="D14944" s="95">
        <v>1837</v>
      </c>
      <c r="E14944" s="95">
        <v>1913</v>
      </c>
      <c r="F14944" s="95">
        <v>354481</v>
      </c>
      <c r="G14944" s="95">
        <v>250</v>
      </c>
      <c r="H14944" s="93" t="s">
        <v>8976</v>
      </c>
      <c r="I14944" s="93" t="s">
        <v>23900</v>
      </c>
      <c r="J14944" s="93" t="s">
        <v>20874</v>
      </c>
      <c r="K14944" s="93" t="s">
        <v>21371</v>
      </c>
      <c r="L14944" s="14">
        <f>AND(vyberHrace&lt;&gt;"",ISNUMBER(SEARCH(vyberHrace,$B14944)))</f>
      </c>
      <c r="M14944" s="14">
        <f>AND($I14944=MID(kododd,1,2),$J14944=MID(kododd,3,3))</f>
      </c>
    </row>
    <row r="14945">
      <c r="A14945" s="95">
        <v>60753</v>
      </c>
      <c r="B14945" s="93" t="s">
        <v>27155</v>
      </c>
      <c r="C14945" s="93" t="s">
        <v>1454</v>
      </c>
      <c r="D14945" s="95">
        <v>1042</v>
      </c>
      <c r="F14945" s="95">
        <v>23786175</v>
      </c>
      <c r="G14945" s="95">
        <v>250</v>
      </c>
      <c r="H14945" s="93" t="s">
        <v>8976</v>
      </c>
      <c r="I14945" s="93" t="s">
        <v>23900</v>
      </c>
      <c r="J14945" s="93" t="s">
        <v>20969</v>
      </c>
      <c r="K14945" s="93" t="s">
        <v>4719</v>
      </c>
      <c r="L14945" s="14">
        <f>AND(vyberHrace&lt;&gt;"",ISNUMBER(SEARCH(vyberHrace,$B14945)))</f>
      </c>
      <c r="M14945" s="14">
        <f>AND($I14945=MID(kododd,1,2),$J14945=MID(kododd,3,3))</f>
      </c>
    </row>
    <row r="14946">
      <c r="A14946" s="95">
        <v>61484</v>
      </c>
      <c r="B14946" s="93" t="s">
        <v>27155</v>
      </c>
      <c r="C14946" s="93" t="s">
        <v>1424</v>
      </c>
      <c r="D14946" s="95">
        <v>1619</v>
      </c>
      <c r="E14946" s="95">
        <v>1585</v>
      </c>
      <c r="F14946" s="95">
        <v>23786167</v>
      </c>
      <c r="G14946" s="95">
        <v>250</v>
      </c>
      <c r="H14946" s="93" t="s">
        <v>8976</v>
      </c>
      <c r="I14946" s="93" t="s">
        <v>23900</v>
      </c>
      <c r="J14946" s="93" t="s">
        <v>20969</v>
      </c>
      <c r="K14946" s="93" t="s">
        <v>4719</v>
      </c>
      <c r="L14946" s="14">
        <f>AND(vyberHrace&lt;&gt;"",ISNUMBER(SEARCH(vyberHrace,$B14946)))</f>
      </c>
      <c r="M14946" s="14">
        <f>AND($I14946=MID(kododd,1,2),$J14946=MID(kododd,3,3))</f>
      </c>
    </row>
    <row r="14947">
      <c r="A14947" s="95">
        <v>57987</v>
      </c>
      <c r="B14947" s="93" t="s">
        <v>24524</v>
      </c>
      <c r="C14947" s="93" t="s">
        <v>1422</v>
      </c>
      <c r="D14947" s="95">
        <v>1240</v>
      </c>
      <c r="E14947" s="95">
        <v>1534</v>
      </c>
      <c r="F14947" s="95">
        <v>23782110</v>
      </c>
      <c r="G14947" s="95">
        <v>250</v>
      </c>
      <c r="H14947" s="93" t="s">
        <v>8976</v>
      </c>
      <c r="I14947" s="93" t="s">
        <v>23900</v>
      </c>
      <c r="J14947" s="93" t="s">
        <v>20905</v>
      </c>
      <c r="K14947" s="93" t="s">
        <v>4820</v>
      </c>
      <c r="L14947" s="14">
        <f>AND(vyberHrace&lt;&gt;"",ISNUMBER(SEARCH(vyberHrace,$B14947)))</f>
      </c>
      <c r="M14947" s="14">
        <f>AND($I14947=MID(kododd,1,2),$J14947=MID(kododd,3,3))</f>
      </c>
    </row>
    <row r="14948">
      <c r="A14948" s="95">
        <v>43488</v>
      </c>
      <c r="B14948" s="93" t="s">
        <v>11250</v>
      </c>
      <c r="C14948" s="93" t="s">
        <v>1402</v>
      </c>
      <c r="G14948" s="95">
        <v>0</v>
      </c>
      <c r="H14948" s="93" t="s">
        <v>8976</v>
      </c>
      <c r="I14948" s="93" t="s">
        <v>23900</v>
      </c>
      <c r="J14948" s="93" t="s">
        <v>20874</v>
      </c>
      <c r="K14948" s="93" t="s">
        <v>21371</v>
      </c>
      <c r="L14948" s="14">
        <f>AND(vyberHrace&lt;&gt;"",ISNUMBER(SEARCH(vyberHrace,$B14948)))</f>
      </c>
      <c r="M14948" s="14">
        <f>AND($I14948=MID(kododd,1,2),$J14948=MID(kododd,3,3))</f>
      </c>
    </row>
    <row r="14949">
      <c r="A14949" s="95">
        <v>34182</v>
      </c>
      <c r="B14949" s="93" t="s">
        <v>4900</v>
      </c>
      <c r="C14949" s="93" t="s">
        <v>1431</v>
      </c>
      <c r="D14949" s="95">
        <v>1388</v>
      </c>
      <c r="F14949" s="95">
        <v>23741155</v>
      </c>
      <c r="G14949" s="95">
        <v>250</v>
      </c>
      <c r="H14949" s="93" t="s">
        <v>8976</v>
      </c>
      <c r="I14949" s="93" t="s">
        <v>23900</v>
      </c>
      <c r="J14949" s="93" t="s">
        <v>20846</v>
      </c>
      <c r="K14949" s="93" t="s">
        <v>4901</v>
      </c>
      <c r="L14949" s="14">
        <f>AND(vyberHrace&lt;&gt;"",ISNUMBER(SEARCH(vyberHrace,$B14949)))</f>
      </c>
      <c r="M14949" s="14">
        <f>AND($I14949=MID(kododd,1,2),$J14949=MID(kododd,3,3))</f>
      </c>
    </row>
    <row r="14950">
      <c r="A14950" s="95">
        <v>48203</v>
      </c>
      <c r="B14950" s="93" t="s">
        <v>5103</v>
      </c>
      <c r="C14950" s="93" t="s">
        <v>1406</v>
      </c>
      <c r="D14950" s="95">
        <v>1709</v>
      </c>
      <c r="E14950" s="95">
        <v>1792</v>
      </c>
      <c r="F14950" s="95">
        <v>23732695</v>
      </c>
      <c r="G14950" s="95">
        <v>250</v>
      </c>
      <c r="H14950" s="93" t="s">
        <v>8976</v>
      </c>
      <c r="I14950" s="93" t="s">
        <v>23900</v>
      </c>
      <c r="J14950" s="93" t="s">
        <v>20843</v>
      </c>
      <c r="K14950" s="93" t="s">
        <v>26141</v>
      </c>
      <c r="L14950" s="14">
        <f>AND(vyberHrace&lt;&gt;"",ISNUMBER(SEARCH(vyberHrace,$B14950)))</f>
      </c>
      <c r="M14950" s="14">
        <f>AND($I14950=MID(kododd,1,2),$J14950=MID(kododd,3,3))</f>
      </c>
    </row>
    <row r="14951">
      <c r="A14951" s="95">
        <v>6000</v>
      </c>
      <c r="B14951" s="93" t="s">
        <v>5119</v>
      </c>
      <c r="C14951" s="93" t="s">
        <v>1418</v>
      </c>
      <c r="D14951" s="95">
        <v>1838</v>
      </c>
      <c r="E14951" s="95">
        <v>1919</v>
      </c>
      <c r="F14951" s="95">
        <v>314960</v>
      </c>
      <c r="G14951" s="95">
        <v>0</v>
      </c>
      <c r="H14951" s="93" t="s">
        <v>8976</v>
      </c>
      <c r="I14951" s="93" t="s">
        <v>23900</v>
      </c>
      <c r="J14951" s="93" t="s">
        <v>20874</v>
      </c>
      <c r="K14951" s="93" t="s">
        <v>21371</v>
      </c>
      <c r="L14951" s="14">
        <f>AND(vyberHrace&lt;&gt;"",ISNUMBER(SEARCH(vyberHrace,$B14951)))</f>
      </c>
      <c r="M14951" s="14">
        <f>AND($I14951=MID(kododd,1,2),$J14951=MID(kododd,3,3))</f>
      </c>
    </row>
    <row r="14952">
      <c r="A14952" s="95">
        <v>11153</v>
      </c>
      <c r="B14952" s="93" t="s">
        <v>5182</v>
      </c>
      <c r="C14952" s="93" t="s">
        <v>1476</v>
      </c>
      <c r="D14952" s="95">
        <v>1759</v>
      </c>
      <c r="E14952" s="95">
        <v>1889</v>
      </c>
      <c r="F14952" s="95">
        <v>329762</v>
      </c>
      <c r="G14952" s="95">
        <v>0</v>
      </c>
      <c r="H14952" s="93" t="s">
        <v>8976</v>
      </c>
      <c r="I14952" s="93" t="s">
        <v>23900</v>
      </c>
      <c r="J14952" s="93" t="s">
        <v>20946</v>
      </c>
      <c r="K14952" s="93" t="s">
        <v>6829</v>
      </c>
      <c r="L14952" s="14">
        <f>AND(vyberHrace&lt;&gt;"",ISNUMBER(SEARCH(vyberHrace,$B14952)))</f>
      </c>
      <c r="M14952" s="14">
        <f>AND($I14952=MID(kododd,1,2),$J14952=MID(kododd,3,3))</f>
      </c>
    </row>
    <row r="14953">
      <c r="A14953" s="95">
        <v>50640</v>
      </c>
      <c r="B14953" s="93" t="s">
        <v>7092</v>
      </c>
      <c r="C14953" s="93" t="s">
        <v>1422</v>
      </c>
      <c r="G14953" s="95">
        <v>0</v>
      </c>
      <c r="H14953" s="93" t="s">
        <v>8976</v>
      </c>
      <c r="I14953" s="93" t="s">
        <v>23900</v>
      </c>
      <c r="J14953" s="93" t="s">
        <v>20917</v>
      </c>
      <c r="K14953" s="93" t="s">
        <v>5565</v>
      </c>
      <c r="L14953" s="14">
        <f>AND(vyberHrace&lt;&gt;"",ISNUMBER(SEARCH(vyberHrace,$B14953)))</f>
      </c>
      <c r="M14953" s="14">
        <f>AND($I14953=MID(kododd,1,2),$J14953=MID(kododd,3,3))</f>
      </c>
    </row>
    <row r="14954">
      <c r="A14954" s="95">
        <v>1546</v>
      </c>
      <c r="B14954" s="93" t="s">
        <v>23913</v>
      </c>
      <c r="C14954" s="93" t="s">
        <v>1465</v>
      </c>
      <c r="D14954" s="95">
        <v>2002</v>
      </c>
      <c r="E14954" s="95">
        <v>2017</v>
      </c>
      <c r="F14954" s="95">
        <v>317381</v>
      </c>
      <c r="G14954" s="95">
        <v>250</v>
      </c>
      <c r="H14954" s="93" t="s">
        <v>8976</v>
      </c>
      <c r="I14954" s="93" t="s">
        <v>23900</v>
      </c>
      <c r="J14954" s="93" t="s">
        <v>20859</v>
      </c>
      <c r="K14954" s="93" t="s">
        <v>6153</v>
      </c>
      <c r="L14954" s="14">
        <f>AND(vyberHrace&lt;&gt;"",ISNUMBER(SEARCH(vyberHrace,$B14954)))</f>
      </c>
      <c r="M14954" s="14">
        <f>AND($I14954=MID(kododd,1,2),$J14954=MID(kododd,3,3))</f>
      </c>
    </row>
    <row r="14955">
      <c r="A14955" s="95">
        <v>12127</v>
      </c>
      <c r="B14955" s="93" t="s">
        <v>6169</v>
      </c>
      <c r="C14955" s="93" t="s">
        <v>1436</v>
      </c>
      <c r="D14955" s="95">
        <v>1856</v>
      </c>
      <c r="E14955" s="95">
        <v>1920</v>
      </c>
      <c r="F14955" s="95">
        <v>326542</v>
      </c>
      <c r="G14955" s="95">
        <v>250</v>
      </c>
      <c r="H14955" s="93" t="s">
        <v>8976</v>
      </c>
      <c r="I14955" s="93" t="s">
        <v>23900</v>
      </c>
      <c r="J14955" s="93" t="s">
        <v>20859</v>
      </c>
      <c r="K14955" s="93" t="s">
        <v>6153</v>
      </c>
      <c r="L14955" s="14">
        <f>AND(vyberHrace&lt;&gt;"",ISNUMBER(SEARCH(vyberHrace,$B14955)))</f>
      </c>
      <c r="M14955" s="14">
        <f>AND($I14955=MID(kododd,1,2),$J14955=MID(kododd,3,3))</f>
      </c>
    </row>
    <row r="14956">
      <c r="A14956" s="95">
        <v>49527</v>
      </c>
      <c r="B14956" s="93" t="s">
        <v>8810</v>
      </c>
      <c r="C14956" s="93" t="s">
        <v>1408</v>
      </c>
      <c r="D14956" s="95">
        <v>1330</v>
      </c>
      <c r="G14956" s="95">
        <v>250</v>
      </c>
      <c r="H14956" s="93" t="s">
        <v>8976</v>
      </c>
      <c r="I14956" s="93" t="s">
        <v>23900</v>
      </c>
      <c r="J14956" s="93" t="s">
        <v>20937</v>
      </c>
      <c r="K14956" s="93" t="s">
        <v>9090</v>
      </c>
      <c r="L14956" s="14">
        <f>AND(vyberHrace&lt;&gt;"",ISNUMBER(SEARCH(vyberHrace,$B14956)))</f>
      </c>
      <c r="M14956" s="14">
        <f>AND($I14956=MID(kododd,1,2),$J14956=MID(kododd,3,3))</f>
      </c>
    </row>
    <row r="14957">
      <c r="A14957" s="95">
        <v>6010</v>
      </c>
      <c r="B14957" s="93" t="s">
        <v>8817</v>
      </c>
      <c r="C14957" s="93" t="s">
        <v>1472</v>
      </c>
      <c r="D14957" s="95">
        <v>1389</v>
      </c>
      <c r="E14957" s="95">
        <v>1692</v>
      </c>
      <c r="F14957" s="95">
        <v>354490</v>
      </c>
      <c r="G14957" s="95">
        <v>0</v>
      </c>
      <c r="H14957" s="93" t="s">
        <v>8976</v>
      </c>
      <c r="I14957" s="93" t="s">
        <v>23900</v>
      </c>
      <c r="J14957" s="93" t="s">
        <v>20946</v>
      </c>
      <c r="K14957" s="93" t="s">
        <v>6829</v>
      </c>
      <c r="L14957" s="14">
        <f>AND(vyberHrace&lt;&gt;"",ISNUMBER(SEARCH(vyberHrace,$B14957)))</f>
      </c>
      <c r="M14957" s="14">
        <f>AND($I14957=MID(kododd,1,2),$J14957=MID(kododd,3,3))</f>
      </c>
    </row>
    <row r="14958">
      <c r="A14958" s="95">
        <v>597</v>
      </c>
      <c r="B14958" s="93" t="s">
        <v>8818</v>
      </c>
      <c r="C14958" s="93" t="s">
        <v>1433</v>
      </c>
      <c r="D14958" s="95">
        <v>1930</v>
      </c>
      <c r="E14958" s="95">
        <v>1970</v>
      </c>
      <c r="F14958" s="95">
        <v>311448</v>
      </c>
      <c r="G14958" s="95">
        <v>250</v>
      </c>
      <c r="H14958" s="93" t="s">
        <v>8976</v>
      </c>
      <c r="I14958" s="93" t="s">
        <v>23900</v>
      </c>
      <c r="J14958" s="93" t="s">
        <v>20905</v>
      </c>
      <c r="K14958" s="93" t="s">
        <v>4820</v>
      </c>
      <c r="L14958" s="14">
        <f>AND(vyberHrace&lt;&gt;"",ISNUMBER(SEARCH(vyberHrace,$B14958)))</f>
      </c>
      <c r="M14958" s="14">
        <f>AND($I14958=MID(kododd,1,2),$J14958=MID(kododd,3,3))</f>
      </c>
    </row>
    <row r="14959">
      <c r="A14959" s="95">
        <v>46595</v>
      </c>
      <c r="B14959" s="93" t="s">
        <v>4701</v>
      </c>
      <c r="C14959" s="93" t="s">
        <v>1402</v>
      </c>
      <c r="G14959" s="95">
        <v>0</v>
      </c>
      <c r="H14959" s="93" t="s">
        <v>8976</v>
      </c>
      <c r="I14959" s="93" t="s">
        <v>23900</v>
      </c>
      <c r="J14959" s="93" t="s">
        <v>20870</v>
      </c>
      <c r="K14959" s="93" t="s">
        <v>5157</v>
      </c>
      <c r="L14959" s="14">
        <f>AND(vyberHrace&lt;&gt;"",ISNUMBER(SEARCH(vyberHrace,$B14959)))</f>
      </c>
      <c r="M14959" s="14">
        <f>AND($I14959=MID(kododd,1,2),$J14959=MID(kododd,3,3))</f>
      </c>
    </row>
    <row r="14960">
      <c r="A14960" s="95">
        <v>49427</v>
      </c>
      <c r="B14960" s="93" t="s">
        <v>4707</v>
      </c>
      <c r="C14960" s="93" t="s">
        <v>1410</v>
      </c>
      <c r="G14960" s="95">
        <v>0</v>
      </c>
      <c r="H14960" s="93" t="s">
        <v>8976</v>
      </c>
      <c r="I14960" s="93" t="s">
        <v>23900</v>
      </c>
      <c r="J14960" s="93" t="s">
        <v>20908</v>
      </c>
      <c r="K14960" s="93" t="s">
        <v>4889</v>
      </c>
      <c r="L14960" s="14">
        <f>AND(vyberHrace&lt;&gt;"",ISNUMBER(SEARCH(vyberHrace,$B14960)))</f>
      </c>
      <c r="M14960" s="14">
        <f>AND($I14960=MID(kododd,1,2),$J14960=MID(kododd,3,3))</f>
      </c>
    </row>
    <row r="14961">
      <c r="A14961" s="95">
        <v>52960</v>
      </c>
      <c r="B14961" s="93" t="s">
        <v>4011</v>
      </c>
      <c r="C14961" s="93" t="s">
        <v>1422</v>
      </c>
      <c r="D14961" s="95">
        <v>1098</v>
      </c>
      <c r="F14961" s="95">
        <v>23783516</v>
      </c>
      <c r="G14961" s="95">
        <v>250</v>
      </c>
      <c r="H14961" s="93" t="s">
        <v>8976</v>
      </c>
      <c r="I14961" s="93" t="s">
        <v>23900</v>
      </c>
      <c r="J14961" s="93" t="s">
        <v>20846</v>
      </c>
      <c r="K14961" s="93" t="s">
        <v>4901</v>
      </c>
      <c r="L14961" s="14">
        <f>AND(vyberHrace&lt;&gt;"",ISNUMBER(SEARCH(vyberHrace,$B14961)))</f>
      </c>
      <c r="M14961" s="14">
        <f>AND($I14961=MID(kododd,1,2),$J14961=MID(kododd,3,3))</f>
      </c>
    </row>
    <row r="14962">
      <c r="A14962" s="95">
        <v>18540</v>
      </c>
      <c r="B14962" s="93" t="s">
        <v>3591</v>
      </c>
      <c r="C14962" s="93" t="s">
        <v>1457</v>
      </c>
      <c r="D14962" s="95">
        <v>1825</v>
      </c>
      <c r="E14962" s="95">
        <v>1895</v>
      </c>
      <c r="F14962" s="95">
        <v>301876</v>
      </c>
      <c r="G14962" s="95">
        <v>250</v>
      </c>
      <c r="H14962" s="93" t="s">
        <v>8976</v>
      </c>
      <c r="I14962" s="93" t="s">
        <v>23900</v>
      </c>
      <c r="J14962" s="93" t="s">
        <v>20843</v>
      </c>
      <c r="K14962" s="93" t="s">
        <v>26141</v>
      </c>
      <c r="L14962" s="14">
        <f>AND(vyberHrace&lt;&gt;"",ISNUMBER(SEARCH(vyberHrace,$B14962)))</f>
      </c>
      <c r="M14962" s="14">
        <f>AND($I14962=MID(kododd,1,2),$J14962=MID(kododd,3,3))</f>
      </c>
    </row>
    <row r="14963">
      <c r="A14963" s="95">
        <v>42078</v>
      </c>
      <c r="B14963" s="93" t="s">
        <v>385</v>
      </c>
      <c r="C14963" s="93" t="s">
        <v>1399</v>
      </c>
      <c r="D14963" s="95">
        <v>1099</v>
      </c>
      <c r="F14963" s="95">
        <v>23701110</v>
      </c>
      <c r="G14963" s="95">
        <v>0</v>
      </c>
      <c r="H14963" s="93" t="s">
        <v>8976</v>
      </c>
      <c r="I14963" s="93" t="s">
        <v>23900</v>
      </c>
      <c r="J14963" s="93" t="s">
        <v>20908</v>
      </c>
      <c r="K14963" s="93" t="s">
        <v>4889</v>
      </c>
      <c r="L14963" s="14">
        <f>AND(vyberHrace&lt;&gt;"",ISNUMBER(SEARCH(vyberHrace,$B14963)))</f>
      </c>
      <c r="M14963" s="14">
        <f>AND($I14963=MID(kododd,1,2),$J14963=MID(kododd,3,3))</f>
      </c>
    </row>
    <row r="14964">
      <c r="A14964" s="95">
        <v>3331</v>
      </c>
      <c r="B14964" s="93" t="s">
        <v>5864</v>
      </c>
      <c r="C14964" s="93" t="s">
        <v>1476</v>
      </c>
      <c r="D14964" s="95">
        <v>1635</v>
      </c>
      <c r="E14964" s="95">
        <v>1798</v>
      </c>
      <c r="F14964" s="95">
        <v>354511</v>
      </c>
      <c r="G14964" s="95">
        <v>0</v>
      </c>
      <c r="H14964" s="93" t="s">
        <v>8976</v>
      </c>
      <c r="I14964" s="93" t="s">
        <v>23900</v>
      </c>
      <c r="J14964" s="93" t="s">
        <v>20874</v>
      </c>
      <c r="K14964" s="93" t="s">
        <v>21371</v>
      </c>
      <c r="L14964" s="14">
        <f>AND(vyberHrace&lt;&gt;"",ISNUMBER(SEARCH(vyberHrace,$B14964)))</f>
      </c>
      <c r="M14964" s="14">
        <f>AND($I14964=MID(kododd,1,2),$J14964=MID(kododd,3,3))</f>
      </c>
    </row>
    <row r="14965">
      <c r="A14965" s="95">
        <v>3870</v>
      </c>
      <c r="B14965" s="93" t="s">
        <v>5867</v>
      </c>
      <c r="C14965" s="93" t="s">
        <v>1442</v>
      </c>
      <c r="D14965" s="95">
        <v>1831</v>
      </c>
      <c r="E14965" s="95">
        <v>1855</v>
      </c>
      <c r="F14965" s="95">
        <v>312835</v>
      </c>
      <c r="G14965" s="95">
        <v>250</v>
      </c>
      <c r="H14965" s="93" t="s">
        <v>8976</v>
      </c>
      <c r="I14965" s="93" t="s">
        <v>23900</v>
      </c>
      <c r="J14965" s="93" t="s">
        <v>20969</v>
      </c>
      <c r="K14965" s="93" t="s">
        <v>4719</v>
      </c>
      <c r="L14965" s="14">
        <f>AND(vyberHrace&lt;&gt;"",ISNUMBER(SEARCH(vyberHrace,$B14965)))</f>
      </c>
      <c r="M14965" s="14">
        <f>AND($I14965=MID(kododd,1,2),$J14965=MID(kododd,3,3))</f>
      </c>
    </row>
    <row r="14966">
      <c r="A14966" s="95">
        <v>61192</v>
      </c>
      <c r="B14966" s="93" t="s">
        <v>27435</v>
      </c>
      <c r="C14966" s="93" t="s">
        <v>1420</v>
      </c>
      <c r="D14966" s="95">
        <v>1432</v>
      </c>
      <c r="E14966" s="95">
        <v>1567</v>
      </c>
      <c r="F14966" s="95">
        <v>23794933</v>
      </c>
      <c r="G14966" s="95">
        <v>250</v>
      </c>
      <c r="H14966" s="93" t="s">
        <v>8976</v>
      </c>
      <c r="I14966" s="93" t="s">
        <v>23900</v>
      </c>
      <c r="J14966" s="93" t="s">
        <v>20859</v>
      </c>
      <c r="K14966" s="93" t="s">
        <v>6153</v>
      </c>
      <c r="L14966" s="14">
        <f>AND(vyberHrace&lt;&gt;"",ISNUMBER(SEARCH(vyberHrace,$B14966)))</f>
      </c>
      <c r="M14966" s="14">
        <f>AND($I14966=MID(kododd,1,2),$J14966=MID(kododd,3,3))</f>
      </c>
    </row>
    <row r="14967">
      <c r="A14967" s="95">
        <v>2010</v>
      </c>
      <c r="B14967" s="93" t="s">
        <v>5876</v>
      </c>
      <c r="C14967" s="93" t="s">
        <v>1433</v>
      </c>
      <c r="D14967" s="95">
        <v>2127</v>
      </c>
      <c r="E14967" s="95">
        <v>2119</v>
      </c>
      <c r="F14967" s="95">
        <v>321621</v>
      </c>
      <c r="G14967" s="95">
        <v>0</v>
      </c>
      <c r="H14967" s="93" t="s">
        <v>8976</v>
      </c>
      <c r="I14967" s="93" t="s">
        <v>23900</v>
      </c>
      <c r="J14967" s="93" t="s">
        <v>20874</v>
      </c>
      <c r="K14967" s="93" t="s">
        <v>21371</v>
      </c>
      <c r="L14967" s="14">
        <f>AND(vyberHrace&lt;&gt;"",ISNUMBER(SEARCH(vyberHrace,$B14967)))</f>
      </c>
      <c r="M14967" s="14">
        <f>AND($I14967=MID(kododd,1,2),$J14967=MID(kododd,3,3))</f>
      </c>
    </row>
    <row r="14968">
      <c r="A14968" s="95">
        <v>63695</v>
      </c>
      <c r="B14968" s="93" t="s">
        <v>29866</v>
      </c>
      <c r="C14968" s="93" t="s">
        <v>1450</v>
      </c>
      <c r="D14968" s="95">
        <v>1013</v>
      </c>
      <c r="G14968" s="95">
        <v>250</v>
      </c>
      <c r="H14968" s="93" t="s">
        <v>8976</v>
      </c>
      <c r="I14968" s="93" t="s">
        <v>23900</v>
      </c>
      <c r="J14968" s="93" t="s">
        <v>20908</v>
      </c>
      <c r="K14968" s="93" t="s">
        <v>4889</v>
      </c>
      <c r="L14968" s="14">
        <f>AND(vyberHrace&lt;&gt;"",ISNUMBER(SEARCH(vyberHrace,$B14968)))</f>
      </c>
      <c r="M14968" s="14">
        <f>AND($I14968=MID(kododd,1,2),$J14968=MID(kododd,3,3))</f>
      </c>
    </row>
    <row r="14969">
      <c r="A14969" s="95">
        <v>49507</v>
      </c>
      <c r="B14969" s="93" t="s">
        <v>6008</v>
      </c>
      <c r="C14969" s="93" t="s">
        <v>1422</v>
      </c>
      <c r="G14969" s="95">
        <v>0</v>
      </c>
      <c r="H14969" s="93" t="s">
        <v>8976</v>
      </c>
      <c r="I14969" s="93" t="s">
        <v>23900</v>
      </c>
      <c r="J14969" s="93" t="s">
        <v>20946</v>
      </c>
      <c r="K14969" s="93" t="s">
        <v>6829</v>
      </c>
      <c r="L14969" s="14">
        <f>AND(vyberHrace&lt;&gt;"",ISNUMBER(SEARCH(vyberHrace,$B14969)))</f>
      </c>
      <c r="M14969" s="14">
        <f>AND($I14969=MID(kododd,1,2),$J14969=MID(kododd,3,3))</f>
      </c>
    </row>
    <row r="14970">
      <c r="A14970" s="95">
        <v>46448</v>
      </c>
      <c r="B14970" s="93" t="s">
        <v>21183</v>
      </c>
      <c r="C14970" s="93" t="s">
        <v>1410</v>
      </c>
      <c r="G14970" s="95">
        <v>250</v>
      </c>
      <c r="H14970" s="93" t="s">
        <v>8976</v>
      </c>
      <c r="I14970" s="93" t="s">
        <v>23900</v>
      </c>
      <c r="J14970" s="93" t="s">
        <v>21011</v>
      </c>
      <c r="K14970" s="93" t="s">
        <v>134</v>
      </c>
      <c r="L14970" s="14">
        <f>AND(vyberHrace&lt;&gt;"",ISNUMBER(SEARCH(vyberHrace,$B14970)))</f>
      </c>
      <c r="M14970" s="14">
        <f>AND($I14970=MID(kododd,1,2),$J14970=MID(kododd,3,3))</f>
      </c>
    </row>
    <row r="14971">
      <c r="A14971" s="95">
        <v>14668</v>
      </c>
      <c r="B14971" s="93" t="s">
        <v>142</v>
      </c>
      <c r="C14971" s="93" t="s">
        <v>1415</v>
      </c>
      <c r="D14971" s="95">
        <v>1640</v>
      </c>
      <c r="F14971" s="95">
        <v>23779659</v>
      </c>
      <c r="G14971" s="95">
        <v>250</v>
      </c>
      <c r="H14971" s="93" t="s">
        <v>8976</v>
      </c>
      <c r="I14971" s="93" t="s">
        <v>23900</v>
      </c>
      <c r="J14971" s="93" t="s">
        <v>20846</v>
      </c>
      <c r="K14971" s="93" t="s">
        <v>4901</v>
      </c>
      <c r="L14971" s="14">
        <f>AND(vyberHrace&lt;&gt;"",ISNUMBER(SEARCH(vyberHrace,$B14971)))</f>
      </c>
      <c r="M14971" s="14">
        <f>AND($I14971=MID(kododd,1,2),$J14971=MID(kododd,3,3))</f>
      </c>
    </row>
    <row r="14972">
      <c r="A14972" s="95">
        <v>53685</v>
      </c>
      <c r="B14972" s="93" t="s">
        <v>816</v>
      </c>
      <c r="C14972" s="93" t="s">
        <v>1420</v>
      </c>
      <c r="F14972" s="95">
        <v>23772590</v>
      </c>
      <c r="G14972" s="95">
        <v>250</v>
      </c>
      <c r="H14972" s="93" t="s">
        <v>8976</v>
      </c>
      <c r="I14972" s="93" t="s">
        <v>23900</v>
      </c>
      <c r="J14972" s="93" t="s">
        <v>20846</v>
      </c>
      <c r="K14972" s="93" t="s">
        <v>4901</v>
      </c>
      <c r="L14972" s="14">
        <f>AND(vyberHrace&lt;&gt;"",ISNUMBER(SEARCH(vyberHrace,$B14972)))</f>
      </c>
      <c r="M14972" s="14">
        <f>AND($I14972=MID(kododd,1,2),$J14972=MID(kododd,3,3))</f>
      </c>
    </row>
    <row r="14973">
      <c r="A14973" s="95">
        <v>53684</v>
      </c>
      <c r="B14973" s="93" t="s">
        <v>817</v>
      </c>
      <c r="C14973" s="93" t="s">
        <v>1406</v>
      </c>
      <c r="D14973" s="95">
        <v>1492</v>
      </c>
      <c r="E14973" s="95">
        <v>1516</v>
      </c>
      <c r="F14973" s="95">
        <v>23760346</v>
      </c>
      <c r="G14973" s="95">
        <v>250</v>
      </c>
      <c r="H14973" s="93" t="s">
        <v>8976</v>
      </c>
      <c r="I14973" s="93" t="s">
        <v>23900</v>
      </c>
      <c r="J14973" s="93" t="s">
        <v>20846</v>
      </c>
      <c r="K14973" s="93" t="s">
        <v>4901</v>
      </c>
      <c r="L14973" s="14">
        <f>AND(vyberHrace&lt;&gt;"",ISNUMBER(SEARCH(vyberHrace,$B14973)))</f>
      </c>
      <c r="M14973" s="14">
        <f>AND($I14973=MID(kododd,1,2),$J14973=MID(kododd,3,3))</f>
      </c>
    </row>
    <row r="14974">
      <c r="A14974" s="95">
        <v>54496</v>
      </c>
      <c r="B14974" s="93" t="s">
        <v>810</v>
      </c>
      <c r="C14974" s="93" t="s">
        <v>1407</v>
      </c>
      <c r="G14974" s="95">
        <v>250</v>
      </c>
      <c r="H14974" s="93" t="s">
        <v>8976</v>
      </c>
      <c r="I14974" s="93" t="s">
        <v>23900</v>
      </c>
      <c r="J14974" s="93" t="s">
        <v>21018</v>
      </c>
      <c r="K14974" s="93" t="s">
        <v>11116</v>
      </c>
      <c r="L14974" s="14">
        <f>AND(vyberHrace&lt;&gt;"",ISNUMBER(SEARCH(vyberHrace,$B14974)))</f>
      </c>
      <c r="M14974" s="14">
        <f>AND($I14974=MID(kododd,1,2),$J14974=MID(kododd,3,3))</f>
      </c>
    </row>
    <row r="14975">
      <c r="A14975" s="95">
        <v>52602</v>
      </c>
      <c r="B14975" s="93" t="s">
        <v>4169</v>
      </c>
      <c r="C14975" s="93" t="s">
        <v>1422</v>
      </c>
      <c r="G14975" s="95">
        <v>0</v>
      </c>
      <c r="H14975" s="93" t="s">
        <v>8976</v>
      </c>
      <c r="I14975" s="93" t="s">
        <v>23900</v>
      </c>
      <c r="J14975" s="93" t="s">
        <v>20905</v>
      </c>
      <c r="K14975" s="93" t="s">
        <v>4820</v>
      </c>
      <c r="L14975" s="14">
        <f>AND(vyberHrace&lt;&gt;"",ISNUMBER(SEARCH(vyberHrace,$B14975)))</f>
      </c>
      <c r="M14975" s="14">
        <f>AND($I14975=MID(kododd,1,2),$J14975=MID(kododd,3,3))</f>
      </c>
    </row>
    <row r="14976">
      <c r="A14976" s="95">
        <v>47097</v>
      </c>
      <c r="B14976" s="93" t="s">
        <v>6690</v>
      </c>
      <c r="C14976" s="93" t="s">
        <v>1402</v>
      </c>
      <c r="G14976" s="95">
        <v>250</v>
      </c>
      <c r="H14976" s="93" t="s">
        <v>8976</v>
      </c>
      <c r="I14976" s="93" t="s">
        <v>23900</v>
      </c>
      <c r="J14976" s="93" t="s">
        <v>21011</v>
      </c>
      <c r="K14976" s="93" t="s">
        <v>134</v>
      </c>
      <c r="L14976" s="14">
        <f>AND(vyberHrace&lt;&gt;"",ISNUMBER(SEARCH(vyberHrace,$B14976)))</f>
      </c>
      <c r="M14976" s="14">
        <f>AND($I14976=MID(kododd,1,2),$J14976=MID(kododd,3,3))</f>
      </c>
    </row>
    <row r="14977">
      <c r="A14977" s="95">
        <v>43335</v>
      </c>
      <c r="B14977" s="93" t="s">
        <v>6694</v>
      </c>
      <c r="C14977" s="93" t="s">
        <v>1408</v>
      </c>
      <c r="D14977" s="95">
        <v>1337</v>
      </c>
      <c r="E14977" s="95">
        <v>1572</v>
      </c>
      <c r="F14977" s="95">
        <v>396478</v>
      </c>
      <c r="G14977" s="95">
        <v>0</v>
      </c>
      <c r="H14977" s="93" t="s">
        <v>8976</v>
      </c>
      <c r="I14977" s="93" t="s">
        <v>23900</v>
      </c>
      <c r="J14977" s="93" t="s">
        <v>20908</v>
      </c>
      <c r="K14977" s="93" t="s">
        <v>4889</v>
      </c>
      <c r="L14977" s="14">
        <f>AND(vyberHrace&lt;&gt;"",ISNUMBER(SEARCH(vyberHrace,$B14977)))</f>
      </c>
      <c r="M14977" s="14">
        <f>AND($I14977=MID(kododd,1,2),$J14977=MID(kododd,3,3))</f>
      </c>
    </row>
    <row r="14978">
      <c r="A14978" s="95">
        <v>63991</v>
      </c>
      <c r="B14978" s="93" t="s">
        <v>30148</v>
      </c>
      <c r="C14978" s="93" t="s">
        <v>1420</v>
      </c>
      <c r="D14978" s="95">
        <v>80120</v>
      </c>
      <c r="E14978" s="95">
        <v>80120</v>
      </c>
      <c r="G14978" s="95">
        <v>250</v>
      </c>
      <c r="H14978" s="93" t="s">
        <v>8976</v>
      </c>
      <c r="I14978" s="93" t="s">
        <v>23900</v>
      </c>
      <c r="J14978" s="93" t="s">
        <v>20874</v>
      </c>
      <c r="K14978" s="93" t="s">
        <v>21371</v>
      </c>
      <c r="L14978" s="14">
        <f>AND(vyberHrace&lt;&gt;"",ISNUMBER(SEARCH(vyberHrace,$B14978)))</f>
      </c>
      <c r="M14978" s="14">
        <f>AND($I14978=MID(kododd,1,2),$J14978=MID(kododd,3,3))</f>
      </c>
    </row>
    <row r="14979">
      <c r="A14979" s="95">
        <v>3292</v>
      </c>
      <c r="B14979" s="93" t="s">
        <v>6702</v>
      </c>
      <c r="C14979" s="93" t="s">
        <v>1413</v>
      </c>
      <c r="D14979" s="95">
        <v>1680</v>
      </c>
      <c r="G14979" s="95">
        <v>0</v>
      </c>
      <c r="H14979" s="93" t="s">
        <v>8976</v>
      </c>
      <c r="I14979" s="93" t="s">
        <v>23900</v>
      </c>
      <c r="J14979" s="93" t="s">
        <v>20972</v>
      </c>
      <c r="K14979" s="93" t="s">
        <v>26132</v>
      </c>
      <c r="L14979" s="14">
        <f>AND(vyberHrace&lt;&gt;"",ISNUMBER(SEARCH(vyberHrace,$B14979)))</f>
      </c>
      <c r="M14979" s="14">
        <f>AND($I14979=MID(kododd,1,2),$J14979=MID(kododd,3,3))</f>
      </c>
    </row>
    <row r="14980">
      <c r="A14980" s="95">
        <v>6045</v>
      </c>
      <c r="B14980" s="93" t="s">
        <v>6702</v>
      </c>
      <c r="C14980" s="93" t="s">
        <v>1429</v>
      </c>
      <c r="D14980" s="95">
        <v>1768</v>
      </c>
      <c r="G14980" s="95">
        <v>0</v>
      </c>
      <c r="H14980" s="93" t="s">
        <v>8976</v>
      </c>
      <c r="I14980" s="93" t="s">
        <v>23900</v>
      </c>
      <c r="J14980" s="93" t="s">
        <v>20874</v>
      </c>
      <c r="K14980" s="93" t="s">
        <v>21371</v>
      </c>
      <c r="L14980" s="14">
        <f>AND(vyberHrace&lt;&gt;"",ISNUMBER(SEARCH(vyberHrace,$B14980)))</f>
      </c>
      <c r="M14980" s="14">
        <f>AND($I14980=MID(kododd,1,2),$J14980=MID(kododd,3,3))</f>
      </c>
    </row>
    <row r="14981">
      <c r="A14981" s="95">
        <v>3343</v>
      </c>
      <c r="B14981" s="93" t="s">
        <v>12342</v>
      </c>
      <c r="C14981" s="93" t="s">
        <v>1433</v>
      </c>
      <c r="D14981" s="95">
        <v>1893</v>
      </c>
      <c r="E14981" s="95">
        <v>1917</v>
      </c>
      <c r="F14981" s="95">
        <v>324949</v>
      </c>
      <c r="G14981" s="95">
        <v>250</v>
      </c>
      <c r="H14981" s="93" t="s">
        <v>8976</v>
      </c>
      <c r="I14981" s="93" t="s">
        <v>23900</v>
      </c>
      <c r="J14981" s="93" t="s">
        <v>20946</v>
      </c>
      <c r="K14981" s="93" t="s">
        <v>6829</v>
      </c>
      <c r="L14981" s="14">
        <f>AND(vyberHrace&lt;&gt;"",ISNUMBER(SEARCH(vyberHrace,$B14981)))</f>
      </c>
      <c r="M14981" s="14">
        <f>AND($I14981=MID(kododd,1,2),$J14981=MID(kododd,3,3))</f>
      </c>
    </row>
    <row r="14982">
      <c r="A14982" s="95">
        <v>13126</v>
      </c>
      <c r="B14982" s="93" t="s">
        <v>7923</v>
      </c>
      <c r="C14982" s="93" t="s">
        <v>1474</v>
      </c>
      <c r="D14982" s="95">
        <v>1930</v>
      </c>
      <c r="E14982" s="95">
        <v>1947</v>
      </c>
      <c r="F14982" s="95">
        <v>350800</v>
      </c>
      <c r="G14982" s="95">
        <v>0</v>
      </c>
      <c r="H14982" s="93" t="s">
        <v>8976</v>
      </c>
      <c r="I14982" s="93" t="s">
        <v>23900</v>
      </c>
      <c r="J14982" s="93" t="s">
        <v>20843</v>
      </c>
      <c r="K14982" s="93" t="s">
        <v>26141</v>
      </c>
      <c r="L14982" s="14">
        <f>AND(vyberHrace&lt;&gt;"",ISNUMBER(SEARCH(vyberHrace,$B14982)))</f>
      </c>
      <c r="M14982" s="14">
        <f>AND($I14982=MID(kododd,1,2),$J14982=MID(kododd,3,3))</f>
      </c>
    </row>
    <row r="14983">
      <c r="A14983" s="95">
        <v>61835</v>
      </c>
      <c r="B14983" s="93" t="s">
        <v>27976</v>
      </c>
      <c r="C14983" s="93" t="s">
        <v>1486</v>
      </c>
      <c r="G14983" s="95">
        <v>250</v>
      </c>
      <c r="H14983" s="93" t="s">
        <v>8976</v>
      </c>
      <c r="I14983" s="93" t="s">
        <v>23900</v>
      </c>
      <c r="J14983" s="93" t="s">
        <v>20846</v>
      </c>
      <c r="K14983" s="93" t="s">
        <v>4901</v>
      </c>
      <c r="L14983" s="14">
        <f>AND(vyberHrace&lt;&gt;"",ISNUMBER(SEARCH(vyberHrace,$B14983)))</f>
      </c>
      <c r="M14983" s="14">
        <f>AND($I14983=MID(kododd,1,2),$J14983=MID(kododd,3,3))</f>
      </c>
    </row>
    <row r="14984">
      <c r="A14984" s="95">
        <v>36974</v>
      </c>
      <c r="B14984" s="93" t="s">
        <v>7935</v>
      </c>
      <c r="C14984" s="93" t="s">
        <v>1438</v>
      </c>
      <c r="G14984" s="95">
        <v>0</v>
      </c>
      <c r="H14984" s="93" t="s">
        <v>8976</v>
      </c>
      <c r="I14984" s="93" t="s">
        <v>23900</v>
      </c>
      <c r="J14984" s="93" t="s">
        <v>20908</v>
      </c>
      <c r="K14984" s="93" t="s">
        <v>4889</v>
      </c>
      <c r="L14984" s="14">
        <f>AND(vyberHrace&lt;&gt;"",ISNUMBER(SEARCH(vyberHrace,$B14984)))</f>
      </c>
      <c r="M14984" s="14">
        <f>AND($I14984=MID(kododd,1,2),$J14984=MID(kododd,3,3))</f>
      </c>
    </row>
    <row r="14985">
      <c r="A14985" s="95">
        <v>18539</v>
      </c>
      <c r="B14985" s="93" t="s">
        <v>7936</v>
      </c>
      <c r="C14985" s="93" t="s">
        <v>1475</v>
      </c>
      <c r="D14985" s="95">
        <v>1622</v>
      </c>
      <c r="F14985" s="95">
        <v>301884</v>
      </c>
      <c r="G14985" s="95">
        <v>0</v>
      </c>
      <c r="H14985" s="93" t="s">
        <v>8976</v>
      </c>
      <c r="I14985" s="93" t="s">
        <v>23900</v>
      </c>
      <c r="J14985" s="93" t="s">
        <v>20843</v>
      </c>
      <c r="K14985" s="93" t="s">
        <v>26141</v>
      </c>
      <c r="L14985" s="14">
        <f>AND(vyberHrace&lt;&gt;"",ISNUMBER(SEARCH(vyberHrace,$B14985)))</f>
      </c>
      <c r="M14985" s="14">
        <f>AND($I14985=MID(kododd,1,2),$J14985=MID(kododd,3,3))</f>
      </c>
    </row>
    <row r="14986">
      <c r="A14986" s="95">
        <v>59781</v>
      </c>
      <c r="B14986" s="93" t="s">
        <v>26294</v>
      </c>
      <c r="C14986" s="93" t="s">
        <v>1420</v>
      </c>
      <c r="D14986" s="95">
        <v>1016</v>
      </c>
      <c r="G14986" s="95">
        <v>250</v>
      </c>
      <c r="H14986" s="93" t="s">
        <v>8976</v>
      </c>
      <c r="I14986" s="93" t="s">
        <v>23900</v>
      </c>
      <c r="J14986" s="93" t="s">
        <v>20846</v>
      </c>
      <c r="K14986" s="93" t="s">
        <v>4901</v>
      </c>
      <c r="L14986" s="14">
        <f>AND(vyberHrace&lt;&gt;"",ISNUMBER(SEARCH(vyberHrace,$B14986)))</f>
      </c>
      <c r="M14986" s="14">
        <f>AND($I14986=MID(kododd,1,2),$J14986=MID(kododd,3,3))</f>
      </c>
    </row>
    <row r="14987">
      <c r="A14987" s="95">
        <v>4155</v>
      </c>
      <c r="B14987" s="93" t="s">
        <v>7941</v>
      </c>
      <c r="C14987" s="93" t="s">
        <v>1405</v>
      </c>
      <c r="D14987" s="95">
        <v>1774</v>
      </c>
      <c r="E14987" s="95">
        <v>1857</v>
      </c>
      <c r="F14987" s="95">
        <v>324965</v>
      </c>
      <c r="G14987" s="95">
        <v>250</v>
      </c>
      <c r="H14987" s="93" t="s">
        <v>8976</v>
      </c>
      <c r="I14987" s="93" t="s">
        <v>23900</v>
      </c>
      <c r="J14987" s="93" t="s">
        <v>20859</v>
      </c>
      <c r="K14987" s="93" t="s">
        <v>6153</v>
      </c>
      <c r="L14987" s="14">
        <f>AND(vyberHrace&lt;&gt;"",ISNUMBER(SEARCH(vyberHrace,$B14987)))</f>
      </c>
      <c r="M14987" s="14">
        <f>AND($I14987=MID(kododd,1,2),$J14987=MID(kododd,3,3))</f>
      </c>
    </row>
    <row r="14988">
      <c r="A14988" s="95">
        <v>49467</v>
      </c>
      <c r="B14988" s="93" t="s">
        <v>7941</v>
      </c>
      <c r="C14988" s="93" t="s">
        <v>1420</v>
      </c>
      <c r="D14988" s="95">
        <v>1365</v>
      </c>
      <c r="E14988" s="95">
        <v>1563</v>
      </c>
      <c r="F14988" s="95">
        <v>23732024</v>
      </c>
      <c r="G14988" s="95">
        <v>250</v>
      </c>
      <c r="H14988" s="93" t="s">
        <v>8976</v>
      </c>
      <c r="I14988" s="93" t="s">
        <v>23900</v>
      </c>
      <c r="J14988" s="93" t="s">
        <v>20859</v>
      </c>
      <c r="K14988" s="93" t="s">
        <v>6153</v>
      </c>
      <c r="L14988" s="14">
        <f>AND(vyberHrace&lt;&gt;"",ISNUMBER(SEARCH(vyberHrace,$B14988)))</f>
      </c>
      <c r="M14988" s="14">
        <f>AND($I14988=MID(kododd,1,2),$J14988=MID(kododd,3,3))</f>
      </c>
    </row>
    <row r="14989">
      <c r="A14989" s="95">
        <v>3810</v>
      </c>
      <c r="B14989" s="93" t="s">
        <v>23925</v>
      </c>
      <c r="C14989" s="93" t="s">
        <v>1404</v>
      </c>
      <c r="D14989" s="95">
        <v>1642</v>
      </c>
      <c r="E14989" s="95">
        <v>1784</v>
      </c>
      <c r="F14989" s="95">
        <v>330663</v>
      </c>
      <c r="G14989" s="95">
        <v>250</v>
      </c>
      <c r="H14989" s="93" t="s">
        <v>8976</v>
      </c>
      <c r="I14989" s="93" t="s">
        <v>23900</v>
      </c>
      <c r="J14989" s="93" t="s">
        <v>20859</v>
      </c>
      <c r="K14989" s="93" t="s">
        <v>6153</v>
      </c>
      <c r="L14989" s="14">
        <f>AND(vyberHrace&lt;&gt;"",ISNUMBER(SEARCH(vyberHrace,$B14989)))</f>
      </c>
      <c r="M14989" s="14">
        <f>AND($I14989=MID(kododd,1,2),$J14989=MID(kododd,3,3))</f>
      </c>
    </row>
    <row r="14990">
      <c r="A14990" s="95">
        <v>52616</v>
      </c>
      <c r="B14990" s="93" t="s">
        <v>799</v>
      </c>
      <c r="C14990" s="93" t="s">
        <v>1412</v>
      </c>
      <c r="F14990" s="95">
        <v>23742771</v>
      </c>
      <c r="G14990" s="95">
        <v>0</v>
      </c>
      <c r="H14990" s="93" t="s">
        <v>8976</v>
      </c>
      <c r="I14990" s="93" t="s">
        <v>23900</v>
      </c>
      <c r="J14990" s="93" t="s">
        <v>20874</v>
      </c>
      <c r="K14990" s="93" t="s">
        <v>21371</v>
      </c>
      <c r="L14990" s="14">
        <f>AND(vyberHrace&lt;&gt;"",ISNUMBER(SEARCH(vyberHrace,$B14990)))</f>
      </c>
      <c r="M14990" s="14">
        <f>AND($I14990=MID(kododd,1,2),$J14990=MID(kododd,3,3))</f>
      </c>
    </row>
    <row r="14991">
      <c r="A14991" s="95">
        <v>52922</v>
      </c>
      <c r="B14991" s="93" t="s">
        <v>3985</v>
      </c>
      <c r="C14991" s="93" t="s">
        <v>1422</v>
      </c>
      <c r="D14991" s="95">
        <v>1442</v>
      </c>
      <c r="E14991" s="95">
        <v>1581</v>
      </c>
      <c r="F14991" s="95">
        <v>23742780</v>
      </c>
      <c r="G14991" s="95">
        <v>250</v>
      </c>
      <c r="H14991" s="93" t="s">
        <v>8976</v>
      </c>
      <c r="I14991" s="93" t="s">
        <v>23900</v>
      </c>
      <c r="J14991" s="93" t="s">
        <v>20874</v>
      </c>
      <c r="K14991" s="93" t="s">
        <v>21371</v>
      </c>
      <c r="L14991" s="14">
        <f>AND(vyberHrace&lt;&gt;"",ISNUMBER(SEARCH(vyberHrace,$B14991)))</f>
      </c>
      <c r="M14991" s="14">
        <f>AND($I14991=MID(kododd,1,2),$J14991=MID(kododd,3,3))</f>
      </c>
    </row>
    <row r="14992">
      <c r="A14992" s="95">
        <v>5174</v>
      </c>
      <c r="B14992" s="93" t="s">
        <v>10163</v>
      </c>
      <c r="C14992" s="93" t="s">
        <v>1418</v>
      </c>
      <c r="D14992" s="95">
        <v>2105</v>
      </c>
      <c r="E14992" s="95">
        <v>2095</v>
      </c>
      <c r="F14992" s="95">
        <v>310727</v>
      </c>
      <c r="G14992" s="95">
        <v>250</v>
      </c>
      <c r="H14992" s="93" t="s">
        <v>8976</v>
      </c>
      <c r="I14992" s="93" t="s">
        <v>23900</v>
      </c>
      <c r="J14992" s="93" t="s">
        <v>20874</v>
      </c>
      <c r="K14992" s="93" t="s">
        <v>21371</v>
      </c>
      <c r="L14992" s="14">
        <f>AND(vyberHrace&lt;&gt;"",ISNUMBER(SEARCH(vyberHrace,$B14992)))</f>
      </c>
      <c r="M14992" s="14">
        <f>AND($I14992=MID(kododd,1,2),$J14992=MID(kododd,3,3))</f>
      </c>
    </row>
    <row r="14993">
      <c r="A14993" s="95">
        <v>52923</v>
      </c>
      <c r="B14993" s="93" t="s">
        <v>10163</v>
      </c>
      <c r="C14993" s="93" t="s">
        <v>1406</v>
      </c>
      <c r="D14993" s="95">
        <v>1594</v>
      </c>
      <c r="E14993" s="95">
        <v>1736</v>
      </c>
      <c r="F14993" s="95">
        <v>23742798</v>
      </c>
      <c r="G14993" s="95">
        <v>250</v>
      </c>
      <c r="H14993" s="93" t="s">
        <v>8976</v>
      </c>
      <c r="I14993" s="93" t="s">
        <v>23900</v>
      </c>
      <c r="J14993" s="93" t="s">
        <v>20874</v>
      </c>
      <c r="K14993" s="93" t="s">
        <v>21371</v>
      </c>
      <c r="L14993" s="14">
        <f>AND(vyberHrace&lt;&gt;"",ISNUMBER(SEARCH(vyberHrace,$B14993)))</f>
      </c>
      <c r="M14993" s="14">
        <f>AND($I14993=MID(kododd,1,2),$J14993=MID(kododd,3,3))</f>
      </c>
    </row>
    <row r="14994">
      <c r="A14994" s="95">
        <v>6055</v>
      </c>
      <c r="B14994" s="93" t="s">
        <v>10164</v>
      </c>
      <c r="C14994" s="93" t="s">
        <v>1423</v>
      </c>
      <c r="D14994" s="95">
        <v>2128</v>
      </c>
      <c r="E14994" s="95">
        <v>2089</v>
      </c>
      <c r="F14994" s="95">
        <v>313807</v>
      </c>
      <c r="G14994" s="95">
        <v>250</v>
      </c>
      <c r="H14994" s="93" t="s">
        <v>8976</v>
      </c>
      <c r="I14994" s="93" t="s">
        <v>23900</v>
      </c>
      <c r="J14994" s="93" t="s">
        <v>20874</v>
      </c>
      <c r="K14994" s="93" t="s">
        <v>21371</v>
      </c>
      <c r="L14994" s="14">
        <f>AND(vyberHrace&lt;&gt;"",ISNUMBER(SEARCH(vyberHrace,$B14994)))</f>
      </c>
      <c r="M14994" s="14">
        <f>AND($I14994=MID(kododd,1,2),$J14994=MID(kododd,3,3))</f>
      </c>
    </row>
    <row r="14995">
      <c r="A14995" s="95">
        <v>37677</v>
      </c>
      <c r="B14995" s="93" t="s">
        <v>9195</v>
      </c>
      <c r="C14995" s="93" t="s">
        <v>1466</v>
      </c>
      <c r="D14995" s="95">
        <v>1128</v>
      </c>
      <c r="G14995" s="95">
        <v>500</v>
      </c>
      <c r="H14995" s="93" t="s">
        <v>8976</v>
      </c>
      <c r="I14995" s="93" t="s">
        <v>23900</v>
      </c>
      <c r="J14995" s="93" t="s">
        <v>23412</v>
      </c>
      <c r="K14995" s="93" t="s">
        <v>21366</v>
      </c>
      <c r="L14995" s="14">
        <f>AND(vyberHrace&lt;&gt;"",ISNUMBER(SEARCH(vyberHrace,$B14995)))</f>
      </c>
      <c r="M14995" s="14">
        <f>AND($I14995=MID(kododd,1,2),$J14995=MID(kododd,3,3))</f>
      </c>
    </row>
    <row r="14996">
      <c r="A14996" s="95">
        <v>59519</v>
      </c>
      <c r="B14996" s="93" t="s">
        <v>25920</v>
      </c>
      <c r="C14996" s="93" t="s">
        <v>1468</v>
      </c>
      <c r="G14996" s="95">
        <v>250</v>
      </c>
      <c r="H14996" s="93" t="s">
        <v>8976</v>
      </c>
      <c r="I14996" s="93" t="s">
        <v>23900</v>
      </c>
      <c r="J14996" s="93" t="s">
        <v>21000</v>
      </c>
      <c r="K14996" s="93" t="s">
        <v>4022</v>
      </c>
      <c r="L14996" s="14">
        <f>AND(vyberHrace&lt;&gt;"",ISNUMBER(SEARCH(vyberHrace,$B14996)))</f>
      </c>
      <c r="M14996" s="14">
        <f>AND($I14996=MID(kododd,1,2),$J14996=MID(kododd,3,3))</f>
      </c>
    </row>
    <row r="14997">
      <c r="A14997" s="95">
        <v>11430</v>
      </c>
      <c r="B14997" s="93" t="s">
        <v>6660</v>
      </c>
      <c r="C14997" s="93" t="s">
        <v>1434</v>
      </c>
      <c r="D14997" s="95">
        <v>2096</v>
      </c>
      <c r="E14997" s="95">
        <v>2099</v>
      </c>
      <c r="F14997" s="95">
        <v>319767</v>
      </c>
      <c r="G14997" s="95">
        <v>250</v>
      </c>
      <c r="H14997" s="93" t="s">
        <v>8976</v>
      </c>
      <c r="I14997" s="93" t="s">
        <v>23900</v>
      </c>
      <c r="J14997" s="93" t="s">
        <v>20874</v>
      </c>
      <c r="K14997" s="93" t="s">
        <v>21371</v>
      </c>
      <c r="L14997" s="14">
        <f>AND(vyberHrace&lt;&gt;"",ISNUMBER(SEARCH(vyberHrace,$B14997)))</f>
      </c>
      <c r="M14997" s="14">
        <f>AND($I14997=MID(kododd,1,2),$J14997=MID(kododd,3,3))</f>
      </c>
    </row>
    <row r="14998">
      <c r="A14998" s="95">
        <v>63173</v>
      </c>
      <c r="B14998" s="93" t="s">
        <v>29280</v>
      </c>
      <c r="C14998" s="93" t="s">
        <v>1486</v>
      </c>
      <c r="G14998" s="95">
        <v>250</v>
      </c>
      <c r="H14998" s="93" t="s">
        <v>8976</v>
      </c>
      <c r="I14998" s="93" t="s">
        <v>23900</v>
      </c>
      <c r="J14998" s="93" t="s">
        <v>21000</v>
      </c>
      <c r="K14998" s="93" t="s">
        <v>4022</v>
      </c>
      <c r="L14998" s="14">
        <f>AND(vyberHrace&lt;&gt;"",ISNUMBER(SEARCH(vyberHrace,$B14998)))</f>
      </c>
      <c r="M14998" s="14">
        <f>AND($I14998=MID(kododd,1,2),$J14998=MID(kododd,3,3))</f>
      </c>
    </row>
    <row r="14999">
      <c r="A14999" s="95">
        <v>45994</v>
      </c>
      <c r="B14999" s="93" t="s">
        <v>11105</v>
      </c>
      <c r="C14999" s="93" t="s">
        <v>1410</v>
      </c>
      <c r="G14999" s="95">
        <v>0</v>
      </c>
      <c r="H14999" s="93" t="s">
        <v>8976</v>
      </c>
      <c r="I14999" s="93" t="s">
        <v>23900</v>
      </c>
      <c r="J14999" s="93" t="s">
        <v>20874</v>
      </c>
      <c r="K14999" s="93" t="s">
        <v>21371</v>
      </c>
      <c r="L14999" s="14">
        <f>AND(vyberHrace&lt;&gt;"",ISNUMBER(SEARCH(vyberHrace,$B14999)))</f>
      </c>
      <c r="M14999" s="14">
        <f>AND($I14999=MID(kododd,1,2),$J14999=MID(kododd,3,3))</f>
      </c>
    </row>
    <row r="15000">
      <c r="A15000" s="95">
        <v>45997</v>
      </c>
      <c r="B15000" s="93" t="s">
        <v>11106</v>
      </c>
      <c r="C15000" s="93" t="s">
        <v>3255</v>
      </c>
      <c r="G15000" s="95">
        <v>0</v>
      </c>
      <c r="H15000" s="93" t="s">
        <v>8976</v>
      </c>
      <c r="I15000" s="93" t="s">
        <v>23900</v>
      </c>
      <c r="J15000" s="93" t="s">
        <v>20874</v>
      </c>
      <c r="K15000" s="93" t="s">
        <v>21371</v>
      </c>
      <c r="L15000" s="14">
        <f>AND(vyberHrace&lt;&gt;"",ISNUMBER(SEARCH(vyberHrace,$B15000)))</f>
      </c>
      <c r="M15000" s="14">
        <f>AND($I15000=MID(kododd,1,2),$J15000=MID(kododd,3,3))</f>
      </c>
    </row>
    <row r="15001">
      <c r="A15001" s="95">
        <v>46130</v>
      </c>
      <c r="B15001" s="93" t="s">
        <v>11121</v>
      </c>
      <c r="C15001" s="93" t="s">
        <v>3255</v>
      </c>
      <c r="D15001" s="95">
        <v>1090</v>
      </c>
      <c r="F15001" s="95">
        <v>23712317</v>
      </c>
      <c r="G15001" s="95">
        <v>0</v>
      </c>
      <c r="H15001" s="93" t="s">
        <v>8976</v>
      </c>
      <c r="I15001" s="93" t="s">
        <v>23900</v>
      </c>
      <c r="J15001" s="93" t="s">
        <v>20908</v>
      </c>
      <c r="K15001" s="93" t="s">
        <v>4889</v>
      </c>
      <c r="L15001" s="14">
        <f>AND(vyberHrace&lt;&gt;"",ISNUMBER(SEARCH(vyberHrace,$B15001)))</f>
      </c>
      <c r="M15001" s="14">
        <f>AND($I15001=MID(kododd,1,2),$J15001=MID(kododd,3,3))</f>
      </c>
    </row>
    <row r="15002">
      <c r="A15002" s="95">
        <v>54350</v>
      </c>
      <c r="B15002" s="93" t="s">
        <v>22623</v>
      </c>
      <c r="C15002" s="93" t="s">
        <v>1411</v>
      </c>
      <c r="D15002" s="95">
        <v>1856</v>
      </c>
      <c r="E15002" s="95">
        <v>1896</v>
      </c>
      <c r="F15002" s="95">
        <v>23754907</v>
      </c>
      <c r="G15002" s="95">
        <v>250</v>
      </c>
      <c r="H15002" s="93" t="s">
        <v>8976</v>
      </c>
      <c r="I15002" s="93" t="s">
        <v>23900</v>
      </c>
      <c r="J15002" s="93" t="s">
        <v>20874</v>
      </c>
      <c r="K15002" s="93" t="s">
        <v>21371</v>
      </c>
      <c r="L15002" s="14">
        <f>AND(vyberHrace&lt;&gt;"",ISNUMBER(SEARCH(vyberHrace,$B15002)))</f>
      </c>
      <c r="M15002" s="14">
        <f>AND($I15002=MID(kododd,1,2),$J15002=MID(kododd,3,3))</f>
      </c>
    </row>
    <row r="15003">
      <c r="A15003" s="95">
        <v>54351</v>
      </c>
      <c r="B15003" s="93" t="s">
        <v>800</v>
      </c>
      <c r="C15003" s="93" t="s">
        <v>1412</v>
      </c>
      <c r="D15003" s="95">
        <v>1661</v>
      </c>
      <c r="E15003" s="95">
        <v>1812</v>
      </c>
      <c r="F15003" s="95">
        <v>23754915</v>
      </c>
      <c r="G15003" s="95">
        <v>250</v>
      </c>
      <c r="H15003" s="93" t="s">
        <v>8976</v>
      </c>
      <c r="I15003" s="93" t="s">
        <v>23900</v>
      </c>
      <c r="J15003" s="93" t="s">
        <v>20874</v>
      </c>
      <c r="K15003" s="93" t="s">
        <v>21371</v>
      </c>
      <c r="L15003" s="14">
        <f>AND(vyberHrace&lt;&gt;"",ISNUMBER(SEARCH(vyberHrace,$B15003)))</f>
      </c>
      <c r="M15003" s="14">
        <f>AND($I15003=MID(kododd,1,2),$J15003=MID(kododd,3,3))</f>
      </c>
    </row>
    <row r="15004">
      <c r="A15004" s="95">
        <v>2056</v>
      </c>
      <c r="B15004" s="93" t="s">
        <v>8945</v>
      </c>
      <c r="C15004" s="93" t="s">
        <v>1477</v>
      </c>
      <c r="D15004" s="95">
        <v>1800</v>
      </c>
      <c r="G15004" s="95">
        <v>0</v>
      </c>
      <c r="H15004" s="93" t="s">
        <v>8976</v>
      </c>
      <c r="I15004" s="93" t="s">
        <v>23900</v>
      </c>
      <c r="J15004" s="93" t="s">
        <v>20846</v>
      </c>
      <c r="K15004" s="93" t="s">
        <v>4901</v>
      </c>
      <c r="L15004" s="14">
        <f>AND(vyberHrace&lt;&gt;"",ISNUMBER(SEARCH(vyberHrace,$B15004)))</f>
      </c>
      <c r="M15004" s="14">
        <f>AND($I15004=MID(kododd,1,2),$J15004=MID(kododd,3,3))</f>
      </c>
    </row>
    <row r="15005">
      <c r="A15005" s="95">
        <v>52735</v>
      </c>
      <c r="B15005" s="93" t="s">
        <v>4014</v>
      </c>
      <c r="C15005" s="93" t="s">
        <v>1402</v>
      </c>
      <c r="G15005" s="95">
        <v>0</v>
      </c>
      <c r="H15005" s="93" t="s">
        <v>8976</v>
      </c>
      <c r="I15005" s="93" t="s">
        <v>23900</v>
      </c>
      <c r="J15005" s="93" t="s">
        <v>20972</v>
      </c>
      <c r="K15005" s="93" t="s">
        <v>26132</v>
      </c>
      <c r="L15005" s="14">
        <f>AND(vyberHrace&lt;&gt;"",ISNUMBER(SEARCH(vyberHrace,$B15005)))</f>
      </c>
      <c r="M15005" s="14">
        <f>AND($I15005=MID(kododd,1,2),$J15005=MID(kododd,3,3))</f>
      </c>
    </row>
    <row r="15006">
      <c r="A15006" s="95">
        <v>9700</v>
      </c>
      <c r="B15006" s="93" t="s">
        <v>5956</v>
      </c>
      <c r="C15006" s="93" t="s">
        <v>1453</v>
      </c>
      <c r="D15006" s="95">
        <v>2025</v>
      </c>
      <c r="E15006" s="95">
        <v>2081</v>
      </c>
      <c r="F15006" s="95">
        <v>316580</v>
      </c>
      <c r="G15006" s="95">
        <v>0</v>
      </c>
      <c r="H15006" s="93" t="s">
        <v>8976</v>
      </c>
      <c r="I15006" s="93" t="s">
        <v>23900</v>
      </c>
      <c r="J15006" s="93" t="s">
        <v>20969</v>
      </c>
      <c r="K15006" s="93" t="s">
        <v>4719</v>
      </c>
      <c r="L15006" s="14">
        <f>AND(vyberHrace&lt;&gt;"",ISNUMBER(SEARCH(vyberHrace,$B15006)))</f>
      </c>
      <c r="M15006" s="14">
        <f>AND($I15006=MID(kododd,1,2),$J15006=MID(kododd,3,3))</f>
      </c>
    </row>
    <row r="15007">
      <c r="A15007" s="95">
        <v>1245</v>
      </c>
      <c r="B15007" s="93" t="s">
        <v>5964</v>
      </c>
      <c r="C15007" s="93" t="s">
        <v>1449</v>
      </c>
      <c r="D15007" s="95">
        <v>1889</v>
      </c>
      <c r="E15007" s="95">
        <v>1953</v>
      </c>
      <c r="F15007" s="95">
        <v>310107</v>
      </c>
      <c r="G15007" s="95">
        <v>250</v>
      </c>
      <c r="H15007" s="93" t="s">
        <v>8976</v>
      </c>
      <c r="I15007" s="93" t="s">
        <v>23900</v>
      </c>
      <c r="J15007" s="93" t="s">
        <v>20969</v>
      </c>
      <c r="K15007" s="93" t="s">
        <v>4719</v>
      </c>
      <c r="L15007" s="14">
        <f>AND(vyberHrace&lt;&gt;"",ISNUMBER(SEARCH(vyberHrace,$B15007)))</f>
      </c>
      <c r="M15007" s="14">
        <f>AND($I15007=MID(kododd,1,2),$J15007=MID(kododd,3,3))</f>
      </c>
    </row>
    <row r="15008">
      <c r="A15008" s="95">
        <v>32076</v>
      </c>
      <c r="B15008" s="93" t="s">
        <v>6057</v>
      </c>
      <c r="C15008" s="93" t="s">
        <v>1404</v>
      </c>
      <c r="D15008" s="95">
        <v>1789</v>
      </c>
      <c r="E15008" s="95">
        <v>1870</v>
      </c>
      <c r="F15008" s="95">
        <v>334847</v>
      </c>
      <c r="G15008" s="95">
        <v>250</v>
      </c>
      <c r="H15008" s="93" t="s">
        <v>8976</v>
      </c>
      <c r="I15008" s="93" t="s">
        <v>23900</v>
      </c>
      <c r="J15008" s="93" t="s">
        <v>20946</v>
      </c>
      <c r="K15008" s="93" t="s">
        <v>6829</v>
      </c>
      <c r="L15008" s="14">
        <f>AND(vyberHrace&lt;&gt;"",ISNUMBER(SEARCH(vyberHrace,$B15008)))</f>
      </c>
      <c r="M15008" s="14">
        <f>AND($I15008=MID(kododd,1,2),$J15008=MID(kododd,3,3))</f>
      </c>
    </row>
    <row r="15009">
      <c r="A15009" s="95">
        <v>32542</v>
      </c>
      <c r="B15009" s="93" t="s">
        <v>9016</v>
      </c>
      <c r="C15009" s="93" t="s">
        <v>1414</v>
      </c>
      <c r="D15009" s="95">
        <v>1322</v>
      </c>
      <c r="F15009" s="95">
        <v>363880</v>
      </c>
      <c r="G15009" s="95">
        <v>0</v>
      </c>
      <c r="H15009" s="93" t="s">
        <v>8976</v>
      </c>
      <c r="I15009" s="93" t="s">
        <v>23900</v>
      </c>
      <c r="J15009" s="93" t="s">
        <v>20908</v>
      </c>
      <c r="K15009" s="93" t="s">
        <v>4889</v>
      </c>
      <c r="L15009" s="14">
        <f>AND(vyberHrace&lt;&gt;"",ISNUMBER(SEARCH(vyberHrace,$B15009)))</f>
      </c>
      <c r="M15009" s="14">
        <f>AND($I15009=MID(kododd,1,2),$J15009=MID(kododd,3,3))</f>
      </c>
    </row>
    <row r="15010">
      <c r="A15010" s="95">
        <v>41729</v>
      </c>
      <c r="B15010" s="93" t="s">
        <v>9060</v>
      </c>
      <c r="C15010" s="93" t="s">
        <v>1430</v>
      </c>
      <c r="D15010" s="95">
        <v>1601</v>
      </c>
      <c r="E15010" s="95">
        <v>1697</v>
      </c>
      <c r="F15010" s="95">
        <v>23760788</v>
      </c>
      <c r="G15010" s="95">
        <v>250</v>
      </c>
      <c r="H15010" s="93" t="s">
        <v>8976</v>
      </c>
      <c r="I15010" s="93" t="s">
        <v>23900</v>
      </c>
      <c r="J15010" s="93" t="s">
        <v>20888</v>
      </c>
      <c r="K15010" s="93" t="s">
        <v>5151</v>
      </c>
      <c r="L15010" s="14">
        <f>AND(vyberHrace&lt;&gt;"",ISNUMBER(SEARCH(vyberHrace,$B15010)))</f>
      </c>
      <c r="M15010" s="14">
        <f>AND($I15010=MID(kododd,1,2),$J15010=MID(kododd,3,3))</f>
      </c>
    </row>
    <row r="15011">
      <c r="A15011" s="95">
        <v>54883</v>
      </c>
      <c r="B15011" s="93" t="s">
        <v>5517</v>
      </c>
      <c r="C15011" s="93" t="s">
        <v>1411</v>
      </c>
      <c r="D15011" s="95">
        <v>1316</v>
      </c>
      <c r="E15011" s="95">
        <v>1551</v>
      </c>
      <c r="F15011" s="95">
        <v>23776900</v>
      </c>
      <c r="G15011" s="95">
        <v>250</v>
      </c>
      <c r="H15011" s="93" t="s">
        <v>8976</v>
      </c>
      <c r="I15011" s="93" t="s">
        <v>23900</v>
      </c>
      <c r="J15011" s="93" t="s">
        <v>20846</v>
      </c>
      <c r="K15011" s="93" t="s">
        <v>4901</v>
      </c>
      <c r="L15011" s="14">
        <f>AND(vyberHrace&lt;&gt;"",ISNUMBER(SEARCH(vyberHrace,$B15011)))</f>
      </c>
      <c r="M15011" s="14">
        <f>AND($I15011=MID(kododd,1,2),$J15011=MID(kododd,3,3))</f>
      </c>
    </row>
    <row r="15012">
      <c r="A15012" s="95">
        <v>46090</v>
      </c>
      <c r="B15012" s="93" t="s">
        <v>5520</v>
      </c>
      <c r="C15012" s="93" t="s">
        <v>1416</v>
      </c>
      <c r="D15012" s="95">
        <v>1064</v>
      </c>
      <c r="E15012" s="95">
        <v>1428</v>
      </c>
      <c r="F15012" s="95">
        <v>23719893</v>
      </c>
      <c r="G15012" s="95">
        <v>0</v>
      </c>
      <c r="H15012" s="93" t="s">
        <v>8976</v>
      </c>
      <c r="I15012" s="93" t="s">
        <v>23900</v>
      </c>
      <c r="J15012" s="93" t="s">
        <v>20859</v>
      </c>
      <c r="K15012" s="93" t="s">
        <v>6153</v>
      </c>
      <c r="L15012" s="14">
        <f>AND(vyberHrace&lt;&gt;"",ISNUMBER(SEARCH(vyberHrace,$B15012)))</f>
      </c>
      <c r="M15012" s="14">
        <f>AND($I15012=MID(kododd,1,2),$J15012=MID(kododd,3,3))</f>
      </c>
    </row>
    <row r="15013">
      <c r="A15013" s="95">
        <v>60636</v>
      </c>
      <c r="B15013" s="93" t="s">
        <v>27053</v>
      </c>
      <c r="C15013" s="93" t="s">
        <v>1461</v>
      </c>
      <c r="G15013" s="95">
        <v>250</v>
      </c>
      <c r="H15013" s="93" t="s">
        <v>8976</v>
      </c>
      <c r="I15013" s="93" t="s">
        <v>23900</v>
      </c>
      <c r="J15013" s="93" t="s">
        <v>20846</v>
      </c>
      <c r="K15013" s="93" t="s">
        <v>4901</v>
      </c>
      <c r="L15013" s="14">
        <f>AND(vyberHrace&lt;&gt;"",ISNUMBER(SEARCH(vyberHrace,$B15013)))</f>
      </c>
      <c r="M15013" s="14">
        <f>AND($I15013=MID(kododd,1,2),$J15013=MID(kododd,3,3))</f>
      </c>
    </row>
    <row r="15014">
      <c r="A15014" s="95">
        <v>54655</v>
      </c>
      <c r="B15014" s="93" t="s">
        <v>801</v>
      </c>
      <c r="C15014" s="93" t="s">
        <v>1412</v>
      </c>
      <c r="F15014" s="95">
        <v>23754923</v>
      </c>
      <c r="G15014" s="95">
        <v>0</v>
      </c>
      <c r="H15014" s="93" t="s">
        <v>8976</v>
      </c>
      <c r="I15014" s="93" t="s">
        <v>23900</v>
      </c>
      <c r="J15014" s="93" t="s">
        <v>20874</v>
      </c>
      <c r="K15014" s="93" t="s">
        <v>21371</v>
      </c>
      <c r="L15014" s="14">
        <f>AND(vyberHrace&lt;&gt;"",ISNUMBER(SEARCH(vyberHrace,$B15014)))</f>
      </c>
      <c r="M15014" s="14">
        <f>AND($I15014=MID(kododd,1,2),$J15014=MID(kododd,3,3))</f>
      </c>
    </row>
    <row r="15015">
      <c r="A15015" s="95">
        <v>62684</v>
      </c>
      <c r="B15015" s="93" t="s">
        <v>29281</v>
      </c>
      <c r="C15015" s="93" t="s">
        <v>1450</v>
      </c>
      <c r="D15015" s="95">
        <v>1030</v>
      </c>
      <c r="G15015" s="95">
        <v>250</v>
      </c>
      <c r="H15015" s="93" t="s">
        <v>8976</v>
      </c>
      <c r="I15015" s="93" t="s">
        <v>23900</v>
      </c>
      <c r="J15015" s="93" t="s">
        <v>20859</v>
      </c>
      <c r="K15015" s="93" t="s">
        <v>6153</v>
      </c>
      <c r="L15015" s="14">
        <f>AND(vyberHrace&lt;&gt;"",ISNUMBER(SEARCH(vyberHrace,$B15015)))</f>
      </c>
      <c r="M15015" s="14">
        <f>AND($I15015=MID(kododd,1,2),$J15015=MID(kododd,3,3))</f>
      </c>
    </row>
    <row r="15016">
      <c r="A15016" s="95">
        <v>62683</v>
      </c>
      <c r="B15016" s="93" t="s">
        <v>29282</v>
      </c>
      <c r="C15016" s="93" t="s">
        <v>1487</v>
      </c>
      <c r="G15016" s="95">
        <v>250</v>
      </c>
      <c r="H15016" s="93" t="s">
        <v>8976</v>
      </c>
      <c r="I15016" s="93" t="s">
        <v>23900</v>
      </c>
      <c r="J15016" s="93" t="s">
        <v>20859</v>
      </c>
      <c r="K15016" s="93" t="s">
        <v>6153</v>
      </c>
      <c r="L15016" s="14">
        <f>AND(vyberHrace&lt;&gt;"",ISNUMBER(SEARCH(vyberHrace,$B15016)))</f>
      </c>
      <c r="M15016" s="14">
        <f>AND($I15016=MID(kododd,1,2),$J15016=MID(kododd,3,3))</f>
      </c>
    </row>
    <row r="15017">
      <c r="A15017" s="95">
        <v>50217</v>
      </c>
      <c r="B15017" s="93" t="s">
        <v>4821</v>
      </c>
      <c r="C15017" s="93" t="s">
        <v>1416</v>
      </c>
      <c r="G15017" s="95">
        <v>0</v>
      </c>
      <c r="H15017" s="93" t="s">
        <v>8976</v>
      </c>
      <c r="I15017" s="93" t="s">
        <v>23900</v>
      </c>
      <c r="J15017" s="93" t="s">
        <v>20905</v>
      </c>
      <c r="K15017" s="93" t="s">
        <v>4820</v>
      </c>
      <c r="L15017" s="14">
        <f>AND(vyberHrace&lt;&gt;"",ISNUMBER(SEARCH(vyberHrace,$B15017)))</f>
      </c>
      <c r="M15017" s="14">
        <f>AND($I15017=MID(kododd,1,2),$J15017=MID(kododd,3,3))</f>
      </c>
    </row>
    <row r="15018">
      <c r="A15018" s="95">
        <v>42307</v>
      </c>
      <c r="B15018" s="93" t="s">
        <v>1930</v>
      </c>
      <c r="C15018" s="93" t="s">
        <v>1438</v>
      </c>
      <c r="D15018" s="95">
        <v>1765</v>
      </c>
      <c r="E15018" s="95">
        <v>1873</v>
      </c>
      <c r="F15018" s="95">
        <v>23701188</v>
      </c>
      <c r="G15018" s="95">
        <v>250</v>
      </c>
      <c r="H15018" s="93" t="s">
        <v>8976</v>
      </c>
      <c r="I15018" s="93" t="s">
        <v>23900</v>
      </c>
      <c r="J15018" s="93" t="s">
        <v>20859</v>
      </c>
      <c r="K15018" s="93" t="s">
        <v>6153</v>
      </c>
      <c r="L15018" s="14">
        <f>AND(vyberHrace&lt;&gt;"",ISNUMBER(SEARCH(vyberHrace,$B15018)))</f>
      </c>
      <c r="M15018" s="14">
        <f>AND($I15018=MID(kododd,1,2),$J15018=MID(kododd,3,3))</f>
      </c>
    </row>
    <row r="15019">
      <c r="A15019" s="95">
        <v>47702</v>
      </c>
      <c r="B15019" s="93" t="s">
        <v>1936</v>
      </c>
      <c r="C15019" s="93" t="s">
        <v>1409</v>
      </c>
      <c r="D15019" s="95">
        <v>1755</v>
      </c>
      <c r="E15019" s="95">
        <v>1819</v>
      </c>
      <c r="F15019" s="95">
        <v>23717238</v>
      </c>
      <c r="G15019" s="95">
        <v>0</v>
      </c>
      <c r="H15019" s="93" t="s">
        <v>8976</v>
      </c>
      <c r="I15019" s="93" t="s">
        <v>23900</v>
      </c>
      <c r="J15019" s="93" t="s">
        <v>20859</v>
      </c>
      <c r="K15019" s="93" t="s">
        <v>6153</v>
      </c>
      <c r="L15019" s="14">
        <f>AND(vyberHrace&lt;&gt;"",ISNUMBER(SEARCH(vyberHrace,$B15019)))</f>
      </c>
      <c r="M15019" s="14">
        <f>AND($I15019=MID(kododd,1,2),$J15019=MID(kododd,3,3))</f>
      </c>
    </row>
    <row r="15020">
      <c r="A15020" s="95">
        <v>35534</v>
      </c>
      <c r="B15020" s="93" t="s">
        <v>1999</v>
      </c>
      <c r="C15020" s="93" t="s">
        <v>1439</v>
      </c>
      <c r="D15020" s="95">
        <v>1598</v>
      </c>
      <c r="E15020" s="95">
        <v>1824</v>
      </c>
      <c r="F15020" s="95">
        <v>362174</v>
      </c>
      <c r="G15020" s="95">
        <v>250</v>
      </c>
      <c r="H15020" s="93" t="s">
        <v>8976</v>
      </c>
      <c r="I15020" s="93" t="s">
        <v>23900</v>
      </c>
      <c r="J15020" s="93" t="s">
        <v>20874</v>
      </c>
      <c r="K15020" s="93" t="s">
        <v>21371</v>
      </c>
      <c r="L15020" s="14">
        <f>AND(vyberHrace&lt;&gt;"",ISNUMBER(SEARCH(vyberHrace,$B15020)))</f>
      </c>
      <c r="M15020" s="14">
        <f>AND($I15020=MID(kododd,1,2),$J15020=MID(kododd,3,3))</f>
      </c>
    </row>
    <row r="15021">
      <c r="A15021" s="95">
        <v>46000</v>
      </c>
      <c r="B15021" s="93" t="s">
        <v>2003</v>
      </c>
      <c r="C15021" s="93" t="s">
        <v>1416</v>
      </c>
      <c r="G15021" s="95">
        <v>0</v>
      </c>
      <c r="H15021" s="93" t="s">
        <v>8976</v>
      </c>
      <c r="I15021" s="93" t="s">
        <v>23900</v>
      </c>
      <c r="J15021" s="93" t="s">
        <v>20874</v>
      </c>
      <c r="K15021" s="93" t="s">
        <v>21371</v>
      </c>
      <c r="L15021" s="14">
        <f>AND(vyberHrace&lt;&gt;"",ISNUMBER(SEARCH(vyberHrace,$B15021)))</f>
      </c>
      <c r="M15021" s="14">
        <f>AND($I15021=MID(kododd,1,2),$J15021=MID(kododd,3,3))</f>
      </c>
    </row>
    <row r="15022">
      <c r="A15022" s="95">
        <v>39792</v>
      </c>
      <c r="B15022" s="93" t="s">
        <v>461</v>
      </c>
      <c r="C15022" s="93" t="s">
        <v>1438</v>
      </c>
      <c r="D15022" s="95">
        <v>1859</v>
      </c>
      <c r="E15022" s="95">
        <v>1924</v>
      </c>
      <c r="F15022" s="95">
        <v>384100</v>
      </c>
      <c r="G15022" s="95">
        <v>250</v>
      </c>
      <c r="H15022" s="93" t="s">
        <v>8976</v>
      </c>
      <c r="I15022" s="93" t="s">
        <v>23900</v>
      </c>
      <c r="J15022" s="93" t="s">
        <v>20859</v>
      </c>
      <c r="K15022" s="93" t="s">
        <v>6153</v>
      </c>
      <c r="L15022" s="14">
        <f>AND(vyberHrace&lt;&gt;"",ISNUMBER(SEARCH(vyberHrace,$B15022)))</f>
      </c>
      <c r="M15022" s="14">
        <f>AND($I15022=MID(kododd,1,2),$J15022=MID(kododd,3,3))</f>
      </c>
    </row>
    <row r="15023">
      <c r="A15023" s="95">
        <v>46323</v>
      </c>
      <c r="B15023" s="93" t="s">
        <v>463</v>
      </c>
      <c r="C15023" s="93" t="s">
        <v>1438</v>
      </c>
      <c r="D15023" s="95">
        <v>1231</v>
      </c>
      <c r="G15023" s="95">
        <v>250</v>
      </c>
      <c r="H15023" s="93" t="s">
        <v>8976</v>
      </c>
      <c r="I15023" s="93" t="s">
        <v>23900</v>
      </c>
      <c r="J15023" s="93" t="s">
        <v>21011</v>
      </c>
      <c r="K15023" s="93" t="s">
        <v>134</v>
      </c>
      <c r="L15023" s="14">
        <f>AND(vyberHrace&lt;&gt;"",ISNUMBER(SEARCH(vyberHrace,$B15023)))</f>
      </c>
      <c r="M15023" s="14">
        <f>AND($I15023=MID(kododd,1,2),$J15023=MID(kododd,3,3))</f>
      </c>
    </row>
    <row r="15024">
      <c r="A15024" s="95">
        <v>3689</v>
      </c>
      <c r="B15024" s="93" t="s">
        <v>6935</v>
      </c>
      <c r="C15024" s="93" t="s">
        <v>1446</v>
      </c>
      <c r="D15024" s="95">
        <v>1622</v>
      </c>
      <c r="E15024" s="95">
        <v>1732</v>
      </c>
      <c r="F15024" s="95">
        <v>345849</v>
      </c>
      <c r="G15024" s="95">
        <v>250</v>
      </c>
      <c r="H15024" s="93" t="s">
        <v>8976</v>
      </c>
      <c r="I15024" s="93" t="s">
        <v>23900</v>
      </c>
      <c r="J15024" s="93" t="s">
        <v>20972</v>
      </c>
      <c r="K15024" s="93" t="s">
        <v>26132</v>
      </c>
      <c r="L15024" s="14">
        <f>AND(vyberHrace&lt;&gt;"",ISNUMBER(SEARCH(vyberHrace,$B15024)))</f>
      </c>
      <c r="M15024" s="14">
        <f>AND($I15024=MID(kododd,1,2),$J15024=MID(kododd,3,3))</f>
      </c>
    </row>
    <row r="15025">
      <c r="A15025" s="95">
        <v>4373</v>
      </c>
      <c r="B15025" s="93" t="s">
        <v>6956</v>
      </c>
      <c r="C15025" s="93" t="s">
        <v>1437</v>
      </c>
      <c r="D15025" s="95">
        <v>2209</v>
      </c>
      <c r="E15025" s="95">
        <v>2202</v>
      </c>
      <c r="F15025" s="95">
        <v>316202</v>
      </c>
      <c r="G15025" s="95">
        <v>0</v>
      </c>
      <c r="H15025" s="93" t="s">
        <v>8976</v>
      </c>
      <c r="I15025" s="93" t="s">
        <v>23900</v>
      </c>
      <c r="J15025" s="93" t="s">
        <v>20917</v>
      </c>
      <c r="K15025" s="93" t="s">
        <v>5565</v>
      </c>
      <c r="L15025" s="14">
        <f>AND(vyberHrace&lt;&gt;"",ISNUMBER(SEARCH(vyberHrace,$B15025)))</f>
      </c>
      <c r="M15025" s="14">
        <f>AND($I15025=MID(kododd,1,2),$J15025=MID(kododd,3,3))</f>
      </c>
    </row>
    <row r="15026">
      <c r="A15026" s="95">
        <v>38831</v>
      </c>
      <c r="B15026" s="93" t="s">
        <v>6959</v>
      </c>
      <c r="C15026" s="93" t="s">
        <v>1452</v>
      </c>
      <c r="D15026" s="95">
        <v>1463</v>
      </c>
      <c r="E15026" s="95">
        <v>1626</v>
      </c>
      <c r="F15026" s="95">
        <v>23728655</v>
      </c>
      <c r="G15026" s="95">
        <v>250</v>
      </c>
      <c r="H15026" s="93" t="s">
        <v>8976</v>
      </c>
      <c r="I15026" s="93" t="s">
        <v>23900</v>
      </c>
      <c r="J15026" s="93" t="s">
        <v>20874</v>
      </c>
      <c r="K15026" s="93" t="s">
        <v>21371</v>
      </c>
      <c r="L15026" s="14">
        <f>AND(vyberHrace&lt;&gt;"",ISNUMBER(SEARCH(vyberHrace,$B15026)))</f>
      </c>
      <c r="M15026" s="14">
        <f>AND($I15026=MID(kododd,1,2),$J15026=MID(kododd,3,3))</f>
      </c>
    </row>
    <row r="15027">
      <c r="A15027" s="95">
        <v>48030</v>
      </c>
      <c r="B15027" s="93" t="s">
        <v>5399</v>
      </c>
      <c r="C15027" s="93" t="s">
        <v>1434</v>
      </c>
      <c r="D15027" s="95">
        <v>1646</v>
      </c>
      <c r="E15027" s="95">
        <v>1781</v>
      </c>
      <c r="F15027" s="95">
        <v>14926059</v>
      </c>
      <c r="G15027" s="95">
        <v>250</v>
      </c>
      <c r="H15027" s="93" t="s">
        <v>8976</v>
      </c>
      <c r="I15027" s="93" t="s">
        <v>23900</v>
      </c>
      <c r="J15027" s="93" t="s">
        <v>20843</v>
      </c>
      <c r="K15027" s="93" t="s">
        <v>26141</v>
      </c>
      <c r="L15027" s="14">
        <f>AND(vyberHrace&lt;&gt;"",ISNUMBER(SEARCH(vyberHrace,$B15027)))</f>
      </c>
      <c r="M15027" s="14">
        <f>AND($I15027=MID(kododd,1,2),$J15027=MID(kododd,3,3))</f>
      </c>
    </row>
    <row r="15028">
      <c r="A15028" s="95">
        <v>63145</v>
      </c>
      <c r="B15028" s="93" t="s">
        <v>29283</v>
      </c>
      <c r="C15028" s="93" t="s">
        <v>1412</v>
      </c>
      <c r="D15028" s="95">
        <v>1354</v>
      </c>
      <c r="E15028" s="95">
        <v>1571</v>
      </c>
      <c r="F15028" s="95">
        <v>571004890</v>
      </c>
      <c r="G15028" s="95">
        <v>250</v>
      </c>
      <c r="H15028" s="93" t="s">
        <v>8976</v>
      </c>
      <c r="I15028" s="93" t="s">
        <v>23900</v>
      </c>
      <c r="J15028" s="93" t="s">
        <v>20946</v>
      </c>
      <c r="K15028" s="93" t="s">
        <v>6829</v>
      </c>
      <c r="L15028" s="14">
        <f>AND(vyberHrace&lt;&gt;"",ISNUMBER(SEARCH(vyberHrace,$B15028)))</f>
      </c>
      <c r="M15028" s="14">
        <f>AND($I15028=MID(kododd,1,2),$J15028=MID(kododd,3,3))</f>
      </c>
    </row>
    <row r="15029">
      <c r="A15029" s="95">
        <v>63685</v>
      </c>
      <c r="B15029" s="93" t="s">
        <v>29867</v>
      </c>
      <c r="C15029" s="93" t="s">
        <v>1412</v>
      </c>
      <c r="G15029" s="95">
        <v>250</v>
      </c>
      <c r="H15029" s="93" t="s">
        <v>8976</v>
      </c>
      <c r="I15029" s="93" t="s">
        <v>23900</v>
      </c>
      <c r="J15029" s="93" t="s">
        <v>20972</v>
      </c>
      <c r="K15029" s="93" t="s">
        <v>26132</v>
      </c>
      <c r="L15029" s="14">
        <f>AND(vyberHrace&lt;&gt;"",ISNUMBER(SEARCH(vyberHrace,$B15029)))</f>
      </c>
      <c r="M15029" s="14">
        <f>AND($I15029=MID(kododd,1,2),$J15029=MID(kododd,3,3))</f>
      </c>
    </row>
    <row r="15030">
      <c r="A15030" s="95">
        <v>54620</v>
      </c>
      <c r="B15030" s="93" t="s">
        <v>809</v>
      </c>
      <c r="C15030" s="93" t="s">
        <v>1402</v>
      </c>
      <c r="G15030" s="95">
        <v>250</v>
      </c>
      <c r="H15030" s="93" t="s">
        <v>8976</v>
      </c>
      <c r="I15030" s="93" t="s">
        <v>23900</v>
      </c>
      <c r="J15030" s="93" t="s">
        <v>20946</v>
      </c>
      <c r="K15030" s="93" t="s">
        <v>6829</v>
      </c>
      <c r="L15030" s="14">
        <f>AND(vyberHrace&lt;&gt;"",ISNUMBER(SEARCH(vyberHrace,$B15030)))</f>
      </c>
      <c r="M15030" s="14">
        <f>AND($I15030=MID(kododd,1,2),$J15030=MID(kododd,3,3))</f>
      </c>
    </row>
    <row r="15031">
      <c r="A15031" s="95">
        <v>61112</v>
      </c>
      <c r="B15031" s="93" t="s">
        <v>27384</v>
      </c>
      <c r="C15031" s="93" t="s">
        <v>1416</v>
      </c>
      <c r="D15031" s="95">
        <v>1789</v>
      </c>
      <c r="E15031" s="95">
        <v>1957</v>
      </c>
      <c r="F15031" s="95">
        <v>23794135</v>
      </c>
      <c r="G15031" s="95">
        <v>250</v>
      </c>
      <c r="H15031" s="93" t="s">
        <v>8976</v>
      </c>
      <c r="I15031" s="93" t="s">
        <v>23900</v>
      </c>
      <c r="J15031" s="93" t="s">
        <v>20946</v>
      </c>
      <c r="K15031" s="93" t="s">
        <v>6829</v>
      </c>
      <c r="L15031" s="14">
        <f>AND(vyberHrace&lt;&gt;"",ISNUMBER(SEARCH(vyberHrace,$B15031)))</f>
      </c>
      <c r="M15031" s="14">
        <f>AND($I15031=MID(kododd,1,2),$J15031=MID(kododd,3,3))</f>
      </c>
    </row>
    <row r="15032">
      <c r="A15032" s="95">
        <v>32261</v>
      </c>
      <c r="B15032" s="93" t="s">
        <v>5037</v>
      </c>
      <c r="C15032" s="93" t="s">
        <v>1461</v>
      </c>
      <c r="D15032" s="95">
        <v>1492</v>
      </c>
      <c r="E15032" s="95">
        <v>1664</v>
      </c>
      <c r="F15032" s="95">
        <v>302015</v>
      </c>
      <c r="G15032" s="95">
        <v>0</v>
      </c>
      <c r="H15032" s="93" t="s">
        <v>8976</v>
      </c>
      <c r="I15032" s="93" t="s">
        <v>23900</v>
      </c>
      <c r="J15032" s="93" t="s">
        <v>20843</v>
      </c>
      <c r="K15032" s="93" t="s">
        <v>26141</v>
      </c>
      <c r="L15032" s="14">
        <f>AND(vyberHrace&lt;&gt;"",ISNUMBER(SEARCH(vyberHrace,$B15032)))</f>
      </c>
      <c r="M15032" s="14">
        <f>AND($I15032=MID(kododd,1,2),$J15032=MID(kododd,3,3))</f>
      </c>
    </row>
    <row r="15033">
      <c r="A15033" s="95">
        <v>46131</v>
      </c>
      <c r="B15033" s="93" t="s">
        <v>5041</v>
      </c>
      <c r="C15033" s="93" t="s">
        <v>1416</v>
      </c>
      <c r="D15033" s="95">
        <v>1100</v>
      </c>
      <c r="G15033" s="95">
        <v>0</v>
      </c>
      <c r="H15033" s="93" t="s">
        <v>8976</v>
      </c>
      <c r="I15033" s="93" t="s">
        <v>23900</v>
      </c>
      <c r="J15033" s="93" t="s">
        <v>20908</v>
      </c>
      <c r="K15033" s="93" t="s">
        <v>4889</v>
      </c>
      <c r="L15033" s="14">
        <f>AND(vyberHrace&lt;&gt;"",ISNUMBER(SEARCH(vyberHrace,$B15033)))</f>
      </c>
      <c r="M15033" s="14">
        <f>AND($I15033=MID(kododd,1,2),$J15033=MID(kododd,3,3))</f>
      </c>
    </row>
    <row r="15034">
      <c r="A15034" s="95">
        <v>46128</v>
      </c>
      <c r="B15034" s="93" t="s">
        <v>5185</v>
      </c>
      <c r="C15034" s="93" t="s">
        <v>1410</v>
      </c>
      <c r="D15034" s="95">
        <v>1097</v>
      </c>
      <c r="F15034" s="95">
        <v>23712333</v>
      </c>
      <c r="G15034" s="95">
        <v>0</v>
      </c>
      <c r="H15034" s="93" t="s">
        <v>8976</v>
      </c>
      <c r="I15034" s="93" t="s">
        <v>23900</v>
      </c>
      <c r="J15034" s="93" t="s">
        <v>20908</v>
      </c>
      <c r="K15034" s="93" t="s">
        <v>4889</v>
      </c>
      <c r="L15034" s="14">
        <f>AND(vyberHrace&lt;&gt;"",ISNUMBER(SEARCH(vyberHrace,$B15034)))</f>
      </c>
      <c r="M15034" s="14">
        <f>AND($I15034=MID(kododd,1,2),$J15034=MID(kododd,3,3))</f>
      </c>
    </row>
    <row r="15035">
      <c r="A15035" s="95">
        <v>62669</v>
      </c>
      <c r="B15035" s="93" t="s">
        <v>29284</v>
      </c>
      <c r="C15035" s="93" t="s">
        <v>1487</v>
      </c>
      <c r="D15035" s="95">
        <v>1009</v>
      </c>
      <c r="G15035" s="95">
        <v>250</v>
      </c>
      <c r="H15035" s="93" t="s">
        <v>8976</v>
      </c>
      <c r="I15035" s="93" t="s">
        <v>23900</v>
      </c>
      <c r="J15035" s="93" t="s">
        <v>20859</v>
      </c>
      <c r="K15035" s="93" t="s">
        <v>6153</v>
      </c>
      <c r="L15035" s="14">
        <f>AND(vyberHrace&lt;&gt;"",ISNUMBER(SEARCH(vyberHrace,$B15035)))</f>
      </c>
      <c r="M15035" s="14">
        <f>AND($I15035=MID(kododd,1,2),$J15035=MID(kododd,3,3))</f>
      </c>
    </row>
    <row r="15036">
      <c r="A15036" s="95">
        <v>39664</v>
      </c>
      <c r="B15036" s="93" t="s">
        <v>5191</v>
      </c>
      <c r="C15036" s="93" t="s">
        <v>1400</v>
      </c>
      <c r="F15036" s="95">
        <v>571000313</v>
      </c>
      <c r="G15036" s="95">
        <v>0</v>
      </c>
      <c r="H15036" s="93" t="s">
        <v>8976</v>
      </c>
      <c r="I15036" s="93" t="s">
        <v>23900</v>
      </c>
      <c r="J15036" s="93" t="s">
        <v>20859</v>
      </c>
      <c r="K15036" s="93" t="s">
        <v>6153</v>
      </c>
      <c r="L15036" s="14">
        <f>AND(vyberHrace&lt;&gt;"",ISNUMBER(SEARCH(vyberHrace,$B15036)))</f>
      </c>
      <c r="M15036" s="14">
        <f>AND($I15036=MID(kododd,1,2),$J15036=MID(kododd,3,3))</f>
      </c>
    </row>
    <row r="15037">
      <c r="A15037" s="95">
        <v>57299</v>
      </c>
      <c r="B15037" s="93" t="s">
        <v>5192</v>
      </c>
      <c r="C15037" s="93" t="s">
        <v>1412</v>
      </c>
      <c r="F15037" s="95">
        <v>23780363</v>
      </c>
      <c r="G15037" s="95">
        <v>250</v>
      </c>
      <c r="H15037" s="93" t="s">
        <v>8976</v>
      </c>
      <c r="I15037" s="93" t="s">
        <v>23900</v>
      </c>
      <c r="J15037" s="93" t="s">
        <v>20917</v>
      </c>
      <c r="K15037" s="93" t="s">
        <v>5565</v>
      </c>
      <c r="L15037" s="14">
        <f>AND(vyberHrace&lt;&gt;"",ISNUMBER(SEARCH(vyberHrace,$B15037)))</f>
      </c>
      <c r="M15037" s="14">
        <f>AND($I15037=MID(kododd,1,2),$J15037=MID(kododd,3,3))</f>
      </c>
    </row>
    <row r="15038">
      <c r="A15038" s="95">
        <v>45988</v>
      </c>
      <c r="B15038" s="93" t="s">
        <v>5204</v>
      </c>
      <c r="C15038" s="93" t="s">
        <v>1402</v>
      </c>
      <c r="D15038" s="95">
        <v>1077</v>
      </c>
      <c r="F15038" s="95">
        <v>23712031</v>
      </c>
      <c r="G15038" s="95">
        <v>0</v>
      </c>
      <c r="H15038" s="93" t="s">
        <v>8976</v>
      </c>
      <c r="I15038" s="93" t="s">
        <v>23900</v>
      </c>
      <c r="J15038" s="93" t="s">
        <v>20969</v>
      </c>
      <c r="K15038" s="93" t="s">
        <v>4719</v>
      </c>
      <c r="L15038" s="14">
        <f>AND(vyberHrace&lt;&gt;"",ISNUMBER(SEARCH(vyberHrace,$B15038)))</f>
      </c>
      <c r="M15038" s="14">
        <f>AND($I15038=MID(kododd,1,2),$J15038=MID(kododd,3,3))</f>
      </c>
    </row>
    <row r="15039">
      <c r="A15039" s="95">
        <v>62837</v>
      </c>
      <c r="B15039" s="93" t="s">
        <v>29285</v>
      </c>
      <c r="C15039" s="93" t="s">
        <v>1422</v>
      </c>
      <c r="G15039" s="95">
        <v>250</v>
      </c>
      <c r="H15039" s="93" t="s">
        <v>8976</v>
      </c>
      <c r="I15039" s="93" t="s">
        <v>23900</v>
      </c>
      <c r="J15039" s="93" t="s">
        <v>20969</v>
      </c>
      <c r="K15039" s="93" t="s">
        <v>4719</v>
      </c>
      <c r="L15039" s="14">
        <f>AND(vyberHrace&lt;&gt;"",ISNUMBER(SEARCH(vyberHrace,$B15039)))</f>
      </c>
      <c r="M15039" s="14">
        <f>AND($I15039=MID(kododd,1,2),$J15039=MID(kododd,3,3))</f>
      </c>
    </row>
    <row r="15040">
      <c r="A15040" s="95">
        <v>63483</v>
      </c>
      <c r="B15040" s="93" t="s">
        <v>17411</v>
      </c>
      <c r="C15040" s="93" t="s">
        <v>1430</v>
      </c>
      <c r="G15040" s="95">
        <v>500</v>
      </c>
      <c r="H15040" s="93" t="s">
        <v>8976</v>
      </c>
      <c r="I15040" s="93" t="s">
        <v>23900</v>
      </c>
      <c r="J15040" s="93" t="s">
        <v>23412</v>
      </c>
      <c r="K15040" s="93" t="s">
        <v>21366</v>
      </c>
      <c r="L15040" s="14">
        <f>AND(vyberHrace&lt;&gt;"",ISNUMBER(SEARCH(vyberHrace,$B15040)))</f>
      </c>
      <c r="M15040" s="14">
        <f>AND($I15040=MID(kododd,1,2),$J15040=MID(kododd,3,3))</f>
      </c>
    </row>
    <row r="15041">
      <c r="A15041" s="95">
        <v>39663</v>
      </c>
      <c r="B15041" s="93" t="s">
        <v>5212</v>
      </c>
      <c r="C15041" s="93" t="s">
        <v>1409</v>
      </c>
      <c r="D15041" s="95">
        <v>1036</v>
      </c>
      <c r="F15041" s="95">
        <v>386600</v>
      </c>
      <c r="G15041" s="95">
        <v>0</v>
      </c>
      <c r="H15041" s="93" t="s">
        <v>8976</v>
      </c>
      <c r="I15041" s="93" t="s">
        <v>23900</v>
      </c>
      <c r="J15041" s="93" t="s">
        <v>20859</v>
      </c>
      <c r="K15041" s="93" t="s">
        <v>6153</v>
      </c>
      <c r="L15041" s="14">
        <f>AND(vyberHrace&lt;&gt;"",ISNUMBER(SEARCH(vyberHrace,$B15041)))</f>
      </c>
      <c r="M15041" s="14">
        <f>AND($I15041=MID(kododd,1,2),$J15041=MID(kododd,3,3))</f>
      </c>
    </row>
    <row r="15042">
      <c r="A15042" s="95">
        <v>21117</v>
      </c>
      <c r="B15042" s="93" t="s">
        <v>534</v>
      </c>
      <c r="C15042" s="93" t="s">
        <v>1426</v>
      </c>
      <c r="D15042" s="95">
        <v>1093</v>
      </c>
      <c r="G15042" s="95">
        <v>0</v>
      </c>
      <c r="H15042" s="93" t="s">
        <v>8976</v>
      </c>
      <c r="I15042" s="93" t="s">
        <v>23900</v>
      </c>
      <c r="J15042" s="93" t="s">
        <v>20896</v>
      </c>
      <c r="K15042" s="93" t="s">
        <v>535</v>
      </c>
      <c r="L15042" s="14">
        <f>AND(vyberHrace&lt;&gt;"",ISNUMBER(SEARCH(vyberHrace,$B15042)))</f>
      </c>
      <c r="M15042" s="14">
        <f>AND($I15042=MID(kododd,1,2),$J15042=MID(kododd,3,3))</f>
      </c>
    </row>
    <row r="15043">
      <c r="A15043" s="95">
        <v>38558</v>
      </c>
      <c r="B15043" s="93" t="s">
        <v>4038</v>
      </c>
      <c r="C15043" s="93" t="s">
        <v>1429</v>
      </c>
      <c r="D15043" s="95">
        <v>1237</v>
      </c>
      <c r="G15043" s="95">
        <v>0</v>
      </c>
      <c r="H15043" s="93" t="s">
        <v>8976</v>
      </c>
      <c r="I15043" s="93" t="s">
        <v>23900</v>
      </c>
      <c r="J15043" s="93" t="s">
        <v>20859</v>
      </c>
      <c r="K15043" s="93" t="s">
        <v>6153</v>
      </c>
      <c r="L15043" s="14">
        <f>AND(vyberHrace&lt;&gt;"",ISNUMBER(SEARCH(vyberHrace,$B15043)))</f>
      </c>
      <c r="M15043" s="14">
        <f>AND($I15043=MID(kododd,1,2),$J15043=MID(kododd,3,3))</f>
      </c>
    </row>
    <row r="15044">
      <c r="A15044" s="95">
        <v>46201</v>
      </c>
      <c r="B15044" s="93" t="s">
        <v>4039</v>
      </c>
      <c r="C15044" s="93" t="s">
        <v>1442</v>
      </c>
      <c r="D15044" s="95">
        <v>1296</v>
      </c>
      <c r="F15044" s="95">
        <v>23715782</v>
      </c>
      <c r="G15044" s="95">
        <v>250</v>
      </c>
      <c r="H15044" s="93" t="s">
        <v>8976</v>
      </c>
      <c r="I15044" s="93" t="s">
        <v>23900</v>
      </c>
      <c r="J15044" s="93" t="s">
        <v>20843</v>
      </c>
      <c r="K15044" s="93" t="s">
        <v>26141</v>
      </c>
      <c r="L15044" s="14">
        <f>AND(vyberHrace&lt;&gt;"",ISNUMBER(SEARCH(vyberHrace,$B15044)))</f>
      </c>
      <c r="M15044" s="14">
        <f>AND($I15044=MID(kododd,1,2),$J15044=MID(kododd,3,3))</f>
      </c>
    </row>
    <row r="15045">
      <c r="A15045" s="95">
        <v>4292</v>
      </c>
      <c r="B15045" s="93" t="s">
        <v>4077</v>
      </c>
      <c r="C15045" s="93" t="s">
        <v>1472</v>
      </c>
      <c r="D15045" s="95">
        <v>1531</v>
      </c>
      <c r="E15045" s="95">
        <v>1649</v>
      </c>
      <c r="F15045" s="95">
        <v>354546</v>
      </c>
      <c r="G15045" s="95">
        <v>0</v>
      </c>
      <c r="H15045" s="93" t="s">
        <v>8976</v>
      </c>
      <c r="I15045" s="93" t="s">
        <v>23900</v>
      </c>
      <c r="J15045" s="93" t="s">
        <v>20874</v>
      </c>
      <c r="K15045" s="93" t="s">
        <v>21371</v>
      </c>
      <c r="L15045" s="14">
        <f>AND(vyberHrace&lt;&gt;"",ISNUMBER(SEARCH(vyberHrace,$B15045)))</f>
      </c>
      <c r="M15045" s="14">
        <f>AND($I15045=MID(kododd,1,2),$J15045=MID(kododd,3,3))</f>
      </c>
    </row>
    <row r="15046">
      <c r="A15046" s="95">
        <v>52752</v>
      </c>
      <c r="B15046" s="93" t="s">
        <v>4021</v>
      </c>
      <c r="C15046" s="93" t="s">
        <v>1481</v>
      </c>
      <c r="G15046" s="95">
        <v>250</v>
      </c>
      <c r="H15046" s="93" t="s">
        <v>8976</v>
      </c>
      <c r="I15046" s="93" t="s">
        <v>23900</v>
      </c>
      <c r="J15046" s="93" t="s">
        <v>21000</v>
      </c>
      <c r="K15046" s="93" t="s">
        <v>4022</v>
      </c>
      <c r="L15046" s="14">
        <f>AND(vyberHrace&lt;&gt;"",ISNUMBER(SEARCH(vyberHrace,$B15046)))</f>
      </c>
      <c r="M15046" s="14">
        <f>AND($I15046=MID(kododd,1,2),$J15046=MID(kododd,3,3))</f>
      </c>
    </row>
    <row r="15047">
      <c r="A15047" s="95">
        <v>57420</v>
      </c>
      <c r="B15047" s="93" t="s">
        <v>24185</v>
      </c>
      <c r="C15047" s="93" t="s">
        <v>1424</v>
      </c>
      <c r="D15047" s="95">
        <v>1022</v>
      </c>
      <c r="F15047" s="95">
        <v>571000321</v>
      </c>
      <c r="G15047" s="95">
        <v>250</v>
      </c>
      <c r="H15047" s="93" t="s">
        <v>8976</v>
      </c>
      <c r="I15047" s="93" t="s">
        <v>23900</v>
      </c>
      <c r="J15047" s="93" t="s">
        <v>21000</v>
      </c>
      <c r="K15047" s="93" t="s">
        <v>4022</v>
      </c>
      <c r="L15047" s="14">
        <f>AND(vyberHrace&lt;&gt;"",ISNUMBER(SEARCH(vyberHrace,$B15047)))</f>
      </c>
      <c r="M15047" s="14">
        <f>AND($I15047=MID(kododd,1,2),$J15047=MID(kododd,3,3))</f>
      </c>
    </row>
    <row r="15048">
      <c r="A15048" s="95">
        <v>45999</v>
      </c>
      <c r="B15048" s="93" t="s">
        <v>10083</v>
      </c>
      <c r="C15048" s="93" t="s">
        <v>1402</v>
      </c>
      <c r="G15048" s="95">
        <v>0</v>
      </c>
      <c r="H15048" s="93" t="s">
        <v>8976</v>
      </c>
      <c r="I15048" s="93" t="s">
        <v>23900</v>
      </c>
      <c r="J15048" s="93" t="s">
        <v>20874</v>
      </c>
      <c r="K15048" s="93" t="s">
        <v>21371</v>
      </c>
      <c r="L15048" s="14">
        <f>AND(vyberHrace&lt;&gt;"",ISNUMBER(SEARCH(vyberHrace,$B15048)))</f>
      </c>
      <c r="M15048" s="14">
        <f>AND($I15048=MID(kododd,1,2),$J15048=MID(kododd,3,3))</f>
      </c>
    </row>
    <row r="15049">
      <c r="A15049" s="95">
        <v>59520</v>
      </c>
      <c r="B15049" s="93" t="s">
        <v>25921</v>
      </c>
      <c r="C15049" s="93" t="s">
        <v>1464</v>
      </c>
      <c r="G15049" s="95">
        <v>250</v>
      </c>
      <c r="H15049" s="93" t="s">
        <v>8976</v>
      </c>
      <c r="I15049" s="93" t="s">
        <v>23900</v>
      </c>
      <c r="J15049" s="93" t="s">
        <v>21000</v>
      </c>
      <c r="K15049" s="93" t="s">
        <v>4022</v>
      </c>
      <c r="L15049" s="14">
        <f>AND(vyberHrace&lt;&gt;"",ISNUMBER(SEARCH(vyberHrace,$B15049)))</f>
      </c>
      <c r="M15049" s="14">
        <f>AND($I15049=MID(kododd,1,2),$J15049=MID(kododd,3,3))</f>
      </c>
    </row>
    <row r="15050">
      <c r="A15050" s="95">
        <v>61705</v>
      </c>
      <c r="B15050" s="93" t="s">
        <v>27859</v>
      </c>
      <c r="C15050" s="93" t="s">
        <v>1400</v>
      </c>
      <c r="F15050" s="95">
        <v>23794518</v>
      </c>
      <c r="G15050" s="95">
        <v>250</v>
      </c>
      <c r="H15050" s="93" t="s">
        <v>8976</v>
      </c>
      <c r="I15050" s="93" t="s">
        <v>23900</v>
      </c>
      <c r="J15050" s="93" t="s">
        <v>20905</v>
      </c>
      <c r="K15050" s="93" t="s">
        <v>4820</v>
      </c>
      <c r="L15050" s="14">
        <f>AND(vyberHrace&lt;&gt;"",ISNUMBER(SEARCH(vyberHrace,$B15050)))</f>
      </c>
      <c r="M15050" s="14">
        <f>AND($I15050=MID(kododd,1,2),$J15050=MID(kododd,3,3))</f>
      </c>
    </row>
    <row r="15051">
      <c r="A15051" s="95">
        <v>27347</v>
      </c>
      <c r="B15051" s="93" t="s">
        <v>3342</v>
      </c>
      <c r="C15051" s="93" t="s">
        <v>1457</v>
      </c>
      <c r="D15051" s="95">
        <v>1466</v>
      </c>
      <c r="F15051" s="95">
        <v>354554</v>
      </c>
      <c r="G15051" s="95">
        <v>0</v>
      </c>
      <c r="H15051" s="93" t="s">
        <v>8976</v>
      </c>
      <c r="I15051" s="93" t="s">
        <v>23900</v>
      </c>
      <c r="J15051" s="93" t="s">
        <v>20859</v>
      </c>
      <c r="K15051" s="93" t="s">
        <v>6153</v>
      </c>
      <c r="L15051" s="14">
        <f>AND(vyberHrace&lt;&gt;"",ISNUMBER(SEARCH(vyberHrace,$B15051)))</f>
      </c>
      <c r="M15051" s="14">
        <f>AND($I15051=MID(kododd,1,2),$J15051=MID(kododd,3,3))</f>
      </c>
    </row>
    <row r="15052">
      <c r="A15052" s="95">
        <v>28214</v>
      </c>
      <c r="B15052" s="93" t="s">
        <v>13656</v>
      </c>
      <c r="C15052" s="93" t="s">
        <v>1467</v>
      </c>
      <c r="D15052" s="95">
        <v>1327</v>
      </c>
      <c r="G15052" s="95">
        <v>500</v>
      </c>
      <c r="H15052" s="93" t="s">
        <v>8976</v>
      </c>
      <c r="I15052" s="93" t="s">
        <v>23900</v>
      </c>
      <c r="J15052" s="93" t="s">
        <v>23412</v>
      </c>
      <c r="K15052" s="93" t="s">
        <v>21366</v>
      </c>
      <c r="L15052" s="14">
        <f>AND(vyberHrace&lt;&gt;"",ISNUMBER(SEARCH(vyberHrace,$B15052)))</f>
      </c>
      <c r="M15052" s="14">
        <f>AND($I15052=MID(kododd,1,2),$J15052=MID(kododd,3,3))</f>
      </c>
    </row>
    <row r="15053">
      <c r="A15053" s="95">
        <v>55057</v>
      </c>
      <c r="B15053" s="93" t="s">
        <v>802</v>
      </c>
      <c r="C15053" s="93" t="s">
        <v>1411</v>
      </c>
      <c r="F15053" s="95">
        <v>23765739</v>
      </c>
      <c r="G15053" s="95">
        <v>0</v>
      </c>
      <c r="H15053" s="93" t="s">
        <v>8976</v>
      </c>
      <c r="I15053" s="93" t="s">
        <v>23900</v>
      </c>
      <c r="J15053" s="93" t="s">
        <v>20874</v>
      </c>
      <c r="K15053" s="93" t="s">
        <v>21371</v>
      </c>
      <c r="L15053" s="14">
        <f>AND(vyberHrace&lt;&gt;"",ISNUMBER(SEARCH(vyberHrace,$B15053)))</f>
      </c>
      <c r="M15053" s="14">
        <f>AND($I15053=MID(kododd,1,2),$J15053=MID(kododd,3,3))</f>
      </c>
    </row>
    <row r="15054">
      <c r="A15054" s="95">
        <v>37761</v>
      </c>
      <c r="B15054" s="93" t="s">
        <v>13682</v>
      </c>
      <c r="C15054" s="93" t="s">
        <v>1414</v>
      </c>
      <c r="D15054" s="95">
        <v>1629</v>
      </c>
      <c r="F15054" s="95">
        <v>378518</v>
      </c>
      <c r="G15054" s="95">
        <v>0</v>
      </c>
      <c r="H15054" s="93" t="s">
        <v>8976</v>
      </c>
      <c r="I15054" s="93" t="s">
        <v>23900</v>
      </c>
      <c r="J15054" s="93" t="s">
        <v>20972</v>
      </c>
      <c r="K15054" s="93" t="s">
        <v>26132</v>
      </c>
      <c r="L15054" s="14">
        <f>AND(vyberHrace&lt;&gt;"",ISNUMBER(SEARCH(vyberHrace,$B15054)))</f>
      </c>
      <c r="M15054" s="14">
        <f>AND($I15054=MID(kododd,1,2),$J15054=MID(kododd,3,3))</f>
      </c>
    </row>
    <row r="15055">
      <c r="A15055" s="95">
        <v>26941</v>
      </c>
      <c r="B15055" s="93" t="s">
        <v>15378</v>
      </c>
      <c r="C15055" s="93" t="s">
        <v>1471</v>
      </c>
      <c r="D15055" s="95">
        <v>1477</v>
      </c>
      <c r="F15055" s="95">
        <v>383180</v>
      </c>
      <c r="G15055" s="95">
        <v>0</v>
      </c>
      <c r="H15055" s="93" t="s">
        <v>8976</v>
      </c>
      <c r="I15055" s="93" t="s">
        <v>23900</v>
      </c>
      <c r="J15055" s="93" t="s">
        <v>20972</v>
      </c>
      <c r="K15055" s="93" t="s">
        <v>26132</v>
      </c>
      <c r="L15055" s="14">
        <f>AND(vyberHrace&lt;&gt;"",ISNUMBER(SEARCH(vyberHrace,$B15055)))</f>
      </c>
      <c r="M15055" s="14">
        <f>AND($I15055=MID(kododd,1,2),$J15055=MID(kododd,3,3))</f>
      </c>
    </row>
    <row r="15056">
      <c r="A15056" s="95">
        <v>37678</v>
      </c>
      <c r="B15056" s="93" t="s">
        <v>4478</v>
      </c>
      <c r="C15056" s="93" t="s">
        <v>1448</v>
      </c>
      <c r="D15056" s="95">
        <v>1250</v>
      </c>
      <c r="G15056" s="95">
        <v>500</v>
      </c>
      <c r="H15056" s="93" t="s">
        <v>8976</v>
      </c>
      <c r="I15056" s="93" t="s">
        <v>23900</v>
      </c>
      <c r="J15056" s="93" t="s">
        <v>23412</v>
      </c>
      <c r="K15056" s="93" t="s">
        <v>21366</v>
      </c>
      <c r="L15056" s="14">
        <f>AND(vyberHrace&lt;&gt;"",ISNUMBER(SEARCH(vyberHrace,$B15056)))</f>
      </c>
      <c r="M15056" s="14">
        <f>AND($I15056=MID(kododd,1,2),$J15056=MID(kododd,3,3))</f>
      </c>
    </row>
    <row r="15057">
      <c r="A15057" s="95">
        <v>44455</v>
      </c>
      <c r="B15057" s="93" t="s">
        <v>4485</v>
      </c>
      <c r="C15057" s="93" t="s">
        <v>1410</v>
      </c>
      <c r="G15057" s="95">
        <v>500</v>
      </c>
      <c r="H15057" s="93" t="s">
        <v>8976</v>
      </c>
      <c r="I15057" s="93" t="s">
        <v>23900</v>
      </c>
      <c r="J15057" s="93" t="s">
        <v>23412</v>
      </c>
      <c r="K15057" s="93" t="s">
        <v>21366</v>
      </c>
      <c r="L15057" s="14">
        <f>AND(vyberHrace&lt;&gt;"",ISNUMBER(SEARCH(vyberHrace,$B15057)))</f>
      </c>
      <c r="M15057" s="14">
        <f>AND($I15057=MID(kododd,1,2),$J15057=MID(kododd,3,3))</f>
      </c>
    </row>
    <row r="15058">
      <c r="A15058" s="95">
        <v>41145</v>
      </c>
      <c r="B15058" s="93" t="s">
        <v>4490</v>
      </c>
      <c r="C15058" s="93" t="s">
        <v>1409</v>
      </c>
      <c r="G15058" s="95">
        <v>0</v>
      </c>
      <c r="H15058" s="93" t="s">
        <v>8976</v>
      </c>
      <c r="I15058" s="93" t="s">
        <v>23900</v>
      </c>
      <c r="J15058" s="93" t="s">
        <v>20972</v>
      </c>
      <c r="K15058" s="93" t="s">
        <v>26132</v>
      </c>
      <c r="L15058" s="14">
        <f>AND(vyberHrace&lt;&gt;"",ISNUMBER(SEARCH(vyberHrace,$B15058)))</f>
      </c>
      <c r="M15058" s="14">
        <f>AND($I15058=MID(kododd,1,2),$J15058=MID(kododd,3,3))</f>
      </c>
    </row>
    <row r="15059">
      <c r="A15059" s="95">
        <v>54352</v>
      </c>
      <c r="B15059" s="93" t="s">
        <v>803</v>
      </c>
      <c r="C15059" s="93" t="s">
        <v>1422</v>
      </c>
      <c r="F15059" s="95">
        <v>23783532</v>
      </c>
      <c r="G15059" s="95">
        <v>0</v>
      </c>
      <c r="H15059" s="93" t="s">
        <v>8976</v>
      </c>
      <c r="I15059" s="93" t="s">
        <v>23900</v>
      </c>
      <c r="J15059" s="93" t="s">
        <v>20874</v>
      </c>
      <c r="K15059" s="93" t="s">
        <v>21371</v>
      </c>
      <c r="L15059" s="14">
        <f>AND(vyberHrace&lt;&gt;"",ISNUMBER(SEARCH(vyberHrace,$B15059)))</f>
      </c>
      <c r="M15059" s="14">
        <f>AND($I15059=MID(kododd,1,2),$J15059=MID(kododd,3,3))</f>
      </c>
    </row>
    <row r="15060">
      <c r="A15060" s="95">
        <v>44372</v>
      </c>
      <c r="B15060" s="93" t="s">
        <v>13716</v>
      </c>
      <c r="C15060" s="93" t="s">
        <v>1408</v>
      </c>
      <c r="D15060" s="95">
        <v>1408</v>
      </c>
      <c r="E15060" s="95">
        <v>1574</v>
      </c>
      <c r="F15060" s="95">
        <v>23706767</v>
      </c>
      <c r="G15060" s="95">
        <v>250</v>
      </c>
      <c r="H15060" s="93" t="s">
        <v>8976</v>
      </c>
      <c r="I15060" s="93" t="s">
        <v>23900</v>
      </c>
      <c r="J15060" s="93" t="s">
        <v>20905</v>
      </c>
      <c r="K15060" s="93" t="s">
        <v>4820</v>
      </c>
      <c r="L15060" s="14">
        <f>AND(vyberHrace&lt;&gt;"",ISNUMBER(SEARCH(vyberHrace,$B15060)))</f>
      </c>
      <c r="M15060" s="14">
        <f>AND($I15060=MID(kododd,1,2),$J15060=MID(kododd,3,3))</f>
      </c>
    </row>
    <row r="15061">
      <c r="A15061" s="95">
        <v>47026</v>
      </c>
      <c r="B15061" s="93" t="s">
        <v>13721</v>
      </c>
      <c r="C15061" s="93" t="s">
        <v>1402</v>
      </c>
      <c r="D15061" s="95">
        <v>1135</v>
      </c>
      <c r="F15061" s="95">
        <v>23728663</v>
      </c>
      <c r="G15061" s="95">
        <v>0</v>
      </c>
      <c r="H15061" s="93" t="s">
        <v>8976</v>
      </c>
      <c r="I15061" s="93" t="s">
        <v>23900</v>
      </c>
      <c r="J15061" s="93" t="s">
        <v>20905</v>
      </c>
      <c r="K15061" s="93" t="s">
        <v>4820</v>
      </c>
      <c r="L15061" s="14">
        <f>AND(vyberHrace&lt;&gt;"",ISNUMBER(SEARCH(vyberHrace,$B15061)))</f>
      </c>
      <c r="M15061" s="14">
        <f>AND($I15061=MID(kododd,1,2),$J15061=MID(kododd,3,3))</f>
      </c>
    </row>
    <row r="15062">
      <c r="A15062" s="95">
        <v>3605</v>
      </c>
      <c r="B15062" s="93" t="s">
        <v>13804</v>
      </c>
      <c r="C15062" s="93" t="s">
        <v>1459</v>
      </c>
      <c r="D15062" s="95">
        <v>1695</v>
      </c>
      <c r="F15062" s="95">
        <v>314218</v>
      </c>
      <c r="G15062" s="95">
        <v>0</v>
      </c>
      <c r="H15062" s="93" t="s">
        <v>8976</v>
      </c>
      <c r="I15062" s="93" t="s">
        <v>23900</v>
      </c>
      <c r="J15062" s="93" t="s">
        <v>20859</v>
      </c>
      <c r="K15062" s="93" t="s">
        <v>6153</v>
      </c>
      <c r="L15062" s="14">
        <f>AND(vyberHrace&lt;&gt;"",ISNUMBER(SEARCH(vyberHrace,$B15062)))</f>
      </c>
      <c r="M15062" s="14">
        <f>AND($I15062=MID(kododd,1,2),$J15062=MID(kododd,3,3))</f>
      </c>
    </row>
    <row r="15063">
      <c r="A15063" s="95">
        <v>59693</v>
      </c>
      <c r="B15063" s="93" t="s">
        <v>26073</v>
      </c>
      <c r="C15063" s="93" t="s">
        <v>1448</v>
      </c>
      <c r="D15063" s="95">
        <v>1396</v>
      </c>
      <c r="F15063" s="95">
        <v>23782129</v>
      </c>
      <c r="G15063" s="95">
        <v>250</v>
      </c>
      <c r="H15063" s="93" t="s">
        <v>8976</v>
      </c>
      <c r="I15063" s="93" t="s">
        <v>23900</v>
      </c>
      <c r="J15063" s="93" t="s">
        <v>20888</v>
      </c>
      <c r="K15063" s="93" t="s">
        <v>5151</v>
      </c>
      <c r="L15063" s="14">
        <f>AND(vyberHrace&lt;&gt;"",ISNUMBER(SEARCH(vyberHrace,$B15063)))</f>
      </c>
      <c r="M15063" s="14">
        <f>AND($I15063=MID(kododd,1,2),$J15063=MID(kododd,3,3))</f>
      </c>
    </row>
    <row r="15064">
      <c r="A15064" s="95">
        <v>57445</v>
      </c>
      <c r="B15064" s="93" t="s">
        <v>22645</v>
      </c>
      <c r="C15064" s="93" t="s">
        <v>1408</v>
      </c>
      <c r="G15064" s="95">
        <v>250</v>
      </c>
      <c r="H15064" s="93" t="s">
        <v>8976</v>
      </c>
      <c r="I15064" s="93" t="s">
        <v>23900</v>
      </c>
      <c r="J15064" s="93" t="s">
        <v>20946</v>
      </c>
      <c r="K15064" s="93" t="s">
        <v>6829</v>
      </c>
      <c r="L15064" s="14">
        <f>AND(vyberHrace&lt;&gt;"",ISNUMBER(SEARCH(vyberHrace,$B15064)))</f>
      </c>
      <c r="M15064" s="14">
        <f>AND($I15064=MID(kododd,1,2),$J15064=MID(kododd,3,3))</f>
      </c>
    </row>
    <row r="15065">
      <c r="A15065" s="95">
        <v>55509</v>
      </c>
      <c r="B15065" s="93" t="s">
        <v>22632</v>
      </c>
      <c r="C15065" s="93" t="s">
        <v>1400</v>
      </c>
      <c r="G15065" s="95">
        <v>0</v>
      </c>
      <c r="H15065" s="93" t="s">
        <v>8976</v>
      </c>
      <c r="I15065" s="93" t="s">
        <v>23900</v>
      </c>
      <c r="J15065" s="93" t="s">
        <v>20908</v>
      </c>
      <c r="K15065" s="93" t="s">
        <v>4889</v>
      </c>
      <c r="L15065" s="14">
        <f>AND(vyberHrace&lt;&gt;"",ISNUMBER(SEARCH(vyberHrace,$B15065)))</f>
      </c>
      <c r="M15065" s="14">
        <f>AND($I15065=MID(kododd,1,2),$J15065=MID(kododd,3,3))</f>
      </c>
    </row>
    <row r="15066">
      <c r="A15066" s="95">
        <v>62105</v>
      </c>
      <c r="B15066" s="93" t="s">
        <v>7163</v>
      </c>
      <c r="C15066" s="93" t="s">
        <v>1420</v>
      </c>
      <c r="G15066" s="95">
        <v>250</v>
      </c>
      <c r="H15066" s="93" t="s">
        <v>8976</v>
      </c>
      <c r="I15066" s="93" t="s">
        <v>23900</v>
      </c>
      <c r="J15066" s="93" t="s">
        <v>20905</v>
      </c>
      <c r="K15066" s="93" t="s">
        <v>4820</v>
      </c>
      <c r="L15066" s="14">
        <f>AND(vyberHrace&lt;&gt;"",ISNUMBER(SEARCH(vyberHrace,$B15066)))</f>
      </c>
      <c r="M15066" s="14">
        <f>AND($I15066=MID(kododd,1,2),$J15066=MID(kododd,3,3))</f>
      </c>
    </row>
    <row r="15067">
      <c r="A15067" s="95">
        <v>9112</v>
      </c>
      <c r="B15067" s="93" t="s">
        <v>7169</v>
      </c>
      <c r="C15067" s="93" t="s">
        <v>1428</v>
      </c>
      <c r="D15067" s="95">
        <v>1114</v>
      </c>
      <c r="G15067" s="95">
        <v>0</v>
      </c>
      <c r="H15067" s="93" t="s">
        <v>8976</v>
      </c>
      <c r="I15067" s="93" t="s">
        <v>23900</v>
      </c>
      <c r="J15067" s="93" t="s">
        <v>20859</v>
      </c>
      <c r="K15067" s="93" t="s">
        <v>6153</v>
      </c>
      <c r="L15067" s="14">
        <f>AND(vyberHrace&lt;&gt;"",ISNUMBER(SEARCH(vyberHrace,$B15067)))</f>
      </c>
      <c r="M15067" s="14">
        <f>AND($I15067=MID(kododd,1,2),$J15067=MID(kododd,3,3))</f>
      </c>
    </row>
    <row r="15068">
      <c r="A15068" s="95">
        <v>10455</v>
      </c>
      <c r="B15068" s="93" t="s">
        <v>7300</v>
      </c>
      <c r="C15068" s="93" t="s">
        <v>1459</v>
      </c>
      <c r="D15068" s="95">
        <v>1788</v>
      </c>
      <c r="F15068" s="95">
        <v>354562</v>
      </c>
      <c r="G15068" s="95">
        <v>0</v>
      </c>
      <c r="H15068" s="93" t="s">
        <v>8976</v>
      </c>
      <c r="I15068" s="93" t="s">
        <v>23900</v>
      </c>
      <c r="J15068" s="93" t="s">
        <v>20908</v>
      </c>
      <c r="K15068" s="93" t="s">
        <v>4889</v>
      </c>
      <c r="L15068" s="14">
        <f>AND(vyberHrace&lt;&gt;"",ISNUMBER(SEARCH(vyberHrace,$B15068)))</f>
      </c>
      <c r="M15068" s="14">
        <f>AND($I15068=MID(kododd,1,2),$J15068=MID(kododd,3,3))</f>
      </c>
    </row>
    <row r="15069">
      <c r="A15069" s="95">
        <v>56403</v>
      </c>
      <c r="B15069" s="93" t="s">
        <v>7304</v>
      </c>
      <c r="C15069" s="93" t="s">
        <v>1424</v>
      </c>
      <c r="D15069" s="95">
        <v>1693</v>
      </c>
      <c r="E15069" s="95">
        <v>1800</v>
      </c>
      <c r="F15069" s="95">
        <v>23770040</v>
      </c>
      <c r="G15069" s="95">
        <v>250</v>
      </c>
      <c r="H15069" s="93" t="s">
        <v>8976</v>
      </c>
      <c r="I15069" s="93" t="s">
        <v>23900</v>
      </c>
      <c r="J15069" s="93" t="s">
        <v>20874</v>
      </c>
      <c r="K15069" s="93" t="s">
        <v>21371</v>
      </c>
      <c r="L15069" s="14">
        <f>AND(vyberHrace&lt;&gt;"",ISNUMBER(SEARCH(vyberHrace,$B15069)))</f>
      </c>
      <c r="M15069" s="14">
        <f>AND($I15069=MID(kododd,1,2),$J15069=MID(kododd,3,3))</f>
      </c>
    </row>
    <row r="15070">
      <c r="A15070" s="95">
        <v>62004</v>
      </c>
      <c r="B15070" s="93" t="s">
        <v>28208</v>
      </c>
      <c r="C15070" s="93" t="s">
        <v>1486</v>
      </c>
      <c r="G15070" s="95">
        <v>250</v>
      </c>
      <c r="H15070" s="93" t="s">
        <v>8976</v>
      </c>
      <c r="I15070" s="93" t="s">
        <v>23900</v>
      </c>
      <c r="J15070" s="93" t="s">
        <v>20846</v>
      </c>
      <c r="K15070" s="93" t="s">
        <v>4901</v>
      </c>
      <c r="L15070" s="14">
        <f>AND(vyberHrace&lt;&gt;"",ISNUMBER(SEARCH(vyberHrace,$B15070)))</f>
      </c>
      <c r="M15070" s="14">
        <f>AND($I15070=MID(kododd,1,2),$J15070=MID(kododd,3,3))</f>
      </c>
    </row>
    <row r="15071">
      <c r="A15071" s="95">
        <v>2196</v>
      </c>
      <c r="B15071" s="93" t="s">
        <v>7308</v>
      </c>
      <c r="C15071" s="93" t="s">
        <v>1462</v>
      </c>
      <c r="D15071" s="95">
        <v>1865</v>
      </c>
      <c r="E15071" s="95">
        <v>1910</v>
      </c>
      <c r="F15071" s="95">
        <v>330680</v>
      </c>
      <c r="G15071" s="95">
        <v>250</v>
      </c>
      <c r="H15071" s="93" t="s">
        <v>8976</v>
      </c>
      <c r="I15071" s="93" t="s">
        <v>23900</v>
      </c>
      <c r="J15071" s="93" t="s">
        <v>20859</v>
      </c>
      <c r="K15071" s="93" t="s">
        <v>6153</v>
      </c>
      <c r="L15071" s="14">
        <f>AND(vyberHrace&lt;&gt;"",ISNUMBER(SEARCH(vyberHrace,$B15071)))</f>
      </c>
      <c r="M15071" s="14">
        <f>AND($I15071=MID(kododd,1,2),$J15071=MID(kododd,3,3))</f>
      </c>
    </row>
    <row r="15072">
      <c r="A15072" s="95">
        <v>18553</v>
      </c>
      <c r="B15072" s="93" t="s">
        <v>7311</v>
      </c>
      <c r="C15072" s="93" t="s">
        <v>1465</v>
      </c>
      <c r="G15072" s="95">
        <v>0</v>
      </c>
      <c r="H15072" s="93" t="s">
        <v>8976</v>
      </c>
      <c r="I15072" s="93" t="s">
        <v>23900</v>
      </c>
      <c r="J15072" s="93" t="s">
        <v>20859</v>
      </c>
      <c r="K15072" s="93" t="s">
        <v>6153</v>
      </c>
      <c r="L15072" s="14">
        <f>AND(vyberHrace&lt;&gt;"",ISNUMBER(SEARCH(vyberHrace,$B15072)))</f>
      </c>
      <c r="M15072" s="14">
        <f>AND($I15072=MID(kododd,1,2),$J15072=MID(kododd,3,3))</f>
      </c>
    </row>
    <row r="15073">
      <c r="A15073" s="95">
        <v>37000</v>
      </c>
      <c r="B15073" s="93" t="s">
        <v>7312</v>
      </c>
      <c r="C15073" s="93" t="s">
        <v>1409</v>
      </c>
      <c r="F15073" s="95">
        <v>23719923</v>
      </c>
      <c r="G15073" s="95">
        <v>0</v>
      </c>
      <c r="H15073" s="93" t="s">
        <v>8976</v>
      </c>
      <c r="I15073" s="93" t="s">
        <v>23900</v>
      </c>
      <c r="J15073" s="93" t="s">
        <v>20859</v>
      </c>
      <c r="K15073" s="93" t="s">
        <v>6153</v>
      </c>
      <c r="L15073" s="14">
        <f>AND(vyberHrace&lt;&gt;"",ISNUMBER(SEARCH(vyberHrace,$B15073)))</f>
      </c>
      <c r="M15073" s="14">
        <f>AND($I15073=MID(kododd,1,2),$J15073=MID(kododd,3,3))</f>
      </c>
    </row>
    <row r="15074">
      <c r="A15074" s="95">
        <v>6172</v>
      </c>
      <c r="B15074" s="93" t="s">
        <v>12389</v>
      </c>
      <c r="C15074" s="93" t="s">
        <v>1447</v>
      </c>
      <c r="D15074" s="95">
        <v>1656</v>
      </c>
      <c r="E15074" s="95">
        <v>1732</v>
      </c>
      <c r="F15074" s="95">
        <v>378526</v>
      </c>
      <c r="G15074" s="95">
        <v>250</v>
      </c>
      <c r="H15074" s="93" t="s">
        <v>8976</v>
      </c>
      <c r="I15074" s="93" t="s">
        <v>23900</v>
      </c>
      <c r="J15074" s="93" t="s">
        <v>20969</v>
      </c>
      <c r="K15074" s="93" t="s">
        <v>4719</v>
      </c>
      <c r="L15074" s="14">
        <f>AND(vyberHrace&lt;&gt;"",ISNUMBER(SEARCH(vyberHrace,$B15074)))</f>
      </c>
      <c r="M15074" s="14">
        <f>AND($I15074=MID(kododd,1,2),$J15074=MID(kododd,3,3))</f>
      </c>
    </row>
    <row r="15075">
      <c r="A15075" s="95">
        <v>9615</v>
      </c>
      <c r="B15075" s="93" t="s">
        <v>12389</v>
      </c>
      <c r="C15075" s="93" t="s">
        <v>1434</v>
      </c>
      <c r="D15075" s="95">
        <v>2042</v>
      </c>
      <c r="E15075" s="95">
        <v>2062</v>
      </c>
      <c r="F15075" s="95">
        <v>322040</v>
      </c>
      <c r="G15075" s="95">
        <v>250</v>
      </c>
      <c r="H15075" s="93" t="s">
        <v>8976</v>
      </c>
      <c r="I15075" s="93" t="s">
        <v>23900</v>
      </c>
      <c r="J15075" s="93" t="s">
        <v>20969</v>
      </c>
      <c r="K15075" s="93" t="s">
        <v>4719</v>
      </c>
      <c r="L15075" s="14">
        <f>AND(vyberHrace&lt;&gt;"",ISNUMBER(SEARCH(vyberHrace,$B15075)))</f>
      </c>
      <c r="M15075" s="14">
        <f>AND($I15075=MID(kododd,1,2),$J15075=MID(kododd,3,3))</f>
      </c>
    </row>
    <row r="15076">
      <c r="A15076" s="95">
        <v>56295</v>
      </c>
      <c r="B15076" s="93" t="s">
        <v>22652</v>
      </c>
      <c r="C15076" s="93" t="s">
        <v>1439</v>
      </c>
      <c r="D15076" s="95">
        <v>1200</v>
      </c>
      <c r="F15076" s="95">
        <v>23794526</v>
      </c>
      <c r="G15076" s="95">
        <v>250</v>
      </c>
      <c r="H15076" s="93" t="s">
        <v>8976</v>
      </c>
      <c r="I15076" s="93" t="s">
        <v>23900</v>
      </c>
      <c r="J15076" s="93" t="s">
        <v>20969</v>
      </c>
      <c r="K15076" s="93" t="s">
        <v>4719</v>
      </c>
      <c r="L15076" s="14">
        <f>AND(vyberHrace&lt;&gt;"",ISNUMBER(SEARCH(vyberHrace,$B15076)))</f>
      </c>
      <c r="M15076" s="14">
        <f>AND($I15076=MID(kododd,1,2),$J15076=MID(kododd,3,3))</f>
      </c>
    </row>
    <row r="15077">
      <c r="A15077" s="95">
        <v>40935</v>
      </c>
      <c r="B15077" s="93" t="s">
        <v>3393</v>
      </c>
      <c r="C15077" s="93" t="s">
        <v>1444</v>
      </c>
      <c r="D15077" s="95">
        <v>1451</v>
      </c>
      <c r="F15077" s="95">
        <v>23710608</v>
      </c>
      <c r="G15077" s="95">
        <v>0</v>
      </c>
      <c r="H15077" s="93" t="s">
        <v>8976</v>
      </c>
      <c r="I15077" s="93" t="s">
        <v>23900</v>
      </c>
      <c r="J15077" s="93" t="s">
        <v>20896</v>
      </c>
      <c r="K15077" s="93" t="s">
        <v>535</v>
      </c>
      <c r="L15077" s="14">
        <f>AND(vyberHrace&lt;&gt;"",ISNUMBER(SEARCH(vyberHrace,$B15077)))</f>
      </c>
      <c r="M15077" s="14">
        <f>AND($I15077=MID(kododd,1,2),$J15077=MID(kododd,3,3))</f>
      </c>
    </row>
    <row r="15078">
      <c r="A15078" s="95">
        <v>4127</v>
      </c>
      <c r="B15078" s="93" t="s">
        <v>3394</v>
      </c>
      <c r="C15078" s="93" t="s">
        <v>1466</v>
      </c>
      <c r="D15078" s="95">
        <v>1641</v>
      </c>
      <c r="E15078" s="95">
        <v>1828</v>
      </c>
      <c r="F15078" s="95">
        <v>354570</v>
      </c>
      <c r="G15078" s="95">
        <v>0</v>
      </c>
      <c r="H15078" s="93" t="s">
        <v>8976</v>
      </c>
      <c r="I15078" s="93" t="s">
        <v>23900</v>
      </c>
      <c r="J15078" s="93" t="s">
        <v>20874</v>
      </c>
      <c r="K15078" s="93" t="s">
        <v>21371</v>
      </c>
      <c r="L15078" s="14">
        <f>AND(vyberHrace&lt;&gt;"",ISNUMBER(SEARCH(vyberHrace,$B15078)))</f>
      </c>
      <c r="M15078" s="14">
        <f>AND($I15078=MID(kododd,1,2),$J15078=MID(kododd,3,3))</f>
      </c>
    </row>
    <row r="15079">
      <c r="A15079" s="95">
        <v>40934</v>
      </c>
      <c r="B15079" s="93" t="s">
        <v>3395</v>
      </c>
      <c r="C15079" s="93" t="s">
        <v>1409</v>
      </c>
      <c r="D15079" s="95">
        <v>1491</v>
      </c>
      <c r="E15079" s="95">
        <v>1618</v>
      </c>
      <c r="F15079" s="95">
        <v>23712058</v>
      </c>
      <c r="G15079" s="95">
        <v>0</v>
      </c>
      <c r="H15079" s="93" t="s">
        <v>8976</v>
      </c>
      <c r="I15079" s="93" t="s">
        <v>23900</v>
      </c>
      <c r="J15079" s="93" t="s">
        <v>20896</v>
      </c>
      <c r="K15079" s="93" t="s">
        <v>535</v>
      </c>
      <c r="L15079" s="14">
        <f>AND(vyberHrace&lt;&gt;"",ISNUMBER(SEARCH(vyberHrace,$B15079)))</f>
      </c>
      <c r="M15079" s="14">
        <f>AND($I15079=MID(kododd,1,2),$J15079=MID(kododd,3,3))</f>
      </c>
    </row>
    <row r="15080">
      <c r="A15080" s="95">
        <v>44711</v>
      </c>
      <c r="B15080" s="93" t="s">
        <v>10247</v>
      </c>
      <c r="C15080" s="93" t="s">
        <v>1410</v>
      </c>
      <c r="G15080" s="95">
        <v>0</v>
      </c>
      <c r="H15080" s="93" t="s">
        <v>8976</v>
      </c>
      <c r="I15080" s="93" t="s">
        <v>23900</v>
      </c>
      <c r="J15080" s="93" t="s">
        <v>20859</v>
      </c>
      <c r="K15080" s="93" t="s">
        <v>6153</v>
      </c>
      <c r="L15080" s="14">
        <f>AND(vyberHrace&lt;&gt;"",ISNUMBER(SEARCH(vyberHrace,$B15080)))</f>
      </c>
      <c r="M15080" s="14">
        <f>AND($I15080=MID(kododd,1,2),$J15080=MID(kododd,3,3))</f>
      </c>
    </row>
    <row r="15081">
      <c r="A15081" s="95">
        <v>39665</v>
      </c>
      <c r="B15081" s="93" t="s">
        <v>10248</v>
      </c>
      <c r="C15081" s="93" t="s">
        <v>1438</v>
      </c>
      <c r="D15081" s="95">
        <v>1071</v>
      </c>
      <c r="F15081" s="95">
        <v>23701218</v>
      </c>
      <c r="G15081" s="95">
        <v>0</v>
      </c>
      <c r="H15081" s="93" t="s">
        <v>8976</v>
      </c>
      <c r="I15081" s="93" t="s">
        <v>23900</v>
      </c>
      <c r="J15081" s="93" t="s">
        <v>20859</v>
      </c>
      <c r="K15081" s="93" t="s">
        <v>6153</v>
      </c>
      <c r="L15081" s="14">
        <f>AND(vyberHrace&lt;&gt;"",ISNUMBER(SEARCH(vyberHrace,$B15081)))</f>
      </c>
      <c r="M15081" s="14">
        <f>AND($I15081=MID(kododd,1,2),$J15081=MID(kododd,3,3))</f>
      </c>
    </row>
    <row r="15082">
      <c r="A15082" s="95">
        <v>59304</v>
      </c>
      <c r="B15082" s="93" t="s">
        <v>25728</v>
      </c>
      <c r="C15082" s="93" t="s">
        <v>1406</v>
      </c>
      <c r="F15082" s="95">
        <v>23774886</v>
      </c>
      <c r="G15082" s="95">
        <v>0</v>
      </c>
      <c r="H15082" s="93" t="s">
        <v>8976</v>
      </c>
      <c r="I15082" s="93" t="s">
        <v>23900</v>
      </c>
      <c r="J15082" s="93" t="s">
        <v>20843</v>
      </c>
      <c r="K15082" s="93" t="s">
        <v>26141</v>
      </c>
      <c r="L15082" s="14">
        <f>AND(vyberHrace&lt;&gt;"",ISNUMBER(SEARCH(vyberHrace,$B15082)))</f>
      </c>
      <c r="M15082" s="14">
        <f>AND($I15082=MID(kododd,1,2),$J15082=MID(kododd,3,3))</f>
      </c>
    </row>
    <row r="15083">
      <c r="A15083" s="95">
        <v>7891</v>
      </c>
      <c r="B15083" s="93" t="s">
        <v>12214</v>
      </c>
      <c r="C15083" s="93" t="s">
        <v>1446</v>
      </c>
      <c r="D15083" s="95">
        <v>1845</v>
      </c>
      <c r="F15083" s="95">
        <v>23711116</v>
      </c>
      <c r="G15083" s="95">
        <v>0</v>
      </c>
      <c r="H15083" s="93" t="s">
        <v>8976</v>
      </c>
      <c r="I15083" s="93" t="s">
        <v>23900</v>
      </c>
      <c r="J15083" s="93" t="s">
        <v>20905</v>
      </c>
      <c r="K15083" s="93" t="s">
        <v>4820</v>
      </c>
      <c r="L15083" s="14">
        <f>AND(vyberHrace&lt;&gt;"",ISNUMBER(SEARCH(vyberHrace,$B15083)))</f>
      </c>
      <c r="M15083" s="14">
        <f>AND($I15083=MID(kododd,1,2),$J15083=MID(kododd,3,3))</f>
      </c>
    </row>
    <row r="15084">
      <c r="A15084" s="95">
        <v>15249</v>
      </c>
      <c r="B15084" s="93" t="s">
        <v>23958</v>
      </c>
      <c r="C15084" s="93" t="s">
        <v>1452</v>
      </c>
      <c r="D15084" s="95">
        <v>1391</v>
      </c>
      <c r="G15084" s="95">
        <v>0</v>
      </c>
      <c r="H15084" s="93" t="s">
        <v>8976</v>
      </c>
      <c r="I15084" s="93" t="s">
        <v>23900</v>
      </c>
      <c r="J15084" s="93" t="s">
        <v>20874</v>
      </c>
      <c r="K15084" s="93" t="s">
        <v>21371</v>
      </c>
      <c r="L15084" s="14">
        <f>AND(vyberHrace&lt;&gt;"",ISNUMBER(SEARCH(vyberHrace,$B15084)))</f>
      </c>
      <c r="M15084" s="14">
        <f>AND($I15084=MID(kododd,1,2),$J15084=MID(kododd,3,3))</f>
      </c>
    </row>
    <row r="15085">
      <c r="A15085" s="95">
        <v>55306</v>
      </c>
      <c r="B15085" s="93" t="s">
        <v>14623</v>
      </c>
      <c r="C15085" s="93" t="s">
        <v>1411</v>
      </c>
      <c r="G15085" s="95">
        <v>0</v>
      </c>
      <c r="H15085" s="93" t="s">
        <v>8976</v>
      </c>
      <c r="I15085" s="93" t="s">
        <v>23900</v>
      </c>
      <c r="J15085" s="93" t="s">
        <v>21000</v>
      </c>
      <c r="K15085" s="93" t="s">
        <v>4022</v>
      </c>
      <c r="L15085" s="14">
        <f>AND(vyberHrace&lt;&gt;"",ISNUMBER(SEARCH(vyberHrace,$B15085)))</f>
      </c>
      <c r="M15085" s="14">
        <f>AND($I15085=MID(kododd,1,2),$J15085=MID(kododd,3,3))</f>
      </c>
    </row>
    <row r="15086">
      <c r="A15086" s="95">
        <v>54886</v>
      </c>
      <c r="B15086" s="93" t="s">
        <v>825</v>
      </c>
      <c r="C15086" s="93" t="s">
        <v>1422</v>
      </c>
      <c r="G15086" s="95">
        <v>0</v>
      </c>
      <c r="H15086" s="93" t="s">
        <v>8976</v>
      </c>
      <c r="I15086" s="93" t="s">
        <v>23900</v>
      </c>
      <c r="J15086" s="93" t="s">
        <v>21000</v>
      </c>
      <c r="K15086" s="93" t="s">
        <v>4022</v>
      </c>
      <c r="L15086" s="14">
        <f>AND(vyberHrace&lt;&gt;"",ISNUMBER(SEARCH(vyberHrace,$B15086)))</f>
      </c>
      <c r="M15086" s="14">
        <f>AND($I15086=MID(kododd,1,2),$J15086=MID(kododd,3,3))</f>
      </c>
    </row>
    <row r="15087">
      <c r="A15087" s="95">
        <v>52899</v>
      </c>
      <c r="B15087" s="93" t="s">
        <v>4168</v>
      </c>
      <c r="C15087" s="93" t="s">
        <v>1436</v>
      </c>
      <c r="D15087" s="95">
        <v>1371</v>
      </c>
      <c r="F15087" s="95">
        <v>23770058</v>
      </c>
      <c r="G15087" s="95">
        <v>250</v>
      </c>
      <c r="H15087" s="93" t="s">
        <v>8976</v>
      </c>
      <c r="I15087" s="93" t="s">
        <v>23900</v>
      </c>
      <c r="J15087" s="93" t="s">
        <v>20888</v>
      </c>
      <c r="K15087" s="93" t="s">
        <v>5151</v>
      </c>
      <c r="L15087" s="14">
        <f>AND(vyberHrace&lt;&gt;"",ISNUMBER(SEARCH(vyberHrace,$B15087)))</f>
      </c>
      <c r="M15087" s="14">
        <f>AND($I15087=MID(kododd,1,2),$J15087=MID(kododd,3,3))</f>
      </c>
    </row>
    <row r="15088">
      <c r="A15088" s="95">
        <v>39660</v>
      </c>
      <c r="B15088" s="93" t="s">
        <v>12365</v>
      </c>
      <c r="C15088" s="93" t="s">
        <v>1419</v>
      </c>
      <c r="D15088" s="95">
        <v>1100</v>
      </c>
      <c r="G15088" s="95">
        <v>0</v>
      </c>
      <c r="H15088" s="93" t="s">
        <v>8976</v>
      </c>
      <c r="I15088" s="93" t="s">
        <v>23900</v>
      </c>
      <c r="J15088" s="93" t="s">
        <v>20908</v>
      </c>
      <c r="K15088" s="93" t="s">
        <v>4889</v>
      </c>
      <c r="L15088" s="14">
        <f>AND(vyberHrace&lt;&gt;"",ISNUMBER(SEARCH(vyberHrace,$B15088)))</f>
      </c>
      <c r="M15088" s="14">
        <f>AND($I15088=MID(kododd,1,2),$J15088=MID(kododd,3,3))</f>
      </c>
    </row>
    <row r="15089">
      <c r="A15089" s="95">
        <v>52744</v>
      </c>
      <c r="B15089" s="93" t="s">
        <v>4023</v>
      </c>
      <c r="C15089" s="93" t="s">
        <v>1416</v>
      </c>
      <c r="G15089" s="95">
        <v>0</v>
      </c>
      <c r="H15089" s="93" t="s">
        <v>8976</v>
      </c>
      <c r="I15089" s="93" t="s">
        <v>23900</v>
      </c>
      <c r="J15089" s="93" t="s">
        <v>21000</v>
      </c>
      <c r="K15089" s="93" t="s">
        <v>4022</v>
      </c>
      <c r="L15089" s="14">
        <f>AND(vyberHrace&lt;&gt;"",ISNUMBER(SEARCH(vyberHrace,$B15089)))</f>
      </c>
      <c r="M15089" s="14">
        <f>AND($I15089=MID(kododd,1,2),$J15089=MID(kododd,3,3))</f>
      </c>
    </row>
    <row r="15090">
      <c r="A15090" s="95">
        <v>38323</v>
      </c>
      <c r="B15090" s="93" t="s">
        <v>17081</v>
      </c>
      <c r="C15090" s="93" t="s">
        <v>1432</v>
      </c>
      <c r="D15090" s="95">
        <v>1564</v>
      </c>
      <c r="E15090" s="95">
        <v>1695</v>
      </c>
      <c r="F15090" s="95">
        <v>367893</v>
      </c>
      <c r="G15090" s="95">
        <v>250</v>
      </c>
      <c r="H15090" s="93" t="s">
        <v>8976</v>
      </c>
      <c r="I15090" s="93" t="s">
        <v>23900</v>
      </c>
      <c r="J15090" s="93" t="s">
        <v>20946</v>
      </c>
      <c r="K15090" s="93" t="s">
        <v>6829</v>
      </c>
      <c r="L15090" s="14">
        <f>AND(vyberHrace&lt;&gt;"",ISNUMBER(SEARCH(vyberHrace,$B15090)))</f>
      </c>
      <c r="M15090" s="14">
        <f>AND($I15090=MID(kododd,1,2),$J15090=MID(kododd,3,3))</f>
      </c>
    </row>
    <row r="15091">
      <c r="A15091" s="95">
        <v>15544</v>
      </c>
      <c r="B15091" s="93" t="s">
        <v>465</v>
      </c>
      <c r="C15091" s="93" t="s">
        <v>1462</v>
      </c>
      <c r="D15091" s="95">
        <v>1469</v>
      </c>
      <c r="G15091" s="95">
        <v>0</v>
      </c>
      <c r="H15091" s="93" t="s">
        <v>8976</v>
      </c>
      <c r="I15091" s="93" t="s">
        <v>23900</v>
      </c>
      <c r="J15091" s="93" t="s">
        <v>20905</v>
      </c>
      <c r="K15091" s="93" t="s">
        <v>4820</v>
      </c>
      <c r="L15091" s="14">
        <f>AND(vyberHrace&lt;&gt;"",ISNUMBER(SEARCH(vyberHrace,$B15091)))</f>
      </c>
      <c r="M15091" s="14">
        <f>AND($I15091=MID(kododd,1,2),$J15091=MID(kododd,3,3))</f>
      </c>
    </row>
    <row r="15092">
      <c r="A15092" s="95">
        <v>59602</v>
      </c>
      <c r="B15092" s="93" t="s">
        <v>25994</v>
      </c>
      <c r="C15092" s="93" t="s">
        <v>1402</v>
      </c>
      <c r="D15092" s="95">
        <v>1485</v>
      </c>
      <c r="F15092" s="95">
        <v>23794534</v>
      </c>
      <c r="G15092" s="95">
        <v>250</v>
      </c>
      <c r="H15092" s="93" t="s">
        <v>8976</v>
      </c>
      <c r="I15092" s="93" t="s">
        <v>23900</v>
      </c>
      <c r="J15092" s="93" t="s">
        <v>20946</v>
      </c>
      <c r="K15092" s="93" t="s">
        <v>6829</v>
      </c>
      <c r="L15092" s="14">
        <f>AND(vyberHrace&lt;&gt;"",ISNUMBER(SEARCH(vyberHrace,$B15092)))</f>
      </c>
      <c r="M15092" s="14">
        <f>AND($I15092=MID(kododd,1,2),$J15092=MID(kododd,3,3))</f>
      </c>
    </row>
    <row r="15093">
      <c r="A15093" s="95">
        <v>10570</v>
      </c>
      <c r="B15093" s="93" t="s">
        <v>491</v>
      </c>
      <c r="C15093" s="93" t="s">
        <v>1415</v>
      </c>
      <c r="D15093" s="95">
        <v>1428</v>
      </c>
      <c r="G15093" s="95">
        <v>0</v>
      </c>
      <c r="H15093" s="93" t="s">
        <v>8976</v>
      </c>
      <c r="I15093" s="93" t="s">
        <v>23900</v>
      </c>
      <c r="J15093" s="93" t="s">
        <v>20972</v>
      </c>
      <c r="K15093" s="93" t="s">
        <v>26132</v>
      </c>
      <c r="L15093" s="14">
        <f>AND(vyberHrace&lt;&gt;"",ISNUMBER(SEARCH(vyberHrace,$B15093)))</f>
      </c>
      <c r="M15093" s="14">
        <f>AND($I15093=MID(kododd,1,2),$J15093=MID(kododd,3,3))</f>
      </c>
    </row>
    <row r="15094">
      <c r="A15094" s="95">
        <v>57075</v>
      </c>
      <c r="B15094" s="93" t="s">
        <v>22639</v>
      </c>
      <c r="C15094" s="93" t="s">
        <v>1450</v>
      </c>
      <c r="F15094" s="95">
        <v>23777400</v>
      </c>
      <c r="G15094" s="95">
        <v>250</v>
      </c>
      <c r="H15094" s="93" t="s">
        <v>8976</v>
      </c>
      <c r="I15094" s="93" t="s">
        <v>23900</v>
      </c>
      <c r="J15094" s="93" t="s">
        <v>20905</v>
      </c>
      <c r="K15094" s="93" t="s">
        <v>4820</v>
      </c>
      <c r="L15094" s="14">
        <f>AND(vyberHrace&lt;&gt;"",ISNUMBER(SEARCH(vyberHrace,$B15094)))</f>
      </c>
      <c r="M15094" s="14">
        <f>AND($I15094=MID(kododd,1,2),$J15094=MID(kododd,3,3))</f>
      </c>
    </row>
    <row r="15095">
      <c r="A15095" s="95">
        <v>52748</v>
      </c>
      <c r="B15095" s="93" t="s">
        <v>4024</v>
      </c>
      <c r="C15095" s="93" t="s">
        <v>1402</v>
      </c>
      <c r="G15095" s="95">
        <v>0</v>
      </c>
      <c r="H15095" s="93" t="s">
        <v>8976</v>
      </c>
      <c r="I15095" s="93" t="s">
        <v>23900</v>
      </c>
      <c r="J15095" s="93" t="s">
        <v>21000</v>
      </c>
      <c r="K15095" s="93" t="s">
        <v>4022</v>
      </c>
      <c r="L15095" s="14">
        <f>AND(vyberHrace&lt;&gt;"",ISNUMBER(SEARCH(vyberHrace,$B15095)))</f>
      </c>
      <c r="M15095" s="14">
        <f>AND($I15095=MID(kododd,1,2),$J15095=MID(kododd,3,3))</f>
      </c>
    </row>
    <row r="15096">
      <c r="A15096" s="95">
        <v>47925</v>
      </c>
      <c r="B15096" s="93" t="s">
        <v>6591</v>
      </c>
      <c r="C15096" s="93" t="s">
        <v>1410</v>
      </c>
      <c r="D15096" s="95">
        <v>1295</v>
      </c>
      <c r="E15096" s="95">
        <v>1541</v>
      </c>
      <c r="F15096" s="95">
        <v>23736054</v>
      </c>
      <c r="G15096" s="95">
        <v>0</v>
      </c>
      <c r="H15096" s="93" t="s">
        <v>8976</v>
      </c>
      <c r="I15096" s="93" t="s">
        <v>23900</v>
      </c>
      <c r="J15096" s="93" t="s">
        <v>20859</v>
      </c>
      <c r="K15096" s="93" t="s">
        <v>6153</v>
      </c>
      <c r="L15096" s="14">
        <f>AND(vyberHrace&lt;&gt;"",ISNUMBER(SEARCH(vyberHrace,$B15096)))</f>
      </c>
      <c r="M15096" s="14">
        <f>AND($I15096=MID(kododd,1,2),$J15096=MID(kododd,3,3))</f>
      </c>
    </row>
    <row r="15097">
      <c r="A15097" s="95">
        <v>59390</v>
      </c>
      <c r="B15097" s="93" t="s">
        <v>25807</v>
      </c>
      <c r="C15097" s="93" t="s">
        <v>1450</v>
      </c>
      <c r="F15097" s="95">
        <v>23782331</v>
      </c>
      <c r="G15097" s="95">
        <v>250</v>
      </c>
      <c r="H15097" s="93" t="s">
        <v>8976</v>
      </c>
      <c r="I15097" s="93" t="s">
        <v>23900</v>
      </c>
      <c r="J15097" s="93" t="s">
        <v>20859</v>
      </c>
      <c r="K15097" s="93" t="s">
        <v>6153</v>
      </c>
      <c r="L15097" s="14">
        <f>AND(vyberHrace&lt;&gt;"",ISNUMBER(SEARCH(vyberHrace,$B15097)))</f>
      </c>
      <c r="M15097" s="14">
        <f>AND($I15097=MID(kododd,1,2),$J15097=MID(kododd,3,3))</f>
      </c>
    </row>
    <row r="15098">
      <c r="A15098" s="95">
        <v>52591</v>
      </c>
      <c r="B15098" s="93" t="s">
        <v>4170</v>
      </c>
      <c r="C15098" s="93" t="s">
        <v>1410</v>
      </c>
      <c r="G15098" s="95">
        <v>0</v>
      </c>
      <c r="H15098" s="93" t="s">
        <v>8976</v>
      </c>
      <c r="I15098" s="93" t="s">
        <v>23900</v>
      </c>
      <c r="J15098" s="93" t="s">
        <v>20905</v>
      </c>
      <c r="K15098" s="93" t="s">
        <v>4820</v>
      </c>
      <c r="L15098" s="14">
        <f>AND(vyberHrace&lt;&gt;"",ISNUMBER(SEARCH(vyberHrace,$B15098)))</f>
      </c>
      <c r="M15098" s="14">
        <f>AND($I15098=MID(kododd,1,2),$J15098=MID(kododd,3,3))</f>
      </c>
    </row>
    <row r="15099">
      <c r="A15099" s="95">
        <v>39844</v>
      </c>
      <c r="B15099" s="93" t="s">
        <v>19834</v>
      </c>
      <c r="C15099" s="93" t="s">
        <v>1417</v>
      </c>
      <c r="D15099" s="95">
        <v>1433</v>
      </c>
      <c r="F15099" s="95">
        <v>23756918</v>
      </c>
      <c r="G15099" s="95">
        <v>250</v>
      </c>
      <c r="H15099" s="93" t="s">
        <v>8976</v>
      </c>
      <c r="I15099" s="93" t="s">
        <v>23900</v>
      </c>
      <c r="J15099" s="93" t="s">
        <v>20843</v>
      </c>
      <c r="K15099" s="93" t="s">
        <v>26141</v>
      </c>
      <c r="L15099" s="14">
        <f>AND(vyberHrace&lt;&gt;"",ISNUMBER(SEARCH(vyberHrace,$B15099)))</f>
      </c>
      <c r="M15099" s="14">
        <f>AND($I15099=MID(kododd,1,2),$J15099=MID(kododd,3,3))</f>
      </c>
    </row>
    <row r="15100">
      <c r="A15100" s="95">
        <v>52592</v>
      </c>
      <c r="B15100" s="93" t="s">
        <v>11086</v>
      </c>
      <c r="C15100" s="93" t="s">
        <v>1412</v>
      </c>
      <c r="F15100" s="95">
        <v>23749474</v>
      </c>
      <c r="G15100" s="95">
        <v>250</v>
      </c>
      <c r="H15100" s="93" t="s">
        <v>8976</v>
      </c>
      <c r="I15100" s="93" t="s">
        <v>23900</v>
      </c>
      <c r="J15100" s="93" t="s">
        <v>20905</v>
      </c>
      <c r="K15100" s="93" t="s">
        <v>4820</v>
      </c>
      <c r="L15100" s="14">
        <f>AND(vyberHrace&lt;&gt;"",ISNUMBER(SEARCH(vyberHrace,$B15100)))</f>
      </c>
      <c r="M15100" s="14">
        <f>AND($I15100=MID(kododd,1,2),$J15100=MID(kododd,3,3))</f>
      </c>
    </row>
    <row r="15101">
      <c r="A15101" s="95">
        <v>43486</v>
      </c>
      <c r="B15101" s="93" t="s">
        <v>11087</v>
      </c>
      <c r="C15101" s="93" t="s">
        <v>3255</v>
      </c>
      <c r="D15101" s="95">
        <v>1095</v>
      </c>
      <c r="F15101" s="95">
        <v>23719141</v>
      </c>
      <c r="G15101" s="95">
        <v>0</v>
      </c>
      <c r="H15101" s="93" t="s">
        <v>8976</v>
      </c>
      <c r="I15101" s="93" t="s">
        <v>23900</v>
      </c>
      <c r="J15101" s="93" t="s">
        <v>20874</v>
      </c>
      <c r="K15101" s="93" t="s">
        <v>21371</v>
      </c>
      <c r="L15101" s="14">
        <f>AND(vyberHrace&lt;&gt;"",ISNUMBER(SEARCH(vyberHrace,$B15101)))</f>
      </c>
      <c r="M15101" s="14">
        <f>AND($I15101=MID(kododd,1,2),$J15101=MID(kododd,3,3))</f>
      </c>
    </row>
    <row r="15102">
      <c r="A15102" s="95">
        <v>38829</v>
      </c>
      <c r="B15102" s="93" t="s">
        <v>11093</v>
      </c>
      <c r="C15102" s="93" t="s">
        <v>1456</v>
      </c>
      <c r="D15102" s="95">
        <v>1265</v>
      </c>
      <c r="G15102" s="95">
        <v>0</v>
      </c>
      <c r="H15102" s="93" t="s">
        <v>8976</v>
      </c>
      <c r="I15102" s="93" t="s">
        <v>23900</v>
      </c>
      <c r="J15102" s="93" t="s">
        <v>20905</v>
      </c>
      <c r="K15102" s="93" t="s">
        <v>4820</v>
      </c>
      <c r="L15102" s="14">
        <f>AND(vyberHrace&lt;&gt;"",ISNUMBER(SEARCH(vyberHrace,$B15102)))</f>
      </c>
      <c r="M15102" s="14">
        <f>AND($I15102=MID(kododd,1,2),$J15102=MID(kododd,3,3))</f>
      </c>
    </row>
    <row r="15103">
      <c r="A15103" s="95">
        <v>44932</v>
      </c>
      <c r="B15103" s="93" t="s">
        <v>10975</v>
      </c>
      <c r="C15103" s="93" t="s">
        <v>1465</v>
      </c>
      <c r="D15103" s="95">
        <v>1416</v>
      </c>
      <c r="F15103" s="95">
        <v>23756926</v>
      </c>
      <c r="G15103" s="95">
        <v>250</v>
      </c>
      <c r="H15103" s="93" t="s">
        <v>8976</v>
      </c>
      <c r="I15103" s="93" t="s">
        <v>23900</v>
      </c>
      <c r="J15103" s="93" t="s">
        <v>20843</v>
      </c>
      <c r="K15103" s="93" t="s">
        <v>26141</v>
      </c>
      <c r="L15103" s="14">
        <f>AND(vyberHrace&lt;&gt;"",ISNUMBER(SEARCH(vyberHrace,$B15103)))</f>
      </c>
      <c r="M15103" s="14">
        <f>AND($I15103=MID(kododd,1,2),$J15103=MID(kododd,3,3))</f>
      </c>
    </row>
    <row r="15104">
      <c r="A15104" s="95">
        <v>46119</v>
      </c>
      <c r="B15104" s="93" t="s">
        <v>10978</v>
      </c>
      <c r="C15104" s="93" t="s">
        <v>1422</v>
      </c>
      <c r="D15104" s="95">
        <v>1049</v>
      </c>
      <c r="F15104" s="95">
        <v>23719150</v>
      </c>
      <c r="G15104" s="95">
        <v>0</v>
      </c>
      <c r="H15104" s="93" t="s">
        <v>8976</v>
      </c>
      <c r="I15104" s="93" t="s">
        <v>23900</v>
      </c>
      <c r="J15104" s="93" t="s">
        <v>20874</v>
      </c>
      <c r="K15104" s="93" t="s">
        <v>21371</v>
      </c>
      <c r="L15104" s="14">
        <f>AND(vyberHrace&lt;&gt;"",ISNUMBER(SEARCH(vyberHrace,$B15104)))</f>
      </c>
      <c r="M15104" s="14">
        <f>AND($I15104=MID(kododd,1,2),$J15104=MID(kododd,3,3))</f>
      </c>
    </row>
    <row r="15105">
      <c r="A15105" s="95">
        <v>61547</v>
      </c>
      <c r="B15105" s="93" t="s">
        <v>27720</v>
      </c>
      <c r="C15105" s="93" t="s">
        <v>1450</v>
      </c>
      <c r="D15105" s="95">
        <v>1028</v>
      </c>
      <c r="G15105" s="95">
        <v>250</v>
      </c>
      <c r="H15105" s="93" t="s">
        <v>8976</v>
      </c>
      <c r="I15105" s="93" t="s">
        <v>23900</v>
      </c>
      <c r="J15105" s="93" t="s">
        <v>20874</v>
      </c>
      <c r="K15105" s="93" t="s">
        <v>21371</v>
      </c>
      <c r="L15105" s="14">
        <f>AND(vyberHrace&lt;&gt;"",ISNUMBER(SEARCH(vyberHrace,$B15105)))</f>
      </c>
      <c r="M15105" s="14">
        <f>AND($I15105=MID(kododd,1,2),$J15105=MID(kododd,3,3))</f>
      </c>
    </row>
    <row r="15106">
      <c r="A15106" s="95">
        <v>62731</v>
      </c>
      <c r="B15106" s="93" t="s">
        <v>29286</v>
      </c>
      <c r="C15106" s="93" t="s">
        <v>1450</v>
      </c>
      <c r="F15106" s="95">
        <v>571002014</v>
      </c>
      <c r="G15106" s="95">
        <v>250</v>
      </c>
      <c r="H15106" s="93" t="s">
        <v>8976</v>
      </c>
      <c r="I15106" s="93" t="s">
        <v>23900</v>
      </c>
      <c r="J15106" s="93" t="s">
        <v>20908</v>
      </c>
      <c r="K15106" s="93" t="s">
        <v>4889</v>
      </c>
      <c r="L15106" s="14">
        <f>AND(vyberHrace&lt;&gt;"",ISNUMBER(SEARCH(vyberHrace,$B15106)))</f>
      </c>
      <c r="M15106" s="14">
        <f>AND($I15106=MID(kododd,1,2),$J15106=MID(kododd,3,3))</f>
      </c>
    </row>
    <row r="15107">
      <c r="A15107" s="95">
        <v>56413</v>
      </c>
      <c r="B15107" s="93" t="s">
        <v>24162</v>
      </c>
      <c r="C15107" s="93" t="s">
        <v>1420</v>
      </c>
      <c r="D15107" s="95">
        <v>1184</v>
      </c>
      <c r="E15107" s="95">
        <v>1401</v>
      </c>
      <c r="F15107" s="95">
        <v>23760796</v>
      </c>
      <c r="G15107" s="95">
        <v>250</v>
      </c>
      <c r="H15107" s="93" t="s">
        <v>8976</v>
      </c>
      <c r="I15107" s="93" t="s">
        <v>23900</v>
      </c>
      <c r="J15107" s="93" t="s">
        <v>20859</v>
      </c>
      <c r="K15107" s="93" t="s">
        <v>6153</v>
      </c>
      <c r="L15107" s="14">
        <f>AND(vyberHrace&lt;&gt;"",ISNUMBER(SEARCH(vyberHrace,$B15107)))</f>
      </c>
      <c r="M15107" s="14">
        <f>AND($I15107=MID(kododd,1,2),$J15107=MID(kododd,3,3))</f>
      </c>
    </row>
    <row r="15108">
      <c r="A15108" s="95">
        <v>57270</v>
      </c>
      <c r="B15108" s="93" t="s">
        <v>22640</v>
      </c>
      <c r="C15108" s="93" t="s">
        <v>1420</v>
      </c>
      <c r="D15108" s="95">
        <v>1562</v>
      </c>
      <c r="E15108" s="95">
        <v>1772</v>
      </c>
      <c r="F15108" s="95">
        <v>23774894</v>
      </c>
      <c r="G15108" s="95">
        <v>250</v>
      </c>
      <c r="H15108" s="93" t="s">
        <v>8976</v>
      </c>
      <c r="I15108" s="93" t="s">
        <v>23900</v>
      </c>
      <c r="J15108" s="93" t="s">
        <v>20905</v>
      </c>
      <c r="K15108" s="93" t="s">
        <v>4820</v>
      </c>
      <c r="L15108" s="14">
        <f>AND(vyberHrace&lt;&gt;"",ISNUMBER(SEARCH(vyberHrace,$B15108)))</f>
      </c>
      <c r="M15108" s="14">
        <f>AND($I15108=MID(kododd,1,2),$J15108=MID(kododd,3,3))</f>
      </c>
    </row>
    <row r="15109">
      <c r="A15109" s="95">
        <v>47264</v>
      </c>
      <c r="B15109" s="93" t="s">
        <v>11180</v>
      </c>
      <c r="C15109" s="93" t="s">
        <v>1412</v>
      </c>
      <c r="D15109" s="95">
        <v>1789</v>
      </c>
      <c r="E15109" s="95">
        <v>1853</v>
      </c>
      <c r="F15109" s="95">
        <v>23720476</v>
      </c>
      <c r="G15109" s="95">
        <v>250</v>
      </c>
      <c r="H15109" s="93" t="s">
        <v>8976</v>
      </c>
      <c r="I15109" s="93" t="s">
        <v>23900</v>
      </c>
      <c r="J15109" s="93" t="s">
        <v>20917</v>
      </c>
      <c r="K15109" s="93" t="s">
        <v>5565</v>
      </c>
      <c r="L15109" s="14">
        <f>AND(vyberHrace&lt;&gt;"",ISNUMBER(SEARCH(vyberHrace,$B15109)))</f>
      </c>
      <c r="M15109" s="14">
        <f>AND($I15109=MID(kododd,1,2),$J15109=MID(kododd,3,3))</f>
      </c>
    </row>
    <row r="15110">
      <c r="A15110" s="95">
        <v>53539</v>
      </c>
      <c r="B15110" s="93" t="s">
        <v>17483</v>
      </c>
      <c r="C15110" s="93" t="s">
        <v>1400</v>
      </c>
      <c r="D15110" s="95">
        <v>1328</v>
      </c>
      <c r="E15110" s="95">
        <v>1612</v>
      </c>
      <c r="F15110" s="95">
        <v>23746114</v>
      </c>
      <c r="G15110" s="95">
        <v>0</v>
      </c>
      <c r="H15110" s="93" t="s">
        <v>8976</v>
      </c>
      <c r="I15110" s="93" t="s">
        <v>23900</v>
      </c>
      <c r="J15110" s="93" t="s">
        <v>20908</v>
      </c>
      <c r="K15110" s="93" t="s">
        <v>4889</v>
      </c>
      <c r="L15110" s="14">
        <f>AND(vyberHrace&lt;&gt;"",ISNUMBER(SEARCH(vyberHrace,$B15110)))</f>
      </c>
      <c r="M15110" s="14">
        <f>AND($I15110=MID(kododd,1,2),$J15110=MID(kododd,3,3))</f>
      </c>
    </row>
    <row r="15111">
      <c r="A15111" s="95">
        <v>60866</v>
      </c>
      <c r="B15111" s="93" t="s">
        <v>27245</v>
      </c>
      <c r="C15111" s="93" t="s">
        <v>1475</v>
      </c>
      <c r="F15111" s="95">
        <v>23791420</v>
      </c>
      <c r="G15111" s="95">
        <v>250</v>
      </c>
      <c r="H15111" s="93" t="s">
        <v>8976</v>
      </c>
      <c r="I15111" s="93" t="s">
        <v>23900</v>
      </c>
      <c r="J15111" s="93" t="s">
        <v>20874</v>
      </c>
      <c r="K15111" s="93" t="s">
        <v>21371</v>
      </c>
      <c r="L15111" s="14">
        <f>AND(vyberHrace&lt;&gt;"",ISNUMBER(SEARCH(vyberHrace,$B15111)))</f>
      </c>
      <c r="M15111" s="14">
        <f>AND($I15111=MID(kododd,1,2),$J15111=MID(kododd,3,3))</f>
      </c>
    </row>
    <row r="15112">
      <c r="A15112" s="95">
        <v>3857</v>
      </c>
      <c r="B15112" s="93" t="s">
        <v>17015</v>
      </c>
      <c r="C15112" s="93" t="s">
        <v>1430</v>
      </c>
      <c r="D15112" s="95">
        <v>2032</v>
      </c>
      <c r="E15112" s="95">
        <v>2086</v>
      </c>
      <c r="F15112" s="95">
        <v>324817</v>
      </c>
      <c r="G15112" s="95">
        <v>250</v>
      </c>
      <c r="H15112" s="93" t="s">
        <v>8976</v>
      </c>
      <c r="I15112" s="93" t="s">
        <v>23900</v>
      </c>
      <c r="J15112" s="93" t="s">
        <v>20874</v>
      </c>
      <c r="K15112" s="93" t="s">
        <v>21371</v>
      </c>
      <c r="L15112" s="14">
        <f>AND(vyberHrace&lt;&gt;"",ISNUMBER(SEARCH(vyberHrace,$B15112)))</f>
      </c>
      <c r="M15112" s="14">
        <f>AND($I15112=MID(kododd,1,2),$J15112=MID(kododd,3,3))</f>
      </c>
    </row>
    <row r="15113">
      <c r="A15113" s="95">
        <v>49529</v>
      </c>
      <c r="B15113" s="93" t="s">
        <v>13745</v>
      </c>
      <c r="C15113" s="93" t="s">
        <v>3255</v>
      </c>
      <c r="G15113" s="95">
        <v>250</v>
      </c>
      <c r="H15113" s="93" t="s">
        <v>8976</v>
      </c>
      <c r="I15113" s="93" t="s">
        <v>23900</v>
      </c>
      <c r="J15113" s="93" t="s">
        <v>20937</v>
      </c>
      <c r="K15113" s="93" t="s">
        <v>9090</v>
      </c>
      <c r="L15113" s="14">
        <f>AND(vyberHrace&lt;&gt;"",ISNUMBER(SEARCH(vyberHrace,$B15113)))</f>
      </c>
      <c r="M15113" s="14">
        <f>AND($I15113=MID(kododd,1,2),$J15113=MID(kododd,3,3))</f>
      </c>
    </row>
    <row r="15114">
      <c r="A15114" s="95">
        <v>56239</v>
      </c>
      <c r="B15114" s="93" t="s">
        <v>22618</v>
      </c>
      <c r="C15114" s="93" t="s">
        <v>1411</v>
      </c>
      <c r="G15114" s="95">
        <v>0</v>
      </c>
      <c r="H15114" s="93" t="s">
        <v>8976</v>
      </c>
      <c r="I15114" s="93" t="s">
        <v>23900</v>
      </c>
      <c r="J15114" s="93" t="s">
        <v>20937</v>
      </c>
      <c r="K15114" s="93" t="s">
        <v>9090</v>
      </c>
      <c r="L15114" s="14">
        <f>AND(vyberHrace&lt;&gt;"",ISNUMBER(SEARCH(vyberHrace,$B15114)))</f>
      </c>
      <c r="M15114" s="14">
        <f>AND($I15114=MID(kododd,1,2),$J15114=MID(kododd,3,3))</f>
      </c>
    </row>
    <row r="15115">
      <c r="A15115" s="95">
        <v>56237</v>
      </c>
      <c r="B15115" s="93" t="s">
        <v>22619</v>
      </c>
      <c r="C15115" s="93" t="s">
        <v>1422</v>
      </c>
      <c r="G15115" s="95">
        <v>0</v>
      </c>
      <c r="H15115" s="93" t="s">
        <v>8976</v>
      </c>
      <c r="I15115" s="93" t="s">
        <v>23900</v>
      </c>
      <c r="J15115" s="93" t="s">
        <v>20937</v>
      </c>
      <c r="K15115" s="93" t="s">
        <v>9090</v>
      </c>
      <c r="L15115" s="14">
        <f>AND(vyberHrace&lt;&gt;"",ISNUMBER(SEARCH(vyberHrace,$B15115)))</f>
      </c>
      <c r="M15115" s="14">
        <f>AND($I15115=MID(kododd,1,2),$J15115=MID(kododd,3,3))</f>
      </c>
    </row>
    <row r="15116">
      <c r="A15116" s="95">
        <v>3490</v>
      </c>
      <c r="B15116" s="93" t="s">
        <v>13753</v>
      </c>
      <c r="C15116" s="93" t="s">
        <v>1469</v>
      </c>
      <c r="D15116" s="95">
        <v>1690</v>
      </c>
      <c r="E15116" s="95">
        <v>1732</v>
      </c>
      <c r="F15116" s="95">
        <v>351415</v>
      </c>
      <c r="G15116" s="95">
        <v>250</v>
      </c>
      <c r="H15116" s="93" t="s">
        <v>8976</v>
      </c>
      <c r="I15116" s="93" t="s">
        <v>23900</v>
      </c>
      <c r="J15116" s="93" t="s">
        <v>20843</v>
      </c>
      <c r="K15116" s="93" t="s">
        <v>26141</v>
      </c>
      <c r="L15116" s="14">
        <f>AND(vyberHrace&lt;&gt;"",ISNUMBER(SEARCH(vyberHrace,$B15116)))</f>
      </c>
      <c r="M15116" s="14">
        <f>AND($I15116=MID(kododd,1,2),$J15116=MID(kododd,3,3))</f>
      </c>
    </row>
    <row r="15117">
      <c r="A15117" s="95">
        <v>2275</v>
      </c>
      <c r="B15117" s="93" t="s">
        <v>22615</v>
      </c>
      <c r="C15117" s="93" t="s">
        <v>1417</v>
      </c>
      <c r="D15117" s="95">
        <v>1892</v>
      </c>
      <c r="F15117" s="95">
        <v>23770066</v>
      </c>
      <c r="G15117" s="95">
        <v>250</v>
      </c>
      <c r="H15117" s="93" t="s">
        <v>8976</v>
      </c>
      <c r="I15117" s="93" t="s">
        <v>23900</v>
      </c>
      <c r="J15117" s="93" t="s">
        <v>20859</v>
      </c>
      <c r="K15117" s="93" t="s">
        <v>6153</v>
      </c>
      <c r="L15117" s="14">
        <f>AND(vyberHrace&lt;&gt;"",ISNUMBER(SEARCH(vyberHrace,$B15117)))</f>
      </c>
      <c r="M15117" s="14">
        <f>AND($I15117=MID(kododd,1,2),$J15117=MID(kododd,3,3))</f>
      </c>
    </row>
    <row r="15118">
      <c r="A15118" s="95">
        <v>56312</v>
      </c>
      <c r="B15118" s="93" t="s">
        <v>22616</v>
      </c>
      <c r="C15118" s="93" t="s">
        <v>3255</v>
      </c>
      <c r="D15118" s="95">
        <v>1803</v>
      </c>
      <c r="E15118" s="95">
        <v>1868</v>
      </c>
      <c r="F15118" s="95">
        <v>23762780</v>
      </c>
      <c r="G15118" s="95">
        <v>250</v>
      </c>
      <c r="H15118" s="93" t="s">
        <v>8976</v>
      </c>
      <c r="I15118" s="93" t="s">
        <v>23900</v>
      </c>
      <c r="J15118" s="93" t="s">
        <v>20859</v>
      </c>
      <c r="K15118" s="93" t="s">
        <v>6153</v>
      </c>
      <c r="L15118" s="14">
        <f>AND(vyberHrace&lt;&gt;"",ISNUMBER(SEARCH(vyberHrace,$B15118)))</f>
      </c>
      <c r="M15118" s="14">
        <f>AND($I15118=MID(kododd,1,2),$J15118=MID(kododd,3,3))</f>
      </c>
    </row>
    <row r="15119">
      <c r="A15119" s="95">
        <v>50543</v>
      </c>
      <c r="B15119" s="93" t="s">
        <v>22624</v>
      </c>
      <c r="C15119" s="93" t="s">
        <v>1410</v>
      </c>
      <c r="D15119" s="95">
        <v>1409</v>
      </c>
      <c r="E15119" s="95">
        <v>1629</v>
      </c>
      <c r="F15119" s="95">
        <v>23739223</v>
      </c>
      <c r="G15119" s="95">
        <v>250</v>
      </c>
      <c r="H15119" s="93" t="s">
        <v>8976</v>
      </c>
      <c r="I15119" s="93" t="s">
        <v>23900</v>
      </c>
      <c r="J15119" s="93" t="s">
        <v>20874</v>
      </c>
      <c r="K15119" s="93" t="s">
        <v>21371</v>
      </c>
      <c r="L15119" s="14">
        <f>AND(vyberHrace&lt;&gt;"",ISNUMBER(SEARCH(vyberHrace,$B15119)))</f>
      </c>
      <c r="M15119" s="14">
        <f>AND($I15119=MID(kododd,1,2),$J15119=MID(kododd,3,3))</f>
      </c>
    </row>
    <row r="15120">
      <c r="A15120" s="95">
        <v>57059</v>
      </c>
      <c r="B15120" s="93" t="s">
        <v>22633</v>
      </c>
      <c r="C15120" s="93" t="s">
        <v>1422</v>
      </c>
      <c r="G15120" s="95">
        <v>0</v>
      </c>
      <c r="H15120" s="93" t="s">
        <v>8976</v>
      </c>
      <c r="I15120" s="93" t="s">
        <v>23900</v>
      </c>
      <c r="J15120" s="93" t="s">
        <v>20908</v>
      </c>
      <c r="K15120" s="93" t="s">
        <v>4889</v>
      </c>
      <c r="L15120" s="14">
        <f>AND(vyberHrace&lt;&gt;"",ISNUMBER(SEARCH(vyberHrace,$B15120)))</f>
      </c>
      <c r="M15120" s="14">
        <f>AND($I15120=MID(kododd,1,2),$J15120=MID(kododd,3,3))</f>
      </c>
    </row>
    <row r="15121">
      <c r="A15121" s="95">
        <v>54495</v>
      </c>
      <c r="B15121" s="93" t="s">
        <v>8874</v>
      </c>
      <c r="C15121" s="93" t="s">
        <v>1410</v>
      </c>
      <c r="G15121" s="95">
        <v>0</v>
      </c>
      <c r="H15121" s="93" t="s">
        <v>8976</v>
      </c>
      <c r="I15121" s="93" t="s">
        <v>23900</v>
      </c>
      <c r="J15121" s="93" t="s">
        <v>21018</v>
      </c>
      <c r="K15121" s="93" t="s">
        <v>11116</v>
      </c>
      <c r="L15121" s="14">
        <f>AND(vyberHrace&lt;&gt;"",ISNUMBER(SEARCH(vyberHrace,$B15121)))</f>
      </c>
      <c r="M15121" s="14">
        <f>AND($I15121=MID(kododd,1,2),$J15121=MID(kododd,3,3))</f>
      </c>
    </row>
    <row r="15122">
      <c r="A15122" s="95">
        <v>4542</v>
      </c>
      <c r="B15122" s="93" t="s">
        <v>8881</v>
      </c>
      <c r="C15122" s="93" t="s">
        <v>1469</v>
      </c>
      <c r="D15122" s="95">
        <v>1597</v>
      </c>
      <c r="G15122" s="95">
        <v>0</v>
      </c>
      <c r="H15122" s="93" t="s">
        <v>8976</v>
      </c>
      <c r="I15122" s="93" t="s">
        <v>23900</v>
      </c>
      <c r="J15122" s="93" t="s">
        <v>20896</v>
      </c>
      <c r="K15122" s="93" t="s">
        <v>535</v>
      </c>
      <c r="L15122" s="14">
        <f>AND(vyberHrace&lt;&gt;"",ISNUMBER(SEARCH(vyberHrace,$B15122)))</f>
      </c>
      <c r="M15122" s="14">
        <f>AND($I15122=MID(kododd,1,2),$J15122=MID(kododd,3,3))</f>
      </c>
    </row>
    <row r="15123">
      <c r="A15123" s="95">
        <v>41512</v>
      </c>
      <c r="B15123" s="93" t="s">
        <v>12521</v>
      </c>
      <c r="C15123" s="93" t="s">
        <v>1398</v>
      </c>
      <c r="D15123" s="95">
        <v>1612</v>
      </c>
      <c r="E15123" s="95">
        <v>1737</v>
      </c>
      <c r="F15123" s="95">
        <v>378500</v>
      </c>
      <c r="G15123" s="95">
        <v>250</v>
      </c>
      <c r="H15123" s="93" t="s">
        <v>8976</v>
      </c>
      <c r="I15123" s="93" t="s">
        <v>23900</v>
      </c>
      <c r="J15123" s="93" t="s">
        <v>20859</v>
      </c>
      <c r="K15123" s="93" t="s">
        <v>6153</v>
      </c>
      <c r="L15123" s="14">
        <f>AND(vyberHrace&lt;&gt;"",ISNUMBER(SEARCH(vyberHrace,$B15123)))</f>
      </c>
      <c r="M15123" s="14">
        <f>AND($I15123=MID(kododd,1,2),$J15123=MID(kododd,3,3))</f>
      </c>
    </row>
    <row r="15124">
      <c r="A15124" s="95">
        <v>54494</v>
      </c>
      <c r="B15124" s="93" t="s">
        <v>811</v>
      </c>
      <c r="C15124" s="93" t="s">
        <v>1416</v>
      </c>
      <c r="G15124" s="95">
        <v>0</v>
      </c>
      <c r="H15124" s="93" t="s">
        <v>8976</v>
      </c>
      <c r="I15124" s="93" t="s">
        <v>23900</v>
      </c>
      <c r="J15124" s="93" t="s">
        <v>21018</v>
      </c>
      <c r="K15124" s="93" t="s">
        <v>11116</v>
      </c>
      <c r="L15124" s="14">
        <f>AND(vyberHrace&lt;&gt;"",ISNUMBER(SEARCH(vyberHrace,$B15124)))</f>
      </c>
      <c r="M15124" s="14">
        <f>AND($I15124=MID(kododd,1,2),$J15124=MID(kododd,3,3))</f>
      </c>
    </row>
    <row r="15125">
      <c r="A15125" s="95">
        <v>56998</v>
      </c>
      <c r="B15125" s="93" t="s">
        <v>22641</v>
      </c>
      <c r="C15125" s="93" t="s">
        <v>1412</v>
      </c>
      <c r="G15125" s="95">
        <v>0</v>
      </c>
      <c r="H15125" s="93" t="s">
        <v>8976</v>
      </c>
      <c r="I15125" s="93" t="s">
        <v>23900</v>
      </c>
      <c r="J15125" s="93" t="s">
        <v>20917</v>
      </c>
      <c r="K15125" s="93" t="s">
        <v>5565</v>
      </c>
      <c r="L15125" s="14">
        <f>AND(vyberHrace&lt;&gt;"",ISNUMBER(SEARCH(vyberHrace,$B15125)))</f>
      </c>
      <c r="M15125" s="14">
        <f>AND($I15125=MID(kododd,1,2),$J15125=MID(kododd,3,3))</f>
      </c>
    </row>
    <row r="15126">
      <c r="A15126" s="95">
        <v>48327</v>
      </c>
      <c r="B15126" s="93" t="s">
        <v>11031</v>
      </c>
      <c r="C15126" s="93" t="s">
        <v>1408</v>
      </c>
      <c r="D15126" s="95">
        <v>1133</v>
      </c>
      <c r="E15126" s="95">
        <v>1597</v>
      </c>
      <c r="F15126" s="95">
        <v>23749482</v>
      </c>
      <c r="G15126" s="95">
        <v>250</v>
      </c>
      <c r="H15126" s="93" t="s">
        <v>8976</v>
      </c>
      <c r="I15126" s="93" t="s">
        <v>23900</v>
      </c>
      <c r="J15126" s="93" t="s">
        <v>20905</v>
      </c>
      <c r="K15126" s="93" t="s">
        <v>4820</v>
      </c>
      <c r="L15126" s="14">
        <f>AND(vyberHrace&lt;&gt;"",ISNUMBER(SEARCH(vyberHrace,$B15126)))</f>
      </c>
      <c r="M15126" s="14">
        <f>AND($I15126=MID(kododd,1,2),$J15126=MID(kododd,3,3))</f>
      </c>
    </row>
    <row r="15127">
      <c r="A15127" s="95">
        <v>61512</v>
      </c>
      <c r="B15127" s="93" t="s">
        <v>11033</v>
      </c>
      <c r="C15127" s="93" t="s">
        <v>1424</v>
      </c>
      <c r="G15127" s="95">
        <v>250</v>
      </c>
      <c r="H15127" s="93" t="s">
        <v>8976</v>
      </c>
      <c r="I15127" s="93" t="s">
        <v>23900</v>
      </c>
      <c r="J15127" s="93" t="s">
        <v>20905</v>
      </c>
      <c r="K15127" s="93" t="s">
        <v>4820</v>
      </c>
      <c r="L15127" s="14">
        <f>AND(vyberHrace&lt;&gt;"",ISNUMBER(SEARCH(vyberHrace,$B15127)))</f>
      </c>
      <c r="M15127" s="14">
        <f>AND($I15127=MID(kododd,1,2),$J15127=MID(kododd,3,3))</f>
      </c>
    </row>
    <row r="15128">
      <c r="A15128" s="95">
        <v>48328</v>
      </c>
      <c r="B15128" s="93" t="s">
        <v>11039</v>
      </c>
      <c r="C15128" s="93" t="s">
        <v>1416</v>
      </c>
      <c r="D15128" s="95">
        <v>1084</v>
      </c>
      <c r="G15128" s="95">
        <v>0</v>
      </c>
      <c r="H15128" s="93" t="s">
        <v>8976</v>
      </c>
      <c r="I15128" s="93" t="s">
        <v>23900</v>
      </c>
      <c r="J15128" s="93" t="s">
        <v>20905</v>
      </c>
      <c r="K15128" s="93" t="s">
        <v>4820</v>
      </c>
      <c r="L15128" s="14">
        <f>AND(vyberHrace&lt;&gt;"",ISNUMBER(SEARCH(vyberHrace,$B15128)))</f>
      </c>
      <c r="M15128" s="14">
        <f>AND($I15128=MID(kododd,1,2),$J15128=MID(kododd,3,3))</f>
      </c>
    </row>
    <row r="15129">
      <c r="A15129" s="95">
        <v>2883</v>
      </c>
      <c r="B15129" s="93" t="s">
        <v>11042</v>
      </c>
      <c r="C15129" s="93" t="s">
        <v>1443</v>
      </c>
      <c r="D15129" s="95">
        <v>1665</v>
      </c>
      <c r="E15129" s="95">
        <v>1759</v>
      </c>
      <c r="F15129" s="95">
        <v>326941</v>
      </c>
      <c r="G15129" s="95">
        <v>250</v>
      </c>
      <c r="H15129" s="93" t="s">
        <v>8976</v>
      </c>
      <c r="I15129" s="93" t="s">
        <v>23900</v>
      </c>
      <c r="J15129" s="93" t="s">
        <v>20917</v>
      </c>
      <c r="K15129" s="93" t="s">
        <v>5565</v>
      </c>
      <c r="L15129" s="14">
        <f>AND(vyberHrace&lt;&gt;"",ISNUMBER(SEARCH(vyberHrace,$B15129)))</f>
      </c>
      <c r="M15129" s="14">
        <f>AND($I15129=MID(kododd,1,2),$J15129=MID(kododd,3,3))</f>
      </c>
    </row>
    <row r="15130">
      <c r="A15130" s="95">
        <v>4653</v>
      </c>
      <c r="B15130" s="93" t="s">
        <v>11042</v>
      </c>
      <c r="C15130" s="93" t="s">
        <v>1423</v>
      </c>
      <c r="D15130" s="95">
        <v>1931</v>
      </c>
      <c r="E15130" s="95">
        <v>2036</v>
      </c>
      <c r="F15130" s="95">
        <v>316431</v>
      </c>
      <c r="G15130" s="95">
        <v>0</v>
      </c>
      <c r="H15130" s="93" t="s">
        <v>8976</v>
      </c>
      <c r="I15130" s="93" t="s">
        <v>23900</v>
      </c>
      <c r="J15130" s="93" t="s">
        <v>20917</v>
      </c>
      <c r="K15130" s="93" t="s">
        <v>5565</v>
      </c>
      <c r="L15130" s="14">
        <f>AND(vyberHrace&lt;&gt;"",ISNUMBER(SEARCH(vyberHrace,$B15130)))</f>
      </c>
      <c r="M15130" s="14">
        <f>AND($I15130=MID(kododd,1,2),$J15130=MID(kododd,3,3))</f>
      </c>
    </row>
    <row r="15131">
      <c r="A15131" s="95">
        <v>56404</v>
      </c>
      <c r="B15131" s="93" t="s">
        <v>11065</v>
      </c>
      <c r="C15131" s="93" t="s">
        <v>1411</v>
      </c>
      <c r="F15131" s="95">
        <v>23783605</v>
      </c>
      <c r="G15131" s="95">
        <v>0</v>
      </c>
      <c r="H15131" s="93" t="s">
        <v>8976</v>
      </c>
      <c r="I15131" s="93" t="s">
        <v>23900</v>
      </c>
      <c r="J15131" s="93" t="s">
        <v>20874</v>
      </c>
      <c r="K15131" s="93" t="s">
        <v>21371</v>
      </c>
      <c r="L15131" s="14">
        <f>AND(vyberHrace&lt;&gt;"",ISNUMBER(SEARCH(vyberHrace,$B15131)))</f>
      </c>
      <c r="M15131" s="14">
        <f>AND($I15131=MID(kododd,1,2),$J15131=MID(kododd,3,3))</f>
      </c>
    </row>
    <row r="15132">
      <c r="A15132" s="95">
        <v>27349</v>
      </c>
      <c r="B15132" s="93" t="s">
        <v>10960</v>
      </c>
      <c r="C15132" s="93" t="s">
        <v>1436</v>
      </c>
      <c r="D15132" s="95">
        <v>1308</v>
      </c>
      <c r="G15132" s="95">
        <v>0</v>
      </c>
      <c r="H15132" s="93" t="s">
        <v>8976</v>
      </c>
      <c r="I15132" s="93" t="s">
        <v>23900</v>
      </c>
      <c r="J15132" s="93" t="s">
        <v>20859</v>
      </c>
      <c r="K15132" s="93" t="s">
        <v>6153</v>
      </c>
      <c r="L15132" s="14">
        <f>AND(vyberHrace&lt;&gt;"",ISNUMBER(SEARCH(vyberHrace,$B15132)))</f>
      </c>
      <c r="M15132" s="14">
        <f>AND($I15132=MID(kododd,1,2),$J15132=MID(kododd,3,3))</f>
      </c>
    </row>
    <row r="15133">
      <c r="A15133" s="95">
        <v>50637</v>
      </c>
      <c r="B15133" s="93" t="s">
        <v>7093</v>
      </c>
      <c r="C15133" s="93" t="s">
        <v>1422</v>
      </c>
      <c r="D15133" s="95">
        <v>1100</v>
      </c>
      <c r="F15133" s="95">
        <v>23736062</v>
      </c>
      <c r="G15133" s="95">
        <v>0</v>
      </c>
      <c r="H15133" s="93" t="s">
        <v>8976</v>
      </c>
      <c r="I15133" s="93" t="s">
        <v>23900</v>
      </c>
      <c r="J15133" s="93" t="s">
        <v>20917</v>
      </c>
      <c r="K15133" s="93" t="s">
        <v>5565</v>
      </c>
      <c r="L15133" s="14">
        <f>AND(vyberHrace&lt;&gt;"",ISNUMBER(SEARCH(vyberHrace,$B15133)))</f>
      </c>
      <c r="M15133" s="14">
        <f>AND($I15133=MID(kododd,1,2),$J15133=MID(kododd,3,3))</f>
      </c>
    </row>
    <row r="15134">
      <c r="A15134" s="95">
        <v>44225</v>
      </c>
      <c r="B15134" s="93" t="s">
        <v>4092</v>
      </c>
      <c r="C15134" s="93" t="s">
        <v>1400</v>
      </c>
      <c r="D15134" s="95">
        <v>1233</v>
      </c>
      <c r="E15134" s="95">
        <v>1515</v>
      </c>
      <c r="F15134" s="95">
        <v>23712074</v>
      </c>
      <c r="G15134" s="95">
        <v>0</v>
      </c>
      <c r="H15134" s="93" t="s">
        <v>8976</v>
      </c>
      <c r="I15134" s="93" t="s">
        <v>23900</v>
      </c>
      <c r="J15134" s="93" t="s">
        <v>20969</v>
      </c>
      <c r="K15134" s="93" t="s">
        <v>4719</v>
      </c>
      <c r="L15134" s="14">
        <f>AND(vyberHrace&lt;&gt;"",ISNUMBER(SEARCH(vyberHrace,$B15134)))</f>
      </c>
      <c r="M15134" s="14">
        <f>AND($I15134=MID(kododd,1,2),$J15134=MID(kododd,3,3))</f>
      </c>
    </row>
    <row r="15135">
      <c r="A15135" s="95">
        <v>38818</v>
      </c>
      <c r="B15135" s="93" t="s">
        <v>4095</v>
      </c>
      <c r="C15135" s="93" t="s">
        <v>1438</v>
      </c>
      <c r="D15135" s="95">
        <v>1185</v>
      </c>
      <c r="E15135" s="95">
        <v>1512</v>
      </c>
      <c r="F15135" s="95">
        <v>23712082</v>
      </c>
      <c r="G15135" s="95">
        <v>0</v>
      </c>
      <c r="H15135" s="93" t="s">
        <v>8976</v>
      </c>
      <c r="I15135" s="93" t="s">
        <v>23900</v>
      </c>
      <c r="J15135" s="93" t="s">
        <v>20969</v>
      </c>
      <c r="K15135" s="93" t="s">
        <v>4719</v>
      </c>
      <c r="L15135" s="14">
        <f>AND(vyberHrace&lt;&gt;"",ISNUMBER(SEARCH(vyberHrace,$B15135)))</f>
      </c>
      <c r="M15135" s="14">
        <f>AND($I15135=MID(kododd,1,2),$J15135=MID(kododd,3,3))</f>
      </c>
    </row>
    <row r="15136">
      <c r="A15136" s="95">
        <v>46011</v>
      </c>
      <c r="B15136" s="93" t="s">
        <v>4098</v>
      </c>
      <c r="C15136" s="93" t="s">
        <v>1410</v>
      </c>
      <c r="D15136" s="95">
        <v>1161</v>
      </c>
      <c r="E15136" s="95">
        <v>1443</v>
      </c>
      <c r="F15136" s="95">
        <v>23723068</v>
      </c>
      <c r="G15136" s="95">
        <v>0</v>
      </c>
      <c r="H15136" s="93" t="s">
        <v>8976</v>
      </c>
      <c r="I15136" s="93" t="s">
        <v>23900</v>
      </c>
      <c r="J15136" s="93" t="s">
        <v>20917</v>
      </c>
      <c r="K15136" s="93" t="s">
        <v>5565</v>
      </c>
      <c r="L15136" s="14">
        <f>AND(vyberHrace&lt;&gt;"",ISNUMBER(SEARCH(vyberHrace,$B15136)))</f>
      </c>
      <c r="M15136" s="14">
        <f>AND($I15136=MID(kododd,1,2),$J15136=MID(kododd,3,3))</f>
      </c>
    </row>
    <row r="15137">
      <c r="A15137" s="95">
        <v>51152</v>
      </c>
      <c r="B15137" s="93" t="s">
        <v>3983</v>
      </c>
      <c r="C15137" s="93" t="s">
        <v>1406</v>
      </c>
      <c r="F15137" s="95">
        <v>23742844</v>
      </c>
      <c r="G15137" s="95">
        <v>0</v>
      </c>
      <c r="H15137" s="93" t="s">
        <v>8976</v>
      </c>
      <c r="I15137" s="93" t="s">
        <v>23900</v>
      </c>
      <c r="J15137" s="93" t="s">
        <v>20859</v>
      </c>
      <c r="K15137" s="93" t="s">
        <v>6153</v>
      </c>
      <c r="L15137" s="14">
        <f>AND(vyberHrace&lt;&gt;"",ISNUMBER(SEARCH(vyberHrace,$B15137)))</f>
      </c>
      <c r="M15137" s="14">
        <f>AND($I15137=MID(kododd,1,2),$J15137=MID(kododd,3,3))</f>
      </c>
    </row>
    <row r="15138">
      <c r="A15138" s="95">
        <v>25107</v>
      </c>
      <c r="B15138" s="93" t="s">
        <v>4117</v>
      </c>
      <c r="C15138" s="93" t="s">
        <v>1452</v>
      </c>
      <c r="D15138" s="95">
        <v>2006</v>
      </c>
      <c r="E15138" s="95">
        <v>2004</v>
      </c>
      <c r="F15138" s="95">
        <v>328561</v>
      </c>
      <c r="G15138" s="95">
        <v>250</v>
      </c>
      <c r="H15138" s="93" t="s">
        <v>8976</v>
      </c>
      <c r="I15138" s="93" t="s">
        <v>23900</v>
      </c>
      <c r="J15138" s="93" t="s">
        <v>20874</v>
      </c>
      <c r="K15138" s="93" t="s">
        <v>21371</v>
      </c>
      <c r="L15138" s="14">
        <f>AND(vyberHrace&lt;&gt;"",ISNUMBER(SEARCH(vyberHrace,$B15138)))</f>
      </c>
      <c r="M15138" s="14">
        <f>AND($I15138=MID(kododd,1,2),$J15138=MID(kododd,3,3))</f>
      </c>
    </row>
    <row r="15139">
      <c r="A15139" s="95">
        <v>3278</v>
      </c>
      <c r="B15139" s="93" t="s">
        <v>4130</v>
      </c>
      <c r="C15139" s="93" t="s">
        <v>1426</v>
      </c>
      <c r="D15139" s="95">
        <v>1728</v>
      </c>
      <c r="E15139" s="95">
        <v>1855</v>
      </c>
      <c r="F15139" s="95">
        <v>324132</v>
      </c>
      <c r="G15139" s="95">
        <v>0</v>
      </c>
      <c r="H15139" s="93" t="s">
        <v>8976</v>
      </c>
      <c r="I15139" s="93" t="s">
        <v>23900</v>
      </c>
      <c r="J15139" s="93" t="s">
        <v>20874</v>
      </c>
      <c r="K15139" s="93" t="s">
        <v>21371</v>
      </c>
      <c r="L15139" s="14">
        <f>AND(vyberHrace&lt;&gt;"",ISNUMBER(SEARCH(vyberHrace,$B15139)))</f>
      </c>
      <c r="M15139" s="14">
        <f>AND($I15139=MID(kododd,1,2),$J15139=MID(kododd,3,3))</f>
      </c>
    </row>
    <row r="15140">
      <c r="A15140" s="95">
        <v>9399</v>
      </c>
      <c r="B15140" s="93" t="s">
        <v>361</v>
      </c>
      <c r="C15140" s="93" t="s">
        <v>1439</v>
      </c>
      <c r="D15140" s="95">
        <v>1506</v>
      </c>
      <c r="E15140" s="95">
        <v>1603</v>
      </c>
      <c r="F15140" s="95">
        <v>379921</v>
      </c>
      <c r="G15140" s="95">
        <v>250</v>
      </c>
      <c r="H15140" s="93" t="s">
        <v>8976</v>
      </c>
      <c r="I15140" s="93" t="s">
        <v>23900</v>
      </c>
      <c r="J15140" s="93" t="s">
        <v>20843</v>
      </c>
      <c r="K15140" s="93" t="s">
        <v>26141</v>
      </c>
      <c r="L15140" s="14">
        <f>AND(vyberHrace&lt;&gt;"",ISNUMBER(SEARCH(vyberHrace,$B15140)))</f>
      </c>
      <c r="M15140" s="14">
        <f>AND($I15140=MID(kododd,1,2),$J15140=MID(kododd,3,3))</f>
      </c>
    </row>
    <row r="15141">
      <c r="A15141" s="95">
        <v>54281</v>
      </c>
      <c r="B15141" s="93" t="s">
        <v>792</v>
      </c>
      <c r="C15141" s="93" t="s">
        <v>1411</v>
      </c>
      <c r="D15141" s="95">
        <v>1222</v>
      </c>
      <c r="E15141" s="95">
        <v>1481</v>
      </c>
      <c r="F15141" s="95">
        <v>23754982</v>
      </c>
      <c r="G15141" s="95">
        <v>250</v>
      </c>
      <c r="H15141" s="93" t="s">
        <v>8976</v>
      </c>
      <c r="I15141" s="93" t="s">
        <v>23900</v>
      </c>
      <c r="J15141" s="93" t="s">
        <v>20859</v>
      </c>
      <c r="K15141" s="93" t="s">
        <v>6153</v>
      </c>
      <c r="L15141" s="14">
        <f>AND(vyberHrace&lt;&gt;"",ISNUMBER(SEARCH(vyberHrace,$B15141)))</f>
      </c>
      <c r="M15141" s="14">
        <f>AND($I15141=MID(kododd,1,2),$J15141=MID(kododd,3,3))</f>
      </c>
    </row>
    <row r="15142">
      <c r="A15142" s="95">
        <v>61766</v>
      </c>
      <c r="B15142" s="93" t="s">
        <v>27915</v>
      </c>
      <c r="C15142" s="93" t="s">
        <v>1424</v>
      </c>
      <c r="G15142" s="95">
        <v>250</v>
      </c>
      <c r="H15142" s="93" t="s">
        <v>8976</v>
      </c>
      <c r="I15142" s="93" t="s">
        <v>23900</v>
      </c>
      <c r="J15142" s="93" t="s">
        <v>20859</v>
      </c>
      <c r="K15142" s="93" t="s">
        <v>6153</v>
      </c>
      <c r="L15142" s="14">
        <f>AND(vyberHrace&lt;&gt;"",ISNUMBER(SEARCH(vyberHrace,$B15142)))</f>
      </c>
      <c r="M15142" s="14">
        <f>AND($I15142=MID(kododd,1,2),$J15142=MID(kododd,3,3))</f>
      </c>
    </row>
    <row r="15143">
      <c r="A15143" s="95">
        <v>59992</v>
      </c>
      <c r="B15143" s="93" t="s">
        <v>26474</v>
      </c>
      <c r="C15143" s="93" t="s">
        <v>1464</v>
      </c>
      <c r="G15143" s="95">
        <v>250</v>
      </c>
      <c r="H15143" s="93" t="s">
        <v>8976</v>
      </c>
      <c r="I15143" s="93" t="s">
        <v>23900</v>
      </c>
      <c r="J15143" s="93" t="s">
        <v>20859</v>
      </c>
      <c r="K15143" s="93" t="s">
        <v>6153</v>
      </c>
      <c r="L15143" s="14">
        <f>AND(vyberHrace&lt;&gt;"",ISNUMBER(SEARCH(vyberHrace,$B15143)))</f>
      </c>
      <c r="M15143" s="14">
        <f>AND($I15143=MID(kododd,1,2),$J15143=MID(kododd,3,3))</f>
      </c>
    </row>
    <row r="15144">
      <c r="A15144" s="95">
        <v>11132</v>
      </c>
      <c r="B15144" s="93" t="s">
        <v>26170</v>
      </c>
      <c r="C15144" s="93" t="s">
        <v>1417</v>
      </c>
      <c r="D15144" s="95">
        <v>1836</v>
      </c>
      <c r="E15144" s="95">
        <v>1915</v>
      </c>
      <c r="F15144" s="95">
        <v>329789</v>
      </c>
      <c r="G15144" s="95">
        <v>250</v>
      </c>
      <c r="H15144" s="93" t="s">
        <v>8976</v>
      </c>
      <c r="I15144" s="93" t="s">
        <v>23900</v>
      </c>
      <c r="J15144" s="93" t="s">
        <v>23412</v>
      </c>
      <c r="K15144" s="93" t="s">
        <v>21366</v>
      </c>
      <c r="L15144" s="14">
        <f>AND(vyberHrace&lt;&gt;"",ISNUMBER(SEARCH(vyberHrace,$B15144)))</f>
      </c>
      <c r="M15144" s="14">
        <f>AND($I15144=MID(kododd,1,2),$J15144=MID(kododd,3,3))</f>
      </c>
    </row>
    <row r="15145">
      <c r="A15145" s="95">
        <v>42965</v>
      </c>
      <c r="B15145" s="93" t="s">
        <v>3615</v>
      </c>
      <c r="C15145" s="93" t="s">
        <v>1444</v>
      </c>
      <c r="D15145" s="95">
        <v>1085</v>
      </c>
      <c r="G15145" s="95">
        <v>0</v>
      </c>
      <c r="H15145" s="93" t="s">
        <v>8976</v>
      </c>
      <c r="I15145" s="93" t="s">
        <v>23900</v>
      </c>
      <c r="J15145" s="93" t="s">
        <v>20969</v>
      </c>
      <c r="K15145" s="93" t="s">
        <v>4719</v>
      </c>
      <c r="L15145" s="14">
        <f>AND(vyberHrace&lt;&gt;"",ISNUMBER(SEARCH(vyberHrace,$B15145)))</f>
      </c>
      <c r="M15145" s="14">
        <f>AND($I15145=MID(kododd,1,2),$J15145=MID(kododd,3,3))</f>
      </c>
    </row>
    <row r="15146">
      <c r="A15146" s="95">
        <v>3529</v>
      </c>
      <c r="B15146" s="93" t="s">
        <v>3618</v>
      </c>
      <c r="C15146" s="93" t="s">
        <v>1433</v>
      </c>
      <c r="D15146" s="95">
        <v>1875</v>
      </c>
      <c r="E15146" s="95">
        <v>1906</v>
      </c>
      <c r="F15146" s="95">
        <v>324833</v>
      </c>
      <c r="G15146" s="95">
        <v>250</v>
      </c>
      <c r="H15146" s="93" t="s">
        <v>8976</v>
      </c>
      <c r="I15146" s="93" t="s">
        <v>23900</v>
      </c>
      <c r="J15146" s="93" t="s">
        <v>20874</v>
      </c>
      <c r="K15146" s="93" t="s">
        <v>21371</v>
      </c>
      <c r="L15146" s="14">
        <f>AND(vyberHrace&lt;&gt;"",ISNUMBER(SEARCH(vyberHrace,$B15146)))</f>
      </c>
      <c r="M15146" s="14">
        <f>AND($I15146=MID(kododd,1,2),$J15146=MID(kododd,3,3))</f>
      </c>
    </row>
    <row r="15147">
      <c r="A15147" s="95">
        <v>57417</v>
      </c>
      <c r="B15147" s="93" t="s">
        <v>22660</v>
      </c>
      <c r="C15147" s="93" t="s">
        <v>1420</v>
      </c>
      <c r="G15147" s="95">
        <v>250</v>
      </c>
      <c r="H15147" s="93" t="s">
        <v>8976</v>
      </c>
      <c r="I15147" s="93" t="s">
        <v>23900</v>
      </c>
      <c r="J15147" s="93" t="s">
        <v>21000</v>
      </c>
      <c r="K15147" s="93" t="s">
        <v>4022</v>
      </c>
      <c r="L15147" s="14">
        <f>AND(vyberHrace&lt;&gt;"",ISNUMBER(SEARCH(vyberHrace,$B15147)))</f>
      </c>
      <c r="M15147" s="14">
        <f>AND($I15147=MID(kododd,1,2),$J15147=MID(kododd,3,3))</f>
      </c>
    </row>
    <row r="15148">
      <c r="A15148" s="95">
        <v>51529</v>
      </c>
      <c r="B15148" s="93" t="s">
        <v>12562</v>
      </c>
      <c r="C15148" s="93" t="s">
        <v>1448</v>
      </c>
      <c r="D15148" s="95">
        <v>1339</v>
      </c>
      <c r="G15148" s="95">
        <v>0</v>
      </c>
      <c r="H15148" s="93" t="s">
        <v>8976</v>
      </c>
      <c r="I15148" s="93" t="s">
        <v>23900</v>
      </c>
      <c r="J15148" s="93" t="s">
        <v>20946</v>
      </c>
      <c r="K15148" s="93" t="s">
        <v>6829</v>
      </c>
      <c r="L15148" s="14">
        <f>AND(vyberHrace&lt;&gt;"",ISNUMBER(SEARCH(vyberHrace,$B15148)))</f>
      </c>
      <c r="M15148" s="14">
        <f>AND($I15148=MID(kododd,1,2),$J15148=MID(kododd,3,3))</f>
      </c>
    </row>
    <row r="15149">
      <c r="A15149" s="95">
        <v>8606</v>
      </c>
      <c r="B15149" s="93" t="s">
        <v>12565</v>
      </c>
      <c r="C15149" s="93" t="s">
        <v>1441</v>
      </c>
      <c r="D15149" s="95">
        <v>1817</v>
      </c>
      <c r="E15149" s="95">
        <v>1890</v>
      </c>
      <c r="F15149" s="95">
        <v>333492</v>
      </c>
      <c r="G15149" s="95">
        <v>250</v>
      </c>
      <c r="H15149" s="93" t="s">
        <v>8976</v>
      </c>
      <c r="I15149" s="93" t="s">
        <v>23900</v>
      </c>
      <c r="J15149" s="93" t="s">
        <v>20905</v>
      </c>
      <c r="K15149" s="93" t="s">
        <v>4820</v>
      </c>
      <c r="L15149" s="14">
        <f>AND(vyberHrace&lt;&gt;"",ISNUMBER(SEARCH(vyberHrace,$B15149)))</f>
      </c>
      <c r="M15149" s="14">
        <f>AND($I15149=MID(kododd,1,2),$J15149=MID(kododd,3,3))</f>
      </c>
    </row>
    <row r="15150">
      <c r="A15150" s="95">
        <v>17440</v>
      </c>
      <c r="B15150" s="93" t="s">
        <v>12570</v>
      </c>
      <c r="C15150" s="93" t="s">
        <v>1457</v>
      </c>
      <c r="D15150" s="95">
        <v>1919</v>
      </c>
      <c r="E15150" s="95">
        <v>1947</v>
      </c>
      <c r="F15150" s="95">
        <v>333506</v>
      </c>
      <c r="G15150" s="95">
        <v>250</v>
      </c>
      <c r="H15150" s="93" t="s">
        <v>8976</v>
      </c>
      <c r="I15150" s="93" t="s">
        <v>23900</v>
      </c>
      <c r="J15150" s="93" t="s">
        <v>20905</v>
      </c>
      <c r="K15150" s="93" t="s">
        <v>4820</v>
      </c>
      <c r="L15150" s="14">
        <f>AND(vyberHrace&lt;&gt;"",ISNUMBER(SEARCH(vyberHrace,$B15150)))</f>
      </c>
      <c r="M15150" s="14">
        <f>AND($I15150=MID(kododd,1,2),$J15150=MID(kododd,3,3))</f>
      </c>
    </row>
    <row r="15151">
      <c r="A15151" s="95">
        <v>35817</v>
      </c>
      <c r="B15151" s="93" t="s">
        <v>12614</v>
      </c>
      <c r="C15151" s="93" t="s">
        <v>1403</v>
      </c>
      <c r="D15151" s="95">
        <v>1349</v>
      </c>
      <c r="G15151" s="95">
        <v>250</v>
      </c>
      <c r="H15151" s="93" t="s">
        <v>8976</v>
      </c>
      <c r="I15151" s="93" t="s">
        <v>23900</v>
      </c>
      <c r="J15151" s="93" t="s">
        <v>20969</v>
      </c>
      <c r="K15151" s="93" t="s">
        <v>4719</v>
      </c>
      <c r="L15151" s="14">
        <f>AND(vyberHrace&lt;&gt;"",ISNUMBER(SEARCH(vyberHrace,$B15151)))</f>
      </c>
      <c r="M15151" s="14">
        <f>AND($I15151=MID(kododd,1,2),$J15151=MID(kododd,3,3))</f>
      </c>
    </row>
    <row r="15152">
      <c r="A15152" s="95">
        <v>2147</v>
      </c>
      <c r="B15152" s="93" t="s">
        <v>115</v>
      </c>
      <c r="C15152" s="93" t="s">
        <v>1459</v>
      </c>
      <c r="D15152" s="95">
        <v>1796</v>
      </c>
      <c r="E15152" s="95">
        <v>1898</v>
      </c>
      <c r="F15152" s="95">
        <v>332534</v>
      </c>
      <c r="G15152" s="95">
        <v>0</v>
      </c>
      <c r="H15152" s="93" t="s">
        <v>8976</v>
      </c>
      <c r="I15152" s="93" t="s">
        <v>23900</v>
      </c>
      <c r="J15152" s="93" t="s">
        <v>20946</v>
      </c>
      <c r="K15152" s="93" t="s">
        <v>6829</v>
      </c>
      <c r="L15152" s="14">
        <f>AND(vyberHrace&lt;&gt;"",ISNUMBER(SEARCH(vyberHrace,$B15152)))</f>
      </c>
      <c r="M15152" s="14">
        <f>AND($I15152=MID(kododd,1,2),$J15152=MID(kododd,3,3))</f>
      </c>
    </row>
    <row r="15153">
      <c r="A15153" s="95">
        <v>60778</v>
      </c>
      <c r="B15153" s="93" t="s">
        <v>27174</v>
      </c>
      <c r="C15153" s="93" t="s">
        <v>1411</v>
      </c>
      <c r="G15153" s="95">
        <v>250</v>
      </c>
      <c r="H15153" s="93" t="s">
        <v>8976</v>
      </c>
      <c r="I15153" s="93" t="s">
        <v>23900</v>
      </c>
      <c r="J15153" s="93" t="s">
        <v>20843</v>
      </c>
      <c r="K15153" s="93" t="s">
        <v>26141</v>
      </c>
      <c r="L15153" s="14">
        <f>AND(vyberHrace&lt;&gt;"",ISNUMBER(SEARCH(vyberHrace,$B15153)))</f>
      </c>
      <c r="M15153" s="14">
        <f>AND($I15153=MID(kododd,1,2),$J15153=MID(kododd,3,3))</f>
      </c>
    </row>
    <row r="15154">
      <c r="A15154" s="95">
        <v>60779</v>
      </c>
      <c r="B15154" s="93" t="s">
        <v>27175</v>
      </c>
      <c r="C15154" s="93" t="s">
        <v>1411</v>
      </c>
      <c r="G15154" s="95">
        <v>250</v>
      </c>
      <c r="H15154" s="93" t="s">
        <v>8976</v>
      </c>
      <c r="I15154" s="93" t="s">
        <v>23900</v>
      </c>
      <c r="J15154" s="93" t="s">
        <v>20843</v>
      </c>
      <c r="K15154" s="93" t="s">
        <v>26141</v>
      </c>
      <c r="L15154" s="14">
        <f>AND(vyberHrace&lt;&gt;"",ISNUMBER(SEARCH(vyberHrace,$B15154)))</f>
      </c>
      <c r="M15154" s="14">
        <f>AND($I15154=MID(kododd,1,2),$J15154=MID(kododd,3,3))</f>
      </c>
    </row>
    <row r="15155">
      <c r="A15155" s="95">
        <v>4262</v>
      </c>
      <c r="B15155" s="93" t="s">
        <v>6488</v>
      </c>
      <c r="C15155" s="93" t="s">
        <v>1449</v>
      </c>
      <c r="D15155" s="95">
        <v>1434</v>
      </c>
      <c r="F15155" s="95">
        <v>23770023</v>
      </c>
      <c r="G15155" s="95">
        <v>250</v>
      </c>
      <c r="H15155" s="93" t="s">
        <v>8976</v>
      </c>
      <c r="I15155" s="93" t="s">
        <v>23900</v>
      </c>
      <c r="J15155" s="93" t="s">
        <v>20888</v>
      </c>
      <c r="K15155" s="93" t="s">
        <v>5151</v>
      </c>
      <c r="L15155" s="14">
        <f>AND(vyberHrace&lt;&gt;"",ISNUMBER(SEARCH(vyberHrace,$B15155)))</f>
      </c>
      <c r="M15155" s="14">
        <f>AND($I15155=MID(kododd,1,2),$J15155=MID(kododd,3,3))</f>
      </c>
    </row>
    <row r="15156">
      <c r="A15156" s="95">
        <v>4110</v>
      </c>
      <c r="B15156" s="93" t="s">
        <v>6489</v>
      </c>
      <c r="C15156" s="93" t="s">
        <v>1449</v>
      </c>
      <c r="D15156" s="95">
        <v>1790</v>
      </c>
      <c r="E15156" s="95">
        <v>1864</v>
      </c>
      <c r="F15156" s="95">
        <v>23770031</v>
      </c>
      <c r="G15156" s="95">
        <v>250</v>
      </c>
      <c r="H15156" s="93" t="s">
        <v>8976</v>
      </c>
      <c r="I15156" s="93" t="s">
        <v>23900</v>
      </c>
      <c r="J15156" s="93" t="s">
        <v>20888</v>
      </c>
      <c r="K15156" s="93" t="s">
        <v>5151</v>
      </c>
      <c r="L15156" s="14">
        <f>AND(vyberHrace&lt;&gt;"",ISNUMBER(SEARCH(vyberHrace,$B15156)))</f>
      </c>
      <c r="M15156" s="14">
        <f>AND($I15156=MID(kododd,1,2),$J15156=MID(kododd,3,3))</f>
      </c>
    </row>
    <row r="15157">
      <c r="A15157" s="95">
        <v>46446</v>
      </c>
      <c r="B15157" s="93" t="s">
        <v>6499</v>
      </c>
      <c r="C15157" s="93" t="s">
        <v>1408</v>
      </c>
      <c r="G15157" s="95">
        <v>0</v>
      </c>
      <c r="H15157" s="93" t="s">
        <v>8976</v>
      </c>
      <c r="I15157" s="93" t="s">
        <v>23900</v>
      </c>
      <c r="J15157" s="93" t="s">
        <v>21011</v>
      </c>
      <c r="K15157" s="93" t="s">
        <v>134</v>
      </c>
      <c r="L15157" s="14">
        <f>AND(vyberHrace&lt;&gt;"",ISNUMBER(SEARCH(vyberHrace,$B15157)))</f>
      </c>
      <c r="M15157" s="14">
        <f>AND($I15157=MID(kododd,1,2),$J15157=MID(kododd,3,3))</f>
      </c>
    </row>
    <row r="15158">
      <c r="A15158" s="95">
        <v>46444</v>
      </c>
      <c r="B15158" s="93" t="s">
        <v>10030</v>
      </c>
      <c r="C15158" s="93" t="s">
        <v>1447</v>
      </c>
      <c r="G15158" s="95">
        <v>0</v>
      </c>
      <c r="H15158" s="93" t="s">
        <v>8976</v>
      </c>
      <c r="I15158" s="93" t="s">
        <v>23900</v>
      </c>
      <c r="J15158" s="93" t="s">
        <v>21011</v>
      </c>
      <c r="K15158" s="93" t="s">
        <v>134</v>
      </c>
      <c r="L15158" s="14">
        <f>AND(vyberHrace&lt;&gt;"",ISNUMBER(SEARCH(vyberHrace,$B15158)))</f>
      </c>
      <c r="M15158" s="14">
        <f>AND($I15158=MID(kododd,1,2),$J15158=MID(kododd,3,3))</f>
      </c>
    </row>
    <row r="15159">
      <c r="A15159" s="95">
        <v>25205</v>
      </c>
      <c r="B15159" s="93" t="s">
        <v>6184</v>
      </c>
      <c r="C15159" s="93" t="s">
        <v>1430</v>
      </c>
      <c r="G15159" s="95">
        <v>500</v>
      </c>
      <c r="H15159" s="93" t="s">
        <v>8976</v>
      </c>
      <c r="I15159" s="93" t="s">
        <v>23900</v>
      </c>
      <c r="J15159" s="93" t="s">
        <v>23412</v>
      </c>
      <c r="K15159" s="93" t="s">
        <v>21366</v>
      </c>
      <c r="L15159" s="14">
        <f>AND(vyberHrace&lt;&gt;"",ISNUMBER(SEARCH(vyberHrace,$B15159)))</f>
      </c>
      <c r="M15159" s="14">
        <f>AND($I15159=MID(kododd,1,2),$J15159=MID(kododd,3,3))</f>
      </c>
    </row>
    <row r="15160">
      <c r="A15160" s="95">
        <v>54658</v>
      </c>
      <c r="B15160" s="93" t="s">
        <v>804</v>
      </c>
      <c r="C15160" s="93" t="s">
        <v>1420</v>
      </c>
      <c r="F15160" s="95">
        <v>23754931</v>
      </c>
      <c r="G15160" s="95">
        <v>250</v>
      </c>
      <c r="H15160" s="93" t="s">
        <v>8976</v>
      </c>
      <c r="I15160" s="93" t="s">
        <v>23900</v>
      </c>
      <c r="J15160" s="93" t="s">
        <v>20874</v>
      </c>
      <c r="K15160" s="93" t="s">
        <v>21371</v>
      </c>
      <c r="L15160" s="14">
        <f>AND(vyberHrace&lt;&gt;"",ISNUMBER(SEARCH(vyberHrace,$B15160)))</f>
      </c>
      <c r="M15160" s="14">
        <f>AND($I15160=MID(kododd,1,2),$J15160=MID(kododd,3,3))</f>
      </c>
    </row>
    <row r="15161">
      <c r="A15161" s="95">
        <v>32756</v>
      </c>
      <c r="B15161" s="93" t="s">
        <v>7207</v>
      </c>
      <c r="C15161" s="93" t="s">
        <v>1446</v>
      </c>
      <c r="D15161" s="95">
        <v>1810</v>
      </c>
      <c r="E15161" s="95">
        <v>1873</v>
      </c>
      <c r="F15161" s="95">
        <v>349038</v>
      </c>
      <c r="G15161" s="95">
        <v>250</v>
      </c>
      <c r="H15161" s="93" t="s">
        <v>8976</v>
      </c>
      <c r="I15161" s="93" t="s">
        <v>23900</v>
      </c>
      <c r="J15161" s="93" t="s">
        <v>20874</v>
      </c>
      <c r="K15161" s="93" t="s">
        <v>21371</v>
      </c>
      <c r="L15161" s="14">
        <f>AND(vyberHrace&lt;&gt;"",ISNUMBER(SEARCH(vyberHrace,$B15161)))</f>
      </c>
      <c r="M15161" s="14">
        <f>AND($I15161=MID(kododd,1,2),$J15161=MID(kododd,3,3))</f>
      </c>
    </row>
    <row r="15162">
      <c r="A15162" s="95">
        <v>49231</v>
      </c>
      <c r="B15162" s="93" t="s">
        <v>7212</v>
      </c>
      <c r="C15162" s="93" t="s">
        <v>1416</v>
      </c>
      <c r="G15162" s="95">
        <v>500</v>
      </c>
      <c r="H15162" s="93" t="s">
        <v>8976</v>
      </c>
      <c r="I15162" s="93" t="s">
        <v>23900</v>
      </c>
      <c r="J15162" s="93" t="s">
        <v>23412</v>
      </c>
      <c r="K15162" s="93" t="s">
        <v>21366</v>
      </c>
      <c r="L15162" s="14">
        <f>AND(vyberHrace&lt;&gt;"",ISNUMBER(SEARCH(vyberHrace,$B15162)))</f>
      </c>
      <c r="M15162" s="14">
        <f>AND($I15162=MID(kododd,1,2),$J15162=MID(kododd,3,3))</f>
      </c>
    </row>
    <row r="15163">
      <c r="A15163" s="95">
        <v>45096</v>
      </c>
      <c r="B15163" s="93" t="s">
        <v>7216</v>
      </c>
      <c r="C15163" s="93" t="s">
        <v>1456</v>
      </c>
      <c r="D15163" s="95">
        <v>1567</v>
      </c>
      <c r="E15163" s="95">
        <v>1732</v>
      </c>
      <c r="F15163" s="95">
        <v>399485</v>
      </c>
      <c r="G15163" s="95">
        <v>250</v>
      </c>
      <c r="H15163" s="93" t="s">
        <v>8976</v>
      </c>
      <c r="I15163" s="93" t="s">
        <v>23900</v>
      </c>
      <c r="J15163" s="93" t="s">
        <v>20937</v>
      </c>
      <c r="K15163" s="93" t="s">
        <v>9090</v>
      </c>
      <c r="L15163" s="14">
        <f>AND(vyberHrace&lt;&gt;"",ISNUMBER(SEARCH(vyberHrace,$B15163)))</f>
      </c>
      <c r="M15163" s="14">
        <f>AND($I15163=MID(kododd,1,2),$J15163=MID(kododd,3,3))</f>
      </c>
    </row>
    <row r="15164">
      <c r="A15164" s="95">
        <v>57523</v>
      </c>
      <c r="B15164" s="93" t="s">
        <v>22611</v>
      </c>
      <c r="C15164" s="93" t="s">
        <v>1434</v>
      </c>
      <c r="F15164" s="95">
        <v>23770074</v>
      </c>
      <c r="G15164" s="95">
        <v>250</v>
      </c>
      <c r="H15164" s="93" t="s">
        <v>8976</v>
      </c>
      <c r="I15164" s="93" t="s">
        <v>23900</v>
      </c>
      <c r="J15164" s="93" t="s">
        <v>20843</v>
      </c>
      <c r="K15164" s="93" t="s">
        <v>26141</v>
      </c>
      <c r="L15164" s="14">
        <f>AND(vyberHrace&lt;&gt;"",ISNUMBER(SEARCH(vyberHrace,$B15164)))</f>
      </c>
      <c r="M15164" s="14">
        <f>AND($I15164=MID(kododd,1,2),$J15164=MID(kododd,3,3))</f>
      </c>
    </row>
    <row r="15165">
      <c r="A15165" s="95">
        <v>33617</v>
      </c>
      <c r="B15165" s="93" t="s">
        <v>7382</v>
      </c>
      <c r="C15165" s="93" t="s">
        <v>1448</v>
      </c>
      <c r="D15165" s="95">
        <v>1391</v>
      </c>
      <c r="F15165" s="95">
        <v>362182</v>
      </c>
      <c r="G15165" s="95">
        <v>0</v>
      </c>
      <c r="H15165" s="93" t="s">
        <v>8976</v>
      </c>
      <c r="I15165" s="93" t="s">
        <v>23900</v>
      </c>
      <c r="J15165" s="93" t="s">
        <v>20874</v>
      </c>
      <c r="K15165" s="93" t="s">
        <v>21371</v>
      </c>
      <c r="L15165" s="14">
        <f>AND(vyberHrace&lt;&gt;"",ISNUMBER(SEARCH(vyberHrace,$B15165)))</f>
      </c>
      <c r="M15165" s="14">
        <f>AND($I15165=MID(kododd,1,2),$J15165=MID(kododd,3,3))</f>
      </c>
    </row>
    <row r="15166">
      <c r="A15166" s="95">
        <v>6309</v>
      </c>
      <c r="B15166" s="93" t="s">
        <v>7411</v>
      </c>
      <c r="C15166" s="93" t="s">
        <v>1447</v>
      </c>
      <c r="D15166" s="95">
        <v>1405</v>
      </c>
      <c r="G15166" s="95">
        <v>0</v>
      </c>
      <c r="H15166" s="93" t="s">
        <v>8976</v>
      </c>
      <c r="I15166" s="93" t="s">
        <v>23900</v>
      </c>
      <c r="J15166" s="93" t="s">
        <v>20908</v>
      </c>
      <c r="K15166" s="93" t="s">
        <v>4889</v>
      </c>
      <c r="L15166" s="14">
        <f>AND(vyberHrace&lt;&gt;"",ISNUMBER(SEARCH(vyberHrace,$B15166)))</f>
      </c>
      <c r="M15166" s="14">
        <f>AND($I15166=MID(kododd,1,2),$J15166=MID(kododd,3,3))</f>
      </c>
    </row>
    <row r="15167">
      <c r="A15167" s="95">
        <v>2197</v>
      </c>
      <c r="B15167" s="93" t="s">
        <v>7433</v>
      </c>
      <c r="C15167" s="93" t="s">
        <v>1470</v>
      </c>
      <c r="D15167" s="95">
        <v>1752</v>
      </c>
      <c r="E15167" s="95">
        <v>1809</v>
      </c>
      <c r="F15167" s="95">
        <v>354597</v>
      </c>
      <c r="G15167" s="95">
        <v>0</v>
      </c>
      <c r="H15167" s="93" t="s">
        <v>8976</v>
      </c>
      <c r="I15167" s="93" t="s">
        <v>23900</v>
      </c>
      <c r="J15167" s="93" t="s">
        <v>20972</v>
      </c>
      <c r="K15167" s="93" t="s">
        <v>26132</v>
      </c>
      <c r="L15167" s="14">
        <f>AND(vyberHrace&lt;&gt;"",ISNUMBER(SEARCH(vyberHrace,$B15167)))</f>
      </c>
      <c r="M15167" s="14">
        <f>AND($I15167=MID(kododd,1,2),$J15167=MID(kododd,3,3))</f>
      </c>
    </row>
    <row r="15168">
      <c r="A15168" s="95">
        <v>54885</v>
      </c>
      <c r="B15168" s="93" t="s">
        <v>824</v>
      </c>
      <c r="C15168" s="93" t="s">
        <v>1438</v>
      </c>
      <c r="D15168" s="95">
        <v>1422</v>
      </c>
      <c r="E15168" s="95">
        <v>1606</v>
      </c>
      <c r="F15168" s="95">
        <v>23765968</v>
      </c>
      <c r="G15168" s="95">
        <v>250</v>
      </c>
      <c r="H15168" s="93" t="s">
        <v>8976</v>
      </c>
      <c r="I15168" s="93" t="s">
        <v>23900</v>
      </c>
      <c r="J15168" s="93" t="s">
        <v>20972</v>
      </c>
      <c r="K15168" s="93" t="s">
        <v>26132</v>
      </c>
      <c r="L15168" s="14">
        <f>AND(vyberHrace&lt;&gt;"",ISNUMBER(SEARCH(vyberHrace,$B15168)))</f>
      </c>
      <c r="M15168" s="14">
        <f>AND($I15168=MID(kododd,1,2),$J15168=MID(kododd,3,3))</f>
      </c>
    </row>
    <row r="15169">
      <c r="A15169" s="95">
        <v>31845</v>
      </c>
      <c r="B15169" s="93" t="s">
        <v>7435</v>
      </c>
      <c r="C15169" s="93" t="s">
        <v>1448</v>
      </c>
      <c r="D15169" s="95">
        <v>1860</v>
      </c>
      <c r="E15169" s="95">
        <v>1905</v>
      </c>
      <c r="F15169" s="95">
        <v>335410</v>
      </c>
      <c r="G15169" s="95">
        <v>0</v>
      </c>
      <c r="H15169" s="93" t="s">
        <v>8976</v>
      </c>
      <c r="I15169" s="93" t="s">
        <v>23900</v>
      </c>
      <c r="J15169" s="93" t="s">
        <v>20908</v>
      </c>
      <c r="K15169" s="93" t="s">
        <v>4889</v>
      </c>
      <c r="L15169" s="14">
        <f>AND(vyberHrace&lt;&gt;"",ISNUMBER(SEARCH(vyberHrace,$B15169)))</f>
      </c>
      <c r="M15169" s="14">
        <f>AND($I15169=MID(kododd,1,2),$J15169=MID(kododd,3,3))</f>
      </c>
    </row>
    <row r="15170">
      <c r="A15170" s="95">
        <v>62274</v>
      </c>
      <c r="B15170" s="93" t="s">
        <v>28454</v>
      </c>
      <c r="C15170" s="93" t="s">
        <v>1424</v>
      </c>
      <c r="G15170" s="95">
        <v>250</v>
      </c>
      <c r="H15170" s="93" t="s">
        <v>8976</v>
      </c>
      <c r="I15170" s="93" t="s">
        <v>23900</v>
      </c>
      <c r="J15170" s="93" t="s">
        <v>20843</v>
      </c>
      <c r="K15170" s="93" t="s">
        <v>26141</v>
      </c>
      <c r="L15170" s="14">
        <f>AND(vyberHrace&lt;&gt;"",ISNUMBER(SEARCH(vyberHrace,$B15170)))</f>
      </c>
      <c r="M15170" s="14">
        <f>AND($I15170=MID(kododd,1,2),$J15170=MID(kododd,3,3))</f>
      </c>
    </row>
    <row r="15171">
      <c r="A15171" s="95">
        <v>56236</v>
      </c>
      <c r="B15171" s="93" t="s">
        <v>22620</v>
      </c>
      <c r="C15171" s="93" t="s">
        <v>1450</v>
      </c>
      <c r="G15171" s="95">
        <v>0</v>
      </c>
      <c r="H15171" s="93" t="s">
        <v>8976</v>
      </c>
      <c r="I15171" s="93" t="s">
        <v>23900</v>
      </c>
      <c r="J15171" s="93" t="s">
        <v>20937</v>
      </c>
      <c r="K15171" s="93" t="s">
        <v>9090</v>
      </c>
      <c r="L15171" s="14">
        <f>AND(vyberHrace&lt;&gt;"",ISNUMBER(SEARCH(vyberHrace,$B15171)))</f>
      </c>
      <c r="M15171" s="14">
        <f>AND($I15171=MID(kododd,1,2),$J15171=MID(kododd,3,3))</f>
      </c>
    </row>
    <row r="15172">
      <c r="A15172" s="95">
        <v>15208</v>
      </c>
      <c r="B15172" s="93" t="s">
        <v>342</v>
      </c>
      <c r="C15172" s="93" t="s">
        <v>1453</v>
      </c>
      <c r="D15172" s="95">
        <v>1822</v>
      </c>
      <c r="E15172" s="95">
        <v>1897</v>
      </c>
      <c r="F15172" s="95">
        <v>344583</v>
      </c>
      <c r="G15172" s="95">
        <v>250</v>
      </c>
      <c r="H15172" s="93" t="s">
        <v>8976</v>
      </c>
      <c r="I15172" s="93" t="s">
        <v>23900</v>
      </c>
      <c r="J15172" s="93" t="s">
        <v>20972</v>
      </c>
      <c r="K15172" s="93" t="s">
        <v>26132</v>
      </c>
      <c r="L15172" s="14">
        <f>AND(vyberHrace&lt;&gt;"",ISNUMBER(SEARCH(vyberHrace,$B15172)))</f>
      </c>
      <c r="M15172" s="14">
        <f>AND($I15172=MID(kododd,1,2),$J15172=MID(kododd,3,3))</f>
      </c>
    </row>
    <row r="15173">
      <c r="A15173" s="95">
        <v>39936</v>
      </c>
      <c r="B15173" s="93" t="s">
        <v>343</v>
      </c>
      <c r="C15173" s="93" t="s">
        <v>1456</v>
      </c>
      <c r="D15173" s="95">
        <v>1516</v>
      </c>
      <c r="E15173" s="95">
        <v>1687</v>
      </c>
      <c r="F15173" s="95">
        <v>23706775</v>
      </c>
      <c r="G15173" s="95">
        <v>0</v>
      </c>
      <c r="H15173" s="93" t="s">
        <v>8976</v>
      </c>
      <c r="I15173" s="93" t="s">
        <v>23900</v>
      </c>
      <c r="J15173" s="93" t="s">
        <v>20946</v>
      </c>
      <c r="K15173" s="93" t="s">
        <v>6829</v>
      </c>
      <c r="L15173" s="14">
        <f>AND(vyberHrace&lt;&gt;"",ISNUMBER(SEARCH(vyberHrace,$B15173)))</f>
      </c>
      <c r="M15173" s="14">
        <f>AND($I15173=MID(kododd,1,2),$J15173=MID(kododd,3,3))</f>
      </c>
    </row>
    <row r="15174">
      <c r="A15174" s="95">
        <v>15772</v>
      </c>
      <c r="B15174" s="93" t="s">
        <v>344</v>
      </c>
      <c r="C15174" s="93" t="s">
        <v>1464</v>
      </c>
      <c r="D15174" s="95">
        <v>1494</v>
      </c>
      <c r="F15174" s="95">
        <v>370045</v>
      </c>
      <c r="G15174" s="95">
        <v>0</v>
      </c>
      <c r="H15174" s="93" t="s">
        <v>8976</v>
      </c>
      <c r="I15174" s="93" t="s">
        <v>23900</v>
      </c>
      <c r="J15174" s="93" t="s">
        <v>20972</v>
      </c>
      <c r="K15174" s="93" t="s">
        <v>26132</v>
      </c>
      <c r="L15174" s="14">
        <f>AND(vyberHrace&lt;&gt;"",ISNUMBER(SEARCH(vyberHrace,$B15174)))</f>
      </c>
      <c r="M15174" s="14">
        <f>AND($I15174=MID(kododd,1,2),$J15174=MID(kododd,3,3))</f>
      </c>
    </row>
    <row r="15175">
      <c r="A15175" s="95">
        <v>46188</v>
      </c>
      <c r="B15175" s="93" t="s">
        <v>346</v>
      </c>
      <c r="C15175" s="93" t="s">
        <v>1400</v>
      </c>
      <c r="D15175" s="95">
        <v>1022</v>
      </c>
      <c r="G15175" s="95">
        <v>0</v>
      </c>
      <c r="H15175" s="93" t="s">
        <v>8976</v>
      </c>
      <c r="I15175" s="93" t="s">
        <v>23900</v>
      </c>
      <c r="J15175" s="93" t="s">
        <v>20946</v>
      </c>
      <c r="K15175" s="93" t="s">
        <v>6829</v>
      </c>
      <c r="L15175" s="14">
        <f>AND(vyberHrace&lt;&gt;"",ISNUMBER(SEARCH(vyberHrace,$B15175)))</f>
      </c>
      <c r="M15175" s="14">
        <f>AND($I15175=MID(kododd,1,2),$J15175=MID(kododd,3,3))</f>
      </c>
    </row>
    <row r="15176">
      <c r="A15176" s="95">
        <v>46596</v>
      </c>
      <c r="B15176" s="93" t="s">
        <v>12455</v>
      </c>
      <c r="C15176" s="93" t="s">
        <v>1416</v>
      </c>
      <c r="D15176" s="95">
        <v>1074</v>
      </c>
      <c r="F15176" s="95">
        <v>23725702</v>
      </c>
      <c r="G15176" s="95">
        <v>250</v>
      </c>
      <c r="H15176" s="93" t="s">
        <v>8976</v>
      </c>
      <c r="I15176" s="93" t="s">
        <v>23900</v>
      </c>
      <c r="J15176" s="93" t="s">
        <v>20859</v>
      </c>
      <c r="K15176" s="93" t="s">
        <v>6153</v>
      </c>
      <c r="L15176" s="14">
        <f>AND(vyberHrace&lt;&gt;"",ISNUMBER(SEARCH(vyberHrace,$B15176)))</f>
      </c>
      <c r="M15176" s="14">
        <f>AND($I15176=MID(kododd,1,2),$J15176=MID(kododd,3,3))</f>
      </c>
    </row>
    <row r="15177">
      <c r="A15177" s="95">
        <v>47652</v>
      </c>
      <c r="B15177" s="93" t="s">
        <v>14822</v>
      </c>
      <c r="C15177" s="93" t="s">
        <v>1406</v>
      </c>
      <c r="G15177" s="95">
        <v>0</v>
      </c>
      <c r="H15177" s="93" t="s">
        <v>8976</v>
      </c>
      <c r="I15177" s="93" t="s">
        <v>23900</v>
      </c>
      <c r="J15177" s="93" t="s">
        <v>20859</v>
      </c>
      <c r="K15177" s="93" t="s">
        <v>6153</v>
      </c>
      <c r="L15177" s="14">
        <f>AND(vyberHrace&lt;&gt;"",ISNUMBER(SEARCH(vyberHrace,$B15177)))</f>
      </c>
      <c r="M15177" s="14">
        <f>AND($I15177=MID(kododd,1,2),$J15177=MID(kododd,3,3))</f>
      </c>
    </row>
    <row r="15178">
      <c r="A15178" s="95">
        <v>11615</v>
      </c>
      <c r="B15178" s="93" t="s">
        <v>14830</v>
      </c>
      <c r="C15178" s="93" t="s">
        <v>1407</v>
      </c>
      <c r="D15178" s="95">
        <v>1396</v>
      </c>
      <c r="G15178" s="95">
        <v>0</v>
      </c>
      <c r="H15178" s="93" t="s">
        <v>8976</v>
      </c>
      <c r="I15178" s="93" t="s">
        <v>23900</v>
      </c>
      <c r="J15178" s="93" t="s">
        <v>20905</v>
      </c>
      <c r="K15178" s="93" t="s">
        <v>4820</v>
      </c>
      <c r="L15178" s="14">
        <f>AND(vyberHrace&lt;&gt;"",ISNUMBER(SEARCH(vyberHrace,$B15178)))</f>
      </c>
      <c r="M15178" s="14">
        <f>AND($I15178=MID(kododd,1,2),$J15178=MID(kododd,3,3))</f>
      </c>
    </row>
    <row r="15179">
      <c r="A15179" s="95">
        <v>61725</v>
      </c>
      <c r="B15179" s="93" t="s">
        <v>27877</v>
      </c>
      <c r="C15179" s="93" t="s">
        <v>1412</v>
      </c>
      <c r="D15179" s="95">
        <v>1271</v>
      </c>
      <c r="F15179" s="95">
        <v>23796642</v>
      </c>
      <c r="G15179" s="95">
        <v>250</v>
      </c>
      <c r="H15179" s="93" t="s">
        <v>8976</v>
      </c>
      <c r="I15179" s="93" t="s">
        <v>23900</v>
      </c>
      <c r="J15179" s="93" t="s">
        <v>20969</v>
      </c>
      <c r="K15179" s="93" t="s">
        <v>4719</v>
      </c>
      <c r="L15179" s="14">
        <f>AND(vyberHrace&lt;&gt;"",ISNUMBER(SEARCH(vyberHrace,$B15179)))</f>
      </c>
      <c r="M15179" s="14">
        <f>AND($I15179=MID(kododd,1,2),$J15179=MID(kododd,3,3))</f>
      </c>
    </row>
    <row r="15180">
      <c r="A15180" s="95">
        <v>41968</v>
      </c>
      <c r="B15180" s="93" t="s">
        <v>14855</v>
      </c>
      <c r="C15180" s="93" t="s">
        <v>1399</v>
      </c>
      <c r="D15180" s="95">
        <v>1301</v>
      </c>
      <c r="F15180" s="95">
        <v>23719559</v>
      </c>
      <c r="G15180" s="95">
        <v>0</v>
      </c>
      <c r="H15180" s="93" t="s">
        <v>8976</v>
      </c>
      <c r="I15180" s="93" t="s">
        <v>23900</v>
      </c>
      <c r="J15180" s="93" t="s">
        <v>20905</v>
      </c>
      <c r="K15180" s="93" t="s">
        <v>4820</v>
      </c>
      <c r="L15180" s="14">
        <f>AND(vyberHrace&lt;&gt;"",ISNUMBER(SEARCH(vyberHrace,$B15180)))</f>
      </c>
      <c r="M15180" s="14">
        <f>AND($I15180=MID(kododd,1,2),$J15180=MID(kododd,3,3))</f>
      </c>
    </row>
    <row r="15181">
      <c r="A15181" s="95">
        <v>63697</v>
      </c>
      <c r="B15181" s="93" t="s">
        <v>29868</v>
      </c>
      <c r="C15181" s="93" t="s">
        <v>1409</v>
      </c>
      <c r="G15181" s="95">
        <v>250</v>
      </c>
      <c r="H15181" s="93" t="s">
        <v>8976</v>
      </c>
      <c r="I15181" s="93" t="s">
        <v>23900</v>
      </c>
      <c r="J15181" s="93" t="s">
        <v>20908</v>
      </c>
      <c r="K15181" s="93" t="s">
        <v>4889</v>
      </c>
      <c r="L15181" s="14">
        <f>AND(vyberHrace&lt;&gt;"",ISNUMBER(SEARCH(vyberHrace,$B15181)))</f>
      </c>
      <c r="M15181" s="14">
        <f>AND($I15181=MID(kododd,1,2),$J15181=MID(kododd,3,3))</f>
      </c>
    </row>
    <row r="15182">
      <c r="A15182" s="95">
        <v>59815</v>
      </c>
      <c r="B15182" s="93" t="s">
        <v>26323</v>
      </c>
      <c r="C15182" s="93" t="s">
        <v>1444</v>
      </c>
      <c r="D15182" s="95">
        <v>1183</v>
      </c>
      <c r="F15182" s="95">
        <v>23782137</v>
      </c>
      <c r="G15182" s="95">
        <v>250</v>
      </c>
      <c r="H15182" s="93" t="s">
        <v>8976</v>
      </c>
      <c r="I15182" s="93" t="s">
        <v>23900</v>
      </c>
      <c r="J15182" s="93" t="s">
        <v>20874</v>
      </c>
      <c r="K15182" s="93" t="s">
        <v>21371</v>
      </c>
      <c r="L15182" s="14">
        <f>AND(vyberHrace&lt;&gt;"",ISNUMBER(SEARCH(vyberHrace,$B15182)))</f>
      </c>
      <c r="M15182" s="14">
        <f>AND($I15182=MID(kododd,1,2),$J15182=MID(kododd,3,3))</f>
      </c>
    </row>
    <row r="15183">
      <c r="A15183" s="95">
        <v>62265</v>
      </c>
      <c r="B15183" s="93" t="s">
        <v>28447</v>
      </c>
      <c r="C15183" s="93" t="s">
        <v>1450</v>
      </c>
      <c r="G15183" s="95">
        <v>250</v>
      </c>
      <c r="H15183" s="93" t="s">
        <v>8976</v>
      </c>
      <c r="I15183" s="93" t="s">
        <v>23900</v>
      </c>
      <c r="J15183" s="93" t="s">
        <v>20843</v>
      </c>
      <c r="K15183" s="93" t="s">
        <v>26141</v>
      </c>
      <c r="L15183" s="14">
        <f>AND(vyberHrace&lt;&gt;"",ISNUMBER(SEARCH(vyberHrace,$B15183)))</f>
      </c>
      <c r="M15183" s="14">
        <f>AND($I15183=MID(kododd,1,2),$J15183=MID(kododd,3,3))</f>
      </c>
    </row>
    <row r="15184">
      <c r="A15184" s="95">
        <v>62576</v>
      </c>
      <c r="B15184" s="93" t="s">
        <v>15085</v>
      </c>
      <c r="C15184" s="93" t="s">
        <v>1422</v>
      </c>
      <c r="G15184" s="95">
        <v>250</v>
      </c>
      <c r="H15184" s="93" t="s">
        <v>8976</v>
      </c>
      <c r="I15184" s="93" t="s">
        <v>23900</v>
      </c>
      <c r="J15184" s="93" t="s">
        <v>20846</v>
      </c>
      <c r="K15184" s="93" t="s">
        <v>4901</v>
      </c>
      <c r="L15184" s="14">
        <f>AND(vyberHrace&lt;&gt;"",ISNUMBER(SEARCH(vyberHrace,$B15184)))</f>
      </c>
      <c r="M15184" s="14">
        <f>AND($I15184=MID(kododd,1,2),$J15184=MID(kododd,3,3))</f>
      </c>
    </row>
    <row r="15185">
      <c r="A15185" s="95">
        <v>2539</v>
      </c>
      <c r="B15185" s="93" t="s">
        <v>14911</v>
      </c>
      <c r="C15185" s="93" t="s">
        <v>1463</v>
      </c>
      <c r="D15185" s="95">
        <v>1823</v>
      </c>
      <c r="E15185" s="95">
        <v>1861</v>
      </c>
      <c r="F15185" s="95">
        <v>354600</v>
      </c>
      <c r="G15185" s="95">
        <v>250</v>
      </c>
      <c r="H15185" s="93" t="s">
        <v>8976</v>
      </c>
      <c r="I15185" s="93" t="s">
        <v>23900</v>
      </c>
      <c r="J15185" s="93" t="s">
        <v>20969</v>
      </c>
      <c r="K15185" s="93" t="s">
        <v>4719</v>
      </c>
      <c r="L15185" s="14">
        <f>AND(vyberHrace&lt;&gt;"",ISNUMBER(SEARCH(vyberHrace,$B15185)))</f>
      </c>
      <c r="M15185" s="14">
        <f>AND($I15185=MID(kododd,1,2),$J15185=MID(kododd,3,3))</f>
      </c>
    </row>
    <row r="15186">
      <c r="A15186" s="95">
        <v>16645</v>
      </c>
      <c r="B15186" s="93" t="s">
        <v>13464</v>
      </c>
      <c r="C15186" s="93" t="s">
        <v>1461</v>
      </c>
      <c r="D15186" s="95">
        <v>1864</v>
      </c>
      <c r="E15186" s="95">
        <v>1929</v>
      </c>
      <c r="F15186" s="95">
        <v>302074</v>
      </c>
      <c r="G15186" s="95">
        <v>250</v>
      </c>
      <c r="H15186" s="93" t="s">
        <v>8976</v>
      </c>
      <c r="I15186" s="93" t="s">
        <v>23900</v>
      </c>
      <c r="J15186" s="93" t="s">
        <v>20843</v>
      </c>
      <c r="K15186" s="93" t="s">
        <v>26141</v>
      </c>
      <c r="L15186" s="14">
        <f>AND(vyberHrace&lt;&gt;"",ISNUMBER(SEARCH(vyberHrace,$B15186)))</f>
      </c>
      <c r="M15186" s="14">
        <f>AND($I15186=MID(kododd,1,2),$J15186=MID(kododd,3,3))</f>
      </c>
    </row>
    <row r="15187">
      <c r="A15187" s="95">
        <v>62266</v>
      </c>
      <c r="B15187" s="93" t="s">
        <v>13471</v>
      </c>
      <c r="C15187" s="93" t="s">
        <v>1450</v>
      </c>
      <c r="G15187" s="95">
        <v>250</v>
      </c>
      <c r="H15187" s="93" t="s">
        <v>8976</v>
      </c>
      <c r="I15187" s="93" t="s">
        <v>23900</v>
      </c>
      <c r="J15187" s="93" t="s">
        <v>20843</v>
      </c>
      <c r="K15187" s="93" t="s">
        <v>26141</v>
      </c>
      <c r="L15187" s="14">
        <f>AND(vyberHrace&lt;&gt;"",ISNUMBER(SEARCH(vyberHrace,$B15187)))</f>
      </c>
      <c r="M15187" s="14">
        <f>AND($I15187=MID(kododd,1,2),$J15187=MID(kododd,3,3))</f>
      </c>
    </row>
    <row r="15188">
      <c r="A15188" s="95">
        <v>10689</v>
      </c>
      <c r="B15188" s="93" t="s">
        <v>8061</v>
      </c>
      <c r="C15188" s="93" t="s">
        <v>1423</v>
      </c>
      <c r="D15188" s="95">
        <v>1403</v>
      </c>
      <c r="F15188" s="95">
        <v>354619</v>
      </c>
      <c r="G15188" s="95">
        <v>0</v>
      </c>
      <c r="H15188" s="93" t="s">
        <v>8976</v>
      </c>
      <c r="I15188" s="93" t="s">
        <v>23900</v>
      </c>
      <c r="J15188" s="93" t="s">
        <v>20859</v>
      </c>
      <c r="K15188" s="93" t="s">
        <v>6153</v>
      </c>
      <c r="L15188" s="14">
        <f>AND(vyberHrace&lt;&gt;"",ISNUMBER(SEARCH(vyberHrace,$B15188)))</f>
      </c>
      <c r="M15188" s="14">
        <f>AND($I15188=MID(kododd,1,2),$J15188=MID(kododd,3,3))</f>
      </c>
    </row>
    <row r="15189">
      <c r="A15189" s="95">
        <v>54389</v>
      </c>
      <c r="B15189" s="93" t="s">
        <v>24117</v>
      </c>
      <c r="C15189" s="93" t="s">
        <v>1406</v>
      </c>
      <c r="D15189" s="95">
        <v>1301</v>
      </c>
      <c r="G15189" s="95">
        <v>250</v>
      </c>
      <c r="H15189" s="93" t="s">
        <v>8976</v>
      </c>
      <c r="I15189" s="93" t="s">
        <v>23900</v>
      </c>
      <c r="J15189" s="93" t="s">
        <v>20843</v>
      </c>
      <c r="K15189" s="93" t="s">
        <v>26141</v>
      </c>
      <c r="L15189" s="14">
        <f>AND(vyberHrace&lt;&gt;"",ISNUMBER(SEARCH(vyberHrace,$B15189)))</f>
      </c>
      <c r="M15189" s="14">
        <f>AND($I15189=MID(kododd,1,2),$J15189=MID(kododd,3,3))</f>
      </c>
    </row>
    <row r="15190">
      <c r="A15190" s="95">
        <v>54388</v>
      </c>
      <c r="B15190" s="93" t="s">
        <v>787</v>
      </c>
      <c r="C15190" s="93" t="s">
        <v>1420</v>
      </c>
      <c r="G15190" s="95">
        <v>250</v>
      </c>
      <c r="H15190" s="93" t="s">
        <v>8976</v>
      </c>
      <c r="I15190" s="93" t="s">
        <v>23900</v>
      </c>
      <c r="J15190" s="93" t="s">
        <v>20843</v>
      </c>
      <c r="K15190" s="93" t="s">
        <v>26141</v>
      </c>
      <c r="L15190" s="14">
        <f>AND(vyberHrace&lt;&gt;"",ISNUMBER(SEARCH(vyberHrace,$B15190)))</f>
      </c>
      <c r="M15190" s="14">
        <f>AND($I15190=MID(kododd,1,2),$J15190=MID(kododd,3,3))</f>
      </c>
    </row>
    <row r="15191">
      <c r="A15191" s="95">
        <v>32583</v>
      </c>
      <c r="B15191" s="93" t="s">
        <v>6065</v>
      </c>
      <c r="C15191" s="93" t="s">
        <v>1421</v>
      </c>
      <c r="D15191" s="95">
        <v>1284</v>
      </c>
      <c r="F15191" s="95">
        <v>363995</v>
      </c>
      <c r="G15191" s="95">
        <v>0</v>
      </c>
      <c r="H15191" s="93" t="s">
        <v>8976</v>
      </c>
      <c r="I15191" s="93" t="s">
        <v>23900</v>
      </c>
      <c r="J15191" s="93" t="s">
        <v>20908</v>
      </c>
      <c r="K15191" s="93" t="s">
        <v>4889</v>
      </c>
      <c r="L15191" s="14">
        <f>AND(vyberHrace&lt;&gt;"",ISNUMBER(SEARCH(vyberHrace,$B15191)))</f>
      </c>
      <c r="M15191" s="14">
        <f>AND($I15191=MID(kododd,1,2),$J15191=MID(kododd,3,3))</f>
      </c>
    </row>
    <row r="15192">
      <c r="A15192" s="95">
        <v>58113</v>
      </c>
      <c r="B15192" s="93" t="s">
        <v>24638</v>
      </c>
      <c r="C15192" s="93" t="s">
        <v>3255</v>
      </c>
      <c r="D15192" s="95">
        <v>1344</v>
      </c>
      <c r="E15192" s="95">
        <v>1557</v>
      </c>
      <c r="F15192" s="95">
        <v>23776919</v>
      </c>
      <c r="G15192" s="95">
        <v>0</v>
      </c>
      <c r="H15192" s="93" t="s">
        <v>8976</v>
      </c>
      <c r="I15192" s="93" t="s">
        <v>23900</v>
      </c>
      <c r="J15192" s="93" t="s">
        <v>20908</v>
      </c>
      <c r="K15192" s="93" t="s">
        <v>4889</v>
      </c>
      <c r="L15192" s="14">
        <f>AND(vyberHrace&lt;&gt;"",ISNUMBER(SEARCH(vyberHrace,$B15192)))</f>
      </c>
      <c r="M15192" s="14">
        <f>AND($I15192=MID(kododd,1,2),$J15192=MID(kododd,3,3))</f>
      </c>
    </row>
    <row r="15193">
      <c r="A15193" s="95">
        <v>60699</v>
      </c>
      <c r="B15193" s="93" t="s">
        <v>27112</v>
      </c>
      <c r="C15193" s="93" t="s">
        <v>1450</v>
      </c>
      <c r="D15193" s="95">
        <v>1148</v>
      </c>
      <c r="G15193" s="95">
        <v>250</v>
      </c>
      <c r="H15193" s="93" t="s">
        <v>8976</v>
      </c>
      <c r="I15193" s="93" t="s">
        <v>23900</v>
      </c>
      <c r="J15193" s="93" t="s">
        <v>21000</v>
      </c>
      <c r="K15193" s="93" t="s">
        <v>4022</v>
      </c>
      <c r="L15193" s="14">
        <f>AND(vyberHrace&lt;&gt;"",ISNUMBER(SEARCH(vyberHrace,$B15193)))</f>
      </c>
      <c r="M15193" s="14">
        <f>AND($I15193=MID(kododd,1,2),$J15193=MID(kododd,3,3))</f>
      </c>
    </row>
    <row r="15194">
      <c r="A15194" s="95">
        <v>6347</v>
      </c>
      <c r="B15194" s="93" t="s">
        <v>6202</v>
      </c>
      <c r="C15194" s="93" t="s">
        <v>1462</v>
      </c>
      <c r="D15194" s="95">
        <v>1417</v>
      </c>
      <c r="G15194" s="95">
        <v>0</v>
      </c>
      <c r="H15194" s="93" t="s">
        <v>8976</v>
      </c>
      <c r="I15194" s="93" t="s">
        <v>23900</v>
      </c>
      <c r="J15194" s="93" t="s">
        <v>20896</v>
      </c>
      <c r="K15194" s="93" t="s">
        <v>535</v>
      </c>
      <c r="L15194" s="14">
        <f>AND(vyberHrace&lt;&gt;"",ISNUMBER(SEARCH(vyberHrace,$B15194)))</f>
      </c>
      <c r="M15194" s="14">
        <f>AND($I15194=MID(kododd,1,2),$J15194=MID(kododd,3,3))</f>
      </c>
    </row>
    <row r="15195">
      <c r="A15195" s="95">
        <v>9322</v>
      </c>
      <c r="B15195" s="93" t="s">
        <v>13541</v>
      </c>
      <c r="C15195" s="93" t="s">
        <v>1434</v>
      </c>
      <c r="D15195" s="95">
        <v>2084</v>
      </c>
      <c r="E15195" s="95">
        <v>2099</v>
      </c>
      <c r="F15195" s="95">
        <v>322075</v>
      </c>
      <c r="G15195" s="95">
        <v>250</v>
      </c>
      <c r="H15195" s="93" t="s">
        <v>8976</v>
      </c>
      <c r="I15195" s="93" t="s">
        <v>23900</v>
      </c>
      <c r="J15195" s="93" t="s">
        <v>20874</v>
      </c>
      <c r="K15195" s="93" t="s">
        <v>21371</v>
      </c>
      <c r="L15195" s="14">
        <f>AND(vyberHrace&lt;&gt;"",ISNUMBER(SEARCH(vyberHrace,$B15195)))</f>
      </c>
      <c r="M15195" s="14">
        <f>AND($I15195=MID(kododd,1,2),$J15195=MID(kododd,3,3))</f>
      </c>
    </row>
    <row r="15196">
      <c r="A15196" s="95">
        <v>50544</v>
      </c>
      <c r="B15196" s="93" t="s">
        <v>4818</v>
      </c>
      <c r="C15196" s="93" t="s">
        <v>3255</v>
      </c>
      <c r="G15196" s="95">
        <v>0</v>
      </c>
      <c r="H15196" s="93" t="s">
        <v>8976</v>
      </c>
      <c r="I15196" s="93" t="s">
        <v>23900</v>
      </c>
      <c r="J15196" s="93" t="s">
        <v>20874</v>
      </c>
      <c r="K15196" s="93" t="s">
        <v>21371</v>
      </c>
      <c r="L15196" s="14">
        <f>AND(vyberHrace&lt;&gt;"",ISNUMBER(SEARCH(vyberHrace,$B15196)))</f>
      </c>
      <c r="M15196" s="14">
        <f>AND($I15196=MID(kododd,1,2),$J15196=MID(kododd,3,3))</f>
      </c>
    </row>
    <row r="15197">
      <c r="A15197" s="95">
        <v>31030</v>
      </c>
      <c r="B15197" s="93" t="s">
        <v>14796</v>
      </c>
      <c r="C15197" s="93" t="s">
        <v>1429</v>
      </c>
      <c r="D15197" s="95">
        <v>1778</v>
      </c>
      <c r="F15197" s="95">
        <v>354627</v>
      </c>
      <c r="G15197" s="95">
        <v>0</v>
      </c>
      <c r="H15197" s="93" t="s">
        <v>8976</v>
      </c>
      <c r="I15197" s="93" t="s">
        <v>23900</v>
      </c>
      <c r="J15197" s="93" t="s">
        <v>20874</v>
      </c>
      <c r="K15197" s="93" t="s">
        <v>21371</v>
      </c>
      <c r="L15197" s="14">
        <f>AND(vyberHrace&lt;&gt;"",ISNUMBER(SEARCH(vyberHrace,$B15197)))</f>
      </c>
      <c r="M15197" s="14">
        <f>AND($I15197=MID(kododd,1,2),$J15197=MID(kododd,3,3))</f>
      </c>
    </row>
    <row r="15198">
      <c r="A15198" s="95">
        <v>39619</v>
      </c>
      <c r="B15198" s="93" t="s">
        <v>19623</v>
      </c>
      <c r="C15198" s="93" t="s">
        <v>1419</v>
      </c>
      <c r="D15198" s="95">
        <v>1759</v>
      </c>
      <c r="E15198" s="95">
        <v>1802</v>
      </c>
      <c r="F15198" s="95">
        <v>23706791</v>
      </c>
      <c r="G15198" s="95">
        <v>250</v>
      </c>
      <c r="H15198" s="93" t="s">
        <v>8976</v>
      </c>
      <c r="I15198" s="93" t="s">
        <v>23900</v>
      </c>
      <c r="J15198" s="93" t="s">
        <v>20905</v>
      </c>
      <c r="K15198" s="93" t="s">
        <v>4820</v>
      </c>
      <c r="L15198" s="14">
        <f>AND(vyberHrace&lt;&gt;"",ISNUMBER(SEARCH(vyberHrace,$B15198)))</f>
      </c>
      <c r="M15198" s="14">
        <f>AND($I15198=MID(kododd,1,2),$J15198=MID(kododd,3,3))</f>
      </c>
    </row>
    <row r="15199">
      <c r="A15199" s="95">
        <v>41835</v>
      </c>
      <c r="B15199" s="93" t="s">
        <v>19624</v>
      </c>
      <c r="C15199" s="93" t="s">
        <v>1417</v>
      </c>
      <c r="D15199" s="95">
        <v>1127</v>
      </c>
      <c r="G15199" s="95">
        <v>250</v>
      </c>
      <c r="H15199" s="93" t="s">
        <v>8976</v>
      </c>
      <c r="I15199" s="93" t="s">
        <v>23900</v>
      </c>
      <c r="J15199" s="93" t="s">
        <v>20905</v>
      </c>
      <c r="K15199" s="93" t="s">
        <v>4820</v>
      </c>
      <c r="L15199" s="14">
        <f>AND(vyberHrace&lt;&gt;"",ISNUMBER(SEARCH(vyberHrace,$B15199)))</f>
      </c>
      <c r="M15199" s="14">
        <f>AND($I15199=MID(kododd,1,2),$J15199=MID(kododd,3,3))</f>
      </c>
    </row>
    <row r="15200">
      <c r="A15200" s="95">
        <v>39793</v>
      </c>
      <c r="B15200" s="93" t="s">
        <v>19625</v>
      </c>
      <c r="C15200" s="93" t="s">
        <v>1408</v>
      </c>
      <c r="G15200" s="95">
        <v>250</v>
      </c>
      <c r="H15200" s="93" t="s">
        <v>8976</v>
      </c>
      <c r="I15200" s="93" t="s">
        <v>23900</v>
      </c>
      <c r="J15200" s="93" t="s">
        <v>20905</v>
      </c>
      <c r="K15200" s="93" t="s">
        <v>4820</v>
      </c>
      <c r="L15200" s="14">
        <f>AND(vyberHrace&lt;&gt;"",ISNUMBER(SEARCH(vyberHrace,$B15200)))</f>
      </c>
      <c r="M15200" s="14">
        <f>AND($I15200=MID(kododd,1,2),$J15200=MID(kododd,3,3))</f>
      </c>
    </row>
    <row r="15201">
      <c r="A15201" s="95">
        <v>23491</v>
      </c>
      <c r="B15201" s="93" t="s">
        <v>19632</v>
      </c>
      <c r="C15201" s="93" t="s">
        <v>1443</v>
      </c>
      <c r="G15201" s="95">
        <v>0</v>
      </c>
      <c r="H15201" s="93" t="s">
        <v>8976</v>
      </c>
      <c r="I15201" s="93" t="s">
        <v>23900</v>
      </c>
      <c r="J15201" s="93" t="s">
        <v>20917</v>
      </c>
      <c r="K15201" s="93" t="s">
        <v>5565</v>
      </c>
      <c r="L15201" s="14">
        <f>AND(vyberHrace&lt;&gt;"",ISNUMBER(SEARCH(vyberHrace,$B15201)))</f>
      </c>
      <c r="M15201" s="14">
        <f>AND($I15201=MID(kododd,1,2),$J15201=MID(kododd,3,3))</f>
      </c>
    </row>
    <row r="15202">
      <c r="A15202" s="95">
        <v>49674</v>
      </c>
      <c r="B15202" s="93" t="s">
        <v>17127</v>
      </c>
      <c r="C15202" s="93" t="s">
        <v>1461</v>
      </c>
      <c r="D15202" s="95">
        <v>1428</v>
      </c>
      <c r="E15202" s="95">
        <v>1665</v>
      </c>
      <c r="F15202" s="95">
        <v>23728671</v>
      </c>
      <c r="G15202" s="95">
        <v>250</v>
      </c>
      <c r="H15202" s="93" t="s">
        <v>8976</v>
      </c>
      <c r="I15202" s="93" t="s">
        <v>23900</v>
      </c>
      <c r="J15202" s="93" t="s">
        <v>20972</v>
      </c>
      <c r="K15202" s="93" t="s">
        <v>26132</v>
      </c>
      <c r="L15202" s="14">
        <f>AND(vyberHrace&lt;&gt;"",ISNUMBER(SEARCH(vyberHrace,$B15202)))</f>
      </c>
      <c r="M15202" s="14">
        <f>AND($I15202=MID(kododd,1,2),$J15202=MID(kododd,3,3))</f>
      </c>
    </row>
    <row r="15203">
      <c r="A15203" s="95">
        <v>10454</v>
      </c>
      <c r="B15203" s="93" t="s">
        <v>17135</v>
      </c>
      <c r="C15203" s="93" t="s">
        <v>1417</v>
      </c>
      <c r="D15203" s="95">
        <v>1575</v>
      </c>
      <c r="G15203" s="95">
        <v>0</v>
      </c>
      <c r="H15203" s="93" t="s">
        <v>8976</v>
      </c>
      <c r="I15203" s="93" t="s">
        <v>23900</v>
      </c>
      <c r="J15203" s="93" t="s">
        <v>20905</v>
      </c>
      <c r="K15203" s="93" t="s">
        <v>4820</v>
      </c>
      <c r="L15203" s="14">
        <f>AND(vyberHrace&lt;&gt;"",ISNUMBER(SEARCH(vyberHrace,$B15203)))</f>
      </c>
      <c r="M15203" s="14">
        <f>AND($I15203=MID(kododd,1,2),$J15203=MID(kododd,3,3))</f>
      </c>
    </row>
    <row r="15204">
      <c r="A15204" s="95">
        <v>690</v>
      </c>
      <c r="B15204" s="93" t="s">
        <v>10973</v>
      </c>
      <c r="C15204" s="93" t="s">
        <v>1465</v>
      </c>
      <c r="D15204" s="95">
        <v>2052</v>
      </c>
      <c r="E15204" s="95">
        <v>2096</v>
      </c>
      <c r="F15204" s="95">
        <v>354635</v>
      </c>
      <c r="G15204" s="95">
        <v>250</v>
      </c>
      <c r="H15204" s="93" t="s">
        <v>8976</v>
      </c>
      <c r="I15204" s="93" t="s">
        <v>23900</v>
      </c>
      <c r="J15204" s="93" t="s">
        <v>20888</v>
      </c>
      <c r="K15204" s="93" t="s">
        <v>5151</v>
      </c>
      <c r="L15204" s="14">
        <f>AND(vyberHrace&lt;&gt;"",ISNUMBER(SEARCH(vyberHrace,$B15204)))</f>
      </c>
      <c r="M15204" s="14">
        <f>AND($I15204=MID(kododd,1,2),$J15204=MID(kododd,3,3))</f>
      </c>
    </row>
    <row r="15205">
      <c r="A15205" s="95">
        <v>45740</v>
      </c>
      <c r="B15205" s="93" t="s">
        <v>13290</v>
      </c>
      <c r="C15205" s="93" t="s">
        <v>1408</v>
      </c>
      <c r="G15205" s="95">
        <v>0</v>
      </c>
      <c r="H15205" s="93" t="s">
        <v>8976</v>
      </c>
      <c r="I15205" s="93" t="s">
        <v>23900</v>
      </c>
      <c r="J15205" s="93" t="s">
        <v>20905</v>
      </c>
      <c r="K15205" s="93" t="s">
        <v>4820</v>
      </c>
      <c r="L15205" s="14">
        <f>AND(vyberHrace&lt;&gt;"",ISNUMBER(SEARCH(vyberHrace,$B15205)))</f>
      </c>
      <c r="M15205" s="14">
        <f>AND($I15205=MID(kododd,1,2),$J15205=MID(kododd,3,3))</f>
      </c>
    </row>
    <row r="15206">
      <c r="A15206" s="95">
        <v>18544</v>
      </c>
      <c r="B15206" s="93" t="s">
        <v>23969</v>
      </c>
      <c r="C15206" s="93" t="s">
        <v>1448</v>
      </c>
      <c r="D15206" s="95">
        <v>1581</v>
      </c>
      <c r="E15206" s="95">
        <v>1820</v>
      </c>
      <c r="F15206" s="95">
        <v>302090</v>
      </c>
      <c r="G15206" s="95">
        <v>250</v>
      </c>
      <c r="H15206" s="93" t="s">
        <v>8976</v>
      </c>
      <c r="I15206" s="93" t="s">
        <v>23900</v>
      </c>
      <c r="J15206" s="93" t="s">
        <v>20874</v>
      </c>
      <c r="K15206" s="93" t="s">
        <v>21371</v>
      </c>
      <c r="L15206" s="14">
        <f>AND(vyberHrace&lt;&gt;"",ISNUMBER(SEARCH(vyberHrace,$B15206)))</f>
      </c>
      <c r="M15206" s="14">
        <f>AND($I15206=MID(kododd,1,2),$J15206=MID(kododd,3,3))</f>
      </c>
    </row>
    <row r="15207">
      <c r="A15207" s="95">
        <v>15966</v>
      </c>
      <c r="B15207" s="93" t="s">
        <v>13306</v>
      </c>
      <c r="C15207" s="93" t="s">
        <v>1475</v>
      </c>
      <c r="D15207" s="95">
        <v>1748</v>
      </c>
      <c r="E15207" s="95">
        <v>1866</v>
      </c>
      <c r="F15207" s="95">
        <v>302104</v>
      </c>
      <c r="G15207" s="95">
        <v>0</v>
      </c>
      <c r="H15207" s="93" t="s">
        <v>8976</v>
      </c>
      <c r="I15207" s="93" t="s">
        <v>23900</v>
      </c>
      <c r="J15207" s="93" t="s">
        <v>20859</v>
      </c>
      <c r="K15207" s="93" t="s">
        <v>6153</v>
      </c>
      <c r="L15207" s="14">
        <f>AND(vyberHrace&lt;&gt;"",ISNUMBER(SEARCH(vyberHrace,$B15207)))</f>
      </c>
      <c r="M15207" s="14">
        <f>AND($I15207=MID(kododd,1,2),$J15207=MID(kododd,3,3))</f>
      </c>
    </row>
    <row r="15208">
      <c r="A15208" s="95">
        <v>62426</v>
      </c>
      <c r="B15208" s="93" t="s">
        <v>13331</v>
      </c>
      <c r="C15208" s="93" t="s">
        <v>1414</v>
      </c>
      <c r="D15208" s="95">
        <v>1476</v>
      </c>
      <c r="E15208" s="95">
        <v>1670</v>
      </c>
      <c r="F15208" s="95">
        <v>23799722</v>
      </c>
      <c r="G15208" s="95">
        <v>250</v>
      </c>
      <c r="H15208" s="93" t="s">
        <v>8976</v>
      </c>
      <c r="I15208" s="93" t="s">
        <v>23900</v>
      </c>
      <c r="J15208" s="93" t="s">
        <v>20946</v>
      </c>
      <c r="K15208" s="93" t="s">
        <v>6829</v>
      </c>
      <c r="L15208" s="14">
        <f>AND(vyberHrace&lt;&gt;"",ISNUMBER(SEARCH(vyberHrace,$B15208)))</f>
      </c>
      <c r="M15208" s="14">
        <f>AND($I15208=MID(kododd,1,2),$J15208=MID(kododd,3,3))</f>
      </c>
    </row>
    <row r="15209">
      <c r="A15209" s="95">
        <v>57521</v>
      </c>
      <c r="B15209" s="93" t="s">
        <v>13333</v>
      </c>
      <c r="C15209" s="93" t="s">
        <v>1437</v>
      </c>
      <c r="G15209" s="95">
        <v>0</v>
      </c>
      <c r="H15209" s="93" t="s">
        <v>8976</v>
      </c>
      <c r="I15209" s="93" t="s">
        <v>23900</v>
      </c>
      <c r="J15209" s="93" t="s">
        <v>20896</v>
      </c>
      <c r="K15209" s="93" t="s">
        <v>535</v>
      </c>
      <c r="L15209" s="14">
        <f>AND(vyberHrace&lt;&gt;"",ISNUMBER(SEARCH(vyberHrace,$B15209)))</f>
      </c>
      <c r="M15209" s="14">
        <f>AND($I15209=MID(kododd,1,2),$J15209=MID(kododd,3,3))</f>
      </c>
    </row>
    <row r="15210">
      <c r="A15210" s="95">
        <v>57269</v>
      </c>
      <c r="B15210" s="93" t="s">
        <v>22866</v>
      </c>
      <c r="C15210" s="93" t="s">
        <v>1407</v>
      </c>
      <c r="D15210" s="95">
        <v>1312</v>
      </c>
      <c r="E15210" s="95">
        <v>1485</v>
      </c>
      <c r="F15210" s="95">
        <v>23767820</v>
      </c>
      <c r="G15210" s="95">
        <v>250</v>
      </c>
      <c r="H15210" s="93" t="s">
        <v>8976</v>
      </c>
      <c r="I15210" s="93" t="s">
        <v>23900</v>
      </c>
      <c r="J15210" s="93" t="s">
        <v>20917</v>
      </c>
      <c r="K15210" s="93" t="s">
        <v>5565</v>
      </c>
      <c r="L15210" s="14">
        <f>AND(vyberHrace&lt;&gt;"",ISNUMBER(SEARCH(vyberHrace,$B15210)))</f>
      </c>
      <c r="M15210" s="14">
        <f>AND($I15210=MID(kododd,1,2),$J15210=MID(kododd,3,3))</f>
      </c>
    </row>
    <row r="15211">
      <c r="A15211" s="95">
        <v>53513</v>
      </c>
      <c r="B15211" s="93" t="s">
        <v>17561</v>
      </c>
      <c r="C15211" s="93" t="s">
        <v>3255</v>
      </c>
      <c r="D15211" s="95">
        <v>1765</v>
      </c>
      <c r="E15211" s="95">
        <v>1899</v>
      </c>
      <c r="F15211" s="95">
        <v>23745517</v>
      </c>
      <c r="G15211" s="95">
        <v>250</v>
      </c>
      <c r="H15211" s="93" t="s">
        <v>8976</v>
      </c>
      <c r="I15211" s="93" t="s">
        <v>23900</v>
      </c>
      <c r="J15211" s="93" t="s">
        <v>20917</v>
      </c>
      <c r="K15211" s="93" t="s">
        <v>5565</v>
      </c>
      <c r="L15211" s="14">
        <f>AND(vyberHrace&lt;&gt;"",ISNUMBER(SEARCH(vyberHrace,$B15211)))</f>
      </c>
      <c r="M15211" s="14">
        <f>AND($I15211=MID(kododd,1,2),$J15211=MID(kododd,3,3))</f>
      </c>
    </row>
    <row r="15212">
      <c r="A15212" s="95">
        <v>53514</v>
      </c>
      <c r="B15212" s="93" t="s">
        <v>17562</v>
      </c>
      <c r="C15212" s="93" t="s">
        <v>1406</v>
      </c>
      <c r="D15212" s="95">
        <v>1430</v>
      </c>
      <c r="E15212" s="95">
        <v>1625</v>
      </c>
      <c r="F15212" s="95">
        <v>23745525</v>
      </c>
      <c r="G15212" s="95">
        <v>250</v>
      </c>
      <c r="H15212" s="93" t="s">
        <v>8976</v>
      </c>
      <c r="I15212" s="93" t="s">
        <v>23900</v>
      </c>
      <c r="J15212" s="93" t="s">
        <v>20917</v>
      </c>
      <c r="K15212" s="93" t="s">
        <v>5565</v>
      </c>
      <c r="L15212" s="14">
        <f>AND(vyberHrace&lt;&gt;"",ISNUMBER(SEARCH(vyberHrace,$B15212)))</f>
      </c>
      <c r="M15212" s="14">
        <f>AND($I15212=MID(kododd,1,2),$J15212=MID(kododd,3,3))</f>
      </c>
    </row>
    <row r="15213">
      <c r="A15213" s="95">
        <v>3604</v>
      </c>
      <c r="B15213" s="93" t="s">
        <v>13493</v>
      </c>
      <c r="C15213" s="93" t="s">
        <v>1401</v>
      </c>
      <c r="D15213" s="95">
        <v>1728</v>
      </c>
      <c r="F15213" s="95">
        <v>354643</v>
      </c>
      <c r="G15213" s="95">
        <v>250</v>
      </c>
      <c r="H15213" s="93" t="s">
        <v>8976</v>
      </c>
      <c r="I15213" s="93" t="s">
        <v>23900</v>
      </c>
      <c r="J15213" s="93" t="s">
        <v>20946</v>
      </c>
      <c r="K15213" s="93" t="s">
        <v>6829</v>
      </c>
      <c r="L15213" s="14">
        <f>AND(vyberHrace&lt;&gt;"",ISNUMBER(SEARCH(vyberHrace,$B15213)))</f>
      </c>
      <c r="M15213" s="14">
        <f>AND($I15213=MID(kododd,1,2),$J15213=MID(kododd,3,3))</f>
      </c>
    </row>
    <row r="15214">
      <c r="A15214" s="95">
        <v>47605</v>
      </c>
      <c r="B15214" s="93" t="s">
        <v>13515</v>
      </c>
      <c r="C15214" s="93" t="s">
        <v>1402</v>
      </c>
      <c r="D15214" s="95">
        <v>1100</v>
      </c>
      <c r="G15214" s="95">
        <v>0</v>
      </c>
      <c r="H15214" s="93" t="s">
        <v>8976</v>
      </c>
      <c r="I15214" s="93" t="s">
        <v>23900</v>
      </c>
      <c r="J15214" s="93" t="s">
        <v>20917</v>
      </c>
      <c r="K15214" s="93" t="s">
        <v>5565</v>
      </c>
      <c r="L15214" s="14">
        <f>AND(vyberHrace&lt;&gt;"",ISNUMBER(SEARCH(vyberHrace,$B15214)))</f>
      </c>
      <c r="M15214" s="14">
        <f>AND($I15214=MID(kododd,1,2),$J15214=MID(kododd,3,3))</f>
      </c>
    </row>
    <row r="15215">
      <c r="A15215" s="95">
        <v>47604</v>
      </c>
      <c r="B15215" s="93" t="s">
        <v>13517</v>
      </c>
      <c r="C15215" s="93" t="s">
        <v>1416</v>
      </c>
      <c r="G15215" s="95">
        <v>0</v>
      </c>
      <c r="H15215" s="93" t="s">
        <v>8976</v>
      </c>
      <c r="I15215" s="93" t="s">
        <v>23900</v>
      </c>
      <c r="J15215" s="93" t="s">
        <v>20917</v>
      </c>
      <c r="K15215" s="93" t="s">
        <v>5565</v>
      </c>
      <c r="L15215" s="14">
        <f>AND(vyberHrace&lt;&gt;"",ISNUMBER(SEARCH(vyberHrace,$B15215)))</f>
      </c>
      <c r="M15215" s="14">
        <f>AND($I15215=MID(kododd,1,2),$J15215=MID(kododd,3,3))</f>
      </c>
    </row>
    <row r="15216">
      <c r="A15216" s="95">
        <v>61703</v>
      </c>
      <c r="B15216" s="93" t="s">
        <v>27857</v>
      </c>
      <c r="C15216" s="93" t="s">
        <v>1436</v>
      </c>
      <c r="F15216" s="95">
        <v>23786205</v>
      </c>
      <c r="G15216" s="95">
        <v>250</v>
      </c>
      <c r="H15216" s="93" t="s">
        <v>8976</v>
      </c>
      <c r="I15216" s="93" t="s">
        <v>23900</v>
      </c>
      <c r="J15216" s="93" t="s">
        <v>20905</v>
      </c>
      <c r="K15216" s="93" t="s">
        <v>4820</v>
      </c>
      <c r="L15216" s="14">
        <f>AND(vyberHrace&lt;&gt;"",ISNUMBER(SEARCH(vyberHrace,$B15216)))</f>
      </c>
      <c r="M15216" s="14">
        <f>AND($I15216=MID(kododd,1,2),$J15216=MID(kododd,3,3))</f>
      </c>
    </row>
    <row r="15217">
      <c r="A15217" s="95">
        <v>59383</v>
      </c>
      <c r="B15217" s="93" t="s">
        <v>25800</v>
      </c>
      <c r="C15217" s="93" t="s">
        <v>1411</v>
      </c>
      <c r="F15217" s="95">
        <v>23786213</v>
      </c>
      <c r="G15217" s="95">
        <v>250</v>
      </c>
      <c r="H15217" s="93" t="s">
        <v>8976</v>
      </c>
      <c r="I15217" s="93" t="s">
        <v>23900</v>
      </c>
      <c r="J15217" s="93" t="s">
        <v>20905</v>
      </c>
      <c r="K15217" s="93" t="s">
        <v>4820</v>
      </c>
      <c r="L15217" s="14">
        <f>AND(vyberHrace&lt;&gt;"",ISNUMBER(SEARCH(vyberHrace,$B15217)))</f>
      </c>
      <c r="M15217" s="14">
        <f>AND($I15217=MID(kododd,1,2),$J15217=MID(kododd,3,3))</f>
      </c>
    </row>
    <row r="15218">
      <c r="A15218" s="95">
        <v>3493</v>
      </c>
      <c r="B15218" s="93" t="s">
        <v>11139</v>
      </c>
      <c r="C15218" s="93" t="s">
        <v>1440</v>
      </c>
      <c r="D15218" s="95">
        <v>1701</v>
      </c>
      <c r="G15218" s="95">
        <v>0</v>
      </c>
      <c r="H15218" s="93" t="s">
        <v>8976</v>
      </c>
      <c r="I15218" s="93" t="s">
        <v>23900</v>
      </c>
      <c r="J15218" s="93" t="s">
        <v>20846</v>
      </c>
      <c r="K15218" s="93" t="s">
        <v>4901</v>
      </c>
      <c r="L15218" s="14">
        <f>AND(vyberHrace&lt;&gt;"",ISNUMBER(SEARCH(vyberHrace,$B15218)))</f>
      </c>
      <c r="M15218" s="14">
        <f>AND($I15218=MID(kododd,1,2),$J15218=MID(kododd,3,3))</f>
      </c>
    </row>
    <row r="15219">
      <c r="A15219" s="95">
        <v>52593</v>
      </c>
      <c r="B15219" s="93" t="s">
        <v>4171</v>
      </c>
      <c r="C15219" s="93" t="s">
        <v>1422</v>
      </c>
      <c r="G15219" s="95">
        <v>0</v>
      </c>
      <c r="H15219" s="93" t="s">
        <v>8976</v>
      </c>
      <c r="I15219" s="93" t="s">
        <v>23900</v>
      </c>
      <c r="J15219" s="93" t="s">
        <v>20905</v>
      </c>
      <c r="K15219" s="93" t="s">
        <v>4820</v>
      </c>
      <c r="L15219" s="14">
        <f>AND(vyberHrace&lt;&gt;"",ISNUMBER(SEARCH(vyberHrace,$B15219)))</f>
      </c>
      <c r="M15219" s="14">
        <f>AND($I15219=MID(kododd,1,2),$J15219=MID(kododd,3,3))</f>
      </c>
    </row>
    <row r="15220">
      <c r="A15220" s="95">
        <v>46282</v>
      </c>
      <c r="B15220" s="93" t="s">
        <v>15867</v>
      </c>
      <c r="C15220" s="93" t="s">
        <v>3255</v>
      </c>
      <c r="F15220" s="95">
        <v>23725150</v>
      </c>
      <c r="G15220" s="95">
        <v>0</v>
      </c>
      <c r="H15220" s="93" t="s">
        <v>8976</v>
      </c>
      <c r="I15220" s="93" t="s">
        <v>23900</v>
      </c>
      <c r="J15220" s="93" t="s">
        <v>20874</v>
      </c>
      <c r="K15220" s="93" t="s">
        <v>21371</v>
      </c>
      <c r="L15220" s="14">
        <f>AND(vyberHrace&lt;&gt;"",ISNUMBER(SEARCH(vyberHrace,$B15220)))</f>
      </c>
      <c r="M15220" s="14">
        <f>AND($I15220=MID(kododd,1,2),$J15220=MID(kododd,3,3))</f>
      </c>
    </row>
    <row r="15221">
      <c r="A15221" s="95">
        <v>46445</v>
      </c>
      <c r="B15221" s="93" t="s">
        <v>15868</v>
      </c>
      <c r="C15221" s="93" t="s">
        <v>1410</v>
      </c>
      <c r="F15221" s="95">
        <v>23725206</v>
      </c>
      <c r="G15221" s="95">
        <v>0</v>
      </c>
      <c r="H15221" s="93" t="s">
        <v>8976</v>
      </c>
      <c r="I15221" s="93" t="s">
        <v>23900</v>
      </c>
      <c r="J15221" s="93" t="s">
        <v>21011</v>
      </c>
      <c r="K15221" s="93" t="s">
        <v>134</v>
      </c>
      <c r="L15221" s="14">
        <f>AND(vyberHrace&lt;&gt;"",ISNUMBER(SEARCH(vyberHrace,$B15221)))</f>
      </c>
      <c r="M15221" s="14">
        <f>AND($I15221=MID(kododd,1,2),$J15221=MID(kododd,3,3))</f>
      </c>
    </row>
    <row r="15222">
      <c r="A15222" s="95">
        <v>56139</v>
      </c>
      <c r="B15222" s="93" t="s">
        <v>22612</v>
      </c>
      <c r="C15222" s="93" t="s">
        <v>1486</v>
      </c>
      <c r="D15222" s="95">
        <v>1034</v>
      </c>
      <c r="F15222" s="95">
        <v>23779543</v>
      </c>
      <c r="G15222" s="95">
        <v>250</v>
      </c>
      <c r="H15222" s="93" t="s">
        <v>8976</v>
      </c>
      <c r="I15222" s="93" t="s">
        <v>23900</v>
      </c>
      <c r="J15222" s="93" t="s">
        <v>20843</v>
      </c>
      <c r="K15222" s="93" t="s">
        <v>26141</v>
      </c>
      <c r="L15222" s="14">
        <f>AND(vyberHrace&lt;&gt;"",ISNUMBER(SEARCH(vyberHrace,$B15222)))</f>
      </c>
      <c r="M15222" s="14">
        <f>AND($I15222=MID(kododd,1,2),$J15222=MID(kododd,3,3))</f>
      </c>
    </row>
    <row r="15223">
      <c r="A15223" s="95">
        <v>57522</v>
      </c>
      <c r="B15223" s="93" t="s">
        <v>22613</v>
      </c>
      <c r="C15223" s="93" t="s">
        <v>1453</v>
      </c>
      <c r="D15223" s="95">
        <v>1321</v>
      </c>
      <c r="E15223" s="95">
        <v>1627</v>
      </c>
      <c r="F15223" s="95">
        <v>23774916</v>
      </c>
      <c r="G15223" s="95">
        <v>250</v>
      </c>
      <c r="H15223" s="93" t="s">
        <v>8976</v>
      </c>
      <c r="I15223" s="93" t="s">
        <v>23900</v>
      </c>
      <c r="J15223" s="93" t="s">
        <v>20843</v>
      </c>
      <c r="K15223" s="93" t="s">
        <v>26141</v>
      </c>
      <c r="L15223" s="14">
        <f>AND(vyberHrace&lt;&gt;"",ISNUMBER(SEARCH(vyberHrace,$B15223)))</f>
      </c>
      <c r="M15223" s="14">
        <f>AND($I15223=MID(kododd,1,2),$J15223=MID(kododd,3,3))</f>
      </c>
    </row>
    <row r="15224">
      <c r="A15224" s="95">
        <v>54390</v>
      </c>
      <c r="B15224" s="93" t="s">
        <v>788</v>
      </c>
      <c r="C15224" s="93" t="s">
        <v>1420</v>
      </c>
      <c r="D15224" s="95">
        <v>1067</v>
      </c>
      <c r="E15224" s="95">
        <v>1408</v>
      </c>
      <c r="F15224" s="95">
        <v>23779551</v>
      </c>
      <c r="G15224" s="95">
        <v>250</v>
      </c>
      <c r="H15224" s="93" t="s">
        <v>8976</v>
      </c>
      <c r="I15224" s="93" t="s">
        <v>23900</v>
      </c>
      <c r="J15224" s="93" t="s">
        <v>20843</v>
      </c>
      <c r="K15224" s="93" t="s">
        <v>26141</v>
      </c>
      <c r="L15224" s="14">
        <f>AND(vyberHrace&lt;&gt;"",ISNUMBER(SEARCH(vyberHrace,$B15224)))</f>
      </c>
      <c r="M15224" s="14">
        <f>AND($I15224=MID(kododd,1,2),$J15224=MID(kododd,3,3))</f>
      </c>
    </row>
    <row r="15225">
      <c r="A15225" s="95">
        <v>55403</v>
      </c>
      <c r="B15225" s="93" t="s">
        <v>22646</v>
      </c>
      <c r="C15225" s="93" t="s">
        <v>1448</v>
      </c>
      <c r="G15225" s="95">
        <v>250</v>
      </c>
      <c r="H15225" s="93" t="s">
        <v>8976</v>
      </c>
      <c r="I15225" s="93" t="s">
        <v>23900</v>
      </c>
      <c r="J15225" s="93" t="s">
        <v>20946</v>
      </c>
      <c r="K15225" s="93" t="s">
        <v>6829</v>
      </c>
      <c r="L15225" s="14">
        <f>AND(vyberHrace&lt;&gt;"",ISNUMBER(SEARCH(vyberHrace,$B15225)))</f>
      </c>
      <c r="M15225" s="14">
        <f>AND($I15225=MID(kododd,1,2),$J15225=MID(kododd,3,3))</f>
      </c>
    </row>
    <row r="15226">
      <c r="A15226" s="95">
        <v>40261</v>
      </c>
      <c r="B15226" s="93" t="s">
        <v>22647</v>
      </c>
      <c r="C15226" s="93" t="s">
        <v>1428</v>
      </c>
      <c r="D15226" s="95">
        <v>1369</v>
      </c>
      <c r="F15226" s="95">
        <v>23770082</v>
      </c>
      <c r="G15226" s="95">
        <v>250</v>
      </c>
      <c r="H15226" s="93" t="s">
        <v>8976</v>
      </c>
      <c r="I15226" s="93" t="s">
        <v>23900</v>
      </c>
      <c r="J15226" s="93" t="s">
        <v>20946</v>
      </c>
      <c r="K15226" s="93" t="s">
        <v>6829</v>
      </c>
      <c r="L15226" s="14">
        <f>AND(vyberHrace&lt;&gt;"",ISNUMBER(SEARCH(vyberHrace,$B15226)))</f>
      </c>
      <c r="M15226" s="14">
        <f>AND($I15226=MID(kododd,1,2),$J15226=MID(kododd,3,3))</f>
      </c>
    </row>
    <row r="15227">
      <c r="A15227" s="95">
        <v>40782</v>
      </c>
      <c r="B15227" s="93" t="s">
        <v>18307</v>
      </c>
      <c r="C15227" s="93" t="s">
        <v>1410</v>
      </c>
      <c r="D15227" s="95">
        <v>1100</v>
      </c>
      <c r="G15227" s="95">
        <v>0</v>
      </c>
      <c r="H15227" s="93" t="s">
        <v>8976</v>
      </c>
      <c r="I15227" s="93" t="s">
        <v>23900</v>
      </c>
      <c r="J15227" s="93" t="s">
        <v>20870</v>
      </c>
      <c r="K15227" s="93" t="s">
        <v>5157</v>
      </c>
      <c r="L15227" s="14">
        <f>AND(vyberHrace&lt;&gt;"",ISNUMBER(SEARCH(vyberHrace,$B15227)))</f>
      </c>
      <c r="M15227" s="14">
        <f>AND($I15227=MID(kododd,1,2),$J15227=MID(kododd,3,3))</f>
      </c>
    </row>
    <row r="15228">
      <c r="A15228" s="95">
        <v>44860</v>
      </c>
      <c r="B15228" s="93" t="s">
        <v>18308</v>
      </c>
      <c r="C15228" s="93" t="s">
        <v>1402</v>
      </c>
      <c r="D15228" s="95">
        <v>1100</v>
      </c>
      <c r="G15228" s="95">
        <v>0</v>
      </c>
      <c r="H15228" s="93" t="s">
        <v>8976</v>
      </c>
      <c r="I15228" s="93" t="s">
        <v>23900</v>
      </c>
      <c r="J15228" s="93" t="s">
        <v>20870</v>
      </c>
      <c r="K15228" s="93" t="s">
        <v>5157</v>
      </c>
      <c r="L15228" s="14">
        <f>AND(vyberHrace&lt;&gt;"",ISNUMBER(SEARCH(vyberHrace,$B15228)))</f>
      </c>
      <c r="M15228" s="14">
        <f>AND($I15228=MID(kododd,1,2),$J15228=MID(kododd,3,3))</f>
      </c>
    </row>
    <row r="15229">
      <c r="A15229" s="95">
        <v>55058</v>
      </c>
      <c r="B15229" s="93" t="s">
        <v>805</v>
      </c>
      <c r="C15229" s="93" t="s">
        <v>1412</v>
      </c>
      <c r="G15229" s="95">
        <v>250</v>
      </c>
      <c r="H15229" s="93" t="s">
        <v>8976</v>
      </c>
      <c r="I15229" s="93" t="s">
        <v>23900</v>
      </c>
      <c r="J15229" s="93" t="s">
        <v>20874</v>
      </c>
      <c r="K15229" s="93" t="s">
        <v>21371</v>
      </c>
      <c r="L15229" s="14">
        <f>AND(vyberHrace&lt;&gt;"",ISNUMBER(SEARCH(vyberHrace,$B15229)))</f>
      </c>
      <c r="M15229" s="14">
        <f>AND($I15229=MID(kododd,1,2),$J15229=MID(kododd,3,3))</f>
      </c>
    </row>
    <row r="15230">
      <c r="A15230" s="95">
        <v>11554</v>
      </c>
      <c r="B15230" s="93" t="s">
        <v>13546</v>
      </c>
      <c r="C15230" s="93" t="s">
        <v>1423</v>
      </c>
      <c r="D15230" s="95">
        <v>1553</v>
      </c>
      <c r="G15230" s="95">
        <v>0</v>
      </c>
      <c r="H15230" s="93" t="s">
        <v>8976</v>
      </c>
      <c r="I15230" s="93" t="s">
        <v>23900</v>
      </c>
      <c r="J15230" s="93" t="s">
        <v>20874</v>
      </c>
      <c r="K15230" s="93" t="s">
        <v>21371</v>
      </c>
      <c r="L15230" s="14">
        <f>AND(vyberHrace&lt;&gt;"",ISNUMBER(SEARCH(vyberHrace,$B15230)))</f>
      </c>
      <c r="M15230" s="14">
        <f>AND($I15230=MID(kododd,1,2),$J15230=MID(kododd,3,3))</f>
      </c>
    </row>
    <row r="15231">
      <c r="A15231" s="95">
        <v>36979</v>
      </c>
      <c r="B15231" s="93" t="s">
        <v>13547</v>
      </c>
      <c r="C15231" s="93" t="s">
        <v>1438</v>
      </c>
      <c r="D15231" s="95">
        <v>1897</v>
      </c>
      <c r="E15231" s="95">
        <v>1941</v>
      </c>
      <c r="F15231" s="95">
        <v>376647</v>
      </c>
      <c r="G15231" s="95">
        <v>250</v>
      </c>
      <c r="H15231" s="93" t="s">
        <v>8976</v>
      </c>
      <c r="I15231" s="93" t="s">
        <v>23900</v>
      </c>
      <c r="J15231" s="93" t="s">
        <v>20908</v>
      </c>
      <c r="K15231" s="93" t="s">
        <v>4889</v>
      </c>
      <c r="L15231" s="14">
        <f>AND(vyberHrace&lt;&gt;"",ISNUMBER(SEARCH(vyberHrace,$B15231)))</f>
      </c>
      <c r="M15231" s="14">
        <f>AND($I15231=MID(kododd,1,2),$J15231=MID(kododd,3,3))</f>
      </c>
    </row>
    <row r="15232">
      <c r="A15232" s="95">
        <v>54298</v>
      </c>
      <c r="B15232" s="93" t="s">
        <v>796</v>
      </c>
      <c r="C15232" s="93" t="s">
        <v>1412</v>
      </c>
      <c r="G15232" s="95">
        <v>250</v>
      </c>
      <c r="H15232" s="93" t="s">
        <v>8976</v>
      </c>
      <c r="I15232" s="93" t="s">
        <v>23900</v>
      </c>
      <c r="J15232" s="93" t="s">
        <v>20870</v>
      </c>
      <c r="K15232" s="93" t="s">
        <v>5157</v>
      </c>
      <c r="L15232" s="14">
        <f>AND(vyberHrace&lt;&gt;"",ISNUMBER(SEARCH(vyberHrace,$B15232)))</f>
      </c>
      <c r="M15232" s="14">
        <f>AND($I15232=MID(kododd,1,2),$J15232=MID(kododd,3,3))</f>
      </c>
    </row>
    <row r="15233">
      <c r="A15233" s="95">
        <v>48214</v>
      </c>
      <c r="B15233" s="93" t="s">
        <v>11341</v>
      </c>
      <c r="C15233" s="93" t="s">
        <v>1402</v>
      </c>
      <c r="D15233" s="95">
        <v>1754</v>
      </c>
      <c r="E15233" s="95">
        <v>1828</v>
      </c>
      <c r="F15233" s="95">
        <v>23735732</v>
      </c>
      <c r="G15233" s="95">
        <v>250</v>
      </c>
      <c r="H15233" s="93" t="s">
        <v>8976</v>
      </c>
      <c r="I15233" s="93" t="s">
        <v>23900</v>
      </c>
      <c r="J15233" s="93" t="s">
        <v>20843</v>
      </c>
      <c r="K15233" s="93" t="s">
        <v>26141</v>
      </c>
      <c r="L15233" s="14">
        <f>AND(vyberHrace&lt;&gt;"",ISNUMBER(SEARCH(vyberHrace,$B15233)))</f>
      </c>
      <c r="M15233" s="14">
        <f>AND($I15233=MID(kododd,1,2),$J15233=MID(kododd,3,3))</f>
      </c>
    </row>
    <row r="15234">
      <c r="A15234" s="95">
        <v>2449</v>
      </c>
      <c r="B15234" s="93" t="s">
        <v>10051</v>
      </c>
      <c r="C15234" s="93" t="s">
        <v>1470</v>
      </c>
      <c r="D15234" s="95">
        <v>1554</v>
      </c>
      <c r="E15234" s="95">
        <v>1725</v>
      </c>
      <c r="F15234" s="95">
        <v>351423</v>
      </c>
      <c r="G15234" s="95">
        <v>250</v>
      </c>
      <c r="H15234" s="93" t="s">
        <v>8976</v>
      </c>
      <c r="I15234" s="93" t="s">
        <v>23900</v>
      </c>
      <c r="J15234" s="93" t="s">
        <v>20969</v>
      </c>
      <c r="K15234" s="93" t="s">
        <v>4719</v>
      </c>
      <c r="L15234" s="14">
        <f>AND(vyberHrace&lt;&gt;"",ISNUMBER(SEARCH(vyberHrace,$B15234)))</f>
      </c>
      <c r="M15234" s="14">
        <f>AND($I15234=MID(kododd,1,2),$J15234=MID(kododd,3,3))</f>
      </c>
    </row>
    <row r="15235">
      <c r="A15235" s="95">
        <v>47997</v>
      </c>
      <c r="B15235" s="93" t="s">
        <v>4172</v>
      </c>
      <c r="C15235" s="93" t="s">
        <v>1402</v>
      </c>
      <c r="D15235" s="95">
        <v>1411</v>
      </c>
      <c r="E15235" s="95">
        <v>1552</v>
      </c>
      <c r="F15235" s="95">
        <v>23719931</v>
      </c>
      <c r="G15235" s="95">
        <v>0</v>
      </c>
      <c r="H15235" s="93" t="s">
        <v>8976</v>
      </c>
      <c r="I15235" s="93" t="s">
        <v>23900</v>
      </c>
      <c r="J15235" s="93" t="s">
        <v>20908</v>
      </c>
      <c r="K15235" s="93" t="s">
        <v>4889</v>
      </c>
      <c r="L15235" s="14">
        <f>AND(vyberHrace&lt;&gt;"",ISNUMBER(SEARCH(vyberHrace,$B15235)))</f>
      </c>
      <c r="M15235" s="14">
        <f>AND($I15235=MID(kododd,1,2),$J15235=MID(kododd,3,3))</f>
      </c>
    </row>
    <row r="15236">
      <c r="A15236" s="95">
        <v>51151</v>
      </c>
      <c r="B15236" s="93" t="s">
        <v>4813</v>
      </c>
      <c r="C15236" s="93" t="s">
        <v>3255</v>
      </c>
      <c r="F15236" s="95">
        <v>23755016</v>
      </c>
      <c r="G15236" s="95">
        <v>0</v>
      </c>
      <c r="H15236" s="93" t="s">
        <v>8976</v>
      </c>
      <c r="I15236" s="93" t="s">
        <v>23900</v>
      </c>
      <c r="J15236" s="93" t="s">
        <v>20859</v>
      </c>
      <c r="K15236" s="93" t="s">
        <v>6153</v>
      </c>
      <c r="L15236" s="14">
        <f>AND(vyberHrace&lt;&gt;"",ISNUMBER(SEARCH(vyberHrace,$B15236)))</f>
      </c>
      <c r="M15236" s="14">
        <f>AND($I15236=MID(kododd,1,2),$J15236=MID(kododd,3,3))</f>
      </c>
    </row>
    <row r="15237">
      <c r="A15237" s="95">
        <v>4039</v>
      </c>
      <c r="B15237" s="93" t="s">
        <v>16000</v>
      </c>
      <c r="C15237" s="93" t="s">
        <v>1478</v>
      </c>
      <c r="D15237" s="95">
        <v>1635</v>
      </c>
      <c r="G15237" s="95">
        <v>0</v>
      </c>
      <c r="H15237" s="93" t="s">
        <v>8976</v>
      </c>
      <c r="I15237" s="93" t="s">
        <v>23900</v>
      </c>
      <c r="J15237" s="93" t="s">
        <v>20874</v>
      </c>
      <c r="K15237" s="93" t="s">
        <v>21371</v>
      </c>
      <c r="L15237" s="14">
        <f>AND(vyberHrace&lt;&gt;"",ISNUMBER(SEARCH(vyberHrace,$B15237)))</f>
      </c>
      <c r="M15237" s="14">
        <f>AND($I15237=MID(kododd,1,2),$J15237=MID(kododd,3,3))</f>
      </c>
    </row>
    <row r="15238">
      <c r="A15238" s="95">
        <v>43371</v>
      </c>
      <c r="B15238" s="93" t="s">
        <v>16022</v>
      </c>
      <c r="C15238" s="93" t="s">
        <v>1400</v>
      </c>
      <c r="D15238" s="95">
        <v>1351</v>
      </c>
      <c r="E15238" s="95">
        <v>1533</v>
      </c>
      <c r="F15238" s="95">
        <v>23712120</v>
      </c>
      <c r="G15238" s="95">
        <v>0</v>
      </c>
      <c r="H15238" s="93" t="s">
        <v>8976</v>
      </c>
      <c r="I15238" s="93" t="s">
        <v>23900</v>
      </c>
      <c r="J15238" s="93" t="s">
        <v>20969</v>
      </c>
      <c r="K15238" s="93" t="s">
        <v>4719</v>
      </c>
      <c r="L15238" s="14">
        <f>AND(vyberHrace&lt;&gt;"",ISNUMBER(SEARCH(vyberHrace,$B15238)))</f>
      </c>
      <c r="M15238" s="14">
        <f>AND($I15238=MID(kododd,1,2),$J15238=MID(kododd,3,3))</f>
      </c>
    </row>
    <row r="15239">
      <c r="A15239" s="95">
        <v>45743</v>
      </c>
      <c r="B15239" s="93" t="s">
        <v>16051</v>
      </c>
      <c r="C15239" s="93" t="s">
        <v>1416</v>
      </c>
      <c r="D15239" s="95">
        <v>1126</v>
      </c>
      <c r="F15239" s="95">
        <v>23749490</v>
      </c>
      <c r="G15239" s="95">
        <v>0</v>
      </c>
      <c r="H15239" s="93" t="s">
        <v>8976</v>
      </c>
      <c r="I15239" s="93" t="s">
        <v>23900</v>
      </c>
      <c r="J15239" s="93" t="s">
        <v>20905</v>
      </c>
      <c r="K15239" s="93" t="s">
        <v>4820</v>
      </c>
      <c r="L15239" s="14">
        <f>AND(vyberHrace&lt;&gt;"",ISNUMBER(SEARCH(vyberHrace,$B15239)))</f>
      </c>
      <c r="M15239" s="14">
        <f>AND($I15239=MID(kododd,1,2),$J15239=MID(kododd,3,3))</f>
      </c>
    </row>
    <row r="15240">
      <c r="A15240" s="95">
        <v>6411</v>
      </c>
      <c r="B15240" s="93" t="s">
        <v>22648</v>
      </c>
      <c r="C15240" s="93" t="s">
        <v>1427</v>
      </c>
      <c r="D15240" s="95">
        <v>1583</v>
      </c>
      <c r="G15240" s="95">
        <v>0</v>
      </c>
      <c r="H15240" s="93" t="s">
        <v>8976</v>
      </c>
      <c r="I15240" s="93" t="s">
        <v>23900</v>
      </c>
      <c r="J15240" s="93" t="s">
        <v>20946</v>
      </c>
      <c r="K15240" s="93" t="s">
        <v>6829</v>
      </c>
      <c r="L15240" s="14">
        <f>AND(vyberHrace&lt;&gt;"",ISNUMBER(SEARCH(vyberHrace,$B15240)))</f>
      </c>
      <c r="M15240" s="14">
        <f>AND($I15240=MID(kododd,1,2),$J15240=MID(kododd,3,3))</f>
      </c>
    </row>
    <row r="15241">
      <c r="A15241" s="95">
        <v>14190</v>
      </c>
      <c r="B15241" s="93" t="s">
        <v>16087</v>
      </c>
      <c r="C15241" s="93" t="s">
        <v>1436</v>
      </c>
      <c r="D15241" s="95">
        <v>1580</v>
      </c>
      <c r="G15241" s="95">
        <v>0</v>
      </c>
      <c r="H15241" s="93" t="s">
        <v>8976</v>
      </c>
      <c r="I15241" s="93" t="s">
        <v>23900</v>
      </c>
      <c r="J15241" s="93" t="s">
        <v>20905</v>
      </c>
      <c r="K15241" s="93" t="s">
        <v>4820</v>
      </c>
      <c r="L15241" s="14">
        <f>AND(vyberHrace&lt;&gt;"",ISNUMBER(SEARCH(vyberHrace,$B15241)))</f>
      </c>
      <c r="M15241" s="14">
        <f>AND($I15241=MID(kododd,1,2),$J15241=MID(kododd,3,3))</f>
      </c>
    </row>
    <row r="15242">
      <c r="A15242" s="95">
        <v>32586</v>
      </c>
      <c r="B15242" s="93" t="s">
        <v>7002</v>
      </c>
      <c r="C15242" s="93" t="s">
        <v>1431</v>
      </c>
      <c r="D15242" s="95">
        <v>1271</v>
      </c>
      <c r="F15242" s="95">
        <v>370053</v>
      </c>
      <c r="G15242" s="95">
        <v>0</v>
      </c>
      <c r="H15242" s="93" t="s">
        <v>8976</v>
      </c>
      <c r="I15242" s="93" t="s">
        <v>23900</v>
      </c>
      <c r="J15242" s="93" t="s">
        <v>20908</v>
      </c>
      <c r="K15242" s="93" t="s">
        <v>4889</v>
      </c>
      <c r="L15242" s="14">
        <f>AND(vyberHrace&lt;&gt;"",ISNUMBER(SEARCH(vyberHrace,$B15242)))</f>
      </c>
      <c r="M15242" s="14">
        <f>AND($I15242=MID(kododd,1,2),$J15242=MID(kododd,3,3))</f>
      </c>
    </row>
    <row r="15243">
      <c r="A15243" s="95">
        <v>31472</v>
      </c>
      <c r="B15243" s="93" t="s">
        <v>351</v>
      </c>
      <c r="C15243" s="93" t="s">
        <v>1433</v>
      </c>
      <c r="D15243" s="95">
        <v>1946</v>
      </c>
      <c r="E15243" s="95">
        <v>1988</v>
      </c>
      <c r="F15243" s="95">
        <v>344591</v>
      </c>
      <c r="G15243" s="95">
        <v>250</v>
      </c>
      <c r="H15243" s="93" t="s">
        <v>8976</v>
      </c>
      <c r="I15243" s="93" t="s">
        <v>23900</v>
      </c>
      <c r="J15243" s="93" t="s">
        <v>20972</v>
      </c>
      <c r="K15243" s="93" t="s">
        <v>26132</v>
      </c>
      <c r="L15243" s="14">
        <f>AND(vyberHrace&lt;&gt;"",ISNUMBER(SEARCH(vyberHrace,$B15243)))</f>
      </c>
      <c r="M15243" s="14">
        <f>AND($I15243=MID(kododd,1,2),$J15243=MID(kododd,3,3))</f>
      </c>
    </row>
    <row r="15244">
      <c r="A15244" s="95">
        <v>40709</v>
      </c>
      <c r="B15244" s="93" t="s">
        <v>5323</v>
      </c>
      <c r="C15244" s="93" t="s">
        <v>1451</v>
      </c>
      <c r="G15244" s="95">
        <v>0</v>
      </c>
      <c r="H15244" s="93" t="s">
        <v>8976</v>
      </c>
      <c r="I15244" s="93" t="s">
        <v>23900</v>
      </c>
      <c r="J15244" s="93" t="s">
        <v>20870</v>
      </c>
      <c r="K15244" s="93" t="s">
        <v>5157</v>
      </c>
      <c r="L15244" s="14">
        <f>AND(vyberHrace&lt;&gt;"",ISNUMBER(SEARCH(vyberHrace,$B15244)))</f>
      </c>
      <c r="M15244" s="14">
        <f>AND($I15244=MID(kododd,1,2),$J15244=MID(kododd,3,3))</f>
      </c>
    </row>
    <row r="15245">
      <c r="A15245" s="95">
        <v>3668</v>
      </c>
      <c r="B15245" s="93" t="s">
        <v>7498</v>
      </c>
      <c r="C15245" s="93" t="s">
        <v>1462</v>
      </c>
      <c r="D15245" s="95">
        <v>1778</v>
      </c>
      <c r="E15245" s="95">
        <v>1862</v>
      </c>
      <c r="F15245" s="95">
        <v>354678</v>
      </c>
      <c r="G15245" s="95">
        <v>250</v>
      </c>
      <c r="H15245" s="93" t="s">
        <v>8976</v>
      </c>
      <c r="I15245" s="93" t="s">
        <v>23900</v>
      </c>
      <c r="J15245" s="93" t="s">
        <v>20969</v>
      </c>
      <c r="K15245" s="93" t="s">
        <v>4719</v>
      </c>
      <c r="L15245" s="14">
        <f>AND(vyberHrace&lt;&gt;"",ISNUMBER(SEARCH(vyberHrace,$B15245)))</f>
      </c>
      <c r="M15245" s="14">
        <f>AND($I15245=MID(kododd,1,2),$J15245=MID(kododd,3,3))</f>
      </c>
    </row>
    <row r="15246">
      <c r="A15246" s="95">
        <v>53363</v>
      </c>
      <c r="B15246" s="93" t="s">
        <v>17590</v>
      </c>
      <c r="C15246" s="93" t="s">
        <v>1411</v>
      </c>
      <c r="G15246" s="95">
        <v>250</v>
      </c>
      <c r="H15246" s="93" t="s">
        <v>8976</v>
      </c>
      <c r="I15246" s="93" t="s">
        <v>23900</v>
      </c>
      <c r="J15246" s="93" t="s">
        <v>21000</v>
      </c>
      <c r="K15246" s="93" t="s">
        <v>4022</v>
      </c>
      <c r="L15246" s="14">
        <f>AND(vyberHrace&lt;&gt;"",ISNUMBER(SEARCH(vyberHrace,$B15246)))</f>
      </c>
      <c r="M15246" s="14">
        <f>AND($I15246=MID(kododd,1,2),$J15246=MID(kododd,3,3))</f>
      </c>
    </row>
    <row r="15247">
      <c r="A15247" s="95">
        <v>47651</v>
      </c>
      <c r="B15247" s="93" t="s">
        <v>7654</v>
      </c>
      <c r="C15247" s="93" t="s">
        <v>1410</v>
      </c>
      <c r="D15247" s="95">
        <v>1056</v>
      </c>
      <c r="F15247" s="95">
        <v>23729902</v>
      </c>
      <c r="G15247" s="95">
        <v>0</v>
      </c>
      <c r="H15247" s="93" t="s">
        <v>8976</v>
      </c>
      <c r="I15247" s="93" t="s">
        <v>23900</v>
      </c>
      <c r="J15247" s="93" t="s">
        <v>20859</v>
      </c>
      <c r="K15247" s="93" t="s">
        <v>6153</v>
      </c>
      <c r="L15247" s="14">
        <f>AND(vyberHrace&lt;&gt;"",ISNUMBER(SEARCH(vyberHrace,$B15247)))</f>
      </c>
      <c r="M15247" s="14">
        <f>AND($I15247=MID(kododd,1,2),$J15247=MID(kododd,3,3))</f>
      </c>
    </row>
    <row r="15248">
      <c r="A15248" s="95">
        <v>30732</v>
      </c>
      <c r="B15248" s="93" t="s">
        <v>7688</v>
      </c>
      <c r="C15248" s="93" t="s">
        <v>1421</v>
      </c>
      <c r="D15248" s="95">
        <v>1913</v>
      </c>
      <c r="E15248" s="95">
        <v>1941</v>
      </c>
      <c r="F15248" s="95">
        <v>354686</v>
      </c>
      <c r="G15248" s="95">
        <v>250</v>
      </c>
      <c r="H15248" s="93" t="s">
        <v>8976</v>
      </c>
      <c r="I15248" s="93" t="s">
        <v>23900</v>
      </c>
      <c r="J15248" s="93" t="s">
        <v>20917</v>
      </c>
      <c r="K15248" s="93" t="s">
        <v>5565</v>
      </c>
      <c r="L15248" s="14">
        <f>AND(vyberHrace&lt;&gt;"",ISNUMBER(SEARCH(vyberHrace,$B15248)))</f>
      </c>
      <c r="M15248" s="14">
        <f>AND($I15248=MID(kododd,1,2),$J15248=MID(kododd,3,3))</f>
      </c>
    </row>
    <row r="15249">
      <c r="A15249" s="95">
        <v>29162</v>
      </c>
      <c r="B15249" s="93" t="s">
        <v>7689</v>
      </c>
      <c r="C15249" s="93" t="s">
        <v>1431</v>
      </c>
      <c r="D15249" s="95">
        <v>1537</v>
      </c>
      <c r="F15249" s="95">
        <v>346543</v>
      </c>
      <c r="G15249" s="95">
        <v>0</v>
      </c>
      <c r="H15249" s="93" t="s">
        <v>8976</v>
      </c>
      <c r="I15249" s="93" t="s">
        <v>23900</v>
      </c>
      <c r="J15249" s="93" t="s">
        <v>20917</v>
      </c>
      <c r="K15249" s="93" t="s">
        <v>5565</v>
      </c>
      <c r="L15249" s="14">
        <f>AND(vyberHrace&lt;&gt;"",ISNUMBER(SEARCH(vyberHrace,$B15249)))</f>
      </c>
      <c r="M15249" s="14">
        <f>AND($I15249=MID(kododd,1,2),$J15249=MID(kododd,3,3))</f>
      </c>
    </row>
    <row r="15250">
      <c r="A15250" s="95">
        <v>52617</v>
      </c>
      <c r="B15250" s="93" t="s">
        <v>3986</v>
      </c>
      <c r="C15250" s="93" t="s">
        <v>1406</v>
      </c>
      <c r="F15250" s="95">
        <v>23742852</v>
      </c>
      <c r="G15250" s="95">
        <v>0</v>
      </c>
      <c r="H15250" s="93" t="s">
        <v>8976</v>
      </c>
      <c r="I15250" s="93" t="s">
        <v>23900</v>
      </c>
      <c r="J15250" s="93" t="s">
        <v>20874</v>
      </c>
      <c r="K15250" s="93" t="s">
        <v>21371</v>
      </c>
      <c r="L15250" s="14">
        <f>AND(vyberHrace&lt;&gt;"",ISNUMBER(SEARCH(vyberHrace,$B15250)))</f>
      </c>
      <c r="M15250" s="14">
        <f>AND($I15250=MID(kododd,1,2),$J15250=MID(kododd,3,3))</f>
      </c>
    </row>
    <row r="15251">
      <c r="A15251" s="95">
        <v>36976</v>
      </c>
      <c r="B15251" s="93" t="s">
        <v>7608</v>
      </c>
      <c r="C15251" s="93" t="s">
        <v>1398</v>
      </c>
      <c r="G15251" s="95">
        <v>0</v>
      </c>
      <c r="H15251" s="93" t="s">
        <v>8976</v>
      </c>
      <c r="I15251" s="93" t="s">
        <v>23900</v>
      </c>
      <c r="J15251" s="93" t="s">
        <v>20908</v>
      </c>
      <c r="K15251" s="93" t="s">
        <v>4889</v>
      </c>
      <c r="L15251" s="14">
        <f>AND(vyberHrace&lt;&gt;"",ISNUMBER(SEARCH(vyberHrace,$B15251)))</f>
      </c>
      <c r="M15251" s="14">
        <f>AND($I15251=MID(kododd,1,2),$J15251=MID(kododd,3,3))</f>
      </c>
    </row>
    <row r="15252">
      <c r="A15252" s="95">
        <v>47908</v>
      </c>
      <c r="B15252" s="93" t="s">
        <v>7590</v>
      </c>
      <c r="C15252" s="93" t="s">
        <v>1472</v>
      </c>
      <c r="F15252" s="95">
        <v>23720891</v>
      </c>
      <c r="G15252" s="95">
        <v>0</v>
      </c>
      <c r="H15252" s="93" t="s">
        <v>8976</v>
      </c>
      <c r="I15252" s="93" t="s">
        <v>23900</v>
      </c>
      <c r="J15252" s="93" t="s">
        <v>20874</v>
      </c>
      <c r="K15252" s="93" t="s">
        <v>21371</v>
      </c>
      <c r="L15252" s="14">
        <f>AND(vyberHrace&lt;&gt;"",ISNUMBER(SEARCH(vyberHrace,$B15252)))</f>
      </c>
      <c r="M15252" s="14">
        <f>AND($I15252=MID(kododd,1,2),$J15252=MID(kododd,3,3))</f>
      </c>
    </row>
    <row r="15253">
      <c r="A15253" s="95">
        <v>41901</v>
      </c>
      <c r="B15253" s="93" t="s">
        <v>9820</v>
      </c>
      <c r="C15253" s="93" t="s">
        <v>1404</v>
      </c>
      <c r="D15253" s="95">
        <v>1134</v>
      </c>
      <c r="G15253" s="95">
        <v>0</v>
      </c>
      <c r="H15253" s="93" t="s">
        <v>8976</v>
      </c>
      <c r="I15253" s="93" t="s">
        <v>23900</v>
      </c>
      <c r="J15253" s="93" t="s">
        <v>20905</v>
      </c>
      <c r="K15253" s="93" t="s">
        <v>4820</v>
      </c>
      <c r="L15253" s="14">
        <f>AND(vyberHrace&lt;&gt;"",ISNUMBER(SEARCH(vyberHrace,$B15253)))</f>
      </c>
      <c r="M15253" s="14">
        <f>AND($I15253=MID(kododd,1,2),$J15253=MID(kododd,3,3))</f>
      </c>
    </row>
    <row r="15254">
      <c r="A15254" s="95">
        <v>2902</v>
      </c>
      <c r="B15254" s="93" t="s">
        <v>9833</v>
      </c>
      <c r="C15254" s="93" t="s">
        <v>1417</v>
      </c>
      <c r="D15254" s="95">
        <v>1870</v>
      </c>
      <c r="G15254" s="95">
        <v>0</v>
      </c>
      <c r="H15254" s="93" t="s">
        <v>8976</v>
      </c>
      <c r="I15254" s="93" t="s">
        <v>23900</v>
      </c>
      <c r="J15254" s="93" t="s">
        <v>20859</v>
      </c>
      <c r="K15254" s="93" t="s">
        <v>6153</v>
      </c>
      <c r="L15254" s="14">
        <f>AND(vyberHrace&lt;&gt;"",ISNUMBER(SEARCH(vyberHrace,$B15254)))</f>
      </c>
      <c r="M15254" s="14">
        <f>AND($I15254=MID(kododd,1,2),$J15254=MID(kododd,3,3))</f>
      </c>
    </row>
    <row r="15255">
      <c r="A15255" s="95">
        <v>43458</v>
      </c>
      <c r="B15255" s="93" t="s">
        <v>9839</v>
      </c>
      <c r="C15255" s="93" t="s">
        <v>1408</v>
      </c>
      <c r="D15255" s="95">
        <v>1122</v>
      </c>
      <c r="E15255" s="95">
        <v>1476</v>
      </c>
      <c r="F15255" s="95">
        <v>23766549</v>
      </c>
      <c r="G15255" s="95">
        <v>0</v>
      </c>
      <c r="H15255" s="93" t="s">
        <v>8976</v>
      </c>
      <c r="I15255" s="93" t="s">
        <v>23900</v>
      </c>
      <c r="J15255" s="93" t="s">
        <v>20908</v>
      </c>
      <c r="K15255" s="93" t="s">
        <v>4889</v>
      </c>
      <c r="L15255" s="14">
        <f>AND(vyberHrace&lt;&gt;"",ISNUMBER(SEARCH(vyberHrace,$B15255)))</f>
      </c>
      <c r="M15255" s="14">
        <f>AND($I15255=MID(kododd,1,2),$J15255=MID(kododd,3,3))</f>
      </c>
    </row>
    <row r="15256">
      <c r="A15256" s="95">
        <v>39219</v>
      </c>
      <c r="B15256" s="93" t="s">
        <v>9844</v>
      </c>
      <c r="C15256" s="93" t="s">
        <v>1400</v>
      </c>
      <c r="G15256" s="95">
        <v>0</v>
      </c>
      <c r="H15256" s="93" t="s">
        <v>8976</v>
      </c>
      <c r="I15256" s="93" t="s">
        <v>23900</v>
      </c>
      <c r="J15256" s="93" t="s">
        <v>20874</v>
      </c>
      <c r="K15256" s="93" t="s">
        <v>21371</v>
      </c>
      <c r="L15256" s="14">
        <f>AND(vyberHrace&lt;&gt;"",ISNUMBER(SEARCH(vyberHrace,$B15256)))</f>
      </c>
      <c r="M15256" s="14">
        <f>AND($I15256=MID(kododd,1,2),$J15256=MID(kododd,3,3))</f>
      </c>
    </row>
    <row r="15257">
      <c r="A15257" s="95">
        <v>5276</v>
      </c>
      <c r="B15257" s="93" t="s">
        <v>9846</v>
      </c>
      <c r="C15257" s="93" t="s">
        <v>1449</v>
      </c>
      <c r="D15257" s="95">
        <v>1751</v>
      </c>
      <c r="E15257" s="95">
        <v>1816</v>
      </c>
      <c r="F15257" s="95">
        <v>354694</v>
      </c>
      <c r="G15257" s="95">
        <v>0</v>
      </c>
      <c r="H15257" s="93" t="s">
        <v>8976</v>
      </c>
      <c r="I15257" s="93" t="s">
        <v>23900</v>
      </c>
      <c r="J15257" s="93" t="s">
        <v>20905</v>
      </c>
      <c r="K15257" s="93" t="s">
        <v>4820</v>
      </c>
      <c r="L15257" s="14">
        <f>AND(vyberHrace&lt;&gt;"",ISNUMBER(SEARCH(vyberHrace,$B15257)))</f>
      </c>
      <c r="M15257" s="14">
        <f>AND($I15257=MID(kododd,1,2),$J15257=MID(kododd,3,3))</f>
      </c>
    </row>
    <row r="15258">
      <c r="A15258" s="95">
        <v>62949</v>
      </c>
      <c r="B15258" s="93" t="s">
        <v>29287</v>
      </c>
      <c r="C15258" s="93" t="s">
        <v>1486</v>
      </c>
      <c r="G15258" s="95">
        <v>250</v>
      </c>
      <c r="H15258" s="93" t="s">
        <v>8976</v>
      </c>
      <c r="I15258" s="93" t="s">
        <v>23900</v>
      </c>
      <c r="J15258" s="93" t="s">
        <v>20846</v>
      </c>
      <c r="K15258" s="93" t="s">
        <v>4901</v>
      </c>
      <c r="L15258" s="14">
        <f>AND(vyberHrace&lt;&gt;"",ISNUMBER(SEARCH(vyberHrace,$B15258)))</f>
      </c>
      <c r="M15258" s="14">
        <f>AND($I15258=MID(kododd,1,2),$J15258=MID(kododd,3,3))</f>
      </c>
    </row>
    <row r="15259">
      <c r="A15259" s="95">
        <v>32077</v>
      </c>
      <c r="B15259" s="93" t="s">
        <v>14939</v>
      </c>
      <c r="C15259" s="93" t="s">
        <v>1465</v>
      </c>
      <c r="D15259" s="95">
        <v>1364</v>
      </c>
      <c r="E15259" s="95">
        <v>1594</v>
      </c>
      <c r="F15259" s="95">
        <v>370061</v>
      </c>
      <c r="G15259" s="95">
        <v>250</v>
      </c>
      <c r="H15259" s="93" t="s">
        <v>8976</v>
      </c>
      <c r="I15259" s="93" t="s">
        <v>23900</v>
      </c>
      <c r="J15259" s="93" t="s">
        <v>20946</v>
      </c>
      <c r="K15259" s="93" t="s">
        <v>6829</v>
      </c>
      <c r="L15259" s="14">
        <f>AND(vyberHrace&lt;&gt;"",ISNUMBER(SEARCH(vyberHrace,$B15259)))</f>
      </c>
      <c r="M15259" s="14">
        <f>AND($I15259=MID(kododd,1,2),$J15259=MID(kododd,3,3))</f>
      </c>
    </row>
    <row r="15260">
      <c r="A15260" s="95">
        <v>62162</v>
      </c>
      <c r="B15260" s="93" t="s">
        <v>14941</v>
      </c>
      <c r="C15260" s="93" t="s">
        <v>1444</v>
      </c>
      <c r="G15260" s="95">
        <v>250</v>
      </c>
      <c r="H15260" s="93" t="s">
        <v>8976</v>
      </c>
      <c r="I15260" s="93" t="s">
        <v>23900</v>
      </c>
      <c r="J15260" s="93" t="s">
        <v>20843</v>
      </c>
      <c r="K15260" s="93" t="s">
        <v>26141</v>
      </c>
      <c r="L15260" s="14">
        <f>AND(vyberHrace&lt;&gt;"",ISNUMBER(SEARCH(vyberHrace,$B15260)))</f>
      </c>
      <c r="M15260" s="14">
        <f>AND($I15260=MID(kododd,1,2),$J15260=MID(kododd,3,3))</f>
      </c>
    </row>
    <row r="15261">
      <c r="A15261" s="95">
        <v>40937</v>
      </c>
      <c r="B15261" s="93" t="s">
        <v>14950</v>
      </c>
      <c r="C15261" s="93" t="s">
        <v>1398</v>
      </c>
      <c r="D15261" s="95">
        <v>1364</v>
      </c>
      <c r="G15261" s="95">
        <v>0</v>
      </c>
      <c r="H15261" s="93" t="s">
        <v>8976</v>
      </c>
      <c r="I15261" s="93" t="s">
        <v>23900</v>
      </c>
      <c r="J15261" s="93" t="s">
        <v>20969</v>
      </c>
      <c r="K15261" s="93" t="s">
        <v>4719</v>
      </c>
      <c r="L15261" s="14">
        <f>AND(vyberHrace&lt;&gt;"",ISNUMBER(SEARCH(vyberHrace,$B15261)))</f>
      </c>
      <c r="M15261" s="14">
        <f>AND($I15261=MID(kododd,1,2),$J15261=MID(kododd,3,3))</f>
      </c>
    </row>
    <row r="15262">
      <c r="A15262" s="95">
        <v>47704</v>
      </c>
      <c r="B15262" s="93" t="s">
        <v>8038</v>
      </c>
      <c r="C15262" s="93" t="s">
        <v>1416</v>
      </c>
      <c r="D15262" s="95">
        <v>1273</v>
      </c>
      <c r="E15262" s="95">
        <v>1516</v>
      </c>
      <c r="F15262" s="95">
        <v>23735740</v>
      </c>
      <c r="G15262" s="95">
        <v>0</v>
      </c>
      <c r="H15262" s="93" t="s">
        <v>8976</v>
      </c>
      <c r="I15262" s="93" t="s">
        <v>23900</v>
      </c>
      <c r="J15262" s="93" t="s">
        <v>20874</v>
      </c>
      <c r="K15262" s="93" t="s">
        <v>21371</v>
      </c>
      <c r="L15262" s="14">
        <f>AND(vyberHrace&lt;&gt;"",ISNUMBER(SEARCH(vyberHrace,$B15262)))</f>
      </c>
      <c r="M15262" s="14">
        <f>AND($I15262=MID(kododd,1,2),$J15262=MID(kododd,3,3))</f>
      </c>
    </row>
    <row r="15263">
      <c r="A15263" s="95">
        <v>62732</v>
      </c>
      <c r="B15263" s="93" t="s">
        <v>29288</v>
      </c>
      <c r="C15263" s="93" t="s">
        <v>1422</v>
      </c>
      <c r="D15263" s="95">
        <v>1378</v>
      </c>
      <c r="E15263" s="95">
        <v>1591</v>
      </c>
      <c r="F15263" s="95">
        <v>571002022</v>
      </c>
      <c r="G15263" s="95">
        <v>250</v>
      </c>
      <c r="H15263" s="93" t="s">
        <v>8976</v>
      </c>
      <c r="I15263" s="93" t="s">
        <v>23900</v>
      </c>
      <c r="J15263" s="93" t="s">
        <v>20908</v>
      </c>
      <c r="K15263" s="93" t="s">
        <v>4889</v>
      </c>
      <c r="L15263" s="14">
        <f>AND(vyberHrace&lt;&gt;"",ISNUMBER(SEARCH(vyberHrace,$B15263)))</f>
      </c>
      <c r="M15263" s="14">
        <f>AND($I15263=MID(kododd,1,2),$J15263=MID(kododd,3,3))</f>
      </c>
    </row>
    <row r="15264">
      <c r="A15264" s="95">
        <v>63696</v>
      </c>
      <c r="B15264" s="93" t="s">
        <v>29869</v>
      </c>
      <c r="C15264" s="93" t="s">
        <v>1487</v>
      </c>
      <c r="D15264" s="95">
        <v>1002</v>
      </c>
      <c r="G15264" s="95">
        <v>250</v>
      </c>
      <c r="H15264" s="93" t="s">
        <v>8976</v>
      </c>
      <c r="I15264" s="93" t="s">
        <v>23900</v>
      </c>
      <c r="J15264" s="93" t="s">
        <v>20908</v>
      </c>
      <c r="K15264" s="93" t="s">
        <v>4889</v>
      </c>
      <c r="L15264" s="14">
        <f>AND(vyberHrace&lt;&gt;"",ISNUMBER(SEARCH(vyberHrace,$B15264)))</f>
      </c>
      <c r="M15264" s="14">
        <f>AND($I15264=MID(kododd,1,2),$J15264=MID(kododd,3,3))</f>
      </c>
    </row>
    <row r="15265">
      <c r="A15265" s="95">
        <v>43003</v>
      </c>
      <c r="B15265" s="93" t="s">
        <v>12139</v>
      </c>
      <c r="C15265" s="93" t="s">
        <v>1398</v>
      </c>
      <c r="G15265" s="95">
        <v>500</v>
      </c>
      <c r="H15265" s="93" t="s">
        <v>8976</v>
      </c>
      <c r="I15265" s="93" t="s">
        <v>23900</v>
      </c>
      <c r="J15265" s="93" t="s">
        <v>23412</v>
      </c>
      <c r="K15265" s="93" t="s">
        <v>21366</v>
      </c>
      <c r="L15265" s="14">
        <f>AND(vyberHrace&lt;&gt;"",ISNUMBER(SEARCH(vyberHrace,$B15265)))</f>
      </c>
      <c r="M15265" s="14">
        <f>AND($I15265=MID(kododd,1,2),$J15265=MID(kododd,3,3))</f>
      </c>
    </row>
    <row r="15266">
      <c r="A15266" s="95">
        <v>24144</v>
      </c>
      <c r="B15266" s="93" t="s">
        <v>12140</v>
      </c>
      <c r="C15266" s="93" t="s">
        <v>1435</v>
      </c>
      <c r="D15266" s="95">
        <v>1425</v>
      </c>
      <c r="G15266" s="95">
        <v>500</v>
      </c>
      <c r="H15266" s="93" t="s">
        <v>8976</v>
      </c>
      <c r="I15266" s="93" t="s">
        <v>23900</v>
      </c>
      <c r="J15266" s="93" t="s">
        <v>23412</v>
      </c>
      <c r="K15266" s="93" t="s">
        <v>21366</v>
      </c>
      <c r="L15266" s="14">
        <f>AND(vyberHrace&lt;&gt;"",ISNUMBER(SEARCH(vyberHrace,$B15266)))</f>
      </c>
      <c r="M15266" s="14">
        <f>AND($I15266=MID(kododd,1,2),$J15266=MID(kododd,3,3))</f>
      </c>
    </row>
    <row r="15267">
      <c r="A15267" s="95">
        <v>25936</v>
      </c>
      <c r="B15267" s="93" t="s">
        <v>14431</v>
      </c>
      <c r="C15267" s="93" t="s">
        <v>1431</v>
      </c>
      <c r="D15267" s="95">
        <v>1698</v>
      </c>
      <c r="E15267" s="95">
        <v>1834</v>
      </c>
      <c r="F15267" s="95">
        <v>348813</v>
      </c>
      <c r="G15267" s="95">
        <v>0</v>
      </c>
      <c r="H15267" s="93" t="s">
        <v>8976</v>
      </c>
      <c r="I15267" s="93" t="s">
        <v>23900</v>
      </c>
      <c r="J15267" s="93" t="s">
        <v>20874</v>
      </c>
      <c r="K15267" s="93" t="s">
        <v>21371</v>
      </c>
      <c r="L15267" s="14">
        <f>AND(vyberHrace&lt;&gt;"",ISNUMBER(SEARCH(vyberHrace,$B15267)))</f>
      </c>
      <c r="M15267" s="14">
        <f>AND($I15267=MID(kododd,1,2),$J15267=MID(kododd,3,3))</f>
      </c>
    </row>
    <row r="15268">
      <c r="A15268" s="95">
        <v>4486</v>
      </c>
      <c r="B15268" s="93" t="s">
        <v>14441</v>
      </c>
      <c r="C15268" s="93" t="s">
        <v>1437</v>
      </c>
      <c r="D15268" s="95">
        <v>1945</v>
      </c>
      <c r="F15268" s="95">
        <v>304301</v>
      </c>
      <c r="G15268" s="95">
        <v>0</v>
      </c>
      <c r="H15268" s="93" t="s">
        <v>8976</v>
      </c>
      <c r="I15268" s="93" t="s">
        <v>23900</v>
      </c>
      <c r="J15268" s="93" t="s">
        <v>20917</v>
      </c>
      <c r="K15268" s="93" t="s">
        <v>5565</v>
      </c>
      <c r="L15268" s="14">
        <f>AND(vyberHrace&lt;&gt;"",ISNUMBER(SEARCH(vyberHrace,$B15268)))</f>
      </c>
      <c r="M15268" s="14">
        <f>AND($I15268=MID(kododd,1,2),$J15268=MID(kododd,3,3))</f>
      </c>
    </row>
    <row r="15269">
      <c r="A15269" s="95">
        <v>33905</v>
      </c>
      <c r="B15269" s="93" t="s">
        <v>14460</v>
      </c>
      <c r="C15269" s="93" t="s">
        <v>1398</v>
      </c>
      <c r="D15269" s="95">
        <v>2236</v>
      </c>
      <c r="E15269" s="95">
        <v>2253</v>
      </c>
      <c r="F15269" s="95">
        <v>333808</v>
      </c>
      <c r="G15269" s="95">
        <v>250</v>
      </c>
      <c r="H15269" s="93" t="s">
        <v>8976</v>
      </c>
      <c r="I15269" s="93" t="s">
        <v>23900</v>
      </c>
      <c r="J15269" s="93" t="s">
        <v>20917</v>
      </c>
      <c r="K15269" s="93" t="s">
        <v>5565</v>
      </c>
      <c r="L15269" s="14">
        <f>AND(vyberHrace&lt;&gt;"",ISNUMBER(SEARCH(vyberHrace,$B15269)))</f>
      </c>
      <c r="M15269" s="14">
        <f>AND($I15269=MID(kododd,1,2),$J15269=MID(kododd,3,3))</f>
      </c>
    </row>
    <row r="15270">
      <c r="A15270" s="95">
        <v>4170</v>
      </c>
      <c r="B15270" s="93" t="s">
        <v>6253</v>
      </c>
      <c r="C15270" s="93" t="s">
        <v>1463</v>
      </c>
      <c r="D15270" s="95">
        <v>1448</v>
      </c>
      <c r="E15270" s="95">
        <v>1562</v>
      </c>
      <c r="F15270" s="95">
        <v>23770090</v>
      </c>
      <c r="G15270" s="95">
        <v>250</v>
      </c>
      <c r="H15270" s="93" t="s">
        <v>8976</v>
      </c>
      <c r="I15270" s="93" t="s">
        <v>23900</v>
      </c>
      <c r="J15270" s="93" t="s">
        <v>20888</v>
      </c>
      <c r="K15270" s="93" t="s">
        <v>5151</v>
      </c>
      <c r="L15270" s="14">
        <f>AND(vyberHrace&lt;&gt;"",ISNUMBER(SEARCH(vyberHrace,$B15270)))</f>
      </c>
      <c r="M15270" s="14">
        <f>AND($I15270=MID(kododd,1,2),$J15270=MID(kododd,3,3))</f>
      </c>
    </row>
    <row r="15271">
      <c r="A15271" s="95">
        <v>14666</v>
      </c>
      <c r="B15271" s="93" t="s">
        <v>50</v>
      </c>
      <c r="C15271" s="93" t="s">
        <v>1449</v>
      </c>
      <c r="D15271" s="95">
        <v>1375</v>
      </c>
      <c r="G15271" s="95">
        <v>0</v>
      </c>
      <c r="H15271" s="93" t="s">
        <v>8976</v>
      </c>
      <c r="I15271" s="93" t="s">
        <v>23900</v>
      </c>
      <c r="J15271" s="93" t="s">
        <v>20972</v>
      </c>
      <c r="K15271" s="93" t="s">
        <v>26132</v>
      </c>
      <c r="L15271" s="14">
        <f>AND(vyberHrace&lt;&gt;"",ISNUMBER(SEARCH(vyberHrace,$B15271)))</f>
      </c>
      <c r="M15271" s="14">
        <f>AND($I15271=MID(kododd,1,2),$J15271=MID(kododd,3,3))</f>
      </c>
    </row>
    <row r="15272">
      <c r="A15272" s="95">
        <v>38203</v>
      </c>
      <c r="B15272" s="93" t="s">
        <v>54</v>
      </c>
      <c r="C15272" s="93" t="s">
        <v>1438</v>
      </c>
      <c r="D15272" s="95">
        <v>1624</v>
      </c>
      <c r="E15272" s="95">
        <v>1745</v>
      </c>
      <c r="F15272" s="95">
        <v>374270</v>
      </c>
      <c r="G15272" s="95">
        <v>0</v>
      </c>
      <c r="H15272" s="93" t="s">
        <v>8976</v>
      </c>
      <c r="I15272" s="93" t="s">
        <v>23900</v>
      </c>
      <c r="J15272" s="93" t="s">
        <v>20874</v>
      </c>
      <c r="K15272" s="93" t="s">
        <v>21371</v>
      </c>
      <c r="L15272" s="14">
        <f>AND(vyberHrace&lt;&gt;"",ISNUMBER(SEARCH(vyberHrace,$B15272)))</f>
      </c>
      <c r="M15272" s="14">
        <f>AND($I15272=MID(kododd,1,2),$J15272=MID(kododd,3,3))</f>
      </c>
    </row>
    <row r="15273">
      <c r="A15273" s="95">
        <v>9671</v>
      </c>
      <c r="B15273" s="93" t="s">
        <v>58</v>
      </c>
      <c r="C15273" s="93" t="s">
        <v>1442</v>
      </c>
      <c r="D15273" s="95">
        <v>2092</v>
      </c>
      <c r="E15273" s="95">
        <v>2104</v>
      </c>
      <c r="F15273" s="95">
        <v>315249</v>
      </c>
      <c r="G15273" s="95">
        <v>0</v>
      </c>
      <c r="H15273" s="93" t="s">
        <v>8976</v>
      </c>
      <c r="I15273" s="93" t="s">
        <v>23900</v>
      </c>
      <c r="J15273" s="93" t="s">
        <v>20969</v>
      </c>
      <c r="K15273" s="93" t="s">
        <v>4719</v>
      </c>
      <c r="L15273" s="14">
        <f>AND(vyberHrace&lt;&gt;"",ISNUMBER(SEARCH(vyberHrace,$B15273)))</f>
      </c>
      <c r="M15273" s="14">
        <f>AND($I15273=MID(kododd,1,2),$J15273=MID(kododd,3,3))</f>
      </c>
    </row>
    <row r="15274">
      <c r="A15274" s="95">
        <v>34364</v>
      </c>
      <c r="B15274" s="93" t="s">
        <v>58</v>
      </c>
      <c r="C15274" s="93" t="s">
        <v>1444</v>
      </c>
      <c r="D15274" s="95">
        <v>1896</v>
      </c>
      <c r="E15274" s="95">
        <v>1914</v>
      </c>
      <c r="F15274" s="95">
        <v>351768</v>
      </c>
      <c r="G15274" s="95">
        <v>0</v>
      </c>
      <c r="H15274" s="93" t="s">
        <v>8976</v>
      </c>
      <c r="I15274" s="93" t="s">
        <v>23900</v>
      </c>
      <c r="J15274" s="93" t="s">
        <v>20908</v>
      </c>
      <c r="K15274" s="93" t="s">
        <v>4889</v>
      </c>
      <c r="L15274" s="14">
        <f>AND(vyberHrace&lt;&gt;"",ISNUMBER(SEARCH(vyberHrace,$B15274)))</f>
      </c>
      <c r="M15274" s="14">
        <f>AND($I15274=MID(kododd,1,2),$J15274=MID(kododd,3,3))</f>
      </c>
    </row>
    <row r="15275">
      <c r="A15275" s="95">
        <v>34362</v>
      </c>
      <c r="B15275" s="93" t="s">
        <v>59</v>
      </c>
      <c r="C15275" s="93" t="s">
        <v>1414</v>
      </c>
      <c r="D15275" s="95">
        <v>1250</v>
      </c>
      <c r="G15275" s="95">
        <v>0</v>
      </c>
      <c r="H15275" s="93" t="s">
        <v>8976</v>
      </c>
      <c r="I15275" s="93" t="s">
        <v>23900</v>
      </c>
      <c r="J15275" s="93" t="s">
        <v>20908</v>
      </c>
      <c r="K15275" s="93" t="s">
        <v>4889</v>
      </c>
      <c r="L15275" s="14">
        <f>AND(vyberHrace&lt;&gt;"",ISNUMBER(SEARCH(vyberHrace,$B15275)))</f>
      </c>
      <c r="M15275" s="14">
        <f>AND($I15275=MID(kododd,1,2),$J15275=MID(kododd,3,3))</f>
      </c>
    </row>
    <row r="15276">
      <c r="A15276" s="95">
        <v>59344</v>
      </c>
      <c r="B15276" s="93" t="s">
        <v>25764</v>
      </c>
      <c r="C15276" s="93" t="s">
        <v>1406</v>
      </c>
      <c r="D15276" s="95">
        <v>1586</v>
      </c>
      <c r="E15276" s="95">
        <v>1756</v>
      </c>
      <c r="F15276" s="95">
        <v>23779489</v>
      </c>
      <c r="G15276" s="95">
        <v>250</v>
      </c>
      <c r="H15276" s="93" t="s">
        <v>8976</v>
      </c>
      <c r="I15276" s="93" t="s">
        <v>23900</v>
      </c>
      <c r="J15276" s="93" t="s">
        <v>20908</v>
      </c>
      <c r="K15276" s="93" t="s">
        <v>4889</v>
      </c>
      <c r="L15276" s="14">
        <f>AND(vyberHrace&lt;&gt;"",ISNUMBER(SEARCH(vyberHrace,$B15276)))</f>
      </c>
      <c r="M15276" s="14">
        <f>AND($I15276=MID(kododd,1,2),$J15276=MID(kododd,3,3))</f>
      </c>
    </row>
    <row r="15277">
      <c r="A15277" s="95">
        <v>35578</v>
      </c>
      <c r="B15277" s="93" t="s">
        <v>60</v>
      </c>
      <c r="C15277" s="93" t="s">
        <v>1454</v>
      </c>
      <c r="D15277" s="95">
        <v>1451</v>
      </c>
      <c r="F15277" s="95">
        <v>360791</v>
      </c>
      <c r="G15277" s="95">
        <v>0</v>
      </c>
      <c r="H15277" s="93" t="s">
        <v>8976</v>
      </c>
      <c r="I15277" s="93" t="s">
        <v>23900</v>
      </c>
      <c r="J15277" s="93" t="s">
        <v>20908</v>
      </c>
      <c r="K15277" s="93" t="s">
        <v>4889</v>
      </c>
      <c r="L15277" s="14">
        <f>AND(vyberHrace&lt;&gt;"",ISNUMBER(SEARCH(vyberHrace,$B15277)))</f>
      </c>
      <c r="M15277" s="14">
        <f>AND($I15277=MID(kododd,1,2),$J15277=MID(kododd,3,3))</f>
      </c>
    </row>
    <row r="15278">
      <c r="A15278" s="95">
        <v>36973</v>
      </c>
      <c r="B15278" s="93" t="s">
        <v>61</v>
      </c>
      <c r="C15278" s="93" t="s">
        <v>1414</v>
      </c>
      <c r="G15278" s="95">
        <v>0</v>
      </c>
      <c r="H15278" s="93" t="s">
        <v>8976</v>
      </c>
      <c r="I15278" s="93" t="s">
        <v>23900</v>
      </c>
      <c r="J15278" s="93" t="s">
        <v>20908</v>
      </c>
      <c r="K15278" s="93" t="s">
        <v>4889</v>
      </c>
      <c r="L15278" s="14">
        <f>AND(vyberHrace&lt;&gt;"",ISNUMBER(SEARCH(vyberHrace,$B15278)))</f>
      </c>
      <c r="M15278" s="14">
        <f>AND($I15278=MID(kododd,1,2),$J15278=MID(kododd,3,3))</f>
      </c>
    </row>
    <row r="15279">
      <c r="A15279" s="95">
        <v>100</v>
      </c>
      <c r="B15279" s="93" t="s">
        <v>65</v>
      </c>
      <c r="C15279" s="93" t="s">
        <v>1427</v>
      </c>
      <c r="D15279" s="95">
        <v>2295</v>
      </c>
      <c r="E15279" s="95">
        <v>2306</v>
      </c>
      <c r="F15279" s="95">
        <v>302155</v>
      </c>
      <c r="G15279" s="95">
        <v>0</v>
      </c>
      <c r="H15279" s="93" t="s">
        <v>8976</v>
      </c>
      <c r="I15279" s="93" t="s">
        <v>23900</v>
      </c>
      <c r="J15279" s="93" t="s">
        <v>20917</v>
      </c>
      <c r="K15279" s="93" t="s">
        <v>5565</v>
      </c>
      <c r="L15279" s="14">
        <f>AND(vyberHrace&lt;&gt;"",ISNUMBER(SEARCH(vyberHrace,$B15279)))</f>
      </c>
      <c r="M15279" s="14">
        <f>AND($I15279=MID(kododd,1,2),$J15279=MID(kododd,3,3))</f>
      </c>
    </row>
    <row r="15280">
      <c r="A15280" s="95">
        <v>59783</v>
      </c>
      <c r="B15280" s="93" t="s">
        <v>26296</v>
      </c>
      <c r="C15280" s="93" t="s">
        <v>1416</v>
      </c>
      <c r="G15280" s="95">
        <v>0</v>
      </c>
      <c r="H15280" s="93" t="s">
        <v>8976</v>
      </c>
      <c r="I15280" s="93" t="s">
        <v>23900</v>
      </c>
      <c r="J15280" s="93" t="s">
        <v>20946</v>
      </c>
      <c r="K15280" s="93" t="s">
        <v>6829</v>
      </c>
      <c r="L15280" s="14">
        <f>AND(vyberHrace&lt;&gt;"",ISNUMBER(SEARCH(vyberHrace,$B15280)))</f>
      </c>
      <c r="M15280" s="14">
        <f>AND($I15280=MID(kododd,1,2),$J15280=MID(kododd,3,3))</f>
      </c>
    </row>
    <row r="15281">
      <c r="A15281" s="95">
        <v>56956</v>
      </c>
      <c r="B15281" s="93" t="s">
        <v>22642</v>
      </c>
      <c r="C15281" s="93" t="s">
        <v>1422</v>
      </c>
      <c r="G15281" s="95">
        <v>250</v>
      </c>
      <c r="H15281" s="93" t="s">
        <v>8976</v>
      </c>
      <c r="I15281" s="93" t="s">
        <v>23900</v>
      </c>
      <c r="J15281" s="93" t="s">
        <v>20917</v>
      </c>
      <c r="K15281" s="93" t="s">
        <v>5565</v>
      </c>
      <c r="L15281" s="14">
        <f>AND(vyberHrace&lt;&gt;"",ISNUMBER(SEARCH(vyberHrace,$B15281)))</f>
      </c>
      <c r="M15281" s="14">
        <f>AND($I15281=MID(kododd,1,2),$J15281=MID(kododd,3,3))</f>
      </c>
    </row>
    <row r="15282">
      <c r="A15282" s="95">
        <v>32584</v>
      </c>
      <c r="B15282" s="93" t="s">
        <v>5419</v>
      </c>
      <c r="C15282" s="93" t="s">
        <v>1421</v>
      </c>
      <c r="G15282" s="95">
        <v>0</v>
      </c>
      <c r="H15282" s="93" t="s">
        <v>8976</v>
      </c>
      <c r="I15282" s="93" t="s">
        <v>23900</v>
      </c>
      <c r="J15282" s="93" t="s">
        <v>20908</v>
      </c>
      <c r="K15282" s="93" t="s">
        <v>4889</v>
      </c>
      <c r="L15282" s="14">
        <f>AND(vyberHrace&lt;&gt;"",ISNUMBER(SEARCH(vyberHrace,$B15282)))</f>
      </c>
      <c r="M15282" s="14">
        <f>AND($I15282=MID(kododd,1,2),$J15282=MID(kododd,3,3))</f>
      </c>
    </row>
    <row r="15283">
      <c r="A15283" s="95">
        <v>9767</v>
      </c>
      <c r="B15283" s="93" t="s">
        <v>5424</v>
      </c>
      <c r="C15283" s="93" t="s">
        <v>1436</v>
      </c>
      <c r="D15283" s="95">
        <v>2099</v>
      </c>
      <c r="E15283" s="95">
        <v>2107</v>
      </c>
      <c r="F15283" s="95">
        <v>331635</v>
      </c>
      <c r="G15283" s="95">
        <v>0</v>
      </c>
      <c r="H15283" s="93" t="s">
        <v>8976</v>
      </c>
      <c r="I15283" s="93" t="s">
        <v>23900</v>
      </c>
      <c r="J15283" s="93" t="s">
        <v>20905</v>
      </c>
      <c r="K15283" s="93" t="s">
        <v>4820</v>
      </c>
      <c r="L15283" s="14">
        <f>AND(vyberHrace&lt;&gt;"",ISNUMBER(SEARCH(vyberHrace,$B15283)))</f>
      </c>
      <c r="M15283" s="14">
        <f>AND($I15283=MID(kododd,1,2),$J15283=MID(kododd,3,3))</f>
      </c>
    </row>
    <row r="15284">
      <c r="A15284" s="95">
        <v>63544</v>
      </c>
      <c r="B15284" s="93" t="s">
        <v>14520</v>
      </c>
      <c r="C15284" s="93" t="s">
        <v>1405</v>
      </c>
      <c r="G15284" s="95">
        <v>250</v>
      </c>
      <c r="H15284" s="93" t="s">
        <v>8976</v>
      </c>
      <c r="I15284" s="93" t="s">
        <v>23900</v>
      </c>
      <c r="J15284" s="93" t="s">
        <v>20946</v>
      </c>
      <c r="K15284" s="93" t="s">
        <v>6829</v>
      </c>
      <c r="L15284" s="14">
        <f>AND(vyberHrace&lt;&gt;"",ISNUMBER(SEARCH(vyberHrace,$B15284)))</f>
      </c>
      <c r="M15284" s="14">
        <f>AND($I15284=MID(kododd,1,2),$J15284=MID(kododd,3,3))</f>
      </c>
    </row>
    <row r="15285">
      <c r="A15285" s="95">
        <v>40956</v>
      </c>
      <c r="B15285" s="93" t="s">
        <v>16980</v>
      </c>
      <c r="C15285" s="93" t="s">
        <v>1438</v>
      </c>
      <c r="D15285" s="95">
        <v>1337</v>
      </c>
      <c r="E15285" s="95">
        <v>1605</v>
      </c>
      <c r="F15285" s="95">
        <v>23712139</v>
      </c>
      <c r="G15285" s="95">
        <v>0</v>
      </c>
      <c r="H15285" s="93" t="s">
        <v>8976</v>
      </c>
      <c r="I15285" s="93" t="s">
        <v>23900</v>
      </c>
      <c r="J15285" s="93" t="s">
        <v>20969</v>
      </c>
      <c r="K15285" s="93" t="s">
        <v>4719</v>
      </c>
      <c r="L15285" s="14">
        <f>AND(vyberHrace&lt;&gt;"",ISNUMBER(SEARCH(vyberHrace,$B15285)))</f>
      </c>
      <c r="M15285" s="14">
        <f>AND($I15285=MID(kododd,1,2),$J15285=MID(kododd,3,3))</f>
      </c>
    </row>
    <row r="15286">
      <c r="A15286" s="95">
        <v>42077</v>
      </c>
      <c r="B15286" s="93" t="s">
        <v>7062</v>
      </c>
      <c r="C15286" s="93" t="s">
        <v>1399</v>
      </c>
      <c r="D15286" s="95">
        <v>1100</v>
      </c>
      <c r="F15286" s="95">
        <v>23701315</v>
      </c>
      <c r="G15286" s="95">
        <v>0</v>
      </c>
      <c r="H15286" s="93" t="s">
        <v>8976</v>
      </c>
      <c r="I15286" s="93" t="s">
        <v>23900</v>
      </c>
      <c r="J15286" s="93" t="s">
        <v>20908</v>
      </c>
      <c r="K15286" s="93" t="s">
        <v>4889</v>
      </c>
      <c r="L15286" s="14">
        <f>AND(vyberHrace&lt;&gt;"",ISNUMBER(SEARCH(vyberHrace,$B15286)))</f>
      </c>
      <c r="M15286" s="14">
        <f>AND($I15286=MID(kododd,1,2),$J15286=MID(kododd,3,3))</f>
      </c>
    </row>
    <row r="15287">
      <c r="A15287" s="95">
        <v>42079</v>
      </c>
      <c r="B15287" s="93" t="s">
        <v>7063</v>
      </c>
      <c r="C15287" s="93" t="s">
        <v>1419</v>
      </c>
      <c r="D15287" s="95">
        <v>1099</v>
      </c>
      <c r="F15287" s="95">
        <v>23701323</v>
      </c>
      <c r="G15287" s="95">
        <v>0</v>
      </c>
      <c r="H15287" s="93" t="s">
        <v>8976</v>
      </c>
      <c r="I15287" s="93" t="s">
        <v>23900</v>
      </c>
      <c r="J15287" s="93" t="s">
        <v>20908</v>
      </c>
      <c r="K15287" s="93" t="s">
        <v>4889</v>
      </c>
      <c r="L15287" s="14">
        <f>AND(vyberHrace&lt;&gt;"",ISNUMBER(SEARCH(vyberHrace,$B15287)))</f>
      </c>
      <c r="M15287" s="14">
        <f>AND($I15287=MID(kododd,1,2),$J15287=MID(kododd,3,3))</f>
      </c>
    </row>
    <row r="15288">
      <c r="A15288" s="95">
        <v>4281</v>
      </c>
      <c r="B15288" s="93" t="s">
        <v>16900</v>
      </c>
      <c r="C15288" s="93" t="s">
        <v>1442</v>
      </c>
      <c r="D15288" s="95">
        <v>1615</v>
      </c>
      <c r="F15288" s="95">
        <v>354708</v>
      </c>
      <c r="G15288" s="95">
        <v>0</v>
      </c>
      <c r="H15288" s="93" t="s">
        <v>8976</v>
      </c>
      <c r="I15288" s="93" t="s">
        <v>23900</v>
      </c>
      <c r="J15288" s="93" t="s">
        <v>20917</v>
      </c>
      <c r="K15288" s="93" t="s">
        <v>5565</v>
      </c>
      <c r="L15288" s="14">
        <f>AND(vyberHrace&lt;&gt;"",ISNUMBER(SEARCH(vyberHrace,$B15288)))</f>
      </c>
      <c r="M15288" s="14">
        <f>AND($I15288=MID(kododd,1,2),$J15288=MID(kododd,3,3))</f>
      </c>
    </row>
    <row r="15289">
      <c r="A15289" s="95">
        <v>13102</v>
      </c>
      <c r="B15289" s="93" t="s">
        <v>429</v>
      </c>
      <c r="C15289" s="93" t="s">
        <v>1434</v>
      </c>
      <c r="D15289" s="95">
        <v>1529</v>
      </c>
      <c r="E15289" s="95">
        <v>1717</v>
      </c>
      <c r="F15289" s="95">
        <v>23710020</v>
      </c>
      <c r="G15289" s="95">
        <v>0</v>
      </c>
      <c r="H15289" s="93" t="s">
        <v>8976</v>
      </c>
      <c r="I15289" s="93" t="s">
        <v>23900</v>
      </c>
      <c r="J15289" s="93" t="s">
        <v>20917</v>
      </c>
      <c r="K15289" s="93" t="s">
        <v>5565</v>
      </c>
      <c r="L15289" s="14">
        <f>AND(vyberHrace&lt;&gt;"",ISNUMBER(SEARCH(vyberHrace,$B15289)))</f>
      </c>
      <c r="M15289" s="14">
        <f>AND($I15289=MID(kododd,1,2),$J15289=MID(kododd,3,3))</f>
      </c>
    </row>
    <row r="15290">
      <c r="A15290" s="95">
        <v>47852</v>
      </c>
      <c r="B15290" s="93" t="s">
        <v>14733</v>
      </c>
      <c r="C15290" s="93" t="s">
        <v>1442</v>
      </c>
      <c r="D15290" s="95">
        <v>1118</v>
      </c>
      <c r="F15290" s="95">
        <v>23770112</v>
      </c>
      <c r="G15290" s="95">
        <v>250</v>
      </c>
      <c r="H15290" s="93" t="s">
        <v>8976</v>
      </c>
      <c r="I15290" s="93" t="s">
        <v>23900</v>
      </c>
      <c r="J15290" s="93" t="s">
        <v>20888</v>
      </c>
      <c r="K15290" s="93" t="s">
        <v>5151</v>
      </c>
      <c r="L15290" s="14">
        <f>AND(vyberHrace&lt;&gt;"",ISNUMBER(SEARCH(vyberHrace,$B15290)))</f>
      </c>
      <c r="M15290" s="14">
        <f>AND($I15290=MID(kododd,1,2),$J15290=MID(kododd,3,3))</f>
      </c>
    </row>
    <row r="15291">
      <c r="A15291" s="95">
        <v>54493</v>
      </c>
      <c r="B15291" s="93" t="s">
        <v>14740</v>
      </c>
      <c r="C15291" s="93" t="s">
        <v>1420</v>
      </c>
      <c r="G15291" s="95">
        <v>250</v>
      </c>
      <c r="H15291" s="93" t="s">
        <v>8976</v>
      </c>
      <c r="I15291" s="93" t="s">
        <v>23900</v>
      </c>
      <c r="J15291" s="93" t="s">
        <v>21018</v>
      </c>
      <c r="K15291" s="93" t="s">
        <v>11116</v>
      </c>
      <c r="L15291" s="14">
        <f>AND(vyberHrace&lt;&gt;"",ISNUMBER(SEARCH(vyberHrace,$B15291)))</f>
      </c>
      <c r="M15291" s="14">
        <f>AND($I15291=MID(kododd,1,2),$J15291=MID(kododd,3,3))</f>
      </c>
    </row>
    <row r="15292">
      <c r="A15292" s="95">
        <v>49128</v>
      </c>
      <c r="B15292" s="93" t="s">
        <v>14743</v>
      </c>
      <c r="C15292" s="93" t="s">
        <v>1406</v>
      </c>
      <c r="D15292" s="95">
        <v>1131</v>
      </c>
      <c r="G15292" s="95">
        <v>250</v>
      </c>
      <c r="H15292" s="93" t="s">
        <v>8976</v>
      </c>
      <c r="I15292" s="93" t="s">
        <v>23900</v>
      </c>
      <c r="J15292" s="93" t="s">
        <v>20917</v>
      </c>
      <c r="K15292" s="93" t="s">
        <v>5565</v>
      </c>
      <c r="L15292" s="14">
        <f>AND(vyberHrace&lt;&gt;"",ISNUMBER(SEARCH(vyberHrace,$B15292)))</f>
      </c>
      <c r="M15292" s="14">
        <f>AND($I15292=MID(kododd,1,2),$J15292=MID(kododd,3,3))</f>
      </c>
    </row>
    <row r="15293">
      <c r="A15293" s="95">
        <v>30247</v>
      </c>
      <c r="B15293" s="93" t="s">
        <v>12488</v>
      </c>
      <c r="C15293" s="93" t="s">
        <v>1475</v>
      </c>
      <c r="D15293" s="95">
        <v>1575</v>
      </c>
      <c r="E15293" s="95">
        <v>1735</v>
      </c>
      <c r="F15293" s="95">
        <v>345857</v>
      </c>
      <c r="G15293" s="95">
        <v>0</v>
      </c>
      <c r="H15293" s="93" t="s">
        <v>8976</v>
      </c>
      <c r="I15293" s="93" t="s">
        <v>23900</v>
      </c>
      <c r="J15293" s="93" t="s">
        <v>20969</v>
      </c>
      <c r="K15293" s="93" t="s">
        <v>4719</v>
      </c>
      <c r="L15293" s="14">
        <f>AND(vyberHrace&lt;&gt;"",ISNUMBER(SEARCH(vyberHrace,$B15293)))</f>
      </c>
      <c r="M15293" s="14">
        <f>AND($I15293=MID(kododd,1,2),$J15293=MID(kododd,3,3))</f>
      </c>
    </row>
    <row r="15294">
      <c r="A15294" s="95">
        <v>36608</v>
      </c>
      <c r="B15294" s="93" t="s">
        <v>12496</v>
      </c>
      <c r="C15294" s="93" t="s">
        <v>1409</v>
      </c>
      <c r="D15294" s="95">
        <v>1727</v>
      </c>
      <c r="E15294" s="95">
        <v>1807</v>
      </c>
      <c r="F15294" s="95">
        <v>364037</v>
      </c>
      <c r="G15294" s="95">
        <v>250</v>
      </c>
      <c r="H15294" s="93" t="s">
        <v>8976</v>
      </c>
      <c r="I15294" s="93" t="s">
        <v>23900</v>
      </c>
      <c r="J15294" s="93" t="s">
        <v>20908</v>
      </c>
      <c r="K15294" s="93" t="s">
        <v>4889</v>
      </c>
      <c r="L15294" s="14">
        <f>AND(vyberHrace&lt;&gt;"",ISNUMBER(SEARCH(vyberHrace,$B15294)))</f>
      </c>
      <c r="M15294" s="14">
        <f>AND($I15294=MID(kododd,1,2),$J15294=MID(kododd,3,3))</f>
      </c>
    </row>
    <row r="15295">
      <c r="A15295" s="95">
        <v>58996</v>
      </c>
      <c r="B15295" s="93" t="s">
        <v>25449</v>
      </c>
      <c r="C15295" s="93" t="s">
        <v>1424</v>
      </c>
      <c r="D15295" s="95">
        <v>1306</v>
      </c>
      <c r="E15295" s="95">
        <v>1490</v>
      </c>
      <c r="F15295" s="95">
        <v>23778911</v>
      </c>
      <c r="G15295" s="95">
        <v>250</v>
      </c>
      <c r="H15295" s="93" t="s">
        <v>8976</v>
      </c>
      <c r="I15295" s="93" t="s">
        <v>23900</v>
      </c>
      <c r="J15295" s="93" t="s">
        <v>20969</v>
      </c>
      <c r="K15295" s="93" t="s">
        <v>4719</v>
      </c>
      <c r="L15295" s="14">
        <f>AND(vyberHrace&lt;&gt;"",ISNUMBER(SEARCH(vyberHrace,$B15295)))</f>
      </c>
      <c r="M15295" s="14">
        <f>AND($I15295=MID(kododd,1,2),$J15295=MID(kododd,3,3))</f>
      </c>
    </row>
    <row r="15296">
      <c r="A15296" s="95">
        <v>49539</v>
      </c>
      <c r="B15296" s="93" t="s">
        <v>18972</v>
      </c>
      <c r="C15296" s="93" t="s">
        <v>1408</v>
      </c>
      <c r="D15296" s="95">
        <v>1097</v>
      </c>
      <c r="G15296" s="95">
        <v>250</v>
      </c>
      <c r="H15296" s="93" t="s">
        <v>8976</v>
      </c>
      <c r="I15296" s="93" t="s">
        <v>23900</v>
      </c>
      <c r="J15296" s="93" t="s">
        <v>20937</v>
      </c>
      <c r="K15296" s="93" t="s">
        <v>9090</v>
      </c>
      <c r="L15296" s="14">
        <f>AND(vyberHrace&lt;&gt;"",ISNUMBER(SEARCH(vyberHrace,$B15296)))</f>
      </c>
      <c r="M15296" s="14">
        <f>AND($I15296=MID(kododd,1,2),$J15296=MID(kododd,3,3))</f>
      </c>
    </row>
    <row r="15297">
      <c r="A15297" s="95">
        <v>2263</v>
      </c>
      <c r="B15297" s="93" t="s">
        <v>17235</v>
      </c>
      <c r="C15297" s="93" t="s">
        <v>1417</v>
      </c>
      <c r="D15297" s="95">
        <v>2007</v>
      </c>
      <c r="G15297" s="95">
        <v>0</v>
      </c>
      <c r="H15297" s="93" t="s">
        <v>8976</v>
      </c>
      <c r="I15297" s="93" t="s">
        <v>23900</v>
      </c>
      <c r="J15297" s="93" t="s">
        <v>20859</v>
      </c>
      <c r="K15297" s="93" t="s">
        <v>6153</v>
      </c>
      <c r="L15297" s="14">
        <f>AND(vyberHrace&lt;&gt;"",ISNUMBER(SEARCH(vyberHrace,$B15297)))</f>
      </c>
      <c r="M15297" s="14">
        <f>AND($I15297=MID(kododd,1,2),$J15297=MID(kododd,3,3))</f>
      </c>
    </row>
    <row r="15298">
      <c r="A15298" s="95">
        <v>56238</v>
      </c>
      <c r="B15298" s="93" t="s">
        <v>17241</v>
      </c>
      <c r="C15298" s="93" t="s">
        <v>1412</v>
      </c>
      <c r="G15298" s="95">
        <v>0</v>
      </c>
      <c r="H15298" s="93" t="s">
        <v>8976</v>
      </c>
      <c r="I15298" s="93" t="s">
        <v>23900</v>
      </c>
      <c r="J15298" s="93" t="s">
        <v>20937</v>
      </c>
      <c r="K15298" s="93" t="s">
        <v>9090</v>
      </c>
      <c r="L15298" s="14">
        <f>AND(vyberHrace&lt;&gt;"",ISNUMBER(SEARCH(vyberHrace,$B15298)))</f>
      </c>
      <c r="M15298" s="14">
        <f>AND($I15298=MID(kododd,1,2),$J15298=MID(kododd,3,3))</f>
      </c>
    </row>
    <row r="15299">
      <c r="A15299" s="95">
        <v>59391</v>
      </c>
      <c r="B15299" s="93" t="s">
        <v>25808</v>
      </c>
      <c r="C15299" s="93" t="s">
        <v>1450</v>
      </c>
      <c r="F15299" s="95">
        <v>23782340</v>
      </c>
      <c r="G15299" s="95">
        <v>0</v>
      </c>
      <c r="H15299" s="93" t="s">
        <v>8976</v>
      </c>
      <c r="I15299" s="93" t="s">
        <v>23900</v>
      </c>
      <c r="J15299" s="93" t="s">
        <v>20859</v>
      </c>
      <c r="K15299" s="93" t="s">
        <v>6153</v>
      </c>
      <c r="L15299" s="14">
        <f>AND(vyberHrace&lt;&gt;"",ISNUMBER(SEARCH(vyberHrace,$B15299)))</f>
      </c>
      <c r="M15299" s="14">
        <f>AND($I15299=MID(kododd,1,2),$J15299=MID(kododd,3,3))</f>
      </c>
    </row>
    <row r="15300">
      <c r="A15300" s="95">
        <v>32794</v>
      </c>
      <c r="B15300" s="93" t="s">
        <v>15001</v>
      </c>
      <c r="C15300" s="93" t="s">
        <v>1457</v>
      </c>
      <c r="D15300" s="95">
        <v>1793</v>
      </c>
      <c r="E15300" s="95">
        <v>1862</v>
      </c>
      <c r="F15300" s="95">
        <v>354724</v>
      </c>
      <c r="G15300" s="95">
        <v>250</v>
      </c>
      <c r="H15300" s="93" t="s">
        <v>8976</v>
      </c>
      <c r="I15300" s="93" t="s">
        <v>23900</v>
      </c>
      <c r="J15300" s="93" t="s">
        <v>20908</v>
      </c>
      <c r="K15300" s="93" t="s">
        <v>4889</v>
      </c>
      <c r="L15300" s="14">
        <f>AND(vyberHrace&lt;&gt;"",ISNUMBER(SEARCH(vyberHrace,$B15300)))</f>
      </c>
      <c r="M15300" s="14">
        <f>AND($I15300=MID(kododd,1,2),$J15300=MID(kododd,3,3))</f>
      </c>
    </row>
    <row r="15301">
      <c r="A15301" s="95">
        <v>32793</v>
      </c>
      <c r="B15301" s="93" t="s">
        <v>15003</v>
      </c>
      <c r="C15301" s="93" t="s">
        <v>1436</v>
      </c>
      <c r="D15301" s="95">
        <v>1254</v>
      </c>
      <c r="G15301" s="95">
        <v>0</v>
      </c>
      <c r="H15301" s="93" t="s">
        <v>8976</v>
      </c>
      <c r="I15301" s="93" t="s">
        <v>23900</v>
      </c>
      <c r="J15301" s="93" t="s">
        <v>20908</v>
      </c>
      <c r="K15301" s="93" t="s">
        <v>4889</v>
      </c>
      <c r="L15301" s="14">
        <f>AND(vyberHrace&lt;&gt;"",ISNUMBER(SEARCH(vyberHrace,$B15301)))</f>
      </c>
      <c r="M15301" s="14">
        <f>AND($I15301=MID(kododd,1,2),$J15301=MID(kododd,3,3))</f>
      </c>
    </row>
    <row r="15302">
      <c r="A15302" s="95">
        <v>61807</v>
      </c>
      <c r="B15302" s="93" t="s">
        <v>26047</v>
      </c>
      <c r="C15302" s="93" t="s">
        <v>1422</v>
      </c>
      <c r="G15302" s="95">
        <v>250</v>
      </c>
      <c r="H15302" s="93" t="s">
        <v>8976</v>
      </c>
      <c r="I15302" s="93" t="s">
        <v>23900</v>
      </c>
      <c r="J15302" s="93" t="s">
        <v>20972</v>
      </c>
      <c r="K15302" s="93" t="s">
        <v>26132</v>
      </c>
      <c r="L15302" s="14">
        <f>AND(vyberHrace&lt;&gt;"",ISNUMBER(SEARCH(vyberHrace,$B15302)))</f>
      </c>
      <c r="M15302" s="14">
        <f>AND($I15302=MID(kododd,1,2),$J15302=MID(kododd,3,3))</f>
      </c>
    </row>
    <row r="15303">
      <c r="A15303" s="95">
        <v>43238</v>
      </c>
      <c r="B15303" s="93" t="s">
        <v>8270</v>
      </c>
      <c r="C15303" s="93" t="s">
        <v>1408</v>
      </c>
      <c r="D15303" s="95">
        <v>1885</v>
      </c>
      <c r="E15303" s="95">
        <v>1947</v>
      </c>
      <c r="F15303" s="95">
        <v>396494</v>
      </c>
      <c r="G15303" s="95">
        <v>250</v>
      </c>
      <c r="H15303" s="93" t="s">
        <v>8976</v>
      </c>
      <c r="I15303" s="93" t="s">
        <v>23900</v>
      </c>
      <c r="J15303" s="93" t="s">
        <v>20874</v>
      </c>
      <c r="K15303" s="93" t="s">
        <v>21371</v>
      </c>
      <c r="L15303" s="14">
        <f>AND(vyberHrace&lt;&gt;"",ISNUMBER(SEARCH(vyberHrace,$B15303)))</f>
      </c>
      <c r="M15303" s="14">
        <f>AND($I15303=MID(kododd,1,2),$J15303=MID(kododd,3,3))</f>
      </c>
    </row>
    <row r="15304">
      <c r="A15304" s="95">
        <v>15771</v>
      </c>
      <c r="B15304" s="93" t="s">
        <v>8280</v>
      </c>
      <c r="C15304" s="93" t="s">
        <v>1455</v>
      </c>
      <c r="D15304" s="95">
        <v>1615</v>
      </c>
      <c r="E15304" s="95">
        <v>1736</v>
      </c>
      <c r="F15304" s="95">
        <v>362220</v>
      </c>
      <c r="G15304" s="95">
        <v>250</v>
      </c>
      <c r="H15304" s="93" t="s">
        <v>8976</v>
      </c>
      <c r="I15304" s="93" t="s">
        <v>23900</v>
      </c>
      <c r="J15304" s="93" t="s">
        <v>20972</v>
      </c>
      <c r="K15304" s="93" t="s">
        <v>26132</v>
      </c>
      <c r="L15304" s="14">
        <f>AND(vyberHrace&lt;&gt;"",ISNUMBER(SEARCH(vyberHrace,$B15304)))</f>
      </c>
      <c r="M15304" s="14">
        <f>AND($I15304=MID(kododd,1,2),$J15304=MID(kododd,3,3))</f>
      </c>
    </row>
    <row r="15305">
      <c r="A15305" s="95">
        <v>39914</v>
      </c>
      <c r="B15305" s="93" t="s">
        <v>8293</v>
      </c>
      <c r="C15305" s="93" t="s">
        <v>1427</v>
      </c>
      <c r="D15305" s="95">
        <v>1477</v>
      </c>
      <c r="E15305" s="95">
        <v>1651</v>
      </c>
      <c r="F15305" s="95">
        <v>23707739</v>
      </c>
      <c r="G15305" s="95">
        <v>250</v>
      </c>
      <c r="H15305" s="93" t="s">
        <v>8976</v>
      </c>
      <c r="I15305" s="93" t="s">
        <v>23900</v>
      </c>
      <c r="J15305" s="93" t="s">
        <v>20969</v>
      </c>
      <c r="K15305" s="93" t="s">
        <v>4719</v>
      </c>
      <c r="L15305" s="14">
        <f>AND(vyberHrace&lt;&gt;"",ISNUMBER(SEARCH(vyberHrace,$B15305)))</f>
      </c>
      <c r="M15305" s="14">
        <f>AND($I15305=MID(kododd,1,2),$J15305=MID(kododd,3,3))</f>
      </c>
    </row>
    <row r="15306">
      <c r="A15306" s="95">
        <v>32585</v>
      </c>
      <c r="B15306" s="93" t="s">
        <v>6127</v>
      </c>
      <c r="C15306" s="93" t="s">
        <v>1454</v>
      </c>
      <c r="G15306" s="95">
        <v>0</v>
      </c>
      <c r="H15306" s="93" t="s">
        <v>8976</v>
      </c>
      <c r="I15306" s="93" t="s">
        <v>23900</v>
      </c>
      <c r="J15306" s="93" t="s">
        <v>20908</v>
      </c>
      <c r="K15306" s="93" t="s">
        <v>4889</v>
      </c>
      <c r="L15306" s="14">
        <f>AND(vyberHrace&lt;&gt;"",ISNUMBER(SEARCH(vyberHrace,$B15306)))</f>
      </c>
      <c r="M15306" s="14">
        <f>AND($I15306=MID(kododd,1,2),$J15306=MID(kododd,3,3))</f>
      </c>
    </row>
    <row r="15307">
      <c r="A15307" s="95">
        <v>56957</v>
      </c>
      <c r="B15307" s="93" t="s">
        <v>22643</v>
      </c>
      <c r="C15307" s="93" t="s">
        <v>1424</v>
      </c>
      <c r="D15307" s="95">
        <v>1517</v>
      </c>
      <c r="E15307" s="95">
        <v>1606</v>
      </c>
      <c r="F15307" s="95">
        <v>23776927</v>
      </c>
      <c r="G15307" s="95">
        <v>250</v>
      </c>
      <c r="H15307" s="93" t="s">
        <v>8976</v>
      </c>
      <c r="I15307" s="93" t="s">
        <v>23900</v>
      </c>
      <c r="J15307" s="93" t="s">
        <v>20917</v>
      </c>
      <c r="K15307" s="93" t="s">
        <v>5565</v>
      </c>
      <c r="L15307" s="14">
        <f>AND(vyberHrace&lt;&gt;"",ISNUMBER(SEARCH(vyberHrace,$B15307)))</f>
      </c>
      <c r="M15307" s="14">
        <f>AND($I15307=MID(kododd,1,2),$J15307=MID(kododd,3,3))</f>
      </c>
    </row>
    <row r="15308">
      <c r="A15308" s="95">
        <v>5776</v>
      </c>
      <c r="B15308" s="93" t="s">
        <v>15792</v>
      </c>
      <c r="C15308" s="93" t="s">
        <v>1432</v>
      </c>
      <c r="D15308" s="95">
        <v>1566</v>
      </c>
      <c r="E15308" s="95">
        <v>1698</v>
      </c>
      <c r="F15308" s="95">
        <v>23735759</v>
      </c>
      <c r="G15308" s="95">
        <v>250</v>
      </c>
      <c r="H15308" s="93" t="s">
        <v>8976</v>
      </c>
      <c r="I15308" s="93" t="s">
        <v>23900</v>
      </c>
      <c r="J15308" s="93" t="s">
        <v>20969</v>
      </c>
      <c r="K15308" s="93" t="s">
        <v>4719</v>
      </c>
      <c r="L15308" s="14">
        <f>AND(vyberHrace&lt;&gt;"",ISNUMBER(SEARCH(vyberHrace,$B15308)))</f>
      </c>
      <c r="M15308" s="14">
        <f>AND($I15308=MID(kododd,1,2),$J15308=MID(kododd,3,3))</f>
      </c>
    </row>
    <row r="15309">
      <c r="A15309" s="95">
        <v>32588</v>
      </c>
      <c r="B15309" s="93" t="s">
        <v>18273</v>
      </c>
      <c r="C15309" s="93" t="s">
        <v>1448</v>
      </c>
      <c r="D15309" s="95">
        <v>1476</v>
      </c>
      <c r="F15309" s="95">
        <v>23706805</v>
      </c>
      <c r="G15309" s="95">
        <v>0</v>
      </c>
      <c r="H15309" s="93" t="s">
        <v>8976</v>
      </c>
      <c r="I15309" s="93" t="s">
        <v>23900</v>
      </c>
      <c r="J15309" s="93" t="s">
        <v>20908</v>
      </c>
      <c r="K15309" s="93" t="s">
        <v>4889</v>
      </c>
      <c r="L15309" s="14">
        <f>AND(vyberHrace&lt;&gt;"",ISNUMBER(SEARCH(vyberHrace,$B15309)))</f>
      </c>
      <c r="M15309" s="14">
        <f>AND($I15309=MID(kododd,1,2),$J15309=MID(kododd,3,3))</f>
      </c>
    </row>
    <row r="15310">
      <c r="A15310" s="95">
        <v>11129</v>
      </c>
      <c r="B15310" s="93" t="s">
        <v>18276</v>
      </c>
      <c r="C15310" s="93" t="s">
        <v>1464</v>
      </c>
      <c r="D15310" s="95">
        <v>2100</v>
      </c>
      <c r="E15310" s="95">
        <v>2104</v>
      </c>
      <c r="F15310" s="95">
        <v>318779</v>
      </c>
      <c r="G15310" s="95">
        <v>250</v>
      </c>
      <c r="H15310" s="93" t="s">
        <v>8976</v>
      </c>
      <c r="I15310" s="93" t="s">
        <v>23900</v>
      </c>
      <c r="J15310" s="93" t="s">
        <v>20946</v>
      </c>
      <c r="K15310" s="93" t="s">
        <v>6829</v>
      </c>
      <c r="L15310" s="14">
        <f>AND(vyberHrace&lt;&gt;"",ISNUMBER(SEARCH(vyberHrace,$B15310)))</f>
      </c>
      <c r="M15310" s="14">
        <f>AND($I15310=MID(kododd,1,2),$J15310=MID(kododd,3,3))</f>
      </c>
    </row>
    <row r="15311">
      <c r="A15311" s="95">
        <v>57446</v>
      </c>
      <c r="B15311" s="93" t="s">
        <v>22649</v>
      </c>
      <c r="C15311" s="93" t="s">
        <v>1406</v>
      </c>
      <c r="D15311" s="95">
        <v>1055</v>
      </c>
      <c r="F15311" s="95">
        <v>23774924</v>
      </c>
      <c r="G15311" s="95">
        <v>250</v>
      </c>
      <c r="H15311" s="93" t="s">
        <v>8976</v>
      </c>
      <c r="I15311" s="93" t="s">
        <v>23900</v>
      </c>
      <c r="J15311" s="93" t="s">
        <v>20946</v>
      </c>
      <c r="K15311" s="93" t="s">
        <v>6829</v>
      </c>
      <c r="L15311" s="14">
        <f>AND(vyberHrace&lt;&gt;"",ISNUMBER(SEARCH(vyberHrace,$B15311)))</f>
      </c>
      <c r="M15311" s="14">
        <f>AND($I15311=MID(kododd,1,2),$J15311=MID(kododd,3,3))</f>
      </c>
    </row>
    <row r="15312">
      <c r="A15312" s="95">
        <v>11131</v>
      </c>
      <c r="B15312" s="93" t="s">
        <v>18278</v>
      </c>
      <c r="C15312" s="93" t="s">
        <v>1428</v>
      </c>
      <c r="D15312" s="95">
        <v>1535</v>
      </c>
      <c r="E15312" s="95">
        <v>1789</v>
      </c>
      <c r="F15312" s="95">
        <v>327891</v>
      </c>
      <c r="G15312" s="95">
        <v>250</v>
      </c>
      <c r="H15312" s="93" t="s">
        <v>8976</v>
      </c>
      <c r="I15312" s="93" t="s">
        <v>23900</v>
      </c>
      <c r="J15312" s="93" t="s">
        <v>20946</v>
      </c>
      <c r="K15312" s="93" t="s">
        <v>6829</v>
      </c>
      <c r="L15312" s="14">
        <f>AND(vyberHrace&lt;&gt;"",ISNUMBER(SEARCH(vyberHrace,$B15312)))</f>
      </c>
      <c r="M15312" s="14">
        <f>AND($I15312=MID(kododd,1,2),$J15312=MID(kododd,3,3))</f>
      </c>
    </row>
    <row r="15313">
      <c r="A15313" s="95">
        <v>4194</v>
      </c>
      <c r="B15313" s="93" t="s">
        <v>18284</v>
      </c>
      <c r="C15313" s="93" t="s">
        <v>1471</v>
      </c>
      <c r="D15313" s="95">
        <v>1495</v>
      </c>
      <c r="G15313" s="95">
        <v>0</v>
      </c>
      <c r="H15313" s="93" t="s">
        <v>8976</v>
      </c>
      <c r="I15313" s="93" t="s">
        <v>23900</v>
      </c>
      <c r="J15313" s="93" t="s">
        <v>20896</v>
      </c>
      <c r="K15313" s="93" t="s">
        <v>535</v>
      </c>
      <c r="L15313" s="14">
        <f>AND(vyberHrace&lt;&gt;"",ISNUMBER(SEARCH(vyberHrace,$B15313)))</f>
      </c>
      <c r="M15313" s="14">
        <f>AND($I15313=MID(kododd,1,2),$J15313=MID(kododd,3,3))</f>
      </c>
    </row>
    <row r="15314">
      <c r="A15314" s="95">
        <v>62646</v>
      </c>
      <c r="B15314" s="93" t="s">
        <v>29289</v>
      </c>
      <c r="C15314" s="93" t="s">
        <v>1450</v>
      </c>
      <c r="G15314" s="95">
        <v>250</v>
      </c>
      <c r="H15314" s="93" t="s">
        <v>8976</v>
      </c>
      <c r="I15314" s="93" t="s">
        <v>23900</v>
      </c>
      <c r="J15314" s="93" t="s">
        <v>20843</v>
      </c>
      <c r="K15314" s="93" t="s">
        <v>26141</v>
      </c>
      <c r="L15314" s="14">
        <f>AND(vyberHrace&lt;&gt;"",ISNUMBER(SEARCH(vyberHrace,$B15314)))</f>
      </c>
      <c r="M15314" s="14">
        <f>AND($I15314=MID(kododd,1,2),$J15314=MID(kododd,3,3))</f>
      </c>
    </row>
    <row r="15315">
      <c r="A15315" s="95">
        <v>52853</v>
      </c>
      <c r="B15315" s="93" t="s">
        <v>4015</v>
      </c>
      <c r="C15315" s="93" t="s">
        <v>1406</v>
      </c>
      <c r="D15315" s="95">
        <v>1760</v>
      </c>
      <c r="E15315" s="95">
        <v>1838</v>
      </c>
      <c r="F15315" s="95">
        <v>23744537</v>
      </c>
      <c r="G15315" s="95">
        <v>250</v>
      </c>
      <c r="H15315" s="93" t="s">
        <v>8976</v>
      </c>
      <c r="I15315" s="93" t="s">
        <v>23900</v>
      </c>
      <c r="J15315" s="93" t="s">
        <v>20972</v>
      </c>
      <c r="K15315" s="93" t="s">
        <v>26132</v>
      </c>
      <c r="L15315" s="14">
        <f>AND(vyberHrace&lt;&gt;"",ISNUMBER(SEARCH(vyberHrace,$B15315)))</f>
      </c>
      <c r="M15315" s="14">
        <f>AND($I15315=MID(kododd,1,2),$J15315=MID(kododd,3,3))</f>
      </c>
    </row>
    <row r="15316">
      <c r="A15316" s="95">
        <v>41143</v>
      </c>
      <c r="B15316" s="93" t="s">
        <v>6316</v>
      </c>
      <c r="C15316" s="93" t="s">
        <v>1438</v>
      </c>
      <c r="G15316" s="95">
        <v>0</v>
      </c>
      <c r="H15316" s="93" t="s">
        <v>8976</v>
      </c>
      <c r="I15316" s="93" t="s">
        <v>23900</v>
      </c>
      <c r="J15316" s="93" t="s">
        <v>20972</v>
      </c>
      <c r="K15316" s="93" t="s">
        <v>26132</v>
      </c>
      <c r="L15316" s="14">
        <f>AND(vyberHrace&lt;&gt;"",ISNUMBER(SEARCH(vyberHrace,$B15316)))</f>
      </c>
      <c r="M15316" s="14">
        <f>AND($I15316=MID(kododd,1,2),$J15316=MID(kododd,3,3))</f>
      </c>
    </row>
    <row r="15317">
      <c r="A15317" s="95">
        <v>46127</v>
      </c>
      <c r="B15317" s="93" t="s">
        <v>8596</v>
      </c>
      <c r="C15317" s="93" t="s">
        <v>1410</v>
      </c>
      <c r="D15317" s="95">
        <v>1085</v>
      </c>
      <c r="F15317" s="95">
        <v>23712430</v>
      </c>
      <c r="G15317" s="95">
        <v>0</v>
      </c>
      <c r="H15317" s="93" t="s">
        <v>8976</v>
      </c>
      <c r="I15317" s="93" t="s">
        <v>23900</v>
      </c>
      <c r="J15317" s="93" t="s">
        <v>20908</v>
      </c>
      <c r="K15317" s="93" t="s">
        <v>4889</v>
      </c>
      <c r="L15317" s="14">
        <f>AND(vyberHrace&lt;&gt;"",ISNUMBER(SEARCH(vyberHrace,$B15317)))</f>
      </c>
      <c r="M15317" s="14">
        <f>AND($I15317=MID(kododd,1,2),$J15317=MID(kododd,3,3))</f>
      </c>
    </row>
    <row r="15318">
      <c r="A15318" s="95">
        <v>36132</v>
      </c>
      <c r="B15318" s="93" t="s">
        <v>8597</v>
      </c>
      <c r="C15318" s="93" t="s">
        <v>1399</v>
      </c>
      <c r="D15318" s="95">
        <v>1244</v>
      </c>
      <c r="G15318" s="95">
        <v>0</v>
      </c>
      <c r="H15318" s="93" t="s">
        <v>8976</v>
      </c>
      <c r="I15318" s="93" t="s">
        <v>23900</v>
      </c>
      <c r="J15318" s="93" t="s">
        <v>20908</v>
      </c>
      <c r="K15318" s="93" t="s">
        <v>4889</v>
      </c>
      <c r="L15318" s="14">
        <f>AND(vyberHrace&lt;&gt;"",ISNUMBER(SEARCH(vyberHrace,$B15318)))</f>
      </c>
      <c r="M15318" s="14">
        <f>AND($I15318=MID(kododd,1,2),$J15318=MID(kododd,3,3))</f>
      </c>
    </row>
    <row r="15319">
      <c r="A15319" s="95">
        <v>61570</v>
      </c>
      <c r="B15319" s="93" t="s">
        <v>27741</v>
      </c>
      <c r="C15319" s="93" t="s">
        <v>1420</v>
      </c>
      <c r="G15319" s="95">
        <v>250</v>
      </c>
      <c r="H15319" s="93" t="s">
        <v>8976</v>
      </c>
      <c r="I15319" s="93" t="s">
        <v>23900</v>
      </c>
      <c r="J15319" s="93" t="s">
        <v>20843</v>
      </c>
      <c r="K15319" s="93" t="s">
        <v>26141</v>
      </c>
      <c r="L15319" s="14">
        <f>AND(vyberHrace&lt;&gt;"",ISNUMBER(SEARCH(vyberHrace,$B15319)))</f>
      </c>
      <c r="M15319" s="14">
        <f>AND($I15319=MID(kododd,1,2),$J15319=MID(kododd,3,3))</f>
      </c>
    </row>
    <row r="15320">
      <c r="A15320" s="95">
        <v>61569</v>
      </c>
      <c r="B15320" s="93" t="s">
        <v>27740</v>
      </c>
      <c r="C15320" s="93" t="s">
        <v>1424</v>
      </c>
      <c r="G15320" s="95">
        <v>250</v>
      </c>
      <c r="H15320" s="93" t="s">
        <v>8976</v>
      </c>
      <c r="I15320" s="93" t="s">
        <v>23900</v>
      </c>
      <c r="J15320" s="93" t="s">
        <v>20843</v>
      </c>
      <c r="K15320" s="93" t="s">
        <v>26141</v>
      </c>
      <c r="L15320" s="14">
        <f>AND(vyberHrace&lt;&gt;"",ISNUMBER(SEARCH(vyberHrace,$B15320)))</f>
      </c>
      <c r="M15320" s="14">
        <f>AND($I15320=MID(kododd,1,2),$J15320=MID(kododd,3,3))</f>
      </c>
    </row>
    <row r="15321">
      <c r="A15321" s="95">
        <v>11130</v>
      </c>
      <c r="B15321" s="93" t="s">
        <v>8789</v>
      </c>
      <c r="C15321" s="93" t="s">
        <v>1464</v>
      </c>
      <c r="D15321" s="95">
        <v>1975</v>
      </c>
      <c r="E15321" s="95">
        <v>1974</v>
      </c>
      <c r="F15321" s="95">
        <v>322164</v>
      </c>
      <c r="G15321" s="95">
        <v>250</v>
      </c>
      <c r="H15321" s="93" t="s">
        <v>8976</v>
      </c>
      <c r="I15321" s="93" t="s">
        <v>23900</v>
      </c>
      <c r="J15321" s="93" t="s">
        <v>20946</v>
      </c>
      <c r="K15321" s="93" t="s">
        <v>6829</v>
      </c>
      <c r="L15321" s="14">
        <f>AND(vyberHrace&lt;&gt;"",ISNUMBER(SEARCH(vyberHrace,$B15321)))</f>
      </c>
      <c r="M15321" s="14">
        <f>AND($I15321=MID(kododd,1,2),$J15321=MID(kododd,3,3))</f>
      </c>
    </row>
    <row r="15322">
      <c r="A15322" s="95">
        <v>16834</v>
      </c>
      <c r="B15322" s="93" t="s">
        <v>8797</v>
      </c>
      <c r="C15322" s="93" t="s">
        <v>1475</v>
      </c>
      <c r="D15322" s="95">
        <v>1371</v>
      </c>
      <c r="G15322" s="95">
        <v>500</v>
      </c>
      <c r="H15322" s="93" t="s">
        <v>8976</v>
      </c>
      <c r="I15322" s="93" t="s">
        <v>23900</v>
      </c>
      <c r="J15322" s="93" t="s">
        <v>23412</v>
      </c>
      <c r="K15322" s="93" t="s">
        <v>21366</v>
      </c>
      <c r="L15322" s="14">
        <f>AND(vyberHrace&lt;&gt;"",ISNUMBER(SEARCH(vyberHrace,$B15322)))</f>
      </c>
      <c r="M15322" s="14">
        <f>AND($I15322=MID(kododd,1,2),$J15322=MID(kododd,3,3))</f>
      </c>
    </row>
    <row r="15323">
      <c r="A15323" s="95">
        <v>46383</v>
      </c>
      <c r="B15323" s="93" t="s">
        <v>8699</v>
      </c>
      <c r="C15323" s="93" t="s">
        <v>1433</v>
      </c>
      <c r="D15323" s="95">
        <v>1051</v>
      </c>
      <c r="E15323" s="95">
        <v>1413</v>
      </c>
      <c r="F15323" s="95">
        <v>23713763</v>
      </c>
      <c r="G15323" s="95">
        <v>250</v>
      </c>
      <c r="H15323" s="93" t="s">
        <v>8976</v>
      </c>
      <c r="I15323" s="93" t="s">
        <v>23900</v>
      </c>
      <c r="J15323" s="93" t="s">
        <v>20859</v>
      </c>
      <c r="K15323" s="93" t="s">
        <v>6153</v>
      </c>
      <c r="L15323" s="14">
        <f>AND(vyberHrace&lt;&gt;"",ISNUMBER(SEARCH(vyberHrace,$B15323)))</f>
      </c>
      <c r="M15323" s="14">
        <f>AND($I15323=MID(kododd,1,2),$J15323=MID(kododd,3,3))</f>
      </c>
    </row>
    <row r="15324">
      <c r="A15324" s="95">
        <v>56405</v>
      </c>
      <c r="B15324" s="93" t="s">
        <v>22625</v>
      </c>
      <c r="C15324" s="93" t="s">
        <v>1412</v>
      </c>
      <c r="F15324" s="95">
        <v>23770120</v>
      </c>
      <c r="G15324" s="95">
        <v>0</v>
      </c>
      <c r="H15324" s="93" t="s">
        <v>8976</v>
      </c>
      <c r="I15324" s="93" t="s">
        <v>23900</v>
      </c>
      <c r="J15324" s="93" t="s">
        <v>20874</v>
      </c>
      <c r="K15324" s="93" t="s">
        <v>21371</v>
      </c>
      <c r="L15324" s="14">
        <f>AND(vyberHrace&lt;&gt;"",ISNUMBER(SEARCH(vyberHrace,$B15324)))</f>
      </c>
      <c r="M15324" s="14">
        <f>AND($I15324=MID(kododd,1,2),$J15324=MID(kododd,3,3))</f>
      </c>
    </row>
    <row r="15325">
      <c r="A15325" s="95">
        <v>61210</v>
      </c>
      <c r="B15325" s="93" t="s">
        <v>27450</v>
      </c>
      <c r="C15325" s="93" t="s">
        <v>1412</v>
      </c>
      <c r="G15325" s="95">
        <v>0</v>
      </c>
      <c r="H15325" s="93" t="s">
        <v>8976</v>
      </c>
      <c r="I15325" s="93" t="s">
        <v>23900</v>
      </c>
      <c r="J15325" s="93" t="s">
        <v>21018</v>
      </c>
      <c r="K15325" s="93" t="s">
        <v>11116</v>
      </c>
      <c r="L15325" s="14">
        <f>AND(vyberHrace&lt;&gt;"",ISNUMBER(SEARCH(vyberHrace,$B15325)))</f>
      </c>
      <c r="M15325" s="14">
        <f>AND($I15325=MID(kododd,1,2),$J15325=MID(kododd,3,3))</f>
      </c>
    </row>
    <row r="15326">
      <c r="A15326" s="95">
        <v>43857</v>
      </c>
      <c r="B15326" s="93" t="s">
        <v>7178</v>
      </c>
      <c r="C15326" s="93" t="s">
        <v>1408</v>
      </c>
      <c r="D15326" s="95">
        <v>1122</v>
      </c>
      <c r="F15326" s="95">
        <v>23712155</v>
      </c>
      <c r="G15326" s="95">
        <v>0</v>
      </c>
      <c r="H15326" s="93" t="s">
        <v>8976</v>
      </c>
      <c r="I15326" s="93" t="s">
        <v>23900</v>
      </c>
      <c r="J15326" s="93" t="s">
        <v>20969</v>
      </c>
      <c r="K15326" s="93" t="s">
        <v>4719</v>
      </c>
      <c r="L15326" s="14">
        <f>AND(vyberHrace&lt;&gt;"",ISNUMBER(SEARCH(vyberHrace,$B15326)))</f>
      </c>
      <c r="M15326" s="14">
        <f>AND($I15326=MID(kododd,1,2),$J15326=MID(kododd,3,3))</f>
      </c>
    </row>
    <row r="15327">
      <c r="A15327" s="95">
        <v>1566</v>
      </c>
      <c r="B15327" s="93" t="s">
        <v>7188</v>
      </c>
      <c r="C15327" s="93" t="s">
        <v>1426</v>
      </c>
      <c r="D15327" s="95">
        <v>1939</v>
      </c>
      <c r="E15327" s="95">
        <v>1846</v>
      </c>
      <c r="F15327" s="95">
        <v>354740</v>
      </c>
      <c r="G15327" s="95">
        <v>0</v>
      </c>
      <c r="H15327" s="93" t="s">
        <v>8976</v>
      </c>
      <c r="I15327" s="93" t="s">
        <v>23900</v>
      </c>
      <c r="J15327" s="93" t="s">
        <v>20874</v>
      </c>
      <c r="K15327" s="93" t="s">
        <v>21371</v>
      </c>
      <c r="L15327" s="14">
        <f>AND(vyberHrace&lt;&gt;"",ISNUMBER(SEARCH(vyberHrace,$B15327)))</f>
      </c>
      <c r="M15327" s="14">
        <f>AND($I15327=MID(kododd,1,2),$J15327=MID(kododd,3,3))</f>
      </c>
    </row>
    <row r="15328">
      <c r="A15328" s="95">
        <v>16512</v>
      </c>
      <c r="B15328" s="93" t="s">
        <v>13259</v>
      </c>
      <c r="C15328" s="93" t="s">
        <v>1464</v>
      </c>
      <c r="D15328" s="95">
        <v>1817</v>
      </c>
      <c r="E15328" s="95">
        <v>1837</v>
      </c>
      <c r="F15328" s="95">
        <v>332178</v>
      </c>
      <c r="G15328" s="95">
        <v>250</v>
      </c>
      <c r="H15328" s="93" t="s">
        <v>8976</v>
      </c>
      <c r="I15328" s="93" t="s">
        <v>23900</v>
      </c>
      <c r="J15328" s="93" t="s">
        <v>20843</v>
      </c>
      <c r="K15328" s="93" t="s">
        <v>26141</v>
      </c>
      <c r="L15328" s="14">
        <f>AND(vyberHrace&lt;&gt;"",ISNUMBER(SEARCH(vyberHrace,$B15328)))</f>
      </c>
      <c r="M15328" s="14">
        <f>AND($I15328=MID(kododd,1,2),$J15328=MID(kododd,3,3))</f>
      </c>
    </row>
    <row r="15329">
      <c r="A15329" s="95">
        <v>45987</v>
      </c>
      <c r="B15329" s="93" t="s">
        <v>13260</v>
      </c>
      <c r="C15329" s="93" t="s">
        <v>1414</v>
      </c>
      <c r="G15329" s="95">
        <v>0</v>
      </c>
      <c r="H15329" s="93" t="s">
        <v>8976</v>
      </c>
      <c r="I15329" s="93" t="s">
        <v>23900</v>
      </c>
      <c r="J15329" s="93" t="s">
        <v>20969</v>
      </c>
      <c r="K15329" s="93" t="s">
        <v>4719</v>
      </c>
      <c r="L15329" s="14">
        <f>AND(vyberHrace&lt;&gt;"",ISNUMBER(SEARCH(vyberHrace,$B15329)))</f>
      </c>
      <c r="M15329" s="14">
        <f>AND($I15329=MID(kododd,1,2),$J15329=MID(kododd,3,3))</f>
      </c>
    </row>
    <row r="15330">
      <c r="A15330" s="95">
        <v>32655</v>
      </c>
      <c r="B15330" s="93" t="s">
        <v>15598</v>
      </c>
      <c r="C15330" s="93" t="s">
        <v>1430</v>
      </c>
      <c r="D15330" s="95">
        <v>1049</v>
      </c>
      <c r="G15330" s="95">
        <v>250</v>
      </c>
      <c r="H15330" s="93" t="s">
        <v>8976</v>
      </c>
      <c r="I15330" s="93" t="s">
        <v>23900</v>
      </c>
      <c r="J15330" s="93" t="s">
        <v>20888</v>
      </c>
      <c r="K15330" s="93" t="s">
        <v>5151</v>
      </c>
      <c r="L15330" s="14">
        <f>AND(vyberHrace&lt;&gt;"",ISNUMBER(SEARCH(vyberHrace,$B15330)))</f>
      </c>
      <c r="M15330" s="14">
        <f>AND($I15330=MID(kododd,1,2),$J15330=MID(kododd,3,3))</f>
      </c>
    </row>
    <row r="15331">
      <c r="A15331" s="95">
        <v>11978</v>
      </c>
      <c r="B15331" s="93" t="s">
        <v>15611</v>
      </c>
      <c r="C15331" s="93" t="s">
        <v>1449</v>
      </c>
      <c r="G15331" s="95">
        <v>0</v>
      </c>
      <c r="H15331" s="93" t="s">
        <v>8976</v>
      </c>
      <c r="I15331" s="93" t="s">
        <v>23900</v>
      </c>
      <c r="J15331" s="93" t="s">
        <v>20874</v>
      </c>
      <c r="K15331" s="93" t="s">
        <v>21371</v>
      </c>
      <c r="L15331" s="14">
        <f>AND(vyberHrace&lt;&gt;"",ISNUMBER(SEARCH(vyberHrace,$B15331)))</f>
      </c>
      <c r="M15331" s="14">
        <f>AND($I15331=MID(kododd,1,2),$J15331=MID(kododd,3,3))</f>
      </c>
    </row>
    <row r="15332">
      <c r="A15332" s="95">
        <v>62704</v>
      </c>
      <c r="B15332" s="93" t="s">
        <v>1017</v>
      </c>
      <c r="C15332" s="93" t="s">
        <v>1411</v>
      </c>
      <c r="D15332" s="95">
        <v>1077</v>
      </c>
      <c r="E15332" s="95">
        <v>1547</v>
      </c>
      <c r="F15332" s="95">
        <v>571004912</v>
      </c>
      <c r="G15332" s="95">
        <v>250</v>
      </c>
      <c r="H15332" s="93" t="s">
        <v>8976</v>
      </c>
      <c r="I15332" s="93" t="s">
        <v>23900</v>
      </c>
      <c r="J15332" s="93" t="s">
        <v>20969</v>
      </c>
      <c r="K15332" s="93" t="s">
        <v>4719</v>
      </c>
      <c r="L15332" s="14">
        <f>AND(vyberHrace&lt;&gt;"",ISNUMBER(SEARCH(vyberHrace,$B15332)))</f>
      </c>
      <c r="M15332" s="14">
        <f>AND($I15332=MID(kododd,1,2),$J15332=MID(kododd,3,3))</f>
      </c>
    </row>
    <row r="15333">
      <c r="A15333" s="95">
        <v>62702</v>
      </c>
      <c r="B15333" s="93" t="s">
        <v>29290</v>
      </c>
      <c r="C15333" s="93" t="s">
        <v>1488</v>
      </c>
      <c r="G15333" s="95">
        <v>250</v>
      </c>
      <c r="H15333" s="93" t="s">
        <v>8976</v>
      </c>
      <c r="I15333" s="93" t="s">
        <v>23900</v>
      </c>
      <c r="J15333" s="93" t="s">
        <v>20969</v>
      </c>
      <c r="K15333" s="93" t="s">
        <v>4719</v>
      </c>
      <c r="L15333" s="14">
        <f>AND(vyberHrace&lt;&gt;"",ISNUMBER(SEARCH(vyberHrace,$B15333)))</f>
      </c>
      <c r="M15333" s="14">
        <f>AND($I15333=MID(kododd,1,2),$J15333=MID(kododd,3,3))</f>
      </c>
    </row>
    <row r="15334">
      <c r="A15334" s="95">
        <v>14411</v>
      </c>
      <c r="B15334" s="93" t="s">
        <v>15649</v>
      </c>
      <c r="C15334" s="93" t="s">
        <v>1461</v>
      </c>
      <c r="D15334" s="95">
        <v>1592</v>
      </c>
      <c r="E15334" s="95">
        <v>1712</v>
      </c>
      <c r="F15334" s="95">
        <v>23731575</v>
      </c>
      <c r="G15334" s="95">
        <v>250</v>
      </c>
      <c r="H15334" s="93" t="s">
        <v>8976</v>
      </c>
      <c r="I15334" s="93" t="s">
        <v>23900</v>
      </c>
      <c r="J15334" s="93" t="s">
        <v>20946</v>
      </c>
      <c r="K15334" s="93" t="s">
        <v>6829</v>
      </c>
      <c r="L15334" s="14">
        <f>AND(vyberHrace&lt;&gt;"",ISNUMBER(SEARCH(vyberHrace,$B15334)))</f>
      </c>
      <c r="M15334" s="14">
        <f>AND($I15334=MID(kododd,1,2),$J15334=MID(kododd,3,3))</f>
      </c>
    </row>
    <row r="15335">
      <c r="A15335" s="95">
        <v>7631</v>
      </c>
      <c r="B15335" s="93" t="s">
        <v>18162</v>
      </c>
      <c r="C15335" s="93" t="s">
        <v>1418</v>
      </c>
      <c r="D15335" s="95">
        <v>1372</v>
      </c>
      <c r="F15335" s="95">
        <v>23770139</v>
      </c>
      <c r="G15335" s="95">
        <v>250</v>
      </c>
      <c r="H15335" s="93" t="s">
        <v>8976</v>
      </c>
      <c r="I15335" s="93" t="s">
        <v>23900</v>
      </c>
      <c r="J15335" s="93" t="s">
        <v>20946</v>
      </c>
      <c r="K15335" s="93" t="s">
        <v>6829</v>
      </c>
      <c r="L15335" s="14">
        <f>AND(vyberHrace&lt;&gt;"",ISNUMBER(SEARCH(vyberHrace,$B15335)))</f>
      </c>
      <c r="M15335" s="14">
        <f>AND($I15335=MID(kododd,1,2),$J15335=MID(kododd,3,3))</f>
      </c>
    </row>
    <row r="15336">
      <c r="A15336" s="95">
        <v>12991</v>
      </c>
      <c r="B15336" s="93" t="s">
        <v>18188</v>
      </c>
      <c r="C15336" s="93" t="s">
        <v>1441</v>
      </c>
      <c r="D15336" s="95">
        <v>1677</v>
      </c>
      <c r="G15336" s="95">
        <v>0</v>
      </c>
      <c r="H15336" s="93" t="s">
        <v>8976</v>
      </c>
      <c r="I15336" s="93" t="s">
        <v>23900</v>
      </c>
      <c r="J15336" s="93" t="s">
        <v>20908</v>
      </c>
      <c r="K15336" s="93" t="s">
        <v>4889</v>
      </c>
      <c r="L15336" s="14">
        <f>AND(vyberHrace&lt;&gt;"",ISNUMBER(SEARCH(vyberHrace,$B15336)))</f>
      </c>
      <c r="M15336" s="14">
        <f>AND($I15336=MID(kododd,1,2),$J15336=MID(kododd,3,3))</f>
      </c>
    </row>
    <row r="15337">
      <c r="A15337" s="95">
        <v>39996</v>
      </c>
      <c r="B15337" s="93" t="s">
        <v>18344</v>
      </c>
      <c r="C15337" s="93" t="s">
        <v>1410</v>
      </c>
      <c r="G15337" s="95">
        <v>0</v>
      </c>
      <c r="H15337" s="93" t="s">
        <v>8976</v>
      </c>
      <c r="I15337" s="93" t="s">
        <v>23900</v>
      </c>
      <c r="J15337" s="93" t="s">
        <v>20870</v>
      </c>
      <c r="K15337" s="93" t="s">
        <v>5157</v>
      </c>
      <c r="L15337" s="14">
        <f>AND(vyberHrace&lt;&gt;"",ISNUMBER(SEARCH(vyberHrace,$B15337)))</f>
      </c>
      <c r="M15337" s="14">
        <f>AND($I15337=MID(kododd,1,2),$J15337=MID(kododd,3,3))</f>
      </c>
    </row>
    <row r="15338">
      <c r="A15338" s="95">
        <v>54280</v>
      </c>
      <c r="B15338" s="93" t="s">
        <v>793</v>
      </c>
      <c r="C15338" s="93" t="s">
        <v>1402</v>
      </c>
      <c r="D15338" s="95">
        <v>1142</v>
      </c>
      <c r="E15338" s="95">
        <v>1491</v>
      </c>
      <c r="F15338" s="95">
        <v>23749504</v>
      </c>
      <c r="G15338" s="95">
        <v>250</v>
      </c>
      <c r="H15338" s="93" t="s">
        <v>8976</v>
      </c>
      <c r="I15338" s="93" t="s">
        <v>23900</v>
      </c>
      <c r="J15338" s="93" t="s">
        <v>20859</v>
      </c>
      <c r="K15338" s="93" t="s">
        <v>6153</v>
      </c>
      <c r="L15338" s="14">
        <f>AND(vyberHrace&lt;&gt;"",ISNUMBER(SEARCH(vyberHrace,$B15338)))</f>
      </c>
      <c r="M15338" s="14">
        <f>AND($I15338=MID(kododd,1,2),$J15338=MID(kododd,3,3))</f>
      </c>
    </row>
    <row r="15339">
      <c r="A15339" s="95">
        <v>41140</v>
      </c>
      <c r="B15339" s="93" t="s">
        <v>9990</v>
      </c>
      <c r="C15339" s="93" t="s">
        <v>1400</v>
      </c>
      <c r="G15339" s="95">
        <v>0</v>
      </c>
      <c r="H15339" s="93" t="s">
        <v>8976</v>
      </c>
      <c r="I15339" s="93" t="s">
        <v>23900</v>
      </c>
      <c r="J15339" s="93" t="s">
        <v>20972</v>
      </c>
      <c r="K15339" s="93" t="s">
        <v>26132</v>
      </c>
      <c r="L15339" s="14">
        <f>AND(vyberHrace&lt;&gt;"",ISNUMBER(SEARCH(vyberHrace,$B15339)))</f>
      </c>
      <c r="M15339" s="14">
        <f>AND($I15339=MID(kododd,1,2),$J15339=MID(kododd,3,3))</f>
      </c>
    </row>
    <row r="15340">
      <c r="A15340" s="95">
        <v>62288</v>
      </c>
      <c r="B15340" s="93" t="s">
        <v>14191</v>
      </c>
      <c r="C15340" s="93" t="s">
        <v>1488</v>
      </c>
      <c r="G15340" s="95">
        <v>250</v>
      </c>
      <c r="H15340" s="93" t="s">
        <v>8976</v>
      </c>
      <c r="I15340" s="93" t="s">
        <v>23900</v>
      </c>
      <c r="J15340" s="93" t="s">
        <v>20843</v>
      </c>
      <c r="K15340" s="93" t="s">
        <v>26141</v>
      </c>
      <c r="L15340" s="14">
        <f>AND(vyberHrace&lt;&gt;"",ISNUMBER(SEARCH(vyberHrace,$B15340)))</f>
      </c>
      <c r="M15340" s="14">
        <f>AND($I15340=MID(kododd,1,2),$J15340=MID(kododd,3,3))</f>
      </c>
    </row>
    <row r="15341">
      <c r="A15341" s="95">
        <v>63174</v>
      </c>
      <c r="B15341" s="93" t="s">
        <v>29291</v>
      </c>
      <c r="C15341" s="93" t="s">
        <v>1411</v>
      </c>
      <c r="G15341" s="95">
        <v>250</v>
      </c>
      <c r="H15341" s="93" t="s">
        <v>8976</v>
      </c>
      <c r="I15341" s="93" t="s">
        <v>23900</v>
      </c>
      <c r="J15341" s="93" t="s">
        <v>21000</v>
      </c>
      <c r="K15341" s="93" t="s">
        <v>4022</v>
      </c>
      <c r="L15341" s="14">
        <f>AND(vyberHrace&lt;&gt;"",ISNUMBER(SEARCH(vyberHrace,$B15341)))</f>
      </c>
      <c r="M15341" s="14">
        <f>AND($I15341=MID(kododd,1,2),$J15341=MID(kododd,3,3))</f>
      </c>
    </row>
    <row r="15342">
      <c r="A15342" s="95">
        <v>62289</v>
      </c>
      <c r="B15342" s="93" t="s">
        <v>19828</v>
      </c>
      <c r="C15342" s="93" t="s">
        <v>1487</v>
      </c>
      <c r="G15342" s="95">
        <v>250</v>
      </c>
      <c r="H15342" s="93" t="s">
        <v>8976</v>
      </c>
      <c r="I15342" s="93" t="s">
        <v>23900</v>
      </c>
      <c r="J15342" s="93" t="s">
        <v>20843</v>
      </c>
      <c r="K15342" s="93" t="s">
        <v>26141</v>
      </c>
      <c r="L15342" s="14">
        <f>AND(vyberHrace&lt;&gt;"",ISNUMBER(SEARCH(vyberHrace,$B15342)))</f>
      </c>
      <c r="M15342" s="14">
        <f>AND($I15342=MID(kododd,1,2),$J15342=MID(kododd,3,3))</f>
      </c>
    </row>
    <row r="15343">
      <c r="A15343" s="95">
        <v>12988</v>
      </c>
      <c r="B15343" s="93" t="s">
        <v>10004</v>
      </c>
      <c r="C15343" s="93" t="s">
        <v>1469</v>
      </c>
      <c r="D15343" s="95">
        <v>1507</v>
      </c>
      <c r="F15343" s="95">
        <v>360813</v>
      </c>
      <c r="G15343" s="95">
        <v>0</v>
      </c>
      <c r="H15343" s="93" t="s">
        <v>8976</v>
      </c>
      <c r="I15343" s="93" t="s">
        <v>23900</v>
      </c>
      <c r="J15343" s="93" t="s">
        <v>20905</v>
      </c>
      <c r="K15343" s="93" t="s">
        <v>4820</v>
      </c>
      <c r="L15343" s="14">
        <f>AND(vyberHrace&lt;&gt;"",ISNUMBER(SEARCH(vyberHrace,$B15343)))</f>
      </c>
      <c r="M15343" s="14">
        <f>AND($I15343=MID(kododd,1,2),$J15343=MID(kododd,3,3))</f>
      </c>
    </row>
    <row r="15344">
      <c r="A15344" s="95">
        <v>8607</v>
      </c>
      <c r="B15344" s="93" t="s">
        <v>9892</v>
      </c>
      <c r="C15344" s="93" t="s">
        <v>1476</v>
      </c>
      <c r="D15344" s="95">
        <v>1506</v>
      </c>
      <c r="E15344" s="95">
        <v>1621</v>
      </c>
      <c r="F15344" s="95">
        <v>354767</v>
      </c>
      <c r="G15344" s="95">
        <v>250</v>
      </c>
      <c r="H15344" s="93" t="s">
        <v>8976</v>
      </c>
      <c r="I15344" s="93" t="s">
        <v>23900</v>
      </c>
      <c r="J15344" s="93" t="s">
        <v>20905</v>
      </c>
      <c r="K15344" s="93" t="s">
        <v>4820</v>
      </c>
      <c r="L15344" s="14">
        <f>AND(vyberHrace&lt;&gt;"",ISNUMBER(SEARCH(vyberHrace,$B15344)))</f>
      </c>
      <c r="M15344" s="14">
        <f>AND($I15344=MID(kododd,1,2),$J15344=MID(kododd,3,3))</f>
      </c>
    </row>
    <row r="15345">
      <c r="A15345" s="95">
        <v>6596</v>
      </c>
      <c r="B15345" s="93" t="s">
        <v>13621</v>
      </c>
      <c r="C15345" s="93" t="s">
        <v>1441</v>
      </c>
      <c r="D15345" s="95">
        <v>1740</v>
      </c>
      <c r="E15345" s="95">
        <v>1823</v>
      </c>
      <c r="F15345" s="95">
        <v>302147</v>
      </c>
      <c r="G15345" s="95">
        <v>250</v>
      </c>
      <c r="H15345" s="93" t="s">
        <v>8976</v>
      </c>
      <c r="I15345" s="93" t="s">
        <v>23900</v>
      </c>
      <c r="J15345" s="93" t="s">
        <v>20908</v>
      </c>
      <c r="K15345" s="93" t="s">
        <v>4889</v>
      </c>
      <c r="L15345" s="14">
        <f>AND(vyberHrace&lt;&gt;"",ISNUMBER(SEARCH(vyberHrace,$B15345)))</f>
      </c>
      <c r="M15345" s="14">
        <f>AND($I15345=MID(kododd,1,2),$J15345=MID(kododd,3,3))</f>
      </c>
    </row>
    <row r="15346">
      <c r="A15346" s="95">
        <v>6597</v>
      </c>
      <c r="B15346" s="93" t="s">
        <v>15936</v>
      </c>
      <c r="C15346" s="93" t="s">
        <v>1476</v>
      </c>
      <c r="D15346" s="95">
        <v>1536</v>
      </c>
      <c r="F15346" s="95">
        <v>362239</v>
      </c>
      <c r="G15346" s="95">
        <v>0</v>
      </c>
      <c r="H15346" s="93" t="s">
        <v>8976</v>
      </c>
      <c r="I15346" s="93" t="s">
        <v>23900</v>
      </c>
      <c r="J15346" s="93" t="s">
        <v>20908</v>
      </c>
      <c r="K15346" s="93" t="s">
        <v>4889</v>
      </c>
      <c r="L15346" s="14">
        <f>AND(vyberHrace&lt;&gt;"",ISNUMBER(SEARCH(vyberHrace,$B15346)))</f>
      </c>
      <c r="M15346" s="14">
        <f>AND($I15346=MID(kododd,1,2),$J15346=MID(kododd,3,3))</f>
      </c>
    </row>
    <row r="15347">
      <c r="A15347" s="95">
        <v>38461</v>
      </c>
      <c r="B15347" s="93" t="s">
        <v>20598</v>
      </c>
      <c r="C15347" s="93" t="s">
        <v>1398</v>
      </c>
      <c r="G15347" s="95">
        <v>0</v>
      </c>
      <c r="H15347" s="93" t="s">
        <v>8976</v>
      </c>
      <c r="I15347" s="93" t="s">
        <v>23900</v>
      </c>
      <c r="J15347" s="93" t="s">
        <v>20969</v>
      </c>
      <c r="K15347" s="93" t="s">
        <v>4719</v>
      </c>
      <c r="L15347" s="14">
        <f>AND(vyberHrace&lt;&gt;"",ISNUMBER(SEARCH(vyberHrace,$B15347)))</f>
      </c>
      <c r="M15347" s="14">
        <f>AND($I15347=MID(kododd,1,2),$J15347=MID(kododd,3,3))</f>
      </c>
    </row>
    <row r="15348">
      <c r="A15348" s="95">
        <v>44907</v>
      </c>
      <c r="B15348" s="93" t="s">
        <v>20608</v>
      </c>
      <c r="C15348" s="93" t="s">
        <v>1437</v>
      </c>
      <c r="D15348" s="95">
        <v>1111</v>
      </c>
      <c r="F15348" s="95">
        <v>23770147</v>
      </c>
      <c r="G15348" s="95">
        <v>250</v>
      </c>
      <c r="H15348" s="93" t="s">
        <v>8976</v>
      </c>
      <c r="I15348" s="93" t="s">
        <v>23900</v>
      </c>
      <c r="J15348" s="93" t="s">
        <v>20888</v>
      </c>
      <c r="K15348" s="93" t="s">
        <v>5151</v>
      </c>
      <c r="L15348" s="14">
        <f>AND(vyberHrace&lt;&gt;"",ISNUMBER(SEARCH(vyberHrace,$B15348)))</f>
      </c>
      <c r="M15348" s="14">
        <f>AND($I15348=MID(kododd,1,2),$J15348=MID(kododd,3,3))</f>
      </c>
    </row>
    <row r="15349">
      <c r="A15349" s="95">
        <v>57505</v>
      </c>
      <c r="B15349" s="93" t="s">
        <v>18438</v>
      </c>
      <c r="C15349" s="93" t="s">
        <v>1439</v>
      </c>
      <c r="D15349" s="95">
        <v>1441</v>
      </c>
      <c r="F15349" s="95">
        <v>23786221</v>
      </c>
      <c r="G15349" s="95">
        <v>250</v>
      </c>
      <c r="H15349" s="93" t="s">
        <v>8976</v>
      </c>
      <c r="I15349" s="93" t="s">
        <v>23900</v>
      </c>
      <c r="J15349" s="93" t="s">
        <v>20969</v>
      </c>
      <c r="K15349" s="93" t="s">
        <v>4719</v>
      </c>
      <c r="L15349" s="14">
        <f>AND(vyberHrace&lt;&gt;"",ISNUMBER(SEARCH(vyberHrace,$B15349)))</f>
      </c>
      <c r="M15349" s="14">
        <f>AND($I15349=MID(kododd,1,2),$J15349=MID(kododd,3,3))</f>
      </c>
    </row>
    <row r="15350">
      <c r="A15350" s="95">
        <v>50638</v>
      </c>
      <c r="B15350" s="93" t="s">
        <v>15088</v>
      </c>
      <c r="C15350" s="93" t="s">
        <v>1422</v>
      </c>
      <c r="F15350" s="95">
        <v>23746572</v>
      </c>
      <c r="G15350" s="95">
        <v>250</v>
      </c>
      <c r="H15350" s="93" t="s">
        <v>8976</v>
      </c>
      <c r="I15350" s="93" t="s">
        <v>23900</v>
      </c>
      <c r="J15350" s="93" t="s">
        <v>20917</v>
      </c>
      <c r="K15350" s="93" t="s">
        <v>5565</v>
      </c>
      <c r="L15350" s="14">
        <f>AND(vyberHrace&lt;&gt;"",ISNUMBER(SEARCH(vyberHrace,$B15350)))</f>
      </c>
      <c r="M15350" s="14">
        <f>AND($I15350=MID(kododd,1,2),$J15350=MID(kododd,3,3))</f>
      </c>
    </row>
    <row r="15351">
      <c r="A15351" s="95">
        <v>54311</v>
      </c>
      <c r="B15351" s="93" t="s">
        <v>813</v>
      </c>
      <c r="C15351" s="93" t="s">
        <v>1420</v>
      </c>
      <c r="F15351" s="95">
        <v>23786230</v>
      </c>
      <c r="G15351" s="95">
        <v>250</v>
      </c>
      <c r="H15351" s="93" t="s">
        <v>8976</v>
      </c>
      <c r="I15351" s="93" t="s">
        <v>23900</v>
      </c>
      <c r="J15351" s="93" t="s">
        <v>20969</v>
      </c>
      <c r="K15351" s="93" t="s">
        <v>4719</v>
      </c>
      <c r="L15351" s="14">
        <f>AND(vyberHrace&lt;&gt;"",ISNUMBER(SEARCH(vyberHrace,$B15351)))</f>
      </c>
      <c r="M15351" s="14">
        <f>AND($I15351=MID(kododd,1,2),$J15351=MID(kododd,3,3))</f>
      </c>
    </row>
    <row r="15352">
      <c r="A15352" s="95">
        <v>48062</v>
      </c>
      <c r="B15352" s="93" t="s">
        <v>24044</v>
      </c>
      <c r="C15352" s="93" t="s">
        <v>3255</v>
      </c>
      <c r="F15352" s="95">
        <v>23736097</v>
      </c>
      <c r="G15352" s="95">
        <v>0</v>
      </c>
      <c r="H15352" s="93" t="s">
        <v>8976</v>
      </c>
      <c r="I15352" s="93" t="s">
        <v>23900</v>
      </c>
      <c r="J15352" s="93" t="s">
        <v>20859</v>
      </c>
      <c r="K15352" s="93" t="s">
        <v>6153</v>
      </c>
      <c r="L15352" s="14">
        <f>AND(vyberHrace&lt;&gt;"",ISNUMBER(SEARCH(vyberHrace,$B15352)))</f>
      </c>
      <c r="M15352" s="14">
        <f>AND($I15352=MID(kododd,1,2),$J15352=MID(kododd,3,3))</f>
      </c>
    </row>
    <row r="15353">
      <c r="A15353" s="95">
        <v>50713</v>
      </c>
      <c r="B15353" s="93" t="s">
        <v>4815</v>
      </c>
      <c r="C15353" s="93" t="s">
        <v>1422</v>
      </c>
      <c r="F15353" s="95">
        <v>23746580</v>
      </c>
      <c r="G15353" s="95">
        <v>250</v>
      </c>
      <c r="H15353" s="93" t="s">
        <v>8976</v>
      </c>
      <c r="I15353" s="93" t="s">
        <v>23900</v>
      </c>
      <c r="J15353" s="93" t="s">
        <v>20843</v>
      </c>
      <c r="K15353" s="93" t="s">
        <v>26141</v>
      </c>
      <c r="L15353" s="14">
        <f>AND(vyberHrace&lt;&gt;"",ISNUMBER(SEARCH(vyberHrace,$B15353)))</f>
      </c>
      <c r="M15353" s="14">
        <f>AND($I15353=MID(kododd,1,2),$J15353=MID(kododd,3,3))</f>
      </c>
    </row>
    <row r="15354">
      <c r="A15354" s="95">
        <v>55311</v>
      </c>
      <c r="B15354" s="93" t="s">
        <v>808</v>
      </c>
      <c r="C15354" s="93" t="s">
        <v>1475</v>
      </c>
      <c r="D15354" s="95">
        <v>1217</v>
      </c>
      <c r="G15354" s="95">
        <v>250</v>
      </c>
      <c r="H15354" s="93" t="s">
        <v>8976</v>
      </c>
      <c r="I15354" s="93" t="s">
        <v>23900</v>
      </c>
      <c r="J15354" s="93" t="s">
        <v>20905</v>
      </c>
      <c r="K15354" s="93" t="s">
        <v>4820</v>
      </c>
      <c r="L15354" s="14">
        <f>AND(vyberHrace&lt;&gt;"",ISNUMBER(SEARCH(vyberHrace,$B15354)))</f>
      </c>
      <c r="M15354" s="14">
        <f>AND($I15354=MID(kododd,1,2),$J15354=MID(kododd,3,3))</f>
      </c>
    </row>
    <row r="15355">
      <c r="A15355" s="95">
        <v>9305</v>
      </c>
      <c r="B15355" s="93" t="s">
        <v>23938</v>
      </c>
      <c r="C15355" s="93" t="s">
        <v>1423</v>
      </c>
      <c r="D15355" s="95">
        <v>1720</v>
      </c>
      <c r="E15355" s="95">
        <v>1882</v>
      </c>
      <c r="F15355" s="95">
        <v>23782153</v>
      </c>
      <c r="G15355" s="95">
        <v>250</v>
      </c>
      <c r="H15355" s="93" t="s">
        <v>8976</v>
      </c>
      <c r="I15355" s="93" t="s">
        <v>23900</v>
      </c>
      <c r="J15355" s="93" t="s">
        <v>20888</v>
      </c>
      <c r="K15355" s="93" t="s">
        <v>5151</v>
      </c>
      <c r="L15355" s="14">
        <f>AND(vyberHrace&lt;&gt;"",ISNUMBER(SEARCH(vyberHrace,$B15355)))</f>
      </c>
      <c r="M15355" s="14">
        <f>AND($I15355=MID(kododd,1,2),$J15355=MID(kododd,3,3))</f>
      </c>
    </row>
    <row r="15356">
      <c r="A15356" s="95">
        <v>7927</v>
      </c>
      <c r="B15356" s="93" t="s">
        <v>14489</v>
      </c>
      <c r="C15356" s="93" t="s">
        <v>1443</v>
      </c>
      <c r="D15356" s="95">
        <v>1261</v>
      </c>
      <c r="F15356" s="95">
        <v>362247</v>
      </c>
      <c r="G15356" s="95">
        <v>250</v>
      </c>
      <c r="H15356" s="93" t="s">
        <v>8976</v>
      </c>
      <c r="I15356" s="93" t="s">
        <v>23900</v>
      </c>
      <c r="J15356" s="93" t="s">
        <v>20874</v>
      </c>
      <c r="K15356" s="93" t="s">
        <v>21371</v>
      </c>
      <c r="L15356" s="14">
        <f>AND(vyberHrace&lt;&gt;"",ISNUMBER(SEARCH(vyberHrace,$B15356)))</f>
      </c>
      <c r="M15356" s="14">
        <f>AND($I15356=MID(kododd,1,2),$J15356=MID(kododd,3,3))</f>
      </c>
    </row>
    <row r="15357">
      <c r="A15357" s="95">
        <v>56631</v>
      </c>
      <c r="B15357" s="93" t="s">
        <v>19764</v>
      </c>
      <c r="C15357" s="93" t="s">
        <v>1418</v>
      </c>
      <c r="G15357" s="95">
        <v>500</v>
      </c>
      <c r="H15357" s="93" t="s">
        <v>8976</v>
      </c>
      <c r="I15357" s="93" t="s">
        <v>23900</v>
      </c>
      <c r="J15357" s="93" t="s">
        <v>23412</v>
      </c>
      <c r="K15357" s="93" t="s">
        <v>21366</v>
      </c>
      <c r="L15357" s="14">
        <f>AND(vyberHrace&lt;&gt;"",ISNUMBER(SEARCH(vyberHrace,$B15357)))</f>
      </c>
      <c r="M15357" s="14">
        <f>AND($I15357=MID(kododd,1,2),$J15357=MID(kododd,3,3))</f>
      </c>
    </row>
    <row r="15358">
      <c r="A15358" s="95">
        <v>57447</v>
      </c>
      <c r="B15358" s="93" t="s">
        <v>22650</v>
      </c>
      <c r="C15358" s="93" t="s">
        <v>1410</v>
      </c>
      <c r="G15358" s="95">
        <v>250</v>
      </c>
      <c r="H15358" s="93" t="s">
        <v>8976</v>
      </c>
      <c r="I15358" s="93" t="s">
        <v>23900</v>
      </c>
      <c r="J15358" s="93" t="s">
        <v>20946</v>
      </c>
      <c r="K15358" s="93" t="s">
        <v>6829</v>
      </c>
      <c r="L15358" s="14">
        <f>AND(vyberHrace&lt;&gt;"",ISNUMBER(SEARCH(vyberHrace,$B15358)))</f>
      </c>
      <c r="M15358" s="14">
        <f>AND($I15358=MID(kododd,1,2),$J15358=MID(kododd,3,3))</f>
      </c>
    </row>
    <row r="15359">
      <c r="A15359" s="95">
        <v>6619</v>
      </c>
      <c r="B15359" s="93" t="s">
        <v>18510</v>
      </c>
      <c r="C15359" s="93" t="s">
        <v>1407</v>
      </c>
      <c r="D15359" s="95">
        <v>1439</v>
      </c>
      <c r="F15359" s="95">
        <v>23732032</v>
      </c>
      <c r="G15359" s="95">
        <v>0</v>
      </c>
      <c r="H15359" s="93" t="s">
        <v>8976</v>
      </c>
      <c r="I15359" s="93" t="s">
        <v>23900</v>
      </c>
      <c r="J15359" s="93" t="s">
        <v>20859</v>
      </c>
      <c r="K15359" s="93" t="s">
        <v>6153</v>
      </c>
      <c r="L15359" s="14">
        <f>AND(vyberHrace&lt;&gt;"",ISNUMBER(SEARCH(vyberHrace,$B15359)))</f>
      </c>
      <c r="M15359" s="14">
        <f>AND($I15359=MID(kododd,1,2),$J15359=MID(kododd,3,3))</f>
      </c>
    </row>
    <row r="15360">
      <c r="A15360" s="95">
        <v>18551</v>
      </c>
      <c r="B15360" s="93" t="s">
        <v>18514</v>
      </c>
      <c r="C15360" s="93" t="s">
        <v>1453</v>
      </c>
      <c r="F15360" s="95">
        <v>23732040</v>
      </c>
      <c r="G15360" s="95">
        <v>0</v>
      </c>
      <c r="H15360" s="93" t="s">
        <v>8976</v>
      </c>
      <c r="I15360" s="93" t="s">
        <v>23900</v>
      </c>
      <c r="J15360" s="93" t="s">
        <v>20859</v>
      </c>
      <c r="K15360" s="93" t="s">
        <v>6153</v>
      </c>
      <c r="L15360" s="14">
        <f>AND(vyberHrace&lt;&gt;"",ISNUMBER(SEARCH(vyberHrace,$B15360)))</f>
      </c>
      <c r="M15360" s="14">
        <f>AND($I15360=MID(kododd,1,2),$J15360=MID(kododd,3,3))</f>
      </c>
    </row>
    <row r="15361">
      <c r="A15361" s="95">
        <v>53678</v>
      </c>
      <c r="B15361" s="93" t="s">
        <v>798</v>
      </c>
      <c r="C15361" s="93" t="s">
        <v>1412</v>
      </c>
      <c r="G15361" s="95">
        <v>0</v>
      </c>
      <c r="H15361" s="93" t="s">
        <v>8976</v>
      </c>
      <c r="I15361" s="93" t="s">
        <v>23900</v>
      </c>
      <c r="J15361" s="93" t="s">
        <v>20937</v>
      </c>
      <c r="K15361" s="93" t="s">
        <v>9090</v>
      </c>
      <c r="L15361" s="14">
        <f>AND(vyberHrace&lt;&gt;"",ISNUMBER(SEARCH(vyberHrace,$B15361)))</f>
      </c>
      <c r="M15361" s="14">
        <f>AND($I15361=MID(kododd,1,2),$J15361=MID(kododd,3,3))</f>
      </c>
    </row>
    <row r="15362">
      <c r="A15362" s="95">
        <v>12993</v>
      </c>
      <c r="B15362" s="93" t="s">
        <v>16143</v>
      </c>
      <c r="C15362" s="93" t="s">
        <v>1459</v>
      </c>
      <c r="D15362" s="95">
        <v>1283</v>
      </c>
      <c r="F15362" s="95">
        <v>362255</v>
      </c>
      <c r="G15362" s="95">
        <v>0</v>
      </c>
      <c r="H15362" s="93" t="s">
        <v>8976</v>
      </c>
      <c r="I15362" s="93" t="s">
        <v>23900</v>
      </c>
      <c r="J15362" s="93" t="s">
        <v>20908</v>
      </c>
      <c r="K15362" s="93" t="s">
        <v>4889</v>
      </c>
      <c r="L15362" s="14">
        <f>AND(vyberHrace&lt;&gt;"",ISNUMBER(SEARCH(vyberHrace,$B15362)))</f>
      </c>
      <c r="M15362" s="14">
        <f>AND($I15362=MID(kododd,1,2),$J15362=MID(kododd,3,3))</f>
      </c>
    </row>
    <row r="15363">
      <c r="A15363" s="95">
        <v>36663</v>
      </c>
      <c r="B15363" s="93" t="s">
        <v>9256</v>
      </c>
      <c r="C15363" s="93" t="s">
        <v>1409</v>
      </c>
      <c r="D15363" s="95">
        <v>1208</v>
      </c>
      <c r="F15363" s="95">
        <v>365807</v>
      </c>
      <c r="G15363" s="95">
        <v>250</v>
      </c>
      <c r="H15363" s="93" t="s">
        <v>8976</v>
      </c>
      <c r="I15363" s="93" t="s">
        <v>23900</v>
      </c>
      <c r="J15363" s="93" t="s">
        <v>21011</v>
      </c>
      <c r="K15363" s="93" t="s">
        <v>134</v>
      </c>
      <c r="L15363" s="14">
        <f>AND(vyberHrace&lt;&gt;"",ISNUMBER(SEARCH(vyberHrace,$B15363)))</f>
      </c>
      <c r="M15363" s="14">
        <f>AND($I15363=MID(kododd,1,2),$J15363=MID(kododd,3,3))</f>
      </c>
    </row>
    <row r="15364">
      <c r="A15364" s="95">
        <v>27350</v>
      </c>
      <c r="B15364" s="93" t="s">
        <v>15544</v>
      </c>
      <c r="C15364" s="93" t="s">
        <v>1457</v>
      </c>
      <c r="D15364" s="95">
        <v>1292</v>
      </c>
      <c r="G15364" s="95">
        <v>0</v>
      </c>
      <c r="H15364" s="93" t="s">
        <v>8976</v>
      </c>
      <c r="I15364" s="93" t="s">
        <v>23900</v>
      </c>
      <c r="J15364" s="93" t="s">
        <v>20859</v>
      </c>
      <c r="K15364" s="93" t="s">
        <v>6153</v>
      </c>
      <c r="L15364" s="14">
        <f>AND(vyberHrace&lt;&gt;"",ISNUMBER(SEARCH(vyberHrace,$B15364)))</f>
      </c>
      <c r="M15364" s="14">
        <f>AND($I15364=MID(kododd,1,2),$J15364=MID(kododd,3,3))</f>
      </c>
    </row>
    <row r="15365">
      <c r="A15365" s="95">
        <v>61113</v>
      </c>
      <c r="B15365" s="93" t="s">
        <v>27385</v>
      </c>
      <c r="C15365" s="93" t="s">
        <v>1434</v>
      </c>
      <c r="G15365" s="95">
        <v>250</v>
      </c>
      <c r="H15365" s="93" t="s">
        <v>8976</v>
      </c>
      <c r="I15365" s="93" t="s">
        <v>23900</v>
      </c>
      <c r="J15365" s="93" t="s">
        <v>20946</v>
      </c>
      <c r="K15365" s="93" t="s">
        <v>6829</v>
      </c>
      <c r="L15365" s="14">
        <f>AND(vyberHrace&lt;&gt;"",ISNUMBER(SEARCH(vyberHrace,$B15365)))</f>
      </c>
      <c r="M15365" s="14">
        <f>AND($I15365=MID(kododd,1,2),$J15365=MID(kododd,3,3))</f>
      </c>
    </row>
    <row r="15366">
      <c r="A15366" s="95">
        <v>48066</v>
      </c>
      <c r="B15366" s="93" t="s">
        <v>7235</v>
      </c>
      <c r="C15366" s="93" t="s">
        <v>1416</v>
      </c>
      <c r="D15366" s="95">
        <v>1209</v>
      </c>
      <c r="F15366" s="95">
        <v>23756934</v>
      </c>
      <c r="G15366" s="95">
        <v>0</v>
      </c>
      <c r="H15366" s="93" t="s">
        <v>8976</v>
      </c>
      <c r="I15366" s="93" t="s">
        <v>23900</v>
      </c>
      <c r="J15366" s="93" t="s">
        <v>20905</v>
      </c>
      <c r="K15366" s="93" t="s">
        <v>4820</v>
      </c>
      <c r="L15366" s="14">
        <f>AND(vyberHrace&lt;&gt;"",ISNUMBER(SEARCH(vyberHrace,$B15366)))</f>
      </c>
      <c r="M15366" s="14">
        <f>AND($I15366=MID(kododd,1,2),$J15366=MID(kododd,3,3))</f>
      </c>
    </row>
    <row r="15367">
      <c r="A15367" s="95">
        <v>16733</v>
      </c>
      <c r="B15367" s="93" t="s">
        <v>7237</v>
      </c>
      <c r="C15367" s="93" t="s">
        <v>1454</v>
      </c>
      <c r="G15367" s="95">
        <v>0</v>
      </c>
      <c r="H15367" s="93" t="s">
        <v>8976</v>
      </c>
      <c r="I15367" s="93" t="s">
        <v>23900</v>
      </c>
      <c r="J15367" s="93" t="s">
        <v>20908</v>
      </c>
      <c r="K15367" s="93" t="s">
        <v>4889</v>
      </c>
      <c r="L15367" s="14">
        <f>AND(vyberHrace&lt;&gt;"",ISNUMBER(SEARCH(vyberHrace,$B15367)))</f>
      </c>
      <c r="M15367" s="14">
        <f>AND($I15367=MID(kododd,1,2),$J15367=MID(kododd,3,3))</f>
      </c>
    </row>
    <row r="15368">
      <c r="A15368" s="95">
        <v>51451</v>
      </c>
      <c r="B15368" s="93" t="s">
        <v>4173</v>
      </c>
      <c r="C15368" s="93" t="s">
        <v>1404</v>
      </c>
      <c r="G15368" s="95">
        <v>0</v>
      </c>
      <c r="H15368" s="93" t="s">
        <v>8976</v>
      </c>
      <c r="I15368" s="93" t="s">
        <v>23900</v>
      </c>
      <c r="J15368" s="93" t="s">
        <v>20905</v>
      </c>
      <c r="K15368" s="93" t="s">
        <v>4820</v>
      </c>
      <c r="L15368" s="14">
        <f>AND(vyberHrace&lt;&gt;"",ISNUMBER(SEARCH(vyberHrace,$B15368)))</f>
      </c>
      <c r="M15368" s="14">
        <f>AND($I15368=MID(kododd,1,2),$J15368=MID(kododd,3,3))</f>
      </c>
    </row>
    <row r="15369">
      <c r="A15369" s="95">
        <v>48067</v>
      </c>
      <c r="B15369" s="93" t="s">
        <v>7241</v>
      </c>
      <c r="C15369" s="93" t="s">
        <v>1422</v>
      </c>
      <c r="D15369" s="95">
        <v>1009</v>
      </c>
      <c r="G15369" s="95">
        <v>0</v>
      </c>
      <c r="H15369" s="93" t="s">
        <v>8976</v>
      </c>
      <c r="I15369" s="93" t="s">
        <v>23900</v>
      </c>
      <c r="J15369" s="93" t="s">
        <v>20905</v>
      </c>
      <c r="K15369" s="93" t="s">
        <v>4820</v>
      </c>
      <c r="L15369" s="14">
        <f>AND(vyberHrace&lt;&gt;"",ISNUMBER(SEARCH(vyberHrace,$B15369)))</f>
      </c>
      <c r="M15369" s="14">
        <f>AND($I15369=MID(kododd,1,2),$J15369=MID(kododd,3,3))</f>
      </c>
    </row>
    <row r="15370">
      <c r="A15370" s="95">
        <v>2916</v>
      </c>
      <c r="B15370" s="93" t="s">
        <v>9654</v>
      </c>
      <c r="C15370" s="93" t="s">
        <v>1463</v>
      </c>
      <c r="D15370" s="95">
        <v>1917</v>
      </c>
      <c r="F15370" s="95">
        <v>304328</v>
      </c>
      <c r="G15370" s="95">
        <v>250</v>
      </c>
      <c r="H15370" s="93" t="s">
        <v>8976</v>
      </c>
      <c r="I15370" s="93" t="s">
        <v>23900</v>
      </c>
      <c r="J15370" s="93" t="s">
        <v>20969</v>
      </c>
      <c r="K15370" s="93" t="s">
        <v>4719</v>
      </c>
      <c r="L15370" s="14">
        <f>AND(vyberHrace&lt;&gt;"",ISNUMBER(SEARCH(vyberHrace,$B15370)))</f>
      </c>
      <c r="M15370" s="14">
        <f>AND($I15370=MID(kododd,1,2),$J15370=MID(kododd,3,3))</f>
      </c>
    </row>
    <row r="15371">
      <c r="A15371" s="95">
        <v>58261</v>
      </c>
      <c r="B15371" s="93" t="s">
        <v>24776</v>
      </c>
      <c r="C15371" s="93" t="s">
        <v>1422</v>
      </c>
      <c r="D15371" s="95">
        <v>1405</v>
      </c>
      <c r="F15371" s="95">
        <v>23794542</v>
      </c>
      <c r="G15371" s="95">
        <v>250</v>
      </c>
      <c r="H15371" s="93" t="s">
        <v>8976</v>
      </c>
      <c r="I15371" s="93" t="s">
        <v>23900</v>
      </c>
      <c r="J15371" s="93" t="s">
        <v>20905</v>
      </c>
      <c r="K15371" s="93" t="s">
        <v>4820</v>
      </c>
      <c r="L15371" s="14">
        <f>AND(vyberHrace&lt;&gt;"",ISNUMBER(SEARCH(vyberHrace,$B15371)))</f>
      </c>
      <c r="M15371" s="14">
        <f>AND($I15371=MID(kododd,1,2),$J15371=MID(kododd,3,3))</f>
      </c>
    </row>
    <row r="15372">
      <c r="A15372" s="95">
        <v>2526</v>
      </c>
      <c r="B15372" s="93" t="s">
        <v>7448</v>
      </c>
      <c r="C15372" s="93" t="s">
        <v>1469</v>
      </c>
      <c r="D15372" s="95">
        <v>1767</v>
      </c>
      <c r="E15372" s="95">
        <v>1859</v>
      </c>
      <c r="F15372" s="95">
        <v>335312</v>
      </c>
      <c r="G15372" s="95">
        <v>250</v>
      </c>
      <c r="H15372" s="93" t="s">
        <v>8976</v>
      </c>
      <c r="I15372" s="93" t="s">
        <v>23900</v>
      </c>
      <c r="J15372" s="93" t="s">
        <v>20905</v>
      </c>
      <c r="K15372" s="93" t="s">
        <v>4820</v>
      </c>
      <c r="L15372" s="14">
        <f>AND(vyberHrace&lt;&gt;"",ISNUMBER(SEARCH(vyberHrace,$B15372)))</f>
      </c>
      <c r="M15372" s="14">
        <f>AND($I15372=MID(kododd,1,2),$J15372=MID(kododd,3,3))</f>
      </c>
    </row>
    <row r="15373">
      <c r="A15373" s="95">
        <v>50545</v>
      </c>
      <c r="B15373" s="93" t="s">
        <v>4819</v>
      </c>
      <c r="C15373" s="93" t="s">
        <v>1422</v>
      </c>
      <c r="G15373" s="95">
        <v>0</v>
      </c>
      <c r="H15373" s="93" t="s">
        <v>8976</v>
      </c>
      <c r="I15373" s="93" t="s">
        <v>23900</v>
      </c>
      <c r="J15373" s="93" t="s">
        <v>20874</v>
      </c>
      <c r="K15373" s="93" t="s">
        <v>21371</v>
      </c>
      <c r="L15373" s="14">
        <f>AND(vyberHrace&lt;&gt;"",ISNUMBER(SEARCH(vyberHrace,$B15373)))</f>
      </c>
      <c r="M15373" s="14">
        <f>AND($I15373=MID(kododd,1,2),$J15373=MID(kododd,3,3))</f>
      </c>
    </row>
    <row r="15374">
      <c r="A15374" s="95">
        <v>15951</v>
      </c>
      <c r="B15374" s="93" t="s">
        <v>7449</v>
      </c>
      <c r="C15374" s="93" t="s">
        <v>1431</v>
      </c>
      <c r="D15374" s="95">
        <v>1242</v>
      </c>
      <c r="G15374" s="95">
        <v>0</v>
      </c>
      <c r="H15374" s="93" t="s">
        <v>8976</v>
      </c>
      <c r="I15374" s="93" t="s">
        <v>23900</v>
      </c>
      <c r="J15374" s="93" t="s">
        <v>20905</v>
      </c>
      <c r="K15374" s="93" t="s">
        <v>4820</v>
      </c>
      <c r="L15374" s="14">
        <f>AND(vyberHrace&lt;&gt;"",ISNUMBER(SEARCH(vyberHrace,$B15374)))</f>
      </c>
      <c r="M15374" s="14">
        <f>AND($I15374=MID(kododd,1,2),$J15374=MID(kododd,3,3))</f>
      </c>
    </row>
    <row r="15375">
      <c r="A15375" s="95">
        <v>10718</v>
      </c>
      <c r="B15375" s="93" t="s">
        <v>7454</v>
      </c>
      <c r="C15375" s="93" t="s">
        <v>1442</v>
      </c>
      <c r="D15375" s="95">
        <v>1768</v>
      </c>
      <c r="G15375" s="95">
        <v>250</v>
      </c>
      <c r="H15375" s="93" t="s">
        <v>8976</v>
      </c>
      <c r="I15375" s="93" t="s">
        <v>23900</v>
      </c>
      <c r="J15375" s="93" t="s">
        <v>20969</v>
      </c>
      <c r="K15375" s="93" t="s">
        <v>4719</v>
      </c>
      <c r="L15375" s="14">
        <f>AND(vyberHrace&lt;&gt;"",ISNUMBER(SEARCH(vyberHrace,$B15375)))</f>
      </c>
      <c r="M15375" s="14">
        <f>AND($I15375=MID(kododd,1,2),$J15375=MID(kododd,3,3))</f>
      </c>
    </row>
    <row r="15376">
      <c r="A15376" s="95">
        <v>52751</v>
      </c>
      <c r="B15376" s="93" t="s">
        <v>17670</v>
      </c>
      <c r="C15376" s="93" t="s">
        <v>1413</v>
      </c>
      <c r="D15376" s="95">
        <v>1067</v>
      </c>
      <c r="E15376" s="95">
        <v>1493</v>
      </c>
      <c r="F15376" s="95">
        <v>23742259</v>
      </c>
      <c r="G15376" s="95">
        <v>250</v>
      </c>
      <c r="H15376" s="93" t="s">
        <v>8976</v>
      </c>
      <c r="I15376" s="93" t="s">
        <v>23900</v>
      </c>
      <c r="J15376" s="93" t="s">
        <v>21000</v>
      </c>
      <c r="K15376" s="93" t="s">
        <v>4022</v>
      </c>
      <c r="L15376" s="14">
        <f>AND(vyberHrace&lt;&gt;"",ISNUMBER(SEARCH(vyberHrace,$B15376)))</f>
      </c>
      <c r="M15376" s="14">
        <f>AND($I15376=MID(kododd,1,2),$J15376=MID(kododd,3,3))</f>
      </c>
    </row>
    <row r="15377">
      <c r="A15377" s="95">
        <v>8256</v>
      </c>
      <c r="B15377" s="93" t="s">
        <v>7467</v>
      </c>
      <c r="C15377" s="93" t="s">
        <v>1434</v>
      </c>
      <c r="D15377" s="95">
        <v>2084</v>
      </c>
      <c r="E15377" s="95">
        <v>2086</v>
      </c>
      <c r="F15377" s="95">
        <v>319198</v>
      </c>
      <c r="G15377" s="95">
        <v>250</v>
      </c>
      <c r="H15377" s="93" t="s">
        <v>8976</v>
      </c>
      <c r="I15377" s="93" t="s">
        <v>23900</v>
      </c>
      <c r="J15377" s="93" t="s">
        <v>20917</v>
      </c>
      <c r="K15377" s="93" t="s">
        <v>5565</v>
      </c>
      <c r="L15377" s="14">
        <f>AND(vyberHrace&lt;&gt;"",ISNUMBER(SEARCH(vyberHrace,$B15377)))</f>
      </c>
      <c r="M15377" s="14">
        <f>AND($I15377=MID(kododd,1,2),$J15377=MID(kododd,3,3))</f>
      </c>
    </row>
    <row r="15378">
      <c r="A15378" s="95">
        <v>54656</v>
      </c>
      <c r="B15378" s="93" t="s">
        <v>806</v>
      </c>
      <c r="C15378" s="93" t="s">
        <v>1424</v>
      </c>
      <c r="F15378" s="95">
        <v>23770155</v>
      </c>
      <c r="G15378" s="95">
        <v>0</v>
      </c>
      <c r="H15378" s="93" t="s">
        <v>8976</v>
      </c>
      <c r="I15378" s="93" t="s">
        <v>23900</v>
      </c>
      <c r="J15378" s="93" t="s">
        <v>20874</v>
      </c>
      <c r="K15378" s="93" t="s">
        <v>21371</v>
      </c>
      <c r="L15378" s="14">
        <f>AND(vyberHrace&lt;&gt;"",ISNUMBER(SEARCH(vyberHrace,$B15378)))</f>
      </c>
      <c r="M15378" s="14">
        <f>AND($I15378=MID(kododd,1,2),$J15378=MID(kododd,3,3))</f>
      </c>
    </row>
    <row r="15379">
      <c r="A15379" s="95">
        <v>12622</v>
      </c>
      <c r="B15379" s="93" t="s">
        <v>7512</v>
      </c>
      <c r="C15379" s="93" t="s">
        <v>1434</v>
      </c>
      <c r="D15379" s="95">
        <v>1842</v>
      </c>
      <c r="E15379" s="95">
        <v>1936</v>
      </c>
      <c r="F15379" s="95">
        <v>322504</v>
      </c>
      <c r="G15379" s="95">
        <v>0</v>
      </c>
      <c r="H15379" s="93" t="s">
        <v>8976</v>
      </c>
      <c r="I15379" s="93" t="s">
        <v>23900</v>
      </c>
      <c r="J15379" s="93" t="s">
        <v>20874</v>
      </c>
      <c r="K15379" s="93" t="s">
        <v>21371</v>
      </c>
      <c r="L15379" s="14">
        <f>AND(vyberHrace&lt;&gt;"",ISNUMBER(SEARCH(vyberHrace,$B15379)))</f>
      </c>
      <c r="M15379" s="14">
        <f>AND($I15379=MID(kododd,1,2),$J15379=MID(kododd,3,3))</f>
      </c>
    </row>
    <row r="15380">
      <c r="A15380" s="95">
        <v>62267</v>
      </c>
      <c r="B15380" s="93" t="s">
        <v>28448</v>
      </c>
      <c r="C15380" s="93" t="s">
        <v>1424</v>
      </c>
      <c r="G15380" s="95">
        <v>250</v>
      </c>
      <c r="H15380" s="93" t="s">
        <v>8976</v>
      </c>
      <c r="I15380" s="93" t="s">
        <v>23900</v>
      </c>
      <c r="J15380" s="93" t="s">
        <v>20843</v>
      </c>
      <c r="K15380" s="93" t="s">
        <v>26141</v>
      </c>
      <c r="L15380" s="14">
        <f>AND(vyberHrace&lt;&gt;"",ISNUMBER(SEARCH(vyberHrace,$B15380)))</f>
      </c>
      <c r="M15380" s="14">
        <f>AND($I15380=MID(kododd,1,2),$J15380=MID(kododd,3,3))</f>
      </c>
    </row>
    <row r="15381">
      <c r="A15381" s="95">
        <v>3696</v>
      </c>
      <c r="B15381" s="93" t="s">
        <v>17155</v>
      </c>
      <c r="C15381" s="93" t="s">
        <v>1417</v>
      </c>
      <c r="D15381" s="95">
        <v>1852</v>
      </c>
      <c r="E15381" s="95">
        <v>1919</v>
      </c>
      <c r="F15381" s="95">
        <v>302171</v>
      </c>
      <c r="G15381" s="95">
        <v>250</v>
      </c>
      <c r="H15381" s="93" t="s">
        <v>8976</v>
      </c>
      <c r="I15381" s="93" t="s">
        <v>23900</v>
      </c>
      <c r="J15381" s="93" t="s">
        <v>20946</v>
      </c>
      <c r="K15381" s="93" t="s">
        <v>6829</v>
      </c>
      <c r="L15381" s="14">
        <f>AND(vyberHrace&lt;&gt;"",ISNUMBER(SEARCH(vyberHrace,$B15381)))</f>
      </c>
      <c r="M15381" s="14">
        <f>AND($I15381=MID(kododd,1,2),$J15381=MID(kododd,3,3))</f>
      </c>
    </row>
    <row r="15382">
      <c r="A15382" s="95">
        <v>50635</v>
      </c>
      <c r="B15382" s="93" t="s">
        <v>7094</v>
      </c>
      <c r="C15382" s="93" t="s">
        <v>1422</v>
      </c>
      <c r="D15382" s="95">
        <v>1094</v>
      </c>
      <c r="F15382" s="95">
        <v>23736100</v>
      </c>
      <c r="G15382" s="95">
        <v>0</v>
      </c>
      <c r="H15382" s="93" t="s">
        <v>8976</v>
      </c>
      <c r="I15382" s="93" t="s">
        <v>23900</v>
      </c>
      <c r="J15382" s="93" t="s">
        <v>20917</v>
      </c>
      <c r="K15382" s="93" t="s">
        <v>5565</v>
      </c>
      <c r="L15382" s="14">
        <f>AND(vyberHrace&lt;&gt;"",ISNUMBER(SEARCH(vyberHrace,$B15382)))</f>
      </c>
      <c r="M15382" s="14">
        <f>AND($I15382=MID(kododd,1,2),$J15382=MID(kododd,3,3))</f>
      </c>
    </row>
    <row r="15383">
      <c r="A15383" s="95">
        <v>6664</v>
      </c>
      <c r="B15383" s="93" t="s">
        <v>17161</v>
      </c>
      <c r="C15383" s="93" t="s">
        <v>1443</v>
      </c>
      <c r="D15383" s="95">
        <v>1284</v>
      </c>
      <c r="E15383" s="95">
        <v>1553</v>
      </c>
      <c r="F15383" s="95">
        <v>392340</v>
      </c>
      <c r="G15383" s="95">
        <v>250</v>
      </c>
      <c r="H15383" s="93" t="s">
        <v>8976</v>
      </c>
      <c r="I15383" s="93" t="s">
        <v>23900</v>
      </c>
      <c r="J15383" s="93" t="s">
        <v>20969</v>
      </c>
      <c r="K15383" s="93" t="s">
        <v>4719</v>
      </c>
      <c r="L15383" s="14">
        <f>AND(vyberHrace&lt;&gt;"",ISNUMBER(SEARCH(vyberHrace,$B15383)))</f>
      </c>
      <c r="M15383" s="14">
        <f>AND($I15383=MID(kododd,1,2),$J15383=MID(kododd,3,3))</f>
      </c>
    </row>
    <row r="15384">
      <c r="A15384" s="95">
        <v>1437</v>
      </c>
      <c r="B15384" s="93" t="s">
        <v>17173</v>
      </c>
      <c r="C15384" s="93" t="s">
        <v>1428</v>
      </c>
      <c r="D15384" s="95">
        <v>1969</v>
      </c>
      <c r="E15384" s="95">
        <v>2002</v>
      </c>
      <c r="F15384" s="95">
        <v>312282</v>
      </c>
      <c r="G15384" s="95">
        <v>250</v>
      </c>
      <c r="H15384" s="93" t="s">
        <v>8976</v>
      </c>
      <c r="I15384" s="93" t="s">
        <v>23900</v>
      </c>
      <c r="J15384" s="93" t="s">
        <v>20917</v>
      </c>
      <c r="K15384" s="93" t="s">
        <v>5565</v>
      </c>
      <c r="L15384" s="14">
        <f>AND(vyberHrace&lt;&gt;"",ISNUMBER(SEARCH(vyberHrace,$B15384)))</f>
      </c>
      <c r="M15384" s="14">
        <f>AND($I15384=MID(kododd,1,2),$J15384=MID(kododd,3,3))</f>
      </c>
    </row>
    <row r="15385">
      <c r="A15385" s="95">
        <v>59382</v>
      </c>
      <c r="B15385" s="93" t="s">
        <v>25799</v>
      </c>
      <c r="C15385" s="93" t="s">
        <v>1420</v>
      </c>
      <c r="G15385" s="95">
        <v>250</v>
      </c>
      <c r="H15385" s="93" t="s">
        <v>8976</v>
      </c>
      <c r="I15385" s="93" t="s">
        <v>23900</v>
      </c>
      <c r="J15385" s="93" t="s">
        <v>20905</v>
      </c>
      <c r="K15385" s="93" t="s">
        <v>4820</v>
      </c>
      <c r="L15385" s="14">
        <f>AND(vyberHrace&lt;&gt;"",ISNUMBER(SEARCH(vyberHrace,$B15385)))</f>
      </c>
      <c r="M15385" s="14">
        <f>AND($I15385=MID(kododd,1,2),$J15385=MID(kododd,3,3))</f>
      </c>
    </row>
    <row r="15386">
      <c r="A15386" s="95">
        <v>41146</v>
      </c>
      <c r="B15386" s="93" t="s">
        <v>17189</v>
      </c>
      <c r="C15386" s="93" t="s">
        <v>1399</v>
      </c>
      <c r="G15386" s="95">
        <v>0</v>
      </c>
      <c r="H15386" s="93" t="s">
        <v>8976</v>
      </c>
      <c r="I15386" s="93" t="s">
        <v>23900</v>
      </c>
      <c r="J15386" s="93" t="s">
        <v>20972</v>
      </c>
      <c r="K15386" s="93" t="s">
        <v>26132</v>
      </c>
      <c r="L15386" s="14">
        <f>AND(vyberHrace&lt;&gt;"",ISNUMBER(SEARCH(vyberHrace,$B15386)))</f>
      </c>
      <c r="M15386" s="14">
        <f>AND($I15386=MID(kododd,1,2),$J15386=MID(kododd,3,3))</f>
      </c>
    </row>
    <row r="15387">
      <c r="A15387" s="95">
        <v>32075</v>
      </c>
      <c r="B15387" s="93" t="s">
        <v>17201</v>
      </c>
      <c r="C15387" s="93" t="s">
        <v>1408</v>
      </c>
      <c r="D15387" s="95">
        <v>1148</v>
      </c>
      <c r="E15387" s="95">
        <v>1491</v>
      </c>
      <c r="F15387" s="95">
        <v>378534</v>
      </c>
      <c r="G15387" s="95">
        <v>0</v>
      </c>
      <c r="H15387" s="93" t="s">
        <v>8976</v>
      </c>
      <c r="I15387" s="93" t="s">
        <v>23900</v>
      </c>
      <c r="J15387" s="93" t="s">
        <v>20946</v>
      </c>
      <c r="K15387" s="93" t="s">
        <v>6829</v>
      </c>
      <c r="L15387" s="14">
        <f>AND(vyberHrace&lt;&gt;"",ISNUMBER(SEARCH(vyberHrace,$B15387)))</f>
      </c>
      <c r="M15387" s="14">
        <f>AND($I15387=MID(kododd,1,2),$J15387=MID(kododd,3,3))</f>
      </c>
    </row>
    <row r="15388">
      <c r="A15388" s="95">
        <v>15248</v>
      </c>
      <c r="B15388" s="93" t="s">
        <v>6132</v>
      </c>
      <c r="C15388" s="93" t="s">
        <v>1455</v>
      </c>
      <c r="D15388" s="95">
        <v>1549</v>
      </c>
      <c r="F15388" s="95">
        <v>362263</v>
      </c>
      <c r="G15388" s="95">
        <v>0</v>
      </c>
      <c r="H15388" s="93" t="s">
        <v>8976</v>
      </c>
      <c r="I15388" s="93" t="s">
        <v>23900</v>
      </c>
      <c r="J15388" s="93" t="s">
        <v>20874</v>
      </c>
      <c r="K15388" s="93" t="s">
        <v>21371</v>
      </c>
      <c r="L15388" s="14">
        <f>AND(vyberHrace&lt;&gt;"",ISNUMBER(SEARCH(vyberHrace,$B15388)))</f>
      </c>
      <c r="M15388" s="14">
        <f>AND($I15388=MID(kododd,1,2),$J15388=MID(kododd,3,3))</f>
      </c>
    </row>
    <row r="15389">
      <c r="A15389" s="95">
        <v>32590</v>
      </c>
      <c r="B15389" s="93" t="s">
        <v>6254</v>
      </c>
      <c r="C15389" s="93" t="s">
        <v>1457</v>
      </c>
      <c r="D15389" s="95">
        <v>1810</v>
      </c>
      <c r="E15389" s="95">
        <v>1884</v>
      </c>
      <c r="F15389" s="95">
        <v>354783</v>
      </c>
      <c r="G15389" s="95">
        <v>0</v>
      </c>
      <c r="H15389" s="93" t="s">
        <v>8976</v>
      </c>
      <c r="I15389" s="93" t="s">
        <v>23900</v>
      </c>
      <c r="J15389" s="93" t="s">
        <v>20908</v>
      </c>
      <c r="K15389" s="93" t="s">
        <v>4889</v>
      </c>
      <c r="L15389" s="14">
        <f>AND(vyberHrace&lt;&gt;"",ISNUMBER(SEARCH(vyberHrace,$B15389)))</f>
      </c>
      <c r="M15389" s="14">
        <f>AND($I15389=MID(kododd,1,2),$J15389=MID(kododd,3,3))</f>
      </c>
    </row>
    <row r="15390">
      <c r="A15390" s="95">
        <v>47622</v>
      </c>
      <c r="B15390" s="93" t="s">
        <v>16741</v>
      </c>
      <c r="C15390" s="93" t="s">
        <v>1416</v>
      </c>
      <c r="D15390" s="95">
        <v>1100</v>
      </c>
      <c r="G15390" s="95">
        <v>0</v>
      </c>
      <c r="H15390" s="93" t="s">
        <v>8976</v>
      </c>
      <c r="I15390" s="93" t="s">
        <v>23900</v>
      </c>
      <c r="J15390" s="93" t="s">
        <v>20969</v>
      </c>
      <c r="K15390" s="93" t="s">
        <v>4719</v>
      </c>
      <c r="L15390" s="14">
        <f>AND(vyberHrace&lt;&gt;"",ISNUMBER(SEARCH(vyberHrace,$B15390)))</f>
      </c>
      <c r="M15390" s="14">
        <f>AND($I15390=MID(kododd,1,2),$J15390=MID(kododd,3,3))</f>
      </c>
    </row>
    <row r="15391">
      <c r="A15391" s="95">
        <v>2058</v>
      </c>
      <c r="B15391" s="93" t="s">
        <v>28052</v>
      </c>
      <c r="C15391" s="93" t="s">
        <v>1428</v>
      </c>
      <c r="D15391" s="95">
        <v>1912</v>
      </c>
      <c r="E15391" s="95">
        <v>1951</v>
      </c>
      <c r="F15391" s="95">
        <v>328650</v>
      </c>
      <c r="G15391" s="95">
        <v>0</v>
      </c>
      <c r="H15391" s="93" t="s">
        <v>8976</v>
      </c>
      <c r="I15391" s="93" t="s">
        <v>23900</v>
      </c>
      <c r="J15391" s="93" t="s">
        <v>20946</v>
      </c>
      <c r="K15391" s="93" t="s">
        <v>6829</v>
      </c>
      <c r="L15391" s="14">
        <f>AND(vyberHrace&lt;&gt;"",ISNUMBER(SEARCH(vyberHrace,$B15391)))</f>
      </c>
      <c r="M15391" s="14">
        <f>AND($I15391=MID(kododd,1,2),$J15391=MID(kododd,3,3))</f>
      </c>
    </row>
    <row r="15392">
      <c r="A15392" s="95">
        <v>28848</v>
      </c>
      <c r="B15392" s="93" t="s">
        <v>16762</v>
      </c>
      <c r="C15392" s="93" t="s">
        <v>1421</v>
      </c>
      <c r="D15392" s="95">
        <v>1725</v>
      </c>
      <c r="E15392" s="95">
        <v>1825</v>
      </c>
      <c r="F15392" s="95">
        <v>389234</v>
      </c>
      <c r="G15392" s="95">
        <v>0</v>
      </c>
      <c r="H15392" s="93" t="s">
        <v>8976</v>
      </c>
      <c r="I15392" s="93" t="s">
        <v>23900</v>
      </c>
      <c r="J15392" s="93" t="s">
        <v>20905</v>
      </c>
      <c r="K15392" s="93" t="s">
        <v>4820</v>
      </c>
      <c r="L15392" s="14">
        <f>AND(vyberHrace&lt;&gt;"",ISNUMBER(SEARCH(vyberHrace,$B15392)))</f>
      </c>
      <c r="M15392" s="14">
        <f>AND($I15392=MID(kododd,1,2),$J15392=MID(kododd,3,3))</f>
      </c>
    </row>
    <row r="15393">
      <c r="A15393" s="95">
        <v>61915</v>
      </c>
      <c r="B15393" s="93" t="s">
        <v>28127</v>
      </c>
      <c r="C15393" s="93" t="s">
        <v>1402</v>
      </c>
      <c r="D15393" s="95">
        <v>1432</v>
      </c>
      <c r="E15393" s="95">
        <v>1700</v>
      </c>
      <c r="F15393" s="95">
        <v>571000356</v>
      </c>
      <c r="G15393" s="95">
        <v>250</v>
      </c>
      <c r="H15393" s="93" t="s">
        <v>8976</v>
      </c>
      <c r="I15393" s="93" t="s">
        <v>23900</v>
      </c>
      <c r="J15393" s="93" t="s">
        <v>20859</v>
      </c>
      <c r="K15393" s="93" t="s">
        <v>6153</v>
      </c>
      <c r="L15393" s="14">
        <f>AND(vyberHrace&lt;&gt;"",ISNUMBER(SEARCH(vyberHrace,$B15393)))</f>
      </c>
      <c r="M15393" s="14">
        <f>AND($I15393=MID(kododd,1,2),$J15393=MID(kododd,3,3))</f>
      </c>
    </row>
    <row r="15394">
      <c r="A15394" s="95">
        <v>48549</v>
      </c>
      <c r="B15394" s="93" t="s">
        <v>8786</v>
      </c>
      <c r="C15394" s="93" t="s">
        <v>3255</v>
      </c>
      <c r="G15394" s="95">
        <v>0</v>
      </c>
      <c r="H15394" s="93" t="s">
        <v>8976</v>
      </c>
      <c r="I15394" s="93" t="s">
        <v>23900</v>
      </c>
      <c r="J15394" s="93" t="s">
        <v>20874</v>
      </c>
      <c r="K15394" s="93" t="s">
        <v>21371</v>
      </c>
      <c r="L15394" s="14">
        <f>AND(vyberHrace&lt;&gt;"",ISNUMBER(SEARCH(vyberHrace,$B15394)))</f>
      </c>
      <c r="M15394" s="14">
        <f>AND($I15394=MID(kododd,1,2),$J15394=MID(kododd,3,3))</f>
      </c>
    </row>
    <row r="15395">
      <c r="A15395" s="95">
        <v>5894</v>
      </c>
      <c r="B15395" s="93" t="s">
        <v>19353</v>
      </c>
      <c r="C15395" s="93" t="s">
        <v>1415</v>
      </c>
      <c r="D15395" s="95">
        <v>1851</v>
      </c>
      <c r="E15395" s="95">
        <v>1918</v>
      </c>
      <c r="F15395" s="95">
        <v>324850</v>
      </c>
      <c r="G15395" s="95">
        <v>250</v>
      </c>
      <c r="H15395" s="93" t="s">
        <v>8976</v>
      </c>
      <c r="I15395" s="93" t="s">
        <v>23900</v>
      </c>
      <c r="J15395" s="93" t="s">
        <v>20874</v>
      </c>
      <c r="K15395" s="93" t="s">
        <v>21371</v>
      </c>
      <c r="L15395" s="14">
        <f>AND(vyberHrace&lt;&gt;"",ISNUMBER(SEARCH(vyberHrace,$B15395)))</f>
      </c>
      <c r="M15395" s="14">
        <f>AND($I15395=MID(kododd,1,2),$J15395=MID(kododd,3,3))</f>
      </c>
    </row>
    <row r="15396">
      <c r="A15396" s="95">
        <v>59374</v>
      </c>
      <c r="B15396" s="93" t="s">
        <v>25791</v>
      </c>
      <c r="C15396" s="93" t="s">
        <v>1487</v>
      </c>
      <c r="D15396" s="95">
        <v>1010</v>
      </c>
      <c r="F15396" s="95">
        <v>571004840</v>
      </c>
      <c r="G15396" s="95">
        <v>250</v>
      </c>
      <c r="H15396" s="93" t="s">
        <v>8976</v>
      </c>
      <c r="I15396" s="93" t="s">
        <v>23900</v>
      </c>
      <c r="J15396" s="93" t="s">
        <v>20874</v>
      </c>
      <c r="K15396" s="93" t="s">
        <v>21371</v>
      </c>
      <c r="L15396" s="14">
        <f>AND(vyberHrace&lt;&gt;"",ISNUMBER(SEARCH(vyberHrace,$B15396)))</f>
      </c>
      <c r="M15396" s="14">
        <f>AND($I15396=MID(kododd,1,2),$J15396=MID(kododd,3,3))</f>
      </c>
    </row>
    <row r="15397">
      <c r="A15397" s="95">
        <v>11983</v>
      </c>
      <c r="B15397" s="93" t="s">
        <v>9465</v>
      </c>
      <c r="C15397" s="93" t="s">
        <v>1464</v>
      </c>
      <c r="D15397" s="95">
        <v>1896</v>
      </c>
      <c r="E15397" s="95">
        <v>1942</v>
      </c>
      <c r="F15397" s="95">
        <v>330655</v>
      </c>
      <c r="G15397" s="95">
        <v>250</v>
      </c>
      <c r="H15397" s="93" t="s">
        <v>8976</v>
      </c>
      <c r="I15397" s="93" t="s">
        <v>23900</v>
      </c>
      <c r="J15397" s="93" t="s">
        <v>20874</v>
      </c>
      <c r="K15397" s="93" t="s">
        <v>21371</v>
      </c>
      <c r="L15397" s="14">
        <f>AND(vyberHrace&lt;&gt;"",ISNUMBER(SEARCH(vyberHrace,$B15397)))</f>
      </c>
      <c r="M15397" s="14">
        <f>AND($I15397=MID(kododd,1,2),$J15397=MID(kododd,3,3))</f>
      </c>
    </row>
    <row r="15398">
      <c r="A15398" s="95">
        <v>56406</v>
      </c>
      <c r="B15398" s="93" t="s">
        <v>22626</v>
      </c>
      <c r="C15398" s="93" t="s">
        <v>1450</v>
      </c>
      <c r="D15398" s="95">
        <v>1208</v>
      </c>
      <c r="E15398" s="95">
        <v>1442</v>
      </c>
      <c r="F15398" s="95">
        <v>23776188</v>
      </c>
      <c r="G15398" s="95">
        <v>250</v>
      </c>
      <c r="H15398" s="93" t="s">
        <v>8976</v>
      </c>
      <c r="I15398" s="93" t="s">
        <v>23900</v>
      </c>
      <c r="J15398" s="93" t="s">
        <v>20874</v>
      </c>
      <c r="K15398" s="93" t="s">
        <v>21371</v>
      </c>
      <c r="L15398" s="14">
        <f>AND(vyberHrace&lt;&gt;"",ISNUMBER(SEARCH(vyberHrace,$B15398)))</f>
      </c>
      <c r="M15398" s="14">
        <f>AND($I15398=MID(kododd,1,2),$J15398=MID(kododd,3,3))</f>
      </c>
    </row>
    <row r="15399">
      <c r="A15399" s="95">
        <v>11026</v>
      </c>
      <c r="B15399" s="93" t="s">
        <v>9466</v>
      </c>
      <c r="C15399" s="93" t="s">
        <v>1452</v>
      </c>
      <c r="D15399" s="95">
        <v>1556</v>
      </c>
      <c r="E15399" s="95">
        <v>1787</v>
      </c>
      <c r="F15399" s="95">
        <v>384127</v>
      </c>
      <c r="G15399" s="95">
        <v>250</v>
      </c>
      <c r="H15399" s="93" t="s">
        <v>8976</v>
      </c>
      <c r="I15399" s="93" t="s">
        <v>23900</v>
      </c>
      <c r="J15399" s="93" t="s">
        <v>20874</v>
      </c>
      <c r="K15399" s="93" t="s">
        <v>21371</v>
      </c>
      <c r="L15399" s="14">
        <f>AND(vyberHrace&lt;&gt;"",ISNUMBER(SEARCH(vyberHrace,$B15399)))</f>
      </c>
      <c r="M15399" s="14">
        <f>AND($I15399=MID(kododd,1,2),$J15399=MID(kododd,3,3))</f>
      </c>
    </row>
    <row r="15400">
      <c r="A15400" s="95">
        <v>51978</v>
      </c>
      <c r="B15400" s="93" t="s">
        <v>5808</v>
      </c>
      <c r="C15400" s="93" t="s">
        <v>1411</v>
      </c>
      <c r="D15400" s="95">
        <v>1247</v>
      </c>
      <c r="E15400" s="95">
        <v>1413</v>
      </c>
      <c r="F15400" s="95">
        <v>23776196</v>
      </c>
      <c r="G15400" s="95">
        <v>250</v>
      </c>
      <c r="H15400" s="93" t="s">
        <v>8976</v>
      </c>
      <c r="I15400" s="93" t="s">
        <v>23900</v>
      </c>
      <c r="J15400" s="93" t="s">
        <v>20874</v>
      </c>
      <c r="K15400" s="93" t="s">
        <v>21371</v>
      </c>
      <c r="L15400" s="14">
        <f>AND(vyberHrace&lt;&gt;"",ISNUMBER(SEARCH(vyberHrace,$B15400)))</f>
      </c>
      <c r="M15400" s="14">
        <f>AND($I15400=MID(kododd,1,2),$J15400=MID(kododd,3,3))</f>
      </c>
    </row>
    <row r="15401">
      <c r="A15401" s="95">
        <v>27317</v>
      </c>
      <c r="B15401" s="93" t="s">
        <v>19409</v>
      </c>
      <c r="C15401" s="93" t="s">
        <v>1457</v>
      </c>
      <c r="D15401" s="95">
        <v>2004</v>
      </c>
      <c r="E15401" s="95">
        <v>2034</v>
      </c>
      <c r="F15401" s="95">
        <v>349771</v>
      </c>
      <c r="G15401" s="95">
        <v>250</v>
      </c>
      <c r="H15401" s="93" t="s">
        <v>8976</v>
      </c>
      <c r="I15401" s="93" t="s">
        <v>23900</v>
      </c>
      <c r="J15401" s="93" t="s">
        <v>20917</v>
      </c>
      <c r="K15401" s="93" t="s">
        <v>5565</v>
      </c>
      <c r="L15401" s="14">
        <f>AND(vyberHrace&lt;&gt;"",ISNUMBER(SEARCH(vyberHrace,$B15401)))</f>
      </c>
      <c r="M15401" s="14">
        <f>AND($I15401=MID(kododd,1,2),$J15401=MID(kododd,3,3))</f>
      </c>
    </row>
    <row r="15402">
      <c r="A15402" s="95">
        <v>41242</v>
      </c>
      <c r="B15402" s="93" t="s">
        <v>14758</v>
      </c>
      <c r="C15402" s="93" t="s">
        <v>1442</v>
      </c>
      <c r="D15402" s="95">
        <v>1550</v>
      </c>
      <c r="G15402" s="95">
        <v>500</v>
      </c>
      <c r="H15402" s="93" t="s">
        <v>8976</v>
      </c>
      <c r="I15402" s="93" t="s">
        <v>23900</v>
      </c>
      <c r="J15402" s="93" t="s">
        <v>23412</v>
      </c>
      <c r="K15402" s="93" t="s">
        <v>21366</v>
      </c>
      <c r="L15402" s="14">
        <f>AND(vyberHrace&lt;&gt;"",ISNUMBER(SEARCH(vyberHrace,$B15402)))</f>
      </c>
      <c r="M15402" s="14">
        <f>AND($I15402=MID(kododd,1,2),$J15402=MID(kododd,3,3))</f>
      </c>
    </row>
    <row r="15403">
      <c r="A15403" s="95">
        <v>11670</v>
      </c>
      <c r="B15403" s="93" t="s">
        <v>10916</v>
      </c>
      <c r="C15403" s="93" t="s">
        <v>1453</v>
      </c>
      <c r="D15403" s="95">
        <v>1701</v>
      </c>
      <c r="F15403" s="95">
        <v>344621</v>
      </c>
      <c r="G15403" s="95">
        <v>0</v>
      </c>
      <c r="H15403" s="93" t="s">
        <v>8976</v>
      </c>
      <c r="I15403" s="93" t="s">
        <v>23900</v>
      </c>
      <c r="J15403" s="93" t="s">
        <v>20859</v>
      </c>
      <c r="K15403" s="93" t="s">
        <v>6153</v>
      </c>
      <c r="L15403" s="14">
        <f>AND(vyberHrace&lt;&gt;"",ISNUMBER(SEARCH(vyberHrace,$B15403)))</f>
      </c>
      <c r="M15403" s="14">
        <f>AND($I15403=MID(kododd,1,2),$J15403=MID(kododd,3,3))</f>
      </c>
    </row>
    <row r="15404">
      <c r="A15404" s="95">
        <v>37348</v>
      </c>
      <c r="B15404" s="93" t="s">
        <v>10918</v>
      </c>
      <c r="C15404" s="93" t="s">
        <v>1419</v>
      </c>
      <c r="D15404" s="95">
        <v>1391</v>
      </c>
      <c r="E15404" s="95">
        <v>1547</v>
      </c>
      <c r="F15404" s="95">
        <v>396656</v>
      </c>
      <c r="G15404" s="95">
        <v>0</v>
      </c>
      <c r="H15404" s="93" t="s">
        <v>8976</v>
      </c>
      <c r="I15404" s="93" t="s">
        <v>23900</v>
      </c>
      <c r="J15404" s="93" t="s">
        <v>20859</v>
      </c>
      <c r="K15404" s="93" t="s">
        <v>6153</v>
      </c>
      <c r="L15404" s="14">
        <f>AND(vyberHrace&lt;&gt;"",ISNUMBER(SEARCH(vyberHrace,$B15404)))</f>
      </c>
      <c r="M15404" s="14">
        <f>AND($I15404=MID(kododd,1,2),$J15404=MID(kododd,3,3))</f>
      </c>
    </row>
    <row r="15405">
      <c r="A15405" s="95">
        <v>40008</v>
      </c>
      <c r="B15405" s="93" t="s">
        <v>10918</v>
      </c>
      <c r="C15405" s="93" t="s">
        <v>1446</v>
      </c>
      <c r="D15405" s="95">
        <v>1090</v>
      </c>
      <c r="F15405" s="95">
        <v>385603</v>
      </c>
      <c r="G15405" s="95">
        <v>0</v>
      </c>
      <c r="H15405" s="93" t="s">
        <v>8976</v>
      </c>
      <c r="I15405" s="93" t="s">
        <v>23900</v>
      </c>
      <c r="J15405" s="93" t="s">
        <v>20859</v>
      </c>
      <c r="K15405" s="93" t="s">
        <v>6153</v>
      </c>
      <c r="L15405" s="14">
        <f>AND(vyberHrace&lt;&gt;"",ISNUMBER(SEARCH(vyberHrace,$B15405)))</f>
      </c>
      <c r="M15405" s="14">
        <f>AND($I15405=MID(kododd,1,2),$J15405=MID(kododd,3,3))</f>
      </c>
    </row>
    <row r="15406">
      <c r="A15406" s="95">
        <v>39673</v>
      </c>
      <c r="B15406" s="93" t="s">
        <v>10919</v>
      </c>
      <c r="C15406" s="93" t="s">
        <v>1410</v>
      </c>
      <c r="D15406" s="95">
        <v>1100</v>
      </c>
      <c r="F15406" s="95">
        <v>23701390</v>
      </c>
      <c r="G15406" s="95">
        <v>0</v>
      </c>
      <c r="H15406" s="93" t="s">
        <v>8976</v>
      </c>
      <c r="I15406" s="93" t="s">
        <v>23900</v>
      </c>
      <c r="J15406" s="93" t="s">
        <v>20859</v>
      </c>
      <c r="K15406" s="93" t="s">
        <v>6153</v>
      </c>
      <c r="L15406" s="14">
        <f>AND(vyberHrace&lt;&gt;"",ISNUMBER(SEARCH(vyberHrace,$B15406)))</f>
      </c>
      <c r="M15406" s="14">
        <f>AND($I15406=MID(kododd,1,2),$J15406=MID(kododd,3,3))</f>
      </c>
    </row>
    <row r="15407">
      <c r="A15407" s="95">
        <v>55171</v>
      </c>
      <c r="B15407" s="93" t="s">
        <v>826</v>
      </c>
      <c r="C15407" s="93" t="s">
        <v>1420</v>
      </c>
      <c r="G15407" s="95">
        <v>0</v>
      </c>
      <c r="H15407" s="93" t="s">
        <v>8976</v>
      </c>
      <c r="I15407" s="93" t="s">
        <v>23900</v>
      </c>
      <c r="J15407" s="93" t="s">
        <v>21000</v>
      </c>
      <c r="K15407" s="93" t="s">
        <v>4022</v>
      </c>
      <c r="L15407" s="14">
        <f>AND(vyberHrace&lt;&gt;"",ISNUMBER(SEARCH(vyberHrace,$B15407)))</f>
      </c>
      <c r="M15407" s="14">
        <f>AND($I15407=MID(kododd,1,2),$J15407=MID(kododd,3,3))</f>
      </c>
    </row>
    <row r="15408">
      <c r="A15408" s="95">
        <v>2869</v>
      </c>
      <c r="B15408" s="93" t="s">
        <v>10942</v>
      </c>
      <c r="C15408" s="93" t="s">
        <v>1474</v>
      </c>
      <c r="D15408" s="95">
        <v>1752</v>
      </c>
      <c r="E15408" s="95">
        <v>1550</v>
      </c>
      <c r="F15408" s="95">
        <v>23728680</v>
      </c>
      <c r="G15408" s="95">
        <v>250</v>
      </c>
      <c r="H15408" s="93" t="s">
        <v>8976</v>
      </c>
      <c r="I15408" s="93" t="s">
        <v>23900</v>
      </c>
      <c r="J15408" s="93" t="s">
        <v>20969</v>
      </c>
      <c r="K15408" s="93" t="s">
        <v>4719</v>
      </c>
      <c r="L15408" s="14">
        <f>AND(vyberHrace&lt;&gt;"",ISNUMBER(SEARCH(vyberHrace,$B15408)))</f>
      </c>
      <c r="M15408" s="14">
        <f>AND($I15408=MID(kododd,1,2),$J15408=MID(kododd,3,3))</f>
      </c>
    </row>
    <row r="15409">
      <c r="A15409" s="95">
        <v>62706</v>
      </c>
      <c r="B15409" s="93" t="s">
        <v>29292</v>
      </c>
      <c r="C15409" s="93" t="s">
        <v>1450</v>
      </c>
      <c r="G15409" s="95">
        <v>250</v>
      </c>
      <c r="H15409" s="93" t="s">
        <v>8976</v>
      </c>
      <c r="I15409" s="93" t="s">
        <v>23900</v>
      </c>
      <c r="J15409" s="93" t="s">
        <v>20969</v>
      </c>
      <c r="K15409" s="93" t="s">
        <v>4719</v>
      </c>
      <c r="L15409" s="14">
        <f>AND(vyberHrace&lt;&gt;"",ISNUMBER(SEARCH(vyberHrace,$B15409)))</f>
      </c>
      <c r="M15409" s="14">
        <f>AND($I15409=MID(kododd,1,2),$J15409=MID(kododd,3,3))</f>
      </c>
    </row>
    <row r="15410">
      <c r="A15410" s="95">
        <v>62839</v>
      </c>
      <c r="B15410" s="93" t="s">
        <v>29293</v>
      </c>
      <c r="C15410" s="93" t="s">
        <v>1411</v>
      </c>
      <c r="G15410" s="95">
        <v>250</v>
      </c>
      <c r="H15410" s="93" t="s">
        <v>8976</v>
      </c>
      <c r="I15410" s="93" t="s">
        <v>23900</v>
      </c>
      <c r="J15410" s="93" t="s">
        <v>20969</v>
      </c>
      <c r="K15410" s="93" t="s">
        <v>4719</v>
      </c>
      <c r="L15410" s="14">
        <f>AND(vyberHrace&lt;&gt;"",ISNUMBER(SEARCH(vyberHrace,$B15410)))</f>
      </c>
      <c r="M15410" s="14">
        <f>AND($I15410=MID(kododd,1,2),$J15410=MID(kododd,3,3))</f>
      </c>
    </row>
    <row r="15411">
      <c r="A15411" s="95">
        <v>54657</v>
      </c>
      <c r="B15411" s="93" t="s">
        <v>17819</v>
      </c>
      <c r="C15411" s="93" t="s">
        <v>1422</v>
      </c>
      <c r="D15411" s="95">
        <v>1095</v>
      </c>
      <c r="E15411" s="95">
        <v>1537</v>
      </c>
      <c r="F15411" s="95">
        <v>23755091</v>
      </c>
      <c r="G15411" s="95">
        <v>0</v>
      </c>
      <c r="H15411" s="93" t="s">
        <v>8976</v>
      </c>
      <c r="I15411" s="93" t="s">
        <v>23900</v>
      </c>
      <c r="J15411" s="93" t="s">
        <v>20874</v>
      </c>
      <c r="K15411" s="93" t="s">
        <v>21371</v>
      </c>
      <c r="L15411" s="14">
        <f>AND(vyberHrace&lt;&gt;"",ISNUMBER(SEARCH(vyberHrace,$B15411)))</f>
      </c>
      <c r="M15411" s="14">
        <f>AND($I15411=MID(kododd,1,2),$J15411=MID(kododd,3,3))</f>
      </c>
    </row>
    <row r="15412">
      <c r="A15412" s="95">
        <v>59319</v>
      </c>
      <c r="B15412" s="93" t="s">
        <v>25742</v>
      </c>
      <c r="C15412" s="93" t="s">
        <v>1420</v>
      </c>
      <c r="G15412" s="95">
        <v>250</v>
      </c>
      <c r="H15412" s="93" t="s">
        <v>8976</v>
      </c>
      <c r="I15412" s="93" t="s">
        <v>23900</v>
      </c>
      <c r="J15412" s="93" t="s">
        <v>20917</v>
      </c>
      <c r="K15412" s="93" t="s">
        <v>5565</v>
      </c>
      <c r="L15412" s="14">
        <f>AND(vyberHrace&lt;&gt;"",ISNUMBER(SEARCH(vyberHrace,$B15412)))</f>
      </c>
      <c r="M15412" s="14">
        <f>AND($I15412=MID(kododd,1,2),$J15412=MID(kododd,3,3))</f>
      </c>
    </row>
    <row r="15413">
      <c r="A15413" s="95">
        <v>59321</v>
      </c>
      <c r="B15413" s="93" t="s">
        <v>25744</v>
      </c>
      <c r="C15413" s="93" t="s">
        <v>1486</v>
      </c>
      <c r="G15413" s="95">
        <v>250</v>
      </c>
      <c r="H15413" s="93" t="s">
        <v>8976</v>
      </c>
      <c r="I15413" s="93" t="s">
        <v>23900</v>
      </c>
      <c r="J15413" s="93" t="s">
        <v>20917</v>
      </c>
      <c r="K15413" s="93" t="s">
        <v>5565</v>
      </c>
      <c r="L15413" s="14">
        <f>AND(vyberHrace&lt;&gt;"",ISNUMBER(SEARCH(vyberHrace,$B15413)))</f>
      </c>
      <c r="M15413" s="14">
        <f>AND($I15413=MID(kododd,1,2),$J15413=MID(kododd,3,3))</f>
      </c>
    </row>
    <row r="15414">
      <c r="A15414" s="95">
        <v>59320</v>
      </c>
      <c r="B15414" s="93" t="s">
        <v>25743</v>
      </c>
      <c r="C15414" s="93" t="s">
        <v>1450</v>
      </c>
      <c r="G15414" s="95">
        <v>250</v>
      </c>
      <c r="H15414" s="93" t="s">
        <v>8976</v>
      </c>
      <c r="I15414" s="93" t="s">
        <v>23900</v>
      </c>
      <c r="J15414" s="93" t="s">
        <v>20917</v>
      </c>
      <c r="K15414" s="93" t="s">
        <v>5565</v>
      </c>
      <c r="L15414" s="14">
        <f>AND(vyberHrace&lt;&gt;"",ISNUMBER(SEARCH(vyberHrace,$B15414)))</f>
      </c>
      <c r="M15414" s="14">
        <f>AND($I15414=MID(kododd,1,2),$J15414=MID(kododd,3,3))</f>
      </c>
    </row>
    <row r="15415">
      <c r="A15415" s="95">
        <v>46155</v>
      </c>
      <c r="B15415" s="93" t="s">
        <v>9777</v>
      </c>
      <c r="C15415" s="93" t="s">
        <v>1444</v>
      </c>
      <c r="G15415" s="95">
        <v>0</v>
      </c>
      <c r="H15415" s="93" t="s">
        <v>8976</v>
      </c>
      <c r="I15415" s="93" t="s">
        <v>23900</v>
      </c>
      <c r="J15415" s="93" t="s">
        <v>20969</v>
      </c>
      <c r="K15415" s="93" t="s">
        <v>4719</v>
      </c>
      <c r="L15415" s="14">
        <f>AND(vyberHrace&lt;&gt;"",ISNUMBER(SEARCH(vyberHrace,$B15415)))</f>
      </c>
      <c r="M15415" s="14">
        <f>AND($I15415=MID(kododd,1,2),$J15415=MID(kododd,3,3))</f>
      </c>
    </row>
    <row r="15416">
      <c r="A15416" s="95">
        <v>686</v>
      </c>
      <c r="B15416" s="93" t="s">
        <v>4028</v>
      </c>
      <c r="C15416" s="93" t="s">
        <v>1468</v>
      </c>
      <c r="D15416" s="95">
        <v>2019</v>
      </c>
      <c r="G15416" s="95">
        <v>250</v>
      </c>
      <c r="H15416" s="93" t="s">
        <v>8976</v>
      </c>
      <c r="I15416" s="93" t="s">
        <v>23900</v>
      </c>
      <c r="J15416" s="93" t="s">
        <v>21000</v>
      </c>
      <c r="K15416" s="93" t="s">
        <v>4022</v>
      </c>
      <c r="L15416" s="14">
        <f>AND(vyberHrace&lt;&gt;"",ISNUMBER(SEARCH(vyberHrace,$B15416)))</f>
      </c>
      <c r="M15416" s="14">
        <f>AND($I15416=MID(kododd,1,2),$J15416=MID(kododd,3,3))</f>
      </c>
    </row>
    <row r="15417">
      <c r="A15417" s="95">
        <v>38171</v>
      </c>
      <c r="B15417" s="93" t="s">
        <v>20202</v>
      </c>
      <c r="C15417" s="93" t="s">
        <v>1421</v>
      </c>
      <c r="G15417" s="95">
        <v>500</v>
      </c>
      <c r="H15417" s="93" t="s">
        <v>8976</v>
      </c>
      <c r="I15417" s="93" t="s">
        <v>23900</v>
      </c>
      <c r="J15417" s="93" t="s">
        <v>23412</v>
      </c>
      <c r="K15417" s="93" t="s">
        <v>21366</v>
      </c>
      <c r="L15417" s="14">
        <f>AND(vyberHrace&lt;&gt;"",ISNUMBER(SEARCH(vyberHrace,$B15417)))</f>
      </c>
      <c r="M15417" s="14">
        <f>AND($I15417=MID(kododd,1,2),$J15417=MID(kododd,3,3))</f>
      </c>
    </row>
    <row r="15418">
      <c r="A15418" s="95">
        <v>3164</v>
      </c>
      <c r="B15418" s="93" t="s">
        <v>20206</v>
      </c>
      <c r="C15418" s="93" t="s">
        <v>1415</v>
      </c>
      <c r="D15418" s="95">
        <v>1782</v>
      </c>
      <c r="E15418" s="95">
        <v>1862</v>
      </c>
      <c r="F15418" s="95">
        <v>354791</v>
      </c>
      <c r="G15418" s="95">
        <v>250</v>
      </c>
      <c r="H15418" s="93" t="s">
        <v>8976</v>
      </c>
      <c r="I15418" s="93" t="s">
        <v>23900</v>
      </c>
      <c r="J15418" s="93" t="s">
        <v>20972</v>
      </c>
      <c r="K15418" s="93" t="s">
        <v>26132</v>
      </c>
      <c r="L15418" s="14">
        <f>AND(vyberHrace&lt;&gt;"",ISNUMBER(SEARCH(vyberHrace,$B15418)))</f>
      </c>
      <c r="M15418" s="14">
        <f>AND($I15418=MID(kododd,1,2),$J15418=MID(kododd,3,3))</f>
      </c>
    </row>
    <row r="15419">
      <c r="A15419" s="95">
        <v>49455</v>
      </c>
      <c r="B15419" s="93" t="s">
        <v>20209</v>
      </c>
      <c r="C15419" s="93" t="s">
        <v>1416</v>
      </c>
      <c r="G15419" s="95">
        <v>250</v>
      </c>
      <c r="H15419" s="93" t="s">
        <v>8976</v>
      </c>
      <c r="I15419" s="93" t="s">
        <v>23900</v>
      </c>
      <c r="J15419" s="93" t="s">
        <v>20972</v>
      </c>
      <c r="K15419" s="93" t="s">
        <v>26132</v>
      </c>
      <c r="L15419" s="14">
        <f>AND(vyberHrace&lt;&gt;"",ISNUMBER(SEARCH(vyberHrace,$B15419)))</f>
      </c>
      <c r="M15419" s="14">
        <f>AND($I15419=MID(kododd,1,2),$J15419=MID(kododd,3,3))</f>
      </c>
    </row>
    <row r="15420">
      <c r="A15420" s="95">
        <v>52645</v>
      </c>
      <c r="B15420" s="93" t="s">
        <v>4016</v>
      </c>
      <c r="C15420" s="93" t="s">
        <v>1420</v>
      </c>
      <c r="G15420" s="95">
        <v>250</v>
      </c>
      <c r="H15420" s="93" t="s">
        <v>8976</v>
      </c>
      <c r="I15420" s="93" t="s">
        <v>23900</v>
      </c>
      <c r="J15420" s="93" t="s">
        <v>20972</v>
      </c>
      <c r="K15420" s="93" t="s">
        <v>26132</v>
      </c>
      <c r="L15420" s="14">
        <f>AND(vyberHrace&lt;&gt;"",ISNUMBER(SEARCH(vyberHrace,$B15420)))</f>
      </c>
      <c r="M15420" s="14">
        <f>AND($I15420=MID(kododd,1,2),$J15420=MID(kododd,3,3))</f>
      </c>
    </row>
    <row r="15421">
      <c r="A15421" s="95">
        <v>55006</v>
      </c>
      <c r="B15421" s="93" t="s">
        <v>820</v>
      </c>
      <c r="C15421" s="93" t="s">
        <v>3255</v>
      </c>
      <c r="D15421" s="95">
        <v>1429</v>
      </c>
      <c r="E15421" s="95">
        <v>1621</v>
      </c>
      <c r="F15421" s="95">
        <v>23760370</v>
      </c>
      <c r="G15421" s="95">
        <v>250</v>
      </c>
      <c r="H15421" s="93" t="s">
        <v>8976</v>
      </c>
      <c r="I15421" s="93" t="s">
        <v>23900</v>
      </c>
      <c r="J15421" s="93" t="s">
        <v>20846</v>
      </c>
      <c r="K15421" s="93" t="s">
        <v>4901</v>
      </c>
      <c r="L15421" s="14">
        <f>AND(vyberHrace&lt;&gt;"",ISNUMBER(SEARCH(vyberHrace,$B15421)))</f>
      </c>
      <c r="M15421" s="14">
        <f>AND($I15421=MID(kododd,1,2),$J15421=MID(kododd,3,3))</f>
      </c>
    </row>
    <row r="15422">
      <c r="A15422" s="95">
        <v>57520</v>
      </c>
      <c r="B15422" s="93" t="s">
        <v>22654</v>
      </c>
      <c r="C15422" s="93" t="s">
        <v>1422</v>
      </c>
      <c r="F15422" s="95">
        <v>23775270</v>
      </c>
      <c r="G15422" s="95">
        <v>250</v>
      </c>
      <c r="H15422" s="93" t="s">
        <v>8976</v>
      </c>
      <c r="I15422" s="93" t="s">
        <v>23900</v>
      </c>
      <c r="J15422" s="93" t="s">
        <v>20846</v>
      </c>
      <c r="K15422" s="93" t="s">
        <v>4901</v>
      </c>
      <c r="L15422" s="14">
        <f>AND(vyberHrace&lt;&gt;"",ISNUMBER(SEARCH(vyberHrace,$B15422)))</f>
      </c>
      <c r="M15422" s="14">
        <f>AND($I15422=MID(kododd,1,2),$J15422=MID(kododd,3,3))</f>
      </c>
    </row>
    <row r="15423">
      <c r="A15423" s="95">
        <v>21856</v>
      </c>
      <c r="B15423" s="93" t="s">
        <v>20220</v>
      </c>
      <c r="C15423" s="93" t="s">
        <v>1446</v>
      </c>
      <c r="D15423" s="95">
        <v>1464</v>
      </c>
      <c r="G15423" s="95">
        <v>250</v>
      </c>
      <c r="H15423" s="93" t="s">
        <v>8976</v>
      </c>
      <c r="I15423" s="93" t="s">
        <v>23900</v>
      </c>
      <c r="J15423" s="93" t="s">
        <v>20846</v>
      </c>
      <c r="K15423" s="93" t="s">
        <v>4901</v>
      </c>
      <c r="L15423" s="14">
        <f>AND(vyberHrace&lt;&gt;"",ISNUMBER(SEARCH(vyberHrace,$B15423)))</f>
      </c>
      <c r="M15423" s="14">
        <f>AND($I15423=MID(kododd,1,2),$J15423=MID(kododd,3,3))</f>
      </c>
    </row>
    <row r="15424">
      <c r="A15424" s="95">
        <v>34365</v>
      </c>
      <c r="B15424" s="93" t="s">
        <v>19643</v>
      </c>
      <c r="C15424" s="93" t="s">
        <v>1399</v>
      </c>
      <c r="D15424" s="95">
        <v>1217</v>
      </c>
      <c r="G15424" s="95">
        <v>0</v>
      </c>
      <c r="H15424" s="93" t="s">
        <v>8976</v>
      </c>
      <c r="I15424" s="93" t="s">
        <v>23900</v>
      </c>
      <c r="J15424" s="93" t="s">
        <v>20908</v>
      </c>
      <c r="K15424" s="93" t="s">
        <v>4889</v>
      </c>
      <c r="L15424" s="14">
        <f>AND(vyberHrace&lt;&gt;"",ISNUMBER(SEARCH(vyberHrace,$B15424)))</f>
      </c>
      <c r="M15424" s="14">
        <f>AND($I15424=MID(kododd,1,2),$J15424=MID(kododd,3,3))</f>
      </c>
    </row>
    <row r="15425">
      <c r="A15425" s="95">
        <v>46300</v>
      </c>
      <c r="B15425" s="93" t="s">
        <v>19652</v>
      </c>
      <c r="C15425" s="93" t="s">
        <v>1408</v>
      </c>
      <c r="G15425" s="95">
        <v>250</v>
      </c>
      <c r="H15425" s="93" t="s">
        <v>8976</v>
      </c>
      <c r="I15425" s="93" t="s">
        <v>23900</v>
      </c>
      <c r="J15425" s="93" t="s">
        <v>21011</v>
      </c>
      <c r="K15425" s="93" t="s">
        <v>134</v>
      </c>
      <c r="L15425" s="14">
        <f>AND(vyberHrace&lt;&gt;"",ISNUMBER(SEARCH(vyberHrace,$B15425)))</f>
      </c>
      <c r="M15425" s="14">
        <f>AND($I15425=MID(kododd,1,2),$J15425=MID(kododd,3,3))</f>
      </c>
    </row>
    <row r="15426">
      <c r="A15426" s="95">
        <v>20854</v>
      </c>
      <c r="B15426" s="93" t="s">
        <v>19653</v>
      </c>
      <c r="C15426" s="93" t="s">
        <v>1446</v>
      </c>
      <c r="D15426" s="95">
        <v>1271</v>
      </c>
      <c r="G15426" s="95">
        <v>250</v>
      </c>
      <c r="H15426" s="93" t="s">
        <v>8976</v>
      </c>
      <c r="I15426" s="93" t="s">
        <v>23900</v>
      </c>
      <c r="J15426" s="93" t="s">
        <v>21011</v>
      </c>
      <c r="K15426" s="93" t="s">
        <v>134</v>
      </c>
      <c r="L15426" s="14">
        <f>AND(vyberHrace&lt;&gt;"",ISNUMBER(SEARCH(vyberHrace,$B15426)))</f>
      </c>
      <c r="M15426" s="14">
        <f>AND($I15426=MID(kododd,1,2),$J15426=MID(kododd,3,3))</f>
      </c>
    </row>
    <row r="15427">
      <c r="A15427" s="95">
        <v>46299</v>
      </c>
      <c r="B15427" s="93" t="s">
        <v>19654</v>
      </c>
      <c r="C15427" s="93" t="s">
        <v>3255</v>
      </c>
      <c r="G15427" s="95">
        <v>250</v>
      </c>
      <c r="H15427" s="93" t="s">
        <v>8976</v>
      </c>
      <c r="I15427" s="93" t="s">
        <v>23900</v>
      </c>
      <c r="J15427" s="93" t="s">
        <v>21011</v>
      </c>
      <c r="K15427" s="93" t="s">
        <v>134</v>
      </c>
      <c r="L15427" s="14">
        <f>AND(vyberHrace&lt;&gt;"",ISNUMBER(SEARCH(vyberHrace,$B15427)))</f>
      </c>
      <c r="M15427" s="14">
        <f>AND($I15427=MID(kododd,1,2),$J15427=MID(kododd,3,3))</f>
      </c>
    </row>
    <row r="15428">
      <c r="A15428" s="95">
        <v>61475</v>
      </c>
      <c r="B15428" s="93" t="s">
        <v>27656</v>
      </c>
      <c r="C15428" s="93" t="s">
        <v>1487</v>
      </c>
      <c r="G15428" s="95">
        <v>250</v>
      </c>
      <c r="H15428" s="93" t="s">
        <v>8976</v>
      </c>
      <c r="I15428" s="93" t="s">
        <v>23900</v>
      </c>
      <c r="J15428" s="93" t="s">
        <v>20905</v>
      </c>
      <c r="K15428" s="93" t="s">
        <v>4820</v>
      </c>
      <c r="L15428" s="14">
        <f>AND(vyberHrace&lt;&gt;"",ISNUMBER(SEARCH(vyberHrace,$B15428)))</f>
      </c>
      <c r="M15428" s="14">
        <f>AND($I15428=MID(kododd,1,2),$J15428=MID(kododd,3,3))</f>
      </c>
    </row>
    <row r="15429">
      <c r="A15429" s="95">
        <v>63054</v>
      </c>
      <c r="B15429" s="93" t="s">
        <v>20469</v>
      </c>
      <c r="C15429" s="93" t="s">
        <v>1487</v>
      </c>
      <c r="G15429" s="95">
        <v>250</v>
      </c>
      <c r="H15429" s="93" t="s">
        <v>8976</v>
      </c>
      <c r="I15429" s="93" t="s">
        <v>23900</v>
      </c>
      <c r="J15429" s="93" t="s">
        <v>20969</v>
      </c>
      <c r="K15429" s="93" t="s">
        <v>4719</v>
      </c>
      <c r="L15429" s="14">
        <f>AND(vyberHrace&lt;&gt;"",ISNUMBER(SEARCH(vyberHrace,$B15429)))</f>
      </c>
      <c r="M15429" s="14">
        <f>AND($I15429=MID(kododd,1,2),$J15429=MID(kododd,3,3))</f>
      </c>
    </row>
    <row r="15430">
      <c r="A15430" s="95">
        <v>61473</v>
      </c>
      <c r="B15430" s="93" t="s">
        <v>25868</v>
      </c>
      <c r="C15430" s="93" t="s">
        <v>1446</v>
      </c>
      <c r="G15430" s="95">
        <v>0</v>
      </c>
      <c r="H15430" s="93" t="s">
        <v>8976</v>
      </c>
      <c r="I15430" s="93" t="s">
        <v>23900</v>
      </c>
      <c r="J15430" s="93" t="s">
        <v>20905</v>
      </c>
      <c r="K15430" s="93" t="s">
        <v>4820</v>
      </c>
      <c r="L15430" s="14">
        <f>AND(vyberHrace&lt;&gt;"",ISNUMBER(SEARCH(vyberHrace,$B15430)))</f>
      </c>
      <c r="M15430" s="14">
        <f>AND($I15430=MID(kododd,1,2),$J15430=MID(kododd,3,3))</f>
      </c>
    </row>
    <row r="15431">
      <c r="A15431" s="95">
        <v>25937</v>
      </c>
      <c r="B15431" s="93" t="s">
        <v>19671</v>
      </c>
      <c r="C15431" s="93" t="s">
        <v>1431</v>
      </c>
      <c r="D15431" s="95">
        <v>1581</v>
      </c>
      <c r="F15431" s="95">
        <v>348821</v>
      </c>
      <c r="G15431" s="95">
        <v>0</v>
      </c>
      <c r="H15431" s="93" t="s">
        <v>8976</v>
      </c>
      <c r="I15431" s="93" t="s">
        <v>23900</v>
      </c>
      <c r="J15431" s="93" t="s">
        <v>20874</v>
      </c>
      <c r="K15431" s="93" t="s">
        <v>21371</v>
      </c>
      <c r="L15431" s="14">
        <f>AND(vyberHrace&lt;&gt;"",ISNUMBER(SEARCH(vyberHrace,$B15431)))</f>
      </c>
      <c r="M15431" s="14">
        <f>AND($I15431=MID(kododd,1,2),$J15431=MID(kododd,3,3))</f>
      </c>
    </row>
    <row r="15432">
      <c r="A15432" s="95">
        <v>61556</v>
      </c>
      <c r="B15432" s="93" t="s">
        <v>27729</v>
      </c>
      <c r="C15432" s="93" t="s">
        <v>1411</v>
      </c>
      <c r="G15432" s="95">
        <v>250</v>
      </c>
      <c r="H15432" s="93" t="s">
        <v>8976</v>
      </c>
      <c r="I15432" s="93" t="s">
        <v>23900</v>
      </c>
      <c r="J15432" s="93" t="s">
        <v>20905</v>
      </c>
      <c r="K15432" s="93" t="s">
        <v>4820</v>
      </c>
      <c r="L15432" s="14">
        <f>AND(vyberHrace&lt;&gt;"",ISNUMBER(SEARCH(vyberHrace,$B15432)))</f>
      </c>
      <c r="M15432" s="14">
        <f>AND($I15432=MID(kododd,1,2),$J15432=MID(kododd,3,3))</f>
      </c>
    </row>
    <row r="15433">
      <c r="A15433" s="95">
        <v>61474</v>
      </c>
      <c r="B15433" s="93" t="s">
        <v>27655</v>
      </c>
      <c r="C15433" s="93" t="s">
        <v>1406</v>
      </c>
      <c r="D15433" s="95">
        <v>1096</v>
      </c>
      <c r="F15433" s="95">
        <v>23799595</v>
      </c>
      <c r="G15433" s="95">
        <v>250</v>
      </c>
      <c r="H15433" s="93" t="s">
        <v>8976</v>
      </c>
      <c r="I15433" s="93" t="s">
        <v>23900</v>
      </c>
      <c r="J15433" s="93" t="s">
        <v>20905</v>
      </c>
      <c r="K15433" s="93" t="s">
        <v>4820</v>
      </c>
      <c r="L15433" s="14">
        <f>AND(vyberHrace&lt;&gt;"",ISNUMBER(SEARCH(vyberHrace,$B15433)))</f>
      </c>
      <c r="M15433" s="14">
        <f>AND($I15433=MID(kododd,1,2),$J15433=MID(kododd,3,3))</f>
      </c>
    </row>
    <row r="15434">
      <c r="A15434" s="95">
        <v>4355</v>
      </c>
      <c r="B15434" s="93" t="s">
        <v>15800</v>
      </c>
      <c r="C15434" s="93" t="s">
        <v>1472</v>
      </c>
      <c r="D15434" s="95">
        <v>1464</v>
      </c>
      <c r="E15434" s="95">
        <v>1713</v>
      </c>
      <c r="F15434" s="95">
        <v>23770163</v>
      </c>
      <c r="G15434" s="95">
        <v>250</v>
      </c>
      <c r="H15434" s="93" t="s">
        <v>8976</v>
      </c>
      <c r="I15434" s="93" t="s">
        <v>23900</v>
      </c>
      <c r="J15434" s="93" t="s">
        <v>20888</v>
      </c>
      <c r="K15434" s="93" t="s">
        <v>5151</v>
      </c>
      <c r="L15434" s="14">
        <f>AND(vyberHrace&lt;&gt;"",ISNUMBER(SEARCH(vyberHrace,$B15434)))</f>
      </c>
      <c r="M15434" s="14">
        <f>AND($I15434=MID(kododd,1,2),$J15434=MID(kododd,3,3))</f>
      </c>
    </row>
    <row r="15435">
      <c r="A15435" s="95">
        <v>62104</v>
      </c>
      <c r="B15435" s="93" t="s">
        <v>18145</v>
      </c>
      <c r="C15435" s="93" t="s">
        <v>1424</v>
      </c>
      <c r="G15435" s="95">
        <v>250</v>
      </c>
      <c r="H15435" s="93" t="s">
        <v>8976</v>
      </c>
      <c r="I15435" s="93" t="s">
        <v>23900</v>
      </c>
      <c r="J15435" s="93" t="s">
        <v>20905</v>
      </c>
      <c r="K15435" s="93" t="s">
        <v>4820</v>
      </c>
      <c r="L15435" s="14">
        <f>AND(vyberHrace&lt;&gt;"",ISNUMBER(SEARCH(vyberHrace,$B15435)))</f>
      </c>
      <c r="M15435" s="14">
        <f>AND($I15435=MID(kododd,1,2),$J15435=MID(kododd,3,3))</f>
      </c>
    </row>
    <row r="15436">
      <c r="A15436" s="95">
        <v>39944</v>
      </c>
      <c r="B15436" s="93" t="s">
        <v>8624</v>
      </c>
      <c r="C15436" s="93" t="s">
        <v>1440</v>
      </c>
      <c r="D15436" s="95">
        <v>1128</v>
      </c>
      <c r="G15436" s="95">
        <v>0</v>
      </c>
      <c r="H15436" s="93" t="s">
        <v>8976</v>
      </c>
      <c r="I15436" s="93" t="s">
        <v>23900</v>
      </c>
      <c r="J15436" s="93" t="s">
        <v>20905</v>
      </c>
      <c r="K15436" s="93" t="s">
        <v>4820</v>
      </c>
      <c r="L15436" s="14">
        <f>AND(vyberHrace&lt;&gt;"",ISNUMBER(SEARCH(vyberHrace,$B15436)))</f>
      </c>
      <c r="M15436" s="14">
        <f>AND($I15436=MID(kododd,1,2),$J15436=MID(kododd,3,3))</f>
      </c>
    </row>
    <row r="15437">
      <c r="A15437" s="95">
        <v>47972</v>
      </c>
      <c r="B15437" s="93" t="s">
        <v>12884</v>
      </c>
      <c r="C15437" s="93" t="s">
        <v>1454</v>
      </c>
      <c r="D15437" s="95">
        <v>1515</v>
      </c>
      <c r="E15437" s="95">
        <v>1696</v>
      </c>
      <c r="F15437" s="95">
        <v>23719168</v>
      </c>
      <c r="G15437" s="95">
        <v>250</v>
      </c>
      <c r="H15437" s="93" t="s">
        <v>8976</v>
      </c>
      <c r="I15437" s="93" t="s">
        <v>23900</v>
      </c>
      <c r="J15437" s="93" t="s">
        <v>20946</v>
      </c>
      <c r="K15437" s="93" t="s">
        <v>6829</v>
      </c>
      <c r="L15437" s="14">
        <f>AND(vyberHrace&lt;&gt;"",ISNUMBER(SEARCH(vyberHrace,$B15437)))</f>
      </c>
      <c r="M15437" s="14">
        <f>AND($I15437=MID(kododd,1,2),$J15437=MID(kododd,3,3))</f>
      </c>
    </row>
    <row r="15438">
      <c r="A15438" s="95">
        <v>3195</v>
      </c>
      <c r="B15438" s="93" t="s">
        <v>8635</v>
      </c>
      <c r="C15438" s="93" t="s">
        <v>1401</v>
      </c>
      <c r="D15438" s="95">
        <v>1579</v>
      </c>
      <c r="F15438" s="95">
        <v>23770171</v>
      </c>
      <c r="G15438" s="95">
        <v>250</v>
      </c>
      <c r="H15438" s="93" t="s">
        <v>8976</v>
      </c>
      <c r="I15438" s="93" t="s">
        <v>23900</v>
      </c>
      <c r="J15438" s="93" t="s">
        <v>20888</v>
      </c>
      <c r="K15438" s="93" t="s">
        <v>5151</v>
      </c>
      <c r="L15438" s="14">
        <f>AND(vyberHrace&lt;&gt;"",ISNUMBER(SEARCH(vyberHrace,$B15438)))</f>
      </c>
      <c r="M15438" s="14">
        <f>AND($I15438=MID(kododd,1,2),$J15438=MID(kododd,3,3))</f>
      </c>
    </row>
    <row r="15439">
      <c r="A15439" s="95">
        <v>52998</v>
      </c>
      <c r="B15439" s="93" t="s">
        <v>3984</v>
      </c>
      <c r="C15439" s="93" t="s">
        <v>1412</v>
      </c>
      <c r="D15439" s="95">
        <v>1349</v>
      </c>
      <c r="E15439" s="95">
        <v>1549</v>
      </c>
      <c r="F15439" s="95">
        <v>23744405</v>
      </c>
      <c r="G15439" s="95">
        <v>250</v>
      </c>
      <c r="H15439" s="93" t="s">
        <v>8976</v>
      </c>
      <c r="I15439" s="93" t="s">
        <v>23900</v>
      </c>
      <c r="J15439" s="93" t="s">
        <v>20859</v>
      </c>
      <c r="K15439" s="93" t="s">
        <v>6153</v>
      </c>
      <c r="L15439" s="14">
        <f>AND(vyberHrace&lt;&gt;"",ISNUMBER(SEARCH(vyberHrace,$B15439)))</f>
      </c>
      <c r="M15439" s="14">
        <f>AND($I15439=MID(kododd,1,2),$J15439=MID(kododd,3,3))</f>
      </c>
    </row>
    <row r="15440">
      <c r="A15440" s="95">
        <v>39662</v>
      </c>
      <c r="B15440" s="93" t="s">
        <v>6404</v>
      </c>
      <c r="C15440" s="93" t="s">
        <v>1400</v>
      </c>
      <c r="D15440" s="95">
        <v>1029</v>
      </c>
      <c r="F15440" s="95">
        <v>23701412</v>
      </c>
      <c r="G15440" s="95">
        <v>0</v>
      </c>
      <c r="H15440" s="93" t="s">
        <v>8976</v>
      </c>
      <c r="I15440" s="93" t="s">
        <v>23900</v>
      </c>
      <c r="J15440" s="93" t="s">
        <v>20859</v>
      </c>
      <c r="K15440" s="93" t="s">
        <v>6153</v>
      </c>
      <c r="L15440" s="14">
        <f>AND(vyberHrace&lt;&gt;"",ISNUMBER(SEARCH(vyberHrace,$B15440)))</f>
      </c>
      <c r="M15440" s="14">
        <f>AND($I15440=MID(kododd,1,2),$J15440=MID(kododd,3,3))</f>
      </c>
    </row>
    <row r="15441">
      <c r="A15441" s="95">
        <v>3589</v>
      </c>
      <c r="B15441" s="93" t="s">
        <v>8658</v>
      </c>
      <c r="C15441" s="93" t="s">
        <v>1433</v>
      </c>
      <c r="D15441" s="95">
        <v>1780</v>
      </c>
      <c r="E15441" s="95">
        <v>1875</v>
      </c>
      <c r="F15441" s="95">
        <v>302180</v>
      </c>
      <c r="G15441" s="95">
        <v>250</v>
      </c>
      <c r="H15441" s="93" t="s">
        <v>8976</v>
      </c>
      <c r="I15441" s="93" t="s">
        <v>23900</v>
      </c>
      <c r="J15441" s="93" t="s">
        <v>20946</v>
      </c>
      <c r="K15441" s="93" t="s">
        <v>6829</v>
      </c>
      <c r="L15441" s="14">
        <f>AND(vyberHrace&lt;&gt;"",ISNUMBER(SEARCH(vyberHrace,$B15441)))</f>
      </c>
      <c r="M15441" s="14">
        <f>AND($I15441=MID(kododd,1,2),$J15441=MID(kododd,3,3))</f>
      </c>
    </row>
    <row r="15442">
      <c r="A15442" s="95">
        <v>32477</v>
      </c>
      <c r="B15442" s="93" t="s">
        <v>11769</v>
      </c>
      <c r="C15442" s="93" t="s">
        <v>1403</v>
      </c>
      <c r="D15442" s="95">
        <v>1455</v>
      </c>
      <c r="E15442" s="95">
        <v>1638</v>
      </c>
      <c r="F15442" s="95">
        <v>302198</v>
      </c>
      <c r="G15442" s="95">
        <v>250</v>
      </c>
      <c r="H15442" s="93" t="s">
        <v>8976</v>
      </c>
      <c r="I15442" s="93" t="s">
        <v>23900</v>
      </c>
      <c r="J15442" s="93" t="s">
        <v>20888</v>
      </c>
      <c r="K15442" s="93" t="s">
        <v>5151</v>
      </c>
      <c r="L15442" s="14">
        <f>AND(vyberHrace&lt;&gt;"",ISNUMBER(SEARCH(vyberHrace,$B15442)))</f>
      </c>
      <c r="M15442" s="14">
        <f>AND($I15442=MID(kododd,1,2),$J15442=MID(kododd,3,3))</f>
      </c>
    </row>
    <row r="15443">
      <c r="A15443" s="95">
        <v>28861</v>
      </c>
      <c r="B15443" s="93" t="s">
        <v>8665</v>
      </c>
      <c r="C15443" s="93" t="s">
        <v>1414</v>
      </c>
      <c r="D15443" s="95">
        <v>1728</v>
      </c>
      <c r="E15443" s="95">
        <v>1883</v>
      </c>
      <c r="F15443" s="95">
        <v>350222</v>
      </c>
      <c r="G15443" s="95">
        <v>0</v>
      </c>
      <c r="H15443" s="93" t="s">
        <v>8976</v>
      </c>
      <c r="I15443" s="93" t="s">
        <v>23900</v>
      </c>
      <c r="J15443" s="93" t="s">
        <v>20946</v>
      </c>
      <c r="K15443" s="93" t="s">
        <v>6829</v>
      </c>
      <c r="L15443" s="14">
        <f>AND(vyberHrace&lt;&gt;"",ISNUMBER(SEARCH(vyberHrace,$B15443)))</f>
      </c>
      <c r="M15443" s="14">
        <f>AND($I15443=MID(kododd,1,2),$J15443=MID(kododd,3,3))</f>
      </c>
    </row>
    <row r="15444">
      <c r="A15444" s="95">
        <v>36856</v>
      </c>
      <c r="B15444" s="93" t="s">
        <v>8669</v>
      </c>
      <c r="C15444" s="93" t="s">
        <v>1421</v>
      </c>
      <c r="D15444" s="95">
        <v>1719</v>
      </c>
      <c r="E15444" s="95">
        <v>1762</v>
      </c>
      <c r="F15444" s="95">
        <v>391824</v>
      </c>
      <c r="G15444" s="95">
        <v>0</v>
      </c>
      <c r="H15444" s="93" t="s">
        <v>8976</v>
      </c>
      <c r="I15444" s="93" t="s">
        <v>23900</v>
      </c>
      <c r="J15444" s="93" t="s">
        <v>20905</v>
      </c>
      <c r="K15444" s="93" t="s">
        <v>4820</v>
      </c>
      <c r="L15444" s="14">
        <f>AND(vyberHrace&lt;&gt;"",ISNUMBER(SEARCH(vyberHrace,$B15444)))</f>
      </c>
      <c r="M15444" s="14">
        <f>AND($I15444=MID(kododd,1,2),$J15444=MID(kododd,3,3))</f>
      </c>
    </row>
    <row r="15445">
      <c r="A15445" s="95">
        <v>61808</v>
      </c>
      <c r="B15445" s="93" t="s">
        <v>8670</v>
      </c>
      <c r="C15445" s="93" t="s">
        <v>1424</v>
      </c>
      <c r="G15445" s="95">
        <v>250</v>
      </c>
      <c r="H15445" s="93" t="s">
        <v>8976</v>
      </c>
      <c r="I15445" s="93" t="s">
        <v>23900</v>
      </c>
      <c r="J15445" s="93" t="s">
        <v>20972</v>
      </c>
      <c r="K15445" s="93" t="s">
        <v>26132</v>
      </c>
      <c r="L15445" s="14">
        <f>AND(vyberHrace&lt;&gt;"",ISNUMBER(SEARCH(vyberHrace,$B15445)))</f>
      </c>
      <c r="M15445" s="14">
        <f>AND($I15445=MID(kododd,1,2),$J15445=MID(kododd,3,3))</f>
      </c>
    </row>
    <row r="15446">
      <c r="A15446" s="95">
        <v>1484</v>
      </c>
      <c r="B15446" s="93" t="s">
        <v>26142</v>
      </c>
      <c r="C15446" s="93" t="s">
        <v>1441</v>
      </c>
      <c r="D15446" s="95">
        <v>1976</v>
      </c>
      <c r="F15446" s="95">
        <v>23794550</v>
      </c>
      <c r="G15446" s="95">
        <v>250</v>
      </c>
      <c r="H15446" s="93" t="s">
        <v>8976</v>
      </c>
      <c r="I15446" s="93" t="s">
        <v>23900</v>
      </c>
      <c r="J15446" s="93" t="s">
        <v>20908</v>
      </c>
      <c r="K15446" s="93" t="s">
        <v>4889</v>
      </c>
      <c r="L15446" s="14">
        <f>AND(vyberHrace&lt;&gt;"",ISNUMBER(SEARCH(vyberHrace,$B15446)))</f>
      </c>
      <c r="M15446" s="14">
        <f>AND($I15446=MID(kododd,1,2),$J15446=MID(kododd,3,3))</f>
      </c>
    </row>
    <row r="15447">
      <c r="A15447" s="95">
        <v>2591</v>
      </c>
      <c r="B15447" s="93" t="s">
        <v>18456</v>
      </c>
      <c r="C15447" s="93" t="s">
        <v>1401</v>
      </c>
      <c r="D15447" s="95">
        <v>1626</v>
      </c>
      <c r="E15447" s="95">
        <v>1781</v>
      </c>
      <c r="F15447" s="95">
        <v>322768</v>
      </c>
      <c r="G15447" s="95">
        <v>250</v>
      </c>
      <c r="H15447" s="93" t="s">
        <v>8976</v>
      </c>
      <c r="I15447" s="93" t="s">
        <v>23900</v>
      </c>
      <c r="J15447" s="93" t="s">
        <v>20969</v>
      </c>
      <c r="K15447" s="93" t="s">
        <v>4719</v>
      </c>
      <c r="L15447" s="14">
        <f>AND(vyberHrace&lt;&gt;"",ISNUMBER(SEARCH(vyberHrace,$B15447)))</f>
      </c>
      <c r="M15447" s="14">
        <f>AND($I15447=MID(kododd,1,2),$J15447=MID(kododd,3,3))</f>
      </c>
    </row>
    <row r="15448">
      <c r="A15448" s="95">
        <v>4777</v>
      </c>
      <c r="B15448" s="93" t="s">
        <v>18481</v>
      </c>
      <c r="C15448" s="93" t="s">
        <v>1435</v>
      </c>
      <c r="D15448" s="95">
        <v>1530</v>
      </c>
      <c r="E15448" s="95">
        <v>1729</v>
      </c>
      <c r="F15448" s="95">
        <v>392766</v>
      </c>
      <c r="G15448" s="95">
        <v>250</v>
      </c>
      <c r="H15448" s="93" t="s">
        <v>8976</v>
      </c>
      <c r="I15448" s="93" t="s">
        <v>23900</v>
      </c>
      <c r="J15448" s="93" t="s">
        <v>21018</v>
      </c>
      <c r="K15448" s="93" t="s">
        <v>11116</v>
      </c>
      <c r="L15448" s="14">
        <f>AND(vyberHrace&lt;&gt;"",ISNUMBER(SEARCH(vyberHrace,$B15448)))</f>
      </c>
      <c r="M15448" s="14">
        <f>AND($I15448=MID(kododd,1,2),$J15448=MID(kododd,3,3))</f>
      </c>
    </row>
    <row r="15449">
      <c r="A15449" s="95">
        <v>35474</v>
      </c>
      <c r="B15449" s="93" t="s">
        <v>18481</v>
      </c>
      <c r="C15449" s="93" t="s">
        <v>1399</v>
      </c>
      <c r="D15449" s="95">
        <v>1105</v>
      </c>
      <c r="F15449" s="95">
        <v>23752327</v>
      </c>
      <c r="G15449" s="95">
        <v>0</v>
      </c>
      <c r="H15449" s="93" t="s">
        <v>8976</v>
      </c>
      <c r="I15449" s="93" t="s">
        <v>23900</v>
      </c>
      <c r="J15449" s="93" t="s">
        <v>21018</v>
      </c>
      <c r="K15449" s="93" t="s">
        <v>11116</v>
      </c>
      <c r="L15449" s="14">
        <f>AND(vyberHrace&lt;&gt;"",ISNUMBER(SEARCH(vyberHrace,$B15449)))</f>
      </c>
      <c r="M15449" s="14">
        <f>AND($I15449=MID(kododd,1,2),$J15449=MID(kododd,3,3))</f>
      </c>
    </row>
    <row r="15450">
      <c r="A15450" s="95">
        <v>35473</v>
      </c>
      <c r="B15450" s="93" t="s">
        <v>18482</v>
      </c>
      <c r="C15450" s="93" t="s">
        <v>1438</v>
      </c>
      <c r="D15450" s="95">
        <v>1368</v>
      </c>
      <c r="F15450" s="95">
        <v>23752335</v>
      </c>
      <c r="G15450" s="95">
        <v>0</v>
      </c>
      <c r="H15450" s="93" t="s">
        <v>8976</v>
      </c>
      <c r="I15450" s="93" t="s">
        <v>23900</v>
      </c>
      <c r="J15450" s="93" t="s">
        <v>21018</v>
      </c>
      <c r="K15450" s="93" t="s">
        <v>11116</v>
      </c>
      <c r="L15450" s="14">
        <f>AND(vyberHrace&lt;&gt;"",ISNUMBER(SEARCH(vyberHrace,$B15450)))</f>
      </c>
      <c r="M15450" s="14">
        <f>AND($I15450=MID(kododd,1,2),$J15450=MID(kododd,3,3))</f>
      </c>
    </row>
    <row r="15451">
      <c r="A15451" s="95">
        <v>4111</v>
      </c>
      <c r="B15451" s="93" t="s">
        <v>18499</v>
      </c>
      <c r="C15451" s="93" t="s">
        <v>1474</v>
      </c>
      <c r="D15451" s="95">
        <v>1500</v>
      </c>
      <c r="F15451" s="95">
        <v>354805</v>
      </c>
      <c r="G15451" s="95">
        <v>0</v>
      </c>
      <c r="H15451" s="93" t="s">
        <v>8976</v>
      </c>
      <c r="I15451" s="93" t="s">
        <v>23900</v>
      </c>
      <c r="J15451" s="93" t="s">
        <v>20874</v>
      </c>
      <c r="K15451" s="93" t="s">
        <v>21371</v>
      </c>
      <c r="L15451" s="14">
        <f>AND(vyberHrace&lt;&gt;"",ISNUMBER(SEARCH(vyberHrace,$B15451)))</f>
      </c>
      <c r="M15451" s="14">
        <f>AND($I15451=MID(kododd,1,2),$J15451=MID(kododd,3,3))</f>
      </c>
    </row>
    <row r="15452">
      <c r="A15452" s="95">
        <v>62268</v>
      </c>
      <c r="B15452" s="93" t="s">
        <v>28449</v>
      </c>
      <c r="C15452" s="93" t="s">
        <v>1488</v>
      </c>
      <c r="G15452" s="95">
        <v>250</v>
      </c>
      <c r="H15452" s="93" t="s">
        <v>8976</v>
      </c>
      <c r="I15452" s="93" t="s">
        <v>23900</v>
      </c>
      <c r="J15452" s="93" t="s">
        <v>20843</v>
      </c>
      <c r="K15452" s="93" t="s">
        <v>26141</v>
      </c>
      <c r="L15452" s="14">
        <f>AND(vyberHrace&lt;&gt;"",ISNUMBER(SEARCH(vyberHrace,$B15452)))</f>
      </c>
      <c r="M15452" s="14">
        <f>AND($I15452=MID(kododd,1,2),$J15452=MID(kododd,3,3))</f>
      </c>
    </row>
    <row r="15453">
      <c r="A15453" s="95">
        <v>52919</v>
      </c>
      <c r="B15453" s="93" t="s">
        <v>4012</v>
      </c>
      <c r="C15453" s="93" t="s">
        <v>1412</v>
      </c>
      <c r="D15453" s="95">
        <v>1442</v>
      </c>
      <c r="E15453" s="95">
        <v>1520</v>
      </c>
      <c r="F15453" s="95">
        <v>23783753</v>
      </c>
      <c r="G15453" s="95">
        <v>250</v>
      </c>
      <c r="H15453" s="93" t="s">
        <v>8976</v>
      </c>
      <c r="I15453" s="93" t="s">
        <v>23900</v>
      </c>
      <c r="J15453" s="93" t="s">
        <v>20846</v>
      </c>
      <c r="K15453" s="93" t="s">
        <v>4901</v>
      </c>
      <c r="L15453" s="14">
        <f>AND(vyberHrace&lt;&gt;"",ISNUMBER(SEARCH(vyberHrace,$B15453)))</f>
      </c>
      <c r="M15453" s="14">
        <f>AND($I15453=MID(kododd,1,2),$J15453=MID(kododd,3,3))</f>
      </c>
    </row>
    <row r="15454">
      <c r="A15454" s="95">
        <v>57227</v>
      </c>
      <c r="B15454" s="93" t="s">
        <v>22655</v>
      </c>
      <c r="C15454" s="93" t="s">
        <v>1424</v>
      </c>
      <c r="F15454" s="95">
        <v>23783761</v>
      </c>
      <c r="G15454" s="95">
        <v>250</v>
      </c>
      <c r="H15454" s="93" t="s">
        <v>8976</v>
      </c>
      <c r="I15454" s="93" t="s">
        <v>23900</v>
      </c>
      <c r="J15454" s="93" t="s">
        <v>20846</v>
      </c>
      <c r="K15454" s="93" t="s">
        <v>4901</v>
      </c>
      <c r="L15454" s="14">
        <f>AND(vyberHrace&lt;&gt;"",ISNUMBER(SEARCH(vyberHrace,$B15454)))</f>
      </c>
      <c r="M15454" s="14">
        <f>AND($I15454=MID(kododd,1,2),$J15454=MID(kododd,3,3))</f>
      </c>
    </row>
    <row r="15455">
      <c r="A15455" s="95">
        <v>52618</v>
      </c>
      <c r="B15455" s="93" t="s">
        <v>4167</v>
      </c>
      <c r="C15455" s="93" t="s">
        <v>1416</v>
      </c>
      <c r="F15455" s="95">
        <v>23742917</v>
      </c>
      <c r="G15455" s="95">
        <v>0</v>
      </c>
      <c r="H15455" s="93" t="s">
        <v>8976</v>
      </c>
      <c r="I15455" s="93" t="s">
        <v>23900</v>
      </c>
      <c r="J15455" s="93" t="s">
        <v>20874</v>
      </c>
      <c r="K15455" s="93" t="s">
        <v>21371</v>
      </c>
      <c r="L15455" s="14">
        <f>AND(vyberHrace&lt;&gt;"",ISNUMBER(SEARCH(vyberHrace,$B15455)))</f>
      </c>
      <c r="M15455" s="14">
        <f>AND($I15455=MID(kododd,1,2),$J15455=MID(kododd,3,3))</f>
      </c>
    </row>
    <row r="15456">
      <c r="A15456" s="95">
        <v>51149</v>
      </c>
      <c r="B15456" s="93" t="s">
        <v>4816</v>
      </c>
      <c r="C15456" s="93" t="s">
        <v>1406</v>
      </c>
      <c r="F15456" s="95">
        <v>23742267</v>
      </c>
      <c r="G15456" s="95">
        <v>0</v>
      </c>
      <c r="H15456" s="93" t="s">
        <v>8976</v>
      </c>
      <c r="I15456" s="93" t="s">
        <v>23900</v>
      </c>
      <c r="J15456" s="93" t="s">
        <v>20859</v>
      </c>
      <c r="K15456" s="93" t="s">
        <v>6153</v>
      </c>
      <c r="L15456" s="14">
        <f>AND(vyberHrace&lt;&gt;"",ISNUMBER(SEARCH(vyberHrace,$B15456)))</f>
      </c>
      <c r="M15456" s="14">
        <f>AND($I15456=MID(kododd,1,2),$J15456=MID(kododd,3,3))</f>
      </c>
    </row>
    <row r="15457">
      <c r="A15457" s="95">
        <v>51148</v>
      </c>
      <c r="B15457" s="93" t="s">
        <v>4817</v>
      </c>
      <c r="C15457" s="93" t="s">
        <v>1402</v>
      </c>
      <c r="D15457" s="95">
        <v>1205</v>
      </c>
      <c r="E15457" s="95">
        <v>1527</v>
      </c>
      <c r="F15457" s="95">
        <v>23739258</v>
      </c>
      <c r="G15457" s="95">
        <v>0</v>
      </c>
      <c r="H15457" s="93" t="s">
        <v>8976</v>
      </c>
      <c r="I15457" s="93" t="s">
        <v>23900</v>
      </c>
      <c r="J15457" s="93" t="s">
        <v>20859</v>
      </c>
      <c r="K15457" s="93" t="s">
        <v>6153</v>
      </c>
      <c r="L15457" s="14">
        <f>AND(vyberHrace&lt;&gt;"",ISNUMBER(SEARCH(vyberHrace,$B15457)))</f>
      </c>
      <c r="M15457" s="14">
        <f>AND($I15457=MID(kododd,1,2),$J15457=MID(kododd,3,3))</f>
      </c>
    </row>
    <row r="15458">
      <c r="A15458" s="95">
        <v>9367</v>
      </c>
      <c r="B15458" s="93" t="s">
        <v>7262</v>
      </c>
      <c r="C15458" s="93" t="s">
        <v>1413</v>
      </c>
      <c r="D15458" s="95">
        <v>1741</v>
      </c>
      <c r="F15458" s="95">
        <v>23782161</v>
      </c>
      <c r="G15458" s="95">
        <v>250</v>
      </c>
      <c r="H15458" s="93" t="s">
        <v>8976</v>
      </c>
      <c r="I15458" s="93" t="s">
        <v>23900</v>
      </c>
      <c r="J15458" s="93" t="s">
        <v>20946</v>
      </c>
      <c r="K15458" s="93" t="s">
        <v>6829</v>
      </c>
      <c r="L15458" s="14">
        <f>AND(vyberHrace&lt;&gt;"",ISNUMBER(SEARCH(vyberHrace,$B15458)))</f>
      </c>
      <c r="M15458" s="14">
        <f>AND($I15458=MID(kododd,1,2),$J15458=MID(kododd,3,3))</f>
      </c>
    </row>
    <row r="15459">
      <c r="A15459" s="95">
        <v>44181</v>
      </c>
      <c r="B15459" s="93" t="s">
        <v>7276</v>
      </c>
      <c r="C15459" s="93" t="s">
        <v>1408</v>
      </c>
      <c r="D15459" s="95">
        <v>1100</v>
      </c>
      <c r="F15459" s="95">
        <v>23712171</v>
      </c>
      <c r="G15459" s="95">
        <v>0</v>
      </c>
      <c r="H15459" s="93" t="s">
        <v>8976</v>
      </c>
      <c r="I15459" s="93" t="s">
        <v>23900</v>
      </c>
      <c r="J15459" s="93" t="s">
        <v>20969</v>
      </c>
      <c r="K15459" s="93" t="s">
        <v>4719</v>
      </c>
      <c r="L15459" s="14">
        <f>AND(vyberHrace&lt;&gt;"",ISNUMBER(SEARCH(vyberHrace,$B15459)))</f>
      </c>
      <c r="M15459" s="14">
        <f>AND($I15459=MID(kododd,1,2),$J15459=MID(kododd,3,3))</f>
      </c>
    </row>
    <row r="15460">
      <c r="A15460" s="95">
        <v>30067</v>
      </c>
      <c r="B15460" s="93" t="s">
        <v>7286</v>
      </c>
      <c r="C15460" s="93" t="s">
        <v>1405</v>
      </c>
      <c r="D15460" s="95">
        <v>1309</v>
      </c>
      <c r="F15460" s="95">
        <v>362271</v>
      </c>
      <c r="G15460" s="95">
        <v>250</v>
      </c>
      <c r="H15460" s="93" t="s">
        <v>8976</v>
      </c>
      <c r="I15460" s="93" t="s">
        <v>23900</v>
      </c>
      <c r="J15460" s="93" t="s">
        <v>20874</v>
      </c>
      <c r="K15460" s="93" t="s">
        <v>21371</v>
      </c>
      <c r="L15460" s="14">
        <f>AND(vyberHrace&lt;&gt;"",ISNUMBER(SEARCH(vyberHrace,$B15460)))</f>
      </c>
      <c r="M15460" s="14">
        <f>AND($I15460=MID(kododd,1,2),$J15460=MID(kododd,3,3))</f>
      </c>
    </row>
    <row r="15461">
      <c r="A15461" s="95">
        <v>8566</v>
      </c>
      <c r="B15461" s="93" t="s">
        <v>15678</v>
      </c>
      <c r="C15461" s="93" t="s">
        <v>1413</v>
      </c>
      <c r="D15461" s="95">
        <v>1481</v>
      </c>
      <c r="E15461" s="95">
        <v>1657</v>
      </c>
      <c r="F15461" s="95">
        <v>383236</v>
      </c>
      <c r="G15461" s="95">
        <v>0</v>
      </c>
      <c r="H15461" s="93" t="s">
        <v>8976</v>
      </c>
      <c r="I15461" s="93" t="s">
        <v>23900</v>
      </c>
      <c r="J15461" s="93" t="s">
        <v>20896</v>
      </c>
      <c r="K15461" s="93" t="s">
        <v>535</v>
      </c>
      <c r="L15461" s="14">
        <f>AND(vyberHrace&lt;&gt;"",ISNUMBER(SEARCH(vyberHrace,$B15461)))</f>
      </c>
      <c r="M15461" s="14">
        <f>AND($I15461=MID(kododd,1,2),$J15461=MID(kododd,3,3))</f>
      </c>
    </row>
    <row r="15462">
      <c r="A15462" s="95">
        <v>38821</v>
      </c>
      <c r="B15462" s="93" t="s">
        <v>15718</v>
      </c>
      <c r="C15462" s="93" t="s">
        <v>1456</v>
      </c>
      <c r="D15462" s="95">
        <v>1145</v>
      </c>
      <c r="F15462" s="95">
        <v>23707747</v>
      </c>
      <c r="G15462" s="95">
        <v>0</v>
      </c>
      <c r="H15462" s="93" t="s">
        <v>8976</v>
      </c>
      <c r="I15462" s="93" t="s">
        <v>23900</v>
      </c>
      <c r="J15462" s="93" t="s">
        <v>20905</v>
      </c>
      <c r="K15462" s="93" t="s">
        <v>4820</v>
      </c>
      <c r="L15462" s="14">
        <f>AND(vyberHrace&lt;&gt;"",ISNUMBER(SEARCH(vyberHrace,$B15462)))</f>
      </c>
      <c r="M15462" s="14">
        <f>AND($I15462=MID(kododd,1,2),$J15462=MID(kododd,3,3))</f>
      </c>
    </row>
    <row r="15463">
      <c r="A15463" s="95">
        <v>49603</v>
      </c>
      <c r="B15463" s="93" t="s">
        <v>15736</v>
      </c>
      <c r="C15463" s="93" t="s">
        <v>3255</v>
      </c>
      <c r="G15463" s="95">
        <v>0</v>
      </c>
      <c r="H15463" s="93" t="s">
        <v>8976</v>
      </c>
      <c r="I15463" s="93" t="s">
        <v>23900</v>
      </c>
      <c r="J15463" s="93" t="s">
        <v>20908</v>
      </c>
      <c r="K15463" s="93" t="s">
        <v>4889</v>
      </c>
      <c r="L15463" s="14">
        <f>AND(vyberHrace&lt;&gt;"",ISNUMBER(SEARCH(vyberHrace,$B15463)))</f>
      </c>
      <c r="M15463" s="14">
        <f>AND($I15463=MID(kododd,1,2),$J15463=MID(kododd,3,3))</f>
      </c>
    </row>
    <row r="15464">
      <c r="A15464" s="95">
        <v>6762</v>
      </c>
      <c r="B15464" s="93" t="s">
        <v>15738</v>
      </c>
      <c r="C15464" s="93" t="s">
        <v>1429</v>
      </c>
      <c r="D15464" s="95">
        <v>1651</v>
      </c>
      <c r="F15464" s="95">
        <v>354813</v>
      </c>
      <c r="G15464" s="95">
        <v>0</v>
      </c>
      <c r="H15464" s="93" t="s">
        <v>8976</v>
      </c>
      <c r="I15464" s="93" t="s">
        <v>23900</v>
      </c>
      <c r="J15464" s="93" t="s">
        <v>20972</v>
      </c>
      <c r="K15464" s="93" t="s">
        <v>26132</v>
      </c>
      <c r="L15464" s="14">
        <f>AND(vyberHrace&lt;&gt;"",ISNUMBER(SEARCH(vyberHrace,$B15464)))</f>
      </c>
      <c r="M15464" s="14">
        <f>AND($I15464=MID(kododd,1,2),$J15464=MID(kododd,3,3))</f>
      </c>
    </row>
    <row r="15465">
      <c r="A15465" s="95">
        <v>49604</v>
      </c>
      <c r="B15465" s="93" t="s">
        <v>15739</v>
      </c>
      <c r="C15465" s="93" t="s">
        <v>1406</v>
      </c>
      <c r="G15465" s="95">
        <v>0</v>
      </c>
      <c r="H15465" s="93" t="s">
        <v>8976</v>
      </c>
      <c r="I15465" s="93" t="s">
        <v>23900</v>
      </c>
      <c r="J15465" s="93" t="s">
        <v>20908</v>
      </c>
      <c r="K15465" s="93" t="s">
        <v>4889</v>
      </c>
      <c r="L15465" s="14">
        <f>AND(vyberHrace&lt;&gt;"",ISNUMBER(SEARCH(vyberHrace,$B15465)))</f>
      </c>
      <c r="M15465" s="14">
        <f>AND($I15465=MID(kododd,1,2),$J15465=MID(kododd,3,3))</f>
      </c>
    </row>
    <row r="15466">
      <c r="A15466" s="95">
        <v>3654</v>
      </c>
      <c r="B15466" s="93" t="s">
        <v>15740</v>
      </c>
      <c r="C15466" s="93" t="s">
        <v>1445</v>
      </c>
      <c r="D15466" s="95">
        <v>1609</v>
      </c>
      <c r="F15466" s="95">
        <v>354821</v>
      </c>
      <c r="G15466" s="95">
        <v>0</v>
      </c>
      <c r="H15466" s="93" t="s">
        <v>8976</v>
      </c>
      <c r="I15466" s="93" t="s">
        <v>23900</v>
      </c>
      <c r="J15466" s="93" t="s">
        <v>20917</v>
      </c>
      <c r="K15466" s="93" t="s">
        <v>5565</v>
      </c>
      <c r="L15466" s="14">
        <f>AND(vyberHrace&lt;&gt;"",ISNUMBER(SEARCH(vyberHrace,$B15466)))</f>
      </c>
      <c r="M15466" s="14">
        <f>AND($I15466=MID(kododd,1,2),$J15466=MID(kododd,3,3))</f>
      </c>
    </row>
    <row r="15467">
      <c r="A15467" s="95">
        <v>3369</v>
      </c>
      <c r="B15467" s="93" t="s">
        <v>18084</v>
      </c>
      <c r="C15467" s="93" t="s">
        <v>1476</v>
      </c>
      <c r="D15467" s="95">
        <v>1795</v>
      </c>
      <c r="E15467" s="95">
        <v>1896</v>
      </c>
      <c r="F15467" s="95">
        <v>350826</v>
      </c>
      <c r="G15467" s="95">
        <v>0</v>
      </c>
      <c r="H15467" s="93" t="s">
        <v>8976</v>
      </c>
      <c r="I15467" s="93" t="s">
        <v>23900</v>
      </c>
      <c r="J15467" s="93" t="s">
        <v>20843</v>
      </c>
      <c r="K15467" s="93" t="s">
        <v>26141</v>
      </c>
      <c r="L15467" s="14">
        <f>AND(vyberHrace&lt;&gt;"",ISNUMBER(SEARCH(vyberHrace,$B15467)))</f>
      </c>
      <c r="M15467" s="14">
        <f>AND($I15467=MID(kododd,1,2),$J15467=MID(kododd,3,3))</f>
      </c>
    </row>
    <row r="15468">
      <c r="A15468" s="95">
        <v>2464</v>
      </c>
      <c r="B15468" s="93" t="s">
        <v>7632</v>
      </c>
      <c r="C15468" s="93" t="s">
        <v>1442</v>
      </c>
      <c r="D15468" s="95">
        <v>1941</v>
      </c>
      <c r="E15468" s="95">
        <v>1997</v>
      </c>
      <c r="F15468" s="95">
        <v>354830</v>
      </c>
      <c r="G15468" s="95">
        <v>250</v>
      </c>
      <c r="H15468" s="93" t="s">
        <v>8976</v>
      </c>
      <c r="I15468" s="93" t="s">
        <v>23900</v>
      </c>
      <c r="J15468" s="93" t="s">
        <v>20908</v>
      </c>
      <c r="K15468" s="93" t="s">
        <v>4889</v>
      </c>
      <c r="L15468" s="14">
        <f>AND(vyberHrace&lt;&gt;"",ISNUMBER(SEARCH(vyberHrace,$B15468)))</f>
      </c>
      <c r="M15468" s="14">
        <f>AND($I15468=MID(kododd,1,2),$J15468=MID(kododd,3,3))</f>
      </c>
    </row>
    <row r="15469">
      <c r="A15469" s="95">
        <v>58082</v>
      </c>
      <c r="B15469" s="93" t="s">
        <v>24610</v>
      </c>
      <c r="C15469" s="93" t="s">
        <v>1406</v>
      </c>
      <c r="G15469" s="95">
        <v>250</v>
      </c>
      <c r="H15469" s="93" t="s">
        <v>8976</v>
      </c>
      <c r="I15469" s="93" t="s">
        <v>23900</v>
      </c>
      <c r="J15469" s="93" t="s">
        <v>20905</v>
      </c>
      <c r="K15469" s="93" t="s">
        <v>4820</v>
      </c>
      <c r="L15469" s="14">
        <f>AND(vyberHrace&lt;&gt;"",ISNUMBER(SEARCH(vyberHrace,$B15469)))</f>
      </c>
      <c r="M15469" s="14">
        <f>AND($I15469=MID(kododd,1,2),$J15469=MID(kododd,3,3))</f>
      </c>
    </row>
    <row r="15470">
      <c r="A15470" s="95">
        <v>49426</v>
      </c>
      <c r="B15470" s="93" t="s">
        <v>7636</v>
      </c>
      <c r="C15470" s="93" t="s">
        <v>3255</v>
      </c>
      <c r="G15470" s="95">
        <v>0</v>
      </c>
      <c r="H15470" s="93" t="s">
        <v>8976</v>
      </c>
      <c r="I15470" s="93" t="s">
        <v>23900</v>
      </c>
      <c r="J15470" s="93" t="s">
        <v>20908</v>
      </c>
      <c r="K15470" s="93" t="s">
        <v>4889</v>
      </c>
      <c r="L15470" s="14">
        <f>AND(vyberHrace&lt;&gt;"",ISNUMBER(SEARCH(vyberHrace,$B15470)))</f>
      </c>
      <c r="M15470" s="14">
        <f>AND($I15470=MID(kododd,1,2),$J15470=MID(kododd,3,3))</f>
      </c>
    </row>
    <row r="15471">
      <c r="A15471" s="95">
        <v>58974</v>
      </c>
      <c r="B15471" s="93" t="s">
        <v>7641</v>
      </c>
      <c r="C15471" s="93" t="s">
        <v>1400</v>
      </c>
      <c r="G15471" s="95">
        <v>0</v>
      </c>
      <c r="H15471" s="93" t="s">
        <v>8976</v>
      </c>
      <c r="I15471" s="93" t="s">
        <v>23900</v>
      </c>
      <c r="J15471" s="93" t="s">
        <v>20937</v>
      </c>
      <c r="K15471" s="93" t="s">
        <v>9090</v>
      </c>
      <c r="L15471" s="14">
        <f>AND(vyberHrace&lt;&gt;"",ISNUMBER(SEARCH(vyberHrace,$B15471)))</f>
      </c>
      <c r="M15471" s="14">
        <f>AND($I15471=MID(kododd,1,2),$J15471=MID(kododd,3,3))</f>
      </c>
    </row>
    <row r="15472">
      <c r="A15472" s="95">
        <v>275</v>
      </c>
      <c r="B15472" s="93" t="s">
        <v>7559</v>
      </c>
      <c r="C15472" s="93" t="s">
        <v>1471</v>
      </c>
      <c r="D15472" s="95">
        <v>1743</v>
      </c>
      <c r="E15472" s="95">
        <v>1844</v>
      </c>
      <c r="F15472" s="95">
        <v>314420</v>
      </c>
      <c r="G15472" s="95">
        <v>250</v>
      </c>
      <c r="H15472" s="93" t="s">
        <v>8976</v>
      </c>
      <c r="I15472" s="93" t="s">
        <v>23900</v>
      </c>
      <c r="J15472" s="93" t="s">
        <v>20969</v>
      </c>
      <c r="K15472" s="93" t="s">
        <v>4719</v>
      </c>
      <c r="L15472" s="14">
        <f>AND(vyberHrace&lt;&gt;"",ISNUMBER(SEARCH(vyberHrace,$B15472)))</f>
      </c>
      <c r="M15472" s="14">
        <f>AND($I15472=MID(kododd,1,2),$J15472=MID(kododd,3,3))</f>
      </c>
    </row>
    <row r="15473">
      <c r="A15473" s="95">
        <v>62205</v>
      </c>
      <c r="B15473" s="93" t="s">
        <v>28395</v>
      </c>
      <c r="C15473" s="93" t="s">
        <v>1418</v>
      </c>
      <c r="G15473" s="95">
        <v>0</v>
      </c>
      <c r="H15473" s="93" t="s">
        <v>8976</v>
      </c>
      <c r="I15473" s="93" t="s">
        <v>23900</v>
      </c>
      <c r="J15473" s="93" t="s">
        <v>23412</v>
      </c>
      <c r="K15473" s="93" t="s">
        <v>21366</v>
      </c>
      <c r="L15473" s="14">
        <f>AND(vyberHrace&lt;&gt;"",ISNUMBER(SEARCH(vyberHrace,$B15473)))</f>
      </c>
      <c r="M15473" s="14">
        <f>AND($I15473=MID(kododd,1,2),$J15473=MID(kododd,3,3))</f>
      </c>
    </row>
    <row r="15474">
      <c r="A15474" s="95">
        <v>48242</v>
      </c>
      <c r="B15474" s="93" t="s">
        <v>7560</v>
      </c>
      <c r="C15474" s="93" t="s">
        <v>1402</v>
      </c>
      <c r="D15474" s="95">
        <v>2092</v>
      </c>
      <c r="E15474" s="95">
        <v>2169</v>
      </c>
      <c r="F15474" s="95">
        <v>23735767</v>
      </c>
      <c r="G15474" s="95">
        <v>250</v>
      </c>
      <c r="H15474" s="93" t="s">
        <v>8976</v>
      </c>
      <c r="I15474" s="93" t="s">
        <v>23900</v>
      </c>
      <c r="J15474" s="93" t="s">
        <v>20874</v>
      </c>
      <c r="K15474" s="93" t="s">
        <v>21371</v>
      </c>
      <c r="L15474" s="14">
        <f>AND(vyberHrace&lt;&gt;"",ISNUMBER(SEARCH(vyberHrace,$B15474)))</f>
      </c>
      <c r="M15474" s="14">
        <f>AND($I15474=MID(kododd,1,2),$J15474=MID(kododd,3,3))</f>
      </c>
    </row>
    <row r="15475">
      <c r="A15475" s="95">
        <v>36978</v>
      </c>
      <c r="B15475" s="93" t="s">
        <v>7570</v>
      </c>
      <c r="C15475" s="93" t="s">
        <v>1399</v>
      </c>
      <c r="G15475" s="95">
        <v>0</v>
      </c>
      <c r="H15475" s="93" t="s">
        <v>8976</v>
      </c>
      <c r="I15475" s="93" t="s">
        <v>23900</v>
      </c>
      <c r="J15475" s="93" t="s">
        <v>20908</v>
      </c>
      <c r="K15475" s="93" t="s">
        <v>4889</v>
      </c>
      <c r="L15475" s="14">
        <f>AND(vyberHrace&lt;&gt;"",ISNUMBER(SEARCH(vyberHrace,$B15475)))</f>
      </c>
      <c r="M15475" s="14">
        <f>AND($I15475=MID(kododd,1,2),$J15475=MID(kododd,3,3))</f>
      </c>
    </row>
    <row r="15476">
      <c r="A15476" s="95">
        <v>26239</v>
      </c>
      <c r="B15476" s="93" t="s">
        <v>7571</v>
      </c>
      <c r="C15476" s="93" t="s">
        <v>1431</v>
      </c>
      <c r="D15476" s="95">
        <v>1803</v>
      </c>
      <c r="E15476" s="95">
        <v>1851</v>
      </c>
      <c r="F15476" s="95">
        <v>354848</v>
      </c>
      <c r="G15476" s="95">
        <v>250</v>
      </c>
      <c r="H15476" s="93" t="s">
        <v>8976</v>
      </c>
      <c r="I15476" s="93" t="s">
        <v>23900</v>
      </c>
      <c r="J15476" s="93" t="s">
        <v>20905</v>
      </c>
      <c r="K15476" s="93" t="s">
        <v>4820</v>
      </c>
      <c r="L15476" s="14">
        <f>AND(vyberHrace&lt;&gt;"",ISNUMBER(SEARCH(vyberHrace,$B15476)))</f>
      </c>
      <c r="M15476" s="14">
        <f>AND($I15476=MID(kododd,1,2),$J15476=MID(kododd,3,3))</f>
      </c>
    </row>
    <row r="15477">
      <c r="A15477" s="95">
        <v>3241</v>
      </c>
      <c r="B15477" s="93" t="s">
        <v>11975</v>
      </c>
      <c r="C15477" s="93" t="s">
        <v>1456</v>
      </c>
      <c r="D15477" s="95">
        <v>1688</v>
      </c>
      <c r="E15477" s="95">
        <v>1754</v>
      </c>
      <c r="F15477" s="95">
        <v>23770180</v>
      </c>
      <c r="G15477" s="95">
        <v>250</v>
      </c>
      <c r="H15477" s="93" t="s">
        <v>8976</v>
      </c>
      <c r="I15477" s="93" t="s">
        <v>23900</v>
      </c>
      <c r="J15477" s="93" t="s">
        <v>20888</v>
      </c>
      <c r="K15477" s="93" t="s">
        <v>5151</v>
      </c>
      <c r="L15477" s="14">
        <f>AND(vyberHrace&lt;&gt;"",ISNUMBER(SEARCH(vyberHrace,$B15477)))</f>
      </c>
      <c r="M15477" s="14">
        <f>AND($I15477=MID(kododd,1,2),$J15477=MID(kododd,3,3))</f>
      </c>
    </row>
    <row r="15478">
      <c r="A15478" s="95">
        <v>43485</v>
      </c>
      <c r="B15478" s="93" t="s">
        <v>11977</v>
      </c>
      <c r="C15478" s="93" t="s">
        <v>1410</v>
      </c>
      <c r="D15478" s="95">
        <v>1371</v>
      </c>
      <c r="E15478" s="95">
        <v>1498</v>
      </c>
      <c r="F15478" s="95">
        <v>396796</v>
      </c>
      <c r="G15478" s="95">
        <v>0</v>
      </c>
      <c r="H15478" s="93" t="s">
        <v>8976</v>
      </c>
      <c r="I15478" s="93" t="s">
        <v>23900</v>
      </c>
      <c r="J15478" s="93" t="s">
        <v>20874</v>
      </c>
      <c r="K15478" s="93" t="s">
        <v>21371</v>
      </c>
      <c r="L15478" s="14">
        <f>AND(vyberHrace&lt;&gt;"",ISNUMBER(SEARCH(vyberHrace,$B15478)))</f>
      </c>
      <c r="M15478" s="14">
        <f>AND($I15478=MID(kododd,1,2),$J15478=MID(kododd,3,3))</f>
      </c>
    </row>
    <row r="15479">
      <c r="A15479" s="95">
        <v>46216</v>
      </c>
      <c r="B15479" s="93" t="s">
        <v>11978</v>
      </c>
      <c r="C15479" s="93" t="s">
        <v>1405</v>
      </c>
      <c r="G15479" s="95">
        <v>0</v>
      </c>
      <c r="H15479" s="93" t="s">
        <v>8976</v>
      </c>
      <c r="I15479" s="93" t="s">
        <v>23900</v>
      </c>
      <c r="J15479" s="93" t="s">
        <v>20874</v>
      </c>
      <c r="K15479" s="93" t="s">
        <v>21371</v>
      </c>
      <c r="L15479" s="14">
        <f>AND(vyberHrace&lt;&gt;"",ISNUMBER(SEARCH(vyberHrace,$B15479)))</f>
      </c>
      <c r="M15479" s="14">
        <f>AND($I15479=MID(kododd,1,2),$J15479=MID(kododd,3,3))</f>
      </c>
    </row>
    <row r="15480">
      <c r="A15480" s="95">
        <v>46136</v>
      </c>
      <c r="B15480" s="93" t="s">
        <v>12012</v>
      </c>
      <c r="C15480" s="93" t="s">
        <v>1416</v>
      </c>
      <c r="D15480" s="95">
        <v>1048</v>
      </c>
      <c r="F15480" s="95">
        <v>23731834</v>
      </c>
      <c r="G15480" s="95">
        <v>0</v>
      </c>
      <c r="H15480" s="93" t="s">
        <v>8976</v>
      </c>
      <c r="I15480" s="93" t="s">
        <v>23900</v>
      </c>
      <c r="J15480" s="93" t="s">
        <v>20917</v>
      </c>
      <c r="K15480" s="93" t="s">
        <v>5565</v>
      </c>
      <c r="L15480" s="14">
        <f>AND(vyberHrace&lt;&gt;"",ISNUMBER(SEARCH(vyberHrace,$B15480)))</f>
      </c>
      <c r="M15480" s="14">
        <f>AND($I15480=MID(kododd,1,2),$J15480=MID(kododd,3,3))</f>
      </c>
    </row>
    <row r="15481">
      <c r="A15481" s="95">
        <v>12118</v>
      </c>
      <c r="B15481" s="93" t="s">
        <v>9868</v>
      </c>
      <c r="C15481" s="93" t="s">
        <v>1455</v>
      </c>
      <c r="D15481" s="95">
        <v>1543</v>
      </c>
      <c r="F15481" s="95">
        <v>23715804</v>
      </c>
      <c r="G15481" s="95">
        <v>250</v>
      </c>
      <c r="H15481" s="93" t="s">
        <v>8976</v>
      </c>
      <c r="I15481" s="93" t="s">
        <v>23900</v>
      </c>
      <c r="J15481" s="93" t="s">
        <v>20969</v>
      </c>
      <c r="K15481" s="93" t="s">
        <v>4719</v>
      </c>
      <c r="L15481" s="14">
        <f>AND(vyberHrace&lt;&gt;"",ISNUMBER(SEARCH(vyberHrace,$B15481)))</f>
      </c>
      <c r="M15481" s="14">
        <f>AND($I15481=MID(kododd,1,2),$J15481=MID(kododd,3,3))</f>
      </c>
    </row>
    <row r="15482">
      <c r="A15482" s="95">
        <v>1537</v>
      </c>
      <c r="B15482" s="93" t="s">
        <v>9876</v>
      </c>
      <c r="C15482" s="93" t="s">
        <v>1463</v>
      </c>
      <c r="D15482" s="95">
        <v>1949</v>
      </c>
      <c r="E15482" s="95">
        <v>2062</v>
      </c>
      <c r="F15482" s="95">
        <v>308404</v>
      </c>
      <c r="G15482" s="95">
        <v>0</v>
      </c>
      <c r="H15482" s="93" t="s">
        <v>8976</v>
      </c>
      <c r="I15482" s="93" t="s">
        <v>23900</v>
      </c>
      <c r="J15482" s="93" t="s">
        <v>20905</v>
      </c>
      <c r="K15482" s="93" t="s">
        <v>4820</v>
      </c>
      <c r="L15482" s="14">
        <f>AND(vyberHrace&lt;&gt;"",ISNUMBER(SEARCH(vyberHrace,$B15482)))</f>
      </c>
      <c r="M15482" s="14">
        <f>AND($I15482=MID(kododd,1,2),$J15482=MID(kododd,3,3))</f>
      </c>
    </row>
    <row r="15483">
      <c r="A15483" s="95">
        <v>2790</v>
      </c>
      <c r="B15483" s="93" t="s">
        <v>12074</v>
      </c>
      <c r="C15483" s="93" t="s">
        <v>1471</v>
      </c>
      <c r="D15483" s="95">
        <v>1786</v>
      </c>
      <c r="E15483" s="95">
        <v>1835</v>
      </c>
      <c r="F15483" s="95">
        <v>394785</v>
      </c>
      <c r="G15483" s="95">
        <v>250</v>
      </c>
      <c r="H15483" s="93" t="s">
        <v>8976</v>
      </c>
      <c r="I15483" s="93" t="s">
        <v>23900</v>
      </c>
      <c r="J15483" s="93" t="s">
        <v>20859</v>
      </c>
      <c r="K15483" s="93" t="s">
        <v>6153</v>
      </c>
      <c r="L15483" s="14">
        <f>AND(vyberHrace&lt;&gt;"",ISNUMBER(SEARCH(vyberHrace,$B15483)))</f>
      </c>
      <c r="M15483" s="14">
        <f>AND($I15483=MID(kododd,1,2),$J15483=MID(kododd,3,3))</f>
      </c>
    </row>
    <row r="15484">
      <c r="A15484" s="95">
        <v>61642</v>
      </c>
      <c r="B15484" s="93" t="s">
        <v>27804</v>
      </c>
      <c r="C15484" s="93" t="s">
        <v>1434</v>
      </c>
      <c r="G15484" s="95">
        <v>0</v>
      </c>
      <c r="H15484" s="93" t="s">
        <v>8976</v>
      </c>
      <c r="I15484" s="93" t="s">
        <v>23900</v>
      </c>
      <c r="J15484" s="93" t="s">
        <v>23412</v>
      </c>
      <c r="K15484" s="93" t="s">
        <v>21366</v>
      </c>
      <c r="L15484" s="14">
        <f>AND(vyberHrace&lt;&gt;"",ISNUMBER(SEARCH(vyberHrace,$B15484)))</f>
      </c>
      <c r="M15484" s="14">
        <f>AND($I15484=MID(kododd,1,2),$J15484=MID(kododd,3,3))</f>
      </c>
    </row>
    <row r="15485">
      <c r="A15485" s="95">
        <v>61831</v>
      </c>
      <c r="B15485" s="93" t="s">
        <v>27972</v>
      </c>
      <c r="C15485" s="93" t="s">
        <v>1405</v>
      </c>
      <c r="D15485" s="95">
        <v>1295</v>
      </c>
      <c r="E15485" s="95">
        <v>1627</v>
      </c>
      <c r="F15485" s="95">
        <v>23792957</v>
      </c>
      <c r="G15485" s="95">
        <v>250</v>
      </c>
      <c r="H15485" s="93" t="s">
        <v>8976</v>
      </c>
      <c r="I15485" s="93" t="s">
        <v>23900</v>
      </c>
      <c r="J15485" s="93" t="s">
        <v>20946</v>
      </c>
      <c r="K15485" s="93" t="s">
        <v>6829</v>
      </c>
      <c r="L15485" s="14">
        <f>AND(vyberHrace&lt;&gt;"",ISNUMBER(SEARCH(vyberHrace,$B15485)))</f>
      </c>
      <c r="M15485" s="14">
        <f>AND($I15485=MID(kododd,1,2),$J15485=MID(kododd,3,3))</f>
      </c>
    </row>
    <row r="15486">
      <c r="A15486" s="95">
        <v>57444</v>
      </c>
      <c r="B15486" s="93" t="s">
        <v>22651</v>
      </c>
      <c r="C15486" s="93" t="s">
        <v>1420</v>
      </c>
      <c r="D15486" s="95">
        <v>1308</v>
      </c>
      <c r="E15486" s="95">
        <v>1523</v>
      </c>
      <c r="F15486" s="95">
        <v>23791870</v>
      </c>
      <c r="G15486" s="95">
        <v>250</v>
      </c>
      <c r="H15486" s="93" t="s">
        <v>8976</v>
      </c>
      <c r="I15486" s="93" t="s">
        <v>23900</v>
      </c>
      <c r="J15486" s="93" t="s">
        <v>20946</v>
      </c>
      <c r="K15486" s="93" t="s">
        <v>6829</v>
      </c>
      <c r="L15486" s="14">
        <f>AND(vyberHrace&lt;&gt;"",ISNUMBER(SEARCH(vyberHrace,$B15486)))</f>
      </c>
      <c r="M15486" s="14">
        <f>AND($I15486=MID(kododd,1,2),$J15486=MID(kododd,3,3))</f>
      </c>
    </row>
    <row r="15487">
      <c r="A15487" s="95">
        <v>63703</v>
      </c>
      <c r="B15487" s="93" t="s">
        <v>29870</v>
      </c>
      <c r="C15487" s="93" t="s">
        <v>1416</v>
      </c>
      <c r="G15487" s="95">
        <v>250</v>
      </c>
      <c r="H15487" s="93" t="s">
        <v>8976</v>
      </c>
      <c r="I15487" s="93" t="s">
        <v>23900</v>
      </c>
      <c r="J15487" s="93" t="s">
        <v>20905</v>
      </c>
      <c r="K15487" s="93" t="s">
        <v>4820</v>
      </c>
      <c r="L15487" s="14">
        <f>AND(vyberHrace&lt;&gt;"",ISNUMBER(SEARCH(vyberHrace,$B15487)))</f>
      </c>
      <c r="M15487" s="14">
        <f>AND($I15487=MID(kododd,1,2),$J15487=MID(kododd,3,3))</f>
      </c>
    </row>
    <row r="15488">
      <c r="A15488" s="95">
        <v>3063</v>
      </c>
      <c r="B15488" s="93" t="s">
        <v>16163</v>
      </c>
      <c r="C15488" s="93" t="s">
        <v>1469</v>
      </c>
      <c r="D15488" s="95">
        <v>1783</v>
      </c>
      <c r="E15488" s="95">
        <v>1902</v>
      </c>
      <c r="F15488" s="95">
        <v>354864</v>
      </c>
      <c r="G15488" s="95">
        <v>250</v>
      </c>
      <c r="H15488" s="93" t="s">
        <v>8976</v>
      </c>
      <c r="I15488" s="93" t="s">
        <v>23900</v>
      </c>
      <c r="J15488" s="93" t="s">
        <v>20969</v>
      </c>
      <c r="K15488" s="93" t="s">
        <v>4719</v>
      </c>
      <c r="L15488" s="14">
        <f>AND(vyberHrace&lt;&gt;"",ISNUMBER(SEARCH(vyberHrace,$B15488)))</f>
      </c>
      <c r="M15488" s="14">
        <f>AND($I15488=MID(kododd,1,2),$J15488=MID(kododd,3,3))</f>
      </c>
    </row>
    <row r="15489">
      <c r="A15489" s="95">
        <v>41159</v>
      </c>
      <c r="B15489" s="93" t="s">
        <v>16164</v>
      </c>
      <c r="C15489" s="93" t="s">
        <v>1419</v>
      </c>
      <c r="D15489" s="95">
        <v>1102</v>
      </c>
      <c r="F15489" s="95">
        <v>23701498</v>
      </c>
      <c r="G15489" s="95">
        <v>0</v>
      </c>
      <c r="H15489" s="93" t="s">
        <v>8976</v>
      </c>
      <c r="I15489" s="93" t="s">
        <v>23900</v>
      </c>
      <c r="J15489" s="93" t="s">
        <v>20908</v>
      </c>
      <c r="K15489" s="93" t="s">
        <v>4889</v>
      </c>
      <c r="L15489" s="14">
        <f>AND(vyberHrace&lt;&gt;"",ISNUMBER(SEARCH(vyberHrace,$B15489)))</f>
      </c>
      <c r="M15489" s="14">
        <f>AND($I15489=MID(kododd,1,2),$J15489=MID(kododd,3,3))</f>
      </c>
    </row>
    <row r="15490">
      <c r="A15490" s="95">
        <v>59708</v>
      </c>
      <c r="B15490" s="93" t="s">
        <v>16164</v>
      </c>
      <c r="C15490" s="93" t="s">
        <v>1400</v>
      </c>
      <c r="G15490" s="95">
        <v>0</v>
      </c>
      <c r="H15490" s="93" t="s">
        <v>8976</v>
      </c>
      <c r="I15490" s="93" t="s">
        <v>23900</v>
      </c>
      <c r="J15490" s="93" t="s">
        <v>20896</v>
      </c>
      <c r="K15490" s="93" t="s">
        <v>535</v>
      </c>
      <c r="L15490" s="14">
        <f>AND(vyberHrace&lt;&gt;"",ISNUMBER(SEARCH(vyberHrace,$B15490)))</f>
      </c>
      <c r="M15490" s="14">
        <f>AND($I15490=MID(kododd,1,2),$J15490=MID(kododd,3,3))</f>
      </c>
    </row>
    <row r="15491">
      <c r="A15491" s="95">
        <v>62671</v>
      </c>
      <c r="B15491" s="93" t="s">
        <v>29294</v>
      </c>
      <c r="C15491" s="93" t="s">
        <v>1452</v>
      </c>
      <c r="G15491" s="95">
        <v>250</v>
      </c>
      <c r="H15491" s="93" t="s">
        <v>8976</v>
      </c>
      <c r="I15491" s="93" t="s">
        <v>23900</v>
      </c>
      <c r="J15491" s="93" t="s">
        <v>20946</v>
      </c>
      <c r="K15491" s="93" t="s">
        <v>6829</v>
      </c>
      <c r="L15491" s="14">
        <f>AND(vyberHrace&lt;&gt;"",ISNUMBER(SEARCH(vyberHrace,$B15491)))</f>
      </c>
      <c r="M15491" s="14">
        <f>AND($I15491=MID(kododd,1,2),$J15491=MID(kododd,3,3))</f>
      </c>
    </row>
    <row r="15492">
      <c r="A15492" s="95">
        <v>41239</v>
      </c>
      <c r="B15492" s="93" t="s">
        <v>16873</v>
      </c>
      <c r="C15492" s="93" t="s">
        <v>1399</v>
      </c>
      <c r="D15492" s="95">
        <v>1356</v>
      </c>
      <c r="E15492" s="95">
        <v>1446</v>
      </c>
      <c r="F15492" s="95">
        <v>396524</v>
      </c>
      <c r="G15492" s="95">
        <v>0</v>
      </c>
      <c r="H15492" s="93" t="s">
        <v>8976</v>
      </c>
      <c r="I15492" s="93" t="s">
        <v>23900</v>
      </c>
      <c r="J15492" s="93" t="s">
        <v>20874</v>
      </c>
      <c r="K15492" s="93" t="s">
        <v>21371</v>
      </c>
      <c r="L15492" s="14">
        <f>AND(vyberHrace&lt;&gt;"",ISNUMBER(SEARCH(vyberHrace,$B15492)))</f>
      </c>
      <c r="M15492" s="14">
        <f>AND($I15492=MID(kododd,1,2),$J15492=MID(kododd,3,3))</f>
      </c>
    </row>
    <row r="15493">
      <c r="A15493" s="95">
        <v>10690</v>
      </c>
      <c r="B15493" s="93" t="s">
        <v>7080</v>
      </c>
      <c r="C15493" s="93" t="s">
        <v>1418</v>
      </c>
      <c r="D15493" s="95">
        <v>1588</v>
      </c>
      <c r="F15493" s="95">
        <v>23732075</v>
      </c>
      <c r="G15493" s="95">
        <v>0</v>
      </c>
      <c r="H15493" s="93" t="s">
        <v>8976</v>
      </c>
      <c r="I15493" s="93" t="s">
        <v>23900</v>
      </c>
      <c r="J15493" s="93" t="s">
        <v>20859</v>
      </c>
      <c r="K15493" s="93" t="s">
        <v>6153</v>
      </c>
      <c r="L15493" s="14">
        <f>AND(vyberHrace&lt;&gt;"",ISNUMBER(SEARCH(vyberHrace,$B15493)))</f>
      </c>
      <c r="M15493" s="14">
        <f>AND($I15493=MID(kododd,1,2),$J15493=MID(kododd,3,3))</f>
      </c>
    </row>
    <row r="15494">
      <c r="A15494" s="95">
        <v>47900</v>
      </c>
      <c r="B15494" s="93" t="s">
        <v>9459</v>
      </c>
      <c r="C15494" s="93" t="s">
        <v>1400</v>
      </c>
      <c r="F15494" s="95">
        <v>23728590</v>
      </c>
      <c r="G15494" s="95">
        <v>0</v>
      </c>
      <c r="H15494" s="93" t="s">
        <v>8976</v>
      </c>
      <c r="I15494" s="93" t="s">
        <v>23900</v>
      </c>
      <c r="J15494" s="93" t="s">
        <v>20859</v>
      </c>
      <c r="K15494" s="93" t="s">
        <v>6153</v>
      </c>
      <c r="L15494" s="14">
        <f>AND(vyberHrace&lt;&gt;"",ISNUMBER(SEARCH(vyberHrace,$B15494)))</f>
      </c>
      <c r="M15494" s="14">
        <f>AND($I15494=MID(kododd,1,2),$J15494=MID(kododd,3,3))</f>
      </c>
    </row>
    <row r="15495">
      <c r="A15495" s="95">
        <v>44858</v>
      </c>
      <c r="B15495" s="93" t="s">
        <v>9505</v>
      </c>
      <c r="C15495" s="93" t="s">
        <v>3255</v>
      </c>
      <c r="G15495" s="95">
        <v>250</v>
      </c>
      <c r="H15495" s="93" t="s">
        <v>8976</v>
      </c>
      <c r="I15495" s="93" t="s">
        <v>23900</v>
      </c>
      <c r="J15495" s="93" t="s">
        <v>20870</v>
      </c>
      <c r="K15495" s="93" t="s">
        <v>5157</v>
      </c>
      <c r="L15495" s="14">
        <f>AND(vyberHrace&lt;&gt;"",ISNUMBER(SEARCH(vyberHrace,$B15495)))</f>
      </c>
      <c r="M15495" s="14">
        <f>AND($I15495=MID(kododd,1,2),$J15495=MID(kododd,3,3))</f>
      </c>
    </row>
    <row r="15496">
      <c r="A15496" s="95">
        <v>39218</v>
      </c>
      <c r="B15496" s="93" t="s">
        <v>17860</v>
      </c>
      <c r="C15496" s="93" t="s">
        <v>1419</v>
      </c>
      <c r="G15496" s="95">
        <v>0</v>
      </c>
      <c r="H15496" s="93" t="s">
        <v>8976</v>
      </c>
      <c r="I15496" s="93" t="s">
        <v>23900</v>
      </c>
      <c r="J15496" s="93" t="s">
        <v>20874</v>
      </c>
      <c r="K15496" s="93" t="s">
        <v>21371</v>
      </c>
      <c r="L15496" s="14">
        <f>AND(vyberHrace&lt;&gt;"",ISNUMBER(SEARCH(vyberHrace,$B15496)))</f>
      </c>
      <c r="M15496" s="14">
        <f>AND($I15496=MID(kododd,1,2),$J15496=MID(kododd,3,3))</f>
      </c>
    </row>
    <row r="15497">
      <c r="A15497" s="95">
        <v>35579</v>
      </c>
      <c r="B15497" s="93" t="s">
        <v>17866</v>
      </c>
      <c r="C15497" s="93" t="s">
        <v>1472</v>
      </c>
      <c r="D15497" s="95">
        <v>1430</v>
      </c>
      <c r="F15497" s="95">
        <v>354872</v>
      </c>
      <c r="G15497" s="95">
        <v>250</v>
      </c>
      <c r="H15497" s="93" t="s">
        <v>8976</v>
      </c>
      <c r="I15497" s="93" t="s">
        <v>23900</v>
      </c>
      <c r="J15497" s="93" t="s">
        <v>20908</v>
      </c>
      <c r="K15497" s="93" t="s">
        <v>4889</v>
      </c>
      <c r="L15497" s="14">
        <f>AND(vyberHrace&lt;&gt;"",ISNUMBER(SEARCH(vyberHrace,$B15497)))</f>
      </c>
      <c r="M15497" s="14">
        <f>AND($I15497=MID(kododd,1,2),$J15497=MID(kododd,3,3))</f>
      </c>
    </row>
    <row r="15498">
      <c r="A15498" s="95">
        <v>62703</v>
      </c>
      <c r="B15498" s="93" t="s">
        <v>29295</v>
      </c>
      <c r="C15498" s="93" t="s">
        <v>1424</v>
      </c>
      <c r="G15498" s="95">
        <v>250</v>
      </c>
      <c r="H15498" s="93" t="s">
        <v>8976</v>
      </c>
      <c r="I15498" s="93" t="s">
        <v>23900</v>
      </c>
      <c r="J15498" s="93" t="s">
        <v>20969</v>
      </c>
      <c r="K15498" s="93" t="s">
        <v>4719</v>
      </c>
      <c r="L15498" s="14">
        <f>AND(vyberHrace&lt;&gt;"",ISNUMBER(SEARCH(vyberHrace,$B15498)))</f>
      </c>
      <c r="M15498" s="14">
        <f>AND($I15498=MID(kododd,1,2),$J15498=MID(kododd,3,3))</f>
      </c>
    </row>
    <row r="15499">
      <c r="A15499" s="95">
        <v>56</v>
      </c>
      <c r="B15499" s="93" t="s">
        <v>9671</v>
      </c>
      <c r="C15499" s="93" t="s">
        <v>1447</v>
      </c>
      <c r="D15499" s="95">
        <v>2194</v>
      </c>
      <c r="E15499" s="95">
        <v>2189</v>
      </c>
      <c r="F15499" s="95">
        <v>300624</v>
      </c>
      <c r="G15499" s="95">
        <v>250</v>
      </c>
      <c r="H15499" s="93" t="s">
        <v>8976</v>
      </c>
      <c r="I15499" s="93" t="s">
        <v>23900</v>
      </c>
      <c r="J15499" s="93" t="s">
        <v>20874</v>
      </c>
      <c r="K15499" s="93" t="s">
        <v>21371</v>
      </c>
      <c r="L15499" s="14">
        <f>AND(vyberHrace&lt;&gt;"",ISNUMBER(SEARCH(vyberHrace,$B15499)))</f>
      </c>
      <c r="M15499" s="14">
        <f>AND($I15499=MID(kododd,1,2),$J15499=MID(kododd,3,3))</f>
      </c>
    </row>
    <row r="15500">
      <c r="A15500" s="95">
        <v>58993</v>
      </c>
      <c r="B15500" s="93" t="s">
        <v>25446</v>
      </c>
      <c r="C15500" s="93" t="s">
        <v>1416</v>
      </c>
      <c r="D15500" s="95">
        <v>1260</v>
      </c>
      <c r="G15500" s="95">
        <v>250</v>
      </c>
      <c r="H15500" s="93" t="s">
        <v>8976</v>
      </c>
      <c r="I15500" s="93" t="s">
        <v>23900</v>
      </c>
      <c r="J15500" s="93" t="s">
        <v>20972</v>
      </c>
      <c r="K15500" s="93" t="s">
        <v>26132</v>
      </c>
      <c r="L15500" s="14">
        <f>AND(vyberHrace&lt;&gt;"",ISNUMBER(SEARCH(vyberHrace,$B15500)))</f>
      </c>
      <c r="M15500" s="14">
        <f>AND($I15500=MID(kododd,1,2),$J15500=MID(kododd,3,3))</f>
      </c>
    </row>
    <row r="15501">
      <c r="A15501" s="95">
        <v>37888</v>
      </c>
      <c r="B15501" s="93" t="s">
        <v>7550</v>
      </c>
      <c r="C15501" s="93" t="s">
        <v>1436</v>
      </c>
      <c r="D15501" s="95">
        <v>1756</v>
      </c>
      <c r="E15501" s="95">
        <v>1849</v>
      </c>
      <c r="F15501" s="95">
        <v>378470</v>
      </c>
      <c r="G15501" s="95">
        <v>0</v>
      </c>
      <c r="H15501" s="93" t="s">
        <v>8976</v>
      </c>
      <c r="I15501" s="93" t="s">
        <v>23900</v>
      </c>
      <c r="J15501" s="93" t="s">
        <v>20843</v>
      </c>
      <c r="K15501" s="93" t="s">
        <v>26141</v>
      </c>
      <c r="L15501" s="14">
        <f>AND(vyberHrace&lt;&gt;"",ISNUMBER(SEARCH(vyberHrace,$B15501)))</f>
      </c>
      <c r="M15501" s="14">
        <f>AND($I15501=MID(kododd,1,2),$J15501=MID(kododd,3,3))</f>
      </c>
    </row>
    <row r="15502">
      <c r="A15502" s="95">
        <v>47984</v>
      </c>
      <c r="B15502" s="93" t="s">
        <v>12834</v>
      </c>
      <c r="C15502" s="93" t="s">
        <v>1398</v>
      </c>
      <c r="D15502" s="95">
        <v>1504</v>
      </c>
      <c r="F15502" s="95">
        <v>23731591</v>
      </c>
      <c r="G15502" s="95">
        <v>0</v>
      </c>
      <c r="H15502" s="93" t="s">
        <v>8976</v>
      </c>
      <c r="I15502" s="93" t="s">
        <v>23900</v>
      </c>
      <c r="J15502" s="93" t="s">
        <v>20946</v>
      </c>
      <c r="K15502" s="93" t="s">
        <v>6829</v>
      </c>
      <c r="L15502" s="14">
        <f>AND(vyberHrace&lt;&gt;"",ISNUMBER(SEARCH(vyberHrace,$B15502)))</f>
      </c>
      <c r="M15502" s="14">
        <f>AND($I15502=MID(kododd,1,2),$J15502=MID(kododd,3,3))</f>
      </c>
    </row>
    <row r="15503">
      <c r="A15503" s="95">
        <v>9835</v>
      </c>
      <c r="B15503" s="93" t="s">
        <v>9784</v>
      </c>
      <c r="C15503" s="93" t="s">
        <v>1434</v>
      </c>
      <c r="D15503" s="95">
        <v>1902</v>
      </c>
      <c r="E15503" s="95">
        <v>1989</v>
      </c>
      <c r="F15503" s="95">
        <v>322199</v>
      </c>
      <c r="G15503" s="95">
        <v>0</v>
      </c>
      <c r="H15503" s="93" t="s">
        <v>8976</v>
      </c>
      <c r="I15503" s="93" t="s">
        <v>23900</v>
      </c>
      <c r="J15503" s="93" t="s">
        <v>20874</v>
      </c>
      <c r="K15503" s="93" t="s">
        <v>21371</v>
      </c>
      <c r="L15503" s="14">
        <f>AND(vyberHrace&lt;&gt;"",ISNUMBER(SEARCH(vyberHrace,$B15503)))</f>
      </c>
      <c r="M15503" s="14">
        <f>AND($I15503=MID(kododd,1,2),$J15503=MID(kododd,3,3))</f>
      </c>
    </row>
    <row r="15504">
      <c r="A15504" s="95">
        <v>32079</v>
      </c>
      <c r="B15504" s="93" t="s">
        <v>9790</v>
      </c>
      <c r="C15504" s="93" t="s">
        <v>1429</v>
      </c>
      <c r="D15504" s="95">
        <v>1439</v>
      </c>
      <c r="F15504" s="95">
        <v>370070</v>
      </c>
      <c r="G15504" s="95">
        <v>250</v>
      </c>
      <c r="H15504" s="93" t="s">
        <v>8976</v>
      </c>
      <c r="I15504" s="93" t="s">
        <v>23900</v>
      </c>
      <c r="J15504" s="93" t="s">
        <v>20946</v>
      </c>
      <c r="K15504" s="93" t="s">
        <v>6829</v>
      </c>
      <c r="L15504" s="14">
        <f>AND(vyberHrace&lt;&gt;"",ISNUMBER(SEARCH(vyberHrace,$B15504)))</f>
      </c>
      <c r="M15504" s="14">
        <f>AND($I15504=MID(kododd,1,2),$J15504=MID(kododd,3,3))</f>
      </c>
    </row>
    <row r="15505">
      <c r="A15505" s="95">
        <v>15992</v>
      </c>
      <c r="B15505" s="93" t="s">
        <v>9793</v>
      </c>
      <c r="C15505" s="93" t="s">
        <v>1452</v>
      </c>
      <c r="D15505" s="95">
        <v>1614</v>
      </c>
      <c r="F15505" s="95">
        <v>378542</v>
      </c>
      <c r="G15505" s="95">
        <v>0</v>
      </c>
      <c r="H15505" s="93" t="s">
        <v>8976</v>
      </c>
      <c r="I15505" s="93" t="s">
        <v>23900</v>
      </c>
      <c r="J15505" s="93" t="s">
        <v>20969</v>
      </c>
      <c r="K15505" s="93" t="s">
        <v>4719</v>
      </c>
      <c r="L15505" s="14">
        <f>AND(vyberHrace&lt;&gt;"",ISNUMBER(SEARCH(vyberHrace,$B15505)))</f>
      </c>
      <c r="M15505" s="14">
        <f>AND($I15505=MID(kododd,1,2),$J15505=MID(kododd,3,3))</f>
      </c>
    </row>
    <row r="15506">
      <c r="A15506" s="95">
        <v>28294</v>
      </c>
      <c r="B15506" s="93" t="s">
        <v>11872</v>
      </c>
      <c r="C15506" s="93" t="s">
        <v>1418</v>
      </c>
      <c r="D15506" s="95">
        <v>1771</v>
      </c>
      <c r="E15506" s="95">
        <v>1861</v>
      </c>
      <c r="F15506" s="95">
        <v>354899</v>
      </c>
      <c r="G15506" s="95">
        <v>250</v>
      </c>
      <c r="H15506" s="93" t="s">
        <v>8976</v>
      </c>
      <c r="I15506" s="93" t="s">
        <v>23900</v>
      </c>
      <c r="J15506" s="93" t="s">
        <v>20874</v>
      </c>
      <c r="K15506" s="93" t="s">
        <v>21371</v>
      </c>
      <c r="L15506" s="14">
        <f>AND(vyberHrace&lt;&gt;"",ISNUMBER(SEARCH(vyberHrace,$B15506)))</f>
      </c>
      <c r="M15506" s="14">
        <f>AND($I15506=MID(kododd,1,2),$J15506=MID(kododd,3,3))</f>
      </c>
    </row>
    <row r="15507">
      <c r="A15507" s="95">
        <v>61363</v>
      </c>
      <c r="B15507" s="93" t="s">
        <v>27559</v>
      </c>
      <c r="C15507" s="93" t="s">
        <v>1446</v>
      </c>
      <c r="F15507" s="95">
        <v>23794569</v>
      </c>
      <c r="G15507" s="95">
        <v>250</v>
      </c>
      <c r="H15507" s="93" t="s">
        <v>8976</v>
      </c>
      <c r="I15507" s="93" t="s">
        <v>23900</v>
      </c>
      <c r="J15507" s="93" t="s">
        <v>20874</v>
      </c>
      <c r="K15507" s="93" t="s">
        <v>21371</v>
      </c>
      <c r="L15507" s="14">
        <f>AND(vyberHrace&lt;&gt;"",ISNUMBER(SEARCH(vyberHrace,$B15507)))</f>
      </c>
      <c r="M15507" s="14">
        <f>AND($I15507=MID(kododd,1,2),$J15507=MID(kododd,3,3))</f>
      </c>
    </row>
    <row r="15508">
      <c r="A15508" s="95">
        <v>49331</v>
      </c>
      <c r="B15508" s="93" t="s">
        <v>17249</v>
      </c>
      <c r="C15508" s="93" t="s">
        <v>1412</v>
      </c>
      <c r="D15508" s="95">
        <v>1902</v>
      </c>
      <c r="E15508" s="95">
        <v>1950</v>
      </c>
      <c r="F15508" s="95">
        <v>23734868</v>
      </c>
      <c r="G15508" s="95">
        <v>250</v>
      </c>
      <c r="H15508" s="93" t="s">
        <v>8976</v>
      </c>
      <c r="I15508" s="93" t="s">
        <v>23900</v>
      </c>
      <c r="J15508" s="93" t="s">
        <v>20874</v>
      </c>
      <c r="K15508" s="93" t="s">
        <v>21371</v>
      </c>
      <c r="L15508" s="14">
        <f>AND(vyberHrace&lt;&gt;"",ISNUMBER(SEARCH(vyberHrace,$B15508)))</f>
      </c>
      <c r="M15508" s="14">
        <f>AND($I15508=MID(kododd,1,2),$J15508=MID(kododd,3,3))</f>
      </c>
    </row>
    <row r="15509">
      <c r="A15509" s="95">
        <v>56561</v>
      </c>
      <c r="B15509" s="93" t="s">
        <v>22644</v>
      </c>
      <c r="C15509" s="93" t="s">
        <v>1404</v>
      </c>
      <c r="G15509" s="95">
        <v>250</v>
      </c>
      <c r="H15509" s="93" t="s">
        <v>8976</v>
      </c>
      <c r="I15509" s="93" t="s">
        <v>23900</v>
      </c>
      <c r="J15509" s="93" t="s">
        <v>20874</v>
      </c>
      <c r="K15509" s="93" t="s">
        <v>21371</v>
      </c>
      <c r="L15509" s="14">
        <f>AND(vyberHrace&lt;&gt;"",ISNUMBER(SEARCH(vyberHrace,$B15509)))</f>
      </c>
      <c r="M15509" s="14">
        <f>AND($I15509=MID(kododd,1,2),$J15509=MID(kododd,3,3))</f>
      </c>
    </row>
    <row r="15510">
      <c r="A15510" s="95">
        <v>47653</v>
      </c>
      <c r="B15510" s="93" t="s">
        <v>8156</v>
      </c>
      <c r="C15510" s="93" t="s">
        <v>1402</v>
      </c>
      <c r="F15510" s="95">
        <v>23729953</v>
      </c>
      <c r="G15510" s="95">
        <v>0</v>
      </c>
      <c r="H15510" s="93" t="s">
        <v>8976</v>
      </c>
      <c r="I15510" s="93" t="s">
        <v>23900</v>
      </c>
      <c r="J15510" s="93" t="s">
        <v>20859</v>
      </c>
      <c r="K15510" s="93" t="s">
        <v>6153</v>
      </c>
      <c r="L15510" s="14">
        <f>AND(vyberHrace&lt;&gt;"",ISNUMBER(SEARCH(vyberHrace,$B15510)))</f>
      </c>
      <c r="M15510" s="14">
        <f>AND($I15510=MID(kododd,1,2),$J15510=MID(kododd,3,3))</f>
      </c>
    </row>
    <row r="15511">
      <c r="A15511" s="95">
        <v>36792</v>
      </c>
      <c r="B15511" s="93" t="s">
        <v>8315</v>
      </c>
      <c r="C15511" s="93" t="s">
        <v>1456</v>
      </c>
      <c r="D15511" s="95">
        <v>1635</v>
      </c>
      <c r="E15511" s="95">
        <v>1777</v>
      </c>
      <c r="F15511" s="95">
        <v>378550</v>
      </c>
      <c r="G15511" s="95">
        <v>250</v>
      </c>
      <c r="H15511" s="93" t="s">
        <v>8976</v>
      </c>
      <c r="I15511" s="93" t="s">
        <v>23900</v>
      </c>
      <c r="J15511" s="93" t="s">
        <v>20969</v>
      </c>
      <c r="K15511" s="93" t="s">
        <v>4719</v>
      </c>
      <c r="L15511" s="14">
        <f>AND(vyberHrace&lt;&gt;"",ISNUMBER(SEARCH(vyberHrace,$B15511)))</f>
      </c>
      <c r="M15511" s="14">
        <f>AND($I15511=MID(kododd,1,2),$J15511=MID(kododd,3,3))</f>
      </c>
    </row>
    <row r="15512">
      <c r="A15512" s="95">
        <v>48080</v>
      </c>
      <c r="B15512" s="93" t="s">
        <v>8317</v>
      </c>
      <c r="C15512" s="93" t="s">
        <v>1406</v>
      </c>
      <c r="G15512" s="95">
        <v>0</v>
      </c>
      <c r="H15512" s="93" t="s">
        <v>8976</v>
      </c>
      <c r="I15512" s="93" t="s">
        <v>23900</v>
      </c>
      <c r="J15512" s="93" t="s">
        <v>20859</v>
      </c>
      <c r="K15512" s="93" t="s">
        <v>6153</v>
      </c>
      <c r="L15512" s="14">
        <f>AND(vyberHrace&lt;&gt;"",ISNUMBER(SEARCH(vyberHrace,$B15512)))</f>
      </c>
      <c r="M15512" s="14">
        <f>AND($I15512=MID(kododd,1,2),$J15512=MID(kododd,3,3))</f>
      </c>
    </row>
    <row r="15513">
      <c r="A15513" s="95">
        <v>51752</v>
      </c>
      <c r="B15513" s="93" t="s">
        <v>4029</v>
      </c>
      <c r="C15513" s="93" t="s">
        <v>1402</v>
      </c>
      <c r="D15513" s="95">
        <v>1101</v>
      </c>
      <c r="G15513" s="95">
        <v>250</v>
      </c>
      <c r="H15513" s="93" t="s">
        <v>8976</v>
      </c>
      <c r="I15513" s="93" t="s">
        <v>23900</v>
      </c>
      <c r="J15513" s="93" t="s">
        <v>21000</v>
      </c>
      <c r="K15513" s="93" t="s">
        <v>4022</v>
      </c>
      <c r="L15513" s="14">
        <f>AND(vyberHrace&lt;&gt;"",ISNUMBER(SEARCH(vyberHrace,$B15513)))</f>
      </c>
      <c r="M15513" s="14">
        <f>AND($I15513=MID(kododd,1,2),$J15513=MID(kododd,3,3))</f>
      </c>
    </row>
    <row r="15514">
      <c r="A15514" s="95">
        <v>63985</v>
      </c>
      <c r="B15514" s="93" t="s">
        <v>30149</v>
      </c>
      <c r="C15514" s="93" t="s">
        <v>1486</v>
      </c>
      <c r="D15514" s="95">
        <v>80627</v>
      </c>
      <c r="E15514" s="95">
        <v>80627</v>
      </c>
      <c r="G15514" s="95">
        <v>250</v>
      </c>
      <c r="H15514" s="93" t="s">
        <v>8976</v>
      </c>
      <c r="I15514" s="93" t="s">
        <v>23900</v>
      </c>
      <c r="J15514" s="93" t="s">
        <v>21000</v>
      </c>
      <c r="K15514" s="93" t="s">
        <v>4022</v>
      </c>
      <c r="L15514" s="14">
        <f>AND(vyberHrace&lt;&gt;"",ISNUMBER(SEARCH(vyberHrace,$B15514)))</f>
      </c>
      <c r="M15514" s="14">
        <f>AND($I15514=MID(kododd,1,2),$J15514=MID(kododd,3,3))</f>
      </c>
    </row>
    <row r="15515">
      <c r="A15515" s="95">
        <v>54826</v>
      </c>
      <c r="B15515" s="93" t="s">
        <v>4030</v>
      </c>
      <c r="C15515" s="93" t="s">
        <v>1416</v>
      </c>
      <c r="G15515" s="95">
        <v>0</v>
      </c>
      <c r="H15515" s="93" t="s">
        <v>8976</v>
      </c>
      <c r="I15515" s="93" t="s">
        <v>23900</v>
      </c>
      <c r="J15515" s="93" t="s">
        <v>21000</v>
      </c>
      <c r="K15515" s="93" t="s">
        <v>4022</v>
      </c>
      <c r="L15515" s="14">
        <f>AND(vyberHrace&lt;&gt;"",ISNUMBER(SEARCH(vyberHrace,$B15515)))</f>
      </c>
      <c r="M15515" s="14">
        <f>AND($I15515=MID(kododd,1,2),$J15515=MID(kododd,3,3))</f>
      </c>
    </row>
    <row r="15516">
      <c r="A15516" s="95">
        <v>6827</v>
      </c>
      <c r="B15516" s="93" t="s">
        <v>8377</v>
      </c>
      <c r="C15516" s="93" t="s">
        <v>1447</v>
      </c>
      <c r="D15516" s="95">
        <v>1662</v>
      </c>
      <c r="F15516" s="95">
        <v>354902</v>
      </c>
      <c r="G15516" s="95">
        <v>250</v>
      </c>
      <c r="H15516" s="93" t="s">
        <v>8976</v>
      </c>
      <c r="I15516" s="93" t="s">
        <v>23900</v>
      </c>
      <c r="J15516" s="93" t="s">
        <v>20859</v>
      </c>
      <c r="K15516" s="93" t="s">
        <v>6153</v>
      </c>
      <c r="L15516" s="14">
        <f>AND(vyberHrace&lt;&gt;"",ISNUMBER(SEARCH(vyberHrace,$B15516)))</f>
      </c>
      <c r="M15516" s="14">
        <f>AND($I15516=MID(kododd,1,2),$J15516=MID(kododd,3,3))</f>
      </c>
    </row>
    <row r="15517">
      <c r="A15517" s="95">
        <v>7971</v>
      </c>
      <c r="B15517" s="93" t="s">
        <v>21136</v>
      </c>
      <c r="C15517" s="93" t="s">
        <v>1413</v>
      </c>
      <c r="D15517" s="95">
        <v>1733</v>
      </c>
      <c r="G15517" s="95">
        <v>0</v>
      </c>
      <c r="H15517" s="93" t="s">
        <v>8976</v>
      </c>
      <c r="I15517" s="93" t="s">
        <v>23900</v>
      </c>
      <c r="J15517" s="93" t="s">
        <v>20859</v>
      </c>
      <c r="K15517" s="93" t="s">
        <v>6153</v>
      </c>
      <c r="L15517" s="14">
        <f>AND(vyberHrace&lt;&gt;"",ISNUMBER(SEARCH(vyberHrace,$B15517)))</f>
      </c>
      <c r="M15517" s="14">
        <f>AND($I15517=MID(kododd,1,2),$J15517=MID(kododd,3,3))</f>
      </c>
    </row>
    <row r="15518">
      <c r="A15518" s="95">
        <v>5005</v>
      </c>
      <c r="B15518" s="93" t="s">
        <v>8388</v>
      </c>
      <c r="C15518" s="93" t="s">
        <v>1455</v>
      </c>
      <c r="D15518" s="95">
        <v>1875</v>
      </c>
      <c r="E15518" s="95">
        <v>1923</v>
      </c>
      <c r="F15518" s="95">
        <v>322229</v>
      </c>
      <c r="G15518" s="95">
        <v>250</v>
      </c>
      <c r="H15518" s="93" t="s">
        <v>8976</v>
      </c>
      <c r="I15518" s="93" t="s">
        <v>23900</v>
      </c>
      <c r="J15518" s="93" t="s">
        <v>20874</v>
      </c>
      <c r="K15518" s="93" t="s">
        <v>21371</v>
      </c>
      <c r="L15518" s="14">
        <f>AND(vyberHrace&lt;&gt;"",ISNUMBER(SEARCH(vyberHrace,$B15518)))</f>
      </c>
      <c r="M15518" s="14">
        <f>AND($I15518=MID(kododd,1,2),$J15518=MID(kododd,3,3))</f>
      </c>
    </row>
    <row r="15519">
      <c r="A15519" s="95">
        <v>47340</v>
      </c>
      <c r="B15519" s="93" t="s">
        <v>8388</v>
      </c>
      <c r="C15519" s="93" t="s">
        <v>1451</v>
      </c>
      <c r="D15519" s="95">
        <v>1291</v>
      </c>
      <c r="F15519" s="95">
        <v>23724773</v>
      </c>
      <c r="G15519" s="95">
        <v>250</v>
      </c>
      <c r="H15519" s="93" t="s">
        <v>8976</v>
      </c>
      <c r="I15519" s="93" t="s">
        <v>23900</v>
      </c>
      <c r="J15519" s="93" t="s">
        <v>20874</v>
      </c>
      <c r="K15519" s="93" t="s">
        <v>21371</v>
      </c>
      <c r="L15519" s="14">
        <f>AND(vyberHrace&lt;&gt;"",ISNUMBER(SEARCH(vyberHrace,$B15519)))</f>
      </c>
      <c r="M15519" s="14">
        <f>AND($I15519=MID(kododd,1,2),$J15519=MID(kododd,3,3))</f>
      </c>
    </row>
    <row r="15520">
      <c r="A15520" s="95">
        <v>63179</v>
      </c>
      <c r="B15520" s="93" t="s">
        <v>29296</v>
      </c>
      <c r="C15520" s="93" t="s">
        <v>1411</v>
      </c>
      <c r="G15520" s="95">
        <v>250</v>
      </c>
      <c r="H15520" s="93" t="s">
        <v>8976</v>
      </c>
      <c r="I15520" s="93" t="s">
        <v>23900</v>
      </c>
      <c r="J15520" s="93" t="s">
        <v>20946</v>
      </c>
      <c r="K15520" s="93" t="s">
        <v>6829</v>
      </c>
      <c r="L15520" s="14">
        <f>AND(vyberHrace&lt;&gt;"",ISNUMBER(SEARCH(vyberHrace,$B15520)))</f>
      </c>
      <c r="M15520" s="14">
        <f>AND($I15520=MID(kododd,1,2),$J15520=MID(kododd,3,3))</f>
      </c>
    </row>
    <row r="15521">
      <c r="A15521" s="95">
        <v>2567</v>
      </c>
      <c r="B15521" s="93" t="s">
        <v>8395</v>
      </c>
      <c r="C15521" s="93" t="s">
        <v>1469</v>
      </c>
      <c r="D15521" s="95">
        <v>1766</v>
      </c>
      <c r="F15521" s="95">
        <v>346667</v>
      </c>
      <c r="G15521" s="95">
        <v>0</v>
      </c>
      <c r="H15521" s="93" t="s">
        <v>8976</v>
      </c>
      <c r="I15521" s="93" t="s">
        <v>23900</v>
      </c>
      <c r="J15521" s="93" t="s">
        <v>20946</v>
      </c>
      <c r="K15521" s="93" t="s">
        <v>6829</v>
      </c>
      <c r="L15521" s="14">
        <f>AND(vyberHrace&lt;&gt;"",ISNUMBER(SEARCH(vyberHrace,$B15521)))</f>
      </c>
      <c r="M15521" s="14">
        <f>AND($I15521=MID(kododd,1,2),$J15521=MID(kododd,3,3))</f>
      </c>
    </row>
    <row r="15522">
      <c r="A15522" s="95">
        <v>32266</v>
      </c>
      <c r="B15522" s="93" t="s">
        <v>26191</v>
      </c>
      <c r="C15522" s="93" t="s">
        <v>1398</v>
      </c>
      <c r="D15522" s="95">
        <v>1958</v>
      </c>
      <c r="E15522" s="95">
        <v>1970</v>
      </c>
      <c r="F15522" s="95">
        <v>348864</v>
      </c>
      <c r="G15522" s="95">
        <v>250</v>
      </c>
      <c r="H15522" s="93" t="s">
        <v>8976</v>
      </c>
      <c r="I15522" s="93" t="s">
        <v>23900</v>
      </c>
      <c r="J15522" s="93" t="s">
        <v>20859</v>
      </c>
      <c r="K15522" s="93" t="s">
        <v>6153</v>
      </c>
      <c r="L15522" s="14">
        <f>AND(vyberHrace&lt;&gt;"",ISNUMBER(SEARCH(vyberHrace,$B15522)))</f>
      </c>
      <c r="M15522" s="14">
        <f>AND($I15522=MID(kododd,1,2),$J15522=MID(kododd,3,3))</f>
      </c>
    </row>
    <row r="15523">
      <c r="A15523" s="95">
        <v>59410</v>
      </c>
      <c r="B15523" s="93" t="s">
        <v>25826</v>
      </c>
      <c r="C15523" s="93" t="s">
        <v>1416</v>
      </c>
      <c r="D15523" s="95">
        <v>1682</v>
      </c>
      <c r="E15523" s="95">
        <v>1780</v>
      </c>
      <c r="F15523" s="95">
        <v>23779853</v>
      </c>
      <c r="G15523" s="95">
        <v>250</v>
      </c>
      <c r="H15523" s="93" t="s">
        <v>8976</v>
      </c>
      <c r="I15523" s="93" t="s">
        <v>23900</v>
      </c>
      <c r="J15523" s="93" t="s">
        <v>20969</v>
      </c>
      <c r="K15523" s="93" t="s">
        <v>4719</v>
      </c>
      <c r="L15523" s="14">
        <f>AND(vyberHrace&lt;&gt;"",ISNUMBER(SEARCH(vyberHrace,$B15523)))</f>
      </c>
      <c r="M15523" s="14">
        <f>AND($I15523=MID(kododd,1,2),$J15523=MID(kododd,3,3))</f>
      </c>
    </row>
    <row r="15524">
      <c r="A15524" s="95">
        <v>1913</v>
      </c>
      <c r="B15524" s="93" t="s">
        <v>18368</v>
      </c>
      <c r="C15524" s="93" t="s">
        <v>1462</v>
      </c>
      <c r="D15524" s="95">
        <v>1832</v>
      </c>
      <c r="E15524" s="95">
        <v>1909</v>
      </c>
      <c r="F15524" s="95">
        <v>354910</v>
      </c>
      <c r="G15524" s="95">
        <v>0</v>
      </c>
      <c r="H15524" s="93" t="s">
        <v>8976</v>
      </c>
      <c r="I15524" s="93" t="s">
        <v>23900</v>
      </c>
      <c r="J15524" s="93" t="s">
        <v>20843</v>
      </c>
      <c r="K15524" s="93" t="s">
        <v>26141</v>
      </c>
      <c r="L15524" s="14">
        <f>AND(vyberHrace&lt;&gt;"",ISNUMBER(SEARCH(vyberHrace,$B15524)))</f>
      </c>
      <c r="M15524" s="14">
        <f>AND($I15524=MID(kododd,1,2),$J15524=MID(kododd,3,3))</f>
      </c>
    </row>
    <row r="15525">
      <c r="A15525" s="95">
        <v>1346</v>
      </c>
      <c r="B15525" s="93" t="s">
        <v>13607</v>
      </c>
      <c r="C15525" s="93" t="s">
        <v>1417</v>
      </c>
      <c r="D15525" s="95">
        <v>1975</v>
      </c>
      <c r="E15525" s="95">
        <v>1991</v>
      </c>
      <c r="F15525" s="95">
        <v>308080</v>
      </c>
      <c r="G15525" s="95">
        <v>0</v>
      </c>
      <c r="H15525" s="93" t="s">
        <v>8976</v>
      </c>
      <c r="I15525" s="93" t="s">
        <v>23900</v>
      </c>
      <c r="J15525" s="93" t="s">
        <v>20905</v>
      </c>
      <c r="K15525" s="93" t="s">
        <v>4820</v>
      </c>
      <c r="L15525" s="14">
        <f>AND(vyberHrace&lt;&gt;"",ISNUMBER(SEARCH(vyberHrace,$B15525)))</f>
      </c>
      <c r="M15525" s="14">
        <f>AND($I15525=MID(kododd,1,2),$J15525=MID(kododd,3,3))</f>
      </c>
    </row>
    <row r="15526">
      <c r="A15526" s="95">
        <v>39220</v>
      </c>
      <c r="B15526" s="93" t="s">
        <v>13616</v>
      </c>
      <c r="C15526" s="93" t="s">
        <v>1438</v>
      </c>
      <c r="D15526" s="95">
        <v>1091</v>
      </c>
      <c r="G15526" s="95">
        <v>0</v>
      </c>
      <c r="H15526" s="93" t="s">
        <v>8976</v>
      </c>
      <c r="I15526" s="93" t="s">
        <v>23900</v>
      </c>
      <c r="J15526" s="93" t="s">
        <v>20874</v>
      </c>
      <c r="K15526" s="93" t="s">
        <v>21371</v>
      </c>
      <c r="L15526" s="14">
        <f>AND(vyberHrace&lt;&gt;"",ISNUMBER(SEARCH(vyberHrace,$B15526)))</f>
      </c>
      <c r="M15526" s="14">
        <f>AND($I15526=MID(kododd,1,2),$J15526=MID(kododd,3,3))</f>
      </c>
    </row>
    <row r="15527">
      <c r="A15527" s="95">
        <v>41686</v>
      </c>
      <c r="B15527" s="93" t="s">
        <v>8582</v>
      </c>
      <c r="C15527" s="93" t="s">
        <v>1408</v>
      </c>
      <c r="D15527" s="95">
        <v>1084</v>
      </c>
      <c r="G15527" s="95">
        <v>0</v>
      </c>
      <c r="H15527" s="93" t="s">
        <v>8976</v>
      </c>
      <c r="I15527" s="93" t="s">
        <v>23900</v>
      </c>
      <c r="J15527" s="93" t="s">
        <v>20905</v>
      </c>
      <c r="K15527" s="93" t="s">
        <v>4820</v>
      </c>
      <c r="L15527" s="14">
        <f>AND(vyberHrace&lt;&gt;"",ISNUMBER(SEARCH(vyberHrace,$B15527)))</f>
      </c>
      <c r="M15527" s="14">
        <f>AND($I15527=MID(kododd,1,2),$J15527=MID(kododd,3,3))</f>
      </c>
    </row>
    <row r="15528">
      <c r="A15528" s="95">
        <v>45742</v>
      </c>
      <c r="B15528" s="93" t="s">
        <v>8584</v>
      </c>
      <c r="C15528" s="93" t="s">
        <v>3255</v>
      </c>
      <c r="G15528" s="95">
        <v>0</v>
      </c>
      <c r="H15528" s="93" t="s">
        <v>8976</v>
      </c>
      <c r="I15528" s="93" t="s">
        <v>23900</v>
      </c>
      <c r="J15528" s="93" t="s">
        <v>20905</v>
      </c>
      <c r="K15528" s="93" t="s">
        <v>4820</v>
      </c>
      <c r="L15528" s="14">
        <f>AND(vyberHrace&lt;&gt;"",ISNUMBER(SEARCH(vyberHrace,$B15528)))</f>
      </c>
      <c r="M15528" s="14">
        <f>AND($I15528=MID(kododd,1,2),$J15528=MID(kododd,3,3))</f>
      </c>
    </row>
    <row r="15529">
      <c r="A15529" s="95">
        <v>34979</v>
      </c>
      <c r="B15529" s="93" t="s">
        <v>10696</v>
      </c>
      <c r="C15529" s="93" t="s">
        <v>1399</v>
      </c>
      <c r="D15529" s="95">
        <v>1827</v>
      </c>
      <c r="E15529" s="95">
        <v>1886</v>
      </c>
      <c r="F15529" s="95">
        <v>364150</v>
      </c>
      <c r="G15529" s="95">
        <v>250</v>
      </c>
      <c r="H15529" s="93" t="s">
        <v>8976</v>
      </c>
      <c r="I15529" s="93" t="s">
        <v>23900</v>
      </c>
      <c r="J15529" s="93" t="s">
        <v>20908</v>
      </c>
      <c r="K15529" s="93" t="s">
        <v>4889</v>
      </c>
      <c r="L15529" s="14">
        <f>AND(vyberHrace&lt;&gt;"",ISNUMBER(SEARCH(vyberHrace,$B15529)))</f>
      </c>
      <c r="M15529" s="14">
        <f>AND($I15529=MID(kododd,1,2),$J15529=MID(kododd,3,3))</f>
      </c>
    </row>
    <row r="15530">
      <c r="A15530" s="95">
        <v>38880</v>
      </c>
      <c r="B15530" s="93" t="s">
        <v>10704</v>
      </c>
      <c r="C15530" s="93" t="s">
        <v>1449</v>
      </c>
      <c r="D15530" s="95">
        <v>1334</v>
      </c>
      <c r="E15530" s="95">
        <v>1474</v>
      </c>
      <c r="F15530" s="95">
        <v>23710047</v>
      </c>
      <c r="G15530" s="95">
        <v>250</v>
      </c>
      <c r="H15530" s="93" t="s">
        <v>8976</v>
      </c>
      <c r="I15530" s="93" t="s">
        <v>23900</v>
      </c>
      <c r="J15530" s="93" t="s">
        <v>20908</v>
      </c>
      <c r="K15530" s="93" t="s">
        <v>4889</v>
      </c>
      <c r="L15530" s="14">
        <f>AND(vyberHrace&lt;&gt;"",ISNUMBER(SEARCH(vyberHrace,$B15530)))</f>
      </c>
      <c r="M15530" s="14">
        <f>AND($I15530=MID(kododd,1,2),$J15530=MID(kododd,3,3))</f>
      </c>
    </row>
    <row r="15531">
      <c r="A15531" s="95">
        <v>51175</v>
      </c>
      <c r="B15531" s="93" t="s">
        <v>7089</v>
      </c>
      <c r="C15531" s="93" t="s">
        <v>1412</v>
      </c>
      <c r="G15531" s="95">
        <v>0</v>
      </c>
      <c r="H15531" s="93" t="s">
        <v>8976</v>
      </c>
      <c r="I15531" s="93" t="s">
        <v>23900</v>
      </c>
      <c r="J15531" s="93" t="s">
        <v>20905</v>
      </c>
      <c r="K15531" s="93" t="s">
        <v>4820</v>
      </c>
      <c r="L15531" s="14">
        <f>AND(vyberHrace&lt;&gt;"",ISNUMBER(SEARCH(vyberHrace,$B15531)))</f>
      </c>
      <c r="M15531" s="14">
        <f>AND($I15531=MID(kododd,1,2),$J15531=MID(kododd,3,3))</f>
      </c>
    </row>
    <row r="15532">
      <c r="A15532" s="95">
        <v>61704</v>
      </c>
      <c r="B15532" s="93" t="s">
        <v>27858</v>
      </c>
      <c r="C15532" s="93" t="s">
        <v>1420</v>
      </c>
      <c r="G15532" s="95">
        <v>0</v>
      </c>
      <c r="H15532" s="93" t="s">
        <v>8976</v>
      </c>
      <c r="I15532" s="93" t="s">
        <v>23900</v>
      </c>
      <c r="J15532" s="93" t="s">
        <v>20905</v>
      </c>
      <c r="K15532" s="93" t="s">
        <v>4820</v>
      </c>
      <c r="L15532" s="14">
        <f>AND(vyberHrace&lt;&gt;"",ISNUMBER(SEARCH(vyberHrace,$B15532)))</f>
      </c>
      <c r="M15532" s="14">
        <f>AND($I15532=MID(kododd,1,2),$J15532=MID(kododd,3,3))</f>
      </c>
    </row>
    <row r="15533">
      <c r="A15533" s="95">
        <v>40765</v>
      </c>
      <c r="B15533" s="93" t="s">
        <v>20524</v>
      </c>
      <c r="C15533" s="93" t="s">
        <v>1410</v>
      </c>
      <c r="D15533" s="95">
        <v>1629</v>
      </c>
      <c r="E15533" s="95">
        <v>1737</v>
      </c>
      <c r="F15533" s="95">
        <v>384470</v>
      </c>
      <c r="G15533" s="95">
        <v>250</v>
      </c>
      <c r="H15533" s="93" t="s">
        <v>8976</v>
      </c>
      <c r="I15533" s="93" t="s">
        <v>23900</v>
      </c>
      <c r="J15533" s="93" t="s">
        <v>20917</v>
      </c>
      <c r="K15533" s="93" t="s">
        <v>5565</v>
      </c>
      <c r="L15533" s="14">
        <f>AND(vyberHrace&lt;&gt;"",ISNUMBER(SEARCH(vyberHrace,$B15533)))</f>
      </c>
      <c r="M15533" s="14">
        <f>AND($I15533=MID(kododd,1,2),$J15533=MID(kododd,3,3))</f>
      </c>
    </row>
    <row r="15534">
      <c r="A15534" s="95">
        <v>35727</v>
      </c>
      <c r="B15534" s="93" t="s">
        <v>20526</v>
      </c>
      <c r="C15534" s="93" t="s">
        <v>1419</v>
      </c>
      <c r="D15534" s="95">
        <v>1730</v>
      </c>
      <c r="E15534" s="95">
        <v>1833</v>
      </c>
      <c r="F15534" s="95">
        <v>371998</v>
      </c>
      <c r="G15534" s="95">
        <v>0</v>
      </c>
      <c r="H15534" s="93" t="s">
        <v>8976</v>
      </c>
      <c r="I15534" s="93" t="s">
        <v>23900</v>
      </c>
      <c r="J15534" s="93" t="s">
        <v>20917</v>
      </c>
      <c r="K15534" s="93" t="s">
        <v>5565</v>
      </c>
      <c r="L15534" s="14">
        <f>AND(vyberHrace&lt;&gt;"",ISNUMBER(SEARCH(vyberHrace,$B15534)))</f>
      </c>
      <c r="M15534" s="14">
        <f>AND($I15534=MID(kododd,1,2),$J15534=MID(kododd,3,3))</f>
      </c>
    </row>
    <row r="15535">
      <c r="A15535" s="95">
        <v>35726</v>
      </c>
      <c r="B15535" s="93" t="s">
        <v>20527</v>
      </c>
      <c r="C15535" s="93" t="s">
        <v>1455</v>
      </c>
      <c r="D15535" s="95">
        <v>1336</v>
      </c>
      <c r="E15535" s="95">
        <v>1498</v>
      </c>
      <c r="F15535" s="95">
        <v>384488</v>
      </c>
      <c r="G15535" s="95">
        <v>250</v>
      </c>
      <c r="H15535" s="93" t="s">
        <v>8976</v>
      </c>
      <c r="I15535" s="93" t="s">
        <v>23900</v>
      </c>
      <c r="J15535" s="93" t="s">
        <v>20917</v>
      </c>
      <c r="K15535" s="93" t="s">
        <v>5565</v>
      </c>
      <c r="L15535" s="14">
        <f>AND(vyberHrace&lt;&gt;"",ISNUMBER(SEARCH(vyberHrace,$B15535)))</f>
      </c>
      <c r="M15535" s="14">
        <f>AND($I15535=MID(kododd,1,2),$J15535=MID(kododd,3,3))</f>
      </c>
    </row>
    <row r="15536">
      <c r="A15536" s="95">
        <v>36131</v>
      </c>
      <c r="B15536" s="93" t="s">
        <v>19136</v>
      </c>
      <c r="C15536" s="93" t="s">
        <v>1409</v>
      </c>
      <c r="G15536" s="95">
        <v>0</v>
      </c>
      <c r="H15536" s="93" t="s">
        <v>8976</v>
      </c>
      <c r="I15536" s="93" t="s">
        <v>23900</v>
      </c>
      <c r="J15536" s="93" t="s">
        <v>20908</v>
      </c>
      <c r="K15536" s="93" t="s">
        <v>4889</v>
      </c>
      <c r="L15536" s="14">
        <f>AND(vyberHrace&lt;&gt;"",ISNUMBER(SEARCH(vyberHrace,$B15536)))</f>
      </c>
      <c r="M15536" s="14">
        <f>AND($I15536=MID(kododd,1,2),$J15536=MID(kododd,3,3))</f>
      </c>
    </row>
    <row r="15537">
      <c r="A15537" s="95">
        <v>40936</v>
      </c>
      <c r="B15537" s="93" t="s">
        <v>19140</v>
      </c>
      <c r="C15537" s="93" t="s">
        <v>1409</v>
      </c>
      <c r="D15537" s="95">
        <v>1386</v>
      </c>
      <c r="E15537" s="95">
        <v>1535</v>
      </c>
      <c r="F15537" s="95">
        <v>397318</v>
      </c>
      <c r="G15537" s="95">
        <v>0</v>
      </c>
      <c r="H15537" s="93" t="s">
        <v>8976</v>
      </c>
      <c r="I15537" s="93" t="s">
        <v>23900</v>
      </c>
      <c r="J15537" s="93" t="s">
        <v>20969</v>
      </c>
      <c r="K15537" s="93" t="s">
        <v>4719</v>
      </c>
      <c r="L15537" s="14">
        <f>AND(vyberHrace&lt;&gt;"",ISNUMBER(SEARCH(vyberHrace,$B15537)))</f>
      </c>
      <c r="M15537" s="14">
        <f>AND($I15537=MID(kododd,1,2),$J15537=MID(kododd,3,3))</f>
      </c>
    </row>
    <row r="15538">
      <c r="A15538" s="95">
        <v>4160</v>
      </c>
      <c r="B15538" s="93" t="s">
        <v>19141</v>
      </c>
      <c r="C15538" s="93" t="s">
        <v>1415</v>
      </c>
      <c r="D15538" s="95">
        <v>1901</v>
      </c>
      <c r="E15538" s="95">
        <v>1959</v>
      </c>
      <c r="F15538" s="95">
        <v>326607</v>
      </c>
      <c r="G15538" s="95">
        <v>0</v>
      </c>
      <c r="H15538" s="93" t="s">
        <v>8976</v>
      </c>
      <c r="I15538" s="93" t="s">
        <v>23900</v>
      </c>
      <c r="J15538" s="93" t="s">
        <v>20859</v>
      </c>
      <c r="K15538" s="93" t="s">
        <v>6153</v>
      </c>
      <c r="L15538" s="14">
        <f>AND(vyberHrace&lt;&gt;"",ISNUMBER(SEARCH(vyberHrace,$B15538)))</f>
      </c>
      <c r="M15538" s="14">
        <f>AND($I15538=MID(kododd,1,2),$J15538=MID(kododd,3,3))</f>
      </c>
    </row>
    <row r="15539">
      <c r="A15539" s="95">
        <v>38832</v>
      </c>
      <c r="B15539" s="93" t="s">
        <v>19142</v>
      </c>
      <c r="C15539" s="93" t="s">
        <v>1442</v>
      </c>
      <c r="D15539" s="95">
        <v>1719</v>
      </c>
      <c r="E15539" s="95">
        <v>1862</v>
      </c>
      <c r="F15539" s="95">
        <v>376671</v>
      </c>
      <c r="G15539" s="95">
        <v>0</v>
      </c>
      <c r="H15539" s="93" t="s">
        <v>8976</v>
      </c>
      <c r="I15539" s="93" t="s">
        <v>23900</v>
      </c>
      <c r="J15539" s="93" t="s">
        <v>20896</v>
      </c>
      <c r="K15539" s="93" t="s">
        <v>535</v>
      </c>
      <c r="L15539" s="14">
        <f>AND(vyberHrace&lt;&gt;"",ISNUMBER(SEARCH(vyberHrace,$B15539)))</f>
      </c>
      <c r="M15539" s="14">
        <f>AND($I15539=MID(kododd,1,2),$J15539=MID(kododd,3,3))</f>
      </c>
    </row>
    <row r="15540">
      <c r="A15540" s="95">
        <v>2698</v>
      </c>
      <c r="B15540" s="93" t="s">
        <v>20316</v>
      </c>
      <c r="C15540" s="93" t="s">
        <v>1469</v>
      </c>
      <c r="D15540" s="95">
        <v>1828</v>
      </c>
      <c r="G15540" s="95">
        <v>0</v>
      </c>
      <c r="H15540" s="93" t="s">
        <v>8976</v>
      </c>
      <c r="I15540" s="93" t="s">
        <v>23900</v>
      </c>
      <c r="J15540" s="93" t="s">
        <v>20908</v>
      </c>
      <c r="K15540" s="93" t="s">
        <v>4889</v>
      </c>
      <c r="L15540" s="14">
        <f>AND(vyberHrace&lt;&gt;"",ISNUMBER(SEARCH(vyberHrace,$B15540)))</f>
      </c>
      <c r="M15540" s="14">
        <f>AND($I15540=MID(kododd,1,2),$J15540=MID(kododd,3,3))</f>
      </c>
    </row>
    <row r="15541">
      <c r="A15541" s="95">
        <v>15421</v>
      </c>
      <c r="B15541" s="93" t="s">
        <v>20317</v>
      </c>
      <c r="C15541" s="93" t="s">
        <v>1441</v>
      </c>
      <c r="D15541" s="95">
        <v>1640</v>
      </c>
      <c r="E15541" s="95">
        <v>1697</v>
      </c>
      <c r="F15541" s="95">
        <v>354929</v>
      </c>
      <c r="G15541" s="95">
        <v>250</v>
      </c>
      <c r="H15541" s="93" t="s">
        <v>8976</v>
      </c>
      <c r="I15541" s="93" t="s">
        <v>23900</v>
      </c>
      <c r="J15541" s="93" t="s">
        <v>20908</v>
      </c>
      <c r="K15541" s="93" t="s">
        <v>4889</v>
      </c>
      <c r="L15541" s="14">
        <f>AND(vyberHrace&lt;&gt;"",ISNUMBER(SEARCH(vyberHrace,$B15541)))</f>
      </c>
      <c r="M15541" s="14">
        <f>AND($I15541=MID(kododd,1,2),$J15541=MID(kododd,3,3))</f>
      </c>
    </row>
    <row r="15542">
      <c r="A15542" s="95">
        <v>48014</v>
      </c>
      <c r="B15542" s="93" t="s">
        <v>18207</v>
      </c>
      <c r="C15542" s="93" t="s">
        <v>1465</v>
      </c>
      <c r="D15542" s="95">
        <v>1617</v>
      </c>
      <c r="E15542" s="95">
        <v>1780</v>
      </c>
      <c r="F15542" s="95">
        <v>23726792</v>
      </c>
      <c r="G15542" s="95">
        <v>0</v>
      </c>
      <c r="H15542" s="93" t="s">
        <v>8976</v>
      </c>
      <c r="I15542" s="93" t="s">
        <v>23900</v>
      </c>
      <c r="J15542" s="93" t="s">
        <v>20859</v>
      </c>
      <c r="K15542" s="93" t="s">
        <v>6153</v>
      </c>
      <c r="L15542" s="14">
        <f>AND(vyberHrace&lt;&gt;"",ISNUMBER(SEARCH(vyberHrace,$B15542)))</f>
      </c>
      <c r="M15542" s="14">
        <f>AND($I15542=MID(kododd,1,2),$J15542=MID(kododd,3,3))</f>
      </c>
    </row>
    <row r="15543">
      <c r="A15543" s="95">
        <v>51443</v>
      </c>
      <c r="B15543" s="93" t="s">
        <v>18207</v>
      </c>
      <c r="C15543" s="93" t="s">
        <v>1406</v>
      </c>
      <c r="F15543" s="95">
        <v>23754109</v>
      </c>
      <c r="G15543" s="95">
        <v>250</v>
      </c>
      <c r="H15543" s="93" t="s">
        <v>8976</v>
      </c>
      <c r="I15543" s="93" t="s">
        <v>23900</v>
      </c>
      <c r="J15543" s="93" t="s">
        <v>20859</v>
      </c>
      <c r="K15543" s="93" t="s">
        <v>6153</v>
      </c>
      <c r="L15543" s="14">
        <f>AND(vyberHrace&lt;&gt;"",ISNUMBER(SEARCH(vyberHrace,$B15543)))</f>
      </c>
      <c r="M15543" s="14">
        <f>AND($I15543=MID(kododd,1,2),$J15543=MID(kododd,3,3))</f>
      </c>
    </row>
    <row r="15544">
      <c r="A15544" s="95">
        <v>42306</v>
      </c>
      <c r="B15544" s="93" t="s">
        <v>18208</v>
      </c>
      <c r="C15544" s="93" t="s">
        <v>1399</v>
      </c>
      <c r="D15544" s="95">
        <v>1528</v>
      </c>
      <c r="E15544" s="95">
        <v>1694</v>
      </c>
      <c r="F15544" s="95">
        <v>391786</v>
      </c>
      <c r="G15544" s="95">
        <v>0</v>
      </c>
      <c r="H15544" s="93" t="s">
        <v>8976</v>
      </c>
      <c r="I15544" s="93" t="s">
        <v>23900</v>
      </c>
      <c r="J15544" s="93" t="s">
        <v>20859</v>
      </c>
      <c r="K15544" s="93" t="s">
        <v>6153</v>
      </c>
      <c r="L15544" s="14">
        <f>AND(vyberHrace&lt;&gt;"",ISNUMBER(SEARCH(vyberHrace,$B15544)))</f>
      </c>
      <c r="M15544" s="14">
        <f>AND($I15544=MID(kododd,1,2),$J15544=MID(kododd,3,3))</f>
      </c>
    </row>
    <row r="15545">
      <c r="A15545" s="95">
        <v>2636</v>
      </c>
      <c r="B15545" s="93" t="s">
        <v>18217</v>
      </c>
      <c r="C15545" s="93" t="s">
        <v>1441</v>
      </c>
      <c r="D15545" s="95">
        <v>1862</v>
      </c>
      <c r="F15545" s="95">
        <v>23748087</v>
      </c>
      <c r="G15545" s="95">
        <v>250</v>
      </c>
      <c r="H15545" s="93" t="s">
        <v>8976</v>
      </c>
      <c r="I15545" s="93" t="s">
        <v>23900</v>
      </c>
      <c r="J15545" s="93" t="s">
        <v>20969</v>
      </c>
      <c r="K15545" s="93" t="s">
        <v>4719</v>
      </c>
      <c r="L15545" s="14">
        <f>AND(vyberHrace&lt;&gt;"",ISNUMBER(SEARCH(vyberHrace,$B15545)))</f>
      </c>
      <c r="M15545" s="14">
        <f>AND($I15545=MID(kododd,1,2),$J15545=MID(kododd,3,3))</f>
      </c>
    </row>
    <row r="15546">
      <c r="A15546" s="95">
        <v>37720</v>
      </c>
      <c r="B15546" s="93" t="s">
        <v>15366</v>
      </c>
      <c r="C15546" s="93" t="s">
        <v>1414</v>
      </c>
      <c r="D15546" s="95">
        <v>1100</v>
      </c>
      <c r="F15546" s="95">
        <v>365939</v>
      </c>
      <c r="G15546" s="95">
        <v>0</v>
      </c>
      <c r="H15546" s="93" t="s">
        <v>8976</v>
      </c>
      <c r="I15546" s="93" t="s">
        <v>23900</v>
      </c>
      <c r="J15546" s="93" t="s">
        <v>20874</v>
      </c>
      <c r="K15546" s="93" t="s">
        <v>21371</v>
      </c>
      <c r="L15546" s="14">
        <f>AND(vyberHrace&lt;&gt;"",ISNUMBER(SEARCH(vyberHrace,$B15546)))</f>
      </c>
      <c r="M15546" s="14">
        <f>AND($I15546=MID(kododd,1,2),$J15546=MID(kododd,3,3))</f>
      </c>
    </row>
    <row r="15547">
      <c r="A15547" s="95">
        <v>38464</v>
      </c>
      <c r="B15547" s="93" t="s">
        <v>18233</v>
      </c>
      <c r="C15547" s="93" t="s">
        <v>1448</v>
      </c>
      <c r="D15547" s="95">
        <v>1596</v>
      </c>
      <c r="G15547" s="95">
        <v>0</v>
      </c>
      <c r="H15547" s="93" t="s">
        <v>8976</v>
      </c>
      <c r="I15547" s="93" t="s">
        <v>23900</v>
      </c>
      <c r="J15547" s="93" t="s">
        <v>20969</v>
      </c>
      <c r="K15547" s="93" t="s">
        <v>4719</v>
      </c>
      <c r="L15547" s="14">
        <f>AND(vyberHrace&lt;&gt;"",ISNUMBER(SEARCH(vyberHrace,$B15547)))</f>
      </c>
      <c r="M15547" s="14">
        <f>AND($I15547=MID(kododd,1,2),$J15547=MID(kododd,3,3))</f>
      </c>
    </row>
    <row r="15548">
      <c r="A15548" s="95">
        <v>47890</v>
      </c>
      <c r="B15548" s="93" t="s">
        <v>18240</v>
      </c>
      <c r="C15548" s="93" t="s">
        <v>1410</v>
      </c>
      <c r="D15548" s="95">
        <v>1966</v>
      </c>
      <c r="E15548" s="95">
        <v>1984</v>
      </c>
      <c r="F15548" s="95">
        <v>23739266</v>
      </c>
      <c r="G15548" s="95">
        <v>250</v>
      </c>
      <c r="H15548" s="93" t="s">
        <v>8976</v>
      </c>
      <c r="I15548" s="93" t="s">
        <v>23900</v>
      </c>
      <c r="J15548" s="93" t="s">
        <v>20874</v>
      </c>
      <c r="K15548" s="93" t="s">
        <v>21371</v>
      </c>
      <c r="L15548" s="14">
        <f>AND(vyberHrace&lt;&gt;"",ISNUMBER(SEARCH(vyberHrace,$B15548)))</f>
      </c>
      <c r="M15548" s="14">
        <f>AND($I15548=MID(kododd,1,2),$J15548=MID(kododd,3,3))</f>
      </c>
    </row>
    <row r="15549">
      <c r="A15549" s="95">
        <v>56439</v>
      </c>
      <c r="B15549" s="93" t="s">
        <v>22627</v>
      </c>
      <c r="C15549" s="93" t="s">
        <v>1415</v>
      </c>
      <c r="G15549" s="95">
        <v>250</v>
      </c>
      <c r="H15549" s="93" t="s">
        <v>8976</v>
      </c>
      <c r="I15549" s="93" t="s">
        <v>23900</v>
      </c>
      <c r="J15549" s="93" t="s">
        <v>20874</v>
      </c>
      <c r="K15549" s="93" t="s">
        <v>21371</v>
      </c>
      <c r="L15549" s="14">
        <f>AND(vyberHrace&lt;&gt;"",ISNUMBER(SEARCH(vyberHrace,$B15549)))</f>
      </c>
      <c r="M15549" s="14">
        <f>AND($I15549=MID(kododd,1,2),$J15549=MID(kododd,3,3))</f>
      </c>
    </row>
    <row r="15550">
      <c r="A15550" s="95">
        <v>9293</v>
      </c>
      <c r="B15550" s="93" t="s">
        <v>18380</v>
      </c>
      <c r="C15550" s="93" t="s">
        <v>1443</v>
      </c>
      <c r="D15550" s="95">
        <v>1464</v>
      </c>
      <c r="G15550" s="95">
        <v>0</v>
      </c>
      <c r="H15550" s="93" t="s">
        <v>8976</v>
      </c>
      <c r="I15550" s="93" t="s">
        <v>23900</v>
      </c>
      <c r="J15550" s="93" t="s">
        <v>20874</v>
      </c>
      <c r="K15550" s="93" t="s">
        <v>21371</v>
      </c>
      <c r="L15550" s="14">
        <f>AND(vyberHrace&lt;&gt;"",ISNUMBER(SEARCH(vyberHrace,$B15550)))</f>
      </c>
      <c r="M15550" s="14">
        <f>AND($I15550=MID(kododd,1,2),$J15550=MID(kododd,3,3))</f>
      </c>
    </row>
    <row r="15551">
      <c r="A15551" s="95">
        <v>41144</v>
      </c>
      <c r="B15551" s="93" t="s">
        <v>13998</v>
      </c>
      <c r="C15551" s="93" t="s">
        <v>1419</v>
      </c>
      <c r="G15551" s="95">
        <v>0</v>
      </c>
      <c r="H15551" s="93" t="s">
        <v>8976</v>
      </c>
      <c r="I15551" s="93" t="s">
        <v>23900</v>
      </c>
      <c r="J15551" s="93" t="s">
        <v>20972</v>
      </c>
      <c r="K15551" s="93" t="s">
        <v>26132</v>
      </c>
      <c r="L15551" s="14">
        <f>AND(vyberHrace&lt;&gt;"",ISNUMBER(SEARCH(vyberHrace,$B15551)))</f>
      </c>
      <c r="M15551" s="14">
        <f>AND($I15551=MID(kododd,1,2),$J15551=MID(kododd,3,3))</f>
      </c>
    </row>
    <row r="15552">
      <c r="A15552" s="95">
        <v>59512</v>
      </c>
      <c r="B15552" s="93" t="s">
        <v>25915</v>
      </c>
      <c r="C15552" s="93" t="s">
        <v>1442</v>
      </c>
      <c r="D15552" s="95">
        <v>1525</v>
      </c>
      <c r="E15552" s="95">
        <v>1823</v>
      </c>
      <c r="F15552" s="95">
        <v>23782170</v>
      </c>
      <c r="G15552" s="95">
        <v>250</v>
      </c>
      <c r="H15552" s="93" t="s">
        <v>8976</v>
      </c>
      <c r="I15552" s="93" t="s">
        <v>23900</v>
      </c>
      <c r="J15552" s="93" t="s">
        <v>20905</v>
      </c>
      <c r="K15552" s="93" t="s">
        <v>4820</v>
      </c>
      <c r="L15552" s="14">
        <f>AND(vyberHrace&lt;&gt;"",ISNUMBER(SEARCH(vyberHrace,$B15552)))</f>
      </c>
      <c r="M15552" s="14">
        <f>AND($I15552=MID(kododd,1,2),$J15552=MID(kododd,3,3))</f>
      </c>
    </row>
    <row r="15553">
      <c r="A15553" s="95">
        <v>63029</v>
      </c>
      <c r="B15553" s="93" t="s">
        <v>29297</v>
      </c>
      <c r="C15553" s="93" t="s">
        <v>1486</v>
      </c>
      <c r="G15553" s="95">
        <v>250</v>
      </c>
      <c r="H15553" s="93" t="s">
        <v>8976</v>
      </c>
      <c r="I15553" s="93" t="s">
        <v>23900</v>
      </c>
      <c r="J15553" s="93" t="s">
        <v>20843</v>
      </c>
      <c r="K15553" s="93" t="s">
        <v>26141</v>
      </c>
      <c r="L15553" s="14">
        <f>AND(vyberHrace&lt;&gt;"",ISNUMBER(SEARCH(vyberHrace,$B15553)))</f>
      </c>
      <c r="M15553" s="14">
        <f>AND($I15553=MID(kododd,1,2),$J15553=MID(kododd,3,3))</f>
      </c>
    </row>
    <row r="15554">
      <c r="A15554" s="95">
        <v>992</v>
      </c>
      <c r="B15554" s="93" t="s">
        <v>18740</v>
      </c>
      <c r="C15554" s="93" t="s">
        <v>1467</v>
      </c>
      <c r="D15554" s="95">
        <v>1976</v>
      </c>
      <c r="F15554" s="95">
        <v>354937</v>
      </c>
      <c r="G15554" s="95">
        <v>0</v>
      </c>
      <c r="H15554" s="93" t="s">
        <v>8976</v>
      </c>
      <c r="I15554" s="93" t="s">
        <v>23900</v>
      </c>
      <c r="J15554" s="93" t="s">
        <v>20874</v>
      </c>
      <c r="K15554" s="93" t="s">
        <v>21371</v>
      </c>
      <c r="L15554" s="14">
        <f>AND(vyberHrace&lt;&gt;"",ISNUMBER(SEARCH(vyberHrace,$B15554)))</f>
      </c>
      <c r="M15554" s="14">
        <f>AND($I15554=MID(kododd,1,2),$J15554=MID(kododd,3,3))</f>
      </c>
    </row>
    <row r="15555">
      <c r="A15555" s="95">
        <v>189</v>
      </c>
      <c r="B15555" s="93" t="s">
        <v>18741</v>
      </c>
      <c r="C15555" s="93" t="s">
        <v>1463</v>
      </c>
      <c r="D15555" s="95">
        <v>2067</v>
      </c>
      <c r="E15555" s="95">
        <v>2083</v>
      </c>
      <c r="F15555" s="95">
        <v>305227</v>
      </c>
      <c r="G15555" s="95">
        <v>250</v>
      </c>
      <c r="H15555" s="93" t="s">
        <v>8976</v>
      </c>
      <c r="I15555" s="93" t="s">
        <v>23900</v>
      </c>
      <c r="J15555" s="93" t="s">
        <v>20946</v>
      </c>
      <c r="K15555" s="93" t="s">
        <v>6829</v>
      </c>
      <c r="L15555" s="14">
        <f>AND(vyberHrace&lt;&gt;"",ISNUMBER(SEARCH(vyberHrace,$B15555)))</f>
      </c>
      <c r="M15555" s="14">
        <f>AND($I15555=MID(kododd,1,2),$J15555=MID(kododd,3,3))</f>
      </c>
    </row>
    <row r="15556">
      <c r="A15556" s="95">
        <v>36130</v>
      </c>
      <c r="B15556" s="93" t="s">
        <v>16235</v>
      </c>
      <c r="C15556" s="93" t="s">
        <v>1399</v>
      </c>
      <c r="D15556" s="95">
        <v>1988</v>
      </c>
      <c r="E15556" s="95">
        <v>2028</v>
      </c>
      <c r="F15556" s="95">
        <v>364231</v>
      </c>
      <c r="G15556" s="95">
        <v>0</v>
      </c>
      <c r="H15556" s="93" t="s">
        <v>8976</v>
      </c>
      <c r="I15556" s="93" t="s">
        <v>23900</v>
      </c>
      <c r="J15556" s="93" t="s">
        <v>20908</v>
      </c>
      <c r="K15556" s="93" t="s">
        <v>4889</v>
      </c>
      <c r="L15556" s="14">
        <f>AND(vyberHrace&lt;&gt;"",ISNUMBER(SEARCH(vyberHrace,$B15556)))</f>
      </c>
      <c r="M15556" s="14">
        <f>AND($I15556=MID(kododd,1,2),$J15556=MID(kododd,3,3))</f>
      </c>
    </row>
    <row r="15557">
      <c r="A15557" s="95">
        <v>38463</v>
      </c>
      <c r="B15557" s="93" t="s">
        <v>16241</v>
      </c>
      <c r="C15557" s="93" t="s">
        <v>1398</v>
      </c>
      <c r="D15557" s="95">
        <v>1098</v>
      </c>
      <c r="G15557" s="95">
        <v>0</v>
      </c>
      <c r="H15557" s="93" t="s">
        <v>8976</v>
      </c>
      <c r="I15557" s="93" t="s">
        <v>23900</v>
      </c>
      <c r="J15557" s="93" t="s">
        <v>20969</v>
      </c>
      <c r="K15557" s="93" t="s">
        <v>4719</v>
      </c>
      <c r="L15557" s="14">
        <f>AND(vyberHrace&lt;&gt;"",ISNUMBER(SEARCH(vyberHrace,$B15557)))</f>
      </c>
      <c r="M15557" s="14">
        <f>AND($I15557=MID(kododd,1,2),$J15557=MID(kododd,3,3))</f>
      </c>
    </row>
    <row r="15558">
      <c r="A15558" s="95">
        <v>14559</v>
      </c>
      <c r="B15558" s="93" t="s">
        <v>18536</v>
      </c>
      <c r="C15558" s="93" t="s">
        <v>1431</v>
      </c>
      <c r="D15558" s="95">
        <v>2039</v>
      </c>
      <c r="E15558" s="95">
        <v>2048</v>
      </c>
      <c r="F15558" s="95">
        <v>332038</v>
      </c>
      <c r="G15558" s="95">
        <v>250</v>
      </c>
      <c r="H15558" s="93" t="s">
        <v>8976</v>
      </c>
      <c r="I15558" s="93" t="s">
        <v>23900</v>
      </c>
      <c r="J15558" s="93" t="s">
        <v>20874</v>
      </c>
      <c r="K15558" s="93" t="s">
        <v>21371</v>
      </c>
      <c r="L15558" s="14">
        <f>AND(vyberHrace&lt;&gt;"",ISNUMBER(SEARCH(vyberHrace,$B15558)))</f>
      </c>
      <c r="M15558" s="14">
        <f>AND($I15558=MID(kododd,1,2),$J15558=MID(kododd,3,3))</f>
      </c>
    </row>
    <row r="15559">
      <c r="A15559" s="95">
        <v>37965</v>
      </c>
      <c r="B15559" s="93" t="s">
        <v>18541</v>
      </c>
      <c r="C15559" s="93" t="s">
        <v>1438</v>
      </c>
      <c r="G15559" s="95">
        <v>0</v>
      </c>
      <c r="H15559" s="93" t="s">
        <v>8976</v>
      </c>
      <c r="I15559" s="93" t="s">
        <v>23900</v>
      </c>
      <c r="J15559" s="93" t="s">
        <v>20874</v>
      </c>
      <c r="K15559" s="93" t="s">
        <v>21371</v>
      </c>
      <c r="L15559" s="14">
        <f>AND(vyberHrace&lt;&gt;"",ISNUMBER(SEARCH(vyberHrace,$B15559)))</f>
      </c>
      <c r="M15559" s="14">
        <f>AND($I15559=MID(kododd,1,2),$J15559=MID(kododd,3,3))</f>
      </c>
    </row>
    <row r="15560">
      <c r="A15560" s="95">
        <v>4031</v>
      </c>
      <c r="B15560" s="93" t="s">
        <v>18542</v>
      </c>
      <c r="C15560" s="93" t="s">
        <v>1462</v>
      </c>
      <c r="D15560" s="95">
        <v>1881</v>
      </c>
      <c r="E15560" s="95">
        <v>1920</v>
      </c>
      <c r="F15560" s="95">
        <v>325791</v>
      </c>
      <c r="G15560" s="95">
        <v>250</v>
      </c>
      <c r="H15560" s="93" t="s">
        <v>8976</v>
      </c>
      <c r="I15560" s="93" t="s">
        <v>23900</v>
      </c>
      <c r="J15560" s="93" t="s">
        <v>20874</v>
      </c>
      <c r="K15560" s="93" t="s">
        <v>21371</v>
      </c>
      <c r="L15560" s="14">
        <f>AND(vyberHrace&lt;&gt;"",ISNUMBER(SEARCH(vyberHrace,$B15560)))</f>
      </c>
      <c r="M15560" s="14">
        <f>AND($I15560=MID(kododd,1,2),$J15560=MID(kododd,3,3))</f>
      </c>
    </row>
    <row r="15561">
      <c r="A15561" s="95">
        <v>27845</v>
      </c>
      <c r="B15561" s="93" t="s">
        <v>18543</v>
      </c>
      <c r="C15561" s="93" t="s">
        <v>1454</v>
      </c>
      <c r="D15561" s="95">
        <v>2086</v>
      </c>
      <c r="E15561" s="95">
        <v>2098</v>
      </c>
      <c r="F15561" s="95">
        <v>338290</v>
      </c>
      <c r="G15561" s="95">
        <v>250</v>
      </c>
      <c r="H15561" s="93" t="s">
        <v>8976</v>
      </c>
      <c r="I15561" s="93" t="s">
        <v>23900</v>
      </c>
      <c r="J15561" s="93" t="s">
        <v>20874</v>
      </c>
      <c r="K15561" s="93" t="s">
        <v>21371</v>
      </c>
      <c r="L15561" s="14">
        <f>AND(vyberHrace&lt;&gt;"",ISNUMBER(SEARCH(vyberHrace,$B15561)))</f>
      </c>
      <c r="M15561" s="14">
        <f>AND($I15561=MID(kododd,1,2),$J15561=MID(kododd,3,3))</f>
      </c>
    </row>
    <row r="15562">
      <c r="A15562" s="95">
        <v>28186</v>
      </c>
      <c r="B15562" s="93" t="s">
        <v>18564</v>
      </c>
      <c r="C15562" s="93" t="s">
        <v>1457</v>
      </c>
      <c r="D15562" s="95">
        <v>1275</v>
      </c>
      <c r="E15562" s="95">
        <v>1536</v>
      </c>
      <c r="F15562" s="95">
        <v>334880</v>
      </c>
      <c r="G15562" s="95">
        <v>250</v>
      </c>
      <c r="H15562" s="93" t="s">
        <v>8976</v>
      </c>
      <c r="I15562" s="93" t="s">
        <v>23900</v>
      </c>
      <c r="J15562" s="93" t="s">
        <v>20969</v>
      </c>
      <c r="K15562" s="93" t="s">
        <v>4719</v>
      </c>
      <c r="L15562" s="14">
        <f>AND(vyberHrace&lt;&gt;"",ISNUMBER(SEARCH(vyberHrace,$B15562)))</f>
      </c>
      <c r="M15562" s="14">
        <f>AND($I15562=MID(kododd,1,2),$J15562=MID(kododd,3,3))</f>
      </c>
    </row>
    <row r="15563">
      <c r="A15563" s="95">
        <v>46447</v>
      </c>
      <c r="B15563" s="93" t="s">
        <v>9720</v>
      </c>
      <c r="C15563" s="93" t="s">
        <v>1438</v>
      </c>
      <c r="G15563" s="95">
        <v>0</v>
      </c>
      <c r="H15563" s="93" t="s">
        <v>8976</v>
      </c>
      <c r="I15563" s="93" t="s">
        <v>23900</v>
      </c>
      <c r="J15563" s="93" t="s">
        <v>21011</v>
      </c>
      <c r="K15563" s="93" t="s">
        <v>134</v>
      </c>
      <c r="L15563" s="14">
        <f>AND(vyberHrace&lt;&gt;"",ISNUMBER(SEARCH(vyberHrace,$B15563)))</f>
      </c>
      <c r="M15563" s="14">
        <f>AND($I15563=MID(kododd,1,2),$J15563=MID(kododd,3,3))</f>
      </c>
    </row>
    <row r="15564">
      <c r="A15564" s="95">
        <v>2776</v>
      </c>
      <c r="B15564" s="93" t="s">
        <v>15711</v>
      </c>
      <c r="C15564" s="93" t="s">
        <v>1459</v>
      </c>
      <c r="D15564" s="95">
        <v>1862</v>
      </c>
      <c r="F15564" s="95">
        <v>346306</v>
      </c>
      <c r="G15564" s="95">
        <v>250</v>
      </c>
      <c r="H15564" s="93" t="s">
        <v>8976</v>
      </c>
      <c r="I15564" s="93" t="s">
        <v>23900</v>
      </c>
      <c r="J15564" s="93" t="s">
        <v>20969</v>
      </c>
      <c r="K15564" s="93" t="s">
        <v>4719</v>
      </c>
      <c r="L15564" s="14">
        <f>AND(vyberHrace&lt;&gt;"",ISNUMBER(SEARCH(vyberHrace,$B15564)))</f>
      </c>
      <c r="M15564" s="14">
        <f>AND($I15564=MID(kododd,1,2),$J15564=MID(kododd,3,3))</f>
      </c>
    </row>
    <row r="15565">
      <c r="A15565" s="95">
        <v>756</v>
      </c>
      <c r="B15565" s="93" t="s">
        <v>15712</v>
      </c>
      <c r="C15565" s="93" t="s">
        <v>1440</v>
      </c>
      <c r="D15565" s="95">
        <v>1757</v>
      </c>
      <c r="E15565" s="95">
        <v>1842</v>
      </c>
      <c r="F15565" s="95">
        <v>316253</v>
      </c>
      <c r="G15565" s="95">
        <v>250</v>
      </c>
      <c r="H15565" s="93" t="s">
        <v>8976</v>
      </c>
      <c r="I15565" s="93" t="s">
        <v>23900</v>
      </c>
      <c r="J15565" s="93" t="s">
        <v>20969</v>
      </c>
      <c r="K15565" s="93" t="s">
        <v>4719</v>
      </c>
      <c r="L15565" s="14">
        <f>AND(vyberHrace&lt;&gt;"",ISNUMBER(SEARCH(vyberHrace,$B15565)))</f>
      </c>
      <c r="M15565" s="14">
        <f>AND($I15565=MID(kododd,1,2),$J15565=MID(kododd,3,3))</f>
      </c>
    </row>
    <row r="15566">
      <c r="A15566" s="95">
        <v>48871</v>
      </c>
      <c r="B15566" s="93" t="s">
        <v>18075</v>
      </c>
      <c r="C15566" s="93" t="s">
        <v>1419</v>
      </c>
      <c r="D15566" s="95">
        <v>1944</v>
      </c>
      <c r="E15566" s="95">
        <v>1938</v>
      </c>
      <c r="F15566" s="95">
        <v>23734086</v>
      </c>
      <c r="G15566" s="95">
        <v>250</v>
      </c>
      <c r="H15566" s="93" t="s">
        <v>8976</v>
      </c>
      <c r="I15566" s="93" t="s">
        <v>23900</v>
      </c>
      <c r="J15566" s="93" t="s">
        <v>20972</v>
      </c>
      <c r="K15566" s="93" t="s">
        <v>26132</v>
      </c>
      <c r="L15566" s="14">
        <f>AND(vyberHrace&lt;&gt;"",ISNUMBER(SEARCH(vyberHrace,$B15566)))</f>
      </c>
      <c r="M15566" s="14">
        <f>AND($I15566=MID(kododd,1,2),$J15566=MID(kododd,3,3))</f>
      </c>
    </row>
    <row r="15567">
      <c r="A15567" s="95">
        <v>50506</v>
      </c>
      <c r="B15567" s="93" t="s">
        <v>7090</v>
      </c>
      <c r="C15567" s="93" t="s">
        <v>1410</v>
      </c>
      <c r="G15567" s="95">
        <v>0</v>
      </c>
      <c r="H15567" s="93" t="s">
        <v>8976</v>
      </c>
      <c r="I15567" s="93" t="s">
        <v>23900</v>
      </c>
      <c r="J15567" s="93" t="s">
        <v>20905</v>
      </c>
      <c r="K15567" s="93" t="s">
        <v>4820</v>
      </c>
      <c r="L15567" s="14">
        <f>AND(vyberHrace&lt;&gt;"",ISNUMBER(SEARCH(vyberHrace,$B15567)))</f>
      </c>
      <c r="M15567" s="14">
        <f>AND($I15567=MID(kododd,1,2),$J15567=MID(kododd,3,3))</f>
      </c>
    </row>
    <row r="15568">
      <c r="A15568" s="95">
        <v>25518</v>
      </c>
      <c r="B15568" s="93" t="s">
        <v>19499</v>
      </c>
      <c r="C15568" s="93" t="s">
        <v>1456</v>
      </c>
      <c r="D15568" s="95">
        <v>1240</v>
      </c>
      <c r="G15568" s="95">
        <v>500</v>
      </c>
      <c r="H15568" s="93" t="s">
        <v>8976</v>
      </c>
      <c r="I15568" s="93" t="s">
        <v>23900</v>
      </c>
      <c r="J15568" s="93" t="s">
        <v>23412</v>
      </c>
      <c r="K15568" s="93" t="s">
        <v>21366</v>
      </c>
      <c r="L15568" s="14">
        <f>AND(vyberHrace&lt;&gt;"",ISNUMBER(SEARCH(vyberHrace,$B15568)))</f>
      </c>
      <c r="M15568" s="14">
        <f>AND($I15568=MID(kododd,1,2),$J15568=MID(kododd,3,3))</f>
      </c>
    </row>
    <row r="15569">
      <c r="A15569" s="95">
        <v>57628</v>
      </c>
      <c r="B15569" s="93" t="s">
        <v>24202</v>
      </c>
      <c r="C15569" s="93" t="s">
        <v>3255</v>
      </c>
      <c r="D15569" s="95">
        <v>1052</v>
      </c>
      <c r="E15569" s="95">
        <v>1519</v>
      </c>
      <c r="F15569" s="95">
        <v>23779500</v>
      </c>
      <c r="G15569" s="95">
        <v>250</v>
      </c>
      <c r="H15569" s="93" t="s">
        <v>8976</v>
      </c>
      <c r="I15569" s="93" t="s">
        <v>23900</v>
      </c>
      <c r="J15569" s="93" t="s">
        <v>20969</v>
      </c>
      <c r="K15569" s="93" t="s">
        <v>4719</v>
      </c>
      <c r="L15569" s="14">
        <f>AND(vyberHrace&lt;&gt;"",ISNUMBER(SEARCH(vyberHrace,$B15569)))</f>
      </c>
      <c r="M15569" s="14">
        <f>AND($I15569=MID(kododd,1,2),$J15569=MID(kododd,3,3))</f>
      </c>
    </row>
    <row r="15570">
      <c r="A15570" s="95">
        <v>46593</v>
      </c>
      <c r="B15570" s="93" t="s">
        <v>18672</v>
      </c>
      <c r="C15570" s="93" t="s">
        <v>1400</v>
      </c>
      <c r="D15570" s="95">
        <v>1673</v>
      </c>
      <c r="E15570" s="95">
        <v>1770</v>
      </c>
      <c r="F15570" s="95">
        <v>23731141</v>
      </c>
      <c r="G15570" s="95">
        <v>250</v>
      </c>
      <c r="H15570" s="93" t="s">
        <v>8976</v>
      </c>
      <c r="I15570" s="93" t="s">
        <v>23900</v>
      </c>
      <c r="J15570" s="93" t="s">
        <v>20969</v>
      </c>
      <c r="K15570" s="93" t="s">
        <v>4719</v>
      </c>
      <c r="L15570" s="14">
        <f>AND(vyberHrace&lt;&gt;"",ISNUMBER(SEARCH(vyberHrace,$B15570)))</f>
      </c>
      <c r="M15570" s="14">
        <f>AND($I15570=MID(kododd,1,2),$J15570=MID(kododd,3,3))</f>
      </c>
    </row>
    <row r="15571">
      <c r="A15571" s="95">
        <v>33964</v>
      </c>
      <c r="B15571" s="93" t="s">
        <v>18691</v>
      </c>
      <c r="C15571" s="93" t="s">
        <v>1398</v>
      </c>
      <c r="D15571" s="95">
        <v>1874</v>
      </c>
      <c r="E15571" s="95">
        <v>1908</v>
      </c>
      <c r="F15571" s="95">
        <v>348848</v>
      </c>
      <c r="G15571" s="95">
        <v>0</v>
      </c>
      <c r="H15571" s="93" t="s">
        <v>8976</v>
      </c>
      <c r="I15571" s="93" t="s">
        <v>23900</v>
      </c>
      <c r="J15571" s="93" t="s">
        <v>20874</v>
      </c>
      <c r="K15571" s="93" t="s">
        <v>21371</v>
      </c>
      <c r="L15571" s="14">
        <f>AND(vyberHrace&lt;&gt;"",ISNUMBER(SEARCH(vyberHrace,$B15571)))</f>
      </c>
      <c r="M15571" s="14">
        <f>AND($I15571=MID(kododd,1,2),$J15571=MID(kododd,3,3))</f>
      </c>
    </row>
    <row r="15572">
      <c r="A15572" s="95">
        <v>36677</v>
      </c>
      <c r="B15572" s="93" t="s">
        <v>18692</v>
      </c>
      <c r="C15572" s="93" t="s">
        <v>1465</v>
      </c>
      <c r="D15572" s="95">
        <v>1246</v>
      </c>
      <c r="F15572" s="95">
        <v>362298</v>
      </c>
      <c r="G15572" s="95">
        <v>0</v>
      </c>
      <c r="H15572" s="93" t="s">
        <v>8976</v>
      </c>
      <c r="I15572" s="93" t="s">
        <v>23900</v>
      </c>
      <c r="J15572" s="93" t="s">
        <v>20874</v>
      </c>
      <c r="K15572" s="93" t="s">
        <v>21371</v>
      </c>
      <c r="L15572" s="14">
        <f>AND(vyberHrace&lt;&gt;"",ISNUMBER(SEARCH(vyberHrace,$B15572)))</f>
      </c>
      <c r="M15572" s="14">
        <f>AND($I15572=MID(kododd,1,2),$J15572=MID(kododd,3,3))</f>
      </c>
    </row>
    <row r="15573">
      <c r="A15573" s="95">
        <v>34764</v>
      </c>
      <c r="B15573" s="93" t="s">
        <v>18693</v>
      </c>
      <c r="C15573" s="93" t="s">
        <v>1398</v>
      </c>
      <c r="D15573" s="95">
        <v>1953</v>
      </c>
      <c r="E15573" s="95">
        <v>1965</v>
      </c>
      <c r="F15573" s="95">
        <v>349054</v>
      </c>
      <c r="G15573" s="95">
        <v>0</v>
      </c>
      <c r="H15573" s="93" t="s">
        <v>8976</v>
      </c>
      <c r="I15573" s="93" t="s">
        <v>23900</v>
      </c>
      <c r="J15573" s="93" t="s">
        <v>20874</v>
      </c>
      <c r="K15573" s="93" t="s">
        <v>21371</v>
      </c>
      <c r="L15573" s="14">
        <f>AND(vyberHrace&lt;&gt;"",ISNUMBER(SEARCH(vyberHrace,$B15573)))</f>
      </c>
      <c r="M15573" s="14">
        <f>AND($I15573=MID(kododd,1,2),$J15573=MID(kododd,3,3))</f>
      </c>
    </row>
    <row r="15574">
      <c r="A15574" s="95">
        <v>15871</v>
      </c>
      <c r="B15574" s="93" t="s">
        <v>14299</v>
      </c>
      <c r="C15574" s="93" t="s">
        <v>1423</v>
      </c>
      <c r="D15574" s="95">
        <v>1408</v>
      </c>
      <c r="F15574" s="95">
        <v>23732091</v>
      </c>
      <c r="G15574" s="95">
        <v>0</v>
      </c>
      <c r="H15574" s="93" t="s">
        <v>8976</v>
      </c>
      <c r="I15574" s="93" t="s">
        <v>23900</v>
      </c>
      <c r="J15574" s="93" t="s">
        <v>20859</v>
      </c>
      <c r="K15574" s="93" t="s">
        <v>6153</v>
      </c>
      <c r="L15574" s="14">
        <f>AND(vyberHrace&lt;&gt;"",ISNUMBER(SEARCH(vyberHrace,$B15574)))</f>
      </c>
      <c r="M15574" s="14">
        <f>AND($I15574=MID(kododd,1,2),$J15574=MID(kododd,3,3))</f>
      </c>
    </row>
    <row r="15575">
      <c r="A15575" s="95">
        <v>49541</v>
      </c>
      <c r="B15575" s="93" t="s">
        <v>14302</v>
      </c>
      <c r="C15575" s="93" t="s">
        <v>1410</v>
      </c>
      <c r="D15575" s="95">
        <v>1152</v>
      </c>
      <c r="G15575" s="95">
        <v>250</v>
      </c>
      <c r="H15575" s="93" t="s">
        <v>8976</v>
      </c>
      <c r="I15575" s="93" t="s">
        <v>23900</v>
      </c>
      <c r="J15575" s="93" t="s">
        <v>20937</v>
      </c>
      <c r="K15575" s="93" t="s">
        <v>9090</v>
      </c>
      <c r="L15575" s="14">
        <f>AND(vyberHrace&lt;&gt;"",ISNUMBER(SEARCH(vyberHrace,$B15575)))</f>
      </c>
      <c r="M15575" s="14">
        <f>AND($I15575=MID(kododd,1,2),$J15575=MID(kododd,3,3))</f>
      </c>
    </row>
    <row r="15576">
      <c r="A15576" s="95">
        <v>41695</v>
      </c>
      <c r="B15576" s="93" t="s">
        <v>12026</v>
      </c>
      <c r="C15576" s="93" t="s">
        <v>1402</v>
      </c>
      <c r="G15576" s="95">
        <v>0</v>
      </c>
      <c r="H15576" s="93" t="s">
        <v>8976</v>
      </c>
      <c r="I15576" s="93" t="s">
        <v>23900</v>
      </c>
      <c r="J15576" s="93" t="s">
        <v>20859</v>
      </c>
      <c r="K15576" s="93" t="s">
        <v>6153</v>
      </c>
      <c r="L15576" s="14">
        <f>AND(vyberHrace&lt;&gt;"",ISNUMBER(SEARCH(vyberHrace,$B15576)))</f>
      </c>
      <c r="M15576" s="14">
        <f>AND($I15576=MID(kododd,1,2),$J15576=MID(kododd,3,3))</f>
      </c>
    </row>
    <row r="15577">
      <c r="A15577" s="95">
        <v>48558</v>
      </c>
      <c r="B15577" s="93" t="s">
        <v>12028</v>
      </c>
      <c r="C15577" s="93" t="s">
        <v>1406</v>
      </c>
      <c r="G15577" s="95">
        <v>0</v>
      </c>
      <c r="H15577" s="93" t="s">
        <v>8976</v>
      </c>
      <c r="I15577" s="93" t="s">
        <v>23900</v>
      </c>
      <c r="J15577" s="93" t="s">
        <v>20859</v>
      </c>
      <c r="K15577" s="93" t="s">
        <v>6153</v>
      </c>
      <c r="L15577" s="14">
        <f>AND(vyberHrace&lt;&gt;"",ISNUMBER(SEARCH(vyberHrace,$B15577)))</f>
      </c>
      <c r="M15577" s="14">
        <f>AND($I15577=MID(kododd,1,2),$J15577=MID(kododd,3,3))</f>
      </c>
    </row>
    <row r="15578">
      <c r="A15578" s="95">
        <v>39667</v>
      </c>
      <c r="B15578" s="93" t="s">
        <v>12029</v>
      </c>
      <c r="C15578" s="93" t="s">
        <v>1408</v>
      </c>
      <c r="G15578" s="95">
        <v>0</v>
      </c>
      <c r="H15578" s="93" t="s">
        <v>8976</v>
      </c>
      <c r="I15578" s="93" t="s">
        <v>23900</v>
      </c>
      <c r="J15578" s="93" t="s">
        <v>20859</v>
      </c>
      <c r="K15578" s="93" t="s">
        <v>6153</v>
      </c>
      <c r="L15578" s="14">
        <f>AND(vyberHrace&lt;&gt;"",ISNUMBER(SEARCH(vyberHrace,$B15578)))</f>
      </c>
      <c r="M15578" s="14">
        <f>AND($I15578=MID(kododd,1,2),$J15578=MID(kododd,3,3))</f>
      </c>
    </row>
    <row r="15579">
      <c r="A15579" s="95">
        <v>47947</v>
      </c>
      <c r="B15579" s="93" t="s">
        <v>12033</v>
      </c>
      <c r="C15579" s="93" t="s">
        <v>1408</v>
      </c>
      <c r="D15579" s="95">
        <v>1059</v>
      </c>
      <c r="F15579" s="95">
        <v>23723262</v>
      </c>
      <c r="G15579" s="95">
        <v>0</v>
      </c>
      <c r="H15579" s="93" t="s">
        <v>8976</v>
      </c>
      <c r="I15579" s="93" t="s">
        <v>23900</v>
      </c>
      <c r="J15579" s="93" t="s">
        <v>20969</v>
      </c>
      <c r="K15579" s="93" t="s">
        <v>4719</v>
      </c>
      <c r="L15579" s="14">
        <f>AND(vyberHrace&lt;&gt;"",ISNUMBER(SEARCH(vyberHrace,$B15579)))</f>
      </c>
      <c r="M15579" s="14">
        <f>AND($I15579=MID(kododd,1,2),$J15579=MID(kododd,3,3))</f>
      </c>
    </row>
    <row r="15580">
      <c r="A15580" s="95">
        <v>44861</v>
      </c>
      <c r="B15580" s="93" t="s">
        <v>12034</v>
      </c>
      <c r="C15580" s="93" t="s">
        <v>1402</v>
      </c>
      <c r="G15580" s="95">
        <v>0</v>
      </c>
      <c r="H15580" s="93" t="s">
        <v>8976</v>
      </c>
      <c r="I15580" s="93" t="s">
        <v>23900</v>
      </c>
      <c r="J15580" s="93" t="s">
        <v>20870</v>
      </c>
      <c r="K15580" s="93" t="s">
        <v>5157</v>
      </c>
      <c r="L15580" s="14">
        <f>AND(vyberHrace&lt;&gt;"",ISNUMBER(SEARCH(vyberHrace,$B15580)))</f>
      </c>
      <c r="M15580" s="14">
        <f>AND($I15580=MID(kododd,1,2),$J15580=MID(kododd,3,3))</f>
      </c>
    </row>
    <row r="15581">
      <c r="A15581" s="95">
        <v>6923</v>
      </c>
      <c r="B15581" s="93" t="s">
        <v>12058</v>
      </c>
      <c r="C15581" s="93" t="s">
        <v>1463</v>
      </c>
      <c r="D15581" s="95">
        <v>1620</v>
      </c>
      <c r="E15581" s="95">
        <v>1731</v>
      </c>
      <c r="F15581" s="95">
        <v>354953</v>
      </c>
      <c r="G15581" s="95">
        <v>250</v>
      </c>
      <c r="H15581" s="93" t="s">
        <v>8976</v>
      </c>
      <c r="I15581" s="93" t="s">
        <v>23900</v>
      </c>
      <c r="J15581" s="93" t="s">
        <v>20905</v>
      </c>
      <c r="K15581" s="93" t="s">
        <v>4820</v>
      </c>
      <c r="L15581" s="14">
        <f>AND(vyberHrace&lt;&gt;"",ISNUMBER(SEARCH(vyberHrace,$B15581)))</f>
      </c>
      <c r="M15581" s="14">
        <f>AND($I15581=MID(kododd,1,2),$J15581=MID(kododd,3,3))</f>
      </c>
    </row>
    <row r="15582">
      <c r="A15582" s="95">
        <v>45104</v>
      </c>
      <c r="B15582" s="93" t="s">
        <v>19857</v>
      </c>
      <c r="C15582" s="93" t="s">
        <v>1456</v>
      </c>
      <c r="D15582" s="95">
        <v>1233</v>
      </c>
      <c r="F15582" s="95">
        <v>23707755</v>
      </c>
      <c r="G15582" s="95">
        <v>0</v>
      </c>
      <c r="H15582" s="93" t="s">
        <v>8976</v>
      </c>
      <c r="I15582" s="93" t="s">
        <v>23900</v>
      </c>
      <c r="J15582" s="93" t="s">
        <v>20972</v>
      </c>
      <c r="K15582" s="93" t="s">
        <v>26132</v>
      </c>
      <c r="L15582" s="14">
        <f>AND(vyberHrace&lt;&gt;"",ISNUMBER(SEARCH(vyberHrace,$B15582)))</f>
      </c>
      <c r="M15582" s="14">
        <f>AND($I15582=MID(kododd,1,2),$J15582=MID(kododd,3,3))</f>
      </c>
    </row>
    <row r="15583">
      <c r="A15583" s="95">
        <v>3928</v>
      </c>
      <c r="B15583" s="93" t="s">
        <v>14381</v>
      </c>
      <c r="C15583" s="93" t="s">
        <v>1470</v>
      </c>
      <c r="D15583" s="95">
        <v>1521</v>
      </c>
      <c r="E15583" s="95">
        <v>1920</v>
      </c>
      <c r="F15583" s="95">
        <v>351253</v>
      </c>
      <c r="G15583" s="95">
        <v>250</v>
      </c>
      <c r="H15583" s="93" t="s">
        <v>8976</v>
      </c>
      <c r="I15583" s="93" t="s">
        <v>23900</v>
      </c>
      <c r="J15583" s="93" t="s">
        <v>20969</v>
      </c>
      <c r="K15583" s="93" t="s">
        <v>4719</v>
      </c>
      <c r="L15583" s="14">
        <f>AND(vyberHrace&lt;&gt;"",ISNUMBER(SEARCH(vyberHrace,$B15583)))</f>
      </c>
      <c r="M15583" s="14">
        <f>AND($I15583=MID(kododd,1,2),$J15583=MID(kododd,3,3))</f>
      </c>
    </row>
    <row r="15584">
      <c r="A15584" s="95">
        <v>26020</v>
      </c>
      <c r="B15584" s="93" t="s">
        <v>16633</v>
      </c>
      <c r="C15584" s="93" t="s">
        <v>1455</v>
      </c>
      <c r="D15584" s="95">
        <v>1442</v>
      </c>
      <c r="F15584" s="95">
        <v>23770201</v>
      </c>
      <c r="G15584" s="95">
        <v>250</v>
      </c>
      <c r="H15584" s="93" t="s">
        <v>8976</v>
      </c>
      <c r="I15584" s="93" t="s">
        <v>23900</v>
      </c>
      <c r="J15584" s="93" t="s">
        <v>20888</v>
      </c>
      <c r="K15584" s="93" t="s">
        <v>5151</v>
      </c>
      <c r="L15584" s="14">
        <f>AND(vyberHrace&lt;&gt;"",ISNUMBER(SEARCH(vyberHrace,$B15584)))</f>
      </c>
      <c r="M15584" s="14">
        <f>AND($I15584=MID(kododd,1,2),$J15584=MID(kododd,3,3))</f>
      </c>
    </row>
    <row r="15585">
      <c r="A15585" s="95">
        <v>51341</v>
      </c>
      <c r="B15585" s="93" t="s">
        <v>16657</v>
      </c>
      <c r="C15585" s="93" t="s">
        <v>1436</v>
      </c>
      <c r="D15585" s="95">
        <v>1454</v>
      </c>
      <c r="E15585" s="95">
        <v>1795</v>
      </c>
      <c r="F15585" s="95">
        <v>23742275</v>
      </c>
      <c r="G15585" s="95">
        <v>0</v>
      </c>
      <c r="H15585" s="93" t="s">
        <v>8976</v>
      </c>
      <c r="I15585" s="93" t="s">
        <v>23900</v>
      </c>
      <c r="J15585" s="93" t="s">
        <v>20937</v>
      </c>
      <c r="K15585" s="93" t="s">
        <v>9090</v>
      </c>
      <c r="L15585" s="14">
        <f>AND(vyberHrace&lt;&gt;"",ISNUMBER(SEARCH(vyberHrace,$B15585)))</f>
      </c>
      <c r="M15585" s="14">
        <f>AND($I15585=MID(kododd,1,2),$J15585=MID(kododd,3,3))</f>
      </c>
    </row>
    <row r="15586">
      <c r="A15586" s="95">
        <v>6941</v>
      </c>
      <c r="B15586" s="93" t="s">
        <v>16667</v>
      </c>
      <c r="C15586" s="93" t="s">
        <v>1426</v>
      </c>
      <c r="D15586" s="95">
        <v>1347</v>
      </c>
      <c r="F15586" s="95">
        <v>367338</v>
      </c>
      <c r="G15586" s="95">
        <v>0</v>
      </c>
      <c r="H15586" s="93" t="s">
        <v>8976</v>
      </c>
      <c r="I15586" s="93" t="s">
        <v>23900</v>
      </c>
      <c r="J15586" s="93" t="s">
        <v>20905</v>
      </c>
      <c r="K15586" s="93" t="s">
        <v>4820</v>
      </c>
      <c r="L15586" s="14">
        <f>AND(vyberHrace&lt;&gt;"",ISNUMBER(SEARCH(vyberHrace,$B15586)))</f>
      </c>
      <c r="M15586" s="14">
        <f>AND($I15586=MID(kododd,1,2),$J15586=MID(kododd,3,3))</f>
      </c>
    </row>
    <row r="15587">
      <c r="A15587" s="95">
        <v>57992</v>
      </c>
      <c r="B15587" s="93" t="s">
        <v>24529</v>
      </c>
      <c r="C15587" s="93" t="s">
        <v>1450</v>
      </c>
      <c r="D15587" s="95">
        <v>1029</v>
      </c>
      <c r="G15587" s="95">
        <v>250</v>
      </c>
      <c r="H15587" s="93" t="s">
        <v>8976</v>
      </c>
      <c r="I15587" s="93" t="s">
        <v>23900</v>
      </c>
      <c r="J15587" s="93" t="s">
        <v>20843</v>
      </c>
      <c r="K15587" s="93" t="s">
        <v>26141</v>
      </c>
      <c r="L15587" s="14">
        <f>AND(vyberHrace&lt;&gt;"",ISNUMBER(SEARCH(vyberHrace,$B15587)))</f>
      </c>
      <c r="M15587" s="14">
        <f>AND($I15587=MID(kododd,1,2),$J15587=MID(kododd,3,3))</f>
      </c>
    </row>
    <row r="15588">
      <c r="A15588" s="95">
        <v>28968</v>
      </c>
      <c r="B15588" s="93" t="s">
        <v>10503</v>
      </c>
      <c r="C15588" s="93" t="s">
        <v>1456</v>
      </c>
      <c r="D15588" s="95">
        <v>1512</v>
      </c>
      <c r="F15588" s="95">
        <v>354961</v>
      </c>
      <c r="G15588" s="95">
        <v>0</v>
      </c>
      <c r="H15588" s="93" t="s">
        <v>8976</v>
      </c>
      <c r="I15588" s="93" t="s">
        <v>23900</v>
      </c>
      <c r="J15588" s="93" t="s">
        <v>20874</v>
      </c>
      <c r="K15588" s="93" t="s">
        <v>21371</v>
      </c>
      <c r="L15588" s="14">
        <f>AND(vyberHrace&lt;&gt;"",ISNUMBER(SEARCH(vyberHrace,$B15588)))</f>
      </c>
      <c r="M15588" s="14">
        <f>AND($I15588=MID(kododd,1,2),$J15588=MID(kododd,3,3))</f>
      </c>
    </row>
    <row r="15589">
      <c r="A15589" s="95">
        <v>41141</v>
      </c>
      <c r="B15589" s="93" t="s">
        <v>8545</v>
      </c>
      <c r="C15589" s="93" t="s">
        <v>1400</v>
      </c>
      <c r="D15589" s="95">
        <v>1222</v>
      </c>
      <c r="E15589" s="95">
        <v>1506</v>
      </c>
      <c r="F15589" s="95">
        <v>23719567</v>
      </c>
      <c r="G15589" s="95">
        <v>250</v>
      </c>
      <c r="H15589" s="93" t="s">
        <v>8976</v>
      </c>
      <c r="I15589" s="93" t="s">
        <v>23900</v>
      </c>
      <c r="J15589" s="93" t="s">
        <v>20972</v>
      </c>
      <c r="K15589" s="93" t="s">
        <v>26132</v>
      </c>
      <c r="L15589" s="14">
        <f>AND(vyberHrace&lt;&gt;"",ISNUMBER(SEARCH(vyberHrace,$B15589)))</f>
      </c>
      <c r="M15589" s="14">
        <f>AND($I15589=MID(kododd,1,2),$J15589=MID(kododd,3,3))</f>
      </c>
    </row>
    <row r="15590">
      <c r="A15590" s="95">
        <v>55370</v>
      </c>
      <c r="B15590" s="93" t="s">
        <v>22634</v>
      </c>
      <c r="C15590" s="93" t="s">
        <v>1412</v>
      </c>
      <c r="G15590" s="95">
        <v>0</v>
      </c>
      <c r="H15590" s="93" t="s">
        <v>8976</v>
      </c>
      <c r="I15590" s="93" t="s">
        <v>23900</v>
      </c>
      <c r="J15590" s="93" t="s">
        <v>20908</v>
      </c>
      <c r="K15590" s="93" t="s">
        <v>4889</v>
      </c>
      <c r="L15590" s="14">
        <f>AND(vyberHrace&lt;&gt;"",ISNUMBER(SEARCH(vyberHrace,$B15590)))</f>
      </c>
      <c r="M15590" s="14">
        <f>AND($I15590=MID(kododd,1,2),$J15590=MID(kododd,3,3))</f>
      </c>
    </row>
    <row r="15591">
      <c r="A15591" s="95">
        <v>55369</v>
      </c>
      <c r="B15591" s="93" t="s">
        <v>22635</v>
      </c>
      <c r="C15591" s="93" t="s">
        <v>1424</v>
      </c>
      <c r="G15591" s="95">
        <v>0</v>
      </c>
      <c r="H15591" s="93" t="s">
        <v>8976</v>
      </c>
      <c r="I15591" s="93" t="s">
        <v>23900</v>
      </c>
      <c r="J15591" s="93" t="s">
        <v>20908</v>
      </c>
      <c r="K15591" s="93" t="s">
        <v>4889</v>
      </c>
      <c r="L15591" s="14">
        <f>AND(vyberHrace&lt;&gt;"",ISNUMBER(SEARCH(vyberHrace,$B15591)))</f>
      </c>
      <c r="M15591" s="14">
        <f>AND($I15591=MID(kododd,1,2),$J15591=MID(kododd,3,3))</f>
      </c>
    </row>
    <row r="15592">
      <c r="A15592" s="95">
        <v>46449</v>
      </c>
      <c r="B15592" s="93" t="s">
        <v>8579</v>
      </c>
      <c r="C15592" s="93" t="s">
        <v>1408</v>
      </c>
      <c r="D15592" s="95">
        <v>1269</v>
      </c>
      <c r="F15592" s="95">
        <v>23723270</v>
      </c>
      <c r="G15592" s="95">
        <v>0</v>
      </c>
      <c r="H15592" s="93" t="s">
        <v>8976</v>
      </c>
      <c r="I15592" s="93" t="s">
        <v>23900</v>
      </c>
      <c r="J15592" s="93" t="s">
        <v>20874</v>
      </c>
      <c r="K15592" s="93" t="s">
        <v>21371</v>
      </c>
      <c r="L15592" s="14">
        <f>AND(vyberHrace&lt;&gt;"",ISNUMBER(SEARCH(vyberHrace,$B15592)))</f>
      </c>
      <c r="M15592" s="14">
        <f>AND($I15592=MID(kododd,1,2),$J15592=MID(kododd,3,3))</f>
      </c>
    </row>
    <row r="15593">
      <c r="A15593" s="95">
        <v>46443</v>
      </c>
      <c r="B15593" s="93" t="s">
        <v>8581</v>
      </c>
      <c r="C15593" s="93" t="s">
        <v>3255</v>
      </c>
      <c r="D15593" s="95">
        <v>1168</v>
      </c>
      <c r="F15593" s="95">
        <v>23741198</v>
      </c>
      <c r="G15593" s="95">
        <v>0</v>
      </c>
      <c r="H15593" s="93" t="s">
        <v>8976</v>
      </c>
      <c r="I15593" s="93" t="s">
        <v>23900</v>
      </c>
      <c r="J15593" s="93" t="s">
        <v>20874</v>
      </c>
      <c r="K15593" s="93" t="s">
        <v>21371</v>
      </c>
      <c r="L15593" s="14">
        <f>AND(vyberHrace&lt;&gt;"",ISNUMBER(SEARCH(vyberHrace,$B15593)))</f>
      </c>
      <c r="M15593" s="14">
        <f>AND($I15593=MID(kododd,1,2),$J15593=MID(kododd,3,3))</f>
      </c>
    </row>
    <row r="15594">
      <c r="A15594" s="95">
        <v>49735</v>
      </c>
      <c r="B15594" s="93" t="s">
        <v>14550</v>
      </c>
      <c r="C15594" s="93" t="s">
        <v>1406</v>
      </c>
      <c r="D15594" s="95">
        <v>1553</v>
      </c>
      <c r="E15594" s="95">
        <v>1713</v>
      </c>
      <c r="F15594" s="95">
        <v>23732105</v>
      </c>
      <c r="G15594" s="95">
        <v>250</v>
      </c>
      <c r="H15594" s="93" t="s">
        <v>8976</v>
      </c>
      <c r="I15594" s="93" t="s">
        <v>23900</v>
      </c>
      <c r="J15594" s="93" t="s">
        <v>20859</v>
      </c>
      <c r="K15594" s="93" t="s">
        <v>6153</v>
      </c>
      <c r="L15594" s="14">
        <f>AND(vyberHrace&lt;&gt;"",ISNUMBER(SEARCH(vyberHrace,$B15594)))</f>
      </c>
      <c r="M15594" s="14">
        <f>AND($I15594=MID(kododd,1,2),$J15594=MID(kododd,3,3))</f>
      </c>
    </row>
    <row r="15595">
      <c r="A15595" s="95">
        <v>55368</v>
      </c>
      <c r="B15595" s="93" t="s">
        <v>22636</v>
      </c>
      <c r="C15595" s="93" t="s">
        <v>1422</v>
      </c>
      <c r="G15595" s="95">
        <v>0</v>
      </c>
      <c r="H15595" s="93" t="s">
        <v>8976</v>
      </c>
      <c r="I15595" s="93" t="s">
        <v>23900</v>
      </c>
      <c r="J15595" s="93" t="s">
        <v>20908</v>
      </c>
      <c r="K15595" s="93" t="s">
        <v>4889</v>
      </c>
      <c r="L15595" s="14">
        <f>AND(vyberHrace&lt;&gt;"",ISNUMBER(SEARCH(vyberHrace,$B15595)))</f>
      </c>
      <c r="M15595" s="14">
        <f>AND($I15595=MID(kododd,1,2),$J15595=MID(kododd,3,3))</f>
      </c>
    </row>
    <row r="15596">
      <c r="A15596" s="95">
        <v>36388</v>
      </c>
      <c r="B15596" s="93" t="s">
        <v>21283</v>
      </c>
      <c r="C15596" s="93" t="s">
        <v>1444</v>
      </c>
      <c r="D15596" s="95">
        <v>1266</v>
      </c>
      <c r="E15596" s="95">
        <v>1550</v>
      </c>
      <c r="F15596" s="95">
        <v>365998</v>
      </c>
      <c r="G15596" s="95">
        <v>0</v>
      </c>
      <c r="H15596" s="93" t="s">
        <v>8976</v>
      </c>
      <c r="I15596" s="93" t="s">
        <v>23900</v>
      </c>
      <c r="J15596" s="93" t="s">
        <v>20874</v>
      </c>
      <c r="K15596" s="93" t="s">
        <v>21371</v>
      </c>
      <c r="L15596" s="14">
        <f>AND(vyberHrace&lt;&gt;"",ISNUMBER(SEARCH(vyberHrace,$B15596)))</f>
      </c>
      <c r="M15596" s="14">
        <f>AND($I15596=MID(kododd,1,2),$J15596=MID(kododd,3,3))</f>
      </c>
    </row>
    <row r="15597">
      <c r="A15597" s="95">
        <v>62705</v>
      </c>
      <c r="B15597" s="93" t="s">
        <v>29298</v>
      </c>
      <c r="C15597" s="93" t="s">
        <v>1411</v>
      </c>
      <c r="G15597" s="95">
        <v>250</v>
      </c>
      <c r="H15597" s="93" t="s">
        <v>8976</v>
      </c>
      <c r="I15597" s="93" t="s">
        <v>23900</v>
      </c>
      <c r="J15597" s="93" t="s">
        <v>20969</v>
      </c>
      <c r="K15597" s="93" t="s">
        <v>4719</v>
      </c>
      <c r="L15597" s="14">
        <f>AND(vyberHrace&lt;&gt;"",ISNUMBER(SEARCH(vyberHrace,$B15597)))</f>
      </c>
      <c r="M15597" s="14">
        <f>AND($I15597=MID(kododd,1,2),$J15597=MID(kododd,3,3))</f>
      </c>
    </row>
    <row r="15598">
      <c r="A15598" s="95">
        <v>49536</v>
      </c>
      <c r="B15598" s="93" t="s">
        <v>22621</v>
      </c>
      <c r="C15598" s="93" t="s">
        <v>1412</v>
      </c>
      <c r="G15598" s="95">
        <v>0</v>
      </c>
      <c r="H15598" s="93" t="s">
        <v>8976</v>
      </c>
      <c r="I15598" s="93" t="s">
        <v>23900</v>
      </c>
      <c r="J15598" s="93" t="s">
        <v>20937</v>
      </c>
      <c r="K15598" s="93" t="s">
        <v>9090</v>
      </c>
      <c r="L15598" s="14">
        <f>AND(vyberHrace&lt;&gt;"",ISNUMBER(SEARCH(vyberHrace,$B15598)))</f>
      </c>
      <c r="M15598" s="14">
        <f>AND($I15598=MID(kododd,1,2),$J15598=MID(kododd,3,3))</f>
      </c>
    </row>
    <row r="15599">
      <c r="A15599" s="95">
        <v>48548</v>
      </c>
      <c r="B15599" s="93" t="s">
        <v>21335</v>
      </c>
      <c r="C15599" s="93" t="s">
        <v>1406</v>
      </c>
      <c r="D15599" s="95">
        <v>1689</v>
      </c>
      <c r="E15599" s="95">
        <v>1790</v>
      </c>
      <c r="F15599" s="95">
        <v>23731877</v>
      </c>
      <c r="G15599" s="95">
        <v>250</v>
      </c>
      <c r="H15599" s="93" t="s">
        <v>8976</v>
      </c>
      <c r="I15599" s="93" t="s">
        <v>23900</v>
      </c>
      <c r="J15599" s="93" t="s">
        <v>20874</v>
      </c>
      <c r="K15599" s="93" t="s">
        <v>21371</v>
      </c>
      <c r="L15599" s="14">
        <f>AND(vyberHrace&lt;&gt;"",ISNUMBER(SEARCH(vyberHrace,$B15599)))</f>
      </c>
      <c r="M15599" s="14">
        <f>AND($I15599=MID(kododd,1,2),$J15599=MID(kododd,3,3))</f>
      </c>
    </row>
    <row r="15600">
      <c r="A15600" s="95">
        <v>59721</v>
      </c>
      <c r="B15600" s="93" t="s">
        <v>26093</v>
      </c>
      <c r="C15600" s="93" t="s">
        <v>3255</v>
      </c>
      <c r="D15600" s="95">
        <v>1018</v>
      </c>
      <c r="G15600" s="95">
        <v>250</v>
      </c>
      <c r="H15600" s="93" t="s">
        <v>8976</v>
      </c>
      <c r="I15600" s="93" t="s">
        <v>23900</v>
      </c>
      <c r="J15600" s="93" t="s">
        <v>20937</v>
      </c>
      <c r="K15600" s="93" t="s">
        <v>9090</v>
      </c>
      <c r="L15600" s="14">
        <f>AND(vyberHrace&lt;&gt;"",ISNUMBER(SEARCH(vyberHrace,$B15600)))</f>
      </c>
      <c r="M15600" s="14">
        <f>AND($I15600=MID(kododd,1,2),$J15600=MID(kododd,3,3))</f>
      </c>
    </row>
    <row r="15601">
      <c r="A15601" s="95">
        <v>6962</v>
      </c>
      <c r="B15601" s="93" t="s">
        <v>13119</v>
      </c>
      <c r="C15601" s="93" t="s">
        <v>1413</v>
      </c>
      <c r="D15601" s="95">
        <v>1700</v>
      </c>
      <c r="E15601" s="95">
        <v>1814</v>
      </c>
      <c r="F15601" s="95">
        <v>354996</v>
      </c>
      <c r="G15601" s="95">
        <v>250</v>
      </c>
      <c r="H15601" s="93" t="s">
        <v>8976</v>
      </c>
      <c r="I15601" s="93" t="s">
        <v>23900</v>
      </c>
      <c r="J15601" s="93" t="s">
        <v>20908</v>
      </c>
      <c r="K15601" s="93" t="s">
        <v>4889</v>
      </c>
      <c r="L15601" s="14">
        <f>AND(vyberHrace&lt;&gt;"",ISNUMBER(SEARCH(vyberHrace,$B15601)))</f>
      </c>
      <c r="M15601" s="14">
        <f>AND($I15601=MID(kododd,1,2),$J15601=MID(kododd,3,3))</f>
      </c>
    </row>
    <row r="15602">
      <c r="A15602" s="95">
        <v>32582</v>
      </c>
      <c r="B15602" s="93" t="s">
        <v>13120</v>
      </c>
      <c r="C15602" s="93" t="s">
        <v>1448</v>
      </c>
      <c r="D15602" s="95">
        <v>1562</v>
      </c>
      <c r="E15602" s="95">
        <v>1747</v>
      </c>
      <c r="F15602" s="95">
        <v>362301</v>
      </c>
      <c r="G15602" s="95">
        <v>250</v>
      </c>
      <c r="H15602" s="93" t="s">
        <v>8976</v>
      </c>
      <c r="I15602" s="93" t="s">
        <v>23900</v>
      </c>
      <c r="J15602" s="93" t="s">
        <v>20908</v>
      </c>
      <c r="K15602" s="93" t="s">
        <v>4889</v>
      </c>
      <c r="L15602" s="14">
        <f>AND(vyberHrace&lt;&gt;"",ISNUMBER(SEARCH(vyberHrace,$B15602)))</f>
      </c>
      <c r="M15602" s="14">
        <f>AND($I15602=MID(kododd,1,2),$J15602=MID(kododd,3,3))</f>
      </c>
    </row>
    <row r="15603">
      <c r="A15603" s="95">
        <v>36136</v>
      </c>
      <c r="B15603" s="93" t="s">
        <v>12890</v>
      </c>
      <c r="C15603" s="93" t="s">
        <v>1399</v>
      </c>
      <c r="D15603" s="95">
        <v>1500</v>
      </c>
      <c r="E15603" s="95">
        <v>1644</v>
      </c>
      <c r="F15603" s="95">
        <v>366005</v>
      </c>
      <c r="G15603" s="95">
        <v>0</v>
      </c>
      <c r="H15603" s="93" t="s">
        <v>8976</v>
      </c>
      <c r="I15603" s="93" t="s">
        <v>23900</v>
      </c>
      <c r="J15603" s="93" t="s">
        <v>20874</v>
      </c>
      <c r="K15603" s="93" t="s">
        <v>21371</v>
      </c>
      <c r="L15603" s="14">
        <f>AND(vyberHrace&lt;&gt;"",ISNUMBER(SEARCH(vyberHrace,$B15603)))</f>
      </c>
      <c r="M15603" s="14">
        <f>AND($I15603=MID(kododd,1,2),$J15603=MID(kododd,3,3))</f>
      </c>
    </row>
    <row r="15604">
      <c r="A15604" s="95">
        <v>3501</v>
      </c>
      <c r="B15604" s="93" t="s">
        <v>13129</v>
      </c>
      <c r="C15604" s="93" t="s">
        <v>1474</v>
      </c>
      <c r="D15604" s="95">
        <v>1650</v>
      </c>
      <c r="E15604" s="95">
        <v>1733</v>
      </c>
      <c r="F15604" s="95">
        <v>345890</v>
      </c>
      <c r="G15604" s="95">
        <v>250</v>
      </c>
      <c r="H15604" s="93" t="s">
        <v>8976</v>
      </c>
      <c r="I15604" s="93" t="s">
        <v>23900</v>
      </c>
      <c r="J15604" s="93" t="s">
        <v>20969</v>
      </c>
      <c r="K15604" s="93" t="s">
        <v>4719</v>
      </c>
      <c r="L15604" s="14">
        <f>AND(vyberHrace&lt;&gt;"",ISNUMBER(SEARCH(vyberHrace,$B15604)))</f>
      </c>
      <c r="M15604" s="14">
        <f>AND($I15604=MID(kododd,1,2),$J15604=MID(kododd,3,3))</f>
      </c>
    </row>
    <row r="15605">
      <c r="A15605" s="95">
        <v>61563</v>
      </c>
      <c r="B15605" s="93" t="s">
        <v>27734</v>
      </c>
      <c r="C15605" s="93" t="s">
        <v>1487</v>
      </c>
      <c r="G15605" s="95">
        <v>250</v>
      </c>
      <c r="H15605" s="93" t="s">
        <v>8976</v>
      </c>
      <c r="I15605" s="93" t="s">
        <v>23900</v>
      </c>
      <c r="J15605" s="93" t="s">
        <v>20917</v>
      </c>
      <c r="K15605" s="93" t="s">
        <v>5565</v>
      </c>
      <c r="L15605" s="14">
        <f>AND(vyberHrace&lt;&gt;"",ISNUMBER(SEARCH(vyberHrace,$B15605)))</f>
      </c>
      <c r="M15605" s="14">
        <f>AND($I15605=MID(kododd,1,2),$J15605=MID(kododd,3,3))</f>
      </c>
    </row>
    <row r="15606">
      <c r="A15606" s="95">
        <v>49636</v>
      </c>
      <c r="B15606" s="93" t="s">
        <v>19423</v>
      </c>
      <c r="C15606" s="93" t="s">
        <v>1406</v>
      </c>
      <c r="G15606" s="95">
        <v>0</v>
      </c>
      <c r="H15606" s="93" t="s">
        <v>8976</v>
      </c>
      <c r="I15606" s="93" t="s">
        <v>23900</v>
      </c>
      <c r="J15606" s="93" t="s">
        <v>20937</v>
      </c>
      <c r="K15606" s="93" t="s">
        <v>9090</v>
      </c>
      <c r="L15606" s="14">
        <f>AND(vyberHrace&lt;&gt;"",ISNUMBER(SEARCH(vyberHrace,$B15606)))</f>
      </c>
      <c r="M15606" s="14">
        <f>AND($I15606=MID(kododd,1,2),$J15606=MID(kododd,3,3))</f>
      </c>
    </row>
    <row r="15607">
      <c r="A15607" s="95">
        <v>32718</v>
      </c>
      <c r="B15607" s="93" t="s">
        <v>14174</v>
      </c>
      <c r="C15607" s="93" t="s">
        <v>1418</v>
      </c>
      <c r="D15607" s="95">
        <v>1576</v>
      </c>
      <c r="F15607" s="95">
        <v>362310</v>
      </c>
      <c r="G15607" s="95">
        <v>0</v>
      </c>
      <c r="H15607" s="93" t="s">
        <v>8976</v>
      </c>
      <c r="I15607" s="93" t="s">
        <v>23900</v>
      </c>
      <c r="J15607" s="93" t="s">
        <v>20874</v>
      </c>
      <c r="K15607" s="93" t="s">
        <v>21371</v>
      </c>
      <c r="L15607" s="14">
        <f>AND(vyberHrace&lt;&gt;"",ISNUMBER(SEARCH(vyberHrace,$B15607)))</f>
      </c>
      <c r="M15607" s="14">
        <f>AND($I15607=MID(kododd,1,2),$J15607=MID(kododd,3,3))</f>
      </c>
    </row>
    <row r="15608">
      <c r="A15608" s="95">
        <v>56321</v>
      </c>
      <c r="B15608" s="93" t="s">
        <v>22658</v>
      </c>
      <c r="C15608" s="93" t="s">
        <v>3255</v>
      </c>
      <c r="D15608" s="95">
        <v>1285</v>
      </c>
      <c r="G15608" s="95">
        <v>250</v>
      </c>
      <c r="H15608" s="93" t="s">
        <v>8976</v>
      </c>
      <c r="I15608" s="93" t="s">
        <v>23900</v>
      </c>
      <c r="J15608" s="93" t="s">
        <v>20972</v>
      </c>
      <c r="K15608" s="93" t="s">
        <v>26132</v>
      </c>
      <c r="L15608" s="14">
        <f>AND(vyberHrace&lt;&gt;"",ISNUMBER(SEARCH(vyberHrace,$B15608)))</f>
      </c>
      <c r="M15608" s="14">
        <f>AND($I15608=MID(kododd,1,2),$J15608=MID(kododd,3,3))</f>
      </c>
    </row>
    <row r="15609">
      <c r="A15609" s="95">
        <v>32265</v>
      </c>
      <c r="B15609" s="93" t="s">
        <v>14309</v>
      </c>
      <c r="C15609" s="93" t="s">
        <v>1398</v>
      </c>
      <c r="D15609" s="95">
        <v>1459</v>
      </c>
      <c r="E15609" s="95">
        <v>1680</v>
      </c>
      <c r="F15609" s="95">
        <v>348856</v>
      </c>
      <c r="G15609" s="95">
        <v>0</v>
      </c>
      <c r="H15609" s="93" t="s">
        <v>8976</v>
      </c>
      <c r="I15609" s="93" t="s">
        <v>23900</v>
      </c>
      <c r="J15609" s="93" t="s">
        <v>20859</v>
      </c>
      <c r="K15609" s="93" t="s">
        <v>6153</v>
      </c>
      <c r="L15609" s="14">
        <f>AND(vyberHrace&lt;&gt;"",ISNUMBER(SEARCH(vyberHrace,$B15609)))</f>
      </c>
      <c r="M15609" s="14">
        <f>AND($I15609=MID(kododd,1,2),$J15609=MID(kododd,3,3))</f>
      </c>
    </row>
    <row r="15610">
      <c r="A15610" s="95">
        <v>36794</v>
      </c>
      <c r="B15610" s="93" t="s">
        <v>14310</v>
      </c>
      <c r="C15610" s="93" t="s">
        <v>1417</v>
      </c>
      <c r="D15610" s="95">
        <v>1329</v>
      </c>
      <c r="E15610" s="95">
        <v>1677</v>
      </c>
      <c r="F15610" s="95">
        <v>384500</v>
      </c>
      <c r="G15610" s="95">
        <v>0</v>
      </c>
      <c r="H15610" s="93" t="s">
        <v>8976</v>
      </c>
      <c r="I15610" s="93" t="s">
        <v>23900</v>
      </c>
      <c r="J15610" s="93" t="s">
        <v>20859</v>
      </c>
      <c r="K15610" s="93" t="s">
        <v>6153</v>
      </c>
      <c r="L15610" s="14">
        <f>AND(vyberHrace&lt;&gt;"",ISNUMBER(SEARCH(vyberHrace,$B15610)))</f>
      </c>
      <c r="M15610" s="14">
        <f>AND($I15610=MID(kododd,1,2),$J15610=MID(kododd,3,3))</f>
      </c>
    </row>
    <row r="15611">
      <c r="A15611" s="95">
        <v>32976</v>
      </c>
      <c r="B15611" s="93" t="s">
        <v>14323</v>
      </c>
      <c r="C15611" s="93" t="s">
        <v>1398</v>
      </c>
      <c r="D15611" s="95">
        <v>1490</v>
      </c>
      <c r="F15611" s="95">
        <v>368261</v>
      </c>
      <c r="G15611" s="95">
        <v>0</v>
      </c>
      <c r="H15611" s="93" t="s">
        <v>8976</v>
      </c>
      <c r="I15611" s="93" t="s">
        <v>23900</v>
      </c>
      <c r="J15611" s="93" t="s">
        <v>20946</v>
      </c>
      <c r="K15611" s="93" t="s">
        <v>6829</v>
      </c>
      <c r="L15611" s="14">
        <f>AND(vyberHrace&lt;&gt;"",ISNUMBER(SEARCH(vyberHrace,$B15611)))</f>
      </c>
      <c r="M15611" s="14">
        <f>AND($I15611=MID(kododd,1,2),$J15611=MID(kododd,3,3))</f>
      </c>
    </row>
    <row r="15612">
      <c r="A15612" s="95">
        <v>34363</v>
      </c>
      <c r="B15612" s="93" t="s">
        <v>14327</v>
      </c>
      <c r="C15612" s="93" t="s">
        <v>1414</v>
      </c>
      <c r="D15612" s="95">
        <v>1079</v>
      </c>
      <c r="G15612" s="95">
        <v>0</v>
      </c>
      <c r="H15612" s="93" t="s">
        <v>8976</v>
      </c>
      <c r="I15612" s="93" t="s">
        <v>23900</v>
      </c>
      <c r="J15612" s="93" t="s">
        <v>20908</v>
      </c>
      <c r="K15612" s="93" t="s">
        <v>4889</v>
      </c>
      <c r="L15612" s="14">
        <f>AND(vyberHrace&lt;&gt;"",ISNUMBER(SEARCH(vyberHrace,$B15612)))</f>
      </c>
      <c r="M15612" s="14">
        <f>AND($I15612=MID(kododd,1,2),$J15612=MID(kododd,3,3))</f>
      </c>
    </row>
    <row r="15613">
      <c r="A15613" s="95">
        <v>38704</v>
      </c>
      <c r="B15613" s="93" t="s">
        <v>14328</v>
      </c>
      <c r="C15613" s="93" t="s">
        <v>1444</v>
      </c>
      <c r="G15613" s="95">
        <v>0</v>
      </c>
      <c r="H15613" s="93" t="s">
        <v>8976</v>
      </c>
      <c r="I15613" s="93" t="s">
        <v>23900</v>
      </c>
      <c r="J15613" s="93" t="s">
        <v>20908</v>
      </c>
      <c r="K15613" s="93" t="s">
        <v>4889</v>
      </c>
      <c r="L15613" s="14">
        <f>AND(vyberHrace&lt;&gt;"",ISNUMBER(SEARCH(vyberHrace,$B15613)))</f>
      </c>
      <c r="M15613" s="14">
        <f>AND($I15613=MID(kododd,1,2),$J15613=MID(kododd,3,3))</f>
      </c>
    </row>
    <row r="15614">
      <c r="A15614" s="95">
        <v>34981</v>
      </c>
      <c r="B15614" s="93" t="s">
        <v>10256</v>
      </c>
      <c r="C15614" s="93" t="s">
        <v>1421</v>
      </c>
      <c r="G15614" s="95">
        <v>0</v>
      </c>
      <c r="H15614" s="93" t="s">
        <v>8976</v>
      </c>
      <c r="I15614" s="93" t="s">
        <v>23900</v>
      </c>
      <c r="J15614" s="93" t="s">
        <v>20908</v>
      </c>
      <c r="K15614" s="93" t="s">
        <v>4889</v>
      </c>
      <c r="L15614" s="14">
        <f>AND(vyberHrace&lt;&gt;"",ISNUMBER(SEARCH(vyberHrace,$B15614)))</f>
      </c>
      <c r="M15614" s="14">
        <f>AND($I15614=MID(kododd,1,2),$J15614=MID(kododd,3,3))</f>
      </c>
    </row>
    <row r="15615">
      <c r="A15615" s="95">
        <v>43008</v>
      </c>
      <c r="B15615" s="93" t="s">
        <v>10258</v>
      </c>
      <c r="C15615" s="93" t="s">
        <v>1408</v>
      </c>
      <c r="G15615" s="95">
        <v>500</v>
      </c>
      <c r="H15615" s="93" t="s">
        <v>8976</v>
      </c>
      <c r="I15615" s="93" t="s">
        <v>23900</v>
      </c>
      <c r="J15615" s="93" t="s">
        <v>23412</v>
      </c>
      <c r="K15615" s="93" t="s">
        <v>21366</v>
      </c>
      <c r="L15615" s="14">
        <f>AND(vyberHrace&lt;&gt;"",ISNUMBER(SEARCH(vyberHrace,$B15615)))</f>
      </c>
      <c r="M15615" s="14">
        <f>AND($I15615=MID(kododd,1,2),$J15615=MID(kododd,3,3))</f>
      </c>
    </row>
    <row r="15616">
      <c r="A15616" s="95">
        <v>45684</v>
      </c>
      <c r="B15616" s="93" t="s">
        <v>10260</v>
      </c>
      <c r="C15616" s="93" t="s">
        <v>3255</v>
      </c>
      <c r="G15616" s="95">
        <v>500</v>
      </c>
      <c r="H15616" s="93" t="s">
        <v>8976</v>
      </c>
      <c r="I15616" s="93" t="s">
        <v>23900</v>
      </c>
      <c r="J15616" s="93" t="s">
        <v>23412</v>
      </c>
      <c r="K15616" s="93" t="s">
        <v>21366</v>
      </c>
      <c r="L15616" s="14">
        <f>AND(vyberHrace&lt;&gt;"",ISNUMBER(SEARCH(vyberHrace,$B15616)))</f>
      </c>
      <c r="M15616" s="14">
        <f>AND($I15616=MID(kododd,1,2),$J15616=MID(kododd,3,3))</f>
      </c>
    </row>
    <row r="15617">
      <c r="A15617" s="95">
        <v>41849</v>
      </c>
      <c r="B15617" s="93" t="s">
        <v>10274</v>
      </c>
      <c r="C15617" s="93" t="s">
        <v>1444</v>
      </c>
      <c r="D15617" s="95">
        <v>1248</v>
      </c>
      <c r="E15617" s="95">
        <v>1560</v>
      </c>
      <c r="F15617" s="95">
        <v>23709006</v>
      </c>
      <c r="G15617" s="95">
        <v>0</v>
      </c>
      <c r="H15617" s="93" t="s">
        <v>8976</v>
      </c>
      <c r="I15617" s="93" t="s">
        <v>23900</v>
      </c>
      <c r="J15617" s="93" t="s">
        <v>20946</v>
      </c>
      <c r="K15617" s="93" t="s">
        <v>6829</v>
      </c>
      <c r="L15617" s="14">
        <f>AND(vyberHrace&lt;&gt;"",ISNUMBER(SEARCH(vyberHrace,$B15617)))</f>
      </c>
      <c r="M15617" s="14">
        <f>AND($I15617=MID(kododd,1,2),$J15617=MID(kododd,3,3))</f>
      </c>
    </row>
    <row r="15618">
      <c r="A15618" s="95">
        <v>14405</v>
      </c>
      <c r="B15618" s="93" t="s">
        <v>10276</v>
      </c>
      <c r="C15618" s="93" t="s">
        <v>1447</v>
      </c>
      <c r="D15618" s="95">
        <v>1715</v>
      </c>
      <c r="E15618" s="95">
        <v>1800</v>
      </c>
      <c r="F15618" s="95">
        <v>348937</v>
      </c>
      <c r="G15618" s="95">
        <v>250</v>
      </c>
      <c r="H15618" s="93" t="s">
        <v>8976</v>
      </c>
      <c r="I15618" s="93" t="s">
        <v>23900</v>
      </c>
      <c r="J15618" s="93" t="s">
        <v>20946</v>
      </c>
      <c r="K15618" s="93" t="s">
        <v>6829</v>
      </c>
      <c r="L15618" s="14">
        <f>AND(vyberHrace&lt;&gt;"",ISNUMBER(SEARCH(vyberHrace,$B15618)))</f>
      </c>
      <c r="M15618" s="14">
        <f>AND($I15618=MID(kododd,1,2),$J15618=MID(kododd,3,3))</f>
      </c>
    </row>
    <row r="15619">
      <c r="A15619" s="95">
        <v>6973</v>
      </c>
      <c r="B15619" s="93" t="s">
        <v>10277</v>
      </c>
      <c r="C15619" s="93" t="s">
        <v>1447</v>
      </c>
      <c r="D15619" s="95">
        <v>1793</v>
      </c>
      <c r="E15619" s="95">
        <v>1820</v>
      </c>
      <c r="F15619" s="95">
        <v>318310</v>
      </c>
      <c r="G15619" s="95">
        <v>250</v>
      </c>
      <c r="H15619" s="93" t="s">
        <v>8976</v>
      </c>
      <c r="I15619" s="93" t="s">
        <v>23900</v>
      </c>
      <c r="J15619" s="93" t="s">
        <v>20969</v>
      </c>
      <c r="K15619" s="93" t="s">
        <v>4719</v>
      </c>
      <c r="L15619" s="14">
        <f>AND(vyberHrace&lt;&gt;"",ISNUMBER(SEARCH(vyberHrace,$B15619)))</f>
      </c>
      <c r="M15619" s="14">
        <f>AND($I15619=MID(kododd,1,2),$J15619=MID(kododd,3,3))</f>
      </c>
    </row>
    <row r="15620">
      <c r="A15620" s="95">
        <v>41881</v>
      </c>
      <c r="B15620" s="93" t="s">
        <v>10281</v>
      </c>
      <c r="C15620" s="93" t="s">
        <v>1462</v>
      </c>
      <c r="D15620" s="95">
        <v>1394</v>
      </c>
      <c r="E15620" s="95">
        <v>1696</v>
      </c>
      <c r="F15620" s="95">
        <v>23709014</v>
      </c>
      <c r="G15620" s="95">
        <v>250</v>
      </c>
      <c r="H15620" s="93" t="s">
        <v>8976</v>
      </c>
      <c r="I15620" s="93" t="s">
        <v>23900</v>
      </c>
      <c r="J15620" s="93" t="s">
        <v>20946</v>
      </c>
      <c r="K15620" s="93" t="s">
        <v>6829</v>
      </c>
      <c r="L15620" s="14">
        <f>AND(vyberHrace&lt;&gt;"",ISNUMBER(SEARCH(vyberHrace,$B15620)))</f>
      </c>
      <c r="M15620" s="14">
        <f>AND($I15620=MID(kododd,1,2),$J15620=MID(kododd,3,3))</f>
      </c>
    </row>
    <row r="15621">
      <c r="A15621" s="95">
        <v>56414</v>
      </c>
      <c r="B15621" s="93" t="s">
        <v>10283</v>
      </c>
      <c r="C15621" s="93" t="s">
        <v>1422</v>
      </c>
      <c r="D15621" s="95">
        <v>1499</v>
      </c>
      <c r="E15621" s="95">
        <v>1724</v>
      </c>
      <c r="F15621" s="95">
        <v>23774932</v>
      </c>
      <c r="G15621" s="95">
        <v>250</v>
      </c>
      <c r="H15621" s="93" t="s">
        <v>8976</v>
      </c>
      <c r="I15621" s="93" t="s">
        <v>23900</v>
      </c>
      <c r="J15621" s="93" t="s">
        <v>20908</v>
      </c>
      <c r="K15621" s="93" t="s">
        <v>4889</v>
      </c>
      <c r="L15621" s="14">
        <f>AND(vyberHrace&lt;&gt;"",ISNUMBER(SEARCH(vyberHrace,$B15621)))</f>
      </c>
      <c r="M15621" s="14">
        <f>AND($I15621=MID(kododd,1,2),$J15621=MID(kododd,3,3))</f>
      </c>
    </row>
    <row r="15622">
      <c r="A15622" s="95">
        <v>31031</v>
      </c>
      <c r="B15622" s="93" t="s">
        <v>10284</v>
      </c>
      <c r="C15622" s="93" t="s">
        <v>1453</v>
      </c>
      <c r="D15622" s="95">
        <v>1493</v>
      </c>
      <c r="F15622" s="95">
        <v>362328</v>
      </c>
      <c r="G15622" s="95">
        <v>0</v>
      </c>
      <c r="H15622" s="93" t="s">
        <v>8976</v>
      </c>
      <c r="I15622" s="93" t="s">
        <v>23900</v>
      </c>
      <c r="J15622" s="93" t="s">
        <v>20874</v>
      </c>
      <c r="K15622" s="93" t="s">
        <v>21371</v>
      </c>
      <c r="L15622" s="14">
        <f>AND(vyberHrace&lt;&gt;"",ISNUMBER(SEARCH(vyberHrace,$B15622)))</f>
      </c>
      <c r="M15622" s="14">
        <f>AND($I15622=MID(kododd,1,2),$J15622=MID(kododd,3,3))</f>
      </c>
    </row>
    <row r="15623">
      <c r="A15623" s="95">
        <v>59132</v>
      </c>
      <c r="B15623" s="93" t="s">
        <v>10294</v>
      </c>
      <c r="C15623" s="93" t="s">
        <v>1416</v>
      </c>
      <c r="G15623" s="95">
        <v>0</v>
      </c>
      <c r="H15623" s="93" t="s">
        <v>8976</v>
      </c>
      <c r="I15623" s="93" t="s">
        <v>23900</v>
      </c>
      <c r="J15623" s="93" t="s">
        <v>21018</v>
      </c>
      <c r="K15623" s="93" t="s">
        <v>11116</v>
      </c>
      <c r="L15623" s="14">
        <f>AND(vyberHrace&lt;&gt;"",ISNUMBER(SEARCH(vyberHrace,$B15623)))</f>
      </c>
      <c r="M15623" s="14">
        <f>AND($I15623=MID(kododd,1,2),$J15623=MID(kododd,3,3))</f>
      </c>
    </row>
    <row r="15624">
      <c r="A15624" s="95">
        <v>63955</v>
      </c>
      <c r="B15624" s="93" t="s">
        <v>10295</v>
      </c>
      <c r="C15624" s="93" t="s">
        <v>1424</v>
      </c>
      <c r="D15624" s="95">
        <v>80189</v>
      </c>
      <c r="E15624" s="95">
        <v>80189</v>
      </c>
      <c r="G15624" s="95">
        <v>250</v>
      </c>
      <c r="H15624" s="93" t="s">
        <v>8976</v>
      </c>
      <c r="I15624" s="93" t="s">
        <v>23900</v>
      </c>
      <c r="J15624" s="93" t="s">
        <v>20846</v>
      </c>
      <c r="K15624" s="93" t="s">
        <v>4901</v>
      </c>
      <c r="L15624" s="14">
        <f>AND(vyberHrace&lt;&gt;"",ISNUMBER(SEARCH(vyberHrace,$B15624)))</f>
      </c>
      <c r="M15624" s="14">
        <f>AND($I15624=MID(kododd,1,2),$J15624=MID(kododd,3,3))</f>
      </c>
    </row>
    <row r="15625">
      <c r="A15625" s="95">
        <v>35814</v>
      </c>
      <c r="B15625" s="93" t="s">
        <v>8162</v>
      </c>
      <c r="C15625" s="93" t="s">
        <v>1448</v>
      </c>
      <c r="D15625" s="95">
        <v>1812</v>
      </c>
      <c r="E15625" s="95">
        <v>1885</v>
      </c>
      <c r="F15625" s="95">
        <v>351261</v>
      </c>
      <c r="G15625" s="95">
        <v>0</v>
      </c>
      <c r="H15625" s="93" t="s">
        <v>8976</v>
      </c>
      <c r="I15625" s="93" t="s">
        <v>23900</v>
      </c>
      <c r="J15625" s="93" t="s">
        <v>20969</v>
      </c>
      <c r="K15625" s="93" t="s">
        <v>4719</v>
      </c>
      <c r="L15625" s="14">
        <f>AND(vyberHrace&lt;&gt;"",ISNUMBER(SEARCH(vyberHrace,$B15625)))</f>
      </c>
      <c r="M15625" s="14">
        <f>AND($I15625=MID(kododd,1,2),$J15625=MID(kododd,3,3))</f>
      </c>
    </row>
    <row r="15626">
      <c r="A15626" s="95">
        <v>35815</v>
      </c>
      <c r="B15626" s="93" t="s">
        <v>8163</v>
      </c>
      <c r="C15626" s="93" t="s">
        <v>1421</v>
      </c>
      <c r="D15626" s="95">
        <v>1911</v>
      </c>
      <c r="E15626" s="95">
        <v>1983</v>
      </c>
      <c r="F15626" s="95">
        <v>351270</v>
      </c>
      <c r="G15626" s="95">
        <v>250</v>
      </c>
      <c r="H15626" s="93" t="s">
        <v>8976</v>
      </c>
      <c r="I15626" s="93" t="s">
        <v>23900</v>
      </c>
      <c r="J15626" s="93" t="s">
        <v>20969</v>
      </c>
      <c r="K15626" s="93" t="s">
        <v>4719</v>
      </c>
      <c r="L15626" s="14">
        <f>AND(vyberHrace&lt;&gt;"",ISNUMBER(SEARCH(vyberHrace,$B15626)))</f>
      </c>
      <c r="M15626" s="14">
        <f>AND($I15626=MID(kododd,1,2),$J15626=MID(kododd,3,3))</f>
      </c>
    </row>
    <row r="15627">
      <c r="A15627" s="95">
        <v>62838</v>
      </c>
      <c r="B15627" s="93" t="s">
        <v>29299</v>
      </c>
      <c r="C15627" s="93" t="s">
        <v>1411</v>
      </c>
      <c r="G15627" s="95">
        <v>250</v>
      </c>
      <c r="H15627" s="93" t="s">
        <v>8976</v>
      </c>
      <c r="I15627" s="93" t="s">
        <v>23900</v>
      </c>
      <c r="J15627" s="93" t="s">
        <v>20969</v>
      </c>
      <c r="K15627" s="93" t="s">
        <v>4719</v>
      </c>
      <c r="L15627" s="14">
        <f>AND(vyberHrace&lt;&gt;"",ISNUMBER(SEARCH(vyberHrace,$B15627)))</f>
      </c>
      <c r="M15627" s="14">
        <f>AND($I15627=MID(kododd,1,2),$J15627=MID(kododd,3,3))</f>
      </c>
    </row>
    <row r="15628">
      <c r="A15628" s="95">
        <v>58114</v>
      </c>
      <c r="B15628" s="93" t="s">
        <v>24639</v>
      </c>
      <c r="C15628" s="93" t="s">
        <v>1411</v>
      </c>
      <c r="G15628" s="95">
        <v>0</v>
      </c>
      <c r="H15628" s="93" t="s">
        <v>8976</v>
      </c>
      <c r="I15628" s="93" t="s">
        <v>23900</v>
      </c>
      <c r="J15628" s="93" t="s">
        <v>20908</v>
      </c>
      <c r="K15628" s="93" t="s">
        <v>4889</v>
      </c>
      <c r="L15628" s="14">
        <f>AND(vyberHrace&lt;&gt;"",ISNUMBER(SEARCH(vyberHrace,$B15628)))</f>
      </c>
      <c r="M15628" s="14">
        <f>AND($I15628=MID(kododd,1,2),$J15628=MID(kododd,3,3))</f>
      </c>
    </row>
    <row r="15629">
      <c r="A15629" s="95">
        <v>60098</v>
      </c>
      <c r="B15629" s="93" t="s">
        <v>26571</v>
      </c>
      <c r="C15629" s="93" t="s">
        <v>1420</v>
      </c>
      <c r="G15629" s="95">
        <v>250</v>
      </c>
      <c r="H15629" s="93" t="s">
        <v>8976</v>
      </c>
      <c r="I15629" s="93" t="s">
        <v>23900</v>
      </c>
      <c r="J15629" s="93" t="s">
        <v>20905</v>
      </c>
      <c r="K15629" s="93" t="s">
        <v>4820</v>
      </c>
      <c r="L15629" s="14">
        <f>AND(vyberHrace&lt;&gt;"",ISNUMBER(SEARCH(vyberHrace,$B15629)))</f>
      </c>
      <c r="M15629" s="14">
        <f>AND($I15629=MID(kododd,1,2),$J15629=MID(kododd,3,3))</f>
      </c>
    </row>
    <row r="15630">
      <c r="A15630" s="95">
        <v>46974</v>
      </c>
      <c r="B15630" s="93" t="s">
        <v>10497</v>
      </c>
      <c r="C15630" s="93" t="s">
        <v>1416</v>
      </c>
      <c r="G15630" s="95">
        <v>0</v>
      </c>
      <c r="H15630" s="93" t="s">
        <v>8976</v>
      </c>
      <c r="I15630" s="93" t="s">
        <v>23900</v>
      </c>
      <c r="J15630" s="93" t="s">
        <v>21011</v>
      </c>
      <c r="K15630" s="93" t="s">
        <v>134</v>
      </c>
      <c r="L15630" s="14">
        <f>AND(vyberHrace&lt;&gt;"",ISNUMBER(SEARCH(vyberHrace,$B15630)))</f>
      </c>
      <c r="M15630" s="14">
        <f>AND($I15630=MID(kododd,1,2),$J15630=MID(kododd,3,3))</f>
      </c>
    </row>
    <row r="15631">
      <c r="A15631" s="95">
        <v>25935</v>
      </c>
      <c r="B15631" s="93" t="s">
        <v>10510</v>
      </c>
      <c r="C15631" s="93" t="s">
        <v>1452</v>
      </c>
      <c r="D15631" s="95">
        <v>1935</v>
      </c>
      <c r="E15631" s="95">
        <v>1983</v>
      </c>
      <c r="F15631" s="95">
        <v>332321</v>
      </c>
      <c r="G15631" s="95">
        <v>0</v>
      </c>
      <c r="H15631" s="93" t="s">
        <v>8976</v>
      </c>
      <c r="I15631" s="93" t="s">
        <v>23900</v>
      </c>
      <c r="J15631" s="93" t="s">
        <v>20874</v>
      </c>
      <c r="K15631" s="93" t="s">
        <v>21371</v>
      </c>
      <c r="L15631" s="14">
        <f>AND(vyberHrace&lt;&gt;"",ISNUMBER(SEARCH(vyberHrace,$B15631)))</f>
      </c>
      <c r="M15631" s="14">
        <f>AND($I15631=MID(kododd,1,2),$J15631=MID(kododd,3,3))</f>
      </c>
    </row>
    <row r="15632">
      <c r="A15632" s="95">
        <v>34987</v>
      </c>
      <c r="B15632" s="93" t="s">
        <v>8454</v>
      </c>
      <c r="C15632" s="93" t="s">
        <v>1399</v>
      </c>
      <c r="G15632" s="95">
        <v>0</v>
      </c>
      <c r="H15632" s="93" t="s">
        <v>8976</v>
      </c>
      <c r="I15632" s="93" t="s">
        <v>23900</v>
      </c>
      <c r="J15632" s="93" t="s">
        <v>20908</v>
      </c>
      <c r="K15632" s="93" t="s">
        <v>4889</v>
      </c>
      <c r="L15632" s="14">
        <f>AND(vyberHrace&lt;&gt;"",ISNUMBER(SEARCH(vyberHrace,$B15632)))</f>
      </c>
      <c r="M15632" s="14">
        <f>AND($I15632=MID(kododd,1,2),$J15632=MID(kododd,3,3))</f>
      </c>
    </row>
    <row r="15633">
      <c r="A15633" s="95">
        <v>54301</v>
      </c>
      <c r="B15633" s="93" t="s">
        <v>797</v>
      </c>
      <c r="C15633" s="93" t="s">
        <v>1412</v>
      </c>
      <c r="G15633" s="95">
        <v>250</v>
      </c>
      <c r="H15633" s="93" t="s">
        <v>8976</v>
      </c>
      <c r="I15633" s="93" t="s">
        <v>23900</v>
      </c>
      <c r="J15633" s="93" t="s">
        <v>20870</v>
      </c>
      <c r="K15633" s="93" t="s">
        <v>5157</v>
      </c>
      <c r="L15633" s="14">
        <f>AND(vyberHrace&lt;&gt;"",ISNUMBER(SEARCH(vyberHrace,$B15633)))</f>
      </c>
      <c r="M15633" s="14">
        <f>AND($I15633=MID(kododd,1,2),$J15633=MID(kododd,3,3))</f>
      </c>
    </row>
    <row r="15634">
      <c r="A15634" s="95">
        <v>41680</v>
      </c>
      <c r="B15634" s="93" t="s">
        <v>10681</v>
      </c>
      <c r="C15634" s="93" t="s">
        <v>1408</v>
      </c>
      <c r="D15634" s="95">
        <v>1629</v>
      </c>
      <c r="E15634" s="95">
        <v>1760</v>
      </c>
      <c r="F15634" s="95">
        <v>397326</v>
      </c>
      <c r="G15634" s="95">
        <v>0</v>
      </c>
      <c r="H15634" s="93" t="s">
        <v>8976</v>
      </c>
      <c r="I15634" s="93" t="s">
        <v>23900</v>
      </c>
      <c r="J15634" s="93" t="s">
        <v>20859</v>
      </c>
      <c r="K15634" s="93" t="s">
        <v>6153</v>
      </c>
      <c r="L15634" s="14">
        <f>AND(vyberHrace&lt;&gt;"",ISNUMBER(SEARCH(vyberHrace,$B15634)))</f>
      </c>
      <c r="M15634" s="14">
        <f>AND($I15634=MID(kododd,1,2),$J15634=MID(kododd,3,3))</f>
      </c>
    </row>
    <row r="15635">
      <c r="A15635" s="95">
        <v>47956</v>
      </c>
      <c r="B15635" s="93" t="s">
        <v>10682</v>
      </c>
      <c r="C15635" s="93" t="s">
        <v>1412</v>
      </c>
      <c r="F15635" s="95">
        <v>23736143</v>
      </c>
      <c r="G15635" s="95">
        <v>250</v>
      </c>
      <c r="H15635" s="93" t="s">
        <v>8976</v>
      </c>
      <c r="I15635" s="93" t="s">
        <v>23900</v>
      </c>
      <c r="J15635" s="93" t="s">
        <v>20859</v>
      </c>
      <c r="K15635" s="93" t="s">
        <v>6153</v>
      </c>
      <c r="L15635" s="14">
        <f>AND(vyberHrace&lt;&gt;"",ISNUMBER(SEARCH(vyberHrace,$B15635)))</f>
      </c>
      <c r="M15635" s="14">
        <f>AND($I15635=MID(kododd,1,2),$J15635=MID(kododd,3,3))</f>
      </c>
    </row>
    <row r="15636">
      <c r="A15636" s="95">
        <v>35651</v>
      </c>
      <c r="B15636" s="93" t="s">
        <v>18853</v>
      </c>
      <c r="C15636" s="93" t="s">
        <v>1446</v>
      </c>
      <c r="D15636" s="95">
        <v>1545</v>
      </c>
      <c r="F15636" s="95">
        <v>370088</v>
      </c>
      <c r="G15636" s="95">
        <v>0</v>
      </c>
      <c r="H15636" s="93" t="s">
        <v>8976</v>
      </c>
      <c r="I15636" s="93" t="s">
        <v>23900</v>
      </c>
      <c r="J15636" s="93" t="s">
        <v>20946</v>
      </c>
      <c r="K15636" s="93" t="s">
        <v>6829</v>
      </c>
      <c r="L15636" s="14">
        <f>AND(vyberHrace&lt;&gt;"",ISNUMBER(SEARCH(vyberHrace,$B15636)))</f>
      </c>
      <c r="M15636" s="14">
        <f>AND($I15636=MID(kododd,1,2),$J15636=MID(kododd,3,3))</f>
      </c>
    </row>
    <row r="15637">
      <c r="A15637" s="95">
        <v>7269</v>
      </c>
      <c r="B15637" s="93" t="s">
        <v>10769</v>
      </c>
      <c r="C15637" s="93" t="s">
        <v>1446</v>
      </c>
      <c r="D15637" s="95">
        <v>1543</v>
      </c>
      <c r="E15637" s="95">
        <v>1761</v>
      </c>
      <c r="F15637" s="95">
        <v>23710616</v>
      </c>
      <c r="G15637" s="95">
        <v>250</v>
      </c>
      <c r="H15637" s="93" t="s">
        <v>8976</v>
      </c>
      <c r="I15637" s="93" t="s">
        <v>23900</v>
      </c>
      <c r="J15637" s="93" t="s">
        <v>20846</v>
      </c>
      <c r="K15637" s="93" t="s">
        <v>4901</v>
      </c>
      <c r="L15637" s="14">
        <f>AND(vyberHrace&lt;&gt;"",ISNUMBER(SEARCH(vyberHrace,$B15637)))</f>
      </c>
      <c r="M15637" s="14">
        <f>AND($I15637=MID(kododd,1,2),$J15637=MID(kododd,3,3))</f>
      </c>
    </row>
    <row r="15638">
      <c r="A15638" s="95">
        <v>43287</v>
      </c>
      <c r="B15638" s="93" t="s">
        <v>10658</v>
      </c>
      <c r="C15638" s="93" t="s">
        <v>1409</v>
      </c>
      <c r="D15638" s="95">
        <v>1100</v>
      </c>
      <c r="F15638" s="95">
        <v>23701579</v>
      </c>
      <c r="G15638" s="95">
        <v>0</v>
      </c>
      <c r="H15638" s="93" t="s">
        <v>8976</v>
      </c>
      <c r="I15638" s="93" t="s">
        <v>23900</v>
      </c>
      <c r="J15638" s="93" t="s">
        <v>20908</v>
      </c>
      <c r="K15638" s="93" t="s">
        <v>4889</v>
      </c>
      <c r="L15638" s="14">
        <f>AND(vyberHrace&lt;&gt;"",ISNUMBER(SEARCH(vyberHrace,$B15638)))</f>
      </c>
      <c r="M15638" s="14">
        <f>AND($I15638=MID(kododd,1,2),$J15638=MID(kododd,3,3))</f>
      </c>
    </row>
    <row r="15639">
      <c r="A15639" s="95">
        <v>63460</v>
      </c>
      <c r="B15639" s="93" t="s">
        <v>29300</v>
      </c>
      <c r="C15639" s="93" t="s">
        <v>1457</v>
      </c>
      <c r="G15639" s="95">
        <v>250</v>
      </c>
      <c r="H15639" s="93" t="s">
        <v>8976</v>
      </c>
      <c r="I15639" s="93" t="s">
        <v>23900</v>
      </c>
      <c r="J15639" s="93" t="s">
        <v>20888</v>
      </c>
      <c r="K15639" s="93" t="s">
        <v>5151</v>
      </c>
      <c r="L15639" s="14">
        <f>AND(vyberHrace&lt;&gt;"",ISNUMBER(SEARCH(vyberHrace,$B15639)))</f>
      </c>
      <c r="M15639" s="14">
        <f>AND($I15639=MID(kododd,1,2),$J15639=MID(kododd,3,3))</f>
      </c>
    </row>
    <row r="15640">
      <c r="A15640" s="95">
        <v>42722</v>
      </c>
      <c r="B15640" s="93" t="s">
        <v>12987</v>
      </c>
      <c r="C15640" s="93" t="s">
        <v>1469</v>
      </c>
      <c r="G15640" s="95">
        <v>250</v>
      </c>
      <c r="H15640" s="93" t="s">
        <v>8976</v>
      </c>
      <c r="I15640" s="93" t="s">
        <v>23900</v>
      </c>
      <c r="J15640" s="93" t="s">
        <v>20843</v>
      </c>
      <c r="K15640" s="93" t="s">
        <v>26141</v>
      </c>
      <c r="L15640" s="14">
        <f>AND(vyberHrace&lt;&gt;"",ISNUMBER(SEARCH(vyberHrace,$B15640)))</f>
      </c>
      <c r="M15640" s="14">
        <f>AND($I15640=MID(kododd,1,2),$J15640=MID(kododd,3,3))</f>
      </c>
    </row>
    <row r="15641">
      <c r="A15641" s="95">
        <v>56775</v>
      </c>
      <c r="B15641" s="93" t="s">
        <v>12990</v>
      </c>
      <c r="C15641" s="93" t="s">
        <v>1431</v>
      </c>
      <c r="G15641" s="95">
        <v>0</v>
      </c>
      <c r="H15641" s="93" t="s">
        <v>8976</v>
      </c>
      <c r="I15641" s="93" t="s">
        <v>23900</v>
      </c>
      <c r="J15641" s="93" t="s">
        <v>23412</v>
      </c>
      <c r="K15641" s="93" t="s">
        <v>21366</v>
      </c>
      <c r="L15641" s="14">
        <f>AND(vyberHrace&lt;&gt;"",ISNUMBER(SEARCH(vyberHrace,$B15641)))</f>
      </c>
      <c r="M15641" s="14">
        <f>AND($I15641=MID(kododd,1,2),$J15641=MID(kododd,3,3))</f>
      </c>
    </row>
    <row r="15642">
      <c r="A15642" s="95">
        <v>61602</v>
      </c>
      <c r="B15642" s="93" t="s">
        <v>27770</v>
      </c>
      <c r="C15642" s="93" t="s">
        <v>1420</v>
      </c>
      <c r="G15642" s="95">
        <v>250</v>
      </c>
      <c r="H15642" s="93" t="s">
        <v>8976</v>
      </c>
      <c r="I15642" s="93" t="s">
        <v>23900</v>
      </c>
      <c r="J15642" s="93" t="s">
        <v>20972</v>
      </c>
      <c r="K15642" s="93" t="s">
        <v>26132</v>
      </c>
      <c r="L15642" s="14">
        <f>AND(vyberHrace&lt;&gt;"",ISNUMBER(SEARCH(vyberHrace,$B15642)))</f>
      </c>
      <c r="M15642" s="14">
        <f>AND($I15642=MID(kododd,1,2),$J15642=MID(kododd,3,3))</f>
      </c>
    </row>
    <row r="15643">
      <c r="A15643" s="95">
        <v>27514</v>
      </c>
      <c r="B15643" s="93" t="s">
        <v>13010</v>
      </c>
      <c r="C15643" s="93" t="s">
        <v>1448</v>
      </c>
      <c r="D15643" s="95">
        <v>1854</v>
      </c>
      <c r="E15643" s="95">
        <v>1821</v>
      </c>
      <c r="F15643" s="95">
        <v>302236</v>
      </c>
      <c r="G15643" s="95">
        <v>0</v>
      </c>
      <c r="H15643" s="93" t="s">
        <v>8976</v>
      </c>
      <c r="I15643" s="93" t="s">
        <v>23900</v>
      </c>
      <c r="J15643" s="93" t="s">
        <v>20969</v>
      </c>
      <c r="K15643" s="93" t="s">
        <v>4719</v>
      </c>
      <c r="L15643" s="14">
        <f>AND(vyberHrace&lt;&gt;"",ISNUMBER(SEARCH(vyberHrace,$B15643)))</f>
      </c>
      <c r="M15643" s="14">
        <f>AND($I15643=MID(kododd,1,2),$J15643=MID(kododd,3,3))</f>
      </c>
    </row>
    <row r="15644">
      <c r="A15644" s="95">
        <v>1034</v>
      </c>
      <c r="B15644" s="93" t="s">
        <v>9285</v>
      </c>
      <c r="C15644" s="93" t="s">
        <v>1430</v>
      </c>
      <c r="D15644" s="95">
        <v>2120</v>
      </c>
      <c r="E15644" s="95">
        <v>2132</v>
      </c>
      <c r="F15644" s="95">
        <v>308374</v>
      </c>
      <c r="G15644" s="95">
        <v>0</v>
      </c>
      <c r="H15644" s="93" t="s">
        <v>8976</v>
      </c>
      <c r="I15644" s="93" t="s">
        <v>23900</v>
      </c>
      <c r="J15644" s="93" t="s">
        <v>20946</v>
      </c>
      <c r="K15644" s="93" t="s">
        <v>6829</v>
      </c>
      <c r="L15644" s="14">
        <f>AND(vyberHrace&lt;&gt;"",ISNUMBER(SEARCH(vyberHrace,$B15644)))</f>
      </c>
      <c r="M15644" s="14">
        <f>AND($I15644=MID(kododd,1,2),$J15644=MID(kododd,3,3))</f>
      </c>
    </row>
    <row r="15645">
      <c r="A15645" s="95">
        <v>48009</v>
      </c>
      <c r="B15645" s="93" t="s">
        <v>9289</v>
      </c>
      <c r="C15645" s="93" t="s">
        <v>1419</v>
      </c>
      <c r="D15645" s="95">
        <v>1039</v>
      </c>
      <c r="G15645" s="95">
        <v>0</v>
      </c>
      <c r="H15645" s="93" t="s">
        <v>8976</v>
      </c>
      <c r="I15645" s="93" t="s">
        <v>23900</v>
      </c>
      <c r="J15645" s="93" t="s">
        <v>20946</v>
      </c>
      <c r="K15645" s="93" t="s">
        <v>6829</v>
      </c>
      <c r="L15645" s="14">
        <f>AND(vyberHrace&lt;&gt;"",ISNUMBER(SEARCH(vyberHrace,$B15645)))</f>
      </c>
      <c r="M15645" s="14">
        <f>AND($I15645=MID(kododd,1,2),$J15645=MID(kododd,3,3))</f>
      </c>
    </row>
    <row r="15646">
      <c r="A15646" s="95">
        <v>36975</v>
      </c>
      <c r="B15646" s="93" t="s">
        <v>9291</v>
      </c>
      <c r="C15646" s="93" t="s">
        <v>1438</v>
      </c>
      <c r="D15646" s="95">
        <v>1250</v>
      </c>
      <c r="E15646" s="95">
        <v>1542</v>
      </c>
      <c r="F15646" s="95">
        <v>23701595</v>
      </c>
      <c r="G15646" s="95">
        <v>0</v>
      </c>
      <c r="H15646" s="93" t="s">
        <v>8976</v>
      </c>
      <c r="I15646" s="93" t="s">
        <v>23900</v>
      </c>
      <c r="J15646" s="93" t="s">
        <v>20908</v>
      </c>
      <c r="K15646" s="93" t="s">
        <v>4889</v>
      </c>
      <c r="L15646" s="14">
        <f>AND(vyberHrace&lt;&gt;"",ISNUMBER(SEARCH(vyberHrace,$B15646)))</f>
      </c>
      <c r="M15646" s="14">
        <f>AND($I15646=MID(kododd,1,2),$J15646=MID(kododd,3,3))</f>
      </c>
    </row>
    <row r="15647">
      <c r="A15647" s="95">
        <v>26938</v>
      </c>
      <c r="B15647" s="93" t="s">
        <v>9299</v>
      </c>
      <c r="C15647" s="93" t="s">
        <v>1431</v>
      </c>
      <c r="D15647" s="95">
        <v>2167</v>
      </c>
      <c r="E15647" s="95">
        <v>2184</v>
      </c>
      <c r="F15647" s="95">
        <v>331597</v>
      </c>
      <c r="G15647" s="95">
        <v>250</v>
      </c>
      <c r="H15647" s="93" t="s">
        <v>8976</v>
      </c>
      <c r="I15647" s="93" t="s">
        <v>23900</v>
      </c>
      <c r="J15647" s="93" t="s">
        <v>20874</v>
      </c>
      <c r="K15647" s="93" t="s">
        <v>21371</v>
      </c>
      <c r="L15647" s="14">
        <f>AND(vyberHrace&lt;&gt;"",ISNUMBER(SEARCH(vyberHrace,$B15647)))</f>
      </c>
      <c r="M15647" s="14">
        <f>AND($I15647=MID(kododd,1,2),$J15647=MID(kododd,3,3))</f>
      </c>
    </row>
    <row r="15648">
      <c r="A15648" s="95">
        <v>57354</v>
      </c>
      <c r="B15648" s="93" t="s">
        <v>22631</v>
      </c>
      <c r="C15648" s="93" t="s">
        <v>1464</v>
      </c>
      <c r="D15648" s="95">
        <v>1187</v>
      </c>
      <c r="F15648" s="95">
        <v>23770198</v>
      </c>
      <c r="G15648" s="95">
        <v>250</v>
      </c>
      <c r="H15648" s="93" t="s">
        <v>8976</v>
      </c>
      <c r="I15648" s="93" t="s">
        <v>23900</v>
      </c>
      <c r="J15648" s="93" t="s">
        <v>20888</v>
      </c>
      <c r="K15648" s="93" t="s">
        <v>5151</v>
      </c>
      <c r="L15648" s="14">
        <f>AND(vyberHrace&lt;&gt;"",ISNUMBER(SEARCH(vyberHrace,$B15648)))</f>
      </c>
      <c r="M15648" s="14">
        <f>AND($I15648=MID(kododd,1,2),$J15648=MID(kododd,3,3))</f>
      </c>
    </row>
    <row r="15649">
      <c r="A15649" s="95">
        <v>41240</v>
      </c>
      <c r="B15649" s="93" t="s">
        <v>15440</v>
      </c>
      <c r="C15649" s="93" t="s">
        <v>1407</v>
      </c>
      <c r="G15649" s="95">
        <v>0</v>
      </c>
      <c r="H15649" s="93" t="s">
        <v>8976</v>
      </c>
      <c r="I15649" s="93" t="s">
        <v>23900</v>
      </c>
      <c r="J15649" s="93" t="s">
        <v>20874</v>
      </c>
      <c r="K15649" s="93" t="s">
        <v>21371</v>
      </c>
      <c r="L15649" s="14">
        <f>AND(vyberHrace&lt;&gt;"",ISNUMBER(SEARCH(vyberHrace,$B15649)))</f>
      </c>
      <c r="M15649" s="14">
        <f>AND($I15649=MID(kododd,1,2),$J15649=MID(kododd,3,3))</f>
      </c>
    </row>
    <row r="15650">
      <c r="A15650" s="95">
        <v>8020</v>
      </c>
      <c r="B15650" s="93" t="s">
        <v>15442</v>
      </c>
      <c r="C15650" s="93" t="s">
        <v>1468</v>
      </c>
      <c r="D15650" s="95">
        <v>1529</v>
      </c>
      <c r="G15650" s="95">
        <v>0</v>
      </c>
      <c r="H15650" s="93" t="s">
        <v>8976</v>
      </c>
      <c r="I15650" s="93" t="s">
        <v>23900</v>
      </c>
      <c r="J15650" s="93" t="s">
        <v>20874</v>
      </c>
      <c r="K15650" s="93" t="s">
        <v>21371</v>
      </c>
      <c r="L15650" s="14">
        <f>AND(vyberHrace&lt;&gt;"",ISNUMBER(SEARCH(vyberHrace,$B15650)))</f>
      </c>
      <c r="M15650" s="14">
        <f>AND($I15650=MID(kododd,1,2),$J15650=MID(kododd,3,3))</f>
      </c>
    </row>
    <row r="15651">
      <c r="A15651" s="95">
        <v>52753</v>
      </c>
      <c r="B15651" s="93" t="s">
        <v>4017</v>
      </c>
      <c r="C15651" s="93" t="s">
        <v>1416</v>
      </c>
      <c r="F15651" s="95">
        <v>23741180</v>
      </c>
      <c r="G15651" s="95">
        <v>0</v>
      </c>
      <c r="H15651" s="93" t="s">
        <v>8976</v>
      </c>
      <c r="I15651" s="93" t="s">
        <v>23900</v>
      </c>
      <c r="J15651" s="93" t="s">
        <v>20972</v>
      </c>
      <c r="K15651" s="93" t="s">
        <v>26132</v>
      </c>
      <c r="L15651" s="14">
        <f>AND(vyberHrace&lt;&gt;"",ISNUMBER(SEARCH(vyberHrace,$B15651)))</f>
      </c>
      <c r="M15651" s="14">
        <f>AND($I15651=MID(kododd,1,2),$J15651=MID(kododd,3,3))</f>
      </c>
    </row>
    <row r="15652">
      <c r="A15652" s="95">
        <v>52841</v>
      </c>
      <c r="B15652" s="93" t="s">
        <v>4174</v>
      </c>
      <c r="C15652" s="93" t="s">
        <v>1459</v>
      </c>
      <c r="D15652" s="95">
        <v>1198</v>
      </c>
      <c r="E15652" s="95">
        <v>1410</v>
      </c>
      <c r="F15652" s="95">
        <v>23765755</v>
      </c>
      <c r="G15652" s="95">
        <v>250</v>
      </c>
      <c r="H15652" s="93" t="s">
        <v>8976</v>
      </c>
      <c r="I15652" s="93" t="s">
        <v>23900</v>
      </c>
      <c r="J15652" s="93" t="s">
        <v>20969</v>
      </c>
      <c r="K15652" s="93" t="s">
        <v>4719</v>
      </c>
      <c r="L15652" s="14">
        <f>AND(vyberHrace&lt;&gt;"",ISNUMBER(SEARCH(vyberHrace,$B15652)))</f>
      </c>
      <c r="M15652" s="14">
        <f>AND($I15652=MID(kododd,1,2),$J15652=MID(kododd,3,3))</f>
      </c>
    </row>
    <row r="15653">
      <c r="A15653" s="95">
        <v>59111</v>
      </c>
      <c r="B15653" s="93" t="s">
        <v>25557</v>
      </c>
      <c r="C15653" s="93" t="s">
        <v>1486</v>
      </c>
      <c r="F15653" s="95">
        <v>23782188</v>
      </c>
      <c r="G15653" s="95">
        <v>250</v>
      </c>
      <c r="H15653" s="93" t="s">
        <v>8976</v>
      </c>
      <c r="I15653" s="93" t="s">
        <v>23900</v>
      </c>
      <c r="J15653" s="93" t="s">
        <v>20874</v>
      </c>
      <c r="K15653" s="93" t="s">
        <v>21371</v>
      </c>
      <c r="L15653" s="14">
        <f>AND(vyberHrace&lt;&gt;"",ISNUMBER(SEARCH(vyberHrace,$B15653)))</f>
      </c>
      <c r="M15653" s="14">
        <f>AND($I15653=MID(kododd,1,2),$J15653=MID(kododd,3,3))</f>
      </c>
    </row>
    <row r="15654">
      <c r="A15654" s="95">
        <v>59112</v>
      </c>
      <c r="B15654" s="93" t="s">
        <v>25558</v>
      </c>
      <c r="C15654" s="93" t="s">
        <v>1488</v>
      </c>
      <c r="F15654" s="95">
        <v>23789514</v>
      </c>
      <c r="G15654" s="95">
        <v>250</v>
      </c>
      <c r="H15654" s="93" t="s">
        <v>8976</v>
      </c>
      <c r="I15654" s="93" t="s">
        <v>23900</v>
      </c>
      <c r="J15654" s="93" t="s">
        <v>20874</v>
      </c>
      <c r="K15654" s="93" t="s">
        <v>21371</v>
      </c>
      <c r="L15654" s="14">
        <f>AND(vyberHrace&lt;&gt;"",ISNUMBER(SEARCH(vyberHrace,$B15654)))</f>
      </c>
      <c r="M15654" s="14">
        <f>AND($I15654=MID(kododd,1,2),$J15654=MID(kododd,3,3))</f>
      </c>
    </row>
    <row r="15655">
      <c r="A15655" s="95">
        <v>52389</v>
      </c>
      <c r="B15655" s="93" t="s">
        <v>4009</v>
      </c>
      <c r="C15655" s="93" t="s">
        <v>1406</v>
      </c>
      <c r="D15655" s="95">
        <v>1806</v>
      </c>
      <c r="E15655" s="95">
        <v>1929</v>
      </c>
      <c r="F15655" s="95">
        <v>23749520</v>
      </c>
      <c r="G15655" s="95">
        <v>250</v>
      </c>
      <c r="H15655" s="93" t="s">
        <v>8976</v>
      </c>
      <c r="I15655" s="93" t="s">
        <v>23900</v>
      </c>
      <c r="J15655" s="93" t="s">
        <v>20969</v>
      </c>
      <c r="K15655" s="93" t="s">
        <v>4719</v>
      </c>
      <c r="L15655" s="14">
        <f>AND(vyberHrace&lt;&gt;"",ISNUMBER(SEARCH(vyberHrace,$B15655)))</f>
      </c>
      <c r="M15655" s="14">
        <f>AND($I15655=MID(kododd,1,2),$J15655=MID(kododd,3,3))</f>
      </c>
    </row>
    <row r="15656">
      <c r="A15656" s="95">
        <v>52103</v>
      </c>
      <c r="B15656" s="93" t="s">
        <v>4020</v>
      </c>
      <c r="C15656" s="93" t="s">
        <v>1405</v>
      </c>
      <c r="D15656" s="95">
        <v>1457</v>
      </c>
      <c r="E15656" s="95">
        <v>1586</v>
      </c>
      <c r="F15656" s="95">
        <v>23749539</v>
      </c>
      <c r="G15656" s="95">
        <v>250</v>
      </c>
      <c r="H15656" s="93" t="s">
        <v>8976</v>
      </c>
      <c r="I15656" s="93" t="s">
        <v>23900</v>
      </c>
      <c r="J15656" s="93" t="s">
        <v>20969</v>
      </c>
      <c r="K15656" s="93" t="s">
        <v>4719</v>
      </c>
      <c r="L15656" s="14">
        <f>AND(vyberHrace&lt;&gt;"",ISNUMBER(SEARCH(vyberHrace,$B15656)))</f>
      </c>
      <c r="M15656" s="14">
        <f>AND($I15656=MID(kododd,1,2),$J15656=MID(kododd,3,3))</f>
      </c>
    </row>
    <row r="15657">
      <c r="A15657" s="95">
        <v>52390</v>
      </c>
      <c r="B15657" s="93" t="s">
        <v>4010</v>
      </c>
      <c r="C15657" s="93" t="s">
        <v>1406</v>
      </c>
      <c r="D15657" s="95">
        <v>1097</v>
      </c>
      <c r="F15657" s="95">
        <v>23751088</v>
      </c>
      <c r="G15657" s="95">
        <v>0</v>
      </c>
      <c r="H15657" s="93" t="s">
        <v>8976</v>
      </c>
      <c r="I15657" s="93" t="s">
        <v>23900</v>
      </c>
      <c r="J15657" s="93" t="s">
        <v>20969</v>
      </c>
      <c r="K15657" s="93" t="s">
        <v>4719</v>
      </c>
      <c r="L15657" s="14">
        <f>AND(vyberHrace&lt;&gt;"",ISNUMBER(SEARCH(vyberHrace,$B15657)))</f>
      </c>
      <c r="M15657" s="14">
        <f>AND($I15657=MID(kododd,1,2),$J15657=MID(kododd,3,3))</f>
      </c>
    </row>
    <row r="15658">
      <c r="A15658" s="95">
        <v>59657</v>
      </c>
      <c r="B15658" s="93" t="s">
        <v>26040</v>
      </c>
      <c r="C15658" s="93" t="s">
        <v>1419</v>
      </c>
      <c r="D15658" s="95">
        <v>1653</v>
      </c>
      <c r="F15658" s="95">
        <v>23794577</v>
      </c>
      <c r="G15658" s="95">
        <v>250</v>
      </c>
      <c r="H15658" s="93" t="s">
        <v>8976</v>
      </c>
      <c r="I15658" s="93" t="s">
        <v>23900</v>
      </c>
      <c r="J15658" s="93" t="s">
        <v>20972</v>
      </c>
      <c r="K15658" s="93" t="s">
        <v>26132</v>
      </c>
      <c r="L15658" s="14">
        <f>AND(vyberHrace&lt;&gt;"",ISNUMBER(SEARCH(vyberHrace,$B15658)))</f>
      </c>
      <c r="M15658" s="14">
        <f>AND($I15658=MID(kododd,1,2),$J15658=MID(kododd,3,3))</f>
      </c>
    </row>
    <row r="15659">
      <c r="A15659" s="95">
        <v>61601</v>
      </c>
      <c r="B15659" s="93" t="s">
        <v>27769</v>
      </c>
      <c r="C15659" s="93" t="s">
        <v>1406</v>
      </c>
      <c r="G15659" s="95">
        <v>250</v>
      </c>
      <c r="H15659" s="93" t="s">
        <v>8976</v>
      </c>
      <c r="I15659" s="93" t="s">
        <v>23900</v>
      </c>
      <c r="J15659" s="93" t="s">
        <v>20972</v>
      </c>
      <c r="K15659" s="93" t="s">
        <v>26132</v>
      </c>
      <c r="L15659" s="14">
        <f>AND(vyberHrace&lt;&gt;"",ISNUMBER(SEARCH(vyberHrace,$B15659)))</f>
      </c>
      <c r="M15659" s="14">
        <f>AND($I15659=MID(kododd,1,2),$J15659=MID(kododd,3,3))</f>
      </c>
    </row>
    <row r="15660">
      <c r="A15660" s="95">
        <v>26021</v>
      </c>
      <c r="B15660" s="93" t="s">
        <v>10334</v>
      </c>
      <c r="C15660" s="93" t="s">
        <v>1446</v>
      </c>
      <c r="D15660" s="95">
        <v>1366</v>
      </c>
      <c r="F15660" s="95">
        <v>23770210</v>
      </c>
      <c r="G15660" s="95">
        <v>250</v>
      </c>
      <c r="H15660" s="93" t="s">
        <v>8976</v>
      </c>
      <c r="I15660" s="93" t="s">
        <v>23900</v>
      </c>
      <c r="J15660" s="93" t="s">
        <v>20888</v>
      </c>
      <c r="K15660" s="93" t="s">
        <v>5151</v>
      </c>
      <c r="L15660" s="14">
        <f>AND(vyberHrace&lt;&gt;"",ISNUMBER(SEARCH(vyberHrace,$B15660)))</f>
      </c>
      <c r="M15660" s="14">
        <f>AND($I15660=MID(kododd,1,2),$J15660=MID(kododd,3,3))</f>
      </c>
    </row>
    <row r="15661">
      <c r="A15661" s="95">
        <v>34982</v>
      </c>
      <c r="B15661" s="93" t="s">
        <v>19264</v>
      </c>
      <c r="C15661" s="93" t="s">
        <v>1414</v>
      </c>
      <c r="G15661" s="95">
        <v>0</v>
      </c>
      <c r="H15661" s="93" t="s">
        <v>8976</v>
      </c>
      <c r="I15661" s="93" t="s">
        <v>23900</v>
      </c>
      <c r="J15661" s="93" t="s">
        <v>20908</v>
      </c>
      <c r="K15661" s="93" t="s">
        <v>4889</v>
      </c>
      <c r="L15661" s="14">
        <f>AND(vyberHrace&lt;&gt;"",ISNUMBER(SEARCH(vyberHrace,$B15661)))</f>
      </c>
      <c r="M15661" s="14">
        <f>AND($I15661=MID(kododd,1,2),$J15661=MID(kododd,3,3))</f>
      </c>
    </row>
    <row r="15662">
      <c r="A15662" s="95">
        <v>20290</v>
      </c>
      <c r="B15662" s="93" t="s">
        <v>7095</v>
      </c>
      <c r="C15662" s="93" t="s">
        <v>1405</v>
      </c>
      <c r="D15662" s="95">
        <v>1456</v>
      </c>
      <c r="E15662" s="95">
        <v>1610</v>
      </c>
      <c r="F15662" s="95">
        <v>23713771</v>
      </c>
      <c r="G15662" s="95">
        <v>250</v>
      </c>
      <c r="H15662" s="93" t="s">
        <v>8976</v>
      </c>
      <c r="I15662" s="93" t="s">
        <v>23900</v>
      </c>
      <c r="J15662" s="93" t="s">
        <v>20917</v>
      </c>
      <c r="K15662" s="93" t="s">
        <v>5565</v>
      </c>
      <c r="L15662" s="14">
        <f>AND(vyberHrace&lt;&gt;"",ISNUMBER(SEARCH(vyberHrace,$B15662)))</f>
      </c>
      <c r="M15662" s="14">
        <f>AND($I15662=MID(kododd,1,2),$J15662=MID(kododd,3,3))</f>
      </c>
    </row>
    <row r="15663">
      <c r="A15663" s="95">
        <v>44195</v>
      </c>
      <c r="B15663" s="93" t="s">
        <v>19277</v>
      </c>
      <c r="C15663" s="93" t="s">
        <v>1410</v>
      </c>
      <c r="D15663" s="95">
        <v>1525</v>
      </c>
      <c r="E15663" s="95">
        <v>1588</v>
      </c>
      <c r="F15663" s="95">
        <v>23714751</v>
      </c>
      <c r="G15663" s="95">
        <v>250</v>
      </c>
      <c r="H15663" s="93" t="s">
        <v>8976</v>
      </c>
      <c r="I15663" s="93" t="s">
        <v>23900</v>
      </c>
      <c r="J15663" s="93" t="s">
        <v>20917</v>
      </c>
      <c r="K15663" s="93" t="s">
        <v>5565</v>
      </c>
      <c r="L15663" s="14">
        <f>AND(vyberHrace&lt;&gt;"",ISNUMBER(SEARCH(vyberHrace,$B15663)))</f>
      </c>
      <c r="M15663" s="14">
        <f>AND($I15663=MID(kododd,1,2),$J15663=MID(kododd,3,3))</f>
      </c>
    </row>
    <row r="15664">
      <c r="A15664" s="95">
        <v>45411</v>
      </c>
      <c r="B15664" s="93" t="s">
        <v>19278</v>
      </c>
      <c r="C15664" s="93" t="s">
        <v>1406</v>
      </c>
      <c r="D15664" s="95">
        <v>1254</v>
      </c>
      <c r="E15664" s="95">
        <v>1434</v>
      </c>
      <c r="F15664" s="95">
        <v>23715642</v>
      </c>
      <c r="G15664" s="95">
        <v>250</v>
      </c>
      <c r="H15664" s="93" t="s">
        <v>8976</v>
      </c>
      <c r="I15664" s="93" t="s">
        <v>23900</v>
      </c>
      <c r="J15664" s="93" t="s">
        <v>20917</v>
      </c>
      <c r="K15664" s="93" t="s">
        <v>5565</v>
      </c>
      <c r="L15664" s="14">
        <f>AND(vyberHrace&lt;&gt;"",ISNUMBER(SEARCH(vyberHrace,$B15664)))</f>
      </c>
      <c r="M15664" s="14">
        <f>AND($I15664=MID(kododd,1,2),$J15664=MID(kododd,3,3))</f>
      </c>
    </row>
    <row r="15665">
      <c r="A15665" s="95">
        <v>44196</v>
      </c>
      <c r="B15665" s="93" t="s">
        <v>19279</v>
      </c>
      <c r="C15665" s="93" t="s">
        <v>3255</v>
      </c>
      <c r="D15665" s="95">
        <v>1667</v>
      </c>
      <c r="E15665" s="95">
        <v>1740</v>
      </c>
      <c r="F15665" s="95">
        <v>23714824</v>
      </c>
      <c r="G15665" s="95">
        <v>250</v>
      </c>
      <c r="H15665" s="93" t="s">
        <v>8976</v>
      </c>
      <c r="I15665" s="93" t="s">
        <v>23900</v>
      </c>
      <c r="J15665" s="93" t="s">
        <v>20917</v>
      </c>
      <c r="K15665" s="93" t="s">
        <v>5565</v>
      </c>
      <c r="L15665" s="14">
        <f>AND(vyberHrace&lt;&gt;"",ISNUMBER(SEARCH(vyberHrace,$B15665)))</f>
      </c>
      <c r="M15665" s="14">
        <f>AND($I15665=MID(kododd,1,2),$J15665=MID(kododd,3,3))</f>
      </c>
    </row>
    <row r="15666">
      <c r="A15666" s="95">
        <v>8014</v>
      </c>
      <c r="B15666" s="93" t="s">
        <v>14029</v>
      </c>
      <c r="C15666" s="93" t="s">
        <v>1428</v>
      </c>
      <c r="D15666" s="95">
        <v>1490</v>
      </c>
      <c r="G15666" s="95">
        <v>0</v>
      </c>
      <c r="H15666" s="93" t="s">
        <v>8976</v>
      </c>
      <c r="I15666" s="93" t="s">
        <v>23900</v>
      </c>
      <c r="J15666" s="93" t="s">
        <v>20896</v>
      </c>
      <c r="K15666" s="93" t="s">
        <v>535</v>
      </c>
      <c r="L15666" s="14">
        <f>AND(vyberHrace&lt;&gt;"",ISNUMBER(SEARCH(vyberHrace,$B15666)))</f>
      </c>
      <c r="M15666" s="14">
        <f>AND($I15666=MID(kododd,1,2),$J15666=MID(kododd,3,3))</f>
      </c>
    </row>
    <row r="15667">
      <c r="A15667" s="95">
        <v>52798</v>
      </c>
      <c r="B15667" s="93" t="s">
        <v>4018</v>
      </c>
      <c r="C15667" s="93" t="s">
        <v>3255</v>
      </c>
      <c r="D15667" s="95">
        <v>1338</v>
      </c>
      <c r="F15667" s="95">
        <v>23770228</v>
      </c>
      <c r="G15667" s="95">
        <v>250</v>
      </c>
      <c r="H15667" s="93" t="s">
        <v>8976</v>
      </c>
      <c r="I15667" s="93" t="s">
        <v>23900</v>
      </c>
      <c r="J15667" s="93" t="s">
        <v>20972</v>
      </c>
      <c r="K15667" s="93" t="s">
        <v>26132</v>
      </c>
      <c r="L15667" s="14">
        <f>AND(vyberHrace&lt;&gt;"",ISNUMBER(SEARCH(vyberHrace,$B15667)))</f>
      </c>
      <c r="M15667" s="14">
        <f>AND($I15667=MID(kododd,1,2),$J15667=MID(kododd,3,3))</f>
      </c>
    </row>
    <row r="15668">
      <c r="A15668" s="95">
        <v>56726</v>
      </c>
      <c r="B15668" s="93" t="s">
        <v>22628</v>
      </c>
      <c r="C15668" s="93" t="s">
        <v>1450</v>
      </c>
      <c r="D15668" s="95">
        <v>1659</v>
      </c>
      <c r="E15668" s="95">
        <v>1711</v>
      </c>
      <c r="F15668" s="95">
        <v>23771542</v>
      </c>
      <c r="G15668" s="95">
        <v>250</v>
      </c>
      <c r="H15668" s="93" t="s">
        <v>8976</v>
      </c>
      <c r="I15668" s="93" t="s">
        <v>23900</v>
      </c>
      <c r="J15668" s="93" t="s">
        <v>20874</v>
      </c>
      <c r="K15668" s="93" t="s">
        <v>21371</v>
      </c>
      <c r="L15668" s="14">
        <f>AND(vyberHrace&lt;&gt;"",ISNUMBER(SEARCH(vyberHrace,$B15668)))</f>
      </c>
      <c r="M15668" s="14">
        <f>AND($I15668=MID(kododd,1,2),$J15668=MID(kododd,3,3))</f>
      </c>
    </row>
    <row r="15669">
      <c r="A15669" s="95">
        <v>38462</v>
      </c>
      <c r="B15669" s="93" t="s">
        <v>15116</v>
      </c>
      <c r="C15669" s="93" t="s">
        <v>1444</v>
      </c>
      <c r="D15669" s="95">
        <v>1250</v>
      </c>
      <c r="G15669" s="95">
        <v>0</v>
      </c>
      <c r="H15669" s="93" t="s">
        <v>8976</v>
      </c>
      <c r="I15669" s="93" t="s">
        <v>23900</v>
      </c>
      <c r="J15669" s="93" t="s">
        <v>20969</v>
      </c>
      <c r="K15669" s="93" t="s">
        <v>4719</v>
      </c>
      <c r="L15669" s="14">
        <f>AND(vyberHrace&lt;&gt;"",ISNUMBER(SEARCH(vyberHrace,$B15669)))</f>
      </c>
      <c r="M15669" s="14">
        <f>AND($I15669=MID(kododd,1,2),$J15669=MID(kododd,3,3))</f>
      </c>
    </row>
    <row r="15670">
      <c r="A15670" s="95">
        <v>46594</v>
      </c>
      <c r="B15670" s="93" t="s">
        <v>19967</v>
      </c>
      <c r="C15670" s="93" t="s">
        <v>1402</v>
      </c>
      <c r="G15670" s="95">
        <v>0</v>
      </c>
      <c r="H15670" s="93" t="s">
        <v>8976</v>
      </c>
      <c r="I15670" s="93" t="s">
        <v>23900</v>
      </c>
      <c r="J15670" s="93" t="s">
        <v>20870</v>
      </c>
      <c r="K15670" s="93" t="s">
        <v>5157</v>
      </c>
      <c r="L15670" s="14">
        <f>AND(vyberHrace&lt;&gt;"",ISNUMBER(SEARCH(vyberHrace,$B15670)))</f>
      </c>
      <c r="M15670" s="14">
        <f>AND($I15670=MID(kododd,1,2),$J15670=MID(kododd,3,3))</f>
      </c>
    </row>
    <row r="15671">
      <c r="A15671" s="95">
        <v>3771</v>
      </c>
      <c r="B15671" s="93" t="s">
        <v>19970</v>
      </c>
      <c r="C15671" s="93" t="s">
        <v>1449</v>
      </c>
      <c r="D15671" s="95">
        <v>1687</v>
      </c>
      <c r="E15671" s="95">
        <v>1794</v>
      </c>
      <c r="F15671" s="95">
        <v>354988</v>
      </c>
      <c r="G15671" s="95">
        <v>250</v>
      </c>
      <c r="H15671" s="93" t="s">
        <v>8976</v>
      </c>
      <c r="I15671" s="93" t="s">
        <v>23900</v>
      </c>
      <c r="J15671" s="93" t="s">
        <v>20946</v>
      </c>
      <c r="K15671" s="93" t="s">
        <v>6829</v>
      </c>
      <c r="L15671" s="14">
        <f>AND(vyberHrace&lt;&gt;"",ISNUMBER(SEARCH(vyberHrace,$B15671)))</f>
      </c>
      <c r="M15671" s="14">
        <f>AND($I15671=MID(kododd,1,2),$J15671=MID(kododd,3,3))</f>
      </c>
    </row>
    <row r="15672">
      <c r="A15672" s="95">
        <v>18554</v>
      </c>
      <c r="B15672" s="93" t="s">
        <v>15034</v>
      </c>
      <c r="C15672" s="93" t="s">
        <v>1457</v>
      </c>
      <c r="D15672" s="95">
        <v>1905</v>
      </c>
      <c r="E15672" s="95">
        <v>1933</v>
      </c>
      <c r="F15672" s="95">
        <v>331023</v>
      </c>
      <c r="G15672" s="95">
        <v>250</v>
      </c>
      <c r="H15672" s="93" t="s">
        <v>8976</v>
      </c>
      <c r="I15672" s="93" t="s">
        <v>23900</v>
      </c>
      <c r="J15672" s="93" t="s">
        <v>20859</v>
      </c>
      <c r="K15672" s="93" t="s">
        <v>6153</v>
      </c>
      <c r="L15672" s="14">
        <f>AND(vyberHrace&lt;&gt;"",ISNUMBER(SEARCH(vyberHrace,$B15672)))</f>
      </c>
      <c r="M15672" s="14">
        <f>AND($I15672=MID(kododd,1,2),$J15672=MID(kododd,3,3))</f>
      </c>
    </row>
    <row r="15673">
      <c r="A15673" s="95">
        <v>61768</v>
      </c>
      <c r="B15673" s="93" t="s">
        <v>27917</v>
      </c>
      <c r="C15673" s="93" t="s">
        <v>1424</v>
      </c>
      <c r="G15673" s="95">
        <v>250</v>
      </c>
      <c r="H15673" s="93" t="s">
        <v>8976</v>
      </c>
      <c r="I15673" s="93" t="s">
        <v>23900</v>
      </c>
      <c r="J15673" s="93" t="s">
        <v>20859</v>
      </c>
      <c r="K15673" s="93" t="s">
        <v>6153</v>
      </c>
      <c r="L15673" s="14">
        <f>AND(vyberHrace&lt;&gt;"",ISNUMBER(SEARCH(vyberHrace,$B15673)))</f>
      </c>
      <c r="M15673" s="14">
        <f>AND($I15673=MID(kododd,1,2),$J15673=MID(kododd,3,3))</f>
      </c>
    </row>
    <row r="15674">
      <c r="A15674" s="95">
        <v>61769</v>
      </c>
      <c r="B15674" s="93" t="s">
        <v>27918</v>
      </c>
      <c r="C15674" s="93" t="s">
        <v>1488</v>
      </c>
      <c r="G15674" s="95">
        <v>250</v>
      </c>
      <c r="H15674" s="93" t="s">
        <v>8976</v>
      </c>
      <c r="I15674" s="93" t="s">
        <v>23900</v>
      </c>
      <c r="J15674" s="93" t="s">
        <v>20859</v>
      </c>
      <c r="K15674" s="93" t="s">
        <v>6153</v>
      </c>
      <c r="L15674" s="14">
        <f>AND(vyberHrace&lt;&gt;"",ISNUMBER(SEARCH(vyberHrace,$B15674)))</f>
      </c>
      <c r="M15674" s="14">
        <f>AND($I15674=MID(kododd,1,2),$J15674=MID(kododd,3,3))</f>
      </c>
    </row>
    <row r="15675">
      <c r="A15675" s="95">
        <v>87</v>
      </c>
      <c r="B15675" s="93" t="s">
        <v>16686</v>
      </c>
      <c r="C15675" s="93" t="s">
        <v>1413</v>
      </c>
      <c r="D15675" s="95">
        <v>2044</v>
      </c>
      <c r="E15675" s="95">
        <v>2059</v>
      </c>
      <c r="F15675" s="95">
        <v>311286</v>
      </c>
      <c r="G15675" s="95">
        <v>250</v>
      </c>
      <c r="H15675" s="93" t="s">
        <v>8976</v>
      </c>
      <c r="I15675" s="93" t="s">
        <v>23900</v>
      </c>
      <c r="J15675" s="93" t="s">
        <v>20874</v>
      </c>
      <c r="K15675" s="93" t="s">
        <v>21371</v>
      </c>
      <c r="L15675" s="14">
        <f>AND(vyberHrace&lt;&gt;"",ISNUMBER(SEARCH(vyberHrace,$B15675)))</f>
      </c>
      <c r="M15675" s="14">
        <f>AND($I15675=MID(kododd,1,2),$J15675=MID(kododd,3,3))</f>
      </c>
    </row>
    <row r="15676">
      <c r="A15676" s="95">
        <v>39843</v>
      </c>
      <c r="B15676" s="93" t="s">
        <v>19211</v>
      </c>
      <c r="C15676" s="93" t="s">
        <v>1455</v>
      </c>
      <c r="D15676" s="95">
        <v>1260</v>
      </c>
      <c r="G15676" s="95">
        <v>0</v>
      </c>
      <c r="H15676" s="93" t="s">
        <v>8976</v>
      </c>
      <c r="I15676" s="93" t="s">
        <v>23900</v>
      </c>
      <c r="J15676" s="93" t="s">
        <v>20843</v>
      </c>
      <c r="K15676" s="93" t="s">
        <v>26141</v>
      </c>
      <c r="L15676" s="14">
        <f>AND(vyberHrace&lt;&gt;"",ISNUMBER(SEARCH(vyberHrace,$B15676)))</f>
      </c>
      <c r="M15676" s="14">
        <f>AND($I15676=MID(kododd,1,2),$J15676=MID(kododd,3,3))</f>
      </c>
    </row>
    <row r="15677">
      <c r="A15677" s="95">
        <v>50953</v>
      </c>
      <c r="B15677" s="93" t="s">
        <v>7091</v>
      </c>
      <c r="C15677" s="93" t="s">
        <v>1412</v>
      </c>
      <c r="G15677" s="95">
        <v>0</v>
      </c>
      <c r="H15677" s="93" t="s">
        <v>8976</v>
      </c>
      <c r="I15677" s="93" t="s">
        <v>23900</v>
      </c>
      <c r="J15677" s="93" t="s">
        <v>20905</v>
      </c>
      <c r="K15677" s="93" t="s">
        <v>4820</v>
      </c>
      <c r="L15677" s="14">
        <f>AND(vyberHrace&lt;&gt;"",ISNUMBER(SEARCH(vyberHrace,$B15677)))</f>
      </c>
      <c r="M15677" s="14">
        <f>AND($I15677=MID(kododd,1,2),$J15677=MID(kododd,3,3))</f>
      </c>
    </row>
    <row r="15678">
      <c r="A15678" s="95">
        <v>47650</v>
      </c>
      <c r="B15678" s="93" t="s">
        <v>16804</v>
      </c>
      <c r="C15678" s="93" t="s">
        <v>1409</v>
      </c>
      <c r="G15678" s="95">
        <v>0</v>
      </c>
      <c r="H15678" s="93" t="s">
        <v>8976</v>
      </c>
      <c r="I15678" s="93" t="s">
        <v>23900</v>
      </c>
      <c r="J15678" s="93" t="s">
        <v>20874</v>
      </c>
      <c r="K15678" s="93" t="s">
        <v>21371</v>
      </c>
      <c r="L15678" s="14">
        <f>AND(vyberHrace&lt;&gt;"",ISNUMBER(SEARCH(vyberHrace,$B15678)))</f>
      </c>
      <c r="M15678" s="14">
        <f>AND($I15678=MID(kododd,1,2),$J15678=MID(kododd,3,3))</f>
      </c>
    </row>
    <row r="15679">
      <c r="A15679" s="95">
        <v>43217</v>
      </c>
      <c r="B15679" s="93" t="s">
        <v>15281</v>
      </c>
      <c r="C15679" s="93" t="s">
        <v>1399</v>
      </c>
      <c r="G15679" s="95">
        <v>0</v>
      </c>
      <c r="H15679" s="93" t="s">
        <v>8976</v>
      </c>
      <c r="I15679" s="93" t="s">
        <v>23900</v>
      </c>
      <c r="J15679" s="93" t="s">
        <v>20946</v>
      </c>
      <c r="K15679" s="93" t="s">
        <v>6829</v>
      </c>
      <c r="L15679" s="14">
        <f>AND(vyberHrace&lt;&gt;"",ISNUMBER(SEARCH(vyberHrace,$B15679)))</f>
      </c>
      <c r="M15679" s="14">
        <f>AND($I15679=MID(kododd,1,2),$J15679=MID(kododd,3,3))</f>
      </c>
    </row>
    <row r="15680">
      <c r="A15680" s="95">
        <v>53060</v>
      </c>
      <c r="B15680" s="93" t="s">
        <v>20745</v>
      </c>
      <c r="C15680" s="93" t="s">
        <v>1422</v>
      </c>
      <c r="D15680" s="95">
        <v>1400</v>
      </c>
      <c r="E15680" s="95">
        <v>1713</v>
      </c>
      <c r="F15680" s="95">
        <v>23756942</v>
      </c>
      <c r="G15680" s="95">
        <v>0</v>
      </c>
      <c r="H15680" s="93" t="s">
        <v>8976</v>
      </c>
      <c r="I15680" s="93" t="s">
        <v>23900</v>
      </c>
      <c r="J15680" s="93" t="s">
        <v>20917</v>
      </c>
      <c r="K15680" s="93" t="s">
        <v>5565</v>
      </c>
      <c r="L15680" s="14">
        <f>AND(vyberHrace&lt;&gt;"",ISNUMBER(SEARCH(vyberHrace,$B15680)))</f>
      </c>
      <c r="M15680" s="14">
        <f>AND($I15680=MID(kododd,1,2),$J15680=MID(kododd,3,3))</f>
      </c>
    </row>
    <row r="15681">
      <c r="A15681" s="95">
        <v>57576</v>
      </c>
      <c r="B15681" s="93" t="s">
        <v>15293</v>
      </c>
      <c r="C15681" s="93" t="s">
        <v>1423</v>
      </c>
      <c r="G15681" s="95">
        <v>0</v>
      </c>
      <c r="H15681" s="93" t="s">
        <v>8976</v>
      </c>
      <c r="I15681" s="93" t="s">
        <v>23900</v>
      </c>
      <c r="J15681" s="93" t="s">
        <v>20946</v>
      </c>
      <c r="K15681" s="93" t="s">
        <v>6829</v>
      </c>
      <c r="L15681" s="14">
        <f>AND(vyberHrace&lt;&gt;"",ISNUMBER(SEARCH(vyberHrace,$B15681)))</f>
      </c>
      <c r="M15681" s="14">
        <f>AND($I15681=MID(kododd,1,2),$J15681=MID(kododd,3,3))</f>
      </c>
    </row>
    <row r="15682">
      <c r="A15682" s="95">
        <v>24654</v>
      </c>
      <c r="B15682" s="93" t="s">
        <v>16183</v>
      </c>
      <c r="C15682" s="93" t="s">
        <v>1404</v>
      </c>
      <c r="D15682" s="95">
        <v>1661</v>
      </c>
      <c r="F15682" s="95">
        <v>370096</v>
      </c>
      <c r="G15682" s="95">
        <v>0</v>
      </c>
      <c r="H15682" s="93" t="s">
        <v>8976</v>
      </c>
      <c r="I15682" s="93" t="s">
        <v>23900</v>
      </c>
      <c r="J15682" s="93" t="s">
        <v>20946</v>
      </c>
      <c r="K15682" s="93" t="s">
        <v>6829</v>
      </c>
      <c r="L15682" s="14">
        <f>AND(vyberHrace&lt;&gt;"",ISNUMBER(SEARCH(vyberHrace,$B15682)))</f>
      </c>
      <c r="M15682" s="14">
        <f>AND($I15682=MID(kododd,1,2),$J15682=MID(kododd,3,3))</f>
      </c>
    </row>
    <row r="15683">
      <c r="A15683" s="95">
        <v>4457</v>
      </c>
      <c r="B15683" s="93" t="s">
        <v>16188</v>
      </c>
      <c r="C15683" s="93" t="s">
        <v>1433</v>
      </c>
      <c r="D15683" s="95">
        <v>1622</v>
      </c>
      <c r="F15683" s="95">
        <v>355038</v>
      </c>
      <c r="G15683" s="95">
        <v>250</v>
      </c>
      <c r="H15683" s="93" t="s">
        <v>8976</v>
      </c>
      <c r="I15683" s="93" t="s">
        <v>23900</v>
      </c>
      <c r="J15683" s="93" t="s">
        <v>20874</v>
      </c>
      <c r="K15683" s="93" t="s">
        <v>21371</v>
      </c>
      <c r="L15683" s="14">
        <f>AND(vyberHrace&lt;&gt;"",ISNUMBER(SEARCH(vyberHrace,$B15683)))</f>
      </c>
      <c r="M15683" s="14">
        <f>AND($I15683=MID(kododd,1,2),$J15683=MID(kododd,3,3))</f>
      </c>
    </row>
    <row r="15684">
      <c r="A15684" s="95">
        <v>1155</v>
      </c>
      <c r="B15684" s="93" t="s">
        <v>16198</v>
      </c>
      <c r="C15684" s="93" t="s">
        <v>1447</v>
      </c>
      <c r="D15684" s="95">
        <v>1861</v>
      </c>
      <c r="E15684" s="95">
        <v>1913</v>
      </c>
      <c r="F15684" s="95">
        <v>312398</v>
      </c>
      <c r="G15684" s="95">
        <v>250</v>
      </c>
      <c r="H15684" s="93" t="s">
        <v>8976</v>
      </c>
      <c r="I15684" s="93" t="s">
        <v>23900</v>
      </c>
      <c r="J15684" s="93" t="s">
        <v>20946</v>
      </c>
      <c r="K15684" s="93" t="s">
        <v>6829</v>
      </c>
      <c r="L15684" s="14">
        <f>AND(vyberHrace&lt;&gt;"",ISNUMBER(SEARCH(vyberHrace,$B15684)))</f>
      </c>
      <c r="M15684" s="14">
        <f>AND($I15684=MID(kododd,1,2),$J15684=MID(kododd,3,3))</f>
      </c>
    </row>
    <row r="15685">
      <c r="A15685" s="95">
        <v>48969</v>
      </c>
      <c r="B15685" s="93" t="s">
        <v>11431</v>
      </c>
      <c r="C15685" s="93" t="s">
        <v>1416</v>
      </c>
      <c r="D15685" s="95">
        <v>1100</v>
      </c>
      <c r="F15685" s="95">
        <v>23743000</v>
      </c>
      <c r="G15685" s="95">
        <v>0</v>
      </c>
      <c r="H15685" s="93" t="s">
        <v>8976</v>
      </c>
      <c r="I15685" s="93" t="s">
        <v>23900</v>
      </c>
      <c r="J15685" s="93" t="s">
        <v>20874</v>
      </c>
      <c r="K15685" s="93" t="s">
        <v>21371</v>
      </c>
      <c r="L15685" s="14">
        <f>AND(vyberHrace&lt;&gt;"",ISNUMBER(SEARCH(vyberHrace,$B15685)))</f>
      </c>
      <c r="M15685" s="14">
        <f>AND($I15685=MID(kododd,1,2),$J15685=MID(kododd,3,3))</f>
      </c>
    </row>
    <row r="15686">
      <c r="A15686" s="95">
        <v>7695</v>
      </c>
      <c r="B15686" s="93" t="s">
        <v>13862</v>
      </c>
      <c r="C15686" s="93" t="s">
        <v>1405</v>
      </c>
      <c r="D15686" s="95">
        <v>1904</v>
      </c>
      <c r="G15686" s="95">
        <v>250</v>
      </c>
      <c r="H15686" s="93" t="s">
        <v>8976</v>
      </c>
      <c r="I15686" s="93" t="s">
        <v>23900</v>
      </c>
      <c r="J15686" s="93" t="s">
        <v>21000</v>
      </c>
      <c r="K15686" s="93" t="s">
        <v>4022</v>
      </c>
      <c r="L15686" s="14">
        <f>AND(vyberHrace&lt;&gt;"",ISNUMBER(SEARCH(vyberHrace,$B15686)))</f>
      </c>
      <c r="M15686" s="14">
        <f>AND($I15686=MID(kododd,1,2),$J15686=MID(kododd,3,3))</f>
      </c>
    </row>
    <row r="15687">
      <c r="A15687" s="95">
        <v>54396</v>
      </c>
      <c r="B15687" s="93" t="s">
        <v>827</v>
      </c>
      <c r="C15687" s="93" t="s">
        <v>1402</v>
      </c>
      <c r="G15687" s="95">
        <v>0</v>
      </c>
      <c r="H15687" s="93" t="s">
        <v>8976</v>
      </c>
      <c r="I15687" s="93" t="s">
        <v>23900</v>
      </c>
      <c r="J15687" s="93" t="s">
        <v>21000</v>
      </c>
      <c r="K15687" s="93" t="s">
        <v>4022</v>
      </c>
      <c r="L15687" s="14">
        <f>AND(vyberHrace&lt;&gt;"",ISNUMBER(SEARCH(vyberHrace,$B15687)))</f>
      </c>
      <c r="M15687" s="14">
        <f>AND($I15687=MID(kododd,1,2),$J15687=MID(kododd,3,3))</f>
      </c>
    </row>
    <row r="15688">
      <c r="A15688" s="95">
        <v>45637</v>
      </c>
      <c r="B15688" s="93" t="s">
        <v>9385</v>
      </c>
      <c r="C15688" s="93" t="s">
        <v>1432</v>
      </c>
      <c r="G15688" s="95">
        <v>0</v>
      </c>
      <c r="H15688" s="93" t="s">
        <v>8976</v>
      </c>
      <c r="I15688" s="93" t="s">
        <v>23900</v>
      </c>
      <c r="J15688" s="93" t="s">
        <v>20969</v>
      </c>
      <c r="K15688" s="93" t="s">
        <v>4719</v>
      </c>
      <c r="L15688" s="14">
        <f>AND(vyberHrace&lt;&gt;"",ISNUMBER(SEARCH(vyberHrace,$B15688)))</f>
      </c>
      <c r="M15688" s="14">
        <f>AND($I15688=MID(kododd,1,2),$J15688=MID(kododd,3,3))</f>
      </c>
    </row>
    <row r="15689">
      <c r="A15689" s="95">
        <v>56407</v>
      </c>
      <c r="B15689" s="93" t="s">
        <v>11528</v>
      </c>
      <c r="C15689" s="93" t="s">
        <v>1406</v>
      </c>
      <c r="F15689" s="95">
        <v>23770236</v>
      </c>
      <c r="G15689" s="95">
        <v>0</v>
      </c>
      <c r="H15689" s="93" t="s">
        <v>8976</v>
      </c>
      <c r="I15689" s="93" t="s">
        <v>23900</v>
      </c>
      <c r="J15689" s="93" t="s">
        <v>20874</v>
      </c>
      <c r="K15689" s="93" t="s">
        <v>21371</v>
      </c>
      <c r="L15689" s="14">
        <f>AND(vyberHrace&lt;&gt;"",ISNUMBER(SEARCH(vyberHrace,$B15689)))</f>
      </c>
      <c r="M15689" s="14">
        <f>AND($I15689=MID(kododd,1,2),$J15689=MID(kododd,3,3))</f>
      </c>
    </row>
    <row r="15690">
      <c r="A15690" s="95">
        <v>54823</v>
      </c>
      <c r="B15690" s="93" t="s">
        <v>821</v>
      </c>
      <c r="C15690" s="93" t="s">
        <v>1422</v>
      </c>
      <c r="D15690" s="95">
        <v>1186</v>
      </c>
      <c r="F15690" s="95">
        <v>23772581</v>
      </c>
      <c r="G15690" s="95">
        <v>250</v>
      </c>
      <c r="H15690" s="93" t="s">
        <v>8976</v>
      </c>
      <c r="I15690" s="93" t="s">
        <v>23900</v>
      </c>
      <c r="J15690" s="93" t="s">
        <v>20846</v>
      </c>
      <c r="K15690" s="93" t="s">
        <v>4901</v>
      </c>
      <c r="L15690" s="14">
        <f>AND(vyberHrace&lt;&gt;"",ISNUMBER(SEARCH(vyberHrace,$B15690)))</f>
      </c>
      <c r="M15690" s="14">
        <f>AND($I15690=MID(kododd,1,2),$J15690=MID(kododd,3,3))</f>
      </c>
    </row>
    <row r="15691">
      <c r="A15691" s="95">
        <v>52740</v>
      </c>
      <c r="B15691" s="93" t="s">
        <v>4031</v>
      </c>
      <c r="C15691" s="93" t="s">
        <v>3255</v>
      </c>
      <c r="D15691" s="95">
        <v>1112</v>
      </c>
      <c r="F15691" s="95">
        <v>23746122</v>
      </c>
      <c r="G15691" s="95">
        <v>250</v>
      </c>
      <c r="H15691" s="93" t="s">
        <v>8976</v>
      </c>
      <c r="I15691" s="93" t="s">
        <v>23900</v>
      </c>
      <c r="J15691" s="93" t="s">
        <v>21000</v>
      </c>
      <c r="K15691" s="93" t="s">
        <v>4022</v>
      </c>
      <c r="L15691" s="14">
        <f>AND(vyberHrace&lt;&gt;"",ISNUMBER(SEARCH(vyberHrace,$B15691)))</f>
      </c>
      <c r="M15691" s="14">
        <f>AND($I15691=MID(kododd,1,2),$J15691=MID(kododd,3,3))</f>
      </c>
    </row>
    <row r="15692">
      <c r="A15692" s="95">
        <v>55367</v>
      </c>
      <c r="B15692" s="93" t="s">
        <v>22637</v>
      </c>
      <c r="C15692" s="93" t="s">
        <v>1415</v>
      </c>
      <c r="D15692" s="95">
        <v>1810</v>
      </c>
      <c r="E15692" s="95">
        <v>1779</v>
      </c>
      <c r="F15692" s="95">
        <v>23756950</v>
      </c>
      <c r="G15692" s="95">
        <v>0</v>
      </c>
      <c r="H15692" s="93" t="s">
        <v>8976</v>
      </c>
      <c r="I15692" s="93" t="s">
        <v>23900</v>
      </c>
      <c r="J15692" s="93" t="s">
        <v>20908</v>
      </c>
      <c r="K15692" s="93" t="s">
        <v>4889</v>
      </c>
      <c r="L15692" s="14">
        <f>AND(vyberHrace&lt;&gt;"",ISNUMBER(SEARCH(vyberHrace,$B15692)))</f>
      </c>
      <c r="M15692" s="14">
        <f>AND($I15692=MID(kododd,1,2),$J15692=MID(kododd,3,3))</f>
      </c>
    </row>
    <row r="15693">
      <c r="A15693" s="95">
        <v>56320</v>
      </c>
      <c r="B15693" s="93" t="s">
        <v>22659</v>
      </c>
      <c r="C15693" s="93" t="s">
        <v>3255</v>
      </c>
      <c r="G15693" s="95">
        <v>0</v>
      </c>
      <c r="H15693" s="93" t="s">
        <v>8976</v>
      </c>
      <c r="I15693" s="93" t="s">
        <v>23900</v>
      </c>
      <c r="J15693" s="93" t="s">
        <v>20972</v>
      </c>
      <c r="K15693" s="93" t="s">
        <v>26132</v>
      </c>
      <c r="L15693" s="14">
        <f>AND(vyberHrace&lt;&gt;"",ISNUMBER(SEARCH(vyberHrace,$B15693)))</f>
      </c>
      <c r="M15693" s="14">
        <f>AND($I15693=MID(kododd,1,2),$J15693=MID(kododd,3,3))</f>
      </c>
    </row>
    <row r="15694">
      <c r="A15694" s="95">
        <v>46217</v>
      </c>
      <c r="B15694" s="93" t="s">
        <v>16590</v>
      </c>
      <c r="C15694" s="93" t="s">
        <v>1437</v>
      </c>
      <c r="G15694" s="95">
        <v>0</v>
      </c>
      <c r="H15694" s="93" t="s">
        <v>8976</v>
      </c>
      <c r="I15694" s="93" t="s">
        <v>23900</v>
      </c>
      <c r="J15694" s="93" t="s">
        <v>20874</v>
      </c>
      <c r="K15694" s="93" t="s">
        <v>21371</v>
      </c>
      <c r="L15694" s="14">
        <f>AND(vyberHrace&lt;&gt;"",ISNUMBER(SEARCH(vyberHrace,$B15694)))</f>
      </c>
      <c r="M15694" s="14">
        <f>AND($I15694=MID(kododd,1,2),$J15694=MID(kododd,3,3))</f>
      </c>
    </row>
    <row r="15695">
      <c r="A15695" s="95">
        <v>27351</v>
      </c>
      <c r="B15695" s="93" t="s">
        <v>16513</v>
      </c>
      <c r="C15695" s="93" t="s">
        <v>1448</v>
      </c>
      <c r="D15695" s="95">
        <v>1469</v>
      </c>
      <c r="F15695" s="95">
        <v>355046</v>
      </c>
      <c r="G15695" s="95">
        <v>0</v>
      </c>
      <c r="H15695" s="93" t="s">
        <v>8976</v>
      </c>
      <c r="I15695" s="93" t="s">
        <v>23900</v>
      </c>
      <c r="J15695" s="93" t="s">
        <v>20859</v>
      </c>
      <c r="K15695" s="93" t="s">
        <v>6153</v>
      </c>
      <c r="L15695" s="14">
        <f>AND(vyberHrace&lt;&gt;"",ISNUMBER(SEARCH(vyberHrace,$B15695)))</f>
      </c>
      <c r="M15695" s="14">
        <f>AND($I15695=MID(kododd,1,2),$J15695=MID(kododd,3,3))</f>
      </c>
    </row>
    <row r="15696">
      <c r="A15696" s="95">
        <v>1923</v>
      </c>
      <c r="B15696" s="93" t="s">
        <v>19051</v>
      </c>
      <c r="C15696" s="93" t="s">
        <v>1433</v>
      </c>
      <c r="D15696" s="95">
        <v>1977</v>
      </c>
      <c r="E15696" s="95">
        <v>2011</v>
      </c>
      <c r="F15696" s="95">
        <v>314382</v>
      </c>
      <c r="G15696" s="95">
        <v>250</v>
      </c>
      <c r="H15696" s="93" t="s">
        <v>8976</v>
      </c>
      <c r="I15696" s="93" t="s">
        <v>23900</v>
      </c>
      <c r="J15696" s="93" t="s">
        <v>20946</v>
      </c>
      <c r="K15696" s="93" t="s">
        <v>6829</v>
      </c>
      <c r="L15696" s="14">
        <f>AND(vyberHrace&lt;&gt;"",ISNUMBER(SEARCH(vyberHrace,$B15696)))</f>
      </c>
      <c r="M15696" s="14">
        <f>AND($I15696=MID(kododd,1,2),$J15696=MID(kododd,3,3))</f>
      </c>
    </row>
    <row r="15697">
      <c r="A15697" s="95">
        <v>34988</v>
      </c>
      <c r="B15697" s="93" t="s">
        <v>19084</v>
      </c>
      <c r="C15697" s="93" t="s">
        <v>1399</v>
      </c>
      <c r="D15697" s="95">
        <v>1100</v>
      </c>
      <c r="G15697" s="95">
        <v>0</v>
      </c>
      <c r="H15697" s="93" t="s">
        <v>8976</v>
      </c>
      <c r="I15697" s="93" t="s">
        <v>23900</v>
      </c>
      <c r="J15697" s="93" t="s">
        <v>20908</v>
      </c>
      <c r="K15697" s="93" t="s">
        <v>4889</v>
      </c>
      <c r="L15697" s="14">
        <f>AND(vyberHrace&lt;&gt;"",ISNUMBER(SEARCH(vyberHrace,$B15697)))</f>
      </c>
      <c r="M15697" s="14">
        <f>AND($I15697=MID(kododd,1,2),$J15697=MID(kododd,3,3))</f>
      </c>
    </row>
    <row r="15698">
      <c r="A15698" s="95">
        <v>54299</v>
      </c>
      <c r="B15698" s="93" t="s">
        <v>794</v>
      </c>
      <c r="C15698" s="93" t="s">
        <v>1411</v>
      </c>
      <c r="D15698" s="95">
        <v>1149</v>
      </c>
      <c r="F15698" s="95">
        <v>23753536</v>
      </c>
      <c r="G15698" s="95">
        <v>0</v>
      </c>
      <c r="H15698" s="93" t="s">
        <v>8976</v>
      </c>
      <c r="I15698" s="93" t="s">
        <v>23900</v>
      </c>
      <c r="J15698" s="93" t="s">
        <v>20859</v>
      </c>
      <c r="K15698" s="93" t="s">
        <v>6153</v>
      </c>
      <c r="L15698" s="14">
        <f>AND(vyberHrace&lt;&gt;"",ISNUMBER(SEARCH(vyberHrace,$B15698)))</f>
      </c>
      <c r="M15698" s="14">
        <f>AND($I15698=MID(kododd,1,2),$J15698=MID(kododd,3,3))</f>
      </c>
    </row>
    <row r="15699">
      <c r="A15699" s="95">
        <v>41842</v>
      </c>
      <c r="B15699" s="93" t="s">
        <v>19104</v>
      </c>
      <c r="C15699" s="93" t="s">
        <v>1417</v>
      </c>
      <c r="D15699" s="95">
        <v>1265</v>
      </c>
      <c r="F15699" s="95">
        <v>23707763</v>
      </c>
      <c r="G15699" s="95">
        <v>0</v>
      </c>
      <c r="H15699" s="93" t="s">
        <v>8976</v>
      </c>
      <c r="I15699" s="93" t="s">
        <v>23900</v>
      </c>
      <c r="J15699" s="93" t="s">
        <v>20946</v>
      </c>
      <c r="K15699" s="93" t="s">
        <v>6829</v>
      </c>
      <c r="L15699" s="14">
        <f>AND(vyberHrace&lt;&gt;"",ISNUMBER(SEARCH(vyberHrace,$B15699)))</f>
      </c>
      <c r="M15699" s="14">
        <f>AND($I15699=MID(kododd,1,2),$J15699=MID(kododd,3,3))</f>
      </c>
    </row>
    <row r="15700">
      <c r="A15700" s="95">
        <v>32581</v>
      </c>
      <c r="B15700" s="93" t="s">
        <v>19109</v>
      </c>
      <c r="C15700" s="93" t="s">
        <v>1475</v>
      </c>
      <c r="G15700" s="95">
        <v>0</v>
      </c>
      <c r="H15700" s="93" t="s">
        <v>8976</v>
      </c>
      <c r="I15700" s="93" t="s">
        <v>23900</v>
      </c>
      <c r="J15700" s="93" t="s">
        <v>20908</v>
      </c>
      <c r="K15700" s="93" t="s">
        <v>4889</v>
      </c>
      <c r="L15700" s="14">
        <f>AND(vyberHrace&lt;&gt;"",ISNUMBER(SEARCH(vyberHrace,$B15700)))</f>
      </c>
      <c r="M15700" s="14">
        <f>AND($I15700=MID(kododd,1,2),$J15700=MID(kododd,3,3))</f>
      </c>
    </row>
    <row r="15701">
      <c r="A15701" s="95">
        <v>25536</v>
      </c>
      <c r="B15701" s="93" t="s">
        <v>19115</v>
      </c>
      <c r="C15701" s="93" t="s">
        <v>1437</v>
      </c>
      <c r="D15701" s="95">
        <v>1540</v>
      </c>
      <c r="F15701" s="95">
        <v>23706813</v>
      </c>
      <c r="G15701" s="95">
        <v>0</v>
      </c>
      <c r="H15701" s="93" t="s">
        <v>8976</v>
      </c>
      <c r="I15701" s="93" t="s">
        <v>23900</v>
      </c>
      <c r="J15701" s="93" t="s">
        <v>20972</v>
      </c>
      <c r="K15701" s="93" t="s">
        <v>26132</v>
      </c>
      <c r="L15701" s="14">
        <f>AND(vyberHrace&lt;&gt;"",ISNUMBER(SEARCH(vyberHrace,$B15701)))</f>
      </c>
      <c r="M15701" s="14">
        <f>AND($I15701=MID(kododd,1,2),$J15701=MID(kododd,3,3))</f>
      </c>
    </row>
    <row r="15702">
      <c r="A15702" s="95">
        <v>17442</v>
      </c>
      <c r="B15702" s="93" t="s">
        <v>16832</v>
      </c>
      <c r="C15702" s="93" t="s">
        <v>1457</v>
      </c>
      <c r="D15702" s="95">
        <v>1561</v>
      </c>
      <c r="E15702" s="95">
        <v>1729</v>
      </c>
      <c r="F15702" s="95">
        <v>23782196</v>
      </c>
      <c r="G15702" s="95">
        <v>250</v>
      </c>
      <c r="H15702" s="93" t="s">
        <v>8976</v>
      </c>
      <c r="I15702" s="93" t="s">
        <v>23900</v>
      </c>
      <c r="J15702" s="93" t="s">
        <v>20905</v>
      </c>
      <c r="K15702" s="93" t="s">
        <v>4820</v>
      </c>
      <c r="L15702" s="14">
        <f>AND(vyberHrace&lt;&gt;"",ISNUMBER(SEARCH(vyberHrace,$B15702)))</f>
      </c>
      <c r="M15702" s="14">
        <f>AND($I15702=MID(kododd,1,2),$J15702=MID(kododd,3,3))</f>
      </c>
    </row>
    <row r="15703">
      <c r="A15703" s="95">
        <v>45998</v>
      </c>
      <c r="B15703" s="93" t="s">
        <v>10717</v>
      </c>
      <c r="C15703" s="93" t="s">
        <v>1419</v>
      </c>
      <c r="D15703" s="95">
        <v>1435</v>
      </c>
      <c r="E15703" s="95">
        <v>1513</v>
      </c>
      <c r="F15703" s="95">
        <v>23723327</v>
      </c>
      <c r="G15703" s="95">
        <v>0</v>
      </c>
      <c r="H15703" s="93" t="s">
        <v>8976</v>
      </c>
      <c r="I15703" s="93" t="s">
        <v>23900</v>
      </c>
      <c r="J15703" s="93" t="s">
        <v>20874</v>
      </c>
      <c r="K15703" s="93" t="s">
        <v>21371</v>
      </c>
      <c r="L15703" s="14">
        <f>AND(vyberHrace&lt;&gt;"",ISNUMBER(SEARCH(vyberHrace,$B15703)))</f>
      </c>
      <c r="M15703" s="14">
        <f>AND($I15703=MID(kododd,1,2),$J15703=MID(kododd,3,3))</f>
      </c>
    </row>
    <row r="15704">
      <c r="A15704" s="95">
        <v>45995</v>
      </c>
      <c r="B15704" s="93" t="s">
        <v>10719</v>
      </c>
      <c r="C15704" s="93" t="s">
        <v>1408</v>
      </c>
      <c r="D15704" s="95">
        <v>1100</v>
      </c>
      <c r="F15704" s="95">
        <v>23723289</v>
      </c>
      <c r="G15704" s="95">
        <v>0</v>
      </c>
      <c r="H15704" s="93" t="s">
        <v>8976</v>
      </c>
      <c r="I15704" s="93" t="s">
        <v>23900</v>
      </c>
      <c r="J15704" s="93" t="s">
        <v>20874</v>
      </c>
      <c r="K15704" s="93" t="s">
        <v>21371</v>
      </c>
      <c r="L15704" s="14">
        <f>AND(vyberHrace&lt;&gt;"",ISNUMBER(SEARCH(vyberHrace,$B15704)))</f>
      </c>
      <c r="M15704" s="14">
        <f>AND($I15704=MID(kododd,1,2),$J15704=MID(kododd,3,3))</f>
      </c>
    </row>
    <row r="15705">
      <c r="A15705" s="95">
        <v>38202</v>
      </c>
      <c r="B15705" s="93" t="s">
        <v>10722</v>
      </c>
      <c r="C15705" s="93" t="s">
        <v>1409</v>
      </c>
      <c r="F15705" s="95">
        <v>374393</v>
      </c>
      <c r="G15705" s="95">
        <v>0</v>
      </c>
      <c r="H15705" s="93" t="s">
        <v>8976</v>
      </c>
      <c r="I15705" s="93" t="s">
        <v>23900</v>
      </c>
      <c r="J15705" s="93" t="s">
        <v>20874</v>
      </c>
      <c r="K15705" s="93" t="s">
        <v>21371</v>
      </c>
      <c r="L15705" s="14">
        <f>AND(vyberHrace&lt;&gt;"",ISNUMBER(SEARCH(vyberHrace,$B15705)))</f>
      </c>
      <c r="M15705" s="14">
        <f>AND($I15705=MID(kododd,1,2),$J15705=MID(kododd,3,3))</f>
      </c>
    </row>
    <row r="15706">
      <c r="A15706" s="95">
        <v>44392</v>
      </c>
      <c r="B15706" s="93" t="s">
        <v>14082</v>
      </c>
      <c r="C15706" s="93" t="s">
        <v>1407</v>
      </c>
      <c r="D15706" s="95">
        <v>1547</v>
      </c>
      <c r="E15706" s="95">
        <v>1680</v>
      </c>
      <c r="F15706" s="95">
        <v>23715189</v>
      </c>
      <c r="G15706" s="95">
        <v>250</v>
      </c>
      <c r="H15706" s="93" t="s">
        <v>8976</v>
      </c>
      <c r="I15706" s="93" t="s">
        <v>23900</v>
      </c>
      <c r="J15706" s="93" t="s">
        <v>20946</v>
      </c>
      <c r="K15706" s="93" t="s">
        <v>6829</v>
      </c>
      <c r="L15706" s="14">
        <f>AND(vyberHrace&lt;&gt;"",ISNUMBER(SEARCH(vyberHrace,$B15706)))</f>
      </c>
      <c r="M15706" s="14">
        <f>AND($I15706=MID(kododd,1,2),$J15706=MID(kododd,3,3))</f>
      </c>
    </row>
    <row r="15707">
      <c r="A15707" s="95">
        <v>59133</v>
      </c>
      <c r="B15707" s="93" t="s">
        <v>25574</v>
      </c>
      <c r="C15707" s="93" t="s">
        <v>1406</v>
      </c>
      <c r="G15707" s="95">
        <v>0</v>
      </c>
      <c r="H15707" s="93" t="s">
        <v>8976</v>
      </c>
      <c r="I15707" s="93" t="s">
        <v>23900</v>
      </c>
      <c r="J15707" s="93" t="s">
        <v>21018</v>
      </c>
      <c r="K15707" s="93" t="s">
        <v>11116</v>
      </c>
      <c r="L15707" s="14">
        <f>AND(vyberHrace&lt;&gt;"",ISNUMBER(SEARCH(vyberHrace,$B15707)))</f>
      </c>
      <c r="M15707" s="14">
        <f>AND($I15707=MID(kododd,1,2),$J15707=MID(kododd,3,3))</f>
      </c>
    </row>
    <row r="15708">
      <c r="A15708" s="95">
        <v>14917</v>
      </c>
      <c r="B15708" s="93" t="s">
        <v>8651</v>
      </c>
      <c r="C15708" s="93" t="s">
        <v>1447</v>
      </c>
      <c r="D15708" s="95">
        <v>1652</v>
      </c>
      <c r="F15708" s="95">
        <v>332801</v>
      </c>
      <c r="G15708" s="95">
        <v>250</v>
      </c>
      <c r="H15708" s="93" t="s">
        <v>8976</v>
      </c>
      <c r="I15708" s="93" t="s">
        <v>23900</v>
      </c>
      <c r="J15708" s="93" t="s">
        <v>20843</v>
      </c>
      <c r="K15708" s="93" t="s">
        <v>26141</v>
      </c>
      <c r="L15708" s="14">
        <f>AND(vyberHrace&lt;&gt;"",ISNUMBER(SEARCH(vyberHrace,$B15708)))</f>
      </c>
      <c r="M15708" s="14">
        <f>AND($I15708=MID(kododd,1,2),$J15708=MID(kododd,3,3))</f>
      </c>
    </row>
    <row r="15709">
      <c r="A15709" s="95">
        <v>59196</v>
      </c>
      <c r="B15709" s="93" t="s">
        <v>25628</v>
      </c>
      <c r="C15709" s="93" t="s">
        <v>1420</v>
      </c>
      <c r="G15709" s="95">
        <v>0</v>
      </c>
      <c r="H15709" s="93" t="s">
        <v>8976</v>
      </c>
      <c r="I15709" s="93" t="s">
        <v>23900</v>
      </c>
      <c r="J15709" s="93" t="s">
        <v>20908</v>
      </c>
      <c r="K15709" s="93" t="s">
        <v>4889</v>
      </c>
      <c r="L15709" s="14">
        <f>AND(vyberHrace&lt;&gt;"",ISNUMBER(SEARCH(vyberHrace,$B15709)))</f>
      </c>
      <c r="M15709" s="14">
        <f>AND($I15709=MID(kododd,1,2),$J15709=MID(kododd,3,3))</f>
      </c>
    </row>
    <row r="15710">
      <c r="A15710" s="95">
        <v>11592</v>
      </c>
      <c r="B15710" s="93" t="s">
        <v>14114</v>
      </c>
      <c r="C15710" s="93" t="s">
        <v>1418</v>
      </c>
      <c r="D15710" s="95">
        <v>1768</v>
      </c>
      <c r="F15710" s="95">
        <v>355054</v>
      </c>
      <c r="G15710" s="95">
        <v>0</v>
      </c>
      <c r="H15710" s="93" t="s">
        <v>8976</v>
      </c>
      <c r="I15710" s="93" t="s">
        <v>23900</v>
      </c>
      <c r="J15710" s="93" t="s">
        <v>20905</v>
      </c>
      <c r="K15710" s="93" t="s">
        <v>4820</v>
      </c>
      <c r="L15710" s="14">
        <f>AND(vyberHrace&lt;&gt;"",ISNUMBER(SEARCH(vyberHrace,$B15710)))</f>
      </c>
      <c r="M15710" s="14">
        <f>AND($I15710=MID(kododd,1,2),$J15710=MID(kododd,3,3))</f>
      </c>
    </row>
    <row r="15711">
      <c r="A15711" s="95">
        <v>53982</v>
      </c>
      <c r="B15711" s="93" t="s">
        <v>822</v>
      </c>
      <c r="C15711" s="93" t="s">
        <v>1412</v>
      </c>
      <c r="F15711" s="95">
        <v>23783869</v>
      </c>
      <c r="G15711" s="95">
        <v>250</v>
      </c>
      <c r="H15711" s="93" t="s">
        <v>8976</v>
      </c>
      <c r="I15711" s="93" t="s">
        <v>23900</v>
      </c>
      <c r="J15711" s="93" t="s">
        <v>20846</v>
      </c>
      <c r="K15711" s="93" t="s">
        <v>4901</v>
      </c>
      <c r="L15711" s="14">
        <f>AND(vyberHrace&lt;&gt;"",ISNUMBER(SEARCH(vyberHrace,$B15711)))</f>
      </c>
      <c r="M15711" s="14">
        <f>AND($I15711=MID(kododd,1,2),$J15711=MID(kododd,3,3))</f>
      </c>
    </row>
    <row r="15712">
      <c r="A15712" s="95">
        <v>38041</v>
      </c>
      <c r="B15712" s="93" t="s">
        <v>16532</v>
      </c>
      <c r="C15712" s="93" t="s">
        <v>1414</v>
      </c>
      <c r="D15712" s="95">
        <v>1372</v>
      </c>
      <c r="G15712" s="95">
        <v>250</v>
      </c>
      <c r="H15712" s="93" t="s">
        <v>8976</v>
      </c>
      <c r="I15712" s="93" t="s">
        <v>23900</v>
      </c>
      <c r="J15712" s="93" t="s">
        <v>20846</v>
      </c>
      <c r="K15712" s="93" t="s">
        <v>4901</v>
      </c>
      <c r="L15712" s="14">
        <f>AND(vyberHrace&lt;&gt;"",ISNUMBER(SEARCH(vyberHrace,$B15712)))</f>
      </c>
      <c r="M15712" s="14">
        <f>AND($I15712=MID(kododd,1,2),$J15712=MID(kododd,3,3))</f>
      </c>
    </row>
    <row r="15713">
      <c r="A15713" s="95">
        <v>27352</v>
      </c>
      <c r="B15713" s="93" t="s">
        <v>16553</v>
      </c>
      <c r="C15713" s="93" t="s">
        <v>1436</v>
      </c>
      <c r="F15713" s="95">
        <v>378577</v>
      </c>
      <c r="G15713" s="95">
        <v>0</v>
      </c>
      <c r="H15713" s="93" t="s">
        <v>8976</v>
      </c>
      <c r="I15713" s="93" t="s">
        <v>23900</v>
      </c>
      <c r="J15713" s="93" t="s">
        <v>20859</v>
      </c>
      <c r="K15713" s="93" t="s">
        <v>6153</v>
      </c>
      <c r="L15713" s="14">
        <f>AND(vyberHrace&lt;&gt;"",ISNUMBER(SEARCH(vyberHrace,$B15713)))</f>
      </c>
      <c r="M15713" s="14">
        <f>AND($I15713=MID(kododd,1,2),$J15713=MID(kododd,3,3))</f>
      </c>
    </row>
    <row r="15714">
      <c r="A15714" s="95">
        <v>32589</v>
      </c>
      <c r="B15714" s="93" t="s">
        <v>19945</v>
      </c>
      <c r="C15714" s="93" t="s">
        <v>1403</v>
      </c>
      <c r="D15714" s="95">
        <v>1621</v>
      </c>
      <c r="E15714" s="95">
        <v>1794</v>
      </c>
      <c r="F15714" s="95">
        <v>355070</v>
      </c>
      <c r="G15714" s="95">
        <v>0</v>
      </c>
      <c r="H15714" s="93" t="s">
        <v>8976</v>
      </c>
      <c r="I15714" s="93" t="s">
        <v>23900</v>
      </c>
      <c r="J15714" s="93" t="s">
        <v>20908</v>
      </c>
      <c r="K15714" s="93" t="s">
        <v>4889</v>
      </c>
      <c r="L15714" s="14">
        <f>AND(vyberHrace&lt;&gt;"",ISNUMBER(SEARCH(vyberHrace,$B15714)))</f>
      </c>
      <c r="M15714" s="14">
        <f>AND($I15714=MID(kododd,1,2),$J15714=MID(kododd,3,3))</f>
      </c>
    </row>
    <row r="15715">
      <c r="A15715" s="95">
        <v>41142</v>
      </c>
      <c r="B15715" s="93" t="s">
        <v>12722</v>
      </c>
      <c r="C15715" s="93" t="s">
        <v>1419</v>
      </c>
      <c r="G15715" s="95">
        <v>0</v>
      </c>
      <c r="H15715" s="93" t="s">
        <v>8976</v>
      </c>
      <c r="I15715" s="93" t="s">
        <v>23900</v>
      </c>
      <c r="J15715" s="93" t="s">
        <v>20972</v>
      </c>
      <c r="K15715" s="93" t="s">
        <v>26132</v>
      </c>
      <c r="L15715" s="14">
        <f>AND(vyberHrace&lt;&gt;"",ISNUMBER(SEARCH(vyberHrace,$B15715)))</f>
      </c>
      <c r="M15715" s="14">
        <f>AND($I15715=MID(kododd,1,2),$J15715=MID(kododd,3,3))</f>
      </c>
    </row>
    <row r="15716">
      <c r="A15716" s="95">
        <v>62427</v>
      </c>
      <c r="B15716" s="93" t="s">
        <v>29301</v>
      </c>
      <c r="C15716" s="93" t="s">
        <v>1450</v>
      </c>
      <c r="G15716" s="95">
        <v>250</v>
      </c>
      <c r="H15716" s="93" t="s">
        <v>8976</v>
      </c>
      <c r="I15716" s="93" t="s">
        <v>23900</v>
      </c>
      <c r="J15716" s="93" t="s">
        <v>20859</v>
      </c>
      <c r="K15716" s="93" t="s">
        <v>6153</v>
      </c>
      <c r="L15716" s="14">
        <f>AND(vyberHrace&lt;&gt;"",ISNUMBER(SEARCH(vyberHrace,$B15716)))</f>
      </c>
      <c r="M15716" s="14">
        <f>AND($I15716=MID(kododd,1,2),$J15716=MID(kododd,3,3))</f>
      </c>
    </row>
    <row r="15717">
      <c r="A15717" s="95">
        <v>56408</v>
      </c>
      <c r="B15717" s="93" t="s">
        <v>22629</v>
      </c>
      <c r="C15717" s="93" t="s">
        <v>1450</v>
      </c>
      <c r="D15717" s="95">
        <v>1326</v>
      </c>
      <c r="E15717" s="95">
        <v>1601</v>
      </c>
      <c r="F15717" s="95">
        <v>23770244</v>
      </c>
      <c r="G15717" s="95">
        <v>250</v>
      </c>
      <c r="H15717" s="93" t="s">
        <v>8976</v>
      </c>
      <c r="I15717" s="93" t="s">
        <v>23900</v>
      </c>
      <c r="J15717" s="93" t="s">
        <v>20874</v>
      </c>
      <c r="K15717" s="93" t="s">
        <v>21371</v>
      </c>
      <c r="L15717" s="14">
        <f>AND(vyberHrace&lt;&gt;"",ISNUMBER(SEARCH(vyberHrace,$B15717)))</f>
      </c>
      <c r="M15717" s="14">
        <f>AND($I15717=MID(kododd,1,2),$J15717=MID(kododd,3,3))</f>
      </c>
    </row>
    <row r="15718">
      <c r="A15718" s="95">
        <v>61686</v>
      </c>
      <c r="B15718" s="93" t="s">
        <v>22629</v>
      </c>
      <c r="C15718" s="93" t="s">
        <v>1439</v>
      </c>
      <c r="F15718" s="95">
        <v>23794585</v>
      </c>
      <c r="G15718" s="95">
        <v>250</v>
      </c>
      <c r="H15718" s="93" t="s">
        <v>8976</v>
      </c>
      <c r="I15718" s="93" t="s">
        <v>23900</v>
      </c>
      <c r="J15718" s="93" t="s">
        <v>20874</v>
      </c>
      <c r="K15718" s="93" t="s">
        <v>21371</v>
      </c>
      <c r="L15718" s="14">
        <f>AND(vyberHrace&lt;&gt;"",ISNUMBER(SEARCH(vyberHrace,$B15718)))</f>
      </c>
      <c r="M15718" s="14">
        <f>AND($I15718=MID(kododd,1,2),$J15718=MID(kododd,3,3))</f>
      </c>
    </row>
    <row r="15719">
      <c r="A15719" s="95">
        <v>11431</v>
      </c>
      <c r="B15719" s="93" t="s">
        <v>13168</v>
      </c>
      <c r="C15719" s="93" t="s">
        <v>1439</v>
      </c>
      <c r="D15719" s="95">
        <v>1861</v>
      </c>
      <c r="E15719" s="95">
        <v>1932</v>
      </c>
      <c r="F15719" s="95">
        <v>330752</v>
      </c>
      <c r="G15719" s="95">
        <v>0</v>
      </c>
      <c r="H15719" s="93" t="s">
        <v>8976</v>
      </c>
      <c r="I15719" s="93" t="s">
        <v>23900</v>
      </c>
      <c r="J15719" s="93" t="s">
        <v>20874</v>
      </c>
      <c r="K15719" s="93" t="s">
        <v>21371</v>
      </c>
      <c r="L15719" s="14">
        <f>AND(vyberHrace&lt;&gt;"",ISNUMBER(SEARCH(vyberHrace,$B15719)))</f>
      </c>
      <c r="M15719" s="14">
        <f>AND($I15719=MID(kododd,1,2),$J15719=MID(kododd,3,3))</f>
      </c>
    </row>
    <row r="15720">
      <c r="A15720" s="95">
        <v>54675</v>
      </c>
      <c r="B15720" s="93" t="s">
        <v>814</v>
      </c>
      <c r="C15720" s="93" t="s">
        <v>1420</v>
      </c>
      <c r="F15720" s="95">
        <v>23796774</v>
      </c>
      <c r="G15720" s="95">
        <v>0</v>
      </c>
      <c r="H15720" s="93" t="s">
        <v>8976</v>
      </c>
      <c r="I15720" s="93" t="s">
        <v>23900</v>
      </c>
      <c r="J15720" s="93" t="s">
        <v>20969</v>
      </c>
      <c r="K15720" s="93" t="s">
        <v>4719</v>
      </c>
      <c r="L15720" s="14">
        <f>AND(vyberHrace&lt;&gt;"",ISNUMBER(SEARCH(vyberHrace,$B15720)))</f>
      </c>
      <c r="M15720" s="14">
        <f>AND($I15720=MID(kododd,1,2),$J15720=MID(kododd,3,3))</f>
      </c>
    </row>
    <row r="15721">
      <c r="A15721" s="95">
        <v>7072</v>
      </c>
      <c r="B15721" s="93" t="s">
        <v>15489</v>
      </c>
      <c r="C15721" s="93" t="s">
        <v>1415</v>
      </c>
      <c r="D15721" s="95">
        <v>2063</v>
      </c>
      <c r="E15721" s="95">
        <v>2109</v>
      </c>
      <c r="F15721" s="95">
        <v>316229</v>
      </c>
      <c r="G15721" s="95">
        <v>0</v>
      </c>
      <c r="H15721" s="93" t="s">
        <v>8976</v>
      </c>
      <c r="I15721" s="93" t="s">
        <v>23900</v>
      </c>
      <c r="J15721" s="93" t="s">
        <v>20969</v>
      </c>
      <c r="K15721" s="93" t="s">
        <v>4719</v>
      </c>
      <c r="L15721" s="14">
        <f>AND(vyberHrace&lt;&gt;"",ISNUMBER(SEARCH(vyberHrace,$B15721)))</f>
      </c>
      <c r="M15721" s="14">
        <f>AND($I15721=MID(kododd,1,2),$J15721=MID(kododd,3,3))</f>
      </c>
    </row>
    <row r="15722">
      <c r="A15722" s="95">
        <v>524</v>
      </c>
      <c r="B15722" s="93" t="s">
        <v>21240</v>
      </c>
      <c r="C15722" s="93" t="s">
        <v>1442</v>
      </c>
      <c r="D15722" s="95">
        <v>2020</v>
      </c>
      <c r="E15722" s="95">
        <v>2071</v>
      </c>
      <c r="F15722" s="95">
        <v>310867</v>
      </c>
      <c r="G15722" s="95">
        <v>250</v>
      </c>
      <c r="H15722" s="93" t="s">
        <v>8976</v>
      </c>
      <c r="I15722" s="93" t="s">
        <v>23900</v>
      </c>
      <c r="J15722" s="93" t="s">
        <v>20969</v>
      </c>
      <c r="K15722" s="93" t="s">
        <v>4719</v>
      </c>
      <c r="L15722" s="14">
        <f>AND(vyberHrace&lt;&gt;"",ISNUMBER(SEARCH(vyberHrace,$B15722)))</f>
      </c>
      <c r="M15722" s="14">
        <f>AND($I15722=MID(kododd,1,2),$J15722=MID(kododd,3,3))</f>
      </c>
    </row>
    <row r="15723">
      <c r="A15723" s="95">
        <v>10892</v>
      </c>
      <c r="B15723" s="93" t="s">
        <v>21243</v>
      </c>
      <c r="C15723" s="93" t="s">
        <v>1442</v>
      </c>
      <c r="D15723" s="95">
        <v>1522</v>
      </c>
      <c r="F15723" s="95">
        <v>355089</v>
      </c>
      <c r="G15723" s="95">
        <v>0</v>
      </c>
      <c r="H15723" s="93" t="s">
        <v>8976</v>
      </c>
      <c r="I15723" s="93" t="s">
        <v>23900</v>
      </c>
      <c r="J15723" s="93" t="s">
        <v>20874</v>
      </c>
      <c r="K15723" s="93" t="s">
        <v>21371</v>
      </c>
      <c r="L15723" s="14">
        <f>AND(vyberHrace&lt;&gt;"",ISNUMBER(SEARCH(vyberHrace,$B15723)))</f>
      </c>
      <c r="M15723" s="14">
        <f>AND($I15723=MID(kododd,1,2),$J15723=MID(kododd,3,3))</f>
      </c>
    </row>
    <row r="15724">
      <c r="A15724" s="95">
        <v>1139</v>
      </c>
      <c r="B15724" s="93" t="s">
        <v>11830</v>
      </c>
      <c r="C15724" s="93" t="s">
        <v>1432</v>
      </c>
      <c r="D15724" s="95">
        <v>1909</v>
      </c>
      <c r="E15724" s="95">
        <v>2018</v>
      </c>
      <c r="F15724" s="95">
        <v>308021</v>
      </c>
      <c r="G15724" s="95">
        <v>0</v>
      </c>
      <c r="H15724" s="93" t="s">
        <v>8976</v>
      </c>
      <c r="I15724" s="93" t="s">
        <v>23900</v>
      </c>
      <c r="J15724" s="93" t="s">
        <v>20905</v>
      </c>
      <c r="K15724" s="93" t="s">
        <v>4820</v>
      </c>
      <c r="L15724" s="14">
        <f>AND(vyberHrace&lt;&gt;"",ISNUMBER(SEARCH(vyberHrace,$B15724)))</f>
      </c>
      <c r="M15724" s="14">
        <f>AND($I15724=MID(kododd,1,2),$J15724=MID(kododd,3,3))</f>
      </c>
    </row>
    <row r="15725">
      <c r="A15725" s="95">
        <v>4012</v>
      </c>
      <c r="B15725" s="93" t="s">
        <v>21255</v>
      </c>
      <c r="C15725" s="93" t="s">
        <v>1447</v>
      </c>
      <c r="D15725" s="95">
        <v>1447</v>
      </c>
      <c r="F15725" s="95">
        <v>23770252</v>
      </c>
      <c r="G15725" s="95">
        <v>250</v>
      </c>
      <c r="H15725" s="93" t="s">
        <v>8976</v>
      </c>
      <c r="I15725" s="93" t="s">
        <v>23900</v>
      </c>
      <c r="J15725" s="93" t="s">
        <v>20888</v>
      </c>
      <c r="K15725" s="93" t="s">
        <v>5151</v>
      </c>
      <c r="L15725" s="14">
        <f>AND(vyberHrace&lt;&gt;"",ISNUMBER(SEARCH(vyberHrace,$B15725)))</f>
      </c>
      <c r="M15725" s="14">
        <f>AND($I15725=MID(kododd,1,2),$J15725=MID(kododd,3,3))</f>
      </c>
    </row>
    <row r="15726">
      <c r="A15726" s="95">
        <v>8291</v>
      </c>
      <c r="B15726" s="93" t="s">
        <v>21256</v>
      </c>
      <c r="C15726" s="93" t="s">
        <v>1423</v>
      </c>
      <c r="D15726" s="95">
        <v>1505</v>
      </c>
      <c r="G15726" s="95">
        <v>250</v>
      </c>
      <c r="H15726" s="93" t="s">
        <v>8976</v>
      </c>
      <c r="I15726" s="93" t="s">
        <v>23900</v>
      </c>
      <c r="J15726" s="93" t="s">
        <v>20888</v>
      </c>
      <c r="K15726" s="93" t="s">
        <v>5151</v>
      </c>
      <c r="L15726" s="14">
        <f>AND(vyberHrace&lt;&gt;"",ISNUMBER(SEARCH(vyberHrace,$B15726)))</f>
      </c>
      <c r="M15726" s="14">
        <f>AND($I15726=MID(kododd,1,2),$J15726=MID(kododd,3,3))</f>
      </c>
    </row>
    <row r="15727">
      <c r="A15727" s="95">
        <v>45128</v>
      </c>
      <c r="B15727" s="93" t="s">
        <v>21266</v>
      </c>
      <c r="C15727" s="93" t="s">
        <v>1436</v>
      </c>
      <c r="D15727" s="95">
        <v>1297</v>
      </c>
      <c r="F15727" s="95">
        <v>23716274</v>
      </c>
      <c r="G15727" s="95">
        <v>0</v>
      </c>
      <c r="H15727" s="93" t="s">
        <v>8976</v>
      </c>
      <c r="I15727" s="93" t="s">
        <v>23900</v>
      </c>
      <c r="J15727" s="93" t="s">
        <v>20969</v>
      </c>
      <c r="K15727" s="93" t="s">
        <v>4719</v>
      </c>
      <c r="L15727" s="14">
        <f>AND(vyberHrace&lt;&gt;"",ISNUMBER(SEARCH(vyberHrace,$B15727)))</f>
      </c>
      <c r="M15727" s="14">
        <f>AND($I15727=MID(kododd,1,2),$J15727=MID(kododd,3,3))</f>
      </c>
    </row>
    <row r="15728">
      <c r="A15728" s="95">
        <v>39937</v>
      </c>
      <c r="B15728" s="93" t="s">
        <v>19784</v>
      </c>
      <c r="C15728" s="93" t="s">
        <v>1453</v>
      </c>
      <c r="D15728" s="95">
        <v>1451</v>
      </c>
      <c r="E15728" s="95">
        <v>1668</v>
      </c>
      <c r="F15728" s="95">
        <v>377562</v>
      </c>
      <c r="G15728" s="95">
        <v>500</v>
      </c>
      <c r="H15728" s="93" t="s">
        <v>8976</v>
      </c>
      <c r="I15728" s="93" t="s">
        <v>23900</v>
      </c>
      <c r="J15728" s="93" t="s">
        <v>23412</v>
      </c>
      <c r="K15728" s="93" t="s">
        <v>21366</v>
      </c>
      <c r="L15728" s="14">
        <f>AND(vyberHrace&lt;&gt;"",ISNUMBER(SEARCH(vyberHrace,$B15728)))</f>
      </c>
      <c r="M15728" s="14">
        <f>AND($I15728=MID(kododd,1,2),$J15728=MID(kododd,3,3))</f>
      </c>
    </row>
    <row r="15729">
      <c r="A15729" s="95">
        <v>43009</v>
      </c>
      <c r="B15729" s="93" t="s">
        <v>19785</v>
      </c>
      <c r="C15729" s="93" t="s">
        <v>1419</v>
      </c>
      <c r="G15729" s="95">
        <v>500</v>
      </c>
      <c r="H15729" s="93" t="s">
        <v>8976</v>
      </c>
      <c r="I15729" s="93" t="s">
        <v>23900</v>
      </c>
      <c r="J15729" s="93" t="s">
        <v>23412</v>
      </c>
      <c r="K15729" s="93" t="s">
        <v>21366</v>
      </c>
      <c r="L15729" s="14">
        <f>AND(vyberHrace&lt;&gt;"",ISNUMBER(SEARCH(vyberHrace,$B15729)))</f>
      </c>
      <c r="M15729" s="14">
        <f>AND($I15729=MID(kododd,1,2),$J15729=MID(kododd,3,3))</f>
      </c>
    </row>
    <row r="15730">
      <c r="A15730" s="95">
        <v>35803</v>
      </c>
      <c r="B15730" s="93" t="s">
        <v>19786</v>
      </c>
      <c r="C15730" s="93" t="s">
        <v>1448</v>
      </c>
      <c r="D15730" s="95">
        <v>1422</v>
      </c>
      <c r="G15730" s="95">
        <v>500</v>
      </c>
      <c r="H15730" s="93" t="s">
        <v>8976</v>
      </c>
      <c r="I15730" s="93" t="s">
        <v>23900</v>
      </c>
      <c r="J15730" s="93" t="s">
        <v>23412</v>
      </c>
      <c r="K15730" s="93" t="s">
        <v>21366</v>
      </c>
      <c r="L15730" s="14">
        <f>AND(vyberHrace&lt;&gt;"",ISNUMBER(SEARCH(vyberHrace,$B15730)))</f>
      </c>
      <c r="M15730" s="14">
        <f>AND($I15730=MID(kododd,1,2),$J15730=MID(kododd,3,3))</f>
      </c>
    </row>
    <row r="15731">
      <c r="A15731" s="95">
        <v>11142</v>
      </c>
      <c r="B15731" s="93" t="s">
        <v>14050</v>
      </c>
      <c r="C15731" s="93" t="s">
        <v>1437</v>
      </c>
      <c r="D15731" s="95">
        <v>1924</v>
      </c>
      <c r="E15731" s="95">
        <v>1939</v>
      </c>
      <c r="F15731" s="95">
        <v>325872</v>
      </c>
      <c r="G15731" s="95">
        <v>250</v>
      </c>
      <c r="H15731" s="93" t="s">
        <v>8976</v>
      </c>
      <c r="I15731" s="93" t="s">
        <v>23900</v>
      </c>
      <c r="J15731" s="93" t="s">
        <v>20946</v>
      </c>
      <c r="K15731" s="93" t="s">
        <v>6829</v>
      </c>
      <c r="L15731" s="14">
        <f>AND(vyberHrace&lt;&gt;"",ISNUMBER(SEARCH(vyberHrace,$B15731)))</f>
      </c>
      <c r="M15731" s="14">
        <f>AND($I15731=MID(kododd,1,2),$J15731=MID(kododd,3,3))</f>
      </c>
    </row>
    <row r="15732">
      <c r="A15732" s="95">
        <v>61603</v>
      </c>
      <c r="B15732" s="93" t="s">
        <v>14059</v>
      </c>
      <c r="C15732" s="93" t="s">
        <v>1411</v>
      </c>
      <c r="G15732" s="95">
        <v>250</v>
      </c>
      <c r="H15732" s="93" t="s">
        <v>8976</v>
      </c>
      <c r="I15732" s="93" t="s">
        <v>23900</v>
      </c>
      <c r="J15732" s="93" t="s">
        <v>20972</v>
      </c>
      <c r="K15732" s="93" t="s">
        <v>26132</v>
      </c>
      <c r="L15732" s="14">
        <f>AND(vyberHrace&lt;&gt;"",ISNUMBER(SEARCH(vyberHrace,$B15732)))</f>
      </c>
      <c r="M15732" s="14">
        <f>AND($I15732=MID(kododd,1,2),$J15732=MID(kododd,3,3))</f>
      </c>
    </row>
    <row r="15733">
      <c r="A15733" s="95">
        <v>60798</v>
      </c>
      <c r="B15733" s="93" t="s">
        <v>27192</v>
      </c>
      <c r="C15733" s="93" t="s">
        <v>1411</v>
      </c>
      <c r="F15733" s="95">
        <v>23791896</v>
      </c>
      <c r="G15733" s="95">
        <v>250</v>
      </c>
      <c r="H15733" s="93" t="s">
        <v>8976</v>
      </c>
      <c r="I15733" s="93" t="s">
        <v>23900</v>
      </c>
      <c r="J15733" s="93" t="s">
        <v>20843</v>
      </c>
      <c r="K15733" s="93" t="s">
        <v>26141</v>
      </c>
      <c r="L15733" s="14">
        <f>AND(vyberHrace&lt;&gt;"",ISNUMBER(SEARCH(vyberHrace,$B15733)))</f>
      </c>
      <c r="M15733" s="14">
        <f>AND($I15733=MID(kododd,1,2),$J15733=MID(kododd,3,3))</f>
      </c>
    </row>
    <row r="15734">
      <c r="A15734" s="95">
        <v>32267</v>
      </c>
      <c r="B15734" s="93" t="s">
        <v>17366</v>
      </c>
      <c r="C15734" s="93" t="s">
        <v>1454</v>
      </c>
      <c r="D15734" s="95">
        <v>2113</v>
      </c>
      <c r="E15734" s="95">
        <v>2119</v>
      </c>
      <c r="F15734" s="95">
        <v>348880</v>
      </c>
      <c r="G15734" s="95">
        <v>250</v>
      </c>
      <c r="H15734" s="93" t="s">
        <v>8976</v>
      </c>
      <c r="I15734" s="93" t="s">
        <v>23900</v>
      </c>
      <c r="J15734" s="93" t="s">
        <v>20843</v>
      </c>
      <c r="K15734" s="93" t="s">
        <v>26141</v>
      </c>
      <c r="L15734" s="14">
        <f>AND(vyberHrace&lt;&gt;"",ISNUMBER(SEARCH(vyberHrace,$B15734)))</f>
      </c>
      <c r="M15734" s="14">
        <f>AND($I15734=MID(kododd,1,2),$J15734=MID(kododd,3,3))</f>
      </c>
    </row>
    <row r="15735">
      <c r="A15735" s="95">
        <v>32795</v>
      </c>
      <c r="B15735" s="93" t="s">
        <v>18014</v>
      </c>
      <c r="C15735" s="93" t="s">
        <v>1439</v>
      </c>
      <c r="D15735" s="95">
        <v>1338</v>
      </c>
      <c r="G15735" s="95">
        <v>0</v>
      </c>
      <c r="H15735" s="93" t="s">
        <v>8976</v>
      </c>
      <c r="I15735" s="93" t="s">
        <v>23900</v>
      </c>
      <c r="J15735" s="93" t="s">
        <v>20908</v>
      </c>
      <c r="K15735" s="93" t="s">
        <v>4889</v>
      </c>
      <c r="L15735" s="14">
        <f>AND(vyberHrace&lt;&gt;"",ISNUMBER(SEARCH(vyberHrace,$B15735)))</f>
      </c>
      <c r="M15735" s="14">
        <f>AND($I15735=MID(kododd,1,2),$J15735=MID(kododd,3,3))</f>
      </c>
    </row>
    <row r="15736">
      <c r="A15736" s="95">
        <v>41617</v>
      </c>
      <c r="B15736" s="93" t="s">
        <v>18015</v>
      </c>
      <c r="C15736" s="93" t="s">
        <v>1400</v>
      </c>
      <c r="D15736" s="95">
        <v>1071</v>
      </c>
      <c r="F15736" s="95">
        <v>390160</v>
      </c>
      <c r="G15736" s="95">
        <v>0</v>
      </c>
      <c r="H15736" s="93" t="s">
        <v>8976</v>
      </c>
      <c r="I15736" s="93" t="s">
        <v>23900</v>
      </c>
      <c r="J15736" s="93" t="s">
        <v>20908</v>
      </c>
      <c r="K15736" s="93" t="s">
        <v>4889</v>
      </c>
      <c r="L15736" s="14">
        <f>AND(vyberHrace&lt;&gt;"",ISNUMBER(SEARCH(vyberHrace,$B15736)))</f>
      </c>
      <c r="M15736" s="14">
        <f>AND($I15736=MID(kododd,1,2),$J15736=MID(kododd,3,3))</f>
      </c>
    </row>
    <row r="15737">
      <c r="A15737" s="95">
        <v>1204</v>
      </c>
      <c r="B15737" s="93" t="s">
        <v>18019</v>
      </c>
      <c r="C15737" s="93" t="s">
        <v>1455</v>
      </c>
      <c r="D15737" s="95">
        <v>2101</v>
      </c>
      <c r="E15737" s="95">
        <v>2108</v>
      </c>
      <c r="F15737" s="95">
        <v>324906</v>
      </c>
      <c r="G15737" s="95">
        <v>500</v>
      </c>
      <c r="H15737" s="93" t="s">
        <v>8976</v>
      </c>
      <c r="I15737" s="93" t="s">
        <v>23900</v>
      </c>
      <c r="J15737" s="93" t="s">
        <v>23412</v>
      </c>
      <c r="K15737" s="93" t="s">
        <v>21366</v>
      </c>
      <c r="L15737" s="14">
        <f>AND(vyberHrace&lt;&gt;"",ISNUMBER(SEARCH(vyberHrace,$B15737)))</f>
      </c>
      <c r="M15737" s="14">
        <f>AND($I15737=MID(kododd,1,2),$J15737=MID(kododd,3,3))</f>
      </c>
    </row>
    <row r="15738">
      <c r="A15738" s="95">
        <v>41868</v>
      </c>
      <c r="B15738" s="93" t="s">
        <v>18026</v>
      </c>
      <c r="C15738" s="93" t="s">
        <v>1419</v>
      </c>
      <c r="D15738" s="95">
        <v>1297</v>
      </c>
      <c r="E15738" s="95">
        <v>1621</v>
      </c>
      <c r="F15738" s="95">
        <v>23712228</v>
      </c>
      <c r="G15738" s="95">
        <v>250</v>
      </c>
      <c r="H15738" s="93" t="s">
        <v>8976</v>
      </c>
      <c r="I15738" s="93" t="s">
        <v>23900</v>
      </c>
      <c r="J15738" s="93" t="s">
        <v>20969</v>
      </c>
      <c r="K15738" s="93" t="s">
        <v>4719</v>
      </c>
      <c r="L15738" s="14">
        <f>AND(vyberHrace&lt;&gt;"",ISNUMBER(SEARCH(vyberHrace,$B15738)))</f>
      </c>
      <c r="M15738" s="14">
        <f>AND($I15738=MID(kododd,1,2),$J15738=MID(kododd,3,3))</f>
      </c>
    </row>
    <row r="15739">
      <c r="A15739" s="95">
        <v>2486</v>
      </c>
      <c r="B15739" s="93" t="s">
        <v>17315</v>
      </c>
      <c r="C15739" s="93" t="s">
        <v>1473</v>
      </c>
      <c r="D15739" s="95">
        <v>1719</v>
      </c>
      <c r="E15739" s="95">
        <v>1828</v>
      </c>
      <c r="F15739" s="95">
        <v>328324</v>
      </c>
      <c r="G15739" s="95">
        <v>0</v>
      </c>
      <c r="H15739" s="93" t="s">
        <v>8976</v>
      </c>
      <c r="I15739" s="93" t="s">
        <v>23900</v>
      </c>
      <c r="J15739" s="93" t="s">
        <v>20859</v>
      </c>
      <c r="K15739" s="93" t="s">
        <v>6153</v>
      </c>
      <c r="L15739" s="14">
        <f>AND(vyberHrace&lt;&gt;"",ISNUMBER(SEARCH(vyberHrace,$B15739)))</f>
      </c>
      <c r="M15739" s="14">
        <f>AND($I15739=MID(kododd,1,2),$J15739=MID(kododd,3,3))</f>
      </c>
    </row>
    <row r="15740">
      <c r="A15740" s="95">
        <v>63568</v>
      </c>
      <c r="B15740" s="93" t="s">
        <v>29302</v>
      </c>
      <c r="C15740" s="93" t="s">
        <v>1405</v>
      </c>
      <c r="F15740" s="95">
        <v>571001727</v>
      </c>
      <c r="G15740" s="95">
        <v>250</v>
      </c>
      <c r="H15740" s="93" t="s">
        <v>8976</v>
      </c>
      <c r="I15740" s="93" t="s">
        <v>23900</v>
      </c>
      <c r="J15740" s="93" t="s">
        <v>20946</v>
      </c>
      <c r="K15740" s="93" t="s">
        <v>6829</v>
      </c>
      <c r="L15740" s="14">
        <f>AND(vyberHrace&lt;&gt;"",ISNUMBER(SEARCH(vyberHrace,$B15740)))</f>
      </c>
      <c r="M15740" s="14">
        <f>AND($I15740=MID(kododd,1,2),$J15740=MID(kododd,3,3))</f>
      </c>
    </row>
    <row r="15741">
      <c r="A15741" s="95">
        <v>52849</v>
      </c>
      <c r="B15741" s="93" t="s">
        <v>4032</v>
      </c>
      <c r="C15741" s="93" t="s">
        <v>1412</v>
      </c>
      <c r="G15741" s="95">
        <v>250</v>
      </c>
      <c r="H15741" s="93" t="s">
        <v>8976</v>
      </c>
      <c r="I15741" s="93" t="s">
        <v>23900</v>
      </c>
      <c r="J15741" s="93" t="s">
        <v>21000</v>
      </c>
      <c r="K15741" s="93" t="s">
        <v>4022</v>
      </c>
      <c r="L15741" s="14">
        <f>AND(vyberHrace&lt;&gt;"",ISNUMBER(SEARCH(vyberHrace,$B15741)))</f>
      </c>
      <c r="M15741" s="14">
        <f>AND($I15741=MID(kododd,1,2),$J15741=MID(kododd,3,3))</f>
      </c>
    </row>
    <row r="15742">
      <c r="A15742" s="95">
        <v>55056</v>
      </c>
      <c r="B15742" s="93" t="s">
        <v>807</v>
      </c>
      <c r="C15742" s="93" t="s">
        <v>1422</v>
      </c>
      <c r="G15742" s="95">
        <v>0</v>
      </c>
      <c r="H15742" s="93" t="s">
        <v>8976</v>
      </c>
      <c r="I15742" s="93" t="s">
        <v>23900</v>
      </c>
      <c r="J15742" s="93" t="s">
        <v>20874</v>
      </c>
      <c r="K15742" s="93" t="s">
        <v>21371</v>
      </c>
      <c r="L15742" s="14">
        <f>AND(vyberHrace&lt;&gt;"",ISNUMBER(SEARCH(vyberHrace,$B15742)))</f>
      </c>
      <c r="M15742" s="14">
        <f>AND($I15742=MID(kododd,1,2),$J15742=MID(kododd,3,3))</f>
      </c>
    </row>
    <row r="15743">
      <c r="A15743" s="95">
        <v>51232</v>
      </c>
      <c r="B15743" s="93" t="s">
        <v>4013</v>
      </c>
      <c r="C15743" s="93" t="s">
        <v>1422</v>
      </c>
      <c r="D15743" s="95">
        <v>1192</v>
      </c>
      <c r="E15743" s="95">
        <v>1440</v>
      </c>
      <c r="F15743" s="95">
        <v>23760338</v>
      </c>
      <c r="G15743" s="95">
        <v>250</v>
      </c>
      <c r="H15743" s="93" t="s">
        <v>8976</v>
      </c>
      <c r="I15743" s="93" t="s">
        <v>23900</v>
      </c>
      <c r="J15743" s="93" t="s">
        <v>20846</v>
      </c>
      <c r="K15743" s="93" t="s">
        <v>4901</v>
      </c>
      <c r="L15743" s="14">
        <f>AND(vyberHrace&lt;&gt;"",ISNUMBER(SEARCH(vyberHrace,$B15743)))</f>
      </c>
      <c r="M15743" s="14">
        <f>AND($I15743=MID(kododd,1,2),$J15743=MID(kododd,3,3))</f>
      </c>
    </row>
    <row r="15744">
      <c r="A15744" s="95">
        <v>53683</v>
      </c>
      <c r="B15744" s="93" t="s">
        <v>823</v>
      </c>
      <c r="C15744" s="93" t="s">
        <v>1411</v>
      </c>
      <c r="F15744" s="95">
        <v>23783907</v>
      </c>
      <c r="G15744" s="95">
        <v>250</v>
      </c>
      <c r="H15744" s="93" t="s">
        <v>8976</v>
      </c>
      <c r="I15744" s="93" t="s">
        <v>23900</v>
      </c>
      <c r="J15744" s="93" t="s">
        <v>20846</v>
      </c>
      <c r="K15744" s="93" t="s">
        <v>4901</v>
      </c>
      <c r="L15744" s="14">
        <f>AND(vyberHrace&lt;&gt;"",ISNUMBER(SEARCH(vyberHrace,$B15744)))</f>
      </c>
      <c r="M15744" s="14">
        <f>AND($I15744=MID(kododd,1,2),$J15744=MID(kododd,3,3))</f>
      </c>
    </row>
    <row r="15745">
      <c r="A15745" s="95">
        <v>47662</v>
      </c>
      <c r="B15745" s="93" t="s">
        <v>10614</v>
      </c>
      <c r="C15745" s="93" t="s">
        <v>1430</v>
      </c>
      <c r="D15745" s="95">
        <v>1092</v>
      </c>
      <c r="E15745" s="95">
        <v>1455</v>
      </c>
      <c r="F15745" s="95">
        <v>23706740</v>
      </c>
      <c r="G15745" s="95">
        <v>0</v>
      </c>
      <c r="H15745" s="93" t="s">
        <v>8976</v>
      </c>
      <c r="I15745" s="93" t="s">
        <v>23900</v>
      </c>
      <c r="J15745" s="93" t="s">
        <v>20969</v>
      </c>
      <c r="K15745" s="93" t="s">
        <v>4719</v>
      </c>
      <c r="L15745" s="14">
        <f>AND(vyberHrace&lt;&gt;"",ISNUMBER(SEARCH(vyberHrace,$B15745)))</f>
      </c>
      <c r="M15745" s="14">
        <f>AND($I15745=MID(kododd,1,2),$J15745=MID(kododd,3,3))</f>
      </c>
    </row>
    <row r="15746">
      <c r="A15746" s="95">
        <v>43370</v>
      </c>
      <c r="B15746" s="93" t="s">
        <v>10616</v>
      </c>
      <c r="C15746" s="93" t="s">
        <v>1408</v>
      </c>
      <c r="D15746" s="95">
        <v>1736</v>
      </c>
      <c r="E15746" s="95">
        <v>1811</v>
      </c>
      <c r="F15746" s="95">
        <v>397334</v>
      </c>
      <c r="G15746" s="95">
        <v>250</v>
      </c>
      <c r="H15746" s="93" t="s">
        <v>8976</v>
      </c>
      <c r="I15746" s="93" t="s">
        <v>23900</v>
      </c>
      <c r="J15746" s="93" t="s">
        <v>20969</v>
      </c>
      <c r="K15746" s="93" t="s">
        <v>4719</v>
      </c>
      <c r="L15746" s="14">
        <f>AND(vyberHrace&lt;&gt;"",ISNUMBER(SEARCH(vyberHrace,$B15746)))</f>
      </c>
      <c r="M15746" s="14">
        <f>AND($I15746=MID(kododd,1,2),$J15746=MID(kododd,3,3))</f>
      </c>
    </row>
    <row r="15747">
      <c r="A15747" s="95">
        <v>968</v>
      </c>
      <c r="B15747" s="93" t="s">
        <v>10748</v>
      </c>
      <c r="C15747" s="93" t="s">
        <v>1455</v>
      </c>
      <c r="D15747" s="95">
        <v>2119</v>
      </c>
      <c r="E15747" s="95">
        <v>2126</v>
      </c>
      <c r="F15747" s="95">
        <v>307580</v>
      </c>
      <c r="G15747" s="95">
        <v>250</v>
      </c>
      <c r="H15747" s="93" t="s">
        <v>8976</v>
      </c>
      <c r="I15747" s="93" t="s">
        <v>23900</v>
      </c>
      <c r="J15747" s="93" t="s">
        <v>20905</v>
      </c>
      <c r="K15747" s="93" t="s">
        <v>4820</v>
      </c>
      <c r="L15747" s="14">
        <f>AND(vyberHrace&lt;&gt;"",ISNUMBER(SEARCH(vyberHrace,$B15747)))</f>
      </c>
      <c r="M15747" s="14">
        <f>AND($I15747=MID(kododd,1,2),$J15747=MID(kododd,3,3))</f>
      </c>
    </row>
    <row r="15748">
      <c r="A15748" s="95">
        <v>3828</v>
      </c>
      <c r="B15748" s="93" t="s">
        <v>10750</v>
      </c>
      <c r="C15748" s="93" t="s">
        <v>1433</v>
      </c>
      <c r="D15748" s="95">
        <v>1655</v>
      </c>
      <c r="E15748" s="95">
        <v>1793</v>
      </c>
      <c r="F15748" s="95">
        <v>355097</v>
      </c>
      <c r="G15748" s="95">
        <v>250</v>
      </c>
      <c r="H15748" s="93" t="s">
        <v>8976</v>
      </c>
      <c r="I15748" s="93" t="s">
        <v>23900</v>
      </c>
      <c r="J15748" s="93" t="s">
        <v>20859</v>
      </c>
      <c r="K15748" s="93" t="s">
        <v>6153</v>
      </c>
      <c r="L15748" s="14">
        <f>AND(vyberHrace&lt;&gt;"",ISNUMBER(SEARCH(vyberHrace,$B15748)))</f>
      </c>
      <c r="M15748" s="14">
        <f>AND($I15748=MID(kododd,1,2),$J15748=MID(kododd,3,3))</f>
      </c>
    </row>
    <row r="15749">
      <c r="A15749" s="95">
        <v>39671</v>
      </c>
      <c r="B15749" s="93" t="s">
        <v>10751</v>
      </c>
      <c r="C15749" s="93" t="s">
        <v>1399</v>
      </c>
      <c r="D15749" s="95">
        <v>1668</v>
      </c>
      <c r="E15749" s="95">
        <v>1814</v>
      </c>
      <c r="F15749" s="95">
        <v>384208</v>
      </c>
      <c r="G15749" s="95">
        <v>250</v>
      </c>
      <c r="H15749" s="93" t="s">
        <v>8976</v>
      </c>
      <c r="I15749" s="93" t="s">
        <v>23900</v>
      </c>
      <c r="J15749" s="93" t="s">
        <v>20859</v>
      </c>
      <c r="K15749" s="93" t="s">
        <v>6153</v>
      </c>
      <c r="L15749" s="14">
        <f>AND(vyberHrace&lt;&gt;"",ISNUMBER(SEARCH(vyberHrace,$B15749)))</f>
      </c>
      <c r="M15749" s="14">
        <f>AND($I15749=MID(kododd,1,2),$J15749=MID(kododd,3,3))</f>
      </c>
    </row>
    <row r="15750">
      <c r="A15750" s="95">
        <v>62135</v>
      </c>
      <c r="B15750" s="93" t="s">
        <v>28331</v>
      </c>
      <c r="C15750" s="93" t="s">
        <v>1422</v>
      </c>
      <c r="G15750" s="95">
        <v>250</v>
      </c>
      <c r="H15750" s="93" t="s">
        <v>8976</v>
      </c>
      <c r="I15750" s="93" t="s">
        <v>23900</v>
      </c>
      <c r="J15750" s="93" t="s">
        <v>20972</v>
      </c>
      <c r="K15750" s="93" t="s">
        <v>26132</v>
      </c>
      <c r="L15750" s="14">
        <f>AND(vyberHrace&lt;&gt;"",ISNUMBER(SEARCH(vyberHrace,$B15750)))</f>
      </c>
      <c r="M15750" s="14">
        <f>AND($I15750=MID(kododd,1,2),$J15750=MID(kododd,3,3))</f>
      </c>
    </row>
    <row r="15751">
      <c r="A15751" s="95">
        <v>28969</v>
      </c>
      <c r="B15751" s="93" t="s">
        <v>12969</v>
      </c>
      <c r="C15751" s="93" t="s">
        <v>1456</v>
      </c>
      <c r="D15751" s="95">
        <v>1663</v>
      </c>
      <c r="E15751" s="95">
        <v>1806</v>
      </c>
      <c r="F15751" s="95">
        <v>355100</v>
      </c>
      <c r="G15751" s="95">
        <v>0</v>
      </c>
      <c r="H15751" s="93" t="s">
        <v>8976</v>
      </c>
      <c r="I15751" s="93" t="s">
        <v>23900</v>
      </c>
      <c r="J15751" s="93" t="s">
        <v>20874</v>
      </c>
      <c r="K15751" s="93" t="s">
        <v>21371</v>
      </c>
      <c r="L15751" s="14">
        <f>AND(vyberHrace&lt;&gt;"",ISNUMBER(SEARCH(vyberHrace,$B15751)))</f>
      </c>
      <c r="M15751" s="14">
        <f>AND($I15751=MID(kododd,1,2),$J15751=MID(kododd,3,3))</f>
      </c>
    </row>
    <row r="15752">
      <c r="A15752" s="95">
        <v>45996</v>
      </c>
      <c r="B15752" s="93" t="s">
        <v>12970</v>
      </c>
      <c r="C15752" s="93" t="s">
        <v>1416</v>
      </c>
      <c r="D15752" s="95">
        <v>1488</v>
      </c>
      <c r="E15752" s="95">
        <v>1751</v>
      </c>
      <c r="F15752" s="95">
        <v>23725176</v>
      </c>
      <c r="G15752" s="95">
        <v>250</v>
      </c>
      <c r="H15752" s="93" t="s">
        <v>8976</v>
      </c>
      <c r="I15752" s="93" t="s">
        <v>23900</v>
      </c>
      <c r="J15752" s="93" t="s">
        <v>20859</v>
      </c>
      <c r="K15752" s="93" t="s">
        <v>6153</v>
      </c>
      <c r="L15752" s="14">
        <f>AND(vyberHrace&lt;&gt;"",ISNUMBER(SEARCH(vyberHrace,$B15752)))</f>
      </c>
      <c r="M15752" s="14">
        <f>AND($I15752=MID(kododd,1,2),$J15752=MID(kododd,3,3))</f>
      </c>
    </row>
    <row r="15753">
      <c r="A15753" s="95">
        <v>46125</v>
      </c>
      <c r="B15753" s="93" t="s">
        <v>12972</v>
      </c>
      <c r="C15753" s="93" t="s">
        <v>1408</v>
      </c>
      <c r="F15753" s="95">
        <v>23723297</v>
      </c>
      <c r="G15753" s="95">
        <v>0</v>
      </c>
      <c r="H15753" s="93" t="s">
        <v>8976</v>
      </c>
      <c r="I15753" s="93" t="s">
        <v>23900</v>
      </c>
      <c r="J15753" s="93" t="s">
        <v>20859</v>
      </c>
      <c r="K15753" s="93" t="s">
        <v>6153</v>
      </c>
      <c r="L15753" s="14">
        <f>AND(vyberHrace&lt;&gt;"",ISNUMBER(SEARCH(vyberHrace,$B15753)))</f>
      </c>
      <c r="M15753" s="14">
        <f>AND($I15753=MID(kododd,1,2),$J15753=MID(kododd,3,3))</f>
      </c>
    </row>
    <row r="15754">
      <c r="A15754" s="95">
        <v>41870</v>
      </c>
      <c r="B15754" s="93" t="s">
        <v>24011</v>
      </c>
      <c r="C15754" s="93" t="s">
        <v>1452</v>
      </c>
      <c r="D15754" s="95">
        <v>1238</v>
      </c>
      <c r="G15754" s="95">
        <v>0</v>
      </c>
      <c r="H15754" s="93" t="s">
        <v>8976</v>
      </c>
      <c r="I15754" s="93" t="s">
        <v>23900</v>
      </c>
      <c r="J15754" s="93" t="s">
        <v>20843</v>
      </c>
      <c r="K15754" s="93" t="s">
        <v>26141</v>
      </c>
      <c r="L15754" s="14">
        <f>AND(vyberHrace&lt;&gt;"",ISNUMBER(SEARCH(vyberHrace,$B15754)))</f>
      </c>
      <c r="M15754" s="14">
        <f>AND($I15754=MID(kododd,1,2),$J15754=MID(kododd,3,3))</f>
      </c>
    </row>
    <row r="15755">
      <c r="A15755" s="95">
        <v>34990</v>
      </c>
      <c r="B15755" s="93" t="s">
        <v>15219</v>
      </c>
      <c r="C15755" s="93" t="s">
        <v>1444</v>
      </c>
      <c r="G15755" s="95">
        <v>0</v>
      </c>
      <c r="H15755" s="93" t="s">
        <v>8976</v>
      </c>
      <c r="I15755" s="93" t="s">
        <v>23900</v>
      </c>
      <c r="J15755" s="93" t="s">
        <v>20908</v>
      </c>
      <c r="K15755" s="93" t="s">
        <v>4889</v>
      </c>
      <c r="L15755" s="14">
        <f>AND(vyberHrace&lt;&gt;"",ISNUMBER(SEARCH(vyberHrace,$B15755)))</f>
      </c>
      <c r="M15755" s="14">
        <f>AND($I15755=MID(kododd,1,2),$J15755=MID(kododd,3,3))</f>
      </c>
    </row>
    <row r="15756">
      <c r="A15756" s="95">
        <v>42080</v>
      </c>
      <c r="B15756" s="93" t="s">
        <v>15221</v>
      </c>
      <c r="C15756" s="93" t="s">
        <v>1444</v>
      </c>
      <c r="D15756" s="95">
        <v>1100</v>
      </c>
      <c r="F15756" s="95">
        <v>23732113</v>
      </c>
      <c r="G15756" s="95">
        <v>0</v>
      </c>
      <c r="H15756" s="93" t="s">
        <v>8976</v>
      </c>
      <c r="I15756" s="93" t="s">
        <v>23900</v>
      </c>
      <c r="J15756" s="93" t="s">
        <v>20908</v>
      </c>
      <c r="K15756" s="93" t="s">
        <v>4889</v>
      </c>
      <c r="L15756" s="14">
        <f>AND(vyberHrace&lt;&gt;"",ISNUMBER(SEARCH(vyberHrace,$B15756)))</f>
      </c>
      <c r="M15756" s="14">
        <f>AND($I15756=MID(kododd,1,2),$J15756=MID(kododd,3,3))</f>
      </c>
    </row>
    <row r="15757">
      <c r="A15757" s="95">
        <v>45993</v>
      </c>
      <c r="B15757" s="93" t="s">
        <v>15245</v>
      </c>
      <c r="C15757" s="93" t="s">
        <v>1400</v>
      </c>
      <c r="G15757" s="95">
        <v>0</v>
      </c>
      <c r="H15757" s="93" t="s">
        <v>8976</v>
      </c>
      <c r="I15757" s="93" t="s">
        <v>23900</v>
      </c>
      <c r="J15757" s="93" t="s">
        <v>20874</v>
      </c>
      <c r="K15757" s="93" t="s">
        <v>21371</v>
      </c>
      <c r="L15757" s="14">
        <f>AND(vyberHrace&lt;&gt;"",ISNUMBER(SEARCH(vyberHrace,$B15757)))</f>
      </c>
      <c r="M15757" s="14">
        <f>AND($I15757=MID(kododd,1,2),$J15757=MID(kododd,3,3))</f>
      </c>
    </row>
    <row r="15758">
      <c r="A15758" s="95">
        <v>5192</v>
      </c>
      <c r="B15758" s="93" t="s">
        <v>26158</v>
      </c>
      <c r="C15758" s="93" t="s">
        <v>1418</v>
      </c>
      <c r="F15758" s="95">
        <v>571006109</v>
      </c>
      <c r="G15758" s="95">
        <v>250</v>
      </c>
      <c r="H15758" s="93" t="s">
        <v>8976</v>
      </c>
      <c r="I15758" s="93" t="s">
        <v>23900</v>
      </c>
      <c r="J15758" s="93" t="s">
        <v>20874</v>
      </c>
      <c r="K15758" s="93" t="s">
        <v>21371</v>
      </c>
      <c r="L15758" s="14">
        <f>AND(vyberHrace&lt;&gt;"",ISNUMBER(SEARCH(vyberHrace,$B15758)))</f>
      </c>
      <c r="M15758" s="14">
        <f>AND($I15758=MID(kododd,1,2),$J15758=MID(kododd,3,3))</f>
      </c>
    </row>
    <row r="15759">
      <c r="A15759" s="95">
        <v>61509</v>
      </c>
      <c r="B15759" s="93" t="s">
        <v>26158</v>
      </c>
      <c r="C15759" s="93" t="s">
        <v>1424</v>
      </c>
      <c r="D15759" s="95">
        <v>1168</v>
      </c>
      <c r="G15759" s="95">
        <v>250</v>
      </c>
      <c r="H15759" s="93" t="s">
        <v>8976</v>
      </c>
      <c r="I15759" s="93" t="s">
        <v>23900</v>
      </c>
      <c r="J15759" s="93" t="s">
        <v>20874</v>
      </c>
      <c r="K15759" s="93" t="s">
        <v>21371</v>
      </c>
      <c r="L15759" s="14">
        <f>AND(vyberHrace&lt;&gt;"",ISNUMBER(SEARCH(vyberHrace,$B15759)))</f>
      </c>
      <c r="M15759" s="14">
        <f>AND($I15759=MID(kododd,1,2),$J15759=MID(kododd,3,3))</f>
      </c>
    </row>
    <row r="15760">
      <c r="A15760" s="95">
        <v>30068</v>
      </c>
      <c r="B15760" s="93" t="s">
        <v>15390</v>
      </c>
      <c r="C15760" s="93" t="s">
        <v>1461</v>
      </c>
      <c r="D15760" s="95">
        <v>1308</v>
      </c>
      <c r="E15760" s="95">
        <v>1682</v>
      </c>
      <c r="F15760" s="95">
        <v>23770260</v>
      </c>
      <c r="G15760" s="95">
        <v>250</v>
      </c>
      <c r="H15760" s="93" t="s">
        <v>8976</v>
      </c>
      <c r="I15760" s="93" t="s">
        <v>23900</v>
      </c>
      <c r="J15760" s="93" t="s">
        <v>20888</v>
      </c>
      <c r="K15760" s="93" t="s">
        <v>5151</v>
      </c>
      <c r="L15760" s="14">
        <f>AND(vyberHrace&lt;&gt;"",ISNUMBER(SEARCH(vyberHrace,$B15760)))</f>
      </c>
      <c r="M15760" s="14">
        <f>AND($I15760=MID(kododd,1,2),$J15760=MID(kododd,3,3))</f>
      </c>
    </row>
    <row r="15761">
      <c r="A15761" s="95">
        <v>39618</v>
      </c>
      <c r="B15761" s="93" t="s">
        <v>16468</v>
      </c>
      <c r="C15761" s="93" t="s">
        <v>1400</v>
      </c>
      <c r="D15761" s="95">
        <v>1754</v>
      </c>
      <c r="E15761" s="95">
        <v>1781</v>
      </c>
      <c r="F15761" s="95">
        <v>23706821</v>
      </c>
      <c r="G15761" s="95">
        <v>250</v>
      </c>
      <c r="H15761" s="93" t="s">
        <v>8976</v>
      </c>
      <c r="I15761" s="93" t="s">
        <v>23900</v>
      </c>
      <c r="J15761" s="93" t="s">
        <v>20905</v>
      </c>
      <c r="K15761" s="93" t="s">
        <v>4820</v>
      </c>
      <c r="L15761" s="14">
        <f>AND(vyberHrace&lt;&gt;"",ISNUMBER(SEARCH(vyberHrace,$B15761)))</f>
      </c>
      <c r="M15761" s="14">
        <f>AND($I15761=MID(kododd,1,2),$J15761=MID(kododd,3,3))</f>
      </c>
    </row>
    <row r="15762">
      <c r="A15762" s="95">
        <v>27676</v>
      </c>
      <c r="B15762" s="93" t="s">
        <v>16470</v>
      </c>
      <c r="C15762" s="93" t="s">
        <v>1432</v>
      </c>
      <c r="G15762" s="95">
        <v>0</v>
      </c>
      <c r="H15762" s="93" t="s">
        <v>8976</v>
      </c>
      <c r="I15762" s="93" t="s">
        <v>23900</v>
      </c>
      <c r="J15762" s="93" t="s">
        <v>20874</v>
      </c>
      <c r="K15762" s="93" t="s">
        <v>21371</v>
      </c>
      <c r="L15762" s="14">
        <f>AND(vyberHrace&lt;&gt;"",ISNUMBER(SEARCH(vyberHrace,$B15762)))</f>
      </c>
      <c r="M15762" s="14">
        <f>AND($I15762=MID(kododd,1,2),$J15762=MID(kododd,3,3))</f>
      </c>
    </row>
    <row r="15763">
      <c r="A15763" s="95">
        <v>39221</v>
      </c>
      <c r="B15763" s="93" t="s">
        <v>13922</v>
      </c>
      <c r="C15763" s="93" t="s">
        <v>1399</v>
      </c>
      <c r="G15763" s="95">
        <v>0</v>
      </c>
      <c r="H15763" s="93" t="s">
        <v>8976</v>
      </c>
      <c r="I15763" s="93" t="s">
        <v>23900</v>
      </c>
      <c r="J15763" s="93" t="s">
        <v>20874</v>
      </c>
      <c r="K15763" s="93" t="s">
        <v>21371</v>
      </c>
      <c r="L15763" s="14">
        <f>AND(vyberHrace&lt;&gt;"",ISNUMBER(SEARCH(vyberHrace,$B15763)))</f>
      </c>
      <c r="M15763" s="14">
        <f>AND($I15763=MID(kododd,1,2),$J15763=MID(kododd,3,3))</f>
      </c>
    </row>
    <row r="15764">
      <c r="A15764" s="95">
        <v>2199</v>
      </c>
      <c r="B15764" s="93" t="s">
        <v>13924</v>
      </c>
      <c r="C15764" s="93" t="s">
        <v>1429</v>
      </c>
      <c r="D15764" s="95">
        <v>1878</v>
      </c>
      <c r="F15764" s="95">
        <v>362344</v>
      </c>
      <c r="G15764" s="95">
        <v>0</v>
      </c>
      <c r="H15764" s="93" t="s">
        <v>8976</v>
      </c>
      <c r="I15764" s="93" t="s">
        <v>23900</v>
      </c>
      <c r="J15764" s="93" t="s">
        <v>20874</v>
      </c>
      <c r="K15764" s="93" t="s">
        <v>21371</v>
      </c>
      <c r="L15764" s="14">
        <f>AND(vyberHrace&lt;&gt;"",ISNUMBER(SEARCH(vyberHrace,$B15764)))</f>
      </c>
      <c r="M15764" s="14">
        <f>AND($I15764=MID(kododd,1,2),$J15764=MID(kododd,3,3))</f>
      </c>
    </row>
    <row r="15765">
      <c r="A15765" s="95">
        <v>43010</v>
      </c>
      <c r="B15765" s="93" t="s">
        <v>18042</v>
      </c>
      <c r="C15765" s="93" t="s">
        <v>1438</v>
      </c>
      <c r="G15765" s="95">
        <v>500</v>
      </c>
      <c r="H15765" s="93" t="s">
        <v>8976</v>
      </c>
      <c r="I15765" s="93" t="s">
        <v>23900</v>
      </c>
      <c r="J15765" s="93" t="s">
        <v>23412</v>
      </c>
      <c r="K15765" s="93" t="s">
        <v>21366</v>
      </c>
      <c r="L15765" s="14">
        <f>AND(vyberHrace&lt;&gt;"",ISNUMBER(SEARCH(vyberHrace,$B15765)))</f>
      </c>
      <c r="M15765" s="14">
        <f>AND($I15765=MID(kododd,1,2),$J15765=MID(kododd,3,3))</f>
      </c>
    </row>
    <row r="15766">
      <c r="A15766" s="95">
        <v>37868</v>
      </c>
      <c r="B15766" s="93" t="s">
        <v>18044</v>
      </c>
      <c r="C15766" s="93" t="s">
        <v>1462</v>
      </c>
      <c r="D15766" s="95">
        <v>1470</v>
      </c>
      <c r="E15766" s="95">
        <v>1704</v>
      </c>
      <c r="F15766" s="95">
        <v>389242</v>
      </c>
      <c r="G15766" s="95">
        <v>250</v>
      </c>
      <c r="H15766" s="93" t="s">
        <v>8976</v>
      </c>
      <c r="I15766" s="93" t="s">
        <v>23900</v>
      </c>
      <c r="J15766" s="93" t="s">
        <v>20905</v>
      </c>
      <c r="K15766" s="93" t="s">
        <v>4820</v>
      </c>
      <c r="L15766" s="14">
        <f>AND(vyberHrace&lt;&gt;"",ISNUMBER(SEARCH(vyberHrace,$B15766)))</f>
      </c>
      <c r="M15766" s="14">
        <f>AND($I15766=MID(kododd,1,2),$J15766=MID(kododd,3,3))</f>
      </c>
    </row>
    <row r="15767">
      <c r="A15767" s="95">
        <v>34456</v>
      </c>
      <c r="B15767" s="93" t="s">
        <v>18053</v>
      </c>
      <c r="C15767" s="93" t="s">
        <v>1414</v>
      </c>
      <c r="D15767" s="95">
        <v>1583</v>
      </c>
      <c r="E15767" s="95">
        <v>1756</v>
      </c>
      <c r="F15767" s="95">
        <v>364371</v>
      </c>
      <c r="G15767" s="95">
        <v>250</v>
      </c>
      <c r="H15767" s="93" t="s">
        <v>8976</v>
      </c>
      <c r="I15767" s="93" t="s">
        <v>23900</v>
      </c>
      <c r="J15767" s="93" t="s">
        <v>20908</v>
      </c>
      <c r="K15767" s="93" t="s">
        <v>4889</v>
      </c>
      <c r="L15767" s="14">
        <f>AND(vyberHrace&lt;&gt;"",ISNUMBER(SEARCH(vyberHrace,$B15767)))</f>
      </c>
      <c r="M15767" s="14">
        <f>AND($I15767=MID(kododd,1,2),$J15767=MID(kododd,3,3))</f>
      </c>
    </row>
    <row r="15768">
      <c r="A15768" s="95">
        <v>56235</v>
      </c>
      <c r="B15768" s="93" t="s">
        <v>22622</v>
      </c>
      <c r="C15768" s="93" t="s">
        <v>1450</v>
      </c>
      <c r="G15768" s="95">
        <v>0</v>
      </c>
      <c r="H15768" s="93" t="s">
        <v>8976</v>
      </c>
      <c r="I15768" s="93" t="s">
        <v>23900</v>
      </c>
      <c r="J15768" s="93" t="s">
        <v>20937</v>
      </c>
      <c r="K15768" s="93" t="s">
        <v>9090</v>
      </c>
      <c r="L15768" s="14">
        <f>AND(vyberHrace&lt;&gt;"",ISNUMBER(SEARCH(vyberHrace,$B15768)))</f>
      </c>
      <c r="M15768" s="14">
        <f>AND($I15768=MID(kododd,1,2),$J15768=MID(kododd,3,3))</f>
      </c>
    </row>
    <row r="15769">
      <c r="A15769" s="95">
        <v>40706</v>
      </c>
      <c r="B15769" s="93" t="s">
        <v>19190</v>
      </c>
      <c r="C15769" s="93" t="s">
        <v>1409</v>
      </c>
      <c r="D15769" s="95">
        <v>1263</v>
      </c>
      <c r="F15769" s="95">
        <v>23712570</v>
      </c>
      <c r="G15769" s="95">
        <v>0</v>
      </c>
      <c r="H15769" s="93" t="s">
        <v>8976</v>
      </c>
      <c r="I15769" s="93" t="s">
        <v>23900</v>
      </c>
      <c r="J15769" s="93" t="s">
        <v>20908</v>
      </c>
      <c r="K15769" s="93" t="s">
        <v>4889</v>
      </c>
      <c r="L15769" s="14">
        <f>AND(vyberHrace&lt;&gt;"",ISNUMBER(SEARCH(vyberHrace,$B15769)))</f>
      </c>
      <c r="M15769" s="14">
        <f>AND($I15769=MID(kododd,1,2),$J15769=MID(kododd,3,3))</f>
      </c>
    </row>
    <row r="15770">
      <c r="A15770" s="95">
        <v>24115</v>
      </c>
      <c r="B15770" s="93" t="s">
        <v>19192</v>
      </c>
      <c r="C15770" s="93" t="s">
        <v>1429</v>
      </c>
      <c r="D15770" s="95">
        <v>1741</v>
      </c>
      <c r="E15770" s="95">
        <v>1842</v>
      </c>
      <c r="F15770" s="95">
        <v>325503</v>
      </c>
      <c r="G15770" s="95">
        <v>0</v>
      </c>
      <c r="H15770" s="93" t="s">
        <v>8976</v>
      </c>
      <c r="I15770" s="93" t="s">
        <v>23900</v>
      </c>
      <c r="J15770" s="93" t="s">
        <v>20946</v>
      </c>
      <c r="K15770" s="93" t="s">
        <v>6829</v>
      </c>
      <c r="L15770" s="14">
        <f>AND(vyberHrace&lt;&gt;"",ISNUMBER(SEARCH(vyberHrace,$B15770)))</f>
      </c>
      <c r="M15770" s="14">
        <f>AND($I15770=MID(kododd,1,2),$J15770=MID(kododd,3,3))</f>
      </c>
    </row>
    <row r="15771">
      <c r="A15771" s="95">
        <v>41930</v>
      </c>
      <c r="B15771" s="93" t="s">
        <v>19198</v>
      </c>
      <c r="C15771" s="93" t="s">
        <v>1415</v>
      </c>
      <c r="D15771" s="95">
        <v>1105</v>
      </c>
      <c r="F15771" s="95">
        <v>23756977</v>
      </c>
      <c r="G15771" s="95">
        <v>0</v>
      </c>
      <c r="H15771" s="93" t="s">
        <v>8976</v>
      </c>
      <c r="I15771" s="93" t="s">
        <v>23900</v>
      </c>
      <c r="J15771" s="93" t="s">
        <v>20908</v>
      </c>
      <c r="K15771" s="93" t="s">
        <v>4889</v>
      </c>
      <c r="L15771" s="14">
        <f>AND(vyberHrace&lt;&gt;"",ISNUMBER(SEARCH(vyberHrace,$B15771)))</f>
      </c>
      <c r="M15771" s="14">
        <f>AND($I15771=MID(kododd,1,2),$J15771=MID(kododd,3,3))</f>
      </c>
    </row>
    <row r="15772">
      <c r="A15772" s="95">
        <v>39659</v>
      </c>
      <c r="B15772" s="93" t="s">
        <v>18902</v>
      </c>
      <c r="C15772" s="93" t="s">
        <v>1400</v>
      </c>
      <c r="D15772" s="95">
        <v>1067</v>
      </c>
      <c r="F15772" s="95">
        <v>390178</v>
      </c>
      <c r="G15772" s="95">
        <v>0</v>
      </c>
      <c r="H15772" s="93" t="s">
        <v>8976</v>
      </c>
      <c r="I15772" s="93" t="s">
        <v>23900</v>
      </c>
      <c r="J15772" s="93" t="s">
        <v>20908</v>
      </c>
      <c r="K15772" s="93" t="s">
        <v>4889</v>
      </c>
      <c r="L15772" s="14">
        <f>AND(vyberHrace&lt;&gt;"",ISNUMBER(SEARCH(vyberHrace,$B15772)))</f>
      </c>
      <c r="M15772" s="14">
        <f>AND($I15772=MID(kododd,1,2),$J15772=MID(kododd,3,3))</f>
      </c>
    </row>
    <row r="15773">
      <c r="A15773" s="95">
        <v>44709</v>
      </c>
      <c r="B15773" s="93" t="s">
        <v>18903</v>
      </c>
      <c r="C15773" s="93" t="s">
        <v>1402</v>
      </c>
      <c r="G15773" s="95">
        <v>0</v>
      </c>
      <c r="H15773" s="93" t="s">
        <v>8976</v>
      </c>
      <c r="I15773" s="93" t="s">
        <v>23900</v>
      </c>
      <c r="J15773" s="93" t="s">
        <v>20908</v>
      </c>
      <c r="K15773" s="93" t="s">
        <v>4889</v>
      </c>
      <c r="L15773" s="14">
        <f>AND(vyberHrace&lt;&gt;"",ISNUMBER(SEARCH(vyberHrace,$B15773)))</f>
      </c>
      <c r="M15773" s="14">
        <f>AND($I15773=MID(kododd,1,2),$J15773=MID(kododd,3,3))</f>
      </c>
    </row>
    <row r="15774">
      <c r="A15774" s="95">
        <v>47621</v>
      </c>
      <c r="B15774" s="93" t="s">
        <v>11921</v>
      </c>
      <c r="C15774" s="93" t="s">
        <v>1416</v>
      </c>
      <c r="D15774" s="95">
        <v>1317</v>
      </c>
      <c r="F15774" s="95">
        <v>23794593</v>
      </c>
      <c r="G15774" s="95">
        <v>250</v>
      </c>
      <c r="H15774" s="93" t="s">
        <v>8976</v>
      </c>
      <c r="I15774" s="93" t="s">
        <v>23900</v>
      </c>
      <c r="J15774" s="93" t="s">
        <v>20969</v>
      </c>
      <c r="K15774" s="93" t="s">
        <v>4719</v>
      </c>
      <c r="L15774" s="14">
        <f>AND(vyberHrace&lt;&gt;"",ISNUMBER(SEARCH(vyberHrace,$B15774)))</f>
      </c>
      <c r="M15774" s="14">
        <f>AND($I15774=MID(kododd,1,2),$J15774=MID(kododd,3,3))</f>
      </c>
    </row>
    <row r="15775">
      <c r="A15775" s="95">
        <v>34204</v>
      </c>
      <c r="B15775" s="93" t="s">
        <v>11928</v>
      </c>
      <c r="C15775" s="93" t="s">
        <v>1443</v>
      </c>
      <c r="D15775" s="95">
        <v>1441</v>
      </c>
      <c r="F15775" s="95">
        <v>362352</v>
      </c>
      <c r="G15775" s="95">
        <v>0</v>
      </c>
      <c r="H15775" s="93" t="s">
        <v>8976</v>
      </c>
      <c r="I15775" s="93" t="s">
        <v>23900</v>
      </c>
      <c r="J15775" s="93" t="s">
        <v>20874</v>
      </c>
      <c r="K15775" s="93" t="s">
        <v>21371</v>
      </c>
      <c r="L15775" s="14">
        <f>AND(vyberHrace&lt;&gt;"",ISNUMBER(SEARCH(vyberHrace,$B15775)))</f>
      </c>
      <c r="M15775" s="14">
        <f>AND($I15775=MID(kododd,1,2),$J15775=MID(kododd,3,3))</f>
      </c>
    </row>
    <row r="15776">
      <c r="A15776" s="95">
        <v>34978</v>
      </c>
      <c r="B15776" s="93" t="s">
        <v>18988</v>
      </c>
      <c r="C15776" s="93" t="s">
        <v>1448</v>
      </c>
      <c r="G15776" s="95">
        <v>0</v>
      </c>
      <c r="H15776" s="93" t="s">
        <v>8976</v>
      </c>
      <c r="I15776" s="93" t="s">
        <v>23900</v>
      </c>
      <c r="J15776" s="93" t="s">
        <v>20908</v>
      </c>
      <c r="K15776" s="93" t="s">
        <v>4889</v>
      </c>
      <c r="L15776" s="14">
        <f>AND(vyberHrace&lt;&gt;"",ISNUMBER(SEARCH(vyberHrace,$B15776)))</f>
      </c>
      <c r="M15776" s="14">
        <f>AND($I15776=MID(kododd,1,2),$J15776=MID(kododd,3,3))</f>
      </c>
    </row>
    <row r="15777">
      <c r="A15777" s="95">
        <v>54677</v>
      </c>
      <c r="B15777" s="93" t="s">
        <v>815</v>
      </c>
      <c r="C15777" s="93" t="s">
        <v>1406</v>
      </c>
      <c r="D15777" s="95">
        <v>1907</v>
      </c>
      <c r="E15777" s="95">
        <v>1997</v>
      </c>
      <c r="F15777" s="95">
        <v>23760826</v>
      </c>
      <c r="G15777" s="95">
        <v>250</v>
      </c>
      <c r="H15777" s="93" t="s">
        <v>8976</v>
      </c>
      <c r="I15777" s="93" t="s">
        <v>23900</v>
      </c>
      <c r="J15777" s="93" t="s">
        <v>20969</v>
      </c>
      <c r="K15777" s="93" t="s">
        <v>4719</v>
      </c>
      <c r="L15777" s="14">
        <f>AND(vyberHrace&lt;&gt;"",ISNUMBER(SEARCH(vyberHrace,$B15777)))</f>
      </c>
      <c r="M15777" s="14">
        <f>AND($I15777=MID(kododd,1,2),$J15777=MID(kododd,3,3))</f>
      </c>
    </row>
    <row r="15778">
      <c r="A15778" s="95">
        <v>61471</v>
      </c>
      <c r="B15778" s="93" t="s">
        <v>27653</v>
      </c>
      <c r="C15778" s="93" t="s">
        <v>1411</v>
      </c>
      <c r="G15778" s="95">
        <v>250</v>
      </c>
      <c r="H15778" s="93" t="s">
        <v>8976</v>
      </c>
      <c r="I15778" s="93" t="s">
        <v>23900</v>
      </c>
      <c r="J15778" s="93" t="s">
        <v>20905</v>
      </c>
      <c r="K15778" s="93" t="s">
        <v>4820</v>
      </c>
      <c r="L15778" s="14">
        <f>AND(vyberHrace&lt;&gt;"",ISNUMBER(SEARCH(vyberHrace,$B15778)))</f>
      </c>
      <c r="M15778" s="14">
        <f>AND($I15778=MID(kododd,1,2),$J15778=MID(kododd,3,3))</f>
      </c>
    </row>
    <row r="15779">
      <c r="A15779" s="95">
        <v>61472</v>
      </c>
      <c r="B15779" s="93" t="s">
        <v>27654</v>
      </c>
      <c r="C15779" s="93" t="s">
        <v>1486</v>
      </c>
      <c r="G15779" s="95">
        <v>250</v>
      </c>
      <c r="H15779" s="93" t="s">
        <v>8976</v>
      </c>
      <c r="I15779" s="93" t="s">
        <v>23900</v>
      </c>
      <c r="J15779" s="93" t="s">
        <v>20905</v>
      </c>
      <c r="K15779" s="93" t="s">
        <v>4820</v>
      </c>
      <c r="L15779" s="14">
        <f>AND(vyberHrace&lt;&gt;"",ISNUMBER(SEARCH(vyberHrace,$B15779)))</f>
      </c>
      <c r="M15779" s="14">
        <f>AND($I15779=MID(kododd,1,2),$J15779=MID(kododd,3,3))</f>
      </c>
    </row>
    <row r="15780">
      <c r="A15780" s="95">
        <v>46275</v>
      </c>
      <c r="B15780" s="93" t="s">
        <v>19033</v>
      </c>
      <c r="C15780" s="93" t="s">
        <v>1446</v>
      </c>
      <c r="D15780" s="95">
        <v>1208</v>
      </c>
      <c r="E15780" s="95">
        <v>1486</v>
      </c>
      <c r="F15780" s="95">
        <v>23710551</v>
      </c>
      <c r="G15780" s="95">
        <v>0</v>
      </c>
      <c r="H15780" s="93" t="s">
        <v>8976</v>
      </c>
      <c r="I15780" s="93" t="s">
        <v>23900</v>
      </c>
      <c r="J15780" s="93" t="s">
        <v>20946</v>
      </c>
      <c r="K15780" s="93" t="s">
        <v>6829</v>
      </c>
      <c r="L15780" s="14">
        <f>AND(vyberHrace&lt;&gt;"",ISNUMBER(SEARCH(vyberHrace,$B15780)))</f>
      </c>
      <c r="M15780" s="14">
        <f>AND($I15780=MID(kododd,1,2),$J15780=MID(kododd,3,3))</f>
      </c>
    </row>
    <row r="15781">
      <c r="A15781" s="95">
        <v>40762</v>
      </c>
      <c r="B15781" s="93" t="s">
        <v>19034</v>
      </c>
      <c r="C15781" s="93" t="s">
        <v>1410</v>
      </c>
      <c r="D15781" s="95">
        <v>1321</v>
      </c>
      <c r="E15781" s="95">
        <v>1514</v>
      </c>
      <c r="F15781" s="95">
        <v>399531</v>
      </c>
      <c r="G15781" s="95">
        <v>250</v>
      </c>
      <c r="H15781" s="93" t="s">
        <v>8976</v>
      </c>
      <c r="I15781" s="93" t="s">
        <v>23900</v>
      </c>
      <c r="J15781" s="93" t="s">
        <v>20969</v>
      </c>
      <c r="K15781" s="93" t="s">
        <v>4719</v>
      </c>
      <c r="L15781" s="14">
        <f>AND(vyberHrace&lt;&gt;"",ISNUMBER(SEARCH(vyberHrace,$B15781)))</f>
      </c>
      <c r="M15781" s="14">
        <f>AND($I15781=MID(kododd,1,2),$J15781=MID(kododd,3,3))</f>
      </c>
    </row>
    <row r="15782">
      <c r="A15782" s="95">
        <v>37105</v>
      </c>
      <c r="B15782" s="93" t="s">
        <v>10484</v>
      </c>
      <c r="C15782" s="93" t="s">
        <v>1409</v>
      </c>
      <c r="D15782" s="95">
        <v>1452</v>
      </c>
      <c r="E15782" s="95">
        <v>1645</v>
      </c>
      <c r="F15782" s="95">
        <v>380032</v>
      </c>
      <c r="G15782" s="95">
        <v>250</v>
      </c>
      <c r="H15782" s="93" t="s">
        <v>8976</v>
      </c>
      <c r="I15782" s="93" t="s">
        <v>23900</v>
      </c>
      <c r="J15782" s="93" t="s">
        <v>20969</v>
      </c>
      <c r="K15782" s="93" t="s">
        <v>4719</v>
      </c>
      <c r="L15782" s="14">
        <f>AND(vyberHrace&lt;&gt;"",ISNUMBER(SEARCH(vyberHrace,$B15782)))</f>
      </c>
      <c r="M15782" s="14">
        <f>AND($I15782=MID(kododd,1,2),$J15782=MID(kododd,3,3))</f>
      </c>
    </row>
    <row r="15783">
      <c r="A15783" s="95">
        <v>45127</v>
      </c>
      <c r="B15783" s="93" t="s">
        <v>19997</v>
      </c>
      <c r="C15783" s="93" t="s">
        <v>1418</v>
      </c>
      <c r="G15783" s="95">
        <v>0</v>
      </c>
      <c r="H15783" s="93" t="s">
        <v>8976</v>
      </c>
      <c r="I15783" s="93" t="s">
        <v>23900</v>
      </c>
      <c r="J15783" s="93" t="s">
        <v>20969</v>
      </c>
      <c r="K15783" s="93" t="s">
        <v>4719</v>
      </c>
      <c r="L15783" s="14">
        <f>AND(vyberHrace&lt;&gt;"",ISNUMBER(SEARCH(vyberHrace,$B15783)))</f>
      </c>
      <c r="M15783" s="14">
        <f>AND($I15783=MID(kododd,1,2),$J15783=MID(kododd,3,3))</f>
      </c>
    </row>
    <row r="15784">
      <c r="A15784" s="95">
        <v>52741</v>
      </c>
      <c r="B15784" s="93" t="s">
        <v>19997</v>
      </c>
      <c r="C15784" s="93" t="s">
        <v>1406</v>
      </c>
      <c r="D15784" s="95">
        <v>1300</v>
      </c>
      <c r="E15784" s="95">
        <v>1558</v>
      </c>
      <c r="F15784" s="95">
        <v>23746130</v>
      </c>
      <c r="G15784" s="95">
        <v>250</v>
      </c>
      <c r="H15784" s="93" t="s">
        <v>8976</v>
      </c>
      <c r="I15784" s="93" t="s">
        <v>23900</v>
      </c>
      <c r="J15784" s="93" t="s">
        <v>21000</v>
      </c>
      <c r="K15784" s="93" t="s">
        <v>4022</v>
      </c>
      <c r="L15784" s="14">
        <f>AND(vyberHrace&lt;&gt;"",ISNUMBER(SEARCH(vyberHrace,$B15784)))</f>
      </c>
      <c r="M15784" s="14">
        <f>AND($I15784=MID(kododd,1,2),$J15784=MID(kododd,3,3))</f>
      </c>
    </row>
    <row r="15785">
      <c r="A15785" s="95">
        <v>44910</v>
      </c>
      <c r="B15785" s="93" t="s">
        <v>19998</v>
      </c>
      <c r="C15785" s="93" t="s">
        <v>1400</v>
      </c>
      <c r="D15785" s="95">
        <v>1338</v>
      </c>
      <c r="E15785" s="95">
        <v>1591</v>
      </c>
      <c r="F15785" s="95">
        <v>23708077</v>
      </c>
      <c r="G15785" s="95">
        <v>0</v>
      </c>
      <c r="H15785" s="93" t="s">
        <v>8976</v>
      </c>
      <c r="I15785" s="93" t="s">
        <v>23900</v>
      </c>
      <c r="J15785" s="93" t="s">
        <v>20946</v>
      </c>
      <c r="K15785" s="93" t="s">
        <v>6829</v>
      </c>
      <c r="L15785" s="14">
        <f>AND(vyberHrace&lt;&gt;"",ISNUMBER(SEARCH(vyberHrace,$B15785)))</f>
      </c>
      <c r="M15785" s="14">
        <f>AND($I15785=MID(kododd,1,2),$J15785=MID(kododd,3,3))</f>
      </c>
    </row>
    <row r="15786">
      <c r="A15786" s="95">
        <v>42847</v>
      </c>
      <c r="B15786" s="93" t="s">
        <v>26166</v>
      </c>
      <c r="C15786" s="93" t="s">
        <v>1409</v>
      </c>
      <c r="D15786" s="95">
        <v>2025</v>
      </c>
      <c r="E15786" s="95">
        <v>1976</v>
      </c>
      <c r="F15786" s="95">
        <v>23708085</v>
      </c>
      <c r="G15786" s="95">
        <v>0</v>
      </c>
      <c r="H15786" s="93" t="s">
        <v>8976</v>
      </c>
      <c r="I15786" s="93" t="s">
        <v>23900</v>
      </c>
      <c r="J15786" s="93" t="s">
        <v>20917</v>
      </c>
      <c r="K15786" s="93" t="s">
        <v>5565</v>
      </c>
      <c r="L15786" s="14">
        <f>AND(vyberHrace&lt;&gt;"",ISNUMBER(SEARCH(vyberHrace,$B15786)))</f>
      </c>
      <c r="M15786" s="14">
        <f>AND($I15786=MID(kododd,1,2),$J15786=MID(kododd,3,3))</f>
      </c>
    </row>
    <row r="15787">
      <c r="A15787" s="95">
        <v>37821</v>
      </c>
      <c r="B15787" s="93" t="s">
        <v>20010</v>
      </c>
      <c r="C15787" s="93" t="s">
        <v>1447</v>
      </c>
      <c r="D15787" s="95">
        <v>1538</v>
      </c>
      <c r="E15787" s="95">
        <v>1734</v>
      </c>
      <c r="F15787" s="95">
        <v>378585</v>
      </c>
      <c r="G15787" s="95">
        <v>250</v>
      </c>
      <c r="H15787" s="93" t="s">
        <v>8976</v>
      </c>
      <c r="I15787" s="93" t="s">
        <v>23900</v>
      </c>
      <c r="J15787" s="93" t="s">
        <v>20972</v>
      </c>
      <c r="K15787" s="93" t="s">
        <v>26132</v>
      </c>
      <c r="L15787" s="14">
        <f>AND(vyberHrace&lt;&gt;"",ISNUMBER(SEARCH(vyberHrace,$B15787)))</f>
      </c>
      <c r="M15787" s="14">
        <f>AND($I15787=MID(kododd,1,2),$J15787=MID(kododd,3,3))</f>
      </c>
    </row>
    <row r="15788">
      <c r="A15788" s="95">
        <v>48991</v>
      </c>
      <c r="B15788" s="93" t="s">
        <v>20010</v>
      </c>
      <c r="C15788" s="93" t="s">
        <v>1416</v>
      </c>
      <c r="G15788" s="95">
        <v>250</v>
      </c>
      <c r="H15788" s="93" t="s">
        <v>8976</v>
      </c>
      <c r="I15788" s="93" t="s">
        <v>23900</v>
      </c>
      <c r="J15788" s="93" t="s">
        <v>20972</v>
      </c>
      <c r="K15788" s="93" t="s">
        <v>26132</v>
      </c>
      <c r="L15788" s="14">
        <f>AND(vyberHrace&lt;&gt;"",ISNUMBER(SEARCH(vyberHrace,$B15788)))</f>
      </c>
      <c r="M15788" s="14">
        <f>AND($I15788=MID(kododd,1,2),$J15788=MID(kododd,3,3))</f>
      </c>
    </row>
    <row r="15789">
      <c r="A15789" s="95">
        <v>44084</v>
      </c>
      <c r="B15789" s="93" t="s">
        <v>18589</v>
      </c>
      <c r="C15789" s="93" t="s">
        <v>1402</v>
      </c>
      <c r="D15789" s="95">
        <v>2065</v>
      </c>
      <c r="E15789" s="95">
        <v>2101</v>
      </c>
      <c r="F15789" s="95">
        <v>23723203</v>
      </c>
      <c r="G15789" s="95">
        <v>250</v>
      </c>
      <c r="H15789" s="93" t="s">
        <v>8976</v>
      </c>
      <c r="I15789" s="93" t="s">
        <v>23900</v>
      </c>
      <c r="J15789" s="93" t="s">
        <v>20917</v>
      </c>
      <c r="K15789" s="93" t="s">
        <v>5565</v>
      </c>
      <c r="L15789" s="14">
        <f>AND(vyberHrace&lt;&gt;"",ISNUMBER(SEARCH(vyberHrace,$B15789)))</f>
      </c>
      <c r="M15789" s="14">
        <f>AND($I15789=MID(kododd,1,2),$J15789=MID(kododd,3,3))</f>
      </c>
    </row>
    <row r="15790">
      <c r="A15790" s="95">
        <v>50636</v>
      </c>
      <c r="B15790" s="93" t="s">
        <v>7096</v>
      </c>
      <c r="C15790" s="93" t="s">
        <v>1415</v>
      </c>
      <c r="G15790" s="95">
        <v>250</v>
      </c>
      <c r="H15790" s="93" t="s">
        <v>8976</v>
      </c>
      <c r="I15790" s="93" t="s">
        <v>23900</v>
      </c>
      <c r="J15790" s="93" t="s">
        <v>20917</v>
      </c>
      <c r="K15790" s="93" t="s">
        <v>5565</v>
      </c>
      <c r="L15790" s="14">
        <f>AND(vyberHrace&lt;&gt;"",ISNUMBER(SEARCH(vyberHrace,$B15790)))</f>
      </c>
      <c r="M15790" s="14">
        <f>AND($I15790=MID(kododd,1,2),$J15790=MID(kododd,3,3))</f>
      </c>
    </row>
    <row r="15791">
      <c r="A15791" s="95">
        <v>46009</v>
      </c>
      <c r="B15791" s="93" t="s">
        <v>18590</v>
      </c>
      <c r="C15791" s="93" t="s">
        <v>1416</v>
      </c>
      <c r="D15791" s="95">
        <v>1865</v>
      </c>
      <c r="E15791" s="95">
        <v>1908</v>
      </c>
      <c r="F15791" s="95">
        <v>23725796</v>
      </c>
      <c r="G15791" s="95">
        <v>250</v>
      </c>
      <c r="H15791" s="93" t="s">
        <v>8976</v>
      </c>
      <c r="I15791" s="93" t="s">
        <v>23900</v>
      </c>
      <c r="J15791" s="93" t="s">
        <v>20917</v>
      </c>
      <c r="K15791" s="93" t="s">
        <v>5565</v>
      </c>
      <c r="L15791" s="14">
        <f>AND(vyberHrace&lt;&gt;"",ISNUMBER(SEARCH(vyberHrace,$B15791)))</f>
      </c>
      <c r="M15791" s="14">
        <f>AND($I15791=MID(kododd,1,2),$J15791=MID(kododd,3,3))</f>
      </c>
    </row>
    <row r="15792">
      <c r="A15792" s="95">
        <v>27228</v>
      </c>
      <c r="B15792" s="93" t="s">
        <v>18591</v>
      </c>
      <c r="C15792" s="93" t="s">
        <v>1454</v>
      </c>
      <c r="D15792" s="95">
        <v>2037</v>
      </c>
      <c r="E15792" s="95">
        <v>2044</v>
      </c>
      <c r="F15792" s="95">
        <v>332844</v>
      </c>
      <c r="G15792" s="95">
        <v>250</v>
      </c>
      <c r="H15792" s="93" t="s">
        <v>8976</v>
      </c>
      <c r="I15792" s="93" t="s">
        <v>23900</v>
      </c>
      <c r="J15792" s="93" t="s">
        <v>20917</v>
      </c>
      <c r="K15792" s="93" t="s">
        <v>5565</v>
      </c>
      <c r="L15792" s="14">
        <f>AND(vyberHrace&lt;&gt;"",ISNUMBER(SEARCH(vyberHrace,$B15792)))</f>
      </c>
      <c r="M15792" s="14">
        <f>AND($I15792=MID(kododd,1,2),$J15792=MID(kododd,3,3))</f>
      </c>
    </row>
    <row r="15793">
      <c r="A15793" s="95">
        <v>54302</v>
      </c>
      <c r="B15793" s="93" t="s">
        <v>795</v>
      </c>
      <c r="C15793" s="93" t="s">
        <v>1406</v>
      </c>
      <c r="D15793" s="95">
        <v>1167</v>
      </c>
      <c r="E15793" s="95">
        <v>1425</v>
      </c>
      <c r="F15793" s="95">
        <v>23750146</v>
      </c>
      <c r="G15793" s="95">
        <v>250</v>
      </c>
      <c r="H15793" s="93" t="s">
        <v>8976</v>
      </c>
      <c r="I15793" s="93" t="s">
        <v>23900</v>
      </c>
      <c r="J15793" s="93" t="s">
        <v>20859</v>
      </c>
      <c r="K15793" s="93" t="s">
        <v>6153</v>
      </c>
      <c r="L15793" s="14">
        <f>AND(vyberHrace&lt;&gt;"",ISNUMBER(SEARCH(vyberHrace,$B15793)))</f>
      </c>
      <c r="M15793" s="14">
        <f>AND($I15793=MID(kododd,1,2),$J15793=MID(kododd,3,3))</f>
      </c>
    </row>
    <row r="15794">
      <c r="A15794" s="95">
        <v>12119</v>
      </c>
      <c r="B15794" s="93" t="s">
        <v>14245</v>
      </c>
      <c r="C15794" s="93" t="s">
        <v>1482</v>
      </c>
      <c r="D15794" s="95">
        <v>1624</v>
      </c>
      <c r="G15794" s="95">
        <v>500</v>
      </c>
      <c r="H15794" s="93" t="s">
        <v>8976</v>
      </c>
      <c r="I15794" s="93" t="s">
        <v>23900</v>
      </c>
      <c r="J15794" s="93" t="s">
        <v>23412</v>
      </c>
      <c r="K15794" s="93" t="s">
        <v>21366</v>
      </c>
      <c r="L15794" s="14">
        <f>AND(vyberHrace&lt;&gt;"",ISNUMBER(SEARCH(vyberHrace,$B15794)))</f>
      </c>
      <c r="M15794" s="14">
        <f>AND($I15794=MID(kododd,1,2),$J15794=MID(kododd,3,3))</f>
      </c>
    </row>
    <row r="15795">
      <c r="A15795" s="95">
        <v>12121</v>
      </c>
      <c r="B15795" s="93" t="s">
        <v>19712</v>
      </c>
      <c r="C15795" s="93" t="s">
        <v>1472</v>
      </c>
      <c r="D15795" s="95">
        <v>1580</v>
      </c>
      <c r="G15795" s="95">
        <v>500</v>
      </c>
      <c r="H15795" s="93" t="s">
        <v>8976</v>
      </c>
      <c r="I15795" s="93" t="s">
        <v>23900</v>
      </c>
      <c r="J15795" s="93" t="s">
        <v>23412</v>
      </c>
      <c r="K15795" s="93" t="s">
        <v>21366</v>
      </c>
      <c r="L15795" s="14">
        <f>AND(vyberHrace&lt;&gt;"",ISNUMBER(SEARCH(vyberHrace,$B15795)))</f>
      </c>
      <c r="M15795" s="14">
        <f>AND($I15795=MID(kododd,1,2),$J15795=MID(kododd,3,3))</f>
      </c>
    </row>
    <row r="15796">
      <c r="A15796" s="95">
        <v>61830</v>
      </c>
      <c r="B15796" s="93" t="s">
        <v>27971</v>
      </c>
      <c r="C15796" s="93" t="s">
        <v>1422</v>
      </c>
      <c r="G15796" s="95">
        <v>250</v>
      </c>
      <c r="H15796" s="93" t="s">
        <v>8976</v>
      </c>
      <c r="I15796" s="93" t="s">
        <v>23900</v>
      </c>
      <c r="J15796" s="93" t="s">
        <v>20946</v>
      </c>
      <c r="K15796" s="93" t="s">
        <v>6829</v>
      </c>
      <c r="L15796" s="14">
        <f>AND(vyberHrace&lt;&gt;"",ISNUMBER(SEARCH(vyberHrace,$B15796)))</f>
      </c>
      <c r="M15796" s="14">
        <f>AND($I15796=MID(kododd,1,2),$J15796=MID(kododd,3,3))</f>
      </c>
    </row>
    <row r="15797">
      <c r="A15797" s="95">
        <v>32579</v>
      </c>
      <c r="B15797" s="93" t="s">
        <v>18785</v>
      </c>
      <c r="C15797" s="93" t="s">
        <v>1475</v>
      </c>
      <c r="D15797" s="95">
        <v>1256</v>
      </c>
      <c r="G15797" s="95">
        <v>0</v>
      </c>
      <c r="H15797" s="93" t="s">
        <v>8976</v>
      </c>
      <c r="I15797" s="93" t="s">
        <v>23900</v>
      </c>
      <c r="J15797" s="93" t="s">
        <v>20908</v>
      </c>
      <c r="K15797" s="93" t="s">
        <v>4889</v>
      </c>
      <c r="L15797" s="14">
        <f>AND(vyberHrace&lt;&gt;"",ISNUMBER(SEARCH(vyberHrace,$B15797)))</f>
      </c>
      <c r="M15797" s="14">
        <f>AND($I15797=MID(kododd,1,2),$J15797=MID(kododd,3,3))</f>
      </c>
    </row>
    <row r="15798">
      <c r="A15798" s="95">
        <v>61767</v>
      </c>
      <c r="B15798" s="93" t="s">
        <v>27916</v>
      </c>
      <c r="C15798" s="93" t="s">
        <v>1450</v>
      </c>
      <c r="F15798" s="95">
        <v>23794941</v>
      </c>
      <c r="G15798" s="95">
        <v>250</v>
      </c>
      <c r="H15798" s="93" t="s">
        <v>8976</v>
      </c>
      <c r="I15798" s="93" t="s">
        <v>23900</v>
      </c>
      <c r="J15798" s="93" t="s">
        <v>20859</v>
      </c>
      <c r="K15798" s="93" t="s">
        <v>6153</v>
      </c>
      <c r="L15798" s="14">
        <f>AND(vyberHrace&lt;&gt;"",ISNUMBER(SEARCH(vyberHrace,$B15798)))</f>
      </c>
      <c r="M15798" s="14">
        <f>AND($I15798=MID(kododd,1,2),$J15798=MID(kododd,3,3))</f>
      </c>
    </row>
    <row r="15799">
      <c r="A15799" s="95">
        <v>49532</v>
      </c>
      <c r="B15799" s="93" t="s">
        <v>17931</v>
      </c>
      <c r="C15799" s="93" t="s">
        <v>1423</v>
      </c>
      <c r="D15799" s="95">
        <v>1235</v>
      </c>
      <c r="G15799" s="95">
        <v>250</v>
      </c>
      <c r="H15799" s="93" t="s">
        <v>8976</v>
      </c>
      <c r="I15799" s="93" t="s">
        <v>23900</v>
      </c>
      <c r="J15799" s="93" t="s">
        <v>20937</v>
      </c>
      <c r="K15799" s="93" t="s">
        <v>9090</v>
      </c>
      <c r="L15799" s="14">
        <f>AND(vyberHrace&lt;&gt;"",ISNUMBER(SEARCH(vyberHrace,$B15799)))</f>
      </c>
      <c r="M15799" s="14">
        <f>AND($I15799=MID(kododd,1,2),$J15799=MID(kododd,3,3))</f>
      </c>
    </row>
    <row r="15800">
      <c r="A15800" s="95">
        <v>48236</v>
      </c>
      <c r="B15800" s="93" t="s">
        <v>17932</v>
      </c>
      <c r="C15800" s="93" t="s">
        <v>1408</v>
      </c>
      <c r="D15800" s="95">
        <v>1111</v>
      </c>
      <c r="F15800" s="95">
        <v>23729090</v>
      </c>
      <c r="G15800" s="95">
        <v>250</v>
      </c>
      <c r="H15800" s="93" t="s">
        <v>8976</v>
      </c>
      <c r="I15800" s="93" t="s">
        <v>23900</v>
      </c>
      <c r="J15800" s="93" t="s">
        <v>20937</v>
      </c>
      <c r="K15800" s="93" t="s">
        <v>9090</v>
      </c>
      <c r="L15800" s="14">
        <f>AND(vyberHrace&lt;&gt;"",ISNUMBER(SEARCH(vyberHrace,$B15800)))</f>
      </c>
      <c r="M15800" s="14">
        <f>AND($I15800=MID(kododd,1,2),$J15800=MID(kododd,3,3))</f>
      </c>
    </row>
    <row r="15801">
      <c r="A15801" s="95">
        <v>44857</v>
      </c>
      <c r="B15801" s="93" t="s">
        <v>17933</v>
      </c>
      <c r="C15801" s="93" t="s">
        <v>1410</v>
      </c>
      <c r="D15801" s="95">
        <v>1465</v>
      </c>
      <c r="E15801" s="95">
        <v>1493</v>
      </c>
      <c r="F15801" s="95">
        <v>23720140</v>
      </c>
      <c r="G15801" s="95">
        <v>250</v>
      </c>
      <c r="H15801" s="93" t="s">
        <v>8976</v>
      </c>
      <c r="I15801" s="93" t="s">
        <v>23900</v>
      </c>
      <c r="J15801" s="93" t="s">
        <v>20859</v>
      </c>
      <c r="K15801" s="93" t="s">
        <v>6153</v>
      </c>
      <c r="L15801" s="14">
        <f>AND(vyberHrace&lt;&gt;"",ISNUMBER(SEARCH(vyberHrace,$B15801)))</f>
      </c>
      <c r="M15801" s="14">
        <f>AND($I15801=MID(kododd,1,2),$J15801=MID(kododd,3,3))</f>
      </c>
    </row>
    <row r="15802">
      <c r="A15802" s="95">
        <v>49537</v>
      </c>
      <c r="B15802" s="93" t="s">
        <v>17934</v>
      </c>
      <c r="C15802" s="93" t="s">
        <v>3255</v>
      </c>
      <c r="D15802" s="95">
        <v>1098</v>
      </c>
      <c r="F15802" s="95">
        <v>23755210</v>
      </c>
      <c r="G15802" s="95">
        <v>250</v>
      </c>
      <c r="H15802" s="93" t="s">
        <v>8976</v>
      </c>
      <c r="I15802" s="93" t="s">
        <v>23900</v>
      </c>
      <c r="J15802" s="93" t="s">
        <v>20937</v>
      </c>
      <c r="K15802" s="93" t="s">
        <v>9090</v>
      </c>
      <c r="L15802" s="14">
        <f>AND(vyberHrace&lt;&gt;"",ISNUMBER(SEARCH(vyberHrace,$B15802)))</f>
      </c>
      <c r="M15802" s="14">
        <f>AND($I15802=MID(kododd,1,2),$J15802=MID(kododd,3,3))</f>
      </c>
    </row>
    <row r="15803">
      <c r="A15803" s="95">
        <v>54300</v>
      </c>
      <c r="B15803" s="93" t="s">
        <v>17934</v>
      </c>
      <c r="C15803" s="93" t="s">
        <v>1420</v>
      </c>
      <c r="D15803" s="95">
        <v>1371</v>
      </c>
      <c r="E15803" s="95">
        <v>1471</v>
      </c>
      <c r="F15803" s="95">
        <v>23755202</v>
      </c>
      <c r="G15803" s="95">
        <v>250</v>
      </c>
      <c r="H15803" s="93" t="s">
        <v>8976</v>
      </c>
      <c r="I15803" s="93" t="s">
        <v>23900</v>
      </c>
      <c r="J15803" s="93" t="s">
        <v>20859</v>
      </c>
      <c r="K15803" s="93" t="s">
        <v>6153</v>
      </c>
      <c r="L15803" s="14">
        <f>AND(vyberHrace&lt;&gt;"",ISNUMBER(SEARCH(vyberHrace,$B15803)))</f>
      </c>
      <c r="M15803" s="14">
        <f>AND($I15803=MID(kododd,1,2),$J15803=MID(kododd,3,3))</f>
      </c>
    </row>
    <row r="15804">
      <c r="A15804" s="95">
        <v>49531</v>
      </c>
      <c r="B15804" s="93" t="s">
        <v>17935</v>
      </c>
      <c r="C15804" s="93" t="s">
        <v>3255</v>
      </c>
      <c r="D15804" s="95">
        <v>1218</v>
      </c>
      <c r="F15804" s="95">
        <v>23762187</v>
      </c>
      <c r="G15804" s="95">
        <v>250</v>
      </c>
      <c r="H15804" s="93" t="s">
        <v>8976</v>
      </c>
      <c r="I15804" s="93" t="s">
        <v>23900</v>
      </c>
      <c r="J15804" s="93" t="s">
        <v>20937</v>
      </c>
      <c r="K15804" s="93" t="s">
        <v>9090</v>
      </c>
      <c r="L15804" s="14">
        <f>AND(vyberHrace&lt;&gt;"",ISNUMBER(SEARCH(vyberHrace,$B15804)))</f>
      </c>
      <c r="M15804" s="14">
        <f>AND($I15804=MID(kododd,1,2),$J15804=MID(kododd,3,3))</f>
      </c>
    </row>
    <row r="15805">
      <c r="A15805" s="95">
        <v>49534</v>
      </c>
      <c r="B15805" s="93" t="s">
        <v>17936</v>
      </c>
      <c r="C15805" s="93" t="s">
        <v>1422</v>
      </c>
      <c r="F15805" s="95">
        <v>23755229</v>
      </c>
      <c r="G15805" s="95">
        <v>250</v>
      </c>
      <c r="H15805" s="93" t="s">
        <v>8976</v>
      </c>
      <c r="I15805" s="93" t="s">
        <v>23900</v>
      </c>
      <c r="J15805" s="93" t="s">
        <v>20937</v>
      </c>
      <c r="K15805" s="93" t="s">
        <v>9090</v>
      </c>
      <c r="L15805" s="14">
        <f>AND(vyberHrace&lt;&gt;"",ISNUMBER(SEARCH(vyberHrace,$B15805)))</f>
      </c>
      <c r="M15805" s="14">
        <f>AND($I15805=MID(kododd,1,2),$J15805=MID(kododd,3,3))</f>
      </c>
    </row>
    <row r="15806">
      <c r="A15806" s="95">
        <v>55257</v>
      </c>
      <c r="B15806" s="93" t="s">
        <v>791</v>
      </c>
      <c r="C15806" s="93" t="s">
        <v>1430</v>
      </c>
      <c r="D15806" s="95">
        <v>1378</v>
      </c>
      <c r="F15806" s="95">
        <v>23756969</v>
      </c>
      <c r="G15806" s="95">
        <v>250</v>
      </c>
      <c r="H15806" s="93" t="s">
        <v>8976</v>
      </c>
      <c r="I15806" s="93" t="s">
        <v>23900</v>
      </c>
      <c r="J15806" s="93" t="s">
        <v>20843</v>
      </c>
      <c r="K15806" s="93" t="s">
        <v>26141</v>
      </c>
      <c r="L15806" s="14">
        <f>AND(vyberHrace&lt;&gt;"",ISNUMBER(SEARCH(vyberHrace,$B15806)))</f>
      </c>
      <c r="M15806" s="14">
        <f>AND($I15806=MID(kododd,1,2),$J15806=MID(kododd,3,3))</f>
      </c>
    </row>
    <row r="15807">
      <c r="A15807" s="95">
        <v>4412</v>
      </c>
      <c r="B15807" s="93" t="s">
        <v>10364</v>
      </c>
      <c r="C15807" s="93" t="s">
        <v>1428</v>
      </c>
      <c r="D15807" s="95">
        <v>1620</v>
      </c>
      <c r="F15807" s="95">
        <v>23719176</v>
      </c>
      <c r="G15807" s="95">
        <v>250</v>
      </c>
      <c r="H15807" s="93" t="s">
        <v>8976</v>
      </c>
      <c r="I15807" s="93" t="s">
        <v>23900</v>
      </c>
      <c r="J15807" s="93" t="s">
        <v>20946</v>
      </c>
      <c r="K15807" s="93" t="s">
        <v>6829</v>
      </c>
      <c r="L15807" s="14">
        <f>AND(vyberHrace&lt;&gt;"",ISNUMBER(SEARCH(vyberHrace,$B15807)))</f>
      </c>
      <c r="M15807" s="14">
        <f>AND($I15807=MID(kododd,1,2),$J15807=MID(kododd,3,3))</f>
      </c>
    </row>
    <row r="15808">
      <c r="A15808" s="95">
        <v>63312</v>
      </c>
      <c r="B15808" s="93" t="s">
        <v>29303</v>
      </c>
      <c r="C15808" s="93" t="s">
        <v>1422</v>
      </c>
      <c r="G15808" s="95">
        <v>250</v>
      </c>
      <c r="H15808" s="93" t="s">
        <v>8976</v>
      </c>
      <c r="I15808" s="93" t="s">
        <v>23900</v>
      </c>
      <c r="J15808" s="93" t="s">
        <v>20946</v>
      </c>
      <c r="K15808" s="93" t="s">
        <v>6829</v>
      </c>
      <c r="L15808" s="14">
        <f>AND(vyberHrace&lt;&gt;"",ISNUMBER(SEARCH(vyberHrace,$B15808)))</f>
      </c>
      <c r="M15808" s="14">
        <f>AND($I15808=MID(kododd,1,2),$J15808=MID(kododd,3,3))</f>
      </c>
    </row>
    <row r="15809">
      <c r="A15809" s="95">
        <v>44670</v>
      </c>
      <c r="B15809" s="93" t="s">
        <v>10381</v>
      </c>
      <c r="C15809" s="93" t="s">
        <v>1402</v>
      </c>
      <c r="D15809" s="95">
        <v>1360</v>
      </c>
      <c r="E15809" s="95">
        <v>1574</v>
      </c>
      <c r="F15809" s="95">
        <v>23731230</v>
      </c>
      <c r="G15809" s="95">
        <v>250</v>
      </c>
      <c r="H15809" s="93" t="s">
        <v>8976</v>
      </c>
      <c r="I15809" s="93" t="s">
        <v>23900</v>
      </c>
      <c r="J15809" s="93" t="s">
        <v>20917</v>
      </c>
      <c r="K15809" s="93" t="s">
        <v>5565</v>
      </c>
      <c r="L15809" s="14">
        <f>AND(vyberHrace&lt;&gt;"",ISNUMBER(SEARCH(vyberHrace,$B15809)))</f>
      </c>
      <c r="M15809" s="14">
        <f>AND($I15809=MID(kododd,1,2),$J15809=MID(kododd,3,3))</f>
      </c>
    </row>
    <row r="15810">
      <c r="A15810" s="95">
        <v>39710</v>
      </c>
      <c r="B15810" s="93" t="s">
        <v>10382</v>
      </c>
      <c r="C15810" s="93" t="s">
        <v>1400</v>
      </c>
      <c r="D15810" s="95">
        <v>1951</v>
      </c>
      <c r="E15810" s="95">
        <v>1976</v>
      </c>
      <c r="F15810" s="95">
        <v>23713895</v>
      </c>
      <c r="G15810" s="95">
        <v>250</v>
      </c>
      <c r="H15810" s="93" t="s">
        <v>8976</v>
      </c>
      <c r="I15810" s="93" t="s">
        <v>23900</v>
      </c>
      <c r="J15810" s="93" t="s">
        <v>20917</v>
      </c>
      <c r="K15810" s="93" t="s">
        <v>5565</v>
      </c>
      <c r="L15810" s="14">
        <f>AND(vyberHrace&lt;&gt;"",ISNUMBER(SEARCH(vyberHrace,$B15810)))</f>
      </c>
      <c r="M15810" s="14">
        <f>AND($I15810=MID(kododd,1,2),$J15810=MID(kododd,3,3))</f>
      </c>
    </row>
    <row r="15811">
      <c r="A15811" s="95">
        <v>132</v>
      </c>
      <c r="B15811" s="93" t="s">
        <v>12673</v>
      </c>
      <c r="C15811" s="93" t="s">
        <v>1427</v>
      </c>
      <c r="D15811" s="95">
        <v>2131</v>
      </c>
      <c r="E15811" s="95">
        <v>2144</v>
      </c>
      <c r="F15811" s="95">
        <v>305707</v>
      </c>
      <c r="G15811" s="95">
        <v>250</v>
      </c>
      <c r="H15811" s="93" t="s">
        <v>8976</v>
      </c>
      <c r="I15811" s="93" t="s">
        <v>23900</v>
      </c>
      <c r="J15811" s="93" t="s">
        <v>20874</v>
      </c>
      <c r="K15811" s="93" t="s">
        <v>21371</v>
      </c>
      <c r="L15811" s="14">
        <f>AND(vyberHrace&lt;&gt;"",ISNUMBER(SEARCH(vyberHrace,$B15811)))</f>
      </c>
      <c r="M15811" s="14">
        <f>AND($I15811=MID(kododd,1,2),$J15811=MID(kododd,3,3))</f>
      </c>
    </row>
    <row r="15812">
      <c r="A15812" s="95">
        <v>29555</v>
      </c>
      <c r="B15812" s="93" t="s">
        <v>12676</v>
      </c>
      <c r="C15812" s="93" t="s">
        <v>1449</v>
      </c>
      <c r="G15812" s="95">
        <v>500</v>
      </c>
      <c r="H15812" s="93" t="s">
        <v>8976</v>
      </c>
      <c r="I15812" s="93" t="s">
        <v>23900</v>
      </c>
      <c r="J15812" s="93" t="s">
        <v>23412</v>
      </c>
      <c r="K15812" s="93" t="s">
        <v>21366</v>
      </c>
      <c r="L15812" s="14">
        <f>AND(vyberHrace&lt;&gt;"",ISNUMBER(SEARCH(vyberHrace,$B15812)))</f>
      </c>
      <c r="M15812" s="14">
        <f>AND($I15812=MID(kododd,1,2),$J15812=MID(kododd,3,3))</f>
      </c>
    </row>
    <row r="15813">
      <c r="A15813" s="95">
        <v>32702</v>
      </c>
      <c r="B15813" s="93" t="s">
        <v>8983</v>
      </c>
      <c r="C15813" s="93" t="s">
        <v>1441</v>
      </c>
      <c r="D15813" s="95">
        <v>1649</v>
      </c>
      <c r="E15813" s="95">
        <v>1766</v>
      </c>
      <c r="F15813" s="95">
        <v>395226</v>
      </c>
      <c r="G15813" s="95">
        <v>250</v>
      </c>
      <c r="H15813" s="93" t="s">
        <v>8976</v>
      </c>
      <c r="I15813" s="93" t="s">
        <v>23896</v>
      </c>
      <c r="J15813" s="93" t="s">
        <v>20848</v>
      </c>
      <c r="K15813" s="93" t="s">
        <v>1502</v>
      </c>
      <c r="L15813" s="14">
        <f>AND(vyberHrace&lt;&gt;"",ISNUMBER(SEARCH(vyberHrace,$B15813)))</f>
      </c>
      <c r="M15813" s="14">
        <f>AND($I15813=MID(kododd,1,2),$J15813=MID(kododd,3,3))</f>
      </c>
    </row>
    <row r="15814">
      <c r="A15814" s="95">
        <v>61379</v>
      </c>
      <c r="B15814" s="93" t="s">
        <v>27575</v>
      </c>
      <c r="C15814" s="93" t="s">
        <v>1486</v>
      </c>
      <c r="D15814" s="95">
        <v>1020</v>
      </c>
      <c r="F15814" s="95">
        <v>571006982</v>
      </c>
      <c r="G15814" s="95">
        <v>250</v>
      </c>
      <c r="H15814" s="93" t="s">
        <v>8976</v>
      </c>
      <c r="I15814" s="93" t="s">
        <v>23896</v>
      </c>
      <c r="J15814" s="93" t="s">
        <v>20975</v>
      </c>
      <c r="K15814" s="93" t="s">
        <v>4922</v>
      </c>
      <c r="L15814" s="14">
        <f>AND(vyberHrace&lt;&gt;"",ISNUMBER(SEARCH(vyberHrace,$B15814)))</f>
      </c>
      <c r="M15814" s="14">
        <f>AND($I15814=MID(kododd,1,2),$J15814=MID(kododd,3,3))</f>
      </c>
    </row>
    <row r="15815">
      <c r="A15815" s="95">
        <v>327</v>
      </c>
      <c r="B15815" s="93" t="s">
        <v>6754</v>
      </c>
      <c r="C15815" s="93" t="s">
        <v>1428</v>
      </c>
      <c r="D15815" s="95">
        <v>2036</v>
      </c>
      <c r="E15815" s="95">
        <v>2052</v>
      </c>
      <c r="F15815" s="95">
        <v>307122</v>
      </c>
      <c r="G15815" s="95">
        <v>250</v>
      </c>
      <c r="H15815" s="93" t="s">
        <v>8976</v>
      </c>
      <c r="I15815" s="93" t="s">
        <v>23896</v>
      </c>
      <c r="J15815" s="93" t="s">
        <v>20857</v>
      </c>
      <c r="K15815" s="93" t="s">
        <v>6756</v>
      </c>
      <c r="L15815" s="14">
        <f>AND(vyberHrace&lt;&gt;"",ISNUMBER(SEARCH(vyberHrace,$B15815)))</f>
      </c>
      <c r="M15815" s="14">
        <f>AND($I15815=MID(kododd,1,2),$J15815=MID(kododd,3,3))</f>
      </c>
    </row>
    <row r="15816">
      <c r="A15816" s="95">
        <v>51699</v>
      </c>
      <c r="B15816" s="93" t="s">
        <v>4000</v>
      </c>
      <c r="C15816" s="93" t="s">
        <v>1452</v>
      </c>
      <c r="G15816" s="95">
        <v>0</v>
      </c>
      <c r="H15816" s="93" t="s">
        <v>8976</v>
      </c>
      <c r="I15816" s="93" t="s">
        <v>23896</v>
      </c>
      <c r="J15816" s="93" t="s">
        <v>20857</v>
      </c>
      <c r="K15816" s="93" t="s">
        <v>6756</v>
      </c>
      <c r="L15816" s="14">
        <f>AND(vyberHrace&lt;&gt;"",ISNUMBER(SEARCH(vyberHrace,$B15816)))</f>
      </c>
      <c r="M15816" s="14">
        <f>AND($I15816=MID(kododd,1,2),$J15816=MID(kododd,3,3))</f>
      </c>
    </row>
    <row r="15817">
      <c r="A15817" s="95">
        <v>63793</v>
      </c>
      <c r="B15817" s="93" t="s">
        <v>30001</v>
      </c>
      <c r="C15817" s="93" t="s">
        <v>1437</v>
      </c>
      <c r="G15817" s="95">
        <v>250</v>
      </c>
      <c r="H15817" s="93" t="s">
        <v>8976</v>
      </c>
      <c r="I15817" s="93" t="s">
        <v>23896</v>
      </c>
      <c r="J15817" s="93" t="s">
        <v>20911</v>
      </c>
      <c r="K15817" s="93" t="s">
        <v>26144</v>
      </c>
      <c r="L15817" s="14">
        <f>AND(vyberHrace&lt;&gt;"",ISNUMBER(SEARCH(vyberHrace,$B15817)))</f>
      </c>
      <c r="M15817" s="14">
        <f>AND($I15817=MID(kododd,1,2),$J15817=MID(kododd,3,3))</f>
      </c>
    </row>
    <row r="15818">
      <c r="A15818" s="95">
        <v>60214</v>
      </c>
      <c r="B15818" s="93" t="s">
        <v>24622</v>
      </c>
      <c r="C15818" s="93" t="s">
        <v>1424</v>
      </c>
      <c r="G15818" s="95">
        <v>250</v>
      </c>
      <c r="H15818" s="93" t="s">
        <v>8976</v>
      </c>
      <c r="I15818" s="93" t="s">
        <v>23896</v>
      </c>
      <c r="J15818" s="93" t="s">
        <v>20943</v>
      </c>
      <c r="K15818" s="93" t="s">
        <v>9089</v>
      </c>
      <c r="L15818" s="14">
        <f>AND(vyberHrace&lt;&gt;"",ISNUMBER(SEARCH(vyberHrace,$B15818)))</f>
      </c>
      <c r="M15818" s="14">
        <f>AND($I15818=MID(kododd,1,2),$J15818=MID(kododd,3,3))</f>
      </c>
    </row>
    <row r="15819">
      <c r="A15819" s="95">
        <v>54359</v>
      </c>
      <c r="B15819" s="93" t="s">
        <v>865</v>
      </c>
      <c r="C15819" s="93" t="s">
        <v>1420</v>
      </c>
      <c r="D15819" s="95">
        <v>1051</v>
      </c>
      <c r="G15819" s="95">
        <v>250</v>
      </c>
      <c r="H15819" s="93" t="s">
        <v>8976</v>
      </c>
      <c r="I15819" s="93" t="s">
        <v>23896</v>
      </c>
      <c r="J15819" s="93" t="s">
        <v>20864</v>
      </c>
      <c r="K15819" s="93" t="s">
        <v>26135</v>
      </c>
      <c r="L15819" s="14">
        <f>AND(vyberHrace&lt;&gt;"",ISNUMBER(SEARCH(vyberHrace,$B15819)))</f>
      </c>
      <c r="M15819" s="14">
        <f>AND($I15819=MID(kododd,1,2),$J15819=MID(kododd,3,3))</f>
      </c>
    </row>
    <row r="15820">
      <c r="A15820" s="95">
        <v>8758</v>
      </c>
      <c r="B15820" s="93" t="s">
        <v>6871</v>
      </c>
      <c r="C15820" s="93" t="s">
        <v>1470</v>
      </c>
      <c r="D15820" s="95">
        <v>1445</v>
      </c>
      <c r="G15820" s="95">
        <v>0</v>
      </c>
      <c r="H15820" s="93" t="s">
        <v>8976</v>
      </c>
      <c r="I15820" s="93" t="s">
        <v>23896</v>
      </c>
      <c r="J15820" s="93" t="s">
        <v>20879</v>
      </c>
      <c r="K15820" s="93" t="s">
        <v>6872</v>
      </c>
      <c r="L15820" s="14">
        <f>AND(vyberHrace&lt;&gt;"",ISNUMBER(SEARCH(vyberHrace,$B15820)))</f>
      </c>
      <c r="M15820" s="14">
        <f>AND($I15820=MID(kododd,1,2),$J15820=MID(kododd,3,3))</f>
      </c>
    </row>
    <row r="15821">
      <c r="A15821" s="95">
        <v>49500</v>
      </c>
      <c r="B15821" s="93" t="s">
        <v>6884</v>
      </c>
      <c r="C15821" s="93" t="s">
        <v>1435</v>
      </c>
      <c r="G15821" s="95">
        <v>0</v>
      </c>
      <c r="H15821" s="93" t="s">
        <v>8976</v>
      </c>
      <c r="I15821" s="93" t="s">
        <v>23896</v>
      </c>
      <c r="J15821" s="93" t="s">
        <v>20856</v>
      </c>
      <c r="K15821" s="93" t="s">
        <v>6885</v>
      </c>
      <c r="L15821" s="14">
        <f>AND(vyberHrace&lt;&gt;"",ISNUMBER(SEARCH(vyberHrace,$B15821)))</f>
      </c>
      <c r="M15821" s="14">
        <f>AND($I15821=MID(kododd,1,2),$J15821=MID(kododd,3,3))</f>
      </c>
    </row>
    <row r="15822">
      <c r="A15822" s="95">
        <v>12459</v>
      </c>
      <c r="B15822" s="93" t="s">
        <v>6898</v>
      </c>
      <c r="C15822" s="93" t="s">
        <v>1470</v>
      </c>
      <c r="D15822" s="95">
        <v>1327</v>
      </c>
      <c r="F15822" s="95">
        <v>23759070</v>
      </c>
      <c r="G15822" s="95">
        <v>250</v>
      </c>
      <c r="H15822" s="93" t="s">
        <v>8976</v>
      </c>
      <c r="I15822" s="93" t="s">
        <v>23896</v>
      </c>
      <c r="J15822" s="93" t="s">
        <v>20855</v>
      </c>
      <c r="K15822" s="93" t="s">
        <v>6857</v>
      </c>
      <c r="L15822" s="14">
        <f>AND(vyberHrace&lt;&gt;"",ISNUMBER(SEARCH(vyberHrace,$B15822)))</f>
      </c>
      <c r="M15822" s="14">
        <f>AND($I15822=MID(kododd,1,2),$J15822=MID(kododd,3,3))</f>
      </c>
    </row>
    <row r="15823">
      <c r="A15823" s="95">
        <v>56162</v>
      </c>
      <c r="B15823" s="93" t="s">
        <v>22684</v>
      </c>
      <c r="C15823" s="93" t="s">
        <v>1450</v>
      </c>
      <c r="D15823" s="95">
        <v>1008</v>
      </c>
      <c r="F15823" s="95">
        <v>23783494</v>
      </c>
      <c r="G15823" s="95">
        <v>0</v>
      </c>
      <c r="H15823" s="93" t="s">
        <v>8976</v>
      </c>
      <c r="I15823" s="93" t="s">
        <v>23896</v>
      </c>
      <c r="J15823" s="93" t="s">
        <v>20927</v>
      </c>
      <c r="K15823" s="93" t="s">
        <v>1501</v>
      </c>
      <c r="L15823" s="14">
        <f>AND(vyberHrace&lt;&gt;"",ISNUMBER(SEARCH(vyberHrace,$B15823)))</f>
      </c>
      <c r="M15823" s="14">
        <f>AND($I15823=MID(kododd,1,2),$J15823=MID(kododd,3,3))</f>
      </c>
    </row>
    <row r="15824">
      <c r="A15824" s="95">
        <v>10488</v>
      </c>
      <c r="B15824" s="93" t="s">
        <v>6922</v>
      </c>
      <c r="C15824" s="93" t="s">
        <v>1430</v>
      </c>
      <c r="D15824" s="95">
        <v>1663</v>
      </c>
      <c r="E15824" s="95">
        <v>1806</v>
      </c>
      <c r="F15824" s="95">
        <v>375250</v>
      </c>
      <c r="G15824" s="95">
        <v>250</v>
      </c>
      <c r="H15824" s="93" t="s">
        <v>8976</v>
      </c>
      <c r="I15824" s="93" t="s">
        <v>23896</v>
      </c>
      <c r="J15824" s="93" t="s">
        <v>20887</v>
      </c>
      <c r="K15824" s="93" t="s">
        <v>6923</v>
      </c>
      <c r="L15824" s="14">
        <f>AND(vyberHrace&lt;&gt;"",ISNUMBER(SEARCH(vyberHrace,$B15824)))</f>
      </c>
      <c r="M15824" s="14">
        <f>AND($I15824=MID(kododd,1,2),$J15824=MID(kododd,3,3))</f>
      </c>
    </row>
    <row r="15825">
      <c r="A15825" s="95">
        <v>52464</v>
      </c>
      <c r="B15825" s="93" t="s">
        <v>3987</v>
      </c>
      <c r="C15825" s="93" t="s">
        <v>1406</v>
      </c>
      <c r="D15825" s="95">
        <v>1086</v>
      </c>
      <c r="G15825" s="95">
        <v>0</v>
      </c>
      <c r="H15825" s="93" t="s">
        <v>8976</v>
      </c>
      <c r="I15825" s="93" t="s">
        <v>23896</v>
      </c>
      <c r="J15825" s="93" t="s">
        <v>20882</v>
      </c>
      <c r="K15825" s="93" t="s">
        <v>5088</v>
      </c>
      <c r="L15825" s="14">
        <f>AND(vyberHrace&lt;&gt;"",ISNUMBER(SEARCH(vyberHrace,$B15825)))</f>
      </c>
      <c r="M15825" s="14">
        <f>AND($I15825=MID(kododd,1,2),$J15825=MID(kododd,3,3))</f>
      </c>
    </row>
    <row r="15826">
      <c r="A15826" s="95">
        <v>62617</v>
      </c>
      <c r="B15826" s="93" t="s">
        <v>29304</v>
      </c>
      <c r="C15826" s="93" t="s">
        <v>1486</v>
      </c>
      <c r="G15826" s="95">
        <v>250</v>
      </c>
      <c r="H15826" s="93" t="s">
        <v>8976</v>
      </c>
      <c r="I15826" s="93" t="s">
        <v>23896</v>
      </c>
      <c r="J15826" s="93" t="s">
        <v>23414</v>
      </c>
      <c r="K15826" s="93" t="s">
        <v>21379</v>
      </c>
      <c r="L15826" s="14">
        <f>AND(vyberHrace&lt;&gt;"",ISNUMBER(SEARCH(vyberHrace,$B15826)))</f>
      </c>
      <c r="M15826" s="14">
        <f>AND($I15826=MID(kododd,1,2),$J15826=MID(kododd,3,3))</f>
      </c>
    </row>
    <row r="15827">
      <c r="A15827" s="95">
        <v>63470</v>
      </c>
      <c r="B15827" s="93" t="s">
        <v>29305</v>
      </c>
      <c r="C15827" s="93" t="s">
        <v>1411</v>
      </c>
      <c r="G15827" s="95">
        <v>250</v>
      </c>
      <c r="H15827" s="93" t="s">
        <v>8976</v>
      </c>
      <c r="I15827" s="93" t="s">
        <v>23896</v>
      </c>
      <c r="J15827" s="93" t="s">
        <v>20911</v>
      </c>
      <c r="K15827" s="93" t="s">
        <v>26144</v>
      </c>
      <c r="L15827" s="14">
        <f>AND(vyberHrace&lt;&gt;"",ISNUMBER(SEARCH(vyberHrace,$B15827)))</f>
      </c>
      <c r="M15827" s="14">
        <f>AND($I15827=MID(kododd,1,2),$J15827=MID(kododd,3,3))</f>
      </c>
    </row>
    <row r="15828">
      <c r="A15828" s="95">
        <v>13506</v>
      </c>
      <c r="B15828" s="93" t="s">
        <v>5568</v>
      </c>
      <c r="C15828" s="93" t="s">
        <v>1437</v>
      </c>
      <c r="D15828" s="95">
        <v>1740</v>
      </c>
      <c r="G15828" s="95">
        <v>0</v>
      </c>
      <c r="H15828" s="93" t="s">
        <v>8976</v>
      </c>
      <c r="I15828" s="93" t="s">
        <v>23896</v>
      </c>
      <c r="J15828" s="93" t="s">
        <v>20923</v>
      </c>
      <c r="K15828" s="93" t="s">
        <v>5569</v>
      </c>
      <c r="L15828" s="14">
        <f>AND(vyberHrace&lt;&gt;"",ISNUMBER(SEARCH(vyberHrace,$B15828)))</f>
      </c>
      <c r="M15828" s="14">
        <f>AND($I15828=MID(kododd,1,2),$J15828=MID(kododd,3,3))</f>
      </c>
    </row>
    <row r="15829">
      <c r="A15829" s="95">
        <v>61959</v>
      </c>
      <c r="B15829" s="93" t="s">
        <v>28165</v>
      </c>
      <c r="C15829" s="93" t="s">
        <v>1420</v>
      </c>
      <c r="G15829" s="95">
        <v>250</v>
      </c>
      <c r="H15829" s="93" t="s">
        <v>8976</v>
      </c>
      <c r="I15829" s="93" t="s">
        <v>23896</v>
      </c>
      <c r="J15829" s="93" t="s">
        <v>20963</v>
      </c>
      <c r="K15829" s="93" t="s">
        <v>8996</v>
      </c>
      <c r="L15829" s="14">
        <f>AND(vyberHrace&lt;&gt;"",ISNUMBER(SEARCH(vyberHrace,$B15829)))</f>
      </c>
      <c r="M15829" s="14">
        <f>AND($I15829=MID(kododd,1,2),$J15829=MID(kododd,3,3))</f>
      </c>
    </row>
    <row r="15830">
      <c r="A15830" s="95">
        <v>31132</v>
      </c>
      <c r="B15830" s="93" t="s">
        <v>5600</v>
      </c>
      <c r="C15830" s="93" t="s">
        <v>1430</v>
      </c>
      <c r="D15830" s="95">
        <v>1867</v>
      </c>
      <c r="G15830" s="95">
        <v>250</v>
      </c>
      <c r="H15830" s="93" t="s">
        <v>8976</v>
      </c>
      <c r="I15830" s="93" t="s">
        <v>23896</v>
      </c>
      <c r="J15830" s="93" t="s">
        <v>20876</v>
      </c>
      <c r="K15830" s="93" t="s">
        <v>1965</v>
      </c>
      <c r="L15830" s="14">
        <f>AND(vyberHrace&lt;&gt;"",ISNUMBER(SEARCH(vyberHrace,$B15830)))</f>
      </c>
      <c r="M15830" s="14">
        <f>AND($I15830=MID(kododd,1,2),$J15830=MID(kododd,3,3))</f>
      </c>
    </row>
    <row r="15831">
      <c r="A15831" s="95">
        <v>62086</v>
      </c>
      <c r="B15831" s="93" t="s">
        <v>28287</v>
      </c>
      <c r="C15831" s="93" t="s">
        <v>1420</v>
      </c>
      <c r="G15831" s="95">
        <v>250</v>
      </c>
      <c r="H15831" s="93" t="s">
        <v>8976</v>
      </c>
      <c r="I15831" s="93" t="s">
        <v>23896</v>
      </c>
      <c r="J15831" s="93" t="s">
        <v>20864</v>
      </c>
      <c r="K15831" s="93" t="s">
        <v>26135</v>
      </c>
      <c r="L15831" s="14">
        <f>AND(vyberHrace&lt;&gt;"",ISNUMBER(SEARCH(vyberHrace,$B15831)))</f>
      </c>
      <c r="M15831" s="14">
        <f>AND($I15831=MID(kododd,1,2),$J15831=MID(kododd,3,3))</f>
      </c>
    </row>
    <row r="15832">
      <c r="A15832" s="95">
        <v>46620</v>
      </c>
      <c r="B15832" s="93" t="s">
        <v>5616</v>
      </c>
      <c r="C15832" s="93" t="s">
        <v>1419</v>
      </c>
      <c r="G15832" s="95">
        <v>0</v>
      </c>
      <c r="H15832" s="93" t="s">
        <v>8976</v>
      </c>
      <c r="I15832" s="93" t="s">
        <v>23896</v>
      </c>
      <c r="J15832" s="93" t="s">
        <v>20897</v>
      </c>
      <c r="K15832" s="93" t="s">
        <v>5617</v>
      </c>
      <c r="L15832" s="14">
        <f>AND(vyberHrace&lt;&gt;"",ISNUMBER(SEARCH(vyberHrace,$B15832)))</f>
      </c>
      <c r="M15832" s="14">
        <f>AND($I15832=MID(kododd,1,2),$J15832=MID(kododd,3,3))</f>
      </c>
    </row>
    <row r="15833">
      <c r="A15833" s="95">
        <v>24610</v>
      </c>
      <c r="B15833" s="93" t="s">
        <v>5618</v>
      </c>
      <c r="C15833" s="93" t="s">
        <v>1418</v>
      </c>
      <c r="D15833" s="95">
        <v>1448</v>
      </c>
      <c r="F15833" s="95">
        <v>23781688</v>
      </c>
      <c r="G15833" s="95">
        <v>250</v>
      </c>
      <c r="H15833" s="93" t="s">
        <v>8976</v>
      </c>
      <c r="I15833" s="93" t="s">
        <v>23896</v>
      </c>
      <c r="J15833" s="93" t="s">
        <v>20848</v>
      </c>
      <c r="K15833" s="93" t="s">
        <v>1502</v>
      </c>
      <c r="L15833" s="14">
        <f>AND(vyberHrace&lt;&gt;"",ISNUMBER(SEARCH(vyberHrace,$B15833)))</f>
      </c>
      <c r="M15833" s="14">
        <f>AND($I15833=MID(kododd,1,2),$J15833=MID(kododd,3,3))</f>
      </c>
    </row>
    <row r="15834">
      <c r="A15834" s="95">
        <v>62506</v>
      </c>
      <c r="B15834" s="93" t="s">
        <v>29306</v>
      </c>
      <c r="C15834" s="93" t="s">
        <v>1450</v>
      </c>
      <c r="G15834" s="95">
        <v>250</v>
      </c>
      <c r="H15834" s="93" t="s">
        <v>8976</v>
      </c>
      <c r="I15834" s="93" t="s">
        <v>23896</v>
      </c>
      <c r="J15834" s="93" t="s">
        <v>20954</v>
      </c>
      <c r="K15834" s="93" t="s">
        <v>133</v>
      </c>
      <c r="L15834" s="14">
        <f>AND(vyberHrace&lt;&gt;"",ISNUMBER(SEARCH(vyberHrace,$B15834)))</f>
      </c>
      <c r="M15834" s="14">
        <f>AND($I15834=MID(kododd,1,2),$J15834=MID(kododd,3,3))</f>
      </c>
    </row>
    <row r="15835">
      <c r="A15835" s="95">
        <v>62505</v>
      </c>
      <c r="B15835" s="93" t="s">
        <v>29307</v>
      </c>
      <c r="C15835" s="93" t="s">
        <v>1450</v>
      </c>
      <c r="G15835" s="95">
        <v>250</v>
      </c>
      <c r="H15835" s="93" t="s">
        <v>8976</v>
      </c>
      <c r="I15835" s="93" t="s">
        <v>23896</v>
      </c>
      <c r="J15835" s="93" t="s">
        <v>20954</v>
      </c>
      <c r="K15835" s="93" t="s">
        <v>133</v>
      </c>
      <c r="L15835" s="14">
        <f>AND(vyberHrace&lt;&gt;"",ISNUMBER(SEARCH(vyberHrace,$B15835)))</f>
      </c>
      <c r="M15835" s="14">
        <f>AND($I15835=MID(kododd,1,2),$J15835=MID(kododd,3,3))</f>
      </c>
    </row>
    <row r="15836">
      <c r="A15836" s="95">
        <v>55784</v>
      </c>
      <c r="B15836" s="93" t="s">
        <v>9079</v>
      </c>
      <c r="C15836" s="93" t="s">
        <v>1410</v>
      </c>
      <c r="F15836" s="95">
        <v>23781696</v>
      </c>
      <c r="G15836" s="95">
        <v>250</v>
      </c>
      <c r="H15836" s="93" t="s">
        <v>8976</v>
      </c>
      <c r="I15836" s="93" t="s">
        <v>23896</v>
      </c>
      <c r="J15836" s="93" t="s">
        <v>20924</v>
      </c>
      <c r="K15836" s="93" t="s">
        <v>6896</v>
      </c>
      <c r="L15836" s="14">
        <f>AND(vyberHrace&lt;&gt;"",ISNUMBER(SEARCH(vyberHrace,$B15836)))</f>
      </c>
      <c r="M15836" s="14">
        <f>AND($I15836=MID(kododd,1,2),$J15836=MID(kododd,3,3))</f>
      </c>
    </row>
    <row r="15837">
      <c r="A15837" s="95">
        <v>39102</v>
      </c>
      <c r="B15837" s="93" t="s">
        <v>9088</v>
      </c>
      <c r="C15837" s="93" t="s">
        <v>1409</v>
      </c>
      <c r="D15837" s="95">
        <v>1548</v>
      </c>
      <c r="F15837" s="95">
        <v>23756560</v>
      </c>
      <c r="G15837" s="95">
        <v>250</v>
      </c>
      <c r="H15837" s="93" t="s">
        <v>8976</v>
      </c>
      <c r="I15837" s="93" t="s">
        <v>23896</v>
      </c>
      <c r="J15837" s="93" t="s">
        <v>20943</v>
      </c>
      <c r="K15837" s="93" t="s">
        <v>9089</v>
      </c>
      <c r="L15837" s="14">
        <f>AND(vyberHrace&lt;&gt;"",ISNUMBER(SEARCH(vyberHrace,$B15837)))</f>
      </c>
      <c r="M15837" s="14">
        <f>AND($I15837=MID(kododd,1,2),$J15837=MID(kododd,3,3))</f>
      </c>
    </row>
    <row r="15838">
      <c r="A15838" s="95">
        <v>60238</v>
      </c>
      <c r="B15838" s="93" t="s">
        <v>26698</v>
      </c>
      <c r="C15838" s="93" t="s">
        <v>1487</v>
      </c>
      <c r="F15838" s="95">
        <v>23788208</v>
      </c>
      <c r="G15838" s="95">
        <v>250</v>
      </c>
      <c r="H15838" s="93" t="s">
        <v>8976</v>
      </c>
      <c r="I15838" s="93" t="s">
        <v>23896</v>
      </c>
      <c r="J15838" s="93" t="s">
        <v>20975</v>
      </c>
      <c r="K15838" s="93" t="s">
        <v>4922</v>
      </c>
      <c r="L15838" s="14">
        <f>AND(vyberHrace&lt;&gt;"",ISNUMBER(SEARCH(vyberHrace,$B15838)))</f>
      </c>
      <c r="M15838" s="14">
        <f>AND($I15838=MID(kododd,1,2),$J15838=MID(kododd,3,3))</f>
      </c>
    </row>
    <row r="15839">
      <c r="A15839" s="95">
        <v>60792</v>
      </c>
      <c r="B15839" s="93" t="s">
        <v>27187</v>
      </c>
      <c r="C15839" s="93" t="s">
        <v>1412</v>
      </c>
      <c r="G15839" s="95">
        <v>250</v>
      </c>
      <c r="H15839" s="93" t="s">
        <v>8976</v>
      </c>
      <c r="I15839" s="93" t="s">
        <v>23896</v>
      </c>
      <c r="J15839" s="93" t="s">
        <v>20975</v>
      </c>
      <c r="K15839" s="93" t="s">
        <v>4922</v>
      </c>
      <c r="L15839" s="14">
        <f>AND(vyberHrace&lt;&gt;"",ISNUMBER(SEARCH(vyberHrace,$B15839)))</f>
      </c>
      <c r="M15839" s="14">
        <f>AND($I15839=MID(kododd,1,2),$J15839=MID(kododd,3,3))</f>
      </c>
    </row>
    <row r="15840">
      <c r="A15840" s="95">
        <v>62991</v>
      </c>
      <c r="B15840" s="93" t="s">
        <v>29308</v>
      </c>
      <c r="C15840" s="93" t="s">
        <v>1424</v>
      </c>
      <c r="G15840" s="95">
        <v>250</v>
      </c>
      <c r="H15840" s="93" t="s">
        <v>8976</v>
      </c>
      <c r="I15840" s="93" t="s">
        <v>23896</v>
      </c>
      <c r="J15840" s="93" t="s">
        <v>20959</v>
      </c>
      <c r="K15840" s="93" t="s">
        <v>5013</v>
      </c>
      <c r="L15840" s="14">
        <f>AND(vyberHrace&lt;&gt;"",ISNUMBER(SEARCH(vyberHrace,$B15840)))</f>
      </c>
      <c r="M15840" s="14">
        <f>AND($I15840=MID(kododd,1,2),$J15840=MID(kododd,3,3))</f>
      </c>
    </row>
    <row r="15841">
      <c r="A15841" s="95">
        <v>24676</v>
      </c>
      <c r="B15841" s="93" t="s">
        <v>2021</v>
      </c>
      <c r="C15841" s="93" t="s">
        <v>1437</v>
      </c>
      <c r="D15841" s="95">
        <v>2030</v>
      </c>
      <c r="E15841" s="95">
        <v>2048</v>
      </c>
      <c r="F15841" s="95">
        <v>14903059</v>
      </c>
      <c r="G15841" s="95">
        <v>250</v>
      </c>
      <c r="H15841" s="93" t="s">
        <v>8976</v>
      </c>
      <c r="I15841" s="93" t="s">
        <v>23896</v>
      </c>
      <c r="J15841" s="93" t="s">
        <v>20848</v>
      </c>
      <c r="K15841" s="93" t="s">
        <v>1502</v>
      </c>
      <c r="L15841" s="14">
        <f>AND(vyberHrace&lt;&gt;"",ISNUMBER(SEARCH(vyberHrace,$B15841)))</f>
      </c>
      <c r="M15841" s="14">
        <f>AND($I15841=MID(kododd,1,2),$J15841=MID(kododd,3,3))</f>
      </c>
    </row>
    <row r="15842">
      <c r="A15842" s="95">
        <v>28007</v>
      </c>
      <c r="B15842" s="93" t="s">
        <v>2026</v>
      </c>
      <c r="C15842" s="93" t="s">
        <v>1404</v>
      </c>
      <c r="D15842" s="95">
        <v>1466</v>
      </c>
      <c r="G15842" s="95">
        <v>250</v>
      </c>
      <c r="H15842" s="93" t="s">
        <v>8976</v>
      </c>
      <c r="I15842" s="93" t="s">
        <v>23896</v>
      </c>
      <c r="J15842" s="93" t="s">
        <v>20857</v>
      </c>
      <c r="K15842" s="93" t="s">
        <v>6756</v>
      </c>
      <c r="L15842" s="14">
        <f>AND(vyberHrace&lt;&gt;"",ISNUMBER(SEARCH(vyberHrace,$B15842)))</f>
      </c>
      <c r="M15842" s="14">
        <f>AND($I15842=MID(kododd,1,2),$J15842=MID(kododd,3,3))</f>
      </c>
    </row>
    <row r="15843">
      <c r="A15843" s="95">
        <v>42134</v>
      </c>
      <c r="B15843" s="93" t="s">
        <v>2028</v>
      </c>
      <c r="C15843" s="93" t="s">
        <v>1414</v>
      </c>
      <c r="D15843" s="95">
        <v>1336</v>
      </c>
      <c r="G15843" s="95">
        <v>250</v>
      </c>
      <c r="H15843" s="93" t="s">
        <v>8976</v>
      </c>
      <c r="I15843" s="93" t="s">
        <v>23896</v>
      </c>
      <c r="J15843" s="93" t="s">
        <v>21001</v>
      </c>
      <c r="K15843" s="93" t="s">
        <v>6547</v>
      </c>
      <c r="L15843" s="14">
        <f>AND(vyberHrace&lt;&gt;"",ISNUMBER(SEARCH(vyberHrace,$B15843)))</f>
      </c>
      <c r="M15843" s="14">
        <f>AND($I15843=MID(kododd,1,2),$J15843=MID(kododd,3,3))</f>
      </c>
    </row>
    <row r="15844">
      <c r="A15844" s="95">
        <v>34636</v>
      </c>
      <c r="B15844" s="93" t="s">
        <v>2039</v>
      </c>
      <c r="C15844" s="93" t="s">
        <v>1475</v>
      </c>
      <c r="D15844" s="95">
        <v>1855</v>
      </c>
      <c r="E15844" s="95">
        <v>1909</v>
      </c>
      <c r="F15844" s="95">
        <v>371262</v>
      </c>
      <c r="G15844" s="95">
        <v>250</v>
      </c>
      <c r="H15844" s="93" t="s">
        <v>8976</v>
      </c>
      <c r="I15844" s="93" t="s">
        <v>23896</v>
      </c>
      <c r="J15844" s="93" t="s">
        <v>20858</v>
      </c>
      <c r="K15844" s="93" t="s">
        <v>2040</v>
      </c>
      <c r="L15844" s="14">
        <f>AND(vyberHrace&lt;&gt;"",ISNUMBER(SEARCH(vyberHrace,$B15844)))</f>
      </c>
      <c r="M15844" s="14">
        <f>AND($I15844=MID(kododd,1,2),$J15844=MID(kododd,3,3))</f>
      </c>
    </row>
    <row r="15845">
      <c r="A15845" s="95">
        <v>57360</v>
      </c>
      <c r="B15845" s="93" t="s">
        <v>22752</v>
      </c>
      <c r="C15845" s="93" t="s">
        <v>1420</v>
      </c>
      <c r="G15845" s="95">
        <v>250</v>
      </c>
      <c r="H15845" s="93" t="s">
        <v>8976</v>
      </c>
      <c r="I15845" s="93" t="s">
        <v>23896</v>
      </c>
      <c r="J15845" s="93" t="s">
        <v>23414</v>
      </c>
      <c r="K15845" s="93" t="s">
        <v>21379</v>
      </c>
      <c r="L15845" s="14">
        <f>AND(vyberHrace&lt;&gt;"",ISNUMBER(SEARCH(vyberHrace,$B15845)))</f>
      </c>
      <c r="M15845" s="14">
        <f>AND($I15845=MID(kododd,1,2),$J15845=MID(kododd,3,3))</f>
      </c>
    </row>
    <row r="15846">
      <c r="A15846" s="95">
        <v>2922</v>
      </c>
      <c r="B15846" s="93" t="s">
        <v>11248</v>
      </c>
      <c r="C15846" s="93" t="s">
        <v>1405</v>
      </c>
      <c r="D15846" s="95">
        <v>1981</v>
      </c>
      <c r="E15846" s="95">
        <v>2006</v>
      </c>
      <c r="F15846" s="95">
        <v>318132</v>
      </c>
      <c r="G15846" s="95">
        <v>250</v>
      </c>
      <c r="H15846" s="93" t="s">
        <v>8976</v>
      </c>
      <c r="I15846" s="93" t="s">
        <v>23896</v>
      </c>
      <c r="J15846" s="93" t="s">
        <v>20926</v>
      </c>
      <c r="K15846" s="93" t="s">
        <v>11249</v>
      </c>
      <c r="L15846" s="14">
        <f>AND(vyberHrace&lt;&gt;"",ISNUMBER(SEARCH(vyberHrace,$B15846)))</f>
      </c>
      <c r="M15846" s="14">
        <f>AND($I15846=MID(kododd,1,2),$J15846=MID(kododd,3,3))</f>
      </c>
    </row>
    <row r="15847">
      <c r="A15847" s="95">
        <v>59351</v>
      </c>
      <c r="B15847" s="93" t="s">
        <v>25771</v>
      </c>
      <c r="C15847" s="93" t="s">
        <v>3255</v>
      </c>
      <c r="G15847" s="95">
        <v>250</v>
      </c>
      <c r="H15847" s="93" t="s">
        <v>8976</v>
      </c>
      <c r="I15847" s="93" t="s">
        <v>23896</v>
      </c>
      <c r="J15847" s="93" t="s">
        <v>21029</v>
      </c>
      <c r="K15847" s="93" t="s">
        <v>23953</v>
      </c>
      <c r="L15847" s="14">
        <f>AND(vyberHrace&lt;&gt;"",ISNUMBER(SEARCH(vyberHrace,$B15847)))</f>
      </c>
      <c r="M15847" s="14">
        <f>AND($I15847=MID(kododd,1,2),$J15847=MID(kododd,3,3))</f>
      </c>
    </row>
    <row r="15848">
      <c r="A15848" s="95">
        <v>19920</v>
      </c>
      <c r="B15848" s="93" t="s">
        <v>11263</v>
      </c>
      <c r="C15848" s="93" t="s">
        <v>1426</v>
      </c>
      <c r="D15848" s="95">
        <v>1250</v>
      </c>
      <c r="G15848" s="95">
        <v>0</v>
      </c>
      <c r="H15848" s="93" t="s">
        <v>8976</v>
      </c>
      <c r="I15848" s="93" t="s">
        <v>23896</v>
      </c>
      <c r="J15848" s="93" t="s">
        <v>20947</v>
      </c>
      <c r="K15848" s="93" t="s">
        <v>11264</v>
      </c>
      <c r="L15848" s="14">
        <f>AND(vyberHrace&lt;&gt;"",ISNUMBER(SEARCH(vyberHrace,$B15848)))</f>
      </c>
      <c r="M15848" s="14">
        <f>AND($I15848=MID(kododd,1,2),$J15848=MID(kododd,3,3))</f>
      </c>
    </row>
    <row r="15849">
      <c r="A15849" s="95">
        <v>43893</v>
      </c>
      <c r="B15849" s="93" t="s">
        <v>11268</v>
      </c>
      <c r="C15849" s="93" t="s">
        <v>1399</v>
      </c>
      <c r="D15849" s="95">
        <v>1173</v>
      </c>
      <c r="G15849" s="95">
        <v>0</v>
      </c>
      <c r="H15849" s="93" t="s">
        <v>8976</v>
      </c>
      <c r="I15849" s="93" t="s">
        <v>23896</v>
      </c>
      <c r="J15849" s="93" t="s">
        <v>20962</v>
      </c>
      <c r="K15849" s="93" t="s">
        <v>3831</v>
      </c>
      <c r="L15849" s="14">
        <f>AND(vyberHrace&lt;&gt;"",ISNUMBER(SEARCH(vyberHrace,$B15849)))</f>
      </c>
      <c r="M15849" s="14">
        <f>AND($I15849=MID(kododd,1,2),$J15849=MID(kododd,3,3))</f>
      </c>
    </row>
    <row r="15850">
      <c r="A15850" s="95">
        <v>40774</v>
      </c>
      <c r="B15850" s="93" t="s">
        <v>11272</v>
      </c>
      <c r="C15850" s="93" t="s">
        <v>1400</v>
      </c>
      <c r="D15850" s="95">
        <v>2127</v>
      </c>
      <c r="E15850" s="95">
        <v>2141</v>
      </c>
      <c r="F15850" s="95">
        <v>387347</v>
      </c>
      <c r="G15850" s="95">
        <v>250</v>
      </c>
      <c r="H15850" s="93" t="s">
        <v>8976</v>
      </c>
      <c r="I15850" s="93" t="s">
        <v>23896</v>
      </c>
      <c r="J15850" s="93" t="s">
        <v>20864</v>
      </c>
      <c r="K15850" s="93" t="s">
        <v>26135</v>
      </c>
      <c r="L15850" s="14">
        <f>AND(vyberHrace&lt;&gt;"",ISNUMBER(SEARCH(vyberHrace,$B15850)))</f>
      </c>
      <c r="M15850" s="14">
        <f>AND($I15850=MID(kododd,1,2),$J15850=MID(kododd,3,3))</f>
      </c>
    </row>
    <row r="15851">
      <c r="A15851" s="95">
        <v>9564</v>
      </c>
      <c r="B15851" s="93" t="s">
        <v>3063</v>
      </c>
      <c r="C15851" s="93" t="s">
        <v>1472</v>
      </c>
      <c r="D15851" s="95">
        <v>1691</v>
      </c>
      <c r="E15851" s="95">
        <v>1852</v>
      </c>
      <c r="F15851" s="95">
        <v>23738359</v>
      </c>
      <c r="G15851" s="95">
        <v>250</v>
      </c>
      <c r="H15851" s="93" t="s">
        <v>8976</v>
      </c>
      <c r="I15851" s="93" t="s">
        <v>23896</v>
      </c>
      <c r="J15851" s="93" t="s">
        <v>20858</v>
      </c>
      <c r="K15851" s="93" t="s">
        <v>2040</v>
      </c>
      <c r="L15851" s="14">
        <f>AND(vyberHrace&lt;&gt;"",ISNUMBER(SEARCH(vyberHrace,$B15851)))</f>
      </c>
      <c r="M15851" s="14">
        <f>AND($I15851=MID(kododd,1,2),$J15851=MID(kododd,3,3))</f>
      </c>
    </row>
    <row r="15852">
      <c r="A15852" s="95">
        <v>60454</v>
      </c>
      <c r="B15852" s="93" t="s">
        <v>26892</v>
      </c>
      <c r="C15852" s="93" t="s">
        <v>1450</v>
      </c>
      <c r="G15852" s="95">
        <v>250</v>
      </c>
      <c r="H15852" s="93" t="s">
        <v>8976</v>
      </c>
      <c r="I15852" s="93" t="s">
        <v>23896</v>
      </c>
      <c r="J15852" s="93" t="s">
        <v>23414</v>
      </c>
      <c r="K15852" s="93" t="s">
        <v>21379</v>
      </c>
      <c r="L15852" s="14">
        <f>AND(vyberHrace&lt;&gt;"",ISNUMBER(SEARCH(vyberHrace,$B15852)))</f>
      </c>
      <c r="M15852" s="14">
        <f>AND($I15852=MID(kododd,1,2),$J15852=MID(kododd,3,3))</f>
      </c>
    </row>
    <row r="15853">
      <c r="A15853" s="95">
        <v>63869</v>
      </c>
      <c r="B15853" s="93" t="s">
        <v>30002</v>
      </c>
      <c r="C15853" s="93" t="s">
        <v>1457</v>
      </c>
      <c r="G15853" s="95">
        <v>250</v>
      </c>
      <c r="H15853" s="93" t="s">
        <v>8976</v>
      </c>
      <c r="I15853" s="93" t="s">
        <v>23896</v>
      </c>
      <c r="J15853" s="93" t="s">
        <v>30003</v>
      </c>
      <c r="K15853" s="93" t="s">
        <v>30004</v>
      </c>
      <c r="L15853" s="14">
        <f>AND(vyberHrace&lt;&gt;"",ISNUMBER(SEARCH(vyberHrace,$B15853)))</f>
      </c>
      <c r="M15853" s="14">
        <f>AND($I15853=MID(kododd,1,2),$J15853=MID(kododd,3,3))</f>
      </c>
    </row>
    <row r="15854">
      <c r="A15854" s="95">
        <v>52258</v>
      </c>
      <c r="B15854" s="93" t="s">
        <v>3966</v>
      </c>
      <c r="C15854" s="93" t="s">
        <v>1422</v>
      </c>
      <c r="G15854" s="95">
        <v>0</v>
      </c>
      <c r="H15854" s="93" t="s">
        <v>8976</v>
      </c>
      <c r="I15854" s="93" t="s">
        <v>23896</v>
      </c>
      <c r="J15854" s="93" t="s">
        <v>20946</v>
      </c>
      <c r="K15854" s="93" t="s">
        <v>7807</v>
      </c>
      <c r="L15854" s="14">
        <f>AND(vyberHrace&lt;&gt;"",ISNUMBER(SEARCH(vyberHrace,$B15854)))</f>
      </c>
      <c r="M15854" s="14">
        <f>AND($I15854=MID(kododd,1,2),$J15854=MID(kododd,3,3))</f>
      </c>
    </row>
    <row r="15855">
      <c r="A15855" s="95">
        <v>54933</v>
      </c>
      <c r="B15855" s="93" t="s">
        <v>833</v>
      </c>
      <c r="C15855" s="93" t="s">
        <v>1422</v>
      </c>
      <c r="G15855" s="95">
        <v>0</v>
      </c>
      <c r="H15855" s="93" t="s">
        <v>8976</v>
      </c>
      <c r="I15855" s="93" t="s">
        <v>23896</v>
      </c>
      <c r="J15855" s="93" t="s">
        <v>20997</v>
      </c>
      <c r="K15855" s="93" t="s">
        <v>7827</v>
      </c>
      <c r="L15855" s="14">
        <f>AND(vyberHrace&lt;&gt;"",ISNUMBER(SEARCH(vyberHrace,$B15855)))</f>
      </c>
      <c r="M15855" s="14">
        <f>AND($I15855=MID(kododd,1,2),$J15855=MID(kododd,3,3))</f>
      </c>
    </row>
    <row r="15856">
      <c r="A15856" s="95">
        <v>8510</v>
      </c>
      <c r="B15856" s="93" t="s">
        <v>20039</v>
      </c>
      <c r="C15856" s="93" t="s">
        <v>1407</v>
      </c>
      <c r="D15856" s="95">
        <v>1481</v>
      </c>
      <c r="E15856" s="95">
        <v>1653</v>
      </c>
      <c r="F15856" s="95">
        <v>23749075</v>
      </c>
      <c r="G15856" s="95">
        <v>250</v>
      </c>
      <c r="H15856" s="93" t="s">
        <v>8976</v>
      </c>
      <c r="I15856" s="93" t="s">
        <v>23896</v>
      </c>
      <c r="J15856" s="93" t="s">
        <v>20963</v>
      </c>
      <c r="K15856" s="93" t="s">
        <v>8996</v>
      </c>
      <c r="L15856" s="14">
        <f>AND(vyberHrace&lt;&gt;"",ISNUMBER(SEARCH(vyberHrace,$B15856)))</f>
      </c>
      <c r="M15856" s="14">
        <f>AND($I15856=MID(kododd,1,2),$J15856=MID(kododd,3,3))</f>
      </c>
    </row>
    <row r="15857">
      <c r="A15857" s="95">
        <v>32765</v>
      </c>
      <c r="B15857" s="93" t="s">
        <v>4930</v>
      </c>
      <c r="C15857" s="93" t="s">
        <v>1415</v>
      </c>
      <c r="D15857" s="95">
        <v>1402</v>
      </c>
      <c r="G15857" s="95">
        <v>250</v>
      </c>
      <c r="H15857" s="93" t="s">
        <v>8976</v>
      </c>
      <c r="I15857" s="93" t="s">
        <v>23896</v>
      </c>
      <c r="J15857" s="93" t="s">
        <v>26119</v>
      </c>
      <c r="K15857" s="93" t="s">
        <v>25977</v>
      </c>
      <c r="L15857" s="14">
        <f>AND(vyberHrace&lt;&gt;"",ISNUMBER(SEARCH(vyberHrace,$B15857)))</f>
      </c>
      <c r="M15857" s="14">
        <f>AND($I15857=MID(kododd,1,2),$J15857=MID(kododd,3,3))</f>
      </c>
    </row>
    <row r="15858">
      <c r="A15858" s="95">
        <v>2324</v>
      </c>
      <c r="B15858" s="93" t="s">
        <v>4939</v>
      </c>
      <c r="C15858" s="93" t="s">
        <v>1471</v>
      </c>
      <c r="D15858" s="95">
        <v>1791</v>
      </c>
      <c r="F15858" s="95">
        <v>23759089</v>
      </c>
      <c r="G15858" s="95">
        <v>0</v>
      </c>
      <c r="H15858" s="93" t="s">
        <v>8976</v>
      </c>
      <c r="I15858" s="93" t="s">
        <v>23896</v>
      </c>
      <c r="J15858" s="93" t="s">
        <v>20961</v>
      </c>
      <c r="K15858" s="93" t="s">
        <v>5583</v>
      </c>
      <c r="L15858" s="14">
        <f>AND(vyberHrace&lt;&gt;"",ISNUMBER(SEARCH(vyberHrace,$B15858)))</f>
      </c>
      <c r="M15858" s="14">
        <f>AND($I15858=MID(kododd,1,2),$J15858=MID(kododd,3,3))</f>
      </c>
    </row>
    <row r="15859">
      <c r="A15859" s="95">
        <v>37484</v>
      </c>
      <c r="B15859" s="93" t="s">
        <v>19693</v>
      </c>
      <c r="C15859" s="93" t="s">
        <v>1409</v>
      </c>
      <c r="D15859" s="95">
        <v>1100</v>
      </c>
      <c r="G15859" s="95">
        <v>0</v>
      </c>
      <c r="H15859" s="93" t="s">
        <v>8976</v>
      </c>
      <c r="I15859" s="93" t="s">
        <v>23896</v>
      </c>
      <c r="J15859" s="93" t="s">
        <v>20959</v>
      </c>
      <c r="K15859" s="93" t="s">
        <v>5013</v>
      </c>
      <c r="L15859" s="14">
        <f>AND(vyberHrace&lt;&gt;"",ISNUMBER(SEARCH(vyberHrace,$B15859)))</f>
      </c>
      <c r="M15859" s="14">
        <f>AND($I15859=MID(kododd,1,2),$J15859=MID(kododd,3,3))</f>
      </c>
    </row>
    <row r="15860">
      <c r="A15860" s="95">
        <v>27556</v>
      </c>
      <c r="B15860" s="93" t="s">
        <v>5078</v>
      </c>
      <c r="C15860" s="93" t="s">
        <v>1432</v>
      </c>
      <c r="D15860" s="95">
        <v>1509</v>
      </c>
      <c r="F15860" s="95">
        <v>389250</v>
      </c>
      <c r="G15860" s="95">
        <v>0</v>
      </c>
      <c r="H15860" s="93" t="s">
        <v>8976</v>
      </c>
      <c r="I15860" s="93" t="s">
        <v>23896</v>
      </c>
      <c r="J15860" s="93" t="s">
        <v>20959</v>
      </c>
      <c r="K15860" s="93" t="s">
        <v>5013</v>
      </c>
      <c r="L15860" s="14">
        <f>AND(vyberHrace&lt;&gt;"",ISNUMBER(SEARCH(vyberHrace,$B15860)))</f>
      </c>
      <c r="M15860" s="14">
        <f>AND($I15860=MID(kododd,1,2),$J15860=MID(kododd,3,3))</f>
      </c>
    </row>
    <row r="15861">
      <c r="A15861" s="95">
        <v>58945</v>
      </c>
      <c r="B15861" s="93" t="s">
        <v>25406</v>
      </c>
      <c r="C15861" s="93" t="s">
        <v>1410</v>
      </c>
      <c r="D15861" s="95">
        <v>1242</v>
      </c>
      <c r="G15861" s="95">
        <v>250</v>
      </c>
      <c r="H15861" s="93" t="s">
        <v>8976</v>
      </c>
      <c r="I15861" s="93" t="s">
        <v>23896</v>
      </c>
      <c r="J15861" s="93" t="s">
        <v>20942</v>
      </c>
      <c r="K15861" s="93" t="s">
        <v>5629</v>
      </c>
      <c r="L15861" s="14">
        <f>AND(vyberHrace&lt;&gt;"",ISNUMBER(SEARCH(vyberHrace,$B15861)))</f>
      </c>
      <c r="M15861" s="14">
        <f>AND($I15861=MID(kododd,1,2),$J15861=MID(kododd,3,3))</f>
      </c>
    </row>
    <row r="15862">
      <c r="A15862" s="95">
        <v>13896</v>
      </c>
      <c r="B15862" s="93" t="s">
        <v>5089</v>
      </c>
      <c r="C15862" s="93" t="s">
        <v>1472</v>
      </c>
      <c r="D15862" s="95">
        <v>1533</v>
      </c>
      <c r="F15862" s="95">
        <v>23756578</v>
      </c>
      <c r="G15862" s="95">
        <v>0</v>
      </c>
      <c r="H15862" s="93" t="s">
        <v>8976</v>
      </c>
      <c r="I15862" s="93" t="s">
        <v>23896</v>
      </c>
      <c r="J15862" s="93" t="s">
        <v>20947</v>
      </c>
      <c r="K15862" s="93" t="s">
        <v>11264</v>
      </c>
      <c r="L15862" s="14">
        <f>AND(vyberHrace&lt;&gt;"",ISNUMBER(SEARCH(vyberHrace,$B15862)))</f>
      </c>
      <c r="M15862" s="14">
        <f>AND($I15862=MID(kododd,1,2),$J15862=MID(kododd,3,3))</f>
      </c>
    </row>
    <row r="15863">
      <c r="A15863" s="95">
        <v>26408</v>
      </c>
      <c r="B15863" s="93" t="s">
        <v>5090</v>
      </c>
      <c r="C15863" s="93" t="s">
        <v>1459</v>
      </c>
      <c r="D15863" s="95">
        <v>1437</v>
      </c>
      <c r="F15863" s="95">
        <v>23756586</v>
      </c>
      <c r="G15863" s="95">
        <v>0</v>
      </c>
      <c r="H15863" s="93" t="s">
        <v>8976</v>
      </c>
      <c r="I15863" s="93" t="s">
        <v>23896</v>
      </c>
      <c r="J15863" s="93" t="s">
        <v>20947</v>
      </c>
      <c r="K15863" s="93" t="s">
        <v>11264</v>
      </c>
      <c r="L15863" s="14">
        <f>AND(vyberHrace&lt;&gt;"",ISNUMBER(SEARCH(vyberHrace,$B15863)))</f>
      </c>
      <c r="M15863" s="14">
        <f>AND($I15863=MID(kododd,1,2),$J15863=MID(kododd,3,3))</f>
      </c>
    </row>
    <row r="15864">
      <c r="A15864" s="95">
        <v>4714</v>
      </c>
      <c r="B15864" s="93" t="s">
        <v>5106</v>
      </c>
      <c r="C15864" s="93" t="s">
        <v>1474</v>
      </c>
      <c r="D15864" s="95">
        <v>1561</v>
      </c>
      <c r="E15864" s="95">
        <v>1678</v>
      </c>
      <c r="F15864" s="95">
        <v>23732156</v>
      </c>
      <c r="G15864" s="95">
        <v>250</v>
      </c>
      <c r="H15864" s="93" t="s">
        <v>8976</v>
      </c>
      <c r="I15864" s="93" t="s">
        <v>23896</v>
      </c>
      <c r="J15864" s="93" t="s">
        <v>20984</v>
      </c>
      <c r="K15864" s="93" t="s">
        <v>5004</v>
      </c>
      <c r="L15864" s="14">
        <f>AND(vyberHrace&lt;&gt;"",ISNUMBER(SEARCH(vyberHrace,$B15864)))</f>
      </c>
      <c r="M15864" s="14">
        <f>AND($I15864=MID(kododd,1,2),$J15864=MID(kododd,3,3))</f>
      </c>
    </row>
    <row r="15865">
      <c r="A15865" s="95">
        <v>57566</v>
      </c>
      <c r="B15865" s="93" t="s">
        <v>5116</v>
      </c>
      <c r="C15865" s="93" t="s">
        <v>1410</v>
      </c>
      <c r="F15865" s="95">
        <v>23769254</v>
      </c>
      <c r="G15865" s="95">
        <v>0</v>
      </c>
      <c r="H15865" s="93" t="s">
        <v>8976</v>
      </c>
      <c r="I15865" s="93" t="s">
        <v>23896</v>
      </c>
      <c r="J15865" s="93" t="s">
        <v>20882</v>
      </c>
      <c r="K15865" s="93" t="s">
        <v>5088</v>
      </c>
      <c r="L15865" s="14">
        <f>AND(vyberHrace&lt;&gt;"",ISNUMBER(SEARCH(vyberHrace,$B15865)))</f>
      </c>
      <c r="M15865" s="14">
        <f>AND($I15865=MID(kododd,1,2),$J15865=MID(kododd,3,3))</f>
      </c>
    </row>
    <row r="15866">
      <c r="A15866" s="95">
        <v>38945</v>
      </c>
      <c r="B15866" s="93" t="s">
        <v>5134</v>
      </c>
      <c r="C15866" s="93" t="s">
        <v>1469</v>
      </c>
      <c r="D15866" s="95">
        <v>1554</v>
      </c>
      <c r="E15866" s="95">
        <v>1627</v>
      </c>
      <c r="F15866" s="95">
        <v>377830</v>
      </c>
      <c r="G15866" s="95">
        <v>250</v>
      </c>
      <c r="H15866" s="93" t="s">
        <v>8976</v>
      </c>
      <c r="I15866" s="93" t="s">
        <v>23896</v>
      </c>
      <c r="J15866" s="93" t="s">
        <v>20874</v>
      </c>
      <c r="K15866" s="93" t="s">
        <v>1964</v>
      </c>
      <c r="L15866" s="14">
        <f>AND(vyberHrace&lt;&gt;"",ISNUMBER(SEARCH(vyberHrace,$B15866)))</f>
      </c>
      <c r="M15866" s="14">
        <f>AND($I15866=MID(kododd,1,2),$J15866=MID(kododd,3,3))</f>
      </c>
    </row>
    <row r="15867">
      <c r="A15867" s="95">
        <v>37504</v>
      </c>
      <c r="B15867" s="93" t="s">
        <v>5162</v>
      </c>
      <c r="C15867" s="93" t="s">
        <v>1409</v>
      </c>
      <c r="D15867" s="95">
        <v>1678</v>
      </c>
      <c r="E15867" s="95">
        <v>1790</v>
      </c>
      <c r="F15867" s="95">
        <v>377716</v>
      </c>
      <c r="G15867" s="95">
        <v>250</v>
      </c>
      <c r="H15867" s="93" t="s">
        <v>8976</v>
      </c>
      <c r="I15867" s="93" t="s">
        <v>23896</v>
      </c>
      <c r="J15867" s="93" t="s">
        <v>20855</v>
      </c>
      <c r="K15867" s="93" t="s">
        <v>6857</v>
      </c>
      <c r="L15867" s="14">
        <f>AND(vyberHrace&lt;&gt;"",ISNUMBER(SEARCH(vyberHrace,$B15867)))</f>
      </c>
      <c r="M15867" s="14">
        <f>AND($I15867=MID(kododd,1,2),$J15867=MID(kododd,3,3))</f>
      </c>
    </row>
    <row r="15868">
      <c r="A15868" s="95">
        <v>54275</v>
      </c>
      <c r="B15868" s="93" t="s">
        <v>24115</v>
      </c>
      <c r="C15868" s="93" t="s">
        <v>1406</v>
      </c>
      <c r="F15868" s="95">
        <v>23770678</v>
      </c>
      <c r="G15868" s="95">
        <v>250</v>
      </c>
      <c r="H15868" s="93" t="s">
        <v>8976</v>
      </c>
      <c r="I15868" s="93" t="s">
        <v>23896</v>
      </c>
      <c r="J15868" s="93" t="s">
        <v>20855</v>
      </c>
      <c r="K15868" s="93" t="s">
        <v>6857</v>
      </c>
      <c r="L15868" s="14">
        <f>AND(vyberHrace&lt;&gt;"",ISNUMBER(SEARCH(vyberHrace,$B15868)))</f>
      </c>
      <c r="M15868" s="14">
        <f>AND($I15868=MID(kododd,1,2),$J15868=MID(kododd,3,3))</f>
      </c>
    </row>
    <row r="15869">
      <c r="A15869" s="95">
        <v>53334</v>
      </c>
      <c r="B15869" s="93" t="s">
        <v>20047</v>
      </c>
      <c r="C15869" s="93" t="s">
        <v>1412</v>
      </c>
      <c r="F15869" s="95">
        <v>23754222</v>
      </c>
      <c r="G15869" s="95">
        <v>0</v>
      </c>
      <c r="H15869" s="93" t="s">
        <v>8976</v>
      </c>
      <c r="I15869" s="93" t="s">
        <v>23896</v>
      </c>
      <c r="J15869" s="93" t="s">
        <v>20874</v>
      </c>
      <c r="K15869" s="93" t="s">
        <v>1964</v>
      </c>
      <c r="L15869" s="14">
        <f>AND(vyberHrace&lt;&gt;"",ISNUMBER(SEARCH(vyberHrace,$B15869)))</f>
      </c>
      <c r="M15869" s="14">
        <f>AND($I15869=MID(kododd,1,2),$J15869=MID(kododd,3,3))</f>
      </c>
    </row>
    <row r="15870">
      <c r="A15870" s="95">
        <v>41461</v>
      </c>
      <c r="B15870" s="93" t="s">
        <v>7826</v>
      </c>
      <c r="C15870" s="93" t="s">
        <v>1408</v>
      </c>
      <c r="G15870" s="95">
        <v>0</v>
      </c>
      <c r="H15870" s="93" t="s">
        <v>8976</v>
      </c>
      <c r="I15870" s="93" t="s">
        <v>23896</v>
      </c>
      <c r="J15870" s="93" t="s">
        <v>20997</v>
      </c>
      <c r="K15870" s="93" t="s">
        <v>7827</v>
      </c>
      <c r="L15870" s="14">
        <f>AND(vyberHrace&lt;&gt;"",ISNUMBER(SEARCH(vyberHrace,$B15870)))</f>
      </c>
      <c r="M15870" s="14">
        <f>AND($I15870=MID(kododd,1,2),$J15870=MID(kododd,3,3))</f>
      </c>
    </row>
    <row r="15871">
      <c r="A15871" s="95">
        <v>7435</v>
      </c>
      <c r="B15871" s="93" t="s">
        <v>7828</v>
      </c>
      <c r="C15871" s="93" t="s">
        <v>1418</v>
      </c>
      <c r="D15871" s="95">
        <v>2127</v>
      </c>
      <c r="E15871" s="95">
        <v>2133</v>
      </c>
      <c r="F15871" s="95">
        <v>322393</v>
      </c>
      <c r="G15871" s="95">
        <v>250</v>
      </c>
      <c r="H15871" s="93" t="s">
        <v>8976</v>
      </c>
      <c r="I15871" s="93" t="s">
        <v>23896</v>
      </c>
      <c r="J15871" s="93" t="s">
        <v>20975</v>
      </c>
      <c r="K15871" s="93" t="s">
        <v>4922</v>
      </c>
      <c r="L15871" s="14">
        <f>AND(vyberHrace&lt;&gt;"",ISNUMBER(SEARCH(vyberHrace,$B15871)))</f>
      </c>
      <c r="M15871" s="14">
        <f>AND($I15871=MID(kododd,1,2),$J15871=MID(kododd,3,3))</f>
      </c>
    </row>
    <row r="15872">
      <c r="A15872" s="95">
        <v>3442</v>
      </c>
      <c r="B15872" s="93" t="s">
        <v>15345</v>
      </c>
      <c r="C15872" s="93" t="s">
        <v>1401</v>
      </c>
      <c r="D15872" s="95">
        <v>1559</v>
      </c>
      <c r="E15872" s="95">
        <v>1841</v>
      </c>
      <c r="F15872" s="95">
        <v>325570</v>
      </c>
      <c r="G15872" s="95">
        <v>250</v>
      </c>
      <c r="H15872" s="93" t="s">
        <v>8976</v>
      </c>
      <c r="I15872" s="93" t="s">
        <v>23896</v>
      </c>
      <c r="J15872" s="93" t="s">
        <v>20913</v>
      </c>
      <c r="K15872" s="93" t="s">
        <v>2015</v>
      </c>
      <c r="L15872" s="14">
        <f>AND(vyberHrace&lt;&gt;"",ISNUMBER(SEARCH(vyberHrace,$B15872)))</f>
      </c>
      <c r="M15872" s="14">
        <f>AND($I15872=MID(kododd,1,2),$J15872=MID(kododd,3,3))</f>
      </c>
    </row>
    <row r="15873">
      <c r="A15873" s="95">
        <v>47680</v>
      </c>
      <c r="B15873" s="93" t="s">
        <v>7848</v>
      </c>
      <c r="C15873" s="93" t="s">
        <v>1402</v>
      </c>
      <c r="G15873" s="95">
        <v>0</v>
      </c>
      <c r="H15873" s="93" t="s">
        <v>8976</v>
      </c>
      <c r="I15873" s="93" t="s">
        <v>23896</v>
      </c>
      <c r="J15873" s="93" t="s">
        <v>20997</v>
      </c>
      <c r="K15873" s="93" t="s">
        <v>7827</v>
      </c>
      <c r="L15873" s="14">
        <f>AND(vyberHrace&lt;&gt;"",ISNUMBER(SEARCH(vyberHrace,$B15873)))</f>
      </c>
      <c r="M15873" s="14">
        <f>AND($I15873=MID(kododd,1,2),$J15873=MID(kododd,3,3))</f>
      </c>
    </row>
    <row r="15874">
      <c r="A15874" s="95">
        <v>3065</v>
      </c>
      <c r="B15874" s="93" t="s">
        <v>168</v>
      </c>
      <c r="C15874" s="93" t="s">
        <v>1445</v>
      </c>
      <c r="D15874" s="95">
        <v>1803</v>
      </c>
      <c r="F15874" s="95">
        <v>23797509</v>
      </c>
      <c r="G15874" s="95">
        <v>250</v>
      </c>
      <c r="H15874" s="93" t="s">
        <v>8976</v>
      </c>
      <c r="I15874" s="93" t="s">
        <v>23896</v>
      </c>
      <c r="J15874" s="93" t="s">
        <v>20915</v>
      </c>
      <c r="K15874" s="93" t="s">
        <v>26150</v>
      </c>
      <c r="L15874" s="14">
        <f>AND(vyberHrace&lt;&gt;"",ISNUMBER(SEARCH(vyberHrace,$B15874)))</f>
      </c>
      <c r="M15874" s="14">
        <f>AND($I15874=MID(kododd,1,2),$J15874=MID(kododd,3,3))</f>
      </c>
    </row>
    <row r="15875">
      <c r="A15875" s="95">
        <v>56855</v>
      </c>
      <c r="B15875" s="93" t="s">
        <v>26240</v>
      </c>
      <c r="C15875" s="93" t="s">
        <v>1424</v>
      </c>
      <c r="G15875" s="95">
        <v>250</v>
      </c>
      <c r="H15875" s="93" t="s">
        <v>8976</v>
      </c>
      <c r="I15875" s="93" t="s">
        <v>23896</v>
      </c>
      <c r="J15875" s="93" t="s">
        <v>23414</v>
      </c>
      <c r="K15875" s="93" t="s">
        <v>21379</v>
      </c>
      <c r="L15875" s="14">
        <f>AND(vyberHrace&lt;&gt;"",ISNUMBER(SEARCH(vyberHrace,$B15875)))</f>
      </c>
      <c r="M15875" s="14">
        <f>AND($I15875=MID(kododd,1,2),$J15875=MID(kododd,3,3))</f>
      </c>
    </row>
    <row r="15876">
      <c r="A15876" s="95">
        <v>138</v>
      </c>
      <c r="B15876" s="93" t="s">
        <v>6042</v>
      </c>
      <c r="C15876" s="93" t="s">
        <v>1456</v>
      </c>
      <c r="D15876" s="95">
        <v>2226</v>
      </c>
      <c r="E15876" s="95">
        <v>2249</v>
      </c>
      <c r="F15876" s="95">
        <v>301345</v>
      </c>
      <c r="G15876" s="95">
        <v>0</v>
      </c>
      <c r="H15876" s="93" t="s">
        <v>8976</v>
      </c>
      <c r="I15876" s="93" t="s">
        <v>23896</v>
      </c>
      <c r="J15876" s="93" t="s">
        <v>20895</v>
      </c>
      <c r="K15876" s="93" t="s">
        <v>6043</v>
      </c>
      <c r="L15876" s="14">
        <f>AND(vyberHrace&lt;&gt;"",ISNUMBER(SEARCH(vyberHrace,$B15876)))</f>
      </c>
      <c r="M15876" s="14">
        <f>AND($I15876=MID(kododd,1,2),$J15876=MID(kododd,3,3))</f>
      </c>
    </row>
    <row r="15877">
      <c r="A15877" s="95">
        <v>9609</v>
      </c>
      <c r="B15877" s="93" t="s">
        <v>6152</v>
      </c>
      <c r="C15877" s="93" t="s">
        <v>1434</v>
      </c>
      <c r="D15877" s="95">
        <v>2078</v>
      </c>
      <c r="E15877" s="95">
        <v>2078</v>
      </c>
      <c r="F15877" s="95">
        <v>318159</v>
      </c>
      <c r="G15877" s="95">
        <v>250</v>
      </c>
      <c r="H15877" s="93" t="s">
        <v>8976</v>
      </c>
      <c r="I15877" s="93" t="s">
        <v>23896</v>
      </c>
      <c r="J15877" s="93" t="s">
        <v>20864</v>
      </c>
      <c r="K15877" s="93" t="s">
        <v>26135</v>
      </c>
      <c r="L15877" s="14">
        <f>AND(vyberHrace&lt;&gt;"",ISNUMBER(SEARCH(vyberHrace,$B15877)))</f>
      </c>
      <c r="M15877" s="14">
        <f>AND($I15877=MID(kododd,1,2),$J15877=MID(kododd,3,3))</f>
      </c>
    </row>
    <row r="15878">
      <c r="A15878" s="95">
        <v>60594</v>
      </c>
      <c r="B15878" s="93" t="s">
        <v>27015</v>
      </c>
      <c r="C15878" s="93" t="s">
        <v>1399</v>
      </c>
      <c r="G15878" s="95">
        <v>0</v>
      </c>
      <c r="H15878" s="93" t="s">
        <v>8976</v>
      </c>
      <c r="I15878" s="93" t="s">
        <v>23896</v>
      </c>
      <c r="J15878" s="93" t="s">
        <v>23412</v>
      </c>
      <c r="K15878" s="93" t="s">
        <v>21367</v>
      </c>
      <c r="L15878" s="14">
        <f>AND(vyberHrace&lt;&gt;"",ISNUMBER(SEARCH(vyberHrace,$B15878)))</f>
      </c>
      <c r="M15878" s="14">
        <f>AND($I15878=MID(kododd,1,2),$J15878=MID(kododd,3,3))</f>
      </c>
    </row>
    <row r="15879">
      <c r="A15879" s="95">
        <v>46630</v>
      </c>
      <c r="B15879" s="93" t="s">
        <v>30150</v>
      </c>
      <c r="C15879" s="93" t="s">
        <v>1446</v>
      </c>
      <c r="G15879" s="95">
        <v>250</v>
      </c>
      <c r="H15879" s="93" t="s">
        <v>8976</v>
      </c>
      <c r="I15879" s="93" t="s">
        <v>23896</v>
      </c>
      <c r="J15879" s="93" t="s">
        <v>20946</v>
      </c>
      <c r="K15879" s="93" t="s">
        <v>7807</v>
      </c>
      <c r="L15879" s="14">
        <f>AND(vyberHrace&lt;&gt;"",ISNUMBER(SEARCH(vyberHrace,$B15879)))</f>
      </c>
      <c r="M15879" s="14">
        <f>AND($I15879=MID(kododd,1,2),$J15879=MID(kododd,3,3))</f>
      </c>
    </row>
    <row r="15880">
      <c r="A15880" s="95">
        <v>54318</v>
      </c>
      <c r="B15880" s="93" t="s">
        <v>901</v>
      </c>
      <c r="C15880" s="93" t="s">
        <v>1411</v>
      </c>
      <c r="D15880" s="95">
        <v>1376</v>
      </c>
      <c r="E15880" s="95">
        <v>1494</v>
      </c>
      <c r="F15880" s="95">
        <v>23771364</v>
      </c>
      <c r="G15880" s="95">
        <v>250</v>
      </c>
      <c r="H15880" s="93" t="s">
        <v>8976</v>
      </c>
      <c r="I15880" s="93" t="s">
        <v>23896</v>
      </c>
      <c r="J15880" s="93" t="s">
        <v>20975</v>
      </c>
      <c r="K15880" s="93" t="s">
        <v>4922</v>
      </c>
      <c r="L15880" s="14">
        <f>AND(vyberHrace&lt;&gt;"",ISNUMBER(SEARCH(vyberHrace,$B15880)))</f>
      </c>
      <c r="M15880" s="14">
        <f>AND($I15880=MID(kododd,1,2),$J15880=MID(kododd,3,3))</f>
      </c>
    </row>
    <row r="15881">
      <c r="A15881" s="95">
        <v>60577</v>
      </c>
      <c r="B15881" s="93" t="s">
        <v>8816</v>
      </c>
      <c r="C15881" s="93" t="s">
        <v>1450</v>
      </c>
      <c r="D15881" s="95">
        <v>1003</v>
      </c>
      <c r="F15881" s="95">
        <v>23789697</v>
      </c>
      <c r="G15881" s="95">
        <v>250</v>
      </c>
      <c r="H15881" s="93" t="s">
        <v>8976</v>
      </c>
      <c r="I15881" s="93" t="s">
        <v>23896</v>
      </c>
      <c r="J15881" s="93" t="s">
        <v>20946</v>
      </c>
      <c r="K15881" s="93" t="s">
        <v>7807</v>
      </c>
      <c r="L15881" s="14">
        <f>AND(vyberHrace&lt;&gt;"",ISNUMBER(SEARCH(vyberHrace,$B15881)))</f>
      </c>
      <c r="M15881" s="14">
        <f>AND($I15881=MID(kododd,1,2),$J15881=MID(kododd,3,3))</f>
      </c>
    </row>
    <row r="15882">
      <c r="A15882" s="95">
        <v>62533</v>
      </c>
      <c r="B15882" s="93" t="s">
        <v>29309</v>
      </c>
      <c r="C15882" s="93" t="s">
        <v>1488</v>
      </c>
      <c r="G15882" s="95">
        <v>250</v>
      </c>
      <c r="H15882" s="93" t="s">
        <v>8976</v>
      </c>
      <c r="I15882" s="93" t="s">
        <v>23896</v>
      </c>
      <c r="J15882" s="93" t="s">
        <v>20946</v>
      </c>
      <c r="K15882" s="93" t="s">
        <v>7807</v>
      </c>
      <c r="L15882" s="14">
        <f>AND(vyberHrace&lt;&gt;"",ISNUMBER(SEARCH(vyberHrace,$B15882)))</f>
      </c>
      <c r="M15882" s="14">
        <f>AND($I15882=MID(kododd,1,2),$J15882=MID(kododd,3,3))</f>
      </c>
    </row>
    <row r="15883">
      <c r="A15883" s="95">
        <v>14138</v>
      </c>
      <c r="B15883" s="93" t="s">
        <v>2139</v>
      </c>
      <c r="C15883" s="93" t="s">
        <v>1418</v>
      </c>
      <c r="D15883" s="95">
        <v>1413</v>
      </c>
      <c r="G15883" s="95">
        <v>0</v>
      </c>
      <c r="H15883" s="93" t="s">
        <v>8976</v>
      </c>
      <c r="I15883" s="93" t="s">
        <v>23896</v>
      </c>
      <c r="J15883" s="93" t="s">
        <v>20923</v>
      </c>
      <c r="K15883" s="93" t="s">
        <v>5569</v>
      </c>
      <c r="L15883" s="14">
        <f>AND(vyberHrace&lt;&gt;"",ISNUMBER(SEARCH(vyberHrace,$B15883)))</f>
      </c>
      <c r="M15883" s="14">
        <f>AND($I15883=MID(kododd,1,2),$J15883=MID(kododd,3,3))</f>
      </c>
    </row>
    <row r="15884">
      <c r="A15884" s="95">
        <v>43664</v>
      </c>
      <c r="B15884" s="93" t="s">
        <v>4700</v>
      </c>
      <c r="C15884" s="93" t="s">
        <v>1444</v>
      </c>
      <c r="D15884" s="95">
        <v>1306</v>
      </c>
      <c r="F15884" s="95">
        <v>23733500</v>
      </c>
      <c r="G15884" s="95">
        <v>250</v>
      </c>
      <c r="H15884" s="93" t="s">
        <v>8976</v>
      </c>
      <c r="I15884" s="93" t="s">
        <v>23896</v>
      </c>
      <c r="J15884" s="93" t="s">
        <v>21029</v>
      </c>
      <c r="K15884" s="93" t="s">
        <v>23953</v>
      </c>
      <c r="L15884" s="14">
        <f>AND(vyberHrace&lt;&gt;"",ISNUMBER(SEARCH(vyberHrace,$B15884)))</f>
      </c>
      <c r="M15884" s="14">
        <f>AND($I15884=MID(kododd,1,2),$J15884=MID(kododd,3,3))</f>
      </c>
    </row>
    <row r="15885">
      <c r="A15885" s="95">
        <v>60455</v>
      </c>
      <c r="B15885" s="93" t="s">
        <v>4703</v>
      </c>
      <c r="C15885" s="93" t="s">
        <v>1424</v>
      </c>
      <c r="G15885" s="95">
        <v>250</v>
      </c>
      <c r="H15885" s="93" t="s">
        <v>8976</v>
      </c>
      <c r="I15885" s="93" t="s">
        <v>23896</v>
      </c>
      <c r="J15885" s="93" t="s">
        <v>23414</v>
      </c>
      <c r="K15885" s="93" t="s">
        <v>21379</v>
      </c>
      <c r="L15885" s="14">
        <f>AND(vyberHrace&lt;&gt;"",ISNUMBER(SEARCH(vyberHrace,$B15885)))</f>
      </c>
      <c r="M15885" s="14">
        <f>AND($I15885=MID(kododd,1,2),$J15885=MID(kododd,3,3))</f>
      </c>
    </row>
    <row r="15886">
      <c r="A15886" s="95">
        <v>63870</v>
      </c>
      <c r="B15886" s="93" t="s">
        <v>30005</v>
      </c>
      <c r="C15886" s="93" t="s">
        <v>1415</v>
      </c>
      <c r="G15886" s="95">
        <v>250</v>
      </c>
      <c r="H15886" s="93" t="s">
        <v>8976</v>
      </c>
      <c r="I15886" s="93" t="s">
        <v>23896</v>
      </c>
      <c r="J15886" s="93" t="s">
        <v>30003</v>
      </c>
      <c r="K15886" s="93" t="s">
        <v>30004</v>
      </c>
      <c r="L15886" s="14">
        <f>AND(vyberHrace&lt;&gt;"",ISNUMBER(SEARCH(vyberHrace,$B15886)))</f>
      </c>
      <c r="M15886" s="14">
        <f>AND($I15886=MID(kododd,1,2),$J15886=MID(kododd,3,3))</f>
      </c>
    </row>
    <row r="15887">
      <c r="A15887" s="95">
        <v>53448</v>
      </c>
      <c r="B15887" s="93" t="s">
        <v>20051</v>
      </c>
      <c r="C15887" s="93" t="s">
        <v>1420</v>
      </c>
      <c r="D15887" s="95">
        <v>1647</v>
      </c>
      <c r="E15887" s="95">
        <v>1670</v>
      </c>
      <c r="F15887" s="95">
        <v>23771372</v>
      </c>
      <c r="G15887" s="95">
        <v>250</v>
      </c>
      <c r="H15887" s="93" t="s">
        <v>8976</v>
      </c>
      <c r="I15887" s="93" t="s">
        <v>23896</v>
      </c>
      <c r="J15887" s="93" t="s">
        <v>20864</v>
      </c>
      <c r="K15887" s="93" t="s">
        <v>26135</v>
      </c>
      <c r="L15887" s="14">
        <f>AND(vyberHrace&lt;&gt;"",ISNUMBER(SEARCH(vyberHrace,$B15887)))</f>
      </c>
      <c r="M15887" s="14">
        <f>AND($I15887=MID(kododd,1,2),$J15887=MID(kododd,3,3))</f>
      </c>
    </row>
    <row r="15888">
      <c r="A15888" s="95">
        <v>49026</v>
      </c>
      <c r="B15888" s="93" t="s">
        <v>3613</v>
      </c>
      <c r="C15888" s="93" t="s">
        <v>1406</v>
      </c>
      <c r="D15888" s="95">
        <v>1278</v>
      </c>
      <c r="E15888" s="95">
        <v>1508</v>
      </c>
      <c r="F15888" s="95">
        <v>23799544</v>
      </c>
      <c r="G15888" s="95">
        <v>250</v>
      </c>
      <c r="H15888" s="93" t="s">
        <v>8976</v>
      </c>
      <c r="I15888" s="93" t="s">
        <v>23896</v>
      </c>
      <c r="J15888" s="93" t="s">
        <v>20874</v>
      </c>
      <c r="K15888" s="93" t="s">
        <v>1964</v>
      </c>
      <c r="L15888" s="14">
        <f>AND(vyberHrace&lt;&gt;"",ISNUMBER(SEARCH(vyberHrace,$B15888)))</f>
      </c>
      <c r="M15888" s="14">
        <f>AND($I15888=MID(kododd,1,2),$J15888=MID(kododd,3,3))</f>
      </c>
    </row>
    <row r="15889">
      <c r="A15889" s="95">
        <v>62545</v>
      </c>
      <c r="B15889" s="93" t="s">
        <v>29310</v>
      </c>
      <c r="C15889" s="93" t="s">
        <v>1448</v>
      </c>
      <c r="F15889" s="95">
        <v>571000747</v>
      </c>
      <c r="G15889" s="95">
        <v>500</v>
      </c>
      <c r="H15889" s="93" t="s">
        <v>8976</v>
      </c>
      <c r="I15889" s="93" t="s">
        <v>23896</v>
      </c>
      <c r="J15889" s="93" t="s">
        <v>23412</v>
      </c>
      <c r="K15889" s="93" t="s">
        <v>21367</v>
      </c>
      <c r="L15889" s="14">
        <f>AND(vyberHrace&lt;&gt;"",ISNUMBER(SEARCH(vyberHrace,$B15889)))</f>
      </c>
      <c r="M15889" s="14">
        <f>AND($I15889=MID(kododd,1,2),$J15889=MID(kododd,3,3))</f>
      </c>
    </row>
    <row r="15890">
      <c r="A15890" s="95">
        <v>64025</v>
      </c>
      <c r="B15890" s="93" t="s">
        <v>2821</v>
      </c>
      <c r="C15890" s="93" t="s">
        <v>1488</v>
      </c>
      <c r="D15890" s="95">
        <v>80012</v>
      </c>
      <c r="E15890" s="95">
        <v>80012</v>
      </c>
      <c r="G15890" s="95">
        <v>250</v>
      </c>
      <c r="H15890" s="93" t="s">
        <v>8976</v>
      </c>
      <c r="I15890" s="93" t="s">
        <v>23896</v>
      </c>
      <c r="J15890" s="93" t="s">
        <v>20924</v>
      </c>
      <c r="K15890" s="93" t="s">
        <v>6896</v>
      </c>
      <c r="L15890" s="14">
        <f>AND(vyberHrace&lt;&gt;"",ISNUMBER(SEARCH(vyberHrace,$B15890)))</f>
      </c>
      <c r="M15890" s="14">
        <f>AND($I15890=MID(kododd,1,2),$J15890=MID(kododd,3,3))</f>
      </c>
    </row>
    <row r="15891">
      <c r="A15891" s="95">
        <v>64024</v>
      </c>
      <c r="B15891" s="93" t="s">
        <v>30188</v>
      </c>
      <c r="C15891" s="93" t="s">
        <v>1486</v>
      </c>
      <c r="D15891" s="95">
        <v>80012</v>
      </c>
      <c r="E15891" s="95">
        <v>80012</v>
      </c>
      <c r="G15891" s="95">
        <v>250</v>
      </c>
      <c r="H15891" s="93" t="s">
        <v>8976</v>
      </c>
      <c r="I15891" s="93" t="s">
        <v>23896</v>
      </c>
      <c r="J15891" s="93" t="s">
        <v>20924</v>
      </c>
      <c r="K15891" s="93" t="s">
        <v>6896</v>
      </c>
      <c r="L15891" s="14">
        <f>AND(vyberHrace&lt;&gt;"",ISNUMBER(SEARCH(vyberHrace,$B15891)))</f>
      </c>
      <c r="M15891" s="14">
        <f>AND($I15891=MID(kododd,1,2),$J15891=MID(kododd,3,3))</f>
      </c>
    </row>
    <row r="15892">
      <c r="A15892" s="95">
        <v>197</v>
      </c>
      <c r="B15892" s="93" t="s">
        <v>26136</v>
      </c>
      <c r="C15892" s="93" t="s">
        <v>1469</v>
      </c>
      <c r="D15892" s="95">
        <v>1947</v>
      </c>
      <c r="E15892" s="95">
        <v>1998</v>
      </c>
      <c r="F15892" s="95">
        <v>23791900</v>
      </c>
      <c r="G15892" s="95">
        <v>250</v>
      </c>
      <c r="H15892" s="93" t="s">
        <v>8976</v>
      </c>
      <c r="I15892" s="93" t="s">
        <v>23896</v>
      </c>
      <c r="J15892" s="93" t="s">
        <v>20874</v>
      </c>
      <c r="K15892" s="93" t="s">
        <v>1964</v>
      </c>
      <c r="L15892" s="14">
        <f>AND(vyberHrace&lt;&gt;"",ISNUMBER(SEARCH(vyberHrace,$B15892)))</f>
      </c>
      <c r="M15892" s="14">
        <f>AND($I15892=MID(kododd,1,2),$J15892=MID(kododd,3,3))</f>
      </c>
    </row>
    <row r="15893">
      <c r="A15893" s="95">
        <v>1784</v>
      </c>
      <c r="B15893" s="93" t="s">
        <v>405</v>
      </c>
      <c r="C15893" s="93" t="s">
        <v>1405</v>
      </c>
      <c r="D15893" s="95">
        <v>1888</v>
      </c>
      <c r="F15893" s="95">
        <v>396834</v>
      </c>
      <c r="G15893" s="95">
        <v>250</v>
      </c>
      <c r="H15893" s="93" t="s">
        <v>8976</v>
      </c>
      <c r="I15893" s="93" t="s">
        <v>23896</v>
      </c>
      <c r="J15893" s="93" t="s">
        <v>28060</v>
      </c>
      <c r="K15893" s="93" t="s">
        <v>28061</v>
      </c>
      <c r="L15893" s="14">
        <f>AND(vyberHrace&lt;&gt;"",ISNUMBER(SEARCH(vyberHrace,$B15893)))</f>
      </c>
      <c r="M15893" s="14">
        <f>AND($I15893=MID(kododd,1,2),$J15893=MID(kododd,3,3))</f>
      </c>
    </row>
    <row r="15894">
      <c r="A15894" s="95">
        <v>3367</v>
      </c>
      <c r="B15894" s="93" t="s">
        <v>416</v>
      </c>
      <c r="C15894" s="93" t="s">
        <v>1443</v>
      </c>
      <c r="D15894" s="95">
        <v>1583</v>
      </c>
      <c r="E15894" s="95">
        <v>1811</v>
      </c>
      <c r="F15894" s="95">
        <v>367028</v>
      </c>
      <c r="G15894" s="95">
        <v>250</v>
      </c>
      <c r="H15894" s="93" t="s">
        <v>8976</v>
      </c>
      <c r="I15894" s="93" t="s">
        <v>23896</v>
      </c>
      <c r="J15894" s="93" t="s">
        <v>20961</v>
      </c>
      <c r="K15894" s="93" t="s">
        <v>5583</v>
      </c>
      <c r="L15894" s="14">
        <f>AND(vyberHrace&lt;&gt;"",ISNUMBER(SEARCH(vyberHrace,$B15894)))</f>
      </c>
      <c r="M15894" s="14">
        <f>AND($I15894=MID(kododd,1,2),$J15894=MID(kododd,3,3))</f>
      </c>
    </row>
    <row r="15895">
      <c r="A15895" s="95">
        <v>61493</v>
      </c>
      <c r="B15895" s="93" t="s">
        <v>29311</v>
      </c>
      <c r="C15895" s="93" t="s">
        <v>1422</v>
      </c>
      <c r="F15895" s="95">
        <v>23795220</v>
      </c>
      <c r="G15895" s="95">
        <v>250</v>
      </c>
      <c r="H15895" s="93" t="s">
        <v>8976</v>
      </c>
      <c r="I15895" s="93" t="s">
        <v>23896</v>
      </c>
      <c r="J15895" s="93" t="s">
        <v>20924</v>
      </c>
      <c r="K15895" s="93" t="s">
        <v>6896</v>
      </c>
      <c r="L15895" s="14">
        <f>AND(vyberHrace&lt;&gt;"",ISNUMBER(SEARCH(vyberHrace,$B15895)))</f>
      </c>
      <c r="M15895" s="14">
        <f>AND($I15895=MID(kododd,1,2),$J15895=MID(kododd,3,3))</f>
      </c>
    </row>
    <row r="15896">
      <c r="A15896" s="95">
        <v>43393</v>
      </c>
      <c r="B15896" s="93" t="s">
        <v>7964</v>
      </c>
      <c r="C15896" s="93" t="s">
        <v>1400</v>
      </c>
      <c r="G15896" s="95">
        <v>0</v>
      </c>
      <c r="H15896" s="93" t="s">
        <v>8976</v>
      </c>
      <c r="I15896" s="93" t="s">
        <v>23896</v>
      </c>
      <c r="J15896" s="93" t="s">
        <v>20923</v>
      </c>
      <c r="K15896" s="93" t="s">
        <v>5569</v>
      </c>
      <c r="L15896" s="14">
        <f>AND(vyberHrace&lt;&gt;"",ISNUMBER(SEARCH(vyberHrace,$B15896)))</f>
      </c>
      <c r="M15896" s="14">
        <f>AND($I15896=MID(kododd,1,2),$J15896=MID(kododd,3,3))</f>
      </c>
    </row>
    <row r="15897">
      <c r="A15897" s="95">
        <v>15705</v>
      </c>
      <c r="B15897" s="93" t="s">
        <v>5865</v>
      </c>
      <c r="C15897" s="93" t="s">
        <v>1475</v>
      </c>
      <c r="D15897" s="95">
        <v>2016</v>
      </c>
      <c r="E15897" s="95">
        <v>2012</v>
      </c>
      <c r="F15897" s="95">
        <v>340928</v>
      </c>
      <c r="G15897" s="95">
        <v>250</v>
      </c>
      <c r="H15897" s="93" t="s">
        <v>8976</v>
      </c>
      <c r="I15897" s="93" t="s">
        <v>23896</v>
      </c>
      <c r="J15897" s="93" t="s">
        <v>20915</v>
      </c>
      <c r="K15897" s="93" t="s">
        <v>26150</v>
      </c>
      <c r="L15897" s="14">
        <f>AND(vyberHrace&lt;&gt;"",ISNUMBER(SEARCH(vyberHrace,$B15897)))</f>
      </c>
      <c r="M15897" s="14">
        <f>AND($I15897=MID(kododd,1,2),$J15897=MID(kododd,3,3))</f>
      </c>
    </row>
    <row r="15898">
      <c r="A15898" s="95">
        <v>34233</v>
      </c>
      <c r="B15898" s="93" t="s">
        <v>5877</v>
      </c>
      <c r="C15898" s="93" t="s">
        <v>1459</v>
      </c>
      <c r="D15898" s="95">
        <v>1389</v>
      </c>
      <c r="G15898" s="95">
        <v>250</v>
      </c>
      <c r="H15898" s="93" t="s">
        <v>8976</v>
      </c>
      <c r="I15898" s="93" t="s">
        <v>23896</v>
      </c>
      <c r="J15898" s="93" t="s">
        <v>20947</v>
      </c>
      <c r="K15898" s="93" t="s">
        <v>11264</v>
      </c>
      <c r="L15898" s="14">
        <f>AND(vyberHrace&lt;&gt;"",ISNUMBER(SEARCH(vyberHrace,$B15898)))</f>
      </c>
      <c r="M15898" s="14">
        <f>AND($I15898=MID(kododd,1,2),$J15898=MID(kododd,3,3))</f>
      </c>
    </row>
    <row r="15899">
      <c r="A15899" s="95">
        <v>28342</v>
      </c>
      <c r="B15899" s="93" t="s">
        <v>5878</v>
      </c>
      <c r="C15899" s="93" t="s">
        <v>1475</v>
      </c>
      <c r="D15899" s="95">
        <v>1533</v>
      </c>
      <c r="G15899" s="95">
        <v>0</v>
      </c>
      <c r="H15899" s="93" t="s">
        <v>8976</v>
      </c>
      <c r="I15899" s="93" t="s">
        <v>23896</v>
      </c>
      <c r="J15899" s="93" t="s">
        <v>20947</v>
      </c>
      <c r="K15899" s="93" t="s">
        <v>11264</v>
      </c>
      <c r="L15899" s="14">
        <f>AND(vyberHrace&lt;&gt;"",ISNUMBER(SEARCH(vyberHrace,$B15899)))</f>
      </c>
      <c r="M15899" s="14">
        <f>AND($I15899=MID(kododd,1,2),$J15899=MID(kododd,3,3))</f>
      </c>
    </row>
    <row r="15900">
      <c r="A15900" s="95">
        <v>59665</v>
      </c>
      <c r="B15900" s="93" t="s">
        <v>26048</v>
      </c>
      <c r="C15900" s="93" t="s">
        <v>1408</v>
      </c>
      <c r="F15900" s="95">
        <v>23791934</v>
      </c>
      <c r="G15900" s="95">
        <v>0</v>
      </c>
      <c r="H15900" s="93" t="s">
        <v>8976</v>
      </c>
      <c r="I15900" s="93" t="s">
        <v>23896</v>
      </c>
      <c r="J15900" s="93" t="s">
        <v>20874</v>
      </c>
      <c r="K15900" s="93" t="s">
        <v>1964</v>
      </c>
      <c r="L15900" s="14">
        <f>AND(vyberHrace&lt;&gt;"",ISNUMBER(SEARCH(vyberHrace,$B15900)))</f>
      </c>
      <c r="M15900" s="14">
        <f>AND($I15900=MID(kododd,1,2),$J15900=MID(kododd,3,3))</f>
      </c>
    </row>
    <row r="15901">
      <c r="A15901" s="95">
        <v>38763</v>
      </c>
      <c r="B15901" s="93" t="s">
        <v>5934</v>
      </c>
      <c r="C15901" s="93" t="s">
        <v>1455</v>
      </c>
      <c r="D15901" s="95">
        <v>1414</v>
      </c>
      <c r="G15901" s="95">
        <v>250</v>
      </c>
      <c r="H15901" s="93" t="s">
        <v>8976</v>
      </c>
      <c r="I15901" s="93" t="s">
        <v>23896</v>
      </c>
      <c r="J15901" s="93" t="s">
        <v>20939</v>
      </c>
      <c r="K15901" s="93" t="s">
        <v>5627</v>
      </c>
      <c r="L15901" s="14">
        <f>AND(vyberHrace&lt;&gt;"",ISNUMBER(SEARCH(vyberHrace,$B15901)))</f>
      </c>
      <c r="M15901" s="14">
        <f>AND($I15901=MID(kododd,1,2),$J15901=MID(kododd,3,3))</f>
      </c>
    </row>
    <row r="15902">
      <c r="A15902" s="95">
        <v>59767</v>
      </c>
      <c r="B15902" s="93" t="s">
        <v>26280</v>
      </c>
      <c r="C15902" s="93" t="s">
        <v>1428</v>
      </c>
      <c r="D15902" s="95">
        <v>1057</v>
      </c>
      <c r="F15902" s="95">
        <v>23784571</v>
      </c>
      <c r="G15902" s="95">
        <v>250</v>
      </c>
      <c r="H15902" s="93" t="s">
        <v>8976</v>
      </c>
      <c r="I15902" s="93" t="s">
        <v>23896</v>
      </c>
      <c r="J15902" s="93" t="s">
        <v>21010</v>
      </c>
      <c r="K15902" s="93" t="s">
        <v>5670</v>
      </c>
      <c r="L15902" s="14">
        <f>AND(vyberHrace&lt;&gt;"",ISNUMBER(SEARCH(vyberHrace,$B15902)))</f>
      </c>
      <c r="M15902" s="14">
        <f>AND($I15902=MID(kododd,1,2),$J15902=MID(kododd,3,3))</f>
      </c>
    </row>
    <row r="15903">
      <c r="A15903" s="95">
        <v>31078</v>
      </c>
      <c r="B15903" s="93" t="s">
        <v>5944</v>
      </c>
      <c r="C15903" s="93" t="s">
        <v>1469</v>
      </c>
      <c r="D15903" s="95">
        <v>1682</v>
      </c>
      <c r="E15903" s="95">
        <v>1837</v>
      </c>
      <c r="F15903" s="95">
        <v>23759097</v>
      </c>
      <c r="G15903" s="95">
        <v>250</v>
      </c>
      <c r="H15903" s="93" t="s">
        <v>8976</v>
      </c>
      <c r="I15903" s="93" t="s">
        <v>23896</v>
      </c>
      <c r="J15903" s="93" t="s">
        <v>21002</v>
      </c>
      <c r="K15903" s="93" t="s">
        <v>4931</v>
      </c>
      <c r="L15903" s="14">
        <f>AND(vyberHrace&lt;&gt;"",ISNUMBER(SEARCH(vyberHrace,$B15903)))</f>
      </c>
      <c r="M15903" s="14">
        <f>AND($I15903=MID(kododd,1,2),$J15903=MID(kododd,3,3))</f>
      </c>
    </row>
    <row r="15904">
      <c r="A15904" s="95">
        <v>31235</v>
      </c>
      <c r="B15904" s="93" t="s">
        <v>6006</v>
      </c>
      <c r="C15904" s="93" t="s">
        <v>1398</v>
      </c>
      <c r="D15904" s="95">
        <v>2337</v>
      </c>
      <c r="E15904" s="95">
        <v>2366</v>
      </c>
      <c r="F15904" s="95">
        <v>334766</v>
      </c>
      <c r="G15904" s="95">
        <v>250</v>
      </c>
      <c r="H15904" s="93" t="s">
        <v>8976</v>
      </c>
      <c r="I15904" s="93" t="s">
        <v>23896</v>
      </c>
      <c r="J15904" s="93" t="s">
        <v>20864</v>
      </c>
      <c r="K15904" s="93" t="s">
        <v>26135</v>
      </c>
      <c r="L15904" s="14">
        <f>AND(vyberHrace&lt;&gt;"",ISNUMBER(SEARCH(vyberHrace,$B15904)))</f>
      </c>
      <c r="M15904" s="14">
        <f>AND($I15904=MID(kododd,1,2),$J15904=MID(kododd,3,3))</f>
      </c>
    </row>
    <row r="15905">
      <c r="A15905" s="95">
        <v>63951</v>
      </c>
      <c r="B15905" s="93" t="s">
        <v>30100</v>
      </c>
      <c r="C15905" s="93" t="s">
        <v>1424</v>
      </c>
      <c r="D15905" s="95">
        <v>80110</v>
      </c>
      <c r="E15905" s="95">
        <v>80110</v>
      </c>
      <c r="G15905" s="95">
        <v>250</v>
      </c>
      <c r="H15905" s="93" t="s">
        <v>8976</v>
      </c>
      <c r="I15905" s="93" t="s">
        <v>23896</v>
      </c>
      <c r="J15905" s="93" t="s">
        <v>20943</v>
      </c>
      <c r="K15905" s="93" t="s">
        <v>9089</v>
      </c>
      <c r="L15905" s="14">
        <f>AND(vyberHrace&lt;&gt;"",ISNUMBER(SEARCH(vyberHrace,$B15905)))</f>
      </c>
      <c r="M15905" s="14">
        <f>AND($I15905=MID(kododd,1,2),$J15905=MID(kododd,3,3))</f>
      </c>
    </row>
    <row r="15906">
      <c r="A15906" s="95">
        <v>37073</v>
      </c>
      <c r="B15906" s="93" t="s">
        <v>6012</v>
      </c>
      <c r="C15906" s="93" t="s">
        <v>1475</v>
      </c>
      <c r="D15906" s="95">
        <v>1744</v>
      </c>
      <c r="E15906" s="95">
        <v>1827</v>
      </c>
      <c r="F15906" s="95">
        <v>392669</v>
      </c>
      <c r="G15906" s="95">
        <v>250</v>
      </c>
      <c r="H15906" s="93" t="s">
        <v>8976</v>
      </c>
      <c r="I15906" s="93" t="s">
        <v>23896</v>
      </c>
      <c r="J15906" s="93" t="s">
        <v>20975</v>
      </c>
      <c r="K15906" s="93" t="s">
        <v>4922</v>
      </c>
      <c r="L15906" s="14">
        <f>AND(vyberHrace&lt;&gt;"",ISNUMBER(SEARCH(vyberHrace,$B15906)))</f>
      </c>
      <c r="M15906" s="14">
        <f>AND($I15906=MID(kododd,1,2),$J15906=MID(kododd,3,3))</f>
      </c>
    </row>
    <row r="15907">
      <c r="A15907" s="95">
        <v>22</v>
      </c>
      <c r="B15907" s="93" t="s">
        <v>6015</v>
      </c>
      <c r="C15907" s="93" t="s">
        <v>1456</v>
      </c>
      <c r="D15907" s="95">
        <v>2295</v>
      </c>
      <c r="E15907" s="95">
        <v>2253</v>
      </c>
      <c r="F15907" s="95">
        <v>300047</v>
      </c>
      <c r="G15907" s="95">
        <v>250</v>
      </c>
      <c r="H15907" s="93" t="s">
        <v>8976</v>
      </c>
      <c r="I15907" s="93" t="s">
        <v>23896</v>
      </c>
      <c r="J15907" s="93" t="s">
        <v>20975</v>
      </c>
      <c r="K15907" s="93" t="s">
        <v>4922</v>
      </c>
      <c r="L15907" s="14">
        <f>AND(vyberHrace&lt;&gt;"",ISNUMBER(SEARCH(vyberHrace,$B15907)))</f>
      </c>
      <c r="M15907" s="14">
        <f>AND($I15907=MID(kododd,1,2),$J15907=MID(kododd,3,3))</f>
      </c>
    </row>
    <row r="15908">
      <c r="A15908" s="95">
        <v>3997</v>
      </c>
      <c r="B15908" s="93" t="s">
        <v>21183</v>
      </c>
      <c r="C15908" s="93" t="s">
        <v>1455</v>
      </c>
      <c r="D15908" s="95">
        <v>1775</v>
      </c>
      <c r="E15908" s="95">
        <v>1857</v>
      </c>
      <c r="F15908" s="95">
        <v>320536</v>
      </c>
      <c r="G15908" s="95">
        <v>250</v>
      </c>
      <c r="H15908" s="93" t="s">
        <v>8976</v>
      </c>
      <c r="I15908" s="93" t="s">
        <v>23896</v>
      </c>
      <c r="J15908" s="93" t="s">
        <v>20961</v>
      </c>
      <c r="K15908" s="93" t="s">
        <v>5583</v>
      </c>
      <c r="L15908" s="14">
        <f>AND(vyberHrace&lt;&gt;"",ISNUMBER(SEARCH(vyberHrace,$B15908)))</f>
      </c>
      <c r="M15908" s="14">
        <f>AND($I15908=MID(kododd,1,2),$J15908=MID(kododd,3,3))</f>
      </c>
    </row>
    <row r="15909">
      <c r="A15909" s="95">
        <v>63607</v>
      </c>
      <c r="B15909" s="93" t="s">
        <v>29312</v>
      </c>
      <c r="C15909" s="93" t="s">
        <v>1454</v>
      </c>
      <c r="G15909" s="95">
        <v>250</v>
      </c>
      <c r="H15909" s="93" t="s">
        <v>8976</v>
      </c>
      <c r="I15909" s="93" t="s">
        <v>23896</v>
      </c>
      <c r="J15909" s="93" t="s">
        <v>21001</v>
      </c>
      <c r="K15909" s="93" t="s">
        <v>6547</v>
      </c>
      <c r="L15909" s="14">
        <f>AND(vyberHrace&lt;&gt;"",ISNUMBER(SEARCH(vyberHrace,$B15909)))</f>
      </c>
      <c r="M15909" s="14">
        <f>AND($I15909=MID(kododd,1,2),$J15909=MID(kododd,3,3))</f>
      </c>
    </row>
    <row r="15910">
      <c r="A15910" s="95">
        <v>61327</v>
      </c>
      <c r="B15910" s="93" t="s">
        <v>666</v>
      </c>
      <c r="C15910" s="93" t="s">
        <v>1486</v>
      </c>
      <c r="G15910" s="95">
        <v>250</v>
      </c>
      <c r="H15910" s="93" t="s">
        <v>8976</v>
      </c>
      <c r="I15910" s="93" t="s">
        <v>23896</v>
      </c>
      <c r="J15910" s="93" t="s">
        <v>20997</v>
      </c>
      <c r="K15910" s="93" t="s">
        <v>7827</v>
      </c>
      <c r="L15910" s="14">
        <f>AND(vyberHrace&lt;&gt;"",ISNUMBER(SEARCH(vyberHrace,$B15910)))</f>
      </c>
      <c r="M15910" s="14">
        <f>AND($I15910=MID(kododd,1,2),$J15910=MID(kododd,3,3))</f>
      </c>
    </row>
    <row r="15911">
      <c r="A15911" s="95">
        <v>15587</v>
      </c>
      <c r="B15911" s="93" t="s">
        <v>135</v>
      </c>
      <c r="C15911" s="93" t="s">
        <v>1437</v>
      </c>
      <c r="D15911" s="95">
        <v>1636</v>
      </c>
      <c r="E15911" s="95">
        <v>1797</v>
      </c>
      <c r="F15911" s="95">
        <v>23757655</v>
      </c>
      <c r="G15911" s="95">
        <v>250</v>
      </c>
      <c r="H15911" s="93" t="s">
        <v>8976</v>
      </c>
      <c r="I15911" s="93" t="s">
        <v>23896</v>
      </c>
      <c r="J15911" s="93" t="s">
        <v>20997</v>
      </c>
      <c r="K15911" s="93" t="s">
        <v>7827</v>
      </c>
      <c r="L15911" s="14">
        <f>AND(vyberHrace&lt;&gt;"",ISNUMBER(SEARCH(vyberHrace,$B15911)))</f>
      </c>
      <c r="M15911" s="14">
        <f>AND($I15911=MID(kododd,1,2),$J15911=MID(kododd,3,3))</f>
      </c>
    </row>
    <row r="15912">
      <c r="A15912" s="95">
        <v>56268</v>
      </c>
      <c r="B15912" s="93" t="s">
        <v>22671</v>
      </c>
      <c r="C15912" s="93" t="s">
        <v>1411</v>
      </c>
      <c r="G15912" s="95">
        <v>250</v>
      </c>
      <c r="H15912" s="93" t="s">
        <v>8976</v>
      </c>
      <c r="I15912" s="93" t="s">
        <v>23896</v>
      </c>
      <c r="J15912" s="93" t="s">
        <v>20997</v>
      </c>
      <c r="K15912" s="93" t="s">
        <v>7827</v>
      </c>
      <c r="L15912" s="14">
        <f>AND(vyberHrace&lt;&gt;"",ISNUMBER(SEARCH(vyberHrace,$B15912)))</f>
      </c>
      <c r="M15912" s="14">
        <f>AND($I15912=MID(kododd,1,2),$J15912=MID(kododd,3,3))</f>
      </c>
    </row>
    <row r="15913">
      <c r="A15913" s="95">
        <v>43926</v>
      </c>
      <c r="B15913" s="93" t="s">
        <v>162</v>
      </c>
      <c r="C15913" s="93" t="s">
        <v>1400</v>
      </c>
      <c r="D15913" s="95">
        <v>1135</v>
      </c>
      <c r="F15913" s="95">
        <v>23769262</v>
      </c>
      <c r="G15913" s="95">
        <v>250</v>
      </c>
      <c r="H15913" s="93" t="s">
        <v>8976</v>
      </c>
      <c r="I15913" s="93" t="s">
        <v>23896</v>
      </c>
      <c r="J15913" s="93" t="s">
        <v>20882</v>
      </c>
      <c r="K15913" s="93" t="s">
        <v>5088</v>
      </c>
      <c r="L15913" s="14">
        <f>AND(vyberHrace&lt;&gt;"",ISNUMBER(SEARCH(vyberHrace,$B15913)))</f>
      </c>
      <c r="M15913" s="14">
        <f>AND($I15913=MID(kododd,1,2),$J15913=MID(kododd,3,3))</f>
      </c>
    </row>
    <row r="15914">
      <c r="A15914" s="95">
        <v>62890</v>
      </c>
      <c r="B15914" s="93" t="s">
        <v>29313</v>
      </c>
      <c r="C15914" s="93" t="s">
        <v>1416</v>
      </c>
      <c r="G15914" s="95">
        <v>250</v>
      </c>
      <c r="H15914" s="93" t="s">
        <v>8976</v>
      </c>
      <c r="I15914" s="93" t="s">
        <v>23896</v>
      </c>
      <c r="J15914" s="93" t="s">
        <v>20943</v>
      </c>
      <c r="K15914" s="93" t="s">
        <v>9089</v>
      </c>
      <c r="L15914" s="14">
        <f>AND(vyberHrace&lt;&gt;"",ISNUMBER(SEARCH(vyberHrace,$B15914)))</f>
      </c>
      <c r="M15914" s="14">
        <f>AND($I15914=MID(kododd,1,2),$J15914=MID(kododd,3,3))</f>
      </c>
    </row>
    <row r="15915">
      <c r="A15915" s="95">
        <v>41687</v>
      </c>
      <c r="B15915" s="93" t="s">
        <v>4614</v>
      </c>
      <c r="C15915" s="93" t="s">
        <v>1402</v>
      </c>
      <c r="D15915" s="95">
        <v>1456</v>
      </c>
      <c r="E15915" s="95">
        <v>1684</v>
      </c>
      <c r="F15915" s="95">
        <v>23702834</v>
      </c>
      <c r="G15915" s="95">
        <v>0</v>
      </c>
      <c r="H15915" s="93" t="s">
        <v>8976</v>
      </c>
      <c r="I15915" s="93" t="s">
        <v>23896</v>
      </c>
      <c r="J15915" s="93" t="s">
        <v>20855</v>
      </c>
      <c r="K15915" s="93" t="s">
        <v>6857</v>
      </c>
      <c r="L15915" s="14">
        <f>AND(vyberHrace&lt;&gt;"",ISNUMBER(SEARCH(vyberHrace,$B15915)))</f>
      </c>
      <c r="M15915" s="14">
        <f>AND($I15915=MID(kododd,1,2),$J15915=MID(kododd,3,3))</f>
      </c>
    </row>
    <row r="15916">
      <c r="A15916" s="95">
        <v>30033</v>
      </c>
      <c r="B15916" s="93" t="s">
        <v>4618</v>
      </c>
      <c r="C15916" s="93" t="s">
        <v>1414</v>
      </c>
      <c r="D15916" s="95">
        <v>1906</v>
      </c>
      <c r="E15916" s="95">
        <v>1936</v>
      </c>
      <c r="F15916" s="95">
        <v>350435</v>
      </c>
      <c r="G15916" s="95">
        <v>250</v>
      </c>
      <c r="H15916" s="93" t="s">
        <v>8976</v>
      </c>
      <c r="I15916" s="93" t="s">
        <v>23896</v>
      </c>
      <c r="J15916" s="93" t="s">
        <v>20855</v>
      </c>
      <c r="K15916" s="93" t="s">
        <v>6857</v>
      </c>
      <c r="L15916" s="14">
        <f>AND(vyberHrace&lt;&gt;"",ISNUMBER(SEARCH(vyberHrace,$B15916)))</f>
      </c>
      <c r="M15916" s="14">
        <f>AND($I15916=MID(kododd,1,2),$J15916=MID(kododd,3,3))</f>
      </c>
    </row>
    <row r="15917">
      <c r="A15917" s="95">
        <v>32398</v>
      </c>
      <c r="B15917" s="93" t="s">
        <v>4619</v>
      </c>
      <c r="C15917" s="93" t="s">
        <v>1454</v>
      </c>
      <c r="D15917" s="95">
        <v>1309</v>
      </c>
      <c r="E15917" s="95">
        <v>1645</v>
      </c>
      <c r="F15917" s="95">
        <v>23757663</v>
      </c>
      <c r="G15917" s="95">
        <v>250</v>
      </c>
      <c r="H15917" s="93" t="s">
        <v>8976</v>
      </c>
      <c r="I15917" s="93" t="s">
        <v>23896</v>
      </c>
      <c r="J15917" s="93" t="s">
        <v>20997</v>
      </c>
      <c r="K15917" s="93" t="s">
        <v>7827</v>
      </c>
      <c r="L15917" s="14">
        <f>AND(vyberHrace&lt;&gt;"",ISNUMBER(SEARCH(vyberHrace,$B15917)))</f>
      </c>
      <c r="M15917" s="14">
        <f>AND($I15917=MID(kododd,1,2),$J15917=MID(kododd,3,3))</f>
      </c>
    </row>
    <row r="15918">
      <c r="A15918" s="95">
        <v>44124</v>
      </c>
      <c r="B15918" s="93" t="s">
        <v>6536</v>
      </c>
      <c r="C15918" s="93" t="s">
        <v>1402</v>
      </c>
      <c r="D15918" s="95">
        <v>1272</v>
      </c>
      <c r="E15918" s="95">
        <v>1474</v>
      </c>
      <c r="F15918" s="95">
        <v>23702842</v>
      </c>
      <c r="G15918" s="95">
        <v>0</v>
      </c>
      <c r="H15918" s="93" t="s">
        <v>8976</v>
      </c>
      <c r="I15918" s="93" t="s">
        <v>23896</v>
      </c>
      <c r="J15918" s="93" t="s">
        <v>20855</v>
      </c>
      <c r="K15918" s="93" t="s">
        <v>6857</v>
      </c>
      <c r="L15918" s="14">
        <f>AND(vyberHrace&lt;&gt;"",ISNUMBER(SEARCH(vyberHrace,$B15918)))</f>
      </c>
      <c r="M15918" s="14">
        <f>AND($I15918=MID(kododd,1,2),$J15918=MID(kododd,3,3))</f>
      </c>
    </row>
    <row r="15919">
      <c r="A15919" s="95">
        <v>30296</v>
      </c>
      <c r="B15919" s="93" t="s">
        <v>6538</v>
      </c>
      <c r="C15919" s="93" t="s">
        <v>1464</v>
      </c>
      <c r="D15919" s="95">
        <v>2027</v>
      </c>
      <c r="E15919" s="95">
        <v>2033</v>
      </c>
      <c r="F15919" s="95">
        <v>371270</v>
      </c>
      <c r="G15919" s="95">
        <v>250</v>
      </c>
      <c r="H15919" s="93" t="s">
        <v>8976</v>
      </c>
      <c r="I15919" s="93" t="s">
        <v>23896</v>
      </c>
      <c r="J15919" s="93" t="s">
        <v>20859</v>
      </c>
      <c r="K15919" s="93" t="s">
        <v>28058</v>
      </c>
      <c r="L15919" s="14">
        <f>AND(vyberHrace&lt;&gt;"",ISNUMBER(SEARCH(vyberHrace,$B15919)))</f>
      </c>
      <c r="M15919" s="14">
        <f>AND($I15919=MID(kododd,1,2),$J15919=MID(kododd,3,3))</f>
      </c>
    </row>
    <row r="15920">
      <c r="A15920" s="95">
        <v>54663</v>
      </c>
      <c r="B15920" s="93" t="s">
        <v>924</v>
      </c>
      <c r="C15920" s="93" t="s">
        <v>1412</v>
      </c>
      <c r="G15920" s="95">
        <v>0</v>
      </c>
      <c r="H15920" s="93" t="s">
        <v>8976</v>
      </c>
      <c r="I15920" s="93" t="s">
        <v>23896</v>
      </c>
      <c r="J15920" s="93" t="s">
        <v>20946</v>
      </c>
      <c r="K15920" s="93" t="s">
        <v>7807</v>
      </c>
      <c r="L15920" s="14">
        <f>AND(vyberHrace&lt;&gt;"",ISNUMBER(SEARCH(vyberHrace,$B15920)))</f>
      </c>
      <c r="M15920" s="14">
        <f>AND($I15920=MID(kododd,1,2),$J15920=MID(kododd,3,3))</f>
      </c>
    </row>
    <row r="15921">
      <c r="A15921" s="95">
        <v>62630</v>
      </c>
      <c r="B15921" s="93" t="s">
        <v>29314</v>
      </c>
      <c r="C15921" s="93" t="s">
        <v>1420</v>
      </c>
      <c r="G15921" s="95">
        <v>250</v>
      </c>
      <c r="H15921" s="93" t="s">
        <v>8976</v>
      </c>
      <c r="I15921" s="93" t="s">
        <v>23896</v>
      </c>
      <c r="J15921" s="93" t="s">
        <v>20856</v>
      </c>
      <c r="K15921" s="93" t="s">
        <v>6885</v>
      </c>
      <c r="L15921" s="14">
        <f>AND(vyberHrace&lt;&gt;"",ISNUMBER(SEARCH(vyberHrace,$B15921)))</f>
      </c>
      <c r="M15921" s="14">
        <f>AND($I15921=MID(kododd,1,2),$J15921=MID(kododd,3,3))</f>
      </c>
    </row>
    <row r="15922">
      <c r="A15922" s="95">
        <v>61633</v>
      </c>
      <c r="B15922" s="93" t="s">
        <v>27797</v>
      </c>
      <c r="C15922" s="93" t="s">
        <v>1486</v>
      </c>
      <c r="F15922" s="95">
        <v>23773910</v>
      </c>
      <c r="G15922" s="95">
        <v>250</v>
      </c>
      <c r="H15922" s="93" t="s">
        <v>8976</v>
      </c>
      <c r="I15922" s="93" t="s">
        <v>23896</v>
      </c>
      <c r="J15922" s="93" t="s">
        <v>21029</v>
      </c>
      <c r="K15922" s="93" t="s">
        <v>23953</v>
      </c>
      <c r="L15922" s="14">
        <f>AND(vyberHrace&lt;&gt;"",ISNUMBER(SEARCH(vyberHrace,$B15922)))</f>
      </c>
      <c r="M15922" s="14">
        <f>AND($I15922=MID(kododd,1,2),$J15922=MID(kododd,3,3))</f>
      </c>
    </row>
    <row r="15923">
      <c r="A15923" s="95">
        <v>56751</v>
      </c>
      <c r="B15923" s="93" t="s">
        <v>22730</v>
      </c>
      <c r="C15923" s="93" t="s">
        <v>1411</v>
      </c>
      <c r="D15923" s="95">
        <v>1567</v>
      </c>
      <c r="E15923" s="95">
        <v>1737</v>
      </c>
      <c r="F15923" s="95">
        <v>23773928</v>
      </c>
      <c r="G15923" s="95">
        <v>250</v>
      </c>
      <c r="H15923" s="93" t="s">
        <v>8976</v>
      </c>
      <c r="I15923" s="93" t="s">
        <v>23896</v>
      </c>
      <c r="J15923" s="93" t="s">
        <v>21029</v>
      </c>
      <c r="K15923" s="93" t="s">
        <v>23953</v>
      </c>
      <c r="L15923" s="14">
        <f>AND(vyberHrace&lt;&gt;"",ISNUMBER(SEARCH(vyberHrace,$B15923)))</f>
      </c>
      <c r="M15923" s="14">
        <f>AND($I15923=MID(kododd,1,2),$J15923=MID(kododd,3,3))</f>
      </c>
    </row>
    <row r="15924">
      <c r="A15924" s="95">
        <v>29073</v>
      </c>
      <c r="B15924" s="93" t="s">
        <v>6546</v>
      </c>
      <c r="C15924" s="93" t="s">
        <v>1437</v>
      </c>
      <c r="D15924" s="95">
        <v>1365</v>
      </c>
      <c r="G15924" s="95">
        <v>250</v>
      </c>
      <c r="H15924" s="93" t="s">
        <v>8976</v>
      </c>
      <c r="I15924" s="93" t="s">
        <v>23896</v>
      </c>
      <c r="J15924" s="93" t="s">
        <v>21001</v>
      </c>
      <c r="K15924" s="93" t="s">
        <v>6547</v>
      </c>
      <c r="L15924" s="14">
        <f>AND(vyberHrace&lt;&gt;"",ISNUMBER(SEARCH(vyberHrace,$B15924)))</f>
      </c>
      <c r="M15924" s="14">
        <f>AND($I15924=MID(kododd,1,2),$J15924=MID(kododd,3,3))</f>
      </c>
    </row>
    <row r="15925">
      <c r="A15925" s="95">
        <v>1866</v>
      </c>
      <c r="B15925" s="93" t="s">
        <v>4200</v>
      </c>
      <c r="C15925" s="93" t="s">
        <v>1470</v>
      </c>
      <c r="D15925" s="95">
        <v>1798</v>
      </c>
      <c r="E15925" s="95">
        <v>1903</v>
      </c>
      <c r="F15925" s="95">
        <v>331260</v>
      </c>
      <c r="G15925" s="95">
        <v>250</v>
      </c>
      <c r="H15925" s="93" t="s">
        <v>8976</v>
      </c>
      <c r="I15925" s="93" t="s">
        <v>23896</v>
      </c>
      <c r="J15925" s="93" t="s">
        <v>20924</v>
      </c>
      <c r="K15925" s="93" t="s">
        <v>6896</v>
      </c>
      <c r="L15925" s="14">
        <f>AND(vyberHrace&lt;&gt;"",ISNUMBER(SEARCH(vyberHrace,$B15925)))</f>
      </c>
      <c r="M15925" s="14">
        <f>AND($I15925=MID(kododd,1,2),$J15925=MID(kododd,3,3))</f>
      </c>
    </row>
    <row r="15926">
      <c r="A15926" s="95">
        <v>61776</v>
      </c>
      <c r="B15926" s="93" t="s">
        <v>27923</v>
      </c>
      <c r="C15926" s="93" t="s">
        <v>1420</v>
      </c>
      <c r="G15926" s="95">
        <v>0</v>
      </c>
      <c r="H15926" s="93" t="s">
        <v>8976</v>
      </c>
      <c r="I15926" s="93" t="s">
        <v>23896</v>
      </c>
      <c r="J15926" s="93" t="s">
        <v>20923</v>
      </c>
      <c r="K15926" s="93" t="s">
        <v>5569</v>
      </c>
      <c r="L15926" s="14">
        <f>AND(vyberHrace&lt;&gt;"",ISNUMBER(SEARCH(vyberHrace,$B15926)))</f>
      </c>
      <c r="M15926" s="14">
        <f>AND($I15926=MID(kododd,1,2),$J15926=MID(kododd,3,3))</f>
      </c>
    </row>
    <row r="15927">
      <c r="A15927" s="95">
        <v>60450</v>
      </c>
      <c r="B15927" s="93" t="s">
        <v>26888</v>
      </c>
      <c r="C15927" s="93" t="s">
        <v>1450</v>
      </c>
      <c r="G15927" s="95">
        <v>250</v>
      </c>
      <c r="H15927" s="93" t="s">
        <v>8976</v>
      </c>
      <c r="I15927" s="93" t="s">
        <v>23896</v>
      </c>
      <c r="J15927" s="93" t="s">
        <v>23414</v>
      </c>
      <c r="K15927" s="93" t="s">
        <v>21379</v>
      </c>
      <c r="L15927" s="14">
        <f>AND(vyberHrace&lt;&gt;"",ISNUMBER(SEARCH(vyberHrace,$B15927)))</f>
      </c>
      <c r="M15927" s="14">
        <f>AND($I15927=MID(kododd,1,2),$J15927=MID(kododd,3,3))</f>
      </c>
    </row>
    <row r="15928">
      <c r="A15928" s="95">
        <v>50564</v>
      </c>
      <c r="B15928" s="93" t="s">
        <v>4991</v>
      </c>
      <c r="C15928" s="93" t="s">
        <v>1422</v>
      </c>
      <c r="F15928" s="95">
        <v>23759100</v>
      </c>
      <c r="G15928" s="95">
        <v>0</v>
      </c>
      <c r="H15928" s="93" t="s">
        <v>8976</v>
      </c>
      <c r="I15928" s="93" t="s">
        <v>23896</v>
      </c>
      <c r="J15928" s="93" t="s">
        <v>20855</v>
      </c>
      <c r="K15928" s="93" t="s">
        <v>6857</v>
      </c>
      <c r="L15928" s="14">
        <f>AND(vyberHrace&lt;&gt;"",ISNUMBER(SEARCH(vyberHrace,$B15928)))</f>
      </c>
      <c r="M15928" s="14">
        <f>AND($I15928=MID(kododd,1,2),$J15928=MID(kododd,3,3))</f>
      </c>
    </row>
    <row r="15929">
      <c r="A15929" s="95">
        <v>51304</v>
      </c>
      <c r="B15929" s="93" t="s">
        <v>4986</v>
      </c>
      <c r="C15929" s="93" t="s">
        <v>1408</v>
      </c>
      <c r="D15929" s="95">
        <v>1699</v>
      </c>
      <c r="E15929" s="95">
        <v>1789</v>
      </c>
      <c r="F15929" s="95">
        <v>23733853</v>
      </c>
      <c r="G15929" s="95">
        <v>250</v>
      </c>
      <c r="H15929" s="93" t="s">
        <v>8976</v>
      </c>
      <c r="I15929" s="93" t="s">
        <v>23896</v>
      </c>
      <c r="J15929" s="93" t="s">
        <v>20864</v>
      </c>
      <c r="K15929" s="93" t="s">
        <v>26135</v>
      </c>
      <c r="L15929" s="14">
        <f>AND(vyberHrace&lt;&gt;"",ISNUMBER(SEARCH(vyberHrace,$B15929)))</f>
      </c>
      <c r="M15929" s="14">
        <f>AND($I15929=MID(kododd,1,2),$J15929=MID(kododd,3,3))</f>
      </c>
    </row>
    <row r="15930">
      <c r="A15930" s="95">
        <v>56425</v>
      </c>
      <c r="B15930" s="93" t="s">
        <v>22861</v>
      </c>
      <c r="C15930" s="93" t="s">
        <v>1432</v>
      </c>
      <c r="D15930" s="95">
        <v>1356</v>
      </c>
      <c r="E15930" s="95">
        <v>1549</v>
      </c>
      <c r="F15930" s="95">
        <v>23726113</v>
      </c>
      <c r="G15930" s="95">
        <v>500</v>
      </c>
      <c r="H15930" s="93" t="s">
        <v>8976</v>
      </c>
      <c r="I15930" s="93" t="s">
        <v>23896</v>
      </c>
      <c r="J15930" s="93" t="s">
        <v>23412</v>
      </c>
      <c r="K15930" s="93" t="s">
        <v>21367</v>
      </c>
      <c r="L15930" s="14">
        <f>AND(vyberHrace&lt;&gt;"",ISNUMBER(SEARCH(vyberHrace,$B15930)))</f>
      </c>
      <c r="M15930" s="14">
        <f>AND($I15930=MID(kododd,1,2),$J15930=MID(kododd,3,3))</f>
      </c>
    </row>
    <row r="15931">
      <c r="A15931" s="95">
        <v>43218</v>
      </c>
      <c r="B15931" s="93" t="s">
        <v>8830</v>
      </c>
      <c r="C15931" s="93" t="s">
        <v>1444</v>
      </c>
      <c r="D15931" s="95">
        <v>1219</v>
      </c>
      <c r="G15931" s="95">
        <v>0</v>
      </c>
      <c r="H15931" s="93" t="s">
        <v>8976</v>
      </c>
      <c r="I15931" s="93" t="s">
        <v>23896</v>
      </c>
      <c r="J15931" s="93" t="s">
        <v>20962</v>
      </c>
      <c r="K15931" s="93" t="s">
        <v>3831</v>
      </c>
      <c r="L15931" s="14">
        <f>AND(vyberHrace&lt;&gt;"",ISNUMBER(SEARCH(vyberHrace,$B15931)))</f>
      </c>
      <c r="M15931" s="14">
        <f>AND($I15931=MID(kododd,1,2),$J15931=MID(kododd,3,3))</f>
      </c>
    </row>
    <row r="15932">
      <c r="A15932" s="95">
        <v>39901</v>
      </c>
      <c r="B15932" s="93" t="s">
        <v>12278</v>
      </c>
      <c r="C15932" s="93" t="s">
        <v>1409</v>
      </c>
      <c r="D15932" s="95">
        <v>1713</v>
      </c>
      <c r="E15932" s="95">
        <v>1825</v>
      </c>
      <c r="F15932" s="95">
        <v>23712015</v>
      </c>
      <c r="G15932" s="95">
        <v>250</v>
      </c>
      <c r="H15932" s="93" t="s">
        <v>8976</v>
      </c>
      <c r="I15932" s="93" t="s">
        <v>23896</v>
      </c>
      <c r="J15932" s="93" t="s">
        <v>20923</v>
      </c>
      <c r="K15932" s="93" t="s">
        <v>5569</v>
      </c>
      <c r="L15932" s="14">
        <f>AND(vyberHrace&lt;&gt;"",ISNUMBER(SEARCH(vyberHrace,$B15932)))</f>
      </c>
      <c r="M15932" s="14">
        <f>AND($I15932=MID(kododd,1,2),$J15932=MID(kododd,3,3))</f>
      </c>
    </row>
    <row r="15933">
      <c r="A15933" s="95">
        <v>49097</v>
      </c>
      <c r="B15933" s="93" t="s">
        <v>12280</v>
      </c>
      <c r="C15933" s="93" t="s">
        <v>1406</v>
      </c>
      <c r="F15933" s="95">
        <v>23743069</v>
      </c>
      <c r="G15933" s="95">
        <v>250</v>
      </c>
      <c r="H15933" s="93" t="s">
        <v>8976</v>
      </c>
      <c r="I15933" s="93" t="s">
        <v>23896</v>
      </c>
      <c r="J15933" s="93" t="s">
        <v>20942</v>
      </c>
      <c r="K15933" s="93" t="s">
        <v>5629</v>
      </c>
      <c r="L15933" s="14">
        <f>AND(vyberHrace&lt;&gt;"",ISNUMBER(SEARCH(vyberHrace,$B15933)))</f>
      </c>
      <c r="M15933" s="14">
        <f>AND($I15933=MID(kododd,1,2),$J15933=MID(kododd,3,3))</f>
      </c>
    </row>
    <row r="15934">
      <c r="A15934" s="95">
        <v>54226</v>
      </c>
      <c r="B15934" s="93" t="s">
        <v>963</v>
      </c>
      <c r="C15934" s="93" t="s">
        <v>1412</v>
      </c>
      <c r="G15934" s="95">
        <v>0</v>
      </c>
      <c r="H15934" s="93" t="s">
        <v>8976</v>
      </c>
      <c r="I15934" s="93" t="s">
        <v>23896</v>
      </c>
      <c r="J15934" s="93" t="s">
        <v>20882</v>
      </c>
      <c r="K15934" s="93" t="s">
        <v>5088</v>
      </c>
      <c r="L15934" s="14">
        <f>AND(vyberHrace&lt;&gt;"",ISNUMBER(SEARCH(vyberHrace,$B15934)))</f>
      </c>
      <c r="M15934" s="14">
        <f>AND($I15934=MID(kododd,1,2),$J15934=MID(kododd,3,3))</f>
      </c>
    </row>
    <row r="15935">
      <c r="A15935" s="95">
        <v>44464</v>
      </c>
      <c r="B15935" s="93" t="s">
        <v>6673</v>
      </c>
      <c r="C15935" s="93" t="s">
        <v>1408</v>
      </c>
      <c r="D15935" s="95">
        <v>1302</v>
      </c>
      <c r="F15935" s="95">
        <v>23737425</v>
      </c>
      <c r="G15935" s="95">
        <v>0</v>
      </c>
      <c r="H15935" s="93" t="s">
        <v>8976</v>
      </c>
      <c r="I15935" s="93" t="s">
        <v>23896</v>
      </c>
      <c r="J15935" s="93" t="s">
        <v>20939</v>
      </c>
      <c r="K15935" s="93" t="s">
        <v>5627</v>
      </c>
      <c r="L15935" s="14">
        <f>AND(vyberHrace&lt;&gt;"",ISNUMBER(SEARCH(vyberHrace,$B15935)))</f>
      </c>
      <c r="M15935" s="14">
        <f>AND($I15935=MID(kododd,1,2),$J15935=MID(kododd,3,3))</f>
      </c>
    </row>
    <row r="15936">
      <c r="A15936" s="95">
        <v>61286</v>
      </c>
      <c r="B15936" s="93" t="s">
        <v>27493</v>
      </c>
      <c r="C15936" s="93" t="s">
        <v>1486</v>
      </c>
      <c r="G15936" s="95">
        <v>0</v>
      </c>
      <c r="H15936" s="93" t="s">
        <v>8976</v>
      </c>
      <c r="I15936" s="93" t="s">
        <v>23896</v>
      </c>
      <c r="J15936" s="93" t="s">
        <v>20954</v>
      </c>
      <c r="K15936" s="93" t="s">
        <v>133</v>
      </c>
      <c r="L15936" s="14">
        <f>AND(vyberHrace&lt;&gt;"",ISNUMBER(SEARCH(vyberHrace,$B15936)))</f>
      </c>
      <c r="M15936" s="14">
        <f>AND($I15936=MID(kododd,1,2),$J15936=MID(kododd,3,3))</f>
      </c>
    </row>
    <row r="15937">
      <c r="A15937" s="95">
        <v>49801</v>
      </c>
      <c r="B15937" s="93" t="s">
        <v>6693</v>
      </c>
      <c r="C15937" s="93" t="s">
        <v>1429</v>
      </c>
      <c r="D15937" s="95">
        <v>1299</v>
      </c>
      <c r="F15937" s="95">
        <v>23757671</v>
      </c>
      <c r="G15937" s="95">
        <v>250</v>
      </c>
      <c r="H15937" s="93" t="s">
        <v>8976</v>
      </c>
      <c r="I15937" s="93" t="s">
        <v>23896</v>
      </c>
      <c r="J15937" s="93" t="s">
        <v>21010</v>
      </c>
      <c r="K15937" s="93" t="s">
        <v>5670</v>
      </c>
      <c r="L15937" s="14">
        <f>AND(vyberHrace&lt;&gt;"",ISNUMBER(SEARCH(vyberHrace,$B15937)))</f>
      </c>
      <c r="M15937" s="14">
        <f>AND($I15937=MID(kododd,1,2),$J15937=MID(kododd,3,3))</f>
      </c>
    </row>
    <row r="15938">
      <c r="A15938" s="95">
        <v>61024</v>
      </c>
      <c r="B15938" s="93" t="s">
        <v>27334</v>
      </c>
      <c r="C15938" s="93" t="s">
        <v>1412</v>
      </c>
      <c r="G15938" s="95">
        <v>250</v>
      </c>
      <c r="H15938" s="93" t="s">
        <v>8976</v>
      </c>
      <c r="I15938" s="93" t="s">
        <v>23896</v>
      </c>
      <c r="J15938" s="93" t="s">
        <v>20968</v>
      </c>
      <c r="K15938" s="93" t="s">
        <v>4892</v>
      </c>
      <c r="L15938" s="14">
        <f>AND(vyberHrace&lt;&gt;"",ISNUMBER(SEARCH(vyberHrace,$B15938)))</f>
      </c>
      <c r="M15938" s="14">
        <f>AND($I15938=MID(kododd,1,2),$J15938=MID(kododd,3,3))</f>
      </c>
    </row>
    <row r="15939">
      <c r="A15939" s="95">
        <v>59416</v>
      </c>
      <c r="B15939" s="93" t="s">
        <v>25832</v>
      </c>
      <c r="C15939" s="93" t="s">
        <v>1422</v>
      </c>
      <c r="G15939" s="95">
        <v>250</v>
      </c>
      <c r="H15939" s="93" t="s">
        <v>8976</v>
      </c>
      <c r="I15939" s="93" t="s">
        <v>23896</v>
      </c>
      <c r="J15939" s="93" t="s">
        <v>21029</v>
      </c>
      <c r="K15939" s="93" t="s">
        <v>23953</v>
      </c>
      <c r="L15939" s="14">
        <f>AND(vyberHrace&lt;&gt;"",ISNUMBER(SEARCH(vyberHrace,$B15939)))</f>
      </c>
      <c r="M15939" s="14">
        <f>AND($I15939=MID(kododd,1,2),$J15939=MID(kododd,3,3))</f>
      </c>
    </row>
    <row r="15940">
      <c r="A15940" s="95">
        <v>63058</v>
      </c>
      <c r="B15940" s="93" t="s">
        <v>29315</v>
      </c>
      <c r="C15940" s="93" t="s">
        <v>1409</v>
      </c>
      <c r="G15940" s="95">
        <v>250</v>
      </c>
      <c r="H15940" s="93" t="s">
        <v>8976</v>
      </c>
      <c r="I15940" s="93" t="s">
        <v>23896</v>
      </c>
      <c r="J15940" s="93" t="s">
        <v>20874</v>
      </c>
      <c r="K15940" s="93" t="s">
        <v>1964</v>
      </c>
      <c r="L15940" s="14">
        <f>AND(vyberHrace&lt;&gt;"",ISNUMBER(SEARCH(vyberHrace,$B15940)))</f>
      </c>
      <c r="M15940" s="14">
        <f>AND($I15940=MID(kododd,1,2),$J15940=MID(kododd,3,3))</f>
      </c>
    </row>
    <row r="15941">
      <c r="A15941" s="95">
        <v>3515</v>
      </c>
      <c r="B15941" s="93" t="s">
        <v>12353</v>
      </c>
      <c r="C15941" s="93" t="s">
        <v>1428</v>
      </c>
      <c r="D15941" s="95">
        <v>1676</v>
      </c>
      <c r="G15941" s="95">
        <v>250</v>
      </c>
      <c r="H15941" s="93" t="s">
        <v>8976</v>
      </c>
      <c r="I15941" s="93" t="s">
        <v>23896</v>
      </c>
      <c r="J15941" s="93" t="s">
        <v>20915</v>
      </c>
      <c r="K15941" s="93" t="s">
        <v>26150</v>
      </c>
      <c r="L15941" s="14">
        <f>AND(vyberHrace&lt;&gt;"",ISNUMBER(SEARCH(vyberHrace,$B15941)))</f>
      </c>
      <c r="M15941" s="14">
        <f>AND($I15941=MID(kododd,1,2),$J15941=MID(kododd,3,3))</f>
      </c>
    </row>
    <row r="15942">
      <c r="A15942" s="95">
        <v>42044</v>
      </c>
      <c r="B15942" s="93" t="s">
        <v>12357</v>
      </c>
      <c r="C15942" s="93" t="s">
        <v>1454</v>
      </c>
      <c r="D15942" s="95">
        <v>1555</v>
      </c>
      <c r="G15942" s="95">
        <v>0</v>
      </c>
      <c r="H15942" s="93" t="s">
        <v>8976</v>
      </c>
      <c r="I15942" s="93" t="s">
        <v>23896</v>
      </c>
      <c r="J15942" s="93" t="s">
        <v>20876</v>
      </c>
      <c r="K15942" s="93" t="s">
        <v>1965</v>
      </c>
      <c r="L15942" s="14">
        <f>AND(vyberHrace&lt;&gt;"",ISNUMBER(SEARCH(vyberHrace,$B15942)))</f>
      </c>
      <c r="M15942" s="14">
        <f>AND($I15942=MID(kododd,1,2),$J15942=MID(kododd,3,3))</f>
      </c>
    </row>
    <row r="15943">
      <c r="A15943" s="95">
        <v>35725</v>
      </c>
      <c r="B15943" s="93" t="s">
        <v>10063</v>
      </c>
      <c r="C15943" s="93" t="s">
        <v>1438</v>
      </c>
      <c r="D15943" s="95">
        <v>1077</v>
      </c>
      <c r="G15943" s="95">
        <v>250</v>
      </c>
      <c r="H15943" s="93" t="s">
        <v>8976</v>
      </c>
      <c r="I15943" s="93" t="s">
        <v>23896</v>
      </c>
      <c r="J15943" s="93" t="s">
        <v>20884</v>
      </c>
      <c r="K15943" s="93" t="s">
        <v>6876</v>
      </c>
      <c r="L15943" s="14">
        <f>AND(vyberHrace&lt;&gt;"",ISNUMBER(SEARCH(vyberHrace,$B15943)))</f>
      </c>
      <c r="M15943" s="14">
        <f>AND($I15943=MID(kododd,1,2),$J15943=MID(kododd,3,3))</f>
      </c>
    </row>
    <row r="15944">
      <c r="A15944" s="95">
        <v>63565</v>
      </c>
      <c r="B15944" s="93" t="s">
        <v>29316</v>
      </c>
      <c r="C15944" s="93" t="s">
        <v>1424</v>
      </c>
      <c r="G15944" s="95">
        <v>250</v>
      </c>
      <c r="H15944" s="93" t="s">
        <v>8976</v>
      </c>
      <c r="I15944" s="93" t="s">
        <v>23896</v>
      </c>
      <c r="J15944" s="93" t="s">
        <v>20886</v>
      </c>
      <c r="K15944" s="93" t="s">
        <v>4988</v>
      </c>
      <c r="L15944" s="14">
        <f>AND(vyberHrace&lt;&gt;"",ISNUMBER(SEARCH(vyberHrace,$B15944)))</f>
      </c>
      <c r="M15944" s="14">
        <f>AND($I15944=MID(kododd,1,2),$J15944=MID(kododd,3,3))</f>
      </c>
    </row>
    <row r="15945">
      <c r="A15945" s="95">
        <v>2656</v>
      </c>
      <c r="B15945" s="93" t="s">
        <v>10069</v>
      </c>
      <c r="C15945" s="93" t="s">
        <v>1459</v>
      </c>
      <c r="D15945" s="95">
        <v>1701</v>
      </c>
      <c r="E15945" s="95">
        <v>1740</v>
      </c>
      <c r="F15945" s="95">
        <v>305642</v>
      </c>
      <c r="G15945" s="95">
        <v>250</v>
      </c>
      <c r="H15945" s="93" t="s">
        <v>8976</v>
      </c>
      <c r="I15945" s="93" t="s">
        <v>23896</v>
      </c>
      <c r="J15945" s="93" t="s">
        <v>20927</v>
      </c>
      <c r="K15945" s="93" t="s">
        <v>1501</v>
      </c>
      <c r="L15945" s="14">
        <f>AND(vyberHrace&lt;&gt;"",ISNUMBER(SEARCH(vyberHrace,$B15945)))</f>
      </c>
      <c r="M15945" s="14">
        <f>AND($I15945=MID(kododd,1,2),$J15945=MID(kododd,3,3))</f>
      </c>
    </row>
    <row r="15946">
      <c r="A15946" s="95">
        <v>45165</v>
      </c>
      <c r="B15946" s="93" t="s">
        <v>6982</v>
      </c>
      <c r="C15946" s="93" t="s">
        <v>1438</v>
      </c>
      <c r="D15946" s="95">
        <v>1508</v>
      </c>
      <c r="G15946" s="95">
        <v>250</v>
      </c>
      <c r="H15946" s="93" t="s">
        <v>8976</v>
      </c>
      <c r="I15946" s="93" t="s">
        <v>23896</v>
      </c>
      <c r="J15946" s="93" t="s">
        <v>20994</v>
      </c>
      <c r="K15946" s="93" t="s">
        <v>5630</v>
      </c>
      <c r="L15946" s="14">
        <f>AND(vyberHrace&lt;&gt;"",ISNUMBER(SEARCH(vyberHrace,$B15946)))</f>
      </c>
      <c r="M15946" s="14">
        <f>AND($I15946=MID(kododd,1,2),$J15946=MID(kododd,3,3))</f>
      </c>
    </row>
    <row r="15947">
      <c r="A15947" s="95">
        <v>15588</v>
      </c>
      <c r="B15947" s="93" t="s">
        <v>7907</v>
      </c>
      <c r="C15947" s="93" t="s">
        <v>1434</v>
      </c>
      <c r="D15947" s="95">
        <v>1409</v>
      </c>
      <c r="F15947" s="95">
        <v>23757698</v>
      </c>
      <c r="G15947" s="95">
        <v>0</v>
      </c>
      <c r="H15947" s="93" t="s">
        <v>8976</v>
      </c>
      <c r="I15947" s="93" t="s">
        <v>23896</v>
      </c>
      <c r="J15947" s="93" t="s">
        <v>20895</v>
      </c>
      <c r="K15947" s="93" t="s">
        <v>6043</v>
      </c>
      <c r="L15947" s="14">
        <f>AND(vyberHrace&lt;&gt;"",ISNUMBER(SEARCH(vyberHrace,$B15947)))</f>
      </c>
      <c r="M15947" s="14">
        <f>AND($I15947=MID(kododd,1,2),$J15947=MID(kododd,3,3))</f>
      </c>
    </row>
    <row r="15948">
      <c r="A15948" s="95">
        <v>62196</v>
      </c>
      <c r="B15948" s="93" t="s">
        <v>28387</v>
      </c>
      <c r="C15948" s="93" t="s">
        <v>1487</v>
      </c>
      <c r="F15948" s="95">
        <v>571005420</v>
      </c>
      <c r="G15948" s="95">
        <v>250</v>
      </c>
      <c r="H15948" s="93" t="s">
        <v>8976</v>
      </c>
      <c r="I15948" s="93" t="s">
        <v>23896</v>
      </c>
      <c r="J15948" s="93" t="s">
        <v>20954</v>
      </c>
      <c r="K15948" s="93" t="s">
        <v>133</v>
      </c>
      <c r="L15948" s="14">
        <f>AND(vyberHrace&lt;&gt;"",ISNUMBER(SEARCH(vyberHrace,$B15948)))</f>
      </c>
      <c r="M15948" s="14">
        <f>AND($I15948=MID(kododd,1,2),$J15948=MID(kododd,3,3))</f>
      </c>
    </row>
    <row r="15949">
      <c r="A15949" s="95">
        <v>62600</v>
      </c>
      <c r="B15949" s="93" t="s">
        <v>29317</v>
      </c>
      <c r="C15949" s="93" t="s">
        <v>1486</v>
      </c>
      <c r="G15949" s="95">
        <v>250</v>
      </c>
      <c r="H15949" s="93" t="s">
        <v>8976</v>
      </c>
      <c r="I15949" s="93" t="s">
        <v>23896</v>
      </c>
      <c r="J15949" s="93" t="s">
        <v>23414</v>
      </c>
      <c r="K15949" s="93" t="s">
        <v>21379</v>
      </c>
      <c r="L15949" s="14">
        <f>AND(vyberHrace&lt;&gt;"",ISNUMBER(SEARCH(vyberHrace,$B15949)))</f>
      </c>
      <c r="M15949" s="14">
        <f>AND($I15949=MID(kododd,1,2),$J15949=MID(kododd,3,3))</f>
      </c>
    </row>
    <row r="15950">
      <c r="A15950" s="95">
        <v>61377</v>
      </c>
      <c r="B15950" s="93" t="s">
        <v>27573</v>
      </c>
      <c r="C15950" s="93" t="s">
        <v>1487</v>
      </c>
      <c r="G15950" s="95">
        <v>250</v>
      </c>
      <c r="H15950" s="93" t="s">
        <v>8976</v>
      </c>
      <c r="I15950" s="93" t="s">
        <v>23896</v>
      </c>
      <c r="J15950" s="93" t="s">
        <v>20886</v>
      </c>
      <c r="K15950" s="93" t="s">
        <v>4988</v>
      </c>
      <c r="L15950" s="14">
        <f>AND(vyberHrace&lt;&gt;"",ISNUMBER(SEARCH(vyberHrace,$B15950)))</f>
      </c>
      <c r="M15950" s="14">
        <f>AND($I15950=MID(kododd,1,2),$J15950=MID(kododd,3,3))</f>
      </c>
    </row>
    <row r="15951">
      <c r="A15951" s="95">
        <v>42054</v>
      </c>
      <c r="B15951" s="93" t="s">
        <v>7938</v>
      </c>
      <c r="C15951" s="93" t="s">
        <v>1410</v>
      </c>
      <c r="D15951" s="95">
        <v>1852</v>
      </c>
      <c r="E15951" s="95">
        <v>1789</v>
      </c>
      <c r="F15951" s="95">
        <v>396435</v>
      </c>
      <c r="G15951" s="95">
        <v>250</v>
      </c>
      <c r="H15951" s="93" t="s">
        <v>8976</v>
      </c>
      <c r="I15951" s="93" t="s">
        <v>23896</v>
      </c>
      <c r="J15951" s="93" t="s">
        <v>20864</v>
      </c>
      <c r="K15951" s="93" t="s">
        <v>26135</v>
      </c>
      <c r="L15951" s="14">
        <f>AND(vyberHrace&lt;&gt;"",ISNUMBER(SEARCH(vyberHrace,$B15951)))</f>
      </c>
      <c r="M15951" s="14">
        <f>AND($I15951=MID(kododd,1,2),$J15951=MID(kododd,3,3))</f>
      </c>
    </row>
    <row r="15952">
      <c r="A15952" s="95">
        <v>63290</v>
      </c>
      <c r="B15952" s="93" t="s">
        <v>29318</v>
      </c>
      <c r="C15952" s="93" t="s">
        <v>1486</v>
      </c>
      <c r="G15952" s="95">
        <v>250</v>
      </c>
      <c r="H15952" s="93" t="s">
        <v>8976</v>
      </c>
      <c r="I15952" s="93" t="s">
        <v>23896</v>
      </c>
      <c r="J15952" s="93" t="s">
        <v>20858</v>
      </c>
      <c r="K15952" s="93" t="s">
        <v>2040</v>
      </c>
      <c r="L15952" s="14">
        <f>AND(vyberHrace&lt;&gt;"",ISNUMBER(SEARCH(vyberHrace,$B15952)))</f>
      </c>
      <c r="M15952" s="14">
        <f>AND($I15952=MID(kododd,1,2),$J15952=MID(kododd,3,3))</f>
      </c>
    </row>
    <row r="15953">
      <c r="A15953" s="95">
        <v>62023</v>
      </c>
      <c r="B15953" s="93" t="s">
        <v>28225</v>
      </c>
      <c r="C15953" s="93" t="s">
        <v>1424</v>
      </c>
      <c r="G15953" s="95">
        <v>250</v>
      </c>
      <c r="H15953" s="93" t="s">
        <v>8976</v>
      </c>
      <c r="I15953" s="93" t="s">
        <v>23896</v>
      </c>
      <c r="J15953" s="93" t="s">
        <v>20935</v>
      </c>
      <c r="K15953" s="93" t="s">
        <v>23916</v>
      </c>
      <c r="L15953" s="14">
        <f>AND(vyberHrace&lt;&gt;"",ISNUMBER(SEARCH(vyberHrace,$B15953)))</f>
      </c>
      <c r="M15953" s="14">
        <f>AND($I15953=MID(kododd,1,2),$J15953=MID(kododd,3,3))</f>
      </c>
    </row>
    <row r="15954">
      <c r="A15954" s="95">
        <v>27806</v>
      </c>
      <c r="B15954" s="93" t="s">
        <v>10152</v>
      </c>
      <c r="C15954" s="93" t="s">
        <v>1405</v>
      </c>
      <c r="D15954" s="95">
        <v>1473</v>
      </c>
      <c r="F15954" s="95">
        <v>23757701</v>
      </c>
      <c r="G15954" s="95">
        <v>250</v>
      </c>
      <c r="H15954" s="93" t="s">
        <v>8976</v>
      </c>
      <c r="I15954" s="93" t="s">
        <v>23896</v>
      </c>
      <c r="J15954" s="93" t="s">
        <v>20920</v>
      </c>
      <c r="K15954" s="93" t="s">
        <v>3592</v>
      </c>
      <c r="L15954" s="14">
        <f>AND(vyberHrace&lt;&gt;"",ISNUMBER(SEARCH(vyberHrace,$B15954)))</f>
      </c>
      <c r="M15954" s="14">
        <f>AND($I15954=MID(kododd,1,2),$J15954=MID(kododd,3,3))</f>
      </c>
    </row>
    <row r="15955">
      <c r="A15955" s="95">
        <v>53415</v>
      </c>
      <c r="B15955" s="93" t="s">
        <v>20069</v>
      </c>
      <c r="C15955" s="93" t="s">
        <v>1412</v>
      </c>
      <c r="F15955" s="95">
        <v>23770279</v>
      </c>
      <c r="G15955" s="95">
        <v>250</v>
      </c>
      <c r="H15955" s="93" t="s">
        <v>8976</v>
      </c>
      <c r="I15955" s="93" t="s">
        <v>23896</v>
      </c>
      <c r="J15955" s="93" t="s">
        <v>20920</v>
      </c>
      <c r="K15955" s="93" t="s">
        <v>3592</v>
      </c>
      <c r="L15955" s="14">
        <f>AND(vyberHrace&lt;&gt;"",ISNUMBER(SEARCH(vyberHrace,$B15955)))</f>
      </c>
      <c r="M15955" s="14">
        <f>AND($I15955=MID(kododd,1,2),$J15955=MID(kododd,3,3))</f>
      </c>
    </row>
    <row r="15956">
      <c r="A15956" s="95">
        <v>15263</v>
      </c>
      <c r="B15956" s="93" t="s">
        <v>10164</v>
      </c>
      <c r="C15956" s="93" t="s">
        <v>1423</v>
      </c>
      <c r="D15956" s="95">
        <v>1688</v>
      </c>
      <c r="E15956" s="95">
        <v>1691</v>
      </c>
      <c r="F15956" s="95">
        <v>23717807</v>
      </c>
      <c r="G15956" s="95">
        <v>250</v>
      </c>
      <c r="H15956" s="93" t="s">
        <v>8976</v>
      </c>
      <c r="I15956" s="93" t="s">
        <v>23896</v>
      </c>
      <c r="J15956" s="93" t="s">
        <v>20848</v>
      </c>
      <c r="K15956" s="93" t="s">
        <v>1502</v>
      </c>
      <c r="L15956" s="14">
        <f>AND(vyberHrace&lt;&gt;"",ISNUMBER(SEARCH(vyberHrace,$B15956)))</f>
      </c>
      <c r="M15956" s="14">
        <f>AND($I15956=MID(kododd,1,2),$J15956=MID(kododd,3,3))</f>
      </c>
    </row>
    <row r="15957">
      <c r="A15957" s="95">
        <v>45723</v>
      </c>
      <c r="B15957" s="93" t="s">
        <v>11394</v>
      </c>
      <c r="C15957" s="93" t="s">
        <v>1456</v>
      </c>
      <c r="D15957" s="95">
        <v>1424</v>
      </c>
      <c r="G15957" s="95">
        <v>250</v>
      </c>
      <c r="H15957" s="93" t="s">
        <v>8976</v>
      </c>
      <c r="I15957" s="93" t="s">
        <v>23896</v>
      </c>
      <c r="J15957" s="93" t="s">
        <v>20857</v>
      </c>
      <c r="K15957" s="93" t="s">
        <v>6756</v>
      </c>
      <c r="L15957" s="14">
        <f>AND(vyberHrace&lt;&gt;"",ISNUMBER(SEARCH(vyberHrace,$B15957)))</f>
      </c>
      <c r="M15957" s="14">
        <f>AND($I15957=MID(kododd,1,2),$J15957=MID(kododd,3,3))</f>
      </c>
    </row>
    <row r="15958">
      <c r="A15958" s="95">
        <v>32847</v>
      </c>
      <c r="B15958" s="93" t="s">
        <v>11395</v>
      </c>
      <c r="C15958" s="93" t="s">
        <v>1405</v>
      </c>
      <c r="D15958" s="95">
        <v>1537</v>
      </c>
      <c r="F15958" s="95">
        <v>23728698</v>
      </c>
      <c r="G15958" s="95">
        <v>250</v>
      </c>
      <c r="H15958" s="93" t="s">
        <v>8976</v>
      </c>
      <c r="I15958" s="93" t="s">
        <v>23896</v>
      </c>
      <c r="J15958" s="93" t="s">
        <v>20926</v>
      </c>
      <c r="K15958" s="93" t="s">
        <v>11249</v>
      </c>
      <c r="L15958" s="14">
        <f>AND(vyberHrace&lt;&gt;"",ISNUMBER(SEARCH(vyberHrace,$B15958)))</f>
      </c>
      <c r="M15958" s="14">
        <f>AND($I15958=MID(kododd,1,2),$J15958=MID(kododd,3,3))</f>
      </c>
    </row>
    <row r="15959">
      <c r="A15959" s="95">
        <v>26277</v>
      </c>
      <c r="B15959" s="93" t="s">
        <v>11413</v>
      </c>
      <c r="C15959" s="93" t="s">
        <v>1456</v>
      </c>
      <c r="D15959" s="95">
        <v>1554</v>
      </c>
      <c r="F15959" s="95">
        <v>23735457</v>
      </c>
      <c r="G15959" s="95">
        <v>0</v>
      </c>
      <c r="H15959" s="93" t="s">
        <v>8976</v>
      </c>
      <c r="I15959" s="93" t="s">
        <v>23896</v>
      </c>
      <c r="J15959" s="93" t="s">
        <v>20962</v>
      </c>
      <c r="K15959" s="93" t="s">
        <v>3831</v>
      </c>
      <c r="L15959" s="14">
        <f>AND(vyberHrace&lt;&gt;"",ISNUMBER(SEARCH(vyberHrace,$B15959)))</f>
      </c>
      <c r="M15959" s="14">
        <f>AND($I15959=MID(kododd,1,2),$J15959=MID(kododd,3,3))</f>
      </c>
    </row>
    <row r="15960">
      <c r="A15960" s="95">
        <v>3739</v>
      </c>
      <c r="B15960" s="93" t="s">
        <v>11414</v>
      </c>
      <c r="C15960" s="93" t="s">
        <v>1480</v>
      </c>
      <c r="D15960" s="95">
        <v>1406</v>
      </c>
      <c r="F15960" s="95">
        <v>23759119</v>
      </c>
      <c r="G15960" s="95">
        <v>250</v>
      </c>
      <c r="H15960" s="93" t="s">
        <v>8976</v>
      </c>
      <c r="I15960" s="93" t="s">
        <v>23896</v>
      </c>
      <c r="J15960" s="93" t="s">
        <v>20855</v>
      </c>
      <c r="K15960" s="93" t="s">
        <v>6857</v>
      </c>
      <c r="L15960" s="14">
        <f>AND(vyberHrace&lt;&gt;"",ISNUMBER(SEARCH(vyberHrace,$B15960)))</f>
      </c>
      <c r="M15960" s="14">
        <f>AND($I15960=MID(kododd,1,2),$J15960=MID(kododd,3,3))</f>
      </c>
    </row>
    <row r="15961">
      <c r="A15961" s="95">
        <v>53022</v>
      </c>
      <c r="B15961" s="93" t="s">
        <v>20074</v>
      </c>
      <c r="C15961" s="93" t="s">
        <v>1437</v>
      </c>
      <c r="D15961" s="95">
        <v>1655</v>
      </c>
      <c r="E15961" s="95">
        <v>1764</v>
      </c>
      <c r="F15961" s="95">
        <v>23726938</v>
      </c>
      <c r="G15961" s="95">
        <v>250</v>
      </c>
      <c r="H15961" s="93" t="s">
        <v>8976</v>
      </c>
      <c r="I15961" s="93" t="s">
        <v>23896</v>
      </c>
      <c r="J15961" s="93" t="s">
        <v>20911</v>
      </c>
      <c r="K15961" s="93" t="s">
        <v>26144</v>
      </c>
      <c r="L15961" s="14">
        <f>AND(vyberHrace&lt;&gt;"",ISNUMBER(SEARCH(vyberHrace,$B15961)))</f>
      </c>
      <c r="M15961" s="14">
        <f>AND($I15961=MID(kododd,1,2),$J15961=MID(kododd,3,3))</f>
      </c>
    </row>
    <row r="15962">
      <c r="A15962" s="95">
        <v>26364</v>
      </c>
      <c r="B15962" s="93" t="s">
        <v>9194</v>
      </c>
      <c r="C15962" s="93" t="s">
        <v>1475</v>
      </c>
      <c r="D15962" s="95">
        <v>1629</v>
      </c>
      <c r="E15962" s="95">
        <v>1854</v>
      </c>
      <c r="F15962" s="95">
        <v>23738367</v>
      </c>
      <c r="G15962" s="95">
        <v>250</v>
      </c>
      <c r="H15962" s="93" t="s">
        <v>8976</v>
      </c>
      <c r="I15962" s="93" t="s">
        <v>23896</v>
      </c>
      <c r="J15962" s="93" t="s">
        <v>20926</v>
      </c>
      <c r="K15962" s="93" t="s">
        <v>11249</v>
      </c>
      <c r="L15962" s="14">
        <f>AND(vyberHrace&lt;&gt;"",ISNUMBER(SEARCH(vyberHrace,$B15962)))</f>
      </c>
      <c r="M15962" s="14">
        <f>AND($I15962=MID(kododd,1,2),$J15962=MID(kododd,3,3))</f>
      </c>
    </row>
    <row r="15963">
      <c r="A15963" s="95">
        <v>29072</v>
      </c>
      <c r="B15963" s="93" t="s">
        <v>13695</v>
      </c>
      <c r="C15963" s="93" t="s">
        <v>1439</v>
      </c>
      <c r="D15963" s="95">
        <v>1440</v>
      </c>
      <c r="G15963" s="95">
        <v>250</v>
      </c>
      <c r="H15963" s="93" t="s">
        <v>8976</v>
      </c>
      <c r="I15963" s="93" t="s">
        <v>23896</v>
      </c>
      <c r="J15963" s="93" t="s">
        <v>21001</v>
      </c>
      <c r="K15963" s="93" t="s">
        <v>6547</v>
      </c>
      <c r="L15963" s="14">
        <f>AND(vyberHrace&lt;&gt;"",ISNUMBER(SEARCH(vyberHrace,$B15963)))</f>
      </c>
      <c r="M15963" s="14">
        <f>AND($I15963=MID(kododd,1,2),$J15963=MID(kododd,3,3))</f>
      </c>
    </row>
    <row r="15964">
      <c r="A15964" s="95">
        <v>204</v>
      </c>
      <c r="B15964" s="93" t="s">
        <v>13704</v>
      </c>
      <c r="C15964" s="93" t="s">
        <v>1455</v>
      </c>
      <c r="D15964" s="95">
        <v>2200</v>
      </c>
      <c r="E15964" s="95">
        <v>2221</v>
      </c>
      <c r="F15964" s="95">
        <v>305235</v>
      </c>
      <c r="G15964" s="95">
        <v>250</v>
      </c>
      <c r="H15964" s="93" t="s">
        <v>8976</v>
      </c>
      <c r="I15964" s="93" t="s">
        <v>23896</v>
      </c>
      <c r="J15964" s="93" t="s">
        <v>20975</v>
      </c>
      <c r="K15964" s="93" t="s">
        <v>4922</v>
      </c>
      <c r="L15964" s="14">
        <f>AND(vyberHrace&lt;&gt;"",ISNUMBER(SEARCH(vyberHrace,$B15964)))</f>
      </c>
      <c r="M15964" s="14">
        <f>AND($I15964=MID(kododd,1,2),$J15964=MID(kododd,3,3))</f>
      </c>
    </row>
    <row r="15965">
      <c r="A15965" s="95">
        <v>40618</v>
      </c>
      <c r="B15965" s="93" t="s">
        <v>6645</v>
      </c>
      <c r="C15965" s="93" t="s">
        <v>1471</v>
      </c>
      <c r="D15965" s="95">
        <v>1551</v>
      </c>
      <c r="F15965" s="95">
        <v>23705531</v>
      </c>
      <c r="G15965" s="95">
        <v>0</v>
      </c>
      <c r="H15965" s="93" t="s">
        <v>8976</v>
      </c>
      <c r="I15965" s="93" t="s">
        <v>23896</v>
      </c>
      <c r="J15965" s="93" t="s">
        <v>21011</v>
      </c>
      <c r="K15965" s="93" t="s">
        <v>11222</v>
      </c>
      <c r="L15965" s="14">
        <f>AND(vyberHrace&lt;&gt;"",ISNUMBER(SEARCH(vyberHrace,$B15965)))</f>
      </c>
      <c r="M15965" s="14">
        <f>AND($I15965=MID(kododd,1,2),$J15965=MID(kododd,3,3))</f>
      </c>
    </row>
    <row r="15966">
      <c r="A15966" s="95">
        <v>51733</v>
      </c>
      <c r="B15966" s="93" t="s">
        <v>5674</v>
      </c>
      <c r="C15966" s="93" t="s">
        <v>1402</v>
      </c>
      <c r="D15966" s="95">
        <v>2150</v>
      </c>
      <c r="E15966" s="95">
        <v>2179</v>
      </c>
      <c r="F15966" s="95">
        <v>23739118</v>
      </c>
      <c r="G15966" s="95">
        <v>250</v>
      </c>
      <c r="H15966" s="93" t="s">
        <v>8976</v>
      </c>
      <c r="I15966" s="93" t="s">
        <v>23896</v>
      </c>
      <c r="J15966" s="93" t="s">
        <v>20975</v>
      </c>
      <c r="K15966" s="93" t="s">
        <v>4922</v>
      </c>
      <c r="L15966" s="14">
        <f>AND(vyberHrace&lt;&gt;"",ISNUMBER(SEARCH(vyberHrace,$B15966)))</f>
      </c>
      <c r="M15966" s="14">
        <f>AND($I15966=MID(kododd,1,2),$J15966=MID(kododd,3,3))</f>
      </c>
    </row>
    <row r="15967">
      <c r="A15967" s="95">
        <v>34163</v>
      </c>
      <c r="B15967" s="93" t="s">
        <v>11115</v>
      </c>
      <c r="C15967" s="93" t="s">
        <v>1448</v>
      </c>
      <c r="D15967" s="95">
        <v>1724</v>
      </c>
      <c r="E15967" s="95">
        <v>1890</v>
      </c>
      <c r="F15967" s="95">
        <v>23757710</v>
      </c>
      <c r="G15967" s="95">
        <v>250</v>
      </c>
      <c r="H15967" s="93" t="s">
        <v>8976</v>
      </c>
      <c r="I15967" s="93" t="s">
        <v>23896</v>
      </c>
      <c r="J15967" s="93" t="s">
        <v>20923</v>
      </c>
      <c r="K15967" s="93" t="s">
        <v>5569</v>
      </c>
      <c r="L15967" s="14">
        <f>AND(vyberHrace&lt;&gt;"",ISNUMBER(SEARCH(vyberHrace,$B15967)))</f>
      </c>
      <c r="M15967" s="14">
        <f>AND($I15967=MID(kododd,1,2),$J15967=MID(kododd,3,3))</f>
      </c>
    </row>
    <row r="15968">
      <c r="A15968" s="95">
        <v>58998</v>
      </c>
      <c r="B15968" s="93" t="s">
        <v>25450</v>
      </c>
      <c r="C15968" s="93" t="s">
        <v>1411</v>
      </c>
      <c r="G15968" s="95">
        <v>250</v>
      </c>
      <c r="H15968" s="93" t="s">
        <v>8976</v>
      </c>
      <c r="I15968" s="93" t="s">
        <v>23896</v>
      </c>
      <c r="J15968" s="93" t="s">
        <v>20884</v>
      </c>
      <c r="K15968" s="93" t="s">
        <v>6876</v>
      </c>
      <c r="L15968" s="14">
        <f>AND(vyberHrace&lt;&gt;"",ISNUMBER(SEARCH(vyberHrace,$B15968)))</f>
      </c>
      <c r="M15968" s="14">
        <f>AND($I15968=MID(kododd,1,2),$J15968=MID(kododd,3,3))</f>
      </c>
    </row>
    <row r="15969">
      <c r="A15969" s="95">
        <v>59145</v>
      </c>
      <c r="B15969" s="93" t="s">
        <v>8923</v>
      </c>
      <c r="C15969" s="93" t="s">
        <v>1402</v>
      </c>
      <c r="G15969" s="95">
        <v>250</v>
      </c>
      <c r="H15969" s="93" t="s">
        <v>8976</v>
      </c>
      <c r="I15969" s="93" t="s">
        <v>23896</v>
      </c>
      <c r="J15969" s="93" t="s">
        <v>20859</v>
      </c>
      <c r="K15969" s="93" t="s">
        <v>28058</v>
      </c>
      <c r="L15969" s="14">
        <f>AND(vyberHrace&lt;&gt;"",ISNUMBER(SEARCH(vyberHrace,$B15969)))</f>
      </c>
      <c r="M15969" s="14">
        <f>AND($I15969=MID(kododd,1,2),$J15969=MID(kododd,3,3))</f>
      </c>
    </row>
    <row r="15970">
      <c r="A15970" s="95">
        <v>58997</v>
      </c>
      <c r="B15970" s="93" t="s">
        <v>8932</v>
      </c>
      <c r="C15970" s="93" t="s">
        <v>1411</v>
      </c>
      <c r="G15970" s="95">
        <v>250</v>
      </c>
      <c r="H15970" s="93" t="s">
        <v>8976</v>
      </c>
      <c r="I15970" s="93" t="s">
        <v>23896</v>
      </c>
      <c r="J15970" s="93" t="s">
        <v>20884</v>
      </c>
      <c r="K15970" s="93" t="s">
        <v>6876</v>
      </c>
      <c r="L15970" s="14">
        <f>AND(vyberHrace&lt;&gt;"",ISNUMBER(SEARCH(vyberHrace,$B15970)))</f>
      </c>
      <c r="M15970" s="14">
        <f>AND($I15970=MID(kododd,1,2),$J15970=MID(kododd,3,3))</f>
      </c>
    </row>
    <row r="15971">
      <c r="A15971" s="95">
        <v>39933</v>
      </c>
      <c r="B15971" s="93" t="s">
        <v>8933</v>
      </c>
      <c r="C15971" s="93" t="s">
        <v>1449</v>
      </c>
      <c r="D15971" s="95">
        <v>1281</v>
      </c>
      <c r="F15971" s="95">
        <v>23766743</v>
      </c>
      <c r="G15971" s="95">
        <v>250</v>
      </c>
      <c r="H15971" s="93" t="s">
        <v>8976</v>
      </c>
      <c r="I15971" s="93" t="s">
        <v>23896</v>
      </c>
      <c r="J15971" s="93" t="s">
        <v>20939</v>
      </c>
      <c r="K15971" s="93" t="s">
        <v>5627</v>
      </c>
      <c r="L15971" s="14">
        <f>AND(vyberHrace&lt;&gt;"",ISNUMBER(SEARCH(vyberHrace,$B15971)))</f>
      </c>
      <c r="M15971" s="14">
        <f>AND($I15971=MID(kododd,1,2),$J15971=MID(kododd,3,3))</f>
      </c>
    </row>
    <row r="15972">
      <c r="A15972" s="95">
        <v>1845</v>
      </c>
      <c r="B15972" s="93" t="s">
        <v>8934</v>
      </c>
      <c r="C15972" s="93" t="s">
        <v>1446</v>
      </c>
      <c r="D15972" s="95">
        <v>2206</v>
      </c>
      <c r="E15972" s="95">
        <v>2212</v>
      </c>
      <c r="F15972" s="95">
        <v>309052</v>
      </c>
      <c r="G15972" s="95">
        <v>250</v>
      </c>
      <c r="H15972" s="93" t="s">
        <v>8976</v>
      </c>
      <c r="I15972" s="93" t="s">
        <v>23896</v>
      </c>
      <c r="J15972" s="93" t="s">
        <v>20927</v>
      </c>
      <c r="K15972" s="93" t="s">
        <v>1501</v>
      </c>
      <c r="L15972" s="14">
        <f>AND(vyberHrace&lt;&gt;"",ISNUMBER(SEARCH(vyberHrace,$B15972)))</f>
      </c>
      <c r="M15972" s="14">
        <f>AND($I15972=MID(kododd,1,2),$J15972=MID(kododd,3,3))</f>
      </c>
    </row>
    <row r="15973">
      <c r="A15973" s="95">
        <v>55115</v>
      </c>
      <c r="B15973" s="93" t="s">
        <v>1339</v>
      </c>
      <c r="C15973" s="93" t="s">
        <v>1446</v>
      </c>
      <c r="F15973" s="95">
        <v>23752360</v>
      </c>
      <c r="G15973" s="95">
        <v>500</v>
      </c>
      <c r="H15973" s="93" t="s">
        <v>8976</v>
      </c>
      <c r="I15973" s="93" t="s">
        <v>23896</v>
      </c>
      <c r="J15973" s="93" t="s">
        <v>23412</v>
      </c>
      <c r="K15973" s="93" t="s">
        <v>21367</v>
      </c>
      <c r="L15973" s="14">
        <f>AND(vyberHrace&lt;&gt;"",ISNUMBER(SEARCH(vyberHrace,$B15973)))</f>
      </c>
      <c r="M15973" s="14">
        <f>AND($I15973=MID(kododd,1,2),$J15973=MID(kododd,3,3))</f>
      </c>
    </row>
    <row r="15974">
      <c r="A15974" s="95">
        <v>55740</v>
      </c>
      <c r="B15974" s="93" t="s">
        <v>22846</v>
      </c>
      <c r="C15974" s="93" t="s">
        <v>1407</v>
      </c>
      <c r="D15974" s="95">
        <v>1273</v>
      </c>
      <c r="G15974" s="95">
        <v>0</v>
      </c>
      <c r="H15974" s="93" t="s">
        <v>8976</v>
      </c>
      <c r="I15974" s="93" t="s">
        <v>23896</v>
      </c>
      <c r="J15974" s="93" t="s">
        <v>20856</v>
      </c>
      <c r="K15974" s="93" t="s">
        <v>6885</v>
      </c>
      <c r="L15974" s="14">
        <f>AND(vyberHrace&lt;&gt;"",ISNUMBER(SEARCH(vyberHrace,$B15974)))</f>
      </c>
      <c r="M15974" s="14">
        <f>AND($I15974=MID(kododd,1,2),$J15974=MID(kododd,3,3))</f>
      </c>
    </row>
    <row r="15975">
      <c r="A15975" s="95">
        <v>60679</v>
      </c>
      <c r="B15975" s="93" t="s">
        <v>27093</v>
      </c>
      <c r="C15975" s="93" t="s">
        <v>1486</v>
      </c>
      <c r="G15975" s="95">
        <v>250</v>
      </c>
      <c r="H15975" s="93" t="s">
        <v>8976</v>
      </c>
      <c r="I15975" s="93" t="s">
        <v>23896</v>
      </c>
      <c r="J15975" s="93" t="s">
        <v>23414</v>
      </c>
      <c r="K15975" s="93" t="s">
        <v>21379</v>
      </c>
      <c r="L15975" s="14">
        <f>AND(vyberHrace&lt;&gt;"",ISNUMBER(SEARCH(vyberHrace,$B15975)))</f>
      </c>
      <c r="M15975" s="14">
        <f>AND($I15975=MID(kododd,1,2),$J15975=MID(kododd,3,3))</f>
      </c>
    </row>
    <row r="15976">
      <c r="A15976" s="95">
        <v>8299</v>
      </c>
      <c r="B15976" s="93" t="s">
        <v>23937</v>
      </c>
      <c r="C15976" s="93" t="s">
        <v>1462</v>
      </c>
      <c r="D15976" s="95">
        <v>1701</v>
      </c>
      <c r="F15976" s="95">
        <v>23707178</v>
      </c>
      <c r="G15976" s="95">
        <v>250</v>
      </c>
      <c r="H15976" s="93" t="s">
        <v>8976</v>
      </c>
      <c r="I15976" s="93" t="s">
        <v>23896</v>
      </c>
      <c r="J15976" s="93" t="s">
        <v>20961</v>
      </c>
      <c r="K15976" s="93" t="s">
        <v>5583</v>
      </c>
      <c r="L15976" s="14">
        <f>AND(vyberHrace&lt;&gt;"",ISNUMBER(SEARCH(vyberHrace,$B15976)))</f>
      </c>
      <c r="M15976" s="14">
        <f>AND($I15976=MID(kododd,1,2),$J15976=MID(kododd,3,3))</f>
      </c>
    </row>
    <row r="15977">
      <c r="A15977" s="95">
        <v>38853</v>
      </c>
      <c r="B15977" s="93" t="s">
        <v>8961</v>
      </c>
      <c r="C15977" s="93" t="s">
        <v>1440</v>
      </c>
      <c r="D15977" s="95">
        <v>1596</v>
      </c>
      <c r="E15977" s="95">
        <v>1848</v>
      </c>
      <c r="F15977" s="95">
        <v>23757728</v>
      </c>
      <c r="G15977" s="95">
        <v>250</v>
      </c>
      <c r="H15977" s="93" t="s">
        <v>8976</v>
      </c>
      <c r="I15977" s="93" t="s">
        <v>23896</v>
      </c>
      <c r="J15977" s="93" t="s">
        <v>20897</v>
      </c>
      <c r="K15977" s="93" t="s">
        <v>5617</v>
      </c>
      <c r="L15977" s="14">
        <f>AND(vyberHrace&lt;&gt;"",ISNUMBER(SEARCH(vyberHrace,$B15977)))</f>
      </c>
      <c r="M15977" s="14">
        <f>AND($I15977=MID(kododd,1,2),$J15977=MID(kododd,3,3))</f>
      </c>
    </row>
    <row r="15978">
      <c r="A15978" s="95">
        <v>4947</v>
      </c>
      <c r="B15978" s="93" t="s">
        <v>8971</v>
      </c>
      <c r="C15978" s="93" t="s">
        <v>1471</v>
      </c>
      <c r="D15978" s="95">
        <v>1537</v>
      </c>
      <c r="G15978" s="95">
        <v>250</v>
      </c>
      <c r="H15978" s="93" t="s">
        <v>8976</v>
      </c>
      <c r="I15978" s="93" t="s">
        <v>23896</v>
      </c>
      <c r="J15978" s="93" t="s">
        <v>20852</v>
      </c>
      <c r="K15978" s="93" t="s">
        <v>6013</v>
      </c>
      <c r="L15978" s="14">
        <f>AND(vyberHrace&lt;&gt;"",ISNUMBER(SEARCH(vyberHrace,$B15978)))</f>
      </c>
      <c r="M15978" s="14">
        <f>AND($I15978=MID(kododd,1,2),$J15978=MID(kododd,3,3))</f>
      </c>
    </row>
    <row r="15979">
      <c r="A15979" s="95">
        <v>49291</v>
      </c>
      <c r="B15979" s="93" t="s">
        <v>24060</v>
      </c>
      <c r="C15979" s="93" t="s">
        <v>1446</v>
      </c>
      <c r="D15979" s="95">
        <v>1547</v>
      </c>
      <c r="E15979" s="95">
        <v>1751</v>
      </c>
      <c r="F15979" s="95">
        <v>23757736</v>
      </c>
      <c r="G15979" s="95">
        <v>250</v>
      </c>
      <c r="H15979" s="93" t="s">
        <v>8976</v>
      </c>
      <c r="I15979" s="93" t="s">
        <v>23896</v>
      </c>
      <c r="J15979" s="93" t="s">
        <v>20963</v>
      </c>
      <c r="K15979" s="93" t="s">
        <v>8996</v>
      </c>
      <c r="L15979" s="14">
        <f>AND(vyberHrace&lt;&gt;"",ISNUMBER(SEARCH(vyberHrace,$B15979)))</f>
      </c>
      <c r="M15979" s="14">
        <f>AND($I15979=MID(kododd,1,2),$J15979=MID(kododd,3,3))</f>
      </c>
    </row>
    <row r="15980">
      <c r="A15980" s="95">
        <v>2362</v>
      </c>
      <c r="B15980" s="93" t="s">
        <v>8026</v>
      </c>
      <c r="C15980" s="93" t="s">
        <v>1401</v>
      </c>
      <c r="D15980" s="95">
        <v>1803</v>
      </c>
      <c r="F15980" s="95">
        <v>348040</v>
      </c>
      <c r="G15980" s="95">
        <v>0</v>
      </c>
      <c r="H15980" s="93" t="s">
        <v>8976</v>
      </c>
      <c r="I15980" s="93" t="s">
        <v>23896</v>
      </c>
      <c r="J15980" s="93" t="s">
        <v>20963</v>
      </c>
      <c r="K15980" s="93" t="s">
        <v>8996</v>
      </c>
      <c r="L15980" s="14">
        <f>AND(vyberHrace&lt;&gt;"",ISNUMBER(SEARCH(vyberHrace,$B15980)))</f>
      </c>
      <c r="M15980" s="14">
        <f>AND($I15980=MID(kododd,1,2),$J15980=MID(kododd,3,3))</f>
      </c>
    </row>
    <row r="15981">
      <c r="A15981" s="95">
        <v>56505</v>
      </c>
      <c r="B15981" s="93" t="s">
        <v>22862</v>
      </c>
      <c r="C15981" s="93" t="s">
        <v>1450</v>
      </c>
      <c r="D15981" s="95">
        <v>1742</v>
      </c>
      <c r="E15981" s="95">
        <v>1858</v>
      </c>
      <c r="F15981" s="95">
        <v>23780304</v>
      </c>
      <c r="G15981" s="95">
        <v>250</v>
      </c>
      <c r="H15981" s="93" t="s">
        <v>8976</v>
      </c>
      <c r="I15981" s="93" t="s">
        <v>23896</v>
      </c>
      <c r="J15981" s="93" t="s">
        <v>20864</v>
      </c>
      <c r="K15981" s="93" t="s">
        <v>26135</v>
      </c>
      <c r="L15981" s="14">
        <f>AND(vyberHrace&lt;&gt;"",ISNUMBER(SEARCH(vyberHrace,$B15981)))</f>
      </c>
      <c r="M15981" s="14">
        <f>AND($I15981=MID(kododd,1,2),$J15981=MID(kododd,3,3))</f>
      </c>
    </row>
    <row r="15982">
      <c r="A15982" s="95">
        <v>63309</v>
      </c>
      <c r="B15982" s="93" t="s">
        <v>29319</v>
      </c>
      <c r="C15982" s="93" t="s">
        <v>1411</v>
      </c>
      <c r="G15982" s="95">
        <v>250</v>
      </c>
      <c r="H15982" s="93" t="s">
        <v>8976</v>
      </c>
      <c r="I15982" s="93" t="s">
        <v>23896</v>
      </c>
      <c r="J15982" s="93" t="s">
        <v>21029</v>
      </c>
      <c r="K15982" s="93" t="s">
        <v>23953</v>
      </c>
      <c r="L15982" s="14">
        <f>AND(vyberHrace&lt;&gt;"",ISNUMBER(SEARCH(vyberHrace,$B15982)))</f>
      </c>
      <c r="M15982" s="14">
        <f>AND($I15982=MID(kododd,1,2),$J15982=MID(kododd,3,3))</f>
      </c>
    </row>
    <row r="15983">
      <c r="A15983" s="95">
        <v>48285</v>
      </c>
      <c r="B15983" s="93" t="s">
        <v>8034</v>
      </c>
      <c r="C15983" s="93" t="s">
        <v>1412</v>
      </c>
      <c r="D15983" s="95">
        <v>1029</v>
      </c>
      <c r="F15983" s="95">
        <v>571005579</v>
      </c>
      <c r="G15983" s="95">
        <v>250</v>
      </c>
      <c r="H15983" s="93" t="s">
        <v>8976</v>
      </c>
      <c r="I15983" s="93" t="s">
        <v>23896</v>
      </c>
      <c r="J15983" s="93" t="s">
        <v>21029</v>
      </c>
      <c r="K15983" s="93" t="s">
        <v>23953</v>
      </c>
      <c r="L15983" s="14">
        <f>AND(vyberHrace&lt;&gt;"",ISNUMBER(SEARCH(vyberHrace,$B15983)))</f>
      </c>
      <c r="M15983" s="14">
        <f>AND($I15983=MID(kododd,1,2),$J15983=MID(kododd,3,3))</f>
      </c>
    </row>
    <row r="15984">
      <c r="A15984" s="95">
        <v>63857</v>
      </c>
      <c r="B15984" s="93" t="s">
        <v>30006</v>
      </c>
      <c r="C15984" s="93" t="s">
        <v>1406</v>
      </c>
      <c r="G15984" s="95">
        <v>250</v>
      </c>
      <c r="H15984" s="93" t="s">
        <v>8976</v>
      </c>
      <c r="I15984" s="93" t="s">
        <v>23896</v>
      </c>
      <c r="J15984" s="93" t="s">
        <v>20915</v>
      </c>
      <c r="K15984" s="93" t="s">
        <v>26150</v>
      </c>
      <c r="L15984" s="14">
        <f>AND(vyberHrace&lt;&gt;"",ISNUMBER(SEARCH(vyberHrace,$B15984)))</f>
      </c>
      <c r="M15984" s="14">
        <f>AND($I15984=MID(kododd,1,2),$J15984=MID(kododd,3,3))</f>
      </c>
    </row>
    <row r="15985">
      <c r="A15985" s="95">
        <v>60456</v>
      </c>
      <c r="B15985" s="93" t="s">
        <v>26893</v>
      </c>
      <c r="C15985" s="93" t="s">
        <v>1486</v>
      </c>
      <c r="F15985" s="95">
        <v>23796561</v>
      </c>
      <c r="G15985" s="95">
        <v>250</v>
      </c>
      <c r="H15985" s="93" t="s">
        <v>8976</v>
      </c>
      <c r="I15985" s="93" t="s">
        <v>23896</v>
      </c>
      <c r="J15985" s="93" t="s">
        <v>20975</v>
      </c>
      <c r="K15985" s="93" t="s">
        <v>4922</v>
      </c>
      <c r="L15985" s="14">
        <f>AND(vyberHrace&lt;&gt;"",ISNUMBER(SEARCH(vyberHrace,$B15985)))</f>
      </c>
      <c r="M15985" s="14">
        <f>AND($I15985=MID(kododd,1,2),$J15985=MID(kododd,3,3))</f>
      </c>
    </row>
    <row r="15986">
      <c r="A15986" s="95">
        <v>39882</v>
      </c>
      <c r="B15986" s="93" t="s">
        <v>5965</v>
      </c>
      <c r="C15986" s="93" t="s">
        <v>1421</v>
      </c>
      <c r="D15986" s="95">
        <v>1230</v>
      </c>
      <c r="F15986" s="95">
        <v>23794852</v>
      </c>
      <c r="G15986" s="95">
        <v>250</v>
      </c>
      <c r="H15986" s="93" t="s">
        <v>8976</v>
      </c>
      <c r="I15986" s="93" t="s">
        <v>23896</v>
      </c>
      <c r="J15986" s="93" t="s">
        <v>20895</v>
      </c>
      <c r="K15986" s="93" t="s">
        <v>6043</v>
      </c>
      <c r="L15986" s="14">
        <f>AND(vyberHrace&lt;&gt;"",ISNUMBER(SEARCH(vyberHrace,$B15986)))</f>
      </c>
      <c r="M15986" s="14">
        <f>AND($I15986=MID(kododd,1,2),$J15986=MID(kododd,3,3))</f>
      </c>
    </row>
    <row r="15987">
      <c r="A15987" s="95">
        <v>60459</v>
      </c>
      <c r="B15987" s="93" t="s">
        <v>26896</v>
      </c>
      <c r="C15987" s="93" t="s">
        <v>1398</v>
      </c>
      <c r="G15987" s="95">
        <v>250</v>
      </c>
      <c r="H15987" s="93" t="s">
        <v>8976</v>
      </c>
      <c r="I15987" s="93" t="s">
        <v>23896</v>
      </c>
      <c r="J15987" s="93" t="s">
        <v>20927</v>
      </c>
      <c r="K15987" s="93" t="s">
        <v>1501</v>
      </c>
      <c r="L15987" s="14">
        <f>AND(vyberHrace&lt;&gt;"",ISNUMBER(SEARCH(vyberHrace,$B15987)))</f>
      </c>
      <c r="M15987" s="14">
        <f>AND($I15987=MID(kododd,1,2),$J15987=MID(kododd,3,3))</f>
      </c>
    </row>
    <row r="15988">
      <c r="A15988" s="95">
        <v>50370</v>
      </c>
      <c r="B15988" s="93" t="s">
        <v>5010</v>
      </c>
      <c r="C15988" s="93" t="s">
        <v>1431</v>
      </c>
      <c r="D15988" s="95">
        <v>1532</v>
      </c>
      <c r="E15988" s="95">
        <v>1715</v>
      </c>
      <c r="F15988" s="95">
        <v>23743077</v>
      </c>
      <c r="G15988" s="95">
        <v>250</v>
      </c>
      <c r="H15988" s="93" t="s">
        <v>8976</v>
      </c>
      <c r="I15988" s="93" t="s">
        <v>23896</v>
      </c>
      <c r="J15988" s="93" t="s">
        <v>20979</v>
      </c>
      <c r="K15988" s="93" t="s">
        <v>7806</v>
      </c>
      <c r="L15988" s="14">
        <f>AND(vyberHrace&lt;&gt;"",ISNUMBER(SEARCH(vyberHrace,$B15988)))</f>
      </c>
      <c r="M15988" s="14">
        <f>AND($I15988=MID(kododd,1,2),$J15988=MID(kododd,3,3))</f>
      </c>
    </row>
    <row r="15989">
      <c r="A15989" s="95">
        <v>353</v>
      </c>
      <c r="B15989" s="93" t="s">
        <v>6047</v>
      </c>
      <c r="C15989" s="93" t="s">
        <v>1471</v>
      </c>
      <c r="D15989" s="95">
        <v>2092</v>
      </c>
      <c r="E15989" s="95">
        <v>2121</v>
      </c>
      <c r="F15989" s="95">
        <v>314404</v>
      </c>
      <c r="G15989" s="95">
        <v>0</v>
      </c>
      <c r="H15989" s="93" t="s">
        <v>8976</v>
      </c>
      <c r="I15989" s="93" t="s">
        <v>23896</v>
      </c>
      <c r="J15989" s="93" t="s">
        <v>23412</v>
      </c>
      <c r="K15989" s="93" t="s">
        <v>21367</v>
      </c>
      <c r="L15989" s="14">
        <f>AND(vyberHrace&lt;&gt;"",ISNUMBER(SEARCH(vyberHrace,$B15989)))</f>
      </c>
      <c r="M15989" s="14">
        <f>AND($I15989=MID(kododd,1,2),$J15989=MID(kododd,3,3))</f>
      </c>
    </row>
    <row r="15990">
      <c r="A15990" s="95">
        <v>57620</v>
      </c>
      <c r="B15990" s="93" t="s">
        <v>24195</v>
      </c>
      <c r="C15990" s="93" t="s">
        <v>1422</v>
      </c>
      <c r="G15990" s="95">
        <v>0</v>
      </c>
      <c r="H15990" s="93" t="s">
        <v>8976</v>
      </c>
      <c r="I15990" s="93" t="s">
        <v>23896</v>
      </c>
      <c r="J15990" s="93" t="s">
        <v>20874</v>
      </c>
      <c r="K15990" s="93" t="s">
        <v>1964</v>
      </c>
      <c r="L15990" s="14">
        <f>AND(vyberHrace&lt;&gt;"",ISNUMBER(SEARCH(vyberHrace,$B15990)))</f>
      </c>
      <c r="M15990" s="14">
        <f>AND($I15990=MID(kododd,1,2),$J15990=MID(kododd,3,3))</f>
      </c>
    </row>
    <row r="15991">
      <c r="A15991" s="95">
        <v>48949</v>
      </c>
      <c r="B15991" s="93" t="s">
        <v>6048</v>
      </c>
      <c r="C15991" s="93" t="s">
        <v>1410</v>
      </c>
      <c r="G15991" s="95">
        <v>0</v>
      </c>
      <c r="H15991" s="93" t="s">
        <v>8976</v>
      </c>
      <c r="I15991" s="93" t="s">
        <v>23896</v>
      </c>
      <c r="J15991" s="93" t="s">
        <v>20954</v>
      </c>
      <c r="K15991" s="93" t="s">
        <v>133</v>
      </c>
      <c r="L15991" s="14">
        <f>AND(vyberHrace&lt;&gt;"",ISNUMBER(SEARCH(vyberHrace,$B15991)))</f>
      </c>
      <c r="M15991" s="14">
        <f>AND($I15991=MID(kododd,1,2),$J15991=MID(kododd,3,3))</f>
      </c>
    </row>
    <row r="15992">
      <c r="A15992" s="95">
        <v>10045</v>
      </c>
      <c r="B15992" s="93" t="s">
        <v>6058</v>
      </c>
      <c r="C15992" s="93" t="s">
        <v>1469</v>
      </c>
      <c r="D15992" s="95">
        <v>1647</v>
      </c>
      <c r="G15992" s="95">
        <v>0</v>
      </c>
      <c r="H15992" s="93" t="s">
        <v>8976</v>
      </c>
      <c r="I15992" s="93" t="s">
        <v>23896</v>
      </c>
      <c r="J15992" s="93" t="s">
        <v>20947</v>
      </c>
      <c r="K15992" s="93" t="s">
        <v>11264</v>
      </c>
      <c r="L15992" s="14">
        <f>AND(vyberHrace&lt;&gt;"",ISNUMBER(SEARCH(vyberHrace,$B15992)))</f>
      </c>
      <c r="M15992" s="14">
        <f>AND($I15992=MID(kododd,1,2),$J15992=MID(kododd,3,3))</f>
      </c>
    </row>
    <row r="15993">
      <c r="A15993" s="95">
        <v>63319</v>
      </c>
      <c r="B15993" s="93" t="s">
        <v>29320</v>
      </c>
      <c r="C15993" s="93" t="s">
        <v>1486</v>
      </c>
      <c r="G15993" s="95">
        <v>250</v>
      </c>
      <c r="H15993" s="93" t="s">
        <v>8976</v>
      </c>
      <c r="I15993" s="93" t="s">
        <v>23896</v>
      </c>
      <c r="J15993" s="93" t="s">
        <v>20997</v>
      </c>
      <c r="K15993" s="93" t="s">
        <v>7827</v>
      </c>
      <c r="L15993" s="14">
        <f>AND(vyberHrace&lt;&gt;"",ISNUMBER(SEARCH(vyberHrace,$B15993)))</f>
      </c>
      <c r="M15993" s="14">
        <f>AND($I15993=MID(kododd,1,2),$J15993=MID(kododd,3,3))</f>
      </c>
    </row>
    <row r="15994">
      <c r="A15994" s="95">
        <v>46197</v>
      </c>
      <c r="B15994" s="93" t="s">
        <v>5635</v>
      </c>
      <c r="C15994" s="93" t="s">
        <v>3255</v>
      </c>
      <c r="G15994" s="95">
        <v>0</v>
      </c>
      <c r="H15994" s="93" t="s">
        <v>8976</v>
      </c>
      <c r="I15994" s="93" t="s">
        <v>23896</v>
      </c>
      <c r="J15994" s="93" t="s">
        <v>20913</v>
      </c>
      <c r="K15994" s="93" t="s">
        <v>2015</v>
      </c>
      <c r="L15994" s="14">
        <f>AND(vyberHrace&lt;&gt;"",ISNUMBER(SEARCH(vyberHrace,$B15994)))</f>
      </c>
      <c r="M15994" s="14">
        <f>AND($I15994=MID(kododd,1,2),$J15994=MID(kododd,3,3))</f>
      </c>
    </row>
    <row r="15995">
      <c r="A15995" s="95">
        <v>1701</v>
      </c>
      <c r="B15995" s="93" t="s">
        <v>5638</v>
      </c>
      <c r="C15995" s="93" t="s">
        <v>1432</v>
      </c>
      <c r="D15995" s="95">
        <v>1933</v>
      </c>
      <c r="E15995" s="95">
        <v>1983</v>
      </c>
      <c r="F15995" s="95">
        <v>329045</v>
      </c>
      <c r="G15995" s="95">
        <v>250</v>
      </c>
      <c r="H15995" s="93" t="s">
        <v>8976</v>
      </c>
      <c r="I15995" s="93" t="s">
        <v>23896</v>
      </c>
      <c r="J15995" s="93" t="s">
        <v>20924</v>
      </c>
      <c r="K15995" s="93" t="s">
        <v>6896</v>
      </c>
      <c r="L15995" s="14">
        <f>AND(vyberHrace&lt;&gt;"",ISNUMBER(SEARCH(vyberHrace,$B15995)))</f>
      </c>
      <c r="M15995" s="14">
        <f>AND($I15995=MID(kododd,1,2),$J15995=MID(kododd,3,3))</f>
      </c>
    </row>
    <row r="15996">
      <c r="A15996" s="95">
        <v>4996</v>
      </c>
      <c r="B15996" s="93" t="s">
        <v>5639</v>
      </c>
      <c r="C15996" s="93" t="s">
        <v>1472</v>
      </c>
      <c r="D15996" s="95">
        <v>1394</v>
      </c>
      <c r="G15996" s="95">
        <v>250</v>
      </c>
      <c r="H15996" s="93" t="s">
        <v>8976</v>
      </c>
      <c r="I15996" s="93" t="s">
        <v>23896</v>
      </c>
      <c r="J15996" s="93" t="s">
        <v>20879</v>
      </c>
      <c r="K15996" s="93" t="s">
        <v>6872</v>
      </c>
      <c r="L15996" s="14">
        <f>AND(vyberHrace&lt;&gt;"",ISNUMBER(SEARCH(vyberHrace,$B15996)))</f>
      </c>
      <c r="M15996" s="14">
        <f>AND($I15996=MID(kododd,1,2),$J15996=MID(kododd,3,3))</f>
      </c>
    </row>
    <row r="15997">
      <c r="A15997" s="95">
        <v>4997</v>
      </c>
      <c r="B15997" s="93" t="s">
        <v>5639</v>
      </c>
      <c r="C15997" s="93" t="s">
        <v>1405</v>
      </c>
      <c r="D15997" s="95">
        <v>1484</v>
      </c>
      <c r="G15997" s="95">
        <v>250</v>
      </c>
      <c r="H15997" s="93" t="s">
        <v>8976</v>
      </c>
      <c r="I15997" s="93" t="s">
        <v>23896</v>
      </c>
      <c r="J15997" s="93" t="s">
        <v>20879</v>
      </c>
      <c r="K15997" s="93" t="s">
        <v>6872</v>
      </c>
      <c r="L15997" s="14">
        <f>AND(vyberHrace&lt;&gt;"",ISNUMBER(SEARCH(vyberHrace,$B15997)))</f>
      </c>
      <c r="M15997" s="14">
        <f>AND($I15997=MID(kododd,1,2),$J15997=MID(kododd,3,3))</f>
      </c>
    </row>
    <row r="15998">
      <c r="A15998" s="95">
        <v>5332</v>
      </c>
      <c r="B15998" s="93" t="s">
        <v>5640</v>
      </c>
      <c r="C15998" s="93" t="s">
        <v>1418</v>
      </c>
      <c r="D15998" s="95">
        <v>2021</v>
      </c>
      <c r="E15998" s="95">
        <v>2044</v>
      </c>
      <c r="F15998" s="95">
        <v>315206</v>
      </c>
      <c r="G15998" s="95">
        <v>250</v>
      </c>
      <c r="H15998" s="93" t="s">
        <v>8976</v>
      </c>
      <c r="I15998" s="93" t="s">
        <v>23896</v>
      </c>
      <c r="J15998" s="93" t="s">
        <v>20924</v>
      </c>
      <c r="K15998" s="93" t="s">
        <v>6896</v>
      </c>
      <c r="L15998" s="14">
        <f>AND(vyberHrace&lt;&gt;"",ISNUMBER(SEARCH(vyberHrace,$B15998)))</f>
      </c>
      <c r="M15998" s="14">
        <f>AND($I15998=MID(kododd,1,2),$J15998=MID(kododd,3,3))</f>
      </c>
    </row>
    <row r="15999">
      <c r="A15999" s="95">
        <v>32852</v>
      </c>
      <c r="B15999" s="93" t="s">
        <v>5641</v>
      </c>
      <c r="C15999" s="93" t="s">
        <v>1438</v>
      </c>
      <c r="D15999" s="95">
        <v>1576</v>
      </c>
      <c r="G15999" s="95">
        <v>250</v>
      </c>
      <c r="H15999" s="93" t="s">
        <v>8976</v>
      </c>
      <c r="I15999" s="93" t="s">
        <v>23896</v>
      </c>
      <c r="J15999" s="93" t="s">
        <v>20924</v>
      </c>
      <c r="K15999" s="93" t="s">
        <v>6896</v>
      </c>
      <c r="L15999" s="14">
        <f>AND(vyberHrace&lt;&gt;"",ISNUMBER(SEARCH(vyberHrace,$B15999)))</f>
      </c>
      <c r="M15999" s="14">
        <f>AND($I15999=MID(kododd,1,2),$J15999=MID(kododd,3,3))</f>
      </c>
    </row>
    <row r="16000">
      <c r="A16000" s="95">
        <v>8756</v>
      </c>
      <c r="B16000" s="93" t="s">
        <v>5642</v>
      </c>
      <c r="C16000" s="93" t="s">
        <v>1430</v>
      </c>
      <c r="D16000" s="95">
        <v>1837</v>
      </c>
      <c r="E16000" s="95">
        <v>2046</v>
      </c>
      <c r="F16000" s="95">
        <v>343579</v>
      </c>
      <c r="G16000" s="95">
        <v>250</v>
      </c>
      <c r="H16000" s="93" t="s">
        <v>8976</v>
      </c>
      <c r="I16000" s="93" t="s">
        <v>23896</v>
      </c>
      <c r="J16000" s="93" t="s">
        <v>20879</v>
      </c>
      <c r="K16000" s="93" t="s">
        <v>6872</v>
      </c>
      <c r="L16000" s="14">
        <f>AND(vyberHrace&lt;&gt;"",ISNUMBER(SEARCH(vyberHrace,$B16000)))</f>
      </c>
      <c r="M16000" s="14">
        <f>AND($I16000=MID(kododd,1,2),$J16000=MID(kododd,3,3))</f>
      </c>
    </row>
    <row r="16001">
      <c r="A16001" s="95">
        <v>36755</v>
      </c>
      <c r="B16001" s="93" t="s">
        <v>9012</v>
      </c>
      <c r="C16001" s="93" t="s">
        <v>1456</v>
      </c>
      <c r="D16001" s="95">
        <v>1393</v>
      </c>
      <c r="F16001" s="95">
        <v>389269</v>
      </c>
      <c r="G16001" s="95">
        <v>0</v>
      </c>
      <c r="H16001" s="93" t="s">
        <v>8976</v>
      </c>
      <c r="I16001" s="93" t="s">
        <v>23896</v>
      </c>
      <c r="J16001" s="93" t="s">
        <v>20876</v>
      </c>
      <c r="K16001" s="93" t="s">
        <v>1965</v>
      </c>
      <c r="L16001" s="14">
        <f>AND(vyberHrace&lt;&gt;"",ISNUMBER(SEARCH(vyberHrace,$B16001)))</f>
      </c>
      <c r="M16001" s="14">
        <f>AND($I16001=MID(kododd,1,2),$J16001=MID(kododd,3,3))</f>
      </c>
    </row>
    <row r="16002">
      <c r="A16002" s="95">
        <v>62596</v>
      </c>
      <c r="B16002" s="93" t="s">
        <v>29321</v>
      </c>
      <c r="C16002" s="93" t="s">
        <v>1487</v>
      </c>
      <c r="G16002" s="95">
        <v>250</v>
      </c>
      <c r="H16002" s="93" t="s">
        <v>8976</v>
      </c>
      <c r="I16002" s="93" t="s">
        <v>23896</v>
      </c>
      <c r="J16002" s="93" t="s">
        <v>23414</v>
      </c>
      <c r="K16002" s="93" t="s">
        <v>21379</v>
      </c>
      <c r="L16002" s="14">
        <f>AND(vyberHrace&lt;&gt;"",ISNUMBER(SEARCH(vyberHrace,$B16002)))</f>
      </c>
      <c r="M16002" s="14">
        <f>AND($I16002=MID(kododd,1,2),$J16002=MID(kododd,3,3))</f>
      </c>
    </row>
    <row r="16003">
      <c r="A16003" s="95">
        <v>62599</v>
      </c>
      <c r="B16003" s="93" t="s">
        <v>29322</v>
      </c>
      <c r="C16003" s="93" t="s">
        <v>1450</v>
      </c>
      <c r="G16003" s="95">
        <v>250</v>
      </c>
      <c r="H16003" s="93" t="s">
        <v>8976</v>
      </c>
      <c r="I16003" s="93" t="s">
        <v>23896</v>
      </c>
      <c r="J16003" s="93" t="s">
        <v>23414</v>
      </c>
      <c r="K16003" s="93" t="s">
        <v>21379</v>
      </c>
      <c r="L16003" s="14">
        <f>AND(vyberHrace&lt;&gt;"",ISNUMBER(SEARCH(vyberHrace,$B16003)))</f>
      </c>
      <c r="M16003" s="14">
        <f>AND($I16003=MID(kododd,1,2),$J16003=MID(kododd,3,3))</f>
      </c>
    </row>
    <row r="16004">
      <c r="A16004" s="95">
        <v>26088</v>
      </c>
      <c r="B16004" s="93" t="s">
        <v>6780</v>
      </c>
      <c r="C16004" s="93" t="s">
        <v>1453</v>
      </c>
      <c r="D16004" s="95">
        <v>1601</v>
      </c>
      <c r="G16004" s="95">
        <v>250</v>
      </c>
      <c r="H16004" s="93" t="s">
        <v>8976</v>
      </c>
      <c r="I16004" s="93" t="s">
        <v>23896</v>
      </c>
      <c r="J16004" s="93" t="s">
        <v>21022</v>
      </c>
      <c r="K16004" s="93" t="s">
        <v>1982</v>
      </c>
      <c r="L16004" s="14">
        <f>AND(vyberHrace&lt;&gt;"",ISNUMBER(SEARCH(vyberHrace,$B16004)))</f>
      </c>
      <c r="M16004" s="14">
        <f>AND($I16004=MID(kododd,1,2),$J16004=MID(kododd,3,3))</f>
      </c>
    </row>
    <row r="16005">
      <c r="A16005" s="95">
        <v>5176</v>
      </c>
      <c r="B16005" s="93" t="s">
        <v>9058</v>
      </c>
      <c r="C16005" s="93" t="s">
        <v>1453</v>
      </c>
      <c r="D16005" s="95">
        <v>1997</v>
      </c>
      <c r="E16005" s="95">
        <v>2016</v>
      </c>
      <c r="F16005" s="95">
        <v>319775</v>
      </c>
      <c r="G16005" s="95">
        <v>0</v>
      </c>
      <c r="H16005" s="93" t="s">
        <v>8976</v>
      </c>
      <c r="I16005" s="93" t="s">
        <v>23896</v>
      </c>
      <c r="J16005" s="93" t="s">
        <v>20926</v>
      </c>
      <c r="K16005" s="93" t="s">
        <v>11249</v>
      </c>
      <c r="L16005" s="14">
        <f>AND(vyberHrace&lt;&gt;"",ISNUMBER(SEARCH(vyberHrace,$B16005)))</f>
      </c>
      <c r="M16005" s="14">
        <f>AND($I16005=MID(kododd,1,2),$J16005=MID(kododd,3,3))</f>
      </c>
    </row>
    <row r="16006">
      <c r="A16006" s="95">
        <v>60647</v>
      </c>
      <c r="B16006" s="93" t="s">
        <v>27064</v>
      </c>
      <c r="C16006" s="93" t="s">
        <v>1486</v>
      </c>
      <c r="G16006" s="95">
        <v>250</v>
      </c>
      <c r="H16006" s="93" t="s">
        <v>8976</v>
      </c>
      <c r="I16006" s="93" t="s">
        <v>23896</v>
      </c>
      <c r="J16006" s="93" t="s">
        <v>23414</v>
      </c>
      <c r="K16006" s="93" t="s">
        <v>21379</v>
      </c>
      <c r="L16006" s="14">
        <f>AND(vyberHrace&lt;&gt;"",ISNUMBER(SEARCH(vyberHrace,$B16006)))</f>
      </c>
      <c r="M16006" s="14">
        <f>AND($I16006=MID(kododd,1,2),$J16006=MID(kododd,3,3))</f>
      </c>
    </row>
    <row r="16007">
      <c r="A16007" s="95">
        <v>56858</v>
      </c>
      <c r="B16007" s="93" t="s">
        <v>22753</v>
      </c>
      <c r="C16007" s="93" t="s">
        <v>1422</v>
      </c>
      <c r="G16007" s="95">
        <v>250</v>
      </c>
      <c r="H16007" s="93" t="s">
        <v>8976</v>
      </c>
      <c r="I16007" s="93" t="s">
        <v>23896</v>
      </c>
      <c r="J16007" s="93" t="s">
        <v>23414</v>
      </c>
      <c r="K16007" s="93" t="s">
        <v>21379</v>
      </c>
      <c r="L16007" s="14">
        <f>AND(vyberHrace&lt;&gt;"",ISNUMBER(SEARCH(vyberHrace,$B16007)))</f>
      </c>
      <c r="M16007" s="14">
        <f>AND($I16007=MID(kododd,1,2),$J16007=MID(kododd,3,3))</f>
      </c>
    </row>
    <row r="16008">
      <c r="A16008" s="95">
        <v>58290</v>
      </c>
      <c r="B16008" s="93" t="s">
        <v>24803</v>
      </c>
      <c r="C16008" s="93" t="s">
        <v>3255</v>
      </c>
      <c r="D16008" s="95">
        <v>1190</v>
      </c>
      <c r="F16008" s="95">
        <v>23780142</v>
      </c>
      <c r="G16008" s="95">
        <v>250</v>
      </c>
      <c r="H16008" s="93" t="s">
        <v>8976</v>
      </c>
      <c r="I16008" s="93" t="s">
        <v>23896</v>
      </c>
      <c r="J16008" s="93" t="s">
        <v>20856</v>
      </c>
      <c r="K16008" s="93" t="s">
        <v>6885</v>
      </c>
      <c r="L16008" s="14">
        <f>AND(vyberHrace&lt;&gt;"",ISNUMBER(SEARCH(vyberHrace,$B16008)))</f>
      </c>
      <c r="M16008" s="14">
        <f>AND($I16008=MID(kododd,1,2),$J16008=MID(kododd,3,3))</f>
      </c>
    </row>
    <row r="16009">
      <c r="A16009" s="95">
        <v>50547</v>
      </c>
      <c r="B16009" s="93" t="s">
        <v>7103</v>
      </c>
      <c r="C16009" s="93" t="s">
        <v>3255</v>
      </c>
      <c r="G16009" s="95">
        <v>0</v>
      </c>
      <c r="H16009" s="93" t="s">
        <v>8976</v>
      </c>
      <c r="I16009" s="93" t="s">
        <v>23896</v>
      </c>
      <c r="J16009" s="93" t="s">
        <v>20997</v>
      </c>
      <c r="K16009" s="93" t="s">
        <v>7827</v>
      </c>
      <c r="L16009" s="14">
        <f>AND(vyberHrace&lt;&gt;"",ISNUMBER(SEARCH(vyberHrace,$B16009)))</f>
      </c>
      <c r="M16009" s="14">
        <f>AND($I16009=MID(kododd,1,2),$J16009=MID(kododd,3,3))</f>
      </c>
    </row>
    <row r="16010">
      <c r="A16010" s="95">
        <v>50548</v>
      </c>
      <c r="B16010" s="93" t="s">
        <v>7104</v>
      </c>
      <c r="C16010" s="93" t="s">
        <v>1416</v>
      </c>
      <c r="G16010" s="95">
        <v>0</v>
      </c>
      <c r="H16010" s="93" t="s">
        <v>8976</v>
      </c>
      <c r="I16010" s="93" t="s">
        <v>23896</v>
      </c>
      <c r="J16010" s="93" t="s">
        <v>20997</v>
      </c>
      <c r="K16010" s="93" t="s">
        <v>7827</v>
      </c>
      <c r="L16010" s="14">
        <f>AND(vyberHrace&lt;&gt;"",ISNUMBER(SEARCH(vyberHrace,$B16010)))</f>
      </c>
      <c r="M16010" s="14">
        <f>AND($I16010=MID(kododd,1,2),$J16010=MID(kododd,3,3))</f>
      </c>
    </row>
    <row r="16011">
      <c r="A16011" s="95">
        <v>64012</v>
      </c>
      <c r="B16011" s="93" t="s">
        <v>30151</v>
      </c>
      <c r="C16011" s="93" t="s">
        <v>1487</v>
      </c>
      <c r="D16011" s="95">
        <v>80045</v>
      </c>
      <c r="E16011" s="95">
        <v>80045</v>
      </c>
      <c r="G16011" s="95">
        <v>0</v>
      </c>
      <c r="H16011" s="93" t="s">
        <v>8976</v>
      </c>
      <c r="I16011" s="93" t="s">
        <v>23896</v>
      </c>
      <c r="J16011" s="93" t="s">
        <v>20864</v>
      </c>
      <c r="K16011" s="93" t="s">
        <v>26135</v>
      </c>
      <c r="L16011" s="14">
        <f>AND(vyberHrace&lt;&gt;"",ISNUMBER(SEARCH(vyberHrace,$B16011)))</f>
      </c>
      <c r="M16011" s="14">
        <f>AND($I16011=MID(kododd,1,2),$J16011=MID(kododd,3,3))</f>
      </c>
    </row>
    <row r="16012">
      <c r="A16012" s="95">
        <v>50563</v>
      </c>
      <c r="B16012" s="93" t="s">
        <v>24069</v>
      </c>
      <c r="C16012" s="93" t="s">
        <v>1412</v>
      </c>
      <c r="F16012" s="95">
        <v>23754940</v>
      </c>
      <c r="G16012" s="95">
        <v>0</v>
      </c>
      <c r="H16012" s="93" t="s">
        <v>8976</v>
      </c>
      <c r="I16012" s="93" t="s">
        <v>23896</v>
      </c>
      <c r="J16012" s="93" t="s">
        <v>20855</v>
      </c>
      <c r="K16012" s="93" t="s">
        <v>6857</v>
      </c>
      <c r="L16012" s="14">
        <f>AND(vyberHrace&lt;&gt;"",ISNUMBER(SEARCH(vyberHrace,$B16012)))</f>
      </c>
      <c r="M16012" s="14">
        <f>AND($I16012=MID(kododd,1,2),$J16012=MID(kododd,3,3))</f>
      </c>
    </row>
    <row r="16013">
      <c r="A16013" s="95">
        <v>62496</v>
      </c>
      <c r="B16013" s="93" t="s">
        <v>29323</v>
      </c>
      <c r="C16013" s="93" t="s">
        <v>1487</v>
      </c>
      <c r="G16013" s="95">
        <v>250</v>
      </c>
      <c r="H16013" s="93" t="s">
        <v>8976</v>
      </c>
      <c r="I16013" s="93" t="s">
        <v>23896</v>
      </c>
      <c r="J16013" s="93" t="s">
        <v>20946</v>
      </c>
      <c r="K16013" s="93" t="s">
        <v>7807</v>
      </c>
      <c r="L16013" s="14">
        <f>AND(vyberHrace&lt;&gt;"",ISNUMBER(SEARCH(vyberHrace,$B16013)))</f>
      </c>
      <c r="M16013" s="14">
        <f>AND($I16013=MID(kododd,1,2),$J16013=MID(kododd,3,3))</f>
      </c>
    </row>
    <row r="16014">
      <c r="A16014" s="95">
        <v>61099</v>
      </c>
      <c r="B16014" s="93" t="s">
        <v>27376</v>
      </c>
      <c r="C16014" s="93" t="s">
        <v>1486</v>
      </c>
      <c r="G16014" s="95">
        <v>250</v>
      </c>
      <c r="H16014" s="93" t="s">
        <v>8976</v>
      </c>
      <c r="I16014" s="93" t="s">
        <v>23896</v>
      </c>
      <c r="J16014" s="93" t="s">
        <v>20968</v>
      </c>
      <c r="K16014" s="93" t="s">
        <v>4892</v>
      </c>
      <c r="L16014" s="14">
        <f>AND(vyberHrace&lt;&gt;"",ISNUMBER(SEARCH(vyberHrace,$B16014)))</f>
      </c>
      <c r="M16014" s="14">
        <f>AND($I16014=MID(kododd,1,2),$J16014=MID(kododd,3,3))</f>
      </c>
    </row>
    <row r="16015">
      <c r="A16015" s="95">
        <v>1479</v>
      </c>
      <c r="B16015" s="93" t="s">
        <v>6257</v>
      </c>
      <c r="C16015" s="93" t="s">
        <v>1417</v>
      </c>
      <c r="D16015" s="95">
        <v>2073</v>
      </c>
      <c r="E16015" s="95">
        <v>2054</v>
      </c>
      <c r="F16015" s="95">
        <v>327182</v>
      </c>
      <c r="G16015" s="95">
        <v>250</v>
      </c>
      <c r="H16015" s="93" t="s">
        <v>8976</v>
      </c>
      <c r="I16015" s="93" t="s">
        <v>23896</v>
      </c>
      <c r="J16015" s="93" t="s">
        <v>20961</v>
      </c>
      <c r="K16015" s="93" t="s">
        <v>5583</v>
      </c>
      <c r="L16015" s="14">
        <f>AND(vyberHrace&lt;&gt;"",ISNUMBER(SEARCH(vyberHrace,$B16015)))</f>
      </c>
      <c r="M16015" s="14">
        <f>AND($I16015=MID(kododd,1,2),$J16015=MID(kododd,3,3))</f>
      </c>
    </row>
    <row r="16016">
      <c r="A16016" s="95">
        <v>57313</v>
      </c>
      <c r="B16016" s="93" t="s">
        <v>22847</v>
      </c>
      <c r="C16016" s="93" t="s">
        <v>1400</v>
      </c>
      <c r="D16016" s="95">
        <v>1230</v>
      </c>
      <c r="E16016" s="95">
        <v>1548</v>
      </c>
      <c r="F16016" s="95">
        <v>23766689</v>
      </c>
      <c r="G16016" s="95">
        <v>250</v>
      </c>
      <c r="H16016" s="93" t="s">
        <v>8976</v>
      </c>
      <c r="I16016" s="93" t="s">
        <v>23896</v>
      </c>
      <c r="J16016" s="93" t="s">
        <v>20856</v>
      </c>
      <c r="K16016" s="93" t="s">
        <v>6885</v>
      </c>
      <c r="L16016" s="14">
        <f>AND(vyberHrace&lt;&gt;"",ISNUMBER(SEARCH(vyberHrace,$B16016)))</f>
      </c>
      <c r="M16016" s="14">
        <f>AND($I16016=MID(kododd,1,2),$J16016=MID(kododd,3,3))</f>
      </c>
    </row>
    <row r="16017">
      <c r="A16017" s="95">
        <v>62430</v>
      </c>
      <c r="B16017" s="93" t="s">
        <v>29324</v>
      </c>
      <c r="C16017" s="93" t="s">
        <v>1450</v>
      </c>
      <c r="G16017" s="95">
        <v>250</v>
      </c>
      <c r="H16017" s="93" t="s">
        <v>8976</v>
      </c>
      <c r="I16017" s="93" t="s">
        <v>23896</v>
      </c>
      <c r="J16017" s="93" t="s">
        <v>21029</v>
      </c>
      <c r="K16017" s="93" t="s">
        <v>23953</v>
      </c>
      <c r="L16017" s="14">
        <f>AND(vyberHrace&lt;&gt;"",ISNUMBER(SEARCH(vyberHrace,$B16017)))</f>
      </c>
      <c r="M16017" s="14">
        <f>AND($I16017=MID(kododd,1,2),$J16017=MID(kododd,3,3))</f>
      </c>
    </row>
    <row r="16018">
      <c r="A16018" s="95">
        <v>50090</v>
      </c>
      <c r="B16018" s="93" t="s">
        <v>5513</v>
      </c>
      <c r="C16018" s="93" t="s">
        <v>1441</v>
      </c>
      <c r="D16018" s="95">
        <v>1252</v>
      </c>
      <c r="G16018" s="95">
        <v>0</v>
      </c>
      <c r="H16018" s="93" t="s">
        <v>8976</v>
      </c>
      <c r="I16018" s="93" t="s">
        <v>23896</v>
      </c>
      <c r="J16018" s="93" t="s">
        <v>20962</v>
      </c>
      <c r="K16018" s="93" t="s">
        <v>3831</v>
      </c>
      <c r="L16018" s="14">
        <f>AND(vyberHrace&lt;&gt;"",ISNUMBER(SEARCH(vyberHrace,$B16018)))</f>
      </c>
      <c r="M16018" s="14">
        <f>AND($I16018=MID(kododd,1,2),$J16018=MID(kododd,3,3))</f>
      </c>
    </row>
    <row r="16019">
      <c r="A16019" s="95">
        <v>28450</v>
      </c>
      <c r="B16019" s="93" t="s">
        <v>5529</v>
      </c>
      <c r="C16019" s="93" t="s">
        <v>1403</v>
      </c>
      <c r="D16019" s="95">
        <v>1296</v>
      </c>
      <c r="G16019" s="95">
        <v>250</v>
      </c>
      <c r="H16019" s="93" t="s">
        <v>8976</v>
      </c>
      <c r="I16019" s="93" t="s">
        <v>23896</v>
      </c>
      <c r="J16019" s="93" t="s">
        <v>20934</v>
      </c>
      <c r="K16019" s="93" t="s">
        <v>5663</v>
      </c>
      <c r="L16019" s="14">
        <f>AND(vyberHrace&lt;&gt;"",ISNUMBER(SEARCH(vyberHrace,$B16019)))</f>
      </c>
      <c r="M16019" s="14">
        <f>AND($I16019=MID(kododd,1,2),$J16019=MID(kododd,3,3))</f>
      </c>
    </row>
    <row r="16020">
      <c r="A16020" s="95">
        <v>36017</v>
      </c>
      <c r="B16020" s="93" t="s">
        <v>5533</v>
      </c>
      <c r="C16020" s="93" t="s">
        <v>1409</v>
      </c>
      <c r="G16020" s="95">
        <v>0</v>
      </c>
      <c r="H16020" s="93" t="s">
        <v>8976</v>
      </c>
      <c r="I16020" s="93" t="s">
        <v>23896</v>
      </c>
      <c r="J16020" s="93" t="s">
        <v>20875</v>
      </c>
      <c r="K16020" s="93" t="s">
        <v>5609</v>
      </c>
      <c r="L16020" s="14">
        <f>AND(vyberHrace&lt;&gt;"",ISNUMBER(SEARCH(vyberHrace,$B16020)))</f>
      </c>
      <c r="M16020" s="14">
        <f>AND($I16020=MID(kododd,1,2),$J16020=MID(kododd,3,3))</f>
      </c>
    </row>
    <row r="16021">
      <c r="A16021" s="95">
        <v>37573</v>
      </c>
      <c r="B16021" s="93" t="s">
        <v>3060</v>
      </c>
      <c r="C16021" s="93" t="s">
        <v>1417</v>
      </c>
      <c r="D16021" s="95">
        <v>1716</v>
      </c>
      <c r="E16021" s="95">
        <v>1850</v>
      </c>
      <c r="F16021" s="95">
        <v>23757744</v>
      </c>
      <c r="G16021" s="95">
        <v>250</v>
      </c>
      <c r="H16021" s="93" t="s">
        <v>8976</v>
      </c>
      <c r="I16021" s="93" t="s">
        <v>23896</v>
      </c>
      <c r="J16021" s="93" t="s">
        <v>20963</v>
      </c>
      <c r="K16021" s="93" t="s">
        <v>8996</v>
      </c>
      <c r="L16021" s="14">
        <f>AND(vyberHrace&lt;&gt;"",ISNUMBER(SEARCH(vyberHrace,$B16021)))</f>
      </c>
      <c r="M16021" s="14">
        <f>AND($I16021=MID(kododd,1,2),$J16021=MID(kododd,3,3))</f>
      </c>
    </row>
    <row r="16022">
      <c r="A16022" s="95">
        <v>58532</v>
      </c>
      <c r="B16022" s="93" t="s">
        <v>25030</v>
      </c>
      <c r="C16022" s="93" t="s">
        <v>1433</v>
      </c>
      <c r="D16022" s="95">
        <v>1704</v>
      </c>
      <c r="E16022" s="95">
        <v>1888</v>
      </c>
      <c r="F16022" s="95">
        <v>23781700</v>
      </c>
      <c r="G16022" s="95">
        <v>250</v>
      </c>
      <c r="H16022" s="93" t="s">
        <v>8976</v>
      </c>
      <c r="I16022" s="93" t="s">
        <v>23896</v>
      </c>
      <c r="J16022" s="93" t="s">
        <v>20848</v>
      </c>
      <c r="K16022" s="93" t="s">
        <v>1502</v>
      </c>
      <c r="L16022" s="14">
        <f>AND(vyberHrace&lt;&gt;"",ISNUMBER(SEARCH(vyberHrace,$B16022)))</f>
      </c>
      <c r="M16022" s="14">
        <f>AND($I16022=MID(kododd,1,2),$J16022=MID(kododd,3,3))</f>
      </c>
    </row>
    <row r="16023">
      <c r="A16023" s="95">
        <v>28901</v>
      </c>
      <c r="B16023" s="93" t="s">
        <v>14605</v>
      </c>
      <c r="C16023" s="93" t="s">
        <v>1434</v>
      </c>
      <c r="D16023" s="95">
        <v>1505</v>
      </c>
      <c r="G16023" s="95">
        <v>250</v>
      </c>
      <c r="H16023" s="93" t="s">
        <v>8976</v>
      </c>
      <c r="I16023" s="93" t="s">
        <v>23896</v>
      </c>
      <c r="J16023" s="93" t="s">
        <v>21025</v>
      </c>
      <c r="K16023" s="93" t="s">
        <v>14606</v>
      </c>
      <c r="L16023" s="14">
        <f>AND(vyberHrace&lt;&gt;"",ISNUMBER(SEARCH(vyberHrace,$B16023)))</f>
      </c>
      <c r="M16023" s="14">
        <f>AND($I16023=MID(kododd,1,2),$J16023=MID(kododd,3,3))</f>
      </c>
    </row>
    <row r="16024">
      <c r="A16024" s="95">
        <v>32866</v>
      </c>
      <c r="B16024" s="93" t="s">
        <v>14605</v>
      </c>
      <c r="C16024" s="93" t="s">
        <v>1454</v>
      </c>
      <c r="D16024" s="95">
        <v>1986</v>
      </c>
      <c r="E16024" s="95">
        <v>2023</v>
      </c>
      <c r="F16024" s="95">
        <v>350443</v>
      </c>
      <c r="G16024" s="95">
        <v>250</v>
      </c>
      <c r="H16024" s="93" t="s">
        <v>8976</v>
      </c>
      <c r="I16024" s="93" t="s">
        <v>23896</v>
      </c>
      <c r="J16024" s="93" t="s">
        <v>20949</v>
      </c>
      <c r="K16024" s="93" t="s">
        <v>5012</v>
      </c>
      <c r="L16024" s="14">
        <f>AND(vyberHrace&lt;&gt;"",ISNUMBER(SEARCH(vyberHrace,$B16024)))</f>
      </c>
      <c r="M16024" s="14">
        <f>AND($I16024=MID(kododd,1,2),$J16024=MID(kododd,3,3))</f>
      </c>
    </row>
    <row r="16025">
      <c r="A16025" s="95">
        <v>28898</v>
      </c>
      <c r="B16025" s="93" t="s">
        <v>14607</v>
      </c>
      <c r="C16025" s="93" t="s">
        <v>1452</v>
      </c>
      <c r="G16025" s="95">
        <v>0</v>
      </c>
      <c r="H16025" s="93" t="s">
        <v>8976</v>
      </c>
      <c r="I16025" s="93" t="s">
        <v>23896</v>
      </c>
      <c r="J16025" s="93" t="s">
        <v>21025</v>
      </c>
      <c r="K16025" s="93" t="s">
        <v>14606</v>
      </c>
      <c r="L16025" s="14">
        <f>AND(vyberHrace&lt;&gt;"",ISNUMBER(SEARCH(vyberHrace,$B16025)))</f>
      </c>
      <c r="M16025" s="14">
        <f>AND($I16025=MID(kododd,1,2),$J16025=MID(kododd,3,3))</f>
      </c>
    </row>
    <row r="16026">
      <c r="A16026" s="95">
        <v>33177</v>
      </c>
      <c r="B16026" s="93" t="s">
        <v>14610</v>
      </c>
      <c r="C16026" s="93" t="s">
        <v>1449</v>
      </c>
      <c r="D16026" s="95">
        <v>1477</v>
      </c>
      <c r="E16026" s="95">
        <v>1685</v>
      </c>
      <c r="F16026" s="95">
        <v>23784717</v>
      </c>
      <c r="G16026" s="95">
        <v>250</v>
      </c>
      <c r="H16026" s="93" t="s">
        <v>8976</v>
      </c>
      <c r="I16026" s="93" t="s">
        <v>23896</v>
      </c>
      <c r="J16026" s="93" t="s">
        <v>20935</v>
      </c>
      <c r="K16026" s="93" t="s">
        <v>23916</v>
      </c>
      <c r="L16026" s="14">
        <f>AND(vyberHrace&lt;&gt;"",ISNUMBER(SEARCH(vyberHrace,$B16026)))</f>
      </c>
      <c r="M16026" s="14">
        <f>AND($I16026=MID(kododd,1,2),$J16026=MID(kododd,3,3))</f>
      </c>
    </row>
    <row r="16027">
      <c r="A16027" s="95">
        <v>23256</v>
      </c>
      <c r="B16027" s="93" t="s">
        <v>14611</v>
      </c>
      <c r="C16027" s="93" t="s">
        <v>1427</v>
      </c>
      <c r="D16027" s="95">
        <v>1497</v>
      </c>
      <c r="G16027" s="95">
        <v>250</v>
      </c>
      <c r="H16027" s="93" t="s">
        <v>8976</v>
      </c>
      <c r="I16027" s="93" t="s">
        <v>23896</v>
      </c>
      <c r="J16027" s="93" t="s">
        <v>21025</v>
      </c>
      <c r="K16027" s="93" t="s">
        <v>14606</v>
      </c>
      <c r="L16027" s="14">
        <f>AND(vyberHrace&lt;&gt;"",ISNUMBER(SEARCH(vyberHrace,$B16027)))</f>
      </c>
      <c r="M16027" s="14">
        <f>AND($I16027=MID(kododd,1,2),$J16027=MID(kododd,3,3))</f>
      </c>
    </row>
    <row r="16028">
      <c r="A16028" s="95">
        <v>28902</v>
      </c>
      <c r="B16028" s="93" t="s">
        <v>14611</v>
      </c>
      <c r="C16028" s="93" t="s">
        <v>1458</v>
      </c>
      <c r="D16028" s="95">
        <v>1315</v>
      </c>
      <c r="G16028" s="95">
        <v>0</v>
      </c>
      <c r="H16028" s="93" t="s">
        <v>8976</v>
      </c>
      <c r="I16028" s="93" t="s">
        <v>23896</v>
      </c>
      <c r="J16028" s="93" t="s">
        <v>21025</v>
      </c>
      <c r="K16028" s="93" t="s">
        <v>14606</v>
      </c>
      <c r="L16028" s="14">
        <f>AND(vyberHrace&lt;&gt;"",ISNUMBER(SEARCH(vyberHrace,$B16028)))</f>
      </c>
      <c r="M16028" s="14">
        <f>AND($I16028=MID(kododd,1,2),$J16028=MID(kododd,3,3))</f>
      </c>
    </row>
    <row r="16029">
      <c r="A16029" s="95">
        <v>60526</v>
      </c>
      <c r="B16029" s="93" t="s">
        <v>26955</v>
      </c>
      <c r="C16029" s="93" t="s">
        <v>1450</v>
      </c>
      <c r="G16029" s="95">
        <v>0</v>
      </c>
      <c r="H16029" s="93" t="s">
        <v>8976</v>
      </c>
      <c r="I16029" s="93" t="s">
        <v>23896</v>
      </c>
      <c r="J16029" s="93" t="s">
        <v>20954</v>
      </c>
      <c r="K16029" s="93" t="s">
        <v>133</v>
      </c>
      <c r="L16029" s="14">
        <f>AND(vyberHrace&lt;&gt;"",ISNUMBER(SEARCH(vyberHrace,$B16029)))</f>
      </c>
      <c r="M16029" s="14">
        <f>AND($I16029=MID(kododd,1,2),$J16029=MID(kododd,3,3))</f>
      </c>
    </row>
    <row r="16030">
      <c r="A16030" s="95">
        <v>53690</v>
      </c>
      <c r="B16030" s="93" t="s">
        <v>828</v>
      </c>
      <c r="C16030" s="93" t="s">
        <v>1444</v>
      </c>
      <c r="F16030" s="95">
        <v>23770287</v>
      </c>
      <c r="G16030" s="95">
        <v>0</v>
      </c>
      <c r="H16030" s="93" t="s">
        <v>8976</v>
      </c>
      <c r="I16030" s="93" t="s">
        <v>23896</v>
      </c>
      <c r="J16030" s="93" t="s">
        <v>20920</v>
      </c>
      <c r="K16030" s="93" t="s">
        <v>3592</v>
      </c>
      <c r="L16030" s="14">
        <f>AND(vyberHrace&lt;&gt;"",ISNUMBER(SEARCH(vyberHrace,$B16030)))</f>
      </c>
      <c r="M16030" s="14">
        <f>AND($I16030=MID(kododd,1,2),$J16030=MID(kododd,3,3))</f>
      </c>
    </row>
    <row r="16031">
      <c r="A16031" s="95">
        <v>52693</v>
      </c>
      <c r="B16031" s="93" t="s">
        <v>15086</v>
      </c>
      <c r="C16031" s="93" t="s">
        <v>1399</v>
      </c>
      <c r="G16031" s="95">
        <v>0</v>
      </c>
      <c r="H16031" s="93" t="s">
        <v>8976</v>
      </c>
      <c r="I16031" s="93" t="s">
        <v>23896</v>
      </c>
      <c r="J16031" s="93" t="s">
        <v>20959</v>
      </c>
      <c r="K16031" s="93" t="s">
        <v>5013</v>
      </c>
      <c r="L16031" s="14">
        <f>AND(vyberHrace&lt;&gt;"",ISNUMBER(SEARCH(vyberHrace,$B16031)))</f>
      </c>
      <c r="M16031" s="14">
        <f>AND($I16031=MID(kododd,1,2),$J16031=MID(kododd,3,3))</f>
      </c>
    </row>
    <row r="16032">
      <c r="A16032" s="95">
        <v>61802</v>
      </c>
      <c r="B16032" s="93" t="s">
        <v>27949</v>
      </c>
      <c r="C16032" s="93" t="s">
        <v>1400</v>
      </c>
      <c r="G16032" s="95">
        <v>250</v>
      </c>
      <c r="H16032" s="93" t="s">
        <v>8976</v>
      </c>
      <c r="I16032" s="93" t="s">
        <v>23896</v>
      </c>
      <c r="J16032" s="93" t="s">
        <v>21001</v>
      </c>
      <c r="K16032" s="93" t="s">
        <v>6547</v>
      </c>
      <c r="L16032" s="14">
        <f>AND(vyberHrace&lt;&gt;"",ISNUMBER(SEARCH(vyberHrace,$B16032)))</f>
      </c>
      <c r="M16032" s="14">
        <f>AND($I16032=MID(kododd,1,2),$J16032=MID(kododd,3,3))</f>
      </c>
    </row>
    <row r="16033">
      <c r="A16033" s="95">
        <v>60569</v>
      </c>
      <c r="B16033" s="93" t="s">
        <v>26994</v>
      </c>
      <c r="C16033" s="93" t="s">
        <v>1448</v>
      </c>
      <c r="G16033" s="95">
        <v>0</v>
      </c>
      <c r="H16033" s="93" t="s">
        <v>8976</v>
      </c>
      <c r="I16033" s="93" t="s">
        <v>23896</v>
      </c>
      <c r="J16033" s="93" t="s">
        <v>23412</v>
      </c>
      <c r="K16033" s="93" t="s">
        <v>21367</v>
      </c>
      <c r="L16033" s="14">
        <f>AND(vyberHrace&lt;&gt;"",ISNUMBER(SEARCH(vyberHrace,$B16033)))</f>
      </c>
      <c r="M16033" s="14">
        <f>AND($I16033=MID(kododd,1,2),$J16033=MID(kododd,3,3))</f>
      </c>
    </row>
    <row r="16034">
      <c r="A16034" s="95">
        <v>40616</v>
      </c>
      <c r="B16034" s="93" t="s">
        <v>4622</v>
      </c>
      <c r="C16034" s="93" t="s">
        <v>1423</v>
      </c>
      <c r="D16034" s="95">
        <v>1270</v>
      </c>
      <c r="G16034" s="95">
        <v>250</v>
      </c>
      <c r="H16034" s="93" t="s">
        <v>8976</v>
      </c>
      <c r="I16034" s="93" t="s">
        <v>23896</v>
      </c>
      <c r="J16034" s="93" t="s">
        <v>20962</v>
      </c>
      <c r="K16034" s="93" t="s">
        <v>3831</v>
      </c>
      <c r="L16034" s="14">
        <f>AND(vyberHrace&lt;&gt;"",ISNUMBER(SEARCH(vyberHrace,$B16034)))</f>
      </c>
      <c r="M16034" s="14">
        <f>AND($I16034=MID(kododd,1,2),$J16034=MID(kododd,3,3))</f>
      </c>
    </row>
    <row r="16035">
      <c r="A16035" s="95">
        <v>48775</v>
      </c>
      <c r="B16035" s="93" t="s">
        <v>29325</v>
      </c>
      <c r="C16035" s="93" t="s">
        <v>1430</v>
      </c>
      <c r="D16035" s="95">
        <v>1361</v>
      </c>
      <c r="E16035" s="95">
        <v>1482</v>
      </c>
      <c r="F16035" s="95">
        <v>23726865</v>
      </c>
      <c r="G16035" s="95">
        <v>250</v>
      </c>
      <c r="H16035" s="93" t="s">
        <v>8976</v>
      </c>
      <c r="I16035" s="93" t="s">
        <v>23896</v>
      </c>
      <c r="J16035" s="93" t="s">
        <v>20874</v>
      </c>
      <c r="K16035" s="93" t="s">
        <v>1964</v>
      </c>
      <c r="L16035" s="14">
        <f>AND(vyberHrace&lt;&gt;"",ISNUMBER(SEARCH(vyberHrace,$B16035)))</f>
      </c>
      <c r="M16035" s="14">
        <f>AND($I16035=MID(kododd,1,2),$J16035=MID(kododd,3,3))</f>
      </c>
    </row>
    <row r="16036">
      <c r="A16036" s="95">
        <v>4328</v>
      </c>
      <c r="B16036" s="93" t="s">
        <v>1924</v>
      </c>
      <c r="C16036" s="93" t="s">
        <v>1417</v>
      </c>
      <c r="D16036" s="95">
        <v>1745</v>
      </c>
      <c r="E16036" s="95">
        <v>1836</v>
      </c>
      <c r="F16036" s="95">
        <v>345830</v>
      </c>
      <c r="G16036" s="95">
        <v>250</v>
      </c>
      <c r="H16036" s="93" t="s">
        <v>8976</v>
      </c>
      <c r="I16036" s="93" t="s">
        <v>23896</v>
      </c>
      <c r="J16036" s="93" t="s">
        <v>20855</v>
      </c>
      <c r="K16036" s="93" t="s">
        <v>6857</v>
      </c>
      <c r="L16036" s="14">
        <f>AND(vyberHrace&lt;&gt;"",ISNUMBER(SEARCH(vyberHrace,$B16036)))</f>
      </c>
      <c r="M16036" s="14">
        <f>AND($I16036=MID(kododd,1,2),$J16036=MID(kododd,3,3))</f>
      </c>
    </row>
    <row r="16037">
      <c r="A16037" s="95">
        <v>51306</v>
      </c>
      <c r="B16037" s="93" t="s">
        <v>4998</v>
      </c>
      <c r="C16037" s="93" t="s">
        <v>1400</v>
      </c>
      <c r="D16037" s="95">
        <v>1512</v>
      </c>
      <c r="E16037" s="95">
        <v>1731</v>
      </c>
      <c r="F16037" s="95">
        <v>23734264</v>
      </c>
      <c r="G16037" s="95">
        <v>250</v>
      </c>
      <c r="H16037" s="93" t="s">
        <v>8976</v>
      </c>
      <c r="I16037" s="93" t="s">
        <v>23896</v>
      </c>
      <c r="J16037" s="93" t="s">
        <v>20924</v>
      </c>
      <c r="K16037" s="93" t="s">
        <v>6896</v>
      </c>
      <c r="L16037" s="14">
        <f>AND(vyberHrace&lt;&gt;"",ISNUMBER(SEARCH(vyberHrace,$B16037)))</f>
      </c>
      <c r="M16037" s="14">
        <f>AND($I16037=MID(kododd,1,2),$J16037=MID(kododd,3,3))</f>
      </c>
    </row>
    <row r="16038">
      <c r="A16038" s="95">
        <v>52449</v>
      </c>
      <c r="B16038" s="93" t="s">
        <v>3970</v>
      </c>
      <c r="C16038" s="93" t="s">
        <v>1408</v>
      </c>
      <c r="G16038" s="95">
        <v>0</v>
      </c>
      <c r="H16038" s="93" t="s">
        <v>8976</v>
      </c>
      <c r="I16038" s="93" t="s">
        <v>23896</v>
      </c>
      <c r="J16038" s="93" t="s">
        <v>20984</v>
      </c>
      <c r="K16038" s="93" t="s">
        <v>5004</v>
      </c>
      <c r="L16038" s="14">
        <f>AND(vyberHrace&lt;&gt;"",ISNUMBER(SEARCH(vyberHrace,$B16038)))</f>
      </c>
      <c r="M16038" s="14">
        <f>AND($I16038=MID(kododd,1,2),$J16038=MID(kododd,3,3))</f>
      </c>
    </row>
    <row r="16039">
      <c r="A16039" s="95">
        <v>49900</v>
      </c>
      <c r="B16039" s="93" t="s">
        <v>1953</v>
      </c>
      <c r="C16039" s="93" t="s">
        <v>3255</v>
      </c>
      <c r="D16039" s="95">
        <v>1574</v>
      </c>
      <c r="E16039" s="95">
        <v>1697</v>
      </c>
      <c r="F16039" s="95">
        <v>23735171</v>
      </c>
      <c r="G16039" s="95">
        <v>250</v>
      </c>
      <c r="H16039" s="93" t="s">
        <v>8976</v>
      </c>
      <c r="I16039" s="93" t="s">
        <v>23896</v>
      </c>
      <c r="J16039" s="93" t="s">
        <v>20856</v>
      </c>
      <c r="K16039" s="93" t="s">
        <v>6885</v>
      </c>
      <c r="L16039" s="14">
        <f>AND(vyberHrace&lt;&gt;"",ISNUMBER(SEARCH(vyberHrace,$B16039)))</f>
      </c>
      <c r="M16039" s="14">
        <f>AND($I16039=MID(kododd,1,2),$J16039=MID(kododd,3,3))</f>
      </c>
    </row>
    <row r="16040">
      <c r="A16040" s="95">
        <v>3448</v>
      </c>
      <c r="B16040" s="93" t="s">
        <v>1960</v>
      </c>
      <c r="C16040" s="93" t="s">
        <v>1471</v>
      </c>
      <c r="D16040" s="95">
        <v>1703</v>
      </c>
      <c r="G16040" s="95">
        <v>0</v>
      </c>
      <c r="H16040" s="93" t="s">
        <v>8976</v>
      </c>
      <c r="I16040" s="93" t="s">
        <v>23896</v>
      </c>
      <c r="J16040" s="93" t="s">
        <v>21025</v>
      </c>
      <c r="K16040" s="93" t="s">
        <v>14606</v>
      </c>
      <c r="L16040" s="14">
        <f>AND(vyberHrace&lt;&gt;"",ISNUMBER(SEARCH(vyberHrace,$B16040)))</f>
      </c>
      <c r="M16040" s="14">
        <f>AND($I16040=MID(kododd,1,2),$J16040=MID(kododd,3,3))</f>
      </c>
    </row>
    <row r="16041">
      <c r="A16041" s="95">
        <v>59159</v>
      </c>
      <c r="B16041" s="93" t="s">
        <v>17033</v>
      </c>
      <c r="C16041" s="93" t="s">
        <v>1450</v>
      </c>
      <c r="D16041" s="95">
        <v>1014</v>
      </c>
      <c r="F16041" s="95">
        <v>23785519</v>
      </c>
      <c r="G16041" s="95">
        <v>250</v>
      </c>
      <c r="H16041" s="93" t="s">
        <v>8976</v>
      </c>
      <c r="I16041" s="93" t="s">
        <v>23896</v>
      </c>
      <c r="J16041" s="93" t="s">
        <v>20975</v>
      </c>
      <c r="K16041" s="93" t="s">
        <v>4922</v>
      </c>
      <c r="L16041" s="14">
        <f>AND(vyberHrace&lt;&gt;"",ISNUMBER(SEARCH(vyberHrace,$B16041)))</f>
      </c>
      <c r="M16041" s="14">
        <f>AND($I16041=MID(kododd,1,2),$J16041=MID(kododd,3,3))</f>
      </c>
    </row>
    <row r="16042">
      <c r="A16042" s="95">
        <v>4950</v>
      </c>
      <c r="B16042" s="93" t="s">
        <v>1974</v>
      </c>
      <c r="C16042" s="93" t="s">
        <v>1440</v>
      </c>
      <c r="D16042" s="95">
        <v>1602</v>
      </c>
      <c r="G16042" s="95">
        <v>0</v>
      </c>
      <c r="H16042" s="93" t="s">
        <v>8976</v>
      </c>
      <c r="I16042" s="93" t="s">
        <v>23896</v>
      </c>
      <c r="J16042" s="93" t="s">
        <v>20852</v>
      </c>
      <c r="K16042" s="93" t="s">
        <v>6013</v>
      </c>
      <c r="L16042" s="14">
        <f>AND(vyberHrace&lt;&gt;"",ISNUMBER(SEARCH(vyberHrace,$B16042)))</f>
      </c>
      <c r="M16042" s="14">
        <f>AND($I16042=MID(kododd,1,2),$J16042=MID(kododd,3,3))</f>
      </c>
    </row>
    <row r="16043">
      <c r="A16043" s="95">
        <v>54599</v>
      </c>
      <c r="B16043" s="93" t="s">
        <v>842</v>
      </c>
      <c r="C16043" s="93" t="s">
        <v>1420</v>
      </c>
      <c r="G16043" s="95">
        <v>0</v>
      </c>
      <c r="H16043" s="93" t="s">
        <v>8976</v>
      </c>
      <c r="I16043" s="93" t="s">
        <v>23896</v>
      </c>
      <c r="J16043" s="93" t="s">
        <v>20874</v>
      </c>
      <c r="K16043" s="93" t="s">
        <v>1964</v>
      </c>
      <c r="L16043" s="14">
        <f>AND(vyberHrace&lt;&gt;"",ISNUMBER(SEARCH(vyberHrace,$B16043)))</f>
      </c>
      <c r="M16043" s="14">
        <f>AND($I16043=MID(kododd,1,2),$J16043=MID(kododd,3,3))</f>
      </c>
    </row>
    <row r="16044">
      <c r="A16044" s="95">
        <v>40702</v>
      </c>
      <c r="B16044" s="93" t="s">
        <v>1978</v>
      </c>
      <c r="C16044" s="93" t="s">
        <v>1439</v>
      </c>
      <c r="D16044" s="95">
        <v>1410</v>
      </c>
      <c r="G16044" s="95">
        <v>0</v>
      </c>
      <c r="H16044" s="93" t="s">
        <v>8976</v>
      </c>
      <c r="I16044" s="93" t="s">
        <v>23896</v>
      </c>
      <c r="J16044" s="93" t="s">
        <v>20849</v>
      </c>
      <c r="K16044" s="93" t="s">
        <v>1979</v>
      </c>
      <c r="L16044" s="14">
        <f>AND(vyberHrace&lt;&gt;"",ISNUMBER(SEARCH(vyberHrace,$B16044)))</f>
      </c>
      <c r="M16044" s="14">
        <f>AND($I16044=MID(kododd,1,2),$J16044=MID(kododd,3,3))</f>
      </c>
    </row>
    <row r="16045">
      <c r="A16045" s="95">
        <v>35893</v>
      </c>
      <c r="B16045" s="93" t="s">
        <v>1983</v>
      </c>
      <c r="C16045" s="93" t="s">
        <v>1399</v>
      </c>
      <c r="D16045" s="95">
        <v>1963</v>
      </c>
      <c r="E16045" s="95">
        <v>2025</v>
      </c>
      <c r="F16045" s="95">
        <v>365610</v>
      </c>
      <c r="G16045" s="95">
        <v>0</v>
      </c>
      <c r="H16045" s="93" t="s">
        <v>8976</v>
      </c>
      <c r="I16045" s="93" t="s">
        <v>23896</v>
      </c>
      <c r="J16045" s="93" t="s">
        <v>20864</v>
      </c>
      <c r="K16045" s="93" t="s">
        <v>26135</v>
      </c>
      <c r="L16045" s="14">
        <f>AND(vyberHrace&lt;&gt;"",ISNUMBER(SEARCH(vyberHrace,$B16045)))</f>
      </c>
      <c r="M16045" s="14">
        <f>AND($I16045=MID(kododd,1,2),$J16045=MID(kododd,3,3))</f>
      </c>
    </row>
    <row r="16046">
      <c r="A16046" s="95">
        <v>52498</v>
      </c>
      <c r="B16046" s="93" t="s">
        <v>3988</v>
      </c>
      <c r="C16046" s="93" t="s">
        <v>1406</v>
      </c>
      <c r="D16046" s="95">
        <v>1095</v>
      </c>
      <c r="G16046" s="95">
        <v>250</v>
      </c>
      <c r="H16046" s="93" t="s">
        <v>8976</v>
      </c>
      <c r="I16046" s="93" t="s">
        <v>23896</v>
      </c>
      <c r="J16046" s="93" t="s">
        <v>20882</v>
      </c>
      <c r="K16046" s="93" t="s">
        <v>5088</v>
      </c>
      <c r="L16046" s="14">
        <f>AND(vyberHrace&lt;&gt;"",ISNUMBER(SEARCH(vyberHrace,$B16046)))</f>
      </c>
      <c r="M16046" s="14">
        <f>AND($I16046=MID(kododd,1,2),$J16046=MID(kododd,3,3))</f>
      </c>
    </row>
    <row r="16047">
      <c r="A16047" s="95">
        <v>61775</v>
      </c>
      <c r="B16047" s="93" t="s">
        <v>27922</v>
      </c>
      <c r="C16047" s="93" t="s">
        <v>1422</v>
      </c>
      <c r="F16047" s="95">
        <v>23794860</v>
      </c>
      <c r="G16047" s="95">
        <v>250</v>
      </c>
      <c r="H16047" s="93" t="s">
        <v>8976</v>
      </c>
      <c r="I16047" s="93" t="s">
        <v>23896</v>
      </c>
      <c r="J16047" s="93" t="s">
        <v>20923</v>
      </c>
      <c r="K16047" s="93" t="s">
        <v>5569</v>
      </c>
      <c r="L16047" s="14">
        <f>AND(vyberHrace&lt;&gt;"",ISNUMBER(SEARCH(vyberHrace,$B16047)))</f>
      </c>
      <c r="M16047" s="14">
        <f>AND($I16047=MID(kododd,1,2),$J16047=MID(kododd,3,3))</f>
      </c>
    </row>
    <row r="16048">
      <c r="A16048" s="95">
        <v>42963</v>
      </c>
      <c r="B16048" s="93" t="s">
        <v>1996</v>
      </c>
      <c r="C16048" s="93" t="s">
        <v>1413</v>
      </c>
      <c r="D16048" s="95">
        <v>1496</v>
      </c>
      <c r="E16048" s="95">
        <v>1638</v>
      </c>
      <c r="F16048" s="95">
        <v>392677</v>
      </c>
      <c r="G16048" s="95">
        <v>250</v>
      </c>
      <c r="H16048" s="93" t="s">
        <v>8976</v>
      </c>
      <c r="I16048" s="93" t="s">
        <v>23896</v>
      </c>
      <c r="J16048" s="93" t="s">
        <v>21002</v>
      </c>
      <c r="K16048" s="93" t="s">
        <v>4931</v>
      </c>
      <c r="L16048" s="14">
        <f>AND(vyberHrace&lt;&gt;"",ISNUMBER(SEARCH(vyberHrace,$B16048)))</f>
      </c>
      <c r="M16048" s="14">
        <f>AND($I16048=MID(kododd,1,2),$J16048=MID(kododd,3,3))</f>
      </c>
    </row>
    <row r="16049">
      <c r="A16049" s="95">
        <v>63672</v>
      </c>
      <c r="B16049" s="93" t="s">
        <v>29871</v>
      </c>
      <c r="C16049" s="93" t="s">
        <v>1450</v>
      </c>
      <c r="G16049" s="95">
        <v>250</v>
      </c>
      <c r="H16049" s="93" t="s">
        <v>8976</v>
      </c>
      <c r="I16049" s="93" t="s">
        <v>23896</v>
      </c>
      <c r="J16049" s="93" t="s">
        <v>20897</v>
      </c>
      <c r="K16049" s="93" t="s">
        <v>5617</v>
      </c>
      <c r="L16049" s="14">
        <f>AND(vyberHrace&lt;&gt;"",ISNUMBER(SEARCH(vyberHrace,$B16049)))</f>
      </c>
      <c r="M16049" s="14">
        <f>AND($I16049=MID(kododd,1,2),$J16049=MID(kododd,3,3))</f>
      </c>
    </row>
    <row r="16050">
      <c r="A16050" s="95">
        <v>35997</v>
      </c>
      <c r="B16050" s="93" t="s">
        <v>1997</v>
      </c>
      <c r="C16050" s="93" t="s">
        <v>1429</v>
      </c>
      <c r="D16050" s="95">
        <v>1477</v>
      </c>
      <c r="G16050" s="95">
        <v>250</v>
      </c>
      <c r="H16050" s="93" t="s">
        <v>8976</v>
      </c>
      <c r="I16050" s="93" t="s">
        <v>23896</v>
      </c>
      <c r="J16050" s="93" t="s">
        <v>21025</v>
      </c>
      <c r="K16050" s="93" t="s">
        <v>14606</v>
      </c>
      <c r="L16050" s="14">
        <f>AND(vyberHrace&lt;&gt;"",ISNUMBER(SEARCH(vyberHrace,$B16050)))</f>
      </c>
      <c r="M16050" s="14">
        <f>AND($I16050=MID(kododd,1,2),$J16050=MID(kododd,3,3))</f>
      </c>
    </row>
    <row r="16051">
      <c r="A16051" s="95">
        <v>37081</v>
      </c>
      <c r="B16051" s="93" t="s">
        <v>2001</v>
      </c>
      <c r="C16051" s="93" t="s">
        <v>1404</v>
      </c>
      <c r="D16051" s="95">
        <v>1386</v>
      </c>
      <c r="G16051" s="95">
        <v>250</v>
      </c>
      <c r="H16051" s="93" t="s">
        <v>8976</v>
      </c>
      <c r="I16051" s="93" t="s">
        <v>23896</v>
      </c>
      <c r="J16051" s="93" t="s">
        <v>21025</v>
      </c>
      <c r="K16051" s="93" t="s">
        <v>14606</v>
      </c>
      <c r="L16051" s="14">
        <f>AND(vyberHrace&lt;&gt;"",ISNUMBER(SEARCH(vyberHrace,$B16051)))</f>
      </c>
      <c r="M16051" s="14">
        <f>AND($I16051=MID(kododd,1,2),$J16051=MID(kododd,3,3))</f>
      </c>
    </row>
    <row r="16052">
      <c r="A16052" s="95">
        <v>61865</v>
      </c>
      <c r="B16052" s="93" t="s">
        <v>28005</v>
      </c>
      <c r="C16052" s="93" t="s">
        <v>1406</v>
      </c>
      <c r="F16052" s="95">
        <v>23796570</v>
      </c>
      <c r="G16052" s="95">
        <v>0</v>
      </c>
      <c r="H16052" s="93" t="s">
        <v>8976</v>
      </c>
      <c r="I16052" s="93" t="s">
        <v>23896</v>
      </c>
      <c r="J16052" s="93" t="s">
        <v>20927</v>
      </c>
      <c r="K16052" s="93" t="s">
        <v>1501</v>
      </c>
      <c r="L16052" s="14">
        <f>AND(vyberHrace&lt;&gt;"",ISNUMBER(SEARCH(vyberHrace,$B16052)))</f>
      </c>
      <c r="M16052" s="14">
        <f>AND($I16052=MID(kododd,1,2),$J16052=MID(kododd,3,3))</f>
      </c>
    </row>
    <row r="16053">
      <c r="A16053" s="95">
        <v>64016</v>
      </c>
      <c r="B16053" s="93" t="s">
        <v>30152</v>
      </c>
      <c r="C16053" s="93" t="s">
        <v>1486</v>
      </c>
      <c r="D16053" s="95">
        <v>80045</v>
      </c>
      <c r="E16053" s="95">
        <v>80045</v>
      </c>
      <c r="G16053" s="95">
        <v>250</v>
      </c>
      <c r="H16053" s="93" t="s">
        <v>8976</v>
      </c>
      <c r="I16053" s="93" t="s">
        <v>23896</v>
      </c>
      <c r="J16053" s="93" t="s">
        <v>20864</v>
      </c>
      <c r="K16053" s="93" t="s">
        <v>26135</v>
      </c>
      <c r="L16053" s="14">
        <f>AND(vyberHrace&lt;&gt;"",ISNUMBER(SEARCH(vyberHrace,$B16053)))</f>
      </c>
      <c r="M16053" s="14">
        <f>AND($I16053=MID(kododd,1,2),$J16053=MID(kododd,3,3))</f>
      </c>
    </row>
    <row r="16054">
      <c r="A16054" s="95">
        <v>16</v>
      </c>
      <c r="B16054" s="93" t="s">
        <v>17766</v>
      </c>
      <c r="C16054" s="93" t="s">
        <v>1462</v>
      </c>
      <c r="D16054" s="95">
        <v>2274</v>
      </c>
      <c r="E16054" s="95">
        <v>2298</v>
      </c>
      <c r="F16054" s="95">
        <v>300152</v>
      </c>
      <c r="G16054" s="95">
        <v>250</v>
      </c>
      <c r="H16054" s="93" t="s">
        <v>8976</v>
      </c>
      <c r="I16054" s="93" t="s">
        <v>23896</v>
      </c>
      <c r="J16054" s="93" t="s">
        <v>20864</v>
      </c>
      <c r="K16054" s="93" t="s">
        <v>26135</v>
      </c>
      <c r="L16054" s="14">
        <f>AND(vyberHrace&lt;&gt;"",ISNUMBER(SEARCH(vyberHrace,$B16054)))</f>
      </c>
      <c r="M16054" s="14">
        <f>AND($I16054=MID(kododd,1,2),$J16054=MID(kododd,3,3))</f>
      </c>
    </row>
    <row r="16055">
      <c r="A16055" s="95">
        <v>63907</v>
      </c>
      <c r="B16055" s="93" t="s">
        <v>30101</v>
      </c>
      <c r="C16055" s="93" t="s">
        <v>1488</v>
      </c>
      <c r="D16055" s="95">
        <v>80445</v>
      </c>
      <c r="E16055" s="95">
        <v>80445</v>
      </c>
      <c r="G16055" s="95">
        <v>250</v>
      </c>
      <c r="H16055" s="93" t="s">
        <v>8976</v>
      </c>
      <c r="I16055" s="93" t="s">
        <v>23896</v>
      </c>
      <c r="J16055" s="93" t="s">
        <v>20935</v>
      </c>
      <c r="K16055" s="93" t="s">
        <v>23916</v>
      </c>
      <c r="L16055" s="14">
        <f>AND(vyberHrace&lt;&gt;"",ISNUMBER(SEARCH(vyberHrace,$B16055)))</f>
      </c>
      <c r="M16055" s="14">
        <f>AND($I16055=MID(kododd,1,2),$J16055=MID(kododd,3,3))</f>
      </c>
    </row>
    <row r="16056">
      <c r="A16056" s="95">
        <v>60149</v>
      </c>
      <c r="B16056" s="93" t="s">
        <v>26617</v>
      </c>
      <c r="C16056" s="93" t="s">
        <v>1412</v>
      </c>
      <c r="G16056" s="95">
        <v>250</v>
      </c>
      <c r="H16056" s="93" t="s">
        <v>8976</v>
      </c>
      <c r="I16056" s="93" t="s">
        <v>23896</v>
      </c>
      <c r="J16056" s="93" t="s">
        <v>20855</v>
      </c>
      <c r="K16056" s="93" t="s">
        <v>6857</v>
      </c>
      <c r="L16056" s="14">
        <f>AND(vyberHrace&lt;&gt;"",ISNUMBER(SEARCH(vyberHrace,$B16056)))</f>
      </c>
      <c r="M16056" s="14">
        <f>AND($I16056=MID(kododd,1,2),$J16056=MID(kododd,3,3))</f>
      </c>
    </row>
    <row r="16057">
      <c r="A16057" s="95">
        <v>58940</v>
      </c>
      <c r="B16057" s="93" t="s">
        <v>26249</v>
      </c>
      <c r="C16057" s="93" t="s">
        <v>1410</v>
      </c>
      <c r="D16057" s="95">
        <v>1621</v>
      </c>
      <c r="F16057" s="95">
        <v>23778695</v>
      </c>
      <c r="G16057" s="95">
        <v>250</v>
      </c>
      <c r="H16057" s="93" t="s">
        <v>8976</v>
      </c>
      <c r="I16057" s="93" t="s">
        <v>23896</v>
      </c>
      <c r="J16057" s="93" t="s">
        <v>20942</v>
      </c>
      <c r="K16057" s="93" t="s">
        <v>5629</v>
      </c>
      <c r="L16057" s="14">
        <f>AND(vyberHrace&lt;&gt;"",ISNUMBER(SEARCH(vyberHrace,$B16057)))</f>
      </c>
      <c r="M16057" s="14">
        <f>AND($I16057=MID(kododd,1,2),$J16057=MID(kododd,3,3))</f>
      </c>
    </row>
    <row r="16058">
      <c r="A16058" s="95">
        <v>14599</v>
      </c>
      <c r="B16058" s="93" t="s">
        <v>6939</v>
      </c>
      <c r="C16058" s="93" t="s">
        <v>1429</v>
      </c>
      <c r="D16058" s="95">
        <v>1431</v>
      </c>
      <c r="F16058" s="95">
        <v>23770295</v>
      </c>
      <c r="G16058" s="95">
        <v>250</v>
      </c>
      <c r="H16058" s="93" t="s">
        <v>8976</v>
      </c>
      <c r="I16058" s="93" t="s">
        <v>23896</v>
      </c>
      <c r="J16058" s="93" t="s">
        <v>20859</v>
      </c>
      <c r="K16058" s="93" t="s">
        <v>28058</v>
      </c>
      <c r="L16058" s="14">
        <f>AND(vyberHrace&lt;&gt;"",ISNUMBER(SEARCH(vyberHrace,$B16058)))</f>
      </c>
      <c r="M16058" s="14">
        <f>AND($I16058=MID(kododd,1,2),$J16058=MID(kododd,3,3))</f>
      </c>
    </row>
    <row r="16059">
      <c r="A16059" s="95">
        <v>24846</v>
      </c>
      <c r="B16059" s="93" t="s">
        <v>6954</v>
      </c>
      <c r="C16059" s="93" t="s">
        <v>1439</v>
      </c>
      <c r="D16059" s="95">
        <v>2100</v>
      </c>
      <c r="E16059" s="95">
        <v>2099</v>
      </c>
      <c r="F16059" s="95">
        <v>322407</v>
      </c>
      <c r="G16059" s="95">
        <v>250</v>
      </c>
      <c r="H16059" s="93" t="s">
        <v>8976</v>
      </c>
      <c r="I16059" s="93" t="s">
        <v>23896</v>
      </c>
      <c r="J16059" s="93" t="s">
        <v>20954</v>
      </c>
      <c r="K16059" s="93" t="s">
        <v>133</v>
      </c>
      <c r="L16059" s="14">
        <f>AND(vyberHrace&lt;&gt;"",ISNUMBER(SEARCH(vyberHrace,$B16059)))</f>
      </c>
      <c r="M16059" s="14">
        <f>AND($I16059=MID(kododd,1,2),$J16059=MID(kododd,3,3))</f>
      </c>
    </row>
    <row r="16060">
      <c r="A16060" s="95">
        <v>2973</v>
      </c>
      <c r="B16060" s="93" t="s">
        <v>7129</v>
      </c>
      <c r="C16060" s="93" t="s">
        <v>1430</v>
      </c>
      <c r="D16060" s="95">
        <v>2007</v>
      </c>
      <c r="E16060" s="95">
        <v>2035</v>
      </c>
      <c r="F16060" s="95">
        <v>331163</v>
      </c>
      <c r="G16060" s="95">
        <v>250</v>
      </c>
      <c r="H16060" s="93" t="s">
        <v>8976</v>
      </c>
      <c r="I16060" s="93" t="s">
        <v>23896</v>
      </c>
      <c r="J16060" s="93" t="s">
        <v>20859</v>
      </c>
      <c r="K16060" s="93" t="s">
        <v>28058</v>
      </c>
      <c r="L16060" s="14">
        <f>AND(vyberHrace&lt;&gt;"",ISNUMBER(SEARCH(vyberHrace,$B16060)))</f>
      </c>
      <c r="M16060" s="14">
        <f>AND($I16060=MID(kododd,1,2),$J16060=MID(kododd,3,3))</f>
      </c>
    </row>
    <row r="16061">
      <c r="A16061" s="95">
        <v>47962</v>
      </c>
      <c r="B16061" s="93" t="s">
        <v>7142</v>
      </c>
      <c r="C16061" s="93" t="s">
        <v>1446</v>
      </c>
      <c r="D16061" s="95">
        <v>1202</v>
      </c>
      <c r="F16061" s="95">
        <v>23738375</v>
      </c>
      <c r="G16061" s="95">
        <v>250</v>
      </c>
      <c r="H16061" s="93" t="s">
        <v>8976</v>
      </c>
      <c r="I16061" s="93" t="s">
        <v>23896</v>
      </c>
      <c r="J16061" s="93" t="s">
        <v>20858</v>
      </c>
      <c r="K16061" s="93" t="s">
        <v>2040</v>
      </c>
      <c r="L16061" s="14">
        <f>AND(vyberHrace&lt;&gt;"",ISNUMBER(SEARCH(vyberHrace,$B16061)))</f>
      </c>
      <c r="M16061" s="14">
        <f>AND($I16061=MID(kododd,1,2),$J16061=MID(kododd,3,3))</f>
      </c>
    </row>
    <row r="16062">
      <c r="A16062" s="95">
        <v>40345</v>
      </c>
      <c r="B16062" s="93" t="s">
        <v>17408</v>
      </c>
      <c r="C16062" s="93" t="s">
        <v>1449</v>
      </c>
      <c r="F16062" s="95">
        <v>23759135</v>
      </c>
      <c r="G16062" s="95">
        <v>0</v>
      </c>
      <c r="H16062" s="93" t="s">
        <v>8976</v>
      </c>
      <c r="I16062" s="93" t="s">
        <v>23896</v>
      </c>
      <c r="J16062" s="93" t="s">
        <v>20855</v>
      </c>
      <c r="K16062" s="93" t="s">
        <v>6857</v>
      </c>
      <c r="L16062" s="14">
        <f>AND(vyberHrace&lt;&gt;"",ISNUMBER(SEARCH(vyberHrace,$B16062)))</f>
      </c>
      <c r="M16062" s="14">
        <f>AND($I16062=MID(kododd,1,2),$J16062=MID(kododd,3,3))</f>
      </c>
    </row>
    <row r="16063">
      <c r="A16063" s="95">
        <v>61624</v>
      </c>
      <c r="B16063" s="93" t="s">
        <v>27789</v>
      </c>
      <c r="C16063" s="93" t="s">
        <v>1487</v>
      </c>
      <c r="G16063" s="95">
        <v>250</v>
      </c>
      <c r="H16063" s="93" t="s">
        <v>8976</v>
      </c>
      <c r="I16063" s="93" t="s">
        <v>23896</v>
      </c>
      <c r="J16063" s="93" t="s">
        <v>20882</v>
      </c>
      <c r="K16063" s="93" t="s">
        <v>5088</v>
      </c>
      <c r="L16063" s="14">
        <f>AND(vyberHrace&lt;&gt;"",ISNUMBER(SEARCH(vyberHrace,$B16063)))</f>
      </c>
      <c r="M16063" s="14">
        <f>AND($I16063=MID(kododd,1,2),$J16063=MID(kododd,3,3))</f>
      </c>
    </row>
    <row r="16064">
      <c r="A16064" s="95">
        <v>9566</v>
      </c>
      <c r="B16064" s="93" t="s">
        <v>5035</v>
      </c>
      <c r="C16064" s="93" t="s">
        <v>1427</v>
      </c>
      <c r="D16064" s="95">
        <v>1380</v>
      </c>
      <c r="G16064" s="95">
        <v>250</v>
      </c>
      <c r="H16064" s="93" t="s">
        <v>8976</v>
      </c>
      <c r="I16064" s="93" t="s">
        <v>23896</v>
      </c>
      <c r="J16064" s="93" t="s">
        <v>20859</v>
      </c>
      <c r="K16064" s="93" t="s">
        <v>28058</v>
      </c>
      <c r="L16064" s="14">
        <f>AND(vyberHrace&lt;&gt;"",ISNUMBER(SEARCH(vyberHrace,$B16064)))</f>
      </c>
      <c r="M16064" s="14">
        <f>AND($I16064=MID(kododd,1,2),$J16064=MID(kododd,3,3))</f>
      </c>
    </row>
    <row r="16065">
      <c r="A16065" s="95">
        <v>56658</v>
      </c>
      <c r="B16065" s="93" t="s">
        <v>22726</v>
      </c>
      <c r="C16065" s="93" t="s">
        <v>1420</v>
      </c>
      <c r="D16065" s="95">
        <v>1054</v>
      </c>
      <c r="F16065" s="95">
        <v>23792086</v>
      </c>
      <c r="G16065" s="95">
        <v>250</v>
      </c>
      <c r="H16065" s="93" t="s">
        <v>8976</v>
      </c>
      <c r="I16065" s="93" t="s">
        <v>23896</v>
      </c>
      <c r="J16065" s="93" t="s">
        <v>20864</v>
      </c>
      <c r="K16065" s="93" t="s">
        <v>26135</v>
      </c>
      <c r="L16065" s="14">
        <f>AND(vyberHrace&lt;&gt;"",ISNUMBER(SEARCH(vyberHrace,$B16065)))</f>
      </c>
      <c r="M16065" s="14">
        <f>AND($I16065=MID(kododd,1,2),$J16065=MID(kododd,3,3))</f>
      </c>
    </row>
    <row r="16066">
      <c r="A16066" s="95">
        <v>15567</v>
      </c>
      <c r="B16066" s="93" t="s">
        <v>5043</v>
      </c>
      <c r="C16066" s="93" t="s">
        <v>1465</v>
      </c>
      <c r="D16066" s="95">
        <v>1397</v>
      </c>
      <c r="G16066" s="95">
        <v>250</v>
      </c>
      <c r="H16066" s="93" t="s">
        <v>8976</v>
      </c>
      <c r="I16066" s="93" t="s">
        <v>23896</v>
      </c>
      <c r="J16066" s="93" t="s">
        <v>20852</v>
      </c>
      <c r="K16066" s="93" t="s">
        <v>6013</v>
      </c>
      <c r="L16066" s="14">
        <f>AND(vyberHrace&lt;&gt;"",ISNUMBER(SEARCH(vyberHrace,$B16066)))</f>
      </c>
      <c r="M16066" s="14">
        <f>AND($I16066=MID(kododd,1,2),$J16066=MID(kododd,3,3))</f>
      </c>
    </row>
    <row r="16067">
      <c r="A16067" s="95">
        <v>57469</v>
      </c>
      <c r="B16067" s="93" t="s">
        <v>22686</v>
      </c>
      <c r="C16067" s="93" t="s">
        <v>1406</v>
      </c>
      <c r="D16067" s="95">
        <v>1313</v>
      </c>
      <c r="E16067" s="95">
        <v>1538</v>
      </c>
      <c r="F16067" s="95">
        <v>23767804</v>
      </c>
      <c r="G16067" s="95">
        <v>0</v>
      </c>
      <c r="H16067" s="93" t="s">
        <v>8976</v>
      </c>
      <c r="I16067" s="93" t="s">
        <v>23896</v>
      </c>
      <c r="J16067" s="93" t="s">
        <v>20874</v>
      </c>
      <c r="K16067" s="93" t="s">
        <v>1964</v>
      </c>
      <c r="L16067" s="14">
        <f>AND(vyberHrace&lt;&gt;"",ISNUMBER(SEARCH(vyberHrace,$B16067)))</f>
      </c>
      <c r="M16067" s="14">
        <f>AND($I16067=MID(kododd,1,2),$J16067=MID(kododd,3,3))</f>
      </c>
    </row>
    <row r="16068">
      <c r="A16068" s="95">
        <v>47227</v>
      </c>
      <c r="B16068" s="93" t="s">
        <v>5203</v>
      </c>
      <c r="C16068" s="93" t="s">
        <v>3255</v>
      </c>
      <c r="D16068" s="95">
        <v>1542</v>
      </c>
      <c r="F16068" s="95">
        <v>23770309</v>
      </c>
      <c r="G16068" s="95">
        <v>250</v>
      </c>
      <c r="H16068" s="93" t="s">
        <v>8976</v>
      </c>
      <c r="I16068" s="93" t="s">
        <v>23896</v>
      </c>
      <c r="J16068" s="93" t="s">
        <v>20858</v>
      </c>
      <c r="K16068" s="93" t="s">
        <v>2040</v>
      </c>
      <c r="L16068" s="14">
        <f>AND(vyberHrace&lt;&gt;"",ISNUMBER(SEARCH(vyberHrace,$B16068)))</f>
      </c>
      <c r="M16068" s="14">
        <f>AND($I16068=MID(kododd,1,2),$J16068=MID(kododd,3,3))</f>
      </c>
    </row>
    <row r="16069">
      <c r="A16069" s="95">
        <v>5157</v>
      </c>
      <c r="B16069" s="93" t="s">
        <v>5205</v>
      </c>
      <c r="C16069" s="93" t="s">
        <v>1433</v>
      </c>
      <c r="D16069" s="95">
        <v>1624</v>
      </c>
      <c r="E16069" s="95">
        <v>1748</v>
      </c>
      <c r="F16069" s="95">
        <v>23759143</v>
      </c>
      <c r="G16069" s="95">
        <v>250</v>
      </c>
      <c r="H16069" s="93" t="s">
        <v>8976</v>
      </c>
      <c r="I16069" s="93" t="s">
        <v>23896</v>
      </c>
      <c r="J16069" s="93" t="s">
        <v>20845</v>
      </c>
      <c r="K16069" s="93" t="s">
        <v>8980</v>
      </c>
      <c r="L16069" s="14">
        <f>AND(vyberHrace&lt;&gt;"",ISNUMBER(SEARCH(vyberHrace,$B16069)))</f>
      </c>
      <c r="M16069" s="14">
        <f>AND($I16069=MID(kododd,1,2),$J16069=MID(kododd,3,3))</f>
      </c>
    </row>
    <row r="16070">
      <c r="A16070" s="95">
        <v>8946</v>
      </c>
      <c r="B16070" s="93" t="s">
        <v>5205</v>
      </c>
      <c r="C16070" s="93" t="s">
        <v>1427</v>
      </c>
      <c r="D16070" s="95">
        <v>1678</v>
      </c>
      <c r="G16070" s="95">
        <v>250</v>
      </c>
      <c r="H16070" s="93" t="s">
        <v>8976</v>
      </c>
      <c r="I16070" s="93" t="s">
        <v>23896</v>
      </c>
      <c r="J16070" s="93" t="s">
        <v>21022</v>
      </c>
      <c r="K16070" s="93" t="s">
        <v>1982</v>
      </c>
      <c r="L16070" s="14">
        <f>AND(vyberHrace&lt;&gt;"",ISNUMBER(SEARCH(vyberHrace,$B16070)))</f>
      </c>
      <c r="M16070" s="14">
        <f>AND($I16070=MID(kododd,1,2),$J16070=MID(kododd,3,3))</f>
      </c>
    </row>
    <row r="16071">
      <c r="A16071" s="95">
        <v>61380</v>
      </c>
      <c r="B16071" s="93" t="s">
        <v>27576</v>
      </c>
      <c r="C16071" s="93" t="s">
        <v>1411</v>
      </c>
      <c r="G16071" s="95">
        <v>250</v>
      </c>
      <c r="H16071" s="93" t="s">
        <v>8976</v>
      </c>
      <c r="I16071" s="93" t="s">
        <v>23896</v>
      </c>
      <c r="J16071" s="93" t="s">
        <v>20886</v>
      </c>
      <c r="K16071" s="93" t="s">
        <v>4988</v>
      </c>
      <c r="L16071" s="14">
        <f>AND(vyberHrace&lt;&gt;"",ISNUMBER(SEARCH(vyberHrace,$B16071)))</f>
      </c>
      <c r="M16071" s="14">
        <f>AND($I16071=MID(kododd,1,2),$J16071=MID(kododd,3,3))</f>
      </c>
    </row>
    <row r="16072">
      <c r="A16072" s="95">
        <v>56164</v>
      </c>
      <c r="B16072" s="93" t="s">
        <v>22687</v>
      </c>
      <c r="C16072" s="93" t="s">
        <v>1420</v>
      </c>
      <c r="G16072" s="95">
        <v>0</v>
      </c>
      <c r="H16072" s="93" t="s">
        <v>8976</v>
      </c>
      <c r="I16072" s="93" t="s">
        <v>23896</v>
      </c>
      <c r="J16072" s="93" t="s">
        <v>20874</v>
      </c>
      <c r="K16072" s="93" t="s">
        <v>1964</v>
      </c>
      <c r="L16072" s="14">
        <f>AND(vyberHrace&lt;&gt;"",ISNUMBER(SEARCH(vyberHrace,$B16072)))</f>
      </c>
      <c r="M16072" s="14">
        <f>AND($I16072=MID(kododd,1,2),$J16072=MID(kododd,3,3))</f>
      </c>
    </row>
    <row r="16073">
      <c r="A16073" s="95">
        <v>25909</v>
      </c>
      <c r="B16073" s="93" t="s">
        <v>529</v>
      </c>
      <c r="C16073" s="93" t="s">
        <v>1455</v>
      </c>
      <c r="D16073" s="95">
        <v>1436</v>
      </c>
      <c r="G16073" s="95">
        <v>0</v>
      </c>
      <c r="H16073" s="93" t="s">
        <v>8976</v>
      </c>
      <c r="I16073" s="93" t="s">
        <v>23896</v>
      </c>
      <c r="J16073" s="93" t="s">
        <v>20895</v>
      </c>
      <c r="K16073" s="93" t="s">
        <v>6043</v>
      </c>
      <c r="L16073" s="14">
        <f>AND(vyberHrace&lt;&gt;"",ISNUMBER(SEARCH(vyberHrace,$B16073)))</f>
      </c>
      <c r="M16073" s="14">
        <f>AND($I16073=MID(kododd,1,2),$J16073=MID(kododd,3,3))</f>
      </c>
    </row>
    <row r="16074">
      <c r="A16074" s="95">
        <v>39543</v>
      </c>
      <c r="B16074" s="93" t="s">
        <v>530</v>
      </c>
      <c r="C16074" s="93" t="s">
        <v>1438</v>
      </c>
      <c r="D16074" s="95">
        <v>1084</v>
      </c>
      <c r="F16074" s="95">
        <v>23757760</v>
      </c>
      <c r="G16074" s="95">
        <v>0</v>
      </c>
      <c r="H16074" s="93" t="s">
        <v>8976</v>
      </c>
      <c r="I16074" s="93" t="s">
        <v>23896</v>
      </c>
      <c r="J16074" s="93" t="s">
        <v>20997</v>
      </c>
      <c r="K16074" s="93" t="s">
        <v>7827</v>
      </c>
      <c r="L16074" s="14">
        <f>AND(vyberHrace&lt;&gt;"",ISNUMBER(SEARCH(vyberHrace,$B16074)))</f>
      </c>
      <c r="M16074" s="14">
        <f>AND($I16074=MID(kododd,1,2),$J16074=MID(kododd,3,3))</f>
      </c>
    </row>
    <row r="16075">
      <c r="A16075" s="95">
        <v>51044</v>
      </c>
      <c r="B16075" s="93" t="s">
        <v>7105</v>
      </c>
      <c r="C16075" s="93" t="s">
        <v>1410</v>
      </c>
      <c r="G16075" s="95">
        <v>0</v>
      </c>
      <c r="H16075" s="93" t="s">
        <v>8976</v>
      </c>
      <c r="I16075" s="93" t="s">
        <v>23896</v>
      </c>
      <c r="J16075" s="93" t="s">
        <v>20997</v>
      </c>
      <c r="K16075" s="93" t="s">
        <v>7827</v>
      </c>
      <c r="L16075" s="14">
        <f>AND(vyberHrace&lt;&gt;"",ISNUMBER(SEARCH(vyberHrace,$B16075)))</f>
      </c>
      <c r="M16075" s="14">
        <f>AND($I16075=MID(kododd,1,2),$J16075=MID(kododd,3,3))</f>
      </c>
    </row>
    <row r="16076">
      <c r="A16076" s="95">
        <v>54464</v>
      </c>
      <c r="B16076" s="93" t="s">
        <v>5737</v>
      </c>
      <c r="C16076" s="93" t="s">
        <v>1420</v>
      </c>
      <c r="D16076" s="95">
        <v>1043</v>
      </c>
      <c r="F16076" s="95">
        <v>23796812</v>
      </c>
      <c r="G16076" s="95">
        <v>250</v>
      </c>
      <c r="H16076" s="93" t="s">
        <v>8976</v>
      </c>
      <c r="I16076" s="93" t="s">
        <v>23896</v>
      </c>
      <c r="J16076" s="93" t="s">
        <v>20935</v>
      </c>
      <c r="K16076" s="93" t="s">
        <v>23916</v>
      </c>
      <c r="L16076" s="14">
        <f>AND(vyberHrace&lt;&gt;"",ISNUMBER(SEARCH(vyberHrace,$B16076)))</f>
      </c>
      <c r="M16076" s="14">
        <f>AND($I16076=MID(kododd,1,2),$J16076=MID(kododd,3,3))</f>
      </c>
    </row>
    <row r="16077">
      <c r="A16077" s="95">
        <v>45263</v>
      </c>
      <c r="B16077" s="93" t="s">
        <v>4043</v>
      </c>
      <c r="C16077" s="93" t="s">
        <v>1442</v>
      </c>
      <c r="D16077" s="95">
        <v>1651</v>
      </c>
      <c r="E16077" s="95">
        <v>1702</v>
      </c>
      <c r="F16077" s="95">
        <v>23727624</v>
      </c>
      <c r="G16077" s="95">
        <v>250</v>
      </c>
      <c r="H16077" s="93" t="s">
        <v>8976</v>
      </c>
      <c r="I16077" s="93" t="s">
        <v>23896</v>
      </c>
      <c r="J16077" s="93" t="s">
        <v>20876</v>
      </c>
      <c r="K16077" s="93" t="s">
        <v>1965</v>
      </c>
      <c r="L16077" s="14">
        <f>AND(vyberHrace&lt;&gt;"",ISNUMBER(SEARCH(vyberHrace,$B16077)))</f>
      </c>
      <c r="M16077" s="14">
        <f>AND($I16077=MID(kododd,1,2),$J16077=MID(kododd,3,3))</f>
      </c>
    </row>
    <row r="16078">
      <c r="A16078" s="95">
        <v>54466</v>
      </c>
      <c r="B16078" s="93" t="s">
        <v>952</v>
      </c>
      <c r="C16078" s="93" t="s">
        <v>1411</v>
      </c>
      <c r="D16078" s="95">
        <v>1159</v>
      </c>
      <c r="E16078" s="95">
        <v>1405</v>
      </c>
      <c r="F16078" s="95">
        <v>23776102</v>
      </c>
      <c r="G16078" s="95">
        <v>250</v>
      </c>
      <c r="H16078" s="93" t="s">
        <v>8976</v>
      </c>
      <c r="I16078" s="93" t="s">
        <v>23896</v>
      </c>
      <c r="J16078" s="93" t="s">
        <v>20935</v>
      </c>
      <c r="K16078" s="93" t="s">
        <v>23916</v>
      </c>
      <c r="L16078" s="14">
        <f>AND(vyberHrace&lt;&gt;"",ISNUMBER(SEARCH(vyberHrace,$B16078)))</f>
      </c>
      <c r="M16078" s="14">
        <f>AND($I16078=MID(kododd,1,2),$J16078=MID(kododd,3,3))</f>
      </c>
    </row>
    <row r="16079">
      <c r="A16079" s="95">
        <v>59286</v>
      </c>
      <c r="B16079" s="93" t="s">
        <v>25711</v>
      </c>
      <c r="C16079" s="93" t="s">
        <v>1412</v>
      </c>
      <c r="G16079" s="95">
        <v>250</v>
      </c>
      <c r="H16079" s="93" t="s">
        <v>8976</v>
      </c>
      <c r="I16079" s="93" t="s">
        <v>23896</v>
      </c>
      <c r="J16079" s="93" t="s">
        <v>21029</v>
      </c>
      <c r="K16079" s="93" t="s">
        <v>23953</v>
      </c>
      <c r="L16079" s="14">
        <f>AND(vyberHrace&lt;&gt;"",ISNUMBER(SEARCH(vyberHrace,$B16079)))</f>
      </c>
      <c r="M16079" s="14">
        <f>AND($I16079=MID(kododd,1,2),$J16079=MID(kododd,3,3))</f>
      </c>
    </row>
    <row r="16080">
      <c r="A16080" s="95">
        <v>28899</v>
      </c>
      <c r="B16080" s="93" t="s">
        <v>4057</v>
      </c>
      <c r="C16080" s="93" t="s">
        <v>1477</v>
      </c>
      <c r="D16080" s="95">
        <v>1338</v>
      </c>
      <c r="G16080" s="95">
        <v>0</v>
      </c>
      <c r="H16080" s="93" t="s">
        <v>8976</v>
      </c>
      <c r="I16080" s="93" t="s">
        <v>23896</v>
      </c>
      <c r="J16080" s="93" t="s">
        <v>21025</v>
      </c>
      <c r="K16080" s="93" t="s">
        <v>14606</v>
      </c>
      <c r="L16080" s="14">
        <f>AND(vyberHrace&lt;&gt;"",ISNUMBER(SEARCH(vyberHrace,$B16080)))</f>
      </c>
      <c r="M16080" s="14">
        <f>AND($I16080=MID(kododd,1,2),$J16080=MID(kododd,3,3))</f>
      </c>
    </row>
    <row r="16081">
      <c r="A16081" s="95">
        <v>45231</v>
      </c>
      <c r="B16081" s="93" t="s">
        <v>4061</v>
      </c>
      <c r="C16081" s="93" t="s">
        <v>1413</v>
      </c>
      <c r="D16081" s="95">
        <v>1670</v>
      </c>
      <c r="E16081" s="95">
        <v>1791</v>
      </c>
      <c r="F16081" s="95">
        <v>23709502</v>
      </c>
      <c r="G16081" s="95">
        <v>250</v>
      </c>
      <c r="H16081" s="93" t="s">
        <v>8976</v>
      </c>
      <c r="I16081" s="93" t="s">
        <v>23896</v>
      </c>
      <c r="J16081" s="93" t="s">
        <v>20984</v>
      </c>
      <c r="K16081" s="93" t="s">
        <v>5004</v>
      </c>
      <c r="L16081" s="14">
        <f>AND(vyberHrace&lt;&gt;"",ISNUMBER(SEARCH(vyberHrace,$B16081)))</f>
      </c>
      <c r="M16081" s="14">
        <f>AND($I16081=MID(kododd,1,2),$J16081=MID(kododd,3,3))</f>
      </c>
    </row>
    <row r="16082">
      <c r="A16082" s="95">
        <v>49343</v>
      </c>
      <c r="B16082" s="93" t="s">
        <v>4062</v>
      </c>
      <c r="C16082" s="93" t="s">
        <v>1406</v>
      </c>
      <c r="G16082" s="95">
        <v>0</v>
      </c>
      <c r="H16082" s="93" t="s">
        <v>8976</v>
      </c>
      <c r="I16082" s="93" t="s">
        <v>23896</v>
      </c>
      <c r="J16082" s="93" t="s">
        <v>20997</v>
      </c>
      <c r="K16082" s="93" t="s">
        <v>7827</v>
      </c>
      <c r="L16082" s="14">
        <f>AND(vyberHrace&lt;&gt;"",ISNUMBER(SEARCH(vyberHrace,$B16082)))</f>
      </c>
      <c r="M16082" s="14">
        <f>AND($I16082=MID(kododd,1,2),$J16082=MID(kododd,3,3))</f>
      </c>
    </row>
    <row r="16083">
      <c r="A16083" s="95">
        <v>43392</v>
      </c>
      <c r="B16083" s="93" t="s">
        <v>4067</v>
      </c>
      <c r="C16083" s="93" t="s">
        <v>1400</v>
      </c>
      <c r="D16083" s="95">
        <v>1076</v>
      </c>
      <c r="G16083" s="95">
        <v>0</v>
      </c>
      <c r="H16083" s="93" t="s">
        <v>8976</v>
      </c>
      <c r="I16083" s="93" t="s">
        <v>23896</v>
      </c>
      <c r="J16083" s="93" t="s">
        <v>20923</v>
      </c>
      <c r="K16083" s="93" t="s">
        <v>5569</v>
      </c>
      <c r="L16083" s="14">
        <f>AND(vyberHrace&lt;&gt;"",ISNUMBER(SEARCH(vyberHrace,$B16083)))</f>
      </c>
      <c r="M16083" s="14">
        <f>AND($I16083=MID(kododd,1,2),$J16083=MID(kododd,3,3))</f>
      </c>
    </row>
    <row r="16084">
      <c r="A16084" s="95">
        <v>24636</v>
      </c>
      <c r="B16084" s="93" t="s">
        <v>4069</v>
      </c>
      <c r="C16084" s="93" t="s">
        <v>1465</v>
      </c>
      <c r="D16084" s="95">
        <v>1222</v>
      </c>
      <c r="F16084" s="95">
        <v>23794879</v>
      </c>
      <c r="G16084" s="95">
        <v>250</v>
      </c>
      <c r="H16084" s="93" t="s">
        <v>8976</v>
      </c>
      <c r="I16084" s="93" t="s">
        <v>23896</v>
      </c>
      <c r="J16084" s="93" t="s">
        <v>20858</v>
      </c>
      <c r="K16084" s="93" t="s">
        <v>2040</v>
      </c>
      <c r="L16084" s="14">
        <f>AND(vyberHrace&lt;&gt;"",ISNUMBER(SEARCH(vyberHrace,$B16084)))</f>
      </c>
      <c r="M16084" s="14">
        <f>AND($I16084=MID(kododd,1,2),$J16084=MID(kododd,3,3))</f>
      </c>
    </row>
    <row r="16085">
      <c r="A16085" s="95">
        <v>8300</v>
      </c>
      <c r="B16085" s="93" t="s">
        <v>4078</v>
      </c>
      <c r="C16085" s="93" t="s">
        <v>1468</v>
      </c>
      <c r="D16085" s="95">
        <v>1454</v>
      </c>
      <c r="E16085" s="95">
        <v>1595</v>
      </c>
      <c r="F16085" s="95">
        <v>351105</v>
      </c>
      <c r="G16085" s="95">
        <v>250</v>
      </c>
      <c r="H16085" s="93" t="s">
        <v>8976</v>
      </c>
      <c r="I16085" s="93" t="s">
        <v>23896</v>
      </c>
      <c r="J16085" s="93" t="s">
        <v>20874</v>
      </c>
      <c r="K16085" s="93" t="s">
        <v>1964</v>
      </c>
      <c r="L16085" s="14">
        <f>AND(vyberHrace&lt;&gt;"",ISNUMBER(SEARCH(vyberHrace,$B16085)))</f>
      </c>
      <c r="M16085" s="14">
        <f>AND($I16085=MID(kododd,1,2),$J16085=MID(kododd,3,3))</f>
      </c>
    </row>
    <row r="16086">
      <c r="A16086" s="95">
        <v>56165</v>
      </c>
      <c r="B16086" s="93" t="s">
        <v>22688</v>
      </c>
      <c r="C16086" s="93" t="s">
        <v>1438</v>
      </c>
      <c r="G16086" s="95">
        <v>0</v>
      </c>
      <c r="H16086" s="93" t="s">
        <v>8976</v>
      </c>
      <c r="I16086" s="93" t="s">
        <v>23896</v>
      </c>
      <c r="J16086" s="93" t="s">
        <v>20874</v>
      </c>
      <c r="K16086" s="93" t="s">
        <v>1964</v>
      </c>
      <c r="L16086" s="14">
        <f>AND(vyberHrace&lt;&gt;"",ISNUMBER(SEARCH(vyberHrace,$B16086)))</f>
      </c>
      <c r="M16086" s="14">
        <f>AND($I16086=MID(kododd,1,2),$J16086=MID(kododd,3,3))</f>
      </c>
    </row>
    <row r="16087">
      <c r="A16087" s="95">
        <v>57892</v>
      </c>
      <c r="B16087" s="93" t="s">
        <v>24438</v>
      </c>
      <c r="C16087" s="93" t="s">
        <v>1416</v>
      </c>
      <c r="F16087" s="95">
        <v>23783931</v>
      </c>
      <c r="G16087" s="95">
        <v>0</v>
      </c>
      <c r="H16087" s="93" t="s">
        <v>8976</v>
      </c>
      <c r="I16087" s="93" t="s">
        <v>23896</v>
      </c>
      <c r="J16087" s="93" t="s">
        <v>20874</v>
      </c>
      <c r="K16087" s="93" t="s">
        <v>1964</v>
      </c>
      <c r="L16087" s="14">
        <f>AND(vyberHrace&lt;&gt;"",ISNUMBER(SEARCH(vyberHrace,$B16087)))</f>
      </c>
      <c r="M16087" s="14">
        <f>AND($I16087=MID(kododd,1,2),$J16087=MID(kododd,3,3))</f>
      </c>
    </row>
    <row r="16088">
      <c r="A16088" s="95">
        <v>3105</v>
      </c>
      <c r="B16088" s="93" t="s">
        <v>7873</v>
      </c>
      <c r="C16088" s="93" t="s">
        <v>1468</v>
      </c>
      <c r="D16088" s="95">
        <v>1817</v>
      </c>
      <c r="G16088" s="95">
        <v>0</v>
      </c>
      <c r="H16088" s="93" t="s">
        <v>8976</v>
      </c>
      <c r="I16088" s="93" t="s">
        <v>23896</v>
      </c>
      <c r="J16088" s="93" t="s">
        <v>20994</v>
      </c>
      <c r="K16088" s="93" t="s">
        <v>5630</v>
      </c>
      <c r="L16088" s="14">
        <f>AND(vyberHrace&lt;&gt;"",ISNUMBER(SEARCH(vyberHrace,$B16088)))</f>
      </c>
      <c r="M16088" s="14">
        <f>AND($I16088=MID(kododd,1,2),$J16088=MID(kododd,3,3))</f>
      </c>
    </row>
    <row r="16089">
      <c r="A16089" s="95">
        <v>38848</v>
      </c>
      <c r="B16089" s="93" t="s">
        <v>7887</v>
      </c>
      <c r="C16089" s="93" t="s">
        <v>1432</v>
      </c>
      <c r="D16089" s="95">
        <v>1410</v>
      </c>
      <c r="G16089" s="95">
        <v>500</v>
      </c>
      <c r="H16089" s="93" t="s">
        <v>8976</v>
      </c>
      <c r="I16089" s="93" t="s">
        <v>23896</v>
      </c>
      <c r="J16089" s="93" t="s">
        <v>23412</v>
      </c>
      <c r="K16089" s="93" t="s">
        <v>21367</v>
      </c>
      <c r="L16089" s="14">
        <f>AND(vyberHrace&lt;&gt;"",ISNUMBER(SEARCH(vyberHrace,$B16089)))</f>
      </c>
      <c r="M16089" s="14">
        <f>AND($I16089=MID(kododd,1,2),$J16089=MID(kododd,3,3))</f>
      </c>
    </row>
    <row r="16090">
      <c r="A16090" s="95">
        <v>3581</v>
      </c>
      <c r="B16090" s="93" t="s">
        <v>10087</v>
      </c>
      <c r="C16090" s="93" t="s">
        <v>1443</v>
      </c>
      <c r="D16090" s="95">
        <v>1694</v>
      </c>
      <c r="F16090" s="95">
        <v>23711205</v>
      </c>
      <c r="G16090" s="95">
        <v>0</v>
      </c>
      <c r="H16090" s="93" t="s">
        <v>8976</v>
      </c>
      <c r="I16090" s="93" t="s">
        <v>23896</v>
      </c>
      <c r="J16090" s="93" t="s">
        <v>20895</v>
      </c>
      <c r="K16090" s="93" t="s">
        <v>6043</v>
      </c>
      <c r="L16090" s="14">
        <f>AND(vyberHrace&lt;&gt;"",ISNUMBER(SEARCH(vyberHrace,$B16090)))</f>
      </c>
      <c r="M16090" s="14">
        <f>AND($I16090=MID(kododd,1,2),$J16090=MID(kododd,3,3))</f>
      </c>
    </row>
    <row r="16091">
      <c r="A16091" s="95">
        <v>63031</v>
      </c>
      <c r="B16091" s="93" t="s">
        <v>29326</v>
      </c>
      <c r="C16091" s="93" t="s">
        <v>1487</v>
      </c>
      <c r="G16091" s="95">
        <v>250</v>
      </c>
      <c r="H16091" s="93" t="s">
        <v>8976</v>
      </c>
      <c r="I16091" s="93" t="s">
        <v>23896</v>
      </c>
      <c r="J16091" s="93" t="s">
        <v>20884</v>
      </c>
      <c r="K16091" s="93" t="s">
        <v>6876</v>
      </c>
      <c r="L16091" s="14">
        <f>AND(vyberHrace&lt;&gt;"",ISNUMBER(SEARCH(vyberHrace,$B16091)))</f>
      </c>
      <c r="M16091" s="14">
        <f>AND($I16091=MID(kododd,1,2),$J16091=MID(kododd,3,3))</f>
      </c>
    </row>
    <row r="16092">
      <c r="A16092" s="95">
        <v>10038</v>
      </c>
      <c r="B16092" s="93" t="s">
        <v>3336</v>
      </c>
      <c r="C16092" s="93" t="s">
        <v>1437</v>
      </c>
      <c r="D16092" s="95">
        <v>1502</v>
      </c>
      <c r="G16092" s="95">
        <v>0</v>
      </c>
      <c r="H16092" s="93" t="s">
        <v>8976</v>
      </c>
      <c r="I16092" s="93" t="s">
        <v>23896</v>
      </c>
      <c r="J16092" s="93" t="s">
        <v>20926</v>
      </c>
      <c r="K16092" s="93" t="s">
        <v>11249</v>
      </c>
      <c r="L16092" s="14">
        <f>AND(vyberHrace&lt;&gt;"",ISNUMBER(SEARCH(vyberHrace,$B16092)))</f>
      </c>
      <c r="M16092" s="14">
        <f>AND($I16092=MID(kododd,1,2),$J16092=MID(kododd,3,3))</f>
      </c>
    </row>
    <row r="16093">
      <c r="A16093" s="95">
        <v>9993</v>
      </c>
      <c r="B16093" s="93" t="s">
        <v>3337</v>
      </c>
      <c r="C16093" s="93" t="s">
        <v>1455</v>
      </c>
      <c r="D16093" s="95">
        <v>1901</v>
      </c>
      <c r="E16093" s="95">
        <v>1995</v>
      </c>
      <c r="F16093" s="95">
        <v>348066</v>
      </c>
      <c r="G16093" s="95">
        <v>250</v>
      </c>
      <c r="H16093" s="93" t="s">
        <v>8976</v>
      </c>
      <c r="I16093" s="93" t="s">
        <v>23896</v>
      </c>
      <c r="J16093" s="93" t="s">
        <v>20926</v>
      </c>
      <c r="K16093" s="93" t="s">
        <v>11249</v>
      </c>
      <c r="L16093" s="14">
        <f>AND(vyberHrace&lt;&gt;"",ISNUMBER(SEARCH(vyberHrace,$B16093)))</f>
      </c>
      <c r="M16093" s="14">
        <f>AND($I16093=MID(kododd,1,2),$J16093=MID(kododd,3,3))</f>
      </c>
    </row>
    <row r="16094">
      <c r="A16094" s="95">
        <v>57559</v>
      </c>
      <c r="B16094" s="93" t="s">
        <v>22689</v>
      </c>
      <c r="C16094" s="93" t="s">
        <v>1420</v>
      </c>
      <c r="G16094" s="95">
        <v>0</v>
      </c>
      <c r="H16094" s="93" t="s">
        <v>8976</v>
      </c>
      <c r="I16094" s="93" t="s">
        <v>23896</v>
      </c>
      <c r="J16094" s="93" t="s">
        <v>20874</v>
      </c>
      <c r="K16094" s="93" t="s">
        <v>1964</v>
      </c>
      <c r="L16094" s="14">
        <f>AND(vyberHrace&lt;&gt;"",ISNUMBER(SEARCH(vyberHrace,$B16094)))</f>
      </c>
      <c r="M16094" s="14">
        <f>AND($I16094=MID(kododd,1,2),$J16094=MID(kododd,3,3))</f>
      </c>
    </row>
    <row r="16095">
      <c r="A16095" s="95">
        <v>60058</v>
      </c>
      <c r="B16095" s="93" t="s">
        <v>26535</v>
      </c>
      <c r="C16095" s="93" t="s">
        <v>1411</v>
      </c>
      <c r="G16095" s="95">
        <v>250</v>
      </c>
      <c r="H16095" s="93" t="s">
        <v>8976</v>
      </c>
      <c r="I16095" s="93" t="s">
        <v>23896</v>
      </c>
      <c r="J16095" s="93" t="s">
        <v>23414</v>
      </c>
      <c r="K16095" s="93" t="s">
        <v>21379</v>
      </c>
      <c r="L16095" s="14">
        <f>AND(vyberHrace&lt;&gt;"",ISNUMBER(SEARCH(vyberHrace,$B16095)))</f>
      </c>
      <c r="M16095" s="14">
        <f>AND($I16095=MID(kododd,1,2),$J16095=MID(kododd,3,3))</f>
      </c>
    </row>
    <row r="16096">
      <c r="A16096" s="95">
        <v>11906</v>
      </c>
      <c r="B16096" s="93" t="s">
        <v>4570</v>
      </c>
      <c r="C16096" s="93" t="s">
        <v>1417</v>
      </c>
      <c r="D16096" s="95">
        <v>1443</v>
      </c>
      <c r="E16096" s="95">
        <v>1714</v>
      </c>
      <c r="F16096" s="95">
        <v>23719192</v>
      </c>
      <c r="G16096" s="95">
        <v>250</v>
      </c>
      <c r="H16096" s="93" t="s">
        <v>8976</v>
      </c>
      <c r="I16096" s="93" t="s">
        <v>23896</v>
      </c>
      <c r="J16096" s="93" t="s">
        <v>20962</v>
      </c>
      <c r="K16096" s="93" t="s">
        <v>3831</v>
      </c>
      <c r="L16096" s="14">
        <f>AND(vyberHrace&lt;&gt;"",ISNUMBER(SEARCH(vyberHrace,$B16096)))</f>
      </c>
      <c r="M16096" s="14">
        <f>AND($I16096=MID(kododd,1,2),$J16096=MID(kododd,3,3))</f>
      </c>
    </row>
    <row r="16097">
      <c r="A16097" s="95">
        <v>60568</v>
      </c>
      <c r="B16097" s="93" t="s">
        <v>26993</v>
      </c>
      <c r="C16097" s="93" t="s">
        <v>1431</v>
      </c>
      <c r="F16097" s="95">
        <v>23773936</v>
      </c>
      <c r="G16097" s="95">
        <v>0</v>
      </c>
      <c r="H16097" s="93" t="s">
        <v>8976</v>
      </c>
      <c r="I16097" s="93" t="s">
        <v>23896</v>
      </c>
      <c r="J16097" s="93" t="s">
        <v>23412</v>
      </c>
      <c r="K16097" s="93" t="s">
        <v>21367</v>
      </c>
      <c r="L16097" s="14">
        <f>AND(vyberHrace&lt;&gt;"",ISNUMBER(SEARCH(vyberHrace,$B16097)))</f>
      </c>
      <c r="M16097" s="14">
        <f>AND($I16097=MID(kododd,1,2),$J16097=MID(kododd,3,3))</f>
      </c>
    </row>
    <row r="16098">
      <c r="A16098" s="95">
        <v>60059</v>
      </c>
      <c r="B16098" s="93" t="s">
        <v>26536</v>
      </c>
      <c r="C16098" s="93" t="s">
        <v>1422</v>
      </c>
      <c r="G16098" s="95">
        <v>250</v>
      </c>
      <c r="H16098" s="93" t="s">
        <v>8976</v>
      </c>
      <c r="I16098" s="93" t="s">
        <v>23896</v>
      </c>
      <c r="J16098" s="93" t="s">
        <v>23414</v>
      </c>
      <c r="K16098" s="93" t="s">
        <v>21379</v>
      </c>
      <c r="L16098" s="14">
        <f>AND(vyberHrace&lt;&gt;"",ISNUMBER(SEARCH(vyberHrace,$B16098)))</f>
      </c>
      <c r="M16098" s="14">
        <f>AND($I16098=MID(kododd,1,2),$J16098=MID(kododd,3,3))</f>
      </c>
    </row>
    <row r="16099">
      <c r="A16099" s="95">
        <v>44017</v>
      </c>
      <c r="B16099" s="93" t="s">
        <v>4593</v>
      </c>
      <c r="C16099" s="93" t="s">
        <v>1410</v>
      </c>
      <c r="F16099" s="95">
        <v>23756594</v>
      </c>
      <c r="G16099" s="95">
        <v>0</v>
      </c>
      <c r="H16099" s="93" t="s">
        <v>8976</v>
      </c>
      <c r="I16099" s="93" t="s">
        <v>23896</v>
      </c>
      <c r="J16099" s="93" t="s">
        <v>20954</v>
      </c>
      <c r="K16099" s="93" t="s">
        <v>133</v>
      </c>
      <c r="L16099" s="14">
        <f>AND(vyberHrace&lt;&gt;"",ISNUMBER(SEARCH(vyberHrace,$B16099)))</f>
      </c>
      <c r="M16099" s="14">
        <f>AND($I16099=MID(kododd,1,2),$J16099=MID(kododd,3,3))</f>
      </c>
    </row>
    <row r="16100">
      <c r="A16100" s="95">
        <v>49065</v>
      </c>
      <c r="B16100" s="93" t="s">
        <v>4594</v>
      </c>
      <c r="C16100" s="93" t="s">
        <v>1410</v>
      </c>
      <c r="G16100" s="95">
        <v>0</v>
      </c>
      <c r="H16100" s="93" t="s">
        <v>8976</v>
      </c>
      <c r="I16100" s="93" t="s">
        <v>23896</v>
      </c>
      <c r="J16100" s="93" t="s">
        <v>20924</v>
      </c>
      <c r="K16100" s="93" t="s">
        <v>6896</v>
      </c>
      <c r="L16100" s="14">
        <f>AND(vyberHrace&lt;&gt;"",ISNUMBER(SEARCH(vyberHrace,$B16100)))</f>
      </c>
      <c r="M16100" s="14">
        <f>AND($I16100=MID(kododd,1,2),$J16100=MID(kododd,3,3))</f>
      </c>
    </row>
    <row r="16101">
      <c r="A16101" s="95">
        <v>16117</v>
      </c>
      <c r="B16101" s="93" t="s">
        <v>4595</v>
      </c>
      <c r="C16101" s="93" t="s">
        <v>1447</v>
      </c>
      <c r="D16101" s="95">
        <v>1619</v>
      </c>
      <c r="G16101" s="95">
        <v>250</v>
      </c>
      <c r="H16101" s="93" t="s">
        <v>8976</v>
      </c>
      <c r="I16101" s="93" t="s">
        <v>23896</v>
      </c>
      <c r="J16101" s="93" t="s">
        <v>20949</v>
      </c>
      <c r="K16101" s="93" t="s">
        <v>5012</v>
      </c>
      <c r="L16101" s="14">
        <f>AND(vyberHrace&lt;&gt;"",ISNUMBER(SEARCH(vyberHrace,$B16101)))</f>
      </c>
      <c r="M16101" s="14">
        <f>AND($I16101=MID(kododd,1,2),$J16101=MID(kododd,3,3))</f>
      </c>
    </row>
    <row r="16102">
      <c r="A16102" s="95">
        <v>5579</v>
      </c>
      <c r="B16102" s="93" t="s">
        <v>4597</v>
      </c>
      <c r="C16102" s="93" t="s">
        <v>1440</v>
      </c>
      <c r="D16102" s="95">
        <v>1651</v>
      </c>
      <c r="E16102" s="95">
        <v>1840</v>
      </c>
      <c r="F16102" s="95">
        <v>321362</v>
      </c>
      <c r="G16102" s="95">
        <v>250</v>
      </c>
      <c r="H16102" s="93" t="s">
        <v>8976</v>
      </c>
      <c r="I16102" s="93" t="s">
        <v>23896</v>
      </c>
      <c r="J16102" s="93" t="s">
        <v>20848</v>
      </c>
      <c r="K16102" s="93" t="s">
        <v>1502</v>
      </c>
      <c r="L16102" s="14">
        <f>AND(vyberHrace&lt;&gt;"",ISNUMBER(SEARCH(vyberHrace,$B16102)))</f>
      </c>
      <c r="M16102" s="14">
        <f>AND($I16102=MID(kododd,1,2),$J16102=MID(kododd,3,3))</f>
      </c>
    </row>
    <row r="16103">
      <c r="A16103" s="95">
        <v>6140</v>
      </c>
      <c r="B16103" s="93" t="s">
        <v>4598</v>
      </c>
      <c r="C16103" s="93" t="s">
        <v>1441</v>
      </c>
      <c r="D16103" s="95">
        <v>1519</v>
      </c>
      <c r="E16103" s="95">
        <v>1711</v>
      </c>
      <c r="F16103" s="95">
        <v>23757779</v>
      </c>
      <c r="G16103" s="95">
        <v>250</v>
      </c>
      <c r="H16103" s="93" t="s">
        <v>8976</v>
      </c>
      <c r="I16103" s="93" t="s">
        <v>23896</v>
      </c>
      <c r="J16103" s="93" t="s">
        <v>20897</v>
      </c>
      <c r="K16103" s="93" t="s">
        <v>5617</v>
      </c>
      <c r="L16103" s="14">
        <f>AND(vyberHrace&lt;&gt;"",ISNUMBER(SEARCH(vyberHrace,$B16103)))</f>
      </c>
      <c r="M16103" s="14">
        <f>AND($I16103=MID(kododd,1,2),$J16103=MID(kododd,3,3))</f>
      </c>
    </row>
    <row r="16104">
      <c r="A16104" s="95">
        <v>48944</v>
      </c>
      <c r="B16104" s="93" t="s">
        <v>4600</v>
      </c>
      <c r="C16104" s="93" t="s">
        <v>3255</v>
      </c>
      <c r="G16104" s="95">
        <v>0</v>
      </c>
      <c r="H16104" s="93" t="s">
        <v>8976</v>
      </c>
      <c r="I16104" s="93" t="s">
        <v>23896</v>
      </c>
      <c r="J16104" s="93" t="s">
        <v>20954</v>
      </c>
      <c r="K16104" s="93" t="s">
        <v>133</v>
      </c>
      <c r="L16104" s="14">
        <f>AND(vyberHrace&lt;&gt;"",ISNUMBER(SEARCH(vyberHrace,$B16104)))</f>
      </c>
      <c r="M16104" s="14">
        <f>AND($I16104=MID(kododd,1,2),$J16104=MID(kododd,3,3))</f>
      </c>
    </row>
    <row r="16105">
      <c r="A16105" s="95">
        <v>54640</v>
      </c>
      <c r="B16105" s="93" t="s">
        <v>911</v>
      </c>
      <c r="C16105" s="93" t="s">
        <v>1420</v>
      </c>
      <c r="G16105" s="95">
        <v>0</v>
      </c>
      <c r="H16105" s="93" t="s">
        <v>8976</v>
      </c>
      <c r="I16105" s="93" t="s">
        <v>23896</v>
      </c>
      <c r="J16105" s="93" t="s">
        <v>20954</v>
      </c>
      <c r="K16105" s="93" t="s">
        <v>133</v>
      </c>
      <c r="L16105" s="14">
        <f>AND(vyberHrace&lt;&gt;"",ISNUMBER(SEARCH(vyberHrace,$B16105)))</f>
      </c>
      <c r="M16105" s="14">
        <f>AND($I16105=MID(kododd,1,2),$J16105=MID(kododd,3,3))</f>
      </c>
    </row>
    <row r="16106">
      <c r="A16106" s="95">
        <v>35724</v>
      </c>
      <c r="B16106" s="93" t="s">
        <v>6452</v>
      </c>
      <c r="C16106" s="93" t="s">
        <v>1442</v>
      </c>
      <c r="D16106" s="95">
        <v>1313</v>
      </c>
      <c r="E16106" s="95">
        <v>1572</v>
      </c>
      <c r="F16106" s="95">
        <v>360775</v>
      </c>
      <c r="G16106" s="95">
        <v>250</v>
      </c>
      <c r="H16106" s="93" t="s">
        <v>8976</v>
      </c>
      <c r="I16106" s="93" t="s">
        <v>23896</v>
      </c>
      <c r="J16106" s="93" t="s">
        <v>20884</v>
      </c>
      <c r="K16106" s="93" t="s">
        <v>6876</v>
      </c>
      <c r="L16106" s="14">
        <f>AND(vyberHrace&lt;&gt;"",ISNUMBER(SEARCH(vyberHrace,$B16106)))</f>
      </c>
      <c r="M16106" s="14">
        <f>AND($I16106=MID(kododd,1,2),$J16106=MID(kododd,3,3))</f>
      </c>
    </row>
    <row r="16107">
      <c r="A16107" s="95">
        <v>34917</v>
      </c>
      <c r="B16107" s="93" t="s">
        <v>6453</v>
      </c>
      <c r="C16107" s="93" t="s">
        <v>1399</v>
      </c>
      <c r="D16107" s="95">
        <v>1473</v>
      </c>
      <c r="E16107" s="95">
        <v>1634</v>
      </c>
      <c r="F16107" s="95">
        <v>382310</v>
      </c>
      <c r="G16107" s="95">
        <v>250</v>
      </c>
      <c r="H16107" s="93" t="s">
        <v>8976</v>
      </c>
      <c r="I16107" s="93" t="s">
        <v>23896</v>
      </c>
      <c r="J16107" s="93" t="s">
        <v>20884</v>
      </c>
      <c r="K16107" s="93" t="s">
        <v>6876</v>
      </c>
      <c r="L16107" s="14">
        <f>AND(vyberHrace&lt;&gt;"",ISNUMBER(SEARCH(vyberHrace,$B16107)))</f>
      </c>
      <c r="M16107" s="14">
        <f>AND($I16107=MID(kododd,1,2),$J16107=MID(kododd,3,3))</f>
      </c>
    </row>
    <row r="16108">
      <c r="A16108" s="95">
        <v>35410</v>
      </c>
      <c r="B16108" s="93" t="s">
        <v>6454</v>
      </c>
      <c r="C16108" s="93" t="s">
        <v>1414</v>
      </c>
      <c r="D16108" s="95">
        <v>1863</v>
      </c>
      <c r="E16108" s="95">
        <v>1919</v>
      </c>
      <c r="F16108" s="95">
        <v>361046</v>
      </c>
      <c r="G16108" s="95">
        <v>250</v>
      </c>
      <c r="H16108" s="93" t="s">
        <v>8976</v>
      </c>
      <c r="I16108" s="93" t="s">
        <v>23896</v>
      </c>
      <c r="J16108" s="93" t="s">
        <v>20855</v>
      </c>
      <c r="K16108" s="93" t="s">
        <v>6857</v>
      </c>
      <c r="L16108" s="14">
        <f>AND(vyberHrace&lt;&gt;"",ISNUMBER(SEARCH(vyberHrace,$B16108)))</f>
      </c>
      <c r="M16108" s="14">
        <f>AND($I16108=MID(kododd,1,2),$J16108=MID(kododd,3,3))</f>
      </c>
    </row>
    <row r="16109">
      <c r="A16109" s="95">
        <v>56762</v>
      </c>
      <c r="B16109" s="93" t="s">
        <v>22775</v>
      </c>
      <c r="C16109" s="93" t="s">
        <v>1422</v>
      </c>
      <c r="G16109" s="95">
        <v>0</v>
      </c>
      <c r="H16109" s="93" t="s">
        <v>8976</v>
      </c>
      <c r="I16109" s="93" t="s">
        <v>23896</v>
      </c>
      <c r="J16109" s="93" t="s">
        <v>20954</v>
      </c>
      <c r="K16109" s="93" t="s">
        <v>133</v>
      </c>
      <c r="L16109" s="14">
        <f>AND(vyberHrace&lt;&gt;"",ISNUMBER(SEARCH(vyberHrace,$B16109)))</f>
      </c>
      <c r="M16109" s="14">
        <f>AND($I16109=MID(kododd,1,2),$J16109=MID(kododd,3,3))</f>
      </c>
    </row>
    <row r="16110">
      <c r="A16110" s="95">
        <v>37437</v>
      </c>
      <c r="B16110" s="93" t="s">
        <v>13675</v>
      </c>
      <c r="C16110" s="93" t="s">
        <v>1421</v>
      </c>
      <c r="D16110" s="95">
        <v>1874</v>
      </c>
      <c r="E16110" s="95">
        <v>1920</v>
      </c>
      <c r="F16110" s="95">
        <v>371319</v>
      </c>
      <c r="G16110" s="95">
        <v>250</v>
      </c>
      <c r="H16110" s="93" t="s">
        <v>8976</v>
      </c>
      <c r="I16110" s="93" t="s">
        <v>23896</v>
      </c>
      <c r="J16110" s="93" t="s">
        <v>21010</v>
      </c>
      <c r="K16110" s="93" t="s">
        <v>5670</v>
      </c>
      <c r="L16110" s="14">
        <f>AND(vyberHrace&lt;&gt;"",ISNUMBER(SEARCH(vyberHrace,$B16110)))</f>
      </c>
      <c r="M16110" s="14">
        <f>AND($I16110=MID(kododd,1,2),$J16110=MID(kododd,3,3))</f>
      </c>
    </row>
    <row r="16111">
      <c r="A16111" s="95">
        <v>38538</v>
      </c>
      <c r="B16111" s="93" t="s">
        <v>13676</v>
      </c>
      <c r="C16111" s="93" t="s">
        <v>1400</v>
      </c>
      <c r="D16111" s="95">
        <v>1932</v>
      </c>
      <c r="E16111" s="95">
        <v>1964</v>
      </c>
      <c r="F16111" s="95">
        <v>382329</v>
      </c>
      <c r="G16111" s="95">
        <v>250</v>
      </c>
      <c r="H16111" s="93" t="s">
        <v>8976</v>
      </c>
      <c r="I16111" s="93" t="s">
        <v>23896</v>
      </c>
      <c r="J16111" s="93" t="s">
        <v>20874</v>
      </c>
      <c r="K16111" s="93" t="s">
        <v>1964</v>
      </c>
      <c r="L16111" s="14">
        <f>AND(vyberHrace&lt;&gt;"",ISNUMBER(SEARCH(vyberHrace,$B16111)))</f>
      </c>
      <c r="M16111" s="14">
        <f>AND($I16111=MID(kododd,1,2),$J16111=MID(kododd,3,3))</f>
      </c>
    </row>
    <row r="16112">
      <c r="A16112" s="95">
        <v>4405</v>
      </c>
      <c r="B16112" s="93" t="s">
        <v>16309</v>
      </c>
      <c r="C16112" s="93" t="s">
        <v>1432</v>
      </c>
      <c r="D16112" s="95">
        <v>1569</v>
      </c>
      <c r="G16112" s="95">
        <v>0</v>
      </c>
      <c r="H16112" s="93" t="s">
        <v>8976</v>
      </c>
      <c r="I16112" s="93" t="s">
        <v>23896</v>
      </c>
      <c r="J16112" s="93" t="s">
        <v>20875</v>
      </c>
      <c r="K16112" s="93" t="s">
        <v>5609</v>
      </c>
      <c r="L16112" s="14">
        <f>AND(vyberHrace&lt;&gt;"",ISNUMBER(SEARCH(vyberHrace,$B16112)))</f>
      </c>
      <c r="M16112" s="14">
        <f>AND($I16112=MID(kododd,1,2),$J16112=MID(kododd,3,3))</f>
      </c>
    </row>
    <row r="16113">
      <c r="A16113" s="95">
        <v>55496</v>
      </c>
      <c r="B16113" s="93" t="s">
        <v>13684</v>
      </c>
      <c r="C16113" s="93" t="s">
        <v>1406</v>
      </c>
      <c r="D16113" s="95">
        <v>1210</v>
      </c>
      <c r="G16113" s="95">
        <v>250</v>
      </c>
      <c r="H16113" s="93" t="s">
        <v>8976</v>
      </c>
      <c r="I16113" s="93" t="s">
        <v>23896</v>
      </c>
      <c r="J16113" s="93" t="s">
        <v>20937</v>
      </c>
      <c r="K16113" s="93" t="s">
        <v>5603</v>
      </c>
      <c r="L16113" s="14">
        <f>AND(vyberHrace&lt;&gt;"",ISNUMBER(SEARCH(vyberHrace,$B16113)))</f>
      </c>
      <c r="M16113" s="14">
        <f>AND($I16113=MID(kododd,1,2),$J16113=MID(kododd,3,3))</f>
      </c>
    </row>
    <row r="16114">
      <c r="A16114" s="95">
        <v>21453</v>
      </c>
      <c r="B16114" s="93" t="s">
        <v>13685</v>
      </c>
      <c r="C16114" s="93" t="s">
        <v>1428</v>
      </c>
      <c r="D16114" s="95">
        <v>1430</v>
      </c>
      <c r="G16114" s="95">
        <v>250</v>
      </c>
      <c r="H16114" s="93" t="s">
        <v>8976</v>
      </c>
      <c r="I16114" s="93" t="s">
        <v>23896</v>
      </c>
      <c r="J16114" s="93" t="s">
        <v>21025</v>
      </c>
      <c r="K16114" s="93" t="s">
        <v>14606</v>
      </c>
      <c r="L16114" s="14">
        <f>AND(vyberHrace&lt;&gt;"",ISNUMBER(SEARCH(vyberHrace,$B16114)))</f>
      </c>
      <c r="M16114" s="14">
        <f>AND($I16114=MID(kododd,1,2),$J16114=MID(kododd,3,3))</f>
      </c>
    </row>
    <row r="16115">
      <c r="A16115" s="95">
        <v>50059</v>
      </c>
      <c r="B16115" s="93" t="s">
        <v>4469</v>
      </c>
      <c r="C16115" s="93" t="s">
        <v>1400</v>
      </c>
      <c r="D16115" s="95">
        <v>1335</v>
      </c>
      <c r="F16115" s="95">
        <v>23749393</v>
      </c>
      <c r="G16115" s="95">
        <v>250</v>
      </c>
      <c r="H16115" s="93" t="s">
        <v>8976</v>
      </c>
      <c r="I16115" s="93" t="s">
        <v>23896</v>
      </c>
      <c r="J16115" s="93" t="s">
        <v>20962</v>
      </c>
      <c r="K16115" s="93" t="s">
        <v>3831</v>
      </c>
      <c r="L16115" s="14">
        <f>AND(vyberHrace&lt;&gt;"",ISNUMBER(SEARCH(vyberHrace,$B16115)))</f>
      </c>
      <c r="M16115" s="14">
        <f>AND($I16115=MID(kododd,1,2),$J16115=MID(kododd,3,3))</f>
      </c>
    </row>
    <row r="16116">
      <c r="A16116" s="95">
        <v>39860</v>
      </c>
      <c r="B16116" s="93" t="s">
        <v>4470</v>
      </c>
      <c r="C16116" s="93" t="s">
        <v>1435</v>
      </c>
      <c r="D16116" s="95">
        <v>1132</v>
      </c>
      <c r="F16116" s="95">
        <v>399060</v>
      </c>
      <c r="G16116" s="95">
        <v>0</v>
      </c>
      <c r="H16116" s="93" t="s">
        <v>8976</v>
      </c>
      <c r="I16116" s="93" t="s">
        <v>23896</v>
      </c>
      <c r="J16116" s="93" t="s">
        <v>20845</v>
      </c>
      <c r="K16116" s="93" t="s">
        <v>8980</v>
      </c>
      <c r="L16116" s="14">
        <f>AND(vyberHrace&lt;&gt;"",ISNUMBER(SEARCH(vyberHrace,$B16116)))</f>
      </c>
      <c r="M16116" s="14">
        <f>AND($I16116=MID(kododd,1,2),$J16116=MID(kododd,3,3))</f>
      </c>
    </row>
    <row r="16117">
      <c r="A16117" s="95">
        <v>34040</v>
      </c>
      <c r="B16117" s="93" t="s">
        <v>15378</v>
      </c>
      <c r="C16117" s="93" t="s">
        <v>1421</v>
      </c>
      <c r="G16117" s="95">
        <v>0</v>
      </c>
      <c r="H16117" s="93" t="s">
        <v>8976</v>
      </c>
      <c r="I16117" s="93" t="s">
        <v>23896</v>
      </c>
      <c r="J16117" s="93" t="s">
        <v>20875</v>
      </c>
      <c r="K16117" s="93" t="s">
        <v>5609</v>
      </c>
      <c r="L16117" s="14">
        <f>AND(vyberHrace&lt;&gt;"",ISNUMBER(SEARCH(vyberHrace,$B16117)))</f>
      </c>
      <c r="M16117" s="14">
        <f>AND($I16117=MID(kododd,1,2),$J16117=MID(kododd,3,3))</f>
      </c>
    </row>
    <row r="16118">
      <c r="A16118" s="95">
        <v>38993</v>
      </c>
      <c r="B16118" s="93" t="s">
        <v>15378</v>
      </c>
      <c r="C16118" s="93" t="s">
        <v>1441</v>
      </c>
      <c r="D16118" s="95">
        <v>1615</v>
      </c>
      <c r="F16118" s="95">
        <v>23757787</v>
      </c>
      <c r="G16118" s="95">
        <v>250</v>
      </c>
      <c r="H16118" s="93" t="s">
        <v>8976</v>
      </c>
      <c r="I16118" s="93" t="s">
        <v>23896</v>
      </c>
      <c r="J16118" s="93" t="s">
        <v>21025</v>
      </c>
      <c r="K16118" s="93" t="s">
        <v>14606</v>
      </c>
      <c r="L16118" s="14">
        <f>AND(vyberHrace&lt;&gt;"",ISNUMBER(SEARCH(vyberHrace,$B16118)))</f>
      </c>
      <c r="M16118" s="14">
        <f>AND($I16118=MID(kododd,1,2),$J16118=MID(kododd,3,3))</f>
      </c>
    </row>
    <row r="16119">
      <c r="A16119" s="95">
        <v>1807</v>
      </c>
      <c r="B16119" s="93" t="s">
        <v>4473</v>
      </c>
      <c r="C16119" s="93" t="s">
        <v>1469</v>
      </c>
      <c r="D16119" s="95">
        <v>1931</v>
      </c>
      <c r="E16119" s="95">
        <v>1989</v>
      </c>
      <c r="F16119" s="95">
        <v>316598</v>
      </c>
      <c r="G16119" s="95">
        <v>250</v>
      </c>
      <c r="H16119" s="93" t="s">
        <v>8976</v>
      </c>
      <c r="I16119" s="93" t="s">
        <v>23896</v>
      </c>
      <c r="J16119" s="93" t="s">
        <v>20856</v>
      </c>
      <c r="K16119" s="93" t="s">
        <v>6885</v>
      </c>
      <c r="L16119" s="14">
        <f>AND(vyberHrace&lt;&gt;"",ISNUMBER(SEARCH(vyberHrace,$B16119)))</f>
      </c>
      <c r="M16119" s="14">
        <f>AND($I16119=MID(kododd,1,2),$J16119=MID(kododd,3,3))</f>
      </c>
    </row>
    <row r="16120">
      <c r="A16120" s="95">
        <v>42798</v>
      </c>
      <c r="B16120" s="93" t="s">
        <v>4477</v>
      </c>
      <c r="C16120" s="93" t="s">
        <v>1402</v>
      </c>
      <c r="D16120" s="95">
        <v>1015</v>
      </c>
      <c r="E16120" s="95">
        <v>1401</v>
      </c>
      <c r="F16120" s="95">
        <v>23723041</v>
      </c>
      <c r="G16120" s="95">
        <v>250</v>
      </c>
      <c r="H16120" s="93" t="s">
        <v>8976</v>
      </c>
      <c r="I16120" s="93" t="s">
        <v>23896</v>
      </c>
      <c r="J16120" s="93" t="s">
        <v>20913</v>
      </c>
      <c r="K16120" s="93" t="s">
        <v>2015</v>
      </c>
      <c r="L16120" s="14">
        <f>AND(vyberHrace&lt;&gt;"",ISNUMBER(SEARCH(vyberHrace,$B16120)))</f>
      </c>
      <c r="M16120" s="14">
        <f>AND($I16120=MID(kododd,1,2),$J16120=MID(kododd,3,3))</f>
      </c>
    </row>
    <row r="16121">
      <c r="A16121" s="95">
        <v>58949</v>
      </c>
      <c r="B16121" s="93" t="s">
        <v>4477</v>
      </c>
      <c r="C16121" s="93" t="s">
        <v>1420</v>
      </c>
      <c r="G16121" s="95">
        <v>250</v>
      </c>
      <c r="H16121" s="93" t="s">
        <v>8976</v>
      </c>
      <c r="I16121" s="93" t="s">
        <v>23896</v>
      </c>
      <c r="J16121" s="93" t="s">
        <v>20985</v>
      </c>
      <c r="K16121" s="93" t="s">
        <v>23922</v>
      </c>
      <c r="L16121" s="14">
        <f>AND(vyberHrace&lt;&gt;"",ISNUMBER(SEARCH(vyberHrace,$B16121)))</f>
      </c>
      <c r="M16121" s="14">
        <f>AND($I16121=MID(kododd,1,2),$J16121=MID(kododd,3,3))</f>
      </c>
    </row>
    <row r="16122">
      <c r="A16122" s="95">
        <v>28609</v>
      </c>
      <c r="B16122" s="93" t="s">
        <v>4478</v>
      </c>
      <c r="C16122" s="93" t="s">
        <v>1453</v>
      </c>
      <c r="D16122" s="95">
        <v>1644</v>
      </c>
      <c r="G16122" s="95">
        <v>0</v>
      </c>
      <c r="H16122" s="93" t="s">
        <v>8976</v>
      </c>
      <c r="I16122" s="93" t="s">
        <v>23896</v>
      </c>
      <c r="J16122" s="93" t="s">
        <v>20845</v>
      </c>
      <c r="K16122" s="93" t="s">
        <v>8980</v>
      </c>
      <c r="L16122" s="14">
        <f>AND(vyberHrace&lt;&gt;"",ISNUMBER(SEARCH(vyberHrace,$B16122)))</f>
      </c>
      <c r="M16122" s="14">
        <f>AND($I16122=MID(kododd,1,2),$J16122=MID(kododd,3,3))</f>
      </c>
    </row>
    <row r="16123">
      <c r="A16123" s="95">
        <v>12966</v>
      </c>
      <c r="B16123" s="93" t="s">
        <v>4481</v>
      </c>
      <c r="C16123" s="93" t="s">
        <v>1418</v>
      </c>
      <c r="D16123" s="95">
        <v>1587</v>
      </c>
      <c r="G16123" s="95">
        <v>250</v>
      </c>
      <c r="H16123" s="93" t="s">
        <v>8976</v>
      </c>
      <c r="I16123" s="93" t="s">
        <v>23896</v>
      </c>
      <c r="J16123" s="93" t="s">
        <v>20937</v>
      </c>
      <c r="K16123" s="93" t="s">
        <v>5603</v>
      </c>
      <c r="L16123" s="14">
        <f>AND(vyberHrace&lt;&gt;"",ISNUMBER(SEARCH(vyberHrace,$B16123)))</f>
      </c>
      <c r="M16123" s="14">
        <f>AND($I16123=MID(kododd,1,2),$J16123=MID(kododd,3,3))</f>
      </c>
    </row>
    <row r="16124">
      <c r="A16124" s="95">
        <v>59113</v>
      </c>
      <c r="B16124" s="93" t="s">
        <v>25559</v>
      </c>
      <c r="C16124" s="93" t="s">
        <v>1420</v>
      </c>
      <c r="F16124" s="95">
        <v>23784598</v>
      </c>
      <c r="G16124" s="95">
        <v>0</v>
      </c>
      <c r="H16124" s="93" t="s">
        <v>8976</v>
      </c>
      <c r="I16124" s="93" t="s">
        <v>23896</v>
      </c>
      <c r="J16124" s="93" t="s">
        <v>20923</v>
      </c>
      <c r="K16124" s="93" t="s">
        <v>5569</v>
      </c>
      <c r="L16124" s="14">
        <f>AND(vyberHrace&lt;&gt;"",ISNUMBER(SEARCH(vyberHrace,$B16124)))</f>
      </c>
      <c r="M16124" s="14">
        <f>AND($I16124=MID(kododd,1,2),$J16124=MID(kododd,3,3))</f>
      </c>
    </row>
    <row r="16125">
      <c r="A16125" s="95">
        <v>60151</v>
      </c>
      <c r="B16125" s="93" t="s">
        <v>25559</v>
      </c>
      <c r="C16125" s="93" t="s">
        <v>1411</v>
      </c>
      <c r="F16125" s="95">
        <v>23792930</v>
      </c>
      <c r="G16125" s="95">
        <v>250</v>
      </c>
      <c r="H16125" s="93" t="s">
        <v>8976</v>
      </c>
      <c r="I16125" s="93" t="s">
        <v>23896</v>
      </c>
      <c r="J16125" s="93" t="s">
        <v>20855</v>
      </c>
      <c r="K16125" s="93" t="s">
        <v>6857</v>
      </c>
      <c r="L16125" s="14">
        <f>AND(vyberHrace&lt;&gt;"",ISNUMBER(SEARCH(vyberHrace,$B16125)))</f>
      </c>
      <c r="M16125" s="14">
        <f>AND($I16125=MID(kododd,1,2),$J16125=MID(kododd,3,3))</f>
      </c>
    </row>
    <row r="16126">
      <c r="A16126" s="95">
        <v>29270</v>
      </c>
      <c r="B16126" s="93" t="s">
        <v>10430</v>
      </c>
      <c r="C16126" s="93" t="s">
        <v>1431</v>
      </c>
      <c r="D16126" s="95">
        <v>1244</v>
      </c>
      <c r="F16126" s="95">
        <v>23766670</v>
      </c>
      <c r="G16126" s="95">
        <v>0</v>
      </c>
      <c r="H16126" s="93" t="s">
        <v>8976</v>
      </c>
      <c r="I16126" s="93" t="s">
        <v>23896</v>
      </c>
      <c r="J16126" s="93" t="s">
        <v>20856</v>
      </c>
      <c r="K16126" s="93" t="s">
        <v>6885</v>
      </c>
      <c r="L16126" s="14">
        <f>AND(vyberHrace&lt;&gt;"",ISNUMBER(SEARCH(vyberHrace,$B16126)))</f>
      </c>
      <c r="M16126" s="14">
        <f>AND($I16126=MID(kododd,1,2),$J16126=MID(kododd,3,3))</f>
      </c>
    </row>
    <row r="16127">
      <c r="A16127" s="95">
        <v>58049</v>
      </c>
      <c r="B16127" s="93" t="s">
        <v>4490</v>
      </c>
      <c r="C16127" s="93" t="s">
        <v>1422</v>
      </c>
      <c r="G16127" s="95">
        <v>250</v>
      </c>
      <c r="H16127" s="93" t="s">
        <v>8976</v>
      </c>
      <c r="I16127" s="93" t="s">
        <v>23896</v>
      </c>
      <c r="J16127" s="93" t="s">
        <v>20937</v>
      </c>
      <c r="K16127" s="93" t="s">
        <v>5603</v>
      </c>
      <c r="L16127" s="14">
        <f>AND(vyberHrace&lt;&gt;"",ISNUMBER(SEARCH(vyberHrace,$B16127)))</f>
      </c>
      <c r="M16127" s="14">
        <f>AND($I16127=MID(kododd,1,2),$J16127=MID(kododd,3,3))</f>
      </c>
    </row>
    <row r="16128">
      <c r="A16128" s="95">
        <v>55613</v>
      </c>
      <c r="B16128" s="93" t="s">
        <v>22721</v>
      </c>
      <c r="C16128" s="93" t="s">
        <v>1431</v>
      </c>
      <c r="G16128" s="95">
        <v>0</v>
      </c>
      <c r="H16128" s="93" t="s">
        <v>8976</v>
      </c>
      <c r="I16128" s="93" t="s">
        <v>23896</v>
      </c>
      <c r="J16128" s="93" t="s">
        <v>20927</v>
      </c>
      <c r="K16128" s="93" t="s">
        <v>1501</v>
      </c>
      <c r="L16128" s="14">
        <f>AND(vyberHrace&lt;&gt;"",ISNUMBER(SEARCH(vyberHrace,$B16128)))</f>
      </c>
      <c r="M16128" s="14">
        <f>AND($I16128=MID(kododd,1,2),$J16128=MID(kododd,3,3))</f>
      </c>
    </row>
    <row r="16129">
      <c r="A16129" s="95">
        <v>41270</v>
      </c>
      <c r="B16129" s="93" t="s">
        <v>4494</v>
      </c>
      <c r="C16129" s="93" t="s">
        <v>1446</v>
      </c>
      <c r="D16129" s="95">
        <v>1634</v>
      </c>
      <c r="E16129" s="95">
        <v>1848</v>
      </c>
      <c r="F16129" s="95">
        <v>383317</v>
      </c>
      <c r="G16129" s="95">
        <v>250</v>
      </c>
      <c r="H16129" s="93" t="s">
        <v>8976</v>
      </c>
      <c r="I16129" s="93" t="s">
        <v>23896</v>
      </c>
      <c r="J16129" s="93" t="s">
        <v>20913</v>
      </c>
      <c r="K16129" s="93" t="s">
        <v>2015</v>
      </c>
      <c r="L16129" s="14">
        <f>AND(vyberHrace&lt;&gt;"",ISNUMBER(SEARCH(vyberHrace,$B16129)))</f>
      </c>
      <c r="M16129" s="14">
        <f>AND($I16129=MID(kododd,1,2),$J16129=MID(kododd,3,3))</f>
      </c>
    </row>
    <row r="16130">
      <c r="A16130" s="95">
        <v>52261</v>
      </c>
      <c r="B16130" s="93" t="s">
        <v>3967</v>
      </c>
      <c r="C16130" s="93" t="s">
        <v>1406</v>
      </c>
      <c r="G16130" s="95">
        <v>0</v>
      </c>
      <c r="H16130" s="93" t="s">
        <v>8976</v>
      </c>
      <c r="I16130" s="93" t="s">
        <v>23896</v>
      </c>
      <c r="J16130" s="93" t="s">
        <v>20946</v>
      </c>
      <c r="K16130" s="93" t="s">
        <v>7807</v>
      </c>
      <c r="L16130" s="14">
        <f>AND(vyberHrace&lt;&gt;"",ISNUMBER(SEARCH(vyberHrace,$B16130)))</f>
      </c>
      <c r="M16130" s="14">
        <f>AND($I16130=MID(kododd,1,2),$J16130=MID(kododd,3,3))</f>
      </c>
    </row>
    <row r="16131">
      <c r="A16131" s="95">
        <v>28077</v>
      </c>
      <c r="B16131" s="93" t="s">
        <v>13707</v>
      </c>
      <c r="C16131" s="93" t="s">
        <v>1449</v>
      </c>
      <c r="D16131" s="95">
        <v>1108</v>
      </c>
      <c r="G16131" s="95">
        <v>0</v>
      </c>
      <c r="H16131" s="93" t="s">
        <v>8976</v>
      </c>
      <c r="I16131" s="93" t="s">
        <v>23896</v>
      </c>
      <c r="J16131" s="93" t="s">
        <v>20959</v>
      </c>
      <c r="K16131" s="93" t="s">
        <v>5013</v>
      </c>
      <c r="L16131" s="14">
        <f>AND(vyberHrace&lt;&gt;"",ISNUMBER(SEARCH(vyberHrace,$B16131)))</f>
      </c>
      <c r="M16131" s="14">
        <f>AND($I16131=MID(kododd,1,2),$J16131=MID(kododd,3,3))</f>
      </c>
    </row>
    <row r="16132">
      <c r="A16132" s="95">
        <v>63919</v>
      </c>
      <c r="B16132" s="93" t="s">
        <v>30102</v>
      </c>
      <c r="C16132" s="93" t="s">
        <v>1486</v>
      </c>
      <c r="D16132" s="95">
        <v>80015</v>
      </c>
      <c r="E16132" s="95">
        <v>80015</v>
      </c>
      <c r="G16132" s="95">
        <v>250</v>
      </c>
      <c r="H16132" s="93" t="s">
        <v>8976</v>
      </c>
      <c r="I16132" s="93" t="s">
        <v>23896</v>
      </c>
      <c r="J16132" s="93" t="s">
        <v>20897</v>
      </c>
      <c r="K16132" s="93" t="s">
        <v>5617</v>
      </c>
      <c r="L16132" s="14">
        <f>AND(vyberHrace&lt;&gt;"",ISNUMBER(SEARCH(vyberHrace,$B16132)))</f>
      </c>
      <c r="M16132" s="14">
        <f>AND($I16132=MID(kododd,1,2),$J16132=MID(kododd,3,3))</f>
      </c>
    </row>
    <row r="16133">
      <c r="A16133" s="95">
        <v>54619</v>
      </c>
      <c r="B16133" s="93" t="s">
        <v>899</v>
      </c>
      <c r="C16133" s="93" t="s">
        <v>1411</v>
      </c>
      <c r="G16133" s="95">
        <v>250</v>
      </c>
      <c r="H16133" s="93" t="s">
        <v>8976</v>
      </c>
      <c r="I16133" s="93" t="s">
        <v>23896</v>
      </c>
      <c r="J16133" s="93" t="s">
        <v>20884</v>
      </c>
      <c r="K16133" s="93" t="s">
        <v>6876</v>
      </c>
      <c r="L16133" s="14">
        <f>AND(vyberHrace&lt;&gt;"",ISNUMBER(SEARCH(vyberHrace,$B16133)))</f>
      </c>
      <c r="M16133" s="14">
        <f>AND($I16133=MID(kododd,1,2),$J16133=MID(kododd,3,3))</f>
      </c>
    </row>
    <row r="16134">
      <c r="A16134" s="95">
        <v>3007</v>
      </c>
      <c r="B16134" s="93" t="s">
        <v>13724</v>
      </c>
      <c r="C16134" s="93" t="s">
        <v>1463</v>
      </c>
      <c r="D16134" s="95">
        <v>1651</v>
      </c>
      <c r="G16134" s="95">
        <v>0</v>
      </c>
      <c r="H16134" s="93" t="s">
        <v>8976</v>
      </c>
      <c r="I16134" s="93" t="s">
        <v>23896</v>
      </c>
      <c r="J16134" s="93" t="s">
        <v>20875</v>
      </c>
      <c r="K16134" s="93" t="s">
        <v>5609</v>
      </c>
      <c r="L16134" s="14">
        <f>AND(vyberHrace&lt;&gt;"",ISNUMBER(SEARCH(vyberHrace,$B16134)))</f>
      </c>
      <c r="M16134" s="14">
        <f>AND($I16134=MID(kododd,1,2),$J16134=MID(kododd,3,3))</f>
      </c>
    </row>
    <row r="16135">
      <c r="A16135" s="95">
        <v>51864</v>
      </c>
      <c r="B16135" s="93" t="s">
        <v>5742</v>
      </c>
      <c r="C16135" s="93" t="s">
        <v>1406</v>
      </c>
      <c r="D16135" s="95">
        <v>1346</v>
      </c>
      <c r="E16135" s="95">
        <v>1785</v>
      </c>
      <c r="F16135" s="95">
        <v>23785969</v>
      </c>
      <c r="G16135" s="95">
        <v>250</v>
      </c>
      <c r="H16135" s="93" t="s">
        <v>8976</v>
      </c>
      <c r="I16135" s="93" t="s">
        <v>23896</v>
      </c>
      <c r="J16135" s="93" t="s">
        <v>21029</v>
      </c>
      <c r="K16135" s="93" t="s">
        <v>23953</v>
      </c>
      <c r="L16135" s="14">
        <f>AND(vyberHrace&lt;&gt;"",ISNUMBER(SEARCH(vyberHrace,$B16135)))</f>
      </c>
      <c r="M16135" s="14">
        <f>AND($I16135=MID(kododd,1,2),$J16135=MID(kododd,3,3))</f>
      </c>
    </row>
    <row r="16136">
      <c r="A16136" s="95">
        <v>16697</v>
      </c>
      <c r="B16136" s="93" t="s">
        <v>13730</v>
      </c>
      <c r="C16136" s="93" t="s">
        <v>1428</v>
      </c>
      <c r="D16136" s="95">
        <v>1727</v>
      </c>
      <c r="E16136" s="95">
        <v>1822</v>
      </c>
      <c r="F16136" s="95">
        <v>359238</v>
      </c>
      <c r="G16136" s="95">
        <v>250</v>
      </c>
      <c r="H16136" s="93" t="s">
        <v>8976</v>
      </c>
      <c r="I16136" s="93" t="s">
        <v>23896</v>
      </c>
      <c r="J16136" s="93" t="s">
        <v>20927</v>
      </c>
      <c r="K16136" s="93" t="s">
        <v>1501</v>
      </c>
      <c r="L16136" s="14">
        <f>AND(vyberHrace&lt;&gt;"",ISNUMBER(SEARCH(vyberHrace,$B16136)))</f>
      </c>
      <c r="M16136" s="14">
        <f>AND($I16136=MID(kododd,1,2),$J16136=MID(kododd,3,3))</f>
      </c>
    </row>
    <row r="16137">
      <c r="A16137" s="95">
        <v>10012</v>
      </c>
      <c r="B16137" s="93" t="s">
        <v>12298</v>
      </c>
      <c r="C16137" s="93" t="s">
        <v>1456</v>
      </c>
      <c r="D16137" s="95">
        <v>1375</v>
      </c>
      <c r="F16137" s="95">
        <v>23781718</v>
      </c>
      <c r="G16137" s="95">
        <v>250</v>
      </c>
      <c r="H16137" s="93" t="s">
        <v>8976</v>
      </c>
      <c r="I16137" s="93" t="s">
        <v>23896</v>
      </c>
      <c r="J16137" s="93" t="s">
        <v>20943</v>
      </c>
      <c r="K16137" s="93" t="s">
        <v>9089</v>
      </c>
      <c r="L16137" s="14">
        <f>AND(vyberHrace&lt;&gt;"",ISNUMBER(SEARCH(vyberHrace,$B16137)))</f>
      </c>
      <c r="M16137" s="14">
        <f>AND($I16137=MID(kododd,1,2),$J16137=MID(kododd,3,3))</f>
      </c>
    </row>
    <row r="16138">
      <c r="A16138" s="95">
        <v>55482</v>
      </c>
      <c r="B16138" s="93" t="s">
        <v>22682</v>
      </c>
      <c r="C16138" s="93" t="s">
        <v>1433</v>
      </c>
      <c r="G16138" s="95">
        <v>250</v>
      </c>
      <c r="H16138" s="93" t="s">
        <v>8976</v>
      </c>
      <c r="I16138" s="93" t="s">
        <v>23896</v>
      </c>
      <c r="J16138" s="93" t="s">
        <v>21025</v>
      </c>
      <c r="K16138" s="93" t="s">
        <v>14606</v>
      </c>
      <c r="L16138" s="14">
        <f>AND(vyberHrace&lt;&gt;"",ISNUMBER(SEARCH(vyberHrace,$B16138)))</f>
      </c>
      <c r="M16138" s="14">
        <f>AND($I16138=MID(kododd,1,2),$J16138=MID(kododd,3,3))</f>
      </c>
    </row>
    <row r="16139">
      <c r="A16139" s="95">
        <v>63133</v>
      </c>
      <c r="B16139" s="93" t="s">
        <v>29327</v>
      </c>
      <c r="C16139" s="93" t="s">
        <v>1424</v>
      </c>
      <c r="G16139" s="95">
        <v>250</v>
      </c>
      <c r="H16139" s="93" t="s">
        <v>8976</v>
      </c>
      <c r="I16139" s="93" t="s">
        <v>23896</v>
      </c>
      <c r="J16139" s="93" t="s">
        <v>20886</v>
      </c>
      <c r="K16139" s="93" t="s">
        <v>4988</v>
      </c>
      <c r="L16139" s="14">
        <f>AND(vyberHrace&lt;&gt;"",ISNUMBER(SEARCH(vyberHrace,$B16139)))</f>
      </c>
      <c r="M16139" s="14">
        <f>AND($I16139=MID(kododd,1,2),$J16139=MID(kododd,3,3))</f>
      </c>
    </row>
    <row r="16140">
      <c r="A16140" s="95">
        <v>47848</v>
      </c>
      <c r="B16140" s="93" t="s">
        <v>12301</v>
      </c>
      <c r="C16140" s="93" t="s">
        <v>1429</v>
      </c>
      <c r="D16140" s="95">
        <v>1187</v>
      </c>
      <c r="E16140" s="95">
        <v>1479</v>
      </c>
      <c r="F16140" s="95">
        <v>23727420</v>
      </c>
      <c r="G16140" s="95">
        <v>250</v>
      </c>
      <c r="H16140" s="93" t="s">
        <v>8976</v>
      </c>
      <c r="I16140" s="93" t="s">
        <v>23896</v>
      </c>
      <c r="J16140" s="93" t="s">
        <v>21010</v>
      </c>
      <c r="K16140" s="93" t="s">
        <v>5670</v>
      </c>
      <c r="L16140" s="14">
        <f>AND(vyberHrace&lt;&gt;"",ISNUMBER(SEARCH(vyberHrace,$B16140)))</f>
      </c>
      <c r="M16140" s="14">
        <f>AND($I16140=MID(kododd,1,2),$J16140=MID(kododd,3,3))</f>
      </c>
    </row>
    <row r="16141">
      <c r="A16141" s="95">
        <v>3185</v>
      </c>
      <c r="B16141" s="93" t="s">
        <v>22764</v>
      </c>
      <c r="C16141" s="93" t="s">
        <v>1463</v>
      </c>
      <c r="D16141" s="95">
        <v>1724</v>
      </c>
      <c r="F16141" s="95">
        <v>23757795</v>
      </c>
      <c r="G16141" s="95">
        <v>250</v>
      </c>
      <c r="H16141" s="93" t="s">
        <v>8976</v>
      </c>
      <c r="I16141" s="93" t="s">
        <v>23896</v>
      </c>
      <c r="J16141" s="93" t="s">
        <v>20963</v>
      </c>
      <c r="K16141" s="93" t="s">
        <v>8996</v>
      </c>
      <c r="L16141" s="14">
        <f>AND(vyberHrace&lt;&gt;"",ISNUMBER(SEARCH(vyberHrace,$B16141)))</f>
      </c>
      <c r="M16141" s="14">
        <f>AND($I16141=MID(kododd,1,2),$J16141=MID(kododd,3,3))</f>
      </c>
    </row>
    <row r="16142">
      <c r="A16142" s="95">
        <v>64013</v>
      </c>
      <c r="B16142" s="93" t="s">
        <v>30153</v>
      </c>
      <c r="C16142" s="93" t="s">
        <v>1487</v>
      </c>
      <c r="D16142" s="95">
        <v>80045</v>
      </c>
      <c r="E16142" s="95">
        <v>80045</v>
      </c>
      <c r="G16142" s="95">
        <v>0</v>
      </c>
      <c r="H16142" s="93" t="s">
        <v>8976</v>
      </c>
      <c r="I16142" s="93" t="s">
        <v>23896</v>
      </c>
      <c r="J16142" s="93" t="s">
        <v>20864</v>
      </c>
      <c r="K16142" s="93" t="s">
        <v>26135</v>
      </c>
      <c r="L16142" s="14">
        <f>AND(vyberHrace&lt;&gt;"",ISNUMBER(SEARCH(vyberHrace,$B16142)))</f>
      </c>
      <c r="M16142" s="14">
        <f>AND($I16142=MID(kododd,1,2),$J16142=MID(kododd,3,3))</f>
      </c>
    </row>
    <row r="16143">
      <c r="A16143" s="95">
        <v>59534</v>
      </c>
      <c r="B16143" s="93" t="s">
        <v>26257</v>
      </c>
      <c r="C16143" s="93" t="s">
        <v>1486</v>
      </c>
      <c r="D16143" s="95">
        <v>1596</v>
      </c>
      <c r="E16143" s="95">
        <v>1639</v>
      </c>
      <c r="F16143" s="95">
        <v>23786400</v>
      </c>
      <c r="G16143" s="95">
        <v>250</v>
      </c>
      <c r="H16143" s="93" t="s">
        <v>8976</v>
      </c>
      <c r="I16143" s="93" t="s">
        <v>23896</v>
      </c>
      <c r="J16143" s="93" t="s">
        <v>20864</v>
      </c>
      <c r="K16143" s="93" t="s">
        <v>26135</v>
      </c>
      <c r="L16143" s="14">
        <f>AND(vyberHrace&lt;&gt;"",ISNUMBER(SEARCH(vyberHrace,$B16143)))</f>
      </c>
      <c r="M16143" s="14">
        <f>AND($I16143=MID(kododd,1,2),$J16143=MID(kododd,3,3))</f>
      </c>
    </row>
    <row r="16144">
      <c r="A16144" s="95">
        <v>30118</v>
      </c>
      <c r="B16144" s="93" t="s">
        <v>12318</v>
      </c>
      <c r="C16144" s="93" t="s">
        <v>1405</v>
      </c>
      <c r="D16144" s="95">
        <v>1304</v>
      </c>
      <c r="G16144" s="95">
        <v>250</v>
      </c>
      <c r="H16144" s="93" t="s">
        <v>8976</v>
      </c>
      <c r="I16144" s="93" t="s">
        <v>23896</v>
      </c>
      <c r="J16144" s="93" t="s">
        <v>21022</v>
      </c>
      <c r="K16144" s="93" t="s">
        <v>1982</v>
      </c>
      <c r="L16144" s="14">
        <f>AND(vyberHrace&lt;&gt;"",ISNUMBER(SEARCH(vyberHrace,$B16144)))</f>
      </c>
      <c r="M16144" s="14">
        <f>AND($I16144=MID(kododd,1,2),$J16144=MID(kododd,3,3))</f>
      </c>
    </row>
    <row r="16145">
      <c r="A16145" s="95">
        <v>3626</v>
      </c>
      <c r="B16145" s="93" t="s">
        <v>12333</v>
      </c>
      <c r="C16145" s="93" t="s">
        <v>1463</v>
      </c>
      <c r="D16145" s="95">
        <v>1588</v>
      </c>
      <c r="E16145" s="95">
        <v>1706</v>
      </c>
      <c r="F16145" s="95">
        <v>367885</v>
      </c>
      <c r="G16145" s="95">
        <v>0</v>
      </c>
      <c r="H16145" s="93" t="s">
        <v>8976</v>
      </c>
      <c r="I16145" s="93" t="s">
        <v>23896</v>
      </c>
      <c r="J16145" s="93" t="s">
        <v>20949</v>
      </c>
      <c r="K16145" s="93" t="s">
        <v>5012</v>
      </c>
      <c r="L16145" s="14">
        <f>AND(vyberHrace&lt;&gt;"",ISNUMBER(SEARCH(vyberHrace,$B16145)))</f>
      </c>
      <c r="M16145" s="14">
        <f>AND($I16145=MID(kododd,1,2),$J16145=MID(kododd,3,3))</f>
      </c>
    </row>
    <row r="16146">
      <c r="A16146" s="95">
        <v>57187</v>
      </c>
      <c r="B16146" s="93" t="s">
        <v>22666</v>
      </c>
      <c r="C16146" s="93" t="s">
        <v>1422</v>
      </c>
      <c r="G16146" s="95">
        <v>0</v>
      </c>
      <c r="H16146" s="93" t="s">
        <v>8976</v>
      </c>
      <c r="I16146" s="93" t="s">
        <v>23896</v>
      </c>
      <c r="J16146" s="93" t="s">
        <v>20913</v>
      </c>
      <c r="K16146" s="93" t="s">
        <v>2015</v>
      </c>
      <c r="L16146" s="14">
        <f>AND(vyberHrace&lt;&gt;"",ISNUMBER(SEARCH(vyberHrace,$B16146)))</f>
      </c>
      <c r="M16146" s="14">
        <f>AND($I16146=MID(kododd,1,2),$J16146=MID(kododd,3,3))</f>
      </c>
    </row>
    <row r="16147">
      <c r="A16147" s="95">
        <v>59593</v>
      </c>
      <c r="B16147" s="93" t="s">
        <v>25985</v>
      </c>
      <c r="C16147" s="93" t="s">
        <v>1465</v>
      </c>
      <c r="G16147" s="95">
        <v>250</v>
      </c>
      <c r="H16147" s="93" t="s">
        <v>8976</v>
      </c>
      <c r="I16147" s="93" t="s">
        <v>23896</v>
      </c>
      <c r="J16147" s="93" t="s">
        <v>20874</v>
      </c>
      <c r="K16147" s="93" t="s">
        <v>1964</v>
      </c>
      <c r="L16147" s="14">
        <f>AND(vyberHrace&lt;&gt;"",ISNUMBER(SEARCH(vyberHrace,$B16147)))</f>
      </c>
      <c r="M16147" s="14">
        <f>AND($I16147=MID(kododd,1,2),$J16147=MID(kododd,3,3))</f>
      </c>
    </row>
    <row r="16148">
      <c r="A16148" s="95">
        <v>51047</v>
      </c>
      <c r="B16148" s="93" t="s">
        <v>7106</v>
      </c>
      <c r="C16148" s="93" t="s">
        <v>1422</v>
      </c>
      <c r="G16148" s="95">
        <v>0</v>
      </c>
      <c r="H16148" s="93" t="s">
        <v>8976</v>
      </c>
      <c r="I16148" s="93" t="s">
        <v>23896</v>
      </c>
      <c r="J16148" s="93" t="s">
        <v>20997</v>
      </c>
      <c r="K16148" s="93" t="s">
        <v>7827</v>
      </c>
      <c r="L16148" s="14">
        <f>AND(vyberHrace&lt;&gt;"",ISNUMBER(SEARCH(vyberHrace,$B16148)))</f>
      </c>
      <c r="M16148" s="14">
        <f>AND($I16148=MID(kododd,1,2),$J16148=MID(kododd,3,3))</f>
      </c>
    </row>
    <row r="16149">
      <c r="A16149" s="95">
        <v>3472</v>
      </c>
      <c r="B16149" s="93" t="s">
        <v>9206</v>
      </c>
      <c r="C16149" s="93" t="s">
        <v>1467</v>
      </c>
      <c r="D16149" s="95">
        <v>1676</v>
      </c>
      <c r="E16149" s="95">
        <v>1861</v>
      </c>
      <c r="F16149" s="95">
        <v>330850</v>
      </c>
      <c r="G16149" s="95">
        <v>250</v>
      </c>
      <c r="H16149" s="93" t="s">
        <v>8976</v>
      </c>
      <c r="I16149" s="93" t="s">
        <v>23896</v>
      </c>
      <c r="J16149" s="93" t="s">
        <v>20947</v>
      </c>
      <c r="K16149" s="93" t="s">
        <v>11264</v>
      </c>
      <c r="L16149" s="14">
        <f>AND(vyberHrace&lt;&gt;"",ISNUMBER(SEARCH(vyberHrace,$B16149)))</f>
      </c>
      <c r="M16149" s="14">
        <f>AND($I16149=MID(kododd,1,2),$J16149=MID(kododd,3,3))</f>
      </c>
    </row>
    <row r="16150">
      <c r="A16150" s="95">
        <v>46646</v>
      </c>
      <c r="B16150" s="93" t="s">
        <v>6973</v>
      </c>
      <c r="C16150" s="93" t="s">
        <v>1399</v>
      </c>
      <c r="D16150" s="95">
        <v>1227</v>
      </c>
      <c r="G16150" s="95">
        <v>0</v>
      </c>
      <c r="H16150" s="93" t="s">
        <v>8976</v>
      </c>
      <c r="I16150" s="93" t="s">
        <v>23896</v>
      </c>
      <c r="J16150" s="93" t="s">
        <v>20937</v>
      </c>
      <c r="K16150" s="93" t="s">
        <v>5603</v>
      </c>
      <c r="L16150" s="14">
        <f>AND(vyberHrace&lt;&gt;"",ISNUMBER(SEARCH(vyberHrace,$B16150)))</f>
      </c>
      <c r="M16150" s="14">
        <f>AND($I16150=MID(kododd,1,2),$J16150=MID(kododd,3,3))</f>
      </c>
    </row>
    <row r="16151">
      <c r="A16151" s="95">
        <v>46647</v>
      </c>
      <c r="B16151" s="93" t="s">
        <v>6974</v>
      </c>
      <c r="C16151" s="93" t="s">
        <v>1398</v>
      </c>
      <c r="D16151" s="95">
        <v>1299</v>
      </c>
      <c r="G16151" s="95">
        <v>0</v>
      </c>
      <c r="H16151" s="93" t="s">
        <v>8976</v>
      </c>
      <c r="I16151" s="93" t="s">
        <v>23896</v>
      </c>
      <c r="J16151" s="93" t="s">
        <v>20937</v>
      </c>
      <c r="K16151" s="93" t="s">
        <v>5603</v>
      </c>
      <c r="L16151" s="14">
        <f>AND(vyberHrace&lt;&gt;"",ISNUMBER(SEARCH(vyberHrace,$B16151)))</f>
      </c>
      <c r="M16151" s="14">
        <f>AND($I16151=MID(kododd,1,2),$J16151=MID(kododd,3,3))</f>
      </c>
    </row>
    <row r="16152">
      <c r="A16152" s="95">
        <v>720</v>
      </c>
      <c r="B16152" s="93" t="s">
        <v>7151</v>
      </c>
      <c r="C16152" s="93" t="s">
        <v>1468</v>
      </c>
      <c r="D16152" s="95">
        <v>1890</v>
      </c>
      <c r="E16152" s="95">
        <v>1895</v>
      </c>
      <c r="F16152" s="95">
        <v>346594</v>
      </c>
      <c r="G16152" s="95">
        <v>250</v>
      </c>
      <c r="H16152" s="93" t="s">
        <v>8976</v>
      </c>
      <c r="I16152" s="93" t="s">
        <v>23896</v>
      </c>
      <c r="J16152" s="93" t="s">
        <v>20864</v>
      </c>
      <c r="K16152" s="93" t="s">
        <v>26135</v>
      </c>
      <c r="L16152" s="14">
        <f>AND(vyberHrace&lt;&gt;"",ISNUMBER(SEARCH(vyberHrace,$B16152)))</f>
      </c>
      <c r="M16152" s="14">
        <f>AND($I16152=MID(kododd,1,2),$J16152=MID(kododd,3,3))</f>
      </c>
    </row>
    <row r="16153">
      <c r="A16153" s="95">
        <v>1283</v>
      </c>
      <c r="B16153" s="93" t="s">
        <v>7154</v>
      </c>
      <c r="C16153" s="93" t="s">
        <v>1449</v>
      </c>
      <c r="D16153" s="95">
        <v>1938</v>
      </c>
      <c r="F16153" s="95">
        <v>340952</v>
      </c>
      <c r="G16153" s="95">
        <v>0</v>
      </c>
      <c r="H16153" s="93" t="s">
        <v>8976</v>
      </c>
      <c r="I16153" s="93" t="s">
        <v>23896</v>
      </c>
      <c r="J16153" s="93" t="s">
        <v>23412</v>
      </c>
      <c r="K16153" s="93" t="s">
        <v>21367</v>
      </c>
      <c r="L16153" s="14">
        <f>AND(vyberHrace&lt;&gt;"",ISNUMBER(SEARCH(vyberHrace,$B16153)))</f>
      </c>
      <c r="M16153" s="14">
        <f>AND($I16153=MID(kododd,1,2),$J16153=MID(kododd,3,3))</f>
      </c>
    </row>
    <row r="16154">
      <c r="A16154" s="95">
        <v>61955</v>
      </c>
      <c r="B16154" s="93" t="s">
        <v>28161</v>
      </c>
      <c r="C16154" s="93" t="s">
        <v>1422</v>
      </c>
      <c r="G16154" s="95">
        <v>250</v>
      </c>
      <c r="H16154" s="93" t="s">
        <v>8976</v>
      </c>
      <c r="I16154" s="93" t="s">
        <v>23896</v>
      </c>
      <c r="J16154" s="93" t="s">
        <v>20963</v>
      </c>
      <c r="K16154" s="93" t="s">
        <v>8996</v>
      </c>
      <c r="L16154" s="14">
        <f>AND(vyberHrace&lt;&gt;"",ISNUMBER(SEARCH(vyberHrace,$B16154)))</f>
      </c>
      <c r="M16154" s="14">
        <f>AND($I16154=MID(kododd,1,2),$J16154=MID(kododd,3,3))</f>
      </c>
    </row>
    <row r="16155">
      <c r="A16155" s="95">
        <v>45489</v>
      </c>
      <c r="B16155" s="93" t="s">
        <v>7161</v>
      </c>
      <c r="C16155" s="93" t="s">
        <v>3255</v>
      </c>
      <c r="G16155" s="95">
        <v>0</v>
      </c>
      <c r="H16155" s="93" t="s">
        <v>8976</v>
      </c>
      <c r="I16155" s="93" t="s">
        <v>23896</v>
      </c>
      <c r="J16155" s="93" t="s">
        <v>20954</v>
      </c>
      <c r="K16155" s="93" t="s">
        <v>133</v>
      </c>
      <c r="L16155" s="14">
        <f>AND(vyberHrace&lt;&gt;"",ISNUMBER(SEARCH(vyberHrace,$B16155)))</f>
      </c>
      <c r="M16155" s="14">
        <f>AND($I16155=MID(kododd,1,2),$J16155=MID(kododd,3,3))</f>
      </c>
    </row>
    <row r="16156">
      <c r="A16156" s="95">
        <v>45490</v>
      </c>
      <c r="B16156" s="93" t="s">
        <v>7164</v>
      </c>
      <c r="C16156" s="93" t="s">
        <v>1408</v>
      </c>
      <c r="G16156" s="95">
        <v>0</v>
      </c>
      <c r="H16156" s="93" t="s">
        <v>8976</v>
      </c>
      <c r="I16156" s="93" t="s">
        <v>23896</v>
      </c>
      <c r="J16156" s="93" t="s">
        <v>20954</v>
      </c>
      <c r="K16156" s="93" t="s">
        <v>133</v>
      </c>
      <c r="L16156" s="14">
        <f>AND(vyberHrace&lt;&gt;"",ISNUMBER(SEARCH(vyberHrace,$B16156)))</f>
      </c>
      <c r="M16156" s="14">
        <f>AND($I16156=MID(kododd,1,2),$J16156=MID(kododd,3,3))</f>
      </c>
    </row>
    <row r="16157">
      <c r="A16157" s="95">
        <v>26332</v>
      </c>
      <c r="B16157" s="93" t="s">
        <v>11786</v>
      </c>
      <c r="C16157" s="93" t="s">
        <v>1454</v>
      </c>
      <c r="D16157" s="95">
        <v>1840</v>
      </c>
      <c r="E16157" s="95">
        <v>1990</v>
      </c>
      <c r="F16157" s="95">
        <v>300349</v>
      </c>
      <c r="G16157" s="95">
        <v>250</v>
      </c>
      <c r="H16157" s="93" t="s">
        <v>8976</v>
      </c>
      <c r="I16157" s="93" t="s">
        <v>23896</v>
      </c>
      <c r="J16157" s="93" t="s">
        <v>20963</v>
      </c>
      <c r="K16157" s="93" t="s">
        <v>8996</v>
      </c>
      <c r="L16157" s="14">
        <f>AND(vyberHrace&lt;&gt;"",ISNUMBER(SEARCH(vyberHrace,$B16157)))</f>
      </c>
      <c r="M16157" s="14">
        <f>AND($I16157=MID(kododd,1,2),$J16157=MID(kododd,3,3))</f>
      </c>
    </row>
    <row r="16158">
      <c r="A16158" s="95">
        <v>25187</v>
      </c>
      <c r="B16158" s="93" t="s">
        <v>7305</v>
      </c>
      <c r="C16158" s="93" t="s">
        <v>1403</v>
      </c>
      <c r="D16158" s="95">
        <v>2183</v>
      </c>
      <c r="E16158" s="95">
        <v>2192</v>
      </c>
      <c r="F16158" s="95">
        <v>331503</v>
      </c>
      <c r="G16158" s="95">
        <v>250</v>
      </c>
      <c r="H16158" s="93" t="s">
        <v>8976</v>
      </c>
      <c r="I16158" s="93" t="s">
        <v>23896</v>
      </c>
      <c r="J16158" s="93" t="s">
        <v>20975</v>
      </c>
      <c r="K16158" s="93" t="s">
        <v>4922</v>
      </c>
      <c r="L16158" s="14">
        <f>AND(vyberHrace&lt;&gt;"",ISNUMBER(SEARCH(vyberHrace,$B16158)))</f>
      </c>
      <c r="M16158" s="14">
        <f>AND($I16158=MID(kododd,1,2),$J16158=MID(kododd,3,3))</f>
      </c>
    </row>
    <row r="16159">
      <c r="A16159" s="95">
        <v>15404</v>
      </c>
      <c r="B16159" s="93" t="s">
        <v>7307</v>
      </c>
      <c r="C16159" s="93" t="s">
        <v>1475</v>
      </c>
      <c r="D16159" s="95">
        <v>1481</v>
      </c>
      <c r="G16159" s="95">
        <v>250</v>
      </c>
      <c r="H16159" s="93" t="s">
        <v>8976</v>
      </c>
      <c r="I16159" s="93" t="s">
        <v>23896</v>
      </c>
      <c r="J16159" s="93" t="s">
        <v>20876</v>
      </c>
      <c r="K16159" s="93" t="s">
        <v>1965</v>
      </c>
      <c r="L16159" s="14">
        <f>AND(vyberHrace&lt;&gt;"",ISNUMBER(SEARCH(vyberHrace,$B16159)))</f>
      </c>
      <c r="M16159" s="14">
        <f>AND($I16159=MID(kododd,1,2),$J16159=MID(kododd,3,3))</f>
      </c>
    </row>
    <row r="16160">
      <c r="A16160" s="95">
        <v>56202</v>
      </c>
      <c r="B16160" s="93" t="s">
        <v>22669</v>
      </c>
      <c r="C16160" s="93" t="s">
        <v>1416</v>
      </c>
      <c r="D16160" s="95">
        <v>1526</v>
      </c>
      <c r="E16160" s="95">
        <v>1715</v>
      </c>
      <c r="F16160" s="95">
        <v>23770317</v>
      </c>
      <c r="G16160" s="95">
        <v>250</v>
      </c>
      <c r="H16160" s="93" t="s">
        <v>8976</v>
      </c>
      <c r="I16160" s="93" t="s">
        <v>23896</v>
      </c>
      <c r="J16160" s="93" t="s">
        <v>20858</v>
      </c>
      <c r="K16160" s="93" t="s">
        <v>2040</v>
      </c>
      <c r="L16160" s="14">
        <f>AND(vyberHrace&lt;&gt;"",ISNUMBER(SEARCH(vyberHrace,$B16160)))</f>
      </c>
      <c r="M16160" s="14">
        <f>AND($I16160=MID(kododd,1,2),$J16160=MID(kododd,3,3))</f>
      </c>
    </row>
    <row r="16161">
      <c r="A16161" s="95">
        <v>47107</v>
      </c>
      <c r="B16161" s="93" t="s">
        <v>7323</v>
      </c>
      <c r="C16161" s="93" t="s">
        <v>1410</v>
      </c>
      <c r="G16161" s="95">
        <v>250</v>
      </c>
      <c r="H16161" s="93" t="s">
        <v>8976</v>
      </c>
      <c r="I16161" s="93" t="s">
        <v>23896</v>
      </c>
      <c r="J16161" s="93" t="s">
        <v>20984</v>
      </c>
      <c r="K16161" s="93" t="s">
        <v>5004</v>
      </c>
      <c r="L16161" s="14">
        <f>AND(vyberHrace&lt;&gt;"",ISNUMBER(SEARCH(vyberHrace,$B16161)))</f>
      </c>
      <c r="M16161" s="14">
        <f>AND($I16161=MID(kododd,1,2),$J16161=MID(kododd,3,3))</f>
      </c>
    </row>
    <row r="16162">
      <c r="A16162" s="95">
        <v>40880</v>
      </c>
      <c r="B16162" s="93" t="s">
        <v>7325</v>
      </c>
      <c r="C16162" s="93" t="s">
        <v>1408</v>
      </c>
      <c r="D16162" s="95">
        <v>1504</v>
      </c>
      <c r="E16162" s="95">
        <v>1702</v>
      </c>
      <c r="F16162" s="95">
        <v>23702940</v>
      </c>
      <c r="G16162" s="95">
        <v>0</v>
      </c>
      <c r="H16162" s="93" t="s">
        <v>8976</v>
      </c>
      <c r="I16162" s="93" t="s">
        <v>23896</v>
      </c>
      <c r="J16162" s="93" t="s">
        <v>20855</v>
      </c>
      <c r="K16162" s="93" t="s">
        <v>6857</v>
      </c>
      <c r="L16162" s="14">
        <f>AND(vyberHrace&lt;&gt;"",ISNUMBER(SEARCH(vyberHrace,$B16162)))</f>
      </c>
      <c r="M16162" s="14">
        <f>AND($I16162=MID(kododd,1,2),$J16162=MID(kododd,3,3))</f>
      </c>
    </row>
    <row r="16163">
      <c r="A16163" s="95">
        <v>48082</v>
      </c>
      <c r="B16163" s="93" t="s">
        <v>7326</v>
      </c>
      <c r="C16163" s="93" t="s">
        <v>1452</v>
      </c>
      <c r="D16163" s="95">
        <v>1223</v>
      </c>
      <c r="G16163" s="95">
        <v>250</v>
      </c>
      <c r="H16163" s="93" t="s">
        <v>8976</v>
      </c>
      <c r="I16163" s="93" t="s">
        <v>23896</v>
      </c>
      <c r="J16163" s="93" t="s">
        <v>20876</v>
      </c>
      <c r="K16163" s="93" t="s">
        <v>1965</v>
      </c>
      <c r="L16163" s="14">
        <f>AND(vyberHrace&lt;&gt;"",ISNUMBER(SEARCH(vyberHrace,$B16163)))</f>
      </c>
      <c r="M16163" s="14">
        <f>AND($I16163=MID(kododd,1,2),$J16163=MID(kododd,3,3))</f>
      </c>
    </row>
    <row r="16164">
      <c r="A16164" s="95">
        <v>63712</v>
      </c>
      <c r="B16164" s="93" t="s">
        <v>29872</v>
      </c>
      <c r="C16164" s="93" t="s">
        <v>1486</v>
      </c>
      <c r="G16164" s="95">
        <v>250</v>
      </c>
      <c r="H16164" s="93" t="s">
        <v>8976</v>
      </c>
      <c r="I16164" s="93" t="s">
        <v>23896</v>
      </c>
      <c r="J16164" s="93" t="s">
        <v>20864</v>
      </c>
      <c r="K16164" s="93" t="s">
        <v>26135</v>
      </c>
      <c r="L16164" s="14">
        <f>AND(vyberHrace&lt;&gt;"",ISNUMBER(SEARCH(vyberHrace,$B16164)))</f>
      </c>
      <c r="M16164" s="14">
        <f>AND($I16164=MID(kododd,1,2),$J16164=MID(kododd,3,3))</f>
      </c>
    </row>
    <row r="16165">
      <c r="A16165" s="95">
        <v>57927</v>
      </c>
      <c r="B16165" s="93" t="s">
        <v>24469</v>
      </c>
      <c r="C16165" s="93" t="s">
        <v>1411</v>
      </c>
      <c r="G16165" s="95">
        <v>250</v>
      </c>
      <c r="H16165" s="93" t="s">
        <v>8976</v>
      </c>
      <c r="I16165" s="93" t="s">
        <v>23896</v>
      </c>
      <c r="J16165" s="93" t="s">
        <v>20856</v>
      </c>
      <c r="K16165" s="93" t="s">
        <v>6885</v>
      </c>
      <c r="L16165" s="14">
        <f>AND(vyberHrace&lt;&gt;"",ISNUMBER(SEARCH(vyberHrace,$B16165)))</f>
      </c>
      <c r="M16165" s="14">
        <f>AND($I16165=MID(kododd,1,2),$J16165=MID(kododd,3,3))</f>
      </c>
    </row>
    <row r="16166">
      <c r="A16166" s="95">
        <v>43949</v>
      </c>
      <c r="B16166" s="93" t="s">
        <v>10169</v>
      </c>
      <c r="C16166" s="93" t="s">
        <v>1399</v>
      </c>
      <c r="D16166" s="95">
        <v>1112</v>
      </c>
      <c r="G16166" s="95">
        <v>0</v>
      </c>
      <c r="H16166" s="93" t="s">
        <v>8976</v>
      </c>
      <c r="I16166" s="93" t="s">
        <v>23896</v>
      </c>
      <c r="J16166" s="93" t="s">
        <v>20962</v>
      </c>
      <c r="K16166" s="93" t="s">
        <v>3831</v>
      </c>
      <c r="L16166" s="14">
        <f>AND(vyberHrace&lt;&gt;"",ISNUMBER(SEARCH(vyberHrace,$B16166)))</f>
      </c>
      <c r="M16166" s="14">
        <f>AND($I16166=MID(kododd,1,2),$J16166=MID(kododd,3,3))</f>
      </c>
    </row>
    <row r="16167">
      <c r="A16167" s="95">
        <v>47047</v>
      </c>
      <c r="B16167" s="93" t="s">
        <v>10182</v>
      </c>
      <c r="C16167" s="93" t="s">
        <v>1408</v>
      </c>
      <c r="D16167" s="95">
        <v>1296</v>
      </c>
      <c r="F16167" s="95">
        <v>23730145</v>
      </c>
      <c r="G16167" s="95">
        <v>0</v>
      </c>
      <c r="H16167" s="93" t="s">
        <v>8976</v>
      </c>
      <c r="I16167" s="93" t="s">
        <v>23896</v>
      </c>
      <c r="J16167" s="93" t="s">
        <v>20855</v>
      </c>
      <c r="K16167" s="93" t="s">
        <v>6857</v>
      </c>
      <c r="L16167" s="14">
        <f>AND(vyberHrace&lt;&gt;"",ISNUMBER(SEARCH(vyberHrace,$B16167)))</f>
      </c>
      <c r="M16167" s="14">
        <f>AND($I16167=MID(kododd,1,2),$J16167=MID(kododd,3,3))</f>
      </c>
    </row>
    <row r="16168">
      <c r="A16168" s="95">
        <v>25102</v>
      </c>
      <c r="B16168" s="93" t="s">
        <v>12406</v>
      </c>
      <c r="C16168" s="93" t="s">
        <v>1403</v>
      </c>
      <c r="D16168" s="95">
        <v>1713</v>
      </c>
      <c r="E16168" s="95">
        <v>1878</v>
      </c>
      <c r="F16168" s="95">
        <v>23711213</v>
      </c>
      <c r="G16168" s="95">
        <v>250</v>
      </c>
      <c r="H16168" s="93" t="s">
        <v>8976</v>
      </c>
      <c r="I16168" s="93" t="s">
        <v>23896</v>
      </c>
      <c r="J16168" s="93" t="s">
        <v>20895</v>
      </c>
      <c r="K16168" s="93" t="s">
        <v>6043</v>
      </c>
      <c r="L16168" s="14">
        <f>AND(vyberHrace&lt;&gt;"",ISNUMBER(SEARCH(vyberHrace,$B16168)))</f>
      </c>
      <c r="M16168" s="14">
        <f>AND($I16168=MID(kododd,1,2),$J16168=MID(kododd,3,3))</f>
      </c>
    </row>
    <row r="16169">
      <c r="A16169" s="95">
        <v>9996</v>
      </c>
      <c r="B16169" s="93" t="s">
        <v>12408</v>
      </c>
      <c r="C16169" s="93" t="s">
        <v>1447</v>
      </c>
      <c r="D16169" s="95">
        <v>1849</v>
      </c>
      <c r="E16169" s="95">
        <v>1919</v>
      </c>
      <c r="F16169" s="95">
        <v>395234</v>
      </c>
      <c r="G16169" s="95">
        <v>250</v>
      </c>
      <c r="H16169" s="93" t="s">
        <v>8976</v>
      </c>
      <c r="I16169" s="93" t="s">
        <v>23896</v>
      </c>
      <c r="J16169" s="93" t="s">
        <v>20895</v>
      </c>
      <c r="K16169" s="93" t="s">
        <v>6043</v>
      </c>
      <c r="L16169" s="14">
        <f>AND(vyberHrace&lt;&gt;"",ISNUMBER(SEARCH(vyberHrace,$B16169)))</f>
      </c>
      <c r="M16169" s="14">
        <f>AND($I16169=MID(kododd,1,2),$J16169=MID(kododd,3,3))</f>
      </c>
    </row>
    <row r="16170">
      <c r="A16170" s="95">
        <v>39101</v>
      </c>
      <c r="B16170" s="93" t="s">
        <v>12424</v>
      </c>
      <c r="C16170" s="93" t="s">
        <v>1475</v>
      </c>
      <c r="G16170" s="95">
        <v>0</v>
      </c>
      <c r="H16170" s="93" t="s">
        <v>8976</v>
      </c>
      <c r="I16170" s="93" t="s">
        <v>23896</v>
      </c>
      <c r="J16170" s="93" t="s">
        <v>20947</v>
      </c>
      <c r="K16170" s="93" t="s">
        <v>11264</v>
      </c>
      <c r="L16170" s="14">
        <f>AND(vyberHrace&lt;&gt;"",ISNUMBER(SEARCH(vyberHrace,$B16170)))</f>
      </c>
      <c r="M16170" s="14">
        <f>AND($I16170=MID(kododd,1,2),$J16170=MID(kododd,3,3))</f>
      </c>
    </row>
    <row r="16171">
      <c r="A16171" s="95">
        <v>2888</v>
      </c>
      <c r="B16171" s="93" t="s">
        <v>12433</v>
      </c>
      <c r="C16171" s="93" t="s">
        <v>1413</v>
      </c>
      <c r="D16171" s="95">
        <v>1731</v>
      </c>
      <c r="E16171" s="95">
        <v>1786</v>
      </c>
      <c r="F16171" s="95">
        <v>384321</v>
      </c>
      <c r="G16171" s="95">
        <v>250</v>
      </c>
      <c r="H16171" s="93" t="s">
        <v>8976</v>
      </c>
      <c r="I16171" s="93" t="s">
        <v>23896</v>
      </c>
      <c r="J16171" s="93" t="s">
        <v>20864</v>
      </c>
      <c r="K16171" s="93" t="s">
        <v>26135</v>
      </c>
      <c r="L16171" s="14">
        <f>AND(vyberHrace&lt;&gt;"",ISNUMBER(SEARCH(vyberHrace,$B16171)))</f>
      </c>
      <c r="M16171" s="14">
        <f>AND($I16171=MID(kododd,1,2),$J16171=MID(kododd,3,3))</f>
      </c>
    </row>
    <row r="16172">
      <c r="A16172" s="95">
        <v>33942</v>
      </c>
      <c r="B16172" s="93" t="s">
        <v>12434</v>
      </c>
      <c r="C16172" s="93" t="s">
        <v>1409</v>
      </c>
      <c r="D16172" s="95">
        <v>1175</v>
      </c>
      <c r="F16172" s="95">
        <v>365629</v>
      </c>
      <c r="G16172" s="95">
        <v>250</v>
      </c>
      <c r="H16172" s="93" t="s">
        <v>8976</v>
      </c>
      <c r="I16172" s="93" t="s">
        <v>23896</v>
      </c>
      <c r="J16172" s="93" t="s">
        <v>20864</v>
      </c>
      <c r="K16172" s="93" t="s">
        <v>26135</v>
      </c>
      <c r="L16172" s="14">
        <f>AND(vyberHrace&lt;&gt;"",ISNUMBER(SEARCH(vyberHrace,$B16172)))</f>
      </c>
      <c r="M16172" s="14">
        <f>AND($I16172=MID(kododd,1,2),$J16172=MID(kododd,3,3))</f>
      </c>
    </row>
    <row r="16173">
      <c r="A16173" s="95">
        <v>12854</v>
      </c>
      <c r="B16173" s="93" t="s">
        <v>12441</v>
      </c>
      <c r="C16173" s="93" t="s">
        <v>1434</v>
      </c>
      <c r="D16173" s="95">
        <v>2041</v>
      </c>
      <c r="E16173" s="95">
        <v>2058</v>
      </c>
      <c r="F16173" s="95">
        <v>318590</v>
      </c>
      <c r="G16173" s="95">
        <v>250</v>
      </c>
      <c r="H16173" s="93" t="s">
        <v>8976</v>
      </c>
      <c r="I16173" s="93" t="s">
        <v>23896</v>
      </c>
      <c r="J16173" s="93" t="s">
        <v>20895</v>
      </c>
      <c r="K16173" s="93" t="s">
        <v>6043</v>
      </c>
      <c r="L16173" s="14">
        <f>AND(vyberHrace&lt;&gt;"",ISNUMBER(SEARCH(vyberHrace,$B16173)))</f>
      </c>
      <c r="M16173" s="14">
        <f>AND($I16173=MID(kododd,1,2),$J16173=MID(kododd,3,3))</f>
      </c>
    </row>
    <row r="16174">
      <c r="A16174" s="95">
        <v>45633</v>
      </c>
      <c r="B16174" s="93" t="s">
        <v>10186</v>
      </c>
      <c r="C16174" s="93" t="s">
        <v>1464</v>
      </c>
      <c r="D16174" s="95">
        <v>1443</v>
      </c>
      <c r="G16174" s="95">
        <v>0</v>
      </c>
      <c r="H16174" s="93" t="s">
        <v>8976</v>
      </c>
      <c r="I16174" s="93" t="s">
        <v>23896</v>
      </c>
      <c r="J16174" s="93" t="s">
        <v>20963</v>
      </c>
      <c r="K16174" s="93" t="s">
        <v>8996</v>
      </c>
      <c r="L16174" s="14">
        <f>AND(vyberHrace&lt;&gt;"",ISNUMBER(SEARCH(vyberHrace,$B16174)))</f>
      </c>
      <c r="M16174" s="14">
        <f>AND($I16174=MID(kododd,1,2),$J16174=MID(kododd,3,3))</f>
      </c>
    </row>
    <row r="16175">
      <c r="A16175" s="95">
        <v>55062</v>
      </c>
      <c r="B16175" s="93" t="s">
        <v>1341</v>
      </c>
      <c r="C16175" s="93" t="s">
        <v>1431</v>
      </c>
      <c r="D16175" s="95">
        <v>1035</v>
      </c>
      <c r="F16175" s="95">
        <v>23751410</v>
      </c>
      <c r="G16175" s="95">
        <v>500</v>
      </c>
      <c r="H16175" s="93" t="s">
        <v>8976</v>
      </c>
      <c r="I16175" s="93" t="s">
        <v>23896</v>
      </c>
      <c r="J16175" s="93" t="s">
        <v>23412</v>
      </c>
      <c r="K16175" s="93" t="s">
        <v>21367</v>
      </c>
      <c r="L16175" s="14">
        <f>AND(vyberHrace&lt;&gt;"",ISNUMBER(SEARCH(vyberHrace,$B16175)))</f>
      </c>
      <c r="M16175" s="14">
        <f>AND($I16175=MID(kododd,1,2),$J16175=MID(kododd,3,3))</f>
      </c>
    </row>
    <row r="16176">
      <c r="A16176" s="95">
        <v>47805</v>
      </c>
      <c r="B16176" s="93" t="s">
        <v>10201</v>
      </c>
      <c r="C16176" s="93" t="s">
        <v>1419</v>
      </c>
      <c r="D16176" s="95">
        <v>1090</v>
      </c>
      <c r="G16176" s="95">
        <v>0</v>
      </c>
      <c r="H16176" s="93" t="s">
        <v>8976</v>
      </c>
      <c r="I16176" s="93" t="s">
        <v>23896</v>
      </c>
      <c r="J16176" s="93" t="s">
        <v>20984</v>
      </c>
      <c r="K16176" s="93" t="s">
        <v>5004</v>
      </c>
      <c r="L16176" s="14">
        <f>AND(vyberHrace&lt;&gt;"",ISNUMBER(SEARCH(vyberHrace,$B16176)))</f>
      </c>
      <c r="M16176" s="14">
        <f>AND($I16176=MID(kododd,1,2),$J16176=MID(kododd,3,3))</f>
      </c>
    </row>
    <row r="16177">
      <c r="A16177" s="95">
        <v>48946</v>
      </c>
      <c r="B16177" s="93" t="s">
        <v>3374</v>
      </c>
      <c r="C16177" s="93" t="s">
        <v>1422</v>
      </c>
      <c r="G16177" s="95">
        <v>250</v>
      </c>
      <c r="H16177" s="93" t="s">
        <v>8976</v>
      </c>
      <c r="I16177" s="93" t="s">
        <v>23896</v>
      </c>
      <c r="J16177" s="93" t="s">
        <v>20954</v>
      </c>
      <c r="K16177" s="93" t="s">
        <v>133</v>
      </c>
      <c r="L16177" s="14">
        <f>AND(vyberHrace&lt;&gt;"",ISNUMBER(SEARCH(vyberHrace,$B16177)))</f>
      </c>
      <c r="M16177" s="14">
        <f>AND($I16177=MID(kododd,1,2),$J16177=MID(kododd,3,3))</f>
      </c>
    </row>
    <row r="16178">
      <c r="A16178" s="95">
        <v>52278</v>
      </c>
      <c r="B16178" s="93" t="s">
        <v>3954</v>
      </c>
      <c r="C16178" s="93" t="s">
        <v>1411</v>
      </c>
      <c r="G16178" s="95">
        <v>0</v>
      </c>
      <c r="H16178" s="93" t="s">
        <v>8976</v>
      </c>
      <c r="I16178" s="93" t="s">
        <v>23896</v>
      </c>
      <c r="J16178" s="93" t="s">
        <v>20954</v>
      </c>
      <c r="K16178" s="93" t="s">
        <v>133</v>
      </c>
      <c r="L16178" s="14">
        <f>AND(vyberHrace&lt;&gt;"",ISNUMBER(SEARCH(vyberHrace,$B16178)))</f>
      </c>
      <c r="M16178" s="14">
        <f>AND($I16178=MID(kododd,1,2),$J16178=MID(kododd,3,3))</f>
      </c>
    </row>
    <row r="16179">
      <c r="A16179" s="95">
        <v>32763</v>
      </c>
      <c r="B16179" s="93" t="s">
        <v>3377</v>
      </c>
      <c r="C16179" s="93" t="s">
        <v>1437</v>
      </c>
      <c r="D16179" s="95">
        <v>1739</v>
      </c>
      <c r="F16179" s="95">
        <v>23728701</v>
      </c>
      <c r="G16179" s="95">
        <v>250</v>
      </c>
      <c r="H16179" s="93" t="s">
        <v>8976</v>
      </c>
      <c r="I16179" s="93" t="s">
        <v>23896</v>
      </c>
      <c r="J16179" s="93" t="s">
        <v>26119</v>
      </c>
      <c r="K16179" s="93" t="s">
        <v>25977</v>
      </c>
      <c r="L16179" s="14">
        <f>AND(vyberHrace&lt;&gt;"",ISNUMBER(SEARCH(vyberHrace,$B16179)))</f>
      </c>
      <c r="M16179" s="14">
        <f>AND($I16179=MID(kododd,1,2),$J16179=MID(kododd,3,3))</f>
      </c>
    </row>
    <row r="16180">
      <c r="A16180" s="95">
        <v>56134</v>
      </c>
      <c r="B16180" s="93" t="s">
        <v>22776</v>
      </c>
      <c r="C16180" s="93" t="s">
        <v>1411</v>
      </c>
      <c r="G16180" s="95">
        <v>0</v>
      </c>
      <c r="H16180" s="93" t="s">
        <v>8976</v>
      </c>
      <c r="I16180" s="93" t="s">
        <v>23896</v>
      </c>
      <c r="J16180" s="93" t="s">
        <v>20954</v>
      </c>
      <c r="K16180" s="93" t="s">
        <v>133</v>
      </c>
      <c r="L16180" s="14">
        <f>AND(vyberHrace&lt;&gt;"",ISNUMBER(SEARCH(vyberHrace,$B16180)))</f>
      </c>
      <c r="M16180" s="14">
        <f>AND($I16180=MID(kododd,1,2),$J16180=MID(kododd,3,3))</f>
      </c>
    </row>
    <row r="16181">
      <c r="A16181" s="95">
        <v>54095</v>
      </c>
      <c r="B16181" s="93" t="s">
        <v>22727</v>
      </c>
      <c r="C16181" s="93" t="s">
        <v>1400</v>
      </c>
      <c r="D16181" s="95">
        <v>1626</v>
      </c>
      <c r="E16181" s="95">
        <v>1668</v>
      </c>
      <c r="F16181" s="95">
        <v>23751053</v>
      </c>
      <c r="G16181" s="95">
        <v>0</v>
      </c>
      <c r="H16181" s="93" t="s">
        <v>8976</v>
      </c>
      <c r="I16181" s="93" t="s">
        <v>23896</v>
      </c>
      <c r="J16181" s="93" t="s">
        <v>20864</v>
      </c>
      <c r="K16181" s="93" t="s">
        <v>26135</v>
      </c>
      <c r="L16181" s="14">
        <f>AND(vyberHrace&lt;&gt;"",ISNUMBER(SEARCH(vyberHrace,$B16181)))</f>
      </c>
      <c r="M16181" s="14">
        <f>AND($I16181=MID(kododd,1,2),$J16181=MID(kododd,3,3))</f>
      </c>
    </row>
    <row r="16182">
      <c r="A16182" s="95">
        <v>52274</v>
      </c>
      <c r="B16182" s="93" t="s">
        <v>3955</v>
      </c>
      <c r="C16182" s="93" t="s">
        <v>1406</v>
      </c>
      <c r="G16182" s="95">
        <v>0</v>
      </c>
      <c r="H16182" s="93" t="s">
        <v>8976</v>
      </c>
      <c r="I16182" s="93" t="s">
        <v>23896</v>
      </c>
      <c r="J16182" s="93" t="s">
        <v>20954</v>
      </c>
      <c r="K16182" s="93" t="s">
        <v>133</v>
      </c>
      <c r="L16182" s="14">
        <f>AND(vyberHrace&lt;&gt;"",ISNUMBER(SEARCH(vyberHrace,$B16182)))</f>
      </c>
      <c r="M16182" s="14">
        <f>AND($I16182=MID(kododd,1,2),$J16182=MID(kododd,3,3))</f>
      </c>
    </row>
    <row r="16183">
      <c r="A16183" s="95">
        <v>12971</v>
      </c>
      <c r="B16183" s="93" t="s">
        <v>3405</v>
      </c>
      <c r="C16183" s="93" t="s">
        <v>1436</v>
      </c>
      <c r="D16183" s="95">
        <v>1663</v>
      </c>
      <c r="G16183" s="95">
        <v>0</v>
      </c>
      <c r="H16183" s="93" t="s">
        <v>8976</v>
      </c>
      <c r="I16183" s="93" t="s">
        <v>23896</v>
      </c>
      <c r="J16183" s="93" t="s">
        <v>20937</v>
      </c>
      <c r="K16183" s="93" t="s">
        <v>5603</v>
      </c>
      <c r="L16183" s="14">
        <f>AND(vyberHrace&lt;&gt;"",ISNUMBER(SEARCH(vyberHrace,$B16183)))</f>
      </c>
      <c r="M16183" s="14">
        <f>AND($I16183=MID(kododd,1,2),$J16183=MID(kododd,3,3))</f>
      </c>
    </row>
    <row r="16184">
      <c r="A16184" s="95">
        <v>15589</v>
      </c>
      <c r="B16184" s="93" t="s">
        <v>3405</v>
      </c>
      <c r="C16184" s="93" t="s">
        <v>1429</v>
      </c>
      <c r="D16184" s="95">
        <v>1426</v>
      </c>
      <c r="G16184" s="95">
        <v>250</v>
      </c>
      <c r="H16184" s="93" t="s">
        <v>8976</v>
      </c>
      <c r="I16184" s="93" t="s">
        <v>23896</v>
      </c>
      <c r="J16184" s="93" t="s">
        <v>20937</v>
      </c>
      <c r="K16184" s="93" t="s">
        <v>5603</v>
      </c>
      <c r="L16184" s="14">
        <f>AND(vyberHrace&lt;&gt;"",ISNUMBER(SEARCH(vyberHrace,$B16184)))</f>
      </c>
      <c r="M16184" s="14">
        <f>AND($I16184=MID(kododd,1,2),$J16184=MID(kododd,3,3))</f>
      </c>
    </row>
    <row r="16185">
      <c r="A16185" s="95">
        <v>62775</v>
      </c>
      <c r="B16185" s="93" t="s">
        <v>29328</v>
      </c>
      <c r="C16185" s="93" t="s">
        <v>1486</v>
      </c>
      <c r="G16185" s="95">
        <v>250</v>
      </c>
      <c r="H16185" s="93" t="s">
        <v>8976</v>
      </c>
      <c r="I16185" s="93" t="s">
        <v>23896</v>
      </c>
      <c r="J16185" s="93" t="s">
        <v>20963</v>
      </c>
      <c r="K16185" s="93" t="s">
        <v>8996</v>
      </c>
      <c r="L16185" s="14">
        <f>AND(vyberHrace&lt;&gt;"",ISNUMBER(SEARCH(vyberHrace,$B16185)))</f>
      </c>
      <c r="M16185" s="14">
        <f>AND($I16185=MID(kododd,1,2),$J16185=MID(kododd,3,3))</f>
      </c>
    </row>
    <row r="16186">
      <c r="A16186" s="95">
        <v>62777</v>
      </c>
      <c r="B16186" s="93" t="s">
        <v>29329</v>
      </c>
      <c r="C16186" s="93" t="s">
        <v>1424</v>
      </c>
      <c r="G16186" s="95">
        <v>250</v>
      </c>
      <c r="H16186" s="93" t="s">
        <v>8976</v>
      </c>
      <c r="I16186" s="93" t="s">
        <v>23896</v>
      </c>
      <c r="J16186" s="93" t="s">
        <v>20963</v>
      </c>
      <c r="K16186" s="93" t="s">
        <v>8996</v>
      </c>
      <c r="L16186" s="14">
        <f>AND(vyberHrace&lt;&gt;"",ISNUMBER(SEARCH(vyberHrace,$B16186)))</f>
      </c>
      <c r="M16186" s="14">
        <f>AND($I16186=MID(kododd,1,2),$J16186=MID(kododd,3,3))</f>
      </c>
    </row>
    <row r="16187">
      <c r="A16187" s="95">
        <v>58768</v>
      </c>
      <c r="B16187" s="93" t="s">
        <v>3422</v>
      </c>
      <c r="C16187" s="93" t="s">
        <v>1415</v>
      </c>
      <c r="G16187" s="95">
        <v>250</v>
      </c>
      <c r="H16187" s="93" t="s">
        <v>8976</v>
      </c>
      <c r="I16187" s="93" t="s">
        <v>23896</v>
      </c>
      <c r="J16187" s="93" t="s">
        <v>20949</v>
      </c>
      <c r="K16187" s="93" t="s">
        <v>5012</v>
      </c>
      <c r="L16187" s="14">
        <f>AND(vyberHrace&lt;&gt;"",ISNUMBER(SEARCH(vyberHrace,$B16187)))</f>
      </c>
      <c r="M16187" s="14">
        <f>AND($I16187=MID(kododd,1,2),$J16187=MID(kododd,3,3))</f>
      </c>
    </row>
    <row r="16188">
      <c r="A16188" s="95">
        <v>38432</v>
      </c>
      <c r="B16188" s="93" t="s">
        <v>26200</v>
      </c>
      <c r="C16188" s="93" t="s">
        <v>1454</v>
      </c>
      <c r="D16188" s="95">
        <v>1304</v>
      </c>
      <c r="F16188" s="95">
        <v>23795239</v>
      </c>
      <c r="G16188" s="95">
        <v>250</v>
      </c>
      <c r="H16188" s="93" t="s">
        <v>8976</v>
      </c>
      <c r="I16188" s="93" t="s">
        <v>23896</v>
      </c>
      <c r="J16188" s="93" t="s">
        <v>20954</v>
      </c>
      <c r="K16188" s="93" t="s">
        <v>133</v>
      </c>
      <c r="L16188" s="14">
        <f>AND(vyberHrace&lt;&gt;"",ISNUMBER(SEARCH(vyberHrace,$B16188)))</f>
      </c>
      <c r="M16188" s="14">
        <f>AND($I16188=MID(kododd,1,2),$J16188=MID(kododd,3,3))</f>
      </c>
    </row>
    <row r="16189">
      <c r="A16189" s="95">
        <v>41228</v>
      </c>
      <c r="B16189" s="93" t="s">
        <v>3424</v>
      </c>
      <c r="C16189" s="93" t="s">
        <v>1419</v>
      </c>
      <c r="D16189" s="95">
        <v>1308</v>
      </c>
      <c r="F16189" s="95">
        <v>23737468</v>
      </c>
      <c r="G16189" s="95">
        <v>250</v>
      </c>
      <c r="H16189" s="93" t="s">
        <v>8976</v>
      </c>
      <c r="I16189" s="93" t="s">
        <v>23896</v>
      </c>
      <c r="J16189" s="93" t="s">
        <v>20939</v>
      </c>
      <c r="K16189" s="93" t="s">
        <v>5627</v>
      </c>
      <c r="L16189" s="14">
        <f>AND(vyberHrace&lt;&gt;"",ISNUMBER(SEARCH(vyberHrace,$B16189)))</f>
      </c>
      <c r="M16189" s="14">
        <f>AND($I16189=MID(kododd,1,2),$J16189=MID(kododd,3,3))</f>
      </c>
    </row>
    <row r="16190">
      <c r="A16190" s="95">
        <v>44236</v>
      </c>
      <c r="B16190" s="93" t="s">
        <v>3427</v>
      </c>
      <c r="C16190" s="93" t="s">
        <v>1402</v>
      </c>
      <c r="G16190" s="95">
        <v>0</v>
      </c>
      <c r="H16190" s="93" t="s">
        <v>8976</v>
      </c>
      <c r="I16190" s="93" t="s">
        <v>23896</v>
      </c>
      <c r="J16190" s="93" t="s">
        <v>20954</v>
      </c>
      <c r="K16190" s="93" t="s">
        <v>133</v>
      </c>
      <c r="L16190" s="14">
        <f>AND(vyberHrace&lt;&gt;"",ISNUMBER(SEARCH(vyberHrace,$B16190)))</f>
      </c>
      <c r="M16190" s="14">
        <f>AND($I16190=MID(kododd,1,2),$J16190=MID(kododd,3,3))</f>
      </c>
    </row>
    <row r="16191">
      <c r="A16191" s="95">
        <v>47478</v>
      </c>
      <c r="B16191" s="93" t="s">
        <v>5909</v>
      </c>
      <c r="C16191" s="93" t="s">
        <v>1461</v>
      </c>
      <c r="G16191" s="95">
        <v>0</v>
      </c>
      <c r="H16191" s="93" t="s">
        <v>8976</v>
      </c>
      <c r="I16191" s="93" t="s">
        <v>23896</v>
      </c>
      <c r="J16191" s="93" t="s">
        <v>20876</v>
      </c>
      <c r="K16191" s="93" t="s">
        <v>1965</v>
      </c>
      <c r="L16191" s="14">
        <f>AND(vyberHrace&lt;&gt;"",ISNUMBER(SEARCH(vyberHrace,$B16191)))</f>
      </c>
      <c r="M16191" s="14">
        <f>AND($I16191=MID(kododd,1,2),$J16191=MID(kododd,3,3))</f>
      </c>
    </row>
    <row r="16192">
      <c r="A16192" s="95">
        <v>16522</v>
      </c>
      <c r="B16192" s="93" t="s">
        <v>5913</v>
      </c>
      <c r="C16192" s="93" t="s">
        <v>1459</v>
      </c>
      <c r="D16192" s="95">
        <v>1380</v>
      </c>
      <c r="G16192" s="95">
        <v>0</v>
      </c>
      <c r="H16192" s="93" t="s">
        <v>8976</v>
      </c>
      <c r="I16192" s="93" t="s">
        <v>23896</v>
      </c>
      <c r="J16192" s="93" t="s">
        <v>20875</v>
      </c>
      <c r="K16192" s="93" t="s">
        <v>5609</v>
      </c>
      <c r="L16192" s="14">
        <f>AND(vyberHrace&lt;&gt;"",ISNUMBER(SEARCH(vyberHrace,$B16192)))</f>
      </c>
      <c r="M16192" s="14">
        <f>AND($I16192=MID(kododd,1,2),$J16192=MID(kododd,3,3))</f>
      </c>
    </row>
    <row r="16193">
      <c r="A16193" s="95">
        <v>34788</v>
      </c>
      <c r="B16193" s="93" t="s">
        <v>12552</v>
      </c>
      <c r="C16193" s="93" t="s">
        <v>1444</v>
      </c>
      <c r="D16193" s="95">
        <v>1855</v>
      </c>
      <c r="E16193" s="95">
        <v>1898</v>
      </c>
      <c r="F16193" s="95">
        <v>374490</v>
      </c>
      <c r="G16193" s="95">
        <v>250</v>
      </c>
      <c r="H16193" s="93" t="s">
        <v>8976</v>
      </c>
      <c r="I16193" s="93" t="s">
        <v>23896</v>
      </c>
      <c r="J16193" s="93" t="s">
        <v>23412</v>
      </c>
      <c r="K16193" s="93" t="s">
        <v>21367</v>
      </c>
      <c r="L16193" s="14">
        <f>AND(vyberHrace&lt;&gt;"",ISNUMBER(SEARCH(vyberHrace,$B16193)))</f>
      </c>
      <c r="M16193" s="14">
        <f>AND($I16193=MID(kododd,1,2),$J16193=MID(kododd,3,3))</f>
      </c>
    </row>
    <row r="16194">
      <c r="A16194" s="95">
        <v>55481</v>
      </c>
      <c r="B16194" s="93" t="s">
        <v>22683</v>
      </c>
      <c r="C16194" s="93" t="s">
        <v>1408</v>
      </c>
      <c r="D16194" s="95">
        <v>1469</v>
      </c>
      <c r="G16194" s="95">
        <v>250</v>
      </c>
      <c r="H16194" s="93" t="s">
        <v>8976</v>
      </c>
      <c r="I16194" s="93" t="s">
        <v>23896</v>
      </c>
      <c r="J16194" s="93" t="s">
        <v>21025</v>
      </c>
      <c r="K16194" s="93" t="s">
        <v>14606</v>
      </c>
      <c r="L16194" s="14">
        <f>AND(vyberHrace&lt;&gt;"",ISNUMBER(SEARCH(vyberHrace,$B16194)))</f>
      </c>
      <c r="M16194" s="14">
        <f>AND($I16194=MID(kododd,1,2),$J16194=MID(kododd,3,3))</f>
      </c>
    </row>
    <row r="16195">
      <c r="A16195" s="95">
        <v>3427</v>
      </c>
      <c r="B16195" s="93" t="s">
        <v>12561</v>
      </c>
      <c r="C16195" s="93" t="s">
        <v>1442</v>
      </c>
      <c r="D16195" s="95">
        <v>1825</v>
      </c>
      <c r="E16195" s="95">
        <v>1871</v>
      </c>
      <c r="F16195" s="95">
        <v>315737</v>
      </c>
      <c r="G16195" s="95">
        <v>250</v>
      </c>
      <c r="H16195" s="93" t="s">
        <v>8976</v>
      </c>
      <c r="I16195" s="93" t="s">
        <v>23896</v>
      </c>
      <c r="J16195" s="93" t="s">
        <v>20864</v>
      </c>
      <c r="K16195" s="93" t="s">
        <v>26135</v>
      </c>
      <c r="L16195" s="14">
        <f>AND(vyberHrace&lt;&gt;"",ISNUMBER(SEARCH(vyberHrace,$B16195)))</f>
      </c>
      <c r="M16195" s="14">
        <f>AND($I16195=MID(kododd,1,2),$J16195=MID(kododd,3,3))</f>
      </c>
    </row>
    <row r="16196">
      <c r="A16196" s="95">
        <v>3127</v>
      </c>
      <c r="B16196" s="93" t="s">
        <v>2272</v>
      </c>
      <c r="C16196" s="93" t="s">
        <v>1456</v>
      </c>
      <c r="D16196" s="95">
        <v>1833</v>
      </c>
      <c r="F16196" s="95">
        <v>395242</v>
      </c>
      <c r="G16196" s="95">
        <v>250</v>
      </c>
      <c r="H16196" s="93" t="s">
        <v>8976</v>
      </c>
      <c r="I16196" s="93" t="s">
        <v>23896</v>
      </c>
      <c r="J16196" s="93" t="s">
        <v>20848</v>
      </c>
      <c r="K16196" s="93" t="s">
        <v>1502</v>
      </c>
      <c r="L16196" s="14">
        <f>AND(vyberHrace&lt;&gt;"",ISNUMBER(SEARCH(vyberHrace,$B16196)))</f>
      </c>
      <c r="M16196" s="14">
        <f>AND($I16196=MID(kododd,1,2),$J16196=MID(kododd,3,3))</f>
      </c>
    </row>
    <row r="16197">
      <c r="A16197" s="95">
        <v>48953</v>
      </c>
      <c r="B16197" s="93" t="s">
        <v>4834</v>
      </c>
      <c r="C16197" s="93" t="s">
        <v>1406</v>
      </c>
      <c r="G16197" s="95">
        <v>0</v>
      </c>
      <c r="H16197" s="93" t="s">
        <v>8976</v>
      </c>
      <c r="I16197" s="93" t="s">
        <v>23896</v>
      </c>
      <c r="J16197" s="93" t="s">
        <v>20954</v>
      </c>
      <c r="K16197" s="93" t="s">
        <v>133</v>
      </c>
      <c r="L16197" s="14">
        <f>AND(vyberHrace&lt;&gt;"",ISNUMBER(SEARCH(vyberHrace,$B16197)))</f>
      </c>
      <c r="M16197" s="14">
        <f>AND($I16197=MID(kododd,1,2),$J16197=MID(kododd,3,3))</f>
      </c>
    </row>
    <row r="16198">
      <c r="A16198" s="95">
        <v>47023</v>
      </c>
      <c r="B16198" s="93" t="s">
        <v>4835</v>
      </c>
      <c r="C16198" s="93" t="s">
        <v>1408</v>
      </c>
      <c r="D16198" s="95">
        <v>1275</v>
      </c>
      <c r="G16198" s="95">
        <v>0</v>
      </c>
      <c r="H16198" s="93" t="s">
        <v>8976</v>
      </c>
      <c r="I16198" s="93" t="s">
        <v>23896</v>
      </c>
      <c r="J16198" s="93" t="s">
        <v>20954</v>
      </c>
      <c r="K16198" s="93" t="s">
        <v>133</v>
      </c>
      <c r="L16198" s="14">
        <f>AND(vyberHrace&lt;&gt;"",ISNUMBER(SEARCH(vyberHrace,$B16198)))</f>
      </c>
      <c r="M16198" s="14">
        <f>AND($I16198=MID(kododd,1,2),$J16198=MID(kododd,3,3))</f>
      </c>
    </row>
    <row r="16199">
      <c r="A16199" s="95">
        <v>52305</v>
      </c>
      <c r="B16199" s="93" t="s">
        <v>3956</v>
      </c>
      <c r="C16199" s="93" t="s">
        <v>1422</v>
      </c>
      <c r="G16199" s="95">
        <v>0</v>
      </c>
      <c r="H16199" s="93" t="s">
        <v>8976</v>
      </c>
      <c r="I16199" s="93" t="s">
        <v>23896</v>
      </c>
      <c r="J16199" s="93" t="s">
        <v>20954</v>
      </c>
      <c r="K16199" s="93" t="s">
        <v>133</v>
      </c>
      <c r="L16199" s="14">
        <f>AND(vyberHrace&lt;&gt;"",ISNUMBER(SEARCH(vyberHrace,$B16199)))</f>
      </c>
      <c r="M16199" s="14">
        <f>AND($I16199=MID(kododd,1,2),$J16199=MID(kododd,3,3))</f>
      </c>
    </row>
    <row r="16200">
      <c r="A16200" s="95">
        <v>48351</v>
      </c>
      <c r="B16200" s="93" t="s">
        <v>4836</v>
      </c>
      <c r="C16200" s="93" t="s">
        <v>1454</v>
      </c>
      <c r="D16200" s="95">
        <v>1323</v>
      </c>
      <c r="G16200" s="95">
        <v>0</v>
      </c>
      <c r="H16200" s="93" t="s">
        <v>8976</v>
      </c>
      <c r="I16200" s="93" t="s">
        <v>23896</v>
      </c>
      <c r="J16200" s="93" t="s">
        <v>20949</v>
      </c>
      <c r="K16200" s="93" t="s">
        <v>5012</v>
      </c>
      <c r="L16200" s="14">
        <f>AND(vyberHrace&lt;&gt;"",ISNUMBER(SEARCH(vyberHrace,$B16200)))</f>
      </c>
      <c r="M16200" s="14">
        <f>AND($I16200=MID(kododd,1,2),$J16200=MID(kododd,3,3))</f>
      </c>
    </row>
    <row r="16201">
      <c r="A16201" s="95">
        <v>34414</v>
      </c>
      <c r="B16201" s="93" t="s">
        <v>4851</v>
      </c>
      <c r="C16201" s="93" t="s">
        <v>1423</v>
      </c>
      <c r="D16201" s="95">
        <v>1544</v>
      </c>
      <c r="G16201" s="95">
        <v>500</v>
      </c>
      <c r="H16201" s="93" t="s">
        <v>8976</v>
      </c>
      <c r="I16201" s="93" t="s">
        <v>23896</v>
      </c>
      <c r="J16201" s="93" t="s">
        <v>23412</v>
      </c>
      <c r="K16201" s="93" t="s">
        <v>21367</v>
      </c>
      <c r="L16201" s="14">
        <f>AND(vyberHrace&lt;&gt;"",ISNUMBER(SEARCH(vyberHrace,$B16201)))</f>
      </c>
      <c r="M16201" s="14">
        <f>AND($I16201=MID(kododd,1,2),$J16201=MID(kododd,3,3))</f>
      </c>
    </row>
    <row r="16202">
      <c r="A16202" s="95">
        <v>25370</v>
      </c>
      <c r="B16202" s="93" t="s">
        <v>4852</v>
      </c>
      <c r="C16202" s="93" t="s">
        <v>1431</v>
      </c>
      <c r="D16202" s="95">
        <v>2240</v>
      </c>
      <c r="E16202" s="95">
        <v>2250</v>
      </c>
      <c r="F16202" s="95">
        <v>332020</v>
      </c>
      <c r="G16202" s="95">
        <v>250</v>
      </c>
      <c r="H16202" s="93" t="s">
        <v>8976</v>
      </c>
      <c r="I16202" s="93" t="s">
        <v>23896</v>
      </c>
      <c r="J16202" s="93" t="s">
        <v>20926</v>
      </c>
      <c r="K16202" s="93" t="s">
        <v>11249</v>
      </c>
      <c r="L16202" s="14">
        <f>AND(vyberHrace&lt;&gt;"",ISNUMBER(SEARCH(vyberHrace,$B16202)))</f>
      </c>
      <c r="M16202" s="14">
        <f>AND($I16202=MID(kododd,1,2),$J16202=MID(kododd,3,3))</f>
      </c>
    </row>
    <row r="16203">
      <c r="A16203" s="95">
        <v>56265</v>
      </c>
      <c r="B16203" s="93" t="s">
        <v>22672</v>
      </c>
      <c r="C16203" s="93" t="s">
        <v>1422</v>
      </c>
      <c r="G16203" s="95">
        <v>0</v>
      </c>
      <c r="H16203" s="93" t="s">
        <v>8976</v>
      </c>
      <c r="I16203" s="93" t="s">
        <v>23896</v>
      </c>
      <c r="J16203" s="93" t="s">
        <v>20997</v>
      </c>
      <c r="K16203" s="93" t="s">
        <v>7827</v>
      </c>
      <c r="L16203" s="14">
        <f>AND(vyberHrace&lt;&gt;"",ISNUMBER(SEARCH(vyberHrace,$B16203)))</f>
      </c>
      <c r="M16203" s="14">
        <f>AND($I16203=MID(kododd,1,2),$J16203=MID(kododd,3,3))</f>
      </c>
    </row>
    <row r="16204">
      <c r="A16204" s="95">
        <v>26563</v>
      </c>
      <c r="B16204" s="93" t="s">
        <v>4864</v>
      </c>
      <c r="C16204" s="93" t="s">
        <v>1461</v>
      </c>
      <c r="D16204" s="95">
        <v>1243</v>
      </c>
      <c r="G16204" s="95">
        <v>0</v>
      </c>
      <c r="H16204" s="93" t="s">
        <v>8976</v>
      </c>
      <c r="I16204" s="93" t="s">
        <v>23896</v>
      </c>
      <c r="J16204" s="93" t="s">
        <v>20947</v>
      </c>
      <c r="K16204" s="93" t="s">
        <v>11264</v>
      </c>
      <c r="L16204" s="14">
        <f>AND(vyberHrace&lt;&gt;"",ISNUMBER(SEARCH(vyberHrace,$B16204)))</f>
      </c>
      <c r="M16204" s="14">
        <f>AND($I16204=MID(kododd,1,2),$J16204=MID(kododd,3,3))</f>
      </c>
    </row>
    <row r="16205">
      <c r="A16205" s="95">
        <v>34161</v>
      </c>
      <c r="B16205" s="93" t="s">
        <v>4865</v>
      </c>
      <c r="C16205" s="93" t="s">
        <v>1475</v>
      </c>
      <c r="D16205" s="95">
        <v>2063</v>
      </c>
      <c r="E16205" s="95">
        <v>2058</v>
      </c>
      <c r="F16205" s="95">
        <v>346314</v>
      </c>
      <c r="G16205" s="95">
        <v>250</v>
      </c>
      <c r="H16205" s="93" t="s">
        <v>8976</v>
      </c>
      <c r="I16205" s="93" t="s">
        <v>23896</v>
      </c>
      <c r="J16205" s="93" t="s">
        <v>20848</v>
      </c>
      <c r="K16205" s="93" t="s">
        <v>1502</v>
      </c>
      <c r="L16205" s="14">
        <f>AND(vyberHrace&lt;&gt;"",ISNUMBER(SEARCH(vyberHrace,$B16205)))</f>
      </c>
      <c r="M16205" s="14">
        <f>AND($I16205=MID(kododd,1,2),$J16205=MID(kododd,3,3))</f>
      </c>
    </row>
    <row r="16206">
      <c r="A16206" s="95">
        <v>63059</v>
      </c>
      <c r="B16206" s="93" t="s">
        <v>29330</v>
      </c>
      <c r="C16206" s="93" t="s">
        <v>1421</v>
      </c>
      <c r="G16206" s="95">
        <v>250</v>
      </c>
      <c r="H16206" s="93" t="s">
        <v>8976</v>
      </c>
      <c r="I16206" s="93" t="s">
        <v>23896</v>
      </c>
      <c r="J16206" s="93" t="s">
        <v>20874</v>
      </c>
      <c r="K16206" s="93" t="s">
        <v>1964</v>
      </c>
      <c r="L16206" s="14">
        <f>AND(vyberHrace&lt;&gt;"",ISNUMBER(SEARCH(vyberHrace,$B16206)))</f>
      </c>
      <c r="M16206" s="14">
        <f>AND($I16206=MID(kododd,1,2),$J16206=MID(kododd,3,3))</f>
      </c>
    </row>
    <row r="16207">
      <c r="A16207" s="95">
        <v>763</v>
      </c>
      <c r="B16207" s="93" t="s">
        <v>7983</v>
      </c>
      <c r="C16207" s="93" t="s">
        <v>1451</v>
      </c>
      <c r="D16207" s="95">
        <v>2101</v>
      </c>
      <c r="E16207" s="95">
        <v>2092</v>
      </c>
      <c r="F16207" s="95">
        <v>314676</v>
      </c>
      <c r="G16207" s="95">
        <v>0</v>
      </c>
      <c r="H16207" s="93" t="s">
        <v>8976</v>
      </c>
      <c r="I16207" s="93" t="s">
        <v>23896</v>
      </c>
      <c r="J16207" s="93" t="s">
        <v>20943</v>
      </c>
      <c r="K16207" s="93" t="s">
        <v>9089</v>
      </c>
      <c r="L16207" s="14">
        <f>AND(vyberHrace&lt;&gt;"",ISNUMBER(SEARCH(vyberHrace,$B16207)))</f>
      </c>
      <c r="M16207" s="14">
        <f>AND($I16207=MID(kododd,1,2),$J16207=MID(kododd,3,3))</f>
      </c>
    </row>
    <row r="16208">
      <c r="A16208" s="95">
        <v>14783</v>
      </c>
      <c r="B16208" s="93" t="s">
        <v>7984</v>
      </c>
      <c r="C16208" s="93" t="s">
        <v>1427</v>
      </c>
      <c r="D16208" s="95">
        <v>1488</v>
      </c>
      <c r="E16208" s="95">
        <v>1743</v>
      </c>
      <c r="F16208" s="95">
        <v>329100</v>
      </c>
      <c r="G16208" s="95">
        <v>250</v>
      </c>
      <c r="H16208" s="93" t="s">
        <v>8976</v>
      </c>
      <c r="I16208" s="93" t="s">
        <v>23896</v>
      </c>
      <c r="J16208" s="93" t="s">
        <v>20943</v>
      </c>
      <c r="K16208" s="93" t="s">
        <v>9089</v>
      </c>
      <c r="L16208" s="14">
        <f>AND(vyberHrace&lt;&gt;"",ISNUMBER(SEARCH(vyberHrace,$B16208)))</f>
      </c>
      <c r="M16208" s="14">
        <f>AND($I16208=MID(kododd,1,2),$J16208=MID(kododd,3,3))</f>
      </c>
    </row>
    <row r="16209">
      <c r="A16209" s="95">
        <v>57946</v>
      </c>
      <c r="B16209" s="93" t="s">
        <v>24487</v>
      </c>
      <c r="C16209" s="93" t="s">
        <v>1412</v>
      </c>
      <c r="D16209" s="95">
        <v>1577</v>
      </c>
      <c r="E16209" s="95">
        <v>1734</v>
      </c>
      <c r="F16209" s="95">
        <v>23783559</v>
      </c>
      <c r="G16209" s="95">
        <v>250</v>
      </c>
      <c r="H16209" s="93" t="s">
        <v>8976</v>
      </c>
      <c r="I16209" s="93" t="s">
        <v>23896</v>
      </c>
      <c r="J16209" s="93" t="s">
        <v>20864</v>
      </c>
      <c r="K16209" s="93" t="s">
        <v>26135</v>
      </c>
      <c r="L16209" s="14">
        <f>AND(vyberHrace&lt;&gt;"",ISNUMBER(SEARCH(vyberHrace,$B16209)))</f>
      </c>
      <c r="M16209" s="14">
        <f>AND($I16209=MID(kododd,1,2),$J16209=MID(kododd,3,3))</f>
      </c>
    </row>
    <row r="16210">
      <c r="A16210" s="95">
        <v>51043</v>
      </c>
      <c r="B16210" s="93" t="s">
        <v>7107</v>
      </c>
      <c r="C16210" s="93" t="s">
        <v>1406</v>
      </c>
      <c r="G16210" s="95">
        <v>0</v>
      </c>
      <c r="H16210" s="93" t="s">
        <v>8976</v>
      </c>
      <c r="I16210" s="93" t="s">
        <v>23896</v>
      </c>
      <c r="J16210" s="93" t="s">
        <v>20997</v>
      </c>
      <c r="K16210" s="93" t="s">
        <v>7827</v>
      </c>
      <c r="L16210" s="14">
        <f>AND(vyberHrace&lt;&gt;"",ISNUMBER(SEARCH(vyberHrace,$B16210)))</f>
      </c>
      <c r="M16210" s="14">
        <f>AND($I16210=MID(kododd,1,2),$J16210=MID(kododd,3,3))</f>
      </c>
    </row>
    <row r="16211">
      <c r="A16211" s="95">
        <v>60665</v>
      </c>
      <c r="B16211" s="93" t="s">
        <v>27080</v>
      </c>
      <c r="C16211" s="93" t="s">
        <v>3255</v>
      </c>
      <c r="F16211" s="95">
        <v>571003835</v>
      </c>
      <c r="G16211" s="95">
        <v>250</v>
      </c>
      <c r="H16211" s="93" t="s">
        <v>8976</v>
      </c>
      <c r="I16211" s="93" t="s">
        <v>23896</v>
      </c>
      <c r="J16211" s="93" t="s">
        <v>20864</v>
      </c>
      <c r="K16211" s="93" t="s">
        <v>26135</v>
      </c>
      <c r="L16211" s="14">
        <f>AND(vyberHrace&lt;&gt;"",ISNUMBER(SEARCH(vyberHrace,$B16211)))</f>
      </c>
      <c r="M16211" s="14">
        <f>AND($I16211=MID(kododd,1,2),$J16211=MID(kododd,3,3))</f>
      </c>
    </row>
    <row r="16212">
      <c r="A16212" s="95">
        <v>60680</v>
      </c>
      <c r="B16212" s="93" t="s">
        <v>27094</v>
      </c>
      <c r="C16212" s="93" t="s">
        <v>1487</v>
      </c>
      <c r="G16212" s="95">
        <v>250</v>
      </c>
      <c r="H16212" s="93" t="s">
        <v>8976</v>
      </c>
      <c r="I16212" s="93" t="s">
        <v>23896</v>
      </c>
      <c r="J16212" s="93" t="s">
        <v>23414</v>
      </c>
      <c r="K16212" s="93" t="s">
        <v>21379</v>
      </c>
      <c r="L16212" s="14">
        <f>AND(vyberHrace&lt;&gt;"",ISNUMBER(SEARCH(vyberHrace,$B16212)))</f>
      </c>
      <c r="M16212" s="14">
        <f>AND($I16212=MID(kododd,1,2),$J16212=MID(kododd,3,3))</f>
      </c>
    </row>
    <row r="16213">
      <c r="A16213" s="95">
        <v>62026</v>
      </c>
      <c r="B16213" s="93" t="s">
        <v>28228</v>
      </c>
      <c r="C16213" s="93" t="s">
        <v>24215</v>
      </c>
      <c r="G16213" s="95">
        <v>250</v>
      </c>
      <c r="H16213" s="93" t="s">
        <v>8976</v>
      </c>
      <c r="I16213" s="93" t="s">
        <v>23896</v>
      </c>
      <c r="J16213" s="93" t="s">
        <v>20935</v>
      </c>
      <c r="K16213" s="93" t="s">
        <v>23916</v>
      </c>
      <c r="L16213" s="14">
        <f>AND(vyberHrace&lt;&gt;"",ISNUMBER(SEARCH(vyberHrace,$B16213)))</f>
      </c>
      <c r="M16213" s="14">
        <f>AND($I16213=MID(kododd,1,2),$J16213=MID(kododd,3,3))</f>
      </c>
    </row>
    <row r="16214">
      <c r="A16214" s="95">
        <v>62025</v>
      </c>
      <c r="B16214" s="93" t="s">
        <v>28227</v>
      </c>
      <c r="C16214" s="93" t="s">
        <v>1486</v>
      </c>
      <c r="G16214" s="95">
        <v>250</v>
      </c>
      <c r="H16214" s="93" t="s">
        <v>8976</v>
      </c>
      <c r="I16214" s="93" t="s">
        <v>23896</v>
      </c>
      <c r="J16214" s="93" t="s">
        <v>20935</v>
      </c>
      <c r="K16214" s="93" t="s">
        <v>23916</v>
      </c>
      <c r="L16214" s="14">
        <f>AND(vyberHrace&lt;&gt;"",ISNUMBER(SEARCH(vyberHrace,$B16214)))</f>
      </c>
      <c r="M16214" s="14">
        <f>AND($I16214=MID(kododd,1,2),$J16214=MID(kododd,3,3))</f>
      </c>
    </row>
    <row r="16215">
      <c r="A16215" s="95">
        <v>38090</v>
      </c>
      <c r="B16215" s="93" t="s">
        <v>12181</v>
      </c>
      <c r="C16215" s="93" t="s">
        <v>1418</v>
      </c>
      <c r="D16215" s="95">
        <v>1377</v>
      </c>
      <c r="F16215" s="95">
        <v>389277</v>
      </c>
      <c r="G16215" s="95">
        <v>250</v>
      </c>
      <c r="H16215" s="93" t="s">
        <v>8976</v>
      </c>
      <c r="I16215" s="93" t="s">
        <v>23896</v>
      </c>
      <c r="J16215" s="93" t="s">
        <v>20876</v>
      </c>
      <c r="K16215" s="93" t="s">
        <v>1965</v>
      </c>
      <c r="L16215" s="14">
        <f>AND(vyberHrace&lt;&gt;"",ISNUMBER(SEARCH(vyberHrace,$B16215)))</f>
      </c>
      <c r="M16215" s="14">
        <f>AND($I16215=MID(kododd,1,2),$J16215=MID(kododd,3,3))</f>
      </c>
    </row>
    <row r="16216">
      <c r="A16216" s="95">
        <v>4540</v>
      </c>
      <c r="B16216" s="93" t="s">
        <v>16039</v>
      </c>
      <c r="C16216" s="93" t="s">
        <v>1468</v>
      </c>
      <c r="D16216" s="95">
        <v>1449</v>
      </c>
      <c r="E16216" s="95">
        <v>1551</v>
      </c>
      <c r="F16216" s="95">
        <v>326020</v>
      </c>
      <c r="G16216" s="95">
        <v>250</v>
      </c>
      <c r="H16216" s="93" t="s">
        <v>8976</v>
      </c>
      <c r="I16216" s="93" t="s">
        <v>23896</v>
      </c>
      <c r="J16216" s="93" t="s">
        <v>20887</v>
      </c>
      <c r="K16216" s="93" t="s">
        <v>6923</v>
      </c>
      <c r="L16216" s="14">
        <f>AND(vyberHrace&lt;&gt;"",ISNUMBER(SEARCH(vyberHrace,$B16216)))</f>
      </c>
      <c r="M16216" s="14">
        <f>AND($I16216=MID(kododd,1,2),$J16216=MID(kododd,3,3))</f>
      </c>
    </row>
    <row r="16217">
      <c r="A16217" s="95">
        <v>57496</v>
      </c>
      <c r="B16217" s="93" t="s">
        <v>22680</v>
      </c>
      <c r="C16217" s="93" t="s">
        <v>3255</v>
      </c>
      <c r="F16217" s="95">
        <v>23770325</v>
      </c>
      <c r="G16217" s="95">
        <v>0</v>
      </c>
      <c r="H16217" s="93" t="s">
        <v>8976</v>
      </c>
      <c r="I16217" s="93" t="s">
        <v>23896</v>
      </c>
      <c r="J16217" s="93" t="s">
        <v>20923</v>
      </c>
      <c r="K16217" s="93" t="s">
        <v>5569</v>
      </c>
      <c r="L16217" s="14">
        <f>AND(vyberHrace&lt;&gt;"",ISNUMBER(SEARCH(vyberHrace,$B16217)))</f>
      </c>
      <c r="M16217" s="14">
        <f>AND($I16217=MID(kododd,1,2),$J16217=MID(kododd,3,3))</f>
      </c>
    </row>
    <row r="16218">
      <c r="A16218" s="95">
        <v>43390</v>
      </c>
      <c r="B16218" s="93" t="s">
        <v>12196</v>
      </c>
      <c r="C16218" s="93" t="s">
        <v>1408</v>
      </c>
      <c r="D16218" s="95">
        <v>1062</v>
      </c>
      <c r="F16218" s="95">
        <v>23757809</v>
      </c>
      <c r="G16218" s="95">
        <v>0</v>
      </c>
      <c r="H16218" s="93" t="s">
        <v>8976</v>
      </c>
      <c r="I16218" s="93" t="s">
        <v>23896</v>
      </c>
      <c r="J16218" s="93" t="s">
        <v>20923</v>
      </c>
      <c r="K16218" s="93" t="s">
        <v>5569</v>
      </c>
      <c r="L16218" s="14">
        <f>AND(vyberHrace&lt;&gt;"",ISNUMBER(SEARCH(vyberHrace,$B16218)))</f>
      </c>
      <c r="M16218" s="14">
        <f>AND($I16218=MID(kododd,1,2),$J16218=MID(kododd,3,3))</f>
      </c>
    </row>
    <row r="16219">
      <c r="A16219" s="95">
        <v>35920</v>
      </c>
      <c r="B16219" s="93" t="s">
        <v>12197</v>
      </c>
      <c r="C16219" s="93" t="s">
        <v>1400</v>
      </c>
      <c r="D16219" s="95">
        <v>2117</v>
      </c>
      <c r="E16219" s="95">
        <v>2126</v>
      </c>
      <c r="F16219" s="95">
        <v>374504</v>
      </c>
      <c r="G16219" s="95">
        <v>250</v>
      </c>
      <c r="H16219" s="93" t="s">
        <v>8976</v>
      </c>
      <c r="I16219" s="93" t="s">
        <v>23896</v>
      </c>
      <c r="J16219" s="93" t="s">
        <v>20864</v>
      </c>
      <c r="K16219" s="93" t="s">
        <v>26135</v>
      </c>
      <c r="L16219" s="14">
        <f>AND(vyberHrace&lt;&gt;"",ISNUMBER(SEARCH(vyberHrace,$B16219)))</f>
      </c>
      <c r="M16219" s="14">
        <f>AND($I16219=MID(kododd,1,2),$J16219=MID(kododd,3,3))</f>
      </c>
    </row>
    <row r="16220">
      <c r="A16220" s="95">
        <v>35919</v>
      </c>
      <c r="B16220" s="93" t="s">
        <v>12198</v>
      </c>
      <c r="C16220" s="93" t="s">
        <v>1399</v>
      </c>
      <c r="D16220" s="95">
        <v>1410</v>
      </c>
      <c r="E16220" s="95">
        <v>1710</v>
      </c>
      <c r="F16220" s="95">
        <v>365645</v>
      </c>
      <c r="G16220" s="95">
        <v>0</v>
      </c>
      <c r="H16220" s="93" t="s">
        <v>8976</v>
      </c>
      <c r="I16220" s="93" t="s">
        <v>23896</v>
      </c>
      <c r="J16220" s="93" t="s">
        <v>20864</v>
      </c>
      <c r="K16220" s="93" t="s">
        <v>26135</v>
      </c>
      <c r="L16220" s="14">
        <f>AND(vyberHrace&lt;&gt;"",ISNUMBER(SEARCH(vyberHrace,$B16220)))</f>
      </c>
      <c r="M16220" s="14">
        <f>AND($I16220=MID(kododd,1,2),$J16220=MID(kododd,3,3))</f>
      </c>
    </row>
    <row r="16221">
      <c r="A16221" s="95">
        <v>56129</v>
      </c>
      <c r="B16221" s="93" t="s">
        <v>22790</v>
      </c>
      <c r="C16221" s="93" t="s">
        <v>1422</v>
      </c>
      <c r="G16221" s="95">
        <v>0</v>
      </c>
      <c r="H16221" s="93" t="s">
        <v>8976</v>
      </c>
      <c r="I16221" s="93" t="s">
        <v>23896</v>
      </c>
      <c r="J16221" s="93" t="s">
        <v>20946</v>
      </c>
      <c r="K16221" s="93" t="s">
        <v>7807</v>
      </c>
      <c r="L16221" s="14">
        <f>AND(vyberHrace&lt;&gt;"",ISNUMBER(SEARCH(vyberHrace,$B16221)))</f>
      </c>
      <c r="M16221" s="14">
        <f>AND($I16221=MID(kododd,1,2),$J16221=MID(kododd,3,3))</f>
      </c>
    </row>
    <row r="16222">
      <c r="A16222" s="95">
        <v>22605</v>
      </c>
      <c r="B16222" s="93" t="s">
        <v>12213</v>
      </c>
      <c r="C16222" s="93" t="s">
        <v>1435</v>
      </c>
      <c r="D16222" s="95">
        <v>1100</v>
      </c>
      <c r="G16222" s="95">
        <v>0</v>
      </c>
      <c r="H16222" s="93" t="s">
        <v>8976</v>
      </c>
      <c r="I16222" s="93" t="s">
        <v>23896</v>
      </c>
      <c r="J16222" s="93" t="s">
        <v>20961</v>
      </c>
      <c r="K16222" s="93" t="s">
        <v>5583</v>
      </c>
      <c r="L16222" s="14">
        <f>AND(vyberHrace&lt;&gt;"",ISNUMBER(SEARCH(vyberHrace,$B16222)))</f>
      </c>
      <c r="M16222" s="14">
        <f>AND($I16222=MID(kododd,1,2),$J16222=MID(kododd,3,3))</f>
      </c>
    </row>
    <row r="16223">
      <c r="A16223" s="95">
        <v>4596</v>
      </c>
      <c r="B16223" s="93" t="s">
        <v>14589</v>
      </c>
      <c r="C16223" s="93" t="s">
        <v>1447</v>
      </c>
      <c r="D16223" s="95">
        <v>1478</v>
      </c>
      <c r="E16223" s="95">
        <v>1658</v>
      </c>
      <c r="F16223" s="95">
        <v>383201</v>
      </c>
      <c r="G16223" s="95">
        <v>250</v>
      </c>
      <c r="H16223" s="93" t="s">
        <v>8976</v>
      </c>
      <c r="I16223" s="93" t="s">
        <v>23896</v>
      </c>
      <c r="J16223" s="93" t="s">
        <v>20959</v>
      </c>
      <c r="K16223" s="93" t="s">
        <v>5013</v>
      </c>
      <c r="L16223" s="14">
        <f>AND(vyberHrace&lt;&gt;"",ISNUMBER(SEARCH(vyberHrace,$B16223)))</f>
      </c>
      <c r="M16223" s="14">
        <f>AND($I16223=MID(kododd,1,2),$J16223=MID(kododd,3,3))</f>
      </c>
    </row>
    <row r="16224">
      <c r="A16224" s="95">
        <v>51470</v>
      </c>
      <c r="B16224" s="93" t="s">
        <v>3996</v>
      </c>
      <c r="C16224" s="93" t="s">
        <v>1447</v>
      </c>
      <c r="D16224" s="95">
        <v>1396</v>
      </c>
      <c r="F16224" s="95">
        <v>23741163</v>
      </c>
      <c r="G16224" s="95">
        <v>250</v>
      </c>
      <c r="H16224" s="93" t="s">
        <v>8976</v>
      </c>
      <c r="I16224" s="93" t="s">
        <v>23896</v>
      </c>
      <c r="J16224" s="93" t="s">
        <v>20856</v>
      </c>
      <c r="K16224" s="93" t="s">
        <v>6885</v>
      </c>
      <c r="L16224" s="14">
        <f>AND(vyberHrace&lt;&gt;"",ISNUMBER(SEARCH(vyberHrace,$B16224)))</f>
      </c>
      <c r="M16224" s="14">
        <f>AND($I16224=MID(kododd,1,2),$J16224=MID(kododd,3,3))</f>
      </c>
    </row>
    <row r="16225">
      <c r="A16225" s="95">
        <v>4961</v>
      </c>
      <c r="B16225" s="93" t="s">
        <v>28059</v>
      </c>
      <c r="C16225" s="93" t="s">
        <v>1417</v>
      </c>
      <c r="D16225" s="95">
        <v>1837</v>
      </c>
      <c r="G16225" s="95">
        <v>250</v>
      </c>
      <c r="H16225" s="93" t="s">
        <v>8976</v>
      </c>
      <c r="I16225" s="93" t="s">
        <v>23896</v>
      </c>
      <c r="J16225" s="93" t="s">
        <v>28060</v>
      </c>
      <c r="K16225" s="93" t="s">
        <v>28061</v>
      </c>
      <c r="L16225" s="14">
        <f>AND(vyberHrace&lt;&gt;"",ISNUMBER(SEARCH(vyberHrace,$B16225)))</f>
      </c>
      <c r="M16225" s="14">
        <f>AND($I16225=MID(kododd,1,2),$J16225=MID(kododd,3,3))</f>
      </c>
    </row>
    <row r="16226">
      <c r="A16226" s="95">
        <v>44006</v>
      </c>
      <c r="B16226" s="93" t="s">
        <v>16101</v>
      </c>
      <c r="C16226" s="93" t="s">
        <v>1400</v>
      </c>
      <c r="D16226" s="95">
        <v>1004</v>
      </c>
      <c r="F16226" s="95">
        <v>23711957</v>
      </c>
      <c r="G16226" s="95">
        <v>0</v>
      </c>
      <c r="H16226" s="93" t="s">
        <v>8976</v>
      </c>
      <c r="I16226" s="93" t="s">
        <v>23896</v>
      </c>
      <c r="J16226" s="93" t="s">
        <v>20954</v>
      </c>
      <c r="K16226" s="93" t="s">
        <v>133</v>
      </c>
      <c r="L16226" s="14">
        <f>AND(vyberHrace&lt;&gt;"",ISNUMBER(SEARCH(vyberHrace,$B16226)))</f>
      </c>
      <c r="M16226" s="14">
        <f>AND($I16226=MID(kododd,1,2),$J16226=MID(kododd,3,3))</f>
      </c>
    </row>
    <row r="16227">
      <c r="A16227" s="95">
        <v>48882</v>
      </c>
      <c r="B16227" s="93" t="s">
        <v>16102</v>
      </c>
      <c r="C16227" s="93" t="s">
        <v>1402</v>
      </c>
      <c r="D16227" s="95">
        <v>1750</v>
      </c>
      <c r="E16227" s="95">
        <v>1851</v>
      </c>
      <c r="F16227" s="95">
        <v>23731184</v>
      </c>
      <c r="G16227" s="95">
        <v>250</v>
      </c>
      <c r="H16227" s="93" t="s">
        <v>8976</v>
      </c>
      <c r="I16227" s="93" t="s">
        <v>23896</v>
      </c>
      <c r="J16227" s="93" t="s">
        <v>20864</v>
      </c>
      <c r="K16227" s="93" t="s">
        <v>26135</v>
      </c>
      <c r="L16227" s="14">
        <f>AND(vyberHrace&lt;&gt;"",ISNUMBER(SEARCH(vyberHrace,$B16227)))</f>
      </c>
      <c r="M16227" s="14">
        <f>AND($I16227=MID(kododd,1,2),$J16227=MID(kododd,3,3))</f>
      </c>
    </row>
    <row r="16228">
      <c r="A16228" s="95">
        <v>49100</v>
      </c>
      <c r="B16228" s="93" t="s">
        <v>3991</v>
      </c>
      <c r="C16228" s="93" t="s">
        <v>1416</v>
      </c>
      <c r="G16228" s="95">
        <v>0</v>
      </c>
      <c r="H16228" s="93" t="s">
        <v>8976</v>
      </c>
      <c r="I16228" s="93" t="s">
        <v>23896</v>
      </c>
      <c r="J16228" s="93" t="s">
        <v>20942</v>
      </c>
      <c r="K16228" s="93" t="s">
        <v>5629</v>
      </c>
      <c r="L16228" s="14">
        <f>AND(vyberHrace&lt;&gt;"",ISNUMBER(SEARCH(vyberHrace,$B16228)))</f>
      </c>
      <c r="M16228" s="14">
        <f>AND($I16228=MID(kododd,1,2),$J16228=MID(kododd,3,3))</f>
      </c>
    </row>
    <row r="16229">
      <c r="A16229" s="95">
        <v>7833</v>
      </c>
      <c r="B16229" s="93" t="s">
        <v>10100</v>
      </c>
      <c r="C16229" s="93" t="s">
        <v>1455</v>
      </c>
      <c r="D16229" s="95">
        <v>1491</v>
      </c>
      <c r="G16229" s="95">
        <v>0</v>
      </c>
      <c r="H16229" s="93" t="s">
        <v>8976</v>
      </c>
      <c r="I16229" s="93" t="s">
        <v>23896</v>
      </c>
      <c r="J16229" s="93" t="s">
        <v>20895</v>
      </c>
      <c r="K16229" s="93" t="s">
        <v>6043</v>
      </c>
      <c r="L16229" s="14">
        <f>AND(vyberHrace&lt;&gt;"",ISNUMBER(SEARCH(vyberHrace,$B16229)))</f>
      </c>
      <c r="M16229" s="14">
        <f>AND($I16229=MID(kododd,1,2),$J16229=MID(kododd,3,3))</f>
      </c>
    </row>
    <row r="16230">
      <c r="A16230" s="95">
        <v>30904</v>
      </c>
      <c r="B16230" s="93" t="s">
        <v>32</v>
      </c>
      <c r="C16230" s="93" t="s">
        <v>1462</v>
      </c>
      <c r="D16230" s="95">
        <v>1766</v>
      </c>
      <c r="G16230" s="95">
        <v>250</v>
      </c>
      <c r="H16230" s="93" t="s">
        <v>8976</v>
      </c>
      <c r="I16230" s="93" t="s">
        <v>23896</v>
      </c>
      <c r="J16230" s="93" t="s">
        <v>28060</v>
      </c>
      <c r="K16230" s="93" t="s">
        <v>28061</v>
      </c>
      <c r="L16230" s="14">
        <f>AND(vyberHrace&lt;&gt;"",ISNUMBER(SEARCH(vyberHrace,$B16230)))</f>
      </c>
      <c r="M16230" s="14">
        <f>AND($I16230=MID(kododd,1,2),$J16230=MID(kododd,3,3))</f>
      </c>
    </row>
    <row r="16231">
      <c r="A16231" s="95">
        <v>13887</v>
      </c>
      <c r="B16231" s="93" t="s">
        <v>35</v>
      </c>
      <c r="C16231" s="93" t="s">
        <v>1427</v>
      </c>
      <c r="D16231" s="95">
        <v>1265</v>
      </c>
      <c r="G16231" s="95">
        <v>0</v>
      </c>
      <c r="H16231" s="93" t="s">
        <v>8976</v>
      </c>
      <c r="I16231" s="93" t="s">
        <v>23896</v>
      </c>
      <c r="J16231" s="93" t="s">
        <v>20947</v>
      </c>
      <c r="K16231" s="93" t="s">
        <v>11264</v>
      </c>
      <c r="L16231" s="14">
        <f>AND(vyberHrace&lt;&gt;"",ISNUMBER(SEARCH(vyberHrace,$B16231)))</f>
      </c>
      <c r="M16231" s="14">
        <f>AND($I16231=MID(kododd,1,2),$J16231=MID(kododd,3,3))</f>
      </c>
    </row>
    <row r="16232">
      <c r="A16232" s="95">
        <v>57858</v>
      </c>
      <c r="B16232" s="93" t="s">
        <v>24407</v>
      </c>
      <c r="C16232" s="93" t="s">
        <v>1410</v>
      </c>
      <c r="G16232" s="95">
        <v>250</v>
      </c>
      <c r="H16232" s="93" t="s">
        <v>8976</v>
      </c>
      <c r="I16232" s="93" t="s">
        <v>23896</v>
      </c>
      <c r="J16232" s="93" t="s">
        <v>20856</v>
      </c>
      <c r="K16232" s="93" t="s">
        <v>6885</v>
      </c>
      <c r="L16232" s="14">
        <f>AND(vyberHrace&lt;&gt;"",ISNUMBER(SEARCH(vyberHrace,$B16232)))</f>
      </c>
      <c r="M16232" s="14">
        <f>AND($I16232=MID(kododd,1,2),$J16232=MID(kododd,3,3))</f>
      </c>
    </row>
    <row r="16233">
      <c r="A16233" s="95">
        <v>8900</v>
      </c>
      <c r="B16233" s="93" t="s">
        <v>39</v>
      </c>
      <c r="C16233" s="93" t="s">
        <v>1435</v>
      </c>
      <c r="D16233" s="95">
        <v>1391</v>
      </c>
      <c r="G16233" s="95">
        <v>0</v>
      </c>
      <c r="H16233" s="93" t="s">
        <v>8976</v>
      </c>
      <c r="I16233" s="93" t="s">
        <v>23896</v>
      </c>
      <c r="J16233" s="93" t="s">
        <v>20913</v>
      </c>
      <c r="K16233" s="93" t="s">
        <v>2015</v>
      </c>
      <c r="L16233" s="14">
        <f>AND(vyberHrace&lt;&gt;"",ISNUMBER(SEARCH(vyberHrace,$B16233)))</f>
      </c>
      <c r="M16233" s="14">
        <f>AND($I16233=MID(kododd,1,2),$J16233=MID(kododd,3,3))</f>
      </c>
    </row>
    <row r="16234">
      <c r="A16234" s="95">
        <v>19482</v>
      </c>
      <c r="B16234" s="93" t="s">
        <v>41</v>
      </c>
      <c r="C16234" s="93" t="s">
        <v>1453</v>
      </c>
      <c r="G16234" s="95">
        <v>0</v>
      </c>
      <c r="H16234" s="93" t="s">
        <v>8976</v>
      </c>
      <c r="I16234" s="93" t="s">
        <v>23896</v>
      </c>
      <c r="J16234" s="93" t="s">
        <v>20913</v>
      </c>
      <c r="K16234" s="93" t="s">
        <v>2015</v>
      </c>
      <c r="L16234" s="14">
        <f>AND(vyberHrace&lt;&gt;"",ISNUMBER(SEARCH(vyberHrace,$B16234)))</f>
      </c>
      <c r="M16234" s="14">
        <f>AND($I16234=MID(kododd,1,2),$J16234=MID(kododd,3,3))</f>
      </c>
    </row>
    <row r="16235">
      <c r="A16235" s="95">
        <v>52842</v>
      </c>
      <c r="B16235" s="93" t="s">
        <v>5661</v>
      </c>
      <c r="C16235" s="93" t="s">
        <v>1475</v>
      </c>
      <c r="F16235" s="95">
        <v>23757817</v>
      </c>
      <c r="G16235" s="95">
        <v>250</v>
      </c>
      <c r="H16235" s="93" t="s">
        <v>8976</v>
      </c>
      <c r="I16235" s="93" t="s">
        <v>23896</v>
      </c>
      <c r="J16235" s="93" t="s">
        <v>20897</v>
      </c>
      <c r="K16235" s="93" t="s">
        <v>5617</v>
      </c>
      <c r="L16235" s="14">
        <f>AND(vyberHrace&lt;&gt;"",ISNUMBER(SEARCH(vyberHrace,$B16235)))</f>
      </c>
      <c r="M16235" s="14">
        <f>AND($I16235=MID(kododd,1,2),$J16235=MID(kododd,3,3))</f>
      </c>
    </row>
    <row r="16236">
      <c r="A16236" s="95">
        <v>59354</v>
      </c>
      <c r="B16236" s="93" t="s">
        <v>25773</v>
      </c>
      <c r="C16236" s="93" t="s">
        <v>1450</v>
      </c>
      <c r="G16236" s="95">
        <v>250</v>
      </c>
      <c r="H16236" s="93" t="s">
        <v>8976</v>
      </c>
      <c r="I16236" s="93" t="s">
        <v>23896</v>
      </c>
      <c r="J16236" s="93" t="s">
        <v>21029</v>
      </c>
      <c r="K16236" s="93" t="s">
        <v>23953</v>
      </c>
      <c r="L16236" s="14">
        <f>AND(vyberHrace&lt;&gt;"",ISNUMBER(SEARCH(vyberHrace,$B16236)))</f>
      </c>
      <c r="M16236" s="14">
        <f>AND($I16236=MID(kododd,1,2),$J16236=MID(kododd,3,3))</f>
      </c>
    </row>
    <row r="16237">
      <c r="A16237" s="95">
        <v>50461</v>
      </c>
      <c r="B16237" s="93" t="s">
        <v>4999</v>
      </c>
      <c r="C16237" s="93" t="s">
        <v>1408</v>
      </c>
      <c r="G16237" s="95">
        <v>0</v>
      </c>
      <c r="H16237" s="93" t="s">
        <v>8976</v>
      </c>
      <c r="I16237" s="93" t="s">
        <v>23896</v>
      </c>
      <c r="J16237" s="93" t="s">
        <v>20954</v>
      </c>
      <c r="K16237" s="93" t="s">
        <v>133</v>
      </c>
      <c r="L16237" s="14">
        <f>AND(vyberHrace&lt;&gt;"",ISNUMBER(SEARCH(vyberHrace,$B16237)))</f>
      </c>
      <c r="M16237" s="14">
        <f>AND($I16237=MID(kododd,1,2),$J16237=MID(kododd,3,3))</f>
      </c>
    </row>
    <row r="16238">
      <c r="A16238" s="95">
        <v>62624</v>
      </c>
      <c r="B16238" s="93" t="s">
        <v>29331</v>
      </c>
      <c r="C16238" s="93" t="s">
        <v>1487</v>
      </c>
      <c r="G16238" s="95">
        <v>250</v>
      </c>
      <c r="H16238" s="93" t="s">
        <v>8976</v>
      </c>
      <c r="I16238" s="93" t="s">
        <v>23896</v>
      </c>
      <c r="J16238" s="93" t="s">
        <v>23414</v>
      </c>
      <c r="K16238" s="93" t="s">
        <v>21379</v>
      </c>
      <c r="L16238" s="14">
        <f>AND(vyberHrace&lt;&gt;"",ISNUMBER(SEARCH(vyberHrace,$B16238)))</f>
      </c>
      <c r="M16238" s="14">
        <f>AND($I16238=MID(kododd,1,2),$J16238=MID(kododd,3,3))</f>
      </c>
    </row>
    <row r="16239">
      <c r="A16239" s="95">
        <v>8227</v>
      </c>
      <c r="B16239" s="93" t="s">
        <v>14716</v>
      </c>
      <c r="C16239" s="93" t="s">
        <v>1462</v>
      </c>
      <c r="D16239" s="95">
        <v>1972</v>
      </c>
      <c r="E16239" s="95">
        <v>1987</v>
      </c>
      <c r="F16239" s="95">
        <v>317659</v>
      </c>
      <c r="G16239" s="95">
        <v>250</v>
      </c>
      <c r="H16239" s="93" t="s">
        <v>8976</v>
      </c>
      <c r="I16239" s="93" t="s">
        <v>23896</v>
      </c>
      <c r="J16239" s="93" t="s">
        <v>20855</v>
      </c>
      <c r="K16239" s="93" t="s">
        <v>6857</v>
      </c>
      <c r="L16239" s="14">
        <f>AND(vyberHrace&lt;&gt;"",ISNUMBER(SEARCH(vyberHrace,$B16239)))</f>
      </c>
      <c r="M16239" s="14">
        <f>AND($I16239=MID(kododd,1,2),$J16239=MID(kododd,3,3))</f>
      </c>
    </row>
    <row r="16240">
      <c r="A16240" s="95">
        <v>5561</v>
      </c>
      <c r="B16240" s="93" t="s">
        <v>12361</v>
      </c>
      <c r="C16240" s="93" t="s">
        <v>1478</v>
      </c>
      <c r="D16240" s="95">
        <v>1409</v>
      </c>
      <c r="F16240" s="95">
        <v>23759151</v>
      </c>
      <c r="G16240" s="95">
        <v>250</v>
      </c>
      <c r="H16240" s="93" t="s">
        <v>8976</v>
      </c>
      <c r="I16240" s="93" t="s">
        <v>23896</v>
      </c>
      <c r="J16240" s="93" t="s">
        <v>20961</v>
      </c>
      <c r="K16240" s="93" t="s">
        <v>5583</v>
      </c>
      <c r="L16240" s="14">
        <f>AND(vyberHrace&lt;&gt;"",ISNUMBER(SEARCH(vyberHrace,$B16240)))</f>
      </c>
      <c r="M16240" s="14">
        <f>AND($I16240=MID(kododd,1,2),$J16240=MID(kododd,3,3))</f>
      </c>
    </row>
    <row r="16241">
      <c r="A16241" s="95">
        <v>63982</v>
      </c>
      <c r="B16241" s="93" t="s">
        <v>30154</v>
      </c>
      <c r="C16241" s="93" t="s">
        <v>1420</v>
      </c>
      <c r="D16241" s="95">
        <v>80621</v>
      </c>
      <c r="E16241" s="95">
        <v>80621</v>
      </c>
      <c r="G16241" s="95">
        <v>250</v>
      </c>
      <c r="H16241" s="93" t="s">
        <v>8976</v>
      </c>
      <c r="I16241" s="93" t="s">
        <v>23896</v>
      </c>
      <c r="J16241" s="93" t="s">
        <v>20886</v>
      </c>
      <c r="K16241" s="93" t="s">
        <v>4988</v>
      </c>
      <c r="L16241" s="14">
        <f>AND(vyberHrace&lt;&gt;"",ISNUMBER(SEARCH(vyberHrace,$B16241)))</f>
      </c>
      <c r="M16241" s="14">
        <f>AND($I16241=MID(kododd,1,2),$J16241=MID(kododd,3,3))</f>
      </c>
    </row>
    <row r="16242">
      <c r="A16242" s="95">
        <v>29401</v>
      </c>
      <c r="B16242" s="93" t="s">
        <v>12382</v>
      </c>
      <c r="C16242" s="93" t="s">
        <v>1421</v>
      </c>
      <c r="D16242" s="95">
        <v>2238</v>
      </c>
      <c r="E16242" s="95">
        <v>2264</v>
      </c>
      <c r="F16242" s="95">
        <v>374512</v>
      </c>
      <c r="G16242" s="95">
        <v>250</v>
      </c>
      <c r="H16242" s="93" t="s">
        <v>8976</v>
      </c>
      <c r="I16242" s="93" t="s">
        <v>23896</v>
      </c>
      <c r="J16242" s="93" t="s">
        <v>20926</v>
      </c>
      <c r="K16242" s="93" t="s">
        <v>11249</v>
      </c>
      <c r="L16242" s="14">
        <f>AND(vyberHrace&lt;&gt;"",ISNUMBER(SEARCH(vyberHrace,$B16242)))</f>
      </c>
      <c r="M16242" s="14">
        <f>AND($I16242=MID(kododd,1,2),$J16242=MID(kododd,3,3))</f>
      </c>
    </row>
    <row r="16243">
      <c r="A16243" s="95">
        <v>6296</v>
      </c>
      <c r="B16243" s="93" t="s">
        <v>7357</v>
      </c>
      <c r="C16243" s="93" t="s">
        <v>1433</v>
      </c>
      <c r="D16243" s="95">
        <v>1843</v>
      </c>
      <c r="E16243" s="95">
        <v>1918</v>
      </c>
      <c r="F16243" s="95">
        <v>332496</v>
      </c>
      <c r="G16243" s="95">
        <v>250</v>
      </c>
      <c r="H16243" s="93" t="s">
        <v>8976</v>
      </c>
      <c r="I16243" s="93" t="s">
        <v>23896</v>
      </c>
      <c r="J16243" s="93" t="s">
        <v>21025</v>
      </c>
      <c r="K16243" s="93" t="s">
        <v>14606</v>
      </c>
      <c r="L16243" s="14">
        <f>AND(vyberHrace&lt;&gt;"",ISNUMBER(SEARCH(vyberHrace,$B16243)))</f>
      </c>
      <c r="M16243" s="14">
        <f>AND($I16243=MID(kododd,1,2),$J16243=MID(kododd,3,3))</f>
      </c>
    </row>
    <row r="16244">
      <c r="A16244" s="95">
        <v>47117</v>
      </c>
      <c r="B16244" s="93" t="s">
        <v>17054</v>
      </c>
      <c r="C16244" s="93" t="s">
        <v>1461</v>
      </c>
      <c r="D16244" s="95">
        <v>1500</v>
      </c>
      <c r="E16244" s="95">
        <v>1657</v>
      </c>
      <c r="F16244" s="95">
        <v>23741970</v>
      </c>
      <c r="G16244" s="95">
        <v>0</v>
      </c>
      <c r="H16244" s="93" t="s">
        <v>8976</v>
      </c>
      <c r="I16244" s="93" t="s">
        <v>23896</v>
      </c>
      <c r="J16244" s="93" t="s">
        <v>20876</v>
      </c>
      <c r="K16244" s="93" t="s">
        <v>1965</v>
      </c>
      <c r="L16244" s="14">
        <f>AND(vyberHrace&lt;&gt;"",ISNUMBER(SEARCH(vyberHrace,$B16244)))</f>
      </c>
      <c r="M16244" s="14">
        <f>AND($I16244=MID(kododd,1,2),$J16244=MID(kododd,3,3))</f>
      </c>
    </row>
    <row r="16245">
      <c r="A16245" s="95">
        <v>5385</v>
      </c>
      <c r="B16245" s="93" t="s">
        <v>17057</v>
      </c>
      <c r="C16245" s="93" t="s">
        <v>1439</v>
      </c>
      <c r="D16245" s="95">
        <v>1819</v>
      </c>
      <c r="G16245" s="95">
        <v>250</v>
      </c>
      <c r="H16245" s="93" t="s">
        <v>8976</v>
      </c>
      <c r="I16245" s="93" t="s">
        <v>23896</v>
      </c>
      <c r="J16245" s="93" t="s">
        <v>20947</v>
      </c>
      <c r="K16245" s="93" t="s">
        <v>11264</v>
      </c>
      <c r="L16245" s="14">
        <f>AND(vyberHrace&lt;&gt;"",ISNUMBER(SEARCH(vyberHrace,$B16245)))</f>
      </c>
      <c r="M16245" s="14">
        <f>AND($I16245=MID(kododd,1,2),$J16245=MID(kododd,3,3))</f>
      </c>
    </row>
    <row r="16246">
      <c r="A16246" s="95">
        <v>64029</v>
      </c>
      <c r="B16246" s="93" t="s">
        <v>30189</v>
      </c>
      <c r="C16246" s="93" t="s">
        <v>1422</v>
      </c>
      <c r="D16246" s="95">
        <v>80012</v>
      </c>
      <c r="E16246" s="95">
        <v>80012</v>
      </c>
      <c r="G16246" s="95">
        <v>250</v>
      </c>
      <c r="H16246" s="93" t="s">
        <v>8976</v>
      </c>
      <c r="I16246" s="93" t="s">
        <v>23896</v>
      </c>
      <c r="J16246" s="93" t="s">
        <v>20924</v>
      </c>
      <c r="K16246" s="93" t="s">
        <v>6896</v>
      </c>
      <c r="L16246" s="14">
        <f>AND(vyberHrace&lt;&gt;"",ISNUMBER(SEARCH(vyberHrace,$B16246)))</f>
      </c>
      <c r="M16246" s="14">
        <f>AND($I16246=MID(kododd,1,2),$J16246=MID(kododd,3,3))</f>
      </c>
    </row>
    <row r="16247">
      <c r="A16247" s="95">
        <v>5039</v>
      </c>
      <c r="B16247" s="93" t="s">
        <v>17059</v>
      </c>
      <c r="C16247" s="93" t="s">
        <v>1474</v>
      </c>
      <c r="D16247" s="95">
        <v>1384</v>
      </c>
      <c r="E16247" s="95">
        <v>1628</v>
      </c>
      <c r="F16247" s="95">
        <v>368636</v>
      </c>
      <c r="G16247" s="95">
        <v>0</v>
      </c>
      <c r="H16247" s="93" t="s">
        <v>8976</v>
      </c>
      <c r="I16247" s="93" t="s">
        <v>23896</v>
      </c>
      <c r="J16247" s="93" t="s">
        <v>20874</v>
      </c>
      <c r="K16247" s="93" t="s">
        <v>1964</v>
      </c>
      <c r="L16247" s="14">
        <f>AND(vyberHrace&lt;&gt;"",ISNUMBER(SEARCH(vyberHrace,$B16247)))</f>
      </c>
      <c r="M16247" s="14">
        <f>AND($I16247=MID(kododd,1,2),$J16247=MID(kododd,3,3))</f>
      </c>
    </row>
    <row r="16248">
      <c r="A16248" s="95">
        <v>50104</v>
      </c>
      <c r="B16248" s="93" t="s">
        <v>17070</v>
      </c>
      <c r="C16248" s="93" t="s">
        <v>1402</v>
      </c>
      <c r="F16248" s="95">
        <v>23771437</v>
      </c>
      <c r="G16248" s="95">
        <v>0</v>
      </c>
      <c r="H16248" s="93" t="s">
        <v>8976</v>
      </c>
      <c r="I16248" s="93" t="s">
        <v>23896</v>
      </c>
      <c r="J16248" s="93" t="s">
        <v>20874</v>
      </c>
      <c r="K16248" s="93" t="s">
        <v>1964</v>
      </c>
      <c r="L16248" s="14">
        <f>AND(vyberHrace&lt;&gt;"",ISNUMBER(SEARCH(vyberHrace,$B16248)))</f>
      </c>
      <c r="M16248" s="14">
        <f>AND($I16248=MID(kododd,1,2),$J16248=MID(kododd,3,3))</f>
      </c>
    </row>
    <row r="16249">
      <c r="A16249" s="95">
        <v>62609</v>
      </c>
      <c r="B16249" s="93" t="s">
        <v>29332</v>
      </c>
      <c r="C16249" s="93" t="s">
        <v>1487</v>
      </c>
      <c r="G16249" s="95">
        <v>250</v>
      </c>
      <c r="H16249" s="93" t="s">
        <v>8976</v>
      </c>
      <c r="I16249" s="93" t="s">
        <v>23896</v>
      </c>
      <c r="J16249" s="93" t="s">
        <v>20935</v>
      </c>
      <c r="K16249" s="93" t="s">
        <v>23916</v>
      </c>
      <c r="L16249" s="14">
        <f>AND(vyberHrace&lt;&gt;"",ISNUMBER(SEARCH(vyberHrace,$B16249)))</f>
      </c>
      <c r="M16249" s="14">
        <f>AND($I16249=MID(kododd,1,2),$J16249=MID(kododd,3,3))</f>
      </c>
    </row>
    <row r="16250">
      <c r="A16250" s="95">
        <v>43401</v>
      </c>
      <c r="B16250" s="93" t="s">
        <v>17090</v>
      </c>
      <c r="C16250" s="93" t="s">
        <v>1409</v>
      </c>
      <c r="G16250" s="95">
        <v>0</v>
      </c>
      <c r="H16250" s="93" t="s">
        <v>8976</v>
      </c>
      <c r="I16250" s="93" t="s">
        <v>23896</v>
      </c>
      <c r="J16250" s="93" t="s">
        <v>20895</v>
      </c>
      <c r="K16250" s="93" t="s">
        <v>6043</v>
      </c>
      <c r="L16250" s="14">
        <f>AND(vyberHrace&lt;&gt;"",ISNUMBER(SEARCH(vyberHrace,$B16250)))</f>
      </c>
      <c r="M16250" s="14">
        <f>AND($I16250=MID(kododd,1,2),$J16250=MID(kododd,3,3))</f>
      </c>
    </row>
    <row r="16251">
      <c r="A16251" s="95">
        <v>52277</v>
      </c>
      <c r="B16251" s="93" t="s">
        <v>3957</v>
      </c>
      <c r="C16251" s="93" t="s">
        <v>1422</v>
      </c>
      <c r="G16251" s="95">
        <v>0</v>
      </c>
      <c r="H16251" s="93" t="s">
        <v>8976</v>
      </c>
      <c r="I16251" s="93" t="s">
        <v>23896</v>
      </c>
      <c r="J16251" s="93" t="s">
        <v>20954</v>
      </c>
      <c r="K16251" s="93" t="s">
        <v>133</v>
      </c>
      <c r="L16251" s="14">
        <f>AND(vyberHrace&lt;&gt;"",ISNUMBER(SEARCH(vyberHrace,$B16251)))</f>
      </c>
      <c r="M16251" s="14">
        <f>AND($I16251=MID(kododd,1,2),$J16251=MID(kododd,3,3))</f>
      </c>
    </row>
    <row r="16252">
      <c r="A16252" s="95">
        <v>59203</v>
      </c>
      <c r="B16252" s="93" t="s">
        <v>25635</v>
      </c>
      <c r="C16252" s="93" t="s">
        <v>1406</v>
      </c>
      <c r="D16252" s="95">
        <v>1313</v>
      </c>
      <c r="F16252" s="95">
        <v>23794950</v>
      </c>
      <c r="G16252" s="95">
        <v>250</v>
      </c>
      <c r="H16252" s="93" t="s">
        <v>8976</v>
      </c>
      <c r="I16252" s="93" t="s">
        <v>23896</v>
      </c>
      <c r="J16252" s="93" t="s">
        <v>20963</v>
      </c>
      <c r="K16252" s="93" t="s">
        <v>8996</v>
      </c>
      <c r="L16252" s="14">
        <f>AND(vyberHrace&lt;&gt;"",ISNUMBER(SEARCH(vyberHrace,$B16252)))</f>
      </c>
      <c r="M16252" s="14">
        <f>AND($I16252=MID(kododd,1,2),$J16252=MID(kododd,3,3))</f>
      </c>
    </row>
    <row r="16253">
      <c r="A16253" s="95">
        <v>5155</v>
      </c>
      <c r="B16253" s="93" t="s">
        <v>471</v>
      </c>
      <c r="C16253" s="93" t="s">
        <v>1415</v>
      </c>
      <c r="D16253" s="95">
        <v>1926</v>
      </c>
      <c r="E16253" s="95">
        <v>1968</v>
      </c>
      <c r="F16253" s="95">
        <v>305740</v>
      </c>
      <c r="G16253" s="95">
        <v>250</v>
      </c>
      <c r="H16253" s="93" t="s">
        <v>8976</v>
      </c>
      <c r="I16253" s="93" t="s">
        <v>23896</v>
      </c>
      <c r="J16253" s="93" t="s">
        <v>20845</v>
      </c>
      <c r="K16253" s="93" t="s">
        <v>8980</v>
      </c>
      <c r="L16253" s="14">
        <f>AND(vyberHrace&lt;&gt;"",ISNUMBER(SEARCH(vyberHrace,$B16253)))</f>
      </c>
      <c r="M16253" s="14">
        <f>AND($I16253=MID(kododd,1,2),$J16253=MID(kododd,3,3))</f>
      </c>
    </row>
    <row r="16254">
      <c r="A16254" s="95">
        <v>5163</v>
      </c>
      <c r="B16254" s="93" t="s">
        <v>478</v>
      </c>
      <c r="C16254" s="93" t="s">
        <v>1426</v>
      </c>
      <c r="D16254" s="95">
        <v>1632</v>
      </c>
      <c r="F16254" s="95">
        <v>23757825</v>
      </c>
      <c r="G16254" s="95">
        <v>250</v>
      </c>
      <c r="H16254" s="93" t="s">
        <v>8976</v>
      </c>
      <c r="I16254" s="93" t="s">
        <v>23896</v>
      </c>
      <c r="J16254" s="93" t="s">
        <v>20963</v>
      </c>
      <c r="K16254" s="93" t="s">
        <v>8996</v>
      </c>
      <c r="L16254" s="14">
        <f>AND(vyberHrace&lt;&gt;"",ISNUMBER(SEARCH(vyberHrace,$B16254)))</f>
      </c>
      <c r="M16254" s="14">
        <f>AND($I16254=MID(kododd,1,2),$J16254=MID(kododd,3,3))</f>
      </c>
    </row>
    <row r="16255">
      <c r="A16255" s="95">
        <v>4989</v>
      </c>
      <c r="B16255" s="93" t="s">
        <v>30007</v>
      </c>
      <c r="C16255" s="93" t="s">
        <v>1441</v>
      </c>
      <c r="D16255" s="95">
        <v>1587</v>
      </c>
      <c r="G16255" s="95">
        <v>250</v>
      </c>
      <c r="H16255" s="93" t="s">
        <v>8976</v>
      </c>
      <c r="I16255" s="93" t="s">
        <v>23896</v>
      </c>
      <c r="J16255" s="93" t="s">
        <v>30003</v>
      </c>
      <c r="K16255" s="93" t="s">
        <v>30004</v>
      </c>
      <c r="L16255" s="14">
        <f>AND(vyberHrace&lt;&gt;"",ISNUMBER(SEARCH(vyberHrace,$B16255)))</f>
      </c>
      <c r="M16255" s="14">
        <f>AND($I16255=MID(kododd,1,2),$J16255=MID(kododd,3,3))</f>
      </c>
    </row>
    <row r="16256">
      <c r="A16256" s="95">
        <v>45484</v>
      </c>
      <c r="B16256" s="93" t="s">
        <v>484</v>
      </c>
      <c r="C16256" s="93" t="s">
        <v>1399</v>
      </c>
      <c r="G16256" s="95">
        <v>0</v>
      </c>
      <c r="H16256" s="93" t="s">
        <v>8976</v>
      </c>
      <c r="I16256" s="93" t="s">
        <v>23896</v>
      </c>
      <c r="J16256" s="93" t="s">
        <v>20946</v>
      </c>
      <c r="K16256" s="93" t="s">
        <v>7807</v>
      </c>
      <c r="L16256" s="14">
        <f>AND(vyberHrace&lt;&gt;"",ISNUMBER(SEARCH(vyberHrace,$B16256)))</f>
      </c>
      <c r="M16256" s="14">
        <f>AND($I16256=MID(kododd,1,2),$J16256=MID(kododd,3,3))</f>
      </c>
    </row>
    <row r="16257">
      <c r="A16257" s="95">
        <v>52927</v>
      </c>
      <c r="B16257" s="93" t="s">
        <v>3826</v>
      </c>
      <c r="C16257" s="93" t="s">
        <v>1398</v>
      </c>
      <c r="G16257" s="95">
        <v>0</v>
      </c>
      <c r="H16257" s="93" t="s">
        <v>8976</v>
      </c>
      <c r="I16257" s="93" t="s">
        <v>23896</v>
      </c>
      <c r="J16257" s="93" t="s">
        <v>20959</v>
      </c>
      <c r="K16257" s="93" t="s">
        <v>5013</v>
      </c>
      <c r="L16257" s="14">
        <f>AND(vyberHrace&lt;&gt;"",ISNUMBER(SEARCH(vyberHrace,$B16257)))</f>
      </c>
      <c r="M16257" s="14">
        <f>AND($I16257=MID(kododd,1,2),$J16257=MID(kododd,3,3))</f>
      </c>
    </row>
    <row r="16258">
      <c r="A16258" s="95">
        <v>63646</v>
      </c>
      <c r="B16258" s="93" t="s">
        <v>29873</v>
      </c>
      <c r="C16258" s="93" t="s">
        <v>1420</v>
      </c>
      <c r="G16258" s="95">
        <v>250</v>
      </c>
      <c r="H16258" s="93" t="s">
        <v>8976</v>
      </c>
      <c r="I16258" s="93" t="s">
        <v>23896</v>
      </c>
      <c r="J16258" s="93" t="s">
        <v>20935</v>
      </c>
      <c r="K16258" s="93" t="s">
        <v>23916</v>
      </c>
      <c r="L16258" s="14">
        <f>AND(vyberHrace&lt;&gt;"",ISNUMBER(SEARCH(vyberHrace,$B16258)))</f>
      </c>
      <c r="M16258" s="14">
        <f>AND($I16258=MID(kododd,1,2),$J16258=MID(kododd,3,3))</f>
      </c>
    </row>
    <row r="16259">
      <c r="A16259" s="95">
        <v>54665</v>
      </c>
      <c r="B16259" s="93" t="s">
        <v>925</v>
      </c>
      <c r="C16259" s="93" t="s">
        <v>1412</v>
      </c>
      <c r="G16259" s="95">
        <v>0</v>
      </c>
      <c r="H16259" s="93" t="s">
        <v>8976</v>
      </c>
      <c r="I16259" s="93" t="s">
        <v>23896</v>
      </c>
      <c r="J16259" s="93" t="s">
        <v>20946</v>
      </c>
      <c r="K16259" s="93" t="s">
        <v>7807</v>
      </c>
      <c r="L16259" s="14">
        <f>AND(vyberHrace&lt;&gt;"",ISNUMBER(SEARCH(vyberHrace,$B16259)))</f>
      </c>
      <c r="M16259" s="14">
        <f>AND($I16259=MID(kododd,1,2),$J16259=MID(kododd,3,3))</f>
      </c>
    </row>
    <row r="16260">
      <c r="A16260" s="95">
        <v>8899</v>
      </c>
      <c r="B16260" s="93" t="s">
        <v>493</v>
      </c>
      <c r="C16260" s="93" t="s">
        <v>1439</v>
      </c>
      <c r="D16260" s="95">
        <v>1980</v>
      </c>
      <c r="E16260" s="95">
        <v>2003</v>
      </c>
      <c r="F16260" s="95">
        <v>320056</v>
      </c>
      <c r="G16260" s="95">
        <v>250</v>
      </c>
      <c r="H16260" s="93" t="s">
        <v>8976</v>
      </c>
      <c r="I16260" s="93" t="s">
        <v>23896</v>
      </c>
      <c r="J16260" s="93" t="s">
        <v>21010</v>
      </c>
      <c r="K16260" s="93" t="s">
        <v>5670</v>
      </c>
      <c r="L16260" s="14">
        <f>AND(vyberHrace&lt;&gt;"",ISNUMBER(SEARCH(vyberHrace,$B16260)))</f>
      </c>
      <c r="M16260" s="14">
        <f>AND($I16260=MID(kododd,1,2),$J16260=MID(kododd,3,3))</f>
      </c>
    </row>
    <row r="16261">
      <c r="A16261" s="95">
        <v>56260</v>
      </c>
      <c r="B16261" s="93" t="s">
        <v>22791</v>
      </c>
      <c r="C16261" s="93" t="s">
        <v>1411</v>
      </c>
      <c r="G16261" s="95">
        <v>0</v>
      </c>
      <c r="H16261" s="93" t="s">
        <v>8976</v>
      </c>
      <c r="I16261" s="93" t="s">
        <v>23896</v>
      </c>
      <c r="J16261" s="93" t="s">
        <v>20946</v>
      </c>
      <c r="K16261" s="93" t="s">
        <v>7807</v>
      </c>
      <c r="L16261" s="14">
        <f>AND(vyberHrace&lt;&gt;"",ISNUMBER(SEARCH(vyberHrace,$B16261)))</f>
      </c>
      <c r="M16261" s="14">
        <f>AND($I16261=MID(kododd,1,2),$J16261=MID(kododd,3,3))</f>
      </c>
    </row>
    <row r="16262">
      <c r="A16262" s="95">
        <v>39562</v>
      </c>
      <c r="B16262" s="93" t="s">
        <v>24004</v>
      </c>
      <c r="C16262" s="93" t="s">
        <v>1398</v>
      </c>
      <c r="D16262" s="95">
        <v>1551</v>
      </c>
      <c r="F16262" s="95">
        <v>23784601</v>
      </c>
      <c r="G16262" s="95">
        <v>250</v>
      </c>
      <c r="H16262" s="93" t="s">
        <v>8976</v>
      </c>
      <c r="I16262" s="93" t="s">
        <v>23896</v>
      </c>
      <c r="J16262" s="93" t="s">
        <v>20859</v>
      </c>
      <c r="K16262" s="93" t="s">
        <v>28058</v>
      </c>
      <c r="L16262" s="14">
        <f>AND(vyberHrace&lt;&gt;"",ISNUMBER(SEARCH(vyberHrace,$B16262)))</f>
      </c>
      <c r="M16262" s="14">
        <f>AND($I16262=MID(kododd,1,2),$J16262=MID(kododd,3,3))</f>
      </c>
    </row>
    <row r="16263">
      <c r="A16263" s="95">
        <v>5688</v>
      </c>
      <c r="B16263" s="93" t="s">
        <v>6569</v>
      </c>
      <c r="C16263" s="93" t="s">
        <v>1439</v>
      </c>
      <c r="D16263" s="95">
        <v>1979</v>
      </c>
      <c r="F16263" s="95">
        <v>304360</v>
      </c>
      <c r="G16263" s="95">
        <v>0</v>
      </c>
      <c r="H16263" s="93" t="s">
        <v>8976</v>
      </c>
      <c r="I16263" s="93" t="s">
        <v>23896</v>
      </c>
      <c r="J16263" s="93" t="s">
        <v>20864</v>
      </c>
      <c r="K16263" s="93" t="s">
        <v>26135</v>
      </c>
      <c r="L16263" s="14">
        <f>AND(vyberHrace&lt;&gt;"",ISNUMBER(SEARCH(vyberHrace,$B16263)))</f>
      </c>
      <c r="M16263" s="14">
        <f>AND($I16263=MID(kododd,1,2),$J16263=MID(kododd,3,3))</f>
      </c>
    </row>
    <row r="16264">
      <c r="A16264" s="95">
        <v>45805</v>
      </c>
      <c r="B16264" s="93" t="s">
        <v>6570</v>
      </c>
      <c r="C16264" s="93" t="s">
        <v>1402</v>
      </c>
      <c r="G16264" s="95">
        <v>0</v>
      </c>
      <c r="H16264" s="93" t="s">
        <v>8976</v>
      </c>
      <c r="I16264" s="93" t="s">
        <v>23896</v>
      </c>
      <c r="J16264" s="93" t="s">
        <v>20924</v>
      </c>
      <c r="K16264" s="93" t="s">
        <v>6896</v>
      </c>
      <c r="L16264" s="14">
        <f>AND(vyberHrace&lt;&gt;"",ISNUMBER(SEARCH(vyberHrace,$B16264)))</f>
      </c>
      <c r="M16264" s="14">
        <f>AND($I16264=MID(kododd,1,2),$J16264=MID(kododd,3,3))</f>
      </c>
    </row>
    <row r="16265">
      <c r="A16265" s="95">
        <v>7834</v>
      </c>
      <c r="B16265" s="93" t="s">
        <v>20470</v>
      </c>
      <c r="C16265" s="93" t="s">
        <v>1442</v>
      </c>
      <c r="D16265" s="95">
        <v>1648</v>
      </c>
      <c r="G16265" s="95">
        <v>0</v>
      </c>
      <c r="H16265" s="93" t="s">
        <v>8976</v>
      </c>
      <c r="I16265" s="93" t="s">
        <v>23896</v>
      </c>
      <c r="J16265" s="93" t="s">
        <v>20895</v>
      </c>
      <c r="K16265" s="93" t="s">
        <v>6043</v>
      </c>
      <c r="L16265" s="14">
        <f>AND(vyberHrace&lt;&gt;"",ISNUMBER(SEARCH(vyberHrace,$B16265)))</f>
      </c>
      <c r="M16265" s="14">
        <f>AND($I16265=MID(kododd,1,2),$J16265=MID(kododd,3,3))</f>
      </c>
    </row>
    <row r="16266">
      <c r="A16266" s="95">
        <v>9978</v>
      </c>
      <c r="B16266" s="93" t="s">
        <v>6594</v>
      </c>
      <c r="C16266" s="93" t="s">
        <v>1465</v>
      </c>
      <c r="D16266" s="95">
        <v>1746</v>
      </c>
      <c r="F16266" s="95">
        <v>23756896</v>
      </c>
      <c r="G16266" s="95">
        <v>250</v>
      </c>
      <c r="H16266" s="93" t="s">
        <v>8976</v>
      </c>
      <c r="I16266" s="93" t="s">
        <v>23896</v>
      </c>
      <c r="J16266" s="93" t="s">
        <v>20979</v>
      </c>
      <c r="K16266" s="93" t="s">
        <v>7806</v>
      </c>
      <c r="L16266" s="14">
        <f>AND(vyberHrace&lt;&gt;"",ISNUMBER(SEARCH(vyberHrace,$B16266)))</f>
      </c>
      <c r="M16266" s="14">
        <f>AND($I16266=MID(kododd,1,2),$J16266=MID(kododd,3,3))</f>
      </c>
    </row>
    <row r="16267">
      <c r="A16267" s="95">
        <v>52462</v>
      </c>
      <c r="B16267" s="93" t="s">
        <v>7703</v>
      </c>
      <c r="C16267" s="93" t="s">
        <v>1412</v>
      </c>
      <c r="G16267" s="95">
        <v>250</v>
      </c>
      <c r="H16267" s="93" t="s">
        <v>8976</v>
      </c>
      <c r="I16267" s="93" t="s">
        <v>23896</v>
      </c>
      <c r="J16267" s="93" t="s">
        <v>20852</v>
      </c>
      <c r="K16267" s="93" t="s">
        <v>6013</v>
      </c>
      <c r="L16267" s="14">
        <f>AND(vyberHrace&lt;&gt;"",ISNUMBER(SEARCH(vyberHrace,$B16267)))</f>
      </c>
      <c r="M16267" s="14">
        <f>AND($I16267=MID(kododd,1,2),$J16267=MID(kododd,3,3))</f>
      </c>
    </row>
    <row r="16268">
      <c r="A16268" s="95">
        <v>63591</v>
      </c>
      <c r="B16268" s="93" t="s">
        <v>7703</v>
      </c>
      <c r="C16268" s="93" t="s">
        <v>1407</v>
      </c>
      <c r="G16268" s="95">
        <v>250</v>
      </c>
      <c r="H16268" s="93" t="s">
        <v>8976</v>
      </c>
      <c r="I16268" s="93" t="s">
        <v>23896</v>
      </c>
      <c r="J16268" s="93" t="s">
        <v>20852</v>
      </c>
      <c r="K16268" s="93" t="s">
        <v>6013</v>
      </c>
      <c r="L16268" s="14">
        <f>AND(vyberHrace&lt;&gt;"",ISNUMBER(SEARCH(vyberHrace,$B16268)))</f>
      </c>
      <c r="M16268" s="14">
        <f>AND($I16268=MID(kododd,1,2),$J16268=MID(kododd,3,3))</f>
      </c>
    </row>
    <row r="16269">
      <c r="A16269" s="95">
        <v>56597</v>
      </c>
      <c r="B16269" s="93" t="s">
        <v>22009</v>
      </c>
      <c r="C16269" s="93" t="s">
        <v>1424</v>
      </c>
      <c r="G16269" s="95">
        <v>250</v>
      </c>
      <c r="H16269" s="93" t="s">
        <v>8976</v>
      </c>
      <c r="I16269" s="93" t="s">
        <v>23896</v>
      </c>
      <c r="J16269" s="93" t="s">
        <v>20852</v>
      </c>
      <c r="K16269" s="93" t="s">
        <v>6013</v>
      </c>
      <c r="L16269" s="14">
        <f>AND(vyberHrace&lt;&gt;"",ISNUMBER(SEARCH(vyberHrace,$B16269)))</f>
      </c>
      <c r="M16269" s="14">
        <f>AND($I16269=MID(kododd,1,2),$J16269=MID(kododd,3,3))</f>
      </c>
    </row>
    <row r="16270">
      <c r="A16270" s="95">
        <v>41460</v>
      </c>
      <c r="B16270" s="93" t="s">
        <v>11081</v>
      </c>
      <c r="C16270" s="93" t="s">
        <v>1408</v>
      </c>
      <c r="D16270" s="95">
        <v>1156</v>
      </c>
      <c r="F16270" s="95">
        <v>23770333</v>
      </c>
      <c r="G16270" s="95">
        <v>0</v>
      </c>
      <c r="H16270" s="93" t="s">
        <v>8976</v>
      </c>
      <c r="I16270" s="93" t="s">
        <v>23896</v>
      </c>
      <c r="J16270" s="93" t="s">
        <v>20997</v>
      </c>
      <c r="K16270" s="93" t="s">
        <v>7827</v>
      </c>
      <c r="L16270" s="14">
        <f>AND(vyberHrace&lt;&gt;"",ISNUMBER(SEARCH(vyberHrace,$B16270)))</f>
      </c>
      <c r="M16270" s="14">
        <f>AND($I16270=MID(kododd,1,2),$J16270=MID(kododd,3,3))</f>
      </c>
    </row>
    <row r="16271">
      <c r="A16271" s="95">
        <v>37832</v>
      </c>
      <c r="B16271" s="93" t="s">
        <v>11082</v>
      </c>
      <c r="C16271" s="93" t="s">
        <v>1434</v>
      </c>
      <c r="D16271" s="95">
        <v>1603</v>
      </c>
      <c r="E16271" s="95">
        <v>1766</v>
      </c>
      <c r="F16271" s="95">
        <v>371335</v>
      </c>
      <c r="G16271" s="95">
        <v>250</v>
      </c>
      <c r="H16271" s="93" t="s">
        <v>8976</v>
      </c>
      <c r="I16271" s="93" t="s">
        <v>23896</v>
      </c>
      <c r="J16271" s="93" t="s">
        <v>21010</v>
      </c>
      <c r="K16271" s="93" t="s">
        <v>5670</v>
      </c>
      <c r="L16271" s="14">
        <f>AND(vyberHrace&lt;&gt;"",ISNUMBER(SEARCH(vyberHrace,$B16271)))</f>
      </c>
      <c r="M16271" s="14">
        <f>AND($I16271=MID(kododd,1,2),$J16271=MID(kododd,3,3))</f>
      </c>
    </row>
    <row r="16272">
      <c r="A16272" s="95">
        <v>44785</v>
      </c>
      <c r="B16272" s="93" t="s">
        <v>11084</v>
      </c>
      <c r="C16272" s="93" t="s">
        <v>1402</v>
      </c>
      <c r="D16272" s="95">
        <v>1078</v>
      </c>
      <c r="F16272" s="95">
        <v>23770341</v>
      </c>
      <c r="G16272" s="95">
        <v>0</v>
      </c>
      <c r="H16272" s="93" t="s">
        <v>8976</v>
      </c>
      <c r="I16272" s="93" t="s">
        <v>23896</v>
      </c>
      <c r="J16272" s="93" t="s">
        <v>20997</v>
      </c>
      <c r="K16272" s="93" t="s">
        <v>7827</v>
      </c>
      <c r="L16272" s="14">
        <f>AND(vyberHrace&lt;&gt;"",ISNUMBER(SEARCH(vyberHrace,$B16272)))</f>
      </c>
      <c r="M16272" s="14">
        <f>AND($I16272=MID(kododd,1,2),$J16272=MID(kododd,3,3))</f>
      </c>
    </row>
    <row r="16273">
      <c r="A16273" s="95">
        <v>44284</v>
      </c>
      <c r="B16273" s="93" t="s">
        <v>11085</v>
      </c>
      <c r="C16273" s="93" t="s">
        <v>3255</v>
      </c>
      <c r="D16273" s="95">
        <v>1334</v>
      </c>
      <c r="E16273" s="95">
        <v>1554</v>
      </c>
      <c r="F16273" s="95">
        <v>23712066</v>
      </c>
      <c r="G16273" s="95">
        <v>0</v>
      </c>
      <c r="H16273" s="93" t="s">
        <v>8976</v>
      </c>
      <c r="I16273" s="93" t="s">
        <v>23896</v>
      </c>
      <c r="J16273" s="93" t="s">
        <v>20927</v>
      </c>
      <c r="K16273" s="93" t="s">
        <v>1501</v>
      </c>
      <c r="L16273" s="14">
        <f>AND(vyberHrace&lt;&gt;"",ISNUMBER(SEARCH(vyberHrace,$B16273)))</f>
      </c>
      <c r="M16273" s="14">
        <f>AND($I16273=MID(kododd,1,2),$J16273=MID(kododd,3,3))</f>
      </c>
    </row>
    <row r="16274">
      <c r="A16274" s="95">
        <v>41678</v>
      </c>
      <c r="B16274" s="93" t="s">
        <v>11086</v>
      </c>
      <c r="C16274" s="93" t="s">
        <v>1408</v>
      </c>
      <c r="D16274" s="95">
        <v>1220</v>
      </c>
      <c r="E16274" s="95">
        <v>1510</v>
      </c>
      <c r="F16274" s="95">
        <v>23702990</v>
      </c>
      <c r="G16274" s="95">
        <v>0</v>
      </c>
      <c r="H16274" s="93" t="s">
        <v>8976</v>
      </c>
      <c r="I16274" s="93" t="s">
        <v>23896</v>
      </c>
      <c r="J16274" s="93" t="s">
        <v>20855</v>
      </c>
      <c r="K16274" s="93" t="s">
        <v>6857</v>
      </c>
      <c r="L16274" s="14">
        <f>AND(vyberHrace&lt;&gt;"",ISNUMBER(SEARCH(vyberHrace,$B16274)))</f>
      </c>
      <c r="M16274" s="14">
        <f>AND($I16274=MID(kododd,1,2),$J16274=MID(kododd,3,3))</f>
      </c>
    </row>
    <row r="16275">
      <c r="A16275" s="95">
        <v>33280</v>
      </c>
      <c r="B16275" s="93" t="s">
        <v>10979</v>
      </c>
      <c r="C16275" s="93" t="s">
        <v>1447</v>
      </c>
      <c r="D16275" s="95">
        <v>1695</v>
      </c>
      <c r="F16275" s="95">
        <v>23711965</v>
      </c>
      <c r="G16275" s="95">
        <v>250</v>
      </c>
      <c r="H16275" s="93" t="s">
        <v>8976</v>
      </c>
      <c r="I16275" s="93" t="s">
        <v>23896</v>
      </c>
      <c r="J16275" s="93" t="s">
        <v>20927</v>
      </c>
      <c r="K16275" s="93" t="s">
        <v>1501</v>
      </c>
      <c r="L16275" s="14">
        <f>AND(vyberHrace&lt;&gt;"",ISNUMBER(SEARCH(vyberHrace,$B16275)))</f>
      </c>
      <c r="M16275" s="14">
        <f>AND($I16275=MID(kododd,1,2),$J16275=MID(kododd,3,3))</f>
      </c>
    </row>
    <row r="16276">
      <c r="A16276" s="95">
        <v>62466</v>
      </c>
      <c r="B16276" s="93" t="s">
        <v>10982</v>
      </c>
      <c r="C16276" s="93" t="s">
        <v>1455</v>
      </c>
      <c r="G16276" s="95">
        <v>250</v>
      </c>
      <c r="H16276" s="93" t="s">
        <v>8976</v>
      </c>
      <c r="I16276" s="93" t="s">
        <v>23896</v>
      </c>
      <c r="J16276" s="93" t="s">
        <v>28060</v>
      </c>
      <c r="K16276" s="93" t="s">
        <v>28061</v>
      </c>
      <c r="L16276" s="14">
        <f>AND(vyberHrace&lt;&gt;"",ISNUMBER(SEARCH(vyberHrace,$B16276)))</f>
      </c>
      <c r="M16276" s="14">
        <f>AND($I16276=MID(kododd,1,2),$J16276=MID(kododd,3,3))</f>
      </c>
    </row>
    <row r="16277">
      <c r="A16277" s="95">
        <v>63503</v>
      </c>
      <c r="B16277" s="93" t="s">
        <v>28768</v>
      </c>
      <c r="C16277" s="93" t="s">
        <v>1430</v>
      </c>
      <c r="G16277" s="95">
        <v>250</v>
      </c>
      <c r="H16277" s="93" t="s">
        <v>8976</v>
      </c>
      <c r="I16277" s="93" t="s">
        <v>23896</v>
      </c>
      <c r="J16277" s="93" t="s">
        <v>20923</v>
      </c>
      <c r="K16277" s="93" t="s">
        <v>5569</v>
      </c>
      <c r="L16277" s="14">
        <f>AND(vyberHrace&lt;&gt;"",ISNUMBER(SEARCH(vyberHrace,$B16277)))</f>
      </c>
      <c r="M16277" s="14">
        <f>AND($I16277=MID(kododd,1,2),$J16277=MID(kododd,3,3))</f>
      </c>
    </row>
    <row r="16278">
      <c r="A16278" s="95">
        <v>47602</v>
      </c>
      <c r="B16278" s="93" t="s">
        <v>13391</v>
      </c>
      <c r="C16278" s="93" t="s">
        <v>1423</v>
      </c>
      <c r="G16278" s="95">
        <v>0</v>
      </c>
      <c r="H16278" s="93" t="s">
        <v>8976</v>
      </c>
      <c r="I16278" s="93" t="s">
        <v>23896</v>
      </c>
      <c r="J16278" s="93" t="s">
        <v>20997</v>
      </c>
      <c r="K16278" s="93" t="s">
        <v>7827</v>
      </c>
      <c r="L16278" s="14">
        <f>AND(vyberHrace&lt;&gt;"",ISNUMBER(SEARCH(vyberHrace,$B16278)))</f>
      </c>
      <c r="M16278" s="14">
        <f>AND($I16278=MID(kododd,1,2),$J16278=MID(kododd,3,3))</f>
      </c>
    </row>
    <row r="16279">
      <c r="A16279" s="95">
        <v>59936</v>
      </c>
      <c r="B16279" s="93" t="s">
        <v>26425</v>
      </c>
      <c r="C16279" s="93" t="s">
        <v>1457</v>
      </c>
      <c r="D16279" s="95">
        <v>1438</v>
      </c>
      <c r="G16279" s="95">
        <v>250</v>
      </c>
      <c r="H16279" s="93" t="s">
        <v>8976</v>
      </c>
      <c r="I16279" s="93" t="s">
        <v>23896</v>
      </c>
      <c r="J16279" s="93" t="s">
        <v>26119</v>
      </c>
      <c r="K16279" s="93" t="s">
        <v>25977</v>
      </c>
      <c r="L16279" s="14">
        <f>AND(vyberHrace&lt;&gt;"",ISNUMBER(SEARCH(vyberHrace,$B16279)))</f>
      </c>
      <c r="M16279" s="14">
        <f>AND($I16279=MID(kododd,1,2),$J16279=MID(kododd,3,3))</f>
      </c>
    </row>
    <row r="16280">
      <c r="A16280" s="95">
        <v>52367</v>
      </c>
      <c r="B16280" s="93" t="s">
        <v>3958</v>
      </c>
      <c r="C16280" s="93" t="s">
        <v>1406</v>
      </c>
      <c r="G16280" s="95">
        <v>0</v>
      </c>
      <c r="H16280" s="93" t="s">
        <v>8976</v>
      </c>
      <c r="I16280" s="93" t="s">
        <v>23896</v>
      </c>
      <c r="J16280" s="93" t="s">
        <v>20954</v>
      </c>
      <c r="K16280" s="93" t="s">
        <v>133</v>
      </c>
      <c r="L16280" s="14">
        <f>AND(vyberHrace&lt;&gt;"",ISNUMBER(SEARCH(vyberHrace,$B16280)))</f>
      </c>
      <c r="M16280" s="14">
        <f>AND($I16280=MID(kododd,1,2),$J16280=MID(kododd,3,3))</f>
      </c>
    </row>
    <row r="16281">
      <c r="A16281" s="95">
        <v>5367</v>
      </c>
      <c r="B16281" s="93" t="s">
        <v>941</v>
      </c>
      <c r="C16281" s="93" t="s">
        <v>1437</v>
      </c>
      <c r="D16281" s="95">
        <v>1594</v>
      </c>
      <c r="E16281" s="95">
        <v>1692</v>
      </c>
      <c r="F16281" s="95">
        <v>23756608</v>
      </c>
      <c r="G16281" s="95">
        <v>250</v>
      </c>
      <c r="H16281" s="93" t="s">
        <v>8976</v>
      </c>
      <c r="I16281" s="93" t="s">
        <v>23896</v>
      </c>
      <c r="J16281" s="93" t="s">
        <v>20962</v>
      </c>
      <c r="K16281" s="93" t="s">
        <v>3831</v>
      </c>
      <c r="L16281" s="14">
        <f>AND(vyberHrace&lt;&gt;"",ISNUMBER(SEARCH(vyberHrace,$B16281)))</f>
      </c>
      <c r="M16281" s="14">
        <f>AND($I16281=MID(kododd,1,2),$J16281=MID(kododd,3,3))</f>
      </c>
    </row>
    <row r="16282">
      <c r="A16282" s="95">
        <v>60522</v>
      </c>
      <c r="B16282" s="93" t="s">
        <v>26952</v>
      </c>
      <c r="C16282" s="93" t="s">
        <v>1411</v>
      </c>
      <c r="G16282" s="95">
        <v>250</v>
      </c>
      <c r="H16282" s="93" t="s">
        <v>8976</v>
      </c>
      <c r="I16282" s="93" t="s">
        <v>23896</v>
      </c>
      <c r="J16282" s="93" t="s">
        <v>20935</v>
      </c>
      <c r="K16282" s="93" t="s">
        <v>23916</v>
      </c>
      <c r="L16282" s="14">
        <f>AND(vyberHrace&lt;&gt;"",ISNUMBER(SEARCH(vyberHrace,$B16282)))</f>
      </c>
      <c r="M16282" s="14">
        <f>AND($I16282=MID(kododd,1,2),$J16282=MID(kododd,3,3))</f>
      </c>
    </row>
    <row r="16283">
      <c r="A16283" s="95">
        <v>39759</v>
      </c>
      <c r="B16283" s="93" t="s">
        <v>13424</v>
      </c>
      <c r="C16283" s="93" t="s">
        <v>1446</v>
      </c>
      <c r="D16283" s="95">
        <v>1454</v>
      </c>
      <c r="G16283" s="95">
        <v>0</v>
      </c>
      <c r="H16283" s="93" t="s">
        <v>8976</v>
      </c>
      <c r="I16283" s="93" t="s">
        <v>23896</v>
      </c>
      <c r="J16283" s="93" t="s">
        <v>20913</v>
      </c>
      <c r="K16283" s="93" t="s">
        <v>2015</v>
      </c>
      <c r="L16283" s="14">
        <f>AND(vyberHrace&lt;&gt;"",ISNUMBER(SEARCH(vyberHrace,$B16283)))</f>
      </c>
      <c r="M16283" s="14">
        <f>AND($I16283=MID(kododd,1,2),$J16283=MID(kododd,3,3))</f>
      </c>
    </row>
    <row r="16284">
      <c r="A16284" s="95">
        <v>49811</v>
      </c>
      <c r="B16284" s="93" t="s">
        <v>7890</v>
      </c>
      <c r="C16284" s="93" t="s">
        <v>1405</v>
      </c>
      <c r="D16284" s="95">
        <v>1315</v>
      </c>
      <c r="F16284" s="95">
        <v>23757833</v>
      </c>
      <c r="G16284" s="95">
        <v>250</v>
      </c>
      <c r="H16284" s="93" t="s">
        <v>8976</v>
      </c>
      <c r="I16284" s="93" t="s">
        <v>23896</v>
      </c>
      <c r="J16284" s="93" t="s">
        <v>20963</v>
      </c>
      <c r="K16284" s="93" t="s">
        <v>8996</v>
      </c>
      <c r="L16284" s="14">
        <f>AND(vyberHrace&lt;&gt;"",ISNUMBER(SEARCH(vyberHrace,$B16284)))</f>
      </c>
      <c r="M16284" s="14">
        <f>AND($I16284=MID(kododd,1,2),$J16284=MID(kododd,3,3))</f>
      </c>
    </row>
    <row r="16285">
      <c r="A16285" s="95">
        <v>31333</v>
      </c>
      <c r="B16285" s="93" t="s">
        <v>7892</v>
      </c>
      <c r="C16285" s="93" t="s">
        <v>1401</v>
      </c>
      <c r="D16285" s="95">
        <v>1740</v>
      </c>
      <c r="G16285" s="95">
        <v>250</v>
      </c>
      <c r="H16285" s="93" t="s">
        <v>8976</v>
      </c>
      <c r="I16285" s="93" t="s">
        <v>23896</v>
      </c>
      <c r="J16285" s="93" t="s">
        <v>20994</v>
      </c>
      <c r="K16285" s="93" t="s">
        <v>5630</v>
      </c>
      <c r="L16285" s="14">
        <f>AND(vyberHrace&lt;&gt;"",ISNUMBER(SEARCH(vyberHrace,$B16285)))</f>
      </c>
      <c r="M16285" s="14">
        <f>AND($I16285=MID(kododd,1,2),$J16285=MID(kododd,3,3))</f>
      </c>
    </row>
    <row r="16286">
      <c r="A16286" s="95">
        <v>29930</v>
      </c>
      <c r="B16286" s="93" t="s">
        <v>7901</v>
      </c>
      <c r="C16286" s="93" t="s">
        <v>1452</v>
      </c>
      <c r="D16286" s="95">
        <v>1641</v>
      </c>
      <c r="E16286" s="95">
        <v>1811</v>
      </c>
      <c r="F16286" s="95">
        <v>23756616</v>
      </c>
      <c r="G16286" s="95">
        <v>250</v>
      </c>
      <c r="H16286" s="93" t="s">
        <v>8976</v>
      </c>
      <c r="I16286" s="93" t="s">
        <v>23896</v>
      </c>
      <c r="J16286" s="93" t="s">
        <v>20962</v>
      </c>
      <c r="K16286" s="93" t="s">
        <v>3831</v>
      </c>
      <c r="L16286" s="14">
        <f>AND(vyberHrace&lt;&gt;"",ISNUMBER(SEARCH(vyberHrace,$B16286)))</f>
      </c>
      <c r="M16286" s="14">
        <f>AND($I16286=MID(kododd,1,2),$J16286=MID(kododd,3,3))</f>
      </c>
    </row>
    <row r="16287">
      <c r="A16287" s="95">
        <v>54664</v>
      </c>
      <c r="B16287" s="93" t="s">
        <v>926</v>
      </c>
      <c r="C16287" s="93" t="s">
        <v>1412</v>
      </c>
      <c r="G16287" s="95">
        <v>250</v>
      </c>
      <c r="H16287" s="93" t="s">
        <v>8976</v>
      </c>
      <c r="I16287" s="93" t="s">
        <v>23896</v>
      </c>
      <c r="J16287" s="93" t="s">
        <v>20946</v>
      </c>
      <c r="K16287" s="93" t="s">
        <v>7807</v>
      </c>
      <c r="L16287" s="14">
        <f>AND(vyberHrace&lt;&gt;"",ISNUMBER(SEARCH(vyberHrace,$B16287)))</f>
      </c>
      <c r="M16287" s="14">
        <f>AND($I16287=MID(kododd,1,2),$J16287=MID(kododd,3,3))</f>
      </c>
    </row>
    <row r="16288">
      <c r="A16288" s="95">
        <v>11022</v>
      </c>
      <c r="B16288" s="93" t="s">
        <v>5855</v>
      </c>
      <c r="C16288" s="93" t="s">
        <v>1461</v>
      </c>
      <c r="D16288" s="95">
        <v>1996</v>
      </c>
      <c r="E16288" s="95">
        <v>2026</v>
      </c>
      <c r="F16288" s="95">
        <v>325520</v>
      </c>
      <c r="G16288" s="95">
        <v>250</v>
      </c>
      <c r="H16288" s="93" t="s">
        <v>8976</v>
      </c>
      <c r="I16288" s="93" t="s">
        <v>23896</v>
      </c>
      <c r="J16288" s="93" t="s">
        <v>20949</v>
      </c>
      <c r="K16288" s="93" t="s">
        <v>5012</v>
      </c>
      <c r="L16288" s="14">
        <f>AND(vyberHrace&lt;&gt;"",ISNUMBER(SEARCH(vyberHrace,$B16288)))</f>
      </c>
      <c r="M16288" s="14">
        <f>AND($I16288=MID(kododd,1,2),$J16288=MID(kododd,3,3))</f>
      </c>
    </row>
    <row r="16289">
      <c r="A16289" s="95">
        <v>60157</v>
      </c>
      <c r="B16289" s="93" t="s">
        <v>26622</v>
      </c>
      <c r="C16289" s="93" t="s">
        <v>1424</v>
      </c>
      <c r="G16289" s="95">
        <v>250</v>
      </c>
      <c r="H16289" s="93" t="s">
        <v>8976</v>
      </c>
      <c r="I16289" s="93" t="s">
        <v>23896</v>
      </c>
      <c r="J16289" s="93" t="s">
        <v>20855</v>
      </c>
      <c r="K16289" s="93" t="s">
        <v>6857</v>
      </c>
      <c r="L16289" s="14">
        <f>AND(vyberHrace&lt;&gt;"",ISNUMBER(SEARCH(vyberHrace,$B16289)))</f>
      </c>
      <c r="M16289" s="14">
        <f>AND($I16289=MID(kododd,1,2),$J16289=MID(kododd,3,3))</f>
      </c>
    </row>
    <row r="16290">
      <c r="A16290" s="95">
        <v>14605</v>
      </c>
      <c r="B16290" s="93" t="s">
        <v>3296</v>
      </c>
      <c r="C16290" s="93" t="s">
        <v>1418</v>
      </c>
      <c r="D16290" s="95">
        <v>1790</v>
      </c>
      <c r="E16290" s="95">
        <v>1862</v>
      </c>
      <c r="F16290" s="95">
        <v>371343</v>
      </c>
      <c r="G16290" s="95">
        <v>250</v>
      </c>
      <c r="H16290" s="93" t="s">
        <v>8976</v>
      </c>
      <c r="I16290" s="93" t="s">
        <v>23896</v>
      </c>
      <c r="J16290" s="93" t="s">
        <v>20858</v>
      </c>
      <c r="K16290" s="93" t="s">
        <v>2040</v>
      </c>
      <c r="L16290" s="14">
        <f>AND(vyberHrace&lt;&gt;"",ISNUMBER(SEARCH(vyberHrace,$B16290)))</f>
      </c>
      <c r="M16290" s="14">
        <f>AND($I16290=MID(kododd,1,2),$J16290=MID(kododd,3,3))</f>
      </c>
    </row>
    <row r="16291">
      <c r="A16291" s="95">
        <v>63181</v>
      </c>
      <c r="B16291" s="93" t="s">
        <v>29333</v>
      </c>
      <c r="C16291" s="93" t="s">
        <v>1424</v>
      </c>
      <c r="G16291" s="95">
        <v>250</v>
      </c>
      <c r="H16291" s="93" t="s">
        <v>8976</v>
      </c>
      <c r="I16291" s="93" t="s">
        <v>23896</v>
      </c>
      <c r="J16291" s="93" t="s">
        <v>20911</v>
      </c>
      <c r="K16291" s="93" t="s">
        <v>26144</v>
      </c>
      <c r="L16291" s="14">
        <f>AND(vyberHrace&lt;&gt;"",ISNUMBER(SEARCH(vyberHrace,$B16291)))</f>
      </c>
      <c r="M16291" s="14">
        <f>AND($I16291=MID(kododd,1,2),$J16291=MID(kododd,3,3))</f>
      </c>
    </row>
    <row r="16292">
      <c r="A16292" s="95">
        <v>53909</v>
      </c>
      <c r="B16292" s="93" t="s">
        <v>877</v>
      </c>
      <c r="C16292" s="93" t="s">
        <v>1450</v>
      </c>
      <c r="G16292" s="95">
        <v>250</v>
      </c>
      <c r="H16292" s="93" t="s">
        <v>8976</v>
      </c>
      <c r="I16292" s="93" t="s">
        <v>23896</v>
      </c>
      <c r="J16292" s="93" t="s">
        <v>20886</v>
      </c>
      <c r="K16292" s="93" t="s">
        <v>4988</v>
      </c>
      <c r="L16292" s="14">
        <f>AND(vyberHrace&lt;&gt;"",ISNUMBER(SEARCH(vyberHrace,$B16292)))</f>
      </c>
      <c r="M16292" s="14">
        <f>AND($I16292=MID(kododd,1,2),$J16292=MID(kododd,3,3))</f>
      </c>
    </row>
    <row r="16293">
      <c r="A16293" s="95">
        <v>31247</v>
      </c>
      <c r="B16293" s="93" t="s">
        <v>3303</v>
      </c>
      <c r="C16293" s="93" t="s">
        <v>1464</v>
      </c>
      <c r="D16293" s="95">
        <v>1793</v>
      </c>
      <c r="E16293" s="95">
        <v>1856</v>
      </c>
      <c r="F16293" s="95">
        <v>336564</v>
      </c>
      <c r="G16293" s="95">
        <v>250</v>
      </c>
      <c r="H16293" s="93" t="s">
        <v>8976</v>
      </c>
      <c r="I16293" s="93" t="s">
        <v>23896</v>
      </c>
      <c r="J16293" s="93" t="s">
        <v>20856</v>
      </c>
      <c r="K16293" s="93" t="s">
        <v>6885</v>
      </c>
      <c r="L16293" s="14">
        <f>AND(vyberHrace&lt;&gt;"",ISNUMBER(SEARCH(vyberHrace,$B16293)))</f>
      </c>
      <c r="M16293" s="14">
        <f>AND($I16293=MID(kododd,1,2),$J16293=MID(kododd,3,3))</f>
      </c>
    </row>
    <row r="16294">
      <c r="A16294" s="95">
        <v>33704</v>
      </c>
      <c r="B16294" s="93" t="s">
        <v>3304</v>
      </c>
      <c r="C16294" s="93" t="s">
        <v>1454</v>
      </c>
      <c r="D16294" s="95">
        <v>1503</v>
      </c>
      <c r="E16294" s="95">
        <v>1722</v>
      </c>
      <c r="F16294" s="95">
        <v>345431</v>
      </c>
      <c r="G16294" s="95">
        <v>250</v>
      </c>
      <c r="H16294" s="93" t="s">
        <v>8976</v>
      </c>
      <c r="I16294" s="93" t="s">
        <v>23896</v>
      </c>
      <c r="J16294" s="93" t="s">
        <v>20856</v>
      </c>
      <c r="K16294" s="93" t="s">
        <v>6885</v>
      </c>
      <c r="L16294" s="14">
        <f>AND(vyberHrace&lt;&gt;"",ISNUMBER(SEARCH(vyberHrace,$B16294)))</f>
      </c>
      <c r="M16294" s="14">
        <f>AND($I16294=MID(kododd,1,2),$J16294=MID(kododd,3,3))</f>
      </c>
    </row>
    <row r="16295">
      <c r="A16295" s="95">
        <v>57945</v>
      </c>
      <c r="B16295" s="93" t="s">
        <v>24486</v>
      </c>
      <c r="C16295" s="93" t="s">
        <v>3255</v>
      </c>
      <c r="G16295" s="95">
        <v>250</v>
      </c>
      <c r="H16295" s="93" t="s">
        <v>8976</v>
      </c>
      <c r="I16295" s="93" t="s">
        <v>23896</v>
      </c>
      <c r="J16295" s="93" t="s">
        <v>20864</v>
      </c>
      <c r="K16295" s="93" t="s">
        <v>26135</v>
      </c>
      <c r="L16295" s="14">
        <f>AND(vyberHrace&lt;&gt;"",ISNUMBER(SEARCH(vyberHrace,$B16295)))</f>
      </c>
      <c r="M16295" s="14">
        <f>AND($I16295=MID(kododd,1,2),$J16295=MID(kododd,3,3))</f>
      </c>
    </row>
    <row r="16296">
      <c r="A16296" s="95">
        <v>54276</v>
      </c>
      <c r="B16296" s="93" t="s">
        <v>895</v>
      </c>
      <c r="C16296" s="93" t="s">
        <v>1402</v>
      </c>
      <c r="D16296" s="95">
        <v>1031</v>
      </c>
      <c r="F16296" s="95">
        <v>23759160</v>
      </c>
      <c r="G16296" s="95">
        <v>250</v>
      </c>
      <c r="H16296" s="93" t="s">
        <v>8976</v>
      </c>
      <c r="I16296" s="93" t="s">
        <v>23896</v>
      </c>
      <c r="J16296" s="93" t="s">
        <v>20855</v>
      </c>
      <c r="K16296" s="93" t="s">
        <v>6857</v>
      </c>
      <c r="L16296" s="14">
        <f>AND(vyberHrace&lt;&gt;"",ISNUMBER(SEARCH(vyberHrace,$B16296)))</f>
      </c>
      <c r="M16296" s="14">
        <f>AND($I16296=MID(kododd,1,2),$J16296=MID(kododd,3,3))</f>
      </c>
    </row>
    <row r="16297">
      <c r="A16297" s="95">
        <v>53600</v>
      </c>
      <c r="B16297" s="93" t="s">
        <v>17479</v>
      </c>
      <c r="C16297" s="93" t="s">
        <v>1404</v>
      </c>
      <c r="D16297" s="95">
        <v>1563</v>
      </c>
      <c r="E16297" s="95">
        <v>1707</v>
      </c>
      <c r="F16297" s="95">
        <v>23759178</v>
      </c>
      <c r="G16297" s="95">
        <v>250</v>
      </c>
      <c r="H16297" s="93" t="s">
        <v>8976</v>
      </c>
      <c r="I16297" s="93" t="s">
        <v>23896</v>
      </c>
      <c r="J16297" s="93" t="s">
        <v>20855</v>
      </c>
      <c r="K16297" s="93" t="s">
        <v>6857</v>
      </c>
      <c r="L16297" s="14">
        <f>AND(vyberHrace&lt;&gt;"",ISNUMBER(SEARCH(vyberHrace,$B16297)))</f>
      </c>
      <c r="M16297" s="14">
        <f>AND($I16297=MID(kododd,1,2),$J16297=MID(kododd,3,3))</f>
      </c>
    </row>
    <row r="16298">
      <c r="A16298" s="95">
        <v>54506</v>
      </c>
      <c r="B16298" s="93" t="s">
        <v>896</v>
      </c>
      <c r="C16298" s="93" t="s">
        <v>1426</v>
      </c>
      <c r="D16298" s="95">
        <v>1286</v>
      </c>
      <c r="E16298" s="95">
        <v>1561</v>
      </c>
      <c r="F16298" s="95">
        <v>23759186</v>
      </c>
      <c r="G16298" s="95">
        <v>250</v>
      </c>
      <c r="H16298" s="93" t="s">
        <v>8976</v>
      </c>
      <c r="I16298" s="93" t="s">
        <v>23896</v>
      </c>
      <c r="J16298" s="93" t="s">
        <v>20855</v>
      </c>
      <c r="K16298" s="93" t="s">
        <v>6857</v>
      </c>
      <c r="L16298" s="14">
        <f>AND(vyberHrace&lt;&gt;"",ISNUMBER(SEARCH(vyberHrace,$B16298)))</f>
      </c>
      <c r="M16298" s="14">
        <f>AND($I16298=MID(kododd,1,2),$J16298=MID(kododd,3,3))</f>
      </c>
    </row>
    <row r="16299">
      <c r="A16299" s="95">
        <v>8331</v>
      </c>
      <c r="B16299" s="93" t="s">
        <v>3320</v>
      </c>
      <c r="C16299" s="93" t="s">
        <v>1433</v>
      </c>
      <c r="D16299" s="95">
        <v>1925</v>
      </c>
      <c r="E16299" s="95">
        <v>2016</v>
      </c>
      <c r="F16299" s="95">
        <v>305766</v>
      </c>
      <c r="G16299" s="95">
        <v>250</v>
      </c>
      <c r="H16299" s="93" t="s">
        <v>8976</v>
      </c>
      <c r="I16299" s="93" t="s">
        <v>23896</v>
      </c>
      <c r="J16299" s="93" t="s">
        <v>20876</v>
      </c>
      <c r="K16299" s="93" t="s">
        <v>1965</v>
      </c>
      <c r="L16299" s="14">
        <f>AND(vyberHrace&lt;&gt;"",ISNUMBER(SEARCH(vyberHrace,$B16299)))</f>
      </c>
      <c r="M16299" s="14">
        <f>AND($I16299=MID(kododd,1,2),$J16299=MID(kododd,3,3))</f>
      </c>
    </row>
    <row r="16300">
      <c r="A16300" s="95">
        <v>53377</v>
      </c>
      <c r="B16300" s="93" t="s">
        <v>22773</v>
      </c>
      <c r="C16300" s="93" t="s">
        <v>1410</v>
      </c>
      <c r="D16300" s="95">
        <v>1435</v>
      </c>
      <c r="E16300" s="95">
        <v>1598</v>
      </c>
      <c r="F16300" s="95">
        <v>23752432</v>
      </c>
      <c r="G16300" s="95">
        <v>250</v>
      </c>
      <c r="H16300" s="93" t="s">
        <v>8976</v>
      </c>
      <c r="I16300" s="93" t="s">
        <v>23896</v>
      </c>
      <c r="J16300" s="93" t="s">
        <v>20924</v>
      </c>
      <c r="K16300" s="93" t="s">
        <v>6896</v>
      </c>
      <c r="L16300" s="14">
        <f>AND(vyberHrace&lt;&gt;"",ISNUMBER(SEARCH(vyberHrace,$B16300)))</f>
      </c>
      <c r="M16300" s="14">
        <f>AND($I16300=MID(kododd,1,2),$J16300=MID(kododd,3,3))</f>
      </c>
    </row>
    <row r="16301">
      <c r="A16301" s="95">
        <v>60030</v>
      </c>
      <c r="B16301" s="93" t="s">
        <v>26509</v>
      </c>
      <c r="C16301" s="93" t="s">
        <v>1419</v>
      </c>
      <c r="F16301" s="95">
        <v>23795247</v>
      </c>
      <c r="G16301" s="95">
        <v>250</v>
      </c>
      <c r="H16301" s="93" t="s">
        <v>8976</v>
      </c>
      <c r="I16301" s="93" t="s">
        <v>23896</v>
      </c>
      <c r="J16301" s="93" t="s">
        <v>20979</v>
      </c>
      <c r="K16301" s="93" t="s">
        <v>7806</v>
      </c>
      <c r="L16301" s="14">
        <f>AND(vyberHrace&lt;&gt;"",ISNUMBER(SEARCH(vyberHrace,$B16301)))</f>
      </c>
      <c r="M16301" s="14">
        <f>AND($I16301=MID(kododd,1,2),$J16301=MID(kododd,3,3))</f>
      </c>
    </row>
    <row r="16302">
      <c r="A16302" s="95">
        <v>3861</v>
      </c>
      <c r="B16302" s="93" t="s">
        <v>9044</v>
      </c>
      <c r="C16302" s="93" t="s">
        <v>1427</v>
      </c>
      <c r="D16302" s="95">
        <v>1768</v>
      </c>
      <c r="G16302" s="95">
        <v>250</v>
      </c>
      <c r="H16302" s="93" t="s">
        <v>8976</v>
      </c>
      <c r="I16302" s="93" t="s">
        <v>23896</v>
      </c>
      <c r="J16302" s="93" t="s">
        <v>20915</v>
      </c>
      <c r="K16302" s="93" t="s">
        <v>26150</v>
      </c>
      <c r="L16302" s="14">
        <f>AND(vyberHrace&lt;&gt;"",ISNUMBER(SEARCH(vyberHrace,$B16302)))</f>
      </c>
      <c r="M16302" s="14">
        <f>AND($I16302=MID(kododd,1,2),$J16302=MID(kododd,3,3))</f>
      </c>
    </row>
    <row r="16303">
      <c r="A16303" s="95">
        <v>48877</v>
      </c>
      <c r="B16303" s="93" t="s">
        <v>11152</v>
      </c>
      <c r="C16303" s="93" t="s">
        <v>1419</v>
      </c>
      <c r="G16303" s="95">
        <v>0</v>
      </c>
      <c r="H16303" s="93" t="s">
        <v>8976</v>
      </c>
      <c r="I16303" s="93" t="s">
        <v>23896</v>
      </c>
      <c r="J16303" s="93" t="s">
        <v>20946</v>
      </c>
      <c r="K16303" s="93" t="s">
        <v>7807</v>
      </c>
      <c r="L16303" s="14">
        <f>AND(vyberHrace&lt;&gt;"",ISNUMBER(SEARCH(vyberHrace,$B16303)))</f>
      </c>
      <c r="M16303" s="14">
        <f>AND($I16303=MID(kododd,1,2),$J16303=MID(kododd,3,3))</f>
      </c>
    </row>
    <row r="16304">
      <c r="A16304" s="95">
        <v>16529</v>
      </c>
      <c r="B16304" s="93" t="s">
        <v>11154</v>
      </c>
      <c r="C16304" s="93" t="s">
        <v>1427</v>
      </c>
      <c r="D16304" s="95">
        <v>1642</v>
      </c>
      <c r="G16304" s="95">
        <v>250</v>
      </c>
      <c r="H16304" s="93" t="s">
        <v>8976</v>
      </c>
      <c r="I16304" s="93" t="s">
        <v>23896</v>
      </c>
      <c r="J16304" s="93" t="s">
        <v>20946</v>
      </c>
      <c r="K16304" s="93" t="s">
        <v>7807</v>
      </c>
      <c r="L16304" s="14">
        <f>AND(vyberHrace&lt;&gt;"",ISNUMBER(SEARCH(vyberHrace,$B16304)))</f>
      </c>
      <c r="M16304" s="14">
        <f>AND($I16304=MID(kododd,1,2),$J16304=MID(kododd,3,3))</f>
      </c>
    </row>
    <row r="16305">
      <c r="A16305" s="95">
        <v>297</v>
      </c>
      <c r="B16305" s="93" t="s">
        <v>11165</v>
      </c>
      <c r="C16305" s="93" t="s">
        <v>1441</v>
      </c>
      <c r="D16305" s="95">
        <v>1971</v>
      </c>
      <c r="E16305" s="95">
        <v>1996</v>
      </c>
      <c r="F16305" s="95">
        <v>305545</v>
      </c>
      <c r="G16305" s="95">
        <v>250</v>
      </c>
      <c r="H16305" s="93" t="s">
        <v>8976</v>
      </c>
      <c r="I16305" s="93" t="s">
        <v>23896</v>
      </c>
      <c r="J16305" s="93" t="s">
        <v>20848</v>
      </c>
      <c r="K16305" s="93" t="s">
        <v>1502</v>
      </c>
      <c r="L16305" s="14">
        <f>AND(vyberHrace&lt;&gt;"",ISNUMBER(SEARCH(vyberHrace,$B16305)))</f>
      </c>
      <c r="M16305" s="14">
        <f>AND($I16305=MID(kododd,1,2),$J16305=MID(kododd,3,3))</f>
      </c>
    </row>
    <row r="16306">
      <c r="A16306" s="95">
        <v>58280</v>
      </c>
      <c r="B16306" s="93" t="s">
        <v>24794</v>
      </c>
      <c r="C16306" s="93" t="s">
        <v>1424</v>
      </c>
      <c r="D16306" s="95">
        <v>1060</v>
      </c>
      <c r="E16306" s="95">
        <v>1443</v>
      </c>
      <c r="F16306" s="95">
        <v>23783575</v>
      </c>
      <c r="G16306" s="95">
        <v>250</v>
      </c>
      <c r="H16306" s="93" t="s">
        <v>8976</v>
      </c>
      <c r="I16306" s="93" t="s">
        <v>23896</v>
      </c>
      <c r="J16306" s="93" t="s">
        <v>20864</v>
      </c>
      <c r="K16306" s="93" t="s">
        <v>26135</v>
      </c>
      <c r="L16306" s="14">
        <f>AND(vyberHrace&lt;&gt;"",ISNUMBER(SEARCH(vyberHrace,$B16306)))</f>
      </c>
      <c r="M16306" s="14">
        <f>AND($I16306=MID(kododd,1,2),$J16306=MID(kododd,3,3))</f>
      </c>
    </row>
    <row r="16307">
      <c r="A16307" s="95">
        <v>46293</v>
      </c>
      <c r="B16307" s="93" t="s">
        <v>11175</v>
      </c>
      <c r="C16307" s="93" t="s">
        <v>1406</v>
      </c>
      <c r="D16307" s="95">
        <v>1511</v>
      </c>
      <c r="E16307" s="95">
        <v>1651</v>
      </c>
      <c r="F16307" s="95">
        <v>23709227</v>
      </c>
      <c r="G16307" s="95">
        <v>0</v>
      </c>
      <c r="H16307" s="93" t="s">
        <v>8976</v>
      </c>
      <c r="I16307" s="93" t="s">
        <v>23896</v>
      </c>
      <c r="J16307" s="93" t="s">
        <v>20975</v>
      </c>
      <c r="K16307" s="93" t="s">
        <v>4922</v>
      </c>
      <c r="L16307" s="14">
        <f>AND(vyberHrace&lt;&gt;"",ISNUMBER(SEARCH(vyberHrace,$B16307)))</f>
      </c>
      <c r="M16307" s="14">
        <f>AND($I16307=MID(kododd,1,2),$J16307=MID(kododd,3,3))</f>
      </c>
    </row>
    <row r="16308">
      <c r="A16308" s="95">
        <v>62582</v>
      </c>
      <c r="B16308" s="93" t="s">
        <v>11178</v>
      </c>
      <c r="C16308" s="93" t="s">
        <v>1420</v>
      </c>
      <c r="G16308" s="95">
        <v>250</v>
      </c>
      <c r="H16308" s="93" t="s">
        <v>8976</v>
      </c>
      <c r="I16308" s="93" t="s">
        <v>23896</v>
      </c>
      <c r="J16308" s="93" t="s">
        <v>20874</v>
      </c>
      <c r="K16308" s="93" t="s">
        <v>1964</v>
      </c>
      <c r="L16308" s="14">
        <f>AND(vyberHrace&lt;&gt;"",ISNUMBER(SEARCH(vyberHrace,$B16308)))</f>
      </c>
      <c r="M16308" s="14">
        <f>AND($I16308=MID(kododd,1,2),$J16308=MID(kododd,3,3))</f>
      </c>
    </row>
    <row r="16309">
      <c r="A16309" s="95">
        <v>16917</v>
      </c>
      <c r="B16309" s="93" t="s">
        <v>11179</v>
      </c>
      <c r="C16309" s="93" t="s">
        <v>1405</v>
      </c>
      <c r="D16309" s="95">
        <v>1450</v>
      </c>
      <c r="E16309" s="95">
        <v>1657</v>
      </c>
      <c r="F16309" s="95">
        <v>23707216</v>
      </c>
      <c r="G16309" s="95">
        <v>0</v>
      </c>
      <c r="H16309" s="93" t="s">
        <v>8976</v>
      </c>
      <c r="I16309" s="93" t="s">
        <v>23896</v>
      </c>
      <c r="J16309" s="93" t="s">
        <v>20874</v>
      </c>
      <c r="K16309" s="93" t="s">
        <v>1964</v>
      </c>
      <c r="L16309" s="14">
        <f>AND(vyberHrace&lt;&gt;"",ISNUMBER(SEARCH(vyberHrace,$B16309)))</f>
      </c>
      <c r="M16309" s="14">
        <f>AND($I16309=MID(kododd,1,2),$J16309=MID(kododd,3,3))</f>
      </c>
    </row>
    <row r="16310">
      <c r="A16310" s="95">
        <v>25614</v>
      </c>
      <c r="B16310" s="93" t="s">
        <v>11181</v>
      </c>
      <c r="C16310" s="93" t="s">
        <v>1413</v>
      </c>
      <c r="D16310" s="95">
        <v>1663</v>
      </c>
      <c r="E16310" s="95">
        <v>1795</v>
      </c>
      <c r="F16310" s="95">
        <v>397555</v>
      </c>
      <c r="G16310" s="95">
        <v>250</v>
      </c>
      <c r="H16310" s="93" t="s">
        <v>8976</v>
      </c>
      <c r="I16310" s="93" t="s">
        <v>23896</v>
      </c>
      <c r="J16310" s="93" t="s">
        <v>20874</v>
      </c>
      <c r="K16310" s="93" t="s">
        <v>1964</v>
      </c>
      <c r="L16310" s="14">
        <f>AND(vyberHrace&lt;&gt;"",ISNUMBER(SEARCH(vyberHrace,$B16310)))</f>
      </c>
      <c r="M16310" s="14">
        <f>AND($I16310=MID(kododd,1,2),$J16310=MID(kododd,3,3))</f>
      </c>
    </row>
    <row r="16311">
      <c r="A16311" s="95">
        <v>44643</v>
      </c>
      <c r="B16311" s="93" t="s">
        <v>11183</v>
      </c>
      <c r="C16311" s="93" t="s">
        <v>3255</v>
      </c>
      <c r="D16311" s="95">
        <v>2031</v>
      </c>
      <c r="E16311" s="95">
        <v>2135</v>
      </c>
      <c r="F16311" s="95">
        <v>23707224</v>
      </c>
      <c r="G16311" s="95">
        <v>250</v>
      </c>
      <c r="H16311" s="93" t="s">
        <v>8976</v>
      </c>
      <c r="I16311" s="93" t="s">
        <v>23896</v>
      </c>
      <c r="J16311" s="93" t="s">
        <v>20975</v>
      </c>
      <c r="K16311" s="93" t="s">
        <v>4922</v>
      </c>
      <c r="L16311" s="14">
        <f>AND(vyberHrace&lt;&gt;"",ISNUMBER(SEARCH(vyberHrace,$B16311)))</f>
      </c>
      <c r="M16311" s="14">
        <f>AND($I16311=MID(kododd,1,2),$J16311=MID(kododd,3,3))</f>
      </c>
    </row>
    <row r="16312">
      <c r="A16312" s="95">
        <v>13919</v>
      </c>
      <c r="B16312" s="93" t="s">
        <v>11192</v>
      </c>
      <c r="C16312" s="93" t="s">
        <v>1415</v>
      </c>
      <c r="D16312" s="95">
        <v>1594</v>
      </c>
      <c r="G16312" s="95">
        <v>250</v>
      </c>
      <c r="H16312" s="93" t="s">
        <v>8976</v>
      </c>
      <c r="I16312" s="93" t="s">
        <v>23896</v>
      </c>
      <c r="J16312" s="93" t="s">
        <v>20926</v>
      </c>
      <c r="K16312" s="93" t="s">
        <v>11249</v>
      </c>
      <c r="L16312" s="14">
        <f>AND(vyberHrace&lt;&gt;"",ISNUMBER(SEARCH(vyberHrace,$B16312)))</f>
      </c>
      <c r="M16312" s="14">
        <f>AND($I16312=MID(kododd,1,2),$J16312=MID(kododd,3,3))</f>
      </c>
    </row>
    <row r="16313">
      <c r="A16313" s="95">
        <v>39885</v>
      </c>
      <c r="B16313" s="93" t="s">
        <v>11201</v>
      </c>
      <c r="C16313" s="93" t="s">
        <v>1398</v>
      </c>
      <c r="G16313" s="95">
        <v>0</v>
      </c>
      <c r="H16313" s="93" t="s">
        <v>8976</v>
      </c>
      <c r="I16313" s="93" t="s">
        <v>23896</v>
      </c>
      <c r="J16313" s="93" t="s">
        <v>20895</v>
      </c>
      <c r="K16313" s="93" t="s">
        <v>6043</v>
      </c>
      <c r="L16313" s="14">
        <f>AND(vyberHrace&lt;&gt;"",ISNUMBER(SEARCH(vyberHrace,$B16313)))</f>
      </c>
      <c r="M16313" s="14">
        <f>AND($I16313=MID(kododd,1,2),$J16313=MID(kododd,3,3))</f>
      </c>
    </row>
    <row r="16314">
      <c r="A16314" s="95">
        <v>50147</v>
      </c>
      <c r="B16314" s="93" t="s">
        <v>22815</v>
      </c>
      <c r="C16314" s="93" t="s">
        <v>1422</v>
      </c>
      <c r="D16314" s="95">
        <v>1425</v>
      </c>
      <c r="E16314" s="95">
        <v>1561</v>
      </c>
      <c r="F16314" s="95">
        <v>23745045</v>
      </c>
      <c r="G16314" s="95">
        <v>250</v>
      </c>
      <c r="H16314" s="93" t="s">
        <v>8976</v>
      </c>
      <c r="I16314" s="93" t="s">
        <v>23896</v>
      </c>
      <c r="J16314" s="93" t="s">
        <v>20935</v>
      </c>
      <c r="K16314" s="93" t="s">
        <v>23916</v>
      </c>
      <c r="L16314" s="14">
        <f>AND(vyberHrace&lt;&gt;"",ISNUMBER(SEARCH(vyberHrace,$B16314)))</f>
      </c>
      <c r="M16314" s="14">
        <f>AND($I16314=MID(kododd,1,2),$J16314=MID(kododd,3,3))</f>
      </c>
    </row>
    <row r="16315">
      <c r="A16315" s="95">
        <v>57381</v>
      </c>
      <c r="B16315" s="93" t="s">
        <v>22733</v>
      </c>
      <c r="C16315" s="93" t="s">
        <v>1450</v>
      </c>
      <c r="F16315" s="95">
        <v>23784610</v>
      </c>
      <c r="G16315" s="95">
        <v>250</v>
      </c>
      <c r="H16315" s="93" t="s">
        <v>8976</v>
      </c>
      <c r="I16315" s="93" t="s">
        <v>23896</v>
      </c>
      <c r="J16315" s="93" t="s">
        <v>20897</v>
      </c>
      <c r="K16315" s="93" t="s">
        <v>5617</v>
      </c>
      <c r="L16315" s="14">
        <f>AND(vyberHrace&lt;&gt;"",ISNUMBER(SEARCH(vyberHrace,$B16315)))</f>
      </c>
      <c r="M16315" s="14">
        <f>AND($I16315=MID(kododd,1,2),$J16315=MID(kododd,3,3))</f>
      </c>
    </row>
    <row r="16316">
      <c r="A16316" s="95">
        <v>15757</v>
      </c>
      <c r="B16316" s="93" t="s">
        <v>15907</v>
      </c>
      <c r="C16316" s="93" t="s">
        <v>1451</v>
      </c>
      <c r="D16316" s="95">
        <v>1623</v>
      </c>
      <c r="G16316" s="95">
        <v>250</v>
      </c>
      <c r="H16316" s="93" t="s">
        <v>8976</v>
      </c>
      <c r="I16316" s="93" t="s">
        <v>23896</v>
      </c>
      <c r="J16316" s="93" t="s">
        <v>20946</v>
      </c>
      <c r="K16316" s="93" t="s">
        <v>7807</v>
      </c>
      <c r="L16316" s="14">
        <f>AND(vyberHrace&lt;&gt;"",ISNUMBER(SEARCH(vyberHrace,$B16316)))</f>
      </c>
      <c r="M16316" s="14">
        <f>AND($I16316=MID(kododd,1,2),$J16316=MID(kododd,3,3))</f>
      </c>
    </row>
    <row r="16317">
      <c r="A16317" s="95">
        <v>10245</v>
      </c>
      <c r="B16317" s="93" t="s">
        <v>15915</v>
      </c>
      <c r="C16317" s="93" t="s">
        <v>1463</v>
      </c>
      <c r="D16317" s="95">
        <v>1758</v>
      </c>
      <c r="E16317" s="95">
        <v>1824</v>
      </c>
      <c r="F16317" s="95">
        <v>348074</v>
      </c>
      <c r="G16317" s="95">
        <v>250</v>
      </c>
      <c r="H16317" s="93" t="s">
        <v>8976</v>
      </c>
      <c r="I16317" s="93" t="s">
        <v>23896</v>
      </c>
      <c r="J16317" s="93" t="s">
        <v>20963</v>
      </c>
      <c r="K16317" s="93" t="s">
        <v>8996</v>
      </c>
      <c r="L16317" s="14">
        <f>AND(vyberHrace&lt;&gt;"",ISNUMBER(SEARCH(vyberHrace,$B16317)))</f>
      </c>
      <c r="M16317" s="14">
        <f>AND($I16317=MID(kododd,1,2),$J16317=MID(kododd,3,3))</f>
      </c>
    </row>
    <row r="16318">
      <c r="A16318" s="95">
        <v>51868</v>
      </c>
      <c r="B16318" s="93" t="s">
        <v>5679</v>
      </c>
      <c r="C16318" s="93" t="s">
        <v>1412</v>
      </c>
      <c r="D16318" s="95">
        <v>1326</v>
      </c>
      <c r="E16318" s="95">
        <v>1581</v>
      </c>
      <c r="F16318" s="95">
        <v>23742828</v>
      </c>
      <c r="G16318" s="95">
        <v>250</v>
      </c>
      <c r="H16318" s="93" t="s">
        <v>8976</v>
      </c>
      <c r="I16318" s="93" t="s">
        <v>23896</v>
      </c>
      <c r="J16318" s="93" t="s">
        <v>20874</v>
      </c>
      <c r="K16318" s="93" t="s">
        <v>1964</v>
      </c>
      <c r="L16318" s="14">
        <f>AND(vyberHrace&lt;&gt;"",ISNUMBER(SEARCH(vyberHrace,$B16318)))</f>
      </c>
      <c r="M16318" s="14">
        <f>AND($I16318=MID(kododd,1,2),$J16318=MID(kododd,3,3))</f>
      </c>
    </row>
    <row r="16319">
      <c r="A16319" s="95">
        <v>62392</v>
      </c>
      <c r="B16319" s="93" t="s">
        <v>28561</v>
      </c>
      <c r="C16319" s="93" t="s">
        <v>1428</v>
      </c>
      <c r="D16319" s="95">
        <v>1434</v>
      </c>
      <c r="E16319" s="95">
        <v>1603</v>
      </c>
      <c r="F16319" s="95">
        <v>571004904</v>
      </c>
      <c r="G16319" s="95">
        <v>250</v>
      </c>
      <c r="H16319" s="93" t="s">
        <v>8976</v>
      </c>
      <c r="I16319" s="93" t="s">
        <v>23896</v>
      </c>
      <c r="J16319" s="93" t="s">
        <v>20954</v>
      </c>
      <c r="K16319" s="93" t="s">
        <v>133</v>
      </c>
      <c r="L16319" s="14">
        <f>AND(vyberHrace&lt;&gt;"",ISNUMBER(SEARCH(vyberHrace,$B16319)))</f>
      </c>
      <c r="M16319" s="14">
        <f>AND($I16319=MID(kododd,1,2),$J16319=MID(kododd,3,3))</f>
      </c>
    </row>
    <row r="16320">
      <c r="A16320" s="95">
        <v>41268</v>
      </c>
      <c r="B16320" s="93" t="s">
        <v>13524</v>
      </c>
      <c r="C16320" s="93" t="s">
        <v>1400</v>
      </c>
      <c r="D16320" s="95">
        <v>1106</v>
      </c>
      <c r="G16320" s="95">
        <v>0</v>
      </c>
      <c r="H16320" s="93" t="s">
        <v>8976</v>
      </c>
      <c r="I16320" s="93" t="s">
        <v>23896</v>
      </c>
      <c r="J16320" s="93" t="s">
        <v>20913</v>
      </c>
      <c r="K16320" s="93" t="s">
        <v>2015</v>
      </c>
      <c r="L16320" s="14">
        <f>AND(vyberHrace&lt;&gt;"",ISNUMBER(SEARCH(vyberHrace,$B16320)))</f>
      </c>
      <c r="M16320" s="14">
        <f>AND($I16320=MID(kododd,1,2),$J16320=MID(kododd,3,3))</f>
      </c>
    </row>
    <row r="16321">
      <c r="A16321" s="95">
        <v>29475</v>
      </c>
      <c r="B16321" s="93" t="s">
        <v>13525</v>
      </c>
      <c r="C16321" s="93" t="s">
        <v>1462</v>
      </c>
      <c r="D16321" s="95">
        <v>1373</v>
      </c>
      <c r="F16321" s="95">
        <v>396966</v>
      </c>
      <c r="G16321" s="95">
        <v>0</v>
      </c>
      <c r="H16321" s="93" t="s">
        <v>8976</v>
      </c>
      <c r="I16321" s="93" t="s">
        <v>23896</v>
      </c>
      <c r="J16321" s="93" t="s">
        <v>21011</v>
      </c>
      <c r="K16321" s="93" t="s">
        <v>11222</v>
      </c>
      <c r="L16321" s="14">
        <f>AND(vyberHrace&lt;&gt;"",ISNUMBER(SEARCH(vyberHrace,$B16321)))</f>
      </c>
      <c r="M16321" s="14">
        <f>AND($I16321=MID(kododd,1,2),$J16321=MID(kododd,3,3))</f>
      </c>
    </row>
    <row r="16322">
      <c r="A16322" s="95">
        <v>62364</v>
      </c>
      <c r="B16322" s="93" t="s">
        <v>28535</v>
      </c>
      <c r="C16322" s="93" t="s">
        <v>1419</v>
      </c>
      <c r="G16322" s="95">
        <v>250</v>
      </c>
      <c r="H16322" s="93" t="s">
        <v>8976</v>
      </c>
      <c r="I16322" s="93" t="s">
        <v>23896</v>
      </c>
      <c r="J16322" s="93" t="s">
        <v>20858</v>
      </c>
      <c r="K16322" s="93" t="s">
        <v>2040</v>
      </c>
      <c r="L16322" s="14">
        <f>AND(vyberHrace&lt;&gt;"",ISNUMBER(SEARCH(vyberHrace,$B16322)))</f>
      </c>
      <c r="M16322" s="14">
        <f>AND($I16322=MID(kododd,1,2),$J16322=MID(kododd,3,3))</f>
      </c>
    </row>
    <row r="16323">
      <c r="A16323" s="95">
        <v>7832</v>
      </c>
      <c r="B16323" s="93" t="s">
        <v>13526</v>
      </c>
      <c r="C16323" s="93" t="s">
        <v>1446</v>
      </c>
      <c r="D16323" s="95">
        <v>1836</v>
      </c>
      <c r="E16323" s="95">
        <v>1899</v>
      </c>
      <c r="F16323" s="95">
        <v>312932</v>
      </c>
      <c r="G16323" s="95">
        <v>250</v>
      </c>
      <c r="H16323" s="93" t="s">
        <v>8976</v>
      </c>
      <c r="I16323" s="93" t="s">
        <v>23896</v>
      </c>
      <c r="J16323" s="93" t="s">
        <v>20895</v>
      </c>
      <c r="K16323" s="93" t="s">
        <v>6043</v>
      </c>
      <c r="L16323" s="14">
        <f>AND(vyberHrace&lt;&gt;"",ISNUMBER(SEARCH(vyberHrace,$B16323)))</f>
      </c>
      <c r="M16323" s="14">
        <f>AND($I16323=MID(kododd,1,2),$J16323=MID(kododd,3,3))</f>
      </c>
    </row>
    <row r="16324">
      <c r="A16324" s="95">
        <v>52270</v>
      </c>
      <c r="B16324" s="93" t="s">
        <v>17484</v>
      </c>
      <c r="C16324" s="93" t="s">
        <v>1420</v>
      </c>
      <c r="G16324" s="95">
        <v>0</v>
      </c>
      <c r="H16324" s="93" t="s">
        <v>8976</v>
      </c>
      <c r="I16324" s="93" t="s">
        <v>23896</v>
      </c>
      <c r="J16324" s="93" t="s">
        <v>20954</v>
      </c>
      <c r="K16324" s="93" t="s">
        <v>133</v>
      </c>
      <c r="L16324" s="14">
        <f>AND(vyberHrace&lt;&gt;"",ISNUMBER(SEARCH(vyberHrace,$B16324)))</f>
      </c>
      <c r="M16324" s="14">
        <f>AND($I16324=MID(kododd,1,2),$J16324=MID(kododd,3,3))</f>
      </c>
    </row>
    <row r="16325">
      <c r="A16325" s="95">
        <v>50406</v>
      </c>
      <c r="B16325" s="93" t="s">
        <v>5000</v>
      </c>
      <c r="C16325" s="93" t="s">
        <v>1412</v>
      </c>
      <c r="G16325" s="95">
        <v>0</v>
      </c>
      <c r="H16325" s="93" t="s">
        <v>8976</v>
      </c>
      <c r="I16325" s="93" t="s">
        <v>23896</v>
      </c>
      <c r="J16325" s="93" t="s">
        <v>20954</v>
      </c>
      <c r="K16325" s="93" t="s">
        <v>133</v>
      </c>
      <c r="L16325" s="14">
        <f>AND(vyberHrace&lt;&gt;"",ISNUMBER(SEARCH(vyberHrace,$B16325)))</f>
      </c>
      <c r="M16325" s="14">
        <f>AND($I16325=MID(kododd,1,2),$J16325=MID(kododd,3,3))</f>
      </c>
    </row>
    <row r="16326">
      <c r="A16326" s="95">
        <v>46450</v>
      </c>
      <c r="B16326" s="93" t="s">
        <v>13540</v>
      </c>
      <c r="C16326" s="93" t="s">
        <v>1409</v>
      </c>
      <c r="D16326" s="95">
        <v>1090</v>
      </c>
      <c r="G16326" s="95">
        <v>0</v>
      </c>
      <c r="H16326" s="93" t="s">
        <v>8976</v>
      </c>
      <c r="I16326" s="93" t="s">
        <v>23896</v>
      </c>
      <c r="J16326" s="93" t="s">
        <v>20926</v>
      </c>
      <c r="K16326" s="93" t="s">
        <v>11249</v>
      </c>
      <c r="L16326" s="14">
        <f>AND(vyberHrace&lt;&gt;"",ISNUMBER(SEARCH(vyberHrace,$B16326)))</f>
      </c>
      <c r="M16326" s="14">
        <f>AND($I16326=MID(kododd,1,2),$J16326=MID(kododd,3,3))</f>
      </c>
    </row>
    <row r="16327">
      <c r="A16327" s="95">
        <v>9964</v>
      </c>
      <c r="B16327" s="93" t="s">
        <v>5885</v>
      </c>
      <c r="C16327" s="93" t="s">
        <v>1405</v>
      </c>
      <c r="D16327" s="95">
        <v>1744</v>
      </c>
      <c r="E16327" s="95">
        <v>1841</v>
      </c>
      <c r="F16327" s="95">
        <v>336602</v>
      </c>
      <c r="G16327" s="95">
        <v>250</v>
      </c>
      <c r="H16327" s="93" t="s">
        <v>8976</v>
      </c>
      <c r="I16327" s="93" t="s">
        <v>23896</v>
      </c>
      <c r="J16327" s="93" t="s">
        <v>20920</v>
      </c>
      <c r="K16327" s="93" t="s">
        <v>3592</v>
      </c>
      <c r="L16327" s="14">
        <f>AND(vyberHrace&lt;&gt;"",ISNUMBER(SEARCH(vyberHrace,$B16327)))</f>
      </c>
      <c r="M16327" s="14">
        <f>AND($I16327=MID(kododd,1,2),$J16327=MID(kododd,3,3))</f>
      </c>
    </row>
    <row r="16328">
      <c r="A16328" s="95">
        <v>48947</v>
      </c>
      <c r="B16328" s="93" t="s">
        <v>17007</v>
      </c>
      <c r="C16328" s="93" t="s">
        <v>1402</v>
      </c>
      <c r="G16328" s="95">
        <v>0</v>
      </c>
      <c r="H16328" s="93" t="s">
        <v>8976</v>
      </c>
      <c r="I16328" s="93" t="s">
        <v>23896</v>
      </c>
      <c r="J16328" s="93" t="s">
        <v>20954</v>
      </c>
      <c r="K16328" s="93" t="s">
        <v>133</v>
      </c>
      <c r="L16328" s="14">
        <f>AND(vyberHrace&lt;&gt;"",ISNUMBER(SEARCH(vyberHrace,$B16328)))</f>
      </c>
      <c r="M16328" s="14">
        <f>AND($I16328=MID(kododd,1,2),$J16328=MID(kododd,3,3))</f>
      </c>
    </row>
    <row r="16329">
      <c r="A16329" s="95">
        <v>4334</v>
      </c>
      <c r="B16329" s="93" t="s">
        <v>17009</v>
      </c>
      <c r="C16329" s="93" t="s">
        <v>1470</v>
      </c>
      <c r="D16329" s="95">
        <v>1500</v>
      </c>
      <c r="F16329" s="95">
        <v>396842</v>
      </c>
      <c r="G16329" s="95">
        <v>250</v>
      </c>
      <c r="H16329" s="93" t="s">
        <v>8976</v>
      </c>
      <c r="I16329" s="93" t="s">
        <v>23896</v>
      </c>
      <c r="J16329" s="93" t="s">
        <v>20927</v>
      </c>
      <c r="K16329" s="93" t="s">
        <v>1501</v>
      </c>
      <c r="L16329" s="14">
        <f>AND(vyberHrace&lt;&gt;"",ISNUMBER(SEARCH(vyberHrace,$B16329)))</f>
      </c>
      <c r="M16329" s="14">
        <f>AND($I16329=MID(kododd,1,2),$J16329=MID(kododd,3,3))</f>
      </c>
    </row>
    <row r="16330">
      <c r="A16330" s="95">
        <v>10252</v>
      </c>
      <c r="B16330" s="93" t="s">
        <v>4498</v>
      </c>
      <c r="C16330" s="93" t="s">
        <v>1407</v>
      </c>
      <c r="D16330" s="95">
        <v>1543</v>
      </c>
      <c r="F16330" s="95">
        <v>344567</v>
      </c>
      <c r="G16330" s="95">
        <v>250</v>
      </c>
      <c r="H16330" s="93" t="s">
        <v>8976</v>
      </c>
      <c r="I16330" s="93" t="s">
        <v>23896</v>
      </c>
      <c r="J16330" s="93" t="s">
        <v>20845</v>
      </c>
      <c r="K16330" s="93" t="s">
        <v>8980</v>
      </c>
      <c r="L16330" s="14">
        <f>AND(vyberHrace&lt;&gt;"",ISNUMBER(SEARCH(vyberHrace,$B16330)))</f>
      </c>
      <c r="M16330" s="14">
        <f>AND($I16330=MID(kododd,1,2),$J16330=MID(kododd,3,3))</f>
      </c>
    </row>
    <row r="16331">
      <c r="A16331" s="95">
        <v>37539</v>
      </c>
      <c r="B16331" s="93" t="s">
        <v>4499</v>
      </c>
      <c r="C16331" s="93" t="s">
        <v>1399</v>
      </c>
      <c r="D16331" s="95">
        <v>1233</v>
      </c>
      <c r="G16331" s="95">
        <v>0</v>
      </c>
      <c r="H16331" s="93" t="s">
        <v>8976</v>
      </c>
      <c r="I16331" s="93" t="s">
        <v>23896</v>
      </c>
      <c r="J16331" s="93" t="s">
        <v>20875</v>
      </c>
      <c r="K16331" s="93" t="s">
        <v>5609</v>
      </c>
      <c r="L16331" s="14">
        <f>AND(vyberHrace&lt;&gt;"",ISNUMBER(SEARCH(vyberHrace,$B16331)))</f>
      </c>
      <c r="M16331" s="14">
        <f>AND($I16331=MID(kododd,1,2),$J16331=MID(kododd,3,3))</f>
      </c>
    </row>
    <row r="16332">
      <c r="A16332" s="95">
        <v>59099</v>
      </c>
      <c r="B16332" s="93" t="s">
        <v>25545</v>
      </c>
      <c r="C16332" s="93" t="s">
        <v>1420</v>
      </c>
      <c r="G16332" s="95">
        <v>0</v>
      </c>
      <c r="H16332" s="93" t="s">
        <v>8976</v>
      </c>
      <c r="I16332" s="93" t="s">
        <v>23896</v>
      </c>
      <c r="J16332" s="93" t="s">
        <v>20882</v>
      </c>
      <c r="K16332" s="93" t="s">
        <v>5088</v>
      </c>
      <c r="L16332" s="14">
        <f>AND(vyberHrace&lt;&gt;"",ISNUMBER(SEARCH(vyberHrace,$B16332)))</f>
      </c>
      <c r="M16332" s="14">
        <f>AND($I16332=MID(kododd,1,2),$J16332=MID(kododd,3,3))</f>
      </c>
    </row>
    <row r="16333">
      <c r="A16333" s="95">
        <v>60857</v>
      </c>
      <c r="B16333" s="93" t="s">
        <v>27241</v>
      </c>
      <c r="C16333" s="93" t="s">
        <v>1399</v>
      </c>
      <c r="D16333" s="95">
        <v>1220</v>
      </c>
      <c r="F16333" s="95">
        <v>23799161</v>
      </c>
      <c r="G16333" s="95">
        <v>250</v>
      </c>
      <c r="H16333" s="93" t="s">
        <v>8976</v>
      </c>
      <c r="I16333" s="93" t="s">
        <v>23896</v>
      </c>
      <c r="J16333" s="93" t="s">
        <v>20874</v>
      </c>
      <c r="K16333" s="93" t="s">
        <v>1964</v>
      </c>
      <c r="L16333" s="14">
        <f>AND(vyberHrace&lt;&gt;"",ISNUMBER(SEARCH(vyberHrace,$B16333)))</f>
      </c>
      <c r="M16333" s="14">
        <f>AND($I16333=MID(kododd,1,2),$J16333=MID(kododd,3,3))</f>
      </c>
    </row>
    <row r="16334">
      <c r="A16334" s="95">
        <v>7392</v>
      </c>
      <c r="B16334" s="93" t="s">
        <v>1866</v>
      </c>
      <c r="C16334" s="93" t="s">
        <v>1429</v>
      </c>
      <c r="D16334" s="95">
        <v>1704</v>
      </c>
      <c r="E16334" s="95">
        <v>1806</v>
      </c>
      <c r="F16334" s="95">
        <v>330264</v>
      </c>
      <c r="G16334" s="95">
        <v>250</v>
      </c>
      <c r="H16334" s="93" t="s">
        <v>8976</v>
      </c>
      <c r="I16334" s="93" t="s">
        <v>23896</v>
      </c>
      <c r="J16334" s="93" t="s">
        <v>21023</v>
      </c>
      <c r="K16334" s="93" t="s">
        <v>5023</v>
      </c>
      <c r="L16334" s="14">
        <f>AND(vyberHrace&lt;&gt;"",ISNUMBER(SEARCH(vyberHrace,$B16334)))</f>
      </c>
      <c r="M16334" s="14">
        <f>AND($I16334=MID(kododd,1,2),$J16334=MID(kododd,3,3))</f>
      </c>
    </row>
    <row r="16335">
      <c r="A16335" s="95">
        <v>59550</v>
      </c>
      <c r="B16335" s="93" t="s">
        <v>25947</v>
      </c>
      <c r="C16335" s="93" t="s">
        <v>1424</v>
      </c>
      <c r="G16335" s="95">
        <v>250</v>
      </c>
      <c r="H16335" s="93" t="s">
        <v>8976</v>
      </c>
      <c r="I16335" s="93" t="s">
        <v>23896</v>
      </c>
      <c r="J16335" s="93" t="s">
        <v>21029</v>
      </c>
      <c r="K16335" s="93" t="s">
        <v>23953</v>
      </c>
      <c r="L16335" s="14">
        <f>AND(vyberHrace&lt;&gt;"",ISNUMBER(SEARCH(vyberHrace,$B16335)))</f>
      </c>
      <c r="M16335" s="14">
        <f>AND($I16335=MID(kododd,1,2),$J16335=MID(kododd,3,3))</f>
      </c>
    </row>
    <row r="16336">
      <c r="A16336" s="95">
        <v>449</v>
      </c>
      <c r="B16336" s="93" t="s">
        <v>13768</v>
      </c>
      <c r="C16336" s="93" t="s">
        <v>1442</v>
      </c>
      <c r="D16336" s="95">
        <v>2102</v>
      </c>
      <c r="E16336" s="95">
        <v>2130</v>
      </c>
      <c r="F16336" s="95">
        <v>307009</v>
      </c>
      <c r="G16336" s="95">
        <v>250</v>
      </c>
      <c r="H16336" s="93" t="s">
        <v>8976</v>
      </c>
      <c r="I16336" s="93" t="s">
        <v>23896</v>
      </c>
      <c r="J16336" s="93" t="s">
        <v>20927</v>
      </c>
      <c r="K16336" s="93" t="s">
        <v>1501</v>
      </c>
      <c r="L16336" s="14">
        <f>AND(vyberHrace&lt;&gt;"",ISNUMBER(SEARCH(vyberHrace,$B16336)))</f>
      </c>
      <c r="M16336" s="14">
        <f>AND($I16336=MID(kododd,1,2),$J16336=MID(kododd,3,3))</f>
      </c>
    </row>
    <row r="16337">
      <c r="A16337" s="95">
        <v>59839</v>
      </c>
      <c r="B16337" s="93" t="s">
        <v>26341</v>
      </c>
      <c r="C16337" s="93" t="s">
        <v>1487</v>
      </c>
      <c r="G16337" s="95">
        <v>250</v>
      </c>
      <c r="H16337" s="93" t="s">
        <v>8976</v>
      </c>
      <c r="I16337" s="93" t="s">
        <v>23896</v>
      </c>
      <c r="J16337" s="93" t="s">
        <v>20852</v>
      </c>
      <c r="K16337" s="93" t="s">
        <v>6013</v>
      </c>
      <c r="L16337" s="14">
        <f>AND(vyberHrace&lt;&gt;"",ISNUMBER(SEARCH(vyberHrace,$B16337)))</f>
      </c>
      <c r="M16337" s="14">
        <f>AND($I16337=MID(kododd,1,2),$J16337=MID(kododd,3,3))</f>
      </c>
    </row>
    <row r="16338">
      <c r="A16338" s="95">
        <v>55318</v>
      </c>
      <c r="B16338" s="93" t="s">
        <v>22759</v>
      </c>
      <c r="C16338" s="93" t="s">
        <v>1432</v>
      </c>
      <c r="F16338" s="95">
        <v>23759194</v>
      </c>
      <c r="G16338" s="95">
        <v>250</v>
      </c>
      <c r="H16338" s="93" t="s">
        <v>8976</v>
      </c>
      <c r="I16338" s="93" t="s">
        <v>23896</v>
      </c>
      <c r="J16338" s="93" t="s">
        <v>20845</v>
      </c>
      <c r="K16338" s="93" t="s">
        <v>8980</v>
      </c>
      <c r="L16338" s="14">
        <f>AND(vyberHrace&lt;&gt;"",ISNUMBER(SEARCH(vyberHrace,$B16338)))</f>
      </c>
      <c r="M16338" s="14">
        <f>AND($I16338=MID(kododd,1,2),$J16338=MID(kododd,3,3))</f>
      </c>
    </row>
    <row r="16339">
      <c r="A16339" s="95">
        <v>4414</v>
      </c>
      <c r="B16339" s="93" t="s">
        <v>13775</v>
      </c>
      <c r="C16339" s="93" t="s">
        <v>1440</v>
      </c>
      <c r="D16339" s="95">
        <v>1593</v>
      </c>
      <c r="F16339" s="95">
        <v>397121</v>
      </c>
      <c r="G16339" s="95">
        <v>250</v>
      </c>
      <c r="H16339" s="93" t="s">
        <v>8976</v>
      </c>
      <c r="I16339" s="93" t="s">
        <v>23896</v>
      </c>
      <c r="J16339" s="93" t="s">
        <v>20942</v>
      </c>
      <c r="K16339" s="93" t="s">
        <v>5629</v>
      </c>
      <c r="L16339" s="14">
        <f>AND(vyberHrace&lt;&gt;"",ISNUMBER(SEARCH(vyberHrace,$B16339)))</f>
      </c>
      <c r="M16339" s="14">
        <f>AND($I16339=MID(kododd,1,2),$J16339=MID(kododd,3,3))</f>
      </c>
    </row>
    <row r="16340">
      <c r="A16340" s="95">
        <v>33088</v>
      </c>
      <c r="B16340" s="93" t="s">
        <v>23990</v>
      </c>
      <c r="C16340" s="93" t="s">
        <v>1457</v>
      </c>
      <c r="D16340" s="95">
        <v>1347</v>
      </c>
      <c r="F16340" s="95">
        <v>334073</v>
      </c>
      <c r="G16340" s="95">
        <v>250</v>
      </c>
      <c r="H16340" s="93" t="s">
        <v>8976</v>
      </c>
      <c r="I16340" s="93" t="s">
        <v>23896</v>
      </c>
      <c r="J16340" s="93" t="s">
        <v>20942</v>
      </c>
      <c r="K16340" s="93" t="s">
        <v>5629</v>
      </c>
      <c r="L16340" s="14">
        <f>AND(vyberHrace&lt;&gt;"",ISNUMBER(SEARCH(vyberHrace,$B16340)))</f>
      </c>
      <c r="M16340" s="14">
        <f>AND($I16340=MID(kododd,1,2),$J16340=MID(kododd,3,3))</f>
      </c>
    </row>
    <row r="16341">
      <c r="A16341" s="95">
        <v>13737</v>
      </c>
      <c r="B16341" s="93" t="s">
        <v>13776</v>
      </c>
      <c r="C16341" s="93" t="s">
        <v>1457</v>
      </c>
      <c r="D16341" s="95">
        <v>1659</v>
      </c>
      <c r="E16341" s="95">
        <v>1840</v>
      </c>
      <c r="F16341" s="95">
        <v>336637</v>
      </c>
      <c r="G16341" s="95">
        <v>250</v>
      </c>
      <c r="H16341" s="93" t="s">
        <v>8976</v>
      </c>
      <c r="I16341" s="93" t="s">
        <v>23896</v>
      </c>
      <c r="J16341" s="93" t="s">
        <v>20856</v>
      </c>
      <c r="K16341" s="93" t="s">
        <v>6885</v>
      </c>
      <c r="L16341" s="14">
        <f>AND(vyberHrace&lt;&gt;"",ISNUMBER(SEARCH(vyberHrace,$B16341)))</f>
      </c>
      <c r="M16341" s="14">
        <f>AND($I16341=MID(kododd,1,2),$J16341=MID(kododd,3,3))</f>
      </c>
    </row>
    <row r="16342">
      <c r="A16342" s="95">
        <v>52954</v>
      </c>
      <c r="B16342" s="93" t="s">
        <v>13777</v>
      </c>
      <c r="C16342" s="93" t="s">
        <v>1441</v>
      </c>
      <c r="G16342" s="95">
        <v>0</v>
      </c>
      <c r="H16342" s="93" t="s">
        <v>8976</v>
      </c>
      <c r="I16342" s="93" t="s">
        <v>23896</v>
      </c>
      <c r="J16342" s="93" t="s">
        <v>21010</v>
      </c>
      <c r="K16342" s="93" t="s">
        <v>5670</v>
      </c>
      <c r="L16342" s="14">
        <f>AND(vyberHrace&lt;&gt;"",ISNUMBER(SEARCH(vyberHrace,$B16342)))</f>
      </c>
      <c r="M16342" s="14">
        <f>AND($I16342=MID(kododd,1,2),$J16342=MID(kododd,3,3))</f>
      </c>
    </row>
    <row r="16343">
      <c r="A16343" s="95">
        <v>38492</v>
      </c>
      <c r="B16343" s="93" t="s">
        <v>13781</v>
      </c>
      <c r="C16343" s="93" t="s">
        <v>1442</v>
      </c>
      <c r="D16343" s="95">
        <v>1115</v>
      </c>
      <c r="F16343" s="95">
        <v>23757841</v>
      </c>
      <c r="G16343" s="95">
        <v>250</v>
      </c>
      <c r="H16343" s="93" t="s">
        <v>8976</v>
      </c>
      <c r="I16343" s="93" t="s">
        <v>23896</v>
      </c>
      <c r="J16343" s="93" t="s">
        <v>20997</v>
      </c>
      <c r="K16343" s="93" t="s">
        <v>7827</v>
      </c>
      <c r="L16343" s="14">
        <f>AND(vyberHrace&lt;&gt;"",ISNUMBER(SEARCH(vyberHrace,$B16343)))</f>
      </c>
      <c r="M16343" s="14">
        <f>AND($I16343=MID(kododd,1,2),$J16343=MID(kododd,3,3))</f>
      </c>
    </row>
    <row r="16344">
      <c r="A16344" s="95">
        <v>63649</v>
      </c>
      <c r="B16344" s="93" t="s">
        <v>8745</v>
      </c>
      <c r="C16344" s="93" t="s">
        <v>1411</v>
      </c>
      <c r="G16344" s="95">
        <v>250</v>
      </c>
      <c r="H16344" s="93" t="s">
        <v>8976</v>
      </c>
      <c r="I16344" s="93" t="s">
        <v>23896</v>
      </c>
      <c r="J16344" s="93" t="s">
        <v>20935</v>
      </c>
      <c r="K16344" s="93" t="s">
        <v>23916</v>
      </c>
      <c r="L16344" s="14">
        <f>AND(vyberHrace&lt;&gt;"",ISNUMBER(SEARCH(vyberHrace,$B16344)))</f>
      </c>
      <c r="M16344" s="14">
        <f>AND($I16344=MID(kododd,1,2),$J16344=MID(kododd,3,3))</f>
      </c>
    </row>
    <row r="16345">
      <c r="A16345" s="95">
        <v>46182</v>
      </c>
      <c r="B16345" s="93" t="s">
        <v>8749</v>
      </c>
      <c r="C16345" s="93" t="s">
        <v>3255</v>
      </c>
      <c r="D16345" s="95">
        <v>1148</v>
      </c>
      <c r="F16345" s="95">
        <v>23726199</v>
      </c>
      <c r="G16345" s="95">
        <v>0</v>
      </c>
      <c r="H16345" s="93" t="s">
        <v>8976</v>
      </c>
      <c r="I16345" s="93" t="s">
        <v>23896</v>
      </c>
      <c r="J16345" s="93" t="s">
        <v>20864</v>
      </c>
      <c r="K16345" s="93" t="s">
        <v>26135</v>
      </c>
      <c r="L16345" s="14">
        <f>AND(vyberHrace&lt;&gt;"",ISNUMBER(SEARCH(vyberHrace,$B16345)))</f>
      </c>
      <c r="M16345" s="14">
        <f>AND($I16345=MID(kododd,1,2),$J16345=MID(kododd,3,3))</f>
      </c>
    </row>
    <row r="16346">
      <c r="A16346" s="95">
        <v>47522</v>
      </c>
      <c r="B16346" s="93" t="s">
        <v>8875</v>
      </c>
      <c r="C16346" s="93" t="s">
        <v>1399</v>
      </c>
      <c r="D16346" s="95">
        <v>1385</v>
      </c>
      <c r="E16346" s="95">
        <v>1584</v>
      </c>
      <c r="F16346" s="95">
        <v>23717165</v>
      </c>
      <c r="G16346" s="95">
        <v>250</v>
      </c>
      <c r="H16346" s="93" t="s">
        <v>8976</v>
      </c>
      <c r="I16346" s="93" t="s">
        <v>23896</v>
      </c>
      <c r="J16346" s="93" t="s">
        <v>20856</v>
      </c>
      <c r="K16346" s="93" t="s">
        <v>6885</v>
      </c>
      <c r="L16346" s="14">
        <f>AND(vyberHrace&lt;&gt;"",ISNUMBER(SEARCH(vyberHrace,$B16346)))</f>
      </c>
      <c r="M16346" s="14">
        <f>AND($I16346=MID(kododd,1,2),$J16346=MID(kododd,3,3))</f>
      </c>
    </row>
    <row r="16347">
      <c r="A16347" s="95">
        <v>58952</v>
      </c>
      <c r="B16347" s="93" t="s">
        <v>25410</v>
      </c>
      <c r="C16347" s="93" t="s">
        <v>1420</v>
      </c>
      <c r="G16347" s="95">
        <v>250</v>
      </c>
      <c r="H16347" s="93" t="s">
        <v>8976</v>
      </c>
      <c r="I16347" s="93" t="s">
        <v>23896</v>
      </c>
      <c r="J16347" s="93" t="s">
        <v>20997</v>
      </c>
      <c r="K16347" s="93" t="s">
        <v>7827</v>
      </c>
      <c r="L16347" s="14">
        <f>AND(vyberHrace&lt;&gt;"",ISNUMBER(SEARCH(vyberHrace,$B16347)))</f>
      </c>
      <c r="M16347" s="14">
        <f>AND($I16347=MID(kododd,1,2),$J16347=MID(kododd,3,3))</f>
      </c>
    </row>
    <row r="16348">
      <c r="A16348" s="95">
        <v>58559</v>
      </c>
      <c r="B16348" s="93" t="s">
        <v>25056</v>
      </c>
      <c r="C16348" s="93" t="s">
        <v>1424</v>
      </c>
      <c r="G16348" s="95">
        <v>250</v>
      </c>
      <c r="H16348" s="93" t="s">
        <v>8976</v>
      </c>
      <c r="I16348" s="93" t="s">
        <v>23896</v>
      </c>
      <c r="J16348" s="93" t="s">
        <v>20954</v>
      </c>
      <c r="K16348" s="93" t="s">
        <v>133</v>
      </c>
      <c r="L16348" s="14">
        <f>AND(vyberHrace&lt;&gt;"",ISNUMBER(SEARCH(vyberHrace,$B16348)))</f>
      </c>
      <c r="M16348" s="14">
        <f>AND($I16348=MID(kododd,1,2),$J16348=MID(kododd,3,3))</f>
      </c>
    </row>
    <row r="16349">
      <c r="A16349" s="95">
        <v>6258</v>
      </c>
      <c r="B16349" s="93" t="s">
        <v>11016</v>
      </c>
      <c r="C16349" s="93" t="s">
        <v>1430</v>
      </c>
      <c r="D16349" s="95">
        <v>1503</v>
      </c>
      <c r="G16349" s="95">
        <v>250</v>
      </c>
      <c r="H16349" s="93" t="s">
        <v>8976</v>
      </c>
      <c r="I16349" s="93" t="s">
        <v>23896</v>
      </c>
      <c r="J16349" s="93" t="s">
        <v>20942</v>
      </c>
      <c r="K16349" s="93" t="s">
        <v>5629</v>
      </c>
      <c r="L16349" s="14">
        <f>AND(vyberHrace&lt;&gt;"",ISNUMBER(SEARCH(vyberHrace,$B16349)))</f>
      </c>
      <c r="M16349" s="14">
        <f>AND($I16349=MID(kododd,1,2),$J16349=MID(kododd,3,3))</f>
      </c>
    </row>
    <row r="16350">
      <c r="A16350" s="95">
        <v>4242</v>
      </c>
      <c r="B16350" s="93" t="s">
        <v>11020</v>
      </c>
      <c r="C16350" s="93" t="s">
        <v>1447</v>
      </c>
      <c r="D16350" s="95">
        <v>1470</v>
      </c>
      <c r="G16350" s="95">
        <v>250</v>
      </c>
      <c r="H16350" s="93" t="s">
        <v>8976</v>
      </c>
      <c r="I16350" s="93" t="s">
        <v>23896</v>
      </c>
      <c r="J16350" s="93" t="s">
        <v>20946</v>
      </c>
      <c r="K16350" s="93" t="s">
        <v>7807</v>
      </c>
      <c r="L16350" s="14">
        <f>AND(vyberHrace&lt;&gt;"",ISNUMBER(SEARCH(vyberHrace,$B16350)))</f>
      </c>
      <c r="M16350" s="14">
        <f>AND($I16350=MID(kododd,1,2),$J16350=MID(kododd,3,3))</f>
      </c>
    </row>
    <row r="16351">
      <c r="A16351" s="95">
        <v>4131</v>
      </c>
      <c r="B16351" s="93" t="s">
        <v>11030</v>
      </c>
      <c r="C16351" s="93" t="s">
        <v>1417</v>
      </c>
      <c r="D16351" s="95">
        <v>1804</v>
      </c>
      <c r="E16351" s="95">
        <v>1857</v>
      </c>
      <c r="F16351" s="95">
        <v>328553</v>
      </c>
      <c r="G16351" s="95">
        <v>250</v>
      </c>
      <c r="H16351" s="93" t="s">
        <v>8976</v>
      </c>
      <c r="I16351" s="93" t="s">
        <v>23896</v>
      </c>
      <c r="J16351" s="93" t="s">
        <v>20855</v>
      </c>
      <c r="K16351" s="93" t="s">
        <v>6857</v>
      </c>
      <c r="L16351" s="14">
        <f>AND(vyberHrace&lt;&gt;"",ISNUMBER(SEARCH(vyberHrace,$B16351)))</f>
      </c>
      <c r="M16351" s="14">
        <f>AND($I16351=MID(kododd,1,2),$J16351=MID(kododd,3,3))</f>
      </c>
    </row>
    <row r="16352">
      <c r="A16352" s="95">
        <v>49359</v>
      </c>
      <c r="B16352" s="93" t="s">
        <v>11035</v>
      </c>
      <c r="C16352" s="93" t="s">
        <v>1406</v>
      </c>
      <c r="D16352" s="95">
        <v>1682</v>
      </c>
      <c r="E16352" s="95">
        <v>1855</v>
      </c>
      <c r="F16352" s="95">
        <v>23742836</v>
      </c>
      <c r="G16352" s="95">
        <v>250</v>
      </c>
      <c r="H16352" s="93" t="s">
        <v>8976</v>
      </c>
      <c r="I16352" s="93" t="s">
        <v>23896</v>
      </c>
      <c r="J16352" s="93" t="s">
        <v>20864</v>
      </c>
      <c r="K16352" s="93" t="s">
        <v>26135</v>
      </c>
      <c r="L16352" s="14">
        <f>AND(vyberHrace&lt;&gt;"",ISNUMBER(SEARCH(vyberHrace,$B16352)))</f>
      </c>
      <c r="M16352" s="14">
        <f>AND($I16352=MID(kododd,1,2),$J16352=MID(kododd,3,3))</f>
      </c>
    </row>
    <row r="16353">
      <c r="A16353" s="95">
        <v>13505</v>
      </c>
      <c r="B16353" s="93" t="s">
        <v>11036</v>
      </c>
      <c r="C16353" s="93" t="s">
        <v>1474</v>
      </c>
      <c r="D16353" s="95">
        <v>1689</v>
      </c>
      <c r="G16353" s="95">
        <v>0</v>
      </c>
      <c r="H16353" s="93" t="s">
        <v>8976</v>
      </c>
      <c r="I16353" s="93" t="s">
        <v>23896</v>
      </c>
      <c r="J16353" s="93" t="s">
        <v>20923</v>
      </c>
      <c r="K16353" s="93" t="s">
        <v>5569</v>
      </c>
      <c r="L16353" s="14">
        <f>AND(vyberHrace&lt;&gt;"",ISNUMBER(SEARCH(vyberHrace,$B16353)))</f>
      </c>
      <c r="M16353" s="14">
        <f>AND($I16353=MID(kododd,1,2),$J16353=MID(kododd,3,3))</f>
      </c>
    </row>
    <row r="16354">
      <c r="A16354" s="95">
        <v>56393</v>
      </c>
      <c r="B16354" s="93" t="s">
        <v>11036</v>
      </c>
      <c r="C16354" s="93" t="s">
        <v>1422</v>
      </c>
      <c r="G16354" s="95">
        <v>250</v>
      </c>
      <c r="H16354" s="93" t="s">
        <v>8976</v>
      </c>
      <c r="I16354" s="93" t="s">
        <v>23896</v>
      </c>
      <c r="J16354" s="93" t="s">
        <v>20884</v>
      </c>
      <c r="K16354" s="93" t="s">
        <v>6876</v>
      </c>
      <c r="L16354" s="14">
        <f>AND(vyberHrace&lt;&gt;"",ISNUMBER(SEARCH(vyberHrace,$B16354)))</f>
      </c>
      <c r="M16354" s="14">
        <f>AND($I16354=MID(kododd,1,2),$J16354=MID(kododd,3,3))</f>
      </c>
    </row>
    <row r="16355">
      <c r="A16355" s="95">
        <v>3772</v>
      </c>
      <c r="B16355" s="93" t="s">
        <v>11037</v>
      </c>
      <c r="C16355" s="93" t="s">
        <v>1435</v>
      </c>
      <c r="D16355" s="95">
        <v>1790</v>
      </c>
      <c r="E16355" s="95">
        <v>1901</v>
      </c>
      <c r="F16355" s="95">
        <v>336653</v>
      </c>
      <c r="G16355" s="95">
        <v>0</v>
      </c>
      <c r="H16355" s="93" t="s">
        <v>8976</v>
      </c>
      <c r="I16355" s="93" t="s">
        <v>23896</v>
      </c>
      <c r="J16355" s="93" t="s">
        <v>20947</v>
      </c>
      <c r="K16355" s="93" t="s">
        <v>11264</v>
      </c>
      <c r="L16355" s="14">
        <f>AND(vyberHrace&lt;&gt;"",ISNUMBER(SEARCH(vyberHrace,$B16355)))</f>
      </c>
      <c r="M16355" s="14">
        <f>AND($I16355=MID(kododd,1,2),$J16355=MID(kododd,3,3))</f>
      </c>
    </row>
    <row r="16356">
      <c r="A16356" s="95">
        <v>48876</v>
      </c>
      <c r="B16356" s="93" t="s">
        <v>11040</v>
      </c>
      <c r="C16356" s="93" t="s">
        <v>1399</v>
      </c>
      <c r="G16356" s="95">
        <v>250</v>
      </c>
      <c r="H16356" s="93" t="s">
        <v>8976</v>
      </c>
      <c r="I16356" s="93" t="s">
        <v>23896</v>
      </c>
      <c r="J16356" s="93" t="s">
        <v>20946</v>
      </c>
      <c r="K16356" s="93" t="s">
        <v>7807</v>
      </c>
      <c r="L16356" s="14">
        <f>AND(vyberHrace&lt;&gt;"",ISNUMBER(SEARCH(vyberHrace,$B16356)))</f>
      </c>
      <c r="M16356" s="14">
        <f>AND($I16356=MID(kododd,1,2),$J16356=MID(kododd,3,3))</f>
      </c>
    </row>
    <row r="16357">
      <c r="A16357" s="95">
        <v>15694</v>
      </c>
      <c r="B16357" s="93" t="s">
        <v>11042</v>
      </c>
      <c r="C16357" s="93" t="s">
        <v>1441</v>
      </c>
      <c r="D16357" s="95">
        <v>1507</v>
      </c>
      <c r="G16357" s="95">
        <v>250</v>
      </c>
      <c r="H16357" s="93" t="s">
        <v>8976</v>
      </c>
      <c r="I16357" s="93" t="s">
        <v>23896</v>
      </c>
      <c r="J16357" s="93" t="s">
        <v>20946</v>
      </c>
      <c r="K16357" s="93" t="s">
        <v>7807</v>
      </c>
      <c r="L16357" s="14">
        <f>AND(vyberHrace&lt;&gt;"",ISNUMBER(SEARCH(vyberHrace,$B16357)))</f>
      </c>
      <c r="M16357" s="14">
        <f>AND($I16357=MID(kododd,1,2),$J16357=MID(kododd,3,3))</f>
      </c>
    </row>
    <row r="16358">
      <c r="A16358" s="95">
        <v>63723</v>
      </c>
      <c r="B16358" s="93" t="s">
        <v>29874</v>
      </c>
      <c r="C16358" s="93" t="s">
        <v>1419</v>
      </c>
      <c r="G16358" s="95">
        <v>250</v>
      </c>
      <c r="H16358" s="93" t="s">
        <v>8976</v>
      </c>
      <c r="I16358" s="93" t="s">
        <v>23896</v>
      </c>
      <c r="J16358" s="93" t="s">
        <v>20979</v>
      </c>
      <c r="K16358" s="93" t="s">
        <v>7806</v>
      </c>
      <c r="L16358" s="14">
        <f>AND(vyberHrace&lt;&gt;"",ISNUMBER(SEARCH(vyberHrace,$B16358)))</f>
      </c>
      <c r="M16358" s="14">
        <f>AND($I16358=MID(kododd,1,2),$J16358=MID(kododd,3,3))</f>
      </c>
    </row>
    <row r="16359">
      <c r="A16359" s="95">
        <v>59497</v>
      </c>
      <c r="B16359" s="93" t="s">
        <v>25902</v>
      </c>
      <c r="C16359" s="93" t="s">
        <v>1412</v>
      </c>
      <c r="G16359" s="95">
        <v>250</v>
      </c>
      <c r="H16359" s="93" t="s">
        <v>8976</v>
      </c>
      <c r="I16359" s="93" t="s">
        <v>23896</v>
      </c>
      <c r="J16359" s="93" t="s">
        <v>20852</v>
      </c>
      <c r="K16359" s="93" t="s">
        <v>6013</v>
      </c>
      <c r="L16359" s="14">
        <f>AND(vyberHrace&lt;&gt;"",ISNUMBER(SEARCH(vyberHrace,$B16359)))</f>
      </c>
      <c r="M16359" s="14">
        <f>AND($I16359=MID(kododd,1,2),$J16359=MID(kododd,3,3))</f>
      </c>
    </row>
    <row r="16360">
      <c r="A16360" s="95">
        <v>61298</v>
      </c>
      <c r="B16360" s="93" t="s">
        <v>11065</v>
      </c>
      <c r="C16360" s="93" t="s">
        <v>1402</v>
      </c>
      <c r="G16360" s="95">
        <v>0</v>
      </c>
      <c r="H16360" s="93" t="s">
        <v>8976</v>
      </c>
      <c r="I16360" s="93" t="s">
        <v>23896</v>
      </c>
      <c r="J16360" s="93" t="s">
        <v>20874</v>
      </c>
      <c r="K16360" s="93" t="s">
        <v>1964</v>
      </c>
      <c r="L16360" s="14">
        <f>AND(vyberHrace&lt;&gt;"",ISNUMBER(SEARCH(vyberHrace,$B16360)))</f>
      </c>
      <c r="M16360" s="14">
        <f>AND($I16360=MID(kododd,1,2),$J16360=MID(kododd,3,3))</f>
      </c>
    </row>
    <row r="16361">
      <c r="A16361" s="95">
        <v>62507</v>
      </c>
      <c r="B16361" s="93" t="s">
        <v>29334</v>
      </c>
      <c r="C16361" s="93" t="s">
        <v>1488</v>
      </c>
      <c r="G16361" s="95">
        <v>250</v>
      </c>
      <c r="H16361" s="93" t="s">
        <v>8976</v>
      </c>
      <c r="I16361" s="93" t="s">
        <v>23896</v>
      </c>
      <c r="J16361" s="93" t="s">
        <v>20954</v>
      </c>
      <c r="K16361" s="93" t="s">
        <v>133</v>
      </c>
      <c r="L16361" s="14">
        <f>AND(vyberHrace&lt;&gt;"",ISNUMBER(SEARCH(vyberHrace,$B16361)))</f>
      </c>
      <c r="M16361" s="14">
        <f>AND($I16361=MID(kododd,1,2),$J16361=MID(kododd,3,3))</f>
      </c>
    </row>
    <row r="16362">
      <c r="A16362" s="95">
        <v>41238</v>
      </c>
      <c r="B16362" s="93" t="s">
        <v>10957</v>
      </c>
      <c r="C16362" s="93" t="s">
        <v>1414</v>
      </c>
      <c r="D16362" s="95">
        <v>1590</v>
      </c>
      <c r="F16362" s="95">
        <v>23756624</v>
      </c>
      <c r="G16362" s="95">
        <v>0</v>
      </c>
      <c r="H16362" s="93" t="s">
        <v>8976</v>
      </c>
      <c r="I16362" s="93" t="s">
        <v>23896</v>
      </c>
      <c r="J16362" s="93" t="s">
        <v>20943</v>
      </c>
      <c r="K16362" s="93" t="s">
        <v>9089</v>
      </c>
      <c r="L16362" s="14">
        <f>AND(vyberHrace&lt;&gt;"",ISNUMBER(SEARCH(vyberHrace,$B16362)))</f>
      </c>
      <c r="M16362" s="14">
        <f>AND($I16362=MID(kododd,1,2),$J16362=MID(kododd,3,3))</f>
      </c>
    </row>
    <row r="16363">
      <c r="A16363" s="95">
        <v>43220</v>
      </c>
      <c r="B16363" s="93" t="s">
        <v>5223</v>
      </c>
      <c r="C16363" s="93" t="s">
        <v>1457</v>
      </c>
      <c r="D16363" s="95">
        <v>1258</v>
      </c>
      <c r="E16363" s="95">
        <v>1667</v>
      </c>
      <c r="F16363" s="95">
        <v>23769270</v>
      </c>
      <c r="G16363" s="95">
        <v>250</v>
      </c>
      <c r="H16363" s="93" t="s">
        <v>8976</v>
      </c>
      <c r="I16363" s="93" t="s">
        <v>23896</v>
      </c>
      <c r="J16363" s="93" t="s">
        <v>20962</v>
      </c>
      <c r="K16363" s="93" t="s">
        <v>3831</v>
      </c>
      <c r="L16363" s="14">
        <f>AND(vyberHrace&lt;&gt;"",ISNUMBER(SEARCH(vyberHrace,$B16363)))</f>
      </c>
      <c r="M16363" s="14">
        <f>AND($I16363=MID(kododd,1,2),$J16363=MID(kododd,3,3))</f>
      </c>
    </row>
    <row r="16364">
      <c r="A16364" s="95">
        <v>49101</v>
      </c>
      <c r="B16364" s="93" t="s">
        <v>5227</v>
      </c>
      <c r="C16364" s="93" t="s">
        <v>1410</v>
      </c>
      <c r="G16364" s="95">
        <v>0</v>
      </c>
      <c r="H16364" s="93" t="s">
        <v>8976</v>
      </c>
      <c r="I16364" s="93" t="s">
        <v>23896</v>
      </c>
      <c r="J16364" s="93" t="s">
        <v>20942</v>
      </c>
      <c r="K16364" s="93" t="s">
        <v>5629</v>
      </c>
      <c r="L16364" s="14">
        <f>AND(vyberHrace&lt;&gt;"",ISNUMBER(SEARCH(vyberHrace,$B16364)))</f>
      </c>
      <c r="M16364" s="14">
        <f>AND($I16364=MID(kododd,1,2),$J16364=MID(kododd,3,3))</f>
      </c>
    </row>
    <row r="16365">
      <c r="A16365" s="95">
        <v>58903</v>
      </c>
      <c r="B16365" s="93" t="s">
        <v>25367</v>
      </c>
      <c r="C16365" s="93" t="s">
        <v>1420</v>
      </c>
      <c r="F16365" s="95">
        <v>23783591</v>
      </c>
      <c r="G16365" s="95">
        <v>0</v>
      </c>
      <c r="H16365" s="93" t="s">
        <v>8976</v>
      </c>
      <c r="I16365" s="93" t="s">
        <v>23896</v>
      </c>
      <c r="J16365" s="93" t="s">
        <v>20927</v>
      </c>
      <c r="K16365" s="93" t="s">
        <v>1501</v>
      </c>
      <c r="L16365" s="14">
        <f>AND(vyberHrace&lt;&gt;"",ISNUMBER(SEARCH(vyberHrace,$B16365)))</f>
      </c>
      <c r="M16365" s="14">
        <f>AND($I16365=MID(kododd,1,2),$J16365=MID(kododd,3,3))</f>
      </c>
    </row>
    <row r="16366">
      <c r="A16366" s="95">
        <v>55296</v>
      </c>
      <c r="B16366" s="93" t="s">
        <v>931</v>
      </c>
      <c r="C16366" s="93" t="s">
        <v>1415</v>
      </c>
      <c r="D16366" s="95">
        <v>1577</v>
      </c>
      <c r="G16366" s="95">
        <v>250</v>
      </c>
      <c r="H16366" s="93" t="s">
        <v>8976</v>
      </c>
      <c r="I16366" s="93" t="s">
        <v>23896</v>
      </c>
      <c r="J16366" s="93" t="s">
        <v>21022</v>
      </c>
      <c r="K16366" s="93" t="s">
        <v>1982</v>
      </c>
      <c r="L16366" s="14">
        <f>AND(vyberHrace&lt;&gt;"",ISNUMBER(SEARCH(vyberHrace,$B16366)))</f>
      </c>
      <c r="M16366" s="14">
        <f>AND($I16366=MID(kododd,1,2),$J16366=MID(kododd,3,3))</f>
      </c>
    </row>
    <row r="16367">
      <c r="A16367" s="95">
        <v>45445</v>
      </c>
      <c r="B16367" s="93" t="s">
        <v>5256</v>
      </c>
      <c r="C16367" s="93" t="s">
        <v>1402</v>
      </c>
      <c r="G16367" s="95">
        <v>0</v>
      </c>
      <c r="H16367" s="93" t="s">
        <v>8976</v>
      </c>
      <c r="I16367" s="93" t="s">
        <v>23896</v>
      </c>
      <c r="J16367" s="93" t="s">
        <v>20954</v>
      </c>
      <c r="K16367" s="93" t="s">
        <v>133</v>
      </c>
      <c r="L16367" s="14">
        <f>AND(vyberHrace&lt;&gt;"",ISNUMBER(SEARCH(vyberHrace,$B16367)))</f>
      </c>
      <c r="M16367" s="14">
        <f>AND($I16367=MID(kododd,1,2),$J16367=MID(kododd,3,3))</f>
      </c>
    </row>
    <row r="16368">
      <c r="A16368" s="95">
        <v>29476</v>
      </c>
      <c r="B16368" s="93" t="s">
        <v>5258</v>
      </c>
      <c r="C16368" s="93" t="s">
        <v>1431</v>
      </c>
      <c r="D16368" s="95">
        <v>2131</v>
      </c>
      <c r="E16368" s="95">
        <v>2131</v>
      </c>
      <c r="F16368" s="95">
        <v>345652</v>
      </c>
      <c r="G16368" s="95">
        <v>0</v>
      </c>
      <c r="H16368" s="93" t="s">
        <v>8976</v>
      </c>
      <c r="I16368" s="93" t="s">
        <v>23896</v>
      </c>
      <c r="J16368" s="93" t="s">
        <v>20975</v>
      </c>
      <c r="K16368" s="93" t="s">
        <v>4922</v>
      </c>
      <c r="L16368" s="14">
        <f>AND(vyberHrace&lt;&gt;"",ISNUMBER(SEARCH(vyberHrace,$B16368)))</f>
      </c>
      <c r="M16368" s="14">
        <f>AND($I16368=MID(kododd,1,2),$J16368=MID(kododd,3,3))</f>
      </c>
    </row>
    <row r="16369">
      <c r="A16369" s="95">
        <v>58747</v>
      </c>
      <c r="B16369" s="93" t="s">
        <v>25225</v>
      </c>
      <c r="C16369" s="93" t="s">
        <v>1432</v>
      </c>
      <c r="D16369" s="95">
        <v>1418</v>
      </c>
      <c r="F16369" s="95">
        <v>23784628</v>
      </c>
      <c r="G16369" s="95">
        <v>250</v>
      </c>
      <c r="H16369" s="93" t="s">
        <v>8976</v>
      </c>
      <c r="I16369" s="93" t="s">
        <v>23896</v>
      </c>
      <c r="J16369" s="93" t="s">
        <v>20963</v>
      </c>
      <c r="K16369" s="93" t="s">
        <v>8996</v>
      </c>
      <c r="L16369" s="14">
        <f>AND(vyberHrace&lt;&gt;"",ISNUMBER(SEARCH(vyberHrace,$B16369)))</f>
      </c>
      <c r="M16369" s="14">
        <f>AND($I16369=MID(kododd,1,2),$J16369=MID(kododd,3,3))</f>
      </c>
    </row>
    <row r="16370">
      <c r="A16370" s="95">
        <v>11025</v>
      </c>
      <c r="B16370" s="93" t="s">
        <v>5262</v>
      </c>
      <c r="C16370" s="93" t="s">
        <v>1436</v>
      </c>
      <c r="D16370" s="95">
        <v>1974</v>
      </c>
      <c r="E16370" s="95">
        <v>2002</v>
      </c>
      <c r="F16370" s="95">
        <v>330205</v>
      </c>
      <c r="G16370" s="95">
        <v>0</v>
      </c>
      <c r="H16370" s="93" t="s">
        <v>8976</v>
      </c>
      <c r="I16370" s="93" t="s">
        <v>23896</v>
      </c>
      <c r="J16370" s="93" t="s">
        <v>20975</v>
      </c>
      <c r="K16370" s="93" t="s">
        <v>4922</v>
      </c>
      <c r="L16370" s="14">
        <f>AND(vyberHrace&lt;&gt;"",ISNUMBER(SEARCH(vyberHrace,$B16370)))</f>
      </c>
      <c r="M16370" s="14">
        <f>AND($I16370=MID(kododd,1,2),$J16370=MID(kododd,3,3))</f>
      </c>
    </row>
    <row r="16371">
      <c r="A16371" s="95">
        <v>57575</v>
      </c>
      <c r="B16371" s="93" t="s">
        <v>22863</v>
      </c>
      <c r="C16371" s="93" t="s">
        <v>1407</v>
      </c>
      <c r="E16371" s="95">
        <v>1642</v>
      </c>
      <c r="F16371" s="95">
        <v>386324</v>
      </c>
      <c r="G16371" s="95">
        <v>0</v>
      </c>
      <c r="H16371" s="93" t="s">
        <v>8976</v>
      </c>
      <c r="I16371" s="93" t="s">
        <v>23896</v>
      </c>
      <c r="J16371" s="93" t="s">
        <v>23412</v>
      </c>
      <c r="K16371" s="93" t="s">
        <v>21367</v>
      </c>
      <c r="L16371" s="14">
        <f>AND(vyberHrace&lt;&gt;"",ISNUMBER(SEARCH(vyberHrace,$B16371)))</f>
      </c>
      <c r="M16371" s="14">
        <f>AND($I16371=MID(kododd,1,2),$J16371=MID(kododd,3,3))</f>
      </c>
    </row>
    <row r="16372">
      <c r="A16372" s="95">
        <v>35974</v>
      </c>
      <c r="B16372" s="93" t="s">
        <v>7396</v>
      </c>
      <c r="C16372" s="93" t="s">
        <v>1461</v>
      </c>
      <c r="D16372" s="95">
        <v>1572</v>
      </c>
      <c r="E16372" s="95">
        <v>1723</v>
      </c>
      <c r="F16372" s="95">
        <v>23707232</v>
      </c>
      <c r="G16372" s="95">
        <v>250</v>
      </c>
      <c r="H16372" s="93" t="s">
        <v>8976</v>
      </c>
      <c r="I16372" s="93" t="s">
        <v>23896</v>
      </c>
      <c r="J16372" s="93" t="s">
        <v>21002</v>
      </c>
      <c r="K16372" s="93" t="s">
        <v>4931</v>
      </c>
      <c r="L16372" s="14">
        <f>AND(vyberHrace&lt;&gt;"",ISNUMBER(SEARCH(vyberHrace,$B16372)))</f>
      </c>
      <c r="M16372" s="14">
        <f>AND($I16372=MID(kododd,1,2),$J16372=MID(kododd,3,3))</f>
      </c>
    </row>
    <row r="16373">
      <c r="A16373" s="95">
        <v>59368</v>
      </c>
      <c r="B16373" s="93" t="s">
        <v>7400</v>
      </c>
      <c r="C16373" s="93" t="s">
        <v>1406</v>
      </c>
      <c r="G16373" s="95">
        <v>250</v>
      </c>
      <c r="H16373" s="93" t="s">
        <v>8976</v>
      </c>
      <c r="I16373" s="93" t="s">
        <v>23896</v>
      </c>
      <c r="J16373" s="93" t="s">
        <v>21029</v>
      </c>
      <c r="K16373" s="93" t="s">
        <v>23953</v>
      </c>
      <c r="L16373" s="14">
        <f>AND(vyberHrace&lt;&gt;"",ISNUMBER(SEARCH(vyberHrace,$B16373)))</f>
      </c>
      <c r="M16373" s="14">
        <f>AND($I16373=MID(kododd,1,2),$J16373=MID(kododd,3,3))</f>
      </c>
    </row>
    <row r="16374">
      <c r="A16374" s="95">
        <v>59755</v>
      </c>
      <c r="B16374" s="93" t="s">
        <v>26270</v>
      </c>
      <c r="C16374" s="93" t="s">
        <v>1399</v>
      </c>
      <c r="G16374" s="95">
        <v>250</v>
      </c>
      <c r="H16374" s="93" t="s">
        <v>8976</v>
      </c>
      <c r="I16374" s="93" t="s">
        <v>23896</v>
      </c>
      <c r="J16374" s="93" t="s">
        <v>26119</v>
      </c>
      <c r="K16374" s="93" t="s">
        <v>25977</v>
      </c>
      <c r="L16374" s="14">
        <f>AND(vyberHrace&lt;&gt;"",ISNUMBER(SEARCH(vyberHrace,$B16374)))</f>
      </c>
      <c r="M16374" s="14">
        <f>AND($I16374=MID(kododd,1,2),$J16374=MID(kododd,3,3))</f>
      </c>
    </row>
    <row r="16375">
      <c r="A16375" s="95">
        <v>57670</v>
      </c>
      <c r="B16375" s="93" t="s">
        <v>24240</v>
      </c>
      <c r="C16375" s="93" t="s">
        <v>1459</v>
      </c>
      <c r="F16375" s="95">
        <v>23770686</v>
      </c>
      <c r="G16375" s="95">
        <v>250</v>
      </c>
      <c r="H16375" s="93" t="s">
        <v>8976</v>
      </c>
      <c r="I16375" s="93" t="s">
        <v>23896</v>
      </c>
      <c r="J16375" s="93" t="s">
        <v>20845</v>
      </c>
      <c r="K16375" s="93" t="s">
        <v>8980</v>
      </c>
      <c r="L16375" s="14">
        <f>AND(vyberHrace&lt;&gt;"",ISNUMBER(SEARCH(vyberHrace,$B16375)))</f>
      </c>
      <c r="M16375" s="14">
        <f>AND($I16375=MID(kododd,1,2),$J16375=MID(kododd,3,3))</f>
      </c>
    </row>
    <row r="16376">
      <c r="A16376" s="95">
        <v>6270</v>
      </c>
      <c r="B16376" s="93" t="s">
        <v>29335</v>
      </c>
      <c r="C16376" s="93" t="s">
        <v>1463</v>
      </c>
      <c r="D16376" s="95">
        <v>1575</v>
      </c>
      <c r="G16376" s="95">
        <v>250</v>
      </c>
      <c r="H16376" s="93" t="s">
        <v>8976</v>
      </c>
      <c r="I16376" s="93" t="s">
        <v>23896</v>
      </c>
      <c r="J16376" s="93" t="s">
        <v>20942</v>
      </c>
      <c r="K16376" s="93" t="s">
        <v>5629</v>
      </c>
      <c r="L16376" s="14">
        <f>AND(vyberHrace&lt;&gt;"",ISNUMBER(SEARCH(vyberHrace,$B16376)))</f>
      </c>
      <c r="M16376" s="14">
        <f>AND($I16376=MID(kododd,1,2),$J16376=MID(kododd,3,3))</f>
      </c>
    </row>
    <row r="16377">
      <c r="A16377" s="95">
        <v>14092</v>
      </c>
      <c r="B16377" s="93" t="s">
        <v>4118</v>
      </c>
      <c r="C16377" s="93" t="s">
        <v>1439</v>
      </c>
      <c r="D16377" s="95">
        <v>1602</v>
      </c>
      <c r="G16377" s="95">
        <v>250</v>
      </c>
      <c r="H16377" s="93" t="s">
        <v>8976</v>
      </c>
      <c r="I16377" s="93" t="s">
        <v>23896</v>
      </c>
      <c r="J16377" s="93" t="s">
        <v>20934</v>
      </c>
      <c r="K16377" s="93" t="s">
        <v>5663</v>
      </c>
      <c r="L16377" s="14">
        <f>AND(vyberHrace&lt;&gt;"",ISNUMBER(SEARCH(vyberHrace,$B16377)))</f>
      </c>
      <c r="M16377" s="14">
        <f>AND($I16377=MID(kododd,1,2),$J16377=MID(kododd,3,3))</f>
      </c>
    </row>
    <row r="16378">
      <c r="A16378" s="95">
        <v>2385</v>
      </c>
      <c r="B16378" s="93" t="s">
        <v>4119</v>
      </c>
      <c r="C16378" s="93" t="s">
        <v>1432</v>
      </c>
      <c r="D16378" s="95">
        <v>1673</v>
      </c>
      <c r="E16378" s="95">
        <v>1790</v>
      </c>
      <c r="F16378" s="95">
        <v>329150</v>
      </c>
      <c r="G16378" s="95">
        <v>250</v>
      </c>
      <c r="H16378" s="93" t="s">
        <v>8976</v>
      </c>
      <c r="I16378" s="93" t="s">
        <v>23896</v>
      </c>
      <c r="J16378" s="93" t="s">
        <v>20943</v>
      </c>
      <c r="K16378" s="93" t="s">
        <v>9089</v>
      </c>
      <c r="L16378" s="14">
        <f>AND(vyberHrace&lt;&gt;"",ISNUMBER(SEARCH(vyberHrace,$B16378)))</f>
      </c>
      <c r="M16378" s="14">
        <f>AND($I16378=MID(kododd,1,2),$J16378=MID(kododd,3,3))</f>
      </c>
    </row>
    <row r="16379">
      <c r="A16379" s="95">
        <v>54361</v>
      </c>
      <c r="B16379" s="93" t="s">
        <v>866</v>
      </c>
      <c r="C16379" s="93" t="s">
        <v>1411</v>
      </c>
      <c r="D16379" s="95">
        <v>1350</v>
      </c>
      <c r="E16379" s="95">
        <v>1543</v>
      </c>
      <c r="F16379" s="95">
        <v>23753501</v>
      </c>
      <c r="G16379" s="95">
        <v>250</v>
      </c>
      <c r="H16379" s="93" t="s">
        <v>8976</v>
      </c>
      <c r="I16379" s="93" t="s">
        <v>23896</v>
      </c>
      <c r="J16379" s="93" t="s">
        <v>20864</v>
      </c>
      <c r="K16379" s="93" t="s">
        <v>26135</v>
      </c>
      <c r="L16379" s="14">
        <f>AND(vyberHrace&lt;&gt;"",ISNUMBER(SEARCH(vyberHrace,$B16379)))</f>
      </c>
      <c r="M16379" s="14">
        <f>AND($I16379=MID(kododd,1,2),$J16379=MID(kododd,3,3))</f>
      </c>
    </row>
    <row r="16380">
      <c r="A16380" s="95">
        <v>45444</v>
      </c>
      <c r="B16380" s="93" t="s">
        <v>4135</v>
      </c>
      <c r="C16380" s="93" t="s">
        <v>1400</v>
      </c>
      <c r="D16380" s="95">
        <v>1930</v>
      </c>
      <c r="E16380" s="95">
        <v>1972</v>
      </c>
      <c r="F16380" s="95">
        <v>23713836</v>
      </c>
      <c r="G16380" s="95">
        <v>250</v>
      </c>
      <c r="H16380" s="93" t="s">
        <v>8976</v>
      </c>
      <c r="I16380" s="93" t="s">
        <v>23896</v>
      </c>
      <c r="J16380" s="93" t="s">
        <v>20954</v>
      </c>
      <c r="K16380" s="93" t="s">
        <v>133</v>
      </c>
      <c r="L16380" s="14">
        <f>AND(vyberHrace&lt;&gt;"",ISNUMBER(SEARCH(vyberHrace,$B16380)))</f>
      </c>
      <c r="M16380" s="14">
        <f>AND($I16380=MID(kododd,1,2),$J16380=MID(kododd,3,3))</f>
      </c>
    </row>
    <row r="16381">
      <c r="A16381" s="95">
        <v>54360</v>
      </c>
      <c r="B16381" s="93" t="s">
        <v>867</v>
      </c>
      <c r="C16381" s="93" t="s">
        <v>1420</v>
      </c>
      <c r="D16381" s="95">
        <v>1144</v>
      </c>
      <c r="E16381" s="95">
        <v>1513</v>
      </c>
      <c r="F16381" s="95">
        <v>23753510</v>
      </c>
      <c r="G16381" s="95">
        <v>250</v>
      </c>
      <c r="H16381" s="93" t="s">
        <v>8976</v>
      </c>
      <c r="I16381" s="93" t="s">
        <v>23896</v>
      </c>
      <c r="J16381" s="93" t="s">
        <v>20864</v>
      </c>
      <c r="K16381" s="93" t="s">
        <v>26135</v>
      </c>
      <c r="L16381" s="14">
        <f>AND(vyberHrace&lt;&gt;"",ISNUMBER(SEARCH(vyberHrace,$B16381)))</f>
      </c>
      <c r="M16381" s="14">
        <f>AND($I16381=MID(kododd,1,2),$J16381=MID(kododd,3,3))</f>
      </c>
    </row>
    <row r="16382">
      <c r="A16382" s="95">
        <v>4481</v>
      </c>
      <c r="B16382" s="93" t="s">
        <v>4138</v>
      </c>
      <c r="C16382" s="93" t="s">
        <v>1415</v>
      </c>
      <c r="D16382" s="95">
        <v>1826</v>
      </c>
      <c r="F16382" s="95">
        <v>23781726</v>
      </c>
      <c r="G16382" s="95">
        <v>250</v>
      </c>
      <c r="H16382" s="93" t="s">
        <v>8976</v>
      </c>
      <c r="I16382" s="93" t="s">
        <v>23896</v>
      </c>
      <c r="J16382" s="93" t="s">
        <v>20949</v>
      </c>
      <c r="K16382" s="93" t="s">
        <v>5012</v>
      </c>
      <c r="L16382" s="14">
        <f>AND(vyberHrace&lt;&gt;"",ISNUMBER(SEARCH(vyberHrace,$B16382)))</f>
      </c>
      <c r="M16382" s="14">
        <f>AND($I16382=MID(kododd,1,2),$J16382=MID(kododd,3,3))</f>
      </c>
    </row>
    <row r="16383">
      <c r="A16383" s="95">
        <v>59787</v>
      </c>
      <c r="B16383" s="93" t="s">
        <v>26299</v>
      </c>
      <c r="C16383" s="93" t="s">
        <v>1400</v>
      </c>
      <c r="G16383" s="95">
        <v>250</v>
      </c>
      <c r="H16383" s="93" t="s">
        <v>8976</v>
      </c>
      <c r="I16383" s="93" t="s">
        <v>23896</v>
      </c>
      <c r="J16383" s="93" t="s">
        <v>20876</v>
      </c>
      <c r="K16383" s="93" t="s">
        <v>1965</v>
      </c>
      <c r="L16383" s="14">
        <f>AND(vyberHrace&lt;&gt;"",ISNUMBER(SEARCH(vyberHrace,$B16383)))</f>
      </c>
      <c r="M16383" s="14">
        <f>AND($I16383=MID(kododd,1,2),$J16383=MID(kododd,3,3))</f>
      </c>
    </row>
    <row r="16384">
      <c r="A16384" s="95">
        <v>23980</v>
      </c>
      <c r="B16384" s="93" t="s">
        <v>4141</v>
      </c>
      <c r="C16384" s="93" t="s">
        <v>1430</v>
      </c>
      <c r="G16384" s="95">
        <v>0</v>
      </c>
      <c r="H16384" s="93" t="s">
        <v>8976</v>
      </c>
      <c r="I16384" s="93" t="s">
        <v>23896</v>
      </c>
      <c r="J16384" s="93" t="s">
        <v>20947</v>
      </c>
      <c r="K16384" s="93" t="s">
        <v>11264</v>
      </c>
      <c r="L16384" s="14">
        <f>AND(vyberHrace&lt;&gt;"",ISNUMBER(SEARCH(vyberHrace,$B16384)))</f>
      </c>
      <c r="M16384" s="14">
        <f>AND($I16384=MID(kododd,1,2),$J16384=MID(kododd,3,3))</f>
      </c>
    </row>
    <row r="16385">
      <c r="A16385" s="95">
        <v>4634</v>
      </c>
      <c r="B16385" s="93" t="s">
        <v>3694</v>
      </c>
      <c r="C16385" s="93" t="s">
        <v>1471</v>
      </c>
      <c r="D16385" s="95">
        <v>1530</v>
      </c>
      <c r="E16385" s="95">
        <v>1686</v>
      </c>
      <c r="F16385" s="95">
        <v>23757850</v>
      </c>
      <c r="G16385" s="95">
        <v>0</v>
      </c>
      <c r="H16385" s="93" t="s">
        <v>8976</v>
      </c>
      <c r="I16385" s="93" t="s">
        <v>23896</v>
      </c>
      <c r="J16385" s="93" t="s">
        <v>20923</v>
      </c>
      <c r="K16385" s="93" t="s">
        <v>5569</v>
      </c>
      <c r="L16385" s="14">
        <f>AND(vyberHrace&lt;&gt;"",ISNUMBER(SEARCH(vyberHrace,$B16385)))</f>
      </c>
      <c r="M16385" s="14">
        <f>AND($I16385=MID(kododd,1,2),$J16385=MID(kododd,3,3))</f>
      </c>
    </row>
    <row r="16386">
      <c r="A16386" s="95">
        <v>52465</v>
      </c>
      <c r="B16386" s="93" t="s">
        <v>3989</v>
      </c>
      <c r="C16386" s="93" t="s">
        <v>1422</v>
      </c>
      <c r="D16386" s="95">
        <v>1100</v>
      </c>
      <c r="G16386" s="95">
        <v>0</v>
      </c>
      <c r="H16386" s="93" t="s">
        <v>8976</v>
      </c>
      <c r="I16386" s="93" t="s">
        <v>23896</v>
      </c>
      <c r="J16386" s="93" t="s">
        <v>20882</v>
      </c>
      <c r="K16386" s="93" t="s">
        <v>5088</v>
      </c>
      <c r="L16386" s="14">
        <f>AND(vyberHrace&lt;&gt;"",ISNUMBER(SEARCH(vyberHrace,$B16386)))</f>
      </c>
      <c r="M16386" s="14">
        <f>AND($I16386=MID(kododd,1,2),$J16386=MID(kododd,3,3))</f>
      </c>
    </row>
    <row r="16387">
      <c r="A16387" s="95">
        <v>36571</v>
      </c>
      <c r="B16387" s="93" t="s">
        <v>21181</v>
      </c>
      <c r="C16387" s="93" t="s">
        <v>1430</v>
      </c>
      <c r="D16387" s="95">
        <v>1698</v>
      </c>
      <c r="E16387" s="95">
        <v>1787</v>
      </c>
      <c r="F16387" s="95">
        <v>355623</v>
      </c>
      <c r="G16387" s="95">
        <v>250</v>
      </c>
      <c r="H16387" s="93" t="s">
        <v>8976</v>
      </c>
      <c r="I16387" s="93" t="s">
        <v>23896</v>
      </c>
      <c r="J16387" s="93" t="s">
        <v>20855</v>
      </c>
      <c r="K16387" s="93" t="s">
        <v>6857</v>
      </c>
      <c r="L16387" s="14">
        <f>AND(vyberHrace&lt;&gt;"",ISNUMBER(SEARCH(vyberHrace,$B16387)))</f>
      </c>
      <c r="M16387" s="14">
        <f>AND($I16387=MID(kododd,1,2),$J16387=MID(kododd,3,3))</f>
      </c>
    </row>
    <row r="16388">
      <c r="A16388" s="95">
        <v>37834</v>
      </c>
      <c r="B16388" s="93" t="s">
        <v>5367</v>
      </c>
      <c r="C16388" s="93" t="s">
        <v>1464</v>
      </c>
      <c r="D16388" s="95">
        <v>1756</v>
      </c>
      <c r="E16388" s="95">
        <v>1842</v>
      </c>
      <c r="F16388" s="95">
        <v>376566</v>
      </c>
      <c r="G16388" s="95">
        <v>250</v>
      </c>
      <c r="H16388" s="93" t="s">
        <v>8976</v>
      </c>
      <c r="I16388" s="93" t="s">
        <v>23896</v>
      </c>
      <c r="J16388" s="93" t="s">
        <v>21002</v>
      </c>
      <c r="K16388" s="93" t="s">
        <v>4931</v>
      </c>
      <c r="L16388" s="14">
        <f>AND(vyberHrace&lt;&gt;"",ISNUMBER(SEARCH(vyberHrace,$B16388)))</f>
      </c>
      <c r="M16388" s="14">
        <f>AND($I16388=MID(kododd,1,2),$J16388=MID(kododd,3,3))</f>
      </c>
    </row>
    <row r="16389">
      <c r="A16389" s="95">
        <v>62568</v>
      </c>
      <c r="B16389" s="93" t="s">
        <v>29336</v>
      </c>
      <c r="C16389" s="93" t="s">
        <v>1486</v>
      </c>
      <c r="G16389" s="95">
        <v>250</v>
      </c>
      <c r="H16389" s="93" t="s">
        <v>8976</v>
      </c>
      <c r="I16389" s="93" t="s">
        <v>23896</v>
      </c>
      <c r="J16389" s="93" t="s">
        <v>20954</v>
      </c>
      <c r="K16389" s="93" t="s">
        <v>133</v>
      </c>
      <c r="L16389" s="14">
        <f>AND(vyberHrace&lt;&gt;"",ISNUMBER(SEARCH(vyberHrace,$B16389)))</f>
      </c>
      <c r="M16389" s="14">
        <f>AND($I16389=MID(kododd,1,2),$J16389=MID(kododd,3,3))</f>
      </c>
    </row>
    <row r="16390">
      <c r="A16390" s="95">
        <v>44127</v>
      </c>
      <c r="B16390" s="93" t="s">
        <v>3620</v>
      </c>
      <c r="C16390" s="93" t="s">
        <v>1402</v>
      </c>
      <c r="D16390" s="95">
        <v>1943</v>
      </c>
      <c r="E16390" s="95">
        <v>2020</v>
      </c>
      <c r="F16390" s="95">
        <v>23703024</v>
      </c>
      <c r="G16390" s="95">
        <v>250</v>
      </c>
      <c r="H16390" s="93" t="s">
        <v>8976</v>
      </c>
      <c r="I16390" s="93" t="s">
        <v>23896</v>
      </c>
      <c r="J16390" s="93" t="s">
        <v>20864</v>
      </c>
      <c r="K16390" s="93" t="s">
        <v>26135</v>
      </c>
      <c r="L16390" s="14">
        <f>AND(vyberHrace&lt;&gt;"",ISNUMBER(SEARCH(vyberHrace,$B16390)))</f>
      </c>
      <c r="M16390" s="14">
        <f>AND($I16390=MID(kododd,1,2),$J16390=MID(kododd,3,3))</f>
      </c>
    </row>
    <row r="16391">
      <c r="A16391" s="95">
        <v>27967</v>
      </c>
      <c r="B16391" s="93" t="s">
        <v>3630</v>
      </c>
      <c r="C16391" s="93" t="s">
        <v>1407</v>
      </c>
      <c r="D16391" s="95">
        <v>1747</v>
      </c>
      <c r="F16391" s="95">
        <v>23757868</v>
      </c>
      <c r="G16391" s="95">
        <v>0</v>
      </c>
      <c r="H16391" s="93" t="s">
        <v>8976</v>
      </c>
      <c r="I16391" s="93" t="s">
        <v>23896</v>
      </c>
      <c r="J16391" s="93" t="s">
        <v>20897</v>
      </c>
      <c r="K16391" s="93" t="s">
        <v>5617</v>
      </c>
      <c r="L16391" s="14">
        <f>AND(vyberHrace&lt;&gt;"",ISNUMBER(SEARCH(vyberHrace,$B16391)))</f>
      </c>
      <c r="M16391" s="14">
        <f>AND($I16391=MID(kododd,1,2),$J16391=MID(kododd,3,3))</f>
      </c>
    </row>
    <row r="16392">
      <c r="A16392" s="95">
        <v>44612</v>
      </c>
      <c r="B16392" s="93" t="s">
        <v>12566</v>
      </c>
      <c r="C16392" s="93" t="s">
        <v>3255</v>
      </c>
      <c r="G16392" s="95">
        <v>0</v>
      </c>
      <c r="H16392" s="93" t="s">
        <v>8976</v>
      </c>
      <c r="I16392" s="93" t="s">
        <v>23896</v>
      </c>
      <c r="J16392" s="93" t="s">
        <v>20947</v>
      </c>
      <c r="K16392" s="93" t="s">
        <v>11264</v>
      </c>
      <c r="L16392" s="14">
        <f>AND(vyberHrace&lt;&gt;"",ISNUMBER(SEARCH(vyberHrace,$B16392)))</f>
      </c>
      <c r="M16392" s="14">
        <f>AND($I16392=MID(kododd,1,2),$J16392=MID(kododd,3,3))</f>
      </c>
    </row>
    <row r="16393">
      <c r="A16393" s="95">
        <v>45962</v>
      </c>
      <c r="B16393" s="93" t="s">
        <v>12566</v>
      </c>
      <c r="C16393" s="93" t="s">
        <v>1417</v>
      </c>
      <c r="D16393" s="95">
        <v>1144</v>
      </c>
      <c r="F16393" s="95">
        <v>23710225</v>
      </c>
      <c r="G16393" s="95">
        <v>250</v>
      </c>
      <c r="H16393" s="93" t="s">
        <v>8976</v>
      </c>
      <c r="I16393" s="93" t="s">
        <v>23896</v>
      </c>
      <c r="J16393" s="93" t="s">
        <v>20935</v>
      </c>
      <c r="K16393" s="93" t="s">
        <v>23916</v>
      </c>
      <c r="L16393" s="14">
        <f>AND(vyberHrace&lt;&gt;"",ISNUMBER(SEARCH(vyberHrace,$B16393)))</f>
      </c>
      <c r="M16393" s="14">
        <f>AND($I16393=MID(kododd,1,2),$J16393=MID(kododd,3,3))</f>
      </c>
    </row>
    <row r="16394">
      <c r="A16394" s="95">
        <v>42271</v>
      </c>
      <c r="B16394" s="93" t="s">
        <v>12569</v>
      </c>
      <c r="C16394" s="93" t="s">
        <v>1400</v>
      </c>
      <c r="D16394" s="95">
        <v>1621</v>
      </c>
      <c r="E16394" s="95">
        <v>1732</v>
      </c>
      <c r="F16394" s="95">
        <v>23710233</v>
      </c>
      <c r="G16394" s="95">
        <v>250</v>
      </c>
      <c r="H16394" s="93" t="s">
        <v>8976</v>
      </c>
      <c r="I16394" s="93" t="s">
        <v>23896</v>
      </c>
      <c r="J16394" s="93" t="s">
        <v>20949</v>
      </c>
      <c r="K16394" s="93" t="s">
        <v>5012</v>
      </c>
      <c r="L16394" s="14">
        <f>AND(vyberHrace&lt;&gt;"",ISNUMBER(SEARCH(vyberHrace,$B16394)))</f>
      </c>
      <c r="M16394" s="14">
        <f>AND($I16394=MID(kododd,1,2),$J16394=MID(kododd,3,3))</f>
      </c>
    </row>
    <row r="16395">
      <c r="A16395" s="95">
        <v>14095</v>
      </c>
      <c r="B16395" s="93" t="s">
        <v>12572</v>
      </c>
      <c r="C16395" s="93" t="s">
        <v>1459</v>
      </c>
      <c r="D16395" s="95">
        <v>1816</v>
      </c>
      <c r="E16395" s="95">
        <v>1899</v>
      </c>
      <c r="F16395" s="95">
        <v>332097</v>
      </c>
      <c r="G16395" s="95">
        <v>250</v>
      </c>
      <c r="H16395" s="93" t="s">
        <v>8976</v>
      </c>
      <c r="I16395" s="93" t="s">
        <v>23896</v>
      </c>
      <c r="J16395" s="93" t="s">
        <v>20923</v>
      </c>
      <c r="K16395" s="93" t="s">
        <v>5569</v>
      </c>
      <c r="L16395" s="14">
        <f>AND(vyberHrace&lt;&gt;"",ISNUMBER(SEARCH(vyberHrace,$B16395)))</f>
      </c>
      <c r="M16395" s="14">
        <f>AND($I16395=MID(kododd,1,2),$J16395=MID(kododd,3,3))</f>
      </c>
    </row>
    <row r="16396">
      <c r="A16396" s="95">
        <v>57669</v>
      </c>
      <c r="B16396" s="93" t="s">
        <v>24239</v>
      </c>
      <c r="C16396" s="93" t="s">
        <v>1421</v>
      </c>
      <c r="D16396" s="95">
        <v>1345</v>
      </c>
      <c r="F16396" s="95">
        <v>23768800</v>
      </c>
      <c r="G16396" s="95">
        <v>250</v>
      </c>
      <c r="H16396" s="93" t="s">
        <v>8976</v>
      </c>
      <c r="I16396" s="93" t="s">
        <v>23896</v>
      </c>
      <c r="J16396" s="93" t="s">
        <v>20856</v>
      </c>
      <c r="K16396" s="93" t="s">
        <v>6885</v>
      </c>
      <c r="L16396" s="14">
        <f>AND(vyberHrace&lt;&gt;"",ISNUMBER(SEARCH(vyberHrace,$B16396)))</f>
      </c>
      <c r="M16396" s="14">
        <f>AND($I16396=MID(kododd,1,2),$J16396=MID(kododd,3,3))</f>
      </c>
    </row>
    <row r="16397">
      <c r="A16397" s="95">
        <v>44611</v>
      </c>
      <c r="B16397" s="93" t="s">
        <v>12575</v>
      </c>
      <c r="C16397" s="93" t="s">
        <v>1410</v>
      </c>
      <c r="G16397" s="95">
        <v>0</v>
      </c>
      <c r="H16397" s="93" t="s">
        <v>8976</v>
      </c>
      <c r="I16397" s="93" t="s">
        <v>23896</v>
      </c>
      <c r="J16397" s="93" t="s">
        <v>20947</v>
      </c>
      <c r="K16397" s="93" t="s">
        <v>11264</v>
      </c>
      <c r="L16397" s="14">
        <f>AND(vyberHrace&lt;&gt;"",ISNUMBER(SEARCH(vyberHrace,$B16397)))</f>
      </c>
      <c r="M16397" s="14">
        <f>AND($I16397=MID(kododd,1,2),$J16397=MID(kododd,3,3))</f>
      </c>
    </row>
    <row r="16398">
      <c r="A16398" s="95">
        <v>35877</v>
      </c>
      <c r="B16398" s="93" t="s">
        <v>12577</v>
      </c>
      <c r="C16398" s="93" t="s">
        <v>1398</v>
      </c>
      <c r="D16398" s="95">
        <v>1913</v>
      </c>
      <c r="E16398" s="95">
        <v>1940</v>
      </c>
      <c r="F16398" s="95">
        <v>365661</v>
      </c>
      <c r="G16398" s="95">
        <v>0</v>
      </c>
      <c r="H16398" s="93" t="s">
        <v>8976</v>
      </c>
      <c r="I16398" s="93" t="s">
        <v>23896</v>
      </c>
      <c r="J16398" s="93" t="s">
        <v>20874</v>
      </c>
      <c r="K16398" s="93" t="s">
        <v>1964</v>
      </c>
      <c r="L16398" s="14">
        <f>AND(vyberHrace&lt;&gt;"",ISNUMBER(SEARCH(vyberHrace,$B16398)))</f>
      </c>
      <c r="M16398" s="14">
        <f>AND($I16398=MID(kododd,1,2),$J16398=MID(kododd,3,3))</f>
      </c>
    </row>
    <row r="16399">
      <c r="A16399" s="95">
        <v>8027</v>
      </c>
      <c r="B16399" s="93" t="s">
        <v>12596</v>
      </c>
      <c r="C16399" s="93" t="s">
        <v>1462</v>
      </c>
      <c r="D16399" s="95">
        <v>1745</v>
      </c>
      <c r="E16399" s="95">
        <v>1813</v>
      </c>
      <c r="F16399" s="95">
        <v>340995</v>
      </c>
      <c r="G16399" s="95">
        <v>250</v>
      </c>
      <c r="H16399" s="93" t="s">
        <v>8976</v>
      </c>
      <c r="I16399" s="93" t="s">
        <v>23896</v>
      </c>
      <c r="J16399" s="93" t="s">
        <v>20859</v>
      </c>
      <c r="K16399" s="93" t="s">
        <v>28058</v>
      </c>
      <c r="L16399" s="14">
        <f>AND(vyberHrace&lt;&gt;"",ISNUMBER(SEARCH(vyberHrace,$B16399)))</f>
      </c>
      <c r="M16399" s="14">
        <f>AND($I16399=MID(kododd,1,2),$J16399=MID(kododd,3,3))</f>
      </c>
    </row>
    <row r="16400">
      <c r="A16400" s="95">
        <v>2991</v>
      </c>
      <c r="B16400" s="93" t="s">
        <v>23921</v>
      </c>
      <c r="C16400" s="93" t="s">
        <v>1433</v>
      </c>
      <c r="D16400" s="95">
        <v>1935</v>
      </c>
      <c r="E16400" s="95">
        <v>1958</v>
      </c>
      <c r="F16400" s="95">
        <v>316610</v>
      </c>
      <c r="G16400" s="95">
        <v>250</v>
      </c>
      <c r="H16400" s="93" t="s">
        <v>8976</v>
      </c>
      <c r="I16400" s="93" t="s">
        <v>23896</v>
      </c>
      <c r="J16400" s="93" t="s">
        <v>20926</v>
      </c>
      <c r="K16400" s="93" t="s">
        <v>11249</v>
      </c>
      <c r="L16400" s="14">
        <f>AND(vyberHrace&lt;&gt;"",ISNUMBER(SEARCH(vyberHrace,$B16400)))</f>
      </c>
      <c r="M16400" s="14">
        <f>AND($I16400=MID(kododd,1,2),$J16400=MID(kododd,3,3))</f>
      </c>
    </row>
    <row r="16401">
      <c r="A16401" s="95">
        <v>55480</v>
      </c>
      <c r="B16401" s="93" t="s">
        <v>22434</v>
      </c>
      <c r="C16401" s="93" t="s">
        <v>1446</v>
      </c>
      <c r="G16401" s="95">
        <v>0</v>
      </c>
      <c r="H16401" s="93" t="s">
        <v>8976</v>
      </c>
      <c r="I16401" s="93" t="s">
        <v>23896</v>
      </c>
      <c r="J16401" s="93" t="s">
        <v>21025</v>
      </c>
      <c r="K16401" s="93" t="s">
        <v>14606</v>
      </c>
      <c r="L16401" s="14">
        <f>AND(vyberHrace&lt;&gt;"",ISNUMBER(SEARCH(vyberHrace,$B16401)))</f>
      </c>
      <c r="M16401" s="14">
        <f>AND($I16401=MID(kododd,1,2),$J16401=MID(kododd,3,3))</f>
      </c>
    </row>
    <row r="16402">
      <c r="A16402" s="95">
        <v>64017</v>
      </c>
      <c r="B16402" s="93" t="s">
        <v>30155</v>
      </c>
      <c r="C16402" s="93" t="s">
        <v>1424</v>
      </c>
      <c r="D16402" s="95">
        <v>80045</v>
      </c>
      <c r="E16402" s="95">
        <v>80045</v>
      </c>
      <c r="G16402" s="95">
        <v>250</v>
      </c>
      <c r="H16402" s="93" t="s">
        <v>8976</v>
      </c>
      <c r="I16402" s="93" t="s">
        <v>23896</v>
      </c>
      <c r="J16402" s="93" t="s">
        <v>20864</v>
      </c>
      <c r="K16402" s="93" t="s">
        <v>26135</v>
      </c>
      <c r="L16402" s="14">
        <f>AND(vyberHrace&lt;&gt;"",ISNUMBER(SEARCH(vyberHrace,$B16402)))</f>
      </c>
      <c r="M16402" s="14">
        <f>AND($I16402=MID(kododd,1,2),$J16402=MID(kododd,3,3))</f>
      </c>
    </row>
    <row r="16403">
      <c r="A16403" s="95">
        <v>9574</v>
      </c>
      <c r="B16403" s="93" t="s">
        <v>12611</v>
      </c>
      <c r="C16403" s="93" t="s">
        <v>1427</v>
      </c>
      <c r="D16403" s="95">
        <v>1782</v>
      </c>
      <c r="F16403" s="95">
        <v>23738405</v>
      </c>
      <c r="G16403" s="95">
        <v>250</v>
      </c>
      <c r="H16403" s="93" t="s">
        <v>8976</v>
      </c>
      <c r="I16403" s="93" t="s">
        <v>23896</v>
      </c>
      <c r="J16403" s="93" t="s">
        <v>20858</v>
      </c>
      <c r="K16403" s="93" t="s">
        <v>2040</v>
      </c>
      <c r="L16403" s="14">
        <f>AND(vyberHrace&lt;&gt;"",ISNUMBER(SEARCH(vyberHrace,$B16403)))</f>
      </c>
      <c r="M16403" s="14">
        <f>AND($I16403=MID(kododd,1,2),$J16403=MID(kododd,3,3))</f>
      </c>
    </row>
    <row r="16404">
      <c r="A16404" s="95">
        <v>225</v>
      </c>
      <c r="B16404" s="93" t="s">
        <v>12614</v>
      </c>
      <c r="C16404" s="93" t="s">
        <v>1428</v>
      </c>
      <c r="D16404" s="95">
        <v>2143</v>
      </c>
      <c r="E16404" s="95">
        <v>2145</v>
      </c>
      <c r="F16404" s="95">
        <v>302023</v>
      </c>
      <c r="G16404" s="95">
        <v>250</v>
      </c>
      <c r="H16404" s="93" t="s">
        <v>8976</v>
      </c>
      <c r="I16404" s="93" t="s">
        <v>23896</v>
      </c>
      <c r="J16404" s="93" t="s">
        <v>20943</v>
      </c>
      <c r="K16404" s="93" t="s">
        <v>9089</v>
      </c>
      <c r="L16404" s="14">
        <f>AND(vyberHrace&lt;&gt;"",ISNUMBER(SEARCH(vyberHrace,$B16404)))</f>
      </c>
      <c r="M16404" s="14">
        <f>AND($I16404=MID(kododd,1,2),$J16404=MID(kododd,3,3))</f>
      </c>
    </row>
    <row r="16405">
      <c r="A16405" s="95">
        <v>43200</v>
      </c>
      <c r="B16405" s="93" t="s">
        <v>94</v>
      </c>
      <c r="C16405" s="93" t="s">
        <v>1410</v>
      </c>
      <c r="D16405" s="95">
        <v>1029</v>
      </c>
      <c r="G16405" s="95">
        <v>0</v>
      </c>
      <c r="H16405" s="93" t="s">
        <v>8976</v>
      </c>
      <c r="I16405" s="93" t="s">
        <v>23896</v>
      </c>
      <c r="J16405" s="93" t="s">
        <v>20997</v>
      </c>
      <c r="K16405" s="93" t="s">
        <v>7827</v>
      </c>
      <c r="L16405" s="14">
        <f>AND(vyberHrace&lt;&gt;"",ISNUMBER(SEARCH(vyberHrace,$B16405)))</f>
      </c>
      <c r="M16405" s="14">
        <f>AND($I16405=MID(kododd,1,2),$J16405=MID(kododd,3,3))</f>
      </c>
    </row>
    <row r="16406">
      <c r="A16406" s="95">
        <v>29077</v>
      </c>
      <c r="B16406" s="93" t="s">
        <v>116</v>
      </c>
      <c r="C16406" s="93" t="s">
        <v>1439</v>
      </c>
      <c r="D16406" s="95">
        <v>1168</v>
      </c>
      <c r="G16406" s="95">
        <v>250</v>
      </c>
      <c r="H16406" s="93" t="s">
        <v>8976</v>
      </c>
      <c r="I16406" s="93" t="s">
        <v>23896</v>
      </c>
      <c r="J16406" s="93" t="s">
        <v>21001</v>
      </c>
      <c r="K16406" s="93" t="s">
        <v>6547</v>
      </c>
      <c r="L16406" s="14">
        <f>AND(vyberHrace&lt;&gt;"",ISNUMBER(SEARCH(vyberHrace,$B16406)))</f>
      </c>
      <c r="M16406" s="14">
        <f>AND($I16406=MID(kododd,1,2),$J16406=MID(kododd,3,3))</f>
      </c>
    </row>
    <row r="16407">
      <c r="A16407" s="95">
        <v>3045</v>
      </c>
      <c r="B16407" s="93" t="s">
        <v>5446</v>
      </c>
      <c r="C16407" s="93" t="s">
        <v>1449</v>
      </c>
      <c r="D16407" s="95">
        <v>1749</v>
      </c>
      <c r="E16407" s="95">
        <v>1765</v>
      </c>
      <c r="F16407" s="95">
        <v>320072</v>
      </c>
      <c r="G16407" s="95">
        <v>250</v>
      </c>
      <c r="H16407" s="93" t="s">
        <v>8976</v>
      </c>
      <c r="I16407" s="93" t="s">
        <v>23896</v>
      </c>
      <c r="J16407" s="93" t="s">
        <v>20874</v>
      </c>
      <c r="K16407" s="93" t="s">
        <v>1964</v>
      </c>
      <c r="L16407" s="14">
        <f>AND(vyberHrace&lt;&gt;"",ISNUMBER(SEARCH(vyberHrace,$B16407)))</f>
      </c>
      <c r="M16407" s="14">
        <f>AND($I16407=MID(kododd,1,2),$J16407=MID(kododd,3,3))</f>
      </c>
    </row>
    <row r="16408">
      <c r="A16408" s="95">
        <v>54341</v>
      </c>
      <c r="B16408" s="93" t="s">
        <v>29337</v>
      </c>
      <c r="C16408" s="93" t="s">
        <v>1403</v>
      </c>
      <c r="F16408" s="95">
        <v>23750359</v>
      </c>
      <c r="G16408" s="95">
        <v>250</v>
      </c>
      <c r="H16408" s="93" t="s">
        <v>8976</v>
      </c>
      <c r="I16408" s="93" t="s">
        <v>23896</v>
      </c>
      <c r="J16408" s="93" t="s">
        <v>20874</v>
      </c>
      <c r="K16408" s="93" t="s">
        <v>1964</v>
      </c>
      <c r="L16408" s="14">
        <f>AND(vyberHrace&lt;&gt;"",ISNUMBER(SEARCH(vyberHrace,$B16408)))</f>
      </c>
      <c r="M16408" s="14">
        <f>AND($I16408=MID(kododd,1,2),$J16408=MID(kododd,3,3))</f>
      </c>
    </row>
    <row r="16409">
      <c r="A16409" s="95">
        <v>60471</v>
      </c>
      <c r="B16409" s="93" t="s">
        <v>26905</v>
      </c>
      <c r="C16409" s="93" t="s">
        <v>1420</v>
      </c>
      <c r="G16409" s="95">
        <v>250</v>
      </c>
      <c r="H16409" s="93" t="s">
        <v>8976</v>
      </c>
      <c r="I16409" s="93" t="s">
        <v>23896</v>
      </c>
      <c r="J16409" s="93" t="s">
        <v>20954</v>
      </c>
      <c r="K16409" s="93" t="s">
        <v>133</v>
      </c>
      <c r="L16409" s="14">
        <f>AND(vyberHrace&lt;&gt;"",ISNUMBER(SEARCH(vyberHrace,$B16409)))</f>
      </c>
      <c r="M16409" s="14">
        <f>AND($I16409=MID(kododd,1,2),$J16409=MID(kododd,3,3))</f>
      </c>
    </row>
    <row r="16410">
      <c r="A16410" s="95">
        <v>60941</v>
      </c>
      <c r="B16410" s="93" t="s">
        <v>27315</v>
      </c>
      <c r="C16410" s="93" t="s">
        <v>1406</v>
      </c>
      <c r="D16410" s="95">
        <v>1871</v>
      </c>
      <c r="E16410" s="95">
        <v>1986</v>
      </c>
      <c r="F16410" s="95">
        <v>23795085</v>
      </c>
      <c r="G16410" s="95">
        <v>250</v>
      </c>
      <c r="H16410" s="93" t="s">
        <v>8976</v>
      </c>
      <c r="I16410" s="93" t="s">
        <v>23896</v>
      </c>
      <c r="J16410" s="93" t="s">
        <v>20897</v>
      </c>
      <c r="K16410" s="93" t="s">
        <v>5617</v>
      </c>
      <c r="L16410" s="14">
        <f>AND(vyberHrace&lt;&gt;"",ISNUMBER(SEARCH(vyberHrace,$B16410)))</f>
      </c>
      <c r="M16410" s="14">
        <f>AND($I16410=MID(kododd,1,2),$J16410=MID(kododd,3,3))</f>
      </c>
    </row>
    <row r="16411">
      <c r="A16411" s="95">
        <v>39634</v>
      </c>
      <c r="B16411" s="93" t="s">
        <v>5466</v>
      </c>
      <c r="C16411" s="93" t="s">
        <v>1400</v>
      </c>
      <c r="D16411" s="95">
        <v>1648</v>
      </c>
      <c r="E16411" s="95">
        <v>1802</v>
      </c>
      <c r="F16411" s="95">
        <v>399337</v>
      </c>
      <c r="G16411" s="95">
        <v>250</v>
      </c>
      <c r="H16411" s="93" t="s">
        <v>8976</v>
      </c>
      <c r="I16411" s="93" t="s">
        <v>23896</v>
      </c>
      <c r="J16411" s="93" t="s">
        <v>20882</v>
      </c>
      <c r="K16411" s="93" t="s">
        <v>5088</v>
      </c>
      <c r="L16411" s="14">
        <f>AND(vyberHrace&lt;&gt;"",ISNUMBER(SEARCH(vyberHrace,$B16411)))</f>
      </c>
      <c r="M16411" s="14">
        <f>AND($I16411=MID(kododd,1,2),$J16411=MID(kododd,3,3))</f>
      </c>
    </row>
    <row r="16412">
      <c r="A16412" s="95">
        <v>40649</v>
      </c>
      <c r="B16412" s="93" t="s">
        <v>5466</v>
      </c>
      <c r="C16412" s="93" t="s">
        <v>1442</v>
      </c>
      <c r="D16412" s="95">
        <v>1290</v>
      </c>
      <c r="F16412" s="95">
        <v>23769289</v>
      </c>
      <c r="G16412" s="95">
        <v>250</v>
      </c>
      <c r="H16412" s="93" t="s">
        <v>8976</v>
      </c>
      <c r="I16412" s="93" t="s">
        <v>23896</v>
      </c>
      <c r="J16412" s="93" t="s">
        <v>20882</v>
      </c>
      <c r="K16412" s="93" t="s">
        <v>5088</v>
      </c>
      <c r="L16412" s="14">
        <f>AND(vyberHrace&lt;&gt;"",ISNUMBER(SEARCH(vyberHrace,$B16412)))</f>
      </c>
      <c r="M16412" s="14">
        <f>AND($I16412=MID(kododd,1,2),$J16412=MID(kododd,3,3))</f>
      </c>
    </row>
    <row r="16413">
      <c r="A16413" s="95">
        <v>45355</v>
      </c>
      <c r="B16413" s="93" t="s">
        <v>6470</v>
      </c>
      <c r="C16413" s="93" t="s">
        <v>1410</v>
      </c>
      <c r="D16413" s="95">
        <v>1100</v>
      </c>
      <c r="G16413" s="95">
        <v>0</v>
      </c>
      <c r="H16413" s="93" t="s">
        <v>8976</v>
      </c>
      <c r="I16413" s="93" t="s">
        <v>23896</v>
      </c>
      <c r="J16413" s="93" t="s">
        <v>20882</v>
      </c>
      <c r="K16413" s="93" t="s">
        <v>5088</v>
      </c>
      <c r="L16413" s="14">
        <f>AND(vyberHrace&lt;&gt;"",ISNUMBER(SEARCH(vyberHrace,$B16413)))</f>
      </c>
      <c r="M16413" s="14">
        <f>AND($I16413=MID(kododd,1,2),$J16413=MID(kododd,3,3))</f>
      </c>
    </row>
    <row r="16414">
      <c r="A16414" s="95">
        <v>3929</v>
      </c>
      <c r="B16414" s="93" t="s">
        <v>6483</v>
      </c>
      <c r="C16414" s="93" t="s">
        <v>1455</v>
      </c>
      <c r="D16414" s="95">
        <v>1749</v>
      </c>
      <c r="E16414" s="95">
        <v>1869</v>
      </c>
      <c r="F16414" s="95">
        <v>318191</v>
      </c>
      <c r="G16414" s="95">
        <v>250</v>
      </c>
      <c r="H16414" s="93" t="s">
        <v>8976</v>
      </c>
      <c r="I16414" s="93" t="s">
        <v>23896</v>
      </c>
      <c r="J16414" s="93" t="s">
        <v>20864</v>
      </c>
      <c r="K16414" s="93" t="s">
        <v>26135</v>
      </c>
      <c r="L16414" s="14">
        <f>AND(vyberHrace&lt;&gt;"",ISNUMBER(SEARCH(vyberHrace,$B16414)))</f>
      </c>
      <c r="M16414" s="14">
        <f>AND($I16414=MID(kododd,1,2),$J16414=MID(kododd,3,3))</f>
      </c>
    </row>
    <row r="16415">
      <c r="A16415" s="95">
        <v>62147</v>
      </c>
      <c r="B16415" s="93" t="s">
        <v>28343</v>
      </c>
      <c r="C16415" s="93" t="s">
        <v>1422</v>
      </c>
      <c r="G16415" s="95">
        <v>250</v>
      </c>
      <c r="H16415" s="93" t="s">
        <v>8976</v>
      </c>
      <c r="I16415" s="93" t="s">
        <v>23896</v>
      </c>
      <c r="J16415" s="93" t="s">
        <v>20935</v>
      </c>
      <c r="K16415" s="93" t="s">
        <v>23916</v>
      </c>
      <c r="L16415" s="14">
        <f>AND(vyberHrace&lt;&gt;"",ISNUMBER(SEARCH(vyberHrace,$B16415)))</f>
      </c>
      <c r="M16415" s="14">
        <f>AND($I16415=MID(kododd,1,2),$J16415=MID(kododd,3,3))</f>
      </c>
    </row>
    <row r="16416">
      <c r="A16416" s="95">
        <v>3489</v>
      </c>
      <c r="B16416" s="93" t="s">
        <v>6491</v>
      </c>
      <c r="C16416" s="93" t="s">
        <v>1463</v>
      </c>
      <c r="D16416" s="95">
        <v>1742</v>
      </c>
      <c r="G16416" s="95">
        <v>250</v>
      </c>
      <c r="H16416" s="93" t="s">
        <v>8976</v>
      </c>
      <c r="I16416" s="93" t="s">
        <v>23896</v>
      </c>
      <c r="J16416" s="93" t="s">
        <v>20943</v>
      </c>
      <c r="K16416" s="93" t="s">
        <v>9089</v>
      </c>
      <c r="L16416" s="14">
        <f>AND(vyberHrace&lt;&gt;"",ISNUMBER(SEARCH(vyberHrace,$B16416)))</f>
      </c>
      <c r="M16416" s="14">
        <f>AND($I16416=MID(kododd,1,2),$J16416=MID(kododd,3,3))</f>
      </c>
    </row>
    <row r="16417">
      <c r="A16417" s="95">
        <v>58018</v>
      </c>
      <c r="B16417" s="93" t="s">
        <v>24554</v>
      </c>
      <c r="C16417" s="93" t="s">
        <v>1448</v>
      </c>
      <c r="G16417" s="95">
        <v>250</v>
      </c>
      <c r="H16417" s="93" t="s">
        <v>8976</v>
      </c>
      <c r="I16417" s="93" t="s">
        <v>23896</v>
      </c>
      <c r="J16417" s="93" t="s">
        <v>20947</v>
      </c>
      <c r="K16417" s="93" t="s">
        <v>11264</v>
      </c>
      <c r="L16417" s="14">
        <f>AND(vyberHrace&lt;&gt;"",ISNUMBER(SEARCH(vyberHrace,$B16417)))</f>
      </c>
      <c r="M16417" s="14">
        <f>AND($I16417=MID(kododd,1,2),$J16417=MID(kododd,3,3))</f>
      </c>
    </row>
    <row r="16418">
      <c r="A16418" s="95">
        <v>41404</v>
      </c>
      <c r="B16418" s="93" t="s">
        <v>10037</v>
      </c>
      <c r="C16418" s="93" t="s">
        <v>1408</v>
      </c>
      <c r="D16418" s="95">
        <v>1320</v>
      </c>
      <c r="F16418" s="95">
        <v>391972</v>
      </c>
      <c r="G16418" s="95">
        <v>250</v>
      </c>
      <c r="H16418" s="93" t="s">
        <v>8976</v>
      </c>
      <c r="I16418" s="93" t="s">
        <v>23896</v>
      </c>
      <c r="J16418" s="93" t="s">
        <v>20882</v>
      </c>
      <c r="K16418" s="93" t="s">
        <v>5088</v>
      </c>
      <c r="L16418" s="14">
        <f>AND(vyberHrace&lt;&gt;"",ISNUMBER(SEARCH(vyberHrace,$B16418)))</f>
      </c>
      <c r="M16418" s="14">
        <f>AND($I16418=MID(kododd,1,2),$J16418=MID(kododd,3,3))</f>
      </c>
    </row>
    <row r="16419">
      <c r="A16419" s="95">
        <v>463</v>
      </c>
      <c r="B16419" s="93" t="s">
        <v>6171</v>
      </c>
      <c r="C16419" s="93" t="s">
        <v>1429</v>
      </c>
      <c r="D16419" s="95">
        <v>2016</v>
      </c>
      <c r="E16419" s="95">
        <v>2021</v>
      </c>
      <c r="F16419" s="95">
        <v>312703</v>
      </c>
      <c r="G16419" s="95">
        <v>250</v>
      </c>
      <c r="H16419" s="93" t="s">
        <v>8976</v>
      </c>
      <c r="I16419" s="93" t="s">
        <v>23896</v>
      </c>
      <c r="J16419" s="93" t="s">
        <v>20895</v>
      </c>
      <c r="K16419" s="93" t="s">
        <v>6043</v>
      </c>
      <c r="L16419" s="14">
        <f>AND(vyberHrace&lt;&gt;"",ISNUMBER(SEARCH(vyberHrace,$B16419)))</f>
      </c>
      <c r="M16419" s="14">
        <f>AND($I16419=MID(kododd,1,2),$J16419=MID(kododd,3,3))</f>
      </c>
    </row>
    <row r="16420">
      <c r="A16420" s="95">
        <v>59284</v>
      </c>
      <c r="B16420" s="93" t="s">
        <v>25709</v>
      </c>
      <c r="C16420" s="93" t="s">
        <v>1487</v>
      </c>
      <c r="G16420" s="95">
        <v>250</v>
      </c>
      <c r="H16420" s="93" t="s">
        <v>8976</v>
      </c>
      <c r="I16420" s="93" t="s">
        <v>23896</v>
      </c>
      <c r="J16420" s="93" t="s">
        <v>21029</v>
      </c>
      <c r="K16420" s="93" t="s">
        <v>23953</v>
      </c>
      <c r="L16420" s="14">
        <f>AND(vyberHrace&lt;&gt;"",ISNUMBER(SEARCH(vyberHrace,$B16420)))</f>
      </c>
      <c r="M16420" s="14">
        <f>AND($I16420=MID(kododd,1,2),$J16420=MID(kododd,3,3))</f>
      </c>
    </row>
    <row r="16421">
      <c r="A16421" s="95">
        <v>13705</v>
      </c>
      <c r="B16421" s="93" t="s">
        <v>6172</v>
      </c>
      <c r="C16421" s="93" t="s">
        <v>1440</v>
      </c>
      <c r="D16421" s="95">
        <v>1998</v>
      </c>
      <c r="E16421" s="95">
        <v>1997</v>
      </c>
      <c r="F16421" s="95">
        <v>321150</v>
      </c>
      <c r="G16421" s="95">
        <v>250</v>
      </c>
      <c r="H16421" s="93" t="s">
        <v>8976</v>
      </c>
      <c r="I16421" s="93" t="s">
        <v>23896</v>
      </c>
      <c r="J16421" s="93" t="s">
        <v>21029</v>
      </c>
      <c r="K16421" s="93" t="s">
        <v>23953</v>
      </c>
      <c r="L16421" s="14">
        <f>AND(vyberHrace&lt;&gt;"",ISNUMBER(SEARCH(vyberHrace,$B16421)))</f>
      </c>
      <c r="M16421" s="14">
        <f>AND($I16421=MID(kododd,1,2),$J16421=MID(kododd,3,3))</f>
      </c>
    </row>
    <row r="16422">
      <c r="A16422" s="95">
        <v>59283</v>
      </c>
      <c r="B16422" s="93" t="s">
        <v>6172</v>
      </c>
      <c r="C16422" s="93" t="s">
        <v>1412</v>
      </c>
      <c r="G16422" s="95">
        <v>250</v>
      </c>
      <c r="H16422" s="93" t="s">
        <v>8976</v>
      </c>
      <c r="I16422" s="93" t="s">
        <v>23896</v>
      </c>
      <c r="J16422" s="93" t="s">
        <v>21029</v>
      </c>
      <c r="K16422" s="93" t="s">
        <v>23953</v>
      </c>
      <c r="L16422" s="14">
        <f>AND(vyberHrace&lt;&gt;"",ISNUMBER(SEARCH(vyberHrace,$B16422)))</f>
      </c>
      <c r="M16422" s="14">
        <f>AND($I16422=MID(kododd,1,2),$J16422=MID(kododd,3,3))</f>
      </c>
    </row>
    <row r="16423">
      <c r="A16423" s="95">
        <v>59285</v>
      </c>
      <c r="B16423" s="93" t="s">
        <v>25710</v>
      </c>
      <c r="C16423" s="93" t="s">
        <v>1418</v>
      </c>
      <c r="G16423" s="95">
        <v>0</v>
      </c>
      <c r="H16423" s="93" t="s">
        <v>8976</v>
      </c>
      <c r="I16423" s="93" t="s">
        <v>23896</v>
      </c>
      <c r="J16423" s="93" t="s">
        <v>21029</v>
      </c>
      <c r="K16423" s="93" t="s">
        <v>23953</v>
      </c>
      <c r="L16423" s="14">
        <f>AND(vyberHrace&lt;&gt;"",ISNUMBER(SEARCH(vyberHrace,$B16423)))</f>
      </c>
      <c r="M16423" s="14">
        <f>AND($I16423=MID(kododd,1,2),$J16423=MID(kododd,3,3))</f>
      </c>
    </row>
    <row r="16424">
      <c r="A16424" s="95">
        <v>59282</v>
      </c>
      <c r="B16424" s="93" t="s">
        <v>25708</v>
      </c>
      <c r="C16424" s="93" t="s">
        <v>1411</v>
      </c>
      <c r="G16424" s="95">
        <v>0</v>
      </c>
      <c r="H16424" s="93" t="s">
        <v>8976</v>
      </c>
      <c r="I16424" s="93" t="s">
        <v>23896</v>
      </c>
      <c r="J16424" s="93" t="s">
        <v>21029</v>
      </c>
      <c r="K16424" s="93" t="s">
        <v>23953</v>
      </c>
      <c r="L16424" s="14">
        <f>AND(vyberHrace&lt;&gt;"",ISNUMBER(SEARCH(vyberHrace,$B16424)))</f>
      </c>
      <c r="M16424" s="14">
        <f>AND($I16424=MID(kododd,1,2),$J16424=MID(kododd,3,3))</f>
      </c>
    </row>
    <row r="16425">
      <c r="A16425" s="95">
        <v>12958</v>
      </c>
      <c r="B16425" s="93" t="s">
        <v>23948</v>
      </c>
      <c r="C16425" s="93" t="s">
        <v>1441</v>
      </c>
      <c r="D16425" s="95">
        <v>1640</v>
      </c>
      <c r="E16425" s="95">
        <v>1777</v>
      </c>
      <c r="F16425" s="95">
        <v>23784580</v>
      </c>
      <c r="G16425" s="95">
        <v>250</v>
      </c>
      <c r="H16425" s="93" t="s">
        <v>8976</v>
      </c>
      <c r="I16425" s="93" t="s">
        <v>23896</v>
      </c>
      <c r="J16425" s="93" t="s">
        <v>20923</v>
      </c>
      <c r="K16425" s="93" t="s">
        <v>5569</v>
      </c>
      <c r="L16425" s="14">
        <f>AND(vyberHrace&lt;&gt;"",ISNUMBER(SEARCH(vyberHrace,$B16425)))</f>
      </c>
      <c r="M16425" s="14">
        <f>AND($I16425=MID(kododd,1,2),$J16425=MID(kododd,3,3))</f>
      </c>
    </row>
    <row r="16426">
      <c r="A16426" s="95">
        <v>12950</v>
      </c>
      <c r="B16426" s="93" t="s">
        <v>6182</v>
      </c>
      <c r="C16426" s="93" t="s">
        <v>1453</v>
      </c>
      <c r="D16426" s="95">
        <v>2102</v>
      </c>
      <c r="E16426" s="95">
        <v>2137</v>
      </c>
      <c r="F16426" s="95">
        <v>304280</v>
      </c>
      <c r="G16426" s="95">
        <v>0</v>
      </c>
      <c r="H16426" s="93" t="s">
        <v>8976</v>
      </c>
      <c r="I16426" s="93" t="s">
        <v>23896</v>
      </c>
      <c r="J16426" s="93" t="s">
        <v>20859</v>
      </c>
      <c r="K16426" s="93" t="s">
        <v>28058</v>
      </c>
      <c r="L16426" s="14">
        <f>AND(vyberHrace&lt;&gt;"",ISNUMBER(SEARCH(vyberHrace,$B16426)))</f>
      </c>
      <c r="M16426" s="14">
        <f>AND($I16426=MID(kododd,1,2),$J16426=MID(kododd,3,3))</f>
      </c>
    </row>
    <row r="16427">
      <c r="A16427" s="95">
        <v>12951</v>
      </c>
      <c r="B16427" s="93" t="s">
        <v>6183</v>
      </c>
      <c r="C16427" s="93" t="s">
        <v>1423</v>
      </c>
      <c r="D16427" s="95">
        <v>1592</v>
      </c>
      <c r="F16427" s="95">
        <v>23757752</v>
      </c>
      <c r="G16427" s="95">
        <v>0</v>
      </c>
      <c r="H16427" s="93" t="s">
        <v>8976</v>
      </c>
      <c r="I16427" s="93" t="s">
        <v>23896</v>
      </c>
      <c r="J16427" s="93" t="s">
        <v>20997</v>
      </c>
      <c r="K16427" s="93" t="s">
        <v>7827</v>
      </c>
      <c r="L16427" s="14">
        <f>AND(vyberHrace&lt;&gt;"",ISNUMBER(SEARCH(vyberHrace,$B16427)))</f>
      </c>
      <c r="M16427" s="14">
        <f>AND($I16427=MID(kododd,1,2),$J16427=MID(kododd,3,3))</f>
      </c>
    </row>
    <row r="16428">
      <c r="A16428" s="95">
        <v>24375</v>
      </c>
      <c r="B16428" s="93" t="s">
        <v>6183</v>
      </c>
      <c r="C16428" s="93" t="s">
        <v>1459</v>
      </c>
      <c r="D16428" s="95">
        <v>1437</v>
      </c>
      <c r="G16428" s="95">
        <v>0</v>
      </c>
      <c r="H16428" s="93" t="s">
        <v>8976</v>
      </c>
      <c r="I16428" s="93" t="s">
        <v>23896</v>
      </c>
      <c r="J16428" s="93" t="s">
        <v>20997</v>
      </c>
      <c r="K16428" s="93" t="s">
        <v>7827</v>
      </c>
      <c r="L16428" s="14">
        <f>AND(vyberHrace&lt;&gt;"",ISNUMBER(SEARCH(vyberHrace,$B16428)))</f>
      </c>
      <c r="M16428" s="14">
        <f>AND($I16428=MID(kododd,1,2),$J16428=MID(kododd,3,3))</f>
      </c>
    </row>
    <row r="16429">
      <c r="A16429" s="95">
        <v>56269</v>
      </c>
      <c r="B16429" s="93" t="s">
        <v>22673</v>
      </c>
      <c r="C16429" s="93" t="s">
        <v>1422</v>
      </c>
      <c r="G16429" s="95">
        <v>0</v>
      </c>
      <c r="H16429" s="93" t="s">
        <v>8976</v>
      </c>
      <c r="I16429" s="93" t="s">
        <v>23896</v>
      </c>
      <c r="J16429" s="93" t="s">
        <v>20997</v>
      </c>
      <c r="K16429" s="93" t="s">
        <v>7827</v>
      </c>
      <c r="L16429" s="14">
        <f>AND(vyberHrace&lt;&gt;"",ISNUMBER(SEARCH(vyberHrace,$B16429)))</f>
      </c>
      <c r="M16429" s="14">
        <f>AND($I16429=MID(kododd,1,2),$J16429=MID(kododd,3,3))</f>
      </c>
    </row>
    <row r="16430">
      <c r="A16430" s="95">
        <v>61911</v>
      </c>
      <c r="B16430" s="93" t="s">
        <v>28123</v>
      </c>
      <c r="C16430" s="93" t="s">
        <v>1422</v>
      </c>
      <c r="D16430" s="95">
        <v>1485</v>
      </c>
      <c r="E16430" s="95">
        <v>1700</v>
      </c>
      <c r="F16430" s="95">
        <v>23798319</v>
      </c>
      <c r="G16430" s="95">
        <v>250</v>
      </c>
      <c r="H16430" s="93" t="s">
        <v>8976</v>
      </c>
      <c r="I16430" s="93" t="s">
        <v>23896</v>
      </c>
      <c r="J16430" s="93" t="s">
        <v>20864</v>
      </c>
      <c r="K16430" s="93" t="s">
        <v>26135</v>
      </c>
      <c r="L16430" s="14">
        <f>AND(vyberHrace&lt;&gt;"",ISNUMBER(SEARCH(vyberHrace,$B16430)))</f>
      </c>
      <c r="M16430" s="14">
        <f>AND($I16430=MID(kododd,1,2),$J16430=MID(kododd,3,3))</f>
      </c>
    </row>
    <row r="16431">
      <c r="A16431" s="95">
        <v>52275</v>
      </c>
      <c r="B16431" s="93" t="s">
        <v>3959</v>
      </c>
      <c r="C16431" s="93" t="s">
        <v>3255</v>
      </c>
      <c r="D16431" s="95">
        <v>1149</v>
      </c>
      <c r="G16431" s="95">
        <v>250</v>
      </c>
      <c r="H16431" s="93" t="s">
        <v>8976</v>
      </c>
      <c r="I16431" s="93" t="s">
        <v>23896</v>
      </c>
      <c r="J16431" s="93" t="s">
        <v>20954</v>
      </c>
      <c r="K16431" s="93" t="s">
        <v>133</v>
      </c>
      <c r="L16431" s="14">
        <f>AND(vyberHrace&lt;&gt;"",ISNUMBER(SEARCH(vyberHrace,$B16431)))</f>
      </c>
      <c r="M16431" s="14">
        <f>AND($I16431=MID(kododd,1,2),$J16431=MID(kododd,3,3))</f>
      </c>
    </row>
    <row r="16432">
      <c r="A16432" s="95">
        <v>2155</v>
      </c>
      <c r="B16432" s="93" t="s">
        <v>6193</v>
      </c>
      <c r="C16432" s="93" t="s">
        <v>1428</v>
      </c>
      <c r="D16432" s="95">
        <v>1766</v>
      </c>
      <c r="E16432" s="95">
        <v>1868</v>
      </c>
      <c r="F16432" s="95">
        <v>324086</v>
      </c>
      <c r="G16432" s="95">
        <v>250</v>
      </c>
      <c r="H16432" s="93" t="s">
        <v>8976</v>
      </c>
      <c r="I16432" s="93" t="s">
        <v>23896</v>
      </c>
      <c r="J16432" s="93" t="s">
        <v>20864</v>
      </c>
      <c r="K16432" s="93" t="s">
        <v>26135</v>
      </c>
      <c r="L16432" s="14">
        <f>AND(vyberHrace&lt;&gt;"",ISNUMBER(SEARCH(vyberHrace,$B16432)))</f>
      </c>
      <c r="M16432" s="14">
        <f>AND($I16432=MID(kododd,1,2),$J16432=MID(kododd,3,3))</f>
      </c>
    </row>
    <row r="16433">
      <c r="A16433" s="95">
        <v>51760</v>
      </c>
      <c r="B16433" s="93" t="s">
        <v>5666</v>
      </c>
      <c r="C16433" s="93" t="s">
        <v>1406</v>
      </c>
      <c r="G16433" s="95">
        <v>0</v>
      </c>
      <c r="H16433" s="93" t="s">
        <v>8976</v>
      </c>
      <c r="I16433" s="93" t="s">
        <v>23896</v>
      </c>
      <c r="J16433" s="93" t="s">
        <v>20997</v>
      </c>
      <c r="K16433" s="93" t="s">
        <v>7827</v>
      </c>
      <c r="L16433" s="14">
        <f>AND(vyberHrace&lt;&gt;"",ISNUMBER(SEARCH(vyberHrace,$B16433)))</f>
      </c>
      <c r="M16433" s="14">
        <f>AND($I16433=MID(kododd,1,2),$J16433=MID(kododd,3,3))</f>
      </c>
    </row>
    <row r="16434">
      <c r="A16434" s="95">
        <v>60544</v>
      </c>
      <c r="B16434" s="93" t="s">
        <v>26971</v>
      </c>
      <c r="C16434" s="93" t="s">
        <v>1406</v>
      </c>
      <c r="D16434" s="95">
        <v>1576</v>
      </c>
      <c r="E16434" s="95">
        <v>1713</v>
      </c>
      <c r="F16434" s="95">
        <v>23792078</v>
      </c>
      <c r="G16434" s="95">
        <v>250</v>
      </c>
      <c r="H16434" s="93" t="s">
        <v>8976</v>
      </c>
      <c r="I16434" s="93" t="s">
        <v>23896</v>
      </c>
      <c r="J16434" s="93" t="s">
        <v>20856</v>
      </c>
      <c r="K16434" s="93" t="s">
        <v>6885</v>
      </c>
      <c r="L16434" s="14">
        <f>AND(vyberHrace&lt;&gt;"",ISNUMBER(SEARCH(vyberHrace,$B16434)))</f>
      </c>
      <c r="M16434" s="14">
        <f>AND($I16434=MID(kododd,1,2),$J16434=MID(kododd,3,3))</f>
      </c>
    </row>
    <row r="16435">
      <c r="A16435" s="95">
        <v>56206</v>
      </c>
      <c r="B16435" s="93" t="s">
        <v>22816</v>
      </c>
      <c r="C16435" s="93" t="s">
        <v>1412</v>
      </c>
      <c r="G16435" s="95">
        <v>0</v>
      </c>
      <c r="H16435" s="93" t="s">
        <v>8976</v>
      </c>
      <c r="I16435" s="93" t="s">
        <v>23896</v>
      </c>
      <c r="J16435" s="93" t="s">
        <v>20935</v>
      </c>
      <c r="K16435" s="93" t="s">
        <v>23916</v>
      </c>
      <c r="L16435" s="14">
        <f>AND(vyberHrace&lt;&gt;"",ISNUMBER(SEARCH(vyberHrace,$B16435)))</f>
      </c>
      <c r="M16435" s="14">
        <f>AND($I16435=MID(kododd,1,2),$J16435=MID(kododd,3,3))</f>
      </c>
    </row>
    <row r="16436">
      <c r="A16436" s="95">
        <v>63988</v>
      </c>
      <c r="B16436" s="93" t="s">
        <v>30156</v>
      </c>
      <c r="C16436" s="93" t="s">
        <v>1486</v>
      </c>
      <c r="D16436" s="95">
        <v>80437</v>
      </c>
      <c r="E16436" s="95">
        <v>80437</v>
      </c>
      <c r="G16436" s="95">
        <v>250</v>
      </c>
      <c r="H16436" s="93" t="s">
        <v>8976</v>
      </c>
      <c r="I16436" s="93" t="s">
        <v>23896</v>
      </c>
      <c r="J16436" s="93" t="s">
        <v>20856</v>
      </c>
      <c r="K16436" s="93" t="s">
        <v>6885</v>
      </c>
      <c r="L16436" s="14">
        <f>AND(vyberHrace&lt;&gt;"",ISNUMBER(SEARCH(vyberHrace,$B16436)))</f>
      </c>
      <c r="M16436" s="14">
        <f>AND($I16436=MID(kododd,1,2),$J16436=MID(kododd,3,3))</f>
      </c>
    </row>
    <row r="16437">
      <c r="A16437" s="95">
        <v>57058</v>
      </c>
      <c r="B16437" s="93" t="s">
        <v>22691</v>
      </c>
      <c r="C16437" s="93" t="s">
        <v>1452</v>
      </c>
      <c r="G16437" s="95">
        <v>0</v>
      </c>
      <c r="H16437" s="93" t="s">
        <v>8976</v>
      </c>
      <c r="I16437" s="93" t="s">
        <v>23896</v>
      </c>
      <c r="J16437" s="93" t="s">
        <v>20874</v>
      </c>
      <c r="K16437" s="93" t="s">
        <v>1964</v>
      </c>
      <c r="L16437" s="14">
        <f>AND(vyberHrace&lt;&gt;"",ISNUMBER(SEARCH(vyberHrace,$B16437)))</f>
      </c>
      <c r="M16437" s="14">
        <f>AND($I16437=MID(kododd,1,2),$J16437=MID(kododd,3,3))</f>
      </c>
    </row>
    <row r="16438">
      <c r="A16438" s="95">
        <v>48972</v>
      </c>
      <c r="B16438" s="93" t="s">
        <v>12168</v>
      </c>
      <c r="C16438" s="93" t="s">
        <v>1402</v>
      </c>
      <c r="G16438" s="95">
        <v>0</v>
      </c>
      <c r="H16438" s="93" t="s">
        <v>8976</v>
      </c>
      <c r="I16438" s="93" t="s">
        <v>23896</v>
      </c>
      <c r="J16438" s="93" t="s">
        <v>20954</v>
      </c>
      <c r="K16438" s="93" t="s">
        <v>133</v>
      </c>
      <c r="L16438" s="14">
        <f>AND(vyberHrace&lt;&gt;"",ISNUMBER(SEARCH(vyberHrace,$B16438)))</f>
      </c>
      <c r="M16438" s="14">
        <f>AND($I16438=MID(kododd,1,2),$J16438=MID(kododd,3,3))</f>
      </c>
    </row>
    <row r="16439">
      <c r="A16439" s="95">
        <v>50460</v>
      </c>
      <c r="B16439" s="93" t="s">
        <v>5001</v>
      </c>
      <c r="C16439" s="93" t="s">
        <v>1406</v>
      </c>
      <c r="G16439" s="95">
        <v>0</v>
      </c>
      <c r="H16439" s="93" t="s">
        <v>8976</v>
      </c>
      <c r="I16439" s="93" t="s">
        <v>23896</v>
      </c>
      <c r="J16439" s="93" t="s">
        <v>20954</v>
      </c>
      <c r="K16439" s="93" t="s">
        <v>133</v>
      </c>
      <c r="L16439" s="14">
        <f>AND(vyberHrace&lt;&gt;"",ISNUMBER(SEARCH(vyberHrace,$B16439)))</f>
      </c>
      <c r="M16439" s="14">
        <f>AND($I16439=MID(kododd,1,2),$J16439=MID(kododd,3,3))</f>
      </c>
    </row>
    <row r="16440">
      <c r="A16440" s="95">
        <v>32677</v>
      </c>
      <c r="B16440" s="93" t="s">
        <v>12169</v>
      </c>
      <c r="C16440" s="93" t="s">
        <v>1433</v>
      </c>
      <c r="D16440" s="95">
        <v>1439</v>
      </c>
      <c r="G16440" s="95">
        <v>250</v>
      </c>
      <c r="H16440" s="93" t="s">
        <v>8976</v>
      </c>
      <c r="I16440" s="93" t="s">
        <v>23896</v>
      </c>
      <c r="J16440" s="93" t="s">
        <v>20939</v>
      </c>
      <c r="K16440" s="93" t="s">
        <v>5627</v>
      </c>
      <c r="L16440" s="14">
        <f>AND(vyberHrace&lt;&gt;"",ISNUMBER(SEARCH(vyberHrace,$B16440)))</f>
      </c>
      <c r="M16440" s="14">
        <f>AND($I16440=MID(kododd,1,2),$J16440=MID(kododd,3,3))</f>
      </c>
    </row>
    <row r="16441">
      <c r="A16441" s="95">
        <v>44465</v>
      </c>
      <c r="B16441" s="93" t="s">
        <v>12170</v>
      </c>
      <c r="C16441" s="93" t="s">
        <v>3255</v>
      </c>
      <c r="D16441" s="95">
        <v>1339</v>
      </c>
      <c r="F16441" s="95">
        <v>23737441</v>
      </c>
      <c r="G16441" s="95">
        <v>250</v>
      </c>
      <c r="H16441" s="93" t="s">
        <v>8976</v>
      </c>
      <c r="I16441" s="93" t="s">
        <v>23896</v>
      </c>
      <c r="J16441" s="93" t="s">
        <v>20939</v>
      </c>
      <c r="K16441" s="93" t="s">
        <v>5627</v>
      </c>
      <c r="L16441" s="14">
        <f>AND(vyberHrace&lt;&gt;"",ISNUMBER(SEARCH(vyberHrace,$B16441)))</f>
      </c>
      <c r="M16441" s="14">
        <f>AND($I16441=MID(kododd,1,2),$J16441=MID(kododd,3,3))</f>
      </c>
    </row>
    <row r="16442">
      <c r="A16442" s="95">
        <v>61925</v>
      </c>
      <c r="B16442" s="93" t="s">
        <v>28136</v>
      </c>
      <c r="C16442" s="93" t="s">
        <v>1416</v>
      </c>
      <c r="F16442" s="95">
        <v>23797517</v>
      </c>
      <c r="G16442" s="95">
        <v>250</v>
      </c>
      <c r="H16442" s="93" t="s">
        <v>8976</v>
      </c>
      <c r="I16442" s="93" t="s">
        <v>23896</v>
      </c>
      <c r="J16442" s="93" t="s">
        <v>20915</v>
      </c>
      <c r="K16442" s="93" t="s">
        <v>26150</v>
      </c>
      <c r="L16442" s="14">
        <f>AND(vyberHrace&lt;&gt;"",ISNUMBER(SEARCH(vyberHrace,$B16442)))</f>
      </c>
      <c r="M16442" s="14">
        <f>AND($I16442=MID(kododd,1,2),$J16442=MID(kododd,3,3))</f>
      </c>
    </row>
    <row r="16443">
      <c r="A16443" s="95">
        <v>59102</v>
      </c>
      <c r="B16443" s="93" t="s">
        <v>25548</v>
      </c>
      <c r="C16443" s="93" t="s">
        <v>1450</v>
      </c>
      <c r="G16443" s="95">
        <v>250</v>
      </c>
      <c r="H16443" s="93" t="s">
        <v>8976</v>
      </c>
      <c r="I16443" s="93" t="s">
        <v>23896</v>
      </c>
      <c r="J16443" s="93" t="s">
        <v>20882</v>
      </c>
      <c r="K16443" s="93" t="s">
        <v>5088</v>
      </c>
      <c r="L16443" s="14">
        <f>AND(vyberHrace&lt;&gt;"",ISNUMBER(SEARCH(vyberHrace,$B16443)))</f>
      </c>
      <c r="M16443" s="14">
        <f>AND($I16443=MID(kododd,1,2),$J16443=MID(kododd,3,3))</f>
      </c>
    </row>
    <row r="16444">
      <c r="A16444" s="95">
        <v>49438</v>
      </c>
      <c r="B16444" s="93" t="s">
        <v>7211</v>
      </c>
      <c r="C16444" s="93" t="s">
        <v>1406</v>
      </c>
      <c r="D16444" s="95">
        <v>1073</v>
      </c>
      <c r="G16444" s="95">
        <v>0</v>
      </c>
      <c r="H16444" s="93" t="s">
        <v>8976</v>
      </c>
      <c r="I16444" s="93" t="s">
        <v>23896</v>
      </c>
      <c r="J16444" s="93" t="s">
        <v>20962</v>
      </c>
      <c r="K16444" s="93" t="s">
        <v>3831</v>
      </c>
      <c r="L16444" s="14">
        <f>AND(vyberHrace&lt;&gt;"",ISNUMBER(SEARCH(vyberHrace,$B16444)))</f>
      </c>
      <c r="M16444" s="14">
        <f>AND($I16444=MID(kododd,1,2),$J16444=MID(kododd,3,3))</f>
      </c>
    </row>
    <row r="16445">
      <c r="A16445" s="95">
        <v>95</v>
      </c>
      <c r="B16445" s="93" t="s">
        <v>7344</v>
      </c>
      <c r="C16445" s="93" t="s">
        <v>1446</v>
      </c>
      <c r="D16445" s="95">
        <v>2281</v>
      </c>
      <c r="E16445" s="95">
        <v>2304</v>
      </c>
      <c r="F16445" s="95">
        <v>304980</v>
      </c>
      <c r="G16445" s="95">
        <v>250</v>
      </c>
      <c r="H16445" s="93" t="s">
        <v>8976</v>
      </c>
      <c r="I16445" s="93" t="s">
        <v>23896</v>
      </c>
      <c r="J16445" s="93" t="s">
        <v>20864</v>
      </c>
      <c r="K16445" s="93" t="s">
        <v>26135</v>
      </c>
      <c r="L16445" s="14">
        <f>AND(vyberHrace&lt;&gt;"",ISNUMBER(SEARCH(vyberHrace,$B16445)))</f>
      </c>
      <c r="M16445" s="14">
        <f>AND($I16445=MID(kododd,1,2),$J16445=MID(kododd,3,3))</f>
      </c>
    </row>
    <row r="16446">
      <c r="A16446" s="95">
        <v>60451</v>
      </c>
      <c r="B16446" s="93" t="s">
        <v>26889</v>
      </c>
      <c r="C16446" s="93" t="s">
        <v>1486</v>
      </c>
      <c r="G16446" s="95">
        <v>250</v>
      </c>
      <c r="H16446" s="93" t="s">
        <v>8976</v>
      </c>
      <c r="I16446" s="93" t="s">
        <v>23896</v>
      </c>
      <c r="J16446" s="93" t="s">
        <v>23414</v>
      </c>
      <c r="K16446" s="93" t="s">
        <v>21379</v>
      </c>
      <c r="L16446" s="14">
        <f>AND(vyberHrace&lt;&gt;"",ISNUMBER(SEARCH(vyberHrace,$B16446)))</f>
      </c>
      <c r="M16446" s="14">
        <f>AND($I16446=MID(kododd,1,2),$J16446=MID(kododd,3,3))</f>
      </c>
    </row>
    <row r="16447">
      <c r="A16447" s="95">
        <v>42237</v>
      </c>
      <c r="B16447" s="93" t="s">
        <v>15591</v>
      </c>
      <c r="C16447" s="93" t="s">
        <v>1398</v>
      </c>
      <c r="D16447" s="95">
        <v>1642</v>
      </c>
      <c r="E16447" s="95">
        <v>1776</v>
      </c>
      <c r="F16447" s="95">
        <v>393010</v>
      </c>
      <c r="G16447" s="95">
        <v>250</v>
      </c>
      <c r="H16447" s="93" t="s">
        <v>8976</v>
      </c>
      <c r="I16447" s="93" t="s">
        <v>23896</v>
      </c>
      <c r="J16447" s="93" t="s">
        <v>20848</v>
      </c>
      <c r="K16447" s="93" t="s">
        <v>1502</v>
      </c>
      <c r="L16447" s="14">
        <f>AND(vyberHrace&lt;&gt;"",ISNUMBER(SEARCH(vyberHrace,$B16447)))</f>
      </c>
      <c r="M16447" s="14">
        <f>AND($I16447=MID(kododd,1,2),$J16447=MID(kododd,3,3))</f>
      </c>
    </row>
    <row r="16448">
      <c r="A16448" s="95">
        <v>60165</v>
      </c>
      <c r="B16448" s="93" t="s">
        <v>26629</v>
      </c>
      <c r="C16448" s="93" t="s">
        <v>1424</v>
      </c>
      <c r="G16448" s="95">
        <v>0</v>
      </c>
      <c r="H16448" s="93" t="s">
        <v>8976</v>
      </c>
      <c r="I16448" s="93" t="s">
        <v>23896</v>
      </c>
      <c r="J16448" s="93" t="s">
        <v>20874</v>
      </c>
      <c r="K16448" s="93" t="s">
        <v>1964</v>
      </c>
      <c r="L16448" s="14">
        <f>AND(vyberHrace&lt;&gt;"",ISNUMBER(SEARCH(vyberHrace,$B16448)))</f>
      </c>
      <c r="M16448" s="14">
        <f>AND($I16448=MID(kododd,1,2),$J16448=MID(kododd,3,3))</f>
      </c>
    </row>
    <row r="16449">
      <c r="A16449" s="95">
        <v>39597</v>
      </c>
      <c r="B16449" s="93" t="s">
        <v>15594</v>
      </c>
      <c r="C16449" s="93" t="s">
        <v>1408</v>
      </c>
      <c r="D16449" s="95">
        <v>1017</v>
      </c>
      <c r="F16449" s="95">
        <v>381675</v>
      </c>
      <c r="G16449" s="95">
        <v>0</v>
      </c>
      <c r="H16449" s="93" t="s">
        <v>8976</v>
      </c>
      <c r="I16449" s="93" t="s">
        <v>23896</v>
      </c>
      <c r="J16449" s="93" t="s">
        <v>20864</v>
      </c>
      <c r="K16449" s="93" t="s">
        <v>26135</v>
      </c>
      <c r="L16449" s="14">
        <f>AND(vyberHrace&lt;&gt;"",ISNUMBER(SEARCH(vyberHrace,$B16449)))</f>
      </c>
      <c r="M16449" s="14">
        <f>AND($I16449=MID(kododd,1,2),$J16449=MID(kododd,3,3))</f>
      </c>
    </row>
    <row r="16450">
      <c r="A16450" s="95">
        <v>39231</v>
      </c>
      <c r="B16450" s="93" t="s">
        <v>7367</v>
      </c>
      <c r="C16450" s="93" t="s">
        <v>1419</v>
      </c>
      <c r="D16450" s="95">
        <v>1584</v>
      </c>
      <c r="E16450" s="95">
        <v>1676</v>
      </c>
      <c r="F16450" s="95">
        <v>371831</v>
      </c>
      <c r="G16450" s="95">
        <v>0</v>
      </c>
      <c r="H16450" s="93" t="s">
        <v>8976</v>
      </c>
      <c r="I16450" s="93" t="s">
        <v>23896</v>
      </c>
      <c r="J16450" s="93" t="s">
        <v>20864</v>
      </c>
      <c r="K16450" s="93" t="s">
        <v>26135</v>
      </c>
      <c r="L16450" s="14">
        <f>AND(vyberHrace&lt;&gt;"",ISNUMBER(SEARCH(vyberHrace,$B16450)))</f>
      </c>
      <c r="M16450" s="14">
        <f>AND($I16450=MID(kododd,1,2),$J16450=MID(kododd,3,3))</f>
      </c>
    </row>
    <row r="16451">
      <c r="A16451" s="95">
        <v>64028</v>
      </c>
      <c r="B16451" s="93" t="s">
        <v>30190</v>
      </c>
      <c r="C16451" s="93" t="s">
        <v>1412</v>
      </c>
      <c r="D16451" s="95">
        <v>80012</v>
      </c>
      <c r="E16451" s="95">
        <v>80012</v>
      </c>
      <c r="G16451" s="95">
        <v>250</v>
      </c>
      <c r="H16451" s="93" t="s">
        <v>8976</v>
      </c>
      <c r="I16451" s="93" t="s">
        <v>23896</v>
      </c>
      <c r="J16451" s="93" t="s">
        <v>20924</v>
      </c>
      <c r="K16451" s="93" t="s">
        <v>6896</v>
      </c>
      <c r="L16451" s="14">
        <f>AND(vyberHrace&lt;&gt;"",ISNUMBER(SEARCH(vyberHrace,$B16451)))</f>
      </c>
      <c r="M16451" s="14">
        <f>AND($I16451=MID(kododd,1,2),$J16451=MID(kododd,3,3))</f>
      </c>
    </row>
    <row r="16452">
      <c r="A16452" s="95">
        <v>47086</v>
      </c>
      <c r="B16452" s="93" t="s">
        <v>7368</v>
      </c>
      <c r="C16452" s="93" t="s">
        <v>1400</v>
      </c>
      <c r="D16452" s="95">
        <v>1100</v>
      </c>
      <c r="G16452" s="95">
        <v>0</v>
      </c>
      <c r="H16452" s="93" t="s">
        <v>8976</v>
      </c>
      <c r="I16452" s="93" t="s">
        <v>23896</v>
      </c>
      <c r="J16452" s="93" t="s">
        <v>20942</v>
      </c>
      <c r="K16452" s="93" t="s">
        <v>5629</v>
      </c>
      <c r="L16452" s="14">
        <f>AND(vyberHrace&lt;&gt;"",ISNUMBER(SEARCH(vyberHrace,$B16452)))</f>
      </c>
      <c r="M16452" s="14">
        <f>AND($I16452=MID(kododd,1,2),$J16452=MID(kododd,3,3))</f>
      </c>
    </row>
    <row r="16453">
      <c r="A16453" s="95">
        <v>20293</v>
      </c>
      <c r="B16453" s="93" t="s">
        <v>7369</v>
      </c>
      <c r="C16453" s="93" t="s">
        <v>1430</v>
      </c>
      <c r="D16453" s="95">
        <v>1529</v>
      </c>
      <c r="G16453" s="95">
        <v>250</v>
      </c>
      <c r="H16453" s="93" t="s">
        <v>8976</v>
      </c>
      <c r="I16453" s="93" t="s">
        <v>23896</v>
      </c>
      <c r="J16453" s="93" t="s">
        <v>20984</v>
      </c>
      <c r="K16453" s="93" t="s">
        <v>5004</v>
      </c>
      <c r="L16453" s="14">
        <f>AND(vyberHrace&lt;&gt;"",ISNUMBER(SEARCH(vyberHrace,$B16453)))</f>
      </c>
      <c r="M16453" s="14">
        <f>AND($I16453=MID(kododd,1,2),$J16453=MID(kododd,3,3))</f>
      </c>
    </row>
    <row r="16454">
      <c r="A16454" s="95">
        <v>53023</v>
      </c>
      <c r="B16454" s="93" t="s">
        <v>17523</v>
      </c>
      <c r="C16454" s="93" t="s">
        <v>1433</v>
      </c>
      <c r="D16454" s="95">
        <v>1228</v>
      </c>
      <c r="G16454" s="95">
        <v>250</v>
      </c>
      <c r="H16454" s="93" t="s">
        <v>8976</v>
      </c>
      <c r="I16454" s="93" t="s">
        <v>23896</v>
      </c>
      <c r="J16454" s="93" t="s">
        <v>20979</v>
      </c>
      <c r="K16454" s="93" t="s">
        <v>7806</v>
      </c>
      <c r="L16454" s="14">
        <f>AND(vyberHrace&lt;&gt;"",ISNUMBER(SEARCH(vyberHrace,$B16454)))</f>
      </c>
      <c r="M16454" s="14">
        <f>AND($I16454=MID(kododd,1,2),$J16454=MID(kododd,3,3))</f>
      </c>
    </row>
    <row r="16455">
      <c r="A16455" s="95">
        <v>50153</v>
      </c>
      <c r="B16455" s="93" t="s">
        <v>178</v>
      </c>
      <c r="C16455" s="93" t="s">
        <v>1422</v>
      </c>
      <c r="D16455" s="95">
        <v>1010</v>
      </c>
      <c r="F16455" s="95">
        <v>23748966</v>
      </c>
      <c r="G16455" s="95">
        <v>250</v>
      </c>
      <c r="H16455" s="93" t="s">
        <v>8976</v>
      </c>
      <c r="I16455" s="93" t="s">
        <v>23896</v>
      </c>
      <c r="J16455" s="93" t="s">
        <v>20935</v>
      </c>
      <c r="K16455" s="93" t="s">
        <v>23916</v>
      </c>
      <c r="L16455" s="14">
        <f>AND(vyberHrace&lt;&gt;"",ISNUMBER(SEARCH(vyberHrace,$B16455)))</f>
      </c>
      <c r="M16455" s="14">
        <f>AND($I16455=MID(kododd,1,2),$J16455=MID(kododd,3,3))</f>
      </c>
    </row>
    <row r="16456">
      <c r="A16456" s="95">
        <v>50277</v>
      </c>
      <c r="B16456" s="93" t="s">
        <v>179</v>
      </c>
      <c r="C16456" s="93" t="s">
        <v>3255</v>
      </c>
      <c r="D16456" s="95">
        <v>1100</v>
      </c>
      <c r="G16456" s="95">
        <v>0</v>
      </c>
      <c r="H16456" s="93" t="s">
        <v>8976</v>
      </c>
      <c r="I16456" s="93" t="s">
        <v>23896</v>
      </c>
      <c r="J16456" s="93" t="s">
        <v>20935</v>
      </c>
      <c r="K16456" s="93" t="s">
        <v>23916</v>
      </c>
      <c r="L16456" s="14">
        <f>AND(vyberHrace&lt;&gt;"",ISNUMBER(SEARCH(vyberHrace,$B16456)))</f>
      </c>
      <c r="M16456" s="14">
        <f>AND($I16456=MID(kododd,1,2),$J16456=MID(kododd,3,3))</f>
      </c>
    </row>
    <row r="16457">
      <c r="A16457" s="95">
        <v>1891</v>
      </c>
      <c r="B16457" s="93" t="s">
        <v>834</v>
      </c>
      <c r="C16457" s="93" t="s">
        <v>1437</v>
      </c>
      <c r="D16457" s="95">
        <v>1974</v>
      </c>
      <c r="E16457" s="95">
        <v>2012</v>
      </c>
      <c r="F16457" s="95">
        <v>308820</v>
      </c>
      <c r="G16457" s="95">
        <v>250</v>
      </c>
      <c r="H16457" s="93" t="s">
        <v>8976</v>
      </c>
      <c r="I16457" s="93" t="s">
        <v>23896</v>
      </c>
      <c r="J16457" s="93" t="s">
        <v>21010</v>
      </c>
      <c r="K16457" s="93" t="s">
        <v>5670</v>
      </c>
      <c r="L16457" s="14">
        <f>AND(vyberHrace&lt;&gt;"",ISNUMBER(SEARCH(vyberHrace,$B16457)))</f>
      </c>
      <c r="M16457" s="14">
        <f>AND($I16457=MID(kododd,1,2),$J16457=MID(kododd,3,3))</f>
      </c>
    </row>
    <row r="16458">
      <c r="A16458" s="95">
        <v>33136</v>
      </c>
      <c r="B16458" s="93" t="s">
        <v>7385</v>
      </c>
      <c r="C16458" s="93" t="s">
        <v>1444</v>
      </c>
      <c r="G16458" s="95">
        <v>0</v>
      </c>
      <c r="H16458" s="93" t="s">
        <v>8976</v>
      </c>
      <c r="I16458" s="93" t="s">
        <v>23896</v>
      </c>
      <c r="J16458" s="93" t="s">
        <v>20994</v>
      </c>
      <c r="K16458" s="93" t="s">
        <v>5630</v>
      </c>
      <c r="L16458" s="14">
        <f>AND(vyberHrace&lt;&gt;"",ISNUMBER(SEARCH(vyberHrace,$B16458)))</f>
      </c>
      <c r="M16458" s="14">
        <f>AND($I16458=MID(kododd,1,2),$J16458=MID(kododd,3,3))</f>
      </c>
    </row>
    <row r="16459">
      <c r="A16459" s="95">
        <v>539</v>
      </c>
      <c r="B16459" s="93" t="s">
        <v>7403</v>
      </c>
      <c r="C16459" s="93" t="s">
        <v>1472</v>
      </c>
      <c r="D16459" s="95">
        <v>1985</v>
      </c>
      <c r="G16459" s="95">
        <v>0</v>
      </c>
      <c r="H16459" s="93" t="s">
        <v>8976</v>
      </c>
      <c r="I16459" s="93" t="s">
        <v>23896</v>
      </c>
      <c r="J16459" s="93" t="s">
        <v>20884</v>
      </c>
      <c r="K16459" s="93" t="s">
        <v>6876</v>
      </c>
      <c r="L16459" s="14">
        <f>AND(vyberHrace&lt;&gt;"",ISNUMBER(SEARCH(vyberHrace,$B16459)))</f>
      </c>
      <c r="M16459" s="14">
        <f>AND($I16459=MID(kododd,1,2),$J16459=MID(kododd,3,3))</f>
      </c>
    </row>
    <row r="16460">
      <c r="A16460" s="95">
        <v>58554</v>
      </c>
      <c r="B16460" s="93" t="s">
        <v>25051</v>
      </c>
      <c r="C16460" s="93" t="s">
        <v>1422</v>
      </c>
      <c r="G16460" s="95">
        <v>0</v>
      </c>
      <c r="H16460" s="93" t="s">
        <v>8976</v>
      </c>
      <c r="I16460" s="93" t="s">
        <v>23896</v>
      </c>
      <c r="J16460" s="93" t="s">
        <v>20954</v>
      </c>
      <c r="K16460" s="93" t="s">
        <v>133</v>
      </c>
      <c r="L16460" s="14">
        <f>AND(vyberHrace&lt;&gt;"",ISNUMBER(SEARCH(vyberHrace,$B16460)))</f>
      </c>
      <c r="M16460" s="14">
        <f>AND($I16460=MID(kododd,1,2),$J16460=MID(kododd,3,3))</f>
      </c>
    </row>
    <row r="16461">
      <c r="A16461" s="95">
        <v>44258</v>
      </c>
      <c r="B16461" s="93" t="s">
        <v>7418</v>
      </c>
      <c r="C16461" s="93" t="s">
        <v>1400</v>
      </c>
      <c r="G16461" s="95">
        <v>0</v>
      </c>
      <c r="H16461" s="93" t="s">
        <v>8976</v>
      </c>
      <c r="I16461" s="93" t="s">
        <v>23896</v>
      </c>
      <c r="J16461" s="93" t="s">
        <v>20895</v>
      </c>
      <c r="K16461" s="93" t="s">
        <v>6043</v>
      </c>
      <c r="L16461" s="14">
        <f>AND(vyberHrace&lt;&gt;"",ISNUMBER(SEARCH(vyberHrace,$B16461)))</f>
      </c>
      <c r="M16461" s="14">
        <f>AND($I16461=MID(kododd,1,2),$J16461=MID(kododd,3,3))</f>
      </c>
    </row>
    <row r="16462">
      <c r="A16462" s="95">
        <v>1654</v>
      </c>
      <c r="B16462" s="93" t="s">
        <v>7427</v>
      </c>
      <c r="C16462" s="93" t="s">
        <v>1456</v>
      </c>
      <c r="D16462" s="95">
        <v>1966</v>
      </c>
      <c r="E16462" s="95">
        <v>1947</v>
      </c>
      <c r="F16462" s="95">
        <v>23705540</v>
      </c>
      <c r="G16462" s="95">
        <v>0</v>
      </c>
      <c r="H16462" s="93" t="s">
        <v>8976</v>
      </c>
      <c r="I16462" s="93" t="s">
        <v>23896</v>
      </c>
      <c r="J16462" s="93" t="s">
        <v>20848</v>
      </c>
      <c r="K16462" s="93" t="s">
        <v>1502</v>
      </c>
      <c r="L16462" s="14">
        <f>AND(vyberHrace&lt;&gt;"",ISNUMBER(SEARCH(vyberHrace,$B16462)))</f>
      </c>
      <c r="M16462" s="14">
        <f>AND($I16462=MID(kododd,1,2),$J16462=MID(kododd,3,3))</f>
      </c>
    </row>
    <row r="16463">
      <c r="A16463" s="95">
        <v>62778</v>
      </c>
      <c r="B16463" s="93" t="s">
        <v>29338</v>
      </c>
      <c r="C16463" s="93" t="s">
        <v>1422</v>
      </c>
      <c r="G16463" s="95">
        <v>250</v>
      </c>
      <c r="H16463" s="93" t="s">
        <v>8976</v>
      </c>
      <c r="I16463" s="93" t="s">
        <v>23896</v>
      </c>
      <c r="J16463" s="93" t="s">
        <v>20963</v>
      </c>
      <c r="K16463" s="93" t="s">
        <v>8996</v>
      </c>
      <c r="L16463" s="14">
        <f>AND(vyberHrace&lt;&gt;"",ISNUMBER(SEARCH(vyberHrace,$B16463)))</f>
      </c>
      <c r="M16463" s="14">
        <f>AND($I16463=MID(kododd,1,2),$J16463=MID(kododd,3,3))</f>
      </c>
    </row>
    <row r="16464">
      <c r="A16464" s="95">
        <v>2438</v>
      </c>
      <c r="B16464" s="93" t="s">
        <v>12453</v>
      </c>
      <c r="C16464" s="93" t="s">
        <v>1470</v>
      </c>
      <c r="D16464" s="95">
        <v>1809</v>
      </c>
      <c r="E16464" s="95">
        <v>1870</v>
      </c>
      <c r="F16464" s="95">
        <v>336769</v>
      </c>
      <c r="G16464" s="95">
        <v>0</v>
      </c>
      <c r="H16464" s="93" t="s">
        <v>8976</v>
      </c>
      <c r="I16464" s="93" t="s">
        <v>23896</v>
      </c>
      <c r="J16464" s="93" t="s">
        <v>20943</v>
      </c>
      <c r="K16464" s="93" t="s">
        <v>9089</v>
      </c>
      <c r="L16464" s="14">
        <f>AND(vyberHrace&lt;&gt;"",ISNUMBER(SEARCH(vyberHrace,$B16464)))</f>
      </c>
      <c r="M16464" s="14">
        <f>AND($I16464=MID(kododd,1,2),$J16464=MID(kododd,3,3))</f>
      </c>
    </row>
    <row r="16465">
      <c r="A16465" s="95">
        <v>47637</v>
      </c>
      <c r="B16465" s="93" t="s">
        <v>12457</v>
      </c>
      <c r="C16465" s="93" t="s">
        <v>1416</v>
      </c>
      <c r="G16465" s="95">
        <v>0</v>
      </c>
      <c r="H16465" s="93" t="s">
        <v>8976</v>
      </c>
      <c r="I16465" s="93" t="s">
        <v>23896</v>
      </c>
      <c r="J16465" s="93" t="s">
        <v>20997</v>
      </c>
      <c r="K16465" s="93" t="s">
        <v>7827</v>
      </c>
      <c r="L16465" s="14">
        <f>AND(vyberHrace&lt;&gt;"",ISNUMBER(SEARCH(vyberHrace,$B16465)))</f>
      </c>
      <c r="M16465" s="14">
        <f>AND($I16465=MID(kododd,1,2),$J16465=MID(kododd,3,3))</f>
      </c>
    </row>
    <row r="16466">
      <c r="A16466" s="95">
        <v>47636</v>
      </c>
      <c r="B16466" s="93" t="s">
        <v>12459</v>
      </c>
      <c r="C16466" s="93" t="s">
        <v>1416</v>
      </c>
      <c r="G16466" s="95">
        <v>0</v>
      </c>
      <c r="H16466" s="93" t="s">
        <v>8976</v>
      </c>
      <c r="I16466" s="93" t="s">
        <v>23896</v>
      </c>
      <c r="J16466" s="93" t="s">
        <v>20997</v>
      </c>
      <c r="K16466" s="93" t="s">
        <v>7827</v>
      </c>
      <c r="L16466" s="14">
        <f>AND(vyberHrace&lt;&gt;"",ISNUMBER(SEARCH(vyberHrace,$B16466)))</f>
      </c>
      <c r="M16466" s="14">
        <f>AND($I16466=MID(kododd,1,2),$J16466=MID(kododd,3,3))</f>
      </c>
    </row>
    <row r="16467">
      <c r="A16467" s="95">
        <v>47729</v>
      </c>
      <c r="B16467" s="93" t="s">
        <v>12473</v>
      </c>
      <c r="C16467" s="93" t="s">
        <v>1408</v>
      </c>
      <c r="D16467" s="95">
        <v>1036</v>
      </c>
      <c r="F16467" s="95">
        <v>23770350</v>
      </c>
      <c r="G16467" s="95">
        <v>250</v>
      </c>
      <c r="H16467" s="93" t="s">
        <v>8976</v>
      </c>
      <c r="I16467" s="93" t="s">
        <v>23896</v>
      </c>
      <c r="J16467" s="93" t="s">
        <v>20859</v>
      </c>
      <c r="K16467" s="93" t="s">
        <v>28058</v>
      </c>
      <c r="L16467" s="14">
        <f>AND(vyberHrace&lt;&gt;"",ISNUMBER(SEARCH(vyberHrace,$B16467)))</f>
      </c>
      <c r="M16467" s="14">
        <f>AND($I16467=MID(kododd,1,2),$J16467=MID(kododd,3,3))</f>
      </c>
    </row>
    <row r="16468">
      <c r="A16468" s="95">
        <v>27759</v>
      </c>
      <c r="B16468" s="93" t="s">
        <v>10207</v>
      </c>
      <c r="C16468" s="93" t="s">
        <v>1462</v>
      </c>
      <c r="D16468" s="95">
        <v>1759</v>
      </c>
      <c r="E16468" s="95">
        <v>1962</v>
      </c>
      <c r="F16468" s="95">
        <v>348082</v>
      </c>
      <c r="G16468" s="95">
        <v>250</v>
      </c>
      <c r="H16468" s="93" t="s">
        <v>8976</v>
      </c>
      <c r="I16468" s="93" t="s">
        <v>23896</v>
      </c>
      <c r="J16468" s="93" t="s">
        <v>20887</v>
      </c>
      <c r="K16468" s="93" t="s">
        <v>6923</v>
      </c>
      <c r="L16468" s="14">
        <f>AND(vyberHrace&lt;&gt;"",ISNUMBER(SEARCH(vyberHrace,$B16468)))</f>
      </c>
      <c r="M16468" s="14">
        <f>AND($I16468=MID(kododd,1,2),$J16468=MID(kododd,3,3))</f>
      </c>
    </row>
    <row r="16469">
      <c r="A16469" s="95">
        <v>59674</v>
      </c>
      <c r="B16469" s="93" t="s">
        <v>26056</v>
      </c>
      <c r="C16469" s="93" t="s">
        <v>1412</v>
      </c>
      <c r="D16469" s="95">
        <v>1003</v>
      </c>
      <c r="F16469" s="95">
        <v>23784725</v>
      </c>
      <c r="G16469" s="95">
        <v>250</v>
      </c>
      <c r="H16469" s="93" t="s">
        <v>8976</v>
      </c>
      <c r="I16469" s="93" t="s">
        <v>23896</v>
      </c>
      <c r="J16469" s="93" t="s">
        <v>20963</v>
      </c>
      <c r="K16469" s="93" t="s">
        <v>8996</v>
      </c>
      <c r="L16469" s="14">
        <f>AND(vyberHrace&lt;&gt;"",ISNUMBER(SEARCH(vyberHrace,$B16469)))</f>
      </c>
      <c r="M16469" s="14">
        <f>AND($I16469=MID(kododd,1,2),$J16469=MID(kododd,3,3))</f>
      </c>
    </row>
    <row r="16470">
      <c r="A16470" s="95">
        <v>2933</v>
      </c>
      <c r="B16470" s="93" t="s">
        <v>10239</v>
      </c>
      <c r="C16470" s="93" t="s">
        <v>1459</v>
      </c>
      <c r="D16470" s="95">
        <v>1780</v>
      </c>
      <c r="E16470" s="95">
        <v>1851</v>
      </c>
      <c r="F16470" s="95">
        <v>23744634</v>
      </c>
      <c r="G16470" s="95">
        <v>0</v>
      </c>
      <c r="H16470" s="93" t="s">
        <v>8976</v>
      </c>
      <c r="I16470" s="93" t="s">
        <v>23896</v>
      </c>
      <c r="J16470" s="93" t="s">
        <v>20962</v>
      </c>
      <c r="K16470" s="93" t="s">
        <v>3831</v>
      </c>
      <c r="L16470" s="14">
        <f>AND(vyberHrace&lt;&gt;"",ISNUMBER(SEARCH(vyberHrace,$B16470)))</f>
      </c>
      <c r="M16470" s="14">
        <f>AND($I16470=MID(kododd,1,2),$J16470=MID(kododd,3,3))</f>
      </c>
    </row>
    <row r="16471">
      <c r="A16471" s="95">
        <v>63045</v>
      </c>
      <c r="B16471" s="93" t="s">
        <v>29339</v>
      </c>
      <c r="C16471" s="93" t="s">
        <v>1403</v>
      </c>
      <c r="D16471" s="95">
        <v>1211</v>
      </c>
      <c r="G16471" s="95">
        <v>250</v>
      </c>
      <c r="H16471" s="93" t="s">
        <v>8976</v>
      </c>
      <c r="I16471" s="93" t="s">
        <v>23896</v>
      </c>
      <c r="J16471" s="93" t="s">
        <v>20874</v>
      </c>
      <c r="K16471" s="93" t="s">
        <v>1964</v>
      </c>
      <c r="L16471" s="14">
        <f>AND(vyberHrace&lt;&gt;"",ISNUMBER(SEARCH(vyberHrace,$B16471)))</f>
      </c>
      <c r="M16471" s="14">
        <f>AND($I16471=MID(kododd,1,2),$J16471=MID(kododd,3,3))</f>
      </c>
    </row>
    <row r="16472">
      <c r="A16472" s="95">
        <v>29398</v>
      </c>
      <c r="B16472" s="93" t="s">
        <v>7970</v>
      </c>
      <c r="C16472" s="93" t="s">
        <v>1455</v>
      </c>
      <c r="G16472" s="95">
        <v>250</v>
      </c>
      <c r="H16472" s="93" t="s">
        <v>8976</v>
      </c>
      <c r="I16472" s="93" t="s">
        <v>23896</v>
      </c>
      <c r="J16472" s="93" t="s">
        <v>20924</v>
      </c>
      <c r="K16472" s="93" t="s">
        <v>6896</v>
      </c>
      <c r="L16472" s="14">
        <f>AND(vyberHrace&lt;&gt;"",ISNUMBER(SEARCH(vyberHrace,$B16472)))</f>
      </c>
      <c r="M16472" s="14">
        <f>AND($I16472=MID(kododd,1,2),$J16472=MID(kododd,3,3))</f>
      </c>
    </row>
    <row r="16473">
      <c r="A16473" s="95">
        <v>2840</v>
      </c>
      <c r="B16473" s="93" t="s">
        <v>7977</v>
      </c>
      <c r="C16473" s="93" t="s">
        <v>1466</v>
      </c>
      <c r="D16473" s="95">
        <v>1760</v>
      </c>
      <c r="E16473" s="95">
        <v>1782</v>
      </c>
      <c r="F16473" s="95">
        <v>396869</v>
      </c>
      <c r="G16473" s="95">
        <v>250</v>
      </c>
      <c r="H16473" s="93" t="s">
        <v>8976</v>
      </c>
      <c r="I16473" s="93" t="s">
        <v>23896</v>
      </c>
      <c r="J16473" s="93" t="s">
        <v>20927</v>
      </c>
      <c r="K16473" s="93" t="s">
        <v>1501</v>
      </c>
      <c r="L16473" s="14">
        <f>AND(vyberHrace&lt;&gt;"",ISNUMBER(SEARCH(vyberHrace,$B16473)))</f>
      </c>
      <c r="M16473" s="14">
        <f>AND($I16473=MID(kododd,1,2),$J16473=MID(kododd,3,3))</f>
      </c>
    </row>
    <row r="16474">
      <c r="A16474" s="95">
        <v>26210</v>
      </c>
      <c r="B16474" s="93" t="s">
        <v>7978</v>
      </c>
      <c r="C16474" s="93" t="s">
        <v>1434</v>
      </c>
      <c r="D16474" s="95">
        <v>1320</v>
      </c>
      <c r="F16474" s="95">
        <v>23705558</v>
      </c>
      <c r="G16474" s="95">
        <v>0</v>
      </c>
      <c r="H16474" s="93" t="s">
        <v>8976</v>
      </c>
      <c r="I16474" s="93" t="s">
        <v>23896</v>
      </c>
      <c r="J16474" s="93" t="s">
        <v>21011</v>
      </c>
      <c r="K16474" s="93" t="s">
        <v>11222</v>
      </c>
      <c r="L16474" s="14">
        <f>AND(vyberHrace&lt;&gt;"",ISNUMBER(SEARCH(vyberHrace,$B16474)))</f>
      </c>
      <c r="M16474" s="14">
        <f>AND($I16474=MID(kododd,1,2),$J16474=MID(kododd,3,3))</f>
      </c>
    </row>
    <row r="16475">
      <c r="A16475" s="95">
        <v>51701</v>
      </c>
      <c r="B16475" s="93" t="s">
        <v>7980</v>
      </c>
      <c r="C16475" s="93" t="s">
        <v>1459</v>
      </c>
      <c r="D16475" s="95">
        <v>1123</v>
      </c>
      <c r="G16475" s="95">
        <v>0</v>
      </c>
      <c r="H16475" s="93" t="s">
        <v>8976</v>
      </c>
      <c r="I16475" s="93" t="s">
        <v>23896</v>
      </c>
      <c r="J16475" s="93" t="s">
        <v>20857</v>
      </c>
      <c r="K16475" s="93" t="s">
        <v>6756</v>
      </c>
      <c r="L16475" s="14">
        <f>AND(vyberHrace&lt;&gt;"",ISNUMBER(SEARCH(vyberHrace,$B16475)))</f>
      </c>
      <c r="M16475" s="14">
        <f>AND($I16475=MID(kododd,1,2),$J16475=MID(kododd,3,3))</f>
      </c>
    </row>
    <row r="16476">
      <c r="A16476" s="95">
        <v>59165</v>
      </c>
      <c r="B16476" s="93" t="s">
        <v>25599</v>
      </c>
      <c r="C16476" s="93" t="s">
        <v>1416</v>
      </c>
      <c r="D16476" s="95">
        <v>1563</v>
      </c>
      <c r="E16476" s="95">
        <v>1778</v>
      </c>
      <c r="F16476" s="95">
        <v>23781980</v>
      </c>
      <c r="G16476" s="95">
        <v>250</v>
      </c>
      <c r="H16476" s="93" t="s">
        <v>8976</v>
      </c>
      <c r="I16476" s="93" t="s">
        <v>23896</v>
      </c>
      <c r="J16476" s="93" t="s">
        <v>20856</v>
      </c>
      <c r="K16476" s="93" t="s">
        <v>6885</v>
      </c>
      <c r="L16476" s="14">
        <f>AND(vyberHrace&lt;&gt;"",ISNUMBER(SEARCH(vyberHrace,$B16476)))</f>
      </c>
      <c r="M16476" s="14">
        <f>AND($I16476=MID(kododd,1,2),$J16476=MID(kododd,3,3))</f>
      </c>
    </row>
    <row r="16477">
      <c r="A16477" s="95">
        <v>2613</v>
      </c>
      <c r="B16477" s="93" t="s">
        <v>23917</v>
      </c>
      <c r="C16477" s="93" t="s">
        <v>1451</v>
      </c>
      <c r="D16477" s="95">
        <v>1550</v>
      </c>
      <c r="E16477" s="95">
        <v>1691</v>
      </c>
      <c r="F16477" s="95">
        <v>23770694</v>
      </c>
      <c r="G16477" s="95">
        <v>250</v>
      </c>
      <c r="H16477" s="93" t="s">
        <v>8976</v>
      </c>
      <c r="I16477" s="93" t="s">
        <v>23896</v>
      </c>
      <c r="J16477" s="93" t="s">
        <v>20874</v>
      </c>
      <c r="K16477" s="93" t="s">
        <v>1964</v>
      </c>
      <c r="L16477" s="14">
        <f>AND(vyberHrace&lt;&gt;"",ISNUMBER(SEARCH(vyberHrace,$B16477)))</f>
      </c>
      <c r="M16477" s="14">
        <f>AND($I16477=MID(kododd,1,2),$J16477=MID(kododd,3,3))</f>
      </c>
    </row>
    <row r="16478">
      <c r="A16478" s="95">
        <v>48576</v>
      </c>
      <c r="B16478" s="93" t="s">
        <v>14825</v>
      </c>
      <c r="C16478" s="93" t="s">
        <v>1406</v>
      </c>
      <c r="D16478" s="95">
        <v>1496</v>
      </c>
      <c r="E16478" s="95">
        <v>1693</v>
      </c>
      <c r="F16478" s="95">
        <v>23726210</v>
      </c>
      <c r="G16478" s="95">
        <v>250</v>
      </c>
      <c r="H16478" s="93" t="s">
        <v>8976</v>
      </c>
      <c r="I16478" s="93" t="s">
        <v>23896</v>
      </c>
      <c r="J16478" s="93" t="s">
        <v>20864</v>
      </c>
      <c r="K16478" s="93" t="s">
        <v>26135</v>
      </c>
      <c r="L16478" s="14">
        <f>AND(vyberHrace&lt;&gt;"",ISNUMBER(SEARCH(vyberHrace,$B16478)))</f>
      </c>
      <c r="M16478" s="14">
        <f>AND($I16478=MID(kododd,1,2),$J16478=MID(kododd,3,3))</f>
      </c>
    </row>
    <row r="16479">
      <c r="A16479" s="95">
        <v>44259</v>
      </c>
      <c r="B16479" s="93" t="s">
        <v>14844</v>
      </c>
      <c r="C16479" s="93" t="s">
        <v>1400</v>
      </c>
      <c r="G16479" s="95">
        <v>0</v>
      </c>
      <c r="H16479" s="93" t="s">
        <v>8976</v>
      </c>
      <c r="I16479" s="93" t="s">
        <v>23896</v>
      </c>
      <c r="J16479" s="93" t="s">
        <v>20895</v>
      </c>
      <c r="K16479" s="93" t="s">
        <v>6043</v>
      </c>
      <c r="L16479" s="14">
        <f>AND(vyberHrace&lt;&gt;"",ISNUMBER(SEARCH(vyberHrace,$B16479)))</f>
      </c>
      <c r="M16479" s="14">
        <f>AND($I16479=MID(kododd,1,2),$J16479=MID(kododd,3,3))</f>
      </c>
    </row>
    <row r="16480">
      <c r="A16480" s="95">
        <v>27513</v>
      </c>
      <c r="B16480" s="93" t="s">
        <v>14846</v>
      </c>
      <c r="C16480" s="93" t="s">
        <v>1433</v>
      </c>
      <c r="D16480" s="95">
        <v>1537</v>
      </c>
      <c r="G16480" s="95">
        <v>0</v>
      </c>
      <c r="H16480" s="93" t="s">
        <v>8976</v>
      </c>
      <c r="I16480" s="93" t="s">
        <v>23896</v>
      </c>
      <c r="J16480" s="93" t="s">
        <v>20875</v>
      </c>
      <c r="K16480" s="93" t="s">
        <v>5609</v>
      </c>
      <c r="L16480" s="14">
        <f>AND(vyberHrace&lt;&gt;"",ISNUMBER(SEARCH(vyberHrace,$B16480)))</f>
      </c>
      <c r="M16480" s="14">
        <f>AND($I16480=MID(kododd,1,2),$J16480=MID(kododd,3,3))</f>
      </c>
    </row>
    <row r="16481">
      <c r="A16481" s="95">
        <v>57797</v>
      </c>
      <c r="B16481" s="93" t="s">
        <v>24351</v>
      </c>
      <c r="C16481" s="93" t="s">
        <v>1433</v>
      </c>
      <c r="D16481" s="95">
        <v>1561</v>
      </c>
      <c r="G16481" s="95">
        <v>250</v>
      </c>
      <c r="H16481" s="93" t="s">
        <v>8976</v>
      </c>
      <c r="I16481" s="93" t="s">
        <v>23896</v>
      </c>
      <c r="J16481" s="93" t="s">
        <v>20857</v>
      </c>
      <c r="K16481" s="93" t="s">
        <v>6756</v>
      </c>
      <c r="L16481" s="14">
        <f>AND(vyberHrace&lt;&gt;"",ISNUMBER(SEARCH(vyberHrace,$B16481)))</f>
      </c>
      <c r="M16481" s="14">
        <f>AND($I16481=MID(kododd,1,2),$J16481=MID(kododd,3,3))</f>
      </c>
    </row>
    <row r="16482">
      <c r="A16482" s="95">
        <v>34041</v>
      </c>
      <c r="B16482" s="93" t="s">
        <v>14863</v>
      </c>
      <c r="C16482" s="93" t="s">
        <v>1421</v>
      </c>
      <c r="G16482" s="95">
        <v>0</v>
      </c>
      <c r="H16482" s="93" t="s">
        <v>8976</v>
      </c>
      <c r="I16482" s="93" t="s">
        <v>23896</v>
      </c>
      <c r="J16482" s="93" t="s">
        <v>20875</v>
      </c>
      <c r="K16482" s="93" t="s">
        <v>5609</v>
      </c>
      <c r="L16482" s="14">
        <f>AND(vyberHrace&lt;&gt;"",ISNUMBER(SEARCH(vyberHrace,$B16482)))</f>
      </c>
      <c r="M16482" s="14">
        <f>AND($I16482=MID(kododd,1,2),$J16482=MID(kododd,3,3))</f>
      </c>
    </row>
    <row r="16483">
      <c r="A16483" s="95">
        <v>54661</v>
      </c>
      <c r="B16483" s="93" t="s">
        <v>927</v>
      </c>
      <c r="C16483" s="93" t="s">
        <v>1420</v>
      </c>
      <c r="G16483" s="95">
        <v>0</v>
      </c>
      <c r="H16483" s="93" t="s">
        <v>8976</v>
      </c>
      <c r="I16483" s="93" t="s">
        <v>23896</v>
      </c>
      <c r="J16483" s="93" t="s">
        <v>20946</v>
      </c>
      <c r="K16483" s="93" t="s">
        <v>7807</v>
      </c>
      <c r="L16483" s="14">
        <f>AND(vyberHrace&lt;&gt;"",ISNUMBER(SEARCH(vyberHrace,$B16483)))</f>
      </c>
      <c r="M16483" s="14">
        <f>AND($I16483=MID(kododd,1,2),$J16483=MID(kododd,3,3))</f>
      </c>
    </row>
    <row r="16484">
      <c r="A16484" s="95">
        <v>56160</v>
      </c>
      <c r="B16484" s="93" t="s">
        <v>22692</v>
      </c>
      <c r="C16484" s="93" t="s">
        <v>1410</v>
      </c>
      <c r="G16484" s="95">
        <v>0</v>
      </c>
      <c r="H16484" s="93" t="s">
        <v>8976</v>
      </c>
      <c r="I16484" s="93" t="s">
        <v>23896</v>
      </c>
      <c r="J16484" s="93" t="s">
        <v>20874</v>
      </c>
      <c r="K16484" s="93" t="s">
        <v>1964</v>
      </c>
      <c r="L16484" s="14">
        <f>AND(vyberHrace&lt;&gt;"",ISNUMBER(SEARCH(vyberHrace,$B16484)))</f>
      </c>
      <c r="M16484" s="14">
        <f>AND($I16484=MID(kododd,1,2),$J16484=MID(kododd,3,3))</f>
      </c>
    </row>
    <row r="16485">
      <c r="A16485" s="95">
        <v>60164</v>
      </c>
      <c r="B16485" s="93" t="s">
        <v>26628</v>
      </c>
      <c r="C16485" s="93" t="s">
        <v>1412</v>
      </c>
      <c r="G16485" s="95">
        <v>0</v>
      </c>
      <c r="H16485" s="93" t="s">
        <v>8976</v>
      </c>
      <c r="I16485" s="93" t="s">
        <v>23896</v>
      </c>
      <c r="J16485" s="93" t="s">
        <v>20874</v>
      </c>
      <c r="K16485" s="93" t="s">
        <v>1964</v>
      </c>
      <c r="L16485" s="14">
        <f>AND(vyberHrace&lt;&gt;"",ISNUMBER(SEARCH(vyberHrace,$B16485)))</f>
      </c>
      <c r="M16485" s="14">
        <f>AND($I16485=MID(kododd,1,2),$J16485=MID(kododd,3,3))</f>
      </c>
    </row>
    <row r="16486">
      <c r="A16486" s="95">
        <v>62756</v>
      </c>
      <c r="B16486" s="93" t="s">
        <v>28016</v>
      </c>
      <c r="C16486" s="93" t="s">
        <v>1406</v>
      </c>
      <c r="G16486" s="95">
        <v>250</v>
      </c>
      <c r="H16486" s="93" t="s">
        <v>8976</v>
      </c>
      <c r="I16486" s="93" t="s">
        <v>23896</v>
      </c>
      <c r="J16486" s="93" t="s">
        <v>20864</v>
      </c>
      <c r="K16486" s="93" t="s">
        <v>26135</v>
      </c>
      <c r="L16486" s="14">
        <f>AND(vyberHrace&lt;&gt;"",ISNUMBER(SEARCH(vyberHrace,$B16486)))</f>
      </c>
      <c r="M16486" s="14">
        <f>AND($I16486=MID(kododd,1,2),$J16486=MID(kododd,3,3))</f>
      </c>
    </row>
    <row r="16487">
      <c r="A16487" s="95">
        <v>11777</v>
      </c>
      <c r="B16487" s="93" t="s">
        <v>14890</v>
      </c>
      <c r="C16487" s="93" t="s">
        <v>1447</v>
      </c>
      <c r="D16487" s="95">
        <v>1498</v>
      </c>
      <c r="F16487" s="95">
        <v>23757876</v>
      </c>
      <c r="G16487" s="95">
        <v>250</v>
      </c>
      <c r="H16487" s="93" t="s">
        <v>8976</v>
      </c>
      <c r="I16487" s="93" t="s">
        <v>23896</v>
      </c>
      <c r="J16487" s="93" t="s">
        <v>20859</v>
      </c>
      <c r="K16487" s="93" t="s">
        <v>28058</v>
      </c>
      <c r="L16487" s="14">
        <f>AND(vyberHrace&lt;&gt;"",ISNUMBER(SEARCH(vyberHrace,$B16487)))</f>
      </c>
      <c r="M16487" s="14">
        <f>AND($I16487=MID(kododd,1,2),$J16487=MID(kododd,3,3))</f>
      </c>
    </row>
    <row r="16488">
      <c r="A16488" s="95">
        <v>14653</v>
      </c>
      <c r="B16488" s="93" t="s">
        <v>21144</v>
      </c>
      <c r="C16488" s="93" t="s">
        <v>1415</v>
      </c>
      <c r="D16488" s="95">
        <v>1437</v>
      </c>
      <c r="G16488" s="95">
        <v>0</v>
      </c>
      <c r="H16488" s="93" t="s">
        <v>8976</v>
      </c>
      <c r="I16488" s="93" t="s">
        <v>23896</v>
      </c>
      <c r="J16488" s="93" t="s">
        <v>20849</v>
      </c>
      <c r="K16488" s="93" t="s">
        <v>1979</v>
      </c>
      <c r="L16488" s="14">
        <f>AND(vyberHrace&lt;&gt;"",ISNUMBER(SEARCH(vyberHrace,$B16488)))</f>
      </c>
      <c r="M16488" s="14">
        <f>AND($I16488=MID(kododd,1,2),$J16488=MID(kododd,3,3))</f>
      </c>
    </row>
    <row r="16489">
      <c r="A16489" s="95">
        <v>13725</v>
      </c>
      <c r="B16489" s="93" t="s">
        <v>14891</v>
      </c>
      <c r="C16489" s="93" t="s">
        <v>1462</v>
      </c>
      <c r="D16489" s="95">
        <v>1439</v>
      </c>
      <c r="F16489" s="95">
        <v>23756632</v>
      </c>
      <c r="G16489" s="95">
        <v>250</v>
      </c>
      <c r="H16489" s="93" t="s">
        <v>8976</v>
      </c>
      <c r="I16489" s="93" t="s">
        <v>23896</v>
      </c>
      <c r="J16489" s="93" t="s">
        <v>20949</v>
      </c>
      <c r="K16489" s="93" t="s">
        <v>5012</v>
      </c>
      <c r="L16489" s="14">
        <f>AND(vyberHrace&lt;&gt;"",ISNUMBER(SEARCH(vyberHrace,$B16489)))</f>
      </c>
      <c r="M16489" s="14">
        <f>AND($I16489=MID(kododd,1,2),$J16489=MID(kododd,3,3))</f>
      </c>
    </row>
    <row r="16490">
      <c r="A16490" s="95">
        <v>31217</v>
      </c>
      <c r="B16490" s="93" t="s">
        <v>14901</v>
      </c>
      <c r="C16490" s="93" t="s">
        <v>1398</v>
      </c>
      <c r="D16490" s="95">
        <v>1250</v>
      </c>
      <c r="F16490" s="95">
        <v>365696</v>
      </c>
      <c r="G16490" s="95">
        <v>0</v>
      </c>
      <c r="H16490" s="93" t="s">
        <v>8976</v>
      </c>
      <c r="I16490" s="93" t="s">
        <v>23896</v>
      </c>
      <c r="J16490" s="93" t="s">
        <v>20864</v>
      </c>
      <c r="K16490" s="93" t="s">
        <v>26135</v>
      </c>
      <c r="L16490" s="14">
        <f>AND(vyberHrace&lt;&gt;"",ISNUMBER(SEARCH(vyberHrace,$B16490)))</f>
      </c>
      <c r="M16490" s="14">
        <f>AND($I16490=MID(kododd,1,2),$J16490=MID(kododd,3,3))</f>
      </c>
    </row>
    <row r="16491">
      <c r="A16491" s="95">
        <v>10711</v>
      </c>
      <c r="B16491" s="93" t="s">
        <v>13842</v>
      </c>
      <c r="C16491" s="93" t="s">
        <v>1466</v>
      </c>
      <c r="D16491" s="95">
        <v>1314</v>
      </c>
      <c r="F16491" s="95">
        <v>23770368</v>
      </c>
      <c r="G16491" s="95">
        <v>0</v>
      </c>
      <c r="H16491" s="93" t="s">
        <v>8976</v>
      </c>
      <c r="I16491" s="93" t="s">
        <v>23896</v>
      </c>
      <c r="J16491" s="93" t="s">
        <v>20920</v>
      </c>
      <c r="K16491" s="93" t="s">
        <v>3592</v>
      </c>
      <c r="L16491" s="14">
        <f>AND(vyberHrace&lt;&gt;"",ISNUMBER(SEARCH(vyberHrace,$B16491)))</f>
      </c>
      <c r="M16491" s="14">
        <f>AND($I16491=MID(kododd,1,2),$J16491=MID(kododd,3,3))</f>
      </c>
    </row>
    <row r="16492">
      <c r="A16492" s="95">
        <v>35488</v>
      </c>
      <c r="B16492" s="93" t="s">
        <v>14906</v>
      </c>
      <c r="C16492" s="93" t="s">
        <v>1401</v>
      </c>
      <c r="D16492" s="95">
        <v>1465</v>
      </c>
      <c r="G16492" s="95">
        <v>0</v>
      </c>
      <c r="H16492" s="93" t="s">
        <v>8976</v>
      </c>
      <c r="I16492" s="93" t="s">
        <v>23896</v>
      </c>
      <c r="J16492" s="93" t="s">
        <v>21011</v>
      </c>
      <c r="K16492" s="93" t="s">
        <v>11222</v>
      </c>
      <c r="L16492" s="14">
        <f>AND(vyberHrace&lt;&gt;"",ISNUMBER(SEARCH(vyberHrace,$B16492)))</f>
      </c>
      <c r="M16492" s="14">
        <f>AND($I16492=MID(kododd,1,2),$J16492=MID(kododd,3,3))</f>
      </c>
    </row>
    <row r="16493">
      <c r="A16493" s="95">
        <v>385</v>
      </c>
      <c r="B16493" s="93" t="s">
        <v>14910</v>
      </c>
      <c r="C16493" s="93" t="s">
        <v>1433</v>
      </c>
      <c r="D16493" s="95">
        <v>2102</v>
      </c>
      <c r="E16493" s="95">
        <v>2121</v>
      </c>
      <c r="F16493" s="95">
        <v>312029</v>
      </c>
      <c r="G16493" s="95">
        <v>250</v>
      </c>
      <c r="H16493" s="93" t="s">
        <v>8976</v>
      </c>
      <c r="I16493" s="93" t="s">
        <v>23896</v>
      </c>
      <c r="J16493" s="93" t="s">
        <v>20848</v>
      </c>
      <c r="K16493" s="93" t="s">
        <v>1502</v>
      </c>
      <c r="L16493" s="14">
        <f>AND(vyberHrace&lt;&gt;"",ISNUMBER(SEARCH(vyberHrace,$B16493)))</f>
      </c>
      <c r="M16493" s="14">
        <f>AND($I16493=MID(kododd,1,2),$J16493=MID(kododd,3,3))</f>
      </c>
    </row>
    <row r="16494">
      <c r="A16494" s="95">
        <v>13740</v>
      </c>
      <c r="B16494" s="93" t="s">
        <v>19827</v>
      </c>
      <c r="C16494" s="93" t="s">
        <v>1404</v>
      </c>
      <c r="D16494" s="95">
        <v>1201</v>
      </c>
      <c r="F16494" s="95">
        <v>397130</v>
      </c>
      <c r="G16494" s="95">
        <v>250</v>
      </c>
      <c r="H16494" s="93" t="s">
        <v>8976</v>
      </c>
      <c r="I16494" s="93" t="s">
        <v>23896</v>
      </c>
      <c r="J16494" s="93" t="s">
        <v>20856</v>
      </c>
      <c r="K16494" s="93" t="s">
        <v>6885</v>
      </c>
      <c r="L16494" s="14">
        <f>AND(vyberHrace&lt;&gt;"",ISNUMBER(SEARCH(vyberHrace,$B16494)))</f>
      </c>
      <c r="M16494" s="14">
        <f>AND($I16494=MID(kododd,1,2),$J16494=MID(kododd,3,3))</f>
      </c>
    </row>
    <row r="16495">
      <c r="A16495" s="95">
        <v>51856</v>
      </c>
      <c r="B16495" s="93" t="s">
        <v>5772</v>
      </c>
      <c r="C16495" s="93" t="s">
        <v>1412</v>
      </c>
      <c r="G16495" s="95">
        <v>250</v>
      </c>
      <c r="H16495" s="93" t="s">
        <v>8976</v>
      </c>
      <c r="I16495" s="93" t="s">
        <v>23896</v>
      </c>
      <c r="J16495" s="93" t="s">
        <v>20975</v>
      </c>
      <c r="K16495" s="93" t="s">
        <v>4922</v>
      </c>
      <c r="L16495" s="14">
        <f>AND(vyberHrace&lt;&gt;"",ISNUMBER(SEARCH(vyberHrace,$B16495)))</f>
      </c>
      <c r="M16495" s="14">
        <f>AND($I16495=MID(kododd,1,2),$J16495=MID(kododd,3,3))</f>
      </c>
    </row>
    <row r="16496">
      <c r="A16496" s="95">
        <v>5614</v>
      </c>
      <c r="B16496" s="93" t="s">
        <v>13438</v>
      </c>
      <c r="C16496" s="93" t="s">
        <v>1480</v>
      </c>
      <c r="D16496" s="95">
        <v>1387</v>
      </c>
      <c r="G16496" s="95">
        <v>250</v>
      </c>
      <c r="H16496" s="93" t="s">
        <v>8976</v>
      </c>
      <c r="I16496" s="93" t="s">
        <v>23896</v>
      </c>
      <c r="J16496" s="93" t="s">
        <v>20946</v>
      </c>
      <c r="K16496" s="93" t="s">
        <v>7807</v>
      </c>
      <c r="L16496" s="14">
        <f>AND(vyberHrace&lt;&gt;"",ISNUMBER(SEARCH(vyberHrace,$B16496)))</f>
      </c>
      <c r="M16496" s="14">
        <f>AND($I16496=MID(kododd,1,2),$J16496=MID(kododd,3,3))</f>
      </c>
    </row>
    <row r="16497">
      <c r="A16497" s="95">
        <v>9924</v>
      </c>
      <c r="B16497" s="93" t="s">
        <v>13440</v>
      </c>
      <c r="C16497" s="93" t="s">
        <v>1404</v>
      </c>
      <c r="D16497" s="95">
        <v>1389</v>
      </c>
      <c r="E16497" s="95">
        <v>1595</v>
      </c>
      <c r="F16497" s="95">
        <v>23707704</v>
      </c>
      <c r="G16497" s="95">
        <v>250</v>
      </c>
      <c r="H16497" s="93" t="s">
        <v>8976</v>
      </c>
      <c r="I16497" s="93" t="s">
        <v>23896</v>
      </c>
      <c r="J16497" s="93" t="s">
        <v>20962</v>
      </c>
      <c r="K16497" s="93" t="s">
        <v>3831</v>
      </c>
      <c r="L16497" s="14">
        <f>AND(vyberHrace&lt;&gt;"",ISNUMBER(SEARCH(vyberHrace,$B16497)))</f>
      </c>
      <c r="M16497" s="14">
        <f>AND($I16497=MID(kododd,1,2),$J16497=MID(kododd,3,3))</f>
      </c>
    </row>
    <row r="16498">
      <c r="A16498" s="95">
        <v>56355</v>
      </c>
      <c r="B16498" s="93" t="s">
        <v>22662</v>
      </c>
      <c r="C16498" s="93" t="s">
        <v>1400</v>
      </c>
      <c r="F16498" s="95">
        <v>23770376</v>
      </c>
      <c r="G16498" s="95">
        <v>0</v>
      </c>
      <c r="H16498" s="93" t="s">
        <v>8976</v>
      </c>
      <c r="I16498" s="93" t="s">
        <v>23896</v>
      </c>
      <c r="J16498" s="93" t="s">
        <v>20897</v>
      </c>
      <c r="K16498" s="93" t="s">
        <v>5617</v>
      </c>
      <c r="L16498" s="14">
        <f>AND(vyberHrace&lt;&gt;"",ISNUMBER(SEARCH(vyberHrace,$B16498)))</f>
      </c>
      <c r="M16498" s="14">
        <f>AND($I16498=MID(kododd,1,2),$J16498=MID(kododd,3,3))</f>
      </c>
    </row>
    <row r="16499">
      <c r="A16499" s="95">
        <v>52260</v>
      </c>
      <c r="B16499" s="93" t="s">
        <v>3968</v>
      </c>
      <c r="C16499" s="93" t="s">
        <v>1402</v>
      </c>
      <c r="G16499" s="95">
        <v>0</v>
      </c>
      <c r="H16499" s="93" t="s">
        <v>8976</v>
      </c>
      <c r="I16499" s="93" t="s">
        <v>23896</v>
      </c>
      <c r="J16499" s="93" t="s">
        <v>20946</v>
      </c>
      <c r="K16499" s="93" t="s">
        <v>7807</v>
      </c>
      <c r="L16499" s="14">
        <f>AND(vyberHrace&lt;&gt;"",ISNUMBER(SEARCH(vyberHrace,$B16499)))</f>
      </c>
      <c r="M16499" s="14">
        <f>AND($I16499=MID(kododd,1,2),$J16499=MID(kododd,3,3))</f>
      </c>
    </row>
    <row r="16500">
      <c r="A16500" s="95">
        <v>46509</v>
      </c>
      <c r="B16500" s="93" t="s">
        <v>13475</v>
      </c>
      <c r="C16500" s="93" t="s">
        <v>1430</v>
      </c>
      <c r="D16500" s="95">
        <v>1246</v>
      </c>
      <c r="F16500" s="95">
        <v>23784636</v>
      </c>
      <c r="G16500" s="95">
        <v>250</v>
      </c>
      <c r="H16500" s="93" t="s">
        <v>8976</v>
      </c>
      <c r="I16500" s="93" t="s">
        <v>23896</v>
      </c>
      <c r="J16500" s="93" t="s">
        <v>20963</v>
      </c>
      <c r="K16500" s="93" t="s">
        <v>8996</v>
      </c>
      <c r="L16500" s="14">
        <f>AND(vyberHrace&lt;&gt;"",ISNUMBER(SEARCH(vyberHrace,$B16500)))</f>
      </c>
      <c r="M16500" s="14">
        <f>AND($I16500=MID(kododd,1,2),$J16500=MID(kododd,3,3))</f>
      </c>
    </row>
    <row r="16501">
      <c r="A16501" s="95">
        <v>26032</v>
      </c>
      <c r="B16501" s="93" t="s">
        <v>5975</v>
      </c>
      <c r="C16501" s="93" t="s">
        <v>1461</v>
      </c>
      <c r="D16501" s="95">
        <v>1619</v>
      </c>
      <c r="E16501" s="95">
        <v>1779</v>
      </c>
      <c r="F16501" s="95">
        <v>363596</v>
      </c>
      <c r="G16501" s="95">
        <v>250</v>
      </c>
      <c r="H16501" s="93" t="s">
        <v>8976</v>
      </c>
      <c r="I16501" s="93" t="s">
        <v>23896</v>
      </c>
      <c r="J16501" s="93" t="s">
        <v>20895</v>
      </c>
      <c r="K16501" s="93" t="s">
        <v>6043</v>
      </c>
      <c r="L16501" s="14">
        <f>AND(vyberHrace&lt;&gt;"",ISNUMBER(SEARCH(vyberHrace,$B16501)))</f>
      </c>
      <c r="M16501" s="14">
        <f>AND($I16501=MID(kododd,1,2),$J16501=MID(kododd,3,3))</f>
      </c>
    </row>
    <row r="16502">
      <c r="A16502" s="95">
        <v>25660</v>
      </c>
      <c r="B16502" s="93" t="s">
        <v>5980</v>
      </c>
      <c r="C16502" s="93" t="s">
        <v>1454</v>
      </c>
      <c r="D16502" s="95">
        <v>2073</v>
      </c>
      <c r="E16502" s="95">
        <v>2112</v>
      </c>
      <c r="F16502" s="95">
        <v>365718</v>
      </c>
      <c r="G16502" s="95">
        <v>250</v>
      </c>
      <c r="H16502" s="93" t="s">
        <v>8976</v>
      </c>
      <c r="I16502" s="93" t="s">
        <v>23896</v>
      </c>
      <c r="J16502" s="93" t="s">
        <v>20864</v>
      </c>
      <c r="K16502" s="93" t="s">
        <v>26135</v>
      </c>
      <c r="L16502" s="14">
        <f>AND(vyberHrace&lt;&gt;"",ISNUMBER(SEARCH(vyberHrace,$B16502)))</f>
      </c>
      <c r="M16502" s="14">
        <f>AND($I16502=MID(kododd,1,2),$J16502=MID(kododd,3,3))</f>
      </c>
    </row>
    <row r="16503">
      <c r="A16503" s="95">
        <v>2522</v>
      </c>
      <c r="B16503" s="93" t="s">
        <v>6075</v>
      </c>
      <c r="C16503" s="93" t="s">
        <v>1442</v>
      </c>
      <c r="D16503" s="95">
        <v>1834</v>
      </c>
      <c r="E16503" s="95">
        <v>1848</v>
      </c>
      <c r="F16503" s="95">
        <v>23730480</v>
      </c>
      <c r="G16503" s="95">
        <v>250</v>
      </c>
      <c r="H16503" s="93" t="s">
        <v>8976</v>
      </c>
      <c r="I16503" s="93" t="s">
        <v>23896</v>
      </c>
      <c r="J16503" s="93" t="s">
        <v>20895</v>
      </c>
      <c r="K16503" s="93" t="s">
        <v>6043</v>
      </c>
      <c r="L16503" s="14">
        <f>AND(vyberHrace&lt;&gt;"",ISNUMBER(SEARCH(vyberHrace,$B16503)))</f>
      </c>
      <c r="M16503" s="14">
        <f>AND($I16503=MID(kododd,1,2),$J16503=MID(kododd,3,3))</f>
      </c>
    </row>
    <row r="16504">
      <c r="A16504" s="95">
        <v>1883</v>
      </c>
      <c r="B16504" s="93" t="s">
        <v>6076</v>
      </c>
      <c r="C16504" s="93" t="s">
        <v>1430</v>
      </c>
      <c r="D16504" s="95">
        <v>1919</v>
      </c>
      <c r="E16504" s="95">
        <v>1987</v>
      </c>
      <c r="F16504" s="95">
        <v>309273</v>
      </c>
      <c r="G16504" s="95">
        <v>250</v>
      </c>
      <c r="H16504" s="93" t="s">
        <v>8976</v>
      </c>
      <c r="I16504" s="93" t="s">
        <v>23896</v>
      </c>
      <c r="J16504" s="93" t="s">
        <v>20849</v>
      </c>
      <c r="K16504" s="93" t="s">
        <v>1979</v>
      </c>
      <c r="L16504" s="14">
        <f>AND(vyberHrace&lt;&gt;"",ISNUMBER(SEARCH(vyberHrace,$B16504)))</f>
      </c>
      <c r="M16504" s="14">
        <f>AND($I16504=MID(kododd,1,2),$J16504=MID(kododd,3,3))</f>
      </c>
    </row>
    <row r="16505">
      <c r="A16505" s="95">
        <v>51791</v>
      </c>
      <c r="B16505" s="93" t="s">
        <v>3583</v>
      </c>
      <c r="C16505" s="93" t="s">
        <v>1403</v>
      </c>
      <c r="D16505" s="95">
        <v>1738</v>
      </c>
      <c r="F16505" s="95">
        <v>23745118</v>
      </c>
      <c r="G16505" s="95">
        <v>250</v>
      </c>
      <c r="H16505" s="93" t="s">
        <v>8976</v>
      </c>
      <c r="I16505" s="93" t="s">
        <v>23896</v>
      </c>
      <c r="J16505" s="93" t="s">
        <v>20855</v>
      </c>
      <c r="K16505" s="93" t="s">
        <v>6857</v>
      </c>
      <c r="L16505" s="14">
        <f>AND(vyberHrace&lt;&gt;"",ISNUMBER(SEARCH(vyberHrace,$B16505)))</f>
      </c>
      <c r="M16505" s="14">
        <f>AND($I16505=MID(kododd,1,2),$J16505=MID(kododd,3,3))</f>
      </c>
    </row>
    <row r="16506">
      <c r="A16506" s="95">
        <v>63294</v>
      </c>
      <c r="B16506" s="93" t="s">
        <v>29340</v>
      </c>
      <c r="C16506" s="93" t="s">
        <v>1486</v>
      </c>
      <c r="G16506" s="95">
        <v>250</v>
      </c>
      <c r="H16506" s="93" t="s">
        <v>8976</v>
      </c>
      <c r="I16506" s="93" t="s">
        <v>23896</v>
      </c>
      <c r="J16506" s="93" t="s">
        <v>20858</v>
      </c>
      <c r="K16506" s="93" t="s">
        <v>2040</v>
      </c>
      <c r="L16506" s="14">
        <f>AND(vyberHrace&lt;&gt;"",ISNUMBER(SEARCH(vyberHrace,$B16506)))</f>
      </c>
      <c r="M16506" s="14">
        <f>AND($I16506=MID(kododd,1,2),$J16506=MID(kododd,3,3))</f>
      </c>
    </row>
    <row r="16507">
      <c r="A16507" s="95">
        <v>63295</v>
      </c>
      <c r="B16507" s="93" t="s">
        <v>29341</v>
      </c>
      <c r="C16507" s="93" t="s">
        <v>1411</v>
      </c>
      <c r="G16507" s="95">
        <v>250</v>
      </c>
      <c r="H16507" s="93" t="s">
        <v>8976</v>
      </c>
      <c r="I16507" s="93" t="s">
        <v>23896</v>
      </c>
      <c r="J16507" s="93" t="s">
        <v>20858</v>
      </c>
      <c r="K16507" s="93" t="s">
        <v>2040</v>
      </c>
      <c r="L16507" s="14">
        <f>AND(vyberHrace&lt;&gt;"",ISNUMBER(SEARCH(vyberHrace,$B16507)))</f>
      </c>
      <c r="M16507" s="14">
        <f>AND($I16507=MID(kododd,1,2),$J16507=MID(kododd,3,3))</f>
      </c>
    </row>
    <row r="16508">
      <c r="A16508" s="95">
        <v>60493</v>
      </c>
      <c r="B16508" s="93" t="s">
        <v>26925</v>
      </c>
      <c r="C16508" s="93" t="s">
        <v>1487</v>
      </c>
      <c r="G16508" s="95">
        <v>250</v>
      </c>
      <c r="H16508" s="93" t="s">
        <v>8976</v>
      </c>
      <c r="I16508" s="93" t="s">
        <v>23896</v>
      </c>
      <c r="J16508" s="93" t="s">
        <v>20946</v>
      </c>
      <c r="K16508" s="93" t="s">
        <v>7807</v>
      </c>
      <c r="L16508" s="14">
        <f>AND(vyberHrace&lt;&gt;"",ISNUMBER(SEARCH(vyberHrace,$B16508)))</f>
      </c>
      <c r="M16508" s="14">
        <f>AND($I16508=MID(kododd,1,2),$J16508=MID(kododd,3,3))</f>
      </c>
    </row>
    <row r="16509">
      <c r="A16509" s="95">
        <v>52259</v>
      </c>
      <c r="B16509" s="93" t="s">
        <v>3969</v>
      </c>
      <c r="C16509" s="93" t="s">
        <v>1416</v>
      </c>
      <c r="D16509" s="95">
        <v>1425</v>
      </c>
      <c r="G16509" s="95">
        <v>250</v>
      </c>
      <c r="H16509" s="93" t="s">
        <v>8976</v>
      </c>
      <c r="I16509" s="93" t="s">
        <v>23896</v>
      </c>
      <c r="J16509" s="93" t="s">
        <v>20946</v>
      </c>
      <c r="K16509" s="93" t="s">
        <v>7807</v>
      </c>
      <c r="L16509" s="14">
        <f>AND(vyberHrace&lt;&gt;"",ISNUMBER(SEARCH(vyberHrace,$B16509)))</f>
      </c>
      <c r="M16509" s="14">
        <f>AND($I16509=MID(kododd,1,2),$J16509=MID(kododd,3,3))</f>
      </c>
    </row>
    <row r="16510">
      <c r="A16510" s="95">
        <v>63867</v>
      </c>
      <c r="B16510" s="93" t="s">
        <v>30008</v>
      </c>
      <c r="C16510" s="93" t="s">
        <v>1421</v>
      </c>
      <c r="G16510" s="95">
        <v>250</v>
      </c>
      <c r="H16510" s="93" t="s">
        <v>8976</v>
      </c>
      <c r="I16510" s="93" t="s">
        <v>23896</v>
      </c>
      <c r="J16510" s="93" t="s">
        <v>30003</v>
      </c>
      <c r="K16510" s="93" t="s">
        <v>30004</v>
      </c>
      <c r="L16510" s="14">
        <f>AND(vyberHrace&lt;&gt;"",ISNUMBER(SEARCH(vyberHrace,$B16510)))</f>
      </c>
      <c r="M16510" s="14">
        <f>AND($I16510=MID(kododd,1,2),$J16510=MID(kododd,3,3))</f>
      </c>
    </row>
    <row r="16511">
      <c r="A16511" s="95">
        <v>56128</v>
      </c>
      <c r="B16511" s="93" t="s">
        <v>22792</v>
      </c>
      <c r="C16511" s="93" t="s">
        <v>1411</v>
      </c>
      <c r="G16511" s="95">
        <v>250</v>
      </c>
      <c r="H16511" s="93" t="s">
        <v>8976</v>
      </c>
      <c r="I16511" s="93" t="s">
        <v>23896</v>
      </c>
      <c r="J16511" s="93" t="s">
        <v>20946</v>
      </c>
      <c r="K16511" s="93" t="s">
        <v>7807</v>
      </c>
      <c r="L16511" s="14">
        <f>AND(vyberHrace&lt;&gt;"",ISNUMBER(SEARCH(vyberHrace,$B16511)))</f>
      </c>
      <c r="M16511" s="14">
        <f>AND($I16511=MID(kododd,1,2),$J16511=MID(kododd,3,3))</f>
      </c>
    </row>
    <row r="16512">
      <c r="A16512" s="95">
        <v>4330</v>
      </c>
      <c r="B16512" s="93" t="s">
        <v>6229</v>
      </c>
      <c r="C16512" s="93" t="s">
        <v>1463</v>
      </c>
      <c r="D16512" s="95">
        <v>1546</v>
      </c>
      <c r="E16512" s="95">
        <v>1706</v>
      </c>
      <c r="F16512" s="95">
        <v>336939</v>
      </c>
      <c r="G16512" s="95">
        <v>250</v>
      </c>
      <c r="H16512" s="93" t="s">
        <v>8976</v>
      </c>
      <c r="I16512" s="93" t="s">
        <v>23896</v>
      </c>
      <c r="J16512" s="93" t="s">
        <v>20954</v>
      </c>
      <c r="K16512" s="93" t="s">
        <v>133</v>
      </c>
      <c r="L16512" s="14">
        <f>AND(vyberHrace&lt;&gt;"",ISNUMBER(SEARCH(vyberHrace,$B16512)))</f>
      </c>
      <c r="M16512" s="14">
        <f>AND($I16512=MID(kododd,1,2),$J16512=MID(kododd,3,3))</f>
      </c>
    </row>
    <row r="16513">
      <c r="A16513" s="95">
        <v>35998</v>
      </c>
      <c r="B16513" s="93" t="s">
        <v>6232</v>
      </c>
      <c r="C16513" s="93" t="s">
        <v>1447</v>
      </c>
      <c r="D16513" s="95">
        <v>1209</v>
      </c>
      <c r="G16513" s="95">
        <v>250</v>
      </c>
      <c r="H16513" s="93" t="s">
        <v>8976</v>
      </c>
      <c r="I16513" s="93" t="s">
        <v>23896</v>
      </c>
      <c r="J16513" s="93" t="s">
        <v>20852</v>
      </c>
      <c r="K16513" s="93" t="s">
        <v>6013</v>
      </c>
      <c r="L16513" s="14">
        <f>AND(vyberHrace&lt;&gt;"",ISNUMBER(SEARCH(vyberHrace,$B16513)))</f>
      </c>
      <c r="M16513" s="14">
        <f>AND($I16513=MID(kododd,1,2),$J16513=MID(kododd,3,3))</f>
      </c>
    </row>
    <row r="16514">
      <c r="A16514" s="95">
        <v>4049</v>
      </c>
      <c r="B16514" s="93" t="s">
        <v>6233</v>
      </c>
      <c r="C16514" s="93" t="s">
        <v>1427</v>
      </c>
      <c r="D16514" s="95">
        <v>1739</v>
      </c>
      <c r="E16514" s="95">
        <v>1672</v>
      </c>
      <c r="F16514" s="95">
        <v>305790</v>
      </c>
      <c r="G16514" s="95">
        <v>250</v>
      </c>
      <c r="H16514" s="93" t="s">
        <v>8976</v>
      </c>
      <c r="I16514" s="93" t="s">
        <v>23896</v>
      </c>
      <c r="J16514" s="93" t="s">
        <v>20927</v>
      </c>
      <c r="K16514" s="93" t="s">
        <v>1501</v>
      </c>
      <c r="L16514" s="14">
        <f>AND(vyberHrace&lt;&gt;"",ISNUMBER(SEARCH(vyberHrace,$B16514)))</f>
      </c>
      <c r="M16514" s="14">
        <f>AND($I16514=MID(kododd,1,2),$J16514=MID(kododd,3,3))</f>
      </c>
    </row>
    <row r="16515">
      <c r="A16515" s="95">
        <v>14795</v>
      </c>
      <c r="B16515" s="93" t="s">
        <v>6234</v>
      </c>
      <c r="C16515" s="93" t="s">
        <v>1464</v>
      </c>
      <c r="D16515" s="95">
        <v>1512</v>
      </c>
      <c r="E16515" s="95">
        <v>1690</v>
      </c>
      <c r="F16515" s="95">
        <v>398136</v>
      </c>
      <c r="G16515" s="95">
        <v>250</v>
      </c>
      <c r="H16515" s="93" t="s">
        <v>8976</v>
      </c>
      <c r="I16515" s="93" t="s">
        <v>23896</v>
      </c>
      <c r="J16515" s="93" t="s">
        <v>20947</v>
      </c>
      <c r="K16515" s="93" t="s">
        <v>11264</v>
      </c>
      <c r="L16515" s="14">
        <f>AND(vyberHrace&lt;&gt;"",ISNUMBER(SEARCH(vyberHrace,$B16515)))</f>
      </c>
      <c r="M16515" s="14">
        <f>AND($I16515=MID(kododd,1,2),$J16515=MID(kododd,3,3))</f>
      </c>
    </row>
    <row r="16516">
      <c r="A16516" s="95">
        <v>8949</v>
      </c>
      <c r="B16516" s="93" t="s">
        <v>13542</v>
      </c>
      <c r="C16516" s="93" t="s">
        <v>1434</v>
      </c>
      <c r="D16516" s="95">
        <v>1908</v>
      </c>
      <c r="E16516" s="95">
        <v>1950</v>
      </c>
      <c r="F16516" s="95">
        <v>366889</v>
      </c>
      <c r="G16516" s="95">
        <v>250</v>
      </c>
      <c r="H16516" s="93" t="s">
        <v>8976</v>
      </c>
      <c r="I16516" s="93" t="s">
        <v>23896</v>
      </c>
      <c r="J16516" s="93" t="s">
        <v>20927</v>
      </c>
      <c r="K16516" s="93" t="s">
        <v>1501</v>
      </c>
      <c r="L16516" s="14">
        <f>AND(vyberHrace&lt;&gt;"",ISNUMBER(SEARCH(vyberHrace,$B16516)))</f>
      </c>
      <c r="M16516" s="14">
        <f>AND($I16516=MID(kododd,1,2),$J16516=MID(kododd,3,3))</f>
      </c>
    </row>
    <row r="16517">
      <c r="A16517" s="95">
        <v>29934</v>
      </c>
      <c r="B16517" s="93" t="s">
        <v>11283</v>
      </c>
      <c r="C16517" s="93" t="s">
        <v>1427</v>
      </c>
      <c r="D16517" s="95">
        <v>1417</v>
      </c>
      <c r="F16517" s="95">
        <v>384283</v>
      </c>
      <c r="G16517" s="95">
        <v>250</v>
      </c>
      <c r="H16517" s="93" t="s">
        <v>8976</v>
      </c>
      <c r="I16517" s="93" t="s">
        <v>23896</v>
      </c>
      <c r="J16517" s="93" t="s">
        <v>20994</v>
      </c>
      <c r="K16517" s="93" t="s">
        <v>5630</v>
      </c>
      <c r="L16517" s="14">
        <f>AND(vyberHrace&lt;&gt;"",ISNUMBER(SEARCH(vyberHrace,$B16517)))</f>
      </c>
      <c r="M16517" s="14">
        <f>AND($I16517=MID(kododd,1,2),$J16517=MID(kododd,3,3))</f>
      </c>
    </row>
    <row r="16518">
      <c r="A16518" s="95">
        <v>54029</v>
      </c>
      <c r="B16518" s="93" t="s">
        <v>900</v>
      </c>
      <c r="C16518" s="93" t="s">
        <v>1412</v>
      </c>
      <c r="G16518" s="95">
        <v>250</v>
      </c>
      <c r="H16518" s="93" t="s">
        <v>8976</v>
      </c>
      <c r="I16518" s="93" t="s">
        <v>23896</v>
      </c>
      <c r="J16518" s="93" t="s">
        <v>20884</v>
      </c>
      <c r="K16518" s="93" t="s">
        <v>6876</v>
      </c>
      <c r="L16518" s="14">
        <f>AND(vyberHrace&lt;&gt;"",ISNUMBER(SEARCH(vyberHrace,$B16518)))</f>
      </c>
      <c r="M16518" s="14">
        <f>AND($I16518=MID(kododd,1,2),$J16518=MID(kododd,3,3))</f>
      </c>
    </row>
    <row r="16519">
      <c r="A16519" s="95">
        <v>51700</v>
      </c>
      <c r="B16519" s="93" t="s">
        <v>4001</v>
      </c>
      <c r="C16519" s="93" t="s">
        <v>1401</v>
      </c>
      <c r="G16519" s="95">
        <v>0</v>
      </c>
      <c r="H16519" s="93" t="s">
        <v>8976</v>
      </c>
      <c r="I16519" s="93" t="s">
        <v>23896</v>
      </c>
      <c r="J16519" s="93" t="s">
        <v>20857</v>
      </c>
      <c r="K16519" s="93" t="s">
        <v>6756</v>
      </c>
      <c r="L16519" s="14">
        <f>AND(vyberHrace&lt;&gt;"",ISNUMBER(SEARCH(vyberHrace,$B16519)))</f>
      </c>
      <c r="M16519" s="14">
        <f>AND($I16519=MID(kododd,1,2),$J16519=MID(kododd,3,3))</f>
      </c>
    </row>
    <row r="16520">
      <c r="A16520" s="95">
        <v>55163</v>
      </c>
      <c r="B16520" s="93" t="s">
        <v>942</v>
      </c>
      <c r="C16520" s="93" t="s">
        <v>1417</v>
      </c>
      <c r="D16520" s="95">
        <v>1430</v>
      </c>
      <c r="F16520" s="95">
        <v>23769297</v>
      </c>
      <c r="G16520" s="95">
        <v>250</v>
      </c>
      <c r="H16520" s="93" t="s">
        <v>8976</v>
      </c>
      <c r="I16520" s="93" t="s">
        <v>23896</v>
      </c>
      <c r="J16520" s="93" t="s">
        <v>20962</v>
      </c>
      <c r="K16520" s="93" t="s">
        <v>3831</v>
      </c>
      <c r="L16520" s="14">
        <f>AND(vyberHrace&lt;&gt;"",ISNUMBER(SEARCH(vyberHrace,$B16520)))</f>
      </c>
      <c r="M16520" s="14">
        <f>AND($I16520=MID(kododd,1,2),$J16520=MID(kododd,3,3))</f>
      </c>
    </row>
    <row r="16521">
      <c r="A16521" s="95">
        <v>10260</v>
      </c>
      <c r="B16521" s="93" t="s">
        <v>11298</v>
      </c>
      <c r="C16521" s="93" t="s">
        <v>1415</v>
      </c>
      <c r="D16521" s="95">
        <v>1836</v>
      </c>
      <c r="F16521" s="95">
        <v>355666</v>
      </c>
      <c r="G16521" s="95">
        <v>0</v>
      </c>
      <c r="H16521" s="93" t="s">
        <v>8976</v>
      </c>
      <c r="I16521" s="93" t="s">
        <v>23896</v>
      </c>
      <c r="J16521" s="93" t="s">
        <v>20845</v>
      </c>
      <c r="K16521" s="93" t="s">
        <v>8980</v>
      </c>
      <c r="L16521" s="14">
        <f>AND(vyberHrace&lt;&gt;"",ISNUMBER(SEARCH(vyberHrace,$B16521)))</f>
      </c>
      <c r="M16521" s="14">
        <f>AND($I16521=MID(kododd,1,2),$J16521=MID(kododd,3,3))</f>
      </c>
    </row>
    <row r="16522">
      <c r="A16522" s="95">
        <v>63979</v>
      </c>
      <c r="B16522" s="93" t="s">
        <v>30157</v>
      </c>
      <c r="C16522" s="93" t="s">
        <v>1405</v>
      </c>
      <c r="D16522" s="95">
        <v>80187</v>
      </c>
      <c r="E16522" s="95">
        <v>80187</v>
      </c>
      <c r="G16522" s="95">
        <v>250</v>
      </c>
      <c r="H16522" s="93" t="s">
        <v>8976</v>
      </c>
      <c r="I16522" s="93" t="s">
        <v>23896</v>
      </c>
      <c r="J16522" s="93" t="s">
        <v>21025</v>
      </c>
      <c r="K16522" s="93" t="s">
        <v>14606</v>
      </c>
      <c r="L16522" s="14">
        <f>AND(vyberHrace&lt;&gt;"",ISNUMBER(SEARCH(vyberHrace,$B16522)))</f>
      </c>
      <c r="M16522" s="14">
        <f>AND($I16522=MID(kododd,1,2),$J16522=MID(kododd,3,3))</f>
      </c>
    </row>
    <row r="16523">
      <c r="A16523" s="95">
        <v>31637</v>
      </c>
      <c r="B16523" s="93" t="s">
        <v>4568</v>
      </c>
      <c r="C16523" s="93" t="s">
        <v>1427</v>
      </c>
      <c r="D16523" s="95">
        <v>1384</v>
      </c>
      <c r="G16523" s="95">
        <v>0</v>
      </c>
      <c r="H16523" s="93" t="s">
        <v>8976</v>
      </c>
      <c r="I16523" s="93" t="s">
        <v>23896</v>
      </c>
      <c r="J16523" s="93" t="s">
        <v>20994</v>
      </c>
      <c r="K16523" s="93" t="s">
        <v>5630</v>
      </c>
      <c r="L16523" s="14">
        <f>AND(vyberHrace&lt;&gt;"",ISNUMBER(SEARCH(vyberHrace,$B16523)))</f>
      </c>
      <c r="M16523" s="14">
        <f>AND($I16523=MID(kododd,1,2),$J16523=MID(kododd,3,3))</f>
      </c>
    </row>
    <row r="16524">
      <c r="A16524" s="95">
        <v>31262</v>
      </c>
      <c r="B16524" s="93" t="s">
        <v>6418</v>
      </c>
      <c r="C16524" s="93" t="s">
        <v>1433</v>
      </c>
      <c r="D16524" s="95">
        <v>1786</v>
      </c>
      <c r="E16524" s="95">
        <v>1898</v>
      </c>
      <c r="F16524" s="95">
        <v>23759208</v>
      </c>
      <c r="G16524" s="95">
        <v>250</v>
      </c>
      <c r="H16524" s="93" t="s">
        <v>8976</v>
      </c>
      <c r="I16524" s="93" t="s">
        <v>23896</v>
      </c>
      <c r="J16524" s="93" t="s">
        <v>20855</v>
      </c>
      <c r="K16524" s="93" t="s">
        <v>6857</v>
      </c>
      <c r="L16524" s="14">
        <f>AND(vyberHrace&lt;&gt;"",ISNUMBER(SEARCH(vyberHrace,$B16524)))</f>
      </c>
      <c r="M16524" s="14">
        <f>AND($I16524=MID(kododd,1,2),$J16524=MID(kododd,3,3))</f>
      </c>
    </row>
    <row r="16525">
      <c r="A16525" s="95">
        <v>9255</v>
      </c>
      <c r="B16525" s="93" t="s">
        <v>6420</v>
      </c>
      <c r="C16525" s="93" t="s">
        <v>1466</v>
      </c>
      <c r="D16525" s="95">
        <v>1533</v>
      </c>
      <c r="F16525" s="95">
        <v>355682</v>
      </c>
      <c r="G16525" s="95">
        <v>0</v>
      </c>
      <c r="H16525" s="93" t="s">
        <v>8976</v>
      </c>
      <c r="I16525" s="93" t="s">
        <v>23896</v>
      </c>
      <c r="J16525" s="93" t="s">
        <v>20884</v>
      </c>
      <c r="K16525" s="93" t="s">
        <v>6876</v>
      </c>
      <c r="L16525" s="14">
        <f>AND(vyberHrace&lt;&gt;"",ISNUMBER(SEARCH(vyberHrace,$B16525)))</f>
      </c>
      <c r="M16525" s="14">
        <f>AND($I16525=MID(kododd,1,2),$J16525=MID(kododd,3,3))</f>
      </c>
    </row>
    <row r="16526">
      <c r="A16526" s="95">
        <v>62211</v>
      </c>
      <c r="B16526" s="93" t="s">
        <v>28401</v>
      </c>
      <c r="C16526" s="93" t="s">
        <v>1429</v>
      </c>
      <c r="G16526" s="95">
        <v>250</v>
      </c>
      <c r="H16526" s="93" t="s">
        <v>8976</v>
      </c>
      <c r="I16526" s="93" t="s">
        <v>23896</v>
      </c>
      <c r="J16526" s="93" t="s">
        <v>20985</v>
      </c>
      <c r="K16526" s="93" t="s">
        <v>23922</v>
      </c>
      <c r="L16526" s="14">
        <f>AND(vyberHrace&lt;&gt;"",ISNUMBER(SEARCH(vyberHrace,$B16526)))</f>
      </c>
      <c r="M16526" s="14">
        <f>AND($I16526=MID(kododd,1,2),$J16526=MID(kododd,3,3))</f>
      </c>
    </row>
    <row r="16527">
      <c r="A16527" s="95">
        <v>52489</v>
      </c>
      <c r="B16527" s="93" t="s">
        <v>3960</v>
      </c>
      <c r="C16527" s="93" t="s">
        <v>1406</v>
      </c>
      <c r="G16527" s="95">
        <v>0</v>
      </c>
      <c r="H16527" s="93" t="s">
        <v>8976</v>
      </c>
      <c r="I16527" s="93" t="s">
        <v>23896</v>
      </c>
      <c r="J16527" s="93" t="s">
        <v>20954</v>
      </c>
      <c r="K16527" s="93" t="s">
        <v>133</v>
      </c>
      <c r="L16527" s="14">
        <f>AND(vyberHrace&lt;&gt;"",ISNUMBER(SEARCH(vyberHrace,$B16527)))</f>
      </c>
      <c r="M16527" s="14">
        <f>AND($I16527=MID(kododd,1,2),$J16527=MID(kododd,3,3))</f>
      </c>
    </row>
    <row r="16528">
      <c r="A16528" s="95">
        <v>52011</v>
      </c>
      <c r="B16528" s="93" t="s">
        <v>5775</v>
      </c>
      <c r="C16528" s="93" t="s">
        <v>1412</v>
      </c>
      <c r="D16528" s="95">
        <v>2005</v>
      </c>
      <c r="E16528" s="95">
        <v>2037</v>
      </c>
      <c r="F16528" s="95">
        <v>23753897</v>
      </c>
      <c r="G16528" s="95">
        <v>250</v>
      </c>
      <c r="H16528" s="93" t="s">
        <v>8976</v>
      </c>
      <c r="I16528" s="93" t="s">
        <v>23896</v>
      </c>
      <c r="J16528" s="93" t="s">
        <v>20975</v>
      </c>
      <c r="K16528" s="93" t="s">
        <v>4922</v>
      </c>
      <c r="L16528" s="14">
        <f>AND(vyberHrace&lt;&gt;"",ISNUMBER(SEARCH(vyberHrace,$B16528)))</f>
      </c>
      <c r="M16528" s="14">
        <f>AND($I16528=MID(kododd,1,2),$J16528=MID(kododd,3,3))</f>
      </c>
    </row>
    <row r="16529">
      <c r="A16529" s="95">
        <v>38187</v>
      </c>
      <c r="B16529" s="93" t="s">
        <v>6354</v>
      </c>
      <c r="C16529" s="93" t="s">
        <v>1399</v>
      </c>
      <c r="G16529" s="95">
        <v>0</v>
      </c>
      <c r="H16529" s="93" t="s">
        <v>8976</v>
      </c>
      <c r="I16529" s="93" t="s">
        <v>23896</v>
      </c>
      <c r="J16529" s="93" t="s">
        <v>20895</v>
      </c>
      <c r="K16529" s="93" t="s">
        <v>6043</v>
      </c>
      <c r="L16529" s="14">
        <f>AND(vyberHrace&lt;&gt;"",ISNUMBER(SEARCH(vyberHrace,$B16529)))</f>
      </c>
      <c r="M16529" s="14">
        <f>AND($I16529=MID(kododd,1,2),$J16529=MID(kododd,3,3))</f>
      </c>
    </row>
    <row r="16530">
      <c r="A16530" s="95">
        <v>59403</v>
      </c>
      <c r="B16530" s="93" t="s">
        <v>6354</v>
      </c>
      <c r="C16530" s="93" t="s">
        <v>1406</v>
      </c>
      <c r="D16530" s="95">
        <v>1089</v>
      </c>
      <c r="F16530" s="95">
        <v>23795093</v>
      </c>
      <c r="G16530" s="95">
        <v>250</v>
      </c>
      <c r="H16530" s="93" t="s">
        <v>8976</v>
      </c>
      <c r="I16530" s="93" t="s">
        <v>23896</v>
      </c>
      <c r="J16530" s="93" t="s">
        <v>20963</v>
      </c>
      <c r="K16530" s="93" t="s">
        <v>8996</v>
      </c>
      <c r="L16530" s="14">
        <f>AND(vyberHrace&lt;&gt;"",ISNUMBER(SEARCH(vyberHrace,$B16530)))</f>
      </c>
      <c r="M16530" s="14">
        <f>AND($I16530=MID(kododd,1,2),$J16530=MID(kododd,3,3))</f>
      </c>
    </row>
    <row r="16531">
      <c r="A16531" s="95">
        <v>3145</v>
      </c>
      <c r="B16531" s="93" t="s">
        <v>6355</v>
      </c>
      <c r="C16531" s="93" t="s">
        <v>1405</v>
      </c>
      <c r="D16531" s="95">
        <v>1872</v>
      </c>
      <c r="G16531" s="95">
        <v>0</v>
      </c>
      <c r="H16531" s="93" t="s">
        <v>8976</v>
      </c>
      <c r="I16531" s="93" t="s">
        <v>23896</v>
      </c>
      <c r="J16531" s="93" t="s">
        <v>20963</v>
      </c>
      <c r="K16531" s="93" t="s">
        <v>8996</v>
      </c>
      <c r="L16531" s="14">
        <f>AND(vyberHrace&lt;&gt;"",ISNUMBER(SEARCH(vyberHrace,$B16531)))</f>
      </c>
      <c r="M16531" s="14">
        <f>AND($I16531=MID(kododd,1,2),$J16531=MID(kododd,3,3))</f>
      </c>
    </row>
    <row r="16532">
      <c r="A16532" s="95">
        <v>58543</v>
      </c>
      <c r="B16532" s="93" t="s">
        <v>25040</v>
      </c>
      <c r="C16532" s="93" t="s">
        <v>1422</v>
      </c>
      <c r="G16532" s="95">
        <v>0</v>
      </c>
      <c r="H16532" s="93" t="s">
        <v>8976</v>
      </c>
      <c r="I16532" s="93" t="s">
        <v>23896</v>
      </c>
      <c r="J16532" s="93" t="s">
        <v>20874</v>
      </c>
      <c r="K16532" s="93" t="s">
        <v>1964</v>
      </c>
      <c r="L16532" s="14">
        <f>AND(vyberHrace&lt;&gt;"",ISNUMBER(SEARCH(vyberHrace,$B16532)))</f>
      </c>
      <c r="M16532" s="14">
        <f>AND($I16532=MID(kododd,1,2),$J16532=MID(kododd,3,3))</f>
      </c>
    </row>
    <row r="16533">
      <c r="A16533" s="95">
        <v>1257</v>
      </c>
      <c r="B16533" s="93" t="s">
        <v>6361</v>
      </c>
      <c r="C16533" s="93" t="s">
        <v>1472</v>
      </c>
      <c r="D16533" s="95">
        <v>1723</v>
      </c>
      <c r="E16533" s="95">
        <v>1910</v>
      </c>
      <c r="F16533" s="95">
        <v>321095</v>
      </c>
      <c r="G16533" s="95">
        <v>0</v>
      </c>
      <c r="H16533" s="93" t="s">
        <v>8976</v>
      </c>
      <c r="I16533" s="93" t="s">
        <v>23896</v>
      </c>
      <c r="J16533" s="93" t="s">
        <v>20874</v>
      </c>
      <c r="K16533" s="93" t="s">
        <v>1964</v>
      </c>
      <c r="L16533" s="14">
        <f>AND(vyberHrace&lt;&gt;"",ISNUMBER(SEARCH(vyberHrace,$B16533)))</f>
      </c>
      <c r="M16533" s="14">
        <f>AND($I16533=MID(kododd,1,2),$J16533=MID(kododd,3,3))</f>
      </c>
    </row>
    <row r="16534">
      <c r="A16534" s="95">
        <v>63277</v>
      </c>
      <c r="B16534" s="93" t="s">
        <v>29342</v>
      </c>
      <c r="C16534" s="93" t="s">
        <v>1424</v>
      </c>
      <c r="F16534" s="95">
        <v>23745126</v>
      </c>
      <c r="G16534" s="95">
        <v>250</v>
      </c>
      <c r="H16534" s="93" t="s">
        <v>8976</v>
      </c>
      <c r="I16534" s="93" t="s">
        <v>23896</v>
      </c>
      <c r="J16534" s="93" t="s">
        <v>20897</v>
      </c>
      <c r="K16534" s="93" t="s">
        <v>5617</v>
      </c>
      <c r="L16534" s="14">
        <f>AND(vyberHrace&lt;&gt;"",ISNUMBER(SEARCH(vyberHrace,$B16534)))</f>
      </c>
      <c r="M16534" s="14">
        <f>AND($I16534=MID(kododd,1,2),$J16534=MID(kododd,3,3))</f>
      </c>
    </row>
    <row r="16535">
      <c r="A16535" s="95">
        <v>31421</v>
      </c>
      <c r="B16535" s="93" t="s">
        <v>4464</v>
      </c>
      <c r="C16535" s="93" t="s">
        <v>1418</v>
      </c>
      <c r="D16535" s="95">
        <v>1834</v>
      </c>
      <c r="E16535" s="95">
        <v>1890</v>
      </c>
      <c r="F16535" s="95">
        <v>336963</v>
      </c>
      <c r="G16535" s="95">
        <v>250</v>
      </c>
      <c r="H16535" s="93" t="s">
        <v>8976</v>
      </c>
      <c r="I16535" s="93" t="s">
        <v>23896</v>
      </c>
      <c r="J16535" s="93" t="s">
        <v>20887</v>
      </c>
      <c r="K16535" s="93" t="s">
        <v>6923</v>
      </c>
      <c r="L16535" s="14">
        <f>AND(vyberHrace&lt;&gt;"",ISNUMBER(SEARCH(vyberHrace,$B16535)))</f>
      </c>
      <c r="M16535" s="14">
        <f>AND($I16535=MID(kododd,1,2),$J16535=MID(kododd,3,3))</f>
      </c>
    </row>
    <row r="16536">
      <c r="A16536" s="95">
        <v>53421</v>
      </c>
      <c r="B16536" s="93" t="s">
        <v>4465</v>
      </c>
      <c r="C16536" s="93" t="s">
        <v>1420</v>
      </c>
      <c r="D16536" s="95">
        <v>1147</v>
      </c>
      <c r="E16536" s="95">
        <v>1579</v>
      </c>
      <c r="F16536" s="95">
        <v>23745134</v>
      </c>
      <c r="G16536" s="95">
        <v>250</v>
      </c>
      <c r="H16536" s="93" t="s">
        <v>8976</v>
      </c>
      <c r="I16536" s="93" t="s">
        <v>23896</v>
      </c>
      <c r="J16536" s="93" t="s">
        <v>20897</v>
      </c>
      <c r="K16536" s="93" t="s">
        <v>5617</v>
      </c>
      <c r="L16536" s="14">
        <f>AND(vyberHrace&lt;&gt;"",ISNUMBER(SEARCH(vyberHrace,$B16536)))</f>
      </c>
      <c r="M16536" s="14">
        <f>AND($I16536=MID(kododd,1,2),$J16536=MID(kododd,3,3))</f>
      </c>
    </row>
    <row r="16537">
      <c r="A16537" s="95">
        <v>63931</v>
      </c>
      <c r="B16537" s="93" t="s">
        <v>30103</v>
      </c>
      <c r="C16537" s="93" t="s">
        <v>1486</v>
      </c>
      <c r="D16537" s="95">
        <v>80035</v>
      </c>
      <c r="E16537" s="95">
        <v>80035</v>
      </c>
      <c r="G16537" s="95">
        <v>250</v>
      </c>
      <c r="H16537" s="93" t="s">
        <v>8976</v>
      </c>
      <c r="I16537" s="93" t="s">
        <v>23896</v>
      </c>
      <c r="J16537" s="93" t="s">
        <v>20927</v>
      </c>
      <c r="K16537" s="93" t="s">
        <v>1501</v>
      </c>
      <c r="L16537" s="14">
        <f>AND(vyberHrace&lt;&gt;"",ISNUMBER(SEARCH(vyberHrace,$B16537)))</f>
      </c>
      <c r="M16537" s="14">
        <f>AND($I16537=MID(kododd,1,2),$J16537=MID(kododd,3,3))</f>
      </c>
    </row>
    <row r="16538">
      <c r="A16538" s="95">
        <v>49429</v>
      </c>
      <c r="B16538" s="93" t="s">
        <v>7444</v>
      </c>
      <c r="C16538" s="93" t="s">
        <v>1406</v>
      </c>
      <c r="D16538" s="95">
        <v>1099</v>
      </c>
      <c r="F16538" s="95">
        <v>23726229</v>
      </c>
      <c r="G16538" s="95">
        <v>0</v>
      </c>
      <c r="H16538" s="93" t="s">
        <v>8976</v>
      </c>
      <c r="I16538" s="93" t="s">
        <v>23896</v>
      </c>
      <c r="J16538" s="93" t="s">
        <v>20975</v>
      </c>
      <c r="K16538" s="93" t="s">
        <v>4922</v>
      </c>
      <c r="L16538" s="14">
        <f>AND(vyberHrace&lt;&gt;"",ISNUMBER(SEARCH(vyberHrace,$B16538)))</f>
      </c>
      <c r="M16538" s="14">
        <f>AND($I16538=MID(kododd,1,2),$J16538=MID(kododd,3,3))</f>
      </c>
    </row>
    <row r="16539">
      <c r="A16539" s="95">
        <v>38493</v>
      </c>
      <c r="B16539" s="93" t="s">
        <v>12531</v>
      </c>
      <c r="C16539" s="93" t="s">
        <v>1434</v>
      </c>
      <c r="G16539" s="95">
        <v>0</v>
      </c>
      <c r="H16539" s="93" t="s">
        <v>8976</v>
      </c>
      <c r="I16539" s="93" t="s">
        <v>23896</v>
      </c>
      <c r="J16539" s="93" t="s">
        <v>20997</v>
      </c>
      <c r="K16539" s="93" t="s">
        <v>7827</v>
      </c>
      <c r="L16539" s="14">
        <f>AND(vyberHrace&lt;&gt;"",ISNUMBER(SEARCH(vyberHrace,$B16539)))</f>
      </c>
      <c r="M16539" s="14">
        <f>AND($I16539=MID(kododd,1,2),$J16539=MID(kododd,3,3))</f>
      </c>
    </row>
    <row r="16540">
      <c r="A16540" s="95">
        <v>44005</v>
      </c>
      <c r="B16540" s="93" t="s">
        <v>12533</v>
      </c>
      <c r="C16540" s="93" t="s">
        <v>1408</v>
      </c>
      <c r="F16540" s="95">
        <v>23723238</v>
      </c>
      <c r="G16540" s="95">
        <v>0</v>
      </c>
      <c r="H16540" s="93" t="s">
        <v>8976</v>
      </c>
      <c r="I16540" s="93" t="s">
        <v>23896</v>
      </c>
      <c r="J16540" s="93" t="s">
        <v>20954</v>
      </c>
      <c r="K16540" s="93" t="s">
        <v>133</v>
      </c>
      <c r="L16540" s="14">
        <f>AND(vyberHrace&lt;&gt;"",ISNUMBER(SEARCH(vyberHrace,$B16540)))</f>
      </c>
      <c r="M16540" s="14">
        <f>AND($I16540=MID(kododd,1,2),$J16540=MID(kododd,3,3))</f>
      </c>
    </row>
    <row r="16541">
      <c r="A16541" s="95">
        <v>61803</v>
      </c>
      <c r="B16541" s="93" t="s">
        <v>27950</v>
      </c>
      <c r="C16541" s="93" t="s">
        <v>1421</v>
      </c>
      <c r="G16541" s="95">
        <v>250</v>
      </c>
      <c r="H16541" s="93" t="s">
        <v>8976</v>
      </c>
      <c r="I16541" s="93" t="s">
        <v>23896</v>
      </c>
      <c r="J16541" s="93" t="s">
        <v>21001</v>
      </c>
      <c r="K16541" s="93" t="s">
        <v>6547</v>
      </c>
      <c r="L16541" s="14">
        <f>AND(vyberHrace&lt;&gt;"",ISNUMBER(SEARCH(vyberHrace,$B16541)))</f>
      </c>
      <c r="M16541" s="14">
        <f>AND($I16541=MID(kododd,1,2),$J16541=MID(kododd,3,3))</f>
      </c>
    </row>
    <row r="16542">
      <c r="A16542" s="95">
        <v>57560</v>
      </c>
      <c r="B16542" s="93" t="s">
        <v>22693</v>
      </c>
      <c r="C16542" s="93" t="s">
        <v>1414</v>
      </c>
      <c r="D16542" s="95">
        <v>1483</v>
      </c>
      <c r="F16542" s="95">
        <v>23769300</v>
      </c>
      <c r="G16542" s="95">
        <v>0</v>
      </c>
      <c r="H16542" s="93" t="s">
        <v>8976</v>
      </c>
      <c r="I16542" s="93" t="s">
        <v>23896</v>
      </c>
      <c r="J16542" s="93" t="s">
        <v>20874</v>
      </c>
      <c r="K16542" s="93" t="s">
        <v>1964</v>
      </c>
      <c r="L16542" s="14">
        <f>AND(vyberHrace&lt;&gt;"",ISNUMBER(SEARCH(vyberHrace,$B16542)))</f>
      </c>
      <c r="M16542" s="14">
        <f>AND($I16542=MID(kododd,1,2),$J16542=MID(kododd,3,3))</f>
      </c>
    </row>
    <row r="16543">
      <c r="A16543" s="95">
        <v>44890</v>
      </c>
      <c r="B16543" s="93" t="s">
        <v>28080</v>
      </c>
      <c r="C16543" s="93" t="s">
        <v>1400</v>
      </c>
      <c r="D16543" s="95">
        <v>1674</v>
      </c>
      <c r="E16543" s="95">
        <v>1776</v>
      </c>
      <c r="F16543" s="95">
        <v>571000879</v>
      </c>
      <c r="G16543" s="95">
        <v>0</v>
      </c>
      <c r="H16543" s="93" t="s">
        <v>8976</v>
      </c>
      <c r="I16543" s="93" t="s">
        <v>23896</v>
      </c>
      <c r="J16543" s="93" t="s">
        <v>23412</v>
      </c>
      <c r="K16543" s="93" t="s">
        <v>21367</v>
      </c>
      <c r="L16543" s="14">
        <f>AND(vyberHrace&lt;&gt;"",ISNUMBER(SEARCH(vyberHrace,$B16543)))</f>
      </c>
      <c r="M16543" s="14">
        <f>AND($I16543=MID(kododd,1,2),$J16543=MID(kododd,3,3))</f>
      </c>
    </row>
    <row r="16544">
      <c r="A16544" s="95">
        <v>31238</v>
      </c>
      <c r="B16544" s="93" t="s">
        <v>19620</v>
      </c>
      <c r="C16544" s="93" t="s">
        <v>1426</v>
      </c>
      <c r="D16544" s="95">
        <v>1657</v>
      </c>
      <c r="E16544" s="95">
        <v>1790</v>
      </c>
      <c r="F16544" s="95">
        <v>368644</v>
      </c>
      <c r="G16544" s="95">
        <v>0</v>
      </c>
      <c r="H16544" s="93" t="s">
        <v>8976</v>
      </c>
      <c r="I16544" s="93" t="s">
        <v>23896</v>
      </c>
      <c r="J16544" s="93" t="s">
        <v>20874</v>
      </c>
      <c r="K16544" s="93" t="s">
        <v>1964</v>
      </c>
      <c r="L16544" s="14">
        <f>AND(vyberHrace&lt;&gt;"",ISNUMBER(SEARCH(vyberHrace,$B16544)))</f>
      </c>
      <c r="M16544" s="14">
        <f>AND($I16544=MID(kododd,1,2),$J16544=MID(kododd,3,3))</f>
      </c>
    </row>
    <row r="16545">
      <c r="A16545" s="95">
        <v>55549</v>
      </c>
      <c r="B16545" s="93" t="s">
        <v>22864</v>
      </c>
      <c r="C16545" s="93" t="s">
        <v>1446</v>
      </c>
      <c r="F16545" s="95">
        <v>23760524</v>
      </c>
      <c r="G16545" s="95">
        <v>250</v>
      </c>
      <c r="H16545" s="93" t="s">
        <v>8976</v>
      </c>
      <c r="I16545" s="93" t="s">
        <v>23896</v>
      </c>
      <c r="J16545" s="93" t="s">
        <v>23412</v>
      </c>
      <c r="K16545" s="93" t="s">
        <v>21367</v>
      </c>
      <c r="L16545" s="14">
        <f>AND(vyberHrace&lt;&gt;"",ISNUMBER(SEARCH(vyberHrace,$B16545)))</f>
      </c>
      <c r="M16545" s="14">
        <f>AND($I16545=MID(kododd,1,2),$J16545=MID(kododd,3,3))</f>
      </c>
    </row>
    <row r="16546">
      <c r="A16546" s="95">
        <v>57502</v>
      </c>
      <c r="B16546" s="93" t="s">
        <v>22865</v>
      </c>
      <c r="C16546" s="93" t="s">
        <v>1443</v>
      </c>
      <c r="D16546" s="95">
        <v>1360</v>
      </c>
      <c r="E16546" s="95">
        <v>1562</v>
      </c>
      <c r="F16546" s="95">
        <v>23767812</v>
      </c>
      <c r="G16546" s="95">
        <v>500</v>
      </c>
      <c r="H16546" s="93" t="s">
        <v>8976</v>
      </c>
      <c r="I16546" s="93" t="s">
        <v>23896</v>
      </c>
      <c r="J16546" s="93" t="s">
        <v>23412</v>
      </c>
      <c r="K16546" s="93" t="s">
        <v>21367</v>
      </c>
      <c r="L16546" s="14">
        <f>AND(vyberHrace&lt;&gt;"",ISNUMBER(SEARCH(vyberHrace,$B16546)))</f>
      </c>
      <c r="M16546" s="14">
        <f>AND($I16546=MID(kododd,1,2),$J16546=MID(kododd,3,3))</f>
      </c>
    </row>
    <row r="16547">
      <c r="A16547" s="95">
        <v>16911</v>
      </c>
      <c r="B16547" s="93" t="s">
        <v>17130</v>
      </c>
      <c r="C16547" s="93" t="s">
        <v>1442</v>
      </c>
      <c r="D16547" s="95">
        <v>1787</v>
      </c>
      <c r="E16547" s="95">
        <v>1844</v>
      </c>
      <c r="F16547" s="95">
        <v>385093</v>
      </c>
      <c r="G16547" s="95">
        <v>250</v>
      </c>
      <c r="H16547" s="93" t="s">
        <v>8976</v>
      </c>
      <c r="I16547" s="93" t="s">
        <v>23896</v>
      </c>
      <c r="J16547" s="93" t="s">
        <v>20911</v>
      </c>
      <c r="K16547" s="93" t="s">
        <v>26144</v>
      </c>
      <c r="L16547" s="14">
        <f>AND(vyberHrace&lt;&gt;"",ISNUMBER(SEARCH(vyberHrace,$B16547)))</f>
      </c>
      <c r="M16547" s="14">
        <f>AND($I16547=MID(kododd,1,2),$J16547=MID(kododd,3,3))</f>
      </c>
    </row>
    <row r="16548">
      <c r="A16548" s="95">
        <v>58549</v>
      </c>
      <c r="B16548" s="93" t="s">
        <v>25046</v>
      </c>
      <c r="C16548" s="93" t="s">
        <v>1486</v>
      </c>
      <c r="F16548" s="95">
        <v>23789301</v>
      </c>
      <c r="G16548" s="95">
        <v>250</v>
      </c>
      <c r="H16548" s="93" t="s">
        <v>8976</v>
      </c>
      <c r="I16548" s="93" t="s">
        <v>23896</v>
      </c>
      <c r="J16548" s="93" t="s">
        <v>20946</v>
      </c>
      <c r="K16548" s="93" t="s">
        <v>7807</v>
      </c>
      <c r="L16548" s="14">
        <f>AND(vyberHrace&lt;&gt;"",ISNUMBER(SEARCH(vyberHrace,$B16548)))</f>
      </c>
      <c r="M16548" s="14">
        <f>AND($I16548=MID(kododd,1,2),$J16548=MID(kododd,3,3))</f>
      </c>
    </row>
    <row r="16549">
      <c r="A16549" s="95">
        <v>47772</v>
      </c>
      <c r="B16549" s="93" t="s">
        <v>10963</v>
      </c>
      <c r="C16549" s="93" t="s">
        <v>1416</v>
      </c>
      <c r="D16549" s="95">
        <v>1491</v>
      </c>
      <c r="E16549" s="95">
        <v>1637</v>
      </c>
      <c r="F16549" s="95">
        <v>23726237</v>
      </c>
      <c r="G16549" s="95">
        <v>250</v>
      </c>
      <c r="H16549" s="93" t="s">
        <v>8976</v>
      </c>
      <c r="I16549" s="93" t="s">
        <v>23896</v>
      </c>
      <c r="J16549" s="93" t="s">
        <v>20864</v>
      </c>
      <c r="K16549" s="93" t="s">
        <v>26135</v>
      </c>
      <c r="L16549" s="14">
        <f>AND(vyberHrace&lt;&gt;"",ISNUMBER(SEARCH(vyberHrace,$B16549)))</f>
      </c>
      <c r="M16549" s="14">
        <f>AND($I16549=MID(kododd,1,2),$J16549=MID(kododd,3,3))</f>
      </c>
    </row>
    <row r="16550">
      <c r="A16550" s="95">
        <v>54160</v>
      </c>
      <c r="B16550" s="93" t="s">
        <v>880</v>
      </c>
      <c r="C16550" s="93" t="s">
        <v>1411</v>
      </c>
      <c r="F16550" s="95">
        <v>23772433</v>
      </c>
      <c r="G16550" s="95">
        <v>250</v>
      </c>
      <c r="H16550" s="93" t="s">
        <v>8976</v>
      </c>
      <c r="I16550" s="93" t="s">
        <v>23896</v>
      </c>
      <c r="J16550" s="93" t="s">
        <v>20864</v>
      </c>
      <c r="K16550" s="93" t="s">
        <v>26135</v>
      </c>
      <c r="L16550" s="14">
        <f>AND(vyberHrace&lt;&gt;"",ISNUMBER(SEARCH(vyberHrace,$B16550)))</f>
      </c>
      <c r="M16550" s="14">
        <f>AND($I16550=MID(kododd,1,2),$J16550=MID(kododd,3,3))</f>
      </c>
    </row>
    <row r="16551">
      <c r="A16551" s="95">
        <v>60032</v>
      </c>
      <c r="B16551" s="93" t="s">
        <v>26511</v>
      </c>
      <c r="C16551" s="93" t="s">
        <v>1412</v>
      </c>
      <c r="D16551" s="95">
        <v>1381</v>
      </c>
      <c r="G16551" s="95">
        <v>250</v>
      </c>
      <c r="H16551" s="93" t="s">
        <v>8976</v>
      </c>
      <c r="I16551" s="93" t="s">
        <v>23896</v>
      </c>
      <c r="J16551" s="93" t="s">
        <v>20937</v>
      </c>
      <c r="K16551" s="93" t="s">
        <v>5603</v>
      </c>
      <c r="L16551" s="14">
        <f>AND(vyberHrace&lt;&gt;"",ISNUMBER(SEARCH(vyberHrace,$B16551)))</f>
      </c>
      <c r="M16551" s="14">
        <f>AND($I16551=MID(kododd,1,2),$J16551=MID(kododd,3,3))</f>
      </c>
    </row>
    <row r="16552">
      <c r="A16552" s="95">
        <v>56267</v>
      </c>
      <c r="B16552" s="93" t="s">
        <v>24157</v>
      </c>
      <c r="C16552" s="93" t="s">
        <v>1412</v>
      </c>
      <c r="G16552" s="95">
        <v>0</v>
      </c>
      <c r="H16552" s="93" t="s">
        <v>8976</v>
      </c>
      <c r="I16552" s="93" t="s">
        <v>23896</v>
      </c>
      <c r="J16552" s="93" t="s">
        <v>20997</v>
      </c>
      <c r="K16552" s="93" t="s">
        <v>7827</v>
      </c>
      <c r="L16552" s="14">
        <f>AND(vyberHrace&lt;&gt;"",ISNUMBER(SEARCH(vyberHrace,$B16552)))</f>
      </c>
      <c r="M16552" s="14">
        <f>AND($I16552=MID(kododd,1,2),$J16552=MID(kododd,3,3))</f>
      </c>
    </row>
    <row r="16553">
      <c r="A16553" s="95">
        <v>61968</v>
      </c>
      <c r="B16553" s="93" t="s">
        <v>13273</v>
      </c>
      <c r="C16553" s="93" t="s">
        <v>1486</v>
      </c>
      <c r="G16553" s="95">
        <v>0</v>
      </c>
      <c r="H16553" s="93" t="s">
        <v>8976</v>
      </c>
      <c r="I16553" s="93" t="s">
        <v>23896</v>
      </c>
      <c r="J16553" s="93" t="s">
        <v>20935</v>
      </c>
      <c r="K16553" s="93" t="s">
        <v>23916</v>
      </c>
      <c r="L16553" s="14">
        <f>AND(vyberHrace&lt;&gt;"",ISNUMBER(SEARCH(vyberHrace,$B16553)))</f>
      </c>
      <c r="M16553" s="14">
        <f>AND($I16553=MID(kododd,1,2),$J16553=MID(kododd,3,3))</f>
      </c>
    </row>
    <row r="16554">
      <c r="A16554" s="95">
        <v>62044</v>
      </c>
      <c r="B16554" s="93" t="s">
        <v>28246</v>
      </c>
      <c r="C16554" s="93" t="s">
        <v>1486</v>
      </c>
      <c r="G16554" s="95">
        <v>0</v>
      </c>
      <c r="H16554" s="93" t="s">
        <v>8976</v>
      </c>
      <c r="I16554" s="93" t="s">
        <v>23896</v>
      </c>
      <c r="J16554" s="93" t="s">
        <v>26119</v>
      </c>
      <c r="K16554" s="93" t="s">
        <v>25977</v>
      </c>
      <c r="L16554" s="14">
        <f>AND(vyberHrace&lt;&gt;"",ISNUMBER(SEARCH(vyberHrace,$B16554)))</f>
      </c>
      <c r="M16554" s="14">
        <f>AND($I16554=MID(kododd,1,2),$J16554=MID(kododd,3,3))</f>
      </c>
    </row>
    <row r="16555">
      <c r="A16555" s="95">
        <v>28533</v>
      </c>
      <c r="B16555" s="93" t="s">
        <v>13286</v>
      </c>
      <c r="C16555" s="93" t="s">
        <v>1421</v>
      </c>
      <c r="D16555" s="95">
        <v>1312</v>
      </c>
      <c r="F16555" s="95">
        <v>23756640</v>
      </c>
      <c r="G16555" s="95">
        <v>0</v>
      </c>
      <c r="H16555" s="93" t="s">
        <v>8976</v>
      </c>
      <c r="I16555" s="93" t="s">
        <v>23896</v>
      </c>
      <c r="J16555" s="93" t="s">
        <v>20926</v>
      </c>
      <c r="K16555" s="93" t="s">
        <v>11249</v>
      </c>
      <c r="L16555" s="14">
        <f>AND(vyberHrace&lt;&gt;"",ISNUMBER(SEARCH(vyberHrace,$B16555)))</f>
      </c>
      <c r="M16555" s="14">
        <f>AND($I16555=MID(kododd,1,2),$J16555=MID(kododd,3,3))</f>
      </c>
    </row>
    <row r="16556">
      <c r="A16556" s="95">
        <v>59100</v>
      </c>
      <c r="B16556" s="93" t="s">
        <v>25546</v>
      </c>
      <c r="C16556" s="93" t="s">
        <v>1422</v>
      </c>
      <c r="G16556" s="95">
        <v>0</v>
      </c>
      <c r="H16556" s="93" t="s">
        <v>8976</v>
      </c>
      <c r="I16556" s="93" t="s">
        <v>23896</v>
      </c>
      <c r="J16556" s="93" t="s">
        <v>20882</v>
      </c>
      <c r="K16556" s="93" t="s">
        <v>5088</v>
      </c>
      <c r="L16556" s="14">
        <f>AND(vyberHrace&lt;&gt;"",ISNUMBER(SEARCH(vyberHrace,$B16556)))</f>
      </c>
      <c r="M16556" s="14">
        <f>AND($I16556=MID(kododd,1,2),$J16556=MID(kododd,3,3))</f>
      </c>
    </row>
    <row r="16557">
      <c r="A16557" s="95">
        <v>59080</v>
      </c>
      <c r="B16557" s="93" t="s">
        <v>25530</v>
      </c>
      <c r="C16557" s="93" t="s">
        <v>1421</v>
      </c>
      <c r="G16557" s="95">
        <v>0</v>
      </c>
      <c r="H16557" s="93" t="s">
        <v>8976</v>
      </c>
      <c r="I16557" s="93" t="s">
        <v>23896</v>
      </c>
      <c r="J16557" s="93" t="s">
        <v>20874</v>
      </c>
      <c r="K16557" s="93" t="s">
        <v>1964</v>
      </c>
      <c r="L16557" s="14">
        <f>AND(vyberHrace&lt;&gt;"",ISNUMBER(SEARCH(vyberHrace,$B16557)))</f>
      </c>
      <c r="M16557" s="14">
        <f>AND($I16557=MID(kododd,1,2),$J16557=MID(kododd,3,3))</f>
      </c>
    </row>
    <row r="16558">
      <c r="A16558" s="95">
        <v>49989</v>
      </c>
      <c r="B16558" s="93" t="s">
        <v>13308</v>
      </c>
      <c r="C16558" s="93" t="s">
        <v>1402</v>
      </c>
      <c r="G16558" s="95">
        <v>250</v>
      </c>
      <c r="H16558" s="93" t="s">
        <v>8976</v>
      </c>
      <c r="I16558" s="93" t="s">
        <v>23896</v>
      </c>
      <c r="J16558" s="93" t="s">
        <v>20946</v>
      </c>
      <c r="K16558" s="93" t="s">
        <v>7807</v>
      </c>
      <c r="L16558" s="14">
        <f>AND(vyberHrace&lt;&gt;"",ISNUMBER(SEARCH(vyberHrace,$B16558)))</f>
      </c>
      <c r="M16558" s="14">
        <f>AND($I16558=MID(kododd,1,2),$J16558=MID(kododd,3,3))</f>
      </c>
    </row>
    <row r="16559">
      <c r="A16559" s="95">
        <v>56419</v>
      </c>
      <c r="B16559" s="93" t="s">
        <v>22793</v>
      </c>
      <c r="C16559" s="93" t="s">
        <v>1422</v>
      </c>
      <c r="G16559" s="95">
        <v>250</v>
      </c>
      <c r="H16559" s="93" t="s">
        <v>8976</v>
      </c>
      <c r="I16559" s="93" t="s">
        <v>23896</v>
      </c>
      <c r="J16559" s="93" t="s">
        <v>20946</v>
      </c>
      <c r="K16559" s="93" t="s">
        <v>7807</v>
      </c>
      <c r="L16559" s="14">
        <f>AND(vyberHrace&lt;&gt;"",ISNUMBER(SEARCH(vyberHrace,$B16559)))</f>
      </c>
      <c r="M16559" s="14">
        <f>AND($I16559=MID(kododd,1,2),$J16559=MID(kododd,3,3))</f>
      </c>
    </row>
    <row r="16560">
      <c r="A16560" s="95">
        <v>15710</v>
      </c>
      <c r="B16560" s="93" t="s">
        <v>13333</v>
      </c>
      <c r="C16560" s="93" t="s">
        <v>1440</v>
      </c>
      <c r="D16560" s="95">
        <v>1444</v>
      </c>
      <c r="G16560" s="95">
        <v>250</v>
      </c>
      <c r="H16560" s="93" t="s">
        <v>8976</v>
      </c>
      <c r="I16560" s="93" t="s">
        <v>23896</v>
      </c>
      <c r="J16560" s="93" t="s">
        <v>21022</v>
      </c>
      <c r="K16560" s="93" t="s">
        <v>1982</v>
      </c>
      <c r="L16560" s="14">
        <f>AND(vyberHrace&lt;&gt;"",ISNUMBER(SEARCH(vyberHrace,$B16560)))</f>
      </c>
      <c r="M16560" s="14">
        <f>AND($I16560=MID(kododd,1,2),$J16560=MID(kododd,3,3))</f>
      </c>
    </row>
    <row r="16561">
      <c r="A16561" s="95">
        <v>25156</v>
      </c>
      <c r="B16561" s="93" t="s">
        <v>13347</v>
      </c>
      <c r="C16561" s="93" t="s">
        <v>1461</v>
      </c>
      <c r="D16561" s="95">
        <v>1969</v>
      </c>
      <c r="E16561" s="95">
        <v>1992</v>
      </c>
      <c r="F16561" s="95">
        <v>328588</v>
      </c>
      <c r="G16561" s="95">
        <v>0</v>
      </c>
      <c r="H16561" s="93" t="s">
        <v>8976</v>
      </c>
      <c r="I16561" s="93" t="s">
        <v>23896</v>
      </c>
      <c r="J16561" s="93" t="s">
        <v>20923</v>
      </c>
      <c r="K16561" s="93" t="s">
        <v>5569</v>
      </c>
      <c r="L16561" s="14">
        <f>AND(vyberHrace&lt;&gt;"",ISNUMBER(SEARCH(vyberHrace,$B16561)))</f>
      </c>
      <c r="M16561" s="14">
        <f>AND($I16561=MID(kododd,1,2),$J16561=MID(kododd,3,3))</f>
      </c>
    </row>
    <row r="16562">
      <c r="A16562" s="95">
        <v>563</v>
      </c>
      <c r="B16562" s="93" t="s">
        <v>13348</v>
      </c>
      <c r="C16562" s="93" t="s">
        <v>1440</v>
      </c>
      <c r="D16562" s="95">
        <v>2069</v>
      </c>
      <c r="E16562" s="95">
        <v>2094</v>
      </c>
      <c r="F16562" s="95">
        <v>314390</v>
      </c>
      <c r="G16562" s="95">
        <v>250</v>
      </c>
      <c r="H16562" s="93" t="s">
        <v>8976</v>
      </c>
      <c r="I16562" s="93" t="s">
        <v>23896</v>
      </c>
      <c r="J16562" s="93" t="s">
        <v>20856</v>
      </c>
      <c r="K16562" s="93" t="s">
        <v>6885</v>
      </c>
      <c r="L16562" s="14">
        <f>AND(vyberHrace&lt;&gt;"",ISNUMBER(SEARCH(vyberHrace,$B16562)))</f>
      </c>
      <c r="M16562" s="14">
        <f>AND($I16562=MID(kododd,1,2),$J16562=MID(kododd,3,3))</f>
      </c>
    </row>
    <row r="16563">
      <c r="A16563" s="95">
        <v>57676</v>
      </c>
      <c r="B16563" s="93" t="s">
        <v>24246</v>
      </c>
      <c r="C16563" s="93" t="s">
        <v>1400</v>
      </c>
      <c r="D16563" s="95">
        <v>1578</v>
      </c>
      <c r="E16563" s="95">
        <v>1848</v>
      </c>
      <c r="F16563" s="95">
        <v>23770384</v>
      </c>
      <c r="G16563" s="95">
        <v>250</v>
      </c>
      <c r="H16563" s="93" t="s">
        <v>8976</v>
      </c>
      <c r="I16563" s="93" t="s">
        <v>23896</v>
      </c>
      <c r="J16563" s="93" t="s">
        <v>20897</v>
      </c>
      <c r="K16563" s="93" t="s">
        <v>5617</v>
      </c>
      <c r="L16563" s="14">
        <f>AND(vyberHrace&lt;&gt;"",ISNUMBER(SEARCH(vyberHrace,$B16563)))</f>
      </c>
      <c r="M16563" s="14">
        <f>AND($I16563=MID(kododd,1,2),$J16563=MID(kododd,3,3))</f>
      </c>
    </row>
    <row r="16564">
      <c r="A16564" s="95">
        <v>31203</v>
      </c>
      <c r="B16564" s="93" t="s">
        <v>13362</v>
      </c>
      <c r="C16564" s="93" t="s">
        <v>1403</v>
      </c>
      <c r="D16564" s="95">
        <v>1486</v>
      </c>
      <c r="G16564" s="95">
        <v>0</v>
      </c>
      <c r="H16564" s="93" t="s">
        <v>8976</v>
      </c>
      <c r="I16564" s="93" t="s">
        <v>23896</v>
      </c>
      <c r="J16564" s="93" t="s">
        <v>20864</v>
      </c>
      <c r="K16564" s="93" t="s">
        <v>26135</v>
      </c>
      <c r="L16564" s="14">
        <f>AND(vyberHrace&lt;&gt;"",ISNUMBER(SEARCH(vyberHrace,$B16564)))</f>
      </c>
      <c r="M16564" s="14">
        <f>AND($I16564=MID(kododd,1,2),$J16564=MID(kododd,3,3))</f>
      </c>
    </row>
    <row r="16565">
      <c r="A16565" s="95">
        <v>32783</v>
      </c>
      <c r="B16565" s="93" t="s">
        <v>13363</v>
      </c>
      <c r="C16565" s="93" t="s">
        <v>1462</v>
      </c>
      <c r="D16565" s="95">
        <v>1605</v>
      </c>
      <c r="G16565" s="95">
        <v>0</v>
      </c>
      <c r="H16565" s="93" t="s">
        <v>8976</v>
      </c>
      <c r="I16565" s="93" t="s">
        <v>23896</v>
      </c>
      <c r="J16565" s="93" t="s">
        <v>20923</v>
      </c>
      <c r="K16565" s="93" t="s">
        <v>5569</v>
      </c>
      <c r="L16565" s="14">
        <f>AND(vyberHrace&lt;&gt;"",ISNUMBER(SEARCH(vyberHrace,$B16565)))</f>
      </c>
      <c r="M16565" s="14">
        <f>AND($I16565=MID(kododd,1,2),$J16565=MID(kododd,3,3))</f>
      </c>
    </row>
    <row r="16566">
      <c r="A16566" s="95">
        <v>35485</v>
      </c>
      <c r="B16566" s="93" t="s">
        <v>13367</v>
      </c>
      <c r="C16566" s="93" t="s">
        <v>1468</v>
      </c>
      <c r="D16566" s="95">
        <v>1539</v>
      </c>
      <c r="E16566" s="95">
        <v>1746</v>
      </c>
      <c r="F16566" s="95">
        <v>360236</v>
      </c>
      <c r="G16566" s="95">
        <v>0</v>
      </c>
      <c r="H16566" s="93" t="s">
        <v>8976</v>
      </c>
      <c r="I16566" s="93" t="s">
        <v>23896</v>
      </c>
      <c r="J16566" s="93" t="s">
        <v>20927</v>
      </c>
      <c r="K16566" s="93" t="s">
        <v>1501</v>
      </c>
      <c r="L16566" s="14">
        <f>AND(vyberHrace&lt;&gt;"",ISNUMBER(SEARCH(vyberHrace,$B16566)))</f>
      </c>
      <c r="M16566" s="14">
        <f>AND($I16566=MID(kododd,1,2),$J16566=MID(kododd,3,3))</f>
      </c>
    </row>
    <row r="16567">
      <c r="A16567" s="95">
        <v>63980</v>
      </c>
      <c r="B16567" s="93" t="s">
        <v>30158</v>
      </c>
      <c r="C16567" s="93" t="s">
        <v>1486</v>
      </c>
      <c r="D16567" s="95">
        <v>80045</v>
      </c>
      <c r="E16567" s="95">
        <v>80045</v>
      </c>
      <c r="G16567" s="95">
        <v>250</v>
      </c>
      <c r="H16567" s="93" t="s">
        <v>8976</v>
      </c>
      <c r="I16567" s="93" t="s">
        <v>23896</v>
      </c>
      <c r="J16567" s="93" t="s">
        <v>20864</v>
      </c>
      <c r="K16567" s="93" t="s">
        <v>26135</v>
      </c>
      <c r="L16567" s="14">
        <f>AND(vyberHrace&lt;&gt;"",ISNUMBER(SEARCH(vyberHrace,$B16567)))</f>
      </c>
      <c r="M16567" s="14">
        <f>AND($I16567=MID(kododd,1,2),$J16567=MID(kododd,3,3))</f>
      </c>
    </row>
    <row r="16568">
      <c r="A16568" s="95">
        <v>1527</v>
      </c>
      <c r="B16568" s="93" t="s">
        <v>13369</v>
      </c>
      <c r="C16568" s="93" t="s">
        <v>1440</v>
      </c>
      <c r="D16568" s="95">
        <v>2002</v>
      </c>
      <c r="E16568" s="95">
        <v>1996</v>
      </c>
      <c r="F16568" s="95">
        <v>319350</v>
      </c>
      <c r="G16568" s="95">
        <v>250</v>
      </c>
      <c r="H16568" s="93" t="s">
        <v>8976</v>
      </c>
      <c r="I16568" s="93" t="s">
        <v>23896</v>
      </c>
      <c r="J16568" s="93" t="s">
        <v>20949</v>
      </c>
      <c r="K16568" s="93" t="s">
        <v>5012</v>
      </c>
      <c r="L16568" s="14">
        <f>AND(vyberHrace&lt;&gt;"",ISNUMBER(SEARCH(vyberHrace,$B16568)))</f>
      </c>
      <c r="M16568" s="14">
        <f>AND($I16568=MID(kododd,1,2),$J16568=MID(kododd,3,3))</f>
      </c>
    </row>
    <row r="16569">
      <c r="A16569" s="95">
        <v>3228</v>
      </c>
      <c r="B16569" s="93" t="s">
        <v>13494</v>
      </c>
      <c r="C16569" s="93" t="s">
        <v>1433</v>
      </c>
      <c r="D16569" s="95">
        <v>1665</v>
      </c>
      <c r="F16569" s="95">
        <v>316148</v>
      </c>
      <c r="G16569" s="95">
        <v>250</v>
      </c>
      <c r="H16569" s="93" t="s">
        <v>8976</v>
      </c>
      <c r="I16569" s="93" t="s">
        <v>23896</v>
      </c>
      <c r="J16569" s="93" t="s">
        <v>20927</v>
      </c>
      <c r="K16569" s="93" t="s">
        <v>1501</v>
      </c>
      <c r="L16569" s="14">
        <f>AND(vyberHrace&lt;&gt;"",ISNUMBER(SEARCH(vyberHrace,$B16569)))</f>
      </c>
      <c r="M16569" s="14">
        <f>AND($I16569=MID(kododd,1,2),$J16569=MID(kododd,3,3))</f>
      </c>
    </row>
    <row r="16570">
      <c r="A16570" s="95">
        <v>51106</v>
      </c>
      <c r="B16570" s="93" t="s">
        <v>181</v>
      </c>
      <c r="C16570" s="93" t="s">
        <v>1416</v>
      </c>
      <c r="D16570" s="95">
        <v>1058</v>
      </c>
      <c r="F16570" s="95">
        <v>23770791</v>
      </c>
      <c r="G16570" s="95">
        <v>250</v>
      </c>
      <c r="H16570" s="93" t="s">
        <v>8976</v>
      </c>
      <c r="I16570" s="93" t="s">
        <v>23896</v>
      </c>
      <c r="J16570" s="93" t="s">
        <v>20935</v>
      </c>
      <c r="K16570" s="93" t="s">
        <v>23916</v>
      </c>
      <c r="L16570" s="14">
        <f>AND(vyberHrace&lt;&gt;"",ISNUMBER(SEARCH(vyberHrace,$B16570)))</f>
      </c>
      <c r="M16570" s="14">
        <f>AND($I16570=MID(kododd,1,2),$J16570=MID(kododd,3,3))</f>
      </c>
    </row>
    <row r="16571">
      <c r="A16571" s="95">
        <v>52085</v>
      </c>
      <c r="B16571" s="93" t="s">
        <v>3836</v>
      </c>
      <c r="C16571" s="93" t="s">
        <v>1412</v>
      </c>
      <c r="D16571" s="95">
        <v>1079</v>
      </c>
      <c r="G16571" s="95">
        <v>250</v>
      </c>
      <c r="H16571" s="93" t="s">
        <v>8976</v>
      </c>
      <c r="I16571" s="93" t="s">
        <v>23896</v>
      </c>
      <c r="J16571" s="93" t="s">
        <v>20935</v>
      </c>
      <c r="K16571" s="93" t="s">
        <v>23916</v>
      </c>
      <c r="L16571" s="14">
        <f>AND(vyberHrace&lt;&gt;"",ISNUMBER(SEARCH(vyberHrace,$B16571)))</f>
      </c>
      <c r="M16571" s="14">
        <f>AND($I16571=MID(kododd,1,2),$J16571=MID(kododd,3,3))</f>
      </c>
    </row>
    <row r="16572">
      <c r="A16572" s="95">
        <v>53538</v>
      </c>
      <c r="B16572" s="93" t="s">
        <v>17563</v>
      </c>
      <c r="C16572" s="93" t="s">
        <v>1412</v>
      </c>
      <c r="D16572" s="95">
        <v>1731</v>
      </c>
      <c r="E16572" s="95">
        <v>1782</v>
      </c>
      <c r="F16572" s="95">
        <v>23771445</v>
      </c>
      <c r="G16572" s="95">
        <v>250</v>
      </c>
      <c r="H16572" s="93" t="s">
        <v>8976</v>
      </c>
      <c r="I16572" s="93" t="s">
        <v>23896</v>
      </c>
      <c r="J16572" s="93" t="s">
        <v>20975</v>
      </c>
      <c r="K16572" s="93" t="s">
        <v>4922</v>
      </c>
      <c r="L16572" s="14">
        <f>AND(vyberHrace&lt;&gt;"",ISNUMBER(SEARCH(vyberHrace,$B16572)))</f>
      </c>
      <c r="M16572" s="14">
        <f>AND($I16572=MID(kododd,1,2),$J16572=MID(kododd,3,3))</f>
      </c>
    </row>
    <row r="16573">
      <c r="A16573" s="95">
        <v>24823</v>
      </c>
      <c r="B16573" s="93" t="s">
        <v>13495</v>
      </c>
      <c r="C16573" s="93" t="s">
        <v>1461</v>
      </c>
      <c r="D16573" s="95">
        <v>1511</v>
      </c>
      <c r="G16573" s="95">
        <v>250</v>
      </c>
      <c r="H16573" s="93" t="s">
        <v>8976</v>
      </c>
      <c r="I16573" s="93" t="s">
        <v>23896</v>
      </c>
      <c r="J16573" s="93" t="s">
        <v>20937</v>
      </c>
      <c r="K16573" s="93" t="s">
        <v>5603</v>
      </c>
      <c r="L16573" s="14">
        <f>AND(vyberHrace&lt;&gt;"",ISNUMBER(SEARCH(vyberHrace,$B16573)))</f>
      </c>
      <c r="M16573" s="14">
        <f>AND($I16573=MID(kododd,1,2),$J16573=MID(kododd,3,3))</f>
      </c>
    </row>
    <row r="16574">
      <c r="A16574" s="95">
        <v>53537</v>
      </c>
      <c r="B16574" s="93" t="s">
        <v>17564</v>
      </c>
      <c r="C16574" s="93" t="s">
        <v>1406</v>
      </c>
      <c r="F16574" s="95">
        <v>23771453</v>
      </c>
      <c r="G16574" s="95">
        <v>250</v>
      </c>
      <c r="H16574" s="93" t="s">
        <v>8976</v>
      </c>
      <c r="I16574" s="93" t="s">
        <v>23896</v>
      </c>
      <c r="J16574" s="93" t="s">
        <v>20975</v>
      </c>
      <c r="K16574" s="93" t="s">
        <v>4922</v>
      </c>
      <c r="L16574" s="14">
        <f>AND(vyberHrace&lt;&gt;"",ISNUMBER(SEARCH(vyberHrace,$B16574)))</f>
      </c>
      <c r="M16574" s="14">
        <f>AND($I16574=MID(kododd,1,2),$J16574=MID(kododd,3,3))</f>
      </c>
    </row>
    <row r="16575">
      <c r="A16575" s="95">
        <v>38513</v>
      </c>
      <c r="B16575" s="93" t="s">
        <v>13497</v>
      </c>
      <c r="C16575" s="93" t="s">
        <v>1400</v>
      </c>
      <c r="D16575" s="95">
        <v>1880</v>
      </c>
      <c r="E16575" s="95">
        <v>1903</v>
      </c>
      <c r="F16575" s="95">
        <v>23703091</v>
      </c>
      <c r="G16575" s="95">
        <v>250</v>
      </c>
      <c r="H16575" s="93" t="s">
        <v>8976</v>
      </c>
      <c r="I16575" s="93" t="s">
        <v>23896</v>
      </c>
      <c r="J16575" s="93" t="s">
        <v>20855</v>
      </c>
      <c r="K16575" s="93" t="s">
        <v>6857</v>
      </c>
      <c r="L16575" s="14">
        <f>AND(vyberHrace&lt;&gt;"",ISNUMBER(SEARCH(vyberHrace,$B16575)))</f>
      </c>
      <c r="M16575" s="14">
        <f>AND($I16575=MID(kododd,1,2),$J16575=MID(kododd,3,3))</f>
      </c>
    </row>
    <row r="16576">
      <c r="A16576" s="95">
        <v>1703</v>
      </c>
      <c r="B16576" s="93" t="s">
        <v>9019</v>
      </c>
      <c r="C16576" s="93" t="s">
        <v>1472</v>
      </c>
      <c r="D16576" s="95">
        <v>2008</v>
      </c>
      <c r="E16576" s="95">
        <v>2080</v>
      </c>
      <c r="F16576" s="95">
        <v>318604</v>
      </c>
      <c r="G16576" s="95">
        <v>0</v>
      </c>
      <c r="H16576" s="93" t="s">
        <v>8976</v>
      </c>
      <c r="I16576" s="93" t="s">
        <v>23896</v>
      </c>
      <c r="J16576" s="93" t="s">
        <v>20961</v>
      </c>
      <c r="K16576" s="93" t="s">
        <v>5583</v>
      </c>
      <c r="L16576" s="14">
        <f>AND(vyberHrace&lt;&gt;"",ISNUMBER(SEARCH(vyberHrace,$B16576)))</f>
      </c>
      <c r="M16576" s="14">
        <f>AND($I16576=MID(kododd,1,2),$J16576=MID(kododd,3,3))</f>
      </c>
    </row>
    <row r="16577">
      <c r="A16577" s="95">
        <v>54543</v>
      </c>
      <c r="B16577" s="93" t="s">
        <v>847</v>
      </c>
      <c r="C16577" s="93" t="s">
        <v>3255</v>
      </c>
      <c r="G16577" s="95">
        <v>0</v>
      </c>
      <c r="H16577" s="93" t="s">
        <v>8976</v>
      </c>
      <c r="I16577" s="93" t="s">
        <v>23896</v>
      </c>
      <c r="J16577" s="93" t="s">
        <v>20874</v>
      </c>
      <c r="K16577" s="93" t="s">
        <v>1964</v>
      </c>
      <c r="L16577" s="14">
        <f>AND(vyberHrace&lt;&gt;"",ISNUMBER(SEARCH(vyberHrace,$B16577)))</f>
      </c>
      <c r="M16577" s="14">
        <f>AND($I16577=MID(kododd,1,2),$J16577=MID(kododd,3,3))</f>
      </c>
    </row>
    <row r="16578">
      <c r="A16578" s="95">
        <v>60145</v>
      </c>
      <c r="B16578" s="93" t="s">
        <v>26613</v>
      </c>
      <c r="C16578" s="93" t="s">
        <v>1406</v>
      </c>
      <c r="G16578" s="95">
        <v>250</v>
      </c>
      <c r="H16578" s="93" t="s">
        <v>8976</v>
      </c>
      <c r="I16578" s="93" t="s">
        <v>23896</v>
      </c>
      <c r="J16578" s="93" t="s">
        <v>20859</v>
      </c>
      <c r="K16578" s="93" t="s">
        <v>28058</v>
      </c>
      <c r="L16578" s="14">
        <f>AND(vyberHrace&lt;&gt;"",ISNUMBER(SEARCH(vyberHrace,$B16578)))</f>
      </c>
      <c r="M16578" s="14">
        <f>AND($I16578=MID(kododd,1,2),$J16578=MID(kododd,3,3))</f>
      </c>
    </row>
    <row r="16579">
      <c r="A16579" s="95">
        <v>63182</v>
      </c>
      <c r="B16579" s="93" t="s">
        <v>29343</v>
      </c>
      <c r="C16579" s="93" t="s">
        <v>1412</v>
      </c>
      <c r="G16579" s="95">
        <v>250</v>
      </c>
      <c r="H16579" s="93" t="s">
        <v>8976</v>
      </c>
      <c r="I16579" s="93" t="s">
        <v>23896</v>
      </c>
      <c r="J16579" s="93" t="s">
        <v>20911</v>
      </c>
      <c r="K16579" s="93" t="s">
        <v>26144</v>
      </c>
      <c r="L16579" s="14">
        <f>AND(vyberHrace&lt;&gt;"",ISNUMBER(SEARCH(vyberHrace,$B16579)))</f>
      </c>
      <c r="M16579" s="14">
        <f>AND($I16579=MID(kododd,1,2),$J16579=MID(kododd,3,3))</f>
      </c>
    </row>
    <row r="16580">
      <c r="A16580" s="95">
        <v>16606</v>
      </c>
      <c r="B16580" s="93" t="s">
        <v>29344</v>
      </c>
      <c r="C16580" s="93" t="s">
        <v>1421</v>
      </c>
      <c r="G16580" s="95">
        <v>250</v>
      </c>
      <c r="H16580" s="93" t="s">
        <v>8976</v>
      </c>
      <c r="I16580" s="93" t="s">
        <v>23896</v>
      </c>
      <c r="J16580" s="93" t="s">
        <v>20962</v>
      </c>
      <c r="K16580" s="93" t="s">
        <v>3831</v>
      </c>
      <c r="L16580" s="14">
        <f>AND(vyberHrace&lt;&gt;"",ISNUMBER(SEARCH(vyberHrace,$B16580)))</f>
      </c>
      <c r="M16580" s="14">
        <f>AND($I16580=MID(kododd,1,2),$J16580=MID(kododd,3,3))</f>
      </c>
    </row>
    <row r="16581">
      <c r="A16581" s="95">
        <v>201</v>
      </c>
      <c r="B16581" s="93" t="s">
        <v>15836</v>
      </c>
      <c r="C16581" s="93" t="s">
        <v>1440</v>
      </c>
      <c r="D16581" s="95">
        <v>2083</v>
      </c>
      <c r="E16581" s="95">
        <v>2091</v>
      </c>
      <c r="F16581" s="95">
        <v>319171</v>
      </c>
      <c r="G16581" s="95">
        <v>250</v>
      </c>
      <c r="H16581" s="93" t="s">
        <v>8976</v>
      </c>
      <c r="I16581" s="93" t="s">
        <v>23896</v>
      </c>
      <c r="J16581" s="93" t="s">
        <v>20848</v>
      </c>
      <c r="K16581" s="93" t="s">
        <v>1502</v>
      </c>
      <c r="L16581" s="14">
        <f>AND(vyberHrace&lt;&gt;"",ISNUMBER(SEARCH(vyberHrace,$B16581)))</f>
      </c>
      <c r="M16581" s="14">
        <f>AND($I16581=MID(kododd,1,2),$J16581=MID(kododd,3,3))</f>
      </c>
    </row>
    <row r="16582">
      <c r="A16582" s="95">
        <v>30040</v>
      </c>
      <c r="B16582" s="93" t="s">
        <v>15846</v>
      </c>
      <c r="C16582" s="93" t="s">
        <v>1398</v>
      </c>
      <c r="D16582" s="95">
        <v>2022</v>
      </c>
      <c r="E16582" s="95">
        <v>2027</v>
      </c>
      <c r="F16582" s="95">
        <v>359750</v>
      </c>
      <c r="G16582" s="95">
        <v>250</v>
      </c>
      <c r="H16582" s="93" t="s">
        <v>8976</v>
      </c>
      <c r="I16582" s="93" t="s">
        <v>23896</v>
      </c>
      <c r="J16582" s="93" t="s">
        <v>20979</v>
      </c>
      <c r="K16582" s="93" t="s">
        <v>7806</v>
      </c>
      <c r="L16582" s="14">
        <f>AND(vyberHrace&lt;&gt;"",ISNUMBER(SEARCH(vyberHrace,$B16582)))</f>
      </c>
      <c r="M16582" s="14">
        <f>AND($I16582=MID(kododd,1,2),$J16582=MID(kododd,3,3))</f>
      </c>
    </row>
    <row r="16583">
      <c r="A16583" s="95">
        <v>62210</v>
      </c>
      <c r="B16583" s="93" t="s">
        <v>28400</v>
      </c>
      <c r="C16583" s="93" t="s">
        <v>1411</v>
      </c>
      <c r="G16583" s="95">
        <v>250</v>
      </c>
      <c r="H16583" s="93" t="s">
        <v>8976</v>
      </c>
      <c r="I16583" s="93" t="s">
        <v>23896</v>
      </c>
      <c r="J16583" s="93" t="s">
        <v>20985</v>
      </c>
      <c r="K16583" s="93" t="s">
        <v>23922</v>
      </c>
      <c r="L16583" s="14">
        <f>AND(vyberHrace&lt;&gt;"",ISNUMBER(SEARCH(vyberHrace,$B16583)))</f>
      </c>
      <c r="M16583" s="14">
        <f>AND($I16583=MID(kododd,1,2),$J16583=MID(kododd,3,3))</f>
      </c>
    </row>
    <row r="16584">
      <c r="A16584" s="95">
        <v>29298</v>
      </c>
      <c r="B16584" s="93" t="s">
        <v>15854</v>
      </c>
      <c r="C16584" s="93" t="s">
        <v>1456</v>
      </c>
      <c r="D16584" s="95">
        <v>1669</v>
      </c>
      <c r="E16584" s="95">
        <v>1874</v>
      </c>
      <c r="F16584" s="95">
        <v>351245</v>
      </c>
      <c r="G16584" s="95">
        <v>250</v>
      </c>
      <c r="H16584" s="93" t="s">
        <v>8976</v>
      </c>
      <c r="I16584" s="93" t="s">
        <v>23896</v>
      </c>
      <c r="J16584" s="93" t="s">
        <v>21025</v>
      </c>
      <c r="K16584" s="93" t="s">
        <v>14606</v>
      </c>
      <c r="L16584" s="14">
        <f>AND(vyberHrace&lt;&gt;"",ISNUMBER(SEARCH(vyberHrace,$B16584)))</f>
      </c>
      <c r="M16584" s="14">
        <f>AND($I16584=MID(kododd,1,2),$J16584=MID(kododd,3,3))</f>
      </c>
    </row>
    <row r="16585">
      <c r="A16585" s="95">
        <v>4014</v>
      </c>
      <c r="B16585" s="93" t="s">
        <v>15856</v>
      </c>
      <c r="C16585" s="93" t="s">
        <v>1467</v>
      </c>
      <c r="D16585" s="95">
        <v>1529</v>
      </c>
      <c r="G16585" s="95">
        <v>0</v>
      </c>
      <c r="H16585" s="93" t="s">
        <v>8976</v>
      </c>
      <c r="I16585" s="93" t="s">
        <v>23896</v>
      </c>
      <c r="J16585" s="93" t="s">
        <v>20884</v>
      </c>
      <c r="K16585" s="93" t="s">
        <v>6876</v>
      </c>
      <c r="L16585" s="14">
        <f>AND(vyberHrace&lt;&gt;"",ISNUMBER(SEARCH(vyberHrace,$B16585)))</f>
      </c>
      <c r="M16585" s="14">
        <f>AND($I16585=MID(kododd,1,2),$J16585=MID(kododd,3,3))</f>
      </c>
    </row>
    <row r="16586">
      <c r="A16586" s="95">
        <v>54544</v>
      </c>
      <c r="B16586" s="93" t="s">
        <v>848</v>
      </c>
      <c r="C16586" s="93" t="s">
        <v>1454</v>
      </c>
      <c r="D16586" s="95">
        <v>1512</v>
      </c>
      <c r="G16586" s="95">
        <v>250</v>
      </c>
      <c r="H16586" s="93" t="s">
        <v>8976</v>
      </c>
      <c r="I16586" s="93" t="s">
        <v>23896</v>
      </c>
      <c r="J16586" s="93" t="s">
        <v>20876</v>
      </c>
      <c r="K16586" s="93" t="s">
        <v>1965</v>
      </c>
      <c r="L16586" s="14">
        <f>AND(vyberHrace&lt;&gt;"",ISNUMBER(SEARCH(vyberHrace,$B16586)))</f>
      </c>
      <c r="M16586" s="14">
        <f>AND($I16586=MID(kododd,1,2),$J16586=MID(kododd,3,3))</f>
      </c>
    </row>
    <row r="16587">
      <c r="A16587" s="95">
        <v>6382</v>
      </c>
      <c r="B16587" s="93" t="s">
        <v>3656</v>
      </c>
      <c r="C16587" s="93" t="s">
        <v>1440</v>
      </c>
      <c r="D16587" s="95">
        <v>1483</v>
      </c>
      <c r="G16587" s="95">
        <v>0</v>
      </c>
      <c r="H16587" s="93" t="s">
        <v>8976</v>
      </c>
      <c r="I16587" s="93" t="s">
        <v>23896</v>
      </c>
      <c r="J16587" s="93" t="s">
        <v>20864</v>
      </c>
      <c r="K16587" s="93" t="s">
        <v>26135</v>
      </c>
      <c r="L16587" s="14">
        <f>AND(vyberHrace&lt;&gt;"",ISNUMBER(SEARCH(vyberHrace,$B16587)))</f>
      </c>
      <c r="M16587" s="14">
        <f>AND($I16587=MID(kododd,1,2),$J16587=MID(kododd,3,3))</f>
      </c>
    </row>
    <row r="16588">
      <c r="A16588" s="95">
        <v>44018</v>
      </c>
      <c r="B16588" s="93" t="s">
        <v>3657</v>
      </c>
      <c r="C16588" s="93" t="s">
        <v>1444</v>
      </c>
      <c r="D16588" s="95">
        <v>1144</v>
      </c>
      <c r="G16588" s="95">
        <v>0</v>
      </c>
      <c r="H16588" s="93" t="s">
        <v>8976</v>
      </c>
      <c r="I16588" s="93" t="s">
        <v>23896</v>
      </c>
      <c r="J16588" s="93" t="s">
        <v>20954</v>
      </c>
      <c r="K16588" s="93" t="s">
        <v>133</v>
      </c>
      <c r="L16588" s="14">
        <f>AND(vyberHrace&lt;&gt;"",ISNUMBER(SEARCH(vyberHrace,$B16588)))</f>
      </c>
      <c r="M16588" s="14">
        <f>AND($I16588=MID(kododd,1,2),$J16588=MID(kododd,3,3))</f>
      </c>
    </row>
    <row r="16589">
      <c r="A16589" s="95">
        <v>38216</v>
      </c>
      <c r="B16589" s="93" t="s">
        <v>3671</v>
      </c>
      <c r="C16589" s="93" t="s">
        <v>1455</v>
      </c>
      <c r="D16589" s="95">
        <v>1328</v>
      </c>
      <c r="G16589" s="95">
        <v>250</v>
      </c>
      <c r="H16589" s="93" t="s">
        <v>8976</v>
      </c>
      <c r="I16589" s="93" t="s">
        <v>23896</v>
      </c>
      <c r="J16589" s="93" t="s">
        <v>20934</v>
      </c>
      <c r="K16589" s="93" t="s">
        <v>5663</v>
      </c>
      <c r="L16589" s="14">
        <f>AND(vyberHrace&lt;&gt;"",ISNUMBER(SEARCH(vyberHrace,$B16589)))</f>
      </c>
      <c r="M16589" s="14">
        <f>AND($I16589=MID(kododd,1,2),$J16589=MID(kododd,3,3))</f>
      </c>
    </row>
    <row r="16590">
      <c r="A16590" s="95">
        <v>58557</v>
      </c>
      <c r="B16590" s="93" t="s">
        <v>25054</v>
      </c>
      <c r="C16590" s="93" t="s">
        <v>1406</v>
      </c>
      <c r="G16590" s="95">
        <v>0</v>
      </c>
      <c r="H16590" s="93" t="s">
        <v>8976</v>
      </c>
      <c r="I16590" s="93" t="s">
        <v>23896</v>
      </c>
      <c r="J16590" s="93" t="s">
        <v>20954</v>
      </c>
      <c r="K16590" s="93" t="s">
        <v>133</v>
      </c>
      <c r="L16590" s="14">
        <f>AND(vyberHrace&lt;&gt;"",ISNUMBER(SEARCH(vyberHrace,$B16590)))</f>
      </c>
      <c r="M16590" s="14">
        <f>AND($I16590=MID(kododd,1,2),$J16590=MID(kododd,3,3))</f>
      </c>
    </row>
    <row r="16591">
      <c r="A16591" s="95">
        <v>62603</v>
      </c>
      <c r="B16591" s="93" t="s">
        <v>29345</v>
      </c>
      <c r="C16591" s="93" t="s">
        <v>1411</v>
      </c>
      <c r="G16591" s="95">
        <v>250</v>
      </c>
      <c r="H16591" s="93" t="s">
        <v>8976</v>
      </c>
      <c r="I16591" s="93" t="s">
        <v>23896</v>
      </c>
      <c r="J16591" s="93" t="s">
        <v>23414</v>
      </c>
      <c r="K16591" s="93" t="s">
        <v>21379</v>
      </c>
      <c r="L16591" s="14">
        <f>AND(vyberHrace&lt;&gt;"",ISNUMBER(SEARCH(vyberHrace,$B16591)))</f>
      </c>
      <c r="M16591" s="14">
        <f>AND($I16591=MID(kododd,1,2),$J16591=MID(kododd,3,3))</f>
      </c>
    </row>
    <row r="16592">
      <c r="A16592" s="95">
        <v>5006</v>
      </c>
      <c r="B16592" s="93" t="s">
        <v>3673</v>
      </c>
      <c r="C16592" s="93" t="s">
        <v>1432</v>
      </c>
      <c r="D16592" s="95">
        <v>1916</v>
      </c>
      <c r="E16592" s="95">
        <v>1933</v>
      </c>
      <c r="F16592" s="95">
        <v>321672</v>
      </c>
      <c r="G16592" s="95">
        <v>250</v>
      </c>
      <c r="H16592" s="93" t="s">
        <v>8976</v>
      </c>
      <c r="I16592" s="93" t="s">
        <v>23896</v>
      </c>
      <c r="J16592" s="93" t="s">
        <v>20943</v>
      </c>
      <c r="K16592" s="93" t="s">
        <v>9089</v>
      </c>
      <c r="L16592" s="14">
        <f>AND(vyberHrace&lt;&gt;"",ISNUMBER(SEARCH(vyberHrace,$B16592)))</f>
      </c>
      <c r="M16592" s="14">
        <f>AND($I16592=MID(kododd,1,2),$J16592=MID(kododd,3,3))</f>
      </c>
    </row>
    <row r="16593">
      <c r="A16593" s="95">
        <v>62515</v>
      </c>
      <c r="B16593" s="93" t="s">
        <v>29346</v>
      </c>
      <c r="C16593" s="93" t="s">
        <v>1424</v>
      </c>
      <c r="G16593" s="95">
        <v>250</v>
      </c>
      <c r="H16593" s="93" t="s">
        <v>8976</v>
      </c>
      <c r="I16593" s="93" t="s">
        <v>23896</v>
      </c>
      <c r="J16593" s="93" t="s">
        <v>20954</v>
      </c>
      <c r="K16593" s="93" t="s">
        <v>133</v>
      </c>
      <c r="L16593" s="14">
        <f>AND(vyberHrace&lt;&gt;"",ISNUMBER(SEARCH(vyberHrace,$B16593)))</f>
      </c>
      <c r="M16593" s="14">
        <f>AND($I16593=MID(kododd,1,2),$J16593=MID(kododd,3,3))</f>
      </c>
    </row>
    <row r="16594">
      <c r="A16594" s="95">
        <v>9967</v>
      </c>
      <c r="B16594" s="93" t="s">
        <v>1894</v>
      </c>
      <c r="C16594" s="93" t="s">
        <v>1427</v>
      </c>
      <c r="D16594" s="95">
        <v>1575</v>
      </c>
      <c r="F16594" s="95">
        <v>316156</v>
      </c>
      <c r="G16594" s="95">
        <v>250</v>
      </c>
      <c r="H16594" s="93" t="s">
        <v>8976</v>
      </c>
      <c r="I16594" s="93" t="s">
        <v>23896</v>
      </c>
      <c r="J16594" s="93" t="s">
        <v>20920</v>
      </c>
      <c r="K16594" s="93" t="s">
        <v>3592</v>
      </c>
      <c r="L16594" s="14">
        <f>AND(vyberHrace&lt;&gt;"",ISNUMBER(SEARCH(vyberHrace,$B16594)))</f>
      </c>
      <c r="M16594" s="14">
        <f>AND($I16594=MID(kododd,1,2),$J16594=MID(kododd,3,3))</f>
      </c>
    </row>
    <row r="16595">
      <c r="A16595" s="95">
        <v>52279</v>
      </c>
      <c r="B16595" s="93" t="s">
        <v>3961</v>
      </c>
      <c r="C16595" s="93" t="s">
        <v>1412</v>
      </c>
      <c r="D16595" s="95">
        <v>1512</v>
      </c>
      <c r="E16595" s="95">
        <v>1580</v>
      </c>
      <c r="F16595" s="95">
        <v>23753900</v>
      </c>
      <c r="G16595" s="95">
        <v>250</v>
      </c>
      <c r="H16595" s="93" t="s">
        <v>8976</v>
      </c>
      <c r="I16595" s="93" t="s">
        <v>23896</v>
      </c>
      <c r="J16595" s="93" t="s">
        <v>20954</v>
      </c>
      <c r="K16595" s="93" t="s">
        <v>133</v>
      </c>
      <c r="L16595" s="14">
        <f>AND(vyberHrace&lt;&gt;"",ISNUMBER(SEARCH(vyberHrace,$B16595)))</f>
      </c>
      <c r="M16595" s="14">
        <f>AND($I16595=MID(kododd,1,2),$J16595=MID(kododd,3,3))</f>
      </c>
    </row>
    <row r="16596">
      <c r="A16596" s="95">
        <v>27430</v>
      </c>
      <c r="B16596" s="93" t="s">
        <v>18299</v>
      </c>
      <c r="C16596" s="93" t="s">
        <v>1431</v>
      </c>
      <c r="D16596" s="95">
        <v>1697</v>
      </c>
      <c r="G16596" s="95">
        <v>0</v>
      </c>
      <c r="H16596" s="93" t="s">
        <v>8976</v>
      </c>
      <c r="I16596" s="93" t="s">
        <v>23896</v>
      </c>
      <c r="J16596" s="93" t="s">
        <v>20920</v>
      </c>
      <c r="K16596" s="93" t="s">
        <v>3592</v>
      </c>
      <c r="L16596" s="14">
        <f>AND(vyberHrace&lt;&gt;"",ISNUMBER(SEARCH(vyberHrace,$B16596)))</f>
      </c>
      <c r="M16596" s="14">
        <f>AND($I16596=MID(kododd,1,2),$J16596=MID(kododd,3,3))</f>
      </c>
    </row>
    <row r="16597">
      <c r="A16597" s="95">
        <v>6388</v>
      </c>
      <c r="B16597" s="93" t="s">
        <v>18300</v>
      </c>
      <c r="C16597" s="93" t="s">
        <v>1465</v>
      </c>
      <c r="D16597" s="95">
        <v>1645</v>
      </c>
      <c r="E16597" s="95">
        <v>1811</v>
      </c>
      <c r="F16597" s="95">
        <v>341010</v>
      </c>
      <c r="G16597" s="95">
        <v>250</v>
      </c>
      <c r="H16597" s="93" t="s">
        <v>8976</v>
      </c>
      <c r="I16597" s="93" t="s">
        <v>23896</v>
      </c>
      <c r="J16597" s="93" t="s">
        <v>20920</v>
      </c>
      <c r="K16597" s="93" t="s">
        <v>3592</v>
      </c>
      <c r="L16597" s="14">
        <f>AND(vyberHrace&lt;&gt;"",ISNUMBER(SEARCH(vyberHrace,$B16597)))</f>
      </c>
      <c r="M16597" s="14">
        <f>AND($I16597=MID(kododd,1,2),$J16597=MID(kododd,3,3))</f>
      </c>
    </row>
    <row r="16598">
      <c r="A16598" s="95">
        <v>28463</v>
      </c>
      <c r="B16598" s="93" t="s">
        <v>18300</v>
      </c>
      <c r="C16598" s="93" t="s">
        <v>1398</v>
      </c>
      <c r="D16598" s="95">
        <v>1142</v>
      </c>
      <c r="F16598" s="95">
        <v>23757884</v>
      </c>
      <c r="G16598" s="95">
        <v>250</v>
      </c>
      <c r="H16598" s="93" t="s">
        <v>8976</v>
      </c>
      <c r="I16598" s="93" t="s">
        <v>23896</v>
      </c>
      <c r="J16598" s="93" t="s">
        <v>20920</v>
      </c>
      <c r="K16598" s="93" t="s">
        <v>3592</v>
      </c>
      <c r="L16598" s="14">
        <f>AND(vyberHrace&lt;&gt;"",ISNUMBER(SEARCH(vyberHrace,$B16598)))</f>
      </c>
      <c r="M16598" s="14">
        <f>AND($I16598=MID(kododd,1,2),$J16598=MID(kododd,3,3))</f>
      </c>
    </row>
    <row r="16599">
      <c r="A16599" s="95">
        <v>47250</v>
      </c>
      <c r="B16599" s="93" t="s">
        <v>18301</v>
      </c>
      <c r="C16599" s="93" t="s">
        <v>1416</v>
      </c>
      <c r="D16599" s="95">
        <v>1773</v>
      </c>
      <c r="E16599" s="95">
        <v>1927</v>
      </c>
      <c r="F16599" s="95">
        <v>23739169</v>
      </c>
      <c r="G16599" s="95">
        <v>250</v>
      </c>
      <c r="H16599" s="93" t="s">
        <v>8976</v>
      </c>
      <c r="I16599" s="93" t="s">
        <v>23896</v>
      </c>
      <c r="J16599" s="93" t="s">
        <v>20864</v>
      </c>
      <c r="K16599" s="93" t="s">
        <v>26135</v>
      </c>
      <c r="L16599" s="14">
        <f>AND(vyberHrace&lt;&gt;"",ISNUMBER(SEARCH(vyberHrace,$B16599)))</f>
      </c>
      <c r="M16599" s="14">
        <f>AND($I16599=MID(kododd,1,2),$J16599=MID(kododd,3,3))</f>
      </c>
    </row>
    <row r="16600">
      <c r="A16600" s="95">
        <v>54644</v>
      </c>
      <c r="B16600" s="93" t="s">
        <v>912</v>
      </c>
      <c r="C16600" s="93" t="s">
        <v>1412</v>
      </c>
      <c r="D16600" s="95">
        <v>1234</v>
      </c>
      <c r="G16600" s="95">
        <v>250</v>
      </c>
      <c r="H16600" s="93" t="s">
        <v>8976</v>
      </c>
      <c r="I16600" s="93" t="s">
        <v>23896</v>
      </c>
      <c r="J16600" s="93" t="s">
        <v>20954</v>
      </c>
      <c r="K16600" s="93" t="s">
        <v>133</v>
      </c>
      <c r="L16600" s="14">
        <f>AND(vyberHrace&lt;&gt;"",ISNUMBER(SEARCH(vyberHrace,$B16600)))</f>
      </c>
      <c r="M16600" s="14">
        <f>AND($I16600=MID(kododd,1,2),$J16600=MID(kododd,3,3))</f>
      </c>
    </row>
    <row r="16601">
      <c r="A16601" s="95">
        <v>54643</v>
      </c>
      <c r="B16601" s="93" t="s">
        <v>913</v>
      </c>
      <c r="C16601" s="93" t="s">
        <v>1424</v>
      </c>
      <c r="G16601" s="95">
        <v>250</v>
      </c>
      <c r="H16601" s="93" t="s">
        <v>8976</v>
      </c>
      <c r="I16601" s="93" t="s">
        <v>23896</v>
      </c>
      <c r="J16601" s="93" t="s">
        <v>20954</v>
      </c>
      <c r="K16601" s="93" t="s">
        <v>133</v>
      </c>
      <c r="L16601" s="14">
        <f>AND(vyberHrace&lt;&gt;"",ISNUMBER(SEARCH(vyberHrace,$B16601)))</f>
      </c>
      <c r="M16601" s="14">
        <f>AND($I16601=MID(kododd,1,2),$J16601=MID(kododd,3,3))</f>
      </c>
    </row>
    <row r="16602">
      <c r="A16602" s="95">
        <v>47305</v>
      </c>
      <c r="B16602" s="93" t="s">
        <v>13551</v>
      </c>
      <c r="C16602" s="93" t="s">
        <v>1444</v>
      </c>
      <c r="G16602" s="95">
        <v>0</v>
      </c>
      <c r="H16602" s="93" t="s">
        <v>8976</v>
      </c>
      <c r="I16602" s="93" t="s">
        <v>23896</v>
      </c>
      <c r="J16602" s="93" t="s">
        <v>20984</v>
      </c>
      <c r="K16602" s="93" t="s">
        <v>5004</v>
      </c>
      <c r="L16602" s="14">
        <f>AND(vyberHrace&lt;&gt;"",ISNUMBER(SEARCH(vyberHrace,$B16602)))</f>
      </c>
      <c r="M16602" s="14">
        <f>AND($I16602=MID(kododd,1,2),$J16602=MID(kododd,3,3))</f>
      </c>
    </row>
    <row r="16603">
      <c r="A16603" s="95">
        <v>24035</v>
      </c>
      <c r="B16603" s="93" t="s">
        <v>13562</v>
      </c>
      <c r="C16603" s="93" t="s">
        <v>1436</v>
      </c>
      <c r="D16603" s="95">
        <v>1394</v>
      </c>
      <c r="G16603" s="95">
        <v>250</v>
      </c>
      <c r="H16603" s="93" t="s">
        <v>8976</v>
      </c>
      <c r="I16603" s="93" t="s">
        <v>23896</v>
      </c>
      <c r="J16603" s="93" t="s">
        <v>20968</v>
      </c>
      <c r="K16603" s="93" t="s">
        <v>4892</v>
      </c>
      <c r="L16603" s="14">
        <f>AND(vyberHrace&lt;&gt;"",ISNUMBER(SEARCH(vyberHrace,$B16603)))</f>
      </c>
      <c r="M16603" s="14">
        <f>AND($I16603=MID(kododd,1,2),$J16603=MID(kododd,3,3))</f>
      </c>
    </row>
    <row r="16604">
      <c r="A16604" s="95">
        <v>12592</v>
      </c>
      <c r="B16604" s="93" t="s">
        <v>13567</v>
      </c>
      <c r="C16604" s="93" t="s">
        <v>1453</v>
      </c>
      <c r="D16604" s="95">
        <v>1534</v>
      </c>
      <c r="F16604" s="95">
        <v>23705566</v>
      </c>
      <c r="G16604" s="95">
        <v>250</v>
      </c>
      <c r="H16604" s="93" t="s">
        <v>8976</v>
      </c>
      <c r="I16604" s="93" t="s">
        <v>23896</v>
      </c>
      <c r="J16604" s="93" t="s">
        <v>20954</v>
      </c>
      <c r="K16604" s="93" t="s">
        <v>133</v>
      </c>
      <c r="L16604" s="14">
        <f>AND(vyberHrace&lt;&gt;"",ISNUMBER(SEARCH(vyberHrace,$B16604)))</f>
      </c>
      <c r="M16604" s="14">
        <f>AND($I16604=MID(kododd,1,2),$J16604=MID(kododd,3,3))</f>
      </c>
    </row>
    <row r="16605">
      <c r="A16605" s="95">
        <v>60033</v>
      </c>
      <c r="B16605" s="93" t="s">
        <v>26512</v>
      </c>
      <c r="C16605" s="93" t="s">
        <v>1406</v>
      </c>
      <c r="G16605" s="95">
        <v>250</v>
      </c>
      <c r="H16605" s="93" t="s">
        <v>8976</v>
      </c>
      <c r="I16605" s="93" t="s">
        <v>23896</v>
      </c>
      <c r="J16605" s="93" t="s">
        <v>20937</v>
      </c>
      <c r="K16605" s="93" t="s">
        <v>5603</v>
      </c>
      <c r="L16605" s="14">
        <f>AND(vyberHrace&lt;&gt;"",ISNUMBER(SEARCH(vyberHrace,$B16605)))</f>
      </c>
      <c r="M16605" s="14">
        <f>AND($I16605=MID(kododd,1,2),$J16605=MID(kododd,3,3))</f>
      </c>
    </row>
    <row r="16606">
      <c r="A16606" s="95">
        <v>63225</v>
      </c>
      <c r="B16606" s="93" t="s">
        <v>29347</v>
      </c>
      <c r="C16606" s="93" t="s">
        <v>1408</v>
      </c>
      <c r="G16606" s="95">
        <v>250</v>
      </c>
      <c r="H16606" s="93" t="s">
        <v>8976</v>
      </c>
      <c r="I16606" s="93" t="s">
        <v>23896</v>
      </c>
      <c r="J16606" s="93" t="s">
        <v>20911</v>
      </c>
      <c r="K16606" s="93" t="s">
        <v>26144</v>
      </c>
      <c r="L16606" s="14">
        <f>AND(vyberHrace&lt;&gt;"",ISNUMBER(SEARCH(vyberHrace,$B16606)))</f>
      </c>
      <c r="M16606" s="14">
        <f>AND($I16606=MID(kododd,1,2),$J16606=MID(kododd,3,3))</f>
      </c>
    </row>
    <row r="16607">
      <c r="A16607" s="95">
        <v>60677</v>
      </c>
      <c r="B16607" s="93" t="s">
        <v>27091</v>
      </c>
      <c r="C16607" s="93" t="s">
        <v>1420</v>
      </c>
      <c r="G16607" s="95">
        <v>250</v>
      </c>
      <c r="H16607" s="93" t="s">
        <v>8976</v>
      </c>
      <c r="I16607" s="93" t="s">
        <v>23896</v>
      </c>
      <c r="J16607" s="93" t="s">
        <v>23414</v>
      </c>
      <c r="K16607" s="93" t="s">
        <v>21379</v>
      </c>
      <c r="L16607" s="14">
        <f>AND(vyberHrace&lt;&gt;"",ISNUMBER(SEARCH(vyberHrace,$B16607)))</f>
      </c>
      <c r="M16607" s="14">
        <f>AND($I16607=MID(kododd,1,2),$J16607=MID(kododd,3,3))</f>
      </c>
    </row>
    <row r="16608">
      <c r="A16608" s="95">
        <v>43797</v>
      </c>
      <c r="B16608" s="93" t="s">
        <v>11305</v>
      </c>
      <c r="C16608" s="93" t="s">
        <v>1399</v>
      </c>
      <c r="D16608" s="95">
        <v>1093</v>
      </c>
      <c r="G16608" s="95">
        <v>0</v>
      </c>
      <c r="H16608" s="93" t="s">
        <v>8976</v>
      </c>
      <c r="I16608" s="93" t="s">
        <v>23896</v>
      </c>
      <c r="J16608" s="93" t="s">
        <v>20962</v>
      </c>
      <c r="K16608" s="93" t="s">
        <v>3831</v>
      </c>
      <c r="L16608" s="14">
        <f>AND(vyberHrace&lt;&gt;"",ISNUMBER(SEARCH(vyberHrace,$B16608)))</f>
      </c>
      <c r="M16608" s="14">
        <f>AND($I16608=MID(kododd,1,2),$J16608=MID(kododd,3,3))</f>
      </c>
    </row>
    <row r="16609">
      <c r="A16609" s="95">
        <v>60678</v>
      </c>
      <c r="B16609" s="93" t="s">
        <v>27092</v>
      </c>
      <c r="C16609" s="93" t="s">
        <v>1450</v>
      </c>
      <c r="G16609" s="95">
        <v>250</v>
      </c>
      <c r="H16609" s="93" t="s">
        <v>8976</v>
      </c>
      <c r="I16609" s="93" t="s">
        <v>23896</v>
      </c>
      <c r="J16609" s="93" t="s">
        <v>23414</v>
      </c>
      <c r="K16609" s="93" t="s">
        <v>21379</v>
      </c>
      <c r="L16609" s="14">
        <f>AND(vyberHrace&lt;&gt;"",ISNUMBER(SEARCH(vyberHrace,$B16609)))</f>
      </c>
      <c r="M16609" s="14">
        <f>AND($I16609=MID(kododd,1,2),$J16609=MID(kododd,3,3))</f>
      </c>
    </row>
    <row r="16610">
      <c r="A16610" s="95">
        <v>45363</v>
      </c>
      <c r="B16610" s="93" t="s">
        <v>11313</v>
      </c>
      <c r="C16610" s="93" t="s">
        <v>1427</v>
      </c>
      <c r="G16610" s="95">
        <v>0</v>
      </c>
      <c r="H16610" s="93" t="s">
        <v>8976</v>
      </c>
      <c r="I16610" s="93" t="s">
        <v>23896</v>
      </c>
      <c r="J16610" s="93" t="s">
        <v>20845</v>
      </c>
      <c r="K16610" s="93" t="s">
        <v>8980</v>
      </c>
      <c r="L16610" s="14">
        <f>AND(vyberHrace&lt;&gt;"",ISNUMBER(SEARCH(vyberHrace,$B16610)))</f>
      </c>
      <c r="M16610" s="14">
        <f>AND($I16610=MID(kododd,1,2),$J16610=MID(kododd,3,3))</f>
      </c>
    </row>
    <row r="16611">
      <c r="A16611" s="95">
        <v>57488</v>
      </c>
      <c r="B16611" s="93" t="s">
        <v>22694</v>
      </c>
      <c r="C16611" s="93" t="s">
        <v>1400</v>
      </c>
      <c r="D16611" s="95">
        <v>1828</v>
      </c>
      <c r="E16611" s="95">
        <v>1925</v>
      </c>
      <c r="F16611" s="95">
        <v>23765976</v>
      </c>
      <c r="G16611" s="95">
        <v>0</v>
      </c>
      <c r="H16611" s="93" t="s">
        <v>8976</v>
      </c>
      <c r="I16611" s="93" t="s">
        <v>23896</v>
      </c>
      <c r="J16611" s="93" t="s">
        <v>20874</v>
      </c>
      <c r="K16611" s="93" t="s">
        <v>1964</v>
      </c>
      <c r="L16611" s="14">
        <f>AND(vyberHrace&lt;&gt;"",ISNUMBER(SEARCH(vyberHrace,$B16611)))</f>
      </c>
      <c r="M16611" s="14">
        <f>AND($I16611=MID(kododd,1,2),$J16611=MID(kododd,3,3))</f>
      </c>
    </row>
    <row r="16612">
      <c r="A16612" s="95">
        <v>2189</v>
      </c>
      <c r="B16612" s="93" t="s">
        <v>11323</v>
      </c>
      <c r="C16612" s="93" t="s">
        <v>1474</v>
      </c>
      <c r="D16612" s="95">
        <v>1744</v>
      </c>
      <c r="E16612" s="95">
        <v>1881</v>
      </c>
      <c r="F16612" s="95">
        <v>331279</v>
      </c>
      <c r="G16612" s="95">
        <v>250</v>
      </c>
      <c r="H16612" s="93" t="s">
        <v>8976</v>
      </c>
      <c r="I16612" s="93" t="s">
        <v>23896</v>
      </c>
      <c r="J16612" s="93" t="s">
        <v>20926</v>
      </c>
      <c r="K16612" s="93" t="s">
        <v>11249</v>
      </c>
      <c r="L16612" s="14">
        <f>AND(vyberHrace&lt;&gt;"",ISNUMBER(SEARCH(vyberHrace,$B16612)))</f>
      </c>
      <c r="M16612" s="14">
        <f>AND($I16612=MID(kododd,1,2),$J16612=MID(kododd,3,3))</f>
      </c>
    </row>
    <row r="16613">
      <c r="A16613" s="95">
        <v>47034</v>
      </c>
      <c r="B16613" s="93" t="s">
        <v>11323</v>
      </c>
      <c r="C16613" s="93" t="s">
        <v>1399</v>
      </c>
      <c r="D16613" s="95">
        <v>1488</v>
      </c>
      <c r="G16613" s="95">
        <v>0</v>
      </c>
      <c r="H16613" s="93" t="s">
        <v>8976</v>
      </c>
      <c r="I16613" s="93" t="s">
        <v>23896</v>
      </c>
      <c r="J16613" s="93" t="s">
        <v>20984</v>
      </c>
      <c r="K16613" s="93" t="s">
        <v>5004</v>
      </c>
      <c r="L16613" s="14">
        <f>AND(vyberHrace&lt;&gt;"",ISNUMBER(SEARCH(vyberHrace,$B16613)))</f>
      </c>
      <c r="M16613" s="14">
        <f>AND($I16613=MID(kododd,1,2),$J16613=MID(kododd,3,3))</f>
      </c>
    </row>
    <row r="16614">
      <c r="A16614" s="95">
        <v>39928</v>
      </c>
      <c r="B16614" s="93" t="s">
        <v>11324</v>
      </c>
      <c r="C16614" s="93" t="s">
        <v>1405</v>
      </c>
      <c r="D16614" s="95">
        <v>1098</v>
      </c>
      <c r="F16614" s="95">
        <v>378666</v>
      </c>
      <c r="G16614" s="95">
        <v>0</v>
      </c>
      <c r="H16614" s="93" t="s">
        <v>8976</v>
      </c>
      <c r="I16614" s="93" t="s">
        <v>23896</v>
      </c>
      <c r="J16614" s="93" t="s">
        <v>20926</v>
      </c>
      <c r="K16614" s="93" t="s">
        <v>11249</v>
      </c>
      <c r="L16614" s="14">
        <f>AND(vyberHrace&lt;&gt;"",ISNUMBER(SEARCH(vyberHrace,$B16614)))</f>
      </c>
      <c r="M16614" s="14">
        <f>AND($I16614=MID(kododd,1,2),$J16614=MID(kododd,3,3))</f>
      </c>
    </row>
    <row r="16615">
      <c r="A16615" s="95">
        <v>63451</v>
      </c>
      <c r="B16615" s="93" t="s">
        <v>29348</v>
      </c>
      <c r="C16615" s="93" t="s">
        <v>1410</v>
      </c>
      <c r="G16615" s="95">
        <v>500</v>
      </c>
      <c r="H16615" s="93" t="s">
        <v>8976</v>
      </c>
      <c r="I16615" s="93" t="s">
        <v>23896</v>
      </c>
      <c r="J16615" s="93" t="s">
        <v>23412</v>
      </c>
      <c r="K16615" s="93" t="s">
        <v>21367</v>
      </c>
      <c r="L16615" s="14">
        <f>AND(vyberHrace&lt;&gt;"",ISNUMBER(SEARCH(vyberHrace,$B16615)))</f>
      </c>
      <c r="M16615" s="14">
        <f>AND($I16615=MID(kododd,1,2),$J16615=MID(kododd,3,3))</f>
      </c>
    </row>
    <row r="16616">
      <c r="A16616" s="95">
        <v>3496</v>
      </c>
      <c r="B16616" s="93" t="s">
        <v>11342</v>
      </c>
      <c r="C16616" s="93" t="s">
        <v>1440</v>
      </c>
      <c r="D16616" s="95">
        <v>1609</v>
      </c>
      <c r="F16616" s="95">
        <v>23795255</v>
      </c>
      <c r="G16616" s="95">
        <v>250</v>
      </c>
      <c r="H16616" s="93" t="s">
        <v>8976</v>
      </c>
      <c r="I16616" s="93" t="s">
        <v>23896</v>
      </c>
      <c r="J16616" s="93" t="s">
        <v>20949</v>
      </c>
      <c r="K16616" s="93" t="s">
        <v>5012</v>
      </c>
      <c r="L16616" s="14">
        <f>AND(vyberHrace&lt;&gt;"",ISNUMBER(SEARCH(vyberHrace,$B16616)))</f>
      </c>
      <c r="M16616" s="14">
        <f>AND($I16616=MID(kododd,1,2),$J16616=MID(kododd,3,3))</f>
      </c>
    </row>
    <row r="16617">
      <c r="A16617" s="95">
        <v>50452</v>
      </c>
      <c r="B16617" s="93" t="s">
        <v>26222</v>
      </c>
      <c r="C16617" s="93" t="s">
        <v>1422</v>
      </c>
      <c r="D16617" s="95">
        <v>1123</v>
      </c>
      <c r="F16617" s="95">
        <v>23796847</v>
      </c>
      <c r="G16617" s="95">
        <v>250</v>
      </c>
      <c r="H16617" s="93" t="s">
        <v>8976</v>
      </c>
      <c r="I16617" s="93" t="s">
        <v>23896</v>
      </c>
      <c r="J16617" s="93" t="s">
        <v>20935</v>
      </c>
      <c r="K16617" s="93" t="s">
        <v>23916</v>
      </c>
      <c r="L16617" s="14">
        <f>AND(vyberHrace&lt;&gt;"",ISNUMBER(SEARCH(vyberHrace,$B16617)))</f>
      </c>
      <c r="M16617" s="14">
        <f>AND($I16617=MID(kododd,1,2),$J16617=MID(kododd,3,3))</f>
      </c>
    </row>
    <row r="16618">
      <c r="A16618" s="95">
        <v>3784</v>
      </c>
      <c r="B16618" s="93" t="s">
        <v>21168</v>
      </c>
      <c r="C16618" s="93" t="s">
        <v>1468</v>
      </c>
      <c r="D16618" s="95">
        <v>1505</v>
      </c>
      <c r="E16618" s="95">
        <v>1704</v>
      </c>
      <c r="F16618" s="95">
        <v>341029</v>
      </c>
      <c r="G16618" s="95">
        <v>250</v>
      </c>
      <c r="H16618" s="93" t="s">
        <v>8976</v>
      </c>
      <c r="I16618" s="93" t="s">
        <v>23896</v>
      </c>
      <c r="J16618" s="93" t="s">
        <v>20845</v>
      </c>
      <c r="K16618" s="93" t="s">
        <v>8980</v>
      </c>
      <c r="L16618" s="14">
        <f>AND(vyberHrace&lt;&gt;"",ISNUMBER(SEARCH(vyberHrace,$B16618)))</f>
      </c>
      <c r="M16618" s="14">
        <f>AND($I16618=MID(kododd,1,2),$J16618=MID(kododd,3,3))</f>
      </c>
    </row>
    <row r="16619">
      <c r="A16619" s="95">
        <v>7578</v>
      </c>
      <c r="B16619" s="93" t="s">
        <v>11359</v>
      </c>
      <c r="C16619" s="93" t="s">
        <v>1474</v>
      </c>
      <c r="D16619" s="95">
        <v>1794</v>
      </c>
      <c r="E16619" s="95">
        <v>1897</v>
      </c>
      <c r="F16619" s="95">
        <v>337021</v>
      </c>
      <c r="G16619" s="95">
        <v>0</v>
      </c>
      <c r="H16619" s="93" t="s">
        <v>8976</v>
      </c>
      <c r="I16619" s="93" t="s">
        <v>23896</v>
      </c>
      <c r="J16619" s="93" t="s">
        <v>20954</v>
      </c>
      <c r="K16619" s="93" t="s">
        <v>133</v>
      </c>
      <c r="L16619" s="14">
        <f>AND(vyberHrace&lt;&gt;"",ISNUMBER(SEARCH(vyberHrace,$B16619)))</f>
      </c>
      <c r="M16619" s="14">
        <f>AND($I16619=MID(kododd,1,2),$J16619=MID(kododd,3,3))</f>
      </c>
    </row>
    <row r="16620">
      <c r="A16620" s="95">
        <v>25350</v>
      </c>
      <c r="B16620" s="93" t="s">
        <v>13640</v>
      </c>
      <c r="C16620" s="93" t="s">
        <v>1431</v>
      </c>
      <c r="D16620" s="95">
        <v>2473</v>
      </c>
      <c r="E16620" s="95">
        <v>2480</v>
      </c>
      <c r="F16620" s="95">
        <v>322121</v>
      </c>
      <c r="G16620" s="95">
        <v>250</v>
      </c>
      <c r="H16620" s="93" t="s">
        <v>8976</v>
      </c>
      <c r="I16620" s="93" t="s">
        <v>23896</v>
      </c>
      <c r="J16620" s="93" t="s">
        <v>20927</v>
      </c>
      <c r="K16620" s="93" t="s">
        <v>1501</v>
      </c>
      <c r="L16620" s="14">
        <f>AND(vyberHrace&lt;&gt;"",ISNUMBER(SEARCH(vyberHrace,$B16620)))</f>
      </c>
      <c r="M16620" s="14">
        <f>AND($I16620=MID(kododd,1,2),$J16620=MID(kododd,3,3))</f>
      </c>
    </row>
    <row r="16621">
      <c r="A16621" s="95">
        <v>40736</v>
      </c>
      <c r="B16621" s="93" t="s">
        <v>903</v>
      </c>
      <c r="C16621" s="93" t="s">
        <v>1403</v>
      </c>
      <c r="D16621" s="95">
        <v>1891</v>
      </c>
      <c r="E16621" s="95">
        <v>2003</v>
      </c>
      <c r="F16621" s="95">
        <v>14912511</v>
      </c>
      <c r="G16621" s="95">
        <v>250</v>
      </c>
      <c r="H16621" s="93" t="s">
        <v>8976</v>
      </c>
      <c r="I16621" s="93" t="s">
        <v>23896</v>
      </c>
      <c r="J16621" s="93" t="s">
        <v>20975</v>
      </c>
      <c r="K16621" s="93" t="s">
        <v>4922</v>
      </c>
      <c r="L16621" s="14">
        <f>AND(vyberHrace&lt;&gt;"",ISNUMBER(SEARCH(vyberHrace,$B16621)))</f>
      </c>
      <c r="M16621" s="14">
        <f>AND($I16621=MID(kododd,1,2),$J16621=MID(kododd,3,3))</f>
      </c>
    </row>
    <row r="16622">
      <c r="A16622" s="95">
        <v>63989</v>
      </c>
      <c r="B16622" s="93" t="s">
        <v>30159</v>
      </c>
      <c r="C16622" s="93" t="s">
        <v>3255</v>
      </c>
      <c r="D16622" s="95">
        <v>80437</v>
      </c>
      <c r="E16622" s="95">
        <v>80437</v>
      </c>
      <c r="G16622" s="95">
        <v>250</v>
      </c>
      <c r="H16622" s="93" t="s">
        <v>8976</v>
      </c>
      <c r="I16622" s="93" t="s">
        <v>23896</v>
      </c>
      <c r="J16622" s="93" t="s">
        <v>20856</v>
      </c>
      <c r="K16622" s="93" t="s">
        <v>6885</v>
      </c>
      <c r="L16622" s="14">
        <f>AND(vyberHrace&lt;&gt;"",ISNUMBER(SEARCH(vyberHrace,$B16622)))</f>
      </c>
      <c r="M16622" s="14">
        <f>AND($I16622=MID(kododd,1,2),$J16622=MID(kododd,3,3))</f>
      </c>
    </row>
    <row r="16623">
      <c r="A16623" s="95">
        <v>57878</v>
      </c>
      <c r="B16623" s="93" t="s">
        <v>24425</v>
      </c>
      <c r="C16623" s="93" t="s">
        <v>1416</v>
      </c>
      <c r="G16623" s="95">
        <v>0</v>
      </c>
      <c r="H16623" s="93" t="s">
        <v>8976</v>
      </c>
      <c r="I16623" s="93" t="s">
        <v>23896</v>
      </c>
      <c r="J16623" s="93" t="s">
        <v>20874</v>
      </c>
      <c r="K16623" s="93" t="s">
        <v>1964</v>
      </c>
      <c r="L16623" s="14">
        <f>AND(vyberHrace&lt;&gt;"",ISNUMBER(SEARCH(vyberHrace,$B16623)))</f>
      </c>
      <c r="M16623" s="14">
        <f>AND($I16623=MID(kododd,1,2),$J16623=MID(kododd,3,3))</f>
      </c>
    </row>
    <row r="16624">
      <c r="A16624" s="95">
        <v>36415</v>
      </c>
      <c r="B16624" s="93" t="s">
        <v>23993</v>
      </c>
      <c r="C16624" s="93" t="s">
        <v>1426</v>
      </c>
      <c r="D16624" s="95">
        <v>1566</v>
      </c>
      <c r="F16624" s="95">
        <v>23757892</v>
      </c>
      <c r="G16624" s="95">
        <v>250</v>
      </c>
      <c r="H16624" s="93" t="s">
        <v>8976</v>
      </c>
      <c r="I16624" s="93" t="s">
        <v>23896</v>
      </c>
      <c r="J16624" s="93" t="s">
        <v>20963</v>
      </c>
      <c r="K16624" s="93" t="s">
        <v>8996</v>
      </c>
      <c r="L16624" s="14">
        <f>AND(vyberHrace&lt;&gt;"",ISNUMBER(SEARCH(vyberHrace,$B16624)))</f>
      </c>
      <c r="M16624" s="14">
        <f>AND($I16624=MID(kododd,1,2),$J16624=MID(kododd,3,3))</f>
      </c>
    </row>
    <row r="16625">
      <c r="A16625" s="95">
        <v>50546</v>
      </c>
      <c r="B16625" s="93" t="s">
        <v>16009</v>
      </c>
      <c r="C16625" s="93" t="s">
        <v>1406</v>
      </c>
      <c r="G16625" s="95">
        <v>0</v>
      </c>
      <c r="H16625" s="93" t="s">
        <v>8976</v>
      </c>
      <c r="I16625" s="93" t="s">
        <v>23896</v>
      </c>
      <c r="J16625" s="93" t="s">
        <v>20997</v>
      </c>
      <c r="K16625" s="93" t="s">
        <v>7827</v>
      </c>
      <c r="L16625" s="14">
        <f>AND(vyberHrace&lt;&gt;"",ISNUMBER(SEARCH(vyberHrace,$B16625)))</f>
      </c>
      <c r="M16625" s="14">
        <f>AND($I16625=MID(kododd,1,2),$J16625=MID(kododd,3,3))</f>
      </c>
    </row>
    <row r="16626">
      <c r="A16626" s="95">
        <v>62567</v>
      </c>
      <c r="B16626" s="93" t="s">
        <v>29349</v>
      </c>
      <c r="C16626" s="93" t="s">
        <v>1424</v>
      </c>
      <c r="G16626" s="95">
        <v>250</v>
      </c>
      <c r="H16626" s="93" t="s">
        <v>8976</v>
      </c>
      <c r="I16626" s="93" t="s">
        <v>23896</v>
      </c>
      <c r="J16626" s="93" t="s">
        <v>20954</v>
      </c>
      <c r="K16626" s="93" t="s">
        <v>133</v>
      </c>
      <c r="L16626" s="14">
        <f>AND(vyberHrace&lt;&gt;"",ISNUMBER(SEARCH(vyberHrace,$B16626)))</f>
      </c>
      <c r="M16626" s="14">
        <f>AND($I16626=MID(kododd,1,2),$J16626=MID(kododd,3,3))</f>
      </c>
    </row>
    <row r="16627">
      <c r="A16627" s="95">
        <v>3320</v>
      </c>
      <c r="B16627" s="93" t="s">
        <v>16011</v>
      </c>
      <c r="C16627" s="93" t="s">
        <v>1462</v>
      </c>
      <c r="D16627" s="95">
        <v>1720</v>
      </c>
      <c r="E16627" s="95">
        <v>1820</v>
      </c>
      <c r="F16627" s="95">
        <v>23711973</v>
      </c>
      <c r="G16627" s="95">
        <v>250</v>
      </c>
      <c r="H16627" s="93" t="s">
        <v>8976</v>
      </c>
      <c r="I16627" s="93" t="s">
        <v>23896</v>
      </c>
      <c r="J16627" s="93" t="s">
        <v>20855</v>
      </c>
      <c r="K16627" s="93" t="s">
        <v>6857</v>
      </c>
      <c r="L16627" s="14">
        <f>AND(vyberHrace&lt;&gt;"",ISNUMBER(SEARCH(vyberHrace,$B16627)))</f>
      </c>
      <c r="M16627" s="14">
        <f>AND($I16627=MID(kododd,1,2),$J16627=MID(kododd,3,3))</f>
      </c>
    </row>
    <row r="16628">
      <c r="A16628" s="95">
        <v>50453</v>
      </c>
      <c r="B16628" s="93" t="s">
        <v>182</v>
      </c>
      <c r="C16628" s="93" t="s">
        <v>1434</v>
      </c>
      <c r="D16628" s="95">
        <v>1476</v>
      </c>
      <c r="E16628" s="95">
        <v>1761</v>
      </c>
      <c r="F16628" s="95">
        <v>23784733</v>
      </c>
      <c r="G16628" s="95">
        <v>250</v>
      </c>
      <c r="H16628" s="93" t="s">
        <v>8976</v>
      </c>
      <c r="I16628" s="93" t="s">
        <v>23896</v>
      </c>
      <c r="J16628" s="93" t="s">
        <v>20935</v>
      </c>
      <c r="K16628" s="93" t="s">
        <v>23916</v>
      </c>
      <c r="L16628" s="14">
        <f>AND(vyberHrace&lt;&gt;"",ISNUMBER(SEARCH(vyberHrace,$B16628)))</f>
      </c>
      <c r="M16628" s="14">
        <f>AND($I16628=MID(kododd,1,2),$J16628=MID(kododd,3,3))</f>
      </c>
    </row>
    <row r="16629">
      <c r="A16629" s="95">
        <v>2527</v>
      </c>
      <c r="B16629" s="93" t="s">
        <v>16029</v>
      </c>
      <c r="C16629" s="93" t="s">
        <v>1435</v>
      </c>
      <c r="D16629" s="95">
        <v>1658</v>
      </c>
      <c r="E16629" s="95">
        <v>1780</v>
      </c>
      <c r="F16629" s="95">
        <v>305863</v>
      </c>
      <c r="G16629" s="95">
        <v>250</v>
      </c>
      <c r="H16629" s="93" t="s">
        <v>8976</v>
      </c>
      <c r="I16629" s="93" t="s">
        <v>23896</v>
      </c>
      <c r="J16629" s="93" t="s">
        <v>20845</v>
      </c>
      <c r="K16629" s="93" t="s">
        <v>8980</v>
      </c>
      <c r="L16629" s="14">
        <f>AND(vyberHrace&lt;&gt;"",ISNUMBER(SEARCH(vyberHrace,$B16629)))</f>
      </c>
      <c r="M16629" s="14">
        <f>AND($I16629=MID(kododd,1,2),$J16629=MID(kododd,3,3))</f>
      </c>
    </row>
    <row r="16630">
      <c r="A16630" s="95">
        <v>47022</v>
      </c>
      <c r="B16630" s="93" t="s">
        <v>16030</v>
      </c>
      <c r="C16630" s="93" t="s">
        <v>1410</v>
      </c>
      <c r="F16630" s="95">
        <v>23756659</v>
      </c>
      <c r="G16630" s="95">
        <v>250</v>
      </c>
      <c r="H16630" s="93" t="s">
        <v>8976</v>
      </c>
      <c r="I16630" s="93" t="s">
        <v>23896</v>
      </c>
      <c r="J16630" s="93" t="s">
        <v>20954</v>
      </c>
      <c r="K16630" s="93" t="s">
        <v>133</v>
      </c>
      <c r="L16630" s="14">
        <f>AND(vyberHrace&lt;&gt;"",ISNUMBER(SEARCH(vyberHrace,$B16630)))</f>
      </c>
      <c r="M16630" s="14">
        <f>AND($I16630=MID(kododd,1,2),$J16630=MID(kododd,3,3))</f>
      </c>
    </row>
    <row r="16631">
      <c r="A16631" s="95">
        <v>63674</v>
      </c>
      <c r="B16631" s="93" t="s">
        <v>29875</v>
      </c>
      <c r="C16631" s="93" t="s">
        <v>1420</v>
      </c>
      <c r="G16631" s="95">
        <v>250</v>
      </c>
      <c r="H16631" s="93" t="s">
        <v>8976</v>
      </c>
      <c r="I16631" s="93" t="s">
        <v>23896</v>
      </c>
      <c r="J16631" s="93" t="s">
        <v>20897</v>
      </c>
      <c r="K16631" s="93" t="s">
        <v>5617</v>
      </c>
      <c r="L16631" s="14">
        <f>AND(vyberHrace&lt;&gt;"",ISNUMBER(SEARCH(vyberHrace,$B16631)))</f>
      </c>
      <c r="M16631" s="14">
        <f>AND($I16631=MID(kododd,1,2),$J16631=MID(kododd,3,3))</f>
      </c>
    </row>
    <row r="16632">
      <c r="A16632" s="95">
        <v>63018</v>
      </c>
      <c r="B16632" s="93" t="s">
        <v>29350</v>
      </c>
      <c r="C16632" s="93" t="s">
        <v>1487</v>
      </c>
      <c r="G16632" s="95">
        <v>250</v>
      </c>
      <c r="H16632" s="93" t="s">
        <v>8976</v>
      </c>
      <c r="I16632" s="93" t="s">
        <v>23896</v>
      </c>
      <c r="J16632" s="93" t="s">
        <v>20935</v>
      </c>
      <c r="K16632" s="93" t="s">
        <v>23916</v>
      </c>
      <c r="L16632" s="14">
        <f>AND(vyberHrace&lt;&gt;"",ISNUMBER(SEARCH(vyberHrace,$B16632)))</f>
      </c>
      <c r="M16632" s="14">
        <f>AND($I16632=MID(kododd,1,2),$J16632=MID(kododd,3,3))</f>
      </c>
    </row>
    <row r="16633">
      <c r="A16633" s="95">
        <v>51576</v>
      </c>
      <c r="B16633" s="93" t="s">
        <v>3972</v>
      </c>
      <c r="C16633" s="93" t="s">
        <v>3255</v>
      </c>
      <c r="D16633" s="95">
        <v>1332</v>
      </c>
      <c r="F16633" s="95">
        <v>23795263</v>
      </c>
      <c r="G16633" s="95">
        <v>250</v>
      </c>
      <c r="H16633" s="93" t="s">
        <v>8976</v>
      </c>
      <c r="I16633" s="93" t="s">
        <v>23896</v>
      </c>
      <c r="J16633" s="93" t="s">
        <v>20926</v>
      </c>
      <c r="K16633" s="93" t="s">
        <v>11249</v>
      </c>
      <c r="L16633" s="14">
        <f>AND(vyberHrace&lt;&gt;"",ISNUMBER(SEARCH(vyberHrace,$B16633)))</f>
      </c>
      <c r="M16633" s="14">
        <f>AND($I16633=MID(kododd,1,2),$J16633=MID(kododd,3,3))</f>
      </c>
    </row>
    <row r="16634">
      <c r="A16634" s="95">
        <v>35548</v>
      </c>
      <c r="B16634" s="93" t="s">
        <v>16049</v>
      </c>
      <c r="C16634" s="93" t="s">
        <v>1398</v>
      </c>
      <c r="G16634" s="95">
        <v>0</v>
      </c>
      <c r="H16634" s="93" t="s">
        <v>8976</v>
      </c>
      <c r="I16634" s="93" t="s">
        <v>23896</v>
      </c>
      <c r="J16634" s="93" t="s">
        <v>20895</v>
      </c>
      <c r="K16634" s="93" t="s">
        <v>6043</v>
      </c>
      <c r="L16634" s="14">
        <f>AND(vyberHrace&lt;&gt;"",ISNUMBER(SEARCH(vyberHrace,$B16634)))</f>
      </c>
      <c r="M16634" s="14">
        <f>AND($I16634=MID(kododd,1,2),$J16634=MID(kododd,3,3))</f>
      </c>
    </row>
    <row r="16635">
      <c r="A16635" s="95">
        <v>59898</v>
      </c>
      <c r="B16635" s="93" t="s">
        <v>26392</v>
      </c>
      <c r="C16635" s="93" t="s">
        <v>1424</v>
      </c>
      <c r="F16635" s="95">
        <v>23795107</v>
      </c>
      <c r="G16635" s="95">
        <v>250</v>
      </c>
      <c r="H16635" s="93" t="s">
        <v>8976</v>
      </c>
      <c r="I16635" s="93" t="s">
        <v>23896</v>
      </c>
      <c r="J16635" s="93" t="s">
        <v>20895</v>
      </c>
      <c r="K16635" s="93" t="s">
        <v>6043</v>
      </c>
      <c r="L16635" s="14">
        <f>AND(vyberHrace&lt;&gt;"",ISNUMBER(SEARCH(vyberHrace,$B16635)))</f>
      </c>
      <c r="M16635" s="14">
        <f>AND($I16635=MID(kododd,1,2),$J16635=MID(kododd,3,3))</f>
      </c>
    </row>
    <row r="16636">
      <c r="A16636" s="95">
        <v>64039</v>
      </c>
      <c r="B16636" s="93" t="s">
        <v>30191</v>
      </c>
      <c r="C16636" s="93" t="s">
        <v>1411</v>
      </c>
      <c r="D16636" s="95">
        <v>80013</v>
      </c>
      <c r="E16636" s="95">
        <v>80013</v>
      </c>
      <c r="G16636" s="95">
        <v>250</v>
      </c>
      <c r="H16636" s="93" t="s">
        <v>8976</v>
      </c>
      <c r="I16636" s="93" t="s">
        <v>23896</v>
      </c>
      <c r="J16636" s="93" t="s">
        <v>20954</v>
      </c>
      <c r="K16636" s="93" t="s">
        <v>133</v>
      </c>
      <c r="L16636" s="14">
        <f>AND(vyberHrace&lt;&gt;"",ISNUMBER(SEARCH(vyberHrace,$B16636)))</f>
      </c>
      <c r="M16636" s="14">
        <f>AND($I16636=MID(kododd,1,2),$J16636=MID(kododd,3,3))</f>
      </c>
    </row>
    <row r="16637">
      <c r="A16637" s="95">
        <v>56197</v>
      </c>
      <c r="B16637" s="93" t="s">
        <v>22845</v>
      </c>
      <c r="C16637" s="93" t="s">
        <v>1400</v>
      </c>
      <c r="D16637" s="95">
        <v>1049</v>
      </c>
      <c r="G16637" s="95">
        <v>250</v>
      </c>
      <c r="H16637" s="93" t="s">
        <v>8976</v>
      </c>
      <c r="I16637" s="93" t="s">
        <v>23896</v>
      </c>
      <c r="J16637" s="93" t="s">
        <v>20852</v>
      </c>
      <c r="K16637" s="93" t="s">
        <v>6013</v>
      </c>
      <c r="L16637" s="14">
        <f>AND(vyberHrace&lt;&gt;"",ISNUMBER(SEARCH(vyberHrace,$B16637)))</f>
      </c>
      <c r="M16637" s="14">
        <f>AND($I16637=MID(kododd,1,2),$J16637=MID(kododd,3,3))</f>
      </c>
    </row>
    <row r="16638">
      <c r="A16638" s="95">
        <v>60398</v>
      </c>
      <c r="B16638" s="93" t="s">
        <v>4722</v>
      </c>
      <c r="C16638" s="93" t="s">
        <v>1406</v>
      </c>
      <c r="G16638" s="95">
        <v>250</v>
      </c>
      <c r="H16638" s="93" t="s">
        <v>8976</v>
      </c>
      <c r="I16638" s="93" t="s">
        <v>23896</v>
      </c>
      <c r="J16638" s="93" t="s">
        <v>20962</v>
      </c>
      <c r="K16638" s="93" t="s">
        <v>3831</v>
      </c>
      <c r="L16638" s="14">
        <f>AND(vyberHrace&lt;&gt;"",ISNUMBER(SEARCH(vyberHrace,$B16638)))</f>
      </c>
      <c r="M16638" s="14">
        <f>AND($I16638=MID(kododd,1,2),$J16638=MID(kododd,3,3))</f>
      </c>
    </row>
    <row r="16639">
      <c r="A16639" s="95">
        <v>48933</v>
      </c>
      <c r="B16639" s="93" t="s">
        <v>16073</v>
      </c>
      <c r="C16639" s="93" t="s">
        <v>1422</v>
      </c>
      <c r="D16639" s="95">
        <v>1754</v>
      </c>
      <c r="E16639" s="95">
        <v>1887</v>
      </c>
      <c r="F16639" s="95">
        <v>23726970</v>
      </c>
      <c r="G16639" s="95">
        <v>250</v>
      </c>
      <c r="H16639" s="93" t="s">
        <v>8976</v>
      </c>
      <c r="I16639" s="93" t="s">
        <v>23896</v>
      </c>
      <c r="J16639" s="93" t="s">
        <v>20975</v>
      </c>
      <c r="K16639" s="93" t="s">
        <v>4922</v>
      </c>
      <c r="L16639" s="14">
        <f>AND(vyberHrace&lt;&gt;"",ISNUMBER(SEARCH(vyberHrace,$B16639)))</f>
      </c>
      <c r="M16639" s="14">
        <f>AND($I16639=MID(kododd,1,2),$J16639=MID(kododd,3,3))</f>
      </c>
    </row>
    <row r="16640">
      <c r="A16640" s="95">
        <v>56820</v>
      </c>
      <c r="B16640" s="93" t="s">
        <v>22754</v>
      </c>
      <c r="C16640" s="93" t="s">
        <v>1450</v>
      </c>
      <c r="D16640" s="95">
        <v>1462</v>
      </c>
      <c r="E16640" s="95">
        <v>1574</v>
      </c>
      <c r="F16640" s="95">
        <v>23767030</v>
      </c>
      <c r="G16640" s="95">
        <v>250</v>
      </c>
      <c r="H16640" s="93" t="s">
        <v>8976</v>
      </c>
      <c r="I16640" s="93" t="s">
        <v>23896</v>
      </c>
      <c r="J16640" s="93" t="s">
        <v>23414</v>
      </c>
      <c r="K16640" s="93" t="s">
        <v>21379</v>
      </c>
      <c r="L16640" s="14">
        <f>AND(vyberHrace&lt;&gt;"",ISNUMBER(SEARCH(vyberHrace,$B16640)))</f>
      </c>
      <c r="M16640" s="14">
        <f>AND($I16640=MID(kododd,1,2),$J16640=MID(kododd,3,3))</f>
      </c>
    </row>
    <row r="16641">
      <c r="A16641" s="95">
        <v>56819</v>
      </c>
      <c r="B16641" s="93" t="s">
        <v>22755</v>
      </c>
      <c r="C16641" s="93" t="s">
        <v>1420</v>
      </c>
      <c r="F16641" s="95">
        <v>23767049</v>
      </c>
      <c r="G16641" s="95">
        <v>250</v>
      </c>
      <c r="H16641" s="93" t="s">
        <v>8976</v>
      </c>
      <c r="I16641" s="93" t="s">
        <v>23896</v>
      </c>
      <c r="J16641" s="93" t="s">
        <v>23414</v>
      </c>
      <c r="K16641" s="93" t="s">
        <v>21379</v>
      </c>
      <c r="L16641" s="14">
        <f>AND(vyberHrace&lt;&gt;"",ISNUMBER(SEARCH(vyberHrace,$B16641)))</f>
      </c>
      <c r="M16641" s="14">
        <f>AND($I16641=MID(kododd,1,2),$J16641=MID(kododd,3,3))</f>
      </c>
    </row>
    <row r="16642">
      <c r="A16642" s="95">
        <v>49570</v>
      </c>
      <c r="B16642" s="93" t="s">
        <v>16076</v>
      </c>
      <c r="C16642" s="93" t="s">
        <v>1404</v>
      </c>
      <c r="D16642" s="95">
        <v>1115</v>
      </c>
      <c r="F16642" s="95">
        <v>23729473</v>
      </c>
      <c r="G16642" s="95">
        <v>250</v>
      </c>
      <c r="H16642" s="93" t="s">
        <v>8976</v>
      </c>
      <c r="I16642" s="93" t="s">
        <v>23896</v>
      </c>
      <c r="J16642" s="93" t="s">
        <v>23414</v>
      </c>
      <c r="K16642" s="93" t="s">
        <v>21379</v>
      </c>
      <c r="L16642" s="14">
        <f>AND(vyberHrace&lt;&gt;"",ISNUMBER(SEARCH(vyberHrace,$B16642)))</f>
      </c>
      <c r="M16642" s="14">
        <f>AND($I16642=MID(kododd,1,2),$J16642=MID(kododd,3,3))</f>
      </c>
    </row>
    <row r="16643">
      <c r="A16643" s="95">
        <v>1416</v>
      </c>
      <c r="B16643" s="93" t="s">
        <v>16086</v>
      </c>
      <c r="C16643" s="93" t="s">
        <v>1428</v>
      </c>
      <c r="D16643" s="95">
        <v>1963</v>
      </c>
      <c r="E16643" s="95">
        <v>1978</v>
      </c>
      <c r="F16643" s="95">
        <v>380890</v>
      </c>
      <c r="G16643" s="95">
        <v>0</v>
      </c>
      <c r="H16643" s="93" t="s">
        <v>8976</v>
      </c>
      <c r="I16643" s="93" t="s">
        <v>23896</v>
      </c>
      <c r="J16643" s="93" t="s">
        <v>20895</v>
      </c>
      <c r="K16643" s="93" t="s">
        <v>6043</v>
      </c>
      <c r="L16643" s="14">
        <f>AND(vyberHrace&lt;&gt;"",ISNUMBER(SEARCH(vyberHrace,$B16643)))</f>
      </c>
      <c r="M16643" s="14">
        <f>AND($I16643=MID(kododd,1,2),$J16643=MID(kododd,3,3))</f>
      </c>
    </row>
    <row r="16644">
      <c r="A16644" s="95">
        <v>62508</v>
      </c>
      <c r="B16644" s="93" t="s">
        <v>29351</v>
      </c>
      <c r="C16644" s="93" t="s">
        <v>1420</v>
      </c>
      <c r="G16644" s="95">
        <v>250</v>
      </c>
      <c r="H16644" s="93" t="s">
        <v>8976</v>
      </c>
      <c r="I16644" s="93" t="s">
        <v>23896</v>
      </c>
      <c r="J16644" s="93" t="s">
        <v>20954</v>
      </c>
      <c r="K16644" s="93" t="s">
        <v>133</v>
      </c>
      <c r="L16644" s="14">
        <f>AND(vyberHrace&lt;&gt;"",ISNUMBER(SEARCH(vyberHrace,$B16644)))</f>
      </c>
      <c r="M16644" s="14">
        <f>AND($I16644=MID(kododd,1,2),$J16644=MID(kododd,3,3))</f>
      </c>
    </row>
    <row r="16645">
      <c r="A16645" s="95">
        <v>63093</v>
      </c>
      <c r="B16645" s="93" t="s">
        <v>29352</v>
      </c>
      <c r="C16645" s="93" t="s">
        <v>1488</v>
      </c>
      <c r="G16645" s="95">
        <v>250</v>
      </c>
      <c r="H16645" s="93" t="s">
        <v>8976</v>
      </c>
      <c r="I16645" s="93" t="s">
        <v>23896</v>
      </c>
      <c r="J16645" s="93" t="s">
        <v>23414</v>
      </c>
      <c r="K16645" s="93" t="s">
        <v>21379</v>
      </c>
      <c r="L16645" s="14">
        <f>AND(vyberHrace&lt;&gt;"",ISNUMBER(SEARCH(vyberHrace,$B16645)))</f>
      </c>
      <c r="M16645" s="14">
        <f>AND($I16645=MID(kododd,1,2),$J16645=MID(kododd,3,3))</f>
      </c>
    </row>
    <row r="16646">
      <c r="A16646" s="95">
        <v>9567</v>
      </c>
      <c r="B16646" s="93" t="s">
        <v>8766</v>
      </c>
      <c r="C16646" s="93" t="s">
        <v>1472</v>
      </c>
      <c r="D16646" s="95">
        <v>1590</v>
      </c>
      <c r="G16646" s="95">
        <v>0</v>
      </c>
      <c r="H16646" s="93" t="s">
        <v>8976</v>
      </c>
      <c r="I16646" s="93" t="s">
        <v>23896</v>
      </c>
      <c r="J16646" s="93" t="s">
        <v>20859</v>
      </c>
      <c r="K16646" s="93" t="s">
        <v>28058</v>
      </c>
      <c r="L16646" s="14">
        <f>AND(vyberHrace&lt;&gt;"",ISNUMBER(SEARCH(vyberHrace,$B16646)))</f>
      </c>
      <c r="M16646" s="14">
        <f>AND($I16646=MID(kododd,1,2),$J16646=MID(kododd,3,3))</f>
      </c>
    </row>
    <row r="16647">
      <c r="A16647" s="95">
        <v>3313</v>
      </c>
      <c r="B16647" s="93" t="s">
        <v>8770</v>
      </c>
      <c r="C16647" s="93" t="s">
        <v>1456</v>
      </c>
      <c r="D16647" s="95">
        <v>1715</v>
      </c>
      <c r="G16647" s="95">
        <v>0</v>
      </c>
      <c r="H16647" s="93" t="s">
        <v>8976</v>
      </c>
      <c r="I16647" s="93" t="s">
        <v>23896</v>
      </c>
      <c r="J16647" s="93" t="s">
        <v>20848</v>
      </c>
      <c r="K16647" s="93" t="s">
        <v>1502</v>
      </c>
      <c r="L16647" s="14">
        <f>AND(vyberHrace&lt;&gt;"",ISNUMBER(SEARCH(vyberHrace,$B16647)))</f>
      </c>
      <c r="M16647" s="14">
        <f>AND($I16647=MID(kododd,1,2),$J16647=MID(kododd,3,3))</f>
      </c>
    </row>
    <row r="16648">
      <c r="A16648" s="95">
        <v>4948</v>
      </c>
      <c r="B16648" s="93" t="s">
        <v>10990</v>
      </c>
      <c r="C16648" s="93" t="s">
        <v>1426</v>
      </c>
      <c r="D16648" s="95">
        <v>1540</v>
      </c>
      <c r="E16648" s="95">
        <v>1687</v>
      </c>
      <c r="F16648" s="95">
        <v>23732164</v>
      </c>
      <c r="G16648" s="95">
        <v>250</v>
      </c>
      <c r="H16648" s="93" t="s">
        <v>8976</v>
      </c>
      <c r="I16648" s="93" t="s">
        <v>23896</v>
      </c>
      <c r="J16648" s="93" t="s">
        <v>20984</v>
      </c>
      <c r="K16648" s="93" t="s">
        <v>5004</v>
      </c>
      <c r="L16648" s="14">
        <f>AND(vyberHrace&lt;&gt;"",ISNUMBER(SEARCH(vyberHrace,$B16648)))</f>
      </c>
      <c r="M16648" s="14">
        <f>AND($I16648=MID(kododd,1,2),$J16648=MID(kododd,3,3))</f>
      </c>
    </row>
    <row r="16649">
      <c r="A16649" s="95">
        <v>4181</v>
      </c>
      <c r="B16649" s="93" t="s">
        <v>10994</v>
      </c>
      <c r="C16649" s="93" t="s">
        <v>1405</v>
      </c>
      <c r="D16649" s="95">
        <v>1874</v>
      </c>
      <c r="F16649" s="95">
        <v>396877</v>
      </c>
      <c r="G16649" s="95">
        <v>0</v>
      </c>
      <c r="H16649" s="93" t="s">
        <v>8976</v>
      </c>
      <c r="I16649" s="93" t="s">
        <v>23896</v>
      </c>
      <c r="J16649" s="93" t="s">
        <v>20926</v>
      </c>
      <c r="K16649" s="93" t="s">
        <v>11249</v>
      </c>
      <c r="L16649" s="14">
        <f>AND(vyberHrace&lt;&gt;"",ISNUMBER(SEARCH(vyberHrace,$B16649)))</f>
      </c>
      <c r="M16649" s="14">
        <f>AND($I16649=MID(kododd,1,2),$J16649=MID(kododd,3,3))</f>
      </c>
    </row>
    <row r="16650">
      <c r="A16650" s="95">
        <v>13301</v>
      </c>
      <c r="B16650" s="93" t="s">
        <v>9221</v>
      </c>
      <c r="C16650" s="93" t="s">
        <v>1403</v>
      </c>
      <c r="D16650" s="95">
        <v>2145</v>
      </c>
      <c r="E16650" s="95">
        <v>2110</v>
      </c>
      <c r="F16650" s="95">
        <v>324370</v>
      </c>
      <c r="G16650" s="95">
        <v>0</v>
      </c>
      <c r="H16650" s="93" t="s">
        <v>8976</v>
      </c>
      <c r="I16650" s="93" t="s">
        <v>23896</v>
      </c>
      <c r="J16650" s="93" t="s">
        <v>20954</v>
      </c>
      <c r="K16650" s="93" t="s">
        <v>133</v>
      </c>
      <c r="L16650" s="14">
        <f>AND(vyberHrace&lt;&gt;"",ISNUMBER(SEARCH(vyberHrace,$B16650)))</f>
      </c>
      <c r="M16650" s="14">
        <f>AND($I16650=MID(kododd,1,2),$J16650=MID(kododd,3,3))</f>
      </c>
    </row>
    <row r="16651">
      <c r="A16651" s="95">
        <v>47020</v>
      </c>
      <c r="B16651" s="93" t="s">
        <v>9228</v>
      </c>
      <c r="C16651" s="93" t="s">
        <v>1410</v>
      </c>
      <c r="D16651" s="95">
        <v>1171</v>
      </c>
      <c r="F16651" s="95">
        <v>23721987</v>
      </c>
      <c r="G16651" s="95">
        <v>250</v>
      </c>
      <c r="H16651" s="93" t="s">
        <v>8976</v>
      </c>
      <c r="I16651" s="93" t="s">
        <v>23896</v>
      </c>
      <c r="J16651" s="93" t="s">
        <v>20954</v>
      </c>
      <c r="K16651" s="93" t="s">
        <v>133</v>
      </c>
      <c r="L16651" s="14">
        <f>AND(vyberHrace&lt;&gt;"",ISNUMBER(SEARCH(vyberHrace,$B16651)))</f>
      </c>
      <c r="M16651" s="14">
        <f>AND($I16651=MID(kododd,1,2),$J16651=MID(kododd,3,3))</f>
      </c>
    </row>
    <row r="16652">
      <c r="A16652" s="95">
        <v>44783</v>
      </c>
      <c r="B16652" s="93" t="s">
        <v>6999</v>
      </c>
      <c r="C16652" s="93" t="s">
        <v>1410</v>
      </c>
      <c r="G16652" s="95">
        <v>0</v>
      </c>
      <c r="H16652" s="93" t="s">
        <v>8976</v>
      </c>
      <c r="I16652" s="93" t="s">
        <v>23896</v>
      </c>
      <c r="J16652" s="93" t="s">
        <v>20997</v>
      </c>
      <c r="K16652" s="93" t="s">
        <v>7827</v>
      </c>
      <c r="L16652" s="14">
        <f>AND(vyberHrace&lt;&gt;"",ISNUMBER(SEARCH(vyberHrace,$B16652)))</f>
      </c>
      <c r="M16652" s="14">
        <f>AND($I16652=MID(kododd,1,2),$J16652=MID(kododd,3,3))</f>
      </c>
    </row>
    <row r="16653">
      <c r="A16653" s="95">
        <v>36766</v>
      </c>
      <c r="B16653" s="93" t="s">
        <v>10116</v>
      </c>
      <c r="C16653" s="93" t="s">
        <v>1474</v>
      </c>
      <c r="D16653" s="95">
        <v>1853</v>
      </c>
      <c r="E16653" s="95">
        <v>1893</v>
      </c>
      <c r="F16653" s="95">
        <v>359246</v>
      </c>
      <c r="G16653" s="95">
        <v>0</v>
      </c>
      <c r="H16653" s="93" t="s">
        <v>8976</v>
      </c>
      <c r="I16653" s="93" t="s">
        <v>23896</v>
      </c>
      <c r="J16653" s="93" t="s">
        <v>20887</v>
      </c>
      <c r="K16653" s="93" t="s">
        <v>6923</v>
      </c>
      <c r="L16653" s="14">
        <f>AND(vyberHrace&lt;&gt;"",ISNUMBER(SEARCH(vyberHrace,$B16653)))</f>
      </c>
      <c r="M16653" s="14">
        <f>AND($I16653=MID(kododd,1,2),$J16653=MID(kododd,3,3))</f>
      </c>
    </row>
    <row r="16654">
      <c r="A16654" s="95">
        <v>39883</v>
      </c>
      <c r="B16654" s="93" t="s">
        <v>352</v>
      </c>
      <c r="C16654" s="93" t="s">
        <v>1414</v>
      </c>
      <c r="G16654" s="95">
        <v>0</v>
      </c>
      <c r="H16654" s="93" t="s">
        <v>8976</v>
      </c>
      <c r="I16654" s="93" t="s">
        <v>23896</v>
      </c>
      <c r="J16654" s="93" t="s">
        <v>20895</v>
      </c>
      <c r="K16654" s="93" t="s">
        <v>6043</v>
      </c>
      <c r="L16654" s="14">
        <f>AND(vyberHrace&lt;&gt;"",ISNUMBER(SEARCH(vyberHrace,$B16654)))</f>
      </c>
      <c r="M16654" s="14">
        <f>AND($I16654=MID(kododd,1,2),$J16654=MID(kododd,3,3))</f>
      </c>
    </row>
    <row r="16655">
      <c r="A16655" s="95">
        <v>773</v>
      </c>
      <c r="B16655" s="93" t="s">
        <v>354</v>
      </c>
      <c r="C16655" s="93" t="s">
        <v>1440</v>
      </c>
      <c r="D16655" s="95">
        <v>1982</v>
      </c>
      <c r="E16655" s="95">
        <v>1995</v>
      </c>
      <c r="F16655" s="95">
        <v>307912</v>
      </c>
      <c r="G16655" s="95">
        <v>250</v>
      </c>
      <c r="H16655" s="93" t="s">
        <v>8976</v>
      </c>
      <c r="I16655" s="93" t="s">
        <v>23896</v>
      </c>
      <c r="J16655" s="93" t="s">
        <v>20897</v>
      </c>
      <c r="K16655" s="93" t="s">
        <v>5617</v>
      </c>
      <c r="L16655" s="14">
        <f>AND(vyberHrace&lt;&gt;"",ISNUMBER(SEARCH(vyberHrace,$B16655)))</f>
      </c>
      <c r="M16655" s="14">
        <f>AND($I16655=MID(kododd,1,2),$J16655=MID(kododd,3,3))</f>
      </c>
    </row>
    <row r="16656">
      <c r="A16656" s="95">
        <v>3748</v>
      </c>
      <c r="B16656" s="93" t="s">
        <v>5314</v>
      </c>
      <c r="C16656" s="93" t="s">
        <v>1456</v>
      </c>
      <c r="D16656" s="95">
        <v>1730</v>
      </c>
      <c r="F16656" s="95">
        <v>23759216</v>
      </c>
      <c r="G16656" s="95">
        <v>250</v>
      </c>
      <c r="H16656" s="93" t="s">
        <v>8976</v>
      </c>
      <c r="I16656" s="93" t="s">
        <v>23896</v>
      </c>
      <c r="J16656" s="93" t="s">
        <v>20961</v>
      </c>
      <c r="K16656" s="93" t="s">
        <v>5583</v>
      </c>
      <c r="L16656" s="14">
        <f>AND(vyberHrace&lt;&gt;"",ISNUMBER(SEARCH(vyberHrace,$B16656)))</f>
      </c>
      <c r="M16656" s="14">
        <f>AND($I16656=MID(kododd,1,2),$J16656=MID(kododd,3,3))</f>
      </c>
    </row>
    <row r="16657">
      <c r="A16657" s="95">
        <v>60142</v>
      </c>
      <c r="B16657" s="93" t="s">
        <v>26610</v>
      </c>
      <c r="C16657" s="93" t="s">
        <v>1404</v>
      </c>
      <c r="D16657" s="95">
        <v>1503</v>
      </c>
      <c r="F16657" s="95">
        <v>23786248</v>
      </c>
      <c r="G16657" s="95">
        <v>250</v>
      </c>
      <c r="H16657" s="93" t="s">
        <v>8976</v>
      </c>
      <c r="I16657" s="93" t="s">
        <v>23896</v>
      </c>
      <c r="J16657" s="93" t="s">
        <v>20874</v>
      </c>
      <c r="K16657" s="93" t="s">
        <v>1964</v>
      </c>
      <c r="L16657" s="14">
        <f>AND(vyberHrace&lt;&gt;"",ISNUMBER(SEARCH(vyberHrace,$B16657)))</f>
      </c>
      <c r="M16657" s="14">
        <f>AND($I16657=MID(kododd,1,2),$J16657=MID(kododd,3,3))</f>
      </c>
    </row>
    <row r="16658">
      <c r="A16658" s="95">
        <v>3601</v>
      </c>
      <c r="B16658" s="93" t="s">
        <v>5325</v>
      </c>
      <c r="C16658" s="93" t="s">
        <v>1425</v>
      </c>
      <c r="D16658" s="95">
        <v>1642</v>
      </c>
      <c r="F16658" s="95">
        <v>376337</v>
      </c>
      <c r="G16658" s="95">
        <v>0</v>
      </c>
      <c r="H16658" s="93" t="s">
        <v>8976</v>
      </c>
      <c r="I16658" s="93" t="s">
        <v>23896</v>
      </c>
      <c r="J16658" s="93" t="s">
        <v>20924</v>
      </c>
      <c r="K16658" s="93" t="s">
        <v>6896</v>
      </c>
      <c r="L16658" s="14">
        <f>AND(vyberHrace&lt;&gt;"",ISNUMBER(SEARCH(vyberHrace,$B16658)))</f>
      </c>
      <c r="M16658" s="14">
        <f>AND($I16658=MID(kododd,1,2),$J16658=MID(kododd,3,3))</f>
      </c>
    </row>
    <row r="16659">
      <c r="A16659" s="95">
        <v>13360</v>
      </c>
      <c r="B16659" s="93" t="s">
        <v>5328</v>
      </c>
      <c r="C16659" s="93" t="s">
        <v>1461</v>
      </c>
      <c r="D16659" s="95">
        <v>1497</v>
      </c>
      <c r="G16659" s="95">
        <v>0</v>
      </c>
      <c r="H16659" s="93" t="s">
        <v>8976</v>
      </c>
      <c r="I16659" s="93" t="s">
        <v>23896</v>
      </c>
      <c r="J16659" s="93" t="s">
        <v>20875</v>
      </c>
      <c r="K16659" s="93" t="s">
        <v>5609</v>
      </c>
      <c r="L16659" s="14">
        <f>AND(vyberHrace&lt;&gt;"",ISNUMBER(SEARCH(vyberHrace,$B16659)))</f>
      </c>
      <c r="M16659" s="14">
        <f>AND($I16659=MID(kododd,1,2),$J16659=MID(kododd,3,3))</f>
      </c>
    </row>
    <row r="16660">
      <c r="A16660" s="95">
        <v>6423</v>
      </c>
      <c r="B16660" s="93" t="s">
        <v>5336</v>
      </c>
      <c r="C16660" s="93" t="s">
        <v>1446</v>
      </c>
      <c r="D16660" s="95">
        <v>1683</v>
      </c>
      <c r="G16660" s="95">
        <v>0</v>
      </c>
      <c r="H16660" s="93" t="s">
        <v>8976</v>
      </c>
      <c r="I16660" s="93" t="s">
        <v>23896</v>
      </c>
      <c r="J16660" s="93" t="s">
        <v>20942</v>
      </c>
      <c r="K16660" s="93" t="s">
        <v>5629</v>
      </c>
      <c r="L16660" s="14">
        <f>AND(vyberHrace&lt;&gt;"",ISNUMBER(SEARCH(vyberHrace,$B16660)))</f>
      </c>
      <c r="M16660" s="14">
        <f>AND($I16660=MID(kododd,1,2),$J16660=MID(kododd,3,3))</f>
      </c>
    </row>
    <row r="16661">
      <c r="A16661" s="95">
        <v>11191</v>
      </c>
      <c r="B16661" s="93" t="s">
        <v>5356</v>
      </c>
      <c r="C16661" s="93" t="s">
        <v>1463</v>
      </c>
      <c r="D16661" s="95">
        <v>1578</v>
      </c>
      <c r="G16661" s="95">
        <v>250</v>
      </c>
      <c r="H16661" s="93" t="s">
        <v>8976</v>
      </c>
      <c r="I16661" s="93" t="s">
        <v>23896</v>
      </c>
      <c r="J16661" s="93" t="s">
        <v>20958</v>
      </c>
      <c r="K16661" s="93" t="s">
        <v>5161</v>
      </c>
      <c r="L16661" s="14">
        <f>AND(vyberHrace&lt;&gt;"",ISNUMBER(SEARCH(vyberHrace,$B16661)))</f>
      </c>
      <c r="M16661" s="14">
        <f>AND($I16661=MID(kododd,1,2),$J16661=MID(kododd,3,3))</f>
      </c>
    </row>
    <row r="16662">
      <c r="A16662" s="95">
        <v>7403</v>
      </c>
      <c r="B16662" s="93" t="s">
        <v>7488</v>
      </c>
      <c r="C16662" s="93" t="s">
        <v>1463</v>
      </c>
      <c r="D16662" s="95">
        <v>1599</v>
      </c>
      <c r="G16662" s="95">
        <v>250</v>
      </c>
      <c r="H16662" s="93" t="s">
        <v>8976</v>
      </c>
      <c r="I16662" s="93" t="s">
        <v>23896</v>
      </c>
      <c r="J16662" s="93" t="s">
        <v>21022</v>
      </c>
      <c r="K16662" s="93" t="s">
        <v>1982</v>
      </c>
      <c r="L16662" s="14">
        <f>AND(vyberHrace&lt;&gt;"",ISNUMBER(SEARCH(vyberHrace,$B16662)))</f>
      </c>
      <c r="M16662" s="14">
        <f>AND($I16662=MID(kododd,1,2),$J16662=MID(kododd,3,3))</f>
      </c>
    </row>
    <row r="16663">
      <c r="A16663" s="95">
        <v>15736</v>
      </c>
      <c r="B16663" s="93" t="s">
        <v>7489</v>
      </c>
      <c r="C16663" s="93" t="s">
        <v>1474</v>
      </c>
      <c r="D16663" s="95">
        <v>1383</v>
      </c>
      <c r="F16663" s="95">
        <v>341037</v>
      </c>
      <c r="G16663" s="95">
        <v>250</v>
      </c>
      <c r="H16663" s="93" t="s">
        <v>8976</v>
      </c>
      <c r="I16663" s="93" t="s">
        <v>23896</v>
      </c>
      <c r="J16663" s="93" t="s">
        <v>20947</v>
      </c>
      <c r="K16663" s="93" t="s">
        <v>11264</v>
      </c>
      <c r="L16663" s="14">
        <f>AND(vyberHrace&lt;&gt;"",ISNUMBER(SEARCH(vyberHrace,$B16663)))</f>
      </c>
      <c r="M16663" s="14">
        <f>AND($I16663=MID(kododd,1,2),$J16663=MID(kododd,3,3))</f>
      </c>
    </row>
    <row r="16664">
      <c r="A16664" s="95">
        <v>15711</v>
      </c>
      <c r="B16664" s="93" t="s">
        <v>7496</v>
      </c>
      <c r="C16664" s="93" t="s">
        <v>1462</v>
      </c>
      <c r="D16664" s="95">
        <v>1495</v>
      </c>
      <c r="G16664" s="95">
        <v>250</v>
      </c>
      <c r="H16664" s="93" t="s">
        <v>8976</v>
      </c>
      <c r="I16664" s="93" t="s">
        <v>23896</v>
      </c>
      <c r="J16664" s="93" t="s">
        <v>21022</v>
      </c>
      <c r="K16664" s="93" t="s">
        <v>1982</v>
      </c>
      <c r="L16664" s="14">
        <f>AND(vyberHrace&lt;&gt;"",ISNUMBER(SEARCH(vyberHrace,$B16664)))</f>
      </c>
      <c r="M16664" s="14">
        <f>AND($I16664=MID(kododd,1,2),$J16664=MID(kododd,3,3))</f>
      </c>
    </row>
    <row r="16665">
      <c r="A16665" s="95">
        <v>62723</v>
      </c>
      <c r="B16665" s="93" t="s">
        <v>29353</v>
      </c>
      <c r="C16665" s="93" t="s">
        <v>1450</v>
      </c>
      <c r="G16665" s="95">
        <v>250</v>
      </c>
      <c r="H16665" s="93" t="s">
        <v>8976</v>
      </c>
      <c r="I16665" s="93" t="s">
        <v>23896</v>
      </c>
      <c r="J16665" s="93" t="s">
        <v>20884</v>
      </c>
      <c r="K16665" s="93" t="s">
        <v>6876</v>
      </c>
      <c r="L16665" s="14">
        <f>AND(vyberHrace&lt;&gt;"",ISNUMBER(SEARCH(vyberHrace,$B16665)))</f>
      </c>
      <c r="M16665" s="14">
        <f>AND($I16665=MID(kododd,1,2),$J16665=MID(kododd,3,3))</f>
      </c>
    </row>
    <row r="16666">
      <c r="A16666" s="95">
        <v>58944</v>
      </c>
      <c r="B16666" s="93" t="s">
        <v>25405</v>
      </c>
      <c r="C16666" s="93" t="s">
        <v>1411</v>
      </c>
      <c r="G16666" s="95">
        <v>250</v>
      </c>
      <c r="H16666" s="93" t="s">
        <v>8976</v>
      </c>
      <c r="I16666" s="93" t="s">
        <v>23896</v>
      </c>
      <c r="J16666" s="93" t="s">
        <v>20884</v>
      </c>
      <c r="K16666" s="93" t="s">
        <v>6876</v>
      </c>
      <c r="L16666" s="14">
        <f>AND(vyberHrace&lt;&gt;"",ISNUMBER(SEARCH(vyberHrace,$B16666)))</f>
      </c>
      <c r="M16666" s="14">
        <f>AND($I16666=MID(kododd,1,2),$J16666=MID(kododd,3,3))</f>
      </c>
    </row>
    <row r="16667">
      <c r="A16667" s="95">
        <v>50879</v>
      </c>
      <c r="B16667" s="93" t="s">
        <v>7628</v>
      </c>
      <c r="C16667" s="93" t="s">
        <v>1408</v>
      </c>
      <c r="G16667" s="95">
        <v>0</v>
      </c>
      <c r="H16667" s="93" t="s">
        <v>8976</v>
      </c>
      <c r="I16667" s="93" t="s">
        <v>23896</v>
      </c>
      <c r="J16667" s="93" t="s">
        <v>20984</v>
      </c>
      <c r="K16667" s="93" t="s">
        <v>5004</v>
      </c>
      <c r="L16667" s="14">
        <f>AND(vyberHrace&lt;&gt;"",ISNUMBER(SEARCH(vyberHrace,$B16667)))</f>
      </c>
      <c r="M16667" s="14">
        <f>AND($I16667=MID(kododd,1,2),$J16667=MID(kododd,3,3))</f>
      </c>
    </row>
    <row r="16668">
      <c r="A16668" s="95">
        <v>60219</v>
      </c>
      <c r="B16668" s="93" t="s">
        <v>26680</v>
      </c>
      <c r="C16668" s="93" t="s">
        <v>1486</v>
      </c>
      <c r="G16668" s="95">
        <v>250</v>
      </c>
      <c r="H16668" s="93" t="s">
        <v>8976</v>
      </c>
      <c r="I16668" s="93" t="s">
        <v>23896</v>
      </c>
      <c r="J16668" s="93" t="s">
        <v>23414</v>
      </c>
      <c r="K16668" s="93" t="s">
        <v>21379</v>
      </c>
      <c r="L16668" s="14">
        <f>AND(vyberHrace&lt;&gt;"",ISNUMBER(SEARCH(vyberHrace,$B16668)))</f>
      </c>
      <c r="M16668" s="14">
        <f>AND($I16668=MID(kododd,1,2),$J16668=MID(kododd,3,3))</f>
      </c>
    </row>
    <row r="16669">
      <c r="A16669" s="95">
        <v>44490</v>
      </c>
      <c r="B16669" s="93" t="s">
        <v>7646</v>
      </c>
      <c r="C16669" s="93" t="s">
        <v>1444</v>
      </c>
      <c r="D16669" s="95">
        <v>1440</v>
      </c>
      <c r="F16669" s="95">
        <v>23738413</v>
      </c>
      <c r="G16669" s="95">
        <v>0</v>
      </c>
      <c r="H16669" s="93" t="s">
        <v>8976</v>
      </c>
      <c r="I16669" s="93" t="s">
        <v>23896</v>
      </c>
      <c r="J16669" s="93" t="s">
        <v>20926</v>
      </c>
      <c r="K16669" s="93" t="s">
        <v>11249</v>
      </c>
      <c r="L16669" s="14">
        <f>AND(vyberHrace&lt;&gt;"",ISNUMBER(SEARCH(vyberHrace,$B16669)))</f>
      </c>
      <c r="M16669" s="14">
        <f>AND($I16669=MID(kododd,1,2),$J16669=MID(kododd,3,3))</f>
      </c>
    </row>
    <row r="16670">
      <c r="A16670" s="95">
        <v>56787</v>
      </c>
      <c r="B16670" s="93" t="s">
        <v>3899</v>
      </c>
      <c r="C16670" s="93" t="s">
        <v>1411</v>
      </c>
      <c r="G16670" s="95">
        <v>250</v>
      </c>
      <c r="H16670" s="93" t="s">
        <v>8976</v>
      </c>
      <c r="I16670" s="93" t="s">
        <v>23896</v>
      </c>
      <c r="J16670" s="93" t="s">
        <v>20954</v>
      </c>
      <c r="K16670" s="93" t="s">
        <v>133</v>
      </c>
      <c r="L16670" s="14">
        <f>AND(vyberHrace&lt;&gt;"",ISNUMBER(SEARCH(vyberHrace,$B16670)))</f>
      </c>
      <c r="M16670" s="14">
        <f>AND($I16670=MID(kododd,1,2),$J16670=MID(kododd,3,3))</f>
      </c>
    </row>
    <row r="16671">
      <c r="A16671" s="95">
        <v>58136</v>
      </c>
      <c r="B16671" s="93" t="s">
        <v>24657</v>
      </c>
      <c r="C16671" s="93" t="s">
        <v>1412</v>
      </c>
      <c r="F16671" s="95">
        <v>23783672</v>
      </c>
      <c r="G16671" s="95">
        <v>0</v>
      </c>
      <c r="H16671" s="93" t="s">
        <v>8976</v>
      </c>
      <c r="I16671" s="93" t="s">
        <v>23896</v>
      </c>
      <c r="J16671" s="93" t="s">
        <v>20927</v>
      </c>
      <c r="K16671" s="93" t="s">
        <v>1501</v>
      </c>
      <c r="L16671" s="14">
        <f>AND(vyberHrace&lt;&gt;"",ISNUMBER(SEARCH(vyberHrace,$B16671)))</f>
      </c>
      <c r="M16671" s="14">
        <f>AND($I16671=MID(kododd,1,2),$J16671=MID(kododd,3,3))</f>
      </c>
    </row>
    <row r="16672">
      <c r="A16672" s="95">
        <v>63617</v>
      </c>
      <c r="B16672" s="93" t="s">
        <v>29354</v>
      </c>
      <c r="C16672" s="93" t="s">
        <v>1453</v>
      </c>
      <c r="G16672" s="95">
        <v>250</v>
      </c>
      <c r="H16672" s="93" t="s">
        <v>8976</v>
      </c>
      <c r="I16672" s="93" t="s">
        <v>23896</v>
      </c>
      <c r="J16672" s="93" t="s">
        <v>21001</v>
      </c>
      <c r="K16672" s="93" t="s">
        <v>6547</v>
      </c>
      <c r="L16672" s="14">
        <f>AND(vyberHrace&lt;&gt;"",ISNUMBER(SEARCH(vyberHrace,$B16672)))</f>
      </c>
      <c r="M16672" s="14">
        <f>AND($I16672=MID(kododd,1,2),$J16672=MID(kododd,3,3))</f>
      </c>
    </row>
    <row r="16673">
      <c r="A16673" s="95">
        <v>15173</v>
      </c>
      <c r="B16673" s="93" t="s">
        <v>7605</v>
      </c>
      <c r="C16673" s="93" t="s">
        <v>1446</v>
      </c>
      <c r="D16673" s="95">
        <v>1442</v>
      </c>
      <c r="G16673" s="95">
        <v>250</v>
      </c>
      <c r="H16673" s="93" t="s">
        <v>8976</v>
      </c>
      <c r="I16673" s="93" t="s">
        <v>23896</v>
      </c>
      <c r="J16673" s="93" t="s">
        <v>20923</v>
      </c>
      <c r="K16673" s="93" t="s">
        <v>5569</v>
      </c>
      <c r="L16673" s="14">
        <f>AND(vyberHrace&lt;&gt;"",ISNUMBER(SEARCH(vyberHrace,$B16673)))</f>
      </c>
      <c r="M16673" s="14">
        <f>AND($I16673=MID(kododd,1,2),$J16673=MID(kododd,3,3))</f>
      </c>
    </row>
    <row r="16674">
      <c r="A16674" s="95">
        <v>47897</v>
      </c>
      <c r="B16674" s="93" t="s">
        <v>9812</v>
      </c>
      <c r="C16674" s="93" t="s">
        <v>1406</v>
      </c>
      <c r="D16674" s="95">
        <v>1844</v>
      </c>
      <c r="E16674" s="95">
        <v>1927</v>
      </c>
      <c r="F16674" s="95">
        <v>23741449</v>
      </c>
      <c r="G16674" s="95">
        <v>250</v>
      </c>
      <c r="H16674" s="93" t="s">
        <v>8976</v>
      </c>
      <c r="I16674" s="93" t="s">
        <v>23896</v>
      </c>
      <c r="J16674" s="93" t="s">
        <v>20935</v>
      </c>
      <c r="K16674" s="93" t="s">
        <v>23916</v>
      </c>
      <c r="L16674" s="14">
        <f>AND(vyberHrace&lt;&gt;"",ISNUMBER(SEARCH(vyberHrace,$B16674)))</f>
      </c>
      <c r="M16674" s="14">
        <f>AND($I16674=MID(kododd,1,2),$J16674=MID(kododd,3,3))</f>
      </c>
    </row>
    <row r="16675">
      <c r="A16675" s="95">
        <v>48883</v>
      </c>
      <c r="B16675" s="93" t="s">
        <v>9812</v>
      </c>
      <c r="C16675" s="93" t="s">
        <v>1455</v>
      </c>
      <c r="D16675" s="95">
        <v>1060</v>
      </c>
      <c r="F16675" s="95">
        <v>23745053</v>
      </c>
      <c r="G16675" s="95">
        <v>250</v>
      </c>
      <c r="H16675" s="93" t="s">
        <v>8976</v>
      </c>
      <c r="I16675" s="93" t="s">
        <v>23896</v>
      </c>
      <c r="J16675" s="93" t="s">
        <v>20935</v>
      </c>
      <c r="K16675" s="93" t="s">
        <v>23916</v>
      </c>
      <c r="L16675" s="14">
        <f>AND(vyberHrace&lt;&gt;"",ISNUMBER(SEARCH(vyberHrace,$B16675)))</f>
      </c>
      <c r="M16675" s="14">
        <f>AND($I16675=MID(kododd,1,2),$J16675=MID(kododd,3,3))</f>
      </c>
    </row>
    <row r="16676">
      <c r="A16676" s="95">
        <v>60381</v>
      </c>
      <c r="B16676" s="93" t="s">
        <v>26829</v>
      </c>
      <c r="C16676" s="93" t="s">
        <v>1424</v>
      </c>
      <c r="G16676" s="95">
        <v>250</v>
      </c>
      <c r="H16676" s="93" t="s">
        <v>8976</v>
      </c>
      <c r="I16676" s="93" t="s">
        <v>23896</v>
      </c>
      <c r="J16676" s="93" t="s">
        <v>20856</v>
      </c>
      <c r="K16676" s="93" t="s">
        <v>6885</v>
      </c>
      <c r="L16676" s="14">
        <f>AND(vyberHrace&lt;&gt;"",ISNUMBER(SEARCH(vyberHrace,$B16676)))</f>
      </c>
      <c r="M16676" s="14">
        <f>AND($I16676=MID(kododd,1,2),$J16676=MID(kododd,3,3))</f>
      </c>
    </row>
    <row r="16677">
      <c r="A16677" s="95">
        <v>32901</v>
      </c>
      <c r="B16677" s="93" t="s">
        <v>9854</v>
      </c>
      <c r="C16677" s="93" t="s">
        <v>1444</v>
      </c>
      <c r="D16677" s="95">
        <v>1718</v>
      </c>
      <c r="E16677" s="95">
        <v>1738</v>
      </c>
      <c r="F16677" s="95">
        <v>361100</v>
      </c>
      <c r="G16677" s="95">
        <v>0</v>
      </c>
      <c r="H16677" s="93" t="s">
        <v>8976</v>
      </c>
      <c r="I16677" s="93" t="s">
        <v>23896</v>
      </c>
      <c r="J16677" s="93" t="s">
        <v>20864</v>
      </c>
      <c r="K16677" s="93" t="s">
        <v>26135</v>
      </c>
      <c r="L16677" s="14">
        <f>AND(vyberHrace&lt;&gt;"",ISNUMBER(SEARCH(vyberHrace,$B16677)))</f>
      </c>
      <c r="M16677" s="14">
        <f>AND($I16677=MID(kododd,1,2),$J16677=MID(kododd,3,3))</f>
      </c>
    </row>
    <row r="16678">
      <c r="A16678" s="95">
        <v>24634</v>
      </c>
      <c r="B16678" s="93" t="s">
        <v>9858</v>
      </c>
      <c r="C16678" s="93" t="s">
        <v>1442</v>
      </c>
      <c r="D16678" s="95">
        <v>1313</v>
      </c>
      <c r="F16678" s="95">
        <v>23757906</v>
      </c>
      <c r="G16678" s="95">
        <v>250</v>
      </c>
      <c r="H16678" s="93" t="s">
        <v>8976</v>
      </c>
      <c r="I16678" s="93" t="s">
        <v>23896</v>
      </c>
      <c r="J16678" s="93" t="s">
        <v>20858</v>
      </c>
      <c r="K16678" s="93" t="s">
        <v>2040</v>
      </c>
      <c r="L16678" s="14">
        <f>AND(vyberHrace&lt;&gt;"",ISNUMBER(SEARCH(vyberHrace,$B16678)))</f>
      </c>
      <c r="M16678" s="14">
        <f>AND($I16678=MID(kododd,1,2),$J16678=MID(kododd,3,3))</f>
      </c>
    </row>
    <row r="16679">
      <c r="A16679" s="95">
        <v>56161</v>
      </c>
      <c r="B16679" s="93" t="s">
        <v>22695</v>
      </c>
      <c r="C16679" s="93" t="s">
        <v>1412</v>
      </c>
      <c r="G16679" s="95">
        <v>0</v>
      </c>
      <c r="H16679" s="93" t="s">
        <v>8976</v>
      </c>
      <c r="I16679" s="93" t="s">
        <v>23896</v>
      </c>
      <c r="J16679" s="93" t="s">
        <v>20874</v>
      </c>
      <c r="K16679" s="93" t="s">
        <v>1964</v>
      </c>
      <c r="L16679" s="14">
        <f>AND(vyberHrace&lt;&gt;"",ISNUMBER(SEARCH(vyberHrace,$B16679)))</f>
      </c>
      <c r="M16679" s="14">
        <f>AND($I16679=MID(kododd,1,2),$J16679=MID(kododd,3,3))</f>
      </c>
    </row>
    <row r="16680">
      <c r="A16680" s="95">
        <v>59946</v>
      </c>
      <c r="B16680" s="93" t="s">
        <v>26434</v>
      </c>
      <c r="C16680" s="93" t="s">
        <v>1450</v>
      </c>
      <c r="G16680" s="95">
        <v>0</v>
      </c>
      <c r="H16680" s="93" t="s">
        <v>8976</v>
      </c>
      <c r="I16680" s="93" t="s">
        <v>23896</v>
      </c>
      <c r="J16680" s="93" t="s">
        <v>20935</v>
      </c>
      <c r="K16680" s="93" t="s">
        <v>23916</v>
      </c>
      <c r="L16680" s="14">
        <f>AND(vyberHrace&lt;&gt;"",ISNUMBER(SEARCH(vyberHrace,$B16680)))</f>
      </c>
      <c r="M16680" s="14">
        <f>AND($I16680=MID(kododd,1,2),$J16680=MID(kododd,3,3))</f>
      </c>
    </row>
    <row r="16681">
      <c r="A16681" s="95">
        <v>59068</v>
      </c>
      <c r="B16681" s="93" t="s">
        <v>25519</v>
      </c>
      <c r="C16681" s="93" t="s">
        <v>1428</v>
      </c>
      <c r="G16681" s="95">
        <v>0</v>
      </c>
      <c r="H16681" s="93" t="s">
        <v>8976</v>
      </c>
      <c r="I16681" s="93" t="s">
        <v>23896</v>
      </c>
      <c r="J16681" s="93" t="s">
        <v>20985</v>
      </c>
      <c r="K16681" s="93" t="s">
        <v>23922</v>
      </c>
      <c r="L16681" s="14">
        <f>AND(vyberHrace&lt;&gt;"",ISNUMBER(SEARCH(vyberHrace,$B16681)))</f>
      </c>
      <c r="M16681" s="14">
        <f>AND($I16681=MID(kododd,1,2),$J16681=MID(kododd,3,3))</f>
      </c>
    </row>
    <row r="16682">
      <c r="A16682" s="95">
        <v>63760</v>
      </c>
      <c r="B16682" s="93" t="s">
        <v>21881</v>
      </c>
      <c r="C16682" s="93" t="s">
        <v>1450</v>
      </c>
      <c r="G16682" s="95">
        <v>250</v>
      </c>
      <c r="H16682" s="93" t="s">
        <v>8976</v>
      </c>
      <c r="I16682" s="93" t="s">
        <v>23896</v>
      </c>
      <c r="J16682" s="93" t="s">
        <v>20886</v>
      </c>
      <c r="K16682" s="93" t="s">
        <v>4988</v>
      </c>
      <c r="L16682" s="14">
        <f>AND(vyberHrace&lt;&gt;"",ISNUMBER(SEARCH(vyberHrace,$B16682)))</f>
      </c>
      <c r="M16682" s="14">
        <f>AND($I16682=MID(kododd,1,2),$J16682=MID(kododd,3,3))</f>
      </c>
    </row>
    <row r="16683">
      <c r="A16683" s="95">
        <v>50278</v>
      </c>
      <c r="B16683" s="93" t="s">
        <v>26221</v>
      </c>
      <c r="C16683" s="93" t="s">
        <v>1406</v>
      </c>
      <c r="G16683" s="95">
        <v>250</v>
      </c>
      <c r="H16683" s="93" t="s">
        <v>8976</v>
      </c>
      <c r="I16683" s="93" t="s">
        <v>23896</v>
      </c>
      <c r="J16683" s="93" t="s">
        <v>20985</v>
      </c>
      <c r="K16683" s="93" t="s">
        <v>23922</v>
      </c>
      <c r="L16683" s="14">
        <f>AND(vyberHrace&lt;&gt;"",ISNUMBER(SEARCH(vyberHrace,$B16683)))</f>
      </c>
      <c r="M16683" s="14">
        <f>AND($I16683=MID(kododd,1,2),$J16683=MID(kododd,3,3))</f>
      </c>
    </row>
    <row r="16684">
      <c r="A16684" s="95">
        <v>49252</v>
      </c>
      <c r="B16684" s="93" t="s">
        <v>14959</v>
      </c>
      <c r="C16684" s="93" t="s">
        <v>1419</v>
      </c>
      <c r="D16684" s="95">
        <v>1102</v>
      </c>
      <c r="G16684" s="95">
        <v>250</v>
      </c>
      <c r="H16684" s="93" t="s">
        <v>8976</v>
      </c>
      <c r="I16684" s="93" t="s">
        <v>23896</v>
      </c>
      <c r="J16684" s="93" t="s">
        <v>20994</v>
      </c>
      <c r="K16684" s="93" t="s">
        <v>5630</v>
      </c>
      <c r="L16684" s="14">
        <f>AND(vyberHrace&lt;&gt;"",ISNUMBER(SEARCH(vyberHrace,$B16684)))</f>
      </c>
      <c r="M16684" s="14">
        <f>AND($I16684=MID(kododd,1,2),$J16684=MID(kododd,3,3))</f>
      </c>
    </row>
    <row r="16685">
      <c r="A16685" s="95">
        <v>61526</v>
      </c>
      <c r="B16685" s="93" t="s">
        <v>14959</v>
      </c>
      <c r="C16685" s="93" t="s">
        <v>1418</v>
      </c>
      <c r="F16685" s="95">
        <v>23795115</v>
      </c>
      <c r="G16685" s="95">
        <v>250</v>
      </c>
      <c r="H16685" s="93" t="s">
        <v>8976</v>
      </c>
      <c r="I16685" s="93" t="s">
        <v>23896</v>
      </c>
      <c r="J16685" s="93" t="s">
        <v>20997</v>
      </c>
      <c r="K16685" s="93" t="s">
        <v>7827</v>
      </c>
      <c r="L16685" s="14">
        <f>AND(vyberHrace&lt;&gt;"",ISNUMBER(SEARCH(vyberHrace,$B16685)))</f>
      </c>
      <c r="M16685" s="14">
        <f>AND($I16685=MID(kododd,1,2),$J16685=MID(kododd,3,3))</f>
      </c>
    </row>
    <row r="16686">
      <c r="A16686" s="95">
        <v>58946</v>
      </c>
      <c r="B16686" s="93" t="s">
        <v>21081</v>
      </c>
      <c r="C16686" s="93" t="s">
        <v>1407</v>
      </c>
      <c r="D16686" s="95">
        <v>1365</v>
      </c>
      <c r="E16686" s="95">
        <v>1543</v>
      </c>
      <c r="F16686" s="95">
        <v>23767308</v>
      </c>
      <c r="G16686" s="95">
        <v>250</v>
      </c>
      <c r="H16686" s="93" t="s">
        <v>8976</v>
      </c>
      <c r="I16686" s="93" t="s">
        <v>23896</v>
      </c>
      <c r="J16686" s="93" t="s">
        <v>20985</v>
      </c>
      <c r="K16686" s="93" t="s">
        <v>23922</v>
      </c>
      <c r="L16686" s="14">
        <f>AND(vyberHrace&lt;&gt;"",ISNUMBER(SEARCH(vyberHrace,$B16686)))</f>
      </c>
      <c r="M16686" s="14">
        <f>AND($I16686=MID(kododd,1,2),$J16686=MID(kododd,3,3))</f>
      </c>
    </row>
    <row r="16687">
      <c r="A16687" s="95">
        <v>43397</v>
      </c>
      <c r="B16687" s="93" t="s">
        <v>21098</v>
      </c>
      <c r="C16687" s="93" t="s">
        <v>1409</v>
      </c>
      <c r="D16687" s="95">
        <v>1274</v>
      </c>
      <c r="F16687" s="95">
        <v>393878</v>
      </c>
      <c r="G16687" s="95">
        <v>250</v>
      </c>
      <c r="H16687" s="93" t="s">
        <v>8976</v>
      </c>
      <c r="I16687" s="93" t="s">
        <v>23896</v>
      </c>
      <c r="J16687" s="93" t="s">
        <v>20895</v>
      </c>
      <c r="K16687" s="93" t="s">
        <v>6043</v>
      </c>
      <c r="L16687" s="14">
        <f>AND(vyberHrace&lt;&gt;"",ISNUMBER(SEARCH(vyberHrace,$B16687)))</f>
      </c>
      <c r="M16687" s="14">
        <f>AND($I16687=MID(kododd,1,2),$J16687=MID(kododd,3,3))</f>
      </c>
    </row>
    <row r="16688">
      <c r="A16688" s="95">
        <v>56876</v>
      </c>
      <c r="B16688" s="93" t="s">
        <v>22778</v>
      </c>
      <c r="C16688" s="93" t="s">
        <v>3255</v>
      </c>
      <c r="G16688" s="95">
        <v>250</v>
      </c>
      <c r="H16688" s="93" t="s">
        <v>8976</v>
      </c>
      <c r="I16688" s="93" t="s">
        <v>23896</v>
      </c>
      <c r="J16688" s="93" t="s">
        <v>20954</v>
      </c>
      <c r="K16688" s="93" t="s">
        <v>133</v>
      </c>
      <c r="L16688" s="14">
        <f>AND(vyberHrace&lt;&gt;"",ISNUMBER(SEARCH(vyberHrace,$B16688)))</f>
      </c>
      <c r="M16688" s="14">
        <f>AND($I16688=MID(kododd,1,2),$J16688=MID(kododd,3,3))</f>
      </c>
    </row>
    <row r="16689">
      <c r="A16689" s="95">
        <v>39900</v>
      </c>
      <c r="B16689" s="93" t="s">
        <v>9903</v>
      </c>
      <c r="C16689" s="93" t="s">
        <v>1409</v>
      </c>
      <c r="D16689" s="95">
        <v>1306</v>
      </c>
      <c r="F16689" s="95">
        <v>23757914</v>
      </c>
      <c r="G16689" s="95">
        <v>250</v>
      </c>
      <c r="H16689" s="93" t="s">
        <v>8976</v>
      </c>
      <c r="I16689" s="93" t="s">
        <v>23896</v>
      </c>
      <c r="J16689" s="93" t="s">
        <v>20923</v>
      </c>
      <c r="K16689" s="93" t="s">
        <v>5569</v>
      </c>
      <c r="L16689" s="14">
        <f>AND(vyberHrace&lt;&gt;"",ISNUMBER(SEARCH(vyberHrace,$B16689)))</f>
      </c>
      <c r="M16689" s="14">
        <f>AND($I16689=MID(kododd,1,2),$J16689=MID(kododd,3,3))</f>
      </c>
    </row>
    <row r="16690">
      <c r="A16690" s="95">
        <v>60694</v>
      </c>
      <c r="B16690" s="93" t="s">
        <v>27107</v>
      </c>
      <c r="C16690" s="93" t="s">
        <v>1486</v>
      </c>
      <c r="G16690" s="95">
        <v>250</v>
      </c>
      <c r="H16690" s="93" t="s">
        <v>8976</v>
      </c>
      <c r="I16690" s="93" t="s">
        <v>23896</v>
      </c>
      <c r="J16690" s="93" t="s">
        <v>23414</v>
      </c>
      <c r="K16690" s="93" t="s">
        <v>21379</v>
      </c>
      <c r="L16690" s="14">
        <f>AND(vyberHrace&lt;&gt;"",ISNUMBER(SEARCH(vyberHrace,$B16690)))</f>
      </c>
      <c r="M16690" s="14">
        <f>AND($I16690=MID(kododd,1,2),$J16690=MID(kododd,3,3))</f>
      </c>
    </row>
    <row r="16691">
      <c r="A16691" s="95">
        <v>56857</v>
      </c>
      <c r="B16691" s="93" t="s">
        <v>22756</v>
      </c>
      <c r="C16691" s="93" t="s">
        <v>1411</v>
      </c>
      <c r="G16691" s="95">
        <v>250</v>
      </c>
      <c r="H16691" s="93" t="s">
        <v>8976</v>
      </c>
      <c r="I16691" s="93" t="s">
        <v>23896</v>
      </c>
      <c r="J16691" s="93" t="s">
        <v>23414</v>
      </c>
      <c r="K16691" s="93" t="s">
        <v>21379</v>
      </c>
      <c r="L16691" s="14">
        <f>AND(vyberHrace&lt;&gt;"",ISNUMBER(SEARCH(vyberHrace,$B16691)))</f>
      </c>
      <c r="M16691" s="14">
        <f>AND($I16691=MID(kododd,1,2),$J16691=MID(kododd,3,3))</f>
      </c>
    </row>
    <row r="16692">
      <c r="A16692" s="95">
        <v>63950</v>
      </c>
      <c r="B16692" s="93" t="s">
        <v>30104</v>
      </c>
      <c r="C16692" s="93" t="s">
        <v>1424</v>
      </c>
      <c r="D16692" s="95">
        <v>80110</v>
      </c>
      <c r="E16692" s="95">
        <v>80110</v>
      </c>
      <c r="G16692" s="95">
        <v>250</v>
      </c>
      <c r="H16692" s="93" t="s">
        <v>8976</v>
      </c>
      <c r="I16692" s="93" t="s">
        <v>23896</v>
      </c>
      <c r="J16692" s="93" t="s">
        <v>20943</v>
      </c>
      <c r="K16692" s="93" t="s">
        <v>9089</v>
      </c>
      <c r="L16692" s="14">
        <f>AND(vyberHrace&lt;&gt;"",ISNUMBER(SEARCH(vyberHrace,$B16692)))</f>
      </c>
      <c r="M16692" s="14">
        <f>AND($I16692=MID(kododd,1,2),$J16692=MID(kododd,3,3))</f>
      </c>
    </row>
    <row r="16693">
      <c r="A16693" s="95">
        <v>9716</v>
      </c>
      <c r="B16693" s="93" t="s">
        <v>9914</v>
      </c>
      <c r="C16693" s="93" t="s">
        <v>1407</v>
      </c>
      <c r="D16693" s="95">
        <v>1847</v>
      </c>
      <c r="E16693" s="95">
        <v>1826</v>
      </c>
      <c r="F16693" s="95">
        <v>23756667</v>
      </c>
      <c r="G16693" s="95">
        <v>0</v>
      </c>
      <c r="H16693" s="93" t="s">
        <v>8976</v>
      </c>
      <c r="I16693" s="93" t="s">
        <v>23896</v>
      </c>
      <c r="J16693" s="93" t="s">
        <v>20848</v>
      </c>
      <c r="K16693" s="93" t="s">
        <v>1502</v>
      </c>
      <c r="L16693" s="14">
        <f>AND(vyberHrace&lt;&gt;"",ISNUMBER(SEARCH(vyberHrace,$B16693)))</f>
      </c>
      <c r="M16693" s="14">
        <f>AND($I16693=MID(kododd,1,2),$J16693=MID(kododd,3,3))</f>
      </c>
    </row>
    <row r="16694">
      <c r="A16694" s="95">
        <v>62602</v>
      </c>
      <c r="B16694" s="93" t="s">
        <v>29355</v>
      </c>
      <c r="C16694" s="93" t="s">
        <v>1420</v>
      </c>
      <c r="G16694" s="95">
        <v>250</v>
      </c>
      <c r="H16694" s="93" t="s">
        <v>8976</v>
      </c>
      <c r="I16694" s="93" t="s">
        <v>23896</v>
      </c>
      <c r="J16694" s="93" t="s">
        <v>23414</v>
      </c>
      <c r="K16694" s="93" t="s">
        <v>21379</v>
      </c>
      <c r="L16694" s="14">
        <f>AND(vyberHrace&lt;&gt;"",ISNUMBER(SEARCH(vyberHrace,$B16694)))</f>
      </c>
      <c r="M16694" s="14">
        <f>AND($I16694=MID(kododd,1,2),$J16694=MID(kododd,3,3))</f>
      </c>
    </row>
    <row r="16695">
      <c r="A16695" s="95">
        <v>62514</v>
      </c>
      <c r="B16695" s="93" t="s">
        <v>29356</v>
      </c>
      <c r="C16695" s="93" t="s">
        <v>1487</v>
      </c>
      <c r="G16695" s="95">
        <v>250</v>
      </c>
      <c r="H16695" s="93" t="s">
        <v>8976</v>
      </c>
      <c r="I16695" s="93" t="s">
        <v>23896</v>
      </c>
      <c r="J16695" s="93" t="s">
        <v>20946</v>
      </c>
      <c r="K16695" s="93" t="s">
        <v>7807</v>
      </c>
      <c r="L16695" s="14">
        <f>AND(vyberHrace&lt;&gt;"",ISNUMBER(SEARCH(vyberHrace,$B16695)))</f>
      </c>
      <c r="M16695" s="14">
        <f>AND($I16695=MID(kododd,1,2),$J16695=MID(kododd,3,3))</f>
      </c>
    </row>
    <row r="16696">
      <c r="A16696" s="95">
        <v>54220</v>
      </c>
      <c r="B16696" s="93" t="s">
        <v>904</v>
      </c>
      <c r="C16696" s="93" t="s">
        <v>3255</v>
      </c>
      <c r="G16696" s="95">
        <v>0</v>
      </c>
      <c r="H16696" s="93" t="s">
        <v>8976</v>
      </c>
      <c r="I16696" s="93" t="s">
        <v>23896</v>
      </c>
      <c r="J16696" s="93" t="s">
        <v>20975</v>
      </c>
      <c r="K16696" s="93" t="s">
        <v>4922</v>
      </c>
      <c r="L16696" s="14">
        <f>AND(vyberHrace&lt;&gt;"",ISNUMBER(SEARCH(vyberHrace,$B16696)))</f>
      </c>
      <c r="M16696" s="14">
        <f>AND($I16696=MID(kododd,1,2),$J16696=MID(kododd,3,3))</f>
      </c>
    </row>
    <row r="16697">
      <c r="A16697" s="95">
        <v>59352</v>
      </c>
      <c r="B16697" s="93" t="s">
        <v>12144</v>
      </c>
      <c r="C16697" s="93" t="s">
        <v>3255</v>
      </c>
      <c r="G16697" s="95">
        <v>250</v>
      </c>
      <c r="H16697" s="93" t="s">
        <v>8976</v>
      </c>
      <c r="I16697" s="93" t="s">
        <v>23896</v>
      </c>
      <c r="J16697" s="93" t="s">
        <v>21029</v>
      </c>
      <c r="K16697" s="93" t="s">
        <v>23953</v>
      </c>
      <c r="L16697" s="14">
        <f>AND(vyberHrace&lt;&gt;"",ISNUMBER(SEARCH(vyberHrace,$B16697)))</f>
      </c>
      <c r="M16697" s="14">
        <f>AND($I16697=MID(kododd,1,2),$J16697=MID(kododd,3,3))</f>
      </c>
    </row>
    <row r="16698">
      <c r="A16698" s="95">
        <v>6491</v>
      </c>
      <c r="B16698" s="93" t="s">
        <v>12151</v>
      </c>
      <c r="C16698" s="93" t="s">
        <v>1415</v>
      </c>
      <c r="D16698" s="95">
        <v>1525</v>
      </c>
      <c r="F16698" s="95">
        <v>23705574</v>
      </c>
      <c r="G16698" s="95">
        <v>0</v>
      </c>
      <c r="H16698" s="93" t="s">
        <v>8976</v>
      </c>
      <c r="I16698" s="93" t="s">
        <v>23896</v>
      </c>
      <c r="J16698" s="93" t="s">
        <v>20856</v>
      </c>
      <c r="K16698" s="93" t="s">
        <v>6885</v>
      </c>
      <c r="L16698" s="14">
        <f>AND(vyberHrace&lt;&gt;"",ISNUMBER(SEARCH(vyberHrace,$B16698)))</f>
      </c>
      <c r="M16698" s="14">
        <f>AND($I16698=MID(kododd,1,2),$J16698=MID(kododd,3,3))</f>
      </c>
    </row>
    <row r="16699">
      <c r="A16699" s="95">
        <v>63745</v>
      </c>
      <c r="B16699" s="93" t="s">
        <v>29876</v>
      </c>
      <c r="C16699" s="93" t="s">
        <v>1450</v>
      </c>
      <c r="G16699" s="95">
        <v>250</v>
      </c>
      <c r="H16699" s="93" t="s">
        <v>8976</v>
      </c>
      <c r="I16699" s="93" t="s">
        <v>23896</v>
      </c>
      <c r="J16699" s="93" t="s">
        <v>20886</v>
      </c>
      <c r="K16699" s="93" t="s">
        <v>4988</v>
      </c>
      <c r="L16699" s="14">
        <f>AND(vyberHrace&lt;&gt;"",ISNUMBER(SEARCH(vyberHrace,$B16699)))</f>
      </c>
      <c r="M16699" s="14">
        <f>AND($I16699=MID(kododd,1,2),$J16699=MID(kododd,3,3))</f>
      </c>
    </row>
    <row r="16700">
      <c r="A16700" s="95">
        <v>54702</v>
      </c>
      <c r="B16700" s="93" t="s">
        <v>849</v>
      </c>
      <c r="C16700" s="93" t="s">
        <v>1422</v>
      </c>
      <c r="D16700" s="95">
        <v>1675</v>
      </c>
      <c r="E16700" s="95">
        <v>1797</v>
      </c>
      <c r="F16700" s="95">
        <v>23753919</v>
      </c>
      <c r="G16700" s="95">
        <v>250</v>
      </c>
      <c r="H16700" s="93" t="s">
        <v>8976</v>
      </c>
      <c r="I16700" s="93" t="s">
        <v>23896</v>
      </c>
      <c r="J16700" s="93" t="s">
        <v>20864</v>
      </c>
      <c r="K16700" s="93" t="s">
        <v>26135</v>
      </c>
      <c r="L16700" s="14">
        <f>AND(vyberHrace&lt;&gt;"",ISNUMBER(SEARCH(vyberHrace,$B16700)))</f>
      </c>
      <c r="M16700" s="14">
        <f>AND($I16700=MID(kododd,1,2),$J16700=MID(kododd,3,3))</f>
      </c>
    </row>
    <row r="16701">
      <c r="A16701" s="95">
        <v>55903</v>
      </c>
      <c r="B16701" s="93" t="s">
        <v>22696</v>
      </c>
      <c r="C16701" s="93" t="s">
        <v>1424</v>
      </c>
      <c r="G16701" s="95">
        <v>250</v>
      </c>
      <c r="H16701" s="93" t="s">
        <v>8976</v>
      </c>
      <c r="I16701" s="93" t="s">
        <v>23896</v>
      </c>
      <c r="J16701" s="93" t="s">
        <v>20864</v>
      </c>
      <c r="K16701" s="93" t="s">
        <v>26135</v>
      </c>
      <c r="L16701" s="14">
        <f>AND(vyberHrace&lt;&gt;"",ISNUMBER(SEARCH(vyberHrace,$B16701)))</f>
      </c>
      <c r="M16701" s="14">
        <f>AND($I16701=MID(kododd,1,2),$J16701=MID(kododd,3,3))</f>
      </c>
    </row>
    <row r="16702">
      <c r="A16702" s="95">
        <v>29075</v>
      </c>
      <c r="B16702" s="93" t="s">
        <v>14438</v>
      </c>
      <c r="C16702" s="93" t="s">
        <v>1464</v>
      </c>
      <c r="D16702" s="95">
        <v>1588</v>
      </c>
      <c r="G16702" s="95">
        <v>250</v>
      </c>
      <c r="H16702" s="93" t="s">
        <v>8976</v>
      </c>
      <c r="I16702" s="93" t="s">
        <v>23896</v>
      </c>
      <c r="J16702" s="93" t="s">
        <v>21001</v>
      </c>
      <c r="K16702" s="93" t="s">
        <v>6547</v>
      </c>
      <c r="L16702" s="14">
        <f>AND(vyberHrace&lt;&gt;"",ISNUMBER(SEARCH(vyberHrace,$B16702)))</f>
      </c>
      <c r="M16702" s="14">
        <f>AND($I16702=MID(kododd,1,2),$J16702=MID(kododd,3,3))</f>
      </c>
    </row>
    <row r="16703">
      <c r="A16703" s="95">
        <v>62737</v>
      </c>
      <c r="B16703" s="93" t="s">
        <v>29357</v>
      </c>
      <c r="C16703" s="93" t="s">
        <v>1411</v>
      </c>
      <c r="G16703" s="95">
        <v>250</v>
      </c>
      <c r="H16703" s="93" t="s">
        <v>8976</v>
      </c>
      <c r="I16703" s="93" t="s">
        <v>23896</v>
      </c>
      <c r="J16703" s="93" t="s">
        <v>20897</v>
      </c>
      <c r="K16703" s="93" t="s">
        <v>5617</v>
      </c>
      <c r="L16703" s="14">
        <f>AND(vyberHrace&lt;&gt;"",ISNUMBER(SEARCH(vyberHrace,$B16703)))</f>
      </c>
      <c r="M16703" s="14">
        <f>AND($I16703=MID(kododd,1,2),$J16703=MID(kododd,3,3))</f>
      </c>
    </row>
    <row r="16704">
      <c r="A16704" s="95">
        <v>55164</v>
      </c>
      <c r="B16704" s="93" t="s">
        <v>14445</v>
      </c>
      <c r="C16704" s="93" t="s">
        <v>1408</v>
      </c>
      <c r="D16704" s="95">
        <v>1325</v>
      </c>
      <c r="E16704" s="95">
        <v>1720</v>
      </c>
      <c r="F16704" s="95">
        <v>23769319</v>
      </c>
      <c r="G16704" s="95">
        <v>250</v>
      </c>
      <c r="H16704" s="93" t="s">
        <v>8976</v>
      </c>
      <c r="I16704" s="93" t="s">
        <v>23896</v>
      </c>
      <c r="J16704" s="93" t="s">
        <v>20962</v>
      </c>
      <c r="K16704" s="93" t="s">
        <v>3831</v>
      </c>
      <c r="L16704" s="14">
        <f>AND(vyberHrace&lt;&gt;"",ISNUMBER(SEARCH(vyberHrace,$B16704)))</f>
      </c>
      <c r="M16704" s="14">
        <f>AND($I16704=MID(kododd,1,2),$J16704=MID(kododd,3,3))</f>
      </c>
    </row>
    <row r="16705">
      <c r="A16705" s="95">
        <v>25908</v>
      </c>
      <c r="B16705" s="93" t="s">
        <v>14446</v>
      </c>
      <c r="C16705" s="93" t="s">
        <v>1407</v>
      </c>
      <c r="D16705" s="95">
        <v>1587</v>
      </c>
      <c r="G16705" s="95">
        <v>0</v>
      </c>
      <c r="H16705" s="93" t="s">
        <v>8976</v>
      </c>
      <c r="I16705" s="93" t="s">
        <v>23896</v>
      </c>
      <c r="J16705" s="93" t="s">
        <v>20895</v>
      </c>
      <c r="K16705" s="93" t="s">
        <v>6043</v>
      </c>
      <c r="L16705" s="14">
        <f>AND(vyberHrace&lt;&gt;"",ISNUMBER(SEARCH(vyberHrace,$B16705)))</f>
      </c>
      <c r="M16705" s="14">
        <f>AND($I16705=MID(kododd,1,2),$J16705=MID(kododd,3,3))</f>
      </c>
    </row>
    <row r="16706">
      <c r="A16706" s="95">
        <v>13278</v>
      </c>
      <c r="B16706" s="93" t="s">
        <v>14448</v>
      </c>
      <c r="C16706" s="93" t="s">
        <v>1452</v>
      </c>
      <c r="D16706" s="95">
        <v>2133</v>
      </c>
      <c r="E16706" s="95">
        <v>2167</v>
      </c>
      <c r="F16706" s="95">
        <v>325546</v>
      </c>
      <c r="G16706" s="95">
        <v>250</v>
      </c>
      <c r="H16706" s="93" t="s">
        <v>8976</v>
      </c>
      <c r="I16706" s="93" t="s">
        <v>23896</v>
      </c>
      <c r="J16706" s="93" t="s">
        <v>20874</v>
      </c>
      <c r="K16706" s="93" t="s">
        <v>1964</v>
      </c>
      <c r="L16706" s="14">
        <f>AND(vyberHrace&lt;&gt;"",ISNUMBER(SEARCH(vyberHrace,$B16706)))</f>
      </c>
      <c r="M16706" s="14">
        <f>AND($I16706=MID(kododd,1,2),$J16706=MID(kododd,3,3))</f>
      </c>
    </row>
    <row r="16707">
      <c r="A16707" s="95">
        <v>31047</v>
      </c>
      <c r="B16707" s="93" t="s">
        <v>14449</v>
      </c>
      <c r="C16707" s="93" t="s">
        <v>1405</v>
      </c>
      <c r="D16707" s="95">
        <v>1388</v>
      </c>
      <c r="G16707" s="95">
        <v>0</v>
      </c>
      <c r="H16707" s="93" t="s">
        <v>8976</v>
      </c>
      <c r="I16707" s="93" t="s">
        <v>23896</v>
      </c>
      <c r="J16707" s="93" t="s">
        <v>20895</v>
      </c>
      <c r="K16707" s="93" t="s">
        <v>6043</v>
      </c>
      <c r="L16707" s="14">
        <f>AND(vyberHrace&lt;&gt;"",ISNUMBER(SEARCH(vyberHrace,$B16707)))</f>
      </c>
      <c r="M16707" s="14">
        <f>AND($I16707=MID(kododd,1,2),$J16707=MID(kododd,3,3))</f>
      </c>
    </row>
    <row r="16708">
      <c r="A16708" s="95">
        <v>15590</v>
      </c>
      <c r="B16708" s="93" t="s">
        <v>14451</v>
      </c>
      <c r="C16708" s="93" t="s">
        <v>1417</v>
      </c>
      <c r="D16708" s="95">
        <v>1444</v>
      </c>
      <c r="E16708" s="95">
        <v>1756</v>
      </c>
      <c r="F16708" s="95">
        <v>23757922</v>
      </c>
      <c r="G16708" s="95">
        <v>250</v>
      </c>
      <c r="H16708" s="93" t="s">
        <v>8976</v>
      </c>
      <c r="I16708" s="93" t="s">
        <v>23896</v>
      </c>
      <c r="J16708" s="93" t="s">
        <v>20895</v>
      </c>
      <c r="K16708" s="93" t="s">
        <v>6043</v>
      </c>
      <c r="L16708" s="14">
        <f>AND(vyberHrace&lt;&gt;"",ISNUMBER(SEARCH(vyberHrace,$B16708)))</f>
      </c>
      <c r="M16708" s="14">
        <f>AND($I16708=MID(kododd,1,2),$J16708=MID(kododd,3,3))</f>
      </c>
    </row>
    <row r="16709">
      <c r="A16709" s="95">
        <v>21200</v>
      </c>
      <c r="B16709" s="93" t="s">
        <v>14454</v>
      </c>
      <c r="C16709" s="93" t="s">
        <v>1456</v>
      </c>
      <c r="D16709" s="95">
        <v>1100</v>
      </c>
      <c r="G16709" s="95">
        <v>0</v>
      </c>
      <c r="H16709" s="93" t="s">
        <v>8976</v>
      </c>
      <c r="I16709" s="93" t="s">
        <v>23896</v>
      </c>
      <c r="J16709" s="93" t="s">
        <v>20895</v>
      </c>
      <c r="K16709" s="93" t="s">
        <v>6043</v>
      </c>
      <c r="L16709" s="14">
        <f>AND(vyberHrace&lt;&gt;"",ISNUMBER(SEARCH(vyberHrace,$B16709)))</f>
      </c>
      <c r="M16709" s="14">
        <f>AND($I16709=MID(kododd,1,2),$J16709=MID(kododd,3,3))</f>
      </c>
    </row>
    <row r="16710">
      <c r="A16710" s="95">
        <v>56130</v>
      </c>
      <c r="B16710" s="93" t="s">
        <v>22794</v>
      </c>
      <c r="C16710" s="93" t="s">
        <v>1420</v>
      </c>
      <c r="G16710" s="95">
        <v>250</v>
      </c>
      <c r="H16710" s="93" t="s">
        <v>8976</v>
      </c>
      <c r="I16710" s="93" t="s">
        <v>23896</v>
      </c>
      <c r="J16710" s="93" t="s">
        <v>20946</v>
      </c>
      <c r="K16710" s="93" t="s">
        <v>7807</v>
      </c>
      <c r="L16710" s="14">
        <f>AND(vyberHrace&lt;&gt;"",ISNUMBER(SEARCH(vyberHrace,$B16710)))</f>
      </c>
      <c r="M16710" s="14">
        <f>AND($I16710=MID(kododd,1,2),$J16710=MID(kododd,3,3))</f>
      </c>
    </row>
    <row r="16711">
      <c r="A16711" s="95">
        <v>37976</v>
      </c>
      <c r="B16711" s="93" t="s">
        <v>49</v>
      </c>
      <c r="C16711" s="93" t="s">
        <v>1454</v>
      </c>
      <c r="G16711" s="95">
        <v>0</v>
      </c>
      <c r="H16711" s="93" t="s">
        <v>8976</v>
      </c>
      <c r="I16711" s="93" t="s">
        <v>23896</v>
      </c>
      <c r="J16711" s="93" t="s">
        <v>20923</v>
      </c>
      <c r="K16711" s="93" t="s">
        <v>5569</v>
      </c>
      <c r="L16711" s="14">
        <f>AND(vyberHrace&lt;&gt;"",ISNUMBER(SEARCH(vyberHrace,$B16711)))</f>
      </c>
      <c r="M16711" s="14">
        <f>AND($I16711=MID(kododd,1,2),$J16711=MID(kododd,3,3))</f>
      </c>
    </row>
    <row r="16712">
      <c r="A16712" s="95">
        <v>6487</v>
      </c>
      <c r="B16712" s="93" t="s">
        <v>5411</v>
      </c>
      <c r="C16712" s="93" t="s">
        <v>1405</v>
      </c>
      <c r="D16712" s="95">
        <v>1972</v>
      </c>
      <c r="E16712" s="95">
        <v>2020</v>
      </c>
      <c r="F16712" s="95">
        <v>315893</v>
      </c>
      <c r="G16712" s="95">
        <v>250</v>
      </c>
      <c r="H16712" s="93" t="s">
        <v>8976</v>
      </c>
      <c r="I16712" s="93" t="s">
        <v>23896</v>
      </c>
      <c r="J16712" s="93" t="s">
        <v>20927</v>
      </c>
      <c r="K16712" s="93" t="s">
        <v>1501</v>
      </c>
      <c r="L16712" s="14">
        <f>AND(vyberHrace&lt;&gt;"",ISNUMBER(SEARCH(vyberHrace,$B16712)))</f>
      </c>
      <c r="M16712" s="14">
        <f>AND($I16712=MID(kododd,1,2),$J16712=MID(kododd,3,3))</f>
      </c>
    </row>
    <row r="16713">
      <c r="A16713" s="95">
        <v>63004</v>
      </c>
      <c r="B16713" s="93" t="s">
        <v>29358</v>
      </c>
      <c r="C16713" s="93" t="s">
        <v>1487</v>
      </c>
      <c r="G16713" s="95">
        <v>250</v>
      </c>
      <c r="H16713" s="93" t="s">
        <v>8976</v>
      </c>
      <c r="I16713" s="93" t="s">
        <v>23896</v>
      </c>
      <c r="J16713" s="93" t="s">
        <v>20935</v>
      </c>
      <c r="K16713" s="93" t="s">
        <v>23916</v>
      </c>
      <c r="L16713" s="14">
        <f>AND(vyberHrace&lt;&gt;"",ISNUMBER(SEARCH(vyberHrace,$B16713)))</f>
      </c>
      <c r="M16713" s="14">
        <f>AND($I16713=MID(kododd,1,2),$J16713=MID(kododd,3,3))</f>
      </c>
    </row>
    <row r="16714">
      <c r="A16714" s="95">
        <v>31084</v>
      </c>
      <c r="B16714" s="93" t="s">
        <v>5423</v>
      </c>
      <c r="C16714" s="93" t="s">
        <v>1441</v>
      </c>
      <c r="D16714" s="95">
        <v>1412</v>
      </c>
      <c r="F16714" s="95">
        <v>23748176</v>
      </c>
      <c r="G16714" s="95">
        <v>0</v>
      </c>
      <c r="H16714" s="93" t="s">
        <v>8976</v>
      </c>
      <c r="I16714" s="93" t="s">
        <v>23896</v>
      </c>
      <c r="J16714" s="93" t="s">
        <v>20895</v>
      </c>
      <c r="K16714" s="93" t="s">
        <v>6043</v>
      </c>
      <c r="L16714" s="14">
        <f>AND(vyberHrace&lt;&gt;"",ISNUMBER(SEARCH(vyberHrace,$B16714)))</f>
      </c>
      <c r="M16714" s="14">
        <f>AND($I16714=MID(kododd,1,2),$J16714=MID(kododd,3,3))</f>
      </c>
    </row>
    <row r="16715">
      <c r="A16715" s="95">
        <v>62045</v>
      </c>
      <c r="B16715" s="93" t="s">
        <v>28247</v>
      </c>
      <c r="C16715" s="93" t="s">
        <v>1450</v>
      </c>
      <c r="G16715" s="95">
        <v>0</v>
      </c>
      <c r="H16715" s="93" t="s">
        <v>8976</v>
      </c>
      <c r="I16715" s="93" t="s">
        <v>23896</v>
      </c>
      <c r="J16715" s="93" t="s">
        <v>20856</v>
      </c>
      <c r="K16715" s="93" t="s">
        <v>6885</v>
      </c>
      <c r="L16715" s="14">
        <f>AND(vyberHrace&lt;&gt;"",ISNUMBER(SEARCH(vyberHrace,$B16715)))</f>
      </c>
      <c r="M16715" s="14">
        <f>AND($I16715=MID(kododd,1,2),$J16715=MID(kododd,3,3))</f>
      </c>
    </row>
    <row r="16716">
      <c r="A16716" s="95">
        <v>12805</v>
      </c>
      <c r="B16716" s="93" t="s">
        <v>5425</v>
      </c>
      <c r="C16716" s="93" t="s">
        <v>1475</v>
      </c>
      <c r="D16716" s="95">
        <v>2514</v>
      </c>
      <c r="E16716" s="95">
        <v>2503</v>
      </c>
      <c r="F16716" s="95">
        <v>322156</v>
      </c>
      <c r="G16716" s="95">
        <v>250</v>
      </c>
      <c r="H16716" s="93" t="s">
        <v>8976</v>
      </c>
      <c r="I16716" s="93" t="s">
        <v>23896</v>
      </c>
      <c r="J16716" s="93" t="s">
        <v>20927</v>
      </c>
      <c r="K16716" s="93" t="s">
        <v>1501</v>
      </c>
      <c r="L16716" s="14">
        <f>AND(vyberHrace&lt;&gt;"",ISNUMBER(SEARCH(vyberHrace,$B16716)))</f>
      </c>
      <c r="M16716" s="14">
        <f>AND($I16716=MID(kododd,1,2),$J16716=MID(kododd,3,3))</f>
      </c>
    </row>
    <row r="16717">
      <c r="A16717" s="95">
        <v>336</v>
      </c>
      <c r="B16717" s="93" t="s">
        <v>14517</v>
      </c>
      <c r="C16717" s="93" t="s">
        <v>1466</v>
      </c>
      <c r="D16717" s="95">
        <v>1880</v>
      </c>
      <c r="E16717" s="95">
        <v>1983</v>
      </c>
      <c r="F16717" s="95">
        <v>327875</v>
      </c>
      <c r="G16717" s="95">
        <v>250</v>
      </c>
      <c r="H16717" s="93" t="s">
        <v>8976</v>
      </c>
      <c r="I16717" s="93" t="s">
        <v>23896</v>
      </c>
      <c r="J16717" s="93" t="s">
        <v>20961</v>
      </c>
      <c r="K16717" s="93" t="s">
        <v>5583</v>
      </c>
      <c r="L16717" s="14">
        <f>AND(vyberHrace&lt;&gt;"",ISNUMBER(SEARCH(vyberHrace,$B16717)))</f>
      </c>
      <c r="M16717" s="14">
        <f>AND($I16717=MID(kododd,1,2),$J16717=MID(kododd,3,3))</f>
      </c>
    </row>
    <row r="16718">
      <c r="A16718" s="95">
        <v>27685</v>
      </c>
      <c r="B16718" s="93" t="s">
        <v>14517</v>
      </c>
      <c r="C16718" s="93" t="s">
        <v>1418</v>
      </c>
      <c r="D16718" s="95">
        <v>1857</v>
      </c>
      <c r="E16718" s="95">
        <v>1922</v>
      </c>
      <c r="F16718" s="95">
        <v>399582</v>
      </c>
      <c r="G16718" s="95">
        <v>250</v>
      </c>
      <c r="H16718" s="93" t="s">
        <v>8976</v>
      </c>
      <c r="I16718" s="93" t="s">
        <v>23896</v>
      </c>
      <c r="J16718" s="93" t="s">
        <v>20895</v>
      </c>
      <c r="K16718" s="93" t="s">
        <v>6043</v>
      </c>
      <c r="L16718" s="14">
        <f>AND(vyberHrace&lt;&gt;"",ISNUMBER(SEARCH(vyberHrace,$B16718)))</f>
      </c>
      <c r="M16718" s="14">
        <f>AND($I16718=MID(kododd,1,2),$J16718=MID(kododd,3,3))</f>
      </c>
    </row>
    <row r="16719">
      <c r="A16719" s="95">
        <v>4329</v>
      </c>
      <c r="B16719" s="93" t="s">
        <v>14638</v>
      </c>
      <c r="C16719" s="93" t="s">
        <v>1435</v>
      </c>
      <c r="D16719" s="95">
        <v>1677</v>
      </c>
      <c r="E16719" s="95">
        <v>1758</v>
      </c>
      <c r="F16719" s="95">
        <v>23769327</v>
      </c>
      <c r="G16719" s="95">
        <v>0</v>
      </c>
      <c r="H16719" s="93" t="s">
        <v>8976</v>
      </c>
      <c r="I16719" s="93" t="s">
        <v>23896</v>
      </c>
      <c r="J16719" s="93" t="s">
        <v>20848</v>
      </c>
      <c r="K16719" s="93" t="s">
        <v>1502</v>
      </c>
      <c r="L16719" s="14">
        <f>AND(vyberHrace&lt;&gt;"",ISNUMBER(SEARCH(vyberHrace,$B16719)))</f>
      </c>
      <c r="M16719" s="14">
        <f>AND($I16719=MID(kododd,1,2),$J16719=MID(kododd,3,3))</f>
      </c>
    </row>
    <row r="16720">
      <c r="A16720" s="95">
        <v>62878</v>
      </c>
      <c r="B16720" s="93" t="s">
        <v>29359</v>
      </c>
      <c r="C16720" s="93" t="s">
        <v>1450</v>
      </c>
      <c r="G16720" s="95">
        <v>250</v>
      </c>
      <c r="H16720" s="93" t="s">
        <v>8976</v>
      </c>
      <c r="I16720" s="93" t="s">
        <v>23896</v>
      </c>
      <c r="J16720" s="93" t="s">
        <v>20935</v>
      </c>
      <c r="K16720" s="93" t="s">
        <v>23916</v>
      </c>
      <c r="L16720" s="14">
        <f>AND(vyberHrace&lt;&gt;"",ISNUMBER(SEARCH(vyberHrace,$B16720)))</f>
      </c>
      <c r="M16720" s="14">
        <f>AND($I16720=MID(kododd,1,2),$J16720=MID(kododd,3,3))</f>
      </c>
    </row>
    <row r="16721">
      <c r="A16721" s="95">
        <v>59492</v>
      </c>
      <c r="B16721" s="93" t="s">
        <v>25897</v>
      </c>
      <c r="C16721" s="93" t="s">
        <v>1417</v>
      </c>
      <c r="D16721" s="95">
        <v>1023</v>
      </c>
      <c r="F16721" s="95">
        <v>23784741</v>
      </c>
      <c r="G16721" s="95">
        <v>250</v>
      </c>
      <c r="H16721" s="93" t="s">
        <v>8976</v>
      </c>
      <c r="I16721" s="93" t="s">
        <v>23896</v>
      </c>
      <c r="J16721" s="93" t="s">
        <v>21002</v>
      </c>
      <c r="K16721" s="93" t="s">
        <v>4931</v>
      </c>
      <c r="L16721" s="14">
        <f>AND(vyberHrace&lt;&gt;"",ISNUMBER(SEARCH(vyberHrace,$B16721)))</f>
      </c>
      <c r="M16721" s="14">
        <f>AND($I16721=MID(kododd,1,2),$J16721=MID(kododd,3,3))</f>
      </c>
    </row>
    <row r="16722">
      <c r="A16722" s="95">
        <v>64014</v>
      </c>
      <c r="B16722" s="93" t="s">
        <v>30160</v>
      </c>
      <c r="C16722" s="93" t="s">
        <v>1411</v>
      </c>
      <c r="D16722" s="95">
        <v>80045</v>
      </c>
      <c r="E16722" s="95">
        <v>80045</v>
      </c>
      <c r="G16722" s="95">
        <v>0</v>
      </c>
      <c r="H16722" s="93" t="s">
        <v>8976</v>
      </c>
      <c r="I16722" s="93" t="s">
        <v>23896</v>
      </c>
      <c r="J16722" s="93" t="s">
        <v>20864</v>
      </c>
      <c r="K16722" s="93" t="s">
        <v>26135</v>
      </c>
      <c r="L16722" s="14">
        <f>AND(vyberHrace&lt;&gt;"",ISNUMBER(SEARCH(vyberHrace,$B16722)))</f>
      </c>
      <c r="M16722" s="14">
        <f>AND($I16722=MID(kododd,1,2),$J16722=MID(kododd,3,3))</f>
      </c>
    </row>
    <row r="16723">
      <c r="A16723" s="95">
        <v>56720</v>
      </c>
      <c r="B16723" s="93" t="s">
        <v>22674</v>
      </c>
      <c r="C16723" s="93" t="s">
        <v>1446</v>
      </c>
      <c r="D16723" s="95">
        <v>1329</v>
      </c>
      <c r="F16723" s="95">
        <v>23770392</v>
      </c>
      <c r="G16723" s="95">
        <v>250</v>
      </c>
      <c r="H16723" s="93" t="s">
        <v>8976</v>
      </c>
      <c r="I16723" s="93" t="s">
        <v>23896</v>
      </c>
      <c r="J16723" s="93" t="s">
        <v>20997</v>
      </c>
      <c r="K16723" s="93" t="s">
        <v>7827</v>
      </c>
      <c r="L16723" s="14">
        <f>AND(vyberHrace&lt;&gt;"",ISNUMBER(SEARCH(vyberHrace,$B16723)))</f>
      </c>
      <c r="M16723" s="14">
        <f>AND($I16723=MID(kododd,1,2),$J16723=MID(kododd,3,3))</f>
      </c>
    </row>
    <row r="16724">
      <c r="A16724" s="95">
        <v>63920</v>
      </c>
      <c r="B16724" s="93" t="s">
        <v>30105</v>
      </c>
      <c r="C16724" s="93" t="s">
        <v>1411</v>
      </c>
      <c r="D16724" s="95">
        <v>80015</v>
      </c>
      <c r="E16724" s="95">
        <v>80015</v>
      </c>
      <c r="G16724" s="95">
        <v>250</v>
      </c>
      <c r="H16724" s="93" t="s">
        <v>8976</v>
      </c>
      <c r="I16724" s="93" t="s">
        <v>23896</v>
      </c>
      <c r="J16724" s="93" t="s">
        <v>20897</v>
      </c>
      <c r="K16724" s="93" t="s">
        <v>5617</v>
      </c>
      <c r="L16724" s="14">
        <f>AND(vyberHrace&lt;&gt;"",ISNUMBER(SEARCH(vyberHrace,$B16724)))</f>
      </c>
      <c r="M16724" s="14">
        <f>AND($I16724=MID(kododd,1,2),$J16724=MID(kododd,3,3))</f>
      </c>
    </row>
    <row r="16725">
      <c r="A16725" s="95">
        <v>63612</v>
      </c>
      <c r="B16725" s="93" t="s">
        <v>29360</v>
      </c>
      <c r="C16725" s="93" t="s">
        <v>1400</v>
      </c>
      <c r="G16725" s="95">
        <v>250</v>
      </c>
      <c r="H16725" s="93" t="s">
        <v>8976</v>
      </c>
      <c r="I16725" s="93" t="s">
        <v>23896</v>
      </c>
      <c r="J16725" s="93" t="s">
        <v>20962</v>
      </c>
      <c r="K16725" s="93" t="s">
        <v>3831</v>
      </c>
      <c r="L16725" s="14">
        <f>AND(vyberHrace&lt;&gt;"",ISNUMBER(SEARCH(vyberHrace,$B16725)))</f>
      </c>
      <c r="M16725" s="14">
        <f>AND($I16725=MID(kododd,1,2),$J16725=MID(kododd,3,3))</f>
      </c>
    </row>
    <row r="16726">
      <c r="A16726" s="95">
        <v>30366</v>
      </c>
      <c r="B16726" s="93" t="s">
        <v>16987</v>
      </c>
      <c r="C16726" s="93" t="s">
        <v>1413</v>
      </c>
      <c r="D16726" s="95">
        <v>1768</v>
      </c>
      <c r="E16726" s="95">
        <v>1908</v>
      </c>
      <c r="F16726" s="95">
        <v>384011</v>
      </c>
      <c r="G16726" s="95">
        <v>250</v>
      </c>
      <c r="H16726" s="93" t="s">
        <v>8976</v>
      </c>
      <c r="I16726" s="93" t="s">
        <v>23896</v>
      </c>
      <c r="J16726" s="93" t="s">
        <v>20979</v>
      </c>
      <c r="K16726" s="93" t="s">
        <v>7806</v>
      </c>
      <c r="L16726" s="14">
        <f>AND(vyberHrace&lt;&gt;"",ISNUMBER(SEARCH(vyberHrace,$B16726)))</f>
      </c>
      <c r="M16726" s="14">
        <f>AND($I16726=MID(kododd,1,2),$J16726=MID(kododd,3,3))</f>
      </c>
    </row>
    <row r="16727">
      <c r="A16727" s="95">
        <v>4088</v>
      </c>
      <c r="B16727" s="93" t="s">
        <v>16989</v>
      </c>
      <c r="C16727" s="93" t="s">
        <v>1433</v>
      </c>
      <c r="D16727" s="95">
        <v>2186</v>
      </c>
      <c r="E16727" s="95">
        <v>2170</v>
      </c>
      <c r="F16727" s="95">
        <v>315257</v>
      </c>
      <c r="G16727" s="95">
        <v>250</v>
      </c>
      <c r="H16727" s="93" t="s">
        <v>8976</v>
      </c>
      <c r="I16727" s="93" t="s">
        <v>23896</v>
      </c>
      <c r="J16727" s="93" t="s">
        <v>21025</v>
      </c>
      <c r="K16727" s="93" t="s">
        <v>14606</v>
      </c>
      <c r="L16727" s="14">
        <f>AND(vyberHrace&lt;&gt;"",ISNUMBER(SEARCH(vyberHrace,$B16727)))</f>
      </c>
      <c r="M16727" s="14">
        <f>AND($I16727=MID(kododd,1,2),$J16727=MID(kododd,3,3))</f>
      </c>
    </row>
    <row r="16728">
      <c r="A16728" s="95">
        <v>59922</v>
      </c>
      <c r="B16728" s="93" t="s">
        <v>26414</v>
      </c>
      <c r="C16728" s="93" t="s">
        <v>1450</v>
      </c>
      <c r="D16728" s="95">
        <v>1021</v>
      </c>
      <c r="G16728" s="95">
        <v>250</v>
      </c>
      <c r="H16728" s="93" t="s">
        <v>8976</v>
      </c>
      <c r="I16728" s="93" t="s">
        <v>23896</v>
      </c>
      <c r="J16728" s="93" t="s">
        <v>20935</v>
      </c>
      <c r="K16728" s="93" t="s">
        <v>23916</v>
      </c>
      <c r="L16728" s="14">
        <f>AND(vyberHrace&lt;&gt;"",ISNUMBER(SEARCH(vyberHrace,$B16728)))</f>
      </c>
      <c r="M16728" s="14">
        <f>AND($I16728=MID(kododd,1,2),$J16728=MID(kododd,3,3))</f>
      </c>
    </row>
    <row r="16729">
      <c r="A16729" s="95">
        <v>9265</v>
      </c>
      <c r="B16729" s="93" t="s">
        <v>17000</v>
      </c>
      <c r="C16729" s="93" t="s">
        <v>1442</v>
      </c>
      <c r="D16729" s="95">
        <v>1571</v>
      </c>
      <c r="F16729" s="95">
        <v>23797525</v>
      </c>
      <c r="G16729" s="95">
        <v>250</v>
      </c>
      <c r="H16729" s="93" t="s">
        <v>8976</v>
      </c>
      <c r="I16729" s="93" t="s">
        <v>23896</v>
      </c>
      <c r="J16729" s="93" t="s">
        <v>20915</v>
      </c>
      <c r="K16729" s="93" t="s">
        <v>26150</v>
      </c>
      <c r="L16729" s="14">
        <f>AND(vyberHrace&lt;&gt;"",ISNUMBER(SEARCH(vyberHrace,$B16729)))</f>
      </c>
      <c r="M16729" s="14">
        <f>AND($I16729=MID(kododd,1,2),$J16729=MID(kododd,3,3))</f>
      </c>
    </row>
    <row r="16730">
      <c r="A16730" s="95">
        <v>62510</v>
      </c>
      <c r="B16730" s="93" t="s">
        <v>29361</v>
      </c>
      <c r="C16730" s="93" t="s">
        <v>1411</v>
      </c>
      <c r="G16730" s="95">
        <v>250</v>
      </c>
      <c r="H16730" s="93" t="s">
        <v>8976</v>
      </c>
      <c r="I16730" s="93" t="s">
        <v>23896</v>
      </c>
      <c r="J16730" s="93" t="s">
        <v>20954</v>
      </c>
      <c r="K16730" s="93" t="s">
        <v>133</v>
      </c>
      <c r="L16730" s="14">
        <f>AND(vyberHrace&lt;&gt;"",ISNUMBER(SEARCH(vyberHrace,$B16730)))</f>
      </c>
      <c r="M16730" s="14">
        <f>AND($I16730=MID(kododd,1,2),$J16730=MID(kododd,3,3))</f>
      </c>
    </row>
    <row r="16731">
      <c r="A16731" s="95">
        <v>56156</v>
      </c>
      <c r="B16731" s="93" t="s">
        <v>22697</v>
      </c>
      <c r="C16731" s="93" t="s">
        <v>1424</v>
      </c>
      <c r="G16731" s="95">
        <v>0</v>
      </c>
      <c r="H16731" s="93" t="s">
        <v>8976</v>
      </c>
      <c r="I16731" s="93" t="s">
        <v>23896</v>
      </c>
      <c r="J16731" s="93" t="s">
        <v>20874</v>
      </c>
      <c r="K16731" s="93" t="s">
        <v>1964</v>
      </c>
      <c r="L16731" s="14">
        <f>AND(vyberHrace&lt;&gt;"",ISNUMBER(SEARCH(vyberHrace,$B16731)))</f>
      </c>
      <c r="M16731" s="14">
        <f>AND($I16731=MID(kododd,1,2),$J16731=MID(kododd,3,3))</f>
      </c>
    </row>
    <row r="16732">
      <c r="A16732" s="95">
        <v>63924</v>
      </c>
      <c r="B16732" s="93" t="s">
        <v>30106</v>
      </c>
      <c r="C16732" s="93" t="s">
        <v>1450</v>
      </c>
      <c r="D16732" s="95">
        <v>80621</v>
      </c>
      <c r="E16732" s="95">
        <v>80621</v>
      </c>
      <c r="G16732" s="95">
        <v>250</v>
      </c>
      <c r="H16732" s="93" t="s">
        <v>8976</v>
      </c>
      <c r="I16732" s="93" t="s">
        <v>23896</v>
      </c>
      <c r="J16732" s="93" t="s">
        <v>20886</v>
      </c>
      <c r="K16732" s="93" t="s">
        <v>4988</v>
      </c>
      <c r="L16732" s="14">
        <f>AND(vyberHrace&lt;&gt;"",ISNUMBER(SEARCH(vyberHrace,$B16732)))</f>
      </c>
      <c r="M16732" s="14">
        <f>AND($I16732=MID(kododd,1,2),$J16732=MID(kododd,3,3))</f>
      </c>
    </row>
    <row r="16733">
      <c r="A16733" s="95">
        <v>55577</v>
      </c>
      <c r="B16733" s="93" t="s">
        <v>22818</v>
      </c>
      <c r="C16733" s="93" t="s">
        <v>1424</v>
      </c>
      <c r="G16733" s="95">
        <v>250</v>
      </c>
      <c r="H16733" s="93" t="s">
        <v>8976</v>
      </c>
      <c r="I16733" s="93" t="s">
        <v>23896</v>
      </c>
      <c r="J16733" s="93" t="s">
        <v>20935</v>
      </c>
      <c r="K16733" s="93" t="s">
        <v>23916</v>
      </c>
      <c r="L16733" s="14">
        <f>AND(vyberHrace&lt;&gt;"",ISNUMBER(SEARCH(vyberHrace,$B16733)))</f>
      </c>
      <c r="M16733" s="14">
        <f>AND($I16733=MID(kododd,1,2),$J16733=MID(kododd,3,3))</f>
      </c>
    </row>
    <row r="16734">
      <c r="A16734" s="95">
        <v>12464</v>
      </c>
      <c r="B16734" s="93" t="s">
        <v>16912</v>
      </c>
      <c r="C16734" s="93" t="s">
        <v>1452</v>
      </c>
      <c r="D16734" s="95">
        <v>1628</v>
      </c>
      <c r="E16734" s="95">
        <v>1837</v>
      </c>
      <c r="F16734" s="95">
        <v>355704</v>
      </c>
      <c r="G16734" s="95">
        <v>250</v>
      </c>
      <c r="H16734" s="93" t="s">
        <v>8976</v>
      </c>
      <c r="I16734" s="93" t="s">
        <v>23896</v>
      </c>
      <c r="J16734" s="93" t="s">
        <v>20855</v>
      </c>
      <c r="K16734" s="93" t="s">
        <v>6857</v>
      </c>
      <c r="L16734" s="14">
        <f>AND(vyberHrace&lt;&gt;"",ISNUMBER(SEARCH(vyberHrace,$B16734)))</f>
      </c>
      <c r="M16734" s="14">
        <f>AND($I16734=MID(kododd,1,2),$J16734=MID(kododd,3,3))</f>
      </c>
    </row>
    <row r="16735">
      <c r="A16735" s="95">
        <v>2351</v>
      </c>
      <c r="B16735" s="93" t="s">
        <v>16913</v>
      </c>
      <c r="C16735" s="93" t="s">
        <v>1446</v>
      </c>
      <c r="D16735" s="95">
        <v>1848</v>
      </c>
      <c r="E16735" s="95">
        <v>1911</v>
      </c>
      <c r="F16735" s="95">
        <v>314951</v>
      </c>
      <c r="G16735" s="95">
        <v>250</v>
      </c>
      <c r="H16735" s="93" t="s">
        <v>8976</v>
      </c>
      <c r="I16735" s="93" t="s">
        <v>23896</v>
      </c>
      <c r="J16735" s="93" t="s">
        <v>20855</v>
      </c>
      <c r="K16735" s="93" t="s">
        <v>6857</v>
      </c>
      <c r="L16735" s="14">
        <f>AND(vyberHrace&lt;&gt;"",ISNUMBER(SEARCH(vyberHrace,$B16735)))</f>
      </c>
      <c r="M16735" s="14">
        <f>AND($I16735=MID(kododd,1,2),$J16735=MID(kododd,3,3))</f>
      </c>
    </row>
    <row r="16736">
      <c r="A16736" s="95">
        <v>62625</v>
      </c>
      <c r="B16736" s="93" t="s">
        <v>29362</v>
      </c>
      <c r="C16736" s="93" t="s">
        <v>1486</v>
      </c>
      <c r="G16736" s="95">
        <v>250</v>
      </c>
      <c r="H16736" s="93" t="s">
        <v>8976</v>
      </c>
      <c r="I16736" s="93" t="s">
        <v>23896</v>
      </c>
      <c r="J16736" s="93" t="s">
        <v>23414</v>
      </c>
      <c r="K16736" s="93" t="s">
        <v>21379</v>
      </c>
      <c r="L16736" s="14">
        <f>AND(vyberHrace&lt;&gt;"",ISNUMBER(SEARCH(vyberHrace,$B16736)))</f>
      </c>
      <c r="M16736" s="14">
        <f>AND($I16736=MID(kododd,1,2),$J16736=MID(kododd,3,3))</f>
      </c>
    </row>
    <row r="16737">
      <c r="A16737" s="95">
        <v>38434</v>
      </c>
      <c r="B16737" s="93" t="s">
        <v>1878</v>
      </c>
      <c r="C16737" s="93" t="s">
        <v>1421</v>
      </c>
      <c r="G16737" s="95">
        <v>0</v>
      </c>
      <c r="H16737" s="93" t="s">
        <v>8976</v>
      </c>
      <c r="I16737" s="93" t="s">
        <v>23896</v>
      </c>
      <c r="J16737" s="93" t="s">
        <v>20946</v>
      </c>
      <c r="K16737" s="93" t="s">
        <v>7807</v>
      </c>
      <c r="L16737" s="14">
        <f>AND(vyberHrace&lt;&gt;"",ISNUMBER(SEARCH(vyberHrace,$B16737)))</f>
      </c>
      <c r="M16737" s="14">
        <f>AND($I16737=MID(kododd,1,2),$J16737=MID(kododd,3,3))</f>
      </c>
    </row>
    <row r="16738">
      <c r="A16738" s="95">
        <v>49106</v>
      </c>
      <c r="B16738" s="93" t="s">
        <v>1879</v>
      </c>
      <c r="C16738" s="93" t="s">
        <v>1400</v>
      </c>
      <c r="D16738" s="95">
        <v>1144</v>
      </c>
      <c r="F16738" s="95">
        <v>23745533</v>
      </c>
      <c r="G16738" s="95">
        <v>250</v>
      </c>
      <c r="H16738" s="93" t="s">
        <v>8976</v>
      </c>
      <c r="I16738" s="93" t="s">
        <v>23896</v>
      </c>
      <c r="J16738" s="93" t="s">
        <v>20942</v>
      </c>
      <c r="K16738" s="93" t="s">
        <v>5629</v>
      </c>
      <c r="L16738" s="14">
        <f>AND(vyberHrace&lt;&gt;"",ISNUMBER(SEARCH(vyberHrace,$B16738)))</f>
      </c>
      <c r="M16738" s="14">
        <f>AND($I16738=MID(kododd,1,2),$J16738=MID(kododd,3,3))</f>
      </c>
    </row>
    <row r="16739">
      <c r="A16739" s="95">
        <v>16193</v>
      </c>
      <c r="B16739" s="93" t="s">
        <v>1886</v>
      </c>
      <c r="C16739" s="93" t="s">
        <v>1470</v>
      </c>
      <c r="D16739" s="95">
        <v>1574</v>
      </c>
      <c r="E16739" s="95">
        <v>1845</v>
      </c>
      <c r="F16739" s="95">
        <v>363626</v>
      </c>
      <c r="G16739" s="95">
        <v>250</v>
      </c>
      <c r="H16739" s="93" t="s">
        <v>8976</v>
      </c>
      <c r="I16739" s="93" t="s">
        <v>23896</v>
      </c>
      <c r="J16739" s="93" t="s">
        <v>20924</v>
      </c>
      <c r="K16739" s="93" t="s">
        <v>6896</v>
      </c>
      <c r="L16739" s="14">
        <f>AND(vyberHrace&lt;&gt;"",ISNUMBER(SEARCH(vyberHrace,$B16739)))</f>
      </c>
      <c r="M16739" s="14">
        <f>AND($I16739=MID(kododd,1,2),$J16739=MID(kododd,3,3))</f>
      </c>
    </row>
    <row r="16740">
      <c r="A16740" s="95">
        <v>3852</v>
      </c>
      <c r="B16740" s="93" t="s">
        <v>1887</v>
      </c>
      <c r="C16740" s="93" t="s">
        <v>1459</v>
      </c>
      <c r="D16740" s="95">
        <v>1659</v>
      </c>
      <c r="E16740" s="95">
        <v>1759</v>
      </c>
      <c r="F16740" s="95">
        <v>399094</v>
      </c>
      <c r="G16740" s="95">
        <v>250</v>
      </c>
      <c r="H16740" s="93" t="s">
        <v>8976</v>
      </c>
      <c r="I16740" s="93" t="s">
        <v>23896</v>
      </c>
      <c r="J16740" s="93" t="s">
        <v>20874</v>
      </c>
      <c r="K16740" s="93" t="s">
        <v>1964</v>
      </c>
      <c r="L16740" s="14">
        <f>AND(vyberHrace&lt;&gt;"",ISNUMBER(SEARCH(vyberHrace,$B16740)))</f>
      </c>
      <c r="M16740" s="14">
        <f>AND($I16740=MID(kododd,1,2),$J16740=MID(kododd,3,3))</f>
      </c>
    </row>
    <row r="16741">
      <c r="A16741" s="95">
        <v>47249</v>
      </c>
      <c r="B16741" s="93" t="s">
        <v>1889</v>
      </c>
      <c r="C16741" s="93" t="s">
        <v>3255</v>
      </c>
      <c r="G16741" s="95">
        <v>0</v>
      </c>
      <c r="H16741" s="93" t="s">
        <v>8976</v>
      </c>
      <c r="I16741" s="93" t="s">
        <v>23896</v>
      </c>
      <c r="J16741" s="93" t="s">
        <v>20864</v>
      </c>
      <c r="K16741" s="93" t="s">
        <v>26135</v>
      </c>
      <c r="L16741" s="14">
        <f>AND(vyberHrace&lt;&gt;"",ISNUMBER(SEARCH(vyberHrace,$B16741)))</f>
      </c>
      <c r="M16741" s="14">
        <f>AND($I16741=MID(kododd,1,2),$J16741=MID(kododd,3,3))</f>
      </c>
    </row>
    <row r="16742">
      <c r="A16742" s="95">
        <v>3385</v>
      </c>
      <c r="B16742" s="93" t="s">
        <v>427</v>
      </c>
      <c r="C16742" s="93" t="s">
        <v>1443</v>
      </c>
      <c r="D16742" s="95">
        <v>1729</v>
      </c>
      <c r="G16742" s="95">
        <v>0</v>
      </c>
      <c r="H16742" s="93" t="s">
        <v>8976</v>
      </c>
      <c r="I16742" s="93" t="s">
        <v>23896</v>
      </c>
      <c r="J16742" s="93" t="s">
        <v>20959</v>
      </c>
      <c r="K16742" s="93" t="s">
        <v>5013</v>
      </c>
      <c r="L16742" s="14">
        <f>AND(vyberHrace&lt;&gt;"",ISNUMBER(SEARCH(vyberHrace,$B16742)))</f>
      </c>
      <c r="M16742" s="14">
        <f>AND($I16742=MID(kododd,1,2),$J16742=MID(kododd,3,3))</f>
      </c>
    </row>
    <row r="16743">
      <c r="A16743" s="95">
        <v>51730</v>
      </c>
      <c r="B16743" s="93" t="s">
        <v>5680</v>
      </c>
      <c r="C16743" s="93" t="s">
        <v>1406</v>
      </c>
      <c r="D16743" s="95">
        <v>1238</v>
      </c>
      <c r="F16743" s="95">
        <v>23755040</v>
      </c>
      <c r="G16743" s="95">
        <v>250</v>
      </c>
      <c r="H16743" s="93" t="s">
        <v>8976</v>
      </c>
      <c r="I16743" s="93" t="s">
        <v>23896</v>
      </c>
      <c r="J16743" s="93" t="s">
        <v>20874</v>
      </c>
      <c r="K16743" s="93" t="s">
        <v>1964</v>
      </c>
      <c r="L16743" s="14">
        <f>AND(vyberHrace&lt;&gt;"",ISNUMBER(SEARCH(vyberHrace,$B16743)))</f>
      </c>
      <c r="M16743" s="14">
        <f>AND($I16743=MID(kododd,1,2),$J16743=MID(kododd,3,3))</f>
      </c>
    </row>
    <row r="16744">
      <c r="A16744" s="95">
        <v>3542</v>
      </c>
      <c r="B16744" s="93" t="s">
        <v>8710</v>
      </c>
      <c r="C16744" s="93" t="s">
        <v>1404</v>
      </c>
      <c r="D16744" s="95">
        <v>1822</v>
      </c>
      <c r="E16744" s="95">
        <v>1850</v>
      </c>
      <c r="F16744" s="95">
        <v>329266</v>
      </c>
      <c r="G16744" s="95">
        <v>250</v>
      </c>
      <c r="H16744" s="93" t="s">
        <v>8976</v>
      </c>
      <c r="I16744" s="93" t="s">
        <v>23896</v>
      </c>
      <c r="J16744" s="93" t="s">
        <v>20855</v>
      </c>
      <c r="K16744" s="93" t="s">
        <v>6857</v>
      </c>
      <c r="L16744" s="14">
        <f>AND(vyberHrace&lt;&gt;"",ISNUMBER(SEARCH(vyberHrace,$B16744)))</f>
      </c>
      <c r="M16744" s="14">
        <f>AND($I16744=MID(kododd,1,2),$J16744=MID(kododd,3,3))</f>
      </c>
    </row>
    <row r="16745">
      <c r="A16745" s="95">
        <v>56157</v>
      </c>
      <c r="B16745" s="93" t="s">
        <v>22698</v>
      </c>
      <c r="C16745" s="93" t="s">
        <v>1424</v>
      </c>
      <c r="G16745" s="95">
        <v>0</v>
      </c>
      <c r="H16745" s="93" t="s">
        <v>8976</v>
      </c>
      <c r="I16745" s="93" t="s">
        <v>23896</v>
      </c>
      <c r="J16745" s="93" t="s">
        <v>20874</v>
      </c>
      <c r="K16745" s="93" t="s">
        <v>1964</v>
      </c>
      <c r="L16745" s="14">
        <f>AND(vyberHrace&lt;&gt;"",ISNUMBER(SEARCH(vyberHrace,$B16745)))</f>
      </c>
      <c r="M16745" s="14">
        <f>AND($I16745=MID(kododd,1,2),$J16745=MID(kododd,3,3))</f>
      </c>
    </row>
    <row r="16746">
      <c r="A16746" s="95">
        <v>56266</v>
      </c>
      <c r="B16746" s="93" t="s">
        <v>22675</v>
      </c>
      <c r="C16746" s="93" t="s">
        <v>1412</v>
      </c>
      <c r="G16746" s="95">
        <v>0</v>
      </c>
      <c r="H16746" s="93" t="s">
        <v>8976</v>
      </c>
      <c r="I16746" s="93" t="s">
        <v>23896</v>
      </c>
      <c r="J16746" s="93" t="s">
        <v>20997</v>
      </c>
      <c r="K16746" s="93" t="s">
        <v>7827</v>
      </c>
      <c r="L16746" s="14">
        <f>AND(vyberHrace&lt;&gt;"",ISNUMBER(SEARCH(vyberHrace,$B16746)))</f>
      </c>
      <c r="M16746" s="14">
        <f>AND($I16746=MID(kododd,1,2),$J16746=MID(kododd,3,3))</f>
      </c>
    </row>
    <row r="16747">
      <c r="A16747" s="95">
        <v>63117</v>
      </c>
      <c r="B16747" s="93" t="s">
        <v>29363</v>
      </c>
      <c r="C16747" s="93" t="s">
        <v>1422</v>
      </c>
      <c r="G16747" s="95">
        <v>250</v>
      </c>
      <c r="H16747" s="93" t="s">
        <v>8976</v>
      </c>
      <c r="I16747" s="93" t="s">
        <v>23896</v>
      </c>
      <c r="J16747" s="93" t="s">
        <v>23414</v>
      </c>
      <c r="K16747" s="93" t="s">
        <v>21379</v>
      </c>
      <c r="L16747" s="14">
        <f>AND(vyberHrace&lt;&gt;"",ISNUMBER(SEARCH(vyberHrace,$B16747)))</f>
      </c>
      <c r="M16747" s="14">
        <f>AND($I16747=MID(kododd,1,2),$J16747=MID(kododd,3,3))</f>
      </c>
    </row>
    <row r="16748">
      <c r="A16748" s="95">
        <v>57379</v>
      </c>
      <c r="B16748" s="93" t="s">
        <v>22676</v>
      </c>
      <c r="C16748" s="93" t="s">
        <v>1411</v>
      </c>
      <c r="G16748" s="95">
        <v>0</v>
      </c>
      <c r="H16748" s="93" t="s">
        <v>8976</v>
      </c>
      <c r="I16748" s="93" t="s">
        <v>23896</v>
      </c>
      <c r="J16748" s="93" t="s">
        <v>20997</v>
      </c>
      <c r="K16748" s="93" t="s">
        <v>7827</v>
      </c>
      <c r="L16748" s="14">
        <f>AND(vyberHrace&lt;&gt;"",ISNUMBER(SEARCH(vyberHrace,$B16748)))</f>
      </c>
      <c r="M16748" s="14">
        <f>AND($I16748=MID(kododd,1,2),$J16748=MID(kododd,3,3))</f>
      </c>
    </row>
    <row r="16749">
      <c r="A16749" s="95">
        <v>44376</v>
      </c>
      <c r="B16749" s="93" t="s">
        <v>14736</v>
      </c>
      <c r="C16749" s="93" t="s">
        <v>1400</v>
      </c>
      <c r="D16749" s="95">
        <v>1304</v>
      </c>
      <c r="F16749" s="95">
        <v>23772425</v>
      </c>
      <c r="G16749" s="95">
        <v>250</v>
      </c>
      <c r="H16749" s="93" t="s">
        <v>8976</v>
      </c>
      <c r="I16749" s="93" t="s">
        <v>23896</v>
      </c>
      <c r="J16749" s="93" t="s">
        <v>20943</v>
      </c>
      <c r="K16749" s="93" t="s">
        <v>9089</v>
      </c>
      <c r="L16749" s="14">
        <f>AND(vyberHrace&lt;&gt;"",ISNUMBER(SEARCH(vyberHrace,$B16749)))</f>
      </c>
      <c r="M16749" s="14">
        <f>AND($I16749=MID(kododd,1,2),$J16749=MID(kododd,3,3))</f>
      </c>
    </row>
    <row r="16750">
      <c r="A16750" s="95">
        <v>37036</v>
      </c>
      <c r="B16750" s="93" t="s">
        <v>14740</v>
      </c>
      <c r="C16750" s="93" t="s">
        <v>1399</v>
      </c>
      <c r="D16750" s="95">
        <v>1437</v>
      </c>
      <c r="E16750" s="95">
        <v>1633</v>
      </c>
      <c r="F16750" s="95">
        <v>381705</v>
      </c>
      <c r="G16750" s="95">
        <v>0</v>
      </c>
      <c r="H16750" s="93" t="s">
        <v>8976</v>
      </c>
      <c r="I16750" s="93" t="s">
        <v>23896</v>
      </c>
      <c r="J16750" s="93" t="s">
        <v>20855</v>
      </c>
      <c r="K16750" s="93" t="s">
        <v>6857</v>
      </c>
      <c r="L16750" s="14">
        <f>AND(vyberHrace&lt;&gt;"",ISNUMBER(SEARCH(vyberHrace,$B16750)))</f>
      </c>
      <c r="M16750" s="14">
        <f>AND($I16750=MID(kododd,1,2),$J16750=MID(kododd,3,3))</f>
      </c>
    </row>
    <row r="16751">
      <c r="A16751" s="95">
        <v>53837</v>
      </c>
      <c r="B16751" s="93" t="s">
        <v>971</v>
      </c>
      <c r="C16751" s="93" t="s">
        <v>3255</v>
      </c>
      <c r="F16751" s="95">
        <v>23759224</v>
      </c>
      <c r="G16751" s="95">
        <v>250</v>
      </c>
      <c r="H16751" s="93" t="s">
        <v>8976</v>
      </c>
      <c r="I16751" s="93" t="s">
        <v>23896</v>
      </c>
      <c r="J16751" s="93" t="s">
        <v>20856</v>
      </c>
      <c r="K16751" s="93" t="s">
        <v>6885</v>
      </c>
      <c r="L16751" s="14">
        <f>AND(vyberHrace&lt;&gt;"",ISNUMBER(SEARCH(vyberHrace,$B16751)))</f>
      </c>
      <c r="M16751" s="14">
        <f>AND($I16751=MID(kododd,1,2),$J16751=MID(kododd,3,3))</f>
      </c>
    </row>
    <row r="16752">
      <c r="A16752" s="95">
        <v>43201</v>
      </c>
      <c r="B16752" s="93" t="s">
        <v>12494</v>
      </c>
      <c r="C16752" s="93" t="s">
        <v>1400</v>
      </c>
      <c r="D16752" s="95">
        <v>1068</v>
      </c>
      <c r="G16752" s="95">
        <v>0</v>
      </c>
      <c r="H16752" s="93" t="s">
        <v>8976</v>
      </c>
      <c r="I16752" s="93" t="s">
        <v>23896</v>
      </c>
      <c r="J16752" s="93" t="s">
        <v>20997</v>
      </c>
      <c r="K16752" s="93" t="s">
        <v>7827</v>
      </c>
      <c r="L16752" s="14">
        <f>AND(vyberHrace&lt;&gt;"",ISNUMBER(SEARCH(vyberHrace,$B16752)))</f>
      </c>
      <c r="M16752" s="14">
        <f>AND($I16752=MID(kododd,1,2),$J16752=MID(kododd,3,3))</f>
      </c>
    </row>
    <row r="16753">
      <c r="A16753" s="95">
        <v>39159</v>
      </c>
      <c r="B16753" s="93" t="s">
        <v>12495</v>
      </c>
      <c r="C16753" s="93" t="s">
        <v>1419</v>
      </c>
      <c r="D16753" s="95">
        <v>1932</v>
      </c>
      <c r="E16753" s="95">
        <v>1981</v>
      </c>
      <c r="F16753" s="95">
        <v>390330</v>
      </c>
      <c r="G16753" s="95">
        <v>250</v>
      </c>
      <c r="H16753" s="93" t="s">
        <v>8976</v>
      </c>
      <c r="I16753" s="93" t="s">
        <v>23896</v>
      </c>
      <c r="J16753" s="93" t="s">
        <v>20855</v>
      </c>
      <c r="K16753" s="93" t="s">
        <v>6857</v>
      </c>
      <c r="L16753" s="14">
        <f>AND(vyberHrace&lt;&gt;"",ISNUMBER(SEARCH(vyberHrace,$B16753)))</f>
      </c>
      <c r="M16753" s="14">
        <f>AND($I16753=MID(kododd,1,2),$J16753=MID(kododd,3,3))</f>
      </c>
    </row>
    <row r="16754">
      <c r="A16754" s="95">
        <v>1387</v>
      </c>
      <c r="B16754" s="93" t="s">
        <v>12500</v>
      </c>
      <c r="C16754" s="93" t="s">
        <v>1468</v>
      </c>
      <c r="D16754" s="95">
        <v>1780</v>
      </c>
      <c r="E16754" s="95">
        <v>1844</v>
      </c>
      <c r="F16754" s="95">
        <v>322962</v>
      </c>
      <c r="G16754" s="95">
        <v>250</v>
      </c>
      <c r="H16754" s="93" t="s">
        <v>8976</v>
      </c>
      <c r="I16754" s="93" t="s">
        <v>23896</v>
      </c>
      <c r="J16754" s="93" t="s">
        <v>20943</v>
      </c>
      <c r="K16754" s="93" t="s">
        <v>9089</v>
      </c>
      <c r="L16754" s="14">
        <f>AND(vyberHrace&lt;&gt;"",ISNUMBER(SEARCH(vyberHrace,$B16754)))</f>
      </c>
      <c r="M16754" s="14">
        <f>AND($I16754=MID(kododd,1,2),$J16754=MID(kododd,3,3))</f>
      </c>
    </row>
    <row r="16755">
      <c r="A16755" s="95">
        <v>32893</v>
      </c>
      <c r="B16755" s="93" t="s">
        <v>12508</v>
      </c>
      <c r="C16755" s="93" t="s">
        <v>1447</v>
      </c>
      <c r="D16755" s="95">
        <v>1489</v>
      </c>
      <c r="G16755" s="95">
        <v>0</v>
      </c>
      <c r="H16755" s="93" t="s">
        <v>8976</v>
      </c>
      <c r="I16755" s="93" t="s">
        <v>23896</v>
      </c>
      <c r="J16755" s="93" t="s">
        <v>20939</v>
      </c>
      <c r="K16755" s="93" t="s">
        <v>5627</v>
      </c>
      <c r="L16755" s="14">
        <f>AND(vyberHrace&lt;&gt;"",ISNUMBER(SEARCH(vyberHrace,$B16755)))</f>
      </c>
      <c r="M16755" s="14">
        <f>AND($I16755=MID(kododd,1,2),$J16755=MID(kododd,3,3))</f>
      </c>
    </row>
    <row r="16756">
      <c r="A16756" s="95">
        <v>63367</v>
      </c>
      <c r="B16756" s="93" t="s">
        <v>29364</v>
      </c>
      <c r="C16756" s="93" t="s">
        <v>1416</v>
      </c>
      <c r="F16756" s="95">
        <v>571001654</v>
      </c>
      <c r="G16756" s="95">
        <v>500</v>
      </c>
      <c r="H16756" s="93" t="s">
        <v>8976</v>
      </c>
      <c r="I16756" s="93" t="s">
        <v>23896</v>
      </c>
      <c r="J16756" s="93" t="s">
        <v>23412</v>
      </c>
      <c r="K16756" s="93" t="s">
        <v>21367</v>
      </c>
      <c r="L16756" s="14">
        <f>AND(vyberHrace&lt;&gt;"",ISNUMBER(SEARCH(vyberHrace,$B16756)))</f>
      </c>
      <c r="M16756" s="14">
        <f>AND($I16756=MID(kododd,1,2),$J16756=MID(kododd,3,3))</f>
      </c>
    </row>
    <row r="16757">
      <c r="A16757" s="95">
        <v>62535</v>
      </c>
      <c r="B16757" s="93" t="s">
        <v>29365</v>
      </c>
      <c r="C16757" s="93" t="s">
        <v>1450</v>
      </c>
      <c r="G16757" s="95">
        <v>250</v>
      </c>
      <c r="H16757" s="93" t="s">
        <v>8976</v>
      </c>
      <c r="I16757" s="93" t="s">
        <v>23896</v>
      </c>
      <c r="J16757" s="93" t="s">
        <v>21029</v>
      </c>
      <c r="K16757" s="93" t="s">
        <v>23953</v>
      </c>
      <c r="L16757" s="14">
        <f>AND(vyberHrace&lt;&gt;"",ISNUMBER(SEARCH(vyberHrace,$B16757)))</f>
      </c>
      <c r="M16757" s="14">
        <f>AND($I16757=MID(kododd,1,2),$J16757=MID(kododd,3,3))</f>
      </c>
    </row>
    <row r="16758">
      <c r="A16758" s="95">
        <v>9407</v>
      </c>
      <c r="B16758" s="93" t="s">
        <v>17241</v>
      </c>
      <c r="C16758" s="93" t="s">
        <v>1423</v>
      </c>
      <c r="D16758" s="95">
        <v>1942</v>
      </c>
      <c r="E16758" s="95">
        <v>1960</v>
      </c>
      <c r="F16758" s="95">
        <v>325678</v>
      </c>
      <c r="G16758" s="95">
        <v>250</v>
      </c>
      <c r="H16758" s="93" t="s">
        <v>8976</v>
      </c>
      <c r="I16758" s="93" t="s">
        <v>23896</v>
      </c>
      <c r="J16758" s="93" t="s">
        <v>20911</v>
      </c>
      <c r="K16758" s="93" t="s">
        <v>26144</v>
      </c>
      <c r="L16758" s="14">
        <f>AND(vyberHrace&lt;&gt;"",ISNUMBER(SEARCH(vyberHrace,$B16758)))</f>
      </c>
      <c r="M16758" s="14">
        <f>AND($I16758=MID(kododd,1,2),$J16758=MID(kododd,3,3))</f>
      </c>
    </row>
    <row r="16759">
      <c r="A16759" s="95">
        <v>47050</v>
      </c>
      <c r="B16759" s="93" t="s">
        <v>17245</v>
      </c>
      <c r="C16759" s="93" t="s">
        <v>1406</v>
      </c>
      <c r="D16759" s="95">
        <v>1650</v>
      </c>
      <c r="E16759" s="95">
        <v>1788</v>
      </c>
      <c r="F16759" s="95">
        <v>23724064</v>
      </c>
      <c r="G16759" s="95">
        <v>250</v>
      </c>
      <c r="H16759" s="93" t="s">
        <v>8976</v>
      </c>
      <c r="I16759" s="93" t="s">
        <v>23896</v>
      </c>
      <c r="J16759" s="93" t="s">
        <v>20927</v>
      </c>
      <c r="K16759" s="93" t="s">
        <v>1501</v>
      </c>
      <c r="L16759" s="14">
        <f>AND(vyberHrace&lt;&gt;"",ISNUMBER(SEARCH(vyberHrace,$B16759)))</f>
      </c>
      <c r="M16759" s="14">
        <f>AND($I16759=MID(kododd,1,2),$J16759=MID(kododd,3,3))</f>
      </c>
    </row>
    <row r="16760">
      <c r="A16760" s="95">
        <v>47051</v>
      </c>
      <c r="B16760" s="93" t="s">
        <v>14976</v>
      </c>
      <c r="C16760" s="93" t="s">
        <v>1406</v>
      </c>
      <c r="D16760" s="95">
        <v>1559</v>
      </c>
      <c r="E16760" s="95">
        <v>1656</v>
      </c>
      <c r="F16760" s="95">
        <v>23724072</v>
      </c>
      <c r="G16760" s="95">
        <v>250</v>
      </c>
      <c r="H16760" s="93" t="s">
        <v>8976</v>
      </c>
      <c r="I16760" s="93" t="s">
        <v>23896</v>
      </c>
      <c r="J16760" s="93" t="s">
        <v>20927</v>
      </c>
      <c r="K16760" s="93" t="s">
        <v>1501</v>
      </c>
      <c r="L16760" s="14">
        <f>AND(vyberHrace&lt;&gt;"",ISNUMBER(SEARCH(vyberHrace,$B16760)))</f>
      </c>
      <c r="M16760" s="14">
        <f>AND($I16760=MID(kododd,1,2),$J16760=MID(kododd,3,3))</f>
      </c>
    </row>
    <row r="16761">
      <c r="A16761" s="95">
        <v>50704</v>
      </c>
      <c r="B16761" s="93" t="s">
        <v>5006</v>
      </c>
      <c r="C16761" s="93" t="s">
        <v>1475</v>
      </c>
      <c r="D16761" s="95">
        <v>1562</v>
      </c>
      <c r="F16761" s="95">
        <v>23756675</v>
      </c>
      <c r="G16761" s="95">
        <v>250</v>
      </c>
      <c r="H16761" s="93" t="s">
        <v>8976</v>
      </c>
      <c r="I16761" s="93" t="s">
        <v>23896</v>
      </c>
      <c r="J16761" s="93" t="s">
        <v>20915</v>
      </c>
      <c r="K16761" s="93" t="s">
        <v>26150</v>
      </c>
      <c r="L16761" s="14">
        <f>AND(vyberHrace&lt;&gt;"",ISNUMBER(SEARCH(vyberHrace,$B16761)))</f>
      </c>
      <c r="M16761" s="14">
        <f>AND($I16761=MID(kododd,1,2),$J16761=MID(kododd,3,3))</f>
      </c>
    </row>
    <row r="16762">
      <c r="A16762" s="95">
        <v>54781</v>
      </c>
      <c r="B16762" s="93" t="s">
        <v>863</v>
      </c>
      <c r="C16762" s="93" t="s">
        <v>1409</v>
      </c>
      <c r="G16762" s="95">
        <v>0</v>
      </c>
      <c r="H16762" s="93" t="s">
        <v>8976</v>
      </c>
      <c r="I16762" s="93" t="s">
        <v>23896</v>
      </c>
      <c r="J16762" s="93" t="s">
        <v>20927</v>
      </c>
      <c r="K16762" s="93" t="s">
        <v>1501</v>
      </c>
      <c r="L16762" s="14">
        <f>AND(vyberHrace&lt;&gt;"",ISNUMBER(SEARCH(vyberHrace,$B16762)))</f>
      </c>
      <c r="M16762" s="14">
        <f>AND($I16762=MID(kododd,1,2),$J16762=MID(kododd,3,3))</f>
      </c>
    </row>
    <row r="16763">
      <c r="A16763" s="95">
        <v>51249</v>
      </c>
      <c r="B16763" s="93" t="s">
        <v>9153</v>
      </c>
      <c r="C16763" s="93" t="s">
        <v>1409</v>
      </c>
      <c r="D16763" s="95">
        <v>1464</v>
      </c>
      <c r="E16763" s="95">
        <v>1701</v>
      </c>
      <c r="F16763" s="95">
        <v>23734841</v>
      </c>
      <c r="G16763" s="95">
        <v>0</v>
      </c>
      <c r="H16763" s="93" t="s">
        <v>8976</v>
      </c>
      <c r="I16763" s="93" t="s">
        <v>23896</v>
      </c>
      <c r="J16763" s="93" t="s">
        <v>20927</v>
      </c>
      <c r="K16763" s="93" t="s">
        <v>1501</v>
      </c>
      <c r="L16763" s="14">
        <f>AND(vyberHrace&lt;&gt;"",ISNUMBER(SEARCH(vyberHrace,$B16763)))</f>
      </c>
      <c r="M16763" s="14">
        <f>AND($I16763=MID(kododd,1,2),$J16763=MID(kododd,3,3))</f>
      </c>
    </row>
    <row r="16764">
      <c r="A16764" s="95">
        <v>52614</v>
      </c>
      <c r="B16764" s="93" t="s">
        <v>5681</v>
      </c>
      <c r="C16764" s="93" t="s">
        <v>1406</v>
      </c>
      <c r="D16764" s="95">
        <v>1134</v>
      </c>
      <c r="G16764" s="95">
        <v>0</v>
      </c>
      <c r="H16764" s="93" t="s">
        <v>8976</v>
      </c>
      <c r="I16764" s="93" t="s">
        <v>23896</v>
      </c>
      <c r="J16764" s="93" t="s">
        <v>20874</v>
      </c>
      <c r="K16764" s="93" t="s">
        <v>1964</v>
      </c>
      <c r="L16764" s="14">
        <f>AND(vyberHrace&lt;&gt;"",ISNUMBER(SEARCH(vyberHrace,$B16764)))</f>
      </c>
      <c r="M16764" s="14">
        <f>AND($I16764=MID(kododd,1,2),$J16764=MID(kododd,3,3))</f>
      </c>
    </row>
    <row r="16765">
      <c r="A16765" s="95">
        <v>57847</v>
      </c>
      <c r="B16765" s="93" t="s">
        <v>24396</v>
      </c>
      <c r="C16765" s="93" t="s">
        <v>1410</v>
      </c>
      <c r="G16765" s="95">
        <v>250</v>
      </c>
      <c r="H16765" s="93" t="s">
        <v>8976</v>
      </c>
      <c r="I16765" s="93" t="s">
        <v>23896</v>
      </c>
      <c r="J16765" s="93" t="s">
        <v>20884</v>
      </c>
      <c r="K16765" s="93" t="s">
        <v>6876</v>
      </c>
      <c r="L16765" s="14">
        <f>AND(vyberHrace&lt;&gt;"",ISNUMBER(SEARCH(vyberHrace,$B16765)))</f>
      </c>
      <c r="M16765" s="14">
        <f>AND($I16765=MID(kododd,1,2),$J16765=MID(kododd,3,3))</f>
      </c>
    </row>
    <row r="16766">
      <c r="A16766" s="95">
        <v>53671</v>
      </c>
      <c r="B16766" s="93" t="s">
        <v>872</v>
      </c>
      <c r="C16766" s="93" t="s">
        <v>1409</v>
      </c>
      <c r="G16766" s="95">
        <v>0</v>
      </c>
      <c r="H16766" s="93" t="s">
        <v>8976</v>
      </c>
      <c r="I16766" s="93" t="s">
        <v>23896</v>
      </c>
      <c r="J16766" s="93" t="s">
        <v>20876</v>
      </c>
      <c r="K16766" s="93" t="s">
        <v>1965</v>
      </c>
      <c r="L16766" s="14">
        <f>AND(vyberHrace&lt;&gt;"",ISNUMBER(SEARCH(vyberHrace,$B16766)))</f>
      </c>
      <c r="M16766" s="14">
        <f>AND($I16766=MID(kododd,1,2),$J16766=MID(kododd,3,3))</f>
      </c>
    </row>
    <row r="16767">
      <c r="A16767" s="95">
        <v>59114</v>
      </c>
      <c r="B16767" s="93" t="s">
        <v>15009</v>
      </c>
      <c r="C16767" s="93" t="s">
        <v>1420</v>
      </c>
      <c r="F16767" s="95">
        <v>23784644</v>
      </c>
      <c r="G16767" s="95">
        <v>250</v>
      </c>
      <c r="H16767" s="93" t="s">
        <v>8976</v>
      </c>
      <c r="I16767" s="93" t="s">
        <v>23896</v>
      </c>
      <c r="J16767" s="93" t="s">
        <v>20923</v>
      </c>
      <c r="K16767" s="93" t="s">
        <v>5569</v>
      </c>
      <c r="L16767" s="14">
        <f>AND(vyberHrace&lt;&gt;"",ISNUMBER(SEARCH(vyberHrace,$B16767)))</f>
      </c>
      <c r="M16767" s="14">
        <f>AND($I16767=MID(kododd,1,2),$J16767=MID(kododd,3,3))</f>
      </c>
    </row>
    <row r="16768">
      <c r="A16768" s="95">
        <v>3691</v>
      </c>
      <c r="B16768" s="93" t="s">
        <v>8067</v>
      </c>
      <c r="C16768" s="93" t="s">
        <v>1427</v>
      </c>
      <c r="D16768" s="95">
        <v>1884</v>
      </c>
      <c r="E16768" s="95">
        <v>1945</v>
      </c>
      <c r="F16768" s="95">
        <v>324230</v>
      </c>
      <c r="G16768" s="95">
        <v>250</v>
      </c>
      <c r="H16768" s="93" t="s">
        <v>8976</v>
      </c>
      <c r="I16768" s="93" t="s">
        <v>23896</v>
      </c>
      <c r="J16768" s="93" t="s">
        <v>20911</v>
      </c>
      <c r="K16768" s="93" t="s">
        <v>26144</v>
      </c>
      <c r="L16768" s="14">
        <f>AND(vyberHrace&lt;&gt;"",ISNUMBER(SEARCH(vyberHrace,$B16768)))</f>
      </c>
      <c r="M16768" s="14">
        <f>AND($I16768=MID(kododd,1,2),$J16768=MID(kododd,3,3))</f>
      </c>
    </row>
    <row r="16769">
      <c r="A16769" s="95">
        <v>62060</v>
      </c>
      <c r="B16769" s="93" t="s">
        <v>28262</v>
      </c>
      <c r="C16769" s="93" t="s">
        <v>1436</v>
      </c>
      <c r="D16769" s="95">
        <v>1260</v>
      </c>
      <c r="G16769" s="95">
        <v>250</v>
      </c>
      <c r="H16769" s="93" t="s">
        <v>8976</v>
      </c>
      <c r="I16769" s="93" t="s">
        <v>23896</v>
      </c>
      <c r="J16769" s="93" t="s">
        <v>20876</v>
      </c>
      <c r="K16769" s="93" t="s">
        <v>1965</v>
      </c>
      <c r="L16769" s="14">
        <f>AND(vyberHrace&lt;&gt;"",ISNUMBER(SEARCH(vyberHrace,$B16769)))</f>
      </c>
      <c r="M16769" s="14">
        <f>AND($I16769=MID(kododd,1,2),$J16769=MID(kododd,3,3))</f>
      </c>
    </row>
    <row r="16770">
      <c r="A16770" s="95">
        <v>51761</v>
      </c>
      <c r="B16770" s="93" t="s">
        <v>5667</v>
      </c>
      <c r="C16770" s="93" t="s">
        <v>1416</v>
      </c>
      <c r="G16770" s="95">
        <v>0</v>
      </c>
      <c r="H16770" s="93" t="s">
        <v>8976</v>
      </c>
      <c r="I16770" s="93" t="s">
        <v>23896</v>
      </c>
      <c r="J16770" s="93" t="s">
        <v>20997</v>
      </c>
      <c r="K16770" s="93" t="s">
        <v>7827</v>
      </c>
      <c r="L16770" s="14">
        <f>AND(vyberHrace&lt;&gt;"",ISNUMBER(SEARCH(vyberHrace,$B16770)))</f>
      </c>
      <c r="M16770" s="14">
        <f>AND($I16770=MID(kododd,1,2),$J16770=MID(kododd,3,3))</f>
      </c>
    </row>
    <row r="16771">
      <c r="A16771" s="95">
        <v>60230</v>
      </c>
      <c r="B16771" s="93" t="s">
        <v>26691</v>
      </c>
      <c r="C16771" s="93" t="s">
        <v>1406</v>
      </c>
      <c r="G16771" s="95">
        <v>250</v>
      </c>
      <c r="H16771" s="93" t="s">
        <v>8976</v>
      </c>
      <c r="I16771" s="93" t="s">
        <v>23896</v>
      </c>
      <c r="J16771" s="93" t="s">
        <v>20913</v>
      </c>
      <c r="K16771" s="93" t="s">
        <v>2015</v>
      </c>
      <c r="L16771" s="14">
        <f>AND(vyberHrace&lt;&gt;"",ISNUMBER(SEARCH(vyberHrace,$B16771)))</f>
      </c>
      <c r="M16771" s="14">
        <f>AND($I16771=MID(kododd,1,2),$J16771=MID(kododd,3,3))</f>
      </c>
    </row>
    <row r="16772">
      <c r="A16772" s="95">
        <v>57924</v>
      </c>
      <c r="B16772" s="93" t="s">
        <v>24466</v>
      </c>
      <c r="C16772" s="93" t="s">
        <v>1450</v>
      </c>
      <c r="G16772" s="95">
        <v>250</v>
      </c>
      <c r="H16772" s="93" t="s">
        <v>8976</v>
      </c>
      <c r="I16772" s="93" t="s">
        <v>23896</v>
      </c>
      <c r="J16772" s="93" t="s">
        <v>20935</v>
      </c>
      <c r="K16772" s="93" t="s">
        <v>23916</v>
      </c>
      <c r="L16772" s="14">
        <f>AND(vyberHrace&lt;&gt;"",ISNUMBER(SEARCH(vyberHrace,$B16772)))</f>
      </c>
      <c r="M16772" s="14">
        <f>AND($I16772=MID(kododd,1,2),$J16772=MID(kododd,3,3))</f>
      </c>
    </row>
    <row r="16773">
      <c r="A16773" s="95">
        <v>58355</v>
      </c>
      <c r="B16773" s="93" t="s">
        <v>24466</v>
      </c>
      <c r="C16773" s="93" t="s">
        <v>1432</v>
      </c>
      <c r="D16773" s="95">
        <v>1470</v>
      </c>
      <c r="F16773" s="95">
        <v>23797533</v>
      </c>
      <c r="G16773" s="95">
        <v>250</v>
      </c>
      <c r="H16773" s="93" t="s">
        <v>8976</v>
      </c>
      <c r="I16773" s="93" t="s">
        <v>23896</v>
      </c>
      <c r="J16773" s="93" t="s">
        <v>20935</v>
      </c>
      <c r="K16773" s="93" t="s">
        <v>23916</v>
      </c>
      <c r="L16773" s="14">
        <f>AND(vyberHrace&lt;&gt;"",ISNUMBER(SEARCH(vyberHrace,$B16773)))</f>
      </c>
      <c r="M16773" s="14">
        <f>AND($I16773=MID(kododd,1,2),$J16773=MID(kododd,3,3))</f>
      </c>
    </row>
    <row r="16774">
      <c r="A16774" s="95">
        <v>63926</v>
      </c>
      <c r="B16774" s="93" t="s">
        <v>30107</v>
      </c>
      <c r="C16774" s="93" t="s">
        <v>1450</v>
      </c>
      <c r="D16774" s="95">
        <v>80437</v>
      </c>
      <c r="E16774" s="95">
        <v>80437</v>
      </c>
      <c r="G16774" s="95">
        <v>250</v>
      </c>
      <c r="H16774" s="93" t="s">
        <v>8976</v>
      </c>
      <c r="I16774" s="93" t="s">
        <v>23896</v>
      </c>
      <c r="J16774" s="93" t="s">
        <v>20856</v>
      </c>
      <c r="K16774" s="93" t="s">
        <v>6885</v>
      </c>
      <c r="L16774" s="14">
        <f>AND(vyberHrace&lt;&gt;"",ISNUMBER(SEARCH(vyberHrace,$B16774)))</f>
      </c>
      <c r="M16774" s="14">
        <f>AND($I16774=MID(kododd,1,2),$J16774=MID(kododd,3,3))</f>
      </c>
    </row>
    <row r="16775">
      <c r="A16775" s="95">
        <v>61916</v>
      </c>
      <c r="B16775" s="93" t="s">
        <v>28128</v>
      </c>
      <c r="C16775" s="93" t="s">
        <v>1412</v>
      </c>
      <c r="D16775" s="95">
        <v>1488</v>
      </c>
      <c r="F16775" s="95">
        <v>23798408</v>
      </c>
      <c r="G16775" s="95">
        <v>250</v>
      </c>
      <c r="H16775" s="93" t="s">
        <v>8976</v>
      </c>
      <c r="I16775" s="93" t="s">
        <v>23896</v>
      </c>
      <c r="J16775" s="93" t="s">
        <v>20979</v>
      </c>
      <c r="K16775" s="93" t="s">
        <v>7806</v>
      </c>
      <c r="L16775" s="14">
        <f>AND(vyberHrace&lt;&gt;"",ISNUMBER(SEARCH(vyberHrace,$B16775)))</f>
      </c>
      <c r="M16775" s="14">
        <f>AND($I16775=MID(kododd,1,2),$J16775=MID(kododd,3,3))</f>
      </c>
    </row>
    <row r="16776">
      <c r="A16776" s="95">
        <v>9565</v>
      </c>
      <c r="B16776" s="93" t="s">
        <v>8079</v>
      </c>
      <c r="C16776" s="93" t="s">
        <v>1432</v>
      </c>
      <c r="D16776" s="95">
        <v>1654</v>
      </c>
      <c r="F16776" s="95">
        <v>23757930</v>
      </c>
      <c r="G16776" s="95">
        <v>250</v>
      </c>
      <c r="H16776" s="93" t="s">
        <v>8976</v>
      </c>
      <c r="I16776" s="93" t="s">
        <v>23896</v>
      </c>
      <c r="J16776" s="93" t="s">
        <v>20859</v>
      </c>
      <c r="K16776" s="93" t="s">
        <v>28058</v>
      </c>
      <c r="L16776" s="14">
        <f>AND(vyberHrace&lt;&gt;"",ISNUMBER(SEARCH(vyberHrace,$B16776)))</f>
      </c>
      <c r="M16776" s="14">
        <f>AND($I16776=MID(kododd,1,2),$J16776=MID(kododd,3,3))</f>
      </c>
    </row>
    <row r="16777">
      <c r="A16777" s="95">
        <v>21575</v>
      </c>
      <c r="B16777" s="93" t="s">
        <v>8080</v>
      </c>
      <c r="C16777" s="93" t="s">
        <v>1474</v>
      </c>
      <c r="D16777" s="95">
        <v>1218</v>
      </c>
      <c r="G16777" s="95">
        <v>250</v>
      </c>
      <c r="H16777" s="93" t="s">
        <v>8976</v>
      </c>
      <c r="I16777" s="93" t="s">
        <v>23896</v>
      </c>
      <c r="J16777" s="93" t="s">
        <v>20934</v>
      </c>
      <c r="K16777" s="93" t="s">
        <v>5663</v>
      </c>
      <c r="L16777" s="14">
        <f>AND(vyberHrace&lt;&gt;"",ISNUMBER(SEARCH(vyberHrace,$B16777)))</f>
      </c>
      <c r="M16777" s="14">
        <f>AND($I16777=MID(kododd,1,2),$J16777=MID(kododd,3,3))</f>
      </c>
    </row>
    <row r="16778">
      <c r="A16778" s="95">
        <v>51715</v>
      </c>
      <c r="B16778" s="93" t="s">
        <v>3973</v>
      </c>
      <c r="C16778" s="93" t="s">
        <v>1412</v>
      </c>
      <c r="D16778" s="95">
        <v>1024</v>
      </c>
      <c r="G16778" s="95">
        <v>0</v>
      </c>
      <c r="H16778" s="93" t="s">
        <v>8976</v>
      </c>
      <c r="I16778" s="93" t="s">
        <v>23896</v>
      </c>
      <c r="J16778" s="93" t="s">
        <v>20994</v>
      </c>
      <c r="K16778" s="93" t="s">
        <v>5630</v>
      </c>
      <c r="L16778" s="14">
        <f>AND(vyberHrace&lt;&gt;"",ISNUMBER(SEARCH(vyberHrace,$B16778)))</f>
      </c>
      <c r="M16778" s="14">
        <f>AND($I16778=MID(kododd,1,2),$J16778=MID(kododd,3,3))</f>
      </c>
    </row>
    <row r="16779">
      <c r="A16779" s="95">
        <v>46524</v>
      </c>
      <c r="B16779" s="93" t="s">
        <v>8257</v>
      </c>
      <c r="C16779" s="93" t="s">
        <v>1464</v>
      </c>
      <c r="D16779" s="95">
        <v>1568</v>
      </c>
      <c r="E16779" s="95">
        <v>1816</v>
      </c>
      <c r="F16779" s="95">
        <v>23757949</v>
      </c>
      <c r="G16779" s="95">
        <v>0</v>
      </c>
      <c r="H16779" s="93" t="s">
        <v>8976</v>
      </c>
      <c r="I16779" s="93" t="s">
        <v>23896</v>
      </c>
      <c r="J16779" s="93" t="s">
        <v>20923</v>
      </c>
      <c r="K16779" s="93" t="s">
        <v>5569</v>
      </c>
      <c r="L16779" s="14">
        <f>AND(vyberHrace&lt;&gt;"",ISNUMBER(SEARCH(vyberHrace,$B16779)))</f>
      </c>
      <c r="M16779" s="14">
        <f>AND($I16779=MID(kododd,1,2),$J16779=MID(kododd,3,3))</f>
      </c>
    </row>
    <row r="16780">
      <c r="A16780" s="95">
        <v>54545</v>
      </c>
      <c r="B16780" s="93" t="s">
        <v>8271</v>
      </c>
      <c r="C16780" s="93" t="s">
        <v>1424</v>
      </c>
      <c r="G16780" s="95">
        <v>0</v>
      </c>
      <c r="H16780" s="93" t="s">
        <v>8976</v>
      </c>
      <c r="I16780" s="93" t="s">
        <v>23896</v>
      </c>
      <c r="J16780" s="93" t="s">
        <v>20874</v>
      </c>
      <c r="K16780" s="93" t="s">
        <v>1964</v>
      </c>
      <c r="L16780" s="14">
        <f>AND(vyberHrace&lt;&gt;"",ISNUMBER(SEARCH(vyberHrace,$B16780)))</f>
      </c>
      <c r="M16780" s="14">
        <f>AND($I16780=MID(kododd,1,2),$J16780=MID(kododd,3,3))</f>
      </c>
    </row>
    <row r="16781">
      <c r="A16781" s="95">
        <v>62293</v>
      </c>
      <c r="B16781" s="93" t="s">
        <v>8271</v>
      </c>
      <c r="C16781" s="93" t="s">
        <v>1450</v>
      </c>
      <c r="G16781" s="95">
        <v>250</v>
      </c>
      <c r="H16781" s="93" t="s">
        <v>8976</v>
      </c>
      <c r="I16781" s="93" t="s">
        <v>23896</v>
      </c>
      <c r="J16781" s="93" t="s">
        <v>20856</v>
      </c>
      <c r="K16781" s="93" t="s">
        <v>6885</v>
      </c>
      <c r="L16781" s="14">
        <f>AND(vyberHrace&lt;&gt;"",ISNUMBER(SEARCH(vyberHrace,$B16781)))</f>
      </c>
      <c r="M16781" s="14">
        <f>AND($I16781=MID(kododd,1,2),$J16781=MID(kododd,3,3))</f>
      </c>
    </row>
    <row r="16782">
      <c r="A16782" s="95">
        <v>41564</v>
      </c>
      <c r="B16782" s="93" t="s">
        <v>8272</v>
      </c>
      <c r="C16782" s="93" t="s">
        <v>1413</v>
      </c>
      <c r="D16782" s="95">
        <v>1034</v>
      </c>
      <c r="G16782" s="95">
        <v>0</v>
      </c>
      <c r="H16782" s="93" t="s">
        <v>8976</v>
      </c>
      <c r="I16782" s="93" t="s">
        <v>23896</v>
      </c>
      <c r="J16782" s="93" t="s">
        <v>21001</v>
      </c>
      <c r="K16782" s="93" t="s">
        <v>6547</v>
      </c>
      <c r="L16782" s="14">
        <f>AND(vyberHrace&lt;&gt;"",ISNUMBER(SEARCH(vyberHrace,$B16782)))</f>
      </c>
      <c r="M16782" s="14">
        <f>AND($I16782=MID(kododd,1,2),$J16782=MID(kododd,3,3))</f>
      </c>
    </row>
    <row r="16783">
      <c r="A16783" s="95">
        <v>63296</v>
      </c>
      <c r="B16783" s="93" t="s">
        <v>14200</v>
      </c>
      <c r="C16783" s="93" t="s">
        <v>1431</v>
      </c>
      <c r="G16783" s="95">
        <v>250</v>
      </c>
      <c r="H16783" s="93" t="s">
        <v>8976</v>
      </c>
      <c r="I16783" s="93" t="s">
        <v>23896</v>
      </c>
      <c r="J16783" s="93" t="s">
        <v>20858</v>
      </c>
      <c r="K16783" s="93" t="s">
        <v>2040</v>
      </c>
      <c r="L16783" s="14">
        <f>AND(vyberHrace&lt;&gt;"",ISNUMBER(SEARCH(vyberHrace,$B16783)))</f>
      </c>
      <c r="M16783" s="14">
        <f>AND($I16783=MID(kododd,1,2),$J16783=MID(kododd,3,3))</f>
      </c>
    </row>
    <row r="16784">
      <c r="A16784" s="95">
        <v>63044</v>
      </c>
      <c r="B16784" s="93" t="s">
        <v>26574</v>
      </c>
      <c r="C16784" s="93" t="s">
        <v>1487</v>
      </c>
      <c r="G16784" s="95">
        <v>250</v>
      </c>
      <c r="H16784" s="93" t="s">
        <v>8976</v>
      </c>
      <c r="I16784" s="93" t="s">
        <v>23896</v>
      </c>
      <c r="J16784" s="93" t="s">
        <v>20884</v>
      </c>
      <c r="K16784" s="93" t="s">
        <v>6876</v>
      </c>
      <c r="L16784" s="14">
        <f>AND(vyberHrace&lt;&gt;"",ISNUMBER(SEARCH(vyberHrace,$B16784)))</f>
      </c>
      <c r="M16784" s="14">
        <f>AND($I16784=MID(kododd,1,2),$J16784=MID(kododd,3,3))</f>
      </c>
    </row>
    <row r="16785">
      <c r="A16785" s="95">
        <v>63817</v>
      </c>
      <c r="B16785" s="93" t="s">
        <v>18948</v>
      </c>
      <c r="C16785" s="93" t="s">
        <v>1439</v>
      </c>
      <c r="G16785" s="95">
        <v>250</v>
      </c>
      <c r="H16785" s="93" t="s">
        <v>8976</v>
      </c>
      <c r="I16785" s="93" t="s">
        <v>23896</v>
      </c>
      <c r="J16785" s="93" t="s">
        <v>20937</v>
      </c>
      <c r="K16785" s="93" t="s">
        <v>5603</v>
      </c>
      <c r="L16785" s="14">
        <f>AND(vyberHrace&lt;&gt;"",ISNUMBER(SEARCH(vyberHrace,$B16785)))</f>
      </c>
      <c r="M16785" s="14">
        <f>AND($I16785=MID(kododd,1,2),$J16785=MID(kododd,3,3))</f>
      </c>
    </row>
    <row r="16786">
      <c r="A16786" s="95">
        <v>50060</v>
      </c>
      <c r="B16786" s="93" t="s">
        <v>14011</v>
      </c>
      <c r="C16786" s="93" t="s">
        <v>1398</v>
      </c>
      <c r="D16786" s="95">
        <v>1267</v>
      </c>
      <c r="G16786" s="95">
        <v>0</v>
      </c>
      <c r="H16786" s="93" t="s">
        <v>8976</v>
      </c>
      <c r="I16786" s="93" t="s">
        <v>23896</v>
      </c>
      <c r="J16786" s="93" t="s">
        <v>20962</v>
      </c>
      <c r="K16786" s="93" t="s">
        <v>3831</v>
      </c>
      <c r="L16786" s="14">
        <f>AND(vyberHrace&lt;&gt;"",ISNUMBER(SEARCH(vyberHrace,$B16786)))</f>
      </c>
      <c r="M16786" s="14">
        <f>AND($I16786=MID(kododd,1,2),$J16786=MID(kododd,3,3))</f>
      </c>
    </row>
    <row r="16787">
      <c r="A16787" s="95">
        <v>48956</v>
      </c>
      <c r="B16787" s="93" t="s">
        <v>8285</v>
      </c>
      <c r="C16787" s="93" t="s">
        <v>3255</v>
      </c>
      <c r="D16787" s="95">
        <v>1218</v>
      </c>
      <c r="E16787" s="95">
        <v>1650</v>
      </c>
      <c r="F16787" s="95">
        <v>23769335</v>
      </c>
      <c r="G16787" s="95">
        <v>250</v>
      </c>
      <c r="H16787" s="93" t="s">
        <v>8976</v>
      </c>
      <c r="I16787" s="93" t="s">
        <v>23896</v>
      </c>
      <c r="J16787" s="93" t="s">
        <v>20954</v>
      </c>
      <c r="K16787" s="93" t="s">
        <v>133</v>
      </c>
      <c r="L16787" s="14">
        <f>AND(vyberHrace&lt;&gt;"",ISNUMBER(SEARCH(vyberHrace,$B16787)))</f>
      </c>
      <c r="M16787" s="14">
        <f>AND($I16787=MID(kododd,1,2),$J16787=MID(kododd,3,3))</f>
      </c>
    </row>
    <row r="16788">
      <c r="A16788" s="95">
        <v>1868</v>
      </c>
      <c r="B16788" s="93" t="s">
        <v>8286</v>
      </c>
      <c r="C16788" s="93" t="s">
        <v>1428</v>
      </c>
      <c r="D16788" s="95">
        <v>1851</v>
      </c>
      <c r="E16788" s="95">
        <v>1908</v>
      </c>
      <c r="F16788" s="95">
        <v>313408</v>
      </c>
      <c r="G16788" s="95">
        <v>250</v>
      </c>
      <c r="H16788" s="93" t="s">
        <v>8976</v>
      </c>
      <c r="I16788" s="93" t="s">
        <v>23896</v>
      </c>
      <c r="J16788" s="93" t="s">
        <v>21002</v>
      </c>
      <c r="K16788" s="93" t="s">
        <v>4931</v>
      </c>
      <c r="L16788" s="14">
        <f>AND(vyberHrace&lt;&gt;"",ISNUMBER(SEARCH(vyberHrace,$B16788)))</f>
      </c>
      <c r="M16788" s="14">
        <f>AND($I16788=MID(kododd,1,2),$J16788=MID(kododd,3,3))</f>
      </c>
    </row>
    <row r="16789">
      <c r="A16789" s="95">
        <v>62292</v>
      </c>
      <c r="B16789" s="93" t="s">
        <v>28469</v>
      </c>
      <c r="C16789" s="93" t="s">
        <v>1406</v>
      </c>
      <c r="G16789" s="95">
        <v>250</v>
      </c>
      <c r="H16789" s="93" t="s">
        <v>8976</v>
      </c>
      <c r="I16789" s="93" t="s">
        <v>23896</v>
      </c>
      <c r="J16789" s="93" t="s">
        <v>20856</v>
      </c>
      <c r="K16789" s="93" t="s">
        <v>6885</v>
      </c>
      <c r="L16789" s="14">
        <f>AND(vyberHrace&lt;&gt;"",ISNUMBER(SEARCH(vyberHrace,$B16789)))</f>
      </c>
      <c r="M16789" s="14">
        <f>AND($I16789=MID(kododd,1,2),$J16789=MID(kododd,3,3))</f>
      </c>
    </row>
    <row r="16790">
      <c r="A16790" s="95">
        <v>51046</v>
      </c>
      <c r="B16790" s="93" t="s">
        <v>7108</v>
      </c>
      <c r="C16790" s="93" t="s">
        <v>1406</v>
      </c>
      <c r="G16790" s="95">
        <v>0</v>
      </c>
      <c r="H16790" s="93" t="s">
        <v>8976</v>
      </c>
      <c r="I16790" s="93" t="s">
        <v>23896</v>
      </c>
      <c r="J16790" s="93" t="s">
        <v>20997</v>
      </c>
      <c r="K16790" s="93" t="s">
        <v>7827</v>
      </c>
      <c r="L16790" s="14">
        <f>AND(vyberHrace&lt;&gt;"",ISNUMBER(SEARCH(vyberHrace,$B16790)))</f>
      </c>
      <c r="M16790" s="14">
        <f>AND($I16790=MID(kododd,1,2),$J16790=MID(kododd,3,3))</f>
      </c>
    </row>
    <row r="16791">
      <c r="A16791" s="95">
        <v>3878</v>
      </c>
      <c r="B16791" s="93" t="s">
        <v>8298</v>
      </c>
      <c r="C16791" s="93" t="s">
        <v>1455</v>
      </c>
      <c r="D16791" s="95">
        <v>1866</v>
      </c>
      <c r="E16791" s="95">
        <v>1936</v>
      </c>
      <c r="F16791" s="95">
        <v>325066</v>
      </c>
      <c r="G16791" s="95">
        <v>250</v>
      </c>
      <c r="H16791" s="93" t="s">
        <v>8976</v>
      </c>
      <c r="I16791" s="93" t="s">
        <v>23896</v>
      </c>
      <c r="J16791" s="93" t="s">
        <v>20855</v>
      </c>
      <c r="K16791" s="93" t="s">
        <v>6857</v>
      </c>
      <c r="L16791" s="14">
        <f>AND(vyberHrace&lt;&gt;"",ISNUMBER(SEARCH(vyberHrace,$B16791)))</f>
      </c>
      <c r="M16791" s="14">
        <f>AND($I16791=MID(kododd,1,2),$J16791=MID(kododd,3,3))</f>
      </c>
    </row>
    <row r="16792">
      <c r="A16792" s="95">
        <v>3375</v>
      </c>
      <c r="B16792" s="93" t="s">
        <v>8300</v>
      </c>
      <c r="C16792" s="93" t="s">
        <v>1427</v>
      </c>
      <c r="D16792" s="95">
        <v>1816</v>
      </c>
      <c r="E16792" s="95">
        <v>1928</v>
      </c>
      <c r="F16792" s="95">
        <v>318540</v>
      </c>
      <c r="G16792" s="95">
        <v>0</v>
      </c>
      <c r="H16792" s="93" t="s">
        <v>8976</v>
      </c>
      <c r="I16792" s="93" t="s">
        <v>23896</v>
      </c>
      <c r="J16792" s="93" t="s">
        <v>20855</v>
      </c>
      <c r="K16792" s="93" t="s">
        <v>6857</v>
      </c>
      <c r="L16792" s="14">
        <f>AND(vyberHrace&lt;&gt;"",ISNUMBER(SEARCH(vyberHrace,$B16792)))</f>
      </c>
      <c r="M16792" s="14">
        <f>AND($I16792=MID(kododd,1,2),$J16792=MID(kododd,3,3))</f>
      </c>
    </row>
    <row r="16793">
      <c r="A16793" s="95">
        <v>3171</v>
      </c>
      <c r="B16793" s="93" t="s">
        <v>8303</v>
      </c>
      <c r="C16793" s="93" t="s">
        <v>1456</v>
      </c>
      <c r="D16793" s="95">
        <v>1758</v>
      </c>
      <c r="E16793" s="95">
        <v>1837</v>
      </c>
      <c r="F16793" s="95">
        <v>377147</v>
      </c>
      <c r="G16793" s="95">
        <v>250</v>
      </c>
      <c r="H16793" s="93" t="s">
        <v>8976</v>
      </c>
      <c r="I16793" s="93" t="s">
        <v>23896</v>
      </c>
      <c r="J16793" s="93" t="s">
        <v>20949</v>
      </c>
      <c r="K16793" s="93" t="s">
        <v>5012</v>
      </c>
      <c r="L16793" s="14">
        <f>AND(vyberHrace&lt;&gt;"",ISNUMBER(SEARCH(vyberHrace,$B16793)))</f>
      </c>
      <c r="M16793" s="14">
        <f>AND($I16793=MID(kododd,1,2),$J16793=MID(kododd,3,3))</f>
      </c>
    </row>
    <row r="16794">
      <c r="A16794" s="95">
        <v>41406</v>
      </c>
      <c r="B16794" s="93" t="s">
        <v>8303</v>
      </c>
      <c r="C16794" s="93" t="s">
        <v>1419</v>
      </c>
      <c r="D16794" s="95">
        <v>1548</v>
      </c>
      <c r="E16794" s="95">
        <v>1651</v>
      </c>
      <c r="F16794" s="95">
        <v>392057</v>
      </c>
      <c r="G16794" s="95">
        <v>250</v>
      </c>
      <c r="H16794" s="93" t="s">
        <v>8976</v>
      </c>
      <c r="I16794" s="93" t="s">
        <v>23896</v>
      </c>
      <c r="J16794" s="93" t="s">
        <v>20949</v>
      </c>
      <c r="K16794" s="93" t="s">
        <v>5012</v>
      </c>
      <c r="L16794" s="14">
        <f>AND(vyberHrace&lt;&gt;"",ISNUMBER(SEARCH(vyberHrace,$B16794)))</f>
      </c>
      <c r="M16794" s="14">
        <f>AND($I16794=MID(kododd,1,2),$J16794=MID(kododd,3,3))</f>
      </c>
    </row>
    <row r="16795">
      <c r="A16795" s="95">
        <v>33310</v>
      </c>
      <c r="B16795" s="93" t="s">
        <v>6126</v>
      </c>
      <c r="C16795" s="93" t="s">
        <v>1399</v>
      </c>
      <c r="D16795" s="95">
        <v>2021</v>
      </c>
      <c r="E16795" s="95">
        <v>2046</v>
      </c>
      <c r="F16795" s="95">
        <v>358207</v>
      </c>
      <c r="G16795" s="95">
        <v>250</v>
      </c>
      <c r="H16795" s="93" t="s">
        <v>8976</v>
      </c>
      <c r="I16795" s="93" t="s">
        <v>23896</v>
      </c>
      <c r="J16795" s="93" t="s">
        <v>20975</v>
      </c>
      <c r="K16795" s="93" t="s">
        <v>4922</v>
      </c>
      <c r="L16795" s="14">
        <f>AND(vyberHrace&lt;&gt;"",ISNUMBER(SEARCH(vyberHrace,$B16795)))</f>
      </c>
      <c r="M16795" s="14">
        <f>AND($I16795=MID(kododd,1,2),$J16795=MID(kododd,3,3))</f>
      </c>
    </row>
    <row r="16796">
      <c r="A16796" s="95">
        <v>3236</v>
      </c>
      <c r="B16796" s="93" t="s">
        <v>15874</v>
      </c>
      <c r="C16796" s="93" t="s">
        <v>1467</v>
      </c>
      <c r="D16796" s="95">
        <v>1729</v>
      </c>
      <c r="E16796" s="95">
        <v>1906</v>
      </c>
      <c r="F16796" s="95">
        <v>305901</v>
      </c>
      <c r="G16796" s="95">
        <v>0</v>
      </c>
      <c r="H16796" s="93" t="s">
        <v>8976</v>
      </c>
      <c r="I16796" s="93" t="s">
        <v>23896</v>
      </c>
      <c r="J16796" s="93" t="s">
        <v>20927</v>
      </c>
      <c r="K16796" s="93" t="s">
        <v>1501</v>
      </c>
      <c r="L16796" s="14">
        <f>AND(vyberHrace&lt;&gt;"",ISNUMBER(SEARCH(vyberHrace,$B16796)))</f>
      </c>
      <c r="M16796" s="14">
        <f>AND($I16796=MID(kododd,1,2),$J16796=MID(kododd,3,3))</f>
      </c>
    </row>
    <row r="16797">
      <c r="A16797" s="95">
        <v>43246</v>
      </c>
      <c r="B16797" s="93" t="s">
        <v>15876</v>
      </c>
      <c r="C16797" s="93" t="s">
        <v>1419</v>
      </c>
      <c r="D16797" s="95">
        <v>1030</v>
      </c>
      <c r="G16797" s="95">
        <v>0</v>
      </c>
      <c r="H16797" s="93" t="s">
        <v>8976</v>
      </c>
      <c r="I16797" s="93" t="s">
        <v>23896</v>
      </c>
      <c r="J16797" s="93" t="s">
        <v>20864</v>
      </c>
      <c r="K16797" s="93" t="s">
        <v>26135</v>
      </c>
      <c r="L16797" s="14">
        <f>AND(vyberHrace&lt;&gt;"",ISNUMBER(SEARCH(vyberHrace,$B16797)))</f>
      </c>
      <c r="M16797" s="14">
        <f>AND($I16797=MID(kododd,1,2),$J16797=MID(kododd,3,3))</f>
      </c>
    </row>
    <row r="16798">
      <c r="A16798" s="95">
        <v>2308</v>
      </c>
      <c r="B16798" s="93" t="s">
        <v>15879</v>
      </c>
      <c r="C16798" s="93" t="s">
        <v>1465</v>
      </c>
      <c r="D16798" s="95">
        <v>1908</v>
      </c>
      <c r="E16798" s="95">
        <v>1947</v>
      </c>
      <c r="F16798" s="95">
        <v>321400</v>
      </c>
      <c r="G16798" s="95">
        <v>250</v>
      </c>
      <c r="H16798" s="93" t="s">
        <v>8976</v>
      </c>
      <c r="I16798" s="93" t="s">
        <v>23896</v>
      </c>
      <c r="J16798" s="93" t="s">
        <v>20954</v>
      </c>
      <c r="K16798" s="93" t="s">
        <v>133</v>
      </c>
      <c r="L16798" s="14">
        <f>AND(vyberHrace&lt;&gt;"",ISNUMBER(SEARCH(vyberHrace,$B16798)))</f>
      </c>
      <c r="M16798" s="14">
        <f>AND($I16798=MID(kododd,1,2),$J16798=MID(kododd,3,3))</f>
      </c>
    </row>
    <row r="16799">
      <c r="A16799" s="95">
        <v>14342</v>
      </c>
      <c r="B16799" s="93" t="s">
        <v>15880</v>
      </c>
      <c r="C16799" s="93" t="s">
        <v>1475</v>
      </c>
      <c r="D16799" s="95">
        <v>2216</v>
      </c>
      <c r="E16799" s="95">
        <v>2233</v>
      </c>
      <c r="F16799" s="95">
        <v>325058</v>
      </c>
      <c r="G16799" s="95">
        <v>250</v>
      </c>
      <c r="H16799" s="93" t="s">
        <v>8976</v>
      </c>
      <c r="I16799" s="93" t="s">
        <v>23896</v>
      </c>
      <c r="J16799" s="93" t="s">
        <v>20954</v>
      </c>
      <c r="K16799" s="93" t="s">
        <v>133</v>
      </c>
      <c r="L16799" s="14">
        <f>AND(vyberHrace&lt;&gt;"",ISNUMBER(SEARCH(vyberHrace,$B16799)))</f>
      </c>
      <c r="M16799" s="14">
        <f>AND($I16799=MID(kododd,1,2),$J16799=MID(kododd,3,3))</f>
      </c>
    </row>
    <row r="16800">
      <c r="A16800" s="95">
        <v>15231</v>
      </c>
      <c r="B16800" s="93" t="s">
        <v>15881</v>
      </c>
      <c r="C16800" s="93" t="s">
        <v>1454</v>
      </c>
      <c r="D16800" s="95">
        <v>1579</v>
      </c>
      <c r="E16800" s="95">
        <v>1715</v>
      </c>
      <c r="F16800" s="95">
        <v>333573</v>
      </c>
      <c r="G16800" s="95">
        <v>250</v>
      </c>
      <c r="H16800" s="93" t="s">
        <v>8976</v>
      </c>
      <c r="I16800" s="93" t="s">
        <v>23896</v>
      </c>
      <c r="J16800" s="93" t="s">
        <v>20954</v>
      </c>
      <c r="K16800" s="93" t="s">
        <v>133</v>
      </c>
      <c r="L16800" s="14">
        <f>AND(vyberHrace&lt;&gt;"",ISNUMBER(SEARCH(vyberHrace,$B16800)))</f>
      </c>
      <c r="M16800" s="14">
        <f>AND($I16800=MID(kododd,1,2),$J16800=MID(kododd,3,3))</f>
      </c>
    </row>
    <row r="16801">
      <c r="A16801" s="95">
        <v>35791</v>
      </c>
      <c r="B16801" s="93" t="s">
        <v>26196</v>
      </c>
      <c r="C16801" s="93" t="s">
        <v>1448</v>
      </c>
      <c r="D16801" s="95">
        <v>1284</v>
      </c>
      <c r="G16801" s="95">
        <v>0</v>
      </c>
      <c r="H16801" s="93" t="s">
        <v>8976</v>
      </c>
      <c r="I16801" s="93" t="s">
        <v>23896</v>
      </c>
      <c r="J16801" s="93" t="s">
        <v>23412</v>
      </c>
      <c r="K16801" s="93" t="s">
        <v>21367</v>
      </c>
      <c r="L16801" s="14">
        <f>AND(vyberHrace&lt;&gt;"",ISNUMBER(SEARCH(vyberHrace,$B16801)))</f>
      </c>
      <c r="M16801" s="14">
        <f>AND($I16801=MID(kododd,1,2),$J16801=MID(kododd,3,3))</f>
      </c>
    </row>
    <row r="16802">
      <c r="A16802" s="95">
        <v>3562</v>
      </c>
      <c r="B16802" s="93" t="s">
        <v>18264</v>
      </c>
      <c r="C16802" s="93" t="s">
        <v>1435</v>
      </c>
      <c r="D16802" s="95">
        <v>1753</v>
      </c>
      <c r="E16802" s="95">
        <v>1844</v>
      </c>
      <c r="F16802" s="95">
        <v>23727438</v>
      </c>
      <c r="G16802" s="95">
        <v>250</v>
      </c>
      <c r="H16802" s="93" t="s">
        <v>8976</v>
      </c>
      <c r="I16802" s="93" t="s">
        <v>23896</v>
      </c>
      <c r="J16802" s="93" t="s">
        <v>21010</v>
      </c>
      <c r="K16802" s="93" t="s">
        <v>5670</v>
      </c>
      <c r="L16802" s="14">
        <f>AND(vyberHrace&lt;&gt;"",ISNUMBER(SEARCH(vyberHrace,$B16802)))</f>
      </c>
      <c r="M16802" s="14">
        <f>AND($I16802=MID(kododd,1,2),$J16802=MID(kododd,3,3))</f>
      </c>
    </row>
    <row r="16803">
      <c r="A16803" s="95">
        <v>57944</v>
      </c>
      <c r="B16803" s="93" t="s">
        <v>24485</v>
      </c>
      <c r="C16803" s="93" t="s">
        <v>1412</v>
      </c>
      <c r="D16803" s="95">
        <v>1547</v>
      </c>
      <c r="E16803" s="95">
        <v>1711</v>
      </c>
      <c r="F16803" s="95">
        <v>23773995</v>
      </c>
      <c r="G16803" s="95">
        <v>250</v>
      </c>
      <c r="H16803" s="93" t="s">
        <v>8976</v>
      </c>
      <c r="I16803" s="93" t="s">
        <v>23896</v>
      </c>
      <c r="J16803" s="93" t="s">
        <v>20864</v>
      </c>
      <c r="K16803" s="93" t="s">
        <v>26135</v>
      </c>
      <c r="L16803" s="14">
        <f>AND(vyberHrace&lt;&gt;"",ISNUMBER(SEARCH(vyberHrace,$B16803)))</f>
      </c>
      <c r="M16803" s="14">
        <f>AND($I16803=MID(kododd,1,2),$J16803=MID(kododd,3,3))</f>
      </c>
    </row>
    <row r="16804">
      <c r="A16804" s="95">
        <v>35563</v>
      </c>
      <c r="B16804" s="93" t="s">
        <v>18266</v>
      </c>
      <c r="C16804" s="93" t="s">
        <v>1415</v>
      </c>
      <c r="D16804" s="95">
        <v>1505</v>
      </c>
      <c r="F16804" s="95">
        <v>23756900</v>
      </c>
      <c r="G16804" s="95">
        <v>250</v>
      </c>
      <c r="H16804" s="93" t="s">
        <v>8976</v>
      </c>
      <c r="I16804" s="93" t="s">
        <v>23896</v>
      </c>
      <c r="J16804" s="93" t="s">
        <v>21010</v>
      </c>
      <c r="K16804" s="93" t="s">
        <v>5670</v>
      </c>
      <c r="L16804" s="14">
        <f>AND(vyberHrace&lt;&gt;"",ISNUMBER(SEARCH(vyberHrace,$B16804)))</f>
      </c>
      <c r="M16804" s="14">
        <f>AND($I16804=MID(kododd,1,2),$J16804=MID(kododd,3,3))</f>
      </c>
    </row>
    <row r="16805">
      <c r="A16805" s="95">
        <v>15592</v>
      </c>
      <c r="B16805" s="93" t="s">
        <v>18283</v>
      </c>
      <c r="C16805" s="93" t="s">
        <v>1434</v>
      </c>
      <c r="D16805" s="95">
        <v>1684</v>
      </c>
      <c r="F16805" s="95">
        <v>23757957</v>
      </c>
      <c r="G16805" s="95">
        <v>0</v>
      </c>
      <c r="H16805" s="93" t="s">
        <v>8976</v>
      </c>
      <c r="I16805" s="93" t="s">
        <v>23896</v>
      </c>
      <c r="J16805" s="93" t="s">
        <v>20937</v>
      </c>
      <c r="K16805" s="93" t="s">
        <v>5603</v>
      </c>
      <c r="L16805" s="14">
        <f>AND(vyberHrace&lt;&gt;"",ISNUMBER(SEARCH(vyberHrace,$B16805)))</f>
      </c>
      <c r="M16805" s="14">
        <f>AND($I16805=MID(kododd,1,2),$J16805=MID(kododd,3,3))</f>
      </c>
    </row>
    <row r="16806">
      <c r="A16806" s="95">
        <v>56889</v>
      </c>
      <c r="B16806" s="93" t="s">
        <v>22761</v>
      </c>
      <c r="C16806" s="93" t="s">
        <v>1406</v>
      </c>
      <c r="D16806" s="95">
        <v>1253</v>
      </c>
      <c r="F16806" s="95">
        <v>23784750</v>
      </c>
      <c r="G16806" s="95">
        <v>250</v>
      </c>
      <c r="H16806" s="93" t="s">
        <v>8976</v>
      </c>
      <c r="I16806" s="93" t="s">
        <v>23896</v>
      </c>
      <c r="J16806" s="93" t="s">
        <v>20845</v>
      </c>
      <c r="K16806" s="93" t="s">
        <v>8980</v>
      </c>
      <c r="L16806" s="14">
        <f>AND(vyberHrace&lt;&gt;"",ISNUMBER(SEARCH(vyberHrace,$B16806)))</f>
      </c>
      <c r="M16806" s="14">
        <f>AND($I16806=MID(kododd,1,2),$J16806=MID(kododd,3,3))</f>
      </c>
    </row>
    <row r="16807">
      <c r="A16807" s="95">
        <v>48958</v>
      </c>
      <c r="B16807" s="93" t="s">
        <v>18287</v>
      </c>
      <c r="C16807" s="93" t="s">
        <v>3255</v>
      </c>
      <c r="G16807" s="95">
        <v>0</v>
      </c>
      <c r="H16807" s="93" t="s">
        <v>8976</v>
      </c>
      <c r="I16807" s="93" t="s">
        <v>23896</v>
      </c>
      <c r="J16807" s="93" t="s">
        <v>20954</v>
      </c>
      <c r="K16807" s="93" t="s">
        <v>133</v>
      </c>
      <c r="L16807" s="14">
        <f>AND(vyberHrace&lt;&gt;"",ISNUMBER(SEARCH(vyberHrace,$B16807)))</f>
      </c>
      <c r="M16807" s="14">
        <f>AND($I16807=MID(kododd,1,2),$J16807=MID(kododd,3,3))</f>
      </c>
    </row>
    <row r="16808">
      <c r="A16808" s="95">
        <v>52273</v>
      </c>
      <c r="B16808" s="93" t="s">
        <v>18289</v>
      </c>
      <c r="C16808" s="93" t="s">
        <v>1412</v>
      </c>
      <c r="G16808" s="95">
        <v>0</v>
      </c>
      <c r="H16808" s="93" t="s">
        <v>8976</v>
      </c>
      <c r="I16808" s="93" t="s">
        <v>23896</v>
      </c>
      <c r="J16808" s="93" t="s">
        <v>20954</v>
      </c>
      <c r="K16808" s="93" t="s">
        <v>133</v>
      </c>
      <c r="L16808" s="14">
        <f>AND(vyberHrace&lt;&gt;"",ISNUMBER(SEARCH(vyberHrace,$B16808)))</f>
      </c>
      <c r="M16808" s="14">
        <f>AND($I16808=MID(kododd,1,2),$J16808=MID(kododd,3,3))</f>
      </c>
    </row>
    <row r="16809">
      <c r="A16809" s="95">
        <v>2347</v>
      </c>
      <c r="B16809" s="93" t="s">
        <v>18290</v>
      </c>
      <c r="C16809" s="93" t="s">
        <v>1433</v>
      </c>
      <c r="D16809" s="95">
        <v>1874</v>
      </c>
      <c r="E16809" s="95">
        <v>1904</v>
      </c>
      <c r="F16809" s="95">
        <v>23719206</v>
      </c>
      <c r="G16809" s="95">
        <v>0</v>
      </c>
      <c r="H16809" s="93" t="s">
        <v>8976</v>
      </c>
      <c r="I16809" s="93" t="s">
        <v>23896</v>
      </c>
      <c r="J16809" s="93" t="s">
        <v>20954</v>
      </c>
      <c r="K16809" s="93" t="s">
        <v>133</v>
      </c>
      <c r="L16809" s="14">
        <f>AND(vyberHrace&lt;&gt;"",ISNUMBER(SEARCH(vyberHrace,$B16809)))</f>
      </c>
      <c r="M16809" s="14">
        <f>AND($I16809=MID(kododd,1,2),$J16809=MID(kododd,3,3))</f>
      </c>
    </row>
    <row r="16810">
      <c r="A16810" s="95">
        <v>42213</v>
      </c>
      <c r="B16810" s="93" t="s">
        <v>18291</v>
      </c>
      <c r="C16810" s="93" t="s">
        <v>1399</v>
      </c>
      <c r="D16810" s="95">
        <v>1261</v>
      </c>
      <c r="F16810" s="95">
        <v>23757965</v>
      </c>
      <c r="G16810" s="95">
        <v>250</v>
      </c>
      <c r="H16810" s="93" t="s">
        <v>8976</v>
      </c>
      <c r="I16810" s="93" t="s">
        <v>23896</v>
      </c>
      <c r="J16810" s="93" t="s">
        <v>20920</v>
      </c>
      <c r="K16810" s="93" t="s">
        <v>3592</v>
      </c>
      <c r="L16810" s="14">
        <f>AND(vyberHrace&lt;&gt;"",ISNUMBER(SEARCH(vyberHrace,$B16810)))</f>
      </c>
      <c r="M16810" s="14">
        <f>AND($I16810=MID(kododd,1,2),$J16810=MID(kododd,3,3))</f>
      </c>
    </row>
    <row r="16811">
      <c r="A16811" s="95">
        <v>42051</v>
      </c>
      <c r="B16811" s="93" t="s">
        <v>18292</v>
      </c>
      <c r="C16811" s="93" t="s">
        <v>1408</v>
      </c>
      <c r="D16811" s="95">
        <v>1005</v>
      </c>
      <c r="F16811" s="95">
        <v>23770406</v>
      </c>
      <c r="G16811" s="95">
        <v>250</v>
      </c>
      <c r="H16811" s="93" t="s">
        <v>8976</v>
      </c>
      <c r="I16811" s="93" t="s">
        <v>23896</v>
      </c>
      <c r="J16811" s="93" t="s">
        <v>20859</v>
      </c>
      <c r="K16811" s="93" t="s">
        <v>28058</v>
      </c>
      <c r="L16811" s="14">
        <f>AND(vyberHrace&lt;&gt;"",ISNUMBER(SEARCH(vyberHrace,$B16811)))</f>
      </c>
      <c r="M16811" s="14">
        <f>AND($I16811=MID(kododd,1,2),$J16811=MID(kododd,3,3))</f>
      </c>
    </row>
    <row r="16812">
      <c r="A16812" s="95">
        <v>12262</v>
      </c>
      <c r="B16812" s="93" t="s">
        <v>18293</v>
      </c>
      <c r="C16812" s="93" t="s">
        <v>1436</v>
      </c>
      <c r="D16812" s="95">
        <v>2135</v>
      </c>
      <c r="E16812" s="95">
        <v>2079</v>
      </c>
      <c r="F16812" s="95">
        <v>321117</v>
      </c>
      <c r="G16812" s="95">
        <v>250</v>
      </c>
      <c r="H16812" s="93" t="s">
        <v>8976</v>
      </c>
      <c r="I16812" s="93" t="s">
        <v>23896</v>
      </c>
      <c r="J16812" s="93" t="s">
        <v>20959</v>
      </c>
      <c r="K16812" s="93" t="s">
        <v>5013</v>
      </c>
      <c r="L16812" s="14">
        <f>AND(vyberHrace&lt;&gt;"",ISNUMBER(SEARCH(vyberHrace,$B16812)))</f>
      </c>
      <c r="M16812" s="14">
        <f>AND($I16812=MID(kododd,1,2),$J16812=MID(kododd,3,3))</f>
      </c>
    </row>
    <row r="16813">
      <c r="A16813" s="95">
        <v>62693</v>
      </c>
      <c r="B16813" s="93" t="s">
        <v>29366</v>
      </c>
      <c r="C16813" s="93" t="s">
        <v>1487</v>
      </c>
      <c r="F16813" s="95">
        <v>23790067</v>
      </c>
      <c r="G16813" s="95">
        <v>250</v>
      </c>
      <c r="H16813" s="93" t="s">
        <v>8976</v>
      </c>
      <c r="I16813" s="93" t="s">
        <v>23896</v>
      </c>
      <c r="J16813" s="93" t="s">
        <v>20959</v>
      </c>
      <c r="K16813" s="93" t="s">
        <v>5013</v>
      </c>
      <c r="L16813" s="14">
        <f>AND(vyberHrace&lt;&gt;"",ISNUMBER(SEARCH(vyberHrace,$B16813)))</f>
      </c>
      <c r="M16813" s="14">
        <f>AND($I16813=MID(kododd,1,2),$J16813=MID(kododd,3,3))</f>
      </c>
    </row>
    <row r="16814">
      <c r="A16814" s="95">
        <v>46123</v>
      </c>
      <c r="B16814" s="93" t="s">
        <v>18295</v>
      </c>
      <c r="C16814" s="93" t="s">
        <v>1400</v>
      </c>
      <c r="D16814" s="95">
        <v>1406</v>
      </c>
      <c r="E16814" s="95">
        <v>1577</v>
      </c>
      <c r="F16814" s="95">
        <v>23713844</v>
      </c>
      <c r="G16814" s="95">
        <v>0</v>
      </c>
      <c r="H16814" s="93" t="s">
        <v>8976</v>
      </c>
      <c r="I16814" s="93" t="s">
        <v>23896</v>
      </c>
      <c r="J16814" s="93" t="s">
        <v>20864</v>
      </c>
      <c r="K16814" s="93" t="s">
        <v>26135</v>
      </c>
      <c r="L16814" s="14">
        <f>AND(vyberHrace&lt;&gt;"",ISNUMBER(SEARCH(vyberHrace,$B16814)))</f>
      </c>
      <c r="M16814" s="14">
        <f>AND($I16814=MID(kododd,1,2),$J16814=MID(kododd,3,3))</f>
      </c>
    </row>
    <row r="16815">
      <c r="A16815" s="95">
        <v>1470</v>
      </c>
      <c r="B16815" s="93" t="s">
        <v>8512</v>
      </c>
      <c r="C16815" s="93" t="s">
        <v>1440</v>
      </c>
      <c r="D16815" s="95">
        <v>1885</v>
      </c>
      <c r="E16815" s="95">
        <v>1928</v>
      </c>
      <c r="F16815" s="95">
        <v>319376</v>
      </c>
      <c r="G16815" s="95">
        <v>250</v>
      </c>
      <c r="H16815" s="93" t="s">
        <v>8976</v>
      </c>
      <c r="I16815" s="93" t="s">
        <v>23896</v>
      </c>
      <c r="J16815" s="93" t="s">
        <v>20949</v>
      </c>
      <c r="K16815" s="93" t="s">
        <v>5012</v>
      </c>
      <c r="L16815" s="14">
        <f>AND(vyberHrace&lt;&gt;"",ISNUMBER(SEARCH(vyberHrace,$B16815)))</f>
      </c>
      <c r="M16815" s="14">
        <f>AND($I16815=MID(kododd,1,2),$J16815=MID(kododd,3,3))</f>
      </c>
    </row>
    <row r="16816">
      <c r="A16816" s="95">
        <v>44782</v>
      </c>
      <c r="B16816" s="93" t="s">
        <v>8525</v>
      </c>
      <c r="C16816" s="93" t="s">
        <v>1416</v>
      </c>
      <c r="G16816" s="95">
        <v>0</v>
      </c>
      <c r="H16816" s="93" t="s">
        <v>8976</v>
      </c>
      <c r="I16816" s="93" t="s">
        <v>23896</v>
      </c>
      <c r="J16816" s="93" t="s">
        <v>20864</v>
      </c>
      <c r="K16816" s="93" t="s">
        <v>26135</v>
      </c>
      <c r="L16816" s="14">
        <f>AND(vyberHrace&lt;&gt;"",ISNUMBER(SEARCH(vyberHrace,$B16816)))</f>
      </c>
      <c r="M16816" s="14">
        <f>AND($I16816=MID(kododd,1,2),$J16816=MID(kododd,3,3))</f>
      </c>
    </row>
    <row r="16817">
      <c r="A16817" s="95">
        <v>37726</v>
      </c>
      <c r="B16817" s="93" t="s">
        <v>8529</v>
      </c>
      <c r="C16817" s="93" t="s">
        <v>1438</v>
      </c>
      <c r="D16817" s="95">
        <v>1211</v>
      </c>
      <c r="G16817" s="95">
        <v>0</v>
      </c>
      <c r="H16817" s="93" t="s">
        <v>8976</v>
      </c>
      <c r="I16817" s="93" t="s">
        <v>23896</v>
      </c>
      <c r="J16817" s="93" t="s">
        <v>20994</v>
      </c>
      <c r="K16817" s="93" t="s">
        <v>5630</v>
      </c>
      <c r="L16817" s="14">
        <f>AND(vyberHrace&lt;&gt;"",ISNUMBER(SEARCH(vyberHrace,$B16817)))</f>
      </c>
      <c r="M16817" s="14">
        <f>AND($I16817=MID(kododd,1,2),$J16817=MID(kododd,3,3))</f>
      </c>
    </row>
    <row r="16818">
      <c r="A16818" s="95">
        <v>40825</v>
      </c>
      <c r="B16818" s="93" t="s">
        <v>8542</v>
      </c>
      <c r="C16818" s="93" t="s">
        <v>1410</v>
      </c>
      <c r="D16818" s="95">
        <v>2045</v>
      </c>
      <c r="E16818" s="95">
        <v>2041</v>
      </c>
      <c r="F16818" s="95">
        <v>386065</v>
      </c>
      <c r="G16818" s="95">
        <v>0</v>
      </c>
      <c r="H16818" s="93" t="s">
        <v>8976</v>
      </c>
      <c r="I16818" s="93" t="s">
        <v>23896</v>
      </c>
      <c r="J16818" s="93" t="s">
        <v>20864</v>
      </c>
      <c r="K16818" s="93" t="s">
        <v>26135</v>
      </c>
      <c r="L16818" s="14">
        <f>AND(vyberHrace&lt;&gt;"",ISNUMBER(SEARCH(vyberHrace,$B16818)))</f>
      </c>
      <c r="M16818" s="14">
        <f>AND($I16818=MID(kododd,1,2),$J16818=MID(kododd,3,3))</f>
      </c>
    </row>
    <row r="16819">
      <c r="A16819" s="95">
        <v>45408</v>
      </c>
      <c r="B16819" s="93" t="s">
        <v>8543</v>
      </c>
      <c r="C16819" s="93" t="s">
        <v>1462</v>
      </c>
      <c r="D16819" s="95">
        <v>1574</v>
      </c>
      <c r="E16819" s="95">
        <v>1707</v>
      </c>
      <c r="F16819" s="95">
        <v>23707844</v>
      </c>
      <c r="G16819" s="95">
        <v>250</v>
      </c>
      <c r="H16819" s="93" t="s">
        <v>8976</v>
      </c>
      <c r="I16819" s="93" t="s">
        <v>23896</v>
      </c>
      <c r="J16819" s="93" t="s">
        <v>20874</v>
      </c>
      <c r="K16819" s="93" t="s">
        <v>1964</v>
      </c>
      <c r="L16819" s="14">
        <f>AND(vyberHrace&lt;&gt;"",ISNUMBER(SEARCH(vyberHrace,$B16819)))</f>
      </c>
      <c r="M16819" s="14">
        <f>AND($I16819=MID(kododd,1,2),$J16819=MID(kododd,3,3))</f>
      </c>
    </row>
    <row r="16820">
      <c r="A16820" s="95">
        <v>59759</v>
      </c>
      <c r="B16820" s="93" t="s">
        <v>26274</v>
      </c>
      <c r="C16820" s="93" t="s">
        <v>1450</v>
      </c>
      <c r="F16820" s="95">
        <v>23795271</v>
      </c>
      <c r="G16820" s="95">
        <v>250</v>
      </c>
      <c r="H16820" s="93" t="s">
        <v>8976</v>
      </c>
      <c r="I16820" s="93" t="s">
        <v>23896</v>
      </c>
      <c r="J16820" s="93" t="s">
        <v>20924</v>
      </c>
      <c r="K16820" s="93" t="s">
        <v>6896</v>
      </c>
      <c r="L16820" s="14">
        <f>AND(vyberHrace&lt;&gt;"",ISNUMBER(SEARCH(vyberHrace,$B16820)))</f>
      </c>
      <c r="M16820" s="14">
        <f>AND($I16820=MID(kododd,1,2),$J16820=MID(kododd,3,3))</f>
      </c>
    </row>
    <row r="16821">
      <c r="A16821" s="95">
        <v>64008</v>
      </c>
      <c r="B16821" s="93" t="s">
        <v>30161</v>
      </c>
      <c r="C16821" s="93" t="s">
        <v>1488</v>
      </c>
      <c r="D16821" s="95">
        <v>80621</v>
      </c>
      <c r="E16821" s="95">
        <v>80621</v>
      </c>
      <c r="G16821" s="95">
        <v>250</v>
      </c>
      <c r="H16821" s="93" t="s">
        <v>8976</v>
      </c>
      <c r="I16821" s="93" t="s">
        <v>23896</v>
      </c>
      <c r="J16821" s="93" t="s">
        <v>20886</v>
      </c>
      <c r="K16821" s="93" t="s">
        <v>4988</v>
      </c>
      <c r="L16821" s="14">
        <f>AND(vyberHrace&lt;&gt;"",ISNUMBER(SEARCH(vyberHrace,$B16821)))</f>
      </c>
      <c r="M16821" s="14">
        <f>AND($I16821=MID(kododd,1,2),$J16821=MID(kododd,3,3))</f>
      </c>
    </row>
    <row r="16822">
      <c r="A16822" s="95">
        <v>51853</v>
      </c>
      <c r="B16822" s="93" t="s">
        <v>905</v>
      </c>
      <c r="C16822" s="93" t="s">
        <v>1422</v>
      </c>
      <c r="F16822" s="95">
        <v>23771461</v>
      </c>
      <c r="G16822" s="95">
        <v>0</v>
      </c>
      <c r="H16822" s="93" t="s">
        <v>8976</v>
      </c>
      <c r="I16822" s="93" t="s">
        <v>23896</v>
      </c>
      <c r="J16822" s="93" t="s">
        <v>20975</v>
      </c>
      <c r="K16822" s="93" t="s">
        <v>4922</v>
      </c>
      <c r="L16822" s="14">
        <f>AND(vyberHrace&lt;&gt;"",ISNUMBER(SEARCH(vyberHrace,$B16822)))</f>
      </c>
      <c r="M16822" s="14">
        <f>AND($I16822=MID(kododd,1,2),$J16822=MID(kododd,3,3))</f>
      </c>
    </row>
    <row r="16823">
      <c r="A16823" s="95">
        <v>32394</v>
      </c>
      <c r="B16823" s="93" t="s">
        <v>6296</v>
      </c>
      <c r="C16823" s="93" t="s">
        <v>1454</v>
      </c>
      <c r="G16823" s="95">
        <v>0</v>
      </c>
      <c r="H16823" s="93" t="s">
        <v>8976</v>
      </c>
      <c r="I16823" s="93" t="s">
        <v>23896</v>
      </c>
      <c r="J16823" s="93" t="s">
        <v>20997</v>
      </c>
      <c r="K16823" s="93" t="s">
        <v>7827</v>
      </c>
      <c r="L16823" s="14">
        <f>AND(vyberHrace&lt;&gt;"",ISNUMBER(SEARCH(vyberHrace,$B16823)))</f>
      </c>
      <c r="M16823" s="14">
        <f>AND($I16823=MID(kododd,1,2),$J16823=MID(kododd,3,3))</f>
      </c>
    </row>
    <row r="16824">
      <c r="A16824" s="95">
        <v>39352</v>
      </c>
      <c r="B16824" s="93" t="s">
        <v>6300</v>
      </c>
      <c r="C16824" s="93" t="s">
        <v>1408</v>
      </c>
      <c r="D16824" s="95">
        <v>2398</v>
      </c>
      <c r="E16824" s="95">
        <v>2412</v>
      </c>
      <c r="F16824" s="95">
        <v>395595</v>
      </c>
      <c r="G16824" s="95">
        <v>250</v>
      </c>
      <c r="H16824" s="93" t="s">
        <v>8976</v>
      </c>
      <c r="I16824" s="93" t="s">
        <v>23896</v>
      </c>
      <c r="J16824" s="93" t="s">
        <v>20927</v>
      </c>
      <c r="K16824" s="93" t="s">
        <v>1501</v>
      </c>
      <c r="L16824" s="14">
        <f>AND(vyberHrace&lt;&gt;"",ISNUMBER(SEARCH(vyberHrace,$B16824)))</f>
      </c>
      <c r="M16824" s="14">
        <f>AND($I16824=MID(kododd,1,2),$J16824=MID(kododd,3,3))</f>
      </c>
    </row>
    <row r="16825">
      <c r="A16825" s="95">
        <v>51206</v>
      </c>
      <c r="B16825" s="93" t="s">
        <v>5014</v>
      </c>
      <c r="C16825" s="93" t="s">
        <v>1436</v>
      </c>
      <c r="G16825" s="95">
        <v>0</v>
      </c>
      <c r="H16825" s="93" t="s">
        <v>8976</v>
      </c>
      <c r="I16825" s="93" t="s">
        <v>23896</v>
      </c>
      <c r="J16825" s="93" t="s">
        <v>20962</v>
      </c>
      <c r="K16825" s="93" t="s">
        <v>3831</v>
      </c>
      <c r="L16825" s="14">
        <f>AND(vyberHrace&lt;&gt;"",ISNUMBER(SEARCH(vyberHrace,$B16825)))</f>
      </c>
      <c r="M16825" s="14">
        <f>AND($I16825=MID(kododd,1,2),$J16825=MID(kododd,3,3))</f>
      </c>
    </row>
    <row r="16826">
      <c r="A16826" s="95">
        <v>6515</v>
      </c>
      <c r="B16826" s="93" t="s">
        <v>6304</v>
      </c>
      <c r="C16826" s="93" t="s">
        <v>1430</v>
      </c>
      <c r="D16826" s="95">
        <v>2012</v>
      </c>
      <c r="E16826" s="95">
        <v>2016</v>
      </c>
      <c r="F16826" s="95">
        <v>326100</v>
      </c>
      <c r="G16826" s="95">
        <v>0</v>
      </c>
      <c r="H16826" s="93" t="s">
        <v>8976</v>
      </c>
      <c r="I16826" s="93" t="s">
        <v>23896</v>
      </c>
      <c r="J16826" s="93" t="s">
        <v>20943</v>
      </c>
      <c r="K16826" s="93" t="s">
        <v>9089</v>
      </c>
      <c r="L16826" s="14">
        <f>AND(vyberHrace&lt;&gt;"",ISNUMBER(SEARCH(vyberHrace,$B16826)))</f>
      </c>
      <c r="M16826" s="14">
        <f>AND($I16826=MID(kododd,1,2),$J16826=MID(kododd,3,3))</f>
      </c>
    </row>
    <row r="16827">
      <c r="A16827" s="95">
        <v>54667</v>
      </c>
      <c r="B16827" s="93" t="s">
        <v>864</v>
      </c>
      <c r="C16827" s="93" t="s">
        <v>1438</v>
      </c>
      <c r="G16827" s="95">
        <v>0</v>
      </c>
      <c r="H16827" s="93" t="s">
        <v>8976</v>
      </c>
      <c r="I16827" s="93" t="s">
        <v>23896</v>
      </c>
      <c r="J16827" s="93" t="s">
        <v>20927</v>
      </c>
      <c r="K16827" s="93" t="s">
        <v>1501</v>
      </c>
      <c r="L16827" s="14">
        <f>AND(vyberHrace&lt;&gt;"",ISNUMBER(SEARCH(vyberHrace,$B16827)))</f>
      </c>
      <c r="M16827" s="14">
        <f>AND($I16827=MID(kododd,1,2),$J16827=MID(kododd,3,3))</f>
      </c>
    </row>
    <row r="16828">
      <c r="A16828" s="95">
        <v>44173</v>
      </c>
      <c r="B16828" s="93" t="s">
        <v>6317</v>
      </c>
      <c r="C16828" s="93" t="s">
        <v>1409</v>
      </c>
      <c r="D16828" s="95">
        <v>1540</v>
      </c>
      <c r="G16828" s="95">
        <v>0</v>
      </c>
      <c r="H16828" s="93" t="s">
        <v>8976</v>
      </c>
      <c r="I16828" s="93" t="s">
        <v>23896</v>
      </c>
      <c r="J16828" s="93" t="s">
        <v>20897</v>
      </c>
      <c r="K16828" s="93" t="s">
        <v>5617</v>
      </c>
      <c r="L16828" s="14">
        <f>AND(vyberHrace&lt;&gt;"",ISNUMBER(SEARCH(vyberHrace,$B16828)))</f>
      </c>
      <c r="M16828" s="14">
        <f>AND($I16828=MID(kododd,1,2),$J16828=MID(kododd,3,3))</f>
      </c>
    </row>
    <row r="16829">
      <c r="A16829" s="95">
        <v>57751</v>
      </c>
      <c r="B16829" s="93" t="s">
        <v>24309</v>
      </c>
      <c r="C16829" s="93" t="s">
        <v>1410</v>
      </c>
      <c r="D16829" s="95">
        <v>1638</v>
      </c>
      <c r="G16829" s="95">
        <v>250</v>
      </c>
      <c r="H16829" s="93" t="s">
        <v>8976</v>
      </c>
      <c r="I16829" s="93" t="s">
        <v>23896</v>
      </c>
      <c r="J16829" s="93" t="s">
        <v>20947</v>
      </c>
      <c r="K16829" s="93" t="s">
        <v>11264</v>
      </c>
      <c r="L16829" s="14">
        <f>AND(vyberHrace&lt;&gt;"",ISNUMBER(SEARCH(vyberHrace,$B16829)))</f>
      </c>
      <c r="M16829" s="14">
        <f>AND($I16829=MID(kododd,1,2),$J16829=MID(kododd,3,3))</f>
      </c>
    </row>
    <row r="16830">
      <c r="A16830" s="95">
        <v>47799</v>
      </c>
      <c r="B16830" s="93" t="s">
        <v>6334</v>
      </c>
      <c r="C16830" s="93" t="s">
        <v>1419</v>
      </c>
      <c r="D16830" s="95">
        <v>1492</v>
      </c>
      <c r="E16830" s="95">
        <v>1624</v>
      </c>
      <c r="F16830" s="95">
        <v>23723300</v>
      </c>
      <c r="G16830" s="95">
        <v>250</v>
      </c>
      <c r="H16830" s="93" t="s">
        <v>8976</v>
      </c>
      <c r="I16830" s="93" t="s">
        <v>23896</v>
      </c>
      <c r="J16830" s="93" t="s">
        <v>20949</v>
      </c>
      <c r="K16830" s="93" t="s">
        <v>5012</v>
      </c>
      <c r="L16830" s="14">
        <f>AND(vyberHrace&lt;&gt;"",ISNUMBER(SEARCH(vyberHrace,$B16830)))</f>
      </c>
      <c r="M16830" s="14">
        <f>AND($I16830=MID(kododd,1,2),$J16830=MID(kododd,3,3))</f>
      </c>
    </row>
    <row r="16831">
      <c r="A16831" s="95">
        <v>47108</v>
      </c>
      <c r="B16831" s="93" t="s">
        <v>29367</v>
      </c>
      <c r="C16831" s="93" t="s">
        <v>1402</v>
      </c>
      <c r="G16831" s="95">
        <v>0</v>
      </c>
      <c r="H16831" s="93" t="s">
        <v>8976</v>
      </c>
      <c r="I16831" s="93" t="s">
        <v>23896</v>
      </c>
      <c r="J16831" s="93" t="s">
        <v>23412</v>
      </c>
      <c r="K16831" s="93" t="s">
        <v>21367</v>
      </c>
      <c r="L16831" s="14">
        <f>AND(vyberHrace&lt;&gt;"",ISNUMBER(SEARCH(vyberHrace,$B16831)))</f>
      </c>
      <c r="M16831" s="14">
        <f>AND($I16831=MID(kododd,1,2),$J16831=MID(kododd,3,3))</f>
      </c>
    </row>
    <row r="16832">
      <c r="A16832" s="95">
        <v>61886</v>
      </c>
      <c r="B16832" s="93" t="s">
        <v>28023</v>
      </c>
      <c r="C16832" s="93" t="s">
        <v>1416</v>
      </c>
      <c r="G16832" s="95">
        <v>250</v>
      </c>
      <c r="H16832" s="93" t="s">
        <v>8976</v>
      </c>
      <c r="I16832" s="93" t="s">
        <v>23896</v>
      </c>
      <c r="J16832" s="93" t="s">
        <v>20876</v>
      </c>
      <c r="K16832" s="93" t="s">
        <v>1965</v>
      </c>
      <c r="L16832" s="14">
        <f>AND(vyberHrace&lt;&gt;"",ISNUMBER(SEARCH(vyberHrace,$B16832)))</f>
      </c>
      <c r="M16832" s="14">
        <f>AND($I16832=MID(kododd,1,2),$J16832=MID(kododd,3,3))</f>
      </c>
    </row>
    <row r="16833">
      <c r="A16833" s="95">
        <v>56158</v>
      </c>
      <c r="B16833" s="93" t="s">
        <v>22699</v>
      </c>
      <c r="C16833" s="93" t="s">
        <v>1411</v>
      </c>
      <c r="G16833" s="95">
        <v>0</v>
      </c>
      <c r="H16833" s="93" t="s">
        <v>8976</v>
      </c>
      <c r="I16833" s="93" t="s">
        <v>23896</v>
      </c>
      <c r="J16833" s="93" t="s">
        <v>20874</v>
      </c>
      <c r="K16833" s="93" t="s">
        <v>1964</v>
      </c>
      <c r="L16833" s="14">
        <f>AND(vyberHrace&lt;&gt;"",ISNUMBER(SEARCH(vyberHrace,$B16833)))</f>
      </c>
      <c r="M16833" s="14">
        <f>AND($I16833=MID(kododd,1,2),$J16833=MID(kododd,3,3))</f>
      </c>
    </row>
    <row r="16834">
      <c r="A16834" s="95">
        <v>62988</v>
      </c>
      <c r="B16834" s="93" t="s">
        <v>29368</v>
      </c>
      <c r="C16834" s="93" t="s">
        <v>1488</v>
      </c>
      <c r="G16834" s="95">
        <v>250</v>
      </c>
      <c r="H16834" s="93" t="s">
        <v>8976</v>
      </c>
      <c r="I16834" s="93" t="s">
        <v>23896</v>
      </c>
      <c r="J16834" s="93" t="s">
        <v>20946</v>
      </c>
      <c r="K16834" s="93" t="s">
        <v>7807</v>
      </c>
      <c r="L16834" s="14">
        <f>AND(vyberHrace&lt;&gt;"",ISNUMBER(SEARCH(vyberHrace,$B16834)))</f>
      </c>
      <c r="M16834" s="14">
        <f>AND($I16834=MID(kododd,1,2),$J16834=MID(kododd,3,3))</f>
      </c>
    </row>
    <row r="16835">
      <c r="A16835" s="95">
        <v>58548</v>
      </c>
      <c r="B16835" s="93" t="s">
        <v>25045</v>
      </c>
      <c r="C16835" s="93" t="s">
        <v>1486</v>
      </c>
      <c r="F16835" s="95">
        <v>23789360</v>
      </c>
      <c r="G16835" s="95">
        <v>250</v>
      </c>
      <c r="H16835" s="93" t="s">
        <v>8976</v>
      </c>
      <c r="I16835" s="93" t="s">
        <v>23896</v>
      </c>
      <c r="J16835" s="93" t="s">
        <v>20946</v>
      </c>
      <c r="K16835" s="93" t="s">
        <v>7807</v>
      </c>
      <c r="L16835" s="14">
        <f>AND(vyberHrace&lt;&gt;"",ISNUMBER(SEARCH(vyberHrace,$B16835)))</f>
      </c>
      <c r="M16835" s="14">
        <f>AND($I16835=MID(kododd,1,2),$J16835=MID(kododd,3,3))</f>
      </c>
    </row>
    <row r="16836">
      <c r="A16836" s="95">
        <v>26150</v>
      </c>
      <c r="B16836" s="93" t="s">
        <v>6371</v>
      </c>
      <c r="C16836" s="93" t="s">
        <v>1436</v>
      </c>
      <c r="D16836" s="95">
        <v>1747</v>
      </c>
      <c r="E16836" s="95">
        <v>1924</v>
      </c>
      <c r="F16836" s="95">
        <v>391077</v>
      </c>
      <c r="G16836" s="95">
        <v>250</v>
      </c>
      <c r="H16836" s="93" t="s">
        <v>8976</v>
      </c>
      <c r="I16836" s="93" t="s">
        <v>23896</v>
      </c>
      <c r="J16836" s="93" t="s">
        <v>20946</v>
      </c>
      <c r="K16836" s="93" t="s">
        <v>7807</v>
      </c>
      <c r="L16836" s="14">
        <f>AND(vyberHrace&lt;&gt;"",ISNUMBER(SEARCH(vyberHrace,$B16836)))</f>
      </c>
      <c r="M16836" s="14">
        <f>AND($I16836=MID(kododd,1,2),$J16836=MID(kododd,3,3))</f>
      </c>
    </row>
    <row r="16837">
      <c r="A16837" s="95">
        <v>63874</v>
      </c>
      <c r="B16837" s="93" t="s">
        <v>30009</v>
      </c>
      <c r="C16837" s="93" t="s">
        <v>1404</v>
      </c>
      <c r="G16837" s="95">
        <v>250</v>
      </c>
      <c r="H16837" s="93" t="s">
        <v>8976</v>
      </c>
      <c r="I16837" s="93" t="s">
        <v>23896</v>
      </c>
      <c r="J16837" s="93" t="s">
        <v>30003</v>
      </c>
      <c r="K16837" s="93" t="s">
        <v>30004</v>
      </c>
      <c r="L16837" s="14">
        <f>AND(vyberHrace&lt;&gt;"",ISNUMBER(SEARCH(vyberHrace,$B16837)))</f>
      </c>
      <c r="M16837" s="14">
        <f>AND($I16837=MID(kododd,1,2),$J16837=MID(kododd,3,3))</f>
      </c>
    </row>
    <row r="16838">
      <c r="A16838" s="95">
        <v>40064</v>
      </c>
      <c r="B16838" s="93" t="s">
        <v>15953</v>
      </c>
      <c r="C16838" s="93" t="s">
        <v>1399</v>
      </c>
      <c r="D16838" s="95">
        <v>1430</v>
      </c>
      <c r="F16838" s="95">
        <v>23716720</v>
      </c>
      <c r="G16838" s="95">
        <v>250</v>
      </c>
      <c r="H16838" s="93" t="s">
        <v>8976</v>
      </c>
      <c r="I16838" s="93" t="s">
        <v>23896</v>
      </c>
      <c r="J16838" s="93" t="s">
        <v>21001</v>
      </c>
      <c r="K16838" s="93" t="s">
        <v>6547</v>
      </c>
      <c r="L16838" s="14">
        <f>AND(vyberHrace&lt;&gt;"",ISNUMBER(SEARCH(vyberHrace,$B16838)))</f>
      </c>
      <c r="M16838" s="14">
        <f>AND($I16838=MID(kododd,1,2),$J16838=MID(kododd,3,3))</f>
      </c>
    </row>
    <row r="16839">
      <c r="A16839" s="95">
        <v>5317</v>
      </c>
      <c r="B16839" s="93" t="s">
        <v>15955</v>
      </c>
      <c r="C16839" s="93" t="s">
        <v>1443</v>
      </c>
      <c r="D16839" s="95">
        <v>1453</v>
      </c>
      <c r="E16839" s="95">
        <v>1750</v>
      </c>
      <c r="F16839" s="95">
        <v>392332</v>
      </c>
      <c r="G16839" s="95">
        <v>250</v>
      </c>
      <c r="H16839" s="93" t="s">
        <v>8976</v>
      </c>
      <c r="I16839" s="93" t="s">
        <v>23896</v>
      </c>
      <c r="J16839" s="93" t="s">
        <v>20884</v>
      </c>
      <c r="K16839" s="93" t="s">
        <v>6876</v>
      </c>
      <c r="L16839" s="14">
        <f>AND(vyberHrace&lt;&gt;"",ISNUMBER(SEARCH(vyberHrace,$B16839)))</f>
      </c>
      <c r="M16839" s="14">
        <f>AND($I16839=MID(kododd,1,2),$J16839=MID(kododd,3,3))</f>
      </c>
    </row>
    <row r="16840">
      <c r="A16840" s="95">
        <v>5036</v>
      </c>
      <c r="B16840" s="93" t="s">
        <v>15956</v>
      </c>
      <c r="C16840" s="93" t="s">
        <v>1437</v>
      </c>
      <c r="D16840" s="95">
        <v>2175</v>
      </c>
      <c r="E16840" s="95">
        <v>2180</v>
      </c>
      <c r="F16840" s="95">
        <v>311782</v>
      </c>
      <c r="G16840" s="95">
        <v>0</v>
      </c>
      <c r="H16840" s="93" t="s">
        <v>8976</v>
      </c>
      <c r="I16840" s="93" t="s">
        <v>23896</v>
      </c>
      <c r="J16840" s="93" t="s">
        <v>20864</v>
      </c>
      <c r="K16840" s="93" t="s">
        <v>26135</v>
      </c>
      <c r="L16840" s="14">
        <f>AND(vyberHrace&lt;&gt;"",ISNUMBER(SEARCH(vyberHrace,$B16840)))</f>
      </c>
      <c r="M16840" s="14">
        <f>AND($I16840=MID(kododd,1,2),$J16840=MID(kododd,3,3))</f>
      </c>
    </row>
    <row r="16841">
      <c r="A16841" s="95">
        <v>53918</v>
      </c>
      <c r="B16841" s="93" t="s">
        <v>850</v>
      </c>
      <c r="C16841" s="93" t="s">
        <v>1420</v>
      </c>
      <c r="G16841" s="95">
        <v>0</v>
      </c>
      <c r="H16841" s="93" t="s">
        <v>8976</v>
      </c>
      <c r="I16841" s="93" t="s">
        <v>23896</v>
      </c>
      <c r="J16841" s="93" t="s">
        <v>20874</v>
      </c>
      <c r="K16841" s="93" t="s">
        <v>1964</v>
      </c>
      <c r="L16841" s="14">
        <f>AND(vyberHrace&lt;&gt;"",ISNUMBER(SEARCH(vyberHrace,$B16841)))</f>
      </c>
      <c r="M16841" s="14">
        <f>AND($I16841=MID(kododd,1,2),$J16841=MID(kododd,3,3))</f>
      </c>
    </row>
    <row r="16842">
      <c r="A16842" s="95">
        <v>4384</v>
      </c>
      <c r="B16842" s="93" t="s">
        <v>26154</v>
      </c>
      <c r="C16842" s="93" t="s">
        <v>1407</v>
      </c>
      <c r="D16842" s="95">
        <v>1604</v>
      </c>
      <c r="E16842" s="95">
        <v>1848</v>
      </c>
      <c r="F16842" s="95">
        <v>305910</v>
      </c>
      <c r="G16842" s="95">
        <v>250</v>
      </c>
      <c r="H16842" s="93" t="s">
        <v>8976</v>
      </c>
      <c r="I16842" s="93" t="s">
        <v>23896</v>
      </c>
      <c r="J16842" s="93" t="s">
        <v>20845</v>
      </c>
      <c r="K16842" s="93" t="s">
        <v>8980</v>
      </c>
      <c r="L16842" s="14">
        <f>AND(vyberHrace&lt;&gt;"",ISNUMBER(SEARCH(vyberHrace,$B16842)))</f>
      </c>
      <c r="M16842" s="14">
        <f>AND($I16842=MID(kododd,1,2),$J16842=MID(kododd,3,3))</f>
      </c>
    </row>
    <row r="16843">
      <c r="A16843" s="95">
        <v>39832</v>
      </c>
      <c r="B16843" s="93" t="s">
        <v>15972</v>
      </c>
      <c r="C16843" s="93" t="s">
        <v>1464</v>
      </c>
      <c r="D16843" s="95">
        <v>2047</v>
      </c>
      <c r="E16843" s="95">
        <v>2058</v>
      </c>
      <c r="F16843" s="95">
        <v>14910683</v>
      </c>
      <c r="G16843" s="95">
        <v>250</v>
      </c>
      <c r="H16843" s="93" t="s">
        <v>8976</v>
      </c>
      <c r="I16843" s="93" t="s">
        <v>23896</v>
      </c>
      <c r="J16843" s="93" t="s">
        <v>20911</v>
      </c>
      <c r="K16843" s="93" t="s">
        <v>26144</v>
      </c>
      <c r="L16843" s="14">
        <f>AND(vyberHrace&lt;&gt;"",ISNUMBER(SEARCH(vyberHrace,$B16843)))</f>
      </c>
      <c r="M16843" s="14">
        <f>AND($I16843=MID(kododd,1,2),$J16843=MID(kododd,3,3))</f>
      </c>
    </row>
    <row r="16844">
      <c r="A16844" s="95">
        <v>1692</v>
      </c>
      <c r="B16844" s="93" t="s">
        <v>8790</v>
      </c>
      <c r="C16844" s="93" t="s">
        <v>1413</v>
      </c>
      <c r="D16844" s="95">
        <v>1945</v>
      </c>
      <c r="E16844" s="95">
        <v>1981</v>
      </c>
      <c r="F16844" s="95">
        <v>317632</v>
      </c>
      <c r="G16844" s="95">
        <v>0</v>
      </c>
      <c r="H16844" s="93" t="s">
        <v>8976</v>
      </c>
      <c r="I16844" s="93" t="s">
        <v>23896</v>
      </c>
      <c r="J16844" s="93" t="s">
        <v>21011</v>
      </c>
      <c r="K16844" s="93" t="s">
        <v>11222</v>
      </c>
      <c r="L16844" s="14">
        <f>AND(vyberHrace&lt;&gt;"",ISNUMBER(SEARCH(vyberHrace,$B16844)))</f>
      </c>
      <c r="M16844" s="14">
        <f>AND($I16844=MID(kododd,1,2),$J16844=MID(kododd,3,3))</f>
      </c>
    </row>
    <row r="16845">
      <c r="A16845" s="95">
        <v>15991</v>
      </c>
      <c r="B16845" s="93" t="s">
        <v>23963</v>
      </c>
      <c r="C16845" s="93" t="s">
        <v>1457</v>
      </c>
      <c r="D16845" s="95">
        <v>1912</v>
      </c>
      <c r="E16845" s="95">
        <v>1936</v>
      </c>
      <c r="F16845" s="95">
        <v>330710</v>
      </c>
      <c r="G16845" s="95">
        <v>0</v>
      </c>
      <c r="H16845" s="93" t="s">
        <v>8976</v>
      </c>
      <c r="I16845" s="93" t="s">
        <v>23896</v>
      </c>
      <c r="J16845" s="93" t="s">
        <v>21011</v>
      </c>
      <c r="K16845" s="93" t="s">
        <v>11222</v>
      </c>
      <c r="L16845" s="14">
        <f>AND(vyberHrace&lt;&gt;"",ISNUMBER(SEARCH(vyberHrace,$B16845)))</f>
      </c>
      <c r="M16845" s="14">
        <f>AND($I16845=MID(kododd,1,2),$J16845=MID(kododd,3,3))</f>
      </c>
    </row>
    <row r="16846">
      <c r="A16846" s="95">
        <v>44813</v>
      </c>
      <c r="B16846" s="93" t="s">
        <v>8704</v>
      </c>
      <c r="C16846" s="93" t="s">
        <v>1402</v>
      </c>
      <c r="D16846" s="95">
        <v>2064</v>
      </c>
      <c r="E16846" s="95">
        <v>2056</v>
      </c>
      <c r="F16846" s="95">
        <v>23712449</v>
      </c>
      <c r="G16846" s="95">
        <v>250</v>
      </c>
      <c r="H16846" s="93" t="s">
        <v>8976</v>
      </c>
      <c r="I16846" s="93" t="s">
        <v>23896</v>
      </c>
      <c r="J16846" s="93" t="s">
        <v>20927</v>
      </c>
      <c r="K16846" s="93" t="s">
        <v>1501</v>
      </c>
      <c r="L16846" s="14">
        <f>AND(vyberHrace&lt;&gt;"",ISNUMBER(SEARCH(vyberHrace,$B16846)))</f>
      </c>
      <c r="M16846" s="14">
        <f>AND($I16846=MID(kododd,1,2),$J16846=MID(kododd,3,3))</f>
      </c>
    </row>
    <row r="16847">
      <c r="A16847" s="95">
        <v>47210</v>
      </c>
      <c r="B16847" s="93" t="s">
        <v>10800</v>
      </c>
      <c r="C16847" s="93" t="s">
        <v>1408</v>
      </c>
      <c r="G16847" s="95">
        <v>0</v>
      </c>
      <c r="H16847" s="93" t="s">
        <v>8976</v>
      </c>
      <c r="I16847" s="93" t="s">
        <v>23896</v>
      </c>
      <c r="J16847" s="93" t="s">
        <v>20984</v>
      </c>
      <c r="K16847" s="93" t="s">
        <v>5004</v>
      </c>
      <c r="L16847" s="14">
        <f>AND(vyberHrace&lt;&gt;"",ISNUMBER(SEARCH(vyberHrace,$B16847)))</f>
      </c>
      <c r="M16847" s="14">
        <f>AND($I16847=MID(kododd,1,2),$J16847=MID(kododd,3,3))</f>
      </c>
    </row>
    <row r="16848">
      <c r="A16848" s="95">
        <v>3671</v>
      </c>
      <c r="B16848" s="93" t="s">
        <v>10813</v>
      </c>
      <c r="C16848" s="93" t="s">
        <v>1401</v>
      </c>
      <c r="D16848" s="95">
        <v>1675</v>
      </c>
      <c r="G16848" s="95">
        <v>250</v>
      </c>
      <c r="H16848" s="93" t="s">
        <v>8976</v>
      </c>
      <c r="I16848" s="93" t="s">
        <v>23896</v>
      </c>
      <c r="J16848" s="93" t="s">
        <v>20968</v>
      </c>
      <c r="K16848" s="93" t="s">
        <v>4892</v>
      </c>
      <c r="L16848" s="14">
        <f>AND(vyberHrace&lt;&gt;"",ISNUMBER(SEARCH(vyberHrace,$B16848)))</f>
      </c>
      <c r="M16848" s="14">
        <f>AND($I16848=MID(kododd,1,2),$J16848=MID(kododd,3,3))</f>
      </c>
    </row>
    <row r="16849">
      <c r="A16849" s="95">
        <v>56683</v>
      </c>
      <c r="B16849" s="93" t="s">
        <v>22700</v>
      </c>
      <c r="C16849" s="93" t="s">
        <v>1448</v>
      </c>
      <c r="G16849" s="95">
        <v>0</v>
      </c>
      <c r="H16849" s="93" t="s">
        <v>8976</v>
      </c>
      <c r="I16849" s="93" t="s">
        <v>23896</v>
      </c>
      <c r="J16849" s="93" t="s">
        <v>20874</v>
      </c>
      <c r="K16849" s="93" t="s">
        <v>1964</v>
      </c>
      <c r="L16849" s="14">
        <f>AND(vyberHrace&lt;&gt;"",ISNUMBER(SEARCH(vyberHrace,$B16849)))</f>
      </c>
      <c r="M16849" s="14">
        <f>AND($I16849=MID(kododd,1,2),$J16849=MID(kododd,3,3))</f>
      </c>
    </row>
    <row r="16850">
      <c r="A16850" s="95">
        <v>27000</v>
      </c>
      <c r="B16850" s="93" t="s">
        <v>10821</v>
      </c>
      <c r="C16850" s="93" t="s">
        <v>1454</v>
      </c>
      <c r="D16850" s="95">
        <v>1625</v>
      </c>
      <c r="F16850" s="95">
        <v>350036</v>
      </c>
      <c r="G16850" s="95">
        <v>0</v>
      </c>
      <c r="H16850" s="93" t="s">
        <v>8976</v>
      </c>
      <c r="I16850" s="93" t="s">
        <v>23896</v>
      </c>
      <c r="J16850" s="93" t="s">
        <v>20927</v>
      </c>
      <c r="K16850" s="93" t="s">
        <v>1501</v>
      </c>
      <c r="L16850" s="14">
        <f>AND(vyberHrace&lt;&gt;"",ISNUMBER(SEARCH(vyberHrace,$B16850)))</f>
      </c>
      <c r="M16850" s="14">
        <f>AND($I16850=MID(kododd,1,2),$J16850=MID(kododd,3,3))</f>
      </c>
    </row>
    <row r="16851">
      <c r="A16851" s="95">
        <v>5611</v>
      </c>
      <c r="B16851" s="93" t="s">
        <v>10822</v>
      </c>
      <c r="C16851" s="93" t="s">
        <v>1451</v>
      </c>
      <c r="D16851" s="95">
        <v>1634</v>
      </c>
      <c r="E16851" s="95">
        <v>1708</v>
      </c>
      <c r="F16851" s="95">
        <v>23734850</v>
      </c>
      <c r="G16851" s="95">
        <v>250</v>
      </c>
      <c r="H16851" s="93" t="s">
        <v>8976</v>
      </c>
      <c r="I16851" s="93" t="s">
        <v>23896</v>
      </c>
      <c r="J16851" s="93" t="s">
        <v>20927</v>
      </c>
      <c r="K16851" s="93" t="s">
        <v>1501</v>
      </c>
      <c r="L16851" s="14">
        <f>AND(vyberHrace&lt;&gt;"",ISNUMBER(SEARCH(vyberHrace,$B16851)))</f>
      </c>
      <c r="M16851" s="14">
        <f>AND($I16851=MID(kododd,1,2),$J16851=MID(kododd,3,3))</f>
      </c>
    </row>
    <row r="16852">
      <c r="A16852" s="95">
        <v>63844</v>
      </c>
      <c r="B16852" s="93" t="s">
        <v>30010</v>
      </c>
      <c r="C16852" s="93" t="s">
        <v>1421</v>
      </c>
      <c r="G16852" s="95">
        <v>250</v>
      </c>
      <c r="H16852" s="93" t="s">
        <v>8976</v>
      </c>
      <c r="I16852" s="93" t="s">
        <v>23896</v>
      </c>
      <c r="J16852" s="93" t="s">
        <v>20961</v>
      </c>
      <c r="K16852" s="93" t="s">
        <v>5583</v>
      </c>
      <c r="L16852" s="14">
        <f>AND(vyberHrace&lt;&gt;"",ISNUMBER(SEARCH(vyberHrace,$B16852)))</f>
      </c>
      <c r="M16852" s="14">
        <f>AND($I16852=MID(kododd,1,2),$J16852=MID(kododd,3,3))</f>
      </c>
    </row>
    <row r="16853">
      <c r="A16853" s="95">
        <v>36774</v>
      </c>
      <c r="B16853" s="93" t="s">
        <v>10835</v>
      </c>
      <c r="C16853" s="93" t="s">
        <v>1456</v>
      </c>
      <c r="D16853" s="95">
        <v>1487</v>
      </c>
      <c r="G16853" s="95">
        <v>0</v>
      </c>
      <c r="H16853" s="93" t="s">
        <v>8976</v>
      </c>
      <c r="I16853" s="93" t="s">
        <v>23896</v>
      </c>
      <c r="J16853" s="93" t="s">
        <v>20876</v>
      </c>
      <c r="K16853" s="93" t="s">
        <v>1965</v>
      </c>
      <c r="L16853" s="14">
        <f>AND(vyberHrace&lt;&gt;"",ISNUMBER(SEARCH(vyberHrace,$B16853)))</f>
      </c>
      <c r="M16853" s="14">
        <f>AND($I16853=MID(kododd,1,2),$J16853=MID(kododd,3,3))</f>
      </c>
    </row>
    <row r="16854">
      <c r="A16854" s="95">
        <v>3655</v>
      </c>
      <c r="B16854" s="93" t="s">
        <v>10837</v>
      </c>
      <c r="C16854" s="93" t="s">
        <v>1429</v>
      </c>
      <c r="D16854" s="95">
        <v>1576</v>
      </c>
      <c r="E16854" s="95">
        <v>1759</v>
      </c>
      <c r="F16854" s="95">
        <v>348104</v>
      </c>
      <c r="G16854" s="95">
        <v>250</v>
      </c>
      <c r="H16854" s="93" t="s">
        <v>8976</v>
      </c>
      <c r="I16854" s="93" t="s">
        <v>23896</v>
      </c>
      <c r="J16854" s="93" t="s">
        <v>20855</v>
      </c>
      <c r="K16854" s="93" t="s">
        <v>6857</v>
      </c>
      <c r="L16854" s="14">
        <f>AND(vyberHrace&lt;&gt;"",ISNUMBER(SEARCH(vyberHrace,$B16854)))</f>
      </c>
      <c r="M16854" s="14">
        <f>AND($I16854=MID(kododd,1,2),$J16854=MID(kododd,3,3))</f>
      </c>
    </row>
    <row r="16855">
      <c r="A16855" s="95">
        <v>3289</v>
      </c>
      <c r="B16855" s="93" t="s">
        <v>10845</v>
      </c>
      <c r="C16855" s="93" t="s">
        <v>1459</v>
      </c>
      <c r="D16855" s="95">
        <v>1771</v>
      </c>
      <c r="G16855" s="95">
        <v>0</v>
      </c>
      <c r="H16855" s="93" t="s">
        <v>8976</v>
      </c>
      <c r="I16855" s="93" t="s">
        <v>23896</v>
      </c>
      <c r="J16855" s="93" t="s">
        <v>20897</v>
      </c>
      <c r="K16855" s="93" t="s">
        <v>5617</v>
      </c>
      <c r="L16855" s="14">
        <f>AND(vyberHrace&lt;&gt;"",ISNUMBER(SEARCH(vyberHrace,$B16855)))</f>
      </c>
      <c r="M16855" s="14">
        <f>AND($I16855=MID(kododd,1,2),$J16855=MID(kododd,3,3))</f>
      </c>
    </row>
    <row r="16856">
      <c r="A16856" s="95">
        <v>54648</v>
      </c>
      <c r="B16856" s="93" t="s">
        <v>914</v>
      </c>
      <c r="C16856" s="93" t="s">
        <v>1412</v>
      </c>
      <c r="G16856" s="95">
        <v>0</v>
      </c>
      <c r="H16856" s="93" t="s">
        <v>8976</v>
      </c>
      <c r="I16856" s="93" t="s">
        <v>23896</v>
      </c>
      <c r="J16856" s="93" t="s">
        <v>20954</v>
      </c>
      <c r="K16856" s="93" t="s">
        <v>133</v>
      </c>
      <c r="L16856" s="14">
        <f>AND(vyberHrace&lt;&gt;"",ISNUMBER(SEARCH(vyberHrace,$B16856)))</f>
      </c>
      <c r="M16856" s="14">
        <f>AND($I16856=MID(kododd,1,2),$J16856=MID(kododd,3,3))</f>
      </c>
    </row>
    <row r="16857">
      <c r="A16857" s="95">
        <v>53040</v>
      </c>
      <c r="B16857" s="93" t="s">
        <v>17634</v>
      </c>
      <c r="C16857" s="93" t="s">
        <v>1424</v>
      </c>
      <c r="G16857" s="95">
        <v>250</v>
      </c>
      <c r="H16857" s="93" t="s">
        <v>8976</v>
      </c>
      <c r="I16857" s="93" t="s">
        <v>23896</v>
      </c>
      <c r="J16857" s="93" t="s">
        <v>20997</v>
      </c>
      <c r="K16857" s="93" t="s">
        <v>7827</v>
      </c>
      <c r="L16857" s="14">
        <f>AND(vyberHrace&lt;&gt;"",ISNUMBER(SEARCH(vyberHrace,$B16857)))</f>
      </c>
      <c r="M16857" s="14">
        <f>AND($I16857=MID(kododd,1,2),$J16857=MID(kododd,3,3))</f>
      </c>
    </row>
    <row r="16858">
      <c r="A16858" s="95">
        <v>53039</v>
      </c>
      <c r="B16858" s="93" t="s">
        <v>17635</v>
      </c>
      <c r="C16858" s="93" t="s">
        <v>1420</v>
      </c>
      <c r="G16858" s="95">
        <v>250</v>
      </c>
      <c r="H16858" s="93" t="s">
        <v>8976</v>
      </c>
      <c r="I16858" s="93" t="s">
        <v>23896</v>
      </c>
      <c r="J16858" s="93" t="s">
        <v>20997</v>
      </c>
      <c r="K16858" s="93" t="s">
        <v>7827</v>
      </c>
      <c r="L16858" s="14">
        <f>AND(vyberHrace&lt;&gt;"",ISNUMBER(SEARCH(vyberHrace,$B16858)))</f>
      </c>
      <c r="M16858" s="14">
        <f>AND($I16858=MID(kododd,1,2),$J16858=MID(kododd,3,3))</f>
      </c>
    </row>
    <row r="16859">
      <c r="A16859" s="95">
        <v>46513</v>
      </c>
      <c r="B16859" s="93" t="s">
        <v>10867</v>
      </c>
      <c r="C16859" s="93" t="s">
        <v>3255</v>
      </c>
      <c r="D16859" s="95">
        <v>1068</v>
      </c>
      <c r="F16859" s="95">
        <v>23731206</v>
      </c>
      <c r="G16859" s="95">
        <v>0</v>
      </c>
      <c r="H16859" s="93" t="s">
        <v>8976</v>
      </c>
      <c r="I16859" s="93" t="s">
        <v>23896</v>
      </c>
      <c r="J16859" s="93" t="s">
        <v>20994</v>
      </c>
      <c r="K16859" s="93" t="s">
        <v>5630</v>
      </c>
      <c r="L16859" s="14">
        <f>AND(vyberHrace&lt;&gt;"",ISNUMBER(SEARCH(vyberHrace,$B16859)))</f>
      </c>
      <c r="M16859" s="14">
        <f>AND($I16859=MID(kododd,1,2),$J16859=MID(kododd,3,3))</f>
      </c>
    </row>
    <row r="16860">
      <c r="A16860" s="95">
        <v>56438</v>
      </c>
      <c r="B16860" s="93" t="s">
        <v>22762</v>
      </c>
      <c r="C16860" s="93" t="s">
        <v>1406</v>
      </c>
      <c r="G16860" s="95">
        <v>250</v>
      </c>
      <c r="H16860" s="93" t="s">
        <v>8976</v>
      </c>
      <c r="I16860" s="93" t="s">
        <v>23896</v>
      </c>
      <c r="J16860" s="93" t="s">
        <v>20884</v>
      </c>
      <c r="K16860" s="93" t="s">
        <v>6876</v>
      </c>
      <c r="L16860" s="14">
        <f>AND(vyberHrace&lt;&gt;"",ISNUMBER(SEARCH(vyberHrace,$B16860)))</f>
      </c>
      <c r="M16860" s="14">
        <f>AND($I16860=MID(kododd,1,2),$J16860=MID(kododd,3,3))</f>
      </c>
    </row>
    <row r="16861">
      <c r="A16861" s="95">
        <v>59347</v>
      </c>
      <c r="B16861" s="93" t="s">
        <v>25767</v>
      </c>
      <c r="C16861" s="93" t="s">
        <v>1450</v>
      </c>
      <c r="D16861" s="95">
        <v>1030</v>
      </c>
      <c r="G16861" s="95">
        <v>250</v>
      </c>
      <c r="H16861" s="93" t="s">
        <v>8976</v>
      </c>
      <c r="I16861" s="93" t="s">
        <v>23896</v>
      </c>
      <c r="J16861" s="93" t="s">
        <v>21029</v>
      </c>
      <c r="K16861" s="93" t="s">
        <v>23953</v>
      </c>
      <c r="L16861" s="14">
        <f>AND(vyberHrace&lt;&gt;"",ISNUMBER(SEARCH(vyberHrace,$B16861)))</f>
      </c>
      <c r="M16861" s="14">
        <f>AND($I16861=MID(kododd,1,2),$J16861=MID(kododd,3,3))</f>
      </c>
    </row>
    <row r="16862">
      <c r="A16862" s="95">
        <v>61909</v>
      </c>
      <c r="B16862" s="93" t="s">
        <v>28121</v>
      </c>
      <c r="C16862" s="93" t="s">
        <v>1406</v>
      </c>
      <c r="D16862" s="95">
        <v>1252</v>
      </c>
      <c r="E16862" s="95">
        <v>1525</v>
      </c>
      <c r="F16862" s="95">
        <v>23798327</v>
      </c>
      <c r="G16862" s="95">
        <v>250</v>
      </c>
      <c r="H16862" s="93" t="s">
        <v>8976</v>
      </c>
      <c r="I16862" s="93" t="s">
        <v>23896</v>
      </c>
      <c r="J16862" s="93" t="s">
        <v>20864</v>
      </c>
      <c r="K16862" s="93" t="s">
        <v>26135</v>
      </c>
      <c r="L16862" s="14">
        <f>AND(vyberHrace&lt;&gt;"",ISNUMBER(SEARCH(vyberHrace,$B16862)))</f>
      </c>
      <c r="M16862" s="14">
        <f>AND($I16862=MID(kododd,1,2),$J16862=MID(kododd,3,3))</f>
      </c>
    </row>
    <row r="16863">
      <c r="A16863" s="95">
        <v>24797</v>
      </c>
      <c r="B16863" s="93" t="s">
        <v>19522</v>
      </c>
      <c r="C16863" s="93" t="s">
        <v>1448</v>
      </c>
      <c r="D16863" s="95">
        <v>1393</v>
      </c>
      <c r="F16863" s="95">
        <v>23759232</v>
      </c>
      <c r="G16863" s="95">
        <v>250</v>
      </c>
      <c r="H16863" s="93" t="s">
        <v>8976</v>
      </c>
      <c r="I16863" s="93" t="s">
        <v>23896</v>
      </c>
      <c r="J16863" s="93" t="s">
        <v>20961</v>
      </c>
      <c r="K16863" s="93" t="s">
        <v>5583</v>
      </c>
      <c r="L16863" s="14">
        <f>AND(vyberHrace&lt;&gt;"",ISNUMBER(SEARCH(vyberHrace,$B16863)))</f>
      </c>
      <c r="M16863" s="14">
        <f>AND($I16863=MID(kododd,1,2),$J16863=MID(kododd,3,3))</f>
      </c>
    </row>
    <row r="16864">
      <c r="A16864" s="95">
        <v>21925</v>
      </c>
      <c r="B16864" s="93" t="s">
        <v>19527</v>
      </c>
      <c r="C16864" s="93" t="s">
        <v>1447</v>
      </c>
      <c r="D16864" s="95">
        <v>1741</v>
      </c>
      <c r="G16864" s="95">
        <v>0</v>
      </c>
      <c r="H16864" s="93" t="s">
        <v>8976</v>
      </c>
      <c r="I16864" s="93" t="s">
        <v>23896</v>
      </c>
      <c r="J16864" s="93" t="s">
        <v>20994</v>
      </c>
      <c r="K16864" s="93" t="s">
        <v>5630</v>
      </c>
      <c r="L16864" s="14">
        <f>AND(vyberHrace&lt;&gt;"",ISNUMBER(SEARCH(vyberHrace,$B16864)))</f>
      </c>
      <c r="M16864" s="14">
        <f>AND($I16864=MID(kododd,1,2),$J16864=MID(kododd,3,3))</f>
      </c>
    </row>
    <row r="16865">
      <c r="A16865" s="95">
        <v>60355</v>
      </c>
      <c r="B16865" s="93" t="s">
        <v>26805</v>
      </c>
      <c r="C16865" s="93" t="s">
        <v>1420</v>
      </c>
      <c r="G16865" s="95">
        <v>250</v>
      </c>
      <c r="H16865" s="93" t="s">
        <v>8976</v>
      </c>
      <c r="I16865" s="93" t="s">
        <v>23896</v>
      </c>
      <c r="J16865" s="93" t="s">
        <v>20975</v>
      </c>
      <c r="K16865" s="93" t="s">
        <v>4922</v>
      </c>
      <c r="L16865" s="14">
        <f>AND(vyberHrace&lt;&gt;"",ISNUMBER(SEARCH(vyberHrace,$B16865)))</f>
      </c>
      <c r="M16865" s="14">
        <f>AND($I16865=MID(kododd,1,2),$J16865=MID(kododd,3,3))</f>
      </c>
    </row>
    <row r="16866">
      <c r="A16866" s="95">
        <v>63928</v>
      </c>
      <c r="B16866" s="93" t="s">
        <v>30108</v>
      </c>
      <c r="C16866" s="93" t="s">
        <v>1468</v>
      </c>
      <c r="D16866" s="95">
        <v>80399</v>
      </c>
      <c r="E16866" s="95">
        <v>80399</v>
      </c>
      <c r="G16866" s="95">
        <v>250</v>
      </c>
      <c r="H16866" s="93" t="s">
        <v>8976</v>
      </c>
      <c r="I16866" s="93" t="s">
        <v>23896</v>
      </c>
      <c r="J16866" s="93" t="s">
        <v>20962</v>
      </c>
      <c r="K16866" s="93" t="s">
        <v>3831</v>
      </c>
      <c r="L16866" s="14">
        <f>AND(vyberHrace&lt;&gt;"",ISNUMBER(SEARCH(vyberHrace,$B16866)))</f>
      </c>
      <c r="M16866" s="14">
        <f>AND($I16866=MID(kododd,1,2),$J16866=MID(kododd,3,3))</f>
      </c>
    </row>
    <row r="16867">
      <c r="A16867" s="95">
        <v>46333</v>
      </c>
      <c r="B16867" s="93" t="s">
        <v>11005</v>
      </c>
      <c r="C16867" s="93" t="s">
        <v>1443</v>
      </c>
      <c r="D16867" s="95">
        <v>1093</v>
      </c>
      <c r="G16867" s="95">
        <v>0</v>
      </c>
      <c r="H16867" s="93" t="s">
        <v>8976</v>
      </c>
      <c r="I16867" s="93" t="s">
        <v>23896</v>
      </c>
      <c r="J16867" s="93" t="s">
        <v>21002</v>
      </c>
      <c r="K16867" s="93" t="s">
        <v>4931</v>
      </c>
      <c r="L16867" s="14">
        <f>AND(vyberHrace&lt;&gt;"",ISNUMBER(SEARCH(vyberHrace,$B16867)))</f>
      </c>
      <c r="M16867" s="14">
        <f>AND($I16867=MID(kododd,1,2),$J16867=MID(kododd,3,3))</f>
      </c>
    </row>
    <row r="16868">
      <c r="A16868" s="95">
        <v>52037</v>
      </c>
      <c r="B16868" s="93" t="s">
        <v>5795</v>
      </c>
      <c r="C16868" s="93" t="s">
        <v>1412</v>
      </c>
      <c r="F16868" s="95">
        <v>23771488</v>
      </c>
      <c r="G16868" s="95">
        <v>250</v>
      </c>
      <c r="H16868" s="93" t="s">
        <v>8976</v>
      </c>
      <c r="I16868" s="93" t="s">
        <v>23896</v>
      </c>
      <c r="J16868" s="93" t="s">
        <v>20975</v>
      </c>
      <c r="K16868" s="93" t="s">
        <v>4922</v>
      </c>
      <c r="L16868" s="14">
        <f>AND(vyberHrace&lt;&gt;"",ISNUMBER(SEARCH(vyberHrace,$B16868)))</f>
      </c>
      <c r="M16868" s="14">
        <f>AND($I16868=MID(kododd,1,2),$J16868=MID(kododd,3,3))</f>
      </c>
    </row>
    <row r="16869">
      <c r="A16869" s="95">
        <v>4024</v>
      </c>
      <c r="B16869" s="93" t="s">
        <v>29369</v>
      </c>
      <c r="C16869" s="93" t="s">
        <v>1440</v>
      </c>
      <c r="D16869" s="95">
        <v>1716</v>
      </c>
      <c r="G16869" s="95">
        <v>250</v>
      </c>
      <c r="H16869" s="93" t="s">
        <v>8976</v>
      </c>
      <c r="I16869" s="93" t="s">
        <v>23896</v>
      </c>
      <c r="J16869" s="93" t="s">
        <v>20942</v>
      </c>
      <c r="K16869" s="93" t="s">
        <v>5629</v>
      </c>
      <c r="L16869" s="14">
        <f>AND(vyberHrace&lt;&gt;"",ISNUMBER(SEARCH(vyberHrace,$B16869)))</f>
      </c>
      <c r="M16869" s="14">
        <f>AND($I16869=MID(kododd,1,2),$J16869=MID(kododd,3,3))</f>
      </c>
    </row>
    <row r="16870">
      <c r="A16870" s="95">
        <v>55190</v>
      </c>
      <c r="B16870" s="93" t="s">
        <v>22768</v>
      </c>
      <c r="C16870" s="93" t="s">
        <v>1412</v>
      </c>
      <c r="D16870" s="95">
        <v>1634</v>
      </c>
      <c r="E16870" s="95">
        <v>1862</v>
      </c>
      <c r="F16870" s="95">
        <v>23760311</v>
      </c>
      <c r="G16870" s="95">
        <v>250</v>
      </c>
      <c r="H16870" s="93" t="s">
        <v>8976</v>
      </c>
      <c r="I16870" s="93" t="s">
        <v>23896</v>
      </c>
      <c r="J16870" s="93" t="s">
        <v>20975</v>
      </c>
      <c r="K16870" s="93" t="s">
        <v>4922</v>
      </c>
      <c r="L16870" s="14">
        <f>AND(vyberHrace&lt;&gt;"",ISNUMBER(SEARCH(vyberHrace,$B16870)))</f>
      </c>
      <c r="M16870" s="14">
        <f>AND($I16870=MID(kododd,1,2),$J16870=MID(kododd,3,3))</f>
      </c>
    </row>
    <row r="16871">
      <c r="A16871" s="95">
        <v>55929</v>
      </c>
      <c r="B16871" s="93" t="s">
        <v>22667</v>
      </c>
      <c r="C16871" s="93" t="s">
        <v>1411</v>
      </c>
      <c r="G16871" s="95">
        <v>250</v>
      </c>
      <c r="H16871" s="93" t="s">
        <v>8976</v>
      </c>
      <c r="I16871" s="93" t="s">
        <v>23896</v>
      </c>
      <c r="J16871" s="93" t="s">
        <v>20913</v>
      </c>
      <c r="K16871" s="93" t="s">
        <v>2015</v>
      </c>
      <c r="L16871" s="14">
        <f>AND(vyberHrace&lt;&gt;"",ISNUMBER(SEARCH(vyberHrace,$B16871)))</f>
      </c>
      <c r="M16871" s="14">
        <f>AND($I16871=MID(kododd,1,2),$J16871=MID(kododd,3,3))</f>
      </c>
    </row>
    <row r="16872">
      <c r="A16872" s="95">
        <v>24579</v>
      </c>
      <c r="B16872" s="93" t="s">
        <v>7175</v>
      </c>
      <c r="C16872" s="93" t="s">
        <v>1453</v>
      </c>
      <c r="D16872" s="95">
        <v>1621</v>
      </c>
      <c r="E16872" s="95">
        <v>1845</v>
      </c>
      <c r="F16872" s="95">
        <v>351075</v>
      </c>
      <c r="G16872" s="95">
        <v>250</v>
      </c>
      <c r="H16872" s="93" t="s">
        <v>8976</v>
      </c>
      <c r="I16872" s="93" t="s">
        <v>23896</v>
      </c>
      <c r="J16872" s="93" t="s">
        <v>20913</v>
      </c>
      <c r="K16872" s="93" t="s">
        <v>2015</v>
      </c>
      <c r="L16872" s="14">
        <f>AND(vyberHrace&lt;&gt;"",ISNUMBER(SEARCH(vyberHrace,$B16872)))</f>
      </c>
      <c r="M16872" s="14">
        <f>AND($I16872=MID(kododd,1,2),$J16872=MID(kododd,3,3))</f>
      </c>
    </row>
    <row r="16873">
      <c r="A16873" s="95">
        <v>55930</v>
      </c>
      <c r="B16873" s="93" t="s">
        <v>22668</v>
      </c>
      <c r="C16873" s="93" t="s">
        <v>1450</v>
      </c>
      <c r="G16873" s="95">
        <v>250</v>
      </c>
      <c r="H16873" s="93" t="s">
        <v>8976</v>
      </c>
      <c r="I16873" s="93" t="s">
        <v>23896</v>
      </c>
      <c r="J16873" s="93" t="s">
        <v>20913</v>
      </c>
      <c r="K16873" s="93" t="s">
        <v>2015</v>
      </c>
      <c r="L16873" s="14">
        <f>AND(vyberHrace&lt;&gt;"",ISNUMBER(SEARCH(vyberHrace,$B16873)))</f>
      </c>
      <c r="M16873" s="14">
        <f>AND($I16873=MID(kododd,1,2),$J16873=MID(kododd,3,3))</f>
      </c>
    </row>
    <row r="16874">
      <c r="A16874" s="95">
        <v>24259</v>
      </c>
      <c r="B16874" s="93" t="s">
        <v>7177</v>
      </c>
      <c r="C16874" s="93" t="s">
        <v>1446</v>
      </c>
      <c r="D16874" s="95">
        <v>1484</v>
      </c>
      <c r="E16874" s="95">
        <v>1662</v>
      </c>
      <c r="F16874" s="95">
        <v>345806</v>
      </c>
      <c r="G16874" s="95">
        <v>0</v>
      </c>
      <c r="H16874" s="93" t="s">
        <v>8976</v>
      </c>
      <c r="I16874" s="93" t="s">
        <v>23896</v>
      </c>
      <c r="J16874" s="93" t="s">
        <v>20913</v>
      </c>
      <c r="K16874" s="93" t="s">
        <v>2015</v>
      </c>
      <c r="L16874" s="14">
        <f>AND(vyberHrace&lt;&gt;"",ISNUMBER(SEARCH(vyberHrace,$B16874)))</f>
      </c>
      <c r="M16874" s="14">
        <f>AND($I16874=MID(kododd,1,2),$J16874=MID(kododd,3,3))</f>
      </c>
    </row>
    <row r="16875">
      <c r="A16875" s="95">
        <v>3897</v>
      </c>
      <c r="B16875" s="93" t="s">
        <v>7189</v>
      </c>
      <c r="C16875" s="93" t="s">
        <v>1429</v>
      </c>
      <c r="D16875" s="95">
        <v>1662</v>
      </c>
      <c r="E16875" s="95">
        <v>1773</v>
      </c>
      <c r="F16875" s="95">
        <v>23757973</v>
      </c>
      <c r="G16875" s="95">
        <v>250</v>
      </c>
      <c r="H16875" s="93" t="s">
        <v>8976</v>
      </c>
      <c r="I16875" s="93" t="s">
        <v>23896</v>
      </c>
      <c r="J16875" s="93" t="s">
        <v>20997</v>
      </c>
      <c r="K16875" s="93" t="s">
        <v>7827</v>
      </c>
      <c r="L16875" s="14">
        <f>AND(vyberHrace&lt;&gt;"",ISNUMBER(SEARCH(vyberHrace,$B16875)))</f>
      </c>
      <c r="M16875" s="14">
        <f>AND($I16875=MID(kododd,1,2),$J16875=MID(kododd,3,3))</f>
      </c>
    </row>
    <row r="16876">
      <c r="A16876" s="95">
        <v>24872</v>
      </c>
      <c r="B16876" s="93" t="s">
        <v>7189</v>
      </c>
      <c r="C16876" s="93" t="s">
        <v>1464</v>
      </c>
      <c r="D16876" s="95">
        <v>1491</v>
      </c>
      <c r="F16876" s="95">
        <v>23757981</v>
      </c>
      <c r="G16876" s="95">
        <v>0</v>
      </c>
      <c r="H16876" s="93" t="s">
        <v>8976</v>
      </c>
      <c r="I16876" s="93" t="s">
        <v>23896</v>
      </c>
      <c r="J16876" s="93" t="s">
        <v>20997</v>
      </c>
      <c r="K16876" s="93" t="s">
        <v>7827</v>
      </c>
      <c r="L16876" s="14">
        <f>AND(vyberHrace&lt;&gt;"",ISNUMBER(SEARCH(vyberHrace,$B16876)))</f>
      </c>
      <c r="M16876" s="14">
        <f>AND($I16876=MID(kododd,1,2),$J16876=MID(kododd,3,3))</f>
      </c>
    </row>
    <row r="16877">
      <c r="A16877" s="95">
        <v>1702</v>
      </c>
      <c r="B16877" s="93" t="s">
        <v>7194</v>
      </c>
      <c r="C16877" s="93" t="s">
        <v>1482</v>
      </c>
      <c r="D16877" s="95">
        <v>1815</v>
      </c>
      <c r="E16877" s="95">
        <v>1902</v>
      </c>
      <c r="F16877" s="95">
        <v>305944</v>
      </c>
      <c r="G16877" s="95">
        <v>250</v>
      </c>
      <c r="H16877" s="93" t="s">
        <v>8976</v>
      </c>
      <c r="I16877" s="93" t="s">
        <v>23896</v>
      </c>
      <c r="J16877" s="93" t="s">
        <v>20874</v>
      </c>
      <c r="K16877" s="93" t="s">
        <v>1964</v>
      </c>
      <c r="L16877" s="14">
        <f>AND(vyberHrace&lt;&gt;"",ISNUMBER(SEARCH(vyberHrace,$B16877)))</f>
      </c>
      <c r="M16877" s="14">
        <f>AND($I16877=MID(kododd,1,2),$J16877=MID(kododd,3,3))</f>
      </c>
    </row>
    <row r="16878">
      <c r="A16878" s="95">
        <v>12959</v>
      </c>
      <c r="B16878" s="93" t="s">
        <v>7201</v>
      </c>
      <c r="C16878" s="93" t="s">
        <v>1465</v>
      </c>
      <c r="D16878" s="95">
        <v>1653</v>
      </c>
      <c r="E16878" s="95">
        <v>1782</v>
      </c>
      <c r="F16878" s="95">
        <v>371394</v>
      </c>
      <c r="G16878" s="95">
        <v>250</v>
      </c>
      <c r="H16878" s="93" t="s">
        <v>8976</v>
      </c>
      <c r="I16878" s="93" t="s">
        <v>23896</v>
      </c>
      <c r="J16878" s="93" t="s">
        <v>20923</v>
      </c>
      <c r="K16878" s="93" t="s">
        <v>5569</v>
      </c>
      <c r="L16878" s="14">
        <f>AND(vyberHrace&lt;&gt;"",ISNUMBER(SEARCH(vyberHrace,$B16878)))</f>
      </c>
      <c r="M16878" s="14">
        <f>AND($I16878=MID(kododd,1,2),$J16878=MID(kododd,3,3))</f>
      </c>
    </row>
    <row r="16879">
      <c r="A16879" s="95">
        <v>37458</v>
      </c>
      <c r="B16879" s="93" t="s">
        <v>13249</v>
      </c>
      <c r="C16879" s="93" t="s">
        <v>1414</v>
      </c>
      <c r="G16879" s="95">
        <v>0</v>
      </c>
      <c r="H16879" s="93" t="s">
        <v>8976</v>
      </c>
      <c r="I16879" s="93" t="s">
        <v>23896</v>
      </c>
      <c r="J16879" s="93" t="s">
        <v>20997</v>
      </c>
      <c r="K16879" s="93" t="s">
        <v>7827</v>
      </c>
      <c r="L16879" s="14">
        <f>AND(vyberHrace&lt;&gt;"",ISNUMBER(SEARCH(vyberHrace,$B16879)))</f>
      </c>
      <c r="M16879" s="14">
        <f>AND($I16879=MID(kododd,1,2),$J16879=MID(kododd,3,3))</f>
      </c>
    </row>
    <row r="16880">
      <c r="A16880" s="95">
        <v>2689</v>
      </c>
      <c r="B16880" s="93" t="s">
        <v>13255</v>
      </c>
      <c r="C16880" s="93" t="s">
        <v>1465</v>
      </c>
      <c r="D16880" s="95">
        <v>1781</v>
      </c>
      <c r="E16880" s="95">
        <v>1836</v>
      </c>
      <c r="F16880" s="95">
        <v>319732</v>
      </c>
      <c r="G16880" s="95">
        <v>250</v>
      </c>
      <c r="H16880" s="93" t="s">
        <v>8976</v>
      </c>
      <c r="I16880" s="93" t="s">
        <v>23896</v>
      </c>
      <c r="J16880" s="93" t="s">
        <v>20979</v>
      </c>
      <c r="K16880" s="93" t="s">
        <v>7806</v>
      </c>
      <c r="L16880" s="14">
        <f>AND(vyberHrace&lt;&gt;"",ISNUMBER(SEARCH(vyberHrace,$B16880)))</f>
      </c>
      <c r="M16880" s="14">
        <f>AND($I16880=MID(kododd,1,2),$J16880=MID(kododd,3,3))</f>
      </c>
    </row>
    <row r="16881">
      <c r="A16881" s="95">
        <v>15712</v>
      </c>
      <c r="B16881" s="93" t="s">
        <v>15561</v>
      </c>
      <c r="C16881" s="93" t="s">
        <v>1464</v>
      </c>
      <c r="G16881" s="95">
        <v>0</v>
      </c>
      <c r="H16881" s="93" t="s">
        <v>8976</v>
      </c>
      <c r="I16881" s="93" t="s">
        <v>23896</v>
      </c>
      <c r="J16881" s="93" t="s">
        <v>20947</v>
      </c>
      <c r="K16881" s="93" t="s">
        <v>11264</v>
      </c>
      <c r="L16881" s="14">
        <f>AND(vyberHrace&lt;&gt;"",ISNUMBER(SEARCH(vyberHrace,$B16881)))</f>
      </c>
      <c r="M16881" s="14">
        <f>AND($I16881=MID(kododd,1,2),$J16881=MID(kododd,3,3))</f>
      </c>
    </row>
    <row r="16882">
      <c r="A16882" s="95">
        <v>62111</v>
      </c>
      <c r="B16882" s="93" t="s">
        <v>28307</v>
      </c>
      <c r="C16882" s="93" t="s">
        <v>3255</v>
      </c>
      <c r="G16882" s="95">
        <v>250</v>
      </c>
      <c r="H16882" s="93" t="s">
        <v>8976</v>
      </c>
      <c r="I16882" s="93" t="s">
        <v>23896</v>
      </c>
      <c r="J16882" s="93" t="s">
        <v>20856</v>
      </c>
      <c r="K16882" s="93" t="s">
        <v>6885</v>
      </c>
      <c r="L16882" s="14">
        <f>AND(vyberHrace&lt;&gt;"",ISNUMBER(SEARCH(vyberHrace,$B16882)))</f>
      </c>
      <c r="M16882" s="14">
        <f>AND($I16882=MID(kododd,1,2),$J16882=MID(kododd,3,3))</f>
      </c>
    </row>
    <row r="16883">
      <c r="A16883" s="95">
        <v>37816</v>
      </c>
      <c r="B16883" s="93" t="s">
        <v>4964</v>
      </c>
      <c r="C16883" s="93" t="s">
        <v>1457</v>
      </c>
      <c r="D16883" s="95">
        <v>1747</v>
      </c>
      <c r="E16883" s="95">
        <v>1835</v>
      </c>
      <c r="F16883" s="95">
        <v>14916258</v>
      </c>
      <c r="G16883" s="95">
        <v>250</v>
      </c>
      <c r="H16883" s="93" t="s">
        <v>8976</v>
      </c>
      <c r="I16883" s="93" t="s">
        <v>23896</v>
      </c>
      <c r="J16883" s="93" t="s">
        <v>20874</v>
      </c>
      <c r="K16883" s="93" t="s">
        <v>1964</v>
      </c>
      <c r="L16883" s="14">
        <f>AND(vyberHrace&lt;&gt;"",ISNUMBER(SEARCH(vyberHrace,$B16883)))</f>
      </c>
      <c r="M16883" s="14">
        <f>AND($I16883=MID(kododd,1,2),$J16883=MID(kododd,3,3))</f>
      </c>
    </row>
    <row r="16884">
      <c r="A16884" s="95">
        <v>46966</v>
      </c>
      <c r="B16884" s="93" t="s">
        <v>15584</v>
      </c>
      <c r="C16884" s="93" t="s">
        <v>1400</v>
      </c>
      <c r="G16884" s="95">
        <v>0</v>
      </c>
      <c r="H16884" s="93" t="s">
        <v>8976</v>
      </c>
      <c r="I16884" s="93" t="s">
        <v>23896</v>
      </c>
      <c r="J16884" s="93" t="s">
        <v>20859</v>
      </c>
      <c r="K16884" s="93" t="s">
        <v>28058</v>
      </c>
      <c r="L16884" s="14">
        <f>AND(vyberHrace&lt;&gt;"",ISNUMBER(SEARCH(vyberHrace,$B16884)))</f>
      </c>
      <c r="M16884" s="14">
        <f>AND($I16884=MID(kododd,1,2),$J16884=MID(kododd,3,3))</f>
      </c>
    </row>
    <row r="16885">
      <c r="A16885" s="95">
        <v>34650</v>
      </c>
      <c r="B16885" s="93" t="s">
        <v>20193</v>
      </c>
      <c r="C16885" s="93" t="s">
        <v>1444</v>
      </c>
      <c r="D16885" s="95">
        <v>1234</v>
      </c>
      <c r="G16885" s="95">
        <v>0</v>
      </c>
      <c r="H16885" s="93" t="s">
        <v>8976</v>
      </c>
      <c r="I16885" s="93" t="s">
        <v>23896</v>
      </c>
      <c r="J16885" s="93" t="s">
        <v>20875</v>
      </c>
      <c r="K16885" s="93" t="s">
        <v>5609</v>
      </c>
      <c r="L16885" s="14">
        <f>AND(vyberHrace&lt;&gt;"",ISNUMBER(SEARCH(vyberHrace,$B16885)))</f>
      </c>
      <c r="M16885" s="14">
        <f>AND($I16885=MID(kododd,1,2),$J16885=MID(kododd,3,3))</f>
      </c>
    </row>
    <row r="16886">
      <c r="A16886" s="95">
        <v>46427</v>
      </c>
      <c r="B16886" s="93" t="s">
        <v>17644</v>
      </c>
      <c r="C16886" s="93" t="s">
        <v>1402</v>
      </c>
      <c r="D16886" s="95">
        <v>1100</v>
      </c>
      <c r="G16886" s="95">
        <v>250</v>
      </c>
      <c r="H16886" s="93" t="s">
        <v>8976</v>
      </c>
      <c r="I16886" s="93" t="s">
        <v>23896</v>
      </c>
      <c r="J16886" s="93" t="s">
        <v>20856</v>
      </c>
      <c r="K16886" s="93" t="s">
        <v>6885</v>
      </c>
      <c r="L16886" s="14">
        <f>AND(vyberHrace&lt;&gt;"",ISNUMBER(SEARCH(vyberHrace,$B16886)))</f>
      </c>
      <c r="M16886" s="14">
        <f>AND($I16886=MID(kododd,1,2),$J16886=MID(kododd,3,3))</f>
      </c>
    </row>
    <row r="16887">
      <c r="A16887" s="95">
        <v>55719</v>
      </c>
      <c r="B16887" s="93" t="s">
        <v>22738</v>
      </c>
      <c r="C16887" s="93" t="s">
        <v>1411</v>
      </c>
      <c r="F16887" s="95">
        <v>23774002</v>
      </c>
      <c r="G16887" s="95">
        <v>250</v>
      </c>
      <c r="H16887" s="93" t="s">
        <v>8976</v>
      </c>
      <c r="I16887" s="93" t="s">
        <v>23896</v>
      </c>
      <c r="J16887" s="93" t="s">
        <v>20886</v>
      </c>
      <c r="K16887" s="93" t="s">
        <v>4988</v>
      </c>
      <c r="L16887" s="14">
        <f>AND(vyberHrace&lt;&gt;"",ISNUMBER(SEARCH(vyberHrace,$B16887)))</f>
      </c>
      <c r="M16887" s="14">
        <f>AND($I16887=MID(kododd,1,2),$J16887=MID(kododd,3,3))</f>
      </c>
    </row>
    <row r="16888">
      <c r="A16888" s="95">
        <v>42067</v>
      </c>
      <c r="B16888" s="93" t="s">
        <v>15616</v>
      </c>
      <c r="C16888" s="93" t="s">
        <v>1408</v>
      </c>
      <c r="D16888" s="95">
        <v>1731</v>
      </c>
      <c r="E16888" s="95">
        <v>1852</v>
      </c>
      <c r="F16888" s="95">
        <v>23710837</v>
      </c>
      <c r="G16888" s="95">
        <v>250</v>
      </c>
      <c r="H16888" s="93" t="s">
        <v>8976</v>
      </c>
      <c r="I16888" s="93" t="s">
        <v>23896</v>
      </c>
      <c r="J16888" s="93" t="s">
        <v>20939</v>
      </c>
      <c r="K16888" s="93" t="s">
        <v>5627</v>
      </c>
      <c r="L16888" s="14">
        <f>AND(vyberHrace&lt;&gt;"",ISNUMBER(SEARCH(vyberHrace,$B16888)))</f>
      </c>
      <c r="M16888" s="14">
        <f>AND($I16888=MID(kododd,1,2),$J16888=MID(kododd,3,3))</f>
      </c>
    </row>
    <row r="16889">
      <c r="A16889" s="95">
        <v>42066</v>
      </c>
      <c r="B16889" s="93" t="s">
        <v>15618</v>
      </c>
      <c r="C16889" s="93" t="s">
        <v>1402</v>
      </c>
      <c r="D16889" s="95">
        <v>1590</v>
      </c>
      <c r="E16889" s="95">
        <v>1440</v>
      </c>
      <c r="F16889" s="95">
        <v>23710810</v>
      </c>
      <c r="G16889" s="95">
        <v>250</v>
      </c>
      <c r="H16889" s="93" t="s">
        <v>8976</v>
      </c>
      <c r="I16889" s="93" t="s">
        <v>23896</v>
      </c>
      <c r="J16889" s="93" t="s">
        <v>20939</v>
      </c>
      <c r="K16889" s="93" t="s">
        <v>5627</v>
      </c>
      <c r="L16889" s="14">
        <f>AND(vyberHrace&lt;&gt;"",ISNUMBER(SEARCH(vyberHrace,$B16889)))</f>
      </c>
      <c r="M16889" s="14">
        <f>AND($I16889=MID(kododd,1,2),$J16889=MID(kododd,3,3))</f>
      </c>
    </row>
    <row r="16890">
      <c r="A16890" s="95">
        <v>43853</v>
      </c>
      <c r="B16890" s="93" t="s">
        <v>15621</v>
      </c>
      <c r="C16890" s="93" t="s">
        <v>1408</v>
      </c>
      <c r="D16890" s="95">
        <v>1369</v>
      </c>
      <c r="E16890" s="95">
        <v>1540</v>
      </c>
      <c r="F16890" s="95">
        <v>23710829</v>
      </c>
      <c r="G16890" s="95">
        <v>0</v>
      </c>
      <c r="H16890" s="93" t="s">
        <v>8976</v>
      </c>
      <c r="I16890" s="93" t="s">
        <v>23896</v>
      </c>
      <c r="J16890" s="93" t="s">
        <v>20939</v>
      </c>
      <c r="K16890" s="93" t="s">
        <v>5627</v>
      </c>
      <c r="L16890" s="14">
        <f>AND(vyberHrace&lt;&gt;"",ISNUMBER(SEARCH(vyberHrace,$B16890)))</f>
      </c>
      <c r="M16890" s="14">
        <f>AND($I16890=MID(kododd,1,2),$J16890=MID(kododd,3,3))</f>
      </c>
    </row>
    <row r="16891">
      <c r="A16891" s="95">
        <v>36776</v>
      </c>
      <c r="B16891" s="93" t="s">
        <v>15623</v>
      </c>
      <c r="C16891" s="93" t="s">
        <v>1404</v>
      </c>
      <c r="D16891" s="95">
        <v>1503</v>
      </c>
      <c r="G16891" s="95">
        <v>0</v>
      </c>
      <c r="H16891" s="93" t="s">
        <v>8976</v>
      </c>
      <c r="I16891" s="93" t="s">
        <v>23896</v>
      </c>
      <c r="J16891" s="93" t="s">
        <v>20895</v>
      </c>
      <c r="K16891" s="93" t="s">
        <v>6043</v>
      </c>
      <c r="L16891" s="14">
        <f>AND(vyberHrace&lt;&gt;"",ISNUMBER(SEARCH(vyberHrace,$B16891)))</f>
      </c>
      <c r="M16891" s="14">
        <f>AND($I16891=MID(kododd,1,2),$J16891=MID(kododd,3,3))</f>
      </c>
    </row>
    <row r="16892">
      <c r="A16892" s="95">
        <v>38849</v>
      </c>
      <c r="B16892" s="93" t="s">
        <v>15644</v>
      </c>
      <c r="C16892" s="93" t="s">
        <v>1455</v>
      </c>
      <c r="D16892" s="95">
        <v>1311</v>
      </c>
      <c r="G16892" s="95">
        <v>250</v>
      </c>
      <c r="H16892" s="93" t="s">
        <v>8976</v>
      </c>
      <c r="I16892" s="93" t="s">
        <v>23896</v>
      </c>
      <c r="J16892" s="93" t="s">
        <v>20852</v>
      </c>
      <c r="K16892" s="93" t="s">
        <v>6013</v>
      </c>
      <c r="L16892" s="14">
        <f>AND(vyberHrace&lt;&gt;"",ISNUMBER(SEARCH(vyberHrace,$B16892)))</f>
      </c>
      <c r="M16892" s="14">
        <f>AND($I16892=MID(kododd,1,2),$J16892=MID(kododd,3,3))</f>
      </c>
    </row>
    <row r="16893">
      <c r="A16893" s="95">
        <v>60539</v>
      </c>
      <c r="B16893" s="93" t="s">
        <v>26967</v>
      </c>
      <c r="C16893" s="93" t="s">
        <v>1487</v>
      </c>
      <c r="F16893" s="95">
        <v>23792809</v>
      </c>
      <c r="G16893" s="95">
        <v>250</v>
      </c>
      <c r="H16893" s="93" t="s">
        <v>8976</v>
      </c>
      <c r="I16893" s="93" t="s">
        <v>23896</v>
      </c>
      <c r="J16893" s="93" t="s">
        <v>20886</v>
      </c>
      <c r="K16893" s="93" t="s">
        <v>4988</v>
      </c>
      <c r="L16893" s="14">
        <f>AND(vyberHrace&lt;&gt;"",ISNUMBER(SEARCH(vyberHrace,$B16893)))</f>
      </c>
      <c r="M16893" s="14">
        <f>AND($I16893=MID(kododd,1,2),$J16893=MID(kododd,3,3))</f>
      </c>
    </row>
    <row r="16894">
      <c r="A16894" s="95">
        <v>42242</v>
      </c>
      <c r="B16894" s="93" t="s">
        <v>15647</v>
      </c>
      <c r="C16894" s="93" t="s">
        <v>1409</v>
      </c>
      <c r="D16894" s="95">
        <v>1200</v>
      </c>
      <c r="E16894" s="95">
        <v>1620</v>
      </c>
      <c r="F16894" s="95">
        <v>23757990</v>
      </c>
      <c r="G16894" s="95">
        <v>250</v>
      </c>
      <c r="H16894" s="93" t="s">
        <v>8976</v>
      </c>
      <c r="I16894" s="93" t="s">
        <v>23896</v>
      </c>
      <c r="J16894" s="93" t="s">
        <v>20962</v>
      </c>
      <c r="K16894" s="93" t="s">
        <v>3831</v>
      </c>
      <c r="L16894" s="14">
        <f>AND(vyberHrace&lt;&gt;"",ISNUMBER(SEARCH(vyberHrace,$B16894)))</f>
      </c>
      <c r="M16894" s="14">
        <f>AND($I16894=MID(kododd,1,2),$J16894=MID(kododd,3,3))</f>
      </c>
    </row>
    <row r="16895">
      <c r="A16895" s="95">
        <v>60538</v>
      </c>
      <c r="B16895" s="93" t="s">
        <v>26966</v>
      </c>
      <c r="C16895" s="93" t="s">
        <v>1450</v>
      </c>
      <c r="F16895" s="95">
        <v>23792817</v>
      </c>
      <c r="G16895" s="95">
        <v>250</v>
      </c>
      <c r="H16895" s="93" t="s">
        <v>8976</v>
      </c>
      <c r="I16895" s="93" t="s">
        <v>23896</v>
      </c>
      <c r="J16895" s="93" t="s">
        <v>20975</v>
      </c>
      <c r="K16895" s="93" t="s">
        <v>4922</v>
      </c>
      <c r="L16895" s="14">
        <f>AND(vyberHrace&lt;&gt;"",ISNUMBER(SEARCH(vyberHrace,$B16895)))</f>
      </c>
      <c r="M16895" s="14">
        <f>AND($I16895=MID(kododd,1,2),$J16895=MID(kododd,3,3))</f>
      </c>
    </row>
    <row r="16896">
      <c r="A16896" s="95">
        <v>1525</v>
      </c>
      <c r="B16896" s="93" t="s">
        <v>15648</v>
      </c>
      <c r="C16896" s="93" t="s">
        <v>1465</v>
      </c>
      <c r="D16896" s="95">
        <v>1909</v>
      </c>
      <c r="E16896" s="95">
        <v>1971</v>
      </c>
      <c r="F16896" s="95">
        <v>311855</v>
      </c>
      <c r="G16896" s="95">
        <v>0</v>
      </c>
      <c r="H16896" s="93" t="s">
        <v>8976</v>
      </c>
      <c r="I16896" s="93" t="s">
        <v>23896</v>
      </c>
      <c r="J16896" s="93" t="s">
        <v>21010</v>
      </c>
      <c r="K16896" s="93" t="s">
        <v>5670</v>
      </c>
      <c r="L16896" s="14">
        <f>AND(vyberHrace&lt;&gt;"",ISNUMBER(SEARCH(vyberHrace,$B16896)))</f>
      </c>
      <c r="M16896" s="14">
        <f>AND($I16896=MID(kododd,1,2),$J16896=MID(kododd,3,3))</f>
      </c>
    </row>
    <row r="16897">
      <c r="A16897" s="95">
        <v>41790</v>
      </c>
      <c r="B16897" s="93" t="s">
        <v>15666</v>
      </c>
      <c r="C16897" s="93" t="s">
        <v>1410</v>
      </c>
      <c r="D16897" s="95">
        <v>1879</v>
      </c>
      <c r="E16897" s="95">
        <v>1951</v>
      </c>
      <c r="F16897" s="95">
        <v>390356</v>
      </c>
      <c r="G16897" s="95">
        <v>250</v>
      </c>
      <c r="H16897" s="93" t="s">
        <v>8976</v>
      </c>
      <c r="I16897" s="93" t="s">
        <v>23896</v>
      </c>
      <c r="J16897" s="93" t="s">
        <v>20864</v>
      </c>
      <c r="K16897" s="93" t="s">
        <v>26135</v>
      </c>
      <c r="L16897" s="14">
        <f>AND(vyberHrace&lt;&gt;"",ISNUMBER(SEARCH(vyberHrace,$B16897)))</f>
      </c>
      <c r="M16897" s="14">
        <f>AND($I16897=MID(kododd,1,2),$J16897=MID(kododd,3,3))</f>
      </c>
    </row>
    <row r="16898">
      <c r="A16898" s="95">
        <v>50492</v>
      </c>
      <c r="B16898" s="93" t="s">
        <v>4965</v>
      </c>
      <c r="C16898" s="93" t="s">
        <v>1419</v>
      </c>
      <c r="D16898" s="95">
        <v>1961</v>
      </c>
      <c r="E16898" s="95">
        <v>1969</v>
      </c>
      <c r="F16898" s="95">
        <v>23735031</v>
      </c>
      <c r="G16898" s="95">
        <v>250</v>
      </c>
      <c r="H16898" s="93" t="s">
        <v>8976</v>
      </c>
      <c r="I16898" s="93" t="s">
        <v>23896</v>
      </c>
      <c r="J16898" s="93" t="s">
        <v>20874</v>
      </c>
      <c r="K16898" s="93" t="s">
        <v>1964</v>
      </c>
      <c r="L16898" s="14">
        <f>AND(vyberHrace&lt;&gt;"",ISNUMBER(SEARCH(vyberHrace,$B16898)))</f>
      </c>
      <c r="M16898" s="14">
        <f>AND($I16898=MID(kododd,1,2),$J16898=MID(kododd,3,3))</f>
      </c>
    </row>
    <row r="16899">
      <c r="A16899" s="95">
        <v>50493</v>
      </c>
      <c r="B16899" s="93" t="s">
        <v>4966</v>
      </c>
      <c r="C16899" s="93" t="s">
        <v>1410</v>
      </c>
      <c r="D16899" s="95">
        <v>1615</v>
      </c>
      <c r="E16899" s="95">
        <v>1705</v>
      </c>
      <c r="F16899" s="95">
        <v>23736089</v>
      </c>
      <c r="G16899" s="95">
        <v>0</v>
      </c>
      <c r="H16899" s="93" t="s">
        <v>8976</v>
      </c>
      <c r="I16899" s="93" t="s">
        <v>23896</v>
      </c>
      <c r="J16899" s="93" t="s">
        <v>20874</v>
      </c>
      <c r="K16899" s="93" t="s">
        <v>1964</v>
      </c>
      <c r="L16899" s="14">
        <f>AND(vyberHrace&lt;&gt;"",ISNUMBER(SEARCH(vyberHrace,$B16899)))</f>
      </c>
      <c r="M16899" s="14">
        <f>AND($I16899=MID(kododd,1,2),$J16899=MID(kododd,3,3))</f>
      </c>
    </row>
    <row r="16900">
      <c r="A16900" s="95">
        <v>63923</v>
      </c>
      <c r="B16900" s="93" t="s">
        <v>30109</v>
      </c>
      <c r="C16900" s="93" t="s">
        <v>1411</v>
      </c>
      <c r="D16900" s="95">
        <v>80621</v>
      </c>
      <c r="E16900" s="95">
        <v>80621</v>
      </c>
      <c r="G16900" s="95">
        <v>250</v>
      </c>
      <c r="H16900" s="93" t="s">
        <v>8976</v>
      </c>
      <c r="I16900" s="93" t="s">
        <v>23896</v>
      </c>
      <c r="J16900" s="93" t="s">
        <v>20886</v>
      </c>
      <c r="K16900" s="93" t="s">
        <v>4988</v>
      </c>
      <c r="L16900" s="14">
        <f>AND(vyberHrace&lt;&gt;"",ISNUMBER(SEARCH(vyberHrace,$B16900)))</f>
      </c>
      <c r="M16900" s="14">
        <f>AND($I16900=MID(kododd,1,2),$J16900=MID(kododd,3,3))</f>
      </c>
    </row>
    <row r="16901">
      <c r="A16901" s="95">
        <v>59037</v>
      </c>
      <c r="B16901" s="93" t="s">
        <v>25488</v>
      </c>
      <c r="C16901" s="93" t="s">
        <v>1450</v>
      </c>
      <c r="G16901" s="95">
        <v>0</v>
      </c>
      <c r="H16901" s="93" t="s">
        <v>8976</v>
      </c>
      <c r="I16901" s="93" t="s">
        <v>23896</v>
      </c>
      <c r="J16901" s="93" t="s">
        <v>20943</v>
      </c>
      <c r="K16901" s="93" t="s">
        <v>9089</v>
      </c>
      <c r="L16901" s="14">
        <f>AND(vyberHrace&lt;&gt;"",ISNUMBER(SEARCH(vyberHrace,$B16901)))</f>
      </c>
      <c r="M16901" s="14">
        <f>AND($I16901=MID(kododd,1,2),$J16901=MID(kododd,3,3))</f>
      </c>
    </row>
    <row r="16902">
      <c r="A16902" s="95">
        <v>48083</v>
      </c>
      <c r="B16902" s="93" t="s">
        <v>18191</v>
      </c>
      <c r="C16902" s="93" t="s">
        <v>1431</v>
      </c>
      <c r="D16902" s="95">
        <v>1280</v>
      </c>
      <c r="E16902" s="95">
        <v>1496</v>
      </c>
      <c r="F16902" s="95">
        <v>23756683</v>
      </c>
      <c r="G16902" s="95">
        <v>250</v>
      </c>
      <c r="H16902" s="93" t="s">
        <v>8976</v>
      </c>
      <c r="I16902" s="93" t="s">
        <v>23896</v>
      </c>
      <c r="J16902" s="93" t="s">
        <v>20874</v>
      </c>
      <c r="K16902" s="93" t="s">
        <v>1964</v>
      </c>
      <c r="L16902" s="14">
        <f>AND(vyberHrace&lt;&gt;"",ISNUMBER(SEARCH(vyberHrace,$B16902)))</f>
      </c>
      <c r="M16902" s="14">
        <f>AND($I16902=MID(kododd,1,2),$J16902=MID(kododd,3,3))</f>
      </c>
    </row>
    <row r="16903">
      <c r="A16903" s="95">
        <v>59178</v>
      </c>
      <c r="B16903" s="93" t="s">
        <v>25611</v>
      </c>
      <c r="C16903" s="93" t="s">
        <v>1422</v>
      </c>
      <c r="D16903" s="95">
        <v>1007</v>
      </c>
      <c r="F16903" s="95">
        <v>23784768</v>
      </c>
      <c r="G16903" s="95">
        <v>250</v>
      </c>
      <c r="H16903" s="93" t="s">
        <v>8976</v>
      </c>
      <c r="I16903" s="93" t="s">
        <v>23896</v>
      </c>
      <c r="J16903" s="93" t="s">
        <v>20935</v>
      </c>
      <c r="K16903" s="93" t="s">
        <v>23916</v>
      </c>
      <c r="L16903" s="14">
        <f>AND(vyberHrace&lt;&gt;"",ISNUMBER(SEARCH(vyberHrace,$B16903)))</f>
      </c>
      <c r="M16903" s="14">
        <f>AND($I16903=MID(kododd,1,2),$J16903=MID(kododd,3,3))</f>
      </c>
    </row>
    <row r="16904">
      <c r="A16904" s="95">
        <v>60156</v>
      </c>
      <c r="B16904" s="93" t="s">
        <v>26621</v>
      </c>
      <c r="C16904" s="93" t="s">
        <v>1420</v>
      </c>
      <c r="G16904" s="95">
        <v>250</v>
      </c>
      <c r="H16904" s="93" t="s">
        <v>8976</v>
      </c>
      <c r="I16904" s="93" t="s">
        <v>23896</v>
      </c>
      <c r="J16904" s="93" t="s">
        <v>20855</v>
      </c>
      <c r="K16904" s="93" t="s">
        <v>6857</v>
      </c>
      <c r="L16904" s="14">
        <f>AND(vyberHrace&lt;&gt;"",ISNUMBER(SEARCH(vyberHrace,$B16904)))</f>
      </c>
      <c r="M16904" s="14">
        <f>AND($I16904=MID(kododd,1,2),$J16904=MID(kododd,3,3))</f>
      </c>
    </row>
    <row r="16905">
      <c r="A16905" s="95">
        <v>37169</v>
      </c>
      <c r="B16905" s="93" t="s">
        <v>18349</v>
      </c>
      <c r="C16905" s="93" t="s">
        <v>1398</v>
      </c>
      <c r="D16905" s="95">
        <v>1581</v>
      </c>
      <c r="E16905" s="95">
        <v>1751</v>
      </c>
      <c r="F16905" s="95">
        <v>371629</v>
      </c>
      <c r="G16905" s="95">
        <v>0</v>
      </c>
      <c r="H16905" s="93" t="s">
        <v>8976</v>
      </c>
      <c r="I16905" s="93" t="s">
        <v>23896</v>
      </c>
      <c r="J16905" s="93" t="s">
        <v>20939</v>
      </c>
      <c r="K16905" s="93" t="s">
        <v>5627</v>
      </c>
      <c r="L16905" s="14">
        <f>AND(vyberHrace&lt;&gt;"",ISNUMBER(SEARCH(vyberHrace,$B16905)))</f>
      </c>
      <c r="M16905" s="14">
        <f>AND($I16905=MID(kododd,1,2),$J16905=MID(kododd,3,3))</f>
      </c>
    </row>
    <row r="16906">
      <c r="A16906" s="95">
        <v>39762</v>
      </c>
      <c r="B16906" s="93" t="s">
        <v>18350</v>
      </c>
      <c r="C16906" s="93" t="s">
        <v>1417</v>
      </c>
      <c r="D16906" s="95">
        <v>1199</v>
      </c>
      <c r="G16906" s="95">
        <v>250</v>
      </c>
      <c r="H16906" s="93" t="s">
        <v>8976</v>
      </c>
      <c r="I16906" s="93" t="s">
        <v>23896</v>
      </c>
      <c r="J16906" s="93" t="s">
        <v>20939</v>
      </c>
      <c r="K16906" s="93" t="s">
        <v>5627</v>
      </c>
      <c r="L16906" s="14">
        <f>AND(vyberHrace&lt;&gt;"",ISNUMBER(SEARCH(vyberHrace,$B16906)))</f>
      </c>
      <c r="M16906" s="14">
        <f>AND($I16906=MID(kododd,1,2),$J16906=MID(kododd,3,3))</f>
      </c>
    </row>
    <row r="16907">
      <c r="A16907" s="95">
        <v>56864</v>
      </c>
      <c r="B16907" s="93" t="s">
        <v>22701</v>
      </c>
      <c r="C16907" s="93" t="s">
        <v>3255</v>
      </c>
      <c r="G16907" s="95">
        <v>0</v>
      </c>
      <c r="H16907" s="93" t="s">
        <v>8976</v>
      </c>
      <c r="I16907" s="93" t="s">
        <v>23896</v>
      </c>
      <c r="J16907" s="93" t="s">
        <v>20874</v>
      </c>
      <c r="K16907" s="93" t="s">
        <v>1964</v>
      </c>
      <c r="L16907" s="14">
        <f>AND(vyberHrace&lt;&gt;"",ISNUMBER(SEARCH(vyberHrace,$B16907)))</f>
      </c>
      <c r="M16907" s="14">
        <f>AND($I16907=MID(kododd,1,2),$J16907=MID(kododd,3,3))</f>
      </c>
    </row>
    <row r="16908">
      <c r="A16908" s="95">
        <v>12451</v>
      </c>
      <c r="B16908" s="93" t="s">
        <v>18357</v>
      </c>
      <c r="C16908" s="93" t="s">
        <v>1460</v>
      </c>
      <c r="D16908" s="95">
        <v>1388</v>
      </c>
      <c r="G16908" s="95">
        <v>0</v>
      </c>
      <c r="H16908" s="93" t="s">
        <v>8976</v>
      </c>
      <c r="I16908" s="93" t="s">
        <v>23896</v>
      </c>
      <c r="J16908" s="93" t="s">
        <v>23412</v>
      </c>
      <c r="K16908" s="93" t="s">
        <v>21367</v>
      </c>
      <c r="L16908" s="14">
        <f>AND(vyberHrace&lt;&gt;"",ISNUMBER(SEARCH(vyberHrace,$B16908)))</f>
      </c>
      <c r="M16908" s="14">
        <f>AND($I16908=MID(kododd,1,2),$J16908=MID(kododd,3,3))</f>
      </c>
    </row>
    <row r="16909">
      <c r="A16909" s="95">
        <v>54443</v>
      </c>
      <c r="B16909" s="93" t="s">
        <v>933</v>
      </c>
      <c r="C16909" s="93" t="s">
        <v>1420</v>
      </c>
      <c r="D16909" s="95">
        <v>1134</v>
      </c>
      <c r="F16909" s="95">
        <v>23756004</v>
      </c>
      <c r="G16909" s="95">
        <v>250</v>
      </c>
      <c r="H16909" s="93" t="s">
        <v>8976</v>
      </c>
      <c r="I16909" s="93" t="s">
        <v>23896</v>
      </c>
      <c r="J16909" s="93" t="s">
        <v>20943</v>
      </c>
      <c r="K16909" s="93" t="s">
        <v>9089</v>
      </c>
      <c r="L16909" s="14">
        <f>AND(vyberHrace&lt;&gt;"",ISNUMBER(SEARCH(vyberHrace,$B16909)))</f>
      </c>
      <c r="M16909" s="14">
        <f>AND($I16909=MID(kododd,1,2),$J16909=MID(kododd,3,3))</f>
      </c>
    </row>
    <row r="16910">
      <c r="A16910" s="95">
        <v>12582</v>
      </c>
      <c r="B16910" s="93" t="s">
        <v>18363</v>
      </c>
      <c r="C16910" s="93" t="s">
        <v>1401</v>
      </c>
      <c r="D16910" s="95">
        <v>1658</v>
      </c>
      <c r="G16910" s="95">
        <v>0</v>
      </c>
      <c r="H16910" s="93" t="s">
        <v>8976</v>
      </c>
      <c r="I16910" s="93" t="s">
        <v>23896</v>
      </c>
      <c r="J16910" s="93" t="s">
        <v>20849</v>
      </c>
      <c r="K16910" s="93" t="s">
        <v>1979</v>
      </c>
      <c r="L16910" s="14">
        <f>AND(vyberHrace&lt;&gt;"",ISNUMBER(SEARCH(vyberHrace,$B16910)))</f>
      </c>
      <c r="M16910" s="14">
        <f>AND($I16910=MID(kododd,1,2),$J16910=MID(kododd,3,3))</f>
      </c>
    </row>
    <row r="16911">
      <c r="A16911" s="95">
        <v>56599</v>
      </c>
      <c r="B16911" s="93" t="s">
        <v>22779</v>
      </c>
      <c r="C16911" s="93" t="s">
        <v>1424</v>
      </c>
      <c r="G16911" s="95">
        <v>0</v>
      </c>
      <c r="H16911" s="93" t="s">
        <v>8976</v>
      </c>
      <c r="I16911" s="93" t="s">
        <v>23896</v>
      </c>
      <c r="J16911" s="93" t="s">
        <v>20954</v>
      </c>
      <c r="K16911" s="93" t="s">
        <v>133</v>
      </c>
      <c r="L16911" s="14">
        <f>AND(vyberHrace&lt;&gt;"",ISNUMBER(SEARCH(vyberHrace,$B16911)))</f>
      </c>
      <c r="M16911" s="14">
        <f>AND($I16911=MID(kododd,1,2),$J16911=MID(kododd,3,3))</f>
      </c>
    </row>
    <row r="16912">
      <c r="A16912" s="95">
        <v>54637</v>
      </c>
      <c r="B16912" s="93" t="s">
        <v>915</v>
      </c>
      <c r="C16912" s="93" t="s">
        <v>1420</v>
      </c>
      <c r="G16912" s="95">
        <v>0</v>
      </c>
      <c r="H16912" s="93" t="s">
        <v>8976</v>
      </c>
      <c r="I16912" s="93" t="s">
        <v>23896</v>
      </c>
      <c r="J16912" s="93" t="s">
        <v>20954</v>
      </c>
      <c r="K16912" s="93" t="s">
        <v>133</v>
      </c>
      <c r="L16912" s="14">
        <f>AND(vyberHrace&lt;&gt;"",ISNUMBER(SEARCH(vyberHrace,$B16912)))</f>
      </c>
      <c r="M16912" s="14">
        <f>AND($I16912=MID(kododd,1,2),$J16912=MID(kododd,3,3))</f>
      </c>
    </row>
    <row r="16913">
      <c r="A16913" s="95">
        <v>46689</v>
      </c>
      <c r="B16913" s="93" t="s">
        <v>9968</v>
      </c>
      <c r="C16913" s="93" t="s">
        <v>1402</v>
      </c>
      <c r="D16913" s="95">
        <v>1472</v>
      </c>
      <c r="E16913" s="95">
        <v>1557</v>
      </c>
      <c r="F16913" s="95">
        <v>23715588</v>
      </c>
      <c r="G16913" s="95">
        <v>250</v>
      </c>
      <c r="H16913" s="93" t="s">
        <v>8976</v>
      </c>
      <c r="I16913" s="93" t="s">
        <v>23896</v>
      </c>
      <c r="J16913" s="93" t="s">
        <v>20975</v>
      </c>
      <c r="K16913" s="93" t="s">
        <v>4922</v>
      </c>
      <c r="L16913" s="14">
        <f>AND(vyberHrace&lt;&gt;"",ISNUMBER(SEARCH(vyberHrace,$B16913)))</f>
      </c>
      <c r="M16913" s="14">
        <f>AND($I16913=MID(kododd,1,2),$J16913=MID(kododd,3,3))</f>
      </c>
    </row>
    <row r="16914">
      <c r="A16914" s="95">
        <v>63871</v>
      </c>
      <c r="B16914" s="93" t="s">
        <v>30011</v>
      </c>
      <c r="C16914" s="93" t="s">
        <v>1439</v>
      </c>
      <c r="G16914" s="95">
        <v>250</v>
      </c>
      <c r="H16914" s="93" t="s">
        <v>8976</v>
      </c>
      <c r="I16914" s="93" t="s">
        <v>23896</v>
      </c>
      <c r="J16914" s="93" t="s">
        <v>30003</v>
      </c>
      <c r="K16914" s="93" t="s">
        <v>30004</v>
      </c>
      <c r="L16914" s="14">
        <f>AND(vyberHrace&lt;&gt;"",ISNUMBER(SEARCH(vyberHrace,$B16914)))</f>
      </c>
      <c r="M16914" s="14">
        <f>AND($I16914=MID(kododd,1,2),$J16914=MID(kododd,3,3))</f>
      </c>
    </row>
    <row r="16915">
      <c r="A16915" s="95">
        <v>46967</v>
      </c>
      <c r="B16915" s="93" t="s">
        <v>9983</v>
      </c>
      <c r="C16915" s="93" t="s">
        <v>1459</v>
      </c>
      <c r="D16915" s="95">
        <v>1487</v>
      </c>
      <c r="E16915" s="95">
        <v>1717</v>
      </c>
      <c r="F16915" s="95">
        <v>23758007</v>
      </c>
      <c r="G16915" s="95">
        <v>250</v>
      </c>
      <c r="H16915" s="93" t="s">
        <v>8976</v>
      </c>
      <c r="I16915" s="93" t="s">
        <v>23896</v>
      </c>
      <c r="J16915" s="93" t="s">
        <v>20859</v>
      </c>
      <c r="K16915" s="93" t="s">
        <v>28058</v>
      </c>
      <c r="L16915" s="14">
        <f>AND(vyberHrace&lt;&gt;"",ISNUMBER(SEARCH(vyberHrace,$B16915)))</f>
      </c>
      <c r="M16915" s="14">
        <f>AND($I16915=MID(kododd,1,2),$J16915=MID(kododd,3,3))</f>
      </c>
    </row>
    <row r="16916">
      <c r="A16916" s="95">
        <v>54641</v>
      </c>
      <c r="B16916" s="93" t="s">
        <v>916</v>
      </c>
      <c r="C16916" s="93" t="s">
        <v>1412</v>
      </c>
      <c r="G16916" s="95">
        <v>0</v>
      </c>
      <c r="H16916" s="93" t="s">
        <v>8976</v>
      </c>
      <c r="I16916" s="93" t="s">
        <v>23896</v>
      </c>
      <c r="J16916" s="93" t="s">
        <v>20954</v>
      </c>
      <c r="K16916" s="93" t="s">
        <v>133</v>
      </c>
      <c r="L16916" s="14">
        <f>AND(vyberHrace&lt;&gt;"",ISNUMBER(SEARCH(vyberHrace,$B16916)))</f>
      </c>
      <c r="M16916" s="14">
        <f>AND($I16916=MID(kododd,1,2),$J16916=MID(kododd,3,3))</f>
      </c>
    </row>
    <row r="16917">
      <c r="A16917" s="95">
        <v>54642</v>
      </c>
      <c r="B16917" s="93" t="s">
        <v>917</v>
      </c>
      <c r="C16917" s="93" t="s">
        <v>1406</v>
      </c>
      <c r="G16917" s="95">
        <v>0</v>
      </c>
      <c r="H16917" s="93" t="s">
        <v>8976</v>
      </c>
      <c r="I16917" s="93" t="s">
        <v>23896</v>
      </c>
      <c r="J16917" s="93" t="s">
        <v>20954</v>
      </c>
      <c r="K16917" s="93" t="s">
        <v>133</v>
      </c>
      <c r="L16917" s="14">
        <f>AND(vyberHrace&lt;&gt;"",ISNUMBER(SEARCH(vyberHrace,$B16917)))</f>
      </c>
      <c r="M16917" s="14">
        <f>AND($I16917=MID(kododd,1,2),$J16917=MID(kododd,3,3))</f>
      </c>
    </row>
    <row r="16918">
      <c r="A16918" s="95">
        <v>57568</v>
      </c>
      <c r="B16918" s="93" t="s">
        <v>22840</v>
      </c>
      <c r="C16918" s="93" t="s">
        <v>1400</v>
      </c>
      <c r="D16918" s="95">
        <v>1335</v>
      </c>
      <c r="F16918" s="95">
        <v>23769343</v>
      </c>
      <c r="G16918" s="95">
        <v>250</v>
      </c>
      <c r="H16918" s="93" t="s">
        <v>8976</v>
      </c>
      <c r="I16918" s="93" t="s">
        <v>23896</v>
      </c>
      <c r="J16918" s="93" t="s">
        <v>20882</v>
      </c>
      <c r="K16918" s="93" t="s">
        <v>5088</v>
      </c>
      <c r="L16918" s="14">
        <f>AND(vyberHrace&lt;&gt;"",ISNUMBER(SEARCH(vyberHrace,$B16918)))</f>
      </c>
      <c r="M16918" s="14">
        <f>AND($I16918=MID(kododd,1,2),$J16918=MID(kododd,3,3))</f>
      </c>
    </row>
    <row r="16919">
      <c r="A16919" s="95">
        <v>55873</v>
      </c>
      <c r="B16919" s="93" t="s">
        <v>10005</v>
      </c>
      <c r="C16919" s="93" t="s">
        <v>1448</v>
      </c>
      <c r="F16919" s="95">
        <v>23781734</v>
      </c>
      <c r="G16919" s="95">
        <v>0</v>
      </c>
      <c r="H16919" s="93" t="s">
        <v>8976</v>
      </c>
      <c r="I16919" s="93" t="s">
        <v>23896</v>
      </c>
      <c r="J16919" s="93" t="s">
        <v>20962</v>
      </c>
      <c r="K16919" s="93" t="s">
        <v>3831</v>
      </c>
      <c r="L16919" s="14">
        <f>AND(vyberHrace&lt;&gt;"",ISNUMBER(SEARCH(vyberHrace,$B16919)))</f>
      </c>
      <c r="M16919" s="14">
        <f>AND($I16919=MID(kododd,1,2),$J16919=MID(kododd,3,3))</f>
      </c>
    </row>
    <row r="16920">
      <c r="A16920" s="95">
        <v>59076</v>
      </c>
      <c r="B16920" s="93" t="s">
        <v>25527</v>
      </c>
      <c r="C16920" s="93" t="s">
        <v>1402</v>
      </c>
      <c r="G16920" s="95">
        <v>250</v>
      </c>
      <c r="H16920" s="93" t="s">
        <v>8976</v>
      </c>
      <c r="I16920" s="93" t="s">
        <v>23896</v>
      </c>
      <c r="J16920" s="93" t="s">
        <v>20942</v>
      </c>
      <c r="K16920" s="93" t="s">
        <v>5629</v>
      </c>
      <c r="L16920" s="14">
        <f>AND(vyberHrace&lt;&gt;"",ISNUMBER(SEARCH(vyberHrace,$B16920)))</f>
      </c>
      <c r="M16920" s="14">
        <f>AND($I16920=MID(kododd,1,2),$J16920=MID(kododd,3,3))</f>
      </c>
    </row>
    <row r="16921">
      <c r="A16921" s="95">
        <v>10002</v>
      </c>
      <c r="B16921" s="93" t="s">
        <v>9896</v>
      </c>
      <c r="C16921" s="93" t="s">
        <v>1455</v>
      </c>
      <c r="D16921" s="95">
        <v>1704</v>
      </c>
      <c r="G16921" s="95">
        <v>250</v>
      </c>
      <c r="H16921" s="93" t="s">
        <v>8976</v>
      </c>
      <c r="I16921" s="93" t="s">
        <v>23896</v>
      </c>
      <c r="J16921" s="93" t="s">
        <v>20994</v>
      </c>
      <c r="K16921" s="93" t="s">
        <v>5630</v>
      </c>
      <c r="L16921" s="14">
        <f>AND(vyberHrace&lt;&gt;"",ISNUMBER(SEARCH(vyberHrace,$B16921)))</f>
      </c>
      <c r="M16921" s="14">
        <f>AND($I16921=MID(kododd,1,2),$J16921=MID(kododd,3,3))</f>
      </c>
    </row>
    <row r="16922">
      <c r="A16922" s="95">
        <v>9749</v>
      </c>
      <c r="B16922" s="93" t="s">
        <v>13630</v>
      </c>
      <c r="C16922" s="93" t="s">
        <v>1453</v>
      </c>
      <c r="D16922" s="95">
        <v>1886</v>
      </c>
      <c r="E16922" s="95">
        <v>1995</v>
      </c>
      <c r="F16922" s="95">
        <v>325082</v>
      </c>
      <c r="G16922" s="95">
        <v>0</v>
      </c>
      <c r="H16922" s="93" t="s">
        <v>8976</v>
      </c>
      <c r="I16922" s="93" t="s">
        <v>23896</v>
      </c>
      <c r="J16922" s="93" t="s">
        <v>20895</v>
      </c>
      <c r="K16922" s="93" t="s">
        <v>6043</v>
      </c>
      <c r="L16922" s="14">
        <f>AND(vyberHrace&lt;&gt;"",ISNUMBER(SEARCH(vyberHrace,$B16922)))</f>
      </c>
      <c r="M16922" s="14">
        <f>AND($I16922=MID(kododd,1,2),$J16922=MID(kododd,3,3))</f>
      </c>
    </row>
    <row r="16923">
      <c r="A16923" s="95">
        <v>43860</v>
      </c>
      <c r="B16923" s="93" t="s">
        <v>20574</v>
      </c>
      <c r="C16923" s="93" t="s">
        <v>1405</v>
      </c>
      <c r="D16923" s="95">
        <v>1487</v>
      </c>
      <c r="G16923" s="95">
        <v>250</v>
      </c>
      <c r="H16923" s="93" t="s">
        <v>8976</v>
      </c>
      <c r="I16923" s="93" t="s">
        <v>23896</v>
      </c>
      <c r="J16923" s="93" t="s">
        <v>20849</v>
      </c>
      <c r="K16923" s="93" t="s">
        <v>1979</v>
      </c>
      <c r="L16923" s="14">
        <f>AND(vyberHrace&lt;&gt;"",ISNUMBER(SEARCH(vyberHrace,$B16923)))</f>
      </c>
      <c r="M16923" s="14">
        <f>AND($I16923=MID(kododd,1,2),$J16923=MID(kododd,3,3))</f>
      </c>
    </row>
    <row r="16924">
      <c r="A16924" s="95">
        <v>55277</v>
      </c>
      <c r="B16924" s="93" t="s">
        <v>24133</v>
      </c>
      <c r="C16924" s="93" t="s">
        <v>1446</v>
      </c>
      <c r="G16924" s="95">
        <v>0</v>
      </c>
      <c r="H16924" s="93" t="s">
        <v>8976</v>
      </c>
      <c r="I16924" s="93" t="s">
        <v>23896</v>
      </c>
      <c r="J16924" s="93" t="s">
        <v>21001</v>
      </c>
      <c r="K16924" s="93" t="s">
        <v>6547</v>
      </c>
      <c r="L16924" s="14">
        <f>AND(vyberHrace&lt;&gt;"",ISNUMBER(SEARCH(vyberHrace,$B16924)))</f>
      </c>
      <c r="M16924" s="14">
        <f>AND($I16924=MID(kododd,1,2),$J16924=MID(kododd,3,3))</f>
      </c>
    </row>
    <row r="16925">
      <c r="A16925" s="95">
        <v>372</v>
      </c>
      <c r="B16925" s="93" t="s">
        <v>20585</v>
      </c>
      <c r="C16925" s="93" t="s">
        <v>1415</v>
      </c>
      <c r="D16925" s="95">
        <v>2111</v>
      </c>
      <c r="E16925" s="95">
        <v>2115</v>
      </c>
      <c r="F16925" s="95">
        <v>307564</v>
      </c>
      <c r="G16925" s="95">
        <v>250</v>
      </c>
      <c r="H16925" s="93" t="s">
        <v>8976</v>
      </c>
      <c r="I16925" s="93" t="s">
        <v>23896</v>
      </c>
      <c r="J16925" s="93" t="s">
        <v>20855</v>
      </c>
      <c r="K16925" s="93" t="s">
        <v>6857</v>
      </c>
      <c r="L16925" s="14">
        <f>AND(vyberHrace&lt;&gt;"",ISNUMBER(SEARCH(vyberHrace,$B16925)))</f>
      </c>
      <c r="M16925" s="14">
        <f>AND($I16925=MID(kododd,1,2),$J16925=MID(kododd,3,3))</f>
      </c>
    </row>
    <row r="16926">
      <c r="A16926" s="95">
        <v>54020</v>
      </c>
      <c r="B16926" s="93" t="s">
        <v>956</v>
      </c>
      <c r="C16926" s="93" t="s">
        <v>1450</v>
      </c>
      <c r="F16926" s="95">
        <v>23796855</v>
      </c>
      <c r="G16926" s="95">
        <v>250</v>
      </c>
      <c r="H16926" s="93" t="s">
        <v>8976</v>
      </c>
      <c r="I16926" s="93" t="s">
        <v>23896</v>
      </c>
      <c r="J16926" s="93" t="s">
        <v>20935</v>
      </c>
      <c r="K16926" s="93" t="s">
        <v>23916</v>
      </c>
      <c r="L16926" s="14">
        <f>AND(vyberHrace&lt;&gt;"",ISNUMBER(SEARCH(vyberHrace,$B16926)))</f>
      </c>
      <c r="M16926" s="14">
        <f>AND($I16926=MID(kododd,1,2),$J16926=MID(kododd,3,3))</f>
      </c>
    </row>
    <row r="16927">
      <c r="A16927" s="95">
        <v>4518</v>
      </c>
      <c r="B16927" s="93" t="s">
        <v>20595</v>
      </c>
      <c r="C16927" s="93" t="s">
        <v>1407</v>
      </c>
      <c r="D16927" s="95">
        <v>1799</v>
      </c>
      <c r="E16927" s="95">
        <v>1898</v>
      </c>
      <c r="F16927" s="95">
        <v>23738421</v>
      </c>
      <c r="G16927" s="95">
        <v>250</v>
      </c>
      <c r="H16927" s="93" t="s">
        <v>8976</v>
      </c>
      <c r="I16927" s="93" t="s">
        <v>23896</v>
      </c>
      <c r="J16927" s="93" t="s">
        <v>20949</v>
      </c>
      <c r="K16927" s="93" t="s">
        <v>5012</v>
      </c>
      <c r="L16927" s="14">
        <f>AND(vyberHrace&lt;&gt;"",ISNUMBER(SEARCH(vyberHrace,$B16927)))</f>
      </c>
      <c r="M16927" s="14">
        <f>AND($I16927=MID(kododd,1,2),$J16927=MID(kododd,3,3))</f>
      </c>
    </row>
    <row r="16928">
      <c r="A16928" s="95">
        <v>51105</v>
      </c>
      <c r="B16928" s="93" t="s">
        <v>3507</v>
      </c>
      <c r="C16928" s="93" t="s">
        <v>1420</v>
      </c>
      <c r="D16928" s="95">
        <v>1041</v>
      </c>
      <c r="G16928" s="95">
        <v>0</v>
      </c>
      <c r="H16928" s="93" t="s">
        <v>8976</v>
      </c>
      <c r="I16928" s="93" t="s">
        <v>23896</v>
      </c>
      <c r="J16928" s="93" t="s">
        <v>20935</v>
      </c>
      <c r="K16928" s="93" t="s">
        <v>23916</v>
      </c>
      <c r="L16928" s="14">
        <f>AND(vyberHrace&lt;&gt;"",ISNUMBER(SEARCH(vyberHrace,$B16928)))</f>
      </c>
      <c r="M16928" s="14">
        <f>AND($I16928=MID(kododd,1,2),$J16928=MID(kododd,3,3))</f>
      </c>
    </row>
    <row r="16929">
      <c r="A16929" s="95">
        <v>61421</v>
      </c>
      <c r="B16929" s="93" t="s">
        <v>27607</v>
      </c>
      <c r="C16929" s="93" t="s">
        <v>1411</v>
      </c>
      <c r="G16929" s="95">
        <v>250</v>
      </c>
      <c r="H16929" s="93" t="s">
        <v>8976</v>
      </c>
      <c r="I16929" s="93" t="s">
        <v>23896</v>
      </c>
      <c r="J16929" s="93" t="s">
        <v>21029</v>
      </c>
      <c r="K16929" s="93" t="s">
        <v>23953</v>
      </c>
      <c r="L16929" s="14">
        <f>AND(vyberHrace&lt;&gt;"",ISNUMBER(SEARCH(vyberHrace,$B16929)))</f>
      </c>
      <c r="M16929" s="14">
        <f>AND($I16929=MID(kododd,1,2),$J16929=MID(kododd,3,3))</f>
      </c>
    </row>
    <row r="16930">
      <c r="A16930" s="95">
        <v>61632</v>
      </c>
      <c r="B16930" s="93" t="s">
        <v>27796</v>
      </c>
      <c r="C16930" s="93" t="s">
        <v>1450</v>
      </c>
      <c r="F16930" s="95">
        <v>23796863</v>
      </c>
      <c r="G16930" s="95">
        <v>250</v>
      </c>
      <c r="H16930" s="93" t="s">
        <v>8976</v>
      </c>
      <c r="I16930" s="93" t="s">
        <v>23896</v>
      </c>
      <c r="J16930" s="93" t="s">
        <v>20935</v>
      </c>
      <c r="K16930" s="93" t="s">
        <v>23916</v>
      </c>
      <c r="L16930" s="14">
        <f>AND(vyberHrace&lt;&gt;"",ISNUMBER(SEARCH(vyberHrace,$B16930)))</f>
      </c>
      <c r="M16930" s="14">
        <f>AND($I16930=MID(kododd,1,2),$J16930=MID(kododd,3,3))</f>
      </c>
    </row>
    <row r="16931">
      <c r="A16931" s="95">
        <v>48081</v>
      </c>
      <c r="B16931" s="93" t="s">
        <v>15984</v>
      </c>
      <c r="C16931" s="93" t="s">
        <v>1461</v>
      </c>
      <c r="G16931" s="95">
        <v>250</v>
      </c>
      <c r="H16931" s="93" t="s">
        <v>8976</v>
      </c>
      <c r="I16931" s="93" t="s">
        <v>23896</v>
      </c>
      <c r="J16931" s="93" t="s">
        <v>21001</v>
      </c>
      <c r="K16931" s="93" t="s">
        <v>6547</v>
      </c>
      <c r="L16931" s="14">
        <f>AND(vyberHrace&lt;&gt;"",ISNUMBER(SEARCH(vyberHrace,$B16931)))</f>
      </c>
      <c r="M16931" s="14">
        <f>AND($I16931=MID(kododd,1,2),$J16931=MID(kododd,3,3))</f>
      </c>
    </row>
    <row r="16932">
      <c r="A16932" s="95">
        <v>44650</v>
      </c>
      <c r="B16932" s="93" t="s">
        <v>15986</v>
      </c>
      <c r="C16932" s="93" t="s">
        <v>1405</v>
      </c>
      <c r="G16932" s="95">
        <v>0</v>
      </c>
      <c r="H16932" s="93" t="s">
        <v>8976</v>
      </c>
      <c r="I16932" s="93" t="s">
        <v>23896</v>
      </c>
      <c r="J16932" s="93" t="s">
        <v>20963</v>
      </c>
      <c r="K16932" s="93" t="s">
        <v>8996</v>
      </c>
      <c r="L16932" s="14">
        <f>AND(vyberHrace&lt;&gt;"",ISNUMBER(SEARCH(vyberHrace,$B16932)))</f>
      </c>
      <c r="M16932" s="14">
        <f>AND($I16932=MID(kododd,1,2),$J16932=MID(kododd,3,3))</f>
      </c>
    </row>
    <row r="16933">
      <c r="A16933" s="95">
        <v>7840</v>
      </c>
      <c r="B16933" s="93" t="s">
        <v>15987</v>
      </c>
      <c r="C16933" s="93" t="s">
        <v>1404</v>
      </c>
      <c r="D16933" s="95">
        <v>1728</v>
      </c>
      <c r="E16933" s="95">
        <v>1858</v>
      </c>
      <c r="F16933" s="95">
        <v>341053</v>
      </c>
      <c r="G16933" s="95">
        <v>250</v>
      </c>
      <c r="H16933" s="93" t="s">
        <v>8976</v>
      </c>
      <c r="I16933" s="93" t="s">
        <v>23896</v>
      </c>
      <c r="J16933" s="93" t="s">
        <v>20963</v>
      </c>
      <c r="K16933" s="93" t="s">
        <v>8996</v>
      </c>
      <c r="L16933" s="14">
        <f>AND(vyberHrace&lt;&gt;"",ISNUMBER(SEARCH(vyberHrace,$B16933)))</f>
      </c>
      <c r="M16933" s="14">
        <f>AND($I16933=MID(kododd,1,2),$J16933=MID(kododd,3,3))</f>
      </c>
    </row>
    <row r="16934">
      <c r="A16934" s="95">
        <v>52806</v>
      </c>
      <c r="B16934" s="93" t="s">
        <v>3951</v>
      </c>
      <c r="C16934" s="93" t="s">
        <v>3255</v>
      </c>
      <c r="G16934" s="95">
        <v>0</v>
      </c>
      <c r="H16934" s="93" t="s">
        <v>8976</v>
      </c>
      <c r="I16934" s="93" t="s">
        <v>23896</v>
      </c>
      <c r="J16934" s="93" t="s">
        <v>20963</v>
      </c>
      <c r="K16934" s="93" t="s">
        <v>8996</v>
      </c>
      <c r="L16934" s="14">
        <f>AND(vyberHrace&lt;&gt;"",ISNUMBER(SEARCH(vyberHrace,$B16934)))</f>
      </c>
      <c r="M16934" s="14">
        <f>AND($I16934=MID(kododd,1,2),$J16934=MID(kododd,3,3))</f>
      </c>
    </row>
    <row r="16935">
      <c r="A16935" s="95">
        <v>59136</v>
      </c>
      <c r="B16935" s="93" t="s">
        <v>25575</v>
      </c>
      <c r="C16935" s="93" t="s">
        <v>1424</v>
      </c>
      <c r="G16935" s="95">
        <v>0</v>
      </c>
      <c r="H16935" s="93" t="s">
        <v>8976</v>
      </c>
      <c r="I16935" s="93" t="s">
        <v>23896</v>
      </c>
      <c r="J16935" s="93" t="s">
        <v>20963</v>
      </c>
      <c r="K16935" s="93" t="s">
        <v>8996</v>
      </c>
      <c r="L16935" s="14">
        <f>AND(vyberHrace&lt;&gt;"",ISNUMBER(SEARCH(vyberHrace,$B16935)))</f>
      </c>
      <c r="M16935" s="14">
        <f>AND($I16935=MID(kododd,1,2),$J16935=MID(kododd,3,3))</f>
      </c>
    </row>
    <row r="16936">
      <c r="A16936" s="95">
        <v>53922</v>
      </c>
      <c r="B16936" s="93" t="s">
        <v>851</v>
      </c>
      <c r="C16936" s="93" t="s">
        <v>1414</v>
      </c>
      <c r="D16936" s="95">
        <v>1273</v>
      </c>
      <c r="E16936" s="95">
        <v>1554</v>
      </c>
      <c r="F16936" s="95">
        <v>23753196</v>
      </c>
      <c r="G16936" s="95">
        <v>0</v>
      </c>
      <c r="H16936" s="93" t="s">
        <v>8976</v>
      </c>
      <c r="I16936" s="93" t="s">
        <v>23896</v>
      </c>
      <c r="J16936" s="93" t="s">
        <v>20874</v>
      </c>
      <c r="K16936" s="93" t="s">
        <v>1964</v>
      </c>
      <c r="L16936" s="14">
        <f>AND(vyberHrace&lt;&gt;"",ISNUMBER(SEARCH(vyberHrace,$B16936)))</f>
      </c>
      <c r="M16936" s="14">
        <f>AND($I16936=MID(kododd,1,2),$J16936=MID(kododd,3,3))</f>
      </c>
    </row>
    <row r="16937">
      <c r="A16937" s="95">
        <v>60408</v>
      </c>
      <c r="B16937" s="93" t="s">
        <v>26850</v>
      </c>
      <c r="C16937" s="93" t="s">
        <v>1411</v>
      </c>
      <c r="G16937" s="95">
        <v>0</v>
      </c>
      <c r="H16937" s="93" t="s">
        <v>8976</v>
      </c>
      <c r="I16937" s="93" t="s">
        <v>23896</v>
      </c>
      <c r="J16937" s="93" t="s">
        <v>20875</v>
      </c>
      <c r="K16937" s="93" t="s">
        <v>5609</v>
      </c>
      <c r="L16937" s="14">
        <f>AND(vyberHrace&lt;&gt;"",ISNUMBER(SEARCH(vyberHrace,$B16937)))</f>
      </c>
      <c r="M16937" s="14">
        <f>AND($I16937=MID(kododd,1,2),$J16937=MID(kododd,3,3))</f>
      </c>
    </row>
    <row r="16938">
      <c r="A16938" s="95">
        <v>53977</v>
      </c>
      <c r="B16938" s="93" t="s">
        <v>957</v>
      </c>
      <c r="C16938" s="93" t="s">
        <v>1424</v>
      </c>
      <c r="G16938" s="95">
        <v>250</v>
      </c>
      <c r="H16938" s="93" t="s">
        <v>8976</v>
      </c>
      <c r="I16938" s="93" t="s">
        <v>23896</v>
      </c>
      <c r="J16938" s="93" t="s">
        <v>20935</v>
      </c>
      <c r="K16938" s="93" t="s">
        <v>23916</v>
      </c>
      <c r="L16938" s="14">
        <f>AND(vyberHrace&lt;&gt;"",ISNUMBER(SEARCH(vyberHrace,$B16938)))</f>
      </c>
      <c r="M16938" s="14">
        <f>AND($I16938=MID(kododd,1,2),$J16938=MID(kododd,3,3))</f>
      </c>
    </row>
    <row r="16939">
      <c r="A16939" s="95">
        <v>51910</v>
      </c>
      <c r="B16939" s="93" t="s">
        <v>3837</v>
      </c>
      <c r="C16939" s="93" t="s">
        <v>1420</v>
      </c>
      <c r="D16939" s="95">
        <v>1039</v>
      </c>
      <c r="F16939" s="95">
        <v>23754338</v>
      </c>
      <c r="G16939" s="95">
        <v>250</v>
      </c>
      <c r="H16939" s="93" t="s">
        <v>8976</v>
      </c>
      <c r="I16939" s="93" t="s">
        <v>23896</v>
      </c>
      <c r="J16939" s="93" t="s">
        <v>20935</v>
      </c>
      <c r="K16939" s="93" t="s">
        <v>23916</v>
      </c>
      <c r="L16939" s="14">
        <f>AND(vyberHrace&lt;&gt;"",ISNUMBER(SEARCH(vyberHrace,$B16939)))</f>
      </c>
      <c r="M16939" s="14">
        <f>AND($I16939=MID(kododd,1,2),$J16939=MID(kododd,3,3))</f>
      </c>
    </row>
    <row r="16940">
      <c r="A16940" s="95">
        <v>7575</v>
      </c>
      <c r="B16940" s="93" t="s">
        <v>18422</v>
      </c>
      <c r="C16940" s="93" t="s">
        <v>1466</v>
      </c>
      <c r="D16940" s="95">
        <v>1445</v>
      </c>
      <c r="G16940" s="95">
        <v>0</v>
      </c>
      <c r="H16940" s="93" t="s">
        <v>8976</v>
      </c>
      <c r="I16940" s="93" t="s">
        <v>23896</v>
      </c>
      <c r="J16940" s="93" t="s">
        <v>20849</v>
      </c>
      <c r="K16940" s="93" t="s">
        <v>1979</v>
      </c>
      <c r="L16940" s="14">
        <f>AND(vyberHrace&lt;&gt;"",ISNUMBER(SEARCH(vyberHrace,$B16940)))</f>
      </c>
      <c r="M16940" s="14">
        <f>AND($I16940=MID(kododd,1,2),$J16940=MID(kododd,3,3))</f>
      </c>
    </row>
    <row r="16941">
      <c r="A16941" s="95">
        <v>59204</v>
      </c>
      <c r="B16941" s="93" t="s">
        <v>25636</v>
      </c>
      <c r="C16941" s="93" t="s">
        <v>1406</v>
      </c>
      <c r="D16941" s="95">
        <v>1142</v>
      </c>
      <c r="F16941" s="95">
        <v>23797541</v>
      </c>
      <c r="G16941" s="95">
        <v>250</v>
      </c>
      <c r="H16941" s="93" t="s">
        <v>8976</v>
      </c>
      <c r="I16941" s="93" t="s">
        <v>23896</v>
      </c>
      <c r="J16941" s="93" t="s">
        <v>20856</v>
      </c>
      <c r="K16941" s="93" t="s">
        <v>6885</v>
      </c>
      <c r="L16941" s="14">
        <f>AND(vyberHrace&lt;&gt;"",ISNUMBER(SEARCH(vyberHrace,$B16941)))</f>
      </c>
      <c r="M16941" s="14">
        <f>AND($I16941=MID(kododd,1,2),$J16941=MID(kododd,3,3))</f>
      </c>
    </row>
    <row r="16942">
      <c r="A16942" s="95">
        <v>59584</v>
      </c>
      <c r="B16942" s="93" t="s">
        <v>25978</v>
      </c>
      <c r="C16942" s="93" t="s">
        <v>1462</v>
      </c>
      <c r="G16942" s="95">
        <v>250</v>
      </c>
      <c r="H16942" s="93" t="s">
        <v>8976</v>
      </c>
      <c r="I16942" s="93" t="s">
        <v>23896</v>
      </c>
      <c r="J16942" s="93" t="s">
        <v>26119</v>
      </c>
      <c r="K16942" s="93" t="s">
        <v>25977</v>
      </c>
      <c r="L16942" s="14">
        <f>AND(vyberHrace&lt;&gt;"",ISNUMBER(SEARCH(vyberHrace,$B16942)))</f>
      </c>
      <c r="M16942" s="14">
        <f>AND($I16942=MID(kododd,1,2),$J16942=MID(kododd,3,3))</f>
      </c>
    </row>
    <row r="16943">
      <c r="A16943" s="95">
        <v>56201</v>
      </c>
      <c r="B16943" s="93" t="s">
        <v>18437</v>
      </c>
      <c r="C16943" s="93" t="s">
        <v>1420</v>
      </c>
      <c r="D16943" s="95">
        <v>1063</v>
      </c>
      <c r="F16943" s="95">
        <v>23781742</v>
      </c>
      <c r="G16943" s="95">
        <v>250</v>
      </c>
      <c r="H16943" s="93" t="s">
        <v>8976</v>
      </c>
      <c r="I16943" s="93" t="s">
        <v>23896</v>
      </c>
      <c r="J16943" s="93" t="s">
        <v>20935</v>
      </c>
      <c r="K16943" s="93" t="s">
        <v>23916</v>
      </c>
      <c r="L16943" s="14">
        <f>AND(vyberHrace&lt;&gt;"",ISNUMBER(SEARCH(vyberHrace,$B16943)))</f>
      </c>
      <c r="M16943" s="14">
        <f>AND($I16943=MID(kododd,1,2),$J16943=MID(kododd,3,3))</f>
      </c>
    </row>
    <row r="16944">
      <c r="A16944" s="95">
        <v>56233</v>
      </c>
      <c r="B16944" s="93" t="s">
        <v>22805</v>
      </c>
      <c r="C16944" s="93" t="s">
        <v>1450</v>
      </c>
      <c r="G16944" s="95">
        <v>250</v>
      </c>
      <c r="H16944" s="93" t="s">
        <v>8976</v>
      </c>
      <c r="I16944" s="93" t="s">
        <v>23896</v>
      </c>
      <c r="J16944" s="93" t="s">
        <v>20935</v>
      </c>
      <c r="K16944" s="93" t="s">
        <v>23916</v>
      </c>
      <c r="L16944" s="14">
        <f>AND(vyberHrace&lt;&gt;"",ISNUMBER(SEARCH(vyberHrace,$B16944)))</f>
      </c>
      <c r="M16944" s="14">
        <f>AND($I16944=MID(kododd,1,2),$J16944=MID(kododd,3,3))</f>
      </c>
    </row>
    <row r="16945">
      <c r="A16945" s="95">
        <v>59583</v>
      </c>
      <c r="B16945" s="93" t="s">
        <v>18438</v>
      </c>
      <c r="C16945" s="93" t="s">
        <v>1462</v>
      </c>
      <c r="D16945" s="95">
        <v>1715</v>
      </c>
      <c r="E16945" s="95">
        <v>1829</v>
      </c>
      <c r="F16945" s="95">
        <v>23792353</v>
      </c>
      <c r="G16945" s="95">
        <v>250</v>
      </c>
      <c r="H16945" s="93" t="s">
        <v>8976</v>
      </c>
      <c r="I16945" s="93" t="s">
        <v>23896</v>
      </c>
      <c r="J16945" s="93" t="s">
        <v>26119</v>
      </c>
      <c r="K16945" s="93" t="s">
        <v>25977</v>
      </c>
      <c r="L16945" s="14">
        <f>AND(vyberHrace&lt;&gt;"",ISNUMBER(SEARCH(vyberHrace,$B16945)))</f>
      </c>
      <c r="M16945" s="14">
        <f>AND($I16945=MID(kododd,1,2),$J16945=MID(kododd,3,3))</f>
      </c>
    </row>
    <row r="16946">
      <c r="A16946" s="95">
        <v>49912</v>
      </c>
      <c r="B16946" s="93" t="s">
        <v>18441</v>
      </c>
      <c r="C16946" s="93" t="s">
        <v>1409</v>
      </c>
      <c r="G16946" s="95">
        <v>0</v>
      </c>
      <c r="H16946" s="93" t="s">
        <v>8976</v>
      </c>
      <c r="I16946" s="93" t="s">
        <v>23896</v>
      </c>
      <c r="J16946" s="93" t="s">
        <v>20864</v>
      </c>
      <c r="K16946" s="93" t="s">
        <v>26135</v>
      </c>
      <c r="L16946" s="14">
        <f>AND(vyberHrace&lt;&gt;"",ISNUMBER(SEARCH(vyberHrace,$B16946)))</f>
      </c>
      <c r="M16946" s="14">
        <f>AND($I16946=MID(kododd,1,2),$J16946=MID(kododd,3,3))</f>
      </c>
    </row>
    <row r="16947">
      <c r="A16947" s="95">
        <v>61870</v>
      </c>
      <c r="B16947" s="93" t="s">
        <v>28010</v>
      </c>
      <c r="C16947" s="93" t="s">
        <v>1412</v>
      </c>
      <c r="D16947" s="95">
        <v>1030</v>
      </c>
      <c r="G16947" s="95">
        <v>250</v>
      </c>
      <c r="H16947" s="93" t="s">
        <v>8976</v>
      </c>
      <c r="I16947" s="93" t="s">
        <v>23896</v>
      </c>
      <c r="J16947" s="93" t="s">
        <v>20943</v>
      </c>
      <c r="K16947" s="93" t="s">
        <v>9089</v>
      </c>
      <c r="L16947" s="14">
        <f>AND(vyberHrace&lt;&gt;"",ISNUMBER(SEARCH(vyberHrace,$B16947)))</f>
      </c>
      <c r="M16947" s="14">
        <f>AND($I16947=MID(kododd,1,2),$J16947=MID(kododd,3,3))</f>
      </c>
    </row>
    <row r="16948">
      <c r="A16948" s="95">
        <v>43443</v>
      </c>
      <c r="B16948" s="93" t="s">
        <v>18450</v>
      </c>
      <c r="C16948" s="93" t="s">
        <v>1410</v>
      </c>
      <c r="G16948" s="95">
        <v>0</v>
      </c>
      <c r="H16948" s="93" t="s">
        <v>8976</v>
      </c>
      <c r="I16948" s="93" t="s">
        <v>23896</v>
      </c>
      <c r="J16948" s="93" t="s">
        <v>20874</v>
      </c>
      <c r="K16948" s="93" t="s">
        <v>1964</v>
      </c>
      <c r="L16948" s="14">
        <f>AND(vyberHrace&lt;&gt;"",ISNUMBER(SEARCH(vyberHrace,$B16948)))</f>
      </c>
      <c r="M16948" s="14">
        <f>AND($I16948=MID(kododd,1,2),$J16948=MID(kododd,3,3))</f>
      </c>
    </row>
    <row r="16949">
      <c r="A16949" s="95">
        <v>55044</v>
      </c>
      <c r="B16949" s="93" t="s">
        <v>906</v>
      </c>
      <c r="C16949" s="93" t="s">
        <v>1420</v>
      </c>
      <c r="F16949" s="95">
        <v>23783729</v>
      </c>
      <c r="G16949" s="95">
        <v>250</v>
      </c>
      <c r="H16949" s="93" t="s">
        <v>8976</v>
      </c>
      <c r="I16949" s="93" t="s">
        <v>23896</v>
      </c>
      <c r="J16949" s="93" t="s">
        <v>20975</v>
      </c>
      <c r="K16949" s="93" t="s">
        <v>4922</v>
      </c>
      <c r="L16949" s="14">
        <f>AND(vyberHrace&lt;&gt;"",ISNUMBER(SEARCH(vyberHrace,$B16949)))</f>
      </c>
      <c r="M16949" s="14">
        <f>AND($I16949=MID(kododd,1,2),$J16949=MID(kododd,3,3))</f>
      </c>
    </row>
    <row r="16950">
      <c r="A16950" s="95">
        <v>45956</v>
      </c>
      <c r="B16950" s="93" t="s">
        <v>14475</v>
      </c>
      <c r="C16950" s="93" t="s">
        <v>1419</v>
      </c>
      <c r="G16950" s="95">
        <v>0</v>
      </c>
      <c r="H16950" s="93" t="s">
        <v>8976</v>
      </c>
      <c r="I16950" s="93" t="s">
        <v>23896</v>
      </c>
      <c r="J16950" s="93" t="s">
        <v>20895</v>
      </c>
      <c r="K16950" s="93" t="s">
        <v>6043</v>
      </c>
      <c r="L16950" s="14">
        <f>AND(vyberHrace&lt;&gt;"",ISNUMBER(SEARCH(vyberHrace,$B16950)))</f>
      </c>
      <c r="M16950" s="14">
        <f>AND($I16950=MID(kododd,1,2),$J16950=MID(kododd,3,3))</f>
      </c>
    </row>
    <row r="16951">
      <c r="A16951" s="95">
        <v>31367</v>
      </c>
      <c r="B16951" s="93" t="s">
        <v>14476</v>
      </c>
      <c r="C16951" s="93" t="s">
        <v>1439</v>
      </c>
      <c r="D16951" s="95">
        <v>1098</v>
      </c>
      <c r="G16951" s="95">
        <v>0</v>
      </c>
      <c r="H16951" s="93" t="s">
        <v>8976</v>
      </c>
      <c r="I16951" s="93" t="s">
        <v>23896</v>
      </c>
      <c r="J16951" s="93" t="s">
        <v>20959</v>
      </c>
      <c r="K16951" s="93" t="s">
        <v>5013</v>
      </c>
      <c r="L16951" s="14">
        <f>AND(vyberHrace&lt;&gt;"",ISNUMBER(SEARCH(vyberHrace,$B16951)))</f>
      </c>
      <c r="M16951" s="14">
        <f>AND($I16951=MID(kododd,1,2),$J16951=MID(kododd,3,3))</f>
      </c>
    </row>
    <row r="16952">
      <c r="A16952" s="95">
        <v>37833</v>
      </c>
      <c r="B16952" s="93" t="s">
        <v>14480</v>
      </c>
      <c r="C16952" s="93" t="s">
        <v>1436</v>
      </c>
      <c r="D16952" s="95">
        <v>1643</v>
      </c>
      <c r="E16952" s="95">
        <v>1758</v>
      </c>
      <c r="F16952" s="95">
        <v>371408</v>
      </c>
      <c r="G16952" s="95">
        <v>250</v>
      </c>
      <c r="H16952" s="93" t="s">
        <v>8976</v>
      </c>
      <c r="I16952" s="93" t="s">
        <v>23896</v>
      </c>
      <c r="J16952" s="93" t="s">
        <v>20859</v>
      </c>
      <c r="K16952" s="93" t="s">
        <v>28058</v>
      </c>
      <c r="L16952" s="14">
        <f>AND(vyberHrace&lt;&gt;"",ISNUMBER(SEARCH(vyberHrace,$B16952)))</f>
      </c>
      <c r="M16952" s="14">
        <f>AND($I16952=MID(kododd,1,2),$J16952=MID(kododd,3,3))</f>
      </c>
    </row>
    <row r="16953">
      <c r="A16953" s="95">
        <v>58595</v>
      </c>
      <c r="B16953" s="93" t="s">
        <v>25087</v>
      </c>
      <c r="C16953" s="93" t="s">
        <v>1415</v>
      </c>
      <c r="D16953" s="95">
        <v>1448</v>
      </c>
      <c r="E16953" s="95">
        <v>1649</v>
      </c>
      <c r="F16953" s="95">
        <v>337104525</v>
      </c>
      <c r="G16953" s="95">
        <v>0</v>
      </c>
      <c r="H16953" s="93" t="s">
        <v>8976</v>
      </c>
      <c r="I16953" s="93" t="s">
        <v>23896</v>
      </c>
      <c r="J16953" s="93" t="s">
        <v>23412</v>
      </c>
      <c r="K16953" s="93" t="s">
        <v>21367</v>
      </c>
      <c r="L16953" s="14">
        <f>AND(vyberHrace&lt;&gt;"",ISNUMBER(SEARCH(vyberHrace,$B16953)))</f>
      </c>
      <c r="M16953" s="14">
        <f>AND($I16953=MID(kododd,1,2),$J16953=MID(kododd,3,3))</f>
      </c>
    </row>
    <row r="16954">
      <c r="A16954" s="95">
        <v>41973</v>
      </c>
      <c r="B16954" s="93" t="s">
        <v>14484</v>
      </c>
      <c r="C16954" s="93" t="s">
        <v>1405</v>
      </c>
      <c r="D16954" s="95">
        <v>1131</v>
      </c>
      <c r="F16954" s="95">
        <v>23719036</v>
      </c>
      <c r="G16954" s="95">
        <v>250</v>
      </c>
      <c r="H16954" s="93" t="s">
        <v>8976</v>
      </c>
      <c r="I16954" s="93" t="s">
        <v>23896</v>
      </c>
      <c r="J16954" s="93" t="s">
        <v>20959</v>
      </c>
      <c r="K16954" s="93" t="s">
        <v>5013</v>
      </c>
      <c r="L16954" s="14">
        <f>AND(vyberHrace&lt;&gt;"",ISNUMBER(SEARCH(vyberHrace,$B16954)))</f>
      </c>
      <c r="M16954" s="14">
        <f>AND($I16954=MID(kododd,1,2),$J16954=MID(kododd,3,3))</f>
      </c>
    </row>
    <row r="16955">
      <c r="A16955" s="95">
        <v>57567</v>
      </c>
      <c r="B16955" s="93" t="s">
        <v>22841</v>
      </c>
      <c r="C16955" s="93" t="s">
        <v>1423</v>
      </c>
      <c r="F16955" s="95">
        <v>23769351</v>
      </c>
      <c r="G16955" s="95">
        <v>0</v>
      </c>
      <c r="H16955" s="93" t="s">
        <v>8976</v>
      </c>
      <c r="I16955" s="93" t="s">
        <v>23896</v>
      </c>
      <c r="J16955" s="93" t="s">
        <v>20882</v>
      </c>
      <c r="K16955" s="93" t="s">
        <v>5088</v>
      </c>
      <c r="L16955" s="14">
        <f>AND(vyberHrace&lt;&gt;"",ISNUMBER(SEARCH(vyberHrace,$B16955)))</f>
      </c>
      <c r="M16955" s="14">
        <f>AND($I16955=MID(kododd,1,2),$J16955=MID(kododd,3,3))</f>
      </c>
    </row>
    <row r="16956">
      <c r="A16956" s="95">
        <v>44786</v>
      </c>
      <c r="B16956" s="93" t="s">
        <v>14486</v>
      </c>
      <c r="C16956" s="93" t="s">
        <v>1410</v>
      </c>
      <c r="G16956" s="95">
        <v>0</v>
      </c>
      <c r="H16956" s="93" t="s">
        <v>8976</v>
      </c>
      <c r="I16956" s="93" t="s">
        <v>23896</v>
      </c>
      <c r="J16956" s="93" t="s">
        <v>20997</v>
      </c>
      <c r="K16956" s="93" t="s">
        <v>7827</v>
      </c>
      <c r="L16956" s="14">
        <f>AND(vyberHrace&lt;&gt;"",ISNUMBER(SEARCH(vyberHrace,$B16956)))</f>
      </c>
      <c r="M16956" s="14">
        <f>AND($I16956=MID(kododd,1,2),$J16956=MID(kododd,3,3))</f>
      </c>
    </row>
    <row r="16957">
      <c r="A16957" s="95">
        <v>36657</v>
      </c>
      <c r="B16957" s="93" t="s">
        <v>14493</v>
      </c>
      <c r="C16957" s="93" t="s">
        <v>1444</v>
      </c>
      <c r="D16957" s="95">
        <v>1946</v>
      </c>
      <c r="E16957" s="95">
        <v>1990</v>
      </c>
      <c r="F16957" s="95">
        <v>350702</v>
      </c>
      <c r="G16957" s="95">
        <v>250</v>
      </c>
      <c r="H16957" s="93" t="s">
        <v>8976</v>
      </c>
      <c r="I16957" s="93" t="s">
        <v>23896</v>
      </c>
      <c r="J16957" s="93" t="s">
        <v>20856</v>
      </c>
      <c r="K16957" s="93" t="s">
        <v>6885</v>
      </c>
      <c r="L16957" s="14">
        <f>AND(vyberHrace&lt;&gt;"",ISNUMBER(SEARCH(vyberHrace,$B16957)))</f>
      </c>
      <c r="M16957" s="14">
        <f>AND($I16957=MID(kododd,1,2),$J16957=MID(kododd,3,3))</f>
      </c>
    </row>
    <row r="16958">
      <c r="A16958" s="95">
        <v>37561</v>
      </c>
      <c r="B16958" s="93" t="s">
        <v>14195</v>
      </c>
      <c r="C16958" s="93" t="s">
        <v>1418</v>
      </c>
      <c r="D16958" s="95">
        <v>1329</v>
      </c>
      <c r="F16958" s="95">
        <v>23758015</v>
      </c>
      <c r="G16958" s="95">
        <v>250</v>
      </c>
      <c r="H16958" s="93" t="s">
        <v>8976</v>
      </c>
      <c r="I16958" s="93" t="s">
        <v>23896</v>
      </c>
      <c r="J16958" s="93" t="s">
        <v>20858</v>
      </c>
      <c r="K16958" s="93" t="s">
        <v>2040</v>
      </c>
      <c r="L16958" s="14">
        <f>AND(vyberHrace&lt;&gt;"",ISNUMBER(SEARCH(vyberHrace,$B16958)))</f>
      </c>
      <c r="M16958" s="14">
        <f>AND($I16958=MID(kododd,1,2),$J16958=MID(kododd,3,3))</f>
      </c>
    </row>
    <row r="16959">
      <c r="A16959" s="95">
        <v>962</v>
      </c>
      <c r="B16959" s="93" t="s">
        <v>14494</v>
      </c>
      <c r="C16959" s="93" t="s">
        <v>1441</v>
      </c>
      <c r="D16959" s="95">
        <v>1868</v>
      </c>
      <c r="E16959" s="95">
        <v>1937</v>
      </c>
      <c r="F16959" s="95">
        <v>317004</v>
      </c>
      <c r="G16959" s="95">
        <v>250</v>
      </c>
      <c r="H16959" s="93" t="s">
        <v>8976</v>
      </c>
      <c r="I16959" s="93" t="s">
        <v>23896</v>
      </c>
      <c r="J16959" s="93" t="s">
        <v>21010</v>
      </c>
      <c r="K16959" s="93" t="s">
        <v>5670</v>
      </c>
      <c r="L16959" s="14">
        <f>AND(vyberHrace&lt;&gt;"",ISNUMBER(SEARCH(vyberHrace,$B16959)))</f>
      </c>
      <c r="M16959" s="14">
        <f>AND($I16959=MID(kododd,1,2),$J16959=MID(kododd,3,3))</f>
      </c>
    </row>
    <row r="16960">
      <c r="A16960" s="95">
        <v>37486</v>
      </c>
      <c r="B16960" s="93" t="s">
        <v>14495</v>
      </c>
      <c r="C16960" s="93" t="s">
        <v>1444</v>
      </c>
      <c r="D16960" s="95">
        <v>1263</v>
      </c>
      <c r="G16960" s="95">
        <v>0</v>
      </c>
      <c r="H16960" s="93" t="s">
        <v>8976</v>
      </c>
      <c r="I16960" s="93" t="s">
        <v>23896</v>
      </c>
      <c r="J16960" s="93" t="s">
        <v>20959</v>
      </c>
      <c r="K16960" s="93" t="s">
        <v>5013</v>
      </c>
      <c r="L16960" s="14">
        <f>AND(vyberHrace&lt;&gt;"",ISNUMBER(SEARCH(vyberHrace,$B16960)))</f>
      </c>
      <c r="M16960" s="14">
        <f>AND($I16960=MID(kododd,1,2),$J16960=MID(kododd,3,3))</f>
      </c>
    </row>
    <row r="16961">
      <c r="A16961" s="95">
        <v>59729</v>
      </c>
      <c r="B16961" s="93" t="s">
        <v>16377</v>
      </c>
      <c r="C16961" s="93" t="s">
        <v>1401</v>
      </c>
      <c r="G16961" s="95">
        <v>0</v>
      </c>
      <c r="H16961" s="93" t="s">
        <v>8976</v>
      </c>
      <c r="I16961" s="93" t="s">
        <v>23896</v>
      </c>
      <c r="J16961" s="93" t="s">
        <v>20876</v>
      </c>
      <c r="K16961" s="93" t="s">
        <v>1965</v>
      </c>
      <c r="L16961" s="14">
        <f>AND(vyberHrace&lt;&gt;"",ISNUMBER(SEARCH(vyberHrace,$B16961)))</f>
      </c>
      <c r="M16961" s="14">
        <f>AND($I16961=MID(kododd,1,2),$J16961=MID(kododd,3,3))</f>
      </c>
    </row>
    <row r="16962">
      <c r="A16962" s="95">
        <v>37487</v>
      </c>
      <c r="B16962" s="93" t="s">
        <v>14503</v>
      </c>
      <c r="C16962" s="93" t="s">
        <v>1409</v>
      </c>
      <c r="D16962" s="95">
        <v>1085</v>
      </c>
      <c r="G16962" s="95">
        <v>0</v>
      </c>
      <c r="H16962" s="93" t="s">
        <v>8976</v>
      </c>
      <c r="I16962" s="93" t="s">
        <v>23896</v>
      </c>
      <c r="J16962" s="93" t="s">
        <v>20959</v>
      </c>
      <c r="K16962" s="93" t="s">
        <v>5013</v>
      </c>
      <c r="L16962" s="14">
        <f>AND(vyberHrace&lt;&gt;"",ISNUMBER(SEARCH(vyberHrace,$B16962)))</f>
      </c>
      <c r="M16962" s="14">
        <f>AND($I16962=MID(kododd,1,2),$J16962=MID(kododd,3,3))</f>
      </c>
    </row>
    <row r="16963">
      <c r="A16963" s="95">
        <v>45446</v>
      </c>
      <c r="B16963" s="93" t="s">
        <v>14509</v>
      </c>
      <c r="C16963" s="93" t="s">
        <v>1410</v>
      </c>
      <c r="G16963" s="95">
        <v>0</v>
      </c>
      <c r="H16963" s="93" t="s">
        <v>8976</v>
      </c>
      <c r="I16963" s="93" t="s">
        <v>23896</v>
      </c>
      <c r="J16963" s="93" t="s">
        <v>20954</v>
      </c>
      <c r="K16963" s="93" t="s">
        <v>133</v>
      </c>
      <c r="L16963" s="14">
        <f>AND(vyberHrace&lt;&gt;"",ISNUMBER(SEARCH(vyberHrace,$B16963)))</f>
      </c>
      <c r="M16963" s="14">
        <f>AND($I16963=MID(kododd,1,2),$J16963=MID(kododd,3,3))</f>
      </c>
    </row>
    <row r="16964">
      <c r="A16964" s="95">
        <v>1878</v>
      </c>
      <c r="B16964" s="93" t="s">
        <v>14513</v>
      </c>
      <c r="C16964" s="93" t="s">
        <v>1468</v>
      </c>
      <c r="D16964" s="95">
        <v>1847</v>
      </c>
      <c r="E16964" s="95">
        <v>1902</v>
      </c>
      <c r="F16964" s="95">
        <v>305120</v>
      </c>
      <c r="G16964" s="95">
        <v>250</v>
      </c>
      <c r="H16964" s="93" t="s">
        <v>8976</v>
      </c>
      <c r="I16964" s="93" t="s">
        <v>23896</v>
      </c>
      <c r="J16964" s="93" t="s">
        <v>20961</v>
      </c>
      <c r="K16964" s="93" t="s">
        <v>5583</v>
      </c>
      <c r="L16964" s="14">
        <f>AND(vyberHrace&lt;&gt;"",ISNUMBER(SEARCH(vyberHrace,$B16964)))</f>
      </c>
      <c r="M16964" s="14">
        <f>AND($I16964=MID(kododd,1,2),$J16964=MID(kododd,3,3))</f>
      </c>
    </row>
    <row r="16965">
      <c r="A16965" s="95">
        <v>62242</v>
      </c>
      <c r="B16965" s="93" t="s">
        <v>28426</v>
      </c>
      <c r="C16965" s="93" t="s">
        <v>1457</v>
      </c>
      <c r="G16965" s="95">
        <v>250</v>
      </c>
      <c r="H16965" s="93" t="s">
        <v>8976</v>
      </c>
      <c r="I16965" s="93" t="s">
        <v>23896</v>
      </c>
      <c r="J16965" s="93" t="s">
        <v>20962</v>
      </c>
      <c r="K16965" s="93" t="s">
        <v>3831</v>
      </c>
      <c r="L16965" s="14">
        <f>AND(vyberHrace&lt;&gt;"",ISNUMBER(SEARCH(vyberHrace,$B16965)))</f>
      </c>
      <c r="M16965" s="14">
        <f>AND($I16965=MID(kododd,1,2),$J16965=MID(kododd,3,3))</f>
      </c>
    </row>
    <row r="16966">
      <c r="A16966" s="95">
        <v>62604</v>
      </c>
      <c r="B16966" s="93" t="s">
        <v>29370</v>
      </c>
      <c r="C16966" s="93" t="s">
        <v>1420</v>
      </c>
      <c r="G16966" s="95">
        <v>250</v>
      </c>
      <c r="H16966" s="93" t="s">
        <v>8976</v>
      </c>
      <c r="I16966" s="93" t="s">
        <v>23896</v>
      </c>
      <c r="J16966" s="93" t="s">
        <v>23414</v>
      </c>
      <c r="K16966" s="93" t="s">
        <v>21379</v>
      </c>
      <c r="L16966" s="14">
        <f>AND(vyberHrace&lt;&gt;"",ISNUMBER(SEARCH(vyberHrace,$B16966)))</f>
      </c>
      <c r="M16966" s="14">
        <f>AND($I16966=MID(kododd,1,2),$J16966=MID(kododd,3,3))</f>
      </c>
    </row>
    <row r="16967">
      <c r="A16967" s="95">
        <v>53195</v>
      </c>
      <c r="B16967" s="93" t="s">
        <v>17656</v>
      </c>
      <c r="C16967" s="93" t="s">
        <v>1459</v>
      </c>
      <c r="G16967" s="95">
        <v>0</v>
      </c>
      <c r="H16967" s="93" t="s">
        <v>8976</v>
      </c>
      <c r="I16967" s="93" t="s">
        <v>23896</v>
      </c>
      <c r="J16967" s="93" t="s">
        <v>20864</v>
      </c>
      <c r="K16967" s="93" t="s">
        <v>26135</v>
      </c>
      <c r="L16967" s="14">
        <f>AND(vyberHrace&lt;&gt;"",ISNUMBER(SEARCH(vyberHrace,$B16967)))</f>
      </c>
      <c r="M16967" s="14">
        <f>AND($I16967=MID(kododd,1,2),$J16967=MID(kododd,3,3))</f>
      </c>
    </row>
    <row r="16968">
      <c r="A16968" s="95">
        <v>410</v>
      </c>
      <c r="B16968" s="93" t="s">
        <v>16125</v>
      </c>
      <c r="C16968" s="93" t="s">
        <v>1465</v>
      </c>
      <c r="D16968" s="95">
        <v>1972</v>
      </c>
      <c r="E16968" s="95">
        <v>1980</v>
      </c>
      <c r="F16968" s="95">
        <v>306282</v>
      </c>
      <c r="G16968" s="95">
        <v>250</v>
      </c>
      <c r="H16968" s="93" t="s">
        <v>8976</v>
      </c>
      <c r="I16968" s="93" t="s">
        <v>23896</v>
      </c>
      <c r="J16968" s="93" t="s">
        <v>20954</v>
      </c>
      <c r="K16968" s="93" t="s">
        <v>133</v>
      </c>
      <c r="L16968" s="14">
        <f>AND(vyberHrace&lt;&gt;"",ISNUMBER(SEARCH(vyberHrace,$B16968)))</f>
      </c>
      <c r="M16968" s="14">
        <f>AND($I16968=MID(kododd,1,2),$J16968=MID(kododd,3,3))</f>
      </c>
    </row>
    <row r="16969">
      <c r="A16969" s="95">
        <v>46142</v>
      </c>
      <c r="B16969" s="93" t="s">
        <v>16133</v>
      </c>
      <c r="C16969" s="93" t="s">
        <v>1471</v>
      </c>
      <c r="D16969" s="95">
        <v>1896</v>
      </c>
      <c r="E16969" s="95">
        <v>1960</v>
      </c>
      <c r="F16969" s="95">
        <v>23710209</v>
      </c>
      <c r="G16969" s="95">
        <v>250</v>
      </c>
      <c r="H16969" s="93" t="s">
        <v>8976</v>
      </c>
      <c r="I16969" s="93" t="s">
        <v>23896</v>
      </c>
      <c r="J16969" s="93" t="s">
        <v>20874</v>
      </c>
      <c r="K16969" s="93" t="s">
        <v>1964</v>
      </c>
      <c r="L16969" s="14">
        <f>AND(vyberHrace&lt;&gt;"",ISNUMBER(SEARCH(vyberHrace,$B16969)))</f>
      </c>
      <c r="M16969" s="14">
        <f>AND($I16969=MID(kododd,1,2),$J16969=MID(kododd,3,3))</f>
      </c>
    </row>
    <row r="16970">
      <c r="A16970" s="95">
        <v>55488</v>
      </c>
      <c r="B16970" s="93" t="s">
        <v>21432</v>
      </c>
      <c r="C16970" s="93" t="s">
        <v>1450</v>
      </c>
      <c r="G16970" s="95">
        <v>250</v>
      </c>
      <c r="H16970" s="93" t="s">
        <v>8976</v>
      </c>
      <c r="I16970" s="93" t="s">
        <v>23896</v>
      </c>
      <c r="J16970" s="93" t="s">
        <v>20935</v>
      </c>
      <c r="K16970" s="93" t="s">
        <v>23916</v>
      </c>
      <c r="L16970" s="14">
        <f>AND(vyberHrace&lt;&gt;"",ISNUMBER(SEARCH(vyberHrace,$B16970)))</f>
      </c>
      <c r="M16970" s="14">
        <f>AND($I16970=MID(kododd,1,2),$J16970=MID(kododd,3,3))</f>
      </c>
    </row>
    <row r="16971">
      <c r="A16971" s="95">
        <v>56856</v>
      </c>
      <c r="B16971" s="93" t="s">
        <v>22757</v>
      </c>
      <c r="C16971" s="93" t="s">
        <v>1424</v>
      </c>
      <c r="G16971" s="95">
        <v>250</v>
      </c>
      <c r="H16971" s="93" t="s">
        <v>8976</v>
      </c>
      <c r="I16971" s="93" t="s">
        <v>23896</v>
      </c>
      <c r="J16971" s="93" t="s">
        <v>23414</v>
      </c>
      <c r="K16971" s="93" t="s">
        <v>21379</v>
      </c>
      <c r="L16971" s="14">
        <f>AND(vyberHrace&lt;&gt;"",ISNUMBER(SEARCH(vyberHrace,$B16971)))</f>
      </c>
      <c r="M16971" s="14">
        <f>AND($I16971=MID(kododd,1,2),$J16971=MID(kododd,3,3))</f>
      </c>
    </row>
    <row r="16972">
      <c r="A16972" s="95">
        <v>16118</v>
      </c>
      <c r="B16972" s="93" t="s">
        <v>7022</v>
      </c>
      <c r="C16972" s="93" t="s">
        <v>1455</v>
      </c>
      <c r="D16972" s="95">
        <v>1780</v>
      </c>
      <c r="E16972" s="95">
        <v>1871</v>
      </c>
      <c r="F16972" s="95">
        <v>23756691</v>
      </c>
      <c r="G16972" s="95">
        <v>250</v>
      </c>
      <c r="H16972" s="93" t="s">
        <v>8976</v>
      </c>
      <c r="I16972" s="93" t="s">
        <v>23896</v>
      </c>
      <c r="J16972" s="93" t="s">
        <v>20949</v>
      </c>
      <c r="K16972" s="93" t="s">
        <v>5012</v>
      </c>
      <c r="L16972" s="14">
        <f>AND(vyberHrace&lt;&gt;"",ISNUMBER(SEARCH(vyberHrace,$B16972)))</f>
      </c>
      <c r="M16972" s="14">
        <f>AND($I16972=MID(kododd,1,2),$J16972=MID(kododd,3,3))</f>
      </c>
    </row>
    <row r="16973">
      <c r="A16973" s="95">
        <v>4102</v>
      </c>
      <c r="B16973" s="93" t="s">
        <v>7026</v>
      </c>
      <c r="C16973" s="93" t="s">
        <v>1441</v>
      </c>
      <c r="D16973" s="95">
        <v>1731</v>
      </c>
      <c r="E16973" s="95">
        <v>1831</v>
      </c>
      <c r="F16973" s="95">
        <v>329967</v>
      </c>
      <c r="G16973" s="95">
        <v>250</v>
      </c>
      <c r="H16973" s="93" t="s">
        <v>8976</v>
      </c>
      <c r="I16973" s="93" t="s">
        <v>23896</v>
      </c>
      <c r="J16973" s="93" t="s">
        <v>20874</v>
      </c>
      <c r="K16973" s="93" t="s">
        <v>1964</v>
      </c>
      <c r="L16973" s="14">
        <f>AND(vyberHrace&lt;&gt;"",ISNUMBER(SEARCH(vyberHrace,$B16973)))</f>
      </c>
      <c r="M16973" s="14">
        <f>AND($I16973=MID(kododd,1,2),$J16973=MID(kododd,3,3))</f>
      </c>
    </row>
    <row r="16974">
      <c r="A16974" s="95">
        <v>36767</v>
      </c>
      <c r="B16974" s="93" t="s">
        <v>7042</v>
      </c>
      <c r="C16974" s="93" t="s">
        <v>1435</v>
      </c>
      <c r="D16974" s="95">
        <v>1138</v>
      </c>
      <c r="G16974" s="95">
        <v>250</v>
      </c>
      <c r="H16974" s="93" t="s">
        <v>8976</v>
      </c>
      <c r="I16974" s="93" t="s">
        <v>23896</v>
      </c>
      <c r="J16974" s="93" t="s">
        <v>20913</v>
      </c>
      <c r="K16974" s="93" t="s">
        <v>2015</v>
      </c>
      <c r="L16974" s="14">
        <f>AND(vyberHrace&lt;&gt;"",ISNUMBER(SEARCH(vyberHrace,$B16974)))</f>
      </c>
      <c r="M16974" s="14">
        <f>AND($I16974=MID(kododd,1,2),$J16974=MID(kododd,3,3))</f>
      </c>
    </row>
    <row r="16975">
      <c r="A16975" s="95">
        <v>1243</v>
      </c>
      <c r="B16975" s="93" t="s">
        <v>7046</v>
      </c>
      <c r="C16975" s="93" t="s">
        <v>1433</v>
      </c>
      <c r="D16975" s="95">
        <v>2034</v>
      </c>
      <c r="E16975" s="95">
        <v>2025</v>
      </c>
      <c r="F16975" s="95">
        <v>319384</v>
      </c>
      <c r="G16975" s="95">
        <v>250</v>
      </c>
      <c r="H16975" s="93" t="s">
        <v>8976</v>
      </c>
      <c r="I16975" s="93" t="s">
        <v>23896</v>
      </c>
      <c r="J16975" s="93" t="s">
        <v>20975</v>
      </c>
      <c r="K16975" s="93" t="s">
        <v>4922</v>
      </c>
      <c r="L16975" s="14">
        <f>AND(vyberHrace&lt;&gt;"",ISNUMBER(SEARCH(vyberHrace,$B16975)))</f>
      </c>
      <c r="M16975" s="14">
        <f>AND($I16975=MID(kododd,1,2),$J16975=MID(kododd,3,3))</f>
      </c>
    </row>
    <row r="16976">
      <c r="A16976" s="95">
        <v>34664</v>
      </c>
      <c r="B16976" s="93" t="s">
        <v>7047</v>
      </c>
      <c r="C16976" s="93" t="s">
        <v>1409</v>
      </c>
      <c r="D16976" s="95">
        <v>1550</v>
      </c>
      <c r="E16976" s="95">
        <v>1738</v>
      </c>
      <c r="F16976" s="95">
        <v>367494</v>
      </c>
      <c r="G16976" s="95">
        <v>250</v>
      </c>
      <c r="H16976" s="93" t="s">
        <v>8976</v>
      </c>
      <c r="I16976" s="93" t="s">
        <v>23896</v>
      </c>
      <c r="J16976" s="93" t="s">
        <v>20975</v>
      </c>
      <c r="K16976" s="93" t="s">
        <v>4922</v>
      </c>
      <c r="L16976" s="14">
        <f>AND(vyberHrace&lt;&gt;"",ISNUMBER(SEARCH(vyberHrace,$B16976)))</f>
      </c>
      <c r="M16976" s="14">
        <f>AND($I16976=MID(kododd,1,2),$J16976=MID(kododd,3,3))</f>
      </c>
    </row>
    <row r="16977">
      <c r="A16977" s="95">
        <v>58943</v>
      </c>
      <c r="B16977" s="93" t="s">
        <v>25404</v>
      </c>
      <c r="C16977" s="93" t="s">
        <v>1412</v>
      </c>
      <c r="G16977" s="95">
        <v>250</v>
      </c>
      <c r="H16977" s="93" t="s">
        <v>8976</v>
      </c>
      <c r="I16977" s="93" t="s">
        <v>23896</v>
      </c>
      <c r="J16977" s="93" t="s">
        <v>20884</v>
      </c>
      <c r="K16977" s="93" t="s">
        <v>6876</v>
      </c>
      <c r="L16977" s="14">
        <f>AND(vyberHrace&lt;&gt;"",ISNUMBER(SEARCH(vyberHrace,$B16977)))</f>
      </c>
      <c r="M16977" s="14">
        <f>AND($I16977=MID(kododd,1,2),$J16977=MID(kododd,3,3))</f>
      </c>
    </row>
    <row r="16978">
      <c r="A16978" s="95">
        <v>2652</v>
      </c>
      <c r="B16978" s="93" t="s">
        <v>7050</v>
      </c>
      <c r="C16978" s="93" t="s">
        <v>1440</v>
      </c>
      <c r="D16978" s="95">
        <v>1860</v>
      </c>
      <c r="E16978" s="95">
        <v>1953</v>
      </c>
      <c r="F16978" s="95">
        <v>302880</v>
      </c>
      <c r="G16978" s="95">
        <v>250</v>
      </c>
      <c r="H16978" s="93" t="s">
        <v>8976</v>
      </c>
      <c r="I16978" s="93" t="s">
        <v>23896</v>
      </c>
      <c r="J16978" s="93" t="s">
        <v>20961</v>
      </c>
      <c r="K16978" s="93" t="s">
        <v>5583</v>
      </c>
      <c r="L16978" s="14">
        <f>AND(vyberHrace&lt;&gt;"",ISNUMBER(SEARCH(vyberHrace,$B16978)))</f>
      </c>
      <c r="M16978" s="14">
        <f>AND($I16978=MID(kododd,1,2),$J16978=MID(kododd,3,3))</f>
      </c>
    </row>
    <row r="16979">
      <c r="A16979" s="95">
        <v>61189</v>
      </c>
      <c r="B16979" s="93" t="s">
        <v>27433</v>
      </c>
      <c r="C16979" s="93" t="s">
        <v>1424</v>
      </c>
      <c r="G16979" s="95">
        <v>250</v>
      </c>
      <c r="H16979" s="93" t="s">
        <v>8976</v>
      </c>
      <c r="I16979" s="93" t="s">
        <v>23896</v>
      </c>
      <c r="J16979" s="93" t="s">
        <v>20884</v>
      </c>
      <c r="K16979" s="93" t="s">
        <v>6876</v>
      </c>
      <c r="L16979" s="14">
        <f>AND(vyberHrace&lt;&gt;"",ISNUMBER(SEARCH(vyberHrace,$B16979)))</f>
      </c>
      <c r="M16979" s="14">
        <f>AND($I16979=MID(kododd,1,2),$J16979=MID(kododd,3,3))</f>
      </c>
    </row>
    <row r="16980">
      <c r="A16980" s="95">
        <v>4537</v>
      </c>
      <c r="B16980" s="93" t="s">
        <v>15538</v>
      </c>
      <c r="C16980" s="93" t="s">
        <v>1439</v>
      </c>
      <c r="D16980" s="95">
        <v>1642</v>
      </c>
      <c r="G16980" s="95">
        <v>250</v>
      </c>
      <c r="H16980" s="93" t="s">
        <v>8976</v>
      </c>
      <c r="I16980" s="93" t="s">
        <v>23896</v>
      </c>
      <c r="J16980" s="93" t="s">
        <v>21011</v>
      </c>
      <c r="K16980" s="93" t="s">
        <v>11222</v>
      </c>
      <c r="L16980" s="14">
        <f>AND(vyberHrace&lt;&gt;"",ISNUMBER(SEARCH(vyberHrace,$B16980)))</f>
      </c>
      <c r="M16980" s="14">
        <f>AND($I16980=MID(kododd,1,2),$J16980=MID(kododd,3,3))</f>
      </c>
    </row>
    <row r="16981">
      <c r="A16981" s="95">
        <v>52116</v>
      </c>
      <c r="B16981" s="93" t="s">
        <v>20448</v>
      </c>
      <c r="C16981" s="93" t="s">
        <v>1406</v>
      </c>
      <c r="G16981" s="95">
        <v>250</v>
      </c>
      <c r="H16981" s="93" t="s">
        <v>8976</v>
      </c>
      <c r="I16981" s="93" t="s">
        <v>23896</v>
      </c>
      <c r="J16981" s="93" t="s">
        <v>20864</v>
      </c>
      <c r="K16981" s="93" t="s">
        <v>26135</v>
      </c>
      <c r="L16981" s="14">
        <f>AND(vyberHrace&lt;&gt;"",ISNUMBER(SEARCH(vyberHrace,$B16981)))</f>
      </c>
      <c r="M16981" s="14">
        <f>AND($I16981=MID(kododd,1,2),$J16981=MID(kododd,3,3))</f>
      </c>
    </row>
    <row r="16982">
      <c r="A16982" s="95">
        <v>63713</v>
      </c>
      <c r="B16982" s="93" t="s">
        <v>7242</v>
      </c>
      <c r="C16982" s="93" t="s">
        <v>1411</v>
      </c>
      <c r="G16982" s="95">
        <v>250</v>
      </c>
      <c r="H16982" s="93" t="s">
        <v>8976</v>
      </c>
      <c r="I16982" s="93" t="s">
        <v>23896</v>
      </c>
      <c r="J16982" s="93" t="s">
        <v>20864</v>
      </c>
      <c r="K16982" s="93" t="s">
        <v>26135</v>
      </c>
      <c r="L16982" s="14">
        <f>AND(vyberHrace&lt;&gt;"",ISNUMBER(SEARCH(vyberHrace,$B16982)))</f>
      </c>
      <c r="M16982" s="14">
        <f>AND($I16982=MID(kododd,1,2),$J16982=MID(kododd,3,3))</f>
      </c>
    </row>
    <row r="16983">
      <c r="A16983" s="95">
        <v>40817</v>
      </c>
      <c r="B16983" s="93" t="s">
        <v>26204</v>
      </c>
      <c r="C16983" s="93" t="s">
        <v>1409</v>
      </c>
      <c r="D16983" s="95">
        <v>1298</v>
      </c>
      <c r="E16983" s="95">
        <v>1607</v>
      </c>
      <c r="F16983" s="95">
        <v>392804</v>
      </c>
      <c r="G16983" s="95">
        <v>250</v>
      </c>
      <c r="H16983" s="93" t="s">
        <v>8976</v>
      </c>
      <c r="I16983" s="93" t="s">
        <v>23896</v>
      </c>
      <c r="J16983" s="93" t="s">
        <v>20855</v>
      </c>
      <c r="K16983" s="93" t="s">
        <v>6857</v>
      </c>
      <c r="L16983" s="14">
        <f>AND(vyberHrace&lt;&gt;"",ISNUMBER(SEARCH(vyberHrace,$B16983)))</f>
      </c>
      <c r="M16983" s="14">
        <f>AND($I16983=MID(kododd,1,2),$J16983=MID(kododd,3,3))</f>
      </c>
    </row>
    <row r="16984">
      <c r="A16984" s="95">
        <v>50702</v>
      </c>
      <c r="B16984" s="93" t="s">
        <v>5007</v>
      </c>
      <c r="C16984" s="93" t="s">
        <v>1429</v>
      </c>
      <c r="D16984" s="95">
        <v>1293</v>
      </c>
      <c r="G16984" s="95">
        <v>250</v>
      </c>
      <c r="H16984" s="93" t="s">
        <v>8976</v>
      </c>
      <c r="I16984" s="93" t="s">
        <v>23896</v>
      </c>
      <c r="J16984" s="93" t="s">
        <v>20943</v>
      </c>
      <c r="K16984" s="93" t="s">
        <v>9089</v>
      </c>
      <c r="L16984" s="14">
        <f>AND(vyberHrace&lt;&gt;"",ISNUMBER(SEARCH(vyberHrace,$B16984)))</f>
      </c>
      <c r="M16984" s="14">
        <f>AND($I16984=MID(kododd,1,2),$J16984=MID(kododd,3,3))</f>
      </c>
    </row>
    <row r="16985">
      <c r="A16985" s="95">
        <v>45164</v>
      </c>
      <c r="B16985" s="93" t="s">
        <v>16936</v>
      </c>
      <c r="C16985" s="93" t="s">
        <v>1457</v>
      </c>
      <c r="D16985" s="95">
        <v>1062</v>
      </c>
      <c r="G16985" s="95">
        <v>0</v>
      </c>
      <c r="H16985" s="93" t="s">
        <v>8976</v>
      </c>
      <c r="I16985" s="93" t="s">
        <v>23896</v>
      </c>
      <c r="J16985" s="93" t="s">
        <v>20943</v>
      </c>
      <c r="K16985" s="93" t="s">
        <v>9089</v>
      </c>
      <c r="L16985" s="14">
        <f>AND(vyberHrace&lt;&gt;"",ISNUMBER(SEARCH(vyberHrace,$B16985)))</f>
      </c>
      <c r="M16985" s="14">
        <f>AND($I16985=MID(kododd,1,2),$J16985=MID(kododd,3,3))</f>
      </c>
    </row>
    <row r="16986">
      <c r="A16986" s="95">
        <v>62583</v>
      </c>
      <c r="B16986" s="93" t="s">
        <v>29371</v>
      </c>
      <c r="C16986" s="93" t="s">
        <v>1411</v>
      </c>
      <c r="G16986" s="95">
        <v>250</v>
      </c>
      <c r="H16986" s="93" t="s">
        <v>8976</v>
      </c>
      <c r="I16986" s="93" t="s">
        <v>23896</v>
      </c>
      <c r="J16986" s="93" t="s">
        <v>20874</v>
      </c>
      <c r="K16986" s="93" t="s">
        <v>1964</v>
      </c>
      <c r="L16986" s="14">
        <f>AND(vyberHrace&lt;&gt;"",ISNUMBER(SEARCH(vyberHrace,$B16986)))</f>
      </c>
      <c r="M16986" s="14">
        <f>AND($I16986=MID(kododd,1,2),$J16986=MID(kododd,3,3))</f>
      </c>
    </row>
    <row r="16987">
      <c r="A16987" s="95">
        <v>44020</v>
      </c>
      <c r="B16987" s="93" t="s">
        <v>16937</v>
      </c>
      <c r="C16987" s="93" t="s">
        <v>1419</v>
      </c>
      <c r="G16987" s="95">
        <v>0</v>
      </c>
      <c r="H16987" s="93" t="s">
        <v>8976</v>
      </c>
      <c r="I16987" s="93" t="s">
        <v>23896</v>
      </c>
      <c r="J16987" s="93" t="s">
        <v>20954</v>
      </c>
      <c r="K16987" s="93" t="s">
        <v>133</v>
      </c>
      <c r="L16987" s="14">
        <f>AND(vyberHrace&lt;&gt;"",ISNUMBER(SEARCH(vyberHrace,$B16987)))</f>
      </c>
      <c r="M16987" s="14">
        <f>AND($I16987=MID(kododd,1,2),$J16987=MID(kododd,3,3))</f>
      </c>
    </row>
    <row r="16988">
      <c r="A16988" s="95">
        <v>57859</v>
      </c>
      <c r="B16988" s="93" t="s">
        <v>24408</v>
      </c>
      <c r="C16988" s="93" t="s">
        <v>1450</v>
      </c>
      <c r="G16988" s="95">
        <v>250</v>
      </c>
      <c r="H16988" s="93" t="s">
        <v>8976</v>
      </c>
      <c r="I16988" s="93" t="s">
        <v>23896</v>
      </c>
      <c r="J16988" s="93" t="s">
        <v>20856</v>
      </c>
      <c r="K16988" s="93" t="s">
        <v>6885</v>
      </c>
      <c r="L16988" s="14">
        <f>AND(vyberHrace&lt;&gt;"",ISNUMBER(SEARCH(vyberHrace,$B16988)))</f>
      </c>
      <c r="M16988" s="14">
        <f>AND($I16988=MID(kododd,1,2),$J16988=MID(kododd,3,3))</f>
      </c>
    </row>
    <row r="16989">
      <c r="A16989" s="95">
        <v>55383</v>
      </c>
      <c r="B16989" s="93" t="s">
        <v>22852</v>
      </c>
      <c r="C16989" s="93" t="s">
        <v>1420</v>
      </c>
      <c r="G16989" s="95">
        <v>250</v>
      </c>
      <c r="H16989" s="93" t="s">
        <v>8976</v>
      </c>
      <c r="I16989" s="93" t="s">
        <v>23896</v>
      </c>
      <c r="J16989" s="93" t="s">
        <v>20856</v>
      </c>
      <c r="K16989" s="93" t="s">
        <v>6885</v>
      </c>
      <c r="L16989" s="14">
        <f>AND(vyberHrace&lt;&gt;"",ISNUMBER(SEARCH(vyberHrace,$B16989)))</f>
      </c>
      <c r="M16989" s="14">
        <f>AND($I16989=MID(kododd,1,2),$J16989=MID(kododd,3,3))</f>
      </c>
    </row>
    <row r="16990">
      <c r="A16990" s="95">
        <v>56343</v>
      </c>
      <c r="B16990" s="93" t="s">
        <v>22763</v>
      </c>
      <c r="C16990" s="93" t="s">
        <v>1416</v>
      </c>
      <c r="F16990" s="95">
        <v>23766352</v>
      </c>
      <c r="G16990" s="95">
        <v>250</v>
      </c>
      <c r="H16990" s="93" t="s">
        <v>8976</v>
      </c>
      <c r="I16990" s="93" t="s">
        <v>23896</v>
      </c>
      <c r="J16990" s="93" t="s">
        <v>20884</v>
      </c>
      <c r="K16990" s="93" t="s">
        <v>6876</v>
      </c>
      <c r="L16990" s="14">
        <f>AND(vyberHrace&lt;&gt;"",ISNUMBER(SEARCH(vyberHrace,$B16990)))</f>
      </c>
      <c r="M16990" s="14">
        <f>AND($I16990=MID(kododd,1,2),$J16990=MID(kododd,3,3))</f>
      </c>
    </row>
    <row r="16991">
      <c r="A16991" s="95">
        <v>52560</v>
      </c>
      <c r="B16991" s="93" t="s">
        <v>3827</v>
      </c>
      <c r="C16991" s="93" t="s">
        <v>1402</v>
      </c>
      <c r="D16991" s="95">
        <v>1088</v>
      </c>
      <c r="G16991" s="95">
        <v>0</v>
      </c>
      <c r="H16991" s="93" t="s">
        <v>8976</v>
      </c>
      <c r="I16991" s="93" t="s">
        <v>23896</v>
      </c>
      <c r="J16991" s="93" t="s">
        <v>20959</v>
      </c>
      <c r="K16991" s="93" t="s">
        <v>5013</v>
      </c>
      <c r="L16991" s="14">
        <f>AND(vyberHrace&lt;&gt;"",ISNUMBER(SEARCH(vyberHrace,$B16991)))</f>
      </c>
      <c r="M16991" s="14">
        <f>AND($I16991=MID(kododd,1,2),$J16991=MID(kododd,3,3))</f>
      </c>
    </row>
    <row r="16992">
      <c r="A16992" s="95">
        <v>40925</v>
      </c>
      <c r="B16992" s="93" t="s">
        <v>17106</v>
      </c>
      <c r="C16992" s="93" t="s">
        <v>1400</v>
      </c>
      <c r="D16992" s="95">
        <v>1330</v>
      </c>
      <c r="E16992" s="95">
        <v>1509</v>
      </c>
      <c r="F16992" s="95">
        <v>23703202</v>
      </c>
      <c r="G16992" s="95">
        <v>0</v>
      </c>
      <c r="H16992" s="93" t="s">
        <v>8976</v>
      </c>
      <c r="I16992" s="93" t="s">
        <v>23896</v>
      </c>
      <c r="J16992" s="93" t="s">
        <v>20855</v>
      </c>
      <c r="K16992" s="93" t="s">
        <v>6857</v>
      </c>
      <c r="L16992" s="14">
        <f>AND(vyberHrace&lt;&gt;"",ISNUMBER(SEARCH(vyberHrace,$B16992)))</f>
      </c>
      <c r="M16992" s="14">
        <f>AND($I16992=MID(kododd,1,2),$J16992=MID(kododd,3,3))</f>
      </c>
    </row>
    <row r="16993">
      <c r="A16993" s="95">
        <v>31936</v>
      </c>
      <c r="B16993" s="93" t="s">
        <v>17107</v>
      </c>
      <c r="C16993" s="93" t="s">
        <v>1454</v>
      </c>
      <c r="G16993" s="95">
        <v>250</v>
      </c>
      <c r="H16993" s="93" t="s">
        <v>8976</v>
      </c>
      <c r="I16993" s="93" t="s">
        <v>23896</v>
      </c>
      <c r="J16993" s="93" t="s">
        <v>20942</v>
      </c>
      <c r="K16993" s="93" t="s">
        <v>5629</v>
      </c>
      <c r="L16993" s="14">
        <f>AND(vyberHrace&lt;&gt;"",ISNUMBER(SEARCH(vyberHrace,$B16993)))</f>
      </c>
      <c r="M16993" s="14">
        <f>AND($I16993=MID(kododd,1,2),$J16993=MID(kododd,3,3))</f>
      </c>
    </row>
    <row r="16994">
      <c r="A16994" s="95">
        <v>40924</v>
      </c>
      <c r="B16994" s="93" t="s">
        <v>17108</v>
      </c>
      <c r="C16994" s="93" t="s">
        <v>1405</v>
      </c>
      <c r="D16994" s="95">
        <v>1584</v>
      </c>
      <c r="E16994" s="95">
        <v>1795</v>
      </c>
      <c r="F16994" s="95">
        <v>392820</v>
      </c>
      <c r="G16994" s="95">
        <v>250</v>
      </c>
      <c r="H16994" s="93" t="s">
        <v>8976</v>
      </c>
      <c r="I16994" s="93" t="s">
        <v>23896</v>
      </c>
      <c r="J16994" s="93" t="s">
        <v>20855</v>
      </c>
      <c r="K16994" s="93" t="s">
        <v>6857</v>
      </c>
      <c r="L16994" s="14">
        <f>AND(vyberHrace&lt;&gt;"",ISNUMBER(SEARCH(vyberHrace,$B16994)))</f>
      </c>
      <c r="M16994" s="14">
        <f>AND($I16994=MID(kododd,1,2),$J16994=MID(kododd,3,3))</f>
      </c>
    </row>
    <row r="16995">
      <c r="A16995" s="95">
        <v>6638</v>
      </c>
      <c r="B16995" s="93" t="s">
        <v>17109</v>
      </c>
      <c r="C16995" s="93" t="s">
        <v>1449</v>
      </c>
      <c r="D16995" s="95">
        <v>1738</v>
      </c>
      <c r="F16995" s="95">
        <v>23743085</v>
      </c>
      <c r="G16995" s="95">
        <v>250</v>
      </c>
      <c r="H16995" s="93" t="s">
        <v>8976</v>
      </c>
      <c r="I16995" s="93" t="s">
        <v>23896</v>
      </c>
      <c r="J16995" s="93" t="s">
        <v>20942</v>
      </c>
      <c r="K16995" s="93" t="s">
        <v>5629</v>
      </c>
      <c r="L16995" s="14">
        <f>AND(vyberHrace&lt;&gt;"",ISNUMBER(SEARCH(vyberHrace,$B16995)))</f>
      </c>
      <c r="M16995" s="14">
        <f>AND($I16995=MID(kododd,1,2),$J16995=MID(kododd,3,3))</f>
      </c>
    </row>
    <row r="16996">
      <c r="A16996" s="95">
        <v>34628</v>
      </c>
      <c r="B16996" s="93" t="s">
        <v>17109</v>
      </c>
      <c r="C16996" s="93" t="s">
        <v>1430</v>
      </c>
      <c r="D16996" s="95">
        <v>1878</v>
      </c>
      <c r="F16996" s="95">
        <v>384291</v>
      </c>
      <c r="G16996" s="95">
        <v>250</v>
      </c>
      <c r="H16996" s="93" t="s">
        <v>8976</v>
      </c>
      <c r="I16996" s="93" t="s">
        <v>23896</v>
      </c>
      <c r="J16996" s="93" t="s">
        <v>20994</v>
      </c>
      <c r="K16996" s="93" t="s">
        <v>5630</v>
      </c>
      <c r="L16996" s="14">
        <f>AND(vyberHrace&lt;&gt;"",ISNUMBER(SEARCH(vyberHrace,$B16996)))</f>
      </c>
      <c r="M16996" s="14">
        <f>AND($I16996=MID(kododd,1,2),$J16996=MID(kododd,3,3))</f>
      </c>
    </row>
    <row r="16997">
      <c r="A16997" s="95">
        <v>7666</v>
      </c>
      <c r="B16997" s="93" t="s">
        <v>17110</v>
      </c>
      <c r="C16997" s="93" t="s">
        <v>1407</v>
      </c>
      <c r="D16997" s="95">
        <v>1640</v>
      </c>
      <c r="E16997" s="95">
        <v>1787</v>
      </c>
      <c r="F16997" s="95">
        <v>389307</v>
      </c>
      <c r="G16997" s="95">
        <v>250</v>
      </c>
      <c r="H16997" s="93" t="s">
        <v>8976</v>
      </c>
      <c r="I16997" s="93" t="s">
        <v>23896</v>
      </c>
      <c r="J16997" s="93" t="s">
        <v>20959</v>
      </c>
      <c r="K16997" s="93" t="s">
        <v>5013</v>
      </c>
      <c r="L16997" s="14">
        <f>AND(vyberHrace&lt;&gt;"",ISNUMBER(SEARCH(vyberHrace,$B16997)))</f>
      </c>
      <c r="M16997" s="14">
        <f>AND($I16997=MID(kododd,1,2),$J16997=MID(kododd,3,3))</f>
      </c>
    </row>
    <row r="16998">
      <c r="A16998" s="95">
        <v>52561</v>
      </c>
      <c r="B16998" s="93" t="s">
        <v>3828</v>
      </c>
      <c r="C16998" s="93" t="s">
        <v>1438</v>
      </c>
      <c r="D16998" s="95">
        <v>1100</v>
      </c>
      <c r="G16998" s="95">
        <v>0</v>
      </c>
      <c r="H16998" s="93" t="s">
        <v>8976</v>
      </c>
      <c r="I16998" s="93" t="s">
        <v>23896</v>
      </c>
      <c r="J16998" s="93" t="s">
        <v>20959</v>
      </c>
      <c r="K16998" s="93" t="s">
        <v>5013</v>
      </c>
      <c r="L16998" s="14">
        <f>AND(vyberHrace&lt;&gt;"",ISNUMBER(SEARCH(vyberHrace,$B16998)))</f>
      </c>
      <c r="M16998" s="14">
        <f>AND($I16998=MID(kododd,1,2),$J16998=MID(kododd,3,3))</f>
      </c>
    </row>
    <row r="16999">
      <c r="A16999" s="95">
        <v>14418</v>
      </c>
      <c r="B16999" s="93" t="s">
        <v>7299</v>
      </c>
      <c r="C16999" s="93" t="s">
        <v>1452</v>
      </c>
      <c r="D16999" s="95">
        <v>1741</v>
      </c>
      <c r="E16999" s="95">
        <v>1824</v>
      </c>
      <c r="F16999" s="95">
        <v>389366</v>
      </c>
      <c r="G16999" s="95">
        <v>250</v>
      </c>
      <c r="H16999" s="93" t="s">
        <v>8976</v>
      </c>
      <c r="I16999" s="93" t="s">
        <v>23896</v>
      </c>
      <c r="J16999" s="93" t="s">
        <v>20937</v>
      </c>
      <c r="K16999" s="93" t="s">
        <v>5603</v>
      </c>
      <c r="L16999" s="14">
        <f>AND(vyberHrace&lt;&gt;"",ISNUMBER(SEARCH(vyberHrace,$B16999)))</f>
      </c>
      <c r="M16999" s="14">
        <f>AND($I16999=MID(kododd,1,2),$J16999=MID(kododd,3,3))</f>
      </c>
    </row>
    <row r="17000">
      <c r="A17000" s="95">
        <v>46407</v>
      </c>
      <c r="B17000" s="93" t="s">
        <v>9646</v>
      </c>
      <c r="C17000" s="93" t="s">
        <v>1456</v>
      </c>
      <c r="D17000" s="95">
        <v>1434</v>
      </c>
      <c r="F17000" s="95">
        <v>23758023</v>
      </c>
      <c r="G17000" s="95">
        <v>250</v>
      </c>
      <c r="H17000" s="93" t="s">
        <v>8976</v>
      </c>
      <c r="I17000" s="93" t="s">
        <v>23896</v>
      </c>
      <c r="J17000" s="93" t="s">
        <v>21010</v>
      </c>
      <c r="K17000" s="93" t="s">
        <v>5670</v>
      </c>
      <c r="L17000" s="14">
        <f>AND(vyberHrace&lt;&gt;"",ISNUMBER(SEARCH(vyberHrace,$B17000)))</f>
      </c>
      <c r="M17000" s="14">
        <f>AND($I17000=MID(kododd,1,2),$J17000=MID(kododd,3,3))</f>
      </c>
    </row>
    <row r="17001">
      <c r="A17001" s="95">
        <v>33505</v>
      </c>
      <c r="B17001" s="93" t="s">
        <v>9651</v>
      </c>
      <c r="C17001" s="93" t="s">
        <v>1431</v>
      </c>
      <c r="D17001" s="95">
        <v>1431</v>
      </c>
      <c r="G17001" s="95">
        <v>0</v>
      </c>
      <c r="H17001" s="93" t="s">
        <v>8976</v>
      </c>
      <c r="I17001" s="93" t="s">
        <v>23896</v>
      </c>
      <c r="J17001" s="93" t="s">
        <v>20962</v>
      </c>
      <c r="K17001" s="93" t="s">
        <v>3831</v>
      </c>
      <c r="L17001" s="14">
        <f>AND(vyberHrace&lt;&gt;"",ISNUMBER(SEARCH(vyberHrace,$B17001)))</f>
      </c>
      <c r="M17001" s="14">
        <f>AND($I17001=MID(kododd,1,2),$J17001=MID(kododd,3,3))</f>
      </c>
    </row>
    <row r="17002">
      <c r="A17002" s="95">
        <v>36855</v>
      </c>
      <c r="B17002" s="93" t="s">
        <v>9651</v>
      </c>
      <c r="C17002" s="93" t="s">
        <v>1459</v>
      </c>
      <c r="D17002" s="95">
        <v>1245</v>
      </c>
      <c r="G17002" s="95">
        <v>0</v>
      </c>
      <c r="H17002" s="93" t="s">
        <v>8976</v>
      </c>
      <c r="I17002" s="93" t="s">
        <v>23896</v>
      </c>
      <c r="J17002" s="93" t="s">
        <v>20962</v>
      </c>
      <c r="K17002" s="93" t="s">
        <v>3831</v>
      </c>
      <c r="L17002" s="14">
        <f>AND(vyberHrace&lt;&gt;"",ISNUMBER(SEARCH(vyberHrace,$B17002)))</f>
      </c>
      <c r="M17002" s="14">
        <f>AND($I17002=MID(kododd,1,2),$J17002=MID(kododd,3,3))</f>
      </c>
    </row>
    <row r="17003">
      <c r="A17003" s="95">
        <v>43950</v>
      </c>
      <c r="B17003" s="93" t="s">
        <v>9653</v>
      </c>
      <c r="C17003" s="93" t="s">
        <v>1461</v>
      </c>
      <c r="D17003" s="95">
        <v>1273</v>
      </c>
      <c r="G17003" s="95">
        <v>0</v>
      </c>
      <c r="H17003" s="93" t="s">
        <v>8976</v>
      </c>
      <c r="I17003" s="93" t="s">
        <v>23896</v>
      </c>
      <c r="J17003" s="93" t="s">
        <v>20962</v>
      </c>
      <c r="K17003" s="93" t="s">
        <v>3831</v>
      </c>
      <c r="L17003" s="14">
        <f>AND(vyberHrace&lt;&gt;"",ISNUMBER(SEARCH(vyberHrace,$B17003)))</f>
      </c>
      <c r="M17003" s="14">
        <f>AND($I17003=MID(kododd,1,2),$J17003=MID(kododd,3,3))</f>
      </c>
    </row>
    <row r="17004">
      <c r="A17004" s="95">
        <v>26246</v>
      </c>
      <c r="B17004" s="93" t="s">
        <v>22665</v>
      </c>
      <c r="C17004" s="93" t="s">
        <v>1428</v>
      </c>
      <c r="D17004" s="95">
        <v>1678</v>
      </c>
      <c r="E17004" s="95">
        <v>1830</v>
      </c>
      <c r="F17004" s="95">
        <v>346330</v>
      </c>
      <c r="G17004" s="95">
        <v>250</v>
      </c>
      <c r="H17004" s="93" t="s">
        <v>8976</v>
      </c>
      <c r="I17004" s="93" t="s">
        <v>23896</v>
      </c>
      <c r="J17004" s="93" t="s">
        <v>20874</v>
      </c>
      <c r="K17004" s="93" t="s">
        <v>1964</v>
      </c>
      <c r="L17004" s="14">
        <f>AND(vyberHrace&lt;&gt;"",ISNUMBER(SEARCH(vyberHrace,$B17004)))</f>
      </c>
      <c r="M17004" s="14">
        <f>AND($I17004=MID(kododd,1,2),$J17004=MID(kododd,3,3))</f>
      </c>
    </row>
    <row r="17005">
      <c r="A17005" s="95">
        <v>1596</v>
      </c>
      <c r="B17005" s="93" t="s">
        <v>9665</v>
      </c>
      <c r="C17005" s="93" t="s">
        <v>1441</v>
      </c>
      <c r="D17005" s="95">
        <v>1925</v>
      </c>
      <c r="E17005" s="95">
        <v>1997</v>
      </c>
      <c r="F17005" s="95">
        <v>310972</v>
      </c>
      <c r="G17005" s="95">
        <v>250</v>
      </c>
      <c r="H17005" s="93" t="s">
        <v>8976</v>
      </c>
      <c r="I17005" s="93" t="s">
        <v>23896</v>
      </c>
      <c r="J17005" s="93" t="s">
        <v>20926</v>
      </c>
      <c r="K17005" s="93" t="s">
        <v>11249</v>
      </c>
      <c r="L17005" s="14">
        <f>AND(vyberHrace&lt;&gt;"",ISNUMBER(SEARCH(vyberHrace,$B17005)))</f>
      </c>
      <c r="M17005" s="14">
        <f>AND($I17005=MID(kododd,1,2),$J17005=MID(kododd,3,3))</f>
      </c>
    </row>
    <row r="17006">
      <c r="A17006" s="95">
        <v>5617</v>
      </c>
      <c r="B17006" s="93" t="s">
        <v>9669</v>
      </c>
      <c r="C17006" s="93" t="s">
        <v>1439</v>
      </c>
      <c r="D17006" s="95">
        <v>1838</v>
      </c>
      <c r="G17006" s="95">
        <v>0</v>
      </c>
      <c r="H17006" s="93" t="s">
        <v>8976</v>
      </c>
      <c r="I17006" s="93" t="s">
        <v>23896</v>
      </c>
      <c r="J17006" s="93" t="s">
        <v>20874</v>
      </c>
      <c r="K17006" s="93" t="s">
        <v>1964</v>
      </c>
      <c r="L17006" s="14">
        <f>AND(vyberHrace&lt;&gt;"",ISNUMBER(SEARCH(vyberHrace,$B17006)))</f>
      </c>
      <c r="M17006" s="14">
        <f>AND($I17006=MID(kododd,1,2),$J17006=MID(kododd,3,3))</f>
      </c>
    </row>
    <row r="17007">
      <c r="A17007" s="95">
        <v>4000</v>
      </c>
      <c r="B17007" s="93" t="s">
        <v>5312</v>
      </c>
      <c r="C17007" s="93" t="s">
        <v>1471</v>
      </c>
      <c r="D17007" s="95">
        <v>1599</v>
      </c>
      <c r="E17007" s="95">
        <v>1749</v>
      </c>
      <c r="F17007" s="95">
        <v>399108</v>
      </c>
      <c r="G17007" s="95">
        <v>0</v>
      </c>
      <c r="H17007" s="93" t="s">
        <v>8976</v>
      </c>
      <c r="I17007" s="93" t="s">
        <v>23896</v>
      </c>
      <c r="J17007" s="93" t="s">
        <v>20874</v>
      </c>
      <c r="K17007" s="93" t="s">
        <v>1964</v>
      </c>
      <c r="L17007" s="14">
        <f>AND(vyberHrace&lt;&gt;"",ISNUMBER(SEARCH(vyberHrace,$B17007)))</f>
      </c>
      <c r="M17007" s="14">
        <f>AND($I17007=MID(kododd,1,2),$J17007=MID(kododd,3,3))</f>
      </c>
    </row>
    <row r="17008">
      <c r="A17008" s="95">
        <v>56152</v>
      </c>
      <c r="B17008" s="93" t="s">
        <v>9539</v>
      </c>
      <c r="C17008" s="93" t="s">
        <v>1420</v>
      </c>
      <c r="G17008" s="95">
        <v>0</v>
      </c>
      <c r="H17008" s="93" t="s">
        <v>8976</v>
      </c>
      <c r="I17008" s="93" t="s">
        <v>23896</v>
      </c>
      <c r="J17008" s="93" t="s">
        <v>20874</v>
      </c>
      <c r="K17008" s="93" t="s">
        <v>1964</v>
      </c>
      <c r="L17008" s="14">
        <f>AND(vyberHrace&lt;&gt;"",ISNUMBER(SEARCH(vyberHrace,$B17008)))</f>
      </c>
      <c r="M17008" s="14">
        <f>AND($I17008=MID(kododd,1,2),$J17008=MID(kododd,3,3))</f>
      </c>
    </row>
    <row r="17009">
      <c r="A17009" s="95">
        <v>9988</v>
      </c>
      <c r="B17009" s="93" t="s">
        <v>9544</v>
      </c>
      <c r="C17009" s="93" t="s">
        <v>1456</v>
      </c>
      <c r="D17009" s="95">
        <v>1390</v>
      </c>
      <c r="G17009" s="95">
        <v>250</v>
      </c>
      <c r="H17009" s="93" t="s">
        <v>8976</v>
      </c>
      <c r="I17009" s="93" t="s">
        <v>23896</v>
      </c>
      <c r="J17009" s="93" t="s">
        <v>21022</v>
      </c>
      <c r="K17009" s="93" t="s">
        <v>1982</v>
      </c>
      <c r="L17009" s="14">
        <f>AND(vyberHrace&lt;&gt;"",ISNUMBER(SEARCH(vyberHrace,$B17009)))</f>
      </c>
      <c r="M17009" s="14">
        <f>AND($I17009=MID(kododd,1,2),$J17009=MID(kododd,3,3))</f>
      </c>
    </row>
    <row r="17010">
      <c r="A17010" s="95">
        <v>36018</v>
      </c>
      <c r="B17010" s="93" t="s">
        <v>9546</v>
      </c>
      <c r="C17010" s="93" t="s">
        <v>1409</v>
      </c>
      <c r="G17010" s="95">
        <v>0</v>
      </c>
      <c r="H17010" s="93" t="s">
        <v>8976</v>
      </c>
      <c r="I17010" s="93" t="s">
        <v>23896</v>
      </c>
      <c r="J17010" s="93" t="s">
        <v>20875</v>
      </c>
      <c r="K17010" s="93" t="s">
        <v>5609</v>
      </c>
      <c r="L17010" s="14">
        <f>AND(vyberHrace&lt;&gt;"",ISNUMBER(SEARCH(vyberHrace,$B17010)))</f>
      </c>
      <c r="M17010" s="14">
        <f>AND($I17010=MID(kododd,1,2),$J17010=MID(kododd,3,3))</f>
      </c>
    </row>
    <row r="17011">
      <c r="A17011" s="95">
        <v>61742</v>
      </c>
      <c r="B17011" s="93" t="s">
        <v>27892</v>
      </c>
      <c r="C17011" s="93" t="s">
        <v>1403</v>
      </c>
      <c r="F17011" s="95">
        <v>23795123</v>
      </c>
      <c r="G17011" s="95">
        <v>250</v>
      </c>
      <c r="H17011" s="93" t="s">
        <v>8976</v>
      </c>
      <c r="I17011" s="93" t="s">
        <v>23896</v>
      </c>
      <c r="J17011" s="93" t="s">
        <v>20997</v>
      </c>
      <c r="K17011" s="93" t="s">
        <v>7827</v>
      </c>
      <c r="L17011" s="14">
        <f>AND(vyberHrace&lt;&gt;"",ISNUMBER(SEARCH(vyberHrace,$B17011)))</f>
      </c>
      <c r="M17011" s="14">
        <f>AND($I17011=MID(kododd,1,2),$J17011=MID(kododd,3,3))</f>
      </c>
    </row>
    <row r="17012">
      <c r="A17012" s="95">
        <v>62240</v>
      </c>
      <c r="B17012" s="93" t="s">
        <v>28424</v>
      </c>
      <c r="C17012" s="93" t="s">
        <v>1420</v>
      </c>
      <c r="G17012" s="95">
        <v>250</v>
      </c>
      <c r="H17012" s="93" t="s">
        <v>8976</v>
      </c>
      <c r="I17012" s="93" t="s">
        <v>23896</v>
      </c>
      <c r="J17012" s="93" t="s">
        <v>20963</v>
      </c>
      <c r="K17012" s="93" t="s">
        <v>8996</v>
      </c>
      <c r="L17012" s="14">
        <f>AND(vyberHrace&lt;&gt;"",ISNUMBER(SEARCH(vyberHrace,$B17012)))</f>
      </c>
      <c r="M17012" s="14">
        <f>AND($I17012=MID(kododd,1,2),$J17012=MID(kododd,3,3))</f>
      </c>
    </row>
    <row r="17013">
      <c r="A17013" s="95">
        <v>29067</v>
      </c>
      <c r="B17013" s="93" t="s">
        <v>7452</v>
      </c>
      <c r="C17013" s="93" t="s">
        <v>1454</v>
      </c>
      <c r="D17013" s="95">
        <v>2086</v>
      </c>
      <c r="E17013" s="95">
        <v>2100</v>
      </c>
      <c r="F17013" s="95">
        <v>333972</v>
      </c>
      <c r="G17013" s="95">
        <v>250</v>
      </c>
      <c r="H17013" s="93" t="s">
        <v>8976</v>
      </c>
      <c r="I17013" s="93" t="s">
        <v>23896</v>
      </c>
      <c r="J17013" s="93" t="s">
        <v>20874</v>
      </c>
      <c r="K17013" s="93" t="s">
        <v>1964</v>
      </c>
      <c r="L17013" s="14">
        <f>AND(vyberHrace&lt;&gt;"",ISNUMBER(SEARCH(vyberHrace,$B17013)))</f>
      </c>
      <c r="M17013" s="14">
        <f>AND($I17013=MID(kododd,1,2),$J17013=MID(kododd,3,3))</f>
      </c>
    </row>
    <row r="17014">
      <c r="A17014" s="95">
        <v>62415</v>
      </c>
      <c r="B17014" s="93" t="s">
        <v>29372</v>
      </c>
      <c r="C17014" s="93" t="s">
        <v>1420</v>
      </c>
      <c r="G17014" s="95">
        <v>250</v>
      </c>
      <c r="H17014" s="93" t="s">
        <v>8976</v>
      </c>
      <c r="I17014" s="93" t="s">
        <v>23896</v>
      </c>
      <c r="J17014" s="93" t="s">
        <v>20874</v>
      </c>
      <c r="K17014" s="93" t="s">
        <v>1964</v>
      </c>
      <c r="L17014" s="14">
        <f>AND(vyberHrace&lt;&gt;"",ISNUMBER(SEARCH(vyberHrace,$B17014)))</f>
      </c>
      <c r="M17014" s="14">
        <f>AND($I17014=MID(kododd,1,2),$J17014=MID(kododd,3,3))</f>
      </c>
    </row>
    <row r="17015">
      <c r="A17015" s="95">
        <v>46722</v>
      </c>
      <c r="B17015" s="93" t="s">
        <v>7460</v>
      </c>
      <c r="C17015" s="93" t="s">
        <v>1438</v>
      </c>
      <c r="D17015" s="95">
        <v>1089</v>
      </c>
      <c r="G17015" s="95">
        <v>0</v>
      </c>
      <c r="H17015" s="93" t="s">
        <v>8976</v>
      </c>
      <c r="I17015" s="93" t="s">
        <v>23896</v>
      </c>
      <c r="J17015" s="93" t="s">
        <v>20994</v>
      </c>
      <c r="K17015" s="93" t="s">
        <v>5630</v>
      </c>
      <c r="L17015" s="14">
        <f>AND(vyberHrace&lt;&gt;"",ISNUMBER(SEARCH(vyberHrace,$B17015)))</f>
      </c>
      <c r="M17015" s="14">
        <f>AND($I17015=MID(kododd,1,2),$J17015=MID(kododd,3,3))</f>
      </c>
    </row>
    <row r="17016">
      <c r="A17016" s="95">
        <v>61885</v>
      </c>
      <c r="B17016" s="93" t="s">
        <v>28022</v>
      </c>
      <c r="C17016" s="93" t="s">
        <v>1406</v>
      </c>
      <c r="G17016" s="95">
        <v>250</v>
      </c>
      <c r="H17016" s="93" t="s">
        <v>8976</v>
      </c>
      <c r="I17016" s="93" t="s">
        <v>23896</v>
      </c>
      <c r="J17016" s="93" t="s">
        <v>20876</v>
      </c>
      <c r="K17016" s="93" t="s">
        <v>1965</v>
      </c>
      <c r="L17016" s="14">
        <f>AND(vyberHrace&lt;&gt;"",ISNUMBER(SEARCH(vyberHrace,$B17016)))</f>
      </c>
      <c r="M17016" s="14">
        <f>AND($I17016=MID(kododd,1,2),$J17016=MID(kododd,3,3))</f>
      </c>
    </row>
    <row r="17017">
      <c r="A17017" s="95">
        <v>54660</v>
      </c>
      <c r="B17017" s="93" t="s">
        <v>928</v>
      </c>
      <c r="C17017" s="93" t="s">
        <v>1420</v>
      </c>
      <c r="G17017" s="95">
        <v>0</v>
      </c>
      <c r="H17017" s="93" t="s">
        <v>8976</v>
      </c>
      <c r="I17017" s="93" t="s">
        <v>23896</v>
      </c>
      <c r="J17017" s="93" t="s">
        <v>20946</v>
      </c>
      <c r="K17017" s="93" t="s">
        <v>7807</v>
      </c>
      <c r="L17017" s="14">
        <f>AND(vyberHrace&lt;&gt;"",ISNUMBER(SEARCH(vyberHrace,$B17017)))</f>
      </c>
      <c r="M17017" s="14">
        <f>AND($I17017=MID(kododd,1,2),$J17017=MID(kododd,3,3))</f>
      </c>
    </row>
    <row r="17018">
      <c r="A17018" s="95">
        <v>9254</v>
      </c>
      <c r="B17018" s="93" t="s">
        <v>9724</v>
      </c>
      <c r="C17018" s="93" t="s">
        <v>1446</v>
      </c>
      <c r="D17018" s="95">
        <v>1670</v>
      </c>
      <c r="E17018" s="95">
        <v>1750</v>
      </c>
      <c r="F17018" s="95">
        <v>374652</v>
      </c>
      <c r="G17018" s="95">
        <v>250</v>
      </c>
      <c r="H17018" s="93" t="s">
        <v>8976</v>
      </c>
      <c r="I17018" s="93" t="s">
        <v>23896</v>
      </c>
      <c r="J17018" s="93" t="s">
        <v>20864</v>
      </c>
      <c r="K17018" s="93" t="s">
        <v>26135</v>
      </c>
      <c r="L17018" s="14">
        <f>AND(vyberHrace&lt;&gt;"",ISNUMBER(SEARCH(vyberHrace,$B17018)))</f>
      </c>
      <c r="M17018" s="14">
        <f>AND($I17018=MID(kododd,1,2),$J17018=MID(kododd,3,3))</f>
      </c>
    </row>
    <row r="17019">
      <c r="A17019" s="95">
        <v>47728</v>
      </c>
      <c r="B17019" s="93" t="s">
        <v>9729</v>
      </c>
      <c r="C17019" s="93" t="s">
        <v>1408</v>
      </c>
      <c r="D17019" s="95">
        <v>1073</v>
      </c>
      <c r="G17019" s="95">
        <v>0</v>
      </c>
      <c r="H17019" s="93" t="s">
        <v>8976</v>
      </c>
      <c r="I17019" s="93" t="s">
        <v>23896</v>
      </c>
      <c r="J17019" s="93" t="s">
        <v>20859</v>
      </c>
      <c r="K17019" s="93" t="s">
        <v>28058</v>
      </c>
      <c r="L17019" s="14">
        <f>AND(vyberHrace&lt;&gt;"",ISNUMBER(SEARCH(vyberHrace,$B17019)))</f>
      </c>
      <c r="M17019" s="14">
        <f>AND($I17019=MID(kododd,1,2),$J17019=MID(kododd,3,3))</f>
      </c>
    </row>
    <row r="17020">
      <c r="A17020" s="95">
        <v>41554</v>
      </c>
      <c r="B17020" s="93" t="s">
        <v>9733</v>
      </c>
      <c r="C17020" s="93" t="s">
        <v>1438</v>
      </c>
      <c r="D17020" s="95">
        <v>1193</v>
      </c>
      <c r="E17020" s="95">
        <v>1650</v>
      </c>
      <c r="F17020" s="95">
        <v>23781750</v>
      </c>
      <c r="G17020" s="95">
        <v>250</v>
      </c>
      <c r="H17020" s="93" t="s">
        <v>8976</v>
      </c>
      <c r="I17020" s="93" t="s">
        <v>23896</v>
      </c>
      <c r="J17020" s="93" t="s">
        <v>20924</v>
      </c>
      <c r="K17020" s="93" t="s">
        <v>6896</v>
      </c>
      <c r="L17020" s="14">
        <f>AND(vyberHrace&lt;&gt;"",ISNUMBER(SEARCH(vyberHrace,$B17020)))</f>
      </c>
      <c r="M17020" s="14">
        <f>AND($I17020=MID(kododd,1,2),$J17020=MID(kododd,3,3))</f>
      </c>
    </row>
    <row r="17021">
      <c r="A17021" s="95">
        <v>3804</v>
      </c>
      <c r="B17021" s="93" t="s">
        <v>7507</v>
      </c>
      <c r="C17021" s="93" t="s">
        <v>1463</v>
      </c>
      <c r="D17021" s="95">
        <v>1757</v>
      </c>
      <c r="F17021" s="95">
        <v>23759240</v>
      </c>
      <c r="G17021" s="95">
        <v>250</v>
      </c>
      <c r="H17021" s="93" t="s">
        <v>8976</v>
      </c>
      <c r="I17021" s="93" t="s">
        <v>23896</v>
      </c>
      <c r="J17021" s="93" t="s">
        <v>20961</v>
      </c>
      <c r="K17021" s="93" t="s">
        <v>5583</v>
      </c>
      <c r="L17021" s="14">
        <f>AND(vyberHrace&lt;&gt;"",ISNUMBER(SEARCH(vyberHrace,$B17021)))</f>
      </c>
      <c r="M17021" s="14">
        <f>AND($I17021=MID(kododd,1,2),$J17021=MID(kododd,3,3))</f>
      </c>
    </row>
    <row r="17022">
      <c r="A17022" s="95">
        <v>11335</v>
      </c>
      <c r="B17022" s="93" t="s">
        <v>7511</v>
      </c>
      <c r="C17022" s="93" t="s">
        <v>1425</v>
      </c>
      <c r="D17022" s="95">
        <v>1490</v>
      </c>
      <c r="G17022" s="95">
        <v>250</v>
      </c>
      <c r="H17022" s="93" t="s">
        <v>8976</v>
      </c>
      <c r="I17022" s="93" t="s">
        <v>23896</v>
      </c>
      <c r="J17022" s="93" t="s">
        <v>20962</v>
      </c>
      <c r="K17022" s="93" t="s">
        <v>3831</v>
      </c>
      <c r="L17022" s="14">
        <f>AND(vyberHrace&lt;&gt;"",ISNUMBER(SEARCH(vyberHrace,$B17022)))</f>
      </c>
      <c r="M17022" s="14">
        <f>AND($I17022=MID(kododd,1,2),$J17022=MID(kododd,3,3))</f>
      </c>
    </row>
    <row r="17023">
      <c r="A17023" s="95">
        <v>34235</v>
      </c>
      <c r="B17023" s="93" t="s">
        <v>17140</v>
      </c>
      <c r="C17023" s="93" t="s">
        <v>1403</v>
      </c>
      <c r="D17023" s="95">
        <v>1479</v>
      </c>
      <c r="G17023" s="95">
        <v>0</v>
      </c>
      <c r="H17023" s="93" t="s">
        <v>8976</v>
      </c>
      <c r="I17023" s="93" t="s">
        <v>23896</v>
      </c>
      <c r="J17023" s="93" t="s">
        <v>20947</v>
      </c>
      <c r="K17023" s="93" t="s">
        <v>11264</v>
      </c>
      <c r="L17023" s="14">
        <f>AND(vyberHrace&lt;&gt;"",ISNUMBER(SEARCH(vyberHrace,$B17023)))</f>
      </c>
      <c r="M17023" s="14">
        <f>AND($I17023=MID(kododd,1,2),$J17023=MID(kododd,3,3))</f>
      </c>
    </row>
    <row r="17024">
      <c r="A17024" s="95">
        <v>35673</v>
      </c>
      <c r="B17024" s="93" t="s">
        <v>17141</v>
      </c>
      <c r="C17024" s="93" t="s">
        <v>1434</v>
      </c>
      <c r="G17024" s="95">
        <v>0</v>
      </c>
      <c r="H17024" s="93" t="s">
        <v>8976</v>
      </c>
      <c r="I17024" s="93" t="s">
        <v>23896</v>
      </c>
      <c r="J17024" s="93" t="s">
        <v>20947</v>
      </c>
      <c r="K17024" s="93" t="s">
        <v>11264</v>
      </c>
      <c r="L17024" s="14">
        <f>AND(vyberHrace&lt;&gt;"",ISNUMBER(SEARCH(vyberHrace,$B17024)))</f>
      </c>
      <c r="M17024" s="14">
        <f>AND($I17024=MID(kododd,1,2),$J17024=MID(kododd,3,3))</f>
      </c>
    </row>
    <row r="17025">
      <c r="A17025" s="95">
        <v>1777</v>
      </c>
      <c r="B17025" s="93" t="s">
        <v>17143</v>
      </c>
      <c r="C17025" s="93" t="s">
        <v>1459</v>
      </c>
      <c r="D17025" s="95">
        <v>1924</v>
      </c>
      <c r="E17025" s="95">
        <v>1938</v>
      </c>
      <c r="F17025" s="95">
        <v>346624</v>
      </c>
      <c r="G17025" s="95">
        <v>250</v>
      </c>
      <c r="H17025" s="93" t="s">
        <v>8976</v>
      </c>
      <c r="I17025" s="93" t="s">
        <v>23896</v>
      </c>
      <c r="J17025" s="93" t="s">
        <v>20911</v>
      </c>
      <c r="K17025" s="93" t="s">
        <v>26144</v>
      </c>
      <c r="L17025" s="14">
        <f>AND(vyberHrace&lt;&gt;"",ISNUMBER(SEARCH(vyberHrace,$B17025)))</f>
      </c>
      <c r="M17025" s="14">
        <f>AND($I17025=MID(kododd,1,2),$J17025=MID(kododd,3,3))</f>
      </c>
    </row>
    <row r="17026">
      <c r="A17026" s="95">
        <v>48215</v>
      </c>
      <c r="B17026" s="93" t="s">
        <v>17151</v>
      </c>
      <c r="C17026" s="93" t="s">
        <v>1422</v>
      </c>
      <c r="D17026" s="95">
        <v>1100</v>
      </c>
      <c r="G17026" s="95">
        <v>0</v>
      </c>
      <c r="H17026" s="93" t="s">
        <v>8976</v>
      </c>
      <c r="I17026" s="93" t="s">
        <v>23896</v>
      </c>
      <c r="J17026" s="93" t="s">
        <v>20882</v>
      </c>
      <c r="K17026" s="93" t="s">
        <v>5088</v>
      </c>
      <c r="L17026" s="14">
        <f>AND(vyberHrace&lt;&gt;"",ISNUMBER(SEARCH(vyberHrace,$B17026)))</f>
      </c>
      <c r="M17026" s="14">
        <f>AND($I17026=MID(kododd,1,2),$J17026=MID(kododd,3,3))</f>
      </c>
    </row>
    <row r="17027">
      <c r="A17027" s="95">
        <v>16095</v>
      </c>
      <c r="B17027" s="93" t="s">
        <v>11514</v>
      </c>
      <c r="C17027" s="93" t="s">
        <v>1417</v>
      </c>
      <c r="D17027" s="95">
        <v>1892</v>
      </c>
      <c r="E17027" s="95">
        <v>1911</v>
      </c>
      <c r="F17027" s="95">
        <v>14911434</v>
      </c>
      <c r="G17027" s="95">
        <v>0</v>
      </c>
      <c r="H17027" s="93" t="s">
        <v>8976</v>
      </c>
      <c r="I17027" s="93" t="s">
        <v>23896</v>
      </c>
      <c r="J17027" s="93" t="s">
        <v>20962</v>
      </c>
      <c r="K17027" s="93" t="s">
        <v>3831</v>
      </c>
      <c r="L17027" s="14">
        <f>AND(vyberHrace&lt;&gt;"",ISNUMBER(SEARCH(vyberHrace,$B17027)))</f>
      </c>
      <c r="M17027" s="14">
        <f>AND($I17027=MID(kododd,1,2),$J17027=MID(kododd,3,3))</f>
      </c>
    </row>
    <row r="17028">
      <c r="A17028" s="95">
        <v>63049</v>
      </c>
      <c r="B17028" s="93" t="s">
        <v>29373</v>
      </c>
      <c r="C17028" s="93" t="s">
        <v>1411</v>
      </c>
      <c r="G17028" s="95">
        <v>250</v>
      </c>
      <c r="H17028" s="93" t="s">
        <v>8976</v>
      </c>
      <c r="I17028" s="93" t="s">
        <v>23896</v>
      </c>
      <c r="J17028" s="93" t="s">
        <v>20968</v>
      </c>
      <c r="K17028" s="93" t="s">
        <v>4892</v>
      </c>
      <c r="L17028" s="14">
        <f>AND(vyberHrace&lt;&gt;"",ISNUMBER(SEARCH(vyberHrace,$B17028)))</f>
      </c>
      <c r="M17028" s="14">
        <f>AND($I17028=MID(kododd,1,2),$J17028=MID(kododd,3,3))</f>
      </c>
    </row>
    <row r="17029">
      <c r="A17029" s="95">
        <v>61027</v>
      </c>
      <c r="B17029" s="93" t="s">
        <v>27336</v>
      </c>
      <c r="C17029" s="93" t="s">
        <v>1412</v>
      </c>
      <c r="G17029" s="95">
        <v>250</v>
      </c>
      <c r="H17029" s="93" t="s">
        <v>8976</v>
      </c>
      <c r="I17029" s="93" t="s">
        <v>23896</v>
      </c>
      <c r="J17029" s="93" t="s">
        <v>20968</v>
      </c>
      <c r="K17029" s="93" t="s">
        <v>4892</v>
      </c>
      <c r="L17029" s="14">
        <f>AND(vyberHrace&lt;&gt;"",ISNUMBER(SEARCH(vyberHrace,$B17029)))</f>
      </c>
      <c r="M17029" s="14">
        <f>AND($I17029=MID(kododd,1,2),$J17029=MID(kododd,3,3))</f>
      </c>
    </row>
    <row r="17030">
      <c r="A17030" s="95">
        <v>49027</v>
      </c>
      <c r="B17030" s="93" t="s">
        <v>17181</v>
      </c>
      <c r="C17030" s="93" t="s">
        <v>1416</v>
      </c>
      <c r="D17030" s="95">
        <v>1029</v>
      </c>
      <c r="G17030" s="95">
        <v>0</v>
      </c>
      <c r="H17030" s="93" t="s">
        <v>8976</v>
      </c>
      <c r="I17030" s="93" t="s">
        <v>23896</v>
      </c>
      <c r="J17030" s="93" t="s">
        <v>20913</v>
      </c>
      <c r="K17030" s="93" t="s">
        <v>2015</v>
      </c>
      <c r="L17030" s="14">
        <f>AND(vyberHrace&lt;&gt;"",ISNUMBER(SEARCH(vyberHrace,$B17030)))</f>
      </c>
      <c r="M17030" s="14">
        <f>AND($I17030=MID(kododd,1,2),$J17030=MID(kododd,3,3))</f>
      </c>
    </row>
    <row r="17031">
      <c r="A17031" s="95">
        <v>5388</v>
      </c>
      <c r="B17031" s="93" t="s">
        <v>17185</v>
      </c>
      <c r="C17031" s="93" t="s">
        <v>1407</v>
      </c>
      <c r="D17031" s="95">
        <v>2024</v>
      </c>
      <c r="E17031" s="95">
        <v>2027</v>
      </c>
      <c r="F17031" s="95">
        <v>314048</v>
      </c>
      <c r="G17031" s="95">
        <v>250</v>
      </c>
      <c r="H17031" s="93" t="s">
        <v>8976</v>
      </c>
      <c r="I17031" s="93" t="s">
        <v>23896</v>
      </c>
      <c r="J17031" s="93" t="s">
        <v>20856</v>
      </c>
      <c r="K17031" s="93" t="s">
        <v>6885</v>
      </c>
      <c r="L17031" s="14">
        <f>AND(vyberHrace&lt;&gt;"",ISNUMBER(SEARCH(vyberHrace,$B17031)))</f>
      </c>
      <c r="M17031" s="14">
        <f>AND($I17031=MID(kododd,1,2),$J17031=MID(kododd,3,3))</f>
      </c>
    </row>
    <row r="17032">
      <c r="A17032" s="95">
        <v>59101</v>
      </c>
      <c r="B17032" s="93" t="s">
        <v>25547</v>
      </c>
      <c r="C17032" s="93" t="s">
        <v>1424</v>
      </c>
      <c r="G17032" s="95">
        <v>0</v>
      </c>
      <c r="H17032" s="93" t="s">
        <v>8976</v>
      </c>
      <c r="I17032" s="93" t="s">
        <v>23896</v>
      </c>
      <c r="J17032" s="93" t="s">
        <v>20882</v>
      </c>
      <c r="K17032" s="93" t="s">
        <v>5088</v>
      </c>
      <c r="L17032" s="14">
        <f>AND(vyberHrace&lt;&gt;"",ISNUMBER(SEARCH(vyberHrace,$B17032)))</f>
      </c>
      <c r="M17032" s="14">
        <f>AND($I17032=MID(kododd,1,2),$J17032=MID(kododd,3,3))</f>
      </c>
    </row>
    <row r="17033">
      <c r="A17033" s="95">
        <v>61879</v>
      </c>
      <c r="B17033" s="93" t="s">
        <v>28017</v>
      </c>
      <c r="C17033" s="93" t="s">
        <v>1418</v>
      </c>
      <c r="D17033" s="95">
        <v>1120</v>
      </c>
      <c r="F17033" s="95">
        <v>23795280</v>
      </c>
      <c r="G17033" s="95">
        <v>250</v>
      </c>
      <c r="H17033" s="93" t="s">
        <v>8976</v>
      </c>
      <c r="I17033" s="93" t="s">
        <v>23896</v>
      </c>
      <c r="J17033" s="93" t="s">
        <v>20924</v>
      </c>
      <c r="K17033" s="93" t="s">
        <v>6896</v>
      </c>
      <c r="L17033" s="14">
        <f>AND(vyberHrace&lt;&gt;"",ISNUMBER(SEARCH(vyberHrace,$B17033)))</f>
      </c>
      <c r="M17033" s="14">
        <f>AND($I17033=MID(kododd,1,2),$J17033=MID(kododd,3,3))</f>
      </c>
    </row>
    <row r="17034">
      <c r="A17034" s="95">
        <v>64018</v>
      </c>
      <c r="B17034" s="93" t="s">
        <v>17188</v>
      </c>
      <c r="C17034" s="93" t="s">
        <v>1420</v>
      </c>
      <c r="D17034" s="95">
        <v>80045</v>
      </c>
      <c r="E17034" s="95">
        <v>80045</v>
      </c>
      <c r="G17034" s="95">
        <v>250</v>
      </c>
      <c r="H17034" s="93" t="s">
        <v>8976</v>
      </c>
      <c r="I17034" s="93" t="s">
        <v>23896</v>
      </c>
      <c r="J17034" s="93" t="s">
        <v>20864</v>
      </c>
      <c r="K17034" s="93" t="s">
        <v>26135</v>
      </c>
      <c r="L17034" s="14">
        <f>AND(vyberHrace&lt;&gt;"",ISNUMBER(SEARCH(vyberHrace,$B17034)))</f>
      </c>
      <c r="M17034" s="14">
        <f>AND($I17034=MID(kododd,1,2),$J17034=MID(kododd,3,3))</f>
      </c>
    </row>
    <row r="17035">
      <c r="A17035" s="95">
        <v>60150</v>
      </c>
      <c r="B17035" s="93" t="s">
        <v>26618</v>
      </c>
      <c r="C17035" s="93" t="s">
        <v>1424</v>
      </c>
      <c r="G17035" s="95">
        <v>0</v>
      </c>
      <c r="H17035" s="93" t="s">
        <v>8976</v>
      </c>
      <c r="I17035" s="93" t="s">
        <v>23896</v>
      </c>
      <c r="J17035" s="93" t="s">
        <v>20855</v>
      </c>
      <c r="K17035" s="93" t="s">
        <v>6857</v>
      </c>
      <c r="L17035" s="14">
        <f>AND(vyberHrace&lt;&gt;"",ISNUMBER(SEARCH(vyberHrace,$B17035)))</f>
      </c>
      <c r="M17035" s="14">
        <f>AND($I17035=MID(kododd,1,2),$J17035=MID(kododd,3,3))</f>
      </c>
    </row>
    <row r="17036">
      <c r="A17036" s="95">
        <v>62725</v>
      </c>
      <c r="B17036" s="93" t="s">
        <v>29374</v>
      </c>
      <c r="C17036" s="93" t="s">
        <v>1486</v>
      </c>
      <c r="G17036" s="95">
        <v>250</v>
      </c>
      <c r="H17036" s="93" t="s">
        <v>8976</v>
      </c>
      <c r="I17036" s="93" t="s">
        <v>23896</v>
      </c>
      <c r="J17036" s="93" t="s">
        <v>20959</v>
      </c>
      <c r="K17036" s="93" t="s">
        <v>5013</v>
      </c>
      <c r="L17036" s="14">
        <f>AND(vyberHrace&lt;&gt;"",ISNUMBER(SEARCH(vyberHrace,$B17036)))</f>
      </c>
      <c r="M17036" s="14">
        <f>AND($I17036=MID(kododd,1,2),$J17036=MID(kododd,3,3))</f>
      </c>
    </row>
    <row r="17037">
      <c r="A17037" s="95">
        <v>62726</v>
      </c>
      <c r="B17037" s="93" t="s">
        <v>29375</v>
      </c>
      <c r="C17037" s="93" t="s">
        <v>1450</v>
      </c>
      <c r="G17037" s="95">
        <v>250</v>
      </c>
      <c r="H17037" s="93" t="s">
        <v>8976</v>
      </c>
      <c r="I17037" s="93" t="s">
        <v>23896</v>
      </c>
      <c r="J17037" s="93" t="s">
        <v>20959</v>
      </c>
      <c r="K17037" s="93" t="s">
        <v>5013</v>
      </c>
      <c r="L17037" s="14">
        <f>AND(vyberHrace&lt;&gt;"",ISNUMBER(SEARCH(vyberHrace,$B17037)))</f>
      </c>
      <c r="M17037" s="14">
        <f>AND($I17037=MID(kododd,1,2),$J17037=MID(kododd,3,3))</f>
      </c>
    </row>
    <row r="17038">
      <c r="A17038" s="95">
        <v>63872</v>
      </c>
      <c r="B17038" s="93" t="s">
        <v>30012</v>
      </c>
      <c r="C17038" s="93" t="s">
        <v>1428</v>
      </c>
      <c r="G17038" s="95">
        <v>250</v>
      </c>
      <c r="H17038" s="93" t="s">
        <v>8976</v>
      </c>
      <c r="I17038" s="93" t="s">
        <v>23896</v>
      </c>
      <c r="J17038" s="93" t="s">
        <v>30003</v>
      </c>
      <c r="K17038" s="93" t="s">
        <v>30004</v>
      </c>
      <c r="L17038" s="14">
        <f>AND(vyberHrace&lt;&gt;"",ISNUMBER(SEARCH(vyberHrace,$B17038)))</f>
      </c>
      <c r="M17038" s="14">
        <f>AND($I17038=MID(kododd,1,2),$J17038=MID(kododd,3,3))</f>
      </c>
    </row>
    <row r="17039">
      <c r="A17039" s="95">
        <v>3423</v>
      </c>
      <c r="B17039" s="93" t="s">
        <v>17207</v>
      </c>
      <c r="C17039" s="93" t="s">
        <v>1468</v>
      </c>
      <c r="D17039" s="95">
        <v>1666</v>
      </c>
      <c r="G17039" s="95">
        <v>250</v>
      </c>
      <c r="H17039" s="93" t="s">
        <v>8976</v>
      </c>
      <c r="I17039" s="93" t="s">
        <v>23896</v>
      </c>
      <c r="J17039" s="93" t="s">
        <v>20946</v>
      </c>
      <c r="K17039" s="93" t="s">
        <v>7807</v>
      </c>
      <c r="L17039" s="14">
        <f>AND(vyberHrace&lt;&gt;"",ISNUMBER(SEARCH(vyberHrace,$B17039)))</f>
      </c>
      <c r="M17039" s="14">
        <f>AND($I17039=MID(kododd,1,2),$J17039=MID(kododd,3,3))</f>
      </c>
    </row>
    <row r="17040">
      <c r="A17040" s="95">
        <v>57694</v>
      </c>
      <c r="B17040" s="93" t="s">
        <v>24264</v>
      </c>
      <c r="C17040" s="93" t="s">
        <v>1419</v>
      </c>
      <c r="G17040" s="95">
        <v>0</v>
      </c>
      <c r="H17040" s="93" t="s">
        <v>8976</v>
      </c>
      <c r="I17040" s="93" t="s">
        <v>23896</v>
      </c>
      <c r="J17040" s="93" t="s">
        <v>20994</v>
      </c>
      <c r="K17040" s="93" t="s">
        <v>5630</v>
      </c>
      <c r="L17040" s="14">
        <f>AND(vyberHrace&lt;&gt;"",ISNUMBER(SEARCH(vyberHrace,$B17040)))</f>
      </c>
      <c r="M17040" s="14">
        <f>AND($I17040=MID(kododd,1,2),$J17040=MID(kododd,3,3))</f>
      </c>
    </row>
    <row r="17041">
      <c r="A17041" s="95">
        <v>52519</v>
      </c>
      <c r="B17041" s="93" t="s">
        <v>5683</v>
      </c>
      <c r="C17041" s="93" t="s">
        <v>1416</v>
      </c>
      <c r="D17041" s="95">
        <v>1978</v>
      </c>
      <c r="E17041" s="95">
        <v>2071</v>
      </c>
      <c r="F17041" s="95">
        <v>23767839</v>
      </c>
      <c r="G17041" s="95">
        <v>250</v>
      </c>
      <c r="H17041" s="93" t="s">
        <v>8976</v>
      </c>
      <c r="I17041" s="93" t="s">
        <v>23896</v>
      </c>
      <c r="J17041" s="93" t="s">
        <v>20874</v>
      </c>
      <c r="K17041" s="93" t="s">
        <v>1964</v>
      </c>
      <c r="L17041" s="14">
        <f>AND(vyberHrace&lt;&gt;"",ISNUMBER(SEARCH(vyberHrace,$B17041)))</f>
      </c>
      <c r="M17041" s="14">
        <f>AND($I17041=MID(kododd,1,2),$J17041=MID(kododd,3,3))</f>
      </c>
    </row>
    <row r="17042">
      <c r="A17042" s="95">
        <v>61964</v>
      </c>
      <c r="B17042" s="93" t="s">
        <v>28170</v>
      </c>
      <c r="C17042" s="93" t="s">
        <v>1457</v>
      </c>
      <c r="D17042" s="95">
        <v>1270</v>
      </c>
      <c r="E17042" s="95">
        <v>1519</v>
      </c>
      <c r="F17042" s="95">
        <v>23793333</v>
      </c>
      <c r="G17042" s="95">
        <v>250</v>
      </c>
      <c r="H17042" s="93" t="s">
        <v>8976</v>
      </c>
      <c r="I17042" s="93" t="s">
        <v>23896</v>
      </c>
      <c r="J17042" s="93" t="s">
        <v>20911</v>
      </c>
      <c r="K17042" s="93" t="s">
        <v>26144</v>
      </c>
      <c r="L17042" s="14">
        <f>AND(vyberHrace&lt;&gt;"",ISNUMBER(SEARCH(vyberHrace,$B17042)))</f>
      </c>
      <c r="M17042" s="14">
        <f>AND($I17042=MID(kododd,1,2),$J17042=MID(kododd,3,3))</f>
      </c>
    </row>
    <row r="17043">
      <c r="A17043" s="95">
        <v>45352</v>
      </c>
      <c r="B17043" s="93" t="s">
        <v>8493</v>
      </c>
      <c r="C17043" s="93" t="s">
        <v>1402</v>
      </c>
      <c r="G17043" s="95">
        <v>0</v>
      </c>
      <c r="H17043" s="93" t="s">
        <v>8976</v>
      </c>
      <c r="I17043" s="93" t="s">
        <v>23896</v>
      </c>
      <c r="J17043" s="93" t="s">
        <v>20913</v>
      </c>
      <c r="K17043" s="93" t="s">
        <v>2015</v>
      </c>
      <c r="L17043" s="14">
        <f>AND(vyberHrace&lt;&gt;"",ISNUMBER(SEARCH(vyberHrace,$B17043)))</f>
      </c>
      <c r="M17043" s="14">
        <f>AND($I17043=MID(kododd,1,2),$J17043=MID(kododd,3,3))</f>
      </c>
    </row>
    <row r="17044">
      <c r="A17044" s="95">
        <v>62233</v>
      </c>
      <c r="B17044" s="93" t="s">
        <v>28419</v>
      </c>
      <c r="C17044" s="93" t="s">
        <v>1422</v>
      </c>
      <c r="D17044" s="95">
        <v>1072</v>
      </c>
      <c r="G17044" s="95">
        <v>250</v>
      </c>
      <c r="H17044" s="93" t="s">
        <v>8976</v>
      </c>
      <c r="I17044" s="93" t="s">
        <v>23896</v>
      </c>
      <c r="J17044" s="93" t="s">
        <v>20874</v>
      </c>
      <c r="K17044" s="93" t="s">
        <v>1964</v>
      </c>
      <c r="L17044" s="14">
        <f>AND(vyberHrace&lt;&gt;"",ISNUMBER(SEARCH(vyberHrace,$B17044)))</f>
      </c>
      <c r="M17044" s="14">
        <f>AND($I17044=MID(kododd,1,2),$J17044=MID(kododd,3,3))</f>
      </c>
    </row>
    <row r="17045">
      <c r="A17045" s="95">
        <v>45364</v>
      </c>
      <c r="B17045" s="93" t="s">
        <v>8497</v>
      </c>
      <c r="C17045" s="93" t="s">
        <v>1408</v>
      </c>
      <c r="D17045" s="95">
        <v>1778</v>
      </c>
      <c r="E17045" s="95">
        <v>1881</v>
      </c>
      <c r="F17045" s="95">
        <v>23727969</v>
      </c>
      <c r="G17045" s="95">
        <v>250</v>
      </c>
      <c r="H17045" s="93" t="s">
        <v>8976</v>
      </c>
      <c r="I17045" s="93" t="s">
        <v>23896</v>
      </c>
      <c r="J17045" s="93" t="s">
        <v>20949</v>
      </c>
      <c r="K17045" s="93" t="s">
        <v>5012</v>
      </c>
      <c r="L17045" s="14">
        <f>AND(vyberHrace&lt;&gt;"",ISNUMBER(SEARCH(vyberHrace,$B17045)))</f>
      </c>
      <c r="M17045" s="14">
        <f>AND($I17045=MID(kododd,1,2),$J17045=MID(kododd,3,3))</f>
      </c>
    </row>
    <row r="17046">
      <c r="A17046" s="95">
        <v>10708</v>
      </c>
      <c r="B17046" s="93" t="s">
        <v>8498</v>
      </c>
      <c r="C17046" s="93" t="s">
        <v>1462</v>
      </c>
      <c r="D17046" s="95">
        <v>1675</v>
      </c>
      <c r="E17046" s="95">
        <v>1769</v>
      </c>
      <c r="F17046" s="95">
        <v>371424</v>
      </c>
      <c r="G17046" s="95">
        <v>250</v>
      </c>
      <c r="H17046" s="93" t="s">
        <v>8976</v>
      </c>
      <c r="I17046" s="93" t="s">
        <v>23896</v>
      </c>
      <c r="J17046" s="93" t="s">
        <v>20858</v>
      </c>
      <c r="K17046" s="93" t="s">
        <v>2040</v>
      </c>
      <c r="L17046" s="14">
        <f>AND(vyberHrace&lt;&gt;"",ISNUMBER(SEARCH(vyberHrace,$B17046)))</f>
      </c>
      <c r="M17046" s="14">
        <f>AND($I17046=MID(kododd,1,2),$J17046=MID(kododd,3,3))</f>
      </c>
    </row>
    <row r="17047">
      <c r="A17047" s="95">
        <v>53612</v>
      </c>
      <c r="B17047" s="93" t="s">
        <v>17680</v>
      </c>
      <c r="C17047" s="93" t="s">
        <v>1410</v>
      </c>
      <c r="D17047" s="95">
        <v>1029</v>
      </c>
      <c r="F17047" s="95">
        <v>23748290</v>
      </c>
      <c r="G17047" s="95">
        <v>0</v>
      </c>
      <c r="H17047" s="93" t="s">
        <v>8976</v>
      </c>
      <c r="I17047" s="93" t="s">
        <v>23896</v>
      </c>
      <c r="J17047" s="93" t="s">
        <v>20874</v>
      </c>
      <c r="K17047" s="93" t="s">
        <v>1964</v>
      </c>
      <c r="L17047" s="14">
        <f>AND(vyberHrace&lt;&gt;"",ISNUMBER(SEARCH(vyberHrace,$B17047)))</f>
      </c>
      <c r="M17047" s="14">
        <f>AND($I17047=MID(kododd,1,2),$J17047=MID(kododd,3,3))</f>
      </c>
    </row>
    <row r="17048">
      <c r="A17048" s="95">
        <v>57943</v>
      </c>
      <c r="B17048" s="93" t="s">
        <v>24484</v>
      </c>
      <c r="C17048" s="93" t="s">
        <v>1420</v>
      </c>
      <c r="F17048" s="95">
        <v>23796693</v>
      </c>
      <c r="G17048" s="95">
        <v>250</v>
      </c>
      <c r="H17048" s="93" t="s">
        <v>8976</v>
      </c>
      <c r="I17048" s="93" t="s">
        <v>23896</v>
      </c>
      <c r="J17048" s="93" t="s">
        <v>20864</v>
      </c>
      <c r="K17048" s="93" t="s">
        <v>26135</v>
      </c>
      <c r="L17048" s="14">
        <f>AND(vyberHrace&lt;&gt;"",ISNUMBER(SEARCH(vyberHrace,$B17048)))</f>
      </c>
      <c r="M17048" s="14">
        <f>AND($I17048=MID(kododd,1,2),$J17048=MID(kododd,3,3))</f>
      </c>
    </row>
    <row r="17049">
      <c r="A17049" s="95">
        <v>33754</v>
      </c>
      <c r="B17049" s="93" t="s">
        <v>8501</v>
      </c>
      <c r="C17049" s="93" t="s">
        <v>1436</v>
      </c>
      <c r="D17049" s="95">
        <v>1617</v>
      </c>
      <c r="G17049" s="95">
        <v>0</v>
      </c>
      <c r="H17049" s="93" t="s">
        <v>8976</v>
      </c>
      <c r="I17049" s="93" t="s">
        <v>23896</v>
      </c>
      <c r="J17049" s="93" t="s">
        <v>20997</v>
      </c>
      <c r="K17049" s="93" t="s">
        <v>7827</v>
      </c>
      <c r="L17049" s="14">
        <f>AND(vyberHrace&lt;&gt;"",ISNUMBER(SEARCH(vyberHrace,$B17049)))</f>
      </c>
      <c r="M17049" s="14">
        <f>AND($I17049=MID(kododd,1,2),$J17049=MID(kododd,3,3))</f>
      </c>
    </row>
    <row r="17050">
      <c r="A17050" s="95">
        <v>50510</v>
      </c>
      <c r="B17050" s="93" t="s">
        <v>24068</v>
      </c>
      <c r="C17050" s="93" t="s">
        <v>1406</v>
      </c>
      <c r="G17050" s="95">
        <v>250</v>
      </c>
      <c r="H17050" s="93" t="s">
        <v>8976</v>
      </c>
      <c r="I17050" s="93" t="s">
        <v>23896</v>
      </c>
      <c r="J17050" s="93" t="s">
        <v>20975</v>
      </c>
      <c r="K17050" s="93" t="s">
        <v>4922</v>
      </c>
      <c r="L17050" s="14">
        <f>AND(vyberHrace&lt;&gt;"",ISNUMBER(SEARCH(vyberHrace,$B17050)))</f>
      </c>
      <c r="M17050" s="14">
        <f>AND($I17050=MID(kododd,1,2),$J17050=MID(kododd,3,3))</f>
      </c>
    </row>
    <row r="17051">
      <c r="A17051" s="95">
        <v>53336</v>
      </c>
      <c r="B17051" s="93" t="s">
        <v>17682</v>
      </c>
      <c r="C17051" s="93" t="s">
        <v>1420</v>
      </c>
      <c r="G17051" s="95">
        <v>0</v>
      </c>
      <c r="H17051" s="93" t="s">
        <v>8976</v>
      </c>
      <c r="I17051" s="93" t="s">
        <v>23896</v>
      </c>
      <c r="J17051" s="93" t="s">
        <v>20874</v>
      </c>
      <c r="K17051" s="93" t="s">
        <v>1964</v>
      </c>
      <c r="L17051" s="14">
        <f>AND(vyberHrace&lt;&gt;"",ISNUMBER(SEARCH(vyberHrace,$B17051)))</f>
      </c>
      <c r="M17051" s="14">
        <f>AND($I17051=MID(kododd,1,2),$J17051=MID(kododd,3,3))</f>
      </c>
    </row>
    <row r="17052">
      <c r="A17052" s="95">
        <v>29269</v>
      </c>
      <c r="B17052" s="93" t="s">
        <v>16724</v>
      </c>
      <c r="C17052" s="93" t="s">
        <v>1403</v>
      </c>
      <c r="D17052" s="95">
        <v>2008</v>
      </c>
      <c r="E17052" s="95">
        <v>1989</v>
      </c>
      <c r="F17052" s="95">
        <v>334081</v>
      </c>
      <c r="G17052" s="95">
        <v>250</v>
      </c>
      <c r="H17052" s="93" t="s">
        <v>8976</v>
      </c>
      <c r="I17052" s="93" t="s">
        <v>23896</v>
      </c>
      <c r="J17052" s="93" t="s">
        <v>20856</v>
      </c>
      <c r="K17052" s="93" t="s">
        <v>6885</v>
      </c>
      <c r="L17052" s="14">
        <f>AND(vyberHrace&lt;&gt;"",ISNUMBER(SEARCH(vyberHrace,$B17052)))</f>
      </c>
      <c r="M17052" s="14">
        <f>AND($I17052=MID(kododd,1,2),$J17052=MID(kododd,3,3))</f>
      </c>
    </row>
    <row r="17053">
      <c r="A17053" s="95">
        <v>61987</v>
      </c>
      <c r="B17053" s="93" t="s">
        <v>28192</v>
      </c>
      <c r="C17053" s="93" t="s">
        <v>1406</v>
      </c>
      <c r="G17053" s="95">
        <v>250</v>
      </c>
      <c r="H17053" s="93" t="s">
        <v>8976</v>
      </c>
      <c r="I17053" s="93" t="s">
        <v>23896</v>
      </c>
      <c r="J17053" s="93" t="s">
        <v>20924</v>
      </c>
      <c r="K17053" s="93" t="s">
        <v>6896</v>
      </c>
      <c r="L17053" s="14">
        <f>AND(vyberHrace&lt;&gt;"",ISNUMBER(SEARCH(vyberHrace,$B17053)))</f>
      </c>
      <c r="M17053" s="14">
        <f>AND($I17053=MID(kododd,1,2),$J17053=MID(kododd,3,3))</f>
      </c>
    </row>
    <row r="17054">
      <c r="A17054" s="95">
        <v>39464</v>
      </c>
      <c r="B17054" s="93" t="s">
        <v>16766</v>
      </c>
      <c r="C17054" s="93" t="s">
        <v>1448</v>
      </c>
      <c r="D17054" s="95">
        <v>1855</v>
      </c>
      <c r="E17054" s="95">
        <v>1930</v>
      </c>
      <c r="F17054" s="95">
        <v>384020</v>
      </c>
      <c r="G17054" s="95">
        <v>250</v>
      </c>
      <c r="H17054" s="93" t="s">
        <v>8976</v>
      </c>
      <c r="I17054" s="93" t="s">
        <v>23896</v>
      </c>
      <c r="J17054" s="93" t="s">
        <v>20979</v>
      </c>
      <c r="K17054" s="93" t="s">
        <v>7806</v>
      </c>
      <c r="L17054" s="14">
        <f>AND(vyberHrace&lt;&gt;"",ISNUMBER(SEARCH(vyberHrace,$B17054)))</f>
      </c>
      <c r="M17054" s="14">
        <f>AND($I17054=MID(kododd,1,2),$J17054=MID(kododd,3,3))</f>
      </c>
    </row>
    <row r="17055">
      <c r="A17055" s="95">
        <v>38994</v>
      </c>
      <c r="B17055" s="93" t="s">
        <v>16767</v>
      </c>
      <c r="C17055" s="93" t="s">
        <v>1403</v>
      </c>
      <c r="G17055" s="95">
        <v>0</v>
      </c>
      <c r="H17055" s="93" t="s">
        <v>8976</v>
      </c>
      <c r="I17055" s="93" t="s">
        <v>23896</v>
      </c>
      <c r="J17055" s="93" t="s">
        <v>21025</v>
      </c>
      <c r="K17055" s="93" t="s">
        <v>14606</v>
      </c>
      <c r="L17055" s="14">
        <f>AND(vyberHrace&lt;&gt;"",ISNUMBER(SEARCH(vyberHrace,$B17055)))</f>
      </c>
      <c r="M17055" s="14">
        <f>AND($I17055=MID(kododd,1,2),$J17055=MID(kododd,3,3))</f>
      </c>
    </row>
    <row r="17056">
      <c r="A17056" s="95">
        <v>26991</v>
      </c>
      <c r="B17056" s="93" t="s">
        <v>16793</v>
      </c>
      <c r="C17056" s="93" t="s">
        <v>1427</v>
      </c>
      <c r="D17056" s="95">
        <v>1839</v>
      </c>
      <c r="E17056" s="95">
        <v>1923</v>
      </c>
      <c r="F17056" s="95">
        <v>326453</v>
      </c>
      <c r="G17056" s="95">
        <v>250</v>
      </c>
      <c r="H17056" s="93" t="s">
        <v>8976</v>
      </c>
      <c r="I17056" s="93" t="s">
        <v>23896</v>
      </c>
      <c r="J17056" s="93" t="s">
        <v>21010</v>
      </c>
      <c r="K17056" s="93" t="s">
        <v>5670</v>
      </c>
      <c r="L17056" s="14">
        <f>AND(vyberHrace&lt;&gt;"",ISNUMBER(SEARCH(vyberHrace,$B17056)))</f>
      </c>
      <c r="M17056" s="14">
        <f>AND($I17056=MID(kododd,1,2),$J17056=MID(kododd,3,3))</f>
      </c>
    </row>
    <row r="17057">
      <c r="A17057" s="95">
        <v>59369</v>
      </c>
      <c r="B17057" s="93" t="s">
        <v>25787</v>
      </c>
      <c r="C17057" s="93" t="s">
        <v>1404</v>
      </c>
      <c r="G17057" s="95">
        <v>0</v>
      </c>
      <c r="H17057" s="93" t="s">
        <v>8976</v>
      </c>
      <c r="I17057" s="93" t="s">
        <v>23896</v>
      </c>
      <c r="J17057" s="93" t="s">
        <v>20874</v>
      </c>
      <c r="K17057" s="93" t="s">
        <v>1964</v>
      </c>
      <c r="L17057" s="14">
        <f>AND(vyberHrace&lt;&gt;"",ISNUMBER(SEARCH(vyberHrace,$B17057)))</f>
      </c>
      <c r="M17057" s="14">
        <f>AND($I17057=MID(kododd,1,2),$J17057=MID(kododd,3,3))</f>
      </c>
    </row>
    <row r="17058">
      <c r="A17058" s="95">
        <v>1751</v>
      </c>
      <c r="B17058" s="93" t="s">
        <v>14535</v>
      </c>
      <c r="C17058" s="93" t="s">
        <v>1462</v>
      </c>
      <c r="D17058" s="95">
        <v>2017</v>
      </c>
      <c r="E17058" s="95">
        <v>2035</v>
      </c>
      <c r="F17058" s="95">
        <v>317527</v>
      </c>
      <c r="G17058" s="95">
        <v>250</v>
      </c>
      <c r="H17058" s="93" t="s">
        <v>8976</v>
      </c>
      <c r="I17058" s="93" t="s">
        <v>23896</v>
      </c>
      <c r="J17058" s="93" t="s">
        <v>20926</v>
      </c>
      <c r="K17058" s="93" t="s">
        <v>11249</v>
      </c>
      <c r="L17058" s="14">
        <f>AND(vyberHrace&lt;&gt;"",ISNUMBER(SEARCH(vyberHrace,$B17058)))</f>
      </c>
      <c r="M17058" s="14">
        <f>AND($I17058=MID(kododd,1,2),$J17058=MID(kododd,3,3))</f>
      </c>
    </row>
    <row r="17059">
      <c r="A17059" s="95">
        <v>36827</v>
      </c>
      <c r="B17059" s="93" t="s">
        <v>14536</v>
      </c>
      <c r="C17059" s="93" t="s">
        <v>1399</v>
      </c>
      <c r="D17059" s="95">
        <v>1223</v>
      </c>
      <c r="G17059" s="95">
        <v>0</v>
      </c>
      <c r="H17059" s="93" t="s">
        <v>8976</v>
      </c>
      <c r="I17059" s="93" t="s">
        <v>23896</v>
      </c>
      <c r="J17059" s="93" t="s">
        <v>20954</v>
      </c>
      <c r="K17059" s="93" t="s">
        <v>133</v>
      </c>
      <c r="L17059" s="14">
        <f>AND(vyberHrace&lt;&gt;"",ISNUMBER(SEARCH(vyberHrace,$B17059)))</f>
      </c>
      <c r="M17059" s="14">
        <f>AND($I17059=MID(kododd,1,2),$J17059=MID(kododd,3,3))</f>
      </c>
    </row>
    <row r="17060">
      <c r="A17060" s="95">
        <v>356</v>
      </c>
      <c r="B17060" s="93" t="s">
        <v>14656</v>
      </c>
      <c r="C17060" s="93" t="s">
        <v>1470</v>
      </c>
      <c r="D17060" s="95">
        <v>1976</v>
      </c>
      <c r="E17060" s="95">
        <v>2002</v>
      </c>
      <c r="F17060" s="95">
        <v>307670</v>
      </c>
      <c r="G17060" s="95">
        <v>250</v>
      </c>
      <c r="H17060" s="93" t="s">
        <v>8976</v>
      </c>
      <c r="I17060" s="93" t="s">
        <v>23896</v>
      </c>
      <c r="J17060" s="93" t="s">
        <v>20975</v>
      </c>
      <c r="K17060" s="93" t="s">
        <v>4922</v>
      </c>
      <c r="L17060" s="14">
        <f>AND(vyberHrace&lt;&gt;"",ISNUMBER(SEARCH(vyberHrace,$B17060)))</f>
      </c>
      <c r="M17060" s="14">
        <f>AND($I17060=MID(kododd,1,2),$J17060=MID(kododd,3,3))</f>
      </c>
    </row>
    <row r="17061">
      <c r="A17061" s="95">
        <v>16016</v>
      </c>
      <c r="B17061" s="93" t="s">
        <v>14661</v>
      </c>
      <c r="C17061" s="93" t="s">
        <v>1452</v>
      </c>
      <c r="D17061" s="95">
        <v>1899</v>
      </c>
      <c r="E17061" s="95">
        <v>1948</v>
      </c>
      <c r="F17061" s="95">
        <v>23728710</v>
      </c>
      <c r="G17061" s="95">
        <v>250</v>
      </c>
      <c r="H17061" s="93" t="s">
        <v>8976</v>
      </c>
      <c r="I17061" s="93" t="s">
        <v>23896</v>
      </c>
      <c r="J17061" s="93" t="s">
        <v>20897</v>
      </c>
      <c r="K17061" s="93" t="s">
        <v>5617</v>
      </c>
      <c r="L17061" s="14">
        <f>AND(vyberHrace&lt;&gt;"",ISNUMBER(SEARCH(vyberHrace,$B17061)))</f>
      </c>
      <c r="M17061" s="14">
        <f>AND($I17061=MID(kododd,1,2),$J17061=MID(kododd,3,3))</f>
      </c>
    </row>
    <row r="17062">
      <c r="A17062" s="95">
        <v>16017</v>
      </c>
      <c r="B17062" s="93" t="s">
        <v>14662</v>
      </c>
      <c r="C17062" s="93" t="s">
        <v>1452</v>
      </c>
      <c r="D17062" s="95">
        <v>1889</v>
      </c>
      <c r="E17062" s="95">
        <v>1939</v>
      </c>
      <c r="F17062" s="95">
        <v>23728728</v>
      </c>
      <c r="G17062" s="95">
        <v>250</v>
      </c>
      <c r="H17062" s="93" t="s">
        <v>8976</v>
      </c>
      <c r="I17062" s="93" t="s">
        <v>23896</v>
      </c>
      <c r="J17062" s="93" t="s">
        <v>20897</v>
      </c>
      <c r="K17062" s="93" t="s">
        <v>5617</v>
      </c>
      <c r="L17062" s="14">
        <f>AND(vyberHrace&lt;&gt;"",ISNUMBER(SEARCH(vyberHrace,$B17062)))</f>
      </c>
      <c r="M17062" s="14">
        <f>AND($I17062=MID(kododd,1,2),$J17062=MID(kododd,3,3))</f>
      </c>
    </row>
    <row r="17063">
      <c r="A17063" s="95">
        <v>9029</v>
      </c>
      <c r="B17063" s="93" t="s">
        <v>29376</v>
      </c>
      <c r="C17063" s="93" t="s">
        <v>1463</v>
      </c>
      <c r="D17063" s="95">
        <v>1560</v>
      </c>
      <c r="G17063" s="95">
        <v>0</v>
      </c>
      <c r="H17063" s="93" t="s">
        <v>8976</v>
      </c>
      <c r="I17063" s="93" t="s">
        <v>23896</v>
      </c>
      <c r="J17063" s="93" t="s">
        <v>20935</v>
      </c>
      <c r="K17063" s="93" t="s">
        <v>23916</v>
      </c>
      <c r="L17063" s="14">
        <f>AND(vyberHrace&lt;&gt;"",ISNUMBER(SEARCH(vyberHrace,$B17063)))</f>
      </c>
      <c r="M17063" s="14">
        <f>AND($I17063=MID(kododd,1,2),$J17063=MID(kododd,3,3))</f>
      </c>
    </row>
    <row r="17064">
      <c r="A17064" s="95">
        <v>43777</v>
      </c>
      <c r="B17064" s="93" t="s">
        <v>6384</v>
      </c>
      <c r="C17064" s="93" t="s">
        <v>1408</v>
      </c>
      <c r="D17064" s="95">
        <v>1276</v>
      </c>
      <c r="F17064" s="95">
        <v>399124</v>
      </c>
      <c r="G17064" s="95">
        <v>0</v>
      </c>
      <c r="H17064" s="93" t="s">
        <v>8976</v>
      </c>
      <c r="I17064" s="93" t="s">
        <v>23896</v>
      </c>
      <c r="J17064" s="93" t="s">
        <v>20975</v>
      </c>
      <c r="K17064" s="93" t="s">
        <v>4922</v>
      </c>
      <c r="L17064" s="14">
        <f>AND(vyberHrace&lt;&gt;"",ISNUMBER(SEARCH(vyberHrace,$B17064)))</f>
      </c>
      <c r="M17064" s="14">
        <f>AND($I17064=MID(kododd,1,2),$J17064=MID(kododd,3,3))</f>
      </c>
    </row>
    <row r="17065">
      <c r="A17065" s="95">
        <v>45253</v>
      </c>
      <c r="B17065" s="93" t="s">
        <v>6385</v>
      </c>
      <c r="C17065" s="93" t="s">
        <v>1402</v>
      </c>
      <c r="D17065" s="95">
        <v>1260</v>
      </c>
      <c r="E17065" s="95">
        <v>1606</v>
      </c>
      <c r="F17065" s="95">
        <v>399132</v>
      </c>
      <c r="G17065" s="95">
        <v>0</v>
      </c>
      <c r="H17065" s="93" t="s">
        <v>8976</v>
      </c>
      <c r="I17065" s="93" t="s">
        <v>23896</v>
      </c>
      <c r="J17065" s="93" t="s">
        <v>20975</v>
      </c>
      <c r="K17065" s="93" t="s">
        <v>4922</v>
      </c>
      <c r="L17065" s="14">
        <f>AND(vyberHrace&lt;&gt;"",ISNUMBER(SEARCH(vyberHrace,$B17065)))</f>
      </c>
      <c r="M17065" s="14">
        <f>AND($I17065=MID(kododd,1,2),$J17065=MID(kododd,3,3))</f>
      </c>
    </row>
    <row r="17066">
      <c r="A17066" s="95">
        <v>61871</v>
      </c>
      <c r="B17066" s="93" t="s">
        <v>28011</v>
      </c>
      <c r="C17066" s="93" t="s">
        <v>1420</v>
      </c>
      <c r="G17066" s="95">
        <v>250</v>
      </c>
      <c r="H17066" s="93" t="s">
        <v>8976</v>
      </c>
      <c r="I17066" s="93" t="s">
        <v>23896</v>
      </c>
      <c r="J17066" s="93" t="s">
        <v>20943</v>
      </c>
      <c r="K17066" s="93" t="s">
        <v>9089</v>
      </c>
      <c r="L17066" s="14">
        <f>AND(vyberHrace&lt;&gt;"",ISNUMBER(SEARCH(vyberHrace,$B17066)))</f>
      </c>
      <c r="M17066" s="14">
        <f>AND($I17066=MID(kododd,1,2),$J17066=MID(kododd,3,3))</f>
      </c>
    </row>
    <row r="17067">
      <c r="A17067" s="95">
        <v>60518</v>
      </c>
      <c r="B17067" s="93" t="s">
        <v>26948</v>
      </c>
      <c r="C17067" s="93" t="s">
        <v>1486</v>
      </c>
      <c r="G17067" s="95">
        <v>250</v>
      </c>
      <c r="H17067" s="93" t="s">
        <v>8976</v>
      </c>
      <c r="I17067" s="93" t="s">
        <v>23896</v>
      </c>
      <c r="J17067" s="93" t="s">
        <v>20946</v>
      </c>
      <c r="K17067" s="93" t="s">
        <v>7807</v>
      </c>
      <c r="L17067" s="14">
        <f>AND(vyberHrace&lt;&gt;"",ISNUMBER(SEARCH(vyberHrace,$B17067)))</f>
      </c>
      <c r="M17067" s="14">
        <f>AND($I17067=MID(kododd,1,2),$J17067=MID(kododd,3,3))</f>
      </c>
    </row>
    <row r="17068">
      <c r="A17068" s="95">
        <v>47099</v>
      </c>
      <c r="B17068" s="93" t="s">
        <v>6514</v>
      </c>
      <c r="C17068" s="93" t="s">
        <v>1408</v>
      </c>
      <c r="D17068" s="95">
        <v>1655</v>
      </c>
      <c r="E17068" s="95">
        <v>1732</v>
      </c>
      <c r="F17068" s="95">
        <v>23732687</v>
      </c>
      <c r="G17068" s="95">
        <v>250</v>
      </c>
      <c r="H17068" s="93" t="s">
        <v>8976</v>
      </c>
      <c r="I17068" s="93" t="s">
        <v>23896</v>
      </c>
      <c r="J17068" s="93" t="s">
        <v>20856</v>
      </c>
      <c r="K17068" s="93" t="s">
        <v>6885</v>
      </c>
      <c r="L17068" s="14">
        <f>AND(vyberHrace&lt;&gt;"",ISNUMBER(SEARCH(vyberHrace,$B17068)))</f>
      </c>
      <c r="M17068" s="14">
        <f>AND($I17068=MID(kododd,1,2),$J17068=MID(kododd,3,3))</f>
      </c>
    </row>
    <row r="17069">
      <c r="A17069" s="95">
        <v>58078</v>
      </c>
      <c r="B17069" s="93" t="s">
        <v>24606</v>
      </c>
      <c r="C17069" s="93" t="s">
        <v>1450</v>
      </c>
      <c r="D17069" s="95">
        <v>1087</v>
      </c>
      <c r="G17069" s="95">
        <v>250</v>
      </c>
      <c r="H17069" s="93" t="s">
        <v>8976</v>
      </c>
      <c r="I17069" s="93" t="s">
        <v>23896</v>
      </c>
      <c r="J17069" s="93" t="s">
        <v>20856</v>
      </c>
      <c r="K17069" s="93" t="s">
        <v>6885</v>
      </c>
      <c r="L17069" s="14">
        <f>AND(vyberHrace&lt;&gt;"",ISNUMBER(SEARCH(vyberHrace,$B17069)))</f>
      </c>
      <c r="M17069" s="14">
        <f>AND($I17069=MID(kododd,1,2),$J17069=MID(kododd,3,3))</f>
      </c>
    </row>
    <row r="17070">
      <c r="A17070" s="95">
        <v>47100</v>
      </c>
      <c r="B17070" s="93" t="s">
        <v>6515</v>
      </c>
      <c r="C17070" s="93" t="s">
        <v>3255</v>
      </c>
      <c r="D17070" s="95">
        <v>1262</v>
      </c>
      <c r="G17070" s="95">
        <v>250</v>
      </c>
      <c r="H17070" s="93" t="s">
        <v>8976</v>
      </c>
      <c r="I17070" s="93" t="s">
        <v>23896</v>
      </c>
      <c r="J17070" s="93" t="s">
        <v>20856</v>
      </c>
      <c r="K17070" s="93" t="s">
        <v>6885</v>
      </c>
      <c r="L17070" s="14">
        <f>AND(vyberHrace&lt;&gt;"",ISNUMBER(SEARCH(vyberHrace,$B17070)))</f>
      </c>
      <c r="M17070" s="14">
        <f>AND($I17070=MID(kododd,1,2),$J17070=MID(kododd,3,3))</f>
      </c>
    </row>
    <row r="17071">
      <c r="A17071" s="95">
        <v>843</v>
      </c>
      <c r="B17071" s="93" t="s">
        <v>6517</v>
      </c>
      <c r="C17071" s="93" t="s">
        <v>1404</v>
      </c>
      <c r="D17071" s="95">
        <v>2093</v>
      </c>
      <c r="E17071" s="95">
        <v>2128</v>
      </c>
      <c r="F17071" s="95">
        <v>314374</v>
      </c>
      <c r="G17071" s="95">
        <v>250</v>
      </c>
      <c r="H17071" s="93" t="s">
        <v>8976</v>
      </c>
      <c r="I17071" s="93" t="s">
        <v>23896</v>
      </c>
      <c r="J17071" s="93" t="s">
        <v>20856</v>
      </c>
      <c r="K17071" s="93" t="s">
        <v>6885</v>
      </c>
      <c r="L17071" s="14">
        <f>AND(vyberHrace&lt;&gt;"",ISNUMBER(SEARCH(vyberHrace,$B17071)))</f>
      </c>
      <c r="M17071" s="14">
        <f>AND($I17071=MID(kododd,1,2),$J17071=MID(kododd,3,3))</f>
      </c>
    </row>
    <row r="17072">
      <c r="A17072" s="95">
        <v>58764</v>
      </c>
      <c r="B17072" s="93" t="s">
        <v>25239</v>
      </c>
      <c r="C17072" s="93" t="s">
        <v>1420</v>
      </c>
      <c r="G17072" s="95">
        <v>250</v>
      </c>
      <c r="H17072" s="93" t="s">
        <v>8976</v>
      </c>
      <c r="I17072" s="93" t="s">
        <v>23896</v>
      </c>
      <c r="J17072" s="93" t="s">
        <v>20864</v>
      </c>
      <c r="K17072" s="93" t="s">
        <v>26135</v>
      </c>
      <c r="L17072" s="14">
        <f>AND(vyberHrace&lt;&gt;"",ISNUMBER(SEARCH(vyberHrace,$B17072)))</f>
      </c>
      <c r="M17072" s="14">
        <f>AND($I17072=MID(kododd,1,2),$J17072=MID(kododd,3,3))</f>
      </c>
    </row>
    <row r="17073">
      <c r="A17073" s="95">
        <v>62968</v>
      </c>
      <c r="B17073" s="93" t="s">
        <v>29377</v>
      </c>
      <c r="C17073" s="93" t="s">
        <v>1450</v>
      </c>
      <c r="G17073" s="95">
        <v>250</v>
      </c>
      <c r="H17073" s="93" t="s">
        <v>8976</v>
      </c>
      <c r="I17073" s="93" t="s">
        <v>23896</v>
      </c>
      <c r="J17073" s="93" t="s">
        <v>21029</v>
      </c>
      <c r="K17073" s="93" t="s">
        <v>23953</v>
      </c>
      <c r="L17073" s="14">
        <f>AND(vyberHrace&lt;&gt;"",ISNUMBER(SEARCH(vyberHrace,$B17073)))</f>
      </c>
      <c r="M17073" s="14">
        <f>AND($I17073=MID(kododd,1,2),$J17073=MID(kododd,3,3))</f>
      </c>
    </row>
    <row r="17074">
      <c r="A17074" s="95">
        <v>56758</v>
      </c>
      <c r="B17074" s="93" t="s">
        <v>22739</v>
      </c>
      <c r="C17074" s="93" t="s">
        <v>1411</v>
      </c>
      <c r="D17074" s="95">
        <v>1158</v>
      </c>
      <c r="E17074" s="95">
        <v>1602</v>
      </c>
      <c r="F17074" s="95">
        <v>23785527</v>
      </c>
      <c r="G17074" s="95">
        <v>250</v>
      </c>
      <c r="H17074" s="93" t="s">
        <v>8976</v>
      </c>
      <c r="I17074" s="93" t="s">
        <v>23896</v>
      </c>
      <c r="J17074" s="93" t="s">
        <v>21029</v>
      </c>
      <c r="K17074" s="93" t="s">
        <v>23953</v>
      </c>
      <c r="L17074" s="14">
        <f>AND(vyberHrace&lt;&gt;"",ISNUMBER(SEARCH(vyberHrace,$B17074)))</f>
      </c>
      <c r="M17074" s="14">
        <f>AND($I17074=MID(kododd,1,2),$J17074=MID(kododd,3,3))</f>
      </c>
    </row>
    <row r="17075">
      <c r="A17075" s="95">
        <v>59869</v>
      </c>
      <c r="B17075" s="93" t="s">
        <v>26367</v>
      </c>
      <c r="C17075" s="93" t="s">
        <v>1424</v>
      </c>
      <c r="G17075" s="95">
        <v>250</v>
      </c>
      <c r="H17075" s="93" t="s">
        <v>8976</v>
      </c>
      <c r="I17075" s="93" t="s">
        <v>23896</v>
      </c>
      <c r="J17075" s="93" t="s">
        <v>20924</v>
      </c>
      <c r="K17075" s="93" t="s">
        <v>6896</v>
      </c>
      <c r="L17075" s="14">
        <f>AND(vyberHrace&lt;&gt;"",ISNUMBER(SEARCH(vyberHrace,$B17075)))</f>
      </c>
      <c r="M17075" s="14">
        <f>AND($I17075=MID(kododd,1,2),$J17075=MID(kododd,3,3))</f>
      </c>
    </row>
    <row r="17076">
      <c r="A17076" s="95">
        <v>63952</v>
      </c>
      <c r="B17076" s="93" t="s">
        <v>30110</v>
      </c>
      <c r="C17076" s="93" t="s">
        <v>1420</v>
      </c>
      <c r="D17076" s="95">
        <v>80110</v>
      </c>
      <c r="E17076" s="95">
        <v>80110</v>
      </c>
      <c r="G17076" s="95">
        <v>250</v>
      </c>
      <c r="H17076" s="93" t="s">
        <v>8976</v>
      </c>
      <c r="I17076" s="93" t="s">
        <v>23896</v>
      </c>
      <c r="J17076" s="93" t="s">
        <v>20943</v>
      </c>
      <c r="K17076" s="93" t="s">
        <v>9089</v>
      </c>
      <c r="L17076" s="14">
        <f>AND(vyberHrace&lt;&gt;"",ISNUMBER(SEARCH(vyberHrace,$B17076)))</f>
      </c>
      <c r="M17076" s="14">
        <f>AND($I17076=MID(kododd,1,2),$J17076=MID(kododd,3,3))</f>
      </c>
    </row>
    <row r="17077">
      <c r="A17077" s="95">
        <v>696</v>
      </c>
      <c r="B17077" s="93" t="s">
        <v>19370</v>
      </c>
      <c r="C17077" s="93" t="s">
        <v>1471</v>
      </c>
      <c r="D17077" s="95">
        <v>1971</v>
      </c>
      <c r="E17077" s="95">
        <v>1969</v>
      </c>
      <c r="F17077" s="95">
        <v>346632</v>
      </c>
      <c r="G17077" s="95">
        <v>250</v>
      </c>
      <c r="H17077" s="93" t="s">
        <v>8976</v>
      </c>
      <c r="I17077" s="93" t="s">
        <v>23896</v>
      </c>
      <c r="J17077" s="93" t="s">
        <v>20949</v>
      </c>
      <c r="K17077" s="93" t="s">
        <v>5012</v>
      </c>
      <c r="L17077" s="14">
        <f>AND(vyberHrace&lt;&gt;"",ISNUMBER(SEARCH(vyberHrace,$B17077)))</f>
      </c>
      <c r="M17077" s="14">
        <f>AND($I17077=MID(kododd,1,2),$J17077=MID(kododd,3,3))</f>
      </c>
    </row>
    <row r="17078">
      <c r="A17078" s="95">
        <v>859</v>
      </c>
      <c r="B17078" s="93" t="s">
        <v>19375</v>
      </c>
      <c r="C17078" s="93" t="s">
        <v>1442</v>
      </c>
      <c r="D17078" s="95">
        <v>2006</v>
      </c>
      <c r="E17078" s="95">
        <v>2011</v>
      </c>
      <c r="F17078" s="95">
        <v>311294</v>
      </c>
      <c r="G17078" s="95">
        <v>250</v>
      </c>
      <c r="H17078" s="93" t="s">
        <v>8976</v>
      </c>
      <c r="I17078" s="93" t="s">
        <v>23896</v>
      </c>
      <c r="J17078" s="93" t="s">
        <v>20848</v>
      </c>
      <c r="K17078" s="93" t="s">
        <v>1502</v>
      </c>
      <c r="L17078" s="14">
        <f>AND(vyberHrace&lt;&gt;"",ISNUMBER(SEARCH(vyberHrace,$B17078)))</f>
      </c>
      <c r="M17078" s="14">
        <f>AND($I17078=MID(kododd,1,2),$J17078=MID(kododd,3,3))</f>
      </c>
    </row>
    <row r="17079">
      <c r="A17079" s="95">
        <v>1396</v>
      </c>
      <c r="B17079" s="93" t="s">
        <v>19376</v>
      </c>
      <c r="C17079" s="93" t="s">
        <v>1470</v>
      </c>
      <c r="D17079" s="95">
        <v>1799</v>
      </c>
      <c r="E17079" s="95">
        <v>1882</v>
      </c>
      <c r="F17079" s="95">
        <v>339873</v>
      </c>
      <c r="G17079" s="95">
        <v>250</v>
      </c>
      <c r="H17079" s="93" t="s">
        <v>8976</v>
      </c>
      <c r="I17079" s="93" t="s">
        <v>23896</v>
      </c>
      <c r="J17079" s="93" t="s">
        <v>20864</v>
      </c>
      <c r="K17079" s="93" t="s">
        <v>26135</v>
      </c>
      <c r="L17079" s="14">
        <f>AND(vyberHrace&lt;&gt;"",ISNUMBER(SEARCH(vyberHrace,$B17079)))</f>
      </c>
      <c r="M17079" s="14">
        <f>AND($I17079=MID(kododd,1,2),$J17079=MID(kododd,3,3))</f>
      </c>
    </row>
    <row r="17080">
      <c r="A17080" s="95">
        <v>1459</v>
      </c>
      <c r="B17080" s="93" t="s">
        <v>19393</v>
      </c>
      <c r="C17080" s="93" t="s">
        <v>1428</v>
      </c>
      <c r="D17080" s="95">
        <v>1908</v>
      </c>
      <c r="E17080" s="95">
        <v>1919</v>
      </c>
      <c r="F17080" s="95">
        <v>395250</v>
      </c>
      <c r="G17080" s="95">
        <v>250</v>
      </c>
      <c r="H17080" s="93" t="s">
        <v>8976</v>
      </c>
      <c r="I17080" s="93" t="s">
        <v>23896</v>
      </c>
      <c r="J17080" s="93" t="s">
        <v>20895</v>
      </c>
      <c r="K17080" s="93" t="s">
        <v>6043</v>
      </c>
      <c r="L17080" s="14">
        <f>AND(vyberHrace&lt;&gt;"",ISNUMBER(SEARCH(vyberHrace,$B17080)))</f>
      </c>
      <c r="M17080" s="14">
        <f>AND($I17080=MID(kododd,1,2),$J17080=MID(kododd,3,3))</f>
      </c>
    </row>
    <row r="17081">
      <c r="A17081" s="95">
        <v>62428</v>
      </c>
      <c r="B17081" s="93" t="s">
        <v>29378</v>
      </c>
      <c r="C17081" s="93" t="s">
        <v>1439</v>
      </c>
      <c r="G17081" s="95">
        <v>250</v>
      </c>
      <c r="H17081" s="93" t="s">
        <v>8976</v>
      </c>
      <c r="I17081" s="93" t="s">
        <v>23896</v>
      </c>
      <c r="J17081" s="93" t="s">
        <v>20962</v>
      </c>
      <c r="K17081" s="93" t="s">
        <v>3831</v>
      </c>
      <c r="L17081" s="14">
        <f>AND(vyberHrace&lt;&gt;"",ISNUMBER(SEARCH(vyberHrace,$B17081)))</f>
      </c>
      <c r="M17081" s="14">
        <f>AND($I17081=MID(kododd,1,2),$J17081=MID(kododd,3,3))</f>
      </c>
    </row>
    <row r="17082">
      <c r="A17082" s="95">
        <v>62331</v>
      </c>
      <c r="B17082" s="93" t="s">
        <v>28506</v>
      </c>
      <c r="C17082" s="93" t="s">
        <v>1422</v>
      </c>
      <c r="G17082" s="95">
        <v>250</v>
      </c>
      <c r="H17082" s="93" t="s">
        <v>8976</v>
      </c>
      <c r="I17082" s="93" t="s">
        <v>23896</v>
      </c>
      <c r="J17082" s="93" t="s">
        <v>20962</v>
      </c>
      <c r="K17082" s="93" t="s">
        <v>3831</v>
      </c>
      <c r="L17082" s="14">
        <f>AND(vyberHrace&lt;&gt;"",ISNUMBER(SEARCH(vyberHrace,$B17082)))</f>
      </c>
      <c r="M17082" s="14">
        <f>AND($I17082=MID(kododd,1,2),$J17082=MID(kododd,3,3))</f>
      </c>
    </row>
    <row r="17083">
      <c r="A17083" s="95">
        <v>12460</v>
      </c>
      <c r="B17083" s="93" t="s">
        <v>16964</v>
      </c>
      <c r="C17083" s="93" t="s">
        <v>1435</v>
      </c>
      <c r="D17083" s="95">
        <v>1298</v>
      </c>
      <c r="F17083" s="95">
        <v>23759259</v>
      </c>
      <c r="G17083" s="95">
        <v>250</v>
      </c>
      <c r="H17083" s="93" t="s">
        <v>8976</v>
      </c>
      <c r="I17083" s="93" t="s">
        <v>23896</v>
      </c>
      <c r="J17083" s="93" t="s">
        <v>20855</v>
      </c>
      <c r="K17083" s="93" t="s">
        <v>6857</v>
      </c>
      <c r="L17083" s="14">
        <f>AND(vyberHrace&lt;&gt;"",ISNUMBER(SEARCH(vyberHrace,$B17083)))</f>
      </c>
      <c r="M17083" s="14">
        <f>AND($I17083=MID(kododd,1,2),$J17083=MID(kododd,3,3))</f>
      </c>
    </row>
    <row r="17084">
      <c r="A17084" s="95">
        <v>19925</v>
      </c>
      <c r="B17084" s="93" t="s">
        <v>19513</v>
      </c>
      <c r="C17084" s="93" t="s">
        <v>1469</v>
      </c>
      <c r="D17084" s="95">
        <v>1250</v>
      </c>
      <c r="G17084" s="95">
        <v>0</v>
      </c>
      <c r="H17084" s="93" t="s">
        <v>8976</v>
      </c>
      <c r="I17084" s="93" t="s">
        <v>23896</v>
      </c>
      <c r="J17084" s="93" t="s">
        <v>20947</v>
      </c>
      <c r="K17084" s="93" t="s">
        <v>11264</v>
      </c>
      <c r="L17084" s="14">
        <f>AND(vyberHrace&lt;&gt;"",ISNUMBER(SEARCH(vyberHrace,$B17084)))</f>
      </c>
      <c r="M17084" s="14">
        <f>AND($I17084=MID(kododd,1,2),$J17084=MID(kododd,3,3))</f>
      </c>
    </row>
    <row r="17085">
      <c r="A17085" s="95">
        <v>34234</v>
      </c>
      <c r="B17085" s="93" t="s">
        <v>19514</v>
      </c>
      <c r="C17085" s="93" t="s">
        <v>1403</v>
      </c>
      <c r="G17085" s="95">
        <v>0</v>
      </c>
      <c r="H17085" s="93" t="s">
        <v>8976</v>
      </c>
      <c r="I17085" s="93" t="s">
        <v>23896</v>
      </c>
      <c r="J17085" s="93" t="s">
        <v>20947</v>
      </c>
      <c r="K17085" s="93" t="s">
        <v>11264</v>
      </c>
      <c r="L17085" s="14">
        <f>AND(vyberHrace&lt;&gt;"",ISNUMBER(SEARCH(vyberHrace,$B17085)))</f>
      </c>
      <c r="M17085" s="14">
        <f>AND($I17085=MID(kododd,1,2),$J17085=MID(kododd,3,3))</f>
      </c>
    </row>
    <row r="17086">
      <c r="A17086" s="95">
        <v>12778</v>
      </c>
      <c r="B17086" s="93" t="s">
        <v>19515</v>
      </c>
      <c r="C17086" s="93" t="s">
        <v>1405</v>
      </c>
      <c r="D17086" s="95">
        <v>1566</v>
      </c>
      <c r="G17086" s="95">
        <v>250</v>
      </c>
      <c r="H17086" s="93" t="s">
        <v>8976</v>
      </c>
      <c r="I17086" s="93" t="s">
        <v>23896</v>
      </c>
      <c r="J17086" s="93" t="s">
        <v>21001</v>
      </c>
      <c r="K17086" s="93" t="s">
        <v>6547</v>
      </c>
      <c r="L17086" s="14">
        <f>AND(vyberHrace&lt;&gt;"",ISNUMBER(SEARCH(vyberHrace,$B17086)))</f>
      </c>
      <c r="M17086" s="14">
        <f>AND($I17086=MID(kododd,1,2),$J17086=MID(kododd,3,3))</f>
      </c>
    </row>
    <row r="17087">
      <c r="A17087" s="95">
        <v>12333</v>
      </c>
      <c r="B17087" s="93" t="s">
        <v>9509</v>
      </c>
      <c r="C17087" s="93" t="s">
        <v>1452</v>
      </c>
      <c r="D17087" s="95">
        <v>2084</v>
      </c>
      <c r="E17087" s="95">
        <v>2099</v>
      </c>
      <c r="F17087" s="95">
        <v>322172</v>
      </c>
      <c r="G17087" s="95">
        <v>250</v>
      </c>
      <c r="H17087" s="93" t="s">
        <v>8976</v>
      </c>
      <c r="I17087" s="93" t="s">
        <v>23896</v>
      </c>
      <c r="J17087" s="93" t="s">
        <v>20864</v>
      </c>
      <c r="K17087" s="93" t="s">
        <v>26135</v>
      </c>
      <c r="L17087" s="14">
        <f>AND(vyberHrace&lt;&gt;"",ISNUMBER(SEARCH(vyberHrace,$B17087)))</f>
      </c>
      <c r="M17087" s="14">
        <f>AND($I17087=MID(kododd,1,2),$J17087=MID(kododd,3,3))</f>
      </c>
    </row>
    <row r="17088">
      <c r="A17088" s="95">
        <v>1972</v>
      </c>
      <c r="B17088" s="93" t="s">
        <v>9521</v>
      </c>
      <c r="C17088" s="93" t="s">
        <v>1471</v>
      </c>
      <c r="D17088" s="95">
        <v>1774</v>
      </c>
      <c r="E17088" s="95">
        <v>1885</v>
      </c>
      <c r="F17088" s="95">
        <v>23705582</v>
      </c>
      <c r="G17088" s="95">
        <v>250</v>
      </c>
      <c r="H17088" s="93" t="s">
        <v>8976</v>
      </c>
      <c r="I17088" s="93" t="s">
        <v>23896</v>
      </c>
      <c r="J17088" s="93" t="s">
        <v>20852</v>
      </c>
      <c r="K17088" s="93" t="s">
        <v>6013</v>
      </c>
      <c r="L17088" s="14">
        <f>AND(vyberHrace&lt;&gt;"",ISNUMBER(SEARCH(vyberHrace,$B17088)))</f>
      </c>
      <c r="M17088" s="14">
        <f>AND($I17088=MID(kododd,1,2),$J17088=MID(kododd,3,3))</f>
      </c>
    </row>
    <row r="17089">
      <c r="A17089" s="95">
        <v>57813</v>
      </c>
      <c r="B17089" s="93" t="s">
        <v>24366</v>
      </c>
      <c r="C17089" s="93" t="s">
        <v>1424</v>
      </c>
      <c r="G17089" s="95">
        <v>250</v>
      </c>
      <c r="H17089" s="93" t="s">
        <v>8976</v>
      </c>
      <c r="I17089" s="93" t="s">
        <v>23896</v>
      </c>
      <c r="J17089" s="93" t="s">
        <v>20935</v>
      </c>
      <c r="K17089" s="93" t="s">
        <v>23916</v>
      </c>
      <c r="L17089" s="14">
        <f>AND(vyberHrace&lt;&gt;"",ISNUMBER(SEARCH(vyberHrace,$B17089)))</f>
      </c>
      <c r="M17089" s="14">
        <f>AND($I17089=MID(kododd,1,2),$J17089=MID(kododd,3,3))</f>
      </c>
    </row>
    <row r="17090">
      <c r="A17090" s="95">
        <v>28452</v>
      </c>
      <c r="B17090" s="93" t="s">
        <v>14752</v>
      </c>
      <c r="C17090" s="93" t="s">
        <v>1454</v>
      </c>
      <c r="D17090" s="95">
        <v>2119</v>
      </c>
      <c r="E17090" s="95">
        <v>2115</v>
      </c>
      <c r="F17090" s="95">
        <v>339300</v>
      </c>
      <c r="G17090" s="95">
        <v>250</v>
      </c>
      <c r="H17090" s="93" t="s">
        <v>8976</v>
      </c>
      <c r="I17090" s="93" t="s">
        <v>23896</v>
      </c>
      <c r="J17090" s="93" t="s">
        <v>20975</v>
      </c>
      <c r="K17090" s="93" t="s">
        <v>4922</v>
      </c>
      <c r="L17090" s="14">
        <f>AND(vyberHrace&lt;&gt;"",ISNUMBER(SEARCH(vyberHrace,$B17090)))</f>
      </c>
      <c r="M17090" s="14">
        <f>AND($I17090=MID(kododd,1,2),$J17090=MID(kododd,3,3))</f>
      </c>
    </row>
    <row r="17091">
      <c r="A17091" s="95">
        <v>34413</v>
      </c>
      <c r="B17091" s="93" t="s">
        <v>14759</v>
      </c>
      <c r="C17091" s="93" t="s">
        <v>1452</v>
      </c>
      <c r="D17091" s="95">
        <v>1258</v>
      </c>
      <c r="G17091" s="95">
        <v>500</v>
      </c>
      <c r="H17091" s="93" t="s">
        <v>8976</v>
      </c>
      <c r="I17091" s="93" t="s">
        <v>23896</v>
      </c>
      <c r="J17091" s="93" t="s">
        <v>23412</v>
      </c>
      <c r="K17091" s="93" t="s">
        <v>21367</v>
      </c>
      <c r="L17091" s="14">
        <f>AND(vyberHrace&lt;&gt;"",ISNUMBER(SEARCH(vyberHrace,$B17091)))</f>
      </c>
      <c r="M17091" s="14">
        <f>AND($I17091=MID(kododd,1,2),$J17091=MID(kododd,3,3))</f>
      </c>
    </row>
    <row r="17092">
      <c r="A17092" s="95">
        <v>59129</v>
      </c>
      <c r="B17092" s="93" t="s">
        <v>25571</v>
      </c>
      <c r="C17092" s="93" t="s">
        <v>1487</v>
      </c>
      <c r="G17092" s="95">
        <v>250</v>
      </c>
      <c r="H17092" s="93" t="s">
        <v>8976</v>
      </c>
      <c r="I17092" s="93" t="s">
        <v>23896</v>
      </c>
      <c r="J17092" s="93" t="s">
        <v>20856</v>
      </c>
      <c r="K17092" s="93" t="s">
        <v>6885</v>
      </c>
      <c r="L17092" s="14">
        <f>AND(vyberHrace&lt;&gt;"",ISNUMBER(SEARCH(vyberHrace,$B17092)))</f>
      </c>
      <c r="M17092" s="14">
        <f>AND($I17092=MID(kododd,1,2),$J17092=MID(kododd,3,3))</f>
      </c>
    </row>
    <row r="17093">
      <c r="A17093" s="95">
        <v>63297</v>
      </c>
      <c r="B17093" s="93" t="s">
        <v>29379</v>
      </c>
      <c r="C17093" s="93" t="s">
        <v>1488</v>
      </c>
      <c r="G17093" s="95">
        <v>250</v>
      </c>
      <c r="H17093" s="93" t="s">
        <v>8976</v>
      </c>
      <c r="I17093" s="93" t="s">
        <v>23896</v>
      </c>
      <c r="J17093" s="93" t="s">
        <v>20858</v>
      </c>
      <c r="K17093" s="93" t="s">
        <v>2040</v>
      </c>
      <c r="L17093" s="14">
        <f>AND(vyberHrace&lt;&gt;"",ISNUMBER(SEARCH(vyberHrace,$B17093)))</f>
      </c>
      <c r="M17093" s="14">
        <f>AND($I17093=MID(kododd,1,2),$J17093=MID(kododd,3,3))</f>
      </c>
    </row>
    <row r="17094">
      <c r="A17094" s="95">
        <v>60588</v>
      </c>
      <c r="B17094" s="93" t="s">
        <v>21692</v>
      </c>
      <c r="C17094" s="93" t="s">
        <v>1399</v>
      </c>
      <c r="G17094" s="95">
        <v>0</v>
      </c>
      <c r="H17094" s="93" t="s">
        <v>8976</v>
      </c>
      <c r="I17094" s="93" t="s">
        <v>23896</v>
      </c>
      <c r="J17094" s="93" t="s">
        <v>20874</v>
      </c>
      <c r="K17094" s="93" t="s">
        <v>1964</v>
      </c>
      <c r="L17094" s="14">
        <f>AND(vyberHrace&lt;&gt;"",ISNUMBER(SEARCH(vyberHrace,$B17094)))</f>
      </c>
      <c r="M17094" s="14">
        <f>AND($I17094=MID(kododd,1,2),$J17094=MID(kododd,3,3))</f>
      </c>
    </row>
    <row r="17095">
      <c r="A17095" s="95">
        <v>32926</v>
      </c>
      <c r="B17095" s="93" t="s">
        <v>14765</v>
      </c>
      <c r="C17095" s="93" t="s">
        <v>1452</v>
      </c>
      <c r="D17095" s="95">
        <v>1511</v>
      </c>
      <c r="G17095" s="95">
        <v>250</v>
      </c>
      <c r="H17095" s="93" t="s">
        <v>8976</v>
      </c>
      <c r="I17095" s="93" t="s">
        <v>23896</v>
      </c>
      <c r="J17095" s="93" t="s">
        <v>20857</v>
      </c>
      <c r="K17095" s="93" t="s">
        <v>6756</v>
      </c>
      <c r="L17095" s="14">
        <f>AND(vyberHrace&lt;&gt;"",ISNUMBER(SEARCH(vyberHrace,$B17095)))</f>
      </c>
      <c r="M17095" s="14">
        <f>AND($I17095=MID(kododd,1,2),$J17095=MID(kododd,3,3))</f>
      </c>
    </row>
    <row r="17096">
      <c r="A17096" s="95">
        <v>34558</v>
      </c>
      <c r="B17096" s="93" t="s">
        <v>14765</v>
      </c>
      <c r="C17096" s="93" t="s">
        <v>1427</v>
      </c>
      <c r="D17096" s="95">
        <v>1408</v>
      </c>
      <c r="G17096" s="95">
        <v>250</v>
      </c>
      <c r="H17096" s="93" t="s">
        <v>8976</v>
      </c>
      <c r="I17096" s="93" t="s">
        <v>23896</v>
      </c>
      <c r="J17096" s="93" t="s">
        <v>20857</v>
      </c>
      <c r="K17096" s="93" t="s">
        <v>6756</v>
      </c>
      <c r="L17096" s="14">
        <f>AND(vyberHrace&lt;&gt;"",ISNUMBER(SEARCH(vyberHrace,$B17096)))</f>
      </c>
      <c r="M17096" s="14">
        <f>AND($I17096=MID(kododd,1,2),$J17096=MID(kododd,3,3))</f>
      </c>
    </row>
    <row r="17097">
      <c r="A17097" s="95">
        <v>43245</v>
      </c>
      <c r="B17097" s="93" t="s">
        <v>14766</v>
      </c>
      <c r="C17097" s="93" t="s">
        <v>1419</v>
      </c>
      <c r="G17097" s="95">
        <v>0</v>
      </c>
      <c r="H17097" s="93" t="s">
        <v>8976</v>
      </c>
      <c r="I17097" s="93" t="s">
        <v>23896</v>
      </c>
      <c r="J17097" s="93" t="s">
        <v>20864</v>
      </c>
      <c r="K17097" s="93" t="s">
        <v>26135</v>
      </c>
      <c r="L17097" s="14">
        <f>AND(vyberHrace&lt;&gt;"",ISNUMBER(SEARCH(vyberHrace,$B17097)))</f>
      </c>
      <c r="M17097" s="14">
        <f>AND($I17097=MID(kododd,1,2),$J17097=MID(kododd,3,3))</f>
      </c>
    </row>
    <row r="17098">
      <c r="A17098" s="95">
        <v>62975</v>
      </c>
      <c r="B17098" s="93" t="s">
        <v>29380</v>
      </c>
      <c r="C17098" s="93" t="s">
        <v>1398</v>
      </c>
      <c r="G17098" s="95">
        <v>250</v>
      </c>
      <c r="H17098" s="93" t="s">
        <v>8976</v>
      </c>
      <c r="I17098" s="93" t="s">
        <v>23896</v>
      </c>
      <c r="J17098" s="93" t="s">
        <v>26119</v>
      </c>
      <c r="K17098" s="93" t="s">
        <v>25977</v>
      </c>
      <c r="L17098" s="14">
        <f>AND(vyberHrace&lt;&gt;"",ISNUMBER(SEARCH(vyberHrace,$B17098)))</f>
      </c>
      <c r="M17098" s="14">
        <f>AND($I17098=MID(kododd,1,2),$J17098=MID(kododd,3,3))</f>
      </c>
    </row>
    <row r="17099">
      <c r="A17099" s="95">
        <v>61908</v>
      </c>
      <c r="B17099" s="93" t="s">
        <v>28120</v>
      </c>
      <c r="C17099" s="93" t="s">
        <v>1440</v>
      </c>
      <c r="F17099" s="95">
        <v>23795298</v>
      </c>
      <c r="G17099" s="95">
        <v>250</v>
      </c>
      <c r="H17099" s="93" t="s">
        <v>8976</v>
      </c>
      <c r="I17099" s="93" t="s">
        <v>23896</v>
      </c>
      <c r="J17099" s="93" t="s">
        <v>20924</v>
      </c>
      <c r="K17099" s="93" t="s">
        <v>6896</v>
      </c>
      <c r="L17099" s="14">
        <f>AND(vyberHrace&lt;&gt;"",ISNUMBER(SEARCH(vyberHrace,$B17099)))</f>
      </c>
      <c r="M17099" s="14">
        <f>AND($I17099=MID(kododd,1,2),$J17099=MID(kododd,3,3))</f>
      </c>
    </row>
    <row r="17100">
      <c r="A17100" s="95">
        <v>55980</v>
      </c>
      <c r="B17100" s="93" t="s">
        <v>22663</v>
      </c>
      <c r="C17100" s="93" t="s">
        <v>3255</v>
      </c>
      <c r="D17100" s="95">
        <v>1626</v>
      </c>
      <c r="E17100" s="95">
        <v>1816</v>
      </c>
      <c r="F17100" s="95">
        <v>23770414</v>
      </c>
      <c r="G17100" s="95">
        <v>250</v>
      </c>
      <c r="H17100" s="93" t="s">
        <v>8976</v>
      </c>
      <c r="I17100" s="93" t="s">
        <v>23896</v>
      </c>
      <c r="J17100" s="93" t="s">
        <v>20897</v>
      </c>
      <c r="K17100" s="93" t="s">
        <v>5617</v>
      </c>
      <c r="L17100" s="14">
        <f>AND(vyberHrace&lt;&gt;"",ISNUMBER(SEARCH(vyberHrace,$B17100)))</f>
      </c>
      <c r="M17100" s="14">
        <f>AND($I17100=MID(kododd,1,2),$J17100=MID(kododd,3,3))</f>
      </c>
    </row>
    <row r="17101">
      <c r="A17101" s="95">
        <v>63873</v>
      </c>
      <c r="B17101" s="93" t="s">
        <v>30013</v>
      </c>
      <c r="C17101" s="93" t="s">
        <v>1418</v>
      </c>
      <c r="G17101" s="95">
        <v>250</v>
      </c>
      <c r="H17101" s="93" t="s">
        <v>8976</v>
      </c>
      <c r="I17101" s="93" t="s">
        <v>23896</v>
      </c>
      <c r="J17101" s="93" t="s">
        <v>30003</v>
      </c>
      <c r="K17101" s="93" t="s">
        <v>30004</v>
      </c>
      <c r="L17101" s="14">
        <f>AND(vyberHrace&lt;&gt;"",ISNUMBER(SEARCH(vyberHrace,$B17101)))</f>
      </c>
      <c r="M17101" s="14">
        <f>AND($I17101=MID(kododd,1,2),$J17101=MID(kododd,3,3))</f>
      </c>
    </row>
    <row r="17102">
      <c r="A17102" s="95">
        <v>63293</v>
      </c>
      <c r="B17102" s="93" t="s">
        <v>29381</v>
      </c>
      <c r="C17102" s="93" t="s">
        <v>1420</v>
      </c>
      <c r="G17102" s="95">
        <v>250</v>
      </c>
      <c r="H17102" s="93" t="s">
        <v>8976</v>
      </c>
      <c r="I17102" s="93" t="s">
        <v>23896</v>
      </c>
      <c r="J17102" s="93" t="s">
        <v>20858</v>
      </c>
      <c r="K17102" s="93" t="s">
        <v>2040</v>
      </c>
      <c r="L17102" s="14">
        <f>AND(vyberHrace&lt;&gt;"",ISNUMBER(SEARCH(vyberHrace,$B17102)))</f>
      </c>
      <c r="M17102" s="14">
        <f>AND($I17102=MID(kododd,1,2),$J17102=MID(kododd,3,3))</f>
      </c>
    </row>
    <row r="17103">
      <c r="A17103" s="95">
        <v>57698</v>
      </c>
      <c r="B17103" s="93" t="s">
        <v>24267</v>
      </c>
      <c r="C17103" s="93" t="s">
        <v>1422</v>
      </c>
      <c r="D17103" s="95">
        <v>1170</v>
      </c>
      <c r="F17103" s="95">
        <v>23795301</v>
      </c>
      <c r="G17103" s="95">
        <v>250</v>
      </c>
      <c r="H17103" s="93" t="s">
        <v>8976</v>
      </c>
      <c r="I17103" s="93" t="s">
        <v>23896</v>
      </c>
      <c r="J17103" s="93" t="s">
        <v>20979</v>
      </c>
      <c r="K17103" s="93" t="s">
        <v>7806</v>
      </c>
      <c r="L17103" s="14">
        <f>AND(vyberHrace&lt;&gt;"",ISNUMBER(SEARCH(vyberHrace,$B17103)))</f>
      </c>
      <c r="M17103" s="14">
        <f>AND($I17103=MID(kododd,1,2),$J17103=MID(kododd,3,3))</f>
      </c>
    </row>
    <row r="17104">
      <c r="A17104" s="95">
        <v>5037</v>
      </c>
      <c r="B17104" s="93" t="s">
        <v>10933</v>
      </c>
      <c r="C17104" s="93" t="s">
        <v>1404</v>
      </c>
      <c r="D17104" s="95">
        <v>1782</v>
      </c>
      <c r="E17104" s="95">
        <v>1909</v>
      </c>
      <c r="F17104" s="95">
        <v>305952</v>
      </c>
      <c r="G17104" s="95">
        <v>250</v>
      </c>
      <c r="H17104" s="93" t="s">
        <v>8976</v>
      </c>
      <c r="I17104" s="93" t="s">
        <v>23896</v>
      </c>
      <c r="J17104" s="93" t="s">
        <v>20979</v>
      </c>
      <c r="K17104" s="93" t="s">
        <v>7806</v>
      </c>
      <c r="L17104" s="14">
        <f>AND(vyberHrace&lt;&gt;"",ISNUMBER(SEARCH(vyberHrace,$B17104)))</f>
      </c>
      <c r="M17104" s="14">
        <f>AND($I17104=MID(kododd,1,2),$J17104=MID(kododd,3,3))</f>
      </c>
    </row>
    <row r="17105">
      <c r="A17105" s="95">
        <v>57506</v>
      </c>
      <c r="B17105" s="93" t="s">
        <v>22702</v>
      </c>
      <c r="C17105" s="93" t="s">
        <v>1408</v>
      </c>
      <c r="D17105" s="95">
        <v>1869</v>
      </c>
      <c r="E17105" s="95">
        <v>1953</v>
      </c>
      <c r="F17105" s="95">
        <v>23766026</v>
      </c>
      <c r="G17105" s="95">
        <v>0</v>
      </c>
      <c r="H17105" s="93" t="s">
        <v>8976</v>
      </c>
      <c r="I17105" s="93" t="s">
        <v>23896</v>
      </c>
      <c r="J17105" s="93" t="s">
        <v>20874</v>
      </c>
      <c r="K17105" s="93" t="s">
        <v>1964</v>
      </c>
      <c r="L17105" s="14">
        <f>AND(vyberHrace&lt;&gt;"",ISNUMBER(SEARCH(vyberHrace,$B17105)))</f>
      </c>
      <c r="M17105" s="14">
        <f>AND($I17105=MID(kododd,1,2),$J17105=MID(kododd,3,3))</f>
      </c>
    </row>
    <row r="17106">
      <c r="A17106" s="95">
        <v>54210</v>
      </c>
      <c r="B17106" s="93" t="s">
        <v>10939</v>
      </c>
      <c r="C17106" s="93" t="s">
        <v>1434</v>
      </c>
      <c r="F17106" s="95">
        <v>23764384</v>
      </c>
      <c r="G17106" s="95">
        <v>250</v>
      </c>
      <c r="H17106" s="93" t="s">
        <v>8976</v>
      </c>
      <c r="I17106" s="93" t="s">
        <v>23896</v>
      </c>
      <c r="J17106" s="93" t="s">
        <v>20948</v>
      </c>
      <c r="K17106" s="93" t="s">
        <v>1503</v>
      </c>
      <c r="L17106" s="14">
        <f>AND(vyberHrace&lt;&gt;"",ISNUMBER(SEARCH(vyberHrace,$B17106)))</f>
      </c>
      <c r="M17106" s="14">
        <f>AND($I17106=MID(kododd,1,2),$J17106=MID(kododd,3,3))</f>
      </c>
    </row>
    <row r="17107">
      <c r="A17107" s="95">
        <v>54211</v>
      </c>
      <c r="B17107" s="93" t="s">
        <v>908</v>
      </c>
      <c r="C17107" s="93" t="s">
        <v>1439</v>
      </c>
      <c r="G17107" s="95">
        <v>0</v>
      </c>
      <c r="H17107" s="93" t="s">
        <v>8976</v>
      </c>
      <c r="I17107" s="93" t="s">
        <v>23896</v>
      </c>
      <c r="J17107" s="93" t="s">
        <v>20948</v>
      </c>
      <c r="K17107" s="93" t="s">
        <v>1503</v>
      </c>
      <c r="L17107" s="14">
        <f>AND(vyberHrace&lt;&gt;"",ISNUMBER(SEARCH(vyberHrace,$B17107)))</f>
      </c>
      <c r="M17107" s="14">
        <f>AND($I17107=MID(kododd,1,2),$J17107=MID(kododd,3,3))</f>
      </c>
    </row>
    <row r="17108">
      <c r="A17108" s="95">
        <v>56680</v>
      </c>
      <c r="B17108" s="93" t="s">
        <v>22703</v>
      </c>
      <c r="C17108" s="93" t="s">
        <v>1412</v>
      </c>
      <c r="D17108" s="95">
        <v>1227</v>
      </c>
      <c r="F17108" s="95">
        <v>23783982</v>
      </c>
      <c r="G17108" s="95">
        <v>250</v>
      </c>
      <c r="H17108" s="93" t="s">
        <v>8976</v>
      </c>
      <c r="I17108" s="93" t="s">
        <v>23896</v>
      </c>
      <c r="J17108" s="93" t="s">
        <v>20874</v>
      </c>
      <c r="K17108" s="93" t="s">
        <v>1964</v>
      </c>
      <c r="L17108" s="14">
        <f>AND(vyberHrace&lt;&gt;"",ISNUMBER(SEARCH(vyberHrace,$B17108)))</f>
      </c>
      <c r="M17108" s="14">
        <f>AND($I17108=MID(kododd,1,2),$J17108=MID(kododd,3,3))</f>
      </c>
    </row>
    <row r="17109">
      <c r="A17109" s="95">
        <v>56681</v>
      </c>
      <c r="B17109" s="93" t="s">
        <v>22704</v>
      </c>
      <c r="C17109" s="93" t="s">
        <v>1402</v>
      </c>
      <c r="F17109" s="95">
        <v>23786477</v>
      </c>
      <c r="G17109" s="95">
        <v>250</v>
      </c>
      <c r="H17109" s="93" t="s">
        <v>8976</v>
      </c>
      <c r="I17109" s="93" t="s">
        <v>23896</v>
      </c>
      <c r="J17109" s="93" t="s">
        <v>20874</v>
      </c>
      <c r="K17109" s="93" t="s">
        <v>1964</v>
      </c>
      <c r="L17109" s="14">
        <f>AND(vyberHrace&lt;&gt;"",ISNUMBER(SEARCH(vyberHrace,$B17109)))</f>
      </c>
      <c r="M17109" s="14">
        <f>AND($I17109=MID(kododd,1,2),$J17109=MID(kododd,3,3))</f>
      </c>
    </row>
    <row r="17110">
      <c r="A17110" s="95">
        <v>59266</v>
      </c>
      <c r="B17110" s="93" t="s">
        <v>25692</v>
      </c>
      <c r="C17110" s="93" t="s">
        <v>1436</v>
      </c>
      <c r="G17110" s="95">
        <v>0</v>
      </c>
      <c r="H17110" s="93" t="s">
        <v>8976</v>
      </c>
      <c r="I17110" s="93" t="s">
        <v>23896</v>
      </c>
      <c r="J17110" s="93" t="s">
        <v>23412</v>
      </c>
      <c r="K17110" s="93" t="s">
        <v>21367</v>
      </c>
      <c r="L17110" s="14">
        <f>AND(vyberHrace&lt;&gt;"",ISNUMBER(SEARCH(vyberHrace,$B17110)))</f>
      </c>
      <c r="M17110" s="14">
        <f>AND($I17110=MID(kododd,1,2),$J17110=MID(kododd,3,3))</f>
      </c>
    </row>
    <row r="17111">
      <c r="A17111" s="95">
        <v>56310</v>
      </c>
      <c r="B17111" s="93" t="s">
        <v>22780</v>
      </c>
      <c r="C17111" s="93" t="s">
        <v>1420</v>
      </c>
      <c r="G17111" s="95">
        <v>250</v>
      </c>
      <c r="H17111" s="93" t="s">
        <v>8976</v>
      </c>
      <c r="I17111" s="93" t="s">
        <v>23896</v>
      </c>
      <c r="J17111" s="93" t="s">
        <v>20954</v>
      </c>
      <c r="K17111" s="93" t="s">
        <v>133</v>
      </c>
      <c r="L17111" s="14">
        <f>AND(vyberHrace&lt;&gt;"",ISNUMBER(SEARCH(vyberHrace,$B17111)))</f>
      </c>
      <c r="M17111" s="14">
        <f>AND($I17111=MID(kododd,1,2),$J17111=MID(kododd,3,3))</f>
      </c>
    </row>
    <row r="17112">
      <c r="A17112" s="95">
        <v>62680</v>
      </c>
      <c r="B17112" s="93" t="s">
        <v>29382</v>
      </c>
      <c r="C17112" s="93" t="s">
        <v>1448</v>
      </c>
      <c r="G17112" s="95">
        <v>250</v>
      </c>
      <c r="H17112" s="93" t="s">
        <v>8976</v>
      </c>
      <c r="I17112" s="93" t="s">
        <v>23896</v>
      </c>
      <c r="J17112" s="93" t="s">
        <v>20927</v>
      </c>
      <c r="K17112" s="93" t="s">
        <v>1501</v>
      </c>
      <c r="L17112" s="14">
        <f>AND(vyberHrace&lt;&gt;"",ISNUMBER(SEARCH(vyberHrace,$B17112)))</f>
      </c>
      <c r="M17112" s="14">
        <f>AND($I17112=MID(kododd,1,2),$J17112=MID(kododd,3,3))</f>
      </c>
    </row>
    <row r="17113">
      <c r="A17113" s="95">
        <v>61299</v>
      </c>
      <c r="B17113" s="93" t="s">
        <v>27505</v>
      </c>
      <c r="C17113" s="93" t="s">
        <v>1454</v>
      </c>
      <c r="D17113" s="95">
        <v>1285</v>
      </c>
      <c r="G17113" s="95">
        <v>250</v>
      </c>
      <c r="H17113" s="93" t="s">
        <v>8976</v>
      </c>
      <c r="I17113" s="93" t="s">
        <v>23896</v>
      </c>
      <c r="J17113" s="93" t="s">
        <v>20874</v>
      </c>
      <c r="K17113" s="93" t="s">
        <v>1964</v>
      </c>
      <c r="L17113" s="14">
        <f>AND(vyberHrace&lt;&gt;"",ISNUMBER(SEARCH(vyberHrace,$B17113)))</f>
      </c>
      <c r="M17113" s="14">
        <f>AND($I17113=MID(kododd,1,2),$J17113=MID(kododd,3,3))</f>
      </c>
    </row>
    <row r="17114">
      <c r="A17114" s="95">
        <v>47647</v>
      </c>
      <c r="B17114" s="93" t="s">
        <v>17793</v>
      </c>
      <c r="C17114" s="93" t="s">
        <v>1408</v>
      </c>
      <c r="G17114" s="95">
        <v>0</v>
      </c>
      <c r="H17114" s="93" t="s">
        <v>8976</v>
      </c>
      <c r="I17114" s="93" t="s">
        <v>23896</v>
      </c>
      <c r="J17114" s="93" t="s">
        <v>20874</v>
      </c>
      <c r="K17114" s="93" t="s">
        <v>1964</v>
      </c>
      <c r="L17114" s="14">
        <f>AND(vyberHrace&lt;&gt;"",ISNUMBER(SEARCH(vyberHrace,$B17114)))</f>
      </c>
      <c r="M17114" s="14">
        <f>AND($I17114=MID(kododd,1,2),$J17114=MID(kododd,3,3))</f>
      </c>
    </row>
    <row r="17115">
      <c r="A17115" s="95">
        <v>32674</v>
      </c>
      <c r="B17115" s="93" t="s">
        <v>17796</v>
      </c>
      <c r="C17115" s="93" t="s">
        <v>1407</v>
      </c>
      <c r="D17115" s="95">
        <v>1475</v>
      </c>
      <c r="G17115" s="95">
        <v>250</v>
      </c>
      <c r="H17115" s="93" t="s">
        <v>8976</v>
      </c>
      <c r="I17115" s="93" t="s">
        <v>23896</v>
      </c>
      <c r="J17115" s="93" t="s">
        <v>20939</v>
      </c>
      <c r="K17115" s="93" t="s">
        <v>5627</v>
      </c>
      <c r="L17115" s="14">
        <f>AND(vyberHrace&lt;&gt;"",ISNUMBER(SEARCH(vyberHrace,$B17115)))</f>
      </c>
      <c r="M17115" s="14">
        <f>AND($I17115=MID(kododd,1,2),$J17115=MID(kododd,3,3))</f>
      </c>
    </row>
    <row r="17116">
      <c r="A17116" s="95">
        <v>15906</v>
      </c>
      <c r="B17116" s="93" t="s">
        <v>17800</v>
      </c>
      <c r="C17116" s="93" t="s">
        <v>1403</v>
      </c>
      <c r="D17116" s="95">
        <v>1846</v>
      </c>
      <c r="E17116" s="95">
        <v>1917</v>
      </c>
      <c r="F17116" s="95">
        <v>337595</v>
      </c>
      <c r="G17116" s="95">
        <v>250</v>
      </c>
      <c r="H17116" s="93" t="s">
        <v>8976</v>
      </c>
      <c r="I17116" s="93" t="s">
        <v>23896</v>
      </c>
      <c r="J17116" s="93" t="s">
        <v>20954</v>
      </c>
      <c r="K17116" s="93" t="s">
        <v>133</v>
      </c>
      <c r="L17116" s="14">
        <f>AND(vyberHrace&lt;&gt;"",ISNUMBER(SEARCH(vyberHrace,$B17116)))</f>
      </c>
      <c r="M17116" s="14">
        <f>AND($I17116=MID(kododd,1,2),$J17116=MID(kododd,3,3))</f>
      </c>
    </row>
    <row r="17117">
      <c r="A17117" s="95">
        <v>39017</v>
      </c>
      <c r="B17117" s="93" t="s">
        <v>17818</v>
      </c>
      <c r="C17117" s="93" t="s">
        <v>1421</v>
      </c>
      <c r="D17117" s="95">
        <v>1114</v>
      </c>
      <c r="F17117" s="95">
        <v>23769360</v>
      </c>
      <c r="G17117" s="95">
        <v>250</v>
      </c>
      <c r="H17117" s="93" t="s">
        <v>8976</v>
      </c>
      <c r="I17117" s="93" t="s">
        <v>23896</v>
      </c>
      <c r="J17117" s="93" t="s">
        <v>20882</v>
      </c>
      <c r="K17117" s="93" t="s">
        <v>5088</v>
      </c>
      <c r="L17117" s="14">
        <f>AND(vyberHrace&lt;&gt;"",ISNUMBER(SEARCH(vyberHrace,$B17117)))</f>
      </c>
      <c r="M17117" s="14">
        <f>AND($I17117=MID(kododd,1,2),$J17117=MID(kododd,3,3))</f>
      </c>
    </row>
    <row r="17118">
      <c r="A17118" s="95">
        <v>1430</v>
      </c>
      <c r="B17118" s="93" t="s">
        <v>20164</v>
      </c>
      <c r="C17118" s="93" t="s">
        <v>1471</v>
      </c>
      <c r="D17118" s="95">
        <v>1858</v>
      </c>
      <c r="E17118" s="95">
        <v>1938</v>
      </c>
      <c r="F17118" s="95">
        <v>305960</v>
      </c>
      <c r="G17118" s="95">
        <v>250</v>
      </c>
      <c r="H17118" s="93" t="s">
        <v>8976</v>
      </c>
      <c r="I17118" s="93" t="s">
        <v>23896</v>
      </c>
      <c r="J17118" s="93" t="s">
        <v>20943</v>
      </c>
      <c r="K17118" s="93" t="s">
        <v>9089</v>
      </c>
      <c r="L17118" s="14">
        <f>AND(vyberHrace&lt;&gt;"",ISNUMBER(SEARCH(vyberHrace,$B17118)))</f>
      </c>
      <c r="M17118" s="14">
        <f>AND($I17118=MID(kododd,1,2),$J17118=MID(kododd,3,3))</f>
      </c>
    </row>
    <row r="17119">
      <c r="A17119" s="95">
        <v>58950</v>
      </c>
      <c r="B17119" s="93" t="s">
        <v>20167</v>
      </c>
      <c r="C17119" s="93" t="s">
        <v>1406</v>
      </c>
      <c r="D17119" s="95">
        <v>1007</v>
      </c>
      <c r="G17119" s="95">
        <v>250</v>
      </c>
      <c r="H17119" s="93" t="s">
        <v>8976</v>
      </c>
      <c r="I17119" s="93" t="s">
        <v>23896</v>
      </c>
      <c r="J17119" s="93" t="s">
        <v>20985</v>
      </c>
      <c r="K17119" s="93" t="s">
        <v>23922</v>
      </c>
      <c r="L17119" s="14">
        <f>AND(vyberHrace&lt;&gt;"",ISNUMBER(SEARCH(vyberHrace,$B17119)))</f>
      </c>
      <c r="M17119" s="14">
        <f>AND($I17119=MID(kododd,1,2),$J17119=MID(kododd,3,3))</f>
      </c>
    </row>
    <row r="17120">
      <c r="A17120" s="95">
        <v>40881</v>
      </c>
      <c r="B17120" s="93" t="s">
        <v>20171</v>
      </c>
      <c r="C17120" s="93" t="s">
        <v>1414</v>
      </c>
      <c r="D17120" s="95">
        <v>1235</v>
      </c>
      <c r="G17120" s="95">
        <v>250</v>
      </c>
      <c r="H17120" s="93" t="s">
        <v>8976</v>
      </c>
      <c r="I17120" s="93" t="s">
        <v>23896</v>
      </c>
      <c r="J17120" s="93" t="s">
        <v>20937</v>
      </c>
      <c r="K17120" s="93" t="s">
        <v>5603</v>
      </c>
      <c r="L17120" s="14">
        <f>AND(vyberHrace&lt;&gt;"",ISNUMBER(SEARCH(vyberHrace,$B17120)))</f>
      </c>
      <c r="M17120" s="14">
        <f>AND($I17120=MID(kododd,1,2),$J17120=MID(kododd,3,3))</f>
      </c>
    </row>
    <row r="17121">
      <c r="A17121" s="95">
        <v>54546</v>
      </c>
      <c r="B17121" s="93" t="s">
        <v>852</v>
      </c>
      <c r="C17121" s="93" t="s">
        <v>1444</v>
      </c>
      <c r="G17121" s="95">
        <v>0</v>
      </c>
      <c r="H17121" s="93" t="s">
        <v>8976</v>
      </c>
      <c r="I17121" s="93" t="s">
        <v>23896</v>
      </c>
      <c r="J17121" s="93" t="s">
        <v>20874</v>
      </c>
      <c r="K17121" s="93" t="s">
        <v>1964</v>
      </c>
      <c r="L17121" s="14">
        <f>AND(vyberHrace&lt;&gt;"",ISNUMBER(SEARCH(vyberHrace,$B17121)))</f>
      </c>
      <c r="M17121" s="14">
        <f>AND($I17121=MID(kododd,1,2),$J17121=MID(kododd,3,3))</f>
      </c>
    </row>
    <row r="17122">
      <c r="A17122" s="95">
        <v>63805</v>
      </c>
      <c r="B17122" s="93" t="s">
        <v>30014</v>
      </c>
      <c r="C17122" s="93" t="s">
        <v>1416</v>
      </c>
      <c r="G17122" s="95">
        <v>250</v>
      </c>
      <c r="H17122" s="93" t="s">
        <v>8976</v>
      </c>
      <c r="I17122" s="93" t="s">
        <v>23896</v>
      </c>
      <c r="J17122" s="93" t="s">
        <v>20961</v>
      </c>
      <c r="K17122" s="93" t="s">
        <v>5583</v>
      </c>
      <c r="L17122" s="14">
        <f>AND(vyberHrace&lt;&gt;"",ISNUMBER(SEARCH(vyberHrace,$B17122)))</f>
      </c>
      <c r="M17122" s="14">
        <f>AND($I17122=MID(kododd,1,2),$J17122=MID(kododd,3,3))</f>
      </c>
    </row>
    <row r="17123">
      <c r="A17123" s="95">
        <v>55278</v>
      </c>
      <c r="B17123" s="93" t="s">
        <v>938</v>
      </c>
      <c r="C17123" s="93" t="s">
        <v>1409</v>
      </c>
      <c r="G17123" s="95">
        <v>0</v>
      </c>
      <c r="H17123" s="93" t="s">
        <v>8976</v>
      </c>
      <c r="I17123" s="93" t="s">
        <v>23896</v>
      </c>
      <c r="J17123" s="93" t="s">
        <v>21001</v>
      </c>
      <c r="K17123" s="93" t="s">
        <v>6547</v>
      </c>
      <c r="L17123" s="14">
        <f>AND(vyberHrace&lt;&gt;"",ISNUMBER(SEARCH(vyberHrace,$B17123)))</f>
      </c>
      <c r="M17123" s="14">
        <f>AND($I17123=MID(kododd,1,2),$J17123=MID(kododd,3,3))</f>
      </c>
    </row>
    <row r="17124">
      <c r="A17124" s="95">
        <v>3312</v>
      </c>
      <c r="B17124" s="93" t="s">
        <v>20187</v>
      </c>
      <c r="C17124" s="93" t="s">
        <v>1442</v>
      </c>
      <c r="D17124" s="95">
        <v>1850</v>
      </c>
      <c r="F17124" s="95">
        <v>316172</v>
      </c>
      <c r="G17124" s="95">
        <v>250</v>
      </c>
      <c r="H17124" s="93" t="s">
        <v>8976</v>
      </c>
      <c r="I17124" s="93" t="s">
        <v>23896</v>
      </c>
      <c r="J17124" s="93" t="s">
        <v>20920</v>
      </c>
      <c r="K17124" s="93" t="s">
        <v>3592</v>
      </c>
      <c r="L17124" s="14">
        <f>AND(vyberHrace&lt;&gt;"",ISNUMBER(SEARCH(vyberHrace,$B17124)))</f>
      </c>
      <c r="M17124" s="14">
        <f>AND($I17124=MID(kododd,1,2),$J17124=MID(kododd,3,3))</f>
      </c>
    </row>
    <row r="17125">
      <c r="A17125" s="95">
        <v>6704</v>
      </c>
      <c r="B17125" s="93" t="s">
        <v>20189</v>
      </c>
      <c r="C17125" s="93" t="s">
        <v>1456</v>
      </c>
      <c r="D17125" s="95">
        <v>1687</v>
      </c>
      <c r="F17125" s="95">
        <v>23723335</v>
      </c>
      <c r="G17125" s="95">
        <v>0</v>
      </c>
      <c r="H17125" s="93" t="s">
        <v>8976</v>
      </c>
      <c r="I17125" s="93" t="s">
        <v>23896</v>
      </c>
      <c r="J17125" s="93" t="s">
        <v>20895</v>
      </c>
      <c r="K17125" s="93" t="s">
        <v>6043</v>
      </c>
      <c r="L17125" s="14">
        <f>AND(vyberHrace&lt;&gt;"",ISNUMBER(SEARCH(vyberHrace,$B17125)))</f>
      </c>
      <c r="M17125" s="14">
        <f>AND($I17125=MID(kododd,1,2),$J17125=MID(kododd,3,3))</f>
      </c>
    </row>
    <row r="17126">
      <c r="A17126" s="95">
        <v>60153</v>
      </c>
      <c r="B17126" s="93" t="s">
        <v>26619</v>
      </c>
      <c r="C17126" s="93" t="s">
        <v>1424</v>
      </c>
      <c r="G17126" s="95">
        <v>250</v>
      </c>
      <c r="H17126" s="93" t="s">
        <v>8976</v>
      </c>
      <c r="I17126" s="93" t="s">
        <v>23896</v>
      </c>
      <c r="J17126" s="93" t="s">
        <v>20855</v>
      </c>
      <c r="K17126" s="93" t="s">
        <v>6857</v>
      </c>
      <c r="L17126" s="14">
        <f>AND(vyberHrace&lt;&gt;"",ISNUMBER(SEARCH(vyberHrace,$B17126)))</f>
      </c>
      <c r="M17126" s="14">
        <f>AND($I17126=MID(kododd,1,2),$J17126=MID(kododd,3,3))</f>
      </c>
    </row>
    <row r="17127">
      <c r="A17127" s="95">
        <v>58555</v>
      </c>
      <c r="B17127" s="93" t="s">
        <v>25052</v>
      </c>
      <c r="C17127" s="93" t="s">
        <v>1406</v>
      </c>
      <c r="G17127" s="95">
        <v>0</v>
      </c>
      <c r="H17127" s="93" t="s">
        <v>8976</v>
      </c>
      <c r="I17127" s="93" t="s">
        <v>23896</v>
      </c>
      <c r="J17127" s="93" t="s">
        <v>20954</v>
      </c>
      <c r="K17127" s="93" t="s">
        <v>133</v>
      </c>
      <c r="L17127" s="14">
        <f>AND(vyberHrace&lt;&gt;"",ISNUMBER(SEARCH(vyberHrace,$B17127)))</f>
      </c>
      <c r="M17127" s="14">
        <f>AND($I17127=MID(kododd,1,2),$J17127=MID(kododd,3,3))</f>
      </c>
    </row>
    <row r="17128">
      <c r="A17128" s="95">
        <v>38698</v>
      </c>
      <c r="B17128" s="93" t="s">
        <v>20212</v>
      </c>
      <c r="C17128" s="93" t="s">
        <v>1452</v>
      </c>
      <c r="D17128" s="95">
        <v>1808</v>
      </c>
      <c r="E17128" s="95">
        <v>1897</v>
      </c>
      <c r="F17128" s="95">
        <v>384038</v>
      </c>
      <c r="G17128" s="95">
        <v>250</v>
      </c>
      <c r="H17128" s="93" t="s">
        <v>8976</v>
      </c>
      <c r="I17128" s="93" t="s">
        <v>23896</v>
      </c>
      <c r="J17128" s="93" t="s">
        <v>20939</v>
      </c>
      <c r="K17128" s="93" t="s">
        <v>5627</v>
      </c>
      <c r="L17128" s="14">
        <f>AND(vyberHrace&lt;&gt;"",ISNUMBER(SEARCH(vyberHrace,$B17128)))</f>
      </c>
      <c r="M17128" s="14">
        <f>AND($I17128=MID(kododd,1,2),$J17128=MID(kododd,3,3))</f>
      </c>
    </row>
    <row r="17129">
      <c r="A17129" s="95">
        <v>1782</v>
      </c>
      <c r="B17129" s="93" t="s">
        <v>20219</v>
      </c>
      <c r="C17129" s="93" t="s">
        <v>1415</v>
      </c>
      <c r="D17129" s="95">
        <v>2248</v>
      </c>
      <c r="E17129" s="95">
        <v>2241</v>
      </c>
      <c r="F17129" s="95">
        <v>309460</v>
      </c>
      <c r="G17129" s="95">
        <v>0</v>
      </c>
      <c r="H17129" s="93" t="s">
        <v>8976</v>
      </c>
      <c r="I17129" s="93" t="s">
        <v>23896</v>
      </c>
      <c r="J17129" s="93" t="s">
        <v>20864</v>
      </c>
      <c r="K17129" s="93" t="s">
        <v>26135</v>
      </c>
      <c r="L17129" s="14">
        <f>AND(vyberHrace&lt;&gt;"",ISNUMBER(SEARCH(vyberHrace,$B17129)))</f>
      </c>
      <c r="M17129" s="14">
        <f>AND($I17129=MID(kododd,1,2),$J17129=MID(kododd,3,3))</f>
      </c>
    </row>
    <row r="17130">
      <c r="A17130" s="95">
        <v>62088</v>
      </c>
      <c r="B17130" s="93" t="s">
        <v>28288</v>
      </c>
      <c r="C17130" s="93" t="s">
        <v>1420</v>
      </c>
      <c r="F17130" s="95">
        <v>571005587</v>
      </c>
      <c r="G17130" s="95">
        <v>250</v>
      </c>
      <c r="H17130" s="93" t="s">
        <v>8976</v>
      </c>
      <c r="I17130" s="93" t="s">
        <v>23896</v>
      </c>
      <c r="J17130" s="93" t="s">
        <v>20864</v>
      </c>
      <c r="K17130" s="93" t="s">
        <v>26135</v>
      </c>
      <c r="L17130" s="14">
        <f>AND(vyberHrace&lt;&gt;"",ISNUMBER(SEARCH(vyberHrace,$B17130)))</f>
      </c>
      <c r="M17130" s="14">
        <f>AND($I17130=MID(kododd,1,2),$J17130=MID(kododd,3,3))</f>
      </c>
    </row>
    <row r="17131">
      <c r="A17131" s="95">
        <v>36956</v>
      </c>
      <c r="B17131" s="93" t="s">
        <v>20227</v>
      </c>
      <c r="C17131" s="93" t="s">
        <v>1436</v>
      </c>
      <c r="D17131" s="95">
        <v>1517</v>
      </c>
      <c r="G17131" s="95">
        <v>0</v>
      </c>
      <c r="H17131" s="93" t="s">
        <v>8976</v>
      </c>
      <c r="I17131" s="93" t="s">
        <v>23896</v>
      </c>
      <c r="J17131" s="93" t="s">
        <v>20937</v>
      </c>
      <c r="K17131" s="93" t="s">
        <v>5603</v>
      </c>
      <c r="L17131" s="14">
        <f>AND(vyberHrace&lt;&gt;"",ISNUMBER(SEARCH(vyberHrace,$B17131)))</f>
      </c>
      <c r="M17131" s="14">
        <f>AND($I17131=MID(kododd,1,2),$J17131=MID(kododd,3,3))</f>
      </c>
    </row>
    <row r="17132">
      <c r="A17132" s="95">
        <v>63318</v>
      </c>
      <c r="B17132" s="93" t="s">
        <v>29383</v>
      </c>
      <c r="C17132" s="93" t="s">
        <v>1488</v>
      </c>
      <c r="G17132" s="95">
        <v>250</v>
      </c>
      <c r="H17132" s="93" t="s">
        <v>8976</v>
      </c>
      <c r="I17132" s="93" t="s">
        <v>23896</v>
      </c>
      <c r="J17132" s="93" t="s">
        <v>20997</v>
      </c>
      <c r="K17132" s="93" t="s">
        <v>7827</v>
      </c>
      <c r="L17132" s="14">
        <f>AND(vyberHrace&lt;&gt;"",ISNUMBER(SEARCH(vyberHrace,$B17132)))</f>
      </c>
      <c r="M17132" s="14">
        <f>AND($I17132=MID(kododd,1,2),$J17132=MID(kododd,3,3))</f>
      </c>
    </row>
    <row r="17133">
      <c r="A17133" s="95">
        <v>63024</v>
      </c>
      <c r="B17133" s="93" t="s">
        <v>29384</v>
      </c>
      <c r="C17133" s="93" t="s">
        <v>1486</v>
      </c>
      <c r="G17133" s="95">
        <v>250</v>
      </c>
      <c r="H17133" s="93" t="s">
        <v>8976</v>
      </c>
      <c r="I17133" s="93" t="s">
        <v>23896</v>
      </c>
      <c r="J17133" s="93" t="s">
        <v>20997</v>
      </c>
      <c r="K17133" s="93" t="s">
        <v>7827</v>
      </c>
      <c r="L17133" s="14">
        <f>AND(vyberHrace&lt;&gt;"",ISNUMBER(SEARCH(vyberHrace,$B17133)))</f>
      </c>
      <c r="M17133" s="14">
        <f>AND($I17133=MID(kododd,1,2),$J17133=MID(kododd,3,3))</f>
      </c>
    </row>
    <row r="17134">
      <c r="A17134" s="95">
        <v>790</v>
      </c>
      <c r="B17134" s="93" t="s">
        <v>19639</v>
      </c>
      <c r="C17134" s="93" t="s">
        <v>1435</v>
      </c>
      <c r="D17134" s="95">
        <v>1701</v>
      </c>
      <c r="E17134" s="95">
        <v>1913</v>
      </c>
      <c r="F17134" s="95">
        <v>309702</v>
      </c>
      <c r="G17134" s="95">
        <v>250</v>
      </c>
      <c r="H17134" s="93" t="s">
        <v>8976</v>
      </c>
      <c r="I17134" s="93" t="s">
        <v>23896</v>
      </c>
      <c r="J17134" s="93" t="s">
        <v>20920</v>
      </c>
      <c r="K17134" s="93" t="s">
        <v>3592</v>
      </c>
      <c r="L17134" s="14">
        <f>AND(vyberHrace&lt;&gt;"",ISNUMBER(SEARCH(vyberHrace,$B17134)))</f>
      </c>
      <c r="M17134" s="14">
        <f>AND($I17134=MID(kododd,1,2),$J17134=MID(kododd,3,3))</f>
      </c>
    </row>
    <row r="17135">
      <c r="A17135" s="95">
        <v>62020</v>
      </c>
      <c r="B17135" s="93" t="s">
        <v>28222</v>
      </c>
      <c r="C17135" s="93" t="s">
        <v>1400</v>
      </c>
      <c r="G17135" s="95">
        <v>250</v>
      </c>
      <c r="H17135" s="93" t="s">
        <v>8976</v>
      </c>
      <c r="I17135" s="93" t="s">
        <v>23896</v>
      </c>
      <c r="J17135" s="93" t="s">
        <v>20958</v>
      </c>
      <c r="K17135" s="93" t="s">
        <v>5161</v>
      </c>
      <c r="L17135" s="14">
        <f>AND(vyberHrace&lt;&gt;"",ISNUMBER(SEARCH(vyberHrace,$B17135)))</f>
      </c>
      <c r="M17135" s="14">
        <f>AND($I17135=MID(kododd,1,2),$J17135=MID(kododd,3,3))</f>
      </c>
    </row>
    <row r="17136">
      <c r="A17136" s="95">
        <v>1603</v>
      </c>
      <c r="B17136" s="93" t="s">
        <v>19646</v>
      </c>
      <c r="C17136" s="93" t="s">
        <v>1463</v>
      </c>
      <c r="D17136" s="95">
        <v>1888</v>
      </c>
      <c r="E17136" s="95">
        <v>1920</v>
      </c>
      <c r="F17136" s="95">
        <v>312347</v>
      </c>
      <c r="G17136" s="95">
        <v>250</v>
      </c>
      <c r="H17136" s="93" t="s">
        <v>8976</v>
      </c>
      <c r="I17136" s="93" t="s">
        <v>23896</v>
      </c>
      <c r="J17136" s="93" t="s">
        <v>20856</v>
      </c>
      <c r="K17136" s="93" t="s">
        <v>6885</v>
      </c>
      <c r="L17136" s="14">
        <f>AND(vyberHrace&lt;&gt;"",ISNUMBER(SEARCH(vyberHrace,$B17136)))</f>
      </c>
      <c r="M17136" s="14">
        <f>AND($I17136=MID(kododd,1,2),$J17136=MID(kododd,3,3))</f>
      </c>
    </row>
    <row r="17137">
      <c r="A17137" s="95">
        <v>2653</v>
      </c>
      <c r="B17137" s="93" t="s">
        <v>19649</v>
      </c>
      <c r="C17137" s="93" t="s">
        <v>1467</v>
      </c>
      <c r="D17137" s="95">
        <v>1745</v>
      </c>
      <c r="G17137" s="95">
        <v>0</v>
      </c>
      <c r="H17137" s="93" t="s">
        <v>8976</v>
      </c>
      <c r="I17137" s="93" t="s">
        <v>23896</v>
      </c>
      <c r="J17137" s="93" t="s">
        <v>20927</v>
      </c>
      <c r="K17137" s="93" t="s">
        <v>1501</v>
      </c>
      <c r="L17137" s="14">
        <f>AND(vyberHrace&lt;&gt;"",ISNUMBER(SEARCH(vyberHrace,$B17137)))</f>
      </c>
      <c r="M17137" s="14">
        <f>AND($I17137=MID(kododd,1,2),$J17137=MID(kododd,3,3))</f>
      </c>
    </row>
    <row r="17138">
      <c r="A17138" s="95">
        <v>37566</v>
      </c>
      <c r="B17138" s="93" t="s">
        <v>19660</v>
      </c>
      <c r="C17138" s="93" t="s">
        <v>1419</v>
      </c>
      <c r="D17138" s="95">
        <v>2047</v>
      </c>
      <c r="E17138" s="95">
        <v>2059</v>
      </c>
      <c r="F17138" s="95">
        <v>381764</v>
      </c>
      <c r="G17138" s="95">
        <v>250</v>
      </c>
      <c r="H17138" s="93" t="s">
        <v>8976</v>
      </c>
      <c r="I17138" s="93" t="s">
        <v>23896</v>
      </c>
      <c r="J17138" s="93" t="s">
        <v>20855</v>
      </c>
      <c r="K17138" s="93" t="s">
        <v>6857</v>
      </c>
      <c r="L17138" s="14">
        <f>AND(vyberHrace&lt;&gt;"",ISNUMBER(SEARCH(vyberHrace,$B17138)))</f>
      </c>
      <c r="M17138" s="14">
        <f>AND($I17138=MID(kododd,1,2),$J17138=MID(kododd,3,3))</f>
      </c>
    </row>
    <row r="17139">
      <c r="A17139" s="95">
        <v>37505</v>
      </c>
      <c r="B17139" s="93" t="s">
        <v>21124</v>
      </c>
      <c r="C17139" s="93" t="s">
        <v>1399</v>
      </c>
      <c r="D17139" s="95">
        <v>1761</v>
      </c>
      <c r="E17139" s="95">
        <v>1855</v>
      </c>
      <c r="F17139" s="95">
        <v>381772</v>
      </c>
      <c r="G17139" s="95">
        <v>0</v>
      </c>
      <c r="H17139" s="93" t="s">
        <v>8976</v>
      </c>
      <c r="I17139" s="93" t="s">
        <v>23896</v>
      </c>
      <c r="J17139" s="93" t="s">
        <v>20855</v>
      </c>
      <c r="K17139" s="93" t="s">
        <v>6857</v>
      </c>
      <c r="L17139" s="14">
        <f>AND(vyberHrace&lt;&gt;"",ISNUMBER(SEARCH(vyberHrace,$B17139)))</f>
      </c>
      <c r="M17139" s="14">
        <f>AND($I17139=MID(kododd,1,2),$J17139=MID(kododd,3,3))</f>
      </c>
    </row>
    <row r="17140">
      <c r="A17140" s="95">
        <v>47087</v>
      </c>
      <c r="B17140" s="93" t="s">
        <v>14091</v>
      </c>
      <c r="C17140" s="93" t="s">
        <v>1406</v>
      </c>
      <c r="G17140" s="95">
        <v>250</v>
      </c>
      <c r="H17140" s="93" t="s">
        <v>8976</v>
      </c>
      <c r="I17140" s="93" t="s">
        <v>23896</v>
      </c>
      <c r="J17140" s="93" t="s">
        <v>20942</v>
      </c>
      <c r="K17140" s="93" t="s">
        <v>5629</v>
      </c>
      <c r="L17140" s="14">
        <f>AND(vyberHrace&lt;&gt;"",ISNUMBER(SEARCH(vyberHrace,$B17140)))</f>
      </c>
      <c r="M17140" s="14">
        <f>AND($I17140=MID(kododd,1,2),$J17140=MID(kododd,3,3))</f>
      </c>
    </row>
    <row r="17141">
      <c r="A17141" s="95">
        <v>63908</v>
      </c>
      <c r="B17141" s="93" t="s">
        <v>30111</v>
      </c>
      <c r="C17141" s="93" t="s">
        <v>1420</v>
      </c>
      <c r="D17141" s="95">
        <v>80445</v>
      </c>
      <c r="E17141" s="95">
        <v>80445</v>
      </c>
      <c r="G17141" s="95">
        <v>250</v>
      </c>
      <c r="H17141" s="93" t="s">
        <v>8976</v>
      </c>
      <c r="I17141" s="93" t="s">
        <v>23896</v>
      </c>
      <c r="J17141" s="93" t="s">
        <v>20935</v>
      </c>
      <c r="K17141" s="93" t="s">
        <v>23916</v>
      </c>
      <c r="L17141" s="14">
        <f>AND(vyberHrace&lt;&gt;"",ISNUMBER(SEARCH(vyberHrace,$B17141)))</f>
      </c>
      <c r="M17141" s="14">
        <f>AND($I17141=MID(kododd,1,2),$J17141=MID(kododd,3,3))</f>
      </c>
    </row>
    <row r="17142">
      <c r="A17142" s="95">
        <v>61395</v>
      </c>
      <c r="B17142" s="93" t="s">
        <v>786</v>
      </c>
      <c r="C17142" s="93" t="s">
        <v>1453</v>
      </c>
      <c r="F17142" s="95">
        <v>23797550</v>
      </c>
      <c r="G17142" s="95">
        <v>250</v>
      </c>
      <c r="H17142" s="93" t="s">
        <v>8976</v>
      </c>
      <c r="I17142" s="93" t="s">
        <v>23896</v>
      </c>
      <c r="J17142" s="93" t="s">
        <v>20915</v>
      </c>
      <c r="K17142" s="93" t="s">
        <v>26150</v>
      </c>
      <c r="L17142" s="14">
        <f>AND(vyberHrace&lt;&gt;"",ISNUMBER(SEARCH(vyberHrace,$B17142)))</f>
      </c>
      <c r="M17142" s="14">
        <f>AND($I17142=MID(kododd,1,2),$J17142=MID(kododd,3,3))</f>
      </c>
    </row>
    <row r="17143">
      <c r="A17143" s="95">
        <v>15759</v>
      </c>
      <c r="B17143" s="93" t="s">
        <v>21042</v>
      </c>
      <c r="C17143" s="93" t="s">
        <v>1456</v>
      </c>
      <c r="D17143" s="95">
        <v>1440</v>
      </c>
      <c r="F17143" s="95">
        <v>23744480</v>
      </c>
      <c r="G17143" s="95">
        <v>250</v>
      </c>
      <c r="H17143" s="93" t="s">
        <v>8976</v>
      </c>
      <c r="I17143" s="93" t="s">
        <v>23896</v>
      </c>
      <c r="J17143" s="93" t="s">
        <v>20924</v>
      </c>
      <c r="K17143" s="93" t="s">
        <v>6896</v>
      </c>
      <c r="L17143" s="14">
        <f>AND(vyberHrace&lt;&gt;"",ISNUMBER(SEARCH(vyberHrace,$B17143)))</f>
      </c>
      <c r="M17143" s="14">
        <f>AND($I17143=MID(kododd,1,2),$J17143=MID(kododd,3,3))</f>
      </c>
    </row>
    <row r="17144">
      <c r="A17144" s="95">
        <v>56153</v>
      </c>
      <c r="B17144" s="93" t="s">
        <v>22705</v>
      </c>
      <c r="C17144" s="93" t="s">
        <v>1406</v>
      </c>
      <c r="G17144" s="95">
        <v>0</v>
      </c>
      <c r="H17144" s="93" t="s">
        <v>8976</v>
      </c>
      <c r="I17144" s="93" t="s">
        <v>23896</v>
      </c>
      <c r="J17144" s="93" t="s">
        <v>20874</v>
      </c>
      <c r="K17144" s="93" t="s">
        <v>1964</v>
      </c>
      <c r="L17144" s="14">
        <f>AND(vyberHrace&lt;&gt;"",ISNUMBER(SEARCH(vyberHrace,$B17144)))</f>
      </c>
      <c r="M17144" s="14">
        <f>AND($I17144=MID(kododd,1,2),$J17144=MID(kododd,3,3))</f>
      </c>
    </row>
    <row r="17145">
      <c r="A17145" s="95">
        <v>41555</v>
      </c>
      <c r="B17145" s="93" t="s">
        <v>15676</v>
      </c>
      <c r="C17145" s="93" t="s">
        <v>1419</v>
      </c>
      <c r="D17145" s="95">
        <v>1224</v>
      </c>
      <c r="F17145" s="95">
        <v>23744499</v>
      </c>
      <c r="G17145" s="95">
        <v>250</v>
      </c>
      <c r="H17145" s="93" t="s">
        <v>8976</v>
      </c>
      <c r="I17145" s="93" t="s">
        <v>23896</v>
      </c>
      <c r="J17145" s="93" t="s">
        <v>20924</v>
      </c>
      <c r="K17145" s="93" t="s">
        <v>6896</v>
      </c>
      <c r="L17145" s="14">
        <f>AND(vyberHrace&lt;&gt;"",ISNUMBER(SEARCH(vyberHrace,$B17145)))</f>
      </c>
      <c r="M17145" s="14">
        <f>AND($I17145=MID(kododd,1,2),$J17145=MID(kododd,3,3))</f>
      </c>
    </row>
    <row r="17146">
      <c r="A17146" s="95">
        <v>52345</v>
      </c>
      <c r="B17146" s="93" t="s">
        <v>3962</v>
      </c>
      <c r="C17146" s="93" t="s">
        <v>1420</v>
      </c>
      <c r="G17146" s="95">
        <v>0</v>
      </c>
      <c r="H17146" s="93" t="s">
        <v>8976</v>
      </c>
      <c r="I17146" s="93" t="s">
        <v>23896</v>
      </c>
      <c r="J17146" s="93" t="s">
        <v>20954</v>
      </c>
      <c r="K17146" s="93" t="s">
        <v>133</v>
      </c>
      <c r="L17146" s="14">
        <f>AND(vyberHrace&lt;&gt;"",ISNUMBER(SEARCH(vyberHrace,$B17146)))</f>
      </c>
      <c r="M17146" s="14">
        <f>AND($I17146=MID(kododd,1,2),$J17146=MID(kododd,3,3))</f>
      </c>
    </row>
    <row r="17147">
      <c r="A17147" s="95">
        <v>43692</v>
      </c>
      <c r="B17147" s="93" t="s">
        <v>13379</v>
      </c>
      <c r="C17147" s="93" t="s">
        <v>1407</v>
      </c>
      <c r="D17147" s="95">
        <v>1550</v>
      </c>
      <c r="F17147" s="95">
        <v>23705590</v>
      </c>
      <c r="G17147" s="95">
        <v>0</v>
      </c>
      <c r="H17147" s="93" t="s">
        <v>8976</v>
      </c>
      <c r="I17147" s="93" t="s">
        <v>23896</v>
      </c>
      <c r="J17147" s="93" t="s">
        <v>20975</v>
      </c>
      <c r="K17147" s="93" t="s">
        <v>4922</v>
      </c>
      <c r="L17147" s="14">
        <f>AND(vyberHrace&lt;&gt;"",ISNUMBER(SEARCH(vyberHrace,$B17147)))</f>
      </c>
      <c r="M17147" s="14">
        <f>AND($I17147=MID(kododd,1,2),$J17147=MID(kododd,3,3))</f>
      </c>
    </row>
    <row r="17148">
      <c r="A17148" s="95">
        <v>5333</v>
      </c>
      <c r="B17148" s="93" t="s">
        <v>15796</v>
      </c>
      <c r="C17148" s="93" t="s">
        <v>1439</v>
      </c>
      <c r="D17148" s="95">
        <v>2131</v>
      </c>
      <c r="E17148" s="95">
        <v>2130</v>
      </c>
      <c r="F17148" s="95">
        <v>317543</v>
      </c>
      <c r="G17148" s="95">
        <v>250</v>
      </c>
      <c r="H17148" s="93" t="s">
        <v>8976</v>
      </c>
      <c r="I17148" s="93" t="s">
        <v>23896</v>
      </c>
      <c r="J17148" s="93" t="s">
        <v>20962</v>
      </c>
      <c r="K17148" s="93" t="s">
        <v>3831</v>
      </c>
      <c r="L17148" s="14">
        <f>AND(vyberHrace&lt;&gt;"",ISNUMBER(SEARCH(vyberHrace,$B17148)))</f>
      </c>
      <c r="M17148" s="14">
        <f>AND($I17148=MID(kododd,1,2),$J17148=MID(kododd,3,3))</f>
      </c>
    </row>
    <row r="17149">
      <c r="A17149" s="95">
        <v>52306</v>
      </c>
      <c r="B17149" s="93" t="s">
        <v>3963</v>
      </c>
      <c r="C17149" s="93" t="s">
        <v>1416</v>
      </c>
      <c r="D17149" s="95">
        <v>1923</v>
      </c>
      <c r="E17149" s="95">
        <v>1995</v>
      </c>
      <c r="F17149" s="95">
        <v>23769378</v>
      </c>
      <c r="G17149" s="95">
        <v>250</v>
      </c>
      <c r="H17149" s="93" t="s">
        <v>8976</v>
      </c>
      <c r="I17149" s="93" t="s">
        <v>23896</v>
      </c>
      <c r="J17149" s="93" t="s">
        <v>20954</v>
      </c>
      <c r="K17149" s="93" t="s">
        <v>133</v>
      </c>
      <c r="L17149" s="14">
        <f>AND(vyberHrace&lt;&gt;"",ISNUMBER(SEARCH(vyberHrace,$B17149)))</f>
      </c>
      <c r="M17149" s="14">
        <f>AND($I17149=MID(kododd,1,2),$J17149=MID(kododd,3,3))</f>
      </c>
    </row>
    <row r="17150">
      <c r="A17150" s="95">
        <v>37736</v>
      </c>
      <c r="B17150" s="93" t="s">
        <v>13507</v>
      </c>
      <c r="C17150" s="93" t="s">
        <v>1415</v>
      </c>
      <c r="D17150" s="95">
        <v>1440</v>
      </c>
      <c r="G17150" s="95">
        <v>250</v>
      </c>
      <c r="H17150" s="93" t="s">
        <v>8976</v>
      </c>
      <c r="I17150" s="93" t="s">
        <v>23896</v>
      </c>
      <c r="J17150" s="93" t="s">
        <v>21022</v>
      </c>
      <c r="K17150" s="93" t="s">
        <v>1982</v>
      </c>
      <c r="L17150" s="14">
        <f>AND(vyberHrace&lt;&gt;"",ISNUMBER(SEARCH(vyberHrace,$B17150)))</f>
      </c>
      <c r="M17150" s="14">
        <f>AND($I17150=MID(kododd,1,2),$J17150=MID(kododd,3,3))</f>
      </c>
    </row>
    <row r="17151">
      <c r="A17151" s="95">
        <v>32934</v>
      </c>
      <c r="B17151" s="93" t="s">
        <v>15824</v>
      </c>
      <c r="C17151" s="93" t="s">
        <v>1448</v>
      </c>
      <c r="D17151" s="95">
        <v>1738</v>
      </c>
      <c r="E17151" s="95">
        <v>1892</v>
      </c>
      <c r="F17151" s="95">
        <v>23717815</v>
      </c>
      <c r="G17151" s="95">
        <v>250</v>
      </c>
      <c r="H17151" s="93" t="s">
        <v>8976</v>
      </c>
      <c r="I17151" s="93" t="s">
        <v>23896</v>
      </c>
      <c r="J17151" s="93" t="s">
        <v>20962</v>
      </c>
      <c r="K17151" s="93" t="s">
        <v>3831</v>
      </c>
      <c r="L17151" s="14">
        <f>AND(vyberHrace&lt;&gt;"",ISNUMBER(SEARCH(vyberHrace,$B17151)))</f>
      </c>
      <c r="M17151" s="14">
        <f>AND($I17151=MID(kododd,1,2),$J17151=MID(kododd,3,3))</f>
      </c>
    </row>
    <row r="17152">
      <c r="A17152" s="95">
        <v>10030</v>
      </c>
      <c r="B17152" s="93" t="s">
        <v>15826</v>
      </c>
      <c r="C17152" s="93" t="s">
        <v>1465</v>
      </c>
      <c r="D17152" s="95">
        <v>1521</v>
      </c>
      <c r="G17152" s="95">
        <v>250</v>
      </c>
      <c r="H17152" s="93" t="s">
        <v>8976</v>
      </c>
      <c r="I17152" s="93" t="s">
        <v>23896</v>
      </c>
      <c r="J17152" s="93" t="s">
        <v>21022</v>
      </c>
      <c r="K17152" s="93" t="s">
        <v>1982</v>
      </c>
      <c r="L17152" s="14">
        <f>AND(vyberHrace&lt;&gt;"",ISNUMBER(SEARCH(vyberHrace,$B17152)))</f>
      </c>
      <c r="M17152" s="14">
        <f>AND($I17152=MID(kododd,1,2),$J17152=MID(kododd,3,3))</f>
      </c>
    </row>
    <row r="17153">
      <c r="A17153" s="95">
        <v>38998</v>
      </c>
      <c r="B17153" s="93" t="s">
        <v>15835</v>
      </c>
      <c r="C17153" s="93" t="s">
        <v>1454</v>
      </c>
      <c r="D17153" s="95">
        <v>1348</v>
      </c>
      <c r="F17153" s="95">
        <v>23745142</v>
      </c>
      <c r="G17153" s="95">
        <v>250</v>
      </c>
      <c r="H17153" s="93" t="s">
        <v>8976</v>
      </c>
      <c r="I17153" s="93" t="s">
        <v>23896</v>
      </c>
      <c r="J17153" s="93" t="s">
        <v>21025</v>
      </c>
      <c r="K17153" s="93" t="s">
        <v>14606</v>
      </c>
      <c r="L17153" s="14">
        <f>AND(vyberHrace&lt;&gt;"",ISNUMBER(SEARCH(vyberHrace,$B17153)))</f>
      </c>
      <c r="M17153" s="14">
        <f>AND($I17153=MID(kododd,1,2),$J17153=MID(kododd,3,3))</f>
      </c>
    </row>
    <row r="17154">
      <c r="A17154" s="95">
        <v>53501</v>
      </c>
      <c r="B17154" s="93" t="s">
        <v>17703</v>
      </c>
      <c r="C17154" s="93" t="s">
        <v>1422</v>
      </c>
      <c r="G17154" s="95">
        <v>250</v>
      </c>
      <c r="H17154" s="93" t="s">
        <v>8976</v>
      </c>
      <c r="I17154" s="93" t="s">
        <v>23896</v>
      </c>
      <c r="J17154" s="93" t="s">
        <v>20855</v>
      </c>
      <c r="K17154" s="93" t="s">
        <v>6857</v>
      </c>
      <c r="L17154" s="14">
        <f>AND(vyberHrace&lt;&gt;"",ISNUMBER(SEARCH(vyberHrace,$B17154)))</f>
      </c>
      <c r="M17154" s="14">
        <f>AND($I17154=MID(kododd,1,2),$J17154=MID(kododd,3,3))</f>
      </c>
    </row>
    <row r="17155">
      <c r="A17155" s="95">
        <v>53500</v>
      </c>
      <c r="B17155" s="93" t="s">
        <v>17704</v>
      </c>
      <c r="C17155" s="93" t="s">
        <v>1420</v>
      </c>
      <c r="G17155" s="95">
        <v>250</v>
      </c>
      <c r="H17155" s="93" t="s">
        <v>8976</v>
      </c>
      <c r="I17155" s="93" t="s">
        <v>23896</v>
      </c>
      <c r="J17155" s="93" t="s">
        <v>20855</v>
      </c>
      <c r="K17155" s="93" t="s">
        <v>6857</v>
      </c>
      <c r="L17155" s="14">
        <f>AND(vyberHrace&lt;&gt;"",ISNUMBER(SEARCH(vyberHrace,$B17155)))</f>
      </c>
      <c r="M17155" s="14">
        <f>AND($I17155=MID(kododd,1,2),$J17155=MID(kododd,3,3))</f>
      </c>
    </row>
    <row r="17156">
      <c r="A17156" s="95">
        <v>63647</v>
      </c>
      <c r="B17156" s="93" t="s">
        <v>29877</v>
      </c>
      <c r="C17156" s="93" t="s">
        <v>1420</v>
      </c>
      <c r="G17156" s="95">
        <v>250</v>
      </c>
      <c r="H17156" s="93" t="s">
        <v>8976</v>
      </c>
      <c r="I17156" s="93" t="s">
        <v>23896</v>
      </c>
      <c r="J17156" s="93" t="s">
        <v>20935</v>
      </c>
      <c r="K17156" s="93" t="s">
        <v>23916</v>
      </c>
      <c r="L17156" s="14">
        <f>AND(vyberHrace&lt;&gt;"",ISNUMBER(SEARCH(vyberHrace,$B17156)))</f>
      </c>
      <c r="M17156" s="14">
        <f>AND($I17156=MID(kododd,1,2),$J17156=MID(kododd,3,3))</f>
      </c>
    </row>
    <row r="17157">
      <c r="A17157" s="95">
        <v>55964</v>
      </c>
      <c r="B17157" s="93" t="s">
        <v>22729</v>
      </c>
      <c r="C17157" s="93" t="s">
        <v>1414</v>
      </c>
      <c r="D17157" s="95">
        <v>1742</v>
      </c>
      <c r="E17157" s="95">
        <v>1849</v>
      </c>
      <c r="F17157" s="95">
        <v>23779276</v>
      </c>
      <c r="G17157" s="95">
        <v>250</v>
      </c>
      <c r="H17157" s="93" t="s">
        <v>8976</v>
      </c>
      <c r="I17157" s="93" t="s">
        <v>23896</v>
      </c>
      <c r="J17157" s="93" t="s">
        <v>20876</v>
      </c>
      <c r="K17157" s="93" t="s">
        <v>1965</v>
      </c>
      <c r="L17157" s="14">
        <f>AND(vyberHrace&lt;&gt;"",ISNUMBER(SEARCH(vyberHrace,$B17157)))</f>
      </c>
      <c r="M17157" s="14">
        <f>AND($I17157=MID(kododd,1,2),$J17157=MID(kododd,3,3))</f>
      </c>
    </row>
    <row r="17158">
      <c r="A17158" s="95">
        <v>39365</v>
      </c>
      <c r="B17158" s="93" t="s">
        <v>15758</v>
      </c>
      <c r="C17158" s="93" t="s">
        <v>1408</v>
      </c>
      <c r="D17158" s="95">
        <v>2040</v>
      </c>
      <c r="E17158" s="95">
        <v>2072</v>
      </c>
      <c r="F17158" s="95">
        <v>23709960</v>
      </c>
      <c r="G17158" s="95">
        <v>0</v>
      </c>
      <c r="H17158" s="93" t="s">
        <v>8976</v>
      </c>
      <c r="I17158" s="93" t="s">
        <v>23896</v>
      </c>
      <c r="J17158" s="93" t="s">
        <v>20864</v>
      </c>
      <c r="K17158" s="93" t="s">
        <v>26135</v>
      </c>
      <c r="L17158" s="14">
        <f>AND(vyberHrace&lt;&gt;"",ISNUMBER(SEARCH(vyberHrace,$B17158)))</f>
      </c>
      <c r="M17158" s="14">
        <f>AND($I17158=MID(kododd,1,2),$J17158=MID(kododd,3,3))</f>
      </c>
    </row>
    <row r="17159">
      <c r="A17159" s="95">
        <v>59774</v>
      </c>
      <c r="B17159" s="93" t="s">
        <v>26287</v>
      </c>
      <c r="C17159" s="93" t="s">
        <v>1402</v>
      </c>
      <c r="D17159" s="95">
        <v>1729</v>
      </c>
      <c r="E17159" s="95">
        <v>1813</v>
      </c>
      <c r="F17159" s="95">
        <v>23795310</v>
      </c>
      <c r="G17159" s="95">
        <v>0</v>
      </c>
      <c r="H17159" s="93" t="s">
        <v>8976</v>
      </c>
      <c r="I17159" s="93" t="s">
        <v>23896</v>
      </c>
      <c r="J17159" s="93" t="s">
        <v>20864</v>
      </c>
      <c r="K17159" s="93" t="s">
        <v>26135</v>
      </c>
      <c r="L17159" s="14">
        <f>AND(vyberHrace&lt;&gt;"",ISNUMBER(SEARCH(vyberHrace,$B17159)))</f>
      </c>
      <c r="M17159" s="14">
        <f>AND($I17159=MID(kododd,1,2),$J17159=MID(kododd,3,3))</f>
      </c>
    </row>
    <row r="17160">
      <c r="A17160" s="95">
        <v>48954</v>
      </c>
      <c r="B17160" s="93" t="s">
        <v>15770</v>
      </c>
      <c r="C17160" s="93" t="s">
        <v>1408</v>
      </c>
      <c r="G17160" s="95">
        <v>0</v>
      </c>
      <c r="H17160" s="93" t="s">
        <v>8976</v>
      </c>
      <c r="I17160" s="93" t="s">
        <v>23896</v>
      </c>
      <c r="J17160" s="93" t="s">
        <v>20954</v>
      </c>
      <c r="K17160" s="93" t="s">
        <v>133</v>
      </c>
      <c r="L17160" s="14">
        <f>AND(vyberHrace&lt;&gt;"",ISNUMBER(SEARCH(vyberHrace,$B17160)))</f>
      </c>
      <c r="M17160" s="14">
        <f>AND($I17160=MID(kododd,1,2),$J17160=MID(kododd,3,3))</f>
      </c>
    </row>
    <row r="17161">
      <c r="A17161" s="95">
        <v>35363</v>
      </c>
      <c r="B17161" s="93" t="s">
        <v>15771</v>
      </c>
      <c r="C17161" s="93" t="s">
        <v>1448</v>
      </c>
      <c r="D17161" s="95">
        <v>1297</v>
      </c>
      <c r="G17161" s="95">
        <v>250</v>
      </c>
      <c r="H17161" s="93" t="s">
        <v>8976</v>
      </c>
      <c r="I17161" s="93" t="s">
        <v>23896</v>
      </c>
      <c r="J17161" s="93" t="s">
        <v>20984</v>
      </c>
      <c r="K17161" s="93" t="s">
        <v>5004</v>
      </c>
      <c r="L17161" s="14">
        <f>AND(vyberHrace&lt;&gt;"",ISNUMBER(SEARCH(vyberHrace,$B17161)))</f>
      </c>
      <c r="M17161" s="14">
        <f>AND($I17161=MID(kododd,1,2),$J17161=MID(kododd,3,3))</f>
      </c>
    </row>
    <row r="17162">
      <c r="A17162" s="95">
        <v>62215</v>
      </c>
      <c r="B17162" s="93" t="s">
        <v>28404</v>
      </c>
      <c r="C17162" s="93" t="s">
        <v>1411</v>
      </c>
      <c r="D17162" s="95">
        <v>1036</v>
      </c>
      <c r="F17162" s="95">
        <v>23799188</v>
      </c>
      <c r="G17162" s="95">
        <v>250</v>
      </c>
      <c r="H17162" s="93" t="s">
        <v>8976</v>
      </c>
      <c r="I17162" s="93" t="s">
        <v>23896</v>
      </c>
      <c r="J17162" s="93" t="s">
        <v>20927</v>
      </c>
      <c r="K17162" s="93" t="s">
        <v>1501</v>
      </c>
      <c r="L17162" s="14">
        <f>AND(vyberHrace&lt;&gt;"",ISNUMBER(SEARCH(vyberHrace,$B17162)))</f>
      </c>
      <c r="M17162" s="14">
        <f>AND($I17162=MID(kododd,1,2),$J17162=MID(kododd,3,3))</f>
      </c>
    </row>
    <row r="17163">
      <c r="A17163" s="95">
        <v>2827</v>
      </c>
      <c r="B17163" s="93" t="s">
        <v>23920</v>
      </c>
      <c r="C17163" s="93" t="s">
        <v>1430</v>
      </c>
      <c r="D17163" s="95">
        <v>1994</v>
      </c>
      <c r="E17163" s="95">
        <v>2016</v>
      </c>
      <c r="F17163" s="95">
        <v>348112</v>
      </c>
      <c r="G17163" s="95">
        <v>250</v>
      </c>
      <c r="H17163" s="93" t="s">
        <v>8976</v>
      </c>
      <c r="I17163" s="93" t="s">
        <v>23896</v>
      </c>
      <c r="J17163" s="93" t="s">
        <v>20975</v>
      </c>
      <c r="K17163" s="93" t="s">
        <v>4922</v>
      </c>
      <c r="L17163" s="14">
        <f>AND(vyberHrace&lt;&gt;"",ISNUMBER(SEARCH(vyberHrace,$B17163)))</f>
      </c>
      <c r="M17163" s="14">
        <f>AND($I17163=MID(kododd,1,2),$J17163=MID(kododd,3,3))</f>
      </c>
    </row>
    <row r="17164">
      <c r="A17164" s="95">
        <v>57699</v>
      </c>
      <c r="B17164" s="93" t="s">
        <v>24268</v>
      </c>
      <c r="C17164" s="93" t="s">
        <v>3255</v>
      </c>
      <c r="D17164" s="95">
        <v>1343</v>
      </c>
      <c r="E17164" s="95">
        <v>1765</v>
      </c>
      <c r="F17164" s="95">
        <v>23795328</v>
      </c>
      <c r="G17164" s="95">
        <v>250</v>
      </c>
      <c r="H17164" s="93" t="s">
        <v>8976</v>
      </c>
      <c r="I17164" s="93" t="s">
        <v>23896</v>
      </c>
      <c r="J17164" s="93" t="s">
        <v>20979</v>
      </c>
      <c r="K17164" s="93" t="s">
        <v>7806</v>
      </c>
      <c r="L17164" s="14">
        <f>AND(vyberHrace&lt;&gt;"",ISNUMBER(SEARCH(vyberHrace,$B17164)))</f>
      </c>
      <c r="M17164" s="14">
        <f>AND($I17164=MID(kododd,1,2),$J17164=MID(kododd,3,3))</f>
      </c>
    </row>
    <row r="17165">
      <c r="A17165" s="95">
        <v>1604</v>
      </c>
      <c r="B17165" s="93" t="s">
        <v>18138</v>
      </c>
      <c r="C17165" s="93" t="s">
        <v>1430</v>
      </c>
      <c r="D17165" s="95">
        <v>2020</v>
      </c>
      <c r="F17165" s="95">
        <v>23740353</v>
      </c>
      <c r="G17165" s="95">
        <v>250</v>
      </c>
      <c r="H17165" s="93" t="s">
        <v>8976</v>
      </c>
      <c r="I17165" s="93" t="s">
        <v>23896</v>
      </c>
      <c r="J17165" s="93" t="s">
        <v>20975</v>
      </c>
      <c r="K17165" s="93" t="s">
        <v>4922</v>
      </c>
      <c r="L17165" s="14">
        <f>AND(vyberHrace&lt;&gt;"",ISNUMBER(SEARCH(vyberHrace,$B17165)))</f>
      </c>
      <c r="M17165" s="14">
        <f>AND($I17165=MID(kododd,1,2),$J17165=MID(kododd,3,3))</f>
      </c>
    </row>
    <row r="17166">
      <c r="A17166" s="95">
        <v>27492</v>
      </c>
      <c r="B17166" s="93" t="s">
        <v>8609</v>
      </c>
      <c r="C17166" s="93" t="s">
        <v>1439</v>
      </c>
      <c r="D17166" s="95">
        <v>1576</v>
      </c>
      <c r="F17166" s="95">
        <v>23758031</v>
      </c>
      <c r="G17166" s="95">
        <v>0</v>
      </c>
      <c r="H17166" s="93" t="s">
        <v>8976</v>
      </c>
      <c r="I17166" s="93" t="s">
        <v>23896</v>
      </c>
      <c r="J17166" s="93" t="s">
        <v>20923</v>
      </c>
      <c r="K17166" s="93" t="s">
        <v>5569</v>
      </c>
      <c r="L17166" s="14">
        <f>AND(vyberHrace&lt;&gt;"",ISNUMBER(SEARCH(vyberHrace,$B17166)))</f>
      </c>
      <c r="M17166" s="14">
        <f>AND($I17166=MID(kododd,1,2),$J17166=MID(kododd,3,3))</f>
      </c>
    </row>
    <row r="17167">
      <c r="A17167" s="95">
        <v>59868</v>
      </c>
      <c r="B17167" s="93" t="s">
        <v>8609</v>
      </c>
      <c r="C17167" s="93" t="s">
        <v>1412</v>
      </c>
      <c r="G17167" s="95">
        <v>250</v>
      </c>
      <c r="H17167" s="93" t="s">
        <v>8976</v>
      </c>
      <c r="I17167" s="93" t="s">
        <v>23896</v>
      </c>
      <c r="J17167" s="93" t="s">
        <v>20924</v>
      </c>
      <c r="K17167" s="93" t="s">
        <v>6896</v>
      </c>
      <c r="L17167" s="14">
        <f>AND(vyberHrace&lt;&gt;"",ISNUMBER(SEARCH(vyberHrace,$B17167)))</f>
      </c>
      <c r="M17167" s="14">
        <f>AND($I17167=MID(kododd,1,2),$J17167=MID(kododd,3,3))</f>
      </c>
    </row>
    <row r="17168">
      <c r="A17168" s="95">
        <v>62239</v>
      </c>
      <c r="B17168" s="93" t="s">
        <v>16372</v>
      </c>
      <c r="C17168" s="93" t="s">
        <v>1422</v>
      </c>
      <c r="D17168" s="95">
        <v>1024</v>
      </c>
      <c r="G17168" s="95">
        <v>250</v>
      </c>
      <c r="H17168" s="93" t="s">
        <v>8976</v>
      </c>
      <c r="I17168" s="93" t="s">
        <v>23896</v>
      </c>
      <c r="J17168" s="93" t="s">
        <v>20963</v>
      </c>
      <c r="K17168" s="93" t="s">
        <v>8996</v>
      </c>
      <c r="L17168" s="14">
        <f>AND(vyberHrace&lt;&gt;"",ISNUMBER(SEARCH(vyberHrace,$B17168)))</f>
      </c>
      <c r="M17168" s="14">
        <f>AND($I17168=MID(kododd,1,2),$J17168=MID(kododd,3,3))</f>
      </c>
    </row>
    <row r="17169">
      <c r="A17169" s="95">
        <v>56255</v>
      </c>
      <c r="B17169" s="93" t="s">
        <v>13883</v>
      </c>
      <c r="C17169" s="93" t="s">
        <v>1424</v>
      </c>
      <c r="G17169" s="95">
        <v>250</v>
      </c>
      <c r="H17169" s="93" t="s">
        <v>8976</v>
      </c>
      <c r="I17169" s="93" t="s">
        <v>23896</v>
      </c>
      <c r="J17169" s="93" t="s">
        <v>20954</v>
      </c>
      <c r="K17169" s="93" t="s">
        <v>133</v>
      </c>
      <c r="L17169" s="14">
        <f>AND(vyberHrace&lt;&gt;"",ISNUMBER(SEARCH(vyberHrace,$B17169)))</f>
      </c>
      <c r="M17169" s="14">
        <f>AND($I17169=MID(kododd,1,2),$J17169=MID(kododd,3,3))</f>
      </c>
    </row>
    <row r="17170">
      <c r="A17170" s="95">
        <v>27898</v>
      </c>
      <c r="B17170" s="93" t="s">
        <v>6394</v>
      </c>
      <c r="C17170" s="93" t="s">
        <v>1457</v>
      </c>
      <c r="D17170" s="95">
        <v>2099</v>
      </c>
      <c r="E17170" s="95">
        <v>2129</v>
      </c>
      <c r="F17170" s="95">
        <v>328065</v>
      </c>
      <c r="G17170" s="95">
        <v>250</v>
      </c>
      <c r="H17170" s="93" t="s">
        <v>8976</v>
      </c>
      <c r="I17170" s="93" t="s">
        <v>23896</v>
      </c>
      <c r="J17170" s="93" t="s">
        <v>20975</v>
      </c>
      <c r="K17170" s="93" t="s">
        <v>4922</v>
      </c>
      <c r="L17170" s="14">
        <f>AND(vyberHrace&lt;&gt;"",ISNUMBER(SEARCH(vyberHrace,$B17170)))</f>
      </c>
      <c r="M17170" s="14">
        <f>AND($I17170=MID(kododd,1,2),$J17170=MID(kododd,3,3))</f>
      </c>
    </row>
    <row r="17171">
      <c r="A17171" s="95">
        <v>62512</v>
      </c>
      <c r="B17171" s="93" t="s">
        <v>29385</v>
      </c>
      <c r="C17171" s="93" t="s">
        <v>1411</v>
      </c>
      <c r="G17171" s="95">
        <v>250</v>
      </c>
      <c r="H17171" s="93" t="s">
        <v>8976</v>
      </c>
      <c r="I17171" s="93" t="s">
        <v>23896</v>
      </c>
      <c r="J17171" s="93" t="s">
        <v>20954</v>
      </c>
      <c r="K17171" s="93" t="s">
        <v>133</v>
      </c>
      <c r="L17171" s="14">
        <f>AND(vyberHrace&lt;&gt;"",ISNUMBER(SEARCH(vyberHrace,$B17171)))</f>
      </c>
      <c r="M17171" s="14">
        <f>AND($I17171=MID(kododd,1,2),$J17171=MID(kododd,3,3))</f>
      </c>
    </row>
    <row r="17172">
      <c r="A17172" s="95">
        <v>47990</v>
      </c>
      <c r="B17172" s="93" t="s">
        <v>14208</v>
      </c>
      <c r="C17172" s="93" t="s">
        <v>3255</v>
      </c>
      <c r="D17172" s="95">
        <v>1182</v>
      </c>
      <c r="E17172" s="95">
        <v>1560</v>
      </c>
      <c r="F17172" s="95">
        <v>23758040</v>
      </c>
      <c r="G17172" s="95">
        <v>250</v>
      </c>
      <c r="H17172" s="93" t="s">
        <v>8976</v>
      </c>
      <c r="I17172" s="93" t="s">
        <v>23896</v>
      </c>
      <c r="J17172" s="93" t="s">
        <v>20858</v>
      </c>
      <c r="K17172" s="93" t="s">
        <v>2040</v>
      </c>
      <c r="L17172" s="14">
        <f>AND(vyberHrace&lt;&gt;"",ISNUMBER(SEARCH(vyberHrace,$B17172)))</f>
      </c>
      <c r="M17172" s="14">
        <f>AND($I17172=MID(kododd,1,2),$J17172=MID(kododd,3,3))</f>
      </c>
    </row>
    <row r="17173">
      <c r="A17173" s="95">
        <v>56154</v>
      </c>
      <c r="B17173" s="93" t="s">
        <v>6408</v>
      </c>
      <c r="C17173" s="93" t="s">
        <v>1420</v>
      </c>
      <c r="G17173" s="95">
        <v>250</v>
      </c>
      <c r="H17173" s="93" t="s">
        <v>8976</v>
      </c>
      <c r="I17173" s="93" t="s">
        <v>23896</v>
      </c>
      <c r="J17173" s="93" t="s">
        <v>20874</v>
      </c>
      <c r="K17173" s="93" t="s">
        <v>1964</v>
      </c>
      <c r="L17173" s="14">
        <f>AND(vyberHrace&lt;&gt;"",ISNUMBER(SEARCH(vyberHrace,$B17173)))</f>
      </c>
      <c r="M17173" s="14">
        <f>AND($I17173=MID(kododd,1,2),$J17173=MID(kododd,3,3))</f>
      </c>
    </row>
    <row r="17174">
      <c r="A17174" s="95">
        <v>13335</v>
      </c>
      <c r="B17174" s="93" t="s">
        <v>8659</v>
      </c>
      <c r="C17174" s="93" t="s">
        <v>1436</v>
      </c>
      <c r="D17174" s="95">
        <v>1544</v>
      </c>
      <c r="E17174" s="95">
        <v>1805</v>
      </c>
      <c r="F17174" s="95">
        <v>23759267</v>
      </c>
      <c r="G17174" s="95">
        <v>250</v>
      </c>
      <c r="H17174" s="93" t="s">
        <v>8976</v>
      </c>
      <c r="I17174" s="93" t="s">
        <v>23896</v>
      </c>
      <c r="J17174" s="93" t="s">
        <v>20845</v>
      </c>
      <c r="K17174" s="93" t="s">
        <v>8980</v>
      </c>
      <c r="L17174" s="14">
        <f>AND(vyberHrace&lt;&gt;"",ISNUMBER(SEARCH(vyberHrace,$B17174)))</f>
      </c>
      <c r="M17174" s="14">
        <f>AND($I17174=MID(kododd,1,2),$J17174=MID(kododd,3,3))</f>
      </c>
    </row>
    <row r="17175">
      <c r="A17175" s="95">
        <v>50459</v>
      </c>
      <c r="B17175" s="93" t="s">
        <v>5002</v>
      </c>
      <c r="C17175" s="93" t="s">
        <v>1416</v>
      </c>
      <c r="G17175" s="95">
        <v>0</v>
      </c>
      <c r="H17175" s="93" t="s">
        <v>8976</v>
      </c>
      <c r="I17175" s="93" t="s">
        <v>23896</v>
      </c>
      <c r="J17175" s="93" t="s">
        <v>20954</v>
      </c>
      <c r="K17175" s="93" t="s">
        <v>133</v>
      </c>
      <c r="L17175" s="14">
        <f>AND(vyberHrace&lt;&gt;"",ISNUMBER(SEARCH(vyberHrace,$B17175)))</f>
      </c>
      <c r="M17175" s="14">
        <f>AND($I17175=MID(kododd,1,2),$J17175=MID(kododd,3,3))</f>
      </c>
    </row>
    <row r="17176">
      <c r="A17176" s="95">
        <v>61326</v>
      </c>
      <c r="B17176" s="93" t="s">
        <v>27529</v>
      </c>
      <c r="C17176" s="93" t="s">
        <v>1420</v>
      </c>
      <c r="G17176" s="95">
        <v>0</v>
      </c>
      <c r="H17176" s="93" t="s">
        <v>8976</v>
      </c>
      <c r="I17176" s="93" t="s">
        <v>23896</v>
      </c>
      <c r="J17176" s="93" t="s">
        <v>20997</v>
      </c>
      <c r="K17176" s="93" t="s">
        <v>7827</v>
      </c>
      <c r="L17176" s="14">
        <f>AND(vyberHrace&lt;&gt;"",ISNUMBER(SEARCH(vyberHrace,$B17176)))</f>
      </c>
      <c r="M17176" s="14">
        <f>AND($I17176=MID(kododd,1,2),$J17176=MID(kododd,3,3))</f>
      </c>
    </row>
    <row r="17177">
      <c r="A17177" s="95">
        <v>50914</v>
      </c>
      <c r="B17177" s="93" t="s">
        <v>4992</v>
      </c>
      <c r="C17177" s="93" t="s">
        <v>1412</v>
      </c>
      <c r="F17177" s="95">
        <v>23792345</v>
      </c>
      <c r="G17177" s="95">
        <v>250</v>
      </c>
      <c r="H17177" s="93" t="s">
        <v>8976</v>
      </c>
      <c r="I17177" s="93" t="s">
        <v>23896</v>
      </c>
      <c r="J17177" s="93" t="s">
        <v>20855</v>
      </c>
      <c r="K17177" s="93" t="s">
        <v>6857</v>
      </c>
      <c r="L17177" s="14">
        <f>AND(vyberHrace&lt;&gt;"",ISNUMBER(SEARCH(vyberHrace,$B17177)))</f>
      </c>
      <c r="M17177" s="14">
        <f>AND($I17177=MID(kododd,1,2),$J17177=MID(kododd,3,3))</f>
      </c>
    </row>
    <row r="17178">
      <c r="A17178" s="95">
        <v>60078</v>
      </c>
      <c r="B17178" s="93" t="s">
        <v>26555</v>
      </c>
      <c r="C17178" s="93" t="s">
        <v>1399</v>
      </c>
      <c r="G17178" s="95">
        <v>0</v>
      </c>
      <c r="H17178" s="93" t="s">
        <v>8976</v>
      </c>
      <c r="I17178" s="93" t="s">
        <v>23896</v>
      </c>
      <c r="J17178" s="93" t="s">
        <v>20848</v>
      </c>
      <c r="K17178" s="93" t="s">
        <v>1502</v>
      </c>
      <c r="L17178" s="14">
        <f>AND(vyberHrace&lt;&gt;"",ISNUMBER(SEARCH(vyberHrace,$B17178)))</f>
      </c>
      <c r="M17178" s="14">
        <f>AND($I17178=MID(kododd,1,2),$J17178=MID(kododd,3,3))</f>
      </c>
    </row>
    <row r="17179">
      <c r="A17179" s="95">
        <v>25495</v>
      </c>
      <c r="B17179" s="93" t="s">
        <v>8684</v>
      </c>
      <c r="C17179" s="93" t="s">
        <v>1468</v>
      </c>
      <c r="D17179" s="95">
        <v>1465</v>
      </c>
      <c r="G17179" s="95">
        <v>250</v>
      </c>
      <c r="H17179" s="93" t="s">
        <v>8976</v>
      </c>
      <c r="I17179" s="93" t="s">
        <v>23896</v>
      </c>
      <c r="J17179" s="93" t="s">
        <v>20947</v>
      </c>
      <c r="K17179" s="93" t="s">
        <v>11264</v>
      </c>
      <c r="L17179" s="14">
        <f>AND(vyberHrace&lt;&gt;"",ISNUMBER(SEARCH(vyberHrace,$B17179)))</f>
      </c>
      <c r="M17179" s="14">
        <f>AND($I17179=MID(kododd,1,2),$J17179=MID(kododd,3,3))</f>
      </c>
    </row>
    <row r="17180">
      <c r="A17180" s="95">
        <v>38365</v>
      </c>
      <c r="B17180" s="93" t="s">
        <v>18473</v>
      </c>
      <c r="C17180" s="93" t="s">
        <v>1444</v>
      </c>
      <c r="D17180" s="95">
        <v>1231</v>
      </c>
      <c r="G17180" s="95">
        <v>0</v>
      </c>
      <c r="H17180" s="93" t="s">
        <v>8976</v>
      </c>
      <c r="I17180" s="93" t="s">
        <v>23896</v>
      </c>
      <c r="J17180" s="93" t="s">
        <v>20959</v>
      </c>
      <c r="K17180" s="93" t="s">
        <v>5013</v>
      </c>
      <c r="L17180" s="14">
        <f>AND(vyberHrace&lt;&gt;"",ISNUMBER(SEARCH(vyberHrace,$B17180)))</f>
      </c>
      <c r="M17180" s="14">
        <f>AND($I17180=MID(kododd,1,2),$J17180=MID(kododd,3,3))</f>
      </c>
    </row>
    <row r="17181">
      <c r="A17181" s="95">
        <v>54630</v>
      </c>
      <c r="B17181" s="93" t="s">
        <v>831</v>
      </c>
      <c r="C17181" s="93" t="s">
        <v>3255</v>
      </c>
      <c r="G17181" s="95">
        <v>250</v>
      </c>
      <c r="H17181" s="93" t="s">
        <v>8976</v>
      </c>
      <c r="I17181" s="93" t="s">
        <v>23896</v>
      </c>
      <c r="J17181" s="93" t="s">
        <v>20858</v>
      </c>
      <c r="K17181" s="93" t="s">
        <v>2040</v>
      </c>
      <c r="L17181" s="14">
        <f>AND(vyberHrace&lt;&gt;"",ISNUMBER(SEARCH(vyberHrace,$B17181)))</f>
      </c>
      <c r="M17181" s="14">
        <f>AND($I17181=MID(kododd,1,2),$J17181=MID(kododd,3,3))</f>
      </c>
    </row>
    <row r="17182">
      <c r="A17182" s="95">
        <v>48482</v>
      </c>
      <c r="B17182" s="93" t="s">
        <v>18487</v>
      </c>
      <c r="C17182" s="93" t="s">
        <v>3255</v>
      </c>
      <c r="D17182" s="95">
        <v>1069</v>
      </c>
      <c r="F17182" s="95">
        <v>23769386</v>
      </c>
      <c r="G17182" s="95">
        <v>0</v>
      </c>
      <c r="H17182" s="93" t="s">
        <v>8976</v>
      </c>
      <c r="I17182" s="93" t="s">
        <v>23896</v>
      </c>
      <c r="J17182" s="93" t="s">
        <v>20882</v>
      </c>
      <c r="K17182" s="93" t="s">
        <v>5088</v>
      </c>
      <c r="L17182" s="14">
        <f>AND(vyberHrace&lt;&gt;"",ISNUMBER(SEARCH(vyberHrace,$B17182)))</f>
      </c>
      <c r="M17182" s="14">
        <f>AND($I17182=MID(kododd,1,2),$J17182=MID(kododd,3,3))</f>
      </c>
    </row>
    <row r="17183">
      <c r="A17183" s="95">
        <v>49277</v>
      </c>
      <c r="B17183" s="93" t="s">
        <v>18496</v>
      </c>
      <c r="C17183" s="93" t="s">
        <v>1408</v>
      </c>
      <c r="D17183" s="95">
        <v>1759</v>
      </c>
      <c r="E17183" s="95">
        <v>1904</v>
      </c>
      <c r="F17183" s="95">
        <v>23743093</v>
      </c>
      <c r="G17183" s="95">
        <v>250</v>
      </c>
      <c r="H17183" s="93" t="s">
        <v>8976</v>
      </c>
      <c r="I17183" s="93" t="s">
        <v>23896</v>
      </c>
      <c r="J17183" s="93" t="s">
        <v>20859</v>
      </c>
      <c r="K17183" s="93" t="s">
        <v>28058</v>
      </c>
      <c r="L17183" s="14">
        <f>AND(vyberHrace&lt;&gt;"",ISNUMBER(SEARCH(vyberHrace,$B17183)))</f>
      </c>
      <c r="M17183" s="14">
        <f>AND($I17183=MID(kododd,1,2),$J17183=MID(kododd,3,3))</f>
      </c>
    </row>
    <row r="17184">
      <c r="A17184" s="95">
        <v>45134</v>
      </c>
      <c r="B17184" s="93" t="s">
        <v>18500</v>
      </c>
      <c r="C17184" s="93" t="s">
        <v>1416</v>
      </c>
      <c r="G17184" s="95">
        <v>0</v>
      </c>
      <c r="H17184" s="93" t="s">
        <v>8976</v>
      </c>
      <c r="I17184" s="93" t="s">
        <v>23896</v>
      </c>
      <c r="J17184" s="93" t="s">
        <v>20947</v>
      </c>
      <c r="K17184" s="93" t="s">
        <v>11264</v>
      </c>
      <c r="L17184" s="14">
        <f>AND(vyberHrace&lt;&gt;"",ISNUMBER(SEARCH(vyberHrace,$B17184)))</f>
      </c>
      <c r="M17184" s="14">
        <f>AND($I17184=MID(kododd,1,2),$J17184=MID(kododd,3,3))</f>
      </c>
    </row>
    <row r="17185">
      <c r="A17185" s="95">
        <v>45135</v>
      </c>
      <c r="B17185" s="93" t="s">
        <v>18501</v>
      </c>
      <c r="C17185" s="93" t="s">
        <v>1402</v>
      </c>
      <c r="G17185" s="95">
        <v>0</v>
      </c>
      <c r="H17185" s="93" t="s">
        <v>8976</v>
      </c>
      <c r="I17185" s="93" t="s">
        <v>23896</v>
      </c>
      <c r="J17185" s="93" t="s">
        <v>20947</v>
      </c>
      <c r="K17185" s="93" t="s">
        <v>11264</v>
      </c>
      <c r="L17185" s="14">
        <f>AND(vyberHrace&lt;&gt;"",ISNUMBER(SEARCH(vyberHrace,$B17185)))</f>
      </c>
      <c r="M17185" s="14">
        <f>AND($I17185=MID(kododd,1,2),$J17185=MID(kododd,3,3))</f>
      </c>
    </row>
    <row r="17186">
      <c r="A17186" s="95">
        <v>39010</v>
      </c>
      <c r="B17186" s="93" t="s">
        <v>18503</v>
      </c>
      <c r="C17186" s="93" t="s">
        <v>1404</v>
      </c>
      <c r="G17186" s="95">
        <v>0</v>
      </c>
      <c r="H17186" s="93" t="s">
        <v>8976</v>
      </c>
      <c r="I17186" s="93" t="s">
        <v>23896</v>
      </c>
      <c r="J17186" s="93" t="s">
        <v>20895</v>
      </c>
      <c r="K17186" s="93" t="s">
        <v>6043</v>
      </c>
      <c r="L17186" s="14">
        <f>AND(vyberHrace&lt;&gt;"",ISNUMBER(SEARCH(vyberHrace,$B17186)))</f>
      </c>
      <c r="M17186" s="14">
        <f>AND($I17186=MID(kododd,1,2),$J17186=MID(kododd,3,3))</f>
      </c>
    </row>
    <row r="17187">
      <c r="A17187" s="95">
        <v>37457</v>
      </c>
      <c r="B17187" s="93" t="s">
        <v>18505</v>
      </c>
      <c r="C17187" s="93" t="s">
        <v>1413</v>
      </c>
      <c r="D17187" s="95">
        <v>1253</v>
      </c>
      <c r="E17187" s="95">
        <v>1557</v>
      </c>
      <c r="F17187" s="95">
        <v>23758058</v>
      </c>
      <c r="G17187" s="95">
        <v>250</v>
      </c>
      <c r="H17187" s="93" t="s">
        <v>8976</v>
      </c>
      <c r="I17187" s="93" t="s">
        <v>23896</v>
      </c>
      <c r="J17187" s="93" t="s">
        <v>20997</v>
      </c>
      <c r="K17187" s="93" t="s">
        <v>7827</v>
      </c>
      <c r="L17187" s="14">
        <f>AND(vyberHrace&lt;&gt;"",ISNUMBER(SEARCH(vyberHrace,$B17187)))</f>
      </c>
      <c r="M17187" s="14">
        <f>AND($I17187=MID(kododd,1,2),$J17187=MID(kododd,3,3))</f>
      </c>
    </row>
    <row r="17188">
      <c r="A17188" s="95">
        <v>49445</v>
      </c>
      <c r="B17188" s="93" t="s">
        <v>13143</v>
      </c>
      <c r="C17188" s="93" t="s">
        <v>1406</v>
      </c>
      <c r="G17188" s="95">
        <v>0</v>
      </c>
      <c r="H17188" s="93" t="s">
        <v>8976</v>
      </c>
      <c r="I17188" s="93" t="s">
        <v>23896</v>
      </c>
      <c r="J17188" s="93" t="s">
        <v>20997</v>
      </c>
      <c r="K17188" s="93" t="s">
        <v>7827</v>
      </c>
      <c r="L17188" s="14">
        <f>AND(vyberHrace&lt;&gt;"",ISNUMBER(SEARCH(vyberHrace,$B17188)))</f>
      </c>
      <c r="M17188" s="14">
        <f>AND($I17188=MID(kododd,1,2),$J17188=MID(kododd,3,3))</f>
      </c>
    </row>
    <row r="17189">
      <c r="A17189" s="95">
        <v>44954</v>
      </c>
      <c r="B17189" s="93" t="s">
        <v>10874</v>
      </c>
      <c r="C17189" s="93" t="s">
        <v>1400</v>
      </c>
      <c r="D17189" s="95">
        <v>1408</v>
      </c>
      <c r="F17189" s="95">
        <v>398071</v>
      </c>
      <c r="G17189" s="95">
        <v>250</v>
      </c>
      <c r="H17189" s="93" t="s">
        <v>8976</v>
      </c>
      <c r="I17189" s="93" t="s">
        <v>23896</v>
      </c>
      <c r="J17189" s="93" t="s">
        <v>20926</v>
      </c>
      <c r="K17189" s="93" t="s">
        <v>11249</v>
      </c>
      <c r="L17189" s="14">
        <f>AND(vyberHrace&lt;&gt;"",ISNUMBER(SEARCH(vyberHrace,$B17189)))</f>
      </c>
      <c r="M17189" s="14">
        <f>AND($I17189=MID(kododd,1,2),$J17189=MID(kododd,3,3))</f>
      </c>
    </row>
    <row r="17190">
      <c r="A17190" s="95">
        <v>13666</v>
      </c>
      <c r="B17190" s="93" t="s">
        <v>10881</v>
      </c>
      <c r="C17190" s="93" t="s">
        <v>1466</v>
      </c>
      <c r="D17190" s="95">
        <v>1496</v>
      </c>
      <c r="G17190" s="95">
        <v>0</v>
      </c>
      <c r="H17190" s="93" t="s">
        <v>8976</v>
      </c>
      <c r="I17190" s="93" t="s">
        <v>23896</v>
      </c>
      <c r="J17190" s="93" t="s">
        <v>20984</v>
      </c>
      <c r="K17190" s="93" t="s">
        <v>5004</v>
      </c>
      <c r="L17190" s="14">
        <f>AND(vyberHrace&lt;&gt;"",ISNUMBER(SEARCH(vyberHrace,$B17190)))</f>
      </c>
      <c r="M17190" s="14">
        <f>AND($I17190=MID(kododd,1,2),$J17190=MID(kododd,3,3))</f>
      </c>
    </row>
    <row r="17191">
      <c r="A17191" s="95">
        <v>23349</v>
      </c>
      <c r="B17191" s="93" t="s">
        <v>10884</v>
      </c>
      <c r="C17191" s="93" t="s">
        <v>1454</v>
      </c>
      <c r="D17191" s="95">
        <v>1800</v>
      </c>
      <c r="E17191" s="95">
        <v>1795</v>
      </c>
      <c r="F17191" s="95">
        <v>365840</v>
      </c>
      <c r="G17191" s="95">
        <v>250</v>
      </c>
      <c r="H17191" s="93" t="s">
        <v>8976</v>
      </c>
      <c r="I17191" s="93" t="s">
        <v>23896</v>
      </c>
      <c r="J17191" s="93" t="s">
        <v>20915</v>
      </c>
      <c r="K17191" s="93" t="s">
        <v>26150</v>
      </c>
      <c r="L17191" s="14">
        <f>AND(vyberHrace&lt;&gt;"",ISNUMBER(SEARCH(vyberHrace,$B17191)))</f>
      </c>
      <c r="M17191" s="14">
        <f>AND($I17191=MID(kododd,1,2),$J17191=MID(kododd,3,3))</f>
      </c>
    </row>
    <row r="17192">
      <c r="A17192" s="95">
        <v>53791</v>
      </c>
      <c r="B17192" s="93" t="s">
        <v>975</v>
      </c>
      <c r="C17192" s="93" t="s">
        <v>1455</v>
      </c>
      <c r="G17192" s="95">
        <v>0</v>
      </c>
      <c r="H17192" s="93" t="s">
        <v>8976</v>
      </c>
      <c r="I17192" s="93" t="s">
        <v>23896</v>
      </c>
      <c r="J17192" s="93" t="s">
        <v>20857</v>
      </c>
      <c r="K17192" s="93" t="s">
        <v>6756</v>
      </c>
      <c r="L17192" s="14">
        <f>AND(vyberHrace&lt;&gt;"",ISNUMBER(SEARCH(vyberHrace,$B17192)))</f>
      </c>
      <c r="M17192" s="14">
        <f>AND($I17192=MID(kododd,1,2),$J17192=MID(kododd,3,3))</f>
      </c>
    </row>
    <row r="17193">
      <c r="A17193" s="95">
        <v>60537</v>
      </c>
      <c r="B17193" s="93" t="s">
        <v>26965</v>
      </c>
      <c r="C17193" s="93" t="s">
        <v>1411</v>
      </c>
      <c r="G17193" s="95">
        <v>250</v>
      </c>
      <c r="H17193" s="93" t="s">
        <v>8976</v>
      </c>
      <c r="I17193" s="93" t="s">
        <v>23896</v>
      </c>
      <c r="J17193" s="93" t="s">
        <v>20946</v>
      </c>
      <c r="K17193" s="93" t="s">
        <v>7807</v>
      </c>
      <c r="L17193" s="14">
        <f>AND(vyberHrace&lt;&gt;"",ISNUMBER(SEARCH(vyberHrace,$B17193)))</f>
      </c>
      <c r="M17193" s="14">
        <f>AND($I17193=MID(kododd,1,2),$J17193=MID(kododd,3,3))</f>
      </c>
    </row>
    <row r="17194">
      <c r="A17194" s="95">
        <v>56256</v>
      </c>
      <c r="B17194" s="93" t="s">
        <v>22781</v>
      </c>
      <c r="C17194" s="93" t="s">
        <v>1412</v>
      </c>
      <c r="G17194" s="95">
        <v>0</v>
      </c>
      <c r="H17194" s="93" t="s">
        <v>8976</v>
      </c>
      <c r="I17194" s="93" t="s">
        <v>23896</v>
      </c>
      <c r="J17194" s="93" t="s">
        <v>20954</v>
      </c>
      <c r="K17194" s="93" t="s">
        <v>133</v>
      </c>
      <c r="L17194" s="14">
        <f>AND(vyberHrace&lt;&gt;"",ISNUMBER(SEARCH(vyberHrace,$B17194)))</f>
      </c>
      <c r="M17194" s="14">
        <f>AND($I17194=MID(kododd,1,2),$J17194=MID(kododd,3,3))</f>
      </c>
    </row>
    <row r="17195">
      <c r="A17195" s="95">
        <v>4312</v>
      </c>
      <c r="B17195" s="93" t="s">
        <v>13202</v>
      </c>
      <c r="C17195" s="93" t="s">
        <v>1447</v>
      </c>
      <c r="D17195" s="95">
        <v>1763</v>
      </c>
      <c r="E17195" s="95">
        <v>1836</v>
      </c>
      <c r="F17195" s="95">
        <v>23797568</v>
      </c>
      <c r="G17195" s="95">
        <v>250</v>
      </c>
      <c r="H17195" s="93" t="s">
        <v>8976</v>
      </c>
      <c r="I17195" s="93" t="s">
        <v>23896</v>
      </c>
      <c r="J17195" s="93" t="s">
        <v>20915</v>
      </c>
      <c r="K17195" s="93" t="s">
        <v>26150</v>
      </c>
      <c r="L17195" s="14">
        <f>AND(vyberHrace&lt;&gt;"",ISNUMBER(SEARCH(vyberHrace,$B17195)))</f>
      </c>
      <c r="M17195" s="14">
        <f>AND($I17195=MID(kododd,1,2),$J17195=MID(kododd,3,3))</f>
      </c>
    </row>
    <row r="17196">
      <c r="A17196" s="95">
        <v>47228</v>
      </c>
      <c r="B17196" s="93" t="s">
        <v>13218</v>
      </c>
      <c r="C17196" s="93" t="s">
        <v>3255</v>
      </c>
      <c r="D17196" s="95">
        <v>1324</v>
      </c>
      <c r="E17196" s="95">
        <v>1802</v>
      </c>
      <c r="F17196" s="95">
        <v>23758066</v>
      </c>
      <c r="G17196" s="95">
        <v>250</v>
      </c>
      <c r="H17196" s="93" t="s">
        <v>8976</v>
      </c>
      <c r="I17196" s="93" t="s">
        <v>23896</v>
      </c>
      <c r="J17196" s="93" t="s">
        <v>20858</v>
      </c>
      <c r="K17196" s="93" t="s">
        <v>2040</v>
      </c>
      <c r="L17196" s="14">
        <f>AND(vyberHrace&lt;&gt;"",ISNUMBER(SEARCH(vyberHrace,$B17196)))</f>
      </c>
      <c r="M17196" s="14">
        <f>AND($I17196=MID(kododd,1,2),$J17196=MID(kododd,3,3))</f>
      </c>
    </row>
    <row r="17197">
      <c r="A17197" s="95">
        <v>624</v>
      </c>
      <c r="B17197" s="93" t="s">
        <v>13223</v>
      </c>
      <c r="C17197" s="93" t="s">
        <v>1469</v>
      </c>
      <c r="D17197" s="95">
        <v>2086</v>
      </c>
      <c r="F17197" s="95">
        <v>23706562</v>
      </c>
      <c r="G17197" s="95">
        <v>250</v>
      </c>
      <c r="H17197" s="93" t="s">
        <v>8976</v>
      </c>
      <c r="I17197" s="93" t="s">
        <v>23896</v>
      </c>
      <c r="J17197" s="93" t="s">
        <v>20848</v>
      </c>
      <c r="K17197" s="93" t="s">
        <v>1502</v>
      </c>
      <c r="L17197" s="14">
        <f>AND(vyberHrace&lt;&gt;"",ISNUMBER(SEARCH(vyberHrace,$B17197)))</f>
      </c>
      <c r="M17197" s="14">
        <f>AND($I17197=MID(kododd,1,2),$J17197=MID(kododd,3,3))</f>
      </c>
    </row>
    <row r="17198">
      <c r="A17198" s="95">
        <v>52452</v>
      </c>
      <c r="B17198" s="93" t="s">
        <v>3953</v>
      </c>
      <c r="C17198" s="93" t="s">
        <v>1406</v>
      </c>
      <c r="D17198" s="95">
        <v>1105</v>
      </c>
      <c r="F17198" s="95">
        <v>23741171</v>
      </c>
      <c r="G17198" s="95">
        <v>250</v>
      </c>
      <c r="H17198" s="93" t="s">
        <v>8976</v>
      </c>
      <c r="I17198" s="93" t="s">
        <v>23896</v>
      </c>
      <c r="J17198" s="93" t="s">
        <v>20924</v>
      </c>
      <c r="K17198" s="93" t="s">
        <v>6896</v>
      </c>
      <c r="L17198" s="14">
        <f>AND(vyberHrace&lt;&gt;"",ISNUMBER(SEARCH(vyberHrace,$B17198)))</f>
      </c>
      <c r="M17198" s="14">
        <f>AND($I17198=MID(kododd,1,2),$J17198=MID(kododd,3,3))</f>
      </c>
    </row>
    <row r="17199">
      <c r="A17199" s="95">
        <v>7576</v>
      </c>
      <c r="B17199" s="93" t="s">
        <v>13237</v>
      </c>
      <c r="C17199" s="93" t="s">
        <v>1451</v>
      </c>
      <c r="D17199" s="95">
        <v>1368</v>
      </c>
      <c r="G17199" s="95">
        <v>250</v>
      </c>
      <c r="H17199" s="93" t="s">
        <v>8976</v>
      </c>
      <c r="I17199" s="93" t="s">
        <v>23896</v>
      </c>
      <c r="J17199" s="93" t="s">
        <v>20849</v>
      </c>
      <c r="K17199" s="93" t="s">
        <v>1979</v>
      </c>
      <c r="L17199" s="14">
        <f>AND(vyberHrace&lt;&gt;"",ISNUMBER(SEARCH(vyberHrace,$B17199)))</f>
      </c>
      <c r="M17199" s="14">
        <f>AND($I17199=MID(kododd,1,2),$J17199=MID(kododd,3,3))</f>
      </c>
    </row>
    <row r="17200">
      <c r="A17200" s="95">
        <v>63026</v>
      </c>
      <c r="B17200" s="93" t="s">
        <v>29386</v>
      </c>
      <c r="C17200" s="93" t="s">
        <v>1424</v>
      </c>
      <c r="G17200" s="95">
        <v>250</v>
      </c>
      <c r="H17200" s="93" t="s">
        <v>8976</v>
      </c>
      <c r="I17200" s="93" t="s">
        <v>23896</v>
      </c>
      <c r="J17200" s="93" t="s">
        <v>20997</v>
      </c>
      <c r="K17200" s="93" t="s">
        <v>7827</v>
      </c>
      <c r="L17200" s="14">
        <f>AND(vyberHrace&lt;&gt;"",ISNUMBER(SEARCH(vyberHrace,$B17200)))</f>
      </c>
      <c r="M17200" s="14">
        <f>AND($I17200=MID(kododd,1,2),$J17200=MID(kododd,3,3))</f>
      </c>
    </row>
    <row r="17201">
      <c r="A17201" s="95">
        <v>60638</v>
      </c>
      <c r="B17201" s="93" t="s">
        <v>27055</v>
      </c>
      <c r="C17201" s="93" t="s">
        <v>1410</v>
      </c>
      <c r="G17201" s="95">
        <v>0</v>
      </c>
      <c r="H17201" s="93" t="s">
        <v>8976</v>
      </c>
      <c r="I17201" s="93" t="s">
        <v>23896</v>
      </c>
      <c r="J17201" s="93" t="s">
        <v>23412</v>
      </c>
      <c r="K17201" s="93" t="s">
        <v>21367</v>
      </c>
      <c r="L17201" s="14">
        <f>AND(vyberHrace&lt;&gt;"",ISNUMBER(SEARCH(vyberHrace,$B17201)))</f>
      </c>
      <c r="M17201" s="14">
        <f>AND($I17201=MID(kododd,1,2),$J17201=MID(kododd,3,3))</f>
      </c>
    </row>
    <row r="17202">
      <c r="A17202" s="95">
        <v>27419</v>
      </c>
      <c r="B17202" s="93" t="s">
        <v>15547</v>
      </c>
      <c r="C17202" s="93" t="s">
        <v>1456</v>
      </c>
      <c r="D17202" s="95">
        <v>1619</v>
      </c>
      <c r="G17202" s="95">
        <v>0</v>
      </c>
      <c r="H17202" s="93" t="s">
        <v>8976</v>
      </c>
      <c r="I17202" s="93" t="s">
        <v>23896</v>
      </c>
      <c r="J17202" s="93" t="s">
        <v>20852</v>
      </c>
      <c r="K17202" s="93" t="s">
        <v>6013</v>
      </c>
      <c r="L17202" s="14">
        <f>AND(vyberHrace&lt;&gt;"",ISNUMBER(SEARCH(vyberHrace,$B17202)))</f>
      </c>
      <c r="M17202" s="14">
        <f>AND($I17202=MID(kododd,1,2),$J17202=MID(kododd,3,3))</f>
      </c>
    </row>
    <row r="17203">
      <c r="A17203" s="95">
        <v>51364</v>
      </c>
      <c r="B17203" s="93" t="s">
        <v>4985</v>
      </c>
      <c r="C17203" s="93" t="s">
        <v>1413</v>
      </c>
      <c r="D17203" s="95">
        <v>1589</v>
      </c>
      <c r="G17203" s="95">
        <v>250</v>
      </c>
      <c r="H17203" s="93" t="s">
        <v>8976</v>
      </c>
      <c r="I17203" s="93" t="s">
        <v>23896</v>
      </c>
      <c r="J17203" s="93" t="s">
        <v>20887</v>
      </c>
      <c r="K17203" s="93" t="s">
        <v>6923</v>
      </c>
      <c r="L17203" s="14">
        <f>AND(vyberHrace&lt;&gt;"",ISNUMBER(SEARCH(vyberHrace,$B17203)))</f>
      </c>
      <c r="M17203" s="14">
        <f>AND($I17203=MID(kododd,1,2),$J17203=MID(kododd,3,3))</f>
      </c>
    </row>
    <row r="17204">
      <c r="A17204" s="95">
        <v>48945</v>
      </c>
      <c r="B17204" s="93" t="s">
        <v>15554</v>
      </c>
      <c r="C17204" s="93" t="s">
        <v>1406</v>
      </c>
      <c r="D17204" s="95">
        <v>1706</v>
      </c>
      <c r="E17204" s="95">
        <v>1815</v>
      </c>
      <c r="F17204" s="95">
        <v>23756705</v>
      </c>
      <c r="G17204" s="95">
        <v>250</v>
      </c>
      <c r="H17204" s="93" t="s">
        <v>8976</v>
      </c>
      <c r="I17204" s="93" t="s">
        <v>23896</v>
      </c>
      <c r="J17204" s="93" t="s">
        <v>20954</v>
      </c>
      <c r="K17204" s="93" t="s">
        <v>133</v>
      </c>
      <c r="L17204" s="14">
        <f>AND(vyberHrace&lt;&gt;"",ISNUMBER(SEARCH(vyberHrace,$B17204)))</f>
      </c>
      <c r="M17204" s="14">
        <f>AND($I17204=MID(kododd,1,2),$J17204=MID(kododd,3,3))</f>
      </c>
    </row>
    <row r="17205">
      <c r="A17205" s="95">
        <v>52276</v>
      </c>
      <c r="B17205" s="93" t="s">
        <v>3964</v>
      </c>
      <c r="C17205" s="93" t="s">
        <v>1420</v>
      </c>
      <c r="D17205" s="95">
        <v>1216</v>
      </c>
      <c r="G17205" s="95">
        <v>250</v>
      </c>
      <c r="H17205" s="93" t="s">
        <v>8976</v>
      </c>
      <c r="I17205" s="93" t="s">
        <v>23896</v>
      </c>
      <c r="J17205" s="93" t="s">
        <v>20954</v>
      </c>
      <c r="K17205" s="93" t="s">
        <v>133</v>
      </c>
      <c r="L17205" s="14">
        <f>AND(vyberHrace&lt;&gt;"",ISNUMBER(SEARCH(vyberHrace,$B17205)))</f>
      </c>
      <c r="M17205" s="14">
        <f>AND($I17205=MID(kododd,1,2),$J17205=MID(kododd,3,3))</f>
      </c>
    </row>
    <row r="17206">
      <c r="A17206" s="95">
        <v>55348</v>
      </c>
      <c r="B17206" s="93" t="s">
        <v>22765</v>
      </c>
      <c r="C17206" s="93" t="s">
        <v>1430</v>
      </c>
      <c r="G17206" s="95">
        <v>250</v>
      </c>
      <c r="H17206" s="93" t="s">
        <v>8976</v>
      </c>
      <c r="I17206" s="93" t="s">
        <v>23896</v>
      </c>
      <c r="J17206" s="93" t="s">
        <v>20963</v>
      </c>
      <c r="K17206" s="93" t="s">
        <v>8996</v>
      </c>
      <c r="L17206" s="14">
        <f>AND(vyberHrace&lt;&gt;"",ISNUMBER(SEARCH(vyberHrace,$B17206)))</f>
      </c>
      <c r="M17206" s="14">
        <f>AND($I17206=MID(kododd,1,2),$J17206=MID(kododd,3,3))</f>
      </c>
    </row>
    <row r="17207">
      <c r="A17207" s="95">
        <v>54445</v>
      </c>
      <c r="B17207" s="93" t="s">
        <v>934</v>
      </c>
      <c r="C17207" s="93" t="s">
        <v>1422</v>
      </c>
      <c r="D17207" s="95">
        <v>1415</v>
      </c>
      <c r="E17207" s="95">
        <v>1541</v>
      </c>
      <c r="F17207" s="95">
        <v>23756063</v>
      </c>
      <c r="G17207" s="95">
        <v>250</v>
      </c>
      <c r="H17207" s="93" t="s">
        <v>8976</v>
      </c>
      <c r="I17207" s="93" t="s">
        <v>23896</v>
      </c>
      <c r="J17207" s="93" t="s">
        <v>20943</v>
      </c>
      <c r="K17207" s="93" t="s">
        <v>9089</v>
      </c>
      <c r="L17207" s="14">
        <f>AND(vyberHrace&lt;&gt;"",ISNUMBER(SEARCH(vyberHrace,$B17207)))</f>
      </c>
      <c r="M17207" s="14">
        <f>AND($I17207=MID(kododd,1,2),$J17207=MID(kododd,3,3))</f>
      </c>
    </row>
    <row r="17208">
      <c r="A17208" s="95">
        <v>54444</v>
      </c>
      <c r="B17208" s="93" t="s">
        <v>935</v>
      </c>
      <c r="C17208" s="93" t="s">
        <v>3255</v>
      </c>
      <c r="D17208" s="95">
        <v>1671</v>
      </c>
      <c r="E17208" s="95">
        <v>1709</v>
      </c>
      <c r="F17208" s="95">
        <v>23753293</v>
      </c>
      <c r="G17208" s="95">
        <v>250</v>
      </c>
      <c r="H17208" s="93" t="s">
        <v>8976</v>
      </c>
      <c r="I17208" s="93" t="s">
        <v>23896</v>
      </c>
      <c r="J17208" s="93" t="s">
        <v>20943</v>
      </c>
      <c r="K17208" s="93" t="s">
        <v>9089</v>
      </c>
      <c r="L17208" s="14">
        <f>AND(vyberHrace&lt;&gt;"",ISNUMBER(SEARCH(vyberHrace,$B17208)))</f>
      </c>
      <c r="M17208" s="14">
        <f>AND($I17208=MID(kododd,1,2),$J17208=MID(kododd,3,3))</f>
      </c>
    </row>
    <row r="17209">
      <c r="A17209" s="95">
        <v>11442</v>
      </c>
      <c r="B17209" s="93" t="s">
        <v>29387</v>
      </c>
      <c r="C17209" s="93" t="s">
        <v>1463</v>
      </c>
      <c r="G17209" s="95">
        <v>250</v>
      </c>
      <c r="H17209" s="93" t="s">
        <v>8976</v>
      </c>
      <c r="I17209" s="93" t="s">
        <v>23896</v>
      </c>
      <c r="J17209" s="93" t="s">
        <v>21001</v>
      </c>
      <c r="K17209" s="93" t="s">
        <v>6547</v>
      </c>
      <c r="L17209" s="14">
        <f>AND(vyberHrace&lt;&gt;"",ISNUMBER(SEARCH(vyberHrace,$B17209)))</f>
      </c>
      <c r="M17209" s="14">
        <f>AND($I17209=MID(kododd,1,2),$J17209=MID(kododd,3,3))</f>
      </c>
    </row>
    <row r="17210">
      <c r="A17210" s="95">
        <v>59872</v>
      </c>
      <c r="B17210" s="93" t="s">
        <v>26369</v>
      </c>
      <c r="C17210" s="93" t="s">
        <v>1475</v>
      </c>
      <c r="D17210" s="95">
        <v>1402</v>
      </c>
      <c r="F17210" s="95">
        <v>23795131</v>
      </c>
      <c r="G17210" s="95">
        <v>250</v>
      </c>
      <c r="H17210" s="93" t="s">
        <v>8976</v>
      </c>
      <c r="I17210" s="93" t="s">
        <v>23896</v>
      </c>
      <c r="J17210" s="93" t="s">
        <v>20859</v>
      </c>
      <c r="K17210" s="93" t="s">
        <v>28058</v>
      </c>
      <c r="L17210" s="14">
        <f>AND(vyberHrace&lt;&gt;"",ISNUMBER(SEARCH(vyberHrace,$B17210)))</f>
      </c>
      <c r="M17210" s="14">
        <f>AND($I17210=MID(kododd,1,2),$J17210=MID(kododd,3,3))</f>
      </c>
    </row>
    <row r="17211">
      <c r="A17211" s="95">
        <v>998</v>
      </c>
      <c r="B17211" s="93" t="s">
        <v>7253</v>
      </c>
      <c r="C17211" s="93" t="s">
        <v>1449</v>
      </c>
      <c r="D17211" s="95">
        <v>2123</v>
      </c>
      <c r="E17211" s="95">
        <v>2079</v>
      </c>
      <c r="F17211" s="95">
        <v>306576</v>
      </c>
      <c r="G17211" s="95">
        <v>0</v>
      </c>
      <c r="H17211" s="93" t="s">
        <v>8976</v>
      </c>
      <c r="I17211" s="93" t="s">
        <v>23896</v>
      </c>
      <c r="J17211" s="93" t="s">
        <v>20975</v>
      </c>
      <c r="K17211" s="93" t="s">
        <v>4922</v>
      </c>
      <c r="L17211" s="14">
        <f>AND(vyberHrace&lt;&gt;"",ISNUMBER(SEARCH(vyberHrace,$B17211)))</f>
      </c>
      <c r="M17211" s="14">
        <f>AND($I17211=MID(kododd,1,2),$J17211=MID(kododd,3,3))</f>
      </c>
    </row>
    <row r="17212">
      <c r="A17212" s="95">
        <v>49349</v>
      </c>
      <c r="B17212" s="93" t="s">
        <v>7254</v>
      </c>
      <c r="C17212" s="93" t="s">
        <v>1422</v>
      </c>
      <c r="F17212" s="95">
        <v>23719214</v>
      </c>
      <c r="G17212" s="95">
        <v>0</v>
      </c>
      <c r="H17212" s="93" t="s">
        <v>8976</v>
      </c>
      <c r="I17212" s="93" t="s">
        <v>23896</v>
      </c>
      <c r="J17212" s="93" t="s">
        <v>20926</v>
      </c>
      <c r="K17212" s="93" t="s">
        <v>11249</v>
      </c>
      <c r="L17212" s="14">
        <f>AND(vyberHrace&lt;&gt;"",ISNUMBER(SEARCH(vyberHrace,$B17212)))</f>
      </c>
      <c r="M17212" s="14">
        <f>AND($I17212=MID(kododd,1,2),$J17212=MID(kododd,3,3))</f>
      </c>
    </row>
    <row r="17213">
      <c r="A17213" s="95">
        <v>58955</v>
      </c>
      <c r="B17213" s="93" t="s">
        <v>25413</v>
      </c>
      <c r="C17213" s="93" t="s">
        <v>1420</v>
      </c>
      <c r="G17213" s="95">
        <v>0</v>
      </c>
      <c r="H17213" s="93" t="s">
        <v>8976</v>
      </c>
      <c r="I17213" s="93" t="s">
        <v>23896</v>
      </c>
      <c r="J17213" s="93" t="s">
        <v>20997</v>
      </c>
      <c r="K17213" s="93" t="s">
        <v>7827</v>
      </c>
      <c r="L17213" s="14">
        <f>AND(vyberHrace&lt;&gt;"",ISNUMBER(SEARCH(vyberHrace,$B17213)))</f>
      </c>
      <c r="M17213" s="14">
        <f>AND($I17213=MID(kododd,1,2),$J17213=MID(kododd,3,3))</f>
      </c>
    </row>
    <row r="17214">
      <c r="A17214" s="95">
        <v>31453</v>
      </c>
      <c r="B17214" s="93" t="s">
        <v>7277</v>
      </c>
      <c r="C17214" s="93" t="s">
        <v>1472</v>
      </c>
      <c r="D17214" s="95">
        <v>1350</v>
      </c>
      <c r="G17214" s="95">
        <v>250</v>
      </c>
      <c r="H17214" s="93" t="s">
        <v>8976</v>
      </c>
      <c r="I17214" s="93" t="s">
        <v>23896</v>
      </c>
      <c r="J17214" s="93" t="s">
        <v>20946</v>
      </c>
      <c r="K17214" s="93" t="s">
        <v>7807</v>
      </c>
      <c r="L17214" s="14">
        <f>AND(vyberHrace&lt;&gt;"",ISNUMBER(SEARCH(vyberHrace,$B17214)))</f>
      </c>
      <c r="M17214" s="14">
        <f>AND($I17214=MID(kododd,1,2),$J17214=MID(kododd,3,3))</f>
      </c>
    </row>
    <row r="17215">
      <c r="A17215" s="95">
        <v>49344</v>
      </c>
      <c r="B17215" s="93" t="s">
        <v>7284</v>
      </c>
      <c r="C17215" s="93" t="s">
        <v>1422</v>
      </c>
      <c r="G17215" s="95">
        <v>0</v>
      </c>
      <c r="H17215" s="93" t="s">
        <v>8976</v>
      </c>
      <c r="I17215" s="93" t="s">
        <v>23896</v>
      </c>
      <c r="J17215" s="93" t="s">
        <v>20997</v>
      </c>
      <c r="K17215" s="93" t="s">
        <v>7827</v>
      </c>
      <c r="L17215" s="14">
        <f>AND(vyberHrace&lt;&gt;"",ISNUMBER(SEARCH(vyberHrace,$B17215)))</f>
      </c>
      <c r="M17215" s="14">
        <f>AND($I17215=MID(kododd,1,2),$J17215=MID(kododd,3,3))</f>
      </c>
    </row>
    <row r="17216">
      <c r="A17216" s="95">
        <v>47679</v>
      </c>
      <c r="B17216" s="93" t="s">
        <v>7285</v>
      </c>
      <c r="C17216" s="93" t="s">
        <v>3255</v>
      </c>
      <c r="G17216" s="95">
        <v>0</v>
      </c>
      <c r="H17216" s="93" t="s">
        <v>8976</v>
      </c>
      <c r="I17216" s="93" t="s">
        <v>23896</v>
      </c>
      <c r="J17216" s="93" t="s">
        <v>20997</v>
      </c>
      <c r="K17216" s="93" t="s">
        <v>7827</v>
      </c>
      <c r="L17216" s="14">
        <f>AND(vyberHrace&lt;&gt;"",ISNUMBER(SEARCH(vyberHrace,$B17216)))</f>
      </c>
      <c r="M17216" s="14">
        <f>AND($I17216=MID(kododd,1,2),$J17216=MID(kododd,3,3))</f>
      </c>
    </row>
    <row r="17217">
      <c r="A17217" s="95">
        <v>8742</v>
      </c>
      <c r="B17217" s="93" t="s">
        <v>7287</v>
      </c>
      <c r="C17217" s="93" t="s">
        <v>1407</v>
      </c>
      <c r="D17217" s="95">
        <v>1990</v>
      </c>
      <c r="E17217" s="95">
        <v>2031</v>
      </c>
      <c r="F17217" s="95">
        <v>318744</v>
      </c>
      <c r="G17217" s="95">
        <v>250</v>
      </c>
      <c r="H17217" s="93" t="s">
        <v>8976</v>
      </c>
      <c r="I17217" s="93" t="s">
        <v>23896</v>
      </c>
      <c r="J17217" s="93" t="s">
        <v>20864</v>
      </c>
      <c r="K17217" s="93" t="s">
        <v>26135</v>
      </c>
      <c r="L17217" s="14">
        <f>AND(vyberHrace&lt;&gt;"",ISNUMBER(SEARCH(vyberHrace,$B17217)))</f>
      </c>
      <c r="M17217" s="14">
        <f>AND($I17217=MID(kododd,1,2),$J17217=MID(kododd,3,3))</f>
      </c>
    </row>
    <row r="17218">
      <c r="A17218" s="95">
        <v>53709</v>
      </c>
      <c r="B17218" s="93" t="s">
        <v>873</v>
      </c>
      <c r="C17218" s="93" t="s">
        <v>1408</v>
      </c>
      <c r="G17218" s="95">
        <v>0</v>
      </c>
      <c r="H17218" s="93" t="s">
        <v>8976</v>
      </c>
      <c r="I17218" s="93" t="s">
        <v>23896</v>
      </c>
      <c r="J17218" s="93" t="s">
        <v>20876</v>
      </c>
      <c r="K17218" s="93" t="s">
        <v>1965</v>
      </c>
      <c r="L17218" s="14">
        <f>AND(vyberHrace&lt;&gt;"",ISNUMBER(SEARCH(vyberHrace,$B17218)))</f>
      </c>
      <c r="M17218" s="14">
        <f>AND($I17218=MID(kododd,1,2),$J17218=MID(kododd,3,3))</f>
      </c>
    </row>
    <row r="17219">
      <c r="A17219" s="95">
        <v>37896</v>
      </c>
      <c r="B17219" s="93" t="s">
        <v>7296</v>
      </c>
      <c r="C17219" s="93" t="s">
        <v>1449</v>
      </c>
      <c r="D17219" s="95">
        <v>1485</v>
      </c>
      <c r="F17219" s="95">
        <v>571006990</v>
      </c>
      <c r="G17219" s="95">
        <v>500</v>
      </c>
      <c r="H17219" s="93" t="s">
        <v>8976</v>
      </c>
      <c r="I17219" s="93" t="s">
        <v>23896</v>
      </c>
      <c r="J17219" s="93" t="s">
        <v>23412</v>
      </c>
      <c r="K17219" s="93" t="s">
        <v>21367</v>
      </c>
      <c r="L17219" s="14">
        <f>AND(vyberHrace&lt;&gt;"",ISNUMBER(SEARCH(vyberHrace,$B17219)))</f>
      </c>
      <c r="M17219" s="14">
        <f>AND($I17219=MID(kododd,1,2),$J17219=MID(kododd,3,3))</f>
      </c>
    </row>
    <row r="17220">
      <c r="A17220" s="95">
        <v>59384</v>
      </c>
      <c r="B17220" s="93" t="s">
        <v>25801</v>
      </c>
      <c r="C17220" s="93" t="s">
        <v>1411</v>
      </c>
      <c r="G17220" s="95">
        <v>250</v>
      </c>
      <c r="H17220" s="93" t="s">
        <v>8976</v>
      </c>
      <c r="I17220" s="93" t="s">
        <v>23896</v>
      </c>
      <c r="J17220" s="93" t="s">
        <v>20856</v>
      </c>
      <c r="K17220" s="93" t="s">
        <v>6885</v>
      </c>
      <c r="L17220" s="14">
        <f>AND(vyberHrace&lt;&gt;"",ISNUMBER(SEARCH(vyberHrace,$B17220)))</f>
      </c>
      <c r="M17220" s="14">
        <f>AND($I17220=MID(kododd,1,2),$J17220=MID(kododd,3,3))</f>
      </c>
    </row>
    <row r="17221">
      <c r="A17221" s="95">
        <v>10786</v>
      </c>
      <c r="B17221" s="93" t="s">
        <v>17996</v>
      </c>
      <c r="C17221" s="93" t="s">
        <v>1452</v>
      </c>
      <c r="D17221" s="95">
        <v>1977</v>
      </c>
      <c r="E17221" s="95">
        <v>1970</v>
      </c>
      <c r="F17221" s="95">
        <v>331988</v>
      </c>
      <c r="G17221" s="95">
        <v>0</v>
      </c>
      <c r="H17221" s="93" t="s">
        <v>8976</v>
      </c>
      <c r="I17221" s="93" t="s">
        <v>23896</v>
      </c>
      <c r="J17221" s="93" t="s">
        <v>21011</v>
      </c>
      <c r="K17221" s="93" t="s">
        <v>11222</v>
      </c>
      <c r="L17221" s="14">
        <f>AND(vyberHrace&lt;&gt;"",ISNUMBER(SEARCH(vyberHrace,$B17221)))</f>
      </c>
      <c r="M17221" s="14">
        <f>AND($I17221=MID(kododd,1,2),$J17221=MID(kododd,3,3))</f>
      </c>
    </row>
    <row r="17222">
      <c r="A17222" s="95">
        <v>37464</v>
      </c>
      <c r="B17222" s="93" t="s">
        <v>17997</v>
      </c>
      <c r="C17222" s="93" t="s">
        <v>1414</v>
      </c>
      <c r="G17222" s="95">
        <v>0</v>
      </c>
      <c r="H17222" s="93" t="s">
        <v>8976</v>
      </c>
      <c r="I17222" s="93" t="s">
        <v>23896</v>
      </c>
      <c r="J17222" s="93" t="s">
        <v>20997</v>
      </c>
      <c r="K17222" s="93" t="s">
        <v>7827</v>
      </c>
      <c r="L17222" s="14">
        <f>AND(vyberHrace&lt;&gt;"",ISNUMBER(SEARCH(vyberHrace,$B17222)))</f>
      </c>
      <c r="M17222" s="14">
        <f>AND($I17222=MID(kododd,1,2),$J17222=MID(kododd,3,3))</f>
      </c>
    </row>
    <row r="17223">
      <c r="A17223" s="95">
        <v>1899</v>
      </c>
      <c r="B17223" s="93" t="s">
        <v>17999</v>
      </c>
      <c r="C17223" s="93" t="s">
        <v>1413</v>
      </c>
      <c r="D17223" s="95">
        <v>1926</v>
      </c>
      <c r="E17223" s="95">
        <v>1966</v>
      </c>
      <c r="F17223" s="95">
        <v>319201</v>
      </c>
      <c r="G17223" s="95">
        <v>250</v>
      </c>
      <c r="H17223" s="93" t="s">
        <v>8976</v>
      </c>
      <c r="I17223" s="93" t="s">
        <v>23896</v>
      </c>
      <c r="J17223" s="93" t="s">
        <v>20911</v>
      </c>
      <c r="K17223" s="93" t="s">
        <v>26144</v>
      </c>
      <c r="L17223" s="14">
        <f>AND(vyberHrace&lt;&gt;"",ISNUMBER(SEARCH(vyberHrace,$B17223)))</f>
      </c>
      <c r="M17223" s="14">
        <f>AND($I17223=MID(kododd,1,2),$J17223=MID(kododd,3,3))</f>
      </c>
    </row>
    <row r="17224">
      <c r="A17224" s="95">
        <v>41156</v>
      </c>
      <c r="B17224" s="93" t="s">
        <v>18000</v>
      </c>
      <c r="C17224" s="93" t="s">
        <v>1414</v>
      </c>
      <c r="D17224" s="95">
        <v>1418</v>
      </c>
      <c r="G17224" s="95">
        <v>0</v>
      </c>
      <c r="H17224" s="93" t="s">
        <v>8976</v>
      </c>
      <c r="I17224" s="93" t="s">
        <v>23896</v>
      </c>
      <c r="J17224" s="93" t="s">
        <v>20879</v>
      </c>
      <c r="K17224" s="93" t="s">
        <v>6872</v>
      </c>
      <c r="L17224" s="14">
        <f>AND(vyberHrace&lt;&gt;"",ISNUMBER(SEARCH(vyberHrace,$B17224)))</f>
      </c>
      <c r="M17224" s="14">
        <f>AND($I17224=MID(kododd,1,2),$J17224=MID(kododd,3,3))</f>
      </c>
    </row>
    <row r="17225">
      <c r="A17225" s="95">
        <v>41942</v>
      </c>
      <c r="B17225" s="93" t="s">
        <v>15679</v>
      </c>
      <c r="C17225" s="93" t="s">
        <v>1456</v>
      </c>
      <c r="D17225" s="95">
        <v>1292</v>
      </c>
      <c r="G17225" s="95">
        <v>0</v>
      </c>
      <c r="H17225" s="93" t="s">
        <v>8976</v>
      </c>
      <c r="I17225" s="93" t="s">
        <v>23896</v>
      </c>
      <c r="J17225" s="93" t="s">
        <v>20923</v>
      </c>
      <c r="K17225" s="93" t="s">
        <v>5569</v>
      </c>
      <c r="L17225" s="14">
        <f>AND(vyberHrace&lt;&gt;"",ISNUMBER(SEARCH(vyberHrace,$B17225)))</f>
      </c>
      <c r="M17225" s="14">
        <f>AND($I17225=MID(kododd,1,2),$J17225=MID(kododd,3,3))</f>
      </c>
    </row>
    <row r="17226">
      <c r="A17226" s="95">
        <v>37462</v>
      </c>
      <c r="B17226" s="93" t="s">
        <v>15680</v>
      </c>
      <c r="C17226" s="93" t="s">
        <v>1414</v>
      </c>
      <c r="D17226" s="95">
        <v>1100</v>
      </c>
      <c r="G17226" s="95">
        <v>0</v>
      </c>
      <c r="H17226" s="93" t="s">
        <v>8976</v>
      </c>
      <c r="I17226" s="93" t="s">
        <v>23896</v>
      </c>
      <c r="J17226" s="93" t="s">
        <v>20997</v>
      </c>
      <c r="K17226" s="93" t="s">
        <v>7827</v>
      </c>
      <c r="L17226" s="14">
        <f>AND(vyberHrace&lt;&gt;"",ISNUMBER(SEARCH(vyberHrace,$B17226)))</f>
      </c>
      <c r="M17226" s="14">
        <f>AND($I17226=MID(kododd,1,2),$J17226=MID(kododd,3,3))</f>
      </c>
    </row>
    <row r="17227">
      <c r="A17227" s="95">
        <v>59775</v>
      </c>
      <c r="B17227" s="93" t="s">
        <v>26288</v>
      </c>
      <c r="C17227" s="93" t="s">
        <v>1402</v>
      </c>
      <c r="F17227" s="95">
        <v>23795336</v>
      </c>
      <c r="G17227" s="95">
        <v>0</v>
      </c>
      <c r="H17227" s="93" t="s">
        <v>8976</v>
      </c>
      <c r="I17227" s="93" t="s">
        <v>23896</v>
      </c>
      <c r="J17227" s="93" t="s">
        <v>20864</v>
      </c>
      <c r="K17227" s="93" t="s">
        <v>26135</v>
      </c>
      <c r="L17227" s="14">
        <f>AND(vyberHrace&lt;&gt;"",ISNUMBER(SEARCH(vyberHrace,$B17227)))</f>
      </c>
      <c r="M17227" s="14">
        <f>AND($I17227=MID(kododd,1,2),$J17227=MID(kododd,3,3))</f>
      </c>
    </row>
    <row r="17228">
      <c r="A17228" s="95">
        <v>26437</v>
      </c>
      <c r="B17228" s="93" t="s">
        <v>15724</v>
      </c>
      <c r="C17228" s="93" t="s">
        <v>1464</v>
      </c>
      <c r="D17228" s="95">
        <v>1494</v>
      </c>
      <c r="E17228" s="95">
        <v>1508</v>
      </c>
      <c r="F17228" s="95">
        <v>23759275</v>
      </c>
      <c r="G17228" s="95">
        <v>250</v>
      </c>
      <c r="H17228" s="93" t="s">
        <v>8976</v>
      </c>
      <c r="I17228" s="93" t="s">
        <v>23896</v>
      </c>
      <c r="J17228" s="93" t="s">
        <v>20845</v>
      </c>
      <c r="K17228" s="93" t="s">
        <v>8980</v>
      </c>
      <c r="L17228" s="14">
        <f>AND(vyberHrace&lt;&gt;"",ISNUMBER(SEARCH(vyberHrace,$B17228)))</f>
      </c>
      <c r="M17228" s="14">
        <f>AND($I17228=MID(kododd,1,2),$J17228=MID(kododd,3,3))</f>
      </c>
    </row>
    <row r="17229">
      <c r="A17229" s="95">
        <v>63038</v>
      </c>
      <c r="B17229" s="93" t="s">
        <v>29388</v>
      </c>
      <c r="C17229" s="93" t="s">
        <v>1411</v>
      </c>
      <c r="G17229" s="95">
        <v>250</v>
      </c>
      <c r="H17229" s="93" t="s">
        <v>8976</v>
      </c>
      <c r="I17229" s="93" t="s">
        <v>23896</v>
      </c>
      <c r="J17229" s="93" t="s">
        <v>20874</v>
      </c>
      <c r="K17229" s="93" t="s">
        <v>1964</v>
      </c>
      <c r="L17229" s="14">
        <f>AND(vyberHrace&lt;&gt;"",ISNUMBER(SEARCH(vyberHrace,$B17229)))</f>
      </c>
      <c r="M17229" s="14">
        <f>AND($I17229=MID(kododd,1,2),$J17229=MID(kododd,3,3))</f>
      </c>
    </row>
    <row r="17230">
      <c r="A17230" s="95">
        <v>52679</v>
      </c>
      <c r="B17230" s="93" t="s">
        <v>5822</v>
      </c>
      <c r="C17230" s="93" t="s">
        <v>1422</v>
      </c>
      <c r="G17230" s="95">
        <v>250</v>
      </c>
      <c r="H17230" s="93" t="s">
        <v>8976</v>
      </c>
      <c r="I17230" s="93" t="s">
        <v>23896</v>
      </c>
      <c r="J17230" s="93" t="s">
        <v>20864</v>
      </c>
      <c r="K17230" s="93" t="s">
        <v>26135</v>
      </c>
      <c r="L17230" s="14">
        <f>AND(vyberHrace&lt;&gt;"",ISNUMBER(SEARCH(vyberHrace,$B17230)))</f>
      </c>
      <c r="M17230" s="14">
        <f>AND($I17230=MID(kododd,1,2),$J17230=MID(kododd,3,3))</f>
      </c>
    </row>
    <row r="17231">
      <c r="A17231" s="95">
        <v>36750</v>
      </c>
      <c r="B17231" s="93" t="s">
        <v>18083</v>
      </c>
      <c r="C17231" s="93" t="s">
        <v>1475</v>
      </c>
      <c r="D17231" s="95">
        <v>1899</v>
      </c>
      <c r="E17231" s="95">
        <v>1909</v>
      </c>
      <c r="F17231" s="95">
        <v>349089</v>
      </c>
      <c r="G17231" s="95">
        <v>0</v>
      </c>
      <c r="H17231" s="93" t="s">
        <v>8976</v>
      </c>
      <c r="I17231" s="93" t="s">
        <v>23896</v>
      </c>
      <c r="J17231" s="93" t="s">
        <v>20874</v>
      </c>
      <c r="K17231" s="93" t="s">
        <v>1964</v>
      </c>
      <c r="L17231" s="14">
        <f>AND(vyberHrace&lt;&gt;"",ISNUMBER(SEARCH(vyberHrace,$B17231)))</f>
      </c>
      <c r="M17231" s="14">
        <f>AND($I17231=MID(kododd,1,2),$J17231=MID(kododd,3,3))</f>
      </c>
    </row>
    <row r="17232">
      <c r="A17232" s="95">
        <v>11568</v>
      </c>
      <c r="B17232" s="93" t="s">
        <v>11463</v>
      </c>
      <c r="C17232" s="93" t="s">
        <v>1451</v>
      </c>
      <c r="D17232" s="95">
        <v>1397</v>
      </c>
      <c r="E17232" s="95">
        <v>1459</v>
      </c>
      <c r="F17232" s="95">
        <v>23732172</v>
      </c>
      <c r="G17232" s="95">
        <v>250</v>
      </c>
      <c r="H17232" s="93" t="s">
        <v>8976</v>
      </c>
      <c r="I17232" s="93" t="s">
        <v>23896</v>
      </c>
      <c r="J17232" s="93" t="s">
        <v>20984</v>
      </c>
      <c r="K17232" s="93" t="s">
        <v>5004</v>
      </c>
      <c r="L17232" s="14">
        <f>AND(vyberHrace&lt;&gt;"",ISNUMBER(SEARCH(vyberHrace,$B17232)))</f>
      </c>
      <c r="M17232" s="14">
        <f>AND($I17232=MID(kododd,1,2),$J17232=MID(kododd,3,3))</f>
      </c>
    </row>
    <row r="17233">
      <c r="A17233" s="95">
        <v>23891</v>
      </c>
      <c r="B17233" s="93" t="s">
        <v>7551</v>
      </c>
      <c r="C17233" s="93" t="s">
        <v>1423</v>
      </c>
      <c r="D17233" s="95">
        <v>1280</v>
      </c>
      <c r="G17233" s="95">
        <v>0</v>
      </c>
      <c r="H17233" s="93" t="s">
        <v>8976</v>
      </c>
      <c r="I17233" s="93" t="s">
        <v>23896</v>
      </c>
      <c r="J17233" s="93" t="s">
        <v>20884</v>
      </c>
      <c r="K17233" s="93" t="s">
        <v>6876</v>
      </c>
      <c r="L17233" s="14">
        <f>AND(vyberHrace&lt;&gt;"",ISNUMBER(SEARCH(vyberHrace,$B17233)))</f>
      </c>
      <c r="M17233" s="14">
        <f>AND($I17233=MID(kododd,1,2),$J17233=MID(kododd,3,3))</f>
      </c>
    </row>
    <row r="17234">
      <c r="A17234" s="95">
        <v>38512</v>
      </c>
      <c r="B17234" s="93" t="s">
        <v>7555</v>
      </c>
      <c r="C17234" s="93" t="s">
        <v>1438</v>
      </c>
      <c r="D17234" s="95">
        <v>1943</v>
      </c>
      <c r="E17234" s="95">
        <v>1993</v>
      </c>
      <c r="F17234" s="95">
        <v>377724</v>
      </c>
      <c r="G17234" s="95">
        <v>250</v>
      </c>
      <c r="H17234" s="93" t="s">
        <v>8976</v>
      </c>
      <c r="I17234" s="93" t="s">
        <v>23896</v>
      </c>
      <c r="J17234" s="93" t="s">
        <v>20855</v>
      </c>
      <c r="K17234" s="93" t="s">
        <v>6857</v>
      </c>
      <c r="L17234" s="14">
        <f>AND(vyberHrace&lt;&gt;"",ISNUMBER(SEARCH(vyberHrace,$B17234)))</f>
      </c>
      <c r="M17234" s="14">
        <f>AND($I17234=MID(kododd,1,2),$J17234=MID(kododd,3,3))</f>
      </c>
    </row>
    <row r="17235">
      <c r="A17235" s="95">
        <v>37460</v>
      </c>
      <c r="B17235" s="93" t="s">
        <v>7565</v>
      </c>
      <c r="C17235" s="93" t="s">
        <v>1421</v>
      </c>
      <c r="G17235" s="95">
        <v>0</v>
      </c>
      <c r="H17235" s="93" t="s">
        <v>8976</v>
      </c>
      <c r="I17235" s="93" t="s">
        <v>23896</v>
      </c>
      <c r="J17235" s="93" t="s">
        <v>20997</v>
      </c>
      <c r="K17235" s="93" t="s">
        <v>7827</v>
      </c>
      <c r="L17235" s="14">
        <f>AND(vyberHrace&lt;&gt;"",ISNUMBER(SEARCH(vyberHrace,$B17235)))</f>
      </c>
      <c r="M17235" s="14">
        <f>AND($I17235=MID(kododd,1,2),$J17235=MID(kododd,3,3))</f>
      </c>
    </row>
    <row r="17236">
      <c r="A17236" s="95">
        <v>60791</v>
      </c>
      <c r="B17236" s="93" t="s">
        <v>27186</v>
      </c>
      <c r="C17236" s="93" t="s">
        <v>1416</v>
      </c>
      <c r="F17236" s="95">
        <v>23796723</v>
      </c>
      <c r="G17236" s="95">
        <v>250</v>
      </c>
      <c r="H17236" s="93" t="s">
        <v>8976</v>
      </c>
      <c r="I17236" s="93" t="s">
        <v>23896</v>
      </c>
      <c r="J17236" s="93" t="s">
        <v>20975</v>
      </c>
      <c r="K17236" s="93" t="s">
        <v>4922</v>
      </c>
      <c r="L17236" s="14">
        <f>AND(vyberHrace&lt;&gt;"",ISNUMBER(SEARCH(vyberHrace,$B17236)))</f>
      </c>
      <c r="M17236" s="14">
        <f>AND($I17236=MID(kododd,1,2),$J17236=MID(kododd,3,3))</f>
      </c>
    </row>
    <row r="17237">
      <c r="A17237" s="95">
        <v>42273</v>
      </c>
      <c r="B17237" s="93" t="s">
        <v>9800</v>
      </c>
      <c r="C17237" s="93" t="s">
        <v>1419</v>
      </c>
      <c r="D17237" s="95">
        <v>1487</v>
      </c>
      <c r="E17237" s="95">
        <v>1642</v>
      </c>
      <c r="F17237" s="95">
        <v>23741260</v>
      </c>
      <c r="G17237" s="95">
        <v>250</v>
      </c>
      <c r="H17237" s="93" t="s">
        <v>8976</v>
      </c>
      <c r="I17237" s="93" t="s">
        <v>23896</v>
      </c>
      <c r="J17237" s="93" t="s">
        <v>20845</v>
      </c>
      <c r="K17237" s="93" t="s">
        <v>8980</v>
      </c>
      <c r="L17237" s="14">
        <f>AND(vyberHrace&lt;&gt;"",ISNUMBER(SEARCH(vyberHrace,$B17237)))</f>
      </c>
      <c r="M17237" s="14">
        <f>AND($I17237=MID(kododd,1,2),$J17237=MID(kododd,3,3))</f>
      </c>
    </row>
    <row r="17238">
      <c r="A17238" s="95">
        <v>12450</v>
      </c>
      <c r="B17238" s="93" t="s">
        <v>9803</v>
      </c>
      <c r="C17238" s="93" t="s">
        <v>1469</v>
      </c>
      <c r="D17238" s="95">
        <v>1707</v>
      </c>
      <c r="E17238" s="95">
        <v>1832</v>
      </c>
      <c r="F17238" s="95">
        <v>312100</v>
      </c>
      <c r="G17238" s="95">
        <v>250</v>
      </c>
      <c r="H17238" s="93" t="s">
        <v>8976</v>
      </c>
      <c r="I17238" s="93" t="s">
        <v>23896</v>
      </c>
      <c r="J17238" s="93" t="s">
        <v>21002</v>
      </c>
      <c r="K17238" s="93" t="s">
        <v>4931</v>
      </c>
      <c r="L17238" s="14">
        <f>AND(vyberHrace&lt;&gt;"",ISNUMBER(SEARCH(vyberHrace,$B17238)))</f>
      </c>
      <c r="M17238" s="14">
        <f>AND($I17238=MID(kododd,1,2),$J17238=MID(kododd,3,3))</f>
      </c>
    </row>
    <row r="17239">
      <c r="A17239" s="95">
        <v>48851</v>
      </c>
      <c r="B17239" s="93" t="s">
        <v>11979</v>
      </c>
      <c r="C17239" s="93" t="s">
        <v>1402</v>
      </c>
      <c r="D17239" s="95">
        <v>1145</v>
      </c>
      <c r="E17239" s="95">
        <v>1405</v>
      </c>
      <c r="F17239" s="95">
        <v>23731214</v>
      </c>
      <c r="G17239" s="95">
        <v>0</v>
      </c>
      <c r="H17239" s="93" t="s">
        <v>8976</v>
      </c>
      <c r="I17239" s="93" t="s">
        <v>23896</v>
      </c>
      <c r="J17239" s="93" t="s">
        <v>20864</v>
      </c>
      <c r="K17239" s="93" t="s">
        <v>26135</v>
      </c>
      <c r="L17239" s="14">
        <f>AND(vyberHrace&lt;&gt;"",ISNUMBER(SEARCH(vyberHrace,$B17239)))</f>
      </c>
      <c r="M17239" s="14">
        <f>AND($I17239=MID(kododd,1,2),$J17239=MID(kododd,3,3))</f>
      </c>
    </row>
    <row r="17240">
      <c r="A17240" s="95">
        <v>4674</v>
      </c>
      <c r="B17240" s="93" t="s">
        <v>11997</v>
      </c>
      <c r="C17240" s="93" t="s">
        <v>1437</v>
      </c>
      <c r="D17240" s="95">
        <v>1842</v>
      </c>
      <c r="E17240" s="95">
        <v>1897</v>
      </c>
      <c r="F17240" s="95">
        <v>320269</v>
      </c>
      <c r="G17240" s="95">
        <v>250</v>
      </c>
      <c r="H17240" s="93" t="s">
        <v>8976</v>
      </c>
      <c r="I17240" s="93" t="s">
        <v>23896</v>
      </c>
      <c r="J17240" s="93" t="s">
        <v>20949</v>
      </c>
      <c r="K17240" s="93" t="s">
        <v>5012</v>
      </c>
      <c r="L17240" s="14">
        <f>AND(vyberHrace&lt;&gt;"",ISNUMBER(SEARCH(vyberHrace,$B17240)))</f>
      </c>
      <c r="M17240" s="14">
        <f>AND($I17240=MID(kododd,1,2),$J17240=MID(kododd,3,3))</f>
      </c>
    </row>
    <row r="17241">
      <c r="A17241" s="95">
        <v>655</v>
      </c>
      <c r="B17241" s="93" t="s">
        <v>12025</v>
      </c>
      <c r="C17241" s="93" t="s">
        <v>1472</v>
      </c>
      <c r="D17241" s="95">
        <v>1871</v>
      </c>
      <c r="E17241" s="95">
        <v>1945</v>
      </c>
      <c r="F17241" s="95">
        <v>23711981</v>
      </c>
      <c r="G17241" s="95">
        <v>250</v>
      </c>
      <c r="H17241" s="93" t="s">
        <v>8976</v>
      </c>
      <c r="I17241" s="93" t="s">
        <v>23896</v>
      </c>
      <c r="J17241" s="93" t="s">
        <v>20848</v>
      </c>
      <c r="K17241" s="93" t="s">
        <v>1502</v>
      </c>
      <c r="L17241" s="14">
        <f>AND(vyberHrace&lt;&gt;"",ISNUMBER(SEARCH(vyberHrace,$B17241)))</f>
      </c>
      <c r="M17241" s="14">
        <f>AND($I17241=MID(kododd,1,2),$J17241=MID(kododd,3,3))</f>
      </c>
    </row>
    <row r="17242">
      <c r="A17242" s="95">
        <v>20056</v>
      </c>
      <c r="B17242" s="93" t="s">
        <v>9865</v>
      </c>
      <c r="C17242" s="93" t="s">
        <v>1449</v>
      </c>
      <c r="D17242" s="95">
        <v>1775</v>
      </c>
      <c r="E17242" s="95">
        <v>1905</v>
      </c>
      <c r="F17242" s="95">
        <v>380911</v>
      </c>
      <c r="G17242" s="95">
        <v>250</v>
      </c>
      <c r="H17242" s="93" t="s">
        <v>8976</v>
      </c>
      <c r="I17242" s="93" t="s">
        <v>23896</v>
      </c>
      <c r="J17242" s="93" t="s">
        <v>20887</v>
      </c>
      <c r="K17242" s="93" t="s">
        <v>6923</v>
      </c>
      <c r="L17242" s="14">
        <f>AND(vyberHrace&lt;&gt;"",ISNUMBER(SEARCH(vyberHrace,$B17242)))</f>
      </c>
      <c r="M17242" s="14">
        <f>AND($I17242=MID(kododd,1,2),$J17242=MID(kododd,3,3))</f>
      </c>
    </row>
    <row r="17243">
      <c r="A17243" s="95">
        <v>2088</v>
      </c>
      <c r="B17243" s="93" t="s">
        <v>9867</v>
      </c>
      <c r="C17243" s="93" t="s">
        <v>1476</v>
      </c>
      <c r="D17243" s="95">
        <v>1692</v>
      </c>
      <c r="E17243" s="95">
        <v>1750</v>
      </c>
      <c r="F17243" s="95">
        <v>389382</v>
      </c>
      <c r="G17243" s="95">
        <v>0</v>
      </c>
      <c r="H17243" s="93" t="s">
        <v>8976</v>
      </c>
      <c r="I17243" s="93" t="s">
        <v>23896</v>
      </c>
      <c r="J17243" s="93" t="s">
        <v>21011</v>
      </c>
      <c r="K17243" s="93" t="s">
        <v>11222</v>
      </c>
      <c r="L17243" s="14">
        <f>AND(vyberHrace&lt;&gt;"",ISNUMBER(SEARCH(vyberHrace,$B17243)))</f>
      </c>
      <c r="M17243" s="14">
        <f>AND($I17243=MID(kododd,1,2),$J17243=MID(kododd,3,3))</f>
      </c>
    </row>
    <row r="17244">
      <c r="A17244" s="95">
        <v>60407</v>
      </c>
      <c r="B17244" s="93" t="s">
        <v>9868</v>
      </c>
      <c r="C17244" s="93" t="s">
        <v>1486</v>
      </c>
      <c r="F17244" s="95">
        <v>23789476</v>
      </c>
      <c r="G17244" s="95">
        <v>250</v>
      </c>
      <c r="H17244" s="93" t="s">
        <v>8976</v>
      </c>
      <c r="I17244" s="93" t="s">
        <v>23896</v>
      </c>
      <c r="J17244" s="93" t="s">
        <v>20875</v>
      </c>
      <c r="K17244" s="93" t="s">
        <v>5609</v>
      </c>
      <c r="L17244" s="14">
        <f>AND(vyberHrace&lt;&gt;"",ISNUMBER(SEARCH(vyberHrace,$B17244)))</f>
      </c>
      <c r="M17244" s="14">
        <f>AND($I17244=MID(kododd,1,2),$J17244=MID(kododd,3,3))</f>
      </c>
    </row>
    <row r="17245">
      <c r="A17245" s="95">
        <v>59353</v>
      </c>
      <c r="B17245" s="93" t="s">
        <v>25772</v>
      </c>
      <c r="C17245" s="93" t="s">
        <v>1412</v>
      </c>
      <c r="G17245" s="95">
        <v>250</v>
      </c>
      <c r="H17245" s="93" t="s">
        <v>8976</v>
      </c>
      <c r="I17245" s="93" t="s">
        <v>23896</v>
      </c>
      <c r="J17245" s="93" t="s">
        <v>21029</v>
      </c>
      <c r="K17245" s="93" t="s">
        <v>23953</v>
      </c>
      <c r="L17245" s="14">
        <f>AND(vyberHrace&lt;&gt;"",ISNUMBER(SEARCH(vyberHrace,$B17245)))</f>
      </c>
      <c r="M17245" s="14">
        <f>AND($I17245=MID(kododd,1,2),$J17245=MID(kododd,3,3))</f>
      </c>
    </row>
    <row r="17246">
      <c r="A17246" s="95">
        <v>54223</v>
      </c>
      <c r="B17246" s="93" t="s">
        <v>965</v>
      </c>
      <c r="C17246" s="93" t="s">
        <v>1422</v>
      </c>
      <c r="G17246" s="95">
        <v>0</v>
      </c>
      <c r="H17246" s="93" t="s">
        <v>8976</v>
      </c>
      <c r="I17246" s="93" t="s">
        <v>23896</v>
      </c>
      <c r="J17246" s="93" t="s">
        <v>20882</v>
      </c>
      <c r="K17246" s="93" t="s">
        <v>5088</v>
      </c>
      <c r="L17246" s="14">
        <f>AND(vyberHrace&lt;&gt;"",ISNUMBER(SEARCH(vyberHrace,$B17246)))</f>
      </c>
      <c r="M17246" s="14">
        <f>AND($I17246=MID(kododd,1,2),$J17246=MID(kododd,3,3))</f>
      </c>
    </row>
    <row r="17247">
      <c r="A17247" s="95">
        <v>6253</v>
      </c>
      <c r="B17247" s="93" t="s">
        <v>832</v>
      </c>
      <c r="C17247" s="93" t="s">
        <v>1436</v>
      </c>
      <c r="D17247" s="95">
        <v>1956</v>
      </c>
      <c r="E17247" s="95">
        <v>1957</v>
      </c>
      <c r="F17247" s="95">
        <v>314781</v>
      </c>
      <c r="G17247" s="95">
        <v>250</v>
      </c>
      <c r="H17247" s="93" t="s">
        <v>8976</v>
      </c>
      <c r="I17247" s="93" t="s">
        <v>23896</v>
      </c>
      <c r="J17247" s="93" t="s">
        <v>20895</v>
      </c>
      <c r="K17247" s="93" t="s">
        <v>6043</v>
      </c>
      <c r="L17247" s="14">
        <f>AND(vyberHrace&lt;&gt;"",ISNUMBER(SEARCH(vyberHrace,$B17247)))</f>
      </c>
      <c r="M17247" s="14">
        <f>AND($I17247=MID(kododd,1,2),$J17247=MID(kododd,3,3))</f>
      </c>
    </row>
    <row r="17248">
      <c r="A17248" s="95">
        <v>41429</v>
      </c>
      <c r="B17248" s="93" t="s">
        <v>12068</v>
      </c>
      <c r="C17248" s="93" t="s">
        <v>1478</v>
      </c>
      <c r="D17248" s="95">
        <v>1307</v>
      </c>
      <c r="G17248" s="95">
        <v>0</v>
      </c>
      <c r="H17248" s="93" t="s">
        <v>8976</v>
      </c>
      <c r="I17248" s="93" t="s">
        <v>23896</v>
      </c>
      <c r="J17248" s="93" t="s">
        <v>20962</v>
      </c>
      <c r="K17248" s="93" t="s">
        <v>3831</v>
      </c>
      <c r="L17248" s="14">
        <f>AND(vyberHrace&lt;&gt;"",ISNUMBER(SEARCH(vyberHrace,$B17248)))</f>
      </c>
      <c r="M17248" s="14">
        <f>AND($I17248=MID(kododd,1,2),$J17248=MID(kododd,3,3))</f>
      </c>
    </row>
    <row r="17249">
      <c r="A17249" s="95">
        <v>52296</v>
      </c>
      <c r="B17249" s="93" t="s">
        <v>3829</v>
      </c>
      <c r="C17249" s="93" t="s">
        <v>1402</v>
      </c>
      <c r="D17249" s="95">
        <v>1195</v>
      </c>
      <c r="G17249" s="95">
        <v>0</v>
      </c>
      <c r="H17249" s="93" t="s">
        <v>8976</v>
      </c>
      <c r="I17249" s="93" t="s">
        <v>23896</v>
      </c>
      <c r="J17249" s="93" t="s">
        <v>20959</v>
      </c>
      <c r="K17249" s="93" t="s">
        <v>5013</v>
      </c>
      <c r="L17249" s="14">
        <f>AND(vyberHrace&lt;&gt;"",ISNUMBER(SEARCH(vyberHrace,$B17249)))</f>
      </c>
      <c r="M17249" s="14">
        <f>AND($I17249=MID(kododd,1,2),$J17249=MID(kododd,3,3))</f>
      </c>
    </row>
    <row r="17250">
      <c r="A17250" s="95">
        <v>49899</v>
      </c>
      <c r="B17250" s="93" t="s">
        <v>12071</v>
      </c>
      <c r="C17250" s="93" t="s">
        <v>1416</v>
      </c>
      <c r="D17250" s="95">
        <v>1293</v>
      </c>
      <c r="E17250" s="95">
        <v>1725</v>
      </c>
      <c r="F17250" s="95">
        <v>23735465</v>
      </c>
      <c r="G17250" s="95">
        <v>250</v>
      </c>
      <c r="H17250" s="93" t="s">
        <v>8976</v>
      </c>
      <c r="I17250" s="93" t="s">
        <v>23896</v>
      </c>
      <c r="J17250" s="93" t="s">
        <v>20856</v>
      </c>
      <c r="K17250" s="93" t="s">
        <v>6885</v>
      </c>
      <c r="L17250" s="14">
        <f>AND(vyberHrace&lt;&gt;"",ISNUMBER(SEARCH(vyberHrace,$B17250)))</f>
      </c>
      <c r="M17250" s="14">
        <f>AND($I17250=MID(kododd,1,2),$J17250=MID(kododd,3,3))</f>
      </c>
    </row>
    <row r="17251">
      <c r="A17251" s="95">
        <v>50486</v>
      </c>
      <c r="B17251" s="93" t="s">
        <v>3517</v>
      </c>
      <c r="C17251" s="93" t="s">
        <v>1402</v>
      </c>
      <c r="D17251" s="95">
        <v>1462</v>
      </c>
      <c r="E17251" s="95">
        <v>1648</v>
      </c>
      <c r="F17251" s="95">
        <v>23753250</v>
      </c>
      <c r="G17251" s="95">
        <v>250</v>
      </c>
      <c r="H17251" s="93" t="s">
        <v>8976</v>
      </c>
      <c r="I17251" s="93" t="s">
        <v>23896</v>
      </c>
      <c r="J17251" s="93" t="s">
        <v>20856</v>
      </c>
      <c r="K17251" s="93" t="s">
        <v>6885</v>
      </c>
      <c r="L17251" s="14">
        <f>AND(vyberHrace&lt;&gt;"",ISNUMBER(SEARCH(vyberHrace,$B17251)))</f>
      </c>
      <c r="M17251" s="14">
        <f>AND($I17251=MID(kododd,1,2),$J17251=MID(kododd,3,3))</f>
      </c>
    </row>
    <row r="17252">
      <c r="A17252" s="95">
        <v>61254</v>
      </c>
      <c r="B17252" s="93" t="s">
        <v>27479</v>
      </c>
      <c r="C17252" s="93" t="s">
        <v>1422</v>
      </c>
      <c r="D17252" s="95">
        <v>1306</v>
      </c>
      <c r="F17252" s="95">
        <v>23792108</v>
      </c>
      <c r="G17252" s="95">
        <v>250</v>
      </c>
      <c r="H17252" s="93" t="s">
        <v>8976</v>
      </c>
      <c r="I17252" s="93" t="s">
        <v>23896</v>
      </c>
      <c r="J17252" s="93" t="s">
        <v>20856</v>
      </c>
      <c r="K17252" s="93" t="s">
        <v>6885</v>
      </c>
      <c r="L17252" s="14">
        <f>AND(vyberHrace&lt;&gt;"",ISNUMBER(SEARCH(vyberHrace,$B17252)))</f>
      </c>
      <c r="M17252" s="14">
        <f>AND($I17252=MID(kododd,1,2),$J17252=MID(kododd,3,3))</f>
      </c>
    </row>
    <row r="17253">
      <c r="A17253" s="95">
        <v>42238</v>
      </c>
      <c r="B17253" s="93" t="s">
        <v>12076</v>
      </c>
      <c r="C17253" s="93" t="s">
        <v>1398</v>
      </c>
      <c r="D17253" s="95">
        <v>1763</v>
      </c>
      <c r="E17253" s="95">
        <v>1848</v>
      </c>
      <c r="F17253" s="95">
        <v>392723</v>
      </c>
      <c r="G17253" s="95">
        <v>0</v>
      </c>
      <c r="H17253" s="93" t="s">
        <v>8976</v>
      </c>
      <c r="I17253" s="93" t="s">
        <v>23896</v>
      </c>
      <c r="J17253" s="93" t="s">
        <v>20874</v>
      </c>
      <c r="K17253" s="93" t="s">
        <v>1964</v>
      </c>
      <c r="L17253" s="14">
        <f>AND(vyberHrace&lt;&gt;"",ISNUMBER(SEARCH(vyberHrace,$B17253)))</f>
      </c>
      <c r="M17253" s="14">
        <f>AND($I17253=MID(kododd,1,2),$J17253=MID(kododd,3,3))</f>
      </c>
    </row>
    <row r="17254">
      <c r="A17254" s="95">
        <v>47038</v>
      </c>
      <c r="B17254" s="93" t="s">
        <v>12079</v>
      </c>
      <c r="C17254" s="93" t="s">
        <v>1410</v>
      </c>
      <c r="D17254" s="95">
        <v>1117</v>
      </c>
      <c r="G17254" s="95">
        <v>250</v>
      </c>
      <c r="H17254" s="93" t="s">
        <v>8976</v>
      </c>
      <c r="I17254" s="93" t="s">
        <v>23896</v>
      </c>
      <c r="J17254" s="93" t="s">
        <v>20984</v>
      </c>
      <c r="K17254" s="93" t="s">
        <v>5004</v>
      </c>
      <c r="L17254" s="14">
        <f>AND(vyberHrace&lt;&gt;"",ISNUMBER(SEARCH(vyberHrace,$B17254)))</f>
      </c>
      <c r="M17254" s="14">
        <f>AND($I17254=MID(kododd,1,2),$J17254=MID(kododd,3,3))</f>
      </c>
    </row>
    <row r="17255">
      <c r="A17255" s="95">
        <v>55346</v>
      </c>
      <c r="B17255" s="93" t="s">
        <v>22766</v>
      </c>
      <c r="C17255" s="93" t="s">
        <v>1407</v>
      </c>
      <c r="D17255" s="95">
        <v>1538</v>
      </c>
      <c r="F17255" s="95">
        <v>23758082</v>
      </c>
      <c r="G17255" s="95">
        <v>250</v>
      </c>
      <c r="H17255" s="93" t="s">
        <v>8976</v>
      </c>
      <c r="I17255" s="93" t="s">
        <v>23896</v>
      </c>
      <c r="J17255" s="93" t="s">
        <v>20963</v>
      </c>
      <c r="K17255" s="93" t="s">
        <v>8996</v>
      </c>
      <c r="L17255" s="14">
        <f>AND(vyberHrace&lt;&gt;"",ISNUMBER(SEARCH(vyberHrace,$B17255)))</f>
      </c>
      <c r="M17255" s="14">
        <f>AND($I17255=MID(kododd,1,2),$J17255=MID(kododd,3,3))</f>
      </c>
    </row>
    <row r="17256">
      <c r="A17256" s="95">
        <v>33192</v>
      </c>
      <c r="B17256" s="93" t="s">
        <v>12083</v>
      </c>
      <c r="C17256" s="93" t="s">
        <v>1448</v>
      </c>
      <c r="D17256" s="95">
        <v>1348</v>
      </c>
      <c r="G17256" s="95">
        <v>0</v>
      </c>
      <c r="H17256" s="93" t="s">
        <v>8976</v>
      </c>
      <c r="I17256" s="93" t="s">
        <v>23896</v>
      </c>
      <c r="J17256" s="93" t="s">
        <v>21025</v>
      </c>
      <c r="K17256" s="93" t="s">
        <v>14606</v>
      </c>
      <c r="L17256" s="14">
        <f>AND(vyberHrace&lt;&gt;"",ISNUMBER(SEARCH(vyberHrace,$B17256)))</f>
      </c>
      <c r="M17256" s="14">
        <f>AND($I17256=MID(kododd,1,2),$J17256=MID(kododd,3,3))</f>
      </c>
    </row>
    <row r="17257">
      <c r="A17257" s="95">
        <v>2133</v>
      </c>
      <c r="B17257" s="93" t="s">
        <v>12084</v>
      </c>
      <c r="C17257" s="93" t="s">
        <v>1451</v>
      </c>
      <c r="D17257" s="95">
        <v>1833</v>
      </c>
      <c r="E17257" s="95">
        <v>1916</v>
      </c>
      <c r="F17257" s="95">
        <v>317640</v>
      </c>
      <c r="G17257" s="95">
        <v>250</v>
      </c>
      <c r="H17257" s="93" t="s">
        <v>8976</v>
      </c>
      <c r="I17257" s="93" t="s">
        <v>23896</v>
      </c>
      <c r="J17257" s="93" t="s">
        <v>21002</v>
      </c>
      <c r="K17257" s="93" t="s">
        <v>4931</v>
      </c>
      <c r="L17257" s="14">
        <f>AND(vyberHrace&lt;&gt;"",ISNUMBER(SEARCH(vyberHrace,$B17257)))</f>
      </c>
      <c r="M17257" s="14">
        <f>AND($I17257=MID(kododd,1,2),$J17257=MID(kododd,3,3))</f>
      </c>
    </row>
    <row r="17258">
      <c r="A17258" s="95">
        <v>54793</v>
      </c>
      <c r="B17258" s="93" t="s">
        <v>1353</v>
      </c>
      <c r="C17258" s="93" t="s">
        <v>1405</v>
      </c>
      <c r="D17258" s="95">
        <v>1704</v>
      </c>
      <c r="E17258" s="95">
        <v>1722</v>
      </c>
      <c r="F17258" s="95">
        <v>23765283</v>
      </c>
      <c r="G17258" s="95">
        <v>250</v>
      </c>
      <c r="H17258" s="93" t="s">
        <v>8976</v>
      </c>
      <c r="I17258" s="93" t="s">
        <v>23896</v>
      </c>
      <c r="J17258" s="93" t="s">
        <v>20864</v>
      </c>
      <c r="K17258" s="93" t="s">
        <v>26135</v>
      </c>
      <c r="L17258" s="14">
        <f>AND(vyberHrace&lt;&gt;"",ISNUMBER(SEARCH(vyberHrace,$B17258)))</f>
      </c>
      <c r="M17258" s="14">
        <f>AND($I17258=MID(kododd,1,2),$J17258=MID(kododd,3,3))</f>
      </c>
    </row>
    <row r="17259">
      <c r="A17259" s="95">
        <v>54988</v>
      </c>
      <c r="B17259" s="93" t="s">
        <v>868</v>
      </c>
      <c r="C17259" s="93" t="s">
        <v>1424</v>
      </c>
      <c r="F17259" s="95">
        <v>23763582</v>
      </c>
      <c r="G17259" s="95">
        <v>250</v>
      </c>
      <c r="H17259" s="93" t="s">
        <v>8976</v>
      </c>
      <c r="I17259" s="93" t="s">
        <v>23896</v>
      </c>
      <c r="J17259" s="93" t="s">
        <v>20864</v>
      </c>
      <c r="K17259" s="93" t="s">
        <v>26135</v>
      </c>
      <c r="L17259" s="14">
        <f>AND(vyberHrace&lt;&gt;"",ISNUMBER(SEARCH(vyberHrace,$B17259)))</f>
      </c>
      <c r="M17259" s="14">
        <f>AND($I17259=MID(kododd,1,2),$J17259=MID(kododd,3,3))</f>
      </c>
    </row>
    <row r="17260">
      <c r="A17260" s="95">
        <v>54987</v>
      </c>
      <c r="B17260" s="93" t="s">
        <v>869</v>
      </c>
      <c r="C17260" s="93" t="s">
        <v>1486</v>
      </c>
      <c r="D17260" s="95">
        <v>1398</v>
      </c>
      <c r="E17260" s="95">
        <v>1540</v>
      </c>
      <c r="F17260" s="95">
        <v>23763590</v>
      </c>
      <c r="G17260" s="95">
        <v>250</v>
      </c>
      <c r="H17260" s="93" t="s">
        <v>8976</v>
      </c>
      <c r="I17260" s="93" t="s">
        <v>23896</v>
      </c>
      <c r="J17260" s="93" t="s">
        <v>20864</v>
      </c>
      <c r="K17260" s="93" t="s">
        <v>26135</v>
      </c>
      <c r="L17260" s="14">
        <f>AND(vyberHrace&lt;&gt;"",ISNUMBER(SEARCH(vyberHrace,$B17260)))</f>
      </c>
      <c r="M17260" s="14">
        <f>AND($I17260=MID(kododd,1,2),$J17260=MID(kododd,3,3))</f>
      </c>
    </row>
    <row r="17261">
      <c r="A17261" s="95">
        <v>35065</v>
      </c>
      <c r="B17261" s="93" t="s">
        <v>12085</v>
      </c>
      <c r="C17261" s="93" t="s">
        <v>1431</v>
      </c>
      <c r="D17261" s="95">
        <v>1426</v>
      </c>
      <c r="F17261" s="95">
        <v>23758074</v>
      </c>
      <c r="G17261" s="95">
        <v>250</v>
      </c>
      <c r="H17261" s="93" t="s">
        <v>8976</v>
      </c>
      <c r="I17261" s="93" t="s">
        <v>23896</v>
      </c>
      <c r="J17261" s="93" t="s">
        <v>21025</v>
      </c>
      <c r="K17261" s="93" t="s">
        <v>14606</v>
      </c>
      <c r="L17261" s="14">
        <f>AND(vyberHrace&lt;&gt;"",ISNUMBER(SEARCH(vyberHrace,$B17261)))</f>
      </c>
      <c r="M17261" s="14">
        <f>AND($I17261=MID(kododd,1,2),$J17261=MID(kododd,3,3))</f>
      </c>
    </row>
    <row r="17262">
      <c r="A17262" s="95">
        <v>9520</v>
      </c>
      <c r="B17262" s="93" t="s">
        <v>12087</v>
      </c>
      <c r="C17262" s="93" t="s">
        <v>1407</v>
      </c>
      <c r="D17262" s="95">
        <v>1897</v>
      </c>
      <c r="E17262" s="95">
        <v>1933</v>
      </c>
      <c r="F17262" s="95">
        <v>316660</v>
      </c>
      <c r="G17262" s="95">
        <v>250</v>
      </c>
      <c r="H17262" s="93" t="s">
        <v>8976</v>
      </c>
      <c r="I17262" s="93" t="s">
        <v>23896</v>
      </c>
      <c r="J17262" s="93" t="s">
        <v>20979</v>
      </c>
      <c r="K17262" s="93" t="s">
        <v>7806</v>
      </c>
      <c r="L17262" s="14">
        <f>AND(vyberHrace&lt;&gt;"",ISNUMBER(SEARCH(vyberHrace,$B17262)))</f>
      </c>
      <c r="M17262" s="14">
        <f>AND($I17262=MID(kododd,1,2),$J17262=MID(kododd,3,3))</f>
      </c>
    </row>
    <row r="17263">
      <c r="A17263" s="95">
        <v>61188</v>
      </c>
      <c r="B17263" s="93" t="s">
        <v>27432</v>
      </c>
      <c r="C17263" s="93" t="s">
        <v>1412</v>
      </c>
      <c r="G17263" s="95">
        <v>0</v>
      </c>
      <c r="H17263" s="93" t="s">
        <v>8976</v>
      </c>
      <c r="I17263" s="93" t="s">
        <v>23896</v>
      </c>
      <c r="J17263" s="93" t="s">
        <v>20884</v>
      </c>
      <c r="K17263" s="93" t="s">
        <v>6876</v>
      </c>
      <c r="L17263" s="14">
        <f>AND(vyberHrace&lt;&gt;"",ISNUMBER(SEARCH(vyberHrace,$B17263)))</f>
      </c>
      <c r="M17263" s="14">
        <f>AND($I17263=MID(kododd,1,2),$J17263=MID(kododd,3,3))</f>
      </c>
    </row>
    <row r="17264">
      <c r="A17264" s="95">
        <v>5152</v>
      </c>
      <c r="B17264" s="93" t="s">
        <v>12101</v>
      </c>
      <c r="C17264" s="93" t="s">
        <v>1474</v>
      </c>
      <c r="D17264" s="95">
        <v>1502</v>
      </c>
      <c r="E17264" s="95">
        <v>1619</v>
      </c>
      <c r="F17264" s="95">
        <v>396893</v>
      </c>
      <c r="G17264" s="95">
        <v>250</v>
      </c>
      <c r="H17264" s="93" t="s">
        <v>8976</v>
      </c>
      <c r="I17264" s="93" t="s">
        <v>23896</v>
      </c>
      <c r="J17264" s="93" t="s">
        <v>21002</v>
      </c>
      <c r="K17264" s="93" t="s">
        <v>4931</v>
      </c>
      <c r="L17264" s="14">
        <f>AND(vyberHrace&lt;&gt;"",ISNUMBER(SEARCH(vyberHrace,$B17264)))</f>
      </c>
      <c r="M17264" s="14">
        <f>AND($I17264=MID(kododd,1,2),$J17264=MID(kododd,3,3))</f>
      </c>
    </row>
    <row r="17265">
      <c r="A17265" s="95">
        <v>53337</v>
      </c>
      <c r="B17265" s="93" t="s">
        <v>17729</v>
      </c>
      <c r="C17265" s="93" t="s">
        <v>1422</v>
      </c>
      <c r="D17265" s="95">
        <v>1680</v>
      </c>
      <c r="E17265" s="95">
        <v>1763</v>
      </c>
      <c r="F17265" s="95">
        <v>23760320</v>
      </c>
      <c r="G17265" s="95">
        <v>250</v>
      </c>
      <c r="H17265" s="93" t="s">
        <v>8976</v>
      </c>
      <c r="I17265" s="93" t="s">
        <v>23896</v>
      </c>
      <c r="J17265" s="93" t="s">
        <v>20864</v>
      </c>
      <c r="K17265" s="93" t="s">
        <v>26135</v>
      </c>
      <c r="L17265" s="14">
        <f>AND(vyberHrace&lt;&gt;"",ISNUMBER(SEARCH(vyberHrace,$B17265)))</f>
      </c>
      <c r="M17265" s="14">
        <f>AND($I17265=MID(kododd,1,2),$J17265=MID(kododd,3,3))</f>
      </c>
    </row>
    <row r="17266">
      <c r="A17266" s="95">
        <v>14503</v>
      </c>
      <c r="B17266" s="93" t="s">
        <v>12107</v>
      </c>
      <c r="C17266" s="93" t="s">
        <v>1415</v>
      </c>
      <c r="D17266" s="95">
        <v>1846</v>
      </c>
      <c r="E17266" s="95">
        <v>1918</v>
      </c>
      <c r="F17266" s="95">
        <v>332240</v>
      </c>
      <c r="G17266" s="95">
        <v>250</v>
      </c>
      <c r="H17266" s="93" t="s">
        <v>8976</v>
      </c>
      <c r="I17266" s="93" t="s">
        <v>23896</v>
      </c>
      <c r="J17266" s="93" t="s">
        <v>20855</v>
      </c>
      <c r="K17266" s="93" t="s">
        <v>6857</v>
      </c>
      <c r="L17266" s="14">
        <f>AND(vyberHrace&lt;&gt;"",ISNUMBER(SEARCH(vyberHrace,$B17266)))</f>
      </c>
      <c r="M17266" s="14">
        <f>AND($I17266=MID(kododd,1,2),$J17266=MID(kododd,3,3))</f>
      </c>
    </row>
    <row r="17267">
      <c r="A17267" s="95">
        <v>47298</v>
      </c>
      <c r="B17267" s="93" t="s">
        <v>12128</v>
      </c>
      <c r="C17267" s="93" t="s">
        <v>1400</v>
      </c>
      <c r="G17267" s="95">
        <v>0</v>
      </c>
      <c r="H17267" s="93" t="s">
        <v>8976</v>
      </c>
      <c r="I17267" s="93" t="s">
        <v>23896</v>
      </c>
      <c r="J17267" s="93" t="s">
        <v>20954</v>
      </c>
      <c r="K17267" s="93" t="s">
        <v>133</v>
      </c>
      <c r="L17267" s="14">
        <f>AND(vyberHrace&lt;&gt;"",ISNUMBER(SEARCH(vyberHrace,$B17267)))</f>
      </c>
      <c r="M17267" s="14">
        <f>AND($I17267=MID(kododd,1,2),$J17267=MID(kododd,3,3))</f>
      </c>
    </row>
    <row r="17268">
      <c r="A17268" s="95">
        <v>1456</v>
      </c>
      <c r="B17268" s="93" t="s">
        <v>16156</v>
      </c>
      <c r="C17268" s="93" t="s">
        <v>1443</v>
      </c>
      <c r="D17268" s="95">
        <v>1863</v>
      </c>
      <c r="E17268" s="95">
        <v>1930</v>
      </c>
      <c r="F17268" s="95">
        <v>318973</v>
      </c>
      <c r="G17268" s="95">
        <v>0</v>
      </c>
      <c r="H17268" s="93" t="s">
        <v>8976</v>
      </c>
      <c r="I17268" s="93" t="s">
        <v>23896</v>
      </c>
      <c r="J17268" s="93" t="s">
        <v>20856</v>
      </c>
      <c r="K17268" s="93" t="s">
        <v>6885</v>
      </c>
      <c r="L17268" s="14">
        <f>AND(vyberHrace&lt;&gt;"",ISNUMBER(SEARCH(vyberHrace,$B17268)))</f>
      </c>
      <c r="M17268" s="14">
        <f>AND($I17268=MID(kododd,1,2),$J17268=MID(kododd,3,3))</f>
      </c>
    </row>
    <row r="17269">
      <c r="A17269" s="95">
        <v>1476</v>
      </c>
      <c r="B17269" s="93" t="s">
        <v>16157</v>
      </c>
      <c r="C17269" s="93" t="s">
        <v>1428</v>
      </c>
      <c r="D17269" s="95">
        <v>1957</v>
      </c>
      <c r="E17269" s="95">
        <v>1905</v>
      </c>
      <c r="F17269" s="95">
        <v>23718617</v>
      </c>
      <c r="G17269" s="95">
        <v>250</v>
      </c>
      <c r="H17269" s="93" t="s">
        <v>8976</v>
      </c>
      <c r="I17269" s="93" t="s">
        <v>23896</v>
      </c>
      <c r="J17269" s="93" t="s">
        <v>20876</v>
      </c>
      <c r="K17269" s="93" t="s">
        <v>1965</v>
      </c>
      <c r="L17269" s="14">
        <f>AND(vyberHrace&lt;&gt;"",ISNUMBER(SEARCH(vyberHrace,$B17269)))</f>
      </c>
      <c r="M17269" s="14">
        <f>AND($I17269=MID(kododd,1,2),$J17269=MID(kododd,3,3))</f>
      </c>
    </row>
    <row r="17270">
      <c r="A17270" s="95">
        <v>24720</v>
      </c>
      <c r="B17270" s="93" t="s">
        <v>16158</v>
      </c>
      <c r="C17270" s="93" t="s">
        <v>1452</v>
      </c>
      <c r="D17270" s="95">
        <v>1748</v>
      </c>
      <c r="G17270" s="95">
        <v>0</v>
      </c>
      <c r="H17270" s="93" t="s">
        <v>8976</v>
      </c>
      <c r="I17270" s="93" t="s">
        <v>23896</v>
      </c>
      <c r="J17270" s="93" t="s">
        <v>20876</v>
      </c>
      <c r="K17270" s="93" t="s">
        <v>1965</v>
      </c>
      <c r="L17270" s="14">
        <f>AND(vyberHrace&lt;&gt;"",ISNUMBER(SEARCH(vyberHrace,$B17270)))</f>
      </c>
      <c r="M17270" s="14">
        <f>AND($I17270=MID(kododd,1,2),$J17270=MID(kododd,3,3))</f>
      </c>
    </row>
    <row r="17271">
      <c r="A17271" s="95">
        <v>35564</v>
      </c>
      <c r="B17271" s="93" t="s">
        <v>16162</v>
      </c>
      <c r="C17271" s="93" t="s">
        <v>1439</v>
      </c>
      <c r="D17271" s="95">
        <v>1885</v>
      </c>
      <c r="E17271" s="95">
        <v>1999</v>
      </c>
      <c r="F17271" s="95">
        <v>396907</v>
      </c>
      <c r="G17271" s="95">
        <v>250</v>
      </c>
      <c r="H17271" s="93" t="s">
        <v>8976</v>
      </c>
      <c r="I17271" s="93" t="s">
        <v>23896</v>
      </c>
      <c r="J17271" s="93" t="s">
        <v>21010</v>
      </c>
      <c r="K17271" s="93" t="s">
        <v>5670</v>
      </c>
      <c r="L17271" s="14">
        <f>AND(vyberHrace&lt;&gt;"",ISNUMBER(SEARCH(vyberHrace,$B17271)))</f>
      </c>
      <c r="M17271" s="14">
        <f>AND($I17271=MID(kododd,1,2),$J17271=MID(kododd,3,3))</f>
      </c>
    </row>
    <row r="17272">
      <c r="A17272" s="95">
        <v>33191</v>
      </c>
      <c r="B17272" s="93" t="s">
        <v>16164</v>
      </c>
      <c r="C17272" s="93" t="s">
        <v>1431</v>
      </c>
      <c r="D17272" s="95">
        <v>1275</v>
      </c>
      <c r="G17272" s="95">
        <v>0</v>
      </c>
      <c r="H17272" s="93" t="s">
        <v>8976</v>
      </c>
      <c r="I17272" s="93" t="s">
        <v>23896</v>
      </c>
      <c r="J17272" s="93" t="s">
        <v>21025</v>
      </c>
      <c r="K17272" s="93" t="s">
        <v>14606</v>
      </c>
      <c r="L17272" s="14">
        <f>AND(vyberHrace&lt;&gt;"",ISNUMBER(SEARCH(vyberHrace,$B17272)))</f>
      </c>
      <c r="M17272" s="14">
        <f>AND($I17272=MID(kododd,1,2),$J17272=MID(kododd,3,3))</f>
      </c>
    </row>
    <row r="17273">
      <c r="A17273" s="95">
        <v>59067</v>
      </c>
      <c r="B17273" s="93" t="s">
        <v>25518</v>
      </c>
      <c r="C17273" s="93" t="s">
        <v>1465</v>
      </c>
      <c r="D17273" s="95">
        <v>1085</v>
      </c>
      <c r="E17273" s="95">
        <v>1462</v>
      </c>
      <c r="F17273" s="95">
        <v>23780452</v>
      </c>
      <c r="G17273" s="95">
        <v>250</v>
      </c>
      <c r="H17273" s="93" t="s">
        <v>8976</v>
      </c>
      <c r="I17273" s="93" t="s">
        <v>23896</v>
      </c>
      <c r="J17273" s="93" t="s">
        <v>20985</v>
      </c>
      <c r="K17273" s="93" t="s">
        <v>23922</v>
      </c>
      <c r="L17273" s="14">
        <f>AND(vyberHrace&lt;&gt;"",ISNUMBER(SEARCH(vyberHrace,$B17273)))</f>
      </c>
      <c r="M17273" s="14">
        <f>AND($I17273=MID(kododd,1,2),$J17273=MID(kododd,3,3))</f>
      </c>
    </row>
    <row r="17274">
      <c r="A17274" s="95">
        <v>33228</v>
      </c>
      <c r="B17274" s="93" t="s">
        <v>9268</v>
      </c>
      <c r="C17274" s="93" t="s">
        <v>1443</v>
      </c>
      <c r="D17274" s="95">
        <v>1740</v>
      </c>
      <c r="E17274" s="95">
        <v>1784</v>
      </c>
      <c r="F17274" s="95">
        <v>349402</v>
      </c>
      <c r="G17274" s="95">
        <v>250</v>
      </c>
      <c r="H17274" s="93" t="s">
        <v>8976</v>
      </c>
      <c r="I17274" s="93" t="s">
        <v>23896</v>
      </c>
      <c r="J17274" s="93" t="s">
        <v>20961</v>
      </c>
      <c r="K17274" s="93" t="s">
        <v>5583</v>
      </c>
      <c r="L17274" s="14">
        <f>AND(vyberHrace&lt;&gt;"",ISNUMBER(SEARCH(vyberHrace,$B17274)))</f>
      </c>
      <c r="M17274" s="14">
        <f>AND($I17274=MID(kododd,1,2),$J17274=MID(kododd,3,3))</f>
      </c>
    </row>
    <row r="17275">
      <c r="A17275" s="95">
        <v>9519</v>
      </c>
      <c r="B17275" s="93" t="s">
        <v>14567</v>
      </c>
      <c r="C17275" s="93" t="s">
        <v>1474</v>
      </c>
      <c r="D17275" s="95">
        <v>1699</v>
      </c>
      <c r="E17275" s="95">
        <v>1671</v>
      </c>
      <c r="F17275" s="95">
        <v>23714484</v>
      </c>
      <c r="G17275" s="95">
        <v>0</v>
      </c>
      <c r="H17275" s="93" t="s">
        <v>8976</v>
      </c>
      <c r="I17275" s="93" t="s">
        <v>23896</v>
      </c>
      <c r="J17275" s="93" t="s">
        <v>20984</v>
      </c>
      <c r="K17275" s="93" t="s">
        <v>5004</v>
      </c>
      <c r="L17275" s="14">
        <f>AND(vyberHrace&lt;&gt;"",ISNUMBER(SEARCH(vyberHrace,$B17275)))</f>
      </c>
      <c r="M17275" s="14">
        <f>AND($I17275=MID(kododd,1,2),$J17275=MID(kododd,3,3))</f>
      </c>
    </row>
    <row r="17276">
      <c r="A17276" s="95">
        <v>36015</v>
      </c>
      <c r="B17276" s="93" t="s">
        <v>14571</v>
      </c>
      <c r="C17276" s="93" t="s">
        <v>1438</v>
      </c>
      <c r="G17276" s="95">
        <v>0</v>
      </c>
      <c r="H17276" s="93" t="s">
        <v>8976</v>
      </c>
      <c r="I17276" s="93" t="s">
        <v>23896</v>
      </c>
      <c r="J17276" s="93" t="s">
        <v>20875</v>
      </c>
      <c r="K17276" s="93" t="s">
        <v>5609</v>
      </c>
      <c r="L17276" s="14">
        <f>AND(vyberHrace&lt;&gt;"",ISNUMBER(SEARCH(vyberHrace,$B17276)))</f>
      </c>
      <c r="M17276" s="14">
        <f>AND($I17276=MID(kododd,1,2),$J17276=MID(kododd,3,3))</f>
      </c>
    </row>
    <row r="17277">
      <c r="A17277" s="95">
        <v>35664</v>
      </c>
      <c r="B17277" s="93" t="s">
        <v>16875</v>
      </c>
      <c r="C17277" s="93" t="s">
        <v>1449</v>
      </c>
      <c r="F17277" s="95">
        <v>348120</v>
      </c>
      <c r="G17277" s="95">
        <v>0</v>
      </c>
      <c r="H17277" s="93" t="s">
        <v>8976</v>
      </c>
      <c r="I17277" s="93" t="s">
        <v>23896</v>
      </c>
      <c r="J17277" s="93" t="s">
        <v>23412</v>
      </c>
      <c r="K17277" s="93" t="s">
        <v>21367</v>
      </c>
      <c r="L17277" s="14">
        <f>AND(vyberHrace&lt;&gt;"",ISNUMBER(SEARCH(vyberHrace,$B17277)))</f>
      </c>
      <c r="M17277" s="14">
        <f>AND($I17277=MID(kododd,1,2),$J17277=MID(kododd,3,3))</f>
      </c>
    </row>
    <row r="17278">
      <c r="A17278" s="95">
        <v>28839</v>
      </c>
      <c r="B17278" s="93" t="s">
        <v>16882</v>
      </c>
      <c r="C17278" s="93" t="s">
        <v>1415</v>
      </c>
      <c r="D17278" s="95">
        <v>1819</v>
      </c>
      <c r="E17278" s="95">
        <v>1922</v>
      </c>
      <c r="F17278" s="95">
        <v>14910942</v>
      </c>
      <c r="G17278" s="95">
        <v>250</v>
      </c>
      <c r="H17278" s="93" t="s">
        <v>8976</v>
      </c>
      <c r="I17278" s="93" t="s">
        <v>23896</v>
      </c>
      <c r="J17278" s="93" t="s">
        <v>20887</v>
      </c>
      <c r="K17278" s="93" t="s">
        <v>6923</v>
      </c>
      <c r="L17278" s="14">
        <f>AND(vyberHrace&lt;&gt;"",ISNUMBER(SEARCH(vyberHrace,$B17278)))</f>
      </c>
      <c r="M17278" s="14">
        <f>AND($I17278=MID(kododd,1,2),$J17278=MID(kododd,3,3))</f>
      </c>
    </row>
    <row r="17279">
      <c r="A17279" s="95">
        <v>43396</v>
      </c>
      <c r="B17279" s="93" t="s">
        <v>16890</v>
      </c>
      <c r="C17279" s="93" t="s">
        <v>3255</v>
      </c>
      <c r="G17279" s="95">
        <v>0</v>
      </c>
      <c r="H17279" s="93" t="s">
        <v>8976</v>
      </c>
      <c r="I17279" s="93" t="s">
        <v>23896</v>
      </c>
      <c r="J17279" s="93" t="s">
        <v>20895</v>
      </c>
      <c r="K17279" s="93" t="s">
        <v>6043</v>
      </c>
      <c r="L17279" s="14">
        <f>AND(vyberHrace&lt;&gt;"",ISNUMBER(SEARCH(vyberHrace,$B17279)))</f>
      </c>
      <c r="M17279" s="14">
        <f>AND($I17279=MID(kododd,1,2),$J17279=MID(kododd,3,3))</f>
      </c>
    </row>
    <row r="17280">
      <c r="A17280" s="95">
        <v>43937</v>
      </c>
      <c r="B17280" s="93" t="s">
        <v>9316</v>
      </c>
      <c r="C17280" s="93" t="s">
        <v>1400</v>
      </c>
      <c r="G17280" s="95">
        <v>0</v>
      </c>
      <c r="H17280" s="93" t="s">
        <v>8976</v>
      </c>
      <c r="I17280" s="93" t="s">
        <v>23896</v>
      </c>
      <c r="J17280" s="93" t="s">
        <v>20895</v>
      </c>
      <c r="K17280" s="93" t="s">
        <v>6043</v>
      </c>
      <c r="L17280" s="14">
        <f>AND(vyberHrace&lt;&gt;"",ISNUMBER(SEARCH(vyberHrace,$B17280)))</f>
      </c>
      <c r="M17280" s="14">
        <f>AND($I17280=MID(kododd,1,2),$J17280=MID(kododd,3,3))</f>
      </c>
    </row>
    <row r="17281">
      <c r="A17281" s="95">
        <v>42193</v>
      </c>
      <c r="B17281" s="93" t="s">
        <v>9318</v>
      </c>
      <c r="C17281" s="93" t="s">
        <v>1410</v>
      </c>
      <c r="D17281" s="95">
        <v>2019</v>
      </c>
      <c r="E17281" s="95">
        <v>2053</v>
      </c>
      <c r="F17281" s="95">
        <v>23703318</v>
      </c>
      <c r="G17281" s="95">
        <v>250</v>
      </c>
      <c r="H17281" s="93" t="s">
        <v>8976</v>
      </c>
      <c r="I17281" s="93" t="s">
        <v>23896</v>
      </c>
      <c r="J17281" s="93" t="s">
        <v>20855</v>
      </c>
      <c r="K17281" s="93" t="s">
        <v>6857</v>
      </c>
      <c r="L17281" s="14">
        <f>AND(vyberHrace&lt;&gt;"",ISNUMBER(SEARCH(vyberHrace,$B17281)))</f>
      </c>
      <c r="M17281" s="14">
        <f>AND($I17281=MID(kododd,1,2),$J17281=MID(kododd,3,3))</f>
      </c>
    </row>
    <row r="17282">
      <c r="A17282" s="95">
        <v>12828</v>
      </c>
      <c r="B17282" s="93" t="s">
        <v>9326</v>
      </c>
      <c r="C17282" s="93" t="s">
        <v>1418</v>
      </c>
      <c r="D17282" s="95">
        <v>1367</v>
      </c>
      <c r="G17282" s="95">
        <v>0</v>
      </c>
      <c r="H17282" s="93" t="s">
        <v>8976</v>
      </c>
      <c r="I17282" s="93" t="s">
        <v>23896</v>
      </c>
      <c r="J17282" s="93" t="s">
        <v>20959</v>
      </c>
      <c r="K17282" s="93" t="s">
        <v>5013</v>
      </c>
      <c r="L17282" s="14">
        <f>AND(vyberHrace&lt;&gt;"",ISNUMBER(SEARCH(vyberHrace,$B17282)))</f>
      </c>
      <c r="M17282" s="14">
        <f>AND($I17282=MID(kododd,1,2),$J17282=MID(kododd,3,3))</f>
      </c>
    </row>
    <row r="17283">
      <c r="A17283" s="95">
        <v>58958</v>
      </c>
      <c r="B17283" s="93" t="s">
        <v>25415</v>
      </c>
      <c r="C17283" s="93" t="s">
        <v>1424</v>
      </c>
      <c r="G17283" s="95">
        <v>250</v>
      </c>
      <c r="H17283" s="93" t="s">
        <v>8976</v>
      </c>
      <c r="I17283" s="93" t="s">
        <v>23896</v>
      </c>
      <c r="J17283" s="93" t="s">
        <v>20884</v>
      </c>
      <c r="K17283" s="93" t="s">
        <v>6876</v>
      </c>
      <c r="L17283" s="14">
        <f>AND(vyberHrace&lt;&gt;"",ISNUMBER(SEARCH(vyberHrace,$B17283)))</f>
      </c>
      <c r="M17283" s="14">
        <f>AND($I17283=MID(kododd,1,2),$J17283=MID(kododd,3,3))</f>
      </c>
    </row>
    <row r="17284">
      <c r="A17284" s="95">
        <v>51553</v>
      </c>
      <c r="B17284" s="93" t="s">
        <v>3923</v>
      </c>
      <c r="C17284" s="93" t="s">
        <v>1398</v>
      </c>
      <c r="F17284" s="95">
        <v>23756713</v>
      </c>
      <c r="G17284" s="95">
        <v>0</v>
      </c>
      <c r="H17284" s="93" t="s">
        <v>8976</v>
      </c>
      <c r="I17284" s="93" t="s">
        <v>23896</v>
      </c>
      <c r="J17284" s="93" t="s">
        <v>20848</v>
      </c>
      <c r="K17284" s="93" t="s">
        <v>1502</v>
      </c>
      <c r="L17284" s="14">
        <f>AND(vyberHrace&lt;&gt;"",ISNUMBER(SEARCH(vyberHrace,$B17284)))</f>
      </c>
      <c r="M17284" s="14">
        <f>AND($I17284=MID(kododd,1,2),$J17284=MID(kododd,3,3))</f>
      </c>
    </row>
    <row r="17285">
      <c r="A17285" s="95">
        <v>59531</v>
      </c>
      <c r="B17285" s="93" t="s">
        <v>28096</v>
      </c>
      <c r="C17285" s="93" t="s">
        <v>1486</v>
      </c>
      <c r="G17285" s="95">
        <v>250</v>
      </c>
      <c r="H17285" s="93" t="s">
        <v>8976</v>
      </c>
      <c r="I17285" s="93" t="s">
        <v>23896</v>
      </c>
      <c r="J17285" s="93" t="s">
        <v>20886</v>
      </c>
      <c r="K17285" s="93" t="s">
        <v>4988</v>
      </c>
      <c r="L17285" s="14">
        <f>AND(vyberHrace&lt;&gt;"",ISNUMBER(SEARCH(vyberHrace,$B17285)))</f>
      </c>
      <c r="M17285" s="14">
        <f>AND($I17285=MID(kododd,1,2),$J17285=MID(kododd,3,3))</f>
      </c>
    </row>
    <row r="17286">
      <c r="A17286" s="95">
        <v>26610</v>
      </c>
      <c r="B17286" s="93" t="s">
        <v>23973</v>
      </c>
      <c r="C17286" s="93" t="s">
        <v>1442</v>
      </c>
      <c r="G17286" s="95">
        <v>250</v>
      </c>
      <c r="H17286" s="93" t="s">
        <v>8976</v>
      </c>
      <c r="I17286" s="93" t="s">
        <v>23896</v>
      </c>
      <c r="J17286" s="93" t="s">
        <v>20874</v>
      </c>
      <c r="K17286" s="93" t="s">
        <v>1964</v>
      </c>
      <c r="L17286" s="14">
        <f>AND(vyberHrace&lt;&gt;"",ISNUMBER(SEARCH(vyberHrace,$B17286)))</f>
      </c>
      <c r="M17286" s="14">
        <f>AND($I17286=MID(kododd,1,2),$J17286=MID(kododd,3,3))</f>
      </c>
    </row>
    <row r="17287">
      <c r="A17287" s="95">
        <v>55870</v>
      </c>
      <c r="B17287" s="93" t="s">
        <v>22809</v>
      </c>
      <c r="C17287" s="93" t="s">
        <v>1450</v>
      </c>
      <c r="G17287" s="95">
        <v>250</v>
      </c>
      <c r="H17287" s="93" t="s">
        <v>8976</v>
      </c>
      <c r="I17287" s="93" t="s">
        <v>23896</v>
      </c>
      <c r="J17287" s="93" t="s">
        <v>20968</v>
      </c>
      <c r="K17287" s="93" t="s">
        <v>4892</v>
      </c>
      <c r="L17287" s="14">
        <f>AND(vyberHrace&lt;&gt;"",ISNUMBER(SEARCH(vyberHrace,$B17287)))</f>
      </c>
      <c r="M17287" s="14">
        <f>AND($I17287=MID(kododd,1,2),$J17287=MID(kododd,3,3))</f>
      </c>
    </row>
    <row r="17288">
      <c r="A17288" s="95">
        <v>43715</v>
      </c>
      <c r="B17288" s="93" t="s">
        <v>26210</v>
      </c>
      <c r="C17288" s="93" t="s">
        <v>1419</v>
      </c>
      <c r="D17288" s="95">
        <v>1150</v>
      </c>
      <c r="E17288" s="95">
        <v>1764</v>
      </c>
      <c r="F17288" s="95">
        <v>23795140</v>
      </c>
      <c r="G17288" s="95">
        <v>250</v>
      </c>
      <c r="H17288" s="93" t="s">
        <v>8976</v>
      </c>
      <c r="I17288" s="93" t="s">
        <v>23896</v>
      </c>
      <c r="J17288" s="93" t="s">
        <v>20895</v>
      </c>
      <c r="K17288" s="93" t="s">
        <v>6043</v>
      </c>
      <c r="L17288" s="14">
        <f>AND(vyberHrace&lt;&gt;"",ISNUMBER(SEARCH(vyberHrace,$B17288)))</f>
      </c>
      <c r="M17288" s="14">
        <f>AND($I17288=MID(kododd,1,2),$J17288=MID(kododd,3,3))</f>
      </c>
    </row>
    <row r="17289">
      <c r="A17289" s="95">
        <v>61960</v>
      </c>
      <c r="B17289" s="93" t="s">
        <v>28166</v>
      </c>
      <c r="C17289" s="93" t="s">
        <v>1423</v>
      </c>
      <c r="D17289" s="95">
        <v>1202</v>
      </c>
      <c r="G17289" s="95">
        <v>250</v>
      </c>
      <c r="H17289" s="93" t="s">
        <v>8976</v>
      </c>
      <c r="I17289" s="93" t="s">
        <v>23896</v>
      </c>
      <c r="J17289" s="93" t="s">
        <v>20963</v>
      </c>
      <c r="K17289" s="93" t="s">
        <v>8996</v>
      </c>
      <c r="L17289" s="14">
        <f>AND(vyberHrace&lt;&gt;"",ISNUMBER(SEARCH(vyberHrace,$B17289)))</f>
      </c>
      <c r="M17289" s="14">
        <f>AND($I17289=MID(kododd,1,2),$J17289=MID(kododd,3,3))</f>
      </c>
    </row>
    <row r="17290">
      <c r="A17290" s="95">
        <v>61961</v>
      </c>
      <c r="B17290" s="93" t="s">
        <v>28167</v>
      </c>
      <c r="C17290" s="93" t="s">
        <v>1450</v>
      </c>
      <c r="G17290" s="95">
        <v>250</v>
      </c>
      <c r="H17290" s="93" t="s">
        <v>8976</v>
      </c>
      <c r="I17290" s="93" t="s">
        <v>23896</v>
      </c>
      <c r="J17290" s="93" t="s">
        <v>20963</v>
      </c>
      <c r="K17290" s="93" t="s">
        <v>8996</v>
      </c>
      <c r="L17290" s="14">
        <f>AND(vyberHrace&lt;&gt;"",ISNUMBER(SEARCH(vyberHrace,$B17290)))</f>
      </c>
      <c r="M17290" s="14">
        <f>AND($I17290=MID(kododd,1,2),$J17290=MID(kododd,3,3))</f>
      </c>
    </row>
    <row r="17291">
      <c r="A17291" s="95">
        <v>62262</v>
      </c>
      <c r="B17291" s="93" t="s">
        <v>28444</v>
      </c>
      <c r="C17291" s="93" t="s">
        <v>1411</v>
      </c>
      <c r="G17291" s="95">
        <v>250</v>
      </c>
      <c r="H17291" s="93" t="s">
        <v>8976</v>
      </c>
      <c r="I17291" s="93" t="s">
        <v>23896</v>
      </c>
      <c r="J17291" s="93" t="s">
        <v>20963</v>
      </c>
      <c r="K17291" s="93" t="s">
        <v>8996</v>
      </c>
      <c r="L17291" s="14">
        <f>AND(vyberHrace&lt;&gt;"",ISNUMBER(SEARCH(vyberHrace,$B17291)))</f>
      </c>
      <c r="M17291" s="14">
        <f>AND($I17291=MID(kododd,1,2),$J17291=MID(kododd,3,3))</f>
      </c>
    </row>
    <row r="17292">
      <c r="A17292" s="95">
        <v>58556</v>
      </c>
      <c r="B17292" s="93" t="s">
        <v>25053</v>
      </c>
      <c r="C17292" s="93" t="s">
        <v>1412</v>
      </c>
      <c r="G17292" s="95">
        <v>0</v>
      </c>
      <c r="H17292" s="93" t="s">
        <v>8976</v>
      </c>
      <c r="I17292" s="93" t="s">
        <v>23896</v>
      </c>
      <c r="J17292" s="93" t="s">
        <v>20954</v>
      </c>
      <c r="K17292" s="93" t="s">
        <v>133</v>
      </c>
      <c r="L17292" s="14">
        <f>AND(vyberHrace&lt;&gt;"",ISNUMBER(SEARCH(vyberHrace,$B17292)))</f>
      </c>
      <c r="M17292" s="14">
        <f>AND($I17292=MID(kododd,1,2),$J17292=MID(kododd,3,3))</f>
      </c>
    </row>
    <row r="17293">
      <c r="A17293" s="95">
        <v>62574</v>
      </c>
      <c r="B17293" s="93" t="s">
        <v>29389</v>
      </c>
      <c r="C17293" s="93" t="s">
        <v>1411</v>
      </c>
      <c r="G17293" s="95">
        <v>250</v>
      </c>
      <c r="H17293" s="93" t="s">
        <v>8976</v>
      </c>
      <c r="I17293" s="93" t="s">
        <v>23896</v>
      </c>
      <c r="J17293" s="93" t="s">
        <v>20954</v>
      </c>
      <c r="K17293" s="93" t="s">
        <v>133</v>
      </c>
      <c r="L17293" s="14">
        <f>AND(vyberHrace&lt;&gt;"",ISNUMBER(SEARCH(vyberHrace,$B17293)))</f>
      </c>
      <c r="M17293" s="14">
        <f>AND($I17293=MID(kododd,1,2),$J17293=MID(kododd,3,3))</f>
      </c>
    </row>
    <row r="17294">
      <c r="A17294" s="95">
        <v>62631</v>
      </c>
      <c r="B17294" s="93" t="s">
        <v>29390</v>
      </c>
      <c r="C17294" s="93" t="s">
        <v>1420</v>
      </c>
      <c r="G17294" s="95">
        <v>250</v>
      </c>
      <c r="H17294" s="93" t="s">
        <v>8976</v>
      </c>
      <c r="I17294" s="93" t="s">
        <v>23896</v>
      </c>
      <c r="J17294" s="93" t="s">
        <v>20856</v>
      </c>
      <c r="K17294" s="93" t="s">
        <v>6885</v>
      </c>
      <c r="L17294" s="14">
        <f>AND(vyberHrace&lt;&gt;"",ISNUMBER(SEARCH(vyberHrace,$B17294)))</f>
      </c>
      <c r="M17294" s="14">
        <f>AND($I17294=MID(kododd,1,2),$J17294=MID(kododd,3,3))</f>
      </c>
    </row>
    <row r="17295">
      <c r="A17295" s="95">
        <v>15713</v>
      </c>
      <c r="B17295" s="93" t="s">
        <v>9405</v>
      </c>
      <c r="C17295" s="93" t="s">
        <v>1452</v>
      </c>
      <c r="D17295" s="95">
        <v>1805</v>
      </c>
      <c r="E17295" s="95">
        <v>1875</v>
      </c>
      <c r="F17295" s="95">
        <v>329487</v>
      </c>
      <c r="G17295" s="95">
        <v>250</v>
      </c>
      <c r="H17295" s="93" t="s">
        <v>8976</v>
      </c>
      <c r="I17295" s="93" t="s">
        <v>23896</v>
      </c>
      <c r="J17295" s="93" t="s">
        <v>20943</v>
      </c>
      <c r="K17295" s="93" t="s">
        <v>9089</v>
      </c>
      <c r="L17295" s="14">
        <f>AND(vyberHrace&lt;&gt;"",ISNUMBER(SEARCH(vyberHrace,$B17295)))</f>
      </c>
      <c r="M17295" s="14">
        <f>AND($I17295=MID(kododd,1,2),$J17295=MID(kododd,3,3))</f>
      </c>
    </row>
    <row r="17296">
      <c r="A17296" s="95">
        <v>63606</v>
      </c>
      <c r="B17296" s="93" t="s">
        <v>29391</v>
      </c>
      <c r="C17296" s="93" t="s">
        <v>1431</v>
      </c>
      <c r="G17296" s="95">
        <v>250</v>
      </c>
      <c r="H17296" s="93" t="s">
        <v>8976</v>
      </c>
      <c r="I17296" s="93" t="s">
        <v>23896</v>
      </c>
      <c r="J17296" s="93" t="s">
        <v>21001</v>
      </c>
      <c r="K17296" s="93" t="s">
        <v>6547</v>
      </c>
      <c r="L17296" s="14">
        <f>AND(vyberHrace&lt;&gt;"",ISNUMBER(SEARCH(vyberHrace,$B17296)))</f>
      </c>
      <c r="M17296" s="14">
        <f>AND($I17296=MID(kododd,1,2),$J17296=MID(kododd,3,3))</f>
      </c>
    </row>
    <row r="17297">
      <c r="A17297" s="95">
        <v>62598</v>
      </c>
      <c r="B17297" s="93" t="s">
        <v>29392</v>
      </c>
      <c r="C17297" s="93" t="s">
        <v>1488</v>
      </c>
      <c r="G17297" s="95">
        <v>250</v>
      </c>
      <c r="H17297" s="93" t="s">
        <v>8976</v>
      </c>
      <c r="I17297" s="93" t="s">
        <v>23896</v>
      </c>
      <c r="J17297" s="93" t="s">
        <v>23414</v>
      </c>
      <c r="K17297" s="93" t="s">
        <v>21379</v>
      </c>
      <c r="L17297" s="14">
        <f>AND(vyberHrace&lt;&gt;"",ISNUMBER(SEARCH(vyberHrace,$B17297)))</f>
      </c>
      <c r="M17297" s="14">
        <f>AND($I17297=MID(kododd,1,2),$J17297=MID(kododd,3,3))</f>
      </c>
    </row>
    <row r="17298">
      <c r="A17298" s="95">
        <v>2057</v>
      </c>
      <c r="B17298" s="93" t="s">
        <v>14770</v>
      </c>
      <c r="C17298" s="93" t="s">
        <v>1470</v>
      </c>
      <c r="D17298" s="95">
        <v>1707</v>
      </c>
      <c r="E17298" s="95">
        <v>1893</v>
      </c>
      <c r="F17298" s="95">
        <v>341088</v>
      </c>
      <c r="G17298" s="95">
        <v>250</v>
      </c>
      <c r="H17298" s="93" t="s">
        <v>8976</v>
      </c>
      <c r="I17298" s="93" t="s">
        <v>23896</v>
      </c>
      <c r="J17298" s="93" t="s">
        <v>20963</v>
      </c>
      <c r="K17298" s="93" t="s">
        <v>8996</v>
      </c>
      <c r="L17298" s="14">
        <f>AND(vyberHrace&lt;&gt;"",ISNUMBER(SEARCH(vyberHrace,$B17298)))</f>
      </c>
      <c r="M17298" s="14">
        <f>AND($I17298=MID(kododd,1,2),$J17298=MID(kododd,3,3))</f>
      </c>
    </row>
    <row r="17299">
      <c r="A17299" s="95">
        <v>58963</v>
      </c>
      <c r="B17299" s="93" t="s">
        <v>25418</v>
      </c>
      <c r="C17299" s="93" t="s">
        <v>1486</v>
      </c>
      <c r="G17299" s="95">
        <v>250</v>
      </c>
      <c r="H17299" s="93" t="s">
        <v>8976</v>
      </c>
      <c r="I17299" s="93" t="s">
        <v>23896</v>
      </c>
      <c r="J17299" s="93" t="s">
        <v>20946</v>
      </c>
      <c r="K17299" s="93" t="s">
        <v>7807</v>
      </c>
      <c r="L17299" s="14">
        <f>AND(vyberHrace&lt;&gt;"",ISNUMBER(SEARCH(vyberHrace,$B17299)))</f>
      </c>
      <c r="M17299" s="14">
        <f>AND($I17299=MID(kododd,1,2),$J17299=MID(kododd,3,3))</f>
      </c>
    </row>
    <row r="17300">
      <c r="A17300" s="95">
        <v>3223</v>
      </c>
      <c r="B17300" s="93" t="s">
        <v>14775</v>
      </c>
      <c r="C17300" s="93" t="s">
        <v>1441</v>
      </c>
      <c r="D17300" s="95">
        <v>1702</v>
      </c>
      <c r="F17300" s="95">
        <v>23759283</v>
      </c>
      <c r="G17300" s="95">
        <v>250</v>
      </c>
      <c r="H17300" s="93" t="s">
        <v>8976</v>
      </c>
      <c r="I17300" s="93" t="s">
        <v>23896</v>
      </c>
      <c r="J17300" s="93" t="s">
        <v>20961</v>
      </c>
      <c r="K17300" s="93" t="s">
        <v>5583</v>
      </c>
      <c r="L17300" s="14">
        <f>AND(vyberHrace&lt;&gt;"",ISNUMBER(SEARCH(vyberHrace,$B17300)))</f>
      </c>
      <c r="M17300" s="14">
        <f>AND($I17300=MID(kododd,1,2),$J17300=MID(kododd,3,3))</f>
      </c>
    </row>
    <row r="17301">
      <c r="A17301" s="95">
        <v>7830</v>
      </c>
      <c r="B17301" s="93" t="s">
        <v>19604</v>
      </c>
      <c r="C17301" s="93" t="s">
        <v>1462</v>
      </c>
      <c r="D17301" s="95">
        <v>1854</v>
      </c>
      <c r="G17301" s="95">
        <v>250</v>
      </c>
      <c r="H17301" s="93" t="s">
        <v>8976</v>
      </c>
      <c r="I17301" s="93" t="s">
        <v>23896</v>
      </c>
      <c r="J17301" s="93" t="s">
        <v>20937</v>
      </c>
      <c r="K17301" s="93" t="s">
        <v>5603</v>
      </c>
      <c r="L17301" s="14">
        <f>AND(vyberHrace&lt;&gt;"",ISNUMBER(SEARCH(vyberHrace,$B17301)))</f>
      </c>
      <c r="M17301" s="14">
        <f>AND($I17301=MID(kododd,1,2),$J17301=MID(kododd,3,3))</f>
      </c>
    </row>
    <row r="17302">
      <c r="A17302" s="95">
        <v>24215</v>
      </c>
      <c r="B17302" s="93" t="s">
        <v>19604</v>
      </c>
      <c r="C17302" s="93" t="s">
        <v>1457</v>
      </c>
      <c r="D17302" s="95">
        <v>1426</v>
      </c>
      <c r="G17302" s="95">
        <v>0</v>
      </c>
      <c r="H17302" s="93" t="s">
        <v>8976</v>
      </c>
      <c r="I17302" s="93" t="s">
        <v>23896</v>
      </c>
      <c r="J17302" s="93" t="s">
        <v>20937</v>
      </c>
      <c r="K17302" s="93" t="s">
        <v>5603</v>
      </c>
      <c r="L17302" s="14">
        <f>AND(vyberHrace&lt;&gt;"",ISNUMBER(SEARCH(vyberHrace,$B17302)))</f>
      </c>
      <c r="M17302" s="14">
        <f>AND($I17302=MID(kododd,1,2),$J17302=MID(kododd,3,3))</f>
      </c>
    </row>
    <row r="17303">
      <c r="A17303" s="95">
        <v>2387</v>
      </c>
      <c r="B17303" s="93" t="s">
        <v>26147</v>
      </c>
      <c r="C17303" s="93" t="s">
        <v>1427</v>
      </c>
      <c r="D17303" s="95">
        <v>1835</v>
      </c>
      <c r="F17303" s="95">
        <v>23794216</v>
      </c>
      <c r="G17303" s="95">
        <v>250</v>
      </c>
      <c r="H17303" s="93" t="s">
        <v>8976</v>
      </c>
      <c r="I17303" s="93" t="s">
        <v>23896</v>
      </c>
      <c r="J17303" s="93" t="s">
        <v>20848</v>
      </c>
      <c r="K17303" s="93" t="s">
        <v>1502</v>
      </c>
      <c r="L17303" s="14">
        <f>AND(vyberHrace&lt;&gt;"",ISNUMBER(SEARCH(vyberHrace,$B17303)))</f>
      </c>
      <c r="M17303" s="14">
        <f>AND($I17303=MID(kododd,1,2),$J17303=MID(kododd,3,3))</f>
      </c>
    </row>
    <row r="17304">
      <c r="A17304" s="95">
        <v>54646</v>
      </c>
      <c r="B17304" s="93" t="s">
        <v>918</v>
      </c>
      <c r="C17304" s="93" t="s">
        <v>1411</v>
      </c>
      <c r="G17304" s="95">
        <v>0</v>
      </c>
      <c r="H17304" s="93" t="s">
        <v>8976</v>
      </c>
      <c r="I17304" s="93" t="s">
        <v>23896</v>
      </c>
      <c r="J17304" s="93" t="s">
        <v>20954</v>
      </c>
      <c r="K17304" s="93" t="s">
        <v>133</v>
      </c>
      <c r="L17304" s="14">
        <f>AND(vyberHrace&lt;&gt;"",ISNUMBER(SEARCH(vyberHrace,$B17304)))</f>
      </c>
      <c r="M17304" s="14">
        <f>AND($I17304=MID(kododd,1,2),$J17304=MID(kododd,3,3))</f>
      </c>
    </row>
    <row r="17305">
      <c r="A17305" s="95">
        <v>55869</v>
      </c>
      <c r="B17305" s="93" t="s">
        <v>22810</v>
      </c>
      <c r="C17305" s="93" t="s">
        <v>1412</v>
      </c>
      <c r="G17305" s="95">
        <v>250</v>
      </c>
      <c r="H17305" s="93" t="s">
        <v>8976</v>
      </c>
      <c r="I17305" s="93" t="s">
        <v>23896</v>
      </c>
      <c r="J17305" s="93" t="s">
        <v>20968</v>
      </c>
      <c r="K17305" s="93" t="s">
        <v>4892</v>
      </c>
      <c r="L17305" s="14">
        <f>AND(vyberHrace&lt;&gt;"",ISNUMBER(SEARCH(vyberHrace,$B17305)))</f>
      </c>
      <c r="M17305" s="14">
        <f>AND($I17305=MID(kododd,1,2),$J17305=MID(kododd,3,3))</f>
      </c>
    </row>
    <row r="17306">
      <c r="A17306" s="95">
        <v>50405</v>
      </c>
      <c r="B17306" s="93" t="s">
        <v>5003</v>
      </c>
      <c r="C17306" s="93" t="s">
        <v>1406</v>
      </c>
      <c r="D17306" s="95">
        <v>1166</v>
      </c>
      <c r="G17306" s="95">
        <v>250</v>
      </c>
      <c r="H17306" s="93" t="s">
        <v>8976</v>
      </c>
      <c r="I17306" s="93" t="s">
        <v>23896</v>
      </c>
      <c r="J17306" s="93" t="s">
        <v>20954</v>
      </c>
      <c r="K17306" s="93" t="s">
        <v>133</v>
      </c>
      <c r="L17306" s="14">
        <f>AND(vyberHrace&lt;&gt;"",ISNUMBER(SEARCH(vyberHrace,$B17306)))</f>
      </c>
      <c r="M17306" s="14">
        <f>AND($I17306=MID(kododd,1,2),$J17306=MID(kododd,3,3))</f>
      </c>
    </row>
    <row r="17307">
      <c r="A17307" s="95">
        <v>511</v>
      </c>
      <c r="B17307" s="93" t="s">
        <v>15320</v>
      </c>
      <c r="C17307" s="93" t="s">
        <v>1456</v>
      </c>
      <c r="D17307" s="95">
        <v>2032</v>
      </c>
      <c r="F17307" s="95">
        <v>23711230</v>
      </c>
      <c r="G17307" s="95">
        <v>250</v>
      </c>
      <c r="H17307" s="93" t="s">
        <v>8976</v>
      </c>
      <c r="I17307" s="93" t="s">
        <v>23896</v>
      </c>
      <c r="J17307" s="93" t="s">
        <v>20961</v>
      </c>
      <c r="K17307" s="93" t="s">
        <v>5583</v>
      </c>
      <c r="L17307" s="14">
        <f>AND(vyberHrace&lt;&gt;"",ISNUMBER(SEARCH(vyberHrace,$B17307)))</f>
      </c>
      <c r="M17307" s="14">
        <f>AND($I17307=MID(kododd,1,2),$J17307=MID(kododd,3,3))</f>
      </c>
    </row>
    <row r="17308">
      <c r="A17308" s="95">
        <v>42884</v>
      </c>
      <c r="B17308" s="93" t="s">
        <v>17791</v>
      </c>
      <c r="C17308" s="93" t="s">
        <v>1430</v>
      </c>
      <c r="D17308" s="95">
        <v>1275</v>
      </c>
      <c r="G17308" s="95">
        <v>250</v>
      </c>
      <c r="H17308" s="93" t="s">
        <v>8976</v>
      </c>
      <c r="I17308" s="93" t="s">
        <v>23896</v>
      </c>
      <c r="J17308" s="93" t="s">
        <v>20852</v>
      </c>
      <c r="K17308" s="93" t="s">
        <v>6013</v>
      </c>
      <c r="L17308" s="14">
        <f>AND(vyberHrace&lt;&gt;"",ISNUMBER(SEARCH(vyberHrace,$B17308)))</f>
      </c>
      <c r="M17308" s="14">
        <f>AND($I17308=MID(kododd,1,2),$J17308=MID(kododd,3,3))</f>
      </c>
    </row>
    <row r="17309">
      <c r="A17309" s="95">
        <v>4423</v>
      </c>
      <c r="B17309" s="93" t="s">
        <v>17792</v>
      </c>
      <c r="C17309" s="93" t="s">
        <v>1435</v>
      </c>
      <c r="D17309" s="95">
        <v>1472</v>
      </c>
      <c r="G17309" s="95">
        <v>0</v>
      </c>
      <c r="H17309" s="93" t="s">
        <v>8976</v>
      </c>
      <c r="I17309" s="93" t="s">
        <v>23896</v>
      </c>
      <c r="J17309" s="93" t="s">
        <v>21023</v>
      </c>
      <c r="K17309" s="93" t="s">
        <v>5023</v>
      </c>
      <c r="L17309" s="14">
        <f>AND(vyberHrace&lt;&gt;"",ISNUMBER(SEARCH(vyberHrace,$B17309)))</f>
      </c>
      <c r="M17309" s="14">
        <f>AND($I17309=MID(kododd,1,2),$J17309=MID(kododd,3,3))</f>
      </c>
    </row>
    <row r="17310">
      <c r="A17310" s="95">
        <v>56258</v>
      </c>
      <c r="B17310" s="93" t="s">
        <v>22782</v>
      </c>
      <c r="C17310" s="93" t="s">
        <v>1420</v>
      </c>
      <c r="G17310" s="95">
        <v>0</v>
      </c>
      <c r="H17310" s="93" t="s">
        <v>8976</v>
      </c>
      <c r="I17310" s="93" t="s">
        <v>23896</v>
      </c>
      <c r="J17310" s="93" t="s">
        <v>20954</v>
      </c>
      <c r="K17310" s="93" t="s">
        <v>133</v>
      </c>
      <c r="L17310" s="14">
        <f>AND(vyberHrace&lt;&gt;"",ISNUMBER(SEARCH(vyberHrace,$B17310)))</f>
      </c>
      <c r="M17310" s="14">
        <f>AND($I17310=MID(kododd,1,2),$J17310=MID(kododd,3,3))</f>
      </c>
    </row>
    <row r="17311">
      <c r="A17311" s="95">
        <v>29662</v>
      </c>
      <c r="B17311" s="93" t="s">
        <v>7542</v>
      </c>
      <c r="C17311" s="93" t="s">
        <v>1448</v>
      </c>
      <c r="D17311" s="95">
        <v>1378</v>
      </c>
      <c r="G17311" s="95">
        <v>0</v>
      </c>
      <c r="H17311" s="93" t="s">
        <v>8976</v>
      </c>
      <c r="I17311" s="93" t="s">
        <v>23896</v>
      </c>
      <c r="J17311" s="93" t="s">
        <v>20845</v>
      </c>
      <c r="K17311" s="93" t="s">
        <v>8980</v>
      </c>
      <c r="L17311" s="14">
        <f>AND(vyberHrace&lt;&gt;"",ISNUMBER(SEARCH(vyberHrace,$B17311)))</f>
      </c>
      <c r="M17311" s="14">
        <f>AND($I17311=MID(kododd,1,2),$J17311=MID(kododd,3,3))</f>
      </c>
    </row>
    <row r="17312">
      <c r="A17312" s="95">
        <v>10984</v>
      </c>
      <c r="B17312" s="93" t="s">
        <v>9772</v>
      </c>
      <c r="C17312" s="93" t="s">
        <v>1418</v>
      </c>
      <c r="D17312" s="95">
        <v>1571</v>
      </c>
      <c r="G17312" s="95">
        <v>250</v>
      </c>
      <c r="H17312" s="93" t="s">
        <v>8976</v>
      </c>
      <c r="I17312" s="93" t="s">
        <v>23896</v>
      </c>
      <c r="J17312" s="93" t="s">
        <v>20958</v>
      </c>
      <c r="K17312" s="93" t="s">
        <v>5161</v>
      </c>
      <c r="L17312" s="14">
        <f>AND(vyberHrace&lt;&gt;"",ISNUMBER(SEARCH(vyberHrace,$B17312)))</f>
      </c>
      <c r="M17312" s="14">
        <f>AND($I17312=MID(kododd,1,2),$J17312=MID(kododd,3,3))</f>
      </c>
    </row>
    <row r="17313">
      <c r="A17313" s="95">
        <v>12836</v>
      </c>
      <c r="B17313" s="93" t="s">
        <v>9772</v>
      </c>
      <c r="C17313" s="93" t="s">
        <v>1413</v>
      </c>
      <c r="D17313" s="95">
        <v>1401</v>
      </c>
      <c r="G17313" s="95">
        <v>250</v>
      </c>
      <c r="H17313" s="93" t="s">
        <v>8976</v>
      </c>
      <c r="I17313" s="93" t="s">
        <v>23896</v>
      </c>
      <c r="J17313" s="93" t="s">
        <v>20958</v>
      </c>
      <c r="K17313" s="93" t="s">
        <v>5161</v>
      </c>
      <c r="L17313" s="14">
        <f>AND(vyberHrace&lt;&gt;"",ISNUMBER(SEARCH(vyberHrace,$B17313)))</f>
      </c>
      <c r="M17313" s="14">
        <f>AND($I17313=MID(kododd,1,2),$J17313=MID(kododd,3,3))</f>
      </c>
    </row>
    <row r="17314">
      <c r="A17314" s="95">
        <v>63714</v>
      </c>
      <c r="B17314" s="93" t="s">
        <v>29878</v>
      </c>
      <c r="C17314" s="93" t="s">
        <v>1411</v>
      </c>
      <c r="G17314" s="95">
        <v>250</v>
      </c>
      <c r="H17314" s="93" t="s">
        <v>8976</v>
      </c>
      <c r="I17314" s="93" t="s">
        <v>23896</v>
      </c>
      <c r="J17314" s="93" t="s">
        <v>20864</v>
      </c>
      <c r="K17314" s="93" t="s">
        <v>26135</v>
      </c>
      <c r="L17314" s="14">
        <f>AND(vyberHrace&lt;&gt;"",ISNUMBER(SEARCH(vyberHrace,$B17314)))</f>
      </c>
      <c r="M17314" s="14">
        <f>AND($I17314=MID(kododd,1,2),$J17314=MID(kododd,3,3))</f>
      </c>
    </row>
    <row r="17315">
      <c r="A17315" s="95">
        <v>13348</v>
      </c>
      <c r="B17315" s="93" t="s">
        <v>9783</v>
      </c>
      <c r="C17315" s="93" t="s">
        <v>1461</v>
      </c>
      <c r="D17315" s="95">
        <v>1860</v>
      </c>
      <c r="F17315" s="95">
        <v>337919</v>
      </c>
      <c r="G17315" s="95">
        <v>250</v>
      </c>
      <c r="H17315" s="93" t="s">
        <v>8976</v>
      </c>
      <c r="I17315" s="93" t="s">
        <v>23896</v>
      </c>
      <c r="J17315" s="93" t="s">
        <v>20876</v>
      </c>
      <c r="K17315" s="93" t="s">
        <v>1965</v>
      </c>
      <c r="L17315" s="14">
        <f>AND(vyberHrace&lt;&gt;"",ISNUMBER(SEARCH(vyberHrace,$B17315)))</f>
      </c>
      <c r="M17315" s="14">
        <f>AND($I17315=MID(kododd,1,2),$J17315=MID(kododd,3,3))</f>
      </c>
    </row>
    <row r="17316">
      <c r="A17316" s="95">
        <v>13354</v>
      </c>
      <c r="B17316" s="93" t="s">
        <v>9785</v>
      </c>
      <c r="C17316" s="93" t="s">
        <v>1461</v>
      </c>
      <c r="D17316" s="95">
        <v>2055</v>
      </c>
      <c r="E17316" s="95">
        <v>2112</v>
      </c>
      <c r="F17316" s="95">
        <v>396915</v>
      </c>
      <c r="G17316" s="95">
        <v>250</v>
      </c>
      <c r="H17316" s="93" t="s">
        <v>8976</v>
      </c>
      <c r="I17316" s="93" t="s">
        <v>23896</v>
      </c>
      <c r="J17316" s="93" t="s">
        <v>20858</v>
      </c>
      <c r="K17316" s="93" t="s">
        <v>2040</v>
      </c>
      <c r="L17316" s="14">
        <f>AND(vyberHrace&lt;&gt;"",ISNUMBER(SEARCH(vyberHrace,$B17316)))</f>
      </c>
      <c r="M17316" s="14">
        <f>AND($I17316=MID(kododd,1,2),$J17316=MID(kododd,3,3))</f>
      </c>
    </row>
    <row r="17317">
      <c r="A17317" s="95">
        <v>54208</v>
      </c>
      <c r="B17317" s="93" t="s">
        <v>909</v>
      </c>
      <c r="C17317" s="93" t="s">
        <v>1422</v>
      </c>
      <c r="G17317" s="95">
        <v>0</v>
      </c>
      <c r="H17317" s="93" t="s">
        <v>8976</v>
      </c>
      <c r="I17317" s="93" t="s">
        <v>23896</v>
      </c>
      <c r="J17317" s="93" t="s">
        <v>20948</v>
      </c>
      <c r="K17317" s="93" t="s">
        <v>1503</v>
      </c>
      <c r="L17317" s="14">
        <f>AND(vyberHrace&lt;&gt;"",ISNUMBER(SEARCH(vyberHrace,$B17317)))</f>
      </c>
      <c r="M17317" s="14">
        <f>AND($I17317=MID(kododd,1,2),$J17317=MID(kododd,3,3))</f>
      </c>
    </row>
    <row r="17318">
      <c r="A17318" s="95">
        <v>58962</v>
      </c>
      <c r="B17318" s="93" t="s">
        <v>25417</v>
      </c>
      <c r="C17318" s="93" t="s">
        <v>1420</v>
      </c>
      <c r="G17318" s="95">
        <v>250</v>
      </c>
      <c r="H17318" s="93" t="s">
        <v>8976</v>
      </c>
      <c r="I17318" s="93" t="s">
        <v>23896</v>
      </c>
      <c r="J17318" s="93" t="s">
        <v>20884</v>
      </c>
      <c r="K17318" s="93" t="s">
        <v>6876</v>
      </c>
      <c r="L17318" s="14">
        <f>AND(vyberHrace&lt;&gt;"",ISNUMBER(SEARCH(vyberHrace,$B17318)))</f>
      </c>
      <c r="M17318" s="14">
        <f>AND($I17318=MID(kododd,1,2),$J17318=MID(kododd,3,3))</f>
      </c>
    </row>
    <row r="17319">
      <c r="A17319" s="95">
        <v>58900</v>
      </c>
      <c r="B17319" s="93" t="s">
        <v>9793</v>
      </c>
      <c r="C17319" s="93" t="s">
        <v>1487</v>
      </c>
      <c r="G17319" s="95">
        <v>0</v>
      </c>
      <c r="H17319" s="93" t="s">
        <v>8976</v>
      </c>
      <c r="I17319" s="93" t="s">
        <v>23896</v>
      </c>
      <c r="J17319" s="93" t="s">
        <v>20948</v>
      </c>
      <c r="K17319" s="93" t="s">
        <v>1503</v>
      </c>
      <c r="L17319" s="14">
        <f>AND(vyberHrace&lt;&gt;"",ISNUMBER(SEARCH(vyberHrace,$B17319)))</f>
      </c>
      <c r="M17319" s="14">
        <f>AND($I17319=MID(kododd,1,2),$J17319=MID(kododd,3,3))</f>
      </c>
    </row>
    <row r="17320">
      <c r="A17320" s="95">
        <v>10912</v>
      </c>
      <c r="B17320" s="93" t="s">
        <v>11574</v>
      </c>
      <c r="C17320" s="93" t="s">
        <v>1423</v>
      </c>
      <c r="D17320" s="95">
        <v>1711</v>
      </c>
      <c r="E17320" s="95">
        <v>1836</v>
      </c>
      <c r="F17320" s="95">
        <v>23750421</v>
      </c>
      <c r="G17320" s="95">
        <v>250</v>
      </c>
      <c r="H17320" s="93" t="s">
        <v>8976</v>
      </c>
      <c r="I17320" s="93" t="s">
        <v>23896</v>
      </c>
      <c r="J17320" s="93" t="s">
        <v>20948</v>
      </c>
      <c r="K17320" s="93" t="s">
        <v>1503</v>
      </c>
      <c r="L17320" s="14">
        <f>AND(vyberHrace&lt;&gt;"",ISNUMBER(SEARCH(vyberHrace,$B17320)))</f>
      </c>
      <c r="M17320" s="14">
        <f>AND($I17320=MID(kododd,1,2),$J17320=MID(kododd,3,3))</f>
      </c>
    </row>
    <row r="17321">
      <c r="A17321" s="95">
        <v>54209</v>
      </c>
      <c r="B17321" s="93" t="s">
        <v>11574</v>
      </c>
      <c r="C17321" s="93" t="s">
        <v>1420</v>
      </c>
      <c r="F17321" s="95">
        <v>23790865</v>
      </c>
      <c r="G17321" s="95">
        <v>0</v>
      </c>
      <c r="H17321" s="93" t="s">
        <v>8976</v>
      </c>
      <c r="I17321" s="93" t="s">
        <v>23896</v>
      </c>
      <c r="J17321" s="93" t="s">
        <v>20948</v>
      </c>
      <c r="K17321" s="93" t="s">
        <v>1503</v>
      </c>
      <c r="L17321" s="14">
        <f>AND(vyberHrace&lt;&gt;"",ISNUMBER(SEARCH(vyberHrace,$B17321)))</f>
      </c>
      <c r="M17321" s="14">
        <f>AND($I17321=MID(kododd,1,2),$J17321=MID(kododd,3,3))</f>
      </c>
    </row>
    <row r="17322">
      <c r="A17322" s="95">
        <v>54207</v>
      </c>
      <c r="B17322" s="93" t="s">
        <v>19894</v>
      </c>
      <c r="C17322" s="93" t="s">
        <v>1415</v>
      </c>
      <c r="D17322" s="95">
        <v>1479</v>
      </c>
      <c r="F17322" s="95">
        <v>23764392</v>
      </c>
      <c r="G17322" s="95">
        <v>250</v>
      </c>
      <c r="H17322" s="93" t="s">
        <v>8976</v>
      </c>
      <c r="I17322" s="93" t="s">
        <v>23896</v>
      </c>
      <c r="J17322" s="93" t="s">
        <v>20948</v>
      </c>
      <c r="K17322" s="93" t="s">
        <v>1503</v>
      </c>
      <c r="L17322" s="14">
        <f>AND(vyberHrace&lt;&gt;"",ISNUMBER(SEARCH(vyberHrace,$B17322)))</f>
      </c>
      <c r="M17322" s="14">
        <f>AND($I17322=MID(kododd,1,2),$J17322=MID(kododd,3,3))</f>
      </c>
    </row>
    <row r="17323">
      <c r="A17323" s="95">
        <v>9606</v>
      </c>
      <c r="B17323" s="93" t="s">
        <v>11942</v>
      </c>
      <c r="C17323" s="93" t="s">
        <v>1469</v>
      </c>
      <c r="D17323" s="95">
        <v>1549</v>
      </c>
      <c r="E17323" s="95">
        <v>1645</v>
      </c>
      <c r="F17323" s="95">
        <v>23753927</v>
      </c>
      <c r="G17323" s="95">
        <v>250</v>
      </c>
      <c r="H17323" s="93" t="s">
        <v>8976</v>
      </c>
      <c r="I17323" s="93" t="s">
        <v>23896</v>
      </c>
      <c r="J17323" s="93" t="s">
        <v>21002</v>
      </c>
      <c r="K17323" s="93" t="s">
        <v>4931</v>
      </c>
      <c r="L17323" s="14">
        <f>AND(vyberHrace&lt;&gt;"",ISNUMBER(SEARCH(vyberHrace,$B17323)))</f>
      </c>
      <c r="M17323" s="14">
        <f>AND($I17323=MID(kododd,1,2),$J17323=MID(kododd,3,3))</f>
      </c>
    </row>
    <row r="17324">
      <c r="A17324" s="95">
        <v>47191</v>
      </c>
      <c r="B17324" s="93" t="s">
        <v>19783</v>
      </c>
      <c r="C17324" s="93" t="s">
        <v>1406</v>
      </c>
      <c r="D17324" s="95">
        <v>1086</v>
      </c>
      <c r="G17324" s="95">
        <v>250</v>
      </c>
      <c r="H17324" s="93" t="s">
        <v>8976</v>
      </c>
      <c r="I17324" s="93" t="s">
        <v>23896</v>
      </c>
      <c r="J17324" s="93" t="s">
        <v>20882</v>
      </c>
      <c r="K17324" s="93" t="s">
        <v>5088</v>
      </c>
      <c r="L17324" s="14">
        <f>AND(vyberHrace&lt;&gt;"",ISNUMBER(SEARCH(vyberHrace,$B17324)))</f>
      </c>
      <c r="M17324" s="14">
        <f>AND($I17324=MID(kododd,1,2),$J17324=MID(kododd,3,3))</f>
      </c>
    </row>
    <row r="17325">
      <c r="A17325" s="95">
        <v>15389</v>
      </c>
      <c r="B17325" s="93" t="s">
        <v>18730</v>
      </c>
      <c r="C17325" s="93" t="s">
        <v>1453</v>
      </c>
      <c r="D17325" s="95">
        <v>1545</v>
      </c>
      <c r="G17325" s="95">
        <v>0</v>
      </c>
      <c r="H17325" s="93" t="s">
        <v>8976</v>
      </c>
      <c r="I17325" s="93" t="s">
        <v>23896</v>
      </c>
      <c r="J17325" s="93" t="s">
        <v>20959</v>
      </c>
      <c r="K17325" s="93" t="s">
        <v>5013</v>
      </c>
      <c r="L17325" s="14">
        <f>AND(vyberHrace&lt;&gt;"",ISNUMBER(SEARCH(vyberHrace,$B17325)))</f>
      </c>
      <c r="M17325" s="14">
        <f>AND($I17325=MID(kododd,1,2),$J17325=MID(kododd,3,3))</f>
      </c>
    </row>
    <row r="17326">
      <c r="A17326" s="95">
        <v>63654</v>
      </c>
      <c r="B17326" s="93" t="s">
        <v>29879</v>
      </c>
      <c r="C17326" s="93" t="s">
        <v>1424</v>
      </c>
      <c r="F17326" s="95">
        <v>571006001</v>
      </c>
      <c r="G17326" s="95">
        <v>500</v>
      </c>
      <c r="H17326" s="93" t="s">
        <v>8976</v>
      </c>
      <c r="I17326" s="93" t="s">
        <v>23896</v>
      </c>
      <c r="J17326" s="93" t="s">
        <v>23412</v>
      </c>
      <c r="K17326" s="93" t="s">
        <v>21367</v>
      </c>
      <c r="L17326" s="14">
        <f>AND(vyberHrace&lt;&gt;"",ISNUMBER(SEARCH(vyberHrace,$B17326)))</f>
      </c>
      <c r="M17326" s="14">
        <f>AND($I17326=MID(kododd,1,2),$J17326=MID(kododd,3,3))</f>
      </c>
    </row>
    <row r="17327">
      <c r="A17327" s="95">
        <v>62264</v>
      </c>
      <c r="B17327" s="93" t="s">
        <v>28446</v>
      </c>
      <c r="C17327" s="93" t="s">
        <v>1420</v>
      </c>
      <c r="G17327" s="95">
        <v>250</v>
      </c>
      <c r="H17327" s="93" t="s">
        <v>8976</v>
      </c>
      <c r="I17327" s="93" t="s">
        <v>23896</v>
      </c>
      <c r="J17327" s="93" t="s">
        <v>20856</v>
      </c>
      <c r="K17327" s="93" t="s">
        <v>6885</v>
      </c>
      <c r="L17327" s="14">
        <f>AND(vyberHrace&lt;&gt;"",ISNUMBER(SEARCH(vyberHrace,$B17327)))</f>
      </c>
      <c r="M17327" s="14">
        <f>AND($I17327=MID(kododd,1,2),$J17327=MID(kododd,3,3))</f>
      </c>
    </row>
    <row r="17328">
      <c r="A17328" s="95">
        <v>13730</v>
      </c>
      <c r="B17328" s="93" t="s">
        <v>11948</v>
      </c>
      <c r="C17328" s="93" t="s">
        <v>1434</v>
      </c>
      <c r="D17328" s="95">
        <v>1684</v>
      </c>
      <c r="G17328" s="95">
        <v>250</v>
      </c>
      <c r="H17328" s="93" t="s">
        <v>8976</v>
      </c>
      <c r="I17328" s="93" t="s">
        <v>23896</v>
      </c>
      <c r="J17328" s="93" t="s">
        <v>20959</v>
      </c>
      <c r="K17328" s="93" t="s">
        <v>5013</v>
      </c>
      <c r="L17328" s="14">
        <f>AND(vyberHrace&lt;&gt;"",ISNUMBER(SEARCH(vyberHrace,$B17328)))</f>
      </c>
      <c r="M17328" s="14">
        <f>AND($I17328=MID(kododd,1,2),$J17328=MID(kododd,3,3))</f>
      </c>
    </row>
    <row r="17329">
      <c r="A17329" s="95">
        <v>10716</v>
      </c>
      <c r="B17329" s="93" t="s">
        <v>11949</v>
      </c>
      <c r="C17329" s="93" t="s">
        <v>1432</v>
      </c>
      <c r="D17329" s="95">
        <v>1135</v>
      </c>
      <c r="F17329" s="95">
        <v>23784652</v>
      </c>
      <c r="G17329" s="95">
        <v>0</v>
      </c>
      <c r="H17329" s="93" t="s">
        <v>8976</v>
      </c>
      <c r="I17329" s="93" t="s">
        <v>23896</v>
      </c>
      <c r="J17329" s="93" t="s">
        <v>20920</v>
      </c>
      <c r="K17329" s="93" t="s">
        <v>3592</v>
      </c>
      <c r="L17329" s="14">
        <f>AND(vyberHrace&lt;&gt;"",ISNUMBER(SEARCH(vyberHrace,$B17329)))</f>
      </c>
      <c r="M17329" s="14">
        <f>AND($I17329=MID(kododd,1,2),$J17329=MID(kododd,3,3))</f>
      </c>
    </row>
    <row r="17330">
      <c r="A17330" s="95">
        <v>11779</v>
      </c>
      <c r="B17330" s="93" t="s">
        <v>11954</v>
      </c>
      <c r="C17330" s="93" t="s">
        <v>1405</v>
      </c>
      <c r="D17330" s="95">
        <v>1896</v>
      </c>
      <c r="E17330" s="95">
        <v>1950</v>
      </c>
      <c r="F17330" s="95">
        <v>331171</v>
      </c>
      <c r="G17330" s="95">
        <v>250</v>
      </c>
      <c r="H17330" s="93" t="s">
        <v>8976</v>
      </c>
      <c r="I17330" s="93" t="s">
        <v>23896</v>
      </c>
      <c r="J17330" s="93" t="s">
        <v>20920</v>
      </c>
      <c r="K17330" s="93" t="s">
        <v>3592</v>
      </c>
      <c r="L17330" s="14">
        <f>AND(vyberHrace&lt;&gt;"",ISNUMBER(SEARCH(vyberHrace,$B17330)))</f>
      </c>
      <c r="M17330" s="14">
        <f>AND($I17330=MID(kododd,1,2),$J17330=MID(kododd,3,3))</f>
      </c>
    </row>
    <row r="17331">
      <c r="A17331" s="95">
        <v>56309</v>
      </c>
      <c r="B17331" s="93" t="s">
        <v>22783</v>
      </c>
      <c r="C17331" s="93" t="s">
        <v>1424</v>
      </c>
      <c r="G17331" s="95">
        <v>0</v>
      </c>
      <c r="H17331" s="93" t="s">
        <v>8976</v>
      </c>
      <c r="I17331" s="93" t="s">
        <v>23896</v>
      </c>
      <c r="J17331" s="93" t="s">
        <v>20954</v>
      </c>
      <c r="K17331" s="93" t="s">
        <v>133</v>
      </c>
      <c r="L17331" s="14">
        <f>AND(vyberHrace&lt;&gt;"",ISNUMBER(SEARCH(vyberHrace,$B17331)))</f>
      </c>
      <c r="M17331" s="14">
        <f>AND($I17331=MID(kododd,1,2),$J17331=MID(kododd,3,3))</f>
      </c>
    </row>
    <row r="17332">
      <c r="A17332" s="95">
        <v>13884</v>
      </c>
      <c r="B17332" s="93" t="s">
        <v>11955</v>
      </c>
      <c r="C17332" s="93" t="s">
        <v>1446</v>
      </c>
      <c r="D17332" s="95">
        <v>1639</v>
      </c>
      <c r="E17332" s="95">
        <v>1734</v>
      </c>
      <c r="F17332" s="95">
        <v>399779</v>
      </c>
      <c r="G17332" s="95">
        <v>0</v>
      </c>
      <c r="H17332" s="93" t="s">
        <v>8976</v>
      </c>
      <c r="I17332" s="93" t="s">
        <v>23896</v>
      </c>
      <c r="J17332" s="93" t="s">
        <v>20926</v>
      </c>
      <c r="K17332" s="93" t="s">
        <v>11249</v>
      </c>
      <c r="L17332" s="14">
        <f>AND(vyberHrace&lt;&gt;"",ISNUMBER(SEARCH(vyberHrace,$B17332)))</f>
      </c>
      <c r="M17332" s="14">
        <f>AND($I17332=MID(kododd,1,2),$J17332=MID(kododd,3,3))</f>
      </c>
    </row>
    <row r="17333">
      <c r="A17333" s="95">
        <v>3594</v>
      </c>
      <c r="B17333" s="93" t="s">
        <v>11850</v>
      </c>
      <c r="C17333" s="93" t="s">
        <v>1460</v>
      </c>
      <c r="D17333" s="95">
        <v>1649</v>
      </c>
      <c r="F17333" s="95">
        <v>23758090</v>
      </c>
      <c r="G17333" s="95">
        <v>250</v>
      </c>
      <c r="H17333" s="93" t="s">
        <v>8976</v>
      </c>
      <c r="I17333" s="93" t="s">
        <v>23896</v>
      </c>
      <c r="J17333" s="93" t="s">
        <v>20897</v>
      </c>
      <c r="K17333" s="93" t="s">
        <v>5617</v>
      </c>
      <c r="L17333" s="14">
        <f>AND(vyberHrace&lt;&gt;"",ISNUMBER(SEARCH(vyberHrace,$B17333)))</f>
      </c>
      <c r="M17333" s="14">
        <f>AND($I17333=MID(kododd,1,2),$J17333=MID(kododd,3,3))</f>
      </c>
    </row>
    <row r="17334">
      <c r="A17334" s="95">
        <v>10029</v>
      </c>
      <c r="B17334" s="93" t="s">
        <v>11851</v>
      </c>
      <c r="C17334" s="93" t="s">
        <v>1405</v>
      </c>
      <c r="D17334" s="95">
        <v>1548</v>
      </c>
      <c r="G17334" s="95">
        <v>0</v>
      </c>
      <c r="H17334" s="93" t="s">
        <v>8976</v>
      </c>
      <c r="I17334" s="93" t="s">
        <v>23896</v>
      </c>
      <c r="J17334" s="93" t="s">
        <v>20926</v>
      </c>
      <c r="K17334" s="93" t="s">
        <v>11249</v>
      </c>
      <c r="L17334" s="14">
        <f>AND(vyberHrace&lt;&gt;"",ISNUMBER(SEARCH(vyberHrace,$B17334)))</f>
      </c>
      <c r="M17334" s="14">
        <f>AND($I17334=MID(kododd,1,2),$J17334=MID(kododd,3,3))</f>
      </c>
    </row>
    <row r="17335">
      <c r="A17335" s="95">
        <v>38509</v>
      </c>
      <c r="B17335" s="93" t="s">
        <v>11855</v>
      </c>
      <c r="C17335" s="93" t="s">
        <v>1415</v>
      </c>
      <c r="G17335" s="95">
        <v>0</v>
      </c>
      <c r="H17335" s="93" t="s">
        <v>8976</v>
      </c>
      <c r="I17335" s="93" t="s">
        <v>23896</v>
      </c>
      <c r="J17335" s="93" t="s">
        <v>21001</v>
      </c>
      <c r="K17335" s="93" t="s">
        <v>6547</v>
      </c>
      <c r="L17335" s="14">
        <f>AND(vyberHrace&lt;&gt;"",ISNUMBER(SEARCH(vyberHrace,$B17335)))</f>
      </c>
      <c r="M17335" s="14">
        <f>AND($I17335=MID(kododd,1,2),$J17335=MID(kododd,3,3))</f>
      </c>
    </row>
    <row r="17336">
      <c r="A17336" s="95">
        <v>60972</v>
      </c>
      <c r="B17336" s="93" t="s">
        <v>27317</v>
      </c>
      <c r="C17336" s="93" t="s">
        <v>1487</v>
      </c>
      <c r="D17336" s="95">
        <v>1067</v>
      </c>
      <c r="E17336" s="95">
        <v>1476</v>
      </c>
      <c r="F17336" s="95">
        <v>571003894</v>
      </c>
      <c r="G17336" s="95">
        <v>250</v>
      </c>
      <c r="H17336" s="93" t="s">
        <v>8976</v>
      </c>
      <c r="I17336" s="93" t="s">
        <v>23896</v>
      </c>
      <c r="J17336" s="93" t="s">
        <v>20943</v>
      </c>
      <c r="K17336" s="93" t="s">
        <v>9089</v>
      </c>
      <c r="L17336" s="14">
        <f>AND(vyberHrace&lt;&gt;"",ISNUMBER(SEARCH(vyberHrace,$B17336)))</f>
      </c>
      <c r="M17336" s="14">
        <f>AND($I17336=MID(kododd,1,2),$J17336=MID(kododd,3,3))</f>
      </c>
    </row>
    <row r="17337">
      <c r="A17337" s="95">
        <v>22034</v>
      </c>
      <c r="B17337" s="93" t="s">
        <v>11858</v>
      </c>
      <c r="C17337" s="93" t="s">
        <v>1474</v>
      </c>
      <c r="D17337" s="95">
        <v>1237</v>
      </c>
      <c r="G17337" s="95">
        <v>0</v>
      </c>
      <c r="H17337" s="93" t="s">
        <v>8976</v>
      </c>
      <c r="I17337" s="93" t="s">
        <v>23896</v>
      </c>
      <c r="J17337" s="93" t="s">
        <v>20926</v>
      </c>
      <c r="K17337" s="93" t="s">
        <v>11249</v>
      </c>
      <c r="L17337" s="14">
        <f>AND(vyberHrace&lt;&gt;"",ISNUMBER(SEARCH(vyberHrace,$B17337)))</f>
      </c>
      <c r="M17337" s="14">
        <f>AND($I17337=MID(kododd,1,2),$J17337=MID(kododd,3,3))</f>
      </c>
    </row>
    <row r="17338">
      <c r="A17338" s="95">
        <v>58749</v>
      </c>
      <c r="B17338" s="93" t="s">
        <v>22033</v>
      </c>
      <c r="C17338" s="93" t="s">
        <v>1420</v>
      </c>
      <c r="G17338" s="95">
        <v>0</v>
      </c>
      <c r="H17338" s="93" t="s">
        <v>8976</v>
      </c>
      <c r="I17338" s="93" t="s">
        <v>23896</v>
      </c>
      <c r="J17338" s="93" t="s">
        <v>20954</v>
      </c>
      <c r="K17338" s="93" t="s">
        <v>133</v>
      </c>
      <c r="L17338" s="14">
        <f>AND(vyberHrace&lt;&gt;"",ISNUMBER(SEARCH(vyberHrace,$B17338)))</f>
      </c>
      <c r="M17338" s="14">
        <f>AND($I17338=MID(kododd,1,2),$J17338=MID(kododd,3,3))</f>
      </c>
    </row>
    <row r="17339">
      <c r="A17339" s="95">
        <v>12</v>
      </c>
      <c r="B17339" s="93" t="s">
        <v>19866</v>
      </c>
      <c r="C17339" s="93" t="s">
        <v>1455</v>
      </c>
      <c r="D17339" s="95">
        <v>2382</v>
      </c>
      <c r="E17339" s="95">
        <v>2439</v>
      </c>
      <c r="F17339" s="95">
        <v>300560</v>
      </c>
      <c r="G17339" s="95">
        <v>250</v>
      </c>
      <c r="H17339" s="93" t="s">
        <v>8976</v>
      </c>
      <c r="I17339" s="93" t="s">
        <v>23896</v>
      </c>
      <c r="J17339" s="93" t="s">
        <v>20927</v>
      </c>
      <c r="K17339" s="93" t="s">
        <v>1501</v>
      </c>
      <c r="L17339" s="14">
        <f>AND(vyberHrace&lt;&gt;"",ISNUMBER(SEARCH(vyberHrace,$B17339)))</f>
      </c>
      <c r="M17339" s="14">
        <f>AND($I17339=MID(kododd,1,2),$J17339=MID(kododd,3,3))</f>
      </c>
    </row>
    <row r="17340">
      <c r="A17340" s="95">
        <v>4967</v>
      </c>
      <c r="B17340" s="93" t="s">
        <v>17253</v>
      </c>
      <c r="C17340" s="93" t="s">
        <v>1449</v>
      </c>
      <c r="D17340" s="95">
        <v>1506</v>
      </c>
      <c r="E17340" s="95">
        <v>1578</v>
      </c>
      <c r="F17340" s="95">
        <v>23750286</v>
      </c>
      <c r="G17340" s="95">
        <v>250</v>
      </c>
      <c r="H17340" s="93" t="s">
        <v>8976</v>
      </c>
      <c r="I17340" s="93" t="s">
        <v>23896</v>
      </c>
      <c r="J17340" s="93" t="s">
        <v>20954</v>
      </c>
      <c r="K17340" s="93" t="s">
        <v>133</v>
      </c>
      <c r="L17340" s="14">
        <f>AND(vyberHrace&lt;&gt;"",ISNUMBER(SEARCH(vyberHrace,$B17340)))</f>
      </c>
      <c r="M17340" s="14">
        <f>AND($I17340=MID(kododd,1,2),$J17340=MID(kododd,3,3))</f>
      </c>
    </row>
    <row r="17341">
      <c r="A17341" s="95">
        <v>61566</v>
      </c>
      <c r="B17341" s="93" t="s">
        <v>27737</v>
      </c>
      <c r="C17341" s="93" t="s">
        <v>1412</v>
      </c>
      <c r="F17341" s="95">
        <v>23792116</v>
      </c>
      <c r="G17341" s="95">
        <v>0</v>
      </c>
      <c r="H17341" s="93" t="s">
        <v>8976</v>
      </c>
      <c r="I17341" s="93" t="s">
        <v>23896</v>
      </c>
      <c r="J17341" s="93" t="s">
        <v>23412</v>
      </c>
      <c r="K17341" s="93" t="s">
        <v>21367</v>
      </c>
      <c r="L17341" s="14">
        <f>AND(vyberHrace&lt;&gt;"",ISNUMBER(SEARCH(vyberHrace,$B17341)))</f>
      </c>
      <c r="M17341" s="14">
        <f>AND($I17341=MID(kododd,1,2),$J17341=MID(kododd,3,3))</f>
      </c>
    </row>
    <row r="17342">
      <c r="A17342" s="95">
        <v>61565</v>
      </c>
      <c r="B17342" s="93" t="s">
        <v>27736</v>
      </c>
      <c r="C17342" s="93" t="s">
        <v>1407</v>
      </c>
      <c r="F17342" s="95">
        <v>23792124</v>
      </c>
      <c r="G17342" s="95">
        <v>0</v>
      </c>
      <c r="H17342" s="93" t="s">
        <v>8976</v>
      </c>
      <c r="I17342" s="93" t="s">
        <v>23896</v>
      </c>
      <c r="J17342" s="93" t="s">
        <v>23412</v>
      </c>
      <c r="K17342" s="93" t="s">
        <v>21367</v>
      </c>
      <c r="L17342" s="14">
        <f>AND(vyberHrace&lt;&gt;"",ISNUMBER(SEARCH(vyberHrace,$B17342)))</f>
      </c>
      <c r="M17342" s="14">
        <f>AND($I17342=MID(kododd,1,2),$J17342=MID(kododd,3,3))</f>
      </c>
    </row>
    <row r="17343">
      <c r="A17343" s="95">
        <v>61774</v>
      </c>
      <c r="B17343" s="93" t="s">
        <v>1697</v>
      </c>
      <c r="C17343" s="93" t="s">
        <v>1422</v>
      </c>
      <c r="F17343" s="95">
        <v>23795158</v>
      </c>
      <c r="G17343" s="95">
        <v>250</v>
      </c>
      <c r="H17343" s="93" t="s">
        <v>8976</v>
      </c>
      <c r="I17343" s="93" t="s">
        <v>23896</v>
      </c>
      <c r="J17343" s="93" t="s">
        <v>20923</v>
      </c>
      <c r="K17343" s="93" t="s">
        <v>5569</v>
      </c>
      <c r="L17343" s="14">
        <f>AND(vyberHrace&lt;&gt;"",ISNUMBER(SEARCH(vyberHrace,$B17343)))</f>
      </c>
      <c r="M17343" s="14">
        <f>AND($I17343=MID(kododd,1,2),$J17343=MID(kododd,3,3))</f>
      </c>
    </row>
    <row r="17344">
      <c r="A17344" s="95">
        <v>11527</v>
      </c>
      <c r="B17344" s="93" t="s">
        <v>15015</v>
      </c>
      <c r="C17344" s="93" t="s">
        <v>1456</v>
      </c>
      <c r="D17344" s="95">
        <v>1529</v>
      </c>
      <c r="E17344" s="95">
        <v>1701</v>
      </c>
      <c r="F17344" s="95">
        <v>312223</v>
      </c>
      <c r="G17344" s="95">
        <v>250</v>
      </c>
      <c r="H17344" s="93" t="s">
        <v>8976</v>
      </c>
      <c r="I17344" s="93" t="s">
        <v>23896</v>
      </c>
      <c r="J17344" s="93" t="s">
        <v>20911</v>
      </c>
      <c r="K17344" s="93" t="s">
        <v>26144</v>
      </c>
      <c r="L17344" s="14">
        <f>AND(vyberHrace&lt;&gt;"",ISNUMBER(SEARCH(vyberHrace,$B17344)))</f>
      </c>
      <c r="M17344" s="14">
        <f>AND($I17344=MID(kododd,1,2),$J17344=MID(kododd,3,3))</f>
      </c>
    </row>
    <row r="17345">
      <c r="A17345" s="95">
        <v>19868</v>
      </c>
      <c r="B17345" s="93" t="s">
        <v>29393</v>
      </c>
      <c r="C17345" s="93" t="s">
        <v>1432</v>
      </c>
      <c r="D17345" s="95">
        <v>1090</v>
      </c>
      <c r="G17345" s="95">
        <v>250</v>
      </c>
      <c r="H17345" s="93" t="s">
        <v>8976</v>
      </c>
      <c r="I17345" s="93" t="s">
        <v>23896</v>
      </c>
      <c r="J17345" s="93" t="s">
        <v>20923</v>
      </c>
      <c r="K17345" s="93" t="s">
        <v>5569</v>
      </c>
      <c r="L17345" s="14">
        <f>AND(vyberHrace&lt;&gt;"",ISNUMBER(SEARCH(vyberHrace,$B17345)))</f>
      </c>
      <c r="M17345" s="14">
        <f>AND($I17345=MID(kododd,1,2),$J17345=MID(kododd,3,3))</f>
      </c>
    </row>
    <row r="17346">
      <c r="A17346" s="95">
        <v>50096</v>
      </c>
      <c r="B17346" s="93" t="s">
        <v>15025</v>
      </c>
      <c r="C17346" s="93" t="s">
        <v>3255</v>
      </c>
      <c r="D17346" s="95">
        <v>1187</v>
      </c>
      <c r="F17346" s="95">
        <v>23742941</v>
      </c>
      <c r="G17346" s="95">
        <v>250</v>
      </c>
      <c r="H17346" s="93" t="s">
        <v>8976</v>
      </c>
      <c r="I17346" s="93" t="s">
        <v>23896</v>
      </c>
      <c r="J17346" s="93" t="s">
        <v>20874</v>
      </c>
      <c r="K17346" s="93" t="s">
        <v>1964</v>
      </c>
      <c r="L17346" s="14">
        <f>AND(vyberHrace&lt;&gt;"",ISNUMBER(SEARCH(vyberHrace,$B17346)))</f>
      </c>
      <c r="M17346" s="14">
        <f>AND($I17346=MID(kododd,1,2),$J17346=MID(kododd,3,3))</f>
      </c>
    </row>
    <row r="17347">
      <c r="A17347" s="95">
        <v>50097</v>
      </c>
      <c r="B17347" s="93" t="s">
        <v>15026</v>
      </c>
      <c r="C17347" s="93" t="s">
        <v>1406</v>
      </c>
      <c r="D17347" s="95">
        <v>1299</v>
      </c>
      <c r="E17347" s="95">
        <v>1592</v>
      </c>
      <c r="F17347" s="95">
        <v>23742950</v>
      </c>
      <c r="G17347" s="95">
        <v>250</v>
      </c>
      <c r="H17347" s="93" t="s">
        <v>8976</v>
      </c>
      <c r="I17347" s="93" t="s">
        <v>23896</v>
      </c>
      <c r="J17347" s="93" t="s">
        <v>20874</v>
      </c>
      <c r="K17347" s="93" t="s">
        <v>1964</v>
      </c>
      <c r="L17347" s="14">
        <f>AND(vyberHrace&lt;&gt;"",ISNUMBER(SEARCH(vyberHrace,$B17347)))</f>
      </c>
      <c r="M17347" s="14">
        <f>AND($I17347=MID(kododd,1,2),$J17347=MID(kododd,3,3))</f>
      </c>
    </row>
    <row r="17348">
      <c r="A17348" s="95">
        <v>47021</v>
      </c>
      <c r="B17348" s="93" t="s">
        <v>8097</v>
      </c>
      <c r="C17348" s="93" t="s">
        <v>1410</v>
      </c>
      <c r="G17348" s="95">
        <v>0</v>
      </c>
      <c r="H17348" s="93" t="s">
        <v>8976</v>
      </c>
      <c r="I17348" s="93" t="s">
        <v>23896</v>
      </c>
      <c r="J17348" s="93" t="s">
        <v>20954</v>
      </c>
      <c r="K17348" s="93" t="s">
        <v>133</v>
      </c>
      <c r="L17348" s="14">
        <f>AND(vyberHrace&lt;&gt;"",ISNUMBER(SEARCH(vyberHrace,$B17348)))</f>
      </c>
      <c r="M17348" s="14">
        <f>AND($I17348=MID(kododd,1,2),$J17348=MID(kododd,3,3))</f>
      </c>
    </row>
    <row r="17349">
      <c r="A17349" s="95">
        <v>63746</v>
      </c>
      <c r="B17349" s="93" t="s">
        <v>24786</v>
      </c>
      <c r="C17349" s="93" t="s">
        <v>1472</v>
      </c>
      <c r="G17349" s="95">
        <v>250</v>
      </c>
      <c r="H17349" s="93" t="s">
        <v>8976</v>
      </c>
      <c r="I17349" s="93" t="s">
        <v>23896</v>
      </c>
      <c r="J17349" s="93" t="s">
        <v>20887</v>
      </c>
      <c r="K17349" s="93" t="s">
        <v>6923</v>
      </c>
      <c r="L17349" s="14">
        <f>AND(vyberHrace&lt;&gt;"",ISNUMBER(SEARCH(vyberHrace,$B17349)))</f>
      </c>
      <c r="M17349" s="14">
        <f>AND($I17349=MID(kododd,1,2),$J17349=MID(kododd,3,3))</f>
      </c>
    </row>
    <row r="17350">
      <c r="A17350" s="95">
        <v>55142</v>
      </c>
      <c r="B17350" s="93" t="s">
        <v>939</v>
      </c>
      <c r="C17350" s="93" t="s">
        <v>1415</v>
      </c>
      <c r="G17350" s="95">
        <v>0</v>
      </c>
      <c r="H17350" s="93" t="s">
        <v>8976</v>
      </c>
      <c r="I17350" s="93" t="s">
        <v>23896</v>
      </c>
      <c r="J17350" s="93" t="s">
        <v>20959</v>
      </c>
      <c r="K17350" s="93" t="s">
        <v>5013</v>
      </c>
      <c r="L17350" s="14">
        <f>AND(vyberHrace&lt;&gt;"",ISNUMBER(SEARCH(vyberHrace,$B17350)))</f>
      </c>
      <c r="M17350" s="14">
        <f>AND($I17350=MID(kododd,1,2),$J17350=MID(kododd,3,3))</f>
      </c>
    </row>
    <row r="17351">
      <c r="A17351" s="95">
        <v>44093</v>
      </c>
      <c r="B17351" s="93" t="s">
        <v>8117</v>
      </c>
      <c r="C17351" s="93" t="s">
        <v>1402</v>
      </c>
      <c r="F17351" s="95">
        <v>23771526</v>
      </c>
      <c r="G17351" s="95">
        <v>0</v>
      </c>
      <c r="H17351" s="93" t="s">
        <v>8976</v>
      </c>
      <c r="I17351" s="93" t="s">
        <v>23896</v>
      </c>
      <c r="J17351" s="93" t="s">
        <v>20874</v>
      </c>
      <c r="K17351" s="93" t="s">
        <v>1964</v>
      </c>
      <c r="L17351" s="14">
        <f>AND(vyberHrace&lt;&gt;"",ISNUMBER(SEARCH(vyberHrace,$B17351)))</f>
      </c>
      <c r="M17351" s="14">
        <f>AND($I17351=MID(kododd,1,2),$J17351=MID(kododd,3,3))</f>
      </c>
    </row>
    <row r="17352">
      <c r="A17352" s="95">
        <v>37911</v>
      </c>
      <c r="B17352" s="93" t="s">
        <v>8118</v>
      </c>
      <c r="C17352" s="93" t="s">
        <v>1421</v>
      </c>
      <c r="D17352" s="95">
        <v>1775</v>
      </c>
      <c r="F17352" s="95">
        <v>365904</v>
      </c>
      <c r="G17352" s="95">
        <v>0</v>
      </c>
      <c r="H17352" s="93" t="s">
        <v>8976</v>
      </c>
      <c r="I17352" s="93" t="s">
        <v>23896</v>
      </c>
      <c r="J17352" s="93" t="s">
        <v>20874</v>
      </c>
      <c r="K17352" s="93" t="s">
        <v>1964</v>
      </c>
      <c r="L17352" s="14">
        <f>AND(vyberHrace&lt;&gt;"",ISNUMBER(SEARCH(vyberHrace,$B17352)))</f>
      </c>
      <c r="M17352" s="14">
        <f>AND($I17352=MID(kododd,1,2),$J17352=MID(kododd,3,3))</f>
      </c>
    </row>
    <row r="17353">
      <c r="A17353" s="95">
        <v>48286</v>
      </c>
      <c r="B17353" s="93" t="s">
        <v>8121</v>
      </c>
      <c r="C17353" s="93" t="s">
        <v>1449</v>
      </c>
      <c r="D17353" s="95">
        <v>1425</v>
      </c>
      <c r="F17353" s="95">
        <v>23727772</v>
      </c>
      <c r="G17353" s="95">
        <v>0</v>
      </c>
      <c r="H17353" s="93" t="s">
        <v>8976</v>
      </c>
      <c r="I17353" s="93" t="s">
        <v>23896</v>
      </c>
      <c r="J17353" s="93" t="s">
        <v>20874</v>
      </c>
      <c r="K17353" s="93" t="s">
        <v>1964</v>
      </c>
      <c r="L17353" s="14">
        <f>AND(vyberHrace&lt;&gt;"",ISNUMBER(SEARCH(vyberHrace,$B17353)))</f>
      </c>
      <c r="M17353" s="14">
        <f>AND($I17353=MID(kododd,1,2),$J17353=MID(kododd,3,3))</f>
      </c>
    </row>
    <row r="17354">
      <c r="A17354" s="95">
        <v>54679</v>
      </c>
      <c r="B17354" s="93" t="s">
        <v>969</v>
      </c>
      <c r="C17354" s="93" t="s">
        <v>1405</v>
      </c>
      <c r="D17354" s="95">
        <v>1608</v>
      </c>
      <c r="G17354" s="95">
        <v>250</v>
      </c>
      <c r="H17354" s="93" t="s">
        <v>8976</v>
      </c>
      <c r="I17354" s="93" t="s">
        <v>23896</v>
      </c>
      <c r="J17354" s="93" t="s">
        <v>20958</v>
      </c>
      <c r="K17354" s="93" t="s">
        <v>5161</v>
      </c>
      <c r="L17354" s="14">
        <f>AND(vyberHrace&lt;&gt;"",ISNUMBER(SEARCH(vyberHrace,$B17354)))</f>
      </c>
      <c r="M17354" s="14">
        <f>AND($I17354=MID(kododd,1,2),$J17354=MID(kododd,3,3))</f>
      </c>
    </row>
    <row r="17355">
      <c r="A17355" s="95">
        <v>61208</v>
      </c>
      <c r="B17355" s="93" t="s">
        <v>27449</v>
      </c>
      <c r="C17355" s="93" t="s">
        <v>1410</v>
      </c>
      <c r="F17355" s="95">
        <v>23797576</v>
      </c>
      <c r="G17355" s="95">
        <v>250</v>
      </c>
      <c r="H17355" s="93" t="s">
        <v>8976</v>
      </c>
      <c r="I17355" s="93" t="s">
        <v>23896</v>
      </c>
      <c r="J17355" s="93" t="s">
        <v>20855</v>
      </c>
      <c r="K17355" s="93" t="s">
        <v>6857</v>
      </c>
      <c r="L17355" s="14">
        <f>AND(vyberHrace&lt;&gt;"",ISNUMBER(SEARCH(vyberHrace,$B17355)))</f>
      </c>
      <c r="M17355" s="14">
        <f>AND($I17355=MID(kododd,1,2),$J17355=MID(kododd,3,3))</f>
      </c>
    </row>
    <row r="17356">
      <c r="A17356" s="95">
        <v>58193</v>
      </c>
      <c r="B17356" s="93" t="s">
        <v>24711</v>
      </c>
      <c r="C17356" s="93" t="s">
        <v>1420</v>
      </c>
      <c r="G17356" s="95">
        <v>250</v>
      </c>
      <c r="H17356" s="93" t="s">
        <v>8976</v>
      </c>
      <c r="I17356" s="93" t="s">
        <v>23896</v>
      </c>
      <c r="J17356" s="93" t="s">
        <v>20979</v>
      </c>
      <c r="K17356" s="93" t="s">
        <v>7806</v>
      </c>
      <c r="L17356" s="14">
        <f>AND(vyberHrace&lt;&gt;"",ISNUMBER(SEARCH(vyberHrace,$B17356)))</f>
      </c>
      <c r="M17356" s="14">
        <f>AND($I17356=MID(kododd,1,2),$J17356=MID(kododd,3,3))</f>
      </c>
    </row>
    <row r="17357">
      <c r="A17357" s="95">
        <v>47601</v>
      </c>
      <c r="B17357" s="93" t="s">
        <v>8350</v>
      </c>
      <c r="C17357" s="93" t="s">
        <v>1402</v>
      </c>
      <c r="G17357" s="95">
        <v>0</v>
      </c>
      <c r="H17357" s="93" t="s">
        <v>8976</v>
      </c>
      <c r="I17357" s="93" t="s">
        <v>23896</v>
      </c>
      <c r="J17357" s="93" t="s">
        <v>20997</v>
      </c>
      <c r="K17357" s="93" t="s">
        <v>7827</v>
      </c>
      <c r="L17357" s="14">
        <f>AND(vyberHrace&lt;&gt;"",ISNUMBER(SEARCH(vyberHrace,$B17357)))</f>
      </c>
      <c r="M17357" s="14">
        <f>AND($I17357=MID(kododd,1,2),$J17357=MID(kododd,3,3))</f>
      </c>
    </row>
    <row r="17358">
      <c r="A17358" s="95">
        <v>57752</v>
      </c>
      <c r="B17358" s="93" t="s">
        <v>24310</v>
      </c>
      <c r="C17358" s="93" t="s">
        <v>1415</v>
      </c>
      <c r="G17358" s="95">
        <v>250</v>
      </c>
      <c r="H17358" s="93" t="s">
        <v>8976</v>
      </c>
      <c r="I17358" s="93" t="s">
        <v>23896</v>
      </c>
      <c r="J17358" s="93" t="s">
        <v>20947</v>
      </c>
      <c r="K17358" s="93" t="s">
        <v>11264</v>
      </c>
      <c r="L17358" s="14">
        <f>AND(vyberHrace&lt;&gt;"",ISNUMBER(SEARCH(vyberHrace,$B17358)))</f>
      </c>
      <c r="M17358" s="14">
        <f>AND($I17358=MID(kododd,1,2),$J17358=MID(kododd,3,3))</f>
      </c>
    </row>
    <row r="17359">
      <c r="A17359" s="95">
        <v>36733</v>
      </c>
      <c r="B17359" s="93" t="s">
        <v>8358</v>
      </c>
      <c r="C17359" s="93" t="s">
        <v>1399</v>
      </c>
      <c r="D17359" s="95">
        <v>1615</v>
      </c>
      <c r="E17359" s="95">
        <v>1870</v>
      </c>
      <c r="F17359" s="95">
        <v>23728736</v>
      </c>
      <c r="G17359" s="95">
        <v>250</v>
      </c>
      <c r="H17359" s="93" t="s">
        <v>8976</v>
      </c>
      <c r="I17359" s="93" t="s">
        <v>23896</v>
      </c>
      <c r="J17359" s="93" t="s">
        <v>20859</v>
      </c>
      <c r="K17359" s="93" t="s">
        <v>28058</v>
      </c>
      <c r="L17359" s="14">
        <f>AND(vyberHrace&lt;&gt;"",ISNUMBER(SEARCH(vyberHrace,$B17359)))</f>
      </c>
      <c r="M17359" s="14">
        <f>AND($I17359=MID(kododd,1,2),$J17359=MID(kododd,3,3))</f>
      </c>
    </row>
    <row r="17360">
      <c r="A17360" s="95">
        <v>25490</v>
      </c>
      <c r="B17360" s="93" t="s">
        <v>8491</v>
      </c>
      <c r="C17360" s="93" t="s">
        <v>1446</v>
      </c>
      <c r="D17360" s="95">
        <v>1445</v>
      </c>
      <c r="F17360" s="95">
        <v>23758112</v>
      </c>
      <c r="G17360" s="95">
        <v>250</v>
      </c>
      <c r="H17360" s="93" t="s">
        <v>8976</v>
      </c>
      <c r="I17360" s="93" t="s">
        <v>23896</v>
      </c>
      <c r="J17360" s="93" t="s">
        <v>20859</v>
      </c>
      <c r="K17360" s="93" t="s">
        <v>28058</v>
      </c>
      <c r="L17360" s="14">
        <f>AND(vyberHrace&lt;&gt;"",ISNUMBER(SEARCH(vyberHrace,$B17360)))</f>
      </c>
      <c r="M17360" s="14">
        <f>AND($I17360=MID(kododd,1,2),$J17360=MID(kododd,3,3))</f>
      </c>
    </row>
    <row r="17361">
      <c r="A17361" s="95">
        <v>62125</v>
      </c>
      <c r="B17361" s="93" t="s">
        <v>28321</v>
      </c>
      <c r="C17361" s="93" t="s">
        <v>1404</v>
      </c>
      <c r="G17361" s="95">
        <v>250</v>
      </c>
      <c r="H17361" s="93" t="s">
        <v>8976</v>
      </c>
      <c r="I17361" s="93" t="s">
        <v>23896</v>
      </c>
      <c r="J17361" s="93" t="s">
        <v>20859</v>
      </c>
      <c r="K17361" s="93" t="s">
        <v>28058</v>
      </c>
      <c r="L17361" s="14">
        <f>AND(vyberHrace&lt;&gt;"",ISNUMBER(SEARCH(vyberHrace,$B17361)))</f>
      </c>
      <c r="M17361" s="14">
        <f>AND($I17361=MID(kododd,1,2),$J17361=MID(kododd,3,3))</f>
      </c>
    </row>
    <row r="17362">
      <c r="A17362" s="95">
        <v>63183</v>
      </c>
      <c r="B17362" s="93" t="s">
        <v>29394</v>
      </c>
      <c r="C17362" s="93" t="s">
        <v>1486</v>
      </c>
      <c r="G17362" s="95">
        <v>250</v>
      </c>
      <c r="H17362" s="93" t="s">
        <v>8976</v>
      </c>
      <c r="I17362" s="93" t="s">
        <v>23896</v>
      </c>
      <c r="J17362" s="93" t="s">
        <v>20886</v>
      </c>
      <c r="K17362" s="93" t="s">
        <v>4988</v>
      </c>
      <c r="L17362" s="14">
        <f>AND(vyberHrace&lt;&gt;"",ISNUMBER(SEARCH(vyberHrace,$B17362)))</f>
      </c>
      <c r="M17362" s="14">
        <f>AND($I17362=MID(kododd,1,2),$J17362=MID(kododd,3,3))</f>
      </c>
    </row>
    <row r="17363">
      <c r="A17363" s="95">
        <v>34259</v>
      </c>
      <c r="B17363" s="93" t="s">
        <v>8375</v>
      </c>
      <c r="C17363" s="93" t="s">
        <v>1461</v>
      </c>
      <c r="D17363" s="95">
        <v>1324</v>
      </c>
      <c r="F17363" s="95">
        <v>23770422</v>
      </c>
      <c r="G17363" s="95">
        <v>250</v>
      </c>
      <c r="H17363" s="93" t="s">
        <v>8976</v>
      </c>
      <c r="I17363" s="93" t="s">
        <v>23896</v>
      </c>
      <c r="J17363" s="93" t="s">
        <v>20858</v>
      </c>
      <c r="K17363" s="93" t="s">
        <v>2040</v>
      </c>
      <c r="L17363" s="14">
        <f>AND(vyberHrace&lt;&gt;"",ISNUMBER(SEARCH(vyberHrace,$B17363)))</f>
      </c>
      <c r="M17363" s="14">
        <f>AND($I17363=MID(kododd,1,2),$J17363=MID(kododd,3,3))</f>
      </c>
    </row>
    <row r="17364">
      <c r="A17364" s="95">
        <v>48217</v>
      </c>
      <c r="B17364" s="93" t="s">
        <v>8381</v>
      </c>
      <c r="C17364" s="93" t="s">
        <v>1419</v>
      </c>
      <c r="D17364" s="95">
        <v>1275</v>
      </c>
      <c r="E17364" s="95">
        <v>1659</v>
      </c>
      <c r="F17364" s="95">
        <v>23766409</v>
      </c>
      <c r="G17364" s="95">
        <v>250</v>
      </c>
      <c r="H17364" s="93" t="s">
        <v>8976</v>
      </c>
      <c r="I17364" s="93" t="s">
        <v>23896</v>
      </c>
      <c r="J17364" s="93" t="s">
        <v>20882</v>
      </c>
      <c r="K17364" s="93" t="s">
        <v>5088</v>
      </c>
      <c r="L17364" s="14">
        <f>AND(vyberHrace&lt;&gt;"",ISNUMBER(SEARCH(vyberHrace,$B17364)))</f>
      </c>
      <c r="M17364" s="14">
        <f>AND($I17364=MID(kododd,1,2),$J17364=MID(kododd,3,3))</f>
      </c>
    </row>
    <row r="17365">
      <c r="A17365" s="95">
        <v>45481</v>
      </c>
      <c r="B17365" s="93" t="s">
        <v>10427</v>
      </c>
      <c r="C17365" s="93" t="s">
        <v>1416</v>
      </c>
      <c r="D17365" s="95">
        <v>1130</v>
      </c>
      <c r="F17365" s="95">
        <v>23721995</v>
      </c>
      <c r="G17365" s="95">
        <v>250</v>
      </c>
      <c r="H17365" s="93" t="s">
        <v>8976</v>
      </c>
      <c r="I17365" s="93" t="s">
        <v>23896</v>
      </c>
      <c r="J17365" s="93" t="s">
        <v>20874</v>
      </c>
      <c r="K17365" s="93" t="s">
        <v>1964</v>
      </c>
      <c r="L17365" s="14">
        <f>AND(vyberHrace&lt;&gt;"",ISNUMBER(SEARCH(vyberHrace,$B17365)))</f>
      </c>
      <c r="M17365" s="14">
        <f>AND($I17365=MID(kododd,1,2),$J17365=MID(kododd,3,3))</f>
      </c>
    </row>
    <row r="17366">
      <c r="A17366" s="95">
        <v>52805</v>
      </c>
      <c r="B17366" s="93" t="s">
        <v>8383</v>
      </c>
      <c r="C17366" s="93" t="s">
        <v>1412</v>
      </c>
      <c r="F17366" s="95">
        <v>23795166</v>
      </c>
      <c r="G17366" s="95">
        <v>250</v>
      </c>
      <c r="H17366" s="93" t="s">
        <v>8976</v>
      </c>
      <c r="I17366" s="93" t="s">
        <v>23896</v>
      </c>
      <c r="J17366" s="93" t="s">
        <v>20963</v>
      </c>
      <c r="K17366" s="93" t="s">
        <v>8996</v>
      </c>
      <c r="L17366" s="14">
        <f>AND(vyberHrace&lt;&gt;"",ISNUMBER(SEARCH(vyberHrace,$B17366)))</f>
      </c>
      <c r="M17366" s="14">
        <f>AND($I17366=MID(kododd,1,2),$J17366=MID(kododd,3,3))</f>
      </c>
    </row>
    <row r="17367">
      <c r="A17367" s="95">
        <v>38955</v>
      </c>
      <c r="B17367" s="93" t="s">
        <v>17390</v>
      </c>
      <c r="C17367" s="93" t="s">
        <v>1454</v>
      </c>
      <c r="D17367" s="95">
        <v>1239</v>
      </c>
      <c r="F17367" s="95">
        <v>23738448</v>
      </c>
      <c r="G17367" s="95">
        <v>250</v>
      </c>
      <c r="H17367" s="93" t="s">
        <v>8976</v>
      </c>
      <c r="I17367" s="93" t="s">
        <v>23896</v>
      </c>
      <c r="J17367" s="93" t="s">
        <v>20858</v>
      </c>
      <c r="K17367" s="93" t="s">
        <v>2040</v>
      </c>
      <c r="L17367" s="14">
        <f>AND(vyberHrace&lt;&gt;"",ISNUMBER(SEARCH(vyberHrace,$B17367)))</f>
      </c>
      <c r="M17367" s="14">
        <f>AND($I17367=MID(kododd,1,2),$J17367=MID(kododd,3,3))</f>
      </c>
    </row>
    <row r="17368">
      <c r="A17368" s="95">
        <v>62241</v>
      </c>
      <c r="B17368" s="93" t="s">
        <v>28425</v>
      </c>
      <c r="C17368" s="93" t="s">
        <v>1450</v>
      </c>
      <c r="G17368" s="95">
        <v>250</v>
      </c>
      <c r="H17368" s="93" t="s">
        <v>8976</v>
      </c>
      <c r="I17368" s="93" t="s">
        <v>23896</v>
      </c>
      <c r="J17368" s="93" t="s">
        <v>20963</v>
      </c>
      <c r="K17368" s="93" t="s">
        <v>8996</v>
      </c>
      <c r="L17368" s="14">
        <f>AND(vyberHrace&lt;&gt;"",ISNUMBER(SEARCH(vyberHrace,$B17368)))</f>
      </c>
      <c r="M17368" s="14">
        <f>AND($I17368=MID(kododd,1,2),$J17368=MID(kododd,3,3))</f>
      </c>
    </row>
    <row r="17369">
      <c r="A17369" s="95">
        <v>60517</v>
      </c>
      <c r="B17369" s="93" t="s">
        <v>8390</v>
      </c>
      <c r="C17369" s="93" t="s">
        <v>1486</v>
      </c>
      <c r="G17369" s="95">
        <v>250</v>
      </c>
      <c r="H17369" s="93" t="s">
        <v>8976</v>
      </c>
      <c r="I17369" s="93" t="s">
        <v>23896</v>
      </c>
      <c r="J17369" s="93" t="s">
        <v>20946</v>
      </c>
      <c r="K17369" s="93" t="s">
        <v>7807</v>
      </c>
      <c r="L17369" s="14">
        <f>AND(vyberHrace&lt;&gt;"",ISNUMBER(SEARCH(vyberHrace,$B17369)))</f>
      </c>
      <c r="M17369" s="14">
        <f>AND($I17369=MID(kododd,1,2),$J17369=MID(kododd,3,3))</f>
      </c>
    </row>
    <row r="17370">
      <c r="A17370" s="95">
        <v>62094</v>
      </c>
      <c r="B17370" s="93" t="s">
        <v>28294</v>
      </c>
      <c r="C17370" s="93" t="s">
        <v>1442</v>
      </c>
      <c r="G17370" s="95">
        <v>0</v>
      </c>
      <c r="H17370" s="93" t="s">
        <v>8976</v>
      </c>
      <c r="I17370" s="93" t="s">
        <v>23896</v>
      </c>
      <c r="J17370" s="93" t="s">
        <v>23412</v>
      </c>
      <c r="K17370" s="93" t="s">
        <v>21367</v>
      </c>
      <c r="L17370" s="14">
        <f>AND(vyberHrace&lt;&gt;"",ISNUMBER(SEARCH(vyberHrace,$B17370)))</f>
      </c>
      <c r="M17370" s="14">
        <f>AND($I17370=MID(kododd,1,2),$J17370=MID(kododd,3,3))</f>
      </c>
    </row>
    <row r="17371">
      <c r="A17371" s="95">
        <v>62894</v>
      </c>
      <c r="B17371" s="93" t="s">
        <v>29395</v>
      </c>
      <c r="C17371" s="93" t="s">
        <v>1486</v>
      </c>
      <c r="G17371" s="95">
        <v>250</v>
      </c>
      <c r="H17371" s="93" t="s">
        <v>8976</v>
      </c>
      <c r="I17371" s="93" t="s">
        <v>23896</v>
      </c>
      <c r="J17371" s="93" t="s">
        <v>20942</v>
      </c>
      <c r="K17371" s="93" t="s">
        <v>5629</v>
      </c>
      <c r="L17371" s="14">
        <f>AND(vyberHrace&lt;&gt;"",ISNUMBER(SEARCH(vyberHrace,$B17371)))</f>
      </c>
      <c r="M17371" s="14">
        <f>AND($I17371=MID(kododd,1,2),$J17371=MID(kododd,3,3))</f>
      </c>
    </row>
    <row r="17372">
      <c r="A17372" s="95">
        <v>56259</v>
      </c>
      <c r="B17372" s="93" t="s">
        <v>22795</v>
      </c>
      <c r="C17372" s="93" t="s">
        <v>1420</v>
      </c>
      <c r="G17372" s="95">
        <v>0</v>
      </c>
      <c r="H17372" s="93" t="s">
        <v>8976</v>
      </c>
      <c r="I17372" s="93" t="s">
        <v>23896</v>
      </c>
      <c r="J17372" s="93" t="s">
        <v>20946</v>
      </c>
      <c r="K17372" s="93" t="s">
        <v>7807</v>
      </c>
      <c r="L17372" s="14">
        <f>AND(vyberHrace&lt;&gt;"",ISNUMBER(SEARCH(vyberHrace,$B17372)))</f>
      </c>
      <c r="M17372" s="14">
        <f>AND($I17372=MID(kododd,1,2),$J17372=MID(kododd,3,3))</f>
      </c>
    </row>
    <row r="17373">
      <c r="A17373" s="95">
        <v>56637</v>
      </c>
      <c r="B17373" s="93" t="s">
        <v>22843</v>
      </c>
      <c r="C17373" s="93" t="s">
        <v>1412</v>
      </c>
      <c r="G17373" s="95">
        <v>250</v>
      </c>
      <c r="H17373" s="93" t="s">
        <v>8976</v>
      </c>
      <c r="I17373" s="93" t="s">
        <v>23896</v>
      </c>
      <c r="J17373" s="93" t="s">
        <v>20942</v>
      </c>
      <c r="K17373" s="93" t="s">
        <v>5629</v>
      </c>
      <c r="L17373" s="14">
        <f>AND(vyberHrace&lt;&gt;"",ISNUMBER(SEARCH(vyberHrace,$B17373)))</f>
      </c>
      <c r="M17373" s="14">
        <f>AND($I17373=MID(kododd,1,2),$J17373=MID(kododd,3,3))</f>
      </c>
    </row>
    <row r="17374">
      <c r="A17374" s="95">
        <v>52463</v>
      </c>
      <c r="B17374" s="93" t="s">
        <v>3971</v>
      </c>
      <c r="C17374" s="93" t="s">
        <v>1416</v>
      </c>
      <c r="G17374" s="95">
        <v>0</v>
      </c>
      <c r="H17374" s="93" t="s">
        <v>8976</v>
      </c>
      <c r="I17374" s="93" t="s">
        <v>23896</v>
      </c>
      <c r="J17374" s="93" t="s">
        <v>20984</v>
      </c>
      <c r="K17374" s="93" t="s">
        <v>5004</v>
      </c>
      <c r="L17374" s="14">
        <f>AND(vyberHrace&lt;&gt;"",ISNUMBER(SEARCH(vyberHrace,$B17374)))</f>
      </c>
      <c r="M17374" s="14">
        <f>AND($I17374=MID(kododd,1,2),$J17374=MID(kododd,3,3))</f>
      </c>
    </row>
    <row r="17375">
      <c r="A17375" s="95">
        <v>4367</v>
      </c>
      <c r="B17375" s="93" t="s">
        <v>8400</v>
      </c>
      <c r="C17375" s="93" t="s">
        <v>1456</v>
      </c>
      <c r="D17375" s="95">
        <v>1646</v>
      </c>
      <c r="E17375" s="95">
        <v>1771</v>
      </c>
      <c r="F17375" s="95">
        <v>376582</v>
      </c>
      <c r="G17375" s="95">
        <v>250</v>
      </c>
      <c r="H17375" s="93" t="s">
        <v>8976</v>
      </c>
      <c r="I17375" s="93" t="s">
        <v>23896</v>
      </c>
      <c r="J17375" s="93" t="s">
        <v>20927</v>
      </c>
      <c r="K17375" s="93" t="s">
        <v>1501</v>
      </c>
      <c r="L17375" s="14">
        <f>AND(vyberHrace&lt;&gt;"",ISNUMBER(SEARCH(vyberHrace,$B17375)))</f>
      </c>
      <c r="M17375" s="14">
        <f>AND($I17375=MID(kododd,1,2),$J17375=MID(kododd,3,3))</f>
      </c>
    </row>
    <row r="17376">
      <c r="A17376" s="95">
        <v>39040</v>
      </c>
      <c r="B17376" s="93" t="s">
        <v>8401</v>
      </c>
      <c r="C17376" s="93" t="s">
        <v>1409</v>
      </c>
      <c r="D17376" s="95">
        <v>1692</v>
      </c>
      <c r="E17376" s="95">
        <v>1764</v>
      </c>
      <c r="F17376" s="95">
        <v>392812</v>
      </c>
      <c r="G17376" s="95">
        <v>0</v>
      </c>
      <c r="H17376" s="93" t="s">
        <v>8976</v>
      </c>
      <c r="I17376" s="93" t="s">
        <v>23896</v>
      </c>
      <c r="J17376" s="93" t="s">
        <v>20855</v>
      </c>
      <c r="K17376" s="93" t="s">
        <v>6857</v>
      </c>
      <c r="L17376" s="14">
        <f>AND(vyberHrace&lt;&gt;"",ISNUMBER(SEARCH(vyberHrace,$B17376)))</f>
      </c>
      <c r="M17376" s="14">
        <f>AND($I17376=MID(kododd,1,2),$J17376=MID(kododd,3,3))</f>
      </c>
    </row>
    <row r="17377">
      <c r="A17377" s="95">
        <v>8572</v>
      </c>
      <c r="B17377" s="93" t="s">
        <v>8411</v>
      </c>
      <c r="C17377" s="93" t="s">
        <v>1437</v>
      </c>
      <c r="D17377" s="95">
        <v>1937</v>
      </c>
      <c r="F17377" s="95">
        <v>338001</v>
      </c>
      <c r="G17377" s="95">
        <v>250</v>
      </c>
      <c r="H17377" s="93" t="s">
        <v>8976</v>
      </c>
      <c r="I17377" s="93" t="s">
        <v>23896</v>
      </c>
      <c r="J17377" s="93" t="s">
        <v>20946</v>
      </c>
      <c r="K17377" s="93" t="s">
        <v>7807</v>
      </c>
      <c r="L17377" s="14">
        <f>AND(vyberHrace&lt;&gt;"",ISNUMBER(SEARCH(vyberHrace,$B17377)))</f>
      </c>
      <c r="M17377" s="14">
        <f>AND($I17377=MID(kododd,1,2),$J17377=MID(kododd,3,3))</f>
      </c>
    </row>
    <row r="17378">
      <c r="A17378" s="95">
        <v>63567</v>
      </c>
      <c r="B17378" s="93" t="s">
        <v>29396</v>
      </c>
      <c r="C17378" s="93" t="s">
        <v>1399</v>
      </c>
      <c r="F17378" s="95">
        <v>571005897</v>
      </c>
      <c r="G17378" s="95">
        <v>500</v>
      </c>
      <c r="H17378" s="93" t="s">
        <v>8976</v>
      </c>
      <c r="I17378" s="93" t="s">
        <v>23896</v>
      </c>
      <c r="J17378" s="93" t="s">
        <v>23412</v>
      </c>
      <c r="K17378" s="93" t="s">
        <v>21367</v>
      </c>
      <c r="L17378" s="14">
        <f>AND(vyberHrace&lt;&gt;"",ISNUMBER(SEARCH(vyberHrace,$B17378)))</f>
      </c>
      <c r="M17378" s="14">
        <f>AND($I17378=MID(kododd,1,2),$J17378=MID(kododd,3,3))</f>
      </c>
    </row>
    <row r="17379">
      <c r="A17379" s="95">
        <v>51113</v>
      </c>
      <c r="B17379" s="93" t="s">
        <v>7101</v>
      </c>
      <c r="C17379" s="93" t="s">
        <v>1439</v>
      </c>
      <c r="F17379" s="95">
        <v>23758120</v>
      </c>
      <c r="G17379" s="95">
        <v>250</v>
      </c>
      <c r="H17379" s="93" t="s">
        <v>8976</v>
      </c>
      <c r="I17379" s="93" t="s">
        <v>23896</v>
      </c>
      <c r="J17379" s="93" t="s">
        <v>20858</v>
      </c>
      <c r="K17379" s="93" t="s">
        <v>2040</v>
      </c>
      <c r="L17379" s="14">
        <f>AND(vyberHrace&lt;&gt;"",ISNUMBER(SEARCH(vyberHrace,$B17379)))</f>
      </c>
      <c r="M17379" s="14">
        <f>AND($I17379=MID(kododd,1,2),$J17379=MID(kododd,3,3))</f>
      </c>
    </row>
    <row r="17380">
      <c r="A17380" s="95">
        <v>42211</v>
      </c>
      <c r="B17380" s="93" t="s">
        <v>18367</v>
      </c>
      <c r="C17380" s="93" t="s">
        <v>1402</v>
      </c>
      <c r="D17380" s="95">
        <v>1411</v>
      </c>
      <c r="E17380" s="95">
        <v>1540</v>
      </c>
      <c r="F17380" s="95">
        <v>23748915</v>
      </c>
      <c r="G17380" s="95">
        <v>250</v>
      </c>
      <c r="H17380" s="93" t="s">
        <v>8976</v>
      </c>
      <c r="I17380" s="93" t="s">
        <v>23896</v>
      </c>
      <c r="J17380" s="93" t="s">
        <v>20949</v>
      </c>
      <c r="K17380" s="93" t="s">
        <v>5012</v>
      </c>
      <c r="L17380" s="14">
        <f>AND(vyberHrace&lt;&gt;"",ISNUMBER(SEARCH(vyberHrace,$B17380)))</f>
      </c>
      <c r="M17380" s="14">
        <f>AND($I17380=MID(kododd,1,2),$J17380=MID(kododd,3,3))</f>
      </c>
    </row>
    <row r="17381">
      <c r="A17381" s="95">
        <v>1174</v>
      </c>
      <c r="B17381" s="93" t="s">
        <v>13579</v>
      </c>
      <c r="C17381" s="93" t="s">
        <v>1404</v>
      </c>
      <c r="D17381" s="95">
        <v>2047</v>
      </c>
      <c r="E17381" s="95">
        <v>2037</v>
      </c>
      <c r="F17381" s="95">
        <v>315273</v>
      </c>
      <c r="G17381" s="95">
        <v>250</v>
      </c>
      <c r="H17381" s="93" t="s">
        <v>8976</v>
      </c>
      <c r="I17381" s="93" t="s">
        <v>23896</v>
      </c>
      <c r="J17381" s="93" t="s">
        <v>20979</v>
      </c>
      <c r="K17381" s="93" t="s">
        <v>7806</v>
      </c>
      <c r="L17381" s="14">
        <f>AND(vyberHrace&lt;&gt;"",ISNUMBER(SEARCH(vyberHrace,$B17381)))</f>
      </c>
      <c r="M17381" s="14">
        <f>AND($I17381=MID(kododd,1,2),$J17381=MID(kododd,3,3))</f>
      </c>
    </row>
    <row r="17382">
      <c r="A17382" s="95">
        <v>48481</v>
      </c>
      <c r="B17382" s="93" t="s">
        <v>13581</v>
      </c>
      <c r="C17382" s="93" t="s">
        <v>1406</v>
      </c>
      <c r="D17382" s="95">
        <v>1087</v>
      </c>
      <c r="F17382" s="95">
        <v>23754419</v>
      </c>
      <c r="G17382" s="95">
        <v>250</v>
      </c>
      <c r="H17382" s="93" t="s">
        <v>8976</v>
      </c>
      <c r="I17382" s="93" t="s">
        <v>23896</v>
      </c>
      <c r="J17382" s="93" t="s">
        <v>20935</v>
      </c>
      <c r="K17382" s="93" t="s">
        <v>23916</v>
      </c>
      <c r="L17382" s="14">
        <f>AND(vyberHrace&lt;&gt;"",ISNUMBER(SEARCH(vyberHrace,$B17382)))</f>
      </c>
      <c r="M17382" s="14">
        <f>AND($I17382=MID(kododd,1,2),$J17382=MID(kododd,3,3))</f>
      </c>
    </row>
    <row r="17383">
      <c r="A17383" s="95">
        <v>56270</v>
      </c>
      <c r="B17383" s="93" t="s">
        <v>22677</v>
      </c>
      <c r="C17383" s="93" t="s">
        <v>1422</v>
      </c>
      <c r="G17383" s="95">
        <v>0</v>
      </c>
      <c r="H17383" s="93" t="s">
        <v>8976</v>
      </c>
      <c r="I17383" s="93" t="s">
        <v>23896</v>
      </c>
      <c r="J17383" s="93" t="s">
        <v>20997</v>
      </c>
      <c r="K17383" s="93" t="s">
        <v>7827</v>
      </c>
      <c r="L17383" s="14">
        <f>AND(vyberHrace&lt;&gt;"",ISNUMBER(SEARCH(vyberHrace,$B17383)))</f>
      </c>
      <c r="M17383" s="14">
        <f>AND($I17383=MID(kododd,1,2),$J17383=MID(kododd,3,3))</f>
      </c>
    </row>
    <row r="17384">
      <c r="A17384" s="95">
        <v>10028</v>
      </c>
      <c r="B17384" s="93" t="s">
        <v>13592</v>
      </c>
      <c r="C17384" s="93" t="s">
        <v>1446</v>
      </c>
      <c r="D17384" s="95">
        <v>1868</v>
      </c>
      <c r="E17384" s="95">
        <v>1935</v>
      </c>
      <c r="F17384" s="95">
        <v>348139</v>
      </c>
      <c r="G17384" s="95">
        <v>250</v>
      </c>
      <c r="H17384" s="93" t="s">
        <v>8976</v>
      </c>
      <c r="I17384" s="93" t="s">
        <v>23896</v>
      </c>
      <c r="J17384" s="93" t="s">
        <v>20926</v>
      </c>
      <c r="K17384" s="93" t="s">
        <v>11249</v>
      </c>
      <c r="L17384" s="14">
        <f>AND(vyberHrace&lt;&gt;"",ISNUMBER(SEARCH(vyberHrace,$B17384)))</f>
      </c>
      <c r="M17384" s="14">
        <f>AND($I17384=MID(kododd,1,2),$J17384=MID(kododd,3,3))</f>
      </c>
    </row>
    <row r="17385">
      <c r="A17385" s="95">
        <v>61924</v>
      </c>
      <c r="B17385" s="93" t="s">
        <v>28135</v>
      </c>
      <c r="C17385" s="93" t="s">
        <v>3255</v>
      </c>
      <c r="D17385" s="95">
        <v>1584</v>
      </c>
      <c r="E17385" s="95">
        <v>1762</v>
      </c>
      <c r="F17385" s="95">
        <v>23797584</v>
      </c>
      <c r="G17385" s="95">
        <v>250</v>
      </c>
      <c r="H17385" s="93" t="s">
        <v>8976</v>
      </c>
      <c r="I17385" s="93" t="s">
        <v>23896</v>
      </c>
      <c r="J17385" s="93" t="s">
        <v>20915</v>
      </c>
      <c r="K17385" s="93" t="s">
        <v>26150</v>
      </c>
      <c r="L17385" s="14">
        <f>AND(vyberHrace&lt;&gt;"",ISNUMBER(SEARCH(vyberHrace,$B17385)))</f>
      </c>
      <c r="M17385" s="14">
        <f>AND($I17385=MID(kododd,1,2),$J17385=MID(kododd,3,3))</f>
      </c>
    </row>
    <row r="17386">
      <c r="A17386" s="95">
        <v>957</v>
      </c>
      <c r="B17386" s="93" t="s">
        <v>13608</v>
      </c>
      <c r="C17386" s="93" t="s">
        <v>1456</v>
      </c>
      <c r="D17386" s="95">
        <v>1944</v>
      </c>
      <c r="E17386" s="95">
        <v>1976</v>
      </c>
      <c r="F17386" s="95">
        <v>314455</v>
      </c>
      <c r="G17386" s="95">
        <v>250</v>
      </c>
      <c r="H17386" s="93" t="s">
        <v>8976</v>
      </c>
      <c r="I17386" s="93" t="s">
        <v>23896</v>
      </c>
      <c r="J17386" s="93" t="s">
        <v>20887</v>
      </c>
      <c r="K17386" s="93" t="s">
        <v>6923</v>
      </c>
      <c r="L17386" s="14">
        <f>AND(vyberHrace&lt;&gt;"",ISNUMBER(SEARCH(vyberHrace,$B17386)))</f>
      </c>
      <c r="M17386" s="14">
        <f>AND($I17386=MID(kododd,1,2),$J17386=MID(kododd,3,3))</f>
      </c>
    </row>
    <row r="17387">
      <c r="A17387" s="95">
        <v>2457</v>
      </c>
      <c r="B17387" s="93" t="s">
        <v>13614</v>
      </c>
      <c r="C17387" s="93" t="s">
        <v>1415</v>
      </c>
      <c r="D17387" s="95">
        <v>2263</v>
      </c>
      <c r="E17387" s="95">
        <v>2267</v>
      </c>
      <c r="F17387" s="95">
        <v>310913</v>
      </c>
      <c r="G17387" s="95">
        <v>0</v>
      </c>
      <c r="H17387" s="93" t="s">
        <v>8976</v>
      </c>
      <c r="I17387" s="93" t="s">
        <v>23896</v>
      </c>
      <c r="J17387" s="93" t="s">
        <v>20864</v>
      </c>
      <c r="K17387" s="93" t="s">
        <v>26135</v>
      </c>
      <c r="L17387" s="14">
        <f>AND(vyberHrace&lt;&gt;"",ISNUMBER(SEARCH(vyberHrace,$B17387)))</f>
      </c>
      <c r="M17387" s="14">
        <f>AND($I17387=MID(kododd,1,2),$J17387=MID(kododd,3,3))</f>
      </c>
    </row>
    <row r="17388">
      <c r="A17388" s="95">
        <v>62164</v>
      </c>
      <c r="B17388" s="93" t="s">
        <v>28357</v>
      </c>
      <c r="C17388" s="93" t="s">
        <v>1422</v>
      </c>
      <c r="G17388" s="95">
        <v>250</v>
      </c>
      <c r="H17388" s="93" t="s">
        <v>8976</v>
      </c>
      <c r="I17388" s="93" t="s">
        <v>23896</v>
      </c>
      <c r="J17388" s="93" t="s">
        <v>20911</v>
      </c>
      <c r="K17388" s="93" t="s">
        <v>26144</v>
      </c>
      <c r="L17388" s="14">
        <f>AND(vyberHrace&lt;&gt;"",ISNUMBER(SEARCH(vyberHrace,$B17388)))</f>
      </c>
      <c r="M17388" s="14">
        <f>AND($I17388=MID(kododd,1,2),$J17388=MID(kododd,3,3))</f>
      </c>
    </row>
    <row r="17389">
      <c r="A17389" s="95">
        <v>27646</v>
      </c>
      <c r="B17389" s="93" t="s">
        <v>10695</v>
      </c>
      <c r="C17389" s="93" t="s">
        <v>1465</v>
      </c>
      <c r="D17389" s="95">
        <v>1326</v>
      </c>
      <c r="G17389" s="95">
        <v>0</v>
      </c>
      <c r="H17389" s="93" t="s">
        <v>8976</v>
      </c>
      <c r="I17389" s="93" t="s">
        <v>23896</v>
      </c>
      <c r="J17389" s="93" t="s">
        <v>20913</v>
      </c>
      <c r="K17389" s="93" t="s">
        <v>2015</v>
      </c>
      <c r="L17389" s="14">
        <f>AND(vyberHrace&lt;&gt;"",ISNUMBER(SEARCH(vyberHrace,$B17389)))</f>
      </c>
      <c r="M17389" s="14">
        <f>AND($I17389=MID(kododd,1,2),$J17389=MID(kododd,3,3))</f>
      </c>
    </row>
    <row r="17390">
      <c r="A17390" s="95">
        <v>36308</v>
      </c>
      <c r="B17390" s="93" t="s">
        <v>10701</v>
      </c>
      <c r="C17390" s="93" t="s">
        <v>1398</v>
      </c>
      <c r="G17390" s="95">
        <v>0</v>
      </c>
      <c r="H17390" s="93" t="s">
        <v>8976</v>
      </c>
      <c r="I17390" s="93" t="s">
        <v>23896</v>
      </c>
      <c r="J17390" s="93" t="s">
        <v>21002</v>
      </c>
      <c r="K17390" s="93" t="s">
        <v>4931</v>
      </c>
      <c r="L17390" s="14">
        <f>AND(vyberHrace&lt;&gt;"",ISNUMBER(SEARCH(vyberHrace,$B17390)))</f>
      </c>
      <c r="M17390" s="14">
        <f>AND($I17390=MID(kododd,1,2),$J17390=MID(kododd,3,3))</f>
      </c>
    </row>
    <row r="17391">
      <c r="A17391" s="95">
        <v>33927</v>
      </c>
      <c r="B17391" s="93" t="s">
        <v>10702</v>
      </c>
      <c r="C17391" s="93" t="s">
        <v>1462</v>
      </c>
      <c r="D17391" s="95">
        <v>1409</v>
      </c>
      <c r="F17391" s="95">
        <v>23759313</v>
      </c>
      <c r="G17391" s="95">
        <v>250</v>
      </c>
      <c r="H17391" s="93" t="s">
        <v>8976</v>
      </c>
      <c r="I17391" s="93" t="s">
        <v>23896</v>
      </c>
      <c r="J17391" s="93" t="s">
        <v>21002</v>
      </c>
      <c r="K17391" s="93" t="s">
        <v>4931</v>
      </c>
      <c r="L17391" s="14">
        <f>AND(vyberHrace&lt;&gt;"",ISNUMBER(SEARCH(vyberHrace,$B17391)))</f>
      </c>
      <c r="M17391" s="14">
        <f>AND($I17391=MID(kododd,1,2),$J17391=MID(kododd,3,3))</f>
      </c>
    </row>
    <row r="17392">
      <c r="A17392" s="95">
        <v>35973</v>
      </c>
      <c r="B17392" s="93" t="s">
        <v>10702</v>
      </c>
      <c r="C17392" s="93" t="s">
        <v>1421</v>
      </c>
      <c r="D17392" s="95">
        <v>1419</v>
      </c>
      <c r="F17392" s="95">
        <v>23759305</v>
      </c>
      <c r="G17392" s="95">
        <v>250</v>
      </c>
      <c r="H17392" s="93" t="s">
        <v>8976</v>
      </c>
      <c r="I17392" s="93" t="s">
        <v>23896</v>
      </c>
      <c r="J17392" s="93" t="s">
        <v>21002</v>
      </c>
      <c r="K17392" s="93" t="s">
        <v>4931</v>
      </c>
      <c r="L17392" s="14">
        <f>AND(vyberHrace&lt;&gt;"",ISNUMBER(SEARCH(vyberHrace,$B17392)))</f>
      </c>
      <c r="M17392" s="14">
        <f>AND($I17392=MID(kododd,1,2),$J17392=MID(kododd,3,3))</f>
      </c>
    </row>
    <row r="17393">
      <c r="A17393" s="95">
        <v>1605</v>
      </c>
      <c r="B17393" s="93" t="s">
        <v>19435</v>
      </c>
      <c r="C17393" s="93" t="s">
        <v>1429</v>
      </c>
      <c r="D17393" s="95">
        <v>1765</v>
      </c>
      <c r="E17393" s="95">
        <v>1868</v>
      </c>
      <c r="F17393" s="95">
        <v>341096</v>
      </c>
      <c r="G17393" s="95">
        <v>250</v>
      </c>
      <c r="H17393" s="93" t="s">
        <v>8976</v>
      </c>
      <c r="I17393" s="93" t="s">
        <v>23896</v>
      </c>
      <c r="J17393" s="93" t="s">
        <v>21010</v>
      </c>
      <c r="K17393" s="93" t="s">
        <v>5670</v>
      </c>
      <c r="L17393" s="14">
        <f>AND(vyberHrace&lt;&gt;"",ISNUMBER(SEARCH(vyberHrace,$B17393)))</f>
      </c>
      <c r="M17393" s="14">
        <f>AND($I17393=MID(kododd,1,2),$J17393=MID(kododd,3,3))</f>
      </c>
    </row>
    <row r="17394">
      <c r="A17394" s="95">
        <v>50152</v>
      </c>
      <c r="B17394" s="93" t="s">
        <v>3508</v>
      </c>
      <c r="C17394" s="93" t="s">
        <v>1412</v>
      </c>
      <c r="D17394" s="95">
        <v>1753</v>
      </c>
      <c r="E17394" s="95">
        <v>1847</v>
      </c>
      <c r="F17394" s="95">
        <v>23741570</v>
      </c>
      <c r="G17394" s="95">
        <v>250</v>
      </c>
      <c r="H17394" s="93" t="s">
        <v>8976</v>
      </c>
      <c r="I17394" s="93" t="s">
        <v>23896</v>
      </c>
      <c r="J17394" s="93" t="s">
        <v>20935</v>
      </c>
      <c r="K17394" s="93" t="s">
        <v>23916</v>
      </c>
      <c r="L17394" s="14">
        <f>AND(vyberHrace&lt;&gt;"",ISNUMBER(SEARCH(vyberHrace,$B17394)))</f>
      </c>
      <c r="M17394" s="14">
        <f>AND($I17394=MID(kododd,1,2),$J17394=MID(kododd,3,3))</f>
      </c>
    </row>
    <row r="17395">
      <c r="A17395" s="95">
        <v>48480</v>
      </c>
      <c r="B17395" s="93" t="s">
        <v>19444</v>
      </c>
      <c r="C17395" s="93" t="s">
        <v>3255</v>
      </c>
      <c r="D17395" s="95">
        <v>1899</v>
      </c>
      <c r="E17395" s="95">
        <v>1956</v>
      </c>
      <c r="F17395" s="95">
        <v>23741589</v>
      </c>
      <c r="G17395" s="95">
        <v>250</v>
      </c>
      <c r="H17395" s="93" t="s">
        <v>8976</v>
      </c>
      <c r="I17395" s="93" t="s">
        <v>23896</v>
      </c>
      <c r="J17395" s="93" t="s">
        <v>20949</v>
      </c>
      <c r="K17395" s="93" t="s">
        <v>5012</v>
      </c>
      <c r="L17395" s="14">
        <f>AND(vyberHrace&lt;&gt;"",ISNUMBER(SEARCH(vyberHrace,$B17395)))</f>
      </c>
      <c r="M17395" s="14">
        <f>AND($I17395=MID(kododd,1,2),$J17395=MID(kododd,3,3))</f>
      </c>
    </row>
    <row r="17396">
      <c r="A17396" s="95">
        <v>52518</v>
      </c>
      <c r="B17396" s="93" t="s">
        <v>3838</v>
      </c>
      <c r="C17396" s="93" t="s">
        <v>1439</v>
      </c>
      <c r="D17396" s="95">
        <v>1151</v>
      </c>
      <c r="F17396" s="95">
        <v>23741597</v>
      </c>
      <c r="G17396" s="95">
        <v>250</v>
      </c>
      <c r="H17396" s="93" t="s">
        <v>8976</v>
      </c>
      <c r="I17396" s="93" t="s">
        <v>23896</v>
      </c>
      <c r="J17396" s="93" t="s">
        <v>20985</v>
      </c>
      <c r="K17396" s="93" t="s">
        <v>23922</v>
      </c>
      <c r="L17396" s="14">
        <f>AND(vyberHrace&lt;&gt;"",ISNUMBER(SEARCH(vyberHrace,$B17396)))</f>
      </c>
      <c r="M17396" s="14">
        <f>AND($I17396=MID(kododd,1,2),$J17396=MID(kododd,3,3))</f>
      </c>
    </row>
    <row r="17397">
      <c r="A17397" s="95">
        <v>3994</v>
      </c>
      <c r="B17397" s="93" t="s">
        <v>19554</v>
      </c>
      <c r="C17397" s="93" t="s">
        <v>1459</v>
      </c>
      <c r="D17397" s="95">
        <v>1690</v>
      </c>
      <c r="G17397" s="95">
        <v>0</v>
      </c>
      <c r="H17397" s="93" t="s">
        <v>8976</v>
      </c>
      <c r="I17397" s="93" t="s">
        <v>23896</v>
      </c>
      <c r="J17397" s="93" t="s">
        <v>20864</v>
      </c>
      <c r="K17397" s="93" t="s">
        <v>26135</v>
      </c>
      <c r="L17397" s="14">
        <f>AND(vyberHrace&lt;&gt;"",ISNUMBER(SEARCH(vyberHrace,$B17397)))</f>
      </c>
      <c r="M17397" s="14">
        <f>AND($I17397=MID(kododd,1,2),$J17397=MID(kododd,3,3))</f>
      </c>
    </row>
    <row r="17398">
      <c r="A17398" s="95">
        <v>32056</v>
      </c>
      <c r="B17398" s="93" t="s">
        <v>11524</v>
      </c>
      <c r="C17398" s="93" t="s">
        <v>1414</v>
      </c>
      <c r="D17398" s="95">
        <v>2069</v>
      </c>
      <c r="E17398" s="95">
        <v>2079</v>
      </c>
      <c r="F17398" s="95">
        <v>344630</v>
      </c>
      <c r="G17398" s="95">
        <v>250</v>
      </c>
      <c r="H17398" s="93" t="s">
        <v>8976</v>
      </c>
      <c r="I17398" s="93" t="s">
        <v>23896</v>
      </c>
      <c r="J17398" s="93" t="s">
        <v>20975</v>
      </c>
      <c r="K17398" s="93" t="s">
        <v>4922</v>
      </c>
      <c r="L17398" s="14">
        <f>AND(vyberHrace&lt;&gt;"",ISNUMBER(SEARCH(vyberHrace,$B17398)))</f>
      </c>
      <c r="M17398" s="14">
        <f>AND($I17398=MID(kododd,1,2),$J17398=MID(kododd,3,3))</f>
      </c>
    </row>
    <row r="17399">
      <c r="A17399" s="95">
        <v>13724</v>
      </c>
      <c r="B17399" s="93" t="s">
        <v>19572</v>
      </c>
      <c r="C17399" s="93" t="s">
        <v>1464</v>
      </c>
      <c r="D17399" s="95">
        <v>1962</v>
      </c>
      <c r="E17399" s="95">
        <v>1967</v>
      </c>
      <c r="F17399" s="95">
        <v>23723343</v>
      </c>
      <c r="G17399" s="95">
        <v>0</v>
      </c>
      <c r="H17399" s="93" t="s">
        <v>8976</v>
      </c>
      <c r="I17399" s="93" t="s">
        <v>23896</v>
      </c>
      <c r="J17399" s="93" t="s">
        <v>20979</v>
      </c>
      <c r="K17399" s="93" t="s">
        <v>7806</v>
      </c>
      <c r="L17399" s="14">
        <f>AND(vyberHrace&lt;&gt;"",ISNUMBER(SEARCH(vyberHrace,$B17399)))</f>
      </c>
      <c r="M17399" s="14">
        <f>AND($I17399=MID(kododd,1,2),$J17399=MID(kododd,3,3))</f>
      </c>
    </row>
    <row r="17400">
      <c r="A17400" s="95">
        <v>54547</v>
      </c>
      <c r="B17400" s="93" t="s">
        <v>854</v>
      </c>
      <c r="C17400" s="93" t="s">
        <v>1420</v>
      </c>
      <c r="F17400" s="95">
        <v>23755113</v>
      </c>
      <c r="G17400" s="95">
        <v>250</v>
      </c>
      <c r="H17400" s="93" t="s">
        <v>8976</v>
      </c>
      <c r="I17400" s="93" t="s">
        <v>23896</v>
      </c>
      <c r="J17400" s="93" t="s">
        <v>20874</v>
      </c>
      <c r="K17400" s="93" t="s">
        <v>1964</v>
      </c>
      <c r="L17400" s="14">
        <f>AND(vyberHrace&lt;&gt;"",ISNUMBER(SEARCH(vyberHrace,$B17400)))</f>
      </c>
      <c r="M17400" s="14">
        <f>AND($I17400=MID(kododd,1,2),$J17400=MID(kododd,3,3))</f>
      </c>
    </row>
    <row r="17401">
      <c r="A17401" s="95">
        <v>12965</v>
      </c>
      <c r="B17401" s="93" t="s">
        <v>19577</v>
      </c>
      <c r="C17401" s="93" t="s">
        <v>1405</v>
      </c>
      <c r="D17401" s="95">
        <v>1591</v>
      </c>
      <c r="F17401" s="95">
        <v>23758139</v>
      </c>
      <c r="G17401" s="95">
        <v>250</v>
      </c>
      <c r="H17401" s="93" t="s">
        <v>8976</v>
      </c>
      <c r="I17401" s="93" t="s">
        <v>23896</v>
      </c>
      <c r="J17401" s="93" t="s">
        <v>20920</v>
      </c>
      <c r="K17401" s="93" t="s">
        <v>3592</v>
      </c>
      <c r="L17401" s="14">
        <f>AND(vyberHrace&lt;&gt;"",ISNUMBER(SEARCH(vyberHrace,$B17401)))</f>
      </c>
      <c r="M17401" s="14">
        <f>AND($I17401=MID(kododd,1,2),$J17401=MID(kododd,3,3))</f>
      </c>
    </row>
    <row r="17402">
      <c r="A17402" s="95">
        <v>44007</v>
      </c>
      <c r="B17402" s="93" t="s">
        <v>19578</v>
      </c>
      <c r="C17402" s="93" t="s">
        <v>1408</v>
      </c>
      <c r="F17402" s="95">
        <v>23706627</v>
      </c>
      <c r="G17402" s="95">
        <v>250</v>
      </c>
      <c r="H17402" s="93" t="s">
        <v>8976</v>
      </c>
      <c r="I17402" s="93" t="s">
        <v>23896</v>
      </c>
      <c r="J17402" s="93" t="s">
        <v>20954</v>
      </c>
      <c r="K17402" s="93" t="s">
        <v>133</v>
      </c>
      <c r="L17402" s="14">
        <f>AND(vyberHrace&lt;&gt;"",ISNUMBER(SEARCH(vyberHrace,$B17402)))</f>
      </c>
      <c r="M17402" s="14">
        <f>AND($I17402=MID(kododd,1,2),$J17402=MID(kododd,3,3))</f>
      </c>
    </row>
    <row r="17403">
      <c r="A17403" s="95">
        <v>2205</v>
      </c>
      <c r="B17403" s="93" t="s">
        <v>19579</v>
      </c>
      <c r="C17403" s="93" t="s">
        <v>1417</v>
      </c>
      <c r="D17403" s="95">
        <v>2097</v>
      </c>
      <c r="E17403" s="95">
        <v>2074</v>
      </c>
      <c r="F17403" s="95">
        <v>310557</v>
      </c>
      <c r="G17403" s="95">
        <v>250</v>
      </c>
      <c r="H17403" s="93" t="s">
        <v>8976</v>
      </c>
      <c r="I17403" s="93" t="s">
        <v>23896</v>
      </c>
      <c r="J17403" s="93" t="s">
        <v>20920</v>
      </c>
      <c r="K17403" s="93" t="s">
        <v>3592</v>
      </c>
      <c r="L17403" s="14">
        <f>AND(vyberHrace&lt;&gt;"",ISNUMBER(SEARCH(vyberHrace,$B17403)))</f>
      </c>
      <c r="M17403" s="14">
        <f>AND($I17403=MID(kododd,1,2),$J17403=MID(kododd,3,3))</f>
      </c>
    </row>
    <row r="17404">
      <c r="A17404" s="95">
        <v>49278</v>
      </c>
      <c r="B17404" s="93" t="s">
        <v>19588</v>
      </c>
      <c r="C17404" s="93" t="s">
        <v>1408</v>
      </c>
      <c r="D17404" s="95">
        <v>1108</v>
      </c>
      <c r="G17404" s="95">
        <v>0</v>
      </c>
      <c r="H17404" s="93" t="s">
        <v>8976</v>
      </c>
      <c r="I17404" s="93" t="s">
        <v>23896</v>
      </c>
      <c r="J17404" s="93" t="s">
        <v>20859</v>
      </c>
      <c r="K17404" s="93" t="s">
        <v>28058</v>
      </c>
      <c r="L17404" s="14">
        <f>AND(vyberHrace&lt;&gt;"",ISNUMBER(SEARCH(vyberHrace,$B17404)))</f>
      </c>
      <c r="M17404" s="14">
        <f>AND($I17404=MID(kododd,1,2),$J17404=MID(kododd,3,3))</f>
      </c>
    </row>
    <row r="17405">
      <c r="A17405" s="95">
        <v>14654</v>
      </c>
      <c r="B17405" s="93" t="s">
        <v>28068</v>
      </c>
      <c r="C17405" s="93" t="s">
        <v>1476</v>
      </c>
      <c r="D17405" s="95">
        <v>1682</v>
      </c>
      <c r="G17405" s="95">
        <v>250</v>
      </c>
      <c r="H17405" s="93" t="s">
        <v>8976</v>
      </c>
      <c r="I17405" s="93" t="s">
        <v>23896</v>
      </c>
      <c r="J17405" s="93" t="s">
        <v>28060</v>
      </c>
      <c r="K17405" s="93" t="s">
        <v>28061</v>
      </c>
      <c r="L17405" s="14">
        <f>AND(vyberHrace&lt;&gt;"",ISNUMBER(SEARCH(vyberHrace,$B17405)))</f>
      </c>
      <c r="M17405" s="14">
        <f>AND($I17405=MID(kododd,1,2),$J17405=MID(kododd,3,3))</f>
      </c>
    </row>
    <row r="17406">
      <c r="A17406" s="95">
        <v>54638</v>
      </c>
      <c r="B17406" s="93" t="s">
        <v>919</v>
      </c>
      <c r="C17406" s="93" t="s">
        <v>1420</v>
      </c>
      <c r="G17406" s="95">
        <v>0</v>
      </c>
      <c r="H17406" s="93" t="s">
        <v>8976</v>
      </c>
      <c r="I17406" s="93" t="s">
        <v>23896</v>
      </c>
      <c r="J17406" s="93" t="s">
        <v>20954</v>
      </c>
      <c r="K17406" s="93" t="s">
        <v>133</v>
      </c>
      <c r="L17406" s="14">
        <f>AND(vyberHrace&lt;&gt;"",ISNUMBER(SEARCH(vyberHrace,$B17406)))</f>
      </c>
      <c r="M17406" s="14">
        <f>AND($I17406=MID(kododd,1,2),$J17406=MID(kododd,3,3))</f>
      </c>
    </row>
    <row r="17407">
      <c r="A17407" s="95">
        <v>32767</v>
      </c>
      <c r="B17407" s="93" t="s">
        <v>19595</v>
      </c>
      <c r="C17407" s="93" t="s">
        <v>1418</v>
      </c>
      <c r="D17407" s="95">
        <v>1535</v>
      </c>
      <c r="G17407" s="95">
        <v>250</v>
      </c>
      <c r="H17407" s="93" t="s">
        <v>8976</v>
      </c>
      <c r="I17407" s="93" t="s">
        <v>23896</v>
      </c>
      <c r="J17407" s="93" t="s">
        <v>26119</v>
      </c>
      <c r="K17407" s="93" t="s">
        <v>25977</v>
      </c>
      <c r="L17407" s="14">
        <f>AND(vyberHrace&lt;&gt;"",ISNUMBER(SEARCH(vyberHrace,$B17407)))</f>
      </c>
      <c r="M17407" s="14">
        <f>AND($I17407=MID(kododd,1,2),$J17407=MID(kododd,3,3))</f>
      </c>
    </row>
    <row r="17408">
      <c r="A17408" s="95">
        <v>52</v>
      </c>
      <c r="B17408" s="93" t="s">
        <v>11732</v>
      </c>
      <c r="C17408" s="93" t="s">
        <v>1441</v>
      </c>
      <c r="D17408" s="95">
        <v>2264</v>
      </c>
      <c r="E17408" s="95">
        <v>2131</v>
      </c>
      <c r="F17408" s="95">
        <v>303526</v>
      </c>
      <c r="G17408" s="95">
        <v>0</v>
      </c>
      <c r="H17408" s="93" t="s">
        <v>8976</v>
      </c>
      <c r="I17408" s="93" t="s">
        <v>23896</v>
      </c>
      <c r="J17408" s="93" t="s">
        <v>20874</v>
      </c>
      <c r="K17408" s="93" t="s">
        <v>1964</v>
      </c>
      <c r="L17408" s="14">
        <f>AND(vyberHrace&lt;&gt;"",ISNUMBER(SEARCH(vyberHrace,$B17408)))</f>
      </c>
      <c r="M17408" s="14">
        <f>AND($I17408=MID(kododd,1,2),$J17408=MID(kododd,3,3))</f>
      </c>
    </row>
    <row r="17409">
      <c r="A17409" s="95">
        <v>54548</v>
      </c>
      <c r="B17409" s="93" t="s">
        <v>855</v>
      </c>
      <c r="C17409" s="93" t="s">
        <v>1416</v>
      </c>
      <c r="G17409" s="95">
        <v>250</v>
      </c>
      <c r="H17409" s="93" t="s">
        <v>8976</v>
      </c>
      <c r="I17409" s="93" t="s">
        <v>23896</v>
      </c>
      <c r="J17409" s="93" t="s">
        <v>20874</v>
      </c>
      <c r="K17409" s="93" t="s">
        <v>1964</v>
      </c>
      <c r="L17409" s="14">
        <f>AND(vyberHrace&lt;&gt;"",ISNUMBER(SEARCH(vyberHrace,$B17409)))</f>
      </c>
      <c r="M17409" s="14">
        <f>AND($I17409=MID(kododd,1,2),$J17409=MID(kododd,3,3))</f>
      </c>
    </row>
    <row r="17410">
      <c r="A17410" s="95">
        <v>3527</v>
      </c>
      <c r="B17410" s="93" t="s">
        <v>23923</v>
      </c>
      <c r="C17410" s="93" t="s">
        <v>1476</v>
      </c>
      <c r="D17410" s="95">
        <v>1509</v>
      </c>
      <c r="F17410" s="95">
        <v>23758147</v>
      </c>
      <c r="G17410" s="95">
        <v>0</v>
      </c>
      <c r="H17410" s="93" t="s">
        <v>8976</v>
      </c>
      <c r="I17410" s="93" t="s">
        <v>23896</v>
      </c>
      <c r="J17410" s="93" t="s">
        <v>20963</v>
      </c>
      <c r="K17410" s="93" t="s">
        <v>8996</v>
      </c>
      <c r="L17410" s="14">
        <f>AND(vyberHrace&lt;&gt;"",ISNUMBER(SEARCH(vyberHrace,$B17410)))</f>
      </c>
      <c r="M17410" s="14">
        <f>AND($I17410=MID(kododd,1,2),$J17410=MID(kododd,3,3))</f>
      </c>
    </row>
    <row r="17411">
      <c r="A17411" s="95">
        <v>56423</v>
      </c>
      <c r="B17411" s="93" t="s">
        <v>22867</v>
      </c>
      <c r="C17411" s="93" t="s">
        <v>1413</v>
      </c>
      <c r="E17411" s="95">
        <v>1402</v>
      </c>
      <c r="F17411" s="95">
        <v>23786000</v>
      </c>
      <c r="G17411" s="95">
        <v>500</v>
      </c>
      <c r="H17411" s="93" t="s">
        <v>8976</v>
      </c>
      <c r="I17411" s="93" t="s">
        <v>23896</v>
      </c>
      <c r="J17411" s="93" t="s">
        <v>23412</v>
      </c>
      <c r="K17411" s="93" t="s">
        <v>21367</v>
      </c>
      <c r="L17411" s="14">
        <f>AND(vyberHrace&lt;&gt;"",ISNUMBER(SEARCH(vyberHrace,$B17411)))</f>
      </c>
      <c r="M17411" s="14">
        <f>AND($I17411=MID(kododd,1,2),$J17411=MID(kododd,3,3))</f>
      </c>
    </row>
    <row r="17412">
      <c r="A17412" s="95">
        <v>38137</v>
      </c>
      <c r="B17412" s="93" t="s">
        <v>20290</v>
      </c>
      <c r="C17412" s="93" t="s">
        <v>1428</v>
      </c>
      <c r="G17412" s="95">
        <v>0</v>
      </c>
      <c r="H17412" s="93" t="s">
        <v>8976</v>
      </c>
      <c r="I17412" s="93" t="s">
        <v>23896</v>
      </c>
      <c r="J17412" s="93" t="s">
        <v>20924</v>
      </c>
      <c r="K17412" s="93" t="s">
        <v>6896</v>
      </c>
      <c r="L17412" s="14">
        <f>AND(vyberHrace&lt;&gt;"",ISNUMBER(SEARCH(vyberHrace,$B17412)))</f>
      </c>
      <c r="M17412" s="14">
        <f>AND($I17412=MID(kododd,1,2),$J17412=MID(kododd,3,3))</f>
      </c>
    </row>
    <row r="17413">
      <c r="A17413" s="95">
        <v>14410</v>
      </c>
      <c r="B17413" s="93" t="s">
        <v>16248</v>
      </c>
      <c r="C17413" s="93" t="s">
        <v>1457</v>
      </c>
      <c r="D17413" s="95">
        <v>1472</v>
      </c>
      <c r="G17413" s="95">
        <v>0</v>
      </c>
      <c r="H17413" s="93" t="s">
        <v>8976</v>
      </c>
      <c r="I17413" s="93" t="s">
        <v>23896</v>
      </c>
      <c r="J17413" s="93" t="s">
        <v>20959</v>
      </c>
      <c r="K17413" s="93" t="s">
        <v>5013</v>
      </c>
      <c r="L17413" s="14">
        <f>AND(vyberHrace&lt;&gt;"",ISNUMBER(SEARCH(vyberHrace,$B17413)))</f>
      </c>
      <c r="M17413" s="14">
        <f>AND($I17413=MID(kododd,1,2),$J17413=MID(kododd,3,3))</f>
      </c>
    </row>
    <row r="17414">
      <c r="A17414" s="95">
        <v>59840</v>
      </c>
      <c r="B17414" s="93" t="s">
        <v>26342</v>
      </c>
      <c r="C17414" s="93" t="s">
        <v>1412</v>
      </c>
      <c r="D17414" s="95">
        <v>1359</v>
      </c>
      <c r="E17414" s="95">
        <v>1552</v>
      </c>
      <c r="F17414" s="95">
        <v>23780541</v>
      </c>
      <c r="G17414" s="95">
        <v>250</v>
      </c>
      <c r="H17414" s="93" t="s">
        <v>8976</v>
      </c>
      <c r="I17414" s="93" t="s">
        <v>23896</v>
      </c>
      <c r="J17414" s="93" t="s">
        <v>20864</v>
      </c>
      <c r="K17414" s="93" t="s">
        <v>26135</v>
      </c>
      <c r="L17414" s="14">
        <f>AND(vyberHrace&lt;&gt;"",ISNUMBER(SEARCH(vyberHrace,$B17414)))</f>
      </c>
      <c r="M17414" s="14">
        <f>AND($I17414=MID(kododd,1,2),$J17414=MID(kododd,3,3))</f>
      </c>
    </row>
    <row r="17415">
      <c r="A17415" s="95">
        <v>61100</v>
      </c>
      <c r="B17415" s="93" t="s">
        <v>27377</v>
      </c>
      <c r="C17415" s="93" t="s">
        <v>1422</v>
      </c>
      <c r="F17415" s="95">
        <v>23792132</v>
      </c>
      <c r="G17415" s="95">
        <v>250</v>
      </c>
      <c r="H17415" s="93" t="s">
        <v>8976</v>
      </c>
      <c r="I17415" s="93" t="s">
        <v>23896</v>
      </c>
      <c r="J17415" s="93" t="s">
        <v>20856</v>
      </c>
      <c r="K17415" s="93" t="s">
        <v>6885</v>
      </c>
      <c r="L17415" s="14">
        <f>AND(vyberHrace&lt;&gt;"",ISNUMBER(SEARCH(vyberHrace,$B17415)))</f>
      </c>
      <c r="M17415" s="14">
        <f>AND($I17415=MID(kododd,1,2),$J17415=MID(kododd,3,3))</f>
      </c>
    </row>
    <row r="17416">
      <c r="A17416" s="95">
        <v>51129</v>
      </c>
      <c r="B17416" s="93" t="s">
        <v>3518</v>
      </c>
      <c r="C17416" s="93" t="s">
        <v>1419</v>
      </c>
      <c r="D17416" s="95">
        <v>1331</v>
      </c>
      <c r="F17416" s="95">
        <v>23734795</v>
      </c>
      <c r="G17416" s="95">
        <v>0</v>
      </c>
      <c r="H17416" s="93" t="s">
        <v>8976</v>
      </c>
      <c r="I17416" s="93" t="s">
        <v>23896</v>
      </c>
      <c r="J17416" s="93" t="s">
        <v>20856</v>
      </c>
      <c r="K17416" s="93" t="s">
        <v>6885</v>
      </c>
      <c r="L17416" s="14">
        <f>AND(vyberHrace&lt;&gt;"",ISNUMBER(SEARCH(vyberHrace,$B17416)))</f>
      </c>
      <c r="M17416" s="14">
        <f>AND($I17416=MID(kododd,1,2),$J17416=MID(kododd,3,3))</f>
      </c>
    </row>
    <row r="17417">
      <c r="A17417" s="95">
        <v>42184</v>
      </c>
      <c r="B17417" s="93" t="s">
        <v>17956</v>
      </c>
      <c r="C17417" s="93" t="s">
        <v>1419</v>
      </c>
      <c r="D17417" s="95">
        <v>1347</v>
      </c>
      <c r="F17417" s="95">
        <v>390593</v>
      </c>
      <c r="G17417" s="95">
        <v>0</v>
      </c>
      <c r="H17417" s="93" t="s">
        <v>8976</v>
      </c>
      <c r="I17417" s="93" t="s">
        <v>23896</v>
      </c>
      <c r="J17417" s="93" t="s">
        <v>20856</v>
      </c>
      <c r="K17417" s="93" t="s">
        <v>6885</v>
      </c>
      <c r="L17417" s="14">
        <f>AND(vyberHrace&lt;&gt;"",ISNUMBER(SEARCH(vyberHrace,$B17417)))</f>
      </c>
      <c r="M17417" s="14">
        <f>AND($I17417=MID(kododd,1,2),$J17417=MID(kododd,3,3))</f>
      </c>
    </row>
    <row r="17418">
      <c r="A17418" s="95">
        <v>53081</v>
      </c>
      <c r="B17418" s="93" t="s">
        <v>20653</v>
      </c>
      <c r="C17418" s="93" t="s">
        <v>1410</v>
      </c>
      <c r="D17418" s="95">
        <v>1541</v>
      </c>
      <c r="E17418" s="95">
        <v>1712</v>
      </c>
      <c r="F17418" s="95">
        <v>23744880</v>
      </c>
      <c r="G17418" s="95">
        <v>250</v>
      </c>
      <c r="H17418" s="93" t="s">
        <v>8976</v>
      </c>
      <c r="I17418" s="93" t="s">
        <v>23896</v>
      </c>
      <c r="J17418" s="93" t="s">
        <v>20856</v>
      </c>
      <c r="K17418" s="93" t="s">
        <v>6885</v>
      </c>
      <c r="L17418" s="14">
        <f>AND(vyberHrace&lt;&gt;"",ISNUMBER(SEARCH(vyberHrace,$B17418)))</f>
      </c>
      <c r="M17418" s="14">
        <f>AND($I17418=MID(kododd,1,2),$J17418=MID(kododd,3,3))</f>
      </c>
    </row>
    <row r="17419">
      <c r="A17419" s="95">
        <v>30214</v>
      </c>
      <c r="B17419" s="93" t="s">
        <v>17970</v>
      </c>
      <c r="C17419" s="93" t="s">
        <v>1421</v>
      </c>
      <c r="D17419" s="95">
        <v>1268</v>
      </c>
      <c r="G17419" s="95">
        <v>250</v>
      </c>
      <c r="H17419" s="93" t="s">
        <v>8976</v>
      </c>
      <c r="I17419" s="93" t="s">
        <v>23896</v>
      </c>
      <c r="J17419" s="93" t="s">
        <v>20937</v>
      </c>
      <c r="K17419" s="93" t="s">
        <v>5603</v>
      </c>
      <c r="L17419" s="14">
        <f>AND(vyberHrace&lt;&gt;"",ISNUMBER(SEARCH(vyberHrace,$B17419)))</f>
      </c>
      <c r="M17419" s="14">
        <f>AND($I17419=MID(kododd,1,2),$J17419=MID(kododd,3,3))</f>
      </c>
    </row>
    <row r="17420">
      <c r="A17420" s="95">
        <v>31441</v>
      </c>
      <c r="B17420" s="93" t="s">
        <v>20501</v>
      </c>
      <c r="C17420" s="93" t="s">
        <v>1451</v>
      </c>
      <c r="D17420" s="95">
        <v>1514</v>
      </c>
      <c r="E17420" s="95">
        <v>1616</v>
      </c>
      <c r="F17420" s="95">
        <v>343854</v>
      </c>
      <c r="G17420" s="95">
        <v>250</v>
      </c>
      <c r="H17420" s="93" t="s">
        <v>8976</v>
      </c>
      <c r="I17420" s="93" t="s">
        <v>23896</v>
      </c>
      <c r="J17420" s="93" t="s">
        <v>20946</v>
      </c>
      <c r="K17420" s="93" t="s">
        <v>7807</v>
      </c>
      <c r="L17420" s="14">
        <f>AND(vyberHrace&lt;&gt;"",ISNUMBER(SEARCH(vyberHrace,$B17420)))</f>
      </c>
      <c r="M17420" s="14">
        <f>AND($I17420=MID(kododd,1,2),$J17420=MID(kododd,3,3))</f>
      </c>
    </row>
    <row r="17421">
      <c r="A17421" s="95">
        <v>56133</v>
      </c>
      <c r="B17421" s="93" t="s">
        <v>22784</v>
      </c>
      <c r="C17421" s="93" t="s">
        <v>1412</v>
      </c>
      <c r="G17421" s="95">
        <v>0</v>
      </c>
      <c r="H17421" s="93" t="s">
        <v>8976</v>
      </c>
      <c r="I17421" s="93" t="s">
        <v>23896</v>
      </c>
      <c r="J17421" s="93" t="s">
        <v>20954</v>
      </c>
      <c r="K17421" s="93" t="s">
        <v>133</v>
      </c>
      <c r="L17421" s="14">
        <f>AND(vyberHrace&lt;&gt;"",ISNUMBER(SEARCH(vyberHrace,$B17421)))</f>
      </c>
      <c r="M17421" s="14">
        <f>AND($I17421=MID(kododd,1,2),$J17421=MID(kododd,3,3))</f>
      </c>
    </row>
    <row r="17422">
      <c r="A17422" s="95">
        <v>44790</v>
      </c>
      <c r="B17422" s="93" t="s">
        <v>20515</v>
      </c>
      <c r="C17422" s="93" t="s">
        <v>1475</v>
      </c>
      <c r="G17422" s="95">
        <v>0</v>
      </c>
      <c r="H17422" s="93" t="s">
        <v>8976</v>
      </c>
      <c r="I17422" s="93" t="s">
        <v>23896</v>
      </c>
      <c r="J17422" s="93" t="s">
        <v>20895</v>
      </c>
      <c r="K17422" s="93" t="s">
        <v>6043</v>
      </c>
      <c r="L17422" s="14">
        <f>AND(vyberHrace&lt;&gt;"",ISNUMBER(SEARCH(vyberHrace,$B17422)))</f>
      </c>
      <c r="M17422" s="14">
        <f>AND($I17422=MID(kododd,1,2),$J17422=MID(kododd,3,3))</f>
      </c>
    </row>
    <row r="17423">
      <c r="A17423" s="95">
        <v>28455</v>
      </c>
      <c r="B17423" s="93" t="s">
        <v>20527</v>
      </c>
      <c r="C17423" s="93" t="s">
        <v>1421</v>
      </c>
      <c r="D17423" s="95">
        <v>2164</v>
      </c>
      <c r="E17423" s="95">
        <v>2179</v>
      </c>
      <c r="F17423" s="95">
        <v>350591</v>
      </c>
      <c r="G17423" s="95">
        <v>250</v>
      </c>
      <c r="H17423" s="93" t="s">
        <v>8976</v>
      </c>
      <c r="I17423" s="93" t="s">
        <v>23896</v>
      </c>
      <c r="J17423" s="93" t="s">
        <v>20975</v>
      </c>
      <c r="K17423" s="93" t="s">
        <v>4922</v>
      </c>
      <c r="L17423" s="14">
        <f>AND(vyberHrace&lt;&gt;"",ISNUMBER(SEARCH(vyberHrace,$B17423)))</f>
      </c>
      <c r="M17423" s="14">
        <f>AND($I17423=MID(kododd,1,2),$J17423=MID(kododd,3,3))</f>
      </c>
    </row>
    <row r="17424">
      <c r="A17424" s="95">
        <v>34334</v>
      </c>
      <c r="B17424" s="93" t="s">
        <v>20531</v>
      </c>
      <c r="C17424" s="93" t="s">
        <v>1417</v>
      </c>
      <c r="D17424" s="95">
        <v>1392</v>
      </c>
      <c r="F17424" s="95">
        <v>23770430</v>
      </c>
      <c r="G17424" s="95">
        <v>250</v>
      </c>
      <c r="H17424" s="93" t="s">
        <v>8976</v>
      </c>
      <c r="I17424" s="93" t="s">
        <v>23896</v>
      </c>
      <c r="J17424" s="93" t="s">
        <v>20895</v>
      </c>
      <c r="K17424" s="93" t="s">
        <v>6043</v>
      </c>
      <c r="L17424" s="14">
        <f>AND(vyberHrace&lt;&gt;"",ISNUMBER(SEARCH(vyberHrace,$B17424)))</f>
      </c>
      <c r="M17424" s="14">
        <f>AND($I17424=MID(kododd,1,2),$J17424=MID(kododd,3,3))</f>
      </c>
    </row>
    <row r="17425">
      <c r="A17425" s="95">
        <v>61031</v>
      </c>
      <c r="B17425" s="93" t="s">
        <v>27337</v>
      </c>
      <c r="C17425" s="93" t="s">
        <v>1487</v>
      </c>
      <c r="G17425" s="95">
        <v>250</v>
      </c>
      <c r="H17425" s="93" t="s">
        <v>8976</v>
      </c>
      <c r="I17425" s="93" t="s">
        <v>23896</v>
      </c>
      <c r="J17425" s="93" t="s">
        <v>20968</v>
      </c>
      <c r="K17425" s="93" t="s">
        <v>4892</v>
      </c>
      <c r="L17425" s="14">
        <f>AND(vyberHrace&lt;&gt;"",ISNUMBER(SEARCH(vyberHrace,$B17425)))</f>
      </c>
      <c r="M17425" s="14">
        <f>AND($I17425=MID(kododd,1,2),$J17425=MID(kododd,3,3))</f>
      </c>
    </row>
    <row r="17426">
      <c r="A17426" s="95">
        <v>681</v>
      </c>
      <c r="B17426" s="93" t="s">
        <v>20535</v>
      </c>
      <c r="C17426" s="93" t="s">
        <v>1456</v>
      </c>
      <c r="D17426" s="95">
        <v>2058</v>
      </c>
      <c r="E17426" s="95">
        <v>2087</v>
      </c>
      <c r="F17426" s="95">
        <v>311073</v>
      </c>
      <c r="G17426" s="95">
        <v>250</v>
      </c>
      <c r="H17426" s="93" t="s">
        <v>8976</v>
      </c>
      <c r="I17426" s="93" t="s">
        <v>23896</v>
      </c>
      <c r="J17426" s="93" t="s">
        <v>20856</v>
      </c>
      <c r="K17426" s="93" t="s">
        <v>6885</v>
      </c>
      <c r="L17426" s="14">
        <f>AND(vyberHrace&lt;&gt;"",ISNUMBER(SEARCH(vyberHrace,$B17426)))</f>
      </c>
      <c r="M17426" s="14">
        <f>AND($I17426=MID(kododd,1,2),$J17426=MID(kododd,3,3))</f>
      </c>
    </row>
    <row r="17427">
      <c r="A17427" s="95">
        <v>57569</v>
      </c>
      <c r="B17427" s="93" t="s">
        <v>22706</v>
      </c>
      <c r="C17427" s="93" t="s">
        <v>1422</v>
      </c>
      <c r="G17427" s="95">
        <v>0</v>
      </c>
      <c r="H17427" s="93" t="s">
        <v>8976</v>
      </c>
      <c r="I17427" s="93" t="s">
        <v>23896</v>
      </c>
      <c r="J17427" s="93" t="s">
        <v>20874</v>
      </c>
      <c r="K17427" s="93" t="s">
        <v>1964</v>
      </c>
      <c r="L17427" s="14">
        <f>AND(vyberHrace&lt;&gt;"",ISNUMBER(SEARCH(vyberHrace,$B17427)))</f>
      </c>
      <c r="M17427" s="14">
        <f>AND($I17427=MID(kododd,1,2),$J17427=MID(kododd,3,3))</f>
      </c>
    </row>
    <row r="17428">
      <c r="A17428" s="95">
        <v>2985</v>
      </c>
      <c r="B17428" s="93" t="s">
        <v>19122</v>
      </c>
      <c r="C17428" s="93" t="s">
        <v>1429</v>
      </c>
      <c r="D17428" s="95">
        <v>1739</v>
      </c>
      <c r="E17428" s="95">
        <v>1795</v>
      </c>
      <c r="F17428" s="95">
        <v>23705612</v>
      </c>
      <c r="G17428" s="95">
        <v>250</v>
      </c>
      <c r="H17428" s="93" t="s">
        <v>8976</v>
      </c>
      <c r="I17428" s="93" t="s">
        <v>23896</v>
      </c>
      <c r="J17428" s="93" t="s">
        <v>20848</v>
      </c>
      <c r="K17428" s="93" t="s">
        <v>1502</v>
      </c>
      <c r="L17428" s="14">
        <f>AND(vyberHrace&lt;&gt;"",ISNUMBER(SEARCH(vyberHrace,$B17428)))</f>
      </c>
      <c r="M17428" s="14">
        <f>AND($I17428=MID(kododd,1,2),$J17428=MID(kododd,3,3))</f>
      </c>
    </row>
    <row r="17429">
      <c r="A17429" s="95">
        <v>50891</v>
      </c>
      <c r="B17429" s="93" t="s">
        <v>5015</v>
      </c>
      <c r="C17429" s="93" t="s">
        <v>1406</v>
      </c>
      <c r="D17429" s="95">
        <v>1053</v>
      </c>
      <c r="G17429" s="95">
        <v>0</v>
      </c>
      <c r="H17429" s="93" t="s">
        <v>8976</v>
      </c>
      <c r="I17429" s="93" t="s">
        <v>23896</v>
      </c>
      <c r="J17429" s="93" t="s">
        <v>20962</v>
      </c>
      <c r="K17429" s="93" t="s">
        <v>3831</v>
      </c>
      <c r="L17429" s="14">
        <f>AND(vyberHrace&lt;&gt;"",ISNUMBER(SEARCH(vyberHrace,$B17429)))</f>
      </c>
      <c r="M17429" s="14">
        <f>AND($I17429=MID(kododd,1,2),$J17429=MID(kododd,3,3))</f>
      </c>
    </row>
    <row r="17430">
      <c r="A17430" s="95">
        <v>59079</v>
      </c>
      <c r="B17430" s="93" t="s">
        <v>25529</v>
      </c>
      <c r="C17430" s="93" t="s">
        <v>1399</v>
      </c>
      <c r="G17430" s="95">
        <v>0</v>
      </c>
      <c r="H17430" s="93" t="s">
        <v>8976</v>
      </c>
      <c r="I17430" s="93" t="s">
        <v>23896</v>
      </c>
      <c r="J17430" s="93" t="s">
        <v>20874</v>
      </c>
      <c r="K17430" s="93" t="s">
        <v>1964</v>
      </c>
      <c r="L17430" s="14">
        <f>AND(vyberHrace&lt;&gt;"",ISNUMBER(SEARCH(vyberHrace,$B17430)))</f>
      </c>
      <c r="M17430" s="14">
        <f>AND($I17430=MID(kododd,1,2),$J17430=MID(kododd,3,3))</f>
      </c>
    </row>
    <row r="17431">
      <c r="A17431" s="95">
        <v>17371</v>
      </c>
      <c r="B17431" s="93" t="s">
        <v>19126</v>
      </c>
      <c r="C17431" s="93" t="s">
        <v>1474</v>
      </c>
      <c r="D17431" s="95">
        <v>1542</v>
      </c>
      <c r="G17431" s="95">
        <v>500</v>
      </c>
      <c r="H17431" s="93" t="s">
        <v>8976</v>
      </c>
      <c r="I17431" s="93" t="s">
        <v>23896</v>
      </c>
      <c r="J17431" s="93" t="s">
        <v>23412</v>
      </c>
      <c r="K17431" s="93" t="s">
        <v>21367</v>
      </c>
      <c r="L17431" s="14">
        <f>AND(vyberHrace&lt;&gt;"",ISNUMBER(SEARCH(vyberHrace,$B17431)))</f>
      </c>
      <c r="M17431" s="14">
        <f>AND($I17431=MID(kododd,1,2),$J17431=MID(kododd,3,3))</f>
      </c>
    </row>
    <row r="17432">
      <c r="A17432" s="95">
        <v>38436</v>
      </c>
      <c r="B17432" s="93" t="s">
        <v>19129</v>
      </c>
      <c r="C17432" s="93" t="s">
        <v>1419</v>
      </c>
      <c r="D17432" s="95">
        <v>1118</v>
      </c>
      <c r="F17432" s="95">
        <v>391085</v>
      </c>
      <c r="G17432" s="95">
        <v>0</v>
      </c>
      <c r="H17432" s="93" t="s">
        <v>8976</v>
      </c>
      <c r="I17432" s="93" t="s">
        <v>23896</v>
      </c>
      <c r="J17432" s="93" t="s">
        <v>20946</v>
      </c>
      <c r="K17432" s="93" t="s">
        <v>7807</v>
      </c>
      <c r="L17432" s="14">
        <f>AND(vyberHrace&lt;&gt;"",ISNUMBER(SEARCH(vyberHrace,$B17432)))</f>
      </c>
      <c r="M17432" s="14">
        <f>AND($I17432=MID(kododd,1,2),$J17432=MID(kododd,3,3))</f>
      </c>
    </row>
    <row r="17433">
      <c r="A17433" s="95">
        <v>48948</v>
      </c>
      <c r="B17433" s="93" t="s">
        <v>19135</v>
      </c>
      <c r="C17433" s="93" t="s">
        <v>1406</v>
      </c>
      <c r="G17433" s="95">
        <v>0</v>
      </c>
      <c r="H17433" s="93" t="s">
        <v>8976</v>
      </c>
      <c r="I17433" s="93" t="s">
        <v>23896</v>
      </c>
      <c r="J17433" s="93" t="s">
        <v>20954</v>
      </c>
      <c r="K17433" s="93" t="s">
        <v>133</v>
      </c>
      <c r="L17433" s="14">
        <f>AND(vyberHrace&lt;&gt;"",ISNUMBER(SEARCH(vyberHrace,$B17433)))</f>
      </c>
      <c r="M17433" s="14">
        <f>AND($I17433=MID(kododd,1,2),$J17433=MID(kododd,3,3))</f>
      </c>
    </row>
    <row r="17434">
      <c r="A17434" s="95">
        <v>60155</v>
      </c>
      <c r="B17434" s="93" t="s">
        <v>26620</v>
      </c>
      <c r="C17434" s="93" t="s">
        <v>1488</v>
      </c>
      <c r="G17434" s="95">
        <v>0</v>
      </c>
      <c r="H17434" s="93" t="s">
        <v>8976</v>
      </c>
      <c r="I17434" s="93" t="s">
        <v>23896</v>
      </c>
      <c r="J17434" s="93" t="s">
        <v>20855</v>
      </c>
      <c r="K17434" s="93" t="s">
        <v>6857</v>
      </c>
      <c r="L17434" s="14">
        <f>AND(vyberHrace&lt;&gt;"",ISNUMBER(SEARCH(vyberHrace,$B17434)))</f>
      </c>
      <c r="M17434" s="14">
        <f>AND($I17434=MID(kododd,1,2),$J17434=MID(kododd,3,3))</f>
      </c>
    </row>
    <row r="17435">
      <c r="A17435" s="95">
        <v>8224</v>
      </c>
      <c r="B17435" s="93" t="s">
        <v>17284</v>
      </c>
      <c r="C17435" s="93" t="s">
        <v>1446</v>
      </c>
      <c r="D17435" s="95">
        <v>1875</v>
      </c>
      <c r="E17435" s="95">
        <v>2021</v>
      </c>
      <c r="F17435" s="95">
        <v>323322</v>
      </c>
      <c r="G17435" s="95">
        <v>250</v>
      </c>
      <c r="H17435" s="93" t="s">
        <v>8976</v>
      </c>
      <c r="I17435" s="93" t="s">
        <v>23896</v>
      </c>
      <c r="J17435" s="93" t="s">
        <v>20852</v>
      </c>
      <c r="K17435" s="93" t="s">
        <v>6013</v>
      </c>
      <c r="L17435" s="14">
        <f>AND(vyberHrace&lt;&gt;"",ISNUMBER(SEARCH(vyberHrace,$B17435)))</f>
      </c>
      <c r="M17435" s="14">
        <f>AND($I17435=MID(kododd,1,2),$J17435=MID(kododd,3,3))</f>
      </c>
    </row>
    <row r="17436">
      <c r="A17436" s="95">
        <v>1970</v>
      </c>
      <c r="B17436" s="93" t="s">
        <v>17290</v>
      </c>
      <c r="C17436" s="93" t="s">
        <v>1460</v>
      </c>
      <c r="D17436" s="95">
        <v>1830</v>
      </c>
      <c r="G17436" s="95">
        <v>250</v>
      </c>
      <c r="H17436" s="93" t="s">
        <v>8976</v>
      </c>
      <c r="I17436" s="93" t="s">
        <v>23896</v>
      </c>
      <c r="J17436" s="93" t="s">
        <v>20961</v>
      </c>
      <c r="K17436" s="93" t="s">
        <v>5583</v>
      </c>
      <c r="L17436" s="14">
        <f>AND(vyberHrace&lt;&gt;"",ISNUMBER(SEARCH(vyberHrace,$B17436)))</f>
      </c>
      <c r="M17436" s="14">
        <f>AND($I17436=MID(kododd,1,2),$J17436=MID(kododd,3,3))</f>
      </c>
    </row>
    <row r="17437">
      <c r="A17437" s="95">
        <v>54225</v>
      </c>
      <c r="B17437" s="93" t="s">
        <v>966</v>
      </c>
      <c r="C17437" s="93" t="s">
        <v>1406</v>
      </c>
      <c r="G17437" s="95">
        <v>0</v>
      </c>
      <c r="H17437" s="93" t="s">
        <v>8976</v>
      </c>
      <c r="I17437" s="93" t="s">
        <v>23896</v>
      </c>
      <c r="J17437" s="93" t="s">
        <v>20882</v>
      </c>
      <c r="K17437" s="93" t="s">
        <v>5088</v>
      </c>
      <c r="L17437" s="14">
        <f>AND(vyberHrace&lt;&gt;"",ISNUMBER(SEARCH(vyberHrace,$B17437)))</f>
      </c>
      <c r="M17437" s="14">
        <f>AND($I17437=MID(kododd,1,2),$J17437=MID(kododd,3,3))</f>
      </c>
    </row>
    <row r="17438">
      <c r="A17438" s="95">
        <v>55417</v>
      </c>
      <c r="B17438" s="93" t="s">
        <v>22725</v>
      </c>
      <c r="C17438" s="93" t="s">
        <v>1423</v>
      </c>
      <c r="D17438" s="95">
        <v>1564</v>
      </c>
      <c r="F17438" s="95">
        <v>23759321</v>
      </c>
      <c r="G17438" s="95">
        <v>250</v>
      </c>
      <c r="H17438" s="93" t="s">
        <v>8976</v>
      </c>
      <c r="I17438" s="93" t="s">
        <v>23896</v>
      </c>
      <c r="J17438" s="93" t="s">
        <v>20961</v>
      </c>
      <c r="K17438" s="93" t="s">
        <v>5583</v>
      </c>
      <c r="L17438" s="14">
        <f>AND(vyberHrace&lt;&gt;"",ISNUMBER(SEARCH(vyberHrace,$B17438)))</f>
      </c>
      <c r="M17438" s="14">
        <f>AND($I17438=MID(kododd,1,2),$J17438=MID(kododd,3,3))</f>
      </c>
    </row>
    <row r="17439">
      <c r="A17439" s="95">
        <v>2511</v>
      </c>
      <c r="B17439" s="93" t="s">
        <v>17293</v>
      </c>
      <c r="C17439" s="93" t="s">
        <v>1465</v>
      </c>
      <c r="D17439" s="95">
        <v>1773</v>
      </c>
      <c r="E17439" s="95">
        <v>1854</v>
      </c>
      <c r="F17439" s="95">
        <v>23745150</v>
      </c>
      <c r="G17439" s="95">
        <v>250</v>
      </c>
      <c r="H17439" s="93" t="s">
        <v>8976</v>
      </c>
      <c r="I17439" s="93" t="s">
        <v>23896</v>
      </c>
      <c r="J17439" s="93" t="s">
        <v>20927</v>
      </c>
      <c r="K17439" s="93" t="s">
        <v>1501</v>
      </c>
      <c r="L17439" s="14">
        <f>AND(vyberHrace&lt;&gt;"",ISNUMBER(SEARCH(vyberHrace,$B17439)))</f>
      </c>
      <c r="M17439" s="14">
        <f>AND($I17439=MID(kododd,1,2),$J17439=MID(kododd,3,3))</f>
      </c>
    </row>
    <row r="17440">
      <c r="A17440" s="95">
        <v>60392</v>
      </c>
      <c r="B17440" s="93" t="s">
        <v>26837</v>
      </c>
      <c r="C17440" s="93" t="s">
        <v>1402</v>
      </c>
      <c r="D17440" s="95">
        <v>1485</v>
      </c>
      <c r="E17440" s="95">
        <v>1606</v>
      </c>
      <c r="F17440" s="95">
        <v>23786027</v>
      </c>
      <c r="G17440" s="95">
        <v>250</v>
      </c>
      <c r="H17440" s="93" t="s">
        <v>8976</v>
      </c>
      <c r="I17440" s="93" t="s">
        <v>23896</v>
      </c>
      <c r="J17440" s="93" t="s">
        <v>20874</v>
      </c>
      <c r="K17440" s="93" t="s">
        <v>1964</v>
      </c>
      <c r="L17440" s="14">
        <f>AND(vyberHrace&lt;&gt;"",ISNUMBER(SEARCH(vyberHrace,$B17440)))</f>
      </c>
      <c r="M17440" s="14">
        <f>AND($I17440=MID(kododd,1,2),$J17440=MID(kododd,3,3))</f>
      </c>
    </row>
    <row r="17441">
      <c r="A17441" s="95">
        <v>39902</v>
      </c>
      <c r="B17441" s="93" t="s">
        <v>20298</v>
      </c>
      <c r="C17441" s="93" t="s">
        <v>1400</v>
      </c>
      <c r="D17441" s="95">
        <v>1092</v>
      </c>
      <c r="G17441" s="95">
        <v>0</v>
      </c>
      <c r="H17441" s="93" t="s">
        <v>8976</v>
      </c>
      <c r="I17441" s="93" t="s">
        <v>23896</v>
      </c>
      <c r="J17441" s="93" t="s">
        <v>20923</v>
      </c>
      <c r="K17441" s="93" t="s">
        <v>5569</v>
      </c>
      <c r="L17441" s="14">
        <f>AND(vyberHrace&lt;&gt;"",ISNUMBER(SEARCH(vyberHrace,$B17441)))</f>
      </c>
      <c r="M17441" s="14">
        <f>AND($I17441=MID(kododd,1,2),$J17441=MID(kododd,3,3))</f>
      </c>
    </row>
    <row r="17442">
      <c r="A17442" s="95">
        <v>7664</v>
      </c>
      <c r="B17442" s="93" t="s">
        <v>20309</v>
      </c>
      <c r="C17442" s="93" t="s">
        <v>1455</v>
      </c>
      <c r="D17442" s="95">
        <v>1681</v>
      </c>
      <c r="G17442" s="95">
        <v>0</v>
      </c>
      <c r="H17442" s="93" t="s">
        <v>8976</v>
      </c>
      <c r="I17442" s="93" t="s">
        <v>23896</v>
      </c>
      <c r="J17442" s="93" t="s">
        <v>21023</v>
      </c>
      <c r="K17442" s="93" t="s">
        <v>5023</v>
      </c>
      <c r="L17442" s="14">
        <f>AND(vyberHrace&lt;&gt;"",ISNUMBER(SEARCH(vyberHrace,$B17442)))</f>
      </c>
      <c r="M17442" s="14">
        <f>AND($I17442=MID(kododd,1,2),$J17442=MID(kododd,3,3))</f>
      </c>
    </row>
    <row r="17443">
      <c r="A17443" s="95">
        <v>9008</v>
      </c>
      <c r="B17443" s="93" t="s">
        <v>20310</v>
      </c>
      <c r="C17443" s="93" t="s">
        <v>1415</v>
      </c>
      <c r="D17443" s="95">
        <v>1565</v>
      </c>
      <c r="G17443" s="95">
        <v>0</v>
      </c>
      <c r="H17443" s="93" t="s">
        <v>8976</v>
      </c>
      <c r="I17443" s="93" t="s">
        <v>23896</v>
      </c>
      <c r="J17443" s="93" t="s">
        <v>20959</v>
      </c>
      <c r="K17443" s="93" t="s">
        <v>5013</v>
      </c>
      <c r="L17443" s="14">
        <f>AND(vyberHrace&lt;&gt;"",ISNUMBER(SEARCH(vyberHrace,$B17443)))</f>
      </c>
      <c r="M17443" s="14">
        <f>AND($I17443=MID(kododd,1,2),$J17443=MID(kododd,3,3))</f>
      </c>
    </row>
    <row r="17444">
      <c r="A17444" s="95">
        <v>1411</v>
      </c>
      <c r="B17444" s="93" t="s">
        <v>20315</v>
      </c>
      <c r="C17444" s="93" t="s">
        <v>1428</v>
      </c>
      <c r="D17444" s="95">
        <v>1893</v>
      </c>
      <c r="E17444" s="95">
        <v>1936</v>
      </c>
      <c r="F17444" s="95">
        <v>367940</v>
      </c>
      <c r="G17444" s="95">
        <v>250</v>
      </c>
      <c r="H17444" s="93" t="s">
        <v>8976</v>
      </c>
      <c r="I17444" s="93" t="s">
        <v>23896</v>
      </c>
      <c r="J17444" s="93" t="s">
        <v>20949</v>
      </c>
      <c r="K17444" s="93" t="s">
        <v>5012</v>
      </c>
      <c r="L17444" s="14">
        <f>AND(vyberHrace&lt;&gt;"",ISNUMBER(SEARCH(vyberHrace,$B17444)))</f>
      </c>
      <c r="M17444" s="14">
        <f>AND($I17444=MID(kododd,1,2),$J17444=MID(kododd,3,3))</f>
      </c>
    </row>
    <row r="17445">
      <c r="A17445" s="95">
        <v>64026</v>
      </c>
      <c r="B17445" s="93" t="s">
        <v>30192</v>
      </c>
      <c r="C17445" s="93" t="s">
        <v>1412</v>
      </c>
      <c r="D17445" s="95">
        <v>80012</v>
      </c>
      <c r="E17445" s="95">
        <v>80012</v>
      </c>
      <c r="G17445" s="95">
        <v>250</v>
      </c>
      <c r="H17445" s="93" t="s">
        <v>8976</v>
      </c>
      <c r="I17445" s="93" t="s">
        <v>23896</v>
      </c>
      <c r="J17445" s="93" t="s">
        <v>20924</v>
      </c>
      <c r="K17445" s="93" t="s">
        <v>6896</v>
      </c>
      <c r="L17445" s="14">
        <f>AND(vyberHrace&lt;&gt;"",ISNUMBER(SEARCH(vyberHrace,$B17445)))</f>
      </c>
      <c r="M17445" s="14">
        <f>AND($I17445=MID(kododd,1,2),$J17445=MID(kododd,3,3))</f>
      </c>
    </row>
    <row r="17446">
      <c r="A17446" s="95">
        <v>39404</v>
      </c>
      <c r="B17446" s="93" t="s">
        <v>20322</v>
      </c>
      <c r="C17446" s="93" t="s">
        <v>1408</v>
      </c>
      <c r="D17446" s="95">
        <v>1148</v>
      </c>
      <c r="F17446" s="95">
        <v>23781769</v>
      </c>
      <c r="G17446" s="95">
        <v>250</v>
      </c>
      <c r="H17446" s="93" t="s">
        <v>8976</v>
      </c>
      <c r="I17446" s="93" t="s">
        <v>23896</v>
      </c>
      <c r="J17446" s="93" t="s">
        <v>20924</v>
      </c>
      <c r="K17446" s="93" t="s">
        <v>6896</v>
      </c>
      <c r="L17446" s="14">
        <f>AND(vyberHrace&lt;&gt;"",ISNUMBER(SEARCH(vyberHrace,$B17446)))</f>
      </c>
      <c r="M17446" s="14">
        <f>AND($I17446=MID(kododd,1,2),$J17446=MID(kododd,3,3))</f>
      </c>
    </row>
    <row r="17447">
      <c r="A17447" s="95">
        <v>60490</v>
      </c>
      <c r="B17447" s="93" t="s">
        <v>26922</v>
      </c>
      <c r="C17447" s="93" t="s">
        <v>1424</v>
      </c>
      <c r="G17447" s="95">
        <v>250</v>
      </c>
      <c r="H17447" s="93" t="s">
        <v>8976</v>
      </c>
      <c r="I17447" s="93" t="s">
        <v>23896</v>
      </c>
      <c r="J17447" s="93" t="s">
        <v>20946</v>
      </c>
      <c r="K17447" s="93" t="s">
        <v>7807</v>
      </c>
      <c r="L17447" s="14">
        <f>AND(vyberHrace&lt;&gt;"",ISNUMBER(SEARCH(vyberHrace,$B17447)))</f>
      </c>
      <c r="M17447" s="14">
        <f>AND($I17447=MID(kododd,1,2),$J17447=MID(kododd,3,3))</f>
      </c>
    </row>
    <row r="17448">
      <c r="A17448" s="95">
        <v>60491</v>
      </c>
      <c r="B17448" s="93" t="s">
        <v>26923</v>
      </c>
      <c r="C17448" s="93" t="s">
        <v>1486</v>
      </c>
      <c r="G17448" s="95">
        <v>250</v>
      </c>
      <c r="H17448" s="93" t="s">
        <v>8976</v>
      </c>
      <c r="I17448" s="93" t="s">
        <v>23896</v>
      </c>
      <c r="J17448" s="93" t="s">
        <v>20946</v>
      </c>
      <c r="K17448" s="93" t="s">
        <v>7807</v>
      </c>
      <c r="L17448" s="14">
        <f>AND(vyberHrace&lt;&gt;"",ISNUMBER(SEARCH(vyberHrace,$B17448)))</f>
      </c>
      <c r="M17448" s="14">
        <f>AND($I17448=MID(kododd,1,2),$J17448=MID(kododd,3,3))</f>
      </c>
    </row>
    <row r="17449">
      <c r="A17449" s="95">
        <v>3733</v>
      </c>
      <c r="B17449" s="93" t="s">
        <v>20326</v>
      </c>
      <c r="C17449" s="93" t="s">
        <v>1417</v>
      </c>
      <c r="D17449" s="95">
        <v>1876</v>
      </c>
      <c r="E17449" s="95">
        <v>1923</v>
      </c>
      <c r="F17449" s="95">
        <v>319910</v>
      </c>
      <c r="G17449" s="95">
        <v>250</v>
      </c>
      <c r="H17449" s="93" t="s">
        <v>8976</v>
      </c>
      <c r="I17449" s="93" t="s">
        <v>23896</v>
      </c>
      <c r="J17449" s="93" t="s">
        <v>20855</v>
      </c>
      <c r="K17449" s="93" t="s">
        <v>6857</v>
      </c>
      <c r="L17449" s="14">
        <f>AND(vyberHrace&lt;&gt;"",ISNUMBER(SEARCH(vyberHrace,$B17449)))</f>
      </c>
      <c r="M17449" s="14">
        <f>AND($I17449=MID(kododd,1,2),$J17449=MID(kododd,3,3))</f>
      </c>
    </row>
    <row r="17450">
      <c r="A17450" s="95">
        <v>15569</v>
      </c>
      <c r="B17450" s="93" t="s">
        <v>29397</v>
      </c>
      <c r="C17450" s="93" t="s">
        <v>1452</v>
      </c>
      <c r="G17450" s="95">
        <v>250</v>
      </c>
      <c r="H17450" s="93" t="s">
        <v>8976</v>
      </c>
      <c r="I17450" s="93" t="s">
        <v>23896</v>
      </c>
      <c r="J17450" s="93" t="s">
        <v>20856</v>
      </c>
      <c r="K17450" s="93" t="s">
        <v>6885</v>
      </c>
      <c r="L17450" s="14">
        <f>AND(vyberHrace&lt;&gt;"",ISNUMBER(SEARCH(vyberHrace,$B17450)))</f>
      </c>
      <c r="M17450" s="14">
        <f>AND($I17450=MID(kododd,1,2),$J17450=MID(kododd,3,3))</f>
      </c>
    </row>
    <row r="17451">
      <c r="A17451" s="95">
        <v>47716</v>
      </c>
      <c r="B17451" s="93" t="s">
        <v>28082</v>
      </c>
      <c r="C17451" s="93" t="s">
        <v>1416</v>
      </c>
      <c r="D17451" s="95">
        <v>1126</v>
      </c>
      <c r="F17451" s="95">
        <v>571005595</v>
      </c>
      <c r="G17451" s="95">
        <v>250</v>
      </c>
      <c r="H17451" s="93" t="s">
        <v>8976</v>
      </c>
      <c r="I17451" s="93" t="s">
        <v>23896</v>
      </c>
      <c r="J17451" s="93" t="s">
        <v>20856</v>
      </c>
      <c r="K17451" s="93" t="s">
        <v>6885</v>
      </c>
      <c r="L17451" s="14">
        <f>AND(vyberHrace&lt;&gt;"",ISNUMBER(SEARCH(vyberHrace,$B17451)))</f>
      </c>
      <c r="M17451" s="14">
        <f>AND($I17451=MID(kododd,1,2),$J17451=MID(kododd,3,3))</f>
      </c>
    </row>
    <row r="17452">
      <c r="A17452" s="95">
        <v>56749</v>
      </c>
      <c r="B17452" s="93" t="s">
        <v>22785</v>
      </c>
      <c r="C17452" s="93" t="s">
        <v>1450</v>
      </c>
      <c r="G17452" s="95">
        <v>250</v>
      </c>
      <c r="H17452" s="93" t="s">
        <v>8976</v>
      </c>
      <c r="I17452" s="93" t="s">
        <v>23896</v>
      </c>
      <c r="J17452" s="93" t="s">
        <v>20954</v>
      </c>
      <c r="K17452" s="93" t="s">
        <v>133</v>
      </c>
      <c r="L17452" s="14">
        <f>AND(vyberHrace&lt;&gt;"",ISNUMBER(SEARCH(vyberHrace,$B17452)))</f>
      </c>
      <c r="M17452" s="14">
        <f>AND($I17452=MID(kododd,1,2),$J17452=MID(kododd,3,3))</f>
      </c>
    </row>
    <row r="17453">
      <c r="A17453" s="95">
        <v>56750</v>
      </c>
      <c r="B17453" s="93" t="s">
        <v>22786</v>
      </c>
      <c r="C17453" s="93" t="s">
        <v>1424</v>
      </c>
      <c r="G17453" s="95">
        <v>0</v>
      </c>
      <c r="H17453" s="93" t="s">
        <v>8976</v>
      </c>
      <c r="I17453" s="93" t="s">
        <v>23896</v>
      </c>
      <c r="J17453" s="93" t="s">
        <v>20954</v>
      </c>
      <c r="K17453" s="93" t="s">
        <v>133</v>
      </c>
      <c r="L17453" s="14">
        <f>AND(vyberHrace&lt;&gt;"",ISNUMBER(SEARCH(vyberHrace,$B17453)))</f>
      </c>
      <c r="M17453" s="14">
        <f>AND($I17453=MID(kododd,1,2),$J17453=MID(kododd,3,3))</f>
      </c>
    </row>
    <row r="17454">
      <c r="A17454" s="95">
        <v>1908</v>
      </c>
      <c r="B17454" s="93" t="s">
        <v>20345</v>
      </c>
      <c r="C17454" s="93" t="s">
        <v>1470</v>
      </c>
      <c r="D17454" s="95">
        <v>1890</v>
      </c>
      <c r="G17454" s="95">
        <v>0</v>
      </c>
      <c r="H17454" s="93" t="s">
        <v>8976</v>
      </c>
      <c r="I17454" s="93" t="s">
        <v>23896</v>
      </c>
      <c r="J17454" s="93" t="s">
        <v>20875</v>
      </c>
      <c r="K17454" s="93" t="s">
        <v>5609</v>
      </c>
      <c r="L17454" s="14">
        <f>AND(vyberHrace&lt;&gt;"",ISNUMBER(SEARCH(vyberHrace,$B17454)))</f>
      </c>
      <c r="M17454" s="14">
        <f>AND($I17454=MID(kododd,1,2),$J17454=MID(kododd,3,3))</f>
      </c>
    </row>
    <row r="17455">
      <c r="A17455" s="95">
        <v>62071</v>
      </c>
      <c r="B17455" s="93" t="s">
        <v>28273</v>
      </c>
      <c r="C17455" s="93" t="s">
        <v>1412</v>
      </c>
      <c r="G17455" s="95">
        <v>250</v>
      </c>
      <c r="H17455" s="93" t="s">
        <v>8976</v>
      </c>
      <c r="I17455" s="93" t="s">
        <v>23896</v>
      </c>
      <c r="J17455" s="93" t="s">
        <v>20924</v>
      </c>
      <c r="K17455" s="93" t="s">
        <v>6896</v>
      </c>
      <c r="L17455" s="14">
        <f>AND(vyberHrace&lt;&gt;"",ISNUMBER(SEARCH(vyberHrace,$B17455)))</f>
      </c>
      <c r="M17455" s="14">
        <f>AND($I17455=MID(kododd,1,2),$J17455=MID(kododd,3,3))</f>
      </c>
    </row>
    <row r="17456">
      <c r="A17456" s="95">
        <v>6877</v>
      </c>
      <c r="B17456" s="93" t="s">
        <v>20349</v>
      </c>
      <c r="C17456" s="93" t="s">
        <v>1443</v>
      </c>
      <c r="D17456" s="95">
        <v>1616</v>
      </c>
      <c r="G17456" s="95">
        <v>0</v>
      </c>
      <c r="H17456" s="93" t="s">
        <v>8976</v>
      </c>
      <c r="I17456" s="93" t="s">
        <v>23896</v>
      </c>
      <c r="J17456" s="93" t="s">
        <v>20927</v>
      </c>
      <c r="K17456" s="93" t="s">
        <v>1501</v>
      </c>
      <c r="L17456" s="14">
        <f>AND(vyberHrace&lt;&gt;"",ISNUMBER(SEARCH(vyberHrace,$B17456)))</f>
      </c>
      <c r="M17456" s="14">
        <f>AND($I17456=MID(kododd,1,2),$J17456=MID(kododd,3,3))</f>
      </c>
    </row>
    <row r="17457">
      <c r="A17457" s="95">
        <v>13504</v>
      </c>
      <c r="B17457" s="93" t="s">
        <v>20350</v>
      </c>
      <c r="C17457" s="93" t="s">
        <v>1456</v>
      </c>
      <c r="D17457" s="95">
        <v>1710</v>
      </c>
      <c r="G17457" s="95">
        <v>0</v>
      </c>
      <c r="H17457" s="93" t="s">
        <v>8976</v>
      </c>
      <c r="I17457" s="93" t="s">
        <v>23896</v>
      </c>
      <c r="J17457" s="93" t="s">
        <v>20923</v>
      </c>
      <c r="K17457" s="93" t="s">
        <v>5569</v>
      </c>
      <c r="L17457" s="14">
        <f>AND(vyberHrace&lt;&gt;"",ISNUMBER(SEARCH(vyberHrace,$B17457)))</f>
      </c>
      <c r="M17457" s="14">
        <f>AND($I17457=MID(kododd,1,2),$J17457=MID(kododd,3,3))</f>
      </c>
    </row>
    <row r="17458">
      <c r="A17458" s="95">
        <v>62513</v>
      </c>
      <c r="B17458" s="93" t="s">
        <v>29398</v>
      </c>
      <c r="C17458" s="93" t="s">
        <v>1450</v>
      </c>
      <c r="G17458" s="95">
        <v>250</v>
      </c>
      <c r="H17458" s="93" t="s">
        <v>8976</v>
      </c>
      <c r="I17458" s="93" t="s">
        <v>23896</v>
      </c>
      <c r="J17458" s="93" t="s">
        <v>20946</v>
      </c>
      <c r="K17458" s="93" t="s">
        <v>7807</v>
      </c>
      <c r="L17458" s="14">
        <f>AND(vyberHrace&lt;&gt;"",ISNUMBER(SEARCH(vyberHrace,$B17458)))</f>
      </c>
      <c r="M17458" s="14">
        <f>AND($I17458=MID(kododd,1,2),$J17458=MID(kododd,3,3))</f>
      </c>
    </row>
    <row r="17459">
      <c r="A17459" s="95">
        <v>437</v>
      </c>
      <c r="B17459" s="93" t="s">
        <v>18213</v>
      </c>
      <c r="C17459" s="93" t="s">
        <v>1451</v>
      </c>
      <c r="D17459" s="95">
        <v>2033</v>
      </c>
      <c r="E17459" s="95">
        <v>2032</v>
      </c>
      <c r="F17459" s="95">
        <v>312991</v>
      </c>
      <c r="G17459" s="95">
        <v>250</v>
      </c>
      <c r="H17459" s="93" t="s">
        <v>8976</v>
      </c>
      <c r="I17459" s="93" t="s">
        <v>23896</v>
      </c>
      <c r="J17459" s="93" t="s">
        <v>20975</v>
      </c>
      <c r="K17459" s="93" t="s">
        <v>4922</v>
      </c>
      <c r="L17459" s="14">
        <f>AND(vyberHrace&lt;&gt;"",ISNUMBER(SEARCH(vyberHrace,$B17459)))</f>
      </c>
      <c r="M17459" s="14">
        <f>AND($I17459=MID(kododd,1,2),$J17459=MID(kododd,3,3))</f>
      </c>
    </row>
    <row r="17460">
      <c r="A17460" s="95">
        <v>30948</v>
      </c>
      <c r="B17460" s="93" t="s">
        <v>18214</v>
      </c>
      <c r="C17460" s="93" t="s">
        <v>1430</v>
      </c>
      <c r="D17460" s="95">
        <v>1212</v>
      </c>
      <c r="F17460" s="95">
        <v>23795174</v>
      </c>
      <c r="G17460" s="95">
        <v>250</v>
      </c>
      <c r="H17460" s="93" t="s">
        <v>8976</v>
      </c>
      <c r="I17460" s="93" t="s">
        <v>23896</v>
      </c>
      <c r="J17460" s="93" t="s">
        <v>20895</v>
      </c>
      <c r="K17460" s="93" t="s">
        <v>6043</v>
      </c>
      <c r="L17460" s="14">
        <f>AND(vyberHrace&lt;&gt;"",ISNUMBER(SEARCH(vyberHrace,$B17460)))</f>
      </c>
      <c r="M17460" s="14">
        <f>AND($I17460=MID(kododd,1,2),$J17460=MID(kododd,3,3))</f>
      </c>
    </row>
    <row r="17461">
      <c r="A17461" s="95">
        <v>13668</v>
      </c>
      <c r="B17461" s="93" t="s">
        <v>18216</v>
      </c>
      <c r="C17461" s="93" t="s">
        <v>1441</v>
      </c>
      <c r="D17461" s="95">
        <v>1569</v>
      </c>
      <c r="G17461" s="95">
        <v>250</v>
      </c>
      <c r="H17461" s="93" t="s">
        <v>8976</v>
      </c>
      <c r="I17461" s="93" t="s">
        <v>23896</v>
      </c>
      <c r="J17461" s="93" t="s">
        <v>28060</v>
      </c>
      <c r="K17461" s="93" t="s">
        <v>28061</v>
      </c>
      <c r="L17461" s="14">
        <f>AND(vyberHrace&lt;&gt;"",ISNUMBER(SEARCH(vyberHrace,$B17461)))</f>
      </c>
      <c r="M17461" s="14">
        <f>AND($I17461=MID(kododd,1,2),$J17461=MID(kododd,3,3))</f>
      </c>
    </row>
    <row r="17462">
      <c r="A17462" s="95">
        <v>12961</v>
      </c>
      <c r="B17462" s="93" t="s">
        <v>18218</v>
      </c>
      <c r="C17462" s="93" t="s">
        <v>1471</v>
      </c>
      <c r="D17462" s="95">
        <v>1325</v>
      </c>
      <c r="G17462" s="95">
        <v>250</v>
      </c>
      <c r="H17462" s="93" t="s">
        <v>8976</v>
      </c>
      <c r="I17462" s="93" t="s">
        <v>23896</v>
      </c>
      <c r="J17462" s="93" t="s">
        <v>20859</v>
      </c>
      <c r="K17462" s="93" t="s">
        <v>28058</v>
      </c>
      <c r="L17462" s="14">
        <f>AND(vyberHrace&lt;&gt;"",ISNUMBER(SEARCH(vyberHrace,$B17462)))</f>
      </c>
      <c r="M17462" s="14">
        <f>AND($I17462=MID(kododd,1,2),$J17462=MID(kododd,3,3))</f>
      </c>
    </row>
    <row r="17463">
      <c r="A17463" s="95">
        <v>35471</v>
      </c>
      <c r="B17463" s="93" t="s">
        <v>18218</v>
      </c>
      <c r="C17463" s="93" t="s">
        <v>1398</v>
      </c>
      <c r="D17463" s="95">
        <v>2108</v>
      </c>
      <c r="E17463" s="95">
        <v>2104</v>
      </c>
      <c r="F17463" s="95">
        <v>383244</v>
      </c>
      <c r="G17463" s="95">
        <v>250</v>
      </c>
      <c r="H17463" s="93" t="s">
        <v>8976</v>
      </c>
      <c r="I17463" s="93" t="s">
        <v>23896</v>
      </c>
      <c r="J17463" s="93" t="s">
        <v>20856</v>
      </c>
      <c r="K17463" s="93" t="s">
        <v>6885</v>
      </c>
      <c r="L17463" s="14">
        <f>AND(vyberHrace&lt;&gt;"",ISNUMBER(SEARCH(vyberHrace,$B17463)))</f>
      </c>
      <c r="M17463" s="14">
        <f>AND($I17463=MID(kododd,1,2),$J17463=MID(kododd,3,3))</f>
      </c>
    </row>
    <row r="17464">
      <c r="A17464" s="95">
        <v>34308</v>
      </c>
      <c r="B17464" s="93" t="s">
        <v>19868</v>
      </c>
      <c r="C17464" s="93" t="s">
        <v>1454</v>
      </c>
      <c r="D17464" s="95">
        <v>1985</v>
      </c>
      <c r="E17464" s="95">
        <v>2041</v>
      </c>
      <c r="F17464" s="95">
        <v>362883</v>
      </c>
      <c r="G17464" s="95">
        <v>250</v>
      </c>
      <c r="H17464" s="93" t="s">
        <v>8976</v>
      </c>
      <c r="I17464" s="93" t="s">
        <v>23896</v>
      </c>
      <c r="J17464" s="93" t="s">
        <v>20975</v>
      </c>
      <c r="K17464" s="93" t="s">
        <v>4922</v>
      </c>
      <c r="L17464" s="14">
        <f>AND(vyberHrace&lt;&gt;"",ISNUMBER(SEARCH(vyberHrace,$B17464)))</f>
      </c>
      <c r="M17464" s="14">
        <f>AND($I17464=MID(kododd,1,2),$J17464=MID(kododd,3,3))</f>
      </c>
    </row>
    <row r="17465">
      <c r="A17465" s="95">
        <v>45232</v>
      </c>
      <c r="B17465" s="93" t="s">
        <v>18224</v>
      </c>
      <c r="C17465" s="93" t="s">
        <v>1443</v>
      </c>
      <c r="D17465" s="95">
        <v>1413</v>
      </c>
      <c r="G17465" s="95">
        <v>250</v>
      </c>
      <c r="H17465" s="93" t="s">
        <v>8976</v>
      </c>
      <c r="I17465" s="93" t="s">
        <v>23896</v>
      </c>
      <c r="J17465" s="93" t="s">
        <v>20984</v>
      </c>
      <c r="K17465" s="93" t="s">
        <v>5004</v>
      </c>
      <c r="L17465" s="14">
        <f>AND(vyberHrace&lt;&gt;"",ISNUMBER(SEARCH(vyberHrace,$B17465)))</f>
      </c>
      <c r="M17465" s="14">
        <f>AND($I17465=MID(kododd,1,2),$J17465=MID(kododd,3,3))</f>
      </c>
    </row>
    <row r="17466">
      <c r="A17466" s="95">
        <v>32454</v>
      </c>
      <c r="B17466" s="93" t="s">
        <v>26192</v>
      </c>
      <c r="C17466" s="93" t="s">
        <v>1454</v>
      </c>
      <c r="D17466" s="95">
        <v>1585</v>
      </c>
      <c r="F17466" s="95">
        <v>350087</v>
      </c>
      <c r="G17466" s="95">
        <v>250</v>
      </c>
      <c r="H17466" s="93" t="s">
        <v>8976</v>
      </c>
      <c r="I17466" s="93" t="s">
        <v>23896</v>
      </c>
      <c r="J17466" s="93" t="s">
        <v>20961</v>
      </c>
      <c r="K17466" s="93" t="s">
        <v>5583</v>
      </c>
      <c r="L17466" s="14">
        <f>AND(vyberHrace&lt;&gt;"",ISNUMBER(SEARCH(vyberHrace,$B17466)))</f>
      </c>
      <c r="M17466" s="14">
        <f>AND($I17466=MID(kododd,1,2),$J17466=MID(kododd,3,3))</f>
      </c>
    </row>
    <row r="17467">
      <c r="A17467" s="95">
        <v>63953</v>
      </c>
      <c r="B17467" s="93" t="s">
        <v>30112</v>
      </c>
      <c r="C17467" s="93" t="s">
        <v>1411</v>
      </c>
      <c r="D17467" s="95">
        <v>80110</v>
      </c>
      <c r="E17467" s="95">
        <v>80110</v>
      </c>
      <c r="G17467" s="95">
        <v>250</v>
      </c>
      <c r="H17467" s="93" t="s">
        <v>8976</v>
      </c>
      <c r="I17467" s="93" t="s">
        <v>23896</v>
      </c>
      <c r="J17467" s="93" t="s">
        <v>20943</v>
      </c>
      <c r="K17467" s="93" t="s">
        <v>9089</v>
      </c>
      <c r="L17467" s="14">
        <f>AND(vyberHrace&lt;&gt;"",ISNUMBER(SEARCH(vyberHrace,$B17467)))</f>
      </c>
      <c r="M17467" s="14">
        <f>AND($I17467=MID(kododd,1,2),$J17467=MID(kododd,3,3))</f>
      </c>
    </row>
    <row r="17468">
      <c r="A17468" s="95">
        <v>52271</v>
      </c>
      <c r="B17468" s="93" t="s">
        <v>3965</v>
      </c>
      <c r="C17468" s="93" t="s">
        <v>1422</v>
      </c>
      <c r="G17468" s="95">
        <v>250</v>
      </c>
      <c r="H17468" s="93" t="s">
        <v>8976</v>
      </c>
      <c r="I17468" s="93" t="s">
        <v>23896</v>
      </c>
      <c r="J17468" s="93" t="s">
        <v>20954</v>
      </c>
      <c r="K17468" s="93" t="s">
        <v>133</v>
      </c>
      <c r="L17468" s="14">
        <f>AND(vyberHrace&lt;&gt;"",ISNUMBER(SEARCH(vyberHrace,$B17468)))</f>
      </c>
      <c r="M17468" s="14">
        <f>AND($I17468=MID(kododd,1,2),$J17468=MID(kododd,3,3))</f>
      </c>
    </row>
    <row r="17469">
      <c r="A17469" s="95">
        <v>60406</v>
      </c>
      <c r="B17469" s="93" t="s">
        <v>26849</v>
      </c>
      <c r="C17469" s="93" t="s">
        <v>1424</v>
      </c>
      <c r="G17469" s="95">
        <v>250</v>
      </c>
      <c r="H17469" s="93" t="s">
        <v>8976</v>
      </c>
      <c r="I17469" s="93" t="s">
        <v>23896</v>
      </c>
      <c r="J17469" s="93" t="s">
        <v>20875</v>
      </c>
      <c r="K17469" s="93" t="s">
        <v>5609</v>
      </c>
      <c r="L17469" s="14">
        <f>AND(vyberHrace&lt;&gt;"",ISNUMBER(SEARCH(vyberHrace,$B17469)))</f>
      </c>
      <c r="M17469" s="14">
        <f>AND($I17469=MID(kododd,1,2),$J17469=MID(kododd,3,3))</f>
      </c>
    </row>
    <row r="17470">
      <c r="A17470" s="95">
        <v>63289</v>
      </c>
      <c r="B17470" s="93" t="s">
        <v>29399</v>
      </c>
      <c r="C17470" s="93" t="s">
        <v>1450</v>
      </c>
      <c r="G17470" s="95">
        <v>250</v>
      </c>
      <c r="H17470" s="93" t="s">
        <v>8976</v>
      </c>
      <c r="I17470" s="93" t="s">
        <v>23896</v>
      </c>
      <c r="J17470" s="93" t="s">
        <v>20858</v>
      </c>
      <c r="K17470" s="93" t="s">
        <v>2040</v>
      </c>
      <c r="L17470" s="14">
        <f>AND(vyberHrace&lt;&gt;"",ISNUMBER(SEARCH(vyberHrace,$B17470)))</f>
      </c>
      <c r="M17470" s="14">
        <f>AND($I17470=MID(kododd,1,2),$J17470=MID(kododd,3,3))</f>
      </c>
    </row>
    <row r="17471">
      <c r="A17471" s="95">
        <v>38736</v>
      </c>
      <c r="B17471" s="93" t="s">
        <v>18386</v>
      </c>
      <c r="C17471" s="93" t="s">
        <v>1399</v>
      </c>
      <c r="D17471" s="95">
        <v>2030</v>
      </c>
      <c r="E17471" s="95">
        <v>2036</v>
      </c>
      <c r="F17471" s="95">
        <v>23706856</v>
      </c>
      <c r="G17471" s="95">
        <v>250</v>
      </c>
      <c r="H17471" s="93" t="s">
        <v>8976</v>
      </c>
      <c r="I17471" s="93" t="s">
        <v>23896</v>
      </c>
      <c r="J17471" s="93" t="s">
        <v>20975</v>
      </c>
      <c r="K17471" s="93" t="s">
        <v>4922</v>
      </c>
      <c r="L17471" s="14">
        <f>AND(vyberHrace&lt;&gt;"",ISNUMBER(SEARCH(vyberHrace,$B17471)))</f>
      </c>
      <c r="M17471" s="14">
        <f>AND($I17471=MID(kododd,1,2),$J17471=MID(kododd,3,3))</f>
      </c>
    </row>
    <row r="17472">
      <c r="A17472" s="95">
        <v>63271</v>
      </c>
      <c r="B17472" s="93" t="s">
        <v>29400</v>
      </c>
      <c r="C17472" s="93" t="s">
        <v>1424</v>
      </c>
      <c r="G17472" s="95">
        <v>250</v>
      </c>
      <c r="H17472" s="93" t="s">
        <v>8976</v>
      </c>
      <c r="I17472" s="93" t="s">
        <v>23896</v>
      </c>
      <c r="J17472" s="93" t="s">
        <v>20954</v>
      </c>
      <c r="K17472" s="93" t="s">
        <v>133</v>
      </c>
      <c r="L17472" s="14">
        <f>AND(vyberHrace&lt;&gt;"",ISNUMBER(SEARCH(vyberHrace,$B17472)))</f>
      </c>
      <c r="M17472" s="14">
        <f>AND($I17472=MID(kododd,1,2),$J17472=MID(kododd,3,3))</f>
      </c>
    </row>
    <row r="17473">
      <c r="A17473" s="95">
        <v>49988</v>
      </c>
      <c r="B17473" s="93" t="s">
        <v>18397</v>
      </c>
      <c r="C17473" s="93" t="s">
        <v>1410</v>
      </c>
      <c r="G17473" s="95">
        <v>250</v>
      </c>
      <c r="H17473" s="93" t="s">
        <v>8976</v>
      </c>
      <c r="I17473" s="93" t="s">
        <v>23896</v>
      </c>
      <c r="J17473" s="93" t="s">
        <v>20946</v>
      </c>
      <c r="K17473" s="93" t="s">
        <v>7807</v>
      </c>
      <c r="L17473" s="14">
        <f>AND(vyberHrace&lt;&gt;"",ISNUMBER(SEARCH(vyberHrace,$B17473)))</f>
      </c>
      <c r="M17473" s="14">
        <f>AND($I17473=MID(kododd,1,2),$J17473=MID(kododd,3,3))</f>
      </c>
    </row>
    <row r="17474">
      <c r="A17474" s="95">
        <v>49987</v>
      </c>
      <c r="B17474" s="93" t="s">
        <v>18398</v>
      </c>
      <c r="C17474" s="93" t="s">
        <v>1402</v>
      </c>
      <c r="D17474" s="95">
        <v>1097</v>
      </c>
      <c r="G17474" s="95">
        <v>250</v>
      </c>
      <c r="H17474" s="93" t="s">
        <v>8976</v>
      </c>
      <c r="I17474" s="93" t="s">
        <v>23896</v>
      </c>
      <c r="J17474" s="93" t="s">
        <v>20946</v>
      </c>
      <c r="K17474" s="93" t="s">
        <v>7807</v>
      </c>
      <c r="L17474" s="14">
        <f>AND(vyberHrace&lt;&gt;"",ISNUMBER(SEARCH(vyberHrace,$B17474)))</f>
      </c>
      <c r="M17474" s="14">
        <f>AND($I17474=MID(kododd,1,2),$J17474=MID(kododd,3,3))</f>
      </c>
    </row>
    <row r="17475">
      <c r="A17475" s="95">
        <v>57857</v>
      </c>
      <c r="B17475" s="93" t="s">
        <v>24406</v>
      </c>
      <c r="C17475" s="93" t="s">
        <v>1441</v>
      </c>
      <c r="F17475" s="95">
        <v>23780401</v>
      </c>
      <c r="G17475" s="95">
        <v>250</v>
      </c>
      <c r="H17475" s="93" t="s">
        <v>8976</v>
      </c>
      <c r="I17475" s="93" t="s">
        <v>23896</v>
      </c>
      <c r="J17475" s="93" t="s">
        <v>20913</v>
      </c>
      <c r="K17475" s="93" t="s">
        <v>2015</v>
      </c>
      <c r="L17475" s="14">
        <f>AND(vyberHrace&lt;&gt;"",ISNUMBER(SEARCH(vyberHrace,$B17475)))</f>
      </c>
      <c r="M17475" s="14">
        <f>AND($I17475=MID(kododd,1,2),$J17475=MID(kododd,3,3))</f>
      </c>
    </row>
    <row r="17476">
      <c r="A17476" s="95">
        <v>11473</v>
      </c>
      <c r="B17476" s="93" t="s">
        <v>18417</v>
      </c>
      <c r="C17476" s="93" t="s">
        <v>1453</v>
      </c>
      <c r="D17476" s="95">
        <v>1932</v>
      </c>
      <c r="E17476" s="95">
        <v>1929</v>
      </c>
      <c r="F17476" s="95">
        <v>304417</v>
      </c>
      <c r="G17476" s="95">
        <v>250</v>
      </c>
      <c r="H17476" s="93" t="s">
        <v>8976</v>
      </c>
      <c r="I17476" s="93" t="s">
        <v>23896</v>
      </c>
      <c r="J17476" s="93" t="s">
        <v>20876</v>
      </c>
      <c r="K17476" s="93" t="s">
        <v>1965</v>
      </c>
      <c r="L17476" s="14">
        <f>AND(vyberHrace&lt;&gt;"",ISNUMBER(SEARCH(vyberHrace,$B17476)))</f>
      </c>
      <c r="M17476" s="14">
        <f>AND($I17476=MID(kododd,1,2),$J17476=MID(kododd,3,3))</f>
      </c>
    </row>
    <row r="17477">
      <c r="A17477" s="95">
        <v>50522</v>
      </c>
      <c r="B17477" s="93" t="s">
        <v>4996</v>
      </c>
      <c r="C17477" s="93" t="s">
        <v>1422</v>
      </c>
      <c r="D17477" s="95">
        <v>1082</v>
      </c>
      <c r="F17477" s="95">
        <v>23741279</v>
      </c>
      <c r="G17477" s="95">
        <v>0</v>
      </c>
      <c r="H17477" s="93" t="s">
        <v>8976</v>
      </c>
      <c r="I17477" s="93" t="s">
        <v>23896</v>
      </c>
      <c r="J17477" s="93" t="s">
        <v>20884</v>
      </c>
      <c r="K17477" s="93" t="s">
        <v>6876</v>
      </c>
      <c r="L17477" s="14">
        <f>AND(vyberHrace&lt;&gt;"",ISNUMBER(SEARCH(vyberHrace,$B17477)))</f>
      </c>
      <c r="M17477" s="14">
        <f>AND($I17477=MID(kododd,1,2),$J17477=MID(kododd,3,3))</f>
      </c>
    </row>
    <row r="17478">
      <c r="A17478" s="95">
        <v>63715</v>
      </c>
      <c r="B17478" s="93" t="s">
        <v>29880</v>
      </c>
      <c r="C17478" s="93" t="s">
        <v>1411</v>
      </c>
      <c r="G17478" s="95">
        <v>250</v>
      </c>
      <c r="H17478" s="93" t="s">
        <v>8976</v>
      </c>
      <c r="I17478" s="93" t="s">
        <v>23896</v>
      </c>
      <c r="J17478" s="93" t="s">
        <v>20864</v>
      </c>
      <c r="K17478" s="93" t="s">
        <v>26135</v>
      </c>
      <c r="L17478" s="14">
        <f>AND(vyberHrace&lt;&gt;"",ISNUMBER(SEARCH(vyberHrace,$B17478)))</f>
      </c>
      <c r="M17478" s="14">
        <f>AND($I17478=MID(kododd,1,2),$J17478=MID(kododd,3,3))</f>
      </c>
    </row>
    <row r="17479">
      <c r="A17479" s="95">
        <v>37535</v>
      </c>
      <c r="B17479" s="93" t="s">
        <v>15931</v>
      </c>
      <c r="C17479" s="93" t="s">
        <v>1398</v>
      </c>
      <c r="D17479" s="95">
        <v>1235</v>
      </c>
      <c r="G17479" s="95">
        <v>0</v>
      </c>
      <c r="H17479" s="93" t="s">
        <v>8976</v>
      </c>
      <c r="I17479" s="93" t="s">
        <v>23896</v>
      </c>
      <c r="J17479" s="93" t="s">
        <v>20875</v>
      </c>
      <c r="K17479" s="93" t="s">
        <v>5609</v>
      </c>
      <c r="L17479" s="14">
        <f>AND(vyberHrace&lt;&gt;"",ISNUMBER(SEARCH(vyberHrace,$B17479)))</f>
      </c>
      <c r="M17479" s="14">
        <f>AND($I17479=MID(kododd,1,2),$J17479=MID(kododd,3,3))</f>
      </c>
    </row>
    <row r="17480">
      <c r="A17480" s="95">
        <v>37886</v>
      </c>
      <c r="B17480" s="93" t="s">
        <v>15932</v>
      </c>
      <c r="C17480" s="93" t="s">
        <v>1409</v>
      </c>
      <c r="D17480" s="95">
        <v>1091</v>
      </c>
      <c r="G17480" s="95">
        <v>0</v>
      </c>
      <c r="H17480" s="93" t="s">
        <v>8976</v>
      </c>
      <c r="I17480" s="93" t="s">
        <v>23896</v>
      </c>
      <c r="J17480" s="93" t="s">
        <v>20875</v>
      </c>
      <c r="K17480" s="93" t="s">
        <v>5609</v>
      </c>
      <c r="L17480" s="14">
        <f>AND(vyberHrace&lt;&gt;"",ISNUMBER(SEARCH(vyberHrace,$B17480)))</f>
      </c>
      <c r="M17480" s="14">
        <f>AND($I17480=MID(kododd,1,2),$J17480=MID(kododd,3,3))</f>
      </c>
    </row>
    <row r="17481">
      <c r="A17481" s="95">
        <v>43389</v>
      </c>
      <c r="B17481" s="93" t="s">
        <v>15934</v>
      </c>
      <c r="C17481" s="93" t="s">
        <v>1400</v>
      </c>
      <c r="D17481" s="95">
        <v>1317</v>
      </c>
      <c r="E17481" s="95">
        <v>1672</v>
      </c>
      <c r="F17481" s="95">
        <v>23758155</v>
      </c>
      <c r="G17481" s="95">
        <v>250</v>
      </c>
      <c r="H17481" s="93" t="s">
        <v>8976</v>
      </c>
      <c r="I17481" s="93" t="s">
        <v>23896</v>
      </c>
      <c r="J17481" s="93" t="s">
        <v>20923</v>
      </c>
      <c r="K17481" s="93" t="s">
        <v>5569</v>
      </c>
      <c r="L17481" s="14">
        <f>AND(vyberHrace&lt;&gt;"",ISNUMBER(SEARCH(vyberHrace,$B17481)))</f>
      </c>
      <c r="M17481" s="14">
        <f>AND($I17481=MID(kododd,1,2),$J17481=MID(kododd,3,3))</f>
      </c>
    </row>
    <row r="17482">
      <c r="A17482" s="95">
        <v>48508</v>
      </c>
      <c r="B17482" s="93" t="s">
        <v>15935</v>
      </c>
      <c r="C17482" s="93" t="s">
        <v>1410</v>
      </c>
      <c r="G17482" s="95">
        <v>250</v>
      </c>
      <c r="H17482" s="93" t="s">
        <v>8976</v>
      </c>
      <c r="I17482" s="93" t="s">
        <v>23896</v>
      </c>
      <c r="J17482" s="93" t="s">
        <v>21025</v>
      </c>
      <c r="K17482" s="93" t="s">
        <v>14606</v>
      </c>
      <c r="L17482" s="14">
        <f>AND(vyberHrace&lt;&gt;"",ISNUMBER(SEARCH(vyberHrace,$B17482)))</f>
      </c>
      <c r="M17482" s="14">
        <f>AND($I17482=MID(kododd,1,2),$J17482=MID(kododd,3,3))</f>
      </c>
    </row>
    <row r="17483">
      <c r="A17483" s="95">
        <v>34344</v>
      </c>
      <c r="B17483" s="93" t="s">
        <v>20561</v>
      </c>
      <c r="C17483" s="93" t="s">
        <v>1417</v>
      </c>
      <c r="D17483" s="95">
        <v>1434</v>
      </c>
      <c r="G17483" s="95">
        <v>0</v>
      </c>
      <c r="H17483" s="93" t="s">
        <v>8976</v>
      </c>
      <c r="I17483" s="93" t="s">
        <v>23896</v>
      </c>
      <c r="J17483" s="93" t="s">
        <v>21025</v>
      </c>
      <c r="K17483" s="93" t="s">
        <v>14606</v>
      </c>
      <c r="L17483" s="14">
        <f>AND(vyberHrace&lt;&gt;"",ISNUMBER(SEARCH(vyberHrace,$B17483)))</f>
      </c>
      <c r="M17483" s="14">
        <f>AND($I17483=MID(kododd,1,2),$J17483=MID(kododd,3,3))</f>
      </c>
    </row>
    <row r="17484">
      <c r="A17484" s="95">
        <v>32048</v>
      </c>
      <c r="B17484" s="93" t="s">
        <v>20562</v>
      </c>
      <c r="C17484" s="93" t="s">
        <v>1437</v>
      </c>
      <c r="D17484" s="95">
        <v>1704</v>
      </c>
      <c r="F17484" s="95">
        <v>334464</v>
      </c>
      <c r="G17484" s="95">
        <v>0</v>
      </c>
      <c r="H17484" s="93" t="s">
        <v>8976</v>
      </c>
      <c r="I17484" s="93" t="s">
        <v>23896</v>
      </c>
      <c r="J17484" s="93" t="s">
        <v>20949</v>
      </c>
      <c r="K17484" s="93" t="s">
        <v>5012</v>
      </c>
      <c r="L17484" s="14">
        <f>AND(vyberHrace&lt;&gt;"",ISNUMBER(SEARCH(vyberHrace,$B17484)))</f>
      </c>
      <c r="M17484" s="14">
        <f>AND($I17484=MID(kododd,1,2),$J17484=MID(kododd,3,3))</f>
      </c>
    </row>
    <row r="17485">
      <c r="A17485" s="95">
        <v>14307</v>
      </c>
      <c r="B17485" s="93" t="s">
        <v>20565</v>
      </c>
      <c r="C17485" s="93" t="s">
        <v>1453</v>
      </c>
      <c r="D17485" s="95">
        <v>1569</v>
      </c>
      <c r="G17485" s="95">
        <v>0</v>
      </c>
      <c r="H17485" s="93" t="s">
        <v>8976</v>
      </c>
      <c r="I17485" s="93" t="s">
        <v>23896</v>
      </c>
      <c r="J17485" s="93" t="s">
        <v>21011</v>
      </c>
      <c r="K17485" s="93" t="s">
        <v>11222</v>
      </c>
      <c r="L17485" s="14">
        <f>AND(vyberHrace&lt;&gt;"",ISNUMBER(SEARCH(vyberHrace,$B17485)))</f>
      </c>
      <c r="M17485" s="14">
        <f>AND($I17485=MID(kododd,1,2),$J17485=MID(kododd,3,3))</f>
      </c>
    </row>
    <row r="17486">
      <c r="A17486" s="95">
        <v>2182</v>
      </c>
      <c r="B17486" s="93" t="s">
        <v>20567</v>
      </c>
      <c r="C17486" s="93" t="s">
        <v>1472</v>
      </c>
      <c r="D17486" s="95">
        <v>1647</v>
      </c>
      <c r="E17486" s="95">
        <v>1757</v>
      </c>
      <c r="F17486" s="95">
        <v>306010</v>
      </c>
      <c r="G17486" s="95">
        <v>250</v>
      </c>
      <c r="H17486" s="93" t="s">
        <v>8976</v>
      </c>
      <c r="I17486" s="93" t="s">
        <v>23896</v>
      </c>
      <c r="J17486" s="93" t="s">
        <v>20927</v>
      </c>
      <c r="K17486" s="93" t="s">
        <v>1501</v>
      </c>
      <c r="L17486" s="14">
        <f>AND(vyberHrace&lt;&gt;"",ISNUMBER(SEARCH(vyberHrace,$B17486)))</f>
      </c>
      <c r="M17486" s="14">
        <f>AND($I17486=MID(kododd,1,2),$J17486=MID(kododd,3,3))</f>
      </c>
    </row>
    <row r="17487">
      <c r="A17487" s="95">
        <v>5034</v>
      </c>
      <c r="B17487" s="93" t="s">
        <v>20568</v>
      </c>
      <c r="C17487" s="93" t="s">
        <v>1439</v>
      </c>
      <c r="D17487" s="95">
        <v>2054</v>
      </c>
      <c r="E17487" s="95">
        <v>2105</v>
      </c>
      <c r="F17487" s="95">
        <v>311790</v>
      </c>
      <c r="G17487" s="95">
        <v>250</v>
      </c>
      <c r="H17487" s="93" t="s">
        <v>8976</v>
      </c>
      <c r="I17487" s="93" t="s">
        <v>23896</v>
      </c>
      <c r="J17487" s="93" t="s">
        <v>20887</v>
      </c>
      <c r="K17487" s="93" t="s">
        <v>6923</v>
      </c>
      <c r="L17487" s="14">
        <f>AND(vyberHrace&lt;&gt;"",ISNUMBER(SEARCH(vyberHrace,$B17487)))</f>
      </c>
      <c r="M17487" s="14">
        <f>AND($I17487=MID(kododd,1,2),$J17487=MID(kododd,3,3))</f>
      </c>
    </row>
    <row r="17488">
      <c r="A17488" s="95">
        <v>48445</v>
      </c>
      <c r="B17488" s="93" t="s">
        <v>20571</v>
      </c>
      <c r="C17488" s="93" t="s">
        <v>1402</v>
      </c>
      <c r="D17488" s="95">
        <v>1245</v>
      </c>
      <c r="E17488" s="95">
        <v>1555</v>
      </c>
      <c r="F17488" s="95">
        <v>23727756</v>
      </c>
      <c r="G17488" s="95">
        <v>250</v>
      </c>
      <c r="H17488" s="93" t="s">
        <v>8976</v>
      </c>
      <c r="I17488" s="93" t="s">
        <v>23896</v>
      </c>
      <c r="J17488" s="93" t="s">
        <v>20874</v>
      </c>
      <c r="K17488" s="93" t="s">
        <v>1964</v>
      </c>
      <c r="L17488" s="14">
        <f>AND(vyberHrace&lt;&gt;"",ISNUMBER(SEARCH(vyberHrace,$B17488)))</f>
      </c>
      <c r="M17488" s="14">
        <f>AND($I17488=MID(kododd,1,2),$J17488=MID(kododd,3,3))</f>
      </c>
    </row>
    <row r="17489">
      <c r="A17489" s="95">
        <v>50634</v>
      </c>
      <c r="B17489" s="93" t="s">
        <v>4970</v>
      </c>
      <c r="C17489" s="93" t="s">
        <v>1406</v>
      </c>
      <c r="F17489" s="95">
        <v>23742968</v>
      </c>
      <c r="G17489" s="95">
        <v>0</v>
      </c>
      <c r="H17489" s="93" t="s">
        <v>8976</v>
      </c>
      <c r="I17489" s="93" t="s">
        <v>23896</v>
      </c>
      <c r="J17489" s="93" t="s">
        <v>20874</v>
      </c>
      <c r="K17489" s="93" t="s">
        <v>1964</v>
      </c>
      <c r="L17489" s="14">
        <f>AND(vyberHrace&lt;&gt;"",ISNUMBER(SEARCH(vyberHrace,$B17489)))</f>
      </c>
      <c r="M17489" s="14">
        <f>AND($I17489=MID(kododd,1,2),$J17489=MID(kododd,3,3))</f>
      </c>
    </row>
    <row r="17490">
      <c r="A17490" s="95">
        <v>55434</v>
      </c>
      <c r="B17490" s="93" t="s">
        <v>22804</v>
      </c>
      <c r="C17490" s="93" t="s">
        <v>1464</v>
      </c>
      <c r="D17490" s="95">
        <v>1380</v>
      </c>
      <c r="G17490" s="95">
        <v>250</v>
      </c>
      <c r="H17490" s="93" t="s">
        <v>8976</v>
      </c>
      <c r="I17490" s="93" t="s">
        <v>23896</v>
      </c>
      <c r="J17490" s="93" t="s">
        <v>21001</v>
      </c>
      <c r="K17490" s="93" t="s">
        <v>6547</v>
      </c>
      <c r="L17490" s="14">
        <f>AND(vyberHrace&lt;&gt;"",ISNUMBER(SEARCH(vyberHrace,$B17490)))</f>
      </c>
      <c r="M17490" s="14">
        <f>AND($I17490=MID(kododd,1,2),$J17490=MID(kododd,3,3))</f>
      </c>
    </row>
    <row r="17491">
      <c r="A17491" s="95">
        <v>44784</v>
      </c>
      <c r="B17491" s="93" t="s">
        <v>15156</v>
      </c>
      <c r="C17491" s="93" t="s">
        <v>1410</v>
      </c>
      <c r="G17491" s="95">
        <v>0</v>
      </c>
      <c r="H17491" s="93" t="s">
        <v>8976</v>
      </c>
      <c r="I17491" s="93" t="s">
        <v>23896</v>
      </c>
      <c r="J17491" s="93" t="s">
        <v>20997</v>
      </c>
      <c r="K17491" s="93" t="s">
        <v>7827</v>
      </c>
      <c r="L17491" s="14">
        <f>AND(vyberHrace&lt;&gt;"",ISNUMBER(SEARCH(vyberHrace,$B17491)))</f>
      </c>
      <c r="M17491" s="14">
        <f>AND($I17491=MID(kododd,1,2),$J17491=MID(kododd,3,3))</f>
      </c>
    </row>
    <row r="17492">
      <c r="A17492" s="95">
        <v>43662</v>
      </c>
      <c r="B17492" s="93" t="s">
        <v>15163</v>
      </c>
      <c r="C17492" s="93" t="s">
        <v>1443</v>
      </c>
      <c r="D17492" s="95">
        <v>1524</v>
      </c>
      <c r="F17492" s="95">
        <v>390615</v>
      </c>
      <c r="G17492" s="95">
        <v>250</v>
      </c>
      <c r="H17492" s="93" t="s">
        <v>8976</v>
      </c>
      <c r="I17492" s="93" t="s">
        <v>23896</v>
      </c>
      <c r="J17492" s="93" t="s">
        <v>20856</v>
      </c>
      <c r="K17492" s="93" t="s">
        <v>6885</v>
      </c>
      <c r="L17492" s="14">
        <f>AND(vyberHrace&lt;&gt;"",ISNUMBER(SEARCH(vyberHrace,$B17492)))</f>
      </c>
      <c r="M17492" s="14">
        <f>AND($I17492=MID(kododd,1,2),$J17492=MID(kododd,3,3))</f>
      </c>
    </row>
    <row r="17493">
      <c r="A17493" s="95">
        <v>56388</v>
      </c>
      <c r="B17493" s="93" t="s">
        <v>22758</v>
      </c>
      <c r="C17493" s="93" t="s">
        <v>1406</v>
      </c>
      <c r="D17493" s="95">
        <v>1434</v>
      </c>
      <c r="E17493" s="95">
        <v>1716</v>
      </c>
      <c r="F17493" s="95">
        <v>23770708</v>
      </c>
      <c r="G17493" s="95">
        <v>250</v>
      </c>
      <c r="H17493" s="93" t="s">
        <v>8976</v>
      </c>
      <c r="I17493" s="93" t="s">
        <v>23896</v>
      </c>
      <c r="J17493" s="93" t="s">
        <v>20963</v>
      </c>
      <c r="K17493" s="93" t="s">
        <v>8996</v>
      </c>
      <c r="L17493" s="14">
        <f>AND(vyberHrace&lt;&gt;"",ISNUMBER(SEARCH(vyberHrace,$B17493)))</f>
      </c>
      <c r="M17493" s="14">
        <f>AND($I17493=MID(kododd,1,2),$J17493=MID(kododd,3,3))</f>
      </c>
    </row>
    <row r="17494">
      <c r="A17494" s="95">
        <v>3133</v>
      </c>
      <c r="B17494" s="93" t="s">
        <v>15172</v>
      </c>
      <c r="C17494" s="93" t="s">
        <v>1449</v>
      </c>
      <c r="D17494" s="95">
        <v>1863</v>
      </c>
      <c r="E17494" s="95">
        <v>1909</v>
      </c>
      <c r="F17494" s="95">
        <v>320340</v>
      </c>
      <c r="G17494" s="95">
        <v>250</v>
      </c>
      <c r="H17494" s="93" t="s">
        <v>8976</v>
      </c>
      <c r="I17494" s="93" t="s">
        <v>23896</v>
      </c>
      <c r="J17494" s="93" t="s">
        <v>20848</v>
      </c>
      <c r="K17494" s="93" t="s">
        <v>1502</v>
      </c>
      <c r="L17494" s="14">
        <f>AND(vyberHrace&lt;&gt;"",ISNUMBER(SEARCH(vyberHrace,$B17494)))</f>
      </c>
      <c r="M17494" s="14">
        <f>AND($I17494=MID(kododd,1,2),$J17494=MID(kododd,3,3))</f>
      </c>
    </row>
    <row r="17495">
      <c r="A17495" s="95">
        <v>58820</v>
      </c>
      <c r="B17495" s="93" t="s">
        <v>25291</v>
      </c>
      <c r="C17495" s="93" t="s">
        <v>1402</v>
      </c>
      <c r="G17495" s="95">
        <v>0</v>
      </c>
      <c r="H17495" s="93" t="s">
        <v>8976</v>
      </c>
      <c r="I17495" s="93" t="s">
        <v>23896</v>
      </c>
      <c r="J17495" s="93" t="s">
        <v>20962</v>
      </c>
      <c r="K17495" s="93" t="s">
        <v>3831</v>
      </c>
      <c r="L17495" s="14">
        <f>AND(vyberHrace&lt;&gt;"",ISNUMBER(SEARCH(vyberHrace,$B17495)))</f>
      </c>
      <c r="M17495" s="14">
        <f>AND($I17495=MID(kododd,1,2),$J17495=MID(kododd,3,3))</f>
      </c>
    </row>
    <row r="17496">
      <c r="A17496" s="95">
        <v>57734</v>
      </c>
      <c r="B17496" s="93" t="s">
        <v>24295</v>
      </c>
      <c r="C17496" s="93" t="s">
        <v>1464</v>
      </c>
      <c r="F17496" s="95">
        <v>23770716</v>
      </c>
      <c r="G17496" s="95">
        <v>250</v>
      </c>
      <c r="H17496" s="93" t="s">
        <v>8976</v>
      </c>
      <c r="I17496" s="93" t="s">
        <v>23896</v>
      </c>
      <c r="J17496" s="93" t="s">
        <v>21002</v>
      </c>
      <c r="K17496" s="93" t="s">
        <v>4931</v>
      </c>
      <c r="L17496" s="14">
        <f>AND(vyberHrace&lt;&gt;"",ISNUMBER(SEARCH(vyberHrace,$B17496)))</f>
      </c>
      <c r="M17496" s="14">
        <f>AND($I17496=MID(kododd,1,2),$J17496=MID(kododd,3,3))</f>
      </c>
    </row>
    <row r="17497">
      <c r="A17497" s="95">
        <v>43404</v>
      </c>
      <c r="B17497" s="93" t="s">
        <v>14392</v>
      </c>
      <c r="C17497" s="93" t="s">
        <v>1428</v>
      </c>
      <c r="D17497" s="95">
        <v>1535</v>
      </c>
      <c r="F17497" s="95">
        <v>23797592</v>
      </c>
      <c r="G17497" s="95">
        <v>250</v>
      </c>
      <c r="H17497" s="93" t="s">
        <v>8976</v>
      </c>
      <c r="I17497" s="93" t="s">
        <v>23896</v>
      </c>
      <c r="J17497" s="93" t="s">
        <v>20915</v>
      </c>
      <c r="K17497" s="93" t="s">
        <v>26150</v>
      </c>
      <c r="L17497" s="14">
        <f>AND(vyberHrace&lt;&gt;"",ISNUMBER(SEARCH(vyberHrace,$B17497)))</f>
      </c>
      <c r="M17497" s="14">
        <f>AND($I17497=MID(kododd,1,2),$J17497=MID(kododd,3,3))</f>
      </c>
    </row>
    <row r="17498">
      <c r="A17498" s="95">
        <v>36572</v>
      </c>
      <c r="B17498" s="93" t="s">
        <v>14400</v>
      </c>
      <c r="C17498" s="93" t="s">
        <v>1407</v>
      </c>
      <c r="D17498" s="95">
        <v>1571</v>
      </c>
      <c r="E17498" s="95">
        <v>1725</v>
      </c>
      <c r="F17498" s="95">
        <v>23707240</v>
      </c>
      <c r="G17498" s="95">
        <v>0</v>
      </c>
      <c r="H17498" s="93" t="s">
        <v>8976</v>
      </c>
      <c r="I17498" s="93" t="s">
        <v>23896</v>
      </c>
      <c r="J17498" s="93" t="s">
        <v>20855</v>
      </c>
      <c r="K17498" s="93" t="s">
        <v>6857</v>
      </c>
      <c r="L17498" s="14">
        <f>AND(vyberHrace&lt;&gt;"",ISNUMBER(SEARCH(vyberHrace,$B17498)))</f>
      </c>
      <c r="M17498" s="14">
        <f>AND($I17498=MID(kododd,1,2),$J17498=MID(kododd,3,3))</f>
      </c>
    </row>
    <row r="17499">
      <c r="A17499" s="95">
        <v>62332</v>
      </c>
      <c r="B17499" s="93" t="s">
        <v>28507</v>
      </c>
      <c r="C17499" s="93" t="s">
        <v>1487</v>
      </c>
      <c r="G17499" s="95">
        <v>250</v>
      </c>
      <c r="H17499" s="93" t="s">
        <v>8976</v>
      </c>
      <c r="I17499" s="93" t="s">
        <v>23896</v>
      </c>
      <c r="J17499" s="93" t="s">
        <v>20886</v>
      </c>
      <c r="K17499" s="93" t="s">
        <v>4988</v>
      </c>
      <c r="L17499" s="14">
        <f>AND(vyberHrace&lt;&gt;"",ISNUMBER(SEARCH(vyberHrace,$B17499)))</f>
      </c>
      <c r="M17499" s="14">
        <f>AND($I17499=MID(kododd,1,2),$J17499=MID(kododd,3,3))</f>
      </c>
    </row>
    <row r="17500">
      <c r="A17500" s="95">
        <v>2971</v>
      </c>
      <c r="B17500" s="93" t="s">
        <v>14405</v>
      </c>
      <c r="C17500" s="93" t="s">
        <v>1451</v>
      </c>
      <c r="D17500" s="95">
        <v>1761</v>
      </c>
      <c r="E17500" s="95">
        <v>1851</v>
      </c>
      <c r="F17500" s="95">
        <v>338222</v>
      </c>
      <c r="G17500" s="95">
        <v>250</v>
      </c>
      <c r="H17500" s="93" t="s">
        <v>8976</v>
      </c>
      <c r="I17500" s="93" t="s">
        <v>23896</v>
      </c>
      <c r="J17500" s="93" t="s">
        <v>20897</v>
      </c>
      <c r="K17500" s="93" t="s">
        <v>5617</v>
      </c>
      <c r="L17500" s="14">
        <f>AND(vyberHrace&lt;&gt;"",ISNUMBER(SEARCH(vyberHrace,$B17500)))</f>
      </c>
      <c r="M17500" s="14">
        <f>AND($I17500=MID(kododd,1,2),$J17500=MID(kododd,3,3))</f>
      </c>
    </row>
    <row r="17501">
      <c r="A17501" s="95">
        <v>63875</v>
      </c>
      <c r="B17501" s="93" t="s">
        <v>30015</v>
      </c>
      <c r="C17501" s="93" t="s">
        <v>1441</v>
      </c>
      <c r="G17501" s="95">
        <v>250</v>
      </c>
      <c r="H17501" s="93" t="s">
        <v>8976</v>
      </c>
      <c r="I17501" s="93" t="s">
        <v>23896</v>
      </c>
      <c r="J17501" s="93" t="s">
        <v>30003</v>
      </c>
      <c r="K17501" s="93" t="s">
        <v>30004</v>
      </c>
      <c r="L17501" s="14">
        <f>AND(vyberHrace&lt;&gt;"",ISNUMBER(SEARCH(vyberHrace,$B17501)))</f>
      </c>
      <c r="M17501" s="14">
        <f>AND($I17501=MID(kododd,1,2),$J17501=MID(kododd,3,3))</f>
      </c>
    </row>
    <row r="17502">
      <c r="A17502" s="95">
        <v>63132</v>
      </c>
      <c r="B17502" s="93" t="s">
        <v>29401</v>
      </c>
      <c r="C17502" s="93" t="s">
        <v>1420</v>
      </c>
      <c r="G17502" s="95">
        <v>250</v>
      </c>
      <c r="H17502" s="93" t="s">
        <v>8976</v>
      </c>
      <c r="I17502" s="93" t="s">
        <v>23896</v>
      </c>
      <c r="J17502" s="93" t="s">
        <v>21029</v>
      </c>
      <c r="K17502" s="93" t="s">
        <v>23953</v>
      </c>
      <c r="L17502" s="14">
        <f>AND(vyberHrace&lt;&gt;"",ISNUMBER(SEARCH(vyberHrace,$B17502)))</f>
      </c>
      <c r="M17502" s="14">
        <f>AND($I17502=MID(kododd,1,2),$J17502=MID(kododd,3,3))</f>
      </c>
    </row>
    <row r="17503">
      <c r="A17503" s="95">
        <v>62621</v>
      </c>
      <c r="B17503" s="93" t="s">
        <v>29402</v>
      </c>
      <c r="C17503" s="93" t="s">
        <v>1450</v>
      </c>
      <c r="G17503" s="95">
        <v>250</v>
      </c>
      <c r="H17503" s="93" t="s">
        <v>8976</v>
      </c>
      <c r="I17503" s="93" t="s">
        <v>23896</v>
      </c>
      <c r="J17503" s="93" t="s">
        <v>23414</v>
      </c>
      <c r="K17503" s="93" t="s">
        <v>21379</v>
      </c>
      <c r="L17503" s="14">
        <f>AND(vyberHrace&lt;&gt;"",ISNUMBER(SEARCH(vyberHrace,$B17503)))</f>
      </c>
      <c r="M17503" s="14">
        <f>AND($I17503=MID(kododd,1,2),$J17503=MID(kododd,3,3))</f>
      </c>
    </row>
    <row r="17504">
      <c r="A17504" s="95">
        <v>5615</v>
      </c>
      <c r="B17504" s="93" t="s">
        <v>18874</v>
      </c>
      <c r="C17504" s="93" t="s">
        <v>1469</v>
      </c>
      <c r="D17504" s="95">
        <v>1628</v>
      </c>
      <c r="F17504" s="95">
        <v>392731</v>
      </c>
      <c r="G17504" s="95">
        <v>250</v>
      </c>
      <c r="H17504" s="93" t="s">
        <v>8976</v>
      </c>
      <c r="I17504" s="93" t="s">
        <v>23896</v>
      </c>
      <c r="J17504" s="93" t="s">
        <v>20887</v>
      </c>
      <c r="K17504" s="93" t="s">
        <v>6923</v>
      </c>
      <c r="L17504" s="14">
        <f>AND(vyberHrace&lt;&gt;"",ISNUMBER(SEARCH(vyberHrace,$B17504)))</f>
      </c>
      <c r="M17504" s="14">
        <f>AND($I17504=MID(kododd,1,2),$J17504=MID(kododd,3,3))</f>
      </c>
    </row>
    <row r="17505">
      <c r="A17505" s="95">
        <v>37898</v>
      </c>
      <c r="B17505" s="93" t="s">
        <v>18876</v>
      </c>
      <c r="C17505" s="93" t="s">
        <v>1431</v>
      </c>
      <c r="D17505" s="95">
        <v>1353</v>
      </c>
      <c r="G17505" s="95">
        <v>250</v>
      </c>
      <c r="H17505" s="93" t="s">
        <v>8976</v>
      </c>
      <c r="I17505" s="93" t="s">
        <v>23896</v>
      </c>
      <c r="J17505" s="93" t="s">
        <v>20857</v>
      </c>
      <c r="K17505" s="93" t="s">
        <v>6756</v>
      </c>
      <c r="L17505" s="14">
        <f>AND(vyberHrace&lt;&gt;"",ISNUMBER(SEARCH(vyberHrace,$B17505)))</f>
      </c>
      <c r="M17505" s="14">
        <f>AND($I17505=MID(kododd,1,2),$J17505=MID(kododd,3,3))</f>
      </c>
    </row>
    <row r="17506">
      <c r="A17506" s="95">
        <v>43479</v>
      </c>
      <c r="B17506" s="93" t="s">
        <v>18882</v>
      </c>
      <c r="C17506" s="93" t="s">
        <v>1400</v>
      </c>
      <c r="D17506" s="95">
        <v>1250</v>
      </c>
      <c r="E17506" s="95">
        <v>1509</v>
      </c>
      <c r="F17506" s="95">
        <v>23703350</v>
      </c>
      <c r="G17506" s="95">
        <v>0</v>
      </c>
      <c r="H17506" s="93" t="s">
        <v>8976</v>
      </c>
      <c r="I17506" s="93" t="s">
        <v>23896</v>
      </c>
      <c r="J17506" s="93" t="s">
        <v>20855</v>
      </c>
      <c r="K17506" s="93" t="s">
        <v>6857</v>
      </c>
      <c r="L17506" s="14">
        <f>AND(vyberHrace&lt;&gt;"",ISNUMBER(SEARCH(vyberHrace,$B17506)))</f>
      </c>
      <c r="M17506" s="14">
        <f>AND($I17506=MID(kododd,1,2),$J17506=MID(kododd,3,3))</f>
      </c>
    </row>
    <row r="17507">
      <c r="A17507" s="95">
        <v>62476</v>
      </c>
      <c r="B17507" s="93" t="s">
        <v>29403</v>
      </c>
      <c r="C17507" s="93" t="s">
        <v>1424</v>
      </c>
      <c r="G17507" s="95">
        <v>250</v>
      </c>
      <c r="H17507" s="93" t="s">
        <v>8976</v>
      </c>
      <c r="I17507" s="93" t="s">
        <v>23896</v>
      </c>
      <c r="J17507" s="93" t="s">
        <v>20882</v>
      </c>
      <c r="K17507" s="93" t="s">
        <v>5088</v>
      </c>
      <c r="L17507" s="14">
        <f>AND(vyberHrace&lt;&gt;"",ISNUMBER(SEARCH(vyberHrace,$B17507)))</f>
      </c>
      <c r="M17507" s="14">
        <f>AND($I17507=MID(kododd,1,2),$J17507=MID(kododd,3,3))</f>
      </c>
    </row>
    <row r="17508">
      <c r="A17508" s="95">
        <v>62620</v>
      </c>
      <c r="B17508" s="93" t="s">
        <v>29404</v>
      </c>
      <c r="C17508" s="93" t="s">
        <v>1487</v>
      </c>
      <c r="G17508" s="95">
        <v>250</v>
      </c>
      <c r="H17508" s="93" t="s">
        <v>8976</v>
      </c>
      <c r="I17508" s="93" t="s">
        <v>23896</v>
      </c>
      <c r="J17508" s="93" t="s">
        <v>23414</v>
      </c>
      <c r="K17508" s="93" t="s">
        <v>21379</v>
      </c>
      <c r="L17508" s="14">
        <f>AND(vyberHrace&lt;&gt;"",ISNUMBER(SEARCH(vyberHrace,$B17508)))</f>
      </c>
      <c r="M17508" s="14">
        <f>AND($I17508=MID(kododd,1,2),$J17508=MID(kododd,3,3))</f>
      </c>
    </row>
    <row r="17509">
      <c r="A17509" s="95">
        <v>55141</v>
      </c>
      <c r="B17509" s="93" t="s">
        <v>940</v>
      </c>
      <c r="C17509" s="93" t="s">
        <v>1464</v>
      </c>
      <c r="G17509" s="95">
        <v>0</v>
      </c>
      <c r="H17509" s="93" t="s">
        <v>8976</v>
      </c>
      <c r="I17509" s="93" t="s">
        <v>23896</v>
      </c>
      <c r="J17509" s="93" t="s">
        <v>20959</v>
      </c>
      <c r="K17509" s="93" t="s">
        <v>5013</v>
      </c>
      <c r="L17509" s="14">
        <f>AND(vyberHrace&lt;&gt;"",ISNUMBER(SEARCH(vyberHrace,$B17509)))</f>
      </c>
      <c r="M17509" s="14">
        <f>AND($I17509=MID(kododd,1,2),$J17509=MID(kododd,3,3))</f>
      </c>
    </row>
    <row r="17510">
      <c r="A17510" s="95">
        <v>63134</v>
      </c>
      <c r="B17510" s="93" t="s">
        <v>24686</v>
      </c>
      <c r="C17510" s="93" t="s">
        <v>1450</v>
      </c>
      <c r="G17510" s="95">
        <v>250</v>
      </c>
      <c r="H17510" s="93" t="s">
        <v>8976</v>
      </c>
      <c r="I17510" s="93" t="s">
        <v>23896</v>
      </c>
      <c r="J17510" s="93" t="s">
        <v>20886</v>
      </c>
      <c r="K17510" s="93" t="s">
        <v>4988</v>
      </c>
      <c r="L17510" s="14">
        <f>AND(vyberHrace&lt;&gt;"",ISNUMBER(SEARCH(vyberHrace,$B17510)))</f>
      </c>
      <c r="M17510" s="14">
        <f>AND($I17510=MID(kododd,1,2),$J17510=MID(kododd,3,3))</f>
      </c>
    </row>
    <row r="17511">
      <c r="A17511" s="95">
        <v>50521</v>
      </c>
      <c r="B17511" s="93" t="s">
        <v>14067</v>
      </c>
      <c r="C17511" s="93" t="s">
        <v>1475</v>
      </c>
      <c r="D17511" s="95">
        <v>1522</v>
      </c>
      <c r="E17511" s="95">
        <v>1619</v>
      </c>
      <c r="F17511" s="95">
        <v>23756721</v>
      </c>
      <c r="G17511" s="95">
        <v>250</v>
      </c>
      <c r="H17511" s="93" t="s">
        <v>8976</v>
      </c>
      <c r="I17511" s="93" t="s">
        <v>23896</v>
      </c>
      <c r="J17511" s="93" t="s">
        <v>20946</v>
      </c>
      <c r="K17511" s="93" t="s">
        <v>7807</v>
      </c>
      <c r="L17511" s="14">
        <f>AND(vyberHrace&lt;&gt;"",ISNUMBER(SEARCH(vyberHrace,$B17511)))</f>
      </c>
      <c r="M17511" s="14">
        <f>AND($I17511=MID(kododd,1,2),$J17511=MID(kododd,3,3))</f>
      </c>
    </row>
    <row r="17512">
      <c r="A17512" s="95">
        <v>53710</v>
      </c>
      <c r="B17512" s="93" t="s">
        <v>874</v>
      </c>
      <c r="C17512" s="93" t="s">
        <v>1419</v>
      </c>
      <c r="G17512" s="95">
        <v>0</v>
      </c>
      <c r="H17512" s="93" t="s">
        <v>8976</v>
      </c>
      <c r="I17512" s="93" t="s">
        <v>23896</v>
      </c>
      <c r="J17512" s="93" t="s">
        <v>20876</v>
      </c>
      <c r="K17512" s="93" t="s">
        <v>1965</v>
      </c>
      <c r="L17512" s="14">
        <f>AND(vyberHrace&lt;&gt;"",ISNUMBER(SEARCH(vyberHrace,$B17512)))</f>
      </c>
      <c r="M17512" s="14">
        <f>AND($I17512=MID(kododd,1,2),$J17512=MID(kododd,3,3))</f>
      </c>
    </row>
    <row r="17513">
      <c r="A17513" s="95">
        <v>56264</v>
      </c>
      <c r="B17513" s="93" t="s">
        <v>18899</v>
      </c>
      <c r="C17513" s="93" t="s">
        <v>1406</v>
      </c>
      <c r="G17513" s="95">
        <v>0</v>
      </c>
      <c r="H17513" s="93" t="s">
        <v>8976</v>
      </c>
      <c r="I17513" s="93" t="s">
        <v>23896</v>
      </c>
      <c r="J17513" s="93" t="s">
        <v>20874</v>
      </c>
      <c r="K17513" s="93" t="s">
        <v>1964</v>
      </c>
      <c r="L17513" s="14">
        <f>AND(vyberHrace&lt;&gt;"",ISNUMBER(SEARCH(vyberHrace,$B17513)))</f>
      </c>
      <c r="M17513" s="14">
        <f>AND($I17513=MID(kododd,1,2),$J17513=MID(kododd,3,3))</f>
      </c>
    </row>
    <row r="17514">
      <c r="A17514" s="95">
        <v>52394</v>
      </c>
      <c r="B17514" s="93" t="s">
        <v>5665</v>
      </c>
      <c r="C17514" s="93" t="s">
        <v>3255</v>
      </c>
      <c r="G17514" s="95">
        <v>250</v>
      </c>
      <c r="H17514" s="93" t="s">
        <v>8976</v>
      </c>
      <c r="I17514" s="93" t="s">
        <v>23896</v>
      </c>
      <c r="J17514" s="93" t="s">
        <v>20913</v>
      </c>
      <c r="K17514" s="93" t="s">
        <v>2015</v>
      </c>
      <c r="L17514" s="14">
        <f>AND(vyberHrace&lt;&gt;"",ISNUMBER(SEARCH(vyberHrace,$B17514)))</f>
      </c>
      <c r="M17514" s="14">
        <f>AND($I17514=MID(kododd,1,2),$J17514=MID(kododd,3,3))</f>
      </c>
    </row>
    <row r="17515">
      <c r="A17515" s="95">
        <v>3551</v>
      </c>
      <c r="B17515" s="93" t="s">
        <v>18743</v>
      </c>
      <c r="C17515" s="93" t="s">
        <v>1430</v>
      </c>
      <c r="D17515" s="95">
        <v>2071</v>
      </c>
      <c r="E17515" s="95">
        <v>2048</v>
      </c>
      <c r="F17515" s="95">
        <v>327328</v>
      </c>
      <c r="G17515" s="95">
        <v>0</v>
      </c>
      <c r="H17515" s="93" t="s">
        <v>8976</v>
      </c>
      <c r="I17515" s="93" t="s">
        <v>23896</v>
      </c>
      <c r="J17515" s="93" t="s">
        <v>20975</v>
      </c>
      <c r="K17515" s="93" t="s">
        <v>4922</v>
      </c>
      <c r="L17515" s="14">
        <f>AND(vyberHrace&lt;&gt;"",ISNUMBER(SEARCH(vyberHrace,$B17515)))</f>
      </c>
      <c r="M17515" s="14">
        <f>AND($I17515=MID(kododd,1,2),$J17515=MID(kododd,3,3))</f>
      </c>
    </row>
    <row r="17516">
      <c r="A17516" s="95">
        <v>35947</v>
      </c>
      <c r="B17516" s="93" t="s">
        <v>16228</v>
      </c>
      <c r="C17516" s="93" t="s">
        <v>1448</v>
      </c>
      <c r="G17516" s="95">
        <v>500</v>
      </c>
      <c r="H17516" s="93" t="s">
        <v>8976</v>
      </c>
      <c r="I17516" s="93" t="s">
        <v>23896</v>
      </c>
      <c r="J17516" s="93" t="s">
        <v>23412</v>
      </c>
      <c r="K17516" s="93" t="s">
        <v>21367</v>
      </c>
      <c r="L17516" s="14">
        <f>AND(vyberHrace&lt;&gt;"",ISNUMBER(SEARCH(vyberHrace,$B17516)))</f>
      </c>
      <c r="M17516" s="14">
        <f>AND($I17516=MID(kododd,1,2),$J17516=MID(kododd,3,3))</f>
      </c>
    </row>
    <row r="17517">
      <c r="A17517" s="95">
        <v>61244</v>
      </c>
      <c r="B17517" s="93" t="s">
        <v>27469</v>
      </c>
      <c r="C17517" s="93" t="s">
        <v>1486</v>
      </c>
      <c r="G17517" s="95">
        <v>0</v>
      </c>
      <c r="H17517" s="93" t="s">
        <v>8976</v>
      </c>
      <c r="I17517" s="93" t="s">
        <v>23896</v>
      </c>
      <c r="J17517" s="93" t="s">
        <v>20884</v>
      </c>
      <c r="K17517" s="93" t="s">
        <v>6876</v>
      </c>
      <c r="L17517" s="14">
        <f>AND(vyberHrace&lt;&gt;"",ISNUMBER(SEARCH(vyberHrace,$B17517)))</f>
      </c>
      <c r="M17517" s="14">
        <f>AND($I17517=MID(kododd,1,2),$J17517=MID(kododd,3,3))</f>
      </c>
    </row>
    <row r="17518">
      <c r="A17518" s="95">
        <v>57076</v>
      </c>
      <c r="B17518" s="93" t="s">
        <v>22868</v>
      </c>
      <c r="C17518" s="93" t="s">
        <v>1424</v>
      </c>
      <c r="D17518" s="95">
        <v>1053</v>
      </c>
      <c r="G17518" s="95">
        <v>250</v>
      </c>
      <c r="H17518" s="93" t="s">
        <v>8976</v>
      </c>
      <c r="I17518" s="93" t="s">
        <v>23896</v>
      </c>
      <c r="J17518" s="93" t="s">
        <v>20874</v>
      </c>
      <c r="K17518" s="93" t="s">
        <v>1964</v>
      </c>
      <c r="L17518" s="14">
        <f>AND(vyberHrace&lt;&gt;"",ISNUMBER(SEARCH(vyberHrace,$B17518)))</f>
      </c>
      <c r="M17518" s="14">
        <f>AND($I17518=MID(kododd,1,2),$J17518=MID(kododd,3,3))</f>
      </c>
    </row>
    <row r="17519">
      <c r="A17519" s="95">
        <v>63956</v>
      </c>
      <c r="B17519" s="93" t="s">
        <v>30113</v>
      </c>
      <c r="C17519" s="93" t="s">
        <v>1409</v>
      </c>
      <c r="D17519" s="95">
        <v>80034</v>
      </c>
      <c r="E17519" s="95">
        <v>80034</v>
      </c>
      <c r="G17519" s="95">
        <v>250</v>
      </c>
      <c r="H17519" s="93" t="s">
        <v>8976</v>
      </c>
      <c r="I17519" s="93" t="s">
        <v>23896</v>
      </c>
      <c r="J17519" s="93" t="s">
        <v>20874</v>
      </c>
      <c r="K17519" s="93" t="s">
        <v>1964</v>
      </c>
      <c r="L17519" s="14">
        <f>AND(vyberHrace&lt;&gt;"",ISNUMBER(SEARCH(vyberHrace,$B17519)))</f>
      </c>
      <c r="M17519" s="14">
        <f>AND($I17519=MID(kododd,1,2),$J17519=MID(kododd,3,3))</f>
      </c>
    </row>
    <row r="17520">
      <c r="A17520" s="95">
        <v>9561</v>
      </c>
      <c r="B17520" s="93" t="s">
        <v>16232</v>
      </c>
      <c r="C17520" s="93" t="s">
        <v>1428</v>
      </c>
      <c r="D17520" s="95">
        <v>1747</v>
      </c>
      <c r="E17520" s="95">
        <v>1877</v>
      </c>
      <c r="F17520" s="95">
        <v>371483</v>
      </c>
      <c r="G17520" s="95">
        <v>250</v>
      </c>
      <c r="H17520" s="93" t="s">
        <v>8976</v>
      </c>
      <c r="I17520" s="93" t="s">
        <v>23896</v>
      </c>
      <c r="J17520" s="93" t="s">
        <v>20858</v>
      </c>
      <c r="K17520" s="93" t="s">
        <v>2040</v>
      </c>
      <c r="L17520" s="14">
        <f>AND(vyberHrace&lt;&gt;"",ISNUMBER(SEARCH(vyberHrace,$B17520)))</f>
      </c>
      <c r="M17520" s="14">
        <f>AND($I17520=MID(kododd,1,2),$J17520=MID(kododd,3,3))</f>
      </c>
    </row>
    <row r="17521">
      <c r="A17521" s="95">
        <v>9912</v>
      </c>
      <c r="B17521" s="93" t="s">
        <v>14022</v>
      </c>
      <c r="C17521" s="93" t="s">
        <v>1437</v>
      </c>
      <c r="D17521" s="95">
        <v>1386</v>
      </c>
      <c r="G17521" s="95">
        <v>0</v>
      </c>
      <c r="H17521" s="93" t="s">
        <v>8976</v>
      </c>
      <c r="I17521" s="93" t="s">
        <v>23896</v>
      </c>
      <c r="J17521" s="93" t="s">
        <v>20895</v>
      </c>
      <c r="K17521" s="93" t="s">
        <v>6043</v>
      </c>
      <c r="L17521" s="14">
        <f>AND(vyberHrace&lt;&gt;"",ISNUMBER(SEARCH(vyberHrace,$B17521)))</f>
      </c>
      <c r="M17521" s="14">
        <f>AND($I17521=MID(kododd,1,2),$J17521=MID(kododd,3,3))</f>
      </c>
    </row>
    <row r="17522">
      <c r="A17522" s="95">
        <v>63292</v>
      </c>
      <c r="B17522" s="93" t="s">
        <v>29405</v>
      </c>
      <c r="C17522" s="93" t="s">
        <v>1420</v>
      </c>
      <c r="G17522" s="95">
        <v>250</v>
      </c>
      <c r="H17522" s="93" t="s">
        <v>8976</v>
      </c>
      <c r="I17522" s="93" t="s">
        <v>23896</v>
      </c>
      <c r="J17522" s="93" t="s">
        <v>20858</v>
      </c>
      <c r="K17522" s="93" t="s">
        <v>2040</v>
      </c>
      <c r="L17522" s="14">
        <f>AND(vyberHrace&lt;&gt;"",ISNUMBER(SEARCH(vyberHrace,$B17522)))</f>
      </c>
      <c r="M17522" s="14">
        <f>AND($I17522=MID(kododd,1,2),$J17522=MID(kododd,3,3))</f>
      </c>
    </row>
    <row r="17523">
      <c r="A17523" s="95">
        <v>10784</v>
      </c>
      <c r="B17523" s="93" t="s">
        <v>16239</v>
      </c>
      <c r="C17523" s="93" t="s">
        <v>1415</v>
      </c>
      <c r="D17523" s="95">
        <v>1514</v>
      </c>
      <c r="F17523" s="95">
        <v>23705639</v>
      </c>
      <c r="G17523" s="95">
        <v>250</v>
      </c>
      <c r="H17523" s="93" t="s">
        <v>8976</v>
      </c>
      <c r="I17523" s="93" t="s">
        <v>23896</v>
      </c>
      <c r="J17523" s="93" t="s">
        <v>21022</v>
      </c>
      <c r="K17523" s="93" t="s">
        <v>1982</v>
      </c>
      <c r="L17523" s="14">
        <f>AND(vyberHrace&lt;&gt;"",ISNUMBER(SEARCH(vyberHrace,$B17523)))</f>
      </c>
      <c r="M17523" s="14">
        <f>AND($I17523=MID(kododd,1,2),$J17523=MID(kododd,3,3))</f>
      </c>
    </row>
    <row r="17524">
      <c r="A17524" s="95">
        <v>47275</v>
      </c>
      <c r="B17524" s="93" t="s">
        <v>16242</v>
      </c>
      <c r="C17524" s="93" t="s">
        <v>3255</v>
      </c>
      <c r="D17524" s="95">
        <v>1400</v>
      </c>
      <c r="E17524" s="95">
        <v>1570</v>
      </c>
      <c r="F17524" s="95">
        <v>23720662</v>
      </c>
      <c r="G17524" s="95">
        <v>250</v>
      </c>
      <c r="H17524" s="93" t="s">
        <v>8976</v>
      </c>
      <c r="I17524" s="93" t="s">
        <v>23896</v>
      </c>
      <c r="J17524" s="93" t="s">
        <v>20874</v>
      </c>
      <c r="K17524" s="93" t="s">
        <v>1964</v>
      </c>
      <c r="L17524" s="14">
        <f>AND(vyberHrace&lt;&gt;"",ISNUMBER(SEARCH(vyberHrace,$B17524)))</f>
      </c>
      <c r="M17524" s="14">
        <f>AND($I17524=MID(kododd,1,2),$J17524=MID(kododd,3,3))</f>
      </c>
    </row>
    <row r="17525">
      <c r="A17525" s="95">
        <v>54420</v>
      </c>
      <c r="B17525" s="93" t="s">
        <v>944</v>
      </c>
      <c r="C17525" s="93" t="s">
        <v>1486</v>
      </c>
      <c r="G17525" s="95">
        <v>250</v>
      </c>
      <c r="H17525" s="93" t="s">
        <v>8976</v>
      </c>
      <c r="I17525" s="93" t="s">
        <v>23896</v>
      </c>
      <c r="J17525" s="93" t="s">
        <v>20968</v>
      </c>
      <c r="K17525" s="93" t="s">
        <v>4892</v>
      </c>
      <c r="L17525" s="14">
        <f>AND(vyberHrace&lt;&gt;"",ISNUMBER(SEARCH(vyberHrace,$B17525)))</f>
      </c>
      <c r="M17525" s="14">
        <f>AND($I17525=MID(kododd,1,2),$J17525=MID(kododd,3,3))</f>
      </c>
    </row>
    <row r="17526">
      <c r="A17526" s="95">
        <v>63983</v>
      </c>
      <c r="B17526" s="93" t="s">
        <v>944</v>
      </c>
      <c r="C17526" s="93" t="s">
        <v>1486</v>
      </c>
      <c r="D17526" s="95">
        <v>80621</v>
      </c>
      <c r="E17526" s="95">
        <v>80621</v>
      </c>
      <c r="G17526" s="95">
        <v>250</v>
      </c>
      <c r="H17526" s="93" t="s">
        <v>8976</v>
      </c>
      <c r="I17526" s="93" t="s">
        <v>23896</v>
      </c>
      <c r="J17526" s="93" t="s">
        <v>20886</v>
      </c>
      <c r="K17526" s="93" t="s">
        <v>4988</v>
      </c>
      <c r="L17526" s="14">
        <f>AND(vyberHrace&lt;&gt;"",ISNUMBER(SEARCH(vyberHrace,$B17526)))</f>
      </c>
      <c r="M17526" s="14">
        <f>AND($I17526=MID(kododd,1,2),$J17526=MID(kododd,3,3))</f>
      </c>
    </row>
    <row r="17527">
      <c r="A17527" s="95">
        <v>28074</v>
      </c>
      <c r="B17527" s="93" t="s">
        <v>16245</v>
      </c>
      <c r="C17527" s="93" t="s">
        <v>1431</v>
      </c>
      <c r="D17527" s="95">
        <v>1365</v>
      </c>
      <c r="G17527" s="95">
        <v>0</v>
      </c>
      <c r="H17527" s="93" t="s">
        <v>8976</v>
      </c>
      <c r="I17527" s="93" t="s">
        <v>23896</v>
      </c>
      <c r="J17527" s="93" t="s">
        <v>20959</v>
      </c>
      <c r="K17527" s="93" t="s">
        <v>5013</v>
      </c>
      <c r="L17527" s="14">
        <f>AND(vyberHrace&lt;&gt;"",ISNUMBER(SEARCH(vyberHrace,$B17527)))</f>
      </c>
      <c r="M17527" s="14">
        <f>AND($I17527=MID(kododd,1,2),$J17527=MID(kododd,3,3))</f>
      </c>
    </row>
    <row r="17528">
      <c r="A17528" s="95">
        <v>25366</v>
      </c>
      <c r="B17528" s="93" t="s">
        <v>16246</v>
      </c>
      <c r="C17528" s="93" t="s">
        <v>1463</v>
      </c>
      <c r="D17528" s="95">
        <v>1580</v>
      </c>
      <c r="F17528" s="95">
        <v>389323</v>
      </c>
      <c r="G17528" s="95">
        <v>250</v>
      </c>
      <c r="H17528" s="93" t="s">
        <v>8976</v>
      </c>
      <c r="I17528" s="93" t="s">
        <v>23896</v>
      </c>
      <c r="J17528" s="93" t="s">
        <v>20959</v>
      </c>
      <c r="K17528" s="93" t="s">
        <v>5013</v>
      </c>
      <c r="L17528" s="14">
        <f>AND(vyberHrace&lt;&gt;"",ISNUMBER(SEARCH(vyberHrace,$B17528)))</f>
      </c>
      <c r="M17528" s="14">
        <f>AND($I17528=MID(kododd,1,2),$J17528=MID(kododd,3,3))</f>
      </c>
    </row>
    <row r="17529">
      <c r="A17529" s="95">
        <v>56759</v>
      </c>
      <c r="B17529" s="93" t="s">
        <v>22744</v>
      </c>
      <c r="C17529" s="93" t="s">
        <v>1424</v>
      </c>
      <c r="D17529" s="95">
        <v>1006</v>
      </c>
      <c r="F17529" s="95">
        <v>23799196</v>
      </c>
      <c r="G17529" s="95">
        <v>250</v>
      </c>
      <c r="H17529" s="93" t="s">
        <v>8976</v>
      </c>
      <c r="I17529" s="93" t="s">
        <v>23896</v>
      </c>
      <c r="J17529" s="93" t="s">
        <v>20975</v>
      </c>
      <c r="K17529" s="93" t="s">
        <v>4922</v>
      </c>
      <c r="L17529" s="14">
        <f>AND(vyberHrace&lt;&gt;"",ISNUMBER(SEARCH(vyberHrace,$B17529)))</f>
      </c>
      <c r="M17529" s="14">
        <f>AND($I17529=MID(kododd,1,2),$J17529=MID(kododd,3,3))</f>
      </c>
    </row>
    <row r="17530">
      <c r="A17530" s="95">
        <v>31157</v>
      </c>
      <c r="B17530" s="93" t="s">
        <v>18527</v>
      </c>
      <c r="C17530" s="93" t="s">
        <v>1457</v>
      </c>
      <c r="D17530" s="95">
        <v>1395</v>
      </c>
      <c r="F17530" s="95">
        <v>23738456</v>
      </c>
      <c r="G17530" s="95">
        <v>250</v>
      </c>
      <c r="H17530" s="93" t="s">
        <v>8976</v>
      </c>
      <c r="I17530" s="93" t="s">
        <v>23896</v>
      </c>
      <c r="J17530" s="93" t="s">
        <v>20858</v>
      </c>
      <c r="K17530" s="93" t="s">
        <v>2040</v>
      </c>
      <c r="L17530" s="14">
        <f>AND(vyberHrace&lt;&gt;"",ISNUMBER(SEARCH(vyberHrace,$B17530)))</f>
      </c>
      <c r="M17530" s="14">
        <f>AND($I17530=MID(kododd,1,2),$J17530=MID(kododd,3,3))</f>
      </c>
    </row>
    <row r="17531">
      <c r="A17531" s="95">
        <v>358</v>
      </c>
      <c r="B17531" s="93" t="s">
        <v>18557</v>
      </c>
      <c r="C17531" s="93" t="s">
        <v>1465</v>
      </c>
      <c r="D17531" s="95">
        <v>1976</v>
      </c>
      <c r="E17531" s="95">
        <v>2018</v>
      </c>
      <c r="F17531" s="95">
        <v>305111</v>
      </c>
      <c r="G17531" s="95">
        <v>250</v>
      </c>
      <c r="H17531" s="93" t="s">
        <v>8976</v>
      </c>
      <c r="I17531" s="93" t="s">
        <v>23896</v>
      </c>
      <c r="J17531" s="93" t="s">
        <v>20895</v>
      </c>
      <c r="K17531" s="93" t="s">
        <v>6043</v>
      </c>
      <c r="L17531" s="14">
        <f>AND(vyberHrace&lt;&gt;"",ISNUMBER(SEARCH(vyberHrace,$B17531)))</f>
      </c>
      <c r="M17531" s="14">
        <f>AND($I17531=MID(kododd,1,2),$J17531=MID(kododd,3,3))</f>
      </c>
    </row>
    <row r="17532">
      <c r="A17532" s="95">
        <v>59248</v>
      </c>
      <c r="B17532" s="93" t="s">
        <v>18559</v>
      </c>
      <c r="C17532" s="93" t="s">
        <v>1486</v>
      </c>
      <c r="G17532" s="95">
        <v>0</v>
      </c>
      <c r="H17532" s="93" t="s">
        <v>8976</v>
      </c>
      <c r="I17532" s="93" t="s">
        <v>23896</v>
      </c>
      <c r="J17532" s="93" t="s">
        <v>20997</v>
      </c>
      <c r="K17532" s="93" t="s">
        <v>7827</v>
      </c>
      <c r="L17532" s="14">
        <f>AND(vyberHrace&lt;&gt;"",ISNUMBER(SEARCH(vyberHrace,$B17532)))</f>
      </c>
      <c r="M17532" s="14">
        <f>AND($I17532=MID(kododd,1,2),$J17532=MID(kododd,3,3))</f>
      </c>
    </row>
    <row r="17533">
      <c r="A17533" s="95">
        <v>61719</v>
      </c>
      <c r="B17533" s="93" t="s">
        <v>27872</v>
      </c>
      <c r="C17533" s="93" t="s">
        <v>1402</v>
      </c>
      <c r="F17533" s="95">
        <v>23799870</v>
      </c>
      <c r="G17533" s="95">
        <v>250</v>
      </c>
      <c r="H17533" s="93" t="s">
        <v>8976</v>
      </c>
      <c r="I17533" s="93" t="s">
        <v>23896</v>
      </c>
      <c r="J17533" s="93" t="s">
        <v>20874</v>
      </c>
      <c r="K17533" s="93" t="s">
        <v>1964</v>
      </c>
      <c r="L17533" s="14">
        <f>AND(vyberHrace&lt;&gt;"",ISNUMBER(SEARCH(vyberHrace,$B17533)))</f>
      </c>
      <c r="M17533" s="14">
        <f>AND($I17533=MID(kododd,1,2),$J17533=MID(kododd,3,3))</f>
      </c>
    </row>
    <row r="17534">
      <c r="A17534" s="95">
        <v>37009</v>
      </c>
      <c r="B17534" s="93" t="s">
        <v>19804</v>
      </c>
      <c r="C17534" s="93" t="s">
        <v>1414</v>
      </c>
      <c r="D17534" s="95">
        <v>1290</v>
      </c>
      <c r="F17534" s="95">
        <v>390623</v>
      </c>
      <c r="G17534" s="95">
        <v>250</v>
      </c>
      <c r="H17534" s="93" t="s">
        <v>8976</v>
      </c>
      <c r="I17534" s="93" t="s">
        <v>23896</v>
      </c>
      <c r="J17534" s="93" t="s">
        <v>20856</v>
      </c>
      <c r="K17534" s="93" t="s">
        <v>6885</v>
      </c>
      <c r="L17534" s="14">
        <f>AND(vyberHrace&lt;&gt;"",ISNUMBER(SEARCH(vyberHrace,$B17534)))</f>
      </c>
      <c r="M17534" s="14">
        <f>AND($I17534=MID(kododd,1,2),$J17534=MID(kododd,3,3))</f>
      </c>
    </row>
    <row r="17535">
      <c r="A17535" s="95">
        <v>25674</v>
      </c>
      <c r="B17535" s="93" t="s">
        <v>19808</v>
      </c>
      <c r="C17535" s="93" t="s">
        <v>1475</v>
      </c>
      <c r="D17535" s="95">
        <v>1901</v>
      </c>
      <c r="E17535" s="95">
        <v>1942</v>
      </c>
      <c r="F17535" s="95">
        <v>23709367</v>
      </c>
      <c r="G17535" s="95">
        <v>0</v>
      </c>
      <c r="H17535" s="93" t="s">
        <v>8976</v>
      </c>
      <c r="I17535" s="93" t="s">
        <v>23896</v>
      </c>
      <c r="J17535" s="93" t="s">
        <v>20897</v>
      </c>
      <c r="K17535" s="93" t="s">
        <v>5617</v>
      </c>
      <c r="L17535" s="14">
        <f>AND(vyberHrace&lt;&gt;"",ISNUMBER(SEARCH(vyberHrace,$B17535)))</f>
      </c>
      <c r="M17535" s="14">
        <f>AND($I17535=MID(kododd,1,2),$J17535=MID(kododd,3,3))</f>
      </c>
    </row>
    <row r="17536">
      <c r="A17536" s="95">
        <v>49550</v>
      </c>
      <c r="B17536" s="93" t="s">
        <v>19815</v>
      </c>
      <c r="C17536" s="93" t="s">
        <v>1410</v>
      </c>
      <c r="D17536" s="95">
        <v>1738</v>
      </c>
      <c r="E17536" s="95">
        <v>1813</v>
      </c>
      <c r="F17536" s="95">
        <v>23742100</v>
      </c>
      <c r="G17536" s="95">
        <v>0</v>
      </c>
      <c r="H17536" s="93" t="s">
        <v>8976</v>
      </c>
      <c r="I17536" s="93" t="s">
        <v>23896</v>
      </c>
      <c r="J17536" s="93" t="s">
        <v>20975</v>
      </c>
      <c r="K17536" s="93" t="s">
        <v>4922</v>
      </c>
      <c r="L17536" s="14">
        <f>AND(vyberHrace&lt;&gt;"",ISNUMBER(SEARCH(vyberHrace,$B17536)))</f>
      </c>
      <c r="M17536" s="14">
        <f>AND($I17536=MID(kododd,1,2),$J17536=MID(kododd,3,3))</f>
      </c>
    </row>
    <row r="17537">
      <c r="A17537" s="95">
        <v>42795</v>
      </c>
      <c r="B17537" s="93" t="s">
        <v>17875</v>
      </c>
      <c r="C17537" s="93" t="s">
        <v>1400</v>
      </c>
      <c r="D17537" s="95">
        <v>1163</v>
      </c>
      <c r="E17537" s="95">
        <v>1456</v>
      </c>
      <c r="F17537" s="95">
        <v>23713879</v>
      </c>
      <c r="G17537" s="95">
        <v>250</v>
      </c>
      <c r="H17537" s="93" t="s">
        <v>8976</v>
      </c>
      <c r="I17537" s="93" t="s">
        <v>23896</v>
      </c>
      <c r="J17537" s="93" t="s">
        <v>20913</v>
      </c>
      <c r="K17537" s="93" t="s">
        <v>2015</v>
      </c>
      <c r="L17537" s="14">
        <f>AND(vyberHrace&lt;&gt;"",ISNUMBER(SEARCH(vyberHrace,$B17537)))</f>
      </c>
      <c r="M17537" s="14">
        <f>AND($I17537=MID(kododd,1,2),$J17537=MID(kododd,3,3))</f>
      </c>
    </row>
    <row r="17538">
      <c r="A17538" s="95">
        <v>55833</v>
      </c>
      <c r="B17538" s="93" t="s">
        <v>22707</v>
      </c>
      <c r="C17538" s="93" t="s">
        <v>1464</v>
      </c>
      <c r="D17538" s="95">
        <v>1683</v>
      </c>
      <c r="E17538" s="95">
        <v>1743</v>
      </c>
      <c r="F17538" s="95">
        <v>23780410</v>
      </c>
      <c r="G17538" s="95">
        <v>250</v>
      </c>
      <c r="H17538" s="93" t="s">
        <v>8976</v>
      </c>
      <c r="I17538" s="93" t="s">
        <v>23896</v>
      </c>
      <c r="J17538" s="93" t="s">
        <v>20874</v>
      </c>
      <c r="K17538" s="93" t="s">
        <v>1964</v>
      </c>
      <c r="L17538" s="14">
        <f>AND(vyberHrace&lt;&gt;"",ISNUMBER(SEARCH(vyberHrace,$B17538)))</f>
      </c>
      <c r="M17538" s="14">
        <f>AND($I17538=MID(kododd,1,2),$J17538=MID(kododd,3,3))</f>
      </c>
    </row>
    <row r="17539">
      <c r="A17539" s="95">
        <v>61969</v>
      </c>
      <c r="B17539" s="93" t="s">
        <v>28174</v>
      </c>
      <c r="C17539" s="93" t="s">
        <v>1487</v>
      </c>
      <c r="G17539" s="95">
        <v>0</v>
      </c>
      <c r="H17539" s="93" t="s">
        <v>8976</v>
      </c>
      <c r="I17539" s="93" t="s">
        <v>23896</v>
      </c>
      <c r="J17539" s="93" t="s">
        <v>20935</v>
      </c>
      <c r="K17539" s="93" t="s">
        <v>23916</v>
      </c>
      <c r="L17539" s="14">
        <f>AND(vyberHrace&lt;&gt;"",ISNUMBER(SEARCH(vyberHrace,$B17539)))</f>
      </c>
      <c r="M17539" s="14">
        <f>AND($I17539=MID(kododd,1,2),$J17539=MID(kododd,3,3))</f>
      </c>
    </row>
    <row r="17540">
      <c r="A17540" s="95">
        <v>34131</v>
      </c>
      <c r="B17540" s="93" t="s">
        <v>9708</v>
      </c>
      <c r="C17540" s="93" t="s">
        <v>1414</v>
      </c>
      <c r="D17540" s="95">
        <v>1084</v>
      </c>
      <c r="G17540" s="95">
        <v>0</v>
      </c>
      <c r="H17540" s="93" t="s">
        <v>8976</v>
      </c>
      <c r="I17540" s="93" t="s">
        <v>23896</v>
      </c>
      <c r="J17540" s="93" t="s">
        <v>20913</v>
      </c>
      <c r="K17540" s="93" t="s">
        <v>2015</v>
      </c>
      <c r="L17540" s="14">
        <f>AND(vyberHrace&lt;&gt;"",ISNUMBER(SEARCH(vyberHrace,$B17540)))</f>
      </c>
      <c r="M17540" s="14">
        <f>AND($I17540=MID(kododd,1,2),$J17540=MID(kododd,3,3))</f>
      </c>
    </row>
    <row r="17541">
      <c r="A17541" s="95">
        <v>34130</v>
      </c>
      <c r="B17541" s="93" t="s">
        <v>9710</v>
      </c>
      <c r="C17541" s="93" t="s">
        <v>1463</v>
      </c>
      <c r="D17541" s="95">
        <v>1526</v>
      </c>
      <c r="G17541" s="95">
        <v>0</v>
      </c>
      <c r="H17541" s="93" t="s">
        <v>8976</v>
      </c>
      <c r="I17541" s="93" t="s">
        <v>23896</v>
      </c>
      <c r="J17541" s="93" t="s">
        <v>20913</v>
      </c>
      <c r="K17541" s="93" t="s">
        <v>2015</v>
      </c>
      <c r="L17541" s="14">
        <f>AND(vyberHrace&lt;&gt;"",ISNUMBER(SEARCH(vyberHrace,$B17541)))</f>
      </c>
      <c r="M17541" s="14">
        <f>AND($I17541=MID(kododd,1,2),$J17541=MID(kododd,3,3))</f>
      </c>
    </row>
    <row r="17542">
      <c r="A17542" s="95">
        <v>12103</v>
      </c>
      <c r="B17542" s="93" t="s">
        <v>9719</v>
      </c>
      <c r="C17542" s="93" t="s">
        <v>1418</v>
      </c>
      <c r="D17542" s="95">
        <v>1625</v>
      </c>
      <c r="G17542" s="95">
        <v>0</v>
      </c>
      <c r="H17542" s="93" t="s">
        <v>8976</v>
      </c>
      <c r="I17542" s="93" t="s">
        <v>23896</v>
      </c>
      <c r="J17542" s="93" t="s">
        <v>20959</v>
      </c>
      <c r="K17542" s="93" t="s">
        <v>5013</v>
      </c>
      <c r="L17542" s="14">
        <f>AND(vyberHrace&lt;&gt;"",ISNUMBER(SEARCH(vyberHrace,$B17542)))</f>
      </c>
      <c r="M17542" s="14">
        <f>AND($I17542=MID(kododd,1,2),$J17542=MID(kododd,3,3))</f>
      </c>
    </row>
    <row r="17543">
      <c r="A17543" s="95">
        <v>9992</v>
      </c>
      <c r="B17543" s="93" t="s">
        <v>9721</v>
      </c>
      <c r="C17543" s="93" t="s">
        <v>1459</v>
      </c>
      <c r="D17543" s="95">
        <v>1495</v>
      </c>
      <c r="E17543" s="95">
        <v>1701</v>
      </c>
      <c r="F17543" s="95">
        <v>348147</v>
      </c>
      <c r="G17543" s="95">
        <v>250</v>
      </c>
      <c r="H17543" s="93" t="s">
        <v>8976</v>
      </c>
      <c r="I17543" s="93" t="s">
        <v>23896</v>
      </c>
      <c r="J17543" s="93" t="s">
        <v>20926</v>
      </c>
      <c r="K17543" s="93" t="s">
        <v>11249</v>
      </c>
      <c r="L17543" s="14">
        <f>AND(vyberHrace&lt;&gt;"",ISNUMBER(SEARCH(vyberHrace,$B17543)))</f>
      </c>
      <c r="M17543" s="14">
        <f>AND($I17543=MID(kododd,1,2),$J17543=MID(kododd,3,3))</f>
      </c>
    </row>
    <row r="17544">
      <c r="A17544" s="95">
        <v>63349</v>
      </c>
      <c r="B17544" s="93" t="s">
        <v>29406</v>
      </c>
      <c r="C17544" s="93" t="s">
        <v>1451</v>
      </c>
      <c r="G17544" s="95">
        <v>250</v>
      </c>
      <c r="H17544" s="93" t="s">
        <v>8976</v>
      </c>
      <c r="I17544" s="93" t="s">
        <v>23896</v>
      </c>
      <c r="J17544" s="93" t="s">
        <v>28060</v>
      </c>
      <c r="K17544" s="93" t="s">
        <v>28061</v>
      </c>
      <c r="L17544" s="14">
        <f>AND(vyberHrace&lt;&gt;"",ISNUMBER(SEARCH(vyberHrace,$B17544)))</f>
      </c>
      <c r="M17544" s="14">
        <f>AND($I17544=MID(kododd,1,2),$J17544=MID(kododd,3,3))</f>
      </c>
    </row>
    <row r="17545">
      <c r="A17545" s="95">
        <v>14085</v>
      </c>
      <c r="B17545" s="93" t="s">
        <v>9604</v>
      </c>
      <c r="C17545" s="93" t="s">
        <v>1427</v>
      </c>
      <c r="D17545" s="95">
        <v>1561</v>
      </c>
      <c r="F17545" s="95">
        <v>23758163</v>
      </c>
      <c r="G17545" s="95">
        <v>0</v>
      </c>
      <c r="H17545" s="93" t="s">
        <v>8976</v>
      </c>
      <c r="I17545" s="93" t="s">
        <v>23896</v>
      </c>
      <c r="J17545" s="93" t="s">
        <v>20859</v>
      </c>
      <c r="K17545" s="93" t="s">
        <v>28058</v>
      </c>
      <c r="L17545" s="14">
        <f>AND(vyberHrace&lt;&gt;"",ISNUMBER(SEARCH(vyberHrace,$B17545)))</f>
      </c>
      <c r="M17545" s="14">
        <f>AND($I17545=MID(kododd,1,2),$J17545=MID(kododd,3,3))</f>
      </c>
    </row>
    <row r="17546">
      <c r="A17546" s="95">
        <v>58552</v>
      </c>
      <c r="B17546" s="93" t="s">
        <v>25049</v>
      </c>
      <c r="C17546" s="93" t="s">
        <v>1450</v>
      </c>
      <c r="G17546" s="95">
        <v>0</v>
      </c>
      <c r="H17546" s="93" t="s">
        <v>8976</v>
      </c>
      <c r="I17546" s="93" t="s">
        <v>23896</v>
      </c>
      <c r="J17546" s="93" t="s">
        <v>20954</v>
      </c>
      <c r="K17546" s="93" t="s">
        <v>133</v>
      </c>
      <c r="L17546" s="14">
        <f>AND(vyberHrace&lt;&gt;"",ISNUMBER(SEARCH(vyberHrace,$B17546)))</f>
      </c>
      <c r="M17546" s="14">
        <f>AND($I17546=MID(kododd,1,2),$J17546=MID(kododd,3,3))</f>
      </c>
    </row>
    <row r="17547">
      <c r="A17547" s="95">
        <v>53114</v>
      </c>
      <c r="B17547" s="93" t="s">
        <v>20673</v>
      </c>
      <c r="C17547" s="93" t="s">
        <v>1402</v>
      </c>
      <c r="G17547" s="95">
        <v>250</v>
      </c>
      <c r="H17547" s="93" t="s">
        <v>8976</v>
      </c>
      <c r="I17547" s="93" t="s">
        <v>23896</v>
      </c>
      <c r="J17547" s="93" t="s">
        <v>20884</v>
      </c>
      <c r="K17547" s="93" t="s">
        <v>6876</v>
      </c>
      <c r="L17547" s="14">
        <f>AND(vyberHrace&lt;&gt;"",ISNUMBER(SEARCH(vyberHrace,$B17547)))</f>
      </c>
      <c r="M17547" s="14">
        <f>AND($I17547=MID(kododd,1,2),$J17547=MID(kododd,3,3))</f>
      </c>
    </row>
    <row r="17548">
      <c r="A17548" s="95">
        <v>30737</v>
      </c>
      <c r="B17548" s="93" t="s">
        <v>18063</v>
      </c>
      <c r="C17548" s="93" t="s">
        <v>1454</v>
      </c>
      <c r="D17548" s="95">
        <v>1846</v>
      </c>
      <c r="E17548" s="95">
        <v>1909</v>
      </c>
      <c r="F17548" s="95">
        <v>346322</v>
      </c>
      <c r="G17548" s="95">
        <v>250</v>
      </c>
      <c r="H17548" s="93" t="s">
        <v>8976</v>
      </c>
      <c r="I17548" s="93" t="s">
        <v>23896</v>
      </c>
      <c r="J17548" s="93" t="s">
        <v>20975</v>
      </c>
      <c r="K17548" s="93" t="s">
        <v>4922</v>
      </c>
      <c r="L17548" s="14">
        <f>AND(vyberHrace&lt;&gt;"",ISNUMBER(SEARCH(vyberHrace,$B17548)))</f>
      </c>
      <c r="M17548" s="14">
        <f>AND($I17548=MID(kododd,1,2),$J17548=MID(kododd,3,3))</f>
      </c>
    </row>
    <row r="17549">
      <c r="A17549" s="95">
        <v>62618</v>
      </c>
      <c r="B17549" s="93" t="s">
        <v>29407</v>
      </c>
      <c r="C17549" s="93" t="s">
        <v>1412</v>
      </c>
      <c r="G17549" s="95">
        <v>250</v>
      </c>
      <c r="H17549" s="93" t="s">
        <v>8976</v>
      </c>
      <c r="I17549" s="93" t="s">
        <v>23896</v>
      </c>
      <c r="J17549" s="93" t="s">
        <v>23414</v>
      </c>
      <c r="K17549" s="93" t="s">
        <v>21379</v>
      </c>
      <c r="L17549" s="14">
        <f>AND(vyberHrace&lt;&gt;"",ISNUMBER(SEARCH(vyberHrace,$B17549)))</f>
      </c>
      <c r="M17549" s="14">
        <f>AND($I17549=MID(kododd,1,2),$J17549=MID(kododd,3,3))</f>
      </c>
    </row>
    <row r="17550">
      <c r="A17550" s="95">
        <v>62619</v>
      </c>
      <c r="B17550" s="93" t="s">
        <v>29408</v>
      </c>
      <c r="C17550" s="93" t="s">
        <v>1412</v>
      </c>
      <c r="G17550" s="95">
        <v>250</v>
      </c>
      <c r="H17550" s="93" t="s">
        <v>8976</v>
      </c>
      <c r="I17550" s="93" t="s">
        <v>23896</v>
      </c>
      <c r="J17550" s="93" t="s">
        <v>23414</v>
      </c>
      <c r="K17550" s="93" t="s">
        <v>21379</v>
      </c>
      <c r="L17550" s="14">
        <f>AND(vyberHrace&lt;&gt;"",ISNUMBER(SEARCH(vyberHrace,$B17550)))</f>
      </c>
      <c r="M17550" s="14">
        <f>AND($I17550=MID(kododd,1,2),$J17550=MID(kododd,3,3))</f>
      </c>
    </row>
    <row r="17551">
      <c r="A17551" s="95">
        <v>3429</v>
      </c>
      <c r="B17551" s="93" t="s">
        <v>19479</v>
      </c>
      <c r="C17551" s="93" t="s">
        <v>1433</v>
      </c>
      <c r="D17551" s="95">
        <v>1849</v>
      </c>
      <c r="E17551" s="95">
        <v>1902</v>
      </c>
      <c r="F17551" s="95">
        <v>315311</v>
      </c>
      <c r="G17551" s="95">
        <v>0</v>
      </c>
      <c r="H17551" s="93" t="s">
        <v>8976</v>
      </c>
      <c r="I17551" s="93" t="s">
        <v>23896</v>
      </c>
      <c r="J17551" s="93" t="s">
        <v>20926</v>
      </c>
      <c r="K17551" s="93" t="s">
        <v>11249</v>
      </c>
      <c r="L17551" s="14">
        <f>AND(vyberHrace&lt;&gt;"",ISNUMBER(SEARCH(vyberHrace,$B17551)))</f>
      </c>
      <c r="M17551" s="14">
        <f>AND($I17551=MID(kododd,1,2),$J17551=MID(kododd,3,3))</f>
      </c>
    </row>
    <row r="17552">
      <c r="A17552" s="95">
        <v>56760</v>
      </c>
      <c r="B17552" s="93" t="s">
        <v>22745</v>
      </c>
      <c r="C17552" s="93" t="s">
        <v>1450</v>
      </c>
      <c r="D17552" s="95">
        <v>1143</v>
      </c>
      <c r="E17552" s="95">
        <v>1596</v>
      </c>
      <c r="F17552" s="95">
        <v>23798335</v>
      </c>
      <c r="G17552" s="95">
        <v>250</v>
      </c>
      <c r="H17552" s="93" t="s">
        <v>8976</v>
      </c>
      <c r="I17552" s="93" t="s">
        <v>23896</v>
      </c>
      <c r="J17552" s="93" t="s">
        <v>20864</v>
      </c>
      <c r="K17552" s="93" t="s">
        <v>26135</v>
      </c>
      <c r="L17552" s="14">
        <f>AND(vyberHrace&lt;&gt;"",ISNUMBER(SEARCH(vyberHrace,$B17552)))</f>
      </c>
      <c r="M17552" s="14">
        <f>AND($I17552=MID(kododd,1,2),$J17552=MID(kododd,3,3))</f>
      </c>
    </row>
    <row r="17553">
      <c r="A17553" s="95">
        <v>58558</v>
      </c>
      <c r="B17553" s="93" t="s">
        <v>25055</v>
      </c>
      <c r="C17553" s="93" t="s">
        <v>1486</v>
      </c>
      <c r="G17553" s="95">
        <v>250</v>
      </c>
      <c r="H17553" s="93" t="s">
        <v>8976</v>
      </c>
      <c r="I17553" s="93" t="s">
        <v>23896</v>
      </c>
      <c r="J17553" s="93" t="s">
        <v>20954</v>
      </c>
      <c r="K17553" s="93" t="s">
        <v>133</v>
      </c>
      <c r="L17553" s="14">
        <f>AND(vyberHrace&lt;&gt;"",ISNUMBER(SEARCH(vyberHrace,$B17553)))</f>
      </c>
      <c r="M17553" s="14">
        <f>AND($I17553=MID(kododd,1,2),$J17553=MID(kododd,3,3))</f>
      </c>
    </row>
    <row r="17554">
      <c r="A17554" s="95">
        <v>63624</v>
      </c>
      <c r="B17554" s="93" t="s">
        <v>29881</v>
      </c>
      <c r="C17554" s="93" t="s">
        <v>1464</v>
      </c>
      <c r="G17554" s="95">
        <v>500</v>
      </c>
      <c r="H17554" s="93" t="s">
        <v>8976</v>
      </c>
      <c r="I17554" s="93" t="s">
        <v>23896</v>
      </c>
      <c r="J17554" s="93" t="s">
        <v>23412</v>
      </c>
      <c r="K17554" s="93" t="s">
        <v>21367</v>
      </c>
      <c r="L17554" s="14">
        <f>AND(vyberHrace&lt;&gt;"",ISNUMBER(SEARCH(vyberHrace,$B17554)))</f>
      </c>
      <c r="M17554" s="14">
        <f>AND($I17554=MID(kododd,1,2),$J17554=MID(kododd,3,3))</f>
      </c>
    </row>
    <row r="17555">
      <c r="A17555" s="95">
        <v>300</v>
      </c>
      <c r="B17555" s="93" t="s">
        <v>19491</v>
      </c>
      <c r="C17555" s="93" t="s">
        <v>1432</v>
      </c>
      <c r="D17555" s="95">
        <v>2076</v>
      </c>
      <c r="E17555" s="95">
        <v>2091</v>
      </c>
      <c r="F17555" s="95">
        <v>307904</v>
      </c>
      <c r="G17555" s="95">
        <v>250</v>
      </c>
      <c r="H17555" s="93" t="s">
        <v>8976</v>
      </c>
      <c r="I17555" s="93" t="s">
        <v>23896</v>
      </c>
      <c r="J17555" s="93" t="s">
        <v>20927</v>
      </c>
      <c r="K17555" s="93" t="s">
        <v>1501</v>
      </c>
      <c r="L17555" s="14">
        <f>AND(vyberHrace&lt;&gt;"",ISNUMBER(SEARCH(vyberHrace,$B17555)))</f>
      </c>
      <c r="M17555" s="14">
        <f>AND($I17555=MID(kododd,1,2),$J17555=MID(kododd,3,3))</f>
      </c>
    </row>
    <row r="17556">
      <c r="A17556" s="95">
        <v>860</v>
      </c>
      <c r="B17556" s="93" t="s">
        <v>17331</v>
      </c>
      <c r="C17556" s="93" t="s">
        <v>1441</v>
      </c>
      <c r="D17556" s="95">
        <v>2077</v>
      </c>
      <c r="E17556" s="95">
        <v>2100</v>
      </c>
      <c r="F17556" s="95">
        <v>302589</v>
      </c>
      <c r="G17556" s="95">
        <v>0</v>
      </c>
      <c r="H17556" s="93" t="s">
        <v>8976</v>
      </c>
      <c r="I17556" s="93" t="s">
        <v>23896</v>
      </c>
      <c r="J17556" s="93" t="s">
        <v>20961</v>
      </c>
      <c r="K17556" s="93" t="s">
        <v>5583</v>
      </c>
      <c r="L17556" s="14">
        <f>AND(vyberHrace&lt;&gt;"",ISNUMBER(SEARCH(vyberHrace,$B17556)))</f>
      </c>
      <c r="M17556" s="14">
        <f>AND($I17556=MID(kododd,1,2),$J17556=MID(kododd,3,3))</f>
      </c>
    </row>
    <row r="17557">
      <c r="A17557" s="95">
        <v>5948</v>
      </c>
      <c r="B17557" s="93" t="s">
        <v>19501</v>
      </c>
      <c r="C17557" s="93" t="s">
        <v>1418</v>
      </c>
      <c r="D17557" s="95">
        <v>1568</v>
      </c>
      <c r="G17557" s="95">
        <v>0</v>
      </c>
      <c r="H17557" s="93" t="s">
        <v>8976</v>
      </c>
      <c r="I17557" s="93" t="s">
        <v>23896</v>
      </c>
      <c r="J17557" s="93" t="s">
        <v>23412</v>
      </c>
      <c r="K17557" s="93" t="s">
        <v>21367</v>
      </c>
      <c r="L17557" s="14">
        <f>AND(vyberHrace&lt;&gt;"",ISNUMBER(SEARCH(vyberHrace,$B17557)))</f>
      </c>
      <c r="M17557" s="14">
        <f>AND($I17557=MID(kododd,1,2),$J17557=MID(kododd,3,3))</f>
      </c>
    </row>
    <row r="17558">
      <c r="A17558" s="95">
        <v>3576</v>
      </c>
      <c r="B17558" s="93" t="s">
        <v>20088</v>
      </c>
      <c r="C17558" s="93" t="s">
        <v>1429</v>
      </c>
      <c r="D17558" s="95">
        <v>1742</v>
      </c>
      <c r="F17558" s="95">
        <v>338346</v>
      </c>
      <c r="G17558" s="95">
        <v>0</v>
      </c>
      <c r="H17558" s="93" t="s">
        <v>8976</v>
      </c>
      <c r="I17558" s="93" t="s">
        <v>23896</v>
      </c>
      <c r="J17558" s="93" t="s">
        <v>21011</v>
      </c>
      <c r="K17558" s="93" t="s">
        <v>11222</v>
      </c>
      <c r="L17558" s="14">
        <f>AND(vyberHrace&lt;&gt;"",ISNUMBER(SEARCH(vyberHrace,$B17558)))</f>
      </c>
      <c r="M17558" s="14">
        <f>AND($I17558=MID(kododd,1,2),$J17558=MID(kododd,3,3))</f>
      </c>
    </row>
    <row r="17559">
      <c r="A17559" s="95">
        <v>31019</v>
      </c>
      <c r="B17559" s="93" t="s">
        <v>18662</v>
      </c>
      <c r="C17559" s="93" t="s">
        <v>1421</v>
      </c>
      <c r="D17559" s="95">
        <v>1965</v>
      </c>
      <c r="E17559" s="95">
        <v>1987</v>
      </c>
      <c r="F17559" s="95">
        <v>365955</v>
      </c>
      <c r="G17559" s="95">
        <v>250</v>
      </c>
      <c r="H17559" s="93" t="s">
        <v>8976</v>
      </c>
      <c r="I17559" s="93" t="s">
        <v>23896</v>
      </c>
      <c r="J17559" s="93" t="s">
        <v>20943</v>
      </c>
      <c r="K17559" s="93" t="s">
        <v>9089</v>
      </c>
      <c r="L17559" s="14">
        <f>AND(vyberHrace&lt;&gt;"",ISNUMBER(SEARCH(vyberHrace,$B17559)))</f>
      </c>
      <c r="M17559" s="14">
        <f>AND($I17559=MID(kododd,1,2),$J17559=MID(kododd,3,3))</f>
      </c>
    </row>
    <row r="17560">
      <c r="A17560" s="95">
        <v>33117</v>
      </c>
      <c r="B17560" s="93" t="s">
        <v>18664</v>
      </c>
      <c r="C17560" s="93" t="s">
        <v>1398</v>
      </c>
      <c r="D17560" s="95">
        <v>1844</v>
      </c>
      <c r="E17560" s="95">
        <v>1930</v>
      </c>
      <c r="F17560" s="95">
        <v>365963</v>
      </c>
      <c r="G17560" s="95">
        <v>250</v>
      </c>
      <c r="H17560" s="93" t="s">
        <v>8976</v>
      </c>
      <c r="I17560" s="93" t="s">
        <v>23896</v>
      </c>
      <c r="J17560" s="93" t="s">
        <v>20943</v>
      </c>
      <c r="K17560" s="93" t="s">
        <v>9089</v>
      </c>
      <c r="L17560" s="14">
        <f>AND(vyberHrace&lt;&gt;"",ISNUMBER(SEARCH(vyberHrace,$B17560)))</f>
      </c>
      <c r="M17560" s="14">
        <f>AND($I17560=MID(kododd,1,2),$J17560=MID(kododd,3,3))</f>
      </c>
    </row>
    <row r="17561">
      <c r="A17561" s="95">
        <v>38679</v>
      </c>
      <c r="B17561" s="93" t="s">
        <v>18665</v>
      </c>
      <c r="C17561" s="93" t="s">
        <v>1400</v>
      </c>
      <c r="D17561" s="95">
        <v>1431</v>
      </c>
      <c r="E17561" s="95">
        <v>1623</v>
      </c>
      <c r="F17561" s="95">
        <v>23718625</v>
      </c>
      <c r="G17561" s="95">
        <v>0</v>
      </c>
      <c r="H17561" s="93" t="s">
        <v>8976</v>
      </c>
      <c r="I17561" s="93" t="s">
        <v>23896</v>
      </c>
      <c r="J17561" s="93" t="s">
        <v>20943</v>
      </c>
      <c r="K17561" s="93" t="s">
        <v>9089</v>
      </c>
      <c r="L17561" s="14">
        <f>AND(vyberHrace&lt;&gt;"",ISNUMBER(SEARCH(vyberHrace,$B17561)))</f>
      </c>
      <c r="M17561" s="14">
        <f>AND($I17561=MID(kododd,1,2),$J17561=MID(kododd,3,3))</f>
      </c>
    </row>
    <row r="17562">
      <c r="A17562" s="95">
        <v>38673</v>
      </c>
      <c r="B17562" s="93" t="s">
        <v>18666</v>
      </c>
      <c r="C17562" s="93" t="s">
        <v>1409</v>
      </c>
      <c r="D17562" s="95">
        <v>1344</v>
      </c>
      <c r="G17562" s="95">
        <v>0</v>
      </c>
      <c r="H17562" s="93" t="s">
        <v>8976</v>
      </c>
      <c r="I17562" s="93" t="s">
        <v>23896</v>
      </c>
      <c r="J17562" s="93" t="s">
        <v>20943</v>
      </c>
      <c r="K17562" s="93" t="s">
        <v>9089</v>
      </c>
      <c r="L17562" s="14">
        <f>AND(vyberHrace&lt;&gt;"",ISNUMBER(SEARCH(vyberHrace,$B17562)))</f>
      </c>
      <c r="M17562" s="14">
        <f>AND($I17562=MID(kododd,1,2),$J17562=MID(kododd,3,3))</f>
      </c>
    </row>
    <row r="17563">
      <c r="A17563" s="95">
        <v>3995</v>
      </c>
      <c r="B17563" s="93" t="s">
        <v>18667</v>
      </c>
      <c r="C17563" s="93" t="s">
        <v>1483</v>
      </c>
      <c r="D17563" s="95">
        <v>1544</v>
      </c>
      <c r="E17563" s="95">
        <v>1583</v>
      </c>
      <c r="F17563" s="95">
        <v>399159</v>
      </c>
      <c r="G17563" s="95">
        <v>0</v>
      </c>
      <c r="H17563" s="93" t="s">
        <v>8976</v>
      </c>
      <c r="I17563" s="93" t="s">
        <v>23896</v>
      </c>
      <c r="J17563" s="93" t="s">
        <v>20845</v>
      </c>
      <c r="K17563" s="93" t="s">
        <v>8980</v>
      </c>
      <c r="L17563" s="14">
        <f>AND(vyberHrace&lt;&gt;"",ISNUMBER(SEARCH(vyberHrace,$B17563)))</f>
      </c>
      <c r="M17563" s="14">
        <f>AND($I17563=MID(kododd,1,2),$J17563=MID(kododd,3,3))</f>
      </c>
    </row>
    <row r="17564">
      <c r="A17564" s="95">
        <v>31680</v>
      </c>
      <c r="B17564" s="93" t="s">
        <v>18680</v>
      </c>
      <c r="C17564" s="93" t="s">
        <v>1452</v>
      </c>
      <c r="D17564" s="95">
        <v>1952</v>
      </c>
      <c r="E17564" s="95">
        <v>2005</v>
      </c>
      <c r="F17564" s="95">
        <v>350648</v>
      </c>
      <c r="G17564" s="95">
        <v>250</v>
      </c>
      <c r="H17564" s="93" t="s">
        <v>8976</v>
      </c>
      <c r="I17564" s="93" t="s">
        <v>23896</v>
      </c>
      <c r="J17564" s="93" t="s">
        <v>20858</v>
      </c>
      <c r="K17564" s="93" t="s">
        <v>2040</v>
      </c>
      <c r="L17564" s="14">
        <f>AND(vyberHrace&lt;&gt;"",ISNUMBER(SEARCH(vyberHrace,$B17564)))</f>
      </c>
      <c r="M17564" s="14">
        <f>AND($I17564=MID(kododd,1,2),$J17564=MID(kododd,3,3))</f>
      </c>
    </row>
    <row r="17565">
      <c r="A17565" s="95">
        <v>63589</v>
      </c>
      <c r="B17565" s="93" t="s">
        <v>29409</v>
      </c>
      <c r="C17565" s="93" t="s">
        <v>1453</v>
      </c>
      <c r="G17565" s="95">
        <v>250</v>
      </c>
      <c r="H17565" s="93" t="s">
        <v>8976</v>
      </c>
      <c r="I17565" s="93" t="s">
        <v>23896</v>
      </c>
      <c r="J17565" s="93" t="s">
        <v>20963</v>
      </c>
      <c r="K17565" s="93" t="s">
        <v>8996</v>
      </c>
      <c r="L17565" s="14">
        <f>AND(vyberHrace&lt;&gt;"",ISNUMBER(SEARCH(vyberHrace,$B17565)))</f>
      </c>
      <c r="M17565" s="14">
        <f>AND($I17565=MID(kododd,1,2),$J17565=MID(kododd,3,3))</f>
      </c>
    </row>
    <row r="17566">
      <c r="A17566" s="95">
        <v>61956</v>
      </c>
      <c r="B17566" s="93" t="s">
        <v>28162</v>
      </c>
      <c r="C17566" s="93" t="s">
        <v>1486</v>
      </c>
      <c r="G17566" s="95">
        <v>250</v>
      </c>
      <c r="H17566" s="93" t="s">
        <v>8976</v>
      </c>
      <c r="I17566" s="93" t="s">
        <v>23896</v>
      </c>
      <c r="J17566" s="93" t="s">
        <v>20963</v>
      </c>
      <c r="K17566" s="93" t="s">
        <v>8996</v>
      </c>
      <c r="L17566" s="14">
        <f>AND(vyberHrace&lt;&gt;"",ISNUMBER(SEARCH(vyberHrace,$B17566)))</f>
      </c>
      <c r="M17566" s="14">
        <f>AND($I17566=MID(kododd,1,2),$J17566=MID(kododd,3,3))</f>
      </c>
    </row>
    <row r="17567">
      <c r="A17567" s="95">
        <v>55200</v>
      </c>
      <c r="B17567" s="93" t="s">
        <v>856</v>
      </c>
      <c r="C17567" s="93" t="s">
        <v>1412</v>
      </c>
      <c r="F17567" s="95">
        <v>23753943</v>
      </c>
      <c r="G17567" s="95">
        <v>0</v>
      </c>
      <c r="H17567" s="93" t="s">
        <v>8976</v>
      </c>
      <c r="I17567" s="93" t="s">
        <v>23896</v>
      </c>
      <c r="J17567" s="93" t="s">
        <v>20874</v>
      </c>
      <c r="K17567" s="93" t="s">
        <v>1964</v>
      </c>
      <c r="L17567" s="14">
        <f>AND(vyberHrace&lt;&gt;"",ISNUMBER(SEARCH(vyberHrace,$B17567)))</f>
      </c>
      <c r="M17567" s="14">
        <f>AND($I17567=MID(kododd,1,2),$J17567=MID(kododd,3,3))</f>
      </c>
    </row>
    <row r="17568">
      <c r="A17568" s="95">
        <v>33702</v>
      </c>
      <c r="B17568" s="93" t="s">
        <v>18694</v>
      </c>
      <c r="C17568" s="93" t="s">
        <v>1442</v>
      </c>
      <c r="D17568" s="95">
        <v>1208</v>
      </c>
      <c r="E17568" s="95">
        <v>1488</v>
      </c>
      <c r="F17568" s="95">
        <v>343463</v>
      </c>
      <c r="G17568" s="95">
        <v>250</v>
      </c>
      <c r="H17568" s="93" t="s">
        <v>8976</v>
      </c>
      <c r="I17568" s="93" t="s">
        <v>23896</v>
      </c>
      <c r="J17568" s="93" t="s">
        <v>20856</v>
      </c>
      <c r="K17568" s="93" t="s">
        <v>6885</v>
      </c>
      <c r="L17568" s="14">
        <f>AND(vyberHrace&lt;&gt;"",ISNUMBER(SEARCH(vyberHrace,$B17568)))</f>
      </c>
      <c r="M17568" s="14">
        <f>AND($I17568=MID(kododd,1,2),$J17568=MID(kododd,3,3))</f>
      </c>
    </row>
    <row r="17569">
      <c r="A17569" s="95">
        <v>49499</v>
      </c>
      <c r="B17569" s="93" t="s">
        <v>18695</v>
      </c>
      <c r="C17569" s="93" t="s">
        <v>1400</v>
      </c>
      <c r="G17569" s="95">
        <v>0</v>
      </c>
      <c r="H17569" s="93" t="s">
        <v>8976</v>
      </c>
      <c r="I17569" s="93" t="s">
        <v>23896</v>
      </c>
      <c r="J17569" s="93" t="s">
        <v>20954</v>
      </c>
      <c r="K17569" s="93" t="s">
        <v>133</v>
      </c>
      <c r="L17569" s="14">
        <f>AND(vyberHrace&lt;&gt;"",ISNUMBER(SEARCH(vyberHrace,$B17569)))</f>
      </c>
      <c r="M17569" s="14">
        <f>AND($I17569=MID(kododd,1,2),$J17569=MID(kododd,3,3))</f>
      </c>
    </row>
    <row r="17570">
      <c r="A17570" s="95">
        <v>29646</v>
      </c>
      <c r="B17570" s="93" t="s">
        <v>18696</v>
      </c>
      <c r="C17570" s="93" t="s">
        <v>1428</v>
      </c>
      <c r="D17570" s="95">
        <v>1498</v>
      </c>
      <c r="G17570" s="95">
        <v>250</v>
      </c>
      <c r="H17570" s="93" t="s">
        <v>8976</v>
      </c>
      <c r="I17570" s="93" t="s">
        <v>23896</v>
      </c>
      <c r="J17570" s="93" t="s">
        <v>20849</v>
      </c>
      <c r="K17570" s="93" t="s">
        <v>1979</v>
      </c>
      <c r="L17570" s="14">
        <f>AND(vyberHrace&lt;&gt;"",ISNUMBER(SEARCH(vyberHrace,$B17570)))</f>
      </c>
      <c r="M17570" s="14">
        <f>AND($I17570=MID(kododd,1,2),$J17570=MID(kododd,3,3))</f>
      </c>
    </row>
    <row r="17571">
      <c r="A17571" s="95">
        <v>29647</v>
      </c>
      <c r="B17571" s="93" t="s">
        <v>18697</v>
      </c>
      <c r="C17571" s="93" t="s">
        <v>1403</v>
      </c>
      <c r="D17571" s="95">
        <v>1360</v>
      </c>
      <c r="G17571" s="95">
        <v>0</v>
      </c>
      <c r="H17571" s="93" t="s">
        <v>8976</v>
      </c>
      <c r="I17571" s="93" t="s">
        <v>23896</v>
      </c>
      <c r="J17571" s="93" t="s">
        <v>20849</v>
      </c>
      <c r="K17571" s="93" t="s">
        <v>1979</v>
      </c>
      <c r="L17571" s="14">
        <f>AND(vyberHrace&lt;&gt;"",ISNUMBER(SEARCH(vyberHrace,$B17571)))</f>
      </c>
      <c r="M17571" s="14">
        <f>AND($I17571=MID(kododd,1,2),$J17571=MID(kododd,3,3))</f>
      </c>
    </row>
    <row r="17572">
      <c r="A17572" s="95">
        <v>1561</v>
      </c>
      <c r="B17572" s="93" t="s">
        <v>18699</v>
      </c>
      <c r="C17572" s="93" t="s">
        <v>1451</v>
      </c>
      <c r="D17572" s="95">
        <v>1922</v>
      </c>
      <c r="E17572" s="95">
        <v>1895</v>
      </c>
      <c r="F17572" s="95">
        <v>319430</v>
      </c>
      <c r="G17572" s="95">
        <v>250</v>
      </c>
      <c r="H17572" s="93" t="s">
        <v>8976</v>
      </c>
      <c r="I17572" s="93" t="s">
        <v>23896</v>
      </c>
      <c r="J17572" s="93" t="s">
        <v>20856</v>
      </c>
      <c r="K17572" s="93" t="s">
        <v>6885</v>
      </c>
      <c r="L17572" s="14">
        <f>AND(vyberHrace&lt;&gt;"",ISNUMBER(SEARCH(vyberHrace,$B17572)))</f>
      </c>
      <c r="M17572" s="14">
        <f>AND($I17572=MID(kododd,1,2),$J17572=MID(kododd,3,3))</f>
      </c>
    </row>
    <row r="17573">
      <c r="A17573" s="95">
        <v>44138</v>
      </c>
      <c r="B17573" s="93" t="s">
        <v>14076</v>
      </c>
      <c r="C17573" s="93" t="s">
        <v>1415</v>
      </c>
      <c r="D17573" s="95">
        <v>1401</v>
      </c>
      <c r="E17573" s="95">
        <v>1616</v>
      </c>
      <c r="F17573" s="95">
        <v>397512</v>
      </c>
      <c r="G17573" s="95">
        <v>250</v>
      </c>
      <c r="H17573" s="93" t="s">
        <v>8976</v>
      </c>
      <c r="I17573" s="93" t="s">
        <v>23896</v>
      </c>
      <c r="J17573" s="93" t="s">
        <v>20874</v>
      </c>
      <c r="K17573" s="93" t="s">
        <v>1964</v>
      </c>
      <c r="L17573" s="14">
        <f>AND(vyberHrace&lt;&gt;"",ISNUMBER(SEARCH(vyberHrace,$B17573)))</f>
      </c>
      <c r="M17573" s="14">
        <f>AND($I17573=MID(kododd,1,2),$J17573=MID(kododd,3,3))</f>
      </c>
    </row>
    <row r="17574">
      <c r="A17574" s="95">
        <v>24935</v>
      </c>
      <c r="B17574" s="93" t="s">
        <v>20102</v>
      </c>
      <c r="C17574" s="93" t="s">
        <v>1436</v>
      </c>
      <c r="D17574" s="95">
        <v>1678</v>
      </c>
      <c r="F17574" s="95">
        <v>23758201</v>
      </c>
      <c r="G17574" s="95">
        <v>250</v>
      </c>
      <c r="H17574" s="93" t="s">
        <v>8976</v>
      </c>
      <c r="I17574" s="93" t="s">
        <v>23896</v>
      </c>
      <c r="J17574" s="93" t="s">
        <v>20897</v>
      </c>
      <c r="K17574" s="93" t="s">
        <v>5617</v>
      </c>
      <c r="L17574" s="14">
        <f>AND(vyberHrace&lt;&gt;"",ISNUMBER(SEARCH(vyberHrace,$B17574)))</f>
      </c>
      <c r="M17574" s="14">
        <f>AND($I17574=MID(kododd,1,2),$J17574=MID(kododd,3,3))</f>
      </c>
    </row>
    <row r="17575">
      <c r="A17575" s="95">
        <v>61535</v>
      </c>
      <c r="B17575" s="93" t="s">
        <v>27709</v>
      </c>
      <c r="C17575" s="93" t="s">
        <v>1488</v>
      </c>
      <c r="G17575" s="95">
        <v>250</v>
      </c>
      <c r="H17575" s="93" t="s">
        <v>8976</v>
      </c>
      <c r="I17575" s="93" t="s">
        <v>23896</v>
      </c>
      <c r="J17575" s="93" t="s">
        <v>20935</v>
      </c>
      <c r="K17575" s="93" t="s">
        <v>23916</v>
      </c>
      <c r="L17575" s="14">
        <f>AND(vyberHrace&lt;&gt;"",ISNUMBER(SEARCH(vyberHrace,$B17575)))</f>
      </c>
      <c r="M17575" s="14">
        <f>AND($I17575=MID(kododd,1,2),$J17575=MID(kododd,3,3))</f>
      </c>
    </row>
    <row r="17576">
      <c r="A17576" s="95">
        <v>50053</v>
      </c>
      <c r="B17576" s="93" t="s">
        <v>10486</v>
      </c>
      <c r="C17576" s="93" t="s">
        <v>1410</v>
      </c>
      <c r="D17576" s="95">
        <v>1304</v>
      </c>
      <c r="F17576" s="95">
        <v>23758210</v>
      </c>
      <c r="G17576" s="95">
        <v>250</v>
      </c>
      <c r="H17576" s="93" t="s">
        <v>8976</v>
      </c>
      <c r="I17576" s="93" t="s">
        <v>23896</v>
      </c>
      <c r="J17576" s="93" t="s">
        <v>20897</v>
      </c>
      <c r="K17576" s="93" t="s">
        <v>5617</v>
      </c>
      <c r="L17576" s="14">
        <f>AND(vyberHrace&lt;&gt;"",ISNUMBER(SEARCH(vyberHrace,$B17576)))</f>
      </c>
      <c r="M17576" s="14">
        <f>AND($I17576=MID(kododd,1,2),$J17576=MID(kododd,3,3))</f>
      </c>
    </row>
    <row r="17577">
      <c r="A17577" s="95">
        <v>9911</v>
      </c>
      <c r="B17577" s="93" t="s">
        <v>11895</v>
      </c>
      <c r="C17577" s="93" t="s">
        <v>1433</v>
      </c>
      <c r="D17577" s="95">
        <v>1350</v>
      </c>
      <c r="E17577" s="95">
        <v>1686</v>
      </c>
      <c r="F17577" s="95">
        <v>23784660</v>
      </c>
      <c r="G17577" s="95">
        <v>250</v>
      </c>
      <c r="H17577" s="93" t="s">
        <v>8976</v>
      </c>
      <c r="I17577" s="93" t="s">
        <v>23896</v>
      </c>
      <c r="J17577" s="93" t="s">
        <v>20895</v>
      </c>
      <c r="K17577" s="93" t="s">
        <v>6043</v>
      </c>
      <c r="L17577" s="14">
        <f>AND(vyberHrace&lt;&gt;"",ISNUMBER(SEARCH(vyberHrace,$B17577)))</f>
      </c>
      <c r="M17577" s="14">
        <f>AND($I17577=MID(kododd,1,2),$J17577=MID(kododd,3,3))</f>
      </c>
    </row>
    <row r="17578">
      <c r="A17578" s="95">
        <v>60325</v>
      </c>
      <c r="B17578" s="93" t="s">
        <v>26780</v>
      </c>
      <c r="C17578" s="93" t="s">
        <v>1420</v>
      </c>
      <c r="F17578" s="95">
        <v>23796740</v>
      </c>
      <c r="G17578" s="95">
        <v>250</v>
      </c>
      <c r="H17578" s="93" t="s">
        <v>8976</v>
      </c>
      <c r="I17578" s="93" t="s">
        <v>23896</v>
      </c>
      <c r="J17578" s="93" t="s">
        <v>20927</v>
      </c>
      <c r="K17578" s="93" t="s">
        <v>1501</v>
      </c>
      <c r="L17578" s="14">
        <f>AND(vyberHrace&lt;&gt;"",ISNUMBER(SEARCH(vyberHrace,$B17578)))</f>
      </c>
      <c r="M17578" s="14">
        <f>AND($I17578=MID(kododd,1,2),$J17578=MID(kododd,3,3))</f>
      </c>
    </row>
    <row r="17579">
      <c r="A17579" s="95">
        <v>60324</v>
      </c>
      <c r="B17579" s="93" t="s">
        <v>26779</v>
      </c>
      <c r="C17579" s="93" t="s">
        <v>1412</v>
      </c>
      <c r="D17579" s="95">
        <v>1011</v>
      </c>
      <c r="F17579" s="95">
        <v>23796758</v>
      </c>
      <c r="G17579" s="95">
        <v>250</v>
      </c>
      <c r="H17579" s="93" t="s">
        <v>8976</v>
      </c>
      <c r="I17579" s="93" t="s">
        <v>23896</v>
      </c>
      <c r="J17579" s="93" t="s">
        <v>20927</v>
      </c>
      <c r="K17579" s="93" t="s">
        <v>1501</v>
      </c>
      <c r="L17579" s="14">
        <f>AND(vyberHrace&lt;&gt;"",ISNUMBER(SEARCH(vyberHrace,$B17579)))</f>
      </c>
      <c r="M17579" s="14">
        <f>AND($I17579=MID(kododd,1,2),$J17579=MID(kododd,3,3))</f>
      </c>
    </row>
    <row r="17580">
      <c r="A17580" s="95">
        <v>4297</v>
      </c>
      <c r="B17580" s="93" t="s">
        <v>11897</v>
      </c>
      <c r="C17580" s="93" t="s">
        <v>1407</v>
      </c>
      <c r="D17580" s="95">
        <v>1892</v>
      </c>
      <c r="E17580" s="95">
        <v>1949</v>
      </c>
      <c r="F17580" s="95">
        <v>321940</v>
      </c>
      <c r="G17580" s="95">
        <v>250</v>
      </c>
      <c r="H17580" s="93" t="s">
        <v>8976</v>
      </c>
      <c r="I17580" s="93" t="s">
        <v>23896</v>
      </c>
      <c r="J17580" s="93" t="s">
        <v>20962</v>
      </c>
      <c r="K17580" s="93" t="s">
        <v>3831</v>
      </c>
      <c r="L17580" s="14">
        <f>AND(vyberHrace&lt;&gt;"",ISNUMBER(SEARCH(vyberHrace,$B17580)))</f>
      </c>
      <c r="M17580" s="14">
        <f>AND($I17580=MID(kododd,1,2),$J17580=MID(kododd,3,3))</f>
      </c>
    </row>
    <row r="17581">
      <c r="A17581" s="95">
        <v>55648</v>
      </c>
      <c r="B17581" s="93" t="s">
        <v>22796</v>
      </c>
      <c r="C17581" s="93" t="s">
        <v>3255</v>
      </c>
      <c r="D17581" s="95">
        <v>1212</v>
      </c>
      <c r="F17581" s="95">
        <v>23795344</v>
      </c>
      <c r="G17581" s="95">
        <v>250</v>
      </c>
      <c r="H17581" s="93" t="s">
        <v>8976</v>
      </c>
      <c r="I17581" s="93" t="s">
        <v>23896</v>
      </c>
      <c r="J17581" s="93" t="s">
        <v>20926</v>
      </c>
      <c r="K17581" s="93" t="s">
        <v>11249</v>
      </c>
      <c r="L17581" s="14">
        <f>AND(vyberHrace&lt;&gt;"",ISNUMBER(SEARCH(vyberHrace,$B17581)))</f>
      </c>
      <c r="M17581" s="14">
        <f>AND($I17581=MID(kododd,1,2),$J17581=MID(kododd,3,3))</f>
      </c>
    </row>
    <row r="17582">
      <c r="A17582" s="95">
        <v>33021</v>
      </c>
      <c r="B17582" s="93" t="s">
        <v>14303</v>
      </c>
      <c r="C17582" s="93" t="s">
        <v>1415</v>
      </c>
      <c r="D17582" s="95">
        <v>1572</v>
      </c>
      <c r="F17582" s="95">
        <v>384380</v>
      </c>
      <c r="G17582" s="95">
        <v>250</v>
      </c>
      <c r="H17582" s="93" t="s">
        <v>8976</v>
      </c>
      <c r="I17582" s="93" t="s">
        <v>23896</v>
      </c>
      <c r="J17582" s="93" t="s">
        <v>20994</v>
      </c>
      <c r="K17582" s="93" t="s">
        <v>5630</v>
      </c>
      <c r="L17582" s="14">
        <f>AND(vyberHrace&lt;&gt;"",ISNUMBER(SEARCH(vyberHrace,$B17582)))</f>
      </c>
      <c r="M17582" s="14">
        <f>AND($I17582=MID(kododd,1,2),$J17582=MID(kododd,3,3))</f>
      </c>
    </row>
    <row r="17583">
      <c r="A17583" s="95">
        <v>4995</v>
      </c>
      <c r="B17583" s="93" t="s">
        <v>14304</v>
      </c>
      <c r="C17583" s="93" t="s">
        <v>1441</v>
      </c>
      <c r="D17583" s="95">
        <v>1678</v>
      </c>
      <c r="G17583" s="95">
        <v>0</v>
      </c>
      <c r="H17583" s="93" t="s">
        <v>8976</v>
      </c>
      <c r="I17583" s="93" t="s">
        <v>23896</v>
      </c>
      <c r="J17583" s="93" t="s">
        <v>20879</v>
      </c>
      <c r="K17583" s="93" t="s">
        <v>6872</v>
      </c>
      <c r="L17583" s="14">
        <f>AND(vyberHrace&lt;&gt;"",ISNUMBER(SEARCH(vyberHrace,$B17583)))</f>
      </c>
      <c r="M17583" s="14">
        <f>AND($I17583=MID(kododd,1,2),$J17583=MID(kododd,3,3))</f>
      </c>
    </row>
    <row r="17584">
      <c r="A17584" s="95">
        <v>10461</v>
      </c>
      <c r="B17584" s="93" t="s">
        <v>12031</v>
      </c>
      <c r="C17584" s="93" t="s">
        <v>1404</v>
      </c>
      <c r="D17584" s="95">
        <v>1725</v>
      </c>
      <c r="F17584" s="95">
        <v>396923</v>
      </c>
      <c r="G17584" s="95">
        <v>250</v>
      </c>
      <c r="H17584" s="93" t="s">
        <v>8976</v>
      </c>
      <c r="I17584" s="93" t="s">
        <v>23896</v>
      </c>
      <c r="J17584" s="93" t="s">
        <v>20876</v>
      </c>
      <c r="K17584" s="93" t="s">
        <v>1965</v>
      </c>
      <c r="L17584" s="14">
        <f>AND(vyberHrace&lt;&gt;"",ISNUMBER(SEARCH(vyberHrace,$B17584)))</f>
      </c>
      <c r="M17584" s="14">
        <f>AND($I17584=MID(kododd,1,2),$J17584=MID(kododd,3,3))</f>
      </c>
    </row>
    <row r="17585">
      <c r="A17585" s="95">
        <v>55331</v>
      </c>
      <c r="B17585" s="93" t="s">
        <v>22826</v>
      </c>
      <c r="C17585" s="93" t="s">
        <v>1412</v>
      </c>
      <c r="D17585" s="95">
        <v>1027</v>
      </c>
      <c r="F17585" s="95">
        <v>23754451</v>
      </c>
      <c r="G17585" s="95">
        <v>0</v>
      </c>
      <c r="H17585" s="93" t="s">
        <v>8976</v>
      </c>
      <c r="I17585" s="93" t="s">
        <v>23896</v>
      </c>
      <c r="J17585" s="93" t="s">
        <v>20935</v>
      </c>
      <c r="K17585" s="93" t="s">
        <v>23916</v>
      </c>
      <c r="L17585" s="14">
        <f>AND(vyberHrace&lt;&gt;"",ISNUMBER(SEARCH(vyberHrace,$B17585)))</f>
      </c>
      <c r="M17585" s="14">
        <f>AND($I17585=MID(kododd,1,2),$J17585=MID(kododd,3,3))</f>
      </c>
    </row>
    <row r="17586">
      <c r="A17586" s="95">
        <v>55330</v>
      </c>
      <c r="B17586" s="93" t="s">
        <v>22827</v>
      </c>
      <c r="C17586" s="93" t="s">
        <v>3255</v>
      </c>
      <c r="D17586" s="95">
        <v>1378</v>
      </c>
      <c r="E17586" s="95">
        <v>1542</v>
      </c>
      <c r="F17586" s="95">
        <v>23754460</v>
      </c>
      <c r="G17586" s="95">
        <v>250</v>
      </c>
      <c r="H17586" s="93" t="s">
        <v>8976</v>
      </c>
      <c r="I17586" s="93" t="s">
        <v>23896</v>
      </c>
      <c r="J17586" s="93" t="s">
        <v>20935</v>
      </c>
      <c r="K17586" s="93" t="s">
        <v>23916</v>
      </c>
      <c r="L17586" s="14">
        <f>AND(vyberHrace&lt;&gt;"",ISNUMBER(SEARCH(vyberHrace,$B17586)))</f>
      </c>
      <c r="M17586" s="14">
        <f>AND($I17586=MID(kododd,1,2),$J17586=MID(kododd,3,3))</f>
      </c>
    </row>
    <row r="17587">
      <c r="A17587" s="95">
        <v>52386</v>
      </c>
      <c r="B17587" s="93" t="s">
        <v>5668</v>
      </c>
      <c r="C17587" s="93" t="s">
        <v>1422</v>
      </c>
      <c r="G17587" s="95">
        <v>0</v>
      </c>
      <c r="H17587" s="93" t="s">
        <v>8976</v>
      </c>
      <c r="I17587" s="93" t="s">
        <v>23896</v>
      </c>
      <c r="J17587" s="93" t="s">
        <v>20997</v>
      </c>
      <c r="K17587" s="93" t="s">
        <v>7827</v>
      </c>
      <c r="L17587" s="14">
        <f>AND(vyberHrace&lt;&gt;"",ISNUMBER(SEARCH(vyberHrace,$B17587)))</f>
      </c>
      <c r="M17587" s="14">
        <f>AND($I17587=MID(kododd,1,2),$J17587=MID(kododd,3,3))</f>
      </c>
    </row>
    <row r="17588">
      <c r="A17588" s="95">
        <v>63932</v>
      </c>
      <c r="B17588" s="93" t="s">
        <v>30114</v>
      </c>
      <c r="C17588" s="93" t="s">
        <v>1411</v>
      </c>
      <c r="D17588" s="95">
        <v>80035</v>
      </c>
      <c r="E17588" s="95">
        <v>80035</v>
      </c>
      <c r="G17588" s="95">
        <v>250</v>
      </c>
      <c r="H17588" s="93" t="s">
        <v>8976</v>
      </c>
      <c r="I17588" s="93" t="s">
        <v>23896</v>
      </c>
      <c r="J17588" s="93" t="s">
        <v>20927</v>
      </c>
      <c r="K17588" s="93" t="s">
        <v>1501</v>
      </c>
      <c r="L17588" s="14">
        <f>AND(vyberHrace&lt;&gt;"",ISNUMBER(SEARCH(vyberHrace,$B17588)))</f>
      </c>
      <c r="M17588" s="14">
        <f>AND($I17588=MID(kododd,1,2),$J17588=MID(kododd,3,3))</f>
      </c>
    </row>
    <row r="17589">
      <c r="A17589" s="95">
        <v>14182</v>
      </c>
      <c r="B17589" s="93" t="s">
        <v>12057</v>
      </c>
      <c r="C17589" s="93" t="s">
        <v>1437</v>
      </c>
      <c r="D17589" s="95">
        <v>1443</v>
      </c>
      <c r="E17589" s="95">
        <v>1537</v>
      </c>
      <c r="F17589" s="95">
        <v>375730</v>
      </c>
      <c r="G17589" s="95">
        <v>250</v>
      </c>
      <c r="H17589" s="93" t="s">
        <v>8976</v>
      </c>
      <c r="I17589" s="93" t="s">
        <v>23896</v>
      </c>
      <c r="J17589" s="93" t="s">
        <v>20924</v>
      </c>
      <c r="K17589" s="93" t="s">
        <v>6896</v>
      </c>
      <c r="L17589" s="14">
        <f>AND(vyberHrace&lt;&gt;"",ISNUMBER(SEARCH(vyberHrace,$B17589)))</f>
      </c>
      <c r="M17589" s="14">
        <f>AND($I17589=MID(kododd,1,2),$J17589=MID(kododd,3,3))</f>
      </c>
    </row>
    <row r="17590">
      <c r="A17590" s="95">
        <v>18134</v>
      </c>
      <c r="B17590" s="93" t="s">
        <v>12066</v>
      </c>
      <c r="C17590" s="93" t="s">
        <v>1457</v>
      </c>
      <c r="D17590" s="95">
        <v>1896</v>
      </c>
      <c r="E17590" s="95">
        <v>1916</v>
      </c>
      <c r="F17590" s="95">
        <v>302570</v>
      </c>
      <c r="G17590" s="95">
        <v>0</v>
      </c>
      <c r="H17590" s="93" t="s">
        <v>8976</v>
      </c>
      <c r="I17590" s="93" t="s">
        <v>23896</v>
      </c>
      <c r="J17590" s="93" t="s">
        <v>20876</v>
      </c>
      <c r="K17590" s="93" t="s">
        <v>1965</v>
      </c>
      <c r="L17590" s="14">
        <f>AND(vyberHrace&lt;&gt;"",ISNUMBER(SEARCH(vyberHrace,$B17590)))</f>
      </c>
      <c r="M17590" s="14">
        <f>AND($I17590=MID(kododd,1,2),$J17590=MID(kododd,3,3))</f>
      </c>
    </row>
    <row r="17591">
      <c r="A17591" s="95">
        <v>3396</v>
      </c>
      <c r="B17591" s="93" t="s">
        <v>14344</v>
      </c>
      <c r="C17591" s="93" t="s">
        <v>1451</v>
      </c>
      <c r="D17591" s="95">
        <v>1531</v>
      </c>
      <c r="E17591" s="95">
        <v>1686</v>
      </c>
      <c r="F17591" s="95">
        <v>350770</v>
      </c>
      <c r="G17591" s="95">
        <v>250</v>
      </c>
      <c r="H17591" s="93" t="s">
        <v>8976</v>
      </c>
      <c r="I17591" s="93" t="s">
        <v>23896</v>
      </c>
      <c r="J17591" s="93" t="s">
        <v>20985</v>
      </c>
      <c r="K17591" s="93" t="s">
        <v>23922</v>
      </c>
      <c r="L17591" s="14">
        <f>AND(vyberHrace&lt;&gt;"",ISNUMBER(SEARCH(vyberHrace,$B17591)))</f>
      </c>
      <c r="M17591" s="14">
        <f>AND($I17591=MID(kododd,1,2),$J17591=MID(kododd,3,3))</f>
      </c>
    </row>
    <row r="17592">
      <c r="A17592" s="95">
        <v>32896</v>
      </c>
      <c r="B17592" s="93" t="s">
        <v>23989</v>
      </c>
      <c r="C17592" s="93" t="s">
        <v>1421</v>
      </c>
      <c r="D17592" s="95">
        <v>2098</v>
      </c>
      <c r="E17592" s="95">
        <v>2121</v>
      </c>
      <c r="F17592" s="95">
        <v>378364</v>
      </c>
      <c r="G17592" s="95">
        <v>250</v>
      </c>
      <c r="H17592" s="93" t="s">
        <v>8976</v>
      </c>
      <c r="I17592" s="93" t="s">
        <v>23896</v>
      </c>
      <c r="J17592" s="93" t="s">
        <v>20975</v>
      </c>
      <c r="K17592" s="93" t="s">
        <v>4922</v>
      </c>
      <c r="L17592" s="14">
        <f>AND(vyberHrace&lt;&gt;"",ISNUMBER(SEARCH(vyberHrace,$B17592)))</f>
      </c>
      <c r="M17592" s="14">
        <f>AND($I17592=MID(kododd,1,2),$J17592=MID(kododd,3,3))</f>
      </c>
    </row>
    <row r="17593">
      <c r="A17593" s="95">
        <v>5559</v>
      </c>
      <c r="B17593" s="93" t="s">
        <v>14349</v>
      </c>
      <c r="C17593" s="93" t="s">
        <v>1404</v>
      </c>
      <c r="D17593" s="95">
        <v>1763</v>
      </c>
      <c r="F17593" s="95">
        <v>389331</v>
      </c>
      <c r="G17593" s="95">
        <v>250</v>
      </c>
      <c r="H17593" s="93" t="s">
        <v>8976</v>
      </c>
      <c r="I17593" s="93" t="s">
        <v>23896</v>
      </c>
      <c r="J17593" s="93" t="s">
        <v>20975</v>
      </c>
      <c r="K17593" s="93" t="s">
        <v>4922</v>
      </c>
      <c r="L17593" s="14">
        <f>AND(vyberHrace&lt;&gt;"",ISNUMBER(SEARCH(vyberHrace,$B17593)))</f>
      </c>
      <c r="M17593" s="14">
        <f>AND($I17593=MID(kododd,1,2),$J17593=MID(kododd,3,3))</f>
      </c>
    </row>
    <row r="17594">
      <c r="A17594" s="95">
        <v>56271</v>
      </c>
      <c r="B17594" s="93" t="s">
        <v>22664</v>
      </c>
      <c r="C17594" s="93" t="s">
        <v>1449</v>
      </c>
      <c r="F17594" s="95">
        <v>23770449</v>
      </c>
      <c r="G17594" s="95">
        <v>0</v>
      </c>
      <c r="H17594" s="93" t="s">
        <v>8976</v>
      </c>
      <c r="I17594" s="93" t="s">
        <v>23896</v>
      </c>
      <c r="J17594" s="93" t="s">
        <v>20897</v>
      </c>
      <c r="K17594" s="93" t="s">
        <v>5617</v>
      </c>
      <c r="L17594" s="14">
        <f>AND(vyberHrace&lt;&gt;"",ISNUMBER(SEARCH(vyberHrace,$B17594)))</f>
      </c>
      <c r="M17594" s="14">
        <f>AND($I17594=MID(kododd,1,2),$J17594=MID(kododd,3,3))</f>
      </c>
    </row>
    <row r="17595">
      <c r="A17595" s="95">
        <v>37094</v>
      </c>
      <c r="B17595" s="93" t="s">
        <v>14363</v>
      </c>
      <c r="C17595" s="93" t="s">
        <v>1454</v>
      </c>
      <c r="D17595" s="95">
        <v>1863</v>
      </c>
      <c r="E17595" s="95">
        <v>1937</v>
      </c>
      <c r="F17595" s="95">
        <v>398993</v>
      </c>
      <c r="G17595" s="95">
        <v>250</v>
      </c>
      <c r="H17595" s="93" t="s">
        <v>8976</v>
      </c>
      <c r="I17595" s="93" t="s">
        <v>23896</v>
      </c>
      <c r="J17595" s="93" t="s">
        <v>20897</v>
      </c>
      <c r="K17595" s="93" t="s">
        <v>5617</v>
      </c>
      <c r="L17595" s="14">
        <f>AND(vyberHrace&lt;&gt;"",ISNUMBER(SEARCH(vyberHrace,$B17595)))</f>
      </c>
      <c r="M17595" s="14">
        <f>AND($I17595=MID(kododd,1,2),$J17595=MID(kododd,3,3))</f>
      </c>
    </row>
    <row r="17596">
      <c r="A17596" s="95">
        <v>15716</v>
      </c>
      <c r="B17596" s="93" t="s">
        <v>14365</v>
      </c>
      <c r="C17596" s="93" t="s">
        <v>1464</v>
      </c>
      <c r="G17596" s="95">
        <v>0</v>
      </c>
      <c r="H17596" s="93" t="s">
        <v>8976</v>
      </c>
      <c r="I17596" s="93" t="s">
        <v>23896</v>
      </c>
      <c r="J17596" s="93" t="s">
        <v>20947</v>
      </c>
      <c r="K17596" s="93" t="s">
        <v>11264</v>
      </c>
      <c r="L17596" s="14">
        <f>AND(vyberHrace&lt;&gt;"",ISNUMBER(SEARCH(vyberHrace,$B17596)))</f>
      </c>
      <c r="M17596" s="14">
        <f>AND($I17596=MID(kododd,1,2),$J17596=MID(kododd,3,3))</f>
      </c>
    </row>
    <row r="17597">
      <c r="A17597" s="95">
        <v>59018</v>
      </c>
      <c r="B17597" s="93" t="s">
        <v>25470</v>
      </c>
      <c r="C17597" s="93" t="s">
        <v>1424</v>
      </c>
      <c r="D17597" s="95">
        <v>1159</v>
      </c>
      <c r="F17597" s="95">
        <v>23784679</v>
      </c>
      <c r="G17597" s="95">
        <v>250</v>
      </c>
      <c r="H17597" s="93" t="s">
        <v>8976</v>
      </c>
      <c r="I17597" s="93" t="s">
        <v>23896</v>
      </c>
      <c r="J17597" s="93" t="s">
        <v>20858</v>
      </c>
      <c r="K17597" s="93" t="s">
        <v>2040</v>
      </c>
      <c r="L17597" s="14">
        <f>AND(vyberHrace&lt;&gt;"",ISNUMBER(SEARCH(vyberHrace,$B17597)))</f>
      </c>
      <c r="M17597" s="14">
        <f>AND($I17597=MID(kododd,1,2),$J17597=MID(kododd,3,3))</f>
      </c>
    </row>
    <row r="17598">
      <c r="A17598" s="95">
        <v>63716</v>
      </c>
      <c r="B17598" s="93" t="s">
        <v>29882</v>
      </c>
      <c r="C17598" s="93" t="s">
        <v>1424</v>
      </c>
      <c r="G17598" s="95">
        <v>250</v>
      </c>
      <c r="H17598" s="93" t="s">
        <v>8976</v>
      </c>
      <c r="I17598" s="93" t="s">
        <v>23896</v>
      </c>
      <c r="J17598" s="93" t="s">
        <v>20864</v>
      </c>
      <c r="K17598" s="93" t="s">
        <v>26135</v>
      </c>
      <c r="L17598" s="14">
        <f>AND(vyberHrace&lt;&gt;"",ISNUMBER(SEARCH(vyberHrace,$B17598)))</f>
      </c>
      <c r="M17598" s="14">
        <f>AND($I17598=MID(kododd,1,2),$J17598=MID(kododd,3,3))</f>
      </c>
    </row>
    <row r="17599">
      <c r="A17599" s="95">
        <v>60542</v>
      </c>
      <c r="B17599" s="93" t="s">
        <v>26969</v>
      </c>
      <c r="C17599" s="93" t="s">
        <v>1420</v>
      </c>
      <c r="F17599" s="95">
        <v>23795352</v>
      </c>
      <c r="G17599" s="95">
        <v>250</v>
      </c>
      <c r="H17599" s="93" t="s">
        <v>8976</v>
      </c>
      <c r="I17599" s="93" t="s">
        <v>23896</v>
      </c>
      <c r="J17599" s="93" t="s">
        <v>20975</v>
      </c>
      <c r="K17599" s="93" t="s">
        <v>4922</v>
      </c>
      <c r="L17599" s="14">
        <f>AND(vyberHrace&lt;&gt;"",ISNUMBER(SEARCH(vyberHrace,$B17599)))</f>
      </c>
      <c r="M17599" s="14">
        <f>AND($I17599=MID(kododd,1,2),$J17599=MID(kododd,3,3))</f>
      </c>
    </row>
    <row r="17600">
      <c r="A17600" s="95">
        <v>61989</v>
      </c>
      <c r="B17600" s="93" t="s">
        <v>28194</v>
      </c>
      <c r="C17600" s="93" t="s">
        <v>1471</v>
      </c>
      <c r="F17600" s="95">
        <v>23726253</v>
      </c>
      <c r="G17600" s="95">
        <v>250</v>
      </c>
      <c r="H17600" s="93" t="s">
        <v>8976</v>
      </c>
      <c r="I17600" s="93" t="s">
        <v>23896</v>
      </c>
      <c r="J17600" s="93" t="s">
        <v>20911</v>
      </c>
      <c r="K17600" s="93" t="s">
        <v>26144</v>
      </c>
      <c r="L17600" s="14">
        <f>AND(vyberHrace&lt;&gt;"",ISNUMBER(SEARCH(vyberHrace,$B17600)))</f>
      </c>
      <c r="M17600" s="14">
        <f>AND($I17600=MID(kododd,1,2),$J17600=MID(kododd,3,3))</f>
      </c>
    </row>
    <row r="17601">
      <c r="A17601" s="95">
        <v>37815</v>
      </c>
      <c r="B17601" s="93" t="s">
        <v>14273</v>
      </c>
      <c r="C17601" s="93" t="s">
        <v>1464</v>
      </c>
      <c r="D17601" s="95">
        <v>1261</v>
      </c>
      <c r="G17601" s="95">
        <v>0</v>
      </c>
      <c r="H17601" s="93" t="s">
        <v>8976</v>
      </c>
      <c r="I17601" s="93" t="s">
        <v>23896</v>
      </c>
      <c r="J17601" s="93" t="s">
        <v>20876</v>
      </c>
      <c r="K17601" s="93" t="s">
        <v>1965</v>
      </c>
      <c r="L17601" s="14">
        <f>AND(vyberHrace&lt;&gt;"",ISNUMBER(SEARCH(vyberHrace,$B17601)))</f>
      </c>
      <c r="M17601" s="14">
        <f>AND($I17601=MID(kododd,1,2),$J17601=MID(kododd,3,3))</f>
      </c>
    </row>
    <row r="17602">
      <c r="A17602" s="95">
        <v>62584</v>
      </c>
      <c r="B17602" s="93" t="s">
        <v>29410</v>
      </c>
      <c r="C17602" s="93" t="s">
        <v>1487</v>
      </c>
      <c r="G17602" s="95">
        <v>250</v>
      </c>
      <c r="H17602" s="93" t="s">
        <v>8976</v>
      </c>
      <c r="I17602" s="93" t="s">
        <v>23896</v>
      </c>
      <c r="J17602" s="93" t="s">
        <v>20874</v>
      </c>
      <c r="K17602" s="93" t="s">
        <v>1964</v>
      </c>
      <c r="L17602" s="14">
        <f>AND(vyberHrace&lt;&gt;"",ISNUMBER(SEARCH(vyberHrace,$B17602)))</f>
      </c>
      <c r="M17602" s="14">
        <f>AND($I17602=MID(kododd,1,2),$J17602=MID(kododd,3,3))</f>
      </c>
    </row>
    <row r="17603">
      <c r="A17603" s="95">
        <v>26564</v>
      </c>
      <c r="B17603" s="93" t="s">
        <v>14280</v>
      </c>
      <c r="C17603" s="93" t="s">
        <v>1461</v>
      </c>
      <c r="D17603" s="95">
        <v>1452</v>
      </c>
      <c r="G17603" s="95">
        <v>0</v>
      </c>
      <c r="H17603" s="93" t="s">
        <v>8976</v>
      </c>
      <c r="I17603" s="93" t="s">
        <v>23896</v>
      </c>
      <c r="J17603" s="93" t="s">
        <v>20947</v>
      </c>
      <c r="K17603" s="93" t="s">
        <v>11264</v>
      </c>
      <c r="L17603" s="14">
        <f>AND(vyberHrace&lt;&gt;"",ISNUMBER(SEARCH(vyberHrace,$B17603)))</f>
      </c>
      <c r="M17603" s="14">
        <f>AND($I17603=MID(kododd,1,2),$J17603=MID(kododd,3,3))</f>
      </c>
    </row>
    <row r="17604">
      <c r="A17604" s="95">
        <v>34309</v>
      </c>
      <c r="B17604" s="93" t="s">
        <v>14282</v>
      </c>
      <c r="C17604" s="93" t="s">
        <v>1421</v>
      </c>
      <c r="D17604" s="95">
        <v>1414</v>
      </c>
      <c r="G17604" s="95">
        <v>0</v>
      </c>
      <c r="H17604" s="93" t="s">
        <v>8976</v>
      </c>
      <c r="I17604" s="93" t="s">
        <v>23896</v>
      </c>
      <c r="J17604" s="93" t="s">
        <v>20959</v>
      </c>
      <c r="K17604" s="93" t="s">
        <v>5013</v>
      </c>
      <c r="L17604" s="14">
        <f>AND(vyberHrace&lt;&gt;"",ISNUMBER(SEARCH(vyberHrace,$B17604)))</f>
      </c>
      <c r="M17604" s="14">
        <f>AND($I17604=MID(kododd,1,2),$J17604=MID(kododd,3,3))</f>
      </c>
    </row>
    <row r="17605">
      <c r="A17605" s="95">
        <v>26392</v>
      </c>
      <c r="B17605" s="93" t="s">
        <v>14283</v>
      </c>
      <c r="C17605" s="93" t="s">
        <v>1403</v>
      </c>
      <c r="D17605" s="95">
        <v>1557</v>
      </c>
      <c r="E17605" s="95">
        <v>1786</v>
      </c>
      <c r="F17605" s="95">
        <v>23759348</v>
      </c>
      <c r="G17605" s="95">
        <v>0</v>
      </c>
      <c r="H17605" s="93" t="s">
        <v>8976</v>
      </c>
      <c r="I17605" s="93" t="s">
        <v>23896</v>
      </c>
      <c r="J17605" s="93" t="s">
        <v>20855</v>
      </c>
      <c r="K17605" s="93" t="s">
        <v>6857</v>
      </c>
      <c r="L17605" s="14">
        <f>AND(vyberHrace&lt;&gt;"",ISNUMBER(SEARCH(vyberHrace,$B17605)))</f>
      </c>
      <c r="M17605" s="14">
        <f>AND($I17605=MID(kododd,1,2),$J17605=MID(kododd,3,3))</f>
      </c>
    </row>
    <row r="17606">
      <c r="A17606" s="95">
        <v>908</v>
      </c>
      <c r="B17606" s="93" t="s">
        <v>14284</v>
      </c>
      <c r="C17606" s="93" t="s">
        <v>1437</v>
      </c>
      <c r="D17606" s="95">
        <v>2219</v>
      </c>
      <c r="E17606" s="95">
        <v>2260</v>
      </c>
      <c r="F17606" s="95">
        <v>309001</v>
      </c>
      <c r="G17606" s="95">
        <v>0</v>
      </c>
      <c r="H17606" s="93" t="s">
        <v>8976</v>
      </c>
      <c r="I17606" s="93" t="s">
        <v>23896</v>
      </c>
      <c r="J17606" s="93" t="s">
        <v>20927</v>
      </c>
      <c r="K17606" s="93" t="s">
        <v>1501</v>
      </c>
      <c r="L17606" s="14">
        <f>AND(vyberHrace&lt;&gt;"",ISNUMBER(SEARCH(vyberHrace,$B17606)))</f>
      </c>
      <c r="M17606" s="14">
        <f>AND($I17606=MID(kododd,1,2),$J17606=MID(kododd,3,3))</f>
      </c>
    </row>
    <row r="17607">
      <c r="A17607" s="95">
        <v>27310</v>
      </c>
      <c r="B17607" s="93" t="s">
        <v>16611</v>
      </c>
      <c r="C17607" s="93" t="s">
        <v>1415</v>
      </c>
      <c r="D17607" s="95">
        <v>1428</v>
      </c>
      <c r="G17607" s="95">
        <v>0</v>
      </c>
      <c r="H17607" s="93" t="s">
        <v>8976</v>
      </c>
      <c r="I17607" s="93" t="s">
        <v>23896</v>
      </c>
      <c r="J17607" s="93" t="s">
        <v>20849</v>
      </c>
      <c r="K17607" s="93" t="s">
        <v>1979</v>
      </c>
      <c r="L17607" s="14">
        <f>AND(vyberHrace&lt;&gt;"",ISNUMBER(SEARCH(vyberHrace,$B17607)))</f>
      </c>
      <c r="M17607" s="14">
        <f>AND($I17607=MID(kododd,1,2),$J17607=MID(kododd,3,3))</f>
      </c>
    </row>
    <row r="17608">
      <c r="A17608" s="95">
        <v>14657</v>
      </c>
      <c r="B17608" s="93" t="s">
        <v>16613</v>
      </c>
      <c r="C17608" s="93" t="s">
        <v>1465</v>
      </c>
      <c r="D17608" s="95">
        <v>1277</v>
      </c>
      <c r="G17608" s="95">
        <v>0</v>
      </c>
      <c r="H17608" s="93" t="s">
        <v>8976</v>
      </c>
      <c r="I17608" s="93" t="s">
        <v>23896</v>
      </c>
      <c r="J17608" s="93" t="s">
        <v>20849</v>
      </c>
      <c r="K17608" s="93" t="s">
        <v>1979</v>
      </c>
      <c r="L17608" s="14">
        <f>AND(vyberHrace&lt;&gt;"",ISNUMBER(SEARCH(vyberHrace,$B17608)))</f>
      </c>
      <c r="M17608" s="14">
        <f>AND($I17608=MID(kododd,1,2),$J17608=MID(kododd,3,3))</f>
      </c>
    </row>
    <row r="17609">
      <c r="A17609" s="95">
        <v>32770</v>
      </c>
      <c r="B17609" s="93" t="s">
        <v>16614</v>
      </c>
      <c r="C17609" s="93" t="s">
        <v>1442</v>
      </c>
      <c r="D17609" s="95">
        <v>1680</v>
      </c>
      <c r="E17609" s="95">
        <v>1791</v>
      </c>
      <c r="F17609" s="95">
        <v>349933</v>
      </c>
      <c r="G17609" s="95">
        <v>250</v>
      </c>
      <c r="H17609" s="93" t="s">
        <v>8976</v>
      </c>
      <c r="I17609" s="93" t="s">
        <v>23896</v>
      </c>
      <c r="J17609" s="93" t="s">
        <v>20855</v>
      </c>
      <c r="K17609" s="93" t="s">
        <v>6857</v>
      </c>
      <c r="L17609" s="14">
        <f>AND(vyberHrace&lt;&gt;"",ISNUMBER(SEARCH(vyberHrace,$B17609)))</f>
      </c>
      <c r="M17609" s="14">
        <f>AND($I17609=MID(kododd,1,2),$J17609=MID(kododd,3,3))</f>
      </c>
    </row>
    <row r="17610">
      <c r="A17610" s="95">
        <v>51102</v>
      </c>
      <c r="B17610" s="93" t="s">
        <v>6849</v>
      </c>
      <c r="C17610" s="93" t="s">
        <v>1420</v>
      </c>
      <c r="D17610" s="95">
        <v>1244</v>
      </c>
      <c r="E17610" s="95">
        <v>1435</v>
      </c>
      <c r="F17610" s="95">
        <v>23754478</v>
      </c>
      <c r="G17610" s="95">
        <v>250</v>
      </c>
      <c r="H17610" s="93" t="s">
        <v>8976</v>
      </c>
      <c r="I17610" s="93" t="s">
        <v>23896</v>
      </c>
      <c r="J17610" s="93" t="s">
        <v>20935</v>
      </c>
      <c r="K17610" s="93" t="s">
        <v>23916</v>
      </c>
      <c r="L17610" s="14">
        <f>AND(vyberHrace&lt;&gt;"",ISNUMBER(SEARCH(vyberHrace,$B17610)))</f>
      </c>
      <c r="M17610" s="14">
        <f>AND($I17610=MID(kododd,1,2),$J17610=MID(kododd,3,3))</f>
      </c>
    </row>
    <row r="17611">
      <c r="A17611" s="95">
        <v>51101</v>
      </c>
      <c r="B17611" s="93" t="s">
        <v>3509</v>
      </c>
      <c r="C17611" s="93" t="s">
        <v>1420</v>
      </c>
      <c r="D17611" s="95">
        <v>1199</v>
      </c>
      <c r="F17611" s="95">
        <v>23754486</v>
      </c>
      <c r="G17611" s="95">
        <v>250</v>
      </c>
      <c r="H17611" s="93" t="s">
        <v>8976</v>
      </c>
      <c r="I17611" s="93" t="s">
        <v>23896</v>
      </c>
      <c r="J17611" s="93" t="s">
        <v>20935</v>
      </c>
      <c r="K17611" s="93" t="s">
        <v>23916</v>
      </c>
      <c r="L17611" s="14">
        <f>AND(vyberHrace&lt;&gt;"",ISNUMBER(SEARCH(vyberHrace,$B17611)))</f>
      </c>
      <c r="M17611" s="14">
        <f>AND($I17611=MID(kododd,1,2),$J17611=MID(kododd,3,3))</f>
      </c>
    </row>
    <row r="17612">
      <c r="A17612" s="95">
        <v>54103</v>
      </c>
      <c r="B17612" s="93" t="s">
        <v>3509</v>
      </c>
      <c r="C17612" s="93" t="s">
        <v>1446</v>
      </c>
      <c r="D17612" s="95">
        <v>1131</v>
      </c>
      <c r="G17612" s="95">
        <v>250</v>
      </c>
      <c r="H17612" s="93" t="s">
        <v>8976</v>
      </c>
      <c r="I17612" s="93" t="s">
        <v>23896</v>
      </c>
      <c r="J17612" s="93" t="s">
        <v>20935</v>
      </c>
      <c r="K17612" s="93" t="s">
        <v>23916</v>
      </c>
      <c r="L17612" s="14">
        <f>AND(vyberHrace&lt;&gt;"",ISNUMBER(SEARCH(vyberHrace,$B17612)))</f>
      </c>
      <c r="M17612" s="14">
        <f>AND($I17612=MID(kododd,1,2),$J17612=MID(kododd,3,3))</f>
      </c>
    </row>
    <row r="17613">
      <c r="A17613" s="95">
        <v>22312</v>
      </c>
      <c r="B17613" s="93" t="s">
        <v>16627</v>
      </c>
      <c r="C17613" s="93" t="s">
        <v>1468</v>
      </c>
      <c r="D17613" s="95">
        <v>1342</v>
      </c>
      <c r="F17613" s="95">
        <v>23756730</v>
      </c>
      <c r="G17613" s="95">
        <v>250</v>
      </c>
      <c r="H17613" s="93" t="s">
        <v>8976</v>
      </c>
      <c r="I17613" s="93" t="s">
        <v>23896</v>
      </c>
      <c r="J17613" s="93" t="s">
        <v>20848</v>
      </c>
      <c r="K17613" s="93" t="s">
        <v>1502</v>
      </c>
      <c r="L17613" s="14">
        <f>AND(vyberHrace&lt;&gt;"",ISNUMBER(SEARCH(vyberHrace,$B17613)))</f>
      </c>
      <c r="M17613" s="14">
        <f>AND($I17613=MID(kododd,1,2),$J17613=MID(kododd,3,3))</f>
      </c>
    </row>
    <row r="17614">
      <c r="A17614" s="95">
        <v>59610</v>
      </c>
      <c r="B17614" s="93" t="s">
        <v>26000</v>
      </c>
      <c r="C17614" s="93" t="s">
        <v>1486</v>
      </c>
      <c r="G17614" s="95">
        <v>250</v>
      </c>
      <c r="H17614" s="93" t="s">
        <v>8976</v>
      </c>
      <c r="I17614" s="93" t="s">
        <v>23896</v>
      </c>
      <c r="J17614" s="93" t="s">
        <v>20886</v>
      </c>
      <c r="K17614" s="93" t="s">
        <v>4988</v>
      </c>
      <c r="L17614" s="14">
        <f>AND(vyberHrace&lt;&gt;"",ISNUMBER(SEARCH(vyberHrace,$B17614)))</f>
      </c>
      <c r="M17614" s="14">
        <f>AND($I17614=MID(kododd,1,2),$J17614=MID(kododd,3,3))</f>
      </c>
    </row>
    <row r="17615">
      <c r="A17615" s="95">
        <v>59607</v>
      </c>
      <c r="B17615" s="93" t="s">
        <v>25997</v>
      </c>
      <c r="C17615" s="93" t="s">
        <v>1459</v>
      </c>
      <c r="D17615" s="95">
        <v>1312</v>
      </c>
      <c r="F17615" s="95">
        <v>23784687</v>
      </c>
      <c r="G17615" s="95">
        <v>250</v>
      </c>
      <c r="H17615" s="93" t="s">
        <v>8976</v>
      </c>
      <c r="I17615" s="93" t="s">
        <v>23896</v>
      </c>
      <c r="J17615" s="93" t="s">
        <v>20859</v>
      </c>
      <c r="K17615" s="93" t="s">
        <v>28058</v>
      </c>
      <c r="L17615" s="14">
        <f>AND(vyberHrace&lt;&gt;"",ISNUMBER(SEARCH(vyberHrace,$B17615)))</f>
      </c>
      <c r="M17615" s="14">
        <f>AND($I17615=MID(kododd,1,2),$J17615=MID(kododd,3,3))</f>
      </c>
    </row>
    <row r="17616">
      <c r="A17616" s="95">
        <v>32897</v>
      </c>
      <c r="B17616" s="93" t="s">
        <v>16635</v>
      </c>
      <c r="C17616" s="93" t="s">
        <v>1398</v>
      </c>
      <c r="D17616" s="95">
        <v>1124</v>
      </c>
      <c r="G17616" s="95">
        <v>0</v>
      </c>
      <c r="H17616" s="93" t="s">
        <v>8976</v>
      </c>
      <c r="I17616" s="93" t="s">
        <v>23896</v>
      </c>
      <c r="J17616" s="93" t="s">
        <v>20848</v>
      </c>
      <c r="K17616" s="93" t="s">
        <v>1502</v>
      </c>
      <c r="L17616" s="14">
        <f>AND(vyberHrace&lt;&gt;"",ISNUMBER(SEARCH(vyberHrace,$B17616)))</f>
      </c>
      <c r="M17616" s="14">
        <f>AND($I17616=MID(kododd,1,2),$J17616=MID(kododd,3,3))</f>
      </c>
    </row>
    <row r="17617">
      <c r="A17617" s="95">
        <v>56682</v>
      </c>
      <c r="B17617" s="93" t="s">
        <v>22708</v>
      </c>
      <c r="C17617" s="93" t="s">
        <v>1400</v>
      </c>
      <c r="F17617" s="95">
        <v>23776820</v>
      </c>
      <c r="G17617" s="95">
        <v>0</v>
      </c>
      <c r="H17617" s="93" t="s">
        <v>8976</v>
      </c>
      <c r="I17617" s="93" t="s">
        <v>23896</v>
      </c>
      <c r="J17617" s="93" t="s">
        <v>20874</v>
      </c>
      <c r="K17617" s="93" t="s">
        <v>1964</v>
      </c>
      <c r="L17617" s="14">
        <f>AND(vyberHrace&lt;&gt;"",ISNUMBER(SEARCH(vyberHrace,$B17617)))</f>
      </c>
      <c r="M17617" s="14">
        <f>AND($I17617=MID(kododd,1,2),$J17617=MID(kododd,3,3))</f>
      </c>
    </row>
    <row r="17618">
      <c r="A17618" s="95">
        <v>4839</v>
      </c>
      <c r="B17618" s="93" t="s">
        <v>16652</v>
      </c>
      <c r="C17618" s="93" t="s">
        <v>1472</v>
      </c>
      <c r="D17618" s="95">
        <v>1383</v>
      </c>
      <c r="E17618" s="95">
        <v>1626</v>
      </c>
      <c r="F17618" s="95">
        <v>349640</v>
      </c>
      <c r="G17618" s="95">
        <v>250</v>
      </c>
      <c r="H17618" s="93" t="s">
        <v>8976</v>
      </c>
      <c r="I17618" s="93" t="s">
        <v>23896</v>
      </c>
      <c r="J17618" s="93" t="s">
        <v>21002</v>
      </c>
      <c r="K17618" s="93" t="s">
        <v>4931</v>
      </c>
      <c r="L17618" s="14">
        <f>AND(vyberHrace&lt;&gt;"",ISNUMBER(SEARCH(vyberHrace,$B17618)))</f>
      </c>
      <c r="M17618" s="14">
        <f>AND($I17618=MID(kododd,1,2),$J17618=MID(kododd,3,3))</f>
      </c>
    </row>
    <row r="17619">
      <c r="A17619" s="95">
        <v>35259</v>
      </c>
      <c r="B17619" s="93" t="s">
        <v>22678</v>
      </c>
      <c r="C17619" s="93" t="s">
        <v>1448</v>
      </c>
      <c r="D17619" s="95">
        <v>1506</v>
      </c>
      <c r="E17619" s="95">
        <v>1829</v>
      </c>
      <c r="F17619" s="95">
        <v>23770457</v>
      </c>
      <c r="G17619" s="95">
        <v>250</v>
      </c>
      <c r="H17619" s="93" t="s">
        <v>8976</v>
      </c>
      <c r="I17619" s="93" t="s">
        <v>23896</v>
      </c>
      <c r="J17619" s="93" t="s">
        <v>20997</v>
      </c>
      <c r="K17619" s="93" t="s">
        <v>7827</v>
      </c>
      <c r="L17619" s="14">
        <f>AND(vyberHrace&lt;&gt;"",ISNUMBER(SEARCH(vyberHrace,$B17619)))</f>
      </c>
      <c r="M17619" s="14">
        <f>AND($I17619=MID(kododd,1,2),$J17619=MID(kododd,3,3))</f>
      </c>
    </row>
    <row r="17620">
      <c r="A17620" s="95">
        <v>48959</v>
      </c>
      <c r="B17620" s="93" t="s">
        <v>16660</v>
      </c>
      <c r="C17620" s="93" t="s">
        <v>1416</v>
      </c>
      <c r="G17620" s="95">
        <v>0</v>
      </c>
      <c r="H17620" s="93" t="s">
        <v>8976</v>
      </c>
      <c r="I17620" s="93" t="s">
        <v>23896</v>
      </c>
      <c r="J17620" s="93" t="s">
        <v>20954</v>
      </c>
      <c r="K17620" s="93" t="s">
        <v>133</v>
      </c>
      <c r="L17620" s="14">
        <f>AND(vyberHrace&lt;&gt;"",ISNUMBER(SEARCH(vyberHrace,$B17620)))</f>
      </c>
      <c r="M17620" s="14">
        <f>AND($I17620=MID(kododd,1,2),$J17620=MID(kododd,3,3))</f>
      </c>
    </row>
    <row r="17621">
      <c r="A17621" s="95">
        <v>62891</v>
      </c>
      <c r="B17621" s="93" t="s">
        <v>29411</v>
      </c>
      <c r="C17621" s="93" t="s">
        <v>1412</v>
      </c>
      <c r="G17621" s="95">
        <v>250</v>
      </c>
      <c r="H17621" s="93" t="s">
        <v>8976</v>
      </c>
      <c r="I17621" s="93" t="s">
        <v>23896</v>
      </c>
      <c r="J17621" s="93" t="s">
        <v>20943</v>
      </c>
      <c r="K17621" s="93" t="s">
        <v>9089</v>
      </c>
      <c r="L17621" s="14">
        <f>AND(vyberHrace&lt;&gt;"",ISNUMBER(SEARCH(vyberHrace,$B17621)))</f>
      </c>
      <c r="M17621" s="14">
        <f>AND($I17621=MID(kododd,1,2),$J17621=MID(kododd,3,3))</f>
      </c>
    </row>
    <row r="17622">
      <c r="A17622" s="95">
        <v>29092</v>
      </c>
      <c r="B17622" s="93" t="s">
        <v>16670</v>
      </c>
      <c r="C17622" s="93" t="s">
        <v>1439</v>
      </c>
      <c r="D17622" s="95">
        <v>1705</v>
      </c>
      <c r="E17622" s="95">
        <v>1856</v>
      </c>
      <c r="F17622" s="95">
        <v>384046</v>
      </c>
      <c r="G17622" s="95">
        <v>250</v>
      </c>
      <c r="H17622" s="93" t="s">
        <v>8976</v>
      </c>
      <c r="I17622" s="93" t="s">
        <v>23896</v>
      </c>
      <c r="J17622" s="93" t="s">
        <v>20947</v>
      </c>
      <c r="K17622" s="93" t="s">
        <v>11264</v>
      </c>
      <c r="L17622" s="14">
        <f>AND(vyberHrace&lt;&gt;"",ISNUMBER(SEARCH(vyberHrace,$B17622)))</f>
      </c>
      <c r="M17622" s="14">
        <f>AND($I17622=MID(kododd,1,2),$J17622=MID(kododd,3,3))</f>
      </c>
    </row>
    <row r="17623">
      <c r="A17623" s="95">
        <v>11644</v>
      </c>
      <c r="B17623" s="93" t="s">
        <v>10508</v>
      </c>
      <c r="C17623" s="93" t="s">
        <v>1441</v>
      </c>
      <c r="D17623" s="95">
        <v>1332</v>
      </c>
      <c r="G17623" s="95">
        <v>0</v>
      </c>
      <c r="H17623" s="93" t="s">
        <v>8976</v>
      </c>
      <c r="I17623" s="93" t="s">
        <v>23896</v>
      </c>
      <c r="J17623" s="93" t="s">
        <v>20923</v>
      </c>
      <c r="K17623" s="93" t="s">
        <v>5569</v>
      </c>
      <c r="L17623" s="14">
        <f>AND(vyberHrace&lt;&gt;"",ISNUMBER(SEARCH(vyberHrace,$B17623)))</f>
      </c>
      <c r="M17623" s="14">
        <f>AND($I17623=MID(kododd,1,2),$J17623=MID(kododd,3,3))</f>
      </c>
    </row>
    <row r="17624">
      <c r="A17624" s="95">
        <v>63909</v>
      </c>
      <c r="B17624" s="93" t="s">
        <v>30115</v>
      </c>
      <c r="C17624" s="93" t="s">
        <v>1450</v>
      </c>
      <c r="D17624" s="95">
        <v>80445</v>
      </c>
      <c r="E17624" s="95">
        <v>80445</v>
      </c>
      <c r="G17624" s="95">
        <v>250</v>
      </c>
      <c r="H17624" s="93" t="s">
        <v>8976</v>
      </c>
      <c r="I17624" s="93" t="s">
        <v>23896</v>
      </c>
      <c r="J17624" s="93" t="s">
        <v>20935</v>
      </c>
      <c r="K17624" s="93" t="s">
        <v>23916</v>
      </c>
      <c r="L17624" s="14">
        <f>AND(vyberHrace&lt;&gt;"",ISNUMBER(SEARCH(vyberHrace,$B17624)))</f>
      </c>
      <c r="M17624" s="14">
        <f>AND($I17624=MID(kododd,1,2),$J17624=MID(kododd,3,3))</f>
      </c>
    </row>
    <row r="17625">
      <c r="A17625" s="95">
        <v>62623</v>
      </c>
      <c r="B17625" s="93" t="s">
        <v>29412</v>
      </c>
      <c r="C17625" s="93" t="s">
        <v>1488</v>
      </c>
      <c r="G17625" s="95">
        <v>250</v>
      </c>
      <c r="H17625" s="93" t="s">
        <v>8976</v>
      </c>
      <c r="I17625" s="93" t="s">
        <v>23896</v>
      </c>
      <c r="J17625" s="93" t="s">
        <v>23414</v>
      </c>
      <c r="K17625" s="93" t="s">
        <v>21379</v>
      </c>
      <c r="L17625" s="14">
        <f>AND(vyberHrace&lt;&gt;"",ISNUMBER(SEARCH(vyberHrace,$B17625)))</f>
      </c>
      <c r="M17625" s="14">
        <f>AND($I17625=MID(kododd,1,2),$J17625=MID(kododd,3,3))</f>
      </c>
    </row>
    <row r="17626">
      <c r="A17626" s="95">
        <v>5557</v>
      </c>
      <c r="B17626" s="93" t="s">
        <v>8569</v>
      </c>
      <c r="C17626" s="93" t="s">
        <v>1449</v>
      </c>
      <c r="D17626" s="95">
        <v>1859</v>
      </c>
      <c r="E17626" s="95">
        <v>1956</v>
      </c>
      <c r="F17626" s="95">
        <v>335150</v>
      </c>
      <c r="G17626" s="95">
        <v>250</v>
      </c>
      <c r="H17626" s="93" t="s">
        <v>8976</v>
      </c>
      <c r="I17626" s="93" t="s">
        <v>23896</v>
      </c>
      <c r="J17626" s="93" t="s">
        <v>21023</v>
      </c>
      <c r="K17626" s="93" t="s">
        <v>5023</v>
      </c>
      <c r="L17626" s="14">
        <f>AND(vyberHrace&lt;&gt;"",ISNUMBER(SEARCH(vyberHrace,$B17626)))</f>
      </c>
      <c r="M17626" s="14">
        <f>AND($I17626=MID(kododd,1,2),$J17626=MID(kododd,3,3))</f>
      </c>
    </row>
    <row r="17627">
      <c r="A17627" s="95">
        <v>38989</v>
      </c>
      <c r="B17627" s="93" t="s">
        <v>8578</v>
      </c>
      <c r="C17627" s="93" t="s">
        <v>1435</v>
      </c>
      <c r="D17627" s="95">
        <v>1570</v>
      </c>
      <c r="G17627" s="95">
        <v>0</v>
      </c>
      <c r="H17627" s="93" t="s">
        <v>8976</v>
      </c>
      <c r="I17627" s="93" t="s">
        <v>23896</v>
      </c>
      <c r="J17627" s="93" t="s">
        <v>20848</v>
      </c>
      <c r="K17627" s="93" t="s">
        <v>1502</v>
      </c>
      <c r="L17627" s="14">
        <f>AND(vyberHrace&lt;&gt;"",ISNUMBER(SEARCH(vyberHrace,$B17627)))</f>
      </c>
      <c r="M17627" s="14">
        <f>AND($I17627=MID(kododd,1,2),$J17627=MID(kododd,3,3))</f>
      </c>
    </row>
    <row r="17628">
      <c r="A17628" s="95">
        <v>59345</v>
      </c>
      <c r="B17628" s="93" t="s">
        <v>25765</v>
      </c>
      <c r="C17628" s="93" t="s">
        <v>1411</v>
      </c>
      <c r="D17628" s="95">
        <v>1012</v>
      </c>
      <c r="F17628" s="95">
        <v>23796910</v>
      </c>
      <c r="G17628" s="95">
        <v>250</v>
      </c>
      <c r="H17628" s="93" t="s">
        <v>8976</v>
      </c>
      <c r="I17628" s="93" t="s">
        <v>23896</v>
      </c>
      <c r="J17628" s="93" t="s">
        <v>20935</v>
      </c>
      <c r="K17628" s="93" t="s">
        <v>23916</v>
      </c>
      <c r="L17628" s="14">
        <f>AND(vyberHrace&lt;&gt;"",ISNUMBER(SEARCH(vyberHrace,$B17628)))</f>
      </c>
      <c r="M17628" s="14">
        <f>AND($I17628=MID(kododd,1,2),$J17628=MID(kododd,3,3))</f>
      </c>
    </row>
    <row r="17629">
      <c r="A17629" s="95">
        <v>13727</v>
      </c>
      <c r="B17629" s="93" t="s">
        <v>16838</v>
      </c>
      <c r="C17629" s="93" t="s">
        <v>1453</v>
      </c>
      <c r="D17629" s="95">
        <v>1601</v>
      </c>
      <c r="G17629" s="95">
        <v>0</v>
      </c>
      <c r="H17629" s="93" t="s">
        <v>8976</v>
      </c>
      <c r="I17629" s="93" t="s">
        <v>23896</v>
      </c>
      <c r="J17629" s="93" t="s">
        <v>20959</v>
      </c>
      <c r="K17629" s="93" t="s">
        <v>5013</v>
      </c>
      <c r="L17629" s="14">
        <f>AND(vyberHrace&lt;&gt;"",ISNUMBER(SEARCH(vyberHrace,$B17629)))</f>
      </c>
      <c r="M17629" s="14">
        <f>AND($I17629=MID(kododd,1,2),$J17629=MID(kododd,3,3))</f>
      </c>
    </row>
    <row r="17630">
      <c r="A17630" s="95">
        <v>2409</v>
      </c>
      <c r="B17630" s="93" t="s">
        <v>16855</v>
      </c>
      <c r="C17630" s="93" t="s">
        <v>1417</v>
      </c>
      <c r="D17630" s="95">
        <v>2034</v>
      </c>
      <c r="E17630" s="95">
        <v>2039</v>
      </c>
      <c r="F17630" s="95">
        <v>317217</v>
      </c>
      <c r="G17630" s="95">
        <v>250</v>
      </c>
      <c r="H17630" s="93" t="s">
        <v>8976</v>
      </c>
      <c r="I17630" s="93" t="s">
        <v>23896</v>
      </c>
      <c r="J17630" s="93" t="s">
        <v>20926</v>
      </c>
      <c r="K17630" s="93" t="s">
        <v>11249</v>
      </c>
      <c r="L17630" s="14">
        <f>AND(vyberHrace&lt;&gt;"",ISNUMBER(SEARCH(vyberHrace,$B17630)))</f>
      </c>
      <c r="M17630" s="14">
        <f>AND($I17630=MID(kododd,1,2),$J17630=MID(kododd,3,3))</f>
      </c>
    </row>
    <row r="17631">
      <c r="A17631" s="95">
        <v>46525</v>
      </c>
      <c r="B17631" s="93" t="s">
        <v>16857</v>
      </c>
      <c r="C17631" s="93" t="s">
        <v>1410</v>
      </c>
      <c r="D17631" s="95">
        <v>1307</v>
      </c>
      <c r="E17631" s="95">
        <v>1661</v>
      </c>
      <c r="F17631" s="95">
        <v>23758228</v>
      </c>
      <c r="G17631" s="95">
        <v>250</v>
      </c>
      <c r="H17631" s="93" t="s">
        <v>8976</v>
      </c>
      <c r="I17631" s="93" t="s">
        <v>23896</v>
      </c>
      <c r="J17631" s="93" t="s">
        <v>20923</v>
      </c>
      <c r="K17631" s="93" t="s">
        <v>5569</v>
      </c>
      <c r="L17631" s="14">
        <f>AND(vyberHrace&lt;&gt;"",ISNUMBER(SEARCH(vyberHrace,$B17631)))</f>
      </c>
      <c r="M17631" s="14">
        <f>AND($I17631=MID(kododd,1,2),$J17631=MID(kododd,3,3))</f>
      </c>
    </row>
    <row r="17632">
      <c r="A17632" s="95">
        <v>63023</v>
      </c>
      <c r="B17632" s="93" t="s">
        <v>20468</v>
      </c>
      <c r="C17632" s="93" t="s">
        <v>1488</v>
      </c>
      <c r="G17632" s="95">
        <v>250</v>
      </c>
      <c r="H17632" s="93" t="s">
        <v>8976</v>
      </c>
      <c r="I17632" s="93" t="s">
        <v>23896</v>
      </c>
      <c r="J17632" s="93" t="s">
        <v>20997</v>
      </c>
      <c r="K17632" s="93" t="s">
        <v>7827</v>
      </c>
      <c r="L17632" s="14">
        <f>AND(vyberHrace&lt;&gt;"",ISNUMBER(SEARCH(vyberHrace,$B17632)))</f>
      </c>
      <c r="M17632" s="14">
        <f>AND($I17632=MID(kododd,1,2),$J17632=MID(kododd,3,3))</f>
      </c>
    </row>
    <row r="17633">
      <c r="A17633" s="95">
        <v>62359</v>
      </c>
      <c r="B17633" s="93" t="s">
        <v>21274</v>
      </c>
      <c r="C17633" s="93" t="s">
        <v>1407</v>
      </c>
      <c r="F17633" s="95">
        <v>23799218</v>
      </c>
      <c r="G17633" s="95">
        <v>0</v>
      </c>
      <c r="H17633" s="93" t="s">
        <v>8976</v>
      </c>
      <c r="I17633" s="93" t="s">
        <v>23896</v>
      </c>
      <c r="J17633" s="93" t="s">
        <v>23412</v>
      </c>
      <c r="K17633" s="93" t="s">
        <v>21367</v>
      </c>
      <c r="L17633" s="14">
        <f>AND(vyberHrace&lt;&gt;"",ISNUMBER(SEARCH(vyberHrace,$B17633)))</f>
      </c>
      <c r="M17633" s="14">
        <f>AND($I17633=MID(kododd,1,2),$J17633=MID(kododd,3,3))</f>
      </c>
    </row>
    <row r="17634">
      <c r="A17634" s="95">
        <v>61101</v>
      </c>
      <c r="B17634" s="93" t="s">
        <v>21275</v>
      </c>
      <c r="C17634" s="93" t="s">
        <v>1424</v>
      </c>
      <c r="G17634" s="95">
        <v>250</v>
      </c>
      <c r="H17634" s="93" t="s">
        <v>8976</v>
      </c>
      <c r="I17634" s="93" t="s">
        <v>23896</v>
      </c>
      <c r="J17634" s="93" t="s">
        <v>20997</v>
      </c>
      <c r="K17634" s="93" t="s">
        <v>7827</v>
      </c>
      <c r="L17634" s="14">
        <f>AND(vyberHrace&lt;&gt;"",ISNUMBER(SEARCH(vyberHrace,$B17634)))</f>
      </c>
      <c r="M17634" s="14">
        <f>AND($I17634=MID(kododd,1,2),$J17634=MID(kododd,3,3))</f>
      </c>
    </row>
    <row r="17635">
      <c r="A17635" s="95">
        <v>27707</v>
      </c>
      <c r="B17635" s="93" t="s">
        <v>21281</v>
      </c>
      <c r="C17635" s="93" t="s">
        <v>1451</v>
      </c>
      <c r="D17635" s="95">
        <v>1881</v>
      </c>
      <c r="G17635" s="95">
        <v>0</v>
      </c>
      <c r="H17635" s="93" t="s">
        <v>8976</v>
      </c>
      <c r="I17635" s="93" t="s">
        <v>23896</v>
      </c>
      <c r="J17635" s="93" t="s">
        <v>20864</v>
      </c>
      <c r="K17635" s="93" t="s">
        <v>26135</v>
      </c>
      <c r="L17635" s="14">
        <f>AND(vyberHrace&lt;&gt;"",ISNUMBER(SEARCH(vyberHrace,$B17635)))</f>
      </c>
      <c r="M17635" s="14">
        <f>AND($I17635=MID(kododd,1,2),$J17635=MID(kododd,3,3))</f>
      </c>
    </row>
    <row r="17636">
      <c r="A17636" s="95">
        <v>34800</v>
      </c>
      <c r="B17636" s="93" t="s">
        <v>21282</v>
      </c>
      <c r="C17636" s="93" t="s">
        <v>1438</v>
      </c>
      <c r="D17636" s="95">
        <v>1100</v>
      </c>
      <c r="G17636" s="95">
        <v>0</v>
      </c>
      <c r="H17636" s="93" t="s">
        <v>8976</v>
      </c>
      <c r="I17636" s="93" t="s">
        <v>23896</v>
      </c>
      <c r="J17636" s="93" t="s">
        <v>20875</v>
      </c>
      <c r="K17636" s="93" t="s">
        <v>5609</v>
      </c>
      <c r="L17636" s="14">
        <f>AND(vyberHrace&lt;&gt;"",ISNUMBER(SEARCH(vyberHrace,$B17636)))</f>
      </c>
      <c r="M17636" s="14">
        <f>AND($I17636=MID(kododd,1,2),$J17636=MID(kododd,3,3))</f>
      </c>
    </row>
    <row r="17637">
      <c r="A17637" s="95">
        <v>53447</v>
      </c>
      <c r="B17637" s="93" t="s">
        <v>20701</v>
      </c>
      <c r="C17637" s="93" t="s">
        <v>1406</v>
      </c>
      <c r="D17637" s="95">
        <v>1651</v>
      </c>
      <c r="E17637" s="95">
        <v>1784</v>
      </c>
      <c r="F17637" s="95">
        <v>23770724</v>
      </c>
      <c r="G17637" s="95">
        <v>250</v>
      </c>
      <c r="H17637" s="93" t="s">
        <v>8976</v>
      </c>
      <c r="I17637" s="93" t="s">
        <v>23896</v>
      </c>
      <c r="J17637" s="93" t="s">
        <v>20975</v>
      </c>
      <c r="K17637" s="93" t="s">
        <v>4922</v>
      </c>
      <c r="L17637" s="14">
        <f>AND(vyberHrace&lt;&gt;"",ISNUMBER(SEARCH(vyberHrace,$B17637)))</f>
      </c>
      <c r="M17637" s="14">
        <f>AND($I17637=MID(kododd,1,2),$J17637=MID(kododd,3,3))</f>
      </c>
    </row>
    <row r="17638">
      <c r="A17638" s="95">
        <v>58633</v>
      </c>
      <c r="B17638" s="93" t="s">
        <v>25121</v>
      </c>
      <c r="C17638" s="93" t="s">
        <v>1420</v>
      </c>
      <c r="D17638" s="95">
        <v>1178</v>
      </c>
      <c r="G17638" s="95">
        <v>250</v>
      </c>
      <c r="H17638" s="93" t="s">
        <v>8976</v>
      </c>
      <c r="I17638" s="93" t="s">
        <v>23896</v>
      </c>
      <c r="J17638" s="93" t="s">
        <v>20946</v>
      </c>
      <c r="K17638" s="93" t="s">
        <v>7807</v>
      </c>
      <c r="L17638" s="14">
        <f>AND(vyberHrace&lt;&gt;"",ISNUMBER(SEARCH(vyberHrace,$B17638)))</f>
      </c>
      <c r="M17638" s="14">
        <f>AND($I17638=MID(kododd,1,2),$J17638=MID(kododd,3,3))</f>
      </c>
    </row>
    <row r="17639">
      <c r="A17639" s="95">
        <v>62738</v>
      </c>
      <c r="B17639" s="93" t="s">
        <v>29413</v>
      </c>
      <c r="C17639" s="93" t="s">
        <v>1420</v>
      </c>
      <c r="G17639" s="95">
        <v>250</v>
      </c>
      <c r="H17639" s="93" t="s">
        <v>8976</v>
      </c>
      <c r="I17639" s="93" t="s">
        <v>23896</v>
      </c>
      <c r="J17639" s="93" t="s">
        <v>20897</v>
      </c>
      <c r="K17639" s="93" t="s">
        <v>5617</v>
      </c>
      <c r="L17639" s="14">
        <f>AND(vyberHrace&lt;&gt;"",ISNUMBER(SEARCH(vyberHrace,$B17639)))</f>
      </c>
      <c r="M17639" s="14">
        <f>AND($I17639=MID(kododd,1,2),$J17639=MID(kododd,3,3))</f>
      </c>
    </row>
    <row r="17640">
      <c r="A17640" s="95">
        <v>59350</v>
      </c>
      <c r="B17640" s="93" t="s">
        <v>25770</v>
      </c>
      <c r="C17640" s="93" t="s">
        <v>1450</v>
      </c>
      <c r="G17640" s="95">
        <v>250</v>
      </c>
      <c r="H17640" s="93" t="s">
        <v>8976</v>
      </c>
      <c r="I17640" s="93" t="s">
        <v>23896</v>
      </c>
      <c r="J17640" s="93" t="s">
        <v>21029</v>
      </c>
      <c r="K17640" s="93" t="s">
        <v>23953</v>
      </c>
      <c r="L17640" s="14">
        <f>AND(vyberHrace&lt;&gt;"",ISNUMBER(SEARCH(vyberHrace,$B17640)))</f>
      </c>
      <c r="M17640" s="14">
        <f>AND($I17640=MID(kododd,1,2),$J17640=MID(kododd,3,3))</f>
      </c>
    </row>
    <row r="17641">
      <c r="A17641" s="95">
        <v>51171</v>
      </c>
      <c r="B17641" s="93" t="s">
        <v>4973</v>
      </c>
      <c r="C17641" s="93" t="s">
        <v>1406</v>
      </c>
      <c r="D17641" s="95">
        <v>1001</v>
      </c>
      <c r="F17641" s="95">
        <v>23736160</v>
      </c>
      <c r="G17641" s="95">
        <v>0</v>
      </c>
      <c r="H17641" s="93" t="s">
        <v>8976</v>
      </c>
      <c r="I17641" s="93" t="s">
        <v>23896</v>
      </c>
      <c r="J17641" s="93" t="s">
        <v>20874</v>
      </c>
      <c r="K17641" s="93" t="s">
        <v>1964</v>
      </c>
      <c r="L17641" s="14">
        <f>AND(vyberHrace&lt;&gt;"",ISNUMBER(SEARCH(vyberHrace,$B17641)))</f>
      </c>
      <c r="M17641" s="14">
        <f>AND($I17641=MID(kododd,1,2),$J17641=MID(kododd,3,3))</f>
      </c>
    </row>
    <row r="17642">
      <c r="A17642" s="95">
        <v>51173</v>
      </c>
      <c r="B17642" s="93" t="s">
        <v>4974</v>
      </c>
      <c r="C17642" s="93" t="s">
        <v>1412</v>
      </c>
      <c r="D17642" s="95">
        <v>1100</v>
      </c>
      <c r="F17642" s="95">
        <v>23736178</v>
      </c>
      <c r="G17642" s="95">
        <v>0</v>
      </c>
      <c r="H17642" s="93" t="s">
        <v>8976</v>
      </c>
      <c r="I17642" s="93" t="s">
        <v>23896</v>
      </c>
      <c r="J17642" s="93" t="s">
        <v>20874</v>
      </c>
      <c r="K17642" s="93" t="s">
        <v>1964</v>
      </c>
      <c r="L17642" s="14">
        <f>AND(vyberHrace&lt;&gt;"",ISNUMBER(SEARCH(vyberHrace,$B17642)))</f>
      </c>
      <c r="M17642" s="14">
        <f>AND($I17642=MID(kododd,1,2),$J17642=MID(kododd,3,3))</f>
      </c>
    </row>
    <row r="17643">
      <c r="A17643" s="95">
        <v>51172</v>
      </c>
      <c r="B17643" s="93" t="s">
        <v>4975</v>
      </c>
      <c r="C17643" s="93" t="s">
        <v>1420</v>
      </c>
      <c r="F17643" s="95">
        <v>23742984</v>
      </c>
      <c r="G17643" s="95">
        <v>0</v>
      </c>
      <c r="H17643" s="93" t="s">
        <v>8976</v>
      </c>
      <c r="I17643" s="93" t="s">
        <v>23896</v>
      </c>
      <c r="J17643" s="93" t="s">
        <v>20874</v>
      </c>
      <c r="K17643" s="93" t="s">
        <v>1964</v>
      </c>
      <c r="L17643" s="14">
        <f>AND(vyberHrace&lt;&gt;"",ISNUMBER(SEARCH(vyberHrace,$B17643)))</f>
      </c>
      <c r="M17643" s="14">
        <f>AND($I17643=MID(kododd,1,2),$J17643=MID(kododd,3,3))</f>
      </c>
    </row>
    <row r="17644">
      <c r="A17644" s="95">
        <v>54662</v>
      </c>
      <c r="B17644" s="93" t="s">
        <v>929</v>
      </c>
      <c r="C17644" s="93" t="s">
        <v>1412</v>
      </c>
      <c r="G17644" s="95">
        <v>0</v>
      </c>
      <c r="H17644" s="93" t="s">
        <v>8976</v>
      </c>
      <c r="I17644" s="93" t="s">
        <v>23896</v>
      </c>
      <c r="J17644" s="93" t="s">
        <v>20946</v>
      </c>
      <c r="K17644" s="93" t="s">
        <v>7807</v>
      </c>
      <c r="L17644" s="14">
        <f>AND(vyberHrace&lt;&gt;"",ISNUMBER(SEARCH(vyberHrace,$B17644)))</f>
      </c>
      <c r="M17644" s="14">
        <f>AND($I17644=MID(kododd,1,2),$J17644=MID(kododd,3,3))</f>
      </c>
    </row>
    <row r="17645">
      <c r="A17645" s="95">
        <v>63386</v>
      </c>
      <c r="B17645" s="93" t="s">
        <v>10409</v>
      </c>
      <c r="C17645" s="93" t="s">
        <v>1422</v>
      </c>
      <c r="G17645" s="95">
        <v>250</v>
      </c>
      <c r="H17645" s="93" t="s">
        <v>8976</v>
      </c>
      <c r="I17645" s="93" t="s">
        <v>23896</v>
      </c>
      <c r="J17645" s="93" t="s">
        <v>20942</v>
      </c>
      <c r="K17645" s="93" t="s">
        <v>5629</v>
      </c>
      <c r="L17645" s="14">
        <f>AND(vyberHrace&lt;&gt;"",ISNUMBER(SEARCH(vyberHrace,$B17645)))</f>
      </c>
      <c r="M17645" s="14">
        <f>AND($I17645=MID(kododd,1,2),$J17645=MID(kododd,3,3))</f>
      </c>
    </row>
    <row r="17646">
      <c r="A17646" s="95">
        <v>44004</v>
      </c>
      <c r="B17646" s="93" t="s">
        <v>21315</v>
      </c>
      <c r="C17646" s="93" t="s">
        <v>1400</v>
      </c>
      <c r="G17646" s="95">
        <v>0</v>
      </c>
      <c r="H17646" s="93" t="s">
        <v>8976</v>
      </c>
      <c r="I17646" s="93" t="s">
        <v>23896</v>
      </c>
      <c r="J17646" s="93" t="s">
        <v>20954</v>
      </c>
      <c r="K17646" s="93" t="s">
        <v>133</v>
      </c>
      <c r="L17646" s="14">
        <f>AND(vyberHrace&lt;&gt;"",ISNUMBER(SEARCH(vyberHrace,$B17646)))</f>
      </c>
      <c r="M17646" s="14">
        <f>AND($I17646=MID(kododd,1,2),$J17646=MID(kododd,3,3))</f>
      </c>
    </row>
    <row r="17647">
      <c r="A17647" s="95">
        <v>56155</v>
      </c>
      <c r="B17647" s="93" t="s">
        <v>22709</v>
      </c>
      <c r="C17647" s="93" t="s">
        <v>1411</v>
      </c>
      <c r="G17647" s="95">
        <v>0</v>
      </c>
      <c r="H17647" s="93" t="s">
        <v>8976</v>
      </c>
      <c r="I17647" s="93" t="s">
        <v>23896</v>
      </c>
      <c r="J17647" s="93" t="s">
        <v>20874</v>
      </c>
      <c r="K17647" s="93" t="s">
        <v>1964</v>
      </c>
      <c r="L17647" s="14">
        <f>AND(vyberHrace&lt;&gt;"",ISNUMBER(SEARCH(vyberHrace,$B17647)))</f>
      </c>
      <c r="M17647" s="14">
        <f>AND($I17647=MID(kododd,1,2),$J17647=MID(kododd,3,3))</f>
      </c>
    </row>
    <row r="17648">
      <c r="A17648" s="95">
        <v>42360</v>
      </c>
      <c r="B17648" s="93" t="s">
        <v>21323</v>
      </c>
      <c r="C17648" s="93" t="s">
        <v>1446</v>
      </c>
      <c r="D17648" s="95">
        <v>1548</v>
      </c>
      <c r="E17648" s="95">
        <v>1770</v>
      </c>
      <c r="F17648" s="95">
        <v>23718501</v>
      </c>
      <c r="G17648" s="95">
        <v>0</v>
      </c>
      <c r="H17648" s="93" t="s">
        <v>8976</v>
      </c>
      <c r="I17648" s="93" t="s">
        <v>23896</v>
      </c>
      <c r="J17648" s="93" t="s">
        <v>20949</v>
      </c>
      <c r="K17648" s="93" t="s">
        <v>5012</v>
      </c>
      <c r="L17648" s="14">
        <f>AND(vyberHrace&lt;&gt;"",ISNUMBER(SEARCH(vyberHrace,$B17648)))</f>
      </c>
      <c r="M17648" s="14">
        <f>AND($I17648=MID(kododd,1,2),$J17648=MID(kododd,3,3))</f>
      </c>
    </row>
    <row r="17649">
      <c r="A17649" s="95">
        <v>62024</v>
      </c>
      <c r="B17649" s="93" t="s">
        <v>28226</v>
      </c>
      <c r="C17649" s="93" t="s">
        <v>24215</v>
      </c>
      <c r="G17649" s="95">
        <v>250</v>
      </c>
      <c r="H17649" s="93" t="s">
        <v>8976</v>
      </c>
      <c r="I17649" s="93" t="s">
        <v>23896</v>
      </c>
      <c r="J17649" s="93" t="s">
        <v>20935</v>
      </c>
      <c r="K17649" s="93" t="s">
        <v>23916</v>
      </c>
      <c r="L17649" s="14">
        <f>AND(vyberHrace&lt;&gt;"",ISNUMBER(SEARCH(vyberHrace,$B17649)))</f>
      </c>
      <c r="M17649" s="14">
        <f>AND($I17649=MID(kododd,1,2),$J17649=MID(kododd,3,3))</f>
      </c>
    </row>
    <row r="17650">
      <c r="A17650" s="95">
        <v>58902</v>
      </c>
      <c r="B17650" s="93" t="s">
        <v>25366</v>
      </c>
      <c r="C17650" s="93" t="s">
        <v>1411</v>
      </c>
      <c r="G17650" s="95">
        <v>0</v>
      </c>
      <c r="H17650" s="93" t="s">
        <v>8976</v>
      </c>
      <c r="I17650" s="93" t="s">
        <v>23896</v>
      </c>
      <c r="J17650" s="93" t="s">
        <v>20927</v>
      </c>
      <c r="K17650" s="93" t="s">
        <v>1501</v>
      </c>
      <c r="L17650" s="14">
        <f>AND(vyberHrace&lt;&gt;"",ISNUMBER(SEARCH(vyberHrace,$B17650)))</f>
      </c>
      <c r="M17650" s="14">
        <f>AND($I17650=MID(kododd,1,2),$J17650=MID(kododd,3,3))</f>
      </c>
    </row>
    <row r="17651">
      <c r="A17651" s="95">
        <v>29384</v>
      </c>
      <c r="B17651" s="93" t="s">
        <v>20705</v>
      </c>
      <c r="C17651" s="93" t="s">
        <v>1454</v>
      </c>
      <c r="D17651" s="95">
        <v>1097</v>
      </c>
      <c r="G17651" s="95">
        <v>0</v>
      </c>
      <c r="H17651" s="93" t="s">
        <v>8976</v>
      </c>
      <c r="I17651" s="93" t="s">
        <v>23896</v>
      </c>
      <c r="J17651" s="93" t="s">
        <v>20848</v>
      </c>
      <c r="K17651" s="93" t="s">
        <v>1502</v>
      </c>
      <c r="L17651" s="14">
        <f>AND(vyberHrace&lt;&gt;"",ISNUMBER(SEARCH(vyberHrace,$B17651)))</f>
      </c>
      <c r="M17651" s="14">
        <f>AND($I17651=MID(kododd,1,2),$J17651=MID(kododd,3,3))</f>
      </c>
    </row>
    <row r="17652">
      <c r="A17652" s="95">
        <v>62234</v>
      </c>
      <c r="B17652" s="93" t="s">
        <v>2475</v>
      </c>
      <c r="C17652" s="93" t="s">
        <v>1422</v>
      </c>
      <c r="D17652" s="95">
        <v>1197</v>
      </c>
      <c r="E17652" s="95">
        <v>1596</v>
      </c>
      <c r="F17652" s="95">
        <v>571005072</v>
      </c>
      <c r="G17652" s="95">
        <v>250</v>
      </c>
      <c r="H17652" s="93" t="s">
        <v>8976</v>
      </c>
      <c r="I17652" s="93" t="s">
        <v>23896</v>
      </c>
      <c r="J17652" s="93" t="s">
        <v>20874</v>
      </c>
      <c r="K17652" s="93" t="s">
        <v>1964</v>
      </c>
      <c r="L17652" s="14">
        <f>AND(vyberHrace&lt;&gt;"",ISNUMBER(SEARCH(vyberHrace,$B17652)))</f>
      </c>
      <c r="M17652" s="14">
        <f>AND($I17652=MID(kododd,1,2),$J17652=MID(kododd,3,3))</f>
      </c>
    </row>
    <row r="17653">
      <c r="A17653" s="95">
        <v>51112</v>
      </c>
      <c r="B17653" s="93" t="s">
        <v>7102</v>
      </c>
      <c r="C17653" s="93" t="s">
        <v>1427</v>
      </c>
      <c r="G17653" s="95">
        <v>0</v>
      </c>
      <c r="H17653" s="93" t="s">
        <v>8976</v>
      </c>
      <c r="I17653" s="93" t="s">
        <v>23896</v>
      </c>
      <c r="J17653" s="93" t="s">
        <v>20858</v>
      </c>
      <c r="K17653" s="93" t="s">
        <v>2040</v>
      </c>
      <c r="L17653" s="14">
        <f>AND(vyberHrace&lt;&gt;"",ISNUMBER(SEARCH(vyberHrace,$B17653)))</f>
      </c>
      <c r="M17653" s="14">
        <f>AND($I17653=MID(kododd,1,2),$J17653=MID(kododd,3,3))</f>
      </c>
    </row>
    <row r="17654">
      <c r="A17654" s="95">
        <v>39654</v>
      </c>
      <c r="B17654" s="93" t="s">
        <v>12890</v>
      </c>
      <c r="C17654" s="93" t="s">
        <v>1399</v>
      </c>
      <c r="D17654" s="95">
        <v>1121</v>
      </c>
      <c r="F17654" s="95">
        <v>23769394</v>
      </c>
      <c r="G17654" s="95">
        <v>0</v>
      </c>
      <c r="H17654" s="93" t="s">
        <v>8976</v>
      </c>
      <c r="I17654" s="93" t="s">
        <v>23896</v>
      </c>
      <c r="J17654" s="93" t="s">
        <v>20882</v>
      </c>
      <c r="K17654" s="93" t="s">
        <v>5088</v>
      </c>
      <c r="L17654" s="14">
        <f>AND(vyberHrace&lt;&gt;"",ISNUMBER(SEARCH(vyberHrace,$B17654)))</f>
      </c>
      <c r="M17654" s="14">
        <f>AND($I17654=MID(kododd,1,2),$J17654=MID(kododd,3,3))</f>
      </c>
    </row>
    <row r="17655">
      <c r="A17655" s="95">
        <v>29951</v>
      </c>
      <c r="B17655" s="93" t="s">
        <v>13127</v>
      </c>
      <c r="C17655" s="93" t="s">
        <v>1405</v>
      </c>
      <c r="D17655" s="95">
        <v>1689</v>
      </c>
      <c r="G17655" s="95">
        <v>0</v>
      </c>
      <c r="H17655" s="93" t="s">
        <v>8976</v>
      </c>
      <c r="I17655" s="93" t="s">
        <v>23896</v>
      </c>
      <c r="J17655" s="93" t="s">
        <v>20875</v>
      </c>
      <c r="K17655" s="93" t="s">
        <v>5609</v>
      </c>
      <c r="L17655" s="14">
        <f>AND(vyberHrace&lt;&gt;"",ISNUMBER(SEARCH(vyberHrace,$B17655)))</f>
      </c>
      <c r="M17655" s="14">
        <f>AND($I17655=MID(kododd,1,2),$J17655=MID(kododd,3,3))</f>
      </c>
    </row>
    <row r="17656">
      <c r="A17656" s="95">
        <v>64015</v>
      </c>
      <c r="B17656" s="93" t="s">
        <v>30162</v>
      </c>
      <c r="C17656" s="93" t="s">
        <v>1487</v>
      </c>
      <c r="D17656" s="95">
        <v>80045</v>
      </c>
      <c r="E17656" s="95">
        <v>80045</v>
      </c>
      <c r="G17656" s="95">
        <v>0</v>
      </c>
      <c r="H17656" s="93" t="s">
        <v>8976</v>
      </c>
      <c r="I17656" s="93" t="s">
        <v>23896</v>
      </c>
      <c r="J17656" s="93" t="s">
        <v>20864</v>
      </c>
      <c r="K17656" s="93" t="s">
        <v>26135</v>
      </c>
      <c r="L17656" s="14">
        <f>AND(vyberHrace&lt;&gt;"",ISNUMBER(SEARCH(vyberHrace,$B17656)))</f>
      </c>
      <c r="M17656" s="14">
        <f>AND($I17656=MID(kododd,1,2),$J17656=MID(kododd,3,3))</f>
      </c>
    </row>
    <row r="17657">
      <c r="A17657" s="95">
        <v>3348</v>
      </c>
      <c r="B17657" s="93" t="s">
        <v>29414</v>
      </c>
      <c r="C17657" s="93" t="s">
        <v>1449</v>
      </c>
      <c r="D17657" s="95">
        <v>1808</v>
      </c>
      <c r="E17657" s="95">
        <v>1691</v>
      </c>
      <c r="F17657" s="95">
        <v>377740</v>
      </c>
      <c r="G17657" s="95">
        <v>500</v>
      </c>
      <c r="H17657" s="93" t="s">
        <v>8976</v>
      </c>
      <c r="I17657" s="93" t="s">
        <v>23896</v>
      </c>
      <c r="J17657" s="93" t="s">
        <v>23412</v>
      </c>
      <c r="K17657" s="93" t="s">
        <v>21367</v>
      </c>
      <c r="L17657" s="14">
        <f>AND(vyberHrace&lt;&gt;"",ISNUMBER(SEARCH(vyberHrace,$B17657)))</f>
      </c>
      <c r="M17657" s="14">
        <f>AND($I17657=MID(kododd,1,2),$J17657=MID(kododd,3,3))</f>
      </c>
    </row>
    <row r="17658">
      <c r="A17658" s="95">
        <v>46718</v>
      </c>
      <c r="B17658" s="93" t="s">
        <v>13132</v>
      </c>
      <c r="C17658" s="93" t="s">
        <v>3255</v>
      </c>
      <c r="G17658" s="95">
        <v>0</v>
      </c>
      <c r="H17658" s="93" t="s">
        <v>8976</v>
      </c>
      <c r="I17658" s="93" t="s">
        <v>23896</v>
      </c>
      <c r="J17658" s="93" t="s">
        <v>20913</v>
      </c>
      <c r="K17658" s="93" t="s">
        <v>2015</v>
      </c>
      <c r="L17658" s="14">
        <f>AND(vyberHrace&lt;&gt;"",ISNUMBER(SEARCH(vyberHrace,$B17658)))</f>
      </c>
      <c r="M17658" s="14">
        <f>AND($I17658=MID(kododd,1,2),$J17658=MID(kododd,3,3))</f>
      </c>
    </row>
    <row r="17659">
      <c r="A17659" s="95">
        <v>32130</v>
      </c>
      <c r="B17659" s="93" t="s">
        <v>13133</v>
      </c>
      <c r="C17659" s="93" t="s">
        <v>1454</v>
      </c>
      <c r="D17659" s="95">
        <v>1394</v>
      </c>
      <c r="G17659" s="95">
        <v>0</v>
      </c>
      <c r="H17659" s="93" t="s">
        <v>8976</v>
      </c>
      <c r="I17659" s="93" t="s">
        <v>23896</v>
      </c>
      <c r="J17659" s="93" t="s">
        <v>20875</v>
      </c>
      <c r="K17659" s="93" t="s">
        <v>5609</v>
      </c>
      <c r="L17659" s="14">
        <f>AND(vyberHrace&lt;&gt;"",ISNUMBER(SEARCH(vyberHrace,$B17659)))</f>
      </c>
      <c r="M17659" s="14">
        <f>AND($I17659=MID(kododd,1,2),$J17659=MID(kododd,3,3))</f>
      </c>
    </row>
    <row r="17660">
      <c r="A17660" s="95">
        <v>29960</v>
      </c>
      <c r="B17660" s="93" t="s">
        <v>14210</v>
      </c>
      <c r="C17660" s="93" t="s">
        <v>1444</v>
      </c>
      <c r="D17660" s="95">
        <v>2012</v>
      </c>
      <c r="E17660" s="95">
        <v>2032</v>
      </c>
      <c r="F17660" s="95">
        <v>377759</v>
      </c>
      <c r="G17660" s="95">
        <v>250</v>
      </c>
      <c r="H17660" s="93" t="s">
        <v>8976</v>
      </c>
      <c r="I17660" s="93" t="s">
        <v>23896</v>
      </c>
      <c r="J17660" s="93" t="s">
        <v>20874</v>
      </c>
      <c r="K17660" s="93" t="s">
        <v>1964</v>
      </c>
      <c r="L17660" s="14">
        <f>AND(vyberHrace&lt;&gt;"",ISNUMBER(SEARCH(vyberHrace,$B17660)))</f>
      </c>
      <c r="M17660" s="14">
        <f>AND($I17660=MID(kododd,1,2),$J17660=MID(kododd,3,3))</f>
      </c>
    </row>
    <row r="17661">
      <c r="A17661" s="95">
        <v>62509</v>
      </c>
      <c r="B17661" s="93" t="s">
        <v>29415</v>
      </c>
      <c r="C17661" s="93" t="s">
        <v>1411</v>
      </c>
      <c r="G17661" s="95">
        <v>250</v>
      </c>
      <c r="H17661" s="93" t="s">
        <v>8976</v>
      </c>
      <c r="I17661" s="93" t="s">
        <v>23896</v>
      </c>
      <c r="J17661" s="93" t="s">
        <v>20954</v>
      </c>
      <c r="K17661" s="93" t="s">
        <v>133</v>
      </c>
      <c r="L17661" s="14">
        <f>AND(vyberHrace&lt;&gt;"",ISNUMBER(SEARCH(vyberHrace,$B17661)))</f>
      </c>
      <c r="M17661" s="14">
        <f>AND($I17661=MID(kododd,1,2),$J17661=MID(kododd,3,3))</f>
      </c>
    </row>
    <row r="17662">
      <c r="A17662" s="95">
        <v>62214</v>
      </c>
      <c r="B17662" s="93" t="s">
        <v>28403</v>
      </c>
      <c r="C17662" s="93" t="s">
        <v>1412</v>
      </c>
      <c r="G17662" s="95">
        <v>250</v>
      </c>
      <c r="H17662" s="93" t="s">
        <v>8976</v>
      </c>
      <c r="I17662" s="93" t="s">
        <v>23896</v>
      </c>
      <c r="J17662" s="93" t="s">
        <v>20927</v>
      </c>
      <c r="K17662" s="93" t="s">
        <v>1501</v>
      </c>
      <c r="L17662" s="14">
        <f>AND(vyberHrace&lt;&gt;"",ISNUMBER(SEARCH(vyberHrace,$B17662)))</f>
      </c>
      <c r="M17662" s="14">
        <f>AND($I17662=MID(kododd,1,2),$J17662=MID(kododd,3,3))</f>
      </c>
    </row>
    <row r="17663">
      <c r="A17663" s="95">
        <v>63030</v>
      </c>
      <c r="B17663" s="93" t="s">
        <v>29416</v>
      </c>
      <c r="C17663" s="93" t="s">
        <v>1487</v>
      </c>
      <c r="G17663" s="95">
        <v>250</v>
      </c>
      <c r="H17663" s="93" t="s">
        <v>8976</v>
      </c>
      <c r="I17663" s="93" t="s">
        <v>23896</v>
      </c>
      <c r="J17663" s="93" t="s">
        <v>20884</v>
      </c>
      <c r="K17663" s="93" t="s">
        <v>6876</v>
      </c>
      <c r="L17663" s="14">
        <f>AND(vyberHrace&lt;&gt;"",ISNUMBER(SEARCH(vyberHrace,$B17663)))</f>
      </c>
      <c r="M17663" s="14">
        <f>AND($I17663=MID(kododd,1,2),$J17663=MID(kododd,3,3))</f>
      </c>
    </row>
    <row r="17664">
      <c r="A17664" s="95">
        <v>57169</v>
      </c>
      <c r="B17664" s="93" t="s">
        <v>22769</v>
      </c>
      <c r="C17664" s="93" t="s">
        <v>1418</v>
      </c>
      <c r="D17664" s="95">
        <v>1622</v>
      </c>
      <c r="E17664" s="95">
        <v>1754</v>
      </c>
      <c r="F17664" s="95">
        <v>23770740</v>
      </c>
      <c r="G17664" s="95">
        <v>250</v>
      </c>
      <c r="H17664" s="93" t="s">
        <v>8976</v>
      </c>
      <c r="I17664" s="93" t="s">
        <v>23896</v>
      </c>
      <c r="J17664" s="93" t="s">
        <v>20975</v>
      </c>
      <c r="K17664" s="93" t="s">
        <v>4922</v>
      </c>
      <c r="L17664" s="14">
        <f>AND(vyberHrace&lt;&gt;"",ISNUMBER(SEARCH(vyberHrace,$B17664)))</f>
      </c>
      <c r="M17664" s="14">
        <f>AND($I17664=MID(kododd,1,2),$J17664=MID(kododd,3,3))</f>
      </c>
    </row>
    <row r="17665">
      <c r="A17665" s="95">
        <v>15718</v>
      </c>
      <c r="B17665" s="93" t="s">
        <v>20389</v>
      </c>
      <c r="C17665" s="93" t="s">
        <v>1432</v>
      </c>
      <c r="D17665" s="95">
        <v>1673</v>
      </c>
      <c r="G17665" s="95">
        <v>250</v>
      </c>
      <c r="H17665" s="93" t="s">
        <v>8976</v>
      </c>
      <c r="I17665" s="93" t="s">
        <v>23896</v>
      </c>
      <c r="J17665" s="93" t="s">
        <v>20994</v>
      </c>
      <c r="K17665" s="93" t="s">
        <v>5630</v>
      </c>
      <c r="L17665" s="14">
        <f>AND(vyberHrace&lt;&gt;"",ISNUMBER(SEARCH(vyberHrace,$B17665)))</f>
      </c>
      <c r="M17665" s="14">
        <f>AND($I17665=MID(kododd,1,2),$J17665=MID(kododd,3,3))</f>
      </c>
    </row>
    <row r="17666">
      <c r="A17666" s="95">
        <v>36434</v>
      </c>
      <c r="B17666" s="93" t="s">
        <v>14187</v>
      </c>
      <c r="C17666" s="93" t="s">
        <v>1399</v>
      </c>
      <c r="D17666" s="95">
        <v>1507</v>
      </c>
      <c r="G17666" s="95">
        <v>0</v>
      </c>
      <c r="H17666" s="93" t="s">
        <v>8976</v>
      </c>
      <c r="I17666" s="93" t="s">
        <v>23896</v>
      </c>
      <c r="J17666" s="93" t="s">
        <v>20994</v>
      </c>
      <c r="K17666" s="93" t="s">
        <v>5630</v>
      </c>
      <c r="L17666" s="14">
        <f>AND(vyberHrace&lt;&gt;"",ISNUMBER(SEARCH(vyberHrace,$B17666)))</f>
      </c>
      <c r="M17666" s="14">
        <f>AND($I17666=MID(kododd,1,2),$J17666=MID(kododd,3,3))</f>
      </c>
    </row>
    <row r="17667">
      <c r="A17667" s="95">
        <v>4398</v>
      </c>
      <c r="B17667" s="93" t="s">
        <v>20390</v>
      </c>
      <c r="C17667" s="93" t="s">
        <v>1473</v>
      </c>
      <c r="D17667" s="95">
        <v>1549</v>
      </c>
      <c r="E17667" s="95">
        <v>1707</v>
      </c>
      <c r="F17667" s="95">
        <v>367842</v>
      </c>
      <c r="G17667" s="95">
        <v>0</v>
      </c>
      <c r="H17667" s="93" t="s">
        <v>8976</v>
      </c>
      <c r="I17667" s="93" t="s">
        <v>23896</v>
      </c>
      <c r="J17667" s="93" t="s">
        <v>20874</v>
      </c>
      <c r="K17667" s="93" t="s">
        <v>1964</v>
      </c>
      <c r="L17667" s="14">
        <f>AND(vyberHrace&lt;&gt;"",ISNUMBER(SEARCH(vyberHrace,$B17667)))</f>
      </c>
      <c r="M17667" s="14">
        <f>AND($I17667=MID(kododd,1,2),$J17667=MID(kododd,3,3))</f>
      </c>
    </row>
    <row r="17668">
      <c r="A17668" s="95">
        <v>28034</v>
      </c>
      <c r="B17668" s="93" t="s">
        <v>11938</v>
      </c>
      <c r="C17668" s="93" t="s">
        <v>1454</v>
      </c>
      <c r="D17668" s="95">
        <v>1863</v>
      </c>
      <c r="E17668" s="95">
        <v>1890</v>
      </c>
      <c r="F17668" s="95">
        <v>344141</v>
      </c>
      <c r="G17668" s="95">
        <v>0</v>
      </c>
      <c r="H17668" s="93" t="s">
        <v>8976</v>
      </c>
      <c r="I17668" s="93" t="s">
        <v>23896</v>
      </c>
      <c r="J17668" s="93" t="s">
        <v>20864</v>
      </c>
      <c r="K17668" s="93" t="s">
        <v>26135</v>
      </c>
      <c r="L17668" s="14">
        <f>AND(vyberHrace&lt;&gt;"",ISNUMBER(SEARCH(vyberHrace,$B17668)))</f>
      </c>
      <c r="M17668" s="14">
        <f>AND($I17668=MID(kododd,1,2),$J17668=MID(kododd,3,3))</f>
      </c>
    </row>
    <row r="17669">
      <c r="A17669" s="95">
        <v>30979</v>
      </c>
      <c r="B17669" s="93" t="s">
        <v>11939</v>
      </c>
      <c r="C17669" s="93" t="s">
        <v>1465</v>
      </c>
      <c r="D17669" s="95">
        <v>1676</v>
      </c>
      <c r="E17669" s="95">
        <v>1829</v>
      </c>
      <c r="F17669" s="95">
        <v>344150</v>
      </c>
      <c r="G17669" s="95">
        <v>250</v>
      </c>
      <c r="H17669" s="93" t="s">
        <v>8976</v>
      </c>
      <c r="I17669" s="93" t="s">
        <v>23896</v>
      </c>
      <c r="J17669" s="93" t="s">
        <v>20864</v>
      </c>
      <c r="K17669" s="93" t="s">
        <v>26135</v>
      </c>
      <c r="L17669" s="14">
        <f>AND(vyberHrace&lt;&gt;"",ISNUMBER(SEARCH(vyberHrace,$B17669)))</f>
      </c>
      <c r="M17669" s="14">
        <f>AND($I17669=MID(kododd,1,2),$J17669=MID(kododd,3,3))</f>
      </c>
    </row>
    <row r="17670">
      <c r="A17670" s="95">
        <v>51212</v>
      </c>
      <c r="B17670" s="93" t="s">
        <v>4976</v>
      </c>
      <c r="C17670" s="93" t="s">
        <v>1400</v>
      </c>
      <c r="D17670" s="95">
        <v>1441</v>
      </c>
      <c r="E17670" s="95">
        <v>1617</v>
      </c>
      <c r="F17670" s="95">
        <v>23735058</v>
      </c>
      <c r="G17670" s="95">
        <v>0</v>
      </c>
      <c r="H17670" s="93" t="s">
        <v>8976</v>
      </c>
      <c r="I17670" s="93" t="s">
        <v>23896</v>
      </c>
      <c r="J17670" s="93" t="s">
        <v>20874</v>
      </c>
      <c r="K17670" s="93" t="s">
        <v>1964</v>
      </c>
      <c r="L17670" s="14">
        <f>AND(vyberHrace&lt;&gt;"",ISNUMBER(SEARCH(vyberHrace,$B17670)))</f>
      </c>
      <c r="M17670" s="14">
        <f>AND($I17670=MID(kododd,1,2),$J17670=MID(kododd,3,3))</f>
      </c>
    </row>
    <row r="17671">
      <c r="A17671" s="95">
        <v>12588</v>
      </c>
      <c r="B17671" s="93" t="s">
        <v>28064</v>
      </c>
      <c r="C17671" s="93" t="s">
        <v>1432</v>
      </c>
      <c r="G17671" s="95">
        <v>250</v>
      </c>
      <c r="H17671" s="93" t="s">
        <v>8976</v>
      </c>
      <c r="I17671" s="93" t="s">
        <v>23896</v>
      </c>
      <c r="J17671" s="93" t="s">
        <v>28060</v>
      </c>
      <c r="K17671" s="93" t="s">
        <v>28061</v>
      </c>
      <c r="L17671" s="14">
        <f>AND(vyberHrace&lt;&gt;"",ISNUMBER(SEARCH(vyberHrace,$B17671)))</f>
      </c>
      <c r="M17671" s="14">
        <f>AND($I17671=MID(kododd,1,2),$J17671=MID(kododd,3,3))</f>
      </c>
    </row>
    <row r="17672">
      <c r="A17672" s="95">
        <v>52086</v>
      </c>
      <c r="B17672" s="93" t="s">
        <v>3841</v>
      </c>
      <c r="C17672" s="93" t="s">
        <v>1422</v>
      </c>
      <c r="D17672" s="95">
        <v>1032</v>
      </c>
      <c r="F17672" s="95">
        <v>23754508</v>
      </c>
      <c r="G17672" s="95">
        <v>250</v>
      </c>
      <c r="H17672" s="93" t="s">
        <v>8976</v>
      </c>
      <c r="I17672" s="93" t="s">
        <v>23896</v>
      </c>
      <c r="J17672" s="93" t="s">
        <v>20935</v>
      </c>
      <c r="K17672" s="93" t="s">
        <v>23916</v>
      </c>
      <c r="L17672" s="14">
        <f>AND(vyberHrace&lt;&gt;"",ISNUMBER(SEARCH(vyberHrace,$B17672)))</f>
      </c>
      <c r="M17672" s="14">
        <f>AND($I17672=MID(kododd,1,2),$J17672=MID(kododd,3,3))</f>
      </c>
    </row>
    <row r="17673">
      <c r="A17673" s="95">
        <v>41147</v>
      </c>
      <c r="B17673" s="93" t="s">
        <v>11848</v>
      </c>
      <c r="C17673" s="93" t="s">
        <v>1426</v>
      </c>
      <c r="D17673" s="95">
        <v>1551</v>
      </c>
      <c r="E17673" s="95">
        <v>1695</v>
      </c>
      <c r="F17673" s="95">
        <v>378127</v>
      </c>
      <c r="G17673" s="95">
        <v>0</v>
      </c>
      <c r="H17673" s="93" t="s">
        <v>8976</v>
      </c>
      <c r="I17673" s="93" t="s">
        <v>23896</v>
      </c>
      <c r="J17673" s="93" t="s">
        <v>20961</v>
      </c>
      <c r="K17673" s="93" t="s">
        <v>5583</v>
      </c>
      <c r="L17673" s="14">
        <f>AND(vyberHrace&lt;&gt;"",ISNUMBER(SEARCH(vyberHrace,$B17673)))</f>
      </c>
      <c r="M17673" s="14">
        <f>AND($I17673=MID(kododd,1,2),$J17673=MID(kododd,3,3))</f>
      </c>
    </row>
    <row r="17674">
      <c r="A17674" s="95">
        <v>57693</v>
      </c>
      <c r="B17674" s="93" t="s">
        <v>24263</v>
      </c>
      <c r="C17674" s="93" t="s">
        <v>1414</v>
      </c>
      <c r="D17674" s="95">
        <v>1283</v>
      </c>
      <c r="G17674" s="95">
        <v>250</v>
      </c>
      <c r="H17674" s="93" t="s">
        <v>8976</v>
      </c>
      <c r="I17674" s="93" t="s">
        <v>23896</v>
      </c>
      <c r="J17674" s="93" t="s">
        <v>20994</v>
      </c>
      <c r="K17674" s="93" t="s">
        <v>5630</v>
      </c>
      <c r="L17674" s="14">
        <f>AND(vyberHrace&lt;&gt;"",ISNUMBER(SEARCH(vyberHrace,$B17674)))</f>
      </c>
      <c r="M17674" s="14">
        <f>AND($I17674=MID(kododd,1,2),$J17674=MID(kododd,3,3))</f>
      </c>
    </row>
    <row r="17675">
      <c r="A17675" s="95">
        <v>5730</v>
      </c>
      <c r="B17675" s="93" t="s">
        <v>11710</v>
      </c>
      <c r="C17675" s="93" t="s">
        <v>1401</v>
      </c>
      <c r="D17675" s="95">
        <v>1555</v>
      </c>
      <c r="F17675" s="95">
        <v>23752840</v>
      </c>
      <c r="G17675" s="95">
        <v>250</v>
      </c>
      <c r="H17675" s="93" t="s">
        <v>8976</v>
      </c>
      <c r="I17675" s="93" t="s">
        <v>23896</v>
      </c>
      <c r="J17675" s="93" t="s">
        <v>20927</v>
      </c>
      <c r="K17675" s="93" t="s">
        <v>1501</v>
      </c>
      <c r="L17675" s="14">
        <f>AND(vyberHrace&lt;&gt;"",ISNUMBER(SEARCH(vyberHrace,$B17675)))</f>
      </c>
      <c r="M17675" s="14">
        <f>AND($I17675=MID(kododd,1,2),$J17675=MID(kododd,3,3))</f>
      </c>
    </row>
    <row r="17676">
      <c r="A17676" s="95">
        <v>11782</v>
      </c>
      <c r="B17676" s="93" t="s">
        <v>11712</v>
      </c>
      <c r="C17676" s="93" t="s">
        <v>1467</v>
      </c>
      <c r="D17676" s="95">
        <v>1454</v>
      </c>
      <c r="G17676" s="95">
        <v>0</v>
      </c>
      <c r="H17676" s="93" t="s">
        <v>8976</v>
      </c>
      <c r="I17676" s="93" t="s">
        <v>23896</v>
      </c>
      <c r="J17676" s="93" t="s">
        <v>20858</v>
      </c>
      <c r="K17676" s="93" t="s">
        <v>2040</v>
      </c>
      <c r="L17676" s="14">
        <f>AND(vyberHrace&lt;&gt;"",ISNUMBER(SEARCH(vyberHrace,$B17676)))</f>
      </c>
      <c r="M17676" s="14">
        <f>AND($I17676=MID(kododd,1,2),$J17676=MID(kododd,3,3))</f>
      </c>
    </row>
    <row r="17677">
      <c r="A17677" s="95">
        <v>4764</v>
      </c>
      <c r="B17677" s="93" t="s">
        <v>14135</v>
      </c>
      <c r="C17677" s="93" t="s">
        <v>1429</v>
      </c>
      <c r="D17677" s="95">
        <v>1500</v>
      </c>
      <c r="F17677" s="95">
        <v>339687</v>
      </c>
      <c r="G17677" s="95">
        <v>0</v>
      </c>
      <c r="H17677" s="93" t="s">
        <v>8976</v>
      </c>
      <c r="I17677" s="93" t="s">
        <v>23896</v>
      </c>
      <c r="J17677" s="93" t="s">
        <v>20954</v>
      </c>
      <c r="K17677" s="93" t="s">
        <v>133</v>
      </c>
      <c r="L17677" s="14">
        <f>AND(vyberHrace&lt;&gt;"",ISNUMBER(SEARCH(vyberHrace,$B17677)))</f>
      </c>
      <c r="M17677" s="14">
        <f>AND($I17677=MID(kododd,1,2),$J17677=MID(kododd,3,3))</f>
      </c>
    </row>
    <row r="17678">
      <c r="A17678" s="95">
        <v>15597</v>
      </c>
      <c r="B17678" s="93" t="s">
        <v>14155</v>
      </c>
      <c r="C17678" s="93" t="s">
        <v>1460</v>
      </c>
      <c r="D17678" s="95">
        <v>1600</v>
      </c>
      <c r="G17678" s="95">
        <v>0</v>
      </c>
      <c r="H17678" s="93" t="s">
        <v>8976</v>
      </c>
      <c r="I17678" s="93" t="s">
        <v>23896</v>
      </c>
      <c r="J17678" s="93" t="s">
        <v>20897</v>
      </c>
      <c r="K17678" s="93" t="s">
        <v>5617</v>
      </c>
      <c r="L17678" s="14">
        <f>AND(vyberHrace&lt;&gt;"",ISNUMBER(SEARCH(vyberHrace,$B17678)))</f>
      </c>
      <c r="M17678" s="14">
        <f>AND($I17678=MID(kododd,1,2),$J17678=MID(kododd,3,3))</f>
      </c>
    </row>
    <row r="17679">
      <c r="A17679" s="95">
        <v>30517</v>
      </c>
      <c r="B17679" s="93" t="s">
        <v>29417</v>
      </c>
      <c r="C17679" s="93" t="s">
        <v>1403</v>
      </c>
      <c r="D17679" s="95">
        <v>1562</v>
      </c>
      <c r="E17679" s="95">
        <v>1725</v>
      </c>
      <c r="F17679" s="95">
        <v>354449</v>
      </c>
      <c r="G17679" s="95">
        <v>250</v>
      </c>
      <c r="H17679" s="93" t="s">
        <v>8976</v>
      </c>
      <c r="I17679" s="93" t="s">
        <v>23896</v>
      </c>
      <c r="J17679" s="93" t="s">
        <v>21029</v>
      </c>
      <c r="K17679" s="93" t="s">
        <v>23953</v>
      </c>
      <c r="L17679" s="14">
        <f>AND(vyberHrace&lt;&gt;"",ISNUMBER(SEARCH(vyberHrace,$B17679)))</f>
      </c>
      <c r="M17679" s="14">
        <f>AND($I17679=MID(kododd,1,2),$J17679=MID(kododd,3,3))</f>
      </c>
    </row>
    <row r="17680">
      <c r="A17680" s="95">
        <v>14099</v>
      </c>
      <c r="B17680" s="93" t="s">
        <v>24078</v>
      </c>
      <c r="C17680" s="93" t="s">
        <v>1464</v>
      </c>
      <c r="D17680" s="95">
        <v>1510</v>
      </c>
      <c r="F17680" s="95">
        <v>23795360</v>
      </c>
      <c r="G17680" s="95">
        <v>250</v>
      </c>
      <c r="H17680" s="93" t="s">
        <v>8976</v>
      </c>
      <c r="I17680" s="93" t="s">
        <v>23896</v>
      </c>
      <c r="J17680" s="93" t="s">
        <v>20962</v>
      </c>
      <c r="K17680" s="93" t="s">
        <v>3831</v>
      </c>
      <c r="L17680" s="14">
        <f>AND(vyberHrace&lt;&gt;"",ISNUMBER(SEARCH(vyberHrace,$B17680)))</f>
      </c>
      <c r="M17680" s="14">
        <f>AND($I17680=MID(kododd,1,2),$J17680=MID(kododd,3,3))</f>
      </c>
    </row>
    <row r="17681">
      <c r="A17681" s="95">
        <v>51913</v>
      </c>
      <c r="B17681" s="93" t="s">
        <v>24078</v>
      </c>
      <c r="C17681" s="93" t="s">
        <v>1406</v>
      </c>
      <c r="D17681" s="95">
        <v>1382</v>
      </c>
      <c r="E17681" s="95">
        <v>1648</v>
      </c>
      <c r="F17681" s="95">
        <v>23772573</v>
      </c>
      <c r="G17681" s="95">
        <v>250</v>
      </c>
      <c r="H17681" s="93" t="s">
        <v>8976</v>
      </c>
      <c r="I17681" s="93" t="s">
        <v>23896</v>
      </c>
      <c r="J17681" s="93" t="s">
        <v>20935</v>
      </c>
      <c r="K17681" s="93" t="s">
        <v>23916</v>
      </c>
      <c r="L17681" s="14">
        <f>AND(vyberHrace&lt;&gt;"",ISNUMBER(SEARCH(vyberHrace,$B17681)))</f>
      </c>
      <c r="M17681" s="14">
        <f>AND($I17681=MID(kododd,1,2),$J17681=MID(kododd,3,3))</f>
      </c>
    </row>
    <row r="17682">
      <c r="A17682" s="95">
        <v>60341</v>
      </c>
      <c r="B17682" s="93" t="s">
        <v>24078</v>
      </c>
      <c r="C17682" s="93" t="s">
        <v>1411</v>
      </c>
      <c r="D17682" s="95">
        <v>1072</v>
      </c>
      <c r="F17682" s="95">
        <v>23795379</v>
      </c>
      <c r="G17682" s="95">
        <v>250</v>
      </c>
      <c r="H17682" s="93" t="s">
        <v>8976</v>
      </c>
      <c r="I17682" s="93" t="s">
        <v>23896</v>
      </c>
      <c r="J17682" s="93" t="s">
        <v>20962</v>
      </c>
      <c r="K17682" s="93" t="s">
        <v>3831</v>
      </c>
      <c r="L17682" s="14">
        <f>AND(vyberHrace&lt;&gt;"",ISNUMBER(SEARCH(vyberHrace,$B17682)))</f>
      </c>
      <c r="M17682" s="14">
        <f>AND($I17682=MID(kododd,1,2),$J17682=MID(kododd,3,3))</f>
      </c>
    </row>
    <row r="17683">
      <c r="A17683" s="95">
        <v>63921</v>
      </c>
      <c r="B17683" s="93" t="s">
        <v>30116</v>
      </c>
      <c r="C17683" s="93" t="s">
        <v>1486</v>
      </c>
      <c r="D17683" s="95">
        <v>80015</v>
      </c>
      <c r="E17683" s="95">
        <v>80015</v>
      </c>
      <c r="G17683" s="95">
        <v>250</v>
      </c>
      <c r="H17683" s="93" t="s">
        <v>8976</v>
      </c>
      <c r="I17683" s="93" t="s">
        <v>23896</v>
      </c>
      <c r="J17683" s="93" t="s">
        <v>20897</v>
      </c>
      <c r="K17683" s="93" t="s">
        <v>5617</v>
      </c>
      <c r="L17683" s="14">
        <f>AND(vyberHrace&lt;&gt;"",ISNUMBER(SEARCH(vyberHrace,$B17683)))</f>
      </c>
      <c r="M17683" s="14">
        <f>AND($I17683=MID(kododd,1,2),$J17683=MID(kododd,3,3))</f>
      </c>
    </row>
    <row r="17684">
      <c r="A17684" s="95">
        <v>29648</v>
      </c>
      <c r="B17684" s="93" t="s">
        <v>14322</v>
      </c>
      <c r="C17684" s="93" t="s">
        <v>1432</v>
      </c>
      <c r="D17684" s="95">
        <v>1311</v>
      </c>
      <c r="G17684" s="95">
        <v>0</v>
      </c>
      <c r="H17684" s="93" t="s">
        <v>8976</v>
      </c>
      <c r="I17684" s="93" t="s">
        <v>23896</v>
      </c>
      <c r="J17684" s="93" t="s">
        <v>20849</v>
      </c>
      <c r="K17684" s="93" t="s">
        <v>1979</v>
      </c>
      <c r="L17684" s="14">
        <f>AND(vyberHrace&lt;&gt;"",ISNUMBER(SEARCH(vyberHrace,$B17684)))</f>
      </c>
      <c r="M17684" s="14">
        <f>AND($I17684=MID(kododd,1,2),$J17684=MID(kododd,3,3))</f>
      </c>
    </row>
    <row r="17685">
      <c r="A17685" s="95">
        <v>31354</v>
      </c>
      <c r="B17685" s="93" t="s">
        <v>14324</v>
      </c>
      <c r="C17685" s="93" t="s">
        <v>1421</v>
      </c>
      <c r="D17685" s="95">
        <v>1550</v>
      </c>
      <c r="F17685" s="95">
        <v>355011</v>
      </c>
      <c r="G17685" s="95">
        <v>250</v>
      </c>
      <c r="H17685" s="93" t="s">
        <v>8976</v>
      </c>
      <c r="I17685" s="93" t="s">
        <v>23896</v>
      </c>
      <c r="J17685" s="93" t="s">
        <v>20876</v>
      </c>
      <c r="K17685" s="93" t="s">
        <v>1965</v>
      </c>
      <c r="L17685" s="14">
        <f>AND(vyberHrace&lt;&gt;"",ISNUMBER(SEARCH(vyberHrace,$B17685)))</f>
      </c>
      <c r="M17685" s="14">
        <f>AND($I17685=MID(kododd,1,2),$J17685=MID(kododd,3,3))</f>
      </c>
    </row>
    <row r="17686">
      <c r="A17686" s="95">
        <v>57881</v>
      </c>
      <c r="B17686" s="93" t="s">
        <v>24428</v>
      </c>
      <c r="C17686" s="93" t="s">
        <v>1431</v>
      </c>
      <c r="D17686" s="95">
        <v>1461</v>
      </c>
      <c r="G17686" s="95">
        <v>250</v>
      </c>
      <c r="H17686" s="93" t="s">
        <v>8976</v>
      </c>
      <c r="I17686" s="93" t="s">
        <v>23896</v>
      </c>
      <c r="J17686" s="93" t="s">
        <v>20946</v>
      </c>
      <c r="K17686" s="93" t="s">
        <v>7807</v>
      </c>
      <c r="L17686" s="14">
        <f>AND(vyberHrace&lt;&gt;"",ISNUMBER(SEARCH(vyberHrace,$B17686)))</f>
      </c>
      <c r="M17686" s="14">
        <f>AND($I17686=MID(kododd,1,2),$J17686=MID(kododd,3,3))</f>
      </c>
    </row>
    <row r="17687">
      <c r="A17687" s="95">
        <v>6971</v>
      </c>
      <c r="B17687" s="93" t="s">
        <v>10268</v>
      </c>
      <c r="C17687" s="93" t="s">
        <v>1428</v>
      </c>
      <c r="D17687" s="95">
        <v>1719</v>
      </c>
      <c r="G17687" s="95">
        <v>0</v>
      </c>
      <c r="H17687" s="93" t="s">
        <v>8976</v>
      </c>
      <c r="I17687" s="93" t="s">
        <v>23896</v>
      </c>
      <c r="J17687" s="93" t="s">
        <v>20947</v>
      </c>
      <c r="K17687" s="93" t="s">
        <v>11264</v>
      </c>
      <c r="L17687" s="14">
        <f>AND(vyberHrace&lt;&gt;"",ISNUMBER(SEARCH(vyberHrace,$B17687)))</f>
      </c>
      <c r="M17687" s="14">
        <f>AND($I17687=MID(kododd,1,2),$J17687=MID(kododd,3,3))</f>
      </c>
    </row>
    <row r="17688">
      <c r="A17688" s="95">
        <v>32520</v>
      </c>
      <c r="B17688" s="93" t="s">
        <v>10273</v>
      </c>
      <c r="C17688" s="93" t="s">
        <v>1437</v>
      </c>
      <c r="D17688" s="95">
        <v>1827</v>
      </c>
      <c r="E17688" s="95">
        <v>1912</v>
      </c>
      <c r="F17688" s="95">
        <v>349437</v>
      </c>
      <c r="G17688" s="95">
        <v>250</v>
      </c>
      <c r="H17688" s="93" t="s">
        <v>8976</v>
      </c>
      <c r="I17688" s="93" t="s">
        <v>23896</v>
      </c>
      <c r="J17688" s="93" t="s">
        <v>20927</v>
      </c>
      <c r="K17688" s="93" t="s">
        <v>1501</v>
      </c>
      <c r="L17688" s="14">
        <f>AND(vyberHrace&lt;&gt;"",ISNUMBER(SEARCH(vyberHrace,$B17688)))</f>
      </c>
      <c r="M17688" s="14">
        <f>AND($I17688=MID(kododd,1,2),$J17688=MID(kododd,3,3))</f>
      </c>
    </row>
    <row r="17689">
      <c r="A17689" s="95">
        <v>52385</v>
      </c>
      <c r="B17689" s="93" t="s">
        <v>10274</v>
      </c>
      <c r="C17689" s="93" t="s">
        <v>1422</v>
      </c>
      <c r="G17689" s="95">
        <v>0</v>
      </c>
      <c r="H17689" s="93" t="s">
        <v>8976</v>
      </c>
      <c r="I17689" s="93" t="s">
        <v>23896</v>
      </c>
      <c r="J17689" s="93" t="s">
        <v>20997</v>
      </c>
      <c r="K17689" s="93" t="s">
        <v>7827</v>
      </c>
      <c r="L17689" s="14">
        <f>AND(vyberHrace&lt;&gt;"",ISNUMBER(SEARCH(vyberHrace,$B17689)))</f>
      </c>
      <c r="M17689" s="14">
        <f>AND($I17689=MID(kododd,1,2),$J17689=MID(kododd,3,3))</f>
      </c>
    </row>
    <row r="17690">
      <c r="A17690" s="95">
        <v>34767</v>
      </c>
      <c r="B17690" s="93" t="s">
        <v>10275</v>
      </c>
      <c r="C17690" s="93" t="s">
        <v>1444</v>
      </c>
      <c r="D17690" s="95">
        <v>1589</v>
      </c>
      <c r="E17690" s="95">
        <v>1682</v>
      </c>
      <c r="F17690" s="95">
        <v>381837</v>
      </c>
      <c r="G17690" s="95">
        <v>250</v>
      </c>
      <c r="H17690" s="93" t="s">
        <v>8976</v>
      </c>
      <c r="I17690" s="93" t="s">
        <v>23896</v>
      </c>
      <c r="J17690" s="93" t="s">
        <v>20855</v>
      </c>
      <c r="K17690" s="93" t="s">
        <v>6857</v>
      </c>
      <c r="L17690" s="14">
        <f>AND(vyberHrace&lt;&gt;"",ISNUMBER(SEARCH(vyberHrace,$B17690)))</f>
      </c>
      <c r="M17690" s="14">
        <f>AND($I17690=MID(kododd,1,2),$J17690=MID(kododd,3,3))</f>
      </c>
    </row>
    <row r="17691">
      <c r="A17691" s="95">
        <v>55125</v>
      </c>
      <c r="B17691" s="93" t="s">
        <v>15031</v>
      </c>
      <c r="C17691" s="93" t="s">
        <v>1421</v>
      </c>
      <c r="D17691" s="95">
        <v>1408</v>
      </c>
      <c r="E17691" s="95">
        <v>1537</v>
      </c>
      <c r="F17691" s="95">
        <v>23764163</v>
      </c>
      <c r="G17691" s="95">
        <v>0</v>
      </c>
      <c r="H17691" s="93" t="s">
        <v>8976</v>
      </c>
      <c r="I17691" s="93" t="s">
        <v>23896</v>
      </c>
      <c r="J17691" s="93" t="s">
        <v>20874</v>
      </c>
      <c r="K17691" s="93" t="s">
        <v>1964</v>
      </c>
      <c r="L17691" s="14">
        <f>AND(vyberHrace&lt;&gt;"",ISNUMBER(SEARCH(vyberHrace,$B17691)))</f>
      </c>
      <c r="M17691" s="14">
        <f>AND($I17691=MID(kododd,1,2),$J17691=MID(kododd,3,3))</f>
      </c>
    </row>
    <row r="17692">
      <c r="A17692" s="95">
        <v>37080</v>
      </c>
      <c r="B17692" s="93" t="s">
        <v>10279</v>
      </c>
      <c r="C17692" s="93" t="s">
        <v>1423</v>
      </c>
      <c r="G17692" s="95">
        <v>0</v>
      </c>
      <c r="H17692" s="93" t="s">
        <v>8976</v>
      </c>
      <c r="I17692" s="93" t="s">
        <v>23896</v>
      </c>
      <c r="J17692" s="93" t="s">
        <v>20959</v>
      </c>
      <c r="K17692" s="93" t="s">
        <v>5013</v>
      </c>
      <c r="L17692" s="14">
        <f>AND(vyberHrace&lt;&gt;"",ISNUMBER(SEARCH(vyberHrace,$B17692)))</f>
      </c>
      <c r="M17692" s="14">
        <f>AND($I17692=MID(kododd,1,2),$J17692=MID(kododd,3,3))</f>
      </c>
    </row>
    <row r="17693">
      <c r="A17693" s="95">
        <v>47353</v>
      </c>
      <c r="B17693" s="93" t="s">
        <v>10282</v>
      </c>
      <c r="C17693" s="93" t="s">
        <v>1438</v>
      </c>
      <c r="D17693" s="95">
        <v>1534</v>
      </c>
      <c r="G17693" s="95">
        <v>250</v>
      </c>
      <c r="H17693" s="93" t="s">
        <v>8976</v>
      </c>
      <c r="I17693" s="93" t="s">
        <v>23896</v>
      </c>
      <c r="J17693" s="93" t="s">
        <v>20849</v>
      </c>
      <c r="K17693" s="93" t="s">
        <v>1979</v>
      </c>
      <c r="L17693" s="14">
        <f>AND(vyberHrace&lt;&gt;"",ISNUMBER(SEARCH(vyberHrace,$B17693)))</f>
      </c>
      <c r="M17693" s="14">
        <f>AND($I17693=MID(kododd,1,2),$J17693=MID(kododd,3,3))</f>
      </c>
    </row>
    <row r="17694">
      <c r="A17694" s="95">
        <v>47930</v>
      </c>
      <c r="B17694" s="93" t="s">
        <v>10291</v>
      </c>
      <c r="C17694" s="93" t="s">
        <v>1416</v>
      </c>
      <c r="D17694" s="95">
        <v>1203</v>
      </c>
      <c r="F17694" s="95">
        <v>23731885</v>
      </c>
      <c r="G17694" s="95">
        <v>250</v>
      </c>
      <c r="H17694" s="93" t="s">
        <v>8976</v>
      </c>
      <c r="I17694" s="93" t="s">
        <v>23896</v>
      </c>
      <c r="J17694" s="93" t="s">
        <v>20947</v>
      </c>
      <c r="K17694" s="93" t="s">
        <v>11264</v>
      </c>
      <c r="L17694" s="14">
        <f>AND(vyberHrace&lt;&gt;"",ISNUMBER(SEARCH(vyberHrace,$B17694)))</f>
      </c>
      <c r="M17694" s="14">
        <f>AND($I17694=MID(kododd,1,2),$J17694=MID(kododd,3,3))</f>
      </c>
    </row>
    <row r="17695">
      <c r="A17695" s="95">
        <v>63608</v>
      </c>
      <c r="B17695" s="93" t="s">
        <v>10296</v>
      </c>
      <c r="C17695" s="93" t="s">
        <v>1398</v>
      </c>
      <c r="G17695" s="95">
        <v>250</v>
      </c>
      <c r="H17695" s="93" t="s">
        <v>8976</v>
      </c>
      <c r="I17695" s="93" t="s">
        <v>23896</v>
      </c>
      <c r="J17695" s="93" t="s">
        <v>21001</v>
      </c>
      <c r="K17695" s="93" t="s">
        <v>6547</v>
      </c>
      <c r="L17695" s="14">
        <f>AND(vyberHrace&lt;&gt;"",ISNUMBER(SEARCH(vyberHrace,$B17695)))</f>
      </c>
      <c r="M17695" s="14">
        <f>AND($I17695=MID(kododd,1,2),$J17695=MID(kododd,3,3))</f>
      </c>
    </row>
    <row r="17696">
      <c r="A17696" s="95">
        <v>4848</v>
      </c>
      <c r="B17696" s="93" t="s">
        <v>12942</v>
      </c>
      <c r="C17696" s="93" t="s">
        <v>1441</v>
      </c>
      <c r="D17696" s="95">
        <v>1484</v>
      </c>
      <c r="G17696" s="95">
        <v>250</v>
      </c>
      <c r="H17696" s="93" t="s">
        <v>8976</v>
      </c>
      <c r="I17696" s="93" t="s">
        <v>23896</v>
      </c>
      <c r="J17696" s="93" t="s">
        <v>20849</v>
      </c>
      <c r="K17696" s="93" t="s">
        <v>1979</v>
      </c>
      <c r="L17696" s="14">
        <f>AND(vyberHrace&lt;&gt;"",ISNUMBER(SEARCH(vyberHrace,$B17696)))</f>
      </c>
      <c r="M17696" s="14">
        <f>AND($I17696=MID(kododd,1,2),$J17696=MID(kododd,3,3))</f>
      </c>
    </row>
    <row r="17697">
      <c r="A17697" s="95">
        <v>3092</v>
      </c>
      <c r="B17697" s="93" t="s">
        <v>19900</v>
      </c>
      <c r="C17697" s="93" t="s">
        <v>1447</v>
      </c>
      <c r="D17697" s="95">
        <v>1865</v>
      </c>
      <c r="G17697" s="95">
        <v>0</v>
      </c>
      <c r="H17697" s="93" t="s">
        <v>8976</v>
      </c>
      <c r="I17697" s="93" t="s">
        <v>23896</v>
      </c>
      <c r="J17697" s="93" t="s">
        <v>20947</v>
      </c>
      <c r="K17697" s="93" t="s">
        <v>11264</v>
      </c>
      <c r="L17697" s="14">
        <f>AND(vyberHrace&lt;&gt;"",ISNUMBER(SEARCH(vyberHrace,$B17697)))</f>
      </c>
      <c r="M17697" s="14">
        <f>AND($I17697=MID(kododd,1,2),$J17697=MID(kododd,3,3))</f>
      </c>
    </row>
    <row r="17698">
      <c r="A17698" s="95">
        <v>53708</v>
      </c>
      <c r="B17698" s="93" t="s">
        <v>875</v>
      </c>
      <c r="C17698" s="93" t="s">
        <v>1455</v>
      </c>
      <c r="G17698" s="95">
        <v>250</v>
      </c>
      <c r="H17698" s="93" t="s">
        <v>8976</v>
      </c>
      <c r="I17698" s="93" t="s">
        <v>23896</v>
      </c>
      <c r="J17698" s="93" t="s">
        <v>20876</v>
      </c>
      <c r="K17698" s="93" t="s">
        <v>1965</v>
      </c>
      <c r="L17698" s="14">
        <f>AND(vyberHrace&lt;&gt;"",ISNUMBER(SEARCH(vyberHrace,$B17698)))</f>
      </c>
      <c r="M17698" s="14">
        <f>AND($I17698=MID(kododd,1,2),$J17698=MID(kododd,3,3))</f>
      </c>
    </row>
    <row r="17699">
      <c r="A17699" s="95">
        <v>709</v>
      </c>
      <c r="B17699" s="93" t="s">
        <v>10304</v>
      </c>
      <c r="C17699" s="93" t="s">
        <v>1465</v>
      </c>
      <c r="D17699" s="95">
        <v>1939</v>
      </c>
      <c r="E17699" s="95">
        <v>1956</v>
      </c>
      <c r="F17699" s="95">
        <v>302767</v>
      </c>
      <c r="G17699" s="95">
        <v>250</v>
      </c>
      <c r="H17699" s="93" t="s">
        <v>8976</v>
      </c>
      <c r="I17699" s="93" t="s">
        <v>23896</v>
      </c>
      <c r="J17699" s="93" t="s">
        <v>20975</v>
      </c>
      <c r="K17699" s="93" t="s">
        <v>4922</v>
      </c>
      <c r="L17699" s="14">
        <f>AND(vyberHrace&lt;&gt;"",ISNUMBER(SEARCH(vyberHrace,$B17699)))</f>
      </c>
      <c r="M17699" s="14">
        <f>AND($I17699=MID(kododd,1,2),$J17699=MID(kododd,3,3))</f>
      </c>
    </row>
    <row r="17700">
      <c r="A17700" s="95">
        <v>60073</v>
      </c>
      <c r="B17700" s="93" t="s">
        <v>26550</v>
      </c>
      <c r="C17700" s="93" t="s">
        <v>1422</v>
      </c>
      <c r="G17700" s="95">
        <v>250</v>
      </c>
      <c r="H17700" s="93" t="s">
        <v>8976</v>
      </c>
      <c r="I17700" s="93" t="s">
        <v>23896</v>
      </c>
      <c r="J17700" s="93" t="s">
        <v>21029</v>
      </c>
      <c r="K17700" s="93" t="s">
        <v>23953</v>
      </c>
      <c r="L17700" s="14">
        <f>AND(vyberHrace&lt;&gt;"",ISNUMBER(SEARCH(vyberHrace,$B17700)))</f>
      </c>
      <c r="M17700" s="14">
        <f>AND($I17700=MID(kododd,1,2),$J17700=MID(kododd,3,3))</f>
      </c>
    </row>
    <row r="17701">
      <c r="A17701" s="95">
        <v>63116</v>
      </c>
      <c r="B17701" s="93" t="s">
        <v>29418</v>
      </c>
      <c r="C17701" s="93" t="s">
        <v>1450</v>
      </c>
      <c r="G17701" s="95">
        <v>250</v>
      </c>
      <c r="H17701" s="93" t="s">
        <v>8976</v>
      </c>
      <c r="I17701" s="93" t="s">
        <v>23896</v>
      </c>
      <c r="J17701" s="93" t="s">
        <v>23414</v>
      </c>
      <c r="K17701" s="93" t="s">
        <v>21379</v>
      </c>
      <c r="L17701" s="14">
        <f>AND(vyberHrace&lt;&gt;"",ISNUMBER(SEARCH(vyberHrace,$B17701)))</f>
      </c>
      <c r="M17701" s="14">
        <f>AND($I17701=MID(kododd,1,2),$J17701=MID(kododd,3,3))</f>
      </c>
    </row>
    <row r="17702">
      <c r="A17702" s="95">
        <v>63868</v>
      </c>
      <c r="B17702" s="93" t="s">
        <v>8159</v>
      </c>
      <c r="C17702" s="93" t="s">
        <v>1440</v>
      </c>
      <c r="G17702" s="95">
        <v>250</v>
      </c>
      <c r="H17702" s="93" t="s">
        <v>8976</v>
      </c>
      <c r="I17702" s="93" t="s">
        <v>23896</v>
      </c>
      <c r="J17702" s="93" t="s">
        <v>30003</v>
      </c>
      <c r="K17702" s="93" t="s">
        <v>30004</v>
      </c>
      <c r="L17702" s="14">
        <f>AND(vyberHrace&lt;&gt;"",ISNUMBER(SEARCH(vyberHrace,$B17702)))</f>
      </c>
      <c r="M17702" s="14">
        <f>AND($I17702=MID(kododd,1,2),$J17702=MID(kododd,3,3))</f>
      </c>
    </row>
    <row r="17703">
      <c r="A17703" s="95">
        <v>650</v>
      </c>
      <c r="B17703" s="93" t="s">
        <v>8172</v>
      </c>
      <c r="C17703" s="93" t="s">
        <v>1455</v>
      </c>
      <c r="D17703" s="95">
        <v>2006</v>
      </c>
      <c r="E17703" s="95">
        <v>2051</v>
      </c>
      <c r="F17703" s="95">
        <v>314056</v>
      </c>
      <c r="G17703" s="95">
        <v>250</v>
      </c>
      <c r="H17703" s="93" t="s">
        <v>8976</v>
      </c>
      <c r="I17703" s="93" t="s">
        <v>23896</v>
      </c>
      <c r="J17703" s="93" t="s">
        <v>20943</v>
      </c>
      <c r="K17703" s="93" t="s">
        <v>9089</v>
      </c>
      <c r="L17703" s="14">
        <f>AND(vyberHrace&lt;&gt;"",ISNUMBER(SEARCH(vyberHrace,$B17703)))</f>
      </c>
      <c r="M17703" s="14">
        <f>AND($I17703=MID(kododd,1,2),$J17703=MID(kododd,3,3))</f>
      </c>
    </row>
    <row r="17704">
      <c r="A17704" s="95">
        <v>63588</v>
      </c>
      <c r="B17704" s="93" t="s">
        <v>29419</v>
      </c>
      <c r="C17704" s="93" t="s">
        <v>1431</v>
      </c>
      <c r="G17704" s="95">
        <v>250</v>
      </c>
      <c r="H17704" s="93" t="s">
        <v>8976</v>
      </c>
      <c r="I17704" s="93" t="s">
        <v>23896</v>
      </c>
      <c r="J17704" s="93" t="s">
        <v>20848</v>
      </c>
      <c r="K17704" s="93" t="s">
        <v>1502</v>
      </c>
      <c r="L17704" s="14">
        <f>AND(vyberHrace&lt;&gt;"",ISNUMBER(SEARCH(vyberHrace,$B17704)))</f>
      </c>
      <c r="M17704" s="14">
        <f>AND($I17704=MID(kododd,1,2),$J17704=MID(kododd,3,3))</f>
      </c>
    </row>
    <row r="17705">
      <c r="A17705" s="95">
        <v>43202</v>
      </c>
      <c r="B17705" s="93" t="s">
        <v>8186</v>
      </c>
      <c r="C17705" s="93" t="s">
        <v>1400</v>
      </c>
      <c r="D17705" s="95">
        <v>1100</v>
      </c>
      <c r="G17705" s="95">
        <v>0</v>
      </c>
      <c r="H17705" s="93" t="s">
        <v>8976</v>
      </c>
      <c r="I17705" s="93" t="s">
        <v>23896</v>
      </c>
      <c r="J17705" s="93" t="s">
        <v>20997</v>
      </c>
      <c r="K17705" s="93" t="s">
        <v>7827</v>
      </c>
      <c r="L17705" s="14">
        <f>AND(vyberHrace&lt;&gt;"",ISNUMBER(SEARCH(vyberHrace,$B17705)))</f>
      </c>
      <c r="M17705" s="14">
        <f>AND($I17705=MID(kododd,1,2),$J17705=MID(kododd,3,3))</f>
      </c>
    </row>
    <row r="17706">
      <c r="A17706" s="95">
        <v>9025</v>
      </c>
      <c r="B17706" s="93" t="s">
        <v>8193</v>
      </c>
      <c r="C17706" s="93" t="s">
        <v>1432</v>
      </c>
      <c r="D17706" s="95">
        <v>1889</v>
      </c>
      <c r="E17706" s="95">
        <v>1973</v>
      </c>
      <c r="F17706" s="95">
        <v>338630</v>
      </c>
      <c r="G17706" s="95">
        <v>250</v>
      </c>
      <c r="H17706" s="93" t="s">
        <v>8976</v>
      </c>
      <c r="I17706" s="93" t="s">
        <v>23896</v>
      </c>
      <c r="J17706" s="93" t="s">
        <v>20845</v>
      </c>
      <c r="K17706" s="93" t="s">
        <v>8980</v>
      </c>
      <c r="L17706" s="14">
        <f>AND(vyberHrace&lt;&gt;"",ISNUMBER(SEARCH(vyberHrace,$B17706)))</f>
      </c>
      <c r="M17706" s="14">
        <f>AND($I17706=MID(kododd,1,2),$J17706=MID(kododd,3,3))</f>
      </c>
    </row>
    <row r="17707">
      <c r="A17707" s="95">
        <v>5368</v>
      </c>
      <c r="B17707" s="93" t="s">
        <v>8194</v>
      </c>
      <c r="C17707" s="93" t="s">
        <v>1415</v>
      </c>
      <c r="D17707" s="95">
        <v>1830</v>
      </c>
      <c r="E17707" s="95">
        <v>1887</v>
      </c>
      <c r="F17707" s="95">
        <v>322288</v>
      </c>
      <c r="G17707" s="95">
        <v>250</v>
      </c>
      <c r="H17707" s="93" t="s">
        <v>8976</v>
      </c>
      <c r="I17707" s="93" t="s">
        <v>23896</v>
      </c>
      <c r="J17707" s="93" t="s">
        <v>20949</v>
      </c>
      <c r="K17707" s="93" t="s">
        <v>5012</v>
      </c>
      <c r="L17707" s="14">
        <f>AND(vyberHrace&lt;&gt;"",ISNUMBER(SEARCH(vyberHrace,$B17707)))</f>
      </c>
      <c r="M17707" s="14">
        <f>AND($I17707=MID(kododd,1,2),$J17707=MID(kododd,3,3))</f>
      </c>
    </row>
    <row r="17708">
      <c r="A17708" s="95">
        <v>43336</v>
      </c>
      <c r="B17708" s="93" t="s">
        <v>8196</v>
      </c>
      <c r="C17708" s="93" t="s">
        <v>1438</v>
      </c>
      <c r="G17708" s="95">
        <v>0</v>
      </c>
      <c r="H17708" s="93" t="s">
        <v>8976</v>
      </c>
      <c r="I17708" s="93" t="s">
        <v>23896</v>
      </c>
      <c r="J17708" s="93" t="s">
        <v>20997</v>
      </c>
      <c r="K17708" s="93" t="s">
        <v>7827</v>
      </c>
      <c r="L17708" s="14">
        <f>AND(vyberHrace&lt;&gt;"",ISNUMBER(SEARCH(vyberHrace,$B17708)))</f>
      </c>
      <c r="M17708" s="14">
        <f>AND($I17708=MID(kododd,1,2),$J17708=MID(kododd,3,3))</f>
      </c>
    </row>
    <row r="17709">
      <c r="A17709" s="95">
        <v>53446</v>
      </c>
      <c r="B17709" s="93" t="s">
        <v>20719</v>
      </c>
      <c r="C17709" s="93" t="s">
        <v>3255</v>
      </c>
      <c r="D17709" s="95">
        <v>1051</v>
      </c>
      <c r="E17709" s="95">
        <v>1404</v>
      </c>
      <c r="F17709" s="95">
        <v>23760397</v>
      </c>
      <c r="G17709" s="95">
        <v>0</v>
      </c>
      <c r="H17709" s="93" t="s">
        <v>8976</v>
      </c>
      <c r="I17709" s="93" t="s">
        <v>23896</v>
      </c>
      <c r="J17709" s="93" t="s">
        <v>20864</v>
      </c>
      <c r="K17709" s="93" t="s">
        <v>26135</v>
      </c>
      <c r="L17709" s="14">
        <f>AND(vyberHrace&lt;&gt;"",ISNUMBER(SEARCH(vyberHrace,$B17709)))</f>
      </c>
      <c r="M17709" s="14">
        <f>AND($I17709=MID(kododd,1,2),$J17709=MID(kododd,3,3))</f>
      </c>
    </row>
    <row r="17710">
      <c r="A17710" s="95">
        <v>39884</v>
      </c>
      <c r="B17710" s="93" t="s">
        <v>8369</v>
      </c>
      <c r="C17710" s="93" t="s">
        <v>1414</v>
      </c>
      <c r="D17710" s="95">
        <v>1269</v>
      </c>
      <c r="G17710" s="95">
        <v>0</v>
      </c>
      <c r="H17710" s="93" t="s">
        <v>8976</v>
      </c>
      <c r="I17710" s="93" t="s">
        <v>23896</v>
      </c>
      <c r="J17710" s="93" t="s">
        <v>20895</v>
      </c>
      <c r="K17710" s="93" t="s">
        <v>6043</v>
      </c>
      <c r="L17710" s="14">
        <f>AND(vyberHrace&lt;&gt;"",ISNUMBER(SEARCH(vyberHrace,$B17710)))</f>
      </c>
      <c r="M17710" s="14">
        <f>AND($I17710=MID(kododd,1,2),$J17710=MID(kododd,3,3))</f>
      </c>
    </row>
    <row r="17711">
      <c r="A17711" s="95">
        <v>60700</v>
      </c>
      <c r="B17711" s="93" t="s">
        <v>27113</v>
      </c>
      <c r="C17711" s="93" t="s">
        <v>1422</v>
      </c>
      <c r="G17711" s="95">
        <v>250</v>
      </c>
      <c r="H17711" s="93" t="s">
        <v>8976</v>
      </c>
      <c r="I17711" s="93" t="s">
        <v>23896</v>
      </c>
      <c r="J17711" s="93" t="s">
        <v>20856</v>
      </c>
      <c r="K17711" s="93" t="s">
        <v>6885</v>
      </c>
      <c r="L17711" s="14">
        <f>AND(vyberHrace&lt;&gt;"",ISNUMBER(SEARCH(vyberHrace,$B17711)))</f>
      </c>
      <c r="M17711" s="14">
        <f>AND($I17711=MID(kododd,1,2),$J17711=MID(kododd,3,3))</f>
      </c>
    </row>
    <row r="17712">
      <c r="A17712" s="95">
        <v>49346</v>
      </c>
      <c r="B17712" s="93" t="s">
        <v>5669</v>
      </c>
      <c r="C17712" s="93" t="s">
        <v>1406</v>
      </c>
      <c r="G17712" s="95">
        <v>0</v>
      </c>
      <c r="H17712" s="93" t="s">
        <v>8976</v>
      </c>
      <c r="I17712" s="93" t="s">
        <v>23896</v>
      </c>
      <c r="J17712" s="93" t="s">
        <v>20997</v>
      </c>
      <c r="K17712" s="93" t="s">
        <v>7827</v>
      </c>
      <c r="L17712" s="14">
        <f>AND(vyberHrace&lt;&gt;"",ISNUMBER(SEARCH(vyberHrace,$B17712)))</f>
      </c>
      <c r="M17712" s="14">
        <f>AND($I17712=MID(kododd,1,2),$J17712=MID(kododd,3,3))</f>
      </c>
    </row>
    <row r="17713">
      <c r="A17713" s="95">
        <v>61255</v>
      </c>
      <c r="B17713" s="93" t="s">
        <v>27480</v>
      </c>
      <c r="C17713" s="93" t="s">
        <v>1422</v>
      </c>
      <c r="G17713" s="95">
        <v>250</v>
      </c>
      <c r="H17713" s="93" t="s">
        <v>8976</v>
      </c>
      <c r="I17713" s="93" t="s">
        <v>23896</v>
      </c>
      <c r="J17713" s="93" t="s">
        <v>20856</v>
      </c>
      <c r="K17713" s="93" t="s">
        <v>6885</v>
      </c>
      <c r="L17713" s="14">
        <f>AND(vyberHrace&lt;&gt;"",ISNUMBER(SEARCH(vyberHrace,$B17713)))</f>
      </c>
      <c r="M17713" s="14">
        <f>AND($I17713=MID(kododd,1,2),$J17713=MID(kododd,3,3))</f>
      </c>
    </row>
    <row r="17714">
      <c r="A17714" s="95">
        <v>49345</v>
      </c>
      <c r="B17714" s="93" t="s">
        <v>8229</v>
      </c>
      <c r="C17714" s="93" t="s">
        <v>3255</v>
      </c>
      <c r="G17714" s="95">
        <v>0</v>
      </c>
      <c r="H17714" s="93" t="s">
        <v>8976</v>
      </c>
      <c r="I17714" s="93" t="s">
        <v>23896</v>
      </c>
      <c r="J17714" s="93" t="s">
        <v>20997</v>
      </c>
      <c r="K17714" s="93" t="s">
        <v>7827</v>
      </c>
      <c r="L17714" s="14">
        <f>AND(vyberHrace&lt;&gt;"",ISNUMBER(SEARCH(vyberHrace,$B17714)))</f>
      </c>
      <c r="M17714" s="14">
        <f>AND($I17714=MID(kododd,1,2),$J17714=MID(kododd,3,3))</f>
      </c>
    </row>
    <row r="17715">
      <c r="A17715" s="95">
        <v>1775</v>
      </c>
      <c r="B17715" s="93" t="s">
        <v>8235</v>
      </c>
      <c r="C17715" s="93" t="s">
        <v>1451</v>
      </c>
      <c r="D17715" s="95">
        <v>1918</v>
      </c>
      <c r="E17715" s="95">
        <v>1969</v>
      </c>
      <c r="F17715" s="95">
        <v>306029</v>
      </c>
      <c r="G17715" s="95">
        <v>250</v>
      </c>
      <c r="H17715" s="93" t="s">
        <v>8976</v>
      </c>
      <c r="I17715" s="93" t="s">
        <v>23896</v>
      </c>
      <c r="J17715" s="93" t="s">
        <v>20947</v>
      </c>
      <c r="K17715" s="93" t="s">
        <v>11264</v>
      </c>
      <c r="L17715" s="14">
        <f>AND(vyberHrace&lt;&gt;"",ISNUMBER(SEARCH(vyberHrace,$B17715)))</f>
      </c>
      <c r="M17715" s="14">
        <f>AND($I17715=MID(kododd,1,2),$J17715=MID(kododd,3,3))</f>
      </c>
    </row>
    <row r="17716">
      <c r="A17716" s="95">
        <v>51045</v>
      </c>
      <c r="B17716" s="93" t="s">
        <v>7109</v>
      </c>
      <c r="C17716" s="93" t="s">
        <v>1422</v>
      </c>
      <c r="G17716" s="95">
        <v>0</v>
      </c>
      <c r="H17716" s="93" t="s">
        <v>8976</v>
      </c>
      <c r="I17716" s="93" t="s">
        <v>23896</v>
      </c>
      <c r="J17716" s="93" t="s">
        <v>20997</v>
      </c>
      <c r="K17716" s="93" t="s">
        <v>7827</v>
      </c>
      <c r="L17716" s="14">
        <f>AND(vyberHrace&lt;&gt;"",ISNUMBER(SEARCH(vyberHrace,$B17716)))</f>
      </c>
      <c r="M17716" s="14">
        <f>AND($I17716=MID(kododd,1,2),$J17716=MID(kododd,3,3))</f>
      </c>
    </row>
    <row r="17717">
      <c r="A17717" s="95">
        <v>59249</v>
      </c>
      <c r="B17717" s="93" t="s">
        <v>25676</v>
      </c>
      <c r="C17717" s="93" t="s">
        <v>1420</v>
      </c>
      <c r="G17717" s="95">
        <v>0</v>
      </c>
      <c r="H17717" s="93" t="s">
        <v>8976</v>
      </c>
      <c r="I17717" s="93" t="s">
        <v>23896</v>
      </c>
      <c r="J17717" s="93" t="s">
        <v>20997</v>
      </c>
      <c r="K17717" s="93" t="s">
        <v>7827</v>
      </c>
      <c r="L17717" s="14">
        <f>AND(vyberHrace&lt;&gt;"",ISNUMBER(SEARCH(vyberHrace,$B17717)))</f>
      </c>
      <c r="M17717" s="14">
        <f>AND($I17717=MID(kododd,1,2),$J17717=MID(kododd,3,3))</f>
      </c>
    </row>
    <row r="17718">
      <c r="A17718" s="95">
        <v>44002</v>
      </c>
      <c r="B17718" s="93" t="s">
        <v>10493</v>
      </c>
      <c r="C17718" s="93" t="s">
        <v>1410</v>
      </c>
      <c r="D17718" s="95">
        <v>1035</v>
      </c>
      <c r="G17718" s="95">
        <v>0</v>
      </c>
      <c r="H17718" s="93" t="s">
        <v>8976</v>
      </c>
      <c r="I17718" s="93" t="s">
        <v>23896</v>
      </c>
      <c r="J17718" s="93" t="s">
        <v>20954</v>
      </c>
      <c r="K17718" s="93" t="s">
        <v>133</v>
      </c>
      <c r="L17718" s="14">
        <f>AND(vyberHrace&lt;&gt;"",ISNUMBER(SEARCH(vyberHrace,$B17718)))</f>
      </c>
      <c r="M17718" s="14">
        <f>AND($I17718=MID(kododd,1,2),$J17718=MID(kododd,3,3))</f>
      </c>
    </row>
    <row r="17719">
      <c r="A17719" s="95">
        <v>4970</v>
      </c>
      <c r="B17719" s="93" t="s">
        <v>29420</v>
      </c>
      <c r="C17719" s="93" t="s">
        <v>1440</v>
      </c>
      <c r="D17719" s="95">
        <v>1771</v>
      </c>
      <c r="G17719" s="95">
        <v>250</v>
      </c>
      <c r="H17719" s="93" t="s">
        <v>8976</v>
      </c>
      <c r="I17719" s="93" t="s">
        <v>23896</v>
      </c>
      <c r="J17719" s="93" t="s">
        <v>28060</v>
      </c>
      <c r="K17719" s="93" t="s">
        <v>28061</v>
      </c>
      <c r="L17719" s="14">
        <f>AND(vyberHrace&lt;&gt;"",ISNUMBER(SEARCH(vyberHrace,$B17719)))</f>
      </c>
      <c r="M17719" s="14">
        <f>AND($I17719=MID(kododd,1,2),$J17719=MID(kododd,3,3))</f>
      </c>
    </row>
    <row r="17720">
      <c r="A17720" s="95">
        <v>47019</v>
      </c>
      <c r="B17720" s="93" t="s">
        <v>10400</v>
      </c>
      <c r="C17720" s="93" t="s">
        <v>1408</v>
      </c>
      <c r="G17720" s="95">
        <v>0</v>
      </c>
      <c r="H17720" s="93" t="s">
        <v>8976</v>
      </c>
      <c r="I17720" s="93" t="s">
        <v>23896</v>
      </c>
      <c r="J17720" s="93" t="s">
        <v>20954</v>
      </c>
      <c r="K17720" s="93" t="s">
        <v>133</v>
      </c>
      <c r="L17720" s="14">
        <f>AND(vyberHrace&lt;&gt;"",ISNUMBER(SEARCH(vyberHrace,$B17720)))</f>
      </c>
      <c r="M17720" s="14">
        <f>AND($I17720=MID(kododd,1,2),$J17720=MID(kododd,3,3))</f>
      </c>
    </row>
    <row r="17721">
      <c r="A17721" s="95">
        <v>47018</v>
      </c>
      <c r="B17721" s="93" t="s">
        <v>10401</v>
      </c>
      <c r="C17721" s="93" t="s">
        <v>1402</v>
      </c>
      <c r="G17721" s="95">
        <v>0</v>
      </c>
      <c r="H17721" s="93" t="s">
        <v>8976</v>
      </c>
      <c r="I17721" s="93" t="s">
        <v>23896</v>
      </c>
      <c r="J17721" s="93" t="s">
        <v>20954</v>
      </c>
      <c r="K17721" s="93" t="s">
        <v>133</v>
      </c>
      <c r="L17721" s="14">
        <f>AND(vyberHrace&lt;&gt;"",ISNUMBER(SEARCH(vyberHrace,$B17721)))</f>
      </c>
      <c r="M17721" s="14">
        <f>AND($I17721=MID(kododd,1,2),$J17721=MID(kododd,3,3))</f>
      </c>
    </row>
    <row r="17722">
      <c r="A17722" s="95">
        <v>1220</v>
      </c>
      <c r="B17722" s="93" t="s">
        <v>10402</v>
      </c>
      <c r="C17722" s="93" t="s">
        <v>1443</v>
      </c>
      <c r="D17722" s="95">
        <v>1827</v>
      </c>
      <c r="F17722" s="95">
        <v>23705620</v>
      </c>
      <c r="G17722" s="95">
        <v>250</v>
      </c>
      <c r="H17722" s="93" t="s">
        <v>8976</v>
      </c>
      <c r="I17722" s="93" t="s">
        <v>23896</v>
      </c>
      <c r="J17722" s="93" t="s">
        <v>20949</v>
      </c>
      <c r="K17722" s="93" t="s">
        <v>5012</v>
      </c>
      <c r="L17722" s="14">
        <f>AND(vyberHrace&lt;&gt;"",ISNUMBER(SEARCH(vyberHrace,$B17722)))</f>
      </c>
      <c r="M17722" s="14">
        <f>AND($I17722=MID(kododd,1,2),$J17722=MID(kododd,3,3))</f>
      </c>
    </row>
    <row r="17723">
      <c r="A17723" s="95">
        <v>63673</v>
      </c>
      <c r="B17723" s="93" t="s">
        <v>29883</v>
      </c>
      <c r="C17723" s="93" t="s">
        <v>1487</v>
      </c>
      <c r="G17723" s="95">
        <v>250</v>
      </c>
      <c r="H17723" s="93" t="s">
        <v>8976</v>
      </c>
      <c r="I17723" s="93" t="s">
        <v>23896</v>
      </c>
      <c r="J17723" s="93" t="s">
        <v>20897</v>
      </c>
      <c r="K17723" s="93" t="s">
        <v>5617</v>
      </c>
      <c r="L17723" s="14">
        <f>AND(vyberHrace&lt;&gt;"",ISNUMBER(SEARCH(vyberHrace,$B17723)))</f>
      </c>
      <c r="M17723" s="14">
        <f>AND($I17723=MID(kododd,1,2),$J17723=MID(kododd,3,3))</f>
      </c>
    </row>
    <row r="17724">
      <c r="A17724" s="95">
        <v>33627</v>
      </c>
      <c r="B17724" s="93" t="s">
        <v>10512</v>
      </c>
      <c r="C17724" s="93" t="s">
        <v>1448</v>
      </c>
      <c r="D17724" s="95">
        <v>1780</v>
      </c>
      <c r="E17724" s="95">
        <v>1881</v>
      </c>
      <c r="F17724" s="95">
        <v>348740</v>
      </c>
      <c r="G17724" s="95">
        <v>0</v>
      </c>
      <c r="H17724" s="93" t="s">
        <v>8976</v>
      </c>
      <c r="I17724" s="93" t="s">
        <v>23896</v>
      </c>
      <c r="J17724" s="93" t="s">
        <v>20874</v>
      </c>
      <c r="K17724" s="93" t="s">
        <v>1964</v>
      </c>
      <c r="L17724" s="14">
        <f>AND(vyberHrace&lt;&gt;"",ISNUMBER(SEARCH(vyberHrace,$B17724)))</f>
      </c>
      <c r="M17724" s="14">
        <f>AND($I17724=MID(kododd,1,2),$J17724=MID(kododd,3,3))</f>
      </c>
    </row>
    <row r="17725">
      <c r="A17725" s="95">
        <v>7253</v>
      </c>
      <c r="B17725" s="93" t="s">
        <v>8424</v>
      </c>
      <c r="C17725" s="93" t="s">
        <v>1465</v>
      </c>
      <c r="D17725" s="95">
        <v>1647</v>
      </c>
      <c r="E17725" s="95">
        <v>1837</v>
      </c>
      <c r="F17725" s="95">
        <v>348759</v>
      </c>
      <c r="G17725" s="95">
        <v>0</v>
      </c>
      <c r="H17725" s="93" t="s">
        <v>8976</v>
      </c>
      <c r="I17725" s="93" t="s">
        <v>23896</v>
      </c>
      <c r="J17725" s="93" t="s">
        <v>20874</v>
      </c>
      <c r="K17725" s="93" t="s">
        <v>1964</v>
      </c>
      <c r="L17725" s="14">
        <f>AND(vyberHrace&lt;&gt;"",ISNUMBER(SEARCH(vyberHrace,$B17725)))</f>
      </c>
      <c r="M17725" s="14">
        <f>AND($I17725=MID(kododd,1,2),$J17725=MID(kododd,3,3))</f>
      </c>
    </row>
    <row r="17726">
      <c r="A17726" s="95">
        <v>63025</v>
      </c>
      <c r="B17726" s="93" t="s">
        <v>29421</v>
      </c>
      <c r="C17726" s="93" t="s">
        <v>1424</v>
      </c>
      <c r="G17726" s="95">
        <v>250</v>
      </c>
      <c r="H17726" s="93" t="s">
        <v>8976</v>
      </c>
      <c r="I17726" s="93" t="s">
        <v>23896</v>
      </c>
      <c r="J17726" s="93" t="s">
        <v>20997</v>
      </c>
      <c r="K17726" s="93" t="s">
        <v>7827</v>
      </c>
      <c r="L17726" s="14">
        <f>AND(vyberHrace&lt;&gt;"",ISNUMBER(SEARCH(vyberHrace,$B17726)))</f>
      </c>
      <c r="M17726" s="14">
        <f>AND($I17726=MID(kododd,1,2),$J17726=MID(kododd,3,3))</f>
      </c>
    </row>
    <row r="17727">
      <c r="A17727" s="95">
        <v>2687</v>
      </c>
      <c r="B17727" s="93" t="s">
        <v>8437</v>
      </c>
      <c r="C17727" s="93" t="s">
        <v>1472</v>
      </c>
      <c r="D17727" s="95">
        <v>1746</v>
      </c>
      <c r="E17727" s="95">
        <v>1825</v>
      </c>
      <c r="F17727" s="95">
        <v>395269</v>
      </c>
      <c r="G17727" s="95">
        <v>250</v>
      </c>
      <c r="H17727" s="93" t="s">
        <v>8976</v>
      </c>
      <c r="I17727" s="93" t="s">
        <v>23896</v>
      </c>
      <c r="J17727" s="93" t="s">
        <v>20848</v>
      </c>
      <c r="K17727" s="93" t="s">
        <v>1502</v>
      </c>
      <c r="L17727" s="14">
        <f>AND(vyberHrace&lt;&gt;"",ISNUMBER(SEARCH(vyberHrace,$B17727)))</f>
      </c>
      <c r="M17727" s="14">
        <f>AND($I17727=MID(kododd,1,2),$J17727=MID(kododd,3,3))</f>
      </c>
    </row>
    <row r="17728">
      <c r="A17728" s="95">
        <v>2752</v>
      </c>
      <c r="B17728" s="93" t="s">
        <v>13887</v>
      </c>
      <c r="C17728" s="93" t="s">
        <v>1468</v>
      </c>
      <c r="D17728" s="95">
        <v>1619</v>
      </c>
      <c r="E17728" s="95">
        <v>2037</v>
      </c>
      <c r="F17728" s="95">
        <v>325279</v>
      </c>
      <c r="G17728" s="95">
        <v>0</v>
      </c>
      <c r="H17728" s="93" t="s">
        <v>8976</v>
      </c>
      <c r="I17728" s="93" t="s">
        <v>23896</v>
      </c>
      <c r="J17728" s="93" t="s">
        <v>20939</v>
      </c>
      <c r="K17728" s="93" t="s">
        <v>5627</v>
      </c>
      <c r="L17728" s="14">
        <f>AND(vyberHrace&lt;&gt;"",ISNUMBER(SEARCH(vyberHrace,$B17728)))</f>
      </c>
      <c r="M17728" s="14">
        <f>AND($I17728=MID(kododd,1,2),$J17728=MID(kododd,3,3))</f>
      </c>
    </row>
    <row r="17729">
      <c r="A17729" s="95">
        <v>44019</v>
      </c>
      <c r="B17729" s="93" t="s">
        <v>8444</v>
      </c>
      <c r="C17729" s="93" t="s">
        <v>1410</v>
      </c>
      <c r="D17729" s="95">
        <v>1131</v>
      </c>
      <c r="F17729" s="95">
        <v>23706635</v>
      </c>
      <c r="G17729" s="95">
        <v>0</v>
      </c>
      <c r="H17729" s="93" t="s">
        <v>8976</v>
      </c>
      <c r="I17729" s="93" t="s">
        <v>23896</v>
      </c>
      <c r="J17729" s="93" t="s">
        <v>20954</v>
      </c>
      <c r="K17729" s="93" t="s">
        <v>133</v>
      </c>
      <c r="L17729" s="14">
        <f>AND(vyberHrace&lt;&gt;"",ISNUMBER(SEARCH(vyberHrace,$B17729)))</f>
      </c>
      <c r="M17729" s="14">
        <f>AND($I17729=MID(kododd,1,2),$J17729=MID(kododd,3,3))</f>
      </c>
    </row>
    <row r="17730">
      <c r="A17730" s="95">
        <v>48943</v>
      </c>
      <c r="B17730" s="93" t="s">
        <v>8449</v>
      </c>
      <c r="C17730" s="93" t="s">
        <v>1416</v>
      </c>
      <c r="G17730" s="95">
        <v>0</v>
      </c>
      <c r="H17730" s="93" t="s">
        <v>8976</v>
      </c>
      <c r="I17730" s="93" t="s">
        <v>23896</v>
      </c>
      <c r="J17730" s="93" t="s">
        <v>20954</v>
      </c>
      <c r="K17730" s="93" t="s">
        <v>133</v>
      </c>
      <c r="L17730" s="14">
        <f>AND(vyberHrace&lt;&gt;"",ISNUMBER(SEARCH(vyberHrace,$B17730)))</f>
      </c>
      <c r="M17730" s="14">
        <f>AND($I17730=MID(kododd,1,2),$J17730=MID(kododd,3,3))</f>
      </c>
    </row>
    <row r="17731">
      <c r="A17731" s="95">
        <v>58954</v>
      </c>
      <c r="B17731" s="93" t="s">
        <v>25412</v>
      </c>
      <c r="C17731" s="93" t="s">
        <v>1420</v>
      </c>
      <c r="G17731" s="95">
        <v>0</v>
      </c>
      <c r="H17731" s="93" t="s">
        <v>8976</v>
      </c>
      <c r="I17731" s="93" t="s">
        <v>23896</v>
      </c>
      <c r="J17731" s="93" t="s">
        <v>20997</v>
      </c>
      <c r="K17731" s="93" t="s">
        <v>7827</v>
      </c>
      <c r="L17731" s="14">
        <f>AND(vyberHrace&lt;&gt;"",ISNUMBER(SEARCH(vyberHrace,$B17731)))</f>
      </c>
      <c r="M17731" s="14">
        <f>AND($I17731=MID(kododd,1,2),$J17731=MID(kododd,3,3))</f>
      </c>
    </row>
    <row r="17732">
      <c r="A17732" s="95">
        <v>61376</v>
      </c>
      <c r="B17732" s="93" t="s">
        <v>27572</v>
      </c>
      <c r="C17732" s="93" t="s">
        <v>1486</v>
      </c>
      <c r="G17732" s="95">
        <v>250</v>
      </c>
      <c r="H17732" s="93" t="s">
        <v>8976</v>
      </c>
      <c r="I17732" s="93" t="s">
        <v>23896</v>
      </c>
      <c r="J17732" s="93" t="s">
        <v>20886</v>
      </c>
      <c r="K17732" s="93" t="s">
        <v>4988</v>
      </c>
      <c r="L17732" s="14">
        <f>AND(vyberHrace&lt;&gt;"",ISNUMBER(SEARCH(vyberHrace,$B17732)))</f>
      </c>
      <c r="M17732" s="14">
        <f>AND($I17732=MID(kododd,1,2),$J17732=MID(kododd,3,3))</f>
      </c>
    </row>
    <row r="17733">
      <c r="A17733" s="95">
        <v>2715</v>
      </c>
      <c r="B17733" s="93" t="s">
        <v>10680</v>
      </c>
      <c r="C17733" s="93" t="s">
        <v>1428</v>
      </c>
      <c r="D17733" s="95">
        <v>1759</v>
      </c>
      <c r="E17733" s="95">
        <v>1844</v>
      </c>
      <c r="F17733" s="95">
        <v>338281</v>
      </c>
      <c r="G17733" s="95">
        <v>250</v>
      </c>
      <c r="H17733" s="93" t="s">
        <v>8976</v>
      </c>
      <c r="I17733" s="93" t="s">
        <v>23896</v>
      </c>
      <c r="J17733" s="93" t="s">
        <v>20954</v>
      </c>
      <c r="K17733" s="93" t="s">
        <v>133</v>
      </c>
      <c r="L17733" s="14">
        <f>AND(vyberHrace&lt;&gt;"",ISNUMBER(SEARCH(vyberHrace,$B17733)))</f>
      </c>
      <c r="M17733" s="14">
        <f>AND($I17733=MID(kododd,1,2),$J17733=MID(kododd,3,3))</f>
      </c>
    </row>
    <row r="17734">
      <c r="A17734" s="95">
        <v>53895</v>
      </c>
      <c r="B17734" s="93" t="s">
        <v>870</v>
      </c>
      <c r="C17734" s="93" t="s">
        <v>1410</v>
      </c>
      <c r="D17734" s="95">
        <v>1378</v>
      </c>
      <c r="E17734" s="95">
        <v>1630</v>
      </c>
      <c r="F17734" s="95">
        <v>23753935</v>
      </c>
      <c r="G17734" s="95">
        <v>0</v>
      </c>
      <c r="H17734" s="93" t="s">
        <v>8976</v>
      </c>
      <c r="I17734" s="93" t="s">
        <v>23896</v>
      </c>
      <c r="J17734" s="93" t="s">
        <v>20864</v>
      </c>
      <c r="K17734" s="93" t="s">
        <v>26135</v>
      </c>
      <c r="L17734" s="14">
        <f>AND(vyberHrace&lt;&gt;"",ISNUMBER(SEARCH(vyberHrace,$B17734)))</f>
      </c>
      <c r="M17734" s="14">
        <f>AND($I17734=MID(kododd,1,2),$J17734=MID(kododd,3,3))</f>
      </c>
    </row>
    <row r="17735">
      <c r="A17735" s="95">
        <v>62662</v>
      </c>
      <c r="B17735" s="93" t="s">
        <v>29422</v>
      </c>
      <c r="C17735" s="93" t="s">
        <v>1412</v>
      </c>
      <c r="G17735" s="95">
        <v>250</v>
      </c>
      <c r="H17735" s="93" t="s">
        <v>8976</v>
      </c>
      <c r="I17735" s="93" t="s">
        <v>23896</v>
      </c>
      <c r="J17735" s="93" t="s">
        <v>20935</v>
      </c>
      <c r="K17735" s="93" t="s">
        <v>23916</v>
      </c>
      <c r="L17735" s="14">
        <f>AND(vyberHrace&lt;&gt;"",ISNUMBER(SEARCH(vyberHrace,$B17735)))</f>
      </c>
      <c r="M17735" s="14">
        <f>AND($I17735=MID(kododd,1,2),$J17735=MID(kododd,3,3))</f>
      </c>
    </row>
    <row r="17736">
      <c r="A17736" s="95">
        <v>63741</v>
      </c>
      <c r="B17736" s="93" t="s">
        <v>29884</v>
      </c>
      <c r="C17736" s="93" t="s">
        <v>1406</v>
      </c>
      <c r="G17736" s="95">
        <v>250</v>
      </c>
      <c r="H17736" s="93" t="s">
        <v>8976</v>
      </c>
      <c r="I17736" s="93" t="s">
        <v>23896</v>
      </c>
      <c r="J17736" s="93" t="s">
        <v>20874</v>
      </c>
      <c r="K17736" s="93" t="s">
        <v>1964</v>
      </c>
      <c r="L17736" s="14">
        <f>AND(vyberHrace&lt;&gt;"",ISNUMBER(SEARCH(vyberHrace,$B17736)))</f>
      </c>
      <c r="M17736" s="14">
        <f>AND($I17736=MID(kododd,1,2),$J17736=MID(kododd,3,3))</f>
      </c>
    </row>
    <row r="17737">
      <c r="A17737" s="95">
        <v>59933</v>
      </c>
      <c r="B17737" s="93" t="s">
        <v>26423</v>
      </c>
      <c r="C17737" s="93" t="s">
        <v>1448</v>
      </c>
      <c r="G17737" s="95">
        <v>0</v>
      </c>
      <c r="H17737" s="93" t="s">
        <v>8976</v>
      </c>
      <c r="I17737" s="93" t="s">
        <v>23896</v>
      </c>
      <c r="J17737" s="93" t="s">
        <v>20876</v>
      </c>
      <c r="K17737" s="93" t="s">
        <v>1965</v>
      </c>
      <c r="L17737" s="14">
        <f>AND(vyberHrace&lt;&gt;"",ISNUMBER(SEARCH(vyberHrace,$B17737)))</f>
      </c>
      <c r="M17737" s="14">
        <f>AND($I17737=MID(kododd,1,2),$J17737=MID(kododd,3,3))</f>
      </c>
    </row>
    <row r="17738">
      <c r="A17738" s="95">
        <v>13920</v>
      </c>
      <c r="B17738" s="93" t="s">
        <v>18823</v>
      </c>
      <c r="C17738" s="93" t="s">
        <v>1464</v>
      </c>
      <c r="D17738" s="95">
        <v>1613</v>
      </c>
      <c r="E17738" s="95">
        <v>1776</v>
      </c>
      <c r="F17738" s="95">
        <v>377856</v>
      </c>
      <c r="G17738" s="95">
        <v>250</v>
      </c>
      <c r="H17738" s="93" t="s">
        <v>8976</v>
      </c>
      <c r="I17738" s="93" t="s">
        <v>23896</v>
      </c>
      <c r="J17738" s="93" t="s">
        <v>20926</v>
      </c>
      <c r="K17738" s="93" t="s">
        <v>11249</v>
      </c>
      <c r="L17738" s="14">
        <f>AND(vyberHrace&lt;&gt;"",ISNUMBER(SEARCH(vyberHrace,$B17738)))</f>
      </c>
      <c r="M17738" s="14">
        <f>AND($I17738=MID(kododd,1,2),$J17738=MID(kododd,3,3))</f>
      </c>
    </row>
    <row r="17739">
      <c r="A17739" s="95">
        <v>12584</v>
      </c>
      <c r="B17739" s="93" t="s">
        <v>18827</v>
      </c>
      <c r="C17739" s="93" t="s">
        <v>1441</v>
      </c>
      <c r="D17739" s="95">
        <v>1741</v>
      </c>
      <c r="G17739" s="95">
        <v>0</v>
      </c>
      <c r="H17739" s="93" t="s">
        <v>8976</v>
      </c>
      <c r="I17739" s="93" t="s">
        <v>23896</v>
      </c>
      <c r="J17739" s="93" t="s">
        <v>20879</v>
      </c>
      <c r="K17739" s="93" t="s">
        <v>6872</v>
      </c>
      <c r="L17739" s="14">
        <f>AND(vyberHrace&lt;&gt;"",ISNUMBER(SEARCH(vyberHrace,$B17739)))</f>
      </c>
      <c r="M17739" s="14">
        <f>AND($I17739=MID(kododd,1,2),$J17739=MID(kododd,3,3))</f>
      </c>
    </row>
    <row r="17740">
      <c r="A17740" s="95">
        <v>49232</v>
      </c>
      <c r="B17740" s="93" t="s">
        <v>18830</v>
      </c>
      <c r="C17740" s="93" t="s">
        <v>1422</v>
      </c>
      <c r="D17740" s="95">
        <v>1163</v>
      </c>
      <c r="F17740" s="95">
        <v>23736151</v>
      </c>
      <c r="G17740" s="95">
        <v>0</v>
      </c>
      <c r="H17740" s="93" t="s">
        <v>8976</v>
      </c>
      <c r="I17740" s="93" t="s">
        <v>23896</v>
      </c>
      <c r="J17740" s="93" t="s">
        <v>20855</v>
      </c>
      <c r="K17740" s="93" t="s">
        <v>6857</v>
      </c>
      <c r="L17740" s="14">
        <f>AND(vyberHrace&lt;&gt;"",ISNUMBER(SEARCH(vyberHrace,$B17740)))</f>
      </c>
      <c r="M17740" s="14">
        <f>AND($I17740=MID(kododd,1,2),$J17740=MID(kododd,3,3))</f>
      </c>
    </row>
    <row r="17741">
      <c r="A17741" s="95">
        <v>14604</v>
      </c>
      <c r="B17741" s="93" t="s">
        <v>18838</v>
      </c>
      <c r="C17741" s="93" t="s">
        <v>1403</v>
      </c>
      <c r="D17741" s="95">
        <v>1841</v>
      </c>
      <c r="E17741" s="95">
        <v>1915</v>
      </c>
      <c r="F17741" s="95">
        <v>341100</v>
      </c>
      <c r="G17741" s="95">
        <v>250</v>
      </c>
      <c r="H17741" s="93" t="s">
        <v>8976</v>
      </c>
      <c r="I17741" s="93" t="s">
        <v>23896</v>
      </c>
      <c r="J17741" s="93" t="s">
        <v>20895</v>
      </c>
      <c r="K17741" s="93" t="s">
        <v>6043</v>
      </c>
      <c r="L17741" s="14">
        <f>AND(vyberHrace&lt;&gt;"",ISNUMBER(SEARCH(vyberHrace,$B17741)))</f>
      </c>
      <c r="M17741" s="14">
        <f>AND($I17741=MID(kododd,1,2),$J17741=MID(kododd,3,3))</f>
      </c>
    </row>
    <row r="17742">
      <c r="A17742" s="95">
        <v>51717</v>
      </c>
      <c r="B17742" s="93" t="s">
        <v>18839</v>
      </c>
      <c r="C17742" s="93" t="s">
        <v>3255</v>
      </c>
      <c r="D17742" s="95">
        <v>1075</v>
      </c>
      <c r="G17742" s="95">
        <v>0</v>
      </c>
      <c r="H17742" s="93" t="s">
        <v>8976</v>
      </c>
      <c r="I17742" s="93" t="s">
        <v>23896</v>
      </c>
      <c r="J17742" s="93" t="s">
        <v>20994</v>
      </c>
      <c r="K17742" s="93" t="s">
        <v>5630</v>
      </c>
      <c r="L17742" s="14">
        <f>AND(vyberHrace&lt;&gt;"",ISNUMBER(SEARCH(vyberHrace,$B17742)))</f>
      </c>
      <c r="M17742" s="14">
        <f>AND($I17742=MID(kododd,1,2),$J17742=MID(kododd,3,3))</f>
      </c>
    </row>
    <row r="17743">
      <c r="A17743" s="95">
        <v>11840</v>
      </c>
      <c r="B17743" s="93" t="s">
        <v>23944</v>
      </c>
      <c r="C17743" s="93" t="s">
        <v>1415</v>
      </c>
      <c r="E17743" s="95">
        <v>1981</v>
      </c>
      <c r="F17743" s="95">
        <v>338311</v>
      </c>
      <c r="G17743" s="95">
        <v>0</v>
      </c>
      <c r="H17743" s="93" t="s">
        <v>8976</v>
      </c>
      <c r="I17743" s="93" t="s">
        <v>23896</v>
      </c>
      <c r="J17743" s="93" t="s">
        <v>20884</v>
      </c>
      <c r="K17743" s="93" t="s">
        <v>6876</v>
      </c>
      <c r="L17743" s="14">
        <f>AND(vyberHrace&lt;&gt;"",ISNUMBER(SEARCH(vyberHrace,$B17743)))</f>
      </c>
      <c r="M17743" s="14">
        <f>AND($I17743=MID(kododd,1,2),$J17743=MID(kododd,3,3))</f>
      </c>
    </row>
    <row r="17744">
      <c r="A17744" s="95">
        <v>57846</v>
      </c>
      <c r="B17744" s="93" t="s">
        <v>23944</v>
      </c>
      <c r="C17744" s="93" t="s">
        <v>1450</v>
      </c>
      <c r="G17744" s="95">
        <v>250</v>
      </c>
      <c r="H17744" s="93" t="s">
        <v>8976</v>
      </c>
      <c r="I17744" s="93" t="s">
        <v>23896</v>
      </c>
      <c r="J17744" s="93" t="s">
        <v>20884</v>
      </c>
      <c r="K17744" s="93" t="s">
        <v>6876</v>
      </c>
      <c r="L17744" s="14">
        <f>AND(vyberHrace&lt;&gt;"",ISNUMBER(SEARCH(vyberHrace,$B17744)))</f>
      </c>
      <c r="M17744" s="14">
        <f>AND($I17744=MID(kododd,1,2),$J17744=MID(kododd,3,3))</f>
      </c>
    </row>
    <row r="17745">
      <c r="A17745" s="95">
        <v>35547</v>
      </c>
      <c r="B17745" s="93" t="s">
        <v>18840</v>
      </c>
      <c r="C17745" s="93" t="s">
        <v>1459</v>
      </c>
      <c r="D17745" s="95">
        <v>1359</v>
      </c>
      <c r="F17745" s="95">
        <v>23758171</v>
      </c>
      <c r="G17745" s="95">
        <v>250</v>
      </c>
      <c r="H17745" s="93" t="s">
        <v>8976</v>
      </c>
      <c r="I17745" s="93" t="s">
        <v>23896</v>
      </c>
      <c r="J17745" s="93" t="s">
        <v>20895</v>
      </c>
      <c r="K17745" s="93" t="s">
        <v>6043</v>
      </c>
      <c r="L17745" s="14">
        <f>AND(vyberHrace&lt;&gt;"",ISNUMBER(SEARCH(vyberHrace,$B17745)))</f>
      </c>
      <c r="M17745" s="14">
        <f>AND($I17745=MID(kododd,1,2),$J17745=MID(kododd,3,3))</f>
      </c>
    </row>
    <row r="17746">
      <c r="A17746" s="95">
        <v>12963</v>
      </c>
      <c r="B17746" s="93" t="s">
        <v>18841</v>
      </c>
      <c r="C17746" s="93" t="s">
        <v>1439</v>
      </c>
      <c r="D17746" s="95">
        <v>1970</v>
      </c>
      <c r="E17746" s="95">
        <v>1997</v>
      </c>
      <c r="F17746" s="95">
        <v>341118</v>
      </c>
      <c r="G17746" s="95">
        <v>250</v>
      </c>
      <c r="H17746" s="93" t="s">
        <v>8976</v>
      </c>
      <c r="I17746" s="93" t="s">
        <v>23896</v>
      </c>
      <c r="J17746" s="93" t="s">
        <v>21010</v>
      </c>
      <c r="K17746" s="93" t="s">
        <v>5670</v>
      </c>
      <c r="L17746" s="14">
        <f>AND(vyberHrace&lt;&gt;"",ISNUMBER(SEARCH(vyberHrace,$B17746)))</f>
      </c>
      <c r="M17746" s="14">
        <f>AND($I17746=MID(kododd,1,2),$J17746=MID(kododd,3,3))</f>
      </c>
    </row>
    <row r="17747">
      <c r="A17747" s="95">
        <v>7266</v>
      </c>
      <c r="B17747" s="93" t="s">
        <v>18842</v>
      </c>
      <c r="C17747" s="93" t="s">
        <v>1432</v>
      </c>
      <c r="D17747" s="95">
        <v>1612</v>
      </c>
      <c r="E17747" s="95">
        <v>1843</v>
      </c>
      <c r="F17747" s="95">
        <v>348155</v>
      </c>
      <c r="G17747" s="95">
        <v>250</v>
      </c>
      <c r="H17747" s="93" t="s">
        <v>8976</v>
      </c>
      <c r="I17747" s="93" t="s">
        <v>23896</v>
      </c>
      <c r="J17747" s="93" t="s">
        <v>20895</v>
      </c>
      <c r="K17747" s="93" t="s">
        <v>6043</v>
      </c>
      <c r="L17747" s="14">
        <f>AND(vyberHrace&lt;&gt;"",ISNUMBER(SEARCH(vyberHrace,$B17747)))</f>
      </c>
      <c r="M17747" s="14">
        <f>AND($I17747=MID(kododd,1,2),$J17747=MID(kododd,3,3))</f>
      </c>
    </row>
    <row r="17748">
      <c r="A17748" s="95">
        <v>63781</v>
      </c>
      <c r="B17748" s="93" t="s">
        <v>18843</v>
      </c>
      <c r="C17748" s="93" t="s">
        <v>1406</v>
      </c>
      <c r="G17748" s="95">
        <v>250</v>
      </c>
      <c r="H17748" s="93" t="s">
        <v>8976</v>
      </c>
      <c r="I17748" s="93" t="s">
        <v>23896</v>
      </c>
      <c r="J17748" s="93" t="s">
        <v>20859</v>
      </c>
      <c r="K17748" s="93" t="s">
        <v>28058</v>
      </c>
      <c r="L17748" s="14">
        <f>AND(vyberHrace&lt;&gt;"",ISNUMBER(SEARCH(vyberHrace,$B17748)))</f>
      </c>
      <c r="M17748" s="14">
        <f>AND($I17748=MID(kododd,1,2),$J17748=MID(kododd,3,3))</f>
      </c>
    </row>
    <row r="17749">
      <c r="A17749" s="95">
        <v>24956</v>
      </c>
      <c r="B17749" s="93" t="s">
        <v>18844</v>
      </c>
      <c r="C17749" s="93" t="s">
        <v>1405</v>
      </c>
      <c r="D17749" s="95">
        <v>1559</v>
      </c>
      <c r="E17749" s="95">
        <v>1830</v>
      </c>
      <c r="F17749" s="95">
        <v>23758180</v>
      </c>
      <c r="G17749" s="95">
        <v>250</v>
      </c>
      <c r="H17749" s="93" t="s">
        <v>8976</v>
      </c>
      <c r="I17749" s="93" t="s">
        <v>23896</v>
      </c>
      <c r="J17749" s="93" t="s">
        <v>20920</v>
      </c>
      <c r="K17749" s="93" t="s">
        <v>3592</v>
      </c>
      <c r="L17749" s="14">
        <f>AND(vyberHrace&lt;&gt;"",ISNUMBER(SEARCH(vyberHrace,$B17749)))</f>
      </c>
      <c r="M17749" s="14">
        <f>AND($I17749=MID(kododd,1,2),$J17749=MID(kododd,3,3))</f>
      </c>
    </row>
    <row r="17750">
      <c r="A17750" s="95">
        <v>7265</v>
      </c>
      <c r="B17750" s="93" t="s">
        <v>18725</v>
      </c>
      <c r="C17750" s="93" t="s">
        <v>1447</v>
      </c>
      <c r="D17750" s="95">
        <v>1696</v>
      </c>
      <c r="E17750" s="95">
        <v>1792</v>
      </c>
      <c r="F17750" s="95">
        <v>371491</v>
      </c>
      <c r="G17750" s="95">
        <v>250</v>
      </c>
      <c r="H17750" s="93" t="s">
        <v>8976</v>
      </c>
      <c r="I17750" s="93" t="s">
        <v>23896</v>
      </c>
      <c r="J17750" s="93" t="s">
        <v>20895</v>
      </c>
      <c r="K17750" s="93" t="s">
        <v>6043</v>
      </c>
      <c r="L17750" s="14">
        <f>AND(vyberHrace&lt;&gt;"",ISNUMBER(SEARCH(vyberHrace,$B17750)))</f>
      </c>
      <c r="M17750" s="14">
        <f>AND($I17750=MID(kododd,1,2),$J17750=MID(kododd,3,3))</f>
      </c>
    </row>
    <row r="17751">
      <c r="A17751" s="95">
        <v>26502</v>
      </c>
      <c r="B17751" s="93" t="s">
        <v>18845</v>
      </c>
      <c r="C17751" s="93" t="s">
        <v>1431</v>
      </c>
      <c r="D17751" s="95">
        <v>1848</v>
      </c>
      <c r="E17751" s="95">
        <v>1938</v>
      </c>
      <c r="F17751" s="95">
        <v>388564</v>
      </c>
      <c r="G17751" s="95">
        <v>250</v>
      </c>
      <c r="H17751" s="93" t="s">
        <v>8976</v>
      </c>
      <c r="I17751" s="93" t="s">
        <v>23896</v>
      </c>
      <c r="J17751" s="93" t="s">
        <v>20895</v>
      </c>
      <c r="K17751" s="93" t="s">
        <v>6043</v>
      </c>
      <c r="L17751" s="14">
        <f>AND(vyberHrace&lt;&gt;"",ISNUMBER(SEARCH(vyberHrace,$B17751)))</f>
      </c>
      <c r="M17751" s="14">
        <f>AND($I17751=MID(kododd,1,2),$J17751=MID(kododd,3,3))</f>
      </c>
    </row>
    <row r="17752">
      <c r="A17752" s="95">
        <v>51518</v>
      </c>
      <c r="B17752" s="93" t="s">
        <v>3974</v>
      </c>
      <c r="C17752" s="93" t="s">
        <v>1422</v>
      </c>
      <c r="D17752" s="95">
        <v>1056</v>
      </c>
      <c r="G17752" s="95">
        <v>0</v>
      </c>
      <c r="H17752" s="93" t="s">
        <v>8976</v>
      </c>
      <c r="I17752" s="93" t="s">
        <v>23896</v>
      </c>
      <c r="J17752" s="93" t="s">
        <v>20994</v>
      </c>
      <c r="K17752" s="93" t="s">
        <v>5630</v>
      </c>
      <c r="L17752" s="14">
        <f>AND(vyberHrace&lt;&gt;"",ISNUMBER(SEARCH(vyberHrace,$B17752)))</f>
      </c>
      <c r="M17752" s="14">
        <f>AND($I17752=MID(kododd,1,2),$J17752=MID(kododd,3,3))</f>
      </c>
    </row>
    <row r="17753">
      <c r="A17753" s="95">
        <v>66</v>
      </c>
      <c r="B17753" s="93" t="s">
        <v>18851</v>
      </c>
      <c r="C17753" s="93" t="s">
        <v>1459</v>
      </c>
      <c r="D17753" s="95">
        <v>2189</v>
      </c>
      <c r="E17753" s="95">
        <v>2187</v>
      </c>
      <c r="F17753" s="95">
        <v>301370</v>
      </c>
      <c r="G17753" s="95">
        <v>250</v>
      </c>
      <c r="H17753" s="93" t="s">
        <v>8976</v>
      </c>
      <c r="I17753" s="93" t="s">
        <v>23896</v>
      </c>
      <c r="J17753" s="93" t="s">
        <v>20864</v>
      </c>
      <c r="K17753" s="93" t="s">
        <v>26135</v>
      </c>
      <c r="L17753" s="14">
        <f>AND(vyberHrace&lt;&gt;"",ISNUMBER(SEARCH(vyberHrace,$B17753)))</f>
      </c>
      <c r="M17753" s="14">
        <f>AND($I17753=MID(kododd,1,2),$J17753=MID(kododd,3,3))</f>
      </c>
    </row>
    <row r="17754">
      <c r="A17754" s="95">
        <v>31054</v>
      </c>
      <c r="B17754" s="93" t="s">
        <v>18855</v>
      </c>
      <c r="C17754" s="93" t="s">
        <v>1475</v>
      </c>
      <c r="D17754" s="95">
        <v>1645</v>
      </c>
      <c r="F17754" s="95">
        <v>335428</v>
      </c>
      <c r="G17754" s="95">
        <v>0</v>
      </c>
      <c r="H17754" s="93" t="s">
        <v>8976</v>
      </c>
      <c r="I17754" s="93" t="s">
        <v>23896</v>
      </c>
      <c r="J17754" s="93" t="s">
        <v>20864</v>
      </c>
      <c r="K17754" s="93" t="s">
        <v>26135</v>
      </c>
      <c r="L17754" s="14">
        <f>AND(vyberHrace&lt;&gt;"",ISNUMBER(SEARCH(vyberHrace,$B17754)))</f>
      </c>
      <c r="M17754" s="14">
        <f>AND($I17754=MID(kododd,1,2),$J17754=MID(kododd,3,3))</f>
      </c>
    </row>
    <row r="17755">
      <c r="A17755" s="95">
        <v>9958</v>
      </c>
      <c r="B17755" s="93" t="s">
        <v>23942</v>
      </c>
      <c r="C17755" s="93" t="s">
        <v>1413</v>
      </c>
      <c r="D17755" s="95">
        <v>1389</v>
      </c>
      <c r="G17755" s="95">
        <v>250</v>
      </c>
      <c r="H17755" s="93" t="s">
        <v>8976</v>
      </c>
      <c r="I17755" s="93" t="s">
        <v>23896</v>
      </c>
      <c r="J17755" s="93" t="s">
        <v>20946</v>
      </c>
      <c r="K17755" s="93" t="s">
        <v>7807</v>
      </c>
      <c r="L17755" s="14">
        <f>AND(vyberHrace&lt;&gt;"",ISNUMBER(SEARCH(vyberHrace,$B17755)))</f>
      </c>
      <c r="M17755" s="14">
        <f>AND($I17755=MID(kododd,1,2),$J17755=MID(kododd,3,3))</f>
      </c>
    </row>
    <row r="17756">
      <c r="A17756" s="95">
        <v>15598</v>
      </c>
      <c r="B17756" s="93" t="s">
        <v>18860</v>
      </c>
      <c r="C17756" s="93" t="s">
        <v>1427</v>
      </c>
      <c r="D17756" s="95">
        <v>1456</v>
      </c>
      <c r="F17756" s="95">
        <v>23758198</v>
      </c>
      <c r="G17756" s="95">
        <v>250</v>
      </c>
      <c r="H17756" s="93" t="s">
        <v>8976</v>
      </c>
      <c r="I17756" s="93" t="s">
        <v>23896</v>
      </c>
      <c r="J17756" s="93" t="s">
        <v>20895</v>
      </c>
      <c r="K17756" s="93" t="s">
        <v>6043</v>
      </c>
      <c r="L17756" s="14">
        <f>AND(vyberHrace&lt;&gt;"",ISNUMBER(SEARCH(vyberHrace,$B17756)))</f>
      </c>
      <c r="M17756" s="14">
        <f>AND($I17756=MID(kododd,1,2),$J17756=MID(kododd,3,3))</f>
      </c>
    </row>
    <row r="17757">
      <c r="A17757" s="95">
        <v>24647</v>
      </c>
      <c r="B17757" s="93" t="s">
        <v>18860</v>
      </c>
      <c r="C17757" s="93" t="s">
        <v>1461</v>
      </c>
      <c r="D17757" s="95">
        <v>1528</v>
      </c>
      <c r="E17757" s="95">
        <v>1622</v>
      </c>
      <c r="F17757" s="95">
        <v>23748184</v>
      </c>
      <c r="G17757" s="95">
        <v>250</v>
      </c>
      <c r="H17757" s="93" t="s">
        <v>8976</v>
      </c>
      <c r="I17757" s="93" t="s">
        <v>23896</v>
      </c>
      <c r="J17757" s="93" t="s">
        <v>20895</v>
      </c>
      <c r="K17757" s="93" t="s">
        <v>6043</v>
      </c>
      <c r="L17757" s="14">
        <f>AND(vyberHrace&lt;&gt;"",ISNUMBER(SEARCH(vyberHrace,$B17757)))</f>
      </c>
      <c r="M17757" s="14">
        <f>AND($I17757=MID(kododd,1,2),$J17757=MID(kododd,3,3))</f>
      </c>
    </row>
    <row r="17758">
      <c r="A17758" s="95">
        <v>45485</v>
      </c>
      <c r="B17758" s="93" t="s">
        <v>18861</v>
      </c>
      <c r="C17758" s="93" t="s">
        <v>1419</v>
      </c>
      <c r="G17758" s="95">
        <v>0</v>
      </c>
      <c r="H17758" s="93" t="s">
        <v>8976</v>
      </c>
      <c r="I17758" s="93" t="s">
        <v>23896</v>
      </c>
      <c r="J17758" s="93" t="s">
        <v>20946</v>
      </c>
      <c r="K17758" s="93" t="s">
        <v>7807</v>
      </c>
      <c r="L17758" s="14">
        <f>AND(vyberHrace&lt;&gt;"",ISNUMBER(SEARCH(vyberHrace,$B17758)))</f>
      </c>
      <c r="M17758" s="14">
        <f>AND($I17758=MID(kododd,1,2),$J17758=MID(kododd,3,3))</f>
      </c>
    </row>
    <row r="17759">
      <c r="A17759" s="95">
        <v>61700</v>
      </c>
      <c r="B17759" s="93" t="s">
        <v>27854</v>
      </c>
      <c r="C17759" s="93" t="s">
        <v>1457</v>
      </c>
      <c r="G17759" s="95">
        <v>250</v>
      </c>
      <c r="H17759" s="93" t="s">
        <v>8976</v>
      </c>
      <c r="I17759" s="93" t="s">
        <v>23896</v>
      </c>
      <c r="J17759" s="93" t="s">
        <v>26119</v>
      </c>
      <c r="K17759" s="93" t="s">
        <v>25977</v>
      </c>
      <c r="L17759" s="14">
        <f>AND(vyberHrace&lt;&gt;"",ISNUMBER(SEARCH(vyberHrace,$B17759)))</f>
      </c>
      <c r="M17759" s="14">
        <f>AND($I17759=MID(kododd,1,2),$J17759=MID(kododd,3,3))</f>
      </c>
    </row>
    <row r="17760">
      <c r="A17760" s="95">
        <v>58953</v>
      </c>
      <c r="B17760" s="93" t="s">
        <v>25411</v>
      </c>
      <c r="C17760" s="93" t="s">
        <v>1420</v>
      </c>
      <c r="G17760" s="95">
        <v>0</v>
      </c>
      <c r="H17760" s="93" t="s">
        <v>8976</v>
      </c>
      <c r="I17760" s="93" t="s">
        <v>23896</v>
      </c>
      <c r="J17760" s="93" t="s">
        <v>20997</v>
      </c>
      <c r="K17760" s="93" t="s">
        <v>7827</v>
      </c>
      <c r="L17760" s="14">
        <f>AND(vyberHrace&lt;&gt;"",ISNUMBER(SEARCH(vyberHrace,$B17760)))</f>
      </c>
      <c r="M17760" s="14">
        <f>AND($I17760=MID(kododd,1,2),$J17760=MID(kododd,3,3))</f>
      </c>
    </row>
    <row r="17761">
      <c r="A17761" s="95">
        <v>35066</v>
      </c>
      <c r="B17761" s="93" t="s">
        <v>10760</v>
      </c>
      <c r="C17761" s="93" t="s">
        <v>1457</v>
      </c>
      <c r="G17761" s="95">
        <v>0</v>
      </c>
      <c r="H17761" s="93" t="s">
        <v>8976</v>
      </c>
      <c r="I17761" s="93" t="s">
        <v>23896</v>
      </c>
      <c r="J17761" s="93" t="s">
        <v>21025</v>
      </c>
      <c r="K17761" s="93" t="s">
        <v>14606</v>
      </c>
      <c r="L17761" s="14">
        <f>AND(vyberHrace&lt;&gt;"",ISNUMBER(SEARCH(vyberHrace,$B17761)))</f>
      </c>
      <c r="M17761" s="14">
        <f>AND($I17761=MID(kododd,1,2),$J17761=MID(kododd,3,3))</f>
      </c>
    </row>
    <row r="17762">
      <c r="A17762" s="95">
        <v>4715</v>
      </c>
      <c r="B17762" s="93" t="s">
        <v>10766</v>
      </c>
      <c r="C17762" s="93" t="s">
        <v>1455</v>
      </c>
      <c r="D17762" s="95">
        <v>1543</v>
      </c>
      <c r="E17762" s="95">
        <v>1793</v>
      </c>
      <c r="F17762" s="95">
        <v>341126</v>
      </c>
      <c r="G17762" s="95">
        <v>250</v>
      </c>
      <c r="H17762" s="93" t="s">
        <v>8976</v>
      </c>
      <c r="I17762" s="93" t="s">
        <v>23896</v>
      </c>
      <c r="J17762" s="93" t="s">
        <v>20963</v>
      </c>
      <c r="K17762" s="93" t="s">
        <v>8996</v>
      </c>
      <c r="L17762" s="14">
        <f>AND(vyberHrace&lt;&gt;"",ISNUMBER(SEARCH(vyberHrace,$B17762)))</f>
      </c>
      <c r="M17762" s="14">
        <f>AND($I17762=MID(kododd,1,2),$J17762=MID(kododd,3,3))</f>
      </c>
    </row>
    <row r="17763">
      <c r="A17763" s="95">
        <v>19872</v>
      </c>
      <c r="B17763" s="93" t="s">
        <v>10771</v>
      </c>
      <c r="C17763" s="93" t="s">
        <v>1447</v>
      </c>
      <c r="D17763" s="95">
        <v>1103</v>
      </c>
      <c r="G17763" s="95">
        <v>250</v>
      </c>
      <c r="H17763" s="93" t="s">
        <v>8976</v>
      </c>
      <c r="I17763" s="93" t="s">
        <v>23896</v>
      </c>
      <c r="J17763" s="93" t="s">
        <v>20923</v>
      </c>
      <c r="K17763" s="93" t="s">
        <v>5569</v>
      </c>
      <c r="L17763" s="14">
        <f>AND(vyberHrace&lt;&gt;"",ISNUMBER(SEARCH(vyberHrace,$B17763)))</f>
      </c>
      <c r="M17763" s="14">
        <f>AND($I17763=MID(kododd,1,2),$J17763=MID(kododd,3,3))</f>
      </c>
    </row>
    <row r="17764">
      <c r="A17764" s="95">
        <v>56877</v>
      </c>
      <c r="B17764" s="93" t="s">
        <v>10773</v>
      </c>
      <c r="C17764" s="93" t="s">
        <v>1450</v>
      </c>
      <c r="G17764" s="95">
        <v>0</v>
      </c>
      <c r="H17764" s="93" t="s">
        <v>8976</v>
      </c>
      <c r="I17764" s="93" t="s">
        <v>23896</v>
      </c>
      <c r="J17764" s="93" t="s">
        <v>20954</v>
      </c>
      <c r="K17764" s="93" t="s">
        <v>133</v>
      </c>
      <c r="L17764" s="14">
        <f>AND(vyberHrace&lt;&gt;"",ISNUMBER(SEARCH(vyberHrace,$B17764)))</f>
      </c>
      <c r="M17764" s="14">
        <f>AND($I17764=MID(kododd,1,2),$J17764=MID(kododd,3,3))</f>
      </c>
    </row>
    <row r="17765">
      <c r="A17765" s="95">
        <v>61917</v>
      </c>
      <c r="B17765" s="93" t="s">
        <v>28129</v>
      </c>
      <c r="C17765" s="93" t="s">
        <v>1420</v>
      </c>
      <c r="G17765" s="95">
        <v>250</v>
      </c>
      <c r="H17765" s="93" t="s">
        <v>8976</v>
      </c>
      <c r="I17765" s="93" t="s">
        <v>23896</v>
      </c>
      <c r="J17765" s="93" t="s">
        <v>20979</v>
      </c>
      <c r="K17765" s="93" t="s">
        <v>7806</v>
      </c>
      <c r="L17765" s="14">
        <f>AND(vyberHrace&lt;&gt;"",ISNUMBER(SEARCH(vyberHrace,$B17765)))</f>
      </c>
      <c r="M17765" s="14">
        <f>AND($I17765=MID(kododd,1,2),$J17765=MID(kododd,3,3))</f>
      </c>
    </row>
    <row r="17766">
      <c r="A17766" s="95">
        <v>1659</v>
      </c>
      <c r="B17766" s="93" t="s">
        <v>10669</v>
      </c>
      <c r="C17766" s="93" t="s">
        <v>1447</v>
      </c>
      <c r="D17766" s="95">
        <v>1908</v>
      </c>
      <c r="E17766" s="95">
        <v>1959</v>
      </c>
      <c r="F17766" s="95">
        <v>322261</v>
      </c>
      <c r="G17766" s="95">
        <v>0</v>
      </c>
      <c r="H17766" s="93" t="s">
        <v>8976</v>
      </c>
      <c r="I17766" s="93" t="s">
        <v>23896</v>
      </c>
      <c r="J17766" s="93" t="s">
        <v>20927</v>
      </c>
      <c r="K17766" s="93" t="s">
        <v>1501</v>
      </c>
      <c r="L17766" s="14">
        <f>AND(vyberHrace&lt;&gt;"",ISNUMBER(SEARCH(vyberHrace,$B17766)))</f>
      </c>
      <c r="M17766" s="14">
        <f>AND($I17766=MID(kododd,1,2),$J17766=MID(kododd,3,3))</f>
      </c>
    </row>
    <row r="17767">
      <c r="A17767" s="95">
        <v>49706</v>
      </c>
      <c r="B17767" s="93" t="s">
        <v>10673</v>
      </c>
      <c r="C17767" s="93" t="s">
        <v>1408</v>
      </c>
      <c r="D17767" s="95">
        <v>1026</v>
      </c>
      <c r="G17767" s="95">
        <v>0</v>
      </c>
      <c r="H17767" s="93" t="s">
        <v>8976</v>
      </c>
      <c r="I17767" s="93" t="s">
        <v>23896</v>
      </c>
      <c r="J17767" s="93" t="s">
        <v>20926</v>
      </c>
      <c r="K17767" s="93" t="s">
        <v>11249</v>
      </c>
      <c r="L17767" s="14">
        <f>AND(vyberHrace&lt;&gt;"",ISNUMBER(SEARCH(vyberHrace,$B17767)))</f>
      </c>
      <c r="M17767" s="14">
        <f>AND($I17767=MID(kododd,1,2),$J17767=MID(kododd,3,3))</f>
      </c>
    </row>
    <row r="17768">
      <c r="A17768" s="95">
        <v>4647</v>
      </c>
      <c r="B17768" s="93" t="s">
        <v>10674</v>
      </c>
      <c r="C17768" s="93" t="s">
        <v>1442</v>
      </c>
      <c r="D17768" s="95">
        <v>1638</v>
      </c>
      <c r="G17768" s="95">
        <v>250</v>
      </c>
      <c r="H17768" s="93" t="s">
        <v>8976</v>
      </c>
      <c r="I17768" s="93" t="s">
        <v>23896</v>
      </c>
      <c r="J17768" s="93" t="s">
        <v>20876</v>
      </c>
      <c r="K17768" s="93" t="s">
        <v>1965</v>
      </c>
      <c r="L17768" s="14">
        <f>AND(vyberHrace&lt;&gt;"",ISNUMBER(SEARCH(vyberHrace,$B17768)))</f>
      </c>
      <c r="M17768" s="14">
        <f>AND($I17768=MID(kododd,1,2),$J17768=MID(kododd,3,3))</f>
      </c>
    </row>
    <row r="17769">
      <c r="A17769" s="95">
        <v>59944</v>
      </c>
      <c r="B17769" s="93" t="s">
        <v>26432</v>
      </c>
      <c r="C17769" s="93" t="s">
        <v>1487</v>
      </c>
      <c r="G17769" s="95">
        <v>250</v>
      </c>
      <c r="H17769" s="93" t="s">
        <v>8976</v>
      </c>
      <c r="I17769" s="93" t="s">
        <v>23896</v>
      </c>
      <c r="J17769" s="93" t="s">
        <v>20985</v>
      </c>
      <c r="K17769" s="93" t="s">
        <v>23922</v>
      </c>
      <c r="L17769" s="14">
        <f>AND(vyberHrace&lt;&gt;"",ISNUMBER(SEARCH(vyberHrace,$B17769)))</f>
      </c>
      <c r="M17769" s="14">
        <f>AND($I17769=MID(kododd,1,2),$J17769=MID(kododd,3,3))</f>
      </c>
    </row>
    <row r="17770">
      <c r="A17770" s="95">
        <v>26565</v>
      </c>
      <c r="B17770" s="93" t="s">
        <v>12993</v>
      </c>
      <c r="C17770" s="93" t="s">
        <v>1403</v>
      </c>
      <c r="D17770" s="95">
        <v>1434</v>
      </c>
      <c r="G17770" s="95">
        <v>0</v>
      </c>
      <c r="H17770" s="93" t="s">
        <v>8976</v>
      </c>
      <c r="I17770" s="93" t="s">
        <v>23896</v>
      </c>
      <c r="J17770" s="93" t="s">
        <v>20947</v>
      </c>
      <c r="K17770" s="93" t="s">
        <v>11264</v>
      </c>
      <c r="L17770" s="14">
        <f>AND(vyberHrace&lt;&gt;"",ISNUMBER(SEARCH(vyberHrace,$B17770)))</f>
      </c>
      <c r="M17770" s="14">
        <f>AND($I17770=MID(kododd,1,2),$J17770=MID(kododd,3,3))</f>
      </c>
    </row>
    <row r="17771">
      <c r="A17771" s="95">
        <v>9991</v>
      </c>
      <c r="B17771" s="93" t="s">
        <v>12995</v>
      </c>
      <c r="C17771" s="93" t="s">
        <v>1447</v>
      </c>
      <c r="D17771" s="95">
        <v>1553</v>
      </c>
      <c r="E17771" s="95">
        <v>1757</v>
      </c>
      <c r="F17771" s="95">
        <v>348163</v>
      </c>
      <c r="G17771" s="95">
        <v>250</v>
      </c>
      <c r="H17771" s="93" t="s">
        <v>8976</v>
      </c>
      <c r="I17771" s="93" t="s">
        <v>23896</v>
      </c>
      <c r="J17771" s="93" t="s">
        <v>20926</v>
      </c>
      <c r="K17771" s="93" t="s">
        <v>11249</v>
      </c>
      <c r="L17771" s="14">
        <f>AND(vyberHrace&lt;&gt;"",ISNUMBER(SEARCH(vyberHrace,$B17771)))</f>
      </c>
      <c r="M17771" s="14">
        <f>AND($I17771=MID(kododd,1,2),$J17771=MID(kododd,3,3))</f>
      </c>
    </row>
    <row r="17772">
      <c r="A17772" s="95">
        <v>3525</v>
      </c>
      <c r="B17772" s="93" t="s">
        <v>13004</v>
      </c>
      <c r="C17772" s="93" t="s">
        <v>1401</v>
      </c>
      <c r="D17772" s="95">
        <v>1721</v>
      </c>
      <c r="F17772" s="95">
        <v>23715820</v>
      </c>
      <c r="G17772" s="95">
        <v>250</v>
      </c>
      <c r="H17772" s="93" t="s">
        <v>8976</v>
      </c>
      <c r="I17772" s="93" t="s">
        <v>23896</v>
      </c>
      <c r="J17772" s="93" t="s">
        <v>20942</v>
      </c>
      <c r="K17772" s="93" t="s">
        <v>5629</v>
      </c>
      <c r="L17772" s="14">
        <f>AND(vyberHrace&lt;&gt;"",ISNUMBER(SEARCH(vyberHrace,$B17772)))</f>
      </c>
      <c r="M17772" s="14">
        <f>AND($I17772=MID(kododd,1,2),$J17772=MID(kododd,3,3))</f>
      </c>
    </row>
    <row r="17773">
      <c r="A17773" s="95">
        <v>11194</v>
      </c>
      <c r="B17773" s="93" t="s">
        <v>13006</v>
      </c>
      <c r="C17773" s="93" t="s">
        <v>1423</v>
      </c>
      <c r="D17773" s="95">
        <v>1641</v>
      </c>
      <c r="G17773" s="95">
        <v>0</v>
      </c>
      <c r="H17773" s="93" t="s">
        <v>8976</v>
      </c>
      <c r="I17773" s="93" t="s">
        <v>23896</v>
      </c>
      <c r="J17773" s="93" t="s">
        <v>20942</v>
      </c>
      <c r="K17773" s="93" t="s">
        <v>5629</v>
      </c>
      <c r="L17773" s="14">
        <f>AND(vyberHrace&lt;&gt;"",ISNUMBER(SEARCH(vyberHrace,$B17773)))</f>
      </c>
      <c r="M17773" s="14">
        <f>AND($I17773=MID(kododd,1,2),$J17773=MID(kododd,3,3))</f>
      </c>
    </row>
    <row r="17774">
      <c r="A17774" s="95">
        <v>58163</v>
      </c>
      <c r="B17774" s="93" t="s">
        <v>24682</v>
      </c>
      <c r="C17774" s="93" t="s">
        <v>1419</v>
      </c>
      <c r="F17774" s="95">
        <v>23774037</v>
      </c>
      <c r="G17774" s="95">
        <v>0</v>
      </c>
      <c r="H17774" s="93" t="s">
        <v>8976</v>
      </c>
      <c r="I17774" s="93" t="s">
        <v>23896</v>
      </c>
      <c r="J17774" s="93" t="s">
        <v>20874</v>
      </c>
      <c r="K17774" s="93" t="s">
        <v>1964</v>
      </c>
      <c r="L17774" s="14">
        <f>AND(vyberHrace&lt;&gt;"",ISNUMBER(SEARCH(vyberHrace,$B17774)))</f>
      </c>
      <c r="M17774" s="14">
        <f>AND($I17774=MID(kododd,1,2),$J17774=MID(kododd,3,3))</f>
      </c>
    </row>
    <row r="17775">
      <c r="A17775" s="95">
        <v>3131</v>
      </c>
      <c r="B17775" s="93" t="s">
        <v>13154</v>
      </c>
      <c r="C17775" s="93" t="s">
        <v>1404</v>
      </c>
      <c r="D17775" s="95">
        <v>1928</v>
      </c>
      <c r="E17775" s="95">
        <v>1980</v>
      </c>
      <c r="F17775" s="95">
        <v>325554</v>
      </c>
      <c r="G17775" s="95">
        <v>250</v>
      </c>
      <c r="H17775" s="93" t="s">
        <v>8976</v>
      </c>
      <c r="I17775" s="93" t="s">
        <v>23896</v>
      </c>
      <c r="J17775" s="93" t="s">
        <v>20975</v>
      </c>
      <c r="K17775" s="93" t="s">
        <v>4922</v>
      </c>
      <c r="L17775" s="14">
        <f>AND(vyberHrace&lt;&gt;"",ISNUMBER(SEARCH(vyberHrace,$B17775)))</f>
      </c>
      <c r="M17775" s="14">
        <f>AND($I17775=MID(kododd,1,2),$J17775=MID(kododd,3,3))</f>
      </c>
    </row>
    <row r="17776">
      <c r="A17776" s="95">
        <v>3114</v>
      </c>
      <c r="B17776" s="93" t="s">
        <v>13155</v>
      </c>
      <c r="C17776" s="93" t="s">
        <v>1405</v>
      </c>
      <c r="D17776" s="95">
        <v>1889</v>
      </c>
      <c r="E17776" s="95">
        <v>1937</v>
      </c>
      <c r="F17776" s="95">
        <v>312975</v>
      </c>
      <c r="G17776" s="95">
        <v>250</v>
      </c>
      <c r="H17776" s="93" t="s">
        <v>8976</v>
      </c>
      <c r="I17776" s="93" t="s">
        <v>23896</v>
      </c>
      <c r="J17776" s="93" t="s">
        <v>20975</v>
      </c>
      <c r="K17776" s="93" t="s">
        <v>4922</v>
      </c>
      <c r="L17776" s="14">
        <f>AND(vyberHrace&lt;&gt;"",ISNUMBER(SEARCH(vyberHrace,$B17776)))</f>
      </c>
      <c r="M17776" s="14">
        <f>AND($I17776=MID(kododd,1,2),$J17776=MID(kododd,3,3))</f>
      </c>
    </row>
    <row r="17777">
      <c r="A17777" s="95">
        <v>8924</v>
      </c>
      <c r="B17777" s="93" t="s">
        <v>9269</v>
      </c>
      <c r="C17777" s="93" t="s">
        <v>1417</v>
      </c>
      <c r="D17777" s="95">
        <v>1675</v>
      </c>
      <c r="F17777" s="95">
        <v>306045</v>
      </c>
      <c r="G17777" s="95">
        <v>0</v>
      </c>
      <c r="H17777" s="93" t="s">
        <v>8976</v>
      </c>
      <c r="I17777" s="93" t="s">
        <v>23896</v>
      </c>
      <c r="J17777" s="93" t="s">
        <v>20947</v>
      </c>
      <c r="K17777" s="93" t="s">
        <v>11264</v>
      </c>
      <c r="L17777" s="14">
        <f>AND(vyberHrace&lt;&gt;"",ISNUMBER(SEARCH(vyberHrace,$B17777)))</f>
      </c>
      <c r="M17777" s="14">
        <f>AND($I17777=MID(kododd,1,2),$J17777=MID(kododd,3,3))</f>
      </c>
    </row>
    <row r="17778">
      <c r="A17778" s="95">
        <v>40824</v>
      </c>
      <c r="B17778" s="93" t="s">
        <v>24008</v>
      </c>
      <c r="C17778" s="93" t="s">
        <v>1410</v>
      </c>
      <c r="D17778" s="95">
        <v>1219</v>
      </c>
      <c r="F17778" s="95">
        <v>23703377</v>
      </c>
      <c r="G17778" s="95">
        <v>250</v>
      </c>
      <c r="H17778" s="93" t="s">
        <v>8976</v>
      </c>
      <c r="I17778" s="93" t="s">
        <v>23896</v>
      </c>
      <c r="J17778" s="93" t="s">
        <v>20946</v>
      </c>
      <c r="K17778" s="93" t="s">
        <v>7807</v>
      </c>
      <c r="L17778" s="14">
        <f>AND(vyberHrace&lt;&gt;"",ISNUMBER(SEARCH(vyberHrace,$B17778)))</f>
      </c>
      <c r="M17778" s="14">
        <f>AND($I17778=MID(kododd,1,2),$J17778=MID(kododd,3,3))</f>
      </c>
    </row>
    <row r="17779">
      <c r="A17779" s="95">
        <v>37489</v>
      </c>
      <c r="B17779" s="93" t="s">
        <v>9276</v>
      </c>
      <c r="C17779" s="93" t="s">
        <v>1438</v>
      </c>
      <c r="D17779" s="95">
        <v>1100</v>
      </c>
      <c r="G17779" s="95">
        <v>0</v>
      </c>
      <c r="H17779" s="93" t="s">
        <v>8976</v>
      </c>
      <c r="I17779" s="93" t="s">
        <v>23896</v>
      </c>
      <c r="J17779" s="93" t="s">
        <v>20959</v>
      </c>
      <c r="K17779" s="93" t="s">
        <v>5013</v>
      </c>
      <c r="L17779" s="14">
        <f>AND(vyberHrace&lt;&gt;"",ISNUMBER(SEARCH(vyberHrace,$B17779)))</f>
      </c>
      <c r="M17779" s="14">
        <f>AND($I17779=MID(kododd,1,2),$J17779=MID(kododd,3,3))</f>
      </c>
    </row>
    <row r="17780">
      <c r="A17780" s="95">
        <v>24799</v>
      </c>
      <c r="B17780" s="93" t="s">
        <v>9286</v>
      </c>
      <c r="C17780" s="93" t="s">
        <v>1449</v>
      </c>
      <c r="D17780" s="95">
        <v>1734</v>
      </c>
      <c r="E17780" s="95">
        <v>1787</v>
      </c>
      <c r="F17780" s="95">
        <v>23759330</v>
      </c>
      <c r="G17780" s="95">
        <v>250</v>
      </c>
      <c r="H17780" s="93" t="s">
        <v>8976</v>
      </c>
      <c r="I17780" s="93" t="s">
        <v>23896</v>
      </c>
      <c r="J17780" s="93" t="s">
        <v>20874</v>
      </c>
      <c r="K17780" s="93" t="s">
        <v>1964</v>
      </c>
      <c r="L17780" s="14">
        <f>AND(vyberHrace&lt;&gt;"",ISNUMBER(SEARCH(vyberHrace,$B17780)))</f>
      </c>
      <c r="M17780" s="14">
        <f>AND($I17780=MID(kododd,1,2),$J17780=MID(kododd,3,3))</f>
      </c>
    </row>
    <row r="17781">
      <c r="A17781" s="95">
        <v>53889</v>
      </c>
      <c r="B17781" s="93" t="s">
        <v>889</v>
      </c>
      <c r="C17781" s="93" t="s">
        <v>1412</v>
      </c>
      <c r="D17781" s="95">
        <v>1361</v>
      </c>
      <c r="E17781" s="95">
        <v>1649</v>
      </c>
      <c r="F17781" s="95">
        <v>23774045</v>
      </c>
      <c r="G17781" s="95">
        <v>250</v>
      </c>
      <c r="H17781" s="93" t="s">
        <v>8976</v>
      </c>
      <c r="I17781" s="93" t="s">
        <v>23896</v>
      </c>
      <c r="J17781" s="93" t="s">
        <v>21029</v>
      </c>
      <c r="K17781" s="93" t="s">
        <v>23953</v>
      </c>
      <c r="L17781" s="14">
        <f>AND(vyberHrace&lt;&gt;"",ISNUMBER(SEARCH(vyberHrace,$B17781)))</f>
      </c>
      <c r="M17781" s="14">
        <f>AND($I17781=MID(kododd,1,2),$J17781=MID(kododd,3,3))</f>
      </c>
    </row>
    <row r="17782">
      <c r="A17782" s="95">
        <v>3767</v>
      </c>
      <c r="B17782" s="93" t="s">
        <v>9295</v>
      </c>
      <c r="C17782" s="93" t="s">
        <v>1437</v>
      </c>
      <c r="D17782" s="95">
        <v>2295</v>
      </c>
      <c r="E17782" s="95">
        <v>2305</v>
      </c>
      <c r="F17782" s="95">
        <v>313386</v>
      </c>
      <c r="G17782" s="95">
        <v>0</v>
      </c>
      <c r="H17782" s="93" t="s">
        <v>8976</v>
      </c>
      <c r="I17782" s="93" t="s">
        <v>23896</v>
      </c>
      <c r="J17782" s="93" t="s">
        <v>20874</v>
      </c>
      <c r="K17782" s="93" t="s">
        <v>1964</v>
      </c>
      <c r="L17782" s="14">
        <f>AND(vyberHrace&lt;&gt;"",ISNUMBER(SEARCH(vyberHrace,$B17782)))</f>
      </c>
      <c r="M17782" s="14">
        <f>AND($I17782=MID(kododd,1,2),$J17782=MID(kododd,3,3))</f>
      </c>
    </row>
    <row r="17783">
      <c r="A17783" s="95">
        <v>54647</v>
      </c>
      <c r="B17783" s="93" t="s">
        <v>920</v>
      </c>
      <c r="C17783" s="93" t="s">
        <v>1412</v>
      </c>
      <c r="G17783" s="95">
        <v>250</v>
      </c>
      <c r="H17783" s="93" t="s">
        <v>8976</v>
      </c>
      <c r="I17783" s="93" t="s">
        <v>23896</v>
      </c>
      <c r="J17783" s="93" t="s">
        <v>20954</v>
      </c>
      <c r="K17783" s="93" t="s">
        <v>133</v>
      </c>
      <c r="L17783" s="14">
        <f>AND(vyberHrace&lt;&gt;"",ISNUMBER(SEARCH(vyberHrace,$B17783)))</f>
      </c>
      <c r="M17783" s="14">
        <f>AND($I17783=MID(kododd,1,2),$J17783=MID(kododd,3,3))</f>
      </c>
    </row>
    <row r="17784">
      <c r="A17784" s="95">
        <v>43250</v>
      </c>
      <c r="B17784" s="93" t="s">
        <v>15520</v>
      </c>
      <c r="C17784" s="93" t="s">
        <v>1402</v>
      </c>
      <c r="D17784" s="95">
        <v>1364</v>
      </c>
      <c r="F17784" s="95">
        <v>23723130</v>
      </c>
      <c r="G17784" s="95">
        <v>250</v>
      </c>
      <c r="H17784" s="93" t="s">
        <v>8976</v>
      </c>
      <c r="I17784" s="93" t="s">
        <v>23896</v>
      </c>
      <c r="J17784" s="93" t="s">
        <v>20994</v>
      </c>
      <c r="K17784" s="93" t="s">
        <v>5630</v>
      </c>
      <c r="L17784" s="14">
        <f>AND(vyberHrace&lt;&gt;"",ISNUMBER(SEARCH(vyberHrace,$B17784)))</f>
      </c>
      <c r="M17784" s="14">
        <f>AND($I17784=MID(kododd,1,2),$J17784=MID(kododd,3,3))</f>
      </c>
    </row>
    <row r="17785">
      <c r="A17785" s="95">
        <v>3624</v>
      </c>
      <c r="B17785" s="93" t="s">
        <v>22710</v>
      </c>
      <c r="C17785" s="93" t="s">
        <v>1459</v>
      </c>
      <c r="D17785" s="95">
        <v>1488</v>
      </c>
      <c r="E17785" s="95">
        <v>1617</v>
      </c>
      <c r="F17785" s="95">
        <v>23760770</v>
      </c>
      <c r="G17785" s="95">
        <v>250</v>
      </c>
      <c r="H17785" s="93" t="s">
        <v>8976</v>
      </c>
      <c r="I17785" s="93" t="s">
        <v>23896</v>
      </c>
      <c r="J17785" s="93" t="s">
        <v>20874</v>
      </c>
      <c r="K17785" s="93" t="s">
        <v>1964</v>
      </c>
      <c r="L17785" s="14">
        <f>AND(vyberHrace&lt;&gt;"",ISNUMBER(SEARCH(vyberHrace,$B17785)))</f>
      </c>
      <c r="M17785" s="14">
        <f>AND($I17785=MID(kododd,1,2),$J17785=MID(kododd,3,3))</f>
      </c>
    </row>
    <row r="17786">
      <c r="A17786" s="95">
        <v>13667</v>
      </c>
      <c r="B17786" s="93" t="s">
        <v>15443</v>
      </c>
      <c r="C17786" s="93" t="s">
        <v>1451</v>
      </c>
      <c r="D17786" s="95">
        <v>1474</v>
      </c>
      <c r="G17786" s="95">
        <v>250</v>
      </c>
      <c r="H17786" s="93" t="s">
        <v>8976</v>
      </c>
      <c r="I17786" s="93" t="s">
        <v>23896</v>
      </c>
      <c r="J17786" s="93" t="s">
        <v>20984</v>
      </c>
      <c r="K17786" s="93" t="s">
        <v>5004</v>
      </c>
      <c r="L17786" s="14">
        <f>AND(vyberHrace&lt;&gt;"",ISNUMBER(SEARCH(vyberHrace,$B17786)))</f>
      </c>
      <c r="M17786" s="14">
        <f>AND($I17786=MID(kododd,1,2),$J17786=MID(kododd,3,3))</f>
      </c>
    </row>
    <row r="17787">
      <c r="A17787" s="95">
        <v>4082</v>
      </c>
      <c r="B17787" s="93" t="s">
        <v>15449</v>
      </c>
      <c r="C17787" s="93" t="s">
        <v>1427</v>
      </c>
      <c r="D17787" s="95">
        <v>1686</v>
      </c>
      <c r="E17787" s="95">
        <v>1928</v>
      </c>
      <c r="F17787" s="95">
        <v>318698</v>
      </c>
      <c r="G17787" s="95">
        <v>250</v>
      </c>
      <c r="H17787" s="93" t="s">
        <v>8976</v>
      </c>
      <c r="I17787" s="93" t="s">
        <v>23896</v>
      </c>
      <c r="J17787" s="93" t="s">
        <v>20913</v>
      </c>
      <c r="K17787" s="93" t="s">
        <v>2015</v>
      </c>
      <c r="L17787" s="14">
        <f>AND(vyberHrace&lt;&gt;"",ISNUMBER(SEARCH(vyberHrace,$B17787)))</f>
      </c>
      <c r="M17787" s="14">
        <f>AND($I17787=MID(kododd,1,2),$J17787=MID(kododd,3,3))</f>
      </c>
    </row>
    <row r="17788">
      <c r="A17788" s="95">
        <v>62622</v>
      </c>
      <c r="B17788" s="93" t="s">
        <v>29423</v>
      </c>
      <c r="C17788" s="93" t="s">
        <v>1487</v>
      </c>
      <c r="G17788" s="95">
        <v>250</v>
      </c>
      <c r="H17788" s="93" t="s">
        <v>8976</v>
      </c>
      <c r="I17788" s="93" t="s">
        <v>23896</v>
      </c>
      <c r="J17788" s="93" t="s">
        <v>23414</v>
      </c>
      <c r="K17788" s="93" t="s">
        <v>21379</v>
      </c>
      <c r="L17788" s="14">
        <f>AND(vyberHrace&lt;&gt;"",ISNUMBER(SEARCH(vyberHrace,$B17788)))</f>
      </c>
      <c r="M17788" s="14">
        <f>AND($I17788=MID(kododd,1,2),$J17788=MID(kododd,3,3))</f>
      </c>
    </row>
    <row r="17789">
      <c r="A17789" s="95">
        <v>58553</v>
      </c>
      <c r="B17789" s="93" t="s">
        <v>25050</v>
      </c>
      <c r="C17789" s="93" t="s">
        <v>1420</v>
      </c>
      <c r="G17789" s="95">
        <v>250</v>
      </c>
      <c r="H17789" s="93" t="s">
        <v>8976</v>
      </c>
      <c r="I17789" s="93" t="s">
        <v>23896</v>
      </c>
      <c r="J17789" s="93" t="s">
        <v>20954</v>
      </c>
      <c r="K17789" s="93" t="s">
        <v>133</v>
      </c>
      <c r="L17789" s="14">
        <f>AND(vyberHrace&lt;&gt;"",ISNUMBER(SEARCH(vyberHrace,$B17789)))</f>
      </c>
      <c r="M17789" s="14">
        <f>AND($I17789=MID(kododd,1,2),$J17789=MID(kododd,3,3))</f>
      </c>
    </row>
    <row r="17790">
      <c r="A17790" s="95">
        <v>62776</v>
      </c>
      <c r="B17790" s="93" t="s">
        <v>29424</v>
      </c>
      <c r="C17790" s="93" t="s">
        <v>1486</v>
      </c>
      <c r="G17790" s="95">
        <v>250</v>
      </c>
      <c r="H17790" s="93" t="s">
        <v>8976</v>
      </c>
      <c r="I17790" s="93" t="s">
        <v>23896</v>
      </c>
      <c r="J17790" s="93" t="s">
        <v>20963</v>
      </c>
      <c r="K17790" s="93" t="s">
        <v>8996</v>
      </c>
      <c r="L17790" s="14">
        <f>AND(vyberHrace&lt;&gt;"",ISNUMBER(SEARCH(vyberHrace,$B17790)))</f>
      </c>
      <c r="M17790" s="14">
        <f>AND($I17790=MID(kododd,1,2),$J17790=MID(kododd,3,3))</f>
      </c>
    </row>
    <row r="17791">
      <c r="A17791" s="95">
        <v>45769</v>
      </c>
      <c r="B17791" s="93" t="s">
        <v>17836</v>
      </c>
      <c r="C17791" s="93" t="s">
        <v>1402</v>
      </c>
      <c r="D17791" s="95">
        <v>1497</v>
      </c>
      <c r="E17791" s="95">
        <v>1628</v>
      </c>
      <c r="F17791" s="95">
        <v>23723149</v>
      </c>
      <c r="G17791" s="95">
        <v>0</v>
      </c>
      <c r="H17791" s="93" t="s">
        <v>8976</v>
      </c>
      <c r="I17791" s="93" t="s">
        <v>23896</v>
      </c>
      <c r="J17791" s="93" t="s">
        <v>20864</v>
      </c>
      <c r="K17791" s="93" t="s">
        <v>26135</v>
      </c>
      <c r="L17791" s="14">
        <f>AND(vyberHrace&lt;&gt;"",ISNUMBER(SEARCH(vyberHrace,$B17791)))</f>
      </c>
      <c r="M17791" s="14">
        <f>AND($I17791=MID(kododd,1,2),$J17791=MID(kododd,3,3))</f>
      </c>
    </row>
    <row r="17792">
      <c r="A17792" s="95">
        <v>60453</v>
      </c>
      <c r="B17792" s="93" t="s">
        <v>26891</v>
      </c>
      <c r="C17792" s="93" t="s">
        <v>1424</v>
      </c>
      <c r="G17792" s="95">
        <v>250</v>
      </c>
      <c r="H17792" s="93" t="s">
        <v>8976</v>
      </c>
      <c r="I17792" s="93" t="s">
        <v>23896</v>
      </c>
      <c r="J17792" s="93" t="s">
        <v>23414</v>
      </c>
      <c r="K17792" s="93" t="s">
        <v>21379</v>
      </c>
      <c r="L17792" s="14">
        <f>AND(vyberHrace&lt;&gt;"",ISNUMBER(SEARCH(vyberHrace,$B17792)))</f>
      </c>
      <c r="M17792" s="14">
        <f>AND($I17792=MID(kododd,1,2),$J17792=MID(kododd,3,3))</f>
      </c>
    </row>
    <row r="17793">
      <c r="A17793" s="95">
        <v>63254</v>
      </c>
      <c r="B17793" s="93" t="s">
        <v>29425</v>
      </c>
      <c r="C17793" s="93" t="s">
        <v>1424</v>
      </c>
      <c r="G17793" s="95">
        <v>250</v>
      </c>
      <c r="H17793" s="93" t="s">
        <v>8976</v>
      </c>
      <c r="I17793" s="93" t="s">
        <v>23896</v>
      </c>
      <c r="J17793" s="93" t="s">
        <v>21029</v>
      </c>
      <c r="K17793" s="93" t="s">
        <v>23953</v>
      </c>
      <c r="L17793" s="14">
        <f>AND(vyberHrace&lt;&gt;"",ISNUMBER(SEARCH(vyberHrace,$B17793)))</f>
      </c>
      <c r="M17793" s="14">
        <f>AND($I17793=MID(kododd,1,2),$J17793=MID(kododd,3,3))</f>
      </c>
    </row>
    <row r="17794">
      <c r="A17794" s="95">
        <v>58050</v>
      </c>
      <c r="B17794" s="93" t="s">
        <v>24582</v>
      </c>
      <c r="C17794" s="93" t="s">
        <v>1406</v>
      </c>
      <c r="G17794" s="95">
        <v>0</v>
      </c>
      <c r="H17794" s="93" t="s">
        <v>8976</v>
      </c>
      <c r="I17794" s="93" t="s">
        <v>23896</v>
      </c>
      <c r="J17794" s="93" t="s">
        <v>20937</v>
      </c>
      <c r="K17794" s="93" t="s">
        <v>5603</v>
      </c>
      <c r="L17794" s="14">
        <f>AND(vyberHrace&lt;&gt;"",ISNUMBER(SEARCH(vyberHrace,$B17794)))</f>
      </c>
      <c r="M17794" s="14">
        <f>AND($I17794=MID(kododd,1,2),$J17794=MID(kododd,3,3))</f>
      </c>
    </row>
    <row r="17795">
      <c r="A17795" s="95">
        <v>58051</v>
      </c>
      <c r="B17795" s="93" t="s">
        <v>24583</v>
      </c>
      <c r="C17795" s="93" t="s">
        <v>1411</v>
      </c>
      <c r="G17795" s="95">
        <v>0</v>
      </c>
      <c r="H17795" s="93" t="s">
        <v>8976</v>
      </c>
      <c r="I17795" s="93" t="s">
        <v>23896</v>
      </c>
      <c r="J17795" s="93" t="s">
        <v>20937</v>
      </c>
      <c r="K17795" s="93" t="s">
        <v>5603</v>
      </c>
      <c r="L17795" s="14">
        <f>AND(vyberHrace&lt;&gt;"",ISNUMBER(SEARCH(vyberHrace,$B17795)))</f>
      </c>
      <c r="M17795" s="14">
        <f>AND($I17795=MID(kododd,1,2),$J17795=MID(kododd,3,3))</f>
      </c>
    </row>
    <row r="17796">
      <c r="A17796" s="95">
        <v>561</v>
      </c>
      <c r="B17796" s="93" t="s">
        <v>17855</v>
      </c>
      <c r="C17796" s="93" t="s">
        <v>1466</v>
      </c>
      <c r="D17796" s="95">
        <v>1955</v>
      </c>
      <c r="E17796" s="95">
        <v>1970</v>
      </c>
      <c r="F17796" s="95">
        <v>307602</v>
      </c>
      <c r="G17796" s="95">
        <v>250</v>
      </c>
      <c r="H17796" s="93" t="s">
        <v>8976</v>
      </c>
      <c r="I17796" s="93" t="s">
        <v>23896</v>
      </c>
      <c r="J17796" s="93" t="s">
        <v>20874</v>
      </c>
      <c r="K17796" s="93" t="s">
        <v>1964</v>
      </c>
      <c r="L17796" s="14">
        <f>AND(vyberHrace&lt;&gt;"",ISNUMBER(SEARCH(vyberHrace,$B17796)))</f>
      </c>
      <c r="M17796" s="14">
        <f>AND($I17796=MID(kododd,1,2),$J17796=MID(kododd,3,3))</f>
      </c>
    </row>
    <row r="17797">
      <c r="A17797" s="95">
        <v>62990</v>
      </c>
      <c r="B17797" s="93" t="s">
        <v>29426</v>
      </c>
      <c r="C17797" s="93" t="s">
        <v>1487</v>
      </c>
      <c r="G17797" s="95">
        <v>250</v>
      </c>
      <c r="H17797" s="93" t="s">
        <v>8976</v>
      </c>
      <c r="I17797" s="93" t="s">
        <v>23896</v>
      </c>
      <c r="J17797" s="93" t="s">
        <v>20959</v>
      </c>
      <c r="K17797" s="93" t="s">
        <v>5013</v>
      </c>
      <c r="L17797" s="14">
        <f>AND(vyberHrace&lt;&gt;"",ISNUMBER(SEARCH(vyberHrace,$B17797)))</f>
      </c>
      <c r="M17797" s="14">
        <f>AND($I17797=MID(kododd,1,2),$J17797=MID(kododd,3,3))</f>
      </c>
    </row>
    <row r="17798">
      <c r="A17798" s="95">
        <v>58951</v>
      </c>
      <c r="B17798" s="93" t="s">
        <v>25409</v>
      </c>
      <c r="C17798" s="93" t="s">
        <v>1420</v>
      </c>
      <c r="G17798" s="95">
        <v>250</v>
      </c>
      <c r="H17798" s="93" t="s">
        <v>8976</v>
      </c>
      <c r="I17798" s="93" t="s">
        <v>23896</v>
      </c>
      <c r="J17798" s="93" t="s">
        <v>20997</v>
      </c>
      <c r="K17798" s="93" t="s">
        <v>7827</v>
      </c>
      <c r="L17798" s="14">
        <f>AND(vyberHrace&lt;&gt;"",ISNUMBER(SEARCH(vyberHrace,$B17798)))</f>
      </c>
      <c r="M17798" s="14">
        <f>AND($I17798=MID(kododd,1,2),$J17798=MID(kododd,3,3))</f>
      </c>
    </row>
    <row r="17799">
      <c r="A17799" s="95">
        <v>62597</v>
      </c>
      <c r="B17799" s="93" t="s">
        <v>29427</v>
      </c>
      <c r="C17799" s="93" t="s">
        <v>1486</v>
      </c>
      <c r="G17799" s="95">
        <v>250</v>
      </c>
      <c r="H17799" s="93" t="s">
        <v>8976</v>
      </c>
      <c r="I17799" s="93" t="s">
        <v>23896</v>
      </c>
      <c r="J17799" s="93" t="s">
        <v>23414</v>
      </c>
      <c r="K17799" s="93" t="s">
        <v>21379</v>
      </c>
      <c r="L17799" s="14">
        <f>AND(vyberHrace&lt;&gt;"",ISNUMBER(SEARCH(vyberHrace,$B17799)))</f>
      </c>
      <c r="M17799" s="14">
        <f>AND($I17799=MID(kododd,1,2),$J17799=MID(kododd,3,3))</f>
      </c>
    </row>
    <row r="17800">
      <c r="A17800" s="95">
        <v>39019</v>
      </c>
      <c r="B17800" s="93" t="s">
        <v>24002</v>
      </c>
      <c r="C17800" s="93" t="s">
        <v>1401</v>
      </c>
      <c r="D17800" s="95">
        <v>1100</v>
      </c>
      <c r="G17800" s="95">
        <v>0</v>
      </c>
      <c r="H17800" s="93" t="s">
        <v>8976</v>
      </c>
      <c r="I17800" s="93" t="s">
        <v>23896</v>
      </c>
      <c r="J17800" s="93" t="s">
        <v>20985</v>
      </c>
      <c r="K17800" s="93" t="s">
        <v>23922</v>
      </c>
      <c r="L17800" s="14">
        <f>AND(vyberHrace&lt;&gt;"",ISNUMBER(SEARCH(vyberHrace,$B17800)))</f>
      </c>
      <c r="M17800" s="14">
        <f>AND($I17800=MID(kododd,1,2),$J17800=MID(kododd,3,3))</f>
      </c>
    </row>
    <row r="17801">
      <c r="A17801" s="95">
        <v>11781</v>
      </c>
      <c r="B17801" s="93" t="s">
        <v>10346</v>
      </c>
      <c r="C17801" s="93" t="s">
        <v>1437</v>
      </c>
      <c r="D17801" s="95">
        <v>1823</v>
      </c>
      <c r="E17801" s="95">
        <v>1729</v>
      </c>
      <c r="F17801" s="95">
        <v>389390</v>
      </c>
      <c r="G17801" s="95">
        <v>250</v>
      </c>
      <c r="H17801" s="93" t="s">
        <v>8976</v>
      </c>
      <c r="I17801" s="93" t="s">
        <v>23896</v>
      </c>
      <c r="J17801" s="93" t="s">
        <v>20858</v>
      </c>
      <c r="K17801" s="93" t="s">
        <v>2040</v>
      </c>
      <c r="L17801" s="14">
        <f>AND(vyberHrace&lt;&gt;"",ISNUMBER(SEARCH(vyberHrace,$B17801)))</f>
      </c>
      <c r="M17801" s="14">
        <f>AND($I17801=MID(kododd,1,2),$J17801=MID(kododd,3,3))</f>
      </c>
    </row>
    <row r="17802">
      <c r="A17802" s="95">
        <v>51416</v>
      </c>
      <c r="B17802" s="93" t="s">
        <v>5664</v>
      </c>
      <c r="C17802" s="93" t="s">
        <v>1400</v>
      </c>
      <c r="D17802" s="95">
        <v>1091</v>
      </c>
      <c r="G17802" s="95">
        <v>250</v>
      </c>
      <c r="H17802" s="93" t="s">
        <v>8976</v>
      </c>
      <c r="I17802" s="93" t="s">
        <v>23896</v>
      </c>
      <c r="J17802" s="93" t="s">
        <v>20934</v>
      </c>
      <c r="K17802" s="93" t="s">
        <v>5663</v>
      </c>
      <c r="L17802" s="14">
        <f>AND(vyberHrace&lt;&gt;"",ISNUMBER(SEARCH(vyberHrace,$B17802)))</f>
      </c>
      <c r="M17802" s="14">
        <f>AND($I17802=MID(kododd,1,2),$J17802=MID(kododd,3,3))</f>
      </c>
    </row>
    <row r="17803">
      <c r="A17803" s="95">
        <v>58464</v>
      </c>
      <c r="B17803" s="93" t="s">
        <v>24965</v>
      </c>
      <c r="C17803" s="93" t="s">
        <v>1412</v>
      </c>
      <c r="D17803" s="95">
        <v>1102</v>
      </c>
      <c r="E17803" s="95">
        <v>1447</v>
      </c>
      <c r="F17803" s="95">
        <v>23780193</v>
      </c>
      <c r="G17803" s="95">
        <v>250</v>
      </c>
      <c r="H17803" s="93" t="s">
        <v>8976</v>
      </c>
      <c r="I17803" s="93" t="s">
        <v>23896</v>
      </c>
      <c r="J17803" s="93" t="s">
        <v>20856</v>
      </c>
      <c r="K17803" s="93" t="s">
        <v>6885</v>
      </c>
      <c r="L17803" s="14">
        <f>AND(vyberHrace&lt;&gt;"",ISNUMBER(SEARCH(vyberHrace,$B17803)))</f>
      </c>
      <c r="M17803" s="14">
        <f>AND($I17803=MID(kododd,1,2),$J17803=MID(kododd,3,3))</f>
      </c>
    </row>
    <row r="17804">
      <c r="A17804" s="95">
        <v>56195</v>
      </c>
      <c r="B17804" s="93" t="s">
        <v>22711</v>
      </c>
      <c r="C17804" s="93" t="s">
        <v>1424</v>
      </c>
      <c r="G17804" s="95">
        <v>0</v>
      </c>
      <c r="H17804" s="93" t="s">
        <v>8976</v>
      </c>
      <c r="I17804" s="93" t="s">
        <v>23896</v>
      </c>
      <c r="J17804" s="93" t="s">
        <v>20874</v>
      </c>
      <c r="K17804" s="93" t="s">
        <v>1964</v>
      </c>
      <c r="L17804" s="14">
        <f>AND(vyberHrace&lt;&gt;"",ISNUMBER(SEARCH(vyberHrace,$B17804)))</f>
      </c>
      <c r="M17804" s="14">
        <f>AND($I17804=MID(kododd,1,2),$J17804=MID(kododd,3,3))</f>
      </c>
    </row>
    <row r="17805">
      <c r="A17805" s="95">
        <v>39730</v>
      </c>
      <c r="B17805" s="93" t="s">
        <v>19260</v>
      </c>
      <c r="C17805" s="93" t="s">
        <v>1408</v>
      </c>
      <c r="D17805" s="95">
        <v>1894</v>
      </c>
      <c r="E17805" s="95">
        <v>1939</v>
      </c>
      <c r="F17805" s="95">
        <v>385123</v>
      </c>
      <c r="G17805" s="95">
        <v>250</v>
      </c>
      <c r="H17805" s="93" t="s">
        <v>8976</v>
      </c>
      <c r="I17805" s="93" t="s">
        <v>23896</v>
      </c>
      <c r="J17805" s="93" t="s">
        <v>20864</v>
      </c>
      <c r="K17805" s="93" t="s">
        <v>26135</v>
      </c>
      <c r="L17805" s="14">
        <f>AND(vyberHrace&lt;&gt;"",ISNUMBER(SEARCH(vyberHrace,$B17805)))</f>
      </c>
      <c r="M17805" s="14">
        <f>AND($I17805=MID(kododd,1,2),$J17805=MID(kododd,3,3))</f>
      </c>
    </row>
    <row r="17806">
      <c r="A17806" s="95">
        <v>11993</v>
      </c>
      <c r="B17806" s="93" t="s">
        <v>19261</v>
      </c>
      <c r="C17806" s="93" t="s">
        <v>1423</v>
      </c>
      <c r="D17806" s="95">
        <v>1274</v>
      </c>
      <c r="F17806" s="95">
        <v>395285</v>
      </c>
      <c r="G17806" s="95">
        <v>250</v>
      </c>
      <c r="H17806" s="93" t="s">
        <v>8976</v>
      </c>
      <c r="I17806" s="93" t="s">
        <v>23896</v>
      </c>
      <c r="J17806" s="93" t="s">
        <v>21011</v>
      </c>
      <c r="K17806" s="93" t="s">
        <v>11222</v>
      </c>
      <c r="L17806" s="14">
        <f>AND(vyberHrace&lt;&gt;"",ISNUMBER(SEARCH(vyberHrace,$B17806)))</f>
      </c>
      <c r="M17806" s="14">
        <f>AND($I17806=MID(kododd,1,2),$J17806=MID(kododd,3,3))</f>
      </c>
    </row>
    <row r="17807">
      <c r="A17807" s="95">
        <v>45417</v>
      </c>
      <c r="B17807" s="93" t="s">
        <v>19265</v>
      </c>
      <c r="C17807" s="93" t="s">
        <v>1414</v>
      </c>
      <c r="G17807" s="95">
        <v>0</v>
      </c>
      <c r="H17807" s="93" t="s">
        <v>8976</v>
      </c>
      <c r="I17807" s="93" t="s">
        <v>23896</v>
      </c>
      <c r="J17807" s="93" t="s">
        <v>20947</v>
      </c>
      <c r="K17807" s="93" t="s">
        <v>11264</v>
      </c>
      <c r="L17807" s="14">
        <f>AND(vyberHrace&lt;&gt;"",ISNUMBER(SEARCH(vyberHrace,$B17807)))</f>
      </c>
      <c r="M17807" s="14">
        <f>AND($I17807=MID(kododd,1,2),$J17807=MID(kododd,3,3))</f>
      </c>
    </row>
    <row r="17808">
      <c r="A17808" s="95">
        <v>63877</v>
      </c>
      <c r="B17808" s="93" t="s">
        <v>30016</v>
      </c>
      <c r="C17808" s="93" t="s">
        <v>3255</v>
      </c>
      <c r="G17808" s="95">
        <v>250</v>
      </c>
      <c r="H17808" s="93" t="s">
        <v>8976</v>
      </c>
      <c r="I17808" s="93" t="s">
        <v>23896</v>
      </c>
      <c r="J17808" s="93" t="s">
        <v>20979</v>
      </c>
      <c r="K17808" s="93" t="s">
        <v>7806</v>
      </c>
      <c r="L17808" s="14">
        <f>AND(vyberHrace&lt;&gt;"",ISNUMBER(SEARCH(vyberHrace,$B17808)))</f>
      </c>
      <c r="M17808" s="14">
        <f>AND($I17808=MID(kododd,1,2),$J17808=MID(kododd,3,3))</f>
      </c>
    </row>
    <row r="17809">
      <c r="A17809" s="95">
        <v>21646</v>
      </c>
      <c r="B17809" s="93" t="s">
        <v>19268</v>
      </c>
      <c r="C17809" s="93" t="s">
        <v>1441</v>
      </c>
      <c r="D17809" s="95">
        <v>1655</v>
      </c>
      <c r="E17809" s="95">
        <v>1795</v>
      </c>
      <c r="F17809" s="95">
        <v>338494</v>
      </c>
      <c r="G17809" s="95">
        <v>250</v>
      </c>
      <c r="H17809" s="93" t="s">
        <v>8976</v>
      </c>
      <c r="I17809" s="93" t="s">
        <v>23896</v>
      </c>
      <c r="J17809" s="93" t="s">
        <v>20875</v>
      </c>
      <c r="K17809" s="93" t="s">
        <v>5609</v>
      </c>
      <c r="L17809" s="14">
        <f>AND(vyberHrace&lt;&gt;"",ISNUMBER(SEARCH(vyberHrace,$B17809)))</f>
      </c>
      <c r="M17809" s="14">
        <f>AND($I17809=MID(kododd,1,2),$J17809=MID(kododd,3,3))</f>
      </c>
    </row>
    <row r="17810">
      <c r="A17810" s="95">
        <v>24398</v>
      </c>
      <c r="B17810" s="93" t="s">
        <v>19269</v>
      </c>
      <c r="C17810" s="93" t="s">
        <v>1461</v>
      </c>
      <c r="D17810" s="95">
        <v>2029</v>
      </c>
      <c r="E17810" s="95">
        <v>2035</v>
      </c>
      <c r="F17810" s="95">
        <v>325309</v>
      </c>
      <c r="G17810" s="95">
        <v>250</v>
      </c>
      <c r="H17810" s="93" t="s">
        <v>8976</v>
      </c>
      <c r="I17810" s="93" t="s">
        <v>23896</v>
      </c>
      <c r="J17810" s="93" t="s">
        <v>20875</v>
      </c>
      <c r="K17810" s="93" t="s">
        <v>5609</v>
      </c>
      <c r="L17810" s="14">
        <f>AND(vyberHrace&lt;&gt;"",ISNUMBER(SEARCH(vyberHrace,$B17810)))</f>
      </c>
      <c r="M17810" s="14">
        <f>AND($I17810=MID(kododd,1,2),$J17810=MID(kododd,3,3))</f>
      </c>
    </row>
    <row r="17811">
      <c r="A17811" s="95">
        <v>62516</v>
      </c>
      <c r="B17811" s="93" t="s">
        <v>29428</v>
      </c>
      <c r="C17811" s="93" t="s">
        <v>1488</v>
      </c>
      <c r="G17811" s="95">
        <v>250</v>
      </c>
      <c r="H17811" s="93" t="s">
        <v>8976</v>
      </c>
      <c r="I17811" s="93" t="s">
        <v>23896</v>
      </c>
      <c r="J17811" s="93" t="s">
        <v>20954</v>
      </c>
      <c r="K17811" s="93" t="s">
        <v>133</v>
      </c>
      <c r="L17811" s="14">
        <f>AND(vyberHrace&lt;&gt;"",ISNUMBER(SEARCH(vyberHrace,$B17811)))</f>
      </c>
      <c r="M17811" s="14">
        <f>AND($I17811=MID(kododd,1,2),$J17811=MID(kododd,3,3))</f>
      </c>
    </row>
    <row r="17812">
      <c r="A17812" s="95">
        <v>62739</v>
      </c>
      <c r="B17812" s="93" t="s">
        <v>29429</v>
      </c>
      <c r="C17812" s="93" t="s">
        <v>1411</v>
      </c>
      <c r="G17812" s="95">
        <v>250</v>
      </c>
      <c r="H17812" s="93" t="s">
        <v>8976</v>
      </c>
      <c r="I17812" s="93" t="s">
        <v>23896</v>
      </c>
      <c r="J17812" s="93" t="s">
        <v>20897</v>
      </c>
      <c r="K17812" s="93" t="s">
        <v>5617</v>
      </c>
      <c r="L17812" s="14">
        <f>AND(vyberHrace&lt;&gt;"",ISNUMBER(SEARCH(vyberHrace,$B17812)))</f>
      </c>
      <c r="M17812" s="14">
        <f>AND($I17812=MID(kododd,1,2),$J17812=MID(kododd,3,3))</f>
      </c>
    </row>
    <row r="17813">
      <c r="A17813" s="95">
        <v>63055</v>
      </c>
      <c r="B17813" s="93" t="s">
        <v>29430</v>
      </c>
      <c r="C17813" s="93" t="s">
        <v>1422</v>
      </c>
      <c r="G17813" s="95">
        <v>250</v>
      </c>
      <c r="H17813" s="93" t="s">
        <v>8976</v>
      </c>
      <c r="I17813" s="93" t="s">
        <v>23896</v>
      </c>
      <c r="J17813" s="93" t="s">
        <v>20856</v>
      </c>
      <c r="K17813" s="93" t="s">
        <v>6885</v>
      </c>
      <c r="L17813" s="14">
        <f>AND(vyberHrace&lt;&gt;"",ISNUMBER(SEARCH(vyberHrace,$B17813)))</f>
      </c>
      <c r="M17813" s="14">
        <f>AND($I17813=MID(kododd,1,2),$J17813=MID(kododd,3,3))</f>
      </c>
    </row>
    <row r="17814">
      <c r="A17814" s="95">
        <v>62511</v>
      </c>
      <c r="B17814" s="93" t="s">
        <v>29431</v>
      </c>
      <c r="C17814" s="93" t="s">
        <v>1486</v>
      </c>
      <c r="G17814" s="95">
        <v>250</v>
      </c>
      <c r="H17814" s="93" t="s">
        <v>8976</v>
      </c>
      <c r="I17814" s="93" t="s">
        <v>23896</v>
      </c>
      <c r="J17814" s="93" t="s">
        <v>20954</v>
      </c>
      <c r="K17814" s="93" t="s">
        <v>133</v>
      </c>
      <c r="L17814" s="14">
        <f>AND(vyberHrace&lt;&gt;"",ISNUMBER(SEARCH(vyberHrace,$B17814)))</f>
      </c>
      <c r="M17814" s="14">
        <f>AND($I17814=MID(kododd,1,2),$J17814=MID(kododd,3,3))</f>
      </c>
    </row>
    <row r="17815">
      <c r="A17815" s="95">
        <v>60154</v>
      </c>
      <c r="B17815" s="93" t="s">
        <v>20736</v>
      </c>
      <c r="C17815" s="93" t="s">
        <v>1411</v>
      </c>
      <c r="G17815" s="95">
        <v>250</v>
      </c>
      <c r="H17815" s="93" t="s">
        <v>8976</v>
      </c>
      <c r="I17815" s="93" t="s">
        <v>23896</v>
      </c>
      <c r="J17815" s="93" t="s">
        <v>20855</v>
      </c>
      <c r="K17815" s="93" t="s">
        <v>6857</v>
      </c>
      <c r="L17815" s="14">
        <f>AND(vyberHrace&lt;&gt;"",ISNUMBER(SEARCH(vyberHrace,$B17815)))</f>
      </c>
      <c r="M17815" s="14">
        <f>AND($I17815=MID(kododd,1,2),$J17815=MID(kododd,3,3))</f>
      </c>
    </row>
    <row r="17816">
      <c r="A17816" s="95">
        <v>49810</v>
      </c>
      <c r="B17816" s="93" t="s">
        <v>19325</v>
      </c>
      <c r="C17816" s="93" t="s">
        <v>1416</v>
      </c>
      <c r="G17816" s="95">
        <v>0</v>
      </c>
      <c r="H17816" s="93" t="s">
        <v>8976</v>
      </c>
      <c r="I17816" s="93" t="s">
        <v>23896</v>
      </c>
      <c r="J17816" s="93" t="s">
        <v>20963</v>
      </c>
      <c r="K17816" s="93" t="s">
        <v>8996</v>
      </c>
      <c r="L17816" s="14">
        <f>AND(vyberHrace&lt;&gt;"",ISNUMBER(SEARCH(vyberHrace,$B17816)))</f>
      </c>
      <c r="M17816" s="14">
        <f>AND($I17816=MID(kododd,1,2),$J17816=MID(kododd,3,3))</f>
      </c>
    </row>
    <row r="17817">
      <c r="A17817" s="95">
        <v>7307</v>
      </c>
      <c r="B17817" s="93" t="s">
        <v>19328</v>
      </c>
      <c r="C17817" s="93" t="s">
        <v>1405</v>
      </c>
      <c r="D17817" s="95">
        <v>1593</v>
      </c>
      <c r="E17817" s="95">
        <v>1818</v>
      </c>
      <c r="F17817" s="95">
        <v>23758236</v>
      </c>
      <c r="G17817" s="95">
        <v>250</v>
      </c>
      <c r="H17817" s="93" t="s">
        <v>8976</v>
      </c>
      <c r="I17817" s="93" t="s">
        <v>23896</v>
      </c>
      <c r="J17817" s="93" t="s">
        <v>20963</v>
      </c>
      <c r="K17817" s="93" t="s">
        <v>8996</v>
      </c>
      <c r="L17817" s="14">
        <f>AND(vyberHrace&lt;&gt;"",ISNUMBER(SEARCH(vyberHrace,$B17817)))</f>
      </c>
      <c r="M17817" s="14">
        <f>AND($I17817=MID(kododd,1,2),$J17817=MID(kododd,3,3))</f>
      </c>
    </row>
    <row r="17818">
      <c r="A17818" s="95">
        <v>24874</v>
      </c>
      <c r="B17818" s="93" t="s">
        <v>15117</v>
      </c>
      <c r="C17818" s="93" t="s">
        <v>1436</v>
      </c>
      <c r="D17818" s="95">
        <v>1129</v>
      </c>
      <c r="G17818" s="95">
        <v>0</v>
      </c>
      <c r="H17818" s="93" t="s">
        <v>8976</v>
      </c>
      <c r="I17818" s="93" t="s">
        <v>23896</v>
      </c>
      <c r="J17818" s="93" t="s">
        <v>20997</v>
      </c>
      <c r="K17818" s="93" t="s">
        <v>7827</v>
      </c>
      <c r="L17818" s="14">
        <f>AND(vyberHrace&lt;&gt;"",ISNUMBER(SEARCH(vyberHrace,$B17818)))</f>
      </c>
      <c r="M17818" s="14">
        <f>AND($I17818=MID(kododd,1,2),$J17818=MID(kododd,3,3))</f>
      </c>
    </row>
    <row r="17819">
      <c r="A17819" s="95">
        <v>11579</v>
      </c>
      <c r="B17819" s="93" t="s">
        <v>15128</v>
      </c>
      <c r="C17819" s="93" t="s">
        <v>1453</v>
      </c>
      <c r="D17819" s="95">
        <v>1535</v>
      </c>
      <c r="F17819" s="95">
        <v>23781777</v>
      </c>
      <c r="G17819" s="95">
        <v>250</v>
      </c>
      <c r="H17819" s="93" t="s">
        <v>8976</v>
      </c>
      <c r="I17819" s="93" t="s">
        <v>23896</v>
      </c>
      <c r="J17819" s="93" t="s">
        <v>20949</v>
      </c>
      <c r="K17819" s="93" t="s">
        <v>5012</v>
      </c>
      <c r="L17819" s="14">
        <f>AND(vyberHrace&lt;&gt;"",ISNUMBER(SEARCH(vyberHrace,$B17819)))</f>
      </c>
      <c r="M17819" s="14">
        <f>AND($I17819=MID(kododd,1,2),$J17819=MID(kododd,3,3))</f>
      </c>
    </row>
    <row r="17820">
      <c r="A17820" s="95">
        <v>32</v>
      </c>
      <c r="B17820" s="93" t="s">
        <v>15130</v>
      </c>
      <c r="C17820" s="93" t="s">
        <v>1404</v>
      </c>
      <c r="D17820" s="95">
        <v>2462</v>
      </c>
      <c r="E17820" s="95">
        <v>2465</v>
      </c>
      <c r="F17820" s="95">
        <v>304760</v>
      </c>
      <c r="G17820" s="95">
        <v>250</v>
      </c>
      <c r="H17820" s="93" t="s">
        <v>8976</v>
      </c>
      <c r="I17820" s="93" t="s">
        <v>23896</v>
      </c>
      <c r="J17820" s="93" t="s">
        <v>20927</v>
      </c>
      <c r="K17820" s="93" t="s">
        <v>1501</v>
      </c>
      <c r="L17820" s="14">
        <f>AND(vyberHrace&lt;&gt;"",ISNUMBER(SEARCH(vyberHrace,$B17820)))</f>
      </c>
      <c r="M17820" s="14">
        <f>AND($I17820=MID(kododd,1,2),$J17820=MID(kododd,3,3))</f>
      </c>
    </row>
    <row r="17821">
      <c r="A17821" s="95">
        <v>62892</v>
      </c>
      <c r="B17821" s="93" t="s">
        <v>29432</v>
      </c>
      <c r="C17821" s="93" t="s">
        <v>1450</v>
      </c>
      <c r="G17821" s="95">
        <v>250</v>
      </c>
      <c r="H17821" s="93" t="s">
        <v>8976</v>
      </c>
      <c r="I17821" s="93" t="s">
        <v>23896</v>
      </c>
      <c r="J17821" s="93" t="s">
        <v>20943</v>
      </c>
      <c r="K17821" s="93" t="s">
        <v>9089</v>
      </c>
      <c r="L17821" s="14">
        <f>AND(vyberHrace&lt;&gt;"",ISNUMBER(SEARCH(vyberHrace,$B17821)))</f>
      </c>
      <c r="M17821" s="14">
        <f>AND($I17821=MID(kododd,1,2),$J17821=MID(kododd,3,3))</f>
      </c>
    </row>
    <row r="17822">
      <c r="A17822" s="95">
        <v>56257</v>
      </c>
      <c r="B17822" s="93" t="s">
        <v>22787</v>
      </c>
      <c r="C17822" s="93" t="s">
        <v>1424</v>
      </c>
      <c r="G17822" s="95">
        <v>0</v>
      </c>
      <c r="H17822" s="93" t="s">
        <v>8976</v>
      </c>
      <c r="I17822" s="93" t="s">
        <v>23896</v>
      </c>
      <c r="J17822" s="93" t="s">
        <v>20954</v>
      </c>
      <c r="K17822" s="93" t="s">
        <v>133</v>
      </c>
      <c r="L17822" s="14">
        <f>AND(vyberHrace&lt;&gt;"",ISNUMBER(SEARCH(vyberHrace,$B17822)))</f>
      </c>
      <c r="M17822" s="14">
        <f>AND($I17822=MID(kododd,1,2),$J17822=MID(kododd,3,3))</f>
      </c>
    </row>
    <row r="17823">
      <c r="A17823" s="95">
        <v>50340</v>
      </c>
      <c r="B17823" s="93" t="s">
        <v>7110</v>
      </c>
      <c r="C17823" s="93" t="s">
        <v>1405</v>
      </c>
      <c r="D17823" s="95">
        <v>1308</v>
      </c>
      <c r="E17823" s="95">
        <v>1589</v>
      </c>
      <c r="F17823" s="95">
        <v>23734639</v>
      </c>
      <c r="G17823" s="95">
        <v>250</v>
      </c>
      <c r="H17823" s="93" t="s">
        <v>8976</v>
      </c>
      <c r="I17823" s="93" t="s">
        <v>23896</v>
      </c>
      <c r="J17823" s="93" t="s">
        <v>20997</v>
      </c>
      <c r="K17823" s="93" t="s">
        <v>7827</v>
      </c>
      <c r="L17823" s="14">
        <f>AND(vyberHrace&lt;&gt;"",ISNUMBER(SEARCH(vyberHrace,$B17823)))</f>
      </c>
      <c r="M17823" s="14">
        <f>AND($I17823=MID(kododd,1,2),$J17823=MID(kododd,3,3))</f>
      </c>
    </row>
    <row r="17824">
      <c r="A17824" s="95">
        <v>38705</v>
      </c>
      <c r="B17824" s="93" t="s">
        <v>19972</v>
      </c>
      <c r="C17824" s="93" t="s">
        <v>1419</v>
      </c>
      <c r="D17824" s="95">
        <v>1624</v>
      </c>
      <c r="E17824" s="95">
        <v>1708</v>
      </c>
      <c r="F17824" s="95">
        <v>23703415</v>
      </c>
      <c r="G17824" s="95">
        <v>0</v>
      </c>
      <c r="H17824" s="93" t="s">
        <v>8976</v>
      </c>
      <c r="I17824" s="93" t="s">
        <v>23896</v>
      </c>
      <c r="J17824" s="93" t="s">
        <v>20874</v>
      </c>
      <c r="K17824" s="93" t="s">
        <v>1964</v>
      </c>
      <c r="L17824" s="14">
        <f>AND(vyberHrace&lt;&gt;"",ISNUMBER(SEARCH(vyberHrace,$B17824)))</f>
      </c>
      <c r="M17824" s="14">
        <f>AND($I17824=MID(kododd,1,2),$J17824=MID(kododd,3,3))</f>
      </c>
    </row>
    <row r="17825">
      <c r="A17825" s="95">
        <v>56878</v>
      </c>
      <c r="B17825" s="93" t="s">
        <v>22857</v>
      </c>
      <c r="C17825" s="93" t="s">
        <v>3255</v>
      </c>
      <c r="D17825" s="95">
        <v>1523</v>
      </c>
      <c r="E17825" s="95">
        <v>1658</v>
      </c>
      <c r="F17825" s="95">
        <v>23770732</v>
      </c>
      <c r="G17825" s="95">
        <v>250</v>
      </c>
      <c r="H17825" s="93" t="s">
        <v>8976</v>
      </c>
      <c r="I17825" s="93" t="s">
        <v>23896</v>
      </c>
      <c r="J17825" s="93" t="s">
        <v>20856</v>
      </c>
      <c r="K17825" s="93" t="s">
        <v>6885</v>
      </c>
      <c r="L17825" s="14">
        <f>AND(vyberHrace&lt;&gt;"",ISNUMBER(SEARCH(vyberHrace,$B17825)))</f>
      </c>
      <c r="M17825" s="14">
        <f>AND($I17825=MID(kododd,1,2),$J17825=MID(kododd,3,3))</f>
      </c>
    </row>
    <row r="17826">
      <c r="A17826" s="95">
        <v>42081</v>
      </c>
      <c r="B17826" s="93" t="s">
        <v>17402</v>
      </c>
      <c r="C17826" s="93" t="s">
        <v>1431</v>
      </c>
      <c r="D17826" s="95">
        <v>1778</v>
      </c>
      <c r="E17826" s="95">
        <v>1854</v>
      </c>
      <c r="F17826" s="95">
        <v>389340</v>
      </c>
      <c r="G17826" s="95">
        <v>250</v>
      </c>
      <c r="H17826" s="93" t="s">
        <v>8976</v>
      </c>
      <c r="I17826" s="93" t="s">
        <v>23896</v>
      </c>
      <c r="J17826" s="93" t="s">
        <v>20959</v>
      </c>
      <c r="K17826" s="93" t="s">
        <v>5013</v>
      </c>
      <c r="L17826" s="14">
        <f>AND(vyberHrace&lt;&gt;"",ISNUMBER(SEARCH(vyberHrace,$B17826)))</f>
      </c>
      <c r="M17826" s="14">
        <f>AND($I17826=MID(kododd,1,2),$J17826=MID(kododd,3,3))</f>
      </c>
    </row>
    <row r="17827">
      <c r="A17827" s="95">
        <v>61910</v>
      </c>
      <c r="B17827" s="93" t="s">
        <v>28122</v>
      </c>
      <c r="C17827" s="93" t="s">
        <v>1412</v>
      </c>
      <c r="D17827" s="95">
        <v>1331</v>
      </c>
      <c r="E17827" s="95">
        <v>1705</v>
      </c>
      <c r="F17827" s="95">
        <v>23798343</v>
      </c>
      <c r="G17827" s="95">
        <v>250</v>
      </c>
      <c r="H17827" s="93" t="s">
        <v>8976</v>
      </c>
      <c r="I17827" s="93" t="s">
        <v>23896</v>
      </c>
      <c r="J17827" s="93" t="s">
        <v>20864</v>
      </c>
      <c r="K17827" s="93" t="s">
        <v>26135</v>
      </c>
      <c r="L17827" s="14">
        <f>AND(vyberHrace&lt;&gt;"",ISNUMBER(SEARCH(vyberHrace,$B17827)))</f>
      </c>
      <c r="M17827" s="14">
        <f>AND($I17827=MID(kododd,1,2),$J17827=MID(kododd,3,3))</f>
      </c>
    </row>
    <row r="17828">
      <c r="A17828" s="95">
        <v>35465</v>
      </c>
      <c r="B17828" s="93" t="s">
        <v>11651</v>
      </c>
      <c r="C17828" s="93" t="s">
        <v>1448</v>
      </c>
      <c r="G17828" s="95">
        <v>0</v>
      </c>
      <c r="H17828" s="93" t="s">
        <v>8976</v>
      </c>
      <c r="I17828" s="93" t="s">
        <v>23896</v>
      </c>
      <c r="J17828" s="93" t="s">
        <v>20875</v>
      </c>
      <c r="K17828" s="93" t="s">
        <v>5609</v>
      </c>
      <c r="L17828" s="14">
        <f>AND(vyberHrace&lt;&gt;"",ISNUMBER(SEARCH(vyberHrace,$B17828)))</f>
      </c>
      <c r="M17828" s="14">
        <f>AND($I17828=MID(kododd,1,2),$J17828=MID(kododd,3,3))</f>
      </c>
    </row>
    <row r="17829">
      <c r="A17829" s="95">
        <v>61081</v>
      </c>
      <c r="B17829" s="93" t="s">
        <v>27369</v>
      </c>
      <c r="C17829" s="93" t="s">
        <v>1411</v>
      </c>
      <c r="G17829" s="95">
        <v>250</v>
      </c>
      <c r="H17829" s="93" t="s">
        <v>8976</v>
      </c>
      <c r="I17829" s="93" t="s">
        <v>23896</v>
      </c>
      <c r="J17829" s="93" t="s">
        <v>20968</v>
      </c>
      <c r="K17829" s="93" t="s">
        <v>4892</v>
      </c>
      <c r="L17829" s="14">
        <f>AND(vyberHrace&lt;&gt;"",ISNUMBER(SEARCH(vyberHrace,$B17829)))</f>
      </c>
      <c r="M17829" s="14">
        <f>AND($I17829=MID(kododd,1,2),$J17829=MID(kododd,3,3))</f>
      </c>
    </row>
    <row r="17830">
      <c r="A17830" s="95">
        <v>22729</v>
      </c>
      <c r="B17830" s="93" t="s">
        <v>13949</v>
      </c>
      <c r="C17830" s="93" t="s">
        <v>1456</v>
      </c>
      <c r="D17830" s="95">
        <v>1435</v>
      </c>
      <c r="F17830" s="95">
        <v>23758244</v>
      </c>
      <c r="G17830" s="95">
        <v>250</v>
      </c>
      <c r="H17830" s="93" t="s">
        <v>8976</v>
      </c>
      <c r="I17830" s="93" t="s">
        <v>23896</v>
      </c>
      <c r="J17830" s="93" t="s">
        <v>20963</v>
      </c>
      <c r="K17830" s="93" t="s">
        <v>8996</v>
      </c>
      <c r="L17830" s="14">
        <f>AND(vyberHrace&lt;&gt;"",ISNUMBER(SEARCH(vyberHrace,$B17830)))</f>
      </c>
      <c r="M17830" s="14">
        <f>AND($I17830=MID(kododd,1,2),$J17830=MID(kododd,3,3))</f>
      </c>
    </row>
    <row r="17831">
      <c r="A17831" s="95">
        <v>60470</v>
      </c>
      <c r="B17831" s="93" t="s">
        <v>26904</v>
      </c>
      <c r="C17831" s="93" t="s">
        <v>1488</v>
      </c>
      <c r="G17831" s="95">
        <v>250</v>
      </c>
      <c r="H17831" s="93" t="s">
        <v>8976</v>
      </c>
      <c r="I17831" s="93" t="s">
        <v>23896</v>
      </c>
      <c r="J17831" s="93" t="s">
        <v>20954</v>
      </c>
      <c r="K17831" s="93" t="s">
        <v>133</v>
      </c>
      <c r="L17831" s="14">
        <f>AND(vyberHrace&lt;&gt;"",ISNUMBER(SEARCH(vyberHrace,$B17831)))</f>
      </c>
      <c r="M17831" s="14">
        <f>AND($I17831=MID(kododd,1,2),$J17831=MID(kododd,3,3))</f>
      </c>
    </row>
    <row r="17832">
      <c r="A17832" s="95">
        <v>64027</v>
      </c>
      <c r="B17832" s="93" t="s">
        <v>30193</v>
      </c>
      <c r="C17832" s="93" t="s">
        <v>1422</v>
      </c>
      <c r="D17832" s="95">
        <v>80012</v>
      </c>
      <c r="E17832" s="95">
        <v>80012</v>
      </c>
      <c r="G17832" s="95">
        <v>250</v>
      </c>
      <c r="H17832" s="93" t="s">
        <v>8976</v>
      </c>
      <c r="I17832" s="93" t="s">
        <v>23896</v>
      </c>
      <c r="J17832" s="93" t="s">
        <v>20924</v>
      </c>
      <c r="K17832" s="93" t="s">
        <v>6896</v>
      </c>
      <c r="L17832" s="14">
        <f>AND(vyberHrace&lt;&gt;"",ISNUMBER(SEARCH(vyberHrace,$B17832)))</f>
      </c>
      <c r="M17832" s="14">
        <f>AND($I17832=MID(kododd,1,2),$J17832=MID(kododd,3,3))</f>
      </c>
    </row>
    <row r="17833">
      <c r="A17833" s="95">
        <v>63977</v>
      </c>
      <c r="B17833" s="93" t="s">
        <v>30163</v>
      </c>
      <c r="C17833" s="93" t="s">
        <v>1487</v>
      </c>
      <c r="D17833" s="95">
        <v>80621</v>
      </c>
      <c r="E17833" s="95">
        <v>80621</v>
      </c>
      <c r="G17833" s="95">
        <v>250</v>
      </c>
      <c r="H17833" s="93" t="s">
        <v>8976</v>
      </c>
      <c r="I17833" s="93" t="s">
        <v>23896</v>
      </c>
      <c r="J17833" s="93" t="s">
        <v>20886</v>
      </c>
      <c r="K17833" s="93" t="s">
        <v>4988</v>
      </c>
      <c r="L17833" s="14">
        <f>AND(vyberHrace&lt;&gt;"",ISNUMBER(SEARCH(vyberHrace,$B17833)))</f>
      </c>
      <c r="M17833" s="14">
        <f>AND($I17833=MID(kododd,1,2),$J17833=MID(kododd,3,3))</f>
      </c>
    </row>
    <row r="17834">
      <c r="A17834" s="95">
        <v>44706</v>
      </c>
      <c r="B17834" s="93" t="s">
        <v>15193</v>
      </c>
      <c r="C17834" s="93" t="s">
        <v>1399</v>
      </c>
      <c r="D17834" s="95">
        <v>1835</v>
      </c>
      <c r="E17834" s="95">
        <v>1846</v>
      </c>
      <c r="F17834" s="95">
        <v>23718633</v>
      </c>
      <c r="G17834" s="95">
        <v>0</v>
      </c>
      <c r="H17834" s="93" t="s">
        <v>8976</v>
      </c>
      <c r="I17834" s="93" t="s">
        <v>23896</v>
      </c>
      <c r="J17834" s="93" t="s">
        <v>20947</v>
      </c>
      <c r="K17834" s="93" t="s">
        <v>11264</v>
      </c>
      <c r="L17834" s="14">
        <f>AND(vyberHrace&lt;&gt;"",ISNUMBER(SEARCH(vyberHrace,$B17834)))</f>
      </c>
      <c r="M17834" s="14">
        <f>AND($I17834=MID(kododd,1,2),$J17834=MID(kododd,3,3))</f>
      </c>
    </row>
    <row r="17835">
      <c r="A17835" s="95">
        <v>61496</v>
      </c>
      <c r="B17835" s="93" t="s">
        <v>27675</v>
      </c>
      <c r="C17835" s="93" t="s">
        <v>1422</v>
      </c>
      <c r="G17835" s="95">
        <v>250</v>
      </c>
      <c r="H17835" s="93" t="s">
        <v>8976</v>
      </c>
      <c r="I17835" s="93" t="s">
        <v>23896</v>
      </c>
      <c r="J17835" s="93" t="s">
        <v>20859</v>
      </c>
      <c r="K17835" s="93" t="s">
        <v>28058</v>
      </c>
      <c r="L17835" s="14">
        <f>AND(vyberHrace&lt;&gt;"",ISNUMBER(SEARCH(vyberHrace,$B17835)))</f>
      </c>
      <c r="M17835" s="14">
        <f>AND($I17835=MID(kododd,1,2),$J17835=MID(kododd,3,3))</f>
      </c>
    </row>
    <row r="17836">
      <c r="A17836" s="95">
        <v>30424</v>
      </c>
      <c r="B17836" s="93" t="s">
        <v>15202</v>
      </c>
      <c r="C17836" s="93" t="s">
        <v>1449</v>
      </c>
      <c r="D17836" s="95">
        <v>1830</v>
      </c>
      <c r="E17836" s="95">
        <v>1956</v>
      </c>
      <c r="F17836" s="95">
        <v>380946</v>
      </c>
      <c r="G17836" s="95">
        <v>250</v>
      </c>
      <c r="H17836" s="93" t="s">
        <v>8976</v>
      </c>
      <c r="I17836" s="93" t="s">
        <v>23896</v>
      </c>
      <c r="J17836" s="93" t="s">
        <v>20845</v>
      </c>
      <c r="K17836" s="93" t="s">
        <v>8980</v>
      </c>
      <c r="L17836" s="14">
        <f>AND(vyberHrace&lt;&gt;"",ISNUMBER(SEARCH(vyberHrace,$B17836)))</f>
      </c>
      <c r="M17836" s="14">
        <f>AND($I17836=MID(kododd,1,2),$J17836=MID(kododd,3,3))</f>
      </c>
    </row>
    <row r="17837">
      <c r="A17837" s="95">
        <v>55723</v>
      </c>
      <c r="B17837" s="93" t="s">
        <v>22749</v>
      </c>
      <c r="C17837" s="93" t="s">
        <v>1450</v>
      </c>
      <c r="G17837" s="95">
        <v>250</v>
      </c>
      <c r="H17837" s="93" t="s">
        <v>8976</v>
      </c>
      <c r="I17837" s="93" t="s">
        <v>23896</v>
      </c>
      <c r="J17837" s="93" t="s">
        <v>20886</v>
      </c>
      <c r="K17837" s="93" t="s">
        <v>4988</v>
      </c>
      <c r="L17837" s="14">
        <f>AND(vyberHrace&lt;&gt;"",ISNUMBER(SEARCH(vyberHrace,$B17837)))</f>
      </c>
      <c r="M17837" s="14">
        <f>AND($I17837=MID(kododd,1,2),$J17837=MID(kododd,3,3))</f>
      </c>
    </row>
    <row r="17838">
      <c r="A17838" s="95">
        <v>11509</v>
      </c>
      <c r="B17838" s="93" t="s">
        <v>15203</v>
      </c>
      <c r="C17838" s="93" t="s">
        <v>1429</v>
      </c>
      <c r="D17838" s="95">
        <v>1519</v>
      </c>
      <c r="F17838" s="95">
        <v>23770465</v>
      </c>
      <c r="G17838" s="95">
        <v>250</v>
      </c>
      <c r="H17838" s="93" t="s">
        <v>8976</v>
      </c>
      <c r="I17838" s="93" t="s">
        <v>23896</v>
      </c>
      <c r="J17838" s="93" t="s">
        <v>21025</v>
      </c>
      <c r="K17838" s="93" t="s">
        <v>14606</v>
      </c>
      <c r="L17838" s="14">
        <f>AND(vyberHrace&lt;&gt;"",ISNUMBER(SEARCH(vyberHrace,$B17838)))</f>
      </c>
      <c r="M17838" s="14">
        <f>AND($I17838=MID(kododd,1,2),$J17838=MID(kododd,3,3))</f>
      </c>
    </row>
    <row r="17839">
      <c r="A17839" s="95">
        <v>29571</v>
      </c>
      <c r="B17839" s="93" t="s">
        <v>15204</v>
      </c>
      <c r="C17839" s="93" t="s">
        <v>1454</v>
      </c>
      <c r="D17839" s="95">
        <v>1428</v>
      </c>
      <c r="G17839" s="95">
        <v>250</v>
      </c>
      <c r="H17839" s="93" t="s">
        <v>8976</v>
      </c>
      <c r="I17839" s="93" t="s">
        <v>23896</v>
      </c>
      <c r="J17839" s="93" t="s">
        <v>20946</v>
      </c>
      <c r="K17839" s="93" t="s">
        <v>7807</v>
      </c>
      <c r="L17839" s="14">
        <f>AND(vyberHrace&lt;&gt;"",ISNUMBER(SEARCH(vyberHrace,$B17839)))</f>
      </c>
      <c r="M17839" s="14">
        <f>AND($I17839=MID(kododd,1,2),$J17839=MID(kododd,3,3))</f>
      </c>
    </row>
    <row r="17840">
      <c r="A17840" s="95">
        <v>56790</v>
      </c>
      <c r="B17840" s="93" t="s">
        <v>22679</v>
      </c>
      <c r="C17840" s="93" t="s">
        <v>1486</v>
      </c>
      <c r="D17840" s="95">
        <v>1201</v>
      </c>
      <c r="E17840" s="95">
        <v>1412</v>
      </c>
      <c r="F17840" s="95">
        <v>23777427</v>
      </c>
      <c r="G17840" s="95">
        <v>250</v>
      </c>
      <c r="H17840" s="93" t="s">
        <v>8976</v>
      </c>
      <c r="I17840" s="93" t="s">
        <v>23896</v>
      </c>
      <c r="J17840" s="93" t="s">
        <v>20864</v>
      </c>
      <c r="K17840" s="93" t="s">
        <v>26135</v>
      </c>
      <c r="L17840" s="14">
        <f>AND(vyberHrace&lt;&gt;"",ISNUMBER(SEARCH(vyberHrace,$B17840)))</f>
      </c>
      <c r="M17840" s="14">
        <f>AND($I17840=MID(kododd,1,2),$J17840=MID(kododd,3,3))</f>
      </c>
    </row>
    <row r="17841">
      <c r="A17841" s="95">
        <v>58808</v>
      </c>
      <c r="B17841" s="93" t="s">
        <v>25280</v>
      </c>
      <c r="C17841" s="93" t="s">
        <v>1453</v>
      </c>
      <c r="D17841" s="95">
        <v>1121</v>
      </c>
      <c r="F17841" s="95">
        <v>571002030</v>
      </c>
      <c r="G17841" s="95">
        <v>500</v>
      </c>
      <c r="H17841" s="93" t="s">
        <v>8976</v>
      </c>
      <c r="I17841" s="93" t="s">
        <v>23896</v>
      </c>
      <c r="J17841" s="93" t="s">
        <v>23412</v>
      </c>
      <c r="K17841" s="93" t="s">
        <v>21367</v>
      </c>
      <c r="L17841" s="14">
        <f>AND(vyberHrace&lt;&gt;"",ISNUMBER(SEARCH(vyberHrace,$B17841)))</f>
      </c>
      <c r="M17841" s="14">
        <f>AND($I17841=MID(kododd,1,2),$J17841=MID(kododd,3,3))</f>
      </c>
    </row>
    <row r="17842">
      <c r="A17842" s="95">
        <v>55960</v>
      </c>
      <c r="B17842" s="93" t="s">
        <v>22834</v>
      </c>
      <c r="C17842" s="93" t="s">
        <v>1420</v>
      </c>
      <c r="D17842" s="95">
        <v>1623</v>
      </c>
      <c r="E17842" s="95">
        <v>1645</v>
      </c>
      <c r="F17842" s="95">
        <v>23767456</v>
      </c>
      <c r="G17842" s="95">
        <v>250</v>
      </c>
      <c r="H17842" s="93" t="s">
        <v>8976</v>
      </c>
      <c r="I17842" s="93" t="s">
        <v>23896</v>
      </c>
      <c r="J17842" s="93" t="s">
        <v>20935</v>
      </c>
      <c r="K17842" s="93" t="s">
        <v>23916</v>
      </c>
      <c r="L17842" s="14">
        <f>AND(vyberHrace&lt;&gt;"",ISNUMBER(SEARCH(vyberHrace,$B17842)))</f>
      </c>
      <c r="M17842" s="14">
        <f>AND($I17842=MID(kododd,1,2),$J17842=MID(kododd,3,3))</f>
      </c>
    </row>
    <row r="17843">
      <c r="A17843" s="95">
        <v>58048</v>
      </c>
      <c r="B17843" s="93" t="s">
        <v>24581</v>
      </c>
      <c r="C17843" s="93" t="s">
        <v>1437</v>
      </c>
      <c r="G17843" s="95">
        <v>250</v>
      </c>
      <c r="H17843" s="93" t="s">
        <v>8976</v>
      </c>
      <c r="I17843" s="93" t="s">
        <v>23896</v>
      </c>
      <c r="J17843" s="93" t="s">
        <v>20935</v>
      </c>
      <c r="K17843" s="93" t="s">
        <v>23916</v>
      </c>
      <c r="L17843" s="14">
        <f>AND(vyberHrace&lt;&gt;"",ISNUMBER(SEARCH(vyberHrace,$B17843)))</f>
      </c>
      <c r="M17843" s="14">
        <f>AND($I17843=MID(kododd,1,2),$J17843=MID(kododd,3,3))</f>
      </c>
    </row>
    <row r="17844">
      <c r="A17844" s="95">
        <v>49421</v>
      </c>
      <c r="B17844" s="93" t="s">
        <v>16676</v>
      </c>
      <c r="C17844" s="93" t="s">
        <v>1416</v>
      </c>
      <c r="D17844" s="95">
        <v>1434</v>
      </c>
      <c r="E17844" s="95">
        <v>1485</v>
      </c>
      <c r="F17844" s="95">
        <v>23729252</v>
      </c>
      <c r="G17844" s="95">
        <v>0</v>
      </c>
      <c r="H17844" s="93" t="s">
        <v>8976</v>
      </c>
      <c r="I17844" s="93" t="s">
        <v>23896</v>
      </c>
      <c r="J17844" s="93" t="s">
        <v>20975</v>
      </c>
      <c r="K17844" s="93" t="s">
        <v>4922</v>
      </c>
      <c r="L17844" s="14">
        <f>AND(vyberHrace&lt;&gt;"",ISNUMBER(SEARCH(vyberHrace,$B17844)))</f>
      </c>
      <c r="M17844" s="14">
        <f>AND($I17844=MID(kododd,1,2),$J17844=MID(kododd,3,3))</f>
      </c>
    </row>
    <row r="17845">
      <c r="A17845" s="95">
        <v>51577</v>
      </c>
      <c r="B17845" s="93" t="s">
        <v>5662</v>
      </c>
      <c r="C17845" s="93" t="s">
        <v>1474</v>
      </c>
      <c r="D17845" s="95">
        <v>1343</v>
      </c>
      <c r="F17845" s="95">
        <v>23744898</v>
      </c>
      <c r="G17845" s="95">
        <v>250</v>
      </c>
      <c r="H17845" s="93" t="s">
        <v>8976</v>
      </c>
      <c r="I17845" s="93" t="s">
        <v>23896</v>
      </c>
      <c r="J17845" s="93" t="s">
        <v>20859</v>
      </c>
      <c r="K17845" s="93" t="s">
        <v>28058</v>
      </c>
      <c r="L17845" s="14">
        <f>AND(vyberHrace&lt;&gt;"",ISNUMBER(SEARCH(vyberHrace,$B17845)))</f>
      </c>
      <c r="M17845" s="14">
        <f>AND($I17845=MID(kododd,1,2),$J17845=MID(kododd,3,3))</f>
      </c>
    </row>
    <row r="17846">
      <c r="A17846" s="95">
        <v>63343</v>
      </c>
      <c r="B17846" s="93" t="s">
        <v>29433</v>
      </c>
      <c r="C17846" s="93" t="s">
        <v>1412</v>
      </c>
      <c r="G17846" s="95">
        <v>250</v>
      </c>
      <c r="H17846" s="93" t="s">
        <v>8976</v>
      </c>
      <c r="I17846" s="93" t="s">
        <v>23896</v>
      </c>
      <c r="J17846" s="93" t="s">
        <v>20997</v>
      </c>
      <c r="K17846" s="93" t="s">
        <v>7827</v>
      </c>
      <c r="L17846" s="14">
        <f>AND(vyberHrace&lt;&gt;"",ISNUMBER(SEARCH(vyberHrace,$B17846)))</f>
      </c>
      <c r="M17846" s="14">
        <f>AND($I17846=MID(kododd,1,2),$J17846=MID(kododd,3,3))</f>
      </c>
    </row>
    <row r="17847">
      <c r="A17847" s="95">
        <v>59902</v>
      </c>
      <c r="B17847" s="93" t="s">
        <v>26396</v>
      </c>
      <c r="C17847" s="93" t="s">
        <v>1450</v>
      </c>
      <c r="G17847" s="95">
        <v>250</v>
      </c>
      <c r="H17847" s="93" t="s">
        <v>8976</v>
      </c>
      <c r="I17847" s="93" t="s">
        <v>23896</v>
      </c>
      <c r="J17847" s="93" t="s">
        <v>21029</v>
      </c>
      <c r="K17847" s="93" t="s">
        <v>23953</v>
      </c>
      <c r="L17847" s="14">
        <f>AND(vyberHrace&lt;&gt;"",ISNUMBER(SEARCH(vyberHrace,$B17847)))</f>
      </c>
      <c r="M17847" s="14">
        <f>AND($I17847=MID(kododd,1,2),$J17847=MID(kododd,3,3))</f>
      </c>
    </row>
    <row r="17848">
      <c r="A17848" s="95">
        <v>4123</v>
      </c>
      <c r="B17848" s="93" t="s">
        <v>19207</v>
      </c>
      <c r="C17848" s="93" t="s">
        <v>1435</v>
      </c>
      <c r="D17848" s="95">
        <v>1465</v>
      </c>
      <c r="E17848" s="95">
        <v>1790</v>
      </c>
      <c r="F17848" s="95">
        <v>23734248</v>
      </c>
      <c r="G17848" s="95">
        <v>250</v>
      </c>
      <c r="H17848" s="93" t="s">
        <v>8976</v>
      </c>
      <c r="I17848" s="93" t="s">
        <v>23896</v>
      </c>
      <c r="J17848" s="93" t="s">
        <v>20926</v>
      </c>
      <c r="K17848" s="93" t="s">
        <v>11249</v>
      </c>
      <c r="L17848" s="14">
        <f>AND(vyberHrace&lt;&gt;"",ISNUMBER(SEARCH(vyberHrace,$B17848)))</f>
      </c>
      <c r="M17848" s="14">
        <f>AND($I17848=MID(kododd,1,2),$J17848=MID(kododd,3,3))</f>
      </c>
    </row>
    <row r="17849">
      <c r="A17849" s="95">
        <v>1846</v>
      </c>
      <c r="B17849" s="93" t="s">
        <v>16797</v>
      </c>
      <c r="C17849" s="93" t="s">
        <v>1442</v>
      </c>
      <c r="D17849" s="95">
        <v>2078</v>
      </c>
      <c r="E17849" s="95">
        <v>2089</v>
      </c>
      <c r="F17849" s="95">
        <v>314439</v>
      </c>
      <c r="G17849" s="95">
        <v>250</v>
      </c>
      <c r="H17849" s="93" t="s">
        <v>8976</v>
      </c>
      <c r="I17849" s="93" t="s">
        <v>23896</v>
      </c>
      <c r="J17849" s="93" t="s">
        <v>20848</v>
      </c>
      <c r="K17849" s="93" t="s">
        <v>1502</v>
      </c>
      <c r="L17849" s="14">
        <f>AND(vyberHrace&lt;&gt;"",ISNUMBER(SEARCH(vyberHrace,$B17849)))</f>
      </c>
      <c r="M17849" s="14">
        <f>AND($I17849=MID(kododd,1,2),$J17849=MID(kododd,3,3))</f>
      </c>
    </row>
    <row r="17850">
      <c r="A17850" s="95">
        <v>32846</v>
      </c>
      <c r="B17850" s="93" t="s">
        <v>23988</v>
      </c>
      <c r="C17850" s="93" t="s">
        <v>1421</v>
      </c>
      <c r="F17850" s="95">
        <v>23784776</v>
      </c>
      <c r="G17850" s="95">
        <v>0</v>
      </c>
      <c r="H17850" s="93" t="s">
        <v>8976</v>
      </c>
      <c r="I17850" s="93" t="s">
        <v>23896</v>
      </c>
      <c r="J17850" s="93" t="s">
        <v>20927</v>
      </c>
      <c r="K17850" s="93" t="s">
        <v>1501</v>
      </c>
      <c r="L17850" s="14">
        <f>AND(vyberHrace&lt;&gt;"",ISNUMBER(SEARCH(vyberHrace,$B17850)))</f>
      </c>
      <c r="M17850" s="14">
        <f>AND($I17850=MID(kododd,1,2),$J17850=MID(kododd,3,3))</f>
      </c>
    </row>
    <row r="17851">
      <c r="A17851" s="95">
        <v>47046</v>
      </c>
      <c r="B17851" s="93" t="s">
        <v>16800</v>
      </c>
      <c r="C17851" s="93" t="s">
        <v>1402</v>
      </c>
      <c r="F17851" s="95">
        <v>23723173</v>
      </c>
      <c r="G17851" s="95">
        <v>0</v>
      </c>
      <c r="H17851" s="93" t="s">
        <v>8976</v>
      </c>
      <c r="I17851" s="93" t="s">
        <v>23896</v>
      </c>
      <c r="J17851" s="93" t="s">
        <v>20913</v>
      </c>
      <c r="K17851" s="93" t="s">
        <v>2015</v>
      </c>
      <c r="L17851" s="14">
        <f>AND(vyberHrace&lt;&gt;"",ISNUMBER(SEARCH(vyberHrace,$B17851)))</f>
      </c>
      <c r="M17851" s="14">
        <f>AND($I17851=MID(kododd,1,2),$J17851=MID(kododd,3,3))</f>
      </c>
    </row>
    <row r="17852">
      <c r="A17852" s="95">
        <v>38580</v>
      </c>
      <c r="B17852" s="93" t="s">
        <v>16812</v>
      </c>
      <c r="C17852" s="93" t="s">
        <v>1419</v>
      </c>
      <c r="D17852" s="95">
        <v>1389</v>
      </c>
      <c r="G17852" s="95">
        <v>250</v>
      </c>
      <c r="H17852" s="93" t="s">
        <v>8976</v>
      </c>
      <c r="I17852" s="93" t="s">
        <v>23896</v>
      </c>
      <c r="J17852" s="93" t="s">
        <v>20882</v>
      </c>
      <c r="K17852" s="93" t="s">
        <v>5088</v>
      </c>
      <c r="L17852" s="14">
        <f>AND(vyberHrace&lt;&gt;"",ISNUMBER(SEARCH(vyberHrace,$B17852)))</f>
      </c>
      <c r="M17852" s="14">
        <f>AND($I17852=MID(kododd,1,2),$J17852=MID(kododd,3,3))</f>
      </c>
    </row>
    <row r="17853">
      <c r="A17853" s="95">
        <v>38585</v>
      </c>
      <c r="B17853" s="93" t="s">
        <v>16813</v>
      </c>
      <c r="C17853" s="93" t="s">
        <v>1465</v>
      </c>
      <c r="D17853" s="95">
        <v>1400</v>
      </c>
      <c r="F17853" s="95">
        <v>23769408</v>
      </c>
      <c r="G17853" s="95">
        <v>250</v>
      </c>
      <c r="H17853" s="93" t="s">
        <v>8976</v>
      </c>
      <c r="I17853" s="93" t="s">
        <v>23896</v>
      </c>
      <c r="J17853" s="93" t="s">
        <v>20882</v>
      </c>
      <c r="K17853" s="93" t="s">
        <v>5088</v>
      </c>
      <c r="L17853" s="14">
        <f>AND(vyberHrace&lt;&gt;"",ISNUMBER(SEARCH(vyberHrace,$B17853)))</f>
      </c>
      <c r="M17853" s="14">
        <f>AND($I17853=MID(kododd,1,2),$J17853=MID(kododd,3,3))</f>
      </c>
    </row>
    <row r="17854">
      <c r="A17854" s="95">
        <v>4109</v>
      </c>
      <c r="B17854" s="93" t="s">
        <v>15260</v>
      </c>
      <c r="C17854" s="93" t="s">
        <v>1413</v>
      </c>
      <c r="D17854" s="95">
        <v>1677</v>
      </c>
      <c r="E17854" s="95">
        <v>1788</v>
      </c>
      <c r="F17854" s="95">
        <v>377864</v>
      </c>
      <c r="G17854" s="95">
        <v>250</v>
      </c>
      <c r="H17854" s="93" t="s">
        <v>8976</v>
      </c>
      <c r="I17854" s="93" t="s">
        <v>23896</v>
      </c>
      <c r="J17854" s="93" t="s">
        <v>20962</v>
      </c>
      <c r="K17854" s="93" t="s">
        <v>3831</v>
      </c>
      <c r="L17854" s="14">
        <f>AND(vyberHrace&lt;&gt;"",ISNUMBER(SEARCH(vyberHrace,$B17854)))</f>
      </c>
      <c r="M17854" s="14">
        <f>AND($I17854=MID(kododd,1,2),$J17854=MID(kododd,3,3))</f>
      </c>
    </row>
    <row r="17855">
      <c r="A17855" s="95">
        <v>39651</v>
      </c>
      <c r="B17855" s="93" t="s">
        <v>15274</v>
      </c>
      <c r="C17855" s="93" t="s">
        <v>1446</v>
      </c>
      <c r="D17855" s="95">
        <v>1129</v>
      </c>
      <c r="E17855" s="95">
        <v>1464</v>
      </c>
      <c r="F17855" s="95">
        <v>23708018</v>
      </c>
      <c r="G17855" s="95">
        <v>0</v>
      </c>
      <c r="H17855" s="93" t="s">
        <v>8976</v>
      </c>
      <c r="I17855" s="93" t="s">
        <v>23896</v>
      </c>
      <c r="J17855" s="93" t="s">
        <v>20855</v>
      </c>
      <c r="K17855" s="93" t="s">
        <v>6857</v>
      </c>
      <c r="L17855" s="14">
        <f>AND(vyberHrace&lt;&gt;"",ISNUMBER(SEARCH(vyberHrace,$B17855)))</f>
      </c>
      <c r="M17855" s="14">
        <f>AND($I17855=MID(kododd,1,2),$J17855=MID(kododd,3,3))</f>
      </c>
    </row>
    <row r="17856">
      <c r="A17856" s="95">
        <v>5683</v>
      </c>
      <c r="B17856" s="93" t="s">
        <v>15277</v>
      </c>
      <c r="C17856" s="93" t="s">
        <v>1415</v>
      </c>
      <c r="D17856" s="95">
        <v>2192</v>
      </c>
      <c r="E17856" s="95">
        <v>2202</v>
      </c>
      <c r="F17856" s="95">
        <v>324116</v>
      </c>
      <c r="G17856" s="95">
        <v>250</v>
      </c>
      <c r="H17856" s="93" t="s">
        <v>8976</v>
      </c>
      <c r="I17856" s="93" t="s">
        <v>23896</v>
      </c>
      <c r="J17856" s="93" t="s">
        <v>20855</v>
      </c>
      <c r="K17856" s="93" t="s">
        <v>6857</v>
      </c>
      <c r="L17856" s="14">
        <f>AND(vyberHrace&lt;&gt;"",ISNUMBER(SEARCH(vyberHrace,$B17856)))</f>
      </c>
      <c r="M17856" s="14">
        <f>AND($I17856=MID(kododd,1,2),$J17856=MID(kododd,3,3))</f>
      </c>
    </row>
    <row r="17857">
      <c r="A17857" s="95">
        <v>39038</v>
      </c>
      <c r="B17857" s="93" t="s">
        <v>15278</v>
      </c>
      <c r="C17857" s="93" t="s">
        <v>1400</v>
      </c>
      <c r="D17857" s="95">
        <v>2022</v>
      </c>
      <c r="E17857" s="95">
        <v>2034</v>
      </c>
      <c r="F17857" s="95">
        <v>384780</v>
      </c>
      <c r="G17857" s="95">
        <v>250</v>
      </c>
      <c r="H17857" s="93" t="s">
        <v>8976</v>
      </c>
      <c r="I17857" s="93" t="s">
        <v>23896</v>
      </c>
      <c r="J17857" s="93" t="s">
        <v>20864</v>
      </c>
      <c r="K17857" s="93" t="s">
        <v>26135</v>
      </c>
      <c r="L17857" s="14">
        <f>AND(vyberHrace&lt;&gt;"",ISNUMBER(SEARCH(vyberHrace,$B17857)))</f>
      </c>
      <c r="M17857" s="14">
        <f>AND($I17857=MID(kododd,1,2),$J17857=MID(kododd,3,3))</f>
      </c>
    </row>
    <row r="17858">
      <c r="A17858" s="95">
        <v>40853</v>
      </c>
      <c r="B17858" s="93" t="s">
        <v>15279</v>
      </c>
      <c r="C17858" s="93" t="s">
        <v>1402</v>
      </c>
      <c r="D17858" s="95">
        <v>1683</v>
      </c>
      <c r="E17858" s="95">
        <v>1803</v>
      </c>
      <c r="F17858" s="95">
        <v>392090</v>
      </c>
      <c r="G17858" s="95">
        <v>0</v>
      </c>
      <c r="H17858" s="93" t="s">
        <v>8976</v>
      </c>
      <c r="I17858" s="93" t="s">
        <v>23896</v>
      </c>
      <c r="J17858" s="93" t="s">
        <v>20864</v>
      </c>
      <c r="K17858" s="93" t="s">
        <v>26135</v>
      </c>
      <c r="L17858" s="14">
        <f>AND(vyberHrace&lt;&gt;"",ISNUMBER(SEARCH(vyberHrace,$B17858)))</f>
      </c>
      <c r="M17858" s="14">
        <f>AND($I17858=MID(kododd,1,2),$J17858=MID(kododd,3,3))</f>
      </c>
    </row>
    <row r="17859">
      <c r="A17859" s="95">
        <v>34047</v>
      </c>
      <c r="B17859" s="93" t="s">
        <v>15289</v>
      </c>
      <c r="C17859" s="93" t="s">
        <v>1448</v>
      </c>
      <c r="D17859" s="95">
        <v>1368</v>
      </c>
      <c r="E17859" s="95">
        <v>1649</v>
      </c>
      <c r="F17859" s="95">
        <v>346551</v>
      </c>
      <c r="G17859" s="95">
        <v>250</v>
      </c>
      <c r="H17859" s="93" t="s">
        <v>8976</v>
      </c>
      <c r="I17859" s="93" t="s">
        <v>23896</v>
      </c>
      <c r="J17859" s="93" t="s">
        <v>20874</v>
      </c>
      <c r="K17859" s="93" t="s">
        <v>1964</v>
      </c>
      <c r="L17859" s="14">
        <f>AND(vyberHrace&lt;&gt;"",ISNUMBER(SEARCH(vyberHrace,$B17859)))</f>
      </c>
      <c r="M17859" s="14">
        <f>AND($I17859=MID(kododd,1,2),$J17859=MID(kododd,3,3))</f>
      </c>
    </row>
    <row r="17860">
      <c r="A17860" s="95">
        <v>24779</v>
      </c>
      <c r="B17860" s="93" t="s">
        <v>15293</v>
      </c>
      <c r="C17860" s="93" t="s">
        <v>1457</v>
      </c>
      <c r="D17860" s="95">
        <v>1360</v>
      </c>
      <c r="G17860" s="95">
        <v>0</v>
      </c>
      <c r="H17860" s="93" t="s">
        <v>8976</v>
      </c>
      <c r="I17860" s="93" t="s">
        <v>23896</v>
      </c>
      <c r="J17860" s="93" t="s">
        <v>20852</v>
      </c>
      <c r="K17860" s="93" t="s">
        <v>6013</v>
      </c>
      <c r="L17860" s="14">
        <f>AND(vyberHrace&lt;&gt;"",ISNUMBER(SEARCH(vyberHrace,$B17860)))</f>
      </c>
      <c r="M17860" s="14">
        <f>AND($I17860=MID(kododd,1,2),$J17860=MID(kododd,3,3))</f>
      </c>
    </row>
    <row r="17861">
      <c r="A17861" s="95">
        <v>14428</v>
      </c>
      <c r="B17861" s="93" t="s">
        <v>15295</v>
      </c>
      <c r="C17861" s="93" t="s">
        <v>1457</v>
      </c>
      <c r="D17861" s="95">
        <v>1812</v>
      </c>
      <c r="E17861" s="95">
        <v>1892</v>
      </c>
      <c r="F17861" s="95">
        <v>306150</v>
      </c>
      <c r="G17861" s="95">
        <v>250</v>
      </c>
      <c r="H17861" s="93" t="s">
        <v>8976</v>
      </c>
      <c r="I17861" s="93" t="s">
        <v>23896</v>
      </c>
      <c r="J17861" s="93" t="s">
        <v>20979</v>
      </c>
      <c r="K17861" s="93" t="s">
        <v>7806</v>
      </c>
      <c r="L17861" s="14">
        <f>AND(vyberHrace&lt;&gt;"",ISNUMBER(SEARCH(vyberHrace,$B17861)))</f>
      </c>
      <c r="M17861" s="14">
        <f>AND($I17861=MID(kododd,1,2),$J17861=MID(kododd,3,3))</f>
      </c>
    </row>
    <row r="17862">
      <c r="A17862" s="95">
        <v>63184</v>
      </c>
      <c r="B17862" s="93" t="s">
        <v>29434</v>
      </c>
      <c r="C17862" s="93" t="s">
        <v>1424</v>
      </c>
      <c r="G17862" s="95">
        <v>250</v>
      </c>
      <c r="H17862" s="93" t="s">
        <v>8976</v>
      </c>
      <c r="I17862" s="93" t="s">
        <v>23896</v>
      </c>
      <c r="J17862" s="93" t="s">
        <v>20886</v>
      </c>
      <c r="K17862" s="93" t="s">
        <v>4988</v>
      </c>
      <c r="L17862" s="14">
        <f>AND(vyberHrace&lt;&gt;"",ISNUMBER(SEARCH(vyberHrace,$B17862)))</f>
      </c>
      <c r="M17862" s="14">
        <f>AND($I17862=MID(kododd,1,2),$J17862=MID(kododd,3,3))</f>
      </c>
    </row>
    <row r="17863">
      <c r="A17863" s="95">
        <v>53445</v>
      </c>
      <c r="B17863" s="93" t="s">
        <v>20749</v>
      </c>
      <c r="C17863" s="93" t="s">
        <v>1420</v>
      </c>
      <c r="D17863" s="95">
        <v>1120</v>
      </c>
      <c r="E17863" s="95">
        <v>1460</v>
      </c>
      <c r="F17863" s="95">
        <v>23759364</v>
      </c>
      <c r="G17863" s="95">
        <v>250</v>
      </c>
      <c r="H17863" s="93" t="s">
        <v>8976</v>
      </c>
      <c r="I17863" s="93" t="s">
        <v>23896</v>
      </c>
      <c r="J17863" s="93" t="s">
        <v>20864</v>
      </c>
      <c r="K17863" s="93" t="s">
        <v>26135</v>
      </c>
      <c r="L17863" s="14">
        <f>AND(vyberHrace&lt;&gt;"",ISNUMBER(SEARCH(vyberHrace,$B17863)))</f>
      </c>
      <c r="M17863" s="14">
        <f>AND($I17863=MID(kododd,1,2),$J17863=MID(kododd,3,3))</f>
      </c>
    </row>
    <row r="17864">
      <c r="A17864" s="95">
        <v>43441</v>
      </c>
      <c r="B17864" s="93" t="s">
        <v>16187</v>
      </c>
      <c r="C17864" s="93" t="s">
        <v>1410</v>
      </c>
      <c r="D17864" s="95">
        <v>1452</v>
      </c>
      <c r="E17864" s="95">
        <v>1659</v>
      </c>
      <c r="F17864" s="95">
        <v>23729970</v>
      </c>
      <c r="G17864" s="95">
        <v>0</v>
      </c>
      <c r="H17864" s="93" t="s">
        <v>8976</v>
      </c>
      <c r="I17864" s="93" t="s">
        <v>23896</v>
      </c>
      <c r="J17864" s="93" t="s">
        <v>20874</v>
      </c>
      <c r="K17864" s="93" t="s">
        <v>1964</v>
      </c>
      <c r="L17864" s="14">
        <f>AND(vyberHrace&lt;&gt;"",ISNUMBER(SEARCH(vyberHrace,$B17864)))</f>
      </c>
      <c r="M17864" s="14">
        <f>AND($I17864=MID(kododd,1,2),$J17864=MID(kododd,3,3))</f>
      </c>
    </row>
    <row r="17865">
      <c r="A17865" s="95">
        <v>35557</v>
      </c>
      <c r="B17865" s="93" t="s">
        <v>16194</v>
      </c>
      <c r="C17865" s="93" t="s">
        <v>1430</v>
      </c>
      <c r="D17865" s="95">
        <v>1389</v>
      </c>
      <c r="G17865" s="95">
        <v>0</v>
      </c>
      <c r="H17865" s="93" t="s">
        <v>8976</v>
      </c>
      <c r="I17865" s="93" t="s">
        <v>23896</v>
      </c>
      <c r="J17865" s="93" t="s">
        <v>20959</v>
      </c>
      <c r="K17865" s="93" t="s">
        <v>5013</v>
      </c>
      <c r="L17865" s="14">
        <f>AND(vyberHrace&lt;&gt;"",ISNUMBER(SEARCH(vyberHrace,$B17865)))</f>
      </c>
      <c r="M17865" s="14">
        <f>AND($I17865=MID(kododd,1,2),$J17865=MID(kododd,3,3))</f>
      </c>
    </row>
    <row r="17866">
      <c r="A17866" s="95">
        <v>4624</v>
      </c>
      <c r="B17866" s="93" t="s">
        <v>23928</v>
      </c>
      <c r="C17866" s="93" t="s">
        <v>1413</v>
      </c>
      <c r="D17866" s="95">
        <v>1455</v>
      </c>
      <c r="F17866" s="95">
        <v>339695</v>
      </c>
      <c r="G17866" s="95">
        <v>250</v>
      </c>
      <c r="H17866" s="93" t="s">
        <v>8976</v>
      </c>
      <c r="I17866" s="93" t="s">
        <v>23896</v>
      </c>
      <c r="J17866" s="93" t="s">
        <v>20954</v>
      </c>
      <c r="K17866" s="93" t="s">
        <v>133</v>
      </c>
      <c r="L17866" s="14">
        <f>AND(vyberHrace&lt;&gt;"",ISNUMBER(SEARCH(vyberHrace,$B17866)))</f>
      </c>
      <c r="M17866" s="14">
        <f>AND($I17866=MID(kododd,1,2),$J17866=MID(kododd,3,3))</f>
      </c>
    </row>
    <row r="17867">
      <c r="A17867" s="95">
        <v>45488</v>
      </c>
      <c r="B17867" s="93" t="s">
        <v>16205</v>
      </c>
      <c r="C17867" s="93" t="s">
        <v>1410</v>
      </c>
      <c r="G17867" s="95">
        <v>0</v>
      </c>
      <c r="H17867" s="93" t="s">
        <v>8976</v>
      </c>
      <c r="I17867" s="93" t="s">
        <v>23896</v>
      </c>
      <c r="J17867" s="93" t="s">
        <v>20954</v>
      </c>
      <c r="K17867" s="93" t="s">
        <v>133</v>
      </c>
      <c r="L17867" s="14">
        <f>AND(vyberHrace&lt;&gt;"",ISNUMBER(SEARCH(vyberHrace,$B17867)))</f>
      </c>
      <c r="M17867" s="14">
        <f>AND($I17867=MID(kododd,1,2),$J17867=MID(kododd,3,3))</f>
      </c>
    </row>
    <row r="17868">
      <c r="A17868" s="95">
        <v>60148</v>
      </c>
      <c r="B17868" s="93" t="s">
        <v>26616</v>
      </c>
      <c r="C17868" s="93" t="s">
        <v>1486</v>
      </c>
      <c r="G17868" s="95">
        <v>0</v>
      </c>
      <c r="H17868" s="93" t="s">
        <v>8976</v>
      </c>
      <c r="I17868" s="93" t="s">
        <v>23896</v>
      </c>
      <c r="J17868" s="93" t="s">
        <v>20855</v>
      </c>
      <c r="K17868" s="93" t="s">
        <v>6857</v>
      </c>
      <c r="L17868" s="14">
        <f>AND(vyberHrace&lt;&gt;"",ISNUMBER(SEARCH(vyberHrace,$B17868)))</f>
      </c>
      <c r="M17868" s="14">
        <f>AND($I17868=MID(kododd,1,2),$J17868=MID(kododd,3,3))</f>
      </c>
    </row>
    <row r="17869">
      <c r="A17869" s="95">
        <v>57975</v>
      </c>
      <c r="B17869" s="93" t="s">
        <v>24513</v>
      </c>
      <c r="C17869" s="93" t="s">
        <v>1416</v>
      </c>
      <c r="G17869" s="95">
        <v>0</v>
      </c>
      <c r="H17869" s="93" t="s">
        <v>8976</v>
      </c>
      <c r="I17869" s="93" t="s">
        <v>23896</v>
      </c>
      <c r="J17869" s="93" t="s">
        <v>20926</v>
      </c>
      <c r="K17869" s="93" t="s">
        <v>11249</v>
      </c>
      <c r="L17869" s="14">
        <f>AND(vyberHrace&lt;&gt;"",ISNUMBER(SEARCH(vyberHrace,$B17869)))</f>
      </c>
      <c r="M17869" s="14">
        <f>AND($I17869=MID(kododd,1,2),$J17869=MID(kododd,3,3))</f>
      </c>
    </row>
    <row r="17870">
      <c r="A17870" s="95">
        <v>50099</v>
      </c>
      <c r="B17870" s="93" t="s">
        <v>858</v>
      </c>
      <c r="C17870" s="93" t="s">
        <v>1416</v>
      </c>
      <c r="G17870" s="95">
        <v>0</v>
      </c>
      <c r="H17870" s="93" t="s">
        <v>8976</v>
      </c>
      <c r="I17870" s="93" t="s">
        <v>23896</v>
      </c>
      <c r="J17870" s="93" t="s">
        <v>20874</v>
      </c>
      <c r="K17870" s="93" t="s">
        <v>1964</v>
      </c>
      <c r="L17870" s="14">
        <f>AND(vyberHrace&lt;&gt;"",ISNUMBER(SEARCH(vyberHrace,$B17870)))</f>
      </c>
      <c r="M17870" s="14">
        <f>AND($I17870=MID(kododd,1,2),$J17870=MID(kododd,3,3))</f>
      </c>
    </row>
    <row r="17871">
      <c r="A17871" s="95">
        <v>60494</v>
      </c>
      <c r="B17871" s="93" t="s">
        <v>26926</v>
      </c>
      <c r="C17871" s="93" t="s">
        <v>1487</v>
      </c>
      <c r="G17871" s="95">
        <v>250</v>
      </c>
      <c r="H17871" s="93" t="s">
        <v>8976</v>
      </c>
      <c r="I17871" s="93" t="s">
        <v>23896</v>
      </c>
      <c r="J17871" s="93" t="s">
        <v>20946</v>
      </c>
      <c r="K17871" s="93" t="s">
        <v>7807</v>
      </c>
      <c r="L17871" s="14">
        <f>AND(vyberHrace&lt;&gt;"",ISNUMBER(SEARCH(vyberHrace,$B17871)))</f>
      </c>
      <c r="M17871" s="14">
        <f>AND($I17871=MID(kododd,1,2),$J17871=MID(kododd,3,3))</f>
      </c>
    </row>
    <row r="17872">
      <c r="A17872" s="95">
        <v>26003</v>
      </c>
      <c r="B17872" s="93" t="s">
        <v>26183</v>
      </c>
      <c r="C17872" s="93" t="s">
        <v>1426</v>
      </c>
      <c r="D17872" s="95">
        <v>1490</v>
      </c>
      <c r="F17872" s="95">
        <v>23795182</v>
      </c>
      <c r="G17872" s="95">
        <v>0</v>
      </c>
      <c r="H17872" s="93" t="s">
        <v>8976</v>
      </c>
      <c r="I17872" s="93" t="s">
        <v>23896</v>
      </c>
      <c r="J17872" s="93" t="s">
        <v>20923</v>
      </c>
      <c r="K17872" s="93" t="s">
        <v>5569</v>
      </c>
      <c r="L17872" s="14">
        <f>AND(vyberHrace&lt;&gt;"",ISNUMBER(SEARCH(vyberHrace,$B17872)))</f>
      </c>
      <c r="M17872" s="14">
        <f>AND($I17872=MID(kododd,1,2),$J17872=MID(kododd,3,3))</f>
      </c>
    </row>
    <row r="17873">
      <c r="A17873" s="95">
        <v>57206</v>
      </c>
      <c r="B17873" s="93" t="s">
        <v>22728</v>
      </c>
      <c r="C17873" s="93" t="s">
        <v>1411</v>
      </c>
      <c r="F17873" s="95">
        <v>23766581</v>
      </c>
      <c r="G17873" s="95">
        <v>250</v>
      </c>
      <c r="H17873" s="93" t="s">
        <v>8976</v>
      </c>
      <c r="I17873" s="93" t="s">
        <v>23896</v>
      </c>
      <c r="J17873" s="93" t="s">
        <v>20864</v>
      </c>
      <c r="K17873" s="93" t="s">
        <v>26135</v>
      </c>
      <c r="L17873" s="14">
        <f>AND(vyberHrace&lt;&gt;"",ISNUMBER(SEARCH(vyberHrace,$B17873)))</f>
      </c>
      <c r="M17873" s="14">
        <f>AND($I17873=MID(kododd,1,2),$J17873=MID(kododd,3,3))</f>
      </c>
    </row>
    <row r="17874">
      <c r="A17874" s="95">
        <v>1001</v>
      </c>
      <c r="B17874" s="93" t="s">
        <v>18761</v>
      </c>
      <c r="C17874" s="93" t="s">
        <v>1428</v>
      </c>
      <c r="D17874" s="95">
        <v>2092</v>
      </c>
      <c r="E17874" s="95">
        <v>2128</v>
      </c>
      <c r="F17874" s="95">
        <v>313009</v>
      </c>
      <c r="G17874" s="95">
        <v>250</v>
      </c>
      <c r="H17874" s="93" t="s">
        <v>8976</v>
      </c>
      <c r="I17874" s="93" t="s">
        <v>23896</v>
      </c>
      <c r="J17874" s="93" t="s">
        <v>20864</v>
      </c>
      <c r="K17874" s="93" t="s">
        <v>26135</v>
      </c>
      <c r="L17874" s="14">
        <f>AND(vyberHrace&lt;&gt;"",ISNUMBER(SEARCH(vyberHrace,$B17874)))</f>
      </c>
      <c r="M17874" s="14">
        <f>AND($I17874=MID(kododd,1,2),$J17874=MID(kododd,3,3))</f>
      </c>
    </row>
    <row r="17875">
      <c r="A17875" s="95">
        <v>52156</v>
      </c>
      <c r="B17875" s="93" t="s">
        <v>3922</v>
      </c>
      <c r="C17875" s="93" t="s">
        <v>1422</v>
      </c>
      <c r="D17875" s="95">
        <v>1175</v>
      </c>
      <c r="E17875" s="95">
        <v>1478</v>
      </c>
      <c r="F17875" s="95">
        <v>23748990</v>
      </c>
      <c r="G17875" s="95">
        <v>250</v>
      </c>
      <c r="H17875" s="93" t="s">
        <v>8976</v>
      </c>
      <c r="I17875" s="93" t="s">
        <v>23896</v>
      </c>
      <c r="J17875" s="93" t="s">
        <v>20864</v>
      </c>
      <c r="K17875" s="93" t="s">
        <v>26135</v>
      </c>
      <c r="L17875" s="14">
        <f>AND(vyberHrace&lt;&gt;"",ISNUMBER(SEARCH(vyberHrace,$B17875)))</f>
      </c>
      <c r="M17875" s="14">
        <f>AND($I17875=MID(kododd,1,2),$J17875=MID(kododd,3,3))</f>
      </c>
    </row>
    <row r="17876">
      <c r="A17876" s="95">
        <v>55832</v>
      </c>
      <c r="B17876" s="93" t="s">
        <v>22712</v>
      </c>
      <c r="C17876" s="93" t="s">
        <v>1399</v>
      </c>
      <c r="D17876" s="95">
        <v>1629</v>
      </c>
      <c r="E17876" s="95">
        <v>1761</v>
      </c>
      <c r="F17876" s="95">
        <v>23767847</v>
      </c>
      <c r="G17876" s="95">
        <v>0</v>
      </c>
      <c r="H17876" s="93" t="s">
        <v>8976</v>
      </c>
      <c r="I17876" s="93" t="s">
        <v>23896</v>
      </c>
      <c r="J17876" s="93" t="s">
        <v>20874</v>
      </c>
      <c r="K17876" s="93" t="s">
        <v>1964</v>
      </c>
      <c r="L17876" s="14">
        <f>AND(vyberHrace&lt;&gt;"",ISNUMBER(SEARCH(vyberHrace,$B17876)))</f>
      </c>
      <c r="M17876" s="14">
        <f>AND($I17876=MID(kododd,1,2),$J17876=MID(kododd,3,3))</f>
      </c>
    </row>
    <row r="17877">
      <c r="A17877" s="95">
        <v>5603</v>
      </c>
      <c r="B17877" s="93" t="s">
        <v>18769</v>
      </c>
      <c r="C17877" s="93" t="s">
        <v>1405</v>
      </c>
      <c r="D17877" s="95">
        <v>1778</v>
      </c>
      <c r="E17877" s="95">
        <v>1839</v>
      </c>
      <c r="F17877" s="95">
        <v>396931</v>
      </c>
      <c r="G17877" s="95">
        <v>250</v>
      </c>
      <c r="H17877" s="93" t="s">
        <v>8976</v>
      </c>
      <c r="I17877" s="93" t="s">
        <v>23896</v>
      </c>
      <c r="J17877" s="93" t="s">
        <v>20975</v>
      </c>
      <c r="K17877" s="93" t="s">
        <v>4922</v>
      </c>
      <c r="L17877" s="14">
        <f>AND(vyberHrace&lt;&gt;"",ISNUMBER(SEARCH(vyberHrace,$B17877)))</f>
      </c>
      <c r="M17877" s="14">
        <f>AND($I17877=MID(kododd,1,2),$J17877=MID(kododd,3,3))</f>
      </c>
    </row>
    <row r="17878">
      <c r="A17878" s="95">
        <v>58660</v>
      </c>
      <c r="B17878" s="93" t="s">
        <v>25145</v>
      </c>
      <c r="C17878" s="93" t="s">
        <v>1450</v>
      </c>
      <c r="D17878" s="95">
        <v>1520</v>
      </c>
      <c r="E17878" s="95">
        <v>1643</v>
      </c>
      <c r="F17878" s="95">
        <v>23791918</v>
      </c>
      <c r="G17878" s="95">
        <v>250</v>
      </c>
      <c r="H17878" s="93" t="s">
        <v>8976</v>
      </c>
      <c r="I17878" s="93" t="s">
        <v>23896</v>
      </c>
      <c r="J17878" s="93" t="s">
        <v>20935</v>
      </c>
      <c r="K17878" s="93" t="s">
        <v>23916</v>
      </c>
      <c r="L17878" s="14">
        <f>AND(vyberHrace&lt;&gt;"",ISNUMBER(SEARCH(vyberHrace,$B17878)))</f>
      </c>
      <c r="M17878" s="14">
        <f>AND($I17878=MID(kododd,1,2),$J17878=MID(kododd,3,3))</f>
      </c>
    </row>
    <row r="17879">
      <c r="A17879" s="95">
        <v>14648</v>
      </c>
      <c r="B17879" s="93" t="s">
        <v>19413</v>
      </c>
      <c r="C17879" s="93" t="s">
        <v>1434</v>
      </c>
      <c r="D17879" s="95">
        <v>2033</v>
      </c>
      <c r="E17879" s="95">
        <v>2055</v>
      </c>
      <c r="F17879" s="95">
        <v>325325</v>
      </c>
      <c r="G17879" s="95">
        <v>250</v>
      </c>
      <c r="H17879" s="93" t="s">
        <v>8976</v>
      </c>
      <c r="I17879" s="93" t="s">
        <v>23896</v>
      </c>
      <c r="J17879" s="93" t="s">
        <v>20845</v>
      </c>
      <c r="K17879" s="93" t="s">
        <v>8980</v>
      </c>
      <c r="L17879" s="14">
        <f>AND(vyberHrace&lt;&gt;"",ISNUMBER(SEARCH(vyberHrace,$B17879)))</f>
      </c>
      <c r="M17879" s="14">
        <f>AND($I17879=MID(kododd,1,2),$J17879=MID(kododd,3,3))</f>
      </c>
    </row>
    <row r="17880">
      <c r="A17880" s="95">
        <v>59349</v>
      </c>
      <c r="B17880" s="93" t="s">
        <v>25769</v>
      </c>
      <c r="C17880" s="93" t="s">
        <v>1404</v>
      </c>
      <c r="G17880" s="95">
        <v>250</v>
      </c>
      <c r="H17880" s="93" t="s">
        <v>8976</v>
      </c>
      <c r="I17880" s="93" t="s">
        <v>23896</v>
      </c>
      <c r="J17880" s="93" t="s">
        <v>21029</v>
      </c>
      <c r="K17880" s="93" t="s">
        <v>23953</v>
      </c>
      <c r="L17880" s="14">
        <f>AND(vyberHrace&lt;&gt;"",ISNUMBER(SEARCH(vyberHrace,$B17880)))</f>
      </c>
      <c r="M17880" s="14">
        <f>AND($I17880=MID(kododd,1,2),$J17880=MID(kododd,3,3))</f>
      </c>
    </row>
    <row r="17881">
      <c r="A17881" s="95">
        <v>59417</v>
      </c>
      <c r="B17881" s="93" t="s">
        <v>25769</v>
      </c>
      <c r="C17881" s="93" t="s">
        <v>1411</v>
      </c>
      <c r="G17881" s="95">
        <v>250</v>
      </c>
      <c r="H17881" s="93" t="s">
        <v>8976</v>
      </c>
      <c r="I17881" s="93" t="s">
        <v>23896</v>
      </c>
      <c r="J17881" s="93" t="s">
        <v>21029</v>
      </c>
      <c r="K17881" s="93" t="s">
        <v>23953</v>
      </c>
      <c r="L17881" s="14">
        <f>AND(vyberHrace&lt;&gt;"",ISNUMBER(SEARCH(vyberHrace,$B17881)))</f>
      </c>
      <c r="M17881" s="14">
        <f>AND($I17881=MID(kododd,1,2),$J17881=MID(kododd,3,3))</f>
      </c>
    </row>
    <row r="17882">
      <c r="A17882" s="95">
        <v>55734</v>
      </c>
      <c r="B17882" s="93" t="s">
        <v>22723</v>
      </c>
      <c r="C17882" s="93" t="s">
        <v>1438</v>
      </c>
      <c r="G17882" s="95">
        <v>0</v>
      </c>
      <c r="H17882" s="93" t="s">
        <v>8976</v>
      </c>
      <c r="I17882" s="93" t="s">
        <v>23896</v>
      </c>
      <c r="J17882" s="93" t="s">
        <v>20927</v>
      </c>
      <c r="K17882" s="93" t="s">
        <v>1501</v>
      </c>
      <c r="L17882" s="14">
        <f>AND(vyberHrace&lt;&gt;"",ISNUMBER(SEARCH(vyberHrace,$B17882)))</f>
      </c>
      <c r="M17882" s="14">
        <f>AND($I17882=MID(kododd,1,2),$J17882=MID(kododd,3,3))</f>
      </c>
    </row>
    <row r="17883">
      <c r="A17883" s="95">
        <v>54639</v>
      </c>
      <c r="B17883" s="93" t="s">
        <v>921</v>
      </c>
      <c r="C17883" s="93" t="s">
        <v>1420</v>
      </c>
      <c r="G17883" s="95">
        <v>0</v>
      </c>
      <c r="H17883" s="93" t="s">
        <v>8976</v>
      </c>
      <c r="I17883" s="93" t="s">
        <v>23896</v>
      </c>
      <c r="J17883" s="93" t="s">
        <v>20954</v>
      </c>
      <c r="K17883" s="93" t="s">
        <v>133</v>
      </c>
      <c r="L17883" s="14">
        <f>AND(vyberHrace&lt;&gt;"",ISNUMBER(SEARCH(vyberHrace,$B17883)))</f>
      </c>
      <c r="M17883" s="14">
        <f>AND($I17883=MID(kododd,1,2),$J17883=MID(kododd,3,3))</f>
      </c>
    </row>
    <row r="17884">
      <c r="A17884" s="95">
        <v>48467</v>
      </c>
      <c r="B17884" s="93" t="s">
        <v>9386</v>
      </c>
      <c r="C17884" s="93" t="s">
        <v>1416</v>
      </c>
      <c r="D17884" s="95">
        <v>1006</v>
      </c>
      <c r="G17884" s="95">
        <v>250</v>
      </c>
      <c r="H17884" s="93" t="s">
        <v>8976</v>
      </c>
      <c r="I17884" s="93" t="s">
        <v>23896</v>
      </c>
      <c r="J17884" s="93" t="s">
        <v>20874</v>
      </c>
      <c r="K17884" s="93" t="s">
        <v>1964</v>
      </c>
      <c r="L17884" s="14">
        <f>AND(vyberHrace&lt;&gt;"",ISNUMBER(SEARCH(vyberHrace,$B17884)))</f>
      </c>
      <c r="M17884" s="14">
        <f>AND($I17884=MID(kododd,1,2),$J17884=MID(kododd,3,3))</f>
      </c>
    </row>
    <row r="17885">
      <c r="A17885" s="95">
        <v>59939</v>
      </c>
      <c r="B17885" s="93" t="s">
        <v>22713</v>
      </c>
      <c r="C17885" s="93" t="s">
        <v>1411</v>
      </c>
      <c r="D17885" s="95">
        <v>1009</v>
      </c>
      <c r="F17885" s="95">
        <v>23784032</v>
      </c>
      <c r="G17885" s="95">
        <v>250</v>
      </c>
      <c r="H17885" s="93" t="s">
        <v>8976</v>
      </c>
      <c r="I17885" s="93" t="s">
        <v>23896</v>
      </c>
      <c r="J17885" s="93" t="s">
        <v>20874</v>
      </c>
      <c r="K17885" s="93" t="s">
        <v>1964</v>
      </c>
      <c r="L17885" s="14">
        <f>AND(vyberHrace&lt;&gt;"",ISNUMBER(SEARCH(vyberHrace,$B17885)))</f>
      </c>
      <c r="M17885" s="14">
        <f>AND($I17885=MID(kododd,1,2),$J17885=MID(kododd,3,3))</f>
      </c>
    </row>
    <row r="17886">
      <c r="A17886" s="95">
        <v>50892</v>
      </c>
      <c r="B17886" s="93" t="s">
        <v>4979</v>
      </c>
      <c r="C17886" s="93" t="s">
        <v>1416</v>
      </c>
      <c r="G17886" s="95">
        <v>0</v>
      </c>
      <c r="H17886" s="93" t="s">
        <v>8976</v>
      </c>
      <c r="I17886" s="93" t="s">
        <v>23896</v>
      </c>
      <c r="J17886" s="93" t="s">
        <v>20874</v>
      </c>
      <c r="K17886" s="93" t="s">
        <v>1964</v>
      </c>
      <c r="L17886" s="14">
        <f>AND(vyberHrace&lt;&gt;"",ISNUMBER(SEARCH(vyberHrace,$B17886)))</f>
      </c>
      <c r="M17886" s="14">
        <f>AND($I17886=MID(kododd,1,2),$J17886=MID(kododd,3,3))</f>
      </c>
    </row>
    <row r="17887">
      <c r="A17887" s="95">
        <v>50893</v>
      </c>
      <c r="B17887" s="93" t="s">
        <v>4980</v>
      </c>
      <c r="C17887" s="93" t="s">
        <v>1412</v>
      </c>
      <c r="G17887" s="95">
        <v>250</v>
      </c>
      <c r="H17887" s="93" t="s">
        <v>8976</v>
      </c>
      <c r="I17887" s="93" t="s">
        <v>23896</v>
      </c>
      <c r="J17887" s="93" t="s">
        <v>20874</v>
      </c>
      <c r="K17887" s="93" t="s">
        <v>1964</v>
      </c>
      <c r="L17887" s="14">
        <f>AND(vyberHrace&lt;&gt;"",ISNUMBER(SEARCH(vyberHrace,$B17887)))</f>
      </c>
      <c r="M17887" s="14">
        <f>AND($I17887=MID(kododd,1,2),$J17887=MID(kododd,3,3))</f>
      </c>
    </row>
    <row r="17888">
      <c r="A17888" s="95">
        <v>53616</v>
      </c>
      <c r="B17888" s="93" t="s">
        <v>20754</v>
      </c>
      <c r="C17888" s="93" t="s">
        <v>1455</v>
      </c>
      <c r="G17888" s="95">
        <v>0</v>
      </c>
      <c r="H17888" s="93" t="s">
        <v>8976</v>
      </c>
      <c r="I17888" s="93" t="s">
        <v>23896</v>
      </c>
      <c r="J17888" s="93" t="s">
        <v>20926</v>
      </c>
      <c r="K17888" s="93" t="s">
        <v>11249</v>
      </c>
      <c r="L17888" s="14">
        <f>AND(vyberHrace&lt;&gt;"",ISNUMBER(SEARCH(vyberHrace,$B17888)))</f>
      </c>
      <c r="M17888" s="14">
        <f>AND($I17888=MID(kododd,1,2),$J17888=MID(kododd,3,3))</f>
      </c>
    </row>
    <row r="17889">
      <c r="A17889" s="95">
        <v>48955</v>
      </c>
      <c r="B17889" s="93" t="s">
        <v>11523</v>
      </c>
      <c r="C17889" s="93" t="s">
        <v>3255</v>
      </c>
      <c r="G17889" s="95">
        <v>0</v>
      </c>
      <c r="H17889" s="93" t="s">
        <v>8976</v>
      </c>
      <c r="I17889" s="93" t="s">
        <v>23896</v>
      </c>
      <c r="J17889" s="93" t="s">
        <v>20954</v>
      </c>
      <c r="K17889" s="93" t="s">
        <v>133</v>
      </c>
      <c r="L17889" s="14">
        <f>AND(vyberHrace&lt;&gt;"",ISNUMBER(SEARCH(vyberHrace,$B17889)))</f>
      </c>
      <c r="M17889" s="14">
        <f>AND($I17889=MID(kododd,1,2),$J17889=MID(kododd,3,3))</f>
      </c>
    </row>
    <row r="17890">
      <c r="A17890" s="95">
        <v>4095</v>
      </c>
      <c r="B17890" s="93" t="s">
        <v>11528</v>
      </c>
      <c r="C17890" s="93" t="s">
        <v>1466</v>
      </c>
      <c r="D17890" s="95">
        <v>1502</v>
      </c>
      <c r="G17890" s="95">
        <v>250</v>
      </c>
      <c r="H17890" s="93" t="s">
        <v>8976</v>
      </c>
      <c r="I17890" s="93" t="s">
        <v>23896</v>
      </c>
      <c r="J17890" s="93" t="s">
        <v>21022</v>
      </c>
      <c r="K17890" s="93" t="s">
        <v>1982</v>
      </c>
      <c r="L17890" s="14">
        <f>AND(vyberHrace&lt;&gt;"",ISNUMBER(SEARCH(vyberHrace,$B17890)))</f>
      </c>
      <c r="M17890" s="14">
        <f>AND($I17890=MID(kododd,1,2),$J17890=MID(kododd,3,3))</f>
      </c>
    </row>
    <row r="17891">
      <c r="A17891" s="95">
        <v>19926</v>
      </c>
      <c r="B17891" s="93" t="s">
        <v>11533</v>
      </c>
      <c r="C17891" s="93" t="s">
        <v>1447</v>
      </c>
      <c r="D17891" s="95">
        <v>1250</v>
      </c>
      <c r="G17891" s="95">
        <v>0</v>
      </c>
      <c r="H17891" s="93" t="s">
        <v>8976</v>
      </c>
      <c r="I17891" s="93" t="s">
        <v>23896</v>
      </c>
      <c r="J17891" s="93" t="s">
        <v>20947</v>
      </c>
      <c r="K17891" s="93" t="s">
        <v>11264</v>
      </c>
      <c r="L17891" s="14">
        <f>AND(vyberHrace&lt;&gt;"",ISNUMBER(SEARCH(vyberHrace,$B17891)))</f>
      </c>
      <c r="M17891" s="14">
        <f>AND($I17891=MID(kododd,1,2),$J17891=MID(kododd,3,3))</f>
      </c>
    </row>
    <row r="17892">
      <c r="A17892" s="95">
        <v>63253</v>
      </c>
      <c r="B17892" s="93" t="s">
        <v>29435</v>
      </c>
      <c r="C17892" s="93" t="s">
        <v>1424</v>
      </c>
      <c r="G17892" s="95">
        <v>250</v>
      </c>
      <c r="H17892" s="93" t="s">
        <v>8976</v>
      </c>
      <c r="I17892" s="93" t="s">
        <v>23896</v>
      </c>
      <c r="J17892" s="93" t="s">
        <v>21029</v>
      </c>
      <c r="K17892" s="93" t="s">
        <v>23953</v>
      </c>
      <c r="L17892" s="14">
        <f>AND(vyberHrace&lt;&gt;"",ISNUMBER(SEARCH(vyberHrace,$B17892)))</f>
      </c>
      <c r="M17892" s="14">
        <f>AND($I17892=MID(kododd,1,2),$J17892=MID(kododd,3,3))</f>
      </c>
    </row>
    <row r="17893">
      <c r="A17893" s="95">
        <v>3760</v>
      </c>
      <c r="B17893" s="93" t="s">
        <v>9416</v>
      </c>
      <c r="C17893" s="93" t="s">
        <v>1404</v>
      </c>
      <c r="D17893" s="95">
        <v>2077</v>
      </c>
      <c r="E17893" s="95">
        <v>2109</v>
      </c>
      <c r="F17893" s="95">
        <v>313432</v>
      </c>
      <c r="G17893" s="95">
        <v>0</v>
      </c>
      <c r="H17893" s="93" t="s">
        <v>8976</v>
      </c>
      <c r="I17893" s="93" t="s">
        <v>23896</v>
      </c>
      <c r="J17893" s="93" t="s">
        <v>20864</v>
      </c>
      <c r="K17893" s="93" t="s">
        <v>26135</v>
      </c>
      <c r="L17893" s="14">
        <f>AND(vyberHrace&lt;&gt;"",ISNUMBER(SEARCH(vyberHrace,$B17893)))</f>
      </c>
      <c r="M17893" s="14">
        <f>AND($I17893=MID(kododd,1,2),$J17893=MID(kododd,3,3))</f>
      </c>
    </row>
    <row r="17894">
      <c r="A17894" s="95">
        <v>3374</v>
      </c>
      <c r="B17894" s="93" t="s">
        <v>9549</v>
      </c>
      <c r="C17894" s="93" t="s">
        <v>1442</v>
      </c>
      <c r="D17894" s="95">
        <v>2064</v>
      </c>
      <c r="E17894" s="95">
        <v>2088</v>
      </c>
      <c r="F17894" s="95">
        <v>312401</v>
      </c>
      <c r="G17894" s="95">
        <v>0</v>
      </c>
      <c r="H17894" s="93" t="s">
        <v>8976</v>
      </c>
      <c r="I17894" s="93" t="s">
        <v>23896</v>
      </c>
      <c r="J17894" s="93" t="s">
        <v>20864</v>
      </c>
      <c r="K17894" s="93" t="s">
        <v>26135</v>
      </c>
      <c r="L17894" s="14">
        <f>AND(vyberHrace&lt;&gt;"",ISNUMBER(SEARCH(vyberHrace,$B17894)))</f>
      </c>
      <c r="M17894" s="14">
        <f>AND($I17894=MID(kododd,1,2),$J17894=MID(kododd,3,3))</f>
      </c>
    </row>
    <row r="17895">
      <c r="A17895" s="95">
        <v>1627</v>
      </c>
      <c r="B17895" s="93" t="s">
        <v>9554</v>
      </c>
      <c r="C17895" s="93" t="s">
        <v>1471</v>
      </c>
      <c r="D17895" s="95">
        <v>1752</v>
      </c>
      <c r="E17895" s="95">
        <v>1839</v>
      </c>
      <c r="F17895" s="95">
        <v>23728744</v>
      </c>
      <c r="G17895" s="95">
        <v>250</v>
      </c>
      <c r="H17895" s="93" t="s">
        <v>8976</v>
      </c>
      <c r="I17895" s="93" t="s">
        <v>23896</v>
      </c>
      <c r="J17895" s="93" t="s">
        <v>20864</v>
      </c>
      <c r="K17895" s="93" t="s">
        <v>26135</v>
      </c>
      <c r="L17895" s="14">
        <f>AND(vyberHrace&lt;&gt;"",ISNUMBER(SEARCH(vyberHrace,$B17895)))</f>
      </c>
      <c r="M17895" s="14">
        <f>AND($I17895=MID(kododd,1,2),$J17895=MID(kododd,3,3))</f>
      </c>
    </row>
    <row r="17896">
      <c r="A17896" s="95">
        <v>31940</v>
      </c>
      <c r="B17896" s="93" t="s">
        <v>9568</v>
      </c>
      <c r="C17896" s="93" t="s">
        <v>1454</v>
      </c>
      <c r="D17896" s="95">
        <v>1319</v>
      </c>
      <c r="G17896" s="95">
        <v>250</v>
      </c>
      <c r="H17896" s="93" t="s">
        <v>8976</v>
      </c>
      <c r="I17896" s="93" t="s">
        <v>23896</v>
      </c>
      <c r="J17896" s="93" t="s">
        <v>20942</v>
      </c>
      <c r="K17896" s="93" t="s">
        <v>5629</v>
      </c>
      <c r="L17896" s="14">
        <f>AND(vyberHrace&lt;&gt;"",ISNUMBER(SEARCH(vyberHrace,$B17896)))</f>
      </c>
      <c r="M17896" s="14">
        <f>AND($I17896=MID(kododd,1,2),$J17896=MID(kododd,3,3))</f>
      </c>
    </row>
    <row r="17897">
      <c r="A17897" s="95">
        <v>11784</v>
      </c>
      <c r="B17897" s="93" t="s">
        <v>9571</v>
      </c>
      <c r="C17897" s="93" t="s">
        <v>1404</v>
      </c>
      <c r="D17897" s="95">
        <v>1668</v>
      </c>
      <c r="E17897" s="95">
        <v>1823</v>
      </c>
      <c r="F17897" s="95">
        <v>23758252</v>
      </c>
      <c r="G17897" s="95">
        <v>250</v>
      </c>
      <c r="H17897" s="93" t="s">
        <v>8976</v>
      </c>
      <c r="I17897" s="93" t="s">
        <v>23896</v>
      </c>
      <c r="J17897" s="93" t="s">
        <v>20920</v>
      </c>
      <c r="K17897" s="93" t="s">
        <v>3592</v>
      </c>
      <c r="L17897" s="14">
        <f>AND(vyberHrace&lt;&gt;"",ISNUMBER(SEARCH(vyberHrace,$B17897)))</f>
      </c>
      <c r="M17897" s="14">
        <f>AND($I17897=MID(kododd,1,2),$J17897=MID(kododd,3,3))</f>
      </c>
    </row>
    <row r="17898">
      <c r="A17898" s="95">
        <v>49862</v>
      </c>
      <c r="B17898" s="93" t="s">
        <v>9574</v>
      </c>
      <c r="C17898" s="93" t="s">
        <v>1410</v>
      </c>
      <c r="D17898" s="95">
        <v>1100</v>
      </c>
      <c r="G17898" s="95">
        <v>0</v>
      </c>
      <c r="H17898" s="93" t="s">
        <v>8976</v>
      </c>
      <c r="I17898" s="93" t="s">
        <v>23896</v>
      </c>
      <c r="J17898" s="93" t="s">
        <v>20994</v>
      </c>
      <c r="K17898" s="93" t="s">
        <v>5630</v>
      </c>
      <c r="L17898" s="14">
        <f>AND(vyberHrace&lt;&gt;"",ISNUMBER(SEARCH(vyberHrace,$B17898)))</f>
      </c>
      <c r="M17898" s="14">
        <f>AND($I17898=MID(kododd,1,2),$J17898=MID(kododd,3,3))</f>
      </c>
    </row>
    <row r="17899">
      <c r="A17899" s="95">
        <v>1256</v>
      </c>
      <c r="B17899" s="93" t="s">
        <v>9575</v>
      </c>
      <c r="C17899" s="93" t="s">
        <v>1455</v>
      </c>
      <c r="D17899" s="95">
        <v>1954</v>
      </c>
      <c r="E17899" s="95">
        <v>1963</v>
      </c>
      <c r="F17899" s="95">
        <v>384682</v>
      </c>
      <c r="G17899" s="95">
        <v>250</v>
      </c>
      <c r="H17899" s="93" t="s">
        <v>8976</v>
      </c>
      <c r="I17899" s="93" t="s">
        <v>23896</v>
      </c>
      <c r="J17899" s="93" t="s">
        <v>20975</v>
      </c>
      <c r="K17899" s="93" t="s">
        <v>4922</v>
      </c>
      <c r="L17899" s="14">
        <f>AND(vyberHrace&lt;&gt;"",ISNUMBER(SEARCH(vyberHrace,$B17899)))</f>
      </c>
      <c r="M17899" s="14">
        <f>AND($I17899=MID(kododd,1,2),$J17899=MID(kododd,3,3))</f>
      </c>
    </row>
    <row r="17900">
      <c r="A17900" s="95">
        <v>3758</v>
      </c>
      <c r="B17900" s="93" t="s">
        <v>9575</v>
      </c>
      <c r="C17900" s="93" t="s">
        <v>1401</v>
      </c>
      <c r="D17900" s="95">
        <v>1695</v>
      </c>
      <c r="E17900" s="95">
        <v>1854</v>
      </c>
      <c r="F17900" s="95">
        <v>384674</v>
      </c>
      <c r="G17900" s="95">
        <v>250</v>
      </c>
      <c r="H17900" s="93" t="s">
        <v>8976</v>
      </c>
      <c r="I17900" s="93" t="s">
        <v>23896</v>
      </c>
      <c r="J17900" s="93" t="s">
        <v>20975</v>
      </c>
      <c r="K17900" s="93" t="s">
        <v>4922</v>
      </c>
      <c r="L17900" s="14">
        <f>AND(vyberHrace&lt;&gt;"",ISNUMBER(SEARCH(vyberHrace,$B17900)))</f>
      </c>
      <c r="M17900" s="14">
        <f>AND($I17900=MID(kododd,1,2),$J17900=MID(kododd,3,3))</f>
      </c>
    </row>
    <row r="17901">
      <c r="A17901" s="95">
        <v>43299</v>
      </c>
      <c r="B17901" s="93" t="s">
        <v>9576</v>
      </c>
      <c r="C17901" s="93" t="s">
        <v>1419</v>
      </c>
      <c r="G17901" s="95">
        <v>0</v>
      </c>
      <c r="H17901" s="93" t="s">
        <v>8976</v>
      </c>
      <c r="I17901" s="93" t="s">
        <v>23896</v>
      </c>
      <c r="J17901" s="93" t="s">
        <v>20975</v>
      </c>
      <c r="K17901" s="93" t="s">
        <v>4922</v>
      </c>
      <c r="L17901" s="14">
        <f>AND(vyberHrace&lt;&gt;"",ISNUMBER(SEARCH(vyberHrace,$B17901)))</f>
      </c>
      <c r="M17901" s="14">
        <f>AND($I17901=MID(kododd,1,2),$J17901=MID(kododd,3,3))</f>
      </c>
    </row>
    <row r="17902">
      <c r="A17902" s="95">
        <v>56424</v>
      </c>
      <c r="B17902" s="93" t="s">
        <v>22869</v>
      </c>
      <c r="C17902" s="93" t="s">
        <v>1398</v>
      </c>
      <c r="G17902" s="95">
        <v>500</v>
      </c>
      <c r="H17902" s="93" t="s">
        <v>8976</v>
      </c>
      <c r="I17902" s="93" t="s">
        <v>23896</v>
      </c>
      <c r="J17902" s="93" t="s">
        <v>23412</v>
      </c>
      <c r="K17902" s="93" t="s">
        <v>21367</v>
      </c>
      <c r="L17902" s="14">
        <f>AND(vyberHrace&lt;&gt;"",ISNUMBER(SEARCH(vyberHrace,$B17902)))</f>
      </c>
      <c r="M17902" s="14">
        <f>AND($I17902=MID(kododd,1,2),$J17902=MID(kododd,3,3))</f>
      </c>
    </row>
    <row r="17903">
      <c r="A17903" s="95">
        <v>55785</v>
      </c>
      <c r="B17903" s="93" t="s">
        <v>22774</v>
      </c>
      <c r="C17903" s="93" t="s">
        <v>1400</v>
      </c>
      <c r="D17903" s="95">
        <v>1481</v>
      </c>
      <c r="E17903" s="95">
        <v>1740</v>
      </c>
      <c r="F17903" s="95">
        <v>23781785</v>
      </c>
      <c r="G17903" s="95">
        <v>250</v>
      </c>
      <c r="H17903" s="93" t="s">
        <v>8976</v>
      </c>
      <c r="I17903" s="93" t="s">
        <v>23896</v>
      </c>
      <c r="J17903" s="93" t="s">
        <v>20926</v>
      </c>
      <c r="K17903" s="93" t="s">
        <v>11249</v>
      </c>
      <c r="L17903" s="14">
        <f>AND(vyberHrace&lt;&gt;"",ISNUMBER(SEARCH(vyberHrace,$B17903)))</f>
      </c>
      <c r="M17903" s="14">
        <f>AND($I17903=MID(kododd,1,2),$J17903=MID(kododd,3,3))</f>
      </c>
    </row>
    <row r="17904">
      <c r="A17904" s="95">
        <v>55640</v>
      </c>
      <c r="B17904" s="93" t="s">
        <v>22788</v>
      </c>
      <c r="C17904" s="93" t="s">
        <v>1456</v>
      </c>
      <c r="F17904" s="95">
        <v>391093</v>
      </c>
      <c r="G17904" s="95">
        <v>250</v>
      </c>
      <c r="H17904" s="93" t="s">
        <v>8976</v>
      </c>
      <c r="I17904" s="93" t="s">
        <v>23896</v>
      </c>
      <c r="J17904" s="93" t="s">
        <v>20954</v>
      </c>
      <c r="K17904" s="93" t="s">
        <v>133</v>
      </c>
      <c r="L17904" s="14">
        <f>AND(vyberHrace&lt;&gt;"",ISNUMBER(SEARCH(vyberHrace,$B17904)))</f>
      </c>
      <c r="M17904" s="14">
        <f>AND($I17904=MID(kododd,1,2),$J17904=MID(kododd,3,3))</f>
      </c>
    </row>
    <row r="17905">
      <c r="A17905" s="95">
        <v>1658</v>
      </c>
      <c r="B17905" s="93" t="s">
        <v>19176</v>
      </c>
      <c r="C17905" s="93" t="s">
        <v>1465</v>
      </c>
      <c r="D17905" s="95">
        <v>2030</v>
      </c>
      <c r="E17905" s="95">
        <v>2041</v>
      </c>
      <c r="F17905" s="95">
        <v>316091</v>
      </c>
      <c r="G17905" s="95">
        <v>250</v>
      </c>
      <c r="H17905" s="93" t="s">
        <v>8976</v>
      </c>
      <c r="I17905" s="93" t="s">
        <v>23896</v>
      </c>
      <c r="J17905" s="93" t="s">
        <v>20979</v>
      </c>
      <c r="K17905" s="93" t="s">
        <v>7806</v>
      </c>
      <c r="L17905" s="14">
        <f>AND(vyberHrace&lt;&gt;"",ISNUMBER(SEARCH(vyberHrace,$B17905)))</f>
      </c>
      <c r="M17905" s="14">
        <f>AND($I17905=MID(kododd,1,2),$J17905=MID(kododd,3,3))</f>
      </c>
    </row>
    <row r="17906">
      <c r="A17906" s="95">
        <v>57798</v>
      </c>
      <c r="B17906" s="93" t="s">
        <v>24352</v>
      </c>
      <c r="C17906" s="93" t="s">
        <v>1406</v>
      </c>
      <c r="D17906" s="95">
        <v>1093</v>
      </c>
      <c r="E17906" s="95">
        <v>1602</v>
      </c>
      <c r="F17906" s="95">
        <v>23780215</v>
      </c>
      <c r="G17906" s="95">
        <v>250</v>
      </c>
      <c r="H17906" s="93" t="s">
        <v>8976</v>
      </c>
      <c r="I17906" s="93" t="s">
        <v>23896</v>
      </c>
      <c r="J17906" s="93" t="s">
        <v>20856</v>
      </c>
      <c r="K17906" s="93" t="s">
        <v>6885</v>
      </c>
      <c r="L17906" s="14">
        <f>AND(vyberHrace&lt;&gt;"",ISNUMBER(SEARCH(vyberHrace,$B17906)))</f>
      </c>
      <c r="M17906" s="14">
        <f>AND($I17906=MID(kododd,1,2),$J17906=MID(kododd,3,3))</f>
      </c>
    </row>
    <row r="17907">
      <c r="A17907" s="95">
        <v>63291</v>
      </c>
      <c r="B17907" s="93" t="s">
        <v>29436</v>
      </c>
      <c r="C17907" s="93" t="s">
        <v>1486</v>
      </c>
      <c r="G17907" s="95">
        <v>250</v>
      </c>
      <c r="H17907" s="93" t="s">
        <v>8976</v>
      </c>
      <c r="I17907" s="93" t="s">
        <v>23896</v>
      </c>
      <c r="J17907" s="93" t="s">
        <v>20858</v>
      </c>
      <c r="K17907" s="93" t="s">
        <v>2040</v>
      </c>
      <c r="L17907" s="14">
        <f>AND(vyberHrace&lt;&gt;"",ISNUMBER(SEARCH(vyberHrace,$B17907)))</f>
      </c>
      <c r="M17907" s="14">
        <f>AND($I17907=MID(kododd,1,2),$J17907=MID(kododd,3,3))</f>
      </c>
    </row>
    <row r="17908">
      <c r="A17908" s="95">
        <v>63626</v>
      </c>
      <c r="B17908" s="93" t="s">
        <v>29885</v>
      </c>
      <c r="C17908" s="93" t="s">
        <v>1398</v>
      </c>
      <c r="G17908" s="95">
        <v>250</v>
      </c>
      <c r="H17908" s="93" t="s">
        <v>8976</v>
      </c>
      <c r="I17908" s="93" t="s">
        <v>23896</v>
      </c>
      <c r="J17908" s="93" t="s">
        <v>20947</v>
      </c>
      <c r="K17908" s="93" t="s">
        <v>11264</v>
      </c>
      <c r="L17908" s="14">
        <f>AND(vyberHrace&lt;&gt;"",ISNUMBER(SEARCH(vyberHrace,$B17908)))</f>
      </c>
      <c r="M17908" s="14">
        <f>AND($I17908=MID(kododd,1,2),$J17908=MID(kododd,3,3))</f>
      </c>
    </row>
    <row r="17909">
      <c r="A17909" s="95">
        <v>50093</v>
      </c>
      <c r="B17909" s="93" t="s">
        <v>9616</v>
      </c>
      <c r="C17909" s="93" t="s">
        <v>1408</v>
      </c>
      <c r="D17909" s="95">
        <v>1164</v>
      </c>
      <c r="F17909" s="95">
        <v>23749741</v>
      </c>
      <c r="G17909" s="95">
        <v>250</v>
      </c>
      <c r="H17909" s="93" t="s">
        <v>8976</v>
      </c>
      <c r="I17909" s="93" t="s">
        <v>23896</v>
      </c>
      <c r="J17909" s="93" t="s">
        <v>20874</v>
      </c>
      <c r="K17909" s="93" t="s">
        <v>1964</v>
      </c>
      <c r="L17909" s="14">
        <f>AND(vyberHrace&lt;&gt;"",ISNUMBER(SEARCH(vyberHrace,$B17909)))</f>
      </c>
      <c r="M17909" s="14">
        <f>AND($I17909=MID(kododd,1,2),$J17909=MID(kododd,3,3))</f>
      </c>
    </row>
    <row r="17910">
      <c r="A17910" s="95">
        <v>13706</v>
      </c>
      <c r="B17910" s="93" t="s">
        <v>9624</v>
      </c>
      <c r="C17910" s="93" t="s">
        <v>1442</v>
      </c>
      <c r="D17910" s="95">
        <v>1693</v>
      </c>
      <c r="E17910" s="95">
        <v>1836</v>
      </c>
      <c r="F17910" s="95">
        <v>332100</v>
      </c>
      <c r="G17910" s="95">
        <v>250</v>
      </c>
      <c r="H17910" s="93" t="s">
        <v>8976</v>
      </c>
      <c r="I17910" s="93" t="s">
        <v>23896</v>
      </c>
      <c r="J17910" s="93" t="s">
        <v>21010</v>
      </c>
      <c r="K17910" s="93" t="s">
        <v>5670</v>
      </c>
      <c r="L17910" s="14">
        <f>AND(vyberHrace&lt;&gt;"",ISNUMBER(SEARCH(vyberHrace,$B17910)))</f>
      </c>
      <c r="M17910" s="14">
        <f>AND($I17910=MID(kododd,1,2),$J17910=MID(kododd,3,3))</f>
      </c>
    </row>
    <row r="17911">
      <c r="A17911" s="95">
        <v>62165</v>
      </c>
      <c r="B17911" s="93" t="s">
        <v>28358</v>
      </c>
      <c r="C17911" s="93" t="s">
        <v>1487</v>
      </c>
      <c r="F17911" s="95">
        <v>571006370</v>
      </c>
      <c r="G17911" s="95">
        <v>250</v>
      </c>
      <c r="H17911" s="93" t="s">
        <v>8976</v>
      </c>
      <c r="I17911" s="93" t="s">
        <v>23896</v>
      </c>
      <c r="J17911" s="93" t="s">
        <v>20886</v>
      </c>
      <c r="K17911" s="93" t="s">
        <v>4988</v>
      </c>
      <c r="L17911" s="14">
        <f>AND(vyberHrace&lt;&gt;"",ISNUMBER(SEARCH(vyberHrace,$B17911)))</f>
      </c>
      <c r="M17911" s="14">
        <f>AND($I17911=MID(kododd,1,2),$J17911=MID(kododd,3,3))</f>
      </c>
    </row>
    <row r="17912">
      <c r="A17912" s="95">
        <v>53338</v>
      </c>
      <c r="B17912" s="93" t="s">
        <v>859</v>
      </c>
      <c r="C17912" s="93" t="s">
        <v>1420</v>
      </c>
      <c r="G17912" s="95">
        <v>0</v>
      </c>
      <c r="H17912" s="93" t="s">
        <v>8976</v>
      </c>
      <c r="I17912" s="93" t="s">
        <v>23896</v>
      </c>
      <c r="J17912" s="93" t="s">
        <v>20874</v>
      </c>
      <c r="K17912" s="93" t="s">
        <v>1964</v>
      </c>
      <c r="L17912" s="14">
        <f>AND(vyberHrace&lt;&gt;"",ISNUMBER(SEARCH(vyberHrace,$B17912)))</f>
      </c>
      <c r="M17912" s="14">
        <f>AND($I17912=MID(kododd,1,2),$J17912=MID(kododd,3,3))</f>
      </c>
    </row>
    <row r="17913">
      <c r="A17913" s="95">
        <v>36336</v>
      </c>
      <c r="B17913" s="93" t="s">
        <v>9631</v>
      </c>
      <c r="C17913" s="93" t="s">
        <v>1409</v>
      </c>
      <c r="D17913" s="95">
        <v>1320</v>
      </c>
      <c r="E17913" s="95">
        <v>1541</v>
      </c>
      <c r="F17913" s="95">
        <v>366013</v>
      </c>
      <c r="G17913" s="95">
        <v>0</v>
      </c>
      <c r="H17913" s="93" t="s">
        <v>8976</v>
      </c>
      <c r="I17913" s="93" t="s">
        <v>23896</v>
      </c>
      <c r="J17913" s="93" t="s">
        <v>20949</v>
      </c>
      <c r="K17913" s="93" t="s">
        <v>5012</v>
      </c>
      <c r="L17913" s="14">
        <f>AND(vyberHrace&lt;&gt;"",ISNUMBER(SEARCH(vyberHrace,$B17913)))</f>
      </c>
      <c r="M17913" s="14">
        <f>AND($I17913=MID(kododd,1,2),$J17913=MID(kododd,3,3))</f>
      </c>
    </row>
    <row r="17914">
      <c r="A17914" s="95">
        <v>1708</v>
      </c>
      <c r="B17914" s="93" t="s">
        <v>16254</v>
      </c>
      <c r="C17914" s="93" t="s">
        <v>1472</v>
      </c>
      <c r="D17914" s="95">
        <v>1842</v>
      </c>
      <c r="E17914" s="95">
        <v>1986</v>
      </c>
      <c r="F17914" s="95">
        <v>363707</v>
      </c>
      <c r="G17914" s="95">
        <v>0</v>
      </c>
      <c r="H17914" s="93" t="s">
        <v>8976</v>
      </c>
      <c r="I17914" s="93" t="s">
        <v>23896</v>
      </c>
      <c r="J17914" s="93" t="s">
        <v>20924</v>
      </c>
      <c r="K17914" s="93" t="s">
        <v>6896</v>
      </c>
      <c r="L17914" s="14">
        <f>AND(vyberHrace&lt;&gt;"",ISNUMBER(SEARCH(vyberHrace,$B17914)))</f>
      </c>
      <c r="M17914" s="14">
        <f>AND($I17914=MID(kododd,1,2),$J17914=MID(kododd,3,3))</f>
      </c>
    </row>
    <row r="17915">
      <c r="A17915" s="95">
        <v>4962</v>
      </c>
      <c r="B17915" s="93" t="s">
        <v>16255</v>
      </c>
      <c r="C17915" s="93" t="s">
        <v>1443</v>
      </c>
      <c r="D17915" s="95">
        <v>1599</v>
      </c>
      <c r="G17915" s="95">
        <v>250</v>
      </c>
      <c r="H17915" s="93" t="s">
        <v>8976</v>
      </c>
      <c r="I17915" s="93" t="s">
        <v>23896</v>
      </c>
      <c r="J17915" s="93" t="s">
        <v>20915</v>
      </c>
      <c r="K17915" s="93" t="s">
        <v>26150</v>
      </c>
      <c r="L17915" s="14">
        <f>AND(vyberHrace&lt;&gt;"",ISNUMBER(SEARCH(vyberHrace,$B17915)))</f>
      </c>
      <c r="M17915" s="14">
        <f>AND($I17915=MID(kododd,1,2),$J17915=MID(kododd,3,3))</f>
      </c>
    </row>
    <row r="17916">
      <c r="A17916" s="95">
        <v>45228</v>
      </c>
      <c r="B17916" s="93" t="s">
        <v>20363</v>
      </c>
      <c r="C17916" s="93" t="s">
        <v>1466</v>
      </c>
      <c r="D17916" s="95">
        <v>1161</v>
      </c>
      <c r="G17916" s="95">
        <v>0</v>
      </c>
      <c r="H17916" s="93" t="s">
        <v>8976</v>
      </c>
      <c r="I17916" s="93" t="s">
        <v>23896</v>
      </c>
      <c r="J17916" s="93" t="s">
        <v>20984</v>
      </c>
      <c r="K17916" s="93" t="s">
        <v>5004</v>
      </c>
      <c r="L17916" s="14">
        <f>AND(vyberHrace&lt;&gt;"",ISNUMBER(SEARCH(vyberHrace,$B17916)))</f>
      </c>
      <c r="M17916" s="14">
        <f>AND($I17916=MID(kododd,1,2),$J17916=MID(kododd,3,3))</f>
      </c>
    </row>
    <row r="17917">
      <c r="A17917" s="95">
        <v>49347</v>
      </c>
      <c r="B17917" s="93" t="s">
        <v>20370</v>
      </c>
      <c r="C17917" s="93" t="s">
        <v>1400</v>
      </c>
      <c r="G17917" s="95">
        <v>0</v>
      </c>
      <c r="H17917" s="93" t="s">
        <v>8976</v>
      </c>
      <c r="I17917" s="93" t="s">
        <v>23896</v>
      </c>
      <c r="J17917" s="93" t="s">
        <v>20997</v>
      </c>
      <c r="K17917" s="93" t="s">
        <v>7827</v>
      </c>
      <c r="L17917" s="14">
        <f>AND(vyberHrace&lt;&gt;"",ISNUMBER(SEARCH(vyberHrace,$B17917)))</f>
      </c>
      <c r="M17917" s="14">
        <f>AND($I17917=MID(kododd,1,2),$J17917=MID(kododd,3,3))</f>
      </c>
    </row>
    <row r="17918">
      <c r="A17918" s="95">
        <v>14829</v>
      </c>
      <c r="B17918" s="93" t="s">
        <v>20371</v>
      </c>
      <c r="C17918" s="93" t="s">
        <v>1436</v>
      </c>
      <c r="D17918" s="95">
        <v>1726</v>
      </c>
      <c r="F17918" s="95">
        <v>392758</v>
      </c>
      <c r="G17918" s="95">
        <v>0</v>
      </c>
      <c r="H17918" s="93" t="s">
        <v>8976</v>
      </c>
      <c r="I17918" s="93" t="s">
        <v>23896</v>
      </c>
      <c r="J17918" s="93" t="s">
        <v>20876</v>
      </c>
      <c r="K17918" s="93" t="s">
        <v>1965</v>
      </c>
      <c r="L17918" s="14">
        <f>AND(vyberHrace&lt;&gt;"",ISNUMBER(SEARCH(vyberHrace,$B17918)))</f>
      </c>
      <c r="M17918" s="14">
        <f>AND($I17918=MID(kododd,1,2),$J17918=MID(kododd,3,3))</f>
      </c>
    </row>
    <row r="17919">
      <c r="A17919" s="95">
        <v>31028</v>
      </c>
      <c r="B17919" s="93" t="s">
        <v>20379</v>
      </c>
      <c r="C17919" s="93" t="s">
        <v>1456</v>
      </c>
      <c r="D17919" s="95">
        <v>1756</v>
      </c>
      <c r="G17919" s="95">
        <v>0</v>
      </c>
      <c r="H17919" s="93" t="s">
        <v>8976</v>
      </c>
      <c r="I17919" s="93" t="s">
        <v>23896</v>
      </c>
      <c r="J17919" s="93" t="s">
        <v>20913</v>
      </c>
      <c r="K17919" s="93" t="s">
        <v>2015</v>
      </c>
      <c r="L17919" s="14">
        <f>AND(vyberHrace&lt;&gt;"",ISNUMBER(SEARCH(vyberHrace,$B17919)))</f>
      </c>
      <c r="M17919" s="14">
        <f>AND($I17919=MID(kododd,1,2),$J17919=MID(kododd,3,3))</f>
      </c>
    </row>
    <row r="17920">
      <c r="A17920" s="95">
        <v>5564</v>
      </c>
      <c r="B17920" s="93" t="s">
        <v>16580</v>
      </c>
      <c r="C17920" s="93" t="s">
        <v>1415</v>
      </c>
      <c r="D17920" s="95">
        <v>1812</v>
      </c>
      <c r="E17920" s="95">
        <v>1869</v>
      </c>
      <c r="F17920" s="95">
        <v>306339</v>
      </c>
      <c r="G17920" s="95">
        <v>250</v>
      </c>
      <c r="H17920" s="93" t="s">
        <v>8976</v>
      </c>
      <c r="I17920" s="93" t="s">
        <v>23896</v>
      </c>
      <c r="J17920" s="93" t="s">
        <v>20927</v>
      </c>
      <c r="K17920" s="93" t="s">
        <v>1501</v>
      </c>
      <c r="L17920" s="14">
        <f>AND(vyberHrace&lt;&gt;"",ISNUMBER(SEARCH(vyberHrace,$B17920)))</f>
      </c>
      <c r="M17920" s="14">
        <f>AND($I17920=MID(kododd,1,2),$J17920=MID(kododd,3,3))</f>
      </c>
    </row>
    <row r="17921">
      <c r="A17921" s="95">
        <v>58941</v>
      </c>
      <c r="B17921" s="93" t="s">
        <v>25402</v>
      </c>
      <c r="C17921" s="93" t="s">
        <v>1420</v>
      </c>
      <c r="G17921" s="95">
        <v>250</v>
      </c>
      <c r="H17921" s="93" t="s">
        <v>8976</v>
      </c>
      <c r="I17921" s="93" t="s">
        <v>23896</v>
      </c>
      <c r="J17921" s="93" t="s">
        <v>20942</v>
      </c>
      <c r="K17921" s="93" t="s">
        <v>5629</v>
      </c>
      <c r="L17921" s="14">
        <f>AND(vyberHrace&lt;&gt;"",ISNUMBER(SEARCH(vyberHrace,$B17921)))</f>
      </c>
      <c r="M17921" s="14">
        <f>AND($I17921=MID(kododd,1,2),$J17921=MID(kododd,3,3))</f>
      </c>
    </row>
    <row r="17922">
      <c r="A17922" s="95">
        <v>2862</v>
      </c>
      <c r="B17922" s="93" t="s">
        <v>16599</v>
      </c>
      <c r="C17922" s="93" t="s">
        <v>1465</v>
      </c>
      <c r="D17922" s="95">
        <v>1727</v>
      </c>
      <c r="E17922" s="95">
        <v>1830</v>
      </c>
      <c r="F17922" s="95">
        <v>329630</v>
      </c>
      <c r="G17922" s="95">
        <v>250</v>
      </c>
      <c r="H17922" s="93" t="s">
        <v>8976</v>
      </c>
      <c r="I17922" s="93" t="s">
        <v>23896</v>
      </c>
      <c r="J17922" s="93" t="s">
        <v>20927</v>
      </c>
      <c r="K17922" s="93" t="s">
        <v>1501</v>
      </c>
      <c r="L17922" s="14">
        <f>AND(vyberHrace&lt;&gt;"",ISNUMBER(SEARCH(vyberHrace,$B17922)))</f>
      </c>
      <c r="M17922" s="14">
        <f>AND($I17922=MID(kododd,1,2),$J17922=MID(kododd,3,3))</f>
      </c>
    </row>
    <row r="17923">
      <c r="A17923" s="95">
        <v>50705</v>
      </c>
      <c r="B17923" s="93" t="s">
        <v>5009</v>
      </c>
      <c r="C17923" s="93" t="s">
        <v>1406</v>
      </c>
      <c r="D17923" s="95">
        <v>1320</v>
      </c>
      <c r="F17923" s="95">
        <v>23780061</v>
      </c>
      <c r="G17923" s="95">
        <v>250</v>
      </c>
      <c r="H17923" s="93" t="s">
        <v>8976</v>
      </c>
      <c r="I17923" s="93" t="s">
        <v>23896</v>
      </c>
      <c r="J17923" s="93" t="s">
        <v>20943</v>
      </c>
      <c r="K17923" s="93" t="s">
        <v>9089</v>
      </c>
      <c r="L17923" s="14">
        <f>AND(vyberHrace&lt;&gt;"",ISNUMBER(SEARCH(vyberHrace,$B17923)))</f>
      </c>
      <c r="M17923" s="14">
        <f>AND($I17923=MID(kododd,1,2),$J17923=MID(kododd,3,3))</f>
      </c>
    </row>
    <row r="17924">
      <c r="A17924" s="95">
        <v>55352</v>
      </c>
      <c r="B17924" s="93" t="s">
        <v>22802</v>
      </c>
      <c r="C17924" s="93" t="s">
        <v>1404</v>
      </c>
      <c r="D17924" s="95">
        <v>1292</v>
      </c>
      <c r="F17924" s="95">
        <v>23756276</v>
      </c>
      <c r="G17924" s="95">
        <v>250</v>
      </c>
      <c r="H17924" s="93" t="s">
        <v>8976</v>
      </c>
      <c r="I17924" s="93" t="s">
        <v>23896</v>
      </c>
      <c r="J17924" s="93" t="s">
        <v>20943</v>
      </c>
      <c r="K17924" s="93" t="s">
        <v>9089</v>
      </c>
      <c r="L17924" s="14">
        <f>AND(vyberHrace&lt;&gt;"",ISNUMBER(SEARCH(vyberHrace,$B17924)))</f>
      </c>
      <c r="M17924" s="14">
        <f>AND($I17924=MID(kododd,1,2),$J17924=MID(kododd,3,3))</f>
      </c>
    </row>
    <row r="17925">
      <c r="A17925" s="95">
        <v>45697</v>
      </c>
      <c r="B17925" s="93" t="s">
        <v>16500</v>
      </c>
      <c r="C17925" s="93" t="s">
        <v>1402</v>
      </c>
      <c r="D17925" s="95">
        <v>1264</v>
      </c>
      <c r="E17925" s="95">
        <v>1479</v>
      </c>
      <c r="F17925" s="95">
        <v>23730501</v>
      </c>
      <c r="G17925" s="95">
        <v>250</v>
      </c>
      <c r="H17925" s="93" t="s">
        <v>8976</v>
      </c>
      <c r="I17925" s="93" t="s">
        <v>23896</v>
      </c>
      <c r="J17925" s="93" t="s">
        <v>20943</v>
      </c>
      <c r="K17925" s="93" t="s">
        <v>9089</v>
      </c>
      <c r="L17925" s="14">
        <f>AND(vyberHrace&lt;&gt;"",ISNUMBER(SEARCH(vyberHrace,$B17925)))</f>
      </c>
      <c r="M17925" s="14">
        <f>AND($I17925=MID(kododd,1,2),$J17925=MID(kododd,3,3))</f>
      </c>
    </row>
    <row r="17926">
      <c r="A17926" s="95">
        <v>45698</v>
      </c>
      <c r="B17926" s="93" t="s">
        <v>16501</v>
      </c>
      <c r="C17926" s="93" t="s">
        <v>1400</v>
      </c>
      <c r="D17926" s="95">
        <v>1417</v>
      </c>
      <c r="E17926" s="95">
        <v>1607</v>
      </c>
      <c r="F17926" s="95">
        <v>23730510</v>
      </c>
      <c r="G17926" s="95">
        <v>250</v>
      </c>
      <c r="H17926" s="93" t="s">
        <v>8976</v>
      </c>
      <c r="I17926" s="93" t="s">
        <v>23896</v>
      </c>
      <c r="J17926" s="93" t="s">
        <v>20943</v>
      </c>
      <c r="K17926" s="93" t="s">
        <v>9089</v>
      </c>
      <c r="L17926" s="14">
        <f>AND(vyberHrace&lt;&gt;"",ISNUMBER(SEARCH(vyberHrace,$B17926)))</f>
      </c>
      <c r="M17926" s="14">
        <f>AND($I17926=MID(kododd,1,2),$J17926=MID(kododd,3,3))</f>
      </c>
    </row>
    <row r="17927">
      <c r="A17927" s="95">
        <v>45719</v>
      </c>
      <c r="B17927" s="93" t="s">
        <v>16510</v>
      </c>
      <c r="C17927" s="93" t="s">
        <v>1464</v>
      </c>
      <c r="D17927" s="95">
        <v>1011</v>
      </c>
      <c r="F17927" s="95">
        <v>23718552</v>
      </c>
      <c r="G17927" s="95">
        <v>0</v>
      </c>
      <c r="H17927" s="93" t="s">
        <v>8976</v>
      </c>
      <c r="I17927" s="93" t="s">
        <v>23896</v>
      </c>
      <c r="J17927" s="93" t="s">
        <v>20874</v>
      </c>
      <c r="K17927" s="93" t="s">
        <v>1964</v>
      </c>
      <c r="L17927" s="14">
        <f>AND(vyberHrace&lt;&gt;"",ISNUMBER(SEARCH(vyberHrace,$B17927)))</f>
      </c>
      <c r="M17927" s="14">
        <f>AND($I17927=MID(kododd,1,2),$J17927=MID(kododd,3,3))</f>
      </c>
    </row>
    <row r="17928">
      <c r="A17928" s="95">
        <v>14968</v>
      </c>
      <c r="B17928" s="93" t="s">
        <v>16512</v>
      </c>
      <c r="C17928" s="93" t="s">
        <v>1437</v>
      </c>
      <c r="D17928" s="95">
        <v>1802</v>
      </c>
      <c r="E17928" s="95">
        <v>1843</v>
      </c>
      <c r="F17928" s="95">
        <v>325856</v>
      </c>
      <c r="G17928" s="95">
        <v>250</v>
      </c>
      <c r="H17928" s="93" t="s">
        <v>8976</v>
      </c>
      <c r="I17928" s="93" t="s">
        <v>23896</v>
      </c>
      <c r="J17928" s="93" t="s">
        <v>20848</v>
      </c>
      <c r="K17928" s="93" t="s">
        <v>1502</v>
      </c>
      <c r="L17928" s="14">
        <f>AND(vyberHrace&lt;&gt;"",ISNUMBER(SEARCH(vyberHrace,$B17928)))</f>
      </c>
      <c r="M17928" s="14">
        <f>AND($I17928=MID(kododd,1,2),$J17928=MID(kododd,3,3))</f>
      </c>
    </row>
    <row r="17929">
      <c r="A17929" s="95">
        <v>41755</v>
      </c>
      <c r="B17929" s="93" t="s">
        <v>16523</v>
      </c>
      <c r="C17929" s="93" t="s">
        <v>1442</v>
      </c>
      <c r="D17929" s="95">
        <v>1597</v>
      </c>
      <c r="F17929" s="95">
        <v>389358</v>
      </c>
      <c r="G17929" s="95">
        <v>0</v>
      </c>
      <c r="H17929" s="93" t="s">
        <v>8976</v>
      </c>
      <c r="I17929" s="93" t="s">
        <v>23896</v>
      </c>
      <c r="J17929" s="93" t="s">
        <v>20975</v>
      </c>
      <c r="K17929" s="93" t="s">
        <v>4922</v>
      </c>
      <c r="L17929" s="14">
        <f>AND(vyberHrace&lt;&gt;"",ISNUMBER(SEARCH(vyberHrace,$B17929)))</f>
      </c>
      <c r="M17929" s="14">
        <f>AND($I17929=MID(kododd,1,2),$J17929=MID(kododd,3,3))</f>
      </c>
    </row>
    <row r="17930">
      <c r="A17930" s="95">
        <v>57848</v>
      </c>
      <c r="B17930" s="93" t="s">
        <v>24397</v>
      </c>
      <c r="C17930" s="93" t="s">
        <v>1416</v>
      </c>
      <c r="G17930" s="95">
        <v>0</v>
      </c>
      <c r="H17930" s="93" t="s">
        <v>8976</v>
      </c>
      <c r="I17930" s="93" t="s">
        <v>23896</v>
      </c>
      <c r="J17930" s="93" t="s">
        <v>20884</v>
      </c>
      <c r="K17930" s="93" t="s">
        <v>6876</v>
      </c>
      <c r="L17930" s="14">
        <f>AND(vyberHrace&lt;&gt;"",ISNUMBER(SEARCH(vyberHrace,$B17930)))</f>
      </c>
      <c r="M17930" s="14">
        <f>AND($I17930=MID(kododd,1,2),$J17930=MID(kododd,3,3))</f>
      </c>
    </row>
    <row r="17931">
      <c r="A17931" s="95">
        <v>56151</v>
      </c>
      <c r="B17931" s="93" t="s">
        <v>22714</v>
      </c>
      <c r="C17931" s="93" t="s">
        <v>1424</v>
      </c>
      <c r="G17931" s="95">
        <v>0</v>
      </c>
      <c r="H17931" s="93" t="s">
        <v>8976</v>
      </c>
      <c r="I17931" s="93" t="s">
        <v>23896</v>
      </c>
      <c r="J17931" s="93" t="s">
        <v>20874</v>
      </c>
      <c r="K17931" s="93" t="s">
        <v>1964</v>
      </c>
      <c r="L17931" s="14">
        <f>AND(vyberHrace&lt;&gt;"",ISNUMBER(SEARCH(vyberHrace,$B17931)))</f>
      </c>
      <c r="M17931" s="14">
        <f>AND($I17931=MID(kododd,1,2),$J17931=MID(kododd,3,3))</f>
      </c>
    </row>
    <row r="17932">
      <c r="A17932" s="95">
        <v>54549</v>
      </c>
      <c r="B17932" s="93" t="s">
        <v>860</v>
      </c>
      <c r="C17932" s="93" t="s">
        <v>1420</v>
      </c>
      <c r="G17932" s="95">
        <v>0</v>
      </c>
      <c r="H17932" s="93" t="s">
        <v>8976</v>
      </c>
      <c r="I17932" s="93" t="s">
        <v>23896</v>
      </c>
      <c r="J17932" s="93" t="s">
        <v>20874</v>
      </c>
      <c r="K17932" s="93" t="s">
        <v>1964</v>
      </c>
      <c r="L17932" s="14">
        <f>AND(vyberHrace&lt;&gt;"",ISNUMBER(SEARCH(vyberHrace,$B17932)))</f>
      </c>
      <c r="M17932" s="14">
        <f>AND($I17932=MID(kododd,1,2),$J17932=MID(kododd,3,3))</f>
      </c>
    </row>
    <row r="17933">
      <c r="A17933" s="95">
        <v>62581</v>
      </c>
      <c r="B17933" s="93" t="s">
        <v>29437</v>
      </c>
      <c r="C17933" s="93" t="s">
        <v>1486</v>
      </c>
      <c r="G17933" s="95">
        <v>250</v>
      </c>
      <c r="H17933" s="93" t="s">
        <v>8976</v>
      </c>
      <c r="I17933" s="93" t="s">
        <v>23896</v>
      </c>
      <c r="J17933" s="93" t="s">
        <v>20886</v>
      </c>
      <c r="K17933" s="93" t="s">
        <v>4988</v>
      </c>
      <c r="L17933" s="14">
        <f>AND(vyberHrace&lt;&gt;"",ISNUMBER(SEARCH(vyberHrace,$B17933)))</f>
      </c>
      <c r="M17933" s="14">
        <f>AND($I17933=MID(kododd,1,2),$J17933=MID(kododd,3,3))</f>
      </c>
    </row>
    <row r="17934">
      <c r="A17934" s="95">
        <v>9270</v>
      </c>
      <c r="B17934" s="93" t="s">
        <v>19062</v>
      </c>
      <c r="C17934" s="93" t="s">
        <v>1423</v>
      </c>
      <c r="D17934" s="95">
        <v>1904</v>
      </c>
      <c r="E17934" s="95">
        <v>1935</v>
      </c>
      <c r="F17934" s="95">
        <v>306363</v>
      </c>
      <c r="G17934" s="95">
        <v>250</v>
      </c>
      <c r="H17934" s="93" t="s">
        <v>8976</v>
      </c>
      <c r="I17934" s="93" t="s">
        <v>23896</v>
      </c>
      <c r="J17934" s="93" t="s">
        <v>20848</v>
      </c>
      <c r="K17934" s="93" t="s">
        <v>1502</v>
      </c>
      <c r="L17934" s="14">
        <f>AND(vyberHrace&lt;&gt;"",ISNUMBER(SEARCH(vyberHrace,$B17934)))</f>
      </c>
      <c r="M17934" s="14">
        <f>AND($I17934=MID(kododd,1,2),$J17934=MID(kododd,3,3))</f>
      </c>
    </row>
    <row r="17935">
      <c r="A17935" s="95">
        <v>46390</v>
      </c>
      <c r="B17935" s="93" t="s">
        <v>19065</v>
      </c>
      <c r="C17935" s="93" t="s">
        <v>3255</v>
      </c>
      <c r="D17935" s="95">
        <v>1829</v>
      </c>
      <c r="E17935" s="95">
        <v>1871</v>
      </c>
      <c r="F17935" s="95">
        <v>23719133</v>
      </c>
      <c r="G17935" s="95">
        <v>250</v>
      </c>
      <c r="H17935" s="93" t="s">
        <v>8976</v>
      </c>
      <c r="I17935" s="93" t="s">
        <v>23896</v>
      </c>
      <c r="J17935" s="93" t="s">
        <v>20975</v>
      </c>
      <c r="K17935" s="93" t="s">
        <v>4922</v>
      </c>
      <c r="L17935" s="14">
        <f>AND(vyberHrace&lt;&gt;"",ISNUMBER(SEARCH(vyberHrace,$B17935)))</f>
      </c>
      <c r="M17935" s="14">
        <f>AND($I17935=MID(kododd,1,2),$J17935=MID(kododd,3,3))</f>
      </c>
    </row>
    <row r="17936">
      <c r="A17936" s="95">
        <v>50159</v>
      </c>
      <c r="B17936" s="93" t="s">
        <v>3510</v>
      </c>
      <c r="C17936" s="93" t="s">
        <v>1416</v>
      </c>
      <c r="D17936" s="95">
        <v>1531</v>
      </c>
      <c r="E17936" s="95">
        <v>1641</v>
      </c>
      <c r="F17936" s="95">
        <v>23739215</v>
      </c>
      <c r="G17936" s="95">
        <v>250</v>
      </c>
      <c r="H17936" s="93" t="s">
        <v>8976</v>
      </c>
      <c r="I17936" s="93" t="s">
        <v>23896</v>
      </c>
      <c r="J17936" s="93" t="s">
        <v>20949</v>
      </c>
      <c r="K17936" s="93" t="s">
        <v>5012</v>
      </c>
      <c r="L17936" s="14">
        <f>AND(vyberHrace&lt;&gt;"",ISNUMBER(SEARCH(vyberHrace,$B17936)))</f>
      </c>
      <c r="M17936" s="14">
        <f>AND($I17936=MID(kododd,1,2),$J17936=MID(kododd,3,3))</f>
      </c>
    </row>
    <row r="17937">
      <c r="A17937" s="95">
        <v>28896</v>
      </c>
      <c r="B17937" s="93" t="s">
        <v>19092</v>
      </c>
      <c r="C17937" s="93" t="s">
        <v>1468</v>
      </c>
      <c r="D17937" s="95">
        <v>1350</v>
      </c>
      <c r="G17937" s="95">
        <v>0</v>
      </c>
      <c r="H17937" s="93" t="s">
        <v>8976</v>
      </c>
      <c r="I17937" s="93" t="s">
        <v>23896</v>
      </c>
      <c r="J17937" s="93" t="s">
        <v>21025</v>
      </c>
      <c r="K17937" s="93" t="s">
        <v>14606</v>
      </c>
      <c r="L17937" s="14">
        <f>AND(vyberHrace&lt;&gt;"",ISNUMBER(SEARCH(vyberHrace,$B17937)))</f>
      </c>
      <c r="M17937" s="14">
        <f>AND($I17937=MID(kododd,1,2),$J17937=MID(kododd,3,3))</f>
      </c>
    </row>
    <row r="17938">
      <c r="A17938" s="95">
        <v>63922</v>
      </c>
      <c r="B17938" s="93" t="s">
        <v>30117</v>
      </c>
      <c r="C17938" s="93" t="s">
        <v>1420</v>
      </c>
      <c r="D17938" s="95">
        <v>80015</v>
      </c>
      <c r="E17938" s="95">
        <v>80015</v>
      </c>
      <c r="G17938" s="95">
        <v>250</v>
      </c>
      <c r="H17938" s="93" t="s">
        <v>8976</v>
      </c>
      <c r="I17938" s="93" t="s">
        <v>23896</v>
      </c>
      <c r="J17938" s="93" t="s">
        <v>20897</v>
      </c>
      <c r="K17938" s="93" t="s">
        <v>5617</v>
      </c>
      <c r="L17938" s="14">
        <f>AND(vyberHrace&lt;&gt;"",ISNUMBER(SEARCH(vyberHrace,$B17938)))</f>
      </c>
      <c r="M17938" s="14">
        <f>AND($I17938=MID(kododd,1,2),$J17938=MID(kododd,3,3))</f>
      </c>
    </row>
    <row r="17939">
      <c r="A17939" s="95">
        <v>62977</v>
      </c>
      <c r="B17939" s="93" t="s">
        <v>14003</v>
      </c>
      <c r="C17939" s="93" t="s">
        <v>1412</v>
      </c>
      <c r="G17939" s="95">
        <v>250</v>
      </c>
      <c r="H17939" s="93" t="s">
        <v>8976</v>
      </c>
      <c r="I17939" s="93" t="s">
        <v>23896</v>
      </c>
      <c r="J17939" s="93" t="s">
        <v>20897</v>
      </c>
      <c r="K17939" s="93" t="s">
        <v>5617</v>
      </c>
      <c r="L17939" s="14">
        <f>AND(vyberHrace&lt;&gt;"",ISNUMBER(SEARCH(vyberHrace,$B17939)))</f>
      </c>
      <c r="M17939" s="14">
        <f>AND($I17939=MID(kododd,1,2),$J17939=MID(kododd,3,3))</f>
      </c>
    </row>
    <row r="17940">
      <c r="A17940" s="95">
        <v>16339</v>
      </c>
      <c r="B17940" s="93" t="s">
        <v>15348</v>
      </c>
      <c r="C17940" s="93" t="s">
        <v>1456</v>
      </c>
      <c r="D17940" s="95">
        <v>1687</v>
      </c>
      <c r="E17940" s="95">
        <v>1811</v>
      </c>
      <c r="F17940" s="95">
        <v>381241</v>
      </c>
      <c r="G17940" s="95">
        <v>0</v>
      </c>
      <c r="H17940" s="93" t="s">
        <v>8976</v>
      </c>
      <c r="I17940" s="93" t="s">
        <v>23896</v>
      </c>
      <c r="J17940" s="93" t="s">
        <v>23412</v>
      </c>
      <c r="K17940" s="93" t="s">
        <v>21367</v>
      </c>
      <c r="L17940" s="14">
        <f>AND(vyberHrace&lt;&gt;"",ISNUMBER(SEARCH(vyberHrace,$B17940)))</f>
      </c>
      <c r="M17940" s="14">
        <f>AND($I17940=MID(kododd,1,2),$J17940=MID(kododd,3,3))</f>
      </c>
    </row>
    <row r="17941">
      <c r="A17941" s="95">
        <v>2887</v>
      </c>
      <c r="B17941" s="93" t="s">
        <v>19108</v>
      </c>
      <c r="C17941" s="93" t="s">
        <v>1427</v>
      </c>
      <c r="D17941" s="95">
        <v>1881</v>
      </c>
      <c r="E17941" s="95">
        <v>1975</v>
      </c>
      <c r="F17941" s="95">
        <v>321176</v>
      </c>
      <c r="G17941" s="95">
        <v>250</v>
      </c>
      <c r="H17941" s="93" t="s">
        <v>8976</v>
      </c>
      <c r="I17941" s="93" t="s">
        <v>23896</v>
      </c>
      <c r="J17941" s="93" t="s">
        <v>20954</v>
      </c>
      <c r="K17941" s="93" t="s">
        <v>133</v>
      </c>
      <c r="L17941" s="14">
        <f>AND(vyberHrace&lt;&gt;"",ISNUMBER(SEARCH(vyberHrace,$B17941)))</f>
      </c>
      <c r="M17941" s="14">
        <f>AND($I17941=MID(kododd,1,2),$J17941=MID(kododd,3,3))</f>
      </c>
    </row>
    <row r="17942">
      <c r="A17942" s="95">
        <v>5153</v>
      </c>
      <c r="B17942" s="93" t="s">
        <v>19113</v>
      </c>
      <c r="C17942" s="93" t="s">
        <v>1443</v>
      </c>
      <c r="D17942" s="95">
        <v>1360</v>
      </c>
      <c r="E17942" s="95">
        <v>1632</v>
      </c>
      <c r="F17942" s="95">
        <v>377449</v>
      </c>
      <c r="G17942" s="95">
        <v>250</v>
      </c>
      <c r="H17942" s="93" t="s">
        <v>8976</v>
      </c>
      <c r="I17942" s="93" t="s">
        <v>23896</v>
      </c>
      <c r="J17942" s="93" t="s">
        <v>21002</v>
      </c>
      <c r="K17942" s="93" t="s">
        <v>4931</v>
      </c>
      <c r="L17942" s="14">
        <f>AND(vyberHrace&lt;&gt;"",ISNUMBER(SEARCH(vyberHrace,$B17942)))</f>
      </c>
      <c r="M17942" s="14">
        <f>AND($I17942=MID(kododd,1,2),$J17942=MID(kododd,3,3))</f>
      </c>
    </row>
    <row r="17943">
      <c r="A17943" s="95">
        <v>61958</v>
      </c>
      <c r="B17943" s="93" t="s">
        <v>28164</v>
      </c>
      <c r="C17943" s="93" t="s">
        <v>1424</v>
      </c>
      <c r="G17943" s="95">
        <v>250</v>
      </c>
      <c r="H17943" s="93" t="s">
        <v>8976</v>
      </c>
      <c r="I17943" s="93" t="s">
        <v>23896</v>
      </c>
      <c r="J17943" s="93" t="s">
        <v>20963</v>
      </c>
      <c r="K17943" s="93" t="s">
        <v>8996</v>
      </c>
      <c r="L17943" s="14">
        <f>AND(vyberHrace&lt;&gt;"",ISNUMBER(SEARCH(vyberHrace,$B17943)))</f>
      </c>
      <c r="M17943" s="14">
        <f>AND($I17943=MID(kododd,1,2),$J17943=MID(kododd,3,3))</f>
      </c>
    </row>
    <row r="17944">
      <c r="A17944" s="95">
        <v>54310</v>
      </c>
      <c r="B17944" s="93" t="s">
        <v>830</v>
      </c>
      <c r="C17944" s="93" t="s">
        <v>1412</v>
      </c>
      <c r="G17944" s="95">
        <v>250</v>
      </c>
      <c r="H17944" s="93" t="s">
        <v>8976</v>
      </c>
      <c r="I17944" s="93" t="s">
        <v>23896</v>
      </c>
      <c r="J17944" s="93" t="s">
        <v>20913</v>
      </c>
      <c r="K17944" s="93" t="s">
        <v>2015</v>
      </c>
      <c r="L17944" s="14">
        <f>AND(vyberHrace&lt;&gt;"",ISNUMBER(SEARCH(vyberHrace,$B17944)))</f>
      </c>
      <c r="M17944" s="14">
        <f>AND($I17944=MID(kododd,1,2),$J17944=MID(kododd,3,3))</f>
      </c>
    </row>
    <row r="17945">
      <c r="A17945" s="95">
        <v>12356</v>
      </c>
      <c r="B17945" s="93" t="s">
        <v>16825</v>
      </c>
      <c r="C17945" s="93" t="s">
        <v>1457</v>
      </c>
      <c r="D17945" s="95">
        <v>2096</v>
      </c>
      <c r="E17945" s="95">
        <v>2113</v>
      </c>
      <c r="F17945" s="95">
        <v>325333</v>
      </c>
      <c r="G17945" s="95">
        <v>250</v>
      </c>
      <c r="H17945" s="93" t="s">
        <v>8976</v>
      </c>
      <c r="I17945" s="93" t="s">
        <v>23896</v>
      </c>
      <c r="J17945" s="93" t="s">
        <v>20926</v>
      </c>
      <c r="K17945" s="93" t="s">
        <v>11249</v>
      </c>
      <c r="L17945" s="14">
        <f>AND(vyberHrace&lt;&gt;"",ISNUMBER(SEARCH(vyberHrace,$B17945)))</f>
      </c>
      <c r="M17945" s="14">
        <f>AND($I17945=MID(kododd,1,2),$J17945=MID(kododd,3,3))</f>
      </c>
    </row>
    <row r="17946">
      <c r="A17946" s="95">
        <v>3279</v>
      </c>
      <c r="B17946" s="93" t="s">
        <v>16827</v>
      </c>
      <c r="C17946" s="93" t="s">
        <v>1463</v>
      </c>
      <c r="D17946" s="95">
        <v>1868</v>
      </c>
      <c r="E17946" s="95">
        <v>1933</v>
      </c>
      <c r="F17946" s="95">
        <v>326186</v>
      </c>
      <c r="G17946" s="95">
        <v>250</v>
      </c>
      <c r="H17946" s="93" t="s">
        <v>8976</v>
      </c>
      <c r="I17946" s="93" t="s">
        <v>23896</v>
      </c>
      <c r="J17946" s="93" t="s">
        <v>20943</v>
      </c>
      <c r="K17946" s="93" t="s">
        <v>9089</v>
      </c>
      <c r="L17946" s="14">
        <f>AND(vyberHrace&lt;&gt;"",ISNUMBER(SEARCH(vyberHrace,$B17946)))</f>
      </c>
      <c r="M17946" s="14">
        <f>AND($I17946=MID(kododd,1,2),$J17946=MID(kododd,3,3))</f>
      </c>
    </row>
    <row r="17947">
      <c r="A17947" s="95">
        <v>46143</v>
      </c>
      <c r="B17947" s="93" t="s">
        <v>15055</v>
      </c>
      <c r="C17947" s="93" t="s">
        <v>3255</v>
      </c>
      <c r="D17947" s="95">
        <v>1725</v>
      </c>
      <c r="E17947" s="95">
        <v>1802</v>
      </c>
      <c r="F17947" s="95">
        <v>23750162</v>
      </c>
      <c r="G17947" s="95">
        <v>250</v>
      </c>
      <c r="H17947" s="93" t="s">
        <v>8976</v>
      </c>
      <c r="I17947" s="93" t="s">
        <v>23896</v>
      </c>
      <c r="J17947" s="93" t="s">
        <v>20874</v>
      </c>
      <c r="K17947" s="93" t="s">
        <v>1964</v>
      </c>
      <c r="L17947" s="14">
        <f>AND(vyberHrace&lt;&gt;"",ISNUMBER(SEARCH(vyberHrace,$B17947)))</f>
      </c>
      <c r="M17947" s="14">
        <f>AND($I17947=MID(kododd,1,2),$J17947=MID(kododd,3,3))</f>
      </c>
    </row>
    <row r="17948">
      <c r="A17948" s="95">
        <v>53636</v>
      </c>
      <c r="B17948" s="93" t="s">
        <v>973</v>
      </c>
      <c r="C17948" s="93" t="s">
        <v>1421</v>
      </c>
      <c r="D17948" s="95">
        <v>1695</v>
      </c>
      <c r="E17948" s="95">
        <v>1771</v>
      </c>
      <c r="F17948" s="95">
        <v>23759372</v>
      </c>
      <c r="G17948" s="95">
        <v>250</v>
      </c>
      <c r="H17948" s="93" t="s">
        <v>8976</v>
      </c>
      <c r="I17948" s="93" t="s">
        <v>23896</v>
      </c>
      <c r="J17948" s="93" t="s">
        <v>20856</v>
      </c>
      <c r="K17948" s="93" t="s">
        <v>6885</v>
      </c>
      <c r="L17948" s="14">
        <f>AND(vyberHrace&lt;&gt;"",ISNUMBER(SEARCH(vyberHrace,$B17948)))</f>
      </c>
      <c r="M17948" s="14">
        <f>AND($I17948=MID(kododd,1,2),$J17948=MID(kododd,3,3))</f>
      </c>
    </row>
    <row r="17949">
      <c r="A17949" s="95">
        <v>59103</v>
      </c>
      <c r="B17949" s="93" t="s">
        <v>25549</v>
      </c>
      <c r="C17949" s="93" t="s">
        <v>1422</v>
      </c>
      <c r="G17949" s="95">
        <v>0</v>
      </c>
      <c r="H17949" s="93" t="s">
        <v>8976</v>
      </c>
      <c r="I17949" s="93" t="s">
        <v>23896</v>
      </c>
      <c r="J17949" s="93" t="s">
        <v>20882</v>
      </c>
      <c r="K17949" s="93" t="s">
        <v>5088</v>
      </c>
      <c r="L17949" s="14">
        <f>AND(vyberHrace&lt;&gt;"",ISNUMBER(SEARCH(vyberHrace,$B17949)))</f>
      </c>
      <c r="M17949" s="14">
        <f>AND($I17949=MID(kododd,1,2),$J17949=MID(kododd,3,3))</f>
      </c>
    </row>
    <row r="17950">
      <c r="A17950" s="95">
        <v>46468</v>
      </c>
      <c r="B17950" s="93" t="s">
        <v>15066</v>
      </c>
      <c r="C17950" s="93" t="s">
        <v>1454</v>
      </c>
      <c r="D17950" s="95">
        <v>1196</v>
      </c>
      <c r="G17950" s="95">
        <v>250</v>
      </c>
      <c r="H17950" s="93" t="s">
        <v>8976</v>
      </c>
      <c r="I17950" s="93" t="s">
        <v>23896</v>
      </c>
      <c r="J17950" s="93" t="s">
        <v>20876</v>
      </c>
      <c r="K17950" s="93" t="s">
        <v>1965</v>
      </c>
      <c r="L17950" s="14">
        <f>AND(vyberHrace&lt;&gt;"",ISNUMBER(SEARCH(vyberHrace,$B17950)))</f>
      </c>
      <c r="M17950" s="14">
        <f>AND($I17950=MID(kododd,1,2),$J17950=MID(kododd,3,3))</f>
      </c>
    </row>
    <row r="17951">
      <c r="A17951" s="95">
        <v>44237</v>
      </c>
      <c r="B17951" s="93" t="s">
        <v>21190</v>
      </c>
      <c r="C17951" s="93" t="s">
        <v>1400</v>
      </c>
      <c r="D17951" s="95">
        <v>1928</v>
      </c>
      <c r="E17951" s="95">
        <v>1974</v>
      </c>
      <c r="F17951" s="95">
        <v>23706643</v>
      </c>
      <c r="G17951" s="95">
        <v>250</v>
      </c>
      <c r="H17951" s="93" t="s">
        <v>8976</v>
      </c>
      <c r="I17951" s="93" t="s">
        <v>23896</v>
      </c>
      <c r="J17951" s="93" t="s">
        <v>20954</v>
      </c>
      <c r="K17951" s="93" t="s">
        <v>133</v>
      </c>
      <c r="L17951" s="14">
        <f>AND(vyberHrace&lt;&gt;"",ISNUMBER(SEARCH(vyberHrace,$B17951)))</f>
      </c>
      <c r="M17951" s="14">
        <f>AND($I17951=MID(kododd,1,2),$J17951=MID(kododd,3,3))</f>
      </c>
    </row>
    <row r="17952">
      <c r="A17952" s="95">
        <v>1895</v>
      </c>
      <c r="B17952" s="93" t="s">
        <v>23914</v>
      </c>
      <c r="C17952" s="93" t="s">
        <v>1427</v>
      </c>
      <c r="D17952" s="95">
        <v>1792</v>
      </c>
      <c r="E17952" s="95">
        <v>1786</v>
      </c>
      <c r="F17952" s="95">
        <v>395277</v>
      </c>
      <c r="G17952" s="95">
        <v>250</v>
      </c>
      <c r="H17952" s="93" t="s">
        <v>8976</v>
      </c>
      <c r="I17952" s="93" t="s">
        <v>23896</v>
      </c>
      <c r="J17952" s="93" t="s">
        <v>20848</v>
      </c>
      <c r="K17952" s="93" t="s">
        <v>1502</v>
      </c>
      <c r="L17952" s="14">
        <f>AND(vyberHrace&lt;&gt;"",ISNUMBER(SEARCH(vyberHrace,$B17952)))</f>
      </c>
      <c r="M17952" s="14">
        <f>AND($I17952=MID(kododd,1,2),$J17952=MID(kododd,3,3))</f>
      </c>
    </row>
    <row r="17953">
      <c r="A17953" s="95">
        <v>2496</v>
      </c>
      <c r="B17953" s="93" t="s">
        <v>10731</v>
      </c>
      <c r="C17953" s="93" t="s">
        <v>1467</v>
      </c>
      <c r="D17953" s="95">
        <v>1695</v>
      </c>
      <c r="E17953" s="95">
        <v>1871</v>
      </c>
      <c r="F17953" s="95">
        <v>338788</v>
      </c>
      <c r="G17953" s="95">
        <v>0</v>
      </c>
      <c r="H17953" s="93" t="s">
        <v>8976</v>
      </c>
      <c r="I17953" s="93" t="s">
        <v>23896</v>
      </c>
      <c r="J17953" s="93" t="s">
        <v>20874</v>
      </c>
      <c r="K17953" s="93" t="s">
        <v>1964</v>
      </c>
      <c r="L17953" s="14">
        <f>AND(vyberHrace&lt;&gt;"",ISNUMBER(SEARCH(vyberHrace,$B17953)))</f>
      </c>
      <c r="M17953" s="14">
        <f>AND($I17953=MID(kododd,1,2),$J17953=MID(kododd,3,3))</f>
      </c>
    </row>
    <row r="17954">
      <c r="A17954" s="95">
        <v>57419</v>
      </c>
      <c r="B17954" s="93" t="s">
        <v>22724</v>
      </c>
      <c r="C17954" s="93" t="s">
        <v>1412</v>
      </c>
      <c r="G17954" s="95">
        <v>0</v>
      </c>
      <c r="H17954" s="93" t="s">
        <v>8976</v>
      </c>
      <c r="I17954" s="93" t="s">
        <v>23896</v>
      </c>
      <c r="J17954" s="93" t="s">
        <v>20927</v>
      </c>
      <c r="K17954" s="93" t="s">
        <v>1501</v>
      </c>
      <c r="L17954" s="14">
        <f>AND(vyberHrace&lt;&gt;"",ISNUMBER(SEARCH(vyberHrace,$B17954)))</f>
      </c>
      <c r="M17954" s="14">
        <f>AND($I17954=MID(kododd,1,2),$J17954=MID(kododd,3,3))</f>
      </c>
    </row>
    <row r="17955">
      <c r="A17955" s="95">
        <v>26566</v>
      </c>
      <c r="B17955" s="93" t="s">
        <v>10738</v>
      </c>
      <c r="C17955" s="93" t="s">
        <v>1457</v>
      </c>
      <c r="D17955" s="95">
        <v>1608</v>
      </c>
      <c r="G17955" s="95">
        <v>0</v>
      </c>
      <c r="H17955" s="93" t="s">
        <v>8976</v>
      </c>
      <c r="I17955" s="93" t="s">
        <v>23896</v>
      </c>
      <c r="J17955" s="93" t="s">
        <v>20947</v>
      </c>
      <c r="K17955" s="93" t="s">
        <v>11264</v>
      </c>
      <c r="L17955" s="14">
        <f>AND(vyberHrace&lt;&gt;"",ISNUMBER(SEARCH(vyberHrace,$B17955)))</f>
      </c>
      <c r="M17955" s="14">
        <f>AND($I17955=MID(kododd,1,2),$J17955=MID(kododd,3,3))</f>
      </c>
    </row>
    <row r="17956">
      <c r="A17956" s="95">
        <v>47036</v>
      </c>
      <c r="B17956" s="93" t="s">
        <v>10739</v>
      </c>
      <c r="C17956" s="93" t="s">
        <v>1416</v>
      </c>
      <c r="G17956" s="95">
        <v>0</v>
      </c>
      <c r="H17956" s="93" t="s">
        <v>8976</v>
      </c>
      <c r="I17956" s="93" t="s">
        <v>23896</v>
      </c>
      <c r="J17956" s="93" t="s">
        <v>20984</v>
      </c>
      <c r="K17956" s="93" t="s">
        <v>5004</v>
      </c>
      <c r="L17956" s="14">
        <f>AND(vyberHrace&lt;&gt;"",ISNUMBER(SEARCH(vyberHrace,$B17956)))</f>
      </c>
      <c r="M17956" s="14">
        <f>AND($I17956=MID(kododd,1,2),$J17956=MID(kododd,3,3))</f>
      </c>
    </row>
    <row r="17957">
      <c r="A17957" s="95">
        <v>13885</v>
      </c>
      <c r="B17957" s="93" t="s">
        <v>10742</v>
      </c>
      <c r="C17957" s="93" t="s">
        <v>1417</v>
      </c>
      <c r="D17957" s="95">
        <v>1474</v>
      </c>
      <c r="G17957" s="95">
        <v>250</v>
      </c>
      <c r="H17957" s="93" t="s">
        <v>8976</v>
      </c>
      <c r="I17957" s="93" t="s">
        <v>23896</v>
      </c>
      <c r="J17957" s="93" t="s">
        <v>21022</v>
      </c>
      <c r="K17957" s="93" t="s">
        <v>1982</v>
      </c>
      <c r="L17957" s="14">
        <f>AND(vyberHrace&lt;&gt;"",ISNUMBER(SEARCH(vyberHrace,$B17957)))</f>
      </c>
      <c r="M17957" s="14">
        <f>AND($I17957=MID(kododd,1,2),$J17957=MID(kododd,3,3))</f>
      </c>
    </row>
    <row r="17958">
      <c r="A17958" s="95">
        <v>54636</v>
      </c>
      <c r="B17958" s="93" t="s">
        <v>922</v>
      </c>
      <c r="C17958" s="93" t="s">
        <v>1422</v>
      </c>
      <c r="G17958" s="95">
        <v>0</v>
      </c>
      <c r="H17958" s="93" t="s">
        <v>8976</v>
      </c>
      <c r="I17958" s="93" t="s">
        <v>23896</v>
      </c>
      <c r="J17958" s="93" t="s">
        <v>20954</v>
      </c>
      <c r="K17958" s="93" t="s">
        <v>133</v>
      </c>
      <c r="L17958" s="14">
        <f>AND(vyberHrace&lt;&gt;"",ISNUMBER(SEARCH(vyberHrace,$B17958)))</f>
      </c>
      <c r="M17958" s="14">
        <f>AND($I17958=MID(kododd,1,2),$J17958=MID(kododd,3,3))</f>
      </c>
    </row>
    <row r="17959">
      <c r="A17959" s="95">
        <v>61957</v>
      </c>
      <c r="B17959" s="93" t="s">
        <v>28163</v>
      </c>
      <c r="C17959" s="93" t="s">
        <v>1422</v>
      </c>
      <c r="G17959" s="95">
        <v>0</v>
      </c>
      <c r="H17959" s="93" t="s">
        <v>8976</v>
      </c>
      <c r="I17959" s="93" t="s">
        <v>23896</v>
      </c>
      <c r="J17959" s="93" t="s">
        <v>20963</v>
      </c>
      <c r="K17959" s="93" t="s">
        <v>8996</v>
      </c>
      <c r="L17959" s="14">
        <f>AND(vyberHrace&lt;&gt;"",ISNUMBER(SEARCH(vyberHrace,$B17959)))</f>
      </c>
      <c r="M17959" s="14">
        <f>AND($I17959=MID(kododd,1,2),$J17959=MID(kododd,3,3))</f>
      </c>
    </row>
    <row r="17960">
      <c r="A17960" s="95">
        <v>54772</v>
      </c>
      <c r="B17960" s="93" t="s">
        <v>930</v>
      </c>
      <c r="C17960" s="93" t="s">
        <v>1412</v>
      </c>
      <c r="G17960" s="95">
        <v>0</v>
      </c>
      <c r="H17960" s="93" t="s">
        <v>8976</v>
      </c>
      <c r="I17960" s="93" t="s">
        <v>23896</v>
      </c>
      <c r="J17960" s="93" t="s">
        <v>20946</v>
      </c>
      <c r="K17960" s="93" t="s">
        <v>7807</v>
      </c>
      <c r="L17960" s="14">
        <f>AND(vyberHrace&lt;&gt;"",ISNUMBER(SEARCH(vyberHrace,$B17960)))</f>
      </c>
      <c r="M17960" s="14">
        <f>AND($I17960=MID(kododd,1,2),$J17960=MID(kododd,3,3))</f>
      </c>
    </row>
    <row r="17961">
      <c r="A17961" s="95">
        <v>12581</v>
      </c>
      <c r="B17961" s="93" t="s">
        <v>14113</v>
      </c>
      <c r="C17961" s="93" t="s">
        <v>1433</v>
      </c>
      <c r="D17961" s="95">
        <v>1822</v>
      </c>
      <c r="G17961" s="95">
        <v>0</v>
      </c>
      <c r="H17961" s="93" t="s">
        <v>8976</v>
      </c>
      <c r="I17961" s="93" t="s">
        <v>23896</v>
      </c>
      <c r="J17961" s="93" t="s">
        <v>20946</v>
      </c>
      <c r="K17961" s="93" t="s">
        <v>7807</v>
      </c>
      <c r="L17961" s="14">
        <f>AND(vyberHrace&lt;&gt;"",ISNUMBER(SEARCH(vyberHrace,$B17961)))</f>
      </c>
      <c r="M17961" s="14">
        <f>AND($I17961=MID(kododd,1,2),$J17961=MID(kododd,3,3))</f>
      </c>
    </row>
    <row r="17962">
      <c r="A17962" s="95">
        <v>63300</v>
      </c>
      <c r="B17962" s="93" t="s">
        <v>29438</v>
      </c>
      <c r="C17962" s="93" t="s">
        <v>1434</v>
      </c>
      <c r="G17962" s="95">
        <v>250</v>
      </c>
      <c r="H17962" s="93" t="s">
        <v>8976</v>
      </c>
      <c r="I17962" s="93" t="s">
        <v>23896</v>
      </c>
      <c r="J17962" s="93" t="s">
        <v>20855</v>
      </c>
      <c r="K17962" s="93" t="s">
        <v>6857</v>
      </c>
      <c r="L17962" s="14">
        <f>AND(vyberHrace&lt;&gt;"",ISNUMBER(SEARCH(vyberHrace,$B17962)))</f>
      </c>
      <c r="M17962" s="14">
        <f>AND($I17962=MID(kododd,1,2),$J17962=MID(kododd,3,3))</f>
      </c>
    </row>
    <row r="17963">
      <c r="A17963" s="95">
        <v>7053</v>
      </c>
      <c r="B17963" s="93" t="s">
        <v>14121</v>
      </c>
      <c r="C17963" s="93" t="s">
        <v>1417</v>
      </c>
      <c r="D17963" s="95">
        <v>1844</v>
      </c>
      <c r="G17963" s="95">
        <v>0</v>
      </c>
      <c r="H17963" s="93" t="s">
        <v>8976</v>
      </c>
      <c r="I17963" s="93" t="s">
        <v>23896</v>
      </c>
      <c r="J17963" s="93" t="s">
        <v>20947</v>
      </c>
      <c r="K17963" s="93" t="s">
        <v>11264</v>
      </c>
      <c r="L17963" s="14">
        <f>AND(vyberHrace&lt;&gt;"",ISNUMBER(SEARCH(vyberHrace,$B17963)))</f>
      </c>
      <c r="M17963" s="14">
        <f>AND($I17963=MID(kododd,1,2),$J17963=MID(kododd,3,3))</f>
      </c>
    </row>
    <row r="17964">
      <c r="A17964" s="95">
        <v>32049</v>
      </c>
      <c r="B17964" s="93" t="s">
        <v>14125</v>
      </c>
      <c r="C17964" s="93" t="s">
        <v>1431</v>
      </c>
      <c r="D17964" s="95">
        <v>1197</v>
      </c>
      <c r="G17964" s="95">
        <v>0</v>
      </c>
      <c r="H17964" s="93" t="s">
        <v>8976</v>
      </c>
      <c r="I17964" s="93" t="s">
        <v>23896</v>
      </c>
      <c r="J17964" s="93" t="s">
        <v>20959</v>
      </c>
      <c r="K17964" s="93" t="s">
        <v>5013</v>
      </c>
      <c r="L17964" s="14">
        <f>AND(vyberHrace&lt;&gt;"",ISNUMBER(SEARCH(vyberHrace,$B17964)))</f>
      </c>
      <c r="M17964" s="14">
        <f>AND($I17964=MID(kododd,1,2),$J17964=MID(kododd,3,3))</f>
      </c>
    </row>
    <row r="17965">
      <c r="A17965" s="95">
        <v>52737</v>
      </c>
      <c r="B17965" s="93" t="s">
        <v>5287</v>
      </c>
      <c r="C17965" s="93" t="s">
        <v>1399</v>
      </c>
      <c r="F17965" s="95">
        <v>23759380</v>
      </c>
      <c r="G17965" s="95">
        <v>0</v>
      </c>
      <c r="H17965" s="93" t="s">
        <v>8976</v>
      </c>
      <c r="I17965" s="93" t="s">
        <v>23896</v>
      </c>
      <c r="J17965" s="93" t="s">
        <v>20855</v>
      </c>
      <c r="K17965" s="93" t="s">
        <v>6857</v>
      </c>
      <c r="L17965" s="14">
        <f>AND(vyberHrace&lt;&gt;"",ISNUMBER(SEARCH(vyberHrace,$B17965)))</f>
      </c>
      <c r="M17965" s="14">
        <f>AND($I17965=MID(kododd,1,2),$J17965=MID(kododd,3,3))</f>
      </c>
    </row>
    <row r="17966">
      <c r="A17966" s="95">
        <v>41319</v>
      </c>
      <c r="B17966" s="93" t="s">
        <v>16528</v>
      </c>
      <c r="C17966" s="93" t="s">
        <v>1430</v>
      </c>
      <c r="G17966" s="95">
        <v>0</v>
      </c>
      <c r="H17966" s="93" t="s">
        <v>8976</v>
      </c>
      <c r="I17966" s="93" t="s">
        <v>23896</v>
      </c>
      <c r="J17966" s="93" t="s">
        <v>20959</v>
      </c>
      <c r="K17966" s="93" t="s">
        <v>5013</v>
      </c>
      <c r="L17966" s="14">
        <f>AND(vyberHrace&lt;&gt;"",ISNUMBER(SEARCH(vyberHrace,$B17966)))</f>
      </c>
      <c r="M17966" s="14">
        <f>AND($I17966=MID(kododd,1,2),$J17966=MID(kododd,3,3))</f>
      </c>
    </row>
    <row r="17967">
      <c r="A17967" s="95">
        <v>52648</v>
      </c>
      <c r="B17967" s="93" t="s">
        <v>3830</v>
      </c>
      <c r="C17967" s="93" t="s">
        <v>1444</v>
      </c>
      <c r="D17967" s="95">
        <v>1100</v>
      </c>
      <c r="G17967" s="95">
        <v>0</v>
      </c>
      <c r="H17967" s="93" t="s">
        <v>8976</v>
      </c>
      <c r="I17967" s="93" t="s">
        <v>23896</v>
      </c>
      <c r="J17967" s="93" t="s">
        <v>20959</v>
      </c>
      <c r="K17967" s="93" t="s">
        <v>5013</v>
      </c>
      <c r="L17967" s="14">
        <f>AND(vyberHrace&lt;&gt;"",ISNUMBER(SEARCH(vyberHrace,$B17967)))</f>
      </c>
      <c r="M17967" s="14">
        <f>AND($I17967=MID(kododd,1,2),$J17967=MID(kododd,3,3))</f>
      </c>
    </row>
    <row r="17968">
      <c r="A17968" s="95">
        <v>54645</v>
      </c>
      <c r="B17968" s="93" t="s">
        <v>923</v>
      </c>
      <c r="C17968" s="93" t="s">
        <v>1422</v>
      </c>
      <c r="G17968" s="95">
        <v>0</v>
      </c>
      <c r="H17968" s="93" t="s">
        <v>8976</v>
      </c>
      <c r="I17968" s="93" t="s">
        <v>23896</v>
      </c>
      <c r="J17968" s="93" t="s">
        <v>20954</v>
      </c>
      <c r="K17968" s="93" t="s">
        <v>133</v>
      </c>
      <c r="L17968" s="14">
        <f>AND(vyberHrace&lt;&gt;"",ISNUMBER(SEARCH(vyberHrace,$B17968)))</f>
      </c>
      <c r="M17968" s="14">
        <f>AND($I17968=MID(kododd,1,2),$J17968=MID(kododd,3,3))</f>
      </c>
    </row>
    <row r="17969">
      <c r="A17969" s="95">
        <v>43894</v>
      </c>
      <c r="B17969" s="93" t="s">
        <v>16541</v>
      </c>
      <c r="C17969" s="93" t="s">
        <v>1438</v>
      </c>
      <c r="D17969" s="95">
        <v>1219</v>
      </c>
      <c r="G17969" s="95">
        <v>0</v>
      </c>
      <c r="H17969" s="93" t="s">
        <v>8976</v>
      </c>
      <c r="I17969" s="93" t="s">
        <v>23896</v>
      </c>
      <c r="J17969" s="93" t="s">
        <v>20962</v>
      </c>
      <c r="K17969" s="93" t="s">
        <v>3831</v>
      </c>
      <c r="L17969" s="14">
        <f>AND(vyberHrace&lt;&gt;"",ISNUMBER(SEARCH(vyberHrace,$B17969)))</f>
      </c>
      <c r="M17969" s="14">
        <f>AND($I17969=MID(kododd,1,2),$J17969=MID(kododd,3,3))</f>
      </c>
    </row>
    <row r="17970">
      <c r="A17970" s="95">
        <v>53544</v>
      </c>
      <c r="B17970" s="93" t="s">
        <v>20773</v>
      </c>
      <c r="C17970" s="93" t="s">
        <v>1399</v>
      </c>
      <c r="D17970" s="95">
        <v>1265</v>
      </c>
      <c r="E17970" s="95">
        <v>1587</v>
      </c>
      <c r="F17970" s="95">
        <v>23744758</v>
      </c>
      <c r="G17970" s="95">
        <v>250</v>
      </c>
      <c r="H17970" s="93" t="s">
        <v>8976</v>
      </c>
      <c r="I17970" s="93" t="s">
        <v>23896</v>
      </c>
      <c r="J17970" s="93" t="s">
        <v>20979</v>
      </c>
      <c r="K17970" s="93" t="s">
        <v>7806</v>
      </c>
      <c r="L17970" s="14">
        <f>AND(vyberHrace&lt;&gt;"",ISNUMBER(SEARCH(vyberHrace,$B17970)))</f>
      </c>
      <c r="M17970" s="14">
        <f>AND($I17970=MID(kododd,1,2),$J17970=MID(kododd,3,3))</f>
      </c>
    </row>
    <row r="17971">
      <c r="A17971" s="95">
        <v>58960</v>
      </c>
      <c r="B17971" s="93" t="s">
        <v>25416</v>
      </c>
      <c r="C17971" s="93" t="s">
        <v>1450</v>
      </c>
      <c r="G17971" s="95">
        <v>250</v>
      </c>
      <c r="H17971" s="93" t="s">
        <v>8976</v>
      </c>
      <c r="I17971" s="93" t="s">
        <v>23896</v>
      </c>
      <c r="J17971" s="93" t="s">
        <v>20884</v>
      </c>
      <c r="K17971" s="93" t="s">
        <v>6876</v>
      </c>
      <c r="L17971" s="14">
        <f>AND(vyberHrace&lt;&gt;"",ISNUMBER(SEARCH(vyberHrace,$B17971)))</f>
      </c>
      <c r="M17971" s="14">
        <f>AND($I17971=MID(kododd,1,2),$J17971=MID(kododd,3,3))</f>
      </c>
    </row>
    <row r="17972">
      <c r="A17972" s="95">
        <v>33959</v>
      </c>
      <c r="B17972" s="93" t="s">
        <v>16552</v>
      </c>
      <c r="C17972" s="93" t="s">
        <v>1451</v>
      </c>
      <c r="D17972" s="95">
        <v>1490</v>
      </c>
      <c r="G17972" s="95">
        <v>250</v>
      </c>
      <c r="H17972" s="93" t="s">
        <v>8976</v>
      </c>
      <c r="I17972" s="93" t="s">
        <v>23896</v>
      </c>
      <c r="J17972" s="93" t="s">
        <v>20946</v>
      </c>
      <c r="K17972" s="93" t="s">
        <v>7807</v>
      </c>
      <c r="L17972" s="14">
        <f>AND(vyberHrace&lt;&gt;"",ISNUMBER(SEARCH(vyberHrace,$B17972)))</f>
      </c>
      <c r="M17972" s="14">
        <f>AND($I17972=MID(kododd,1,2),$J17972=MID(kododd,3,3))</f>
      </c>
    </row>
    <row r="17973">
      <c r="A17973" s="95">
        <v>62452</v>
      </c>
      <c r="B17973" s="93" t="s">
        <v>29439</v>
      </c>
      <c r="C17973" s="93" t="s">
        <v>1450</v>
      </c>
      <c r="G17973" s="95">
        <v>250</v>
      </c>
      <c r="H17973" s="93" t="s">
        <v>8976</v>
      </c>
      <c r="I17973" s="93" t="s">
        <v>23896</v>
      </c>
      <c r="J17973" s="93" t="s">
        <v>20935</v>
      </c>
      <c r="K17973" s="93" t="s">
        <v>23916</v>
      </c>
      <c r="L17973" s="14">
        <f>AND(vyberHrace&lt;&gt;"",ISNUMBER(SEARCH(vyberHrace,$B17973)))</f>
      </c>
      <c r="M17973" s="14">
        <f>AND($I17973=MID(kododd,1,2),$J17973=MID(kododd,3,3))</f>
      </c>
    </row>
    <row r="17974">
      <c r="A17974" s="95">
        <v>49705</v>
      </c>
      <c r="B17974" s="93" t="s">
        <v>19946</v>
      </c>
      <c r="C17974" s="93" t="s">
        <v>1416</v>
      </c>
      <c r="F17974" s="95">
        <v>23795387</v>
      </c>
      <c r="G17974" s="95">
        <v>250</v>
      </c>
      <c r="H17974" s="93" t="s">
        <v>8976</v>
      </c>
      <c r="I17974" s="93" t="s">
        <v>23896</v>
      </c>
      <c r="J17974" s="93" t="s">
        <v>20926</v>
      </c>
      <c r="K17974" s="93" t="s">
        <v>11249</v>
      </c>
      <c r="L17974" s="14">
        <f>AND(vyberHrace&lt;&gt;"",ISNUMBER(SEARCH(vyberHrace,$B17974)))</f>
      </c>
      <c r="M17974" s="14">
        <f>AND($I17974=MID(kododd,1,2),$J17974=MID(kododd,3,3))</f>
      </c>
    </row>
    <row r="17975">
      <c r="A17975" s="95">
        <v>47894</v>
      </c>
      <c r="B17975" s="93" t="s">
        <v>12701</v>
      </c>
      <c r="C17975" s="93" t="s">
        <v>1407</v>
      </c>
      <c r="D17975" s="95">
        <v>1503</v>
      </c>
      <c r="E17975" s="95">
        <v>1677</v>
      </c>
      <c r="F17975" s="95">
        <v>23739126</v>
      </c>
      <c r="G17975" s="95">
        <v>250</v>
      </c>
      <c r="H17975" s="93" t="s">
        <v>8976</v>
      </c>
      <c r="I17975" s="93" t="s">
        <v>23896</v>
      </c>
      <c r="J17975" s="93" t="s">
        <v>20994</v>
      </c>
      <c r="K17975" s="93" t="s">
        <v>5630</v>
      </c>
      <c r="L17975" s="14">
        <f>AND(vyberHrace&lt;&gt;"",ISNUMBER(SEARCH(vyberHrace,$B17975)))</f>
      </c>
      <c r="M17975" s="14">
        <f>AND($I17975=MID(kododd,1,2),$J17975=MID(kododd,3,3))</f>
      </c>
    </row>
    <row r="17976">
      <c r="A17976" s="95">
        <v>54418</v>
      </c>
      <c r="B17976" s="93" t="s">
        <v>950</v>
      </c>
      <c r="C17976" s="93" t="s">
        <v>1486</v>
      </c>
      <c r="G17976" s="95">
        <v>250</v>
      </c>
      <c r="H17976" s="93" t="s">
        <v>8976</v>
      </c>
      <c r="I17976" s="93" t="s">
        <v>23896</v>
      </c>
      <c r="J17976" s="93" t="s">
        <v>20968</v>
      </c>
      <c r="K17976" s="93" t="s">
        <v>4892</v>
      </c>
      <c r="L17976" s="14">
        <f>AND(vyberHrace&lt;&gt;"",ISNUMBER(SEARCH(vyberHrace,$B17976)))</f>
      </c>
      <c r="M17976" s="14">
        <f>AND($I17976=MID(kododd,1,2),$J17976=MID(kododd,3,3))</f>
      </c>
    </row>
    <row r="17977">
      <c r="A17977" s="95">
        <v>44945</v>
      </c>
      <c r="B17977" s="93" t="s">
        <v>12703</v>
      </c>
      <c r="C17977" s="93" t="s">
        <v>1410</v>
      </c>
      <c r="D17977" s="95">
        <v>1530</v>
      </c>
      <c r="E17977" s="95">
        <v>1622</v>
      </c>
      <c r="F17977" s="95">
        <v>23718064</v>
      </c>
      <c r="G17977" s="95">
        <v>250</v>
      </c>
      <c r="H17977" s="93" t="s">
        <v>8976</v>
      </c>
      <c r="I17977" s="93" t="s">
        <v>23896</v>
      </c>
      <c r="J17977" s="93" t="s">
        <v>20994</v>
      </c>
      <c r="K17977" s="93" t="s">
        <v>5630</v>
      </c>
      <c r="L17977" s="14">
        <f>AND(vyberHrace&lt;&gt;"",ISNUMBER(SEARCH(vyberHrace,$B17977)))</f>
      </c>
      <c r="M17977" s="14">
        <f>AND($I17977=MID(kododd,1,2),$J17977=MID(kododd,3,3))</f>
      </c>
    </row>
    <row r="17978">
      <c r="A17978" s="95">
        <v>25237</v>
      </c>
      <c r="B17978" s="93" t="s">
        <v>12708</v>
      </c>
      <c r="C17978" s="93" t="s">
        <v>1457</v>
      </c>
      <c r="D17978" s="95">
        <v>1568</v>
      </c>
      <c r="E17978" s="95">
        <v>1867</v>
      </c>
      <c r="F17978" s="95">
        <v>23758260</v>
      </c>
      <c r="G17978" s="95">
        <v>250</v>
      </c>
      <c r="H17978" s="93" t="s">
        <v>8976</v>
      </c>
      <c r="I17978" s="93" t="s">
        <v>23896</v>
      </c>
      <c r="J17978" s="93" t="s">
        <v>20859</v>
      </c>
      <c r="K17978" s="93" t="s">
        <v>28058</v>
      </c>
      <c r="L17978" s="14">
        <f>AND(vyberHrace&lt;&gt;"",ISNUMBER(SEARCH(vyberHrace,$B17978)))</f>
      </c>
      <c r="M17978" s="14">
        <f>AND($I17978=MID(kododd,1,2),$J17978=MID(kododd,3,3))</f>
      </c>
    </row>
    <row r="17979">
      <c r="A17979" s="95">
        <v>54804</v>
      </c>
      <c r="B17979" s="93" t="s">
        <v>892</v>
      </c>
      <c r="C17979" s="93" t="s">
        <v>1424</v>
      </c>
      <c r="G17979" s="95">
        <v>0</v>
      </c>
      <c r="H17979" s="93" t="s">
        <v>8976</v>
      </c>
      <c r="I17979" s="93" t="s">
        <v>23896</v>
      </c>
      <c r="J17979" s="93" t="s">
        <v>20927</v>
      </c>
      <c r="K17979" s="93" t="s">
        <v>1501</v>
      </c>
      <c r="L17979" s="14">
        <f>AND(vyberHrace&lt;&gt;"",ISNUMBER(SEARCH(vyberHrace,$B17979)))</f>
      </c>
      <c r="M17979" s="14">
        <f>AND($I17979=MID(kododd,1,2),$J17979=MID(kododd,3,3))</f>
      </c>
    </row>
    <row r="17980">
      <c r="A17980" s="95">
        <v>14170</v>
      </c>
      <c r="B17980" s="93" t="s">
        <v>26179</v>
      </c>
      <c r="C17980" s="93" t="s">
        <v>1457</v>
      </c>
      <c r="D17980" s="95">
        <v>1494</v>
      </c>
      <c r="G17980" s="95">
        <v>250</v>
      </c>
      <c r="H17980" s="93" t="s">
        <v>8976</v>
      </c>
      <c r="I17980" s="93" t="s">
        <v>23896</v>
      </c>
      <c r="J17980" s="93" t="s">
        <v>20968</v>
      </c>
      <c r="K17980" s="93" t="s">
        <v>4892</v>
      </c>
      <c r="L17980" s="14">
        <f>AND(vyberHrace&lt;&gt;"",ISNUMBER(SEARCH(vyberHrace,$B17980)))</f>
      </c>
      <c r="M17980" s="14">
        <f>AND($I17980=MID(kododd,1,2),$J17980=MID(kododd,3,3))</f>
      </c>
    </row>
    <row r="17981">
      <c r="A17981" s="95">
        <v>30205</v>
      </c>
      <c r="B17981" s="93" t="s">
        <v>12804</v>
      </c>
      <c r="C17981" s="93" t="s">
        <v>1436</v>
      </c>
      <c r="D17981" s="95">
        <v>1824</v>
      </c>
      <c r="E17981" s="95">
        <v>1940</v>
      </c>
      <c r="F17981" s="95">
        <v>359254</v>
      </c>
      <c r="G17981" s="95">
        <v>0</v>
      </c>
      <c r="H17981" s="93" t="s">
        <v>8976</v>
      </c>
      <c r="I17981" s="93" t="s">
        <v>23896</v>
      </c>
      <c r="J17981" s="93" t="s">
        <v>21011</v>
      </c>
      <c r="K17981" s="93" t="s">
        <v>11222</v>
      </c>
      <c r="L17981" s="14">
        <f>AND(vyberHrace&lt;&gt;"",ISNUMBER(SEARCH(vyberHrace,$B17981)))</f>
      </c>
      <c r="M17981" s="14">
        <f>AND($I17981=MID(kododd,1,2),$J17981=MID(kododd,3,3))</f>
      </c>
    </row>
    <row r="17982">
      <c r="A17982" s="95">
        <v>10032</v>
      </c>
      <c r="B17982" s="93" t="s">
        <v>21056</v>
      </c>
      <c r="C17982" s="93" t="s">
        <v>1474</v>
      </c>
      <c r="D17982" s="95">
        <v>1474</v>
      </c>
      <c r="G17982" s="95">
        <v>250</v>
      </c>
      <c r="H17982" s="93" t="s">
        <v>8976</v>
      </c>
      <c r="I17982" s="93" t="s">
        <v>23896</v>
      </c>
      <c r="J17982" s="93" t="s">
        <v>20939</v>
      </c>
      <c r="K17982" s="93" t="s">
        <v>5627</v>
      </c>
      <c r="L17982" s="14">
        <f>AND(vyberHrace&lt;&gt;"",ISNUMBER(SEARCH(vyberHrace,$B17982)))</f>
      </c>
      <c r="M17982" s="14">
        <f>AND($I17982=MID(kododd,1,2),$J17982=MID(kododd,3,3))</f>
      </c>
    </row>
    <row r="17983">
      <c r="A17983" s="95">
        <v>40959</v>
      </c>
      <c r="B17983" s="93" t="s">
        <v>13170</v>
      </c>
      <c r="C17983" s="93" t="s">
        <v>1419</v>
      </c>
      <c r="D17983" s="95">
        <v>1239</v>
      </c>
      <c r="E17983" s="95">
        <v>1482</v>
      </c>
      <c r="F17983" s="95">
        <v>23703440</v>
      </c>
      <c r="G17983" s="95">
        <v>0</v>
      </c>
      <c r="H17983" s="93" t="s">
        <v>8976</v>
      </c>
      <c r="I17983" s="93" t="s">
        <v>23896</v>
      </c>
      <c r="J17983" s="93" t="s">
        <v>20855</v>
      </c>
      <c r="K17983" s="93" t="s">
        <v>6857</v>
      </c>
      <c r="L17983" s="14">
        <f>AND(vyberHrace&lt;&gt;"",ISNUMBER(SEARCH(vyberHrace,$B17983)))</f>
      </c>
      <c r="M17983" s="14">
        <f>AND($I17983=MID(kododd,1,2),$J17983=MID(kododd,3,3))</f>
      </c>
    </row>
    <row r="17984">
      <c r="A17984" s="95">
        <v>2984</v>
      </c>
      <c r="B17984" s="93" t="s">
        <v>26149</v>
      </c>
      <c r="C17984" s="93" t="s">
        <v>1405</v>
      </c>
      <c r="D17984" s="95">
        <v>1686</v>
      </c>
      <c r="E17984" s="95">
        <v>1807</v>
      </c>
      <c r="F17984" s="95">
        <v>355860</v>
      </c>
      <c r="G17984" s="95">
        <v>250</v>
      </c>
      <c r="H17984" s="93" t="s">
        <v>8976</v>
      </c>
      <c r="I17984" s="93" t="s">
        <v>23896</v>
      </c>
      <c r="J17984" s="93" t="s">
        <v>20855</v>
      </c>
      <c r="K17984" s="93" t="s">
        <v>6857</v>
      </c>
      <c r="L17984" s="14">
        <f>AND(vyberHrace&lt;&gt;"",ISNUMBER(SEARCH(vyberHrace,$B17984)))</f>
      </c>
      <c r="M17984" s="14">
        <f>AND($I17984=MID(kododd,1,2),$J17984=MID(kododd,3,3))</f>
      </c>
    </row>
    <row r="17985">
      <c r="A17985" s="95">
        <v>13894</v>
      </c>
      <c r="B17985" s="93" t="s">
        <v>13190</v>
      </c>
      <c r="C17985" s="93" t="s">
        <v>1441</v>
      </c>
      <c r="D17985" s="95">
        <v>1567</v>
      </c>
      <c r="F17985" s="95">
        <v>23728752</v>
      </c>
      <c r="G17985" s="95">
        <v>250</v>
      </c>
      <c r="H17985" s="93" t="s">
        <v>8976</v>
      </c>
      <c r="I17985" s="93" t="s">
        <v>23896</v>
      </c>
      <c r="J17985" s="93" t="s">
        <v>20943</v>
      </c>
      <c r="K17985" s="93" t="s">
        <v>9089</v>
      </c>
      <c r="L17985" s="14">
        <f>AND(vyberHrace&lt;&gt;"",ISNUMBER(SEARCH(vyberHrace,$B17985)))</f>
      </c>
      <c r="M17985" s="14">
        <f>AND($I17985=MID(kododd,1,2),$J17985=MID(kododd,3,3))</f>
      </c>
    </row>
    <row r="17986">
      <c r="A17986" s="95">
        <v>45392</v>
      </c>
      <c r="B17986" s="93" t="s">
        <v>13072</v>
      </c>
      <c r="C17986" s="93" t="s">
        <v>1438</v>
      </c>
      <c r="D17986" s="95">
        <v>1705</v>
      </c>
      <c r="E17986" s="95">
        <v>1915</v>
      </c>
      <c r="F17986" s="95">
        <v>23738464</v>
      </c>
      <c r="G17986" s="95">
        <v>250</v>
      </c>
      <c r="H17986" s="93" t="s">
        <v>8976</v>
      </c>
      <c r="I17986" s="93" t="s">
        <v>23896</v>
      </c>
      <c r="J17986" s="93" t="s">
        <v>20858</v>
      </c>
      <c r="K17986" s="93" t="s">
        <v>2040</v>
      </c>
      <c r="L17986" s="14">
        <f>AND(vyberHrace&lt;&gt;"",ISNUMBER(SEARCH(vyberHrace,$B17986)))</f>
      </c>
      <c r="M17986" s="14">
        <f>AND($I17986=MID(kododd,1,2),$J17986=MID(kododd,3,3))</f>
      </c>
    </row>
    <row r="17987">
      <c r="A17987" s="95">
        <v>34232</v>
      </c>
      <c r="B17987" s="93" t="s">
        <v>13073</v>
      </c>
      <c r="C17987" s="93" t="s">
        <v>1405</v>
      </c>
      <c r="D17987" s="95">
        <v>1293</v>
      </c>
      <c r="G17987" s="95">
        <v>0</v>
      </c>
      <c r="H17987" s="93" t="s">
        <v>8976</v>
      </c>
      <c r="I17987" s="93" t="s">
        <v>23896</v>
      </c>
      <c r="J17987" s="93" t="s">
        <v>20923</v>
      </c>
      <c r="K17987" s="93" t="s">
        <v>5569</v>
      </c>
      <c r="L17987" s="14">
        <f>AND(vyberHrace&lt;&gt;"",ISNUMBER(SEARCH(vyberHrace,$B17987)))</f>
      </c>
      <c r="M17987" s="14">
        <f>AND($I17987=MID(kododd,1,2),$J17987=MID(kododd,3,3))</f>
      </c>
    </row>
    <row r="17988">
      <c r="A17988" s="95">
        <v>49676</v>
      </c>
      <c r="B17988" s="93" t="s">
        <v>13074</v>
      </c>
      <c r="C17988" s="93" t="s">
        <v>1409</v>
      </c>
      <c r="D17988" s="95">
        <v>1114</v>
      </c>
      <c r="G17988" s="95">
        <v>0</v>
      </c>
      <c r="H17988" s="93" t="s">
        <v>8976</v>
      </c>
      <c r="I17988" s="93" t="s">
        <v>23896</v>
      </c>
      <c r="J17988" s="93" t="s">
        <v>20923</v>
      </c>
      <c r="K17988" s="93" t="s">
        <v>5569</v>
      </c>
      <c r="L17988" s="14">
        <f>AND(vyberHrace&lt;&gt;"",ISNUMBER(SEARCH(vyberHrace,$B17988)))</f>
      </c>
      <c r="M17988" s="14">
        <f>AND($I17988=MID(kododd,1,2),$J17988=MID(kododd,3,3))</f>
      </c>
    </row>
    <row r="17989">
      <c r="A17989" s="95">
        <v>34164</v>
      </c>
      <c r="B17989" s="93" t="s">
        <v>13075</v>
      </c>
      <c r="C17989" s="93" t="s">
        <v>1414</v>
      </c>
      <c r="D17989" s="95">
        <v>1149</v>
      </c>
      <c r="G17989" s="95">
        <v>0</v>
      </c>
      <c r="H17989" s="93" t="s">
        <v>8976</v>
      </c>
      <c r="I17989" s="93" t="s">
        <v>23896</v>
      </c>
      <c r="J17989" s="93" t="s">
        <v>20923</v>
      </c>
      <c r="K17989" s="93" t="s">
        <v>5569</v>
      </c>
      <c r="L17989" s="14">
        <f>AND(vyberHrace&lt;&gt;"",ISNUMBER(SEARCH(vyberHrace,$B17989)))</f>
      </c>
      <c r="M17989" s="14">
        <f>AND($I17989=MID(kododd,1,2),$J17989=MID(kododd,3,3))</f>
      </c>
    </row>
    <row r="17990">
      <c r="A17990" s="95">
        <v>44003</v>
      </c>
      <c r="B17990" s="93" t="s">
        <v>13087</v>
      </c>
      <c r="C17990" s="93" t="s">
        <v>1402</v>
      </c>
      <c r="G17990" s="95">
        <v>0</v>
      </c>
      <c r="H17990" s="93" t="s">
        <v>8976</v>
      </c>
      <c r="I17990" s="93" t="s">
        <v>23896</v>
      </c>
      <c r="J17990" s="93" t="s">
        <v>20954</v>
      </c>
      <c r="K17990" s="93" t="s">
        <v>133</v>
      </c>
      <c r="L17990" s="14">
        <f>AND(vyberHrace&lt;&gt;"",ISNUMBER(SEARCH(vyberHrace,$B17990)))</f>
      </c>
      <c r="M17990" s="14">
        <f>AND($I17990=MID(kododd,1,2),$J17990=MID(kododd,3,3))</f>
      </c>
    </row>
    <row r="17991">
      <c r="A17991" s="95">
        <v>54278</v>
      </c>
      <c r="B17991" s="93" t="s">
        <v>897</v>
      </c>
      <c r="C17991" s="93" t="s">
        <v>1411</v>
      </c>
      <c r="G17991" s="95">
        <v>0</v>
      </c>
      <c r="H17991" s="93" t="s">
        <v>8976</v>
      </c>
      <c r="I17991" s="93" t="s">
        <v>23896</v>
      </c>
      <c r="J17991" s="93" t="s">
        <v>20855</v>
      </c>
      <c r="K17991" s="93" t="s">
        <v>6857</v>
      </c>
      <c r="L17991" s="14">
        <f>AND(vyberHrace&lt;&gt;"",ISNUMBER(SEARCH(vyberHrace,$B17991)))</f>
      </c>
      <c r="M17991" s="14">
        <f>AND($I17991=MID(kododd,1,2),$J17991=MID(kododd,3,3))</f>
      </c>
    </row>
    <row r="17992">
      <c r="A17992" s="95">
        <v>11770</v>
      </c>
      <c r="B17992" s="93" t="s">
        <v>13090</v>
      </c>
      <c r="C17992" s="93" t="s">
        <v>1446</v>
      </c>
      <c r="D17992" s="95">
        <v>1518</v>
      </c>
      <c r="G17992" s="95">
        <v>250</v>
      </c>
      <c r="H17992" s="93" t="s">
        <v>8976</v>
      </c>
      <c r="I17992" s="93" t="s">
        <v>23896</v>
      </c>
      <c r="J17992" s="93" t="s">
        <v>20994</v>
      </c>
      <c r="K17992" s="93" t="s">
        <v>5630</v>
      </c>
      <c r="L17992" s="14">
        <f>AND(vyberHrace&lt;&gt;"",ISNUMBER(SEARCH(vyberHrace,$B17992)))</f>
      </c>
      <c r="M17992" s="14">
        <f>AND($I17992=MID(kododd,1,2),$J17992=MID(kododd,3,3))</f>
      </c>
    </row>
    <row r="17993">
      <c r="A17993" s="95">
        <v>3602</v>
      </c>
      <c r="B17993" s="93" t="s">
        <v>15498</v>
      </c>
      <c r="C17993" s="93" t="s">
        <v>1455</v>
      </c>
      <c r="D17993" s="95">
        <v>1960</v>
      </c>
      <c r="E17993" s="95">
        <v>1968</v>
      </c>
      <c r="F17993" s="95">
        <v>306398</v>
      </c>
      <c r="G17993" s="95">
        <v>250</v>
      </c>
      <c r="H17993" s="93" t="s">
        <v>8976</v>
      </c>
      <c r="I17993" s="93" t="s">
        <v>23896</v>
      </c>
      <c r="J17993" s="93" t="s">
        <v>20927</v>
      </c>
      <c r="K17993" s="93" t="s">
        <v>1501</v>
      </c>
      <c r="L17993" s="14">
        <f>AND(vyberHrace&lt;&gt;"",ISNUMBER(SEARCH(vyberHrace,$B17993)))</f>
      </c>
      <c r="M17993" s="14">
        <f>AND($I17993=MID(kododd,1,2),$J17993=MID(kododd,3,3))</f>
      </c>
    </row>
    <row r="17994">
      <c r="A17994" s="95">
        <v>61962</v>
      </c>
      <c r="B17994" s="93" t="s">
        <v>28168</v>
      </c>
      <c r="C17994" s="93" t="s">
        <v>1422</v>
      </c>
      <c r="G17994" s="95">
        <v>250</v>
      </c>
      <c r="H17994" s="93" t="s">
        <v>8976</v>
      </c>
      <c r="I17994" s="93" t="s">
        <v>23896</v>
      </c>
      <c r="J17994" s="93" t="s">
        <v>20963</v>
      </c>
      <c r="K17994" s="93" t="s">
        <v>8996</v>
      </c>
      <c r="L17994" s="14">
        <f>AND(vyberHrace&lt;&gt;"",ISNUMBER(SEARCH(vyberHrace,$B17994)))</f>
      </c>
      <c r="M17994" s="14">
        <f>AND($I17994=MID(kododd,1,2),$J17994=MID(kododd,3,3))</f>
      </c>
    </row>
    <row r="17995">
      <c r="A17995" s="95">
        <v>41565</v>
      </c>
      <c r="B17995" s="93" t="s">
        <v>21239</v>
      </c>
      <c r="C17995" s="93" t="s">
        <v>1398</v>
      </c>
      <c r="D17995" s="95">
        <v>1100</v>
      </c>
      <c r="G17995" s="95">
        <v>0</v>
      </c>
      <c r="H17995" s="93" t="s">
        <v>8976</v>
      </c>
      <c r="I17995" s="93" t="s">
        <v>23896</v>
      </c>
      <c r="J17995" s="93" t="s">
        <v>20875</v>
      </c>
      <c r="K17995" s="93" t="s">
        <v>5609</v>
      </c>
      <c r="L17995" s="14">
        <f>AND(vyberHrace&lt;&gt;"",ISNUMBER(SEARCH(vyberHrace,$B17995)))</f>
      </c>
      <c r="M17995" s="14">
        <f>AND($I17995=MID(kododd,1,2),$J17995=MID(kododd,3,3))</f>
      </c>
    </row>
    <row r="17996">
      <c r="A17996" s="95">
        <v>89</v>
      </c>
      <c r="B17996" s="93" t="s">
        <v>21246</v>
      </c>
      <c r="C17996" s="93" t="s">
        <v>1474</v>
      </c>
      <c r="D17996" s="95">
        <v>2043</v>
      </c>
      <c r="E17996" s="95">
        <v>2072</v>
      </c>
      <c r="F17996" s="95">
        <v>302473</v>
      </c>
      <c r="G17996" s="95">
        <v>250</v>
      </c>
      <c r="H17996" s="93" t="s">
        <v>8976</v>
      </c>
      <c r="I17996" s="93" t="s">
        <v>23896</v>
      </c>
      <c r="J17996" s="93" t="s">
        <v>20927</v>
      </c>
      <c r="K17996" s="93" t="s">
        <v>1501</v>
      </c>
      <c r="L17996" s="14">
        <f>AND(vyberHrace&lt;&gt;"",ISNUMBER(SEARCH(vyberHrace,$B17996)))</f>
      </c>
      <c r="M17996" s="14">
        <f>AND($I17996=MID(kododd,1,2),$J17996=MID(kododd,3,3))</f>
      </c>
    </row>
    <row r="17997">
      <c r="A17997" s="95">
        <v>54198</v>
      </c>
      <c r="B17997" s="93" t="s">
        <v>974</v>
      </c>
      <c r="C17997" s="93" t="s">
        <v>1408</v>
      </c>
      <c r="D17997" s="95">
        <v>1428</v>
      </c>
      <c r="E17997" s="95">
        <v>1609</v>
      </c>
      <c r="F17997" s="95">
        <v>23759399</v>
      </c>
      <c r="G17997" s="95">
        <v>250</v>
      </c>
      <c r="H17997" s="93" t="s">
        <v>8976</v>
      </c>
      <c r="I17997" s="93" t="s">
        <v>23896</v>
      </c>
      <c r="J17997" s="93" t="s">
        <v>20856</v>
      </c>
      <c r="K17997" s="93" t="s">
        <v>6885</v>
      </c>
      <c r="L17997" s="14">
        <f>AND(vyberHrace&lt;&gt;"",ISNUMBER(SEARCH(vyberHrace,$B17997)))</f>
      </c>
      <c r="M17997" s="14">
        <f>AND($I17997=MID(kododd,1,2),$J17997=MID(kododd,3,3))</f>
      </c>
    </row>
    <row r="17998">
      <c r="A17998" s="95">
        <v>47919</v>
      </c>
      <c r="B17998" s="93" t="s">
        <v>24043</v>
      </c>
      <c r="C17998" s="93" t="s">
        <v>1436</v>
      </c>
      <c r="D17998" s="95">
        <v>1415</v>
      </c>
      <c r="E17998" s="95">
        <v>1759</v>
      </c>
      <c r="F17998" s="95">
        <v>399167</v>
      </c>
      <c r="G17998" s="95">
        <v>0</v>
      </c>
      <c r="H17998" s="93" t="s">
        <v>8976</v>
      </c>
      <c r="I17998" s="93" t="s">
        <v>23896</v>
      </c>
      <c r="J17998" s="93" t="s">
        <v>20975</v>
      </c>
      <c r="K17998" s="93" t="s">
        <v>4922</v>
      </c>
      <c r="L17998" s="14">
        <f>AND(vyberHrace&lt;&gt;"",ISNUMBER(SEARCH(vyberHrace,$B17998)))</f>
      </c>
      <c r="M17998" s="14">
        <f>AND($I17998=MID(kododd,1,2),$J17998=MID(kododd,3,3))</f>
      </c>
    </row>
    <row r="17999">
      <c r="A17999" s="95">
        <v>16244</v>
      </c>
      <c r="B17999" s="93" t="s">
        <v>21249</v>
      </c>
      <c r="C17999" s="93" t="s">
        <v>1463</v>
      </c>
      <c r="D17999" s="95">
        <v>1232</v>
      </c>
      <c r="E17999" s="95">
        <v>1520</v>
      </c>
      <c r="F17999" s="95">
        <v>335185</v>
      </c>
      <c r="G17999" s="95">
        <v>250</v>
      </c>
      <c r="H17999" s="93" t="s">
        <v>8976</v>
      </c>
      <c r="I17999" s="93" t="s">
        <v>23896</v>
      </c>
      <c r="J17999" s="93" t="s">
        <v>21023</v>
      </c>
      <c r="K17999" s="93" t="s">
        <v>5023</v>
      </c>
      <c r="L17999" s="14">
        <f>AND(vyberHrace&lt;&gt;"",ISNUMBER(SEARCH(vyberHrace,$B17999)))</f>
      </c>
      <c r="M17999" s="14">
        <f>AND($I17999=MID(kododd,1,2),$J17999=MID(kododd,3,3))</f>
      </c>
    </row>
    <row r="18000">
      <c r="A18000" s="95">
        <v>54005</v>
      </c>
      <c r="B18000" s="93" t="s">
        <v>907</v>
      </c>
      <c r="C18000" s="93" t="s">
        <v>1420</v>
      </c>
      <c r="D18000" s="95">
        <v>2077</v>
      </c>
      <c r="E18000" s="95">
        <v>2096</v>
      </c>
      <c r="F18000" s="95">
        <v>23749407</v>
      </c>
      <c r="G18000" s="95">
        <v>250</v>
      </c>
      <c r="H18000" s="93" t="s">
        <v>8976</v>
      </c>
      <c r="I18000" s="93" t="s">
        <v>23896</v>
      </c>
      <c r="J18000" s="93" t="s">
        <v>20975</v>
      </c>
      <c r="K18000" s="93" t="s">
        <v>4922</v>
      </c>
      <c r="L18000" s="14">
        <f>AND(vyberHrace&lt;&gt;"",ISNUMBER(SEARCH(vyberHrace,$B18000)))</f>
      </c>
      <c r="M18000" s="14">
        <f>AND($I18000=MID(kododd,1,2),$J18000=MID(kododd,3,3))</f>
      </c>
    </row>
    <row r="18001">
      <c r="A18001" s="95">
        <v>60458</v>
      </c>
      <c r="B18001" s="93" t="s">
        <v>26895</v>
      </c>
      <c r="C18001" s="93" t="s">
        <v>1418</v>
      </c>
      <c r="G18001" s="95">
        <v>250</v>
      </c>
      <c r="H18001" s="93" t="s">
        <v>8976</v>
      </c>
      <c r="I18001" s="93" t="s">
        <v>23896</v>
      </c>
      <c r="J18001" s="93" t="s">
        <v>21029</v>
      </c>
      <c r="K18001" s="93" t="s">
        <v>23953</v>
      </c>
      <c r="L18001" s="14">
        <f>AND(vyberHrace&lt;&gt;"",ISNUMBER(SEARCH(vyberHrace,$B18001)))</f>
      </c>
      <c r="M18001" s="14">
        <f>AND($I18001=MID(kododd,1,2),$J18001=MID(kododd,3,3))</f>
      </c>
    </row>
    <row r="18002">
      <c r="A18002" s="95">
        <v>3936</v>
      </c>
      <c r="B18002" s="93" t="s">
        <v>21270</v>
      </c>
      <c r="C18002" s="93" t="s">
        <v>1442</v>
      </c>
      <c r="D18002" s="95">
        <v>1633</v>
      </c>
      <c r="G18002" s="95">
        <v>0</v>
      </c>
      <c r="H18002" s="93" t="s">
        <v>8976</v>
      </c>
      <c r="I18002" s="93" t="s">
        <v>23896</v>
      </c>
      <c r="J18002" s="93" t="s">
        <v>20949</v>
      </c>
      <c r="K18002" s="93" t="s">
        <v>5012</v>
      </c>
      <c r="L18002" s="14">
        <f>AND(vyberHrace&lt;&gt;"",ISNUMBER(SEARCH(vyberHrace,$B18002)))</f>
      </c>
      <c r="M18002" s="14">
        <f>AND($I18002=MID(kododd,1,2),$J18002=MID(kododd,3,3))</f>
      </c>
    </row>
    <row r="18003">
      <c r="A18003" s="95">
        <v>4611</v>
      </c>
      <c r="B18003" s="93" t="s">
        <v>21271</v>
      </c>
      <c r="C18003" s="93" t="s">
        <v>1466</v>
      </c>
      <c r="D18003" s="95">
        <v>1630</v>
      </c>
      <c r="F18003" s="95">
        <v>23768827</v>
      </c>
      <c r="G18003" s="95">
        <v>250</v>
      </c>
      <c r="H18003" s="93" t="s">
        <v>8976</v>
      </c>
      <c r="I18003" s="93" t="s">
        <v>23896</v>
      </c>
      <c r="J18003" s="93" t="s">
        <v>20949</v>
      </c>
      <c r="K18003" s="93" t="s">
        <v>5012</v>
      </c>
      <c r="L18003" s="14">
        <f>AND(vyberHrace&lt;&gt;"",ISNUMBER(SEARCH(vyberHrace,$B18003)))</f>
      </c>
      <c r="M18003" s="14">
        <f>AND($I18003=MID(kododd,1,2),$J18003=MID(kododd,3,3))</f>
      </c>
    </row>
    <row r="18004">
      <c r="A18004" s="95">
        <v>55545</v>
      </c>
      <c r="B18004" s="93" t="s">
        <v>22803</v>
      </c>
      <c r="C18004" s="93" t="s">
        <v>1424</v>
      </c>
      <c r="G18004" s="95">
        <v>0</v>
      </c>
      <c r="H18004" s="93" t="s">
        <v>8976</v>
      </c>
      <c r="I18004" s="93" t="s">
        <v>23896</v>
      </c>
      <c r="J18004" s="93" t="s">
        <v>20994</v>
      </c>
      <c r="K18004" s="93" t="s">
        <v>5630</v>
      </c>
      <c r="L18004" s="14">
        <f>AND(vyberHrace&lt;&gt;"",ISNUMBER(SEARCH(vyberHrace,$B18004)))</f>
      </c>
      <c r="M18004" s="14">
        <f>AND($I18004=MID(kododd,1,2),$J18004=MID(kododd,3,3))</f>
      </c>
    </row>
    <row r="18005">
      <c r="A18005" s="95">
        <v>2361</v>
      </c>
      <c r="B18005" s="93" t="s">
        <v>14055</v>
      </c>
      <c r="C18005" s="93" t="s">
        <v>1472</v>
      </c>
      <c r="D18005" s="95">
        <v>1849</v>
      </c>
      <c r="G18005" s="95">
        <v>250</v>
      </c>
      <c r="H18005" s="93" t="s">
        <v>8976</v>
      </c>
      <c r="I18005" s="93" t="s">
        <v>23896</v>
      </c>
      <c r="J18005" s="93" t="s">
        <v>20875</v>
      </c>
      <c r="K18005" s="93" t="s">
        <v>5609</v>
      </c>
      <c r="L18005" s="14">
        <f>AND(vyberHrace&lt;&gt;"",ISNUMBER(SEARCH(vyberHrace,$B18005)))</f>
      </c>
      <c r="M18005" s="14">
        <f>AND($I18005=MID(kododd,1,2),$J18005=MID(kododd,3,3))</f>
      </c>
    </row>
    <row r="18006">
      <c r="A18006" s="95">
        <v>4955</v>
      </c>
      <c r="B18006" s="93" t="s">
        <v>14060</v>
      </c>
      <c r="C18006" s="93" t="s">
        <v>1441</v>
      </c>
      <c r="D18006" s="95">
        <v>1260</v>
      </c>
      <c r="G18006" s="95">
        <v>250</v>
      </c>
      <c r="H18006" s="93" t="s">
        <v>8976</v>
      </c>
      <c r="I18006" s="93" t="s">
        <v>23896</v>
      </c>
      <c r="J18006" s="93" t="s">
        <v>20849</v>
      </c>
      <c r="K18006" s="93" t="s">
        <v>1979</v>
      </c>
      <c r="L18006" s="14">
        <f>AND(vyberHrace&lt;&gt;"",ISNUMBER(SEARCH(vyberHrace,$B18006)))</f>
      </c>
      <c r="M18006" s="14">
        <f>AND($I18006=MID(kododd,1,2),$J18006=MID(kododd,3,3))</f>
      </c>
    </row>
    <row r="18007">
      <c r="A18007" s="95">
        <v>1361</v>
      </c>
      <c r="B18007" s="93" t="s">
        <v>14061</v>
      </c>
      <c r="C18007" s="93" t="s">
        <v>1413</v>
      </c>
      <c r="D18007" s="95">
        <v>1880</v>
      </c>
      <c r="E18007" s="95">
        <v>1928</v>
      </c>
      <c r="F18007" s="95">
        <v>307793</v>
      </c>
      <c r="G18007" s="95">
        <v>250</v>
      </c>
      <c r="H18007" s="93" t="s">
        <v>8976</v>
      </c>
      <c r="I18007" s="93" t="s">
        <v>23896</v>
      </c>
      <c r="J18007" s="93" t="s">
        <v>20874</v>
      </c>
      <c r="K18007" s="93" t="s">
        <v>1964</v>
      </c>
      <c r="L18007" s="14">
        <f>AND(vyberHrace&lt;&gt;"",ISNUMBER(SEARCH(vyberHrace,$B18007)))</f>
      </c>
      <c r="M18007" s="14">
        <f>AND($I18007=MID(kododd,1,2),$J18007=MID(kododd,3,3))</f>
      </c>
    </row>
    <row r="18008">
      <c r="A18008" s="95">
        <v>2769</v>
      </c>
      <c r="B18008" s="93" t="s">
        <v>14062</v>
      </c>
      <c r="C18008" s="93" t="s">
        <v>1447</v>
      </c>
      <c r="D18008" s="95">
        <v>1819</v>
      </c>
      <c r="E18008" s="95">
        <v>1943</v>
      </c>
      <c r="F18008" s="95">
        <v>396958</v>
      </c>
      <c r="G18008" s="95">
        <v>250</v>
      </c>
      <c r="H18008" s="93" t="s">
        <v>8976</v>
      </c>
      <c r="I18008" s="93" t="s">
        <v>23896</v>
      </c>
      <c r="J18008" s="93" t="s">
        <v>20858</v>
      </c>
      <c r="K18008" s="93" t="s">
        <v>2040</v>
      </c>
      <c r="L18008" s="14">
        <f>AND(vyberHrace&lt;&gt;"",ISNUMBER(SEARCH(vyberHrace,$B18008)))</f>
      </c>
      <c r="M18008" s="14">
        <f>AND($I18008=MID(kododd,1,2),$J18008=MID(kododd,3,3))</f>
      </c>
    </row>
    <row r="18009">
      <c r="A18009" s="95">
        <v>50513</v>
      </c>
      <c r="B18009" s="93" t="s">
        <v>11653</v>
      </c>
      <c r="C18009" s="93" t="s">
        <v>3255</v>
      </c>
      <c r="D18009" s="95">
        <v>1079</v>
      </c>
      <c r="G18009" s="95">
        <v>0</v>
      </c>
      <c r="H18009" s="93" t="s">
        <v>8976</v>
      </c>
      <c r="I18009" s="93" t="s">
        <v>23896</v>
      </c>
      <c r="J18009" s="93" t="s">
        <v>20857</v>
      </c>
      <c r="K18009" s="93" t="s">
        <v>6756</v>
      </c>
      <c r="L18009" s="14">
        <f>AND(vyberHrace&lt;&gt;"",ISNUMBER(SEARCH(vyberHrace,$B18009)))</f>
      </c>
      <c r="M18009" s="14">
        <f>AND($I18009=MID(kododd,1,2),$J18009=MID(kododd,3,3))</f>
      </c>
    </row>
    <row r="18010">
      <c r="A18010" s="95">
        <v>58067</v>
      </c>
      <c r="B18010" s="93" t="s">
        <v>24596</v>
      </c>
      <c r="C18010" s="93" t="s">
        <v>1420</v>
      </c>
      <c r="D18010" s="95">
        <v>1339</v>
      </c>
      <c r="E18010" s="95">
        <v>1545</v>
      </c>
      <c r="F18010" s="95">
        <v>23796782</v>
      </c>
      <c r="G18010" s="95">
        <v>250</v>
      </c>
      <c r="H18010" s="93" t="s">
        <v>8976</v>
      </c>
      <c r="I18010" s="93" t="s">
        <v>23896</v>
      </c>
      <c r="J18010" s="93" t="s">
        <v>20864</v>
      </c>
      <c r="K18010" s="93" t="s">
        <v>26135</v>
      </c>
      <c r="L18010" s="14">
        <f>AND(vyberHrace&lt;&gt;"",ISNUMBER(SEARCH(vyberHrace,$B18010)))</f>
      </c>
      <c r="M18010" s="14">
        <f>AND($I18010=MID(kododd,1,2),$J18010=MID(kododd,3,3))</f>
      </c>
    </row>
    <row r="18011">
      <c r="A18011" s="95">
        <v>9568</v>
      </c>
      <c r="B18011" s="93" t="s">
        <v>19820</v>
      </c>
      <c r="C18011" s="93" t="s">
        <v>1430</v>
      </c>
      <c r="D18011" s="95">
        <v>1681</v>
      </c>
      <c r="E18011" s="95">
        <v>1822</v>
      </c>
      <c r="F18011" s="95">
        <v>371521</v>
      </c>
      <c r="G18011" s="95">
        <v>250</v>
      </c>
      <c r="H18011" s="93" t="s">
        <v>8976</v>
      </c>
      <c r="I18011" s="93" t="s">
        <v>23896</v>
      </c>
      <c r="J18011" s="93" t="s">
        <v>20859</v>
      </c>
      <c r="K18011" s="93" t="s">
        <v>28058</v>
      </c>
      <c r="L18011" s="14">
        <f>AND(vyberHrace&lt;&gt;"",ISNUMBER(SEARCH(vyberHrace,$B18011)))</f>
      </c>
      <c r="M18011" s="14">
        <f>AND($I18011=MID(kododd,1,2),$J18011=MID(kododd,3,3))</f>
      </c>
    </row>
    <row r="18012">
      <c r="A18012" s="95">
        <v>61597</v>
      </c>
      <c r="B18012" s="93" t="s">
        <v>27765</v>
      </c>
      <c r="C18012" s="93" t="s">
        <v>1406</v>
      </c>
      <c r="D18012" s="95">
        <v>1312</v>
      </c>
      <c r="E18012" s="95">
        <v>1556</v>
      </c>
      <c r="F18012" s="95">
        <v>23792310</v>
      </c>
      <c r="G18012" s="95">
        <v>250</v>
      </c>
      <c r="H18012" s="93" t="s">
        <v>8976</v>
      </c>
      <c r="I18012" s="93" t="s">
        <v>23896</v>
      </c>
      <c r="J18012" s="93" t="s">
        <v>20864</v>
      </c>
      <c r="K18012" s="93" t="s">
        <v>26135</v>
      </c>
      <c r="L18012" s="14">
        <f>AND(vyberHrace&lt;&gt;"",ISNUMBER(SEARCH(vyberHrace,$B18012)))</f>
      </c>
      <c r="M18012" s="14">
        <f>AND($I18012=MID(kododd,1,2),$J18012=MID(kododd,3,3))</f>
      </c>
    </row>
    <row r="18013">
      <c r="A18013" s="95">
        <v>53921</v>
      </c>
      <c r="B18013" s="93" t="s">
        <v>861</v>
      </c>
      <c r="C18013" s="93" t="s">
        <v>1402</v>
      </c>
      <c r="G18013" s="95">
        <v>0</v>
      </c>
      <c r="H18013" s="93" t="s">
        <v>8976</v>
      </c>
      <c r="I18013" s="93" t="s">
        <v>23896</v>
      </c>
      <c r="J18013" s="93" t="s">
        <v>20874</v>
      </c>
      <c r="K18013" s="93" t="s">
        <v>1964</v>
      </c>
      <c r="L18013" s="14">
        <f>AND(vyberHrace&lt;&gt;"",ISNUMBER(SEARCH(vyberHrace,$B18013)))</f>
      </c>
      <c r="M18013" s="14">
        <f>AND($I18013=MID(kododd,1,2),$J18013=MID(kododd,3,3))</f>
      </c>
    </row>
    <row r="18014">
      <c r="A18014" s="95">
        <v>2845</v>
      </c>
      <c r="B18014" s="93" t="s">
        <v>17379</v>
      </c>
      <c r="C18014" s="93" t="s">
        <v>1447</v>
      </c>
      <c r="D18014" s="95">
        <v>1771</v>
      </c>
      <c r="E18014" s="95">
        <v>1860</v>
      </c>
      <c r="F18014" s="95">
        <v>360287</v>
      </c>
      <c r="G18014" s="95">
        <v>250</v>
      </c>
      <c r="H18014" s="93" t="s">
        <v>8976</v>
      </c>
      <c r="I18014" s="93" t="s">
        <v>23896</v>
      </c>
      <c r="J18014" s="93" t="s">
        <v>20887</v>
      </c>
      <c r="K18014" s="93" t="s">
        <v>6923</v>
      </c>
      <c r="L18014" s="14">
        <f>AND(vyberHrace&lt;&gt;"",ISNUMBER(SEARCH(vyberHrace,$B18014)))</f>
      </c>
      <c r="M18014" s="14">
        <f>AND($I18014=MID(kododd,1,2),$J18014=MID(kododd,3,3))</f>
      </c>
    </row>
    <row r="18015">
      <c r="A18015" s="95">
        <v>12597</v>
      </c>
      <c r="B18015" s="93" t="s">
        <v>17380</v>
      </c>
      <c r="C18015" s="93" t="s">
        <v>1452</v>
      </c>
      <c r="D18015" s="95">
        <v>1827</v>
      </c>
      <c r="E18015" s="95">
        <v>1929</v>
      </c>
      <c r="F18015" s="95">
        <v>328804</v>
      </c>
      <c r="G18015" s="95">
        <v>0</v>
      </c>
      <c r="H18015" s="93" t="s">
        <v>8976</v>
      </c>
      <c r="I18015" s="93" t="s">
        <v>23896</v>
      </c>
      <c r="J18015" s="93" t="s">
        <v>20924</v>
      </c>
      <c r="K18015" s="93" t="s">
        <v>6896</v>
      </c>
      <c r="L18015" s="14">
        <f>AND(vyberHrace&lt;&gt;"",ISNUMBER(SEARCH(vyberHrace,$B18015)))</f>
      </c>
      <c r="M18015" s="14">
        <f>AND($I18015=MID(kododd,1,2),$J18015=MID(kododd,3,3))</f>
      </c>
    </row>
    <row r="18016">
      <c r="A18016" s="95">
        <v>10046</v>
      </c>
      <c r="B18016" s="93" t="s">
        <v>17383</v>
      </c>
      <c r="C18016" s="93" t="s">
        <v>1432</v>
      </c>
      <c r="D18016" s="95">
        <v>1733</v>
      </c>
      <c r="E18016" s="95">
        <v>1800</v>
      </c>
      <c r="F18016" s="95">
        <v>316806</v>
      </c>
      <c r="G18016" s="95">
        <v>250</v>
      </c>
      <c r="H18016" s="93" t="s">
        <v>8976</v>
      </c>
      <c r="I18016" s="93" t="s">
        <v>23896</v>
      </c>
      <c r="J18016" s="93" t="s">
        <v>20943</v>
      </c>
      <c r="K18016" s="93" t="s">
        <v>9089</v>
      </c>
      <c r="L18016" s="14">
        <f>AND(vyberHrace&lt;&gt;"",ISNUMBER(SEARCH(vyberHrace,$B18016)))</f>
      </c>
      <c r="M18016" s="14">
        <f>AND($I18016=MID(kododd,1,2),$J18016=MID(kododd,3,3))</f>
      </c>
    </row>
    <row r="18017">
      <c r="A18017" s="95">
        <v>63910</v>
      </c>
      <c r="B18017" s="93" t="s">
        <v>30118</v>
      </c>
      <c r="C18017" s="93" t="s">
        <v>1411</v>
      </c>
      <c r="D18017" s="95">
        <v>80445</v>
      </c>
      <c r="E18017" s="95">
        <v>80445</v>
      </c>
      <c r="G18017" s="95">
        <v>250</v>
      </c>
      <c r="H18017" s="93" t="s">
        <v>8976</v>
      </c>
      <c r="I18017" s="93" t="s">
        <v>23896</v>
      </c>
      <c r="J18017" s="93" t="s">
        <v>20935</v>
      </c>
      <c r="K18017" s="93" t="s">
        <v>23916</v>
      </c>
      <c r="L18017" s="14">
        <f>AND(vyberHrace&lt;&gt;"",ISNUMBER(SEARCH(vyberHrace,$B18017)))</f>
      </c>
      <c r="M18017" s="14">
        <f>AND($I18017=MID(kododd,1,2),$J18017=MID(kododd,3,3))</f>
      </c>
    </row>
    <row r="18018">
      <c r="A18018" s="95">
        <v>16319</v>
      </c>
      <c r="B18018" s="93" t="s">
        <v>17899</v>
      </c>
      <c r="C18018" s="93" t="s">
        <v>1434</v>
      </c>
      <c r="D18018" s="95">
        <v>1407</v>
      </c>
      <c r="E18018" s="95">
        <v>1666</v>
      </c>
      <c r="F18018" s="95">
        <v>23746696</v>
      </c>
      <c r="G18018" s="95">
        <v>250</v>
      </c>
      <c r="H18018" s="93" t="s">
        <v>8976</v>
      </c>
      <c r="I18018" s="93" t="s">
        <v>23896</v>
      </c>
      <c r="J18018" s="93" t="s">
        <v>20848</v>
      </c>
      <c r="K18018" s="93" t="s">
        <v>1502</v>
      </c>
      <c r="L18018" s="14">
        <f>AND(vyberHrace&lt;&gt;"",ISNUMBER(SEARCH(vyberHrace,$B18018)))</f>
      </c>
      <c r="M18018" s="14">
        <f>AND($I18018=MID(kododd,1,2),$J18018=MID(kododd,3,3))</f>
      </c>
    </row>
    <row r="18019">
      <c r="A18019" s="95">
        <v>63180</v>
      </c>
      <c r="B18019" s="93" t="s">
        <v>29440</v>
      </c>
      <c r="C18019" s="93" t="s">
        <v>1422</v>
      </c>
      <c r="G18019" s="95">
        <v>250</v>
      </c>
      <c r="H18019" s="93" t="s">
        <v>8976</v>
      </c>
      <c r="I18019" s="93" t="s">
        <v>23896</v>
      </c>
      <c r="J18019" s="93" t="s">
        <v>20911</v>
      </c>
      <c r="K18019" s="93" t="s">
        <v>26144</v>
      </c>
      <c r="L18019" s="14">
        <f>AND(vyberHrace&lt;&gt;"",ISNUMBER(SEARCH(vyberHrace,$B18019)))</f>
      </c>
      <c r="M18019" s="14">
        <f>AND($I18019=MID(kododd,1,2),$J18019=MID(kododd,3,3))</f>
      </c>
    </row>
    <row r="18020">
      <c r="A18020" s="95">
        <v>49861</v>
      </c>
      <c r="B18020" s="93" t="s">
        <v>18020</v>
      </c>
      <c r="C18020" s="93" t="s">
        <v>1408</v>
      </c>
      <c r="D18020" s="95">
        <v>1116</v>
      </c>
      <c r="E18020" s="95">
        <v>1550</v>
      </c>
      <c r="F18020" s="95">
        <v>23775394</v>
      </c>
      <c r="G18020" s="95">
        <v>500</v>
      </c>
      <c r="H18020" s="93" t="s">
        <v>8976</v>
      </c>
      <c r="I18020" s="93" t="s">
        <v>23896</v>
      </c>
      <c r="J18020" s="93" t="s">
        <v>23412</v>
      </c>
      <c r="K18020" s="93" t="s">
        <v>21367</v>
      </c>
      <c r="L18020" s="14">
        <f>AND(vyberHrace&lt;&gt;"",ISNUMBER(SEARCH(vyberHrace,$B18020)))</f>
      </c>
      <c r="M18020" s="14">
        <f>AND($I18020=MID(kododd,1,2),$J18020=MID(kododd,3,3))</f>
      </c>
    </row>
    <row r="18021">
      <c r="A18021" s="95">
        <v>2067</v>
      </c>
      <c r="B18021" s="93" t="s">
        <v>15695</v>
      </c>
      <c r="C18021" s="93" t="s">
        <v>1437</v>
      </c>
      <c r="D18021" s="95">
        <v>2315</v>
      </c>
      <c r="E18021" s="95">
        <v>2330</v>
      </c>
      <c r="F18021" s="95">
        <v>308340</v>
      </c>
      <c r="G18021" s="95">
        <v>250</v>
      </c>
      <c r="H18021" s="93" t="s">
        <v>8976</v>
      </c>
      <c r="I18021" s="93" t="s">
        <v>23896</v>
      </c>
      <c r="J18021" s="93" t="s">
        <v>20927</v>
      </c>
      <c r="K18021" s="93" t="s">
        <v>1501</v>
      </c>
      <c r="L18021" s="14">
        <f>AND(vyberHrace&lt;&gt;"",ISNUMBER(SEARCH(vyberHrace,$B18021)))</f>
      </c>
      <c r="M18021" s="14">
        <f>AND($I18021=MID(kododd,1,2),$J18021=MID(kododd,3,3))</f>
      </c>
    </row>
    <row r="18022">
      <c r="A18022" s="95">
        <v>33652</v>
      </c>
      <c r="B18022" s="93" t="s">
        <v>19166</v>
      </c>
      <c r="C18022" s="93" t="s">
        <v>1415</v>
      </c>
      <c r="D18022" s="95">
        <v>1204</v>
      </c>
      <c r="G18022" s="95">
        <v>250</v>
      </c>
      <c r="H18022" s="93" t="s">
        <v>8976</v>
      </c>
      <c r="I18022" s="93" t="s">
        <v>23896</v>
      </c>
      <c r="J18022" s="93" t="s">
        <v>21001</v>
      </c>
      <c r="K18022" s="93" t="s">
        <v>6547</v>
      </c>
      <c r="L18022" s="14">
        <f>AND(vyberHrace&lt;&gt;"",ISNUMBER(SEARCH(vyberHrace,$B18022)))</f>
      </c>
      <c r="M18022" s="14">
        <f>AND($I18022=MID(kododd,1,2),$J18022=MID(kododd,3,3))</f>
      </c>
    </row>
    <row r="18023">
      <c r="A18023" s="95">
        <v>58722</v>
      </c>
      <c r="B18023" s="93" t="s">
        <v>25203</v>
      </c>
      <c r="C18023" s="93" t="s">
        <v>1402</v>
      </c>
      <c r="G18023" s="95">
        <v>250</v>
      </c>
      <c r="H18023" s="93" t="s">
        <v>8976</v>
      </c>
      <c r="I18023" s="93" t="s">
        <v>23896</v>
      </c>
      <c r="J18023" s="93" t="s">
        <v>20884</v>
      </c>
      <c r="K18023" s="93" t="s">
        <v>6876</v>
      </c>
      <c r="L18023" s="14">
        <f>AND(vyberHrace&lt;&gt;"",ISNUMBER(SEARCH(vyberHrace,$B18023)))</f>
      </c>
      <c r="M18023" s="14">
        <f>AND($I18023=MID(kododd,1,2),$J18023=MID(kododd,3,3))</f>
      </c>
    </row>
    <row r="18024">
      <c r="A18024" s="95">
        <v>5041</v>
      </c>
      <c r="B18024" s="93" t="s">
        <v>19169</v>
      </c>
      <c r="C18024" s="93" t="s">
        <v>1415</v>
      </c>
      <c r="D18024" s="95">
        <v>1878</v>
      </c>
      <c r="E18024" s="95">
        <v>1924</v>
      </c>
      <c r="F18024" s="95">
        <v>325880</v>
      </c>
      <c r="G18024" s="95">
        <v>250</v>
      </c>
      <c r="H18024" s="93" t="s">
        <v>8976</v>
      </c>
      <c r="I18024" s="93" t="s">
        <v>23896</v>
      </c>
      <c r="J18024" s="93" t="s">
        <v>20915</v>
      </c>
      <c r="K18024" s="93" t="s">
        <v>26150</v>
      </c>
      <c r="L18024" s="14">
        <f>AND(vyberHrace&lt;&gt;"",ISNUMBER(SEARCH(vyberHrace,$B18024)))</f>
      </c>
      <c r="M18024" s="14">
        <f>AND($I18024=MID(kododd,1,2),$J18024=MID(kododd,3,3))</f>
      </c>
    </row>
    <row r="18025">
      <c r="A18025" s="95">
        <v>5154</v>
      </c>
      <c r="B18025" s="93" t="s">
        <v>19170</v>
      </c>
      <c r="C18025" s="93" t="s">
        <v>1407</v>
      </c>
      <c r="D18025" s="95">
        <v>1949</v>
      </c>
      <c r="E18025" s="95">
        <v>1944</v>
      </c>
      <c r="F18025" s="95">
        <v>344397</v>
      </c>
      <c r="G18025" s="95">
        <v>250</v>
      </c>
      <c r="H18025" s="93" t="s">
        <v>8976</v>
      </c>
      <c r="I18025" s="93" t="s">
        <v>23896</v>
      </c>
      <c r="J18025" s="93" t="s">
        <v>20855</v>
      </c>
      <c r="K18025" s="93" t="s">
        <v>6857</v>
      </c>
      <c r="L18025" s="14">
        <f>AND(vyberHrace&lt;&gt;"",ISNUMBER(SEARCH(vyberHrace,$B18025)))</f>
      </c>
      <c r="M18025" s="14">
        <f>AND($I18025=MID(kododd,1,2),$J18025=MID(kododd,3,3))</f>
      </c>
    </row>
    <row r="18026">
      <c r="A18026" s="95">
        <v>31420</v>
      </c>
      <c r="B18026" s="93" t="s">
        <v>19170</v>
      </c>
      <c r="C18026" s="93" t="s">
        <v>1429</v>
      </c>
      <c r="D18026" s="95">
        <v>1844</v>
      </c>
      <c r="G18026" s="95">
        <v>0</v>
      </c>
      <c r="H18026" s="93" t="s">
        <v>8976</v>
      </c>
      <c r="I18026" s="93" t="s">
        <v>23896</v>
      </c>
      <c r="J18026" s="93" t="s">
        <v>20984</v>
      </c>
      <c r="K18026" s="93" t="s">
        <v>5004</v>
      </c>
      <c r="L18026" s="14">
        <f>AND(vyberHrace&lt;&gt;"",ISNUMBER(SEARCH(vyberHrace,$B18026)))</f>
      </c>
      <c r="M18026" s="14">
        <f>AND($I18026=MID(kododd,1,2),$J18026=MID(kododd,3,3))</f>
      </c>
    </row>
    <row r="18027">
      <c r="A18027" s="95">
        <v>20386</v>
      </c>
      <c r="B18027" s="93" t="s">
        <v>19171</v>
      </c>
      <c r="C18027" s="93" t="s">
        <v>1430</v>
      </c>
      <c r="D18027" s="95">
        <v>1162</v>
      </c>
      <c r="G18027" s="95">
        <v>0</v>
      </c>
      <c r="H18027" s="93" t="s">
        <v>8976</v>
      </c>
      <c r="I18027" s="93" t="s">
        <v>23896</v>
      </c>
      <c r="J18027" s="93" t="s">
        <v>20984</v>
      </c>
      <c r="K18027" s="93" t="s">
        <v>5004</v>
      </c>
      <c r="L18027" s="14">
        <f>AND(vyberHrace&lt;&gt;"",ISNUMBER(SEARCH(vyberHrace,$B18027)))</f>
      </c>
      <c r="M18027" s="14">
        <f>AND($I18027=MID(kododd,1,2),$J18027=MID(kododd,3,3))</f>
      </c>
    </row>
    <row r="18028">
      <c r="A18028" s="95">
        <v>56942</v>
      </c>
      <c r="B18028" s="93" t="s">
        <v>22715</v>
      </c>
      <c r="C18028" s="93" t="s">
        <v>1450</v>
      </c>
      <c r="D18028" s="95">
        <v>1078</v>
      </c>
      <c r="E18028" s="95">
        <v>1471</v>
      </c>
      <c r="F18028" s="95">
        <v>23784059</v>
      </c>
      <c r="G18028" s="95">
        <v>250</v>
      </c>
      <c r="H18028" s="93" t="s">
        <v>8976</v>
      </c>
      <c r="I18028" s="93" t="s">
        <v>23896</v>
      </c>
      <c r="J18028" s="93" t="s">
        <v>20874</v>
      </c>
      <c r="K18028" s="93" t="s">
        <v>1964</v>
      </c>
      <c r="L18028" s="14">
        <f>AND(vyberHrace&lt;&gt;"",ISNUMBER(SEARCH(vyberHrace,$B18028)))</f>
      </c>
      <c r="M18028" s="14">
        <f>AND($I18028=MID(kododd,1,2),$J18028=MID(kododd,3,3))</f>
      </c>
    </row>
    <row r="18029">
      <c r="A18029" s="95">
        <v>14792</v>
      </c>
      <c r="B18029" s="93" t="s">
        <v>17339</v>
      </c>
      <c r="C18029" s="93" t="s">
        <v>1457</v>
      </c>
      <c r="D18029" s="95">
        <v>1857</v>
      </c>
      <c r="E18029" s="95">
        <v>1902</v>
      </c>
      <c r="F18029" s="95">
        <v>306410</v>
      </c>
      <c r="G18029" s="95">
        <v>250</v>
      </c>
      <c r="H18029" s="93" t="s">
        <v>8976</v>
      </c>
      <c r="I18029" s="93" t="s">
        <v>23896</v>
      </c>
      <c r="J18029" s="93" t="s">
        <v>20979</v>
      </c>
      <c r="K18029" s="93" t="s">
        <v>7806</v>
      </c>
      <c r="L18029" s="14">
        <f>AND(vyberHrace&lt;&gt;"",ISNUMBER(SEARCH(vyberHrace,$B18029)))</f>
      </c>
      <c r="M18029" s="14">
        <f>AND($I18029=MID(kododd,1,2),$J18029=MID(kododd,3,3))</f>
      </c>
    </row>
    <row r="18030">
      <c r="A18030" s="95">
        <v>7503</v>
      </c>
      <c r="B18030" s="93" t="s">
        <v>10542</v>
      </c>
      <c r="C18030" s="93" t="s">
        <v>1437</v>
      </c>
      <c r="D18030" s="95">
        <v>1873</v>
      </c>
      <c r="E18030" s="95">
        <v>1959</v>
      </c>
      <c r="F18030" s="95">
        <v>325341</v>
      </c>
      <c r="G18030" s="95">
        <v>250</v>
      </c>
      <c r="H18030" s="93" t="s">
        <v>8976</v>
      </c>
      <c r="I18030" s="93" t="s">
        <v>23896</v>
      </c>
      <c r="J18030" s="93" t="s">
        <v>20856</v>
      </c>
      <c r="K18030" s="93" t="s">
        <v>6885</v>
      </c>
      <c r="L18030" s="14">
        <f>AND(vyberHrace&lt;&gt;"",ISNUMBER(SEARCH(vyberHrace,$B18030)))</f>
      </c>
      <c r="M18030" s="14">
        <f>AND($I18030=MID(kododd,1,2),$J18030=MID(kododd,3,3))</f>
      </c>
    </row>
    <row r="18031">
      <c r="A18031" s="95">
        <v>3721</v>
      </c>
      <c r="B18031" s="93" t="s">
        <v>10575</v>
      </c>
      <c r="C18031" s="93" t="s">
        <v>1465</v>
      </c>
      <c r="D18031" s="95">
        <v>1733</v>
      </c>
      <c r="E18031" s="95">
        <v>1822</v>
      </c>
      <c r="F18031" s="95">
        <v>322350</v>
      </c>
      <c r="G18031" s="95">
        <v>250</v>
      </c>
      <c r="H18031" s="93" t="s">
        <v>8976</v>
      </c>
      <c r="I18031" s="93" t="s">
        <v>23896</v>
      </c>
      <c r="J18031" s="93" t="s">
        <v>20864</v>
      </c>
      <c r="K18031" s="93" t="s">
        <v>26135</v>
      </c>
      <c r="L18031" s="14">
        <f>AND(vyberHrace&lt;&gt;"",ISNUMBER(SEARCH(vyberHrace,$B18031)))</f>
      </c>
      <c r="M18031" s="14">
        <f>AND($I18031=MID(kododd,1,2),$J18031=MID(kododd,3,3))</f>
      </c>
    </row>
    <row r="18032">
      <c r="A18032" s="95">
        <v>62278</v>
      </c>
      <c r="B18032" s="93" t="s">
        <v>28458</v>
      </c>
      <c r="C18032" s="93" t="s">
        <v>24215</v>
      </c>
      <c r="G18032" s="95">
        <v>250</v>
      </c>
      <c r="H18032" s="93" t="s">
        <v>8976</v>
      </c>
      <c r="I18032" s="93" t="s">
        <v>23896</v>
      </c>
      <c r="J18032" s="93" t="s">
        <v>20935</v>
      </c>
      <c r="K18032" s="93" t="s">
        <v>23916</v>
      </c>
      <c r="L18032" s="14">
        <f>AND(vyberHrace&lt;&gt;"",ISNUMBER(SEARCH(vyberHrace,$B18032)))</f>
      </c>
      <c r="M18032" s="14">
        <f>AND($I18032=MID(kododd,1,2),$J18032=MID(kododd,3,3))</f>
      </c>
    </row>
    <row r="18033">
      <c r="A18033" s="95">
        <v>7105</v>
      </c>
      <c r="B18033" s="93" t="s">
        <v>10592</v>
      </c>
      <c r="C18033" s="93" t="s">
        <v>1446</v>
      </c>
      <c r="D18033" s="95">
        <v>1908</v>
      </c>
      <c r="E18033" s="95">
        <v>1999</v>
      </c>
      <c r="F18033" s="95">
        <v>357456</v>
      </c>
      <c r="G18033" s="95">
        <v>250</v>
      </c>
      <c r="H18033" s="93" t="s">
        <v>8976</v>
      </c>
      <c r="I18033" s="93" t="s">
        <v>23896</v>
      </c>
      <c r="J18033" s="93" t="s">
        <v>20864</v>
      </c>
      <c r="K18033" s="93" t="s">
        <v>26135</v>
      </c>
      <c r="L18033" s="14">
        <f>AND(vyberHrace&lt;&gt;"",ISNUMBER(SEARCH(vyberHrace,$B18033)))</f>
      </c>
      <c r="M18033" s="14">
        <f>AND($I18033=MID(kododd,1,2),$J18033=MID(kododd,3,3))</f>
      </c>
    </row>
    <row r="18034">
      <c r="A18034" s="95">
        <v>51231</v>
      </c>
      <c r="B18034" s="93" t="s">
        <v>10592</v>
      </c>
      <c r="C18034" s="93" t="s">
        <v>1416</v>
      </c>
      <c r="D18034" s="95">
        <v>1785</v>
      </c>
      <c r="E18034" s="95">
        <v>1855</v>
      </c>
      <c r="F18034" s="95">
        <v>23760362</v>
      </c>
      <c r="G18034" s="95">
        <v>250</v>
      </c>
      <c r="H18034" s="93" t="s">
        <v>8976</v>
      </c>
      <c r="I18034" s="93" t="s">
        <v>23896</v>
      </c>
      <c r="J18034" s="93" t="s">
        <v>20864</v>
      </c>
      <c r="K18034" s="93" t="s">
        <v>26135</v>
      </c>
      <c r="L18034" s="14">
        <f>AND(vyberHrace&lt;&gt;"",ISNUMBER(SEARCH(vyberHrace,$B18034)))</f>
      </c>
      <c r="M18034" s="14">
        <f>AND($I18034=MID(kododd,1,2),$J18034=MID(kododd,3,3))</f>
      </c>
    </row>
    <row r="18035">
      <c r="A18035" s="95">
        <v>43961</v>
      </c>
      <c r="B18035" s="93" t="s">
        <v>10596</v>
      </c>
      <c r="C18035" s="93" t="s">
        <v>1410</v>
      </c>
      <c r="D18035" s="95">
        <v>1807</v>
      </c>
      <c r="E18035" s="95">
        <v>1876</v>
      </c>
      <c r="F18035" s="95">
        <v>23710128</v>
      </c>
      <c r="G18035" s="95">
        <v>250</v>
      </c>
      <c r="H18035" s="93" t="s">
        <v>8976</v>
      </c>
      <c r="I18035" s="93" t="s">
        <v>23896</v>
      </c>
      <c r="J18035" s="93" t="s">
        <v>20975</v>
      </c>
      <c r="K18035" s="93" t="s">
        <v>4922</v>
      </c>
      <c r="L18035" s="14">
        <f>AND(vyberHrace&lt;&gt;"",ISNUMBER(SEARCH(vyberHrace,$B18035)))</f>
      </c>
      <c r="M18035" s="14">
        <f>AND($I18035=MID(kododd,1,2),$J18035=MID(kododd,3,3))</f>
      </c>
    </row>
    <row r="18036">
      <c r="A18036" s="95">
        <v>3316</v>
      </c>
      <c r="B18036" s="93" t="s">
        <v>10618</v>
      </c>
      <c r="C18036" s="93" t="s">
        <v>1443</v>
      </c>
      <c r="D18036" s="95">
        <v>1736</v>
      </c>
      <c r="G18036" s="95">
        <v>250</v>
      </c>
      <c r="H18036" s="93" t="s">
        <v>8976</v>
      </c>
      <c r="I18036" s="93" t="s">
        <v>23896</v>
      </c>
      <c r="J18036" s="93" t="s">
        <v>20876</v>
      </c>
      <c r="K18036" s="93" t="s">
        <v>1965</v>
      </c>
      <c r="L18036" s="14">
        <f>AND(vyberHrace&lt;&gt;"",ISNUMBER(SEARCH(vyberHrace,$B18036)))</f>
      </c>
      <c r="M18036" s="14">
        <f>AND($I18036=MID(kododd,1,2),$J18036=MID(kododd,3,3))</f>
      </c>
    </row>
    <row r="18037">
      <c r="A18037" s="95">
        <v>42162</v>
      </c>
      <c r="B18037" s="93" t="s">
        <v>10749</v>
      </c>
      <c r="C18037" s="93" t="s">
        <v>1400</v>
      </c>
      <c r="D18037" s="95">
        <v>2161</v>
      </c>
      <c r="E18037" s="95">
        <v>2194</v>
      </c>
      <c r="F18037" s="95">
        <v>396630</v>
      </c>
      <c r="G18037" s="95">
        <v>250</v>
      </c>
      <c r="H18037" s="93" t="s">
        <v>8976</v>
      </c>
      <c r="I18037" s="93" t="s">
        <v>23896</v>
      </c>
      <c r="J18037" s="93" t="s">
        <v>20874</v>
      </c>
      <c r="K18037" s="93" t="s">
        <v>1964</v>
      </c>
      <c r="L18037" s="14">
        <f>AND(vyberHrace&lt;&gt;"",ISNUMBER(SEARCH(vyberHrace,$B18037)))</f>
      </c>
      <c r="M18037" s="14">
        <f>AND($I18037=MID(kododd,1,2),$J18037=MID(kododd,3,3))</f>
      </c>
    </row>
    <row r="18038">
      <c r="A18038" s="95">
        <v>62740</v>
      </c>
      <c r="B18038" s="93" t="s">
        <v>29441</v>
      </c>
      <c r="C18038" s="93" t="s">
        <v>1420</v>
      </c>
      <c r="G18038" s="95">
        <v>250</v>
      </c>
      <c r="H18038" s="93" t="s">
        <v>8976</v>
      </c>
      <c r="I18038" s="93" t="s">
        <v>23896</v>
      </c>
      <c r="J18038" s="93" t="s">
        <v>20897</v>
      </c>
      <c r="K18038" s="93" t="s">
        <v>5617</v>
      </c>
      <c r="L18038" s="14">
        <f>AND(vyberHrace&lt;&gt;"",ISNUMBER(SEARCH(vyberHrace,$B18038)))</f>
      </c>
      <c r="M18038" s="14">
        <f>AND($I18038=MID(kododd,1,2),$J18038=MID(kododd,3,3))</f>
      </c>
    </row>
    <row r="18039">
      <c r="A18039" s="95">
        <v>54345</v>
      </c>
      <c r="B18039" s="93" t="s">
        <v>829</v>
      </c>
      <c r="C18039" s="93" t="s">
        <v>3255</v>
      </c>
      <c r="D18039" s="95">
        <v>1102</v>
      </c>
      <c r="F18039" s="95">
        <v>23784695</v>
      </c>
      <c r="G18039" s="95">
        <v>250</v>
      </c>
      <c r="H18039" s="93" t="s">
        <v>8976</v>
      </c>
      <c r="I18039" s="93" t="s">
        <v>23896</v>
      </c>
      <c r="J18039" s="93" t="s">
        <v>20934</v>
      </c>
      <c r="K18039" s="93" t="s">
        <v>5663</v>
      </c>
      <c r="L18039" s="14">
        <f>AND(vyberHrace&lt;&gt;"",ISNUMBER(SEARCH(vyberHrace,$B18039)))</f>
      </c>
      <c r="M18039" s="14">
        <f>AND($I18039=MID(kododd,1,2),$J18039=MID(kododd,3,3))</f>
      </c>
    </row>
    <row r="18040">
      <c r="A18040" s="95">
        <v>61256</v>
      </c>
      <c r="B18040" s="93" t="s">
        <v>12970</v>
      </c>
      <c r="C18040" s="93" t="s">
        <v>1486</v>
      </c>
      <c r="G18040" s="95">
        <v>250</v>
      </c>
      <c r="H18040" s="93" t="s">
        <v>8976</v>
      </c>
      <c r="I18040" s="93" t="s">
        <v>23896</v>
      </c>
      <c r="J18040" s="93" t="s">
        <v>20856</v>
      </c>
      <c r="K18040" s="93" t="s">
        <v>6885</v>
      </c>
      <c r="L18040" s="14">
        <f>AND(vyberHrace&lt;&gt;"",ISNUMBER(SEARCH(vyberHrace,$B18040)))</f>
      </c>
      <c r="M18040" s="14">
        <f>AND($I18040=MID(kododd,1,2),$J18040=MID(kododd,3,3))</f>
      </c>
    </row>
    <row r="18041">
      <c r="A18041" s="95">
        <v>32804</v>
      </c>
      <c r="B18041" s="93" t="s">
        <v>12733</v>
      </c>
      <c r="C18041" s="93" t="s">
        <v>1417</v>
      </c>
      <c r="D18041" s="95">
        <v>1493</v>
      </c>
      <c r="G18041" s="95">
        <v>250</v>
      </c>
      <c r="H18041" s="93" t="s">
        <v>8976</v>
      </c>
      <c r="I18041" s="93" t="s">
        <v>23896</v>
      </c>
      <c r="J18041" s="93" t="s">
        <v>20857</v>
      </c>
      <c r="K18041" s="93" t="s">
        <v>6756</v>
      </c>
      <c r="L18041" s="14">
        <f>AND(vyberHrace&lt;&gt;"",ISNUMBER(SEARCH(vyberHrace,$B18041)))</f>
      </c>
      <c r="M18041" s="14">
        <f>AND($I18041=MID(kododd,1,2),$J18041=MID(kododd,3,3))</f>
      </c>
    </row>
    <row r="18042">
      <c r="A18042" s="95">
        <v>60405</v>
      </c>
      <c r="B18042" s="93" t="s">
        <v>26848</v>
      </c>
      <c r="C18042" s="93" t="s">
        <v>1411</v>
      </c>
      <c r="G18042" s="95">
        <v>250</v>
      </c>
      <c r="H18042" s="93" t="s">
        <v>8976</v>
      </c>
      <c r="I18042" s="93" t="s">
        <v>23896</v>
      </c>
      <c r="J18042" s="93" t="s">
        <v>20875</v>
      </c>
      <c r="K18042" s="93" t="s">
        <v>5609</v>
      </c>
      <c r="L18042" s="14">
        <f>AND(vyberHrace&lt;&gt;"",ISNUMBER(SEARCH(vyberHrace,$B18042)))</f>
      </c>
      <c r="M18042" s="14">
        <f>AND($I18042=MID(kododd,1,2),$J18042=MID(kododd,3,3))</f>
      </c>
    </row>
    <row r="18043">
      <c r="A18043" s="95">
        <v>45447</v>
      </c>
      <c r="B18043" s="93" t="s">
        <v>12864</v>
      </c>
      <c r="C18043" s="93" t="s">
        <v>1419</v>
      </c>
      <c r="G18043" s="95">
        <v>0</v>
      </c>
      <c r="H18043" s="93" t="s">
        <v>8976</v>
      </c>
      <c r="I18043" s="93" t="s">
        <v>23896</v>
      </c>
      <c r="J18043" s="93" t="s">
        <v>20954</v>
      </c>
      <c r="K18043" s="93" t="s">
        <v>133</v>
      </c>
      <c r="L18043" s="14">
        <f>AND(vyberHrace&lt;&gt;"",ISNUMBER(SEARCH(vyberHrace,$B18043)))</f>
      </c>
      <c r="M18043" s="14">
        <f>AND($I18043=MID(kododd,1,2),$J18043=MID(kododd,3,3))</f>
      </c>
    </row>
    <row r="18044">
      <c r="A18044" s="95">
        <v>38186</v>
      </c>
      <c r="B18044" s="93" t="s">
        <v>15214</v>
      </c>
      <c r="C18044" s="93" t="s">
        <v>1409</v>
      </c>
      <c r="G18044" s="95">
        <v>0</v>
      </c>
      <c r="H18044" s="93" t="s">
        <v>8976</v>
      </c>
      <c r="I18044" s="93" t="s">
        <v>23896</v>
      </c>
      <c r="J18044" s="93" t="s">
        <v>20895</v>
      </c>
      <c r="K18044" s="93" t="s">
        <v>6043</v>
      </c>
      <c r="L18044" s="14">
        <f>AND(vyberHrace&lt;&gt;"",ISNUMBER(SEARCH(vyberHrace,$B18044)))</f>
      </c>
      <c r="M18044" s="14">
        <f>AND($I18044=MID(kododd,1,2),$J18044=MID(kododd,3,3))</f>
      </c>
    </row>
    <row r="18045">
      <c r="A18045" s="95">
        <v>43400</v>
      </c>
      <c r="B18045" s="93" t="s">
        <v>15215</v>
      </c>
      <c r="C18045" s="93" t="s">
        <v>1419</v>
      </c>
      <c r="G18045" s="95">
        <v>0</v>
      </c>
      <c r="H18045" s="93" t="s">
        <v>8976</v>
      </c>
      <c r="I18045" s="93" t="s">
        <v>23896</v>
      </c>
      <c r="J18045" s="93" t="s">
        <v>20895</v>
      </c>
      <c r="K18045" s="93" t="s">
        <v>6043</v>
      </c>
      <c r="L18045" s="14">
        <f>AND(vyberHrace&lt;&gt;"",ISNUMBER(SEARCH(vyberHrace,$B18045)))</f>
      </c>
      <c r="M18045" s="14">
        <f>AND($I18045=MID(kododd,1,2),$J18045=MID(kododd,3,3))</f>
      </c>
    </row>
    <row r="18046">
      <c r="A18046" s="95">
        <v>50127</v>
      </c>
      <c r="B18046" s="93" t="s">
        <v>15221</v>
      </c>
      <c r="C18046" s="93" t="s">
        <v>1475</v>
      </c>
      <c r="G18046" s="95">
        <v>0</v>
      </c>
      <c r="H18046" s="93" t="s">
        <v>8976</v>
      </c>
      <c r="I18046" s="93" t="s">
        <v>23896</v>
      </c>
      <c r="J18046" s="93" t="s">
        <v>20864</v>
      </c>
      <c r="K18046" s="93" t="s">
        <v>26135</v>
      </c>
      <c r="L18046" s="14">
        <f>AND(vyberHrace&lt;&gt;"",ISNUMBER(SEARCH(vyberHrace,$B18046)))</f>
      </c>
      <c r="M18046" s="14">
        <f>AND($I18046=MID(kododd,1,2),$J18046=MID(kododd,3,3))</f>
      </c>
    </row>
    <row r="18047">
      <c r="A18047" s="95">
        <v>60452</v>
      </c>
      <c r="B18047" s="93" t="s">
        <v>26890</v>
      </c>
      <c r="C18047" s="93" t="s">
        <v>1450</v>
      </c>
      <c r="G18047" s="95">
        <v>250</v>
      </c>
      <c r="H18047" s="93" t="s">
        <v>8976</v>
      </c>
      <c r="I18047" s="93" t="s">
        <v>23896</v>
      </c>
      <c r="J18047" s="93" t="s">
        <v>23414</v>
      </c>
      <c r="K18047" s="93" t="s">
        <v>21379</v>
      </c>
      <c r="L18047" s="14">
        <f>AND(vyberHrace&lt;&gt;"",ISNUMBER(SEARCH(vyberHrace,$B18047)))</f>
      </c>
      <c r="M18047" s="14">
        <f>AND($I18047=MID(kododd,1,2),$J18047=MID(kododd,3,3))</f>
      </c>
    </row>
    <row r="18048">
      <c r="A18048" s="95">
        <v>2694</v>
      </c>
      <c r="B18048" s="93" t="s">
        <v>15235</v>
      </c>
      <c r="C18048" s="93" t="s">
        <v>1435</v>
      </c>
      <c r="D18048" s="95">
        <v>1737</v>
      </c>
      <c r="G18048" s="95">
        <v>0</v>
      </c>
      <c r="H18048" s="93" t="s">
        <v>8976</v>
      </c>
      <c r="I18048" s="93" t="s">
        <v>23896</v>
      </c>
      <c r="J18048" s="93" t="s">
        <v>20984</v>
      </c>
      <c r="K18048" s="93" t="s">
        <v>5004</v>
      </c>
      <c r="L18048" s="14">
        <f>AND(vyberHrace&lt;&gt;"",ISNUMBER(SEARCH(vyberHrace,$B18048)))</f>
      </c>
      <c r="M18048" s="14">
        <f>AND($I18048=MID(kododd,1,2),$J18048=MID(kododd,3,3))</f>
      </c>
    </row>
    <row r="18049">
      <c r="A18049" s="95">
        <v>25541</v>
      </c>
      <c r="B18049" s="93" t="s">
        <v>15242</v>
      </c>
      <c r="C18049" s="93" t="s">
        <v>1442</v>
      </c>
      <c r="D18049" s="95">
        <v>1548</v>
      </c>
      <c r="E18049" s="95">
        <v>1780</v>
      </c>
      <c r="F18049" s="95">
        <v>23758279</v>
      </c>
      <c r="G18049" s="95">
        <v>250</v>
      </c>
      <c r="H18049" s="93" t="s">
        <v>8976</v>
      </c>
      <c r="I18049" s="93" t="s">
        <v>23896</v>
      </c>
      <c r="J18049" s="93" t="s">
        <v>20997</v>
      </c>
      <c r="K18049" s="93" t="s">
        <v>7827</v>
      </c>
      <c r="L18049" s="14">
        <f>AND(vyberHrace&lt;&gt;"",ISNUMBER(SEARCH(vyberHrace,$B18049)))</f>
      </c>
      <c r="M18049" s="14">
        <f>AND($I18049=MID(kododd,1,2),$J18049=MID(kododd,3,3))</f>
      </c>
    </row>
    <row r="18050">
      <c r="A18050" s="95">
        <v>43203</v>
      </c>
      <c r="B18050" s="93" t="s">
        <v>15242</v>
      </c>
      <c r="C18050" s="93" t="s">
        <v>1410</v>
      </c>
      <c r="D18050" s="95">
        <v>1127</v>
      </c>
      <c r="G18050" s="95">
        <v>0</v>
      </c>
      <c r="H18050" s="93" t="s">
        <v>8976</v>
      </c>
      <c r="I18050" s="93" t="s">
        <v>23896</v>
      </c>
      <c r="J18050" s="93" t="s">
        <v>20997</v>
      </c>
      <c r="K18050" s="93" t="s">
        <v>7827</v>
      </c>
      <c r="L18050" s="14">
        <f>AND(vyberHrace&lt;&gt;"",ISNUMBER(SEARCH(vyberHrace,$B18050)))</f>
      </c>
      <c r="M18050" s="14">
        <f>AND($I18050=MID(kododd,1,2),$J18050=MID(kododd,3,3))</f>
      </c>
    </row>
    <row r="18051">
      <c r="A18051" s="95">
        <v>43204</v>
      </c>
      <c r="B18051" s="93" t="s">
        <v>15243</v>
      </c>
      <c r="C18051" s="93" t="s">
        <v>1408</v>
      </c>
      <c r="D18051" s="95">
        <v>1059</v>
      </c>
      <c r="G18051" s="95">
        <v>0</v>
      </c>
      <c r="H18051" s="93" t="s">
        <v>8976</v>
      </c>
      <c r="I18051" s="93" t="s">
        <v>23896</v>
      </c>
      <c r="J18051" s="93" t="s">
        <v>20997</v>
      </c>
      <c r="K18051" s="93" t="s">
        <v>7827</v>
      </c>
      <c r="L18051" s="14">
        <f>AND(vyberHrace&lt;&gt;"",ISNUMBER(SEARCH(vyberHrace,$B18051)))</f>
      </c>
      <c r="M18051" s="14">
        <f>AND($I18051=MID(kododd,1,2),$J18051=MID(kododd,3,3))</f>
      </c>
    </row>
    <row r="18052">
      <c r="A18052" s="95">
        <v>29076</v>
      </c>
      <c r="B18052" s="93" t="s">
        <v>13048</v>
      </c>
      <c r="C18052" s="93" t="s">
        <v>1437</v>
      </c>
      <c r="D18052" s="95">
        <v>1523</v>
      </c>
      <c r="G18052" s="95">
        <v>250</v>
      </c>
      <c r="H18052" s="93" t="s">
        <v>8976</v>
      </c>
      <c r="I18052" s="93" t="s">
        <v>23896</v>
      </c>
      <c r="J18052" s="93" t="s">
        <v>21001</v>
      </c>
      <c r="K18052" s="93" t="s">
        <v>6547</v>
      </c>
      <c r="L18052" s="14">
        <f>AND(vyberHrace&lt;&gt;"",ISNUMBER(SEARCH(vyberHrace,$B18052)))</f>
      </c>
      <c r="M18052" s="14">
        <f>AND($I18052=MID(kododd,1,2),$J18052=MID(kododd,3,3))</f>
      </c>
    </row>
    <row r="18053">
      <c r="A18053" s="95">
        <v>5596</v>
      </c>
      <c r="B18053" s="93" t="s">
        <v>13054</v>
      </c>
      <c r="C18053" s="93" t="s">
        <v>1401</v>
      </c>
      <c r="D18053" s="95">
        <v>1576</v>
      </c>
      <c r="F18053" s="95">
        <v>23797606</v>
      </c>
      <c r="G18053" s="95">
        <v>250</v>
      </c>
      <c r="H18053" s="93" t="s">
        <v>8976</v>
      </c>
      <c r="I18053" s="93" t="s">
        <v>23896</v>
      </c>
      <c r="J18053" s="93" t="s">
        <v>20915</v>
      </c>
      <c r="K18053" s="93" t="s">
        <v>26150</v>
      </c>
      <c r="L18053" s="14">
        <f>AND(vyberHrace&lt;&gt;"",ISNUMBER(SEARCH(vyberHrace,$B18053)))</f>
      </c>
      <c r="M18053" s="14">
        <f>AND($I18053=MID(kododd,1,2),$J18053=MID(kododd,3,3))</f>
      </c>
    </row>
    <row r="18054">
      <c r="A18054" s="95">
        <v>3885</v>
      </c>
      <c r="B18054" s="93" t="s">
        <v>15391</v>
      </c>
      <c r="C18054" s="93" t="s">
        <v>1449</v>
      </c>
      <c r="D18054" s="95">
        <v>1640</v>
      </c>
      <c r="G18054" s="95">
        <v>250</v>
      </c>
      <c r="H18054" s="93" t="s">
        <v>8976</v>
      </c>
      <c r="I18054" s="93" t="s">
        <v>23896</v>
      </c>
      <c r="J18054" s="93" t="s">
        <v>20857</v>
      </c>
      <c r="K18054" s="93" t="s">
        <v>6756</v>
      </c>
      <c r="L18054" s="14">
        <f>AND(vyberHrace&lt;&gt;"",ISNUMBER(SEARCH(vyberHrace,$B18054)))</f>
      </c>
      <c r="M18054" s="14">
        <f>AND($I18054=MID(kododd,1,2),$J18054=MID(kododd,3,3))</f>
      </c>
    </row>
    <row r="18055">
      <c r="A18055" s="95">
        <v>56454</v>
      </c>
      <c r="B18055" s="93" t="s">
        <v>22859</v>
      </c>
      <c r="C18055" s="93" t="s">
        <v>1450</v>
      </c>
      <c r="G18055" s="95">
        <v>250</v>
      </c>
      <c r="H18055" s="93" t="s">
        <v>8976</v>
      </c>
      <c r="I18055" s="93" t="s">
        <v>23896</v>
      </c>
      <c r="J18055" s="93" t="s">
        <v>20856</v>
      </c>
      <c r="K18055" s="93" t="s">
        <v>6885</v>
      </c>
      <c r="L18055" s="14">
        <f>AND(vyberHrace&lt;&gt;"",ISNUMBER(SEARCH(vyberHrace,$B18055)))</f>
      </c>
      <c r="M18055" s="14">
        <f>AND($I18055=MID(kododd,1,2),$J18055=MID(kododd,3,3))</f>
      </c>
    </row>
    <row r="18056">
      <c r="A18056" s="95">
        <v>13280</v>
      </c>
      <c r="B18056" s="93" t="s">
        <v>15396</v>
      </c>
      <c r="C18056" s="93" t="s">
        <v>1452</v>
      </c>
      <c r="D18056" s="95">
        <v>1721</v>
      </c>
      <c r="E18056" s="95">
        <v>1731</v>
      </c>
      <c r="F18056" s="95">
        <v>376558</v>
      </c>
      <c r="G18056" s="95">
        <v>250</v>
      </c>
      <c r="H18056" s="93" t="s">
        <v>8976</v>
      </c>
      <c r="I18056" s="93" t="s">
        <v>23896</v>
      </c>
      <c r="J18056" s="93" t="s">
        <v>20924</v>
      </c>
      <c r="K18056" s="93" t="s">
        <v>6896</v>
      </c>
      <c r="L18056" s="14">
        <f>AND(vyberHrace&lt;&gt;"",ISNUMBER(SEARCH(vyberHrace,$B18056)))</f>
      </c>
      <c r="M18056" s="14">
        <f>AND($I18056=MID(kododd,1,2),$J18056=MID(kododd,3,3))</f>
      </c>
    </row>
    <row r="18057">
      <c r="A18057" s="95">
        <v>3224</v>
      </c>
      <c r="B18057" s="93" t="s">
        <v>15401</v>
      </c>
      <c r="C18057" s="93" t="s">
        <v>1466</v>
      </c>
      <c r="D18057" s="95">
        <v>1641</v>
      </c>
      <c r="E18057" s="95">
        <v>1821</v>
      </c>
      <c r="F18057" s="95">
        <v>372269</v>
      </c>
      <c r="G18057" s="95">
        <v>250</v>
      </c>
      <c r="H18057" s="93" t="s">
        <v>8976</v>
      </c>
      <c r="I18057" s="93" t="s">
        <v>23896</v>
      </c>
      <c r="J18057" s="93" t="s">
        <v>20961</v>
      </c>
      <c r="K18057" s="93" t="s">
        <v>5583</v>
      </c>
      <c r="L18057" s="14">
        <f>AND(vyberHrace&lt;&gt;"",ISNUMBER(SEARCH(vyberHrace,$B18057)))</f>
      </c>
      <c r="M18057" s="14">
        <f>AND($I18057=MID(kododd,1,2),$J18057=MID(kododd,3,3))</f>
      </c>
    </row>
    <row r="18058">
      <c r="A18058" s="95">
        <v>25487</v>
      </c>
      <c r="B18058" s="93" t="s">
        <v>16483</v>
      </c>
      <c r="C18058" s="93" t="s">
        <v>1461</v>
      </c>
      <c r="D18058" s="95">
        <v>1292</v>
      </c>
      <c r="F18058" s="95">
        <v>23756748</v>
      </c>
      <c r="G18058" s="95">
        <v>250</v>
      </c>
      <c r="H18058" s="93" t="s">
        <v>8976</v>
      </c>
      <c r="I18058" s="93" t="s">
        <v>23896</v>
      </c>
      <c r="J18058" s="93" t="s">
        <v>20962</v>
      </c>
      <c r="K18058" s="93" t="s">
        <v>3831</v>
      </c>
      <c r="L18058" s="14">
        <f>AND(vyberHrace&lt;&gt;"",ISNUMBER(SEARCH(vyberHrace,$B18058)))</f>
      </c>
      <c r="M18058" s="14">
        <f>AND($I18058=MID(kododd,1,2),$J18058=MID(kododd,3,3))</f>
      </c>
    </row>
    <row r="18059">
      <c r="A18059" s="95">
        <v>47024</v>
      </c>
      <c r="B18059" s="93" t="s">
        <v>16486</v>
      </c>
      <c r="C18059" s="93" t="s">
        <v>1402</v>
      </c>
      <c r="G18059" s="95">
        <v>0</v>
      </c>
      <c r="H18059" s="93" t="s">
        <v>8976</v>
      </c>
      <c r="I18059" s="93" t="s">
        <v>23896</v>
      </c>
      <c r="J18059" s="93" t="s">
        <v>20954</v>
      </c>
      <c r="K18059" s="93" t="s">
        <v>133</v>
      </c>
      <c r="L18059" s="14">
        <f>AND(vyberHrace&lt;&gt;"",ISNUMBER(SEARCH(vyberHrace,$B18059)))</f>
      </c>
      <c r="M18059" s="14">
        <f>AND($I18059=MID(kododd,1,2),$J18059=MID(kododd,3,3))</f>
      </c>
    </row>
    <row r="18060">
      <c r="A18060" s="95">
        <v>44218</v>
      </c>
      <c r="B18060" s="93" t="s">
        <v>16488</v>
      </c>
      <c r="C18060" s="93" t="s">
        <v>1408</v>
      </c>
      <c r="D18060" s="95">
        <v>1965</v>
      </c>
      <c r="E18060" s="95">
        <v>1991</v>
      </c>
      <c r="F18060" s="95">
        <v>23717556</v>
      </c>
      <c r="G18060" s="95">
        <v>250</v>
      </c>
      <c r="H18060" s="93" t="s">
        <v>8976</v>
      </c>
      <c r="I18060" s="93" t="s">
        <v>23896</v>
      </c>
      <c r="J18060" s="93" t="s">
        <v>20874</v>
      </c>
      <c r="K18060" s="93" t="s">
        <v>1964</v>
      </c>
      <c r="L18060" s="14">
        <f>AND(vyberHrace&lt;&gt;"",ISNUMBER(SEARCH(vyberHrace,$B18060)))</f>
      </c>
      <c r="M18060" s="14">
        <f>AND($I18060=MID(kododd,1,2),$J18060=MID(kododd,3,3))</f>
      </c>
    </row>
    <row r="18061">
      <c r="A18061" s="95">
        <v>8990</v>
      </c>
      <c r="B18061" s="93" t="s">
        <v>16489</v>
      </c>
      <c r="C18061" s="93" t="s">
        <v>1464</v>
      </c>
      <c r="D18061" s="95">
        <v>2308</v>
      </c>
      <c r="E18061" s="95">
        <v>2330</v>
      </c>
      <c r="F18061" s="95">
        <v>318396</v>
      </c>
      <c r="G18061" s="95">
        <v>250</v>
      </c>
      <c r="H18061" s="93" t="s">
        <v>8976</v>
      </c>
      <c r="I18061" s="93" t="s">
        <v>23896</v>
      </c>
      <c r="J18061" s="93" t="s">
        <v>20927</v>
      </c>
      <c r="K18061" s="93" t="s">
        <v>1501</v>
      </c>
      <c r="L18061" s="14">
        <f>AND(vyberHrace&lt;&gt;"",ISNUMBER(SEARCH(vyberHrace,$B18061)))</f>
      </c>
      <c r="M18061" s="14">
        <f>AND($I18061=MID(kododd,1,2),$J18061=MID(kododd,3,3))</f>
      </c>
    </row>
    <row r="18062">
      <c r="A18062" s="95">
        <v>56884</v>
      </c>
      <c r="B18062" s="93" t="s">
        <v>22670</v>
      </c>
      <c r="C18062" s="93" t="s">
        <v>1450</v>
      </c>
      <c r="F18062" s="95">
        <v>23795190</v>
      </c>
      <c r="G18062" s="95">
        <v>250</v>
      </c>
      <c r="H18062" s="93" t="s">
        <v>8976</v>
      </c>
      <c r="I18062" s="93" t="s">
        <v>23896</v>
      </c>
      <c r="J18062" s="93" t="s">
        <v>20895</v>
      </c>
      <c r="K18062" s="93" t="s">
        <v>6043</v>
      </c>
      <c r="L18062" s="14">
        <f>AND(vyberHrace&lt;&gt;"",ISNUMBER(SEARCH(vyberHrace,$B18062)))</f>
      </c>
      <c r="M18062" s="14">
        <f>AND($I18062=MID(kododd,1,2),$J18062=MID(kododd,3,3))</f>
      </c>
    </row>
    <row r="18063">
      <c r="A18063" s="95">
        <v>55347</v>
      </c>
      <c r="B18063" s="93" t="s">
        <v>22767</v>
      </c>
      <c r="C18063" s="93" t="s">
        <v>1407</v>
      </c>
      <c r="D18063" s="95">
        <v>1296</v>
      </c>
      <c r="F18063" s="95">
        <v>23795204</v>
      </c>
      <c r="G18063" s="95">
        <v>250</v>
      </c>
      <c r="H18063" s="93" t="s">
        <v>8976</v>
      </c>
      <c r="I18063" s="93" t="s">
        <v>23896</v>
      </c>
      <c r="J18063" s="93" t="s">
        <v>20963</v>
      </c>
      <c r="K18063" s="93" t="s">
        <v>8996</v>
      </c>
      <c r="L18063" s="14">
        <f>AND(vyberHrace&lt;&gt;"",ISNUMBER(SEARCH(vyberHrace,$B18063)))</f>
      </c>
      <c r="M18063" s="14">
        <f>AND($I18063=MID(kododd,1,2),$J18063=MID(kododd,3,3))</f>
      </c>
    </row>
    <row r="18064">
      <c r="A18064" s="95">
        <v>273</v>
      </c>
      <c r="B18064" s="93" t="s">
        <v>16496</v>
      </c>
      <c r="C18064" s="93" t="s">
        <v>1430</v>
      </c>
      <c r="D18064" s="95">
        <v>2222</v>
      </c>
      <c r="E18064" s="95">
        <v>2263</v>
      </c>
      <c r="F18064" s="95">
        <v>307106</v>
      </c>
      <c r="G18064" s="95">
        <v>250</v>
      </c>
      <c r="H18064" s="93" t="s">
        <v>8976</v>
      </c>
      <c r="I18064" s="93" t="s">
        <v>23896</v>
      </c>
      <c r="J18064" s="93" t="s">
        <v>20864</v>
      </c>
      <c r="K18064" s="93" t="s">
        <v>26135</v>
      </c>
      <c r="L18064" s="14">
        <f>AND(vyberHrace&lt;&gt;"",ISNUMBER(SEARCH(vyberHrace,$B18064)))</f>
      </c>
      <c r="M18064" s="14">
        <f>AND($I18064=MID(kododd,1,2),$J18064=MID(kododd,3,3))</f>
      </c>
    </row>
    <row r="18065">
      <c r="A18065" s="95">
        <v>49698</v>
      </c>
      <c r="B18065" s="93" t="s">
        <v>13819</v>
      </c>
      <c r="C18065" s="93" t="s">
        <v>1446</v>
      </c>
      <c r="D18065" s="95">
        <v>1529</v>
      </c>
      <c r="E18065" s="95">
        <v>1610</v>
      </c>
      <c r="F18065" s="95">
        <v>23734388</v>
      </c>
      <c r="G18065" s="95">
        <v>250</v>
      </c>
      <c r="H18065" s="93" t="s">
        <v>8976</v>
      </c>
      <c r="I18065" s="93" t="s">
        <v>23896</v>
      </c>
      <c r="J18065" s="93" t="s">
        <v>20895</v>
      </c>
      <c r="K18065" s="93" t="s">
        <v>6043</v>
      </c>
      <c r="L18065" s="14">
        <f>AND(vyberHrace&lt;&gt;"",ISNUMBER(SEARCH(vyberHrace,$B18065)))</f>
      </c>
      <c r="M18065" s="14">
        <f>AND($I18065=MID(kododd,1,2),$J18065=MID(kododd,3,3))</f>
      </c>
    </row>
    <row r="18066">
      <c r="A18066" s="95">
        <v>52700</v>
      </c>
      <c r="B18066" s="93" t="s">
        <v>13820</v>
      </c>
      <c r="C18066" s="93" t="s">
        <v>1422</v>
      </c>
      <c r="D18066" s="95">
        <v>1277</v>
      </c>
      <c r="F18066" s="95">
        <v>23774584</v>
      </c>
      <c r="G18066" s="95">
        <v>250</v>
      </c>
      <c r="H18066" s="93" t="s">
        <v>8976</v>
      </c>
      <c r="I18066" s="93" t="s">
        <v>23896</v>
      </c>
      <c r="J18066" s="93" t="s">
        <v>20895</v>
      </c>
      <c r="K18066" s="93" t="s">
        <v>6043</v>
      </c>
      <c r="L18066" s="14">
        <f>AND(vyberHrace&lt;&gt;"",ISNUMBER(SEARCH(vyberHrace,$B18066)))</f>
      </c>
      <c r="M18066" s="14">
        <f>AND($I18066=MID(kododd,1,2),$J18066=MID(kododd,3,3))</f>
      </c>
    </row>
    <row r="18067">
      <c r="A18067" s="95">
        <v>59638</v>
      </c>
      <c r="B18067" s="93" t="s">
        <v>26024</v>
      </c>
      <c r="C18067" s="93" t="s">
        <v>1431</v>
      </c>
      <c r="G18067" s="95">
        <v>0</v>
      </c>
      <c r="H18067" s="93" t="s">
        <v>8976</v>
      </c>
      <c r="I18067" s="93" t="s">
        <v>23896</v>
      </c>
      <c r="J18067" s="93" t="s">
        <v>20959</v>
      </c>
      <c r="K18067" s="93" t="s">
        <v>5013</v>
      </c>
      <c r="L18067" s="14">
        <f>AND(vyberHrace&lt;&gt;"",ISNUMBER(SEARCH(vyberHrace,$B18067)))</f>
      </c>
      <c r="M18067" s="14">
        <f>AND($I18067=MID(kododd,1,2),$J18067=MID(kododd,3,3))</f>
      </c>
    </row>
    <row r="18068">
      <c r="A18068" s="95">
        <v>54277</v>
      </c>
      <c r="B18068" s="93" t="s">
        <v>898</v>
      </c>
      <c r="C18068" s="93" t="s">
        <v>1422</v>
      </c>
      <c r="D18068" s="95">
        <v>1081</v>
      </c>
      <c r="G18068" s="95">
        <v>250</v>
      </c>
      <c r="H18068" s="93" t="s">
        <v>8976</v>
      </c>
      <c r="I18068" s="93" t="s">
        <v>23896</v>
      </c>
      <c r="J18068" s="93" t="s">
        <v>20874</v>
      </c>
      <c r="K18068" s="93" t="s">
        <v>1964</v>
      </c>
      <c r="L18068" s="14">
        <f>AND(vyberHrace&lt;&gt;"",ISNUMBER(SEARCH(vyberHrace,$B18068)))</f>
      </c>
      <c r="M18068" s="14">
        <f>AND($I18068=MID(kododd,1,2),$J18068=MID(kododd,3,3))</f>
      </c>
    </row>
    <row r="18069">
      <c r="A18069" s="95">
        <v>63190</v>
      </c>
      <c r="B18069" s="93" t="s">
        <v>29442</v>
      </c>
      <c r="C18069" s="93" t="s">
        <v>1488</v>
      </c>
      <c r="G18069" s="95">
        <v>250</v>
      </c>
      <c r="H18069" s="93" t="s">
        <v>8976</v>
      </c>
      <c r="I18069" s="93" t="s">
        <v>23896</v>
      </c>
      <c r="J18069" s="93" t="s">
        <v>20975</v>
      </c>
      <c r="K18069" s="93" t="s">
        <v>4922</v>
      </c>
      <c r="L18069" s="14">
        <f>AND(vyberHrace&lt;&gt;"",ISNUMBER(SEARCH(vyberHrace,$B18069)))</f>
      </c>
      <c r="M18069" s="14">
        <f>AND($I18069=MID(kododd,1,2),$J18069=MID(kododd,3,3))</f>
      </c>
    </row>
    <row r="18070">
      <c r="A18070" s="95">
        <v>63191</v>
      </c>
      <c r="B18070" s="93" t="s">
        <v>29443</v>
      </c>
      <c r="C18070" s="93" t="s">
        <v>1487</v>
      </c>
      <c r="G18070" s="95">
        <v>250</v>
      </c>
      <c r="H18070" s="93" t="s">
        <v>8976</v>
      </c>
      <c r="I18070" s="93" t="s">
        <v>23896</v>
      </c>
      <c r="J18070" s="93" t="s">
        <v>20975</v>
      </c>
      <c r="K18070" s="93" t="s">
        <v>4922</v>
      </c>
      <c r="L18070" s="14">
        <f>AND(vyberHrace&lt;&gt;"",ISNUMBER(SEARCH(vyberHrace,$B18070)))</f>
      </c>
      <c r="M18070" s="14">
        <f>AND($I18070=MID(kododd,1,2),$J18070=MID(kododd,3,3))</f>
      </c>
    </row>
    <row r="18071">
      <c r="A18071" s="95">
        <v>56150</v>
      </c>
      <c r="B18071" s="93" t="s">
        <v>22717</v>
      </c>
      <c r="C18071" s="93" t="s">
        <v>1401</v>
      </c>
      <c r="D18071" s="95">
        <v>1177</v>
      </c>
      <c r="F18071" s="95">
        <v>23710721</v>
      </c>
      <c r="G18071" s="95">
        <v>250</v>
      </c>
      <c r="H18071" s="93" t="s">
        <v>8976</v>
      </c>
      <c r="I18071" s="93" t="s">
        <v>23896</v>
      </c>
      <c r="J18071" s="93" t="s">
        <v>20874</v>
      </c>
      <c r="K18071" s="93" t="s">
        <v>1964</v>
      </c>
      <c r="L18071" s="14">
        <f>AND(vyberHrace&lt;&gt;"",ISNUMBER(SEARCH(vyberHrace,$B18071)))</f>
      </c>
      <c r="M18071" s="14">
        <f>AND($I18071=MID(kododd,1,2),$J18071=MID(kododd,3,3))</f>
      </c>
    </row>
    <row r="18072">
      <c r="A18072" s="95">
        <v>60589</v>
      </c>
      <c r="B18072" s="93" t="s">
        <v>27010</v>
      </c>
      <c r="C18072" s="93" t="s">
        <v>1450</v>
      </c>
      <c r="G18072" s="95">
        <v>250</v>
      </c>
      <c r="H18072" s="93" t="s">
        <v>8976</v>
      </c>
      <c r="I18072" s="93" t="s">
        <v>23896</v>
      </c>
      <c r="J18072" s="93" t="s">
        <v>23414</v>
      </c>
      <c r="K18072" s="93" t="s">
        <v>21379</v>
      </c>
      <c r="L18072" s="14">
        <f>AND(vyberHrace&lt;&gt;"",ISNUMBER(SEARCH(vyberHrace,$B18072)))</f>
      </c>
      <c r="M18072" s="14">
        <f>AND($I18072=MID(kododd,1,2),$J18072=MID(kododd,3,3))</f>
      </c>
    </row>
    <row r="18073">
      <c r="A18073" s="95">
        <v>11508</v>
      </c>
      <c r="B18073" s="93" t="s">
        <v>9365</v>
      </c>
      <c r="C18073" s="93" t="s">
        <v>1417</v>
      </c>
      <c r="D18073" s="95">
        <v>1527</v>
      </c>
      <c r="E18073" s="95">
        <v>1722</v>
      </c>
      <c r="F18073" s="95">
        <v>23758287</v>
      </c>
      <c r="G18073" s="95">
        <v>250</v>
      </c>
      <c r="H18073" s="93" t="s">
        <v>8976</v>
      </c>
      <c r="I18073" s="93" t="s">
        <v>23896</v>
      </c>
      <c r="J18073" s="93" t="s">
        <v>20859</v>
      </c>
      <c r="K18073" s="93" t="s">
        <v>28058</v>
      </c>
      <c r="L18073" s="14">
        <f>AND(vyberHrace&lt;&gt;"",ISNUMBER(SEARCH(vyberHrace,$B18073)))</f>
      </c>
      <c r="M18073" s="14">
        <f>AND($I18073=MID(kododd,1,2),$J18073=MID(kododd,3,3))</f>
      </c>
    </row>
    <row r="18074">
      <c r="A18074" s="95">
        <v>62018</v>
      </c>
      <c r="B18074" s="93" t="s">
        <v>29444</v>
      </c>
      <c r="C18074" s="93" t="s">
        <v>1410</v>
      </c>
      <c r="F18074" s="95">
        <v>571001735</v>
      </c>
      <c r="G18074" s="95">
        <v>250</v>
      </c>
      <c r="H18074" s="93" t="s">
        <v>8976</v>
      </c>
      <c r="I18074" s="93" t="s">
        <v>23896</v>
      </c>
      <c r="J18074" s="93" t="s">
        <v>20924</v>
      </c>
      <c r="K18074" s="93" t="s">
        <v>6896</v>
      </c>
      <c r="L18074" s="14">
        <f>AND(vyberHrace&lt;&gt;"",ISNUMBER(SEARCH(vyberHrace,$B18074)))</f>
      </c>
      <c r="M18074" s="14">
        <f>AND($I18074=MID(kododd,1,2),$J18074=MID(kododd,3,3))</f>
      </c>
    </row>
    <row r="18075">
      <c r="A18075" s="95">
        <v>12829</v>
      </c>
      <c r="B18075" s="93" t="s">
        <v>13901</v>
      </c>
      <c r="C18075" s="93" t="s">
        <v>1439</v>
      </c>
      <c r="D18075" s="95">
        <v>1625</v>
      </c>
      <c r="E18075" s="95">
        <v>1749</v>
      </c>
      <c r="F18075" s="95">
        <v>398080</v>
      </c>
      <c r="G18075" s="95">
        <v>250</v>
      </c>
      <c r="H18075" s="93" t="s">
        <v>8976</v>
      </c>
      <c r="I18075" s="93" t="s">
        <v>23896</v>
      </c>
      <c r="J18075" s="93" t="s">
        <v>20848</v>
      </c>
      <c r="K18075" s="93" t="s">
        <v>1502</v>
      </c>
      <c r="L18075" s="14">
        <f>AND(vyberHrace&lt;&gt;"",ISNUMBER(SEARCH(vyberHrace,$B18075)))</f>
      </c>
      <c r="M18075" s="14">
        <f>AND($I18075=MID(kododd,1,2),$J18075=MID(kododd,3,3))</f>
      </c>
    </row>
    <row r="18076">
      <c r="A18076" s="95">
        <v>26404</v>
      </c>
      <c r="B18076" s="93" t="s">
        <v>13901</v>
      </c>
      <c r="C18076" s="93" t="s">
        <v>1448</v>
      </c>
      <c r="D18076" s="95">
        <v>1727</v>
      </c>
      <c r="E18076" s="95">
        <v>1817</v>
      </c>
      <c r="F18076" s="95">
        <v>344168</v>
      </c>
      <c r="G18076" s="95">
        <v>250</v>
      </c>
      <c r="H18076" s="93" t="s">
        <v>8976</v>
      </c>
      <c r="I18076" s="93" t="s">
        <v>23896</v>
      </c>
      <c r="J18076" s="93" t="s">
        <v>20864</v>
      </c>
      <c r="K18076" s="93" t="s">
        <v>26135</v>
      </c>
      <c r="L18076" s="14">
        <f>AND(vyberHrace&lt;&gt;"",ISNUMBER(SEARCH(vyberHrace,$B18076)))</f>
      </c>
      <c r="M18076" s="14">
        <f>AND($I18076=MID(kododd,1,2),$J18076=MID(kododd,3,3))</f>
      </c>
    </row>
    <row r="18077">
      <c r="A18077" s="95">
        <v>54625</v>
      </c>
      <c r="B18077" s="93" t="s">
        <v>893</v>
      </c>
      <c r="C18077" s="93" t="s">
        <v>1412</v>
      </c>
      <c r="D18077" s="95">
        <v>1252</v>
      </c>
      <c r="E18077" s="95">
        <v>1530</v>
      </c>
      <c r="F18077" s="95">
        <v>23799536</v>
      </c>
      <c r="G18077" s="95">
        <v>250</v>
      </c>
      <c r="H18077" s="93" t="s">
        <v>8976</v>
      </c>
      <c r="I18077" s="93" t="s">
        <v>23896</v>
      </c>
      <c r="J18077" s="93" t="s">
        <v>21029</v>
      </c>
      <c r="K18077" s="93" t="s">
        <v>23953</v>
      </c>
      <c r="L18077" s="14">
        <f>AND(vyberHrace&lt;&gt;"",ISNUMBER(SEARCH(vyberHrace,$B18077)))</f>
      </c>
      <c r="M18077" s="14">
        <f>AND($I18077=MID(kododd,1,2),$J18077=MID(kododd,3,3))</f>
      </c>
    </row>
    <row r="18078">
      <c r="A18078" s="95">
        <v>54626</v>
      </c>
      <c r="B18078" s="93" t="s">
        <v>894</v>
      </c>
      <c r="C18078" s="93" t="s">
        <v>1424</v>
      </c>
      <c r="G18078" s="95">
        <v>250</v>
      </c>
      <c r="H18078" s="93" t="s">
        <v>8976</v>
      </c>
      <c r="I18078" s="93" t="s">
        <v>23896</v>
      </c>
      <c r="J18078" s="93" t="s">
        <v>21029</v>
      </c>
      <c r="K18078" s="93" t="s">
        <v>23953</v>
      </c>
      <c r="L18078" s="14">
        <f>AND(vyberHrace&lt;&gt;"",ISNUMBER(SEARCH(vyberHrace,$B18078)))</f>
      </c>
      <c r="M18078" s="14">
        <f>AND($I18078=MID(kododd,1,2),$J18078=MID(kododd,3,3))</f>
      </c>
    </row>
    <row r="18079">
      <c r="A18079" s="95">
        <v>24870</v>
      </c>
      <c r="B18079" s="93" t="s">
        <v>13913</v>
      </c>
      <c r="C18079" s="93" t="s">
        <v>1436</v>
      </c>
      <c r="D18079" s="95">
        <v>1359</v>
      </c>
      <c r="F18079" s="95">
        <v>23781793</v>
      </c>
      <c r="G18079" s="95">
        <v>250</v>
      </c>
      <c r="H18079" s="93" t="s">
        <v>8976</v>
      </c>
      <c r="I18079" s="93" t="s">
        <v>23896</v>
      </c>
      <c r="J18079" s="93" t="s">
        <v>20962</v>
      </c>
      <c r="K18079" s="93" t="s">
        <v>3831</v>
      </c>
      <c r="L18079" s="14">
        <f>AND(vyberHrace&lt;&gt;"",ISNUMBER(SEARCH(vyberHrace,$B18079)))</f>
      </c>
      <c r="M18079" s="14">
        <f>AND($I18079=MID(kododd,1,2),$J18079=MID(kododd,3,3))</f>
      </c>
    </row>
    <row r="18080">
      <c r="A18080" s="95">
        <v>41432</v>
      </c>
      <c r="B18080" s="93" t="s">
        <v>13914</v>
      </c>
      <c r="C18080" s="93" t="s">
        <v>1461</v>
      </c>
      <c r="D18080" s="95">
        <v>1250</v>
      </c>
      <c r="G18080" s="95">
        <v>0</v>
      </c>
      <c r="H18080" s="93" t="s">
        <v>8976</v>
      </c>
      <c r="I18080" s="93" t="s">
        <v>23896</v>
      </c>
      <c r="J18080" s="93" t="s">
        <v>20962</v>
      </c>
      <c r="K18080" s="93" t="s">
        <v>3831</v>
      </c>
      <c r="L18080" s="14">
        <f>AND(vyberHrace&lt;&gt;"",ISNUMBER(SEARCH(vyberHrace,$B18080)))</f>
      </c>
      <c r="M18080" s="14">
        <f>AND($I18080=MID(kododd,1,2),$J18080=MID(kododd,3,3))</f>
      </c>
    </row>
    <row r="18081">
      <c r="A18081" s="95">
        <v>62666</v>
      </c>
      <c r="B18081" s="93" t="s">
        <v>29445</v>
      </c>
      <c r="C18081" s="93" t="s">
        <v>1486</v>
      </c>
      <c r="G18081" s="95">
        <v>250</v>
      </c>
      <c r="H18081" s="93" t="s">
        <v>8976</v>
      </c>
      <c r="I18081" s="93" t="s">
        <v>23896</v>
      </c>
      <c r="J18081" s="93" t="s">
        <v>20962</v>
      </c>
      <c r="K18081" s="93" t="s">
        <v>3831</v>
      </c>
      <c r="L18081" s="14">
        <f>AND(vyberHrace&lt;&gt;"",ISNUMBER(SEARCH(vyberHrace,$B18081)))</f>
      </c>
      <c r="M18081" s="14">
        <f>AND($I18081=MID(kododd,1,2),$J18081=MID(kododd,3,3))</f>
      </c>
    </row>
    <row r="18082">
      <c r="A18082" s="95">
        <v>41430</v>
      </c>
      <c r="B18082" s="93" t="s">
        <v>13917</v>
      </c>
      <c r="C18082" s="93" t="s">
        <v>1462</v>
      </c>
      <c r="D18082" s="95">
        <v>1297</v>
      </c>
      <c r="F18082" s="95">
        <v>23795395</v>
      </c>
      <c r="G18082" s="95">
        <v>250</v>
      </c>
      <c r="H18082" s="93" t="s">
        <v>8976</v>
      </c>
      <c r="I18082" s="93" t="s">
        <v>23896</v>
      </c>
      <c r="J18082" s="93" t="s">
        <v>20962</v>
      </c>
      <c r="K18082" s="93" t="s">
        <v>3831</v>
      </c>
      <c r="L18082" s="14">
        <f>AND(vyberHrace&lt;&gt;"",ISNUMBER(SEARCH(vyberHrace,$B18082)))</f>
      </c>
      <c r="M18082" s="14">
        <f>AND($I18082=MID(kododd,1,2),$J18082=MID(kododd,3,3))</f>
      </c>
    </row>
    <row r="18083">
      <c r="A18083" s="95">
        <v>55649</v>
      </c>
      <c r="B18083" s="93" t="s">
        <v>22797</v>
      </c>
      <c r="C18083" s="93" t="s">
        <v>1410</v>
      </c>
      <c r="G18083" s="95">
        <v>250</v>
      </c>
      <c r="H18083" s="93" t="s">
        <v>8976</v>
      </c>
      <c r="I18083" s="93" t="s">
        <v>23896</v>
      </c>
      <c r="J18083" s="93" t="s">
        <v>20926</v>
      </c>
      <c r="K18083" s="93" t="s">
        <v>11249</v>
      </c>
      <c r="L18083" s="14">
        <f>AND(vyberHrace&lt;&gt;"",ISNUMBER(SEARCH(vyberHrace,$B18083)))</f>
      </c>
      <c r="M18083" s="14">
        <f>AND($I18083=MID(kododd,1,2),$J18083=MID(kododd,3,3))</f>
      </c>
    </row>
    <row r="18084">
      <c r="A18084" s="95">
        <v>55650</v>
      </c>
      <c r="B18084" s="93" t="s">
        <v>22798</v>
      </c>
      <c r="C18084" s="93" t="s">
        <v>1416</v>
      </c>
      <c r="G18084" s="95">
        <v>250</v>
      </c>
      <c r="H18084" s="93" t="s">
        <v>8976</v>
      </c>
      <c r="I18084" s="93" t="s">
        <v>23896</v>
      </c>
      <c r="J18084" s="93" t="s">
        <v>20926</v>
      </c>
      <c r="K18084" s="93" t="s">
        <v>11249</v>
      </c>
      <c r="L18084" s="14">
        <f>AND(vyberHrace&lt;&gt;"",ISNUMBER(SEARCH(vyberHrace,$B18084)))</f>
      </c>
      <c r="M18084" s="14">
        <f>AND($I18084=MID(kododd,1,2),$J18084=MID(kododd,3,3))</f>
      </c>
    </row>
    <row r="18085">
      <c r="A18085" s="95">
        <v>5584</v>
      </c>
      <c r="B18085" s="93" t="s">
        <v>13929</v>
      </c>
      <c r="C18085" s="93" t="s">
        <v>1428</v>
      </c>
      <c r="D18085" s="95">
        <v>1616</v>
      </c>
      <c r="F18085" s="95">
        <v>378682</v>
      </c>
      <c r="G18085" s="95">
        <v>250</v>
      </c>
      <c r="H18085" s="93" t="s">
        <v>8976</v>
      </c>
      <c r="I18085" s="93" t="s">
        <v>23896</v>
      </c>
      <c r="J18085" s="93" t="s">
        <v>20913</v>
      </c>
      <c r="K18085" s="93" t="s">
        <v>2015</v>
      </c>
      <c r="L18085" s="14">
        <f>AND(vyberHrace&lt;&gt;"",ISNUMBER(SEARCH(vyberHrace,$B18085)))</f>
      </c>
      <c r="M18085" s="14">
        <f>AND($I18085=MID(kododd,1,2),$J18085=MID(kododd,3,3))</f>
      </c>
    </row>
    <row r="18086">
      <c r="A18086" s="95">
        <v>64007</v>
      </c>
      <c r="B18086" s="93" t="s">
        <v>30164</v>
      </c>
      <c r="C18086" s="93" t="s">
        <v>1450</v>
      </c>
      <c r="D18086" s="95">
        <v>80621</v>
      </c>
      <c r="E18086" s="95">
        <v>80621</v>
      </c>
      <c r="G18086" s="95">
        <v>250</v>
      </c>
      <c r="H18086" s="93" t="s">
        <v>8976</v>
      </c>
      <c r="I18086" s="93" t="s">
        <v>23896</v>
      </c>
      <c r="J18086" s="93" t="s">
        <v>20886</v>
      </c>
      <c r="K18086" s="93" t="s">
        <v>4988</v>
      </c>
      <c r="L18086" s="14">
        <f>AND(vyberHrace&lt;&gt;"",ISNUMBER(SEARCH(vyberHrace,$B18086)))</f>
      </c>
      <c r="M18086" s="14">
        <f>AND($I18086=MID(kododd,1,2),$J18086=MID(kododd,3,3))</f>
      </c>
    </row>
    <row r="18087">
      <c r="A18087" s="95">
        <v>62475</v>
      </c>
      <c r="B18087" s="93" t="s">
        <v>29446</v>
      </c>
      <c r="C18087" s="93" t="s">
        <v>1486</v>
      </c>
      <c r="G18087" s="95">
        <v>250</v>
      </c>
      <c r="H18087" s="93" t="s">
        <v>8976</v>
      </c>
      <c r="I18087" s="93" t="s">
        <v>23896</v>
      </c>
      <c r="J18087" s="93" t="s">
        <v>20935</v>
      </c>
      <c r="K18087" s="93" t="s">
        <v>23916</v>
      </c>
      <c r="L18087" s="14">
        <f>AND(vyberHrace&lt;&gt;"",ISNUMBER(SEARCH(vyberHrace,$B18087)))</f>
      </c>
      <c r="M18087" s="14">
        <f>AND($I18087=MID(kododd,1,2),$J18087=MID(kododd,3,3))</f>
      </c>
    </row>
    <row r="18088">
      <c r="A18088" s="95">
        <v>46209</v>
      </c>
      <c r="B18088" s="93" t="s">
        <v>18038</v>
      </c>
      <c r="C18088" s="93" t="s">
        <v>1444</v>
      </c>
      <c r="D18088" s="95">
        <v>2014</v>
      </c>
      <c r="E18088" s="95">
        <v>2061</v>
      </c>
      <c r="F18088" s="95">
        <v>23710861</v>
      </c>
      <c r="G18088" s="95">
        <v>250</v>
      </c>
      <c r="H18088" s="93" t="s">
        <v>8976</v>
      </c>
      <c r="I18088" s="93" t="s">
        <v>23896</v>
      </c>
      <c r="J18088" s="93" t="s">
        <v>20874</v>
      </c>
      <c r="K18088" s="93" t="s">
        <v>1964</v>
      </c>
      <c r="L18088" s="14">
        <f>AND(vyberHrace&lt;&gt;"",ISNUMBER(SEARCH(vyberHrace,$B18088)))</f>
      </c>
      <c r="M18088" s="14">
        <f>AND($I18088=MID(kododd,1,2),$J18088=MID(kododd,3,3))</f>
      </c>
    </row>
    <row r="18089">
      <c r="A18089" s="95">
        <v>58609</v>
      </c>
      <c r="B18089" s="93" t="s">
        <v>25101</v>
      </c>
      <c r="C18089" s="93" t="s">
        <v>1450</v>
      </c>
      <c r="G18089" s="95">
        <v>0</v>
      </c>
      <c r="H18089" s="93" t="s">
        <v>8976</v>
      </c>
      <c r="I18089" s="93" t="s">
        <v>23896</v>
      </c>
      <c r="J18089" s="93" t="s">
        <v>20954</v>
      </c>
      <c r="K18089" s="93" t="s">
        <v>133</v>
      </c>
      <c r="L18089" s="14">
        <f>AND(vyberHrace&lt;&gt;"",ISNUMBER(SEARCH(vyberHrace,$B18089)))</f>
      </c>
      <c r="M18089" s="14">
        <f>AND($I18089=MID(kododd,1,2),$J18089=MID(kododd,3,3))</f>
      </c>
    </row>
    <row r="18090">
      <c r="A18090" s="95">
        <v>62594</v>
      </c>
      <c r="B18090" s="93" t="s">
        <v>29447</v>
      </c>
      <c r="C18090" s="93" t="s">
        <v>1422</v>
      </c>
      <c r="G18090" s="95">
        <v>250</v>
      </c>
      <c r="H18090" s="93" t="s">
        <v>8976</v>
      </c>
      <c r="I18090" s="93" t="s">
        <v>23896</v>
      </c>
      <c r="J18090" s="93" t="s">
        <v>23414</v>
      </c>
      <c r="K18090" s="93" t="s">
        <v>21379</v>
      </c>
      <c r="L18090" s="14">
        <f>AND(vyberHrace&lt;&gt;"",ISNUMBER(SEARCH(vyberHrace,$B18090)))</f>
      </c>
      <c r="M18090" s="14">
        <f>AND($I18090=MID(kododd,1,2),$J18090=MID(kododd,3,3))</f>
      </c>
    </row>
    <row r="18091">
      <c r="A18091" s="95">
        <v>62595</v>
      </c>
      <c r="B18091" s="93" t="s">
        <v>29448</v>
      </c>
      <c r="C18091" s="93" t="s">
        <v>1420</v>
      </c>
      <c r="G18091" s="95">
        <v>250</v>
      </c>
      <c r="H18091" s="93" t="s">
        <v>8976</v>
      </c>
      <c r="I18091" s="93" t="s">
        <v>23896</v>
      </c>
      <c r="J18091" s="93" t="s">
        <v>23414</v>
      </c>
      <c r="K18091" s="93" t="s">
        <v>21379</v>
      </c>
      <c r="L18091" s="14">
        <f>AND(vyberHrace&lt;&gt;"",ISNUMBER(SEARCH(vyberHrace,$B18091)))</f>
      </c>
      <c r="M18091" s="14">
        <f>AND($I18091=MID(kododd,1,2),$J18091=MID(kododd,3,3))</f>
      </c>
    </row>
    <row r="18092">
      <c r="A18092" s="95">
        <v>26293</v>
      </c>
      <c r="B18092" s="93" t="s">
        <v>18043</v>
      </c>
      <c r="C18092" s="93" t="s">
        <v>1456</v>
      </c>
      <c r="D18092" s="95">
        <v>1512</v>
      </c>
      <c r="G18092" s="95">
        <v>250</v>
      </c>
      <c r="H18092" s="93" t="s">
        <v>8976</v>
      </c>
      <c r="I18092" s="93" t="s">
        <v>23896</v>
      </c>
      <c r="J18092" s="93" t="s">
        <v>20882</v>
      </c>
      <c r="K18092" s="93" t="s">
        <v>5088</v>
      </c>
      <c r="L18092" s="14">
        <f>AND(vyberHrace&lt;&gt;"",ISNUMBER(SEARCH(vyberHrace,$B18092)))</f>
      </c>
      <c r="M18092" s="14">
        <f>AND($I18092=MID(kododd,1,2),$J18092=MID(kododd,3,3))</f>
      </c>
    </row>
    <row r="18093">
      <c r="A18093" s="95">
        <v>34679</v>
      </c>
      <c r="B18093" s="93" t="s">
        <v>18045</v>
      </c>
      <c r="C18093" s="93" t="s">
        <v>1399</v>
      </c>
      <c r="D18093" s="95">
        <v>1934</v>
      </c>
      <c r="E18093" s="95">
        <v>1962</v>
      </c>
      <c r="F18093" s="95">
        <v>366064</v>
      </c>
      <c r="G18093" s="95">
        <v>250</v>
      </c>
      <c r="H18093" s="93" t="s">
        <v>8976</v>
      </c>
      <c r="I18093" s="93" t="s">
        <v>23896</v>
      </c>
      <c r="J18093" s="93" t="s">
        <v>20949</v>
      </c>
      <c r="K18093" s="93" t="s">
        <v>5012</v>
      </c>
      <c r="L18093" s="14">
        <f>AND(vyberHrace&lt;&gt;"",ISNUMBER(SEARCH(vyberHrace,$B18093)))</f>
      </c>
      <c r="M18093" s="14">
        <f>AND($I18093=MID(kododd,1,2),$J18093=MID(kododd,3,3))</f>
      </c>
    </row>
    <row r="18094">
      <c r="A18094" s="95">
        <v>15599</v>
      </c>
      <c r="B18094" s="93" t="s">
        <v>18046</v>
      </c>
      <c r="C18094" s="93" t="s">
        <v>1415</v>
      </c>
      <c r="D18094" s="95">
        <v>1424</v>
      </c>
      <c r="F18094" s="95">
        <v>23758295</v>
      </c>
      <c r="G18094" s="95">
        <v>250</v>
      </c>
      <c r="H18094" s="93" t="s">
        <v>8976</v>
      </c>
      <c r="I18094" s="93" t="s">
        <v>23896</v>
      </c>
      <c r="J18094" s="93" t="s">
        <v>20997</v>
      </c>
      <c r="K18094" s="93" t="s">
        <v>7827</v>
      </c>
      <c r="L18094" s="14">
        <f>AND(vyberHrace&lt;&gt;"",ISNUMBER(SEARCH(vyberHrace,$B18094)))</f>
      </c>
      <c r="M18094" s="14">
        <f>AND($I18094=MID(kododd,1,2),$J18094=MID(kododd,3,3))</f>
      </c>
    </row>
    <row r="18095">
      <c r="A18095" s="95">
        <v>50759</v>
      </c>
      <c r="B18095" s="93" t="s">
        <v>4982</v>
      </c>
      <c r="C18095" s="93" t="s">
        <v>1406</v>
      </c>
      <c r="D18095" s="95">
        <v>1442</v>
      </c>
      <c r="F18095" s="95">
        <v>23766727</v>
      </c>
      <c r="G18095" s="95">
        <v>250</v>
      </c>
      <c r="H18095" s="93" t="s">
        <v>8976</v>
      </c>
      <c r="I18095" s="93" t="s">
        <v>23896</v>
      </c>
      <c r="J18095" s="93" t="s">
        <v>20856</v>
      </c>
      <c r="K18095" s="93" t="s">
        <v>6885</v>
      </c>
      <c r="L18095" s="14">
        <f>AND(vyberHrace&lt;&gt;"",ISNUMBER(SEARCH(vyberHrace,$B18095)))</f>
      </c>
      <c r="M18095" s="14">
        <f>AND($I18095=MID(kododd,1,2),$J18095=MID(kododd,3,3))</f>
      </c>
    </row>
    <row r="18096">
      <c r="A18096" s="95">
        <v>58004</v>
      </c>
      <c r="B18096" s="93" t="s">
        <v>24541</v>
      </c>
      <c r="C18096" s="93" t="s">
        <v>1450</v>
      </c>
      <c r="G18096" s="95">
        <v>250</v>
      </c>
      <c r="H18096" s="93" t="s">
        <v>8976</v>
      </c>
      <c r="I18096" s="93" t="s">
        <v>23896</v>
      </c>
      <c r="J18096" s="93" t="s">
        <v>20886</v>
      </c>
      <c r="K18096" s="93" t="s">
        <v>4988</v>
      </c>
      <c r="L18096" s="14">
        <f>AND(vyberHrace&lt;&gt;"",ISNUMBER(SEARCH(vyberHrace,$B18096)))</f>
      </c>
      <c r="M18096" s="14">
        <f>AND($I18096=MID(kododd,1,2),$J18096=MID(kododd,3,3))</f>
      </c>
    </row>
    <row r="18097">
      <c r="A18097" s="95">
        <v>62249</v>
      </c>
      <c r="B18097" s="93" t="s">
        <v>28433</v>
      </c>
      <c r="C18097" s="93" t="s">
        <v>1430</v>
      </c>
      <c r="G18097" s="95">
        <v>0</v>
      </c>
      <c r="H18097" s="93" t="s">
        <v>8976</v>
      </c>
      <c r="I18097" s="93" t="s">
        <v>23896</v>
      </c>
      <c r="J18097" s="93" t="s">
        <v>23412</v>
      </c>
      <c r="K18097" s="93" t="s">
        <v>21367</v>
      </c>
      <c r="L18097" s="14">
        <f>AND(vyberHrace&lt;&gt;"",ISNUMBER(SEARCH(vyberHrace,$B18097)))</f>
      </c>
      <c r="M18097" s="14">
        <f>AND($I18097=MID(kododd,1,2),$J18097=MID(kododd,3,3))</f>
      </c>
    </row>
    <row r="18098">
      <c r="A18098" s="95">
        <v>37490</v>
      </c>
      <c r="B18098" s="93" t="s">
        <v>18904</v>
      </c>
      <c r="C18098" s="93" t="s">
        <v>1409</v>
      </c>
      <c r="D18098" s="95">
        <v>1273</v>
      </c>
      <c r="G18098" s="95">
        <v>0</v>
      </c>
      <c r="H18098" s="93" t="s">
        <v>8976</v>
      </c>
      <c r="I18098" s="93" t="s">
        <v>23896</v>
      </c>
      <c r="J18098" s="93" t="s">
        <v>20959</v>
      </c>
      <c r="K18098" s="93" t="s">
        <v>5013</v>
      </c>
      <c r="L18098" s="14">
        <f>AND(vyberHrace&lt;&gt;"",ISNUMBER(SEARCH(vyberHrace,$B18098)))</f>
      </c>
      <c r="M18098" s="14">
        <f>AND($I18098=MID(kododd,1,2),$J18098=MID(kododd,3,3))</f>
      </c>
    </row>
    <row r="18099">
      <c r="A18099" s="95">
        <v>3958</v>
      </c>
      <c r="B18099" s="93" t="s">
        <v>10410</v>
      </c>
      <c r="C18099" s="93" t="s">
        <v>1425</v>
      </c>
      <c r="D18099" s="95">
        <v>1692</v>
      </c>
      <c r="G18099" s="95">
        <v>0</v>
      </c>
      <c r="H18099" s="93" t="s">
        <v>8976</v>
      </c>
      <c r="I18099" s="93" t="s">
        <v>23896</v>
      </c>
      <c r="J18099" s="93" t="s">
        <v>20875</v>
      </c>
      <c r="K18099" s="93" t="s">
        <v>5609</v>
      </c>
      <c r="L18099" s="14">
        <f>AND(vyberHrace&lt;&gt;"",ISNUMBER(SEARCH(vyberHrace,$B18099)))</f>
      </c>
      <c r="M18099" s="14">
        <f>AND($I18099=MID(kododd,1,2),$J18099=MID(kododd,3,3))</f>
      </c>
    </row>
    <row r="18100">
      <c r="A18100" s="95">
        <v>54972</v>
      </c>
      <c r="B18100" s="93" t="s">
        <v>910</v>
      </c>
      <c r="C18100" s="93" t="s">
        <v>1411</v>
      </c>
      <c r="F18100" s="95">
        <v>23781807</v>
      </c>
      <c r="G18100" s="95">
        <v>250</v>
      </c>
      <c r="H18100" s="93" t="s">
        <v>8976</v>
      </c>
      <c r="I18100" s="93" t="s">
        <v>23896</v>
      </c>
      <c r="J18100" s="93" t="s">
        <v>20924</v>
      </c>
      <c r="K18100" s="93" t="s">
        <v>6896</v>
      </c>
      <c r="L18100" s="14">
        <f>AND(vyberHrace&lt;&gt;"",ISNUMBER(SEARCH(vyberHrace,$B18100)))</f>
      </c>
      <c r="M18100" s="14">
        <f>AND($I18100=MID(kododd,1,2),$J18100=MID(kododd,3,3))</f>
      </c>
    </row>
    <row r="18101">
      <c r="A18101" s="95">
        <v>61692</v>
      </c>
      <c r="B18101" s="93" t="s">
        <v>27848</v>
      </c>
      <c r="C18101" s="93" t="s">
        <v>1400</v>
      </c>
      <c r="G18101" s="95">
        <v>0</v>
      </c>
      <c r="H18101" s="93" t="s">
        <v>8976</v>
      </c>
      <c r="I18101" s="93" t="s">
        <v>23896</v>
      </c>
      <c r="J18101" s="93" t="s">
        <v>23412</v>
      </c>
      <c r="K18101" s="93" t="s">
        <v>21367</v>
      </c>
      <c r="L18101" s="14">
        <f>AND(vyberHrace&lt;&gt;"",ISNUMBER(SEARCH(vyberHrace,$B18101)))</f>
      </c>
      <c r="M18101" s="14">
        <f>AND($I18101=MID(kododd,1,2),$J18101=MID(kododd,3,3))</f>
      </c>
    </row>
    <row r="18102">
      <c r="A18102" s="95">
        <v>15474</v>
      </c>
      <c r="B18102" s="93" t="s">
        <v>18928</v>
      </c>
      <c r="C18102" s="93" t="s">
        <v>1405</v>
      </c>
      <c r="D18102" s="95">
        <v>1607</v>
      </c>
      <c r="F18102" s="95">
        <v>348198</v>
      </c>
      <c r="G18102" s="95">
        <v>0</v>
      </c>
      <c r="H18102" s="93" t="s">
        <v>8976</v>
      </c>
      <c r="I18102" s="93" t="s">
        <v>23896</v>
      </c>
      <c r="J18102" s="93" t="s">
        <v>20926</v>
      </c>
      <c r="K18102" s="93" t="s">
        <v>11249</v>
      </c>
      <c r="L18102" s="14">
        <f>AND(vyberHrace&lt;&gt;"",ISNUMBER(SEARCH(vyberHrace,$B18102)))</f>
      </c>
      <c r="M18102" s="14">
        <f>AND($I18102=MID(kododd,1,2),$J18102=MID(kododd,3,3))</f>
      </c>
    </row>
    <row r="18103">
      <c r="A18103" s="95">
        <v>3400</v>
      </c>
      <c r="B18103" s="93" t="s">
        <v>18935</v>
      </c>
      <c r="C18103" s="93" t="s">
        <v>1442</v>
      </c>
      <c r="D18103" s="95">
        <v>1839</v>
      </c>
      <c r="G18103" s="95">
        <v>250</v>
      </c>
      <c r="H18103" s="93" t="s">
        <v>8976</v>
      </c>
      <c r="I18103" s="93" t="s">
        <v>23896</v>
      </c>
      <c r="J18103" s="93" t="s">
        <v>20961</v>
      </c>
      <c r="K18103" s="93" t="s">
        <v>5583</v>
      </c>
      <c r="L18103" s="14">
        <f>AND(vyberHrace&lt;&gt;"",ISNUMBER(SEARCH(vyberHrace,$B18103)))</f>
      </c>
      <c r="M18103" s="14">
        <f>AND($I18103=MID(kododd,1,2),$J18103=MID(kododd,3,3))</f>
      </c>
    </row>
    <row r="18104">
      <c r="A18104" s="95">
        <v>56865</v>
      </c>
      <c r="B18104" s="93" t="s">
        <v>22719</v>
      </c>
      <c r="C18104" s="93" t="s">
        <v>29449</v>
      </c>
      <c r="G18104" s="95">
        <v>250</v>
      </c>
      <c r="H18104" s="93" t="s">
        <v>8976</v>
      </c>
      <c r="I18104" s="93" t="s">
        <v>23896</v>
      </c>
      <c r="J18104" s="93" t="s">
        <v>20963</v>
      </c>
      <c r="K18104" s="93" t="s">
        <v>8996</v>
      </c>
      <c r="L18104" s="14">
        <f>AND(vyberHrace&lt;&gt;"",ISNUMBER(SEARCH(vyberHrace,$B18104)))</f>
      </c>
      <c r="M18104" s="14">
        <f>AND($I18104=MID(kododd,1,2),$J18104=MID(kododd,3,3))</f>
      </c>
    </row>
    <row r="18105">
      <c r="A18105" s="95">
        <v>29490</v>
      </c>
      <c r="B18105" s="93" t="s">
        <v>9637</v>
      </c>
      <c r="C18105" s="93" t="s">
        <v>1431</v>
      </c>
      <c r="D18105" s="95">
        <v>1557</v>
      </c>
      <c r="E18105" s="95">
        <v>1785</v>
      </c>
      <c r="F18105" s="95">
        <v>349097</v>
      </c>
      <c r="G18105" s="95">
        <v>250</v>
      </c>
      <c r="H18105" s="93" t="s">
        <v>8976</v>
      </c>
      <c r="I18105" s="93" t="s">
        <v>23896</v>
      </c>
      <c r="J18105" s="93" t="s">
        <v>20963</v>
      </c>
      <c r="K18105" s="93" t="s">
        <v>8996</v>
      </c>
      <c r="L18105" s="14">
        <f>AND(vyberHrace&lt;&gt;"",ISNUMBER(SEARCH(vyberHrace,$B18105)))</f>
      </c>
      <c r="M18105" s="14">
        <f>AND($I18105=MID(kododd,1,2),$J18105=MID(kododd,3,3))</f>
      </c>
    </row>
    <row r="18106">
      <c r="A18106" s="95">
        <v>39132</v>
      </c>
      <c r="B18106" s="93" t="s">
        <v>9638</v>
      </c>
      <c r="C18106" s="93" t="s">
        <v>1457</v>
      </c>
      <c r="G18106" s="95">
        <v>0</v>
      </c>
      <c r="H18106" s="93" t="s">
        <v>8976</v>
      </c>
      <c r="I18106" s="93" t="s">
        <v>23896</v>
      </c>
      <c r="J18106" s="93" t="s">
        <v>20895</v>
      </c>
      <c r="K18106" s="93" t="s">
        <v>6043</v>
      </c>
      <c r="L18106" s="14">
        <f>AND(vyberHrace&lt;&gt;"",ISNUMBER(SEARCH(vyberHrace,$B18106)))</f>
      </c>
      <c r="M18106" s="14">
        <f>AND($I18106=MID(kododd,1,2),$J18106=MID(kododd,3,3))</f>
      </c>
    </row>
    <row r="18107">
      <c r="A18107" s="95">
        <v>57378</v>
      </c>
      <c r="B18107" s="93" t="s">
        <v>22770</v>
      </c>
      <c r="C18107" s="93" t="s">
        <v>1424</v>
      </c>
      <c r="F18107" s="95">
        <v>23783923</v>
      </c>
      <c r="G18107" s="95">
        <v>250</v>
      </c>
      <c r="H18107" s="93" t="s">
        <v>8976</v>
      </c>
      <c r="I18107" s="93" t="s">
        <v>23896</v>
      </c>
      <c r="J18107" s="93" t="s">
        <v>20975</v>
      </c>
      <c r="K18107" s="93" t="s">
        <v>4922</v>
      </c>
      <c r="L18107" s="14">
        <f>AND(vyberHrace&lt;&gt;"",ISNUMBER(SEARCH(vyberHrace,$B18107)))</f>
      </c>
      <c r="M18107" s="14">
        <f>AND($I18107=MID(kododd,1,2),$J18107=MID(kododd,3,3))</f>
      </c>
    </row>
    <row r="18108">
      <c r="A18108" s="95">
        <v>61663</v>
      </c>
      <c r="B18108" s="93" t="s">
        <v>27823</v>
      </c>
      <c r="C18108" s="93" t="s">
        <v>1412</v>
      </c>
      <c r="F18108" s="95">
        <v>23795409</v>
      </c>
      <c r="G18108" s="95">
        <v>250</v>
      </c>
      <c r="H18108" s="93" t="s">
        <v>8976</v>
      </c>
      <c r="I18108" s="93" t="s">
        <v>23896</v>
      </c>
      <c r="J18108" s="93" t="s">
        <v>20924</v>
      </c>
      <c r="K18108" s="93" t="s">
        <v>6896</v>
      </c>
      <c r="L18108" s="14">
        <f>AND(vyberHrace&lt;&gt;"",ISNUMBER(SEARCH(vyberHrace,$B18108)))</f>
      </c>
      <c r="M18108" s="14">
        <f>AND($I18108=MID(kododd,1,2),$J18108=MID(kododd,3,3))</f>
      </c>
    </row>
    <row r="18109">
      <c r="A18109" s="95">
        <v>4114</v>
      </c>
      <c r="B18109" s="93" t="s">
        <v>9760</v>
      </c>
      <c r="C18109" s="93" t="s">
        <v>1451</v>
      </c>
      <c r="D18109" s="95">
        <v>1551</v>
      </c>
      <c r="F18109" s="95">
        <v>371530</v>
      </c>
      <c r="G18109" s="95">
        <v>250</v>
      </c>
      <c r="H18109" s="93" t="s">
        <v>8976</v>
      </c>
      <c r="I18109" s="93" t="s">
        <v>23896</v>
      </c>
      <c r="J18109" s="93" t="s">
        <v>20934</v>
      </c>
      <c r="K18109" s="93" t="s">
        <v>5663</v>
      </c>
      <c r="L18109" s="14">
        <f>AND(vyberHrace&lt;&gt;"",ISNUMBER(SEARCH(vyberHrace,$B18109)))</f>
      </c>
      <c r="M18109" s="14">
        <f>AND($I18109=MID(kododd,1,2),$J18109=MID(kododd,3,3))</f>
      </c>
    </row>
    <row r="18110">
      <c r="A18110" s="95">
        <v>60492</v>
      </c>
      <c r="B18110" s="93" t="s">
        <v>26924</v>
      </c>
      <c r="C18110" s="93" t="s">
        <v>1486</v>
      </c>
      <c r="G18110" s="95">
        <v>250</v>
      </c>
      <c r="H18110" s="93" t="s">
        <v>8976</v>
      </c>
      <c r="I18110" s="93" t="s">
        <v>23896</v>
      </c>
      <c r="J18110" s="93" t="s">
        <v>20946</v>
      </c>
      <c r="K18110" s="93" t="s">
        <v>7807</v>
      </c>
      <c r="L18110" s="14">
        <f>AND(vyberHrace&lt;&gt;"",ISNUMBER(SEARCH(vyberHrace,$B18110)))</f>
      </c>
      <c r="M18110" s="14">
        <f>AND($I18110=MID(kododd,1,2),$J18110=MID(kododd,3,3))</f>
      </c>
    </row>
    <row r="18111">
      <c r="A18111" s="95">
        <v>52272</v>
      </c>
      <c r="B18111" s="93" t="s">
        <v>26226</v>
      </c>
      <c r="C18111" s="93" t="s">
        <v>1416</v>
      </c>
      <c r="G18111" s="95">
        <v>0</v>
      </c>
      <c r="H18111" s="93" t="s">
        <v>8976</v>
      </c>
      <c r="I18111" s="93" t="s">
        <v>23896</v>
      </c>
      <c r="J18111" s="93" t="s">
        <v>20954</v>
      </c>
      <c r="K18111" s="93" t="s">
        <v>133</v>
      </c>
      <c r="L18111" s="14">
        <f>AND(vyberHrace&lt;&gt;"",ISNUMBER(SEARCH(vyberHrace,$B18111)))</f>
      </c>
      <c r="M18111" s="14">
        <f>AND($I18111=MID(kododd,1,2),$J18111=MID(kododd,3,3))</f>
      </c>
    </row>
    <row r="18112">
      <c r="A18112" s="95">
        <v>56657</v>
      </c>
      <c r="B18112" s="93" t="s">
        <v>22789</v>
      </c>
      <c r="C18112" s="93" t="s">
        <v>1406</v>
      </c>
      <c r="G18112" s="95">
        <v>250</v>
      </c>
      <c r="H18112" s="93" t="s">
        <v>8976</v>
      </c>
      <c r="I18112" s="93" t="s">
        <v>23896</v>
      </c>
      <c r="J18112" s="93" t="s">
        <v>20954</v>
      </c>
      <c r="K18112" s="93" t="s">
        <v>133</v>
      </c>
      <c r="L18112" s="14">
        <f>AND(vyberHrace&lt;&gt;"",ISNUMBER(SEARCH(vyberHrace,$B18112)))</f>
      </c>
      <c r="M18112" s="14">
        <f>AND($I18112=MID(kododd,1,2),$J18112=MID(kododd,3,3))</f>
      </c>
    </row>
    <row r="18113">
      <c r="A18113" s="95">
        <v>35318</v>
      </c>
      <c r="B18113" s="93" t="s">
        <v>11934</v>
      </c>
      <c r="C18113" s="93" t="s">
        <v>1419</v>
      </c>
      <c r="D18113" s="95">
        <v>1526</v>
      </c>
      <c r="E18113" s="95">
        <v>1708</v>
      </c>
      <c r="F18113" s="95">
        <v>372110</v>
      </c>
      <c r="G18113" s="95">
        <v>250</v>
      </c>
      <c r="H18113" s="93" t="s">
        <v>8976</v>
      </c>
      <c r="I18113" s="93" t="s">
        <v>23896</v>
      </c>
      <c r="J18113" s="93" t="s">
        <v>20864</v>
      </c>
      <c r="K18113" s="93" t="s">
        <v>26135</v>
      </c>
      <c r="L18113" s="14">
        <f>AND(vyberHrace&lt;&gt;"",ISNUMBER(SEARCH(vyberHrace,$B18113)))</f>
      </c>
      <c r="M18113" s="14">
        <f>AND($I18113=MID(kododd,1,2),$J18113=MID(kododd,3,3))</f>
      </c>
    </row>
    <row r="18114">
      <c r="A18114" s="95">
        <v>1274</v>
      </c>
      <c r="B18114" s="93" t="s">
        <v>11935</v>
      </c>
      <c r="C18114" s="93" t="s">
        <v>1462</v>
      </c>
      <c r="D18114" s="95">
        <v>1988</v>
      </c>
      <c r="E18114" s="95">
        <v>2004</v>
      </c>
      <c r="F18114" s="95">
        <v>320587</v>
      </c>
      <c r="G18114" s="95">
        <v>250</v>
      </c>
      <c r="H18114" s="93" t="s">
        <v>8976</v>
      </c>
      <c r="I18114" s="93" t="s">
        <v>23896</v>
      </c>
      <c r="J18114" s="93" t="s">
        <v>20864</v>
      </c>
      <c r="K18114" s="93" t="s">
        <v>26135</v>
      </c>
      <c r="L18114" s="14">
        <f>AND(vyberHrace&lt;&gt;"",ISNUMBER(SEARCH(vyberHrace,$B18114)))</f>
      </c>
      <c r="M18114" s="14">
        <f>AND($I18114=MID(kododd,1,2),$J18114=MID(kododd,3,3))</f>
      </c>
    </row>
    <row r="18115">
      <c r="A18115" s="95">
        <v>26143</v>
      </c>
      <c r="B18115" s="93" t="s">
        <v>18984</v>
      </c>
      <c r="C18115" s="93" t="s">
        <v>1454</v>
      </c>
      <c r="D18115" s="95">
        <v>1823</v>
      </c>
      <c r="E18115" s="95">
        <v>1866</v>
      </c>
      <c r="F18115" s="95">
        <v>300519</v>
      </c>
      <c r="G18115" s="95">
        <v>250</v>
      </c>
      <c r="H18115" s="93" t="s">
        <v>8976</v>
      </c>
      <c r="I18115" s="93" t="s">
        <v>23896</v>
      </c>
      <c r="J18115" s="93" t="s">
        <v>20864</v>
      </c>
      <c r="K18115" s="93" t="s">
        <v>26135</v>
      </c>
      <c r="L18115" s="14">
        <f>AND(vyberHrace&lt;&gt;"",ISNUMBER(SEARCH(vyberHrace,$B18115)))</f>
      </c>
      <c r="M18115" s="14">
        <f>AND($I18115=MID(kododd,1,2),$J18115=MID(kododd,3,3))</f>
      </c>
    </row>
    <row r="18116">
      <c r="A18116" s="95">
        <v>45229</v>
      </c>
      <c r="B18116" s="93" t="s">
        <v>18989</v>
      </c>
      <c r="C18116" s="93" t="s">
        <v>1443</v>
      </c>
      <c r="D18116" s="95">
        <v>1429</v>
      </c>
      <c r="G18116" s="95">
        <v>0</v>
      </c>
      <c r="H18116" s="93" t="s">
        <v>8976</v>
      </c>
      <c r="I18116" s="93" t="s">
        <v>23896</v>
      </c>
      <c r="J18116" s="93" t="s">
        <v>20984</v>
      </c>
      <c r="K18116" s="93" t="s">
        <v>5004</v>
      </c>
      <c r="L18116" s="14">
        <f>AND(vyberHrace&lt;&gt;"",ISNUMBER(SEARCH(vyberHrace,$B18116)))</f>
      </c>
      <c r="M18116" s="14">
        <f>AND($I18116=MID(kododd,1,2),$J18116=MID(kododd,3,3))</f>
      </c>
    </row>
    <row r="18117">
      <c r="A18117" s="95">
        <v>62983</v>
      </c>
      <c r="B18117" s="93" t="s">
        <v>29450</v>
      </c>
      <c r="C18117" s="93" t="s">
        <v>1406</v>
      </c>
      <c r="G18117" s="95">
        <v>250</v>
      </c>
      <c r="H18117" s="93" t="s">
        <v>8976</v>
      </c>
      <c r="I18117" s="93" t="s">
        <v>23896</v>
      </c>
      <c r="J18117" s="93" t="s">
        <v>20979</v>
      </c>
      <c r="K18117" s="93" t="s">
        <v>7806</v>
      </c>
      <c r="L18117" s="14">
        <f>AND(vyberHrace&lt;&gt;"",ISNUMBER(SEARCH(vyberHrace,$B18117)))</f>
      </c>
      <c r="M18117" s="14">
        <f>AND($I18117=MID(kododd,1,2),$J18117=MID(kododd,3,3))</f>
      </c>
    </row>
    <row r="18118">
      <c r="A18118" s="95">
        <v>979</v>
      </c>
      <c r="B18118" s="93" t="s">
        <v>18995</v>
      </c>
      <c r="C18118" s="93" t="s">
        <v>1472</v>
      </c>
      <c r="D18118" s="95">
        <v>2053</v>
      </c>
      <c r="G18118" s="95">
        <v>0</v>
      </c>
      <c r="H18118" s="93" t="s">
        <v>8976</v>
      </c>
      <c r="I18118" s="93" t="s">
        <v>23896</v>
      </c>
      <c r="J18118" s="93" t="s">
        <v>20848</v>
      </c>
      <c r="K18118" s="93" t="s">
        <v>1502</v>
      </c>
      <c r="L18118" s="14">
        <f>AND(vyberHrace&lt;&gt;"",ISNUMBER(SEARCH(vyberHrace,$B18118)))</f>
      </c>
      <c r="M18118" s="14">
        <f>AND($I18118=MID(kododd,1,2),$J18118=MID(kododd,3,3))</f>
      </c>
    </row>
    <row r="18119">
      <c r="A18119" s="95">
        <v>53451</v>
      </c>
      <c r="B18119" s="93" t="s">
        <v>20826</v>
      </c>
      <c r="C18119" s="93" t="s">
        <v>1412</v>
      </c>
      <c r="D18119" s="95">
        <v>1199</v>
      </c>
      <c r="E18119" s="95">
        <v>1441</v>
      </c>
      <c r="F18119" s="95">
        <v>23753951</v>
      </c>
      <c r="G18119" s="95">
        <v>250</v>
      </c>
      <c r="H18119" s="93" t="s">
        <v>8976</v>
      </c>
      <c r="I18119" s="93" t="s">
        <v>23896</v>
      </c>
      <c r="J18119" s="93" t="s">
        <v>20975</v>
      </c>
      <c r="K18119" s="93" t="s">
        <v>4922</v>
      </c>
      <c r="L18119" s="14">
        <f>AND(vyberHrace&lt;&gt;"",ISNUMBER(SEARCH(vyberHrace,$B18119)))</f>
      </c>
      <c r="M18119" s="14">
        <f>AND($I18119=MID(kododd,1,2),$J18119=MID(kododd,3,3))</f>
      </c>
    </row>
    <row r="18120">
      <c r="A18120" s="95">
        <v>7175</v>
      </c>
      <c r="B18120" s="93" t="s">
        <v>19005</v>
      </c>
      <c r="C18120" s="93" t="s">
        <v>1471</v>
      </c>
      <c r="D18120" s="95">
        <v>1437</v>
      </c>
      <c r="E18120" s="95">
        <v>1623</v>
      </c>
      <c r="F18120" s="95">
        <v>367990</v>
      </c>
      <c r="G18120" s="95">
        <v>250</v>
      </c>
      <c r="H18120" s="93" t="s">
        <v>8976</v>
      </c>
      <c r="I18120" s="93" t="s">
        <v>23896</v>
      </c>
      <c r="J18120" s="93" t="s">
        <v>20949</v>
      </c>
      <c r="K18120" s="93" t="s">
        <v>5012</v>
      </c>
      <c r="L18120" s="14">
        <f>AND(vyberHrace&lt;&gt;"",ISNUMBER(SEARCH(vyberHrace,$B18120)))</f>
      </c>
      <c r="M18120" s="14">
        <f>AND($I18120=MID(kododd,1,2),$J18120=MID(kododd,3,3))</f>
      </c>
    </row>
    <row r="18121">
      <c r="A18121" s="95">
        <v>54222</v>
      </c>
      <c r="B18121" s="93" t="s">
        <v>967</v>
      </c>
      <c r="C18121" s="93" t="s">
        <v>1406</v>
      </c>
      <c r="G18121" s="95">
        <v>0</v>
      </c>
      <c r="H18121" s="93" t="s">
        <v>8976</v>
      </c>
      <c r="I18121" s="93" t="s">
        <v>23896</v>
      </c>
      <c r="J18121" s="93" t="s">
        <v>20882</v>
      </c>
      <c r="K18121" s="93" t="s">
        <v>5088</v>
      </c>
      <c r="L18121" s="14">
        <f>AND(vyberHrace&lt;&gt;"",ISNUMBER(SEARCH(vyberHrace,$B18121)))</f>
      </c>
      <c r="M18121" s="14">
        <f>AND($I18121=MID(kododd,1,2),$J18121=MID(kododd,3,3))</f>
      </c>
    </row>
    <row r="18122">
      <c r="A18122" s="95">
        <v>57029</v>
      </c>
      <c r="B18122" s="93" t="s">
        <v>22771</v>
      </c>
      <c r="C18122" s="93" t="s">
        <v>1424</v>
      </c>
      <c r="F18122" s="95">
        <v>23771577</v>
      </c>
      <c r="G18122" s="95">
        <v>0</v>
      </c>
      <c r="H18122" s="93" t="s">
        <v>8976</v>
      </c>
      <c r="I18122" s="93" t="s">
        <v>23896</v>
      </c>
      <c r="J18122" s="93" t="s">
        <v>20975</v>
      </c>
      <c r="K18122" s="93" t="s">
        <v>4922</v>
      </c>
      <c r="L18122" s="14">
        <f>AND(vyberHrace&lt;&gt;"",ISNUMBER(SEARCH(vyberHrace,$B18122)))</f>
      </c>
      <c r="M18122" s="14">
        <f>AND($I18122=MID(kododd,1,2),$J18122=MID(kododd,3,3))</f>
      </c>
    </row>
    <row r="18123">
      <c r="A18123" s="95">
        <v>47986</v>
      </c>
      <c r="B18123" s="93" t="s">
        <v>19019</v>
      </c>
      <c r="C18123" s="93" t="s">
        <v>1469</v>
      </c>
      <c r="D18123" s="95">
        <v>1550</v>
      </c>
      <c r="E18123" s="95">
        <v>1703</v>
      </c>
      <c r="F18123" s="95">
        <v>23748192</v>
      </c>
      <c r="G18123" s="95">
        <v>250</v>
      </c>
      <c r="H18123" s="93" t="s">
        <v>8976</v>
      </c>
      <c r="I18123" s="93" t="s">
        <v>23896</v>
      </c>
      <c r="J18123" s="93" t="s">
        <v>20864</v>
      </c>
      <c r="K18123" s="93" t="s">
        <v>26135</v>
      </c>
      <c r="L18123" s="14">
        <f>AND(vyberHrace&lt;&gt;"",ISNUMBER(SEARCH(vyberHrace,$B18123)))</f>
      </c>
      <c r="M18123" s="14">
        <f>AND($I18123=MID(kododd,1,2),$J18123=MID(kododd,3,3))</f>
      </c>
    </row>
    <row r="18124">
      <c r="A18124" s="95">
        <v>24727</v>
      </c>
      <c r="B18124" s="93" t="s">
        <v>19020</v>
      </c>
      <c r="C18124" s="93" t="s">
        <v>1434</v>
      </c>
      <c r="D18124" s="95">
        <v>2103</v>
      </c>
      <c r="E18124" s="95">
        <v>2111</v>
      </c>
      <c r="F18124" s="95">
        <v>325368</v>
      </c>
      <c r="G18124" s="95">
        <v>0</v>
      </c>
      <c r="H18124" s="93" t="s">
        <v>8976</v>
      </c>
      <c r="I18124" s="93" t="s">
        <v>23896</v>
      </c>
      <c r="J18124" s="93" t="s">
        <v>20975</v>
      </c>
      <c r="K18124" s="93" t="s">
        <v>4922</v>
      </c>
      <c r="L18124" s="14">
        <f>AND(vyberHrace&lt;&gt;"",ISNUMBER(SEARCH(vyberHrace,$B18124)))</f>
      </c>
      <c r="M18124" s="14">
        <f>AND($I18124=MID(kododd,1,2),$J18124=MID(kododd,3,3))</f>
      </c>
    </row>
    <row r="18125">
      <c r="A18125" s="95">
        <v>58730</v>
      </c>
      <c r="B18125" s="93" t="s">
        <v>25210</v>
      </c>
      <c r="C18125" s="93" t="s">
        <v>1407</v>
      </c>
      <c r="D18125" s="95">
        <v>1360</v>
      </c>
      <c r="E18125" s="95">
        <v>1612</v>
      </c>
      <c r="F18125" s="95">
        <v>23782803</v>
      </c>
      <c r="G18125" s="95">
        <v>0</v>
      </c>
      <c r="H18125" s="93" t="s">
        <v>8976</v>
      </c>
      <c r="I18125" s="93" t="s">
        <v>23896</v>
      </c>
      <c r="J18125" s="93" t="s">
        <v>20975</v>
      </c>
      <c r="K18125" s="93" t="s">
        <v>4922</v>
      </c>
      <c r="L18125" s="14">
        <f>AND(vyberHrace&lt;&gt;"",ISNUMBER(SEARCH(vyberHrace,$B18125)))</f>
      </c>
      <c r="M18125" s="14">
        <f>AND($I18125=MID(kododd,1,2),$J18125=MID(kododd,3,3))</f>
      </c>
    </row>
    <row r="18126">
      <c r="A18126" s="95">
        <v>60545</v>
      </c>
      <c r="B18126" s="93" t="s">
        <v>26972</v>
      </c>
      <c r="C18126" s="93" t="s">
        <v>1486</v>
      </c>
      <c r="G18126" s="95">
        <v>0</v>
      </c>
      <c r="H18126" s="93" t="s">
        <v>8976</v>
      </c>
      <c r="I18126" s="93" t="s">
        <v>23896</v>
      </c>
      <c r="J18126" s="93" t="s">
        <v>20954</v>
      </c>
      <c r="K18126" s="93" t="s">
        <v>133</v>
      </c>
      <c r="L18126" s="14">
        <f>AND(vyberHrace&lt;&gt;"",ISNUMBER(SEARCH(vyberHrace,$B18126)))</f>
      </c>
      <c r="M18126" s="14">
        <f>AND($I18126=MID(kododd,1,2),$J18126=MID(kododd,3,3))</f>
      </c>
    </row>
    <row r="18127">
      <c r="A18127" s="95">
        <v>62578</v>
      </c>
      <c r="B18127" s="93" t="s">
        <v>29451</v>
      </c>
      <c r="C18127" s="93" t="s">
        <v>1488</v>
      </c>
      <c r="G18127" s="95">
        <v>250</v>
      </c>
      <c r="H18127" s="93" t="s">
        <v>8976</v>
      </c>
      <c r="I18127" s="93" t="s">
        <v>23896</v>
      </c>
      <c r="J18127" s="93" t="s">
        <v>20954</v>
      </c>
      <c r="K18127" s="93" t="s">
        <v>133</v>
      </c>
      <c r="L18127" s="14">
        <f>AND(vyberHrace&lt;&gt;"",ISNUMBER(SEARCH(vyberHrace,$B18127)))</f>
      </c>
      <c r="M18127" s="14">
        <f>AND($I18127=MID(kododd,1,2),$J18127=MID(kododd,3,3))</f>
      </c>
    </row>
    <row r="18128">
      <c r="A18128" s="95">
        <v>1121</v>
      </c>
      <c r="B18128" s="93" t="s">
        <v>20006</v>
      </c>
      <c r="C18128" s="93" t="s">
        <v>1413</v>
      </c>
      <c r="D18128" s="95">
        <v>1573</v>
      </c>
      <c r="E18128" s="95">
        <v>1691</v>
      </c>
      <c r="F18128" s="95">
        <v>318426</v>
      </c>
      <c r="G18128" s="95">
        <v>250</v>
      </c>
      <c r="H18128" s="93" t="s">
        <v>8976</v>
      </c>
      <c r="I18128" s="93" t="s">
        <v>23896</v>
      </c>
      <c r="J18128" s="93" t="s">
        <v>20927</v>
      </c>
      <c r="K18128" s="93" t="s">
        <v>1501</v>
      </c>
      <c r="L18128" s="14">
        <f>AND(vyberHrace&lt;&gt;"",ISNUMBER(SEARCH(vyberHrace,$B18128)))</f>
      </c>
      <c r="M18128" s="14">
        <f>AND($I18128=MID(kododd,1,2),$J18128=MID(kododd,3,3))</f>
      </c>
    </row>
    <row r="18129">
      <c r="A18129" s="95">
        <v>37632</v>
      </c>
      <c r="B18129" s="93" t="s">
        <v>20016</v>
      </c>
      <c r="C18129" s="93" t="s">
        <v>1409</v>
      </c>
      <c r="D18129" s="95">
        <v>2294</v>
      </c>
      <c r="E18129" s="95">
        <v>2314</v>
      </c>
      <c r="F18129" s="95">
        <v>364398</v>
      </c>
      <c r="G18129" s="95">
        <v>250</v>
      </c>
      <c r="H18129" s="93" t="s">
        <v>8976</v>
      </c>
      <c r="I18129" s="93" t="s">
        <v>23896</v>
      </c>
      <c r="J18129" s="93" t="s">
        <v>20927</v>
      </c>
      <c r="K18129" s="93" t="s">
        <v>1501</v>
      </c>
      <c r="L18129" s="14">
        <f>AND(vyberHrace&lt;&gt;"",ISNUMBER(SEARCH(vyberHrace,$B18129)))</f>
      </c>
      <c r="M18129" s="14">
        <f>AND($I18129=MID(kododd,1,2),$J18129=MID(kododd,3,3))</f>
      </c>
    </row>
    <row r="18130">
      <c r="A18130" s="95">
        <v>31282</v>
      </c>
      <c r="B18130" s="93" t="s">
        <v>20020</v>
      </c>
      <c r="C18130" s="93" t="s">
        <v>1444</v>
      </c>
      <c r="D18130" s="95">
        <v>2007</v>
      </c>
      <c r="E18130" s="95">
        <v>2022</v>
      </c>
      <c r="F18130" s="95">
        <v>351784</v>
      </c>
      <c r="G18130" s="95">
        <v>0</v>
      </c>
      <c r="H18130" s="93" t="s">
        <v>8976</v>
      </c>
      <c r="I18130" s="93" t="s">
        <v>23896</v>
      </c>
      <c r="J18130" s="93" t="s">
        <v>20864</v>
      </c>
      <c r="K18130" s="93" t="s">
        <v>26135</v>
      </c>
      <c r="L18130" s="14">
        <f>AND(vyberHrace&lt;&gt;"",ISNUMBER(SEARCH(vyberHrace,$B18130)))</f>
      </c>
      <c r="M18130" s="14">
        <f>AND($I18130=MID(kododd,1,2),$J18130=MID(kododd,3,3))</f>
      </c>
    </row>
    <row r="18131">
      <c r="A18131" s="95">
        <v>5044</v>
      </c>
      <c r="B18131" s="93" t="s">
        <v>19457</v>
      </c>
      <c r="C18131" s="93" t="s">
        <v>1413</v>
      </c>
      <c r="D18131" s="95">
        <v>1826</v>
      </c>
      <c r="E18131" s="95">
        <v>1854</v>
      </c>
      <c r="F18131" s="95">
        <v>321583</v>
      </c>
      <c r="G18131" s="95">
        <v>250</v>
      </c>
      <c r="H18131" s="93" t="s">
        <v>8976</v>
      </c>
      <c r="I18131" s="93" t="s">
        <v>23896</v>
      </c>
      <c r="J18131" s="93" t="s">
        <v>20923</v>
      </c>
      <c r="K18131" s="93" t="s">
        <v>5569</v>
      </c>
      <c r="L18131" s="14">
        <f>AND(vyberHrace&lt;&gt;"",ISNUMBER(SEARCH(vyberHrace,$B18131)))</f>
      </c>
      <c r="M18131" s="14">
        <f>AND($I18131=MID(kododd,1,2),$J18131=MID(kododd,3,3))</f>
      </c>
    </row>
    <row r="18132">
      <c r="A18132" s="95">
        <v>11048</v>
      </c>
      <c r="B18132" s="93" t="s">
        <v>19458</v>
      </c>
      <c r="C18132" s="93" t="s">
        <v>1455</v>
      </c>
      <c r="D18132" s="95">
        <v>1532</v>
      </c>
      <c r="F18132" s="95">
        <v>355895</v>
      </c>
      <c r="G18132" s="95">
        <v>250</v>
      </c>
      <c r="H18132" s="93" t="s">
        <v>8976</v>
      </c>
      <c r="I18132" s="93" t="s">
        <v>23896</v>
      </c>
      <c r="J18132" s="93" t="s">
        <v>20887</v>
      </c>
      <c r="K18132" s="93" t="s">
        <v>6923</v>
      </c>
      <c r="L18132" s="14">
        <f>AND(vyberHrace&lt;&gt;"",ISNUMBER(SEARCH(vyberHrace,$B18132)))</f>
      </c>
      <c r="M18132" s="14">
        <f>AND($I18132=MID(kododd,1,2),$J18132=MID(kododd,3,3))</f>
      </c>
    </row>
    <row r="18133">
      <c r="A18133" s="95">
        <v>3052</v>
      </c>
      <c r="B18133" s="93" t="s">
        <v>18587</v>
      </c>
      <c r="C18133" s="93" t="s">
        <v>1401</v>
      </c>
      <c r="D18133" s="95">
        <v>1677</v>
      </c>
      <c r="E18133" s="95">
        <v>1734</v>
      </c>
      <c r="F18133" s="95">
        <v>348201</v>
      </c>
      <c r="G18133" s="95">
        <v>250</v>
      </c>
      <c r="H18133" s="93" t="s">
        <v>8976</v>
      </c>
      <c r="I18133" s="93" t="s">
        <v>23896</v>
      </c>
      <c r="J18133" s="93" t="s">
        <v>20848</v>
      </c>
      <c r="K18133" s="93" t="s">
        <v>1502</v>
      </c>
      <c r="L18133" s="14">
        <f>AND(vyberHrace&lt;&gt;"",ISNUMBER(SEARCH(vyberHrace,$B18133)))</f>
      </c>
      <c r="M18133" s="14">
        <f>AND($I18133=MID(kododd,1,2),$J18133=MID(kododd,3,3))</f>
      </c>
    </row>
    <row r="18134">
      <c r="A18134" s="95">
        <v>59820</v>
      </c>
      <c r="B18134" s="93" t="s">
        <v>26327</v>
      </c>
      <c r="C18134" s="93" t="s">
        <v>1422</v>
      </c>
      <c r="F18134" s="95">
        <v>23784709</v>
      </c>
      <c r="G18134" s="95">
        <v>250</v>
      </c>
      <c r="H18134" s="93" t="s">
        <v>8976</v>
      </c>
      <c r="I18134" s="93" t="s">
        <v>23896</v>
      </c>
      <c r="J18134" s="93" t="s">
        <v>20923</v>
      </c>
      <c r="K18134" s="93" t="s">
        <v>5569</v>
      </c>
      <c r="L18134" s="14">
        <f>AND(vyberHrace&lt;&gt;"",ISNUMBER(SEARCH(vyberHrace,$B18134)))</f>
      </c>
      <c r="M18134" s="14">
        <f>AND($I18134=MID(kododd,1,2),$J18134=MID(kododd,3,3))</f>
      </c>
    </row>
    <row r="18135">
      <c r="A18135" s="95">
        <v>57495</v>
      </c>
      <c r="B18135" s="93" t="s">
        <v>22681</v>
      </c>
      <c r="C18135" s="93" t="s">
        <v>1402</v>
      </c>
      <c r="F18135" s="95">
        <v>23770473</v>
      </c>
      <c r="G18135" s="95">
        <v>0</v>
      </c>
      <c r="H18135" s="93" t="s">
        <v>8976</v>
      </c>
      <c r="I18135" s="93" t="s">
        <v>23896</v>
      </c>
      <c r="J18135" s="93" t="s">
        <v>20923</v>
      </c>
      <c r="K18135" s="93" t="s">
        <v>5569</v>
      </c>
      <c r="L18135" s="14">
        <f>AND(vyberHrace&lt;&gt;"",ISNUMBER(SEARCH(vyberHrace,$B18135)))</f>
      </c>
      <c r="M18135" s="14">
        <f>AND($I18135=MID(kododd,1,2),$J18135=MID(kododd,3,3))</f>
      </c>
    </row>
    <row r="18136">
      <c r="A18136" s="95">
        <v>55014</v>
      </c>
      <c r="B18136" s="93" t="s">
        <v>871</v>
      </c>
      <c r="C18136" s="93" t="s">
        <v>1444</v>
      </c>
      <c r="D18136" s="95">
        <v>1580</v>
      </c>
      <c r="E18136" s="95">
        <v>1782</v>
      </c>
      <c r="F18136" s="95">
        <v>23752521</v>
      </c>
      <c r="G18136" s="95">
        <v>250</v>
      </c>
      <c r="H18136" s="93" t="s">
        <v>8976</v>
      </c>
      <c r="I18136" s="93" t="s">
        <v>23896</v>
      </c>
      <c r="J18136" s="93" t="s">
        <v>20848</v>
      </c>
      <c r="K18136" s="93" t="s">
        <v>1502</v>
      </c>
      <c r="L18136" s="14">
        <f>AND(vyberHrace&lt;&gt;"",ISNUMBER(SEARCH(vyberHrace,$B18136)))</f>
      </c>
      <c r="M18136" s="14">
        <f>AND($I18136=MID(kododd,1,2),$J18136=MID(kododd,3,3))</f>
      </c>
    </row>
    <row r="18137">
      <c r="A18137" s="95">
        <v>34522</v>
      </c>
      <c r="B18137" s="93" t="s">
        <v>14234</v>
      </c>
      <c r="C18137" s="93" t="s">
        <v>1421</v>
      </c>
      <c r="D18137" s="95">
        <v>1256</v>
      </c>
      <c r="G18137" s="95">
        <v>0</v>
      </c>
      <c r="H18137" s="93" t="s">
        <v>8976</v>
      </c>
      <c r="I18137" s="93" t="s">
        <v>23896</v>
      </c>
      <c r="J18137" s="93" t="s">
        <v>20875</v>
      </c>
      <c r="K18137" s="93" t="s">
        <v>5609</v>
      </c>
      <c r="L18137" s="14">
        <f>AND(vyberHrace&lt;&gt;"",ISNUMBER(SEARCH(vyberHrace,$B18137)))</f>
      </c>
      <c r="M18137" s="14">
        <f>AND($I18137=MID(kododd,1,2),$J18137=MID(kododd,3,3))</f>
      </c>
    </row>
    <row r="18138">
      <c r="A18138" s="95">
        <v>58356</v>
      </c>
      <c r="B18138" s="93" t="s">
        <v>24865</v>
      </c>
      <c r="C18138" s="93" t="s">
        <v>1450</v>
      </c>
      <c r="G18138" s="95">
        <v>0</v>
      </c>
      <c r="H18138" s="93" t="s">
        <v>8976</v>
      </c>
      <c r="I18138" s="93" t="s">
        <v>23896</v>
      </c>
      <c r="J18138" s="93" t="s">
        <v>20935</v>
      </c>
      <c r="K18138" s="93" t="s">
        <v>23916</v>
      </c>
      <c r="L18138" s="14">
        <f>AND(vyberHrace&lt;&gt;"",ISNUMBER(SEARCH(vyberHrace,$B18138)))</f>
      </c>
      <c r="M18138" s="14">
        <f>AND($I18138=MID(kododd,1,2),$J18138=MID(kododd,3,3))</f>
      </c>
    </row>
    <row r="18139">
      <c r="A18139" s="95">
        <v>62601</v>
      </c>
      <c r="B18139" s="93" t="s">
        <v>29452</v>
      </c>
      <c r="C18139" s="93" t="s">
        <v>1424</v>
      </c>
      <c r="G18139" s="95">
        <v>250</v>
      </c>
      <c r="H18139" s="93" t="s">
        <v>8976</v>
      </c>
      <c r="I18139" s="93" t="s">
        <v>23896</v>
      </c>
      <c r="J18139" s="93" t="s">
        <v>23414</v>
      </c>
      <c r="K18139" s="93" t="s">
        <v>21379</v>
      </c>
      <c r="L18139" s="14">
        <f>AND(vyberHrace&lt;&gt;"",ISNUMBER(SEARCH(vyberHrace,$B18139)))</f>
      </c>
      <c r="M18139" s="14">
        <f>AND($I18139=MID(kododd,1,2),$J18139=MID(kododd,3,3))</f>
      </c>
    </row>
    <row r="18140">
      <c r="A18140" s="95">
        <v>4274</v>
      </c>
      <c r="B18140" s="93" t="s">
        <v>19730</v>
      </c>
      <c r="C18140" s="93" t="s">
        <v>1413</v>
      </c>
      <c r="D18140" s="95">
        <v>1685</v>
      </c>
      <c r="F18140" s="95">
        <v>383252</v>
      </c>
      <c r="G18140" s="95">
        <v>0</v>
      </c>
      <c r="H18140" s="93" t="s">
        <v>8976</v>
      </c>
      <c r="I18140" s="93" t="s">
        <v>23896</v>
      </c>
      <c r="J18140" s="93" t="s">
        <v>20984</v>
      </c>
      <c r="K18140" s="93" t="s">
        <v>5004</v>
      </c>
      <c r="L18140" s="14">
        <f>AND(vyberHrace&lt;&gt;"",ISNUMBER(SEARCH(vyberHrace,$B18140)))</f>
      </c>
      <c r="M18140" s="14">
        <f>AND($I18140=MID(kododd,1,2),$J18140=MID(kododd,3,3))</f>
      </c>
    </row>
    <row r="18141">
      <c r="A18141" s="95">
        <v>16749</v>
      </c>
      <c r="B18141" s="93" t="s">
        <v>19731</v>
      </c>
      <c r="C18141" s="93" t="s">
        <v>1474</v>
      </c>
      <c r="D18141" s="95">
        <v>1428</v>
      </c>
      <c r="E18141" s="95">
        <v>1705</v>
      </c>
      <c r="F18141" s="95">
        <v>335363</v>
      </c>
      <c r="G18141" s="95">
        <v>0</v>
      </c>
      <c r="H18141" s="93" t="s">
        <v>8976</v>
      </c>
      <c r="I18141" s="93" t="s">
        <v>23896</v>
      </c>
      <c r="J18141" s="93" t="s">
        <v>20876</v>
      </c>
      <c r="K18141" s="93" t="s">
        <v>1965</v>
      </c>
      <c r="L18141" s="14">
        <f>AND(vyberHrace&lt;&gt;"",ISNUMBER(SEARCH(vyberHrace,$B18141)))</f>
      </c>
      <c r="M18141" s="14">
        <f>AND($I18141=MID(kododd,1,2),$J18141=MID(kododd,3,3))</f>
      </c>
    </row>
    <row r="18142">
      <c r="A18142" s="95">
        <v>33336</v>
      </c>
      <c r="B18142" s="93" t="s">
        <v>18780</v>
      </c>
      <c r="C18142" s="93" t="s">
        <v>1431</v>
      </c>
      <c r="D18142" s="95">
        <v>1411</v>
      </c>
      <c r="F18142" s="95">
        <v>341150</v>
      </c>
      <c r="G18142" s="95">
        <v>0</v>
      </c>
      <c r="H18142" s="93" t="s">
        <v>8976</v>
      </c>
      <c r="I18142" s="93" t="s">
        <v>23896</v>
      </c>
      <c r="J18142" s="93" t="s">
        <v>23412</v>
      </c>
      <c r="K18142" s="93" t="s">
        <v>21367</v>
      </c>
      <c r="L18142" s="14">
        <f>AND(vyberHrace&lt;&gt;"",ISNUMBER(SEARCH(vyberHrace,$B18142)))</f>
      </c>
      <c r="M18142" s="14">
        <f>AND($I18142=MID(kododd,1,2),$J18142=MID(kododd,3,3))</f>
      </c>
    </row>
    <row r="18143">
      <c r="A18143" s="95">
        <v>3495</v>
      </c>
      <c r="B18143" s="93" t="s">
        <v>18781</v>
      </c>
      <c r="C18143" s="93" t="s">
        <v>1473</v>
      </c>
      <c r="D18143" s="95">
        <v>1725</v>
      </c>
      <c r="F18143" s="95">
        <v>339911</v>
      </c>
      <c r="G18143" s="95">
        <v>250</v>
      </c>
      <c r="H18143" s="93" t="s">
        <v>8976</v>
      </c>
      <c r="I18143" s="93" t="s">
        <v>23896</v>
      </c>
      <c r="J18143" s="93" t="s">
        <v>20911</v>
      </c>
      <c r="K18143" s="93" t="s">
        <v>26144</v>
      </c>
      <c r="L18143" s="14">
        <f>AND(vyberHrace&lt;&gt;"",ISNUMBER(SEARCH(vyberHrace,$B18143)))</f>
      </c>
      <c r="M18143" s="14">
        <f>AND($I18143=MID(kododd,1,2),$J18143=MID(kododd,3,3))</f>
      </c>
    </row>
    <row r="18144">
      <c r="A18144" s="95">
        <v>52803</v>
      </c>
      <c r="B18144" s="93" t="s">
        <v>2347</v>
      </c>
      <c r="C18144" s="93" t="s">
        <v>1434</v>
      </c>
      <c r="D18144" s="95">
        <v>1691</v>
      </c>
      <c r="F18144" s="95">
        <v>23774061</v>
      </c>
      <c r="G18144" s="95">
        <v>500</v>
      </c>
      <c r="H18144" s="93" t="s">
        <v>8976</v>
      </c>
      <c r="I18144" s="93" t="s">
        <v>23896</v>
      </c>
      <c r="J18144" s="93" t="s">
        <v>23412</v>
      </c>
      <c r="K18144" s="93" t="s">
        <v>21367</v>
      </c>
      <c r="L18144" s="14">
        <f>AND(vyberHrace&lt;&gt;"",ISNUMBER(SEARCH(vyberHrace,$B18144)))</f>
      </c>
      <c r="M18144" s="14">
        <f>AND($I18144=MID(kododd,1,2),$J18144=MID(kododd,3,3))</f>
      </c>
    </row>
    <row r="18145">
      <c r="A18145" s="95">
        <v>51579</v>
      </c>
      <c r="B18145" s="93" t="s">
        <v>3925</v>
      </c>
      <c r="C18145" s="93" t="s">
        <v>1428</v>
      </c>
      <c r="D18145" s="95">
        <v>1415</v>
      </c>
      <c r="G18145" s="95">
        <v>250</v>
      </c>
      <c r="H18145" s="93" t="s">
        <v>8976</v>
      </c>
      <c r="I18145" s="93" t="s">
        <v>23896</v>
      </c>
      <c r="J18145" s="93" t="s">
        <v>20876</v>
      </c>
      <c r="K18145" s="93" t="s">
        <v>1965</v>
      </c>
      <c r="L18145" s="14">
        <f>AND(vyberHrace&lt;&gt;"",ISNUMBER(SEARCH(vyberHrace,$B18145)))</f>
      </c>
      <c r="M18145" s="14">
        <f>AND($I18145=MID(kododd,1,2),$J18145=MID(kododd,3,3))</f>
      </c>
    </row>
    <row r="18146">
      <c r="A18146" s="95">
        <v>8502</v>
      </c>
      <c r="B18146" s="93" t="s">
        <v>18782</v>
      </c>
      <c r="C18146" s="93" t="s">
        <v>1443</v>
      </c>
      <c r="D18146" s="95">
        <v>1517</v>
      </c>
      <c r="G18146" s="95">
        <v>0</v>
      </c>
      <c r="H18146" s="93" t="s">
        <v>8976</v>
      </c>
      <c r="I18146" s="93" t="s">
        <v>23896</v>
      </c>
      <c r="J18146" s="93" t="s">
        <v>20895</v>
      </c>
      <c r="K18146" s="93" t="s">
        <v>6043</v>
      </c>
      <c r="L18146" s="14">
        <f>AND(vyberHrace&lt;&gt;"",ISNUMBER(SEARCH(vyberHrace,$B18146)))</f>
      </c>
      <c r="M18146" s="14">
        <f>AND($I18146=MID(kododd,1,2),$J18146=MID(kododd,3,3))</f>
      </c>
    </row>
    <row r="18147">
      <c r="A18147" s="95">
        <v>43398</v>
      </c>
      <c r="B18147" s="93" t="s">
        <v>18783</v>
      </c>
      <c r="C18147" s="93" t="s">
        <v>1438</v>
      </c>
      <c r="G18147" s="95">
        <v>0</v>
      </c>
      <c r="H18147" s="93" t="s">
        <v>8976</v>
      </c>
      <c r="I18147" s="93" t="s">
        <v>23896</v>
      </c>
      <c r="J18147" s="93" t="s">
        <v>20895</v>
      </c>
      <c r="K18147" s="93" t="s">
        <v>6043</v>
      </c>
      <c r="L18147" s="14">
        <f>AND(vyberHrace&lt;&gt;"",ISNUMBER(SEARCH(vyberHrace,$B18147)))</f>
      </c>
      <c r="M18147" s="14">
        <f>AND($I18147=MID(kododd,1,2),$J18147=MID(kododd,3,3))</f>
      </c>
    </row>
    <row r="18148">
      <c r="A18148" s="95">
        <v>44</v>
      </c>
      <c r="B18148" s="93" t="s">
        <v>18788</v>
      </c>
      <c r="C18148" s="93" t="s">
        <v>1441</v>
      </c>
      <c r="D18148" s="95">
        <v>2232</v>
      </c>
      <c r="E18148" s="95">
        <v>2265</v>
      </c>
      <c r="F18148" s="95">
        <v>300586</v>
      </c>
      <c r="G18148" s="95">
        <v>250</v>
      </c>
      <c r="H18148" s="93" t="s">
        <v>8976</v>
      </c>
      <c r="I18148" s="93" t="s">
        <v>23896</v>
      </c>
      <c r="J18148" s="93" t="s">
        <v>20926</v>
      </c>
      <c r="K18148" s="93" t="s">
        <v>11249</v>
      </c>
      <c r="L18148" s="14">
        <f>AND(vyberHrace&lt;&gt;"",ISNUMBER(SEARCH(vyberHrace,$B18148)))</f>
      </c>
      <c r="M18148" s="14">
        <f>AND($I18148=MID(kododd,1,2),$J18148=MID(kododd,3,3))</f>
      </c>
    </row>
    <row r="18149">
      <c r="A18149" s="95">
        <v>31179</v>
      </c>
      <c r="B18149" s="93" t="s">
        <v>18789</v>
      </c>
      <c r="C18149" s="93" t="s">
        <v>1448</v>
      </c>
      <c r="D18149" s="95">
        <v>2061</v>
      </c>
      <c r="E18149" s="95">
        <v>2080</v>
      </c>
      <c r="F18149" s="95">
        <v>334030</v>
      </c>
      <c r="G18149" s="95">
        <v>250</v>
      </c>
      <c r="H18149" s="93" t="s">
        <v>8976</v>
      </c>
      <c r="I18149" s="93" t="s">
        <v>23896</v>
      </c>
      <c r="J18149" s="93" t="s">
        <v>20926</v>
      </c>
      <c r="K18149" s="93" t="s">
        <v>11249</v>
      </c>
      <c r="L18149" s="14">
        <f>AND(vyberHrace&lt;&gt;"",ISNUMBER(SEARCH(vyberHrace,$B18149)))</f>
      </c>
      <c r="M18149" s="14">
        <f>AND($I18149=MID(kododd,1,2),$J18149=MID(kododd,3,3))</f>
      </c>
    </row>
    <row r="18150">
      <c r="A18150" s="95">
        <v>43219</v>
      </c>
      <c r="B18150" s="93" t="s">
        <v>18791</v>
      </c>
      <c r="C18150" s="93" t="s">
        <v>1409</v>
      </c>
      <c r="D18150" s="95">
        <v>1208</v>
      </c>
      <c r="G18150" s="95">
        <v>0</v>
      </c>
      <c r="H18150" s="93" t="s">
        <v>8976</v>
      </c>
      <c r="I18150" s="93" t="s">
        <v>23896</v>
      </c>
      <c r="J18150" s="93" t="s">
        <v>20962</v>
      </c>
      <c r="K18150" s="93" t="s">
        <v>3831</v>
      </c>
      <c r="L18150" s="14">
        <f>AND(vyberHrace&lt;&gt;"",ISNUMBER(SEARCH(vyberHrace,$B18150)))</f>
      </c>
      <c r="M18150" s="14">
        <f>AND($I18150=MID(kododd,1,2),$J18150=MID(kododd,3,3))</f>
      </c>
    </row>
    <row r="18151">
      <c r="A18151" s="95">
        <v>1108</v>
      </c>
      <c r="B18151" s="93" t="s">
        <v>18798</v>
      </c>
      <c r="C18151" s="93" t="s">
        <v>1465</v>
      </c>
      <c r="D18151" s="95">
        <v>1984</v>
      </c>
      <c r="F18151" s="95">
        <v>23738472</v>
      </c>
      <c r="G18151" s="95">
        <v>0</v>
      </c>
      <c r="H18151" s="93" t="s">
        <v>8976</v>
      </c>
      <c r="I18151" s="93" t="s">
        <v>23896</v>
      </c>
      <c r="J18151" s="93" t="s">
        <v>20994</v>
      </c>
      <c r="K18151" s="93" t="s">
        <v>5630</v>
      </c>
      <c r="L18151" s="14">
        <f>AND(vyberHrace&lt;&gt;"",ISNUMBER(SEARCH(vyberHrace,$B18151)))</f>
      </c>
      <c r="M18151" s="14">
        <f>AND($I18151=MID(kododd,1,2),$J18151=MID(kododd,3,3))</f>
      </c>
    </row>
    <row r="18152">
      <c r="A18152" s="95">
        <v>61546</v>
      </c>
      <c r="B18152" s="93" t="s">
        <v>27719</v>
      </c>
      <c r="C18152" s="93" t="s">
        <v>1452</v>
      </c>
      <c r="F18152" s="95">
        <v>23795212</v>
      </c>
      <c r="G18152" s="95">
        <v>0</v>
      </c>
      <c r="H18152" s="93" t="s">
        <v>8976</v>
      </c>
      <c r="I18152" s="93" t="s">
        <v>23896</v>
      </c>
      <c r="J18152" s="93" t="s">
        <v>21010</v>
      </c>
      <c r="K18152" s="93" t="s">
        <v>5670</v>
      </c>
      <c r="L18152" s="14">
        <f>AND(vyberHrace&lt;&gt;"",ISNUMBER(SEARCH(vyberHrace,$B18152)))</f>
      </c>
      <c r="M18152" s="14">
        <f>AND($I18152=MID(kododd,1,2),$J18152=MID(kododd,3,3))</f>
      </c>
    </row>
    <row r="18153">
      <c r="A18153" s="95">
        <v>63648</v>
      </c>
      <c r="B18153" s="93" t="s">
        <v>29886</v>
      </c>
      <c r="C18153" s="93" t="s">
        <v>1486</v>
      </c>
      <c r="G18153" s="95">
        <v>250</v>
      </c>
      <c r="H18153" s="93" t="s">
        <v>8976</v>
      </c>
      <c r="I18153" s="93" t="s">
        <v>23896</v>
      </c>
      <c r="J18153" s="93" t="s">
        <v>20935</v>
      </c>
      <c r="K18153" s="93" t="s">
        <v>23916</v>
      </c>
      <c r="L18153" s="14">
        <f>AND(vyberHrace&lt;&gt;"",ISNUMBER(SEARCH(vyberHrace,$B18153)))</f>
      </c>
      <c r="M18153" s="14">
        <f>AND($I18153=MID(kododd,1,2),$J18153=MID(kododd,3,3))</f>
      </c>
    </row>
    <row r="18154">
      <c r="A18154" s="95">
        <v>49131</v>
      </c>
      <c r="B18154" s="93" t="s">
        <v>18804</v>
      </c>
      <c r="C18154" s="93" t="s">
        <v>1412</v>
      </c>
      <c r="D18154" s="95">
        <v>1266</v>
      </c>
      <c r="E18154" s="95">
        <v>1456</v>
      </c>
      <c r="F18154" s="95">
        <v>23771607</v>
      </c>
      <c r="G18154" s="95">
        <v>250</v>
      </c>
      <c r="H18154" s="93" t="s">
        <v>8976</v>
      </c>
      <c r="I18154" s="93" t="s">
        <v>23896</v>
      </c>
      <c r="J18154" s="93" t="s">
        <v>20975</v>
      </c>
      <c r="K18154" s="93" t="s">
        <v>4922</v>
      </c>
      <c r="L18154" s="14">
        <f>AND(vyberHrace&lt;&gt;"",ISNUMBER(SEARCH(vyberHrace,$B18154)))</f>
      </c>
      <c r="M18154" s="14">
        <f>AND($I18154=MID(kododd,1,2),$J18154=MID(kododd,3,3))</f>
      </c>
    </row>
    <row r="18155">
      <c r="A18155" s="95">
        <v>29394</v>
      </c>
      <c r="B18155" s="93" t="s">
        <v>18809</v>
      </c>
      <c r="C18155" s="93" t="s">
        <v>1414</v>
      </c>
      <c r="D18155" s="95">
        <v>1855</v>
      </c>
      <c r="E18155" s="95">
        <v>1914</v>
      </c>
      <c r="F18155" s="95">
        <v>366080</v>
      </c>
      <c r="G18155" s="95">
        <v>250</v>
      </c>
      <c r="H18155" s="93" t="s">
        <v>8976</v>
      </c>
      <c r="I18155" s="93" t="s">
        <v>23896</v>
      </c>
      <c r="J18155" s="93" t="s">
        <v>20864</v>
      </c>
      <c r="K18155" s="93" t="s">
        <v>26135</v>
      </c>
      <c r="L18155" s="14">
        <f>AND(vyberHrace&lt;&gt;"",ISNUMBER(SEARCH(vyberHrace,$B18155)))</f>
      </c>
      <c r="M18155" s="14">
        <f>AND($I18155=MID(kododd,1,2),$J18155=MID(kododd,3,3))</f>
      </c>
    </row>
    <row r="18156">
      <c r="A18156" s="95">
        <v>60543</v>
      </c>
      <c r="B18156" s="93" t="s">
        <v>26970</v>
      </c>
      <c r="C18156" s="93" t="s">
        <v>1422</v>
      </c>
      <c r="G18156" s="95">
        <v>250</v>
      </c>
      <c r="H18156" s="93" t="s">
        <v>8976</v>
      </c>
      <c r="I18156" s="93" t="s">
        <v>23896</v>
      </c>
      <c r="J18156" s="93" t="s">
        <v>20874</v>
      </c>
      <c r="K18156" s="93" t="s">
        <v>1964</v>
      </c>
      <c r="L18156" s="14">
        <f>AND(vyberHrace&lt;&gt;"",ISNUMBER(SEARCH(vyberHrace,$B18156)))</f>
      </c>
      <c r="M18156" s="14">
        <f>AND($I18156=MID(kododd,1,2),$J18156=MID(kododd,3,3))</f>
      </c>
    </row>
    <row r="18157">
      <c r="A18157" s="95">
        <v>9921</v>
      </c>
      <c r="B18157" s="93" t="s">
        <v>17945</v>
      </c>
      <c r="C18157" s="93" t="s">
        <v>1415</v>
      </c>
      <c r="D18157" s="95">
        <v>1940</v>
      </c>
      <c r="E18157" s="95">
        <v>1989</v>
      </c>
      <c r="F18157" s="95">
        <v>321974</v>
      </c>
      <c r="G18157" s="95">
        <v>0</v>
      </c>
      <c r="H18157" s="93" t="s">
        <v>8976</v>
      </c>
      <c r="I18157" s="93" t="s">
        <v>23896</v>
      </c>
      <c r="J18157" s="93" t="s">
        <v>20962</v>
      </c>
      <c r="K18157" s="93" t="s">
        <v>3831</v>
      </c>
      <c r="L18157" s="14">
        <f>AND(vyberHrace&lt;&gt;"",ISNUMBER(SEARCH(vyberHrace,$B18157)))</f>
      </c>
      <c r="M18157" s="14">
        <f>AND($I18157=MID(kododd,1,2),$J18157=MID(kododd,3,3))</f>
      </c>
    </row>
    <row r="18158">
      <c r="A18158" s="95">
        <v>48458</v>
      </c>
      <c r="B18158" s="93" t="s">
        <v>8220</v>
      </c>
      <c r="C18158" s="93" t="s">
        <v>1416</v>
      </c>
      <c r="G18158" s="95">
        <v>0</v>
      </c>
      <c r="H18158" s="93" t="s">
        <v>8976</v>
      </c>
      <c r="I18158" s="93" t="s">
        <v>23896</v>
      </c>
      <c r="J18158" s="93" t="s">
        <v>20874</v>
      </c>
      <c r="K18158" s="93" t="s">
        <v>1964</v>
      </c>
      <c r="L18158" s="14">
        <f>AND(vyberHrace&lt;&gt;"",ISNUMBER(SEARCH(vyberHrace,$B18158)))</f>
      </c>
      <c r="M18158" s="14">
        <f>AND($I18158=MID(kododd,1,2),$J18158=MID(kododd,3,3))</f>
      </c>
    </row>
    <row r="18159">
      <c r="A18159" s="95">
        <v>53919</v>
      </c>
      <c r="B18159" s="93" t="s">
        <v>862</v>
      </c>
      <c r="C18159" s="93" t="s">
        <v>1416</v>
      </c>
      <c r="G18159" s="95">
        <v>0</v>
      </c>
      <c r="H18159" s="93" t="s">
        <v>8976</v>
      </c>
      <c r="I18159" s="93" t="s">
        <v>23896</v>
      </c>
      <c r="J18159" s="93" t="s">
        <v>20874</v>
      </c>
      <c r="K18159" s="93" t="s">
        <v>1964</v>
      </c>
      <c r="L18159" s="14">
        <f>AND(vyberHrace&lt;&gt;"",ISNUMBER(SEARCH(vyberHrace,$B18159)))</f>
      </c>
      <c r="M18159" s="14">
        <f>AND($I18159=MID(kododd,1,2),$J18159=MID(kododd,3,3))</f>
      </c>
    </row>
    <row r="18160">
      <c r="A18160" s="95">
        <v>1444</v>
      </c>
      <c r="B18160" s="93" t="s">
        <v>10377</v>
      </c>
      <c r="C18160" s="93" t="s">
        <v>1451</v>
      </c>
      <c r="D18160" s="95">
        <v>1895</v>
      </c>
      <c r="E18160" s="95">
        <v>2025</v>
      </c>
      <c r="F18160" s="95">
        <v>302864</v>
      </c>
      <c r="G18160" s="95">
        <v>0</v>
      </c>
      <c r="H18160" s="93" t="s">
        <v>8976</v>
      </c>
      <c r="I18160" s="93" t="s">
        <v>23896</v>
      </c>
      <c r="J18160" s="93" t="s">
        <v>20864</v>
      </c>
      <c r="K18160" s="93" t="s">
        <v>26135</v>
      </c>
      <c r="L18160" s="14">
        <f>AND(vyberHrace&lt;&gt;"",ISNUMBER(SEARCH(vyberHrace,$B18160)))</f>
      </c>
      <c r="M18160" s="14">
        <f>AND($I18160=MID(kododd,1,2),$J18160=MID(kododd,3,3))</f>
      </c>
    </row>
    <row r="18161">
      <c r="A18161" s="95">
        <v>57871</v>
      </c>
      <c r="B18161" s="93" t="s">
        <v>24420</v>
      </c>
      <c r="C18161" s="93" t="s">
        <v>1408</v>
      </c>
      <c r="D18161" s="95">
        <v>1338</v>
      </c>
      <c r="G18161" s="95">
        <v>250</v>
      </c>
      <c r="H18161" s="93" t="s">
        <v>8976</v>
      </c>
      <c r="I18161" s="93" t="s">
        <v>23896</v>
      </c>
      <c r="J18161" s="93" t="s">
        <v>20874</v>
      </c>
      <c r="K18161" s="93" t="s">
        <v>1964</v>
      </c>
      <c r="L18161" s="14">
        <f>AND(vyberHrace&lt;&gt;"",ISNUMBER(SEARCH(vyberHrace,$B18161)))</f>
      </c>
      <c r="M18161" s="14">
        <f>AND($I18161=MID(kododd,1,2),$J18161=MID(kododd,3,3))</f>
      </c>
    </row>
    <row r="18162">
      <c r="A18162" s="95">
        <v>63506</v>
      </c>
      <c r="B18162" s="93" t="s">
        <v>29453</v>
      </c>
      <c r="C18162" s="93" t="s">
        <v>1411</v>
      </c>
      <c r="G18162" s="95">
        <v>250</v>
      </c>
      <c r="H18162" s="93" t="s">
        <v>8976</v>
      </c>
      <c r="I18162" s="93" t="s">
        <v>23896</v>
      </c>
      <c r="J18162" s="93" t="s">
        <v>20874</v>
      </c>
      <c r="K18162" s="93" t="s">
        <v>1964</v>
      </c>
      <c r="L18162" s="14">
        <f>AND(vyberHrace&lt;&gt;"",ISNUMBER(SEARCH(vyberHrace,$B18162)))</f>
      </c>
      <c r="M18162" s="14">
        <f>AND($I18162=MID(kododd,1,2),$J18162=MID(kododd,3,3))</f>
      </c>
    </row>
    <row r="18163">
      <c r="A18163" s="95">
        <v>59890</v>
      </c>
      <c r="B18163" s="93" t="s">
        <v>22720</v>
      </c>
      <c r="C18163" s="93" t="s">
        <v>1414</v>
      </c>
      <c r="D18163" s="95">
        <v>1634</v>
      </c>
      <c r="E18163" s="95">
        <v>1843</v>
      </c>
      <c r="F18163" s="95">
        <v>14936291</v>
      </c>
      <c r="G18163" s="95">
        <v>250</v>
      </c>
      <c r="H18163" s="93" t="s">
        <v>8976</v>
      </c>
      <c r="I18163" s="93" t="s">
        <v>23896</v>
      </c>
      <c r="J18163" s="93" t="s">
        <v>20874</v>
      </c>
      <c r="K18163" s="93" t="s">
        <v>1964</v>
      </c>
      <c r="L18163" s="14">
        <f>AND(vyberHrace&lt;&gt;"",ISNUMBER(SEARCH(vyberHrace,$B18163)))</f>
      </c>
      <c r="M18163" s="14">
        <f>AND($I18163=MID(kododd,1,2),$J18163=MID(kododd,3,3))</f>
      </c>
    </row>
    <row r="18164">
      <c r="A18164" s="95">
        <v>62368</v>
      </c>
      <c r="B18164" s="93" t="s">
        <v>28539</v>
      </c>
      <c r="C18164" s="93" t="s">
        <v>1487</v>
      </c>
      <c r="F18164" s="95">
        <v>14999145</v>
      </c>
      <c r="G18164" s="95">
        <v>250</v>
      </c>
      <c r="H18164" s="93" t="s">
        <v>8976</v>
      </c>
      <c r="I18164" s="93" t="s">
        <v>23896</v>
      </c>
      <c r="J18164" s="93" t="s">
        <v>20864</v>
      </c>
      <c r="K18164" s="93" t="s">
        <v>26135</v>
      </c>
      <c r="L18164" s="14">
        <f>AND(vyberHrace&lt;&gt;"",ISNUMBER(SEARCH(vyberHrace,$B18164)))</f>
      </c>
      <c r="M18164" s="14">
        <f>AND($I18164=MID(kododd,1,2),$J18164=MID(kododd,3,3))</f>
      </c>
    </row>
    <row r="18165">
      <c r="A18165" s="95">
        <v>62089</v>
      </c>
      <c r="B18165" s="93" t="s">
        <v>28289</v>
      </c>
      <c r="C18165" s="93" t="s">
        <v>27305</v>
      </c>
      <c r="G18165" s="95">
        <v>250</v>
      </c>
      <c r="H18165" s="93" t="s">
        <v>8976</v>
      </c>
      <c r="I18165" s="93" t="s">
        <v>23896</v>
      </c>
      <c r="J18165" s="93" t="s">
        <v>20864</v>
      </c>
      <c r="K18165" s="93" t="s">
        <v>26135</v>
      </c>
      <c r="L18165" s="14">
        <f>AND(vyberHrace&lt;&gt;"",ISNUMBER(SEARCH(vyberHrace,$B18165)))</f>
      </c>
      <c r="M18165" s="14">
        <f>AND($I18165=MID(kododd,1,2),$J18165=MID(kododd,3,3))</f>
      </c>
    </row>
    <row r="18166">
      <c r="A18166" s="95">
        <v>34804</v>
      </c>
      <c r="B18166" s="93" t="s">
        <v>10518</v>
      </c>
      <c r="C18166" s="93" t="s">
        <v>1409</v>
      </c>
      <c r="D18166" s="95">
        <v>1773</v>
      </c>
      <c r="E18166" s="95">
        <v>1841</v>
      </c>
      <c r="F18166" s="95">
        <v>366072</v>
      </c>
      <c r="G18166" s="95">
        <v>250</v>
      </c>
      <c r="H18166" s="93" t="s">
        <v>8976</v>
      </c>
      <c r="I18166" s="93" t="s">
        <v>23896</v>
      </c>
      <c r="J18166" s="93" t="s">
        <v>20874</v>
      </c>
      <c r="K18166" s="93" t="s">
        <v>1964</v>
      </c>
      <c r="L18166" s="14">
        <f>AND(vyberHrace&lt;&gt;"",ISNUMBER(SEARCH(vyberHrace,$B18166)))</f>
      </c>
      <c r="M18166" s="14">
        <f>AND($I18166=MID(kododd,1,2),$J18166=MID(kododd,3,3))</f>
      </c>
    </row>
    <row r="18167">
      <c r="A18167" s="95">
        <v>8303</v>
      </c>
      <c r="B18167" s="93" t="s">
        <v>10519</v>
      </c>
      <c r="C18167" s="93" t="s">
        <v>1442</v>
      </c>
      <c r="D18167" s="95">
        <v>1818</v>
      </c>
      <c r="E18167" s="95">
        <v>1899</v>
      </c>
      <c r="F18167" s="95">
        <v>306444</v>
      </c>
      <c r="G18167" s="95">
        <v>250</v>
      </c>
      <c r="H18167" s="93" t="s">
        <v>8976</v>
      </c>
      <c r="I18167" s="93" t="s">
        <v>23896</v>
      </c>
      <c r="J18167" s="93" t="s">
        <v>20874</v>
      </c>
      <c r="K18167" s="93" t="s">
        <v>1964</v>
      </c>
      <c r="L18167" s="14">
        <f>AND(vyberHrace&lt;&gt;"",ISNUMBER(SEARCH(vyberHrace,$B18167)))</f>
      </c>
      <c r="M18167" s="14">
        <f>AND($I18167=MID(kododd,1,2),$J18167=MID(kododd,3,3))</f>
      </c>
    </row>
    <row r="18168">
      <c r="A18168" s="95">
        <v>13497</v>
      </c>
      <c r="B18168" s="93" t="s">
        <v>6772</v>
      </c>
      <c r="C18168" s="93" t="s">
        <v>1446</v>
      </c>
      <c r="D18168" s="95">
        <v>1923</v>
      </c>
      <c r="E18168" s="95">
        <v>1953</v>
      </c>
      <c r="F18168" s="95">
        <v>335746</v>
      </c>
      <c r="G18168" s="95">
        <v>0</v>
      </c>
      <c r="H18168" s="93" t="s">
        <v>8976</v>
      </c>
      <c r="I18168" s="93" t="s">
        <v>23894</v>
      </c>
      <c r="J18168" s="93" t="s">
        <v>20871</v>
      </c>
      <c r="K18168" s="93" t="s">
        <v>6773</v>
      </c>
      <c r="L18168" s="14">
        <f>AND(vyberHrace&lt;&gt;"",ISNUMBER(SEARCH(vyberHrace,$B18168)))</f>
      </c>
      <c r="M18168" s="14">
        <f>AND($I18168=MID(kododd,1,2),$J18168=MID(kododd,3,3))</f>
      </c>
    </row>
    <row r="18169">
      <c r="A18169" s="95">
        <v>63801</v>
      </c>
      <c r="B18169" s="93" t="s">
        <v>30017</v>
      </c>
      <c r="C18169" s="93" t="s">
        <v>1450</v>
      </c>
      <c r="G18169" s="95">
        <v>250</v>
      </c>
      <c r="H18169" s="93" t="s">
        <v>8976</v>
      </c>
      <c r="I18169" s="93" t="s">
        <v>23894</v>
      </c>
      <c r="J18169" s="93" t="s">
        <v>20843</v>
      </c>
      <c r="K18169" s="93" t="s">
        <v>21372</v>
      </c>
      <c r="L18169" s="14">
        <f>AND(vyberHrace&lt;&gt;"",ISNUMBER(SEARCH(vyberHrace,$B18169)))</f>
      </c>
      <c r="M18169" s="14">
        <f>AND($I18169=MID(kododd,1,2),$J18169=MID(kododd,3,3))</f>
      </c>
    </row>
    <row r="18170">
      <c r="A18170" s="95">
        <v>63459</v>
      </c>
      <c r="B18170" s="93" t="s">
        <v>6863</v>
      </c>
      <c r="C18170" s="93" t="s">
        <v>1414</v>
      </c>
      <c r="G18170" s="95">
        <v>500</v>
      </c>
      <c r="H18170" s="93" t="s">
        <v>8976</v>
      </c>
      <c r="I18170" s="93" t="s">
        <v>23894</v>
      </c>
      <c r="J18170" s="93" t="s">
        <v>23412</v>
      </c>
      <c r="K18170" s="93" t="s">
        <v>21368</v>
      </c>
      <c r="L18170" s="14">
        <f>AND(vyberHrace&lt;&gt;"",ISNUMBER(SEARCH(vyberHrace,$B18170)))</f>
      </c>
      <c r="M18170" s="14">
        <f>AND($I18170=MID(kododd,1,2),$J18170=MID(kododd,3,3))</f>
      </c>
    </row>
    <row r="18171">
      <c r="A18171" s="95">
        <v>43799</v>
      </c>
      <c r="B18171" s="93" t="s">
        <v>6878</v>
      </c>
      <c r="C18171" s="93" t="s">
        <v>1410</v>
      </c>
      <c r="G18171" s="95">
        <v>0</v>
      </c>
      <c r="H18171" s="93" t="s">
        <v>8976</v>
      </c>
      <c r="I18171" s="93" t="s">
        <v>23894</v>
      </c>
      <c r="J18171" s="93" t="s">
        <v>20885</v>
      </c>
      <c r="K18171" s="93" t="s">
        <v>6879</v>
      </c>
      <c r="L18171" s="14">
        <f>AND(vyberHrace&lt;&gt;"",ISNUMBER(SEARCH(vyberHrace,$B18171)))</f>
      </c>
      <c r="M18171" s="14">
        <f>AND($I18171=MID(kododd,1,2),$J18171=MID(kododd,3,3))</f>
      </c>
    </row>
    <row r="18172">
      <c r="A18172" s="95">
        <v>45390</v>
      </c>
      <c r="B18172" s="93" t="s">
        <v>6881</v>
      </c>
      <c r="C18172" s="93" t="s">
        <v>1408</v>
      </c>
      <c r="G18172" s="95">
        <v>0</v>
      </c>
      <c r="H18172" s="93" t="s">
        <v>8976</v>
      </c>
      <c r="I18172" s="93" t="s">
        <v>23894</v>
      </c>
      <c r="J18172" s="93" t="s">
        <v>20885</v>
      </c>
      <c r="K18172" s="93" t="s">
        <v>6879</v>
      </c>
      <c r="L18172" s="14">
        <f>AND(vyberHrace&lt;&gt;"",ISNUMBER(SEARCH(vyberHrace,$B18172)))</f>
      </c>
      <c r="M18172" s="14">
        <f>AND($I18172=MID(kododd,1,2),$J18172=MID(kododd,3,3))</f>
      </c>
    </row>
    <row r="18173">
      <c r="A18173" s="95">
        <v>55325</v>
      </c>
      <c r="B18173" s="93" t="s">
        <v>22873</v>
      </c>
      <c r="C18173" s="93" t="s">
        <v>1420</v>
      </c>
      <c r="F18173" s="95">
        <v>23755750</v>
      </c>
      <c r="G18173" s="95">
        <v>0</v>
      </c>
      <c r="H18173" s="93" t="s">
        <v>8976</v>
      </c>
      <c r="I18173" s="93" t="s">
        <v>23894</v>
      </c>
      <c r="J18173" s="93" t="s">
        <v>20883</v>
      </c>
      <c r="K18173" s="93" t="s">
        <v>9085</v>
      </c>
      <c r="L18173" s="14">
        <f>AND(vyberHrace&lt;&gt;"",ISNUMBER(SEARCH(vyberHrace,$B18173)))</f>
      </c>
      <c r="M18173" s="14">
        <f>AND($I18173=MID(kododd,1,2),$J18173=MID(kododd,3,3))</f>
      </c>
    </row>
    <row r="18174">
      <c r="A18174" s="95">
        <v>50539</v>
      </c>
      <c r="B18174" s="93" t="s">
        <v>3448</v>
      </c>
      <c r="C18174" s="93" t="s">
        <v>1406</v>
      </c>
      <c r="D18174" s="95">
        <v>1269</v>
      </c>
      <c r="F18174" s="95">
        <v>23789867</v>
      </c>
      <c r="G18174" s="95">
        <v>250</v>
      </c>
      <c r="H18174" s="93" t="s">
        <v>8976</v>
      </c>
      <c r="I18174" s="93" t="s">
        <v>23894</v>
      </c>
      <c r="J18174" s="93" t="s">
        <v>20904</v>
      </c>
      <c r="K18174" s="93" t="s">
        <v>11261</v>
      </c>
      <c r="L18174" s="14">
        <f>AND(vyberHrace&lt;&gt;"",ISNUMBER(SEARCH(vyberHrace,$B18174)))</f>
      </c>
      <c r="M18174" s="14">
        <f>AND($I18174=MID(kododd,1,2),$J18174=MID(kododd,3,3))</f>
      </c>
    </row>
    <row r="18175">
      <c r="A18175" s="95">
        <v>59599</v>
      </c>
      <c r="B18175" s="93" t="s">
        <v>25991</v>
      </c>
      <c r="C18175" s="93" t="s">
        <v>1420</v>
      </c>
      <c r="G18175" s="95">
        <v>250</v>
      </c>
      <c r="H18175" s="93" t="s">
        <v>8976</v>
      </c>
      <c r="I18175" s="93" t="s">
        <v>23894</v>
      </c>
      <c r="J18175" s="93" t="s">
        <v>20904</v>
      </c>
      <c r="K18175" s="93" t="s">
        <v>11261</v>
      </c>
      <c r="L18175" s="14">
        <f>AND(vyberHrace&lt;&gt;"",ISNUMBER(SEARCH(vyberHrace,$B18175)))</f>
      </c>
      <c r="M18175" s="14">
        <f>AND($I18175=MID(kododd,1,2),$J18175=MID(kododd,3,3))</f>
      </c>
    </row>
    <row r="18176">
      <c r="A18176" s="95">
        <v>14001</v>
      </c>
      <c r="B18176" s="93" t="s">
        <v>29887</v>
      </c>
      <c r="C18176" s="93" t="s">
        <v>1469</v>
      </c>
      <c r="E18176" s="95">
        <v>1895</v>
      </c>
      <c r="F18176" s="95">
        <v>303216</v>
      </c>
      <c r="G18176" s="95">
        <v>250</v>
      </c>
      <c r="H18176" s="93" t="s">
        <v>8976</v>
      </c>
      <c r="I18176" s="93" t="s">
        <v>23894</v>
      </c>
      <c r="J18176" s="93" t="s">
        <v>20871</v>
      </c>
      <c r="K18176" s="93" t="s">
        <v>6773</v>
      </c>
      <c r="L18176" s="14">
        <f>AND(vyberHrace&lt;&gt;"",ISNUMBER(SEARCH(vyberHrace,$B18176)))</f>
      </c>
      <c r="M18176" s="14">
        <f>AND($I18176=MID(kododd,1,2),$J18176=MID(kododd,3,3))</f>
      </c>
    </row>
    <row r="18177">
      <c r="A18177" s="95">
        <v>53793</v>
      </c>
      <c r="B18177" s="93" t="s">
        <v>1038</v>
      </c>
      <c r="C18177" s="93" t="s">
        <v>1419</v>
      </c>
      <c r="D18177" s="95">
        <v>1226</v>
      </c>
      <c r="F18177" s="95">
        <v>23756268</v>
      </c>
      <c r="G18177" s="95">
        <v>0</v>
      </c>
      <c r="H18177" s="93" t="s">
        <v>8976</v>
      </c>
      <c r="I18177" s="93" t="s">
        <v>23894</v>
      </c>
      <c r="J18177" s="93" t="s">
        <v>20912</v>
      </c>
      <c r="K18177" s="93" t="s">
        <v>9930</v>
      </c>
      <c r="L18177" s="14">
        <f>AND(vyberHrace&lt;&gt;"",ISNUMBER(SEARCH(vyberHrace,$B18177)))</f>
      </c>
      <c r="M18177" s="14">
        <f>AND($I18177=MID(kododd,1,2),$J18177=MID(kododd,3,3))</f>
      </c>
    </row>
    <row r="18178">
      <c r="A18178" s="95">
        <v>48075</v>
      </c>
      <c r="B18178" s="93" t="s">
        <v>9929</v>
      </c>
      <c r="C18178" s="93" t="s">
        <v>1408</v>
      </c>
      <c r="D18178" s="95">
        <v>1404</v>
      </c>
      <c r="F18178" s="95">
        <v>23755768</v>
      </c>
      <c r="G18178" s="95">
        <v>0</v>
      </c>
      <c r="H18178" s="93" t="s">
        <v>8976</v>
      </c>
      <c r="I18178" s="93" t="s">
        <v>23894</v>
      </c>
      <c r="J18178" s="93" t="s">
        <v>20912</v>
      </c>
      <c r="K18178" s="93" t="s">
        <v>9930</v>
      </c>
      <c r="L18178" s="14">
        <f>AND(vyberHrace&lt;&gt;"",ISNUMBER(SEARCH(vyberHrace,$B18178)))</f>
      </c>
      <c r="M18178" s="14">
        <f>AND($I18178=MID(kododd,1,2),$J18178=MID(kododd,3,3))</f>
      </c>
    </row>
    <row r="18179">
      <c r="A18179" s="95">
        <v>41926</v>
      </c>
      <c r="B18179" s="93" t="s">
        <v>5575</v>
      </c>
      <c r="C18179" s="93" t="s">
        <v>1426</v>
      </c>
      <c r="D18179" s="95">
        <v>1293</v>
      </c>
      <c r="F18179" s="95">
        <v>23748494</v>
      </c>
      <c r="G18179" s="95">
        <v>250</v>
      </c>
      <c r="H18179" s="93" t="s">
        <v>8976</v>
      </c>
      <c r="I18179" s="93" t="s">
        <v>23894</v>
      </c>
      <c r="J18179" s="93" t="s">
        <v>20925</v>
      </c>
      <c r="K18179" s="93" t="s">
        <v>5576</v>
      </c>
      <c r="L18179" s="14">
        <f>AND(vyberHrace&lt;&gt;"",ISNUMBER(SEARCH(vyberHrace,$B18179)))</f>
      </c>
      <c r="M18179" s="14">
        <f>AND($I18179=MID(kododd,1,2),$J18179=MID(kododd,3,3))</f>
      </c>
    </row>
    <row r="18180">
      <c r="A18180" s="95">
        <v>43785</v>
      </c>
      <c r="B18180" s="93" t="s">
        <v>9071</v>
      </c>
      <c r="C18180" s="93" t="s">
        <v>1416</v>
      </c>
      <c r="D18180" s="95">
        <v>2073</v>
      </c>
      <c r="E18180" s="95">
        <v>2119</v>
      </c>
      <c r="F18180" s="95">
        <v>398322</v>
      </c>
      <c r="G18180" s="95">
        <v>250</v>
      </c>
      <c r="H18180" s="93" t="s">
        <v>8976</v>
      </c>
      <c r="I18180" s="93" t="s">
        <v>23894</v>
      </c>
      <c r="J18180" s="93" t="s">
        <v>20940</v>
      </c>
      <c r="K18180" s="93" t="s">
        <v>6882</v>
      </c>
      <c r="L18180" s="14">
        <f>AND(vyberHrace&lt;&gt;"",ISNUMBER(SEARCH(vyberHrace,$B18180)))</f>
      </c>
      <c r="M18180" s="14">
        <f>AND($I18180=MID(kododd,1,2),$J18180=MID(kododd,3,3))</f>
      </c>
    </row>
    <row r="18181">
      <c r="A18181" s="95">
        <v>146</v>
      </c>
      <c r="B18181" s="93" t="s">
        <v>9072</v>
      </c>
      <c r="C18181" s="93" t="s">
        <v>1435</v>
      </c>
      <c r="D18181" s="95">
        <v>2098</v>
      </c>
      <c r="E18181" s="95">
        <v>2150</v>
      </c>
      <c r="F18181" s="95">
        <v>300632</v>
      </c>
      <c r="G18181" s="95">
        <v>250</v>
      </c>
      <c r="H18181" s="93" t="s">
        <v>8976</v>
      </c>
      <c r="I18181" s="93" t="s">
        <v>23894</v>
      </c>
      <c r="J18181" s="93" t="s">
        <v>20941</v>
      </c>
      <c r="K18181" s="93" t="s">
        <v>9073</v>
      </c>
      <c r="L18181" s="14">
        <f>AND(vyberHrace&lt;&gt;"",ISNUMBER(SEARCH(vyberHrace,$B18181)))</f>
      </c>
      <c r="M18181" s="14">
        <f>AND($I18181=MID(kododd,1,2),$J18181=MID(kododd,3,3))</f>
      </c>
    </row>
    <row r="18182">
      <c r="A18182" s="95">
        <v>47481</v>
      </c>
      <c r="B18182" s="93" t="s">
        <v>9074</v>
      </c>
      <c r="C18182" s="93" t="s">
        <v>1422</v>
      </c>
      <c r="D18182" s="95">
        <v>1703</v>
      </c>
      <c r="E18182" s="95">
        <v>1775</v>
      </c>
      <c r="F18182" s="95">
        <v>23730102</v>
      </c>
      <c r="G18182" s="95">
        <v>250</v>
      </c>
      <c r="H18182" s="93" t="s">
        <v>8976</v>
      </c>
      <c r="I18182" s="93" t="s">
        <v>23894</v>
      </c>
      <c r="J18182" s="93" t="s">
        <v>20940</v>
      </c>
      <c r="K18182" s="93" t="s">
        <v>6882</v>
      </c>
      <c r="L18182" s="14">
        <f>AND(vyberHrace&lt;&gt;"",ISNUMBER(SEARCH(vyberHrace,$B18182)))</f>
      </c>
      <c r="M18182" s="14">
        <f>AND($I18182=MID(kododd,1,2),$J18182=MID(kododd,3,3))</f>
      </c>
    </row>
    <row r="18183">
      <c r="A18183" s="95">
        <v>5</v>
      </c>
      <c r="B18183" s="93" t="s">
        <v>9075</v>
      </c>
      <c r="C18183" s="93" t="s">
        <v>1442</v>
      </c>
      <c r="D18183" s="95">
        <v>2493</v>
      </c>
      <c r="E18183" s="95">
        <v>2489</v>
      </c>
      <c r="F18183" s="95">
        <v>301264</v>
      </c>
      <c r="G18183" s="95">
        <v>250</v>
      </c>
      <c r="H18183" s="93" t="s">
        <v>8976</v>
      </c>
      <c r="I18183" s="93" t="s">
        <v>23894</v>
      </c>
      <c r="J18183" s="93" t="s">
        <v>20883</v>
      </c>
      <c r="K18183" s="93" t="s">
        <v>9085</v>
      </c>
      <c r="L18183" s="14">
        <f>AND(vyberHrace&lt;&gt;"",ISNUMBER(SEARCH(vyberHrace,$B18183)))</f>
      </c>
      <c r="M18183" s="14">
        <f>AND($I18183=MID(kododd,1,2),$J18183=MID(kododd,3,3))</f>
      </c>
    </row>
    <row r="18184">
      <c r="A18184" s="95">
        <v>41655</v>
      </c>
      <c r="B18184" s="93" t="s">
        <v>9075</v>
      </c>
      <c r="C18184" s="93" t="s">
        <v>1410</v>
      </c>
      <c r="D18184" s="95">
        <v>2377</v>
      </c>
      <c r="E18184" s="95">
        <v>2376</v>
      </c>
      <c r="F18184" s="95">
        <v>391930</v>
      </c>
      <c r="G18184" s="95">
        <v>250</v>
      </c>
      <c r="H18184" s="93" t="s">
        <v>8976</v>
      </c>
      <c r="I18184" s="93" t="s">
        <v>23894</v>
      </c>
      <c r="J18184" s="93" t="s">
        <v>20883</v>
      </c>
      <c r="K18184" s="93" t="s">
        <v>9085</v>
      </c>
      <c r="L18184" s="14">
        <f>AND(vyberHrace&lt;&gt;"",ISNUMBER(SEARCH(vyberHrace,$B18184)))</f>
      </c>
      <c r="M18184" s="14">
        <f>AND($I18184=MID(kododd,1,2),$J18184=MID(kododd,3,3))</f>
      </c>
    </row>
    <row r="18185">
      <c r="A18185" s="95">
        <v>10978</v>
      </c>
      <c r="B18185" s="93" t="s">
        <v>9083</v>
      </c>
      <c r="C18185" s="93" t="s">
        <v>1453</v>
      </c>
      <c r="D18185" s="95">
        <v>2057</v>
      </c>
      <c r="E18185" s="95">
        <v>2073</v>
      </c>
      <c r="F18185" s="95">
        <v>316237</v>
      </c>
      <c r="G18185" s="95">
        <v>250</v>
      </c>
      <c r="H18185" s="93" t="s">
        <v>8976</v>
      </c>
      <c r="I18185" s="93" t="s">
        <v>23894</v>
      </c>
      <c r="J18185" s="93" t="s">
        <v>20933</v>
      </c>
      <c r="K18185" s="93" t="s">
        <v>5585</v>
      </c>
      <c r="L18185" s="14">
        <f>AND(vyberHrace&lt;&gt;"",ISNUMBER(SEARCH(vyberHrace,$B18185)))</f>
      </c>
      <c r="M18185" s="14">
        <f>AND($I18185=MID(kododd,1,2),$J18185=MID(kododd,3,3))</f>
      </c>
    </row>
    <row r="18186">
      <c r="A18186" s="95">
        <v>9410</v>
      </c>
      <c r="B18186" s="93" t="s">
        <v>9084</v>
      </c>
      <c r="C18186" s="93" t="s">
        <v>1469</v>
      </c>
      <c r="D18186" s="95">
        <v>1798</v>
      </c>
      <c r="E18186" s="95">
        <v>1907</v>
      </c>
      <c r="F18186" s="95">
        <v>303232</v>
      </c>
      <c r="G18186" s="95">
        <v>250</v>
      </c>
      <c r="H18186" s="93" t="s">
        <v>8976</v>
      </c>
      <c r="I18186" s="93" t="s">
        <v>23894</v>
      </c>
      <c r="J18186" s="93" t="s">
        <v>20883</v>
      </c>
      <c r="K18186" s="93" t="s">
        <v>9085</v>
      </c>
      <c r="L18186" s="14">
        <f>AND(vyberHrace&lt;&gt;"",ISNUMBER(SEARCH(vyberHrace,$B18186)))</f>
      </c>
      <c r="M18186" s="14">
        <f>AND($I18186=MID(kododd,1,2),$J18186=MID(kododd,3,3))</f>
      </c>
    </row>
    <row r="18187">
      <c r="A18187" s="95">
        <v>10827</v>
      </c>
      <c r="B18187" s="93" t="s">
        <v>9084</v>
      </c>
      <c r="C18187" s="93" t="s">
        <v>1418</v>
      </c>
      <c r="D18187" s="95">
        <v>2027</v>
      </c>
      <c r="E18187" s="95">
        <v>2054</v>
      </c>
      <c r="F18187" s="95">
        <v>315176</v>
      </c>
      <c r="G18187" s="95">
        <v>250</v>
      </c>
      <c r="H18187" s="93" t="s">
        <v>8976</v>
      </c>
      <c r="I18187" s="93" t="s">
        <v>23894</v>
      </c>
      <c r="J18187" s="93" t="s">
        <v>20883</v>
      </c>
      <c r="K18187" s="93" t="s">
        <v>9085</v>
      </c>
      <c r="L18187" s="14">
        <f>AND(vyberHrace&lt;&gt;"",ISNUMBER(SEARCH(vyberHrace,$B18187)))</f>
      </c>
      <c r="M18187" s="14">
        <f>AND($I18187=MID(kododd,1,2),$J18187=MID(kododd,3,3))</f>
      </c>
    </row>
    <row r="18188">
      <c r="A18188" s="95">
        <v>46516</v>
      </c>
      <c r="B18188" s="93" t="s">
        <v>9086</v>
      </c>
      <c r="C18188" s="93" t="s">
        <v>1422</v>
      </c>
      <c r="G18188" s="95">
        <v>0</v>
      </c>
      <c r="H18188" s="93" t="s">
        <v>8976</v>
      </c>
      <c r="I18188" s="93" t="s">
        <v>23894</v>
      </c>
      <c r="J18188" s="93" t="s">
        <v>20883</v>
      </c>
      <c r="K18188" s="93" t="s">
        <v>9085</v>
      </c>
      <c r="L18188" s="14">
        <f>AND(vyberHrace&lt;&gt;"",ISNUMBER(SEARCH(vyberHrace,$B18188)))</f>
      </c>
      <c r="M18188" s="14">
        <f>AND($I18188=MID(kododd,1,2),$J18188=MID(kododd,3,3))</f>
      </c>
    </row>
    <row r="18189">
      <c r="A18189" s="95">
        <v>53944</v>
      </c>
      <c r="B18189" s="93" t="s">
        <v>980</v>
      </c>
      <c r="C18189" s="93" t="s">
        <v>1406</v>
      </c>
      <c r="F18189" s="95">
        <v>23755776</v>
      </c>
      <c r="G18189" s="95">
        <v>250</v>
      </c>
      <c r="H18189" s="93" t="s">
        <v>8976</v>
      </c>
      <c r="I18189" s="93" t="s">
        <v>23894</v>
      </c>
      <c r="J18189" s="93" t="s">
        <v>20933</v>
      </c>
      <c r="K18189" s="93" t="s">
        <v>5585</v>
      </c>
      <c r="L18189" s="14">
        <f>AND(vyberHrace&lt;&gt;"",ISNUMBER(SEARCH(vyberHrace,$B18189)))</f>
      </c>
      <c r="M18189" s="14">
        <f>AND($I18189=MID(kododd,1,2),$J18189=MID(kododd,3,3))</f>
      </c>
    </row>
    <row r="18190">
      <c r="A18190" s="95">
        <v>60096</v>
      </c>
      <c r="B18190" s="93" t="s">
        <v>26569</v>
      </c>
      <c r="C18190" s="93" t="s">
        <v>1486</v>
      </c>
      <c r="F18190" s="95">
        <v>23793341</v>
      </c>
      <c r="G18190" s="95">
        <v>250</v>
      </c>
      <c r="H18190" s="93" t="s">
        <v>8976</v>
      </c>
      <c r="I18190" s="93" t="s">
        <v>23894</v>
      </c>
      <c r="J18190" s="93" t="s">
        <v>20885</v>
      </c>
      <c r="K18190" s="93" t="s">
        <v>6879</v>
      </c>
      <c r="L18190" s="14">
        <f>AND(vyberHrace&lt;&gt;"",ISNUMBER(SEARCH(vyberHrace,$B18190)))</f>
      </c>
      <c r="M18190" s="14">
        <f>AND($I18190=MID(kododd,1,2),$J18190=MID(kododd,3,3))</f>
      </c>
    </row>
    <row r="18191">
      <c r="A18191" s="95">
        <v>54704</v>
      </c>
      <c r="B18191" s="93" t="s">
        <v>11208</v>
      </c>
      <c r="C18191" s="93" t="s">
        <v>1402</v>
      </c>
      <c r="D18191" s="95">
        <v>1416</v>
      </c>
      <c r="G18191" s="95">
        <v>250</v>
      </c>
      <c r="H18191" s="93" t="s">
        <v>8976</v>
      </c>
      <c r="I18191" s="93" t="s">
        <v>23894</v>
      </c>
      <c r="J18191" s="93" t="s">
        <v>20925</v>
      </c>
      <c r="K18191" s="93" t="s">
        <v>5576</v>
      </c>
      <c r="L18191" s="14">
        <f>AND(vyberHrace&lt;&gt;"",ISNUMBER(SEARCH(vyberHrace,$B18191)))</f>
      </c>
      <c r="M18191" s="14">
        <f>AND($I18191=MID(kododd,1,2),$J18191=MID(kododd,3,3))</f>
      </c>
    </row>
    <row r="18192">
      <c r="A18192" s="95">
        <v>54787</v>
      </c>
      <c r="B18192" s="93" t="s">
        <v>993</v>
      </c>
      <c r="C18192" s="93" t="s">
        <v>1412</v>
      </c>
      <c r="G18192" s="95">
        <v>250</v>
      </c>
      <c r="H18192" s="93" t="s">
        <v>8976</v>
      </c>
      <c r="I18192" s="93" t="s">
        <v>23894</v>
      </c>
      <c r="J18192" s="93" t="s">
        <v>20887</v>
      </c>
      <c r="K18192" s="93" t="s">
        <v>5067</v>
      </c>
      <c r="L18192" s="14">
        <f>AND(vyberHrace&lt;&gt;"",ISNUMBER(SEARCH(vyberHrace,$B18192)))</f>
      </c>
      <c r="M18192" s="14">
        <f>AND($I18192=MID(kododd,1,2),$J18192=MID(kododd,3,3))</f>
      </c>
    </row>
    <row r="18193">
      <c r="A18193" s="95">
        <v>59625</v>
      </c>
      <c r="B18193" s="93" t="s">
        <v>1241</v>
      </c>
      <c r="C18193" s="93" t="s">
        <v>1436</v>
      </c>
      <c r="G18193" s="95">
        <v>0</v>
      </c>
      <c r="H18193" s="93" t="s">
        <v>8976</v>
      </c>
      <c r="I18193" s="93" t="s">
        <v>23894</v>
      </c>
      <c r="J18193" s="93" t="s">
        <v>21027</v>
      </c>
      <c r="K18193" s="93" t="s">
        <v>1948</v>
      </c>
      <c r="L18193" s="14">
        <f>AND(vyberHrace&lt;&gt;"",ISNUMBER(SEARCH(vyberHrace,$B18193)))</f>
      </c>
      <c r="M18193" s="14">
        <f>AND($I18193=MID(kododd,1,2),$J18193=MID(kododd,3,3))</f>
      </c>
    </row>
    <row r="18194">
      <c r="A18194" s="95">
        <v>58611</v>
      </c>
      <c r="B18194" s="93" t="s">
        <v>25103</v>
      </c>
      <c r="C18194" s="93" t="s">
        <v>1411</v>
      </c>
      <c r="G18194" s="95">
        <v>0</v>
      </c>
      <c r="H18194" s="93" t="s">
        <v>8976</v>
      </c>
      <c r="I18194" s="93" t="s">
        <v>23894</v>
      </c>
      <c r="J18194" s="93" t="s">
        <v>20884</v>
      </c>
      <c r="K18194" s="93" t="s">
        <v>399</v>
      </c>
      <c r="L18194" s="14">
        <f>AND(vyberHrace&lt;&gt;"",ISNUMBER(SEARCH(vyberHrace,$B18194)))</f>
      </c>
      <c r="M18194" s="14">
        <f>AND($I18194=MID(kododd,1,2),$J18194=MID(kododd,3,3))</f>
      </c>
    </row>
    <row r="18195">
      <c r="A18195" s="95">
        <v>54245</v>
      </c>
      <c r="B18195" s="93" t="s">
        <v>1003</v>
      </c>
      <c r="C18195" s="93" t="s">
        <v>1410</v>
      </c>
      <c r="G18195" s="95">
        <v>0</v>
      </c>
      <c r="H18195" s="93" t="s">
        <v>8976</v>
      </c>
      <c r="I18195" s="93" t="s">
        <v>23894</v>
      </c>
      <c r="J18195" s="93" t="s">
        <v>20941</v>
      </c>
      <c r="K18195" s="93" t="s">
        <v>9073</v>
      </c>
      <c r="L18195" s="14">
        <f>AND(vyberHrace&lt;&gt;"",ISNUMBER(SEARCH(vyberHrace,$B18195)))</f>
      </c>
      <c r="M18195" s="14">
        <f>AND($I18195=MID(kododd,1,2),$J18195=MID(kododd,3,3))</f>
      </c>
    </row>
    <row r="18196">
      <c r="A18196" s="95">
        <v>1847</v>
      </c>
      <c r="B18196" s="93" t="s">
        <v>2043</v>
      </c>
      <c r="C18196" s="93" t="s">
        <v>1427</v>
      </c>
      <c r="D18196" s="95">
        <v>1780</v>
      </c>
      <c r="E18196" s="95">
        <v>1843</v>
      </c>
      <c r="F18196" s="95">
        <v>318078</v>
      </c>
      <c r="G18196" s="95">
        <v>250</v>
      </c>
      <c r="H18196" s="93" t="s">
        <v>8976</v>
      </c>
      <c r="I18196" s="93" t="s">
        <v>23894</v>
      </c>
      <c r="J18196" s="93" t="s">
        <v>20861</v>
      </c>
      <c r="K18196" s="93" t="s">
        <v>6758</v>
      </c>
      <c r="L18196" s="14">
        <f>AND(vyberHrace&lt;&gt;"",ISNUMBER(SEARCH(vyberHrace,$B18196)))</f>
      </c>
      <c r="M18196" s="14">
        <f>AND($I18196=MID(kododd,1,2),$J18196=MID(kododd,3,3))</f>
      </c>
    </row>
    <row r="18197">
      <c r="A18197" s="95">
        <v>57345</v>
      </c>
      <c r="B18197" s="93" t="s">
        <v>22987</v>
      </c>
      <c r="C18197" s="93" t="s">
        <v>1416</v>
      </c>
      <c r="F18197" s="95">
        <v>23784210</v>
      </c>
      <c r="G18197" s="95">
        <v>250</v>
      </c>
      <c r="H18197" s="93" t="s">
        <v>8976</v>
      </c>
      <c r="I18197" s="93" t="s">
        <v>23894</v>
      </c>
      <c r="J18197" s="93" t="s">
        <v>20912</v>
      </c>
      <c r="K18197" s="93" t="s">
        <v>9930</v>
      </c>
      <c r="L18197" s="14">
        <f>AND(vyberHrace&lt;&gt;"",ISNUMBER(SEARCH(vyberHrace,$B18197)))</f>
      </c>
      <c r="M18197" s="14">
        <f>AND($I18197=MID(kododd,1,2),$J18197=MID(kododd,3,3))</f>
      </c>
    </row>
    <row r="18198">
      <c r="A18198" s="95">
        <v>50064</v>
      </c>
      <c r="B18198" s="93" t="s">
        <v>11258</v>
      </c>
      <c r="C18198" s="93" t="s">
        <v>1406</v>
      </c>
      <c r="D18198" s="95">
        <v>1066</v>
      </c>
      <c r="F18198" s="95">
        <v>23754150</v>
      </c>
      <c r="G18198" s="95">
        <v>250</v>
      </c>
      <c r="H18198" s="93" t="s">
        <v>8976</v>
      </c>
      <c r="I18198" s="93" t="s">
        <v>23894</v>
      </c>
      <c r="J18198" s="93" t="s">
        <v>20861</v>
      </c>
      <c r="K18198" s="93" t="s">
        <v>6758</v>
      </c>
      <c r="L18198" s="14">
        <f>AND(vyberHrace&lt;&gt;"",ISNUMBER(SEARCH(vyberHrace,$B18198)))</f>
      </c>
      <c r="M18198" s="14">
        <f>AND($I18198=MID(kododd,1,2),$J18198=MID(kododd,3,3))</f>
      </c>
    </row>
    <row r="18199">
      <c r="A18199" s="95">
        <v>55450</v>
      </c>
      <c r="B18199" s="93" t="s">
        <v>22999</v>
      </c>
      <c r="C18199" s="93" t="s">
        <v>1406</v>
      </c>
      <c r="D18199" s="95">
        <v>1090</v>
      </c>
      <c r="E18199" s="95">
        <v>1509</v>
      </c>
      <c r="F18199" s="95">
        <v>23767561</v>
      </c>
      <c r="G18199" s="95">
        <v>250</v>
      </c>
      <c r="H18199" s="93" t="s">
        <v>8976</v>
      </c>
      <c r="I18199" s="93" t="s">
        <v>23894</v>
      </c>
      <c r="J18199" s="93" t="s">
        <v>20861</v>
      </c>
      <c r="K18199" s="93" t="s">
        <v>6758</v>
      </c>
      <c r="L18199" s="14">
        <f>AND(vyberHrace&lt;&gt;"",ISNUMBER(SEARCH(vyberHrace,$B18199)))</f>
      </c>
      <c r="M18199" s="14">
        <f>AND($I18199=MID(kododd,1,2),$J18199=MID(kododd,3,3))</f>
      </c>
    </row>
    <row r="18200">
      <c r="A18200" s="95">
        <v>43363</v>
      </c>
      <c r="B18200" s="93" t="s">
        <v>11259</v>
      </c>
      <c r="C18200" s="93" t="s">
        <v>1407</v>
      </c>
      <c r="D18200" s="95">
        <v>1591</v>
      </c>
      <c r="E18200" s="95">
        <v>1671</v>
      </c>
      <c r="F18200" s="95">
        <v>23724811</v>
      </c>
      <c r="G18200" s="95">
        <v>250</v>
      </c>
      <c r="H18200" s="93" t="s">
        <v>8976</v>
      </c>
      <c r="I18200" s="93" t="s">
        <v>23894</v>
      </c>
      <c r="J18200" s="93" t="s">
        <v>20861</v>
      </c>
      <c r="K18200" s="93" t="s">
        <v>6758</v>
      </c>
      <c r="L18200" s="14">
        <f>AND(vyberHrace&lt;&gt;"",ISNUMBER(SEARCH(vyberHrace,$B18200)))</f>
      </c>
      <c r="M18200" s="14">
        <f>AND($I18200=MID(kododd,1,2),$J18200=MID(kododd,3,3))</f>
      </c>
    </row>
    <row r="18201">
      <c r="A18201" s="95">
        <v>7492</v>
      </c>
      <c r="B18201" s="93" t="s">
        <v>11260</v>
      </c>
      <c r="C18201" s="93" t="s">
        <v>1460</v>
      </c>
      <c r="D18201" s="95">
        <v>1460</v>
      </c>
      <c r="E18201" s="95">
        <v>1584</v>
      </c>
      <c r="F18201" s="95">
        <v>330760</v>
      </c>
      <c r="G18201" s="95">
        <v>250</v>
      </c>
      <c r="H18201" s="93" t="s">
        <v>8976</v>
      </c>
      <c r="I18201" s="93" t="s">
        <v>23894</v>
      </c>
      <c r="J18201" s="93" t="s">
        <v>20904</v>
      </c>
      <c r="K18201" s="93" t="s">
        <v>11261</v>
      </c>
      <c r="L18201" s="14">
        <f>AND(vyberHrace&lt;&gt;"",ISNUMBER(SEARCH(vyberHrace,$B18201)))</f>
      </c>
      <c r="M18201" s="14">
        <f>AND($I18201=MID(kododd,1,2),$J18201=MID(kododd,3,3))</f>
      </c>
    </row>
    <row r="18202">
      <c r="A18202" s="95">
        <v>47152</v>
      </c>
      <c r="B18202" s="93" t="s">
        <v>3061</v>
      </c>
      <c r="C18202" s="93" t="s">
        <v>1416</v>
      </c>
      <c r="D18202" s="95">
        <v>1398</v>
      </c>
      <c r="E18202" s="95">
        <v>1527</v>
      </c>
      <c r="F18202" s="95">
        <v>23739134</v>
      </c>
      <c r="G18202" s="95">
        <v>250</v>
      </c>
      <c r="H18202" s="93" t="s">
        <v>8976</v>
      </c>
      <c r="I18202" s="93" t="s">
        <v>23894</v>
      </c>
      <c r="J18202" s="93" t="s">
        <v>20909</v>
      </c>
      <c r="K18202" s="93" t="s">
        <v>6757</v>
      </c>
      <c r="L18202" s="14">
        <f>AND(vyberHrace&lt;&gt;"",ISNUMBER(SEARCH(vyberHrace,$B18202)))</f>
      </c>
      <c r="M18202" s="14">
        <f>AND($I18202=MID(kododd,1,2),$J18202=MID(kododd,3,3))</f>
      </c>
    </row>
    <row r="18203">
      <c r="A18203" s="95">
        <v>31180</v>
      </c>
      <c r="B18203" s="93" t="s">
        <v>22917</v>
      </c>
      <c r="C18203" s="93" t="s">
        <v>1475</v>
      </c>
      <c r="D18203" s="95">
        <v>1462</v>
      </c>
      <c r="E18203" s="95">
        <v>1633</v>
      </c>
      <c r="F18203" s="95">
        <v>339261</v>
      </c>
      <c r="G18203" s="95">
        <v>0</v>
      </c>
      <c r="H18203" s="93" t="s">
        <v>8976</v>
      </c>
      <c r="I18203" s="93" t="s">
        <v>23894</v>
      </c>
      <c r="J18203" s="93" t="s">
        <v>20872</v>
      </c>
      <c r="K18203" s="93" t="s">
        <v>29454</v>
      </c>
      <c r="L18203" s="14">
        <f>AND(vyberHrace&lt;&gt;"",ISNUMBER(SEARCH(vyberHrace,$B18203)))</f>
      </c>
      <c r="M18203" s="14">
        <f>AND($I18203=MID(kododd,1,2),$J18203=MID(kododd,3,3))</f>
      </c>
    </row>
    <row r="18204">
      <c r="A18204" s="95">
        <v>54997</v>
      </c>
      <c r="B18204" s="93" t="s">
        <v>1013</v>
      </c>
      <c r="C18204" s="93" t="s">
        <v>1406</v>
      </c>
      <c r="G18204" s="95">
        <v>0</v>
      </c>
      <c r="H18204" s="93" t="s">
        <v>8976</v>
      </c>
      <c r="I18204" s="93" t="s">
        <v>23894</v>
      </c>
      <c r="J18204" s="93" t="s">
        <v>20871</v>
      </c>
      <c r="K18204" s="93" t="s">
        <v>6773</v>
      </c>
      <c r="L18204" s="14">
        <f>AND(vyberHrace&lt;&gt;"",ISNUMBER(SEARCH(vyberHrace,$B18204)))</f>
      </c>
      <c r="M18204" s="14">
        <f>AND($I18204=MID(kododd,1,2),$J18204=MID(kododd,3,3))</f>
      </c>
    </row>
    <row r="18205">
      <c r="A18205" s="95">
        <v>54996</v>
      </c>
      <c r="B18205" s="93" t="s">
        <v>24126</v>
      </c>
      <c r="C18205" s="93" t="s">
        <v>1412</v>
      </c>
      <c r="G18205" s="95">
        <v>0</v>
      </c>
      <c r="H18205" s="93" t="s">
        <v>8976</v>
      </c>
      <c r="I18205" s="93" t="s">
        <v>23894</v>
      </c>
      <c r="J18205" s="93" t="s">
        <v>20871</v>
      </c>
      <c r="K18205" s="93" t="s">
        <v>6773</v>
      </c>
      <c r="L18205" s="14">
        <f>AND(vyberHrace&lt;&gt;"",ISNUMBER(SEARCH(vyberHrace,$B18205)))</f>
      </c>
      <c r="M18205" s="14">
        <f>AND($I18205=MID(kododd,1,2),$J18205=MID(kododd,3,3))</f>
      </c>
    </row>
    <row r="18206">
      <c r="A18206" s="95">
        <v>59199</v>
      </c>
      <c r="B18206" s="93" t="s">
        <v>25631</v>
      </c>
      <c r="C18206" s="93" t="s">
        <v>1416</v>
      </c>
      <c r="G18206" s="95">
        <v>250</v>
      </c>
      <c r="H18206" s="93" t="s">
        <v>8976</v>
      </c>
      <c r="I18206" s="93" t="s">
        <v>23894</v>
      </c>
      <c r="J18206" s="93" t="s">
        <v>20843</v>
      </c>
      <c r="K18206" s="93" t="s">
        <v>21372</v>
      </c>
      <c r="L18206" s="14">
        <f>AND(vyberHrace&lt;&gt;"",ISNUMBER(SEARCH(vyberHrace,$B18206)))</f>
      </c>
      <c r="M18206" s="14">
        <f>AND($I18206=MID(kododd,1,2),$J18206=MID(kododd,3,3))</f>
      </c>
    </row>
    <row r="18207">
      <c r="A18207" s="95">
        <v>14426</v>
      </c>
      <c r="B18207" s="93" t="s">
        <v>4908</v>
      </c>
      <c r="C18207" s="93" t="s">
        <v>1457</v>
      </c>
      <c r="D18207" s="95">
        <v>1840</v>
      </c>
      <c r="E18207" s="95">
        <v>1902</v>
      </c>
      <c r="F18207" s="95">
        <v>335797</v>
      </c>
      <c r="G18207" s="95">
        <v>250</v>
      </c>
      <c r="H18207" s="93" t="s">
        <v>8976</v>
      </c>
      <c r="I18207" s="93" t="s">
        <v>23894</v>
      </c>
      <c r="J18207" s="93" t="s">
        <v>20899</v>
      </c>
      <c r="K18207" s="93" t="s">
        <v>9087</v>
      </c>
      <c r="L18207" s="14">
        <f>AND(vyberHrace&lt;&gt;"",ISNUMBER(SEARCH(vyberHrace,$B18207)))</f>
      </c>
      <c r="M18207" s="14">
        <f>AND($I18207=MID(kododd,1,2),$J18207=MID(kododd,3,3))</f>
      </c>
    </row>
    <row r="18208">
      <c r="A18208" s="95">
        <v>5238</v>
      </c>
      <c r="B18208" s="93" t="s">
        <v>4914</v>
      </c>
      <c r="C18208" s="93" t="s">
        <v>1446</v>
      </c>
      <c r="D18208" s="95">
        <v>1826</v>
      </c>
      <c r="F18208" s="95">
        <v>354317</v>
      </c>
      <c r="G18208" s="95">
        <v>250</v>
      </c>
      <c r="H18208" s="93" t="s">
        <v>8976</v>
      </c>
      <c r="I18208" s="93" t="s">
        <v>23894</v>
      </c>
      <c r="J18208" s="93" t="s">
        <v>20910</v>
      </c>
      <c r="K18208" s="93" t="s">
        <v>4915</v>
      </c>
      <c r="L18208" s="14">
        <f>AND(vyberHrace&lt;&gt;"",ISNUMBER(SEARCH(vyberHrace,$B18208)))</f>
      </c>
      <c r="M18208" s="14">
        <f>AND($I18208=MID(kododd,1,2),$J18208=MID(kododd,3,3))</f>
      </c>
    </row>
    <row r="18209">
      <c r="A18209" s="95">
        <v>63282</v>
      </c>
      <c r="B18209" s="93" t="s">
        <v>4914</v>
      </c>
      <c r="C18209" s="93" t="s">
        <v>29449</v>
      </c>
      <c r="G18209" s="95">
        <v>250</v>
      </c>
      <c r="H18209" s="93" t="s">
        <v>8976</v>
      </c>
      <c r="I18209" s="93" t="s">
        <v>23894</v>
      </c>
      <c r="J18209" s="93" t="s">
        <v>20910</v>
      </c>
      <c r="K18209" s="93" t="s">
        <v>4915</v>
      </c>
      <c r="L18209" s="14">
        <f>AND(vyberHrace&lt;&gt;"",ISNUMBER(SEARCH(vyberHrace,$B18209)))</f>
      </c>
      <c r="M18209" s="14">
        <f>AND($I18209=MID(kododd,1,2),$J18209=MID(kododd,3,3))</f>
      </c>
    </row>
    <row r="18210">
      <c r="A18210" s="95">
        <v>6076</v>
      </c>
      <c r="B18210" s="93" t="s">
        <v>4916</v>
      </c>
      <c r="C18210" s="93" t="s">
        <v>1451</v>
      </c>
      <c r="D18210" s="95">
        <v>1574</v>
      </c>
      <c r="E18210" s="95">
        <v>1733</v>
      </c>
      <c r="F18210" s="95">
        <v>347353</v>
      </c>
      <c r="G18210" s="95">
        <v>250</v>
      </c>
      <c r="H18210" s="93" t="s">
        <v>8976</v>
      </c>
      <c r="I18210" s="93" t="s">
        <v>23894</v>
      </c>
      <c r="J18210" s="93" t="s">
        <v>20845</v>
      </c>
      <c r="K18210" s="93" t="s">
        <v>6864</v>
      </c>
      <c r="L18210" s="14">
        <f>AND(vyberHrace&lt;&gt;"",ISNUMBER(SEARCH(vyberHrace,$B18210)))</f>
      </c>
      <c r="M18210" s="14">
        <f>AND($I18210=MID(kododd,1,2),$J18210=MID(kododd,3,3))</f>
      </c>
    </row>
    <row r="18211">
      <c r="A18211" s="95">
        <v>5024</v>
      </c>
      <c r="B18211" s="93" t="s">
        <v>4917</v>
      </c>
      <c r="C18211" s="93" t="s">
        <v>1441</v>
      </c>
      <c r="D18211" s="95">
        <v>1470</v>
      </c>
      <c r="G18211" s="95">
        <v>250</v>
      </c>
      <c r="H18211" s="93" t="s">
        <v>8976</v>
      </c>
      <c r="I18211" s="93" t="s">
        <v>23894</v>
      </c>
      <c r="J18211" s="93" t="s">
        <v>20845</v>
      </c>
      <c r="K18211" s="93" t="s">
        <v>6864</v>
      </c>
      <c r="L18211" s="14">
        <f>AND(vyberHrace&lt;&gt;"",ISNUMBER(SEARCH(vyberHrace,$B18211)))</f>
      </c>
      <c r="M18211" s="14">
        <f>AND($I18211=MID(kododd,1,2),$J18211=MID(kododd,3,3))</f>
      </c>
    </row>
    <row r="18212">
      <c r="A18212" s="95">
        <v>57343</v>
      </c>
      <c r="B18212" s="93" t="s">
        <v>22988</v>
      </c>
      <c r="C18212" s="93" t="s">
        <v>1424</v>
      </c>
      <c r="G18212" s="95">
        <v>0</v>
      </c>
      <c r="H18212" s="93" t="s">
        <v>8976</v>
      </c>
      <c r="I18212" s="93" t="s">
        <v>23894</v>
      </c>
      <c r="J18212" s="93" t="s">
        <v>20912</v>
      </c>
      <c r="K18212" s="93" t="s">
        <v>9930</v>
      </c>
      <c r="L18212" s="14">
        <f>AND(vyberHrace&lt;&gt;"",ISNUMBER(SEARCH(vyberHrace,$B18212)))</f>
      </c>
      <c r="M18212" s="14">
        <f>AND($I18212=MID(kododd,1,2),$J18212=MID(kododd,3,3))</f>
      </c>
    </row>
    <row r="18213">
      <c r="A18213" s="95">
        <v>43855</v>
      </c>
      <c r="B18213" s="93" t="s">
        <v>4923</v>
      </c>
      <c r="C18213" s="93" t="s">
        <v>1462</v>
      </c>
      <c r="D18213" s="95">
        <v>1462</v>
      </c>
      <c r="E18213" s="95">
        <v>1713</v>
      </c>
      <c r="F18213" s="95">
        <v>23705434</v>
      </c>
      <c r="G18213" s="95">
        <v>250</v>
      </c>
      <c r="H18213" s="93" t="s">
        <v>8976</v>
      </c>
      <c r="I18213" s="93" t="s">
        <v>23894</v>
      </c>
      <c r="J18213" s="93" t="s">
        <v>20916</v>
      </c>
      <c r="K18213" s="93" t="s">
        <v>9958</v>
      </c>
      <c r="L18213" s="14">
        <f>AND(vyberHrace&lt;&gt;"",ISNUMBER(SEARCH(vyberHrace,$B18213)))</f>
      </c>
      <c r="M18213" s="14">
        <f>AND($I18213=MID(kododd,1,2),$J18213=MID(kododd,3,3))</f>
      </c>
    </row>
    <row r="18214">
      <c r="A18214" s="95">
        <v>60183</v>
      </c>
      <c r="B18214" s="93" t="s">
        <v>26647</v>
      </c>
      <c r="C18214" s="93" t="s">
        <v>1420</v>
      </c>
      <c r="F18214" s="95">
        <v>23796790</v>
      </c>
      <c r="G18214" s="95">
        <v>250</v>
      </c>
      <c r="H18214" s="93" t="s">
        <v>8976</v>
      </c>
      <c r="I18214" s="93" t="s">
        <v>23894</v>
      </c>
      <c r="J18214" s="93" t="s">
        <v>20873</v>
      </c>
      <c r="K18214" s="93" t="s">
        <v>2418</v>
      </c>
      <c r="L18214" s="14">
        <f>AND(vyberHrace&lt;&gt;"",ISNUMBER(SEARCH(vyberHrace,$B18214)))</f>
      </c>
      <c r="M18214" s="14">
        <f>AND($I18214=MID(kododd,1,2),$J18214=MID(kododd,3,3))</f>
      </c>
    </row>
    <row r="18215">
      <c r="A18215" s="95">
        <v>7791</v>
      </c>
      <c r="B18215" s="93" t="s">
        <v>5068</v>
      </c>
      <c r="C18215" s="93" t="s">
        <v>1433</v>
      </c>
      <c r="D18215" s="95">
        <v>1567</v>
      </c>
      <c r="G18215" s="95">
        <v>250</v>
      </c>
      <c r="H18215" s="93" t="s">
        <v>8976</v>
      </c>
      <c r="I18215" s="93" t="s">
        <v>23894</v>
      </c>
      <c r="J18215" s="93" t="s">
        <v>20872</v>
      </c>
      <c r="K18215" s="93" t="s">
        <v>29454</v>
      </c>
      <c r="L18215" s="14">
        <f>AND(vyberHrace&lt;&gt;"",ISNUMBER(SEARCH(vyberHrace,$B18215)))</f>
      </c>
      <c r="M18215" s="14">
        <f>AND($I18215=MID(kododd,1,2),$J18215=MID(kododd,3,3))</f>
      </c>
    </row>
    <row r="18216">
      <c r="A18216" s="95">
        <v>5990</v>
      </c>
      <c r="B18216" s="93" t="s">
        <v>5069</v>
      </c>
      <c r="C18216" s="93" t="s">
        <v>1441</v>
      </c>
      <c r="D18216" s="95">
        <v>1664</v>
      </c>
      <c r="F18216" s="95">
        <v>303275</v>
      </c>
      <c r="G18216" s="95">
        <v>250</v>
      </c>
      <c r="H18216" s="93" t="s">
        <v>8976</v>
      </c>
      <c r="I18216" s="93" t="s">
        <v>23894</v>
      </c>
      <c r="J18216" s="93" t="s">
        <v>20941</v>
      </c>
      <c r="K18216" s="93" t="s">
        <v>9073</v>
      </c>
      <c r="L18216" s="14">
        <f>AND(vyberHrace&lt;&gt;"",ISNUMBER(SEARCH(vyberHrace,$B18216)))</f>
      </c>
      <c r="M18216" s="14">
        <f>AND($I18216=MID(kododd,1,2),$J18216=MID(kododd,3,3))</f>
      </c>
    </row>
    <row r="18217">
      <c r="A18217" s="95">
        <v>5419</v>
      </c>
      <c r="B18217" s="93" t="s">
        <v>5084</v>
      </c>
      <c r="C18217" s="93" t="s">
        <v>1443</v>
      </c>
      <c r="D18217" s="95">
        <v>1601</v>
      </c>
      <c r="E18217" s="95">
        <v>1725</v>
      </c>
      <c r="F18217" s="95">
        <v>303283</v>
      </c>
      <c r="G18217" s="95">
        <v>250</v>
      </c>
      <c r="H18217" s="93" t="s">
        <v>8976</v>
      </c>
      <c r="I18217" s="93" t="s">
        <v>23894</v>
      </c>
      <c r="J18217" s="93" t="s">
        <v>20906</v>
      </c>
      <c r="K18217" s="93" t="s">
        <v>3341</v>
      </c>
      <c r="L18217" s="14">
        <f>AND(vyberHrace&lt;&gt;"",ISNUMBER(SEARCH(vyberHrace,$B18217)))</f>
      </c>
      <c r="M18217" s="14">
        <f>AND($I18217=MID(kododd,1,2),$J18217=MID(kododd,3,3))</f>
      </c>
    </row>
    <row r="18218">
      <c r="A18218" s="95">
        <v>10768</v>
      </c>
      <c r="B18218" s="93" t="s">
        <v>5091</v>
      </c>
      <c r="C18218" s="93" t="s">
        <v>1427</v>
      </c>
      <c r="D18218" s="95">
        <v>1120</v>
      </c>
      <c r="G18218" s="95">
        <v>250</v>
      </c>
      <c r="H18218" s="93" t="s">
        <v>8976</v>
      </c>
      <c r="I18218" s="93" t="s">
        <v>23894</v>
      </c>
      <c r="J18218" s="93" t="s">
        <v>3580</v>
      </c>
      <c r="K18218" s="93" t="s">
        <v>5092</v>
      </c>
      <c r="L18218" s="14">
        <f>AND(vyberHrace&lt;&gt;"",ISNUMBER(SEARCH(vyberHrace,$B18218)))</f>
      </c>
      <c r="M18218" s="14">
        <f>AND($I18218=MID(kododd,1,2),$J18218=MID(kododd,3,3))</f>
      </c>
    </row>
    <row r="18219">
      <c r="A18219" s="95">
        <v>47820</v>
      </c>
      <c r="B18219" s="93" t="s">
        <v>5093</v>
      </c>
      <c r="C18219" s="93" t="s">
        <v>1410</v>
      </c>
      <c r="D18219" s="95">
        <v>1033</v>
      </c>
      <c r="G18219" s="95">
        <v>250</v>
      </c>
      <c r="H18219" s="93" t="s">
        <v>8976</v>
      </c>
      <c r="I18219" s="93" t="s">
        <v>23894</v>
      </c>
      <c r="J18219" s="93" t="s">
        <v>20982</v>
      </c>
      <c r="K18219" s="93" t="s">
        <v>4921</v>
      </c>
      <c r="L18219" s="14">
        <f>AND(vyberHrace&lt;&gt;"",ISNUMBER(SEARCH(vyberHrace,$B18219)))</f>
      </c>
      <c r="M18219" s="14">
        <f>AND($I18219=MID(kododd,1,2),$J18219=MID(kododd,3,3))</f>
      </c>
    </row>
    <row r="18220">
      <c r="A18220" s="95">
        <v>7799</v>
      </c>
      <c r="B18220" s="93" t="s">
        <v>5095</v>
      </c>
      <c r="C18220" s="93" t="s">
        <v>1455</v>
      </c>
      <c r="D18220" s="95">
        <v>1573</v>
      </c>
      <c r="G18220" s="95">
        <v>0</v>
      </c>
      <c r="H18220" s="93" t="s">
        <v>8976</v>
      </c>
      <c r="I18220" s="93" t="s">
        <v>23894</v>
      </c>
      <c r="J18220" s="93" t="s">
        <v>20940</v>
      </c>
      <c r="K18220" s="93" t="s">
        <v>6882</v>
      </c>
      <c r="L18220" s="14">
        <f>AND(vyberHrace&lt;&gt;"",ISNUMBER(SEARCH(vyberHrace,$B18220)))</f>
      </c>
      <c r="M18220" s="14">
        <f>AND($I18220=MID(kododd,1,2),$J18220=MID(kododd,3,3))</f>
      </c>
    </row>
    <row r="18221">
      <c r="A18221" s="95">
        <v>60531</v>
      </c>
      <c r="B18221" s="93" t="s">
        <v>26960</v>
      </c>
      <c r="C18221" s="93" t="s">
        <v>1424</v>
      </c>
      <c r="G18221" s="95">
        <v>250</v>
      </c>
      <c r="H18221" s="93" t="s">
        <v>8976</v>
      </c>
      <c r="I18221" s="93" t="s">
        <v>23894</v>
      </c>
      <c r="J18221" s="93" t="s">
        <v>20899</v>
      </c>
      <c r="K18221" s="93" t="s">
        <v>9087</v>
      </c>
      <c r="L18221" s="14">
        <f>AND(vyberHrace&lt;&gt;"",ISNUMBER(SEARCH(vyberHrace,$B18221)))</f>
      </c>
      <c r="M18221" s="14">
        <f>AND($I18221=MID(kododd,1,2),$J18221=MID(kododd,3,3))</f>
      </c>
    </row>
    <row r="18222">
      <c r="A18222" s="95">
        <v>32024</v>
      </c>
      <c r="B18222" s="93" t="s">
        <v>5115</v>
      </c>
      <c r="C18222" s="93" t="s">
        <v>1431</v>
      </c>
      <c r="G18222" s="95">
        <v>0</v>
      </c>
      <c r="H18222" s="93" t="s">
        <v>8976</v>
      </c>
      <c r="I18222" s="93" t="s">
        <v>23894</v>
      </c>
      <c r="J18222" s="93" t="s">
        <v>20941</v>
      </c>
      <c r="K18222" s="93" t="s">
        <v>9073</v>
      </c>
      <c r="L18222" s="14">
        <f>AND(vyberHrace&lt;&gt;"",ISNUMBER(SEARCH(vyberHrace,$B18222)))</f>
      </c>
      <c r="M18222" s="14">
        <f>AND($I18222=MID(kododd,1,2),$J18222=MID(kododd,3,3))</f>
      </c>
    </row>
    <row r="18223">
      <c r="A18223" s="95">
        <v>35208</v>
      </c>
      <c r="B18223" s="93" t="s">
        <v>5116</v>
      </c>
      <c r="C18223" s="93" t="s">
        <v>1414</v>
      </c>
      <c r="D18223" s="95">
        <v>1242</v>
      </c>
      <c r="F18223" s="95">
        <v>23739495</v>
      </c>
      <c r="G18223" s="95">
        <v>0</v>
      </c>
      <c r="H18223" s="93" t="s">
        <v>8976</v>
      </c>
      <c r="I18223" s="93" t="s">
        <v>23894</v>
      </c>
      <c r="J18223" s="93" t="s">
        <v>20941</v>
      </c>
      <c r="K18223" s="93" t="s">
        <v>9073</v>
      </c>
      <c r="L18223" s="14">
        <f>AND(vyberHrace&lt;&gt;"",ISNUMBER(SEARCH(vyberHrace,$B18223)))</f>
      </c>
      <c r="M18223" s="14">
        <f>AND($I18223=MID(kododd,1,2),$J18223=MID(kododd,3,3))</f>
      </c>
    </row>
    <row r="18224">
      <c r="A18224" s="95">
        <v>7765</v>
      </c>
      <c r="B18224" s="93" t="s">
        <v>5117</v>
      </c>
      <c r="C18224" s="93" t="s">
        <v>1405</v>
      </c>
      <c r="D18224" s="95">
        <v>1670</v>
      </c>
      <c r="F18224" s="95">
        <v>303240</v>
      </c>
      <c r="G18224" s="95">
        <v>0</v>
      </c>
      <c r="H18224" s="93" t="s">
        <v>8976</v>
      </c>
      <c r="I18224" s="93" t="s">
        <v>23894</v>
      </c>
      <c r="J18224" s="93" t="s">
        <v>20941</v>
      </c>
      <c r="K18224" s="93" t="s">
        <v>9073</v>
      </c>
      <c r="L18224" s="14">
        <f>AND(vyberHrace&lt;&gt;"",ISNUMBER(SEARCH(vyberHrace,$B18224)))</f>
      </c>
      <c r="M18224" s="14">
        <f>AND($I18224=MID(kododd,1,2),$J18224=MID(kododd,3,3))</f>
      </c>
    </row>
    <row r="18225">
      <c r="A18225" s="95">
        <v>42068</v>
      </c>
      <c r="B18225" s="93" t="s">
        <v>5118</v>
      </c>
      <c r="C18225" s="93" t="s">
        <v>1444</v>
      </c>
      <c r="D18225" s="95">
        <v>1081</v>
      </c>
      <c r="G18225" s="95">
        <v>0</v>
      </c>
      <c r="H18225" s="93" t="s">
        <v>8976</v>
      </c>
      <c r="I18225" s="93" t="s">
        <v>23894</v>
      </c>
      <c r="J18225" s="93" t="s">
        <v>20941</v>
      </c>
      <c r="K18225" s="93" t="s">
        <v>9073</v>
      </c>
      <c r="L18225" s="14">
        <f>AND(vyberHrace&lt;&gt;"",ISNUMBER(SEARCH(vyberHrace,$B18225)))</f>
      </c>
      <c r="M18225" s="14">
        <f>AND($I18225=MID(kododd,1,2),$J18225=MID(kododd,3,3))</f>
      </c>
    </row>
    <row r="18226">
      <c r="A18226" s="95">
        <v>4175</v>
      </c>
      <c r="B18226" s="93" t="s">
        <v>5120</v>
      </c>
      <c r="C18226" s="93" t="s">
        <v>1429</v>
      </c>
      <c r="D18226" s="95">
        <v>1559</v>
      </c>
      <c r="E18226" s="95">
        <v>1750</v>
      </c>
      <c r="F18226" s="95">
        <v>345180</v>
      </c>
      <c r="G18226" s="95">
        <v>250</v>
      </c>
      <c r="H18226" s="93" t="s">
        <v>8976</v>
      </c>
      <c r="I18226" s="93" t="s">
        <v>23894</v>
      </c>
      <c r="J18226" s="93" t="s">
        <v>21027</v>
      </c>
      <c r="K18226" s="93" t="s">
        <v>1948</v>
      </c>
      <c r="L18226" s="14">
        <f>AND(vyberHrace&lt;&gt;"",ISNUMBER(SEARCH(vyberHrace,$B18226)))</f>
      </c>
      <c r="M18226" s="14">
        <f>AND($I18226=MID(kododd,1,2),$J18226=MID(kododd,3,3))</f>
      </c>
    </row>
    <row r="18227">
      <c r="A18227" s="95">
        <v>41970</v>
      </c>
      <c r="B18227" s="93" t="s">
        <v>5121</v>
      </c>
      <c r="C18227" s="93" t="s">
        <v>1439</v>
      </c>
      <c r="G18227" s="95">
        <v>0</v>
      </c>
      <c r="H18227" s="93" t="s">
        <v>8976</v>
      </c>
      <c r="I18227" s="93" t="s">
        <v>23894</v>
      </c>
      <c r="J18227" s="93" t="s">
        <v>20916</v>
      </c>
      <c r="K18227" s="93" t="s">
        <v>9958</v>
      </c>
      <c r="L18227" s="14">
        <f>AND(vyberHrace&lt;&gt;"",ISNUMBER(SEARCH(vyberHrace,$B18227)))</f>
      </c>
      <c r="M18227" s="14">
        <f>AND($I18227=MID(kododd,1,2),$J18227=MID(kododd,3,3))</f>
      </c>
    </row>
    <row r="18228">
      <c r="A18228" s="95">
        <v>39253</v>
      </c>
      <c r="B18228" s="93" t="s">
        <v>5131</v>
      </c>
      <c r="C18228" s="93" t="s">
        <v>1408</v>
      </c>
      <c r="D18228" s="95">
        <v>1099</v>
      </c>
      <c r="F18228" s="95">
        <v>382990</v>
      </c>
      <c r="G18228" s="95">
        <v>0</v>
      </c>
      <c r="H18228" s="93" t="s">
        <v>8976</v>
      </c>
      <c r="I18228" s="93" t="s">
        <v>23894</v>
      </c>
      <c r="J18228" s="93" t="s">
        <v>20933</v>
      </c>
      <c r="K18228" s="93" t="s">
        <v>5585</v>
      </c>
      <c r="L18228" s="14">
        <f>AND(vyberHrace&lt;&gt;"",ISNUMBER(SEARCH(vyberHrace,$B18228)))</f>
      </c>
      <c r="M18228" s="14">
        <f>AND($I18228=MID(kododd,1,2),$J18228=MID(kododd,3,3))</f>
      </c>
    </row>
    <row r="18229">
      <c r="A18229" s="95">
        <v>15827</v>
      </c>
      <c r="B18229" s="93" t="s">
        <v>5132</v>
      </c>
      <c r="C18229" s="93" t="s">
        <v>1455</v>
      </c>
      <c r="D18229" s="95">
        <v>1282</v>
      </c>
      <c r="F18229" s="95">
        <v>390658</v>
      </c>
      <c r="G18229" s="95">
        <v>0</v>
      </c>
      <c r="H18229" s="93" t="s">
        <v>8976</v>
      </c>
      <c r="I18229" s="93" t="s">
        <v>23894</v>
      </c>
      <c r="J18229" s="93" t="s">
        <v>20933</v>
      </c>
      <c r="K18229" s="93" t="s">
        <v>5585</v>
      </c>
      <c r="L18229" s="14">
        <f>AND(vyberHrace&lt;&gt;"",ISNUMBER(SEARCH(vyberHrace,$B18229)))</f>
      </c>
      <c r="M18229" s="14">
        <f>AND($I18229=MID(kododd,1,2),$J18229=MID(kododd,3,3))</f>
      </c>
    </row>
    <row r="18230">
      <c r="A18230" s="95">
        <v>46337</v>
      </c>
      <c r="B18230" s="93" t="s">
        <v>5132</v>
      </c>
      <c r="C18230" s="93" t="s">
        <v>1416</v>
      </c>
      <c r="G18230" s="95">
        <v>0</v>
      </c>
      <c r="H18230" s="93" t="s">
        <v>8976</v>
      </c>
      <c r="I18230" s="93" t="s">
        <v>23894</v>
      </c>
      <c r="J18230" s="93" t="s">
        <v>20933</v>
      </c>
      <c r="K18230" s="93" t="s">
        <v>5585</v>
      </c>
      <c r="L18230" s="14">
        <f>AND(vyberHrace&lt;&gt;"",ISNUMBER(SEARCH(vyberHrace,$B18230)))</f>
      </c>
      <c r="M18230" s="14">
        <f>AND($I18230=MID(kododd,1,2),$J18230=MID(kododd,3,3))</f>
      </c>
    </row>
    <row r="18231">
      <c r="A18231" s="95">
        <v>63764</v>
      </c>
      <c r="B18231" s="93" t="s">
        <v>29888</v>
      </c>
      <c r="C18231" s="93" t="s">
        <v>1421</v>
      </c>
      <c r="G18231" s="95">
        <v>250</v>
      </c>
      <c r="H18231" s="93" t="s">
        <v>8976</v>
      </c>
      <c r="I18231" s="93" t="s">
        <v>23894</v>
      </c>
      <c r="J18231" s="93" t="s">
        <v>20918</v>
      </c>
      <c r="K18231" s="93" t="s">
        <v>6768</v>
      </c>
      <c r="L18231" s="14">
        <f>AND(vyberHrace&lt;&gt;"",ISNUMBER(SEARCH(vyberHrace,$B18231)))</f>
      </c>
      <c r="M18231" s="14">
        <f>AND($I18231=MID(kododd,1,2),$J18231=MID(kododd,3,3))</f>
      </c>
    </row>
    <row r="18232">
      <c r="A18232" s="95">
        <v>53649</v>
      </c>
      <c r="B18232" s="93" t="s">
        <v>1000</v>
      </c>
      <c r="C18232" s="93" t="s">
        <v>1442</v>
      </c>
      <c r="D18232" s="95">
        <v>1099</v>
      </c>
      <c r="G18232" s="95">
        <v>250</v>
      </c>
      <c r="H18232" s="93" t="s">
        <v>8976</v>
      </c>
      <c r="I18232" s="93" t="s">
        <v>23894</v>
      </c>
      <c r="J18232" s="93" t="s">
        <v>21034</v>
      </c>
      <c r="K18232" s="93" t="s">
        <v>12277</v>
      </c>
      <c r="L18232" s="14">
        <f>AND(vyberHrace&lt;&gt;"",ISNUMBER(SEARCH(vyberHrace,$B18232)))</f>
      </c>
      <c r="M18232" s="14">
        <f>AND($I18232=MID(kododd,1,2),$J18232=MID(kododd,3,3))</f>
      </c>
    </row>
    <row r="18233">
      <c r="A18233" s="95">
        <v>60737</v>
      </c>
      <c r="B18233" s="93" t="s">
        <v>27147</v>
      </c>
      <c r="C18233" s="93" t="s">
        <v>1424</v>
      </c>
      <c r="G18233" s="95">
        <v>0</v>
      </c>
      <c r="H18233" s="93" t="s">
        <v>8976</v>
      </c>
      <c r="I18233" s="93" t="s">
        <v>23894</v>
      </c>
      <c r="J18233" s="93" t="s">
        <v>20844</v>
      </c>
      <c r="K18233" s="93" t="s">
        <v>8029</v>
      </c>
      <c r="L18233" s="14">
        <f>AND(vyberHrace&lt;&gt;"",ISNUMBER(SEARCH(vyberHrace,$B18233)))</f>
      </c>
      <c r="M18233" s="14">
        <f>AND($I18233=MID(kododd,1,2),$J18233=MID(kododd,3,3))</f>
      </c>
    </row>
    <row r="18234">
      <c r="A18234" s="95">
        <v>24957</v>
      </c>
      <c r="B18234" s="93" t="s">
        <v>7798</v>
      </c>
      <c r="C18234" s="93" t="s">
        <v>1431</v>
      </c>
      <c r="D18234" s="95">
        <v>1441</v>
      </c>
      <c r="F18234" s="95">
        <v>325937</v>
      </c>
      <c r="G18234" s="95">
        <v>0</v>
      </c>
      <c r="H18234" s="93" t="s">
        <v>8976</v>
      </c>
      <c r="I18234" s="93" t="s">
        <v>23894</v>
      </c>
      <c r="J18234" s="93" t="s">
        <v>20912</v>
      </c>
      <c r="K18234" s="93" t="s">
        <v>9930</v>
      </c>
      <c r="L18234" s="14">
        <f>AND(vyberHrace&lt;&gt;"",ISNUMBER(SEARCH(vyberHrace,$B18234)))</f>
      </c>
      <c r="M18234" s="14">
        <f>AND($I18234=MID(kododd,1,2),$J18234=MID(kododd,3,3))</f>
      </c>
    </row>
    <row r="18235">
      <c r="A18235" s="95">
        <v>10881</v>
      </c>
      <c r="B18235" s="93" t="s">
        <v>7799</v>
      </c>
      <c r="C18235" s="93" t="s">
        <v>1423</v>
      </c>
      <c r="D18235" s="95">
        <v>1790</v>
      </c>
      <c r="E18235" s="95">
        <v>1857</v>
      </c>
      <c r="F18235" s="95">
        <v>347361</v>
      </c>
      <c r="G18235" s="95">
        <v>250</v>
      </c>
      <c r="H18235" s="93" t="s">
        <v>8976</v>
      </c>
      <c r="I18235" s="93" t="s">
        <v>23894</v>
      </c>
      <c r="J18235" s="93" t="s">
        <v>20912</v>
      </c>
      <c r="K18235" s="93" t="s">
        <v>9930</v>
      </c>
      <c r="L18235" s="14">
        <f>AND(vyberHrace&lt;&gt;"",ISNUMBER(SEARCH(vyberHrace,$B18235)))</f>
      </c>
      <c r="M18235" s="14">
        <f>AND($I18235=MID(kododd,1,2),$J18235=MID(kododd,3,3))</f>
      </c>
    </row>
    <row r="18236">
      <c r="A18236" s="95">
        <v>86</v>
      </c>
      <c r="B18236" s="93" t="s">
        <v>7800</v>
      </c>
      <c r="C18236" s="93" t="s">
        <v>1413</v>
      </c>
      <c r="D18236" s="95">
        <v>2152</v>
      </c>
      <c r="E18236" s="95">
        <v>2175</v>
      </c>
      <c r="F18236" s="95">
        <v>304166</v>
      </c>
      <c r="G18236" s="95">
        <v>250</v>
      </c>
      <c r="H18236" s="93" t="s">
        <v>8976</v>
      </c>
      <c r="I18236" s="93" t="s">
        <v>23894</v>
      </c>
      <c r="J18236" s="93" t="s">
        <v>20912</v>
      </c>
      <c r="K18236" s="93" t="s">
        <v>9930</v>
      </c>
      <c r="L18236" s="14">
        <f>AND(vyberHrace&lt;&gt;"",ISNUMBER(SEARCH(vyberHrace,$B18236)))</f>
      </c>
      <c r="M18236" s="14">
        <f>AND($I18236=MID(kododd,1,2),$J18236=MID(kododd,3,3))</f>
      </c>
    </row>
    <row r="18237">
      <c r="A18237" s="95">
        <v>3645</v>
      </c>
      <c r="B18237" s="93" t="s">
        <v>7800</v>
      </c>
      <c r="C18237" s="93" t="s">
        <v>1418</v>
      </c>
      <c r="D18237" s="95">
        <v>2190</v>
      </c>
      <c r="E18237" s="95">
        <v>2232</v>
      </c>
      <c r="F18237" s="95">
        <v>311766</v>
      </c>
      <c r="G18237" s="95">
        <v>250</v>
      </c>
      <c r="H18237" s="93" t="s">
        <v>8976</v>
      </c>
      <c r="I18237" s="93" t="s">
        <v>23894</v>
      </c>
      <c r="J18237" s="93" t="s">
        <v>20912</v>
      </c>
      <c r="K18237" s="93" t="s">
        <v>9930</v>
      </c>
      <c r="L18237" s="14">
        <f>AND(vyberHrace&lt;&gt;"",ISNUMBER(SEARCH(vyberHrace,$B18237)))</f>
      </c>
      <c r="M18237" s="14">
        <f>AND($I18237=MID(kododd,1,2),$J18237=MID(kododd,3,3))</f>
      </c>
    </row>
    <row r="18238">
      <c r="A18238" s="95">
        <v>47482</v>
      </c>
      <c r="B18238" s="93" t="s">
        <v>7801</v>
      </c>
      <c r="C18238" s="93" t="s">
        <v>3255</v>
      </c>
      <c r="D18238" s="95">
        <v>1491</v>
      </c>
      <c r="F18238" s="95">
        <v>23731176</v>
      </c>
      <c r="G18238" s="95">
        <v>250</v>
      </c>
      <c r="H18238" s="93" t="s">
        <v>8976</v>
      </c>
      <c r="I18238" s="93" t="s">
        <v>23894</v>
      </c>
      <c r="J18238" s="93" t="s">
        <v>20912</v>
      </c>
      <c r="K18238" s="93" t="s">
        <v>9930</v>
      </c>
      <c r="L18238" s="14">
        <f>AND(vyberHrace&lt;&gt;"",ISNUMBER(SEARCH(vyberHrace,$B18238)))</f>
      </c>
      <c r="M18238" s="14">
        <f>AND($I18238=MID(kododd,1,2),$J18238=MID(kododd,3,3))</f>
      </c>
    </row>
    <row r="18239">
      <c r="A18239" s="95">
        <v>47483</v>
      </c>
      <c r="B18239" s="93" t="s">
        <v>7803</v>
      </c>
      <c r="C18239" s="93" t="s">
        <v>1422</v>
      </c>
      <c r="D18239" s="95">
        <v>1074</v>
      </c>
      <c r="F18239" s="95">
        <v>23730129</v>
      </c>
      <c r="G18239" s="95">
        <v>0</v>
      </c>
      <c r="H18239" s="93" t="s">
        <v>8976</v>
      </c>
      <c r="I18239" s="93" t="s">
        <v>23894</v>
      </c>
      <c r="J18239" s="93" t="s">
        <v>20912</v>
      </c>
      <c r="K18239" s="93" t="s">
        <v>9930</v>
      </c>
      <c r="L18239" s="14">
        <f>AND(vyberHrace&lt;&gt;"",ISNUMBER(SEARCH(vyberHrace,$B18239)))</f>
      </c>
      <c r="M18239" s="14">
        <f>AND($I18239=MID(kododd,1,2),$J18239=MID(kododd,3,3))</f>
      </c>
    </row>
    <row r="18240">
      <c r="A18240" s="95">
        <v>58287</v>
      </c>
      <c r="B18240" s="93" t="s">
        <v>24800</v>
      </c>
      <c r="C18240" s="93" t="s">
        <v>1406</v>
      </c>
      <c r="G18240" s="95">
        <v>250</v>
      </c>
      <c r="H18240" s="93" t="s">
        <v>8976</v>
      </c>
      <c r="I18240" s="93" t="s">
        <v>23894</v>
      </c>
      <c r="J18240" s="93" t="s">
        <v>20940</v>
      </c>
      <c r="K18240" s="93" t="s">
        <v>6882</v>
      </c>
      <c r="L18240" s="14">
        <f>AND(vyberHrace&lt;&gt;"",ISNUMBER(SEARCH(vyberHrace,$B18240)))</f>
      </c>
      <c r="M18240" s="14">
        <f>AND($I18240=MID(kododd,1,2),$J18240=MID(kododd,3,3))</f>
      </c>
    </row>
    <row r="18241">
      <c r="A18241" s="95">
        <v>35478</v>
      </c>
      <c r="B18241" s="93" t="s">
        <v>7841</v>
      </c>
      <c r="C18241" s="93" t="s">
        <v>1421</v>
      </c>
      <c r="D18241" s="95">
        <v>2046</v>
      </c>
      <c r="E18241" s="95">
        <v>2057</v>
      </c>
      <c r="F18241" s="95">
        <v>359017</v>
      </c>
      <c r="G18241" s="95">
        <v>250</v>
      </c>
      <c r="H18241" s="93" t="s">
        <v>8976</v>
      </c>
      <c r="I18241" s="93" t="s">
        <v>23894</v>
      </c>
      <c r="J18241" s="93" t="s">
        <v>20998</v>
      </c>
      <c r="K18241" s="93" t="s">
        <v>3359</v>
      </c>
      <c r="L18241" s="14">
        <f>AND(vyberHrace&lt;&gt;"",ISNUMBER(SEARCH(vyberHrace,$B18241)))</f>
      </c>
      <c r="M18241" s="14">
        <f>AND($I18241=MID(kododd,1,2),$J18241=MID(kododd,3,3))</f>
      </c>
    </row>
    <row r="18242">
      <c r="A18242" s="95">
        <v>43886</v>
      </c>
      <c r="B18242" s="93" t="s">
        <v>7845</v>
      </c>
      <c r="C18242" s="93" t="s">
        <v>1419</v>
      </c>
      <c r="G18242" s="95">
        <v>0</v>
      </c>
      <c r="H18242" s="93" t="s">
        <v>8976</v>
      </c>
      <c r="I18242" s="93" t="s">
        <v>23894</v>
      </c>
      <c r="J18242" s="93" t="s">
        <v>20877</v>
      </c>
      <c r="K18242" s="93" t="s">
        <v>7846</v>
      </c>
      <c r="L18242" s="14">
        <f>AND(vyberHrace&lt;&gt;"",ISNUMBER(SEARCH(vyberHrace,$B18242)))</f>
      </c>
      <c r="M18242" s="14">
        <f>AND($I18242=MID(kododd,1,2),$J18242=MID(kododd,3,3))</f>
      </c>
    </row>
    <row r="18243">
      <c r="A18243" s="95">
        <v>49053</v>
      </c>
      <c r="B18243" s="93" t="s">
        <v>173</v>
      </c>
      <c r="C18243" s="93" t="s">
        <v>1416</v>
      </c>
      <c r="G18243" s="95">
        <v>0</v>
      </c>
      <c r="H18243" s="93" t="s">
        <v>8976</v>
      </c>
      <c r="I18243" s="93" t="s">
        <v>23894</v>
      </c>
      <c r="J18243" s="93" t="s">
        <v>20941</v>
      </c>
      <c r="K18243" s="93" t="s">
        <v>9073</v>
      </c>
      <c r="L18243" s="14">
        <f>AND(vyberHrace&lt;&gt;"",ISNUMBER(SEARCH(vyberHrace,$B18243)))</f>
      </c>
      <c r="M18243" s="14">
        <f>AND($I18243=MID(kododd,1,2),$J18243=MID(kododd,3,3))</f>
      </c>
    </row>
    <row r="18244">
      <c r="A18244" s="95">
        <v>25037</v>
      </c>
      <c r="B18244" s="93" t="s">
        <v>176</v>
      </c>
      <c r="C18244" s="93" t="s">
        <v>1436</v>
      </c>
      <c r="D18244" s="95">
        <v>1991</v>
      </c>
      <c r="E18244" s="95">
        <v>2047</v>
      </c>
      <c r="F18244" s="95">
        <v>341169</v>
      </c>
      <c r="G18244" s="95">
        <v>250</v>
      </c>
      <c r="H18244" s="93" t="s">
        <v>8976</v>
      </c>
      <c r="I18244" s="93" t="s">
        <v>23894</v>
      </c>
      <c r="J18244" s="93" t="s">
        <v>20854</v>
      </c>
      <c r="K18244" s="93" t="s">
        <v>12190</v>
      </c>
      <c r="L18244" s="14">
        <f>AND(vyberHrace&lt;&gt;"",ISNUMBER(SEARCH(vyberHrace,$B18244)))</f>
      </c>
      <c r="M18244" s="14">
        <f>AND($I18244=MID(kododd,1,2),$J18244=MID(kododd,3,3))</f>
      </c>
    </row>
    <row r="18245">
      <c r="A18245" s="95">
        <v>55520</v>
      </c>
      <c r="B18245" s="93" t="s">
        <v>22874</v>
      </c>
      <c r="C18245" s="93" t="s">
        <v>1412</v>
      </c>
      <c r="G18245" s="95">
        <v>0</v>
      </c>
      <c r="H18245" s="93" t="s">
        <v>8976</v>
      </c>
      <c r="I18245" s="93" t="s">
        <v>23894</v>
      </c>
      <c r="J18245" s="93" t="s">
        <v>20883</v>
      </c>
      <c r="K18245" s="93" t="s">
        <v>9085</v>
      </c>
      <c r="L18245" s="14">
        <f>AND(vyberHrace&lt;&gt;"",ISNUMBER(SEARCH(vyberHrace,$B18245)))</f>
      </c>
      <c r="M18245" s="14">
        <f>AND($I18245=MID(kododd,1,2),$J18245=MID(kododd,3,3))</f>
      </c>
    </row>
    <row r="18246">
      <c r="A18246" s="95">
        <v>47823</v>
      </c>
      <c r="B18246" s="93" t="s">
        <v>6155</v>
      </c>
      <c r="C18246" s="93" t="s">
        <v>1402</v>
      </c>
      <c r="G18246" s="95">
        <v>250</v>
      </c>
      <c r="H18246" s="93" t="s">
        <v>8976</v>
      </c>
      <c r="I18246" s="93" t="s">
        <v>23894</v>
      </c>
      <c r="J18246" s="93" t="s">
        <v>20982</v>
      </c>
      <c r="K18246" s="93" t="s">
        <v>4921</v>
      </c>
      <c r="L18246" s="14">
        <f>AND(vyberHrace&lt;&gt;"",ISNUMBER(SEARCH(vyberHrace,$B18246)))</f>
      </c>
      <c r="M18246" s="14">
        <f>AND($I18246=MID(kododd,1,2),$J18246=MID(kododd,3,3))</f>
      </c>
    </row>
    <row r="18247">
      <c r="A18247" s="95">
        <v>47819</v>
      </c>
      <c r="B18247" s="93" t="s">
        <v>6156</v>
      </c>
      <c r="C18247" s="93" t="s">
        <v>1416</v>
      </c>
      <c r="G18247" s="95">
        <v>250</v>
      </c>
      <c r="H18247" s="93" t="s">
        <v>8976</v>
      </c>
      <c r="I18247" s="93" t="s">
        <v>23894</v>
      </c>
      <c r="J18247" s="93" t="s">
        <v>20982</v>
      </c>
      <c r="K18247" s="93" t="s">
        <v>4921</v>
      </c>
      <c r="L18247" s="14">
        <f>AND(vyberHrace&lt;&gt;"",ISNUMBER(SEARCH(vyberHrace,$B18247)))</f>
      </c>
      <c r="M18247" s="14">
        <f>AND($I18247=MID(kododd,1,2),$J18247=MID(kododd,3,3))</f>
      </c>
    </row>
    <row r="18248">
      <c r="A18248" s="95">
        <v>978</v>
      </c>
      <c r="B18248" s="93" t="s">
        <v>6157</v>
      </c>
      <c r="C18248" s="93" t="s">
        <v>1442</v>
      </c>
      <c r="D18248" s="95">
        <v>2157</v>
      </c>
      <c r="E18248" s="95">
        <v>2138</v>
      </c>
      <c r="F18248" s="95">
        <v>307432</v>
      </c>
      <c r="G18248" s="95">
        <v>250</v>
      </c>
      <c r="H18248" s="93" t="s">
        <v>8976</v>
      </c>
      <c r="I18248" s="93" t="s">
        <v>23894</v>
      </c>
      <c r="J18248" s="93" t="s">
        <v>20873</v>
      </c>
      <c r="K18248" s="93" t="s">
        <v>2418</v>
      </c>
      <c r="L18248" s="14">
        <f>AND(vyberHrace&lt;&gt;"",ISNUMBER(SEARCH(vyberHrace,$B18248)))</f>
      </c>
      <c r="M18248" s="14">
        <f>AND($I18248=MID(kododd,1,2),$J18248=MID(kododd,3,3))</f>
      </c>
    </row>
    <row r="18249">
      <c r="A18249" s="95">
        <v>5337</v>
      </c>
      <c r="B18249" s="93" t="s">
        <v>6158</v>
      </c>
      <c r="C18249" s="93" t="s">
        <v>1407</v>
      </c>
      <c r="D18249" s="95">
        <v>1933</v>
      </c>
      <c r="E18249" s="95">
        <v>1978</v>
      </c>
      <c r="F18249" s="95">
        <v>331856</v>
      </c>
      <c r="G18249" s="95">
        <v>250</v>
      </c>
      <c r="H18249" s="93" t="s">
        <v>8976</v>
      </c>
      <c r="I18249" s="93" t="s">
        <v>23894</v>
      </c>
      <c r="J18249" s="93" t="s">
        <v>20916</v>
      </c>
      <c r="K18249" s="93" t="s">
        <v>9958</v>
      </c>
      <c r="L18249" s="14">
        <f>AND(vyberHrace&lt;&gt;"",ISNUMBER(SEARCH(vyberHrace,$B18249)))</f>
      </c>
      <c r="M18249" s="14">
        <f>AND($I18249=MID(kododd,1,2),$J18249=MID(kododd,3,3))</f>
      </c>
    </row>
    <row r="18250">
      <c r="A18250" s="95">
        <v>46335</v>
      </c>
      <c r="B18250" s="93" t="s">
        <v>6167</v>
      </c>
      <c r="C18250" s="93" t="s">
        <v>1438</v>
      </c>
      <c r="D18250" s="95">
        <v>1335</v>
      </c>
      <c r="F18250" s="95">
        <v>23727381</v>
      </c>
      <c r="G18250" s="95">
        <v>0</v>
      </c>
      <c r="H18250" s="93" t="s">
        <v>8976</v>
      </c>
      <c r="I18250" s="93" t="s">
        <v>23894</v>
      </c>
      <c r="J18250" s="93" t="s">
        <v>20933</v>
      </c>
      <c r="K18250" s="93" t="s">
        <v>5585</v>
      </c>
      <c r="L18250" s="14">
        <f>AND(vyberHrace&lt;&gt;"",ISNUMBER(SEARCH(vyberHrace,$B18250)))</f>
      </c>
      <c r="M18250" s="14">
        <f>AND($I18250=MID(kododd,1,2),$J18250=MID(kododd,3,3))</f>
      </c>
    </row>
    <row r="18251">
      <c r="A18251" s="95">
        <v>12648</v>
      </c>
      <c r="B18251" s="93" t="s">
        <v>11487</v>
      </c>
      <c r="C18251" s="93" t="s">
        <v>1415</v>
      </c>
      <c r="D18251" s="95">
        <v>2023</v>
      </c>
      <c r="E18251" s="95">
        <v>2080</v>
      </c>
      <c r="F18251" s="95">
        <v>325945</v>
      </c>
      <c r="G18251" s="95">
        <v>250</v>
      </c>
      <c r="H18251" s="93" t="s">
        <v>8976</v>
      </c>
      <c r="I18251" s="93" t="s">
        <v>23894</v>
      </c>
      <c r="J18251" s="93" t="s">
        <v>20883</v>
      </c>
      <c r="K18251" s="93" t="s">
        <v>9085</v>
      </c>
      <c r="L18251" s="14">
        <f>AND(vyberHrace&lt;&gt;"",ISNUMBER(SEARCH(vyberHrace,$B18251)))</f>
      </c>
      <c r="M18251" s="14">
        <f>AND($I18251=MID(kododd,1,2),$J18251=MID(kododd,3,3))</f>
      </c>
    </row>
    <row r="18252">
      <c r="A18252" s="95">
        <v>25035</v>
      </c>
      <c r="B18252" s="93" t="s">
        <v>18596</v>
      </c>
      <c r="C18252" s="93" t="s">
        <v>1434</v>
      </c>
      <c r="D18252" s="95">
        <v>1312</v>
      </c>
      <c r="F18252" s="95">
        <v>23786442</v>
      </c>
      <c r="G18252" s="95">
        <v>250</v>
      </c>
      <c r="H18252" s="93" t="s">
        <v>8976</v>
      </c>
      <c r="I18252" s="93" t="s">
        <v>23894</v>
      </c>
      <c r="J18252" s="93" t="s">
        <v>20854</v>
      </c>
      <c r="K18252" s="93" t="s">
        <v>12190</v>
      </c>
      <c r="L18252" s="14">
        <f>AND(vyberHrace&lt;&gt;"",ISNUMBER(SEARCH(vyberHrace,$B18252)))</f>
      </c>
      <c r="M18252" s="14">
        <f>AND($I18252=MID(kododd,1,2),$J18252=MID(kododd,3,3))</f>
      </c>
    </row>
    <row r="18253">
      <c r="A18253" s="95">
        <v>61784</v>
      </c>
      <c r="B18253" s="93" t="s">
        <v>27931</v>
      </c>
      <c r="C18253" s="93" t="s">
        <v>1450</v>
      </c>
      <c r="F18253" s="95">
        <v>571003797</v>
      </c>
      <c r="G18253" s="95">
        <v>250</v>
      </c>
      <c r="H18253" s="93" t="s">
        <v>8976</v>
      </c>
      <c r="I18253" s="93" t="s">
        <v>23894</v>
      </c>
      <c r="J18253" s="93" t="s">
        <v>20941</v>
      </c>
      <c r="K18253" s="93" t="s">
        <v>9073</v>
      </c>
      <c r="L18253" s="14">
        <f>AND(vyberHrace&lt;&gt;"",ISNUMBER(SEARCH(vyberHrace,$B18253)))</f>
      </c>
      <c r="M18253" s="14">
        <f>AND($I18253=MID(kododd,1,2),$J18253=MID(kododd,3,3))</f>
      </c>
    </row>
    <row r="18254">
      <c r="A18254" s="95">
        <v>61783</v>
      </c>
      <c r="B18254" s="93" t="s">
        <v>27930</v>
      </c>
      <c r="C18254" s="93" t="s">
        <v>1411</v>
      </c>
      <c r="G18254" s="95">
        <v>250</v>
      </c>
      <c r="H18254" s="93" t="s">
        <v>8976</v>
      </c>
      <c r="I18254" s="93" t="s">
        <v>23894</v>
      </c>
      <c r="J18254" s="93" t="s">
        <v>20941</v>
      </c>
      <c r="K18254" s="93" t="s">
        <v>9073</v>
      </c>
      <c r="L18254" s="14">
        <f>AND(vyberHrace&lt;&gt;"",ISNUMBER(SEARCH(vyberHrace,$B18254)))</f>
      </c>
      <c r="M18254" s="14">
        <f>AND($I18254=MID(kododd,1,2),$J18254=MID(kododd,3,3))</f>
      </c>
    </row>
    <row r="18255">
      <c r="A18255" s="95">
        <v>2554</v>
      </c>
      <c r="B18255" s="93" t="s">
        <v>397</v>
      </c>
      <c r="C18255" s="93" t="s">
        <v>1428</v>
      </c>
      <c r="D18255" s="95">
        <v>1680</v>
      </c>
      <c r="F18255" s="95">
        <v>347370</v>
      </c>
      <c r="G18255" s="95">
        <v>250</v>
      </c>
      <c r="H18255" s="93" t="s">
        <v>8976</v>
      </c>
      <c r="I18255" s="93" t="s">
        <v>23894</v>
      </c>
      <c r="J18255" s="93" t="s">
        <v>21004</v>
      </c>
      <c r="K18255" s="93" t="s">
        <v>396</v>
      </c>
      <c r="L18255" s="14">
        <f>AND(vyberHrace&lt;&gt;"",ISNUMBER(SEARCH(vyberHrace,$B18255)))</f>
      </c>
      <c r="M18255" s="14">
        <f>AND($I18255=MID(kododd,1,2),$J18255=MID(kododd,3,3))</f>
      </c>
    </row>
    <row r="18256">
      <c r="A18256" s="95">
        <v>13903</v>
      </c>
      <c r="B18256" s="93" t="s">
        <v>398</v>
      </c>
      <c r="C18256" s="93" t="s">
        <v>1431</v>
      </c>
      <c r="D18256" s="95">
        <v>1243</v>
      </c>
      <c r="G18256" s="95">
        <v>0</v>
      </c>
      <c r="H18256" s="93" t="s">
        <v>8976</v>
      </c>
      <c r="I18256" s="93" t="s">
        <v>23894</v>
      </c>
      <c r="J18256" s="93" t="s">
        <v>21004</v>
      </c>
      <c r="K18256" s="93" t="s">
        <v>396</v>
      </c>
      <c r="L18256" s="14">
        <f>AND(vyberHrace&lt;&gt;"",ISNUMBER(SEARCH(vyberHrace,$B18256)))</f>
      </c>
      <c r="M18256" s="14">
        <f>AND($I18256=MID(kododd,1,2),$J18256=MID(kododd,3,3))</f>
      </c>
    </row>
    <row r="18257">
      <c r="A18257" s="95">
        <v>55773</v>
      </c>
      <c r="B18257" s="93" t="s">
        <v>22952</v>
      </c>
      <c r="C18257" s="93" t="s">
        <v>1412</v>
      </c>
      <c r="G18257" s="95">
        <v>250</v>
      </c>
      <c r="H18257" s="93" t="s">
        <v>8976</v>
      </c>
      <c r="I18257" s="93" t="s">
        <v>23894</v>
      </c>
      <c r="J18257" s="93" t="s">
        <v>20873</v>
      </c>
      <c r="K18257" s="93" t="s">
        <v>2418</v>
      </c>
      <c r="L18257" s="14">
        <f>AND(vyberHrace&lt;&gt;"",ISNUMBER(SEARCH(vyberHrace,$B18257)))</f>
      </c>
      <c r="M18257" s="14">
        <f>AND($I18257=MID(kododd,1,2),$J18257=MID(kododd,3,3))</f>
      </c>
    </row>
    <row r="18258">
      <c r="A18258" s="95">
        <v>43847</v>
      </c>
      <c r="B18258" s="93" t="s">
        <v>410</v>
      </c>
      <c r="C18258" s="93" t="s">
        <v>1409</v>
      </c>
      <c r="G18258" s="95">
        <v>0</v>
      </c>
      <c r="H18258" s="93" t="s">
        <v>8976</v>
      </c>
      <c r="I18258" s="93" t="s">
        <v>23894</v>
      </c>
      <c r="J18258" s="93" t="s">
        <v>20877</v>
      </c>
      <c r="K18258" s="93" t="s">
        <v>7846</v>
      </c>
      <c r="L18258" s="14">
        <f>AND(vyberHrace&lt;&gt;"",ISNUMBER(SEARCH(vyberHrace,$B18258)))</f>
      </c>
      <c r="M18258" s="14">
        <f>AND($I18258=MID(kododd,1,2),$J18258=MID(kododd,3,3))</f>
      </c>
    </row>
    <row r="18259">
      <c r="A18259" s="95">
        <v>43846</v>
      </c>
      <c r="B18259" s="93" t="s">
        <v>411</v>
      </c>
      <c r="C18259" s="93" t="s">
        <v>1419</v>
      </c>
      <c r="G18259" s="95">
        <v>0</v>
      </c>
      <c r="H18259" s="93" t="s">
        <v>8976</v>
      </c>
      <c r="I18259" s="93" t="s">
        <v>23894</v>
      </c>
      <c r="J18259" s="93" t="s">
        <v>20877</v>
      </c>
      <c r="K18259" s="93" t="s">
        <v>7846</v>
      </c>
      <c r="L18259" s="14">
        <f>AND(vyberHrace&lt;&gt;"",ISNUMBER(SEARCH(vyberHrace,$B18259)))</f>
      </c>
      <c r="M18259" s="14">
        <f>AND($I18259=MID(kododd,1,2),$J18259=MID(kododd,3,3))</f>
      </c>
    </row>
    <row r="18260">
      <c r="A18260" s="95">
        <v>38529</v>
      </c>
      <c r="B18260" s="93" t="s">
        <v>7961</v>
      </c>
      <c r="C18260" s="93" t="s">
        <v>1399</v>
      </c>
      <c r="D18260" s="95">
        <v>1783</v>
      </c>
      <c r="E18260" s="95">
        <v>1839</v>
      </c>
      <c r="F18260" s="95">
        <v>374458</v>
      </c>
      <c r="G18260" s="95">
        <v>0</v>
      </c>
      <c r="H18260" s="93" t="s">
        <v>8976</v>
      </c>
      <c r="I18260" s="93" t="s">
        <v>23894</v>
      </c>
      <c r="J18260" s="93" t="s">
        <v>20884</v>
      </c>
      <c r="K18260" s="93" t="s">
        <v>399</v>
      </c>
      <c r="L18260" s="14">
        <f>AND(vyberHrace&lt;&gt;"",ISNUMBER(SEARCH(vyberHrace,$B18260)))</f>
      </c>
      <c r="M18260" s="14">
        <f>AND($I18260=MID(kododd,1,2),$J18260=MID(kododd,3,3))</f>
      </c>
    </row>
    <row r="18261">
      <c r="A18261" s="95">
        <v>42874</v>
      </c>
      <c r="B18261" s="93" t="s">
        <v>7963</v>
      </c>
      <c r="C18261" s="93" t="s">
        <v>1408</v>
      </c>
      <c r="D18261" s="95">
        <v>1386</v>
      </c>
      <c r="F18261" s="95">
        <v>23741007</v>
      </c>
      <c r="G18261" s="95">
        <v>250</v>
      </c>
      <c r="H18261" s="93" t="s">
        <v>8976</v>
      </c>
      <c r="I18261" s="93" t="s">
        <v>23894</v>
      </c>
      <c r="J18261" s="93" t="s">
        <v>20843</v>
      </c>
      <c r="K18261" s="93" t="s">
        <v>21372</v>
      </c>
      <c r="L18261" s="14">
        <f>AND(vyberHrace&lt;&gt;"",ISNUMBER(SEARCH(vyberHrace,$B18261)))</f>
      </c>
      <c r="M18261" s="14">
        <f>AND($I18261=MID(kododd,1,2),$J18261=MID(kododd,3,3))</f>
      </c>
    </row>
    <row r="18262">
      <c r="A18262" s="95">
        <v>62688</v>
      </c>
      <c r="B18262" s="93" t="s">
        <v>29455</v>
      </c>
      <c r="C18262" s="93" t="s">
        <v>1411</v>
      </c>
      <c r="G18262" s="95">
        <v>250</v>
      </c>
      <c r="H18262" s="93" t="s">
        <v>8976</v>
      </c>
      <c r="I18262" s="93" t="s">
        <v>23894</v>
      </c>
      <c r="J18262" s="93" t="s">
        <v>20884</v>
      </c>
      <c r="K18262" s="93" t="s">
        <v>399</v>
      </c>
      <c r="L18262" s="14">
        <f>AND(vyberHrace&lt;&gt;"",ISNUMBER(SEARCH(vyberHrace,$B18262)))</f>
      </c>
      <c r="M18262" s="14">
        <f>AND($I18262=MID(kododd,1,2),$J18262=MID(kododd,3,3))</f>
      </c>
    </row>
    <row r="18263">
      <c r="A18263" s="95">
        <v>51274</v>
      </c>
      <c r="B18263" s="93" t="s">
        <v>3547</v>
      </c>
      <c r="C18263" s="93" t="s">
        <v>1444</v>
      </c>
      <c r="D18263" s="95">
        <v>1433</v>
      </c>
      <c r="F18263" s="95">
        <v>23772018</v>
      </c>
      <c r="G18263" s="95">
        <v>0</v>
      </c>
      <c r="H18263" s="93" t="s">
        <v>8976</v>
      </c>
      <c r="I18263" s="93" t="s">
        <v>23894</v>
      </c>
      <c r="J18263" s="93" t="s">
        <v>20941</v>
      </c>
      <c r="K18263" s="93" t="s">
        <v>9073</v>
      </c>
      <c r="L18263" s="14">
        <f>AND(vyberHrace&lt;&gt;"",ISNUMBER(SEARCH(vyberHrace,$B18263)))</f>
      </c>
      <c r="M18263" s="14">
        <f>AND($I18263=MID(kododd,1,2),$J18263=MID(kododd,3,3))</f>
      </c>
    </row>
    <row r="18264">
      <c r="A18264" s="95">
        <v>7780</v>
      </c>
      <c r="B18264" s="93" t="s">
        <v>5859</v>
      </c>
      <c r="C18264" s="93" t="s">
        <v>1456</v>
      </c>
      <c r="D18264" s="95">
        <v>1423</v>
      </c>
      <c r="G18264" s="95">
        <v>250</v>
      </c>
      <c r="H18264" s="93" t="s">
        <v>8976</v>
      </c>
      <c r="I18264" s="93" t="s">
        <v>23894</v>
      </c>
      <c r="J18264" s="93" t="s">
        <v>20887</v>
      </c>
      <c r="K18264" s="93" t="s">
        <v>5067</v>
      </c>
      <c r="L18264" s="14">
        <f>AND(vyberHrace&lt;&gt;"",ISNUMBER(SEARCH(vyberHrace,$B18264)))</f>
      </c>
      <c r="M18264" s="14">
        <f>AND($I18264=MID(kododd,1,2),$J18264=MID(kododd,3,3))</f>
      </c>
    </row>
    <row r="18265">
      <c r="A18265" s="95">
        <v>13174</v>
      </c>
      <c r="B18265" s="93" t="s">
        <v>5864</v>
      </c>
      <c r="C18265" s="93" t="s">
        <v>1436</v>
      </c>
      <c r="D18265" s="95">
        <v>1600</v>
      </c>
      <c r="G18265" s="95">
        <v>250</v>
      </c>
      <c r="H18265" s="93" t="s">
        <v>8976</v>
      </c>
      <c r="I18265" s="93" t="s">
        <v>23894</v>
      </c>
      <c r="J18265" s="93" t="s">
        <v>3580</v>
      </c>
      <c r="K18265" s="93" t="s">
        <v>5092</v>
      </c>
      <c r="L18265" s="14">
        <f>AND(vyberHrace&lt;&gt;"",ISNUMBER(SEARCH(vyberHrace,$B18265)))</f>
      </c>
      <c r="M18265" s="14">
        <f>AND($I18265=MID(kododd,1,2),$J18265=MID(kododd,3,3))</f>
      </c>
    </row>
    <row r="18266">
      <c r="A18266" s="95">
        <v>32428</v>
      </c>
      <c r="B18266" s="93" t="s">
        <v>5866</v>
      </c>
      <c r="C18266" s="93" t="s">
        <v>1423</v>
      </c>
      <c r="G18266" s="95">
        <v>0</v>
      </c>
      <c r="H18266" s="93" t="s">
        <v>8976</v>
      </c>
      <c r="I18266" s="93" t="s">
        <v>23894</v>
      </c>
      <c r="J18266" s="93" t="s">
        <v>3580</v>
      </c>
      <c r="K18266" s="93" t="s">
        <v>5092</v>
      </c>
      <c r="L18266" s="14">
        <f>AND(vyberHrace&lt;&gt;"",ISNUMBER(SEARCH(vyberHrace,$B18266)))</f>
      </c>
      <c r="M18266" s="14">
        <f>AND($I18266=MID(kododd,1,2),$J18266=MID(kododd,3,3))</f>
      </c>
    </row>
    <row r="18267">
      <c r="A18267" s="95">
        <v>39277</v>
      </c>
      <c r="B18267" s="93" t="s">
        <v>5869</v>
      </c>
      <c r="C18267" s="93" t="s">
        <v>1438</v>
      </c>
      <c r="D18267" s="95">
        <v>1155</v>
      </c>
      <c r="G18267" s="95">
        <v>250</v>
      </c>
      <c r="H18267" s="93" t="s">
        <v>8976</v>
      </c>
      <c r="I18267" s="93" t="s">
        <v>23894</v>
      </c>
      <c r="J18267" s="93" t="s">
        <v>21004</v>
      </c>
      <c r="K18267" s="93" t="s">
        <v>396</v>
      </c>
      <c r="L18267" s="14">
        <f>AND(vyberHrace&lt;&gt;"",ISNUMBER(SEARCH(vyberHrace,$B18267)))</f>
      </c>
      <c r="M18267" s="14">
        <f>AND($I18267=MID(kododd,1,2),$J18267=MID(kododd,3,3))</f>
      </c>
    </row>
    <row r="18268">
      <c r="A18268" s="95">
        <v>49818</v>
      </c>
      <c r="B18268" s="93" t="s">
        <v>5869</v>
      </c>
      <c r="C18268" s="93" t="s">
        <v>1437</v>
      </c>
      <c r="G18268" s="95">
        <v>0</v>
      </c>
      <c r="H18268" s="93" t="s">
        <v>8976</v>
      </c>
      <c r="I18268" s="93" t="s">
        <v>23894</v>
      </c>
      <c r="J18268" s="93" t="s">
        <v>21004</v>
      </c>
      <c r="K18268" s="93" t="s">
        <v>396</v>
      </c>
      <c r="L18268" s="14">
        <f>AND(vyberHrace&lt;&gt;"",ISNUMBER(SEARCH(vyberHrace,$B18268)))</f>
      </c>
      <c r="M18268" s="14">
        <f>AND($I18268=MID(kododd,1,2),$J18268=MID(kododd,3,3))</f>
      </c>
    </row>
    <row r="18269">
      <c r="A18269" s="95">
        <v>6027</v>
      </c>
      <c r="B18269" s="93" t="s">
        <v>5922</v>
      </c>
      <c r="C18269" s="93" t="s">
        <v>1472</v>
      </c>
      <c r="D18269" s="95">
        <v>1415</v>
      </c>
      <c r="F18269" s="95">
        <v>375470</v>
      </c>
      <c r="G18269" s="95">
        <v>250</v>
      </c>
      <c r="H18269" s="93" t="s">
        <v>8976</v>
      </c>
      <c r="I18269" s="93" t="s">
        <v>23894</v>
      </c>
      <c r="J18269" s="93" t="s">
        <v>21010</v>
      </c>
      <c r="K18269" s="93" t="s">
        <v>5183</v>
      </c>
      <c r="L18269" s="14">
        <f>AND(vyberHrace&lt;&gt;"",ISNUMBER(SEARCH(vyberHrace,$B18269)))</f>
      </c>
      <c r="M18269" s="14">
        <f>AND($I18269=MID(kododd,1,2),$J18269=MID(kododd,3,3))</f>
      </c>
    </row>
    <row r="18270">
      <c r="A18270" s="95">
        <v>3266</v>
      </c>
      <c r="B18270" s="93" t="s">
        <v>5923</v>
      </c>
      <c r="C18270" s="93" t="s">
        <v>1478</v>
      </c>
      <c r="D18270" s="95">
        <v>1525</v>
      </c>
      <c r="F18270" s="95">
        <v>359025</v>
      </c>
      <c r="G18270" s="95">
        <v>250</v>
      </c>
      <c r="H18270" s="93" t="s">
        <v>8976</v>
      </c>
      <c r="I18270" s="93" t="s">
        <v>23894</v>
      </c>
      <c r="J18270" s="93" t="s">
        <v>20954</v>
      </c>
      <c r="K18270" s="93" t="s">
        <v>6926</v>
      </c>
      <c r="L18270" s="14">
        <f>AND(vyberHrace&lt;&gt;"",ISNUMBER(SEARCH(vyberHrace,$B18270)))</f>
      </c>
      <c r="M18270" s="14">
        <f>AND($I18270=MID(kododd,1,2),$J18270=MID(kododd,3,3))</f>
      </c>
    </row>
    <row r="18271">
      <c r="A18271" s="95">
        <v>4525</v>
      </c>
      <c r="B18271" s="93" t="s">
        <v>5924</v>
      </c>
      <c r="C18271" s="93" t="s">
        <v>1432</v>
      </c>
      <c r="D18271" s="95">
        <v>1508</v>
      </c>
      <c r="G18271" s="95">
        <v>250</v>
      </c>
      <c r="H18271" s="93" t="s">
        <v>8976</v>
      </c>
      <c r="I18271" s="93" t="s">
        <v>23894</v>
      </c>
      <c r="J18271" s="93" t="s">
        <v>20954</v>
      </c>
      <c r="K18271" s="93" t="s">
        <v>6926</v>
      </c>
      <c r="L18271" s="14">
        <f>AND(vyberHrace&lt;&gt;"",ISNUMBER(SEARCH(vyberHrace,$B18271)))</f>
      </c>
      <c r="M18271" s="14">
        <f>AND($I18271=MID(kododd,1,2),$J18271=MID(kododd,3,3))</f>
      </c>
    </row>
    <row r="18272">
      <c r="A18272" s="95">
        <v>60401</v>
      </c>
      <c r="B18272" s="93" t="s">
        <v>5938</v>
      </c>
      <c r="C18272" s="93" t="s">
        <v>1442</v>
      </c>
      <c r="G18272" s="95">
        <v>250</v>
      </c>
      <c r="H18272" s="93" t="s">
        <v>8976</v>
      </c>
      <c r="I18272" s="93" t="s">
        <v>23894</v>
      </c>
      <c r="J18272" s="93" t="s">
        <v>21004</v>
      </c>
      <c r="K18272" s="93" t="s">
        <v>396</v>
      </c>
      <c r="L18272" s="14">
        <f>AND(vyberHrace&lt;&gt;"",ISNUMBER(SEARCH(vyberHrace,$B18272)))</f>
      </c>
      <c r="M18272" s="14">
        <f>AND($I18272=MID(kododd,1,2),$J18272=MID(kododd,3,3))</f>
      </c>
    </row>
    <row r="18273">
      <c r="A18273" s="95">
        <v>47278</v>
      </c>
      <c r="B18273" s="93" t="s">
        <v>5939</v>
      </c>
      <c r="C18273" s="93" t="s">
        <v>1408</v>
      </c>
      <c r="G18273" s="95">
        <v>0</v>
      </c>
      <c r="H18273" s="93" t="s">
        <v>8976</v>
      </c>
      <c r="I18273" s="93" t="s">
        <v>23894</v>
      </c>
      <c r="J18273" s="93" t="s">
        <v>20941</v>
      </c>
      <c r="K18273" s="93" t="s">
        <v>9073</v>
      </c>
      <c r="L18273" s="14">
        <f>AND(vyberHrace&lt;&gt;"",ISNUMBER(SEARCH(vyberHrace,$B18273)))</f>
      </c>
      <c r="M18273" s="14">
        <f>AND($I18273=MID(kododd,1,2),$J18273=MID(kododd,3,3))</f>
      </c>
    </row>
    <row r="18274">
      <c r="A18274" s="95">
        <v>270</v>
      </c>
      <c r="B18274" s="93" t="s">
        <v>5942</v>
      </c>
      <c r="C18274" s="93" t="s">
        <v>1460</v>
      </c>
      <c r="D18274" s="95">
        <v>1898</v>
      </c>
      <c r="E18274" s="95">
        <v>1929</v>
      </c>
      <c r="F18274" s="95">
        <v>310450</v>
      </c>
      <c r="G18274" s="95">
        <v>250</v>
      </c>
      <c r="H18274" s="93" t="s">
        <v>8976</v>
      </c>
      <c r="I18274" s="93" t="s">
        <v>23894</v>
      </c>
      <c r="J18274" s="93" t="s">
        <v>20940</v>
      </c>
      <c r="K18274" s="93" t="s">
        <v>6882</v>
      </c>
      <c r="L18274" s="14">
        <f>AND(vyberHrace&lt;&gt;"",ISNUMBER(SEARCH(vyberHrace,$B18274)))</f>
      </c>
      <c r="M18274" s="14">
        <f>AND($I18274=MID(kododd,1,2),$J18274=MID(kododd,3,3))</f>
      </c>
    </row>
    <row r="18275">
      <c r="A18275" s="95">
        <v>21605</v>
      </c>
      <c r="B18275" s="93" t="s">
        <v>5945</v>
      </c>
      <c r="C18275" s="93" t="s">
        <v>1449</v>
      </c>
      <c r="D18275" s="95">
        <v>1100</v>
      </c>
      <c r="G18275" s="95">
        <v>0</v>
      </c>
      <c r="H18275" s="93" t="s">
        <v>8976</v>
      </c>
      <c r="I18275" s="93" t="s">
        <v>23894</v>
      </c>
      <c r="J18275" s="93" t="s">
        <v>20924</v>
      </c>
      <c r="K18275" s="93" t="s">
        <v>23908</v>
      </c>
      <c r="L18275" s="14">
        <f>AND(vyberHrace&lt;&gt;"",ISNUMBER(SEARCH(vyberHrace,$B18275)))</f>
      </c>
      <c r="M18275" s="14">
        <f>AND($I18275=MID(kododd,1,2),$J18275=MID(kododd,3,3))</f>
      </c>
    </row>
    <row r="18276">
      <c r="A18276" s="95">
        <v>62157</v>
      </c>
      <c r="B18276" s="93" t="s">
        <v>28352</v>
      </c>
      <c r="C18276" s="93" t="s">
        <v>1430</v>
      </c>
      <c r="G18276" s="95">
        <v>250</v>
      </c>
      <c r="H18276" s="93" t="s">
        <v>8976</v>
      </c>
      <c r="I18276" s="93" t="s">
        <v>23894</v>
      </c>
      <c r="J18276" s="93" t="s">
        <v>21029</v>
      </c>
      <c r="K18276" s="93" t="s">
        <v>4050</v>
      </c>
      <c r="L18276" s="14">
        <f>AND(vyberHrace&lt;&gt;"",ISNUMBER(SEARCH(vyberHrace,$B18276)))</f>
      </c>
      <c r="M18276" s="14">
        <f>AND($I18276=MID(kododd,1,2),$J18276=MID(kododd,3,3))</f>
      </c>
    </row>
    <row r="18277">
      <c r="A18277" s="95">
        <v>47279</v>
      </c>
      <c r="B18277" s="93" t="s">
        <v>6002</v>
      </c>
      <c r="C18277" s="93" t="s">
        <v>1402</v>
      </c>
      <c r="F18277" s="95">
        <v>23753412</v>
      </c>
      <c r="G18277" s="95">
        <v>0</v>
      </c>
      <c r="H18277" s="93" t="s">
        <v>8976</v>
      </c>
      <c r="I18277" s="93" t="s">
        <v>23894</v>
      </c>
      <c r="J18277" s="93" t="s">
        <v>20941</v>
      </c>
      <c r="K18277" s="93" t="s">
        <v>9073</v>
      </c>
      <c r="L18277" s="14">
        <f>AND(vyberHrace&lt;&gt;"",ISNUMBER(SEARCH(vyberHrace,$B18277)))</f>
      </c>
      <c r="M18277" s="14">
        <f>AND($I18277=MID(kododd,1,2),$J18277=MID(kododd,3,3))</f>
      </c>
    </row>
    <row r="18278">
      <c r="A18278" s="95">
        <v>3898</v>
      </c>
      <c r="B18278" s="93" t="s">
        <v>6004</v>
      </c>
      <c r="C18278" s="93" t="s">
        <v>1469</v>
      </c>
      <c r="D18278" s="95">
        <v>1658</v>
      </c>
      <c r="G18278" s="95">
        <v>0</v>
      </c>
      <c r="H18278" s="93" t="s">
        <v>8976</v>
      </c>
      <c r="I18278" s="93" t="s">
        <v>23894</v>
      </c>
      <c r="J18278" s="93" t="s">
        <v>20872</v>
      </c>
      <c r="K18278" s="93" t="s">
        <v>29454</v>
      </c>
      <c r="L18278" s="14">
        <f>AND(vyberHrace&lt;&gt;"",ISNUMBER(SEARCH(vyberHrace,$B18278)))</f>
      </c>
      <c r="M18278" s="14">
        <f>AND($I18278=MID(kododd,1,2),$J18278=MID(kododd,3,3))</f>
      </c>
    </row>
    <row r="18279">
      <c r="A18279" s="95">
        <v>8321</v>
      </c>
      <c r="B18279" s="93" t="s">
        <v>6007</v>
      </c>
      <c r="C18279" s="93" t="s">
        <v>1427</v>
      </c>
      <c r="D18279" s="95">
        <v>1536</v>
      </c>
      <c r="F18279" s="95">
        <v>341177</v>
      </c>
      <c r="G18279" s="95">
        <v>250</v>
      </c>
      <c r="H18279" s="93" t="s">
        <v>8976</v>
      </c>
      <c r="I18279" s="93" t="s">
        <v>23894</v>
      </c>
      <c r="J18279" s="93" t="s">
        <v>20912</v>
      </c>
      <c r="K18279" s="93" t="s">
        <v>9930</v>
      </c>
      <c r="L18279" s="14">
        <f>AND(vyberHrace&lt;&gt;"",ISNUMBER(SEARCH(vyberHrace,$B18279)))</f>
      </c>
      <c r="M18279" s="14">
        <f>AND($I18279=MID(kododd,1,2),$J18279=MID(kododd,3,3))</f>
      </c>
    </row>
    <row r="18280">
      <c r="A18280" s="95">
        <v>57936</v>
      </c>
      <c r="B18280" s="93" t="s">
        <v>21183</v>
      </c>
      <c r="C18280" s="93" t="s">
        <v>1411</v>
      </c>
      <c r="D18280" s="95">
        <v>1312</v>
      </c>
      <c r="E18280" s="95">
        <v>1421</v>
      </c>
      <c r="F18280" s="95">
        <v>23780070</v>
      </c>
      <c r="G18280" s="95">
        <v>250</v>
      </c>
      <c r="H18280" s="93" t="s">
        <v>8976</v>
      </c>
      <c r="I18280" s="93" t="s">
        <v>23894</v>
      </c>
      <c r="J18280" s="93" t="s">
        <v>20885</v>
      </c>
      <c r="K18280" s="93" t="s">
        <v>6879</v>
      </c>
      <c r="L18280" s="14">
        <f>AND(vyberHrace&lt;&gt;"",ISNUMBER(SEARCH(vyberHrace,$B18280)))</f>
      </c>
      <c r="M18280" s="14">
        <f>AND($I18280=MID(kododd,1,2),$J18280=MID(kododd,3,3))</f>
      </c>
    </row>
    <row r="18281">
      <c r="A18281" s="95">
        <v>58646</v>
      </c>
      <c r="B18281" s="93" t="s">
        <v>25133</v>
      </c>
      <c r="C18281" s="93" t="s">
        <v>1486</v>
      </c>
      <c r="G18281" s="95">
        <v>0</v>
      </c>
      <c r="H18281" s="93" t="s">
        <v>8976</v>
      </c>
      <c r="I18281" s="93" t="s">
        <v>23894</v>
      </c>
      <c r="J18281" s="93" t="s">
        <v>20998</v>
      </c>
      <c r="K18281" s="93" t="s">
        <v>3359</v>
      </c>
      <c r="L18281" s="14">
        <f>AND(vyberHrace&lt;&gt;"",ISNUMBER(SEARCH(vyberHrace,$B18281)))</f>
      </c>
      <c r="M18281" s="14">
        <f>AND($I18281=MID(kododd,1,2),$J18281=MID(kododd,3,3))</f>
      </c>
    </row>
    <row r="18282">
      <c r="A18282" s="95">
        <v>10469</v>
      </c>
      <c r="B18282" s="93" t="s">
        <v>164</v>
      </c>
      <c r="C18282" s="93" t="s">
        <v>1407</v>
      </c>
      <c r="D18282" s="95">
        <v>1863</v>
      </c>
      <c r="E18282" s="95">
        <v>1935</v>
      </c>
      <c r="F18282" s="95">
        <v>335878</v>
      </c>
      <c r="G18282" s="95">
        <v>250</v>
      </c>
      <c r="H18282" s="93" t="s">
        <v>8976</v>
      </c>
      <c r="I18282" s="93" t="s">
        <v>23894</v>
      </c>
      <c r="J18282" s="93" t="s">
        <v>20871</v>
      </c>
      <c r="K18282" s="93" t="s">
        <v>6773</v>
      </c>
      <c r="L18282" s="14">
        <f>AND(vyberHrace&lt;&gt;"",ISNUMBER(SEARCH(vyberHrace,$B18282)))</f>
      </c>
      <c r="M18282" s="14">
        <f>AND($I18282=MID(kododd,1,2),$J18282=MID(kododd,3,3))</f>
      </c>
    </row>
    <row r="18283">
      <c r="A18283" s="95">
        <v>58074</v>
      </c>
      <c r="B18283" s="93" t="s">
        <v>24602</v>
      </c>
      <c r="C18283" s="93" t="s">
        <v>1399</v>
      </c>
      <c r="G18283" s="95">
        <v>250</v>
      </c>
      <c r="H18283" s="93" t="s">
        <v>8976</v>
      </c>
      <c r="I18283" s="93" t="s">
        <v>23894</v>
      </c>
      <c r="J18283" s="93" t="s">
        <v>20875</v>
      </c>
      <c r="K18283" s="93" t="s">
        <v>6699</v>
      </c>
      <c r="L18283" s="14">
        <f>AND(vyberHrace&lt;&gt;"",ISNUMBER(SEARCH(vyberHrace,$B18283)))</f>
      </c>
      <c r="M18283" s="14">
        <f>AND($I18283=MID(kododd,1,2),$J18283=MID(kododd,3,3))</f>
      </c>
    </row>
    <row r="18284">
      <c r="A18284" s="95">
        <v>46227</v>
      </c>
      <c r="B18284" s="93" t="s">
        <v>6537</v>
      </c>
      <c r="C18284" s="93" t="s">
        <v>1410</v>
      </c>
      <c r="D18284" s="95">
        <v>2126</v>
      </c>
      <c r="E18284" s="95">
        <v>2148</v>
      </c>
      <c r="F18284" s="95">
        <v>23727357</v>
      </c>
      <c r="G18284" s="95">
        <v>250</v>
      </c>
      <c r="H18284" s="93" t="s">
        <v>8976</v>
      </c>
      <c r="I18284" s="93" t="s">
        <v>23894</v>
      </c>
      <c r="J18284" s="93" t="s">
        <v>20861</v>
      </c>
      <c r="K18284" s="93" t="s">
        <v>6758</v>
      </c>
      <c r="L18284" s="14">
        <f>AND(vyberHrace&lt;&gt;"",ISNUMBER(SEARCH(vyberHrace,$B18284)))</f>
      </c>
      <c r="M18284" s="14">
        <f>AND($I18284=MID(kododd,1,2),$J18284=MID(kododd,3,3))</f>
      </c>
    </row>
    <row r="18285">
      <c r="A18285" s="95">
        <v>1808</v>
      </c>
      <c r="B18285" s="93" t="s">
        <v>8806</v>
      </c>
      <c r="C18285" s="93" t="s">
        <v>1405</v>
      </c>
      <c r="D18285" s="95">
        <v>2142</v>
      </c>
      <c r="E18285" s="95">
        <v>2159</v>
      </c>
      <c r="F18285" s="95">
        <v>308706</v>
      </c>
      <c r="G18285" s="95">
        <v>250</v>
      </c>
      <c r="H18285" s="93" t="s">
        <v>8976</v>
      </c>
      <c r="I18285" s="93" t="s">
        <v>23894</v>
      </c>
      <c r="J18285" s="93" t="s">
        <v>20880</v>
      </c>
      <c r="K18285" s="93" t="s">
        <v>6510</v>
      </c>
      <c r="L18285" s="14">
        <f>AND(vyberHrace&lt;&gt;"",ISNUMBER(SEARCH(vyberHrace,$B18285)))</f>
      </c>
      <c r="M18285" s="14">
        <f>AND($I18285=MID(kododd,1,2),$J18285=MID(kododd,3,3))</f>
      </c>
    </row>
    <row r="18286">
      <c r="A18286" s="95">
        <v>53846</v>
      </c>
      <c r="B18286" s="93" t="s">
        <v>1001</v>
      </c>
      <c r="C18286" s="93" t="s">
        <v>1431</v>
      </c>
      <c r="D18286" s="95">
        <v>1360</v>
      </c>
      <c r="F18286" s="95">
        <v>23739509</v>
      </c>
      <c r="G18286" s="95">
        <v>250</v>
      </c>
      <c r="H18286" s="93" t="s">
        <v>8976</v>
      </c>
      <c r="I18286" s="93" t="s">
        <v>23894</v>
      </c>
      <c r="J18286" s="93" t="s">
        <v>21021</v>
      </c>
      <c r="K18286" s="93" t="s">
        <v>417</v>
      </c>
      <c r="L18286" s="14">
        <f>AND(vyberHrace&lt;&gt;"",ISNUMBER(SEARCH(vyberHrace,$B18286)))</f>
      </c>
      <c r="M18286" s="14">
        <f>AND($I18286=MID(kododd,1,2),$J18286=MID(kododd,3,3))</f>
      </c>
    </row>
    <row r="18287">
      <c r="A18287" s="95">
        <v>58972</v>
      </c>
      <c r="B18287" s="93" t="s">
        <v>25427</v>
      </c>
      <c r="C18287" s="93" t="s">
        <v>1416</v>
      </c>
      <c r="G18287" s="95">
        <v>0</v>
      </c>
      <c r="H18287" s="93" t="s">
        <v>8976</v>
      </c>
      <c r="I18287" s="93" t="s">
        <v>23894</v>
      </c>
      <c r="J18287" s="93" t="s">
        <v>20844</v>
      </c>
      <c r="K18287" s="93" t="s">
        <v>8029</v>
      </c>
      <c r="L18287" s="14">
        <f>AND(vyberHrace&lt;&gt;"",ISNUMBER(SEARCH(vyberHrace,$B18287)))</f>
      </c>
      <c r="M18287" s="14">
        <f>AND($I18287=MID(kododd,1,2),$J18287=MID(kododd,3,3))</f>
      </c>
    </row>
    <row r="18288">
      <c r="A18288" s="95">
        <v>741</v>
      </c>
      <c r="B18288" s="93" t="s">
        <v>12281</v>
      </c>
      <c r="C18288" s="93" t="s">
        <v>1447</v>
      </c>
      <c r="D18288" s="95">
        <v>1952</v>
      </c>
      <c r="E18288" s="95">
        <v>2045</v>
      </c>
      <c r="F18288" s="95">
        <v>314692</v>
      </c>
      <c r="G18288" s="95">
        <v>250</v>
      </c>
      <c r="H18288" s="93" t="s">
        <v>8976</v>
      </c>
      <c r="I18288" s="93" t="s">
        <v>23894</v>
      </c>
      <c r="J18288" s="93" t="s">
        <v>20873</v>
      </c>
      <c r="K18288" s="93" t="s">
        <v>2418</v>
      </c>
      <c r="L18288" s="14">
        <f>AND(vyberHrace&lt;&gt;"",ISNUMBER(SEARCH(vyberHrace,$B18288)))</f>
      </c>
      <c r="M18288" s="14">
        <f>AND($I18288=MID(kododd,1,2),$J18288=MID(kododd,3,3))</f>
      </c>
    </row>
    <row r="18289">
      <c r="A18289" s="95">
        <v>45581</v>
      </c>
      <c r="B18289" s="93" t="s">
        <v>12287</v>
      </c>
      <c r="C18289" s="93" t="s">
        <v>1402</v>
      </c>
      <c r="D18289" s="95">
        <v>1049</v>
      </c>
      <c r="F18289" s="95">
        <v>23708956</v>
      </c>
      <c r="G18289" s="95">
        <v>0</v>
      </c>
      <c r="H18289" s="93" t="s">
        <v>8976</v>
      </c>
      <c r="I18289" s="93" t="s">
        <v>23894</v>
      </c>
      <c r="J18289" s="93" t="s">
        <v>20933</v>
      </c>
      <c r="K18289" s="93" t="s">
        <v>5585</v>
      </c>
      <c r="L18289" s="14">
        <f>AND(vyberHrace&lt;&gt;"",ISNUMBER(SEARCH(vyberHrace,$B18289)))</f>
      </c>
      <c r="M18289" s="14">
        <f>AND($I18289=MID(kododd,1,2),$J18289=MID(kododd,3,3))</f>
      </c>
    </row>
    <row r="18290">
      <c r="A18290" s="95">
        <v>45582</v>
      </c>
      <c r="B18290" s="93" t="s">
        <v>12288</v>
      </c>
      <c r="C18290" s="93" t="s">
        <v>3255</v>
      </c>
      <c r="D18290" s="95">
        <v>1112</v>
      </c>
      <c r="F18290" s="95">
        <v>23708964</v>
      </c>
      <c r="G18290" s="95">
        <v>0</v>
      </c>
      <c r="H18290" s="93" t="s">
        <v>8976</v>
      </c>
      <c r="I18290" s="93" t="s">
        <v>23894</v>
      </c>
      <c r="J18290" s="93" t="s">
        <v>20933</v>
      </c>
      <c r="K18290" s="93" t="s">
        <v>5585</v>
      </c>
      <c r="L18290" s="14">
        <f>AND(vyberHrace&lt;&gt;"",ISNUMBER(SEARCH(vyberHrace,$B18290)))</f>
      </c>
      <c r="M18290" s="14">
        <f>AND($I18290=MID(kododd,1,2),$J18290=MID(kododd,3,3))</f>
      </c>
    </row>
    <row r="18291">
      <c r="A18291" s="95">
        <v>7777</v>
      </c>
      <c r="B18291" s="93" t="s">
        <v>6671</v>
      </c>
      <c r="C18291" s="93" t="s">
        <v>1463</v>
      </c>
      <c r="D18291" s="95">
        <v>1541</v>
      </c>
      <c r="E18291" s="95">
        <v>1785</v>
      </c>
      <c r="F18291" s="95">
        <v>384593</v>
      </c>
      <c r="G18291" s="95">
        <v>250</v>
      </c>
      <c r="H18291" s="93" t="s">
        <v>8976</v>
      </c>
      <c r="I18291" s="93" t="s">
        <v>23894</v>
      </c>
      <c r="J18291" s="93" t="s">
        <v>20887</v>
      </c>
      <c r="K18291" s="93" t="s">
        <v>5067</v>
      </c>
      <c r="L18291" s="14">
        <f>AND(vyberHrace&lt;&gt;"",ISNUMBER(SEARCH(vyberHrace,$B18291)))</f>
      </c>
      <c r="M18291" s="14">
        <f>AND($I18291=MID(kododd,1,2),$J18291=MID(kododd,3,3))</f>
      </c>
    </row>
    <row r="18292">
      <c r="A18292" s="95">
        <v>40900</v>
      </c>
      <c r="B18292" s="93" t="s">
        <v>6671</v>
      </c>
      <c r="C18292" s="93" t="s">
        <v>1419</v>
      </c>
      <c r="D18292" s="95">
        <v>1458</v>
      </c>
      <c r="E18292" s="95">
        <v>1450</v>
      </c>
      <c r="F18292" s="95">
        <v>23717432</v>
      </c>
      <c r="G18292" s="95">
        <v>250</v>
      </c>
      <c r="H18292" s="93" t="s">
        <v>8976</v>
      </c>
      <c r="I18292" s="93" t="s">
        <v>23894</v>
      </c>
      <c r="J18292" s="93" t="s">
        <v>20887</v>
      </c>
      <c r="K18292" s="93" t="s">
        <v>5067</v>
      </c>
      <c r="L18292" s="14">
        <f>AND(vyberHrace&lt;&gt;"",ISNUMBER(SEARCH(vyberHrace,$B18292)))</f>
      </c>
      <c r="M18292" s="14">
        <f>AND($I18292=MID(kododd,1,2),$J18292=MID(kododd,3,3))</f>
      </c>
    </row>
    <row r="18293">
      <c r="A18293" s="95">
        <v>13179</v>
      </c>
      <c r="B18293" s="93" t="s">
        <v>6672</v>
      </c>
      <c r="C18293" s="93" t="s">
        <v>1445</v>
      </c>
      <c r="D18293" s="95">
        <v>1605</v>
      </c>
      <c r="F18293" s="95">
        <v>384607</v>
      </c>
      <c r="G18293" s="95">
        <v>0</v>
      </c>
      <c r="H18293" s="93" t="s">
        <v>8976</v>
      </c>
      <c r="I18293" s="93" t="s">
        <v>23894</v>
      </c>
      <c r="J18293" s="93" t="s">
        <v>20885</v>
      </c>
      <c r="K18293" s="93" t="s">
        <v>6879</v>
      </c>
      <c r="L18293" s="14">
        <f>AND(vyberHrace&lt;&gt;"",ISNUMBER(SEARCH(vyberHrace,$B18293)))</f>
      </c>
      <c r="M18293" s="14">
        <f>AND($I18293=MID(kododd,1,2),$J18293=MID(kododd,3,3))</f>
      </c>
    </row>
    <row r="18294">
      <c r="A18294" s="95">
        <v>51292</v>
      </c>
      <c r="B18294" s="93" t="s">
        <v>3435</v>
      </c>
      <c r="C18294" s="93" t="s">
        <v>1400</v>
      </c>
      <c r="G18294" s="95">
        <v>250</v>
      </c>
      <c r="H18294" s="93" t="s">
        <v>8976</v>
      </c>
      <c r="I18294" s="93" t="s">
        <v>23894</v>
      </c>
      <c r="J18294" s="93" t="s">
        <v>20866</v>
      </c>
      <c r="K18294" s="93" t="s">
        <v>6041</v>
      </c>
      <c r="L18294" s="14">
        <f>AND(vyberHrace&lt;&gt;"",ISNUMBER(SEARCH(vyberHrace,$B18294)))</f>
      </c>
      <c r="M18294" s="14">
        <f>AND($I18294=MID(kododd,1,2),$J18294=MID(kododd,3,3))</f>
      </c>
    </row>
    <row r="18295">
      <c r="A18295" s="95">
        <v>55958</v>
      </c>
      <c r="B18295" s="93" t="s">
        <v>22890</v>
      </c>
      <c r="C18295" s="93" t="s">
        <v>1412</v>
      </c>
      <c r="D18295" s="95">
        <v>1308</v>
      </c>
      <c r="E18295" s="95">
        <v>1462</v>
      </c>
      <c r="F18295" s="95">
        <v>23792590</v>
      </c>
      <c r="G18295" s="95">
        <v>250</v>
      </c>
      <c r="H18295" s="93" t="s">
        <v>8976</v>
      </c>
      <c r="I18295" s="93" t="s">
        <v>23894</v>
      </c>
      <c r="J18295" s="93" t="s">
        <v>20883</v>
      </c>
      <c r="K18295" s="93" t="s">
        <v>9085</v>
      </c>
      <c r="L18295" s="14">
        <f>AND(vyberHrace&lt;&gt;"",ISNUMBER(SEARCH(vyberHrace,$B18295)))</f>
      </c>
      <c r="M18295" s="14">
        <f>AND($I18295=MID(kododd,1,2),$J18295=MID(kododd,3,3))</f>
      </c>
    </row>
    <row r="18296">
      <c r="A18296" s="95">
        <v>56186</v>
      </c>
      <c r="B18296" s="93" t="s">
        <v>22922</v>
      </c>
      <c r="C18296" s="93" t="s">
        <v>1411</v>
      </c>
      <c r="G18296" s="95">
        <v>0</v>
      </c>
      <c r="H18296" s="93" t="s">
        <v>8976</v>
      </c>
      <c r="I18296" s="93" t="s">
        <v>23894</v>
      </c>
      <c r="J18296" s="93" t="s">
        <v>20941</v>
      </c>
      <c r="K18296" s="93" t="s">
        <v>9073</v>
      </c>
      <c r="L18296" s="14">
        <f>AND(vyberHrace&lt;&gt;"",ISNUMBER(SEARCH(vyberHrace,$B18296)))</f>
      </c>
      <c r="M18296" s="14">
        <f>AND($I18296=MID(kododd,1,2),$J18296=MID(kododd,3,3))</f>
      </c>
    </row>
    <row r="18297">
      <c r="A18297" s="95">
        <v>61229</v>
      </c>
      <c r="B18297" s="93" t="s">
        <v>27462</v>
      </c>
      <c r="C18297" s="93" t="s">
        <v>1424</v>
      </c>
      <c r="F18297" s="95">
        <v>571003800</v>
      </c>
      <c r="G18297" s="95">
        <v>250</v>
      </c>
      <c r="H18297" s="93" t="s">
        <v>8976</v>
      </c>
      <c r="I18297" s="93" t="s">
        <v>23894</v>
      </c>
      <c r="J18297" s="93" t="s">
        <v>20872</v>
      </c>
      <c r="K18297" s="93" t="s">
        <v>29454</v>
      </c>
      <c r="L18297" s="14">
        <f>AND(vyberHrace&lt;&gt;"",ISNUMBER(SEARCH(vyberHrace,$B18297)))</f>
      </c>
      <c r="M18297" s="14">
        <f>AND($I18297=MID(kododd,1,2),$J18297=MID(kododd,3,3))</f>
      </c>
    </row>
    <row r="18298">
      <c r="A18298" s="95">
        <v>3079</v>
      </c>
      <c r="B18298" s="93" t="s">
        <v>10067</v>
      </c>
      <c r="C18298" s="93" t="s">
        <v>1456</v>
      </c>
      <c r="D18298" s="95">
        <v>1975</v>
      </c>
      <c r="E18298" s="95">
        <v>2027</v>
      </c>
      <c r="F18298" s="95">
        <v>313351</v>
      </c>
      <c r="G18298" s="95">
        <v>250</v>
      </c>
      <c r="H18298" s="93" t="s">
        <v>8976</v>
      </c>
      <c r="I18298" s="93" t="s">
        <v>23894</v>
      </c>
      <c r="J18298" s="93" t="s">
        <v>20933</v>
      </c>
      <c r="K18298" s="93" t="s">
        <v>5585</v>
      </c>
      <c r="L18298" s="14">
        <f>AND(vyberHrace&lt;&gt;"",ISNUMBER(SEARCH(vyberHrace,$B18298)))</f>
      </c>
      <c r="M18298" s="14">
        <f>AND($I18298=MID(kododd,1,2),$J18298=MID(kododd,3,3))</f>
      </c>
    </row>
    <row r="18299">
      <c r="A18299" s="95">
        <v>53700</v>
      </c>
      <c r="B18299" s="93" t="s">
        <v>991</v>
      </c>
      <c r="C18299" s="93" t="s">
        <v>1420</v>
      </c>
      <c r="F18299" s="95">
        <v>23755792</v>
      </c>
      <c r="G18299" s="95">
        <v>0</v>
      </c>
      <c r="H18299" s="93" t="s">
        <v>8976</v>
      </c>
      <c r="I18299" s="93" t="s">
        <v>23894</v>
      </c>
      <c r="J18299" s="93" t="s">
        <v>20885</v>
      </c>
      <c r="K18299" s="93" t="s">
        <v>6879</v>
      </c>
      <c r="L18299" s="14">
        <f>AND(vyberHrace&lt;&gt;"",ISNUMBER(SEARCH(vyberHrace,$B18299)))</f>
      </c>
      <c r="M18299" s="14">
        <f>AND($I18299=MID(kododd,1,2),$J18299=MID(kododd,3,3))</f>
      </c>
    </row>
    <row r="18300">
      <c r="A18300" s="95">
        <v>63455</v>
      </c>
      <c r="B18300" s="93" t="s">
        <v>29456</v>
      </c>
      <c r="C18300" s="93" t="s">
        <v>1486</v>
      </c>
      <c r="G18300" s="95">
        <v>0</v>
      </c>
      <c r="H18300" s="93" t="s">
        <v>8976</v>
      </c>
      <c r="I18300" s="93" t="s">
        <v>23894</v>
      </c>
      <c r="J18300" s="93" t="s">
        <v>20872</v>
      </c>
      <c r="K18300" s="93" t="s">
        <v>29454</v>
      </c>
      <c r="L18300" s="14">
        <f>AND(vyberHrace&lt;&gt;"",ISNUMBER(SEARCH(vyberHrace,$B18300)))</f>
      </c>
      <c r="M18300" s="14">
        <f>AND($I18300=MID(kododd,1,2),$J18300=MID(kododd,3,3))</f>
      </c>
    </row>
    <row r="18301">
      <c r="A18301" s="95">
        <v>60581</v>
      </c>
      <c r="B18301" s="93" t="s">
        <v>27004</v>
      </c>
      <c r="C18301" s="93" t="s">
        <v>1412</v>
      </c>
      <c r="G18301" s="95">
        <v>250</v>
      </c>
      <c r="H18301" s="93" t="s">
        <v>8976</v>
      </c>
      <c r="I18301" s="93" t="s">
        <v>23894</v>
      </c>
      <c r="J18301" s="93" t="s">
        <v>20940</v>
      </c>
      <c r="K18301" s="93" t="s">
        <v>6882</v>
      </c>
      <c r="L18301" s="14">
        <f>AND(vyberHrace&lt;&gt;"",ISNUMBER(SEARCH(vyberHrace,$B18301)))</f>
      </c>
      <c r="M18301" s="14">
        <f>AND($I18301=MID(kododd,1,2),$J18301=MID(kododd,3,3))</f>
      </c>
    </row>
    <row r="18302">
      <c r="A18302" s="95">
        <v>52901</v>
      </c>
      <c r="B18302" s="93" t="s">
        <v>3885</v>
      </c>
      <c r="C18302" s="93" t="s">
        <v>1412</v>
      </c>
      <c r="F18302" s="95">
        <v>23745193</v>
      </c>
      <c r="G18302" s="95">
        <v>250</v>
      </c>
      <c r="H18302" s="93" t="s">
        <v>8976</v>
      </c>
      <c r="I18302" s="93" t="s">
        <v>23894</v>
      </c>
      <c r="J18302" s="93" t="s">
        <v>20910</v>
      </c>
      <c r="K18302" s="93" t="s">
        <v>4915</v>
      </c>
      <c r="L18302" s="14">
        <f>AND(vyberHrace&lt;&gt;"",ISNUMBER(SEARCH(vyberHrace,$B18302)))</f>
      </c>
      <c r="M18302" s="14">
        <f>AND($I18302=MID(kododd,1,2),$J18302=MID(kododd,3,3))</f>
      </c>
    </row>
    <row r="18303">
      <c r="A18303" s="95">
        <v>8322</v>
      </c>
      <c r="B18303" s="93" t="s">
        <v>2047</v>
      </c>
      <c r="C18303" s="93" t="s">
        <v>1415</v>
      </c>
      <c r="D18303" s="95">
        <v>1702</v>
      </c>
      <c r="G18303" s="95">
        <v>250</v>
      </c>
      <c r="H18303" s="93" t="s">
        <v>8976</v>
      </c>
      <c r="I18303" s="93" t="s">
        <v>23894</v>
      </c>
      <c r="J18303" s="93" t="s">
        <v>20924</v>
      </c>
      <c r="K18303" s="93" t="s">
        <v>23908</v>
      </c>
      <c r="L18303" s="14">
        <f>AND(vyberHrace&lt;&gt;"",ISNUMBER(SEARCH(vyberHrace,$B18303)))</f>
      </c>
      <c r="M18303" s="14">
        <f>AND($I18303=MID(kododd,1,2),$J18303=MID(kododd,3,3))</f>
      </c>
    </row>
    <row r="18304">
      <c r="A18304" s="95">
        <v>36193</v>
      </c>
      <c r="B18304" s="93" t="s">
        <v>2052</v>
      </c>
      <c r="C18304" s="93" t="s">
        <v>1409</v>
      </c>
      <c r="D18304" s="95">
        <v>1403</v>
      </c>
      <c r="F18304" s="95">
        <v>365602</v>
      </c>
      <c r="G18304" s="95">
        <v>0</v>
      </c>
      <c r="H18304" s="93" t="s">
        <v>8976</v>
      </c>
      <c r="I18304" s="93" t="s">
        <v>23894</v>
      </c>
      <c r="J18304" s="93" t="s">
        <v>20998</v>
      </c>
      <c r="K18304" s="93" t="s">
        <v>3359</v>
      </c>
      <c r="L18304" s="14">
        <f>AND(vyberHrace&lt;&gt;"",ISNUMBER(SEARCH(vyberHrace,$B18304)))</f>
      </c>
      <c r="M18304" s="14">
        <f>AND($I18304=MID(kododd,1,2),$J18304=MID(kododd,3,3))</f>
      </c>
    </row>
    <row r="18305">
      <c r="A18305" s="95">
        <v>5249</v>
      </c>
      <c r="B18305" s="93" t="s">
        <v>11392</v>
      </c>
      <c r="C18305" s="93" t="s">
        <v>1430</v>
      </c>
      <c r="D18305" s="95">
        <v>1520</v>
      </c>
      <c r="G18305" s="95">
        <v>250</v>
      </c>
      <c r="H18305" s="93" t="s">
        <v>8976</v>
      </c>
      <c r="I18305" s="93" t="s">
        <v>23894</v>
      </c>
      <c r="J18305" s="93" t="s">
        <v>20910</v>
      </c>
      <c r="K18305" s="93" t="s">
        <v>4915</v>
      </c>
      <c r="L18305" s="14">
        <f>AND(vyberHrace&lt;&gt;"",ISNUMBER(SEARCH(vyberHrace,$B18305)))</f>
      </c>
      <c r="M18305" s="14">
        <f>AND($I18305=MID(kododd,1,2),$J18305=MID(kododd,3,3))</f>
      </c>
    </row>
    <row r="18306">
      <c r="A18306" s="95">
        <v>44470</v>
      </c>
      <c r="B18306" s="93" t="s">
        <v>11393</v>
      </c>
      <c r="C18306" s="93" t="s">
        <v>1400</v>
      </c>
      <c r="G18306" s="95">
        <v>0</v>
      </c>
      <c r="H18306" s="93" t="s">
        <v>8976</v>
      </c>
      <c r="I18306" s="93" t="s">
        <v>23894</v>
      </c>
      <c r="J18306" s="93" t="s">
        <v>20845</v>
      </c>
      <c r="K18306" s="93" t="s">
        <v>6864</v>
      </c>
      <c r="L18306" s="14">
        <f>AND(vyberHrace&lt;&gt;"",ISNUMBER(SEARCH(vyberHrace,$B18306)))</f>
      </c>
      <c r="M18306" s="14">
        <f>AND($I18306=MID(kododd,1,2),$J18306=MID(kododd,3,3))</f>
      </c>
    </row>
    <row r="18307">
      <c r="A18307" s="95">
        <v>1193</v>
      </c>
      <c r="B18307" s="93" t="s">
        <v>11400</v>
      </c>
      <c r="C18307" s="93" t="s">
        <v>1401</v>
      </c>
      <c r="D18307" s="95">
        <v>1814</v>
      </c>
      <c r="E18307" s="95">
        <v>1878</v>
      </c>
      <c r="F18307" s="95">
        <v>314021</v>
      </c>
      <c r="G18307" s="95">
        <v>250</v>
      </c>
      <c r="H18307" s="93" t="s">
        <v>8976</v>
      </c>
      <c r="I18307" s="93" t="s">
        <v>23894</v>
      </c>
      <c r="J18307" s="93" t="s">
        <v>20916</v>
      </c>
      <c r="K18307" s="93" t="s">
        <v>9958</v>
      </c>
      <c r="L18307" s="14">
        <f>AND(vyberHrace&lt;&gt;"",ISNUMBER(SEARCH(vyberHrace,$B18307)))</f>
      </c>
      <c r="M18307" s="14">
        <f>AND($I18307=MID(kododd,1,2),$J18307=MID(kododd,3,3))</f>
      </c>
    </row>
    <row r="18308">
      <c r="A18308" s="95">
        <v>3752</v>
      </c>
      <c r="B18308" s="93" t="s">
        <v>22881</v>
      </c>
      <c r="C18308" s="93" t="s">
        <v>1413</v>
      </c>
      <c r="D18308" s="95">
        <v>1530</v>
      </c>
      <c r="E18308" s="95">
        <v>1635</v>
      </c>
      <c r="F18308" s="95">
        <v>23767200</v>
      </c>
      <c r="G18308" s="95">
        <v>250</v>
      </c>
      <c r="H18308" s="93" t="s">
        <v>8976</v>
      </c>
      <c r="I18308" s="93" t="s">
        <v>23894</v>
      </c>
      <c r="J18308" s="93" t="s">
        <v>21009</v>
      </c>
      <c r="K18308" s="93" t="s">
        <v>5929</v>
      </c>
      <c r="L18308" s="14">
        <f>AND(vyberHrace&lt;&gt;"",ISNUMBER(SEARCH(vyberHrace,$B18308)))</f>
      </c>
      <c r="M18308" s="14">
        <f>AND($I18308=MID(kododd,1,2),$J18308=MID(kododd,3,3))</f>
      </c>
    </row>
    <row r="18309">
      <c r="A18309" s="95">
        <v>11465</v>
      </c>
      <c r="B18309" s="93" t="s">
        <v>11402</v>
      </c>
      <c r="C18309" s="93" t="s">
        <v>1428</v>
      </c>
      <c r="G18309" s="95">
        <v>0</v>
      </c>
      <c r="H18309" s="93" t="s">
        <v>8976</v>
      </c>
      <c r="I18309" s="93" t="s">
        <v>23894</v>
      </c>
      <c r="J18309" s="93" t="s">
        <v>20924</v>
      </c>
      <c r="K18309" s="93" t="s">
        <v>23908</v>
      </c>
      <c r="L18309" s="14">
        <f>AND(vyberHrace&lt;&gt;"",ISNUMBER(SEARCH(vyberHrace,$B18309)))</f>
      </c>
      <c r="M18309" s="14">
        <f>AND($I18309=MID(kododd,1,2),$J18309=MID(kododd,3,3))</f>
      </c>
    </row>
    <row r="18310">
      <c r="A18310" s="95">
        <v>49029</v>
      </c>
      <c r="B18310" s="93" t="s">
        <v>11410</v>
      </c>
      <c r="C18310" s="93" t="s">
        <v>1409</v>
      </c>
      <c r="G18310" s="95">
        <v>0</v>
      </c>
      <c r="H18310" s="93" t="s">
        <v>8976</v>
      </c>
      <c r="I18310" s="93" t="s">
        <v>23894</v>
      </c>
      <c r="J18310" s="93" t="s">
        <v>20843</v>
      </c>
      <c r="K18310" s="93" t="s">
        <v>21372</v>
      </c>
      <c r="L18310" s="14">
        <f>AND(vyberHrace&lt;&gt;"",ISNUMBER(SEARCH(vyberHrace,$B18310)))</f>
      </c>
      <c r="M18310" s="14">
        <f>AND($I18310=MID(kododd,1,2),$J18310=MID(kododd,3,3))</f>
      </c>
    </row>
    <row r="18311">
      <c r="A18311" s="95">
        <v>49030</v>
      </c>
      <c r="B18311" s="93" t="s">
        <v>11411</v>
      </c>
      <c r="C18311" s="93" t="s">
        <v>1406</v>
      </c>
      <c r="G18311" s="95">
        <v>0</v>
      </c>
      <c r="H18311" s="93" t="s">
        <v>8976</v>
      </c>
      <c r="I18311" s="93" t="s">
        <v>23894</v>
      </c>
      <c r="J18311" s="93" t="s">
        <v>20843</v>
      </c>
      <c r="K18311" s="93" t="s">
        <v>21372</v>
      </c>
      <c r="L18311" s="14">
        <f>AND(vyberHrace&lt;&gt;"",ISNUMBER(SEARCH(vyberHrace,$B18311)))</f>
      </c>
      <c r="M18311" s="14">
        <f>AND($I18311=MID(kododd,1,2),$J18311=MID(kododd,3,3))</f>
      </c>
    </row>
    <row r="18312">
      <c r="A18312" s="95">
        <v>55132</v>
      </c>
      <c r="B18312" s="93" t="s">
        <v>981</v>
      </c>
      <c r="C18312" s="93" t="s">
        <v>1424</v>
      </c>
      <c r="F18312" s="95">
        <v>23755806</v>
      </c>
      <c r="G18312" s="95">
        <v>250</v>
      </c>
      <c r="H18312" s="93" t="s">
        <v>8976</v>
      </c>
      <c r="I18312" s="93" t="s">
        <v>23894</v>
      </c>
      <c r="J18312" s="93" t="s">
        <v>20910</v>
      </c>
      <c r="K18312" s="93" t="s">
        <v>4915</v>
      </c>
      <c r="L18312" s="14">
        <f>AND(vyberHrace&lt;&gt;"",ISNUMBER(SEARCH(vyberHrace,$B18312)))</f>
      </c>
      <c r="M18312" s="14">
        <f>AND($I18312=MID(kododd,1,2),$J18312=MID(kododd,3,3))</f>
      </c>
    </row>
    <row r="18313">
      <c r="A18313" s="95">
        <v>58226</v>
      </c>
      <c r="B18313" s="93" t="s">
        <v>24744</v>
      </c>
      <c r="C18313" s="93" t="s">
        <v>1486</v>
      </c>
      <c r="G18313" s="95">
        <v>250</v>
      </c>
      <c r="H18313" s="93" t="s">
        <v>8976</v>
      </c>
      <c r="I18313" s="93" t="s">
        <v>23894</v>
      </c>
      <c r="J18313" s="93" t="s">
        <v>20910</v>
      </c>
      <c r="K18313" s="93" t="s">
        <v>4915</v>
      </c>
      <c r="L18313" s="14">
        <f>AND(vyberHrace&lt;&gt;"",ISNUMBER(SEARCH(vyberHrace,$B18313)))</f>
      </c>
      <c r="M18313" s="14">
        <f>AND($I18313=MID(kododd,1,2),$J18313=MID(kododd,3,3))</f>
      </c>
    </row>
    <row r="18314">
      <c r="A18314" s="95">
        <v>344</v>
      </c>
      <c r="B18314" s="93" t="s">
        <v>11123</v>
      </c>
      <c r="C18314" s="93" t="s">
        <v>1442</v>
      </c>
      <c r="D18314" s="95">
        <v>1922</v>
      </c>
      <c r="E18314" s="95">
        <v>1950</v>
      </c>
      <c r="F18314" s="95">
        <v>309966</v>
      </c>
      <c r="G18314" s="95">
        <v>250</v>
      </c>
      <c r="H18314" s="93" t="s">
        <v>8976</v>
      </c>
      <c r="I18314" s="93" t="s">
        <v>23894</v>
      </c>
      <c r="J18314" s="93" t="s">
        <v>20941</v>
      </c>
      <c r="K18314" s="93" t="s">
        <v>9073</v>
      </c>
      <c r="L18314" s="14">
        <f>AND(vyberHrace&lt;&gt;"",ISNUMBER(SEARCH(vyberHrace,$B18314)))</f>
      </c>
      <c r="M18314" s="14">
        <f>AND($I18314=MID(kododd,1,2),$J18314=MID(kododd,3,3))</f>
      </c>
    </row>
    <row r="18315">
      <c r="A18315" s="95">
        <v>26613</v>
      </c>
      <c r="B18315" s="93" t="s">
        <v>11124</v>
      </c>
      <c r="C18315" s="93" t="s">
        <v>1431</v>
      </c>
      <c r="D18315" s="95">
        <v>1320</v>
      </c>
      <c r="G18315" s="95">
        <v>0</v>
      </c>
      <c r="H18315" s="93" t="s">
        <v>8976</v>
      </c>
      <c r="I18315" s="93" t="s">
        <v>23894</v>
      </c>
      <c r="J18315" s="93" t="s">
        <v>20941</v>
      </c>
      <c r="K18315" s="93" t="s">
        <v>9073</v>
      </c>
      <c r="L18315" s="14">
        <f>AND(vyberHrace&lt;&gt;"",ISNUMBER(SEARCH(vyberHrace,$B18315)))</f>
      </c>
      <c r="M18315" s="14">
        <f>AND($I18315=MID(kododd,1,2),$J18315=MID(kododd,3,3))</f>
      </c>
    </row>
    <row r="18316">
      <c r="A18316" s="95">
        <v>1930</v>
      </c>
      <c r="B18316" s="93" t="s">
        <v>11131</v>
      </c>
      <c r="C18316" s="93" t="s">
        <v>1435</v>
      </c>
      <c r="D18316" s="95">
        <v>1742</v>
      </c>
      <c r="E18316" s="95">
        <v>1838</v>
      </c>
      <c r="F18316" s="95">
        <v>331686</v>
      </c>
      <c r="G18316" s="95">
        <v>250</v>
      </c>
      <c r="H18316" s="93" t="s">
        <v>8976</v>
      </c>
      <c r="I18316" s="93" t="s">
        <v>23894</v>
      </c>
      <c r="J18316" s="93" t="s">
        <v>20940</v>
      </c>
      <c r="K18316" s="93" t="s">
        <v>6882</v>
      </c>
      <c r="L18316" s="14">
        <f>AND(vyberHrace&lt;&gt;"",ISNUMBER(SEARCH(vyberHrace,$B18316)))</f>
      </c>
      <c r="M18316" s="14">
        <f>AND($I18316=MID(kododd,1,2),$J18316=MID(kododd,3,3))</f>
      </c>
    </row>
    <row r="18317">
      <c r="A18317" s="95">
        <v>5020</v>
      </c>
      <c r="B18317" s="93" t="s">
        <v>8916</v>
      </c>
      <c r="C18317" s="93" t="s">
        <v>1428</v>
      </c>
      <c r="D18317" s="95">
        <v>1481</v>
      </c>
      <c r="E18317" s="95">
        <v>1679</v>
      </c>
      <c r="F18317" s="95">
        <v>347396</v>
      </c>
      <c r="G18317" s="95">
        <v>250</v>
      </c>
      <c r="H18317" s="93" t="s">
        <v>8976</v>
      </c>
      <c r="I18317" s="93" t="s">
        <v>23894</v>
      </c>
      <c r="J18317" s="93" t="s">
        <v>20845</v>
      </c>
      <c r="K18317" s="93" t="s">
        <v>6864</v>
      </c>
      <c r="L18317" s="14">
        <f>AND(vyberHrace&lt;&gt;"",ISNUMBER(SEARCH(vyberHrace,$B18317)))</f>
      </c>
      <c r="M18317" s="14">
        <f>AND($I18317=MID(kododd,1,2),$J18317=MID(kododd,3,3))</f>
      </c>
    </row>
    <row r="18318">
      <c r="A18318" s="95">
        <v>60532</v>
      </c>
      <c r="B18318" s="93" t="s">
        <v>26961</v>
      </c>
      <c r="C18318" s="93" t="s">
        <v>1486</v>
      </c>
      <c r="G18318" s="95">
        <v>250</v>
      </c>
      <c r="H18318" s="93" t="s">
        <v>8976</v>
      </c>
      <c r="I18318" s="93" t="s">
        <v>23894</v>
      </c>
      <c r="J18318" s="93" t="s">
        <v>20899</v>
      </c>
      <c r="K18318" s="93" t="s">
        <v>9087</v>
      </c>
      <c r="L18318" s="14">
        <f>AND(vyberHrace&lt;&gt;"",ISNUMBER(SEARCH(vyberHrace,$B18318)))</f>
      </c>
      <c r="M18318" s="14">
        <f>AND($I18318=MID(kododd,1,2),$J18318=MID(kododd,3,3))</f>
      </c>
    </row>
    <row r="18319">
      <c r="A18319" s="95">
        <v>47155</v>
      </c>
      <c r="B18319" s="93" t="s">
        <v>8953</v>
      </c>
      <c r="C18319" s="93" t="s">
        <v>1436</v>
      </c>
      <c r="G18319" s="95">
        <v>250</v>
      </c>
      <c r="H18319" s="93" t="s">
        <v>8976</v>
      </c>
      <c r="I18319" s="93" t="s">
        <v>23894</v>
      </c>
      <c r="J18319" s="93" t="s">
        <v>20954</v>
      </c>
      <c r="K18319" s="93" t="s">
        <v>6926</v>
      </c>
      <c r="L18319" s="14">
        <f>AND(vyberHrace&lt;&gt;"",ISNUMBER(SEARCH(vyberHrace,$B18319)))</f>
      </c>
      <c r="M18319" s="14">
        <f>AND($I18319=MID(kododd,1,2),$J18319=MID(kododd,3,3))</f>
      </c>
    </row>
    <row r="18320">
      <c r="A18320" s="95">
        <v>1589</v>
      </c>
      <c r="B18320" s="93" t="s">
        <v>8963</v>
      </c>
      <c r="C18320" s="93" t="s">
        <v>1470</v>
      </c>
      <c r="D18320" s="95">
        <v>1735</v>
      </c>
      <c r="E18320" s="95">
        <v>1945</v>
      </c>
      <c r="F18320" s="95">
        <v>324426</v>
      </c>
      <c r="G18320" s="95">
        <v>250</v>
      </c>
      <c r="H18320" s="93" t="s">
        <v>8976</v>
      </c>
      <c r="I18320" s="93" t="s">
        <v>23894</v>
      </c>
      <c r="J18320" s="93" t="s">
        <v>20883</v>
      </c>
      <c r="K18320" s="93" t="s">
        <v>9085</v>
      </c>
      <c r="L18320" s="14">
        <f>AND(vyberHrace&lt;&gt;"",ISNUMBER(SEARCH(vyberHrace,$B18320)))</f>
      </c>
      <c r="M18320" s="14">
        <f>AND($I18320=MID(kododd,1,2),$J18320=MID(kododd,3,3))</f>
      </c>
    </row>
    <row r="18321">
      <c r="A18321" s="95">
        <v>60775</v>
      </c>
      <c r="B18321" s="93" t="s">
        <v>27171</v>
      </c>
      <c r="C18321" s="93" t="s">
        <v>1486</v>
      </c>
      <c r="G18321" s="95">
        <v>250</v>
      </c>
      <c r="H18321" s="93" t="s">
        <v>8976</v>
      </c>
      <c r="I18321" s="93" t="s">
        <v>23894</v>
      </c>
      <c r="J18321" s="93" t="s">
        <v>20883</v>
      </c>
      <c r="K18321" s="93" t="s">
        <v>9085</v>
      </c>
      <c r="L18321" s="14">
        <f>AND(vyberHrace&lt;&gt;"",ISNUMBER(SEARCH(vyberHrace,$B18321)))</f>
      </c>
      <c r="M18321" s="14">
        <f>AND($I18321=MID(kododd,1,2),$J18321=MID(kododd,3,3))</f>
      </c>
    </row>
    <row r="18322">
      <c r="A18322" s="95">
        <v>61116</v>
      </c>
      <c r="B18322" s="93" t="s">
        <v>27386</v>
      </c>
      <c r="C18322" s="93" t="s">
        <v>1399</v>
      </c>
      <c r="D18322" s="95">
        <v>1261</v>
      </c>
      <c r="F18322" s="95">
        <v>23791780</v>
      </c>
      <c r="G18322" s="95">
        <v>250</v>
      </c>
      <c r="H18322" s="93" t="s">
        <v>8976</v>
      </c>
      <c r="I18322" s="93" t="s">
        <v>23894</v>
      </c>
      <c r="J18322" s="93" t="s">
        <v>20916</v>
      </c>
      <c r="K18322" s="93" t="s">
        <v>9958</v>
      </c>
      <c r="L18322" s="14">
        <f>AND(vyberHrace&lt;&gt;"",ISNUMBER(SEARCH(vyberHrace,$B18322)))</f>
      </c>
      <c r="M18322" s="14">
        <f>AND($I18322=MID(kododd,1,2),$J18322=MID(kododd,3,3))</f>
      </c>
    </row>
    <row r="18323">
      <c r="A18323" s="95">
        <v>50632</v>
      </c>
      <c r="B18323" s="93" t="s">
        <v>3434</v>
      </c>
      <c r="C18323" s="93" t="s">
        <v>1416</v>
      </c>
      <c r="G18323" s="95">
        <v>250</v>
      </c>
      <c r="H18323" s="93" t="s">
        <v>8976</v>
      </c>
      <c r="I18323" s="93" t="s">
        <v>23894</v>
      </c>
      <c r="J18323" s="93" t="s">
        <v>20844</v>
      </c>
      <c r="K18323" s="93" t="s">
        <v>8029</v>
      </c>
      <c r="L18323" s="14">
        <f>AND(vyberHrace&lt;&gt;"",ISNUMBER(SEARCH(vyberHrace,$B18323)))</f>
      </c>
      <c r="M18323" s="14">
        <f>AND($I18323=MID(kododd,1,2),$J18323=MID(kododd,3,3))</f>
      </c>
    </row>
    <row r="18324">
      <c r="A18324" s="95">
        <v>58860</v>
      </c>
      <c r="B18324" s="93" t="s">
        <v>25332</v>
      </c>
      <c r="C18324" s="93" t="s">
        <v>1424</v>
      </c>
      <c r="G18324" s="95">
        <v>250</v>
      </c>
      <c r="H18324" s="93" t="s">
        <v>8976</v>
      </c>
      <c r="I18324" s="93" t="s">
        <v>23894</v>
      </c>
      <c r="J18324" s="93" t="s">
        <v>20844</v>
      </c>
      <c r="K18324" s="93" t="s">
        <v>8029</v>
      </c>
      <c r="L18324" s="14">
        <f>AND(vyberHrace&lt;&gt;"",ISNUMBER(SEARCH(vyberHrace,$B18324)))</f>
      </c>
      <c r="M18324" s="14">
        <f>AND($I18324=MID(kododd,1,2),$J18324=MID(kododd,3,3))</f>
      </c>
    </row>
    <row r="18325">
      <c r="A18325" s="95">
        <v>5338</v>
      </c>
      <c r="B18325" s="93" t="s">
        <v>8035</v>
      </c>
      <c r="C18325" s="93" t="s">
        <v>1404</v>
      </c>
      <c r="D18325" s="95">
        <v>2119</v>
      </c>
      <c r="E18325" s="95">
        <v>2141</v>
      </c>
      <c r="F18325" s="95">
        <v>316865</v>
      </c>
      <c r="G18325" s="95">
        <v>250</v>
      </c>
      <c r="H18325" s="93" t="s">
        <v>8976</v>
      </c>
      <c r="I18325" s="93" t="s">
        <v>23894</v>
      </c>
      <c r="J18325" s="93" t="s">
        <v>20883</v>
      </c>
      <c r="K18325" s="93" t="s">
        <v>9085</v>
      </c>
      <c r="L18325" s="14">
        <f>AND(vyberHrace&lt;&gt;"",ISNUMBER(SEARCH(vyberHrace,$B18325)))</f>
      </c>
      <c r="M18325" s="14">
        <f>AND($I18325=MID(kododd,1,2),$J18325=MID(kododd,3,3))</f>
      </c>
    </row>
    <row r="18326">
      <c r="A18326" s="95">
        <v>34139</v>
      </c>
      <c r="B18326" s="93" t="s">
        <v>5953</v>
      </c>
      <c r="C18326" s="93" t="s">
        <v>1428</v>
      </c>
      <c r="D18326" s="95">
        <v>1575</v>
      </c>
      <c r="E18326" s="95">
        <v>1732</v>
      </c>
      <c r="F18326" s="95">
        <v>351091</v>
      </c>
      <c r="G18326" s="95">
        <v>250</v>
      </c>
      <c r="H18326" s="93" t="s">
        <v>8976</v>
      </c>
      <c r="I18326" s="93" t="s">
        <v>23894</v>
      </c>
      <c r="J18326" s="93" t="s">
        <v>20916</v>
      </c>
      <c r="K18326" s="93" t="s">
        <v>9958</v>
      </c>
      <c r="L18326" s="14">
        <f>AND(vyberHrace&lt;&gt;"",ISNUMBER(SEARCH(vyberHrace,$B18326)))</f>
      </c>
      <c r="M18326" s="14">
        <f>AND($I18326=MID(kododd,1,2),$J18326=MID(kododd,3,3))</f>
      </c>
    </row>
    <row r="18327">
      <c r="A18327" s="95">
        <v>60523</v>
      </c>
      <c r="B18327" s="93" t="s">
        <v>26953</v>
      </c>
      <c r="C18327" s="93" t="s">
        <v>1420</v>
      </c>
      <c r="G18327" s="95">
        <v>250</v>
      </c>
      <c r="H18327" s="93" t="s">
        <v>8976</v>
      </c>
      <c r="I18327" s="93" t="s">
        <v>23894</v>
      </c>
      <c r="J18327" s="93" t="s">
        <v>20884</v>
      </c>
      <c r="K18327" s="93" t="s">
        <v>399</v>
      </c>
      <c r="L18327" s="14">
        <f>AND(vyberHrace&lt;&gt;"",ISNUMBER(SEARCH(vyberHrace,$B18327)))</f>
      </c>
      <c r="M18327" s="14">
        <f>AND($I18327=MID(kododd,1,2),$J18327=MID(kododd,3,3))</f>
      </c>
    </row>
    <row r="18328">
      <c r="A18328" s="95">
        <v>60805</v>
      </c>
      <c r="B18328" s="93" t="s">
        <v>27197</v>
      </c>
      <c r="C18328" s="93" t="s">
        <v>1424</v>
      </c>
      <c r="F18328" s="95">
        <v>23796804</v>
      </c>
      <c r="G18328" s="95">
        <v>250</v>
      </c>
      <c r="H18328" s="93" t="s">
        <v>8976</v>
      </c>
      <c r="I18328" s="93" t="s">
        <v>23894</v>
      </c>
      <c r="J18328" s="93" t="s">
        <v>20861</v>
      </c>
      <c r="K18328" s="93" t="s">
        <v>6758</v>
      </c>
      <c r="L18328" s="14">
        <f>AND(vyberHrace&lt;&gt;"",ISNUMBER(SEARCH(vyberHrace,$B18328)))</f>
      </c>
      <c r="M18328" s="14">
        <f>AND($I18328=MID(kododd,1,2),$J18328=MID(kododd,3,3))</f>
      </c>
    </row>
    <row r="18329">
      <c r="A18329" s="95">
        <v>59154</v>
      </c>
      <c r="B18329" s="93" t="s">
        <v>25590</v>
      </c>
      <c r="C18329" s="93" t="s">
        <v>3255</v>
      </c>
      <c r="F18329" s="95">
        <v>23780967</v>
      </c>
      <c r="G18329" s="95">
        <v>250</v>
      </c>
      <c r="H18329" s="93" t="s">
        <v>8976</v>
      </c>
      <c r="I18329" s="93" t="s">
        <v>23894</v>
      </c>
      <c r="J18329" s="93" t="s">
        <v>20910</v>
      </c>
      <c r="K18329" s="93" t="s">
        <v>4915</v>
      </c>
      <c r="L18329" s="14">
        <f>AND(vyberHrace&lt;&gt;"",ISNUMBER(SEARCH(vyberHrace,$B18329)))</f>
      </c>
      <c r="M18329" s="14">
        <f>AND($I18329=MID(kododd,1,2),$J18329=MID(kododd,3,3))</f>
      </c>
    </row>
    <row r="18330">
      <c r="A18330" s="95">
        <v>41522</v>
      </c>
      <c r="B18330" s="93" t="s">
        <v>5632</v>
      </c>
      <c r="C18330" s="93" t="s">
        <v>1410</v>
      </c>
      <c r="D18330" s="95">
        <v>1990</v>
      </c>
      <c r="E18330" s="95">
        <v>2042</v>
      </c>
      <c r="F18330" s="95">
        <v>390283</v>
      </c>
      <c r="G18330" s="95">
        <v>250</v>
      </c>
      <c r="H18330" s="93" t="s">
        <v>8976</v>
      </c>
      <c r="I18330" s="93" t="s">
        <v>23894</v>
      </c>
      <c r="J18330" s="93" t="s">
        <v>20998</v>
      </c>
      <c r="K18330" s="93" t="s">
        <v>3359</v>
      </c>
      <c r="L18330" s="14">
        <f>AND(vyberHrace&lt;&gt;"",ISNUMBER(SEARCH(vyberHrace,$B18330)))</f>
      </c>
      <c r="M18330" s="14">
        <f>AND($I18330=MID(kododd,1,2),$J18330=MID(kododd,3,3))</f>
      </c>
    </row>
    <row r="18331">
      <c r="A18331" s="95">
        <v>58279</v>
      </c>
      <c r="B18331" s="93" t="s">
        <v>24793</v>
      </c>
      <c r="C18331" s="93" t="s">
        <v>1486</v>
      </c>
      <c r="G18331" s="95">
        <v>250</v>
      </c>
      <c r="H18331" s="93" t="s">
        <v>8976</v>
      </c>
      <c r="I18331" s="93" t="s">
        <v>23894</v>
      </c>
      <c r="J18331" s="93" t="s">
        <v>20998</v>
      </c>
      <c r="K18331" s="93" t="s">
        <v>3359</v>
      </c>
      <c r="L18331" s="14">
        <f>AND(vyberHrace&lt;&gt;"",ISNUMBER(SEARCH(vyberHrace,$B18331)))</f>
      </c>
      <c r="M18331" s="14">
        <f>AND($I18331=MID(kododd,1,2),$J18331=MID(kododd,3,3))</f>
      </c>
    </row>
    <row r="18332">
      <c r="A18332" s="95">
        <v>57362</v>
      </c>
      <c r="B18332" s="93" t="s">
        <v>22962</v>
      </c>
      <c r="C18332" s="93" t="s">
        <v>1434</v>
      </c>
      <c r="G18332" s="95">
        <v>0</v>
      </c>
      <c r="H18332" s="93" t="s">
        <v>8976</v>
      </c>
      <c r="I18332" s="93" t="s">
        <v>23894</v>
      </c>
      <c r="J18332" s="93" t="s">
        <v>20998</v>
      </c>
      <c r="K18332" s="93" t="s">
        <v>3359</v>
      </c>
      <c r="L18332" s="14">
        <f>AND(vyberHrace&lt;&gt;"",ISNUMBER(SEARCH(vyberHrace,$B18332)))</f>
      </c>
      <c r="M18332" s="14">
        <f>AND($I18332=MID(kododd,1,2),$J18332=MID(kododd,3,3))</f>
      </c>
    </row>
    <row r="18333">
      <c r="A18333" s="95">
        <v>53898</v>
      </c>
      <c r="B18333" s="93" t="s">
        <v>1024</v>
      </c>
      <c r="C18333" s="93" t="s">
        <v>1411</v>
      </c>
      <c r="D18333" s="95">
        <v>1093</v>
      </c>
      <c r="F18333" s="95">
        <v>23767480</v>
      </c>
      <c r="G18333" s="95">
        <v>250</v>
      </c>
      <c r="H18333" s="93" t="s">
        <v>8976</v>
      </c>
      <c r="I18333" s="93" t="s">
        <v>23894</v>
      </c>
      <c r="J18333" s="93" t="s">
        <v>20998</v>
      </c>
      <c r="K18333" s="93" t="s">
        <v>3359</v>
      </c>
      <c r="L18333" s="14">
        <f>AND(vyberHrace&lt;&gt;"",ISNUMBER(SEARCH(vyberHrace,$B18333)))</f>
      </c>
      <c r="M18333" s="14">
        <f>AND($I18333=MID(kododd,1,2),$J18333=MID(kododd,3,3))</f>
      </c>
    </row>
    <row r="18334">
      <c r="A18334" s="95">
        <v>45597</v>
      </c>
      <c r="B18334" s="93" t="s">
        <v>9005</v>
      </c>
      <c r="C18334" s="93" t="s">
        <v>1400</v>
      </c>
      <c r="G18334" s="95">
        <v>250</v>
      </c>
      <c r="H18334" s="93" t="s">
        <v>8976</v>
      </c>
      <c r="I18334" s="93" t="s">
        <v>23894</v>
      </c>
      <c r="J18334" s="93" t="s">
        <v>20954</v>
      </c>
      <c r="K18334" s="93" t="s">
        <v>6926</v>
      </c>
      <c r="L18334" s="14">
        <f>AND(vyberHrace&lt;&gt;"",ISNUMBER(SEARCH(vyberHrace,$B18334)))</f>
      </c>
      <c r="M18334" s="14">
        <f>AND($I18334=MID(kododd,1,2),$J18334=MID(kododd,3,3))</f>
      </c>
    </row>
    <row r="18335">
      <c r="A18335" s="95">
        <v>59622</v>
      </c>
      <c r="B18335" s="93" t="s">
        <v>26010</v>
      </c>
      <c r="C18335" s="93" t="s">
        <v>1410</v>
      </c>
      <c r="D18335" s="95">
        <v>1337</v>
      </c>
      <c r="E18335" s="95">
        <v>1589</v>
      </c>
      <c r="F18335" s="95">
        <v>23780134</v>
      </c>
      <c r="G18335" s="95">
        <v>250</v>
      </c>
      <c r="H18335" s="93" t="s">
        <v>8976</v>
      </c>
      <c r="I18335" s="93" t="s">
        <v>23894</v>
      </c>
      <c r="J18335" s="93" t="s">
        <v>20883</v>
      </c>
      <c r="K18335" s="93" t="s">
        <v>9085</v>
      </c>
      <c r="L18335" s="14">
        <f>AND(vyberHrace&lt;&gt;"",ISNUMBER(SEARCH(vyberHrace,$B18335)))</f>
      </c>
      <c r="M18335" s="14">
        <f>AND($I18335=MID(kododd,1,2),$J18335=MID(kododd,3,3))</f>
      </c>
    </row>
    <row r="18336">
      <c r="A18336" s="95">
        <v>46702</v>
      </c>
      <c r="B18336" s="93" t="s">
        <v>9013</v>
      </c>
      <c r="C18336" s="93" t="s">
        <v>1446</v>
      </c>
      <c r="D18336" s="95">
        <v>1493</v>
      </c>
      <c r="F18336" s="95">
        <v>23748508</v>
      </c>
      <c r="G18336" s="95">
        <v>250</v>
      </c>
      <c r="H18336" s="93" t="s">
        <v>8976</v>
      </c>
      <c r="I18336" s="93" t="s">
        <v>23894</v>
      </c>
      <c r="J18336" s="93" t="s">
        <v>20877</v>
      </c>
      <c r="K18336" s="93" t="s">
        <v>7846</v>
      </c>
      <c r="L18336" s="14">
        <f>AND(vyberHrace&lt;&gt;"",ISNUMBER(SEARCH(vyberHrace,$B18336)))</f>
      </c>
      <c r="M18336" s="14">
        <f>AND($I18336=MID(kododd,1,2),$J18336=MID(kododd,3,3))</f>
      </c>
    </row>
    <row r="18337">
      <c r="A18337" s="95">
        <v>57218</v>
      </c>
      <c r="B18337" s="93" t="s">
        <v>22891</v>
      </c>
      <c r="C18337" s="93" t="s">
        <v>1408</v>
      </c>
      <c r="D18337" s="95">
        <v>1100</v>
      </c>
      <c r="F18337" s="95">
        <v>23767570</v>
      </c>
      <c r="G18337" s="95">
        <v>250</v>
      </c>
      <c r="H18337" s="93" t="s">
        <v>8976</v>
      </c>
      <c r="I18337" s="93" t="s">
        <v>23894</v>
      </c>
      <c r="J18337" s="93" t="s">
        <v>20910</v>
      </c>
      <c r="K18337" s="93" t="s">
        <v>4915</v>
      </c>
      <c r="L18337" s="14">
        <f>AND(vyberHrace&lt;&gt;"",ISNUMBER(SEARCH(vyberHrace,$B18337)))</f>
      </c>
      <c r="M18337" s="14">
        <f>AND($I18337=MID(kododd,1,2),$J18337=MID(kododd,3,3))</f>
      </c>
    </row>
    <row r="18338">
      <c r="A18338" s="95">
        <v>48884</v>
      </c>
      <c r="B18338" s="93" t="s">
        <v>6781</v>
      </c>
      <c r="C18338" s="93" t="s">
        <v>1416</v>
      </c>
      <c r="G18338" s="95">
        <v>0</v>
      </c>
      <c r="H18338" s="93" t="s">
        <v>8976</v>
      </c>
      <c r="I18338" s="93" t="s">
        <v>23894</v>
      </c>
      <c r="J18338" s="93" t="s">
        <v>20885</v>
      </c>
      <c r="K18338" s="93" t="s">
        <v>6879</v>
      </c>
      <c r="L18338" s="14">
        <f>AND(vyberHrace&lt;&gt;"",ISNUMBER(SEARCH(vyberHrace,$B18338)))</f>
      </c>
      <c r="M18338" s="14">
        <f>AND($I18338=MID(kododd,1,2),$J18338=MID(kododd,3,3))</f>
      </c>
    </row>
    <row r="18339">
      <c r="A18339" s="95">
        <v>3682</v>
      </c>
      <c r="B18339" s="93" t="s">
        <v>6784</v>
      </c>
      <c r="C18339" s="93" t="s">
        <v>1432</v>
      </c>
      <c r="D18339" s="95">
        <v>1557</v>
      </c>
      <c r="G18339" s="95">
        <v>250</v>
      </c>
      <c r="H18339" s="93" t="s">
        <v>8976</v>
      </c>
      <c r="I18339" s="93" t="s">
        <v>23894</v>
      </c>
      <c r="J18339" s="93" t="s">
        <v>20924</v>
      </c>
      <c r="K18339" s="93" t="s">
        <v>23908</v>
      </c>
      <c r="L18339" s="14">
        <f>AND(vyberHrace&lt;&gt;"",ISNUMBER(SEARCH(vyberHrace,$B18339)))</f>
      </c>
      <c r="M18339" s="14">
        <f>AND($I18339=MID(kododd,1,2),$J18339=MID(kododd,3,3))</f>
      </c>
    </row>
    <row r="18340">
      <c r="A18340" s="95">
        <v>58834</v>
      </c>
      <c r="B18340" s="93" t="s">
        <v>25306</v>
      </c>
      <c r="C18340" s="93" t="s">
        <v>1411</v>
      </c>
      <c r="G18340" s="95">
        <v>250</v>
      </c>
      <c r="H18340" s="93" t="s">
        <v>8976</v>
      </c>
      <c r="I18340" s="93" t="s">
        <v>23894</v>
      </c>
      <c r="J18340" s="93" t="s">
        <v>20884</v>
      </c>
      <c r="K18340" s="93" t="s">
        <v>399</v>
      </c>
      <c r="L18340" s="14">
        <f>AND(vyberHrace&lt;&gt;"",ISNUMBER(SEARCH(vyberHrace,$B18340)))</f>
      </c>
      <c r="M18340" s="14">
        <f>AND($I18340=MID(kododd,1,2),$J18340=MID(kododd,3,3))</f>
      </c>
    </row>
    <row r="18341">
      <c r="A18341" s="95">
        <v>6106</v>
      </c>
      <c r="B18341" s="93" t="s">
        <v>223</v>
      </c>
      <c r="C18341" s="93" t="s">
        <v>1443</v>
      </c>
      <c r="D18341" s="95">
        <v>1810</v>
      </c>
      <c r="E18341" s="95">
        <v>1900</v>
      </c>
      <c r="F18341" s="95">
        <v>23710950</v>
      </c>
      <c r="G18341" s="95">
        <v>0</v>
      </c>
      <c r="H18341" s="93" t="s">
        <v>8976</v>
      </c>
      <c r="I18341" s="93" t="s">
        <v>23894</v>
      </c>
      <c r="J18341" s="93" t="s">
        <v>20871</v>
      </c>
      <c r="K18341" s="93" t="s">
        <v>6773</v>
      </c>
      <c r="L18341" s="14">
        <f>AND(vyberHrace&lt;&gt;"",ISNUMBER(SEARCH(vyberHrace,$B18341)))</f>
      </c>
      <c r="M18341" s="14">
        <f>AND($I18341=MID(kododd,1,2),$J18341=MID(kododd,3,3))</f>
      </c>
    </row>
    <row r="18342">
      <c r="A18342" s="95">
        <v>61753</v>
      </c>
      <c r="B18342" s="93" t="s">
        <v>27902</v>
      </c>
      <c r="C18342" s="93" t="s">
        <v>1416</v>
      </c>
      <c r="G18342" s="95">
        <v>250</v>
      </c>
      <c r="H18342" s="93" t="s">
        <v>8976</v>
      </c>
      <c r="I18342" s="93" t="s">
        <v>23894</v>
      </c>
      <c r="J18342" s="93" t="s">
        <v>20909</v>
      </c>
      <c r="K18342" s="93" t="s">
        <v>6757</v>
      </c>
      <c r="L18342" s="14">
        <f>AND(vyberHrace&lt;&gt;"",ISNUMBER(SEARCH(vyberHrace,$B18342)))</f>
      </c>
      <c r="M18342" s="14">
        <f>AND($I18342=MID(kododd,1,2),$J18342=MID(kododd,3,3))</f>
      </c>
    </row>
    <row r="18343">
      <c r="A18343" s="95">
        <v>60645</v>
      </c>
      <c r="B18343" s="93" t="s">
        <v>27062</v>
      </c>
      <c r="C18343" s="93" t="s">
        <v>1487</v>
      </c>
      <c r="G18343" s="95">
        <v>250</v>
      </c>
      <c r="H18343" s="93" t="s">
        <v>8976</v>
      </c>
      <c r="I18343" s="93" t="s">
        <v>23894</v>
      </c>
      <c r="J18343" s="93" t="s">
        <v>20998</v>
      </c>
      <c r="K18343" s="93" t="s">
        <v>3359</v>
      </c>
      <c r="L18343" s="14">
        <f>AND(vyberHrace&lt;&gt;"",ISNUMBER(SEARCH(vyberHrace,$B18343)))</f>
      </c>
      <c r="M18343" s="14">
        <f>AND($I18343=MID(kododd,1,2),$J18343=MID(kododd,3,3))</f>
      </c>
    </row>
    <row r="18344">
      <c r="A18344" s="95">
        <v>57367</v>
      </c>
      <c r="B18344" s="93" t="s">
        <v>22953</v>
      </c>
      <c r="C18344" s="93" t="s">
        <v>1416</v>
      </c>
      <c r="G18344" s="95">
        <v>0</v>
      </c>
      <c r="H18344" s="93" t="s">
        <v>8976</v>
      </c>
      <c r="I18344" s="93" t="s">
        <v>23894</v>
      </c>
      <c r="J18344" s="93" t="s">
        <v>20873</v>
      </c>
      <c r="K18344" s="93" t="s">
        <v>2418</v>
      </c>
      <c r="L18344" s="14">
        <f>AND(vyberHrace&lt;&gt;"",ISNUMBER(SEARCH(vyberHrace,$B18344)))</f>
      </c>
      <c r="M18344" s="14">
        <f>AND($I18344=MID(kododd,1,2),$J18344=MID(kododd,3,3))</f>
      </c>
    </row>
    <row r="18345">
      <c r="A18345" s="95">
        <v>5384</v>
      </c>
      <c r="B18345" s="93" t="s">
        <v>250</v>
      </c>
      <c r="C18345" s="93" t="s">
        <v>1407</v>
      </c>
      <c r="D18345" s="95">
        <v>1911</v>
      </c>
      <c r="E18345" s="95">
        <v>1919</v>
      </c>
      <c r="F18345" s="95">
        <v>367869</v>
      </c>
      <c r="G18345" s="95">
        <v>250</v>
      </c>
      <c r="H18345" s="93" t="s">
        <v>8976</v>
      </c>
      <c r="I18345" s="93" t="s">
        <v>23894</v>
      </c>
      <c r="J18345" s="93" t="s">
        <v>20982</v>
      </c>
      <c r="K18345" s="93" t="s">
        <v>4921</v>
      </c>
      <c r="L18345" s="14">
        <f>AND(vyberHrace&lt;&gt;"",ISNUMBER(SEARCH(vyberHrace,$B18345)))</f>
      </c>
      <c r="M18345" s="14">
        <f>AND($I18345=MID(kododd,1,2),$J18345=MID(kododd,3,3))</f>
      </c>
    </row>
    <row r="18346">
      <c r="A18346" s="95">
        <v>5285</v>
      </c>
      <c r="B18346" s="93" t="s">
        <v>251</v>
      </c>
      <c r="C18346" s="93" t="s">
        <v>1415</v>
      </c>
      <c r="D18346" s="95">
        <v>1512</v>
      </c>
      <c r="G18346" s="95">
        <v>250</v>
      </c>
      <c r="H18346" s="93" t="s">
        <v>8976</v>
      </c>
      <c r="I18346" s="93" t="s">
        <v>23894</v>
      </c>
      <c r="J18346" s="93" t="s">
        <v>20982</v>
      </c>
      <c r="K18346" s="93" t="s">
        <v>4921</v>
      </c>
      <c r="L18346" s="14">
        <f>AND(vyberHrace&lt;&gt;"",ISNUMBER(SEARCH(vyberHrace,$B18346)))</f>
      </c>
      <c r="M18346" s="14">
        <f>AND($I18346=MID(kododd,1,2),$J18346=MID(kododd,3,3))</f>
      </c>
    </row>
    <row r="18347">
      <c r="A18347" s="95">
        <v>61488</v>
      </c>
      <c r="B18347" s="93" t="s">
        <v>27667</v>
      </c>
      <c r="C18347" s="93" t="s">
        <v>1415</v>
      </c>
      <c r="F18347" s="95">
        <v>23789875</v>
      </c>
      <c r="G18347" s="95">
        <v>0</v>
      </c>
      <c r="H18347" s="93" t="s">
        <v>8976</v>
      </c>
      <c r="I18347" s="93" t="s">
        <v>23894</v>
      </c>
      <c r="J18347" s="93" t="s">
        <v>23412</v>
      </c>
      <c r="K18347" s="93" t="s">
        <v>21368</v>
      </c>
      <c r="L18347" s="14">
        <f>AND(vyberHrace&lt;&gt;"",ISNUMBER(SEARCH(vyberHrace,$B18347)))</f>
      </c>
      <c r="M18347" s="14">
        <f>AND($I18347=MID(kododd,1,2),$J18347=MID(kododd,3,3))</f>
      </c>
    </row>
    <row r="18348">
      <c r="A18348" s="95">
        <v>34682</v>
      </c>
      <c r="B18348" s="93" t="s">
        <v>6260</v>
      </c>
      <c r="C18348" s="93" t="s">
        <v>1462</v>
      </c>
      <c r="D18348" s="95">
        <v>1725</v>
      </c>
      <c r="G18348" s="95">
        <v>0</v>
      </c>
      <c r="H18348" s="93" t="s">
        <v>8976</v>
      </c>
      <c r="I18348" s="93" t="s">
        <v>23894</v>
      </c>
      <c r="J18348" s="93" t="s">
        <v>20843</v>
      </c>
      <c r="K18348" s="93" t="s">
        <v>21372</v>
      </c>
      <c r="L18348" s="14">
        <f>AND(vyberHrace&lt;&gt;"",ISNUMBER(SEARCH(vyberHrace,$B18348)))</f>
      </c>
      <c r="M18348" s="14">
        <f>AND($I18348=MID(kododd,1,2),$J18348=MID(kododd,3,3))</f>
      </c>
    </row>
    <row r="18349">
      <c r="A18349" s="95">
        <v>52683</v>
      </c>
      <c r="B18349" s="93" t="s">
        <v>3933</v>
      </c>
      <c r="C18349" s="93" t="s">
        <v>1412</v>
      </c>
      <c r="G18349" s="95">
        <v>0</v>
      </c>
      <c r="H18349" s="93" t="s">
        <v>8976</v>
      </c>
      <c r="I18349" s="93" t="s">
        <v>23894</v>
      </c>
      <c r="J18349" s="93" t="s">
        <v>20909</v>
      </c>
      <c r="K18349" s="93" t="s">
        <v>6757</v>
      </c>
      <c r="L18349" s="14">
        <f>AND(vyberHrace&lt;&gt;"",ISNUMBER(SEARCH(vyberHrace,$B18349)))</f>
      </c>
      <c r="M18349" s="14">
        <f>AND($I18349=MID(kododd,1,2),$J18349=MID(kododd,3,3))</f>
      </c>
    </row>
    <row r="18350">
      <c r="A18350" s="95">
        <v>3737</v>
      </c>
      <c r="B18350" s="93" t="s">
        <v>12189</v>
      </c>
      <c r="C18350" s="93" t="s">
        <v>1462</v>
      </c>
      <c r="D18350" s="95">
        <v>1696</v>
      </c>
      <c r="E18350" s="95">
        <v>1856</v>
      </c>
      <c r="F18350" s="95">
        <v>341185</v>
      </c>
      <c r="G18350" s="95">
        <v>250</v>
      </c>
      <c r="H18350" s="93" t="s">
        <v>8976</v>
      </c>
      <c r="I18350" s="93" t="s">
        <v>23894</v>
      </c>
      <c r="J18350" s="93" t="s">
        <v>20854</v>
      </c>
      <c r="K18350" s="93" t="s">
        <v>12190</v>
      </c>
      <c r="L18350" s="14">
        <f>AND(vyberHrace&lt;&gt;"",ISNUMBER(SEARCH(vyberHrace,$B18350)))</f>
      </c>
      <c r="M18350" s="14">
        <f>AND($I18350=MID(kododd,1,2),$J18350=MID(kododd,3,3))</f>
      </c>
    </row>
    <row r="18351">
      <c r="A18351" s="95">
        <v>4478</v>
      </c>
      <c r="B18351" s="93" t="s">
        <v>6272</v>
      </c>
      <c r="C18351" s="93" t="s">
        <v>1427</v>
      </c>
      <c r="D18351" s="95">
        <v>1673</v>
      </c>
      <c r="E18351" s="95">
        <v>1833</v>
      </c>
      <c r="F18351" s="95">
        <v>341193</v>
      </c>
      <c r="G18351" s="95">
        <v>250</v>
      </c>
      <c r="H18351" s="93" t="s">
        <v>8976</v>
      </c>
      <c r="I18351" s="93" t="s">
        <v>23894</v>
      </c>
      <c r="J18351" s="93" t="s">
        <v>20854</v>
      </c>
      <c r="K18351" s="93" t="s">
        <v>12190</v>
      </c>
      <c r="L18351" s="14">
        <f>AND(vyberHrace&lt;&gt;"",ISNUMBER(SEARCH(vyberHrace,$B18351)))</f>
      </c>
      <c r="M18351" s="14">
        <f>AND($I18351=MID(kododd,1,2),$J18351=MID(kododd,3,3))</f>
      </c>
    </row>
    <row r="18352">
      <c r="A18352" s="95">
        <v>56737</v>
      </c>
      <c r="B18352" s="93" t="s">
        <v>22910</v>
      </c>
      <c r="C18352" s="93" t="s">
        <v>1424</v>
      </c>
      <c r="G18352" s="95">
        <v>0</v>
      </c>
      <c r="H18352" s="93" t="s">
        <v>8976</v>
      </c>
      <c r="I18352" s="93" t="s">
        <v>23894</v>
      </c>
      <c r="J18352" s="93" t="s">
        <v>23415</v>
      </c>
      <c r="K18352" s="93" t="s">
        <v>21378</v>
      </c>
      <c r="L18352" s="14">
        <f>AND(vyberHrace&lt;&gt;"",ISNUMBER(SEARCH(vyberHrace,$B18352)))</f>
      </c>
      <c r="M18352" s="14">
        <f>AND($I18352=MID(kododd,1,2),$J18352=MID(kododd,3,3))</f>
      </c>
    </row>
    <row r="18353">
      <c r="A18353" s="95">
        <v>2410</v>
      </c>
      <c r="B18353" s="93" t="s">
        <v>5522</v>
      </c>
      <c r="C18353" s="93" t="s">
        <v>1417</v>
      </c>
      <c r="D18353" s="95">
        <v>1934</v>
      </c>
      <c r="E18353" s="95">
        <v>1939</v>
      </c>
      <c r="F18353" s="95">
        <v>322008</v>
      </c>
      <c r="G18353" s="95">
        <v>250</v>
      </c>
      <c r="H18353" s="93" t="s">
        <v>8976</v>
      </c>
      <c r="I18353" s="93" t="s">
        <v>23894</v>
      </c>
      <c r="J18353" s="93" t="s">
        <v>20872</v>
      </c>
      <c r="K18353" s="93" t="s">
        <v>29454</v>
      </c>
      <c r="L18353" s="14">
        <f>AND(vyberHrace&lt;&gt;"",ISNUMBER(SEARCH(vyberHrace,$B18353)))</f>
      </c>
      <c r="M18353" s="14">
        <f>AND($I18353=MID(kododd,1,2),$J18353=MID(kododd,3,3))</f>
      </c>
    </row>
    <row r="18354">
      <c r="A18354" s="95">
        <v>5589</v>
      </c>
      <c r="B18354" s="93" t="s">
        <v>5534</v>
      </c>
      <c r="C18354" s="93" t="s">
        <v>1441</v>
      </c>
      <c r="D18354" s="95">
        <v>1523</v>
      </c>
      <c r="G18354" s="95">
        <v>0</v>
      </c>
      <c r="H18354" s="93" t="s">
        <v>8976</v>
      </c>
      <c r="I18354" s="93" t="s">
        <v>23894</v>
      </c>
      <c r="J18354" s="93" t="s">
        <v>20910</v>
      </c>
      <c r="K18354" s="93" t="s">
        <v>4915</v>
      </c>
      <c r="L18354" s="14">
        <f>AND(vyberHrace&lt;&gt;"",ISNUMBER(SEARCH(vyberHrace,$B18354)))</f>
      </c>
      <c r="M18354" s="14">
        <f>AND($I18354=MID(kododd,1,2),$J18354=MID(kododd,3,3))</f>
      </c>
    </row>
    <row r="18355">
      <c r="A18355" s="95">
        <v>61754</v>
      </c>
      <c r="B18355" s="93" t="s">
        <v>2664</v>
      </c>
      <c r="C18355" s="93" t="s">
        <v>1399</v>
      </c>
      <c r="G18355" s="95">
        <v>250</v>
      </c>
      <c r="H18355" s="93" t="s">
        <v>8976</v>
      </c>
      <c r="I18355" s="93" t="s">
        <v>23894</v>
      </c>
      <c r="J18355" s="93" t="s">
        <v>20909</v>
      </c>
      <c r="K18355" s="93" t="s">
        <v>6757</v>
      </c>
      <c r="L18355" s="14">
        <f>AND(vyberHrace&lt;&gt;"",ISNUMBER(SEARCH(vyberHrace,$B18355)))</f>
      </c>
      <c r="M18355" s="14">
        <f>AND($I18355=MID(kododd,1,2),$J18355=MID(kododd,3,3))</f>
      </c>
    </row>
    <row r="18356">
      <c r="A18356" s="95">
        <v>8324</v>
      </c>
      <c r="B18356" s="93" t="s">
        <v>14614</v>
      </c>
      <c r="C18356" s="93" t="s">
        <v>1407</v>
      </c>
      <c r="D18356" s="95">
        <v>1513</v>
      </c>
      <c r="F18356" s="95">
        <v>387452</v>
      </c>
      <c r="G18356" s="95">
        <v>250</v>
      </c>
      <c r="H18356" s="93" t="s">
        <v>8976</v>
      </c>
      <c r="I18356" s="93" t="s">
        <v>23894</v>
      </c>
      <c r="J18356" s="93" t="s">
        <v>20854</v>
      </c>
      <c r="K18356" s="93" t="s">
        <v>12190</v>
      </c>
      <c r="L18356" s="14">
        <f>AND(vyberHrace&lt;&gt;"",ISNUMBER(SEARCH(vyberHrace,$B18356)))</f>
      </c>
      <c r="M18356" s="14">
        <f>AND($I18356=MID(kododd,1,2),$J18356=MID(kododd,3,3))</f>
      </c>
    </row>
    <row r="18357">
      <c r="A18357" s="95">
        <v>58781</v>
      </c>
      <c r="B18357" s="93" t="s">
        <v>25254</v>
      </c>
      <c r="C18357" s="93" t="s">
        <v>1424</v>
      </c>
      <c r="G18357" s="95">
        <v>0</v>
      </c>
      <c r="H18357" s="93" t="s">
        <v>8976</v>
      </c>
      <c r="I18357" s="93" t="s">
        <v>23894</v>
      </c>
      <c r="J18357" s="93" t="s">
        <v>20998</v>
      </c>
      <c r="K18357" s="93" t="s">
        <v>3359</v>
      </c>
      <c r="L18357" s="14">
        <f>AND(vyberHrace&lt;&gt;"",ISNUMBER(SEARCH(vyberHrace,$B18357)))</f>
      </c>
      <c r="M18357" s="14">
        <f>AND($I18357=MID(kododd,1,2),$J18357=MID(kododd,3,3))</f>
      </c>
    </row>
    <row r="18358">
      <c r="A18358" s="95">
        <v>35115</v>
      </c>
      <c r="B18358" s="93" t="s">
        <v>26</v>
      </c>
      <c r="C18358" s="93" t="s">
        <v>1398</v>
      </c>
      <c r="D18358" s="95">
        <v>1392</v>
      </c>
      <c r="E18358" s="95">
        <v>1577</v>
      </c>
      <c r="F18358" s="95">
        <v>23709715</v>
      </c>
      <c r="G18358" s="95">
        <v>250</v>
      </c>
      <c r="H18358" s="93" t="s">
        <v>8976</v>
      </c>
      <c r="I18358" s="93" t="s">
        <v>23894</v>
      </c>
      <c r="J18358" s="93" t="s">
        <v>20845</v>
      </c>
      <c r="K18358" s="93" t="s">
        <v>6864</v>
      </c>
      <c r="L18358" s="14">
        <f>AND(vyberHrace&lt;&gt;"",ISNUMBER(SEARCH(vyberHrace,$B18358)))</f>
      </c>
      <c r="M18358" s="14">
        <f>AND($I18358=MID(kododd,1,2),$J18358=MID(kododd,3,3))</f>
      </c>
    </row>
    <row r="18359">
      <c r="A18359" s="95">
        <v>13499</v>
      </c>
      <c r="B18359" s="93" t="s">
        <v>2055</v>
      </c>
      <c r="C18359" s="93" t="s">
        <v>1471</v>
      </c>
      <c r="D18359" s="95">
        <v>1396</v>
      </c>
      <c r="F18359" s="95">
        <v>23710942</v>
      </c>
      <c r="G18359" s="95">
        <v>250</v>
      </c>
      <c r="H18359" s="93" t="s">
        <v>8976</v>
      </c>
      <c r="I18359" s="93" t="s">
        <v>23894</v>
      </c>
      <c r="J18359" s="93" t="s">
        <v>20871</v>
      </c>
      <c r="K18359" s="93" t="s">
        <v>6773</v>
      </c>
      <c r="L18359" s="14">
        <f>AND(vyberHrace&lt;&gt;"",ISNUMBER(SEARCH(vyberHrace,$B18359)))</f>
      </c>
      <c r="M18359" s="14">
        <f>AND($I18359=MID(kododd,1,2),$J18359=MID(kododd,3,3))</f>
      </c>
    </row>
    <row r="18360">
      <c r="A18360" s="95">
        <v>42315</v>
      </c>
      <c r="B18360" s="93" t="s">
        <v>20236</v>
      </c>
      <c r="C18360" s="93" t="s">
        <v>1410</v>
      </c>
      <c r="D18360" s="95">
        <v>2149</v>
      </c>
      <c r="E18360" s="95">
        <v>2151</v>
      </c>
      <c r="F18360" s="95">
        <v>391964</v>
      </c>
      <c r="G18360" s="95">
        <v>250</v>
      </c>
      <c r="H18360" s="93" t="s">
        <v>8976</v>
      </c>
      <c r="I18360" s="93" t="s">
        <v>23894</v>
      </c>
      <c r="J18360" s="93" t="s">
        <v>20909</v>
      </c>
      <c r="K18360" s="93" t="s">
        <v>6757</v>
      </c>
      <c r="L18360" s="14">
        <f>AND(vyberHrace&lt;&gt;"",ISNUMBER(SEARCH(vyberHrace,$B18360)))</f>
      </c>
      <c r="M18360" s="14">
        <f>AND($I18360=MID(kododd,1,2),$J18360=MID(kododd,3,3))</f>
      </c>
    </row>
    <row r="18361">
      <c r="A18361" s="95">
        <v>63471</v>
      </c>
      <c r="B18361" s="93" t="s">
        <v>21459</v>
      </c>
      <c r="C18361" s="93" t="s">
        <v>1409</v>
      </c>
      <c r="G18361" s="95">
        <v>250</v>
      </c>
      <c r="H18361" s="93" t="s">
        <v>8976</v>
      </c>
      <c r="I18361" s="93" t="s">
        <v>23894</v>
      </c>
      <c r="J18361" s="93" t="s">
        <v>21003</v>
      </c>
      <c r="K18361" s="93" t="s">
        <v>5961</v>
      </c>
      <c r="L18361" s="14">
        <f>AND(vyberHrace&lt;&gt;"",ISNUMBER(SEARCH(vyberHrace,$B18361)))</f>
      </c>
      <c r="M18361" s="14">
        <f>AND($I18361=MID(kododd,1,2),$J18361=MID(kododd,3,3))</f>
      </c>
    </row>
    <row r="18362">
      <c r="A18362" s="95">
        <v>13496</v>
      </c>
      <c r="B18362" s="93" t="s">
        <v>2078</v>
      </c>
      <c r="C18362" s="93" t="s">
        <v>1470</v>
      </c>
      <c r="D18362" s="95">
        <v>1665</v>
      </c>
      <c r="F18362" s="95">
        <v>374865</v>
      </c>
      <c r="G18362" s="95">
        <v>0</v>
      </c>
      <c r="H18362" s="93" t="s">
        <v>8976</v>
      </c>
      <c r="I18362" s="93" t="s">
        <v>23894</v>
      </c>
      <c r="J18362" s="93" t="s">
        <v>20998</v>
      </c>
      <c r="K18362" s="93" t="s">
        <v>3359</v>
      </c>
      <c r="L18362" s="14">
        <f>AND(vyberHrace&lt;&gt;"",ISNUMBER(SEARCH(vyberHrace,$B18362)))</f>
      </c>
      <c r="M18362" s="14">
        <f>AND($I18362=MID(kododd,1,2),$J18362=MID(kododd,3,3))</f>
      </c>
    </row>
    <row r="18363">
      <c r="A18363" s="95">
        <v>55153</v>
      </c>
      <c r="B18363" s="93" t="s">
        <v>24129</v>
      </c>
      <c r="C18363" s="93" t="s">
        <v>1402</v>
      </c>
      <c r="D18363" s="95">
        <v>1241</v>
      </c>
      <c r="F18363" s="95">
        <v>23753420</v>
      </c>
      <c r="G18363" s="95">
        <v>0</v>
      </c>
      <c r="H18363" s="93" t="s">
        <v>8976</v>
      </c>
      <c r="I18363" s="93" t="s">
        <v>23894</v>
      </c>
      <c r="J18363" s="93" t="s">
        <v>20843</v>
      </c>
      <c r="K18363" s="93" t="s">
        <v>21372</v>
      </c>
      <c r="L18363" s="14">
        <f>AND(vyberHrace&lt;&gt;"",ISNUMBER(SEARCH(vyberHrace,$B18363)))</f>
      </c>
      <c r="M18363" s="14">
        <f>AND($I18363=MID(kododd,1,2),$J18363=MID(kododd,3,3))</f>
      </c>
    </row>
    <row r="18364">
      <c r="A18364" s="95">
        <v>26376</v>
      </c>
      <c r="B18364" s="93" t="s">
        <v>4628</v>
      </c>
      <c r="C18364" s="93" t="s">
        <v>1454</v>
      </c>
      <c r="G18364" s="95">
        <v>0</v>
      </c>
      <c r="H18364" s="93" t="s">
        <v>8976</v>
      </c>
      <c r="I18364" s="93" t="s">
        <v>23894</v>
      </c>
      <c r="J18364" s="93" t="s">
        <v>20883</v>
      </c>
      <c r="K18364" s="93" t="s">
        <v>9085</v>
      </c>
      <c r="L18364" s="14">
        <f>AND(vyberHrace&lt;&gt;"",ISNUMBER(SEARCH(vyberHrace,$B18364)))</f>
      </c>
      <c r="M18364" s="14">
        <f>AND($I18364=MID(kododd,1,2),$J18364=MID(kododd,3,3))</f>
      </c>
    </row>
    <row r="18365">
      <c r="A18365" s="95">
        <v>49878</v>
      </c>
      <c r="B18365" s="93" t="s">
        <v>1923</v>
      </c>
      <c r="C18365" s="93" t="s">
        <v>1416</v>
      </c>
      <c r="F18365" s="95">
        <v>23737450</v>
      </c>
      <c r="G18365" s="95">
        <v>250</v>
      </c>
      <c r="H18365" s="93" t="s">
        <v>8976</v>
      </c>
      <c r="I18365" s="93" t="s">
        <v>23894</v>
      </c>
      <c r="J18365" s="93" t="s">
        <v>20887</v>
      </c>
      <c r="K18365" s="93" t="s">
        <v>5067</v>
      </c>
      <c r="L18365" s="14">
        <f>AND(vyberHrace&lt;&gt;"",ISNUMBER(SEARCH(vyberHrace,$B18365)))</f>
      </c>
      <c r="M18365" s="14">
        <f>AND($I18365=MID(kododd,1,2),$J18365=MID(kododd,3,3))</f>
      </c>
    </row>
    <row r="18366">
      <c r="A18366" s="95">
        <v>44148</v>
      </c>
      <c r="B18366" s="93" t="s">
        <v>1925</v>
      </c>
      <c r="C18366" s="93" t="s">
        <v>1451</v>
      </c>
      <c r="D18366" s="95">
        <v>1268</v>
      </c>
      <c r="G18366" s="95">
        <v>250</v>
      </c>
      <c r="H18366" s="93" t="s">
        <v>8976</v>
      </c>
      <c r="I18366" s="93" t="s">
        <v>23894</v>
      </c>
      <c r="J18366" s="93" t="s">
        <v>20918</v>
      </c>
      <c r="K18366" s="93" t="s">
        <v>6768</v>
      </c>
      <c r="L18366" s="14">
        <f>AND(vyberHrace&lt;&gt;"",ISNUMBER(SEARCH(vyberHrace,$B18366)))</f>
      </c>
      <c r="M18366" s="14">
        <f>AND($I18366=MID(kododd,1,2),$J18366=MID(kododd,3,3))</f>
      </c>
    </row>
    <row r="18367">
      <c r="A18367" s="95">
        <v>47286</v>
      </c>
      <c r="B18367" s="93" t="s">
        <v>1933</v>
      </c>
      <c r="C18367" s="93" t="s">
        <v>1410</v>
      </c>
      <c r="G18367" s="95">
        <v>0</v>
      </c>
      <c r="H18367" s="93" t="s">
        <v>8976</v>
      </c>
      <c r="I18367" s="93" t="s">
        <v>23894</v>
      </c>
      <c r="J18367" s="93" t="s">
        <v>20941</v>
      </c>
      <c r="K18367" s="93" t="s">
        <v>9073</v>
      </c>
      <c r="L18367" s="14">
        <f>AND(vyberHrace&lt;&gt;"",ISNUMBER(SEARCH(vyberHrace,$B18367)))</f>
      </c>
      <c r="M18367" s="14">
        <f>AND($I18367=MID(kododd,1,2),$J18367=MID(kododd,3,3))</f>
      </c>
    </row>
    <row r="18368">
      <c r="A18368" s="95">
        <v>47277</v>
      </c>
      <c r="B18368" s="93" t="s">
        <v>1934</v>
      </c>
      <c r="C18368" s="93" t="s">
        <v>1408</v>
      </c>
      <c r="G18368" s="95">
        <v>0</v>
      </c>
      <c r="H18368" s="93" t="s">
        <v>8976</v>
      </c>
      <c r="I18368" s="93" t="s">
        <v>23894</v>
      </c>
      <c r="J18368" s="93" t="s">
        <v>20941</v>
      </c>
      <c r="K18368" s="93" t="s">
        <v>9073</v>
      </c>
      <c r="L18368" s="14">
        <f>AND(vyberHrace&lt;&gt;"",ISNUMBER(SEARCH(vyberHrace,$B18368)))</f>
      </c>
      <c r="M18368" s="14">
        <f>AND($I18368=MID(kododd,1,2),$J18368=MID(kododd,3,3))</f>
      </c>
    </row>
    <row r="18369">
      <c r="A18369" s="95">
        <v>5403</v>
      </c>
      <c r="B18369" s="93" t="s">
        <v>1947</v>
      </c>
      <c r="C18369" s="93" t="s">
        <v>1462</v>
      </c>
      <c r="D18369" s="95">
        <v>1579</v>
      </c>
      <c r="G18369" s="95">
        <v>250</v>
      </c>
      <c r="H18369" s="93" t="s">
        <v>8976</v>
      </c>
      <c r="I18369" s="93" t="s">
        <v>23894</v>
      </c>
      <c r="J18369" s="93" t="s">
        <v>21027</v>
      </c>
      <c r="K18369" s="93" t="s">
        <v>1948</v>
      </c>
      <c r="L18369" s="14">
        <f>AND(vyberHrace&lt;&gt;"",ISNUMBER(SEARCH(vyberHrace,$B18369)))</f>
      </c>
      <c r="M18369" s="14">
        <f>AND($I18369=MID(kododd,1,2),$J18369=MID(kododd,3,3))</f>
      </c>
    </row>
    <row r="18370">
      <c r="A18370" s="95">
        <v>56187</v>
      </c>
      <c r="B18370" s="93" t="s">
        <v>22923</v>
      </c>
      <c r="C18370" s="93" t="s">
        <v>1411</v>
      </c>
      <c r="G18370" s="95">
        <v>0</v>
      </c>
      <c r="H18370" s="93" t="s">
        <v>8976</v>
      </c>
      <c r="I18370" s="93" t="s">
        <v>23894</v>
      </c>
      <c r="J18370" s="93" t="s">
        <v>20941</v>
      </c>
      <c r="K18370" s="93" t="s">
        <v>9073</v>
      </c>
      <c r="L18370" s="14">
        <f>AND(vyberHrace&lt;&gt;"",ISNUMBER(SEARCH(vyberHrace,$B18370)))</f>
      </c>
      <c r="M18370" s="14">
        <f>AND($I18370=MID(kododd,1,2),$J18370=MID(kododd,3,3))</f>
      </c>
    </row>
    <row r="18371">
      <c r="A18371" s="95">
        <v>63930</v>
      </c>
      <c r="B18371" s="93" t="s">
        <v>30119</v>
      </c>
      <c r="C18371" s="93" t="s">
        <v>1487</v>
      </c>
      <c r="D18371" s="95">
        <v>80387</v>
      </c>
      <c r="E18371" s="95">
        <v>80387</v>
      </c>
      <c r="G18371" s="95">
        <v>250</v>
      </c>
      <c r="H18371" s="93" t="s">
        <v>8976</v>
      </c>
      <c r="I18371" s="93" t="s">
        <v>23894</v>
      </c>
      <c r="J18371" s="93" t="s">
        <v>20873</v>
      </c>
      <c r="K18371" s="93" t="s">
        <v>2418</v>
      </c>
      <c r="L18371" s="14">
        <f>AND(vyberHrace&lt;&gt;"",ISNUMBER(SEARCH(vyberHrace,$B18371)))</f>
      </c>
      <c r="M18371" s="14">
        <f>AND($I18371=MID(kododd,1,2),$J18371=MID(kododd,3,3))</f>
      </c>
    </row>
    <row r="18372">
      <c r="A18372" s="95">
        <v>50130</v>
      </c>
      <c r="B18372" s="93" t="s">
        <v>3456</v>
      </c>
      <c r="C18372" s="93" t="s">
        <v>1453</v>
      </c>
      <c r="D18372" s="95">
        <v>1575</v>
      </c>
      <c r="E18372" s="95">
        <v>1706</v>
      </c>
      <c r="F18372" s="95">
        <v>23734760</v>
      </c>
      <c r="G18372" s="95">
        <v>250</v>
      </c>
      <c r="H18372" s="93" t="s">
        <v>8976</v>
      </c>
      <c r="I18372" s="93" t="s">
        <v>23894</v>
      </c>
      <c r="J18372" s="93" t="s">
        <v>20873</v>
      </c>
      <c r="K18372" s="93" t="s">
        <v>2418</v>
      </c>
      <c r="L18372" s="14">
        <f>AND(vyberHrace&lt;&gt;"",ISNUMBER(SEARCH(vyberHrace,$B18372)))</f>
      </c>
      <c r="M18372" s="14">
        <f>AND($I18372=MID(kododd,1,2),$J18372=MID(kododd,3,3))</f>
      </c>
    </row>
    <row r="18373">
      <c r="A18373" s="95">
        <v>36417</v>
      </c>
      <c r="B18373" s="93" t="s">
        <v>1981</v>
      </c>
      <c r="C18373" s="93" t="s">
        <v>1409</v>
      </c>
      <c r="D18373" s="95">
        <v>1452</v>
      </c>
      <c r="E18373" s="95">
        <v>1638</v>
      </c>
      <c r="F18373" s="95">
        <v>386596</v>
      </c>
      <c r="G18373" s="95">
        <v>250</v>
      </c>
      <c r="H18373" s="93" t="s">
        <v>8976</v>
      </c>
      <c r="I18373" s="93" t="s">
        <v>23894</v>
      </c>
      <c r="J18373" s="93" t="s">
        <v>20904</v>
      </c>
      <c r="K18373" s="93" t="s">
        <v>11261</v>
      </c>
      <c r="L18373" s="14">
        <f>AND(vyberHrace&lt;&gt;"",ISNUMBER(SEARCH(vyberHrace,$B18373)))</f>
      </c>
      <c r="M18373" s="14">
        <f>AND($I18373=MID(kododd,1,2),$J18373=MID(kododd,3,3))</f>
      </c>
    </row>
    <row r="18374">
      <c r="A18374" s="95">
        <v>7484</v>
      </c>
      <c r="B18374" s="93" t="s">
        <v>1984</v>
      </c>
      <c r="C18374" s="93" t="s">
        <v>1447</v>
      </c>
      <c r="D18374" s="95">
        <v>1731</v>
      </c>
      <c r="E18374" s="95">
        <v>1930</v>
      </c>
      <c r="F18374" s="95">
        <v>347418</v>
      </c>
      <c r="G18374" s="95">
        <v>250</v>
      </c>
      <c r="H18374" s="93" t="s">
        <v>8976</v>
      </c>
      <c r="I18374" s="93" t="s">
        <v>23894</v>
      </c>
      <c r="J18374" s="93" t="s">
        <v>20844</v>
      </c>
      <c r="K18374" s="93" t="s">
        <v>8029</v>
      </c>
      <c r="L18374" s="14">
        <f>AND(vyberHrace&lt;&gt;"",ISNUMBER(SEARCH(vyberHrace,$B18374)))</f>
      </c>
      <c r="M18374" s="14">
        <f>AND($I18374=MID(kododd,1,2),$J18374=MID(kododd,3,3))</f>
      </c>
    </row>
    <row r="18375">
      <c r="A18375" s="95">
        <v>6108</v>
      </c>
      <c r="B18375" s="93" t="s">
        <v>1986</v>
      </c>
      <c r="C18375" s="93" t="s">
        <v>1449</v>
      </c>
      <c r="D18375" s="95">
        <v>1914</v>
      </c>
      <c r="E18375" s="95">
        <v>2053</v>
      </c>
      <c r="F18375" s="95">
        <v>320943</v>
      </c>
      <c r="G18375" s="95">
        <v>250</v>
      </c>
      <c r="H18375" s="93" t="s">
        <v>8976</v>
      </c>
      <c r="I18375" s="93" t="s">
        <v>23894</v>
      </c>
      <c r="J18375" s="93" t="s">
        <v>20910</v>
      </c>
      <c r="K18375" s="93" t="s">
        <v>4915</v>
      </c>
      <c r="L18375" s="14">
        <f>AND(vyberHrace&lt;&gt;"",ISNUMBER(SEARCH(vyberHrace,$B18375)))</f>
      </c>
      <c r="M18375" s="14">
        <f>AND($I18375=MID(kododd,1,2),$J18375=MID(kododd,3,3))</f>
      </c>
    </row>
    <row r="18376">
      <c r="A18376" s="95">
        <v>26537</v>
      </c>
      <c r="B18376" s="93" t="s">
        <v>1991</v>
      </c>
      <c r="C18376" s="93" t="s">
        <v>1431</v>
      </c>
      <c r="D18376" s="95">
        <v>1597</v>
      </c>
      <c r="F18376" s="95">
        <v>23745223</v>
      </c>
      <c r="G18376" s="95">
        <v>250</v>
      </c>
      <c r="H18376" s="93" t="s">
        <v>8976</v>
      </c>
      <c r="I18376" s="93" t="s">
        <v>23894</v>
      </c>
      <c r="J18376" s="93" t="s">
        <v>20910</v>
      </c>
      <c r="K18376" s="93" t="s">
        <v>4915</v>
      </c>
      <c r="L18376" s="14">
        <f>AND(vyberHrace&lt;&gt;"",ISNUMBER(SEARCH(vyberHrace,$B18376)))</f>
      </c>
      <c r="M18376" s="14">
        <f>AND($I18376=MID(kododd,1,2),$J18376=MID(kododd,3,3))</f>
      </c>
    </row>
    <row r="18377">
      <c r="A18377" s="95">
        <v>63794</v>
      </c>
      <c r="B18377" s="93" t="s">
        <v>30018</v>
      </c>
      <c r="C18377" s="93" t="s">
        <v>1450</v>
      </c>
      <c r="G18377" s="95">
        <v>250</v>
      </c>
      <c r="H18377" s="93" t="s">
        <v>8976</v>
      </c>
      <c r="I18377" s="93" t="s">
        <v>23894</v>
      </c>
      <c r="J18377" s="93" t="s">
        <v>20843</v>
      </c>
      <c r="K18377" s="93" t="s">
        <v>21372</v>
      </c>
      <c r="L18377" s="14">
        <f>AND(vyberHrace&lt;&gt;"",ISNUMBER(SEARCH(vyberHrace,$B18377)))</f>
      </c>
      <c r="M18377" s="14">
        <f>AND($I18377=MID(kododd,1,2),$J18377=MID(kododd,3,3))</f>
      </c>
    </row>
    <row r="18378">
      <c r="A18378" s="95">
        <v>38738</v>
      </c>
      <c r="B18378" s="93" t="s">
        <v>2007</v>
      </c>
      <c r="C18378" s="93" t="s">
        <v>1409</v>
      </c>
      <c r="D18378" s="95">
        <v>1278</v>
      </c>
      <c r="G18378" s="95">
        <v>0</v>
      </c>
      <c r="H18378" s="93" t="s">
        <v>8976</v>
      </c>
      <c r="I18378" s="93" t="s">
        <v>23894</v>
      </c>
      <c r="J18378" s="93" t="s">
        <v>20871</v>
      </c>
      <c r="K18378" s="93" t="s">
        <v>6773</v>
      </c>
      <c r="L18378" s="14">
        <f>AND(vyberHrace&lt;&gt;"",ISNUMBER(SEARCH(vyberHrace,$B18378)))</f>
      </c>
      <c r="M18378" s="14">
        <f>AND($I18378=MID(kododd,1,2),$J18378=MID(kododd,3,3))</f>
      </c>
    </row>
    <row r="18379">
      <c r="A18379" s="95">
        <v>48018</v>
      </c>
      <c r="B18379" s="93" t="s">
        <v>2010</v>
      </c>
      <c r="C18379" s="93" t="s">
        <v>1404</v>
      </c>
      <c r="G18379" s="95">
        <v>0</v>
      </c>
      <c r="H18379" s="93" t="s">
        <v>8976</v>
      </c>
      <c r="I18379" s="93" t="s">
        <v>23894</v>
      </c>
      <c r="J18379" s="93" t="s">
        <v>21009</v>
      </c>
      <c r="K18379" s="93" t="s">
        <v>5929</v>
      </c>
      <c r="L18379" s="14">
        <f>AND(vyberHrace&lt;&gt;"",ISNUMBER(SEARCH(vyberHrace,$B18379)))</f>
      </c>
      <c r="M18379" s="14">
        <f>AND($I18379=MID(kododd,1,2),$J18379=MID(kododd,3,3))</f>
      </c>
    </row>
    <row r="18380">
      <c r="A18380" s="95">
        <v>48631</v>
      </c>
      <c r="B18380" s="93" t="s">
        <v>16419</v>
      </c>
      <c r="C18380" s="93" t="s">
        <v>3255</v>
      </c>
      <c r="D18380" s="95">
        <v>2205</v>
      </c>
      <c r="E18380" s="95">
        <v>2230</v>
      </c>
      <c r="F18380" s="95">
        <v>23725001</v>
      </c>
      <c r="G18380" s="95">
        <v>250</v>
      </c>
      <c r="H18380" s="93" t="s">
        <v>8976</v>
      </c>
      <c r="I18380" s="93" t="s">
        <v>23894</v>
      </c>
      <c r="J18380" s="93" t="s">
        <v>20883</v>
      </c>
      <c r="K18380" s="93" t="s">
        <v>9085</v>
      </c>
      <c r="L18380" s="14">
        <f>AND(vyberHrace&lt;&gt;"",ISNUMBER(SEARCH(vyberHrace,$B18380)))</f>
      </c>
      <c r="M18380" s="14">
        <f>AND($I18380=MID(kododd,1,2),$J18380=MID(kododd,3,3))</f>
      </c>
    </row>
    <row r="18381">
      <c r="A18381" s="95">
        <v>39082</v>
      </c>
      <c r="B18381" s="93" t="s">
        <v>456</v>
      </c>
      <c r="C18381" s="93" t="s">
        <v>1469</v>
      </c>
      <c r="G18381" s="95">
        <v>0</v>
      </c>
      <c r="H18381" s="93" t="s">
        <v>8976</v>
      </c>
      <c r="I18381" s="93" t="s">
        <v>23894</v>
      </c>
      <c r="J18381" s="93" t="s">
        <v>3580</v>
      </c>
      <c r="K18381" s="93" t="s">
        <v>5092</v>
      </c>
      <c r="L18381" s="14">
        <f>AND(vyberHrace&lt;&gt;"",ISNUMBER(SEARCH(vyberHrace,$B18381)))</f>
      </c>
      <c r="M18381" s="14">
        <f>AND($I18381=MID(kododd,1,2),$J18381=MID(kododd,3,3))</f>
      </c>
    </row>
    <row r="18382">
      <c r="A18382" s="95">
        <v>61247</v>
      </c>
      <c r="B18382" s="93" t="s">
        <v>27472</v>
      </c>
      <c r="C18382" s="93" t="s">
        <v>1487</v>
      </c>
      <c r="D18382" s="95">
        <v>1289</v>
      </c>
      <c r="E18382" s="95">
        <v>1581</v>
      </c>
      <c r="F18382" s="95">
        <v>23790784</v>
      </c>
      <c r="G18382" s="95">
        <v>250</v>
      </c>
      <c r="H18382" s="93" t="s">
        <v>8976</v>
      </c>
      <c r="I18382" s="93" t="s">
        <v>23894</v>
      </c>
      <c r="J18382" s="93" t="s">
        <v>20861</v>
      </c>
      <c r="K18382" s="93" t="s">
        <v>6758</v>
      </c>
      <c r="L18382" s="14">
        <f>AND(vyberHrace&lt;&gt;"",ISNUMBER(SEARCH(vyberHrace,$B18382)))</f>
      </c>
      <c r="M18382" s="14">
        <f>AND($I18382=MID(kododd,1,2),$J18382=MID(kododd,3,3))</f>
      </c>
    </row>
    <row r="18383">
      <c r="A18383" s="95">
        <v>62381</v>
      </c>
      <c r="B18383" s="93" t="s">
        <v>28550</v>
      </c>
      <c r="C18383" s="93" t="s">
        <v>1404</v>
      </c>
      <c r="G18383" s="95">
        <v>250</v>
      </c>
      <c r="H18383" s="93" t="s">
        <v>8976</v>
      </c>
      <c r="I18383" s="93" t="s">
        <v>23894</v>
      </c>
      <c r="J18383" s="93" t="s">
        <v>20861</v>
      </c>
      <c r="K18383" s="93" t="s">
        <v>6758</v>
      </c>
      <c r="L18383" s="14">
        <f>AND(vyberHrace&lt;&gt;"",ISNUMBER(SEARCH(vyberHrace,$B18383)))</f>
      </c>
      <c r="M18383" s="14">
        <f>AND($I18383=MID(kododd,1,2),$J18383=MID(kododd,3,3))</f>
      </c>
    </row>
    <row r="18384">
      <c r="A18384" s="95">
        <v>61246</v>
      </c>
      <c r="B18384" s="93" t="s">
        <v>27471</v>
      </c>
      <c r="C18384" s="93" t="s">
        <v>1424</v>
      </c>
      <c r="D18384" s="95">
        <v>1463</v>
      </c>
      <c r="E18384" s="95">
        <v>1587</v>
      </c>
      <c r="F18384" s="95">
        <v>23790792</v>
      </c>
      <c r="G18384" s="95">
        <v>250</v>
      </c>
      <c r="H18384" s="93" t="s">
        <v>8976</v>
      </c>
      <c r="I18384" s="93" t="s">
        <v>23894</v>
      </c>
      <c r="J18384" s="93" t="s">
        <v>20861</v>
      </c>
      <c r="K18384" s="93" t="s">
        <v>6758</v>
      </c>
      <c r="L18384" s="14">
        <f>AND(vyberHrace&lt;&gt;"",ISNUMBER(SEARCH(vyberHrace,$B18384)))</f>
      </c>
      <c r="M18384" s="14">
        <f>AND($I18384=MID(kododd,1,2),$J18384=MID(kododd,3,3))</f>
      </c>
    </row>
    <row r="18385">
      <c r="A18385" s="95">
        <v>61245</v>
      </c>
      <c r="B18385" s="93" t="s">
        <v>29457</v>
      </c>
      <c r="C18385" s="93" t="s">
        <v>1487</v>
      </c>
      <c r="F18385" s="95">
        <v>571003827</v>
      </c>
      <c r="G18385" s="95">
        <v>250</v>
      </c>
      <c r="H18385" s="93" t="s">
        <v>8976</v>
      </c>
      <c r="I18385" s="93" t="s">
        <v>23894</v>
      </c>
      <c r="J18385" s="93" t="s">
        <v>20861</v>
      </c>
      <c r="K18385" s="93" t="s">
        <v>6758</v>
      </c>
      <c r="L18385" s="14">
        <f>AND(vyberHrace&lt;&gt;"",ISNUMBER(SEARCH(vyberHrace,$B18385)))</f>
      </c>
      <c r="M18385" s="14">
        <f>AND($I18385=MID(kododd,1,2),$J18385=MID(kododd,3,3))</f>
      </c>
    </row>
    <row r="18386">
      <c r="A18386" s="95">
        <v>60817</v>
      </c>
      <c r="B18386" s="93" t="s">
        <v>27208</v>
      </c>
      <c r="C18386" s="93" t="s">
        <v>1487</v>
      </c>
      <c r="G18386" s="95">
        <v>250</v>
      </c>
      <c r="H18386" s="93" t="s">
        <v>8976</v>
      </c>
      <c r="I18386" s="93" t="s">
        <v>23894</v>
      </c>
      <c r="J18386" s="93" t="s">
        <v>20910</v>
      </c>
      <c r="K18386" s="93" t="s">
        <v>4915</v>
      </c>
      <c r="L18386" s="14">
        <f>AND(vyberHrace&lt;&gt;"",ISNUMBER(SEARCH(vyberHrace,$B18386)))</f>
      </c>
      <c r="M18386" s="14">
        <f>AND($I18386=MID(kododd,1,2),$J18386=MID(kododd,3,3))</f>
      </c>
    </row>
    <row r="18387">
      <c r="A18387" s="95">
        <v>49504</v>
      </c>
      <c r="B18387" s="93" t="s">
        <v>6943</v>
      </c>
      <c r="C18387" s="93" t="s">
        <v>1406</v>
      </c>
      <c r="F18387" s="95">
        <v>23727284</v>
      </c>
      <c r="G18387" s="95">
        <v>0</v>
      </c>
      <c r="H18387" s="93" t="s">
        <v>8976</v>
      </c>
      <c r="I18387" s="93" t="s">
        <v>23894</v>
      </c>
      <c r="J18387" s="93" t="s">
        <v>20885</v>
      </c>
      <c r="K18387" s="93" t="s">
        <v>6879</v>
      </c>
      <c r="L18387" s="14">
        <f>AND(vyberHrace&lt;&gt;"",ISNUMBER(SEARCH(vyberHrace,$B18387)))</f>
      </c>
      <c r="M18387" s="14">
        <f>AND($I18387=MID(kododd,1,2),$J18387=MID(kododd,3,3))</f>
      </c>
    </row>
    <row r="18388">
      <c r="A18388" s="95">
        <v>35684</v>
      </c>
      <c r="B18388" s="93" t="s">
        <v>7120</v>
      </c>
      <c r="C18388" s="93" t="s">
        <v>1409</v>
      </c>
      <c r="D18388" s="95">
        <v>1132</v>
      </c>
      <c r="E18388" s="95">
        <v>1483</v>
      </c>
      <c r="F18388" s="95">
        <v>23780223</v>
      </c>
      <c r="G18388" s="95">
        <v>0</v>
      </c>
      <c r="H18388" s="93" t="s">
        <v>8976</v>
      </c>
      <c r="I18388" s="93" t="s">
        <v>23894</v>
      </c>
      <c r="J18388" s="93" t="s">
        <v>20940</v>
      </c>
      <c r="K18388" s="93" t="s">
        <v>6882</v>
      </c>
      <c r="L18388" s="14">
        <f>AND(vyberHrace&lt;&gt;"",ISNUMBER(SEARCH(vyberHrace,$B18388)))</f>
      </c>
      <c r="M18388" s="14">
        <f>AND($I18388=MID(kododd,1,2),$J18388=MID(kododd,3,3))</f>
      </c>
    </row>
    <row r="18389">
      <c r="A18389" s="95">
        <v>42705</v>
      </c>
      <c r="B18389" s="93" t="s">
        <v>7126</v>
      </c>
      <c r="C18389" s="93" t="s">
        <v>1399</v>
      </c>
      <c r="D18389" s="95">
        <v>1316</v>
      </c>
      <c r="E18389" s="95">
        <v>1501</v>
      </c>
      <c r="F18389" s="95">
        <v>390666</v>
      </c>
      <c r="G18389" s="95">
        <v>250</v>
      </c>
      <c r="H18389" s="93" t="s">
        <v>8976</v>
      </c>
      <c r="I18389" s="93" t="s">
        <v>23894</v>
      </c>
      <c r="J18389" s="93" t="s">
        <v>20885</v>
      </c>
      <c r="K18389" s="93" t="s">
        <v>6879</v>
      </c>
      <c r="L18389" s="14">
        <f>AND(vyberHrace&lt;&gt;"",ISNUMBER(SEARCH(vyberHrace,$B18389)))</f>
      </c>
      <c r="M18389" s="14">
        <f>AND($I18389=MID(kododd,1,2),$J18389=MID(kododd,3,3))</f>
      </c>
    </row>
    <row r="18390">
      <c r="A18390" s="95">
        <v>59847</v>
      </c>
      <c r="B18390" s="93" t="s">
        <v>26348</v>
      </c>
      <c r="C18390" s="93" t="s">
        <v>1412</v>
      </c>
      <c r="G18390" s="95">
        <v>250</v>
      </c>
      <c r="H18390" s="93" t="s">
        <v>8976</v>
      </c>
      <c r="I18390" s="93" t="s">
        <v>23894</v>
      </c>
      <c r="J18390" s="93" t="s">
        <v>20871</v>
      </c>
      <c r="K18390" s="93" t="s">
        <v>6773</v>
      </c>
      <c r="L18390" s="14">
        <f>AND(vyberHrace&lt;&gt;"",ISNUMBER(SEARCH(vyberHrace,$B18390)))</f>
      </c>
      <c r="M18390" s="14">
        <f>AND($I18390=MID(kododd,1,2),$J18390=MID(kododd,3,3))</f>
      </c>
    </row>
    <row r="18391">
      <c r="A18391" s="95">
        <v>27975</v>
      </c>
      <c r="B18391" s="93" t="s">
        <v>7137</v>
      </c>
      <c r="C18391" s="93" t="s">
        <v>1421</v>
      </c>
      <c r="D18391" s="95">
        <v>2128</v>
      </c>
      <c r="E18391" s="95">
        <v>2119</v>
      </c>
      <c r="F18391" s="95">
        <v>333913</v>
      </c>
      <c r="G18391" s="95">
        <v>250</v>
      </c>
      <c r="H18391" s="93" t="s">
        <v>8976</v>
      </c>
      <c r="I18391" s="93" t="s">
        <v>23894</v>
      </c>
      <c r="J18391" s="93" t="s">
        <v>20940</v>
      </c>
      <c r="K18391" s="93" t="s">
        <v>6882</v>
      </c>
      <c r="L18391" s="14">
        <f>AND(vyberHrace&lt;&gt;"",ISNUMBER(SEARCH(vyberHrace,$B18391)))</f>
      </c>
      <c r="M18391" s="14">
        <f>AND($I18391=MID(kododd,1,2),$J18391=MID(kododd,3,3))</f>
      </c>
    </row>
    <row r="18392">
      <c r="A18392" s="95">
        <v>47994</v>
      </c>
      <c r="B18392" s="93" t="s">
        <v>7138</v>
      </c>
      <c r="C18392" s="93" t="s">
        <v>1416</v>
      </c>
      <c r="G18392" s="95">
        <v>250</v>
      </c>
      <c r="H18392" s="93" t="s">
        <v>8976</v>
      </c>
      <c r="I18392" s="93" t="s">
        <v>23894</v>
      </c>
      <c r="J18392" s="93" t="s">
        <v>20885</v>
      </c>
      <c r="K18392" s="93" t="s">
        <v>6879</v>
      </c>
      <c r="L18392" s="14">
        <f>AND(vyberHrace&lt;&gt;"",ISNUMBER(SEARCH(vyberHrace,$B18392)))</f>
      </c>
      <c r="M18392" s="14">
        <f>AND($I18392=MID(kododd,1,2),$J18392=MID(kododd,3,3))</f>
      </c>
    </row>
    <row r="18393">
      <c r="A18393" s="95">
        <v>58043</v>
      </c>
      <c r="B18393" s="93" t="s">
        <v>24577</v>
      </c>
      <c r="C18393" s="93" t="s">
        <v>1486</v>
      </c>
      <c r="G18393" s="95">
        <v>0</v>
      </c>
      <c r="H18393" s="93" t="s">
        <v>8976</v>
      </c>
      <c r="I18393" s="93" t="s">
        <v>23894</v>
      </c>
      <c r="J18393" s="93" t="s">
        <v>20998</v>
      </c>
      <c r="K18393" s="93" t="s">
        <v>3359</v>
      </c>
      <c r="L18393" s="14">
        <f>AND(vyberHrace&lt;&gt;"",ISNUMBER(SEARCH(vyberHrace,$B18393)))</f>
      </c>
      <c r="M18393" s="14">
        <f>AND($I18393=MID(kododd,1,2),$J18393=MID(kododd,3,3))</f>
      </c>
    </row>
    <row r="18394">
      <c r="A18394" s="95">
        <v>43516</v>
      </c>
      <c r="B18394" s="93" t="s">
        <v>7139</v>
      </c>
      <c r="C18394" s="93" t="s">
        <v>1433</v>
      </c>
      <c r="F18394" s="95">
        <v>23706457</v>
      </c>
      <c r="G18394" s="95">
        <v>250</v>
      </c>
      <c r="H18394" s="93" t="s">
        <v>8976</v>
      </c>
      <c r="I18394" s="93" t="s">
        <v>23894</v>
      </c>
      <c r="J18394" s="93" t="s">
        <v>20940</v>
      </c>
      <c r="K18394" s="93" t="s">
        <v>6882</v>
      </c>
      <c r="L18394" s="14">
        <f>AND(vyberHrace&lt;&gt;"",ISNUMBER(SEARCH(vyberHrace,$B18394)))</f>
      </c>
      <c r="M18394" s="14">
        <f>AND($I18394=MID(kododd,1,2),$J18394=MID(kododd,3,3))</f>
      </c>
    </row>
    <row r="18395">
      <c r="A18395" s="95">
        <v>5142</v>
      </c>
      <c r="B18395" s="93" t="s">
        <v>2413</v>
      </c>
      <c r="C18395" s="93" t="s">
        <v>1428</v>
      </c>
      <c r="D18395" s="95">
        <v>1816</v>
      </c>
      <c r="G18395" s="95">
        <v>0</v>
      </c>
      <c r="H18395" s="93" t="s">
        <v>8976</v>
      </c>
      <c r="I18395" s="93" t="s">
        <v>23894</v>
      </c>
      <c r="J18395" s="93" t="s">
        <v>20871</v>
      </c>
      <c r="K18395" s="93" t="s">
        <v>6773</v>
      </c>
      <c r="L18395" s="14">
        <f>AND(vyberHrace&lt;&gt;"",ISNUMBER(SEARCH(vyberHrace,$B18395)))</f>
      </c>
      <c r="M18395" s="14">
        <f>AND($I18395=MID(kododd,1,2),$J18395=MID(kododd,3,3))</f>
      </c>
    </row>
    <row r="18396">
      <c r="A18396" s="95">
        <v>1423</v>
      </c>
      <c r="B18396" s="93" t="s">
        <v>5198</v>
      </c>
      <c r="C18396" s="93" t="s">
        <v>1451</v>
      </c>
      <c r="D18396" s="95">
        <v>1900</v>
      </c>
      <c r="E18396" s="95">
        <v>1938</v>
      </c>
      <c r="F18396" s="95">
        <v>314994</v>
      </c>
      <c r="G18396" s="95">
        <v>250</v>
      </c>
      <c r="H18396" s="93" t="s">
        <v>8976</v>
      </c>
      <c r="I18396" s="93" t="s">
        <v>23894</v>
      </c>
      <c r="J18396" s="93" t="s">
        <v>20880</v>
      </c>
      <c r="K18396" s="93" t="s">
        <v>6510</v>
      </c>
      <c r="L18396" s="14">
        <f>AND(vyberHrace&lt;&gt;"",ISNUMBER(SEARCH(vyberHrace,$B18396)))</f>
      </c>
      <c r="M18396" s="14">
        <f>AND($I18396=MID(kododd,1,2),$J18396=MID(kododd,3,3))</f>
      </c>
    </row>
    <row r="18397">
      <c r="A18397" s="95">
        <v>56058</v>
      </c>
      <c r="B18397" s="93" t="s">
        <v>23000</v>
      </c>
      <c r="C18397" s="93" t="s">
        <v>1411</v>
      </c>
      <c r="G18397" s="95">
        <v>250</v>
      </c>
      <c r="H18397" s="93" t="s">
        <v>8976</v>
      </c>
      <c r="I18397" s="93" t="s">
        <v>23894</v>
      </c>
      <c r="J18397" s="93" t="s">
        <v>20861</v>
      </c>
      <c r="K18397" s="93" t="s">
        <v>6758</v>
      </c>
      <c r="L18397" s="14">
        <f>AND(vyberHrace&lt;&gt;"",ISNUMBER(SEARCH(vyberHrace,$B18397)))</f>
      </c>
      <c r="M18397" s="14">
        <f>AND($I18397=MID(kododd,1,2),$J18397=MID(kododd,3,3))</f>
      </c>
    </row>
    <row r="18398">
      <c r="A18398" s="95">
        <v>50186</v>
      </c>
      <c r="B18398" s="93" t="s">
        <v>3533</v>
      </c>
      <c r="C18398" s="93" t="s">
        <v>1416</v>
      </c>
      <c r="G18398" s="95">
        <v>0</v>
      </c>
      <c r="H18398" s="93" t="s">
        <v>8976</v>
      </c>
      <c r="I18398" s="93" t="s">
        <v>23894</v>
      </c>
      <c r="J18398" s="93" t="s">
        <v>20885</v>
      </c>
      <c r="K18398" s="93" t="s">
        <v>6879</v>
      </c>
      <c r="L18398" s="14">
        <f>AND(vyberHrace&lt;&gt;"",ISNUMBER(SEARCH(vyberHrace,$B18398)))</f>
      </c>
      <c r="M18398" s="14">
        <f>AND($I18398=MID(kododd,1,2),$J18398=MID(kododd,3,3))</f>
      </c>
    </row>
    <row r="18399">
      <c r="A18399" s="95">
        <v>11683</v>
      </c>
      <c r="B18399" s="93" t="s">
        <v>536</v>
      </c>
      <c r="C18399" s="93" t="s">
        <v>1401</v>
      </c>
      <c r="D18399" s="95">
        <v>1527</v>
      </c>
      <c r="F18399" s="95">
        <v>354333</v>
      </c>
      <c r="G18399" s="95">
        <v>0</v>
      </c>
      <c r="H18399" s="93" t="s">
        <v>8976</v>
      </c>
      <c r="I18399" s="93" t="s">
        <v>23894</v>
      </c>
      <c r="J18399" s="93" t="s">
        <v>20880</v>
      </c>
      <c r="K18399" s="93" t="s">
        <v>6510</v>
      </c>
      <c r="L18399" s="14">
        <f>AND(vyberHrace&lt;&gt;"",ISNUMBER(SEARCH(vyberHrace,$B18399)))</f>
      </c>
      <c r="M18399" s="14">
        <f>AND($I18399=MID(kododd,1,2),$J18399=MID(kododd,3,3))</f>
      </c>
    </row>
    <row r="18400">
      <c r="A18400" s="95">
        <v>42368</v>
      </c>
      <c r="B18400" s="93" t="s">
        <v>4046</v>
      </c>
      <c r="C18400" s="93" t="s">
        <v>1419</v>
      </c>
      <c r="D18400" s="95">
        <v>1431</v>
      </c>
      <c r="E18400" s="95">
        <v>1572</v>
      </c>
      <c r="F18400" s="95">
        <v>23706678</v>
      </c>
      <c r="G18400" s="95">
        <v>250</v>
      </c>
      <c r="H18400" s="93" t="s">
        <v>8976</v>
      </c>
      <c r="I18400" s="93" t="s">
        <v>23894</v>
      </c>
      <c r="J18400" s="93" t="s">
        <v>20884</v>
      </c>
      <c r="K18400" s="93" t="s">
        <v>399</v>
      </c>
      <c r="L18400" s="14">
        <f>AND(vyberHrace&lt;&gt;"",ISNUMBER(SEARCH(vyberHrace,$B18400)))</f>
      </c>
      <c r="M18400" s="14">
        <f>AND($I18400=MID(kododd,1,2),$J18400=MID(kododd,3,3))</f>
      </c>
    </row>
    <row r="18401">
      <c r="A18401" s="95">
        <v>7496</v>
      </c>
      <c r="B18401" s="93" t="s">
        <v>4047</v>
      </c>
      <c r="C18401" s="93" t="s">
        <v>1426</v>
      </c>
      <c r="D18401" s="95">
        <v>1831</v>
      </c>
      <c r="E18401" s="95">
        <v>1906</v>
      </c>
      <c r="F18401" s="95">
        <v>23710969</v>
      </c>
      <c r="G18401" s="95">
        <v>250</v>
      </c>
      <c r="H18401" s="93" t="s">
        <v>8976</v>
      </c>
      <c r="I18401" s="93" t="s">
        <v>23894</v>
      </c>
      <c r="J18401" s="93" t="s">
        <v>20845</v>
      </c>
      <c r="K18401" s="93" t="s">
        <v>6864</v>
      </c>
      <c r="L18401" s="14">
        <f>AND(vyberHrace&lt;&gt;"",ISNUMBER(SEARCH(vyberHrace,$B18401)))</f>
      </c>
      <c r="M18401" s="14">
        <f>AND($I18401=MID(kododd,1,2),$J18401=MID(kododd,3,3))</f>
      </c>
    </row>
    <row r="18402">
      <c r="A18402" s="95">
        <v>32771</v>
      </c>
      <c r="B18402" s="93" t="s">
        <v>4049</v>
      </c>
      <c r="C18402" s="93" t="s">
        <v>1439</v>
      </c>
      <c r="D18402" s="95">
        <v>1391</v>
      </c>
      <c r="G18402" s="95">
        <v>0</v>
      </c>
      <c r="H18402" s="93" t="s">
        <v>8976</v>
      </c>
      <c r="I18402" s="93" t="s">
        <v>23894</v>
      </c>
      <c r="J18402" s="93" t="s">
        <v>21029</v>
      </c>
      <c r="K18402" s="93" t="s">
        <v>4050</v>
      </c>
      <c r="L18402" s="14">
        <f>AND(vyberHrace&lt;&gt;"",ISNUMBER(SEARCH(vyberHrace,$B18402)))</f>
      </c>
      <c r="M18402" s="14">
        <f>AND($I18402=MID(kododd,1,2),$J18402=MID(kododd,3,3))</f>
      </c>
    </row>
    <row r="18403">
      <c r="A18403" s="95">
        <v>57747</v>
      </c>
      <c r="B18403" s="93" t="s">
        <v>4055</v>
      </c>
      <c r="C18403" s="93" t="s">
        <v>1427</v>
      </c>
      <c r="G18403" s="95">
        <v>0</v>
      </c>
      <c r="H18403" s="93" t="s">
        <v>8976</v>
      </c>
      <c r="I18403" s="93" t="s">
        <v>23894</v>
      </c>
      <c r="J18403" s="93" t="s">
        <v>20909</v>
      </c>
      <c r="K18403" s="93" t="s">
        <v>6757</v>
      </c>
      <c r="L18403" s="14">
        <f>AND(vyberHrace&lt;&gt;"",ISNUMBER(SEARCH(vyberHrace,$B18403)))</f>
      </c>
      <c r="M18403" s="14">
        <f>AND($I18403=MID(kododd,1,2),$J18403=MID(kododd,3,3))</f>
      </c>
    </row>
    <row r="18404">
      <c r="A18404" s="95">
        <v>54773</v>
      </c>
      <c r="B18404" s="93" t="s">
        <v>1042</v>
      </c>
      <c r="C18404" s="93" t="s">
        <v>1416</v>
      </c>
      <c r="G18404" s="95">
        <v>0</v>
      </c>
      <c r="H18404" s="93" t="s">
        <v>8976</v>
      </c>
      <c r="I18404" s="93" t="s">
        <v>23894</v>
      </c>
      <c r="J18404" s="93" t="s">
        <v>20909</v>
      </c>
      <c r="K18404" s="93" t="s">
        <v>6757</v>
      </c>
      <c r="L18404" s="14">
        <f>AND(vyberHrace&lt;&gt;"",ISNUMBER(SEARCH(vyberHrace,$B18404)))</f>
      </c>
      <c r="M18404" s="14">
        <f>AND($I18404=MID(kododd,1,2),$J18404=MID(kododd,3,3))</f>
      </c>
    </row>
    <row r="18405">
      <c r="A18405" s="95">
        <v>25596</v>
      </c>
      <c r="B18405" s="93" t="s">
        <v>4061</v>
      </c>
      <c r="C18405" s="93" t="s">
        <v>1449</v>
      </c>
      <c r="D18405" s="95">
        <v>1111</v>
      </c>
      <c r="G18405" s="95">
        <v>250</v>
      </c>
      <c r="H18405" s="93" t="s">
        <v>8976</v>
      </c>
      <c r="I18405" s="93" t="s">
        <v>23894</v>
      </c>
      <c r="J18405" s="93" t="s">
        <v>20931</v>
      </c>
      <c r="K18405" s="93" t="s">
        <v>11236</v>
      </c>
      <c r="L18405" s="14">
        <f>AND(vyberHrace&lt;&gt;"",ISNUMBER(SEARCH(vyberHrace,$B18405)))</f>
      </c>
      <c r="M18405" s="14">
        <f>AND($I18405=MID(kododd,1,2),$J18405=MID(kododd,3,3))</f>
      </c>
    </row>
    <row r="18406">
      <c r="A18406" s="95">
        <v>33892</v>
      </c>
      <c r="B18406" s="93" t="s">
        <v>4061</v>
      </c>
      <c r="C18406" s="93" t="s">
        <v>1444</v>
      </c>
      <c r="G18406" s="95">
        <v>0</v>
      </c>
      <c r="H18406" s="93" t="s">
        <v>8976</v>
      </c>
      <c r="I18406" s="93" t="s">
        <v>23894</v>
      </c>
      <c r="J18406" s="93" t="s">
        <v>20931</v>
      </c>
      <c r="K18406" s="93" t="s">
        <v>11236</v>
      </c>
      <c r="L18406" s="14">
        <f>AND(vyberHrace&lt;&gt;"",ISNUMBER(SEARCH(vyberHrace,$B18406)))</f>
      </c>
      <c r="M18406" s="14">
        <f>AND($I18406=MID(kododd,1,2),$J18406=MID(kododd,3,3))</f>
      </c>
    </row>
    <row r="18407">
      <c r="A18407" s="95">
        <v>50534</v>
      </c>
      <c r="B18407" s="93" t="s">
        <v>3449</v>
      </c>
      <c r="C18407" s="93" t="s">
        <v>1416</v>
      </c>
      <c r="G18407" s="95">
        <v>250</v>
      </c>
      <c r="H18407" s="93" t="s">
        <v>8976</v>
      </c>
      <c r="I18407" s="93" t="s">
        <v>23894</v>
      </c>
      <c r="J18407" s="93" t="s">
        <v>20904</v>
      </c>
      <c r="K18407" s="93" t="s">
        <v>11261</v>
      </c>
      <c r="L18407" s="14">
        <f>AND(vyberHrace&lt;&gt;"",ISNUMBER(SEARCH(vyberHrace,$B18407)))</f>
      </c>
      <c r="M18407" s="14">
        <f>AND($I18407=MID(kododd,1,2),$J18407=MID(kododd,3,3))</f>
      </c>
    </row>
    <row r="18408">
      <c r="A18408" s="95">
        <v>63497</v>
      </c>
      <c r="B18408" s="93" t="s">
        <v>4069</v>
      </c>
      <c r="C18408" s="93" t="s">
        <v>1398</v>
      </c>
      <c r="G18408" s="95">
        <v>250</v>
      </c>
      <c r="H18408" s="93" t="s">
        <v>8976</v>
      </c>
      <c r="I18408" s="93" t="s">
        <v>23894</v>
      </c>
      <c r="J18408" s="93" t="s">
        <v>20998</v>
      </c>
      <c r="K18408" s="93" t="s">
        <v>3359</v>
      </c>
      <c r="L18408" s="14">
        <f>AND(vyberHrace&lt;&gt;"",ISNUMBER(SEARCH(vyberHrace,$B18408)))</f>
      </c>
      <c r="M18408" s="14">
        <f>AND($I18408=MID(kododd,1,2),$J18408=MID(kododd,3,3))</f>
      </c>
    </row>
    <row r="18409">
      <c r="A18409" s="95">
        <v>41991</v>
      </c>
      <c r="B18409" s="93" t="s">
        <v>4073</v>
      </c>
      <c r="C18409" s="93" t="s">
        <v>1465</v>
      </c>
      <c r="D18409" s="95">
        <v>1509</v>
      </c>
      <c r="G18409" s="95">
        <v>250</v>
      </c>
      <c r="H18409" s="93" t="s">
        <v>8976</v>
      </c>
      <c r="I18409" s="93" t="s">
        <v>23894</v>
      </c>
      <c r="J18409" s="93" t="s">
        <v>20877</v>
      </c>
      <c r="K18409" s="93" t="s">
        <v>7846</v>
      </c>
      <c r="L18409" s="14">
        <f>AND(vyberHrace&lt;&gt;"",ISNUMBER(SEARCH(vyberHrace,$B18409)))</f>
      </c>
      <c r="M18409" s="14">
        <f>AND($I18409=MID(kododd,1,2),$J18409=MID(kododd,3,3))</f>
      </c>
    </row>
    <row r="18410">
      <c r="A18410" s="95">
        <v>55133</v>
      </c>
      <c r="B18410" s="93" t="s">
        <v>982</v>
      </c>
      <c r="C18410" s="93" t="s">
        <v>1424</v>
      </c>
      <c r="F18410" s="95">
        <v>23755814</v>
      </c>
      <c r="G18410" s="95">
        <v>0</v>
      </c>
      <c r="H18410" s="93" t="s">
        <v>8976</v>
      </c>
      <c r="I18410" s="93" t="s">
        <v>23894</v>
      </c>
      <c r="J18410" s="93" t="s">
        <v>20910</v>
      </c>
      <c r="K18410" s="93" t="s">
        <v>4915</v>
      </c>
      <c r="L18410" s="14">
        <f>AND(vyberHrace&lt;&gt;"",ISNUMBER(SEARCH(vyberHrace,$B18410)))</f>
      </c>
      <c r="M18410" s="14">
        <f>AND($I18410=MID(kododd,1,2),$J18410=MID(kododd,3,3))</f>
      </c>
    </row>
    <row r="18411">
      <c r="A18411" s="95">
        <v>51777</v>
      </c>
      <c r="B18411" s="93" t="s">
        <v>3886</v>
      </c>
      <c r="C18411" s="93" t="s">
        <v>1412</v>
      </c>
      <c r="D18411" s="95">
        <v>1139</v>
      </c>
      <c r="E18411" s="95">
        <v>1523</v>
      </c>
      <c r="F18411" s="95">
        <v>23745231</v>
      </c>
      <c r="G18411" s="95">
        <v>0</v>
      </c>
      <c r="H18411" s="93" t="s">
        <v>8976</v>
      </c>
      <c r="I18411" s="93" t="s">
        <v>23894</v>
      </c>
      <c r="J18411" s="93" t="s">
        <v>20910</v>
      </c>
      <c r="K18411" s="93" t="s">
        <v>4915</v>
      </c>
      <c r="L18411" s="14">
        <f>AND(vyberHrace&lt;&gt;"",ISNUMBER(SEARCH(vyberHrace,$B18411)))</f>
      </c>
      <c r="M18411" s="14">
        <f>AND($I18411=MID(kododd,1,2),$J18411=MID(kododd,3,3))</f>
      </c>
    </row>
    <row r="18412">
      <c r="A18412" s="95">
        <v>5243</v>
      </c>
      <c r="B18412" s="93" t="s">
        <v>10089</v>
      </c>
      <c r="C18412" s="93" t="s">
        <v>1443</v>
      </c>
      <c r="D18412" s="95">
        <v>1541</v>
      </c>
      <c r="G18412" s="95">
        <v>250</v>
      </c>
      <c r="H18412" s="93" t="s">
        <v>8976</v>
      </c>
      <c r="I18412" s="93" t="s">
        <v>23894</v>
      </c>
      <c r="J18412" s="93" t="s">
        <v>20897</v>
      </c>
      <c r="K18412" s="93" t="s">
        <v>20036</v>
      </c>
      <c r="L18412" s="14">
        <f>AND(vyberHrace&lt;&gt;"",ISNUMBER(SEARCH(vyberHrace,$B18412)))</f>
      </c>
      <c r="M18412" s="14">
        <f>AND($I18412=MID(kododd,1,2),$J18412=MID(kododd,3,3))</f>
      </c>
    </row>
    <row r="18413">
      <c r="A18413" s="95">
        <v>55192</v>
      </c>
      <c r="B18413" s="93" t="s">
        <v>1051</v>
      </c>
      <c r="C18413" s="93" t="s">
        <v>1424</v>
      </c>
      <c r="G18413" s="95">
        <v>250</v>
      </c>
      <c r="H18413" s="93" t="s">
        <v>8976</v>
      </c>
      <c r="I18413" s="93" t="s">
        <v>23894</v>
      </c>
      <c r="J18413" s="93" t="s">
        <v>20877</v>
      </c>
      <c r="K18413" s="93" t="s">
        <v>7846</v>
      </c>
      <c r="L18413" s="14">
        <f>AND(vyberHrace&lt;&gt;"",ISNUMBER(SEARCH(vyberHrace,$B18413)))</f>
      </c>
      <c r="M18413" s="14">
        <f>AND($I18413=MID(kododd,1,2),$J18413=MID(kododd,3,3))</f>
      </c>
    </row>
    <row r="18414">
      <c r="A18414" s="95">
        <v>56106</v>
      </c>
      <c r="B18414" s="93" t="s">
        <v>22932</v>
      </c>
      <c r="C18414" s="93" t="s">
        <v>1450</v>
      </c>
      <c r="F18414" s="95">
        <v>23770759</v>
      </c>
      <c r="G18414" s="95">
        <v>0</v>
      </c>
      <c r="H18414" s="93" t="s">
        <v>8976</v>
      </c>
      <c r="I18414" s="93" t="s">
        <v>23894</v>
      </c>
      <c r="J18414" s="93" t="s">
        <v>20940</v>
      </c>
      <c r="K18414" s="93" t="s">
        <v>6882</v>
      </c>
      <c r="L18414" s="14">
        <f>AND(vyberHrace&lt;&gt;"",ISNUMBER(SEARCH(vyberHrace,$B18414)))</f>
      </c>
      <c r="M18414" s="14">
        <f>AND($I18414=MID(kododd,1,2),$J18414=MID(kododd,3,3))</f>
      </c>
    </row>
    <row r="18415">
      <c r="A18415" s="95">
        <v>62690</v>
      </c>
      <c r="B18415" s="93" t="s">
        <v>29458</v>
      </c>
      <c r="C18415" s="93" t="s">
        <v>1411</v>
      </c>
      <c r="G18415" s="95">
        <v>250</v>
      </c>
      <c r="H18415" s="93" t="s">
        <v>8976</v>
      </c>
      <c r="I18415" s="93" t="s">
        <v>23894</v>
      </c>
      <c r="J18415" s="93" t="s">
        <v>20884</v>
      </c>
      <c r="K18415" s="93" t="s">
        <v>399</v>
      </c>
      <c r="L18415" s="14">
        <f>AND(vyberHrace&lt;&gt;"",ISNUMBER(SEARCH(vyberHrace,$B18415)))</f>
      </c>
      <c r="M18415" s="14">
        <f>AND($I18415=MID(kododd,1,2),$J18415=MID(kododd,3,3))</f>
      </c>
    </row>
    <row r="18416">
      <c r="A18416" s="95">
        <v>62689</v>
      </c>
      <c r="B18416" s="93" t="s">
        <v>29459</v>
      </c>
      <c r="C18416" s="93" t="s">
        <v>1411</v>
      </c>
      <c r="G18416" s="95">
        <v>250</v>
      </c>
      <c r="H18416" s="93" t="s">
        <v>8976</v>
      </c>
      <c r="I18416" s="93" t="s">
        <v>23894</v>
      </c>
      <c r="J18416" s="93" t="s">
        <v>20884</v>
      </c>
      <c r="K18416" s="93" t="s">
        <v>399</v>
      </c>
      <c r="L18416" s="14">
        <f>AND(vyberHrace&lt;&gt;"",ISNUMBER(SEARCH(vyberHrace,$B18416)))</f>
      </c>
      <c r="M18416" s="14">
        <f>AND($I18416=MID(kododd,1,2),$J18416=MID(kododd,3,3))</f>
      </c>
    </row>
    <row r="18417">
      <c r="A18417" s="95">
        <v>1230</v>
      </c>
      <c r="B18417" s="93" t="s">
        <v>3347</v>
      </c>
      <c r="C18417" s="93" t="s">
        <v>1427</v>
      </c>
      <c r="D18417" s="95">
        <v>2015</v>
      </c>
      <c r="E18417" s="95">
        <v>2008</v>
      </c>
      <c r="F18417" s="95">
        <v>310786</v>
      </c>
      <c r="G18417" s="95">
        <v>250</v>
      </c>
      <c r="H18417" s="93" t="s">
        <v>8976</v>
      </c>
      <c r="I18417" s="93" t="s">
        <v>23894</v>
      </c>
      <c r="J18417" s="93" t="s">
        <v>20941</v>
      </c>
      <c r="K18417" s="93" t="s">
        <v>9073</v>
      </c>
      <c r="L18417" s="14">
        <f>AND(vyberHrace&lt;&gt;"",ISNUMBER(SEARCH(vyberHrace,$B18417)))</f>
      </c>
      <c r="M18417" s="14">
        <f>AND($I18417=MID(kododd,1,2),$J18417=MID(kododd,3,3))</f>
      </c>
    </row>
    <row r="18418">
      <c r="A18418" s="95">
        <v>57623</v>
      </c>
      <c r="B18418" s="93" t="s">
        <v>3347</v>
      </c>
      <c r="C18418" s="93" t="s">
        <v>1412</v>
      </c>
      <c r="F18418" s="95">
        <v>23780975</v>
      </c>
      <c r="G18418" s="95">
        <v>250</v>
      </c>
      <c r="H18418" s="93" t="s">
        <v>8976</v>
      </c>
      <c r="I18418" s="93" t="s">
        <v>23894</v>
      </c>
      <c r="J18418" s="93" t="s">
        <v>20910</v>
      </c>
      <c r="K18418" s="93" t="s">
        <v>4915</v>
      </c>
      <c r="L18418" s="14">
        <f>AND(vyberHrace&lt;&gt;"",ISNUMBER(SEARCH(vyberHrace,$B18418)))</f>
      </c>
      <c r="M18418" s="14">
        <f>AND($I18418=MID(kododd,1,2),$J18418=MID(kododd,3,3))</f>
      </c>
    </row>
    <row r="18419">
      <c r="A18419" s="95">
        <v>3090</v>
      </c>
      <c r="B18419" s="93" t="s">
        <v>3351</v>
      </c>
      <c r="C18419" s="93" t="s">
        <v>1474</v>
      </c>
      <c r="D18419" s="95">
        <v>1728</v>
      </c>
      <c r="E18419" s="95">
        <v>1809</v>
      </c>
      <c r="F18419" s="95">
        <v>354341</v>
      </c>
      <c r="G18419" s="95">
        <v>0</v>
      </c>
      <c r="H18419" s="93" t="s">
        <v>8976</v>
      </c>
      <c r="I18419" s="93" t="s">
        <v>23894</v>
      </c>
      <c r="J18419" s="93" t="s">
        <v>20909</v>
      </c>
      <c r="K18419" s="93" t="s">
        <v>6757</v>
      </c>
      <c r="L18419" s="14">
        <f>AND(vyberHrace&lt;&gt;"",ISNUMBER(SEARCH(vyberHrace,$B18419)))</f>
      </c>
      <c r="M18419" s="14">
        <f>AND($I18419=MID(kododd,1,2),$J18419=MID(kododd,3,3))</f>
      </c>
    </row>
    <row r="18420">
      <c r="A18420" s="95">
        <v>52262</v>
      </c>
      <c r="B18420" s="93" t="s">
        <v>3934</v>
      </c>
      <c r="C18420" s="93" t="s">
        <v>1410</v>
      </c>
      <c r="G18420" s="95">
        <v>0</v>
      </c>
      <c r="H18420" s="93" t="s">
        <v>8976</v>
      </c>
      <c r="I18420" s="93" t="s">
        <v>23894</v>
      </c>
      <c r="J18420" s="93" t="s">
        <v>20909</v>
      </c>
      <c r="K18420" s="93" t="s">
        <v>6757</v>
      </c>
      <c r="L18420" s="14">
        <f>AND(vyberHrace&lt;&gt;"",ISNUMBER(SEARCH(vyberHrace,$B18420)))</f>
      </c>
      <c r="M18420" s="14">
        <f>AND($I18420=MID(kododd,1,2),$J18420=MID(kododd,3,3))</f>
      </c>
    </row>
    <row r="18421">
      <c r="A18421" s="95">
        <v>52818</v>
      </c>
      <c r="B18421" s="93" t="s">
        <v>3892</v>
      </c>
      <c r="C18421" s="93" t="s">
        <v>1412</v>
      </c>
      <c r="G18421" s="95">
        <v>0</v>
      </c>
      <c r="H18421" s="93" t="s">
        <v>8976</v>
      </c>
      <c r="I18421" s="93" t="s">
        <v>23894</v>
      </c>
      <c r="J18421" s="93" t="s">
        <v>20885</v>
      </c>
      <c r="K18421" s="93" t="s">
        <v>6879</v>
      </c>
      <c r="L18421" s="14">
        <f>AND(vyberHrace&lt;&gt;"",ISNUMBER(SEARCH(vyberHrace,$B18421)))</f>
      </c>
      <c r="M18421" s="14">
        <f>AND($I18421=MID(kododd,1,2),$J18421=MID(kododd,3,3))</f>
      </c>
    </row>
    <row r="18422">
      <c r="A18422" s="95">
        <v>47485</v>
      </c>
      <c r="B18422" s="93" t="s">
        <v>4609</v>
      </c>
      <c r="C18422" s="93" t="s">
        <v>1416</v>
      </c>
      <c r="F18422" s="95">
        <v>23729376</v>
      </c>
      <c r="G18422" s="95">
        <v>0</v>
      </c>
      <c r="H18422" s="93" t="s">
        <v>8976</v>
      </c>
      <c r="I18422" s="93" t="s">
        <v>23894</v>
      </c>
      <c r="J18422" s="93" t="s">
        <v>20940</v>
      </c>
      <c r="K18422" s="93" t="s">
        <v>6882</v>
      </c>
      <c r="L18422" s="14">
        <f>AND(vyberHrace&lt;&gt;"",ISNUMBER(SEARCH(vyberHrace,$B18422)))</f>
      </c>
      <c r="M18422" s="14">
        <f>AND($I18422=MID(kododd,1,2),$J18422=MID(kododd,3,3))</f>
      </c>
    </row>
    <row r="18423">
      <c r="A18423" s="95">
        <v>10760</v>
      </c>
      <c r="B18423" s="93" t="s">
        <v>6461</v>
      </c>
      <c r="C18423" s="93" t="s">
        <v>1434</v>
      </c>
      <c r="D18423" s="95">
        <v>1993</v>
      </c>
      <c r="E18423" s="95">
        <v>1984</v>
      </c>
      <c r="F18423" s="95">
        <v>320013</v>
      </c>
      <c r="G18423" s="95">
        <v>250</v>
      </c>
      <c r="H18423" s="93" t="s">
        <v>8976</v>
      </c>
      <c r="I18423" s="93" t="s">
        <v>23894</v>
      </c>
      <c r="J18423" s="93" t="s">
        <v>20933</v>
      </c>
      <c r="K18423" s="93" t="s">
        <v>5585</v>
      </c>
      <c r="L18423" s="14">
        <f>AND(vyberHrace&lt;&gt;"",ISNUMBER(SEARCH(vyberHrace,$B18423)))</f>
      </c>
      <c r="M18423" s="14">
        <f>AND($I18423=MID(kododd,1,2),$J18423=MID(kododd,3,3))</f>
      </c>
    </row>
    <row r="18424">
      <c r="A18424" s="95">
        <v>60641</v>
      </c>
      <c r="B18424" s="93" t="s">
        <v>27058</v>
      </c>
      <c r="C18424" s="93" t="s">
        <v>1450</v>
      </c>
      <c r="G18424" s="95">
        <v>250</v>
      </c>
      <c r="H18424" s="93" t="s">
        <v>8976</v>
      </c>
      <c r="I18424" s="93" t="s">
        <v>23894</v>
      </c>
      <c r="J18424" s="93" t="s">
        <v>20998</v>
      </c>
      <c r="K18424" s="93" t="s">
        <v>3359</v>
      </c>
      <c r="L18424" s="14">
        <f>AND(vyberHrace&lt;&gt;"",ISNUMBER(SEARCH(vyberHrace,$B18424)))</f>
      </c>
      <c r="M18424" s="14">
        <f>AND($I18424=MID(kododd,1,2),$J18424=MID(kododd,3,3))</f>
      </c>
    </row>
    <row r="18425">
      <c r="A18425" s="95">
        <v>4482</v>
      </c>
      <c r="B18425" s="93" t="s">
        <v>13668</v>
      </c>
      <c r="C18425" s="93" t="s">
        <v>1417</v>
      </c>
      <c r="D18425" s="95">
        <v>1661</v>
      </c>
      <c r="F18425" s="95">
        <v>23743158</v>
      </c>
      <c r="G18425" s="95">
        <v>250</v>
      </c>
      <c r="H18425" s="93" t="s">
        <v>8976</v>
      </c>
      <c r="I18425" s="93" t="s">
        <v>23894</v>
      </c>
      <c r="J18425" s="93" t="s">
        <v>20883</v>
      </c>
      <c r="K18425" s="93" t="s">
        <v>9085</v>
      </c>
      <c r="L18425" s="14">
        <f>AND(vyberHrace&lt;&gt;"",ISNUMBER(SEARCH(vyberHrace,$B18425)))</f>
      </c>
      <c r="M18425" s="14">
        <f>AND($I18425=MID(kododd,1,2),$J18425=MID(kododd,3,3))</f>
      </c>
    </row>
    <row r="18426">
      <c r="A18426" s="95">
        <v>23112</v>
      </c>
      <c r="B18426" s="93" t="s">
        <v>13672</v>
      </c>
      <c r="C18426" s="93" t="s">
        <v>1437</v>
      </c>
      <c r="D18426" s="95">
        <v>1547</v>
      </c>
      <c r="F18426" s="95">
        <v>341207</v>
      </c>
      <c r="G18426" s="95">
        <v>0</v>
      </c>
      <c r="H18426" s="93" t="s">
        <v>8976</v>
      </c>
      <c r="I18426" s="93" t="s">
        <v>23894</v>
      </c>
      <c r="J18426" s="93" t="s">
        <v>20854</v>
      </c>
      <c r="K18426" s="93" t="s">
        <v>12190</v>
      </c>
      <c r="L18426" s="14">
        <f>AND(vyberHrace&lt;&gt;"",ISNUMBER(SEARCH(vyberHrace,$B18426)))</f>
      </c>
      <c r="M18426" s="14">
        <f>AND($I18426=MID(kododd,1,2),$J18426=MID(kododd,3,3))</f>
      </c>
    </row>
    <row r="18427">
      <c r="A18427" s="95">
        <v>48978</v>
      </c>
      <c r="B18427" s="93" t="s">
        <v>13677</v>
      </c>
      <c r="C18427" s="93" t="s">
        <v>1408</v>
      </c>
      <c r="D18427" s="95">
        <v>1845</v>
      </c>
      <c r="E18427" s="95">
        <v>1871</v>
      </c>
      <c r="F18427" s="95">
        <v>23726130</v>
      </c>
      <c r="G18427" s="95">
        <v>250</v>
      </c>
      <c r="H18427" s="93" t="s">
        <v>8976</v>
      </c>
      <c r="I18427" s="93" t="s">
        <v>23894</v>
      </c>
      <c r="J18427" s="93" t="s">
        <v>20933</v>
      </c>
      <c r="K18427" s="93" t="s">
        <v>5585</v>
      </c>
      <c r="L18427" s="14">
        <f>AND(vyberHrace&lt;&gt;"",ISNUMBER(SEARCH(vyberHrace,$B18427)))</f>
      </c>
      <c r="M18427" s="14">
        <f>AND($I18427=MID(kododd,1,2),$J18427=MID(kododd,3,3))</f>
      </c>
    </row>
    <row r="18428">
      <c r="A18428" s="95">
        <v>3719</v>
      </c>
      <c r="B18428" s="93" t="s">
        <v>13680</v>
      </c>
      <c r="C18428" s="93" t="s">
        <v>1455</v>
      </c>
      <c r="D18428" s="95">
        <v>1596</v>
      </c>
      <c r="E18428" s="95">
        <v>1773</v>
      </c>
      <c r="F18428" s="95">
        <v>23759739</v>
      </c>
      <c r="G18428" s="95">
        <v>250</v>
      </c>
      <c r="H18428" s="93" t="s">
        <v>8976</v>
      </c>
      <c r="I18428" s="93" t="s">
        <v>23894</v>
      </c>
      <c r="J18428" s="93" t="s">
        <v>20884</v>
      </c>
      <c r="K18428" s="93" t="s">
        <v>399</v>
      </c>
      <c r="L18428" s="14">
        <f>AND(vyberHrace&lt;&gt;"",ISNUMBER(SEARCH(vyberHrace,$B18428)))</f>
      </c>
      <c r="M18428" s="14">
        <f>AND($I18428=MID(kododd,1,2),$J18428=MID(kododd,3,3))</f>
      </c>
    </row>
    <row r="18429">
      <c r="A18429" s="95">
        <v>10761</v>
      </c>
      <c r="B18429" s="93" t="s">
        <v>13683</v>
      </c>
      <c r="C18429" s="93" t="s">
        <v>1469</v>
      </c>
      <c r="D18429" s="95">
        <v>1535</v>
      </c>
      <c r="F18429" s="95">
        <v>354350</v>
      </c>
      <c r="G18429" s="95">
        <v>250</v>
      </c>
      <c r="H18429" s="93" t="s">
        <v>8976</v>
      </c>
      <c r="I18429" s="93" t="s">
        <v>23894</v>
      </c>
      <c r="J18429" s="93" t="s">
        <v>20859</v>
      </c>
      <c r="K18429" s="93" t="s">
        <v>6866</v>
      </c>
      <c r="L18429" s="14">
        <f>AND(vyberHrace&lt;&gt;"",ISNUMBER(SEARCH(vyberHrace,$B18429)))</f>
      </c>
      <c r="M18429" s="14">
        <f>AND($I18429=MID(kododd,1,2),$J18429=MID(kododd,3,3))</f>
      </c>
    </row>
    <row r="18430">
      <c r="A18430" s="95">
        <v>11974</v>
      </c>
      <c r="B18430" s="93" t="s">
        <v>4471</v>
      </c>
      <c r="C18430" s="93" t="s">
        <v>1441</v>
      </c>
      <c r="D18430" s="95">
        <v>1290</v>
      </c>
      <c r="G18430" s="95">
        <v>0</v>
      </c>
      <c r="H18430" s="93" t="s">
        <v>8976</v>
      </c>
      <c r="I18430" s="93" t="s">
        <v>23894</v>
      </c>
      <c r="J18430" s="93" t="s">
        <v>21009</v>
      </c>
      <c r="K18430" s="93" t="s">
        <v>5929</v>
      </c>
      <c r="L18430" s="14">
        <f>AND(vyberHrace&lt;&gt;"",ISNUMBER(SEARCH(vyberHrace,$B18430)))</f>
      </c>
      <c r="M18430" s="14">
        <f>AND($I18430=MID(kododd,1,2),$J18430=MID(kododd,3,3))</f>
      </c>
    </row>
    <row r="18431">
      <c r="A18431" s="95">
        <v>12230</v>
      </c>
      <c r="B18431" s="93" t="s">
        <v>4478</v>
      </c>
      <c r="C18431" s="93" t="s">
        <v>1403</v>
      </c>
      <c r="D18431" s="95">
        <v>2206</v>
      </c>
      <c r="E18431" s="95">
        <v>2236</v>
      </c>
      <c r="F18431" s="95">
        <v>327751</v>
      </c>
      <c r="G18431" s="95">
        <v>250</v>
      </c>
      <c r="H18431" s="93" t="s">
        <v>8976</v>
      </c>
      <c r="I18431" s="93" t="s">
        <v>23894</v>
      </c>
      <c r="J18431" s="93" t="s">
        <v>20941</v>
      </c>
      <c r="K18431" s="93" t="s">
        <v>9073</v>
      </c>
      <c r="L18431" s="14">
        <f>AND(vyberHrace&lt;&gt;"",ISNUMBER(SEARCH(vyberHrace,$B18431)))</f>
      </c>
      <c r="M18431" s="14">
        <f>AND($I18431=MID(kododd,1,2),$J18431=MID(kododd,3,3))</f>
      </c>
    </row>
    <row r="18432">
      <c r="A18432" s="95">
        <v>4593</v>
      </c>
      <c r="B18432" s="93" t="s">
        <v>4483</v>
      </c>
      <c r="C18432" s="93" t="s">
        <v>1426</v>
      </c>
      <c r="D18432" s="95">
        <v>1456</v>
      </c>
      <c r="G18432" s="95">
        <v>250</v>
      </c>
      <c r="H18432" s="93" t="s">
        <v>8976</v>
      </c>
      <c r="I18432" s="93" t="s">
        <v>23894</v>
      </c>
      <c r="J18432" s="93" t="s">
        <v>21031</v>
      </c>
      <c r="K18432" s="93" t="s">
        <v>5516</v>
      </c>
      <c r="L18432" s="14">
        <f>AND(vyberHrace&lt;&gt;"",ISNUMBER(SEARCH(vyberHrace,$B18432)))</f>
      </c>
      <c r="M18432" s="14">
        <f>AND($I18432=MID(kododd,1,2),$J18432=MID(kododd,3,3))</f>
      </c>
    </row>
    <row r="18433">
      <c r="A18433" s="95">
        <v>12231</v>
      </c>
      <c r="B18433" s="93" t="s">
        <v>4485</v>
      </c>
      <c r="C18433" s="93" t="s">
        <v>1461</v>
      </c>
      <c r="D18433" s="95">
        <v>1750</v>
      </c>
      <c r="E18433" s="95">
        <v>1867</v>
      </c>
      <c r="F18433" s="95">
        <v>327760</v>
      </c>
      <c r="G18433" s="95">
        <v>0</v>
      </c>
      <c r="H18433" s="93" t="s">
        <v>8976</v>
      </c>
      <c r="I18433" s="93" t="s">
        <v>23894</v>
      </c>
      <c r="J18433" s="93" t="s">
        <v>20933</v>
      </c>
      <c r="K18433" s="93" t="s">
        <v>5585</v>
      </c>
      <c r="L18433" s="14">
        <f>AND(vyberHrace&lt;&gt;"",ISNUMBER(SEARCH(vyberHrace,$B18433)))</f>
      </c>
      <c r="M18433" s="14">
        <f>AND($I18433=MID(kododd,1,2),$J18433=MID(kododd,3,3))</f>
      </c>
    </row>
    <row r="18434">
      <c r="A18434" s="95">
        <v>52557</v>
      </c>
      <c r="B18434" s="93" t="s">
        <v>10430</v>
      </c>
      <c r="C18434" s="93" t="s">
        <v>1406</v>
      </c>
      <c r="G18434" s="95">
        <v>0</v>
      </c>
      <c r="H18434" s="93" t="s">
        <v>8976</v>
      </c>
      <c r="I18434" s="93" t="s">
        <v>23894</v>
      </c>
      <c r="J18434" s="93" t="s">
        <v>20885</v>
      </c>
      <c r="K18434" s="93" t="s">
        <v>6879</v>
      </c>
      <c r="L18434" s="14">
        <f>AND(vyberHrace&lt;&gt;"",ISNUMBER(SEARCH(vyberHrace,$B18434)))</f>
      </c>
      <c r="M18434" s="14">
        <f>AND($I18434=MID(kododd,1,2),$J18434=MID(kododd,3,3))</f>
      </c>
    </row>
    <row r="18435">
      <c r="A18435" s="95">
        <v>3588</v>
      </c>
      <c r="B18435" s="93" t="s">
        <v>23924</v>
      </c>
      <c r="C18435" s="93" t="s">
        <v>1429</v>
      </c>
      <c r="D18435" s="95">
        <v>1737</v>
      </c>
      <c r="G18435" s="95">
        <v>250</v>
      </c>
      <c r="H18435" s="93" t="s">
        <v>8976</v>
      </c>
      <c r="I18435" s="93" t="s">
        <v>23894</v>
      </c>
      <c r="J18435" s="93" t="s">
        <v>21029</v>
      </c>
      <c r="K18435" s="93" t="s">
        <v>4050</v>
      </c>
      <c r="L18435" s="14">
        <f>AND(vyberHrace&lt;&gt;"",ISNUMBER(SEARCH(vyberHrace,$B18435)))</f>
      </c>
      <c r="M18435" s="14">
        <f>AND($I18435=MID(kododd,1,2),$J18435=MID(kododd,3,3))</f>
      </c>
    </row>
    <row r="18436">
      <c r="A18436" s="95">
        <v>12353</v>
      </c>
      <c r="B18436" s="93" t="s">
        <v>13705</v>
      </c>
      <c r="C18436" s="93" t="s">
        <v>1461</v>
      </c>
      <c r="D18436" s="95">
        <v>2030</v>
      </c>
      <c r="E18436" s="95">
        <v>2037</v>
      </c>
      <c r="F18436" s="95">
        <v>324981</v>
      </c>
      <c r="G18436" s="95">
        <v>250</v>
      </c>
      <c r="H18436" s="93" t="s">
        <v>8976</v>
      </c>
      <c r="I18436" s="93" t="s">
        <v>23894</v>
      </c>
      <c r="J18436" s="93" t="s">
        <v>20940</v>
      </c>
      <c r="K18436" s="93" t="s">
        <v>6882</v>
      </c>
      <c r="L18436" s="14">
        <f>AND(vyberHrace&lt;&gt;"",ISNUMBER(SEARCH(vyberHrace,$B18436)))</f>
      </c>
      <c r="M18436" s="14">
        <f>AND($I18436=MID(kododd,1,2),$J18436=MID(kododd,3,3))</f>
      </c>
    </row>
    <row r="18437">
      <c r="A18437" s="95">
        <v>13930</v>
      </c>
      <c r="B18437" s="93" t="s">
        <v>13706</v>
      </c>
      <c r="C18437" s="93" t="s">
        <v>1464</v>
      </c>
      <c r="D18437" s="95">
        <v>1859</v>
      </c>
      <c r="E18437" s="95">
        <v>1944</v>
      </c>
      <c r="F18437" s="95">
        <v>326011</v>
      </c>
      <c r="G18437" s="95">
        <v>250</v>
      </c>
      <c r="H18437" s="93" t="s">
        <v>8976</v>
      </c>
      <c r="I18437" s="93" t="s">
        <v>23894</v>
      </c>
      <c r="J18437" s="93" t="s">
        <v>20933</v>
      </c>
      <c r="K18437" s="93" t="s">
        <v>5585</v>
      </c>
      <c r="L18437" s="14">
        <f>AND(vyberHrace&lt;&gt;"",ISNUMBER(SEARCH(vyberHrace,$B18437)))</f>
      </c>
      <c r="M18437" s="14">
        <f>AND($I18437=MID(kododd,1,2),$J18437=MID(kododd,3,3))</f>
      </c>
    </row>
    <row r="18438">
      <c r="A18438" s="95">
        <v>47055</v>
      </c>
      <c r="B18438" s="93" t="s">
        <v>13714</v>
      </c>
      <c r="C18438" s="93" t="s">
        <v>1408</v>
      </c>
      <c r="G18438" s="95">
        <v>0</v>
      </c>
      <c r="H18438" s="93" t="s">
        <v>8976</v>
      </c>
      <c r="I18438" s="93" t="s">
        <v>23894</v>
      </c>
      <c r="J18438" s="93" t="s">
        <v>20843</v>
      </c>
      <c r="K18438" s="93" t="s">
        <v>21372</v>
      </c>
      <c r="L18438" s="14">
        <f>AND(vyberHrace&lt;&gt;"",ISNUMBER(SEARCH(vyberHrace,$B18438)))</f>
      </c>
      <c r="M18438" s="14">
        <f>AND($I18438=MID(kododd,1,2),$J18438=MID(kododd,3,3))</f>
      </c>
    </row>
    <row r="18439">
      <c r="A18439" s="95">
        <v>54770</v>
      </c>
      <c r="B18439" s="93" t="s">
        <v>1050</v>
      </c>
      <c r="C18439" s="93" t="s">
        <v>1424</v>
      </c>
      <c r="G18439" s="95">
        <v>250</v>
      </c>
      <c r="H18439" s="93" t="s">
        <v>8976</v>
      </c>
      <c r="I18439" s="93" t="s">
        <v>23894</v>
      </c>
      <c r="J18439" s="93" t="s">
        <v>20861</v>
      </c>
      <c r="K18439" s="93" t="s">
        <v>6758</v>
      </c>
      <c r="L18439" s="14">
        <f>AND(vyberHrace&lt;&gt;"",ISNUMBER(SEARCH(vyberHrace,$B18439)))</f>
      </c>
      <c r="M18439" s="14">
        <f>AND($I18439=MID(kododd,1,2),$J18439=MID(kododd,3,3))</f>
      </c>
    </row>
    <row r="18440">
      <c r="A18440" s="95">
        <v>4434</v>
      </c>
      <c r="B18440" s="93" t="s">
        <v>12306</v>
      </c>
      <c r="C18440" s="93" t="s">
        <v>1471</v>
      </c>
      <c r="D18440" s="95">
        <v>1447</v>
      </c>
      <c r="G18440" s="95">
        <v>250</v>
      </c>
      <c r="H18440" s="93" t="s">
        <v>8976</v>
      </c>
      <c r="I18440" s="93" t="s">
        <v>23894</v>
      </c>
      <c r="J18440" s="93" t="s">
        <v>20918</v>
      </c>
      <c r="K18440" s="93" t="s">
        <v>6768</v>
      </c>
      <c r="L18440" s="14">
        <f>AND(vyberHrace&lt;&gt;"",ISNUMBER(SEARCH(vyberHrace,$B18440)))</f>
      </c>
      <c r="M18440" s="14">
        <f>AND($I18440=MID(kododd,1,2),$J18440=MID(kododd,3,3))</f>
      </c>
    </row>
    <row r="18441">
      <c r="A18441" s="95">
        <v>2756</v>
      </c>
      <c r="B18441" s="93" t="s">
        <v>12323</v>
      </c>
      <c r="C18441" s="93" t="s">
        <v>1449</v>
      </c>
      <c r="D18441" s="95">
        <v>1745</v>
      </c>
      <c r="E18441" s="95">
        <v>1768</v>
      </c>
      <c r="F18441" s="95">
        <v>372277</v>
      </c>
      <c r="G18441" s="95">
        <v>0</v>
      </c>
      <c r="H18441" s="93" t="s">
        <v>8976</v>
      </c>
      <c r="I18441" s="93" t="s">
        <v>23894</v>
      </c>
      <c r="J18441" s="93" t="s">
        <v>20941</v>
      </c>
      <c r="K18441" s="93" t="s">
        <v>9073</v>
      </c>
      <c r="L18441" s="14">
        <f>AND(vyberHrace&lt;&gt;"",ISNUMBER(SEARCH(vyberHrace,$B18441)))</f>
      </c>
      <c r="M18441" s="14">
        <f>AND($I18441=MID(kododd,1,2),$J18441=MID(kododd,3,3))</f>
      </c>
    </row>
    <row r="18442">
      <c r="A18442" s="95">
        <v>30337</v>
      </c>
      <c r="B18442" s="93" t="s">
        <v>12324</v>
      </c>
      <c r="C18442" s="93" t="s">
        <v>1421</v>
      </c>
      <c r="G18442" s="95">
        <v>0</v>
      </c>
      <c r="H18442" s="93" t="s">
        <v>8976</v>
      </c>
      <c r="I18442" s="93" t="s">
        <v>23894</v>
      </c>
      <c r="J18442" s="93" t="s">
        <v>20883</v>
      </c>
      <c r="K18442" s="93" t="s">
        <v>9085</v>
      </c>
      <c r="L18442" s="14">
        <f>AND(vyberHrace&lt;&gt;"",ISNUMBER(SEARCH(vyberHrace,$B18442)))</f>
      </c>
      <c r="M18442" s="14">
        <f>AND($I18442=MID(kododd,1,2),$J18442=MID(kododd,3,3))</f>
      </c>
    </row>
    <row r="18443">
      <c r="A18443" s="95">
        <v>11453</v>
      </c>
      <c r="B18443" s="93" t="s">
        <v>13799</v>
      </c>
      <c r="C18443" s="93" t="s">
        <v>1467</v>
      </c>
      <c r="D18443" s="95">
        <v>1405</v>
      </c>
      <c r="G18443" s="95">
        <v>0</v>
      </c>
      <c r="H18443" s="93" t="s">
        <v>8976</v>
      </c>
      <c r="I18443" s="93" t="s">
        <v>23894</v>
      </c>
      <c r="J18443" s="93" t="s">
        <v>21034</v>
      </c>
      <c r="K18443" s="93" t="s">
        <v>12277</v>
      </c>
      <c r="L18443" s="14">
        <f>AND(vyberHrace&lt;&gt;"",ISNUMBER(SEARCH(vyberHrace,$B18443)))</f>
      </c>
      <c r="M18443" s="14">
        <f>AND($I18443=MID(kododd,1,2),$J18443=MID(kododd,3,3))</f>
      </c>
    </row>
    <row r="18444">
      <c r="A18444" s="95">
        <v>38084</v>
      </c>
      <c r="B18444" s="93" t="s">
        <v>8887</v>
      </c>
      <c r="C18444" s="93" t="s">
        <v>1409</v>
      </c>
      <c r="D18444" s="95">
        <v>1646</v>
      </c>
      <c r="E18444" s="95">
        <v>1720</v>
      </c>
      <c r="F18444" s="95">
        <v>399019</v>
      </c>
      <c r="G18444" s="95">
        <v>250</v>
      </c>
      <c r="H18444" s="93" t="s">
        <v>8976</v>
      </c>
      <c r="I18444" s="93" t="s">
        <v>23894</v>
      </c>
      <c r="J18444" s="93" t="s">
        <v>20982</v>
      </c>
      <c r="K18444" s="93" t="s">
        <v>4921</v>
      </c>
      <c r="L18444" s="14">
        <f>AND(vyberHrace&lt;&gt;"",ISNUMBER(SEARCH(vyberHrace,$B18444)))</f>
      </c>
      <c r="M18444" s="14">
        <f>AND($I18444=MID(kododd,1,2),$J18444=MID(kododd,3,3))</f>
      </c>
    </row>
    <row r="18445">
      <c r="A18445" s="95">
        <v>36344</v>
      </c>
      <c r="B18445" s="93" t="s">
        <v>8888</v>
      </c>
      <c r="C18445" s="93" t="s">
        <v>1398</v>
      </c>
      <c r="D18445" s="95">
        <v>1697</v>
      </c>
      <c r="E18445" s="95">
        <v>1768</v>
      </c>
      <c r="F18445" s="95">
        <v>23710454</v>
      </c>
      <c r="G18445" s="95">
        <v>250</v>
      </c>
      <c r="H18445" s="93" t="s">
        <v>8976</v>
      </c>
      <c r="I18445" s="93" t="s">
        <v>23894</v>
      </c>
      <c r="J18445" s="93" t="s">
        <v>20982</v>
      </c>
      <c r="K18445" s="93" t="s">
        <v>4921</v>
      </c>
      <c r="L18445" s="14">
        <f>AND(vyberHrace&lt;&gt;"",ISNUMBER(SEARCH(vyberHrace,$B18445)))</f>
      </c>
      <c r="M18445" s="14">
        <f>AND($I18445=MID(kododd,1,2),$J18445=MID(kododd,3,3))</f>
      </c>
    </row>
    <row r="18446">
      <c r="A18446" s="95">
        <v>39254</v>
      </c>
      <c r="B18446" s="93" t="s">
        <v>6986</v>
      </c>
      <c r="C18446" s="93" t="s">
        <v>1438</v>
      </c>
      <c r="D18446" s="95">
        <v>1050</v>
      </c>
      <c r="F18446" s="95">
        <v>383015</v>
      </c>
      <c r="G18446" s="95">
        <v>0</v>
      </c>
      <c r="H18446" s="93" t="s">
        <v>8976</v>
      </c>
      <c r="I18446" s="93" t="s">
        <v>23894</v>
      </c>
      <c r="J18446" s="93" t="s">
        <v>20933</v>
      </c>
      <c r="K18446" s="93" t="s">
        <v>5585</v>
      </c>
      <c r="L18446" s="14">
        <f>AND(vyberHrace&lt;&gt;"",ISNUMBER(SEARCH(vyberHrace,$B18446)))</f>
      </c>
      <c r="M18446" s="14">
        <f>AND($I18446=MID(kododd,1,2),$J18446=MID(kododd,3,3))</f>
      </c>
    </row>
    <row r="18447">
      <c r="A18447" s="95">
        <v>57748</v>
      </c>
      <c r="B18447" s="93" t="s">
        <v>7160</v>
      </c>
      <c r="C18447" s="93" t="s">
        <v>1438</v>
      </c>
      <c r="G18447" s="95">
        <v>0</v>
      </c>
      <c r="H18447" s="93" t="s">
        <v>8976</v>
      </c>
      <c r="I18447" s="93" t="s">
        <v>23894</v>
      </c>
      <c r="J18447" s="93" t="s">
        <v>20909</v>
      </c>
      <c r="K18447" s="93" t="s">
        <v>6757</v>
      </c>
      <c r="L18447" s="14">
        <f>AND(vyberHrace&lt;&gt;"",ISNUMBER(SEARCH(vyberHrace,$B18447)))</f>
      </c>
      <c r="M18447" s="14">
        <f>AND($I18447=MID(kododd,1,2),$J18447=MID(kododd,3,3))</f>
      </c>
    </row>
    <row r="18448">
      <c r="A18448" s="95">
        <v>14108</v>
      </c>
      <c r="B18448" s="93" t="s">
        <v>7314</v>
      </c>
      <c r="C18448" s="93" t="s">
        <v>1461</v>
      </c>
      <c r="D18448" s="95">
        <v>1586</v>
      </c>
      <c r="F18448" s="95">
        <v>23748516</v>
      </c>
      <c r="G18448" s="95">
        <v>250</v>
      </c>
      <c r="H18448" s="93" t="s">
        <v>8976</v>
      </c>
      <c r="I18448" s="93" t="s">
        <v>23894</v>
      </c>
      <c r="J18448" s="93" t="s">
        <v>20925</v>
      </c>
      <c r="K18448" s="93" t="s">
        <v>5576</v>
      </c>
      <c r="L18448" s="14">
        <f>AND(vyberHrace&lt;&gt;"",ISNUMBER(SEARCH(vyberHrace,$B18448)))</f>
      </c>
      <c r="M18448" s="14">
        <f>AND($I18448=MID(kododd,1,2),$J18448=MID(kododd,3,3))</f>
      </c>
    </row>
    <row r="18449">
      <c r="A18449" s="95">
        <v>35209</v>
      </c>
      <c r="B18449" s="93" t="s">
        <v>7317</v>
      </c>
      <c r="C18449" s="93" t="s">
        <v>1430</v>
      </c>
      <c r="D18449" s="95">
        <v>1803</v>
      </c>
      <c r="E18449" s="95">
        <v>1870</v>
      </c>
      <c r="F18449" s="95">
        <v>372285</v>
      </c>
      <c r="G18449" s="95">
        <v>250</v>
      </c>
      <c r="H18449" s="93" t="s">
        <v>8976</v>
      </c>
      <c r="I18449" s="93" t="s">
        <v>23894</v>
      </c>
      <c r="J18449" s="93" t="s">
        <v>20941</v>
      </c>
      <c r="K18449" s="93" t="s">
        <v>9073</v>
      </c>
      <c r="L18449" s="14">
        <f>AND(vyberHrace&lt;&gt;"",ISNUMBER(SEARCH(vyberHrace,$B18449)))</f>
      </c>
      <c r="M18449" s="14">
        <f>AND($I18449=MID(kododd,1,2),$J18449=MID(kododd,3,3))</f>
      </c>
    </row>
    <row r="18450">
      <c r="A18450" s="95">
        <v>9846</v>
      </c>
      <c r="B18450" s="93" t="s">
        <v>7329</v>
      </c>
      <c r="C18450" s="93" t="s">
        <v>1463</v>
      </c>
      <c r="D18450" s="95">
        <v>1747</v>
      </c>
      <c r="E18450" s="95">
        <v>1833</v>
      </c>
      <c r="F18450" s="95">
        <v>329088</v>
      </c>
      <c r="G18450" s="95">
        <v>250</v>
      </c>
      <c r="H18450" s="93" t="s">
        <v>8976</v>
      </c>
      <c r="I18450" s="93" t="s">
        <v>23894</v>
      </c>
      <c r="J18450" s="93" t="s">
        <v>20880</v>
      </c>
      <c r="K18450" s="93" t="s">
        <v>6510</v>
      </c>
      <c r="L18450" s="14">
        <f>AND(vyberHrace&lt;&gt;"",ISNUMBER(SEARCH(vyberHrace,$B18450)))</f>
      </c>
      <c r="M18450" s="14">
        <f>AND($I18450=MID(kododd,1,2),$J18450=MID(kododd,3,3))</f>
      </c>
    </row>
    <row r="18451">
      <c r="A18451" s="95">
        <v>54554</v>
      </c>
      <c r="B18451" s="93" t="s">
        <v>1010</v>
      </c>
      <c r="C18451" s="93" t="s">
        <v>1412</v>
      </c>
      <c r="F18451" s="95">
        <v>23754176</v>
      </c>
      <c r="G18451" s="95">
        <v>0</v>
      </c>
      <c r="H18451" s="93" t="s">
        <v>8976</v>
      </c>
      <c r="I18451" s="93" t="s">
        <v>23894</v>
      </c>
      <c r="J18451" s="93" t="s">
        <v>20884</v>
      </c>
      <c r="K18451" s="93" t="s">
        <v>399</v>
      </c>
      <c r="L18451" s="14">
        <f>AND(vyberHrace&lt;&gt;"",ISNUMBER(SEARCH(vyberHrace,$B18451)))</f>
      </c>
      <c r="M18451" s="14">
        <f>AND($I18451=MID(kododd,1,2),$J18451=MID(kododd,3,3))</f>
      </c>
    </row>
    <row r="18452">
      <c r="A18452" s="95">
        <v>33648</v>
      </c>
      <c r="B18452" s="93" t="s">
        <v>10177</v>
      </c>
      <c r="C18452" s="93" t="s">
        <v>1434</v>
      </c>
      <c r="D18452" s="95">
        <v>1542</v>
      </c>
      <c r="G18452" s="95">
        <v>0</v>
      </c>
      <c r="H18452" s="93" t="s">
        <v>8976</v>
      </c>
      <c r="I18452" s="93" t="s">
        <v>23894</v>
      </c>
      <c r="J18452" s="93" t="s">
        <v>20877</v>
      </c>
      <c r="K18452" s="93" t="s">
        <v>7846</v>
      </c>
      <c r="L18452" s="14">
        <f>AND(vyberHrace&lt;&gt;"",ISNUMBER(SEARCH(vyberHrace,$B18452)))</f>
      </c>
      <c r="M18452" s="14">
        <f>AND($I18452=MID(kododd,1,2),$J18452=MID(kododd,3,3))</f>
      </c>
    </row>
    <row r="18453">
      <c r="A18453" s="95">
        <v>60820</v>
      </c>
      <c r="B18453" s="93" t="s">
        <v>27210</v>
      </c>
      <c r="C18453" s="93" t="s">
        <v>1450</v>
      </c>
      <c r="G18453" s="95">
        <v>250</v>
      </c>
      <c r="H18453" s="93" t="s">
        <v>8976</v>
      </c>
      <c r="I18453" s="93" t="s">
        <v>23894</v>
      </c>
      <c r="J18453" s="93" t="s">
        <v>20861</v>
      </c>
      <c r="K18453" s="93" t="s">
        <v>6758</v>
      </c>
      <c r="L18453" s="14">
        <f>AND(vyberHrace&lt;&gt;"",ISNUMBER(SEARCH(vyberHrace,$B18453)))</f>
      </c>
      <c r="M18453" s="14">
        <f>AND($I18453=MID(kododd,1,2),$J18453=MID(kododd,3,3))</f>
      </c>
    </row>
    <row r="18454">
      <c r="A18454" s="95">
        <v>52007</v>
      </c>
      <c r="B18454" s="93" t="s">
        <v>24079</v>
      </c>
      <c r="C18454" s="93" t="s">
        <v>1406</v>
      </c>
      <c r="D18454" s="95">
        <v>1188</v>
      </c>
      <c r="E18454" s="95">
        <v>1670</v>
      </c>
      <c r="F18454" s="95">
        <v>23796820</v>
      </c>
      <c r="G18454" s="95">
        <v>250</v>
      </c>
      <c r="H18454" s="93" t="s">
        <v>8976</v>
      </c>
      <c r="I18454" s="93" t="s">
        <v>23894</v>
      </c>
      <c r="J18454" s="93" t="s">
        <v>20873</v>
      </c>
      <c r="K18454" s="93" t="s">
        <v>2418</v>
      </c>
      <c r="L18454" s="14">
        <f>AND(vyberHrace&lt;&gt;"",ISNUMBER(SEARCH(vyberHrace,$B18454)))</f>
      </c>
      <c r="M18454" s="14">
        <f>AND($I18454=MID(kododd,1,2),$J18454=MID(kododd,3,3))</f>
      </c>
    </row>
    <row r="18455">
      <c r="A18455" s="95">
        <v>1071</v>
      </c>
      <c r="B18455" s="93" t="s">
        <v>12387</v>
      </c>
      <c r="C18455" s="93" t="s">
        <v>1469</v>
      </c>
      <c r="D18455" s="95">
        <v>2064</v>
      </c>
      <c r="E18455" s="95">
        <v>2013</v>
      </c>
      <c r="F18455" s="95">
        <v>311324</v>
      </c>
      <c r="G18455" s="95">
        <v>0</v>
      </c>
      <c r="H18455" s="93" t="s">
        <v>8976</v>
      </c>
      <c r="I18455" s="93" t="s">
        <v>23894</v>
      </c>
      <c r="J18455" s="93" t="s">
        <v>20883</v>
      </c>
      <c r="K18455" s="93" t="s">
        <v>9085</v>
      </c>
      <c r="L18455" s="14">
        <f>AND(vyberHrace&lt;&gt;"",ISNUMBER(SEARCH(vyberHrace,$B18455)))</f>
      </c>
      <c r="M18455" s="14">
        <f>AND($I18455=MID(kododd,1,2),$J18455=MID(kododd,3,3))</f>
      </c>
    </row>
    <row r="18456">
      <c r="A18456" s="95">
        <v>59085</v>
      </c>
      <c r="B18456" s="93" t="s">
        <v>25534</v>
      </c>
      <c r="C18456" s="93" t="s">
        <v>1406</v>
      </c>
      <c r="G18456" s="95">
        <v>0</v>
      </c>
      <c r="H18456" s="93" t="s">
        <v>8976</v>
      </c>
      <c r="I18456" s="93" t="s">
        <v>23894</v>
      </c>
      <c r="J18456" s="93" t="s">
        <v>20909</v>
      </c>
      <c r="K18456" s="93" t="s">
        <v>6757</v>
      </c>
      <c r="L18456" s="14">
        <f>AND(vyberHrace&lt;&gt;"",ISNUMBER(SEARCH(vyberHrace,$B18456)))</f>
      </c>
      <c r="M18456" s="14">
        <f>AND($I18456=MID(kododd,1,2),$J18456=MID(kododd,3,3))</f>
      </c>
    </row>
    <row r="18457">
      <c r="A18457" s="95">
        <v>40989</v>
      </c>
      <c r="B18457" s="93" t="s">
        <v>12400</v>
      </c>
      <c r="C18457" s="93" t="s">
        <v>3255</v>
      </c>
      <c r="D18457" s="95">
        <v>2126</v>
      </c>
      <c r="E18457" s="95">
        <v>2244</v>
      </c>
      <c r="F18457" s="95">
        <v>391980</v>
      </c>
      <c r="G18457" s="95">
        <v>250</v>
      </c>
      <c r="H18457" s="93" t="s">
        <v>8976</v>
      </c>
      <c r="I18457" s="93" t="s">
        <v>23894</v>
      </c>
      <c r="J18457" s="93" t="s">
        <v>20940</v>
      </c>
      <c r="K18457" s="93" t="s">
        <v>6882</v>
      </c>
      <c r="L18457" s="14">
        <f>AND(vyberHrace&lt;&gt;"",ISNUMBER(SEARCH(vyberHrace,$B18457)))</f>
      </c>
      <c r="M18457" s="14">
        <f>AND($I18457=MID(kododd,1,2),$J18457=MID(kododd,3,3))</f>
      </c>
    </row>
    <row r="18458">
      <c r="A18458" s="95">
        <v>62315</v>
      </c>
      <c r="B18458" s="93" t="s">
        <v>28490</v>
      </c>
      <c r="C18458" s="93" t="s">
        <v>1487</v>
      </c>
      <c r="G18458" s="95">
        <v>250</v>
      </c>
      <c r="H18458" s="93" t="s">
        <v>8976</v>
      </c>
      <c r="I18458" s="93" t="s">
        <v>23894</v>
      </c>
      <c r="J18458" s="93" t="s">
        <v>20998</v>
      </c>
      <c r="K18458" s="93" t="s">
        <v>3359</v>
      </c>
      <c r="L18458" s="14">
        <f>AND(vyberHrace&lt;&gt;"",ISNUMBER(SEARCH(vyberHrace,$B18458)))</f>
      </c>
      <c r="M18458" s="14">
        <f>AND($I18458=MID(kododd,1,2),$J18458=MID(kododd,3,3))</f>
      </c>
    </row>
    <row r="18459">
      <c r="A18459" s="95">
        <v>58036</v>
      </c>
      <c r="B18459" s="93" t="s">
        <v>24570</v>
      </c>
      <c r="C18459" s="93" t="s">
        <v>1424</v>
      </c>
      <c r="G18459" s="95">
        <v>250</v>
      </c>
      <c r="H18459" s="93" t="s">
        <v>8976</v>
      </c>
      <c r="I18459" s="93" t="s">
        <v>23894</v>
      </c>
      <c r="J18459" s="93" t="s">
        <v>20998</v>
      </c>
      <c r="K18459" s="93" t="s">
        <v>3359</v>
      </c>
      <c r="L18459" s="14">
        <f>AND(vyberHrace&lt;&gt;"",ISNUMBER(SEARCH(vyberHrace,$B18459)))</f>
      </c>
      <c r="M18459" s="14">
        <f>AND($I18459=MID(kododd,1,2),$J18459=MID(kododd,3,3))</f>
      </c>
    </row>
    <row r="18460">
      <c r="A18460" s="95">
        <v>54459</v>
      </c>
      <c r="B18460" s="93" t="s">
        <v>1043</v>
      </c>
      <c r="C18460" s="93" t="s">
        <v>1420</v>
      </c>
      <c r="F18460" s="95">
        <v>23755822</v>
      </c>
      <c r="G18460" s="95">
        <v>250</v>
      </c>
      <c r="H18460" s="93" t="s">
        <v>8976</v>
      </c>
      <c r="I18460" s="93" t="s">
        <v>23894</v>
      </c>
      <c r="J18460" s="93" t="s">
        <v>20909</v>
      </c>
      <c r="K18460" s="93" t="s">
        <v>6757</v>
      </c>
      <c r="L18460" s="14">
        <f>AND(vyberHrace&lt;&gt;"",ISNUMBER(SEARCH(vyberHrace,$B18460)))</f>
      </c>
      <c r="M18460" s="14">
        <f>AND($I18460=MID(kododd,1,2),$J18460=MID(kododd,3,3))</f>
      </c>
    </row>
    <row r="18461">
      <c r="A18461" s="95">
        <v>59086</v>
      </c>
      <c r="B18461" s="93" t="s">
        <v>25535</v>
      </c>
      <c r="C18461" s="93" t="s">
        <v>1424</v>
      </c>
      <c r="G18461" s="95">
        <v>0</v>
      </c>
      <c r="H18461" s="93" t="s">
        <v>8976</v>
      </c>
      <c r="I18461" s="93" t="s">
        <v>23894</v>
      </c>
      <c r="J18461" s="93" t="s">
        <v>20909</v>
      </c>
      <c r="K18461" s="93" t="s">
        <v>6757</v>
      </c>
      <c r="L18461" s="14">
        <f>AND(vyberHrace&lt;&gt;"",ISNUMBER(SEARCH(vyberHrace,$B18461)))</f>
      </c>
      <c r="M18461" s="14">
        <f>AND($I18461=MID(kododd,1,2),$J18461=MID(kododd,3,3))</f>
      </c>
    </row>
    <row r="18462">
      <c r="A18462" s="95">
        <v>53529</v>
      </c>
      <c r="B18462" s="93" t="s">
        <v>17437</v>
      </c>
      <c r="C18462" s="93" t="s">
        <v>1408</v>
      </c>
      <c r="D18462" s="95">
        <v>1375</v>
      </c>
      <c r="F18462" s="95">
        <v>23745240</v>
      </c>
      <c r="G18462" s="95">
        <v>250</v>
      </c>
      <c r="H18462" s="93" t="s">
        <v>8976</v>
      </c>
      <c r="I18462" s="93" t="s">
        <v>23894</v>
      </c>
      <c r="J18462" s="93" t="s">
        <v>20941</v>
      </c>
      <c r="K18462" s="93" t="s">
        <v>9073</v>
      </c>
      <c r="L18462" s="14">
        <f>AND(vyberHrace&lt;&gt;"",ISNUMBER(SEARCH(vyberHrace,$B18462)))</f>
      </c>
      <c r="M18462" s="14">
        <f>AND($I18462=MID(kododd,1,2),$J18462=MID(kododd,3,3))</f>
      </c>
    </row>
    <row r="18463">
      <c r="A18463" s="95">
        <v>2358</v>
      </c>
      <c r="B18463" s="93" t="s">
        <v>12414</v>
      </c>
      <c r="C18463" s="93" t="s">
        <v>1469</v>
      </c>
      <c r="D18463" s="95">
        <v>1832</v>
      </c>
      <c r="E18463" s="95">
        <v>1946</v>
      </c>
      <c r="F18463" s="95">
        <v>303313</v>
      </c>
      <c r="G18463" s="95">
        <v>250</v>
      </c>
      <c r="H18463" s="93" t="s">
        <v>8976</v>
      </c>
      <c r="I18463" s="93" t="s">
        <v>23894</v>
      </c>
      <c r="J18463" s="93" t="s">
        <v>20941</v>
      </c>
      <c r="K18463" s="93" t="s">
        <v>9073</v>
      </c>
      <c r="L18463" s="14">
        <f>AND(vyberHrace&lt;&gt;"",ISNUMBER(SEARCH(vyberHrace,$B18463)))</f>
      </c>
      <c r="M18463" s="14">
        <f>AND($I18463=MID(kododd,1,2),$J18463=MID(kododd,3,3))</f>
      </c>
    </row>
    <row r="18464">
      <c r="A18464" s="95">
        <v>49951</v>
      </c>
      <c r="B18464" s="93" t="s">
        <v>12415</v>
      </c>
      <c r="C18464" s="93" t="s">
        <v>3255</v>
      </c>
      <c r="G18464" s="95">
        <v>0</v>
      </c>
      <c r="H18464" s="93" t="s">
        <v>8976</v>
      </c>
      <c r="I18464" s="93" t="s">
        <v>23894</v>
      </c>
      <c r="J18464" s="93" t="s">
        <v>20912</v>
      </c>
      <c r="K18464" s="93" t="s">
        <v>9930</v>
      </c>
      <c r="L18464" s="14">
        <f>AND(vyberHrace&lt;&gt;"",ISNUMBER(SEARCH(vyberHrace,$B18464)))</f>
      </c>
      <c r="M18464" s="14">
        <f>AND($I18464=MID(kododd,1,2),$J18464=MID(kododd,3,3))</f>
      </c>
    </row>
    <row r="18465">
      <c r="A18465" s="95">
        <v>2831</v>
      </c>
      <c r="B18465" s="93" t="s">
        <v>10190</v>
      </c>
      <c r="C18465" s="93" t="s">
        <v>1449</v>
      </c>
      <c r="D18465" s="95">
        <v>1601</v>
      </c>
      <c r="G18465" s="95">
        <v>250</v>
      </c>
      <c r="H18465" s="93" t="s">
        <v>8976</v>
      </c>
      <c r="I18465" s="93" t="s">
        <v>23894</v>
      </c>
      <c r="J18465" s="93" t="s">
        <v>20954</v>
      </c>
      <c r="K18465" s="93" t="s">
        <v>6926</v>
      </c>
      <c r="L18465" s="14">
        <f>AND(vyberHrace&lt;&gt;"",ISNUMBER(SEARCH(vyberHrace,$B18465)))</f>
      </c>
      <c r="M18465" s="14">
        <f>AND($I18465=MID(kododd,1,2),$J18465=MID(kododd,3,3))</f>
      </c>
    </row>
    <row r="18466">
      <c r="A18466" s="95">
        <v>58642</v>
      </c>
      <c r="B18466" s="93" t="s">
        <v>26247</v>
      </c>
      <c r="C18466" s="93" t="s">
        <v>1486</v>
      </c>
      <c r="G18466" s="95">
        <v>250</v>
      </c>
      <c r="H18466" s="93" t="s">
        <v>8976</v>
      </c>
      <c r="I18466" s="93" t="s">
        <v>23894</v>
      </c>
      <c r="J18466" s="93" t="s">
        <v>20998</v>
      </c>
      <c r="K18466" s="93" t="s">
        <v>3359</v>
      </c>
      <c r="L18466" s="14">
        <f>AND(vyberHrace&lt;&gt;"",ISNUMBER(SEARCH(vyberHrace,$B18466)))</f>
      </c>
      <c r="M18466" s="14">
        <f>AND($I18466=MID(kododd,1,2),$J18466=MID(kododd,3,3))</f>
      </c>
    </row>
    <row r="18467">
      <c r="A18467" s="95">
        <v>55089</v>
      </c>
      <c r="B18467" s="93" t="s">
        <v>1025</v>
      </c>
      <c r="C18467" s="93" t="s">
        <v>1424</v>
      </c>
      <c r="G18467" s="95">
        <v>250</v>
      </c>
      <c r="H18467" s="93" t="s">
        <v>8976</v>
      </c>
      <c r="I18467" s="93" t="s">
        <v>23894</v>
      </c>
      <c r="J18467" s="93" t="s">
        <v>20998</v>
      </c>
      <c r="K18467" s="93" t="s">
        <v>3359</v>
      </c>
      <c r="L18467" s="14">
        <f>AND(vyberHrace&lt;&gt;"",ISNUMBER(SEARCH(vyberHrace,$B18467)))</f>
      </c>
      <c r="M18467" s="14">
        <f>AND($I18467=MID(kododd,1,2),$J18467=MID(kododd,3,3))</f>
      </c>
    </row>
    <row r="18468">
      <c r="A18468" s="95">
        <v>5253</v>
      </c>
      <c r="B18468" s="93" t="s">
        <v>10202</v>
      </c>
      <c r="C18468" s="93" t="s">
        <v>1432</v>
      </c>
      <c r="D18468" s="95">
        <v>1689</v>
      </c>
      <c r="G18468" s="95">
        <v>250</v>
      </c>
      <c r="H18468" s="93" t="s">
        <v>8976</v>
      </c>
      <c r="I18468" s="93" t="s">
        <v>23894</v>
      </c>
      <c r="J18468" s="93" t="s">
        <v>20931</v>
      </c>
      <c r="K18468" s="93" t="s">
        <v>11236</v>
      </c>
      <c r="L18468" s="14">
        <f>AND(vyberHrace&lt;&gt;"",ISNUMBER(SEARCH(vyberHrace,$B18468)))</f>
      </c>
      <c r="M18468" s="14">
        <f>AND($I18468=MID(kododd,1,2),$J18468=MID(kododd,3,3))</f>
      </c>
    </row>
    <row r="18469">
      <c r="A18469" s="95">
        <v>40913</v>
      </c>
      <c r="B18469" s="93" t="s">
        <v>3363</v>
      </c>
      <c r="C18469" s="93" t="s">
        <v>1438</v>
      </c>
      <c r="D18469" s="95">
        <v>1436</v>
      </c>
      <c r="E18469" s="95">
        <v>1578</v>
      </c>
      <c r="F18469" s="95">
        <v>391999</v>
      </c>
      <c r="G18469" s="95">
        <v>0</v>
      </c>
      <c r="H18469" s="93" t="s">
        <v>8976</v>
      </c>
      <c r="I18469" s="93" t="s">
        <v>23894</v>
      </c>
      <c r="J18469" s="93" t="s">
        <v>20940</v>
      </c>
      <c r="K18469" s="93" t="s">
        <v>6882</v>
      </c>
      <c r="L18469" s="14">
        <f>AND(vyberHrace&lt;&gt;"",ISNUMBER(SEARCH(vyberHrace,$B18469)))</f>
      </c>
      <c r="M18469" s="14">
        <f>AND($I18469=MID(kododd,1,2),$J18469=MID(kododd,3,3))</f>
      </c>
    </row>
    <row r="18470">
      <c r="A18470" s="95">
        <v>3122</v>
      </c>
      <c r="B18470" s="93" t="s">
        <v>3391</v>
      </c>
      <c r="C18470" s="93" t="s">
        <v>1428</v>
      </c>
      <c r="D18470" s="95">
        <v>1815</v>
      </c>
      <c r="E18470" s="95">
        <v>1914</v>
      </c>
      <c r="F18470" s="95">
        <v>318817</v>
      </c>
      <c r="G18470" s="95">
        <v>250</v>
      </c>
      <c r="H18470" s="93" t="s">
        <v>8976</v>
      </c>
      <c r="I18470" s="93" t="s">
        <v>23894</v>
      </c>
      <c r="J18470" s="93" t="s">
        <v>20909</v>
      </c>
      <c r="K18470" s="93" t="s">
        <v>6757</v>
      </c>
      <c r="L18470" s="14">
        <f>AND(vyberHrace&lt;&gt;"",ISNUMBER(SEARCH(vyberHrace,$B18470)))</f>
      </c>
      <c r="M18470" s="14">
        <f>AND($I18470=MID(kododd,1,2),$J18470=MID(kododd,3,3))</f>
      </c>
    </row>
    <row r="18471">
      <c r="A18471" s="95">
        <v>32175</v>
      </c>
      <c r="B18471" s="93" t="s">
        <v>3392</v>
      </c>
      <c r="C18471" s="93" t="s">
        <v>1433</v>
      </c>
      <c r="D18471" s="95">
        <v>1725</v>
      </c>
      <c r="E18471" s="95">
        <v>1809</v>
      </c>
      <c r="F18471" s="95">
        <v>351113</v>
      </c>
      <c r="G18471" s="95">
        <v>250</v>
      </c>
      <c r="H18471" s="93" t="s">
        <v>8976</v>
      </c>
      <c r="I18471" s="93" t="s">
        <v>23894</v>
      </c>
      <c r="J18471" s="93" t="s">
        <v>20916</v>
      </c>
      <c r="K18471" s="93" t="s">
        <v>9958</v>
      </c>
      <c r="L18471" s="14">
        <f>AND(vyberHrace&lt;&gt;"",ISNUMBER(SEARCH(vyberHrace,$B18471)))</f>
      </c>
      <c r="M18471" s="14">
        <f>AND($I18471=MID(kododd,1,2),$J18471=MID(kododd,3,3))</f>
      </c>
    </row>
    <row r="18472">
      <c r="A18472" s="95">
        <v>38760</v>
      </c>
      <c r="B18472" s="93" t="s">
        <v>3412</v>
      </c>
      <c r="C18472" s="93" t="s">
        <v>1448</v>
      </c>
      <c r="D18472" s="95">
        <v>1229</v>
      </c>
      <c r="G18472" s="95">
        <v>0</v>
      </c>
      <c r="H18472" s="93" t="s">
        <v>8976</v>
      </c>
      <c r="I18472" s="93" t="s">
        <v>23894</v>
      </c>
      <c r="J18472" s="93" t="s">
        <v>21027</v>
      </c>
      <c r="K18472" s="93" t="s">
        <v>1948</v>
      </c>
      <c r="L18472" s="14">
        <f>AND(vyberHrace&lt;&gt;"",ISNUMBER(SEARCH(vyberHrace,$B18472)))</f>
      </c>
      <c r="M18472" s="14">
        <f>AND($I18472=MID(kododd,1,2),$J18472=MID(kododd,3,3))</f>
      </c>
    </row>
    <row r="18473">
      <c r="A18473" s="95">
        <v>60534</v>
      </c>
      <c r="B18473" s="93" t="s">
        <v>26963</v>
      </c>
      <c r="C18473" s="93" t="s">
        <v>1487</v>
      </c>
      <c r="G18473" s="95">
        <v>250</v>
      </c>
      <c r="H18473" s="93" t="s">
        <v>8976</v>
      </c>
      <c r="I18473" s="93" t="s">
        <v>23894</v>
      </c>
      <c r="J18473" s="93" t="s">
        <v>20899</v>
      </c>
      <c r="K18473" s="93" t="s">
        <v>9087</v>
      </c>
      <c r="L18473" s="14">
        <f>AND(vyberHrace&lt;&gt;"",ISNUMBER(SEARCH(vyberHrace,$B18473)))</f>
      </c>
      <c r="M18473" s="14">
        <f>AND($I18473=MID(kododd,1,2),$J18473=MID(kododd,3,3))</f>
      </c>
    </row>
    <row r="18474">
      <c r="A18474" s="95">
        <v>28086</v>
      </c>
      <c r="B18474" s="93" t="s">
        <v>3426</v>
      </c>
      <c r="C18474" s="93" t="s">
        <v>1431</v>
      </c>
      <c r="D18474" s="95">
        <v>1614</v>
      </c>
      <c r="E18474" s="95">
        <v>1693</v>
      </c>
      <c r="F18474" s="95">
        <v>345253</v>
      </c>
      <c r="G18474" s="95">
        <v>250</v>
      </c>
      <c r="H18474" s="93" t="s">
        <v>8976</v>
      </c>
      <c r="I18474" s="93" t="s">
        <v>23894</v>
      </c>
      <c r="J18474" s="93" t="s">
        <v>20883</v>
      </c>
      <c r="K18474" s="93" t="s">
        <v>9085</v>
      </c>
      <c r="L18474" s="14">
        <f>AND(vyberHrace&lt;&gt;"",ISNUMBER(SEARCH(vyberHrace,$B18474)))</f>
      </c>
      <c r="M18474" s="14">
        <f>AND($I18474=MID(kododd,1,2),$J18474=MID(kododd,3,3))</f>
      </c>
    </row>
    <row r="18475">
      <c r="A18475" s="95">
        <v>2830</v>
      </c>
      <c r="B18475" s="93" t="s">
        <v>12546</v>
      </c>
      <c r="C18475" s="93" t="s">
        <v>1474</v>
      </c>
      <c r="D18475" s="95">
        <v>1726</v>
      </c>
      <c r="E18475" s="95">
        <v>1832</v>
      </c>
      <c r="F18475" s="95">
        <v>336394</v>
      </c>
      <c r="G18475" s="95">
        <v>250</v>
      </c>
      <c r="H18475" s="93" t="s">
        <v>8976</v>
      </c>
      <c r="I18475" s="93" t="s">
        <v>23894</v>
      </c>
      <c r="J18475" s="93" t="s">
        <v>20899</v>
      </c>
      <c r="K18475" s="93" t="s">
        <v>9087</v>
      </c>
      <c r="L18475" s="14">
        <f>AND(vyberHrace&lt;&gt;"",ISNUMBER(SEARCH(vyberHrace,$B18475)))</f>
      </c>
      <c r="M18475" s="14">
        <f>AND($I18475=MID(kododd,1,2),$J18475=MID(kododd,3,3))</f>
      </c>
    </row>
    <row r="18476">
      <c r="A18476" s="95">
        <v>58858</v>
      </c>
      <c r="B18476" s="93" t="s">
        <v>25330</v>
      </c>
      <c r="C18476" s="93" t="s">
        <v>1424</v>
      </c>
      <c r="G18476" s="95">
        <v>250</v>
      </c>
      <c r="H18476" s="93" t="s">
        <v>8976</v>
      </c>
      <c r="I18476" s="93" t="s">
        <v>23894</v>
      </c>
      <c r="J18476" s="93" t="s">
        <v>20844</v>
      </c>
      <c r="K18476" s="93" t="s">
        <v>8029</v>
      </c>
      <c r="L18476" s="14">
        <f>AND(vyberHrace&lt;&gt;"",ISNUMBER(SEARCH(vyberHrace,$B18476)))</f>
      </c>
      <c r="M18476" s="14">
        <f>AND($I18476=MID(kododd,1,2),$J18476=MID(kododd,3,3))</f>
      </c>
    </row>
    <row r="18477">
      <c r="A18477" s="95">
        <v>61504</v>
      </c>
      <c r="B18477" s="93" t="s">
        <v>27682</v>
      </c>
      <c r="C18477" s="93" t="s">
        <v>1420</v>
      </c>
      <c r="D18477" s="95">
        <v>1456</v>
      </c>
      <c r="E18477" s="95">
        <v>1627</v>
      </c>
      <c r="F18477" s="95">
        <v>23791799</v>
      </c>
      <c r="G18477" s="95">
        <v>250</v>
      </c>
      <c r="H18477" s="93" t="s">
        <v>8976</v>
      </c>
      <c r="I18477" s="93" t="s">
        <v>23894</v>
      </c>
      <c r="J18477" s="93" t="s">
        <v>20873</v>
      </c>
      <c r="K18477" s="93" t="s">
        <v>2418</v>
      </c>
      <c r="L18477" s="14">
        <f>AND(vyberHrace&lt;&gt;"",ISNUMBER(SEARCH(vyberHrace,$B18477)))</f>
      </c>
      <c r="M18477" s="14">
        <f>AND($I18477=MID(kododd,1,2),$J18477=MID(kododd,3,3))</f>
      </c>
    </row>
    <row r="18478">
      <c r="A18478" s="95">
        <v>50323</v>
      </c>
      <c r="B18478" s="93" t="s">
        <v>3430</v>
      </c>
      <c r="C18478" s="93" t="s">
        <v>1406</v>
      </c>
      <c r="G18478" s="95">
        <v>0</v>
      </c>
      <c r="H18478" s="93" t="s">
        <v>8976</v>
      </c>
      <c r="I18478" s="93" t="s">
        <v>23894</v>
      </c>
      <c r="J18478" s="93" t="s">
        <v>20940</v>
      </c>
      <c r="K18478" s="93" t="s">
        <v>6882</v>
      </c>
      <c r="L18478" s="14">
        <f>AND(vyberHrace&lt;&gt;"",ISNUMBER(SEARCH(vyberHrace,$B18478)))</f>
      </c>
      <c r="M18478" s="14">
        <f>AND($I18478=MID(kododd,1,2),$J18478=MID(kododd,3,3))</f>
      </c>
    </row>
    <row r="18479">
      <c r="A18479" s="95">
        <v>53633</v>
      </c>
      <c r="B18479" s="93" t="s">
        <v>1026</v>
      </c>
      <c r="C18479" s="93" t="s">
        <v>1440</v>
      </c>
      <c r="D18479" s="95">
        <v>1354</v>
      </c>
      <c r="E18479" s="95">
        <v>1498</v>
      </c>
      <c r="F18479" s="95">
        <v>23748524</v>
      </c>
      <c r="G18479" s="95">
        <v>250</v>
      </c>
      <c r="H18479" s="93" t="s">
        <v>8976</v>
      </c>
      <c r="I18479" s="93" t="s">
        <v>23894</v>
      </c>
      <c r="J18479" s="93" t="s">
        <v>20843</v>
      </c>
      <c r="K18479" s="93" t="s">
        <v>21372</v>
      </c>
      <c r="L18479" s="14">
        <f>AND(vyberHrace&lt;&gt;"",ISNUMBER(SEARCH(vyberHrace,$B18479)))</f>
      </c>
      <c r="M18479" s="14">
        <f>AND($I18479=MID(kododd,1,2),$J18479=MID(kododd,3,3))</f>
      </c>
    </row>
    <row r="18480">
      <c r="A18480" s="95">
        <v>60839</v>
      </c>
      <c r="B18480" s="93" t="s">
        <v>27225</v>
      </c>
      <c r="C18480" s="93" t="s">
        <v>1422</v>
      </c>
      <c r="D18480" s="95">
        <v>1448</v>
      </c>
      <c r="F18480" s="95">
        <v>23789891</v>
      </c>
      <c r="G18480" s="95">
        <v>250</v>
      </c>
      <c r="H18480" s="93" t="s">
        <v>8976</v>
      </c>
      <c r="I18480" s="93" t="s">
        <v>23894</v>
      </c>
      <c r="J18480" s="93" t="s">
        <v>20871</v>
      </c>
      <c r="K18480" s="93" t="s">
        <v>6773</v>
      </c>
      <c r="L18480" s="14">
        <f>AND(vyberHrace&lt;&gt;"",ISNUMBER(SEARCH(vyberHrace,$B18480)))</f>
      </c>
      <c r="M18480" s="14">
        <f>AND($I18480=MID(kododd,1,2),$J18480=MID(kododd,3,3))</f>
      </c>
    </row>
    <row r="18481">
      <c r="A18481" s="95">
        <v>31033</v>
      </c>
      <c r="B18481" s="93" t="s">
        <v>3931</v>
      </c>
      <c r="C18481" s="93" t="s">
        <v>1471</v>
      </c>
      <c r="D18481" s="95">
        <v>1886</v>
      </c>
      <c r="G18481" s="95">
        <v>0</v>
      </c>
      <c r="H18481" s="93" t="s">
        <v>8976</v>
      </c>
      <c r="I18481" s="93" t="s">
        <v>23894</v>
      </c>
      <c r="J18481" s="93" t="s">
        <v>20954</v>
      </c>
      <c r="K18481" s="93" t="s">
        <v>6926</v>
      </c>
      <c r="L18481" s="14">
        <f>AND(vyberHrace&lt;&gt;"",ISNUMBER(SEARCH(vyberHrace,$B18481)))</f>
      </c>
      <c r="M18481" s="14">
        <f>AND($I18481=MID(kododd,1,2),$J18481=MID(kododd,3,3))</f>
      </c>
    </row>
    <row r="18482">
      <c r="A18482" s="95">
        <v>28517</v>
      </c>
      <c r="B18482" s="93" t="s">
        <v>4841</v>
      </c>
      <c r="C18482" s="93" t="s">
        <v>1431</v>
      </c>
      <c r="D18482" s="95">
        <v>2057</v>
      </c>
      <c r="E18482" s="95">
        <v>2035</v>
      </c>
      <c r="F18482" s="95">
        <v>336416</v>
      </c>
      <c r="G18482" s="95">
        <v>0</v>
      </c>
      <c r="H18482" s="93" t="s">
        <v>8976</v>
      </c>
      <c r="I18482" s="93" t="s">
        <v>23894</v>
      </c>
      <c r="J18482" s="93" t="s">
        <v>20940</v>
      </c>
      <c r="K18482" s="93" t="s">
        <v>6882</v>
      </c>
      <c r="L18482" s="14">
        <f>AND(vyberHrace&lt;&gt;"",ISNUMBER(SEARCH(vyberHrace,$B18482)))</f>
      </c>
      <c r="M18482" s="14">
        <f>AND($I18482=MID(kododd,1,2),$J18482=MID(kododd,3,3))</f>
      </c>
    </row>
    <row r="18483">
      <c r="A18483" s="95">
        <v>614</v>
      </c>
      <c r="B18483" s="93" t="s">
        <v>23907</v>
      </c>
      <c r="C18483" s="93" t="s">
        <v>1451</v>
      </c>
      <c r="D18483" s="95">
        <v>2022</v>
      </c>
      <c r="E18483" s="95">
        <v>1969</v>
      </c>
      <c r="F18483" s="95">
        <v>381144</v>
      </c>
      <c r="G18483" s="95">
        <v>250</v>
      </c>
      <c r="H18483" s="93" t="s">
        <v>8976</v>
      </c>
      <c r="I18483" s="93" t="s">
        <v>23894</v>
      </c>
      <c r="J18483" s="93" t="s">
        <v>20861</v>
      </c>
      <c r="K18483" s="93" t="s">
        <v>6758</v>
      </c>
      <c r="L18483" s="14">
        <f>AND(vyberHrace&lt;&gt;"",ISNUMBER(SEARCH(vyberHrace,$B18483)))</f>
      </c>
      <c r="M18483" s="14">
        <f>AND($I18483=MID(kododd,1,2),$J18483=MID(kododd,3,3))</f>
      </c>
    </row>
    <row r="18484">
      <c r="A18484" s="95">
        <v>13166</v>
      </c>
      <c r="B18484" s="93" t="s">
        <v>4858</v>
      </c>
      <c r="C18484" s="93" t="s">
        <v>1423</v>
      </c>
      <c r="D18484" s="95">
        <v>1532</v>
      </c>
      <c r="E18484" s="95">
        <v>1703</v>
      </c>
      <c r="F18484" s="95">
        <v>23715723</v>
      </c>
      <c r="G18484" s="95">
        <v>250</v>
      </c>
      <c r="H18484" s="93" t="s">
        <v>8976</v>
      </c>
      <c r="I18484" s="93" t="s">
        <v>23894</v>
      </c>
      <c r="J18484" s="93" t="s">
        <v>20843</v>
      </c>
      <c r="K18484" s="93" t="s">
        <v>21372</v>
      </c>
      <c r="L18484" s="14">
        <f>AND(vyberHrace&lt;&gt;"",ISNUMBER(SEARCH(vyberHrace,$B18484)))</f>
      </c>
      <c r="M18484" s="14">
        <f>AND($I18484=MID(kododd,1,2),$J18484=MID(kododd,3,3))</f>
      </c>
    </row>
    <row r="18485">
      <c r="A18485" s="95">
        <v>63056</v>
      </c>
      <c r="B18485" s="93" t="s">
        <v>29460</v>
      </c>
      <c r="C18485" s="93" t="s">
        <v>1487</v>
      </c>
      <c r="G18485" s="95">
        <v>250</v>
      </c>
      <c r="H18485" s="93" t="s">
        <v>8976</v>
      </c>
      <c r="I18485" s="93" t="s">
        <v>23894</v>
      </c>
      <c r="J18485" s="93" t="s">
        <v>20910</v>
      </c>
      <c r="K18485" s="93" t="s">
        <v>4915</v>
      </c>
      <c r="L18485" s="14">
        <f>AND(vyberHrace&lt;&gt;"",ISNUMBER(SEARCH(vyberHrace,$B18485)))</f>
      </c>
      <c r="M18485" s="14">
        <f>AND($I18485=MID(kododd,1,2),$J18485=MID(kododd,3,3))</f>
      </c>
    </row>
    <row r="18486">
      <c r="A18486" s="95">
        <v>63057</v>
      </c>
      <c r="B18486" s="93" t="s">
        <v>29461</v>
      </c>
      <c r="C18486" s="93" t="s">
        <v>1487</v>
      </c>
      <c r="G18486" s="95">
        <v>250</v>
      </c>
      <c r="H18486" s="93" t="s">
        <v>8976</v>
      </c>
      <c r="I18486" s="93" t="s">
        <v>23894</v>
      </c>
      <c r="J18486" s="93" t="s">
        <v>20910</v>
      </c>
      <c r="K18486" s="93" t="s">
        <v>4915</v>
      </c>
      <c r="L18486" s="14">
        <f>AND(vyberHrace&lt;&gt;"",ISNUMBER(SEARCH(vyberHrace,$B18486)))</f>
      </c>
      <c r="M18486" s="14">
        <f>AND($I18486=MID(kododd,1,2),$J18486=MID(kododd,3,3))</f>
      </c>
    </row>
    <row r="18487">
      <c r="A18487" s="95">
        <v>63242</v>
      </c>
      <c r="B18487" s="93" t="s">
        <v>29462</v>
      </c>
      <c r="C18487" s="93" t="s">
        <v>1412</v>
      </c>
      <c r="G18487" s="95">
        <v>250</v>
      </c>
      <c r="H18487" s="93" t="s">
        <v>8976</v>
      </c>
      <c r="I18487" s="93" t="s">
        <v>23894</v>
      </c>
      <c r="J18487" s="93" t="s">
        <v>21016</v>
      </c>
      <c r="K18487" s="93" t="s">
        <v>10066</v>
      </c>
      <c r="L18487" s="14">
        <f>AND(vyberHrace&lt;&gt;"",ISNUMBER(SEARCH(vyberHrace,$B18487)))</f>
      </c>
      <c r="M18487" s="14">
        <f>AND($I18487=MID(kododd,1,2),$J18487=MID(kododd,3,3))</f>
      </c>
    </row>
    <row r="18488">
      <c r="A18488" s="95">
        <v>42100</v>
      </c>
      <c r="B18488" s="93" t="s">
        <v>4872</v>
      </c>
      <c r="C18488" s="93" t="s">
        <v>1413</v>
      </c>
      <c r="D18488" s="95">
        <v>1423</v>
      </c>
      <c r="G18488" s="95">
        <v>250</v>
      </c>
      <c r="H18488" s="93" t="s">
        <v>8976</v>
      </c>
      <c r="I18488" s="93" t="s">
        <v>23894</v>
      </c>
      <c r="J18488" s="93" t="s">
        <v>20872</v>
      </c>
      <c r="K18488" s="93" t="s">
        <v>29454</v>
      </c>
      <c r="L18488" s="14">
        <f>AND(vyberHrace&lt;&gt;"",ISNUMBER(SEARCH(vyberHrace,$B18488)))</f>
      </c>
      <c r="M18488" s="14">
        <f>AND($I18488=MID(kododd,1,2),$J18488=MID(kododd,3,3))</f>
      </c>
    </row>
    <row r="18489">
      <c r="A18489" s="95">
        <v>51586</v>
      </c>
      <c r="B18489" s="93" t="s">
        <v>4008</v>
      </c>
      <c r="C18489" s="93" t="s">
        <v>1416</v>
      </c>
      <c r="F18489" s="95">
        <v>23739614</v>
      </c>
      <c r="G18489" s="95">
        <v>0</v>
      </c>
      <c r="H18489" s="93" t="s">
        <v>8976</v>
      </c>
      <c r="I18489" s="93" t="s">
        <v>23894</v>
      </c>
      <c r="J18489" s="93" t="s">
        <v>20933</v>
      </c>
      <c r="K18489" s="93" t="s">
        <v>5585</v>
      </c>
      <c r="L18489" s="14">
        <f>AND(vyberHrace&lt;&gt;"",ISNUMBER(SEARCH(vyberHrace,$B18489)))</f>
      </c>
      <c r="M18489" s="14">
        <f>AND($I18489=MID(kododd,1,2),$J18489=MID(kododd,3,3))</f>
      </c>
    </row>
    <row r="18490">
      <c r="A18490" s="95">
        <v>40983</v>
      </c>
      <c r="B18490" s="93" t="s">
        <v>4875</v>
      </c>
      <c r="C18490" s="93" t="s">
        <v>1419</v>
      </c>
      <c r="D18490" s="95">
        <v>1957</v>
      </c>
      <c r="E18490" s="95">
        <v>1987</v>
      </c>
      <c r="F18490" s="95">
        <v>390291</v>
      </c>
      <c r="G18490" s="95">
        <v>250</v>
      </c>
      <c r="H18490" s="93" t="s">
        <v>8976</v>
      </c>
      <c r="I18490" s="93" t="s">
        <v>23894</v>
      </c>
      <c r="J18490" s="93" t="s">
        <v>20998</v>
      </c>
      <c r="K18490" s="93" t="s">
        <v>3359</v>
      </c>
      <c r="L18490" s="14">
        <f>AND(vyberHrace&lt;&gt;"",ISNUMBER(SEARCH(vyberHrace,$B18490)))</f>
      </c>
      <c r="M18490" s="14">
        <f>AND($I18490=MID(kododd,1,2),$J18490=MID(kododd,3,3))</f>
      </c>
    </row>
    <row r="18491">
      <c r="A18491" s="95">
        <v>36195</v>
      </c>
      <c r="B18491" s="93" t="s">
        <v>4881</v>
      </c>
      <c r="C18491" s="93" t="s">
        <v>1399</v>
      </c>
      <c r="D18491" s="95">
        <v>1706</v>
      </c>
      <c r="E18491" s="95">
        <v>1788</v>
      </c>
      <c r="F18491" s="95">
        <v>365637</v>
      </c>
      <c r="G18491" s="95">
        <v>250</v>
      </c>
      <c r="H18491" s="93" t="s">
        <v>8976</v>
      </c>
      <c r="I18491" s="93" t="s">
        <v>23894</v>
      </c>
      <c r="J18491" s="93" t="s">
        <v>20998</v>
      </c>
      <c r="K18491" s="93" t="s">
        <v>3359</v>
      </c>
      <c r="L18491" s="14">
        <f>AND(vyberHrace&lt;&gt;"",ISNUMBER(SEARCH(vyberHrace,$B18491)))</f>
      </c>
      <c r="M18491" s="14">
        <f>AND($I18491=MID(kododd,1,2),$J18491=MID(kododd,3,3))</f>
      </c>
    </row>
    <row r="18492">
      <c r="A18492" s="95">
        <v>54790</v>
      </c>
      <c r="B18492" s="93" t="s">
        <v>1039</v>
      </c>
      <c r="C18492" s="93" t="s">
        <v>1412</v>
      </c>
      <c r="G18492" s="95">
        <v>250</v>
      </c>
      <c r="H18492" s="93" t="s">
        <v>8976</v>
      </c>
      <c r="I18492" s="93" t="s">
        <v>23894</v>
      </c>
      <c r="J18492" s="93" t="s">
        <v>20912</v>
      </c>
      <c r="K18492" s="93" t="s">
        <v>9930</v>
      </c>
      <c r="L18492" s="14">
        <f>AND(vyberHrace&lt;&gt;"",ISNUMBER(SEARCH(vyberHrace,$B18492)))</f>
      </c>
      <c r="M18492" s="14">
        <f>AND($I18492=MID(kododd,1,2),$J18492=MID(kododd,3,3))</f>
      </c>
    </row>
    <row r="18493">
      <c r="A18493" s="95">
        <v>57344</v>
      </c>
      <c r="B18493" s="93" t="s">
        <v>22989</v>
      </c>
      <c r="C18493" s="93" t="s">
        <v>1418</v>
      </c>
      <c r="D18493" s="95">
        <v>1142</v>
      </c>
      <c r="G18493" s="95">
        <v>250</v>
      </c>
      <c r="H18493" s="93" t="s">
        <v>8976</v>
      </c>
      <c r="I18493" s="93" t="s">
        <v>23894</v>
      </c>
      <c r="J18493" s="93" t="s">
        <v>20912</v>
      </c>
      <c r="K18493" s="93" t="s">
        <v>9930</v>
      </c>
      <c r="L18493" s="14">
        <f>AND(vyberHrace&lt;&gt;"",ISNUMBER(SEARCH(vyberHrace,$B18493)))</f>
      </c>
      <c r="M18493" s="14">
        <f>AND($I18493=MID(kododd,1,2),$J18493=MID(kododd,3,3))</f>
      </c>
    </row>
    <row r="18494">
      <c r="A18494" s="95">
        <v>35463</v>
      </c>
      <c r="B18494" s="93" t="s">
        <v>7986</v>
      </c>
      <c r="C18494" s="93" t="s">
        <v>1403</v>
      </c>
      <c r="D18494" s="95">
        <v>1491</v>
      </c>
      <c r="E18494" s="95">
        <v>1631</v>
      </c>
      <c r="F18494" s="95">
        <v>385212</v>
      </c>
      <c r="G18494" s="95">
        <v>500</v>
      </c>
      <c r="H18494" s="93" t="s">
        <v>8976</v>
      </c>
      <c r="I18494" s="93" t="s">
        <v>23894</v>
      </c>
      <c r="J18494" s="93" t="s">
        <v>23412</v>
      </c>
      <c r="K18494" s="93" t="s">
        <v>21368</v>
      </c>
      <c r="L18494" s="14">
        <f>AND(vyberHrace&lt;&gt;"",ISNUMBER(SEARCH(vyberHrace,$B18494)))</f>
      </c>
      <c r="M18494" s="14">
        <f>AND($I18494=MID(kododd,1,2),$J18494=MID(kododd,3,3))</f>
      </c>
    </row>
    <row r="18495">
      <c r="A18495" s="95">
        <v>10051</v>
      </c>
      <c r="B18495" s="93" t="s">
        <v>7993</v>
      </c>
      <c r="C18495" s="93" t="s">
        <v>1426</v>
      </c>
      <c r="D18495" s="95">
        <v>1567</v>
      </c>
      <c r="F18495" s="95">
        <v>354368</v>
      </c>
      <c r="G18495" s="95">
        <v>250</v>
      </c>
      <c r="H18495" s="93" t="s">
        <v>8976</v>
      </c>
      <c r="I18495" s="93" t="s">
        <v>23894</v>
      </c>
      <c r="J18495" s="93" t="s">
        <v>21027</v>
      </c>
      <c r="K18495" s="93" t="s">
        <v>1948</v>
      </c>
      <c r="L18495" s="14">
        <f>AND(vyberHrace&lt;&gt;"",ISNUMBER(SEARCH(vyberHrace,$B18495)))</f>
      </c>
      <c r="M18495" s="14">
        <f>AND($I18495=MID(kododd,1,2),$J18495=MID(kododd,3,3))</f>
      </c>
    </row>
    <row r="18496">
      <c r="A18496" s="95">
        <v>58643</v>
      </c>
      <c r="B18496" s="93" t="s">
        <v>25130</v>
      </c>
      <c r="C18496" s="93" t="s">
        <v>1424</v>
      </c>
      <c r="G18496" s="95">
        <v>250</v>
      </c>
      <c r="H18496" s="93" t="s">
        <v>8976</v>
      </c>
      <c r="I18496" s="93" t="s">
        <v>23894</v>
      </c>
      <c r="J18496" s="93" t="s">
        <v>20998</v>
      </c>
      <c r="K18496" s="93" t="s">
        <v>3359</v>
      </c>
      <c r="L18496" s="14">
        <f>AND(vyberHrace&lt;&gt;"",ISNUMBER(SEARCH(vyberHrace,$B18496)))</f>
      </c>
      <c r="M18496" s="14">
        <f>AND($I18496=MID(kododd,1,2),$J18496=MID(kododd,3,3))</f>
      </c>
    </row>
    <row r="18497">
      <c r="A18497" s="95">
        <v>53191</v>
      </c>
      <c r="B18497" s="93" t="s">
        <v>17449</v>
      </c>
      <c r="C18497" s="93" t="s">
        <v>1402</v>
      </c>
      <c r="D18497" s="95">
        <v>1363</v>
      </c>
      <c r="E18497" s="95">
        <v>1578</v>
      </c>
      <c r="F18497" s="95">
        <v>23792604</v>
      </c>
      <c r="G18497" s="95">
        <v>250</v>
      </c>
      <c r="H18497" s="93" t="s">
        <v>8976</v>
      </c>
      <c r="I18497" s="93" t="s">
        <v>23894</v>
      </c>
      <c r="J18497" s="93" t="s">
        <v>21032</v>
      </c>
      <c r="K18497" s="93" t="s">
        <v>3087</v>
      </c>
      <c r="L18497" s="14">
        <f>AND(vyberHrace&lt;&gt;"",ISNUMBER(SEARCH(vyberHrace,$B18497)))</f>
      </c>
      <c r="M18497" s="14">
        <f>AND($I18497=MID(kododd,1,2),$J18497=MID(kododd,3,3))</f>
      </c>
    </row>
    <row r="18498">
      <c r="A18498" s="95">
        <v>60162</v>
      </c>
      <c r="B18498" s="93" t="s">
        <v>8002</v>
      </c>
      <c r="C18498" s="93" t="s">
        <v>1446</v>
      </c>
      <c r="G18498" s="95">
        <v>250</v>
      </c>
      <c r="H18498" s="93" t="s">
        <v>8976</v>
      </c>
      <c r="I18498" s="93" t="s">
        <v>23894</v>
      </c>
      <c r="J18498" s="93" t="s">
        <v>20998</v>
      </c>
      <c r="K18498" s="93" t="s">
        <v>3359</v>
      </c>
      <c r="L18498" s="14">
        <f>AND(vyberHrace&lt;&gt;"",ISNUMBER(SEARCH(vyberHrace,$B18498)))</f>
      </c>
      <c r="M18498" s="14">
        <f>AND($I18498=MID(kododd,1,2),$J18498=MID(kododd,3,3))</f>
      </c>
    </row>
    <row r="18499">
      <c r="A18499" s="95">
        <v>60161</v>
      </c>
      <c r="B18499" s="93" t="s">
        <v>26626</v>
      </c>
      <c r="C18499" s="93" t="s">
        <v>1424</v>
      </c>
      <c r="G18499" s="95">
        <v>250</v>
      </c>
      <c r="H18499" s="93" t="s">
        <v>8976</v>
      </c>
      <c r="I18499" s="93" t="s">
        <v>23894</v>
      </c>
      <c r="J18499" s="93" t="s">
        <v>20998</v>
      </c>
      <c r="K18499" s="93" t="s">
        <v>3359</v>
      </c>
      <c r="L18499" s="14">
        <f>AND(vyberHrace&lt;&gt;"",ISNUMBER(SEARCH(vyberHrace,$B18499)))</f>
      </c>
      <c r="M18499" s="14">
        <f>AND($I18499=MID(kododd,1,2),$J18499=MID(kododd,3,3))</f>
      </c>
    </row>
    <row r="18500">
      <c r="A18500" s="95">
        <v>13121</v>
      </c>
      <c r="B18500" s="93" t="s">
        <v>8020</v>
      </c>
      <c r="C18500" s="93" t="s">
        <v>1401</v>
      </c>
      <c r="D18500" s="95">
        <v>1711</v>
      </c>
      <c r="E18500" s="95">
        <v>1824</v>
      </c>
      <c r="F18500" s="95">
        <v>377848</v>
      </c>
      <c r="G18500" s="95">
        <v>250</v>
      </c>
      <c r="H18500" s="93" t="s">
        <v>8976</v>
      </c>
      <c r="I18500" s="93" t="s">
        <v>23894</v>
      </c>
      <c r="J18500" s="93" t="s">
        <v>20875</v>
      </c>
      <c r="K18500" s="93" t="s">
        <v>6699</v>
      </c>
      <c r="L18500" s="14">
        <f>AND(vyberHrace&lt;&gt;"",ISNUMBER(SEARCH(vyberHrace,$B18500)))</f>
      </c>
      <c r="M18500" s="14">
        <f>AND($I18500=MID(kododd,1,2),$J18500=MID(kododd,3,3))</f>
      </c>
    </row>
    <row r="18501">
      <c r="A18501" s="95">
        <v>31137</v>
      </c>
      <c r="B18501" s="93" t="s">
        <v>23982</v>
      </c>
      <c r="C18501" s="93" t="s">
        <v>1437</v>
      </c>
      <c r="G18501" s="95">
        <v>0</v>
      </c>
      <c r="H18501" s="93" t="s">
        <v>8976</v>
      </c>
      <c r="I18501" s="93" t="s">
        <v>23894</v>
      </c>
      <c r="J18501" s="93" t="s">
        <v>21003</v>
      </c>
      <c r="K18501" s="93" t="s">
        <v>5961</v>
      </c>
      <c r="L18501" s="14">
        <f>AND(vyberHrace&lt;&gt;"",ISNUMBER(SEARCH(vyberHrace,$B18501)))</f>
      </c>
      <c r="M18501" s="14">
        <f>AND($I18501=MID(kododd,1,2),$J18501=MID(kododd,3,3))</f>
      </c>
    </row>
    <row r="18502">
      <c r="A18502" s="95">
        <v>62347</v>
      </c>
      <c r="B18502" s="93" t="s">
        <v>25381</v>
      </c>
      <c r="C18502" s="93" t="s">
        <v>1486</v>
      </c>
      <c r="G18502" s="95">
        <v>250</v>
      </c>
      <c r="H18502" s="93" t="s">
        <v>8976</v>
      </c>
      <c r="I18502" s="93" t="s">
        <v>23894</v>
      </c>
      <c r="J18502" s="93" t="s">
        <v>20910</v>
      </c>
      <c r="K18502" s="93" t="s">
        <v>4915</v>
      </c>
      <c r="L18502" s="14">
        <f>AND(vyberHrace&lt;&gt;"",ISNUMBER(SEARCH(vyberHrace,$B18502)))</f>
      </c>
      <c r="M18502" s="14">
        <f>AND($I18502=MID(kododd,1,2),$J18502=MID(kododd,3,3))</f>
      </c>
    </row>
    <row r="18503">
      <c r="A18503" s="95">
        <v>25594</v>
      </c>
      <c r="B18503" s="93" t="s">
        <v>12199</v>
      </c>
      <c r="C18503" s="93" t="s">
        <v>1454</v>
      </c>
      <c r="D18503" s="95">
        <v>2227</v>
      </c>
      <c r="E18503" s="95">
        <v>2246</v>
      </c>
      <c r="F18503" s="95">
        <v>351660</v>
      </c>
      <c r="G18503" s="95">
        <v>250</v>
      </c>
      <c r="H18503" s="93" t="s">
        <v>8976</v>
      </c>
      <c r="I18503" s="93" t="s">
        <v>23894</v>
      </c>
      <c r="J18503" s="93" t="s">
        <v>20998</v>
      </c>
      <c r="K18503" s="93" t="s">
        <v>3359</v>
      </c>
      <c r="L18503" s="14">
        <f>AND(vyberHrace&lt;&gt;"",ISNUMBER(SEARCH(vyberHrace,$B18503)))</f>
      </c>
      <c r="M18503" s="14">
        <f>AND($I18503=MID(kododd,1,2),$J18503=MID(kododd,3,3))</f>
      </c>
    </row>
    <row r="18504">
      <c r="A18504" s="95">
        <v>61305</v>
      </c>
      <c r="B18504" s="93" t="s">
        <v>27510</v>
      </c>
      <c r="C18504" s="93" t="s">
        <v>1420</v>
      </c>
      <c r="G18504" s="95">
        <v>250</v>
      </c>
      <c r="H18504" s="93" t="s">
        <v>8976</v>
      </c>
      <c r="I18504" s="93" t="s">
        <v>23894</v>
      </c>
      <c r="J18504" s="93" t="s">
        <v>20884</v>
      </c>
      <c r="K18504" s="93" t="s">
        <v>399</v>
      </c>
      <c r="L18504" s="14">
        <f>AND(vyberHrace&lt;&gt;"",ISNUMBER(SEARCH(vyberHrace,$B18504)))</f>
      </c>
      <c r="M18504" s="14">
        <f>AND($I18504=MID(kododd,1,2),$J18504=MID(kododd,3,3))</f>
      </c>
    </row>
    <row r="18505">
      <c r="A18505" s="95">
        <v>33647</v>
      </c>
      <c r="B18505" s="93" t="s">
        <v>14598</v>
      </c>
      <c r="C18505" s="93" t="s">
        <v>1449</v>
      </c>
      <c r="D18505" s="95">
        <v>1321</v>
      </c>
      <c r="F18505" s="95">
        <v>23750332</v>
      </c>
      <c r="G18505" s="95">
        <v>250</v>
      </c>
      <c r="H18505" s="93" t="s">
        <v>8976</v>
      </c>
      <c r="I18505" s="93" t="s">
        <v>23894</v>
      </c>
      <c r="J18505" s="93" t="s">
        <v>20875</v>
      </c>
      <c r="K18505" s="93" t="s">
        <v>6699</v>
      </c>
      <c r="L18505" s="14">
        <f>AND(vyberHrace&lt;&gt;"",ISNUMBER(SEARCH(vyberHrace,$B18505)))</f>
      </c>
      <c r="M18505" s="14">
        <f>AND($I18505=MID(kododd,1,2),$J18505=MID(kododd,3,3))</f>
      </c>
    </row>
    <row r="18506">
      <c r="A18506" s="95">
        <v>33756</v>
      </c>
      <c r="B18506" s="93" t="s">
        <v>14601</v>
      </c>
      <c r="C18506" s="93" t="s">
        <v>1459</v>
      </c>
      <c r="D18506" s="95">
        <v>1446</v>
      </c>
      <c r="F18506" s="95">
        <v>23710977</v>
      </c>
      <c r="G18506" s="95">
        <v>250</v>
      </c>
      <c r="H18506" s="93" t="s">
        <v>8976</v>
      </c>
      <c r="I18506" s="93" t="s">
        <v>23894</v>
      </c>
      <c r="J18506" s="93" t="s">
        <v>20912</v>
      </c>
      <c r="K18506" s="93" t="s">
        <v>9930</v>
      </c>
      <c r="L18506" s="14">
        <f>AND(vyberHrace&lt;&gt;"",ISNUMBER(SEARCH(vyberHrace,$B18506)))</f>
      </c>
      <c r="M18506" s="14">
        <f>AND($I18506=MID(kododd,1,2),$J18506=MID(kododd,3,3))</f>
      </c>
    </row>
    <row r="18507">
      <c r="A18507" s="95">
        <v>1469</v>
      </c>
      <c r="B18507" s="93" t="s">
        <v>16100</v>
      </c>
      <c r="C18507" s="93" t="s">
        <v>1433</v>
      </c>
      <c r="D18507" s="95">
        <v>2034</v>
      </c>
      <c r="E18507" s="95">
        <v>2175</v>
      </c>
      <c r="F18507" s="95">
        <v>308293</v>
      </c>
      <c r="G18507" s="95">
        <v>0</v>
      </c>
      <c r="H18507" s="93" t="s">
        <v>8976</v>
      </c>
      <c r="I18507" s="93" t="s">
        <v>23894</v>
      </c>
      <c r="J18507" s="93" t="s">
        <v>20912</v>
      </c>
      <c r="K18507" s="93" t="s">
        <v>9930</v>
      </c>
      <c r="L18507" s="14">
        <f>AND(vyberHrace&lt;&gt;"",ISNUMBER(SEARCH(vyberHrace,$B18507)))</f>
      </c>
      <c r="M18507" s="14">
        <f>AND($I18507=MID(kododd,1,2),$J18507=MID(kododd,3,3))</f>
      </c>
    </row>
    <row r="18508">
      <c r="A18508" s="95">
        <v>27043</v>
      </c>
      <c r="B18508" s="93" t="s">
        <v>16108</v>
      </c>
      <c r="C18508" s="93" t="s">
        <v>1449</v>
      </c>
      <c r="D18508" s="95">
        <v>1547</v>
      </c>
      <c r="G18508" s="95">
        <v>0</v>
      </c>
      <c r="H18508" s="93" t="s">
        <v>8976</v>
      </c>
      <c r="I18508" s="93" t="s">
        <v>23894</v>
      </c>
      <c r="J18508" s="93" t="s">
        <v>20883</v>
      </c>
      <c r="K18508" s="93" t="s">
        <v>9085</v>
      </c>
      <c r="L18508" s="14">
        <f>AND(vyberHrace&lt;&gt;"",ISNUMBER(SEARCH(vyberHrace,$B18508)))</f>
      </c>
      <c r="M18508" s="14">
        <f>AND($I18508=MID(kododd,1,2),$J18508=MID(kododd,3,3))</f>
      </c>
    </row>
    <row r="18509">
      <c r="A18509" s="95">
        <v>50586</v>
      </c>
      <c r="B18509" s="93" t="s">
        <v>14629</v>
      </c>
      <c r="C18509" s="93" t="s">
        <v>1406</v>
      </c>
      <c r="G18509" s="95">
        <v>0</v>
      </c>
      <c r="H18509" s="93" t="s">
        <v>8976</v>
      </c>
      <c r="I18509" s="93" t="s">
        <v>23894</v>
      </c>
      <c r="J18509" s="93" t="s">
        <v>20883</v>
      </c>
      <c r="K18509" s="93" t="s">
        <v>9085</v>
      </c>
      <c r="L18509" s="14">
        <f>AND(vyberHrace&lt;&gt;"",ISNUMBER(SEARCH(vyberHrace,$B18509)))</f>
      </c>
      <c r="M18509" s="14">
        <f>AND($I18509=MID(kododd,1,2),$J18509=MID(kododd,3,3))</f>
      </c>
    </row>
    <row r="18510">
      <c r="A18510" s="95">
        <v>58833</v>
      </c>
      <c r="B18510" s="93" t="s">
        <v>25305</v>
      </c>
      <c r="C18510" s="93" t="s">
        <v>1411</v>
      </c>
      <c r="D18510" s="95">
        <v>1014</v>
      </c>
      <c r="F18510" s="95">
        <v>23780088</v>
      </c>
      <c r="G18510" s="95">
        <v>250</v>
      </c>
      <c r="H18510" s="93" t="s">
        <v>8976</v>
      </c>
      <c r="I18510" s="93" t="s">
        <v>23894</v>
      </c>
      <c r="J18510" s="93" t="s">
        <v>20941</v>
      </c>
      <c r="K18510" s="93" t="s">
        <v>9073</v>
      </c>
      <c r="L18510" s="14">
        <f>AND(vyberHrace&lt;&gt;"",ISNUMBER(SEARCH(vyberHrace,$B18510)))</f>
      </c>
      <c r="M18510" s="14">
        <f>AND($I18510=MID(kododd,1,2),$J18510=MID(kododd,3,3))</f>
      </c>
    </row>
    <row r="18511">
      <c r="A18511" s="95">
        <v>63350</v>
      </c>
      <c r="B18511" s="93" t="s">
        <v>29463</v>
      </c>
      <c r="C18511" s="93" t="s">
        <v>1487</v>
      </c>
      <c r="G18511" s="95">
        <v>250</v>
      </c>
      <c r="H18511" s="93" t="s">
        <v>8976</v>
      </c>
      <c r="I18511" s="93" t="s">
        <v>23894</v>
      </c>
      <c r="J18511" s="93" t="s">
        <v>20861</v>
      </c>
      <c r="K18511" s="93" t="s">
        <v>6758</v>
      </c>
      <c r="L18511" s="14">
        <f>AND(vyberHrace&lt;&gt;"",ISNUMBER(SEARCH(vyberHrace,$B18511)))</f>
      </c>
      <c r="M18511" s="14">
        <f>AND($I18511=MID(kododd,1,2),$J18511=MID(kododd,3,3))</f>
      </c>
    </row>
    <row r="18512">
      <c r="A18512" s="95">
        <v>33708</v>
      </c>
      <c r="B18512" s="93" t="s">
        <v>10090</v>
      </c>
      <c r="C18512" s="93" t="s">
        <v>1407</v>
      </c>
      <c r="D18512" s="95">
        <v>1559</v>
      </c>
      <c r="G18512" s="95">
        <v>250</v>
      </c>
      <c r="H18512" s="93" t="s">
        <v>8976</v>
      </c>
      <c r="I18512" s="93" t="s">
        <v>23894</v>
      </c>
      <c r="J18512" s="93" t="s">
        <v>20844</v>
      </c>
      <c r="K18512" s="93" t="s">
        <v>8029</v>
      </c>
      <c r="L18512" s="14">
        <f>AND(vyberHrace&lt;&gt;"",ISNUMBER(SEARCH(vyberHrace,$B18512)))</f>
      </c>
      <c r="M18512" s="14">
        <f>AND($I18512=MID(kododd,1,2),$J18512=MID(kododd,3,3))</f>
      </c>
    </row>
    <row r="18513">
      <c r="A18513" s="95">
        <v>52684</v>
      </c>
      <c r="B18513" s="93" t="s">
        <v>3935</v>
      </c>
      <c r="C18513" s="93" t="s">
        <v>1420</v>
      </c>
      <c r="F18513" s="95">
        <v>23755830</v>
      </c>
      <c r="G18513" s="95">
        <v>250</v>
      </c>
      <c r="H18513" s="93" t="s">
        <v>8976</v>
      </c>
      <c r="I18513" s="93" t="s">
        <v>23894</v>
      </c>
      <c r="J18513" s="93" t="s">
        <v>20909</v>
      </c>
      <c r="K18513" s="93" t="s">
        <v>6757</v>
      </c>
      <c r="L18513" s="14">
        <f>AND(vyberHrace&lt;&gt;"",ISNUMBER(SEARCH(vyberHrace,$B18513)))</f>
      </c>
      <c r="M18513" s="14">
        <f>AND($I18513=MID(kododd,1,2),$J18513=MID(kododd,3,3))</f>
      </c>
    </row>
    <row r="18514">
      <c r="A18514" s="95">
        <v>28540</v>
      </c>
      <c r="B18514" s="93" t="s">
        <v>10097</v>
      </c>
      <c r="C18514" s="93" t="s">
        <v>1431</v>
      </c>
      <c r="D18514" s="95">
        <v>1384</v>
      </c>
      <c r="G18514" s="95">
        <v>0</v>
      </c>
      <c r="H18514" s="93" t="s">
        <v>8976</v>
      </c>
      <c r="I18514" s="93" t="s">
        <v>23894</v>
      </c>
      <c r="J18514" s="93" t="s">
        <v>20883</v>
      </c>
      <c r="K18514" s="93" t="s">
        <v>9085</v>
      </c>
      <c r="L18514" s="14">
        <f>AND(vyberHrace&lt;&gt;"",ISNUMBER(SEARCH(vyberHrace,$B18514)))</f>
      </c>
      <c r="M18514" s="14">
        <f>AND($I18514=MID(kododd,1,2),$J18514=MID(kododd,3,3))</f>
      </c>
    </row>
    <row r="18515">
      <c r="A18515" s="95">
        <v>48178</v>
      </c>
      <c r="B18515" s="93" t="s">
        <v>4429</v>
      </c>
      <c r="C18515" s="93" t="s">
        <v>1419</v>
      </c>
      <c r="G18515" s="95">
        <v>0</v>
      </c>
      <c r="H18515" s="93" t="s">
        <v>8976</v>
      </c>
      <c r="I18515" s="93" t="s">
        <v>23894</v>
      </c>
      <c r="J18515" s="93" t="s">
        <v>20916</v>
      </c>
      <c r="K18515" s="93" t="s">
        <v>9958</v>
      </c>
      <c r="L18515" s="14">
        <f>AND(vyberHrace&lt;&gt;"",ISNUMBER(SEARCH(vyberHrace,$B18515)))</f>
      </c>
      <c r="M18515" s="14">
        <f>AND($I18515=MID(kododd,1,2),$J18515=MID(kododd,3,3))</f>
      </c>
    </row>
    <row r="18516">
      <c r="A18516" s="95">
        <v>42367</v>
      </c>
      <c r="B18516" s="93" t="s">
        <v>4443</v>
      </c>
      <c r="C18516" s="93" t="s">
        <v>1408</v>
      </c>
      <c r="D18516" s="95">
        <v>1403</v>
      </c>
      <c r="E18516" s="95">
        <v>1555</v>
      </c>
      <c r="F18516" s="95">
        <v>23709219</v>
      </c>
      <c r="G18516" s="95">
        <v>0</v>
      </c>
      <c r="H18516" s="93" t="s">
        <v>8976</v>
      </c>
      <c r="I18516" s="93" t="s">
        <v>23894</v>
      </c>
      <c r="J18516" s="93" t="s">
        <v>20884</v>
      </c>
      <c r="K18516" s="93" t="s">
        <v>399</v>
      </c>
      <c r="L18516" s="14">
        <f>AND(vyberHrace&lt;&gt;"",ISNUMBER(SEARCH(vyberHrace,$B18516)))</f>
      </c>
      <c r="M18516" s="14">
        <f>AND($I18516=MID(kododd,1,2),$J18516=MID(kododd,3,3))</f>
      </c>
    </row>
    <row r="18517">
      <c r="A18517" s="95">
        <v>47267</v>
      </c>
      <c r="B18517" s="93" t="s">
        <v>4444</v>
      </c>
      <c r="C18517" s="93" t="s">
        <v>1406</v>
      </c>
      <c r="D18517" s="95">
        <v>1062</v>
      </c>
      <c r="F18517" s="95">
        <v>23720468</v>
      </c>
      <c r="G18517" s="95">
        <v>0</v>
      </c>
      <c r="H18517" s="93" t="s">
        <v>8976</v>
      </c>
      <c r="I18517" s="93" t="s">
        <v>23894</v>
      </c>
      <c r="J18517" s="93" t="s">
        <v>20884</v>
      </c>
      <c r="K18517" s="93" t="s">
        <v>399</v>
      </c>
      <c r="L18517" s="14">
        <f>AND(vyberHrace&lt;&gt;"",ISNUMBER(SEARCH(vyberHrace,$B18517)))</f>
      </c>
      <c r="M18517" s="14">
        <f>AND($I18517=MID(kododd,1,2),$J18517=MID(kododd,3,3))</f>
      </c>
    </row>
    <row r="18518">
      <c r="A18518" s="95">
        <v>4533</v>
      </c>
      <c r="B18518" s="93" t="s">
        <v>1910</v>
      </c>
      <c r="C18518" s="93" t="s">
        <v>1426</v>
      </c>
      <c r="D18518" s="95">
        <v>1591</v>
      </c>
      <c r="G18518" s="95">
        <v>0</v>
      </c>
      <c r="H18518" s="93" t="s">
        <v>8976</v>
      </c>
      <c r="I18518" s="93" t="s">
        <v>23894</v>
      </c>
      <c r="J18518" s="93" t="s">
        <v>21034</v>
      </c>
      <c r="K18518" s="93" t="s">
        <v>12277</v>
      </c>
      <c r="L18518" s="14">
        <f>AND(vyberHrace&lt;&gt;"",ISNUMBER(SEARCH(vyberHrace,$B18518)))</f>
      </c>
      <c r="M18518" s="14">
        <f>AND($I18518=MID(kododd,1,2),$J18518=MID(kododd,3,3))</f>
      </c>
    </row>
    <row r="18519">
      <c r="A18519" s="95">
        <v>8706</v>
      </c>
      <c r="B18519" s="93" t="s">
        <v>1912</v>
      </c>
      <c r="C18519" s="93" t="s">
        <v>1426</v>
      </c>
      <c r="D18519" s="95">
        <v>1562</v>
      </c>
      <c r="F18519" s="95">
        <v>23710985</v>
      </c>
      <c r="G18519" s="95">
        <v>250</v>
      </c>
      <c r="H18519" s="93" t="s">
        <v>8976</v>
      </c>
      <c r="I18519" s="93" t="s">
        <v>23894</v>
      </c>
      <c r="J18519" s="93" t="s">
        <v>20871</v>
      </c>
      <c r="K18519" s="93" t="s">
        <v>6773</v>
      </c>
      <c r="L18519" s="14">
        <f>AND(vyberHrace&lt;&gt;"",ISNUMBER(SEARCH(vyberHrace,$B18519)))</f>
      </c>
      <c r="M18519" s="14">
        <f>AND($I18519=MID(kododd,1,2),$J18519=MID(kododd,3,3))</f>
      </c>
    </row>
    <row r="18520">
      <c r="A18520" s="95">
        <v>44929</v>
      </c>
      <c r="B18520" s="93" t="s">
        <v>1919</v>
      </c>
      <c r="C18520" s="93" t="s">
        <v>1463</v>
      </c>
      <c r="D18520" s="95">
        <v>1589</v>
      </c>
      <c r="F18520" s="95">
        <v>23729678</v>
      </c>
      <c r="G18520" s="95">
        <v>250</v>
      </c>
      <c r="H18520" s="93" t="s">
        <v>8976</v>
      </c>
      <c r="I18520" s="93" t="s">
        <v>23894</v>
      </c>
      <c r="J18520" s="93" t="s">
        <v>20871</v>
      </c>
      <c r="K18520" s="93" t="s">
        <v>6773</v>
      </c>
      <c r="L18520" s="14">
        <f>AND(vyberHrace&lt;&gt;"",ISNUMBER(SEARCH(vyberHrace,$B18520)))</f>
      </c>
      <c r="M18520" s="14">
        <f>AND($I18520=MID(kododd,1,2),$J18520=MID(kododd,3,3))</f>
      </c>
    </row>
    <row r="18521">
      <c r="A18521" s="95">
        <v>59686</v>
      </c>
      <c r="B18521" s="93" t="s">
        <v>26067</v>
      </c>
      <c r="C18521" s="93" t="s">
        <v>1406</v>
      </c>
      <c r="G18521" s="95">
        <v>0</v>
      </c>
      <c r="H18521" s="93" t="s">
        <v>8976</v>
      </c>
      <c r="I18521" s="93" t="s">
        <v>23894</v>
      </c>
      <c r="J18521" s="93" t="s">
        <v>20924</v>
      </c>
      <c r="K18521" s="93" t="s">
        <v>23908</v>
      </c>
      <c r="L18521" s="14">
        <f>AND(vyberHrace&lt;&gt;"",ISNUMBER(SEARCH(vyberHrace,$B18521)))</f>
      </c>
      <c r="M18521" s="14">
        <f>AND($I18521=MID(kododd,1,2),$J18521=MID(kododd,3,3))</f>
      </c>
    </row>
    <row r="18522">
      <c r="A18522" s="95">
        <v>59685</v>
      </c>
      <c r="B18522" s="93" t="s">
        <v>26066</v>
      </c>
      <c r="C18522" s="93" t="s">
        <v>1402</v>
      </c>
      <c r="G18522" s="95">
        <v>0</v>
      </c>
      <c r="H18522" s="93" t="s">
        <v>8976</v>
      </c>
      <c r="I18522" s="93" t="s">
        <v>23894</v>
      </c>
      <c r="J18522" s="93" t="s">
        <v>20924</v>
      </c>
      <c r="K18522" s="93" t="s">
        <v>23908</v>
      </c>
      <c r="L18522" s="14">
        <f>AND(vyberHrace&lt;&gt;"",ISNUMBER(SEARCH(vyberHrace,$B18522)))</f>
      </c>
      <c r="M18522" s="14">
        <f>AND($I18522=MID(kododd,1,2),$J18522=MID(kododd,3,3))</f>
      </c>
    </row>
    <row r="18523">
      <c r="A18523" s="95">
        <v>7776</v>
      </c>
      <c r="B18523" s="93" t="s">
        <v>14711</v>
      </c>
      <c r="C18523" s="93" t="s">
        <v>1462</v>
      </c>
      <c r="D18523" s="95">
        <v>1720</v>
      </c>
      <c r="G18523" s="95">
        <v>0</v>
      </c>
      <c r="H18523" s="93" t="s">
        <v>8976</v>
      </c>
      <c r="I18523" s="93" t="s">
        <v>23894</v>
      </c>
      <c r="J18523" s="93" t="s">
        <v>20940</v>
      </c>
      <c r="K18523" s="93" t="s">
        <v>6882</v>
      </c>
      <c r="L18523" s="14">
        <f>AND(vyberHrace&lt;&gt;"",ISNUMBER(SEARCH(vyberHrace,$B18523)))</f>
      </c>
      <c r="M18523" s="14">
        <f>AND($I18523=MID(kododd,1,2),$J18523=MID(kododd,3,3))</f>
      </c>
    </row>
    <row r="18524">
      <c r="A18524" s="95">
        <v>7794</v>
      </c>
      <c r="B18524" s="93" t="s">
        <v>14713</v>
      </c>
      <c r="C18524" s="93" t="s">
        <v>1415</v>
      </c>
      <c r="D18524" s="95">
        <v>1224</v>
      </c>
      <c r="G18524" s="95">
        <v>250</v>
      </c>
      <c r="H18524" s="93" t="s">
        <v>8976</v>
      </c>
      <c r="I18524" s="93" t="s">
        <v>23894</v>
      </c>
      <c r="J18524" s="93" t="s">
        <v>21034</v>
      </c>
      <c r="K18524" s="93" t="s">
        <v>12277</v>
      </c>
      <c r="L18524" s="14">
        <f>AND(vyberHrace&lt;&gt;"",ISNUMBER(SEARCH(vyberHrace,$B18524)))</f>
      </c>
      <c r="M18524" s="14">
        <f>AND($I18524=MID(kododd,1,2),$J18524=MID(kododd,3,3))</f>
      </c>
    </row>
    <row r="18525">
      <c r="A18525" s="95">
        <v>36809</v>
      </c>
      <c r="B18525" s="93" t="s">
        <v>14718</v>
      </c>
      <c r="C18525" s="93" t="s">
        <v>1415</v>
      </c>
      <c r="D18525" s="95">
        <v>1455</v>
      </c>
      <c r="G18525" s="95">
        <v>250</v>
      </c>
      <c r="H18525" s="93" t="s">
        <v>8976</v>
      </c>
      <c r="I18525" s="93" t="s">
        <v>23894</v>
      </c>
      <c r="J18525" s="93" t="s">
        <v>20954</v>
      </c>
      <c r="K18525" s="93" t="s">
        <v>6926</v>
      </c>
      <c r="L18525" s="14">
        <f>AND(vyberHrace&lt;&gt;"",ISNUMBER(SEARCH(vyberHrace,$B18525)))</f>
      </c>
      <c r="M18525" s="14">
        <f>AND($I18525=MID(kododd,1,2),$J18525=MID(kododd,3,3))</f>
      </c>
    </row>
    <row r="18526">
      <c r="A18526" s="95">
        <v>54538</v>
      </c>
      <c r="B18526" s="93" t="s">
        <v>1011</v>
      </c>
      <c r="C18526" s="93" t="s">
        <v>1420</v>
      </c>
      <c r="D18526" s="95">
        <v>1542</v>
      </c>
      <c r="E18526" s="95">
        <v>1651</v>
      </c>
      <c r="F18526" s="95">
        <v>23754184</v>
      </c>
      <c r="G18526" s="95">
        <v>250</v>
      </c>
      <c r="H18526" s="93" t="s">
        <v>8976</v>
      </c>
      <c r="I18526" s="93" t="s">
        <v>23894</v>
      </c>
      <c r="J18526" s="93" t="s">
        <v>20884</v>
      </c>
      <c r="K18526" s="93" t="s">
        <v>399</v>
      </c>
      <c r="L18526" s="14">
        <f>AND(vyberHrace&lt;&gt;"",ISNUMBER(SEARCH(vyberHrace,$B18526)))</f>
      </c>
      <c r="M18526" s="14">
        <f>AND($I18526=MID(kododd,1,2),$J18526=MID(kododd,3,3))</f>
      </c>
    </row>
    <row r="18527">
      <c r="A18527" s="95">
        <v>49250</v>
      </c>
      <c r="B18527" s="93" t="s">
        <v>12366</v>
      </c>
      <c r="C18527" s="93" t="s">
        <v>1408</v>
      </c>
      <c r="G18527" s="95">
        <v>0</v>
      </c>
      <c r="H18527" s="93" t="s">
        <v>8976</v>
      </c>
      <c r="I18527" s="93" t="s">
        <v>23894</v>
      </c>
      <c r="J18527" s="93" t="s">
        <v>20877</v>
      </c>
      <c r="K18527" s="93" t="s">
        <v>7846</v>
      </c>
      <c r="L18527" s="14">
        <f>AND(vyberHrace&lt;&gt;"",ISNUMBER(SEARCH(vyberHrace,$B18527)))</f>
      </c>
      <c r="M18527" s="14">
        <f>AND($I18527=MID(kododd,1,2),$J18527=MID(kododd,3,3))</f>
      </c>
    </row>
    <row r="18528">
      <c r="A18528" s="95">
        <v>59794</v>
      </c>
      <c r="B18528" s="93" t="s">
        <v>26304</v>
      </c>
      <c r="C18528" s="93" t="s">
        <v>1421</v>
      </c>
      <c r="G18528" s="95">
        <v>0</v>
      </c>
      <c r="H18528" s="93" t="s">
        <v>8976</v>
      </c>
      <c r="I18528" s="93" t="s">
        <v>23894</v>
      </c>
      <c r="J18528" s="93" t="s">
        <v>20909</v>
      </c>
      <c r="K18528" s="93" t="s">
        <v>6757</v>
      </c>
      <c r="L18528" s="14">
        <f>AND(vyberHrace&lt;&gt;"",ISNUMBER(SEARCH(vyberHrace,$B18528)))</f>
      </c>
      <c r="M18528" s="14">
        <f>AND($I18528=MID(kododd,1,2),$J18528=MID(kododd,3,3))</f>
      </c>
    </row>
    <row r="18529">
      <c r="A18529" s="95">
        <v>63454</v>
      </c>
      <c r="B18529" s="93" t="s">
        <v>29464</v>
      </c>
      <c r="C18529" s="93" t="s">
        <v>1424</v>
      </c>
      <c r="G18529" s="95">
        <v>250</v>
      </c>
      <c r="H18529" s="93" t="s">
        <v>8976</v>
      </c>
      <c r="I18529" s="93" t="s">
        <v>23894</v>
      </c>
      <c r="J18529" s="93" t="s">
        <v>20872</v>
      </c>
      <c r="K18529" s="93" t="s">
        <v>29454</v>
      </c>
      <c r="L18529" s="14">
        <f>AND(vyberHrace&lt;&gt;"",ISNUMBER(SEARCH(vyberHrace,$B18529)))</f>
      </c>
      <c r="M18529" s="14">
        <f>AND($I18529=MID(kododd,1,2),$J18529=MID(kododd,3,3))</f>
      </c>
    </row>
    <row r="18530">
      <c r="A18530" s="95">
        <v>61819</v>
      </c>
      <c r="B18530" s="93" t="s">
        <v>27960</v>
      </c>
      <c r="C18530" s="93" t="s">
        <v>1461</v>
      </c>
      <c r="G18530" s="95">
        <v>250</v>
      </c>
      <c r="H18530" s="93" t="s">
        <v>8976</v>
      </c>
      <c r="I18530" s="93" t="s">
        <v>23894</v>
      </c>
      <c r="J18530" s="93" t="s">
        <v>20872</v>
      </c>
      <c r="K18530" s="93" t="s">
        <v>29454</v>
      </c>
      <c r="L18530" s="14">
        <f>AND(vyberHrace&lt;&gt;"",ISNUMBER(SEARCH(vyberHrace,$B18530)))</f>
      </c>
      <c r="M18530" s="14">
        <f>AND($I18530=MID(kododd,1,2),$J18530=MID(kododd,3,3))</f>
      </c>
    </row>
    <row r="18531">
      <c r="A18531" s="95">
        <v>49952</v>
      </c>
      <c r="B18531" s="93" t="s">
        <v>17083</v>
      </c>
      <c r="C18531" s="93" t="s">
        <v>3255</v>
      </c>
      <c r="G18531" s="95">
        <v>0</v>
      </c>
      <c r="H18531" s="93" t="s">
        <v>8976</v>
      </c>
      <c r="I18531" s="93" t="s">
        <v>23894</v>
      </c>
      <c r="J18531" s="93" t="s">
        <v>20912</v>
      </c>
      <c r="K18531" s="93" t="s">
        <v>9930</v>
      </c>
      <c r="L18531" s="14">
        <f>AND(vyberHrace&lt;&gt;"",ISNUMBER(SEARCH(vyberHrace,$B18531)))</f>
      </c>
      <c r="M18531" s="14">
        <f>AND($I18531=MID(kododd,1,2),$J18531=MID(kododd,3,3))</f>
      </c>
    </row>
    <row r="18532">
      <c r="A18532" s="95">
        <v>54197</v>
      </c>
      <c r="B18532" s="93" t="s">
        <v>999</v>
      </c>
      <c r="C18532" s="93" t="s">
        <v>1463</v>
      </c>
      <c r="G18532" s="95">
        <v>0</v>
      </c>
      <c r="H18532" s="93" t="s">
        <v>8976</v>
      </c>
      <c r="I18532" s="93" t="s">
        <v>23894</v>
      </c>
      <c r="J18532" s="93" t="s">
        <v>21029</v>
      </c>
      <c r="K18532" s="93" t="s">
        <v>4050</v>
      </c>
      <c r="L18532" s="14">
        <f>AND(vyberHrace&lt;&gt;"",ISNUMBER(SEARCH(vyberHrace,$B18532)))</f>
      </c>
      <c r="M18532" s="14">
        <f>AND($I18532=MID(kododd,1,2),$J18532=MID(kododd,3,3))</f>
      </c>
    </row>
    <row r="18533">
      <c r="A18533" s="95">
        <v>43781</v>
      </c>
      <c r="B18533" s="93" t="s">
        <v>469</v>
      </c>
      <c r="C18533" s="93" t="s">
        <v>1408</v>
      </c>
      <c r="D18533" s="95">
        <v>1003</v>
      </c>
      <c r="F18533" s="95">
        <v>23719346</v>
      </c>
      <c r="G18533" s="95">
        <v>0</v>
      </c>
      <c r="H18533" s="93" t="s">
        <v>8976</v>
      </c>
      <c r="I18533" s="93" t="s">
        <v>23894</v>
      </c>
      <c r="J18533" s="93" t="s">
        <v>20940</v>
      </c>
      <c r="K18533" s="93" t="s">
        <v>6882</v>
      </c>
      <c r="L18533" s="14">
        <f>AND(vyberHrace&lt;&gt;"",ISNUMBER(SEARCH(vyberHrace,$B18533)))</f>
      </c>
      <c r="M18533" s="14">
        <f>AND($I18533=MID(kododd,1,2),$J18533=MID(kododd,3,3))</f>
      </c>
    </row>
    <row r="18534">
      <c r="A18534" s="95">
        <v>59016</v>
      </c>
      <c r="B18534" s="93" t="s">
        <v>25468</v>
      </c>
      <c r="C18534" s="93" t="s">
        <v>1407</v>
      </c>
      <c r="D18534" s="95">
        <v>1442</v>
      </c>
      <c r="E18534" s="95">
        <v>1487</v>
      </c>
      <c r="F18534" s="95">
        <v>571001549</v>
      </c>
      <c r="G18534" s="95">
        <v>250</v>
      </c>
      <c r="H18534" s="93" t="s">
        <v>8976</v>
      </c>
      <c r="I18534" s="93" t="s">
        <v>23894</v>
      </c>
      <c r="J18534" s="93" t="s">
        <v>20989</v>
      </c>
      <c r="K18534" s="93" t="s">
        <v>11228</v>
      </c>
      <c r="L18534" s="14">
        <f>AND(vyberHrace&lt;&gt;"",ISNUMBER(SEARCH(vyberHrace,$B18534)))</f>
      </c>
      <c r="M18534" s="14">
        <f>AND($I18534=MID(kododd,1,2),$J18534=MID(kododd,3,3))</f>
      </c>
    </row>
    <row r="18535">
      <c r="A18535" s="95">
        <v>61201</v>
      </c>
      <c r="B18535" s="93" t="s">
        <v>27443</v>
      </c>
      <c r="C18535" s="93" t="s">
        <v>1420</v>
      </c>
      <c r="G18535" s="95">
        <v>250</v>
      </c>
      <c r="H18535" s="93" t="s">
        <v>8976</v>
      </c>
      <c r="I18535" s="93" t="s">
        <v>23894</v>
      </c>
      <c r="J18535" s="93" t="s">
        <v>20887</v>
      </c>
      <c r="K18535" s="93" t="s">
        <v>5067</v>
      </c>
      <c r="L18535" s="14">
        <f>AND(vyberHrace&lt;&gt;"",ISNUMBER(SEARCH(vyberHrace,$B18535)))</f>
      </c>
      <c r="M18535" s="14">
        <f>AND($I18535=MID(kododd,1,2),$J18535=MID(kododd,3,3))</f>
      </c>
    </row>
    <row r="18536">
      <c r="A18536" s="95">
        <v>8948</v>
      </c>
      <c r="B18536" s="93" t="s">
        <v>481</v>
      </c>
      <c r="C18536" s="93" t="s">
        <v>1426</v>
      </c>
      <c r="D18536" s="95">
        <v>1401</v>
      </c>
      <c r="G18536" s="95">
        <v>0</v>
      </c>
      <c r="H18536" s="93" t="s">
        <v>8976</v>
      </c>
      <c r="I18536" s="93" t="s">
        <v>23894</v>
      </c>
      <c r="J18536" s="93" t="s">
        <v>21029</v>
      </c>
      <c r="K18536" s="93" t="s">
        <v>4050</v>
      </c>
      <c r="L18536" s="14">
        <f>AND(vyberHrace&lt;&gt;"",ISNUMBER(SEARCH(vyberHrace,$B18536)))</f>
      </c>
      <c r="M18536" s="14">
        <f>AND($I18536=MID(kododd,1,2),$J18536=MID(kododd,3,3))</f>
      </c>
    </row>
    <row r="18537">
      <c r="A18537" s="95">
        <v>63467</v>
      </c>
      <c r="B18537" s="93" t="s">
        <v>29465</v>
      </c>
      <c r="C18537" s="93" t="s">
        <v>1442</v>
      </c>
      <c r="G18537" s="95">
        <v>250</v>
      </c>
      <c r="H18537" s="93" t="s">
        <v>8976</v>
      </c>
      <c r="I18537" s="93" t="s">
        <v>23894</v>
      </c>
      <c r="J18537" s="93" t="s">
        <v>20872</v>
      </c>
      <c r="K18537" s="93" t="s">
        <v>29454</v>
      </c>
      <c r="L18537" s="14">
        <f>AND(vyberHrace&lt;&gt;"",ISNUMBER(SEARCH(vyberHrace,$B18537)))</f>
      </c>
      <c r="M18537" s="14">
        <f>AND($I18537=MID(kododd,1,2),$J18537=MID(kododd,3,3))</f>
      </c>
    </row>
    <row r="18538">
      <c r="A18538" s="95">
        <v>60644</v>
      </c>
      <c r="B18538" s="93" t="s">
        <v>27061</v>
      </c>
      <c r="C18538" s="93" t="s">
        <v>1486</v>
      </c>
      <c r="G18538" s="95">
        <v>250</v>
      </c>
      <c r="H18538" s="93" t="s">
        <v>8976</v>
      </c>
      <c r="I18538" s="93" t="s">
        <v>23894</v>
      </c>
      <c r="J18538" s="93" t="s">
        <v>20998</v>
      </c>
      <c r="K18538" s="93" t="s">
        <v>3359</v>
      </c>
      <c r="L18538" s="14">
        <f>AND(vyberHrace&lt;&gt;"",ISNUMBER(SEARCH(vyberHrace,$B18538)))</f>
      </c>
      <c r="M18538" s="14">
        <f>AND($I18538=MID(kododd,1,2),$J18538=MID(kododd,3,3))</f>
      </c>
    </row>
    <row r="18539">
      <c r="A18539" s="95">
        <v>56149</v>
      </c>
      <c r="B18539" s="93" t="s">
        <v>22994</v>
      </c>
      <c r="C18539" s="93" t="s">
        <v>1402</v>
      </c>
      <c r="G18539" s="95">
        <v>0</v>
      </c>
      <c r="H18539" s="93" t="s">
        <v>8976</v>
      </c>
      <c r="I18539" s="93" t="s">
        <v>23894</v>
      </c>
      <c r="J18539" s="93" t="s">
        <v>20909</v>
      </c>
      <c r="K18539" s="93" t="s">
        <v>6757</v>
      </c>
      <c r="L18539" s="14">
        <f>AND(vyberHrace&lt;&gt;"",ISNUMBER(SEARCH(vyberHrace,$B18539)))</f>
      </c>
      <c r="M18539" s="14">
        <f>AND($I18539=MID(kododd,1,2),$J18539=MID(kododd,3,3))</f>
      </c>
    </row>
    <row r="18540">
      <c r="A18540" s="95">
        <v>63981</v>
      </c>
      <c r="B18540" s="93" t="s">
        <v>30165</v>
      </c>
      <c r="C18540" s="93" t="s">
        <v>1446</v>
      </c>
      <c r="D18540" s="95">
        <v>70023</v>
      </c>
      <c r="E18540" s="95">
        <v>70023</v>
      </c>
      <c r="G18540" s="95">
        <v>500</v>
      </c>
      <c r="H18540" s="93" t="s">
        <v>8976</v>
      </c>
      <c r="I18540" s="93" t="s">
        <v>23894</v>
      </c>
      <c r="J18540" s="93" t="s">
        <v>23412</v>
      </c>
      <c r="K18540" s="93" t="s">
        <v>21368</v>
      </c>
      <c r="L18540" s="14">
        <f>AND(vyberHrace&lt;&gt;"",ISNUMBER(SEARCH(vyberHrace,$B18540)))</f>
      </c>
      <c r="M18540" s="14">
        <f>AND($I18540=MID(kododd,1,2),$J18540=MID(kododd,3,3))</f>
      </c>
    </row>
    <row r="18541">
      <c r="A18541" s="95">
        <v>43447</v>
      </c>
      <c r="B18541" s="93" t="s">
        <v>509</v>
      </c>
      <c r="C18541" s="93" t="s">
        <v>1407</v>
      </c>
      <c r="D18541" s="95">
        <v>1457</v>
      </c>
      <c r="G18541" s="95">
        <v>250</v>
      </c>
      <c r="H18541" s="93" t="s">
        <v>8976</v>
      </c>
      <c r="I18541" s="93" t="s">
        <v>23894</v>
      </c>
      <c r="J18541" s="93" t="s">
        <v>20875</v>
      </c>
      <c r="K18541" s="93" t="s">
        <v>6699</v>
      </c>
      <c r="L18541" s="14">
        <f>AND(vyberHrace&lt;&gt;"",ISNUMBER(SEARCH(vyberHrace,$B18541)))</f>
      </c>
      <c r="M18541" s="14">
        <f>AND($I18541=MID(kododd,1,2),$J18541=MID(kododd,3,3))</f>
      </c>
    </row>
    <row r="18542">
      <c r="A18542" s="95">
        <v>20371</v>
      </c>
      <c r="B18542" s="93" t="s">
        <v>6566</v>
      </c>
      <c r="C18542" s="93" t="s">
        <v>1455</v>
      </c>
      <c r="D18542" s="95">
        <v>1785</v>
      </c>
      <c r="E18542" s="95">
        <v>1971</v>
      </c>
      <c r="F18542" s="95">
        <v>351121</v>
      </c>
      <c r="G18542" s="95">
        <v>250</v>
      </c>
      <c r="H18542" s="93" t="s">
        <v>8976</v>
      </c>
      <c r="I18542" s="93" t="s">
        <v>23894</v>
      </c>
      <c r="J18542" s="93" t="s">
        <v>20843</v>
      </c>
      <c r="K18542" s="93" t="s">
        <v>21372</v>
      </c>
      <c r="L18542" s="14">
        <f>AND(vyberHrace&lt;&gt;"",ISNUMBER(SEARCH(vyberHrace,$B18542)))</f>
      </c>
      <c r="M18542" s="14">
        <f>AND($I18542=MID(kododd,1,2),$J18542=MID(kododd,3,3))</f>
      </c>
    </row>
    <row r="18543">
      <c r="A18543" s="95">
        <v>27541</v>
      </c>
      <c r="B18543" s="93" t="s">
        <v>11100</v>
      </c>
      <c r="C18543" s="93" t="s">
        <v>1442</v>
      </c>
      <c r="D18543" s="95">
        <v>1457</v>
      </c>
      <c r="G18543" s="95">
        <v>250</v>
      </c>
      <c r="H18543" s="93" t="s">
        <v>8976</v>
      </c>
      <c r="I18543" s="93" t="s">
        <v>23894</v>
      </c>
      <c r="J18543" s="93" t="s">
        <v>21016</v>
      </c>
      <c r="K18543" s="93" t="s">
        <v>10066</v>
      </c>
      <c r="L18543" s="14">
        <f>AND(vyberHrace&lt;&gt;"",ISNUMBER(SEARCH(vyberHrace,$B18543)))</f>
      </c>
      <c r="M18543" s="14">
        <f>AND($I18543=MID(kododd,1,2),$J18543=MID(kododd,3,3))</f>
      </c>
    </row>
    <row r="18544">
      <c r="A18544" s="95">
        <v>46228</v>
      </c>
      <c r="B18544" s="93" t="s">
        <v>13382</v>
      </c>
      <c r="C18544" s="93" t="s">
        <v>1402</v>
      </c>
      <c r="D18544" s="95">
        <v>1083</v>
      </c>
      <c r="E18544" s="95">
        <v>1426</v>
      </c>
      <c r="F18544" s="95">
        <v>23717998</v>
      </c>
      <c r="G18544" s="95">
        <v>250</v>
      </c>
      <c r="H18544" s="93" t="s">
        <v>8976</v>
      </c>
      <c r="I18544" s="93" t="s">
        <v>23894</v>
      </c>
      <c r="J18544" s="93" t="s">
        <v>20861</v>
      </c>
      <c r="K18544" s="93" t="s">
        <v>6758</v>
      </c>
      <c r="L18544" s="14">
        <f>AND(vyberHrace&lt;&gt;"",ISNUMBER(SEARCH(vyberHrace,$B18544)))</f>
      </c>
      <c r="M18544" s="14">
        <f>AND($I18544=MID(kododd,1,2),$J18544=MID(kododd,3,3))</f>
      </c>
    </row>
    <row r="18545">
      <c r="A18545" s="95">
        <v>55655</v>
      </c>
      <c r="B18545" s="93" t="s">
        <v>22965</v>
      </c>
      <c r="C18545" s="93" t="s">
        <v>1450</v>
      </c>
      <c r="G18545" s="95">
        <v>0</v>
      </c>
      <c r="H18545" s="93" t="s">
        <v>8976</v>
      </c>
      <c r="I18545" s="93" t="s">
        <v>23894</v>
      </c>
      <c r="J18545" s="93" t="s">
        <v>20998</v>
      </c>
      <c r="K18545" s="93" t="s">
        <v>3359</v>
      </c>
      <c r="L18545" s="14">
        <f>AND(vyberHrace&lt;&gt;"",ISNUMBER(SEARCH(vyberHrace,$B18545)))</f>
      </c>
      <c r="M18545" s="14">
        <f>AND($I18545=MID(kododd,1,2),$J18545=MID(kododd,3,3))</f>
      </c>
    </row>
    <row r="18546">
      <c r="A18546" s="95">
        <v>3642</v>
      </c>
      <c r="B18546" s="93" t="s">
        <v>13396</v>
      </c>
      <c r="C18546" s="93" t="s">
        <v>1455</v>
      </c>
      <c r="D18546" s="95">
        <v>2003</v>
      </c>
      <c r="E18546" s="95">
        <v>2017</v>
      </c>
      <c r="F18546" s="95">
        <v>323713</v>
      </c>
      <c r="G18546" s="95">
        <v>0</v>
      </c>
      <c r="H18546" s="93" t="s">
        <v>8976</v>
      </c>
      <c r="I18546" s="93" t="s">
        <v>23894</v>
      </c>
      <c r="J18546" s="93" t="s">
        <v>20899</v>
      </c>
      <c r="K18546" s="93" t="s">
        <v>9087</v>
      </c>
      <c r="L18546" s="14">
        <f>AND(vyberHrace&lt;&gt;"",ISNUMBER(SEARCH(vyberHrace,$B18546)))</f>
      </c>
      <c r="M18546" s="14">
        <f>AND($I18546=MID(kododd,1,2),$J18546=MID(kododd,3,3))</f>
      </c>
    </row>
    <row r="18547">
      <c r="A18547" s="95">
        <v>28849</v>
      </c>
      <c r="B18547" s="93" t="s">
        <v>26186</v>
      </c>
      <c r="C18547" s="93" t="s">
        <v>1404</v>
      </c>
      <c r="D18547" s="95">
        <v>1601</v>
      </c>
      <c r="F18547" s="95">
        <v>351130</v>
      </c>
      <c r="G18547" s="95">
        <v>250</v>
      </c>
      <c r="H18547" s="93" t="s">
        <v>8976</v>
      </c>
      <c r="I18547" s="93" t="s">
        <v>23894</v>
      </c>
      <c r="J18547" s="93" t="s">
        <v>20904</v>
      </c>
      <c r="K18547" s="93" t="s">
        <v>11261</v>
      </c>
      <c r="L18547" s="14">
        <f>AND(vyberHrace&lt;&gt;"",ISNUMBER(SEARCH(vyberHrace,$B18547)))</f>
      </c>
      <c r="M18547" s="14">
        <f>AND($I18547=MID(kododd,1,2),$J18547=MID(kododd,3,3))</f>
      </c>
    </row>
    <row r="18548">
      <c r="A18548" s="95">
        <v>36218</v>
      </c>
      <c r="B18548" s="93" t="s">
        <v>3298</v>
      </c>
      <c r="C18548" s="93" t="s">
        <v>1455</v>
      </c>
      <c r="G18548" s="95">
        <v>250</v>
      </c>
      <c r="H18548" s="93" t="s">
        <v>8976</v>
      </c>
      <c r="I18548" s="93" t="s">
        <v>23894</v>
      </c>
      <c r="J18548" s="93" t="s">
        <v>20843</v>
      </c>
      <c r="K18548" s="93" t="s">
        <v>21372</v>
      </c>
      <c r="L18548" s="14">
        <f>AND(vyberHrace&lt;&gt;"",ISNUMBER(SEARCH(vyberHrace,$B18548)))</f>
      </c>
      <c r="M18548" s="14">
        <f>AND($I18548=MID(kododd,1,2),$J18548=MID(kododd,3,3))</f>
      </c>
    </row>
    <row r="18549">
      <c r="A18549" s="95">
        <v>5777</v>
      </c>
      <c r="B18549" s="93" t="s">
        <v>3299</v>
      </c>
      <c r="C18549" s="93" t="s">
        <v>1469</v>
      </c>
      <c r="D18549" s="95">
        <v>1444</v>
      </c>
      <c r="G18549" s="95">
        <v>0</v>
      </c>
      <c r="H18549" s="93" t="s">
        <v>8976</v>
      </c>
      <c r="I18549" s="93" t="s">
        <v>23894</v>
      </c>
      <c r="J18549" s="93" t="s">
        <v>20859</v>
      </c>
      <c r="K18549" s="93" t="s">
        <v>6866</v>
      </c>
      <c r="L18549" s="14">
        <f>AND(vyberHrace&lt;&gt;"",ISNUMBER(SEARCH(vyberHrace,$B18549)))</f>
      </c>
      <c r="M18549" s="14">
        <f>AND($I18549=MID(kododd,1,2),$J18549=MID(kododd,3,3))</f>
      </c>
    </row>
    <row r="18550">
      <c r="A18550" s="95">
        <v>57637</v>
      </c>
      <c r="B18550" s="93" t="s">
        <v>24210</v>
      </c>
      <c r="C18550" s="93" t="s">
        <v>1462</v>
      </c>
      <c r="D18550" s="95">
        <v>1534</v>
      </c>
      <c r="G18550" s="95">
        <v>0</v>
      </c>
      <c r="H18550" s="93" t="s">
        <v>8976</v>
      </c>
      <c r="I18550" s="93" t="s">
        <v>23894</v>
      </c>
      <c r="J18550" s="93" t="s">
        <v>20925</v>
      </c>
      <c r="K18550" s="93" t="s">
        <v>5576</v>
      </c>
      <c r="L18550" s="14">
        <f>AND(vyberHrace&lt;&gt;"",ISNUMBER(SEARCH(vyberHrace,$B18550)))</f>
      </c>
      <c r="M18550" s="14">
        <f>AND($I18550=MID(kododd,1,2),$J18550=MID(kododd,3,3))</f>
      </c>
    </row>
    <row r="18551">
      <c r="A18551" s="95">
        <v>62734</v>
      </c>
      <c r="B18551" s="93" t="s">
        <v>29466</v>
      </c>
      <c r="C18551" s="93" t="s">
        <v>1424</v>
      </c>
      <c r="G18551" s="95">
        <v>250</v>
      </c>
      <c r="H18551" s="93" t="s">
        <v>8976</v>
      </c>
      <c r="I18551" s="93" t="s">
        <v>23894</v>
      </c>
      <c r="J18551" s="93" t="s">
        <v>20933</v>
      </c>
      <c r="K18551" s="93" t="s">
        <v>5585</v>
      </c>
      <c r="L18551" s="14">
        <f>AND(vyberHrace&lt;&gt;"",ISNUMBER(SEARCH(vyberHrace,$B18551)))</f>
      </c>
      <c r="M18551" s="14">
        <f>AND($I18551=MID(kododd,1,2),$J18551=MID(kododd,3,3))</f>
      </c>
    </row>
    <row r="18552">
      <c r="A18552" s="95">
        <v>50326</v>
      </c>
      <c r="B18552" s="93" t="s">
        <v>3523</v>
      </c>
      <c r="C18552" s="93" t="s">
        <v>1412</v>
      </c>
      <c r="G18552" s="95">
        <v>0</v>
      </c>
      <c r="H18552" s="93" t="s">
        <v>8976</v>
      </c>
      <c r="I18552" s="93" t="s">
        <v>23894</v>
      </c>
      <c r="J18552" s="93" t="s">
        <v>20933</v>
      </c>
      <c r="K18552" s="93" t="s">
        <v>5585</v>
      </c>
      <c r="L18552" s="14">
        <f>AND(vyberHrace&lt;&gt;"",ISNUMBER(SEARCH(vyberHrace,$B18552)))</f>
      </c>
      <c r="M18552" s="14">
        <f>AND($I18552=MID(kododd,1,2),$J18552=MID(kododd,3,3))</f>
      </c>
    </row>
    <row r="18553">
      <c r="A18553" s="95">
        <v>50049</v>
      </c>
      <c r="B18553" s="93" t="s">
        <v>11155</v>
      </c>
      <c r="C18553" s="93" t="s">
        <v>1410</v>
      </c>
      <c r="G18553" s="95">
        <v>500</v>
      </c>
      <c r="H18553" s="93" t="s">
        <v>8976</v>
      </c>
      <c r="I18553" s="93" t="s">
        <v>23894</v>
      </c>
      <c r="J18553" s="93" t="s">
        <v>23412</v>
      </c>
      <c r="K18553" s="93" t="s">
        <v>21368</v>
      </c>
      <c r="L18553" s="14">
        <f>AND(vyberHrace&lt;&gt;"",ISNUMBER(SEARCH(vyberHrace,$B18553)))</f>
      </c>
      <c r="M18553" s="14">
        <f>AND($I18553=MID(kododd,1,2),$J18553=MID(kododd,3,3))</f>
      </c>
    </row>
    <row r="18554">
      <c r="A18554" s="95">
        <v>62420</v>
      </c>
      <c r="B18554" s="93" t="s">
        <v>29467</v>
      </c>
      <c r="C18554" s="93" t="s">
        <v>1488</v>
      </c>
      <c r="G18554" s="95">
        <v>250</v>
      </c>
      <c r="H18554" s="93" t="s">
        <v>8976</v>
      </c>
      <c r="I18554" s="93" t="s">
        <v>23894</v>
      </c>
      <c r="J18554" s="93" t="s">
        <v>20933</v>
      </c>
      <c r="K18554" s="93" t="s">
        <v>5585</v>
      </c>
      <c r="L18554" s="14">
        <f>AND(vyberHrace&lt;&gt;"",ISNUMBER(SEARCH(vyberHrace,$B18554)))</f>
      </c>
      <c r="M18554" s="14">
        <f>AND($I18554=MID(kododd,1,2),$J18554=MID(kododd,3,3))</f>
      </c>
    </row>
    <row r="18555">
      <c r="A18555" s="95">
        <v>6236</v>
      </c>
      <c r="B18555" s="93" t="s">
        <v>11178</v>
      </c>
      <c r="C18555" s="93" t="s">
        <v>1479</v>
      </c>
      <c r="D18555" s="95">
        <v>1645</v>
      </c>
      <c r="F18555" s="95">
        <v>23710993</v>
      </c>
      <c r="G18555" s="95">
        <v>0</v>
      </c>
      <c r="H18555" s="93" t="s">
        <v>8976</v>
      </c>
      <c r="I18555" s="93" t="s">
        <v>23894</v>
      </c>
      <c r="J18555" s="93" t="s">
        <v>20871</v>
      </c>
      <c r="K18555" s="93" t="s">
        <v>6773</v>
      </c>
      <c r="L18555" s="14">
        <f>AND(vyberHrace&lt;&gt;"",ISNUMBER(SEARCH(vyberHrace,$B18555)))</f>
      </c>
      <c r="M18555" s="14">
        <f>AND($I18555=MID(kododd,1,2),$J18555=MID(kododd,3,3))</f>
      </c>
    </row>
    <row r="18556">
      <c r="A18556" s="95">
        <v>59481</v>
      </c>
      <c r="B18556" s="93" t="s">
        <v>25889</v>
      </c>
      <c r="C18556" s="93" t="s">
        <v>1400</v>
      </c>
      <c r="F18556" s="95">
        <v>23780150</v>
      </c>
      <c r="G18556" s="95">
        <v>250</v>
      </c>
      <c r="H18556" s="93" t="s">
        <v>8976</v>
      </c>
      <c r="I18556" s="93" t="s">
        <v>23894</v>
      </c>
      <c r="J18556" s="93" t="s">
        <v>20940</v>
      </c>
      <c r="K18556" s="93" t="s">
        <v>6882</v>
      </c>
      <c r="L18556" s="14">
        <f>AND(vyberHrace&lt;&gt;"",ISNUMBER(SEARCH(vyberHrace,$B18556)))</f>
      </c>
      <c r="M18556" s="14">
        <f>AND($I18556=MID(kododd,1,2),$J18556=MID(kododd,3,3))</f>
      </c>
    </row>
    <row r="18557">
      <c r="A18557" s="95">
        <v>49826</v>
      </c>
      <c r="B18557" s="93" t="s">
        <v>11185</v>
      </c>
      <c r="C18557" s="93" t="s">
        <v>1440</v>
      </c>
      <c r="D18557" s="95">
        <v>1516</v>
      </c>
      <c r="G18557" s="95">
        <v>0</v>
      </c>
      <c r="H18557" s="93" t="s">
        <v>8976</v>
      </c>
      <c r="I18557" s="93" t="s">
        <v>23894</v>
      </c>
      <c r="J18557" s="93" t="s">
        <v>20861</v>
      </c>
      <c r="K18557" s="93" t="s">
        <v>6758</v>
      </c>
      <c r="L18557" s="14">
        <f>AND(vyberHrace&lt;&gt;"",ISNUMBER(SEARCH(vyberHrace,$B18557)))</f>
      </c>
      <c r="M18557" s="14">
        <f>AND($I18557=MID(kododd,1,2),$J18557=MID(kododd,3,3))</f>
      </c>
    </row>
    <row r="18558">
      <c r="A18558" s="95">
        <v>42835</v>
      </c>
      <c r="B18558" s="93" t="s">
        <v>11189</v>
      </c>
      <c r="C18558" s="93" t="s">
        <v>1410</v>
      </c>
      <c r="G18558" s="95">
        <v>0</v>
      </c>
      <c r="H18558" s="93" t="s">
        <v>8976</v>
      </c>
      <c r="I18558" s="93" t="s">
        <v>23894</v>
      </c>
      <c r="J18558" s="93" t="s">
        <v>20916</v>
      </c>
      <c r="K18558" s="93" t="s">
        <v>9958</v>
      </c>
      <c r="L18558" s="14">
        <f>AND(vyberHrace&lt;&gt;"",ISNUMBER(SEARCH(vyberHrace,$B18558)))</f>
      </c>
      <c r="M18558" s="14">
        <f>AND($I18558=MID(kododd,1,2),$J18558=MID(kododd,3,3))</f>
      </c>
    </row>
    <row r="18559">
      <c r="A18559" s="95">
        <v>62037</v>
      </c>
      <c r="B18559" s="93" t="s">
        <v>28239</v>
      </c>
      <c r="C18559" s="93" t="s">
        <v>1450</v>
      </c>
      <c r="G18559" s="95">
        <v>250</v>
      </c>
      <c r="H18559" s="93" t="s">
        <v>8976</v>
      </c>
      <c r="I18559" s="93" t="s">
        <v>23894</v>
      </c>
      <c r="J18559" s="93" t="s">
        <v>20940</v>
      </c>
      <c r="K18559" s="93" t="s">
        <v>6882</v>
      </c>
      <c r="L18559" s="14">
        <f>AND(vyberHrace&lt;&gt;"",ISNUMBER(SEARCH(vyberHrace,$B18559)))</f>
      </c>
      <c r="M18559" s="14">
        <f>AND($I18559=MID(kododd,1,2),$J18559=MID(kododd,3,3))</f>
      </c>
    </row>
    <row r="18560">
      <c r="A18560" s="95">
        <v>46480</v>
      </c>
      <c r="B18560" s="93" t="s">
        <v>11198</v>
      </c>
      <c r="C18560" s="93" t="s">
        <v>1408</v>
      </c>
      <c r="G18560" s="95">
        <v>0</v>
      </c>
      <c r="H18560" s="93" t="s">
        <v>8976</v>
      </c>
      <c r="I18560" s="93" t="s">
        <v>23894</v>
      </c>
      <c r="J18560" s="93" t="s">
        <v>21021</v>
      </c>
      <c r="K18560" s="93" t="s">
        <v>417</v>
      </c>
      <c r="L18560" s="14">
        <f>AND(vyberHrace&lt;&gt;"",ISNUMBER(SEARCH(vyberHrace,$B18560)))</f>
      </c>
      <c r="M18560" s="14">
        <f>AND($I18560=MID(kododd,1,2),$J18560=MID(kododd,3,3))</f>
      </c>
    </row>
    <row r="18561">
      <c r="A18561" s="95">
        <v>7773</v>
      </c>
      <c r="B18561" s="93" t="s">
        <v>20487</v>
      </c>
      <c r="C18561" s="93" t="s">
        <v>1434</v>
      </c>
      <c r="D18561" s="95">
        <v>1767</v>
      </c>
      <c r="F18561" s="95">
        <v>390437</v>
      </c>
      <c r="G18561" s="95">
        <v>250</v>
      </c>
      <c r="H18561" s="93" t="s">
        <v>8976</v>
      </c>
      <c r="I18561" s="93" t="s">
        <v>23894</v>
      </c>
      <c r="J18561" s="93" t="s">
        <v>21004</v>
      </c>
      <c r="K18561" s="93" t="s">
        <v>396</v>
      </c>
      <c r="L18561" s="14">
        <f>AND(vyberHrace&lt;&gt;"",ISNUMBER(SEARCH(vyberHrace,$B18561)))</f>
      </c>
      <c r="M18561" s="14">
        <f>AND($I18561=MID(kododd,1,2),$J18561=MID(kododd,3,3))</f>
      </c>
    </row>
    <row r="18562">
      <c r="A18562" s="95">
        <v>7772</v>
      </c>
      <c r="B18562" s="93" t="s">
        <v>11203</v>
      </c>
      <c r="C18562" s="93" t="s">
        <v>1453</v>
      </c>
      <c r="D18562" s="95">
        <v>1616</v>
      </c>
      <c r="F18562" s="95">
        <v>347434</v>
      </c>
      <c r="G18562" s="95">
        <v>0</v>
      </c>
      <c r="H18562" s="93" t="s">
        <v>8976</v>
      </c>
      <c r="I18562" s="93" t="s">
        <v>23894</v>
      </c>
      <c r="J18562" s="93" t="s">
        <v>21004</v>
      </c>
      <c r="K18562" s="93" t="s">
        <v>396</v>
      </c>
      <c r="L18562" s="14">
        <f>AND(vyberHrace&lt;&gt;"",ISNUMBER(SEARCH(vyberHrace,$B18562)))</f>
      </c>
      <c r="M18562" s="14">
        <f>AND($I18562=MID(kododd,1,2),$J18562=MID(kododd,3,3))</f>
      </c>
    </row>
    <row r="18563">
      <c r="A18563" s="95">
        <v>43714</v>
      </c>
      <c r="B18563" s="93" t="s">
        <v>11204</v>
      </c>
      <c r="C18563" s="93" t="s">
        <v>1435</v>
      </c>
      <c r="D18563" s="95">
        <v>1615</v>
      </c>
      <c r="G18563" s="95">
        <v>250</v>
      </c>
      <c r="H18563" s="93" t="s">
        <v>8976</v>
      </c>
      <c r="I18563" s="93" t="s">
        <v>23894</v>
      </c>
      <c r="J18563" s="93" t="s">
        <v>21004</v>
      </c>
      <c r="K18563" s="93" t="s">
        <v>396</v>
      </c>
      <c r="L18563" s="14">
        <f>AND(vyberHrace&lt;&gt;"",ISNUMBER(SEARCH(vyberHrace,$B18563)))</f>
      </c>
      <c r="M18563" s="14">
        <f>AND($I18563=MID(kododd,1,2),$J18563=MID(kododd,3,3))</f>
      </c>
    </row>
    <row r="18564">
      <c r="A18564" s="95">
        <v>49933</v>
      </c>
      <c r="B18564" s="93" t="s">
        <v>15899</v>
      </c>
      <c r="C18564" s="93" t="s">
        <v>3255</v>
      </c>
      <c r="G18564" s="95">
        <v>0</v>
      </c>
      <c r="H18564" s="93" t="s">
        <v>8976</v>
      </c>
      <c r="I18564" s="93" t="s">
        <v>23894</v>
      </c>
      <c r="J18564" s="93" t="s">
        <v>20843</v>
      </c>
      <c r="K18564" s="93" t="s">
        <v>21372</v>
      </c>
      <c r="L18564" s="14">
        <f>AND(vyberHrace&lt;&gt;"",ISNUMBER(SEARCH(vyberHrace,$B18564)))</f>
      </c>
      <c r="M18564" s="14">
        <f>AND($I18564=MID(kododd,1,2),$J18564=MID(kododd,3,3))</f>
      </c>
    </row>
    <row r="18565">
      <c r="A18565" s="95">
        <v>42967</v>
      </c>
      <c r="B18565" s="93" t="s">
        <v>15900</v>
      </c>
      <c r="C18565" s="93" t="s">
        <v>1422</v>
      </c>
      <c r="G18565" s="95">
        <v>250</v>
      </c>
      <c r="H18565" s="93" t="s">
        <v>8976</v>
      </c>
      <c r="I18565" s="93" t="s">
        <v>23894</v>
      </c>
      <c r="J18565" s="93" t="s">
        <v>20877</v>
      </c>
      <c r="K18565" s="93" t="s">
        <v>7846</v>
      </c>
      <c r="L18565" s="14">
        <f>AND(vyberHrace&lt;&gt;"",ISNUMBER(SEARCH(vyberHrace,$B18565)))</f>
      </c>
      <c r="M18565" s="14">
        <f>AND($I18565=MID(kododd,1,2),$J18565=MID(kododd,3,3))</f>
      </c>
    </row>
    <row r="18566">
      <c r="A18566" s="95">
        <v>42966</v>
      </c>
      <c r="B18566" s="93" t="s">
        <v>15902</v>
      </c>
      <c r="C18566" s="93" t="s">
        <v>3255</v>
      </c>
      <c r="G18566" s="95">
        <v>250</v>
      </c>
      <c r="H18566" s="93" t="s">
        <v>8976</v>
      </c>
      <c r="I18566" s="93" t="s">
        <v>23894</v>
      </c>
      <c r="J18566" s="93" t="s">
        <v>20877</v>
      </c>
      <c r="K18566" s="93" t="s">
        <v>7846</v>
      </c>
      <c r="L18566" s="14">
        <f>AND(vyberHrace&lt;&gt;"",ISNUMBER(SEARCH(vyberHrace,$B18566)))</f>
      </c>
      <c r="M18566" s="14">
        <f>AND($I18566=MID(kododd,1,2),$J18566=MID(kododd,3,3))</f>
      </c>
    </row>
    <row r="18567">
      <c r="A18567" s="95">
        <v>30071</v>
      </c>
      <c r="B18567" s="93" t="s">
        <v>15903</v>
      </c>
      <c r="C18567" s="93" t="s">
        <v>1455</v>
      </c>
      <c r="D18567" s="95">
        <v>1629</v>
      </c>
      <c r="E18567" s="95">
        <v>1745</v>
      </c>
      <c r="F18567" s="95">
        <v>23744812</v>
      </c>
      <c r="G18567" s="95">
        <v>250</v>
      </c>
      <c r="H18567" s="93" t="s">
        <v>8976</v>
      </c>
      <c r="I18567" s="93" t="s">
        <v>23894</v>
      </c>
      <c r="J18567" s="93" t="s">
        <v>20877</v>
      </c>
      <c r="K18567" s="93" t="s">
        <v>7846</v>
      </c>
      <c r="L18567" s="14">
        <f>AND(vyberHrace&lt;&gt;"",ISNUMBER(SEARCH(vyberHrace,$B18567)))</f>
      </c>
      <c r="M18567" s="14">
        <f>AND($I18567=MID(kododd,1,2),$J18567=MID(kododd,3,3))</f>
      </c>
    </row>
    <row r="18568">
      <c r="A18568" s="95">
        <v>58210</v>
      </c>
      <c r="B18568" s="93" t="s">
        <v>24728</v>
      </c>
      <c r="C18568" s="93" t="s">
        <v>1424</v>
      </c>
      <c r="D18568" s="95">
        <v>1220</v>
      </c>
      <c r="E18568" s="95">
        <v>1510</v>
      </c>
      <c r="F18568" s="95">
        <v>23780096</v>
      </c>
      <c r="G18568" s="95">
        <v>250</v>
      </c>
      <c r="H18568" s="93" t="s">
        <v>8976</v>
      </c>
      <c r="I18568" s="93" t="s">
        <v>23894</v>
      </c>
      <c r="J18568" s="93" t="s">
        <v>20883</v>
      </c>
      <c r="K18568" s="93" t="s">
        <v>9085</v>
      </c>
      <c r="L18568" s="14">
        <f>AND(vyberHrace&lt;&gt;"",ISNUMBER(SEARCH(vyberHrace,$B18568)))</f>
      </c>
      <c r="M18568" s="14">
        <f>AND($I18568=MID(kododd,1,2),$J18568=MID(kododd,3,3))</f>
      </c>
    </row>
    <row r="18569">
      <c r="A18569" s="95">
        <v>63806</v>
      </c>
      <c r="B18569" s="93" t="s">
        <v>30019</v>
      </c>
      <c r="C18569" s="93" t="s">
        <v>1424</v>
      </c>
      <c r="G18569" s="95">
        <v>250</v>
      </c>
      <c r="H18569" s="93" t="s">
        <v>8976</v>
      </c>
      <c r="I18569" s="93" t="s">
        <v>23894</v>
      </c>
      <c r="J18569" s="93" t="s">
        <v>20843</v>
      </c>
      <c r="K18569" s="93" t="s">
        <v>21372</v>
      </c>
      <c r="L18569" s="14">
        <f>AND(vyberHrace&lt;&gt;"",ISNUMBER(SEARCH(vyberHrace,$B18569)))</f>
      </c>
      <c r="M18569" s="14">
        <f>AND($I18569=MID(kododd,1,2),$J18569=MID(kododd,3,3))</f>
      </c>
    </row>
    <row r="18570">
      <c r="A18570" s="95">
        <v>2983</v>
      </c>
      <c r="B18570" s="93" t="s">
        <v>15923</v>
      </c>
      <c r="C18570" s="93" t="s">
        <v>1442</v>
      </c>
      <c r="D18570" s="95">
        <v>1941</v>
      </c>
      <c r="F18570" s="95">
        <v>326062</v>
      </c>
      <c r="G18570" s="95">
        <v>0</v>
      </c>
      <c r="H18570" s="93" t="s">
        <v>8976</v>
      </c>
      <c r="I18570" s="93" t="s">
        <v>23894</v>
      </c>
      <c r="J18570" s="93" t="s">
        <v>20940</v>
      </c>
      <c r="K18570" s="93" t="s">
        <v>6882</v>
      </c>
      <c r="L18570" s="14">
        <f>AND(vyberHrace&lt;&gt;"",ISNUMBER(SEARCH(vyberHrace,$B18570)))</f>
      </c>
      <c r="M18570" s="14">
        <f>AND($I18570=MID(kododd,1,2),$J18570=MID(kododd,3,3))</f>
      </c>
    </row>
    <row r="18571">
      <c r="A18571" s="95">
        <v>39057</v>
      </c>
      <c r="B18571" s="93" t="s">
        <v>15924</v>
      </c>
      <c r="C18571" s="93" t="s">
        <v>1451</v>
      </c>
      <c r="D18571" s="95">
        <v>1332</v>
      </c>
      <c r="G18571" s="95">
        <v>250</v>
      </c>
      <c r="H18571" s="93" t="s">
        <v>8976</v>
      </c>
      <c r="I18571" s="93" t="s">
        <v>23894</v>
      </c>
      <c r="J18571" s="93" t="s">
        <v>20859</v>
      </c>
      <c r="K18571" s="93" t="s">
        <v>6866</v>
      </c>
      <c r="L18571" s="14">
        <f>AND(vyberHrace&lt;&gt;"",ISNUMBER(SEARCH(vyberHrace,$B18571)))</f>
      </c>
      <c r="M18571" s="14">
        <f>AND($I18571=MID(kododd,1,2),$J18571=MID(kododd,3,3))</f>
      </c>
    </row>
    <row r="18572">
      <c r="A18572" s="95">
        <v>45320</v>
      </c>
      <c r="B18572" s="93" t="s">
        <v>15925</v>
      </c>
      <c r="C18572" s="93" t="s">
        <v>1409</v>
      </c>
      <c r="D18572" s="95">
        <v>1523</v>
      </c>
      <c r="E18572" s="95">
        <v>1540</v>
      </c>
      <c r="F18572" s="95">
        <v>23732490</v>
      </c>
      <c r="G18572" s="95">
        <v>250</v>
      </c>
      <c r="H18572" s="93" t="s">
        <v>8976</v>
      </c>
      <c r="I18572" s="93" t="s">
        <v>23894</v>
      </c>
      <c r="J18572" s="93" t="s">
        <v>20843</v>
      </c>
      <c r="K18572" s="93" t="s">
        <v>21372</v>
      </c>
      <c r="L18572" s="14">
        <f>AND(vyberHrace&lt;&gt;"",ISNUMBER(SEARCH(vyberHrace,$B18572)))</f>
      </c>
      <c r="M18572" s="14">
        <f>AND($I18572=MID(kododd,1,2),$J18572=MID(kododd,3,3))</f>
      </c>
    </row>
    <row r="18573">
      <c r="A18573" s="95">
        <v>43865</v>
      </c>
      <c r="B18573" s="93" t="s">
        <v>26211</v>
      </c>
      <c r="C18573" s="93" t="s">
        <v>1410</v>
      </c>
      <c r="D18573" s="95">
        <v>2023</v>
      </c>
      <c r="E18573" s="95">
        <v>2076</v>
      </c>
      <c r="F18573" s="95">
        <v>23706996</v>
      </c>
      <c r="G18573" s="95">
        <v>250</v>
      </c>
      <c r="H18573" s="93" t="s">
        <v>8976</v>
      </c>
      <c r="I18573" s="93" t="s">
        <v>23894</v>
      </c>
      <c r="J18573" s="93" t="s">
        <v>20883</v>
      </c>
      <c r="K18573" s="93" t="s">
        <v>9085</v>
      </c>
      <c r="L18573" s="14">
        <f>AND(vyberHrace&lt;&gt;"",ISNUMBER(SEARCH(vyberHrace,$B18573)))</f>
      </c>
      <c r="M18573" s="14">
        <f>AND($I18573=MID(kododd,1,2),$J18573=MID(kododd,3,3))</f>
      </c>
    </row>
    <row r="18574">
      <c r="A18574" s="95">
        <v>43874</v>
      </c>
      <c r="B18574" s="93" t="s">
        <v>13531</v>
      </c>
      <c r="C18574" s="93" t="s">
        <v>1400</v>
      </c>
      <c r="D18574" s="95">
        <v>1163</v>
      </c>
      <c r="G18574" s="95">
        <v>250</v>
      </c>
      <c r="H18574" s="93" t="s">
        <v>8976</v>
      </c>
      <c r="I18574" s="93" t="s">
        <v>23894</v>
      </c>
      <c r="J18574" s="93" t="s">
        <v>20899</v>
      </c>
      <c r="K18574" s="93" t="s">
        <v>9087</v>
      </c>
      <c r="L18574" s="14">
        <f>AND(vyberHrace&lt;&gt;"",ISNUMBER(SEARCH(vyberHrace,$B18574)))</f>
      </c>
      <c r="M18574" s="14">
        <f>AND($I18574=MID(kododd,1,2),$J18574=MID(kododd,3,3))</f>
      </c>
    </row>
    <row r="18575">
      <c r="A18575" s="95">
        <v>43875</v>
      </c>
      <c r="B18575" s="93" t="s">
        <v>13532</v>
      </c>
      <c r="C18575" s="93" t="s">
        <v>3255</v>
      </c>
      <c r="D18575" s="95">
        <v>1398</v>
      </c>
      <c r="G18575" s="95">
        <v>250</v>
      </c>
      <c r="H18575" s="93" t="s">
        <v>8976</v>
      </c>
      <c r="I18575" s="93" t="s">
        <v>23894</v>
      </c>
      <c r="J18575" s="93" t="s">
        <v>20899</v>
      </c>
      <c r="K18575" s="93" t="s">
        <v>9087</v>
      </c>
      <c r="L18575" s="14">
        <f>AND(vyberHrace&lt;&gt;"",ISNUMBER(SEARCH(vyberHrace,$B18575)))</f>
      </c>
      <c r="M18575" s="14">
        <f>AND($I18575=MID(kododd,1,2),$J18575=MID(kododd,3,3))</f>
      </c>
    </row>
    <row r="18576">
      <c r="A18576" s="95">
        <v>3697</v>
      </c>
      <c r="B18576" s="93" t="s">
        <v>13533</v>
      </c>
      <c r="C18576" s="93" t="s">
        <v>1430</v>
      </c>
      <c r="D18576" s="95">
        <v>1859</v>
      </c>
      <c r="E18576" s="95">
        <v>1900</v>
      </c>
      <c r="F18576" s="95">
        <v>339636</v>
      </c>
      <c r="G18576" s="95">
        <v>250</v>
      </c>
      <c r="H18576" s="93" t="s">
        <v>8976</v>
      </c>
      <c r="I18576" s="93" t="s">
        <v>23894</v>
      </c>
      <c r="J18576" s="93" t="s">
        <v>20899</v>
      </c>
      <c r="K18576" s="93" t="s">
        <v>9087</v>
      </c>
      <c r="L18576" s="14">
        <f>AND(vyberHrace&lt;&gt;"",ISNUMBER(SEARCH(vyberHrace,$B18576)))</f>
      </c>
      <c r="M18576" s="14">
        <f>AND($I18576=MID(kododd,1,2),$J18576=MID(kododd,3,3))</f>
      </c>
    </row>
    <row r="18577">
      <c r="A18577" s="95">
        <v>47237</v>
      </c>
      <c r="B18577" s="93" t="s">
        <v>17010</v>
      </c>
      <c r="C18577" s="93" t="s">
        <v>1407</v>
      </c>
      <c r="D18577" s="95">
        <v>1616</v>
      </c>
      <c r="E18577" s="95">
        <v>1671</v>
      </c>
      <c r="F18577" s="95">
        <v>23718080</v>
      </c>
      <c r="G18577" s="95">
        <v>250</v>
      </c>
      <c r="H18577" s="93" t="s">
        <v>8976</v>
      </c>
      <c r="I18577" s="93" t="s">
        <v>23894</v>
      </c>
      <c r="J18577" s="93" t="s">
        <v>20861</v>
      </c>
      <c r="K18577" s="93" t="s">
        <v>6758</v>
      </c>
      <c r="L18577" s="14">
        <f>AND(vyberHrace&lt;&gt;"",ISNUMBER(SEARCH(vyberHrace,$B18577)))</f>
      </c>
      <c r="M18577" s="14">
        <f>AND($I18577=MID(kododd,1,2),$J18577=MID(kododd,3,3))</f>
      </c>
    </row>
    <row r="18578">
      <c r="A18578" s="95">
        <v>46230</v>
      </c>
      <c r="B18578" s="93" t="s">
        <v>17011</v>
      </c>
      <c r="C18578" s="93" t="s">
        <v>1416</v>
      </c>
      <c r="D18578" s="95">
        <v>1863</v>
      </c>
      <c r="E18578" s="95">
        <v>1914</v>
      </c>
      <c r="F18578" s="95">
        <v>23709235</v>
      </c>
      <c r="G18578" s="95">
        <v>250</v>
      </c>
      <c r="H18578" s="93" t="s">
        <v>8976</v>
      </c>
      <c r="I18578" s="93" t="s">
        <v>23894</v>
      </c>
      <c r="J18578" s="93" t="s">
        <v>20861</v>
      </c>
      <c r="K18578" s="93" t="s">
        <v>6758</v>
      </c>
      <c r="L18578" s="14">
        <f>AND(vyberHrace&lt;&gt;"",ISNUMBER(SEARCH(vyberHrace,$B18578)))</f>
      </c>
      <c r="M18578" s="14">
        <f>AND($I18578=MID(kododd,1,2),$J18578=MID(kododd,3,3))</f>
      </c>
    </row>
    <row r="18579">
      <c r="A18579" s="95">
        <v>52169</v>
      </c>
      <c r="B18579" s="93" t="s">
        <v>3941</v>
      </c>
      <c r="C18579" s="93" t="s">
        <v>1412</v>
      </c>
      <c r="F18579" s="95">
        <v>23748230</v>
      </c>
      <c r="G18579" s="95">
        <v>250</v>
      </c>
      <c r="H18579" s="93" t="s">
        <v>8976</v>
      </c>
      <c r="I18579" s="93" t="s">
        <v>23894</v>
      </c>
      <c r="J18579" s="93" t="s">
        <v>20861</v>
      </c>
      <c r="K18579" s="93" t="s">
        <v>6758</v>
      </c>
      <c r="L18579" s="14">
        <f>AND(vyberHrace&lt;&gt;"",ISNUMBER(SEARCH(vyberHrace,$B18579)))</f>
      </c>
      <c r="M18579" s="14">
        <f>AND($I18579=MID(kododd,1,2),$J18579=MID(kododd,3,3))</f>
      </c>
    </row>
    <row r="18580">
      <c r="A18580" s="95">
        <v>43940</v>
      </c>
      <c r="B18580" s="93" t="s">
        <v>17012</v>
      </c>
      <c r="C18580" s="93" t="s">
        <v>1402</v>
      </c>
      <c r="D18580" s="95">
        <v>1977</v>
      </c>
      <c r="E18580" s="95">
        <v>1940</v>
      </c>
      <c r="F18580" s="95">
        <v>23709243</v>
      </c>
      <c r="G18580" s="95">
        <v>250</v>
      </c>
      <c r="H18580" s="93" t="s">
        <v>8976</v>
      </c>
      <c r="I18580" s="93" t="s">
        <v>23894</v>
      </c>
      <c r="J18580" s="93" t="s">
        <v>20909</v>
      </c>
      <c r="K18580" s="93" t="s">
        <v>6757</v>
      </c>
      <c r="L18580" s="14">
        <f>AND(vyberHrace&lt;&gt;"",ISNUMBER(SEARCH(vyberHrace,$B18580)))</f>
      </c>
      <c r="M18580" s="14">
        <f>AND($I18580=MID(kododd,1,2),$J18580=MID(kododd,3,3))</f>
      </c>
    </row>
    <row r="18581">
      <c r="A18581" s="95">
        <v>58775</v>
      </c>
      <c r="B18581" s="93" t="s">
        <v>25248</v>
      </c>
      <c r="C18581" s="93" t="s">
        <v>1486</v>
      </c>
      <c r="G18581" s="95">
        <v>250</v>
      </c>
      <c r="H18581" s="93" t="s">
        <v>8976</v>
      </c>
      <c r="I18581" s="93" t="s">
        <v>23894</v>
      </c>
      <c r="J18581" s="93" t="s">
        <v>20861</v>
      </c>
      <c r="K18581" s="93" t="s">
        <v>6758</v>
      </c>
      <c r="L18581" s="14">
        <f>AND(vyberHrace&lt;&gt;"",ISNUMBER(SEARCH(vyberHrace,$B18581)))</f>
      </c>
      <c r="M18581" s="14">
        <f>AND($I18581=MID(kododd,1,2),$J18581=MID(kododd,3,3))</f>
      </c>
    </row>
    <row r="18582">
      <c r="A18582" s="95">
        <v>3720</v>
      </c>
      <c r="B18582" s="93" t="s">
        <v>4497</v>
      </c>
      <c r="C18582" s="93" t="s">
        <v>1442</v>
      </c>
      <c r="D18582" s="95">
        <v>1979</v>
      </c>
      <c r="E18582" s="95">
        <v>2010</v>
      </c>
      <c r="F18582" s="95">
        <v>317250</v>
      </c>
      <c r="G18582" s="95">
        <v>250</v>
      </c>
      <c r="H18582" s="93" t="s">
        <v>8976</v>
      </c>
      <c r="I18582" s="93" t="s">
        <v>23894</v>
      </c>
      <c r="J18582" s="93" t="s">
        <v>20909</v>
      </c>
      <c r="K18582" s="93" t="s">
        <v>6757</v>
      </c>
      <c r="L18582" s="14">
        <f>AND(vyberHrace&lt;&gt;"",ISNUMBER(SEARCH(vyberHrace,$B18582)))</f>
      </c>
      <c r="M18582" s="14">
        <f>AND($I18582=MID(kododd,1,2),$J18582=MID(kododd,3,3))</f>
      </c>
    </row>
    <row r="18583">
      <c r="A18583" s="95">
        <v>61727</v>
      </c>
      <c r="B18583" s="93" t="s">
        <v>27879</v>
      </c>
      <c r="C18583" s="93" t="s">
        <v>1422</v>
      </c>
      <c r="G18583" s="95">
        <v>250</v>
      </c>
      <c r="H18583" s="93" t="s">
        <v>8976</v>
      </c>
      <c r="I18583" s="93" t="s">
        <v>23894</v>
      </c>
      <c r="J18583" s="93" t="s">
        <v>20872</v>
      </c>
      <c r="K18583" s="93" t="s">
        <v>29454</v>
      </c>
      <c r="L18583" s="14">
        <f>AND(vyberHrace&lt;&gt;"",ISNUMBER(SEARCH(vyberHrace,$B18583)))</f>
      </c>
      <c r="M18583" s="14">
        <f>AND($I18583=MID(kododd,1,2),$J18583=MID(kododd,3,3))</f>
      </c>
    </row>
    <row r="18584">
      <c r="A18584" s="95">
        <v>50327</v>
      </c>
      <c r="B18584" s="93" t="s">
        <v>3524</v>
      </c>
      <c r="C18584" s="93" t="s">
        <v>1416</v>
      </c>
      <c r="G18584" s="95">
        <v>0</v>
      </c>
      <c r="H18584" s="93" t="s">
        <v>8976</v>
      </c>
      <c r="I18584" s="93" t="s">
        <v>23894</v>
      </c>
      <c r="J18584" s="93" t="s">
        <v>20933</v>
      </c>
      <c r="K18584" s="93" t="s">
        <v>5585</v>
      </c>
      <c r="L18584" s="14">
        <f>AND(vyberHrace&lt;&gt;"",ISNUMBER(SEARCH(vyberHrace,$B18584)))</f>
      </c>
      <c r="M18584" s="14">
        <f>AND($I18584=MID(kododd,1,2),$J18584=MID(kododd,3,3))</f>
      </c>
    </row>
    <row r="18585">
      <c r="A18585" s="95">
        <v>40869</v>
      </c>
      <c r="B18585" s="93" t="s">
        <v>1863</v>
      </c>
      <c r="C18585" s="93" t="s">
        <v>1400</v>
      </c>
      <c r="D18585" s="95">
        <v>1423</v>
      </c>
      <c r="F18585" s="95">
        <v>23748532</v>
      </c>
      <c r="G18585" s="95">
        <v>250</v>
      </c>
      <c r="H18585" s="93" t="s">
        <v>8976</v>
      </c>
      <c r="I18585" s="93" t="s">
        <v>23894</v>
      </c>
      <c r="J18585" s="93" t="s">
        <v>20925</v>
      </c>
      <c r="K18585" s="93" t="s">
        <v>5576</v>
      </c>
      <c r="L18585" s="14">
        <f>AND(vyberHrace&lt;&gt;"",ISNUMBER(SEARCH(vyberHrace,$B18585)))</f>
      </c>
      <c r="M18585" s="14">
        <f>AND($I18585=MID(kododd,1,2),$J18585=MID(kododd,3,3))</f>
      </c>
    </row>
    <row r="18586">
      <c r="A18586" s="95">
        <v>40870</v>
      </c>
      <c r="B18586" s="93" t="s">
        <v>1864</v>
      </c>
      <c r="C18586" s="93" t="s">
        <v>1400</v>
      </c>
      <c r="D18586" s="95">
        <v>1725</v>
      </c>
      <c r="E18586" s="95">
        <v>1731</v>
      </c>
      <c r="F18586" s="95">
        <v>23741481</v>
      </c>
      <c r="G18586" s="95">
        <v>250</v>
      </c>
      <c r="H18586" s="93" t="s">
        <v>8976</v>
      </c>
      <c r="I18586" s="93" t="s">
        <v>23894</v>
      </c>
      <c r="J18586" s="93" t="s">
        <v>20925</v>
      </c>
      <c r="K18586" s="93" t="s">
        <v>5576</v>
      </c>
      <c r="L18586" s="14">
        <f>AND(vyberHrace&lt;&gt;"",ISNUMBER(SEARCH(vyberHrace,$B18586)))</f>
      </c>
      <c r="M18586" s="14">
        <f>AND($I18586=MID(kododd,1,2),$J18586=MID(kododd,3,3))</f>
      </c>
    </row>
    <row r="18587">
      <c r="A18587" s="95">
        <v>60643</v>
      </c>
      <c r="B18587" s="93" t="s">
        <v>27060</v>
      </c>
      <c r="C18587" s="93" t="s">
        <v>1486</v>
      </c>
      <c r="G18587" s="95">
        <v>250</v>
      </c>
      <c r="H18587" s="93" t="s">
        <v>8976</v>
      </c>
      <c r="I18587" s="93" t="s">
        <v>23894</v>
      </c>
      <c r="J18587" s="93" t="s">
        <v>20998</v>
      </c>
      <c r="K18587" s="93" t="s">
        <v>3359</v>
      </c>
      <c r="L18587" s="14">
        <f>AND(vyberHrace&lt;&gt;"",ISNUMBER(SEARCH(vyberHrace,$B18587)))</f>
      </c>
      <c r="M18587" s="14">
        <f>AND($I18587=MID(kododd,1,2),$J18587=MID(kododd,3,3))</f>
      </c>
    </row>
    <row r="18588">
      <c r="A18588" s="95">
        <v>62319</v>
      </c>
      <c r="B18588" s="93" t="s">
        <v>28494</v>
      </c>
      <c r="C18588" s="93" t="s">
        <v>1411</v>
      </c>
      <c r="D18588" s="95">
        <v>1189</v>
      </c>
      <c r="F18588" s="95">
        <v>571005013</v>
      </c>
      <c r="G18588" s="95">
        <v>250</v>
      </c>
      <c r="H18588" s="93" t="s">
        <v>8976</v>
      </c>
      <c r="I18588" s="93" t="s">
        <v>23894</v>
      </c>
      <c r="J18588" s="93" t="s">
        <v>20998</v>
      </c>
      <c r="K18588" s="93" t="s">
        <v>3359</v>
      </c>
      <c r="L18588" s="14">
        <f>AND(vyberHrace&lt;&gt;"",ISNUMBER(SEARCH(vyberHrace,$B18588)))</f>
      </c>
      <c r="M18588" s="14">
        <f>AND($I18588=MID(kododd,1,2),$J18588=MID(kododd,3,3))</f>
      </c>
    </row>
    <row r="18589">
      <c r="A18589" s="95">
        <v>62317</v>
      </c>
      <c r="B18589" s="93" t="s">
        <v>28492</v>
      </c>
      <c r="C18589" s="93" t="s">
        <v>1424</v>
      </c>
      <c r="D18589" s="95">
        <v>1143</v>
      </c>
      <c r="E18589" s="95">
        <v>1512</v>
      </c>
      <c r="F18589" s="95">
        <v>571005021</v>
      </c>
      <c r="G18589" s="95">
        <v>250</v>
      </c>
      <c r="H18589" s="93" t="s">
        <v>8976</v>
      </c>
      <c r="I18589" s="93" t="s">
        <v>23894</v>
      </c>
      <c r="J18589" s="93" t="s">
        <v>20998</v>
      </c>
      <c r="K18589" s="93" t="s">
        <v>3359</v>
      </c>
      <c r="L18589" s="14">
        <f>AND(vyberHrace&lt;&gt;"",ISNUMBER(SEARCH(vyberHrace,$B18589)))</f>
      </c>
      <c r="M18589" s="14">
        <f>AND($I18589=MID(kododd,1,2),$J18589=MID(kododd,3,3))</f>
      </c>
    </row>
    <row r="18590">
      <c r="A18590" s="95">
        <v>42962</v>
      </c>
      <c r="B18590" s="93" t="s">
        <v>13754</v>
      </c>
      <c r="C18590" s="93" t="s">
        <v>1409</v>
      </c>
      <c r="D18590" s="95">
        <v>1772</v>
      </c>
      <c r="F18590" s="95">
        <v>23750340</v>
      </c>
      <c r="G18590" s="95">
        <v>250</v>
      </c>
      <c r="H18590" s="93" t="s">
        <v>8976</v>
      </c>
      <c r="I18590" s="93" t="s">
        <v>23894</v>
      </c>
      <c r="J18590" s="93" t="s">
        <v>20854</v>
      </c>
      <c r="K18590" s="93" t="s">
        <v>12190</v>
      </c>
      <c r="L18590" s="14">
        <f>AND(vyberHrace&lt;&gt;"",ISNUMBER(SEARCH(vyberHrace,$B18590)))</f>
      </c>
      <c r="M18590" s="14">
        <f>AND($I18590=MID(kododd,1,2),$J18590=MID(kododd,3,3))</f>
      </c>
    </row>
    <row r="18591">
      <c r="A18591" s="95">
        <v>25548</v>
      </c>
      <c r="B18591" s="93" t="s">
        <v>13760</v>
      </c>
      <c r="C18591" s="93" t="s">
        <v>1434</v>
      </c>
      <c r="D18591" s="95">
        <v>1291</v>
      </c>
      <c r="G18591" s="95">
        <v>250</v>
      </c>
      <c r="H18591" s="93" t="s">
        <v>8976</v>
      </c>
      <c r="I18591" s="93" t="s">
        <v>23894</v>
      </c>
      <c r="J18591" s="93" t="s">
        <v>20866</v>
      </c>
      <c r="K18591" s="93" t="s">
        <v>6041</v>
      </c>
      <c r="L18591" s="14">
        <f>AND(vyberHrace&lt;&gt;"",ISNUMBER(SEARCH(vyberHrace,$B18591)))</f>
      </c>
      <c r="M18591" s="14">
        <f>AND($I18591=MID(kododd,1,2),$J18591=MID(kododd,3,3))</f>
      </c>
    </row>
    <row r="18592">
      <c r="A18592" s="95">
        <v>42069</v>
      </c>
      <c r="B18592" s="93" t="s">
        <v>13761</v>
      </c>
      <c r="C18592" s="93" t="s">
        <v>1419</v>
      </c>
      <c r="D18592" s="95">
        <v>1281</v>
      </c>
      <c r="F18592" s="95">
        <v>23703008</v>
      </c>
      <c r="G18592" s="95">
        <v>250</v>
      </c>
      <c r="H18592" s="93" t="s">
        <v>8976</v>
      </c>
      <c r="I18592" s="93" t="s">
        <v>23894</v>
      </c>
      <c r="J18592" s="93" t="s">
        <v>20941</v>
      </c>
      <c r="K18592" s="93" t="s">
        <v>9073</v>
      </c>
      <c r="L18592" s="14">
        <f>AND(vyberHrace&lt;&gt;"",ISNUMBER(SEARCH(vyberHrace,$B18592)))</f>
      </c>
      <c r="M18592" s="14">
        <f>AND($I18592=MID(kododd,1,2),$J18592=MID(kododd,3,3))</f>
      </c>
    </row>
    <row r="18593">
      <c r="A18593" s="95">
        <v>47285</v>
      </c>
      <c r="B18593" s="93" t="s">
        <v>13764</v>
      </c>
      <c r="C18593" s="93" t="s">
        <v>1416</v>
      </c>
      <c r="G18593" s="95">
        <v>0</v>
      </c>
      <c r="H18593" s="93" t="s">
        <v>8976</v>
      </c>
      <c r="I18593" s="93" t="s">
        <v>23894</v>
      </c>
      <c r="J18593" s="93" t="s">
        <v>20941</v>
      </c>
      <c r="K18593" s="93" t="s">
        <v>9073</v>
      </c>
      <c r="L18593" s="14">
        <f>AND(vyberHrace&lt;&gt;"",ISNUMBER(SEARCH(vyberHrace,$B18593)))</f>
      </c>
      <c r="M18593" s="14">
        <f>AND($I18593=MID(kododd,1,2),$J18593=MID(kododd,3,3))</f>
      </c>
    </row>
    <row r="18594">
      <c r="A18594" s="95">
        <v>4135</v>
      </c>
      <c r="B18594" s="93" t="s">
        <v>13778</v>
      </c>
      <c r="C18594" s="93" t="s">
        <v>1469</v>
      </c>
      <c r="D18594" s="95">
        <v>1589</v>
      </c>
      <c r="G18594" s="95">
        <v>250</v>
      </c>
      <c r="H18594" s="93" t="s">
        <v>8976</v>
      </c>
      <c r="I18594" s="93" t="s">
        <v>23894</v>
      </c>
      <c r="J18594" s="93" t="s">
        <v>20989</v>
      </c>
      <c r="K18594" s="93" t="s">
        <v>11228</v>
      </c>
      <c r="L18594" s="14">
        <f>AND(vyberHrace&lt;&gt;"",ISNUMBER(SEARCH(vyberHrace,$B18594)))</f>
      </c>
      <c r="M18594" s="14">
        <f>AND($I18594=MID(kododd,1,2),$J18594=MID(kododd,3,3))</f>
      </c>
    </row>
    <row r="18595">
      <c r="A18595" s="95">
        <v>42816</v>
      </c>
      <c r="B18595" s="93" t="s">
        <v>13785</v>
      </c>
      <c r="C18595" s="93" t="s">
        <v>1409</v>
      </c>
      <c r="G18595" s="95">
        <v>250</v>
      </c>
      <c r="H18595" s="93" t="s">
        <v>8976</v>
      </c>
      <c r="I18595" s="93" t="s">
        <v>23894</v>
      </c>
      <c r="J18595" s="93" t="s">
        <v>20904</v>
      </c>
      <c r="K18595" s="93" t="s">
        <v>11261</v>
      </c>
      <c r="L18595" s="14">
        <f>AND(vyberHrace&lt;&gt;"",ISNUMBER(SEARCH(vyberHrace,$B18595)))</f>
      </c>
      <c r="M18595" s="14">
        <f>AND($I18595=MID(kododd,1,2),$J18595=MID(kododd,3,3))</f>
      </c>
    </row>
    <row r="18596">
      <c r="A18596" s="95">
        <v>52659</v>
      </c>
      <c r="B18596" s="93" t="s">
        <v>2414</v>
      </c>
      <c r="C18596" s="93" t="s">
        <v>3255</v>
      </c>
      <c r="D18596" s="95">
        <v>1630</v>
      </c>
      <c r="E18596" s="95">
        <v>1648</v>
      </c>
      <c r="F18596" s="95">
        <v>23752378</v>
      </c>
      <c r="G18596" s="95">
        <v>250</v>
      </c>
      <c r="H18596" s="93" t="s">
        <v>8976</v>
      </c>
      <c r="I18596" s="93" t="s">
        <v>23894</v>
      </c>
      <c r="J18596" s="93" t="s">
        <v>20904</v>
      </c>
      <c r="K18596" s="93" t="s">
        <v>11261</v>
      </c>
      <c r="L18596" s="14">
        <f>AND(vyberHrace&lt;&gt;"",ISNUMBER(SEARCH(vyberHrace,$B18596)))</f>
      </c>
      <c r="M18596" s="14">
        <f>AND($I18596=MID(kododd,1,2),$J18596=MID(kododd,3,3))</f>
      </c>
    </row>
    <row r="18597">
      <c r="A18597" s="95">
        <v>59598</v>
      </c>
      <c r="B18597" s="93" t="s">
        <v>25990</v>
      </c>
      <c r="C18597" s="93" t="s">
        <v>1465</v>
      </c>
      <c r="G18597" s="95">
        <v>250</v>
      </c>
      <c r="H18597" s="93" t="s">
        <v>8976</v>
      </c>
      <c r="I18597" s="93" t="s">
        <v>23894</v>
      </c>
      <c r="J18597" s="93" t="s">
        <v>20904</v>
      </c>
      <c r="K18597" s="93" t="s">
        <v>11261</v>
      </c>
      <c r="L18597" s="14">
        <f>AND(vyberHrace&lt;&gt;"",ISNUMBER(SEARCH(vyberHrace,$B18597)))</f>
      </c>
      <c r="M18597" s="14">
        <f>AND($I18597=MID(kododd,1,2),$J18597=MID(kododd,3,3))</f>
      </c>
    </row>
    <row r="18598">
      <c r="A18598" s="95">
        <v>57416</v>
      </c>
      <c r="B18598" s="93" t="s">
        <v>22947</v>
      </c>
      <c r="C18598" s="93" t="s">
        <v>1444</v>
      </c>
      <c r="G18598" s="95">
        <v>0</v>
      </c>
      <c r="H18598" s="93" t="s">
        <v>8976</v>
      </c>
      <c r="I18598" s="93" t="s">
        <v>23894</v>
      </c>
      <c r="J18598" s="93" t="s">
        <v>20904</v>
      </c>
      <c r="K18598" s="93" t="s">
        <v>11261</v>
      </c>
      <c r="L18598" s="14">
        <f>AND(vyberHrace&lt;&gt;"",ISNUMBER(SEARCH(vyberHrace,$B18598)))</f>
      </c>
      <c r="M18598" s="14">
        <f>AND($I18598=MID(kododd,1,2),$J18598=MID(kododd,3,3))</f>
      </c>
    </row>
    <row r="18599">
      <c r="A18599" s="95">
        <v>26318</v>
      </c>
      <c r="B18599" s="93" t="s">
        <v>8732</v>
      </c>
      <c r="C18599" s="93" t="s">
        <v>1452</v>
      </c>
      <c r="D18599" s="95">
        <v>1880</v>
      </c>
      <c r="E18599" s="95">
        <v>1900</v>
      </c>
      <c r="F18599" s="95">
        <v>350460</v>
      </c>
      <c r="G18599" s="95">
        <v>250</v>
      </c>
      <c r="H18599" s="93" t="s">
        <v>8976</v>
      </c>
      <c r="I18599" s="93" t="s">
        <v>23894</v>
      </c>
      <c r="J18599" s="93" t="s">
        <v>20885</v>
      </c>
      <c r="K18599" s="93" t="s">
        <v>6879</v>
      </c>
      <c r="L18599" s="14">
        <f>AND(vyberHrace&lt;&gt;"",ISNUMBER(SEARCH(vyberHrace,$B18599)))</f>
      </c>
      <c r="M18599" s="14">
        <f>AND($I18599=MID(kododd,1,2),$J18599=MID(kododd,3,3))</f>
      </c>
    </row>
    <row r="18600">
      <c r="A18600" s="95">
        <v>63702</v>
      </c>
      <c r="B18600" s="93" t="s">
        <v>8737</v>
      </c>
      <c r="C18600" s="93" t="s">
        <v>1486</v>
      </c>
      <c r="G18600" s="95">
        <v>250</v>
      </c>
      <c r="H18600" s="93" t="s">
        <v>8976</v>
      </c>
      <c r="I18600" s="93" t="s">
        <v>23894</v>
      </c>
      <c r="J18600" s="93" t="s">
        <v>20912</v>
      </c>
      <c r="K18600" s="93" t="s">
        <v>9930</v>
      </c>
      <c r="L18600" s="14">
        <f>AND(vyberHrace&lt;&gt;"",ISNUMBER(SEARCH(vyberHrace,$B18600)))</f>
      </c>
      <c r="M18600" s="14">
        <f>AND($I18600=MID(kododd,1,2),$J18600=MID(kododd,3,3))</f>
      </c>
    </row>
    <row r="18601">
      <c r="A18601" s="95">
        <v>49251</v>
      </c>
      <c r="B18601" s="93" t="s">
        <v>8739</v>
      </c>
      <c r="C18601" s="93" t="s">
        <v>1408</v>
      </c>
      <c r="G18601" s="95">
        <v>250</v>
      </c>
      <c r="H18601" s="93" t="s">
        <v>8976</v>
      </c>
      <c r="I18601" s="93" t="s">
        <v>23894</v>
      </c>
      <c r="J18601" s="93" t="s">
        <v>20877</v>
      </c>
      <c r="K18601" s="93" t="s">
        <v>7846</v>
      </c>
      <c r="L18601" s="14">
        <f>AND(vyberHrace&lt;&gt;"",ISNUMBER(SEARCH(vyberHrace,$B18601)))</f>
      </c>
      <c r="M18601" s="14">
        <f>AND($I18601=MID(kododd,1,2),$J18601=MID(kododd,3,3))</f>
      </c>
    </row>
    <row r="18602">
      <c r="A18602" s="95">
        <v>47208</v>
      </c>
      <c r="B18602" s="93" t="s">
        <v>8741</v>
      </c>
      <c r="C18602" s="93" t="s">
        <v>3255</v>
      </c>
      <c r="D18602" s="95">
        <v>1100</v>
      </c>
      <c r="G18602" s="95">
        <v>0</v>
      </c>
      <c r="H18602" s="93" t="s">
        <v>8976</v>
      </c>
      <c r="I18602" s="93" t="s">
        <v>23894</v>
      </c>
      <c r="J18602" s="93" t="s">
        <v>20885</v>
      </c>
      <c r="K18602" s="93" t="s">
        <v>6879</v>
      </c>
      <c r="L18602" s="14">
        <f>AND(vyberHrace&lt;&gt;"",ISNUMBER(SEARCH(vyberHrace,$B18602)))</f>
      </c>
      <c r="M18602" s="14">
        <f>AND($I18602=MID(kododd,1,2),$J18602=MID(kododd,3,3))</f>
      </c>
    </row>
    <row r="18603">
      <c r="A18603" s="95">
        <v>48503</v>
      </c>
      <c r="B18603" s="93" t="s">
        <v>8744</v>
      </c>
      <c r="C18603" s="93" t="s">
        <v>1422</v>
      </c>
      <c r="G18603" s="95">
        <v>0</v>
      </c>
      <c r="H18603" s="93" t="s">
        <v>8976</v>
      </c>
      <c r="I18603" s="93" t="s">
        <v>23894</v>
      </c>
      <c r="J18603" s="93" t="s">
        <v>20885</v>
      </c>
      <c r="K18603" s="93" t="s">
        <v>6879</v>
      </c>
      <c r="L18603" s="14">
        <f>AND(vyberHrace&lt;&gt;"",ISNUMBER(SEARCH(vyberHrace,$B18603)))</f>
      </c>
      <c r="M18603" s="14">
        <f>AND($I18603=MID(kododd,1,2),$J18603=MID(kododd,3,3))</f>
      </c>
    </row>
    <row r="18604">
      <c r="A18604" s="95">
        <v>5778</v>
      </c>
      <c r="B18604" s="93" t="s">
        <v>8755</v>
      </c>
      <c r="C18604" s="93" t="s">
        <v>1439</v>
      </c>
      <c r="D18604" s="95">
        <v>1500</v>
      </c>
      <c r="F18604" s="95">
        <v>23772026</v>
      </c>
      <c r="G18604" s="95">
        <v>250</v>
      </c>
      <c r="H18604" s="93" t="s">
        <v>8976</v>
      </c>
      <c r="I18604" s="93" t="s">
        <v>23894</v>
      </c>
      <c r="J18604" s="93" t="s">
        <v>20859</v>
      </c>
      <c r="K18604" s="93" t="s">
        <v>6866</v>
      </c>
      <c r="L18604" s="14">
        <f>AND(vyberHrace&lt;&gt;"",ISNUMBER(SEARCH(vyberHrace,$B18604)))</f>
      </c>
      <c r="M18604" s="14">
        <f>AND($I18604=MID(kododd,1,2),$J18604=MID(kododd,3,3))</f>
      </c>
    </row>
    <row r="18605">
      <c r="A18605" s="95">
        <v>49608</v>
      </c>
      <c r="B18605" s="93" t="s">
        <v>11032</v>
      </c>
      <c r="C18605" s="93" t="s">
        <v>1422</v>
      </c>
      <c r="F18605" s="95">
        <v>23737476</v>
      </c>
      <c r="G18605" s="95">
        <v>250</v>
      </c>
      <c r="H18605" s="93" t="s">
        <v>8976</v>
      </c>
      <c r="I18605" s="93" t="s">
        <v>23894</v>
      </c>
      <c r="J18605" s="93" t="s">
        <v>20887</v>
      </c>
      <c r="K18605" s="93" t="s">
        <v>5067</v>
      </c>
      <c r="L18605" s="14">
        <f>AND(vyberHrace&lt;&gt;"",ISNUMBER(SEARCH(vyberHrace,$B18605)))</f>
      </c>
      <c r="M18605" s="14">
        <f>AND($I18605=MID(kododd,1,2),$J18605=MID(kododd,3,3))</f>
      </c>
    </row>
    <row r="18606">
      <c r="A18606" s="95">
        <v>26010</v>
      </c>
      <c r="B18606" s="93" t="s">
        <v>11040</v>
      </c>
      <c r="C18606" s="93" t="s">
        <v>1432</v>
      </c>
      <c r="D18606" s="95">
        <v>1635</v>
      </c>
      <c r="G18606" s="95">
        <v>0</v>
      </c>
      <c r="H18606" s="93" t="s">
        <v>8976</v>
      </c>
      <c r="I18606" s="93" t="s">
        <v>23894</v>
      </c>
      <c r="J18606" s="93" t="s">
        <v>20916</v>
      </c>
      <c r="K18606" s="93" t="s">
        <v>9958</v>
      </c>
      <c r="L18606" s="14">
        <f>AND(vyberHrace&lt;&gt;"",ISNUMBER(SEARCH(vyberHrace,$B18606)))</f>
      </c>
      <c r="M18606" s="14">
        <f>AND($I18606=MID(kododd,1,2),$J18606=MID(kododd,3,3))</f>
      </c>
    </row>
    <row r="18607">
      <c r="A18607" s="95">
        <v>41264</v>
      </c>
      <c r="B18607" s="93" t="s">
        <v>11043</v>
      </c>
      <c r="C18607" s="93" t="s">
        <v>1410</v>
      </c>
      <c r="G18607" s="95">
        <v>0</v>
      </c>
      <c r="H18607" s="93" t="s">
        <v>8976</v>
      </c>
      <c r="I18607" s="93" t="s">
        <v>23894</v>
      </c>
      <c r="J18607" s="93" t="s">
        <v>20904</v>
      </c>
      <c r="K18607" s="93" t="s">
        <v>11261</v>
      </c>
      <c r="L18607" s="14">
        <f>AND(vyberHrace&lt;&gt;"",ISNUMBER(SEARCH(vyberHrace,$B18607)))</f>
      </c>
      <c r="M18607" s="14">
        <f>AND($I18607=MID(kododd,1,2),$J18607=MID(kododd,3,3))</f>
      </c>
    </row>
    <row r="18608">
      <c r="A18608" s="95">
        <v>59825</v>
      </c>
      <c r="B18608" s="93" t="s">
        <v>11043</v>
      </c>
      <c r="C18608" s="93" t="s">
        <v>1450</v>
      </c>
      <c r="G18608" s="95">
        <v>250</v>
      </c>
      <c r="H18608" s="93" t="s">
        <v>8976</v>
      </c>
      <c r="I18608" s="93" t="s">
        <v>23894</v>
      </c>
      <c r="J18608" s="93" t="s">
        <v>20887</v>
      </c>
      <c r="K18608" s="93" t="s">
        <v>5067</v>
      </c>
      <c r="L18608" s="14">
        <f>AND(vyberHrace&lt;&gt;"",ISNUMBER(SEARCH(vyberHrace,$B18608)))</f>
      </c>
      <c r="M18608" s="14">
        <f>AND($I18608=MID(kododd,1,2),$J18608=MID(kododd,3,3))</f>
      </c>
    </row>
    <row r="18609">
      <c r="A18609" s="95">
        <v>27493</v>
      </c>
      <c r="B18609" s="93" t="s">
        <v>11045</v>
      </c>
      <c r="C18609" s="93" t="s">
        <v>1447</v>
      </c>
      <c r="G18609" s="95">
        <v>0</v>
      </c>
      <c r="H18609" s="93" t="s">
        <v>8976</v>
      </c>
      <c r="I18609" s="93" t="s">
        <v>23894</v>
      </c>
      <c r="J18609" s="93" t="s">
        <v>21016</v>
      </c>
      <c r="K18609" s="93" t="s">
        <v>10066</v>
      </c>
      <c r="L18609" s="14">
        <f>AND(vyberHrace&lt;&gt;"",ISNUMBER(SEARCH(vyberHrace,$B18609)))</f>
      </c>
      <c r="M18609" s="14">
        <f>AND($I18609=MID(kododd,1,2),$J18609=MID(kododd,3,3))</f>
      </c>
    </row>
    <row r="18610">
      <c r="A18610" s="95">
        <v>41263</v>
      </c>
      <c r="B18610" s="93" t="s">
        <v>11045</v>
      </c>
      <c r="C18610" s="93" t="s">
        <v>1419</v>
      </c>
      <c r="G18610" s="95">
        <v>0</v>
      </c>
      <c r="H18610" s="93" t="s">
        <v>8976</v>
      </c>
      <c r="I18610" s="93" t="s">
        <v>23894</v>
      </c>
      <c r="J18610" s="93" t="s">
        <v>20904</v>
      </c>
      <c r="K18610" s="93" t="s">
        <v>11261</v>
      </c>
      <c r="L18610" s="14">
        <f>AND(vyberHrace&lt;&gt;"",ISNUMBER(SEARCH(vyberHrace,$B18610)))</f>
      </c>
      <c r="M18610" s="14">
        <f>AND($I18610=MID(kododd,1,2),$J18610=MID(kododd,3,3))</f>
      </c>
    </row>
    <row r="18611">
      <c r="A18611" s="95">
        <v>27628</v>
      </c>
      <c r="B18611" s="93" t="s">
        <v>11048</v>
      </c>
      <c r="C18611" s="93" t="s">
        <v>1421</v>
      </c>
      <c r="D18611" s="95">
        <v>1099</v>
      </c>
      <c r="G18611" s="95">
        <v>0</v>
      </c>
      <c r="H18611" s="93" t="s">
        <v>8976</v>
      </c>
      <c r="I18611" s="93" t="s">
        <v>23894</v>
      </c>
      <c r="J18611" s="93" t="s">
        <v>20931</v>
      </c>
      <c r="K18611" s="93" t="s">
        <v>11236</v>
      </c>
      <c r="L18611" s="14">
        <f>AND(vyberHrace&lt;&gt;"",ISNUMBER(SEARCH(vyberHrace,$B18611)))</f>
      </c>
      <c r="M18611" s="14">
        <f>AND($I18611=MID(kododd,1,2),$J18611=MID(kododd,3,3))</f>
      </c>
    </row>
    <row r="18612">
      <c r="A18612" s="95">
        <v>2727</v>
      </c>
      <c r="B18612" s="93" t="s">
        <v>11051</v>
      </c>
      <c r="C18612" s="93" t="s">
        <v>1474</v>
      </c>
      <c r="D18612" s="95">
        <v>1628</v>
      </c>
      <c r="G18612" s="95">
        <v>250</v>
      </c>
      <c r="H18612" s="93" t="s">
        <v>8976</v>
      </c>
      <c r="I18612" s="93" t="s">
        <v>23894</v>
      </c>
      <c r="J18612" s="93" t="s">
        <v>21010</v>
      </c>
      <c r="K18612" s="93" t="s">
        <v>5183</v>
      </c>
      <c r="L18612" s="14">
        <f>AND(vyberHrace&lt;&gt;"",ISNUMBER(SEARCH(vyberHrace,$B18612)))</f>
      </c>
      <c r="M18612" s="14">
        <f>AND($I18612=MID(kododd,1,2),$J18612=MID(kododd,3,3))</f>
      </c>
    </row>
    <row r="18613">
      <c r="A18613" s="95">
        <v>27627</v>
      </c>
      <c r="B18613" s="93" t="s">
        <v>11057</v>
      </c>
      <c r="C18613" s="93" t="s">
        <v>1431</v>
      </c>
      <c r="D18613" s="95">
        <v>1094</v>
      </c>
      <c r="G18613" s="95">
        <v>0</v>
      </c>
      <c r="H18613" s="93" t="s">
        <v>8976</v>
      </c>
      <c r="I18613" s="93" t="s">
        <v>23894</v>
      </c>
      <c r="J18613" s="93" t="s">
        <v>20931</v>
      </c>
      <c r="K18613" s="93" t="s">
        <v>11236</v>
      </c>
      <c r="L18613" s="14">
        <f>AND(vyberHrace&lt;&gt;"",ISNUMBER(SEARCH(vyberHrace,$B18613)))</f>
      </c>
      <c r="M18613" s="14">
        <f>AND($I18613=MID(kododd,1,2),$J18613=MID(kododd,3,3))</f>
      </c>
    </row>
    <row r="18614">
      <c r="A18614" s="95">
        <v>56342</v>
      </c>
      <c r="B18614" s="93" t="s">
        <v>22933</v>
      </c>
      <c r="C18614" s="93" t="s">
        <v>1422</v>
      </c>
      <c r="D18614" s="95">
        <v>1935</v>
      </c>
      <c r="E18614" s="95">
        <v>1834</v>
      </c>
      <c r="F18614" s="95">
        <v>23766328</v>
      </c>
      <c r="G18614" s="95">
        <v>250</v>
      </c>
      <c r="H18614" s="93" t="s">
        <v>8976</v>
      </c>
      <c r="I18614" s="93" t="s">
        <v>23894</v>
      </c>
      <c r="J18614" s="93" t="s">
        <v>20940</v>
      </c>
      <c r="K18614" s="93" t="s">
        <v>6882</v>
      </c>
      <c r="L18614" s="14">
        <f>AND(vyberHrace&lt;&gt;"",ISNUMBER(SEARCH(vyberHrace,$B18614)))</f>
      </c>
      <c r="M18614" s="14">
        <f>AND($I18614=MID(kododd,1,2),$J18614=MID(kododd,3,3))</f>
      </c>
    </row>
    <row r="18615">
      <c r="A18615" s="95">
        <v>32142</v>
      </c>
      <c r="B18615" s="93" t="s">
        <v>11075</v>
      </c>
      <c r="C18615" s="93" t="s">
        <v>1454</v>
      </c>
      <c r="D18615" s="95">
        <v>1689</v>
      </c>
      <c r="G18615" s="95">
        <v>250</v>
      </c>
      <c r="H18615" s="93" t="s">
        <v>8976</v>
      </c>
      <c r="I18615" s="93" t="s">
        <v>23894</v>
      </c>
      <c r="J18615" s="93" t="s">
        <v>20854</v>
      </c>
      <c r="K18615" s="93" t="s">
        <v>12190</v>
      </c>
      <c r="L18615" s="14">
        <f>AND(vyberHrace&lt;&gt;"",ISNUMBER(SEARCH(vyberHrace,$B18615)))</f>
      </c>
      <c r="M18615" s="14">
        <f>AND($I18615=MID(kododd,1,2),$J18615=MID(kododd,3,3))</f>
      </c>
    </row>
    <row r="18616">
      <c r="A18616" s="95">
        <v>32141</v>
      </c>
      <c r="B18616" s="93" t="s">
        <v>11076</v>
      </c>
      <c r="C18616" s="93" t="s">
        <v>1475</v>
      </c>
      <c r="D18616" s="95">
        <v>1460</v>
      </c>
      <c r="E18616" s="95">
        <v>1676</v>
      </c>
      <c r="F18616" s="95">
        <v>398632</v>
      </c>
      <c r="G18616" s="95">
        <v>0</v>
      </c>
      <c r="H18616" s="93" t="s">
        <v>8976</v>
      </c>
      <c r="I18616" s="93" t="s">
        <v>23894</v>
      </c>
      <c r="J18616" s="93" t="s">
        <v>20854</v>
      </c>
      <c r="K18616" s="93" t="s">
        <v>12190</v>
      </c>
      <c r="L18616" s="14">
        <f>AND(vyberHrace&lt;&gt;"",ISNUMBER(SEARCH(vyberHrace,$B18616)))</f>
      </c>
      <c r="M18616" s="14">
        <f>AND($I18616=MID(kododd,1,2),$J18616=MID(kododd,3,3))</f>
      </c>
    </row>
    <row r="18617">
      <c r="A18617" s="95">
        <v>41237</v>
      </c>
      <c r="B18617" s="93" t="s">
        <v>11076</v>
      </c>
      <c r="C18617" s="93" t="s">
        <v>1403</v>
      </c>
      <c r="D18617" s="95">
        <v>1628</v>
      </c>
      <c r="E18617" s="95">
        <v>1684</v>
      </c>
      <c r="F18617" s="95">
        <v>23710101</v>
      </c>
      <c r="G18617" s="95">
        <v>250</v>
      </c>
      <c r="H18617" s="93" t="s">
        <v>8976</v>
      </c>
      <c r="I18617" s="93" t="s">
        <v>23894</v>
      </c>
      <c r="J18617" s="93" t="s">
        <v>20872</v>
      </c>
      <c r="K18617" s="93" t="s">
        <v>29454</v>
      </c>
      <c r="L18617" s="14">
        <f>AND(vyberHrace&lt;&gt;"",ISNUMBER(SEARCH(vyberHrace,$B18617)))</f>
      </c>
      <c r="M18617" s="14">
        <f>AND($I18617=MID(kododd,1,2),$J18617=MID(kododd,3,3))</f>
      </c>
    </row>
    <row r="18618">
      <c r="A18618" s="95">
        <v>52530</v>
      </c>
      <c r="B18618" s="93" t="s">
        <v>3914</v>
      </c>
      <c r="C18618" s="93" t="s">
        <v>1416</v>
      </c>
      <c r="G18618" s="95">
        <v>250</v>
      </c>
      <c r="H18618" s="93" t="s">
        <v>8976</v>
      </c>
      <c r="I18618" s="93" t="s">
        <v>23894</v>
      </c>
      <c r="J18618" s="93" t="s">
        <v>20844</v>
      </c>
      <c r="K18618" s="93" t="s">
        <v>8029</v>
      </c>
      <c r="L18618" s="14">
        <f>AND(vyberHrace&lt;&gt;"",ISNUMBER(SEARCH(vyberHrace,$B18618)))</f>
      </c>
      <c r="M18618" s="14">
        <f>AND($I18618=MID(kododd,1,2),$J18618=MID(kododd,3,3))</f>
      </c>
    </row>
    <row r="18619">
      <c r="A18619" s="95">
        <v>44930</v>
      </c>
      <c r="B18619" s="93" t="s">
        <v>5224</v>
      </c>
      <c r="C18619" s="93" t="s">
        <v>1464</v>
      </c>
      <c r="D18619" s="95">
        <v>1808</v>
      </c>
      <c r="E18619" s="95">
        <v>1864</v>
      </c>
      <c r="F18619" s="95">
        <v>23711000</v>
      </c>
      <c r="G18619" s="95">
        <v>0</v>
      </c>
      <c r="H18619" s="93" t="s">
        <v>8976</v>
      </c>
      <c r="I18619" s="93" t="s">
        <v>23894</v>
      </c>
      <c r="J18619" s="93" t="s">
        <v>20871</v>
      </c>
      <c r="K18619" s="93" t="s">
        <v>6773</v>
      </c>
      <c r="L18619" s="14">
        <f>AND(vyberHrace&lt;&gt;"",ISNUMBER(SEARCH(vyberHrace,$B18619)))</f>
      </c>
      <c r="M18619" s="14">
        <f>AND($I18619=MID(kododd,1,2),$J18619=MID(kododd,3,3))</f>
      </c>
    </row>
    <row r="18620">
      <c r="A18620" s="95">
        <v>11449</v>
      </c>
      <c r="B18620" s="93" t="s">
        <v>5228</v>
      </c>
      <c r="C18620" s="93" t="s">
        <v>1457</v>
      </c>
      <c r="D18620" s="95">
        <v>2014</v>
      </c>
      <c r="E18620" s="95">
        <v>2035</v>
      </c>
      <c r="F18620" s="95">
        <v>327573</v>
      </c>
      <c r="G18620" s="95">
        <v>250</v>
      </c>
      <c r="H18620" s="93" t="s">
        <v>8976</v>
      </c>
      <c r="I18620" s="93" t="s">
        <v>23894</v>
      </c>
      <c r="J18620" s="93" t="s">
        <v>20940</v>
      </c>
      <c r="K18620" s="93" t="s">
        <v>6882</v>
      </c>
      <c r="L18620" s="14">
        <f>AND(vyberHrace&lt;&gt;"",ISNUMBER(SEARCH(vyberHrace,$B18620)))</f>
      </c>
      <c r="M18620" s="14">
        <f>AND($I18620=MID(kododd,1,2),$J18620=MID(kododd,3,3))</f>
      </c>
    </row>
    <row r="18621">
      <c r="A18621" s="95">
        <v>50886</v>
      </c>
      <c r="B18621" s="93" t="s">
        <v>3465</v>
      </c>
      <c r="C18621" s="93" t="s">
        <v>3255</v>
      </c>
      <c r="G18621" s="95">
        <v>0</v>
      </c>
      <c r="H18621" s="93" t="s">
        <v>8976</v>
      </c>
      <c r="I18621" s="93" t="s">
        <v>23894</v>
      </c>
      <c r="J18621" s="93" t="s">
        <v>20954</v>
      </c>
      <c r="K18621" s="93" t="s">
        <v>6926</v>
      </c>
      <c r="L18621" s="14">
        <f>AND(vyberHrace&lt;&gt;"",ISNUMBER(SEARCH(vyberHrace,$B18621)))</f>
      </c>
      <c r="M18621" s="14">
        <f>AND($I18621=MID(kododd,1,2),$J18621=MID(kododd,3,3))</f>
      </c>
    </row>
    <row r="18622">
      <c r="A18622" s="95">
        <v>56905</v>
      </c>
      <c r="B18622" s="93" t="s">
        <v>5255</v>
      </c>
      <c r="C18622" s="93" t="s">
        <v>1412</v>
      </c>
      <c r="F18622" s="95">
        <v>23763663</v>
      </c>
      <c r="G18622" s="95">
        <v>250</v>
      </c>
      <c r="H18622" s="93" t="s">
        <v>8976</v>
      </c>
      <c r="I18622" s="93" t="s">
        <v>23894</v>
      </c>
      <c r="J18622" s="93" t="s">
        <v>20843</v>
      </c>
      <c r="K18622" s="93" t="s">
        <v>21372</v>
      </c>
      <c r="L18622" s="14">
        <f>AND(vyberHrace&lt;&gt;"",ISNUMBER(SEARCH(vyberHrace,$B18622)))</f>
      </c>
      <c r="M18622" s="14">
        <f>AND($I18622=MID(kododd,1,2),$J18622=MID(kododd,3,3))</f>
      </c>
    </row>
    <row r="18623">
      <c r="A18623" s="95">
        <v>49082</v>
      </c>
      <c r="B18623" s="93" t="s">
        <v>5259</v>
      </c>
      <c r="C18623" s="93" t="s">
        <v>1423</v>
      </c>
      <c r="D18623" s="95">
        <v>1326</v>
      </c>
      <c r="E18623" s="95">
        <v>1539</v>
      </c>
      <c r="F18623" s="95">
        <v>23752386</v>
      </c>
      <c r="G18623" s="95">
        <v>0</v>
      </c>
      <c r="H18623" s="93" t="s">
        <v>8976</v>
      </c>
      <c r="I18623" s="93" t="s">
        <v>23894</v>
      </c>
      <c r="J18623" s="93" t="s">
        <v>20883</v>
      </c>
      <c r="K18623" s="93" t="s">
        <v>9085</v>
      </c>
      <c r="L18623" s="14">
        <f>AND(vyberHrace&lt;&gt;"",ISNUMBER(SEARCH(vyberHrace,$B18623)))</f>
      </c>
      <c r="M18623" s="14">
        <f>AND($I18623=MID(kododd,1,2),$J18623=MID(kododd,3,3))</f>
      </c>
    </row>
    <row r="18624">
      <c r="A18624" s="95">
        <v>25165</v>
      </c>
      <c r="B18624" s="93" t="s">
        <v>5261</v>
      </c>
      <c r="C18624" s="93" t="s">
        <v>1464</v>
      </c>
      <c r="D18624" s="95">
        <v>1750</v>
      </c>
      <c r="F18624" s="95">
        <v>341223</v>
      </c>
      <c r="G18624" s="95">
        <v>250</v>
      </c>
      <c r="H18624" s="93" t="s">
        <v>8976</v>
      </c>
      <c r="I18624" s="93" t="s">
        <v>23894</v>
      </c>
      <c r="J18624" s="93" t="s">
        <v>20854</v>
      </c>
      <c r="K18624" s="93" t="s">
        <v>12190</v>
      </c>
      <c r="L18624" s="14">
        <f>AND(vyberHrace&lt;&gt;"",ISNUMBER(SEARCH(vyberHrace,$B18624)))</f>
      </c>
      <c r="M18624" s="14">
        <f>AND($I18624=MID(kododd,1,2),$J18624=MID(kododd,3,3))</f>
      </c>
    </row>
    <row r="18625">
      <c r="A18625" s="95">
        <v>48891</v>
      </c>
      <c r="B18625" s="93" t="s">
        <v>4094</v>
      </c>
      <c r="C18625" s="93" t="s">
        <v>1408</v>
      </c>
      <c r="G18625" s="95">
        <v>0</v>
      </c>
      <c r="H18625" s="93" t="s">
        <v>8976</v>
      </c>
      <c r="I18625" s="93" t="s">
        <v>23894</v>
      </c>
      <c r="J18625" s="93" t="s">
        <v>20885</v>
      </c>
      <c r="K18625" s="93" t="s">
        <v>6879</v>
      </c>
      <c r="L18625" s="14">
        <f>AND(vyberHrace&lt;&gt;"",ISNUMBER(SEARCH(vyberHrace,$B18625)))</f>
      </c>
      <c r="M18625" s="14">
        <f>AND($I18625=MID(kododd,1,2),$J18625=MID(kododd,3,3))</f>
      </c>
    </row>
    <row r="18626">
      <c r="A18626" s="95">
        <v>63311</v>
      </c>
      <c r="B18626" s="93" t="s">
        <v>29468</v>
      </c>
      <c r="C18626" s="93" t="s">
        <v>3255</v>
      </c>
      <c r="F18626" s="95">
        <v>571005854</v>
      </c>
      <c r="G18626" s="95">
        <v>250</v>
      </c>
      <c r="H18626" s="93" t="s">
        <v>8976</v>
      </c>
      <c r="I18626" s="93" t="s">
        <v>23894</v>
      </c>
      <c r="J18626" s="93" t="s">
        <v>20883</v>
      </c>
      <c r="K18626" s="93" t="s">
        <v>9085</v>
      </c>
      <c r="L18626" s="14">
        <f>AND(vyberHrace&lt;&gt;"",ISNUMBER(SEARCH(vyberHrace,$B18626)))</f>
      </c>
      <c r="M18626" s="14">
        <f>AND($I18626=MID(kododd,1,2),$J18626=MID(kododd,3,3))</f>
      </c>
    </row>
    <row r="18627">
      <c r="A18627" s="95">
        <v>27464</v>
      </c>
      <c r="B18627" s="93" t="s">
        <v>4108</v>
      </c>
      <c r="C18627" s="93" t="s">
        <v>1426</v>
      </c>
      <c r="D18627" s="95">
        <v>1608</v>
      </c>
      <c r="G18627" s="95">
        <v>0</v>
      </c>
      <c r="H18627" s="93" t="s">
        <v>8976</v>
      </c>
      <c r="I18627" s="93" t="s">
        <v>23894</v>
      </c>
      <c r="J18627" s="93" t="s">
        <v>21027</v>
      </c>
      <c r="K18627" s="93" t="s">
        <v>1948</v>
      </c>
      <c r="L18627" s="14">
        <f>AND(vyberHrace&lt;&gt;"",ISNUMBER(SEARCH(vyberHrace,$B18627)))</f>
      </c>
      <c r="M18627" s="14">
        <f>AND($I18627=MID(kododd,1,2),$J18627=MID(kododd,3,3))</f>
      </c>
    </row>
    <row r="18628">
      <c r="A18628" s="95">
        <v>46364</v>
      </c>
      <c r="B18628" s="93" t="s">
        <v>4114</v>
      </c>
      <c r="C18628" s="93" t="s">
        <v>1449</v>
      </c>
      <c r="D18628" s="95">
        <v>1556</v>
      </c>
      <c r="G18628" s="95">
        <v>0</v>
      </c>
      <c r="H18628" s="93" t="s">
        <v>8976</v>
      </c>
      <c r="I18628" s="93" t="s">
        <v>23894</v>
      </c>
      <c r="J18628" s="93" t="s">
        <v>20883</v>
      </c>
      <c r="K18628" s="93" t="s">
        <v>9085</v>
      </c>
      <c r="L18628" s="14">
        <f>AND(vyberHrace&lt;&gt;"",ISNUMBER(SEARCH(vyberHrace,$B18628)))</f>
      </c>
      <c r="M18628" s="14">
        <f>AND($I18628=MID(kododd,1,2),$J18628=MID(kododd,3,3))</f>
      </c>
    </row>
    <row r="18629">
      <c r="A18629" s="95">
        <v>28499</v>
      </c>
      <c r="B18629" s="93" t="s">
        <v>4115</v>
      </c>
      <c r="C18629" s="93" t="s">
        <v>1403</v>
      </c>
      <c r="G18629" s="95">
        <v>0</v>
      </c>
      <c r="H18629" s="93" t="s">
        <v>8976</v>
      </c>
      <c r="I18629" s="93" t="s">
        <v>23894</v>
      </c>
      <c r="J18629" s="93" t="s">
        <v>20883</v>
      </c>
      <c r="K18629" s="93" t="s">
        <v>9085</v>
      </c>
      <c r="L18629" s="14">
        <f>AND(vyberHrace&lt;&gt;"",ISNUMBER(SEARCH(vyberHrace,$B18629)))</f>
      </c>
      <c r="M18629" s="14">
        <f>AND($I18629=MID(kododd,1,2),$J18629=MID(kododd,3,3))</f>
      </c>
    </row>
    <row r="18630">
      <c r="A18630" s="95">
        <v>5362</v>
      </c>
      <c r="B18630" s="93" t="s">
        <v>26160</v>
      </c>
      <c r="C18630" s="93" t="s">
        <v>1433</v>
      </c>
      <c r="D18630" s="95">
        <v>1568</v>
      </c>
      <c r="G18630" s="95">
        <v>250</v>
      </c>
      <c r="H18630" s="93" t="s">
        <v>8976</v>
      </c>
      <c r="I18630" s="93" t="s">
        <v>23894</v>
      </c>
      <c r="J18630" s="93" t="s">
        <v>21004</v>
      </c>
      <c r="K18630" s="93" t="s">
        <v>396</v>
      </c>
      <c r="L18630" s="14">
        <f>AND(vyberHrace&lt;&gt;"",ISNUMBER(SEARCH(vyberHrace,$B18630)))</f>
      </c>
      <c r="M18630" s="14">
        <f>AND($I18630=MID(kododd,1,2),$J18630=MID(kododd,3,3))</f>
      </c>
    </row>
    <row r="18631">
      <c r="A18631" s="95">
        <v>43850</v>
      </c>
      <c r="B18631" s="93" t="s">
        <v>4127</v>
      </c>
      <c r="C18631" s="93" t="s">
        <v>1410</v>
      </c>
      <c r="G18631" s="95">
        <v>0</v>
      </c>
      <c r="H18631" s="93" t="s">
        <v>8976</v>
      </c>
      <c r="I18631" s="93" t="s">
        <v>23894</v>
      </c>
      <c r="J18631" s="93" t="s">
        <v>20877</v>
      </c>
      <c r="K18631" s="93" t="s">
        <v>7846</v>
      </c>
      <c r="L18631" s="14">
        <f>AND(vyberHrace&lt;&gt;"",ISNUMBER(SEARCH(vyberHrace,$B18631)))</f>
      </c>
      <c r="M18631" s="14">
        <f>AND($I18631=MID(kododd,1,2),$J18631=MID(kododd,3,3))</f>
      </c>
    </row>
    <row r="18632">
      <c r="A18632" s="95">
        <v>1153</v>
      </c>
      <c r="B18632" s="93" t="s">
        <v>4128</v>
      </c>
      <c r="C18632" s="93" t="s">
        <v>1440</v>
      </c>
      <c r="D18632" s="95">
        <v>1853</v>
      </c>
      <c r="E18632" s="95">
        <v>1932</v>
      </c>
      <c r="F18632" s="95">
        <v>306100</v>
      </c>
      <c r="G18632" s="95">
        <v>250</v>
      </c>
      <c r="H18632" s="93" t="s">
        <v>8976</v>
      </c>
      <c r="I18632" s="93" t="s">
        <v>23894</v>
      </c>
      <c r="J18632" s="93" t="s">
        <v>20854</v>
      </c>
      <c r="K18632" s="93" t="s">
        <v>12190</v>
      </c>
      <c r="L18632" s="14">
        <f>AND(vyberHrace&lt;&gt;"",ISNUMBER(SEARCH(vyberHrace,$B18632)))</f>
      </c>
      <c r="M18632" s="14">
        <f>AND($I18632=MID(kododd,1,2),$J18632=MID(kododd,3,3))</f>
      </c>
    </row>
    <row r="18633">
      <c r="A18633" s="95">
        <v>36905</v>
      </c>
      <c r="B18633" s="93" t="s">
        <v>4129</v>
      </c>
      <c r="C18633" s="93" t="s">
        <v>1429</v>
      </c>
      <c r="D18633" s="95">
        <v>1445</v>
      </c>
      <c r="G18633" s="95">
        <v>250</v>
      </c>
      <c r="H18633" s="93" t="s">
        <v>8976</v>
      </c>
      <c r="I18633" s="93" t="s">
        <v>23894</v>
      </c>
      <c r="J18633" s="93" t="s">
        <v>20887</v>
      </c>
      <c r="K18633" s="93" t="s">
        <v>5067</v>
      </c>
      <c r="L18633" s="14">
        <f>AND(vyberHrace&lt;&gt;"",ISNUMBER(SEARCH(vyberHrace,$B18633)))</f>
      </c>
      <c r="M18633" s="14">
        <f>AND($I18633=MID(kododd,1,2),$J18633=MID(kododd,3,3))</f>
      </c>
    </row>
    <row r="18634">
      <c r="A18634" s="95">
        <v>2258</v>
      </c>
      <c r="B18634" s="93" t="s">
        <v>4137</v>
      </c>
      <c r="C18634" s="93" t="s">
        <v>1401</v>
      </c>
      <c r="D18634" s="95">
        <v>1693</v>
      </c>
      <c r="E18634" s="95">
        <v>1820</v>
      </c>
      <c r="F18634" s="95">
        <v>329169</v>
      </c>
      <c r="G18634" s="95">
        <v>250</v>
      </c>
      <c r="H18634" s="93" t="s">
        <v>8976</v>
      </c>
      <c r="I18634" s="93" t="s">
        <v>23894</v>
      </c>
      <c r="J18634" s="93" t="s">
        <v>20873</v>
      </c>
      <c r="K18634" s="93" t="s">
        <v>2418</v>
      </c>
      <c r="L18634" s="14">
        <f>AND(vyberHrace&lt;&gt;"",ISNUMBER(SEARCH(vyberHrace,$B18634)))</f>
      </c>
      <c r="M18634" s="14">
        <f>AND($I18634=MID(kododd,1,2),$J18634=MID(kododd,3,3))</f>
      </c>
    </row>
    <row r="18635">
      <c r="A18635" s="95">
        <v>55657</v>
      </c>
      <c r="B18635" s="93" t="s">
        <v>22968</v>
      </c>
      <c r="C18635" s="93" t="s">
        <v>1424</v>
      </c>
      <c r="G18635" s="95">
        <v>0</v>
      </c>
      <c r="H18635" s="93" t="s">
        <v>8976</v>
      </c>
      <c r="I18635" s="93" t="s">
        <v>23894</v>
      </c>
      <c r="J18635" s="93" t="s">
        <v>20998</v>
      </c>
      <c r="K18635" s="93" t="s">
        <v>3359</v>
      </c>
      <c r="L18635" s="14">
        <f>AND(vyberHrace&lt;&gt;"",ISNUMBER(SEARCH(vyberHrace,$B18635)))</f>
      </c>
      <c r="M18635" s="14">
        <f>AND($I18635=MID(kododd,1,2),$J18635=MID(kododd,3,3))</f>
      </c>
    </row>
    <row r="18636">
      <c r="A18636" s="95">
        <v>47789</v>
      </c>
      <c r="B18636" s="93" t="s">
        <v>3690</v>
      </c>
      <c r="C18636" s="93" t="s">
        <v>1399</v>
      </c>
      <c r="D18636" s="95">
        <v>1560</v>
      </c>
      <c r="F18636" s="95">
        <v>23748540</v>
      </c>
      <c r="G18636" s="95">
        <v>250</v>
      </c>
      <c r="H18636" s="93" t="s">
        <v>8976</v>
      </c>
      <c r="I18636" s="93" t="s">
        <v>23894</v>
      </c>
      <c r="J18636" s="93" t="s">
        <v>20925</v>
      </c>
      <c r="K18636" s="93" t="s">
        <v>5576</v>
      </c>
      <c r="L18636" s="14">
        <f>AND(vyberHrace&lt;&gt;"",ISNUMBER(SEARCH(vyberHrace,$B18636)))</f>
      </c>
      <c r="M18636" s="14">
        <f>AND($I18636=MID(kododd,1,2),$J18636=MID(kododd,3,3))</f>
      </c>
    </row>
    <row r="18637">
      <c r="A18637" s="95">
        <v>52926</v>
      </c>
      <c r="B18637" s="93" t="s">
        <v>3919</v>
      </c>
      <c r="C18637" s="93" t="s">
        <v>1433</v>
      </c>
      <c r="G18637" s="95">
        <v>0</v>
      </c>
      <c r="H18637" s="93" t="s">
        <v>8976</v>
      </c>
      <c r="I18637" s="93" t="s">
        <v>23894</v>
      </c>
      <c r="J18637" s="93" t="s">
        <v>20866</v>
      </c>
      <c r="K18637" s="93" t="s">
        <v>6041</v>
      </c>
      <c r="L18637" s="14">
        <f>AND(vyberHrace&lt;&gt;"",ISNUMBER(SEARCH(vyberHrace,$B18637)))</f>
      </c>
      <c r="M18637" s="14">
        <f>AND($I18637=MID(kododd,1,2),$J18637=MID(kododd,3,3))</f>
      </c>
    </row>
    <row r="18638">
      <c r="A18638" s="95">
        <v>38845</v>
      </c>
      <c r="B18638" s="93" t="s">
        <v>3692</v>
      </c>
      <c r="C18638" s="93" t="s">
        <v>1399</v>
      </c>
      <c r="D18638" s="95">
        <v>1538</v>
      </c>
      <c r="G18638" s="95">
        <v>250</v>
      </c>
      <c r="H18638" s="93" t="s">
        <v>8976</v>
      </c>
      <c r="I18638" s="93" t="s">
        <v>23894</v>
      </c>
      <c r="J18638" s="93" t="s">
        <v>20866</v>
      </c>
      <c r="K18638" s="93" t="s">
        <v>6041</v>
      </c>
      <c r="L18638" s="14">
        <f>AND(vyberHrace&lt;&gt;"",ISNUMBER(SEARCH(vyberHrace,$B18638)))</f>
      </c>
      <c r="M18638" s="14">
        <f>AND($I18638=MID(kododd,1,2),$J18638=MID(kododd,3,3))</f>
      </c>
    </row>
    <row r="18639">
      <c r="A18639" s="95">
        <v>38846</v>
      </c>
      <c r="B18639" s="93" t="s">
        <v>3693</v>
      </c>
      <c r="C18639" s="93" t="s">
        <v>1398</v>
      </c>
      <c r="D18639" s="95">
        <v>1375</v>
      </c>
      <c r="G18639" s="95">
        <v>0</v>
      </c>
      <c r="H18639" s="93" t="s">
        <v>8976</v>
      </c>
      <c r="I18639" s="93" t="s">
        <v>23894</v>
      </c>
      <c r="J18639" s="93" t="s">
        <v>20866</v>
      </c>
      <c r="K18639" s="93" t="s">
        <v>6041</v>
      </c>
      <c r="L18639" s="14">
        <f>AND(vyberHrace&lt;&gt;"",ISNUMBER(SEARCH(vyberHrace,$B18639)))</f>
      </c>
      <c r="M18639" s="14">
        <f>AND($I18639=MID(kododd,1,2),$J18639=MID(kododd,3,3))</f>
      </c>
    </row>
    <row r="18640">
      <c r="A18640" s="95">
        <v>34322</v>
      </c>
      <c r="B18640" s="93" t="s">
        <v>5372</v>
      </c>
      <c r="C18640" s="93" t="s">
        <v>1418</v>
      </c>
      <c r="D18640" s="95">
        <v>1320</v>
      </c>
      <c r="G18640" s="95">
        <v>0</v>
      </c>
      <c r="H18640" s="93" t="s">
        <v>8976</v>
      </c>
      <c r="I18640" s="93" t="s">
        <v>23894</v>
      </c>
      <c r="J18640" s="93" t="s">
        <v>21029</v>
      </c>
      <c r="K18640" s="93" t="s">
        <v>4050</v>
      </c>
      <c r="L18640" s="14">
        <f>AND(vyberHrace&lt;&gt;"",ISNUMBER(SEARCH(vyberHrace,$B18640)))</f>
      </c>
      <c r="M18640" s="14">
        <f>AND($I18640=MID(kododd,1,2),$J18640=MID(kododd,3,3))</f>
      </c>
    </row>
    <row r="18641">
      <c r="A18641" s="95">
        <v>26115</v>
      </c>
      <c r="B18641" s="93" t="s">
        <v>7609</v>
      </c>
      <c r="C18641" s="93" t="s">
        <v>1461</v>
      </c>
      <c r="D18641" s="95">
        <v>1692</v>
      </c>
      <c r="E18641" s="95">
        <v>1652</v>
      </c>
      <c r="F18641" s="95">
        <v>23741490</v>
      </c>
      <c r="G18641" s="95">
        <v>250</v>
      </c>
      <c r="H18641" s="93" t="s">
        <v>8976</v>
      </c>
      <c r="I18641" s="93" t="s">
        <v>23894</v>
      </c>
      <c r="J18641" s="93" t="s">
        <v>21003</v>
      </c>
      <c r="K18641" s="93" t="s">
        <v>5961</v>
      </c>
      <c r="L18641" s="14">
        <f>AND(vyberHrace&lt;&gt;"",ISNUMBER(SEARCH(vyberHrace,$B18641)))</f>
      </c>
      <c r="M18641" s="14">
        <f>AND($I18641=MID(kododd,1,2),$J18641=MID(kododd,3,3))</f>
      </c>
    </row>
    <row r="18642">
      <c r="A18642" s="95">
        <v>31055</v>
      </c>
      <c r="B18642" s="93" t="s">
        <v>7610</v>
      </c>
      <c r="C18642" s="93" t="s">
        <v>1476</v>
      </c>
      <c r="D18642" s="95">
        <v>1674</v>
      </c>
      <c r="G18642" s="95">
        <v>0</v>
      </c>
      <c r="H18642" s="93" t="s">
        <v>8976</v>
      </c>
      <c r="I18642" s="93" t="s">
        <v>23894</v>
      </c>
      <c r="J18642" s="93" t="s">
        <v>21027</v>
      </c>
      <c r="K18642" s="93" t="s">
        <v>1948</v>
      </c>
      <c r="L18642" s="14">
        <f>AND(vyberHrace&lt;&gt;"",ISNUMBER(SEARCH(vyberHrace,$B18642)))</f>
      </c>
      <c r="M18642" s="14">
        <f>AND($I18642=MID(kododd,1,2),$J18642=MID(kododd,3,3))</f>
      </c>
    </row>
    <row r="18643">
      <c r="A18643" s="95">
        <v>3763</v>
      </c>
      <c r="B18643" s="93" t="s">
        <v>7611</v>
      </c>
      <c r="C18643" s="93" t="s">
        <v>1429</v>
      </c>
      <c r="D18643" s="95">
        <v>1629</v>
      </c>
      <c r="F18643" s="95">
        <v>303356</v>
      </c>
      <c r="G18643" s="95">
        <v>0</v>
      </c>
      <c r="H18643" s="93" t="s">
        <v>8976</v>
      </c>
      <c r="I18643" s="93" t="s">
        <v>23894</v>
      </c>
      <c r="J18643" s="93" t="s">
        <v>20859</v>
      </c>
      <c r="K18643" s="93" t="s">
        <v>6866</v>
      </c>
      <c r="L18643" s="14">
        <f>AND(vyberHrace&lt;&gt;"",ISNUMBER(SEARCH(vyberHrace,$B18643)))</f>
      </c>
      <c r="M18643" s="14">
        <f>AND($I18643=MID(kododd,1,2),$J18643=MID(kododd,3,3))</f>
      </c>
    </row>
    <row r="18644">
      <c r="A18644" s="95">
        <v>27465</v>
      </c>
      <c r="B18644" s="93" t="s">
        <v>7612</v>
      </c>
      <c r="C18644" s="93" t="s">
        <v>1448</v>
      </c>
      <c r="G18644" s="95">
        <v>0</v>
      </c>
      <c r="H18644" s="93" t="s">
        <v>8976</v>
      </c>
      <c r="I18644" s="93" t="s">
        <v>23894</v>
      </c>
      <c r="J18644" s="93" t="s">
        <v>21027</v>
      </c>
      <c r="K18644" s="93" t="s">
        <v>1948</v>
      </c>
      <c r="L18644" s="14">
        <f>AND(vyberHrace&lt;&gt;"",ISNUMBER(SEARCH(vyberHrace,$B18644)))</f>
      </c>
      <c r="M18644" s="14">
        <f>AND($I18644=MID(kododd,1,2),$J18644=MID(kododd,3,3))</f>
      </c>
    </row>
    <row r="18645">
      <c r="A18645" s="95">
        <v>10050</v>
      </c>
      <c r="B18645" s="93" t="s">
        <v>7614</v>
      </c>
      <c r="C18645" s="93" t="s">
        <v>1432</v>
      </c>
      <c r="D18645" s="95">
        <v>1863</v>
      </c>
      <c r="G18645" s="95">
        <v>250</v>
      </c>
      <c r="H18645" s="93" t="s">
        <v>8976</v>
      </c>
      <c r="I18645" s="93" t="s">
        <v>23894</v>
      </c>
      <c r="J18645" s="93" t="s">
        <v>21003</v>
      </c>
      <c r="K18645" s="93" t="s">
        <v>5961</v>
      </c>
      <c r="L18645" s="14">
        <f>AND(vyberHrace&lt;&gt;"",ISNUMBER(SEARCH(vyberHrace,$B18645)))</f>
      </c>
      <c r="M18645" s="14">
        <f>AND($I18645=MID(kododd,1,2),$J18645=MID(kododd,3,3))</f>
      </c>
    </row>
    <row r="18646">
      <c r="A18646" s="95">
        <v>33821</v>
      </c>
      <c r="B18646" s="93" t="s">
        <v>3619</v>
      </c>
      <c r="C18646" s="93" t="s">
        <v>1399</v>
      </c>
      <c r="D18646" s="95">
        <v>1922</v>
      </c>
      <c r="E18646" s="95">
        <v>1941</v>
      </c>
      <c r="F18646" s="95">
        <v>387487</v>
      </c>
      <c r="G18646" s="95">
        <v>250</v>
      </c>
      <c r="H18646" s="93" t="s">
        <v>8976</v>
      </c>
      <c r="I18646" s="93" t="s">
        <v>23894</v>
      </c>
      <c r="J18646" s="93" t="s">
        <v>20909</v>
      </c>
      <c r="K18646" s="93" t="s">
        <v>6757</v>
      </c>
      <c r="L18646" s="14">
        <f>AND(vyberHrace&lt;&gt;"",ISNUMBER(SEARCH(vyberHrace,$B18646)))</f>
      </c>
      <c r="M18646" s="14">
        <f>AND($I18646=MID(kododd,1,2),$J18646=MID(kododd,3,3))</f>
      </c>
    </row>
    <row r="18647">
      <c r="A18647" s="95">
        <v>33822</v>
      </c>
      <c r="B18647" s="93" t="s">
        <v>3621</v>
      </c>
      <c r="C18647" s="93" t="s">
        <v>1399</v>
      </c>
      <c r="D18647" s="95">
        <v>1467</v>
      </c>
      <c r="E18647" s="95">
        <v>1710</v>
      </c>
      <c r="F18647" s="95">
        <v>392847</v>
      </c>
      <c r="G18647" s="95">
        <v>250</v>
      </c>
      <c r="H18647" s="93" t="s">
        <v>8976</v>
      </c>
      <c r="I18647" s="93" t="s">
        <v>23894</v>
      </c>
      <c r="J18647" s="93" t="s">
        <v>20909</v>
      </c>
      <c r="K18647" s="93" t="s">
        <v>6757</v>
      </c>
      <c r="L18647" s="14">
        <f>AND(vyberHrace&lt;&gt;"",ISNUMBER(SEARCH(vyberHrace,$B18647)))</f>
      </c>
      <c r="M18647" s="14">
        <f>AND($I18647=MID(kododd,1,2),$J18647=MID(kododd,3,3))</f>
      </c>
    </row>
    <row r="18648">
      <c r="A18648" s="95">
        <v>50434</v>
      </c>
      <c r="B18648" s="93" t="s">
        <v>3442</v>
      </c>
      <c r="C18648" s="93" t="s">
        <v>3255</v>
      </c>
      <c r="D18648" s="95">
        <v>1359</v>
      </c>
      <c r="E18648" s="95">
        <v>1503</v>
      </c>
      <c r="F18648" s="95">
        <v>23743301</v>
      </c>
      <c r="G18648" s="95">
        <v>250</v>
      </c>
      <c r="H18648" s="93" t="s">
        <v>8976</v>
      </c>
      <c r="I18648" s="93" t="s">
        <v>23894</v>
      </c>
      <c r="J18648" s="93" t="s">
        <v>20884</v>
      </c>
      <c r="K18648" s="93" t="s">
        <v>399</v>
      </c>
      <c r="L18648" s="14">
        <f>AND(vyberHrace&lt;&gt;"",ISNUMBER(SEARCH(vyberHrace,$B18648)))</f>
      </c>
      <c r="M18648" s="14">
        <f>AND($I18648=MID(kododd,1,2),$J18648=MID(kododd,3,3))</f>
      </c>
    </row>
    <row r="18649">
      <c r="A18649" s="95">
        <v>4758</v>
      </c>
      <c r="B18649" s="93" t="s">
        <v>3633</v>
      </c>
      <c r="C18649" s="93" t="s">
        <v>1432</v>
      </c>
      <c r="D18649" s="95">
        <v>1563</v>
      </c>
      <c r="E18649" s="95">
        <v>1594</v>
      </c>
      <c r="F18649" s="95">
        <v>23717440</v>
      </c>
      <c r="G18649" s="95">
        <v>250</v>
      </c>
      <c r="H18649" s="93" t="s">
        <v>8976</v>
      </c>
      <c r="I18649" s="93" t="s">
        <v>23894</v>
      </c>
      <c r="J18649" s="93" t="s">
        <v>20884</v>
      </c>
      <c r="K18649" s="93" t="s">
        <v>399</v>
      </c>
      <c r="L18649" s="14">
        <f>AND(vyberHrace&lt;&gt;"",ISNUMBER(SEARCH(vyberHrace,$B18649)))</f>
      </c>
      <c r="M18649" s="14">
        <f>AND($I18649=MID(kododd,1,2),$J18649=MID(kododd,3,3))</f>
      </c>
    </row>
    <row r="18650">
      <c r="A18650" s="95">
        <v>412</v>
      </c>
      <c r="B18650" s="93" t="s">
        <v>3634</v>
      </c>
      <c r="C18650" s="93" t="s">
        <v>1469</v>
      </c>
      <c r="D18650" s="95">
        <v>1886</v>
      </c>
      <c r="E18650" s="95">
        <v>1852</v>
      </c>
      <c r="F18650" s="95">
        <v>310484</v>
      </c>
      <c r="G18650" s="95">
        <v>250</v>
      </c>
      <c r="H18650" s="93" t="s">
        <v>8976</v>
      </c>
      <c r="I18650" s="93" t="s">
        <v>23894</v>
      </c>
      <c r="J18650" s="93" t="s">
        <v>20880</v>
      </c>
      <c r="K18650" s="93" t="s">
        <v>6510</v>
      </c>
      <c r="L18650" s="14">
        <f>AND(vyberHrace&lt;&gt;"",ISNUMBER(SEARCH(vyberHrace,$B18650)))</f>
      </c>
      <c r="M18650" s="14">
        <f>AND($I18650=MID(kododd,1,2),$J18650=MID(kododd,3,3))</f>
      </c>
    </row>
    <row r="18651">
      <c r="A18651" s="95">
        <v>2100</v>
      </c>
      <c r="B18651" s="93" t="s">
        <v>12566</v>
      </c>
      <c r="C18651" s="93" t="s">
        <v>1401</v>
      </c>
      <c r="D18651" s="95">
        <v>1754</v>
      </c>
      <c r="E18651" s="95">
        <v>1956</v>
      </c>
      <c r="F18651" s="95">
        <v>303399</v>
      </c>
      <c r="G18651" s="95">
        <v>250</v>
      </c>
      <c r="H18651" s="93" t="s">
        <v>8976</v>
      </c>
      <c r="I18651" s="93" t="s">
        <v>23894</v>
      </c>
      <c r="J18651" s="93" t="s">
        <v>20872</v>
      </c>
      <c r="K18651" s="93" t="s">
        <v>29454</v>
      </c>
      <c r="L18651" s="14">
        <f>AND(vyberHrace&lt;&gt;"",ISNUMBER(SEARCH(vyberHrace,$B18651)))</f>
      </c>
      <c r="M18651" s="14">
        <f>AND($I18651=MID(kododd,1,2),$J18651=MID(kododd,3,3))</f>
      </c>
    </row>
    <row r="18652">
      <c r="A18652" s="95">
        <v>57822</v>
      </c>
      <c r="B18652" s="93" t="s">
        <v>12571</v>
      </c>
      <c r="C18652" s="93" t="s">
        <v>1420</v>
      </c>
      <c r="G18652" s="95">
        <v>250</v>
      </c>
      <c r="H18652" s="93" t="s">
        <v>8976</v>
      </c>
      <c r="I18652" s="93" t="s">
        <v>23894</v>
      </c>
      <c r="J18652" s="93" t="s">
        <v>20873</v>
      </c>
      <c r="K18652" s="93" t="s">
        <v>2418</v>
      </c>
      <c r="L18652" s="14">
        <f>AND(vyberHrace&lt;&gt;"",ISNUMBER(SEARCH(vyberHrace,$B18652)))</f>
      </c>
      <c r="M18652" s="14">
        <f>AND($I18652=MID(kododd,1,2),$J18652=MID(kododd,3,3))</f>
      </c>
    </row>
    <row r="18653">
      <c r="A18653" s="95">
        <v>46117</v>
      </c>
      <c r="B18653" s="93" t="s">
        <v>14859</v>
      </c>
      <c r="C18653" s="93" t="s">
        <v>1416</v>
      </c>
      <c r="G18653" s="95">
        <v>0</v>
      </c>
      <c r="H18653" s="93" t="s">
        <v>8976</v>
      </c>
      <c r="I18653" s="93" t="s">
        <v>23894</v>
      </c>
      <c r="J18653" s="93" t="s">
        <v>20877</v>
      </c>
      <c r="K18653" s="93" t="s">
        <v>7846</v>
      </c>
      <c r="L18653" s="14">
        <f>AND(vyberHrace&lt;&gt;"",ISNUMBER(SEARCH(vyberHrace,$B18653)))</f>
      </c>
      <c r="M18653" s="14">
        <f>AND($I18653=MID(kododd,1,2),$J18653=MID(kododd,3,3))</f>
      </c>
    </row>
    <row r="18654">
      <c r="A18654" s="95">
        <v>47216</v>
      </c>
      <c r="B18654" s="93" t="s">
        <v>12588</v>
      </c>
      <c r="C18654" s="93" t="s">
        <v>1416</v>
      </c>
      <c r="D18654" s="95">
        <v>1071</v>
      </c>
      <c r="F18654" s="95">
        <v>23727390</v>
      </c>
      <c r="G18654" s="95">
        <v>0</v>
      </c>
      <c r="H18654" s="93" t="s">
        <v>8976</v>
      </c>
      <c r="I18654" s="93" t="s">
        <v>23894</v>
      </c>
      <c r="J18654" s="93" t="s">
        <v>20933</v>
      </c>
      <c r="K18654" s="93" t="s">
        <v>5585</v>
      </c>
      <c r="L18654" s="14">
        <f>AND(vyberHrace&lt;&gt;"",ISNUMBER(SEARCH(vyberHrace,$B18654)))</f>
      </c>
      <c r="M18654" s="14">
        <f>AND($I18654=MID(kododd,1,2),$J18654=MID(kododd,3,3))</f>
      </c>
    </row>
    <row r="18655">
      <c r="A18655" s="95">
        <v>51513</v>
      </c>
      <c r="B18655" s="93" t="s">
        <v>4004</v>
      </c>
      <c r="C18655" s="93" t="s">
        <v>1406</v>
      </c>
      <c r="F18655" s="95">
        <v>23734302</v>
      </c>
      <c r="G18655" s="95">
        <v>0</v>
      </c>
      <c r="H18655" s="93" t="s">
        <v>8976</v>
      </c>
      <c r="I18655" s="93" t="s">
        <v>23894</v>
      </c>
      <c r="J18655" s="93" t="s">
        <v>20883</v>
      </c>
      <c r="K18655" s="93" t="s">
        <v>9085</v>
      </c>
      <c r="L18655" s="14">
        <f>AND(vyberHrace&lt;&gt;"",ISNUMBER(SEARCH(vyberHrace,$B18655)))</f>
      </c>
      <c r="M18655" s="14">
        <f>AND($I18655=MID(kododd,1,2),$J18655=MID(kododd,3,3))</f>
      </c>
    </row>
    <row r="18656">
      <c r="A18656" s="95">
        <v>47215</v>
      </c>
      <c r="B18656" s="93" t="s">
        <v>12589</v>
      </c>
      <c r="C18656" s="93" t="s">
        <v>1410</v>
      </c>
      <c r="D18656" s="95">
        <v>1128</v>
      </c>
      <c r="F18656" s="95">
        <v>23727292</v>
      </c>
      <c r="G18656" s="95">
        <v>0</v>
      </c>
      <c r="H18656" s="93" t="s">
        <v>8976</v>
      </c>
      <c r="I18656" s="93" t="s">
        <v>23894</v>
      </c>
      <c r="J18656" s="93" t="s">
        <v>20883</v>
      </c>
      <c r="K18656" s="93" t="s">
        <v>9085</v>
      </c>
      <c r="L18656" s="14">
        <f>AND(vyberHrace&lt;&gt;"",ISNUMBER(SEARCH(vyberHrace,$B18656)))</f>
      </c>
      <c r="M18656" s="14">
        <f>AND($I18656=MID(kododd,1,2),$J18656=MID(kododd,3,3))</f>
      </c>
    </row>
    <row r="18657">
      <c r="A18657" s="95">
        <v>2876</v>
      </c>
      <c r="B18657" s="93" t="s">
        <v>105</v>
      </c>
      <c r="C18657" s="93" t="s">
        <v>1479</v>
      </c>
      <c r="D18657" s="95">
        <v>1606</v>
      </c>
      <c r="G18657" s="95">
        <v>250</v>
      </c>
      <c r="H18657" s="93" t="s">
        <v>8976</v>
      </c>
      <c r="I18657" s="93" t="s">
        <v>23894</v>
      </c>
      <c r="J18657" s="93" t="s">
        <v>20918</v>
      </c>
      <c r="K18657" s="93" t="s">
        <v>6768</v>
      </c>
      <c r="L18657" s="14">
        <f>AND(vyberHrace&lt;&gt;"",ISNUMBER(SEARCH(vyberHrace,$B18657)))</f>
      </c>
      <c r="M18657" s="14">
        <f>AND($I18657=MID(kododd,1,2),$J18657=MID(kododd,3,3))</f>
      </c>
    </row>
    <row r="18658">
      <c r="A18658" s="95">
        <v>15072</v>
      </c>
      <c r="B18658" s="93" t="s">
        <v>106</v>
      </c>
      <c r="C18658" s="93" t="s">
        <v>1464</v>
      </c>
      <c r="D18658" s="95">
        <v>1496</v>
      </c>
      <c r="G18658" s="95">
        <v>250</v>
      </c>
      <c r="H18658" s="93" t="s">
        <v>8976</v>
      </c>
      <c r="I18658" s="93" t="s">
        <v>23894</v>
      </c>
      <c r="J18658" s="93" t="s">
        <v>21004</v>
      </c>
      <c r="K18658" s="93" t="s">
        <v>396</v>
      </c>
      <c r="L18658" s="14">
        <f>AND(vyberHrace&lt;&gt;"",ISNUMBER(SEARCH(vyberHrace,$B18658)))</f>
      </c>
      <c r="M18658" s="14">
        <f>AND($I18658=MID(kododd,1,2),$J18658=MID(kododd,3,3))</f>
      </c>
    </row>
    <row r="18659">
      <c r="A18659" s="95">
        <v>44609</v>
      </c>
      <c r="B18659" s="93" t="s">
        <v>114</v>
      </c>
      <c r="C18659" s="93" t="s">
        <v>1409</v>
      </c>
      <c r="D18659" s="95">
        <v>1411</v>
      </c>
      <c r="E18659" s="95">
        <v>1631</v>
      </c>
      <c r="F18659" s="95">
        <v>397229</v>
      </c>
      <c r="G18659" s="95">
        <v>250</v>
      </c>
      <c r="H18659" s="93" t="s">
        <v>8976</v>
      </c>
      <c r="I18659" s="93" t="s">
        <v>23894</v>
      </c>
      <c r="J18659" s="93" t="s">
        <v>20933</v>
      </c>
      <c r="K18659" s="93" t="s">
        <v>5585</v>
      </c>
      <c r="L18659" s="14">
        <f>AND(vyberHrace&lt;&gt;"",ISNUMBER(SEARCH(vyberHrace,$B18659)))</f>
      </c>
      <c r="M18659" s="14">
        <f>AND($I18659=MID(kododd,1,2),$J18659=MID(kododd,3,3))</f>
      </c>
    </row>
    <row r="18660">
      <c r="A18660" s="95">
        <v>52621</v>
      </c>
      <c r="B18660" s="93" t="s">
        <v>3918</v>
      </c>
      <c r="C18660" s="93" t="s">
        <v>1412</v>
      </c>
      <c r="D18660" s="95">
        <v>1247</v>
      </c>
      <c r="E18660" s="95">
        <v>1456</v>
      </c>
      <c r="F18660" s="95">
        <v>571006222</v>
      </c>
      <c r="G18660" s="95">
        <v>250</v>
      </c>
      <c r="H18660" s="93" t="s">
        <v>8976</v>
      </c>
      <c r="I18660" s="93" t="s">
        <v>23894</v>
      </c>
      <c r="J18660" s="93" t="s">
        <v>20845</v>
      </c>
      <c r="K18660" s="93" t="s">
        <v>6864</v>
      </c>
      <c r="L18660" s="14">
        <f>AND(vyberHrace&lt;&gt;"",ISNUMBER(SEARCH(vyberHrace,$B18660)))</f>
      </c>
      <c r="M18660" s="14">
        <f>AND($I18660=MID(kododd,1,2),$J18660=MID(kododd,3,3))</f>
      </c>
    </row>
    <row r="18661">
      <c r="A18661" s="95">
        <v>9039</v>
      </c>
      <c r="B18661" s="93" t="s">
        <v>5443</v>
      </c>
      <c r="C18661" s="93" t="s">
        <v>1418</v>
      </c>
      <c r="D18661" s="95">
        <v>1562</v>
      </c>
      <c r="G18661" s="95">
        <v>0</v>
      </c>
      <c r="H18661" s="93" t="s">
        <v>8976</v>
      </c>
      <c r="I18661" s="93" t="s">
        <v>23894</v>
      </c>
      <c r="J18661" s="93" t="s">
        <v>20845</v>
      </c>
      <c r="K18661" s="93" t="s">
        <v>6864</v>
      </c>
      <c r="L18661" s="14">
        <f>AND(vyberHrace&lt;&gt;"",ISNUMBER(SEARCH(vyberHrace,$B18661)))</f>
      </c>
      <c r="M18661" s="14">
        <f>AND($I18661=MID(kododd,1,2),$J18661=MID(kododd,3,3))</f>
      </c>
    </row>
    <row r="18662">
      <c r="A18662" s="95">
        <v>5019</v>
      </c>
      <c r="B18662" s="93" t="s">
        <v>5445</v>
      </c>
      <c r="C18662" s="93" t="s">
        <v>1451</v>
      </c>
      <c r="D18662" s="95">
        <v>1611</v>
      </c>
      <c r="E18662" s="95">
        <v>1743</v>
      </c>
      <c r="F18662" s="95">
        <v>347442</v>
      </c>
      <c r="G18662" s="95">
        <v>250</v>
      </c>
      <c r="H18662" s="93" t="s">
        <v>8976</v>
      </c>
      <c r="I18662" s="93" t="s">
        <v>23894</v>
      </c>
      <c r="J18662" s="93" t="s">
        <v>20845</v>
      </c>
      <c r="K18662" s="93" t="s">
        <v>6864</v>
      </c>
      <c r="L18662" s="14">
        <f>AND(vyberHrace&lt;&gt;"",ISNUMBER(SEARCH(vyberHrace,$B18662)))</f>
      </c>
      <c r="M18662" s="14">
        <f>AND($I18662=MID(kododd,1,2),$J18662=MID(kododd,3,3))</f>
      </c>
    </row>
    <row r="18663">
      <c r="A18663" s="95">
        <v>9040</v>
      </c>
      <c r="B18663" s="93" t="s">
        <v>5447</v>
      </c>
      <c r="C18663" s="93" t="s">
        <v>1423</v>
      </c>
      <c r="D18663" s="95">
        <v>1574</v>
      </c>
      <c r="G18663" s="95">
        <v>0</v>
      </c>
      <c r="H18663" s="93" t="s">
        <v>8976</v>
      </c>
      <c r="I18663" s="93" t="s">
        <v>23894</v>
      </c>
      <c r="J18663" s="93" t="s">
        <v>20845</v>
      </c>
      <c r="K18663" s="93" t="s">
        <v>6864</v>
      </c>
      <c r="L18663" s="14">
        <f>AND(vyberHrace&lt;&gt;"",ISNUMBER(SEARCH(vyberHrace,$B18663)))</f>
      </c>
      <c r="M18663" s="14">
        <f>AND($I18663=MID(kododd,1,2),$J18663=MID(kododd,3,3))</f>
      </c>
    </row>
    <row r="18664">
      <c r="A18664" s="95">
        <v>19908</v>
      </c>
      <c r="B18664" s="93" t="s">
        <v>5453</v>
      </c>
      <c r="C18664" s="93" t="s">
        <v>1432</v>
      </c>
      <c r="G18664" s="95">
        <v>0</v>
      </c>
      <c r="H18664" s="93" t="s">
        <v>8976</v>
      </c>
      <c r="I18664" s="93" t="s">
        <v>23894</v>
      </c>
      <c r="J18664" s="93" t="s">
        <v>20940</v>
      </c>
      <c r="K18664" s="93" t="s">
        <v>6882</v>
      </c>
      <c r="L18664" s="14">
        <f>AND(vyberHrace&lt;&gt;"",ISNUMBER(SEARCH(vyberHrace,$B18664)))</f>
      </c>
      <c r="M18664" s="14">
        <f>AND($I18664=MID(kododd,1,2),$J18664=MID(kododd,3,3))</f>
      </c>
    </row>
    <row r="18665">
      <c r="A18665" s="95">
        <v>51711</v>
      </c>
      <c r="B18665" s="93" t="s">
        <v>3785</v>
      </c>
      <c r="C18665" s="93" t="s">
        <v>1464</v>
      </c>
      <c r="G18665" s="95">
        <v>0</v>
      </c>
      <c r="H18665" s="93" t="s">
        <v>8976</v>
      </c>
      <c r="I18665" s="93" t="s">
        <v>23894</v>
      </c>
      <c r="J18665" s="93" t="s">
        <v>20861</v>
      </c>
      <c r="K18665" s="93" t="s">
        <v>6758</v>
      </c>
      <c r="L18665" s="14">
        <f>AND(vyberHrace&lt;&gt;"",ISNUMBER(SEARCH(vyberHrace,$B18665)))</f>
      </c>
      <c r="M18665" s="14">
        <f>AND($I18665=MID(kododd,1,2),$J18665=MID(kododd,3,3))</f>
      </c>
    </row>
    <row r="18666">
      <c r="A18666" s="95">
        <v>9592</v>
      </c>
      <c r="B18666" s="93" t="s">
        <v>5464</v>
      </c>
      <c r="C18666" s="93" t="s">
        <v>1434</v>
      </c>
      <c r="D18666" s="95">
        <v>1657</v>
      </c>
      <c r="E18666" s="95">
        <v>1762</v>
      </c>
      <c r="F18666" s="95">
        <v>23762683</v>
      </c>
      <c r="G18666" s="95">
        <v>250</v>
      </c>
      <c r="H18666" s="93" t="s">
        <v>8976</v>
      </c>
      <c r="I18666" s="93" t="s">
        <v>23894</v>
      </c>
      <c r="J18666" s="93" t="s">
        <v>20916</v>
      </c>
      <c r="K18666" s="93" t="s">
        <v>9958</v>
      </c>
      <c r="L18666" s="14">
        <f>AND(vyberHrace&lt;&gt;"",ISNUMBER(SEARCH(vyberHrace,$B18666)))</f>
      </c>
      <c r="M18666" s="14">
        <f>AND($I18666=MID(kododd,1,2),$J18666=MID(kododd,3,3))</f>
      </c>
    </row>
    <row r="18667">
      <c r="A18667" s="95">
        <v>56292</v>
      </c>
      <c r="B18667" s="93" t="s">
        <v>22875</v>
      </c>
      <c r="C18667" s="93" t="s">
        <v>1424</v>
      </c>
      <c r="G18667" s="95">
        <v>0</v>
      </c>
      <c r="H18667" s="93" t="s">
        <v>8976</v>
      </c>
      <c r="I18667" s="93" t="s">
        <v>23894</v>
      </c>
      <c r="J18667" s="93" t="s">
        <v>20883</v>
      </c>
      <c r="K18667" s="93" t="s">
        <v>9085</v>
      </c>
      <c r="L18667" s="14">
        <f>AND(vyberHrace&lt;&gt;"",ISNUMBER(SEARCH(vyberHrace,$B18667)))</f>
      </c>
      <c r="M18667" s="14">
        <f>AND($I18667=MID(kododd,1,2),$J18667=MID(kododd,3,3))</f>
      </c>
    </row>
    <row r="18668">
      <c r="A18668" s="95">
        <v>63783</v>
      </c>
      <c r="B18668" s="93" t="s">
        <v>30020</v>
      </c>
      <c r="C18668" s="93" t="s">
        <v>1404</v>
      </c>
      <c r="G18668" s="95">
        <v>250</v>
      </c>
      <c r="H18668" s="93" t="s">
        <v>8976</v>
      </c>
      <c r="I18668" s="93" t="s">
        <v>23894</v>
      </c>
      <c r="J18668" s="93" t="s">
        <v>21009</v>
      </c>
      <c r="K18668" s="93" t="s">
        <v>5929</v>
      </c>
      <c r="L18668" s="14">
        <f>AND(vyberHrace&lt;&gt;"",ISNUMBER(SEARCH(vyberHrace,$B18668)))</f>
      </c>
      <c r="M18668" s="14">
        <f>AND($I18668=MID(kododd,1,2),$J18668=MID(kododd,3,3))</f>
      </c>
    </row>
    <row r="18669">
      <c r="A18669" s="95">
        <v>49635</v>
      </c>
      <c r="B18669" s="93" t="s">
        <v>6487</v>
      </c>
      <c r="C18669" s="93" t="s">
        <v>3255</v>
      </c>
      <c r="D18669" s="95">
        <v>1248</v>
      </c>
      <c r="F18669" s="95">
        <v>23755857</v>
      </c>
      <c r="G18669" s="95">
        <v>250</v>
      </c>
      <c r="H18669" s="93" t="s">
        <v>8976</v>
      </c>
      <c r="I18669" s="93" t="s">
        <v>23894</v>
      </c>
      <c r="J18669" s="93" t="s">
        <v>20910</v>
      </c>
      <c r="K18669" s="93" t="s">
        <v>4915</v>
      </c>
      <c r="L18669" s="14">
        <f>AND(vyberHrace&lt;&gt;"",ISNUMBER(SEARCH(vyberHrace,$B18669)))</f>
      </c>
      <c r="M18669" s="14">
        <f>AND($I18669=MID(kododd,1,2),$J18669=MID(kododd,3,3))</f>
      </c>
    </row>
    <row r="18670">
      <c r="A18670" s="95">
        <v>59682</v>
      </c>
      <c r="B18670" s="93" t="s">
        <v>26063</v>
      </c>
      <c r="C18670" s="93" t="s">
        <v>1428</v>
      </c>
      <c r="G18670" s="95">
        <v>0</v>
      </c>
      <c r="H18670" s="93" t="s">
        <v>8976</v>
      </c>
      <c r="I18670" s="93" t="s">
        <v>23894</v>
      </c>
      <c r="J18670" s="93" t="s">
        <v>20871</v>
      </c>
      <c r="K18670" s="93" t="s">
        <v>6773</v>
      </c>
      <c r="L18670" s="14">
        <f>AND(vyberHrace&lt;&gt;"",ISNUMBER(SEARCH(vyberHrace,$B18670)))</f>
      </c>
      <c r="M18670" s="14">
        <f>AND($I18670=MID(kododd,1,2),$J18670=MID(kododd,3,3))</f>
      </c>
    </row>
    <row r="18671">
      <c r="A18671" s="95">
        <v>56048</v>
      </c>
      <c r="B18671" s="93" t="s">
        <v>6497</v>
      </c>
      <c r="C18671" s="93" t="s">
        <v>1411</v>
      </c>
      <c r="G18671" s="95">
        <v>250</v>
      </c>
      <c r="H18671" s="93" t="s">
        <v>8976</v>
      </c>
      <c r="I18671" s="93" t="s">
        <v>23894</v>
      </c>
      <c r="J18671" s="93" t="s">
        <v>20861</v>
      </c>
      <c r="K18671" s="93" t="s">
        <v>6758</v>
      </c>
      <c r="L18671" s="14">
        <f>AND(vyberHrace&lt;&gt;"",ISNUMBER(SEARCH(vyberHrace,$B18671)))</f>
      </c>
      <c r="M18671" s="14">
        <f>AND($I18671=MID(kododd,1,2),$J18671=MID(kododd,3,3))</f>
      </c>
    </row>
    <row r="18672">
      <c r="A18672" s="95">
        <v>46336</v>
      </c>
      <c r="B18672" s="93" t="s">
        <v>10019</v>
      </c>
      <c r="C18672" s="93" t="s">
        <v>1433</v>
      </c>
      <c r="D18672" s="95">
        <v>1821</v>
      </c>
      <c r="E18672" s="95">
        <v>1885</v>
      </c>
      <c r="F18672" s="95">
        <v>23719591</v>
      </c>
      <c r="G18672" s="95">
        <v>250</v>
      </c>
      <c r="H18672" s="93" t="s">
        <v>8976</v>
      </c>
      <c r="I18672" s="93" t="s">
        <v>23894</v>
      </c>
      <c r="J18672" s="93" t="s">
        <v>20933</v>
      </c>
      <c r="K18672" s="93" t="s">
        <v>5585</v>
      </c>
      <c r="L18672" s="14">
        <f>AND(vyberHrace&lt;&gt;"",ISNUMBER(SEARCH(vyberHrace,$B18672)))</f>
      </c>
      <c r="M18672" s="14">
        <f>AND($I18672=MID(kododd,1,2),$J18672=MID(kododd,3,3))</f>
      </c>
    </row>
    <row r="18673">
      <c r="A18673" s="95">
        <v>32614</v>
      </c>
      <c r="B18673" s="93" t="s">
        <v>10029</v>
      </c>
      <c r="C18673" s="93" t="s">
        <v>1457</v>
      </c>
      <c r="G18673" s="95">
        <v>0</v>
      </c>
      <c r="H18673" s="93" t="s">
        <v>8976</v>
      </c>
      <c r="I18673" s="93" t="s">
        <v>23894</v>
      </c>
      <c r="J18673" s="93" t="s">
        <v>3580</v>
      </c>
      <c r="K18673" s="93" t="s">
        <v>5092</v>
      </c>
      <c r="L18673" s="14">
        <f>AND(vyberHrace&lt;&gt;"",ISNUMBER(SEARCH(vyberHrace,$B18673)))</f>
      </c>
      <c r="M18673" s="14">
        <f>AND($I18673=MID(kododd,1,2),$J18673=MID(kododd,3,3))</f>
      </c>
    </row>
    <row r="18674">
      <c r="A18674" s="95">
        <v>49478</v>
      </c>
      <c r="B18674" s="93" t="s">
        <v>10033</v>
      </c>
      <c r="C18674" s="93" t="s">
        <v>1442</v>
      </c>
      <c r="D18674" s="95">
        <v>1381</v>
      </c>
      <c r="F18674" s="95">
        <v>23734256</v>
      </c>
      <c r="G18674" s="95">
        <v>250</v>
      </c>
      <c r="H18674" s="93" t="s">
        <v>8976</v>
      </c>
      <c r="I18674" s="93" t="s">
        <v>23894</v>
      </c>
      <c r="J18674" s="93" t="s">
        <v>20940</v>
      </c>
      <c r="K18674" s="93" t="s">
        <v>6882</v>
      </c>
      <c r="L18674" s="14">
        <f>AND(vyberHrace&lt;&gt;"",ISNUMBER(SEARCH(vyberHrace,$B18674)))</f>
      </c>
      <c r="M18674" s="14">
        <f>AND($I18674=MID(kododd,1,2),$J18674=MID(kododd,3,3))</f>
      </c>
    </row>
    <row r="18675">
      <c r="A18675" s="95">
        <v>47718</v>
      </c>
      <c r="B18675" s="93" t="s">
        <v>10034</v>
      </c>
      <c r="C18675" s="93" t="s">
        <v>1416</v>
      </c>
      <c r="D18675" s="95">
        <v>1523</v>
      </c>
      <c r="E18675" s="95">
        <v>1639</v>
      </c>
      <c r="F18675" s="95">
        <v>23730137</v>
      </c>
      <c r="G18675" s="95">
        <v>250</v>
      </c>
      <c r="H18675" s="93" t="s">
        <v>8976</v>
      </c>
      <c r="I18675" s="93" t="s">
        <v>23894</v>
      </c>
      <c r="J18675" s="93" t="s">
        <v>20940</v>
      </c>
      <c r="K18675" s="93" t="s">
        <v>6882</v>
      </c>
      <c r="L18675" s="14">
        <f>AND(vyberHrace&lt;&gt;"",ISNUMBER(SEARCH(vyberHrace,$B18675)))</f>
      </c>
      <c r="M18675" s="14">
        <f>AND($I18675=MID(kododd,1,2),$J18675=MID(kododd,3,3))</f>
      </c>
    </row>
    <row r="18676">
      <c r="A18676" s="95">
        <v>51437</v>
      </c>
      <c r="B18676" s="93" t="s">
        <v>3907</v>
      </c>
      <c r="C18676" s="93" t="s">
        <v>1412</v>
      </c>
      <c r="D18676" s="95">
        <v>1498</v>
      </c>
      <c r="E18676" s="95">
        <v>1588</v>
      </c>
      <c r="F18676" s="95">
        <v>23739053</v>
      </c>
      <c r="G18676" s="95">
        <v>250</v>
      </c>
      <c r="H18676" s="93" t="s">
        <v>8976</v>
      </c>
      <c r="I18676" s="93" t="s">
        <v>23894</v>
      </c>
      <c r="J18676" s="93" t="s">
        <v>20940</v>
      </c>
      <c r="K18676" s="93" t="s">
        <v>6882</v>
      </c>
      <c r="L18676" s="14">
        <f>AND(vyberHrace&lt;&gt;"",ISNUMBER(SEARCH(vyberHrace,$B18676)))</f>
      </c>
      <c r="M18676" s="14">
        <f>AND($I18676=MID(kododd,1,2),$J18676=MID(kododd,3,3))</f>
      </c>
    </row>
    <row r="18677">
      <c r="A18677" s="95">
        <v>24607</v>
      </c>
      <c r="B18677" s="93" t="s">
        <v>6188</v>
      </c>
      <c r="C18677" s="93" t="s">
        <v>1436</v>
      </c>
      <c r="D18677" s="95">
        <v>1491</v>
      </c>
      <c r="F18677" s="95">
        <v>23786450</v>
      </c>
      <c r="G18677" s="95">
        <v>250</v>
      </c>
      <c r="H18677" s="93" t="s">
        <v>8976</v>
      </c>
      <c r="I18677" s="93" t="s">
        <v>23894</v>
      </c>
      <c r="J18677" s="93" t="s">
        <v>20854</v>
      </c>
      <c r="K18677" s="93" t="s">
        <v>12190</v>
      </c>
      <c r="L18677" s="14">
        <f>AND(vyberHrace&lt;&gt;"",ISNUMBER(SEARCH(vyberHrace,$B18677)))</f>
      </c>
      <c r="M18677" s="14">
        <f>AND($I18677=MID(kododd,1,2),$J18677=MID(kododd,3,3))</f>
      </c>
    </row>
    <row r="18678">
      <c r="A18678" s="95">
        <v>57093</v>
      </c>
      <c r="B18678" s="93" t="s">
        <v>22990</v>
      </c>
      <c r="C18678" s="93" t="s">
        <v>1406</v>
      </c>
      <c r="G18678" s="95">
        <v>250</v>
      </c>
      <c r="H18678" s="93" t="s">
        <v>8976</v>
      </c>
      <c r="I18678" s="93" t="s">
        <v>23894</v>
      </c>
      <c r="J18678" s="93" t="s">
        <v>20854</v>
      </c>
      <c r="K18678" s="93" t="s">
        <v>12190</v>
      </c>
      <c r="L18678" s="14">
        <f>AND(vyberHrace&lt;&gt;"",ISNUMBER(SEARCH(vyberHrace,$B18678)))</f>
      </c>
      <c r="M18678" s="14">
        <f>AND($I18678=MID(kododd,1,2),$J18678=MID(kododd,3,3))</f>
      </c>
    </row>
    <row r="18679">
      <c r="A18679" s="95">
        <v>63266</v>
      </c>
      <c r="B18679" s="93" t="s">
        <v>29469</v>
      </c>
      <c r="C18679" s="93" t="s">
        <v>1488</v>
      </c>
      <c r="G18679" s="95">
        <v>250</v>
      </c>
      <c r="H18679" s="93" t="s">
        <v>8976</v>
      </c>
      <c r="I18679" s="93" t="s">
        <v>23894</v>
      </c>
      <c r="J18679" s="93" t="s">
        <v>20940</v>
      </c>
      <c r="K18679" s="93" t="s">
        <v>6882</v>
      </c>
      <c r="L18679" s="14">
        <f>AND(vyberHrace&lt;&gt;"",ISNUMBER(SEARCH(vyberHrace,$B18679)))</f>
      </c>
      <c r="M18679" s="14">
        <f>AND($I18679=MID(kododd,1,2),$J18679=MID(kododd,3,3))</f>
      </c>
    </row>
    <row r="18680">
      <c r="A18680" s="95">
        <v>58605</v>
      </c>
      <c r="B18680" s="93" t="s">
        <v>25097</v>
      </c>
      <c r="C18680" s="93" t="s">
        <v>1486</v>
      </c>
      <c r="F18680" s="95">
        <v>23789204</v>
      </c>
      <c r="G18680" s="95">
        <v>250</v>
      </c>
      <c r="H18680" s="93" t="s">
        <v>8976</v>
      </c>
      <c r="I18680" s="93" t="s">
        <v>23894</v>
      </c>
      <c r="J18680" s="93" t="s">
        <v>20941</v>
      </c>
      <c r="K18680" s="93" t="s">
        <v>9073</v>
      </c>
      <c r="L18680" s="14">
        <f>AND(vyberHrace&lt;&gt;"",ISNUMBER(SEARCH(vyberHrace,$B18680)))</f>
      </c>
      <c r="M18680" s="14">
        <f>AND($I18680=MID(kododd,1,2),$J18680=MID(kododd,3,3))</f>
      </c>
    </row>
    <row r="18681">
      <c r="A18681" s="95">
        <v>4119</v>
      </c>
      <c r="B18681" s="93" t="s">
        <v>218</v>
      </c>
      <c r="C18681" s="93" t="s">
        <v>1474</v>
      </c>
      <c r="D18681" s="95">
        <v>1500</v>
      </c>
      <c r="G18681" s="95">
        <v>250</v>
      </c>
      <c r="H18681" s="93" t="s">
        <v>8976</v>
      </c>
      <c r="I18681" s="93" t="s">
        <v>23894</v>
      </c>
      <c r="J18681" s="93" t="s">
        <v>20877</v>
      </c>
      <c r="K18681" s="93" t="s">
        <v>7846</v>
      </c>
      <c r="L18681" s="14">
        <f>AND(vyberHrace&lt;&gt;"",ISNUMBER(SEARCH(vyberHrace,$B18681)))</f>
      </c>
      <c r="M18681" s="14">
        <f>AND($I18681=MID(kododd,1,2),$J18681=MID(kododd,3,3))</f>
      </c>
    </row>
    <row r="18682">
      <c r="A18682" s="95">
        <v>50605</v>
      </c>
      <c r="B18682" s="93" t="s">
        <v>3526</v>
      </c>
      <c r="C18682" s="93" t="s">
        <v>1436</v>
      </c>
      <c r="D18682" s="95">
        <v>1790</v>
      </c>
      <c r="F18682" s="95">
        <v>23733926</v>
      </c>
      <c r="G18682" s="95">
        <v>0</v>
      </c>
      <c r="H18682" s="93" t="s">
        <v>8976</v>
      </c>
      <c r="I18682" s="93" t="s">
        <v>23894</v>
      </c>
      <c r="J18682" s="93" t="s">
        <v>21010</v>
      </c>
      <c r="K18682" s="93" t="s">
        <v>5183</v>
      </c>
      <c r="L18682" s="14">
        <f>AND(vyberHrace&lt;&gt;"",ISNUMBER(SEARCH(vyberHrace,$B18682)))</f>
      </c>
      <c r="M18682" s="14">
        <f>AND($I18682=MID(kododd,1,2),$J18682=MID(kododd,3,3))</f>
      </c>
    </row>
    <row r="18683">
      <c r="A18683" s="95">
        <v>60524</v>
      </c>
      <c r="B18683" s="93" t="s">
        <v>26954</v>
      </c>
      <c r="C18683" s="93" t="s">
        <v>1420</v>
      </c>
      <c r="G18683" s="95">
        <v>250</v>
      </c>
      <c r="H18683" s="93" t="s">
        <v>8976</v>
      </c>
      <c r="I18683" s="93" t="s">
        <v>23894</v>
      </c>
      <c r="J18683" s="93" t="s">
        <v>20884</v>
      </c>
      <c r="K18683" s="93" t="s">
        <v>399</v>
      </c>
      <c r="L18683" s="14">
        <f>AND(vyberHrace&lt;&gt;"",ISNUMBER(SEARCH(vyberHrace,$B18683)))</f>
      </c>
      <c r="M18683" s="14">
        <f>AND($I18683=MID(kododd,1,2),$J18683=MID(kododd,3,3))</f>
      </c>
    </row>
    <row r="18684">
      <c r="A18684" s="95">
        <v>7843</v>
      </c>
      <c r="B18684" s="93" t="s">
        <v>12165</v>
      </c>
      <c r="C18684" s="93" t="s">
        <v>1428</v>
      </c>
      <c r="D18684" s="95">
        <v>1670</v>
      </c>
      <c r="G18684" s="95">
        <v>0</v>
      </c>
      <c r="H18684" s="93" t="s">
        <v>8976</v>
      </c>
      <c r="I18684" s="93" t="s">
        <v>23894</v>
      </c>
      <c r="J18684" s="93" t="s">
        <v>20866</v>
      </c>
      <c r="K18684" s="93" t="s">
        <v>6041</v>
      </c>
      <c r="L18684" s="14">
        <f>AND(vyberHrace&lt;&gt;"",ISNUMBER(SEARCH(vyberHrace,$B18684)))</f>
      </c>
      <c r="M18684" s="14">
        <f>AND($I18684=MID(kododd,1,2),$J18684=MID(kododd,3,3))</f>
      </c>
    </row>
    <row r="18685">
      <c r="A18685" s="95">
        <v>16058</v>
      </c>
      <c r="B18685" s="93" t="s">
        <v>12166</v>
      </c>
      <c r="C18685" s="93" t="s">
        <v>1441</v>
      </c>
      <c r="D18685" s="95">
        <v>1429</v>
      </c>
      <c r="G18685" s="95">
        <v>250</v>
      </c>
      <c r="H18685" s="93" t="s">
        <v>8976</v>
      </c>
      <c r="I18685" s="93" t="s">
        <v>23894</v>
      </c>
      <c r="J18685" s="93" t="s">
        <v>20866</v>
      </c>
      <c r="K18685" s="93" t="s">
        <v>6041</v>
      </c>
      <c r="L18685" s="14">
        <f>AND(vyberHrace&lt;&gt;"",ISNUMBER(SEARCH(vyberHrace,$B18685)))</f>
      </c>
      <c r="M18685" s="14">
        <f>AND($I18685=MID(kododd,1,2),$J18685=MID(kododd,3,3))</f>
      </c>
    </row>
    <row r="18686">
      <c r="A18686" s="95">
        <v>60646</v>
      </c>
      <c r="B18686" s="93" t="s">
        <v>27063</v>
      </c>
      <c r="C18686" s="93" t="s">
        <v>1487</v>
      </c>
      <c r="G18686" s="95">
        <v>250</v>
      </c>
      <c r="H18686" s="93" t="s">
        <v>8976</v>
      </c>
      <c r="I18686" s="93" t="s">
        <v>23894</v>
      </c>
      <c r="J18686" s="93" t="s">
        <v>20998</v>
      </c>
      <c r="K18686" s="93" t="s">
        <v>3359</v>
      </c>
      <c r="L18686" s="14">
        <f>AND(vyberHrace&lt;&gt;"",ISNUMBER(SEARCH(vyberHrace,$B18686)))</f>
      </c>
      <c r="M18686" s="14">
        <f>AND($I18686=MID(kododd,1,2),$J18686=MID(kododd,3,3))</f>
      </c>
    </row>
    <row r="18687">
      <c r="A18687" s="95">
        <v>58971</v>
      </c>
      <c r="B18687" s="93" t="s">
        <v>25426</v>
      </c>
      <c r="C18687" s="93" t="s">
        <v>1416</v>
      </c>
      <c r="G18687" s="95">
        <v>250</v>
      </c>
      <c r="H18687" s="93" t="s">
        <v>8976</v>
      </c>
      <c r="I18687" s="93" t="s">
        <v>23894</v>
      </c>
      <c r="J18687" s="93" t="s">
        <v>20844</v>
      </c>
      <c r="K18687" s="93" t="s">
        <v>8029</v>
      </c>
      <c r="L18687" s="14">
        <f>AND(vyberHrace&lt;&gt;"",ISNUMBER(SEARCH(vyberHrace,$B18687)))</f>
      </c>
      <c r="M18687" s="14">
        <f>AND($I18687=MID(kododd,1,2),$J18687=MID(kododd,3,3))</f>
      </c>
    </row>
    <row r="18688">
      <c r="A18688" s="95">
        <v>53314</v>
      </c>
      <c r="B18688" s="93" t="s">
        <v>17515</v>
      </c>
      <c r="C18688" s="93" t="s">
        <v>1414</v>
      </c>
      <c r="G18688" s="95">
        <v>250</v>
      </c>
      <c r="H18688" s="93" t="s">
        <v>8976</v>
      </c>
      <c r="I18688" s="93" t="s">
        <v>23894</v>
      </c>
      <c r="J18688" s="93" t="s">
        <v>20871</v>
      </c>
      <c r="K18688" s="93" t="s">
        <v>6773</v>
      </c>
      <c r="L18688" s="14">
        <f>AND(vyberHrace&lt;&gt;"",ISNUMBER(SEARCH(vyberHrace,$B18688)))</f>
      </c>
      <c r="M18688" s="14">
        <f>AND($I18688=MID(kododd,1,2),$J18688=MID(kododd,3,3))</f>
      </c>
    </row>
    <row r="18689">
      <c r="A18689" s="95">
        <v>27697</v>
      </c>
      <c r="B18689" s="93" t="s">
        <v>14696</v>
      </c>
      <c r="C18689" s="93" t="s">
        <v>1431</v>
      </c>
      <c r="D18689" s="95">
        <v>1468</v>
      </c>
      <c r="E18689" s="95">
        <v>1720</v>
      </c>
      <c r="F18689" s="95">
        <v>335681</v>
      </c>
      <c r="G18689" s="95">
        <v>250</v>
      </c>
      <c r="H18689" s="93" t="s">
        <v>8976</v>
      </c>
      <c r="I18689" s="93" t="s">
        <v>23894</v>
      </c>
      <c r="J18689" s="93" t="s">
        <v>21021</v>
      </c>
      <c r="K18689" s="93" t="s">
        <v>417</v>
      </c>
      <c r="L18689" s="14">
        <f>AND(vyberHrace&lt;&gt;"",ISNUMBER(SEARCH(vyberHrace,$B18689)))</f>
      </c>
      <c r="M18689" s="14">
        <f>AND($I18689=MID(kododd,1,2),$J18689=MID(kododd,3,3))</f>
      </c>
    </row>
    <row r="18690">
      <c r="A18690" s="95">
        <v>5343</v>
      </c>
      <c r="B18690" s="93" t="s">
        <v>14698</v>
      </c>
      <c r="C18690" s="93" t="s">
        <v>1447</v>
      </c>
      <c r="D18690" s="95">
        <v>1734</v>
      </c>
      <c r="E18690" s="95">
        <v>1902</v>
      </c>
      <c r="F18690" s="95">
        <v>345229</v>
      </c>
      <c r="G18690" s="95">
        <v>250</v>
      </c>
      <c r="H18690" s="93" t="s">
        <v>8976</v>
      </c>
      <c r="I18690" s="93" t="s">
        <v>23894</v>
      </c>
      <c r="J18690" s="93" t="s">
        <v>21021</v>
      </c>
      <c r="K18690" s="93" t="s">
        <v>417</v>
      </c>
      <c r="L18690" s="14">
        <f>AND(vyberHrace&lt;&gt;"",ISNUMBER(SEARCH(vyberHrace,$B18690)))</f>
      </c>
      <c r="M18690" s="14">
        <f>AND($I18690=MID(kododd,1,2),$J18690=MID(kododd,3,3))</f>
      </c>
    </row>
    <row r="18691">
      <c r="A18691" s="95">
        <v>15799</v>
      </c>
      <c r="B18691" s="93" t="s">
        <v>14699</v>
      </c>
      <c r="C18691" s="93" t="s">
        <v>1453</v>
      </c>
      <c r="D18691" s="95">
        <v>1921</v>
      </c>
      <c r="E18691" s="95">
        <v>1954</v>
      </c>
      <c r="F18691" s="95">
        <v>354325</v>
      </c>
      <c r="G18691" s="95">
        <v>0</v>
      </c>
      <c r="H18691" s="93" t="s">
        <v>8976</v>
      </c>
      <c r="I18691" s="93" t="s">
        <v>23894</v>
      </c>
      <c r="J18691" s="93" t="s">
        <v>20859</v>
      </c>
      <c r="K18691" s="93" t="s">
        <v>6866</v>
      </c>
      <c r="L18691" s="14">
        <f>AND(vyberHrace&lt;&gt;"",ISNUMBER(SEARCH(vyberHrace,$B18691)))</f>
      </c>
      <c r="M18691" s="14">
        <f>AND($I18691=MID(kododd,1,2),$J18691=MID(kododd,3,3))</f>
      </c>
    </row>
    <row r="18692">
      <c r="A18692" s="95">
        <v>2201</v>
      </c>
      <c r="B18692" s="93" t="s">
        <v>14700</v>
      </c>
      <c r="C18692" s="93" t="s">
        <v>1476</v>
      </c>
      <c r="D18692" s="95">
        <v>1738</v>
      </c>
      <c r="E18692" s="95">
        <v>1789</v>
      </c>
      <c r="F18692" s="95">
        <v>362000</v>
      </c>
      <c r="G18692" s="95">
        <v>0</v>
      </c>
      <c r="H18692" s="93" t="s">
        <v>8976</v>
      </c>
      <c r="I18692" s="93" t="s">
        <v>23894</v>
      </c>
      <c r="J18692" s="93" t="s">
        <v>20859</v>
      </c>
      <c r="K18692" s="93" t="s">
        <v>6866</v>
      </c>
      <c r="L18692" s="14">
        <f>AND(vyberHrace&lt;&gt;"",ISNUMBER(SEARCH(vyberHrace,$B18692)))</f>
      </c>
      <c r="M18692" s="14">
        <f>AND($I18692=MID(kododd,1,2),$J18692=MID(kododd,3,3))</f>
      </c>
    </row>
    <row r="18693">
      <c r="A18693" s="95">
        <v>46115</v>
      </c>
      <c r="B18693" s="93" t="s">
        <v>7225</v>
      </c>
      <c r="C18693" s="93" t="s">
        <v>1402</v>
      </c>
      <c r="G18693" s="95">
        <v>0</v>
      </c>
      <c r="H18693" s="93" t="s">
        <v>8976</v>
      </c>
      <c r="I18693" s="93" t="s">
        <v>23894</v>
      </c>
      <c r="J18693" s="93" t="s">
        <v>20940</v>
      </c>
      <c r="K18693" s="93" t="s">
        <v>6882</v>
      </c>
      <c r="L18693" s="14">
        <f>AND(vyberHrace&lt;&gt;"",ISNUMBER(SEARCH(vyberHrace,$B18693)))</f>
      </c>
      <c r="M18693" s="14">
        <f>AND($I18693=MID(kododd,1,2),$J18693=MID(kododd,3,3))</f>
      </c>
    </row>
    <row r="18694">
      <c r="A18694" s="95">
        <v>40910</v>
      </c>
      <c r="B18694" s="93" t="s">
        <v>7226</v>
      </c>
      <c r="C18694" s="93" t="s">
        <v>1438</v>
      </c>
      <c r="D18694" s="95">
        <v>1083</v>
      </c>
      <c r="G18694" s="95">
        <v>0</v>
      </c>
      <c r="H18694" s="93" t="s">
        <v>8976</v>
      </c>
      <c r="I18694" s="93" t="s">
        <v>23894</v>
      </c>
      <c r="J18694" s="93" t="s">
        <v>20940</v>
      </c>
      <c r="K18694" s="93" t="s">
        <v>6882</v>
      </c>
      <c r="L18694" s="14">
        <f>AND(vyberHrace&lt;&gt;"",ISNUMBER(SEARCH(vyberHrace,$B18694)))</f>
      </c>
      <c r="M18694" s="14">
        <f>AND($I18694=MID(kododd,1,2),$J18694=MID(kododd,3,3))</f>
      </c>
    </row>
    <row r="18695">
      <c r="A18695" s="95">
        <v>39855</v>
      </c>
      <c r="B18695" s="93" t="s">
        <v>7350</v>
      </c>
      <c r="C18695" s="93" t="s">
        <v>1414</v>
      </c>
      <c r="D18695" s="95">
        <v>1100</v>
      </c>
      <c r="G18695" s="95">
        <v>0</v>
      </c>
      <c r="H18695" s="93" t="s">
        <v>8976</v>
      </c>
      <c r="I18695" s="93" t="s">
        <v>23894</v>
      </c>
      <c r="J18695" s="93" t="s">
        <v>20871</v>
      </c>
      <c r="K18695" s="93" t="s">
        <v>6773</v>
      </c>
      <c r="L18695" s="14">
        <f>AND(vyberHrace&lt;&gt;"",ISNUMBER(SEARCH(vyberHrace,$B18695)))</f>
      </c>
      <c r="M18695" s="14">
        <f>AND($I18695=MID(kododd,1,2),$J18695=MID(kododd,3,3))</f>
      </c>
    </row>
    <row r="18696">
      <c r="A18696" s="95">
        <v>14948</v>
      </c>
      <c r="B18696" s="93" t="s">
        <v>7352</v>
      </c>
      <c r="C18696" s="93" t="s">
        <v>1457</v>
      </c>
      <c r="D18696" s="95">
        <v>1582</v>
      </c>
      <c r="F18696" s="95">
        <v>23753447</v>
      </c>
      <c r="G18696" s="95">
        <v>250</v>
      </c>
      <c r="H18696" s="93" t="s">
        <v>8976</v>
      </c>
      <c r="I18696" s="93" t="s">
        <v>23894</v>
      </c>
      <c r="J18696" s="93" t="s">
        <v>20931</v>
      </c>
      <c r="K18696" s="93" t="s">
        <v>11236</v>
      </c>
      <c r="L18696" s="14">
        <f>AND(vyberHrace&lt;&gt;"",ISNUMBER(SEARCH(vyberHrace,$B18696)))</f>
      </c>
      <c r="M18696" s="14">
        <f>AND($I18696=MID(kododd,1,2),$J18696=MID(kododd,3,3))</f>
      </c>
    </row>
    <row r="18697">
      <c r="A18697" s="95">
        <v>25595</v>
      </c>
      <c r="B18697" s="93" t="s">
        <v>7352</v>
      </c>
      <c r="C18697" s="93" t="s">
        <v>1432</v>
      </c>
      <c r="D18697" s="95">
        <v>1100</v>
      </c>
      <c r="G18697" s="95">
        <v>0</v>
      </c>
      <c r="H18697" s="93" t="s">
        <v>8976</v>
      </c>
      <c r="I18697" s="93" t="s">
        <v>23894</v>
      </c>
      <c r="J18697" s="93" t="s">
        <v>20931</v>
      </c>
      <c r="K18697" s="93" t="s">
        <v>11236</v>
      </c>
      <c r="L18697" s="14">
        <f>AND(vyberHrace&lt;&gt;"",ISNUMBER(SEARCH(vyberHrace,$B18697)))</f>
      </c>
      <c r="M18697" s="14">
        <f>AND($I18697=MID(kododd,1,2),$J18697=MID(kododd,3,3))</f>
      </c>
    </row>
    <row r="18698">
      <c r="A18698" s="95">
        <v>692</v>
      </c>
      <c r="B18698" s="93" t="s">
        <v>7372</v>
      </c>
      <c r="C18698" s="93" t="s">
        <v>1443</v>
      </c>
      <c r="D18698" s="95">
        <v>1880</v>
      </c>
      <c r="E18698" s="95">
        <v>2010</v>
      </c>
      <c r="F18698" s="95">
        <v>309834</v>
      </c>
      <c r="G18698" s="95">
        <v>250</v>
      </c>
      <c r="H18698" s="93" t="s">
        <v>8976</v>
      </c>
      <c r="I18698" s="93" t="s">
        <v>23894</v>
      </c>
      <c r="J18698" s="93" t="s">
        <v>20883</v>
      </c>
      <c r="K18698" s="93" t="s">
        <v>9085</v>
      </c>
      <c r="L18698" s="14">
        <f>AND(vyberHrace&lt;&gt;"",ISNUMBER(SEARCH(vyberHrace,$B18698)))</f>
      </c>
      <c r="M18698" s="14">
        <f>AND($I18698=MID(kododd,1,2),$J18698=MID(kododd,3,3))</f>
      </c>
    </row>
    <row r="18699">
      <c r="A18699" s="95">
        <v>57968</v>
      </c>
      <c r="B18699" s="93" t="s">
        <v>24508</v>
      </c>
      <c r="C18699" s="93" t="s">
        <v>3255</v>
      </c>
      <c r="G18699" s="95">
        <v>0</v>
      </c>
      <c r="H18699" s="93" t="s">
        <v>8976</v>
      </c>
      <c r="I18699" s="93" t="s">
        <v>23894</v>
      </c>
      <c r="J18699" s="93" t="s">
        <v>20954</v>
      </c>
      <c r="K18699" s="93" t="s">
        <v>6926</v>
      </c>
      <c r="L18699" s="14">
        <f>AND(vyberHrace&lt;&gt;"",ISNUMBER(SEARCH(vyberHrace,$B18699)))</f>
      </c>
      <c r="M18699" s="14">
        <f>AND($I18699=MID(kododd,1,2),$J18699=MID(kododd,3,3))</f>
      </c>
    </row>
    <row r="18700">
      <c r="A18700" s="95">
        <v>62313</v>
      </c>
      <c r="B18700" s="93" t="s">
        <v>28488</v>
      </c>
      <c r="C18700" s="93" t="s">
        <v>1488</v>
      </c>
      <c r="G18700" s="95">
        <v>250</v>
      </c>
      <c r="H18700" s="93" t="s">
        <v>8976</v>
      </c>
      <c r="I18700" s="93" t="s">
        <v>23894</v>
      </c>
      <c r="J18700" s="93" t="s">
        <v>20998</v>
      </c>
      <c r="K18700" s="93" t="s">
        <v>3359</v>
      </c>
      <c r="L18700" s="14">
        <f>AND(vyberHrace&lt;&gt;"",ISNUMBER(SEARCH(vyberHrace,$B18700)))</f>
      </c>
      <c r="M18700" s="14">
        <f>AND($I18700=MID(kododd,1,2),$J18700=MID(kododd,3,3))</f>
      </c>
    </row>
    <row r="18701">
      <c r="A18701" s="95">
        <v>41656</v>
      </c>
      <c r="B18701" s="93" t="s">
        <v>7415</v>
      </c>
      <c r="C18701" s="93" t="s">
        <v>1410</v>
      </c>
      <c r="G18701" s="95">
        <v>0</v>
      </c>
      <c r="H18701" s="93" t="s">
        <v>8976</v>
      </c>
      <c r="I18701" s="93" t="s">
        <v>23894</v>
      </c>
      <c r="J18701" s="93" t="s">
        <v>20940</v>
      </c>
      <c r="K18701" s="93" t="s">
        <v>6882</v>
      </c>
      <c r="L18701" s="14">
        <f>AND(vyberHrace&lt;&gt;"",ISNUMBER(SEARCH(vyberHrace,$B18701)))</f>
      </c>
      <c r="M18701" s="14">
        <f>AND($I18701=MID(kododd,1,2),$J18701=MID(kododd,3,3))</f>
      </c>
    </row>
    <row r="18702">
      <c r="A18702" s="95">
        <v>49461</v>
      </c>
      <c r="B18702" s="93" t="s">
        <v>7416</v>
      </c>
      <c r="C18702" s="93" t="s">
        <v>1400</v>
      </c>
      <c r="D18702" s="95">
        <v>1296</v>
      </c>
      <c r="F18702" s="95">
        <v>23734205</v>
      </c>
      <c r="G18702" s="95">
        <v>0</v>
      </c>
      <c r="H18702" s="93" t="s">
        <v>8976</v>
      </c>
      <c r="I18702" s="93" t="s">
        <v>23894</v>
      </c>
      <c r="J18702" s="93" t="s">
        <v>20910</v>
      </c>
      <c r="K18702" s="93" t="s">
        <v>4915</v>
      </c>
      <c r="L18702" s="14">
        <f>AND(vyberHrace&lt;&gt;"",ISNUMBER(SEARCH(vyberHrace,$B18702)))</f>
      </c>
      <c r="M18702" s="14">
        <f>AND($I18702=MID(kododd,1,2),$J18702=MID(kododd,3,3))</f>
      </c>
    </row>
    <row r="18703">
      <c r="A18703" s="95">
        <v>2882</v>
      </c>
      <c r="B18703" s="93" t="s">
        <v>7417</v>
      </c>
      <c r="C18703" s="93" t="s">
        <v>1432</v>
      </c>
      <c r="D18703" s="95">
        <v>1767</v>
      </c>
      <c r="E18703" s="95">
        <v>1829</v>
      </c>
      <c r="F18703" s="95">
        <v>23748559</v>
      </c>
      <c r="G18703" s="95">
        <v>250</v>
      </c>
      <c r="H18703" s="93" t="s">
        <v>8976</v>
      </c>
      <c r="I18703" s="93" t="s">
        <v>23894</v>
      </c>
      <c r="J18703" s="93" t="s">
        <v>21027</v>
      </c>
      <c r="K18703" s="93" t="s">
        <v>1948</v>
      </c>
      <c r="L18703" s="14">
        <f>AND(vyberHrace&lt;&gt;"",ISNUMBER(SEARCH(vyberHrace,$B18703)))</f>
      </c>
      <c r="M18703" s="14">
        <f>AND($I18703=MID(kododd,1,2),$J18703=MID(kododd,3,3))</f>
      </c>
    </row>
    <row r="18704">
      <c r="A18704" s="95">
        <v>47515</v>
      </c>
      <c r="B18704" s="93" t="s">
        <v>7419</v>
      </c>
      <c r="C18704" s="93" t="s">
        <v>1410</v>
      </c>
      <c r="G18704" s="95">
        <v>250</v>
      </c>
      <c r="H18704" s="93" t="s">
        <v>8976</v>
      </c>
      <c r="I18704" s="93" t="s">
        <v>23894</v>
      </c>
      <c r="J18704" s="93" t="s">
        <v>20875</v>
      </c>
      <c r="K18704" s="93" t="s">
        <v>6699</v>
      </c>
      <c r="L18704" s="14">
        <f>AND(vyberHrace&lt;&gt;"",ISNUMBER(SEARCH(vyberHrace,$B18704)))</f>
      </c>
      <c r="M18704" s="14">
        <f>AND($I18704=MID(kododd,1,2),$J18704=MID(kododd,3,3))</f>
      </c>
    </row>
    <row r="18705">
      <c r="A18705" s="95">
        <v>38176</v>
      </c>
      <c r="B18705" s="93" t="s">
        <v>5307</v>
      </c>
      <c r="C18705" s="93" t="s">
        <v>1398</v>
      </c>
      <c r="D18705" s="95">
        <v>1341</v>
      </c>
      <c r="G18705" s="95">
        <v>250</v>
      </c>
      <c r="H18705" s="93" t="s">
        <v>8976</v>
      </c>
      <c r="I18705" s="93" t="s">
        <v>23894</v>
      </c>
      <c r="J18705" s="93" t="s">
        <v>20854</v>
      </c>
      <c r="K18705" s="93" t="s">
        <v>12190</v>
      </c>
      <c r="L18705" s="14">
        <f>AND(vyberHrace&lt;&gt;"",ISNUMBER(SEARCH(vyberHrace,$B18705)))</f>
      </c>
      <c r="M18705" s="14">
        <f>AND($I18705=MID(kododd,1,2),$J18705=MID(kododd,3,3))</f>
      </c>
    </row>
    <row r="18706">
      <c r="A18706" s="95">
        <v>47507</v>
      </c>
      <c r="B18706" s="93" t="s">
        <v>339</v>
      </c>
      <c r="C18706" s="93" t="s">
        <v>1416</v>
      </c>
      <c r="G18706" s="95">
        <v>0</v>
      </c>
      <c r="H18706" s="93" t="s">
        <v>8976</v>
      </c>
      <c r="I18706" s="93" t="s">
        <v>23894</v>
      </c>
      <c r="J18706" s="93" t="s">
        <v>20854</v>
      </c>
      <c r="K18706" s="93" t="s">
        <v>12190</v>
      </c>
      <c r="L18706" s="14">
        <f>AND(vyberHrace&lt;&gt;"",ISNUMBER(SEARCH(vyberHrace,$B18706)))</f>
      </c>
      <c r="M18706" s="14">
        <f>AND($I18706=MID(kododd,1,2),$J18706=MID(kododd,3,3))</f>
      </c>
    </row>
    <row r="18707">
      <c r="A18707" s="95">
        <v>60147</v>
      </c>
      <c r="B18707" s="93" t="s">
        <v>26615</v>
      </c>
      <c r="C18707" s="93" t="s">
        <v>1450</v>
      </c>
      <c r="F18707" s="95">
        <v>23793350</v>
      </c>
      <c r="G18707" s="95">
        <v>250</v>
      </c>
      <c r="H18707" s="93" t="s">
        <v>8976</v>
      </c>
      <c r="I18707" s="93" t="s">
        <v>23894</v>
      </c>
      <c r="J18707" s="93" t="s">
        <v>20910</v>
      </c>
      <c r="K18707" s="93" t="s">
        <v>4915</v>
      </c>
      <c r="L18707" s="14">
        <f>AND(vyberHrace&lt;&gt;"",ISNUMBER(SEARCH(vyberHrace,$B18707)))</f>
      </c>
      <c r="M18707" s="14">
        <f>AND($I18707=MID(kododd,1,2),$J18707=MID(kododd,3,3))</f>
      </c>
    </row>
    <row r="18708">
      <c r="A18708" s="95">
        <v>62348</v>
      </c>
      <c r="B18708" s="93" t="s">
        <v>28522</v>
      </c>
      <c r="C18708" s="93" t="s">
        <v>1488</v>
      </c>
      <c r="G18708" s="95">
        <v>250</v>
      </c>
      <c r="H18708" s="93" t="s">
        <v>8976</v>
      </c>
      <c r="I18708" s="93" t="s">
        <v>23894</v>
      </c>
      <c r="J18708" s="93" t="s">
        <v>20910</v>
      </c>
      <c r="K18708" s="93" t="s">
        <v>4915</v>
      </c>
      <c r="L18708" s="14">
        <f>AND(vyberHrace&lt;&gt;"",ISNUMBER(SEARCH(vyberHrace,$B18708)))</f>
      </c>
      <c r="M18708" s="14">
        <f>AND($I18708=MID(kododd,1,2),$J18708=MID(kododd,3,3))</f>
      </c>
    </row>
    <row r="18709">
      <c r="A18709" s="95">
        <v>2481</v>
      </c>
      <c r="B18709" s="93" t="s">
        <v>347</v>
      </c>
      <c r="C18709" s="93" t="s">
        <v>1427</v>
      </c>
      <c r="D18709" s="95">
        <v>1915</v>
      </c>
      <c r="E18709" s="95">
        <v>1927</v>
      </c>
      <c r="F18709" s="95">
        <v>333930</v>
      </c>
      <c r="G18709" s="95">
        <v>250</v>
      </c>
      <c r="H18709" s="93" t="s">
        <v>8976</v>
      </c>
      <c r="I18709" s="93" t="s">
        <v>23894</v>
      </c>
      <c r="J18709" s="93" t="s">
        <v>20924</v>
      </c>
      <c r="K18709" s="93" t="s">
        <v>23908</v>
      </c>
      <c r="L18709" s="14">
        <f>AND(vyberHrace&lt;&gt;"",ISNUMBER(SEARCH(vyberHrace,$B18709)))</f>
      </c>
      <c r="M18709" s="14">
        <f>AND($I18709=MID(kododd,1,2),$J18709=MID(kododd,3,3))</f>
      </c>
    </row>
    <row r="18710">
      <c r="A18710" s="95">
        <v>64009</v>
      </c>
      <c r="B18710" s="93" t="s">
        <v>30166</v>
      </c>
      <c r="C18710" s="93" t="s">
        <v>27305</v>
      </c>
      <c r="D18710" s="95">
        <v>80455</v>
      </c>
      <c r="E18710" s="95">
        <v>80455</v>
      </c>
      <c r="G18710" s="95">
        <v>250</v>
      </c>
      <c r="H18710" s="93" t="s">
        <v>8976</v>
      </c>
      <c r="I18710" s="93" t="s">
        <v>23894</v>
      </c>
      <c r="J18710" s="93" t="s">
        <v>20885</v>
      </c>
      <c r="K18710" s="93" t="s">
        <v>6879</v>
      </c>
      <c r="L18710" s="14">
        <f>AND(vyberHrace&lt;&gt;"",ISNUMBER(SEARCH(vyberHrace,$B18710)))</f>
      </c>
      <c r="M18710" s="14">
        <f>AND($I18710=MID(kododd,1,2),$J18710=MID(kododd,3,3))</f>
      </c>
    </row>
    <row r="18711">
      <c r="A18711" s="95">
        <v>56734</v>
      </c>
      <c r="B18711" s="93" t="s">
        <v>22911</v>
      </c>
      <c r="C18711" s="93" t="s">
        <v>1406</v>
      </c>
      <c r="G18711" s="95">
        <v>0</v>
      </c>
      <c r="H18711" s="93" t="s">
        <v>8976</v>
      </c>
      <c r="I18711" s="93" t="s">
        <v>23894</v>
      </c>
      <c r="J18711" s="93" t="s">
        <v>23415</v>
      </c>
      <c r="K18711" s="93" t="s">
        <v>21378</v>
      </c>
      <c r="L18711" s="14">
        <f>AND(vyberHrace&lt;&gt;"",ISNUMBER(SEARCH(vyberHrace,$B18711)))</f>
      </c>
      <c r="M18711" s="14">
        <f>AND($I18711=MID(kododd,1,2),$J18711=MID(kododd,3,3))</f>
      </c>
    </row>
    <row r="18712">
      <c r="A18712" s="95">
        <v>61711</v>
      </c>
      <c r="B18712" s="93" t="s">
        <v>27864</v>
      </c>
      <c r="C18712" s="93" t="s">
        <v>1486</v>
      </c>
      <c r="G18712" s="95">
        <v>250</v>
      </c>
      <c r="H18712" s="93" t="s">
        <v>8976</v>
      </c>
      <c r="I18712" s="93" t="s">
        <v>23894</v>
      </c>
      <c r="J18712" s="93" t="s">
        <v>20885</v>
      </c>
      <c r="K18712" s="93" t="s">
        <v>6879</v>
      </c>
      <c r="L18712" s="14">
        <f>AND(vyberHrace&lt;&gt;"",ISNUMBER(SEARCH(vyberHrace,$B18712)))</f>
      </c>
      <c r="M18712" s="14">
        <f>AND($I18712=MID(kododd,1,2),$J18712=MID(kododd,3,3))</f>
      </c>
    </row>
    <row r="18713">
      <c r="A18713" s="95">
        <v>56735</v>
      </c>
      <c r="B18713" s="93" t="s">
        <v>22912</v>
      </c>
      <c r="C18713" s="93" t="s">
        <v>1420</v>
      </c>
      <c r="G18713" s="95">
        <v>0</v>
      </c>
      <c r="H18713" s="93" t="s">
        <v>8976</v>
      </c>
      <c r="I18713" s="93" t="s">
        <v>23894</v>
      </c>
      <c r="J18713" s="93" t="s">
        <v>23415</v>
      </c>
      <c r="K18713" s="93" t="s">
        <v>21378</v>
      </c>
      <c r="L18713" s="14">
        <f>AND(vyberHrace&lt;&gt;"",ISNUMBER(SEARCH(vyberHrace,$B18713)))</f>
      </c>
      <c r="M18713" s="14">
        <f>AND($I18713=MID(kododd,1,2),$J18713=MID(kododd,3,3))</f>
      </c>
    </row>
    <row r="18714">
      <c r="A18714" s="95">
        <v>7795</v>
      </c>
      <c r="B18714" s="93" t="s">
        <v>12458</v>
      </c>
      <c r="C18714" s="93" t="s">
        <v>1462</v>
      </c>
      <c r="D18714" s="95">
        <v>1467</v>
      </c>
      <c r="G18714" s="95">
        <v>250</v>
      </c>
      <c r="H18714" s="93" t="s">
        <v>8976</v>
      </c>
      <c r="I18714" s="93" t="s">
        <v>23894</v>
      </c>
      <c r="J18714" s="93" t="s">
        <v>21034</v>
      </c>
      <c r="K18714" s="93" t="s">
        <v>12277</v>
      </c>
      <c r="L18714" s="14">
        <f>AND(vyberHrace&lt;&gt;"",ISNUMBER(SEARCH(vyberHrace,$B18714)))</f>
      </c>
      <c r="M18714" s="14">
        <f>AND($I18714=MID(kododd,1,2),$J18714=MID(kododd,3,3))</f>
      </c>
    </row>
    <row r="18715">
      <c r="A18715" s="95">
        <v>62271</v>
      </c>
      <c r="B18715" s="93" t="s">
        <v>28452</v>
      </c>
      <c r="C18715" s="93" t="s">
        <v>1450</v>
      </c>
      <c r="F18715" s="95">
        <v>571003843</v>
      </c>
      <c r="G18715" s="95">
        <v>250</v>
      </c>
      <c r="H18715" s="93" t="s">
        <v>8976</v>
      </c>
      <c r="I18715" s="93" t="s">
        <v>23894</v>
      </c>
      <c r="J18715" s="93" t="s">
        <v>20872</v>
      </c>
      <c r="K18715" s="93" t="s">
        <v>29454</v>
      </c>
      <c r="L18715" s="14">
        <f>AND(vyberHrace&lt;&gt;"",ISNUMBER(SEARCH(vyberHrace,$B18715)))</f>
      </c>
      <c r="M18715" s="14">
        <f>AND($I18715=MID(kododd,1,2),$J18715=MID(kododd,3,3))</f>
      </c>
    </row>
    <row r="18716">
      <c r="A18716" s="95">
        <v>61323</v>
      </c>
      <c r="B18716" s="93" t="s">
        <v>27526</v>
      </c>
      <c r="C18716" s="93" t="s">
        <v>1412</v>
      </c>
      <c r="G18716" s="95">
        <v>250</v>
      </c>
      <c r="H18716" s="93" t="s">
        <v>8976</v>
      </c>
      <c r="I18716" s="93" t="s">
        <v>23894</v>
      </c>
      <c r="J18716" s="93" t="s">
        <v>20872</v>
      </c>
      <c r="K18716" s="93" t="s">
        <v>29454</v>
      </c>
      <c r="L18716" s="14">
        <f>AND(vyberHrace&lt;&gt;"",ISNUMBER(SEARCH(vyberHrace,$B18716)))</f>
      </c>
      <c r="M18716" s="14">
        <f>AND($I18716=MID(kododd,1,2),$J18716=MID(kododd,3,3))</f>
      </c>
    </row>
    <row r="18717">
      <c r="A18717" s="95">
        <v>14106</v>
      </c>
      <c r="B18717" s="93" t="s">
        <v>12466</v>
      </c>
      <c r="C18717" s="93" t="s">
        <v>1436</v>
      </c>
      <c r="D18717" s="95">
        <v>1881</v>
      </c>
      <c r="E18717" s="95">
        <v>1858</v>
      </c>
      <c r="F18717" s="95">
        <v>23748567</v>
      </c>
      <c r="G18717" s="95">
        <v>250</v>
      </c>
      <c r="H18717" s="93" t="s">
        <v>8976</v>
      </c>
      <c r="I18717" s="93" t="s">
        <v>23894</v>
      </c>
      <c r="J18717" s="93" t="s">
        <v>20925</v>
      </c>
      <c r="K18717" s="93" t="s">
        <v>5576</v>
      </c>
      <c r="L18717" s="14">
        <f>AND(vyberHrace&lt;&gt;"",ISNUMBER(SEARCH(vyberHrace,$B18717)))</f>
      </c>
      <c r="M18717" s="14">
        <f>AND($I18717=MID(kododd,1,2),$J18717=MID(kododd,3,3))</f>
      </c>
    </row>
    <row r="18718">
      <c r="A18718" s="95">
        <v>61609</v>
      </c>
      <c r="B18718" s="93" t="s">
        <v>27776</v>
      </c>
      <c r="C18718" s="93" t="s">
        <v>1450</v>
      </c>
      <c r="G18718" s="95">
        <v>250</v>
      </c>
      <c r="H18718" s="93" t="s">
        <v>8976</v>
      </c>
      <c r="I18718" s="93" t="s">
        <v>23894</v>
      </c>
      <c r="J18718" s="93" t="s">
        <v>21027</v>
      </c>
      <c r="K18718" s="93" t="s">
        <v>1948</v>
      </c>
      <c r="L18718" s="14">
        <f>AND(vyberHrace&lt;&gt;"",ISNUMBER(SEARCH(vyberHrace,$B18718)))</f>
      </c>
      <c r="M18718" s="14">
        <f>AND($I18718=MID(kododd,1,2),$J18718=MID(kododd,3,3))</f>
      </c>
    </row>
    <row r="18719">
      <c r="A18719" s="95">
        <v>47282</v>
      </c>
      <c r="B18719" s="93" t="s">
        <v>3901</v>
      </c>
      <c r="C18719" s="93" t="s">
        <v>3255</v>
      </c>
      <c r="D18719" s="95">
        <v>1214</v>
      </c>
      <c r="F18719" s="95">
        <v>23748940</v>
      </c>
      <c r="G18719" s="95">
        <v>250</v>
      </c>
      <c r="H18719" s="93" t="s">
        <v>8976</v>
      </c>
      <c r="I18719" s="93" t="s">
        <v>23894</v>
      </c>
      <c r="J18719" s="93" t="s">
        <v>20941</v>
      </c>
      <c r="K18719" s="93" t="s">
        <v>9073</v>
      </c>
      <c r="L18719" s="14">
        <f>AND(vyberHrace&lt;&gt;"",ISNUMBER(SEARCH(vyberHrace,$B18719)))</f>
      </c>
      <c r="M18719" s="14">
        <f>AND($I18719=MID(kododd,1,2),$J18719=MID(kododd,3,3))</f>
      </c>
    </row>
    <row r="18720">
      <c r="A18720" s="95">
        <v>57581</v>
      </c>
      <c r="B18720" s="93" t="s">
        <v>22876</v>
      </c>
      <c r="C18720" s="93" t="s">
        <v>1406</v>
      </c>
      <c r="F18720" s="95">
        <v>23767596</v>
      </c>
      <c r="G18720" s="95">
        <v>0</v>
      </c>
      <c r="H18720" s="93" t="s">
        <v>8976</v>
      </c>
      <c r="I18720" s="93" t="s">
        <v>23894</v>
      </c>
      <c r="J18720" s="93" t="s">
        <v>20883</v>
      </c>
      <c r="K18720" s="93" t="s">
        <v>9085</v>
      </c>
      <c r="L18720" s="14">
        <f>AND(vyberHrace&lt;&gt;"",ISNUMBER(SEARCH(vyberHrace,$B18720)))</f>
      </c>
      <c r="M18720" s="14">
        <f>AND($I18720=MID(kododd,1,2),$J18720=MID(kododd,3,3))</f>
      </c>
    </row>
    <row r="18721">
      <c r="A18721" s="95">
        <v>2393</v>
      </c>
      <c r="B18721" s="93" t="s">
        <v>10217</v>
      </c>
      <c r="C18721" s="93" t="s">
        <v>1480</v>
      </c>
      <c r="D18721" s="95">
        <v>1624</v>
      </c>
      <c r="F18721" s="95">
        <v>396850</v>
      </c>
      <c r="G18721" s="95">
        <v>250</v>
      </c>
      <c r="H18721" s="93" t="s">
        <v>8976</v>
      </c>
      <c r="I18721" s="93" t="s">
        <v>23894</v>
      </c>
      <c r="J18721" s="93" t="s">
        <v>21032</v>
      </c>
      <c r="K18721" s="93" t="s">
        <v>3087</v>
      </c>
      <c r="L18721" s="14">
        <f>AND(vyberHrace&lt;&gt;"",ISNUMBER(SEARCH(vyberHrace,$B18721)))</f>
      </c>
      <c r="M18721" s="14">
        <f>AND($I18721=MID(kododd,1,2),$J18721=MID(kododd,3,3))</f>
      </c>
    </row>
    <row r="18722">
      <c r="A18722" s="95">
        <v>51593</v>
      </c>
      <c r="B18722" s="93" t="s">
        <v>4002</v>
      </c>
      <c r="C18722" s="93" t="s">
        <v>1431</v>
      </c>
      <c r="G18722" s="95">
        <v>0</v>
      </c>
      <c r="H18722" s="93" t="s">
        <v>8976</v>
      </c>
      <c r="I18722" s="93" t="s">
        <v>23894</v>
      </c>
      <c r="J18722" s="93" t="s">
        <v>20843</v>
      </c>
      <c r="K18722" s="93" t="s">
        <v>21372</v>
      </c>
      <c r="L18722" s="14">
        <f>AND(vyberHrace&lt;&gt;"",ISNUMBER(SEARCH(vyberHrace,$B18722)))</f>
      </c>
      <c r="M18722" s="14">
        <f>AND($I18722=MID(kododd,1,2),$J18722=MID(kododd,3,3))</f>
      </c>
    </row>
    <row r="18723">
      <c r="A18723" s="95">
        <v>2861</v>
      </c>
      <c r="B18723" s="93" t="s">
        <v>10235</v>
      </c>
      <c r="C18723" s="93" t="s">
        <v>1451</v>
      </c>
      <c r="D18723" s="95">
        <v>1709</v>
      </c>
      <c r="E18723" s="95">
        <v>1837</v>
      </c>
      <c r="F18723" s="95">
        <v>314765</v>
      </c>
      <c r="G18723" s="95">
        <v>0</v>
      </c>
      <c r="H18723" s="93" t="s">
        <v>8976</v>
      </c>
      <c r="I18723" s="93" t="s">
        <v>23894</v>
      </c>
      <c r="J18723" s="93" t="s">
        <v>20883</v>
      </c>
      <c r="K18723" s="93" t="s">
        <v>9085</v>
      </c>
      <c r="L18723" s="14">
        <f>AND(vyberHrace&lt;&gt;"",ISNUMBER(SEARCH(vyberHrace,$B18723)))</f>
      </c>
      <c r="M18723" s="14">
        <f>AND($I18723=MID(kododd,1,2),$J18723=MID(kododd,3,3))</f>
      </c>
    </row>
    <row r="18724">
      <c r="A18724" s="95">
        <v>8302</v>
      </c>
      <c r="B18724" s="93" t="s">
        <v>10238</v>
      </c>
      <c r="C18724" s="93" t="s">
        <v>1442</v>
      </c>
      <c r="D18724" s="95">
        <v>1993</v>
      </c>
      <c r="E18724" s="95">
        <v>2022</v>
      </c>
      <c r="F18724" s="95">
        <v>319120</v>
      </c>
      <c r="G18724" s="95">
        <v>500</v>
      </c>
      <c r="H18724" s="93" t="s">
        <v>8976</v>
      </c>
      <c r="I18724" s="93" t="s">
        <v>23894</v>
      </c>
      <c r="J18724" s="93" t="s">
        <v>23412</v>
      </c>
      <c r="K18724" s="93" t="s">
        <v>21368</v>
      </c>
      <c r="L18724" s="14">
        <f>AND(vyberHrace&lt;&gt;"",ISNUMBER(SEARCH(vyberHrace,$B18724)))</f>
      </c>
      <c r="M18724" s="14">
        <f>AND($I18724=MID(kododd,1,2),$J18724=MID(kododd,3,3))</f>
      </c>
    </row>
    <row r="18725">
      <c r="A18725" s="95">
        <v>51017</v>
      </c>
      <c r="B18725" s="93" t="s">
        <v>3534</v>
      </c>
      <c r="C18725" s="93" t="s">
        <v>1420</v>
      </c>
      <c r="F18725" s="95">
        <v>23734310</v>
      </c>
      <c r="G18725" s="95">
        <v>0</v>
      </c>
      <c r="H18725" s="93" t="s">
        <v>8976</v>
      </c>
      <c r="I18725" s="93" t="s">
        <v>23894</v>
      </c>
      <c r="J18725" s="93" t="s">
        <v>20885</v>
      </c>
      <c r="K18725" s="93" t="s">
        <v>6879</v>
      </c>
      <c r="L18725" s="14">
        <f>AND(vyberHrace&lt;&gt;"",ISNUMBER(SEARCH(vyberHrace,$B18725)))</f>
      </c>
      <c r="M18725" s="14">
        <f>AND($I18725=MID(kododd,1,2),$J18725=MID(kododd,3,3))</f>
      </c>
    </row>
    <row r="18726">
      <c r="A18726" s="95">
        <v>47156</v>
      </c>
      <c r="B18726" s="93" t="s">
        <v>10241</v>
      </c>
      <c r="C18726" s="93" t="s">
        <v>1400</v>
      </c>
      <c r="G18726" s="95">
        <v>0</v>
      </c>
      <c r="H18726" s="93" t="s">
        <v>8976</v>
      </c>
      <c r="I18726" s="93" t="s">
        <v>23894</v>
      </c>
      <c r="J18726" s="93" t="s">
        <v>20954</v>
      </c>
      <c r="K18726" s="93" t="s">
        <v>6926</v>
      </c>
      <c r="L18726" s="14">
        <f>AND(vyberHrace&lt;&gt;"",ISNUMBER(SEARCH(vyberHrace,$B18726)))</f>
      </c>
      <c r="M18726" s="14">
        <f>AND($I18726=MID(kododd,1,2),$J18726=MID(kododd,3,3))</f>
      </c>
    </row>
    <row r="18727">
      <c r="A18727" s="95">
        <v>33402</v>
      </c>
      <c r="B18727" s="93" t="s">
        <v>10242</v>
      </c>
      <c r="C18727" s="93" t="s">
        <v>1437</v>
      </c>
      <c r="D18727" s="95">
        <v>1673</v>
      </c>
      <c r="F18727" s="95">
        <v>23731443</v>
      </c>
      <c r="G18727" s="95">
        <v>250</v>
      </c>
      <c r="H18727" s="93" t="s">
        <v>8976</v>
      </c>
      <c r="I18727" s="93" t="s">
        <v>23894</v>
      </c>
      <c r="J18727" s="93" t="s">
        <v>20885</v>
      </c>
      <c r="K18727" s="93" t="s">
        <v>6879</v>
      </c>
      <c r="L18727" s="14">
        <f>AND(vyberHrace&lt;&gt;"",ISNUMBER(SEARCH(vyberHrace,$B18727)))</f>
      </c>
      <c r="M18727" s="14">
        <f>AND($I18727=MID(kododd,1,2),$J18727=MID(kododd,3,3))</f>
      </c>
    </row>
    <row r="18728">
      <c r="A18728" s="95">
        <v>3818</v>
      </c>
      <c r="B18728" s="93" t="s">
        <v>10243</v>
      </c>
      <c r="C18728" s="93" t="s">
        <v>1435</v>
      </c>
      <c r="D18728" s="95">
        <v>1612</v>
      </c>
      <c r="E18728" s="95">
        <v>1743</v>
      </c>
      <c r="F18728" s="95">
        <v>23707496</v>
      </c>
      <c r="G18728" s="95">
        <v>250</v>
      </c>
      <c r="H18728" s="93" t="s">
        <v>8976</v>
      </c>
      <c r="I18728" s="93" t="s">
        <v>23894</v>
      </c>
      <c r="J18728" s="93" t="s">
        <v>20885</v>
      </c>
      <c r="K18728" s="93" t="s">
        <v>6879</v>
      </c>
      <c r="L18728" s="14">
        <f>AND(vyberHrace&lt;&gt;"",ISNUMBER(SEARCH(vyberHrace,$B18728)))</f>
      </c>
      <c r="M18728" s="14">
        <f>AND($I18728=MID(kododd,1,2),$J18728=MID(kododd,3,3))</f>
      </c>
    </row>
    <row r="18729">
      <c r="A18729" s="95">
        <v>55978</v>
      </c>
      <c r="B18729" s="93" t="s">
        <v>22900</v>
      </c>
      <c r="C18729" s="93" t="s">
        <v>1450</v>
      </c>
      <c r="F18729" s="95">
        <v>23755865</v>
      </c>
      <c r="G18729" s="95">
        <v>0</v>
      </c>
      <c r="H18729" s="93" t="s">
        <v>8976</v>
      </c>
      <c r="I18729" s="93" t="s">
        <v>23894</v>
      </c>
      <c r="J18729" s="93" t="s">
        <v>20885</v>
      </c>
      <c r="K18729" s="93" t="s">
        <v>6879</v>
      </c>
      <c r="L18729" s="14">
        <f>AND(vyberHrace&lt;&gt;"",ISNUMBER(SEARCH(vyberHrace,$B18729)))</f>
      </c>
      <c r="M18729" s="14">
        <f>AND($I18729=MID(kododd,1,2),$J18729=MID(kododd,3,3))</f>
      </c>
    </row>
    <row r="18730">
      <c r="A18730" s="95">
        <v>53839</v>
      </c>
      <c r="B18730" s="93" t="s">
        <v>1041</v>
      </c>
      <c r="C18730" s="93" t="s">
        <v>1419</v>
      </c>
      <c r="G18730" s="95">
        <v>0</v>
      </c>
      <c r="H18730" s="93" t="s">
        <v>8976</v>
      </c>
      <c r="I18730" s="93" t="s">
        <v>23894</v>
      </c>
      <c r="J18730" s="93" t="s">
        <v>20954</v>
      </c>
      <c r="K18730" s="93" t="s">
        <v>6926</v>
      </c>
      <c r="L18730" s="14">
        <f>AND(vyberHrace&lt;&gt;"",ISNUMBER(SEARCH(vyberHrace,$B18730)))</f>
      </c>
      <c r="M18730" s="14">
        <f>AND($I18730=MID(kododd,1,2),$J18730=MID(kododd,3,3))</f>
      </c>
    </row>
    <row r="18731">
      <c r="A18731" s="95">
        <v>9038</v>
      </c>
      <c r="B18731" s="93" t="s">
        <v>14803</v>
      </c>
      <c r="C18731" s="93" t="s">
        <v>1418</v>
      </c>
      <c r="D18731" s="95">
        <v>1574</v>
      </c>
      <c r="F18731" s="95">
        <v>351148</v>
      </c>
      <c r="G18731" s="95">
        <v>0</v>
      </c>
      <c r="H18731" s="93" t="s">
        <v>8976</v>
      </c>
      <c r="I18731" s="93" t="s">
        <v>23894</v>
      </c>
      <c r="J18731" s="93" t="s">
        <v>20845</v>
      </c>
      <c r="K18731" s="93" t="s">
        <v>6864</v>
      </c>
      <c r="L18731" s="14">
        <f>AND(vyberHrace&lt;&gt;"",ISNUMBER(SEARCH(vyberHrace,$B18731)))</f>
      </c>
      <c r="M18731" s="14">
        <f>AND($I18731=MID(kododd,1,2),$J18731=MID(kododd,3,3))</f>
      </c>
    </row>
    <row r="18732">
      <c r="A18732" s="95">
        <v>43738</v>
      </c>
      <c r="B18732" s="93" t="s">
        <v>14812</v>
      </c>
      <c r="C18732" s="93" t="s">
        <v>1404</v>
      </c>
      <c r="G18732" s="95">
        <v>0</v>
      </c>
      <c r="H18732" s="93" t="s">
        <v>8976</v>
      </c>
      <c r="I18732" s="93" t="s">
        <v>23894</v>
      </c>
      <c r="J18732" s="93" t="s">
        <v>20871</v>
      </c>
      <c r="K18732" s="93" t="s">
        <v>6773</v>
      </c>
      <c r="L18732" s="14">
        <f>AND(vyberHrace&lt;&gt;"",ISNUMBER(SEARCH(vyberHrace,$B18732)))</f>
      </c>
      <c r="M18732" s="14">
        <f>AND($I18732=MID(kododd,1,2),$J18732=MID(kododd,3,3))</f>
      </c>
    </row>
    <row r="18733">
      <c r="A18733" s="95">
        <v>26517</v>
      </c>
      <c r="B18733" s="93" t="s">
        <v>14824</v>
      </c>
      <c r="C18733" s="93" t="s">
        <v>1421</v>
      </c>
      <c r="D18733" s="95">
        <v>1401</v>
      </c>
      <c r="E18733" s="95">
        <v>1806</v>
      </c>
      <c r="F18733" s="95">
        <v>357774</v>
      </c>
      <c r="G18733" s="95">
        <v>250</v>
      </c>
      <c r="H18733" s="93" t="s">
        <v>8976</v>
      </c>
      <c r="I18733" s="93" t="s">
        <v>23894</v>
      </c>
      <c r="J18733" s="93" t="s">
        <v>20899</v>
      </c>
      <c r="K18733" s="93" t="s">
        <v>9087</v>
      </c>
      <c r="L18733" s="14">
        <f>AND(vyberHrace&lt;&gt;"",ISNUMBER(SEARCH(vyberHrace,$B18733)))</f>
      </c>
      <c r="M18733" s="14">
        <f>AND($I18733=MID(kododd,1,2),$J18733=MID(kododd,3,3))</f>
      </c>
    </row>
    <row r="18734">
      <c r="A18734" s="95">
        <v>2095</v>
      </c>
      <c r="B18734" s="93" t="s">
        <v>14873</v>
      </c>
      <c r="C18734" s="93" t="s">
        <v>1456</v>
      </c>
      <c r="D18734" s="95">
        <v>1939</v>
      </c>
      <c r="E18734" s="95">
        <v>1973</v>
      </c>
      <c r="F18734" s="95">
        <v>381179</v>
      </c>
      <c r="G18734" s="95">
        <v>250</v>
      </c>
      <c r="H18734" s="93" t="s">
        <v>8976</v>
      </c>
      <c r="I18734" s="93" t="s">
        <v>23894</v>
      </c>
      <c r="J18734" s="93" t="s">
        <v>20916</v>
      </c>
      <c r="K18734" s="93" t="s">
        <v>9958</v>
      </c>
      <c r="L18734" s="14">
        <f>AND(vyberHrace&lt;&gt;"",ISNUMBER(SEARCH(vyberHrace,$B18734)))</f>
      </c>
      <c r="M18734" s="14">
        <f>AND($I18734=MID(kododd,1,2),$J18734=MID(kododd,3,3))</f>
      </c>
    </row>
    <row r="18735">
      <c r="A18735" s="95">
        <v>3158</v>
      </c>
      <c r="B18735" s="93" t="s">
        <v>14882</v>
      </c>
      <c r="C18735" s="93" t="s">
        <v>1429</v>
      </c>
      <c r="D18735" s="95">
        <v>1470</v>
      </c>
      <c r="E18735" s="95">
        <v>1817</v>
      </c>
      <c r="F18735" s="95">
        <v>336815</v>
      </c>
      <c r="G18735" s="95">
        <v>250</v>
      </c>
      <c r="H18735" s="93" t="s">
        <v>8976</v>
      </c>
      <c r="I18735" s="93" t="s">
        <v>23894</v>
      </c>
      <c r="J18735" s="93" t="s">
        <v>20941</v>
      </c>
      <c r="K18735" s="93" t="s">
        <v>9073</v>
      </c>
      <c r="L18735" s="14">
        <f>AND(vyberHrace&lt;&gt;"",ISNUMBER(SEARCH(vyberHrace,$B18735)))</f>
      </c>
      <c r="M18735" s="14">
        <f>AND($I18735=MID(kododd,1,2),$J18735=MID(kododd,3,3))</f>
      </c>
    </row>
    <row r="18736">
      <c r="A18736" s="95">
        <v>8927</v>
      </c>
      <c r="B18736" s="93" t="s">
        <v>14882</v>
      </c>
      <c r="C18736" s="93" t="s">
        <v>1418</v>
      </c>
      <c r="D18736" s="95">
        <v>1100</v>
      </c>
      <c r="G18736" s="95">
        <v>0</v>
      </c>
      <c r="H18736" s="93" t="s">
        <v>8976</v>
      </c>
      <c r="I18736" s="93" t="s">
        <v>23894</v>
      </c>
      <c r="J18736" s="93" t="s">
        <v>20941</v>
      </c>
      <c r="K18736" s="93" t="s">
        <v>9073</v>
      </c>
      <c r="L18736" s="14">
        <f>AND(vyberHrace&lt;&gt;"",ISNUMBER(SEARCH(vyberHrace,$B18736)))</f>
      </c>
      <c r="M18736" s="14">
        <f>AND($I18736=MID(kododd,1,2),$J18736=MID(kododd,3,3))</f>
      </c>
    </row>
    <row r="18737">
      <c r="A18737" s="95">
        <v>56103</v>
      </c>
      <c r="B18737" s="93" t="s">
        <v>22934</v>
      </c>
      <c r="C18737" s="93" t="s">
        <v>1410</v>
      </c>
      <c r="D18737" s="95">
        <v>1233</v>
      </c>
      <c r="F18737" s="95">
        <v>23755873</v>
      </c>
      <c r="G18737" s="95">
        <v>250</v>
      </c>
      <c r="H18737" s="93" t="s">
        <v>8976</v>
      </c>
      <c r="I18737" s="93" t="s">
        <v>23894</v>
      </c>
      <c r="J18737" s="93" t="s">
        <v>20940</v>
      </c>
      <c r="K18737" s="93" t="s">
        <v>6882</v>
      </c>
      <c r="L18737" s="14">
        <f>AND(vyberHrace&lt;&gt;"",ISNUMBER(SEARCH(vyberHrace,$B18737)))</f>
      </c>
      <c r="M18737" s="14">
        <f>AND($I18737=MID(kododd,1,2),$J18737=MID(kododd,3,3))</f>
      </c>
    </row>
    <row r="18738">
      <c r="A18738" s="95">
        <v>42907</v>
      </c>
      <c r="B18738" s="93" t="s">
        <v>14885</v>
      </c>
      <c r="C18738" s="93" t="s">
        <v>1408</v>
      </c>
      <c r="F18738" s="95">
        <v>396451</v>
      </c>
      <c r="G18738" s="95">
        <v>0</v>
      </c>
      <c r="H18738" s="93" t="s">
        <v>8976</v>
      </c>
      <c r="I18738" s="93" t="s">
        <v>23894</v>
      </c>
      <c r="J18738" s="93" t="s">
        <v>20883</v>
      </c>
      <c r="K18738" s="93" t="s">
        <v>9085</v>
      </c>
      <c r="L18738" s="14">
        <f>AND(vyberHrace&lt;&gt;"",ISNUMBER(SEARCH(vyberHrace,$B18738)))</f>
      </c>
      <c r="M18738" s="14">
        <f>AND($I18738=MID(kododd,1,2),$J18738=MID(kododd,3,3))</f>
      </c>
    </row>
    <row r="18739">
      <c r="A18739" s="95">
        <v>14109</v>
      </c>
      <c r="B18739" s="93" t="s">
        <v>14888</v>
      </c>
      <c r="C18739" s="93" t="s">
        <v>1415</v>
      </c>
      <c r="D18739" s="95">
        <v>1462</v>
      </c>
      <c r="G18739" s="95">
        <v>250</v>
      </c>
      <c r="H18739" s="93" t="s">
        <v>8976</v>
      </c>
      <c r="I18739" s="93" t="s">
        <v>23894</v>
      </c>
      <c r="J18739" s="93" t="s">
        <v>20854</v>
      </c>
      <c r="K18739" s="93" t="s">
        <v>12190</v>
      </c>
      <c r="L18739" s="14">
        <f>AND(vyberHrace&lt;&gt;"",ISNUMBER(SEARCH(vyberHrace,$B18739)))</f>
      </c>
      <c r="M18739" s="14">
        <f>AND($I18739=MID(kododd,1,2),$J18739=MID(kododd,3,3))</f>
      </c>
    </row>
    <row r="18740">
      <c r="A18740" s="95">
        <v>62429</v>
      </c>
      <c r="B18740" s="93" t="s">
        <v>29470</v>
      </c>
      <c r="C18740" s="93" t="s">
        <v>1488</v>
      </c>
      <c r="G18740" s="95">
        <v>250</v>
      </c>
      <c r="H18740" s="93" t="s">
        <v>8976</v>
      </c>
      <c r="I18740" s="93" t="s">
        <v>23894</v>
      </c>
      <c r="J18740" s="93" t="s">
        <v>20861</v>
      </c>
      <c r="K18740" s="93" t="s">
        <v>6758</v>
      </c>
      <c r="L18740" s="14">
        <f>AND(vyberHrace&lt;&gt;"",ISNUMBER(SEARCH(vyberHrace,$B18740)))</f>
      </c>
      <c r="M18740" s="14">
        <f>AND($I18740=MID(kododd,1,2),$J18740=MID(kododd,3,3))</f>
      </c>
    </row>
    <row r="18741">
      <c r="A18741" s="95">
        <v>20593</v>
      </c>
      <c r="B18741" s="93" t="s">
        <v>14895</v>
      </c>
      <c r="C18741" s="93" t="s">
        <v>1470</v>
      </c>
      <c r="D18741" s="95">
        <v>1250</v>
      </c>
      <c r="G18741" s="95">
        <v>0</v>
      </c>
      <c r="H18741" s="93" t="s">
        <v>8976</v>
      </c>
      <c r="I18741" s="93" t="s">
        <v>23894</v>
      </c>
      <c r="J18741" s="93" t="s">
        <v>20861</v>
      </c>
      <c r="K18741" s="93" t="s">
        <v>6758</v>
      </c>
      <c r="L18741" s="14">
        <f>AND(vyberHrace&lt;&gt;"",ISNUMBER(SEARCH(vyberHrace,$B18741)))</f>
      </c>
      <c r="M18741" s="14">
        <f>AND($I18741=MID(kododd,1,2),$J18741=MID(kododd,3,3))</f>
      </c>
    </row>
    <row r="18742">
      <c r="A18742" s="95">
        <v>57439</v>
      </c>
      <c r="B18742" s="93" t="s">
        <v>21178</v>
      </c>
      <c r="C18742" s="93" t="s">
        <v>1401</v>
      </c>
      <c r="G18742" s="95">
        <v>0</v>
      </c>
      <c r="H18742" s="93" t="s">
        <v>8976</v>
      </c>
      <c r="I18742" s="93" t="s">
        <v>23894</v>
      </c>
      <c r="J18742" s="93" t="s">
        <v>20931</v>
      </c>
      <c r="K18742" s="93" t="s">
        <v>11236</v>
      </c>
      <c r="L18742" s="14">
        <f>AND(vyberHrace&lt;&gt;"",ISNUMBER(SEARCH(vyberHrace,$B18742)))</f>
      </c>
      <c r="M18742" s="14">
        <f>AND($I18742=MID(kododd,1,2),$J18742=MID(kododd,3,3))</f>
      </c>
    </row>
    <row r="18743">
      <c r="A18743" s="95">
        <v>63729</v>
      </c>
      <c r="B18743" s="93" t="s">
        <v>29889</v>
      </c>
      <c r="C18743" s="93" t="s">
        <v>1421</v>
      </c>
      <c r="F18743" s="95">
        <v>23790806</v>
      </c>
      <c r="G18743" s="95">
        <v>250</v>
      </c>
      <c r="H18743" s="93" t="s">
        <v>8976</v>
      </c>
      <c r="I18743" s="93" t="s">
        <v>23894</v>
      </c>
      <c r="J18743" s="93" t="s">
        <v>20954</v>
      </c>
      <c r="K18743" s="93" t="s">
        <v>6926</v>
      </c>
      <c r="L18743" s="14">
        <f>AND(vyberHrace&lt;&gt;"",ISNUMBER(SEARCH(vyberHrace,$B18743)))</f>
      </c>
      <c r="M18743" s="14">
        <f>AND($I18743=MID(kododd,1,2),$J18743=MID(kododd,3,3))</f>
      </c>
    </row>
    <row r="18744">
      <c r="A18744" s="95">
        <v>30338</v>
      </c>
      <c r="B18744" s="93" t="s">
        <v>30021</v>
      </c>
      <c r="C18744" s="93" t="s">
        <v>1398</v>
      </c>
      <c r="D18744" s="95">
        <v>1569</v>
      </c>
      <c r="E18744" s="95">
        <v>1731</v>
      </c>
      <c r="F18744" s="95">
        <v>361054</v>
      </c>
      <c r="G18744" s="95">
        <v>250</v>
      </c>
      <c r="H18744" s="93" t="s">
        <v>8976</v>
      </c>
      <c r="I18744" s="93" t="s">
        <v>23894</v>
      </c>
      <c r="J18744" s="93" t="s">
        <v>20933</v>
      </c>
      <c r="K18744" s="93" t="s">
        <v>5585</v>
      </c>
      <c r="L18744" s="14">
        <f>AND(vyberHrace&lt;&gt;"",ISNUMBER(SEARCH(vyberHrace,$B18744)))</f>
      </c>
      <c r="M18744" s="14">
        <f>AND($I18744=MID(kododd,1,2),$J18744=MID(kododd,3,3))</f>
      </c>
    </row>
    <row r="18745">
      <c r="A18745" s="95">
        <v>8341</v>
      </c>
      <c r="B18745" s="93" t="s">
        <v>13445</v>
      </c>
      <c r="C18745" s="93" t="s">
        <v>1443</v>
      </c>
      <c r="D18745" s="95">
        <v>1408</v>
      </c>
      <c r="F18745" s="95">
        <v>395307</v>
      </c>
      <c r="G18745" s="95">
        <v>250</v>
      </c>
      <c r="H18745" s="93" t="s">
        <v>8976</v>
      </c>
      <c r="I18745" s="93" t="s">
        <v>23894</v>
      </c>
      <c r="J18745" s="93" t="s">
        <v>20912</v>
      </c>
      <c r="K18745" s="93" t="s">
        <v>9930</v>
      </c>
      <c r="L18745" s="14">
        <f>AND(vyberHrace&lt;&gt;"",ISNUMBER(SEARCH(vyberHrace,$B18745)))</f>
      </c>
      <c r="M18745" s="14">
        <f>AND($I18745=MID(kododd,1,2),$J18745=MID(kododd,3,3))</f>
      </c>
    </row>
    <row r="18746">
      <c r="A18746" s="95">
        <v>7766</v>
      </c>
      <c r="B18746" s="93" t="s">
        <v>13446</v>
      </c>
      <c r="C18746" s="93" t="s">
        <v>1446</v>
      </c>
      <c r="D18746" s="95">
        <v>1415</v>
      </c>
      <c r="F18746" s="95">
        <v>303437</v>
      </c>
      <c r="G18746" s="95">
        <v>250</v>
      </c>
      <c r="H18746" s="93" t="s">
        <v>8976</v>
      </c>
      <c r="I18746" s="93" t="s">
        <v>23894</v>
      </c>
      <c r="J18746" s="93" t="s">
        <v>20912</v>
      </c>
      <c r="K18746" s="93" t="s">
        <v>9930</v>
      </c>
      <c r="L18746" s="14">
        <f>AND(vyberHrace&lt;&gt;"",ISNUMBER(SEARCH(vyberHrace,$B18746)))</f>
      </c>
      <c r="M18746" s="14">
        <f>AND($I18746=MID(kododd,1,2),$J18746=MID(kododd,3,3))</f>
      </c>
    </row>
    <row r="18747">
      <c r="A18747" s="95">
        <v>61249</v>
      </c>
      <c r="B18747" s="93" t="s">
        <v>27474</v>
      </c>
      <c r="C18747" s="93" t="s">
        <v>1486</v>
      </c>
      <c r="F18747" s="95">
        <v>571003851</v>
      </c>
      <c r="G18747" s="95">
        <v>250</v>
      </c>
      <c r="H18747" s="93" t="s">
        <v>8976</v>
      </c>
      <c r="I18747" s="93" t="s">
        <v>23894</v>
      </c>
      <c r="J18747" s="93" t="s">
        <v>20872</v>
      </c>
      <c r="K18747" s="93" t="s">
        <v>29454</v>
      </c>
      <c r="L18747" s="14">
        <f>AND(vyberHrace&lt;&gt;"",ISNUMBER(SEARCH(vyberHrace,$B18747)))</f>
      </c>
      <c r="M18747" s="14">
        <f>AND($I18747=MID(kododd,1,2),$J18747=MID(kododd,3,3))</f>
      </c>
    </row>
    <row r="18748">
      <c r="A18748" s="95">
        <v>61250</v>
      </c>
      <c r="B18748" s="93" t="s">
        <v>27475</v>
      </c>
      <c r="C18748" s="93" t="s">
        <v>1488</v>
      </c>
      <c r="G18748" s="95">
        <v>250</v>
      </c>
      <c r="H18748" s="93" t="s">
        <v>8976</v>
      </c>
      <c r="I18748" s="93" t="s">
        <v>23894</v>
      </c>
      <c r="J18748" s="93" t="s">
        <v>20872</v>
      </c>
      <c r="K18748" s="93" t="s">
        <v>29454</v>
      </c>
      <c r="L18748" s="14">
        <f>AND(vyberHrace&lt;&gt;"",ISNUMBER(SEARCH(vyberHrace,$B18748)))</f>
      </c>
      <c r="M18748" s="14">
        <f>AND($I18748=MID(kododd,1,2),$J18748=MID(kododd,3,3))</f>
      </c>
    </row>
    <row r="18749">
      <c r="A18749" s="95">
        <v>62889</v>
      </c>
      <c r="B18749" s="93" t="s">
        <v>29471</v>
      </c>
      <c r="C18749" s="93" t="s">
        <v>1487</v>
      </c>
      <c r="G18749" s="95">
        <v>250</v>
      </c>
      <c r="H18749" s="93" t="s">
        <v>8976</v>
      </c>
      <c r="I18749" s="93" t="s">
        <v>23894</v>
      </c>
      <c r="J18749" s="93" t="s">
        <v>20845</v>
      </c>
      <c r="K18749" s="93" t="s">
        <v>6864</v>
      </c>
      <c r="L18749" s="14">
        <f>AND(vyberHrace&lt;&gt;"",ISNUMBER(SEARCH(vyberHrace,$B18749)))</f>
      </c>
      <c r="M18749" s="14">
        <f>AND($I18749=MID(kododd,1,2),$J18749=MID(kododd,3,3))</f>
      </c>
    </row>
    <row r="18750">
      <c r="A18750" s="95">
        <v>26236</v>
      </c>
      <c r="B18750" s="93" t="s">
        <v>6097</v>
      </c>
      <c r="C18750" s="93" t="s">
        <v>1459</v>
      </c>
      <c r="F18750" s="95">
        <v>333948</v>
      </c>
      <c r="G18750" s="95">
        <v>0</v>
      </c>
      <c r="H18750" s="93" t="s">
        <v>8976</v>
      </c>
      <c r="I18750" s="93" t="s">
        <v>23894</v>
      </c>
      <c r="J18750" s="93" t="s">
        <v>20941</v>
      </c>
      <c r="K18750" s="93" t="s">
        <v>9073</v>
      </c>
      <c r="L18750" s="14">
        <f>AND(vyberHrace&lt;&gt;"",ISNUMBER(SEARCH(vyberHrace,$B18750)))</f>
      </c>
      <c r="M18750" s="14">
        <f>AND($I18750=MID(kododd,1,2),$J18750=MID(kododd,3,3))</f>
      </c>
    </row>
    <row r="18751">
      <c r="A18751" s="95">
        <v>59604</v>
      </c>
      <c r="B18751" s="93" t="s">
        <v>6098</v>
      </c>
      <c r="C18751" s="93" t="s">
        <v>1421</v>
      </c>
      <c r="D18751" s="95">
        <v>1466</v>
      </c>
      <c r="E18751" s="95">
        <v>1729</v>
      </c>
      <c r="F18751" s="95">
        <v>23767219</v>
      </c>
      <c r="G18751" s="95">
        <v>250</v>
      </c>
      <c r="H18751" s="93" t="s">
        <v>8976</v>
      </c>
      <c r="I18751" s="93" t="s">
        <v>23894</v>
      </c>
      <c r="J18751" s="93" t="s">
        <v>20884</v>
      </c>
      <c r="K18751" s="93" t="s">
        <v>399</v>
      </c>
      <c r="L18751" s="14">
        <f>AND(vyberHrace&lt;&gt;"",ISNUMBER(SEARCH(vyberHrace,$B18751)))</f>
      </c>
      <c r="M18751" s="14">
        <f>AND($I18751=MID(kododd,1,2),$J18751=MID(kododd,3,3))</f>
      </c>
    </row>
    <row r="18752">
      <c r="A18752" s="95">
        <v>58037</v>
      </c>
      <c r="B18752" s="93" t="s">
        <v>24571</v>
      </c>
      <c r="C18752" s="93" t="s">
        <v>1450</v>
      </c>
      <c r="D18752" s="95">
        <v>1090</v>
      </c>
      <c r="E18752" s="95">
        <v>1419</v>
      </c>
      <c r="F18752" s="95">
        <v>23780029</v>
      </c>
      <c r="G18752" s="95">
        <v>250</v>
      </c>
      <c r="H18752" s="93" t="s">
        <v>8976</v>
      </c>
      <c r="I18752" s="93" t="s">
        <v>23894</v>
      </c>
      <c r="J18752" s="93" t="s">
        <v>20998</v>
      </c>
      <c r="K18752" s="93" t="s">
        <v>3359</v>
      </c>
      <c r="L18752" s="14">
        <f>AND(vyberHrace&lt;&gt;"",ISNUMBER(SEARCH(vyberHrace,$B18752)))</f>
      </c>
      <c r="M18752" s="14">
        <f>AND($I18752=MID(kododd,1,2),$J18752=MID(kododd,3,3))</f>
      </c>
    </row>
    <row r="18753">
      <c r="A18753" s="95">
        <v>60519</v>
      </c>
      <c r="B18753" s="93" t="s">
        <v>26949</v>
      </c>
      <c r="C18753" s="93" t="s">
        <v>1487</v>
      </c>
      <c r="G18753" s="95">
        <v>250</v>
      </c>
      <c r="H18753" s="93" t="s">
        <v>8976</v>
      </c>
      <c r="I18753" s="93" t="s">
        <v>23894</v>
      </c>
      <c r="J18753" s="93" t="s">
        <v>20998</v>
      </c>
      <c r="K18753" s="93" t="s">
        <v>3359</v>
      </c>
      <c r="L18753" s="14">
        <f>AND(vyberHrace&lt;&gt;"",ISNUMBER(SEARCH(vyberHrace,$B18753)))</f>
      </c>
      <c r="M18753" s="14">
        <f>AND($I18753=MID(kododd,1,2),$J18753=MID(kododd,3,3))</f>
      </c>
    </row>
    <row r="18754">
      <c r="A18754" s="95">
        <v>58969</v>
      </c>
      <c r="B18754" s="93" t="s">
        <v>25424</v>
      </c>
      <c r="C18754" s="93" t="s">
        <v>1411</v>
      </c>
      <c r="G18754" s="95">
        <v>250</v>
      </c>
      <c r="H18754" s="93" t="s">
        <v>8976</v>
      </c>
      <c r="I18754" s="93" t="s">
        <v>23894</v>
      </c>
      <c r="J18754" s="93" t="s">
        <v>20844</v>
      </c>
      <c r="K18754" s="93" t="s">
        <v>8029</v>
      </c>
      <c r="L18754" s="14">
        <f>AND(vyberHrace&lt;&gt;"",ISNUMBER(SEARCH(vyberHrace,$B18754)))</f>
      </c>
      <c r="M18754" s="14">
        <f>AND($I18754=MID(kododd,1,2),$J18754=MID(kododd,3,3))</f>
      </c>
    </row>
    <row r="18755">
      <c r="A18755" s="95">
        <v>26374</v>
      </c>
      <c r="B18755" s="93" t="s">
        <v>6105</v>
      </c>
      <c r="C18755" s="93" t="s">
        <v>1461</v>
      </c>
      <c r="D18755" s="95">
        <v>1371</v>
      </c>
      <c r="G18755" s="95">
        <v>0</v>
      </c>
      <c r="H18755" s="93" t="s">
        <v>8976</v>
      </c>
      <c r="I18755" s="93" t="s">
        <v>23894</v>
      </c>
      <c r="J18755" s="93" t="s">
        <v>20883</v>
      </c>
      <c r="K18755" s="93" t="s">
        <v>9085</v>
      </c>
      <c r="L18755" s="14">
        <f>AND(vyberHrace&lt;&gt;"",ISNUMBER(SEARCH(vyberHrace,$B18755)))</f>
      </c>
      <c r="M18755" s="14">
        <f>AND($I18755=MID(kododd,1,2),$J18755=MID(kododd,3,3))</f>
      </c>
    </row>
    <row r="18756">
      <c r="A18756" s="95">
        <v>26375</v>
      </c>
      <c r="B18756" s="93" t="s">
        <v>6106</v>
      </c>
      <c r="C18756" s="93" t="s">
        <v>1403</v>
      </c>
      <c r="G18756" s="95">
        <v>0</v>
      </c>
      <c r="H18756" s="93" t="s">
        <v>8976</v>
      </c>
      <c r="I18756" s="93" t="s">
        <v>23894</v>
      </c>
      <c r="J18756" s="93" t="s">
        <v>20883</v>
      </c>
      <c r="K18756" s="93" t="s">
        <v>9085</v>
      </c>
      <c r="L18756" s="14">
        <f>AND(vyberHrace&lt;&gt;"",ISNUMBER(SEARCH(vyberHrace,$B18756)))</f>
      </c>
      <c r="M18756" s="14">
        <f>AND($I18756=MID(kododd,1,2),$J18756=MID(kododd,3,3))</f>
      </c>
    </row>
    <row r="18757">
      <c r="A18757" s="95">
        <v>39810</v>
      </c>
      <c r="B18757" s="93" t="s">
        <v>6110</v>
      </c>
      <c r="C18757" s="93" t="s">
        <v>1419</v>
      </c>
      <c r="D18757" s="95">
        <v>1109</v>
      </c>
      <c r="E18757" s="95">
        <v>1585</v>
      </c>
      <c r="F18757" s="95">
        <v>383023</v>
      </c>
      <c r="G18757" s="95">
        <v>0</v>
      </c>
      <c r="H18757" s="93" t="s">
        <v>8976</v>
      </c>
      <c r="I18757" s="93" t="s">
        <v>23894</v>
      </c>
      <c r="J18757" s="93" t="s">
        <v>20933</v>
      </c>
      <c r="K18757" s="93" t="s">
        <v>5585</v>
      </c>
      <c r="L18757" s="14">
        <f>AND(vyberHrace&lt;&gt;"",ISNUMBER(SEARCH(vyberHrace,$B18757)))</f>
      </c>
      <c r="M18757" s="14">
        <f>AND($I18757=MID(kododd,1,2),$J18757=MID(kododd,3,3))</f>
      </c>
    </row>
    <row r="18758">
      <c r="A18758" s="95">
        <v>4073</v>
      </c>
      <c r="B18758" s="93" t="s">
        <v>6214</v>
      </c>
      <c r="C18758" s="93" t="s">
        <v>1462</v>
      </c>
      <c r="D18758" s="95">
        <v>1613</v>
      </c>
      <c r="E18758" s="95">
        <v>1670</v>
      </c>
      <c r="F18758" s="95">
        <v>23711019</v>
      </c>
      <c r="G18758" s="95">
        <v>250</v>
      </c>
      <c r="H18758" s="93" t="s">
        <v>8976</v>
      </c>
      <c r="I18758" s="93" t="s">
        <v>23894</v>
      </c>
      <c r="J18758" s="93" t="s">
        <v>21029</v>
      </c>
      <c r="K18758" s="93" t="s">
        <v>4050</v>
      </c>
      <c r="L18758" s="14">
        <f>AND(vyberHrace&lt;&gt;"",ISNUMBER(SEARCH(vyberHrace,$B18758)))</f>
      </c>
      <c r="M18758" s="14">
        <f>AND($I18758=MID(kododd,1,2),$J18758=MID(kododd,3,3))</f>
      </c>
    </row>
    <row r="18759">
      <c r="A18759" s="95">
        <v>5259</v>
      </c>
      <c r="B18759" s="93" t="s">
        <v>6224</v>
      </c>
      <c r="C18759" s="93" t="s">
        <v>1440</v>
      </c>
      <c r="D18759" s="95">
        <v>1505</v>
      </c>
      <c r="G18759" s="95">
        <v>0</v>
      </c>
      <c r="H18759" s="93" t="s">
        <v>8976</v>
      </c>
      <c r="I18759" s="93" t="s">
        <v>23894</v>
      </c>
      <c r="J18759" s="93" t="s">
        <v>21016</v>
      </c>
      <c r="K18759" s="93" t="s">
        <v>10066</v>
      </c>
      <c r="L18759" s="14">
        <f>AND(vyberHrace&lt;&gt;"",ISNUMBER(SEARCH(vyberHrace,$B18759)))</f>
      </c>
      <c r="M18759" s="14">
        <f>AND($I18759=MID(kododd,1,2),$J18759=MID(kododd,3,3))</f>
      </c>
    </row>
    <row r="18760">
      <c r="A18760" s="95">
        <v>50882</v>
      </c>
      <c r="B18760" s="93" t="s">
        <v>3548</v>
      </c>
      <c r="C18760" s="93" t="s">
        <v>1402</v>
      </c>
      <c r="G18760" s="95">
        <v>0</v>
      </c>
      <c r="H18760" s="93" t="s">
        <v>8976</v>
      </c>
      <c r="I18760" s="93" t="s">
        <v>23894</v>
      </c>
      <c r="J18760" s="93" t="s">
        <v>20941</v>
      </c>
      <c r="K18760" s="93" t="s">
        <v>9073</v>
      </c>
      <c r="L18760" s="14">
        <f>AND(vyberHrace&lt;&gt;"",ISNUMBER(SEARCH(vyberHrace,$B18760)))</f>
      </c>
      <c r="M18760" s="14">
        <f>AND($I18760=MID(kododd,1,2),$J18760=MID(kododd,3,3))</f>
      </c>
    </row>
    <row r="18761">
      <c r="A18761" s="95">
        <v>59627</v>
      </c>
      <c r="B18761" s="93" t="s">
        <v>26014</v>
      </c>
      <c r="C18761" s="93" t="s">
        <v>1450</v>
      </c>
      <c r="G18761" s="95">
        <v>250</v>
      </c>
      <c r="H18761" s="93" t="s">
        <v>8976</v>
      </c>
      <c r="I18761" s="93" t="s">
        <v>23894</v>
      </c>
      <c r="J18761" s="93" t="s">
        <v>21027</v>
      </c>
      <c r="K18761" s="93" t="s">
        <v>1948</v>
      </c>
      <c r="L18761" s="14">
        <f>AND(vyberHrace&lt;&gt;"",ISNUMBER(SEARCH(vyberHrace,$B18761)))</f>
      </c>
      <c r="M18761" s="14">
        <f>AND($I18761=MID(kododd,1,2),$J18761=MID(kododd,3,3))</f>
      </c>
    </row>
    <row r="18762">
      <c r="A18762" s="95">
        <v>55682</v>
      </c>
      <c r="B18762" s="93" t="s">
        <v>22971</v>
      </c>
      <c r="C18762" s="93" t="s">
        <v>1424</v>
      </c>
      <c r="G18762" s="95">
        <v>250</v>
      </c>
      <c r="H18762" s="93" t="s">
        <v>8976</v>
      </c>
      <c r="I18762" s="93" t="s">
        <v>23894</v>
      </c>
      <c r="J18762" s="93" t="s">
        <v>20998</v>
      </c>
      <c r="K18762" s="93" t="s">
        <v>3359</v>
      </c>
      <c r="L18762" s="14">
        <f>AND(vyberHrace&lt;&gt;"",ISNUMBER(SEARCH(vyberHrace,$B18762)))</f>
      </c>
      <c r="M18762" s="14">
        <f>AND($I18762=MID(kododd,1,2),$J18762=MID(kododd,3,3))</f>
      </c>
    </row>
    <row r="18763">
      <c r="A18763" s="95">
        <v>38759</v>
      </c>
      <c r="B18763" s="93" t="s">
        <v>6231</v>
      </c>
      <c r="C18763" s="93" t="s">
        <v>1454</v>
      </c>
      <c r="D18763" s="95">
        <v>1399</v>
      </c>
      <c r="G18763" s="95">
        <v>0</v>
      </c>
      <c r="H18763" s="93" t="s">
        <v>8976</v>
      </c>
      <c r="I18763" s="93" t="s">
        <v>23894</v>
      </c>
      <c r="J18763" s="93" t="s">
        <v>21027</v>
      </c>
      <c r="K18763" s="93" t="s">
        <v>1948</v>
      </c>
      <c r="L18763" s="14">
        <f>AND(vyberHrace&lt;&gt;"",ISNUMBER(SEARCH(vyberHrace,$B18763)))</f>
      </c>
      <c r="M18763" s="14">
        <f>AND($I18763=MID(kododd,1,2),$J18763=MID(kododd,3,3))</f>
      </c>
    </row>
    <row r="18764">
      <c r="A18764" s="95">
        <v>59628</v>
      </c>
      <c r="B18764" s="93" t="s">
        <v>26015</v>
      </c>
      <c r="C18764" s="93" t="s">
        <v>1420</v>
      </c>
      <c r="G18764" s="95">
        <v>250</v>
      </c>
      <c r="H18764" s="93" t="s">
        <v>8976</v>
      </c>
      <c r="I18764" s="93" t="s">
        <v>23894</v>
      </c>
      <c r="J18764" s="93" t="s">
        <v>21027</v>
      </c>
      <c r="K18764" s="93" t="s">
        <v>1948</v>
      </c>
      <c r="L18764" s="14">
        <f>AND(vyberHrace&lt;&gt;"",ISNUMBER(SEARCH(vyberHrace,$B18764)))</f>
      </c>
      <c r="M18764" s="14">
        <f>AND($I18764=MID(kododd,1,2),$J18764=MID(kododd,3,3))</f>
      </c>
    </row>
    <row r="18765">
      <c r="A18765" s="95">
        <v>63537</v>
      </c>
      <c r="B18765" s="93" t="s">
        <v>29472</v>
      </c>
      <c r="C18765" s="93" t="s">
        <v>1407</v>
      </c>
      <c r="G18765" s="95">
        <v>250</v>
      </c>
      <c r="H18765" s="93" t="s">
        <v>8976</v>
      </c>
      <c r="I18765" s="93" t="s">
        <v>23894</v>
      </c>
      <c r="J18765" s="93" t="s">
        <v>20872</v>
      </c>
      <c r="K18765" s="93" t="s">
        <v>29454</v>
      </c>
      <c r="L18765" s="14">
        <f>AND(vyberHrace&lt;&gt;"",ISNUMBER(SEARCH(vyberHrace,$B18765)))</f>
      </c>
      <c r="M18765" s="14">
        <f>AND($I18765=MID(kododd,1,2),$J18765=MID(kododd,3,3))</f>
      </c>
    </row>
    <row r="18766">
      <c r="A18766" s="95">
        <v>63241</v>
      </c>
      <c r="B18766" s="93" t="s">
        <v>29473</v>
      </c>
      <c r="C18766" s="93" t="s">
        <v>1420</v>
      </c>
      <c r="G18766" s="95">
        <v>250</v>
      </c>
      <c r="H18766" s="93" t="s">
        <v>8976</v>
      </c>
      <c r="I18766" s="93" t="s">
        <v>23894</v>
      </c>
      <c r="J18766" s="93" t="s">
        <v>21016</v>
      </c>
      <c r="K18766" s="93" t="s">
        <v>10066</v>
      </c>
      <c r="L18766" s="14">
        <f>AND(vyberHrace&lt;&gt;"",ISNUMBER(SEARCH(vyberHrace,$B18766)))</f>
      </c>
      <c r="M18766" s="14">
        <f>AND($I18766=MID(kododd,1,2),$J18766=MID(kododd,3,3))</f>
      </c>
    </row>
    <row r="18767">
      <c r="A18767" s="95">
        <v>11968</v>
      </c>
      <c r="B18767" s="93" t="s">
        <v>6236</v>
      </c>
      <c r="C18767" s="93" t="s">
        <v>1439</v>
      </c>
      <c r="D18767" s="95">
        <v>1538</v>
      </c>
      <c r="G18767" s="95">
        <v>250</v>
      </c>
      <c r="H18767" s="93" t="s">
        <v>8976</v>
      </c>
      <c r="I18767" s="93" t="s">
        <v>23894</v>
      </c>
      <c r="J18767" s="93" t="s">
        <v>20910</v>
      </c>
      <c r="K18767" s="93" t="s">
        <v>4915</v>
      </c>
      <c r="L18767" s="14">
        <f>AND(vyberHrace&lt;&gt;"",ISNUMBER(SEARCH(vyberHrace,$B18767)))</f>
      </c>
      <c r="M18767" s="14">
        <f>AND($I18767=MID(kododd,1,2),$J18767=MID(kododd,3,3))</f>
      </c>
    </row>
    <row r="18768">
      <c r="A18768" s="95">
        <v>62349</v>
      </c>
      <c r="B18768" s="93" t="s">
        <v>28523</v>
      </c>
      <c r="C18768" s="93" t="s">
        <v>1488</v>
      </c>
      <c r="G18768" s="95">
        <v>250</v>
      </c>
      <c r="H18768" s="93" t="s">
        <v>8976</v>
      </c>
      <c r="I18768" s="93" t="s">
        <v>23894</v>
      </c>
      <c r="J18768" s="93" t="s">
        <v>20910</v>
      </c>
      <c r="K18768" s="93" t="s">
        <v>4915</v>
      </c>
      <c r="L18768" s="14">
        <f>AND(vyberHrace&lt;&gt;"",ISNUMBER(SEARCH(vyberHrace,$B18768)))</f>
      </c>
      <c r="M18768" s="14">
        <f>AND($I18768=MID(kododd,1,2),$J18768=MID(kododd,3,3))</f>
      </c>
    </row>
    <row r="18769">
      <c r="A18769" s="95">
        <v>30949</v>
      </c>
      <c r="B18769" s="93" t="s">
        <v>6237</v>
      </c>
      <c r="C18769" s="93" t="s">
        <v>1431</v>
      </c>
      <c r="D18769" s="95">
        <v>1935</v>
      </c>
      <c r="E18769" s="95">
        <v>1963</v>
      </c>
      <c r="F18769" s="95">
        <v>354384</v>
      </c>
      <c r="G18769" s="95">
        <v>0</v>
      </c>
      <c r="H18769" s="93" t="s">
        <v>8976</v>
      </c>
      <c r="I18769" s="93" t="s">
        <v>23894</v>
      </c>
      <c r="J18769" s="93" t="s">
        <v>20909</v>
      </c>
      <c r="K18769" s="93" t="s">
        <v>6757</v>
      </c>
      <c r="L18769" s="14">
        <f>AND(vyberHrace&lt;&gt;"",ISNUMBER(SEARCH(vyberHrace,$B18769)))</f>
      </c>
      <c r="M18769" s="14">
        <f>AND($I18769=MID(kododd,1,2),$J18769=MID(kododd,3,3))</f>
      </c>
    </row>
    <row r="18770">
      <c r="A18770" s="95">
        <v>43254</v>
      </c>
      <c r="B18770" s="93" t="s">
        <v>6238</v>
      </c>
      <c r="C18770" s="93" t="s">
        <v>1408</v>
      </c>
      <c r="D18770" s="95">
        <v>1274</v>
      </c>
      <c r="E18770" s="95">
        <v>1774</v>
      </c>
      <c r="F18770" s="95">
        <v>23703059</v>
      </c>
      <c r="G18770" s="95">
        <v>250</v>
      </c>
      <c r="H18770" s="93" t="s">
        <v>8976</v>
      </c>
      <c r="I18770" s="93" t="s">
        <v>23894</v>
      </c>
      <c r="J18770" s="93" t="s">
        <v>20880</v>
      </c>
      <c r="K18770" s="93" t="s">
        <v>6510</v>
      </c>
      <c r="L18770" s="14">
        <f>AND(vyberHrace&lt;&gt;"",ISNUMBER(SEARCH(vyberHrace,$B18770)))</f>
      </c>
      <c r="M18770" s="14">
        <f>AND($I18770=MID(kododd,1,2),$J18770=MID(kododd,3,3))</f>
      </c>
    </row>
    <row r="18771">
      <c r="A18771" s="95">
        <v>13999</v>
      </c>
      <c r="B18771" s="93" t="s">
        <v>6239</v>
      </c>
      <c r="C18771" s="93" t="s">
        <v>1427</v>
      </c>
      <c r="D18771" s="95">
        <v>1514</v>
      </c>
      <c r="G18771" s="95">
        <v>250</v>
      </c>
      <c r="H18771" s="93" t="s">
        <v>8976</v>
      </c>
      <c r="I18771" s="93" t="s">
        <v>23894</v>
      </c>
      <c r="J18771" s="93" t="s">
        <v>20916</v>
      </c>
      <c r="K18771" s="93" t="s">
        <v>9958</v>
      </c>
      <c r="L18771" s="14">
        <f>AND(vyberHrace&lt;&gt;"",ISNUMBER(SEARCH(vyberHrace,$B18771)))</f>
      </c>
      <c r="M18771" s="14">
        <f>AND($I18771=MID(kododd,1,2),$J18771=MID(kododd,3,3))</f>
      </c>
    </row>
    <row r="18772">
      <c r="A18772" s="95">
        <v>9483</v>
      </c>
      <c r="B18772" s="93" t="s">
        <v>6240</v>
      </c>
      <c r="C18772" s="93" t="s">
        <v>1463</v>
      </c>
      <c r="D18772" s="95">
        <v>1100</v>
      </c>
      <c r="G18772" s="95">
        <v>0</v>
      </c>
      <c r="H18772" s="93" t="s">
        <v>8976</v>
      </c>
      <c r="I18772" s="93" t="s">
        <v>23894</v>
      </c>
      <c r="J18772" s="93" t="s">
        <v>20924</v>
      </c>
      <c r="K18772" s="93" t="s">
        <v>23908</v>
      </c>
      <c r="L18772" s="14">
        <f>AND(vyberHrace&lt;&gt;"",ISNUMBER(SEARCH(vyberHrace,$B18772)))</f>
      </c>
      <c r="M18772" s="14">
        <f>AND($I18772=MID(kododd,1,2),$J18772=MID(kododd,3,3))</f>
      </c>
    </row>
    <row r="18773">
      <c r="A18773" s="95">
        <v>60529</v>
      </c>
      <c r="B18773" s="93" t="s">
        <v>26958</v>
      </c>
      <c r="C18773" s="93" t="s">
        <v>1422</v>
      </c>
      <c r="G18773" s="95">
        <v>250</v>
      </c>
      <c r="H18773" s="93" t="s">
        <v>8976</v>
      </c>
      <c r="I18773" s="93" t="s">
        <v>23894</v>
      </c>
      <c r="J18773" s="93" t="s">
        <v>20899</v>
      </c>
      <c r="K18773" s="93" t="s">
        <v>9087</v>
      </c>
      <c r="L18773" s="14">
        <f>AND(vyberHrace&lt;&gt;"",ISNUMBER(SEARCH(vyberHrace,$B18773)))</f>
      </c>
      <c r="M18773" s="14">
        <f>AND($I18773=MID(kododd,1,2),$J18773=MID(kododd,3,3))</f>
      </c>
    </row>
    <row r="18774">
      <c r="A18774" s="95">
        <v>37785</v>
      </c>
      <c r="B18774" s="93" t="s">
        <v>6243</v>
      </c>
      <c r="C18774" s="93" t="s">
        <v>1455</v>
      </c>
      <c r="D18774" s="95">
        <v>1389</v>
      </c>
      <c r="G18774" s="95">
        <v>250</v>
      </c>
      <c r="H18774" s="93" t="s">
        <v>8976</v>
      </c>
      <c r="I18774" s="93" t="s">
        <v>23894</v>
      </c>
      <c r="J18774" s="93" t="s">
        <v>20989</v>
      </c>
      <c r="K18774" s="93" t="s">
        <v>11228</v>
      </c>
      <c r="L18774" s="14">
        <f>AND(vyberHrace&lt;&gt;"",ISNUMBER(SEARCH(vyberHrace,$B18774)))</f>
      </c>
      <c r="M18774" s="14">
        <f>AND($I18774=MID(kododd,1,2),$J18774=MID(kododd,3,3))</f>
      </c>
    </row>
    <row r="18775">
      <c r="A18775" s="95">
        <v>50578</v>
      </c>
      <c r="B18775" s="93" t="s">
        <v>3542</v>
      </c>
      <c r="C18775" s="93" t="s">
        <v>3255</v>
      </c>
      <c r="G18775" s="95">
        <v>0</v>
      </c>
      <c r="H18775" s="93" t="s">
        <v>8976</v>
      </c>
      <c r="I18775" s="93" t="s">
        <v>23894</v>
      </c>
      <c r="J18775" s="93" t="s">
        <v>20899</v>
      </c>
      <c r="K18775" s="93" t="s">
        <v>9087</v>
      </c>
      <c r="L18775" s="14">
        <f>AND(vyberHrace&lt;&gt;"",ISNUMBER(SEARCH(vyberHrace,$B18775)))</f>
      </c>
      <c r="M18775" s="14">
        <f>AND($I18775=MID(kododd,1,2),$J18775=MID(kododd,3,3))</f>
      </c>
    </row>
    <row r="18776">
      <c r="A18776" s="95">
        <v>50579</v>
      </c>
      <c r="B18776" s="93" t="s">
        <v>3543</v>
      </c>
      <c r="C18776" s="93" t="s">
        <v>3255</v>
      </c>
      <c r="D18776" s="95">
        <v>1072</v>
      </c>
      <c r="F18776" s="95">
        <v>571003860</v>
      </c>
      <c r="G18776" s="95">
        <v>250</v>
      </c>
      <c r="H18776" s="93" t="s">
        <v>8976</v>
      </c>
      <c r="I18776" s="93" t="s">
        <v>23894</v>
      </c>
      <c r="J18776" s="93" t="s">
        <v>20899</v>
      </c>
      <c r="K18776" s="93" t="s">
        <v>9087</v>
      </c>
      <c r="L18776" s="14">
        <f>AND(vyberHrace&lt;&gt;"",ISNUMBER(SEARCH(vyberHrace,$B18776)))</f>
      </c>
      <c r="M18776" s="14">
        <f>AND($I18776=MID(kododd,1,2),$J18776=MID(kododd,3,3))</f>
      </c>
    </row>
    <row r="18777">
      <c r="A18777" s="95">
        <v>56429</v>
      </c>
      <c r="B18777" s="93" t="s">
        <v>22892</v>
      </c>
      <c r="C18777" s="93" t="s">
        <v>1424</v>
      </c>
      <c r="D18777" s="95">
        <v>1022</v>
      </c>
      <c r="F18777" s="95">
        <v>23780983</v>
      </c>
      <c r="G18777" s="95">
        <v>250</v>
      </c>
      <c r="H18777" s="93" t="s">
        <v>8976</v>
      </c>
      <c r="I18777" s="93" t="s">
        <v>23894</v>
      </c>
      <c r="J18777" s="93" t="s">
        <v>20883</v>
      </c>
      <c r="K18777" s="93" t="s">
        <v>9085</v>
      </c>
      <c r="L18777" s="14">
        <f>AND(vyberHrace&lt;&gt;"",ISNUMBER(SEARCH(vyberHrace,$B18777)))</f>
      </c>
      <c r="M18777" s="14">
        <f>AND($I18777=MID(kododd,1,2),$J18777=MID(kododd,3,3))</f>
      </c>
    </row>
    <row r="18778">
      <c r="A18778" s="95">
        <v>8342</v>
      </c>
      <c r="B18778" s="93" t="s">
        <v>11284</v>
      </c>
      <c r="C18778" s="93" t="s">
        <v>1469</v>
      </c>
      <c r="D18778" s="95">
        <v>1664</v>
      </c>
      <c r="G18778" s="95">
        <v>0</v>
      </c>
      <c r="H18778" s="93" t="s">
        <v>8976</v>
      </c>
      <c r="I18778" s="93" t="s">
        <v>23894</v>
      </c>
      <c r="J18778" s="93" t="s">
        <v>20854</v>
      </c>
      <c r="K18778" s="93" t="s">
        <v>12190</v>
      </c>
      <c r="L18778" s="14">
        <f>AND(vyberHrace&lt;&gt;"",ISNUMBER(SEARCH(vyberHrace,$B18778)))</f>
      </c>
      <c r="M18778" s="14">
        <f>AND($I18778=MID(kododd,1,2),$J18778=MID(kododd,3,3))</f>
      </c>
    </row>
    <row r="18779">
      <c r="A18779" s="95">
        <v>62277</v>
      </c>
      <c r="B18779" s="93" t="s">
        <v>28457</v>
      </c>
      <c r="C18779" s="93" t="s">
        <v>1487</v>
      </c>
      <c r="G18779" s="95">
        <v>250</v>
      </c>
      <c r="H18779" s="93" t="s">
        <v>8976</v>
      </c>
      <c r="I18779" s="93" t="s">
        <v>23894</v>
      </c>
      <c r="J18779" s="93" t="s">
        <v>20872</v>
      </c>
      <c r="K18779" s="93" t="s">
        <v>29454</v>
      </c>
      <c r="L18779" s="14">
        <f>AND(vyberHrace&lt;&gt;"",ISNUMBER(SEARCH(vyberHrace,$B18779)))</f>
      </c>
      <c r="M18779" s="14">
        <f>AND($I18779=MID(kododd,1,2),$J18779=MID(kododd,3,3))</f>
      </c>
    </row>
    <row r="18780">
      <c r="A18780" s="95">
        <v>61728</v>
      </c>
      <c r="B18780" s="93" t="s">
        <v>27880</v>
      </c>
      <c r="C18780" s="93" t="s">
        <v>1450</v>
      </c>
      <c r="G18780" s="95">
        <v>250</v>
      </c>
      <c r="H18780" s="93" t="s">
        <v>8976</v>
      </c>
      <c r="I18780" s="93" t="s">
        <v>23894</v>
      </c>
      <c r="J18780" s="93" t="s">
        <v>20872</v>
      </c>
      <c r="K18780" s="93" t="s">
        <v>29454</v>
      </c>
      <c r="L18780" s="14">
        <f>AND(vyberHrace&lt;&gt;"",ISNUMBER(SEARCH(vyberHrace,$B18780)))</f>
      </c>
      <c r="M18780" s="14">
        <f>AND($I18780=MID(kododd,1,2),$J18780=MID(kododd,3,3))</f>
      </c>
    </row>
    <row r="18781">
      <c r="A18781" s="95">
        <v>48220</v>
      </c>
      <c r="B18781" s="93" t="s">
        <v>11288</v>
      </c>
      <c r="C18781" s="93" t="s">
        <v>1419</v>
      </c>
      <c r="D18781" s="95">
        <v>1034</v>
      </c>
      <c r="G18781" s="95">
        <v>0</v>
      </c>
      <c r="H18781" s="93" t="s">
        <v>8976</v>
      </c>
      <c r="I18781" s="93" t="s">
        <v>23894</v>
      </c>
      <c r="J18781" s="93" t="s">
        <v>20916</v>
      </c>
      <c r="K18781" s="93" t="s">
        <v>9958</v>
      </c>
      <c r="L18781" s="14">
        <f>AND(vyberHrace&lt;&gt;"",ISNUMBER(SEARCH(vyberHrace,$B18781)))</f>
      </c>
      <c r="M18781" s="14">
        <f>AND($I18781=MID(kododd,1,2),$J18781=MID(kododd,3,3))</f>
      </c>
    </row>
    <row r="18782">
      <c r="A18782" s="95">
        <v>54228</v>
      </c>
      <c r="B18782" s="93" t="s">
        <v>4770</v>
      </c>
      <c r="C18782" s="93" t="s">
        <v>1411</v>
      </c>
      <c r="G18782" s="95">
        <v>250</v>
      </c>
      <c r="H18782" s="93" t="s">
        <v>8976</v>
      </c>
      <c r="I18782" s="93" t="s">
        <v>23894</v>
      </c>
      <c r="J18782" s="93" t="s">
        <v>20861</v>
      </c>
      <c r="K18782" s="93" t="s">
        <v>6758</v>
      </c>
      <c r="L18782" s="14">
        <f>AND(vyberHrace&lt;&gt;"",ISNUMBER(SEARCH(vyberHrace,$B18782)))</f>
      </c>
      <c r="M18782" s="14">
        <f>AND($I18782=MID(kododd,1,2),$J18782=MID(kododd,3,3))</f>
      </c>
    </row>
    <row r="18783">
      <c r="A18783" s="95">
        <v>37089</v>
      </c>
      <c r="B18783" s="93" t="s">
        <v>11290</v>
      </c>
      <c r="C18783" s="93" t="s">
        <v>1398</v>
      </c>
      <c r="G18783" s="95">
        <v>0</v>
      </c>
      <c r="H18783" s="93" t="s">
        <v>8976</v>
      </c>
      <c r="I18783" s="93" t="s">
        <v>23894</v>
      </c>
      <c r="J18783" s="93" t="s">
        <v>20931</v>
      </c>
      <c r="K18783" s="93" t="s">
        <v>11236</v>
      </c>
      <c r="L18783" s="14">
        <f>AND(vyberHrace&lt;&gt;"",ISNUMBER(SEARCH(vyberHrace,$B18783)))</f>
      </c>
      <c r="M18783" s="14">
        <f>AND($I18783=MID(kododd,1,2),$J18783=MID(kododd,3,3))</f>
      </c>
    </row>
    <row r="18784">
      <c r="A18784" s="95">
        <v>43901</v>
      </c>
      <c r="B18784" s="93" t="s">
        <v>11299</v>
      </c>
      <c r="C18784" s="93" t="s">
        <v>1408</v>
      </c>
      <c r="D18784" s="95">
        <v>1565</v>
      </c>
      <c r="E18784" s="95">
        <v>1538</v>
      </c>
      <c r="F18784" s="95">
        <v>23709731</v>
      </c>
      <c r="G18784" s="95">
        <v>250</v>
      </c>
      <c r="H18784" s="93" t="s">
        <v>8976</v>
      </c>
      <c r="I18784" s="93" t="s">
        <v>23894</v>
      </c>
      <c r="J18784" s="93" t="s">
        <v>20871</v>
      </c>
      <c r="K18784" s="93" t="s">
        <v>6773</v>
      </c>
      <c r="L18784" s="14">
        <f>AND(vyberHrace&lt;&gt;"",ISNUMBER(SEARCH(vyberHrace,$B18784)))</f>
      </c>
      <c r="M18784" s="14">
        <f>AND($I18784=MID(kododd,1,2),$J18784=MID(kododd,3,3))</f>
      </c>
    </row>
    <row r="18785">
      <c r="A18785" s="95">
        <v>61820</v>
      </c>
      <c r="B18785" s="93" t="s">
        <v>27961</v>
      </c>
      <c r="C18785" s="93" t="s">
        <v>1411</v>
      </c>
      <c r="D18785" s="95">
        <v>1509</v>
      </c>
      <c r="E18785" s="95">
        <v>1596</v>
      </c>
      <c r="F18785" s="95">
        <v>23790814</v>
      </c>
      <c r="G18785" s="95">
        <v>250</v>
      </c>
      <c r="H18785" s="93" t="s">
        <v>8976</v>
      </c>
      <c r="I18785" s="93" t="s">
        <v>23894</v>
      </c>
      <c r="J18785" s="93" t="s">
        <v>20940</v>
      </c>
      <c r="K18785" s="93" t="s">
        <v>6882</v>
      </c>
      <c r="L18785" s="14">
        <f>AND(vyberHrace&lt;&gt;"",ISNUMBER(SEARCH(vyberHrace,$B18785)))</f>
      </c>
      <c r="M18785" s="14">
        <f>AND($I18785=MID(kododd,1,2),$J18785=MID(kododd,3,3))</f>
      </c>
    </row>
    <row r="18786">
      <c r="A18786" s="95">
        <v>61538</v>
      </c>
      <c r="B18786" s="93" t="s">
        <v>27711</v>
      </c>
      <c r="C18786" s="93" t="s">
        <v>1411</v>
      </c>
      <c r="G18786" s="95">
        <v>250</v>
      </c>
      <c r="H18786" s="93" t="s">
        <v>8976</v>
      </c>
      <c r="I18786" s="93" t="s">
        <v>23894</v>
      </c>
      <c r="J18786" s="93" t="s">
        <v>20872</v>
      </c>
      <c r="K18786" s="93" t="s">
        <v>29454</v>
      </c>
      <c r="L18786" s="14">
        <f>AND(vyberHrace&lt;&gt;"",ISNUMBER(SEARCH(vyberHrace,$B18786)))</f>
      </c>
      <c r="M18786" s="14">
        <f>AND($I18786=MID(kododd,1,2),$J18786=MID(kododd,3,3))</f>
      </c>
    </row>
    <row r="18787">
      <c r="A18787" s="95">
        <v>5356</v>
      </c>
      <c r="B18787" s="93" t="s">
        <v>6422</v>
      </c>
      <c r="C18787" s="93" t="s">
        <v>1430</v>
      </c>
      <c r="D18787" s="95">
        <v>1663</v>
      </c>
      <c r="F18787" s="95">
        <v>23739533</v>
      </c>
      <c r="G18787" s="95">
        <v>250</v>
      </c>
      <c r="H18787" s="93" t="s">
        <v>8976</v>
      </c>
      <c r="I18787" s="93" t="s">
        <v>23894</v>
      </c>
      <c r="J18787" s="93" t="s">
        <v>20872</v>
      </c>
      <c r="K18787" s="93" t="s">
        <v>29454</v>
      </c>
      <c r="L18787" s="14">
        <f>AND(vyberHrace&lt;&gt;"",ISNUMBER(SEARCH(vyberHrace,$B18787)))</f>
      </c>
      <c r="M18787" s="14">
        <f>AND($I18787=MID(kododd,1,2),$J18787=MID(kododd,3,3))</f>
      </c>
    </row>
    <row r="18788">
      <c r="A18788" s="95">
        <v>5357</v>
      </c>
      <c r="B18788" s="93" t="s">
        <v>6423</v>
      </c>
      <c r="C18788" s="93" t="s">
        <v>1430</v>
      </c>
      <c r="D18788" s="95">
        <v>1595</v>
      </c>
      <c r="F18788" s="95">
        <v>23794887</v>
      </c>
      <c r="G18788" s="95">
        <v>250</v>
      </c>
      <c r="H18788" s="93" t="s">
        <v>8976</v>
      </c>
      <c r="I18788" s="93" t="s">
        <v>23894</v>
      </c>
      <c r="J18788" s="93" t="s">
        <v>20872</v>
      </c>
      <c r="K18788" s="93" t="s">
        <v>29454</v>
      </c>
      <c r="L18788" s="14">
        <f>AND(vyberHrace&lt;&gt;"",ISNUMBER(SEARCH(vyberHrace,$B18788)))</f>
      </c>
      <c r="M18788" s="14">
        <f>AND($I18788=MID(kododd,1,2),$J18788=MID(kododd,3,3))</f>
      </c>
    </row>
    <row r="18789">
      <c r="A18789" s="95">
        <v>38814</v>
      </c>
      <c r="B18789" s="93" t="s">
        <v>6424</v>
      </c>
      <c r="C18789" s="93" t="s">
        <v>1423</v>
      </c>
      <c r="D18789" s="95">
        <v>1548</v>
      </c>
      <c r="E18789" s="95">
        <v>1601</v>
      </c>
      <c r="F18789" s="95">
        <v>23715731</v>
      </c>
      <c r="G18789" s="95">
        <v>250</v>
      </c>
      <c r="H18789" s="93" t="s">
        <v>8976</v>
      </c>
      <c r="I18789" s="93" t="s">
        <v>23894</v>
      </c>
      <c r="J18789" s="93" t="s">
        <v>20941</v>
      </c>
      <c r="K18789" s="93" t="s">
        <v>9073</v>
      </c>
      <c r="L18789" s="14">
        <f>AND(vyberHrace&lt;&gt;"",ISNUMBER(SEARCH(vyberHrace,$B18789)))</f>
      </c>
      <c r="M18789" s="14">
        <f>AND($I18789=MID(kododd,1,2),$J18789=MID(kododd,3,3))</f>
      </c>
    </row>
    <row r="18790">
      <c r="A18790" s="95">
        <v>43766</v>
      </c>
      <c r="B18790" s="93" t="s">
        <v>6425</v>
      </c>
      <c r="C18790" s="93" t="s">
        <v>1455</v>
      </c>
      <c r="G18790" s="95">
        <v>0</v>
      </c>
      <c r="H18790" s="93" t="s">
        <v>8976</v>
      </c>
      <c r="I18790" s="93" t="s">
        <v>23894</v>
      </c>
      <c r="J18790" s="93" t="s">
        <v>21034</v>
      </c>
      <c r="K18790" s="93" t="s">
        <v>12277</v>
      </c>
      <c r="L18790" s="14">
        <f>AND(vyberHrace&lt;&gt;"",ISNUMBER(SEARCH(vyberHrace,$B18790)))</f>
      </c>
      <c r="M18790" s="14">
        <f>AND($I18790=MID(kododd,1,2),$J18790=MID(kododd,3,3))</f>
      </c>
    </row>
    <row r="18791">
      <c r="A18791" s="95">
        <v>38813</v>
      </c>
      <c r="B18791" s="93" t="s">
        <v>6426</v>
      </c>
      <c r="C18791" s="93" t="s">
        <v>1437</v>
      </c>
      <c r="D18791" s="95">
        <v>1592</v>
      </c>
      <c r="E18791" s="95">
        <v>1713</v>
      </c>
      <c r="F18791" s="95">
        <v>23715740</v>
      </c>
      <c r="G18791" s="95">
        <v>250</v>
      </c>
      <c r="H18791" s="93" t="s">
        <v>8976</v>
      </c>
      <c r="I18791" s="93" t="s">
        <v>23894</v>
      </c>
      <c r="J18791" s="93" t="s">
        <v>20941</v>
      </c>
      <c r="K18791" s="93" t="s">
        <v>9073</v>
      </c>
      <c r="L18791" s="14">
        <f>AND(vyberHrace&lt;&gt;"",ISNUMBER(SEARCH(vyberHrace,$B18791)))</f>
      </c>
      <c r="M18791" s="14">
        <f>AND($I18791=MID(kododd,1,2),$J18791=MID(kododd,3,3))</f>
      </c>
    </row>
    <row r="18792">
      <c r="A18792" s="95">
        <v>62275</v>
      </c>
      <c r="B18792" s="93" t="s">
        <v>28455</v>
      </c>
      <c r="C18792" s="93" t="s">
        <v>1487</v>
      </c>
      <c r="G18792" s="95">
        <v>250</v>
      </c>
      <c r="H18792" s="93" t="s">
        <v>8976</v>
      </c>
      <c r="I18792" s="93" t="s">
        <v>23894</v>
      </c>
      <c r="J18792" s="93" t="s">
        <v>20933</v>
      </c>
      <c r="K18792" s="93" t="s">
        <v>5585</v>
      </c>
      <c r="L18792" s="14">
        <f>AND(vyberHrace&lt;&gt;"",ISNUMBER(SEARCH(vyberHrace,$B18792)))</f>
      </c>
      <c r="M18792" s="14">
        <f>AND($I18792=MID(kododd,1,2),$J18792=MID(kododd,3,3))</f>
      </c>
    </row>
    <row r="18793">
      <c r="A18793" s="95">
        <v>30670</v>
      </c>
      <c r="B18793" s="93" t="s">
        <v>6428</v>
      </c>
      <c r="C18793" s="93" t="s">
        <v>1474</v>
      </c>
      <c r="G18793" s="95">
        <v>0</v>
      </c>
      <c r="H18793" s="93" t="s">
        <v>8976</v>
      </c>
      <c r="I18793" s="93" t="s">
        <v>23894</v>
      </c>
      <c r="J18793" s="93" t="s">
        <v>20861</v>
      </c>
      <c r="K18793" s="93" t="s">
        <v>6758</v>
      </c>
      <c r="L18793" s="14">
        <f>AND(vyberHrace&lt;&gt;"",ISNUMBER(SEARCH(vyberHrace,$B18793)))</f>
      </c>
      <c r="M18793" s="14">
        <f>AND($I18793=MID(kododd,1,2),$J18793=MID(kododd,3,3))</f>
      </c>
    </row>
    <row r="18794">
      <c r="A18794" s="95">
        <v>46154</v>
      </c>
      <c r="B18794" s="93" t="s">
        <v>21118</v>
      </c>
      <c r="C18794" s="93" t="s">
        <v>1405</v>
      </c>
      <c r="D18794" s="95">
        <v>1108</v>
      </c>
      <c r="F18794" s="95">
        <v>23750367</v>
      </c>
      <c r="G18794" s="95">
        <v>250</v>
      </c>
      <c r="H18794" s="93" t="s">
        <v>8976</v>
      </c>
      <c r="I18794" s="93" t="s">
        <v>23894</v>
      </c>
      <c r="J18794" s="93" t="s">
        <v>20875</v>
      </c>
      <c r="K18794" s="93" t="s">
        <v>6699</v>
      </c>
      <c r="L18794" s="14">
        <f>AND(vyberHrace&lt;&gt;"",ISNUMBER(SEARCH(vyberHrace,$B18794)))</f>
      </c>
      <c r="M18794" s="14">
        <f>AND($I18794=MID(kododd,1,2),$J18794=MID(kododd,3,3))</f>
      </c>
    </row>
    <row r="18795">
      <c r="A18795" s="95">
        <v>53624</v>
      </c>
      <c r="B18795" s="93" t="s">
        <v>17552</v>
      </c>
      <c r="C18795" s="93" t="s">
        <v>1411</v>
      </c>
      <c r="G18795" s="95">
        <v>250</v>
      </c>
      <c r="H18795" s="93" t="s">
        <v>8976</v>
      </c>
      <c r="I18795" s="93" t="s">
        <v>23894</v>
      </c>
      <c r="J18795" s="93" t="s">
        <v>20910</v>
      </c>
      <c r="K18795" s="93" t="s">
        <v>4915</v>
      </c>
      <c r="L18795" s="14">
        <f>AND(vyberHrace&lt;&gt;"",ISNUMBER(SEARCH(vyberHrace,$B18795)))</f>
      </c>
      <c r="M18795" s="14">
        <f>AND($I18795=MID(kododd,1,2),$J18795=MID(kododd,3,3))</f>
      </c>
    </row>
    <row r="18796">
      <c r="A18796" s="95">
        <v>15800</v>
      </c>
      <c r="B18796" s="93" t="s">
        <v>6438</v>
      </c>
      <c r="C18796" s="93" t="s">
        <v>1404</v>
      </c>
      <c r="D18796" s="95">
        <v>1456</v>
      </c>
      <c r="G18796" s="95">
        <v>250</v>
      </c>
      <c r="H18796" s="93" t="s">
        <v>8976</v>
      </c>
      <c r="I18796" s="93" t="s">
        <v>23894</v>
      </c>
      <c r="J18796" s="93" t="s">
        <v>20918</v>
      </c>
      <c r="K18796" s="93" t="s">
        <v>6768</v>
      </c>
      <c r="L18796" s="14">
        <f>AND(vyberHrace&lt;&gt;"",ISNUMBER(SEARCH(vyberHrace,$B18796)))</f>
      </c>
      <c r="M18796" s="14">
        <f>AND($I18796=MID(kododd,1,2),$J18796=MID(kododd,3,3))</f>
      </c>
    </row>
    <row r="18797">
      <c r="A18797" s="95">
        <v>61300</v>
      </c>
      <c r="B18797" s="93" t="s">
        <v>27506</v>
      </c>
      <c r="C18797" s="93" t="s">
        <v>1450</v>
      </c>
      <c r="G18797" s="95">
        <v>250</v>
      </c>
      <c r="H18797" s="93" t="s">
        <v>8976</v>
      </c>
      <c r="I18797" s="93" t="s">
        <v>23894</v>
      </c>
      <c r="J18797" s="93" t="s">
        <v>20884</v>
      </c>
      <c r="K18797" s="93" t="s">
        <v>399</v>
      </c>
      <c r="L18797" s="14">
        <f>AND(vyberHrace&lt;&gt;"",ISNUMBER(SEARCH(vyberHrace,$B18797)))</f>
      </c>
      <c r="M18797" s="14">
        <f>AND($I18797=MID(kododd,1,2),$J18797=MID(kododd,3,3))</f>
      </c>
    </row>
    <row r="18798">
      <c r="A18798" s="95">
        <v>53906</v>
      </c>
      <c r="B18798" s="93" t="s">
        <v>1027</v>
      </c>
      <c r="C18798" s="93" t="s">
        <v>1461</v>
      </c>
      <c r="D18798" s="95">
        <v>1718</v>
      </c>
      <c r="E18798" s="95">
        <v>1753</v>
      </c>
      <c r="F18798" s="95">
        <v>23750235</v>
      </c>
      <c r="G18798" s="95">
        <v>250</v>
      </c>
      <c r="H18798" s="93" t="s">
        <v>8976</v>
      </c>
      <c r="I18798" s="93" t="s">
        <v>23894</v>
      </c>
      <c r="J18798" s="93" t="s">
        <v>20998</v>
      </c>
      <c r="K18798" s="93" t="s">
        <v>3359</v>
      </c>
      <c r="L18798" s="14">
        <f>AND(vyberHrace&lt;&gt;"",ISNUMBER(SEARCH(vyberHrace,$B18798)))</f>
      </c>
      <c r="M18798" s="14">
        <f>AND($I18798=MID(kododd,1,2),$J18798=MID(kododd,3,3))</f>
      </c>
    </row>
    <row r="18799">
      <c r="A18799" s="95">
        <v>9837</v>
      </c>
      <c r="B18799" s="93" t="s">
        <v>14670</v>
      </c>
      <c r="C18799" s="93" t="s">
        <v>1404</v>
      </c>
      <c r="D18799" s="95">
        <v>1795</v>
      </c>
      <c r="E18799" s="95">
        <v>1875</v>
      </c>
      <c r="F18799" s="95">
        <v>327832</v>
      </c>
      <c r="G18799" s="95">
        <v>250</v>
      </c>
      <c r="H18799" s="93" t="s">
        <v>8976</v>
      </c>
      <c r="I18799" s="93" t="s">
        <v>23894</v>
      </c>
      <c r="J18799" s="93" t="s">
        <v>20916</v>
      </c>
      <c r="K18799" s="93" t="s">
        <v>9958</v>
      </c>
      <c r="L18799" s="14">
        <f>AND(vyberHrace&lt;&gt;"",ISNUMBER(SEARCH(vyberHrace,$B18799)))</f>
      </c>
      <c r="M18799" s="14">
        <f>AND($I18799=MID(kododd,1,2),$J18799=MID(kododd,3,3))</f>
      </c>
    </row>
    <row r="18800">
      <c r="A18800" s="95">
        <v>35481</v>
      </c>
      <c r="B18800" s="93" t="s">
        <v>14673</v>
      </c>
      <c r="C18800" s="93" t="s">
        <v>1398</v>
      </c>
      <c r="D18800" s="95">
        <v>1565</v>
      </c>
      <c r="F18800" s="95">
        <v>350478</v>
      </c>
      <c r="G18800" s="95">
        <v>0</v>
      </c>
      <c r="H18800" s="93" t="s">
        <v>8976</v>
      </c>
      <c r="I18800" s="93" t="s">
        <v>23894</v>
      </c>
      <c r="J18800" s="93" t="s">
        <v>20998</v>
      </c>
      <c r="K18800" s="93" t="s">
        <v>3359</v>
      </c>
      <c r="L18800" s="14">
        <f>AND(vyberHrace&lt;&gt;"",ISNUMBER(SEARCH(vyberHrace,$B18800)))</f>
      </c>
      <c r="M18800" s="14">
        <f>AND($I18800=MID(kododd,1,2),$J18800=MID(kododd,3,3))</f>
      </c>
    </row>
    <row r="18801">
      <c r="A18801" s="95">
        <v>61794</v>
      </c>
      <c r="B18801" s="93" t="s">
        <v>27941</v>
      </c>
      <c r="C18801" s="93" t="s">
        <v>1422</v>
      </c>
      <c r="D18801" s="95">
        <v>1422</v>
      </c>
      <c r="F18801" s="95">
        <v>23793368</v>
      </c>
      <c r="G18801" s="95">
        <v>250</v>
      </c>
      <c r="H18801" s="93" t="s">
        <v>8976</v>
      </c>
      <c r="I18801" s="93" t="s">
        <v>23894</v>
      </c>
      <c r="J18801" s="93" t="s">
        <v>20910</v>
      </c>
      <c r="K18801" s="93" t="s">
        <v>4915</v>
      </c>
      <c r="L18801" s="14">
        <f>AND(vyberHrace&lt;&gt;"",ISNUMBER(SEARCH(vyberHrace,$B18801)))</f>
      </c>
      <c r="M18801" s="14">
        <f>AND($I18801=MID(kododd,1,2),$J18801=MID(kododd,3,3))</f>
      </c>
    </row>
    <row r="18802">
      <c r="A18802" s="95">
        <v>50392</v>
      </c>
      <c r="B18802" s="93" t="s">
        <v>3544</v>
      </c>
      <c r="C18802" s="93" t="s">
        <v>1412</v>
      </c>
      <c r="D18802" s="95">
        <v>1473</v>
      </c>
      <c r="E18802" s="95">
        <v>1627</v>
      </c>
      <c r="F18802" s="95">
        <v>23755881</v>
      </c>
      <c r="G18802" s="95">
        <v>250</v>
      </c>
      <c r="H18802" s="93" t="s">
        <v>8976</v>
      </c>
      <c r="I18802" s="93" t="s">
        <v>23894</v>
      </c>
      <c r="J18802" s="93" t="s">
        <v>20899</v>
      </c>
      <c r="K18802" s="93" t="s">
        <v>9087</v>
      </c>
      <c r="L18802" s="14">
        <f>AND(vyberHrace&lt;&gt;"",ISNUMBER(SEARCH(vyberHrace,$B18802)))</f>
      </c>
      <c r="M18802" s="14">
        <f>AND($I18802=MID(kododd,1,2),$J18802=MID(kododd,3,3))</f>
      </c>
    </row>
    <row r="18803">
      <c r="A18803" s="95">
        <v>63629</v>
      </c>
      <c r="B18803" s="93" t="s">
        <v>29890</v>
      </c>
      <c r="C18803" s="93" t="s">
        <v>1424</v>
      </c>
      <c r="G18803" s="95">
        <v>250</v>
      </c>
      <c r="H18803" s="93" t="s">
        <v>8976</v>
      </c>
      <c r="I18803" s="93" t="s">
        <v>23894</v>
      </c>
      <c r="J18803" s="93" t="s">
        <v>20861</v>
      </c>
      <c r="K18803" s="93" t="s">
        <v>6758</v>
      </c>
      <c r="L18803" s="14">
        <f>AND(vyberHrace&lt;&gt;"",ISNUMBER(SEARCH(vyberHrace,$B18803)))</f>
      </c>
      <c r="M18803" s="14">
        <f>AND($I18803=MID(kododd,1,2),$J18803=MID(kododd,3,3))</f>
      </c>
    </row>
    <row r="18804">
      <c r="A18804" s="95">
        <v>46166</v>
      </c>
      <c r="B18804" s="93" t="s">
        <v>12535</v>
      </c>
      <c r="C18804" s="93" t="s">
        <v>3255</v>
      </c>
      <c r="D18804" s="95">
        <v>1206</v>
      </c>
      <c r="G18804" s="95">
        <v>250</v>
      </c>
      <c r="H18804" s="93" t="s">
        <v>8976</v>
      </c>
      <c r="I18804" s="93" t="s">
        <v>23894</v>
      </c>
      <c r="J18804" s="93" t="s">
        <v>20916</v>
      </c>
      <c r="K18804" s="93" t="s">
        <v>9958</v>
      </c>
      <c r="L18804" s="14">
        <f>AND(vyberHrace&lt;&gt;"",ISNUMBER(SEARCH(vyberHrace,$B18804)))</f>
      </c>
      <c r="M18804" s="14">
        <f>AND($I18804=MID(kododd,1,2),$J18804=MID(kododd,3,3))</f>
      </c>
    </row>
    <row r="18805">
      <c r="A18805" s="95">
        <v>39805</v>
      </c>
      <c r="B18805" s="93" t="s">
        <v>14801</v>
      </c>
      <c r="C18805" s="93" t="s">
        <v>1414</v>
      </c>
      <c r="D18805" s="95">
        <v>1693</v>
      </c>
      <c r="F18805" s="95">
        <v>387819</v>
      </c>
      <c r="G18805" s="95">
        <v>500</v>
      </c>
      <c r="H18805" s="93" t="s">
        <v>8976</v>
      </c>
      <c r="I18805" s="93" t="s">
        <v>23894</v>
      </c>
      <c r="J18805" s="93" t="s">
        <v>23412</v>
      </c>
      <c r="K18805" s="93" t="s">
        <v>21368</v>
      </c>
      <c r="L18805" s="14">
        <f>AND(vyberHrace&lt;&gt;"",ISNUMBER(SEARCH(vyberHrace,$B18805)))</f>
      </c>
      <c r="M18805" s="14">
        <f>AND($I18805=MID(kododd,1,2),$J18805=MID(kododd,3,3))</f>
      </c>
    </row>
    <row r="18806">
      <c r="A18806" s="95">
        <v>1072</v>
      </c>
      <c r="B18806" s="93" t="s">
        <v>14802</v>
      </c>
      <c r="C18806" s="93" t="s">
        <v>1449</v>
      </c>
      <c r="D18806" s="95">
        <v>2057</v>
      </c>
      <c r="E18806" s="95">
        <v>2159</v>
      </c>
      <c r="F18806" s="95">
        <v>319309</v>
      </c>
      <c r="G18806" s="95">
        <v>500</v>
      </c>
      <c r="H18806" s="93" t="s">
        <v>8976</v>
      </c>
      <c r="I18806" s="93" t="s">
        <v>23894</v>
      </c>
      <c r="J18806" s="93" t="s">
        <v>23412</v>
      </c>
      <c r="K18806" s="93" t="s">
        <v>21368</v>
      </c>
      <c r="L18806" s="14">
        <f>AND(vyberHrace&lt;&gt;"",ISNUMBER(SEARCH(vyberHrace,$B18806)))</f>
      </c>
      <c r="M18806" s="14">
        <f>AND($I18806=MID(kododd,1,2),$J18806=MID(kododd,3,3))</f>
      </c>
    </row>
    <row r="18807">
      <c r="A18807" s="95">
        <v>10017</v>
      </c>
      <c r="B18807" s="93" t="s">
        <v>14858</v>
      </c>
      <c r="C18807" s="93" t="s">
        <v>1423</v>
      </c>
      <c r="D18807" s="95">
        <v>2062</v>
      </c>
      <c r="E18807" s="95">
        <v>2128</v>
      </c>
      <c r="F18807" s="95">
        <v>315222</v>
      </c>
      <c r="G18807" s="95">
        <v>250</v>
      </c>
      <c r="H18807" s="93" t="s">
        <v>8976</v>
      </c>
      <c r="I18807" s="93" t="s">
        <v>23894</v>
      </c>
      <c r="J18807" s="93" t="s">
        <v>20941</v>
      </c>
      <c r="K18807" s="93" t="s">
        <v>9073</v>
      </c>
      <c r="L18807" s="14">
        <f>AND(vyberHrace&lt;&gt;"",ISNUMBER(SEARCH(vyberHrace,$B18807)))</f>
      </c>
      <c r="M18807" s="14">
        <f>AND($I18807=MID(kododd,1,2),$J18807=MID(kododd,3,3))</f>
      </c>
    </row>
    <row r="18808">
      <c r="A18808" s="95">
        <v>50884</v>
      </c>
      <c r="B18808" s="93" t="s">
        <v>3549</v>
      </c>
      <c r="C18808" s="93" t="s">
        <v>1406</v>
      </c>
      <c r="D18808" s="95">
        <v>1196</v>
      </c>
      <c r="E18808" s="95">
        <v>1468</v>
      </c>
      <c r="F18808" s="95">
        <v>23741775</v>
      </c>
      <c r="G18808" s="95">
        <v>250</v>
      </c>
      <c r="H18808" s="93" t="s">
        <v>8976</v>
      </c>
      <c r="I18808" s="93" t="s">
        <v>23894</v>
      </c>
      <c r="J18808" s="93" t="s">
        <v>20941</v>
      </c>
      <c r="K18808" s="93" t="s">
        <v>9073</v>
      </c>
      <c r="L18808" s="14">
        <f>AND(vyberHrace&lt;&gt;"",ISNUMBER(SEARCH(vyberHrace,$B18808)))</f>
      </c>
      <c r="M18808" s="14">
        <f>AND($I18808=MID(kododd,1,2),$J18808=MID(kododd,3,3))</f>
      </c>
    </row>
    <row r="18809">
      <c r="A18809" s="95">
        <v>39131</v>
      </c>
      <c r="B18809" s="93" t="s">
        <v>13270</v>
      </c>
      <c r="C18809" s="93" t="s">
        <v>1419</v>
      </c>
      <c r="D18809" s="95">
        <v>1601</v>
      </c>
      <c r="E18809" s="95">
        <v>1695</v>
      </c>
      <c r="F18809" s="95">
        <v>381691</v>
      </c>
      <c r="G18809" s="95">
        <v>250</v>
      </c>
      <c r="H18809" s="93" t="s">
        <v>8976</v>
      </c>
      <c r="I18809" s="93" t="s">
        <v>23894</v>
      </c>
      <c r="J18809" s="93" t="s">
        <v>20998</v>
      </c>
      <c r="K18809" s="93" t="s">
        <v>3359</v>
      </c>
      <c r="L18809" s="14">
        <f>AND(vyberHrace&lt;&gt;"",ISNUMBER(SEARCH(vyberHrace,$B18809)))</f>
      </c>
      <c r="M18809" s="14">
        <f>AND($I18809=MID(kododd,1,2),$J18809=MID(kododd,3,3))</f>
      </c>
    </row>
    <row r="18810">
      <c r="A18810" s="95">
        <v>49822</v>
      </c>
      <c r="B18810" s="93" t="s">
        <v>13271</v>
      </c>
      <c r="C18810" s="93" t="s">
        <v>1410</v>
      </c>
      <c r="G18810" s="95">
        <v>0</v>
      </c>
      <c r="H18810" s="93" t="s">
        <v>8976</v>
      </c>
      <c r="I18810" s="93" t="s">
        <v>23894</v>
      </c>
      <c r="J18810" s="93" t="s">
        <v>21034</v>
      </c>
      <c r="K18810" s="93" t="s">
        <v>12277</v>
      </c>
      <c r="L18810" s="14">
        <f>AND(vyberHrace&lt;&gt;"",ISNUMBER(SEARCH(vyberHrace,$B18810)))</f>
      </c>
      <c r="M18810" s="14">
        <f>AND($I18810=MID(kododd,1,2),$J18810=MID(kododd,3,3))</f>
      </c>
    </row>
    <row r="18811">
      <c r="A18811" s="95">
        <v>16504</v>
      </c>
      <c r="B18811" s="93" t="s">
        <v>13273</v>
      </c>
      <c r="C18811" s="93" t="s">
        <v>1454</v>
      </c>
      <c r="D18811" s="95">
        <v>2080</v>
      </c>
      <c r="E18811" s="95">
        <v>2091</v>
      </c>
      <c r="F18811" s="95">
        <v>339296</v>
      </c>
      <c r="G18811" s="95">
        <v>250</v>
      </c>
      <c r="H18811" s="93" t="s">
        <v>8976</v>
      </c>
      <c r="I18811" s="93" t="s">
        <v>23894</v>
      </c>
      <c r="J18811" s="93" t="s">
        <v>20998</v>
      </c>
      <c r="K18811" s="93" t="s">
        <v>3359</v>
      </c>
      <c r="L18811" s="14">
        <f>AND(vyberHrace&lt;&gt;"",ISNUMBER(SEARCH(vyberHrace,$B18811)))</f>
      </c>
      <c r="M18811" s="14">
        <f>AND($I18811=MID(kododd,1,2),$J18811=MID(kododd,3,3))</f>
      </c>
    </row>
    <row r="18812">
      <c r="A18812" s="95">
        <v>198</v>
      </c>
      <c r="B18812" s="93" t="s">
        <v>13275</v>
      </c>
      <c r="C18812" s="93" t="s">
        <v>1471</v>
      </c>
      <c r="D18812" s="95">
        <v>2037</v>
      </c>
      <c r="E18812" s="95">
        <v>2072</v>
      </c>
      <c r="F18812" s="95">
        <v>301027</v>
      </c>
      <c r="G18812" s="95">
        <v>250</v>
      </c>
      <c r="H18812" s="93" t="s">
        <v>8976</v>
      </c>
      <c r="I18812" s="93" t="s">
        <v>23894</v>
      </c>
      <c r="J18812" s="93" t="s">
        <v>20941</v>
      </c>
      <c r="K18812" s="93" t="s">
        <v>9073</v>
      </c>
      <c r="L18812" s="14">
        <f>AND(vyberHrace&lt;&gt;"",ISNUMBER(SEARCH(vyberHrace,$B18812)))</f>
      </c>
      <c r="M18812" s="14">
        <f>AND($I18812=MID(kododd,1,2),$J18812=MID(kododd,3,3))</f>
      </c>
    </row>
    <row r="18813">
      <c r="A18813" s="95">
        <v>57475</v>
      </c>
      <c r="B18813" s="93" t="s">
        <v>22920</v>
      </c>
      <c r="C18813" s="93" t="s">
        <v>1416</v>
      </c>
      <c r="D18813" s="95">
        <v>1171</v>
      </c>
      <c r="G18813" s="95">
        <v>250</v>
      </c>
      <c r="H18813" s="93" t="s">
        <v>8976</v>
      </c>
      <c r="I18813" s="93" t="s">
        <v>23894</v>
      </c>
      <c r="J18813" s="93" t="s">
        <v>21034</v>
      </c>
      <c r="K18813" s="93" t="s">
        <v>12277</v>
      </c>
      <c r="L18813" s="14">
        <f>AND(vyberHrace&lt;&gt;"",ISNUMBER(SEARCH(vyberHrace,$B18813)))</f>
      </c>
      <c r="M18813" s="14">
        <f>AND($I18813=MID(kododd,1,2),$J18813=MID(kododd,3,3))</f>
      </c>
    </row>
    <row r="18814">
      <c r="A18814" s="95">
        <v>1630</v>
      </c>
      <c r="B18814" s="93" t="s">
        <v>13312</v>
      </c>
      <c r="C18814" s="93" t="s">
        <v>1441</v>
      </c>
      <c r="D18814" s="95">
        <v>1885</v>
      </c>
      <c r="E18814" s="95">
        <v>1931</v>
      </c>
      <c r="F18814" s="95">
        <v>324507</v>
      </c>
      <c r="G18814" s="95">
        <v>250</v>
      </c>
      <c r="H18814" s="93" t="s">
        <v>8976</v>
      </c>
      <c r="I18814" s="93" t="s">
        <v>23894</v>
      </c>
      <c r="J18814" s="93" t="s">
        <v>20883</v>
      </c>
      <c r="K18814" s="93" t="s">
        <v>9085</v>
      </c>
      <c r="L18814" s="14">
        <f>AND(vyberHrace&lt;&gt;"",ISNUMBER(SEARCH(vyberHrace,$B18814)))</f>
      </c>
      <c r="M18814" s="14">
        <f>AND($I18814=MID(kododd,1,2),$J18814=MID(kododd,3,3))</f>
      </c>
    </row>
    <row r="18815">
      <c r="A18815" s="95">
        <v>39001</v>
      </c>
      <c r="B18815" s="93" t="s">
        <v>13313</v>
      </c>
      <c r="C18815" s="93" t="s">
        <v>1399</v>
      </c>
      <c r="D18815" s="95">
        <v>1097</v>
      </c>
      <c r="G18815" s="95">
        <v>0</v>
      </c>
      <c r="H18815" s="93" t="s">
        <v>8976</v>
      </c>
      <c r="I18815" s="93" t="s">
        <v>23894</v>
      </c>
      <c r="J18815" s="93" t="s">
        <v>20883</v>
      </c>
      <c r="K18815" s="93" t="s">
        <v>9085</v>
      </c>
      <c r="L18815" s="14">
        <f>AND(vyberHrace&lt;&gt;"",ISNUMBER(SEARCH(vyberHrace,$B18815)))</f>
      </c>
      <c r="M18815" s="14">
        <f>AND($I18815=MID(kododd,1,2),$J18815=MID(kododd,3,3))</f>
      </c>
    </row>
    <row r="18816">
      <c r="A18816" s="95">
        <v>1175</v>
      </c>
      <c r="B18816" s="93" t="s">
        <v>13314</v>
      </c>
      <c r="C18816" s="93" t="s">
        <v>1440</v>
      </c>
      <c r="D18816" s="95">
        <v>1902</v>
      </c>
      <c r="E18816" s="95">
        <v>1935</v>
      </c>
      <c r="F18816" s="95">
        <v>324515</v>
      </c>
      <c r="G18816" s="95">
        <v>250</v>
      </c>
      <c r="H18816" s="93" t="s">
        <v>8976</v>
      </c>
      <c r="I18816" s="93" t="s">
        <v>23894</v>
      </c>
      <c r="J18816" s="93" t="s">
        <v>20883</v>
      </c>
      <c r="K18816" s="93" t="s">
        <v>9085</v>
      </c>
      <c r="L18816" s="14">
        <f>AND(vyberHrace&lt;&gt;"",ISNUMBER(SEARCH(vyberHrace,$B18816)))</f>
      </c>
      <c r="M18816" s="14">
        <f>AND($I18816=MID(kododd,1,2),$J18816=MID(kododd,3,3))</f>
      </c>
    </row>
    <row r="18817">
      <c r="A18817" s="95">
        <v>62358</v>
      </c>
      <c r="B18817" s="93" t="s">
        <v>28530</v>
      </c>
      <c r="C18817" s="93" t="s">
        <v>1406</v>
      </c>
      <c r="G18817" s="95">
        <v>0</v>
      </c>
      <c r="H18817" s="93" t="s">
        <v>8976</v>
      </c>
      <c r="I18817" s="93" t="s">
        <v>23894</v>
      </c>
      <c r="J18817" s="93" t="s">
        <v>20883</v>
      </c>
      <c r="K18817" s="93" t="s">
        <v>9085</v>
      </c>
      <c r="L18817" s="14">
        <f>AND(vyberHrace&lt;&gt;"",ISNUMBER(SEARCH(vyberHrace,$B18817)))</f>
      </c>
      <c r="M18817" s="14">
        <f>AND($I18817=MID(kododd,1,2),$J18817=MID(kododd,3,3))</f>
      </c>
    </row>
    <row r="18818">
      <c r="A18818" s="95">
        <v>13932</v>
      </c>
      <c r="B18818" s="93" t="s">
        <v>13332</v>
      </c>
      <c r="C18818" s="93" t="s">
        <v>1464</v>
      </c>
      <c r="D18818" s="95">
        <v>1796</v>
      </c>
      <c r="E18818" s="95">
        <v>1851</v>
      </c>
      <c r="F18818" s="95">
        <v>303542</v>
      </c>
      <c r="G18818" s="95">
        <v>250</v>
      </c>
      <c r="H18818" s="93" t="s">
        <v>8976</v>
      </c>
      <c r="I18818" s="93" t="s">
        <v>23894</v>
      </c>
      <c r="J18818" s="93" t="s">
        <v>20872</v>
      </c>
      <c r="K18818" s="93" t="s">
        <v>29454</v>
      </c>
      <c r="L18818" s="14">
        <f>AND(vyberHrace&lt;&gt;"",ISNUMBER(SEARCH(vyberHrace,$B18818)))</f>
      </c>
      <c r="M18818" s="14">
        <f>AND($I18818=MID(kododd,1,2),$J18818=MID(kododd,3,3))</f>
      </c>
    </row>
    <row r="18819">
      <c r="A18819" s="95">
        <v>52504</v>
      </c>
      <c r="B18819" s="93" t="s">
        <v>3926</v>
      </c>
      <c r="C18819" s="93" t="s">
        <v>3255</v>
      </c>
      <c r="G18819" s="95">
        <v>0</v>
      </c>
      <c r="H18819" s="93" t="s">
        <v>8976</v>
      </c>
      <c r="I18819" s="93" t="s">
        <v>23894</v>
      </c>
      <c r="J18819" s="93" t="s">
        <v>20912</v>
      </c>
      <c r="K18819" s="93" t="s">
        <v>9930</v>
      </c>
      <c r="L18819" s="14">
        <f>AND(vyberHrace&lt;&gt;"",ISNUMBER(SEARCH(vyberHrace,$B18819)))</f>
      </c>
      <c r="M18819" s="14">
        <f>AND($I18819=MID(kododd,1,2),$J18819=MID(kododd,3,3))</f>
      </c>
    </row>
    <row r="18820">
      <c r="A18820" s="95">
        <v>47283</v>
      </c>
      <c r="B18820" s="93" t="s">
        <v>13337</v>
      </c>
      <c r="C18820" s="93" t="s">
        <v>1410</v>
      </c>
      <c r="G18820" s="95">
        <v>0</v>
      </c>
      <c r="H18820" s="93" t="s">
        <v>8976</v>
      </c>
      <c r="I18820" s="93" t="s">
        <v>23894</v>
      </c>
      <c r="J18820" s="93" t="s">
        <v>20941</v>
      </c>
      <c r="K18820" s="93" t="s">
        <v>9073</v>
      </c>
      <c r="L18820" s="14">
        <f>AND(vyberHrace&lt;&gt;"",ISNUMBER(SEARCH(vyberHrace,$B18820)))</f>
      </c>
      <c r="M18820" s="14">
        <f>AND($I18820=MID(kododd,1,2),$J18820=MID(kododd,3,3))</f>
      </c>
    </row>
    <row r="18821">
      <c r="A18821" s="95">
        <v>44876</v>
      </c>
      <c r="B18821" s="93" t="s">
        <v>13340</v>
      </c>
      <c r="C18821" s="93" t="s">
        <v>1399</v>
      </c>
      <c r="D18821" s="95">
        <v>1513</v>
      </c>
      <c r="F18821" s="95">
        <v>23727543</v>
      </c>
      <c r="G18821" s="95">
        <v>250</v>
      </c>
      <c r="H18821" s="93" t="s">
        <v>8976</v>
      </c>
      <c r="I18821" s="93" t="s">
        <v>23894</v>
      </c>
      <c r="J18821" s="93" t="s">
        <v>21010</v>
      </c>
      <c r="K18821" s="93" t="s">
        <v>5183</v>
      </c>
      <c r="L18821" s="14">
        <f>AND(vyberHrace&lt;&gt;"",ISNUMBER(SEARCH(vyberHrace,$B18821)))</f>
      </c>
      <c r="M18821" s="14">
        <f>AND($I18821=MID(kododd,1,2),$J18821=MID(kododd,3,3))</f>
      </c>
    </row>
    <row r="18822">
      <c r="A18822" s="95">
        <v>35681</v>
      </c>
      <c r="B18822" s="93" t="s">
        <v>13341</v>
      </c>
      <c r="C18822" s="93" t="s">
        <v>1409</v>
      </c>
      <c r="D18822" s="95">
        <v>1098</v>
      </c>
      <c r="G18822" s="95">
        <v>0</v>
      </c>
      <c r="H18822" s="93" t="s">
        <v>8976</v>
      </c>
      <c r="I18822" s="93" t="s">
        <v>23894</v>
      </c>
      <c r="J18822" s="93" t="s">
        <v>20940</v>
      </c>
      <c r="K18822" s="93" t="s">
        <v>6882</v>
      </c>
      <c r="L18822" s="14">
        <f>AND(vyberHrace&lt;&gt;"",ISNUMBER(SEARCH(vyberHrace,$B18822)))</f>
      </c>
      <c r="M18822" s="14">
        <f>AND($I18822=MID(kododd,1,2),$J18822=MID(kododd,3,3))</f>
      </c>
    </row>
    <row r="18823">
      <c r="A18823" s="95">
        <v>54409</v>
      </c>
      <c r="B18823" s="93" t="s">
        <v>995</v>
      </c>
      <c r="C18823" s="93" t="s">
        <v>1422</v>
      </c>
      <c r="G18823" s="95">
        <v>250</v>
      </c>
      <c r="H18823" s="93" t="s">
        <v>8976</v>
      </c>
      <c r="I18823" s="93" t="s">
        <v>23894</v>
      </c>
      <c r="J18823" s="93" t="s">
        <v>20899</v>
      </c>
      <c r="K18823" s="93" t="s">
        <v>9087</v>
      </c>
      <c r="L18823" s="14">
        <f>AND(vyberHrace&lt;&gt;"",ISNUMBER(SEARCH(vyberHrace,$B18823)))</f>
      </c>
      <c r="M18823" s="14">
        <f>AND($I18823=MID(kododd,1,2),$J18823=MID(kododd,3,3))</f>
      </c>
    </row>
    <row r="18824">
      <c r="A18824" s="95">
        <v>45845</v>
      </c>
      <c r="B18824" s="93" t="s">
        <v>13361</v>
      </c>
      <c r="C18824" s="93" t="s">
        <v>1416</v>
      </c>
      <c r="D18824" s="95">
        <v>1232</v>
      </c>
      <c r="F18824" s="95">
        <v>23755903</v>
      </c>
      <c r="G18824" s="95">
        <v>250</v>
      </c>
      <c r="H18824" s="93" t="s">
        <v>8976</v>
      </c>
      <c r="I18824" s="93" t="s">
        <v>23894</v>
      </c>
      <c r="J18824" s="93" t="s">
        <v>20899</v>
      </c>
      <c r="K18824" s="93" t="s">
        <v>9087</v>
      </c>
      <c r="L18824" s="14">
        <f>AND(vyberHrace&lt;&gt;"",ISNUMBER(SEARCH(vyberHrace,$B18824)))</f>
      </c>
      <c r="M18824" s="14">
        <f>AND($I18824=MID(kododd,1,2),$J18824=MID(kododd,3,3))</f>
      </c>
    </row>
    <row r="18825">
      <c r="A18825" s="95">
        <v>52263</v>
      </c>
      <c r="B18825" s="93" t="s">
        <v>3937</v>
      </c>
      <c r="C18825" s="93" t="s">
        <v>3255</v>
      </c>
      <c r="G18825" s="95">
        <v>0</v>
      </c>
      <c r="H18825" s="93" t="s">
        <v>8976</v>
      </c>
      <c r="I18825" s="93" t="s">
        <v>23894</v>
      </c>
      <c r="J18825" s="93" t="s">
        <v>20909</v>
      </c>
      <c r="K18825" s="93" t="s">
        <v>6757</v>
      </c>
      <c r="L18825" s="14">
        <f>AND(vyberHrace&lt;&gt;"",ISNUMBER(SEARCH(vyberHrace,$B18825)))</f>
      </c>
      <c r="M18825" s="14">
        <f>AND($I18825=MID(kododd,1,2),$J18825=MID(kododd,3,3))</f>
      </c>
    </row>
    <row r="18826">
      <c r="A18826" s="95">
        <v>4289</v>
      </c>
      <c r="B18826" s="93" t="s">
        <v>13364</v>
      </c>
      <c r="C18826" s="93" t="s">
        <v>1462</v>
      </c>
      <c r="D18826" s="95">
        <v>1722</v>
      </c>
      <c r="G18826" s="95">
        <v>250</v>
      </c>
      <c r="H18826" s="93" t="s">
        <v>8976</v>
      </c>
      <c r="I18826" s="93" t="s">
        <v>23894</v>
      </c>
      <c r="J18826" s="93" t="s">
        <v>21029</v>
      </c>
      <c r="K18826" s="93" t="s">
        <v>4050</v>
      </c>
      <c r="L18826" s="14">
        <f>AND(vyberHrace&lt;&gt;"",ISNUMBER(SEARCH(vyberHrace,$B18826)))</f>
      </c>
      <c r="M18826" s="14">
        <f>AND($I18826=MID(kododd,1,2),$J18826=MID(kododd,3,3))</f>
      </c>
    </row>
    <row r="18827">
      <c r="A18827" s="95">
        <v>8950</v>
      </c>
      <c r="B18827" s="93" t="s">
        <v>13365</v>
      </c>
      <c r="C18827" s="93" t="s">
        <v>1481</v>
      </c>
      <c r="D18827" s="95">
        <v>1305</v>
      </c>
      <c r="G18827" s="95">
        <v>250</v>
      </c>
      <c r="H18827" s="93" t="s">
        <v>8976</v>
      </c>
      <c r="I18827" s="93" t="s">
        <v>23894</v>
      </c>
      <c r="J18827" s="93" t="s">
        <v>21029</v>
      </c>
      <c r="K18827" s="93" t="s">
        <v>4050</v>
      </c>
      <c r="L18827" s="14">
        <f>AND(vyberHrace&lt;&gt;"",ISNUMBER(SEARCH(vyberHrace,$B18827)))</f>
      </c>
      <c r="M18827" s="14">
        <f>AND($I18827=MID(kododd,1,2),$J18827=MID(kododd,3,3))</f>
      </c>
    </row>
    <row r="18828">
      <c r="A18828" s="95">
        <v>28509</v>
      </c>
      <c r="B18828" s="93" t="s">
        <v>13486</v>
      </c>
      <c r="C18828" s="93" t="s">
        <v>1403</v>
      </c>
      <c r="D18828" s="95">
        <v>1609</v>
      </c>
      <c r="G18828" s="95">
        <v>250</v>
      </c>
      <c r="H18828" s="93" t="s">
        <v>8976</v>
      </c>
      <c r="I18828" s="93" t="s">
        <v>23894</v>
      </c>
      <c r="J18828" s="93" t="s">
        <v>21016</v>
      </c>
      <c r="K18828" s="93" t="s">
        <v>10066</v>
      </c>
      <c r="L18828" s="14">
        <f>AND(vyberHrace&lt;&gt;"",ISNUMBER(SEARCH(vyberHrace,$B18828)))</f>
      </c>
      <c r="M18828" s="14">
        <f>AND($I18828=MID(kododd,1,2),$J18828=MID(kododd,3,3))</f>
      </c>
    </row>
    <row r="18829">
      <c r="A18829" s="95">
        <v>37525</v>
      </c>
      <c r="B18829" s="93" t="s">
        <v>13512</v>
      </c>
      <c r="C18829" s="93" t="s">
        <v>1448</v>
      </c>
      <c r="D18829" s="95">
        <v>1588</v>
      </c>
      <c r="E18829" s="95">
        <v>1668</v>
      </c>
      <c r="F18829" s="95">
        <v>359882</v>
      </c>
      <c r="G18829" s="95">
        <v>250</v>
      </c>
      <c r="H18829" s="93" t="s">
        <v>8976</v>
      </c>
      <c r="I18829" s="93" t="s">
        <v>23894</v>
      </c>
      <c r="J18829" s="93" t="s">
        <v>20872</v>
      </c>
      <c r="K18829" s="93" t="s">
        <v>29454</v>
      </c>
      <c r="L18829" s="14">
        <f>AND(vyberHrace&lt;&gt;"",ISNUMBER(SEARCH(vyberHrace,$B18829)))</f>
      </c>
      <c r="M18829" s="14">
        <f>AND($I18829=MID(kododd,1,2),$J18829=MID(kododd,3,3))</f>
      </c>
    </row>
    <row r="18830">
      <c r="A18830" s="95">
        <v>46503</v>
      </c>
      <c r="B18830" s="93" t="s">
        <v>11151</v>
      </c>
      <c r="C18830" s="93" t="s">
        <v>1436</v>
      </c>
      <c r="G18830" s="95">
        <v>0</v>
      </c>
      <c r="H18830" s="93" t="s">
        <v>8976</v>
      </c>
      <c r="I18830" s="93" t="s">
        <v>23894</v>
      </c>
      <c r="J18830" s="93" t="s">
        <v>21034</v>
      </c>
      <c r="K18830" s="93" t="s">
        <v>12277</v>
      </c>
      <c r="L18830" s="14">
        <f>AND(vyberHrace&lt;&gt;"",ISNUMBER(SEARCH(vyberHrace,$B18830)))</f>
      </c>
      <c r="M18830" s="14">
        <f>AND($I18830=MID(kododd,1,2),$J18830=MID(kododd,3,3))</f>
      </c>
    </row>
    <row r="18831">
      <c r="A18831" s="95">
        <v>62396</v>
      </c>
      <c r="B18831" s="93" t="s">
        <v>28565</v>
      </c>
      <c r="C18831" s="93" t="s">
        <v>1486</v>
      </c>
      <c r="G18831" s="95">
        <v>250</v>
      </c>
      <c r="H18831" s="93" t="s">
        <v>8976</v>
      </c>
      <c r="I18831" s="93" t="s">
        <v>23894</v>
      </c>
      <c r="J18831" s="93" t="s">
        <v>20909</v>
      </c>
      <c r="K18831" s="93" t="s">
        <v>6757</v>
      </c>
      <c r="L18831" s="14">
        <f>AND(vyberHrace&lt;&gt;"",ISNUMBER(SEARCH(vyberHrace,$B18831)))</f>
      </c>
      <c r="M18831" s="14">
        <f>AND($I18831=MID(kododd,1,2),$J18831=MID(kododd,3,3))</f>
      </c>
    </row>
    <row r="18832">
      <c r="A18832" s="95">
        <v>4432</v>
      </c>
      <c r="B18832" s="93" t="s">
        <v>11785</v>
      </c>
      <c r="C18832" s="93" t="s">
        <v>1469</v>
      </c>
      <c r="D18832" s="95">
        <v>1463</v>
      </c>
      <c r="E18832" s="95">
        <v>1592</v>
      </c>
      <c r="F18832" s="95">
        <v>349224</v>
      </c>
      <c r="G18832" s="95">
        <v>250</v>
      </c>
      <c r="H18832" s="93" t="s">
        <v>8976</v>
      </c>
      <c r="I18832" s="93" t="s">
        <v>23894</v>
      </c>
      <c r="J18832" s="93" t="s">
        <v>20866</v>
      </c>
      <c r="K18832" s="93" t="s">
        <v>6041</v>
      </c>
      <c r="L18832" s="14">
        <f>AND(vyberHrace&lt;&gt;"",ISNUMBER(SEARCH(vyberHrace,$B18832)))</f>
      </c>
      <c r="M18832" s="14">
        <f>AND($I18832=MID(kododd,1,2),$J18832=MID(kododd,3,3))</f>
      </c>
    </row>
    <row r="18833">
      <c r="A18833" s="95">
        <v>35649</v>
      </c>
      <c r="B18833" s="93" t="s">
        <v>1896</v>
      </c>
      <c r="C18833" s="93" t="s">
        <v>1409</v>
      </c>
      <c r="D18833" s="95">
        <v>1630</v>
      </c>
      <c r="E18833" s="95">
        <v>1692</v>
      </c>
      <c r="F18833" s="95">
        <v>23705450</v>
      </c>
      <c r="G18833" s="95">
        <v>0</v>
      </c>
      <c r="H18833" s="93" t="s">
        <v>8976</v>
      </c>
      <c r="I18833" s="93" t="s">
        <v>23894</v>
      </c>
      <c r="J18833" s="93" t="s">
        <v>20916</v>
      </c>
      <c r="K18833" s="93" t="s">
        <v>9958</v>
      </c>
      <c r="L18833" s="14">
        <f>AND(vyberHrace&lt;&gt;"",ISNUMBER(SEARCH(vyberHrace,$B18833)))</f>
      </c>
      <c r="M18833" s="14">
        <f>AND($I18833=MID(kododd,1,2),$J18833=MID(kododd,3,3))</f>
      </c>
    </row>
    <row r="18834">
      <c r="A18834" s="95">
        <v>13200</v>
      </c>
      <c r="B18834" s="93" t="s">
        <v>74</v>
      </c>
      <c r="C18834" s="93" t="s">
        <v>1404</v>
      </c>
      <c r="D18834" s="95">
        <v>1536</v>
      </c>
      <c r="E18834" s="95">
        <v>1644</v>
      </c>
      <c r="F18834" s="95">
        <v>359092</v>
      </c>
      <c r="G18834" s="95">
        <v>250</v>
      </c>
      <c r="H18834" s="93" t="s">
        <v>8976</v>
      </c>
      <c r="I18834" s="93" t="s">
        <v>23894</v>
      </c>
      <c r="J18834" s="93" t="s">
        <v>20884</v>
      </c>
      <c r="K18834" s="93" t="s">
        <v>399</v>
      </c>
      <c r="L18834" s="14">
        <f>AND(vyberHrace&lt;&gt;"",ISNUMBER(SEARCH(vyberHrace,$B18834)))</f>
      </c>
      <c r="M18834" s="14">
        <f>AND($I18834=MID(kododd,1,2),$J18834=MID(kododd,3,3))</f>
      </c>
    </row>
    <row r="18835">
      <c r="A18835" s="95">
        <v>58862</v>
      </c>
      <c r="B18835" s="93" t="s">
        <v>25334</v>
      </c>
      <c r="C18835" s="93" t="s">
        <v>1424</v>
      </c>
      <c r="G18835" s="95">
        <v>250</v>
      </c>
      <c r="H18835" s="93" t="s">
        <v>8976</v>
      </c>
      <c r="I18835" s="93" t="s">
        <v>23894</v>
      </c>
      <c r="J18835" s="93" t="s">
        <v>20844</v>
      </c>
      <c r="K18835" s="93" t="s">
        <v>8029</v>
      </c>
      <c r="L18835" s="14">
        <f>AND(vyberHrace&lt;&gt;"",ISNUMBER(SEARCH(vyberHrace,$B18835)))</f>
      </c>
      <c r="M18835" s="14">
        <f>AND($I18835=MID(kododd,1,2),$J18835=MID(kododd,3,3))</f>
      </c>
    </row>
    <row r="18836">
      <c r="A18836" s="95">
        <v>58471</v>
      </c>
      <c r="B18836" s="93" t="s">
        <v>24972</v>
      </c>
      <c r="C18836" s="93" t="s">
        <v>1406</v>
      </c>
      <c r="G18836" s="95">
        <v>250</v>
      </c>
      <c r="H18836" s="93" t="s">
        <v>8976</v>
      </c>
      <c r="I18836" s="93" t="s">
        <v>23894</v>
      </c>
      <c r="J18836" s="93" t="s">
        <v>20940</v>
      </c>
      <c r="K18836" s="93" t="s">
        <v>6882</v>
      </c>
      <c r="L18836" s="14">
        <f>AND(vyberHrace&lt;&gt;"",ISNUMBER(SEARCH(vyberHrace,$B18836)))</f>
      </c>
      <c r="M18836" s="14">
        <f>AND($I18836=MID(kododd,1,2),$J18836=MID(kododd,3,3))</f>
      </c>
    </row>
    <row r="18837">
      <c r="A18837" s="95">
        <v>47768</v>
      </c>
      <c r="B18837" s="93" t="s">
        <v>13548</v>
      </c>
      <c r="C18837" s="93" t="s">
        <v>1416</v>
      </c>
      <c r="F18837" s="95">
        <v>23754265</v>
      </c>
      <c r="G18837" s="95">
        <v>250</v>
      </c>
      <c r="H18837" s="93" t="s">
        <v>8976</v>
      </c>
      <c r="I18837" s="93" t="s">
        <v>23894</v>
      </c>
      <c r="J18837" s="93" t="s">
        <v>20861</v>
      </c>
      <c r="K18837" s="93" t="s">
        <v>6758</v>
      </c>
      <c r="L18837" s="14">
        <f>AND(vyberHrace&lt;&gt;"",ISNUMBER(SEARCH(vyberHrace,$B18837)))</f>
      </c>
      <c r="M18837" s="14">
        <f>AND($I18837=MID(kododd,1,2),$J18837=MID(kododd,3,3))</f>
      </c>
    </row>
    <row r="18838">
      <c r="A18838" s="95">
        <v>59017</v>
      </c>
      <c r="B18838" s="93" t="s">
        <v>25469</v>
      </c>
      <c r="C18838" s="93" t="s">
        <v>1417</v>
      </c>
      <c r="D18838" s="95">
        <v>1421</v>
      </c>
      <c r="F18838" s="95">
        <v>23799803</v>
      </c>
      <c r="G18838" s="95">
        <v>250</v>
      </c>
      <c r="H18838" s="93" t="s">
        <v>8976</v>
      </c>
      <c r="I18838" s="93" t="s">
        <v>23894</v>
      </c>
      <c r="J18838" s="93" t="s">
        <v>20989</v>
      </c>
      <c r="K18838" s="93" t="s">
        <v>11228</v>
      </c>
      <c r="L18838" s="14">
        <f>AND(vyberHrace&lt;&gt;"",ISNUMBER(SEARCH(vyberHrace,$B18838)))</f>
      </c>
      <c r="M18838" s="14">
        <f>AND($I18838=MID(kododd,1,2),$J18838=MID(kododd,3,3))</f>
      </c>
    </row>
    <row r="18839">
      <c r="A18839" s="95">
        <v>2090</v>
      </c>
      <c r="B18839" s="93" t="s">
        <v>11304</v>
      </c>
      <c r="C18839" s="93" t="s">
        <v>1451</v>
      </c>
      <c r="D18839" s="95">
        <v>1856</v>
      </c>
      <c r="E18839" s="95">
        <v>1911</v>
      </c>
      <c r="F18839" s="95">
        <v>322113</v>
      </c>
      <c r="G18839" s="95">
        <v>250</v>
      </c>
      <c r="H18839" s="93" t="s">
        <v>8976</v>
      </c>
      <c r="I18839" s="93" t="s">
        <v>23894</v>
      </c>
      <c r="J18839" s="93" t="s">
        <v>20941</v>
      </c>
      <c r="K18839" s="93" t="s">
        <v>9073</v>
      </c>
      <c r="L18839" s="14">
        <f>AND(vyberHrace&lt;&gt;"",ISNUMBER(SEARCH(vyberHrace,$B18839)))</f>
      </c>
      <c r="M18839" s="14">
        <f>AND($I18839=MID(kododd,1,2),$J18839=MID(kododd,3,3))</f>
      </c>
    </row>
    <row r="18840">
      <c r="A18840" s="95">
        <v>36445</v>
      </c>
      <c r="B18840" s="93" t="s">
        <v>11306</v>
      </c>
      <c r="C18840" s="93" t="s">
        <v>1414</v>
      </c>
      <c r="G18840" s="95">
        <v>0</v>
      </c>
      <c r="H18840" s="93" t="s">
        <v>8976</v>
      </c>
      <c r="I18840" s="93" t="s">
        <v>23894</v>
      </c>
      <c r="J18840" s="93" t="s">
        <v>20941</v>
      </c>
      <c r="K18840" s="93" t="s">
        <v>9073</v>
      </c>
      <c r="L18840" s="14">
        <f>AND(vyberHrace&lt;&gt;"",ISNUMBER(SEARCH(vyberHrace,$B18840)))</f>
      </c>
      <c r="M18840" s="14">
        <f>AND($I18840=MID(kododd,1,2),$J18840=MID(kododd,3,3))</f>
      </c>
    </row>
    <row r="18841">
      <c r="A18841" s="95">
        <v>52792</v>
      </c>
      <c r="B18841" s="93" t="s">
        <v>3908</v>
      </c>
      <c r="C18841" s="93" t="s">
        <v>1411</v>
      </c>
      <c r="D18841" s="95">
        <v>1420</v>
      </c>
      <c r="E18841" s="95">
        <v>1582</v>
      </c>
      <c r="F18841" s="95">
        <v>23747501</v>
      </c>
      <c r="G18841" s="95">
        <v>250</v>
      </c>
      <c r="H18841" s="93" t="s">
        <v>8976</v>
      </c>
      <c r="I18841" s="93" t="s">
        <v>23894</v>
      </c>
      <c r="J18841" s="93" t="s">
        <v>20940</v>
      </c>
      <c r="K18841" s="93" t="s">
        <v>6882</v>
      </c>
      <c r="L18841" s="14">
        <f>AND(vyberHrace&lt;&gt;"",ISNUMBER(SEARCH(vyberHrace,$B18841)))</f>
      </c>
      <c r="M18841" s="14">
        <f>AND($I18841=MID(kododd,1,2),$J18841=MID(kododd,3,3))</f>
      </c>
    </row>
    <row r="18842">
      <c r="A18842" s="95">
        <v>22471</v>
      </c>
      <c r="B18842" s="93" t="s">
        <v>11307</v>
      </c>
      <c r="C18842" s="93" t="s">
        <v>1432</v>
      </c>
      <c r="D18842" s="95">
        <v>1523</v>
      </c>
      <c r="E18842" s="95">
        <v>1711</v>
      </c>
      <c r="F18842" s="95">
        <v>385816</v>
      </c>
      <c r="G18842" s="95">
        <v>250</v>
      </c>
      <c r="H18842" s="93" t="s">
        <v>8976</v>
      </c>
      <c r="I18842" s="93" t="s">
        <v>23894</v>
      </c>
      <c r="J18842" s="93" t="s">
        <v>20940</v>
      </c>
      <c r="K18842" s="93" t="s">
        <v>6882</v>
      </c>
      <c r="L18842" s="14">
        <f>AND(vyberHrace&lt;&gt;"",ISNUMBER(SEARCH(vyberHrace,$B18842)))</f>
      </c>
      <c r="M18842" s="14">
        <f>AND($I18842=MID(kododd,1,2),$J18842=MID(kododd,3,3))</f>
      </c>
    </row>
    <row r="18843">
      <c r="A18843" s="95">
        <v>52793</v>
      </c>
      <c r="B18843" s="93" t="s">
        <v>11307</v>
      </c>
      <c r="C18843" s="93" t="s">
        <v>1412</v>
      </c>
      <c r="G18843" s="95">
        <v>250</v>
      </c>
      <c r="H18843" s="93" t="s">
        <v>8976</v>
      </c>
      <c r="I18843" s="93" t="s">
        <v>23894</v>
      </c>
      <c r="J18843" s="93" t="s">
        <v>20940</v>
      </c>
      <c r="K18843" s="93" t="s">
        <v>6882</v>
      </c>
      <c r="L18843" s="14">
        <f>AND(vyberHrace&lt;&gt;"",ISNUMBER(SEARCH(vyberHrace,$B18843)))</f>
      </c>
      <c r="M18843" s="14">
        <f>AND($I18843=MID(kododd,1,2),$J18843=MID(kododd,3,3))</f>
      </c>
    </row>
    <row r="18844">
      <c r="A18844" s="95">
        <v>1851</v>
      </c>
      <c r="B18844" s="93" t="s">
        <v>11334</v>
      </c>
      <c r="C18844" s="93" t="s">
        <v>1430</v>
      </c>
      <c r="D18844" s="95">
        <v>2004</v>
      </c>
      <c r="E18844" s="95">
        <v>2026</v>
      </c>
      <c r="F18844" s="95">
        <v>303577</v>
      </c>
      <c r="G18844" s="95">
        <v>250</v>
      </c>
      <c r="H18844" s="93" t="s">
        <v>8976</v>
      </c>
      <c r="I18844" s="93" t="s">
        <v>23894</v>
      </c>
      <c r="J18844" s="93" t="s">
        <v>20909</v>
      </c>
      <c r="K18844" s="93" t="s">
        <v>6757</v>
      </c>
      <c r="L18844" s="14">
        <f>AND(vyberHrace&lt;&gt;"",ISNUMBER(SEARCH(vyberHrace,$B18844)))</f>
      </c>
      <c r="M18844" s="14">
        <f>AND($I18844=MID(kododd,1,2),$J18844=MID(kododd,3,3))</f>
      </c>
    </row>
    <row r="18845">
      <c r="A18845" s="95">
        <v>43027</v>
      </c>
      <c r="B18845" s="93" t="s">
        <v>11337</v>
      </c>
      <c r="C18845" s="93" t="s">
        <v>1419</v>
      </c>
      <c r="D18845" s="95">
        <v>1383</v>
      </c>
      <c r="E18845" s="95">
        <v>1598</v>
      </c>
      <c r="F18845" s="95">
        <v>23712694</v>
      </c>
      <c r="G18845" s="95">
        <v>0</v>
      </c>
      <c r="H18845" s="93" t="s">
        <v>8976</v>
      </c>
      <c r="I18845" s="93" t="s">
        <v>23894</v>
      </c>
      <c r="J18845" s="93" t="s">
        <v>20909</v>
      </c>
      <c r="K18845" s="93" t="s">
        <v>6757</v>
      </c>
      <c r="L18845" s="14">
        <f>AND(vyberHrace&lt;&gt;"",ISNUMBER(SEARCH(vyberHrace,$B18845)))</f>
      </c>
      <c r="M18845" s="14">
        <f>AND($I18845=MID(kododd,1,2),$J18845=MID(kododd,3,3))</f>
      </c>
    </row>
    <row r="18846">
      <c r="A18846" s="95">
        <v>25116</v>
      </c>
      <c r="B18846" s="93" t="s">
        <v>11339</v>
      </c>
      <c r="C18846" s="93" t="s">
        <v>1449</v>
      </c>
      <c r="D18846" s="95">
        <v>1578</v>
      </c>
      <c r="G18846" s="95">
        <v>250</v>
      </c>
      <c r="H18846" s="93" t="s">
        <v>8976</v>
      </c>
      <c r="I18846" s="93" t="s">
        <v>23894</v>
      </c>
      <c r="J18846" s="93" t="s">
        <v>20918</v>
      </c>
      <c r="K18846" s="93" t="s">
        <v>6768</v>
      </c>
      <c r="L18846" s="14">
        <f>AND(vyberHrace&lt;&gt;"",ISNUMBER(SEARCH(vyberHrace,$B18846)))</f>
      </c>
      <c r="M18846" s="14">
        <f>AND($I18846=MID(kododd,1,2),$J18846=MID(kododd,3,3))</f>
      </c>
    </row>
    <row r="18847">
      <c r="A18847" s="95">
        <v>55202</v>
      </c>
      <c r="B18847" s="93" t="s">
        <v>1022</v>
      </c>
      <c r="C18847" s="93" t="s">
        <v>1416</v>
      </c>
      <c r="G18847" s="95">
        <v>0</v>
      </c>
      <c r="H18847" s="93" t="s">
        <v>8976</v>
      </c>
      <c r="I18847" s="93" t="s">
        <v>23894</v>
      </c>
      <c r="J18847" s="93" t="s">
        <v>21027</v>
      </c>
      <c r="K18847" s="93" t="s">
        <v>1948</v>
      </c>
      <c r="L18847" s="14">
        <f>AND(vyberHrace&lt;&gt;"",ISNUMBER(SEARCH(vyberHrace,$B18847)))</f>
      </c>
      <c r="M18847" s="14">
        <f>AND($I18847=MID(kododd,1,2),$J18847=MID(kododd,3,3))</f>
      </c>
    </row>
    <row r="18848">
      <c r="A18848" s="95">
        <v>51608</v>
      </c>
      <c r="B18848" s="93" t="s">
        <v>3902</v>
      </c>
      <c r="C18848" s="93" t="s">
        <v>1410</v>
      </c>
      <c r="G18848" s="95">
        <v>0</v>
      </c>
      <c r="H18848" s="93" t="s">
        <v>8976</v>
      </c>
      <c r="I18848" s="93" t="s">
        <v>23894</v>
      </c>
      <c r="J18848" s="93" t="s">
        <v>20941</v>
      </c>
      <c r="K18848" s="93" t="s">
        <v>9073</v>
      </c>
      <c r="L18848" s="14">
        <f>AND(vyberHrace&lt;&gt;"",ISNUMBER(SEARCH(vyberHrace,$B18848)))</f>
      </c>
      <c r="M18848" s="14">
        <f>AND($I18848=MID(kododd,1,2),$J18848=MID(kododd,3,3))</f>
      </c>
    </row>
    <row r="18849">
      <c r="A18849" s="95">
        <v>7796</v>
      </c>
      <c r="B18849" s="93" t="s">
        <v>7755</v>
      </c>
      <c r="C18849" s="93" t="s">
        <v>1455</v>
      </c>
      <c r="D18849" s="95">
        <v>1759</v>
      </c>
      <c r="F18849" s="95">
        <v>23786469</v>
      </c>
      <c r="G18849" s="95">
        <v>250</v>
      </c>
      <c r="H18849" s="93" t="s">
        <v>8976</v>
      </c>
      <c r="I18849" s="93" t="s">
        <v>23894</v>
      </c>
      <c r="J18849" s="93" t="s">
        <v>21034</v>
      </c>
      <c r="K18849" s="93" t="s">
        <v>12277</v>
      </c>
      <c r="L18849" s="14">
        <f>AND(vyberHrace&lt;&gt;"",ISNUMBER(SEARCH(vyberHrace,$B18849)))</f>
      </c>
      <c r="M18849" s="14">
        <f>AND($I18849=MID(kododd,1,2),$J18849=MID(kododd,3,3))</f>
      </c>
    </row>
    <row r="18850">
      <c r="A18850" s="95">
        <v>47736</v>
      </c>
      <c r="B18850" s="93" t="s">
        <v>7756</v>
      </c>
      <c r="C18850" s="93" t="s">
        <v>1416</v>
      </c>
      <c r="D18850" s="95">
        <v>1090</v>
      </c>
      <c r="F18850" s="95">
        <v>23730161</v>
      </c>
      <c r="G18850" s="95">
        <v>250</v>
      </c>
      <c r="H18850" s="93" t="s">
        <v>8976</v>
      </c>
      <c r="I18850" s="93" t="s">
        <v>23894</v>
      </c>
      <c r="J18850" s="93" t="s">
        <v>21034</v>
      </c>
      <c r="K18850" s="93" t="s">
        <v>12277</v>
      </c>
      <c r="L18850" s="14">
        <f>AND(vyberHrace&lt;&gt;"",ISNUMBER(SEARCH(vyberHrace,$B18850)))</f>
      </c>
      <c r="M18850" s="14">
        <f>AND($I18850=MID(kododd,1,2),$J18850=MID(kododd,3,3))</f>
      </c>
    </row>
    <row r="18851">
      <c r="A18851" s="95">
        <v>3403</v>
      </c>
      <c r="B18851" s="93" t="s">
        <v>12258</v>
      </c>
      <c r="C18851" s="93" t="s">
        <v>1463</v>
      </c>
      <c r="D18851" s="95">
        <v>1678</v>
      </c>
      <c r="E18851" s="95">
        <v>1875</v>
      </c>
      <c r="F18851" s="95">
        <v>362018</v>
      </c>
      <c r="G18851" s="95">
        <v>250</v>
      </c>
      <c r="H18851" s="93" t="s">
        <v>8976</v>
      </c>
      <c r="I18851" s="93" t="s">
        <v>23894</v>
      </c>
      <c r="J18851" s="93" t="s">
        <v>20909</v>
      </c>
      <c r="K18851" s="93" t="s">
        <v>6757</v>
      </c>
      <c r="L18851" s="14">
        <f>AND(vyberHrace&lt;&gt;"",ISNUMBER(SEARCH(vyberHrace,$B18851)))</f>
      </c>
      <c r="M18851" s="14">
        <f>AND($I18851=MID(kododd,1,2),$J18851=MID(kododd,3,3))</f>
      </c>
    </row>
    <row r="18852">
      <c r="A18852" s="95">
        <v>5278</v>
      </c>
      <c r="B18852" s="93" t="s">
        <v>12263</v>
      </c>
      <c r="C18852" s="93" t="s">
        <v>1427</v>
      </c>
      <c r="D18852" s="95">
        <v>1713</v>
      </c>
      <c r="G18852" s="95">
        <v>250</v>
      </c>
      <c r="H18852" s="93" t="s">
        <v>8976</v>
      </c>
      <c r="I18852" s="93" t="s">
        <v>23894</v>
      </c>
      <c r="J18852" s="93" t="s">
        <v>20982</v>
      </c>
      <c r="K18852" s="93" t="s">
        <v>4921</v>
      </c>
      <c r="L18852" s="14">
        <f>AND(vyberHrace&lt;&gt;"",ISNUMBER(SEARCH(vyberHrace,$B18852)))</f>
      </c>
      <c r="M18852" s="14">
        <f>AND($I18852=MID(kododd,1,2),$J18852=MID(kododd,3,3))</f>
      </c>
    </row>
    <row r="18853">
      <c r="A18853" s="95">
        <v>33961</v>
      </c>
      <c r="B18853" s="93" t="s">
        <v>12265</v>
      </c>
      <c r="C18853" s="93" t="s">
        <v>1398</v>
      </c>
      <c r="D18853" s="95">
        <v>1428</v>
      </c>
      <c r="E18853" s="95">
        <v>1669</v>
      </c>
      <c r="F18853" s="95">
        <v>368016</v>
      </c>
      <c r="G18853" s="95">
        <v>0</v>
      </c>
      <c r="H18853" s="93" t="s">
        <v>8976</v>
      </c>
      <c r="I18853" s="93" t="s">
        <v>23894</v>
      </c>
      <c r="J18853" s="93" t="s">
        <v>20940</v>
      </c>
      <c r="K18853" s="93" t="s">
        <v>6882</v>
      </c>
      <c r="L18853" s="14">
        <f>AND(vyberHrace&lt;&gt;"",ISNUMBER(SEARCH(vyberHrace,$B18853)))</f>
      </c>
      <c r="M18853" s="14">
        <f>AND($I18853=MID(kododd,1,2),$J18853=MID(kododd,3,3))</f>
      </c>
    </row>
    <row r="18854">
      <c r="A18854" s="95">
        <v>61558</v>
      </c>
      <c r="B18854" s="93" t="s">
        <v>27730</v>
      </c>
      <c r="C18854" s="93" t="s">
        <v>1420</v>
      </c>
      <c r="G18854" s="95">
        <v>250</v>
      </c>
      <c r="H18854" s="93" t="s">
        <v>8976</v>
      </c>
      <c r="I18854" s="93" t="s">
        <v>23894</v>
      </c>
      <c r="J18854" s="93" t="s">
        <v>20843</v>
      </c>
      <c r="K18854" s="93" t="s">
        <v>21372</v>
      </c>
      <c r="L18854" s="14">
        <f>AND(vyberHrace&lt;&gt;"",ISNUMBER(SEARCH(vyberHrace,$B18854)))</f>
      </c>
      <c r="M18854" s="14">
        <f>AND($I18854=MID(kododd,1,2),$J18854=MID(kododd,3,3))</f>
      </c>
    </row>
    <row r="18855">
      <c r="A18855" s="95">
        <v>62867</v>
      </c>
      <c r="B18855" s="93" t="s">
        <v>29474</v>
      </c>
      <c r="C18855" s="93" t="s">
        <v>1486</v>
      </c>
      <c r="G18855" s="95">
        <v>250</v>
      </c>
      <c r="H18855" s="93" t="s">
        <v>8976</v>
      </c>
      <c r="I18855" s="93" t="s">
        <v>23894</v>
      </c>
      <c r="J18855" s="93" t="s">
        <v>20844</v>
      </c>
      <c r="K18855" s="93" t="s">
        <v>8029</v>
      </c>
      <c r="L18855" s="14">
        <f>AND(vyberHrace&lt;&gt;"",ISNUMBER(SEARCH(vyberHrace,$B18855)))</f>
      </c>
      <c r="M18855" s="14">
        <f>AND($I18855=MID(kododd,1,2),$J18855=MID(kododd,3,3))</f>
      </c>
    </row>
    <row r="18856">
      <c r="A18856" s="95">
        <v>3648</v>
      </c>
      <c r="B18856" s="93" t="s">
        <v>16057</v>
      </c>
      <c r="C18856" s="93" t="s">
        <v>1401</v>
      </c>
      <c r="D18856" s="95">
        <v>1617</v>
      </c>
      <c r="E18856" s="95">
        <v>1772</v>
      </c>
      <c r="F18856" s="95">
        <v>303585</v>
      </c>
      <c r="G18856" s="95">
        <v>250</v>
      </c>
      <c r="H18856" s="93" t="s">
        <v>8976</v>
      </c>
      <c r="I18856" s="93" t="s">
        <v>23894</v>
      </c>
      <c r="J18856" s="93" t="s">
        <v>20912</v>
      </c>
      <c r="K18856" s="93" t="s">
        <v>9930</v>
      </c>
      <c r="L18856" s="14">
        <f>AND(vyberHrace&lt;&gt;"",ISNUMBER(SEARCH(vyberHrace,$B18856)))</f>
      </c>
      <c r="M18856" s="14">
        <f>AND($I18856=MID(kododd,1,2),$J18856=MID(kododd,3,3))</f>
      </c>
    </row>
    <row r="18857">
      <c r="A18857" s="95">
        <v>3863</v>
      </c>
      <c r="B18857" s="93" t="s">
        <v>16063</v>
      </c>
      <c r="C18857" s="93" t="s">
        <v>1456</v>
      </c>
      <c r="D18857" s="95">
        <v>1832</v>
      </c>
      <c r="E18857" s="95">
        <v>1915</v>
      </c>
      <c r="F18857" s="95">
        <v>303593</v>
      </c>
      <c r="G18857" s="95">
        <v>250</v>
      </c>
      <c r="H18857" s="93" t="s">
        <v>8976</v>
      </c>
      <c r="I18857" s="93" t="s">
        <v>23894</v>
      </c>
      <c r="J18857" s="93" t="s">
        <v>21032</v>
      </c>
      <c r="K18857" s="93" t="s">
        <v>3087</v>
      </c>
      <c r="L18857" s="14">
        <f>AND(vyberHrace&lt;&gt;"",ISNUMBER(SEARCH(vyberHrace,$B18857)))</f>
      </c>
      <c r="M18857" s="14">
        <f>AND($I18857=MID(kododd,1,2),$J18857=MID(kododd,3,3))</f>
      </c>
    </row>
    <row r="18858">
      <c r="A18858" s="95">
        <v>56617</v>
      </c>
      <c r="B18858" s="93" t="s">
        <v>22877</v>
      </c>
      <c r="C18858" s="93" t="s">
        <v>1422</v>
      </c>
      <c r="D18858" s="95">
        <v>1122</v>
      </c>
      <c r="E18858" s="95">
        <v>1434</v>
      </c>
      <c r="F18858" s="95">
        <v>23766336</v>
      </c>
      <c r="G18858" s="95">
        <v>0</v>
      </c>
      <c r="H18858" s="93" t="s">
        <v>8976</v>
      </c>
      <c r="I18858" s="93" t="s">
        <v>23894</v>
      </c>
      <c r="J18858" s="93" t="s">
        <v>20883</v>
      </c>
      <c r="K18858" s="93" t="s">
        <v>9085</v>
      </c>
      <c r="L18858" s="14">
        <f>AND(vyberHrace&lt;&gt;"",ISNUMBER(SEARCH(vyberHrace,$B18858)))</f>
      </c>
      <c r="M18858" s="14">
        <f>AND($I18858=MID(kododd,1,2),$J18858=MID(kododd,3,3))</f>
      </c>
    </row>
    <row r="18859">
      <c r="A18859" s="95">
        <v>42070</v>
      </c>
      <c r="B18859" s="93" t="s">
        <v>16081</v>
      </c>
      <c r="C18859" s="93" t="s">
        <v>1433</v>
      </c>
      <c r="D18859" s="95">
        <v>1670</v>
      </c>
      <c r="E18859" s="95">
        <v>1783</v>
      </c>
      <c r="F18859" s="95">
        <v>23710462</v>
      </c>
      <c r="G18859" s="95">
        <v>250</v>
      </c>
      <c r="H18859" s="93" t="s">
        <v>8976</v>
      </c>
      <c r="I18859" s="93" t="s">
        <v>23894</v>
      </c>
      <c r="J18859" s="93" t="s">
        <v>20916</v>
      </c>
      <c r="K18859" s="93" t="s">
        <v>9958</v>
      </c>
      <c r="L18859" s="14">
        <f>AND(vyberHrace&lt;&gt;"",ISNUMBER(SEARCH(vyberHrace,$B18859)))</f>
      </c>
      <c r="M18859" s="14">
        <f>AND($I18859=MID(kododd,1,2),$J18859=MID(kododd,3,3))</f>
      </c>
    </row>
    <row r="18860">
      <c r="A18860" s="95">
        <v>51137</v>
      </c>
      <c r="B18860" s="93" t="s">
        <v>3521</v>
      </c>
      <c r="C18860" s="93" t="s">
        <v>1422</v>
      </c>
      <c r="G18860" s="95">
        <v>0</v>
      </c>
      <c r="H18860" s="93" t="s">
        <v>8976</v>
      </c>
      <c r="I18860" s="93" t="s">
        <v>23894</v>
      </c>
      <c r="J18860" s="93" t="s">
        <v>20883</v>
      </c>
      <c r="K18860" s="93" t="s">
        <v>9085</v>
      </c>
      <c r="L18860" s="14">
        <f>AND(vyberHrace&lt;&gt;"",ISNUMBER(SEARCH(vyberHrace,$B18860)))</f>
      </c>
      <c r="M18860" s="14">
        <f>AND($I18860=MID(kododd,1,2),$J18860=MID(kododd,3,3))</f>
      </c>
    </row>
    <row r="18861">
      <c r="A18861" s="95">
        <v>2153</v>
      </c>
      <c r="B18861" s="93" t="s">
        <v>16088</v>
      </c>
      <c r="C18861" s="93" t="s">
        <v>1451</v>
      </c>
      <c r="D18861" s="95">
        <v>1578</v>
      </c>
      <c r="G18861" s="95">
        <v>250</v>
      </c>
      <c r="H18861" s="93" t="s">
        <v>8976</v>
      </c>
      <c r="I18861" s="93" t="s">
        <v>23894</v>
      </c>
      <c r="J18861" s="93" t="s">
        <v>20866</v>
      </c>
      <c r="K18861" s="93" t="s">
        <v>6041</v>
      </c>
      <c r="L18861" s="14">
        <f>AND(vyberHrace&lt;&gt;"",ISNUMBER(SEARCH(vyberHrace,$B18861)))</f>
      </c>
      <c r="M18861" s="14">
        <f>AND($I18861=MID(kododd,1,2),$J18861=MID(kododd,3,3))</f>
      </c>
    </row>
    <row r="18862">
      <c r="A18862" s="95">
        <v>45532</v>
      </c>
      <c r="B18862" s="93" t="s">
        <v>16089</v>
      </c>
      <c r="C18862" s="93" t="s">
        <v>1444</v>
      </c>
      <c r="D18862" s="95">
        <v>1845</v>
      </c>
      <c r="E18862" s="95">
        <v>1827</v>
      </c>
      <c r="F18862" s="95">
        <v>23717580</v>
      </c>
      <c r="G18862" s="95">
        <v>250</v>
      </c>
      <c r="H18862" s="93" t="s">
        <v>8976</v>
      </c>
      <c r="I18862" s="93" t="s">
        <v>23894</v>
      </c>
      <c r="J18862" s="93" t="s">
        <v>20871</v>
      </c>
      <c r="K18862" s="93" t="s">
        <v>6773</v>
      </c>
      <c r="L18862" s="14">
        <f>AND(vyberHrace&lt;&gt;"",ISNUMBER(SEARCH(vyberHrace,$B18862)))</f>
      </c>
      <c r="M18862" s="14">
        <f>AND($I18862=MID(kododd,1,2),$J18862=MID(kododd,3,3))</f>
      </c>
    </row>
    <row r="18863">
      <c r="A18863" s="95">
        <v>57415</v>
      </c>
      <c r="B18863" s="93" t="s">
        <v>22948</v>
      </c>
      <c r="C18863" s="93" t="s">
        <v>1399</v>
      </c>
      <c r="F18863" s="95">
        <v>23767618</v>
      </c>
      <c r="G18863" s="95">
        <v>250</v>
      </c>
      <c r="H18863" s="93" t="s">
        <v>8976</v>
      </c>
      <c r="I18863" s="93" t="s">
        <v>23894</v>
      </c>
      <c r="J18863" s="93" t="s">
        <v>20904</v>
      </c>
      <c r="K18863" s="93" t="s">
        <v>11261</v>
      </c>
      <c r="L18863" s="14">
        <f>AND(vyberHrace&lt;&gt;"",ISNUMBER(SEARCH(vyberHrace,$B18863)))</f>
      </c>
      <c r="M18863" s="14">
        <f>AND($I18863=MID(kododd,1,2),$J18863=MID(kododd,3,3))</f>
      </c>
    </row>
    <row r="18864">
      <c r="A18864" s="95">
        <v>63453</v>
      </c>
      <c r="B18864" s="93" t="s">
        <v>29475</v>
      </c>
      <c r="C18864" s="93" t="s">
        <v>1411</v>
      </c>
      <c r="F18864" s="95">
        <v>571005030</v>
      </c>
      <c r="G18864" s="95">
        <v>250</v>
      </c>
      <c r="H18864" s="93" t="s">
        <v>8976</v>
      </c>
      <c r="I18864" s="93" t="s">
        <v>23894</v>
      </c>
      <c r="J18864" s="93" t="s">
        <v>20904</v>
      </c>
      <c r="K18864" s="93" t="s">
        <v>11261</v>
      </c>
      <c r="L18864" s="14">
        <f>AND(vyberHrace&lt;&gt;"",ISNUMBER(SEARCH(vyberHrace,$B18864)))</f>
      </c>
      <c r="M18864" s="14">
        <f>AND($I18864=MID(kododd,1,2),$J18864=MID(kododd,3,3))</f>
      </c>
    </row>
    <row r="18865">
      <c r="A18865" s="95">
        <v>58741</v>
      </c>
      <c r="B18865" s="93" t="s">
        <v>25221</v>
      </c>
      <c r="C18865" s="93" t="s">
        <v>3255</v>
      </c>
      <c r="D18865" s="95">
        <v>1067</v>
      </c>
      <c r="G18865" s="95">
        <v>250</v>
      </c>
      <c r="H18865" s="93" t="s">
        <v>8976</v>
      </c>
      <c r="I18865" s="93" t="s">
        <v>23894</v>
      </c>
      <c r="J18865" s="93" t="s">
        <v>20904</v>
      </c>
      <c r="K18865" s="93" t="s">
        <v>11261</v>
      </c>
      <c r="L18865" s="14">
        <f>AND(vyberHrace&lt;&gt;"",ISNUMBER(SEARCH(vyberHrace,$B18865)))</f>
      </c>
      <c r="M18865" s="14">
        <f>AND($I18865=MID(kododd,1,2),$J18865=MID(kododd,3,3))</f>
      </c>
    </row>
    <row r="18866">
      <c r="A18866" s="95">
        <v>52658</v>
      </c>
      <c r="B18866" s="93" t="s">
        <v>2415</v>
      </c>
      <c r="C18866" s="93" t="s">
        <v>1406</v>
      </c>
      <c r="G18866" s="95">
        <v>0</v>
      </c>
      <c r="H18866" s="93" t="s">
        <v>8976</v>
      </c>
      <c r="I18866" s="93" t="s">
        <v>23894</v>
      </c>
      <c r="J18866" s="93" t="s">
        <v>20904</v>
      </c>
      <c r="K18866" s="93" t="s">
        <v>11261</v>
      </c>
      <c r="L18866" s="14">
        <f>AND(vyberHrace&lt;&gt;"",ISNUMBER(SEARCH(vyberHrace,$B18866)))</f>
      </c>
      <c r="M18866" s="14">
        <f>AND($I18866=MID(kododd,1,2),$J18866=MID(kododd,3,3))</f>
      </c>
    </row>
    <row r="18867">
      <c r="A18867" s="95">
        <v>56600</v>
      </c>
      <c r="B18867" s="93" t="s">
        <v>22901</v>
      </c>
      <c r="C18867" s="93" t="s">
        <v>1422</v>
      </c>
      <c r="G18867" s="95">
        <v>250</v>
      </c>
      <c r="H18867" s="93" t="s">
        <v>8976</v>
      </c>
      <c r="I18867" s="93" t="s">
        <v>23894</v>
      </c>
      <c r="J18867" s="93" t="s">
        <v>20885</v>
      </c>
      <c r="K18867" s="93" t="s">
        <v>6879</v>
      </c>
      <c r="L18867" s="14">
        <f>AND(vyberHrace&lt;&gt;"",ISNUMBER(SEARCH(vyberHrace,$B18867)))</f>
      </c>
      <c r="M18867" s="14">
        <f>AND($I18867=MID(kododd,1,2),$J18867=MID(kododd,3,3))</f>
      </c>
    </row>
    <row r="18868">
      <c r="A18868" s="95">
        <v>58604</v>
      </c>
      <c r="B18868" s="93" t="s">
        <v>25096</v>
      </c>
      <c r="C18868" s="93" t="s">
        <v>1487</v>
      </c>
      <c r="F18868" s="95">
        <v>571003878</v>
      </c>
      <c r="G18868" s="95">
        <v>250</v>
      </c>
      <c r="H18868" s="93" t="s">
        <v>8976</v>
      </c>
      <c r="I18868" s="93" t="s">
        <v>23894</v>
      </c>
      <c r="J18868" s="93" t="s">
        <v>20941</v>
      </c>
      <c r="K18868" s="93" t="s">
        <v>9073</v>
      </c>
      <c r="L18868" s="14">
        <f>AND(vyberHrace&lt;&gt;"",ISNUMBER(SEARCH(vyberHrace,$B18868)))</f>
      </c>
      <c r="M18868" s="14">
        <f>AND($I18868=MID(kododd,1,2),$J18868=MID(kododd,3,3))</f>
      </c>
    </row>
    <row r="18869">
      <c r="A18869" s="95">
        <v>7963</v>
      </c>
      <c r="B18869" s="93" t="s">
        <v>13866</v>
      </c>
      <c r="C18869" s="93" t="s">
        <v>1465</v>
      </c>
      <c r="D18869" s="95">
        <v>2314</v>
      </c>
      <c r="E18869" s="95">
        <v>2326</v>
      </c>
      <c r="F18869" s="95">
        <v>308633</v>
      </c>
      <c r="G18869" s="95">
        <v>250</v>
      </c>
      <c r="H18869" s="93" t="s">
        <v>8976</v>
      </c>
      <c r="I18869" s="93" t="s">
        <v>23894</v>
      </c>
      <c r="J18869" s="93" t="s">
        <v>20883</v>
      </c>
      <c r="K18869" s="93" t="s">
        <v>9085</v>
      </c>
      <c r="L18869" s="14">
        <f>AND(vyberHrace&lt;&gt;"",ISNUMBER(SEARCH(vyberHrace,$B18869)))</f>
      </c>
      <c r="M18869" s="14">
        <f>AND($I18869=MID(kododd,1,2),$J18869=MID(kododd,3,3))</f>
      </c>
    </row>
    <row r="18870">
      <c r="A18870" s="95">
        <v>1684</v>
      </c>
      <c r="B18870" s="93" t="s">
        <v>9237</v>
      </c>
      <c r="C18870" s="93" t="s">
        <v>1413</v>
      </c>
      <c r="D18870" s="95">
        <v>1908</v>
      </c>
      <c r="E18870" s="95">
        <v>1952</v>
      </c>
      <c r="F18870" s="95">
        <v>303607</v>
      </c>
      <c r="G18870" s="95">
        <v>250</v>
      </c>
      <c r="H18870" s="93" t="s">
        <v>8976</v>
      </c>
      <c r="I18870" s="93" t="s">
        <v>23894</v>
      </c>
      <c r="J18870" s="93" t="s">
        <v>20912</v>
      </c>
      <c r="K18870" s="93" t="s">
        <v>9930</v>
      </c>
      <c r="L18870" s="14">
        <f>AND(vyberHrace&lt;&gt;"",ISNUMBER(SEARCH(vyberHrace,$B18870)))</f>
      </c>
      <c r="M18870" s="14">
        <f>AND($I18870=MID(kododd,1,2),$J18870=MID(kododd,3,3))</f>
      </c>
    </row>
    <row r="18871">
      <c r="A18871" s="95">
        <v>59763</v>
      </c>
      <c r="B18871" s="93" t="s">
        <v>26276</v>
      </c>
      <c r="C18871" s="93" t="s">
        <v>1422</v>
      </c>
      <c r="D18871" s="95">
        <v>1924</v>
      </c>
      <c r="E18871" s="95">
        <v>1986</v>
      </c>
      <c r="F18871" s="95">
        <v>23783958</v>
      </c>
      <c r="G18871" s="95">
        <v>250</v>
      </c>
      <c r="H18871" s="93" t="s">
        <v>8976</v>
      </c>
      <c r="I18871" s="93" t="s">
        <v>23894</v>
      </c>
      <c r="J18871" s="93" t="s">
        <v>20940</v>
      </c>
      <c r="K18871" s="93" t="s">
        <v>6882</v>
      </c>
      <c r="L18871" s="14">
        <f>AND(vyberHrace&lt;&gt;"",ISNUMBER(SEARCH(vyberHrace,$B18871)))</f>
      </c>
      <c r="M18871" s="14">
        <f>AND($I18871=MID(kododd,1,2),$J18871=MID(kododd,3,3))</f>
      </c>
    </row>
    <row r="18872">
      <c r="A18872" s="95">
        <v>49492</v>
      </c>
      <c r="B18872" s="93" t="s">
        <v>6992</v>
      </c>
      <c r="C18872" s="93" t="s">
        <v>3255</v>
      </c>
      <c r="G18872" s="95">
        <v>0</v>
      </c>
      <c r="H18872" s="93" t="s">
        <v>8976</v>
      </c>
      <c r="I18872" s="93" t="s">
        <v>23894</v>
      </c>
      <c r="J18872" s="93" t="s">
        <v>20885</v>
      </c>
      <c r="K18872" s="93" t="s">
        <v>6879</v>
      </c>
      <c r="L18872" s="14">
        <f>AND(vyberHrace&lt;&gt;"",ISNUMBER(SEARCH(vyberHrace,$B18872)))</f>
      </c>
      <c r="M18872" s="14">
        <f>AND($I18872=MID(kododd,1,2),$J18872=MID(kododd,3,3))</f>
      </c>
    </row>
    <row r="18873">
      <c r="A18873" s="95">
        <v>3965</v>
      </c>
      <c r="B18873" s="93" t="s">
        <v>7002</v>
      </c>
      <c r="C18873" s="93" t="s">
        <v>1404</v>
      </c>
      <c r="D18873" s="95">
        <v>1680</v>
      </c>
      <c r="G18873" s="95">
        <v>250</v>
      </c>
      <c r="H18873" s="93" t="s">
        <v>8976</v>
      </c>
      <c r="I18873" s="93" t="s">
        <v>23894</v>
      </c>
      <c r="J18873" s="93" t="s">
        <v>20982</v>
      </c>
      <c r="K18873" s="93" t="s">
        <v>4921</v>
      </c>
      <c r="L18873" s="14">
        <f>AND(vyberHrace&lt;&gt;"",ISNUMBER(SEARCH(vyberHrace,$B18873)))</f>
      </c>
      <c r="M18873" s="14">
        <f>AND($I18873=MID(kododd,1,2),$J18873=MID(kododd,3,3))</f>
      </c>
    </row>
    <row r="18874">
      <c r="A18874" s="95">
        <v>57661</v>
      </c>
      <c r="B18874" s="93" t="s">
        <v>7002</v>
      </c>
      <c r="C18874" s="93" t="s">
        <v>1424</v>
      </c>
      <c r="G18874" s="95">
        <v>250</v>
      </c>
      <c r="H18874" s="93" t="s">
        <v>8976</v>
      </c>
      <c r="I18874" s="93" t="s">
        <v>23894</v>
      </c>
      <c r="J18874" s="93" t="s">
        <v>20982</v>
      </c>
      <c r="K18874" s="93" t="s">
        <v>4921</v>
      </c>
      <c r="L18874" s="14">
        <f>AND(vyberHrace&lt;&gt;"",ISNUMBER(SEARCH(vyberHrace,$B18874)))</f>
      </c>
      <c r="M18874" s="14">
        <f>AND($I18874=MID(kododd,1,2),$J18874=MID(kododd,3,3))</f>
      </c>
    </row>
    <row r="18875">
      <c r="A18875" s="95">
        <v>43251</v>
      </c>
      <c r="B18875" s="93" t="s">
        <v>7919</v>
      </c>
      <c r="C18875" s="93" t="s">
        <v>1402</v>
      </c>
      <c r="D18875" s="95">
        <v>1793</v>
      </c>
      <c r="E18875" s="95">
        <v>1863</v>
      </c>
      <c r="F18875" s="95">
        <v>23703113</v>
      </c>
      <c r="G18875" s="95">
        <v>250</v>
      </c>
      <c r="H18875" s="93" t="s">
        <v>8976</v>
      </c>
      <c r="I18875" s="93" t="s">
        <v>23894</v>
      </c>
      <c r="J18875" s="93" t="s">
        <v>20884</v>
      </c>
      <c r="K18875" s="93" t="s">
        <v>399</v>
      </c>
      <c r="L18875" s="14">
        <f>AND(vyberHrace&lt;&gt;"",ISNUMBER(SEARCH(vyberHrace,$B18875)))</f>
      </c>
      <c r="M18875" s="14">
        <f>AND($I18875=MID(kododd,1,2),$J18875=MID(kododd,3,3))</f>
      </c>
    </row>
    <row r="18876">
      <c r="A18876" s="95">
        <v>63790</v>
      </c>
      <c r="B18876" s="93" t="s">
        <v>30022</v>
      </c>
      <c r="C18876" s="93" t="s">
        <v>1405</v>
      </c>
      <c r="G18876" s="95">
        <v>250</v>
      </c>
      <c r="H18876" s="93" t="s">
        <v>8976</v>
      </c>
      <c r="I18876" s="93" t="s">
        <v>23894</v>
      </c>
      <c r="J18876" s="93" t="s">
        <v>21021</v>
      </c>
      <c r="K18876" s="93" t="s">
        <v>417</v>
      </c>
      <c r="L18876" s="14">
        <f>AND(vyberHrace&lt;&gt;"",ISNUMBER(SEARCH(vyberHrace,$B18876)))</f>
      </c>
      <c r="M18876" s="14">
        <f>AND($I18876=MID(kododd,1,2),$J18876=MID(kododd,3,3))</f>
      </c>
    </row>
    <row r="18877">
      <c r="A18877" s="95">
        <v>60356</v>
      </c>
      <c r="B18877" s="93" t="s">
        <v>26806</v>
      </c>
      <c r="C18877" s="93" t="s">
        <v>1411</v>
      </c>
      <c r="G18877" s="95">
        <v>250</v>
      </c>
      <c r="H18877" s="93" t="s">
        <v>8976</v>
      </c>
      <c r="I18877" s="93" t="s">
        <v>23894</v>
      </c>
      <c r="J18877" s="93" t="s">
        <v>20873</v>
      </c>
      <c r="K18877" s="93" t="s">
        <v>2418</v>
      </c>
      <c r="L18877" s="14">
        <f>AND(vyberHrace&lt;&gt;"",ISNUMBER(SEARCH(vyberHrace,$B18877)))</f>
      </c>
      <c r="M18877" s="14">
        <f>AND($I18877=MID(kododd,1,2),$J18877=MID(kododd,3,3))</f>
      </c>
    </row>
    <row r="18878">
      <c r="A18878" s="95">
        <v>37768</v>
      </c>
      <c r="B18878" s="93" t="s">
        <v>5361</v>
      </c>
      <c r="C18878" s="93" t="s">
        <v>1444</v>
      </c>
      <c r="D18878" s="95">
        <v>1439</v>
      </c>
      <c r="F18878" s="95">
        <v>372293</v>
      </c>
      <c r="G18878" s="95">
        <v>0</v>
      </c>
      <c r="H18878" s="93" t="s">
        <v>8976</v>
      </c>
      <c r="I18878" s="93" t="s">
        <v>23894</v>
      </c>
      <c r="J18878" s="93" t="s">
        <v>21027</v>
      </c>
      <c r="K18878" s="93" t="s">
        <v>1948</v>
      </c>
      <c r="L18878" s="14">
        <f>AND(vyberHrace&lt;&gt;"",ISNUMBER(SEARCH(vyberHrace,$B18878)))</f>
      </c>
      <c r="M18878" s="14">
        <f>AND($I18878=MID(kododd,1,2),$J18878=MID(kododd,3,3))</f>
      </c>
    </row>
    <row r="18879">
      <c r="A18879" s="95">
        <v>304</v>
      </c>
      <c r="B18879" s="93" t="s">
        <v>5362</v>
      </c>
      <c r="C18879" s="93" t="s">
        <v>1449</v>
      </c>
      <c r="D18879" s="95">
        <v>2110</v>
      </c>
      <c r="E18879" s="95">
        <v>2140</v>
      </c>
      <c r="F18879" s="95">
        <v>304018</v>
      </c>
      <c r="G18879" s="95">
        <v>250</v>
      </c>
      <c r="H18879" s="93" t="s">
        <v>8976</v>
      </c>
      <c r="I18879" s="93" t="s">
        <v>23894</v>
      </c>
      <c r="J18879" s="93" t="s">
        <v>20909</v>
      </c>
      <c r="K18879" s="93" t="s">
        <v>6757</v>
      </c>
      <c r="L18879" s="14">
        <f>AND(vyberHrace&lt;&gt;"",ISNUMBER(SEARCH(vyberHrace,$B18879)))</f>
      </c>
      <c r="M18879" s="14">
        <f>AND($I18879=MID(kododd,1,2),$J18879=MID(kododd,3,3))</f>
      </c>
    </row>
    <row r="18880">
      <c r="A18880" s="95">
        <v>26379</v>
      </c>
      <c r="B18880" s="93" t="s">
        <v>7645</v>
      </c>
      <c r="C18880" s="93" t="s">
        <v>1421</v>
      </c>
      <c r="G18880" s="95">
        <v>0</v>
      </c>
      <c r="H18880" s="93" t="s">
        <v>8976</v>
      </c>
      <c r="I18880" s="93" t="s">
        <v>23894</v>
      </c>
      <c r="J18880" s="93" t="s">
        <v>20883</v>
      </c>
      <c r="K18880" s="93" t="s">
        <v>9085</v>
      </c>
      <c r="L18880" s="14">
        <f>AND(vyberHrace&lt;&gt;"",ISNUMBER(SEARCH(vyberHrace,$B18880)))</f>
      </c>
      <c r="M18880" s="14">
        <f>AND($I18880=MID(kododd,1,2),$J18880=MID(kododd,3,3))</f>
      </c>
    </row>
    <row r="18881">
      <c r="A18881" s="95">
        <v>57969</v>
      </c>
      <c r="B18881" s="93" t="s">
        <v>7650</v>
      </c>
      <c r="C18881" s="93" t="s">
        <v>1406</v>
      </c>
      <c r="G18881" s="95">
        <v>0</v>
      </c>
      <c r="H18881" s="93" t="s">
        <v>8976</v>
      </c>
      <c r="I18881" s="93" t="s">
        <v>23894</v>
      </c>
      <c r="J18881" s="93" t="s">
        <v>20954</v>
      </c>
      <c r="K18881" s="93" t="s">
        <v>6926</v>
      </c>
      <c r="L18881" s="14">
        <f>AND(vyberHrace&lt;&gt;"",ISNUMBER(SEARCH(vyberHrace,$B18881)))</f>
      </c>
      <c r="M18881" s="14">
        <f>AND($I18881=MID(kododd,1,2),$J18881=MID(kododd,3,3))</f>
      </c>
    </row>
    <row r="18882">
      <c r="A18882" s="95">
        <v>47430</v>
      </c>
      <c r="B18882" s="93" t="s">
        <v>3899</v>
      </c>
      <c r="C18882" s="93" t="s">
        <v>1402</v>
      </c>
      <c r="D18882" s="95">
        <v>1573</v>
      </c>
      <c r="E18882" s="95">
        <v>1674</v>
      </c>
      <c r="F18882" s="95">
        <v>23740620</v>
      </c>
      <c r="G18882" s="95">
        <v>250</v>
      </c>
      <c r="H18882" s="93" t="s">
        <v>8976</v>
      </c>
      <c r="I18882" s="93" t="s">
        <v>23894</v>
      </c>
      <c r="J18882" s="93" t="s">
        <v>20899</v>
      </c>
      <c r="K18882" s="93" t="s">
        <v>9087</v>
      </c>
      <c r="L18882" s="14">
        <f>AND(vyberHrace&lt;&gt;"",ISNUMBER(SEARCH(vyberHrace,$B18882)))</f>
      </c>
      <c r="M18882" s="14">
        <f>AND($I18882=MID(kododd,1,2),$J18882=MID(kododd,3,3))</f>
      </c>
    </row>
    <row r="18883">
      <c r="A18883" s="95">
        <v>26377</v>
      </c>
      <c r="B18883" s="93" t="s">
        <v>7652</v>
      </c>
      <c r="C18883" s="93" t="s">
        <v>1461</v>
      </c>
      <c r="D18883" s="95">
        <v>1722</v>
      </c>
      <c r="E18883" s="95">
        <v>1847</v>
      </c>
      <c r="F18883" s="95">
        <v>303615</v>
      </c>
      <c r="G18883" s="95">
        <v>250</v>
      </c>
      <c r="H18883" s="93" t="s">
        <v>8976</v>
      </c>
      <c r="I18883" s="93" t="s">
        <v>23894</v>
      </c>
      <c r="J18883" s="93" t="s">
        <v>20883</v>
      </c>
      <c r="K18883" s="93" t="s">
        <v>9085</v>
      </c>
      <c r="L18883" s="14">
        <f>AND(vyberHrace&lt;&gt;"",ISNUMBER(SEARCH(vyberHrace,$B18883)))</f>
      </c>
      <c r="M18883" s="14">
        <f>AND($I18883=MID(kododd,1,2),$J18883=MID(kododd,3,3))</f>
      </c>
    </row>
    <row r="18884">
      <c r="A18884" s="95">
        <v>49221</v>
      </c>
      <c r="B18884" s="93" t="s">
        <v>7652</v>
      </c>
      <c r="C18884" s="93" t="s">
        <v>3255</v>
      </c>
      <c r="D18884" s="95">
        <v>1066</v>
      </c>
      <c r="G18884" s="95">
        <v>0</v>
      </c>
      <c r="H18884" s="93" t="s">
        <v>8976</v>
      </c>
      <c r="I18884" s="93" t="s">
        <v>23894</v>
      </c>
      <c r="J18884" s="93" t="s">
        <v>20912</v>
      </c>
      <c r="K18884" s="93" t="s">
        <v>9930</v>
      </c>
      <c r="L18884" s="14">
        <f>AND(vyberHrace&lt;&gt;"",ISNUMBER(SEARCH(vyberHrace,$B18884)))</f>
      </c>
      <c r="M18884" s="14">
        <f>AND($I18884=MID(kododd,1,2),$J18884=MID(kododd,3,3))</f>
      </c>
    </row>
    <row r="18885">
      <c r="A18885" s="95">
        <v>59684</v>
      </c>
      <c r="B18885" s="93" t="s">
        <v>26065</v>
      </c>
      <c r="C18885" s="93" t="s">
        <v>1424</v>
      </c>
      <c r="G18885" s="95">
        <v>0</v>
      </c>
      <c r="H18885" s="93" t="s">
        <v>8976</v>
      </c>
      <c r="I18885" s="93" t="s">
        <v>23894</v>
      </c>
      <c r="J18885" s="93" t="s">
        <v>20924</v>
      </c>
      <c r="K18885" s="93" t="s">
        <v>23908</v>
      </c>
      <c r="L18885" s="14">
        <f>AND(vyberHrace&lt;&gt;"",ISNUMBER(SEARCH(vyberHrace,$B18885)))</f>
      </c>
      <c r="M18885" s="14">
        <f>AND($I18885=MID(kododd,1,2),$J18885=MID(kododd,3,3))</f>
      </c>
    </row>
    <row r="18886">
      <c r="A18886" s="95">
        <v>56127</v>
      </c>
      <c r="B18886" s="93" t="s">
        <v>7654</v>
      </c>
      <c r="C18886" s="93" t="s">
        <v>1411</v>
      </c>
      <c r="F18886" s="95">
        <v>23755938</v>
      </c>
      <c r="G18886" s="95">
        <v>250</v>
      </c>
      <c r="H18886" s="93" t="s">
        <v>8976</v>
      </c>
      <c r="I18886" s="93" t="s">
        <v>23894</v>
      </c>
      <c r="J18886" s="93" t="s">
        <v>20899</v>
      </c>
      <c r="K18886" s="93" t="s">
        <v>9087</v>
      </c>
      <c r="L18886" s="14">
        <f>AND(vyberHrace&lt;&gt;"",ISNUMBER(SEARCH(vyberHrace,$B18886)))</f>
      </c>
      <c r="M18886" s="14">
        <f>AND($I18886=MID(kododd,1,2),$J18886=MID(kododd,3,3))</f>
      </c>
    </row>
    <row r="18887">
      <c r="A18887" s="95">
        <v>9345</v>
      </c>
      <c r="B18887" s="93" t="s">
        <v>7656</v>
      </c>
      <c r="C18887" s="93" t="s">
        <v>1471</v>
      </c>
      <c r="D18887" s="95">
        <v>1596</v>
      </c>
      <c r="E18887" s="95">
        <v>1833</v>
      </c>
      <c r="F18887" s="95">
        <v>23729686</v>
      </c>
      <c r="G18887" s="95">
        <v>250</v>
      </c>
      <c r="H18887" s="93" t="s">
        <v>8976</v>
      </c>
      <c r="I18887" s="93" t="s">
        <v>23894</v>
      </c>
      <c r="J18887" s="93" t="s">
        <v>20871</v>
      </c>
      <c r="K18887" s="93" t="s">
        <v>6773</v>
      </c>
      <c r="L18887" s="14">
        <f>AND(vyberHrace&lt;&gt;"",ISNUMBER(SEARCH(vyberHrace,$B18887)))</f>
      </c>
      <c r="M18887" s="14">
        <f>AND($I18887=MID(kododd,1,2),$J18887=MID(kododd,3,3))</f>
      </c>
    </row>
    <row r="18888">
      <c r="A18888" s="95">
        <v>14269</v>
      </c>
      <c r="B18888" s="93" t="s">
        <v>7662</v>
      </c>
      <c r="C18888" s="93" t="s">
        <v>1423</v>
      </c>
      <c r="D18888" s="95">
        <v>1433</v>
      </c>
      <c r="E18888" s="95">
        <v>1592</v>
      </c>
      <c r="F18888" s="95">
        <v>23717599</v>
      </c>
      <c r="G18888" s="95">
        <v>250</v>
      </c>
      <c r="H18888" s="93" t="s">
        <v>8976</v>
      </c>
      <c r="I18888" s="93" t="s">
        <v>23894</v>
      </c>
      <c r="J18888" s="93" t="s">
        <v>20885</v>
      </c>
      <c r="K18888" s="93" t="s">
        <v>6879</v>
      </c>
      <c r="L18888" s="14">
        <f>AND(vyberHrace&lt;&gt;"",ISNUMBER(SEARCH(vyberHrace,$B18888)))</f>
      </c>
      <c r="M18888" s="14">
        <f>AND($I18888=MID(kododd,1,2),$J18888=MID(kododd,3,3))</f>
      </c>
    </row>
    <row r="18889">
      <c r="A18889" s="95">
        <v>41391</v>
      </c>
      <c r="B18889" s="93" t="s">
        <v>7667</v>
      </c>
      <c r="C18889" s="93" t="s">
        <v>1443</v>
      </c>
      <c r="D18889" s="95">
        <v>1598</v>
      </c>
      <c r="E18889" s="95">
        <v>1597</v>
      </c>
      <c r="F18889" s="95">
        <v>14918439</v>
      </c>
      <c r="G18889" s="95">
        <v>250</v>
      </c>
      <c r="H18889" s="93" t="s">
        <v>8976</v>
      </c>
      <c r="I18889" s="93" t="s">
        <v>23894</v>
      </c>
      <c r="J18889" s="93" t="s">
        <v>20998</v>
      </c>
      <c r="K18889" s="93" t="s">
        <v>3359</v>
      </c>
      <c r="L18889" s="14">
        <f>AND(vyberHrace&lt;&gt;"",ISNUMBER(SEARCH(vyberHrace,$B18889)))</f>
      </c>
      <c r="M18889" s="14">
        <f>AND($I18889=MID(kododd,1,2),$J18889=MID(kododd,3,3))</f>
      </c>
    </row>
    <row r="18890">
      <c r="A18890" s="95">
        <v>55656</v>
      </c>
      <c r="B18890" s="93" t="s">
        <v>22974</v>
      </c>
      <c r="C18890" s="93" t="s">
        <v>1424</v>
      </c>
      <c r="G18890" s="95">
        <v>0</v>
      </c>
      <c r="H18890" s="93" t="s">
        <v>8976</v>
      </c>
      <c r="I18890" s="93" t="s">
        <v>23894</v>
      </c>
      <c r="J18890" s="93" t="s">
        <v>20998</v>
      </c>
      <c r="K18890" s="93" t="s">
        <v>3359</v>
      </c>
      <c r="L18890" s="14">
        <f>AND(vyberHrace&lt;&gt;"",ISNUMBER(SEARCH(vyberHrace,$B18890)))</f>
      </c>
      <c r="M18890" s="14">
        <f>AND($I18890=MID(kododd,1,2),$J18890=MID(kododd,3,3))</f>
      </c>
    </row>
    <row r="18891">
      <c r="A18891" s="95">
        <v>46415</v>
      </c>
      <c r="B18891" s="93" t="s">
        <v>9825</v>
      </c>
      <c r="C18891" s="93" t="s">
        <v>1400</v>
      </c>
      <c r="D18891" s="95">
        <v>1088</v>
      </c>
      <c r="G18891" s="95">
        <v>0</v>
      </c>
      <c r="H18891" s="93" t="s">
        <v>8976</v>
      </c>
      <c r="I18891" s="93" t="s">
        <v>23894</v>
      </c>
      <c r="J18891" s="93" t="s">
        <v>20845</v>
      </c>
      <c r="K18891" s="93" t="s">
        <v>6864</v>
      </c>
      <c r="L18891" s="14">
        <f>AND(vyberHrace&lt;&gt;"",ISNUMBER(SEARCH(vyberHrace,$B18891)))</f>
      </c>
      <c r="M18891" s="14">
        <f>AND($I18891=MID(kododd,1,2),$J18891=MID(kododd,3,3))</f>
      </c>
    </row>
    <row r="18892">
      <c r="A18892" s="95">
        <v>44471</v>
      </c>
      <c r="B18892" s="93" t="s">
        <v>9827</v>
      </c>
      <c r="C18892" s="93" t="s">
        <v>1402</v>
      </c>
      <c r="G18892" s="95">
        <v>0</v>
      </c>
      <c r="H18892" s="93" t="s">
        <v>8976</v>
      </c>
      <c r="I18892" s="93" t="s">
        <v>23894</v>
      </c>
      <c r="J18892" s="93" t="s">
        <v>20845</v>
      </c>
      <c r="K18892" s="93" t="s">
        <v>6864</v>
      </c>
      <c r="L18892" s="14">
        <f>AND(vyberHrace&lt;&gt;"",ISNUMBER(SEARCH(vyberHrace,$B18892)))</f>
      </c>
      <c r="M18892" s="14">
        <f>AND($I18892=MID(kododd,1,2),$J18892=MID(kododd,3,3))</f>
      </c>
    </row>
    <row r="18893">
      <c r="A18893" s="95">
        <v>56409</v>
      </c>
      <c r="B18893" s="93" t="s">
        <v>22243</v>
      </c>
      <c r="C18893" s="93" t="s">
        <v>1416</v>
      </c>
      <c r="D18893" s="95">
        <v>1347</v>
      </c>
      <c r="F18893" s="95">
        <v>23751215</v>
      </c>
      <c r="G18893" s="95">
        <v>250</v>
      </c>
      <c r="H18893" s="93" t="s">
        <v>8976</v>
      </c>
      <c r="I18893" s="93" t="s">
        <v>23894</v>
      </c>
      <c r="J18893" s="93" t="s">
        <v>20877</v>
      </c>
      <c r="K18893" s="93" t="s">
        <v>7846</v>
      </c>
      <c r="L18893" s="14">
        <f>AND(vyberHrace&lt;&gt;"",ISNUMBER(SEARCH(vyberHrace,$B18893)))</f>
      </c>
      <c r="M18893" s="14">
        <f>AND($I18893=MID(kododd,1,2),$J18893=MID(kododd,3,3))</f>
      </c>
    </row>
    <row r="18894">
      <c r="A18894" s="95">
        <v>43977</v>
      </c>
      <c r="B18894" s="93" t="s">
        <v>9962</v>
      </c>
      <c r="C18894" s="93" t="s">
        <v>1437</v>
      </c>
      <c r="G18894" s="95">
        <v>250</v>
      </c>
      <c r="H18894" s="93" t="s">
        <v>8976</v>
      </c>
      <c r="I18894" s="93" t="s">
        <v>23894</v>
      </c>
      <c r="J18894" s="93" t="s">
        <v>21031</v>
      </c>
      <c r="K18894" s="93" t="s">
        <v>5516</v>
      </c>
      <c r="L18894" s="14">
        <f>AND(vyberHrace&lt;&gt;"",ISNUMBER(SEARCH(vyberHrace,$B18894)))</f>
      </c>
      <c r="M18894" s="14">
        <f>AND($I18894=MID(kododd,1,2),$J18894=MID(kododd,3,3))</f>
      </c>
    </row>
    <row r="18895">
      <c r="A18895" s="95">
        <v>8345</v>
      </c>
      <c r="B18895" s="93" t="s">
        <v>14931</v>
      </c>
      <c r="C18895" s="93" t="s">
        <v>1440</v>
      </c>
      <c r="D18895" s="95">
        <v>1347</v>
      </c>
      <c r="G18895" s="95">
        <v>250</v>
      </c>
      <c r="H18895" s="93" t="s">
        <v>8976</v>
      </c>
      <c r="I18895" s="93" t="s">
        <v>23894</v>
      </c>
      <c r="J18895" s="93" t="s">
        <v>20875</v>
      </c>
      <c r="K18895" s="93" t="s">
        <v>6699</v>
      </c>
      <c r="L18895" s="14">
        <f>AND(vyberHrace&lt;&gt;"",ISNUMBER(SEARCH(vyberHrace,$B18895)))</f>
      </c>
      <c r="M18895" s="14">
        <f>AND($I18895=MID(kododd,1,2),$J18895=MID(kododd,3,3))</f>
      </c>
    </row>
    <row r="18896">
      <c r="A18896" s="95">
        <v>49462</v>
      </c>
      <c r="B18896" s="93" t="s">
        <v>14941</v>
      </c>
      <c r="C18896" s="93" t="s">
        <v>1446</v>
      </c>
      <c r="D18896" s="95">
        <v>1255</v>
      </c>
      <c r="G18896" s="95">
        <v>250</v>
      </c>
      <c r="H18896" s="93" t="s">
        <v>8976</v>
      </c>
      <c r="I18896" s="93" t="s">
        <v>23894</v>
      </c>
      <c r="J18896" s="93" t="s">
        <v>20910</v>
      </c>
      <c r="K18896" s="93" t="s">
        <v>4915</v>
      </c>
      <c r="L18896" s="14">
        <f>AND(vyberHrace&lt;&gt;"",ISNUMBER(SEARCH(vyberHrace,$B18896)))</f>
      </c>
      <c r="M18896" s="14">
        <f>AND($I18896=MID(kododd,1,2),$J18896=MID(kododd,3,3))</f>
      </c>
    </row>
    <row r="18897">
      <c r="A18897" s="95">
        <v>49463</v>
      </c>
      <c r="B18897" s="93" t="s">
        <v>14943</v>
      </c>
      <c r="C18897" s="93" t="s">
        <v>3255</v>
      </c>
      <c r="D18897" s="95">
        <v>1032</v>
      </c>
      <c r="G18897" s="95">
        <v>0</v>
      </c>
      <c r="H18897" s="93" t="s">
        <v>8976</v>
      </c>
      <c r="I18897" s="93" t="s">
        <v>23894</v>
      </c>
      <c r="J18897" s="93" t="s">
        <v>20910</v>
      </c>
      <c r="K18897" s="93" t="s">
        <v>4915</v>
      </c>
      <c r="L18897" s="14">
        <f>AND(vyberHrace&lt;&gt;"",ISNUMBER(SEARCH(vyberHrace,$B18897)))</f>
      </c>
      <c r="M18897" s="14">
        <f>AND($I18897=MID(kododd,1,2),$J18897=MID(kododd,3,3))</f>
      </c>
    </row>
    <row r="18898">
      <c r="A18898" s="95">
        <v>49841</v>
      </c>
      <c r="B18898" s="93" t="s">
        <v>14946</v>
      </c>
      <c r="C18898" s="93" t="s">
        <v>1422</v>
      </c>
      <c r="F18898" s="95">
        <v>23755946</v>
      </c>
      <c r="G18898" s="95">
        <v>0</v>
      </c>
      <c r="H18898" s="93" t="s">
        <v>8976</v>
      </c>
      <c r="I18898" s="93" t="s">
        <v>23894</v>
      </c>
      <c r="J18898" s="93" t="s">
        <v>20910</v>
      </c>
      <c r="K18898" s="93" t="s">
        <v>4915</v>
      </c>
      <c r="L18898" s="14">
        <f>AND(vyberHrace&lt;&gt;"",ISNUMBER(SEARCH(vyberHrace,$B18898)))</f>
      </c>
      <c r="M18898" s="14">
        <f>AND($I18898=MID(kododd,1,2),$J18898=MID(kododd,3,3))</f>
      </c>
    </row>
    <row r="18899">
      <c r="A18899" s="95">
        <v>55662</v>
      </c>
      <c r="B18899" s="93" t="s">
        <v>22975</v>
      </c>
      <c r="C18899" s="93" t="s">
        <v>1424</v>
      </c>
      <c r="G18899" s="95">
        <v>250</v>
      </c>
      <c r="H18899" s="93" t="s">
        <v>8976</v>
      </c>
      <c r="I18899" s="93" t="s">
        <v>23894</v>
      </c>
      <c r="J18899" s="93" t="s">
        <v>20998</v>
      </c>
      <c r="K18899" s="93" t="s">
        <v>3359</v>
      </c>
      <c r="L18899" s="14">
        <f>AND(vyberHrace&lt;&gt;"",ISNUMBER(SEARCH(vyberHrace,$B18899)))</f>
      </c>
      <c r="M18899" s="14">
        <f>AND($I18899=MID(kododd,1,2),$J18899=MID(kododd,3,3))</f>
      </c>
    </row>
    <row r="18900">
      <c r="A18900" s="95">
        <v>21569</v>
      </c>
      <c r="B18900" s="93" t="s">
        <v>14951</v>
      </c>
      <c r="C18900" s="93" t="s">
        <v>1401</v>
      </c>
      <c r="D18900" s="95">
        <v>1097</v>
      </c>
      <c r="G18900" s="95">
        <v>250</v>
      </c>
      <c r="H18900" s="93" t="s">
        <v>8976</v>
      </c>
      <c r="I18900" s="93" t="s">
        <v>23894</v>
      </c>
      <c r="J18900" s="93" t="s">
        <v>20998</v>
      </c>
      <c r="K18900" s="93" t="s">
        <v>3359</v>
      </c>
      <c r="L18900" s="14">
        <f>AND(vyberHrace&lt;&gt;"",ISNUMBER(SEARCH(vyberHrace,$B18900)))</f>
      </c>
      <c r="M18900" s="14">
        <f>AND($I18900=MID(kododd,1,2),$J18900=MID(kododd,3,3))</f>
      </c>
    </row>
    <row r="18901">
      <c r="A18901" s="95">
        <v>5404</v>
      </c>
      <c r="B18901" s="93" t="s">
        <v>11659</v>
      </c>
      <c r="C18901" s="93" t="s">
        <v>1468</v>
      </c>
      <c r="D18901" s="95">
        <v>1586</v>
      </c>
      <c r="G18901" s="95">
        <v>0</v>
      </c>
      <c r="H18901" s="93" t="s">
        <v>8976</v>
      </c>
      <c r="I18901" s="93" t="s">
        <v>23894</v>
      </c>
      <c r="J18901" s="93" t="s">
        <v>21027</v>
      </c>
      <c r="K18901" s="93" t="s">
        <v>1948</v>
      </c>
      <c r="L18901" s="14">
        <f>AND(vyberHrace&lt;&gt;"",ISNUMBER(SEARCH(vyberHrace,$B18901)))</f>
      </c>
      <c r="M18901" s="14">
        <f>AND($I18901=MID(kododd,1,2),$J18901=MID(kododd,3,3))</f>
      </c>
    </row>
    <row r="18902">
      <c r="A18902" s="95">
        <v>59247</v>
      </c>
      <c r="B18902" s="93" t="s">
        <v>11659</v>
      </c>
      <c r="C18902" s="93" t="s">
        <v>1411</v>
      </c>
      <c r="G18902" s="95">
        <v>0</v>
      </c>
      <c r="H18902" s="93" t="s">
        <v>8976</v>
      </c>
      <c r="I18902" s="93" t="s">
        <v>23894</v>
      </c>
      <c r="J18902" s="93" t="s">
        <v>20845</v>
      </c>
      <c r="K18902" s="93" t="s">
        <v>6864</v>
      </c>
      <c r="L18902" s="14">
        <f>AND(vyberHrace&lt;&gt;"",ISNUMBER(SEARCH(vyberHrace,$B18902)))</f>
      </c>
      <c r="M18902" s="14">
        <f>AND($I18902=MID(kododd,1,2),$J18902=MID(kododd,3,3))</f>
      </c>
    </row>
    <row r="18903">
      <c r="A18903" s="95">
        <v>53899</v>
      </c>
      <c r="B18903" s="93" t="s">
        <v>14958</v>
      </c>
      <c r="C18903" s="93" t="s">
        <v>1424</v>
      </c>
      <c r="D18903" s="95">
        <v>1037</v>
      </c>
      <c r="G18903" s="95">
        <v>250</v>
      </c>
      <c r="H18903" s="93" t="s">
        <v>8976</v>
      </c>
      <c r="I18903" s="93" t="s">
        <v>23894</v>
      </c>
      <c r="J18903" s="93" t="s">
        <v>20998</v>
      </c>
      <c r="K18903" s="93" t="s">
        <v>3359</v>
      </c>
      <c r="L18903" s="14">
        <f>AND(vyberHrace&lt;&gt;"",ISNUMBER(SEARCH(vyberHrace,$B18903)))</f>
      </c>
      <c r="M18903" s="14">
        <f>AND($I18903=MID(kododd,1,2),$J18903=MID(kododd,3,3))</f>
      </c>
    </row>
    <row r="18904">
      <c r="A18904" s="95">
        <v>42366</v>
      </c>
      <c r="B18904" s="93" t="s">
        <v>14960</v>
      </c>
      <c r="C18904" s="93" t="s">
        <v>1400</v>
      </c>
      <c r="D18904" s="95">
        <v>1692</v>
      </c>
      <c r="E18904" s="95">
        <v>1724</v>
      </c>
      <c r="F18904" s="95">
        <v>398640</v>
      </c>
      <c r="G18904" s="95">
        <v>250</v>
      </c>
      <c r="H18904" s="93" t="s">
        <v>8976</v>
      </c>
      <c r="I18904" s="93" t="s">
        <v>23894</v>
      </c>
      <c r="J18904" s="93" t="s">
        <v>20884</v>
      </c>
      <c r="K18904" s="93" t="s">
        <v>399</v>
      </c>
      <c r="L18904" s="14">
        <f>AND(vyberHrace&lt;&gt;"",ISNUMBER(SEARCH(vyberHrace,$B18904)))</f>
      </c>
      <c r="M18904" s="14">
        <f>AND($I18904=MID(kododd,1,2),$J18904=MID(kododd,3,3))</f>
      </c>
    </row>
    <row r="18905">
      <c r="A18905" s="95">
        <v>46413</v>
      </c>
      <c r="B18905" s="93" t="s">
        <v>14965</v>
      </c>
      <c r="C18905" s="93" t="s">
        <v>1410</v>
      </c>
      <c r="G18905" s="95">
        <v>0</v>
      </c>
      <c r="H18905" s="93" t="s">
        <v>8976</v>
      </c>
      <c r="I18905" s="93" t="s">
        <v>23894</v>
      </c>
      <c r="J18905" s="93" t="s">
        <v>20845</v>
      </c>
      <c r="K18905" s="93" t="s">
        <v>6864</v>
      </c>
      <c r="L18905" s="14">
        <f>AND(vyberHrace&lt;&gt;"",ISNUMBER(SEARCH(vyberHrace,$B18905)))</f>
      </c>
      <c r="M18905" s="14">
        <f>AND($I18905=MID(kododd,1,2),$J18905=MID(kododd,3,3))</f>
      </c>
    </row>
    <row r="18906">
      <c r="A18906" s="95">
        <v>53905</v>
      </c>
      <c r="B18906" s="93" t="s">
        <v>1028</v>
      </c>
      <c r="C18906" s="93" t="s">
        <v>1424</v>
      </c>
      <c r="G18906" s="95">
        <v>0</v>
      </c>
      <c r="H18906" s="93" t="s">
        <v>8976</v>
      </c>
      <c r="I18906" s="93" t="s">
        <v>23894</v>
      </c>
      <c r="J18906" s="93" t="s">
        <v>20998</v>
      </c>
      <c r="K18906" s="93" t="s">
        <v>3359</v>
      </c>
      <c r="L18906" s="14">
        <f>AND(vyberHrace&lt;&gt;"",ISNUMBER(SEARCH(vyberHrace,$B18906)))</f>
      </c>
      <c r="M18906" s="14">
        <f>AND($I18906=MID(kododd,1,2),$J18906=MID(kododd,3,3))</f>
      </c>
    </row>
    <row r="18907">
      <c r="A18907" s="95">
        <v>53897</v>
      </c>
      <c r="B18907" s="93" t="s">
        <v>1029</v>
      </c>
      <c r="C18907" s="93" t="s">
        <v>1424</v>
      </c>
      <c r="G18907" s="95">
        <v>0</v>
      </c>
      <c r="H18907" s="93" t="s">
        <v>8976</v>
      </c>
      <c r="I18907" s="93" t="s">
        <v>23894</v>
      </c>
      <c r="J18907" s="93" t="s">
        <v>20998</v>
      </c>
      <c r="K18907" s="93" t="s">
        <v>3359</v>
      </c>
      <c r="L18907" s="14">
        <f>AND(vyberHrace&lt;&gt;"",ISNUMBER(SEARCH(vyberHrace,$B18907)))</f>
      </c>
      <c r="M18907" s="14">
        <f>AND($I18907=MID(kododd,1,2),$J18907=MID(kododd,3,3))</f>
      </c>
    </row>
    <row r="18908">
      <c r="A18908" s="95">
        <v>61340</v>
      </c>
      <c r="B18908" s="93" t="s">
        <v>27537</v>
      </c>
      <c r="C18908" s="93" t="s">
        <v>1487</v>
      </c>
      <c r="G18908" s="95">
        <v>250</v>
      </c>
      <c r="H18908" s="93" t="s">
        <v>8976</v>
      </c>
      <c r="I18908" s="93" t="s">
        <v>23894</v>
      </c>
      <c r="J18908" s="93" t="s">
        <v>20998</v>
      </c>
      <c r="K18908" s="93" t="s">
        <v>3359</v>
      </c>
      <c r="L18908" s="14">
        <f>AND(vyberHrace&lt;&gt;"",ISNUMBER(SEARCH(vyberHrace,$B18908)))</f>
      </c>
      <c r="M18908" s="14">
        <f>AND($I18908=MID(kododd,1,2),$J18908=MID(kododd,3,3))</f>
      </c>
    </row>
    <row r="18909">
      <c r="A18909" s="95">
        <v>59653</v>
      </c>
      <c r="B18909" s="93" t="s">
        <v>23120</v>
      </c>
      <c r="C18909" s="93" t="s">
        <v>1412</v>
      </c>
      <c r="G18909" s="95">
        <v>250</v>
      </c>
      <c r="H18909" s="93" t="s">
        <v>8976</v>
      </c>
      <c r="I18909" s="93" t="s">
        <v>23894</v>
      </c>
      <c r="J18909" s="93" t="s">
        <v>20866</v>
      </c>
      <c r="K18909" s="93" t="s">
        <v>6041</v>
      </c>
      <c r="L18909" s="14">
        <f>AND(vyberHrace&lt;&gt;"",ISNUMBER(SEARCH(vyberHrace,$B18909)))</f>
      </c>
      <c r="M18909" s="14">
        <f>AND($I18909=MID(kododd,1,2),$J18909=MID(kododd,3,3))</f>
      </c>
    </row>
    <row r="18910">
      <c r="A18910" s="95">
        <v>47550</v>
      </c>
      <c r="B18910" s="93" t="s">
        <v>14970</v>
      </c>
      <c r="C18910" s="93" t="s">
        <v>3255</v>
      </c>
      <c r="G18910" s="95">
        <v>0</v>
      </c>
      <c r="H18910" s="93" t="s">
        <v>8976</v>
      </c>
      <c r="I18910" s="93" t="s">
        <v>23894</v>
      </c>
      <c r="J18910" s="93" t="s">
        <v>20940</v>
      </c>
      <c r="K18910" s="93" t="s">
        <v>6882</v>
      </c>
      <c r="L18910" s="14">
        <f>AND(vyberHrace&lt;&gt;"",ISNUMBER(SEARCH(vyberHrace,$B18910)))</f>
      </c>
      <c r="M18910" s="14">
        <f>AND($I18910=MID(kododd,1,2),$J18910=MID(kododd,3,3))</f>
      </c>
    </row>
    <row r="18911">
      <c r="A18911" s="95">
        <v>35628</v>
      </c>
      <c r="B18911" s="93" t="s">
        <v>14973</v>
      </c>
      <c r="C18911" s="93" t="s">
        <v>1449</v>
      </c>
      <c r="F18911" s="95">
        <v>386308</v>
      </c>
      <c r="G18911" s="95">
        <v>250</v>
      </c>
      <c r="H18911" s="93" t="s">
        <v>8976</v>
      </c>
      <c r="I18911" s="93" t="s">
        <v>23894</v>
      </c>
      <c r="J18911" s="93" t="s">
        <v>20873</v>
      </c>
      <c r="K18911" s="93" t="s">
        <v>2418</v>
      </c>
      <c r="L18911" s="14">
        <f>AND(vyberHrace&lt;&gt;"",ISNUMBER(SEARCH(vyberHrace,$B18911)))</f>
      </c>
      <c r="M18911" s="14">
        <f>AND($I18911=MID(kododd,1,2),$J18911=MID(kododd,3,3))</f>
      </c>
    </row>
    <row r="18912">
      <c r="A18912" s="95">
        <v>61730</v>
      </c>
      <c r="B18912" s="93" t="s">
        <v>27882</v>
      </c>
      <c r="C18912" s="93" t="s">
        <v>1422</v>
      </c>
      <c r="F18912" s="95">
        <v>571000798</v>
      </c>
      <c r="G18912" s="95">
        <v>250</v>
      </c>
      <c r="H18912" s="93" t="s">
        <v>8976</v>
      </c>
      <c r="I18912" s="93" t="s">
        <v>23894</v>
      </c>
      <c r="J18912" s="93" t="s">
        <v>20866</v>
      </c>
      <c r="K18912" s="93" t="s">
        <v>6041</v>
      </c>
      <c r="L18912" s="14">
        <f>AND(vyberHrace&lt;&gt;"",ISNUMBER(SEARCH(vyberHrace,$B18912)))</f>
      </c>
      <c r="M18912" s="14">
        <f>AND($I18912=MID(kododd,1,2),$J18912=MID(kododd,3,3))</f>
      </c>
    </row>
    <row r="18913">
      <c r="A18913" s="95">
        <v>63837</v>
      </c>
      <c r="B18913" s="93" t="s">
        <v>30023</v>
      </c>
      <c r="C18913" s="93" t="s">
        <v>1424</v>
      </c>
      <c r="G18913" s="95">
        <v>250</v>
      </c>
      <c r="H18913" s="93" t="s">
        <v>8976</v>
      </c>
      <c r="I18913" s="93" t="s">
        <v>23894</v>
      </c>
      <c r="J18913" s="93" t="s">
        <v>20924</v>
      </c>
      <c r="K18913" s="93" t="s">
        <v>23908</v>
      </c>
      <c r="L18913" s="14">
        <f>AND(vyberHrace&lt;&gt;"",ISNUMBER(SEARCH(vyberHrace,$B18913)))</f>
      </c>
      <c r="M18913" s="14">
        <f>AND($I18913=MID(kododd,1,2),$J18913=MID(kododd,3,3))</f>
      </c>
    </row>
    <row r="18914">
      <c r="A18914" s="95">
        <v>60206</v>
      </c>
      <c r="B18914" s="93" t="s">
        <v>26668</v>
      </c>
      <c r="C18914" s="93" t="s">
        <v>1399</v>
      </c>
      <c r="D18914" s="95">
        <v>1057</v>
      </c>
      <c r="G18914" s="95">
        <v>250</v>
      </c>
      <c r="H18914" s="93" t="s">
        <v>8976</v>
      </c>
      <c r="I18914" s="93" t="s">
        <v>23894</v>
      </c>
      <c r="J18914" s="93" t="s">
        <v>20866</v>
      </c>
      <c r="K18914" s="93" t="s">
        <v>6041</v>
      </c>
      <c r="L18914" s="14">
        <f>AND(vyberHrace&lt;&gt;"",ISNUMBER(SEARCH(vyberHrace,$B18914)))</f>
      </c>
      <c r="M18914" s="14">
        <f>AND($I18914=MID(kododd,1,2),$J18914=MID(kododd,3,3))</f>
      </c>
    </row>
    <row r="18915">
      <c r="A18915" s="95">
        <v>54730</v>
      </c>
      <c r="B18915" s="93" t="s">
        <v>1292</v>
      </c>
      <c r="C18915" s="93" t="s">
        <v>1411</v>
      </c>
      <c r="G18915" s="95">
        <v>0</v>
      </c>
      <c r="H18915" s="93" t="s">
        <v>8976</v>
      </c>
      <c r="I18915" s="93" t="s">
        <v>23894</v>
      </c>
      <c r="J18915" s="93" t="s">
        <v>20866</v>
      </c>
      <c r="K18915" s="93" t="s">
        <v>6041</v>
      </c>
      <c r="L18915" s="14">
        <f>AND(vyberHrace&lt;&gt;"",ISNUMBER(SEARCH(vyberHrace,$B18915)))</f>
      </c>
      <c r="M18915" s="14">
        <f>AND($I18915=MID(kododd,1,2),$J18915=MID(kododd,3,3))</f>
      </c>
    </row>
    <row r="18916">
      <c r="A18916" s="95">
        <v>32635</v>
      </c>
      <c r="B18916" s="93" t="s">
        <v>14974</v>
      </c>
      <c r="C18916" s="93" t="s">
        <v>1444</v>
      </c>
      <c r="D18916" s="95">
        <v>1948</v>
      </c>
      <c r="E18916" s="95">
        <v>1976</v>
      </c>
      <c r="F18916" s="95">
        <v>350508</v>
      </c>
      <c r="G18916" s="95">
        <v>250</v>
      </c>
      <c r="H18916" s="93" t="s">
        <v>8976</v>
      </c>
      <c r="I18916" s="93" t="s">
        <v>23894</v>
      </c>
      <c r="J18916" s="93" t="s">
        <v>20873</v>
      </c>
      <c r="K18916" s="93" t="s">
        <v>2418</v>
      </c>
      <c r="L18916" s="14">
        <f>AND(vyberHrace&lt;&gt;"",ISNUMBER(SEARCH(vyberHrace,$B18916)))</f>
      </c>
      <c r="M18916" s="14">
        <f>AND($I18916=MID(kododd,1,2),$J18916=MID(kododd,3,3))</f>
      </c>
    </row>
    <row r="18917">
      <c r="A18917" s="95">
        <v>32378</v>
      </c>
      <c r="B18917" s="93" t="s">
        <v>14975</v>
      </c>
      <c r="C18917" s="93" t="s">
        <v>1465</v>
      </c>
      <c r="G18917" s="95">
        <v>0</v>
      </c>
      <c r="H18917" s="93" t="s">
        <v>8976</v>
      </c>
      <c r="I18917" s="93" t="s">
        <v>23894</v>
      </c>
      <c r="J18917" s="93" t="s">
        <v>20861</v>
      </c>
      <c r="K18917" s="93" t="s">
        <v>6758</v>
      </c>
      <c r="L18917" s="14">
        <f>AND(vyberHrace&lt;&gt;"",ISNUMBER(SEARCH(vyberHrace,$B18917)))</f>
      </c>
      <c r="M18917" s="14">
        <f>AND($I18917=MID(kododd,1,2),$J18917=MID(kododd,3,3))</f>
      </c>
    </row>
    <row r="18918">
      <c r="A18918" s="95">
        <v>47269</v>
      </c>
      <c r="B18918" s="93" t="s">
        <v>8042</v>
      </c>
      <c r="C18918" s="93" t="s">
        <v>1416</v>
      </c>
      <c r="D18918" s="95">
        <v>1086</v>
      </c>
      <c r="E18918" s="95">
        <v>1408</v>
      </c>
      <c r="F18918" s="95">
        <v>23720506</v>
      </c>
      <c r="G18918" s="95">
        <v>0</v>
      </c>
      <c r="H18918" s="93" t="s">
        <v>8976</v>
      </c>
      <c r="I18918" s="93" t="s">
        <v>23894</v>
      </c>
      <c r="J18918" s="93" t="s">
        <v>20884</v>
      </c>
      <c r="K18918" s="93" t="s">
        <v>399</v>
      </c>
      <c r="L18918" s="14">
        <f>AND(vyberHrace&lt;&gt;"",ISNUMBER(SEARCH(vyberHrace,$B18918)))</f>
      </c>
      <c r="M18918" s="14">
        <f>AND($I18918=MID(kododd,1,2),$J18918=MID(kododd,3,3))</f>
      </c>
    </row>
    <row r="18919">
      <c r="A18919" s="95">
        <v>60520</v>
      </c>
      <c r="B18919" s="93" t="s">
        <v>26950</v>
      </c>
      <c r="C18919" s="93" t="s">
        <v>1486</v>
      </c>
      <c r="G18919" s="95">
        <v>0</v>
      </c>
      <c r="H18919" s="93" t="s">
        <v>8976</v>
      </c>
      <c r="I18919" s="93" t="s">
        <v>23894</v>
      </c>
      <c r="J18919" s="93" t="s">
        <v>20998</v>
      </c>
      <c r="K18919" s="93" t="s">
        <v>3359</v>
      </c>
      <c r="L18919" s="14">
        <f>AND(vyberHrace&lt;&gt;"",ISNUMBER(SEARCH(vyberHrace,$B18919)))</f>
      </c>
      <c r="M18919" s="14">
        <f>AND($I18919=MID(kododd,1,2),$J18919=MID(kododd,3,3))</f>
      </c>
    </row>
    <row r="18920">
      <c r="A18920" s="95">
        <v>46414</v>
      </c>
      <c r="B18920" s="93" t="s">
        <v>8043</v>
      </c>
      <c r="C18920" s="93" t="s">
        <v>3255</v>
      </c>
      <c r="G18920" s="95">
        <v>0</v>
      </c>
      <c r="H18920" s="93" t="s">
        <v>8976</v>
      </c>
      <c r="I18920" s="93" t="s">
        <v>23894</v>
      </c>
      <c r="J18920" s="93" t="s">
        <v>20845</v>
      </c>
      <c r="K18920" s="93" t="s">
        <v>6864</v>
      </c>
      <c r="L18920" s="14">
        <f>AND(vyberHrace&lt;&gt;"",ISNUMBER(SEARCH(vyberHrace,$B18920)))</f>
      </c>
      <c r="M18920" s="14">
        <f>AND($I18920=MID(kododd,1,2),$J18920=MID(kododd,3,3))</f>
      </c>
    </row>
    <row r="18921">
      <c r="A18921" s="95">
        <v>60521</v>
      </c>
      <c r="B18921" s="93" t="s">
        <v>26951</v>
      </c>
      <c r="C18921" s="93" t="s">
        <v>1487</v>
      </c>
      <c r="G18921" s="95">
        <v>250</v>
      </c>
      <c r="H18921" s="93" t="s">
        <v>8976</v>
      </c>
      <c r="I18921" s="93" t="s">
        <v>23894</v>
      </c>
      <c r="J18921" s="93" t="s">
        <v>20998</v>
      </c>
      <c r="K18921" s="93" t="s">
        <v>3359</v>
      </c>
      <c r="L18921" s="14">
        <f>AND(vyberHrace&lt;&gt;"",ISNUMBER(SEARCH(vyberHrace,$B18921)))</f>
      </c>
      <c r="M18921" s="14">
        <f>AND($I18921=MID(kododd,1,2),$J18921=MID(kododd,3,3))</f>
      </c>
    </row>
    <row r="18922">
      <c r="A18922" s="95">
        <v>62312</v>
      </c>
      <c r="B18922" s="93" t="s">
        <v>28487</v>
      </c>
      <c r="C18922" s="93" t="s">
        <v>1487</v>
      </c>
      <c r="G18922" s="95">
        <v>250</v>
      </c>
      <c r="H18922" s="93" t="s">
        <v>8976</v>
      </c>
      <c r="I18922" s="93" t="s">
        <v>23894</v>
      </c>
      <c r="J18922" s="93" t="s">
        <v>20998</v>
      </c>
      <c r="K18922" s="93" t="s">
        <v>3359</v>
      </c>
      <c r="L18922" s="14">
        <f>AND(vyberHrace&lt;&gt;"",ISNUMBER(SEARCH(vyberHrace,$B18922)))</f>
      </c>
      <c r="M18922" s="14">
        <f>AND($I18922=MID(kododd,1,2),$J18922=MID(kododd,3,3))</f>
      </c>
    </row>
    <row r="18923">
      <c r="A18923" s="95">
        <v>20148</v>
      </c>
      <c r="B18923" s="93" t="s">
        <v>8052</v>
      </c>
      <c r="C18923" s="93" t="s">
        <v>1407</v>
      </c>
      <c r="D18923" s="95">
        <v>1126</v>
      </c>
      <c r="G18923" s="95">
        <v>250</v>
      </c>
      <c r="H18923" s="93" t="s">
        <v>8976</v>
      </c>
      <c r="I18923" s="93" t="s">
        <v>23894</v>
      </c>
      <c r="J18923" s="93" t="s">
        <v>20854</v>
      </c>
      <c r="K18923" s="93" t="s">
        <v>12190</v>
      </c>
      <c r="L18923" s="14">
        <f>AND(vyberHrace&lt;&gt;"",ISNUMBER(SEARCH(vyberHrace,$B18923)))</f>
      </c>
      <c r="M18923" s="14">
        <f>AND($I18923=MID(kododd,1,2),$J18923=MID(kododd,3,3))</f>
      </c>
    </row>
    <row r="18924">
      <c r="A18924" s="95">
        <v>47508</v>
      </c>
      <c r="B18924" s="93" t="s">
        <v>8052</v>
      </c>
      <c r="C18924" s="93" t="s">
        <v>1410</v>
      </c>
      <c r="D18924" s="95">
        <v>1133</v>
      </c>
      <c r="G18924" s="95">
        <v>250</v>
      </c>
      <c r="H18924" s="93" t="s">
        <v>8976</v>
      </c>
      <c r="I18924" s="93" t="s">
        <v>23894</v>
      </c>
      <c r="J18924" s="93" t="s">
        <v>20854</v>
      </c>
      <c r="K18924" s="93" t="s">
        <v>12190</v>
      </c>
      <c r="L18924" s="14">
        <f>AND(vyberHrace&lt;&gt;"",ISNUMBER(SEARCH(vyberHrace,$B18924)))</f>
      </c>
      <c r="M18924" s="14">
        <f>AND($I18924=MID(kododd,1,2),$J18924=MID(kododd,3,3))</f>
      </c>
    </row>
    <row r="18925">
      <c r="A18925" s="95">
        <v>1443</v>
      </c>
      <c r="B18925" s="93" t="s">
        <v>8053</v>
      </c>
      <c r="C18925" s="93" t="s">
        <v>1441</v>
      </c>
      <c r="D18925" s="95">
        <v>1868</v>
      </c>
      <c r="G18925" s="95">
        <v>0</v>
      </c>
      <c r="H18925" s="93" t="s">
        <v>8976</v>
      </c>
      <c r="I18925" s="93" t="s">
        <v>23894</v>
      </c>
      <c r="J18925" s="93" t="s">
        <v>20924</v>
      </c>
      <c r="K18925" s="93" t="s">
        <v>23908</v>
      </c>
      <c r="L18925" s="14">
        <f>AND(vyberHrace&lt;&gt;"",ISNUMBER(SEARCH(vyberHrace,$B18925)))</f>
      </c>
      <c r="M18925" s="14">
        <f>AND($I18925=MID(kododd,1,2),$J18925=MID(kododd,3,3))</f>
      </c>
    </row>
    <row r="18926">
      <c r="A18926" s="95">
        <v>969</v>
      </c>
      <c r="B18926" s="93" t="s">
        <v>9909</v>
      </c>
      <c r="C18926" s="93" t="s">
        <v>1460</v>
      </c>
      <c r="D18926" s="95">
        <v>1752</v>
      </c>
      <c r="E18926" s="95">
        <v>1874</v>
      </c>
      <c r="F18926" s="95">
        <v>303623</v>
      </c>
      <c r="G18926" s="95">
        <v>250</v>
      </c>
      <c r="H18926" s="93" t="s">
        <v>8976</v>
      </c>
      <c r="I18926" s="93" t="s">
        <v>23894</v>
      </c>
      <c r="J18926" s="93" t="s">
        <v>20912</v>
      </c>
      <c r="K18926" s="93" t="s">
        <v>9930</v>
      </c>
      <c r="L18926" s="14">
        <f>AND(vyberHrace&lt;&gt;"",ISNUMBER(SEARCH(vyberHrace,$B18926)))</f>
      </c>
      <c r="M18926" s="14">
        <f>AND($I18926=MID(kododd,1,2),$J18926=MID(kododd,3,3))</f>
      </c>
    </row>
    <row r="18927">
      <c r="A18927" s="95">
        <v>38174</v>
      </c>
      <c r="B18927" s="93" t="s">
        <v>9912</v>
      </c>
      <c r="C18927" s="93" t="s">
        <v>1448</v>
      </c>
      <c r="D18927" s="95">
        <v>1385</v>
      </c>
      <c r="E18927" s="95">
        <v>1671</v>
      </c>
      <c r="F18927" s="95">
        <v>23744022</v>
      </c>
      <c r="G18927" s="95">
        <v>250</v>
      </c>
      <c r="H18927" s="93" t="s">
        <v>8976</v>
      </c>
      <c r="I18927" s="93" t="s">
        <v>23894</v>
      </c>
      <c r="J18927" s="93" t="s">
        <v>20854</v>
      </c>
      <c r="K18927" s="93" t="s">
        <v>12190</v>
      </c>
      <c r="L18927" s="14">
        <f>AND(vyberHrace&lt;&gt;"",ISNUMBER(SEARCH(vyberHrace,$B18927)))</f>
      </c>
      <c r="M18927" s="14">
        <f>AND($I18927=MID(kododd,1,2),$J18927=MID(kododd,3,3))</f>
      </c>
    </row>
    <row r="18928">
      <c r="A18928" s="95">
        <v>50699</v>
      </c>
      <c r="B18928" s="93" t="s">
        <v>3461</v>
      </c>
      <c r="C18928" s="93" t="s">
        <v>1410</v>
      </c>
      <c r="G18928" s="95">
        <v>0</v>
      </c>
      <c r="H18928" s="93" t="s">
        <v>8976</v>
      </c>
      <c r="I18928" s="93" t="s">
        <v>23894</v>
      </c>
      <c r="J18928" s="93" t="s">
        <v>20854</v>
      </c>
      <c r="K18928" s="93" t="s">
        <v>12190</v>
      </c>
      <c r="L18928" s="14">
        <f>AND(vyberHrace&lt;&gt;"",ISNUMBER(SEARCH(vyberHrace,$B18928)))</f>
      </c>
      <c r="M18928" s="14">
        <f>AND($I18928=MID(kododd,1,2),$J18928=MID(kododd,3,3))</f>
      </c>
    </row>
    <row r="18929">
      <c r="A18929" s="95">
        <v>60642</v>
      </c>
      <c r="B18929" s="93" t="s">
        <v>27059</v>
      </c>
      <c r="C18929" s="93" t="s">
        <v>1486</v>
      </c>
      <c r="G18929" s="95">
        <v>0</v>
      </c>
      <c r="H18929" s="93" t="s">
        <v>8976</v>
      </c>
      <c r="I18929" s="93" t="s">
        <v>23894</v>
      </c>
      <c r="J18929" s="93" t="s">
        <v>20998</v>
      </c>
      <c r="K18929" s="93" t="s">
        <v>3359</v>
      </c>
      <c r="L18929" s="14">
        <f>AND(vyberHrace&lt;&gt;"",ISNUMBER(SEARCH(vyberHrace,$B18929)))</f>
      </c>
      <c r="M18929" s="14">
        <f>AND($I18929=MID(kododd,1,2),$J18929=MID(kododd,3,3))</f>
      </c>
    </row>
    <row r="18930">
      <c r="A18930" s="95">
        <v>61285</v>
      </c>
      <c r="B18930" s="93" t="s">
        <v>27492</v>
      </c>
      <c r="C18930" s="93" t="s">
        <v>1486</v>
      </c>
      <c r="G18930" s="95">
        <v>0</v>
      </c>
      <c r="H18930" s="93" t="s">
        <v>8976</v>
      </c>
      <c r="I18930" s="93" t="s">
        <v>23894</v>
      </c>
      <c r="J18930" s="93" t="s">
        <v>20998</v>
      </c>
      <c r="K18930" s="93" t="s">
        <v>3359</v>
      </c>
      <c r="L18930" s="14">
        <f>AND(vyberHrace&lt;&gt;"",ISNUMBER(SEARCH(vyberHrace,$B18930)))</f>
      </c>
      <c r="M18930" s="14">
        <f>AND($I18930=MID(kododd,1,2),$J18930=MID(kododd,3,3))</f>
      </c>
    </row>
    <row r="18931">
      <c r="A18931" s="95">
        <v>3790</v>
      </c>
      <c r="B18931" s="93" t="s">
        <v>12243</v>
      </c>
      <c r="C18931" s="93" t="s">
        <v>1442</v>
      </c>
      <c r="D18931" s="95">
        <v>1727</v>
      </c>
      <c r="E18931" s="95">
        <v>1815</v>
      </c>
      <c r="F18931" s="95">
        <v>347477</v>
      </c>
      <c r="G18931" s="95">
        <v>250</v>
      </c>
      <c r="H18931" s="93" t="s">
        <v>8976</v>
      </c>
      <c r="I18931" s="93" t="s">
        <v>23894</v>
      </c>
      <c r="J18931" s="93" t="s">
        <v>20859</v>
      </c>
      <c r="K18931" s="93" t="s">
        <v>6866</v>
      </c>
      <c r="L18931" s="14">
        <f>AND(vyberHrace&lt;&gt;"",ISNUMBER(SEARCH(vyberHrace,$B18931)))</f>
      </c>
      <c r="M18931" s="14">
        <f>AND($I18931=MID(kododd,1,2),$J18931=MID(kododd,3,3))</f>
      </c>
    </row>
    <row r="18932">
      <c r="A18932" s="95">
        <v>14943</v>
      </c>
      <c r="B18932" s="93" t="s">
        <v>12244</v>
      </c>
      <c r="C18932" s="93" t="s">
        <v>1405</v>
      </c>
      <c r="D18932" s="95">
        <v>1594</v>
      </c>
      <c r="F18932" s="95">
        <v>23705477</v>
      </c>
      <c r="G18932" s="95">
        <v>0</v>
      </c>
      <c r="H18932" s="93" t="s">
        <v>8976</v>
      </c>
      <c r="I18932" s="93" t="s">
        <v>23894</v>
      </c>
      <c r="J18932" s="93" t="s">
        <v>20859</v>
      </c>
      <c r="K18932" s="93" t="s">
        <v>6866</v>
      </c>
      <c r="L18932" s="14">
        <f>AND(vyberHrace&lt;&gt;"",ISNUMBER(SEARCH(vyberHrace,$B18932)))</f>
      </c>
      <c r="M18932" s="14">
        <f>AND($I18932=MID(kododd,1,2),$J18932=MID(kododd,3,3))</f>
      </c>
    </row>
    <row r="18933">
      <c r="A18933" s="95">
        <v>54460</v>
      </c>
      <c r="B18933" s="93" t="s">
        <v>1044</v>
      </c>
      <c r="C18933" s="93" t="s">
        <v>1412</v>
      </c>
      <c r="G18933" s="95">
        <v>250</v>
      </c>
      <c r="H18933" s="93" t="s">
        <v>8976</v>
      </c>
      <c r="I18933" s="93" t="s">
        <v>23894</v>
      </c>
      <c r="J18933" s="93" t="s">
        <v>20909</v>
      </c>
      <c r="K18933" s="93" t="s">
        <v>6757</v>
      </c>
      <c r="L18933" s="14">
        <f>AND(vyberHrace&lt;&gt;"",ISNUMBER(SEARCH(vyberHrace,$B18933)))</f>
      </c>
      <c r="M18933" s="14">
        <f>AND($I18933=MID(kododd,1,2),$J18933=MID(kododd,3,3))</f>
      </c>
    </row>
    <row r="18934">
      <c r="A18934" s="95">
        <v>49230</v>
      </c>
      <c r="B18934" s="93" t="s">
        <v>12248</v>
      </c>
      <c r="C18934" s="93" t="s">
        <v>1416</v>
      </c>
      <c r="D18934" s="95">
        <v>1920</v>
      </c>
      <c r="E18934" s="95">
        <v>1944</v>
      </c>
      <c r="F18934" s="95">
        <v>23750375</v>
      </c>
      <c r="G18934" s="95">
        <v>250</v>
      </c>
      <c r="H18934" s="93" t="s">
        <v>8976</v>
      </c>
      <c r="I18934" s="93" t="s">
        <v>23894</v>
      </c>
      <c r="J18934" s="93" t="s">
        <v>20940</v>
      </c>
      <c r="K18934" s="93" t="s">
        <v>6882</v>
      </c>
      <c r="L18934" s="14">
        <f>AND(vyberHrace&lt;&gt;"",ISNUMBER(SEARCH(vyberHrace,$B18934)))</f>
      </c>
      <c r="M18934" s="14">
        <f>AND($I18934=MID(kododd,1,2),$J18934=MID(kododd,3,3))</f>
      </c>
    </row>
    <row r="18935">
      <c r="A18935" s="95">
        <v>1939</v>
      </c>
      <c r="B18935" s="93" t="s">
        <v>12133</v>
      </c>
      <c r="C18935" s="93" t="s">
        <v>1459</v>
      </c>
      <c r="D18935" s="95">
        <v>1816</v>
      </c>
      <c r="F18935" s="95">
        <v>23744820</v>
      </c>
      <c r="G18935" s="95">
        <v>250</v>
      </c>
      <c r="H18935" s="93" t="s">
        <v>8976</v>
      </c>
      <c r="I18935" s="93" t="s">
        <v>23894</v>
      </c>
      <c r="J18935" s="93" t="s">
        <v>20877</v>
      </c>
      <c r="K18935" s="93" t="s">
        <v>7846</v>
      </c>
      <c r="L18935" s="14">
        <f>AND(vyberHrace&lt;&gt;"",ISNUMBER(SEARCH(vyberHrace,$B18935)))</f>
      </c>
      <c r="M18935" s="14">
        <f>AND($I18935=MID(kododd,1,2),$J18935=MID(kododd,3,3))</f>
      </c>
    </row>
    <row r="18936">
      <c r="A18936" s="95">
        <v>53638</v>
      </c>
      <c r="B18936" s="93" t="s">
        <v>996</v>
      </c>
      <c r="C18936" s="93" t="s">
        <v>1415</v>
      </c>
      <c r="D18936" s="95">
        <v>1462</v>
      </c>
      <c r="E18936" s="95">
        <v>1834</v>
      </c>
      <c r="F18936" s="95">
        <v>23750383</v>
      </c>
      <c r="G18936" s="95">
        <v>250</v>
      </c>
      <c r="H18936" s="93" t="s">
        <v>8976</v>
      </c>
      <c r="I18936" s="93" t="s">
        <v>23894</v>
      </c>
      <c r="J18936" s="93" t="s">
        <v>20899</v>
      </c>
      <c r="K18936" s="93" t="s">
        <v>9087</v>
      </c>
      <c r="L18936" s="14">
        <f>AND(vyberHrace&lt;&gt;"",ISNUMBER(SEARCH(vyberHrace,$B18936)))</f>
      </c>
      <c r="M18936" s="14">
        <f>AND($I18936=MID(kododd,1,2),$J18936=MID(kododd,3,3))</f>
      </c>
    </row>
    <row r="18937">
      <c r="A18937" s="95">
        <v>2344</v>
      </c>
      <c r="B18937" s="93" t="s">
        <v>12136</v>
      </c>
      <c r="C18937" s="93" t="s">
        <v>1441</v>
      </c>
      <c r="D18937" s="95">
        <v>1852</v>
      </c>
      <c r="E18937" s="95">
        <v>1975</v>
      </c>
      <c r="F18937" s="95">
        <v>362026</v>
      </c>
      <c r="G18937" s="95">
        <v>250</v>
      </c>
      <c r="H18937" s="93" t="s">
        <v>8976</v>
      </c>
      <c r="I18937" s="93" t="s">
        <v>23894</v>
      </c>
      <c r="J18937" s="93" t="s">
        <v>21034</v>
      </c>
      <c r="K18937" s="93" t="s">
        <v>12277</v>
      </c>
      <c r="L18937" s="14">
        <f>AND(vyberHrace&lt;&gt;"",ISNUMBER(SEARCH(vyberHrace,$B18937)))</f>
      </c>
      <c r="M18937" s="14">
        <f>AND($I18937=MID(kododd,1,2),$J18937=MID(kododd,3,3))</f>
      </c>
    </row>
    <row r="18938">
      <c r="A18938" s="95">
        <v>62536</v>
      </c>
      <c r="B18938" s="93" t="s">
        <v>29476</v>
      </c>
      <c r="C18938" s="93" t="s">
        <v>1487</v>
      </c>
      <c r="G18938" s="95">
        <v>250</v>
      </c>
      <c r="H18938" s="93" t="s">
        <v>8976</v>
      </c>
      <c r="I18938" s="93" t="s">
        <v>23894</v>
      </c>
      <c r="J18938" s="93" t="s">
        <v>20941</v>
      </c>
      <c r="K18938" s="93" t="s">
        <v>9073</v>
      </c>
      <c r="L18938" s="14">
        <f>AND(vyberHrace&lt;&gt;"",ISNUMBER(SEARCH(vyberHrace,$B18938)))</f>
      </c>
      <c r="M18938" s="14">
        <f>AND($I18938=MID(kododd,1,2),$J18938=MID(kododd,3,3))</f>
      </c>
    </row>
    <row r="18939">
      <c r="A18939" s="95">
        <v>15078</v>
      </c>
      <c r="B18939" s="93" t="s">
        <v>12154</v>
      </c>
      <c r="C18939" s="93" t="s">
        <v>1457</v>
      </c>
      <c r="D18939" s="95">
        <v>1789</v>
      </c>
      <c r="E18939" s="95">
        <v>1901</v>
      </c>
      <c r="F18939" s="95">
        <v>347485</v>
      </c>
      <c r="G18939" s="95">
        <v>250</v>
      </c>
      <c r="H18939" s="93" t="s">
        <v>8976</v>
      </c>
      <c r="I18939" s="93" t="s">
        <v>23894</v>
      </c>
      <c r="J18939" s="93" t="s">
        <v>20989</v>
      </c>
      <c r="K18939" s="93" t="s">
        <v>11228</v>
      </c>
      <c r="L18939" s="14">
        <f>AND(vyberHrace&lt;&gt;"",ISNUMBER(SEARCH(vyberHrace,$B18939)))</f>
      </c>
      <c r="M18939" s="14">
        <f>AND($I18939=MID(kododd,1,2),$J18939=MID(kododd,3,3))</f>
      </c>
    </row>
    <row r="18940">
      <c r="A18940" s="95">
        <v>53523</v>
      </c>
      <c r="B18940" s="93" t="s">
        <v>17603</v>
      </c>
      <c r="C18940" s="93" t="s">
        <v>1475</v>
      </c>
      <c r="D18940" s="95">
        <v>1561</v>
      </c>
      <c r="E18940" s="95">
        <v>1627</v>
      </c>
      <c r="F18940" s="95">
        <v>23774789</v>
      </c>
      <c r="G18940" s="95">
        <v>250</v>
      </c>
      <c r="H18940" s="93" t="s">
        <v>8976</v>
      </c>
      <c r="I18940" s="93" t="s">
        <v>23894</v>
      </c>
      <c r="J18940" s="93" t="s">
        <v>20989</v>
      </c>
      <c r="K18940" s="93" t="s">
        <v>11228</v>
      </c>
      <c r="L18940" s="14">
        <f>AND(vyberHrace&lt;&gt;"",ISNUMBER(SEARCH(vyberHrace,$B18940)))</f>
      </c>
      <c r="M18940" s="14">
        <f>AND($I18940=MID(kododd,1,2),$J18940=MID(kododd,3,3))</f>
      </c>
    </row>
    <row r="18941">
      <c r="A18941" s="95">
        <v>8715</v>
      </c>
      <c r="B18941" s="93" t="s">
        <v>14424</v>
      </c>
      <c r="C18941" s="93" t="s">
        <v>1426</v>
      </c>
      <c r="D18941" s="95">
        <v>1569</v>
      </c>
      <c r="F18941" s="95">
        <v>23711027</v>
      </c>
      <c r="G18941" s="95">
        <v>250</v>
      </c>
      <c r="H18941" s="93" t="s">
        <v>8976</v>
      </c>
      <c r="I18941" s="93" t="s">
        <v>23894</v>
      </c>
      <c r="J18941" s="93" t="s">
        <v>20871</v>
      </c>
      <c r="K18941" s="93" t="s">
        <v>6773</v>
      </c>
      <c r="L18941" s="14">
        <f>AND(vyberHrace&lt;&gt;"",ISNUMBER(SEARCH(vyberHrace,$B18941)))</f>
      </c>
      <c r="M18941" s="14">
        <f>AND($I18941=MID(kododd,1,2),$J18941=MID(kododd,3,3))</f>
      </c>
    </row>
    <row r="18942">
      <c r="A18942" s="95">
        <v>32427</v>
      </c>
      <c r="B18942" s="93" t="s">
        <v>14434</v>
      </c>
      <c r="C18942" s="93" t="s">
        <v>1451</v>
      </c>
      <c r="G18942" s="95">
        <v>0</v>
      </c>
      <c r="H18942" s="93" t="s">
        <v>8976</v>
      </c>
      <c r="I18942" s="93" t="s">
        <v>23894</v>
      </c>
      <c r="J18942" s="93" t="s">
        <v>3580</v>
      </c>
      <c r="K18942" s="93" t="s">
        <v>5092</v>
      </c>
      <c r="L18942" s="14">
        <f>AND(vyberHrace&lt;&gt;"",ISNUMBER(SEARCH(vyberHrace,$B18942)))</f>
      </c>
      <c r="M18942" s="14">
        <f>AND($I18942=MID(kododd,1,2),$J18942=MID(kododd,3,3))</f>
      </c>
    </row>
    <row r="18943">
      <c r="A18943" s="95">
        <v>3360</v>
      </c>
      <c r="B18943" s="93" t="s">
        <v>14436</v>
      </c>
      <c r="C18943" s="93" t="s">
        <v>1435</v>
      </c>
      <c r="D18943" s="95">
        <v>1448</v>
      </c>
      <c r="G18943" s="95">
        <v>0</v>
      </c>
      <c r="H18943" s="93" t="s">
        <v>8976</v>
      </c>
      <c r="I18943" s="93" t="s">
        <v>23894</v>
      </c>
      <c r="J18943" s="93" t="s">
        <v>21032</v>
      </c>
      <c r="K18943" s="93" t="s">
        <v>3087</v>
      </c>
      <c r="L18943" s="14">
        <f>AND(vyberHrace&lt;&gt;"",ISNUMBER(SEARCH(vyberHrace,$B18943)))</f>
      </c>
      <c r="M18943" s="14">
        <f>AND($I18943=MID(kododd,1,2),$J18943=MID(kododd,3,3))</f>
      </c>
    </row>
    <row r="18944">
      <c r="A18944" s="95">
        <v>10080</v>
      </c>
      <c r="B18944" s="93" t="s">
        <v>14440</v>
      </c>
      <c r="C18944" s="93" t="s">
        <v>1465</v>
      </c>
      <c r="D18944" s="95">
        <v>1606</v>
      </c>
      <c r="G18944" s="95">
        <v>250</v>
      </c>
      <c r="H18944" s="93" t="s">
        <v>8976</v>
      </c>
      <c r="I18944" s="93" t="s">
        <v>23894</v>
      </c>
      <c r="J18944" s="93" t="s">
        <v>20866</v>
      </c>
      <c r="K18944" s="93" t="s">
        <v>6041</v>
      </c>
      <c r="L18944" s="14">
        <f>AND(vyberHrace&lt;&gt;"",ISNUMBER(SEARCH(vyberHrace,$B18944)))</f>
      </c>
      <c r="M18944" s="14">
        <f>AND($I18944=MID(kododd,1,2),$J18944=MID(kododd,3,3))</f>
      </c>
    </row>
    <row r="18945">
      <c r="A18945" s="95">
        <v>52171</v>
      </c>
      <c r="B18945" s="93" t="s">
        <v>11691</v>
      </c>
      <c r="C18945" s="93" t="s">
        <v>1412</v>
      </c>
      <c r="D18945" s="95">
        <v>1410</v>
      </c>
      <c r="E18945" s="95">
        <v>1500</v>
      </c>
      <c r="F18945" s="95">
        <v>23781017</v>
      </c>
      <c r="G18945" s="95">
        <v>250</v>
      </c>
      <c r="H18945" s="93" t="s">
        <v>8976</v>
      </c>
      <c r="I18945" s="93" t="s">
        <v>23894</v>
      </c>
      <c r="J18945" s="93" t="s">
        <v>20861</v>
      </c>
      <c r="K18945" s="93" t="s">
        <v>6758</v>
      </c>
      <c r="L18945" s="14">
        <f>AND(vyberHrace&lt;&gt;"",ISNUMBER(SEARCH(vyberHrace,$B18945)))</f>
      </c>
      <c r="M18945" s="14">
        <f>AND($I18945=MID(kododd,1,2),$J18945=MID(kododd,3,3))</f>
      </c>
    </row>
    <row r="18946">
      <c r="A18946" s="95">
        <v>27318</v>
      </c>
      <c r="B18946" s="93" t="s">
        <v>14447</v>
      </c>
      <c r="C18946" s="93" t="s">
        <v>1475</v>
      </c>
      <c r="D18946" s="95">
        <v>2193</v>
      </c>
      <c r="E18946" s="95">
        <v>2193</v>
      </c>
      <c r="F18946" s="95">
        <v>328626</v>
      </c>
      <c r="G18946" s="95">
        <v>250</v>
      </c>
      <c r="H18946" s="93" t="s">
        <v>8976</v>
      </c>
      <c r="I18946" s="93" t="s">
        <v>23894</v>
      </c>
      <c r="J18946" s="93" t="s">
        <v>20998</v>
      </c>
      <c r="K18946" s="93" t="s">
        <v>3359</v>
      </c>
      <c r="L18946" s="14">
        <f>AND(vyberHrace&lt;&gt;"",ISNUMBER(SEARCH(vyberHrace,$B18946)))</f>
      </c>
      <c r="M18946" s="14">
        <f>AND($I18946=MID(kododd,1,2),$J18946=MID(kododd,3,3))</f>
      </c>
    </row>
    <row r="18947">
      <c r="A18947" s="95">
        <v>54537</v>
      </c>
      <c r="B18947" s="93" t="s">
        <v>1012</v>
      </c>
      <c r="C18947" s="93" t="s">
        <v>1420</v>
      </c>
      <c r="F18947" s="95">
        <v>23754281</v>
      </c>
      <c r="G18947" s="95">
        <v>0</v>
      </c>
      <c r="H18947" s="93" t="s">
        <v>8976</v>
      </c>
      <c r="I18947" s="93" t="s">
        <v>23894</v>
      </c>
      <c r="J18947" s="93" t="s">
        <v>20884</v>
      </c>
      <c r="K18947" s="93" t="s">
        <v>399</v>
      </c>
      <c r="L18947" s="14">
        <f>AND(vyberHrace&lt;&gt;"",ISNUMBER(SEARCH(vyberHrace,$B18947)))</f>
      </c>
      <c r="M18947" s="14">
        <f>AND($I18947=MID(kododd,1,2),$J18947=MID(kododd,3,3))</f>
      </c>
    </row>
    <row r="18948">
      <c r="A18948" s="95">
        <v>40848</v>
      </c>
      <c r="B18948" s="93" t="s">
        <v>14450</v>
      </c>
      <c r="C18948" s="93" t="s">
        <v>1418</v>
      </c>
      <c r="D18948" s="95">
        <v>1372</v>
      </c>
      <c r="E18948" s="95">
        <v>1575</v>
      </c>
      <c r="F18948" s="95">
        <v>393029</v>
      </c>
      <c r="G18948" s="95">
        <v>250</v>
      </c>
      <c r="H18948" s="93" t="s">
        <v>8976</v>
      </c>
      <c r="I18948" s="93" t="s">
        <v>23894</v>
      </c>
      <c r="J18948" s="93" t="s">
        <v>21027</v>
      </c>
      <c r="K18948" s="93" t="s">
        <v>1948</v>
      </c>
      <c r="L18948" s="14">
        <f>AND(vyberHrace&lt;&gt;"",ISNUMBER(SEARCH(vyberHrace,$B18948)))</f>
      </c>
      <c r="M18948" s="14">
        <f>AND($I18948=MID(kododd,1,2),$J18948=MID(kododd,3,3))</f>
      </c>
    </row>
    <row r="18949">
      <c r="A18949" s="95">
        <v>28644</v>
      </c>
      <c r="B18949" s="93" t="s">
        <v>14453</v>
      </c>
      <c r="C18949" s="93" t="s">
        <v>1448</v>
      </c>
      <c r="D18949" s="95">
        <v>1453</v>
      </c>
      <c r="G18949" s="95">
        <v>0</v>
      </c>
      <c r="H18949" s="93" t="s">
        <v>8976</v>
      </c>
      <c r="I18949" s="93" t="s">
        <v>23894</v>
      </c>
      <c r="J18949" s="93" t="s">
        <v>20871</v>
      </c>
      <c r="K18949" s="93" t="s">
        <v>6773</v>
      </c>
      <c r="L18949" s="14">
        <f>AND(vyberHrace&lt;&gt;"",ISNUMBER(SEARCH(vyberHrace,$B18949)))</f>
      </c>
      <c r="M18949" s="14">
        <f>AND($I18949=MID(kododd,1,2),$J18949=MID(kododd,3,3))</f>
      </c>
    </row>
    <row r="18950">
      <c r="A18950" s="95">
        <v>4089</v>
      </c>
      <c r="B18950" s="93" t="s">
        <v>6250</v>
      </c>
      <c r="C18950" s="93" t="s">
        <v>1417</v>
      </c>
      <c r="D18950" s="95">
        <v>1605</v>
      </c>
      <c r="E18950" s="95">
        <v>1714</v>
      </c>
      <c r="F18950" s="95">
        <v>390526</v>
      </c>
      <c r="G18950" s="95">
        <v>250</v>
      </c>
      <c r="H18950" s="93" t="s">
        <v>8976</v>
      </c>
      <c r="I18950" s="93" t="s">
        <v>23894</v>
      </c>
      <c r="J18950" s="93" t="s">
        <v>21032</v>
      </c>
      <c r="K18950" s="93" t="s">
        <v>3087</v>
      </c>
      <c r="L18950" s="14">
        <f>AND(vyberHrace&lt;&gt;"",ISNUMBER(SEARCH(vyberHrace,$B18950)))</f>
      </c>
      <c r="M18950" s="14">
        <f>AND($I18950=MID(kododd,1,2),$J18950=MID(kododd,3,3))</f>
      </c>
    </row>
    <row r="18951">
      <c r="A18951" s="95">
        <v>52949</v>
      </c>
      <c r="B18951" s="93" t="s">
        <v>6289</v>
      </c>
      <c r="C18951" s="93" t="s">
        <v>1459</v>
      </c>
      <c r="D18951" s="95">
        <v>1596</v>
      </c>
      <c r="E18951" s="95">
        <v>1727</v>
      </c>
      <c r="F18951" s="95">
        <v>23780843</v>
      </c>
      <c r="G18951" s="95">
        <v>250</v>
      </c>
      <c r="H18951" s="93" t="s">
        <v>8976</v>
      </c>
      <c r="I18951" s="93" t="s">
        <v>23894</v>
      </c>
      <c r="J18951" s="93" t="s">
        <v>20916</v>
      </c>
      <c r="K18951" s="93" t="s">
        <v>9958</v>
      </c>
      <c r="L18951" s="14">
        <f>AND(vyberHrace&lt;&gt;"",ISNUMBER(SEARCH(vyberHrace,$B18951)))</f>
      </c>
      <c r="M18951" s="14">
        <f>AND($I18951=MID(kododd,1,2),$J18951=MID(kododd,3,3))</f>
      </c>
    </row>
    <row r="18952">
      <c r="A18952" s="95">
        <v>63732</v>
      </c>
      <c r="B18952" s="93" t="s">
        <v>29891</v>
      </c>
      <c r="C18952" s="93" t="s">
        <v>1486</v>
      </c>
      <c r="G18952" s="95">
        <v>250</v>
      </c>
      <c r="H18952" s="93" t="s">
        <v>8976</v>
      </c>
      <c r="I18952" s="93" t="s">
        <v>23894</v>
      </c>
      <c r="J18952" s="93" t="s">
        <v>20861</v>
      </c>
      <c r="K18952" s="93" t="s">
        <v>6758</v>
      </c>
      <c r="L18952" s="14">
        <f>AND(vyberHrace&lt;&gt;"",ISNUMBER(SEARCH(vyberHrace,$B18952)))</f>
      </c>
      <c r="M18952" s="14">
        <f>AND($I18952=MID(kododd,1,2),$J18952=MID(kododd,3,3))</f>
      </c>
    </row>
    <row r="18953">
      <c r="A18953" s="95">
        <v>54189</v>
      </c>
      <c r="B18953" s="93" t="s">
        <v>1004</v>
      </c>
      <c r="C18953" s="93" t="s">
        <v>1406</v>
      </c>
      <c r="F18953" s="95">
        <v>23754087</v>
      </c>
      <c r="G18953" s="95">
        <v>0</v>
      </c>
      <c r="H18953" s="93" t="s">
        <v>8976</v>
      </c>
      <c r="I18953" s="93" t="s">
        <v>23894</v>
      </c>
      <c r="J18953" s="93" t="s">
        <v>20940</v>
      </c>
      <c r="K18953" s="93" t="s">
        <v>6882</v>
      </c>
      <c r="L18953" s="14">
        <f>AND(vyberHrace&lt;&gt;"",ISNUMBER(SEARCH(vyberHrace,$B18953)))</f>
      </c>
      <c r="M18953" s="14">
        <f>AND($I18953=MID(kododd,1,2),$J18953=MID(kododd,3,3))</f>
      </c>
    </row>
    <row r="18954">
      <c r="A18954" s="95">
        <v>1116</v>
      </c>
      <c r="B18954" s="93" t="s">
        <v>56</v>
      </c>
      <c r="C18954" s="93" t="s">
        <v>1401</v>
      </c>
      <c r="D18954" s="95">
        <v>1816</v>
      </c>
      <c r="E18954" s="95">
        <v>1877</v>
      </c>
      <c r="F18954" s="95">
        <v>310794</v>
      </c>
      <c r="G18954" s="95">
        <v>250</v>
      </c>
      <c r="H18954" s="93" t="s">
        <v>8976</v>
      </c>
      <c r="I18954" s="93" t="s">
        <v>23894</v>
      </c>
      <c r="J18954" s="93" t="s">
        <v>20940</v>
      </c>
      <c r="K18954" s="93" t="s">
        <v>6882</v>
      </c>
      <c r="L18954" s="14">
        <f>AND(vyberHrace&lt;&gt;"",ISNUMBER(SEARCH(vyberHrace,$B18954)))</f>
      </c>
      <c r="M18954" s="14">
        <f>AND($I18954=MID(kododd,1,2),$J18954=MID(kododd,3,3))</f>
      </c>
    </row>
    <row r="18955">
      <c r="A18955" s="95">
        <v>13353</v>
      </c>
      <c r="B18955" s="93" t="s">
        <v>57</v>
      </c>
      <c r="C18955" s="93" t="s">
        <v>1461</v>
      </c>
      <c r="D18955" s="95">
        <v>2235</v>
      </c>
      <c r="E18955" s="95">
        <v>2232</v>
      </c>
      <c r="F18955" s="95">
        <v>321184</v>
      </c>
      <c r="G18955" s="95">
        <v>0</v>
      </c>
      <c r="H18955" s="93" t="s">
        <v>8976</v>
      </c>
      <c r="I18955" s="93" t="s">
        <v>23894</v>
      </c>
      <c r="J18955" s="93" t="s">
        <v>20909</v>
      </c>
      <c r="K18955" s="93" t="s">
        <v>6757</v>
      </c>
      <c r="L18955" s="14">
        <f>AND(vyberHrace&lt;&gt;"",ISNUMBER(SEARCH(vyberHrace,$B18955)))</f>
      </c>
      <c r="M18955" s="14">
        <f>AND($I18955=MID(kododd,1,2),$J18955=MID(kododd,3,3))</f>
      </c>
    </row>
    <row r="18956">
      <c r="A18956" s="95">
        <v>59087</v>
      </c>
      <c r="B18956" s="93" t="s">
        <v>57</v>
      </c>
      <c r="C18956" s="93" t="s">
        <v>1486</v>
      </c>
      <c r="G18956" s="95">
        <v>0</v>
      </c>
      <c r="H18956" s="93" t="s">
        <v>8976</v>
      </c>
      <c r="I18956" s="93" t="s">
        <v>23894</v>
      </c>
      <c r="J18956" s="93" t="s">
        <v>20909</v>
      </c>
      <c r="K18956" s="93" t="s">
        <v>6757</v>
      </c>
      <c r="L18956" s="14">
        <f>AND(vyberHrace&lt;&gt;"",ISNUMBER(SEARCH(vyberHrace,$B18956)))</f>
      </c>
      <c r="M18956" s="14">
        <f>AND($I18956=MID(kododd,1,2),$J18956=MID(kododd,3,3))</f>
      </c>
    </row>
    <row r="18957">
      <c r="A18957" s="95">
        <v>53166</v>
      </c>
      <c r="B18957" s="93" t="s">
        <v>17607</v>
      </c>
      <c r="C18957" s="93" t="s">
        <v>1410</v>
      </c>
      <c r="G18957" s="95">
        <v>0</v>
      </c>
      <c r="H18957" s="93" t="s">
        <v>8976</v>
      </c>
      <c r="I18957" s="93" t="s">
        <v>23894</v>
      </c>
      <c r="J18957" s="93" t="s">
        <v>20940</v>
      </c>
      <c r="K18957" s="93" t="s">
        <v>6882</v>
      </c>
      <c r="L18957" s="14">
        <f>AND(vyberHrace&lt;&gt;"",ISNUMBER(SEARCH(vyberHrace,$B18957)))</f>
      </c>
      <c r="M18957" s="14">
        <f>AND($I18957=MID(kododd,1,2),$J18957=MID(kododd,3,3))</f>
      </c>
    </row>
    <row r="18958">
      <c r="A18958" s="95">
        <v>1054</v>
      </c>
      <c r="B18958" s="93" t="s">
        <v>63</v>
      </c>
      <c r="C18958" s="93" t="s">
        <v>1469</v>
      </c>
      <c r="D18958" s="95">
        <v>1946</v>
      </c>
      <c r="E18958" s="95">
        <v>1939</v>
      </c>
      <c r="F18958" s="95">
        <v>341258</v>
      </c>
      <c r="G18958" s="95">
        <v>250</v>
      </c>
      <c r="H18958" s="93" t="s">
        <v>8976</v>
      </c>
      <c r="I18958" s="93" t="s">
        <v>23894</v>
      </c>
      <c r="J18958" s="93" t="s">
        <v>20880</v>
      </c>
      <c r="K18958" s="93" t="s">
        <v>6510</v>
      </c>
      <c r="L18958" s="14">
        <f>AND(vyberHrace&lt;&gt;"",ISNUMBER(SEARCH(vyberHrace,$B18958)))</f>
      </c>
      <c r="M18958" s="14">
        <f>AND($I18958=MID(kododd,1,2),$J18958=MID(kododd,3,3))</f>
      </c>
    </row>
    <row r="18959">
      <c r="A18959" s="95">
        <v>61984</v>
      </c>
      <c r="B18959" s="93" t="s">
        <v>28189</v>
      </c>
      <c r="C18959" s="93" t="s">
        <v>1412</v>
      </c>
      <c r="G18959" s="95">
        <v>250</v>
      </c>
      <c r="H18959" s="93" t="s">
        <v>8976</v>
      </c>
      <c r="I18959" s="93" t="s">
        <v>23894</v>
      </c>
      <c r="J18959" s="93" t="s">
        <v>20941</v>
      </c>
      <c r="K18959" s="93" t="s">
        <v>9073</v>
      </c>
      <c r="L18959" s="14">
        <f>AND(vyberHrace&lt;&gt;"",ISNUMBER(SEARCH(vyberHrace,$B18959)))</f>
      </c>
      <c r="M18959" s="14">
        <f>AND($I18959=MID(kododd,1,2),$J18959=MID(kododd,3,3))</f>
      </c>
    </row>
    <row r="18960">
      <c r="A18960" s="95">
        <v>35479</v>
      </c>
      <c r="B18960" s="93" t="s">
        <v>5417</v>
      </c>
      <c r="C18960" s="93" t="s">
        <v>1398</v>
      </c>
      <c r="D18960" s="95">
        <v>2080</v>
      </c>
      <c r="E18960" s="95">
        <v>2129</v>
      </c>
      <c r="F18960" s="95">
        <v>365777</v>
      </c>
      <c r="G18960" s="95">
        <v>250</v>
      </c>
      <c r="H18960" s="93" t="s">
        <v>8976</v>
      </c>
      <c r="I18960" s="93" t="s">
        <v>23894</v>
      </c>
      <c r="J18960" s="93" t="s">
        <v>20998</v>
      </c>
      <c r="K18960" s="93" t="s">
        <v>3359</v>
      </c>
      <c r="L18960" s="14">
        <f>AND(vyberHrace&lt;&gt;"",ISNUMBER(SEARCH(vyberHrace,$B18960)))</f>
      </c>
      <c r="M18960" s="14">
        <f>AND($I18960=MID(kododd,1,2),$J18960=MID(kododd,3,3))</f>
      </c>
    </row>
    <row r="18961">
      <c r="A18961" s="95">
        <v>55931</v>
      </c>
      <c r="B18961" s="93" t="s">
        <v>22902</v>
      </c>
      <c r="C18961" s="93" t="s">
        <v>1454</v>
      </c>
      <c r="F18961" s="95">
        <v>23761032</v>
      </c>
      <c r="G18961" s="95">
        <v>0</v>
      </c>
      <c r="H18961" s="93" t="s">
        <v>8976</v>
      </c>
      <c r="I18961" s="93" t="s">
        <v>23894</v>
      </c>
      <c r="J18961" s="93" t="s">
        <v>20885</v>
      </c>
      <c r="K18961" s="93" t="s">
        <v>6879</v>
      </c>
      <c r="L18961" s="14">
        <f>AND(vyberHrace&lt;&gt;"",ISNUMBER(SEARCH(vyberHrace,$B18961)))</f>
      </c>
      <c r="M18961" s="14">
        <f>AND($I18961=MID(kododd,1,2),$J18961=MID(kododd,3,3))</f>
      </c>
    </row>
    <row r="18962">
      <c r="A18962" s="95">
        <v>52307</v>
      </c>
      <c r="B18962" s="93" t="s">
        <v>2343</v>
      </c>
      <c r="C18962" s="93" t="s">
        <v>3255</v>
      </c>
      <c r="D18962" s="95">
        <v>1873</v>
      </c>
      <c r="E18962" s="95">
        <v>2004</v>
      </c>
      <c r="F18962" s="95">
        <v>1651935</v>
      </c>
      <c r="G18962" s="95">
        <v>250</v>
      </c>
      <c r="H18962" s="93" t="s">
        <v>8976</v>
      </c>
      <c r="I18962" s="93" t="s">
        <v>23894</v>
      </c>
      <c r="J18962" s="93" t="s">
        <v>20998</v>
      </c>
      <c r="K18962" s="93" t="s">
        <v>3359</v>
      </c>
      <c r="L18962" s="14">
        <f>AND(vyberHrace&lt;&gt;"",ISNUMBER(SEARCH(vyberHrace,$B18962)))</f>
      </c>
      <c r="M18962" s="14">
        <f>AND($I18962=MID(kododd,1,2),$J18962=MID(kododd,3,3))</f>
      </c>
    </row>
    <row r="18963">
      <c r="A18963" s="95">
        <v>16649</v>
      </c>
      <c r="B18963" s="93" t="s">
        <v>14521</v>
      </c>
      <c r="C18963" s="93" t="s">
        <v>1413</v>
      </c>
      <c r="D18963" s="95">
        <v>1280</v>
      </c>
      <c r="E18963" s="95">
        <v>1428</v>
      </c>
      <c r="F18963" s="95">
        <v>335495</v>
      </c>
      <c r="G18963" s="95">
        <v>250</v>
      </c>
      <c r="H18963" s="93" t="s">
        <v>8976</v>
      </c>
      <c r="I18963" s="93" t="s">
        <v>23894</v>
      </c>
      <c r="J18963" s="93" t="s">
        <v>20843</v>
      </c>
      <c r="K18963" s="93" t="s">
        <v>21372</v>
      </c>
      <c r="L18963" s="14">
        <f>AND(vyberHrace&lt;&gt;"",ISNUMBER(SEARCH(vyberHrace,$B18963)))</f>
      </c>
      <c r="M18963" s="14">
        <f>AND($I18963=MID(kododd,1,2),$J18963=MID(kododd,3,3))</f>
      </c>
    </row>
    <row r="18964">
      <c r="A18964" s="95">
        <v>10774</v>
      </c>
      <c r="B18964" s="93" t="s">
        <v>14633</v>
      </c>
      <c r="C18964" s="93" t="s">
        <v>1404</v>
      </c>
      <c r="D18964" s="95">
        <v>1611</v>
      </c>
      <c r="G18964" s="95">
        <v>0</v>
      </c>
      <c r="H18964" s="93" t="s">
        <v>8976</v>
      </c>
      <c r="I18964" s="93" t="s">
        <v>23894</v>
      </c>
      <c r="J18964" s="93" t="s">
        <v>20933</v>
      </c>
      <c r="K18964" s="93" t="s">
        <v>5585</v>
      </c>
      <c r="L18964" s="14">
        <f>AND(vyberHrace&lt;&gt;"",ISNUMBER(SEARCH(vyberHrace,$B18964)))</f>
      </c>
      <c r="M18964" s="14">
        <f>AND($I18964=MID(kododd,1,2),$J18964=MID(kododd,3,3))</f>
      </c>
    </row>
    <row r="18965">
      <c r="A18965" s="95">
        <v>46633</v>
      </c>
      <c r="B18965" s="93" t="s">
        <v>14636</v>
      </c>
      <c r="C18965" s="93" t="s">
        <v>1402</v>
      </c>
      <c r="G18965" s="95">
        <v>0</v>
      </c>
      <c r="H18965" s="93" t="s">
        <v>8976</v>
      </c>
      <c r="I18965" s="93" t="s">
        <v>23894</v>
      </c>
      <c r="J18965" s="93" t="s">
        <v>20933</v>
      </c>
      <c r="K18965" s="93" t="s">
        <v>5585</v>
      </c>
      <c r="L18965" s="14">
        <f>AND(vyberHrace&lt;&gt;"",ISNUMBER(SEARCH(vyberHrace,$B18965)))</f>
      </c>
      <c r="M18965" s="14">
        <f>AND($I18965=MID(kododd,1,2),$J18965=MID(kododd,3,3))</f>
      </c>
    </row>
    <row r="18966">
      <c r="A18966" s="95">
        <v>9429</v>
      </c>
      <c r="B18966" s="93" t="s">
        <v>14637</v>
      </c>
      <c r="C18966" s="93" t="s">
        <v>1401</v>
      </c>
      <c r="D18966" s="95">
        <v>1485</v>
      </c>
      <c r="G18966" s="95">
        <v>0</v>
      </c>
      <c r="H18966" s="93" t="s">
        <v>8976</v>
      </c>
      <c r="I18966" s="93" t="s">
        <v>23894</v>
      </c>
      <c r="J18966" s="93" t="s">
        <v>20931</v>
      </c>
      <c r="K18966" s="93" t="s">
        <v>11236</v>
      </c>
      <c r="L18966" s="14">
        <f>AND(vyberHrace&lt;&gt;"",ISNUMBER(SEARCH(vyberHrace,$B18966)))</f>
      </c>
      <c r="M18966" s="14">
        <f>AND($I18966=MID(kododd,1,2),$J18966=MID(kododd,3,3))</f>
      </c>
    </row>
    <row r="18967">
      <c r="A18967" s="95">
        <v>16249</v>
      </c>
      <c r="B18967" s="93" t="s">
        <v>10111</v>
      </c>
      <c r="C18967" s="93" t="s">
        <v>1457</v>
      </c>
      <c r="D18967" s="95">
        <v>1359</v>
      </c>
      <c r="G18967" s="95">
        <v>0</v>
      </c>
      <c r="H18967" s="93" t="s">
        <v>8976</v>
      </c>
      <c r="I18967" s="93" t="s">
        <v>23894</v>
      </c>
      <c r="J18967" s="93" t="s">
        <v>20883</v>
      </c>
      <c r="K18967" s="93" t="s">
        <v>9085</v>
      </c>
      <c r="L18967" s="14">
        <f>AND(vyberHrace&lt;&gt;"",ISNUMBER(SEARCH(vyberHrace,$B18967)))</f>
      </c>
      <c r="M18967" s="14">
        <f>AND($I18967=MID(kododd,1,2),$J18967=MID(kododd,3,3))</f>
      </c>
    </row>
    <row r="18968">
      <c r="A18968" s="95">
        <v>35544</v>
      </c>
      <c r="B18968" s="93" t="s">
        <v>9241</v>
      </c>
      <c r="C18968" s="93" t="s">
        <v>1448</v>
      </c>
      <c r="D18968" s="95">
        <v>1301</v>
      </c>
      <c r="F18968" s="95">
        <v>351164</v>
      </c>
      <c r="G18968" s="95">
        <v>0</v>
      </c>
      <c r="H18968" s="93" t="s">
        <v>8976</v>
      </c>
      <c r="I18968" s="93" t="s">
        <v>23894</v>
      </c>
      <c r="J18968" s="93" t="s">
        <v>20916</v>
      </c>
      <c r="K18968" s="93" t="s">
        <v>9958</v>
      </c>
      <c r="L18968" s="14">
        <f>AND(vyberHrace&lt;&gt;"",ISNUMBER(SEARCH(vyberHrace,$B18968)))</f>
      </c>
      <c r="M18968" s="14">
        <f>AND($I18968=MID(kododd,1,2),$J18968=MID(kododd,3,3))</f>
      </c>
    </row>
    <row r="18969">
      <c r="A18969" s="95">
        <v>7942</v>
      </c>
      <c r="B18969" s="93" t="s">
        <v>16976</v>
      </c>
      <c r="C18969" s="93" t="s">
        <v>1427</v>
      </c>
      <c r="D18969" s="95">
        <v>1958</v>
      </c>
      <c r="E18969" s="95">
        <v>1966</v>
      </c>
      <c r="F18969" s="95">
        <v>303658</v>
      </c>
      <c r="G18969" s="95">
        <v>250</v>
      </c>
      <c r="H18969" s="93" t="s">
        <v>8976</v>
      </c>
      <c r="I18969" s="93" t="s">
        <v>23894</v>
      </c>
      <c r="J18969" s="93" t="s">
        <v>20998</v>
      </c>
      <c r="K18969" s="93" t="s">
        <v>3359</v>
      </c>
      <c r="L18969" s="14">
        <f>AND(vyberHrace&lt;&gt;"",ISNUMBER(SEARCH(vyberHrace,$B18969)))</f>
      </c>
      <c r="M18969" s="14">
        <f>AND($I18969=MID(kododd,1,2),$J18969=MID(kododd,3,3))</f>
      </c>
    </row>
    <row r="18970">
      <c r="A18970" s="95">
        <v>33834</v>
      </c>
      <c r="B18970" s="93" t="s">
        <v>16978</v>
      </c>
      <c r="C18970" s="93" t="s">
        <v>1398</v>
      </c>
      <c r="D18970" s="95">
        <v>1727</v>
      </c>
      <c r="E18970" s="95">
        <v>1783</v>
      </c>
      <c r="F18970" s="95">
        <v>381713</v>
      </c>
      <c r="G18970" s="95">
        <v>250</v>
      </c>
      <c r="H18970" s="93" t="s">
        <v>8976</v>
      </c>
      <c r="I18970" s="93" t="s">
        <v>23894</v>
      </c>
      <c r="J18970" s="93" t="s">
        <v>20887</v>
      </c>
      <c r="K18970" s="93" t="s">
        <v>5067</v>
      </c>
      <c r="L18970" s="14">
        <f>AND(vyberHrace&lt;&gt;"",ISNUMBER(SEARCH(vyberHrace,$B18970)))</f>
      </c>
      <c r="M18970" s="14">
        <f>AND($I18970=MID(kododd,1,2),$J18970=MID(kododd,3,3))</f>
      </c>
    </row>
    <row r="18971">
      <c r="A18971" s="95">
        <v>53568</v>
      </c>
      <c r="B18971" s="93" t="s">
        <v>17613</v>
      </c>
      <c r="C18971" s="93" t="s">
        <v>1412</v>
      </c>
      <c r="G18971" s="95">
        <v>0</v>
      </c>
      <c r="H18971" s="93" t="s">
        <v>8976</v>
      </c>
      <c r="I18971" s="93" t="s">
        <v>23894</v>
      </c>
      <c r="J18971" s="93" t="s">
        <v>20877</v>
      </c>
      <c r="K18971" s="93" t="s">
        <v>7846</v>
      </c>
      <c r="L18971" s="14">
        <f>AND(vyberHrace&lt;&gt;"",ISNUMBER(SEARCH(vyberHrace,$B18971)))</f>
      </c>
      <c r="M18971" s="14">
        <f>AND($I18971=MID(kododd,1,2),$J18971=MID(kododd,3,3))</f>
      </c>
    </row>
    <row r="18972">
      <c r="A18972" s="95">
        <v>53567</v>
      </c>
      <c r="B18972" s="93" t="s">
        <v>17614</v>
      </c>
      <c r="C18972" s="93" t="s">
        <v>1416</v>
      </c>
      <c r="D18972" s="95">
        <v>1378</v>
      </c>
      <c r="E18972" s="95">
        <v>1574</v>
      </c>
      <c r="F18972" s="95">
        <v>23750251</v>
      </c>
      <c r="G18972" s="95">
        <v>250</v>
      </c>
      <c r="H18972" s="93" t="s">
        <v>8976</v>
      </c>
      <c r="I18972" s="93" t="s">
        <v>23894</v>
      </c>
      <c r="J18972" s="93" t="s">
        <v>20877</v>
      </c>
      <c r="K18972" s="93" t="s">
        <v>7846</v>
      </c>
      <c r="L18972" s="14">
        <f>AND(vyberHrace&lt;&gt;"",ISNUMBER(SEARCH(vyberHrace,$B18972)))</f>
      </c>
      <c r="M18972" s="14">
        <f>AND($I18972=MID(kododd,1,2),$J18972=MID(kododd,3,3))</f>
      </c>
    </row>
    <row r="18973">
      <c r="A18973" s="95">
        <v>58465</v>
      </c>
      <c r="B18973" s="93" t="s">
        <v>24966</v>
      </c>
      <c r="C18973" s="93" t="s">
        <v>1411</v>
      </c>
      <c r="G18973" s="95">
        <v>0</v>
      </c>
      <c r="H18973" s="93" t="s">
        <v>8976</v>
      </c>
      <c r="I18973" s="93" t="s">
        <v>23894</v>
      </c>
      <c r="J18973" s="93" t="s">
        <v>20843</v>
      </c>
      <c r="K18973" s="93" t="s">
        <v>21372</v>
      </c>
      <c r="L18973" s="14">
        <f>AND(vyberHrace&lt;&gt;"",ISNUMBER(SEARCH(vyberHrace,$B18973)))</f>
      </c>
      <c r="M18973" s="14">
        <f>AND($I18973=MID(kododd,1,2),$J18973=MID(kododd,3,3))</f>
      </c>
    </row>
    <row r="18974">
      <c r="A18974" s="95">
        <v>45223</v>
      </c>
      <c r="B18974" s="93" t="s">
        <v>17004</v>
      </c>
      <c r="C18974" s="93" t="s">
        <v>1409</v>
      </c>
      <c r="D18974" s="95">
        <v>1247</v>
      </c>
      <c r="G18974" s="95">
        <v>250</v>
      </c>
      <c r="H18974" s="93" t="s">
        <v>8976</v>
      </c>
      <c r="I18974" s="93" t="s">
        <v>23894</v>
      </c>
      <c r="J18974" s="93" t="s">
        <v>20854</v>
      </c>
      <c r="K18974" s="93" t="s">
        <v>12190</v>
      </c>
      <c r="L18974" s="14">
        <f>AND(vyberHrace&lt;&gt;"",ISNUMBER(SEARCH(vyberHrace,$B18974)))</f>
      </c>
      <c r="M18974" s="14">
        <f>AND($I18974=MID(kododd,1,2),$J18974=MID(kododd,3,3))</f>
      </c>
    </row>
    <row r="18975">
      <c r="A18975" s="95">
        <v>49819</v>
      </c>
      <c r="B18975" s="93" t="s">
        <v>3929</v>
      </c>
      <c r="C18975" s="93" t="s">
        <v>1416</v>
      </c>
      <c r="G18975" s="95">
        <v>0</v>
      </c>
      <c r="H18975" s="93" t="s">
        <v>8976</v>
      </c>
      <c r="I18975" s="93" t="s">
        <v>23894</v>
      </c>
      <c r="J18975" s="93" t="s">
        <v>20854</v>
      </c>
      <c r="K18975" s="93" t="s">
        <v>12190</v>
      </c>
      <c r="L18975" s="14">
        <f>AND(vyberHrace&lt;&gt;"",ISNUMBER(SEARCH(vyberHrace,$B18975)))</f>
      </c>
      <c r="M18975" s="14">
        <f>AND($I18975=MID(kododd,1,2),$J18975=MID(kododd,3,3))</f>
      </c>
    </row>
    <row r="18976">
      <c r="A18976" s="95">
        <v>28539</v>
      </c>
      <c r="B18976" s="93" t="s">
        <v>7052</v>
      </c>
      <c r="C18976" s="93" t="s">
        <v>1431</v>
      </c>
      <c r="D18976" s="95">
        <v>1443</v>
      </c>
      <c r="G18976" s="95">
        <v>0</v>
      </c>
      <c r="H18976" s="93" t="s">
        <v>8976</v>
      </c>
      <c r="I18976" s="93" t="s">
        <v>23894</v>
      </c>
      <c r="J18976" s="93" t="s">
        <v>20883</v>
      </c>
      <c r="K18976" s="93" t="s">
        <v>9085</v>
      </c>
      <c r="L18976" s="14">
        <f>AND(vyberHrace&lt;&gt;"",ISNUMBER(SEARCH(vyberHrace,$B18976)))</f>
      </c>
      <c r="M18976" s="14">
        <f>AND($I18976=MID(kododd,1,2),$J18976=MID(kododd,3,3))</f>
      </c>
    </row>
    <row r="18977">
      <c r="A18977" s="95">
        <v>15754</v>
      </c>
      <c r="B18977" s="93" t="s">
        <v>7054</v>
      </c>
      <c r="C18977" s="93" t="s">
        <v>1471</v>
      </c>
      <c r="D18977" s="95">
        <v>1559</v>
      </c>
      <c r="F18977" s="95">
        <v>23748583</v>
      </c>
      <c r="G18977" s="95">
        <v>250</v>
      </c>
      <c r="H18977" s="93" t="s">
        <v>8976</v>
      </c>
      <c r="I18977" s="93" t="s">
        <v>23894</v>
      </c>
      <c r="J18977" s="93" t="s">
        <v>20925</v>
      </c>
      <c r="K18977" s="93" t="s">
        <v>5576</v>
      </c>
      <c r="L18977" s="14">
        <f>AND(vyberHrace&lt;&gt;"",ISNUMBER(SEARCH(vyberHrace,$B18977)))</f>
      </c>
      <c r="M18977" s="14">
        <f>AND($I18977=MID(kododd,1,2),$J18977=MID(kododd,3,3))</f>
      </c>
    </row>
    <row r="18978">
      <c r="A18978" s="95">
        <v>1795</v>
      </c>
      <c r="B18978" s="93" t="s">
        <v>16906</v>
      </c>
      <c r="C18978" s="93" t="s">
        <v>1472</v>
      </c>
      <c r="D18978" s="95">
        <v>1732</v>
      </c>
      <c r="E18978" s="95">
        <v>1920</v>
      </c>
      <c r="F18978" s="95">
        <v>347493</v>
      </c>
      <c r="G18978" s="95">
        <v>250</v>
      </c>
      <c r="H18978" s="93" t="s">
        <v>8976</v>
      </c>
      <c r="I18978" s="93" t="s">
        <v>23894</v>
      </c>
      <c r="J18978" s="93" t="s">
        <v>20844</v>
      </c>
      <c r="K18978" s="93" t="s">
        <v>8029</v>
      </c>
      <c r="L18978" s="14">
        <f>AND(vyberHrace&lt;&gt;"",ISNUMBER(SEARCH(vyberHrace,$B18978)))</f>
      </c>
      <c r="M18978" s="14">
        <f>AND($I18978=MID(kododd,1,2),$J18978=MID(kododd,3,3))</f>
      </c>
    </row>
    <row r="18979">
      <c r="A18979" s="95">
        <v>5145</v>
      </c>
      <c r="B18979" s="93" t="s">
        <v>16907</v>
      </c>
      <c r="C18979" s="93" t="s">
        <v>1435</v>
      </c>
      <c r="D18979" s="95">
        <v>1790</v>
      </c>
      <c r="E18979" s="95">
        <v>1877</v>
      </c>
      <c r="F18979" s="95">
        <v>303666</v>
      </c>
      <c r="G18979" s="95">
        <v>250</v>
      </c>
      <c r="H18979" s="93" t="s">
        <v>8976</v>
      </c>
      <c r="I18979" s="93" t="s">
        <v>23894</v>
      </c>
      <c r="J18979" s="93" t="s">
        <v>20844</v>
      </c>
      <c r="K18979" s="93" t="s">
        <v>8029</v>
      </c>
      <c r="L18979" s="14">
        <f>AND(vyberHrace&lt;&gt;"",ISNUMBER(SEARCH(vyberHrace,$B18979)))</f>
      </c>
      <c r="M18979" s="14">
        <f>AND($I18979=MID(kododd,1,2),$J18979=MID(kododd,3,3))</f>
      </c>
    </row>
    <row r="18980">
      <c r="A18980" s="95">
        <v>50118</v>
      </c>
      <c r="B18980" s="93" t="s">
        <v>16910</v>
      </c>
      <c r="C18980" s="93" t="s">
        <v>1409</v>
      </c>
      <c r="D18980" s="95">
        <v>1669</v>
      </c>
      <c r="G18980" s="95">
        <v>250</v>
      </c>
      <c r="H18980" s="93" t="s">
        <v>8976</v>
      </c>
      <c r="I18980" s="93" t="s">
        <v>23894</v>
      </c>
      <c r="J18980" s="93" t="s">
        <v>20844</v>
      </c>
      <c r="K18980" s="93" t="s">
        <v>8029</v>
      </c>
      <c r="L18980" s="14">
        <f>AND(vyberHrace&lt;&gt;"",ISNUMBER(SEARCH(vyberHrace,$B18980)))</f>
      </c>
      <c r="M18980" s="14">
        <f>AND($I18980=MID(kododd,1,2),$J18980=MID(kododd,3,3))</f>
      </c>
    </row>
    <row r="18981">
      <c r="A18981" s="95">
        <v>32749</v>
      </c>
      <c r="B18981" s="93" t="s">
        <v>16926</v>
      </c>
      <c r="C18981" s="93" t="s">
        <v>1448</v>
      </c>
      <c r="D18981" s="95">
        <v>1416</v>
      </c>
      <c r="G18981" s="95">
        <v>0</v>
      </c>
      <c r="H18981" s="93" t="s">
        <v>8976</v>
      </c>
      <c r="I18981" s="93" t="s">
        <v>23894</v>
      </c>
      <c r="J18981" s="93" t="s">
        <v>21016</v>
      </c>
      <c r="K18981" s="93" t="s">
        <v>10066</v>
      </c>
      <c r="L18981" s="14">
        <f>AND(vyberHrace&lt;&gt;"",ISNUMBER(SEARCH(vyberHrace,$B18981)))</f>
      </c>
      <c r="M18981" s="14">
        <f>AND($I18981=MID(kododd,1,2),$J18981=MID(kododd,3,3))</f>
      </c>
    </row>
    <row r="18982">
      <c r="A18982" s="95">
        <v>59795</v>
      </c>
      <c r="B18982" s="93" t="s">
        <v>26305</v>
      </c>
      <c r="C18982" s="93" t="s">
        <v>1400</v>
      </c>
      <c r="G18982" s="95">
        <v>250</v>
      </c>
      <c r="H18982" s="93" t="s">
        <v>8976</v>
      </c>
      <c r="I18982" s="93" t="s">
        <v>23894</v>
      </c>
      <c r="J18982" s="93" t="s">
        <v>20918</v>
      </c>
      <c r="K18982" s="93" t="s">
        <v>6768</v>
      </c>
      <c r="L18982" s="14">
        <f>AND(vyberHrace&lt;&gt;"",ISNUMBER(SEARCH(vyberHrace,$B18982)))</f>
      </c>
      <c r="M18982" s="14">
        <f>AND($I18982=MID(kododd,1,2),$J18982=MID(kododd,3,3))</f>
      </c>
    </row>
    <row r="18983">
      <c r="A18983" s="95">
        <v>63308</v>
      </c>
      <c r="B18983" s="93" t="s">
        <v>29477</v>
      </c>
      <c r="C18983" s="93" t="s">
        <v>1424</v>
      </c>
      <c r="G18983" s="95">
        <v>250</v>
      </c>
      <c r="H18983" s="93" t="s">
        <v>8976</v>
      </c>
      <c r="I18983" s="93" t="s">
        <v>23894</v>
      </c>
      <c r="J18983" s="93" t="s">
        <v>20941</v>
      </c>
      <c r="K18983" s="93" t="s">
        <v>9073</v>
      </c>
      <c r="L18983" s="14">
        <f>AND(vyberHrace&lt;&gt;"",ISNUMBER(SEARCH(vyberHrace,$B18983)))</f>
      </c>
      <c r="M18983" s="14">
        <f>AND($I18983=MID(kododd,1,2),$J18983=MID(kododd,3,3))</f>
      </c>
    </row>
    <row r="18984">
      <c r="A18984" s="95">
        <v>59649</v>
      </c>
      <c r="B18984" s="93" t="s">
        <v>26034</v>
      </c>
      <c r="C18984" s="93" t="s">
        <v>1424</v>
      </c>
      <c r="G18984" s="95">
        <v>250</v>
      </c>
      <c r="H18984" s="93" t="s">
        <v>8976</v>
      </c>
      <c r="I18984" s="93" t="s">
        <v>23894</v>
      </c>
      <c r="J18984" s="93" t="s">
        <v>20941</v>
      </c>
      <c r="K18984" s="93" t="s">
        <v>9073</v>
      </c>
      <c r="L18984" s="14">
        <f>AND(vyberHrace&lt;&gt;"",ISNUMBER(SEARCH(vyberHrace,$B18984)))</f>
      </c>
      <c r="M18984" s="14">
        <f>AND($I18984=MID(kododd,1,2),$J18984=MID(kododd,3,3))</f>
      </c>
    </row>
    <row r="18985">
      <c r="A18985" s="95">
        <v>9486</v>
      </c>
      <c r="B18985" s="93" t="s">
        <v>439</v>
      </c>
      <c r="C18985" s="93" t="s">
        <v>1433</v>
      </c>
      <c r="D18985" s="95">
        <v>1965</v>
      </c>
      <c r="F18985" s="95">
        <v>23748575</v>
      </c>
      <c r="G18985" s="95">
        <v>0</v>
      </c>
      <c r="H18985" s="93" t="s">
        <v>8976</v>
      </c>
      <c r="I18985" s="93" t="s">
        <v>23894</v>
      </c>
      <c r="J18985" s="93" t="s">
        <v>20925</v>
      </c>
      <c r="K18985" s="93" t="s">
        <v>5576</v>
      </c>
      <c r="L18985" s="14">
        <f>AND(vyberHrace&lt;&gt;"",ISNUMBER(SEARCH(vyberHrace,$B18985)))</f>
      </c>
      <c r="M18985" s="14">
        <f>AND($I18985=MID(kododd,1,2),$J18985=MID(kododd,3,3))</f>
      </c>
    </row>
    <row r="18986">
      <c r="A18986" s="95">
        <v>9975</v>
      </c>
      <c r="B18986" s="93" t="s">
        <v>8708</v>
      </c>
      <c r="C18986" s="93" t="s">
        <v>1469</v>
      </c>
      <c r="D18986" s="95">
        <v>1460</v>
      </c>
      <c r="G18986" s="95">
        <v>250</v>
      </c>
      <c r="H18986" s="93" t="s">
        <v>8976</v>
      </c>
      <c r="I18986" s="93" t="s">
        <v>23894</v>
      </c>
      <c r="J18986" s="93" t="s">
        <v>21029</v>
      </c>
      <c r="K18986" s="93" t="s">
        <v>4050</v>
      </c>
      <c r="L18986" s="14">
        <f>AND(vyberHrace&lt;&gt;"",ISNUMBER(SEARCH(vyberHrace,$B18986)))</f>
      </c>
      <c r="M18986" s="14">
        <f>AND($I18986=MID(kododd,1,2),$J18986=MID(kododd,3,3))</f>
      </c>
    </row>
    <row r="18987">
      <c r="A18987" s="95">
        <v>57558</v>
      </c>
      <c r="B18987" s="93" t="s">
        <v>23001</v>
      </c>
      <c r="C18987" s="93" t="s">
        <v>1400</v>
      </c>
      <c r="D18987" s="95">
        <v>1764</v>
      </c>
      <c r="E18987" s="95">
        <v>1962</v>
      </c>
      <c r="F18987" s="95">
        <v>23774282</v>
      </c>
      <c r="G18987" s="95">
        <v>250</v>
      </c>
      <c r="H18987" s="93" t="s">
        <v>8976</v>
      </c>
      <c r="I18987" s="93" t="s">
        <v>23894</v>
      </c>
      <c r="J18987" s="93" t="s">
        <v>20861</v>
      </c>
      <c r="K18987" s="93" t="s">
        <v>6758</v>
      </c>
      <c r="L18987" s="14">
        <f>AND(vyberHrace&lt;&gt;"",ISNUMBER(SEARCH(vyberHrace,$B18987)))</f>
      </c>
      <c r="M18987" s="14">
        <f>AND($I18987=MID(kododd,1,2),$J18987=MID(kododd,3,3))</f>
      </c>
    </row>
    <row r="18988">
      <c r="A18988" s="95">
        <v>42930</v>
      </c>
      <c r="B18988" s="93" t="s">
        <v>8711</v>
      </c>
      <c r="C18988" s="93" t="s">
        <v>1408</v>
      </c>
      <c r="D18988" s="95">
        <v>1410</v>
      </c>
      <c r="F18988" s="95">
        <v>23717602</v>
      </c>
      <c r="G18988" s="95">
        <v>250</v>
      </c>
      <c r="H18988" s="93" t="s">
        <v>8976</v>
      </c>
      <c r="I18988" s="93" t="s">
        <v>23894</v>
      </c>
      <c r="J18988" s="93" t="s">
        <v>20904</v>
      </c>
      <c r="K18988" s="93" t="s">
        <v>11261</v>
      </c>
      <c r="L18988" s="14">
        <f>AND(vyberHrace&lt;&gt;"",ISNUMBER(SEARCH(vyberHrace,$B18988)))</f>
      </c>
      <c r="M18988" s="14">
        <f>AND($I18988=MID(kododd,1,2),$J18988=MID(kododd,3,3))</f>
      </c>
    </row>
    <row r="18989">
      <c r="A18989" s="95">
        <v>37436</v>
      </c>
      <c r="B18989" s="93" t="s">
        <v>8712</v>
      </c>
      <c r="C18989" s="93" t="s">
        <v>1442</v>
      </c>
      <c r="D18989" s="95">
        <v>1607</v>
      </c>
      <c r="F18989" s="95">
        <v>387495</v>
      </c>
      <c r="G18989" s="95">
        <v>250</v>
      </c>
      <c r="H18989" s="93" t="s">
        <v>8976</v>
      </c>
      <c r="I18989" s="93" t="s">
        <v>23894</v>
      </c>
      <c r="J18989" s="93" t="s">
        <v>20844</v>
      </c>
      <c r="K18989" s="93" t="s">
        <v>8029</v>
      </c>
      <c r="L18989" s="14">
        <f>AND(vyberHrace&lt;&gt;"",ISNUMBER(SEARCH(vyberHrace,$B18989)))</f>
      </c>
      <c r="M18989" s="14">
        <f>AND($I18989=MID(kododd,1,2),$J18989=MID(kododd,3,3))</f>
      </c>
    </row>
    <row r="18990">
      <c r="A18990" s="95">
        <v>35806</v>
      </c>
      <c r="B18990" s="93" t="s">
        <v>8713</v>
      </c>
      <c r="C18990" s="93" t="s">
        <v>1431</v>
      </c>
      <c r="D18990" s="95">
        <v>1284</v>
      </c>
      <c r="G18990" s="95">
        <v>0</v>
      </c>
      <c r="H18990" s="93" t="s">
        <v>8976</v>
      </c>
      <c r="I18990" s="93" t="s">
        <v>23894</v>
      </c>
      <c r="J18990" s="93" t="s">
        <v>20916</v>
      </c>
      <c r="K18990" s="93" t="s">
        <v>9958</v>
      </c>
      <c r="L18990" s="14">
        <f>AND(vyberHrace&lt;&gt;"",ISNUMBER(SEARCH(vyberHrace,$B18990)))</f>
      </c>
      <c r="M18990" s="14">
        <f>AND($I18990=MID(kododd,1,2),$J18990=MID(kododd,3,3))</f>
      </c>
    </row>
    <row r="18991">
      <c r="A18991" s="95">
        <v>61781</v>
      </c>
      <c r="B18991" s="93" t="s">
        <v>27928</v>
      </c>
      <c r="C18991" s="93" t="s">
        <v>1432</v>
      </c>
      <c r="G18991" s="95">
        <v>250</v>
      </c>
      <c r="H18991" s="93" t="s">
        <v>8976</v>
      </c>
      <c r="I18991" s="93" t="s">
        <v>23894</v>
      </c>
      <c r="J18991" s="93" t="s">
        <v>20904</v>
      </c>
      <c r="K18991" s="93" t="s">
        <v>11261</v>
      </c>
      <c r="L18991" s="14">
        <f>AND(vyberHrace&lt;&gt;"",ISNUMBER(SEARCH(vyberHrace,$B18991)))</f>
      </c>
      <c r="M18991" s="14">
        <f>AND($I18991=MID(kododd,1,2),$J18991=MID(kododd,3,3))</f>
      </c>
    </row>
    <row r="18992">
      <c r="A18992" s="95">
        <v>54980</v>
      </c>
      <c r="B18992" s="93" t="s">
        <v>8716</v>
      </c>
      <c r="C18992" s="93" t="s">
        <v>1422</v>
      </c>
      <c r="G18992" s="95">
        <v>250</v>
      </c>
      <c r="H18992" s="93" t="s">
        <v>8976</v>
      </c>
      <c r="I18992" s="93" t="s">
        <v>23894</v>
      </c>
      <c r="J18992" s="93" t="s">
        <v>20873</v>
      </c>
      <c r="K18992" s="93" t="s">
        <v>2418</v>
      </c>
      <c r="L18992" s="14">
        <f>AND(vyberHrace&lt;&gt;"",ISNUMBER(SEARCH(vyberHrace,$B18992)))</f>
      </c>
      <c r="M18992" s="14">
        <f>AND($I18992=MID(kododd,1,2),$J18992=MID(kododd,3,3))</f>
      </c>
    </row>
    <row r="18993">
      <c r="A18993" s="95">
        <v>42929</v>
      </c>
      <c r="B18993" s="93" t="s">
        <v>8717</v>
      </c>
      <c r="C18993" s="93" t="s">
        <v>1438</v>
      </c>
      <c r="D18993" s="95">
        <v>1540</v>
      </c>
      <c r="E18993" s="95">
        <v>1592</v>
      </c>
      <c r="F18993" s="95">
        <v>23717610</v>
      </c>
      <c r="G18993" s="95">
        <v>250</v>
      </c>
      <c r="H18993" s="93" t="s">
        <v>8976</v>
      </c>
      <c r="I18993" s="93" t="s">
        <v>23894</v>
      </c>
      <c r="J18993" s="93" t="s">
        <v>20904</v>
      </c>
      <c r="K18993" s="93" t="s">
        <v>11261</v>
      </c>
      <c r="L18993" s="14">
        <f>AND(vyberHrace&lt;&gt;"",ISNUMBER(SEARCH(vyberHrace,$B18993)))</f>
      </c>
      <c r="M18993" s="14">
        <f>AND($I18993=MID(kododd,1,2),$J18993=MID(kododd,3,3))</f>
      </c>
    </row>
    <row r="18994">
      <c r="A18994" s="95">
        <v>63743</v>
      </c>
      <c r="B18994" s="93" t="s">
        <v>29892</v>
      </c>
      <c r="C18994" s="93" t="s">
        <v>1406</v>
      </c>
      <c r="G18994" s="95">
        <v>250</v>
      </c>
      <c r="H18994" s="93" t="s">
        <v>8976</v>
      </c>
      <c r="I18994" s="93" t="s">
        <v>23894</v>
      </c>
      <c r="J18994" s="93" t="s">
        <v>20844</v>
      </c>
      <c r="K18994" s="93" t="s">
        <v>8029</v>
      </c>
      <c r="L18994" s="14">
        <f>AND(vyberHrace&lt;&gt;"",ISNUMBER(SEARCH(vyberHrace,$B18994)))</f>
      </c>
      <c r="M18994" s="14">
        <f>AND($I18994=MID(kododd,1,2),$J18994=MID(kododd,3,3))</f>
      </c>
    </row>
    <row r="18995">
      <c r="A18995" s="95">
        <v>47778</v>
      </c>
      <c r="B18995" s="93" t="s">
        <v>8718</v>
      </c>
      <c r="C18995" s="93" t="s">
        <v>1408</v>
      </c>
      <c r="G18995" s="95">
        <v>0</v>
      </c>
      <c r="H18995" s="93" t="s">
        <v>8976</v>
      </c>
      <c r="I18995" s="93" t="s">
        <v>23894</v>
      </c>
      <c r="J18995" s="93" t="s">
        <v>20904</v>
      </c>
      <c r="K18995" s="93" t="s">
        <v>11261</v>
      </c>
      <c r="L18995" s="14">
        <f>AND(vyberHrace&lt;&gt;"",ISNUMBER(SEARCH(vyberHrace,$B18995)))</f>
      </c>
      <c r="M18995" s="14">
        <f>AND($I18995=MID(kododd,1,2),$J18995=MID(kododd,3,3))</f>
      </c>
    </row>
    <row r="18996">
      <c r="A18996" s="95">
        <v>5248</v>
      </c>
      <c r="B18996" s="93" t="s">
        <v>14742</v>
      </c>
      <c r="C18996" s="93" t="s">
        <v>1446</v>
      </c>
      <c r="D18996" s="95">
        <v>1465</v>
      </c>
      <c r="G18996" s="95">
        <v>0</v>
      </c>
      <c r="H18996" s="93" t="s">
        <v>8976</v>
      </c>
      <c r="I18996" s="93" t="s">
        <v>23894</v>
      </c>
      <c r="J18996" s="93" t="s">
        <v>21009</v>
      </c>
      <c r="K18996" s="93" t="s">
        <v>5929</v>
      </c>
      <c r="L18996" s="14">
        <f>AND(vyberHrace&lt;&gt;"",ISNUMBER(SEARCH(vyberHrace,$B18996)))</f>
      </c>
      <c r="M18996" s="14">
        <f>AND($I18996=MID(kododd,1,2),$J18996=MID(kododd,3,3))</f>
      </c>
    </row>
    <row r="18997">
      <c r="A18997" s="95">
        <v>56190</v>
      </c>
      <c r="B18997" s="93" t="s">
        <v>11907</v>
      </c>
      <c r="C18997" s="93" t="s">
        <v>1411</v>
      </c>
      <c r="D18997" s="95">
        <v>1018</v>
      </c>
      <c r="F18997" s="95">
        <v>23755954</v>
      </c>
      <c r="G18997" s="95">
        <v>250</v>
      </c>
      <c r="H18997" s="93" t="s">
        <v>8976</v>
      </c>
      <c r="I18997" s="93" t="s">
        <v>23894</v>
      </c>
      <c r="J18997" s="93" t="s">
        <v>20884</v>
      </c>
      <c r="K18997" s="93" t="s">
        <v>399</v>
      </c>
      <c r="L18997" s="14">
        <f>AND(vyberHrace&lt;&gt;"",ISNUMBER(SEARCH(vyberHrace,$B18997)))</f>
      </c>
      <c r="M18997" s="14">
        <f>AND($I18997=MID(kododd,1,2),$J18997=MID(kododd,3,3))</f>
      </c>
    </row>
    <row r="18998">
      <c r="A18998" s="95">
        <v>10065</v>
      </c>
      <c r="B18998" s="93" t="s">
        <v>12497</v>
      </c>
      <c r="C18998" s="93" t="s">
        <v>1426</v>
      </c>
      <c r="D18998" s="95">
        <v>1584</v>
      </c>
      <c r="E18998" s="95">
        <v>1750</v>
      </c>
      <c r="F18998" s="95">
        <v>303631</v>
      </c>
      <c r="G18998" s="95">
        <v>250</v>
      </c>
      <c r="H18998" s="93" t="s">
        <v>8976</v>
      </c>
      <c r="I18998" s="93" t="s">
        <v>23894</v>
      </c>
      <c r="J18998" s="93" t="s">
        <v>20871</v>
      </c>
      <c r="K18998" s="93" t="s">
        <v>6773</v>
      </c>
      <c r="L18998" s="14">
        <f>AND(vyberHrace&lt;&gt;"",ISNUMBER(SEARCH(vyberHrace,$B18998)))</f>
      </c>
      <c r="M18998" s="14">
        <f>AND($I18998=MID(kododd,1,2),$J18998=MID(kododd,3,3))</f>
      </c>
    </row>
    <row r="18999">
      <c r="A18999" s="95">
        <v>47809</v>
      </c>
      <c r="B18999" s="93" t="s">
        <v>17208</v>
      </c>
      <c r="C18999" s="93" t="s">
        <v>3255</v>
      </c>
      <c r="G18999" s="95">
        <v>0</v>
      </c>
      <c r="H18999" s="93" t="s">
        <v>8976</v>
      </c>
      <c r="I18999" s="93" t="s">
        <v>23894</v>
      </c>
      <c r="J18999" s="93" t="s">
        <v>20904</v>
      </c>
      <c r="K18999" s="93" t="s">
        <v>11261</v>
      </c>
      <c r="L18999" s="14">
        <f>AND(vyberHrace&lt;&gt;"",ISNUMBER(SEARCH(vyberHrace,$B18999)))</f>
      </c>
      <c r="M18999" s="14">
        <f>AND($I18999=MID(kododd,1,2),$J18999=MID(kododd,3,3))</f>
      </c>
    </row>
    <row r="19000">
      <c r="A19000" s="95">
        <v>56458</v>
      </c>
      <c r="B19000" s="93" t="s">
        <v>22958</v>
      </c>
      <c r="C19000" s="93" t="s">
        <v>1399</v>
      </c>
      <c r="D19000" s="95">
        <v>1412</v>
      </c>
      <c r="E19000" s="95">
        <v>1629</v>
      </c>
      <c r="F19000" s="95">
        <v>23768134</v>
      </c>
      <c r="G19000" s="95">
        <v>0</v>
      </c>
      <c r="H19000" s="93" t="s">
        <v>8976</v>
      </c>
      <c r="I19000" s="93" t="s">
        <v>23894</v>
      </c>
      <c r="J19000" s="93" t="s">
        <v>20916</v>
      </c>
      <c r="K19000" s="93" t="s">
        <v>9958</v>
      </c>
      <c r="L19000" s="14">
        <f>AND(vyberHrace&lt;&gt;"",ISNUMBER(SEARCH(vyberHrace,$B19000)))</f>
      </c>
      <c r="M19000" s="14">
        <f>AND($I19000=MID(kododd,1,2),$J19000=MID(kododd,3,3))</f>
      </c>
    </row>
    <row r="19001">
      <c r="A19001" s="95">
        <v>41265</v>
      </c>
      <c r="B19001" s="93" t="s">
        <v>17209</v>
      </c>
      <c r="C19001" s="93" t="s">
        <v>1408</v>
      </c>
      <c r="D19001" s="95">
        <v>1457</v>
      </c>
      <c r="E19001" s="95">
        <v>1525</v>
      </c>
      <c r="F19001" s="95">
        <v>23717629</v>
      </c>
      <c r="G19001" s="95">
        <v>250</v>
      </c>
      <c r="H19001" s="93" t="s">
        <v>8976</v>
      </c>
      <c r="I19001" s="93" t="s">
        <v>23894</v>
      </c>
      <c r="J19001" s="93" t="s">
        <v>20904</v>
      </c>
      <c r="K19001" s="93" t="s">
        <v>11261</v>
      </c>
      <c r="L19001" s="14">
        <f>AND(vyberHrace&lt;&gt;"",ISNUMBER(SEARCH(vyberHrace,$B19001)))</f>
      </c>
      <c r="M19001" s="14">
        <f>AND($I19001=MID(kododd,1,2),$J19001=MID(kododd,3,3))</f>
      </c>
    </row>
    <row r="19002">
      <c r="A19002" s="95">
        <v>58027</v>
      </c>
      <c r="B19002" s="93" t="s">
        <v>24563</v>
      </c>
      <c r="C19002" s="93" t="s">
        <v>1411</v>
      </c>
      <c r="G19002" s="95">
        <v>250</v>
      </c>
      <c r="H19002" s="93" t="s">
        <v>8976</v>
      </c>
      <c r="I19002" s="93" t="s">
        <v>23894</v>
      </c>
      <c r="J19002" s="93" t="s">
        <v>20861</v>
      </c>
      <c r="K19002" s="93" t="s">
        <v>6758</v>
      </c>
      <c r="L19002" s="14">
        <f>AND(vyberHrace&lt;&gt;"",ISNUMBER(SEARCH(vyberHrace,$B19002)))</f>
      </c>
      <c r="M19002" s="14">
        <f>AND($I19002=MID(kododd,1,2),$J19002=MID(kododd,3,3))</f>
      </c>
    </row>
    <row r="19003">
      <c r="A19003" s="95">
        <v>58726</v>
      </c>
      <c r="B19003" s="93" t="s">
        <v>25207</v>
      </c>
      <c r="C19003" s="93" t="s">
        <v>1430</v>
      </c>
      <c r="D19003" s="95">
        <v>1364</v>
      </c>
      <c r="G19003" s="95">
        <v>250</v>
      </c>
      <c r="H19003" s="93" t="s">
        <v>8976</v>
      </c>
      <c r="I19003" s="93" t="s">
        <v>23894</v>
      </c>
      <c r="J19003" s="93" t="s">
        <v>20843</v>
      </c>
      <c r="K19003" s="93" t="s">
        <v>21372</v>
      </c>
      <c r="L19003" s="14">
        <f>AND(vyberHrace&lt;&gt;"",ISNUMBER(SEARCH(vyberHrace,$B19003)))</f>
      </c>
      <c r="M19003" s="14">
        <f>AND($I19003=MID(kododd,1,2),$J19003=MID(kododd,3,3))</f>
      </c>
    </row>
    <row r="19004">
      <c r="A19004" s="95">
        <v>873</v>
      </c>
      <c r="B19004" s="93" t="s">
        <v>17215</v>
      </c>
      <c r="C19004" s="93" t="s">
        <v>1463</v>
      </c>
      <c r="D19004" s="95">
        <v>1899</v>
      </c>
      <c r="E19004" s="95">
        <v>1880</v>
      </c>
      <c r="F19004" s="95">
        <v>317489</v>
      </c>
      <c r="G19004" s="95">
        <v>250</v>
      </c>
      <c r="H19004" s="93" t="s">
        <v>8976</v>
      </c>
      <c r="I19004" s="93" t="s">
        <v>23894</v>
      </c>
      <c r="J19004" s="93" t="s">
        <v>20880</v>
      </c>
      <c r="K19004" s="93" t="s">
        <v>6510</v>
      </c>
      <c r="L19004" s="14">
        <f>AND(vyberHrace&lt;&gt;"",ISNUMBER(SEARCH(vyberHrace,$B19004)))</f>
      </c>
      <c r="M19004" s="14">
        <f>AND($I19004=MID(kododd,1,2),$J19004=MID(kododd,3,3))</f>
      </c>
    </row>
    <row r="19005">
      <c r="A19005" s="95">
        <v>36215</v>
      </c>
      <c r="B19005" s="93" t="s">
        <v>17216</v>
      </c>
      <c r="C19005" s="93" t="s">
        <v>1428</v>
      </c>
      <c r="D19005" s="95">
        <v>1538</v>
      </c>
      <c r="G19005" s="95">
        <v>250</v>
      </c>
      <c r="H19005" s="93" t="s">
        <v>8976</v>
      </c>
      <c r="I19005" s="93" t="s">
        <v>23894</v>
      </c>
      <c r="J19005" s="93" t="s">
        <v>20918</v>
      </c>
      <c r="K19005" s="93" t="s">
        <v>6768</v>
      </c>
      <c r="L19005" s="14">
        <f>AND(vyberHrace&lt;&gt;"",ISNUMBER(SEARCH(vyberHrace,$B19005)))</f>
      </c>
      <c r="M19005" s="14">
        <f>AND($I19005=MID(kododd,1,2),$J19005=MID(kododd,3,3))</f>
      </c>
    </row>
    <row r="19006">
      <c r="A19006" s="95">
        <v>10747</v>
      </c>
      <c r="B19006" s="93" t="s">
        <v>14985</v>
      </c>
      <c r="C19006" s="93" t="s">
        <v>1432</v>
      </c>
      <c r="D19006" s="95">
        <v>1365</v>
      </c>
      <c r="G19006" s="95">
        <v>250</v>
      </c>
      <c r="H19006" s="93" t="s">
        <v>8976</v>
      </c>
      <c r="I19006" s="93" t="s">
        <v>23894</v>
      </c>
      <c r="J19006" s="93" t="s">
        <v>21031</v>
      </c>
      <c r="K19006" s="93" t="s">
        <v>5516</v>
      </c>
      <c r="L19006" s="14">
        <f>AND(vyberHrace&lt;&gt;"",ISNUMBER(SEARCH(vyberHrace,$B19006)))</f>
      </c>
      <c r="M19006" s="14">
        <f>AND($I19006=MID(kododd,1,2),$J19006=MID(kododd,3,3))</f>
      </c>
    </row>
    <row r="19007">
      <c r="A19007" s="95">
        <v>43848</v>
      </c>
      <c r="B19007" s="93" t="s">
        <v>15000</v>
      </c>
      <c r="C19007" s="93" t="s">
        <v>1400</v>
      </c>
      <c r="G19007" s="95">
        <v>0</v>
      </c>
      <c r="H19007" s="93" t="s">
        <v>8976</v>
      </c>
      <c r="I19007" s="93" t="s">
        <v>23894</v>
      </c>
      <c r="J19007" s="93" t="s">
        <v>20877</v>
      </c>
      <c r="K19007" s="93" t="s">
        <v>7846</v>
      </c>
      <c r="L19007" s="14">
        <f>AND(vyberHrace&lt;&gt;"",ISNUMBER(SEARCH(vyberHrace,$B19007)))</f>
      </c>
      <c r="M19007" s="14">
        <f>AND($I19007=MID(kododd,1,2),$J19007=MID(kododd,3,3))</f>
      </c>
    </row>
    <row r="19008">
      <c r="A19008" s="95">
        <v>59557</v>
      </c>
      <c r="B19008" s="93" t="s">
        <v>25953</v>
      </c>
      <c r="C19008" s="93" t="s">
        <v>1410</v>
      </c>
      <c r="D19008" s="95">
        <v>1355</v>
      </c>
      <c r="F19008" s="95">
        <v>23787368</v>
      </c>
      <c r="G19008" s="95">
        <v>250</v>
      </c>
      <c r="H19008" s="93" t="s">
        <v>8976</v>
      </c>
      <c r="I19008" s="93" t="s">
        <v>23894</v>
      </c>
      <c r="J19008" s="93" t="s">
        <v>20871</v>
      </c>
      <c r="K19008" s="93" t="s">
        <v>6773</v>
      </c>
      <c r="L19008" s="14">
        <f>AND(vyberHrace&lt;&gt;"",ISNUMBER(SEARCH(vyberHrace,$B19008)))</f>
      </c>
      <c r="M19008" s="14">
        <f>AND($I19008=MID(kododd,1,2),$J19008=MID(kododd,3,3))</f>
      </c>
    </row>
    <row r="19009">
      <c r="A19009" s="95">
        <v>59683</v>
      </c>
      <c r="B19009" s="93" t="s">
        <v>26064</v>
      </c>
      <c r="C19009" s="93" t="s">
        <v>1411</v>
      </c>
      <c r="G19009" s="95">
        <v>250</v>
      </c>
      <c r="H19009" s="93" t="s">
        <v>8976</v>
      </c>
      <c r="I19009" s="93" t="s">
        <v>23894</v>
      </c>
      <c r="J19009" s="93" t="s">
        <v>20924</v>
      </c>
      <c r="K19009" s="93" t="s">
        <v>23908</v>
      </c>
      <c r="L19009" s="14">
        <f>AND(vyberHrace&lt;&gt;"",ISNUMBER(SEARCH(vyberHrace,$B19009)))</f>
      </c>
      <c r="M19009" s="14">
        <f>AND($I19009=MID(kododd,1,2),$J19009=MID(kododd,3,3))</f>
      </c>
    </row>
    <row r="19010">
      <c r="A19010" s="95">
        <v>13170</v>
      </c>
      <c r="B19010" s="93" t="s">
        <v>8077</v>
      </c>
      <c r="C19010" s="93" t="s">
        <v>1451</v>
      </c>
      <c r="D19010" s="95">
        <v>1486</v>
      </c>
      <c r="E19010" s="95">
        <v>1569</v>
      </c>
      <c r="F19010" s="95">
        <v>23765747</v>
      </c>
      <c r="G19010" s="95">
        <v>250</v>
      </c>
      <c r="H19010" s="93" t="s">
        <v>8976</v>
      </c>
      <c r="I19010" s="93" t="s">
        <v>23894</v>
      </c>
      <c r="J19010" s="93" t="s">
        <v>21009</v>
      </c>
      <c r="K19010" s="93" t="s">
        <v>5929</v>
      </c>
      <c r="L19010" s="14">
        <f>AND(vyberHrace&lt;&gt;"",ISNUMBER(SEARCH(vyberHrace,$B19010)))</f>
      </c>
      <c r="M19010" s="14">
        <f>AND($I19010=MID(kododd,1,2),$J19010=MID(kododd,3,3))</f>
      </c>
    </row>
    <row r="19011">
      <c r="A19011" s="95">
        <v>45622</v>
      </c>
      <c r="B19011" s="93" t="s">
        <v>8081</v>
      </c>
      <c r="C19011" s="93" t="s">
        <v>1430</v>
      </c>
      <c r="D19011" s="95">
        <v>1328</v>
      </c>
      <c r="E19011" s="95">
        <v>1548</v>
      </c>
      <c r="F19011" s="95">
        <v>23709359</v>
      </c>
      <c r="G19011" s="95">
        <v>250</v>
      </c>
      <c r="H19011" s="93" t="s">
        <v>8976</v>
      </c>
      <c r="I19011" s="93" t="s">
        <v>23894</v>
      </c>
      <c r="J19011" s="93" t="s">
        <v>20933</v>
      </c>
      <c r="K19011" s="93" t="s">
        <v>5585</v>
      </c>
      <c r="L19011" s="14">
        <f>AND(vyberHrace&lt;&gt;"",ISNUMBER(SEARCH(vyberHrace,$B19011)))</f>
      </c>
      <c r="M19011" s="14">
        <f>AND($I19011=MID(kododd,1,2),$J19011=MID(kododd,3,3))</f>
      </c>
    </row>
    <row r="19012">
      <c r="A19012" s="95">
        <v>9667</v>
      </c>
      <c r="B19012" s="93" t="s">
        <v>8084</v>
      </c>
      <c r="C19012" s="93" t="s">
        <v>1404</v>
      </c>
      <c r="D19012" s="95">
        <v>1978</v>
      </c>
      <c r="E19012" s="95">
        <v>1939</v>
      </c>
      <c r="F19012" s="95">
        <v>325040</v>
      </c>
      <c r="G19012" s="95">
        <v>250</v>
      </c>
      <c r="H19012" s="93" t="s">
        <v>8976</v>
      </c>
      <c r="I19012" s="93" t="s">
        <v>23894</v>
      </c>
      <c r="J19012" s="93" t="s">
        <v>20844</v>
      </c>
      <c r="K19012" s="93" t="s">
        <v>8029</v>
      </c>
      <c r="L19012" s="14">
        <f>AND(vyberHrace&lt;&gt;"",ISNUMBER(SEARCH(vyberHrace,$B19012)))</f>
      </c>
      <c r="M19012" s="14">
        <f>AND($I19012=MID(kododd,1,2),$J19012=MID(kododd,3,3))</f>
      </c>
    </row>
    <row r="19013">
      <c r="A19013" s="95">
        <v>45583</v>
      </c>
      <c r="B19013" s="93" t="s">
        <v>8086</v>
      </c>
      <c r="C19013" s="93" t="s">
        <v>3255</v>
      </c>
      <c r="D19013" s="95">
        <v>1914</v>
      </c>
      <c r="E19013" s="95">
        <v>1958</v>
      </c>
      <c r="F19013" s="95">
        <v>23708930</v>
      </c>
      <c r="G19013" s="95">
        <v>250</v>
      </c>
      <c r="H19013" s="93" t="s">
        <v>8976</v>
      </c>
      <c r="I19013" s="93" t="s">
        <v>23894</v>
      </c>
      <c r="J19013" s="93" t="s">
        <v>20933</v>
      </c>
      <c r="K19013" s="93" t="s">
        <v>5585</v>
      </c>
      <c r="L19013" s="14">
        <f>AND(vyberHrace&lt;&gt;"",ISNUMBER(SEARCH(vyberHrace,$B19013)))</f>
      </c>
      <c r="M19013" s="14">
        <f>AND($I19013=MID(kododd,1,2),$J19013=MID(kododd,3,3))</f>
      </c>
    </row>
    <row r="19014">
      <c r="A19014" s="95">
        <v>46502</v>
      </c>
      <c r="B19014" s="93" t="s">
        <v>8091</v>
      </c>
      <c r="C19014" s="93" t="s">
        <v>1473</v>
      </c>
      <c r="D19014" s="95">
        <v>1175</v>
      </c>
      <c r="G19014" s="95">
        <v>0</v>
      </c>
      <c r="H19014" s="93" t="s">
        <v>8976</v>
      </c>
      <c r="I19014" s="93" t="s">
        <v>23894</v>
      </c>
      <c r="J19014" s="93" t="s">
        <v>21034</v>
      </c>
      <c r="K19014" s="93" t="s">
        <v>12277</v>
      </c>
      <c r="L19014" s="14">
        <f>AND(vyberHrace&lt;&gt;"",ISNUMBER(SEARCH(vyberHrace,$B19014)))</f>
      </c>
      <c r="M19014" s="14">
        <f>AND($I19014=MID(kododd,1,2),$J19014=MID(kododd,3,3))</f>
      </c>
    </row>
    <row r="19015">
      <c r="A19015" s="95">
        <v>44484</v>
      </c>
      <c r="B19015" s="93" t="s">
        <v>8092</v>
      </c>
      <c r="C19015" s="93" t="s">
        <v>1399</v>
      </c>
      <c r="G19015" s="95">
        <v>0</v>
      </c>
      <c r="H19015" s="93" t="s">
        <v>8976</v>
      </c>
      <c r="I19015" s="93" t="s">
        <v>23894</v>
      </c>
      <c r="J19015" s="93" t="s">
        <v>20854</v>
      </c>
      <c r="K19015" s="93" t="s">
        <v>12190</v>
      </c>
      <c r="L19015" s="14">
        <f>AND(vyberHrace&lt;&gt;"",ISNUMBER(SEARCH(vyberHrace,$B19015)))</f>
      </c>
      <c r="M19015" s="14">
        <f>AND($I19015=MID(kododd,1,2),$J19015=MID(kododd,3,3))</f>
      </c>
    </row>
    <row r="19016">
      <c r="A19016" s="95">
        <v>4899</v>
      </c>
      <c r="B19016" s="93" t="s">
        <v>8096</v>
      </c>
      <c r="C19016" s="93" t="s">
        <v>1437</v>
      </c>
      <c r="D19016" s="95">
        <v>1564</v>
      </c>
      <c r="G19016" s="95">
        <v>0</v>
      </c>
      <c r="H19016" s="93" t="s">
        <v>8976</v>
      </c>
      <c r="I19016" s="93" t="s">
        <v>23894</v>
      </c>
      <c r="J19016" s="93" t="s">
        <v>20885</v>
      </c>
      <c r="K19016" s="93" t="s">
        <v>6879</v>
      </c>
      <c r="L19016" s="14">
        <f>AND(vyberHrace&lt;&gt;"",ISNUMBER(SEARCH(vyberHrace,$B19016)))</f>
      </c>
      <c r="M19016" s="14">
        <f>AND($I19016=MID(kododd,1,2),$J19016=MID(kododd,3,3))</f>
      </c>
    </row>
    <row r="19017">
      <c r="A19017" s="95">
        <v>8118</v>
      </c>
      <c r="B19017" s="93" t="s">
        <v>8256</v>
      </c>
      <c r="C19017" s="93" t="s">
        <v>1469</v>
      </c>
      <c r="D19017" s="95">
        <v>1473</v>
      </c>
      <c r="G19017" s="95">
        <v>0</v>
      </c>
      <c r="H19017" s="93" t="s">
        <v>8976</v>
      </c>
      <c r="I19017" s="93" t="s">
        <v>23894</v>
      </c>
      <c r="J19017" s="93" t="s">
        <v>20931</v>
      </c>
      <c r="K19017" s="93" t="s">
        <v>11236</v>
      </c>
      <c r="L19017" s="14">
        <f>AND(vyberHrace&lt;&gt;"",ISNUMBER(SEARCH(vyberHrace,$B19017)))</f>
      </c>
      <c r="M19017" s="14">
        <f>AND($I19017=MID(kododd,1,2),$J19017=MID(kododd,3,3))</f>
      </c>
    </row>
    <row r="19018">
      <c r="A19018" s="95">
        <v>62350</v>
      </c>
      <c r="B19018" s="93" t="s">
        <v>28524</v>
      </c>
      <c r="C19018" s="93" t="s">
        <v>1488</v>
      </c>
      <c r="G19018" s="95">
        <v>250</v>
      </c>
      <c r="H19018" s="93" t="s">
        <v>8976</v>
      </c>
      <c r="I19018" s="93" t="s">
        <v>23894</v>
      </c>
      <c r="J19018" s="93" t="s">
        <v>20910</v>
      </c>
      <c r="K19018" s="93" t="s">
        <v>4915</v>
      </c>
      <c r="L19018" s="14">
        <f>AND(vyberHrace&lt;&gt;"",ISNUMBER(SEARCH(vyberHrace,$B19018)))</f>
      </c>
      <c r="M19018" s="14">
        <f>AND($I19018=MID(kododd,1,2),$J19018=MID(kododd,3,3))</f>
      </c>
    </row>
    <row r="19019">
      <c r="A19019" s="95">
        <v>28800</v>
      </c>
      <c r="B19019" s="93" t="s">
        <v>8258</v>
      </c>
      <c r="C19019" s="93" t="s">
        <v>1414</v>
      </c>
      <c r="D19019" s="95">
        <v>1282</v>
      </c>
      <c r="G19019" s="95">
        <v>250</v>
      </c>
      <c r="H19019" s="93" t="s">
        <v>8976</v>
      </c>
      <c r="I19019" s="93" t="s">
        <v>23894</v>
      </c>
      <c r="J19019" s="93" t="s">
        <v>20931</v>
      </c>
      <c r="K19019" s="93" t="s">
        <v>11236</v>
      </c>
      <c r="L19019" s="14">
        <f>AND(vyberHrace&lt;&gt;"",ISNUMBER(SEARCH(vyberHrace,$B19019)))</f>
      </c>
      <c r="M19019" s="14">
        <f>AND($I19019=MID(kododd,1,2),$J19019=MID(kododd,3,3))</f>
      </c>
    </row>
    <row r="19020">
      <c r="A19020" s="95">
        <v>5240</v>
      </c>
      <c r="B19020" s="93" t="s">
        <v>8259</v>
      </c>
      <c r="C19020" s="93" t="s">
        <v>1446</v>
      </c>
      <c r="D19020" s="95">
        <v>1679</v>
      </c>
      <c r="F19020" s="95">
        <v>23793384</v>
      </c>
      <c r="G19020" s="95">
        <v>250</v>
      </c>
      <c r="H19020" s="93" t="s">
        <v>8976</v>
      </c>
      <c r="I19020" s="93" t="s">
        <v>23894</v>
      </c>
      <c r="J19020" s="93" t="s">
        <v>20933</v>
      </c>
      <c r="K19020" s="93" t="s">
        <v>5585</v>
      </c>
      <c r="L19020" s="14">
        <f>AND(vyberHrace&lt;&gt;"",ISNUMBER(SEARCH(vyberHrace,$B19020)))</f>
      </c>
      <c r="M19020" s="14">
        <f>AND($I19020=MID(kododd,1,2),$J19020=MID(kododd,3,3))</f>
      </c>
    </row>
    <row r="19021">
      <c r="A19021" s="95">
        <v>27629</v>
      </c>
      <c r="B19021" s="93" t="s">
        <v>8260</v>
      </c>
      <c r="C19021" s="93" t="s">
        <v>1454</v>
      </c>
      <c r="D19021" s="95">
        <v>1209</v>
      </c>
      <c r="G19021" s="95">
        <v>0</v>
      </c>
      <c r="H19021" s="93" t="s">
        <v>8976</v>
      </c>
      <c r="I19021" s="93" t="s">
        <v>23894</v>
      </c>
      <c r="J19021" s="93" t="s">
        <v>20931</v>
      </c>
      <c r="K19021" s="93" t="s">
        <v>11236</v>
      </c>
      <c r="L19021" s="14">
        <f>AND(vyberHrace&lt;&gt;"",ISNUMBER(SEARCH(vyberHrace,$B19021)))</f>
      </c>
      <c r="M19021" s="14">
        <f>AND($I19021=MID(kododd,1,2),$J19021=MID(kododd,3,3))</f>
      </c>
    </row>
    <row r="19022">
      <c r="A19022" s="95">
        <v>47993</v>
      </c>
      <c r="B19022" s="93" t="s">
        <v>8261</v>
      </c>
      <c r="C19022" s="93" t="s">
        <v>3255</v>
      </c>
      <c r="G19022" s="95">
        <v>0</v>
      </c>
      <c r="H19022" s="93" t="s">
        <v>8976</v>
      </c>
      <c r="I19022" s="93" t="s">
        <v>23894</v>
      </c>
      <c r="J19022" s="93" t="s">
        <v>20885</v>
      </c>
      <c r="K19022" s="93" t="s">
        <v>6879</v>
      </c>
      <c r="L19022" s="14">
        <f>AND(vyberHrace&lt;&gt;"",ISNUMBER(SEARCH(vyberHrace,$B19022)))</f>
      </c>
      <c r="M19022" s="14">
        <f>AND($I19022=MID(kododd,1,2),$J19022=MID(kododd,3,3))</f>
      </c>
    </row>
    <row r="19023">
      <c r="A19023" s="95">
        <v>45120</v>
      </c>
      <c r="B19023" s="93" t="s">
        <v>8283</v>
      </c>
      <c r="C19023" s="93" t="s">
        <v>1408</v>
      </c>
      <c r="D19023" s="95">
        <v>1711</v>
      </c>
      <c r="E19023" s="95">
        <v>1733</v>
      </c>
      <c r="F19023" s="95">
        <v>23731699</v>
      </c>
      <c r="G19023" s="95">
        <v>250</v>
      </c>
      <c r="H19023" s="93" t="s">
        <v>8976</v>
      </c>
      <c r="I19023" s="93" t="s">
        <v>23894</v>
      </c>
      <c r="J19023" s="93" t="s">
        <v>20871</v>
      </c>
      <c r="K19023" s="93" t="s">
        <v>6773</v>
      </c>
      <c r="L19023" s="14">
        <f>AND(vyberHrace&lt;&gt;"",ISNUMBER(SEARCH(vyberHrace,$B19023)))</f>
      </c>
      <c r="M19023" s="14">
        <f>AND($I19023=MID(kododd,1,2),$J19023=MID(kododd,3,3))</f>
      </c>
    </row>
    <row r="19024">
      <c r="A19024" s="95">
        <v>45133</v>
      </c>
      <c r="B19024" s="93" t="s">
        <v>8283</v>
      </c>
      <c r="C19024" s="93" t="s">
        <v>1408</v>
      </c>
      <c r="G19024" s="95">
        <v>0</v>
      </c>
      <c r="H19024" s="93" t="s">
        <v>8976</v>
      </c>
      <c r="I19024" s="93" t="s">
        <v>23894</v>
      </c>
      <c r="J19024" s="93" t="s">
        <v>20843</v>
      </c>
      <c r="K19024" s="93" t="s">
        <v>21372</v>
      </c>
      <c r="L19024" s="14">
        <f>AND(vyberHrace&lt;&gt;"",ISNUMBER(SEARCH(vyberHrace,$B19024)))</f>
      </c>
      <c r="M19024" s="14">
        <f>AND($I19024=MID(kododd,1,2),$J19024=MID(kododd,3,3))</f>
      </c>
    </row>
    <row r="19025">
      <c r="A19025" s="95">
        <v>48041</v>
      </c>
      <c r="B19025" s="93" t="s">
        <v>8283</v>
      </c>
      <c r="C19025" s="93" t="s">
        <v>1451</v>
      </c>
      <c r="D19025" s="95">
        <v>1680</v>
      </c>
      <c r="E19025" s="95">
        <v>1830</v>
      </c>
      <c r="F19025" s="95">
        <v>23719605</v>
      </c>
      <c r="G19025" s="95">
        <v>250</v>
      </c>
      <c r="H19025" s="93" t="s">
        <v>8976</v>
      </c>
      <c r="I19025" s="93" t="s">
        <v>23894</v>
      </c>
      <c r="J19025" s="93" t="s">
        <v>20940</v>
      </c>
      <c r="K19025" s="93" t="s">
        <v>6882</v>
      </c>
      <c r="L19025" s="14">
        <f>AND(vyberHrace&lt;&gt;"",ISNUMBER(SEARCH(vyberHrace,$B19025)))</f>
      </c>
      <c r="M19025" s="14">
        <f>AND($I19025=MID(kododd,1,2),$J19025=MID(kododd,3,3))</f>
      </c>
    </row>
    <row r="19026">
      <c r="A19026" s="95">
        <v>48500</v>
      </c>
      <c r="B19026" s="93" t="s">
        <v>8283</v>
      </c>
      <c r="C19026" s="93" t="s">
        <v>1415</v>
      </c>
      <c r="G19026" s="95">
        <v>0</v>
      </c>
      <c r="H19026" s="93" t="s">
        <v>8976</v>
      </c>
      <c r="I19026" s="93" t="s">
        <v>23894</v>
      </c>
      <c r="J19026" s="93" t="s">
        <v>20871</v>
      </c>
      <c r="K19026" s="93" t="s">
        <v>6773</v>
      </c>
      <c r="L19026" s="14">
        <f>AND(vyberHrace&lt;&gt;"",ISNUMBER(SEARCH(vyberHrace,$B19026)))</f>
      </c>
      <c r="M19026" s="14">
        <f>AND($I19026=MID(kododd,1,2),$J19026=MID(kododd,3,3))</f>
      </c>
    </row>
    <row r="19027">
      <c r="A19027" s="95">
        <v>41171</v>
      </c>
      <c r="B19027" s="93" t="s">
        <v>14011</v>
      </c>
      <c r="C19027" s="93" t="s">
        <v>1419</v>
      </c>
      <c r="D19027" s="95">
        <v>1250</v>
      </c>
      <c r="E19027" s="95">
        <v>1504</v>
      </c>
      <c r="G19027" s="95">
        <v>0</v>
      </c>
      <c r="H19027" s="93" t="s">
        <v>8976</v>
      </c>
      <c r="I19027" s="93" t="s">
        <v>23894</v>
      </c>
      <c r="J19027" s="93" t="s">
        <v>20843</v>
      </c>
      <c r="K19027" s="93" t="s">
        <v>21372</v>
      </c>
      <c r="L19027" s="14">
        <f>AND(vyberHrace&lt;&gt;"",ISNUMBER(SEARCH(vyberHrace,$B19027)))</f>
      </c>
      <c r="M19027" s="14">
        <f>AND($I19027=MID(kododd,1,2),$J19027=MID(kododd,3,3))</f>
      </c>
    </row>
    <row r="19028">
      <c r="A19028" s="95">
        <v>8108</v>
      </c>
      <c r="B19028" s="93" t="s">
        <v>8287</v>
      </c>
      <c r="C19028" s="93" t="s">
        <v>1426</v>
      </c>
      <c r="D19028" s="95">
        <v>1521</v>
      </c>
      <c r="G19028" s="95">
        <v>250</v>
      </c>
      <c r="H19028" s="93" t="s">
        <v>8976</v>
      </c>
      <c r="I19028" s="93" t="s">
        <v>23894</v>
      </c>
      <c r="J19028" s="93" t="s">
        <v>21031</v>
      </c>
      <c r="K19028" s="93" t="s">
        <v>5516</v>
      </c>
      <c r="L19028" s="14">
        <f>AND(vyberHrace&lt;&gt;"",ISNUMBER(SEARCH(vyberHrace,$B19028)))</f>
      </c>
      <c r="M19028" s="14">
        <f>AND($I19028=MID(kododd,1,2),$J19028=MID(kododd,3,3))</f>
      </c>
    </row>
    <row r="19029">
      <c r="A19029" s="95">
        <v>1148</v>
      </c>
      <c r="B19029" s="93" t="s">
        <v>8296</v>
      </c>
      <c r="C19029" s="93" t="s">
        <v>1469</v>
      </c>
      <c r="D19029" s="95">
        <v>1927</v>
      </c>
      <c r="F19029" s="95">
        <v>23750391</v>
      </c>
      <c r="G19029" s="95">
        <v>250</v>
      </c>
      <c r="H19029" s="93" t="s">
        <v>8976</v>
      </c>
      <c r="I19029" s="93" t="s">
        <v>23894</v>
      </c>
      <c r="J19029" s="93" t="s">
        <v>20877</v>
      </c>
      <c r="K19029" s="93" t="s">
        <v>7846</v>
      </c>
      <c r="L19029" s="14">
        <f>AND(vyberHrace&lt;&gt;"",ISNUMBER(SEARCH(vyberHrace,$B19029)))</f>
      </c>
      <c r="M19029" s="14">
        <f>AND($I19029=MID(kododd,1,2),$J19029=MID(kododd,3,3))</f>
      </c>
    </row>
    <row r="19030">
      <c r="A19030" s="95">
        <v>11331</v>
      </c>
      <c r="B19030" s="93" t="s">
        <v>15875</v>
      </c>
      <c r="C19030" s="93" t="s">
        <v>1469</v>
      </c>
      <c r="D19030" s="95">
        <v>1544</v>
      </c>
      <c r="G19030" s="95">
        <v>250</v>
      </c>
      <c r="H19030" s="93" t="s">
        <v>8976</v>
      </c>
      <c r="I19030" s="93" t="s">
        <v>23894</v>
      </c>
      <c r="J19030" s="93" t="s">
        <v>20877</v>
      </c>
      <c r="K19030" s="93" t="s">
        <v>7846</v>
      </c>
      <c r="L19030" s="14">
        <f>AND(vyberHrace&lt;&gt;"",ISNUMBER(SEARCH(vyberHrace,$B19030)))</f>
      </c>
      <c r="M19030" s="14">
        <f>AND($I19030=MID(kododd,1,2),$J19030=MID(kododd,3,3))</f>
      </c>
    </row>
    <row r="19031">
      <c r="A19031" s="95">
        <v>55702</v>
      </c>
      <c r="B19031" s="93" t="s">
        <v>22893</v>
      </c>
      <c r="C19031" s="93" t="s">
        <v>1422</v>
      </c>
      <c r="F19031" s="95">
        <v>23767626</v>
      </c>
      <c r="G19031" s="95">
        <v>0</v>
      </c>
      <c r="H19031" s="93" t="s">
        <v>8976</v>
      </c>
      <c r="I19031" s="93" t="s">
        <v>23894</v>
      </c>
      <c r="J19031" s="93" t="s">
        <v>20910</v>
      </c>
      <c r="K19031" s="93" t="s">
        <v>4915</v>
      </c>
      <c r="L19031" s="14">
        <f>AND(vyberHrace&lt;&gt;"",ISNUMBER(SEARCH(vyberHrace,$B19031)))</f>
      </c>
      <c r="M19031" s="14">
        <f>AND($I19031=MID(kododd,1,2),$J19031=MID(kododd,3,3))</f>
      </c>
    </row>
    <row r="19032">
      <c r="A19032" s="95">
        <v>42156</v>
      </c>
      <c r="B19032" s="93" t="s">
        <v>15882</v>
      </c>
      <c r="C19032" s="93" t="s">
        <v>1408</v>
      </c>
      <c r="D19032" s="95">
        <v>1056</v>
      </c>
      <c r="F19032" s="95">
        <v>23723246</v>
      </c>
      <c r="G19032" s="95">
        <v>250</v>
      </c>
      <c r="H19032" s="93" t="s">
        <v>8976</v>
      </c>
      <c r="I19032" s="93" t="s">
        <v>23894</v>
      </c>
      <c r="J19032" s="93" t="s">
        <v>20861</v>
      </c>
      <c r="K19032" s="93" t="s">
        <v>6758</v>
      </c>
      <c r="L19032" s="14">
        <f>AND(vyberHrace&lt;&gt;"",ISNUMBER(SEARCH(vyberHrace,$B19032)))</f>
      </c>
      <c r="M19032" s="14">
        <f>AND($I19032=MID(kododd,1,2),$J19032=MID(kododd,3,3))</f>
      </c>
    </row>
    <row r="19033">
      <c r="A19033" s="95">
        <v>60738</v>
      </c>
      <c r="B19033" s="93" t="s">
        <v>27148</v>
      </c>
      <c r="C19033" s="93" t="s">
        <v>1450</v>
      </c>
      <c r="G19033" s="95">
        <v>0</v>
      </c>
      <c r="H19033" s="93" t="s">
        <v>8976</v>
      </c>
      <c r="I19033" s="93" t="s">
        <v>23894</v>
      </c>
      <c r="J19033" s="93" t="s">
        <v>20844</v>
      </c>
      <c r="K19033" s="93" t="s">
        <v>8029</v>
      </c>
      <c r="L19033" s="14">
        <f>AND(vyberHrace&lt;&gt;"",ISNUMBER(SEARCH(vyberHrace,$B19033)))</f>
      </c>
      <c r="M19033" s="14">
        <f>AND($I19033=MID(kododd,1,2),$J19033=MID(kododd,3,3))</f>
      </c>
    </row>
    <row r="19034">
      <c r="A19034" s="95">
        <v>57677</v>
      </c>
      <c r="B19034" s="93" t="s">
        <v>24247</v>
      </c>
      <c r="C19034" s="93" t="s">
        <v>1410</v>
      </c>
      <c r="D19034" s="95">
        <v>1487</v>
      </c>
      <c r="F19034" s="95">
        <v>23772034</v>
      </c>
      <c r="G19034" s="95">
        <v>250</v>
      </c>
      <c r="H19034" s="93" t="s">
        <v>8976</v>
      </c>
      <c r="I19034" s="93" t="s">
        <v>23894</v>
      </c>
      <c r="J19034" s="93" t="s">
        <v>20871</v>
      </c>
      <c r="K19034" s="93" t="s">
        <v>6773</v>
      </c>
      <c r="L19034" s="14">
        <f>AND(vyberHrace&lt;&gt;"",ISNUMBER(SEARCH(vyberHrace,$B19034)))</f>
      </c>
      <c r="M19034" s="14">
        <f>AND($I19034=MID(kododd,1,2),$J19034=MID(kododd,3,3))</f>
      </c>
    </row>
    <row r="19035">
      <c r="A19035" s="95">
        <v>469</v>
      </c>
      <c r="B19035" s="93" t="s">
        <v>18288</v>
      </c>
      <c r="C19035" s="93" t="s">
        <v>1469</v>
      </c>
      <c r="D19035" s="95">
        <v>2047</v>
      </c>
      <c r="E19035" s="95">
        <v>2030</v>
      </c>
      <c r="F19035" s="95">
        <v>303682</v>
      </c>
      <c r="G19035" s="95">
        <v>0</v>
      </c>
      <c r="H19035" s="93" t="s">
        <v>8976</v>
      </c>
      <c r="I19035" s="93" t="s">
        <v>23894</v>
      </c>
      <c r="J19035" s="93" t="s">
        <v>20912</v>
      </c>
      <c r="K19035" s="93" t="s">
        <v>9930</v>
      </c>
      <c r="L19035" s="14">
        <f>AND(vyberHrace&lt;&gt;"",ISNUMBER(SEARCH(vyberHrace,$B19035)))</f>
      </c>
      <c r="M19035" s="14">
        <f>AND($I19035=MID(kododd,1,2),$J19035=MID(kododd,3,3))</f>
      </c>
    </row>
    <row r="19036">
      <c r="A19036" s="95">
        <v>35498</v>
      </c>
      <c r="B19036" s="93" t="s">
        <v>18288</v>
      </c>
      <c r="C19036" s="93" t="s">
        <v>1401</v>
      </c>
      <c r="D19036" s="95">
        <v>1417</v>
      </c>
      <c r="E19036" s="95">
        <v>1657</v>
      </c>
      <c r="F19036" s="95">
        <v>375500</v>
      </c>
      <c r="G19036" s="95">
        <v>250</v>
      </c>
      <c r="H19036" s="93" t="s">
        <v>8976</v>
      </c>
      <c r="I19036" s="93" t="s">
        <v>23894</v>
      </c>
      <c r="J19036" s="93" t="s">
        <v>20885</v>
      </c>
      <c r="K19036" s="93" t="s">
        <v>6879</v>
      </c>
      <c r="L19036" s="14">
        <f>AND(vyberHrace&lt;&gt;"",ISNUMBER(SEARCH(vyberHrace,$B19036)))</f>
      </c>
      <c r="M19036" s="14">
        <f>AND($I19036=MID(kododd,1,2),$J19036=MID(kododd,3,3))</f>
      </c>
    </row>
    <row r="19037">
      <c r="A19037" s="95">
        <v>3286</v>
      </c>
      <c r="B19037" s="93" t="s">
        <v>12891</v>
      </c>
      <c r="C19037" s="93" t="s">
        <v>1428</v>
      </c>
      <c r="D19037" s="95">
        <v>1710</v>
      </c>
      <c r="F19037" s="95">
        <v>23731451</v>
      </c>
      <c r="G19037" s="95">
        <v>250</v>
      </c>
      <c r="H19037" s="93" t="s">
        <v>8976</v>
      </c>
      <c r="I19037" s="93" t="s">
        <v>23894</v>
      </c>
      <c r="J19037" s="93" t="s">
        <v>21021</v>
      </c>
      <c r="K19037" s="93" t="s">
        <v>417</v>
      </c>
      <c r="L19037" s="14">
        <f>AND(vyberHrace&lt;&gt;"",ISNUMBER(SEARCH(vyberHrace,$B19037)))</f>
      </c>
      <c r="M19037" s="14">
        <f>AND($I19037=MID(kododd,1,2),$J19037=MID(kododd,3,3))</f>
      </c>
    </row>
    <row r="19038">
      <c r="A19038" s="95">
        <v>4681</v>
      </c>
      <c r="B19038" s="93" t="s">
        <v>18294</v>
      </c>
      <c r="C19038" s="93" t="s">
        <v>1433</v>
      </c>
      <c r="D19038" s="95">
        <v>1783</v>
      </c>
      <c r="F19038" s="95">
        <v>303712</v>
      </c>
      <c r="G19038" s="95">
        <v>0</v>
      </c>
      <c r="H19038" s="93" t="s">
        <v>8976</v>
      </c>
      <c r="I19038" s="93" t="s">
        <v>23894</v>
      </c>
      <c r="J19038" s="93" t="s">
        <v>20941</v>
      </c>
      <c r="K19038" s="93" t="s">
        <v>9073</v>
      </c>
      <c r="L19038" s="14">
        <f>AND(vyberHrace&lt;&gt;"",ISNUMBER(SEARCH(vyberHrace,$B19038)))</f>
      </c>
      <c r="M19038" s="14">
        <f>AND($I19038=MID(kododd,1,2),$J19038=MID(kododd,3,3))</f>
      </c>
    </row>
    <row r="19039">
      <c r="A19039" s="95">
        <v>4316</v>
      </c>
      <c r="B19039" s="93" t="s">
        <v>18296</v>
      </c>
      <c r="C19039" s="93" t="s">
        <v>1432</v>
      </c>
      <c r="D19039" s="95">
        <v>1615</v>
      </c>
      <c r="F19039" s="95">
        <v>23794895</v>
      </c>
      <c r="G19039" s="95">
        <v>250</v>
      </c>
      <c r="H19039" s="93" t="s">
        <v>8976</v>
      </c>
      <c r="I19039" s="93" t="s">
        <v>23894</v>
      </c>
      <c r="J19039" s="93" t="s">
        <v>20872</v>
      </c>
      <c r="K19039" s="93" t="s">
        <v>29454</v>
      </c>
      <c r="L19039" s="14">
        <f>AND(vyberHrace&lt;&gt;"",ISNUMBER(SEARCH(vyberHrace,$B19039)))</f>
      </c>
      <c r="M19039" s="14">
        <f>AND($I19039=MID(kododd,1,2),$J19039=MID(kododd,3,3))</f>
      </c>
    </row>
    <row r="19040">
      <c r="A19040" s="95">
        <v>55701</v>
      </c>
      <c r="B19040" s="93" t="s">
        <v>7745</v>
      </c>
      <c r="C19040" s="93" t="s">
        <v>1450</v>
      </c>
      <c r="G19040" s="95">
        <v>0</v>
      </c>
      <c r="H19040" s="93" t="s">
        <v>8976</v>
      </c>
      <c r="I19040" s="93" t="s">
        <v>23894</v>
      </c>
      <c r="J19040" s="93" t="s">
        <v>20910</v>
      </c>
      <c r="K19040" s="93" t="s">
        <v>4915</v>
      </c>
      <c r="L19040" s="14">
        <f>AND(vyberHrace&lt;&gt;"",ISNUMBER(SEARCH(vyberHrace,$B19040)))</f>
      </c>
      <c r="M19040" s="14">
        <f>AND($I19040=MID(kododd,1,2),$J19040=MID(kododd,3,3))</f>
      </c>
    </row>
    <row r="19041">
      <c r="A19041" s="95">
        <v>55700</v>
      </c>
      <c r="B19041" s="93" t="s">
        <v>8506</v>
      </c>
      <c r="C19041" s="93" t="s">
        <v>1420</v>
      </c>
      <c r="G19041" s="95">
        <v>0</v>
      </c>
      <c r="H19041" s="93" t="s">
        <v>8976</v>
      </c>
      <c r="I19041" s="93" t="s">
        <v>23894</v>
      </c>
      <c r="J19041" s="93" t="s">
        <v>20910</v>
      </c>
      <c r="K19041" s="93" t="s">
        <v>4915</v>
      </c>
      <c r="L19041" s="14">
        <f>AND(vyberHrace&lt;&gt;"",ISNUMBER(SEARCH(vyberHrace,$B19041)))</f>
      </c>
      <c r="M19041" s="14">
        <f>AND($I19041=MID(kododd,1,2),$J19041=MID(kododd,3,3))</f>
      </c>
    </row>
    <row r="19042">
      <c r="A19042" s="95">
        <v>53410</v>
      </c>
      <c r="B19042" s="93" t="s">
        <v>17624</v>
      </c>
      <c r="C19042" s="93" t="s">
        <v>1411</v>
      </c>
      <c r="G19042" s="95">
        <v>0</v>
      </c>
      <c r="H19042" s="93" t="s">
        <v>8976</v>
      </c>
      <c r="I19042" s="93" t="s">
        <v>23894</v>
      </c>
      <c r="J19042" s="93" t="s">
        <v>20940</v>
      </c>
      <c r="K19042" s="93" t="s">
        <v>6882</v>
      </c>
      <c r="L19042" s="14">
        <f>AND(vyberHrace&lt;&gt;"",ISNUMBER(SEARCH(vyberHrace,$B19042)))</f>
      </c>
      <c r="M19042" s="14">
        <f>AND($I19042=MID(kododd,1,2),$J19042=MID(kododd,3,3))</f>
      </c>
    </row>
    <row r="19043">
      <c r="A19043" s="95">
        <v>50321</v>
      </c>
      <c r="B19043" s="93" t="s">
        <v>3431</v>
      </c>
      <c r="C19043" s="93" t="s">
        <v>1412</v>
      </c>
      <c r="G19043" s="95">
        <v>0</v>
      </c>
      <c r="H19043" s="93" t="s">
        <v>8976</v>
      </c>
      <c r="I19043" s="93" t="s">
        <v>23894</v>
      </c>
      <c r="J19043" s="93" t="s">
        <v>20940</v>
      </c>
      <c r="K19043" s="93" t="s">
        <v>6882</v>
      </c>
      <c r="L19043" s="14">
        <f>AND(vyberHrace&lt;&gt;"",ISNUMBER(SEARCH(vyberHrace,$B19043)))</f>
      </c>
      <c r="M19043" s="14">
        <f>AND($I19043=MID(kododd,1,2),$J19043=MID(kododd,3,3))</f>
      </c>
    </row>
    <row r="19044">
      <c r="A19044" s="95">
        <v>56431</v>
      </c>
      <c r="B19044" s="93" t="s">
        <v>22894</v>
      </c>
      <c r="C19044" s="93" t="s">
        <v>1411</v>
      </c>
      <c r="F19044" s="95">
        <v>23766344</v>
      </c>
      <c r="G19044" s="95">
        <v>250</v>
      </c>
      <c r="H19044" s="93" t="s">
        <v>8976</v>
      </c>
      <c r="I19044" s="93" t="s">
        <v>23894</v>
      </c>
      <c r="J19044" s="93" t="s">
        <v>20910</v>
      </c>
      <c r="K19044" s="93" t="s">
        <v>4915</v>
      </c>
      <c r="L19044" s="14">
        <f>AND(vyberHrace&lt;&gt;"",ISNUMBER(SEARCH(vyberHrace,$B19044)))</f>
      </c>
      <c r="M19044" s="14">
        <f>AND($I19044=MID(kododd,1,2),$J19044=MID(kododd,3,3))</f>
      </c>
    </row>
    <row r="19045">
      <c r="A19045" s="95">
        <v>62148</v>
      </c>
      <c r="B19045" s="93" t="s">
        <v>28344</v>
      </c>
      <c r="C19045" s="93" t="s">
        <v>1411</v>
      </c>
      <c r="G19045" s="95">
        <v>250</v>
      </c>
      <c r="H19045" s="93" t="s">
        <v>8976</v>
      </c>
      <c r="I19045" s="93" t="s">
        <v>23894</v>
      </c>
      <c r="J19045" s="93" t="s">
        <v>20871</v>
      </c>
      <c r="K19045" s="93" t="s">
        <v>6773</v>
      </c>
      <c r="L19045" s="14">
        <f>AND(vyberHrace&lt;&gt;"",ISNUMBER(SEARCH(vyberHrace,$B19045)))</f>
      </c>
      <c r="M19045" s="14">
        <f>AND($I19045=MID(kododd,1,2),$J19045=MID(kododd,3,3))</f>
      </c>
    </row>
    <row r="19046">
      <c r="A19046" s="95">
        <v>57749</v>
      </c>
      <c r="B19046" s="93" t="s">
        <v>24307</v>
      </c>
      <c r="C19046" s="93" t="s">
        <v>1406</v>
      </c>
      <c r="D19046" s="95">
        <v>1268</v>
      </c>
      <c r="E19046" s="95">
        <v>1694</v>
      </c>
      <c r="F19046" s="95">
        <v>23789794</v>
      </c>
      <c r="G19046" s="95">
        <v>250</v>
      </c>
      <c r="H19046" s="93" t="s">
        <v>8976</v>
      </c>
      <c r="I19046" s="93" t="s">
        <v>23894</v>
      </c>
      <c r="J19046" s="93" t="s">
        <v>20909</v>
      </c>
      <c r="K19046" s="93" t="s">
        <v>6757</v>
      </c>
      <c r="L19046" s="14">
        <f>AND(vyberHrace&lt;&gt;"",ISNUMBER(SEARCH(vyberHrace,$B19046)))</f>
      </c>
      <c r="M19046" s="14">
        <f>AND($I19046=MID(kododd,1,2),$J19046=MID(kododd,3,3))</f>
      </c>
    </row>
    <row r="19047">
      <c r="A19047" s="95">
        <v>39873</v>
      </c>
      <c r="B19047" s="93" t="s">
        <v>6328</v>
      </c>
      <c r="C19047" s="93" t="s">
        <v>1449</v>
      </c>
      <c r="D19047" s="95">
        <v>1295</v>
      </c>
      <c r="E19047" s="95">
        <v>1547</v>
      </c>
      <c r="F19047" s="95">
        <v>23715758</v>
      </c>
      <c r="G19047" s="95">
        <v>250</v>
      </c>
      <c r="H19047" s="93" t="s">
        <v>8976</v>
      </c>
      <c r="I19047" s="93" t="s">
        <v>23894</v>
      </c>
      <c r="J19047" s="93" t="s">
        <v>20941</v>
      </c>
      <c r="K19047" s="93" t="s">
        <v>9073</v>
      </c>
      <c r="L19047" s="14">
        <f>AND(vyberHrace&lt;&gt;"",ISNUMBER(SEARCH(vyberHrace,$B19047)))</f>
      </c>
      <c r="M19047" s="14">
        <f>AND($I19047=MID(kododd,1,2),$J19047=MID(kododd,3,3))</f>
      </c>
    </row>
    <row r="19048">
      <c r="A19048" s="95">
        <v>46419</v>
      </c>
      <c r="B19048" s="93" t="s">
        <v>6329</v>
      </c>
      <c r="C19048" s="93" t="s">
        <v>1400</v>
      </c>
      <c r="D19048" s="95">
        <v>1009</v>
      </c>
      <c r="G19048" s="95">
        <v>250</v>
      </c>
      <c r="H19048" s="93" t="s">
        <v>8976</v>
      </c>
      <c r="I19048" s="93" t="s">
        <v>23894</v>
      </c>
      <c r="J19048" s="93" t="s">
        <v>20875</v>
      </c>
      <c r="K19048" s="93" t="s">
        <v>6699</v>
      </c>
      <c r="L19048" s="14">
        <f>AND(vyberHrace&lt;&gt;"",ISNUMBER(SEARCH(vyberHrace,$B19048)))</f>
      </c>
      <c r="M19048" s="14">
        <f>AND($I19048=MID(kododd,1,2),$J19048=MID(kododd,3,3))</f>
      </c>
    </row>
    <row r="19049">
      <c r="A19049" s="95">
        <v>31323</v>
      </c>
      <c r="B19049" s="93" t="s">
        <v>6343</v>
      </c>
      <c r="C19049" s="93" t="s">
        <v>1421</v>
      </c>
      <c r="D19049" s="95">
        <v>1231</v>
      </c>
      <c r="G19049" s="95">
        <v>0</v>
      </c>
      <c r="H19049" s="93" t="s">
        <v>8976</v>
      </c>
      <c r="I19049" s="93" t="s">
        <v>23894</v>
      </c>
      <c r="J19049" s="93" t="s">
        <v>20883</v>
      </c>
      <c r="K19049" s="93" t="s">
        <v>9085</v>
      </c>
      <c r="L19049" s="14">
        <f>AND(vyberHrace&lt;&gt;"",ISNUMBER(SEARCH(vyberHrace,$B19049)))</f>
      </c>
      <c r="M19049" s="14">
        <f>AND($I19049=MID(kododd,1,2),$J19049=MID(kododd,3,3))</f>
      </c>
    </row>
    <row r="19050">
      <c r="A19050" s="95">
        <v>31324</v>
      </c>
      <c r="B19050" s="93" t="s">
        <v>6344</v>
      </c>
      <c r="C19050" s="93" t="s">
        <v>1398</v>
      </c>
      <c r="D19050" s="95">
        <v>1233</v>
      </c>
      <c r="G19050" s="95">
        <v>0</v>
      </c>
      <c r="H19050" s="93" t="s">
        <v>8976</v>
      </c>
      <c r="I19050" s="93" t="s">
        <v>23894</v>
      </c>
      <c r="J19050" s="93" t="s">
        <v>20883</v>
      </c>
      <c r="K19050" s="93" t="s">
        <v>9085</v>
      </c>
      <c r="L19050" s="14">
        <f>AND(vyberHrace&lt;&gt;"",ISNUMBER(SEARCH(vyberHrace,$B19050)))</f>
      </c>
      <c r="M19050" s="14">
        <f>AND($I19050=MID(kododd,1,2),$J19050=MID(kododd,3,3))</f>
      </c>
    </row>
    <row r="19051">
      <c r="A19051" s="95">
        <v>53943</v>
      </c>
      <c r="B19051" s="93" t="s">
        <v>983</v>
      </c>
      <c r="C19051" s="93" t="s">
        <v>1411</v>
      </c>
      <c r="F19051" s="95">
        <v>23755970</v>
      </c>
      <c r="G19051" s="95">
        <v>250</v>
      </c>
      <c r="H19051" s="93" t="s">
        <v>8976</v>
      </c>
      <c r="I19051" s="93" t="s">
        <v>23894</v>
      </c>
      <c r="J19051" s="93" t="s">
        <v>20910</v>
      </c>
      <c r="K19051" s="93" t="s">
        <v>4915</v>
      </c>
      <c r="L19051" s="14">
        <f>AND(vyberHrace&lt;&gt;"",ISNUMBER(SEARCH(vyberHrace,$B19051)))</f>
      </c>
      <c r="M19051" s="14">
        <f>AND($I19051=MID(kododd,1,2),$J19051=MID(kododd,3,3))</f>
      </c>
    </row>
    <row r="19052">
      <c r="A19052" s="95">
        <v>61982</v>
      </c>
      <c r="B19052" s="93" t="s">
        <v>28187</v>
      </c>
      <c r="C19052" s="93" t="s">
        <v>1440</v>
      </c>
      <c r="G19052" s="95">
        <v>250</v>
      </c>
      <c r="H19052" s="93" t="s">
        <v>8976</v>
      </c>
      <c r="I19052" s="93" t="s">
        <v>23894</v>
      </c>
      <c r="J19052" s="93" t="s">
        <v>20885</v>
      </c>
      <c r="K19052" s="93" t="s">
        <v>6879</v>
      </c>
      <c r="L19052" s="14">
        <f>AND(vyberHrace&lt;&gt;"",ISNUMBER(SEARCH(vyberHrace,$B19052)))</f>
      </c>
      <c r="M19052" s="14">
        <f>AND($I19052=MID(kododd,1,2),$J19052=MID(kododd,3,3))</f>
      </c>
    </row>
    <row r="19053">
      <c r="A19053" s="95">
        <v>14778</v>
      </c>
      <c r="B19053" s="93" t="s">
        <v>15944</v>
      </c>
      <c r="C19053" s="93" t="s">
        <v>1451</v>
      </c>
      <c r="D19053" s="95">
        <v>1572</v>
      </c>
      <c r="G19053" s="95">
        <v>250</v>
      </c>
      <c r="H19053" s="93" t="s">
        <v>8976</v>
      </c>
      <c r="I19053" s="93" t="s">
        <v>23894</v>
      </c>
      <c r="J19053" s="93" t="s">
        <v>20924</v>
      </c>
      <c r="K19053" s="93" t="s">
        <v>23908</v>
      </c>
      <c r="L19053" s="14">
        <f>AND(vyberHrace&lt;&gt;"",ISNUMBER(SEARCH(vyberHrace,$B19053)))</f>
      </c>
      <c r="M19053" s="14">
        <f>AND($I19053=MID(kododd,1,2),$J19053=MID(kododd,3,3))</f>
      </c>
    </row>
    <row r="19054">
      <c r="A19054" s="95">
        <v>32998</v>
      </c>
      <c r="B19054" s="93" t="s">
        <v>15961</v>
      </c>
      <c r="C19054" s="93" t="s">
        <v>1398</v>
      </c>
      <c r="D19054" s="95">
        <v>1383</v>
      </c>
      <c r="F19054" s="95">
        <v>365793</v>
      </c>
      <c r="G19054" s="95">
        <v>0</v>
      </c>
      <c r="H19054" s="93" t="s">
        <v>8976</v>
      </c>
      <c r="I19054" s="93" t="s">
        <v>23894</v>
      </c>
      <c r="J19054" s="93" t="s">
        <v>20933</v>
      </c>
      <c r="K19054" s="93" t="s">
        <v>5585</v>
      </c>
      <c r="L19054" s="14">
        <f>AND(vyberHrace&lt;&gt;"",ISNUMBER(SEARCH(vyberHrace,$B19054)))</f>
      </c>
      <c r="M19054" s="14">
        <f>AND($I19054=MID(kododd,1,2),$J19054=MID(kododd,3,3))</f>
      </c>
    </row>
    <row r="19055">
      <c r="A19055" s="95">
        <v>12815</v>
      </c>
      <c r="B19055" s="93" t="s">
        <v>15970</v>
      </c>
      <c r="C19055" s="93" t="s">
        <v>1437</v>
      </c>
      <c r="D19055" s="95">
        <v>1640</v>
      </c>
      <c r="E19055" s="95">
        <v>1804</v>
      </c>
      <c r="F19055" s="95">
        <v>349747</v>
      </c>
      <c r="G19055" s="95">
        <v>250</v>
      </c>
      <c r="H19055" s="93" t="s">
        <v>8976</v>
      </c>
      <c r="I19055" s="93" t="s">
        <v>23894</v>
      </c>
      <c r="J19055" s="93" t="s">
        <v>20940</v>
      </c>
      <c r="K19055" s="93" t="s">
        <v>6882</v>
      </c>
      <c r="L19055" s="14">
        <f>AND(vyberHrace&lt;&gt;"",ISNUMBER(SEARCH(vyberHrace,$B19055)))</f>
      </c>
      <c r="M19055" s="14">
        <f>AND($I19055=MID(kododd,1,2),$J19055=MID(kododd,3,3))</f>
      </c>
    </row>
    <row r="19056">
      <c r="A19056" s="95">
        <v>1391</v>
      </c>
      <c r="B19056" s="93" t="s">
        <v>8788</v>
      </c>
      <c r="C19056" s="93" t="s">
        <v>1441</v>
      </c>
      <c r="D19056" s="95">
        <v>1888</v>
      </c>
      <c r="E19056" s="95">
        <v>1917</v>
      </c>
      <c r="F19056" s="95">
        <v>324531</v>
      </c>
      <c r="G19056" s="95">
        <v>500</v>
      </c>
      <c r="H19056" s="93" t="s">
        <v>8976</v>
      </c>
      <c r="I19056" s="93" t="s">
        <v>23894</v>
      </c>
      <c r="J19056" s="93" t="s">
        <v>23412</v>
      </c>
      <c r="K19056" s="93" t="s">
        <v>21368</v>
      </c>
      <c r="L19056" s="14">
        <f>AND(vyberHrace&lt;&gt;"",ISNUMBER(SEARCH(vyberHrace,$B19056)))</f>
      </c>
      <c r="M19056" s="14">
        <f>AND($I19056=MID(kododd,1,2),$J19056=MID(kododd,3,3))</f>
      </c>
    </row>
    <row r="19057">
      <c r="A19057" s="95">
        <v>52638</v>
      </c>
      <c r="B19057" s="93" t="s">
        <v>3927</v>
      </c>
      <c r="C19057" s="93" t="s">
        <v>1402</v>
      </c>
      <c r="D19057" s="95">
        <v>1260</v>
      </c>
      <c r="F19057" s="95">
        <v>23784229</v>
      </c>
      <c r="G19057" s="95">
        <v>250</v>
      </c>
      <c r="H19057" s="93" t="s">
        <v>8976</v>
      </c>
      <c r="I19057" s="93" t="s">
        <v>23894</v>
      </c>
      <c r="J19057" s="93" t="s">
        <v>20912</v>
      </c>
      <c r="K19057" s="93" t="s">
        <v>9930</v>
      </c>
      <c r="L19057" s="14">
        <f>AND(vyberHrace&lt;&gt;"",ISNUMBER(SEARCH(vyberHrace,$B19057)))</f>
      </c>
      <c r="M19057" s="14">
        <f>AND($I19057=MID(kododd,1,2),$J19057=MID(kododd,3,3))</f>
      </c>
    </row>
    <row r="19058">
      <c r="A19058" s="95">
        <v>55515</v>
      </c>
      <c r="B19058" s="93" t="s">
        <v>22903</v>
      </c>
      <c r="C19058" s="93" t="s">
        <v>1411</v>
      </c>
      <c r="G19058" s="95">
        <v>0</v>
      </c>
      <c r="H19058" s="93" t="s">
        <v>8976</v>
      </c>
      <c r="I19058" s="93" t="s">
        <v>23894</v>
      </c>
      <c r="J19058" s="93" t="s">
        <v>20885</v>
      </c>
      <c r="K19058" s="93" t="s">
        <v>6879</v>
      </c>
      <c r="L19058" s="14">
        <f>AND(vyberHrace&lt;&gt;"",ISNUMBER(SEARCH(vyberHrace,$B19058)))</f>
      </c>
      <c r="M19058" s="14">
        <f>AND($I19058=MID(kododd,1,2),$J19058=MID(kododd,3,3))</f>
      </c>
    </row>
    <row r="19059">
      <c r="A19059" s="95">
        <v>31171</v>
      </c>
      <c r="B19059" s="93" t="s">
        <v>19381</v>
      </c>
      <c r="C19059" s="93" t="s">
        <v>1456</v>
      </c>
      <c r="D19059" s="95">
        <v>1532</v>
      </c>
      <c r="E19059" s="95">
        <v>1711</v>
      </c>
      <c r="F19059" s="95">
        <v>23724820</v>
      </c>
      <c r="G19059" s="95">
        <v>250</v>
      </c>
      <c r="H19059" s="93" t="s">
        <v>8976</v>
      </c>
      <c r="I19059" s="93" t="s">
        <v>23894</v>
      </c>
      <c r="J19059" s="93" t="s">
        <v>20940</v>
      </c>
      <c r="K19059" s="93" t="s">
        <v>6882</v>
      </c>
      <c r="L19059" s="14">
        <f>AND(vyberHrace&lt;&gt;"",ISNUMBER(SEARCH(vyberHrace,$B19059)))</f>
      </c>
      <c r="M19059" s="14">
        <f>AND($I19059=MID(kododd,1,2),$J19059=MID(kododd,3,3))</f>
      </c>
    </row>
    <row r="19060">
      <c r="A19060" s="95">
        <v>36213</v>
      </c>
      <c r="B19060" s="93" t="s">
        <v>19382</v>
      </c>
      <c r="C19060" s="93" t="s">
        <v>1419</v>
      </c>
      <c r="D19060" s="95">
        <v>1293</v>
      </c>
      <c r="E19060" s="95">
        <v>1548</v>
      </c>
      <c r="F19060" s="95">
        <v>390348</v>
      </c>
      <c r="G19060" s="95">
        <v>250</v>
      </c>
      <c r="H19060" s="93" t="s">
        <v>8976</v>
      </c>
      <c r="I19060" s="93" t="s">
        <v>23894</v>
      </c>
      <c r="J19060" s="93" t="s">
        <v>20940</v>
      </c>
      <c r="K19060" s="93" t="s">
        <v>6882</v>
      </c>
      <c r="L19060" s="14">
        <f>AND(vyberHrace&lt;&gt;"",ISNUMBER(SEARCH(vyberHrace,$B19060)))</f>
      </c>
      <c r="M19060" s="14">
        <f>AND($I19060=MID(kododd,1,2),$J19060=MID(kododd,3,3))</f>
      </c>
    </row>
    <row r="19061">
      <c r="A19061" s="95">
        <v>30799</v>
      </c>
      <c r="B19061" s="93" t="s">
        <v>19383</v>
      </c>
      <c r="C19061" s="93" t="s">
        <v>1448</v>
      </c>
      <c r="D19061" s="95">
        <v>1743</v>
      </c>
      <c r="E19061" s="95">
        <v>1856</v>
      </c>
      <c r="F19061" s="95">
        <v>333956</v>
      </c>
      <c r="G19061" s="95">
        <v>0</v>
      </c>
      <c r="H19061" s="93" t="s">
        <v>8976</v>
      </c>
      <c r="I19061" s="93" t="s">
        <v>23894</v>
      </c>
      <c r="J19061" s="93" t="s">
        <v>20940</v>
      </c>
      <c r="K19061" s="93" t="s">
        <v>6882</v>
      </c>
      <c r="L19061" s="14">
        <f>AND(vyberHrace&lt;&gt;"",ISNUMBER(SEARCH(vyberHrace,$B19061)))</f>
      </c>
      <c r="M19061" s="14">
        <f>AND($I19061=MID(kododd,1,2),$J19061=MID(kododd,3,3))</f>
      </c>
    </row>
    <row r="19062">
      <c r="A19062" s="95">
        <v>30681</v>
      </c>
      <c r="B19062" s="93" t="s">
        <v>10863</v>
      </c>
      <c r="C19062" s="93" t="s">
        <v>1454</v>
      </c>
      <c r="D19062" s="95">
        <v>1567</v>
      </c>
      <c r="E19062" s="95">
        <v>1608</v>
      </c>
      <c r="F19062" s="95">
        <v>23731460</v>
      </c>
      <c r="G19062" s="95">
        <v>250</v>
      </c>
      <c r="H19062" s="93" t="s">
        <v>8976</v>
      </c>
      <c r="I19062" s="93" t="s">
        <v>23894</v>
      </c>
      <c r="J19062" s="93" t="s">
        <v>20872</v>
      </c>
      <c r="K19062" s="93" t="s">
        <v>29454</v>
      </c>
      <c r="L19062" s="14">
        <f>AND(vyberHrace&lt;&gt;"",ISNUMBER(SEARCH(vyberHrace,$B19062)))</f>
      </c>
      <c r="M19062" s="14">
        <f>AND($I19062=MID(kododd,1,2),$J19062=MID(kododd,3,3))</f>
      </c>
    </row>
    <row r="19063">
      <c r="A19063" s="95">
        <v>60062</v>
      </c>
      <c r="B19063" s="93" t="s">
        <v>26539</v>
      </c>
      <c r="C19063" s="93" t="s">
        <v>1424</v>
      </c>
      <c r="G19063" s="95">
        <v>250</v>
      </c>
      <c r="H19063" s="93" t="s">
        <v>8976</v>
      </c>
      <c r="I19063" s="93" t="s">
        <v>23894</v>
      </c>
      <c r="J19063" s="93" t="s">
        <v>20877</v>
      </c>
      <c r="K19063" s="93" t="s">
        <v>7846</v>
      </c>
      <c r="L19063" s="14">
        <f>AND(vyberHrace&lt;&gt;"",ISNUMBER(SEARCH(vyberHrace,$B19063)))</f>
      </c>
      <c r="M19063" s="14">
        <f>AND($I19063=MID(kododd,1,2),$J19063=MID(kododd,3,3))</f>
      </c>
    </row>
    <row r="19064">
      <c r="A19064" s="95">
        <v>49823</v>
      </c>
      <c r="B19064" s="93" t="s">
        <v>19519</v>
      </c>
      <c r="C19064" s="93" t="s">
        <v>3255</v>
      </c>
      <c r="G19064" s="95">
        <v>0</v>
      </c>
      <c r="H19064" s="93" t="s">
        <v>8976</v>
      </c>
      <c r="I19064" s="93" t="s">
        <v>23894</v>
      </c>
      <c r="J19064" s="93" t="s">
        <v>21034</v>
      </c>
      <c r="K19064" s="93" t="s">
        <v>12277</v>
      </c>
      <c r="L19064" s="14">
        <f>AND(vyberHrace&lt;&gt;"",ISNUMBER(SEARCH(vyberHrace,$B19064)))</f>
      </c>
      <c r="M19064" s="14">
        <f>AND($I19064=MID(kododd,1,2),$J19064=MID(kododd,3,3))</f>
      </c>
    </row>
    <row r="19065">
      <c r="A19065" s="95">
        <v>47214</v>
      </c>
      <c r="B19065" s="93" t="s">
        <v>19524</v>
      </c>
      <c r="C19065" s="93" t="s">
        <v>3255</v>
      </c>
      <c r="D19065" s="95">
        <v>1436</v>
      </c>
      <c r="E19065" s="95">
        <v>1582</v>
      </c>
      <c r="F19065" s="95">
        <v>23766980</v>
      </c>
      <c r="G19065" s="95">
        <v>250</v>
      </c>
      <c r="H19065" s="93" t="s">
        <v>8976</v>
      </c>
      <c r="I19065" s="93" t="s">
        <v>23894</v>
      </c>
      <c r="J19065" s="93" t="s">
        <v>20910</v>
      </c>
      <c r="K19065" s="93" t="s">
        <v>4915</v>
      </c>
      <c r="L19065" s="14">
        <f>AND(vyberHrace&lt;&gt;"",ISNUMBER(SEARCH(vyberHrace,$B19065)))</f>
      </c>
      <c r="M19065" s="14">
        <f>AND($I19065=MID(kododd,1,2),$J19065=MID(kododd,3,3))</f>
      </c>
    </row>
    <row r="19066">
      <c r="A19066" s="95">
        <v>29279</v>
      </c>
      <c r="B19066" s="93" t="s">
        <v>11006</v>
      </c>
      <c r="C19066" s="93" t="s">
        <v>1427</v>
      </c>
      <c r="D19066" s="95">
        <v>1597</v>
      </c>
      <c r="G19066" s="95">
        <v>250</v>
      </c>
      <c r="H19066" s="93" t="s">
        <v>8976</v>
      </c>
      <c r="I19066" s="93" t="s">
        <v>23894</v>
      </c>
      <c r="J19066" s="93" t="s">
        <v>20877</v>
      </c>
      <c r="K19066" s="93" t="s">
        <v>7846</v>
      </c>
      <c r="L19066" s="14">
        <f>AND(vyberHrace&lt;&gt;"",ISNUMBER(SEARCH(vyberHrace,$B19066)))</f>
      </c>
      <c r="M19066" s="14">
        <f>AND($I19066=MID(kododd,1,2),$J19066=MID(kododd,3,3))</f>
      </c>
    </row>
    <row r="19067">
      <c r="A19067" s="95">
        <v>49908</v>
      </c>
      <c r="B19067" s="93" t="s">
        <v>10904</v>
      </c>
      <c r="C19067" s="93" t="s">
        <v>3255</v>
      </c>
      <c r="D19067" s="95">
        <v>1763</v>
      </c>
      <c r="E19067" s="95">
        <v>1749</v>
      </c>
      <c r="F19067" s="95">
        <v>23755989</v>
      </c>
      <c r="G19067" s="95">
        <v>250</v>
      </c>
      <c r="H19067" s="93" t="s">
        <v>8976</v>
      </c>
      <c r="I19067" s="93" t="s">
        <v>23894</v>
      </c>
      <c r="J19067" s="93" t="s">
        <v>20910</v>
      </c>
      <c r="K19067" s="93" t="s">
        <v>4915</v>
      </c>
      <c r="L19067" s="14">
        <f>AND(vyberHrace&lt;&gt;"",ISNUMBER(SEARCH(vyberHrace,$B19067)))</f>
      </c>
      <c r="M19067" s="14">
        <f>AND($I19067=MID(kododd,1,2),$J19067=MID(kododd,3,3))</f>
      </c>
    </row>
    <row r="19068">
      <c r="A19068" s="95">
        <v>31417</v>
      </c>
      <c r="B19068" s="93" t="s">
        <v>7009</v>
      </c>
      <c r="C19068" s="93" t="s">
        <v>1421</v>
      </c>
      <c r="D19068" s="95">
        <v>1685</v>
      </c>
      <c r="E19068" s="95">
        <v>1806</v>
      </c>
      <c r="F19068" s="95">
        <v>345318</v>
      </c>
      <c r="G19068" s="95">
        <v>0</v>
      </c>
      <c r="H19068" s="93" t="s">
        <v>8976</v>
      </c>
      <c r="I19068" s="93" t="s">
        <v>23894</v>
      </c>
      <c r="J19068" s="93" t="s">
        <v>20940</v>
      </c>
      <c r="K19068" s="93" t="s">
        <v>6882</v>
      </c>
      <c r="L19068" s="14">
        <f>AND(vyberHrace&lt;&gt;"",ISNUMBER(SEARCH(vyberHrace,$B19068)))</f>
      </c>
      <c r="M19068" s="14">
        <f>AND($I19068=MID(kododd,1,2),$J19068=MID(kododd,3,3))</f>
      </c>
    </row>
    <row r="19069">
      <c r="A19069" s="95">
        <v>59654</v>
      </c>
      <c r="B19069" s="93" t="s">
        <v>26037</v>
      </c>
      <c r="C19069" s="93" t="s">
        <v>1424</v>
      </c>
      <c r="F19069" s="95">
        <v>23791802</v>
      </c>
      <c r="G19069" s="95">
        <v>250</v>
      </c>
      <c r="H19069" s="93" t="s">
        <v>8976</v>
      </c>
      <c r="I19069" s="93" t="s">
        <v>23894</v>
      </c>
      <c r="J19069" s="93" t="s">
        <v>20873</v>
      </c>
      <c r="K19069" s="93" t="s">
        <v>2418</v>
      </c>
      <c r="L19069" s="14">
        <f>AND(vyberHrace&lt;&gt;"",ISNUMBER(SEARCH(vyberHrace,$B19069)))</f>
      </c>
      <c r="M19069" s="14">
        <f>AND($I19069=MID(kododd,1,2),$J19069=MID(kododd,3,3))</f>
      </c>
    </row>
    <row r="19070">
      <c r="A19070" s="95">
        <v>41033</v>
      </c>
      <c r="B19070" s="93" t="s">
        <v>7017</v>
      </c>
      <c r="C19070" s="93" t="s">
        <v>1399</v>
      </c>
      <c r="G19070" s="95">
        <v>0</v>
      </c>
      <c r="H19070" s="93" t="s">
        <v>8976</v>
      </c>
      <c r="I19070" s="93" t="s">
        <v>23894</v>
      </c>
      <c r="J19070" s="93" t="s">
        <v>20871</v>
      </c>
      <c r="K19070" s="93" t="s">
        <v>6773</v>
      </c>
      <c r="L19070" s="14">
        <f>AND(vyberHrace&lt;&gt;"",ISNUMBER(SEARCH(vyberHrace,$B19070)))</f>
      </c>
      <c r="M19070" s="14">
        <f>AND($I19070=MID(kododd,1,2),$J19070=MID(kododd,3,3))</f>
      </c>
    </row>
    <row r="19071">
      <c r="A19071" s="95">
        <v>6564</v>
      </c>
      <c r="B19071" s="93" t="s">
        <v>7018</v>
      </c>
      <c r="C19071" s="93" t="s">
        <v>1476</v>
      </c>
      <c r="D19071" s="95">
        <v>1539</v>
      </c>
      <c r="F19071" s="95">
        <v>23711043</v>
      </c>
      <c r="G19071" s="95">
        <v>250</v>
      </c>
      <c r="H19071" s="93" t="s">
        <v>8976</v>
      </c>
      <c r="I19071" s="93" t="s">
        <v>23894</v>
      </c>
      <c r="J19071" s="93" t="s">
        <v>20871</v>
      </c>
      <c r="K19071" s="93" t="s">
        <v>6773</v>
      </c>
      <c r="L19071" s="14">
        <f>AND(vyberHrace&lt;&gt;"",ISNUMBER(SEARCH(vyberHrace,$B19071)))</f>
      </c>
      <c r="M19071" s="14">
        <f>AND($I19071=MID(kododd,1,2),$J19071=MID(kododd,3,3))</f>
      </c>
    </row>
    <row r="19072">
      <c r="A19072" s="95">
        <v>775</v>
      </c>
      <c r="B19072" s="93" t="s">
        <v>7020</v>
      </c>
      <c r="C19072" s="93" t="s">
        <v>1427</v>
      </c>
      <c r="D19072" s="95">
        <v>2093</v>
      </c>
      <c r="E19072" s="95">
        <v>2124</v>
      </c>
      <c r="F19072" s="95">
        <v>314684</v>
      </c>
      <c r="G19072" s="95">
        <v>250</v>
      </c>
      <c r="H19072" s="93" t="s">
        <v>8976</v>
      </c>
      <c r="I19072" s="93" t="s">
        <v>23894</v>
      </c>
      <c r="J19072" s="93" t="s">
        <v>20845</v>
      </c>
      <c r="K19072" s="93" t="s">
        <v>6864</v>
      </c>
      <c r="L19072" s="14">
        <f>AND(vyberHrace&lt;&gt;"",ISNUMBER(SEARCH(vyberHrace,$B19072)))</f>
      </c>
      <c r="M19072" s="14">
        <f>AND($I19072=MID(kododd,1,2),$J19072=MID(kododd,3,3))</f>
      </c>
    </row>
    <row r="19073">
      <c r="A19073" s="95">
        <v>48108</v>
      </c>
      <c r="B19073" s="93" t="s">
        <v>7181</v>
      </c>
      <c r="C19073" s="93" t="s">
        <v>1416</v>
      </c>
      <c r="D19073" s="95">
        <v>1065</v>
      </c>
      <c r="G19073" s="95">
        <v>250</v>
      </c>
      <c r="H19073" s="93" t="s">
        <v>8976</v>
      </c>
      <c r="I19073" s="93" t="s">
        <v>23894</v>
      </c>
      <c r="J19073" s="93" t="s">
        <v>20861</v>
      </c>
      <c r="K19073" s="93" t="s">
        <v>6758</v>
      </c>
      <c r="L19073" s="14">
        <f>AND(vyberHrace&lt;&gt;"",ISNUMBER(SEARCH(vyberHrace,$B19073)))</f>
      </c>
      <c r="M19073" s="14">
        <f>AND($I19073=MID(kododd,1,2),$J19073=MID(kododd,3,3))</f>
      </c>
    </row>
    <row r="19074">
      <c r="A19074" s="95">
        <v>55098</v>
      </c>
      <c r="B19074" s="93" t="s">
        <v>1005</v>
      </c>
      <c r="C19074" s="93" t="s">
        <v>1412</v>
      </c>
      <c r="G19074" s="95">
        <v>0</v>
      </c>
      <c r="H19074" s="93" t="s">
        <v>8976</v>
      </c>
      <c r="I19074" s="93" t="s">
        <v>23894</v>
      </c>
      <c r="J19074" s="93" t="s">
        <v>20940</v>
      </c>
      <c r="K19074" s="93" t="s">
        <v>6882</v>
      </c>
      <c r="L19074" s="14">
        <f>AND(vyberHrace&lt;&gt;"",ISNUMBER(SEARCH(vyberHrace,$B19074)))</f>
      </c>
      <c r="M19074" s="14">
        <f>AND($I19074=MID(kododd,1,2),$J19074=MID(kododd,3,3))</f>
      </c>
    </row>
    <row r="19075">
      <c r="A19075" s="95">
        <v>39886</v>
      </c>
      <c r="B19075" s="93" t="s">
        <v>7195</v>
      </c>
      <c r="C19075" s="93" t="s">
        <v>1400</v>
      </c>
      <c r="G19075" s="95">
        <v>0</v>
      </c>
      <c r="H19075" s="93" t="s">
        <v>8976</v>
      </c>
      <c r="I19075" s="93" t="s">
        <v>23894</v>
      </c>
      <c r="J19075" s="93" t="s">
        <v>20916</v>
      </c>
      <c r="K19075" s="93" t="s">
        <v>9958</v>
      </c>
      <c r="L19075" s="14">
        <f>AND(vyberHrace&lt;&gt;"",ISNUMBER(SEARCH(vyberHrace,$B19075)))</f>
      </c>
      <c r="M19075" s="14">
        <f>AND($I19075=MID(kododd,1,2),$J19075=MID(kododd,3,3))</f>
      </c>
    </row>
    <row r="19076">
      <c r="A19076" s="95">
        <v>47299</v>
      </c>
      <c r="B19076" s="93" t="s">
        <v>13248</v>
      </c>
      <c r="C19076" s="93" t="s">
        <v>1400</v>
      </c>
      <c r="D19076" s="95">
        <v>1383</v>
      </c>
      <c r="G19076" s="95">
        <v>250</v>
      </c>
      <c r="H19076" s="93" t="s">
        <v>8976</v>
      </c>
      <c r="I19076" s="93" t="s">
        <v>23894</v>
      </c>
      <c r="J19076" s="93" t="s">
        <v>3580</v>
      </c>
      <c r="K19076" s="93" t="s">
        <v>5092</v>
      </c>
      <c r="L19076" s="14">
        <f>AND(vyberHrace&lt;&gt;"",ISNUMBER(SEARCH(vyberHrace,$B19076)))</f>
      </c>
      <c r="M19076" s="14">
        <f>AND($I19076=MID(kododd,1,2),$J19076=MID(kododd,3,3))</f>
      </c>
    </row>
    <row r="19077">
      <c r="A19077" s="95">
        <v>47486</v>
      </c>
      <c r="B19077" s="93" t="s">
        <v>15567</v>
      </c>
      <c r="C19077" s="93" t="s">
        <v>1416</v>
      </c>
      <c r="G19077" s="95">
        <v>0</v>
      </c>
      <c r="H19077" s="93" t="s">
        <v>8976</v>
      </c>
      <c r="I19077" s="93" t="s">
        <v>23894</v>
      </c>
      <c r="J19077" s="93" t="s">
        <v>20940</v>
      </c>
      <c r="K19077" s="93" t="s">
        <v>6882</v>
      </c>
      <c r="L19077" s="14">
        <f>AND(vyberHrace&lt;&gt;"",ISNUMBER(SEARCH(vyberHrace,$B19077)))</f>
      </c>
      <c r="M19077" s="14">
        <f>AND($I19077=MID(kododd,1,2),$J19077=MID(kododd,3,3))</f>
      </c>
    </row>
    <row r="19078">
      <c r="A19078" s="95">
        <v>63927</v>
      </c>
      <c r="B19078" s="93" t="s">
        <v>30120</v>
      </c>
      <c r="C19078" s="93" t="s">
        <v>1486</v>
      </c>
      <c r="D19078" s="95">
        <v>80442</v>
      </c>
      <c r="E19078" s="95">
        <v>80442</v>
      </c>
      <c r="G19078" s="95">
        <v>250</v>
      </c>
      <c r="H19078" s="93" t="s">
        <v>8976</v>
      </c>
      <c r="I19078" s="93" t="s">
        <v>23894</v>
      </c>
      <c r="J19078" s="93" t="s">
        <v>20861</v>
      </c>
      <c r="K19078" s="93" t="s">
        <v>6758</v>
      </c>
      <c r="L19078" s="14">
        <f>AND(vyberHrace&lt;&gt;"",ISNUMBER(SEARCH(vyberHrace,$B19078)))</f>
      </c>
      <c r="M19078" s="14">
        <f>AND($I19078=MID(kododd,1,2),$J19078=MID(kododd,3,3))</f>
      </c>
    </row>
    <row r="19079">
      <c r="A19079" s="95">
        <v>37341</v>
      </c>
      <c r="B19079" s="93" t="s">
        <v>20191</v>
      </c>
      <c r="C19079" s="93" t="s">
        <v>1414</v>
      </c>
      <c r="D19079" s="95">
        <v>1600</v>
      </c>
      <c r="G19079" s="95">
        <v>0</v>
      </c>
      <c r="H19079" s="93" t="s">
        <v>8976</v>
      </c>
      <c r="I19079" s="93" t="s">
        <v>23894</v>
      </c>
      <c r="J19079" s="93" t="s">
        <v>20843</v>
      </c>
      <c r="K19079" s="93" t="s">
        <v>21372</v>
      </c>
      <c r="L19079" s="14">
        <f>AND(vyberHrace&lt;&gt;"",ISNUMBER(SEARCH(vyberHrace,$B19079)))</f>
      </c>
      <c r="M19079" s="14">
        <f>AND($I19079=MID(kododd,1,2),$J19079=MID(kododd,3,3))</f>
      </c>
    </row>
    <row r="19080">
      <c r="A19080" s="95">
        <v>5407</v>
      </c>
      <c r="B19080" s="93" t="s">
        <v>20192</v>
      </c>
      <c r="C19080" s="93" t="s">
        <v>1471</v>
      </c>
      <c r="D19080" s="95">
        <v>1522</v>
      </c>
      <c r="E19080" s="95">
        <v>1772</v>
      </c>
      <c r="F19080" s="95">
        <v>359106</v>
      </c>
      <c r="G19080" s="95">
        <v>250</v>
      </c>
      <c r="H19080" s="93" t="s">
        <v>8976</v>
      </c>
      <c r="I19080" s="93" t="s">
        <v>23894</v>
      </c>
      <c r="J19080" s="93" t="s">
        <v>21003</v>
      </c>
      <c r="K19080" s="93" t="s">
        <v>5961</v>
      </c>
      <c r="L19080" s="14">
        <f>AND(vyberHrace&lt;&gt;"",ISNUMBER(SEARCH(vyberHrace,$B19080)))</f>
      </c>
      <c r="M19080" s="14">
        <f>AND($I19080=MID(kododd,1,2),$J19080=MID(kododd,3,3))</f>
      </c>
    </row>
    <row r="19081">
      <c r="A19081" s="95">
        <v>58040</v>
      </c>
      <c r="B19081" s="93" t="s">
        <v>24574</v>
      </c>
      <c r="C19081" s="93" t="s">
        <v>1450</v>
      </c>
      <c r="G19081" s="95">
        <v>0</v>
      </c>
      <c r="H19081" s="93" t="s">
        <v>8976</v>
      </c>
      <c r="I19081" s="93" t="s">
        <v>23894</v>
      </c>
      <c r="J19081" s="93" t="s">
        <v>20998</v>
      </c>
      <c r="K19081" s="93" t="s">
        <v>3359</v>
      </c>
      <c r="L19081" s="14">
        <f>AND(vyberHrace&lt;&gt;"",ISNUMBER(SEARCH(vyberHrace,$B19081)))</f>
      </c>
      <c r="M19081" s="14">
        <f>AND($I19081=MID(kododd,1,2),$J19081=MID(kododd,3,3))</f>
      </c>
    </row>
    <row r="19082">
      <c r="A19082" s="95">
        <v>58995</v>
      </c>
      <c r="B19082" s="93" t="s">
        <v>25448</v>
      </c>
      <c r="C19082" s="93" t="s">
        <v>1422</v>
      </c>
      <c r="G19082" s="95">
        <v>250</v>
      </c>
      <c r="H19082" s="93" t="s">
        <v>8976</v>
      </c>
      <c r="I19082" s="93" t="s">
        <v>23894</v>
      </c>
      <c r="J19082" s="93" t="s">
        <v>20885</v>
      </c>
      <c r="K19082" s="93" t="s">
        <v>6879</v>
      </c>
      <c r="L19082" s="14">
        <f>AND(vyberHrace&lt;&gt;"",ISNUMBER(SEARCH(vyberHrace,$B19082)))</f>
      </c>
      <c r="M19082" s="14">
        <f>AND($I19082=MID(kododd,1,2),$J19082=MID(kododd,3,3))</f>
      </c>
    </row>
    <row r="19083">
      <c r="A19083" s="95">
        <v>50535</v>
      </c>
      <c r="B19083" s="93" t="s">
        <v>3450</v>
      </c>
      <c r="C19083" s="93" t="s">
        <v>1416</v>
      </c>
      <c r="D19083" s="95">
        <v>1787</v>
      </c>
      <c r="E19083" s="95">
        <v>1850</v>
      </c>
      <c r="F19083" s="95">
        <v>23772450</v>
      </c>
      <c r="G19083" s="95">
        <v>250</v>
      </c>
      <c r="H19083" s="93" t="s">
        <v>8976</v>
      </c>
      <c r="I19083" s="93" t="s">
        <v>23894</v>
      </c>
      <c r="J19083" s="93" t="s">
        <v>20873</v>
      </c>
      <c r="K19083" s="93" t="s">
        <v>2418</v>
      </c>
      <c r="L19083" s="14">
        <f>AND(vyberHrace&lt;&gt;"",ISNUMBER(SEARCH(vyberHrace,$B19083)))</f>
      </c>
      <c r="M19083" s="14">
        <f>AND($I19083=MID(kododd,1,2),$J19083=MID(kododd,3,3))</f>
      </c>
    </row>
    <row r="19084">
      <c r="A19084" s="95">
        <v>54982</v>
      </c>
      <c r="B19084" s="93" t="s">
        <v>1017</v>
      </c>
      <c r="C19084" s="93" t="s">
        <v>1412</v>
      </c>
      <c r="G19084" s="95">
        <v>250</v>
      </c>
      <c r="H19084" s="93" t="s">
        <v>8976</v>
      </c>
      <c r="I19084" s="93" t="s">
        <v>23894</v>
      </c>
      <c r="J19084" s="93" t="s">
        <v>20873</v>
      </c>
      <c r="K19084" s="93" t="s">
        <v>2418</v>
      </c>
      <c r="L19084" s="14">
        <f>AND(vyberHrace&lt;&gt;"",ISNUMBER(SEARCH(vyberHrace,$B19084)))</f>
      </c>
      <c r="M19084" s="14">
        <f>AND($I19084=MID(kododd,1,2),$J19084=MID(kododd,3,3))</f>
      </c>
    </row>
    <row r="19085">
      <c r="A19085" s="95">
        <v>47280</v>
      </c>
      <c r="B19085" s="93" t="s">
        <v>15641</v>
      </c>
      <c r="C19085" s="93" t="s">
        <v>1406</v>
      </c>
      <c r="D19085" s="95">
        <v>1367</v>
      </c>
      <c r="E19085" s="95">
        <v>1713</v>
      </c>
      <c r="F19085" s="95">
        <v>23748982</v>
      </c>
      <c r="G19085" s="95">
        <v>250</v>
      </c>
      <c r="H19085" s="93" t="s">
        <v>8976</v>
      </c>
      <c r="I19085" s="93" t="s">
        <v>23894</v>
      </c>
      <c r="J19085" s="93" t="s">
        <v>20941</v>
      </c>
      <c r="K19085" s="93" t="s">
        <v>9073</v>
      </c>
      <c r="L19085" s="14">
        <f>AND(vyberHrace&lt;&gt;"",ISNUMBER(SEARCH(vyberHrace,$B19085)))</f>
      </c>
      <c r="M19085" s="14">
        <f>AND($I19085=MID(kododd,1,2),$J19085=MID(kododd,3,3))</f>
      </c>
    </row>
    <row r="19086">
      <c r="A19086" s="95">
        <v>55941</v>
      </c>
      <c r="B19086" s="93" t="s">
        <v>22924</v>
      </c>
      <c r="C19086" s="93" t="s">
        <v>1450</v>
      </c>
      <c r="G19086" s="95">
        <v>250</v>
      </c>
      <c r="H19086" s="93" t="s">
        <v>8976</v>
      </c>
      <c r="I19086" s="93" t="s">
        <v>23894</v>
      </c>
      <c r="J19086" s="93" t="s">
        <v>20941</v>
      </c>
      <c r="K19086" s="93" t="s">
        <v>9073</v>
      </c>
      <c r="L19086" s="14">
        <f>AND(vyberHrace&lt;&gt;"",ISNUMBER(SEARCH(vyberHrace,$B19086)))</f>
      </c>
      <c r="M19086" s="14">
        <f>AND($I19086=MID(kododd,1,2),$J19086=MID(kododd,3,3))</f>
      </c>
    </row>
    <row r="19087">
      <c r="A19087" s="95">
        <v>55942</v>
      </c>
      <c r="B19087" s="93" t="s">
        <v>22925</v>
      </c>
      <c r="C19087" s="93" t="s">
        <v>1420</v>
      </c>
      <c r="F19087" s="95">
        <v>23781025</v>
      </c>
      <c r="G19087" s="95">
        <v>250</v>
      </c>
      <c r="H19087" s="93" t="s">
        <v>8976</v>
      </c>
      <c r="I19087" s="93" t="s">
        <v>23894</v>
      </c>
      <c r="J19087" s="93" t="s">
        <v>20941</v>
      </c>
      <c r="K19087" s="93" t="s">
        <v>9073</v>
      </c>
      <c r="L19087" s="14">
        <f>AND(vyberHrace&lt;&gt;"",ISNUMBER(SEARCH(vyberHrace,$B19087)))</f>
      </c>
      <c r="M19087" s="14">
        <f>AND($I19087=MID(kododd,1,2),$J19087=MID(kododd,3,3))</f>
      </c>
    </row>
    <row r="19088">
      <c r="A19088" s="95">
        <v>55131</v>
      </c>
      <c r="B19088" s="93" t="s">
        <v>984</v>
      </c>
      <c r="C19088" s="93" t="s">
        <v>1420</v>
      </c>
      <c r="G19088" s="95">
        <v>0</v>
      </c>
      <c r="H19088" s="93" t="s">
        <v>8976</v>
      </c>
      <c r="I19088" s="93" t="s">
        <v>23894</v>
      </c>
      <c r="J19088" s="93" t="s">
        <v>20910</v>
      </c>
      <c r="K19088" s="93" t="s">
        <v>4915</v>
      </c>
      <c r="L19088" s="14">
        <f>AND(vyberHrace&lt;&gt;"",ISNUMBER(SEARCH(vyberHrace,$B19088)))</f>
      </c>
      <c r="M19088" s="14">
        <f>AND($I19088=MID(kododd,1,2),$J19088=MID(kododd,3,3))</f>
      </c>
    </row>
    <row r="19089">
      <c r="A19089" s="95">
        <v>42748</v>
      </c>
      <c r="B19089" s="93" t="s">
        <v>15656</v>
      </c>
      <c r="C19089" s="93" t="s">
        <v>1438</v>
      </c>
      <c r="G19089" s="95">
        <v>0</v>
      </c>
      <c r="H19089" s="93" t="s">
        <v>8976</v>
      </c>
      <c r="I19089" s="93" t="s">
        <v>23894</v>
      </c>
      <c r="J19089" s="93" t="s">
        <v>20843</v>
      </c>
      <c r="K19089" s="93" t="s">
        <v>21372</v>
      </c>
      <c r="L19089" s="14">
        <f>AND(vyberHrace&lt;&gt;"",ISNUMBER(SEARCH(vyberHrace,$B19089)))</f>
      </c>
      <c r="M19089" s="14">
        <f>AND($I19089=MID(kododd,1,2),$J19089=MID(kododd,3,3))</f>
      </c>
    </row>
    <row r="19090">
      <c r="A19090" s="95">
        <v>39894</v>
      </c>
      <c r="B19090" s="93" t="s">
        <v>15660</v>
      </c>
      <c r="C19090" s="93" t="s">
        <v>1433</v>
      </c>
      <c r="D19090" s="95">
        <v>1682</v>
      </c>
      <c r="G19090" s="95">
        <v>0</v>
      </c>
      <c r="H19090" s="93" t="s">
        <v>8976</v>
      </c>
      <c r="I19090" s="93" t="s">
        <v>23894</v>
      </c>
      <c r="J19090" s="93" t="s">
        <v>20916</v>
      </c>
      <c r="K19090" s="93" t="s">
        <v>9958</v>
      </c>
      <c r="L19090" s="14">
        <f>AND(vyberHrace&lt;&gt;"",ISNUMBER(SEARCH(vyberHrace,$B19090)))</f>
      </c>
      <c r="M19090" s="14">
        <f>AND($I19090=MID(kododd,1,2),$J19090=MID(kododd,3,3))</f>
      </c>
    </row>
    <row r="19091">
      <c r="A19091" s="95">
        <v>61545</v>
      </c>
      <c r="B19091" s="93" t="s">
        <v>27718</v>
      </c>
      <c r="C19091" s="93" t="s">
        <v>1450</v>
      </c>
      <c r="F19091" s="95">
        <v>571006010</v>
      </c>
      <c r="G19091" s="95">
        <v>250</v>
      </c>
      <c r="H19091" s="93" t="s">
        <v>8976</v>
      </c>
      <c r="I19091" s="93" t="s">
        <v>23894</v>
      </c>
      <c r="J19091" s="93" t="s">
        <v>20883</v>
      </c>
      <c r="K19091" s="93" t="s">
        <v>9085</v>
      </c>
      <c r="L19091" s="14">
        <f>AND(vyberHrace&lt;&gt;"",ISNUMBER(SEARCH(vyberHrace,$B19091)))</f>
      </c>
      <c r="M19091" s="14">
        <f>AND($I19091=MID(kododd,1,2),$J19091=MID(kododd,3,3))</f>
      </c>
    </row>
    <row r="19092">
      <c r="A19092" s="95">
        <v>60774</v>
      </c>
      <c r="B19092" s="93" t="s">
        <v>27170</v>
      </c>
      <c r="C19092" s="93" t="s">
        <v>1450</v>
      </c>
      <c r="F19092" s="95">
        <v>571003533</v>
      </c>
      <c r="G19092" s="95">
        <v>250</v>
      </c>
      <c r="H19092" s="93" t="s">
        <v>8976</v>
      </c>
      <c r="I19092" s="93" t="s">
        <v>23894</v>
      </c>
      <c r="J19092" s="93" t="s">
        <v>20883</v>
      </c>
      <c r="K19092" s="93" t="s">
        <v>9085</v>
      </c>
      <c r="L19092" s="14">
        <f>AND(vyberHrace&lt;&gt;"",ISNUMBER(SEARCH(vyberHrace,$B19092)))</f>
      </c>
      <c r="M19092" s="14">
        <f>AND($I19092=MID(kododd,1,2),$J19092=MID(kododd,3,3))</f>
      </c>
    </row>
    <row r="19093">
      <c r="A19093" s="95">
        <v>2051</v>
      </c>
      <c r="B19093" s="93" t="s">
        <v>18160</v>
      </c>
      <c r="C19093" s="93" t="s">
        <v>1478</v>
      </c>
      <c r="D19093" s="95">
        <v>1651</v>
      </c>
      <c r="E19093" s="95">
        <v>1815</v>
      </c>
      <c r="F19093" s="95">
        <v>326127</v>
      </c>
      <c r="G19093" s="95">
        <v>250</v>
      </c>
      <c r="H19093" s="93" t="s">
        <v>8976</v>
      </c>
      <c r="I19093" s="93" t="s">
        <v>23894</v>
      </c>
      <c r="J19093" s="93" t="s">
        <v>20899</v>
      </c>
      <c r="K19093" s="93" t="s">
        <v>9087</v>
      </c>
      <c r="L19093" s="14">
        <f>AND(vyberHrace&lt;&gt;"",ISNUMBER(SEARCH(vyberHrace,$B19093)))</f>
      </c>
      <c r="M19093" s="14">
        <f>AND($I19093=MID(kododd,1,2),$J19093=MID(kododd,3,3))</f>
      </c>
    </row>
    <row r="19094">
      <c r="A19094" s="95">
        <v>57801</v>
      </c>
      <c r="B19094" s="93" t="s">
        <v>24355</v>
      </c>
      <c r="C19094" s="93" t="s">
        <v>1412</v>
      </c>
      <c r="G19094" s="95">
        <v>250</v>
      </c>
      <c r="H19094" s="93" t="s">
        <v>8976</v>
      </c>
      <c r="I19094" s="93" t="s">
        <v>23894</v>
      </c>
      <c r="J19094" s="93" t="s">
        <v>20940</v>
      </c>
      <c r="K19094" s="93" t="s">
        <v>6882</v>
      </c>
      <c r="L19094" s="14">
        <f>AND(vyberHrace&lt;&gt;"",ISNUMBER(SEARCH(vyberHrace,$B19094)))</f>
      </c>
      <c r="M19094" s="14">
        <f>AND($I19094=MID(kododd,1,2),$J19094=MID(kododd,3,3))</f>
      </c>
    </row>
    <row r="19095">
      <c r="A19095" s="95">
        <v>43784</v>
      </c>
      <c r="B19095" s="93" t="s">
        <v>18171</v>
      </c>
      <c r="C19095" s="93" t="s">
        <v>1408</v>
      </c>
      <c r="D19095" s="95">
        <v>1495</v>
      </c>
      <c r="E19095" s="95">
        <v>1621</v>
      </c>
      <c r="F19095" s="95">
        <v>398357</v>
      </c>
      <c r="G19095" s="95">
        <v>250</v>
      </c>
      <c r="H19095" s="93" t="s">
        <v>8976</v>
      </c>
      <c r="I19095" s="93" t="s">
        <v>23894</v>
      </c>
      <c r="J19095" s="93" t="s">
        <v>20940</v>
      </c>
      <c r="K19095" s="93" t="s">
        <v>6882</v>
      </c>
      <c r="L19095" s="14">
        <f>AND(vyberHrace&lt;&gt;"",ISNUMBER(SEARCH(vyberHrace,$B19095)))</f>
      </c>
      <c r="M19095" s="14">
        <f>AND($I19095=MID(kododd,1,2),$J19095=MID(kododd,3,3))</f>
      </c>
    </row>
    <row r="19096">
      <c r="A19096" s="95">
        <v>7800</v>
      </c>
      <c r="B19096" s="93" t="s">
        <v>18174</v>
      </c>
      <c r="C19096" s="93" t="s">
        <v>1439</v>
      </c>
      <c r="D19096" s="95">
        <v>1725</v>
      </c>
      <c r="E19096" s="95">
        <v>1913</v>
      </c>
      <c r="F19096" s="95">
        <v>326135</v>
      </c>
      <c r="G19096" s="95">
        <v>250</v>
      </c>
      <c r="H19096" s="93" t="s">
        <v>8976</v>
      </c>
      <c r="I19096" s="93" t="s">
        <v>23894</v>
      </c>
      <c r="J19096" s="93" t="s">
        <v>20940</v>
      </c>
      <c r="K19096" s="93" t="s">
        <v>6882</v>
      </c>
      <c r="L19096" s="14">
        <f>AND(vyberHrace&lt;&gt;"",ISNUMBER(SEARCH(vyberHrace,$B19096)))</f>
      </c>
      <c r="M19096" s="14">
        <f>AND($I19096=MID(kododd,1,2),$J19096=MID(kododd,3,3))</f>
      </c>
    </row>
    <row r="19097">
      <c r="A19097" s="95">
        <v>35198</v>
      </c>
      <c r="B19097" s="93" t="s">
        <v>18175</v>
      </c>
      <c r="C19097" s="93" t="s">
        <v>1414</v>
      </c>
      <c r="D19097" s="95">
        <v>1958</v>
      </c>
      <c r="E19097" s="95">
        <v>1988</v>
      </c>
      <c r="F19097" s="95">
        <v>359114</v>
      </c>
      <c r="G19097" s="95">
        <v>250</v>
      </c>
      <c r="H19097" s="93" t="s">
        <v>8976</v>
      </c>
      <c r="I19097" s="93" t="s">
        <v>23894</v>
      </c>
      <c r="J19097" s="93" t="s">
        <v>20884</v>
      </c>
      <c r="K19097" s="93" t="s">
        <v>399</v>
      </c>
      <c r="L19097" s="14">
        <f>AND(vyberHrace&lt;&gt;"",ISNUMBER(SEARCH(vyberHrace,$B19097)))</f>
      </c>
      <c r="M19097" s="14">
        <f>AND($I19097=MID(kododd,1,2),$J19097=MID(kododd,3,3))</f>
      </c>
    </row>
    <row r="19098">
      <c r="A19098" s="95">
        <v>49697</v>
      </c>
      <c r="B19098" s="93" t="s">
        <v>18176</v>
      </c>
      <c r="C19098" s="93" t="s">
        <v>1406</v>
      </c>
      <c r="D19098" s="95">
        <v>1354</v>
      </c>
      <c r="E19098" s="95">
        <v>1617</v>
      </c>
      <c r="F19098" s="95">
        <v>23743026</v>
      </c>
      <c r="G19098" s="95">
        <v>250</v>
      </c>
      <c r="H19098" s="93" t="s">
        <v>8976</v>
      </c>
      <c r="I19098" s="93" t="s">
        <v>23894</v>
      </c>
      <c r="J19098" s="93" t="s">
        <v>20940</v>
      </c>
      <c r="K19098" s="93" t="s">
        <v>6882</v>
      </c>
      <c r="L19098" s="14">
        <f>AND(vyberHrace&lt;&gt;"",ISNUMBER(SEARCH(vyberHrace,$B19098)))</f>
      </c>
      <c r="M19098" s="14">
        <f>AND($I19098=MID(kododd,1,2),$J19098=MID(kododd,3,3))</f>
      </c>
    </row>
    <row r="19099">
      <c r="A19099" s="95">
        <v>49634</v>
      </c>
      <c r="B19099" s="93" t="s">
        <v>18178</v>
      </c>
      <c r="C19099" s="93" t="s">
        <v>3255</v>
      </c>
      <c r="D19099" s="95">
        <v>1683</v>
      </c>
      <c r="E19099" s="95">
        <v>1704</v>
      </c>
      <c r="F19099" s="95">
        <v>23755997</v>
      </c>
      <c r="G19099" s="95">
        <v>250</v>
      </c>
      <c r="H19099" s="93" t="s">
        <v>8976</v>
      </c>
      <c r="I19099" s="93" t="s">
        <v>23894</v>
      </c>
      <c r="J19099" s="93" t="s">
        <v>20910</v>
      </c>
      <c r="K19099" s="93" t="s">
        <v>4915</v>
      </c>
      <c r="L19099" s="14">
        <f>AND(vyberHrace&lt;&gt;"",ISNUMBER(SEARCH(vyberHrace,$B19099)))</f>
      </c>
      <c r="M19099" s="14">
        <f>AND($I19099=MID(kododd,1,2),$J19099=MID(kododd,3,3))</f>
      </c>
    </row>
    <row r="19100">
      <c r="A19100" s="95">
        <v>6584</v>
      </c>
      <c r="B19100" s="93" t="s">
        <v>18186</v>
      </c>
      <c r="C19100" s="93" t="s">
        <v>1405</v>
      </c>
      <c r="D19100" s="95">
        <v>1872</v>
      </c>
      <c r="E19100" s="95">
        <v>1940</v>
      </c>
      <c r="F19100" s="95">
        <v>313572</v>
      </c>
      <c r="G19100" s="95">
        <v>250</v>
      </c>
      <c r="H19100" s="93" t="s">
        <v>8976</v>
      </c>
      <c r="I19100" s="93" t="s">
        <v>23894</v>
      </c>
      <c r="J19100" s="93" t="s">
        <v>20859</v>
      </c>
      <c r="K19100" s="93" t="s">
        <v>6866</v>
      </c>
      <c r="L19100" s="14">
        <f>AND(vyberHrace&lt;&gt;"",ISNUMBER(SEARCH(vyberHrace,$B19100)))</f>
      </c>
      <c r="M19100" s="14">
        <f>AND($I19100=MID(kododd,1,2),$J19100=MID(kododd,3,3))</f>
      </c>
    </row>
    <row r="19101">
      <c r="A19101" s="95">
        <v>13904</v>
      </c>
      <c r="B19101" s="93" t="s">
        <v>18190</v>
      </c>
      <c r="C19101" s="93" t="s">
        <v>1417</v>
      </c>
      <c r="D19101" s="95">
        <v>1432</v>
      </c>
      <c r="G19101" s="95">
        <v>250</v>
      </c>
      <c r="H19101" s="93" t="s">
        <v>8976</v>
      </c>
      <c r="I19101" s="93" t="s">
        <v>23894</v>
      </c>
      <c r="J19101" s="93" t="s">
        <v>21021</v>
      </c>
      <c r="K19101" s="93" t="s">
        <v>417</v>
      </c>
      <c r="L19101" s="14">
        <f>AND(vyberHrace&lt;&gt;"",ISNUMBER(SEARCH(vyberHrace,$B19101)))</f>
      </c>
      <c r="M19101" s="14">
        <f>AND($I19101=MID(kododd,1,2),$J19101=MID(kododd,3,3))</f>
      </c>
    </row>
    <row r="19102">
      <c r="A19102" s="95">
        <v>37158</v>
      </c>
      <c r="B19102" s="93" t="s">
        <v>18319</v>
      </c>
      <c r="C19102" s="93" t="s">
        <v>1462</v>
      </c>
      <c r="D19102" s="95">
        <v>1361</v>
      </c>
      <c r="G19102" s="95">
        <v>250</v>
      </c>
      <c r="H19102" s="93" t="s">
        <v>8976</v>
      </c>
      <c r="I19102" s="93" t="s">
        <v>23894</v>
      </c>
      <c r="J19102" s="93" t="s">
        <v>20866</v>
      </c>
      <c r="K19102" s="93" t="s">
        <v>6041</v>
      </c>
      <c r="L19102" s="14">
        <f>AND(vyberHrace&lt;&gt;"",ISNUMBER(SEARCH(vyberHrace,$B19102)))</f>
      </c>
      <c r="M19102" s="14">
        <f>AND($I19102=MID(kododd,1,2),$J19102=MID(kododd,3,3))</f>
      </c>
    </row>
    <row r="19103">
      <c r="A19103" s="95">
        <v>42000</v>
      </c>
      <c r="B19103" s="93" t="s">
        <v>18333</v>
      </c>
      <c r="C19103" s="93" t="s">
        <v>1438</v>
      </c>
      <c r="G19103" s="95">
        <v>0</v>
      </c>
      <c r="H19103" s="93" t="s">
        <v>8976</v>
      </c>
      <c r="I19103" s="93" t="s">
        <v>23894</v>
      </c>
      <c r="J19103" s="93" t="s">
        <v>20954</v>
      </c>
      <c r="K19103" s="93" t="s">
        <v>6926</v>
      </c>
      <c r="L19103" s="14">
        <f>AND(vyberHrace&lt;&gt;"",ISNUMBER(SEARCH(vyberHrace,$B19103)))</f>
      </c>
      <c r="M19103" s="14">
        <f>AND($I19103=MID(kododd,1,2),$J19103=MID(kododd,3,3))</f>
      </c>
    </row>
    <row r="19104">
      <c r="A19104" s="95">
        <v>59624</v>
      </c>
      <c r="B19104" s="93" t="s">
        <v>26012</v>
      </c>
      <c r="C19104" s="93" t="s">
        <v>1422</v>
      </c>
      <c r="G19104" s="95">
        <v>0</v>
      </c>
      <c r="H19104" s="93" t="s">
        <v>8976</v>
      </c>
      <c r="I19104" s="93" t="s">
        <v>23894</v>
      </c>
      <c r="J19104" s="93" t="s">
        <v>21027</v>
      </c>
      <c r="K19104" s="93" t="s">
        <v>1948</v>
      </c>
      <c r="L19104" s="14">
        <f>AND(vyberHrace&lt;&gt;"",ISNUMBER(SEARCH(vyberHrace,$B19104)))</f>
      </c>
      <c r="M19104" s="14">
        <f>AND($I19104=MID(kododd,1,2),$J19104=MID(kododd,3,3))</f>
      </c>
    </row>
    <row r="19105">
      <c r="A19105" s="95">
        <v>33933</v>
      </c>
      <c r="B19105" s="93" t="s">
        <v>18334</v>
      </c>
      <c r="C19105" s="93" t="s">
        <v>1444</v>
      </c>
      <c r="D19105" s="95">
        <v>1142</v>
      </c>
      <c r="G19105" s="95">
        <v>0</v>
      </c>
      <c r="H19105" s="93" t="s">
        <v>8976</v>
      </c>
      <c r="I19105" s="93" t="s">
        <v>23894</v>
      </c>
      <c r="J19105" s="93" t="s">
        <v>20954</v>
      </c>
      <c r="K19105" s="93" t="s">
        <v>6926</v>
      </c>
      <c r="L19105" s="14">
        <f>AND(vyberHrace&lt;&gt;"",ISNUMBER(SEARCH(vyberHrace,$B19105)))</f>
      </c>
      <c r="M19105" s="14">
        <f>AND($I19105=MID(kododd,1,2),$J19105=MID(kododd,3,3))</f>
      </c>
    </row>
    <row r="19106">
      <c r="A19106" s="95">
        <v>28500</v>
      </c>
      <c r="B19106" s="93" t="s">
        <v>18339</v>
      </c>
      <c r="C19106" s="93" t="s">
        <v>1431</v>
      </c>
      <c r="G19106" s="95">
        <v>0</v>
      </c>
      <c r="H19106" s="93" t="s">
        <v>8976</v>
      </c>
      <c r="I19106" s="93" t="s">
        <v>23894</v>
      </c>
      <c r="J19106" s="93" t="s">
        <v>20883</v>
      </c>
      <c r="K19106" s="93" t="s">
        <v>9085</v>
      </c>
      <c r="L19106" s="14">
        <f>AND(vyberHrace&lt;&gt;"",ISNUMBER(SEARCH(vyberHrace,$B19106)))</f>
      </c>
      <c r="M19106" s="14">
        <f>AND($I19106=MID(kododd,1,2),$J19106=MID(kododd,3,3))</f>
      </c>
    </row>
    <row r="19107">
      <c r="A19107" s="95">
        <v>61884</v>
      </c>
      <c r="B19107" s="93" t="s">
        <v>28021</v>
      </c>
      <c r="C19107" s="93" t="s">
        <v>1487</v>
      </c>
      <c r="G19107" s="95">
        <v>250</v>
      </c>
      <c r="H19107" s="93" t="s">
        <v>8976</v>
      </c>
      <c r="I19107" s="93" t="s">
        <v>23894</v>
      </c>
      <c r="J19107" s="93" t="s">
        <v>20933</v>
      </c>
      <c r="K19107" s="93" t="s">
        <v>5585</v>
      </c>
      <c r="L19107" s="14">
        <f>AND(vyberHrace&lt;&gt;"",ISNUMBER(SEARCH(vyberHrace,$B19107)))</f>
      </c>
      <c r="M19107" s="14">
        <f>AND($I19107=MID(kododd,1,2),$J19107=MID(kododd,3,3))</f>
      </c>
    </row>
    <row r="19108">
      <c r="A19108" s="95">
        <v>35207</v>
      </c>
      <c r="B19108" s="93" t="s">
        <v>18348</v>
      </c>
      <c r="C19108" s="93" t="s">
        <v>1454</v>
      </c>
      <c r="D19108" s="95">
        <v>1164</v>
      </c>
      <c r="G19108" s="95">
        <v>0</v>
      </c>
      <c r="H19108" s="93" t="s">
        <v>8976</v>
      </c>
      <c r="I19108" s="93" t="s">
        <v>23894</v>
      </c>
      <c r="J19108" s="93" t="s">
        <v>20941</v>
      </c>
      <c r="K19108" s="93" t="s">
        <v>9073</v>
      </c>
      <c r="L19108" s="14">
        <f>AND(vyberHrace&lt;&gt;"",ISNUMBER(SEARCH(vyberHrace,$B19108)))</f>
      </c>
      <c r="M19108" s="14">
        <f>AND($I19108=MID(kododd,1,2),$J19108=MID(kododd,3,3))</f>
      </c>
    </row>
    <row r="19109">
      <c r="A19109" s="95">
        <v>5346</v>
      </c>
      <c r="B19109" s="93" t="s">
        <v>9963</v>
      </c>
      <c r="C19109" s="93" t="s">
        <v>1474</v>
      </c>
      <c r="D19109" s="95">
        <v>1544</v>
      </c>
      <c r="G19109" s="95">
        <v>250</v>
      </c>
      <c r="H19109" s="93" t="s">
        <v>8976</v>
      </c>
      <c r="I19109" s="93" t="s">
        <v>23894</v>
      </c>
      <c r="J19109" s="93" t="s">
        <v>21021</v>
      </c>
      <c r="K19109" s="93" t="s">
        <v>417</v>
      </c>
      <c r="L19109" s="14">
        <f>AND(vyberHrace&lt;&gt;"",ISNUMBER(SEARCH(vyberHrace,$B19109)))</f>
      </c>
      <c r="M19109" s="14">
        <f>AND($I19109=MID(kododd,1,2),$J19109=MID(kododd,3,3))</f>
      </c>
    </row>
    <row r="19110">
      <c r="A19110" s="95">
        <v>58629</v>
      </c>
      <c r="B19110" s="93" t="s">
        <v>25117</v>
      </c>
      <c r="C19110" s="93" t="s">
        <v>1416</v>
      </c>
      <c r="D19110" s="95">
        <v>1660</v>
      </c>
      <c r="E19110" s="95">
        <v>1819</v>
      </c>
      <c r="F19110" s="95">
        <v>23776684</v>
      </c>
      <c r="G19110" s="95">
        <v>250</v>
      </c>
      <c r="H19110" s="93" t="s">
        <v>8976</v>
      </c>
      <c r="I19110" s="93" t="s">
        <v>23894</v>
      </c>
      <c r="J19110" s="93" t="s">
        <v>20982</v>
      </c>
      <c r="K19110" s="93" t="s">
        <v>4921</v>
      </c>
      <c r="L19110" s="14">
        <f>AND(vyberHrace&lt;&gt;"",ISNUMBER(SEARCH(vyberHrace,$B19110)))</f>
      </c>
      <c r="M19110" s="14">
        <f>AND($I19110=MID(kododd,1,2),$J19110=MID(kododd,3,3))</f>
      </c>
    </row>
    <row r="19111">
      <c r="A19111" s="95">
        <v>39211</v>
      </c>
      <c r="B19111" s="93" t="s">
        <v>9971</v>
      </c>
      <c r="C19111" s="93" t="s">
        <v>1448</v>
      </c>
      <c r="D19111" s="95">
        <v>1883</v>
      </c>
      <c r="E19111" s="95">
        <v>1961</v>
      </c>
      <c r="F19111" s="95">
        <v>381195</v>
      </c>
      <c r="G19111" s="95">
        <v>250</v>
      </c>
      <c r="H19111" s="93" t="s">
        <v>8976</v>
      </c>
      <c r="I19111" s="93" t="s">
        <v>23894</v>
      </c>
      <c r="J19111" s="93" t="s">
        <v>20859</v>
      </c>
      <c r="K19111" s="93" t="s">
        <v>6866</v>
      </c>
      <c r="L19111" s="14">
        <f>AND(vyberHrace&lt;&gt;"",ISNUMBER(SEARCH(vyberHrace,$B19111)))</f>
      </c>
      <c r="M19111" s="14">
        <f>AND($I19111=MID(kododd,1,2),$J19111=MID(kododd,3,3))</f>
      </c>
    </row>
    <row r="19112">
      <c r="A19112" s="95">
        <v>61942</v>
      </c>
      <c r="B19112" s="93" t="s">
        <v>28150</v>
      </c>
      <c r="C19112" s="93" t="s">
        <v>1465</v>
      </c>
      <c r="D19112" s="95">
        <v>1338</v>
      </c>
      <c r="G19112" s="95">
        <v>250</v>
      </c>
      <c r="H19112" s="93" t="s">
        <v>8976</v>
      </c>
      <c r="I19112" s="93" t="s">
        <v>23894</v>
      </c>
      <c r="J19112" s="93" t="s">
        <v>20875</v>
      </c>
      <c r="K19112" s="93" t="s">
        <v>6699</v>
      </c>
      <c r="L19112" s="14">
        <f>AND(vyberHrace&lt;&gt;"",ISNUMBER(SEARCH(vyberHrace,$B19112)))</f>
      </c>
      <c r="M19112" s="14">
        <f>AND($I19112=MID(kododd,1,2),$J19112=MID(kododd,3,3))</f>
      </c>
    </row>
    <row r="19113">
      <c r="A19113" s="95">
        <v>2021</v>
      </c>
      <c r="B19113" s="93" t="s">
        <v>11824</v>
      </c>
      <c r="C19113" s="93" t="s">
        <v>1433</v>
      </c>
      <c r="D19113" s="95">
        <v>1915</v>
      </c>
      <c r="F19113" s="95">
        <v>303755</v>
      </c>
      <c r="G19113" s="95">
        <v>0</v>
      </c>
      <c r="H19113" s="93" t="s">
        <v>8976</v>
      </c>
      <c r="I19113" s="93" t="s">
        <v>23894</v>
      </c>
      <c r="J19113" s="93" t="s">
        <v>20941</v>
      </c>
      <c r="K19113" s="93" t="s">
        <v>9073</v>
      </c>
      <c r="L19113" s="14">
        <f>AND(vyberHrace&lt;&gt;"",ISNUMBER(SEARCH(vyberHrace,$B19113)))</f>
      </c>
      <c r="M19113" s="14">
        <f>AND($I19113=MID(kododd,1,2),$J19113=MID(kododd,3,3))</f>
      </c>
    </row>
    <row r="19114">
      <c r="A19114" s="95">
        <v>59927</v>
      </c>
      <c r="B19114" s="93" t="s">
        <v>26418</v>
      </c>
      <c r="C19114" s="93" t="s">
        <v>3255</v>
      </c>
      <c r="D19114" s="95">
        <v>1302</v>
      </c>
      <c r="G19114" s="95">
        <v>250</v>
      </c>
      <c r="H19114" s="93" t="s">
        <v>8976</v>
      </c>
      <c r="I19114" s="93" t="s">
        <v>23894</v>
      </c>
      <c r="J19114" s="93" t="s">
        <v>20940</v>
      </c>
      <c r="K19114" s="93" t="s">
        <v>6882</v>
      </c>
      <c r="L19114" s="14">
        <f>AND(vyberHrace&lt;&gt;"",ISNUMBER(SEARCH(vyberHrace,$B19114)))</f>
      </c>
      <c r="M19114" s="14">
        <f>AND($I19114=MID(kododd,1,2),$J19114=MID(kododd,3,3))</f>
      </c>
    </row>
    <row r="19115">
      <c r="A19115" s="95">
        <v>58867</v>
      </c>
      <c r="B19115" s="93" t="s">
        <v>25338</v>
      </c>
      <c r="C19115" s="93" t="s">
        <v>1411</v>
      </c>
      <c r="G19115" s="95">
        <v>250</v>
      </c>
      <c r="H19115" s="93" t="s">
        <v>8976</v>
      </c>
      <c r="I19115" s="93" t="s">
        <v>23894</v>
      </c>
      <c r="J19115" s="93" t="s">
        <v>20844</v>
      </c>
      <c r="K19115" s="93" t="s">
        <v>8029</v>
      </c>
      <c r="L19115" s="14">
        <f>AND(vyberHrace&lt;&gt;"",ISNUMBER(SEARCH(vyberHrace,$B19115)))</f>
      </c>
      <c r="M19115" s="14">
        <f>AND($I19115=MID(kododd,1,2),$J19115=MID(kododd,3,3))</f>
      </c>
    </row>
    <row r="19116">
      <c r="A19116" s="95">
        <v>57802</v>
      </c>
      <c r="B19116" s="93" t="s">
        <v>9999</v>
      </c>
      <c r="C19116" s="93" t="s">
        <v>3255</v>
      </c>
      <c r="D19116" s="95">
        <v>1525</v>
      </c>
      <c r="E19116" s="95">
        <v>1803</v>
      </c>
      <c r="F19116" s="95">
        <v>23789808</v>
      </c>
      <c r="G19116" s="95">
        <v>250</v>
      </c>
      <c r="H19116" s="93" t="s">
        <v>8976</v>
      </c>
      <c r="I19116" s="93" t="s">
        <v>23894</v>
      </c>
      <c r="J19116" s="93" t="s">
        <v>20940</v>
      </c>
      <c r="K19116" s="93" t="s">
        <v>6882</v>
      </c>
      <c r="L19116" s="14">
        <f>AND(vyberHrace&lt;&gt;"",ISNUMBER(SEARCH(vyberHrace,$B19116)))</f>
      </c>
      <c r="M19116" s="14">
        <f>AND($I19116=MID(kododd,1,2),$J19116=MID(kododd,3,3))</f>
      </c>
    </row>
    <row r="19117">
      <c r="A19117" s="95">
        <v>39847</v>
      </c>
      <c r="B19117" s="93" t="s">
        <v>10006</v>
      </c>
      <c r="C19117" s="93" t="s">
        <v>1463</v>
      </c>
      <c r="D19117" s="95">
        <v>1275</v>
      </c>
      <c r="E19117" s="95">
        <v>1558</v>
      </c>
      <c r="F19117" s="95">
        <v>384062</v>
      </c>
      <c r="G19117" s="95">
        <v>250</v>
      </c>
      <c r="H19117" s="93" t="s">
        <v>8976</v>
      </c>
      <c r="I19117" s="93" t="s">
        <v>23894</v>
      </c>
      <c r="J19117" s="93" t="s">
        <v>20940</v>
      </c>
      <c r="K19117" s="93" t="s">
        <v>6882</v>
      </c>
      <c r="L19117" s="14">
        <f>AND(vyberHrace&lt;&gt;"",ISNUMBER(SEARCH(vyberHrace,$B19117)))</f>
      </c>
      <c r="M19117" s="14">
        <f>AND($I19117=MID(kododd,1,2),$J19117=MID(kododd,3,3))</f>
      </c>
    </row>
    <row r="19118">
      <c r="A19118" s="95">
        <v>39323</v>
      </c>
      <c r="B19118" s="93" t="s">
        <v>10011</v>
      </c>
      <c r="C19118" s="93" t="s">
        <v>1419</v>
      </c>
      <c r="D19118" s="95">
        <v>1721</v>
      </c>
      <c r="E19118" s="95">
        <v>1801</v>
      </c>
      <c r="F19118" s="95">
        <v>377210</v>
      </c>
      <c r="G19118" s="95">
        <v>250</v>
      </c>
      <c r="H19118" s="93" t="s">
        <v>8976</v>
      </c>
      <c r="I19118" s="93" t="s">
        <v>23894</v>
      </c>
      <c r="J19118" s="93" t="s">
        <v>20872</v>
      </c>
      <c r="K19118" s="93" t="s">
        <v>29454</v>
      </c>
      <c r="L19118" s="14">
        <f>AND(vyberHrace&lt;&gt;"",ISNUMBER(SEARCH(vyberHrace,$B19118)))</f>
      </c>
      <c r="M19118" s="14">
        <f>AND($I19118=MID(kododd,1,2),$J19118=MID(kododd,3,3))</f>
      </c>
    </row>
    <row r="19119">
      <c r="A19119" s="95">
        <v>60580</v>
      </c>
      <c r="B19119" s="93" t="s">
        <v>27003</v>
      </c>
      <c r="C19119" s="93" t="s">
        <v>1450</v>
      </c>
      <c r="G19119" s="95">
        <v>250</v>
      </c>
      <c r="H19119" s="93" t="s">
        <v>8976</v>
      </c>
      <c r="I19119" s="93" t="s">
        <v>23894</v>
      </c>
      <c r="J19119" s="93" t="s">
        <v>20940</v>
      </c>
      <c r="K19119" s="93" t="s">
        <v>6882</v>
      </c>
      <c r="L19119" s="14">
        <f>AND(vyberHrace&lt;&gt;"",ISNUMBER(SEARCH(vyberHrace,$B19119)))</f>
      </c>
      <c r="M19119" s="14">
        <f>AND($I19119=MID(kododd,1,2),$J19119=MID(kododd,3,3))</f>
      </c>
    </row>
    <row r="19120">
      <c r="A19120" s="95">
        <v>47480</v>
      </c>
      <c r="B19120" s="93" t="s">
        <v>9894</v>
      </c>
      <c r="C19120" s="93" t="s">
        <v>1408</v>
      </c>
      <c r="F19120" s="95">
        <v>23729392</v>
      </c>
      <c r="G19120" s="95">
        <v>0</v>
      </c>
      <c r="H19120" s="93" t="s">
        <v>8976</v>
      </c>
      <c r="I19120" s="93" t="s">
        <v>23894</v>
      </c>
      <c r="J19120" s="93" t="s">
        <v>20940</v>
      </c>
      <c r="K19120" s="93" t="s">
        <v>6882</v>
      </c>
      <c r="L19120" s="14">
        <f>AND(vyberHrace&lt;&gt;"",ISNUMBER(SEARCH(vyberHrace,$B19120)))</f>
      </c>
      <c r="M19120" s="14">
        <f>AND($I19120=MID(kododd,1,2),$J19120=MID(kododd,3,3))</f>
      </c>
    </row>
    <row r="19121">
      <c r="A19121" s="95">
        <v>46526</v>
      </c>
      <c r="B19121" s="93" t="s">
        <v>13620</v>
      </c>
      <c r="C19121" s="93" t="s">
        <v>1421</v>
      </c>
      <c r="D19121" s="95">
        <v>1755</v>
      </c>
      <c r="E19121" s="95">
        <v>1842</v>
      </c>
      <c r="F19121" s="95">
        <v>23717467</v>
      </c>
      <c r="G19121" s="95">
        <v>250</v>
      </c>
      <c r="H19121" s="93" t="s">
        <v>8976</v>
      </c>
      <c r="I19121" s="93" t="s">
        <v>23894</v>
      </c>
      <c r="J19121" s="93" t="s">
        <v>20909</v>
      </c>
      <c r="K19121" s="93" t="s">
        <v>6757</v>
      </c>
      <c r="L19121" s="14">
        <f>AND(vyberHrace&lt;&gt;"",ISNUMBER(SEARCH(vyberHrace,$B19121)))</f>
      </c>
      <c r="M19121" s="14">
        <f>AND($I19121=MID(kododd,1,2),$J19121=MID(kododd,3,3))</f>
      </c>
    </row>
    <row r="19122">
      <c r="A19122" s="95">
        <v>58211</v>
      </c>
      <c r="B19122" s="93" t="s">
        <v>24729</v>
      </c>
      <c r="C19122" s="93" t="s">
        <v>1486</v>
      </c>
      <c r="G19122" s="95">
        <v>0</v>
      </c>
      <c r="H19122" s="93" t="s">
        <v>8976</v>
      </c>
      <c r="I19122" s="93" t="s">
        <v>23894</v>
      </c>
      <c r="J19122" s="93" t="s">
        <v>20883</v>
      </c>
      <c r="K19122" s="93" t="s">
        <v>9085</v>
      </c>
      <c r="L19122" s="14">
        <f>AND(vyberHrace&lt;&gt;"",ISNUMBER(SEARCH(vyberHrace,$B19122)))</f>
      </c>
      <c r="M19122" s="14">
        <f>AND($I19122=MID(kododd,1,2),$J19122=MID(kododd,3,3))</f>
      </c>
    </row>
    <row r="19123">
      <c r="A19123" s="95">
        <v>63267</v>
      </c>
      <c r="B19123" s="93" t="s">
        <v>29478</v>
      </c>
      <c r="C19123" s="93" t="s">
        <v>1450</v>
      </c>
      <c r="G19123" s="95">
        <v>250</v>
      </c>
      <c r="H19123" s="93" t="s">
        <v>8976</v>
      </c>
      <c r="I19123" s="93" t="s">
        <v>23894</v>
      </c>
      <c r="J19123" s="93" t="s">
        <v>20940</v>
      </c>
      <c r="K19123" s="93" t="s">
        <v>6882</v>
      </c>
      <c r="L19123" s="14">
        <f>AND(vyberHrace&lt;&gt;"",ISNUMBER(SEARCH(vyberHrace,$B19123)))</f>
      </c>
      <c r="M19123" s="14">
        <f>AND($I19123=MID(kododd,1,2),$J19123=MID(kododd,3,3))</f>
      </c>
    </row>
    <row r="19124">
      <c r="A19124" s="95">
        <v>60252</v>
      </c>
      <c r="B19124" s="93" t="s">
        <v>26711</v>
      </c>
      <c r="C19124" s="93" t="s">
        <v>1487</v>
      </c>
      <c r="G19124" s="95">
        <v>250</v>
      </c>
      <c r="H19124" s="93" t="s">
        <v>8976</v>
      </c>
      <c r="I19124" s="93" t="s">
        <v>23894</v>
      </c>
      <c r="J19124" s="93" t="s">
        <v>20998</v>
      </c>
      <c r="K19124" s="93" t="s">
        <v>3359</v>
      </c>
      <c r="L19124" s="14">
        <f>AND(vyberHrace&lt;&gt;"",ISNUMBER(SEARCH(vyberHrace,$B19124)))</f>
      </c>
      <c r="M19124" s="14">
        <f>AND($I19124=MID(kododd,1,2),$J19124=MID(kododd,3,3))</f>
      </c>
    </row>
    <row r="19125">
      <c r="A19125" s="95">
        <v>49932</v>
      </c>
      <c r="B19125" s="93" t="s">
        <v>13628</v>
      </c>
      <c r="C19125" s="93" t="s">
        <v>1422</v>
      </c>
      <c r="G19125" s="95">
        <v>0</v>
      </c>
      <c r="H19125" s="93" t="s">
        <v>8976</v>
      </c>
      <c r="I19125" s="93" t="s">
        <v>23894</v>
      </c>
      <c r="J19125" s="93" t="s">
        <v>20843</v>
      </c>
      <c r="K19125" s="93" t="s">
        <v>21372</v>
      </c>
      <c r="L19125" s="14">
        <f>AND(vyberHrace&lt;&gt;"",ISNUMBER(SEARCH(vyberHrace,$B19125)))</f>
      </c>
      <c r="M19125" s="14">
        <f>AND($I19125=MID(kododd,1,2),$J19125=MID(kododd,3,3))</f>
      </c>
    </row>
    <row r="19126">
      <c r="A19126" s="95">
        <v>32134</v>
      </c>
      <c r="B19126" s="93" t="s">
        <v>13629</v>
      </c>
      <c r="C19126" s="93" t="s">
        <v>1475</v>
      </c>
      <c r="D19126" s="95">
        <v>1414</v>
      </c>
      <c r="G19126" s="95">
        <v>250</v>
      </c>
      <c r="H19126" s="93" t="s">
        <v>8976</v>
      </c>
      <c r="I19126" s="93" t="s">
        <v>23894</v>
      </c>
      <c r="J19126" s="93" t="s">
        <v>20854</v>
      </c>
      <c r="K19126" s="93" t="s">
        <v>12190</v>
      </c>
      <c r="L19126" s="14">
        <f>AND(vyberHrace&lt;&gt;"",ISNUMBER(SEARCH(vyberHrace,$B19126)))</f>
      </c>
      <c r="M19126" s="14">
        <f>AND($I19126=MID(kododd,1,2),$J19126=MID(kododd,3,3))</f>
      </c>
    </row>
    <row r="19127">
      <c r="A19127" s="95">
        <v>56047</v>
      </c>
      <c r="B19127" s="93" t="s">
        <v>23002</v>
      </c>
      <c r="C19127" s="93" t="s">
        <v>1424</v>
      </c>
      <c r="D19127" s="95">
        <v>1796</v>
      </c>
      <c r="E19127" s="95">
        <v>1840</v>
      </c>
      <c r="F19127" s="95">
        <v>23766697</v>
      </c>
      <c r="G19127" s="95">
        <v>250</v>
      </c>
      <c r="H19127" s="93" t="s">
        <v>8976</v>
      </c>
      <c r="I19127" s="93" t="s">
        <v>23894</v>
      </c>
      <c r="J19127" s="93" t="s">
        <v>20861</v>
      </c>
      <c r="K19127" s="93" t="s">
        <v>6758</v>
      </c>
      <c r="L19127" s="14">
        <f>AND(vyberHrace&lt;&gt;"",ISNUMBER(SEARCH(vyberHrace,$B19127)))</f>
      </c>
      <c r="M19127" s="14">
        <f>AND($I19127=MID(kododd,1,2),$J19127=MID(kododd,3,3))</f>
      </c>
    </row>
    <row r="19128">
      <c r="A19128" s="95">
        <v>59762</v>
      </c>
      <c r="B19128" s="93" t="s">
        <v>26275</v>
      </c>
      <c r="C19128" s="93" t="s">
        <v>1422</v>
      </c>
      <c r="G19128" s="95">
        <v>250</v>
      </c>
      <c r="H19128" s="93" t="s">
        <v>8976</v>
      </c>
      <c r="I19128" s="93" t="s">
        <v>23894</v>
      </c>
      <c r="J19128" s="93" t="s">
        <v>20861</v>
      </c>
      <c r="K19128" s="93" t="s">
        <v>6758</v>
      </c>
      <c r="L19128" s="14">
        <f>AND(vyberHrace&lt;&gt;"",ISNUMBER(SEARCH(vyberHrace,$B19128)))</f>
      </c>
      <c r="M19128" s="14">
        <f>AND($I19128=MID(kododd,1,2),$J19128=MID(kododd,3,3))</f>
      </c>
    </row>
    <row r="19129">
      <c r="A19129" s="95">
        <v>57816</v>
      </c>
      <c r="B19129" s="93" t="s">
        <v>24369</v>
      </c>
      <c r="C19129" s="93" t="s">
        <v>1404</v>
      </c>
      <c r="G19129" s="95">
        <v>250</v>
      </c>
      <c r="H19129" s="93" t="s">
        <v>8976</v>
      </c>
      <c r="I19129" s="93" t="s">
        <v>23894</v>
      </c>
      <c r="J19129" s="93" t="s">
        <v>20861</v>
      </c>
      <c r="K19129" s="93" t="s">
        <v>6758</v>
      </c>
      <c r="L19129" s="14">
        <f>AND(vyberHrace&lt;&gt;"",ISNUMBER(SEARCH(vyberHrace,$B19129)))</f>
      </c>
      <c r="M19129" s="14">
        <f>AND($I19129=MID(kododd,1,2),$J19129=MID(kododd,3,3))</f>
      </c>
    </row>
    <row r="19130">
      <c r="A19130" s="95">
        <v>51068</v>
      </c>
      <c r="B19130" s="93" t="s">
        <v>13633</v>
      </c>
      <c r="C19130" s="93" t="s">
        <v>1412</v>
      </c>
      <c r="G19130" s="95">
        <v>250</v>
      </c>
      <c r="H19130" s="93" t="s">
        <v>8976</v>
      </c>
      <c r="I19130" s="93" t="s">
        <v>23894</v>
      </c>
      <c r="J19130" s="93" t="s">
        <v>20845</v>
      </c>
      <c r="K19130" s="93" t="s">
        <v>6864</v>
      </c>
      <c r="L19130" s="14">
        <f>AND(vyberHrace&lt;&gt;"",ISNUMBER(SEARCH(vyberHrace,$B19130)))</f>
      </c>
      <c r="M19130" s="14">
        <f>AND($I19130=MID(kododd,1,2),$J19130=MID(kododd,3,3))</f>
      </c>
    </row>
    <row r="19131">
      <c r="A19131" s="95">
        <v>48174</v>
      </c>
      <c r="B19131" s="93" t="s">
        <v>13636</v>
      </c>
      <c r="C19131" s="93" t="s">
        <v>1416</v>
      </c>
      <c r="G19131" s="95">
        <v>250</v>
      </c>
      <c r="H19131" s="93" t="s">
        <v>8976</v>
      </c>
      <c r="I19131" s="93" t="s">
        <v>23894</v>
      </c>
      <c r="J19131" s="93" t="s">
        <v>20845</v>
      </c>
      <c r="K19131" s="93" t="s">
        <v>6864</v>
      </c>
      <c r="L19131" s="14">
        <f>AND(vyberHrace&lt;&gt;"",ISNUMBER(SEARCH(vyberHrace,$B19131)))</f>
      </c>
      <c r="M19131" s="14">
        <f>AND($I19131=MID(kododd,1,2),$J19131=MID(kododd,3,3))</f>
      </c>
    </row>
    <row r="19132">
      <c r="A19132" s="95">
        <v>14259</v>
      </c>
      <c r="B19132" s="93" t="s">
        <v>15937</v>
      </c>
      <c r="C19132" s="93" t="s">
        <v>1423</v>
      </c>
      <c r="D19132" s="95">
        <v>1249</v>
      </c>
      <c r="G19132" s="95">
        <v>0</v>
      </c>
      <c r="H19132" s="93" t="s">
        <v>8976</v>
      </c>
      <c r="I19132" s="93" t="s">
        <v>23894</v>
      </c>
      <c r="J19132" s="93" t="s">
        <v>20931</v>
      </c>
      <c r="K19132" s="93" t="s">
        <v>11236</v>
      </c>
      <c r="L19132" s="14">
        <f>AND(vyberHrace&lt;&gt;"",ISNUMBER(SEARCH(vyberHrace,$B19132)))</f>
      </c>
      <c r="M19132" s="14">
        <f>AND($I19132=MID(kododd,1,2),$J19132=MID(kododd,3,3))</f>
      </c>
    </row>
    <row r="19133">
      <c r="A19133" s="95">
        <v>52989</v>
      </c>
      <c r="B19133" s="93" t="s">
        <v>3884</v>
      </c>
      <c r="C19133" s="93" t="s">
        <v>1410</v>
      </c>
      <c r="D19133" s="95">
        <v>1205</v>
      </c>
      <c r="G19133" s="95">
        <v>0</v>
      </c>
      <c r="H19133" s="93" t="s">
        <v>8976</v>
      </c>
      <c r="I19133" s="93" t="s">
        <v>23894</v>
      </c>
      <c r="J19133" s="93" t="s">
        <v>21010</v>
      </c>
      <c r="K19133" s="93" t="s">
        <v>5183</v>
      </c>
      <c r="L19133" s="14">
        <f>AND(vyberHrace&lt;&gt;"",ISNUMBER(SEARCH(vyberHrace,$B19133)))</f>
      </c>
      <c r="M19133" s="14">
        <f>AND($I19133=MID(kododd,1,2),$J19133=MID(kododd,3,3))</f>
      </c>
    </row>
    <row r="19134">
      <c r="A19134" s="95">
        <v>62351</v>
      </c>
      <c r="B19134" s="93" t="s">
        <v>28525</v>
      </c>
      <c r="C19134" s="93" t="s">
        <v>1450</v>
      </c>
      <c r="G19134" s="95">
        <v>250</v>
      </c>
      <c r="H19134" s="93" t="s">
        <v>8976</v>
      </c>
      <c r="I19134" s="93" t="s">
        <v>23894</v>
      </c>
      <c r="J19134" s="93" t="s">
        <v>20910</v>
      </c>
      <c r="K19134" s="93" t="s">
        <v>4915</v>
      </c>
      <c r="L19134" s="14">
        <f>AND(vyberHrace&lt;&gt;"",ISNUMBER(SEARCH(vyberHrace,$B19134)))</f>
      </c>
      <c r="M19134" s="14">
        <f>AND($I19134=MID(kododd,1,2),$J19134=MID(kododd,3,3))</f>
      </c>
    </row>
    <row r="19135">
      <c r="A19135" s="95">
        <v>51473</v>
      </c>
      <c r="B19135" s="93" t="s">
        <v>3932</v>
      </c>
      <c r="C19135" s="93" t="s">
        <v>1409</v>
      </c>
      <c r="G19135" s="95">
        <v>0</v>
      </c>
      <c r="H19135" s="93" t="s">
        <v>8976</v>
      </c>
      <c r="I19135" s="93" t="s">
        <v>23894</v>
      </c>
      <c r="J19135" s="93" t="s">
        <v>20954</v>
      </c>
      <c r="K19135" s="93" t="s">
        <v>6926</v>
      </c>
      <c r="L19135" s="14">
        <f>AND(vyberHrace&lt;&gt;"",ISNUMBER(SEARCH(vyberHrace,$B19135)))</f>
      </c>
      <c r="M19135" s="14">
        <f>AND($I19135=MID(kododd,1,2),$J19135=MID(kododd,3,3))</f>
      </c>
    </row>
    <row r="19136">
      <c r="A19136" s="95">
        <v>45638</v>
      </c>
      <c r="B19136" s="93" t="s">
        <v>20575</v>
      </c>
      <c r="C19136" s="93" t="s">
        <v>1400</v>
      </c>
      <c r="G19136" s="95">
        <v>0</v>
      </c>
      <c r="H19136" s="93" t="s">
        <v>8976</v>
      </c>
      <c r="I19136" s="93" t="s">
        <v>23894</v>
      </c>
      <c r="J19136" s="93" t="s">
        <v>20940</v>
      </c>
      <c r="K19136" s="93" t="s">
        <v>6882</v>
      </c>
      <c r="L19136" s="14">
        <f>AND(vyberHrace&lt;&gt;"",ISNUMBER(SEARCH(vyberHrace,$B19136)))</f>
      </c>
      <c r="M19136" s="14">
        <f>AND($I19136=MID(kododd,1,2),$J19136=MID(kododd,3,3))</f>
      </c>
    </row>
    <row r="19137">
      <c r="A19137" s="95">
        <v>484</v>
      </c>
      <c r="B19137" s="93" t="s">
        <v>20581</v>
      </c>
      <c r="C19137" s="93" t="s">
        <v>1463</v>
      </c>
      <c r="D19137" s="95">
        <v>2175</v>
      </c>
      <c r="E19137" s="95">
        <v>2169</v>
      </c>
      <c r="F19137" s="95">
        <v>311049</v>
      </c>
      <c r="G19137" s="95">
        <v>250</v>
      </c>
      <c r="H19137" s="93" t="s">
        <v>8976</v>
      </c>
      <c r="I19137" s="93" t="s">
        <v>23894</v>
      </c>
      <c r="J19137" s="93" t="s">
        <v>20998</v>
      </c>
      <c r="K19137" s="93" t="s">
        <v>3359</v>
      </c>
      <c r="L19137" s="14">
        <f>AND(vyberHrace&lt;&gt;"",ISNUMBER(SEARCH(vyberHrace,$B19137)))</f>
      </c>
      <c r="M19137" s="14">
        <f>AND($I19137=MID(kododd,1,2),$J19137=MID(kododd,3,3))</f>
      </c>
    </row>
    <row r="19138">
      <c r="A19138" s="95">
        <v>61203</v>
      </c>
      <c r="B19138" s="93" t="s">
        <v>27445</v>
      </c>
      <c r="C19138" s="93" t="s">
        <v>1411</v>
      </c>
      <c r="D19138" s="95">
        <v>1209</v>
      </c>
      <c r="F19138" s="95">
        <v>571003886</v>
      </c>
      <c r="G19138" s="95">
        <v>250</v>
      </c>
      <c r="H19138" s="93" t="s">
        <v>8976</v>
      </c>
      <c r="I19138" s="93" t="s">
        <v>23894</v>
      </c>
      <c r="J19138" s="93" t="s">
        <v>20887</v>
      </c>
      <c r="K19138" s="93" t="s">
        <v>5067</v>
      </c>
      <c r="L19138" s="14">
        <f>AND(vyberHrace&lt;&gt;"",ISNUMBER(SEARCH(vyberHrace,$B19138)))</f>
      </c>
      <c r="M19138" s="14">
        <f>AND($I19138=MID(kododd,1,2),$J19138=MID(kododd,3,3))</f>
      </c>
    </row>
    <row r="19139">
      <c r="A19139" s="95">
        <v>50541</v>
      </c>
      <c r="B19139" s="93" t="s">
        <v>3451</v>
      </c>
      <c r="C19139" s="93" t="s">
        <v>1416</v>
      </c>
      <c r="G19139" s="95">
        <v>0</v>
      </c>
      <c r="H19139" s="93" t="s">
        <v>8976</v>
      </c>
      <c r="I19139" s="93" t="s">
        <v>23894</v>
      </c>
      <c r="J19139" s="93" t="s">
        <v>20904</v>
      </c>
      <c r="K19139" s="93" t="s">
        <v>11261</v>
      </c>
      <c r="L19139" s="14">
        <f>AND(vyberHrace&lt;&gt;"",ISNUMBER(SEARCH(vyberHrace,$B19139)))</f>
      </c>
      <c r="M19139" s="14">
        <f>AND($I19139=MID(kododd,1,2),$J19139=MID(kododd,3,3))</f>
      </c>
    </row>
    <row r="19140">
      <c r="A19140" s="95">
        <v>20629</v>
      </c>
      <c r="B19140" s="93" t="s">
        <v>20597</v>
      </c>
      <c r="C19140" s="93" t="s">
        <v>1446</v>
      </c>
      <c r="D19140" s="95">
        <v>1759</v>
      </c>
      <c r="F19140" s="95">
        <v>23770503</v>
      </c>
      <c r="G19140" s="95">
        <v>250</v>
      </c>
      <c r="H19140" s="93" t="s">
        <v>8976</v>
      </c>
      <c r="I19140" s="93" t="s">
        <v>23894</v>
      </c>
      <c r="J19140" s="93" t="s">
        <v>21032</v>
      </c>
      <c r="K19140" s="93" t="s">
        <v>3087</v>
      </c>
      <c r="L19140" s="14">
        <f>AND(vyberHrace&lt;&gt;"",ISNUMBER(SEARCH(vyberHrace,$B19140)))</f>
      </c>
      <c r="M19140" s="14">
        <f>AND($I19140=MID(kododd,1,2),$J19140=MID(kododd,3,3))</f>
      </c>
    </row>
    <row r="19141">
      <c r="A19141" s="95">
        <v>52010</v>
      </c>
      <c r="B19141" s="93" t="s">
        <v>3906</v>
      </c>
      <c r="C19141" s="93" t="s">
        <v>1428</v>
      </c>
      <c r="D19141" s="95">
        <v>1451</v>
      </c>
      <c r="G19141" s="95">
        <v>250</v>
      </c>
      <c r="H19141" s="93" t="s">
        <v>8976</v>
      </c>
      <c r="I19141" s="93" t="s">
        <v>23894</v>
      </c>
      <c r="J19141" s="93" t="s">
        <v>21032</v>
      </c>
      <c r="K19141" s="93" t="s">
        <v>3087</v>
      </c>
      <c r="L19141" s="14">
        <f>AND(vyberHrace&lt;&gt;"",ISNUMBER(SEARCH(vyberHrace,$B19141)))</f>
      </c>
      <c r="M19141" s="14">
        <f>AND($I19141=MID(kododd,1,2),$J19141=MID(kododd,3,3))</f>
      </c>
    </row>
    <row r="19142">
      <c r="A19142" s="95">
        <v>63838</v>
      </c>
      <c r="B19142" s="93" t="s">
        <v>30024</v>
      </c>
      <c r="C19142" s="93" t="s">
        <v>1412</v>
      </c>
      <c r="G19142" s="95">
        <v>250</v>
      </c>
      <c r="H19142" s="93" t="s">
        <v>8976</v>
      </c>
      <c r="I19142" s="93" t="s">
        <v>23894</v>
      </c>
      <c r="J19142" s="93" t="s">
        <v>20924</v>
      </c>
      <c r="K19142" s="93" t="s">
        <v>23908</v>
      </c>
      <c r="L19142" s="14">
        <f>AND(vyberHrace&lt;&gt;"",ISNUMBER(SEARCH(vyberHrace,$B19142)))</f>
      </c>
      <c r="M19142" s="14">
        <f>AND($I19142=MID(kododd,1,2),$J19142=MID(kododd,3,3))</f>
      </c>
    </row>
    <row r="19143">
      <c r="A19143" s="95">
        <v>21612</v>
      </c>
      <c r="B19143" s="93" t="s">
        <v>18818</v>
      </c>
      <c r="C19143" s="93" t="s">
        <v>1442</v>
      </c>
      <c r="D19143" s="95">
        <v>1250</v>
      </c>
      <c r="G19143" s="95">
        <v>0</v>
      </c>
      <c r="H19143" s="93" t="s">
        <v>8976</v>
      </c>
      <c r="I19143" s="93" t="s">
        <v>23894</v>
      </c>
      <c r="J19143" s="93" t="s">
        <v>20924</v>
      </c>
      <c r="K19143" s="93" t="s">
        <v>23908</v>
      </c>
      <c r="L19143" s="14">
        <f>AND(vyberHrace&lt;&gt;"",ISNUMBER(SEARCH(vyberHrace,$B19143)))</f>
      </c>
      <c r="M19143" s="14">
        <f>AND($I19143=MID(kododd,1,2),$J19143=MID(kododd,3,3))</f>
      </c>
    </row>
    <row r="19144">
      <c r="A19144" s="95">
        <v>33787</v>
      </c>
      <c r="B19144" s="93" t="s">
        <v>15988</v>
      </c>
      <c r="C19144" s="93" t="s">
        <v>1431</v>
      </c>
      <c r="D19144" s="95">
        <v>2014</v>
      </c>
      <c r="E19144" s="95">
        <v>2024</v>
      </c>
      <c r="F19144" s="95">
        <v>339423</v>
      </c>
      <c r="G19144" s="95">
        <v>250</v>
      </c>
      <c r="H19144" s="93" t="s">
        <v>8976</v>
      </c>
      <c r="I19144" s="93" t="s">
        <v>23894</v>
      </c>
      <c r="J19144" s="93" t="s">
        <v>20998</v>
      </c>
      <c r="K19144" s="93" t="s">
        <v>3359</v>
      </c>
      <c r="L19144" s="14">
        <f>AND(vyberHrace&lt;&gt;"",ISNUMBER(SEARCH(vyberHrace,$B19144)))</f>
      </c>
      <c r="M19144" s="14">
        <f>AND($I19144=MID(kododd,1,2),$J19144=MID(kododd,3,3))</f>
      </c>
    </row>
    <row r="19145">
      <c r="A19145" s="95">
        <v>49032</v>
      </c>
      <c r="B19145" s="93" t="s">
        <v>20628</v>
      </c>
      <c r="C19145" s="93" t="s">
        <v>1470</v>
      </c>
      <c r="G19145" s="95">
        <v>0</v>
      </c>
      <c r="H19145" s="93" t="s">
        <v>8976</v>
      </c>
      <c r="I19145" s="93" t="s">
        <v>23894</v>
      </c>
      <c r="J19145" s="93" t="s">
        <v>20843</v>
      </c>
      <c r="K19145" s="93" t="s">
        <v>21372</v>
      </c>
      <c r="L19145" s="14">
        <f>AND(vyberHrace&lt;&gt;"",ISNUMBER(SEARCH(vyberHrace,$B19145)))</f>
      </c>
      <c r="M19145" s="14">
        <f>AND($I19145=MID(kododd,1,2),$J19145=MID(kododd,3,3))</f>
      </c>
    </row>
    <row r="19146">
      <c r="A19146" s="95">
        <v>42826</v>
      </c>
      <c r="B19146" s="93" t="s">
        <v>18421</v>
      </c>
      <c r="C19146" s="93" t="s">
        <v>1419</v>
      </c>
      <c r="G19146" s="95">
        <v>0</v>
      </c>
      <c r="H19146" s="93" t="s">
        <v>8976</v>
      </c>
      <c r="I19146" s="93" t="s">
        <v>23894</v>
      </c>
      <c r="J19146" s="93" t="s">
        <v>20843</v>
      </c>
      <c r="K19146" s="93" t="s">
        <v>21372</v>
      </c>
      <c r="L19146" s="14">
        <f>AND(vyberHrace&lt;&gt;"",ISNUMBER(SEARCH(vyberHrace,$B19146)))</f>
      </c>
      <c r="M19146" s="14">
        <f>AND($I19146=MID(kododd,1,2),$J19146=MID(kododd,3,3))</f>
      </c>
    </row>
    <row r="19147">
      <c r="A19147" s="95">
        <v>13183</v>
      </c>
      <c r="B19147" s="93" t="s">
        <v>18424</v>
      </c>
      <c r="C19147" s="93" t="s">
        <v>1413</v>
      </c>
      <c r="D19147" s="95">
        <v>1571</v>
      </c>
      <c r="F19147" s="95">
        <v>23737980</v>
      </c>
      <c r="G19147" s="95">
        <v>0</v>
      </c>
      <c r="H19147" s="93" t="s">
        <v>8976</v>
      </c>
      <c r="I19147" s="93" t="s">
        <v>23894</v>
      </c>
      <c r="J19147" s="93" t="s">
        <v>20883</v>
      </c>
      <c r="K19147" s="93" t="s">
        <v>9085</v>
      </c>
      <c r="L19147" s="14">
        <f>AND(vyberHrace&lt;&gt;"",ISNUMBER(SEARCH(vyberHrace,$B19147)))</f>
      </c>
      <c r="M19147" s="14">
        <f>AND($I19147=MID(kododd,1,2),$J19147=MID(kododd,3,3))</f>
      </c>
    </row>
    <row r="19148">
      <c r="A19148" s="95">
        <v>42038</v>
      </c>
      <c r="B19148" s="93" t="s">
        <v>18428</v>
      </c>
      <c r="C19148" s="93" t="s">
        <v>1448</v>
      </c>
      <c r="G19148" s="95">
        <v>0</v>
      </c>
      <c r="H19148" s="93" t="s">
        <v>8976</v>
      </c>
      <c r="I19148" s="93" t="s">
        <v>23894</v>
      </c>
      <c r="J19148" s="93" t="s">
        <v>21031</v>
      </c>
      <c r="K19148" s="93" t="s">
        <v>5516</v>
      </c>
      <c r="L19148" s="14">
        <f>AND(vyberHrace&lt;&gt;"",ISNUMBER(SEARCH(vyberHrace,$B19148)))</f>
      </c>
      <c r="M19148" s="14">
        <f>AND($I19148=MID(kododd,1,2),$J19148=MID(kododd,3,3))</f>
      </c>
    </row>
    <row r="19149">
      <c r="A19149" s="95">
        <v>2690</v>
      </c>
      <c r="B19149" s="93" t="s">
        <v>18447</v>
      </c>
      <c r="C19149" s="93" t="s">
        <v>1441</v>
      </c>
      <c r="D19149" s="95">
        <v>1767</v>
      </c>
      <c r="E19149" s="95">
        <v>1852</v>
      </c>
      <c r="F19149" s="95">
        <v>346730</v>
      </c>
      <c r="G19149" s="95">
        <v>250</v>
      </c>
      <c r="H19149" s="93" t="s">
        <v>8976</v>
      </c>
      <c r="I19149" s="93" t="s">
        <v>23894</v>
      </c>
      <c r="J19149" s="93" t="s">
        <v>20866</v>
      </c>
      <c r="K19149" s="93" t="s">
        <v>6041</v>
      </c>
      <c r="L19149" s="14">
        <f>AND(vyberHrace&lt;&gt;"",ISNUMBER(SEARCH(vyberHrace,$B19149)))</f>
      </c>
      <c r="M19149" s="14">
        <f>AND($I19149=MID(kododd,1,2),$J19149=MID(kododd,3,3))</f>
      </c>
    </row>
    <row r="19150">
      <c r="A19150" s="95">
        <v>1349</v>
      </c>
      <c r="B19150" s="93" t="s">
        <v>18448</v>
      </c>
      <c r="C19150" s="93" t="s">
        <v>1435</v>
      </c>
      <c r="D19150" s="95">
        <v>1882</v>
      </c>
      <c r="F19150" s="95">
        <v>341266</v>
      </c>
      <c r="G19150" s="95">
        <v>0</v>
      </c>
      <c r="H19150" s="93" t="s">
        <v>8976</v>
      </c>
      <c r="I19150" s="93" t="s">
        <v>23894</v>
      </c>
      <c r="J19150" s="93" t="s">
        <v>20912</v>
      </c>
      <c r="K19150" s="93" t="s">
        <v>9930</v>
      </c>
      <c r="L19150" s="14">
        <f>AND(vyberHrace&lt;&gt;"",ISNUMBER(SEARCH(vyberHrace,$B19150)))</f>
      </c>
      <c r="M19150" s="14">
        <f>AND($I19150=MID(kododd,1,2),$J19150=MID(kododd,3,3))</f>
      </c>
    </row>
    <row r="19151">
      <c r="A19151" s="95">
        <v>62311</v>
      </c>
      <c r="B19151" s="93" t="s">
        <v>28486</v>
      </c>
      <c r="C19151" s="93" t="s">
        <v>1487</v>
      </c>
      <c r="G19151" s="95">
        <v>250</v>
      </c>
      <c r="H19151" s="93" t="s">
        <v>8976</v>
      </c>
      <c r="I19151" s="93" t="s">
        <v>23894</v>
      </c>
      <c r="J19151" s="93" t="s">
        <v>20998</v>
      </c>
      <c r="K19151" s="93" t="s">
        <v>3359</v>
      </c>
      <c r="L19151" s="14">
        <f>AND(vyberHrace&lt;&gt;"",ISNUMBER(SEARCH(vyberHrace,$B19151)))</f>
      </c>
      <c r="M19151" s="14">
        <f>AND($I19151=MID(kododd,1,2),$J19151=MID(kododd,3,3))</f>
      </c>
    </row>
    <row r="19152">
      <c r="A19152" s="95">
        <v>9860</v>
      </c>
      <c r="B19152" s="93" t="s">
        <v>18449</v>
      </c>
      <c r="C19152" s="93" t="s">
        <v>1441</v>
      </c>
      <c r="D19152" s="95">
        <v>1356</v>
      </c>
      <c r="G19152" s="95">
        <v>250</v>
      </c>
      <c r="H19152" s="93" t="s">
        <v>8976</v>
      </c>
      <c r="I19152" s="93" t="s">
        <v>23894</v>
      </c>
      <c r="J19152" s="93" t="s">
        <v>20904</v>
      </c>
      <c r="K19152" s="93" t="s">
        <v>11261</v>
      </c>
      <c r="L19152" s="14">
        <f>AND(vyberHrace&lt;&gt;"",ISNUMBER(SEARCH(vyberHrace,$B19152)))</f>
      </c>
      <c r="M19152" s="14">
        <f>AND($I19152=MID(kododd,1,2),$J19152=MID(kododd,3,3))</f>
      </c>
    </row>
    <row r="19153">
      <c r="A19153" s="95">
        <v>57387</v>
      </c>
      <c r="B19153" s="93" t="s">
        <v>22895</v>
      </c>
      <c r="C19153" s="93" t="s">
        <v>1450</v>
      </c>
      <c r="G19153" s="95">
        <v>0</v>
      </c>
      <c r="H19153" s="93" t="s">
        <v>8976</v>
      </c>
      <c r="I19153" s="93" t="s">
        <v>23894</v>
      </c>
      <c r="J19153" s="93" t="s">
        <v>20910</v>
      </c>
      <c r="K19153" s="93" t="s">
        <v>4915</v>
      </c>
      <c r="L19153" s="14">
        <f>AND(vyberHrace&lt;&gt;"",ISNUMBER(SEARCH(vyberHrace,$B19153)))</f>
      </c>
      <c r="M19153" s="14">
        <f>AND($I19153=MID(kododd,1,2),$J19153=MID(kododd,3,3))</f>
      </c>
    </row>
    <row r="19154">
      <c r="A19154" s="95">
        <v>59655</v>
      </c>
      <c r="B19154" s="93" t="s">
        <v>26038</v>
      </c>
      <c r="C19154" s="93" t="s">
        <v>1424</v>
      </c>
      <c r="G19154" s="95">
        <v>250</v>
      </c>
      <c r="H19154" s="93" t="s">
        <v>8976</v>
      </c>
      <c r="I19154" s="93" t="s">
        <v>23894</v>
      </c>
      <c r="J19154" s="93" t="s">
        <v>20866</v>
      </c>
      <c r="K19154" s="93" t="s">
        <v>6041</v>
      </c>
      <c r="L19154" s="14">
        <f>AND(vyberHrace&lt;&gt;"",ISNUMBER(SEARCH(vyberHrace,$B19154)))</f>
      </c>
      <c r="M19154" s="14">
        <f>AND($I19154=MID(kododd,1,2),$J19154=MID(kododd,3,3))</f>
      </c>
    </row>
    <row r="19155">
      <c r="A19155" s="95">
        <v>15063</v>
      </c>
      <c r="B19155" s="93" t="s">
        <v>19764</v>
      </c>
      <c r="C19155" s="93" t="s">
        <v>1439</v>
      </c>
      <c r="D19155" s="95">
        <v>1440</v>
      </c>
      <c r="G19155" s="95">
        <v>250</v>
      </c>
      <c r="H19155" s="93" t="s">
        <v>8976</v>
      </c>
      <c r="I19155" s="93" t="s">
        <v>23894</v>
      </c>
      <c r="J19155" s="93" t="s">
        <v>21032</v>
      </c>
      <c r="K19155" s="93" t="s">
        <v>3087</v>
      </c>
      <c r="L19155" s="14">
        <f>AND(vyberHrace&lt;&gt;"",ISNUMBER(SEARCH(vyberHrace,$B19155)))</f>
      </c>
      <c r="M19155" s="14">
        <f>AND($I19155=MID(kododd,1,2),$J19155=MID(kododd,3,3))</f>
      </c>
    </row>
    <row r="19156">
      <c r="A19156" s="95">
        <v>56885</v>
      </c>
      <c r="B19156" s="93" t="s">
        <v>22904</v>
      </c>
      <c r="C19156" s="93" t="s">
        <v>1412</v>
      </c>
      <c r="G19156" s="95">
        <v>0</v>
      </c>
      <c r="H19156" s="93" t="s">
        <v>8976</v>
      </c>
      <c r="I19156" s="93" t="s">
        <v>23894</v>
      </c>
      <c r="J19156" s="93" t="s">
        <v>20885</v>
      </c>
      <c r="K19156" s="93" t="s">
        <v>6879</v>
      </c>
      <c r="L19156" s="14">
        <f>AND(vyberHrace&lt;&gt;"",ISNUMBER(SEARCH(vyberHrace,$B19156)))</f>
      </c>
      <c r="M19156" s="14">
        <f>AND($I19156=MID(kododd,1,2),$J19156=MID(kododd,3,3))</f>
      </c>
    </row>
    <row r="19157">
      <c r="A19157" s="95">
        <v>36628</v>
      </c>
      <c r="B19157" s="93" t="s">
        <v>16122</v>
      </c>
      <c r="C19157" s="93" t="s">
        <v>1415</v>
      </c>
      <c r="D19157" s="95">
        <v>1497</v>
      </c>
      <c r="G19157" s="95">
        <v>250</v>
      </c>
      <c r="H19157" s="93" t="s">
        <v>8976</v>
      </c>
      <c r="I19157" s="93" t="s">
        <v>23894</v>
      </c>
      <c r="J19157" s="93" t="s">
        <v>20875</v>
      </c>
      <c r="K19157" s="93" t="s">
        <v>6699</v>
      </c>
      <c r="L19157" s="14">
        <f>AND(vyberHrace&lt;&gt;"",ISNUMBER(SEARCH(vyberHrace,$B19157)))</f>
      </c>
      <c r="M19157" s="14">
        <f>AND($I19157=MID(kododd,1,2),$J19157=MID(kododd,3,3))</f>
      </c>
    </row>
    <row r="19158">
      <c r="A19158" s="95">
        <v>43780</v>
      </c>
      <c r="B19158" s="93" t="s">
        <v>16135</v>
      </c>
      <c r="C19158" s="93" t="s">
        <v>1402</v>
      </c>
      <c r="F19158" s="95">
        <v>23712716</v>
      </c>
      <c r="G19158" s="95">
        <v>0</v>
      </c>
      <c r="H19158" s="93" t="s">
        <v>8976</v>
      </c>
      <c r="I19158" s="93" t="s">
        <v>23894</v>
      </c>
      <c r="J19158" s="93" t="s">
        <v>20940</v>
      </c>
      <c r="K19158" s="93" t="s">
        <v>6882</v>
      </c>
      <c r="L19158" s="14">
        <f>AND(vyberHrace&lt;&gt;"",ISNUMBER(SEARCH(vyberHrace,$B19158)))</f>
      </c>
      <c r="M19158" s="14">
        <f>AND($I19158=MID(kododd,1,2),$J19158=MID(kododd,3,3))</f>
      </c>
    </row>
    <row r="19159">
      <c r="A19159" s="95">
        <v>4381</v>
      </c>
      <c r="B19159" s="93" t="s">
        <v>13194</v>
      </c>
      <c r="C19159" s="93" t="s">
        <v>1476</v>
      </c>
      <c r="D19159" s="95">
        <v>1569</v>
      </c>
      <c r="G19159" s="95">
        <v>250</v>
      </c>
      <c r="H19159" s="93" t="s">
        <v>8976</v>
      </c>
      <c r="I19159" s="93" t="s">
        <v>23894</v>
      </c>
      <c r="J19159" s="93" t="s">
        <v>20954</v>
      </c>
      <c r="K19159" s="93" t="s">
        <v>6926</v>
      </c>
      <c r="L19159" s="14">
        <f>AND(vyberHrace&lt;&gt;"",ISNUMBER(SEARCH(vyberHrace,$B19159)))</f>
      </c>
      <c r="M19159" s="14">
        <f>AND($I19159=MID(kododd,1,2),$J19159=MID(kododd,3,3))</f>
      </c>
    </row>
    <row r="19160">
      <c r="A19160" s="95">
        <v>1185</v>
      </c>
      <c r="B19160" s="93" t="s">
        <v>23910</v>
      </c>
      <c r="C19160" s="93" t="s">
        <v>1474</v>
      </c>
      <c r="D19160" s="95">
        <v>1815</v>
      </c>
      <c r="E19160" s="95">
        <v>1881</v>
      </c>
      <c r="F19160" s="95">
        <v>23711051</v>
      </c>
      <c r="G19160" s="95">
        <v>250</v>
      </c>
      <c r="H19160" s="93" t="s">
        <v>8976</v>
      </c>
      <c r="I19160" s="93" t="s">
        <v>23894</v>
      </c>
      <c r="J19160" s="93" t="s">
        <v>20871</v>
      </c>
      <c r="K19160" s="93" t="s">
        <v>6773</v>
      </c>
      <c r="L19160" s="14">
        <f>AND(vyberHrace&lt;&gt;"",ISNUMBER(SEARCH(vyberHrace,$B19160)))</f>
      </c>
      <c r="M19160" s="14">
        <f>AND($I19160=MID(kododd,1,2),$J19160=MID(kododd,3,3))</f>
      </c>
    </row>
    <row r="19161">
      <c r="A19161" s="95">
        <v>2036</v>
      </c>
      <c r="B19161" s="93" t="s">
        <v>13196</v>
      </c>
      <c r="C19161" s="93" t="s">
        <v>1451</v>
      </c>
      <c r="D19161" s="95">
        <v>1844</v>
      </c>
      <c r="E19161" s="95">
        <v>1960</v>
      </c>
      <c r="F19161" s="95">
        <v>354406</v>
      </c>
      <c r="G19161" s="95">
        <v>250</v>
      </c>
      <c r="H19161" s="93" t="s">
        <v>8976</v>
      </c>
      <c r="I19161" s="93" t="s">
        <v>23894</v>
      </c>
      <c r="J19161" s="93" t="s">
        <v>20887</v>
      </c>
      <c r="K19161" s="93" t="s">
        <v>5067</v>
      </c>
      <c r="L19161" s="14">
        <f>AND(vyberHrace&lt;&gt;"",ISNUMBER(SEARCH(vyberHrace,$B19161)))</f>
      </c>
      <c r="M19161" s="14">
        <f>AND($I19161=MID(kododd,1,2),$J19161=MID(kododd,3,3))</f>
      </c>
    </row>
    <row r="19162">
      <c r="A19162" s="95">
        <v>3728</v>
      </c>
      <c r="B19162" s="93" t="s">
        <v>13198</v>
      </c>
      <c r="C19162" s="93" t="s">
        <v>1459</v>
      </c>
      <c r="D19162" s="95">
        <v>1652</v>
      </c>
      <c r="E19162" s="95">
        <v>1753</v>
      </c>
      <c r="F19162" s="95">
        <v>23779349</v>
      </c>
      <c r="G19162" s="95">
        <v>250</v>
      </c>
      <c r="H19162" s="93" t="s">
        <v>8976</v>
      </c>
      <c r="I19162" s="93" t="s">
        <v>23894</v>
      </c>
      <c r="J19162" s="93" t="s">
        <v>20906</v>
      </c>
      <c r="K19162" s="93" t="s">
        <v>3341</v>
      </c>
      <c r="L19162" s="14">
        <f>AND(vyberHrace&lt;&gt;"",ISNUMBER(SEARCH(vyberHrace,$B19162)))</f>
      </c>
      <c r="M19162" s="14">
        <f>AND($I19162=MID(kododd,1,2),$J19162=MID(kododd,3,3))</f>
      </c>
    </row>
    <row r="19163">
      <c r="A19163" s="95">
        <v>46176</v>
      </c>
      <c r="B19163" s="93" t="s">
        <v>13198</v>
      </c>
      <c r="C19163" s="93" t="s">
        <v>1461</v>
      </c>
      <c r="D19163" s="95">
        <v>1728</v>
      </c>
      <c r="E19163" s="95">
        <v>1796</v>
      </c>
      <c r="F19163" s="95">
        <v>23709740</v>
      </c>
      <c r="G19163" s="95">
        <v>0</v>
      </c>
      <c r="H19163" s="93" t="s">
        <v>8976</v>
      </c>
      <c r="I19163" s="93" t="s">
        <v>23894</v>
      </c>
      <c r="J19163" s="93" t="s">
        <v>20873</v>
      </c>
      <c r="K19163" s="93" t="s">
        <v>2418</v>
      </c>
      <c r="L19163" s="14">
        <f>AND(vyberHrace&lt;&gt;"",ISNUMBER(SEARCH(vyberHrace,$B19163)))</f>
      </c>
      <c r="M19163" s="14">
        <f>AND($I19163=MID(kododd,1,2),$J19163=MID(kododd,3,3))</f>
      </c>
    </row>
    <row r="19164">
      <c r="A19164" s="95">
        <v>58045</v>
      </c>
      <c r="B19164" s="93" t="s">
        <v>24578</v>
      </c>
      <c r="C19164" s="93" t="s">
        <v>1450</v>
      </c>
      <c r="G19164" s="95">
        <v>250</v>
      </c>
      <c r="H19164" s="93" t="s">
        <v>8976</v>
      </c>
      <c r="I19164" s="93" t="s">
        <v>23894</v>
      </c>
      <c r="J19164" s="93" t="s">
        <v>20861</v>
      </c>
      <c r="K19164" s="93" t="s">
        <v>6758</v>
      </c>
      <c r="L19164" s="14">
        <f>AND(vyberHrace&lt;&gt;"",ISNUMBER(SEARCH(vyberHrace,$B19164)))</f>
      </c>
      <c r="M19164" s="14">
        <f>AND($I19164=MID(kododd,1,2),$J19164=MID(kododd,3,3))</f>
      </c>
    </row>
    <row r="19165">
      <c r="A19165" s="95">
        <v>30808</v>
      </c>
      <c r="B19165" s="93" t="s">
        <v>9263</v>
      </c>
      <c r="C19165" s="93" t="s">
        <v>1414</v>
      </c>
      <c r="D19165" s="95">
        <v>1880</v>
      </c>
      <c r="E19165" s="95">
        <v>1914</v>
      </c>
      <c r="F19165" s="95">
        <v>23710144</v>
      </c>
      <c r="G19165" s="95">
        <v>250</v>
      </c>
      <c r="H19165" s="93" t="s">
        <v>8976</v>
      </c>
      <c r="I19165" s="93" t="s">
        <v>23894</v>
      </c>
      <c r="J19165" s="93" t="s">
        <v>20998</v>
      </c>
      <c r="K19165" s="93" t="s">
        <v>3359</v>
      </c>
      <c r="L19165" s="14">
        <f>AND(vyberHrace&lt;&gt;"",ISNUMBER(SEARCH(vyberHrace,$B19165)))</f>
      </c>
      <c r="M19165" s="14">
        <f>AND($I19165=MID(kododd,1,2),$J19165=MID(kododd,3,3))</f>
      </c>
    </row>
    <row r="19166">
      <c r="A19166" s="95">
        <v>30423</v>
      </c>
      <c r="B19166" s="93" t="s">
        <v>9264</v>
      </c>
      <c r="C19166" s="93" t="s">
        <v>1471</v>
      </c>
      <c r="D19166" s="95">
        <v>1571</v>
      </c>
      <c r="F19166" s="95">
        <v>354414</v>
      </c>
      <c r="G19166" s="95">
        <v>250</v>
      </c>
      <c r="H19166" s="93" t="s">
        <v>8976</v>
      </c>
      <c r="I19166" s="93" t="s">
        <v>23894</v>
      </c>
      <c r="J19166" s="93" t="s">
        <v>21027</v>
      </c>
      <c r="K19166" s="93" t="s">
        <v>1948</v>
      </c>
      <c r="L19166" s="14">
        <f>AND(vyberHrace&lt;&gt;"",ISNUMBER(SEARCH(vyberHrace,$B19166)))</f>
      </c>
      <c r="M19166" s="14">
        <f>AND($I19166=MID(kododd,1,2),$J19166=MID(kododd,3,3))</f>
      </c>
    </row>
    <row r="19167">
      <c r="A19167" s="95">
        <v>47910</v>
      </c>
      <c r="B19167" s="93" t="s">
        <v>7027</v>
      </c>
      <c r="C19167" s="93" t="s">
        <v>1400</v>
      </c>
      <c r="D19167" s="95">
        <v>1322</v>
      </c>
      <c r="G19167" s="95">
        <v>0</v>
      </c>
      <c r="H19167" s="93" t="s">
        <v>8976</v>
      </c>
      <c r="I19167" s="93" t="s">
        <v>23894</v>
      </c>
      <c r="J19167" s="93" t="s">
        <v>20916</v>
      </c>
      <c r="K19167" s="93" t="s">
        <v>9958</v>
      </c>
      <c r="L19167" s="14">
        <f>AND(vyberHrace&lt;&gt;"",ISNUMBER(SEARCH(vyberHrace,$B19167)))</f>
      </c>
      <c r="M19167" s="14">
        <f>AND($I19167=MID(kododd,1,2),$J19167=MID(kododd,3,3))</f>
      </c>
    </row>
    <row r="19168">
      <c r="A19168" s="95">
        <v>48111</v>
      </c>
      <c r="B19168" s="93" t="s">
        <v>7034</v>
      </c>
      <c r="C19168" s="93" t="s">
        <v>1402</v>
      </c>
      <c r="D19168" s="95">
        <v>1001</v>
      </c>
      <c r="F19168" s="95">
        <v>23734213</v>
      </c>
      <c r="G19168" s="95">
        <v>250</v>
      </c>
      <c r="H19168" s="93" t="s">
        <v>8976</v>
      </c>
      <c r="I19168" s="93" t="s">
        <v>23894</v>
      </c>
      <c r="J19168" s="93" t="s">
        <v>20861</v>
      </c>
      <c r="K19168" s="93" t="s">
        <v>6758</v>
      </c>
      <c r="L19168" s="14">
        <f>AND(vyberHrace&lt;&gt;"",ISNUMBER(SEARCH(vyberHrace,$B19168)))</f>
      </c>
      <c r="M19168" s="14">
        <f>AND($I19168=MID(kododd,1,2),$J19168=MID(kododd,3,3))</f>
      </c>
    </row>
    <row r="19169">
      <c r="A19169" s="95">
        <v>55685</v>
      </c>
      <c r="B19169" s="93" t="s">
        <v>7034</v>
      </c>
      <c r="C19169" s="93" t="s">
        <v>1424</v>
      </c>
      <c r="G19169" s="95">
        <v>250</v>
      </c>
      <c r="H19169" s="93" t="s">
        <v>8976</v>
      </c>
      <c r="I19169" s="93" t="s">
        <v>23894</v>
      </c>
      <c r="J19169" s="93" t="s">
        <v>20998</v>
      </c>
      <c r="K19169" s="93" t="s">
        <v>3359</v>
      </c>
      <c r="L19169" s="14">
        <f>AND(vyberHrace&lt;&gt;"",ISNUMBER(SEARCH(vyberHrace,$B19169)))</f>
      </c>
      <c r="M19169" s="14">
        <f>AND($I19169=MID(kododd,1,2),$J19169=MID(kododd,3,3))</f>
      </c>
    </row>
    <row r="19170">
      <c r="A19170" s="95">
        <v>58645</v>
      </c>
      <c r="B19170" s="93" t="s">
        <v>25132</v>
      </c>
      <c r="C19170" s="93" t="s">
        <v>1486</v>
      </c>
      <c r="G19170" s="95">
        <v>250</v>
      </c>
      <c r="H19170" s="93" t="s">
        <v>8976</v>
      </c>
      <c r="I19170" s="93" t="s">
        <v>23894</v>
      </c>
      <c r="J19170" s="93" t="s">
        <v>20998</v>
      </c>
      <c r="K19170" s="93" t="s">
        <v>3359</v>
      </c>
      <c r="L19170" s="14">
        <f>AND(vyberHrace&lt;&gt;"",ISNUMBER(SEARCH(vyberHrace,$B19170)))</f>
      </c>
      <c r="M19170" s="14">
        <f>AND($I19170=MID(kododd,1,2),$J19170=MID(kododd,3,3))</f>
      </c>
    </row>
    <row r="19171">
      <c r="A19171" s="95">
        <v>43231</v>
      </c>
      <c r="B19171" s="93" t="s">
        <v>7041</v>
      </c>
      <c r="C19171" s="93" t="s">
        <v>1408</v>
      </c>
      <c r="D19171" s="95">
        <v>2069</v>
      </c>
      <c r="E19171" s="95">
        <v>2081</v>
      </c>
      <c r="F19171" s="95">
        <v>390674</v>
      </c>
      <c r="G19171" s="95">
        <v>250</v>
      </c>
      <c r="H19171" s="93" t="s">
        <v>8976</v>
      </c>
      <c r="I19171" s="93" t="s">
        <v>23894</v>
      </c>
      <c r="J19171" s="93" t="s">
        <v>20909</v>
      </c>
      <c r="K19171" s="93" t="s">
        <v>6757</v>
      </c>
      <c r="L19171" s="14">
        <f>AND(vyberHrace&lt;&gt;"",ISNUMBER(SEARCH(vyberHrace,$B19171)))</f>
      </c>
      <c r="M19171" s="14">
        <f>AND($I19171=MID(kododd,1,2),$J19171=MID(kododd,3,3))</f>
      </c>
    </row>
    <row r="19172">
      <c r="A19172" s="95">
        <v>8350</v>
      </c>
      <c r="B19172" s="93" t="s">
        <v>7049</v>
      </c>
      <c r="C19172" s="93" t="s">
        <v>1465</v>
      </c>
      <c r="D19172" s="95">
        <v>1262</v>
      </c>
      <c r="G19172" s="95">
        <v>0</v>
      </c>
      <c r="H19172" s="93" t="s">
        <v>8976</v>
      </c>
      <c r="I19172" s="93" t="s">
        <v>23894</v>
      </c>
      <c r="J19172" s="93" t="s">
        <v>20875</v>
      </c>
      <c r="K19172" s="93" t="s">
        <v>6699</v>
      </c>
      <c r="L19172" s="14">
        <f>AND(vyberHrace&lt;&gt;"",ISNUMBER(SEARCH(vyberHrace,$B19172)))</f>
      </c>
      <c r="M19172" s="14">
        <f>AND($I19172=MID(kododd,1,2),$J19172=MID(kododd,3,3))</f>
      </c>
    </row>
    <row r="19173">
      <c r="A19173" s="95">
        <v>29794</v>
      </c>
      <c r="B19173" s="93" t="s">
        <v>15529</v>
      </c>
      <c r="C19173" s="93" t="s">
        <v>1448</v>
      </c>
      <c r="D19173" s="95">
        <v>1411</v>
      </c>
      <c r="G19173" s="95">
        <v>0</v>
      </c>
      <c r="H19173" s="93" t="s">
        <v>8976</v>
      </c>
      <c r="I19173" s="93" t="s">
        <v>23894</v>
      </c>
      <c r="J19173" s="93" t="s">
        <v>20845</v>
      </c>
      <c r="K19173" s="93" t="s">
        <v>6864</v>
      </c>
      <c r="L19173" s="14">
        <f>AND(vyberHrace&lt;&gt;"",ISNUMBER(SEARCH(vyberHrace,$B19173)))</f>
      </c>
      <c r="M19173" s="14">
        <f>AND($I19173=MID(kododd,1,2),$J19173=MID(kododd,3,3))</f>
      </c>
    </row>
    <row r="19174">
      <c r="A19174" s="95">
        <v>57887</v>
      </c>
      <c r="B19174" s="93" t="s">
        <v>24434</v>
      </c>
      <c r="C19174" s="93" t="s">
        <v>1462</v>
      </c>
      <c r="D19174" s="95">
        <v>1130</v>
      </c>
      <c r="G19174" s="95">
        <v>250</v>
      </c>
      <c r="H19174" s="93" t="s">
        <v>8976</v>
      </c>
      <c r="I19174" s="93" t="s">
        <v>23894</v>
      </c>
      <c r="J19174" s="93" t="s">
        <v>20906</v>
      </c>
      <c r="K19174" s="93" t="s">
        <v>3341</v>
      </c>
      <c r="L19174" s="14">
        <f>AND(vyberHrace&lt;&gt;"",ISNUMBER(SEARCH(vyberHrace,$B19174)))</f>
      </c>
      <c r="M19174" s="14">
        <f>AND($I19174=MID(kododd,1,2),$J19174=MID(kododd,3,3))</f>
      </c>
    </row>
    <row r="19175">
      <c r="A19175" s="95">
        <v>31032</v>
      </c>
      <c r="B19175" s="93" t="s">
        <v>16941</v>
      </c>
      <c r="C19175" s="93" t="s">
        <v>1435</v>
      </c>
      <c r="D19175" s="95">
        <v>1451</v>
      </c>
      <c r="G19175" s="95">
        <v>0</v>
      </c>
      <c r="H19175" s="93" t="s">
        <v>8976</v>
      </c>
      <c r="I19175" s="93" t="s">
        <v>23894</v>
      </c>
      <c r="J19175" s="93" t="s">
        <v>20954</v>
      </c>
      <c r="K19175" s="93" t="s">
        <v>6926</v>
      </c>
      <c r="L19175" s="14">
        <f>AND(vyberHrace&lt;&gt;"",ISNUMBER(SEARCH(vyberHrace,$B19175)))</f>
      </c>
      <c r="M19175" s="14">
        <f>AND($I19175=MID(kododd,1,2),$J19175=MID(kododd,3,3))</f>
      </c>
    </row>
    <row r="19176">
      <c r="A19176" s="95">
        <v>63473</v>
      </c>
      <c r="B19176" s="93" t="s">
        <v>29479</v>
      </c>
      <c r="C19176" s="93" t="s">
        <v>1423</v>
      </c>
      <c r="F19176" s="95">
        <v>571006230</v>
      </c>
      <c r="G19176" s="95">
        <v>250</v>
      </c>
      <c r="H19176" s="93" t="s">
        <v>8976</v>
      </c>
      <c r="I19176" s="93" t="s">
        <v>23894</v>
      </c>
      <c r="J19176" s="93" t="s">
        <v>20916</v>
      </c>
      <c r="K19176" s="93" t="s">
        <v>9958</v>
      </c>
      <c r="L19176" s="14">
        <f>AND(vyberHrace&lt;&gt;"",ISNUMBER(SEARCH(vyberHrace,$B19176)))</f>
      </c>
      <c r="M19176" s="14">
        <f>AND($I19176=MID(kododd,1,2),$J19176=MID(kododd,3,3))</f>
      </c>
    </row>
    <row r="19177">
      <c r="A19177" s="95">
        <v>48112</v>
      </c>
      <c r="B19177" s="93" t="s">
        <v>17104</v>
      </c>
      <c r="C19177" s="93" t="s">
        <v>1416</v>
      </c>
      <c r="G19177" s="95">
        <v>250</v>
      </c>
      <c r="H19177" s="93" t="s">
        <v>8976</v>
      </c>
      <c r="I19177" s="93" t="s">
        <v>23894</v>
      </c>
      <c r="J19177" s="93" t="s">
        <v>20861</v>
      </c>
      <c r="K19177" s="93" t="s">
        <v>6758</v>
      </c>
      <c r="L19177" s="14">
        <f>AND(vyberHrace&lt;&gt;"",ISNUMBER(SEARCH(vyberHrace,$B19177)))</f>
      </c>
      <c r="M19177" s="14">
        <f>AND($I19177=MID(kododd,1,2),$J19177=MID(kododd,3,3))</f>
      </c>
    </row>
    <row r="19178">
      <c r="A19178" s="95">
        <v>49663</v>
      </c>
      <c r="B19178" s="93" t="s">
        <v>17105</v>
      </c>
      <c r="C19178" s="93" t="s">
        <v>1468</v>
      </c>
      <c r="D19178" s="95">
        <v>1144</v>
      </c>
      <c r="E19178" s="95">
        <v>1473</v>
      </c>
      <c r="F19178" s="95">
        <v>23727829</v>
      </c>
      <c r="G19178" s="95">
        <v>250</v>
      </c>
      <c r="H19178" s="93" t="s">
        <v>8976</v>
      </c>
      <c r="I19178" s="93" t="s">
        <v>23894</v>
      </c>
      <c r="J19178" s="93" t="s">
        <v>20916</v>
      </c>
      <c r="K19178" s="93" t="s">
        <v>9958</v>
      </c>
      <c r="L19178" s="14">
        <f>AND(vyberHrace&lt;&gt;"",ISNUMBER(SEARCH(vyberHrace,$B19178)))</f>
      </c>
      <c r="M19178" s="14">
        <f>AND($I19178=MID(kododd,1,2),$J19178=MID(kododd,3,3))</f>
      </c>
    </row>
    <row r="19179">
      <c r="A19179" s="95">
        <v>40873</v>
      </c>
      <c r="B19179" s="93" t="s">
        <v>14728</v>
      </c>
      <c r="C19179" s="93" t="s">
        <v>1419</v>
      </c>
      <c r="D19179" s="95">
        <v>1936</v>
      </c>
      <c r="E19179" s="95">
        <v>1943</v>
      </c>
      <c r="F19179" s="95">
        <v>398179</v>
      </c>
      <c r="G19179" s="95">
        <v>250</v>
      </c>
      <c r="H19179" s="93" t="s">
        <v>8976</v>
      </c>
      <c r="I19179" s="93" t="s">
        <v>23894</v>
      </c>
      <c r="J19179" s="93" t="s">
        <v>20884</v>
      </c>
      <c r="K19179" s="93" t="s">
        <v>399</v>
      </c>
      <c r="L19179" s="14">
        <f>AND(vyberHrace&lt;&gt;"",ISNUMBER(SEARCH(vyberHrace,$B19179)))</f>
      </c>
      <c r="M19179" s="14">
        <f>AND($I19179=MID(kododd,1,2),$J19179=MID(kododd,3,3))</f>
      </c>
    </row>
    <row r="19180">
      <c r="A19180" s="95">
        <v>44085</v>
      </c>
      <c r="B19180" s="93" t="s">
        <v>14729</v>
      </c>
      <c r="C19180" s="93" t="s">
        <v>3255</v>
      </c>
      <c r="D19180" s="95">
        <v>1728</v>
      </c>
      <c r="E19180" s="95">
        <v>1734</v>
      </c>
      <c r="F19180" s="95">
        <v>23709260</v>
      </c>
      <c r="G19180" s="95">
        <v>250</v>
      </c>
      <c r="H19180" s="93" t="s">
        <v>8976</v>
      </c>
      <c r="I19180" s="93" t="s">
        <v>23894</v>
      </c>
      <c r="J19180" s="93" t="s">
        <v>20884</v>
      </c>
      <c r="K19180" s="93" t="s">
        <v>399</v>
      </c>
      <c r="L19180" s="14">
        <f>AND(vyberHrace&lt;&gt;"",ISNUMBER(SEARCH(vyberHrace,$B19180)))</f>
      </c>
      <c r="M19180" s="14">
        <f>AND($I19180=MID(kododd,1,2),$J19180=MID(kododd,3,3))</f>
      </c>
    </row>
    <row r="19181">
      <c r="A19181" s="95">
        <v>45010</v>
      </c>
      <c r="B19181" s="93" t="s">
        <v>14730</v>
      </c>
      <c r="C19181" s="93" t="s">
        <v>1404</v>
      </c>
      <c r="D19181" s="95">
        <v>1391</v>
      </c>
      <c r="F19181" s="95">
        <v>23717475</v>
      </c>
      <c r="G19181" s="95">
        <v>250</v>
      </c>
      <c r="H19181" s="93" t="s">
        <v>8976</v>
      </c>
      <c r="I19181" s="93" t="s">
        <v>23894</v>
      </c>
      <c r="J19181" s="93" t="s">
        <v>20884</v>
      </c>
      <c r="K19181" s="93" t="s">
        <v>399</v>
      </c>
      <c r="L19181" s="14">
        <f>AND(vyberHrace&lt;&gt;"",ISNUMBER(SEARCH(vyberHrace,$B19181)))</f>
      </c>
      <c r="M19181" s="14">
        <f>AND($I19181=MID(kododd,1,2),$J19181=MID(kododd,3,3))</f>
      </c>
    </row>
    <row r="19182">
      <c r="A19182" s="95">
        <v>53881</v>
      </c>
      <c r="B19182" s="93" t="s">
        <v>1006</v>
      </c>
      <c r="C19182" s="93" t="s">
        <v>1412</v>
      </c>
      <c r="F19182" s="95">
        <v>23754095</v>
      </c>
      <c r="G19182" s="95">
        <v>250</v>
      </c>
      <c r="H19182" s="93" t="s">
        <v>8976</v>
      </c>
      <c r="I19182" s="93" t="s">
        <v>23894</v>
      </c>
      <c r="J19182" s="93" t="s">
        <v>20940</v>
      </c>
      <c r="K19182" s="93" t="s">
        <v>6882</v>
      </c>
      <c r="L19182" s="14">
        <f>AND(vyberHrace&lt;&gt;"",ISNUMBER(SEARCH(vyberHrace,$B19182)))</f>
      </c>
      <c r="M19182" s="14">
        <f>AND($I19182=MID(kododd,1,2),$J19182=MID(kododd,3,3))</f>
      </c>
    </row>
    <row r="19183">
      <c r="A19183" s="95">
        <v>53411</v>
      </c>
      <c r="B19183" s="93" t="s">
        <v>17664</v>
      </c>
      <c r="C19183" s="93" t="s">
        <v>1416</v>
      </c>
      <c r="G19183" s="95">
        <v>0</v>
      </c>
      <c r="H19183" s="93" t="s">
        <v>8976</v>
      </c>
      <c r="I19183" s="93" t="s">
        <v>23894</v>
      </c>
      <c r="J19183" s="93" t="s">
        <v>20940</v>
      </c>
      <c r="K19183" s="93" t="s">
        <v>6882</v>
      </c>
      <c r="L19183" s="14">
        <f>AND(vyberHrace&lt;&gt;"",ISNUMBER(SEARCH(vyberHrace,$B19183)))</f>
      </c>
      <c r="M19183" s="14">
        <f>AND($I19183=MID(kododd,1,2),$J19183=MID(kododd,3,3))</f>
      </c>
    </row>
    <row r="19184">
      <c r="A19184" s="95">
        <v>53505</v>
      </c>
      <c r="B19184" s="93" t="s">
        <v>17666</v>
      </c>
      <c r="C19184" s="93" t="s">
        <v>1406</v>
      </c>
      <c r="F19184" s="95">
        <v>23745258</v>
      </c>
      <c r="G19184" s="95">
        <v>0</v>
      </c>
      <c r="H19184" s="93" t="s">
        <v>8976</v>
      </c>
      <c r="I19184" s="93" t="s">
        <v>23894</v>
      </c>
      <c r="J19184" s="93" t="s">
        <v>20843</v>
      </c>
      <c r="K19184" s="93" t="s">
        <v>21372</v>
      </c>
      <c r="L19184" s="14">
        <f>AND(vyberHrace&lt;&gt;"",ISNUMBER(SEARCH(vyberHrace,$B19184)))</f>
      </c>
      <c r="M19184" s="14">
        <f>AND($I19184=MID(kododd,1,2),$J19184=MID(kododd,3,3))</f>
      </c>
    </row>
    <row r="19185">
      <c r="A19185" s="95">
        <v>3003</v>
      </c>
      <c r="B19185" s="93" t="s">
        <v>9542</v>
      </c>
      <c r="C19185" s="93" t="s">
        <v>1430</v>
      </c>
      <c r="D19185" s="95">
        <v>1919</v>
      </c>
      <c r="E19185" s="95">
        <v>1943</v>
      </c>
      <c r="F19185" s="95">
        <v>314757</v>
      </c>
      <c r="G19185" s="95">
        <v>250</v>
      </c>
      <c r="H19185" s="93" t="s">
        <v>8976</v>
      </c>
      <c r="I19185" s="93" t="s">
        <v>23894</v>
      </c>
      <c r="J19185" s="93" t="s">
        <v>20883</v>
      </c>
      <c r="K19185" s="93" t="s">
        <v>9085</v>
      </c>
      <c r="L19185" s="14">
        <f>AND(vyberHrace&lt;&gt;"",ISNUMBER(SEARCH(vyberHrace,$B19185)))</f>
      </c>
      <c r="M19185" s="14">
        <f>AND($I19185=MID(kododd,1,2),$J19185=MID(kododd,3,3))</f>
      </c>
    </row>
    <row r="19186">
      <c r="A19186" s="95">
        <v>63265</v>
      </c>
      <c r="B19186" s="93" t="s">
        <v>29480</v>
      </c>
      <c r="C19186" s="93" t="s">
        <v>1450</v>
      </c>
      <c r="G19186" s="95">
        <v>250</v>
      </c>
      <c r="H19186" s="93" t="s">
        <v>8976</v>
      </c>
      <c r="I19186" s="93" t="s">
        <v>23894</v>
      </c>
      <c r="J19186" s="93" t="s">
        <v>20940</v>
      </c>
      <c r="K19186" s="93" t="s">
        <v>6882</v>
      </c>
      <c r="L19186" s="14">
        <f>AND(vyberHrace&lt;&gt;"",ISNUMBER(SEARCH(vyberHrace,$B19186)))</f>
      </c>
      <c r="M19186" s="14">
        <f>AND($I19186=MID(kododd,1,2),$J19186=MID(kododd,3,3))</f>
      </c>
    </row>
    <row r="19187">
      <c r="A19187" s="95">
        <v>47219</v>
      </c>
      <c r="B19187" s="93" t="s">
        <v>15683</v>
      </c>
      <c r="C19187" s="93" t="s">
        <v>3255</v>
      </c>
      <c r="D19187" s="95">
        <v>1498</v>
      </c>
      <c r="E19187" s="95">
        <v>1530</v>
      </c>
      <c r="F19187" s="95">
        <v>23718021</v>
      </c>
      <c r="G19187" s="95">
        <v>250</v>
      </c>
      <c r="H19187" s="93" t="s">
        <v>8976</v>
      </c>
      <c r="I19187" s="93" t="s">
        <v>23894</v>
      </c>
      <c r="J19187" s="93" t="s">
        <v>20933</v>
      </c>
      <c r="K19187" s="93" t="s">
        <v>5585</v>
      </c>
      <c r="L19187" s="14">
        <f>AND(vyberHrace&lt;&gt;"",ISNUMBER(SEARCH(vyberHrace,$B19187)))</f>
      </c>
      <c r="M19187" s="14">
        <f>AND($I19187=MID(kododd,1,2),$J19187=MID(kododd,3,3))</f>
      </c>
    </row>
    <row r="19188">
      <c r="A19188" s="95">
        <v>10759</v>
      </c>
      <c r="B19188" s="93" t="s">
        <v>7450</v>
      </c>
      <c r="C19188" s="93" t="s">
        <v>1417</v>
      </c>
      <c r="D19188" s="95">
        <v>1517</v>
      </c>
      <c r="F19188" s="95">
        <v>375578</v>
      </c>
      <c r="G19188" s="95">
        <v>250</v>
      </c>
      <c r="H19188" s="93" t="s">
        <v>8976</v>
      </c>
      <c r="I19188" s="93" t="s">
        <v>23894</v>
      </c>
      <c r="J19188" s="93" t="s">
        <v>20933</v>
      </c>
      <c r="K19188" s="93" t="s">
        <v>5585</v>
      </c>
      <c r="L19188" s="14">
        <f>AND(vyberHrace&lt;&gt;"",ISNUMBER(SEARCH(vyberHrace,$B19188)))</f>
      </c>
      <c r="M19188" s="14">
        <f>AND($I19188=MID(kododd,1,2),$J19188=MID(kododd,3,3))</f>
      </c>
    </row>
    <row r="19189">
      <c r="A19189" s="95">
        <v>47929</v>
      </c>
      <c r="B19189" s="93" t="s">
        <v>7450</v>
      </c>
      <c r="C19189" s="93" t="s">
        <v>1416</v>
      </c>
      <c r="D19189" s="95">
        <v>1332</v>
      </c>
      <c r="E19189" s="95">
        <v>1466</v>
      </c>
      <c r="F19189" s="95">
        <v>23724099</v>
      </c>
      <c r="G19189" s="95">
        <v>250</v>
      </c>
      <c r="H19189" s="93" t="s">
        <v>8976</v>
      </c>
      <c r="I19189" s="93" t="s">
        <v>23894</v>
      </c>
      <c r="J19189" s="93" t="s">
        <v>20887</v>
      </c>
      <c r="K19189" s="93" t="s">
        <v>5067</v>
      </c>
      <c r="L19189" s="14">
        <f>AND(vyberHrace&lt;&gt;"",ISNUMBER(SEARCH(vyberHrace,$B19189)))</f>
      </c>
      <c r="M19189" s="14">
        <f>AND($I19189=MID(kododd,1,2),$J19189=MID(kododd,3,3))</f>
      </c>
    </row>
    <row r="19190">
      <c r="A19190" s="95">
        <v>51459</v>
      </c>
      <c r="B19190" s="93" t="s">
        <v>3897</v>
      </c>
      <c r="C19190" s="93" t="s">
        <v>1422</v>
      </c>
      <c r="D19190" s="95">
        <v>1244</v>
      </c>
      <c r="E19190" s="95">
        <v>1481</v>
      </c>
      <c r="F19190" s="95">
        <v>23739657</v>
      </c>
      <c r="G19190" s="95">
        <v>250</v>
      </c>
      <c r="H19190" s="93" t="s">
        <v>8976</v>
      </c>
      <c r="I19190" s="93" t="s">
        <v>23894</v>
      </c>
      <c r="J19190" s="93" t="s">
        <v>20940</v>
      </c>
      <c r="K19190" s="93" t="s">
        <v>6882</v>
      </c>
      <c r="L19190" s="14">
        <f>AND(vyberHrace&lt;&gt;"",ISNUMBER(SEARCH(vyberHrace,$B19190)))</f>
      </c>
      <c r="M19190" s="14">
        <f>AND($I19190=MID(kododd,1,2),$J19190=MID(kododd,3,3))</f>
      </c>
    </row>
    <row r="19191">
      <c r="A19191" s="95">
        <v>13613</v>
      </c>
      <c r="B19191" s="93" t="s">
        <v>7455</v>
      </c>
      <c r="C19191" s="93" t="s">
        <v>1462</v>
      </c>
      <c r="D19191" s="95">
        <v>1945</v>
      </c>
      <c r="E19191" s="95">
        <v>1953</v>
      </c>
      <c r="F19191" s="95">
        <v>315141</v>
      </c>
      <c r="G19191" s="95">
        <v>250</v>
      </c>
      <c r="H19191" s="93" t="s">
        <v>8976</v>
      </c>
      <c r="I19191" s="93" t="s">
        <v>23894</v>
      </c>
      <c r="J19191" s="93" t="s">
        <v>20998</v>
      </c>
      <c r="K19191" s="93" t="s">
        <v>3359</v>
      </c>
      <c r="L19191" s="14">
        <f>AND(vyberHrace&lt;&gt;"",ISNUMBER(SEARCH(vyberHrace,$B19191)))</f>
      </c>
      <c r="M19191" s="14">
        <f>AND($I19191=MID(kododd,1,2),$J19191=MID(kododd,3,3))</f>
      </c>
    </row>
    <row r="19192">
      <c r="A19192" s="95">
        <v>56052</v>
      </c>
      <c r="B19192" s="93" t="s">
        <v>23003</v>
      </c>
      <c r="C19192" s="93" t="s">
        <v>1424</v>
      </c>
      <c r="F19192" s="95">
        <v>23782358</v>
      </c>
      <c r="G19192" s="95">
        <v>250</v>
      </c>
      <c r="H19192" s="93" t="s">
        <v>8976</v>
      </c>
      <c r="I19192" s="93" t="s">
        <v>23894</v>
      </c>
      <c r="J19192" s="93" t="s">
        <v>20861</v>
      </c>
      <c r="K19192" s="93" t="s">
        <v>6758</v>
      </c>
      <c r="L19192" s="14">
        <f>AND(vyberHrace&lt;&gt;"",ISNUMBER(SEARCH(vyberHrace,$B19192)))</f>
      </c>
      <c r="M19192" s="14">
        <f>AND($I19192=MID(kododd,1,2),$J19192=MID(kododd,3,3))</f>
      </c>
    </row>
    <row r="19193">
      <c r="A19193" s="95">
        <v>61576</v>
      </c>
      <c r="B19193" s="93" t="s">
        <v>27746</v>
      </c>
      <c r="C19193" s="93" t="s">
        <v>1450</v>
      </c>
      <c r="G19193" s="95">
        <v>250</v>
      </c>
      <c r="H19193" s="93" t="s">
        <v>8976</v>
      </c>
      <c r="I19193" s="93" t="s">
        <v>23894</v>
      </c>
      <c r="J19193" s="93" t="s">
        <v>20885</v>
      </c>
      <c r="K19193" s="93" t="s">
        <v>6879</v>
      </c>
      <c r="L19193" s="14">
        <f>AND(vyberHrace&lt;&gt;"",ISNUMBER(SEARCH(vyberHrace,$B19193)))</f>
      </c>
      <c r="M19193" s="14">
        <f>AND($I19193=MID(kododd,1,2),$J19193=MID(kododd,3,3))</f>
      </c>
    </row>
    <row r="19194">
      <c r="A19194" s="95">
        <v>49054</v>
      </c>
      <c r="B19194" s="93" t="s">
        <v>9732</v>
      </c>
      <c r="C19194" s="93" t="s">
        <v>1416</v>
      </c>
      <c r="D19194" s="95">
        <v>1260</v>
      </c>
      <c r="F19194" s="95">
        <v>23731478</v>
      </c>
      <c r="G19194" s="95">
        <v>250</v>
      </c>
      <c r="H19194" s="93" t="s">
        <v>8976</v>
      </c>
      <c r="I19194" s="93" t="s">
        <v>23894</v>
      </c>
      <c r="J19194" s="93" t="s">
        <v>20941</v>
      </c>
      <c r="K19194" s="93" t="s">
        <v>9073</v>
      </c>
      <c r="L19194" s="14">
        <f>AND(vyberHrace&lt;&gt;"",ISNUMBER(SEARCH(vyberHrace,$B19194)))</f>
      </c>
      <c r="M19194" s="14">
        <f>AND($I19194=MID(kododd,1,2),$J19194=MID(kododd,3,3))</f>
      </c>
    </row>
    <row r="19195">
      <c r="A19195" s="95">
        <v>10079</v>
      </c>
      <c r="B19195" s="93" t="s">
        <v>7506</v>
      </c>
      <c r="C19195" s="93" t="s">
        <v>1413</v>
      </c>
      <c r="D19195" s="95">
        <v>1457</v>
      </c>
      <c r="G19195" s="95">
        <v>250</v>
      </c>
      <c r="H19195" s="93" t="s">
        <v>8976</v>
      </c>
      <c r="I19195" s="93" t="s">
        <v>23894</v>
      </c>
      <c r="J19195" s="93" t="s">
        <v>20866</v>
      </c>
      <c r="K19195" s="93" t="s">
        <v>6041</v>
      </c>
      <c r="L19195" s="14">
        <f>AND(vyberHrace&lt;&gt;"",ISNUMBER(SEARCH(vyberHrace,$B19195)))</f>
      </c>
      <c r="M19195" s="14">
        <f>AND($I19195=MID(kododd,1,2),$J19195=MID(kododd,3,3))</f>
      </c>
    </row>
    <row r="19196">
      <c r="A19196" s="95">
        <v>47767</v>
      </c>
      <c r="B19196" s="93" t="s">
        <v>17174</v>
      </c>
      <c r="C19196" s="93" t="s">
        <v>1416</v>
      </c>
      <c r="D19196" s="95">
        <v>1307</v>
      </c>
      <c r="F19196" s="95">
        <v>23727306</v>
      </c>
      <c r="G19196" s="95">
        <v>250</v>
      </c>
      <c r="H19196" s="93" t="s">
        <v>8976</v>
      </c>
      <c r="I19196" s="93" t="s">
        <v>23894</v>
      </c>
      <c r="J19196" s="93" t="s">
        <v>20861</v>
      </c>
      <c r="K19196" s="93" t="s">
        <v>6758</v>
      </c>
      <c r="L19196" s="14">
        <f>AND(vyberHrace&lt;&gt;"",ISNUMBER(SEARCH(vyberHrace,$B19196)))</f>
      </c>
      <c r="M19196" s="14">
        <f>AND($I19196=MID(kododd,1,2),$J19196=MID(kododd,3,3))</f>
      </c>
    </row>
    <row r="19197">
      <c r="A19197" s="95">
        <v>22526</v>
      </c>
      <c r="B19197" s="93" t="s">
        <v>17175</v>
      </c>
      <c r="C19197" s="93" t="s">
        <v>1417</v>
      </c>
      <c r="D19197" s="95">
        <v>1758</v>
      </c>
      <c r="E19197" s="95">
        <v>1822</v>
      </c>
      <c r="F19197" s="95">
        <v>359122</v>
      </c>
      <c r="G19197" s="95">
        <v>250</v>
      </c>
      <c r="H19197" s="93" t="s">
        <v>8976</v>
      </c>
      <c r="I19197" s="93" t="s">
        <v>23894</v>
      </c>
      <c r="J19197" s="93" t="s">
        <v>20866</v>
      </c>
      <c r="K19197" s="93" t="s">
        <v>6041</v>
      </c>
      <c r="L19197" s="14">
        <f>AND(vyberHrace&lt;&gt;"",ISNUMBER(SEARCH(vyberHrace,$B19197)))</f>
      </c>
      <c r="M19197" s="14">
        <f>AND($I19197=MID(kododd,1,2),$J19197=MID(kododd,3,3))</f>
      </c>
    </row>
    <row r="19198">
      <c r="A19198" s="95">
        <v>9857</v>
      </c>
      <c r="B19198" s="93" t="s">
        <v>17191</v>
      </c>
      <c r="C19198" s="93" t="s">
        <v>1460</v>
      </c>
      <c r="D19198" s="95">
        <v>1452</v>
      </c>
      <c r="G19198" s="95">
        <v>0</v>
      </c>
      <c r="H19198" s="93" t="s">
        <v>8976</v>
      </c>
      <c r="I19198" s="93" t="s">
        <v>23894</v>
      </c>
      <c r="J19198" s="93" t="s">
        <v>20904</v>
      </c>
      <c r="K19198" s="93" t="s">
        <v>11261</v>
      </c>
      <c r="L19198" s="14">
        <f>AND(vyberHrace&lt;&gt;"",ISNUMBER(SEARCH(vyberHrace,$B19198)))</f>
      </c>
      <c r="M19198" s="14">
        <f>AND($I19198=MID(kododd,1,2),$J19198=MID(kododd,3,3))</f>
      </c>
    </row>
    <row r="19199">
      <c r="A19199" s="95">
        <v>57072</v>
      </c>
      <c r="B19199" s="93" t="s">
        <v>22995</v>
      </c>
      <c r="C19199" s="93" t="s">
        <v>1416</v>
      </c>
      <c r="D19199" s="95">
        <v>1369</v>
      </c>
      <c r="F19199" s="95">
        <v>23767642</v>
      </c>
      <c r="G19199" s="95">
        <v>250</v>
      </c>
      <c r="H19199" s="93" t="s">
        <v>8976</v>
      </c>
      <c r="I19199" s="93" t="s">
        <v>23894</v>
      </c>
      <c r="J19199" s="93" t="s">
        <v>20909</v>
      </c>
      <c r="K19199" s="93" t="s">
        <v>6757</v>
      </c>
      <c r="L19199" s="14">
        <f>AND(vyberHrace&lt;&gt;"",ISNUMBER(SEARCH(vyberHrace,$B19199)))</f>
      </c>
      <c r="M19199" s="14">
        <f>AND($I19199=MID(kododd,1,2),$J19199=MID(kododd,3,3))</f>
      </c>
    </row>
    <row r="19200">
      <c r="A19200" s="95">
        <v>51514</v>
      </c>
      <c r="B19200" s="93" t="s">
        <v>3947</v>
      </c>
      <c r="C19200" s="93" t="s">
        <v>1457</v>
      </c>
      <c r="D19200" s="95">
        <v>1382</v>
      </c>
      <c r="G19200" s="95">
        <v>250</v>
      </c>
      <c r="H19200" s="93" t="s">
        <v>8976</v>
      </c>
      <c r="I19200" s="93" t="s">
        <v>23894</v>
      </c>
      <c r="J19200" s="93" t="s">
        <v>20877</v>
      </c>
      <c r="K19200" s="93" t="s">
        <v>7846</v>
      </c>
      <c r="L19200" s="14">
        <f>AND(vyberHrace&lt;&gt;"",ISNUMBER(SEARCH(vyberHrace,$B19200)))</f>
      </c>
      <c r="M19200" s="14">
        <f>AND($I19200=MID(kododd,1,2),$J19200=MID(kododd,3,3))</f>
      </c>
    </row>
    <row r="19201">
      <c r="A19201" s="95">
        <v>54461</v>
      </c>
      <c r="B19201" s="93" t="s">
        <v>1045</v>
      </c>
      <c r="C19201" s="93" t="s">
        <v>1420</v>
      </c>
      <c r="F19201" s="95">
        <v>23756012</v>
      </c>
      <c r="G19201" s="95">
        <v>250</v>
      </c>
      <c r="H19201" s="93" t="s">
        <v>8976</v>
      </c>
      <c r="I19201" s="93" t="s">
        <v>23894</v>
      </c>
      <c r="J19201" s="93" t="s">
        <v>20909</v>
      </c>
      <c r="K19201" s="93" t="s">
        <v>6757</v>
      </c>
      <c r="L19201" s="14">
        <f>AND(vyberHrace&lt;&gt;"",ISNUMBER(SEARCH(vyberHrace,$B19201)))</f>
      </c>
      <c r="M19201" s="14">
        <f>AND($I19201=MID(kododd,1,2),$J19201=MID(kododd,3,3))</f>
      </c>
    </row>
    <row r="19202">
      <c r="A19202" s="95">
        <v>63859</v>
      </c>
      <c r="B19202" s="93" t="s">
        <v>30025</v>
      </c>
      <c r="C19202" s="93" t="s">
        <v>1450</v>
      </c>
      <c r="G19202" s="95">
        <v>250</v>
      </c>
      <c r="H19202" s="93" t="s">
        <v>8976</v>
      </c>
      <c r="I19202" s="93" t="s">
        <v>23894</v>
      </c>
      <c r="J19202" s="93" t="s">
        <v>20885</v>
      </c>
      <c r="K19202" s="93" t="s">
        <v>6879</v>
      </c>
      <c r="L19202" s="14">
        <f>AND(vyberHrace&lt;&gt;"",ISNUMBER(SEARCH(vyberHrace,$B19202)))</f>
      </c>
      <c r="M19202" s="14">
        <f>AND($I19202=MID(kododd,1,2),$J19202=MID(kododd,3,3))</f>
      </c>
    </row>
    <row r="19203">
      <c r="A19203" s="95">
        <v>57489</v>
      </c>
      <c r="B19203" s="93" t="s">
        <v>22951</v>
      </c>
      <c r="C19203" s="93" t="s">
        <v>1436</v>
      </c>
      <c r="D19203" s="95">
        <v>1481</v>
      </c>
      <c r="F19203" s="95">
        <v>23776692</v>
      </c>
      <c r="G19203" s="95">
        <v>250</v>
      </c>
      <c r="H19203" s="93" t="s">
        <v>8976</v>
      </c>
      <c r="I19203" s="93" t="s">
        <v>23894</v>
      </c>
      <c r="J19203" s="93" t="s">
        <v>20982</v>
      </c>
      <c r="K19203" s="93" t="s">
        <v>4921</v>
      </c>
      <c r="L19203" s="14">
        <f>AND(vyberHrace&lt;&gt;"",ISNUMBER(SEARCH(vyberHrace,$B19203)))</f>
      </c>
      <c r="M19203" s="14">
        <f>AND($I19203=MID(kododd,1,2),$J19203=MID(kododd,3,3))</f>
      </c>
    </row>
    <row r="19204">
      <c r="A19204" s="95">
        <v>63468</v>
      </c>
      <c r="B19204" s="93" t="s">
        <v>29481</v>
      </c>
      <c r="C19204" s="93" t="s">
        <v>1450</v>
      </c>
      <c r="G19204" s="95">
        <v>250</v>
      </c>
      <c r="H19204" s="93" t="s">
        <v>8976</v>
      </c>
      <c r="I19204" s="93" t="s">
        <v>23894</v>
      </c>
      <c r="J19204" s="93" t="s">
        <v>20872</v>
      </c>
      <c r="K19204" s="93" t="s">
        <v>29454</v>
      </c>
      <c r="L19204" s="14">
        <f>AND(vyberHrace&lt;&gt;"",ISNUMBER(SEARCH(vyberHrace,$B19204)))</f>
      </c>
      <c r="M19204" s="14">
        <f>AND($I19204=MID(kododd,1,2),$J19204=MID(kododd,3,3))</f>
      </c>
    </row>
    <row r="19205">
      <c r="A19205" s="95">
        <v>46586</v>
      </c>
      <c r="B19205" s="93" t="s">
        <v>8488</v>
      </c>
      <c r="C19205" s="93" t="s">
        <v>1410</v>
      </c>
      <c r="F19205" s="95">
        <v>23739592</v>
      </c>
      <c r="G19205" s="95">
        <v>0</v>
      </c>
      <c r="H19205" s="93" t="s">
        <v>8976</v>
      </c>
      <c r="I19205" s="93" t="s">
        <v>23894</v>
      </c>
      <c r="J19205" s="93" t="s">
        <v>20885</v>
      </c>
      <c r="K19205" s="93" t="s">
        <v>6879</v>
      </c>
      <c r="L19205" s="14">
        <f>AND(vyberHrace&lt;&gt;"",ISNUMBER(SEARCH(vyberHrace,$B19205)))</f>
      </c>
      <c r="M19205" s="14">
        <f>AND($I19205=MID(kododd,1,2),$J19205=MID(kododd,3,3))</f>
      </c>
    </row>
    <row r="19206">
      <c r="A19206" s="95">
        <v>53414</v>
      </c>
      <c r="B19206" s="93" t="s">
        <v>17679</v>
      </c>
      <c r="C19206" s="93" t="s">
        <v>1411</v>
      </c>
      <c r="G19206" s="95">
        <v>0</v>
      </c>
      <c r="H19206" s="93" t="s">
        <v>8976</v>
      </c>
      <c r="I19206" s="93" t="s">
        <v>23894</v>
      </c>
      <c r="J19206" s="93" t="s">
        <v>20940</v>
      </c>
      <c r="K19206" s="93" t="s">
        <v>6882</v>
      </c>
      <c r="L19206" s="14">
        <f>AND(vyberHrace&lt;&gt;"",ISNUMBER(SEARCH(vyberHrace,$B19206)))</f>
      </c>
      <c r="M19206" s="14">
        <f>AND($I19206=MID(kododd,1,2),$J19206=MID(kododd,3,3))</f>
      </c>
    </row>
    <row r="19207">
      <c r="A19207" s="95">
        <v>46588</v>
      </c>
      <c r="B19207" s="93" t="s">
        <v>6256</v>
      </c>
      <c r="C19207" s="93" t="s">
        <v>1406</v>
      </c>
      <c r="F19207" s="95">
        <v>23739665</v>
      </c>
      <c r="G19207" s="95">
        <v>250</v>
      </c>
      <c r="H19207" s="93" t="s">
        <v>8976</v>
      </c>
      <c r="I19207" s="93" t="s">
        <v>23894</v>
      </c>
      <c r="J19207" s="93" t="s">
        <v>20885</v>
      </c>
      <c r="K19207" s="93" t="s">
        <v>6879</v>
      </c>
      <c r="L19207" s="14">
        <f>AND(vyberHrace&lt;&gt;"",ISNUMBER(SEARCH(vyberHrace,$B19207)))</f>
      </c>
      <c r="M19207" s="14">
        <f>AND($I19207=MID(kododd,1,2),$J19207=MID(kododd,3,3))</f>
      </c>
    </row>
    <row r="19208">
      <c r="A19208" s="95">
        <v>46564</v>
      </c>
      <c r="B19208" s="93" t="s">
        <v>8495</v>
      </c>
      <c r="C19208" s="93" t="s">
        <v>1446</v>
      </c>
      <c r="D19208" s="95">
        <v>1293</v>
      </c>
      <c r="G19208" s="95">
        <v>0</v>
      </c>
      <c r="H19208" s="93" t="s">
        <v>8976</v>
      </c>
      <c r="I19208" s="93" t="s">
        <v>23894</v>
      </c>
      <c r="J19208" s="93" t="s">
        <v>20885</v>
      </c>
      <c r="K19208" s="93" t="s">
        <v>6879</v>
      </c>
      <c r="L19208" s="14">
        <f>AND(vyberHrace&lt;&gt;"",ISNUMBER(SEARCH(vyberHrace,$B19208)))</f>
      </c>
      <c r="M19208" s="14">
        <f>AND($I19208=MID(kododd,1,2),$J19208=MID(kododd,3,3))</f>
      </c>
    </row>
    <row r="19209">
      <c r="A19209" s="95">
        <v>5644</v>
      </c>
      <c r="B19209" s="93" t="s">
        <v>8499</v>
      </c>
      <c r="C19209" s="93" t="s">
        <v>1432</v>
      </c>
      <c r="D19209" s="95">
        <v>1511</v>
      </c>
      <c r="F19209" s="95">
        <v>303771</v>
      </c>
      <c r="G19209" s="95">
        <v>250</v>
      </c>
      <c r="H19209" s="93" t="s">
        <v>8976</v>
      </c>
      <c r="I19209" s="93" t="s">
        <v>23894</v>
      </c>
      <c r="J19209" s="93" t="s">
        <v>20940</v>
      </c>
      <c r="K19209" s="93" t="s">
        <v>6882</v>
      </c>
      <c r="L19209" s="14">
        <f>AND(vyberHrace&lt;&gt;"",ISNUMBER(SEARCH(vyberHrace,$B19209)))</f>
      </c>
      <c r="M19209" s="14">
        <f>AND($I19209=MID(kododd,1,2),$J19209=MID(kododd,3,3))</f>
      </c>
    </row>
    <row r="19210">
      <c r="A19210" s="95">
        <v>30119</v>
      </c>
      <c r="B19210" s="93" t="s">
        <v>8500</v>
      </c>
      <c r="C19210" s="93" t="s">
        <v>1429</v>
      </c>
      <c r="D19210" s="95">
        <v>1600</v>
      </c>
      <c r="G19210" s="95">
        <v>0</v>
      </c>
      <c r="H19210" s="93" t="s">
        <v>8976</v>
      </c>
      <c r="I19210" s="93" t="s">
        <v>23894</v>
      </c>
      <c r="J19210" s="93" t="s">
        <v>3580</v>
      </c>
      <c r="K19210" s="93" t="s">
        <v>5092</v>
      </c>
      <c r="L19210" s="14">
        <f>AND(vyberHrace&lt;&gt;"",ISNUMBER(SEARCH(vyberHrace,$B19210)))</f>
      </c>
      <c r="M19210" s="14">
        <f>AND($I19210=MID(kododd,1,2),$J19210=MID(kododd,3,3))</f>
      </c>
    </row>
    <row r="19211">
      <c r="A19211" s="95">
        <v>135</v>
      </c>
      <c r="B19211" s="93" t="s">
        <v>8502</v>
      </c>
      <c r="C19211" s="93" t="s">
        <v>1447</v>
      </c>
      <c r="D19211" s="95">
        <v>2041</v>
      </c>
      <c r="E19211" s="95">
        <v>2224</v>
      </c>
      <c r="F19211" s="95">
        <v>301353</v>
      </c>
      <c r="G19211" s="95">
        <v>250</v>
      </c>
      <c r="H19211" s="93" t="s">
        <v>8976</v>
      </c>
      <c r="I19211" s="93" t="s">
        <v>23894</v>
      </c>
      <c r="J19211" s="93" t="s">
        <v>20877</v>
      </c>
      <c r="K19211" s="93" t="s">
        <v>7846</v>
      </c>
      <c r="L19211" s="14">
        <f>AND(vyberHrace&lt;&gt;"",ISNUMBER(SEARCH(vyberHrace,$B19211)))</f>
      </c>
      <c r="M19211" s="14">
        <f>AND($I19211=MID(kododd,1,2),$J19211=MID(kododd,3,3))</f>
      </c>
    </row>
    <row r="19212">
      <c r="A19212" s="95">
        <v>11366</v>
      </c>
      <c r="B19212" s="93" t="s">
        <v>16715</v>
      </c>
      <c r="C19212" s="93" t="s">
        <v>1479</v>
      </c>
      <c r="D19212" s="95">
        <v>1377</v>
      </c>
      <c r="G19212" s="95">
        <v>0</v>
      </c>
      <c r="H19212" s="93" t="s">
        <v>8976</v>
      </c>
      <c r="I19212" s="93" t="s">
        <v>23894</v>
      </c>
      <c r="J19212" s="93" t="s">
        <v>20871</v>
      </c>
      <c r="K19212" s="93" t="s">
        <v>6773</v>
      </c>
      <c r="L19212" s="14">
        <f>AND(vyberHrace&lt;&gt;"",ISNUMBER(SEARCH(vyberHrace,$B19212)))</f>
      </c>
      <c r="M19212" s="14">
        <f>AND($I19212=MID(kododd,1,2),$J19212=MID(kododd,3,3))</f>
      </c>
    </row>
    <row r="19213">
      <c r="A19213" s="95">
        <v>50324</v>
      </c>
      <c r="B19213" s="93" t="s">
        <v>3432</v>
      </c>
      <c r="C19213" s="93" t="s">
        <v>1406</v>
      </c>
      <c r="F19213" s="95">
        <v>23756020</v>
      </c>
      <c r="G19213" s="95">
        <v>250</v>
      </c>
      <c r="H19213" s="93" t="s">
        <v>8976</v>
      </c>
      <c r="I19213" s="93" t="s">
        <v>23894</v>
      </c>
      <c r="J19213" s="93" t="s">
        <v>20940</v>
      </c>
      <c r="K19213" s="93" t="s">
        <v>6882</v>
      </c>
      <c r="L19213" s="14">
        <f>AND(vyberHrace&lt;&gt;"",ISNUMBER(SEARCH(vyberHrace,$B19213)))</f>
      </c>
      <c r="M19213" s="14">
        <f>AND($I19213=MID(kododd,1,2),$J19213=MID(kododd,3,3))</f>
      </c>
    </row>
    <row r="19214">
      <c r="A19214" s="95">
        <v>50587</v>
      </c>
      <c r="B19214" s="93" t="s">
        <v>3522</v>
      </c>
      <c r="C19214" s="93" t="s">
        <v>1422</v>
      </c>
      <c r="G19214" s="95">
        <v>0</v>
      </c>
      <c r="H19214" s="93" t="s">
        <v>8976</v>
      </c>
      <c r="I19214" s="93" t="s">
        <v>23894</v>
      </c>
      <c r="J19214" s="93" t="s">
        <v>20883</v>
      </c>
      <c r="K19214" s="93" t="s">
        <v>9085</v>
      </c>
      <c r="L19214" s="14">
        <f>AND(vyberHrace&lt;&gt;"",ISNUMBER(SEARCH(vyberHrace,$B19214)))</f>
      </c>
      <c r="M19214" s="14">
        <f>AND($I19214=MID(kododd,1,2),$J19214=MID(kododd,3,3))</f>
      </c>
    </row>
    <row r="19215">
      <c r="A19215" s="95">
        <v>46587</v>
      </c>
      <c r="B19215" s="93" t="s">
        <v>16723</v>
      </c>
      <c r="C19215" s="93" t="s">
        <v>1402</v>
      </c>
      <c r="F19215" s="95">
        <v>23739240</v>
      </c>
      <c r="G19215" s="95">
        <v>0</v>
      </c>
      <c r="H19215" s="93" t="s">
        <v>8976</v>
      </c>
      <c r="I19215" s="93" t="s">
        <v>23894</v>
      </c>
      <c r="J19215" s="93" t="s">
        <v>20885</v>
      </c>
      <c r="K19215" s="93" t="s">
        <v>6879</v>
      </c>
      <c r="L19215" s="14">
        <f>AND(vyberHrace&lt;&gt;"",ISNUMBER(SEARCH(vyberHrace,$B19215)))</f>
      </c>
      <c r="M19215" s="14">
        <f>AND($I19215=MID(kododd,1,2),$J19215=MID(kododd,3,3))</f>
      </c>
    </row>
    <row r="19216">
      <c r="A19216" s="95">
        <v>63344</v>
      </c>
      <c r="B19216" s="93" t="s">
        <v>29482</v>
      </c>
      <c r="C19216" s="93" t="s">
        <v>1411</v>
      </c>
      <c r="G19216" s="95">
        <v>250</v>
      </c>
      <c r="H19216" s="93" t="s">
        <v>8976</v>
      </c>
      <c r="I19216" s="93" t="s">
        <v>23894</v>
      </c>
      <c r="J19216" s="93" t="s">
        <v>20871</v>
      </c>
      <c r="K19216" s="93" t="s">
        <v>6773</v>
      </c>
      <c r="L19216" s="14">
        <f>AND(vyberHrace&lt;&gt;"",ISNUMBER(SEARCH(vyberHrace,$B19216)))</f>
      </c>
      <c r="M19216" s="14">
        <f>AND($I19216=MID(kododd,1,2),$J19216=MID(kododd,3,3))</f>
      </c>
    </row>
    <row r="19217">
      <c r="A19217" s="95">
        <v>59650</v>
      </c>
      <c r="B19217" s="93" t="s">
        <v>26035</v>
      </c>
      <c r="C19217" s="93" t="s">
        <v>1411</v>
      </c>
      <c r="G19217" s="95">
        <v>250</v>
      </c>
      <c r="H19217" s="93" t="s">
        <v>8976</v>
      </c>
      <c r="I19217" s="93" t="s">
        <v>23894</v>
      </c>
      <c r="J19217" s="93" t="s">
        <v>20941</v>
      </c>
      <c r="K19217" s="93" t="s">
        <v>9073</v>
      </c>
      <c r="L19217" s="14">
        <f>AND(vyberHrace&lt;&gt;"",ISNUMBER(SEARCH(vyberHrace,$B19217)))</f>
      </c>
      <c r="M19217" s="14">
        <f>AND($I19217=MID(kododd,1,2),$J19217=MID(kododd,3,3))</f>
      </c>
    </row>
    <row r="19218">
      <c r="A19218" s="95">
        <v>47284</v>
      </c>
      <c r="B19218" s="93" t="s">
        <v>16758</v>
      </c>
      <c r="C19218" s="93" t="s">
        <v>1410</v>
      </c>
      <c r="F19218" s="95">
        <v>23756039</v>
      </c>
      <c r="G19218" s="95">
        <v>0</v>
      </c>
      <c r="H19218" s="93" t="s">
        <v>8976</v>
      </c>
      <c r="I19218" s="93" t="s">
        <v>23894</v>
      </c>
      <c r="J19218" s="93" t="s">
        <v>20941</v>
      </c>
      <c r="K19218" s="93" t="s">
        <v>9073</v>
      </c>
      <c r="L19218" s="14">
        <f>AND(vyberHrace&lt;&gt;"",ISNUMBER(SEARCH(vyberHrace,$B19218)))</f>
      </c>
      <c r="M19218" s="14">
        <f>AND($I19218=MID(kododd,1,2),$J19218=MID(kododd,3,3))</f>
      </c>
    </row>
    <row r="19219">
      <c r="A19219" s="95">
        <v>2825</v>
      </c>
      <c r="B19219" s="93" t="s">
        <v>16770</v>
      </c>
      <c r="C19219" s="93" t="s">
        <v>1456</v>
      </c>
      <c r="D19219" s="95">
        <v>1842</v>
      </c>
      <c r="E19219" s="95">
        <v>1986</v>
      </c>
      <c r="F19219" s="95">
        <v>347507</v>
      </c>
      <c r="G19219" s="95">
        <v>250</v>
      </c>
      <c r="H19219" s="93" t="s">
        <v>8976</v>
      </c>
      <c r="I19219" s="93" t="s">
        <v>23894</v>
      </c>
      <c r="J19219" s="93" t="s">
        <v>21004</v>
      </c>
      <c r="K19219" s="93" t="s">
        <v>396</v>
      </c>
      <c r="L19219" s="14">
        <f>AND(vyberHrace&lt;&gt;"",ISNUMBER(SEARCH(vyberHrace,$B19219)))</f>
      </c>
      <c r="M19219" s="14">
        <f>AND($I19219=MID(kododd,1,2),$J19219=MID(kododd,3,3))</f>
      </c>
    </row>
    <row r="19220">
      <c r="A19220" s="95">
        <v>57665</v>
      </c>
      <c r="B19220" s="93" t="s">
        <v>24236</v>
      </c>
      <c r="C19220" s="93" t="s">
        <v>1416</v>
      </c>
      <c r="G19220" s="95">
        <v>250</v>
      </c>
      <c r="H19220" s="93" t="s">
        <v>8976</v>
      </c>
      <c r="I19220" s="93" t="s">
        <v>23894</v>
      </c>
      <c r="J19220" s="93" t="s">
        <v>21034</v>
      </c>
      <c r="K19220" s="93" t="s">
        <v>12277</v>
      </c>
      <c r="L19220" s="14">
        <f>AND(vyberHrace&lt;&gt;"",ISNUMBER(SEARCH(vyberHrace,$B19220)))</f>
      </c>
      <c r="M19220" s="14">
        <f>AND($I19220=MID(kododd,1,2),$J19220=MID(kododd,3,3))</f>
      </c>
    </row>
    <row r="19221">
      <c r="A19221" s="95">
        <v>63245</v>
      </c>
      <c r="B19221" s="93" t="s">
        <v>29483</v>
      </c>
      <c r="C19221" s="93" t="s">
        <v>1411</v>
      </c>
      <c r="G19221" s="95">
        <v>250</v>
      </c>
      <c r="H19221" s="93" t="s">
        <v>8976</v>
      </c>
      <c r="I19221" s="93" t="s">
        <v>23894</v>
      </c>
      <c r="J19221" s="93" t="s">
        <v>21016</v>
      </c>
      <c r="K19221" s="93" t="s">
        <v>10066</v>
      </c>
      <c r="L19221" s="14">
        <f>AND(vyberHrace&lt;&gt;"",ISNUMBER(SEARCH(vyberHrace,$B19221)))</f>
      </c>
      <c r="M19221" s="14">
        <f>AND($I19221=MID(kododd,1,2),$J19221=MID(kododd,3,3))</f>
      </c>
    </row>
    <row r="19222">
      <c r="A19222" s="95">
        <v>63240</v>
      </c>
      <c r="B19222" s="93" t="s">
        <v>29484</v>
      </c>
      <c r="C19222" s="93" t="s">
        <v>1418</v>
      </c>
      <c r="G19222" s="95">
        <v>250</v>
      </c>
      <c r="H19222" s="93" t="s">
        <v>8976</v>
      </c>
      <c r="I19222" s="93" t="s">
        <v>23894</v>
      </c>
      <c r="J19222" s="93" t="s">
        <v>21016</v>
      </c>
      <c r="K19222" s="93" t="s">
        <v>10066</v>
      </c>
      <c r="L19222" s="14">
        <f>AND(vyberHrace&lt;&gt;"",ISNUMBER(SEARCH(vyberHrace,$B19222)))</f>
      </c>
      <c r="M19222" s="14">
        <f>AND($I19222=MID(kododd,1,2),$J19222=MID(kododd,3,3))</f>
      </c>
    </row>
    <row r="19223">
      <c r="A19223" s="95">
        <v>53882</v>
      </c>
      <c r="B19223" s="93" t="s">
        <v>1007</v>
      </c>
      <c r="C19223" s="93" t="s">
        <v>3255</v>
      </c>
      <c r="D19223" s="95">
        <v>1753</v>
      </c>
      <c r="E19223" s="95">
        <v>1796</v>
      </c>
      <c r="F19223" s="95">
        <v>23754346</v>
      </c>
      <c r="G19223" s="95">
        <v>250</v>
      </c>
      <c r="H19223" s="93" t="s">
        <v>8976</v>
      </c>
      <c r="I19223" s="93" t="s">
        <v>23894</v>
      </c>
      <c r="J19223" s="93" t="s">
        <v>20940</v>
      </c>
      <c r="K19223" s="93" t="s">
        <v>6882</v>
      </c>
      <c r="L19223" s="14">
        <f>AND(vyberHrace&lt;&gt;"",ISNUMBER(SEARCH(vyberHrace,$B19223)))</f>
      </c>
      <c r="M19223" s="14">
        <f>AND($I19223=MID(kododd,1,2),$J19223=MID(kododd,3,3))</f>
      </c>
    </row>
    <row r="19224">
      <c r="A19224" s="95">
        <v>61643</v>
      </c>
      <c r="B19224" s="93" t="s">
        <v>27805</v>
      </c>
      <c r="C19224" s="93" t="s">
        <v>1456</v>
      </c>
      <c r="G19224" s="95">
        <v>0</v>
      </c>
      <c r="H19224" s="93" t="s">
        <v>8976</v>
      </c>
      <c r="I19224" s="93" t="s">
        <v>23894</v>
      </c>
      <c r="J19224" s="93" t="s">
        <v>23412</v>
      </c>
      <c r="K19224" s="93" t="s">
        <v>21368</v>
      </c>
      <c r="L19224" s="14">
        <f>AND(vyberHrace&lt;&gt;"",ISNUMBER(SEARCH(vyberHrace,$B19224)))</f>
      </c>
      <c r="M19224" s="14">
        <f>AND($I19224=MID(kododd,1,2),$J19224=MID(kododd,3,3))</f>
      </c>
    </row>
    <row r="19225">
      <c r="A19225" s="95">
        <v>39798</v>
      </c>
      <c r="B19225" s="93" t="s">
        <v>16781</v>
      </c>
      <c r="C19225" s="93" t="s">
        <v>1464</v>
      </c>
      <c r="G19225" s="95">
        <v>250</v>
      </c>
      <c r="H19225" s="93" t="s">
        <v>8976</v>
      </c>
      <c r="I19225" s="93" t="s">
        <v>23894</v>
      </c>
      <c r="J19225" s="93" t="s">
        <v>20989</v>
      </c>
      <c r="K19225" s="93" t="s">
        <v>11228</v>
      </c>
      <c r="L19225" s="14">
        <f>AND(vyberHrace&lt;&gt;"",ISNUMBER(SEARCH(vyberHrace,$B19225)))</f>
      </c>
      <c r="M19225" s="14">
        <f>AND($I19225=MID(kododd,1,2),$J19225=MID(kododd,3,3))</f>
      </c>
    </row>
    <row r="19226">
      <c r="A19226" s="95">
        <v>49222</v>
      </c>
      <c r="B19226" s="93" t="s">
        <v>16782</v>
      </c>
      <c r="C19226" s="93" t="s">
        <v>3255</v>
      </c>
      <c r="G19226" s="95">
        <v>0</v>
      </c>
      <c r="H19226" s="93" t="s">
        <v>8976</v>
      </c>
      <c r="I19226" s="93" t="s">
        <v>23894</v>
      </c>
      <c r="J19226" s="93" t="s">
        <v>20912</v>
      </c>
      <c r="K19226" s="93" t="s">
        <v>9930</v>
      </c>
      <c r="L19226" s="14">
        <f>AND(vyberHrace&lt;&gt;"",ISNUMBER(SEARCH(vyberHrace,$B19226)))</f>
      </c>
      <c r="M19226" s="14">
        <f>AND($I19226=MID(kododd,1,2),$J19226=MID(kododd,3,3))</f>
      </c>
    </row>
    <row r="19227">
      <c r="A19227" s="95">
        <v>41415</v>
      </c>
      <c r="B19227" s="93" t="s">
        <v>14522</v>
      </c>
      <c r="C19227" s="93" t="s">
        <v>1438</v>
      </c>
      <c r="D19227" s="95">
        <v>2387</v>
      </c>
      <c r="E19227" s="95">
        <v>2384</v>
      </c>
      <c r="F19227" s="95">
        <v>386588</v>
      </c>
      <c r="G19227" s="95">
        <v>250</v>
      </c>
      <c r="H19227" s="93" t="s">
        <v>8976</v>
      </c>
      <c r="I19227" s="93" t="s">
        <v>23894</v>
      </c>
      <c r="J19227" s="93" t="s">
        <v>20883</v>
      </c>
      <c r="K19227" s="93" t="s">
        <v>9085</v>
      </c>
      <c r="L19227" s="14">
        <f>AND(vyberHrace&lt;&gt;"",ISNUMBER(SEARCH(vyberHrace,$B19227)))</f>
      </c>
      <c r="M19227" s="14">
        <f>AND($I19227=MID(kododd,1,2),$J19227=MID(kododd,3,3))</f>
      </c>
    </row>
    <row r="19228">
      <c r="A19228" s="95">
        <v>22528</v>
      </c>
      <c r="B19228" s="93" t="s">
        <v>14524</v>
      </c>
      <c r="C19228" s="93" t="s">
        <v>1446</v>
      </c>
      <c r="D19228" s="95">
        <v>1629</v>
      </c>
      <c r="E19228" s="95">
        <v>1717</v>
      </c>
      <c r="F19228" s="95">
        <v>359130</v>
      </c>
      <c r="G19228" s="95">
        <v>250</v>
      </c>
      <c r="H19228" s="93" t="s">
        <v>8976</v>
      </c>
      <c r="I19228" s="93" t="s">
        <v>23894</v>
      </c>
      <c r="J19228" s="93" t="s">
        <v>20873</v>
      </c>
      <c r="K19228" s="93" t="s">
        <v>2418</v>
      </c>
      <c r="L19228" s="14">
        <f>AND(vyberHrace&lt;&gt;"",ISNUMBER(SEARCH(vyberHrace,$B19228)))</f>
      </c>
      <c r="M19228" s="14">
        <f>AND($I19228=MID(kododd,1,2),$J19228=MID(kododd,3,3))</f>
      </c>
    </row>
    <row r="19229">
      <c r="A19229" s="95">
        <v>9432</v>
      </c>
      <c r="B19229" s="93" t="s">
        <v>14527</v>
      </c>
      <c r="C19229" s="93" t="s">
        <v>1417</v>
      </c>
      <c r="D19229" s="95">
        <v>1609</v>
      </c>
      <c r="G19229" s="95">
        <v>250</v>
      </c>
      <c r="H19229" s="93" t="s">
        <v>8976</v>
      </c>
      <c r="I19229" s="93" t="s">
        <v>23894</v>
      </c>
      <c r="J19229" s="93" t="s">
        <v>20897</v>
      </c>
      <c r="K19229" s="93" t="s">
        <v>20036</v>
      </c>
      <c r="L19229" s="14">
        <f>AND(vyberHrace&lt;&gt;"",ISNUMBER(SEARCH(vyberHrace,$B19229)))</f>
      </c>
      <c r="M19229" s="14">
        <f>AND($I19229=MID(kododd,1,2),$J19229=MID(kododd,3,3))</f>
      </c>
    </row>
    <row r="19230">
      <c r="A19230" s="95">
        <v>8952</v>
      </c>
      <c r="B19230" s="93" t="s">
        <v>14528</v>
      </c>
      <c r="C19230" s="93" t="s">
        <v>1462</v>
      </c>
      <c r="D19230" s="95">
        <v>1122</v>
      </c>
      <c r="G19230" s="95">
        <v>0</v>
      </c>
      <c r="H19230" s="93" t="s">
        <v>8976</v>
      </c>
      <c r="I19230" s="93" t="s">
        <v>23894</v>
      </c>
      <c r="J19230" s="93" t="s">
        <v>21021</v>
      </c>
      <c r="K19230" s="93" t="s">
        <v>417</v>
      </c>
      <c r="L19230" s="14">
        <f>AND(vyberHrace&lt;&gt;"",ISNUMBER(SEARCH(vyberHrace,$B19230)))</f>
      </c>
      <c r="M19230" s="14">
        <f>AND($I19230=MID(kododd,1,2),$J19230=MID(kododd,3,3))</f>
      </c>
    </row>
    <row r="19231">
      <c r="A19231" s="95">
        <v>57414</v>
      </c>
      <c r="B19231" s="93" t="s">
        <v>22949</v>
      </c>
      <c r="C19231" s="93" t="s">
        <v>1406</v>
      </c>
      <c r="G19231" s="95">
        <v>0</v>
      </c>
      <c r="H19231" s="93" t="s">
        <v>8976</v>
      </c>
      <c r="I19231" s="93" t="s">
        <v>23894</v>
      </c>
      <c r="J19231" s="93" t="s">
        <v>20904</v>
      </c>
      <c r="K19231" s="93" t="s">
        <v>11261</v>
      </c>
      <c r="L19231" s="14">
        <f>AND(vyberHrace&lt;&gt;"",ISNUMBER(SEARCH(vyberHrace,$B19231)))</f>
      </c>
      <c r="M19231" s="14">
        <f>AND($I19231=MID(kododd,1,2),$J19231=MID(kododd,3,3))</f>
      </c>
    </row>
    <row r="19232">
      <c r="A19232" s="95">
        <v>42030</v>
      </c>
      <c r="B19232" s="93" t="s">
        <v>14532</v>
      </c>
      <c r="C19232" s="93" t="s">
        <v>1409</v>
      </c>
      <c r="G19232" s="95">
        <v>0</v>
      </c>
      <c r="H19232" s="93" t="s">
        <v>8976</v>
      </c>
      <c r="I19232" s="93" t="s">
        <v>23894</v>
      </c>
      <c r="J19232" s="93" t="s">
        <v>20954</v>
      </c>
      <c r="K19232" s="93" t="s">
        <v>6926</v>
      </c>
      <c r="L19232" s="14">
        <f>AND(vyberHrace&lt;&gt;"",ISNUMBER(SEARCH(vyberHrace,$B19232)))</f>
      </c>
      <c r="M19232" s="14">
        <f>AND($I19232=MID(kododd,1,2),$J19232=MID(kododd,3,3))</f>
      </c>
    </row>
    <row r="19233">
      <c r="A19233" s="95">
        <v>57584</v>
      </c>
      <c r="B19233" s="93" t="s">
        <v>22930</v>
      </c>
      <c r="C19233" s="93" t="s">
        <v>1412</v>
      </c>
      <c r="D19233" s="95">
        <v>1043</v>
      </c>
      <c r="G19233" s="95">
        <v>250</v>
      </c>
      <c r="H19233" s="93" t="s">
        <v>8976</v>
      </c>
      <c r="I19233" s="93" t="s">
        <v>23894</v>
      </c>
      <c r="J19233" s="93" t="s">
        <v>21032</v>
      </c>
      <c r="K19233" s="93" t="s">
        <v>3087</v>
      </c>
      <c r="L19233" s="14">
        <f>AND(vyberHrace&lt;&gt;"",ISNUMBER(SEARCH(vyberHrace,$B19233)))</f>
      </c>
      <c r="M19233" s="14">
        <f>AND($I19233=MID(kododd,1,2),$J19233=MID(kododd,3,3))</f>
      </c>
    </row>
    <row r="19234">
      <c r="A19234" s="95">
        <v>49846</v>
      </c>
      <c r="B19234" s="93" t="s">
        <v>14663</v>
      </c>
      <c r="C19234" s="93" t="s">
        <v>1419</v>
      </c>
      <c r="D19234" s="95">
        <v>1698</v>
      </c>
      <c r="E19234" s="95">
        <v>1764</v>
      </c>
      <c r="F19234" s="95">
        <v>23727225</v>
      </c>
      <c r="G19234" s="95">
        <v>250</v>
      </c>
      <c r="H19234" s="93" t="s">
        <v>8976</v>
      </c>
      <c r="I19234" s="93" t="s">
        <v>23894</v>
      </c>
      <c r="J19234" s="93" t="s">
        <v>20873</v>
      </c>
      <c r="K19234" s="93" t="s">
        <v>2418</v>
      </c>
      <c r="L19234" s="14">
        <f>AND(vyberHrace&lt;&gt;"",ISNUMBER(SEARCH(vyberHrace,$B19234)))</f>
      </c>
      <c r="M19234" s="14">
        <f>AND($I19234=MID(kododd,1,2),$J19234=MID(kododd,3,3))</f>
      </c>
    </row>
    <row r="19235">
      <c r="A19235" s="95">
        <v>56428</v>
      </c>
      <c r="B19235" s="93" t="s">
        <v>24163</v>
      </c>
      <c r="C19235" s="93" t="s">
        <v>1450</v>
      </c>
      <c r="F19235" s="95">
        <v>23766360</v>
      </c>
      <c r="G19235" s="95">
        <v>0</v>
      </c>
      <c r="H19235" s="93" t="s">
        <v>8976</v>
      </c>
      <c r="I19235" s="93" t="s">
        <v>23894</v>
      </c>
      <c r="J19235" s="93" t="s">
        <v>20910</v>
      </c>
      <c r="K19235" s="93" t="s">
        <v>4915</v>
      </c>
      <c r="L19235" s="14">
        <f>AND(vyberHrace&lt;&gt;"",ISNUMBER(SEARCH(vyberHrace,$B19235)))</f>
      </c>
      <c r="M19235" s="14">
        <f>AND($I19235=MID(kododd,1,2),$J19235=MID(kododd,3,3))</f>
      </c>
    </row>
    <row r="19236">
      <c r="A19236" s="95">
        <v>3943</v>
      </c>
      <c r="B19236" s="93" t="s">
        <v>6386</v>
      </c>
      <c r="C19236" s="93" t="s">
        <v>1429</v>
      </c>
      <c r="D19236" s="95">
        <v>1552</v>
      </c>
      <c r="F19236" s="95">
        <v>398691</v>
      </c>
      <c r="G19236" s="95">
        <v>250</v>
      </c>
      <c r="H19236" s="93" t="s">
        <v>8976</v>
      </c>
      <c r="I19236" s="93" t="s">
        <v>23894</v>
      </c>
      <c r="J19236" s="93" t="s">
        <v>20931</v>
      </c>
      <c r="K19236" s="93" t="s">
        <v>11236</v>
      </c>
      <c r="L19236" s="14">
        <f>AND(vyberHrace&lt;&gt;"",ISNUMBER(SEARCH(vyberHrace,$B19236)))</f>
      </c>
      <c r="M19236" s="14">
        <f>AND($I19236=MID(kododd,1,2),$J19236=MID(kododd,3,3))</f>
      </c>
    </row>
    <row r="19237">
      <c r="A19237" s="95">
        <v>63718</v>
      </c>
      <c r="B19237" s="93" t="s">
        <v>29893</v>
      </c>
      <c r="C19237" s="93" t="s">
        <v>1423</v>
      </c>
      <c r="G19237" s="95">
        <v>250</v>
      </c>
      <c r="H19237" s="93" t="s">
        <v>8976</v>
      </c>
      <c r="I19237" s="93" t="s">
        <v>23894</v>
      </c>
      <c r="J19237" s="93" t="s">
        <v>20940</v>
      </c>
      <c r="K19237" s="93" t="s">
        <v>6882</v>
      </c>
      <c r="L19237" s="14">
        <f>AND(vyberHrace&lt;&gt;"",ISNUMBER(SEARCH(vyberHrace,$B19237)))</f>
      </c>
      <c r="M19237" s="14">
        <f>AND($I19237=MID(kododd,1,2),$J19237=MID(kododd,3,3))</f>
      </c>
    </row>
    <row r="19238">
      <c r="A19238" s="95">
        <v>54104</v>
      </c>
      <c r="B19238" s="93" t="s">
        <v>8771</v>
      </c>
      <c r="C19238" s="93" t="s">
        <v>1450</v>
      </c>
      <c r="D19238" s="95">
        <v>1060</v>
      </c>
      <c r="F19238" s="95">
        <v>23750278</v>
      </c>
      <c r="G19238" s="95">
        <v>250</v>
      </c>
      <c r="H19238" s="93" t="s">
        <v>8976</v>
      </c>
      <c r="I19238" s="93" t="s">
        <v>23894</v>
      </c>
      <c r="J19238" s="93" t="s">
        <v>20941</v>
      </c>
      <c r="K19238" s="93" t="s">
        <v>9073</v>
      </c>
      <c r="L19238" s="14">
        <f>AND(vyberHrace&lt;&gt;"",ISNUMBER(SEARCH(vyberHrace,$B19238)))</f>
      </c>
      <c r="M19238" s="14">
        <f>AND($I19238=MID(kododd,1,2),$J19238=MID(kododd,3,3))</f>
      </c>
    </row>
    <row r="19239">
      <c r="A19239" s="95">
        <v>49832</v>
      </c>
      <c r="B19239" s="93" t="s">
        <v>8780</v>
      </c>
      <c r="C19239" s="93" t="s">
        <v>1420</v>
      </c>
      <c r="D19239" s="95">
        <v>1375</v>
      </c>
      <c r="E19239" s="95">
        <v>1572</v>
      </c>
      <c r="F19239" s="95">
        <v>23745274</v>
      </c>
      <c r="G19239" s="95">
        <v>250</v>
      </c>
      <c r="H19239" s="93" t="s">
        <v>8976</v>
      </c>
      <c r="I19239" s="93" t="s">
        <v>23894</v>
      </c>
      <c r="J19239" s="93" t="s">
        <v>20940</v>
      </c>
      <c r="K19239" s="93" t="s">
        <v>6882</v>
      </c>
      <c r="L19239" s="14">
        <f>AND(vyberHrace&lt;&gt;"",ISNUMBER(SEARCH(vyberHrace,$B19239)))</f>
      </c>
      <c r="M19239" s="14">
        <f>AND($I19239=MID(kododd,1,2),$J19239=MID(kododd,3,3))</f>
      </c>
    </row>
    <row r="19240">
      <c r="A19240" s="95">
        <v>49833</v>
      </c>
      <c r="B19240" s="93" t="s">
        <v>8780</v>
      </c>
      <c r="C19240" s="93" t="s">
        <v>1405</v>
      </c>
      <c r="D19240" s="95">
        <v>1191</v>
      </c>
      <c r="E19240" s="95">
        <v>1430</v>
      </c>
      <c r="F19240" s="95">
        <v>23745266</v>
      </c>
      <c r="G19240" s="95">
        <v>250</v>
      </c>
      <c r="H19240" s="93" t="s">
        <v>8976</v>
      </c>
      <c r="I19240" s="93" t="s">
        <v>23894</v>
      </c>
      <c r="J19240" s="93" t="s">
        <v>20941</v>
      </c>
      <c r="K19240" s="93" t="s">
        <v>9073</v>
      </c>
      <c r="L19240" s="14">
        <f>AND(vyberHrace&lt;&gt;"",ISNUMBER(SEARCH(vyberHrace,$B19240)))</f>
      </c>
      <c r="M19240" s="14">
        <f>AND($I19240=MID(kododd,1,2),$J19240=MID(kododd,3,3))</f>
      </c>
    </row>
    <row r="19241">
      <c r="A19241" s="95">
        <v>29447</v>
      </c>
      <c r="B19241" s="93" t="s">
        <v>8787</v>
      </c>
      <c r="C19241" s="93" t="s">
        <v>1431</v>
      </c>
      <c r="D19241" s="95">
        <v>1391</v>
      </c>
      <c r="G19241" s="95">
        <v>0</v>
      </c>
      <c r="H19241" s="93" t="s">
        <v>8976</v>
      </c>
      <c r="I19241" s="93" t="s">
        <v>23894</v>
      </c>
      <c r="J19241" s="93" t="s">
        <v>20904</v>
      </c>
      <c r="K19241" s="93" t="s">
        <v>11261</v>
      </c>
      <c r="L19241" s="14">
        <f>AND(vyberHrace&lt;&gt;"",ISNUMBER(SEARCH(vyberHrace,$B19241)))</f>
      </c>
      <c r="M19241" s="14">
        <f>AND($I19241=MID(kododd,1,2),$J19241=MID(kododd,3,3))</f>
      </c>
    </row>
    <row r="19242">
      <c r="A19242" s="95">
        <v>60548</v>
      </c>
      <c r="B19242" s="93" t="s">
        <v>26975</v>
      </c>
      <c r="C19242" s="93" t="s">
        <v>1424</v>
      </c>
      <c r="G19242" s="95">
        <v>0</v>
      </c>
      <c r="H19242" s="93" t="s">
        <v>8976</v>
      </c>
      <c r="I19242" s="93" t="s">
        <v>23894</v>
      </c>
      <c r="J19242" s="93" t="s">
        <v>20909</v>
      </c>
      <c r="K19242" s="93" t="s">
        <v>6757</v>
      </c>
      <c r="L19242" s="14">
        <f>AND(vyberHrace&lt;&gt;"",ISNUMBER(SEARCH(vyberHrace,$B19242)))</f>
      </c>
      <c r="M19242" s="14">
        <f>AND($I19242=MID(kododd,1,2),$J19242=MID(kododd,3,3))</f>
      </c>
    </row>
    <row r="19243">
      <c r="A19243" s="95">
        <v>58830</v>
      </c>
      <c r="B19243" s="93" t="s">
        <v>25302</v>
      </c>
      <c r="C19243" s="93" t="s">
        <v>1412</v>
      </c>
      <c r="G19243" s="95">
        <v>250</v>
      </c>
      <c r="H19243" s="93" t="s">
        <v>8976</v>
      </c>
      <c r="I19243" s="93" t="s">
        <v>23894</v>
      </c>
      <c r="J19243" s="93" t="s">
        <v>20909</v>
      </c>
      <c r="K19243" s="93" t="s">
        <v>6757</v>
      </c>
      <c r="L19243" s="14">
        <f>AND(vyberHrace&lt;&gt;"",ISNUMBER(SEARCH(vyberHrace,$B19243)))</f>
      </c>
      <c r="M19243" s="14">
        <f>AND($I19243=MID(kododd,1,2),$J19243=MID(kododd,3,3))</f>
      </c>
    </row>
    <row r="19244">
      <c r="A19244" s="95">
        <v>22142</v>
      </c>
      <c r="B19244" s="93" t="s">
        <v>19350</v>
      </c>
      <c r="C19244" s="93" t="s">
        <v>1428</v>
      </c>
      <c r="D19244" s="95">
        <v>1722</v>
      </c>
      <c r="E19244" s="95">
        <v>1845</v>
      </c>
      <c r="F19244" s="95">
        <v>350524</v>
      </c>
      <c r="G19244" s="95">
        <v>0</v>
      </c>
      <c r="H19244" s="93" t="s">
        <v>8976</v>
      </c>
      <c r="I19244" s="93" t="s">
        <v>23894</v>
      </c>
      <c r="J19244" s="93" t="s">
        <v>20940</v>
      </c>
      <c r="K19244" s="93" t="s">
        <v>6882</v>
      </c>
      <c r="L19244" s="14">
        <f>AND(vyberHrace&lt;&gt;"",ISNUMBER(SEARCH(vyberHrace,$B19244)))</f>
      </c>
      <c r="M19244" s="14">
        <f>AND($I19244=MID(kododd,1,2),$J19244=MID(kododd,3,3))</f>
      </c>
    </row>
    <row r="19245">
      <c r="A19245" s="95">
        <v>32023</v>
      </c>
      <c r="B19245" s="93" t="s">
        <v>19351</v>
      </c>
      <c r="C19245" s="93" t="s">
        <v>1431</v>
      </c>
      <c r="D19245" s="95">
        <v>1952</v>
      </c>
      <c r="E19245" s="95">
        <v>1971</v>
      </c>
      <c r="F19245" s="95">
        <v>350532</v>
      </c>
      <c r="G19245" s="95">
        <v>250</v>
      </c>
      <c r="H19245" s="93" t="s">
        <v>8976</v>
      </c>
      <c r="I19245" s="93" t="s">
        <v>23894</v>
      </c>
      <c r="J19245" s="93" t="s">
        <v>20941</v>
      </c>
      <c r="K19245" s="93" t="s">
        <v>9073</v>
      </c>
      <c r="L19245" s="14">
        <f>AND(vyberHrace&lt;&gt;"",ISNUMBER(SEARCH(vyberHrace,$B19245)))</f>
      </c>
      <c r="M19245" s="14">
        <f>AND($I19245=MID(kododd,1,2),$J19245=MID(kododd,3,3))</f>
      </c>
    </row>
    <row r="19246">
      <c r="A19246" s="95">
        <v>33870</v>
      </c>
      <c r="B19246" s="93" t="s">
        <v>19352</v>
      </c>
      <c r="C19246" s="93" t="s">
        <v>1398</v>
      </c>
      <c r="D19246" s="95">
        <v>1347</v>
      </c>
      <c r="G19246" s="95">
        <v>0</v>
      </c>
      <c r="H19246" s="93" t="s">
        <v>8976</v>
      </c>
      <c r="I19246" s="93" t="s">
        <v>23894</v>
      </c>
      <c r="J19246" s="93" t="s">
        <v>20941</v>
      </c>
      <c r="K19246" s="93" t="s">
        <v>9073</v>
      </c>
      <c r="L19246" s="14">
        <f>AND(vyberHrace&lt;&gt;"",ISNUMBER(SEARCH(vyberHrace,$B19246)))</f>
      </c>
      <c r="M19246" s="14">
        <f>AND($I19246=MID(kododd,1,2),$J19246=MID(kododd,3,3))</f>
      </c>
    </row>
    <row r="19247">
      <c r="A19247" s="95">
        <v>5246</v>
      </c>
      <c r="B19247" s="93" t="s">
        <v>16959</v>
      </c>
      <c r="C19247" s="93" t="s">
        <v>1449</v>
      </c>
      <c r="D19247" s="95">
        <v>1635</v>
      </c>
      <c r="F19247" s="95">
        <v>23717483</v>
      </c>
      <c r="G19247" s="95">
        <v>250</v>
      </c>
      <c r="H19247" s="93" t="s">
        <v>8976</v>
      </c>
      <c r="I19247" s="93" t="s">
        <v>23894</v>
      </c>
      <c r="J19247" s="93" t="s">
        <v>21009</v>
      </c>
      <c r="K19247" s="93" t="s">
        <v>5929</v>
      </c>
      <c r="L19247" s="14">
        <f>AND(vyberHrace&lt;&gt;"",ISNUMBER(SEARCH(vyberHrace,$B19247)))</f>
      </c>
      <c r="M19247" s="14">
        <f>AND($I19247=MID(kododd,1,2),$J19247=MID(kododd,3,3))</f>
      </c>
    </row>
    <row r="19248">
      <c r="A19248" s="95">
        <v>57515</v>
      </c>
      <c r="B19248" s="93" t="s">
        <v>22882</v>
      </c>
      <c r="C19248" s="93" t="s">
        <v>1406</v>
      </c>
      <c r="D19248" s="95">
        <v>1093</v>
      </c>
      <c r="G19248" s="95">
        <v>250</v>
      </c>
      <c r="H19248" s="93" t="s">
        <v>8976</v>
      </c>
      <c r="I19248" s="93" t="s">
        <v>23894</v>
      </c>
      <c r="J19248" s="93" t="s">
        <v>21009</v>
      </c>
      <c r="K19248" s="93" t="s">
        <v>5929</v>
      </c>
      <c r="L19248" s="14">
        <f>AND(vyberHrace&lt;&gt;"",ISNUMBER(SEARCH(vyberHrace,$B19248)))</f>
      </c>
      <c r="M19248" s="14">
        <f>AND($I19248=MID(kododd,1,2),$J19248=MID(kododd,3,3))</f>
      </c>
    </row>
    <row r="19249">
      <c r="A19249" s="95">
        <v>57514</v>
      </c>
      <c r="B19249" s="93" t="s">
        <v>22883</v>
      </c>
      <c r="C19249" s="93" t="s">
        <v>1420</v>
      </c>
      <c r="G19249" s="95">
        <v>250</v>
      </c>
      <c r="H19249" s="93" t="s">
        <v>8976</v>
      </c>
      <c r="I19249" s="93" t="s">
        <v>23894</v>
      </c>
      <c r="J19249" s="93" t="s">
        <v>21009</v>
      </c>
      <c r="K19249" s="93" t="s">
        <v>5929</v>
      </c>
      <c r="L19249" s="14">
        <f>AND(vyberHrace&lt;&gt;"",ISNUMBER(SEARCH(vyberHrace,$B19249)))</f>
      </c>
      <c r="M19249" s="14">
        <f>AND($I19249=MID(kododd,1,2),$J19249=MID(kododd,3,3))</f>
      </c>
    </row>
    <row r="19250">
      <c r="A19250" s="95">
        <v>32832</v>
      </c>
      <c r="B19250" s="93" t="s">
        <v>16966</v>
      </c>
      <c r="C19250" s="93" t="s">
        <v>1399</v>
      </c>
      <c r="D19250" s="95">
        <v>2037</v>
      </c>
      <c r="E19250" s="95">
        <v>2049</v>
      </c>
      <c r="F19250" s="95">
        <v>345334</v>
      </c>
      <c r="G19250" s="95">
        <v>250</v>
      </c>
      <c r="H19250" s="93" t="s">
        <v>8976</v>
      </c>
      <c r="I19250" s="93" t="s">
        <v>23894</v>
      </c>
      <c r="J19250" s="93" t="s">
        <v>20940</v>
      </c>
      <c r="K19250" s="93" t="s">
        <v>6882</v>
      </c>
      <c r="L19250" s="14">
        <f>AND(vyberHrace&lt;&gt;"",ISNUMBER(SEARCH(vyberHrace,$B19250)))</f>
      </c>
      <c r="M19250" s="14">
        <f>AND($I19250=MID(kododd,1,2),$J19250=MID(kododd,3,3))</f>
      </c>
    </row>
    <row r="19251">
      <c r="A19251" s="95">
        <v>51293</v>
      </c>
      <c r="B19251" s="93" t="s">
        <v>3436</v>
      </c>
      <c r="C19251" s="93" t="s">
        <v>1410</v>
      </c>
      <c r="G19251" s="95">
        <v>0</v>
      </c>
      <c r="H19251" s="93" t="s">
        <v>8976</v>
      </c>
      <c r="I19251" s="93" t="s">
        <v>23894</v>
      </c>
      <c r="J19251" s="93" t="s">
        <v>20866</v>
      </c>
      <c r="K19251" s="93" t="s">
        <v>6041</v>
      </c>
      <c r="L19251" s="14">
        <f>AND(vyberHrace&lt;&gt;"",ISNUMBER(SEARCH(vyberHrace,$B19251)))</f>
      </c>
      <c r="M19251" s="14">
        <f>AND($I19251=MID(kododd,1,2),$J19251=MID(kododd,3,3))</f>
      </c>
    </row>
    <row r="19252">
      <c r="A19252" s="95">
        <v>38590</v>
      </c>
      <c r="B19252" s="93" t="s">
        <v>16974</v>
      </c>
      <c r="C19252" s="93" t="s">
        <v>1419</v>
      </c>
      <c r="D19252" s="95">
        <v>1280</v>
      </c>
      <c r="G19252" s="95">
        <v>0</v>
      </c>
      <c r="H19252" s="93" t="s">
        <v>8976</v>
      </c>
      <c r="I19252" s="93" t="s">
        <v>23894</v>
      </c>
      <c r="J19252" s="93" t="s">
        <v>20916</v>
      </c>
      <c r="K19252" s="93" t="s">
        <v>9958</v>
      </c>
      <c r="L19252" s="14">
        <f>AND(vyberHrace&lt;&gt;"",ISNUMBER(SEARCH(vyberHrace,$B19252)))</f>
      </c>
      <c r="M19252" s="14">
        <f>AND($I19252=MID(kododd,1,2),$J19252=MID(kododd,3,3))</f>
      </c>
    </row>
    <row r="19253">
      <c r="A19253" s="95">
        <v>62540</v>
      </c>
      <c r="B19253" s="93" t="s">
        <v>29485</v>
      </c>
      <c r="C19253" s="93" t="s">
        <v>1430</v>
      </c>
      <c r="G19253" s="95">
        <v>250</v>
      </c>
      <c r="H19253" s="93" t="s">
        <v>8976</v>
      </c>
      <c r="I19253" s="93" t="s">
        <v>23894</v>
      </c>
      <c r="J19253" s="93" t="s">
        <v>20918</v>
      </c>
      <c r="K19253" s="93" t="s">
        <v>6768</v>
      </c>
      <c r="L19253" s="14">
        <f>AND(vyberHrace&lt;&gt;"",ISNUMBER(SEARCH(vyberHrace,$B19253)))</f>
      </c>
      <c r="M19253" s="14">
        <f>AND($I19253=MID(kododd,1,2),$J19253=MID(kododd,3,3))</f>
      </c>
    </row>
    <row r="19254">
      <c r="A19254" s="95">
        <v>13911</v>
      </c>
      <c r="B19254" s="93" t="s">
        <v>19510</v>
      </c>
      <c r="C19254" s="93" t="s">
        <v>1465</v>
      </c>
      <c r="D19254" s="95">
        <v>1430</v>
      </c>
      <c r="F19254" s="95">
        <v>23739541</v>
      </c>
      <c r="G19254" s="95">
        <v>250</v>
      </c>
      <c r="H19254" s="93" t="s">
        <v>8976</v>
      </c>
      <c r="I19254" s="93" t="s">
        <v>23894</v>
      </c>
      <c r="J19254" s="93" t="s">
        <v>21021</v>
      </c>
      <c r="K19254" s="93" t="s">
        <v>417</v>
      </c>
      <c r="L19254" s="14">
        <f>AND(vyberHrace&lt;&gt;"",ISNUMBER(SEARCH(vyberHrace,$B19254)))</f>
      </c>
      <c r="M19254" s="14">
        <f>AND($I19254=MID(kododd,1,2),$J19254=MID(kododd,3,3))</f>
      </c>
    </row>
    <row r="19255">
      <c r="A19255" s="95">
        <v>53</v>
      </c>
      <c r="B19255" s="93" t="s">
        <v>9510</v>
      </c>
      <c r="C19255" s="93" t="s">
        <v>1447</v>
      </c>
      <c r="D19255" s="95">
        <v>2099</v>
      </c>
      <c r="E19255" s="95">
        <v>2144</v>
      </c>
      <c r="F19255" s="95">
        <v>301116</v>
      </c>
      <c r="G19255" s="95">
        <v>250</v>
      </c>
      <c r="H19255" s="93" t="s">
        <v>8976</v>
      </c>
      <c r="I19255" s="93" t="s">
        <v>23894</v>
      </c>
      <c r="J19255" s="93" t="s">
        <v>20941</v>
      </c>
      <c r="K19255" s="93" t="s">
        <v>9073</v>
      </c>
      <c r="L19255" s="14">
        <f>AND(vyberHrace&lt;&gt;"",ISNUMBER(SEARCH(vyberHrace,$B19255)))</f>
      </c>
      <c r="M19255" s="14">
        <f>AND($I19255=MID(kododd,1,2),$J19255=MID(kododd,3,3))</f>
      </c>
    </row>
    <row r="19256">
      <c r="A19256" s="95">
        <v>7844</v>
      </c>
      <c r="B19256" s="93" t="s">
        <v>9514</v>
      </c>
      <c r="C19256" s="93" t="s">
        <v>1471</v>
      </c>
      <c r="D19256" s="95">
        <v>1533</v>
      </c>
      <c r="E19256" s="95">
        <v>1704</v>
      </c>
      <c r="F19256" s="95">
        <v>302406</v>
      </c>
      <c r="G19256" s="95">
        <v>250</v>
      </c>
      <c r="H19256" s="93" t="s">
        <v>8976</v>
      </c>
      <c r="I19256" s="93" t="s">
        <v>23894</v>
      </c>
      <c r="J19256" s="93" t="s">
        <v>20866</v>
      </c>
      <c r="K19256" s="93" t="s">
        <v>6041</v>
      </c>
      <c r="L19256" s="14">
        <f>AND(vyberHrace&lt;&gt;"",ISNUMBER(SEARCH(vyberHrace,$B19256)))</f>
      </c>
      <c r="M19256" s="14">
        <f>AND($I19256=MID(kododd,1,2),$J19256=MID(kododd,3,3))</f>
      </c>
    </row>
    <row r="19257">
      <c r="A19257" s="95">
        <v>58855</v>
      </c>
      <c r="B19257" s="93" t="s">
        <v>25327</v>
      </c>
      <c r="C19257" s="93" t="s">
        <v>1437</v>
      </c>
      <c r="D19257" s="95">
        <v>1147</v>
      </c>
      <c r="G19257" s="95">
        <v>250</v>
      </c>
      <c r="H19257" s="93" t="s">
        <v>8976</v>
      </c>
      <c r="I19257" s="93" t="s">
        <v>23894</v>
      </c>
      <c r="J19257" s="93" t="s">
        <v>21027</v>
      </c>
      <c r="K19257" s="93" t="s">
        <v>1948</v>
      </c>
      <c r="L19257" s="14">
        <f>AND(vyberHrace&lt;&gt;"",ISNUMBER(SEARCH(vyberHrace,$B19257)))</f>
      </c>
      <c r="M19257" s="14">
        <f>AND($I19257=MID(kododd,1,2),$J19257=MID(kododd,3,3))</f>
      </c>
    </row>
    <row r="19258">
      <c r="A19258" s="95">
        <v>51597</v>
      </c>
      <c r="B19258" s="93" t="s">
        <v>4005</v>
      </c>
      <c r="C19258" s="93" t="s">
        <v>1406</v>
      </c>
      <c r="G19258" s="95">
        <v>0</v>
      </c>
      <c r="H19258" s="93" t="s">
        <v>8976</v>
      </c>
      <c r="I19258" s="93" t="s">
        <v>23894</v>
      </c>
      <c r="J19258" s="93" t="s">
        <v>20883</v>
      </c>
      <c r="K19258" s="93" t="s">
        <v>9085</v>
      </c>
      <c r="L19258" s="14">
        <f>AND(vyberHrace&lt;&gt;"",ISNUMBER(SEARCH(vyberHrace,$B19258)))</f>
      </c>
      <c r="M19258" s="14">
        <f>AND($I19258=MID(kododd,1,2),$J19258=MID(kododd,3,3))</f>
      </c>
    </row>
    <row r="19259">
      <c r="A19259" s="95">
        <v>2635</v>
      </c>
      <c r="B19259" s="93" t="s">
        <v>10928</v>
      </c>
      <c r="C19259" s="93" t="s">
        <v>1440</v>
      </c>
      <c r="D19259" s="95">
        <v>1768</v>
      </c>
      <c r="E19259" s="95">
        <v>1917</v>
      </c>
      <c r="F19259" s="95">
        <v>23717491</v>
      </c>
      <c r="G19259" s="95">
        <v>250</v>
      </c>
      <c r="H19259" s="93" t="s">
        <v>8976</v>
      </c>
      <c r="I19259" s="93" t="s">
        <v>23894</v>
      </c>
      <c r="J19259" s="93" t="s">
        <v>20843</v>
      </c>
      <c r="K19259" s="93" t="s">
        <v>21372</v>
      </c>
      <c r="L19259" s="14">
        <f>AND(vyberHrace&lt;&gt;"",ISNUMBER(SEARCH(vyberHrace,$B19259)))</f>
      </c>
      <c r="M19259" s="14">
        <f>AND($I19259=MID(kododd,1,2),$J19259=MID(kododd,3,3))</f>
      </c>
    </row>
    <row r="19260">
      <c r="A19260" s="95">
        <v>58177</v>
      </c>
      <c r="B19260" s="93" t="s">
        <v>24696</v>
      </c>
      <c r="C19260" s="93" t="s">
        <v>1412</v>
      </c>
      <c r="G19260" s="95">
        <v>0</v>
      </c>
      <c r="H19260" s="93" t="s">
        <v>8976</v>
      </c>
      <c r="I19260" s="93" t="s">
        <v>23894</v>
      </c>
      <c r="J19260" s="93" t="s">
        <v>20910</v>
      </c>
      <c r="K19260" s="93" t="s">
        <v>4915</v>
      </c>
      <c r="L19260" s="14">
        <f>AND(vyberHrace&lt;&gt;"",ISNUMBER(SEARCH(vyberHrace,$B19260)))</f>
      </c>
      <c r="M19260" s="14">
        <f>AND($I19260=MID(kododd,1,2),$J19260=MID(kododd,3,3))</f>
      </c>
    </row>
    <row r="19261">
      <c r="A19261" s="95">
        <v>56584</v>
      </c>
      <c r="B19261" s="93" t="s">
        <v>22926</v>
      </c>
      <c r="C19261" s="93" t="s">
        <v>1402</v>
      </c>
      <c r="G19261" s="95">
        <v>0</v>
      </c>
      <c r="H19261" s="93" t="s">
        <v>8976</v>
      </c>
      <c r="I19261" s="93" t="s">
        <v>23894</v>
      </c>
      <c r="J19261" s="93" t="s">
        <v>20941</v>
      </c>
      <c r="K19261" s="93" t="s">
        <v>9073</v>
      </c>
      <c r="L19261" s="14">
        <f>AND(vyberHrace&lt;&gt;"",ISNUMBER(SEARCH(vyberHrace,$B19261)))</f>
      </c>
      <c r="M19261" s="14">
        <f>AND($I19261=MID(kododd,1,2),$J19261=MID(kododd,3,3))</f>
      </c>
    </row>
    <row r="19262">
      <c r="A19262" s="95">
        <v>27696</v>
      </c>
      <c r="B19262" s="93" t="s">
        <v>17794</v>
      </c>
      <c r="C19262" s="93" t="s">
        <v>1431</v>
      </c>
      <c r="D19262" s="95">
        <v>1840</v>
      </c>
      <c r="E19262" s="95">
        <v>1833</v>
      </c>
      <c r="F19262" s="95">
        <v>345342</v>
      </c>
      <c r="G19262" s="95">
        <v>0</v>
      </c>
      <c r="H19262" s="93" t="s">
        <v>8976</v>
      </c>
      <c r="I19262" s="93" t="s">
        <v>23894</v>
      </c>
      <c r="J19262" s="93" t="s">
        <v>21021</v>
      </c>
      <c r="K19262" s="93" t="s">
        <v>417</v>
      </c>
      <c r="L19262" s="14">
        <f>AND(vyberHrace&lt;&gt;"",ISNUMBER(SEARCH(vyberHrace,$B19262)))</f>
      </c>
      <c r="M19262" s="14">
        <f>AND($I19262=MID(kododd,1,2),$J19262=MID(kododd,3,3))</f>
      </c>
    </row>
    <row r="19263">
      <c r="A19263" s="95">
        <v>29545</v>
      </c>
      <c r="B19263" s="93" t="s">
        <v>17795</v>
      </c>
      <c r="C19263" s="93" t="s">
        <v>1461</v>
      </c>
      <c r="D19263" s="95">
        <v>1350</v>
      </c>
      <c r="G19263" s="95">
        <v>0</v>
      </c>
      <c r="H19263" s="93" t="s">
        <v>8976</v>
      </c>
      <c r="I19263" s="93" t="s">
        <v>23894</v>
      </c>
      <c r="J19263" s="93" t="s">
        <v>21004</v>
      </c>
      <c r="K19263" s="93" t="s">
        <v>396</v>
      </c>
      <c r="L19263" s="14">
        <f>AND(vyberHrace&lt;&gt;"",ISNUMBER(SEARCH(vyberHrace,$B19263)))</f>
      </c>
      <c r="M19263" s="14">
        <f>AND($I19263=MID(kododd,1,2),$J19263=MID(kododd,3,3))</f>
      </c>
    </row>
    <row r="19264">
      <c r="A19264" s="95">
        <v>37957</v>
      </c>
      <c r="B19264" s="93" t="s">
        <v>17797</v>
      </c>
      <c r="C19264" s="93" t="s">
        <v>1454</v>
      </c>
      <c r="G19264" s="95">
        <v>0</v>
      </c>
      <c r="H19264" s="93" t="s">
        <v>8976</v>
      </c>
      <c r="I19264" s="93" t="s">
        <v>23894</v>
      </c>
      <c r="J19264" s="93" t="s">
        <v>21004</v>
      </c>
      <c r="K19264" s="93" t="s">
        <v>396</v>
      </c>
      <c r="L19264" s="14">
        <f>AND(vyberHrace&lt;&gt;"",ISNUMBER(SEARCH(vyberHrace,$B19264)))</f>
      </c>
      <c r="M19264" s="14">
        <f>AND($I19264=MID(kododd,1,2),$J19264=MID(kododd,3,3))</f>
      </c>
    </row>
    <row r="19265">
      <c r="A19265" s="95">
        <v>11455</v>
      </c>
      <c r="B19265" s="93" t="s">
        <v>17798</v>
      </c>
      <c r="C19265" s="93" t="s">
        <v>1453</v>
      </c>
      <c r="D19265" s="95">
        <v>1700</v>
      </c>
      <c r="F19265" s="95">
        <v>380717</v>
      </c>
      <c r="G19265" s="95">
        <v>250</v>
      </c>
      <c r="H19265" s="93" t="s">
        <v>8976</v>
      </c>
      <c r="I19265" s="93" t="s">
        <v>23894</v>
      </c>
      <c r="J19265" s="93" t="s">
        <v>21004</v>
      </c>
      <c r="K19265" s="93" t="s">
        <v>396</v>
      </c>
      <c r="L19265" s="14">
        <f>AND(vyberHrace&lt;&gt;"",ISNUMBER(SEARCH(vyberHrace,$B19265)))</f>
      </c>
      <c r="M19265" s="14">
        <f>AND($I19265=MID(kododd,1,2),$J19265=MID(kododd,3,3))</f>
      </c>
    </row>
    <row r="19266">
      <c r="A19266" s="95">
        <v>25369</v>
      </c>
      <c r="B19266" s="93" t="s">
        <v>17799</v>
      </c>
      <c r="C19266" s="93" t="s">
        <v>1448</v>
      </c>
      <c r="D19266" s="95">
        <v>2050</v>
      </c>
      <c r="E19266" s="95">
        <v>2051</v>
      </c>
      <c r="F19266" s="95">
        <v>337587</v>
      </c>
      <c r="G19266" s="95">
        <v>250</v>
      </c>
      <c r="H19266" s="93" t="s">
        <v>8976</v>
      </c>
      <c r="I19266" s="93" t="s">
        <v>23894</v>
      </c>
      <c r="J19266" s="93" t="s">
        <v>20899</v>
      </c>
      <c r="K19266" s="93" t="s">
        <v>9087</v>
      </c>
      <c r="L19266" s="14">
        <f>AND(vyberHrace&lt;&gt;"",ISNUMBER(SEARCH(vyberHrace,$B19266)))</f>
      </c>
      <c r="M19266" s="14">
        <f>AND($I19266=MID(kododd,1,2),$J19266=MID(kododd,3,3))</f>
      </c>
    </row>
    <row r="19267">
      <c r="A19267" s="95">
        <v>4277</v>
      </c>
      <c r="B19267" s="93" t="s">
        <v>17808</v>
      </c>
      <c r="C19267" s="93" t="s">
        <v>1455</v>
      </c>
      <c r="D19267" s="95">
        <v>1726</v>
      </c>
      <c r="F19267" s="95">
        <v>23705493</v>
      </c>
      <c r="G19267" s="95">
        <v>0</v>
      </c>
      <c r="H19267" s="93" t="s">
        <v>8976</v>
      </c>
      <c r="I19267" s="93" t="s">
        <v>23894</v>
      </c>
      <c r="J19267" s="93" t="s">
        <v>20859</v>
      </c>
      <c r="K19267" s="93" t="s">
        <v>6866</v>
      </c>
      <c r="L19267" s="14">
        <f>AND(vyberHrace&lt;&gt;"",ISNUMBER(SEARCH(vyberHrace,$B19267)))</f>
      </c>
      <c r="M19267" s="14">
        <f>AND($I19267=MID(kododd,1,2),$J19267=MID(kododd,3,3))</f>
      </c>
    </row>
    <row r="19268">
      <c r="A19268" s="95">
        <v>57583</v>
      </c>
      <c r="B19268" s="93" t="s">
        <v>22931</v>
      </c>
      <c r="C19268" s="93" t="s">
        <v>1428</v>
      </c>
      <c r="G19268" s="95">
        <v>250</v>
      </c>
      <c r="H19268" s="93" t="s">
        <v>8976</v>
      </c>
      <c r="I19268" s="93" t="s">
        <v>23894</v>
      </c>
      <c r="J19268" s="93" t="s">
        <v>21032</v>
      </c>
      <c r="K19268" s="93" t="s">
        <v>3087</v>
      </c>
      <c r="L19268" s="14">
        <f>AND(vyberHrace&lt;&gt;"",ISNUMBER(SEARCH(vyberHrace,$B19268)))</f>
      </c>
      <c r="M19268" s="14">
        <f>AND($I19268=MID(kododd,1,2),$J19268=MID(kododd,3,3))</f>
      </c>
    </row>
    <row r="19269">
      <c r="A19269" s="95">
        <v>51587</v>
      </c>
      <c r="B19269" s="93" t="s">
        <v>3883</v>
      </c>
      <c r="C19269" s="93" t="s">
        <v>1402</v>
      </c>
      <c r="D19269" s="95">
        <v>1477</v>
      </c>
      <c r="F19269" s="95">
        <v>23739606</v>
      </c>
      <c r="G19269" s="95">
        <v>250</v>
      </c>
      <c r="H19269" s="93" t="s">
        <v>8976</v>
      </c>
      <c r="I19269" s="93" t="s">
        <v>23894</v>
      </c>
      <c r="J19269" s="93" t="s">
        <v>20933</v>
      </c>
      <c r="K19269" s="93" t="s">
        <v>5585</v>
      </c>
      <c r="L19269" s="14">
        <f>AND(vyberHrace&lt;&gt;"",ISNUMBER(SEARCH(vyberHrace,$B19269)))</f>
      </c>
      <c r="M19269" s="14">
        <f>AND($I19269=MID(kododd,1,2),$J19269=MID(kododd,3,3))</f>
      </c>
    </row>
    <row r="19270">
      <c r="A19270" s="95">
        <v>3140</v>
      </c>
      <c r="B19270" s="93" t="s">
        <v>17822</v>
      </c>
      <c r="C19270" s="93" t="s">
        <v>1440</v>
      </c>
      <c r="D19270" s="95">
        <v>1911</v>
      </c>
      <c r="E19270" s="95">
        <v>1983</v>
      </c>
      <c r="F19270" s="95">
        <v>323497</v>
      </c>
      <c r="G19270" s="95">
        <v>250</v>
      </c>
      <c r="H19270" s="93" t="s">
        <v>8976</v>
      </c>
      <c r="I19270" s="93" t="s">
        <v>23894</v>
      </c>
      <c r="J19270" s="93" t="s">
        <v>21032</v>
      </c>
      <c r="K19270" s="93" t="s">
        <v>3087</v>
      </c>
      <c r="L19270" s="14">
        <f>AND(vyberHrace&lt;&gt;"",ISNUMBER(SEARCH(vyberHrace,$B19270)))</f>
      </c>
      <c r="M19270" s="14">
        <f>AND($I19270=MID(kododd,1,2),$J19270=MID(kododd,3,3))</f>
      </c>
    </row>
    <row r="19271">
      <c r="A19271" s="95">
        <v>59834</v>
      </c>
      <c r="B19271" s="93" t="s">
        <v>20166</v>
      </c>
      <c r="C19271" s="93" t="s">
        <v>1448</v>
      </c>
      <c r="G19271" s="95">
        <v>0</v>
      </c>
      <c r="H19271" s="93" t="s">
        <v>8976</v>
      </c>
      <c r="I19271" s="93" t="s">
        <v>23894</v>
      </c>
      <c r="J19271" s="93" t="s">
        <v>20998</v>
      </c>
      <c r="K19271" s="93" t="s">
        <v>3359</v>
      </c>
      <c r="L19271" s="14">
        <f>AND(vyberHrace&lt;&gt;"",ISNUMBER(SEARCH(vyberHrace,$B19271)))</f>
      </c>
      <c r="M19271" s="14">
        <f>AND($I19271=MID(kododd,1,2),$J19271=MID(kododd,3,3))</f>
      </c>
    </row>
    <row r="19272">
      <c r="A19272" s="95">
        <v>36586</v>
      </c>
      <c r="B19272" s="93" t="s">
        <v>20167</v>
      </c>
      <c r="C19272" s="93" t="s">
        <v>1454</v>
      </c>
      <c r="D19272" s="95">
        <v>1782</v>
      </c>
      <c r="E19272" s="95">
        <v>1888</v>
      </c>
      <c r="F19272" s="95">
        <v>349780</v>
      </c>
      <c r="G19272" s="95">
        <v>250</v>
      </c>
      <c r="H19272" s="93" t="s">
        <v>8976</v>
      </c>
      <c r="I19272" s="93" t="s">
        <v>23894</v>
      </c>
      <c r="J19272" s="93" t="s">
        <v>20883</v>
      </c>
      <c r="K19272" s="93" t="s">
        <v>9085</v>
      </c>
      <c r="L19272" s="14">
        <f>AND(vyberHrace&lt;&gt;"",ISNUMBER(SEARCH(vyberHrace,$B19272)))</f>
      </c>
      <c r="M19272" s="14">
        <f>AND($I19272=MID(kododd,1,2),$J19272=MID(kododd,3,3))</f>
      </c>
    </row>
    <row r="19273">
      <c r="A19273" s="95">
        <v>46348</v>
      </c>
      <c r="B19273" s="93" t="s">
        <v>20167</v>
      </c>
      <c r="C19273" s="93" t="s">
        <v>1416</v>
      </c>
      <c r="D19273" s="95">
        <v>1129</v>
      </c>
      <c r="F19273" s="95">
        <v>23756047</v>
      </c>
      <c r="G19273" s="95">
        <v>250</v>
      </c>
      <c r="H19273" s="93" t="s">
        <v>8976</v>
      </c>
      <c r="I19273" s="93" t="s">
        <v>23894</v>
      </c>
      <c r="J19273" s="93" t="s">
        <v>21016</v>
      </c>
      <c r="K19273" s="93" t="s">
        <v>10066</v>
      </c>
      <c r="L19273" s="14">
        <f>AND(vyberHrace&lt;&gt;"",ISNUMBER(SEARCH(vyberHrace,$B19273)))</f>
      </c>
      <c r="M19273" s="14">
        <f>AND($I19273=MID(kododd,1,2),$J19273=MID(kododd,3,3))</f>
      </c>
    </row>
    <row r="19274">
      <c r="A19274" s="95">
        <v>63378</v>
      </c>
      <c r="B19274" s="93" t="s">
        <v>29486</v>
      </c>
      <c r="C19274" s="93" t="s">
        <v>1486</v>
      </c>
      <c r="G19274" s="95">
        <v>250</v>
      </c>
      <c r="H19274" s="93" t="s">
        <v>8976</v>
      </c>
      <c r="I19274" s="93" t="s">
        <v>23894</v>
      </c>
      <c r="J19274" s="93" t="s">
        <v>20861</v>
      </c>
      <c r="K19274" s="93" t="s">
        <v>6758</v>
      </c>
      <c r="L19274" s="14">
        <f>AND(vyberHrace&lt;&gt;"",ISNUMBER(SEARCH(vyberHrace,$B19274)))</f>
      </c>
      <c r="M19274" s="14">
        <f>AND($I19274=MID(kododd,1,2),$J19274=MID(kododd,3,3))</f>
      </c>
    </row>
    <row r="19275">
      <c r="A19275" s="95">
        <v>46540</v>
      </c>
      <c r="B19275" s="93" t="s">
        <v>20170</v>
      </c>
      <c r="C19275" s="93" t="s">
        <v>1414</v>
      </c>
      <c r="D19275" s="95">
        <v>1828</v>
      </c>
      <c r="E19275" s="95">
        <v>1875</v>
      </c>
      <c r="F19275" s="95">
        <v>23718650</v>
      </c>
      <c r="G19275" s="95">
        <v>250</v>
      </c>
      <c r="H19275" s="93" t="s">
        <v>8976</v>
      </c>
      <c r="I19275" s="93" t="s">
        <v>23894</v>
      </c>
      <c r="J19275" s="93" t="s">
        <v>20998</v>
      </c>
      <c r="K19275" s="93" t="s">
        <v>3359</v>
      </c>
      <c r="L19275" s="14">
        <f>AND(vyberHrace&lt;&gt;"",ISNUMBER(SEARCH(vyberHrace,$B19275)))</f>
      </c>
      <c r="M19275" s="14">
        <f>AND($I19275=MID(kododd,1,2),$J19275=MID(kododd,3,3))</f>
      </c>
    </row>
    <row r="19276">
      <c r="A19276" s="95">
        <v>59788</v>
      </c>
      <c r="B19276" s="93" t="s">
        <v>20170</v>
      </c>
      <c r="C19276" s="93" t="s">
        <v>1431</v>
      </c>
      <c r="D19276" s="95">
        <v>1148</v>
      </c>
      <c r="G19276" s="95">
        <v>250</v>
      </c>
      <c r="H19276" s="93" t="s">
        <v>8976</v>
      </c>
      <c r="I19276" s="93" t="s">
        <v>23894</v>
      </c>
      <c r="J19276" s="93" t="s">
        <v>21009</v>
      </c>
      <c r="K19276" s="93" t="s">
        <v>5929</v>
      </c>
      <c r="L19276" s="14">
        <f>AND(vyberHrace&lt;&gt;"",ISNUMBER(SEARCH(vyberHrace,$B19276)))</f>
      </c>
      <c r="M19276" s="14">
        <f>AND($I19276=MID(kododd,1,2),$J19276=MID(kododd,3,3))</f>
      </c>
    </row>
    <row r="19277">
      <c r="A19277" s="95">
        <v>58176</v>
      </c>
      <c r="B19277" s="93" t="s">
        <v>24695</v>
      </c>
      <c r="C19277" s="93" t="s">
        <v>1486</v>
      </c>
      <c r="G19277" s="95">
        <v>250</v>
      </c>
      <c r="H19277" s="93" t="s">
        <v>8976</v>
      </c>
      <c r="I19277" s="93" t="s">
        <v>23894</v>
      </c>
      <c r="J19277" s="93" t="s">
        <v>20910</v>
      </c>
      <c r="K19277" s="93" t="s">
        <v>4915</v>
      </c>
      <c r="L19277" s="14">
        <f>AND(vyberHrace&lt;&gt;"",ISNUMBER(SEARCH(vyberHrace,$B19277)))</f>
      </c>
      <c r="M19277" s="14">
        <f>AND($I19277=MID(kododd,1,2),$J19277=MID(kododd,3,3))</f>
      </c>
    </row>
    <row r="19278">
      <c r="A19278" s="95">
        <v>56736</v>
      </c>
      <c r="B19278" s="93" t="s">
        <v>22913</v>
      </c>
      <c r="C19278" s="93" t="s">
        <v>1422</v>
      </c>
      <c r="D19278" s="95">
        <v>1015</v>
      </c>
      <c r="G19278" s="95">
        <v>250</v>
      </c>
      <c r="H19278" s="93" t="s">
        <v>8976</v>
      </c>
      <c r="I19278" s="93" t="s">
        <v>23894</v>
      </c>
      <c r="J19278" s="93" t="s">
        <v>23415</v>
      </c>
      <c r="K19278" s="93" t="s">
        <v>21378</v>
      </c>
      <c r="L19278" s="14">
        <f>AND(vyberHrace&lt;&gt;"",ISNUMBER(SEARCH(vyberHrace,$B19278)))</f>
      </c>
      <c r="M19278" s="14">
        <f>AND($I19278=MID(kododd,1,2),$J19278=MID(kododd,3,3))</f>
      </c>
    </row>
    <row r="19279">
      <c r="A19279" s="95">
        <v>1305</v>
      </c>
      <c r="B19279" s="93" t="s">
        <v>20176</v>
      </c>
      <c r="C19279" s="93" t="s">
        <v>1427</v>
      </c>
      <c r="D19279" s="95">
        <v>1963</v>
      </c>
      <c r="E19279" s="95">
        <v>1997</v>
      </c>
      <c r="F19279" s="95">
        <v>307939</v>
      </c>
      <c r="G19279" s="95">
        <v>250</v>
      </c>
      <c r="H19279" s="93" t="s">
        <v>8976</v>
      </c>
      <c r="I19279" s="93" t="s">
        <v>23894</v>
      </c>
      <c r="J19279" s="93" t="s">
        <v>20883</v>
      </c>
      <c r="K19279" s="93" t="s">
        <v>9085</v>
      </c>
      <c r="L19279" s="14">
        <f>AND(vyberHrace&lt;&gt;"",ISNUMBER(SEARCH(vyberHrace,$B19279)))</f>
      </c>
      <c r="M19279" s="14">
        <f>AND($I19279=MID(kododd,1,2),$J19279=MID(kododd,3,3))</f>
      </c>
    </row>
    <row r="19280">
      <c r="A19280" s="95">
        <v>36585</v>
      </c>
      <c r="B19280" s="93" t="s">
        <v>20179</v>
      </c>
      <c r="C19280" s="93" t="s">
        <v>1444</v>
      </c>
      <c r="D19280" s="95">
        <v>1411</v>
      </c>
      <c r="E19280" s="95">
        <v>1653</v>
      </c>
      <c r="F19280" s="95">
        <v>365823</v>
      </c>
      <c r="G19280" s="95">
        <v>250</v>
      </c>
      <c r="H19280" s="93" t="s">
        <v>8976</v>
      </c>
      <c r="I19280" s="93" t="s">
        <v>23894</v>
      </c>
      <c r="J19280" s="93" t="s">
        <v>20883</v>
      </c>
      <c r="K19280" s="93" t="s">
        <v>9085</v>
      </c>
      <c r="L19280" s="14">
        <f>AND(vyberHrace&lt;&gt;"",ISNUMBER(SEARCH(vyberHrace,$B19280)))</f>
      </c>
      <c r="M19280" s="14">
        <f>AND($I19280=MID(kododd,1,2),$J19280=MID(kododd,3,3))</f>
      </c>
    </row>
    <row r="19281">
      <c r="A19281" s="95">
        <v>9431</v>
      </c>
      <c r="B19281" s="93" t="s">
        <v>9780</v>
      </c>
      <c r="C19281" s="93" t="s">
        <v>1451</v>
      </c>
      <c r="D19281" s="95">
        <v>1434</v>
      </c>
      <c r="G19281" s="95">
        <v>250</v>
      </c>
      <c r="H19281" s="93" t="s">
        <v>8976</v>
      </c>
      <c r="I19281" s="93" t="s">
        <v>23894</v>
      </c>
      <c r="J19281" s="93" t="s">
        <v>20897</v>
      </c>
      <c r="K19281" s="93" t="s">
        <v>20036</v>
      </c>
      <c r="L19281" s="14">
        <f>AND(vyberHrace&lt;&gt;"",ISNUMBER(SEARCH(vyberHrace,$B19281)))</f>
      </c>
      <c r="M19281" s="14">
        <f>AND($I19281=MID(kododd,1,2),$J19281=MID(kododd,3,3))</f>
      </c>
    </row>
    <row r="19282">
      <c r="A19282" s="95">
        <v>59874</v>
      </c>
      <c r="B19282" s="93" t="s">
        <v>26371</v>
      </c>
      <c r="C19282" s="93" t="s">
        <v>1409</v>
      </c>
      <c r="G19282" s="95">
        <v>0</v>
      </c>
      <c r="H19282" s="93" t="s">
        <v>8976</v>
      </c>
      <c r="I19282" s="93" t="s">
        <v>23894</v>
      </c>
      <c r="J19282" s="93" t="s">
        <v>21004</v>
      </c>
      <c r="K19282" s="93" t="s">
        <v>396</v>
      </c>
      <c r="L19282" s="14">
        <f>AND(vyberHrace&lt;&gt;"",ISNUMBER(SEARCH(vyberHrace,$B19282)))</f>
      </c>
      <c r="M19282" s="14">
        <f>AND($I19282=MID(kododd,1,2),$J19282=MID(kododd,3,3))</f>
      </c>
    </row>
    <row r="19283">
      <c r="A19283" s="95">
        <v>34539</v>
      </c>
      <c r="B19283" s="93" t="s">
        <v>19641</v>
      </c>
      <c r="C19283" s="93" t="s">
        <v>1399</v>
      </c>
      <c r="D19283" s="95">
        <v>1697</v>
      </c>
      <c r="E19283" s="95">
        <v>1814</v>
      </c>
      <c r="F19283" s="95">
        <v>350540</v>
      </c>
      <c r="G19283" s="95">
        <v>0</v>
      </c>
      <c r="H19283" s="93" t="s">
        <v>8976</v>
      </c>
      <c r="I19283" s="93" t="s">
        <v>23894</v>
      </c>
      <c r="J19283" s="93" t="s">
        <v>20940</v>
      </c>
      <c r="K19283" s="93" t="s">
        <v>6882</v>
      </c>
      <c r="L19283" s="14">
        <f>AND(vyberHrace&lt;&gt;"",ISNUMBER(SEARCH(vyberHrace,$B19283)))</f>
      </c>
      <c r="M19283" s="14">
        <f>AND($I19283=MID(kododd,1,2),$J19283=MID(kododd,3,3))</f>
      </c>
    </row>
    <row r="19284">
      <c r="A19284" s="95">
        <v>35936</v>
      </c>
      <c r="B19284" s="93" t="s">
        <v>19642</v>
      </c>
      <c r="C19284" s="93" t="s">
        <v>1465</v>
      </c>
      <c r="D19284" s="95">
        <v>1118</v>
      </c>
      <c r="F19284" s="95">
        <v>366838</v>
      </c>
      <c r="G19284" s="95">
        <v>0</v>
      </c>
      <c r="H19284" s="93" t="s">
        <v>8976</v>
      </c>
      <c r="I19284" s="93" t="s">
        <v>23894</v>
      </c>
      <c r="J19284" s="93" t="s">
        <v>20940</v>
      </c>
      <c r="K19284" s="93" t="s">
        <v>6882</v>
      </c>
      <c r="L19284" s="14">
        <f>AND(vyberHrace&lt;&gt;"",ISNUMBER(SEARCH(vyberHrace,$B19284)))</f>
      </c>
      <c r="M19284" s="14">
        <f>AND($I19284=MID(kododd,1,2),$J19284=MID(kododd,3,3))</f>
      </c>
    </row>
    <row r="19285">
      <c r="A19285" s="95">
        <v>26447</v>
      </c>
      <c r="B19285" s="93" t="s">
        <v>19648</v>
      </c>
      <c r="C19285" s="93" t="s">
        <v>1436</v>
      </c>
      <c r="D19285" s="95">
        <v>1620</v>
      </c>
      <c r="G19285" s="95">
        <v>250</v>
      </c>
      <c r="H19285" s="93" t="s">
        <v>8976</v>
      </c>
      <c r="I19285" s="93" t="s">
        <v>23894</v>
      </c>
      <c r="J19285" s="93" t="s">
        <v>20924</v>
      </c>
      <c r="K19285" s="93" t="s">
        <v>23908</v>
      </c>
      <c r="L19285" s="14">
        <f>AND(vyberHrace&lt;&gt;"",ISNUMBER(SEARCH(vyberHrace,$B19285)))</f>
      </c>
      <c r="M19285" s="14">
        <f>AND($I19285=MID(kododd,1,2),$J19285=MID(kododd,3,3))</f>
      </c>
    </row>
    <row r="19286">
      <c r="A19286" s="95">
        <v>44234</v>
      </c>
      <c r="B19286" s="93" t="s">
        <v>19657</v>
      </c>
      <c r="C19286" s="93" t="s">
        <v>1410</v>
      </c>
      <c r="G19286" s="95">
        <v>0</v>
      </c>
      <c r="H19286" s="93" t="s">
        <v>8976</v>
      </c>
      <c r="I19286" s="93" t="s">
        <v>23894</v>
      </c>
      <c r="J19286" s="93" t="s">
        <v>20843</v>
      </c>
      <c r="K19286" s="93" t="s">
        <v>21372</v>
      </c>
      <c r="L19286" s="14">
        <f>AND(vyberHrace&lt;&gt;"",ISNUMBER(SEARCH(vyberHrace,$B19286)))</f>
      </c>
      <c r="M19286" s="14">
        <f>AND($I19286=MID(kododd,1,2),$J19286=MID(kododd,3,3))</f>
      </c>
    </row>
    <row r="19287">
      <c r="A19287" s="95">
        <v>52264</v>
      </c>
      <c r="B19287" s="93" t="s">
        <v>20469</v>
      </c>
      <c r="C19287" s="93" t="s">
        <v>1422</v>
      </c>
      <c r="F19287" s="95">
        <v>23756055</v>
      </c>
      <c r="G19287" s="95">
        <v>0</v>
      </c>
      <c r="H19287" s="93" t="s">
        <v>8976</v>
      </c>
      <c r="I19287" s="93" t="s">
        <v>23894</v>
      </c>
      <c r="J19287" s="93" t="s">
        <v>20909</v>
      </c>
      <c r="K19287" s="93" t="s">
        <v>6757</v>
      </c>
      <c r="L19287" s="14">
        <f>AND(vyberHrace&lt;&gt;"",ISNUMBER(SEARCH(vyberHrace,$B19287)))</f>
      </c>
      <c r="M19287" s="14">
        <f>AND($I19287=MID(kododd,1,2),$J19287=MID(kododd,3,3))</f>
      </c>
    </row>
    <row r="19288">
      <c r="A19288" s="95">
        <v>9276</v>
      </c>
      <c r="B19288" s="93" t="s">
        <v>21124</v>
      </c>
      <c r="C19288" s="93" t="s">
        <v>1404</v>
      </c>
      <c r="D19288" s="95">
        <v>1193</v>
      </c>
      <c r="E19288" s="95">
        <v>1497</v>
      </c>
      <c r="F19288" s="95">
        <v>337641</v>
      </c>
      <c r="G19288" s="95">
        <v>250</v>
      </c>
      <c r="H19288" s="93" t="s">
        <v>8976</v>
      </c>
      <c r="I19288" s="93" t="s">
        <v>23894</v>
      </c>
      <c r="J19288" s="93" t="s">
        <v>20912</v>
      </c>
      <c r="K19288" s="93" t="s">
        <v>9930</v>
      </c>
      <c r="L19288" s="14">
        <f>AND(vyberHrace&lt;&gt;"",ISNUMBER(SEARCH(vyberHrace,$B19288)))</f>
      </c>
      <c r="M19288" s="14">
        <f>AND($I19288=MID(kododd,1,2),$J19288=MID(kododd,3,3))</f>
      </c>
    </row>
    <row r="19289">
      <c r="A19289" s="95">
        <v>5646</v>
      </c>
      <c r="B19289" s="93" t="s">
        <v>19669</v>
      </c>
      <c r="C19289" s="93" t="s">
        <v>1415</v>
      </c>
      <c r="D19289" s="95">
        <v>1677</v>
      </c>
      <c r="E19289" s="95">
        <v>1916</v>
      </c>
      <c r="F19289" s="95">
        <v>359785</v>
      </c>
      <c r="G19289" s="95">
        <v>250</v>
      </c>
      <c r="H19289" s="93" t="s">
        <v>8976</v>
      </c>
      <c r="I19289" s="93" t="s">
        <v>23894</v>
      </c>
      <c r="J19289" s="93" t="s">
        <v>20940</v>
      </c>
      <c r="K19289" s="93" t="s">
        <v>6882</v>
      </c>
      <c r="L19289" s="14">
        <f>AND(vyberHrace&lt;&gt;"",ISNUMBER(SEARCH(vyberHrace,$B19289)))</f>
      </c>
      <c r="M19289" s="14">
        <f>AND($I19289=MID(kododd,1,2),$J19289=MID(kododd,3,3))</f>
      </c>
    </row>
    <row r="19290">
      <c r="A19290" s="95">
        <v>58288</v>
      </c>
      <c r="B19290" s="93" t="s">
        <v>24801</v>
      </c>
      <c r="C19290" s="93" t="s">
        <v>1422</v>
      </c>
      <c r="G19290" s="95">
        <v>0</v>
      </c>
      <c r="H19290" s="93" t="s">
        <v>8976</v>
      </c>
      <c r="I19290" s="93" t="s">
        <v>23894</v>
      </c>
      <c r="J19290" s="93" t="s">
        <v>20940</v>
      </c>
      <c r="K19290" s="93" t="s">
        <v>6882</v>
      </c>
      <c r="L19290" s="14">
        <f>AND(vyberHrace&lt;&gt;"",ISNUMBER(SEARCH(vyberHrace,$B19290)))</f>
      </c>
      <c r="M19290" s="14">
        <f>AND($I19290=MID(kododd,1,2),$J19290=MID(kododd,3,3))</f>
      </c>
    </row>
    <row r="19291">
      <c r="A19291" s="95">
        <v>57450</v>
      </c>
      <c r="B19291" s="93" t="s">
        <v>22905</v>
      </c>
      <c r="C19291" s="93" t="s">
        <v>1453</v>
      </c>
      <c r="F19291" s="95">
        <v>23766972</v>
      </c>
      <c r="G19291" s="95">
        <v>0</v>
      </c>
      <c r="H19291" s="93" t="s">
        <v>8976</v>
      </c>
      <c r="I19291" s="93" t="s">
        <v>23894</v>
      </c>
      <c r="J19291" s="93" t="s">
        <v>20885</v>
      </c>
      <c r="K19291" s="93" t="s">
        <v>6879</v>
      </c>
      <c r="L19291" s="14">
        <f>AND(vyberHrace&lt;&gt;"",ISNUMBER(SEARCH(vyberHrace,$B19291)))</f>
      </c>
      <c r="M19291" s="14">
        <f>AND($I19291=MID(kododd,1,2),$J19291=MID(kododd,3,3))</f>
      </c>
    </row>
    <row r="19292">
      <c r="A19292" s="95">
        <v>56784</v>
      </c>
      <c r="B19292" s="93" t="s">
        <v>22906</v>
      </c>
      <c r="C19292" s="93" t="s">
        <v>1424</v>
      </c>
      <c r="D19292" s="95">
        <v>1182</v>
      </c>
      <c r="F19292" s="95">
        <v>23766387</v>
      </c>
      <c r="G19292" s="95">
        <v>250</v>
      </c>
      <c r="H19292" s="93" t="s">
        <v>8976</v>
      </c>
      <c r="I19292" s="93" t="s">
        <v>23894</v>
      </c>
      <c r="J19292" s="93" t="s">
        <v>20885</v>
      </c>
      <c r="K19292" s="93" t="s">
        <v>6879</v>
      </c>
      <c r="L19292" s="14">
        <f>AND(vyberHrace&lt;&gt;"",ISNUMBER(SEARCH(vyberHrace,$B19292)))</f>
      </c>
      <c r="M19292" s="14">
        <f>AND($I19292=MID(kododd,1,2),$J19292=MID(kododd,3,3))</f>
      </c>
    </row>
    <row r="19293">
      <c r="A19293" s="95">
        <v>46338</v>
      </c>
      <c r="B19293" s="93" t="s">
        <v>15797</v>
      </c>
      <c r="C19293" s="93" t="s">
        <v>1402</v>
      </c>
      <c r="G19293" s="95">
        <v>0</v>
      </c>
      <c r="H19293" s="93" t="s">
        <v>8976</v>
      </c>
      <c r="I19293" s="93" t="s">
        <v>23894</v>
      </c>
      <c r="J19293" s="93" t="s">
        <v>20933</v>
      </c>
      <c r="K19293" s="93" t="s">
        <v>5585</v>
      </c>
      <c r="L19293" s="14">
        <f>AND(vyberHrace&lt;&gt;"",ISNUMBER(SEARCH(vyberHrace,$B19293)))</f>
      </c>
      <c r="M19293" s="14">
        <f>AND($I19293=MID(kododd,1,2),$J19293=MID(kododd,3,3))</f>
      </c>
    </row>
    <row r="19294">
      <c r="A19294" s="95">
        <v>3731</v>
      </c>
      <c r="B19294" s="93" t="s">
        <v>13506</v>
      </c>
      <c r="C19294" s="93" t="s">
        <v>1473</v>
      </c>
      <c r="D19294" s="95">
        <v>1588</v>
      </c>
      <c r="G19294" s="95">
        <v>250</v>
      </c>
      <c r="H19294" s="93" t="s">
        <v>8976</v>
      </c>
      <c r="I19294" s="93" t="s">
        <v>23894</v>
      </c>
      <c r="J19294" s="93" t="s">
        <v>20918</v>
      </c>
      <c r="K19294" s="93" t="s">
        <v>6768</v>
      </c>
      <c r="L19294" s="14">
        <f>AND(vyberHrace&lt;&gt;"",ISNUMBER(SEARCH(vyberHrace,$B19294)))</f>
      </c>
      <c r="M19294" s="14">
        <f>AND($I19294=MID(kododd,1,2),$J19294=MID(kododd,3,3))</f>
      </c>
    </row>
    <row r="19295">
      <c r="A19295" s="95">
        <v>49031</v>
      </c>
      <c r="B19295" s="93" t="s">
        <v>15825</v>
      </c>
      <c r="C19295" s="93" t="s">
        <v>1400</v>
      </c>
      <c r="G19295" s="95">
        <v>0</v>
      </c>
      <c r="H19295" s="93" t="s">
        <v>8976</v>
      </c>
      <c r="I19295" s="93" t="s">
        <v>23894</v>
      </c>
      <c r="J19295" s="93" t="s">
        <v>20843</v>
      </c>
      <c r="K19295" s="93" t="s">
        <v>21372</v>
      </c>
      <c r="L19295" s="14">
        <f>AND(vyberHrace&lt;&gt;"",ISNUMBER(SEARCH(vyberHrace,$B19295)))</f>
      </c>
      <c r="M19295" s="14">
        <f>AND($I19295=MID(kododd,1,2),$J19295=MID(kododd,3,3))</f>
      </c>
    </row>
    <row r="19296">
      <c r="A19296" s="95">
        <v>33795</v>
      </c>
      <c r="B19296" s="93" t="s">
        <v>15831</v>
      </c>
      <c r="C19296" s="93" t="s">
        <v>1414</v>
      </c>
      <c r="D19296" s="95">
        <v>1882</v>
      </c>
      <c r="E19296" s="95">
        <v>1914</v>
      </c>
      <c r="F19296" s="95">
        <v>365831</v>
      </c>
      <c r="G19296" s="95">
        <v>0</v>
      </c>
      <c r="H19296" s="93" t="s">
        <v>8976</v>
      </c>
      <c r="I19296" s="93" t="s">
        <v>23894</v>
      </c>
      <c r="J19296" s="93" t="s">
        <v>20933</v>
      </c>
      <c r="K19296" s="93" t="s">
        <v>5585</v>
      </c>
      <c r="L19296" s="14">
        <f>AND(vyberHrace&lt;&gt;"",ISNUMBER(SEARCH(vyberHrace,$B19296)))</f>
      </c>
      <c r="M19296" s="14">
        <f>AND($I19296=MID(kododd,1,2),$J19296=MID(kododd,3,3))</f>
      </c>
    </row>
    <row r="19297">
      <c r="A19297" s="95">
        <v>10757</v>
      </c>
      <c r="B19297" s="93" t="s">
        <v>15833</v>
      </c>
      <c r="C19297" s="93" t="s">
        <v>1430</v>
      </c>
      <c r="D19297" s="95">
        <v>1608</v>
      </c>
      <c r="G19297" s="95">
        <v>0</v>
      </c>
      <c r="H19297" s="93" t="s">
        <v>8976</v>
      </c>
      <c r="I19297" s="93" t="s">
        <v>23894</v>
      </c>
      <c r="J19297" s="93" t="s">
        <v>20933</v>
      </c>
      <c r="K19297" s="93" t="s">
        <v>5585</v>
      </c>
      <c r="L19297" s="14">
        <f>AND(vyberHrace&lt;&gt;"",ISNUMBER(SEARCH(vyberHrace,$B19297)))</f>
      </c>
      <c r="M19297" s="14">
        <f>AND($I19297=MID(kododd,1,2),$J19297=MID(kododd,3,3))</f>
      </c>
    </row>
    <row r="19298">
      <c r="A19298" s="95">
        <v>26134</v>
      </c>
      <c r="B19298" s="93" t="s">
        <v>15755</v>
      </c>
      <c r="C19298" s="93" t="s">
        <v>1469</v>
      </c>
      <c r="D19298" s="95">
        <v>1744</v>
      </c>
      <c r="F19298" s="95">
        <v>23737999</v>
      </c>
      <c r="G19298" s="95">
        <v>250</v>
      </c>
      <c r="H19298" s="93" t="s">
        <v>8976</v>
      </c>
      <c r="I19298" s="93" t="s">
        <v>23894</v>
      </c>
      <c r="J19298" s="93" t="s">
        <v>20931</v>
      </c>
      <c r="K19298" s="93" t="s">
        <v>11236</v>
      </c>
      <c r="L19298" s="14">
        <f>AND(vyberHrace&lt;&gt;"",ISNUMBER(SEARCH(vyberHrace,$B19298)))</f>
      </c>
      <c r="M19298" s="14">
        <f>AND($I19298=MID(kododd,1,2),$J19298=MID(kododd,3,3))</f>
      </c>
    </row>
    <row r="19299">
      <c r="A19299" s="95">
        <v>11972</v>
      </c>
      <c r="B19299" s="93" t="s">
        <v>15756</v>
      </c>
      <c r="C19299" s="93" t="s">
        <v>1447</v>
      </c>
      <c r="D19299" s="95">
        <v>1462</v>
      </c>
      <c r="G19299" s="95">
        <v>0</v>
      </c>
      <c r="H19299" s="93" t="s">
        <v>8976</v>
      </c>
      <c r="I19299" s="93" t="s">
        <v>23894</v>
      </c>
      <c r="J19299" s="93" t="s">
        <v>20931</v>
      </c>
      <c r="K19299" s="93" t="s">
        <v>11236</v>
      </c>
      <c r="L19299" s="14">
        <f>AND(vyberHrace&lt;&gt;"",ISNUMBER(SEARCH(vyberHrace,$B19299)))</f>
      </c>
      <c r="M19299" s="14">
        <f>AND($I19299=MID(kododd,1,2),$J19299=MID(kododd,3,3))</f>
      </c>
    </row>
    <row r="19300">
      <c r="A19300" s="95">
        <v>14933</v>
      </c>
      <c r="B19300" s="93" t="s">
        <v>15757</v>
      </c>
      <c r="C19300" s="93" t="s">
        <v>1413</v>
      </c>
      <c r="D19300" s="95">
        <v>1474</v>
      </c>
      <c r="G19300" s="95">
        <v>250</v>
      </c>
      <c r="H19300" s="93" t="s">
        <v>8976</v>
      </c>
      <c r="I19300" s="93" t="s">
        <v>23894</v>
      </c>
      <c r="J19300" s="93" t="s">
        <v>20931</v>
      </c>
      <c r="K19300" s="93" t="s">
        <v>11236</v>
      </c>
      <c r="L19300" s="14">
        <f>AND(vyberHrace&lt;&gt;"",ISNUMBER(SEARCH(vyberHrace,$B19300)))</f>
      </c>
      <c r="M19300" s="14">
        <f>AND($I19300=MID(kododd,1,2),$J19300=MID(kododd,3,3))</f>
      </c>
    </row>
    <row r="19301">
      <c r="A19301" s="95">
        <v>43879</v>
      </c>
      <c r="B19301" s="93" t="s">
        <v>15759</v>
      </c>
      <c r="C19301" s="93" t="s">
        <v>1408</v>
      </c>
      <c r="G19301" s="95">
        <v>0</v>
      </c>
      <c r="H19301" s="93" t="s">
        <v>8976</v>
      </c>
      <c r="I19301" s="93" t="s">
        <v>23894</v>
      </c>
      <c r="J19301" s="93" t="s">
        <v>20885</v>
      </c>
      <c r="K19301" s="93" t="s">
        <v>6879</v>
      </c>
      <c r="L19301" s="14">
        <f>AND(vyberHrace&lt;&gt;"",ISNUMBER(SEARCH(vyberHrace,$B19301)))</f>
      </c>
      <c r="M19301" s="14">
        <f>AND($I19301=MID(kododd,1,2),$J19301=MID(kododd,3,3))</f>
      </c>
    </row>
    <row r="19302">
      <c r="A19302" s="95">
        <v>63808</v>
      </c>
      <c r="B19302" s="93" t="s">
        <v>30026</v>
      </c>
      <c r="C19302" s="93" t="s">
        <v>1444</v>
      </c>
      <c r="F19302" s="95">
        <v>571006028</v>
      </c>
      <c r="G19302" s="95">
        <v>250</v>
      </c>
      <c r="H19302" s="93" t="s">
        <v>8976</v>
      </c>
      <c r="I19302" s="93" t="s">
        <v>23894</v>
      </c>
      <c r="J19302" s="93" t="s">
        <v>20883</v>
      </c>
      <c r="K19302" s="93" t="s">
        <v>9085</v>
      </c>
      <c r="L19302" s="14">
        <f>AND(vyberHrace&lt;&gt;"",ISNUMBER(SEARCH(vyberHrace,$B19302)))</f>
      </c>
      <c r="M19302" s="14">
        <f>AND($I19302=MID(kododd,1,2),$J19302=MID(kododd,3,3))</f>
      </c>
    </row>
    <row r="19303">
      <c r="A19303" s="95">
        <v>47817</v>
      </c>
      <c r="B19303" s="93" t="s">
        <v>15769</v>
      </c>
      <c r="C19303" s="93" t="s">
        <v>1402</v>
      </c>
      <c r="D19303" s="95">
        <v>1235</v>
      </c>
      <c r="E19303" s="95">
        <v>1568</v>
      </c>
      <c r="F19303" s="95">
        <v>23727322</v>
      </c>
      <c r="G19303" s="95">
        <v>250</v>
      </c>
      <c r="H19303" s="93" t="s">
        <v>8976</v>
      </c>
      <c r="I19303" s="93" t="s">
        <v>23894</v>
      </c>
      <c r="J19303" s="93" t="s">
        <v>20909</v>
      </c>
      <c r="K19303" s="93" t="s">
        <v>6757</v>
      </c>
      <c r="L19303" s="14">
        <f>AND(vyberHrace&lt;&gt;"",ISNUMBER(SEARCH(vyberHrace,$B19303)))</f>
      </c>
      <c r="M19303" s="14">
        <f>AND($I19303=MID(kododd,1,2),$J19303=MID(kododd,3,3))</f>
      </c>
    </row>
    <row r="19304">
      <c r="A19304" s="95">
        <v>55342</v>
      </c>
      <c r="B19304" s="93" t="s">
        <v>22959</v>
      </c>
      <c r="C19304" s="93" t="s">
        <v>3255</v>
      </c>
      <c r="D19304" s="95">
        <v>1485</v>
      </c>
      <c r="E19304" s="95">
        <v>1571</v>
      </c>
      <c r="F19304" s="95">
        <v>23768142</v>
      </c>
      <c r="G19304" s="95">
        <v>250</v>
      </c>
      <c r="H19304" s="93" t="s">
        <v>8976</v>
      </c>
      <c r="I19304" s="93" t="s">
        <v>23894</v>
      </c>
      <c r="J19304" s="93" t="s">
        <v>20916</v>
      </c>
      <c r="K19304" s="93" t="s">
        <v>9958</v>
      </c>
      <c r="L19304" s="14">
        <f>AND(vyberHrace&lt;&gt;"",ISNUMBER(SEARCH(vyberHrace,$B19304)))</f>
      </c>
      <c r="M19304" s="14">
        <f>AND($I19304=MID(kododd,1,2),$J19304=MID(kododd,3,3))</f>
      </c>
    </row>
    <row r="19305">
      <c r="A19305" s="95">
        <v>55341</v>
      </c>
      <c r="B19305" s="93" t="s">
        <v>22960</v>
      </c>
      <c r="C19305" s="93" t="s">
        <v>1406</v>
      </c>
      <c r="D19305" s="95">
        <v>1334</v>
      </c>
      <c r="E19305" s="95">
        <v>1514</v>
      </c>
      <c r="F19305" s="95">
        <v>23768150</v>
      </c>
      <c r="G19305" s="95">
        <v>250</v>
      </c>
      <c r="H19305" s="93" t="s">
        <v>8976</v>
      </c>
      <c r="I19305" s="93" t="s">
        <v>23894</v>
      </c>
      <c r="J19305" s="93" t="s">
        <v>20916</v>
      </c>
      <c r="K19305" s="93" t="s">
        <v>9958</v>
      </c>
      <c r="L19305" s="14">
        <f>AND(vyberHrace&lt;&gt;"",ISNUMBER(SEARCH(vyberHrace,$B19305)))</f>
      </c>
      <c r="M19305" s="14">
        <f>AND($I19305=MID(kododd,1,2),$J19305=MID(kododd,3,3))</f>
      </c>
    </row>
    <row r="19306">
      <c r="A19306" s="95">
        <v>46707</v>
      </c>
      <c r="B19306" s="93" t="s">
        <v>18128</v>
      </c>
      <c r="C19306" s="93" t="s">
        <v>1463</v>
      </c>
      <c r="D19306" s="95">
        <v>1334</v>
      </c>
      <c r="F19306" s="95">
        <v>23731486</v>
      </c>
      <c r="G19306" s="95">
        <v>250</v>
      </c>
      <c r="H19306" s="93" t="s">
        <v>8976</v>
      </c>
      <c r="I19306" s="93" t="s">
        <v>23894</v>
      </c>
      <c r="J19306" s="93" t="s">
        <v>20941</v>
      </c>
      <c r="K19306" s="93" t="s">
        <v>9073</v>
      </c>
      <c r="L19306" s="14">
        <f>AND(vyberHrace&lt;&gt;"",ISNUMBER(SEARCH(vyberHrace,$B19306)))</f>
      </c>
      <c r="M19306" s="14">
        <f>AND($I19306=MID(kododd,1,2),$J19306=MID(kododd,3,3))</f>
      </c>
    </row>
    <row r="19307">
      <c r="A19307" s="95">
        <v>54158</v>
      </c>
      <c r="B19307" s="93" t="s">
        <v>24112</v>
      </c>
      <c r="C19307" s="93" t="s">
        <v>3255</v>
      </c>
      <c r="G19307" s="95">
        <v>0</v>
      </c>
      <c r="H19307" s="93" t="s">
        <v>8976</v>
      </c>
      <c r="I19307" s="93" t="s">
        <v>23894</v>
      </c>
      <c r="J19307" s="93" t="s">
        <v>20843</v>
      </c>
      <c r="K19307" s="93" t="s">
        <v>21372</v>
      </c>
      <c r="L19307" s="14">
        <f>AND(vyberHrace&lt;&gt;"",ISNUMBER(SEARCH(vyberHrace,$B19307)))</f>
      </c>
      <c r="M19307" s="14">
        <f>AND($I19307=MID(kododd,1,2),$J19307=MID(kododd,3,3))</f>
      </c>
    </row>
    <row r="19308">
      <c r="A19308" s="95">
        <v>44083</v>
      </c>
      <c r="B19308" s="93" t="s">
        <v>18142</v>
      </c>
      <c r="C19308" s="93" t="s">
        <v>1402</v>
      </c>
      <c r="D19308" s="95">
        <v>1462</v>
      </c>
      <c r="E19308" s="95">
        <v>1500</v>
      </c>
      <c r="F19308" s="95">
        <v>23717505</v>
      </c>
      <c r="G19308" s="95">
        <v>250</v>
      </c>
      <c r="H19308" s="93" t="s">
        <v>8976</v>
      </c>
      <c r="I19308" s="93" t="s">
        <v>23894</v>
      </c>
      <c r="J19308" s="93" t="s">
        <v>20887</v>
      </c>
      <c r="K19308" s="93" t="s">
        <v>5067</v>
      </c>
      <c r="L19308" s="14">
        <f>AND(vyberHrace&lt;&gt;"",ISNUMBER(SEARCH(vyberHrace,$B19308)))</f>
      </c>
      <c r="M19308" s="14">
        <f>AND($I19308=MID(kododd,1,2),$J19308=MID(kododd,3,3))</f>
      </c>
    </row>
    <row r="19309">
      <c r="A19309" s="95">
        <v>45584</v>
      </c>
      <c r="B19309" s="93" t="s">
        <v>8609</v>
      </c>
      <c r="C19309" s="93" t="s">
        <v>3255</v>
      </c>
      <c r="G19309" s="95">
        <v>0</v>
      </c>
      <c r="H19309" s="93" t="s">
        <v>8976</v>
      </c>
      <c r="I19309" s="93" t="s">
        <v>23894</v>
      </c>
      <c r="J19309" s="93" t="s">
        <v>20933</v>
      </c>
      <c r="K19309" s="93" t="s">
        <v>5585</v>
      </c>
      <c r="L19309" s="14">
        <f>AND(vyberHrace&lt;&gt;"",ISNUMBER(SEARCH(vyberHrace,$B19309)))</f>
      </c>
      <c r="M19309" s="14">
        <f>AND($I19309=MID(kododd,1,2),$J19309=MID(kododd,3,3))</f>
      </c>
    </row>
    <row r="19310">
      <c r="A19310" s="95">
        <v>4999</v>
      </c>
      <c r="B19310" s="93" t="s">
        <v>19884</v>
      </c>
      <c r="C19310" s="93" t="s">
        <v>1470</v>
      </c>
      <c r="D19310" s="95">
        <v>1759</v>
      </c>
      <c r="E19310" s="95">
        <v>1849</v>
      </c>
      <c r="F19310" s="95">
        <v>395315</v>
      </c>
      <c r="G19310" s="95">
        <v>0</v>
      </c>
      <c r="H19310" s="93" t="s">
        <v>8976</v>
      </c>
      <c r="I19310" s="93" t="s">
        <v>23894</v>
      </c>
      <c r="J19310" s="93" t="s">
        <v>20871</v>
      </c>
      <c r="K19310" s="93" t="s">
        <v>6773</v>
      </c>
      <c r="L19310" s="14">
        <f>AND(vyberHrace&lt;&gt;"",ISNUMBER(SEARCH(vyberHrace,$B19310)))</f>
      </c>
      <c r="M19310" s="14">
        <f>AND($I19310=MID(kododd,1,2),$J19310=MID(kododd,3,3))</f>
      </c>
    </row>
    <row r="19311">
      <c r="A19311" s="95">
        <v>28006</v>
      </c>
      <c r="B19311" s="93" t="s">
        <v>8618</v>
      </c>
      <c r="C19311" s="93" t="s">
        <v>1415</v>
      </c>
      <c r="D19311" s="95">
        <v>1435</v>
      </c>
      <c r="E19311" s="95">
        <v>1701</v>
      </c>
      <c r="F19311" s="95">
        <v>334421</v>
      </c>
      <c r="G19311" s="95">
        <v>0</v>
      </c>
      <c r="H19311" s="93" t="s">
        <v>8976</v>
      </c>
      <c r="I19311" s="93" t="s">
        <v>23894</v>
      </c>
      <c r="J19311" s="93" t="s">
        <v>20871</v>
      </c>
      <c r="K19311" s="93" t="s">
        <v>6773</v>
      </c>
      <c r="L19311" s="14">
        <f>AND(vyberHrace&lt;&gt;"",ISNUMBER(SEARCH(vyberHrace,$B19311)))</f>
      </c>
      <c r="M19311" s="14">
        <f>AND($I19311=MID(kododd,1,2),$J19311=MID(kododd,3,3))</f>
      </c>
    </row>
    <row r="19312">
      <c r="A19312" s="95">
        <v>45585</v>
      </c>
      <c r="B19312" s="93" t="s">
        <v>8621</v>
      </c>
      <c r="C19312" s="93" t="s">
        <v>1410</v>
      </c>
      <c r="G19312" s="95">
        <v>0</v>
      </c>
      <c r="H19312" s="93" t="s">
        <v>8976</v>
      </c>
      <c r="I19312" s="93" t="s">
        <v>23894</v>
      </c>
      <c r="J19312" s="93" t="s">
        <v>20933</v>
      </c>
      <c r="K19312" s="93" t="s">
        <v>5585</v>
      </c>
      <c r="L19312" s="14">
        <f>AND(vyberHrace&lt;&gt;"",ISNUMBER(SEARCH(vyberHrace,$B19312)))</f>
      </c>
      <c r="M19312" s="14">
        <f>AND($I19312=MID(kododd,1,2),$J19312=MID(kododd,3,3))</f>
      </c>
    </row>
    <row r="19313">
      <c r="A19313" s="95">
        <v>52532</v>
      </c>
      <c r="B19313" s="93" t="s">
        <v>8622</v>
      </c>
      <c r="C19313" s="93" t="s">
        <v>1448</v>
      </c>
      <c r="D19313" s="95">
        <v>1355</v>
      </c>
      <c r="G19313" s="95">
        <v>250</v>
      </c>
      <c r="H19313" s="93" t="s">
        <v>8976</v>
      </c>
      <c r="I19313" s="93" t="s">
        <v>23894</v>
      </c>
      <c r="J19313" s="93" t="s">
        <v>20844</v>
      </c>
      <c r="K19313" s="93" t="s">
        <v>8029</v>
      </c>
      <c r="L19313" s="14">
        <f>AND(vyberHrace&lt;&gt;"",ISNUMBER(SEARCH(vyberHrace,$B19313)))</f>
      </c>
      <c r="M19313" s="14">
        <f>AND($I19313=MID(kododd,1,2),$J19313=MID(kododd,3,3))</f>
      </c>
    </row>
    <row r="19314">
      <c r="A19314" s="95">
        <v>43851</v>
      </c>
      <c r="B19314" s="93" t="s">
        <v>21108</v>
      </c>
      <c r="C19314" s="93" t="s">
        <v>1400</v>
      </c>
      <c r="G19314" s="95">
        <v>0</v>
      </c>
      <c r="H19314" s="93" t="s">
        <v>8976</v>
      </c>
      <c r="I19314" s="93" t="s">
        <v>23894</v>
      </c>
      <c r="J19314" s="93" t="s">
        <v>20877</v>
      </c>
      <c r="K19314" s="93" t="s">
        <v>7846</v>
      </c>
      <c r="L19314" s="14">
        <f>AND(vyberHrace&lt;&gt;"",ISNUMBER(SEARCH(vyberHrace,$B19314)))</f>
      </c>
      <c r="M19314" s="14">
        <f>AND($I19314=MID(kododd,1,2),$J19314=MID(kododd,3,3))</f>
      </c>
    </row>
    <row r="19315">
      <c r="A19315" s="95">
        <v>63520</v>
      </c>
      <c r="B19315" s="93" t="s">
        <v>29487</v>
      </c>
      <c r="C19315" s="93" t="s">
        <v>1488</v>
      </c>
      <c r="G19315" s="95">
        <v>250</v>
      </c>
      <c r="H19315" s="93" t="s">
        <v>8976</v>
      </c>
      <c r="I19315" s="93" t="s">
        <v>23894</v>
      </c>
      <c r="J19315" s="93" t="s">
        <v>20872</v>
      </c>
      <c r="K19315" s="93" t="s">
        <v>29454</v>
      </c>
      <c r="L19315" s="14">
        <f>AND(vyberHrace&lt;&gt;"",ISNUMBER(SEARCH(vyberHrace,$B19315)))</f>
      </c>
      <c r="M19315" s="14">
        <f>AND($I19315=MID(kododd,1,2),$J19315=MID(kododd,3,3))</f>
      </c>
    </row>
    <row r="19316">
      <c r="A19316" s="95">
        <v>59088</v>
      </c>
      <c r="B19316" s="93" t="s">
        <v>8636</v>
      </c>
      <c r="C19316" s="93" t="s">
        <v>1487</v>
      </c>
      <c r="G19316" s="95">
        <v>0</v>
      </c>
      <c r="H19316" s="93" t="s">
        <v>8976</v>
      </c>
      <c r="I19316" s="93" t="s">
        <v>23894</v>
      </c>
      <c r="J19316" s="93" t="s">
        <v>20909</v>
      </c>
      <c r="K19316" s="93" t="s">
        <v>6757</v>
      </c>
      <c r="L19316" s="14">
        <f>AND(vyberHrace&lt;&gt;"",ISNUMBER(SEARCH(vyberHrace,$B19316)))</f>
      </c>
      <c r="M19316" s="14">
        <f>AND($I19316=MID(kododd,1,2),$J19316=MID(kododd,3,3))</f>
      </c>
    </row>
    <row r="19317">
      <c r="A19317" s="95">
        <v>61304</v>
      </c>
      <c r="B19317" s="93" t="s">
        <v>27509</v>
      </c>
      <c r="C19317" s="93" t="s">
        <v>1411</v>
      </c>
      <c r="G19317" s="95">
        <v>250</v>
      </c>
      <c r="H19317" s="93" t="s">
        <v>8976</v>
      </c>
      <c r="I19317" s="93" t="s">
        <v>23894</v>
      </c>
      <c r="J19317" s="93" t="s">
        <v>20884</v>
      </c>
      <c r="K19317" s="93" t="s">
        <v>399</v>
      </c>
      <c r="L19317" s="14">
        <f>AND(vyberHrace&lt;&gt;"",ISNUMBER(SEARCH(vyberHrace,$B19317)))</f>
      </c>
      <c r="M19317" s="14">
        <f>AND($I19317=MID(kododd,1,2),$J19317=MID(kododd,3,3))</f>
      </c>
    </row>
    <row r="19318">
      <c r="A19318" s="95">
        <v>45596</v>
      </c>
      <c r="B19318" s="93" t="s">
        <v>6402</v>
      </c>
      <c r="C19318" s="93" t="s">
        <v>1419</v>
      </c>
      <c r="G19318" s="95">
        <v>0</v>
      </c>
      <c r="H19318" s="93" t="s">
        <v>8976</v>
      </c>
      <c r="I19318" s="93" t="s">
        <v>23894</v>
      </c>
      <c r="J19318" s="93" t="s">
        <v>20954</v>
      </c>
      <c r="K19318" s="93" t="s">
        <v>6926</v>
      </c>
      <c r="L19318" s="14">
        <f>AND(vyberHrace&lt;&gt;"",ISNUMBER(SEARCH(vyberHrace,$B19318)))</f>
      </c>
      <c r="M19318" s="14">
        <f>AND($I19318=MID(kododd,1,2),$J19318=MID(kododd,3,3))</f>
      </c>
    </row>
    <row r="19319">
      <c r="A19319" s="95">
        <v>48905</v>
      </c>
      <c r="B19319" s="93" t="s">
        <v>6406</v>
      </c>
      <c r="C19319" s="93" t="s">
        <v>1406</v>
      </c>
      <c r="G19319" s="95">
        <v>250</v>
      </c>
      <c r="H19319" s="93" t="s">
        <v>8976</v>
      </c>
      <c r="I19319" s="93" t="s">
        <v>23894</v>
      </c>
      <c r="J19319" s="93" t="s">
        <v>20861</v>
      </c>
      <c r="K19319" s="93" t="s">
        <v>6758</v>
      </c>
      <c r="L19319" s="14">
        <f>AND(vyberHrace&lt;&gt;"",ISNUMBER(SEARCH(vyberHrace,$B19319)))</f>
      </c>
      <c r="M19319" s="14">
        <f>AND($I19319=MID(kododd,1,2),$J19319=MID(kododd,3,3))</f>
      </c>
    </row>
    <row r="19320">
      <c r="A19320" s="95">
        <v>7822</v>
      </c>
      <c r="B19320" s="93" t="s">
        <v>14208</v>
      </c>
      <c r="C19320" s="93" t="s">
        <v>1434</v>
      </c>
      <c r="D19320" s="95">
        <v>1650</v>
      </c>
      <c r="F19320" s="95">
        <v>23731494</v>
      </c>
      <c r="G19320" s="95">
        <v>250</v>
      </c>
      <c r="H19320" s="93" t="s">
        <v>8976</v>
      </c>
      <c r="I19320" s="93" t="s">
        <v>23894</v>
      </c>
      <c r="J19320" s="93" t="s">
        <v>20989</v>
      </c>
      <c r="K19320" s="93" t="s">
        <v>11228</v>
      </c>
      <c r="L19320" s="14">
        <f>AND(vyberHrace&lt;&gt;"",ISNUMBER(SEARCH(vyberHrace,$B19320)))</f>
      </c>
      <c r="M19320" s="14">
        <f>AND($I19320=MID(kododd,1,2),$J19320=MID(kododd,3,3))</f>
      </c>
    </row>
    <row r="19321">
      <c r="A19321" s="95">
        <v>48110</v>
      </c>
      <c r="B19321" s="93" t="s">
        <v>6408</v>
      </c>
      <c r="C19321" s="93" t="s">
        <v>1402</v>
      </c>
      <c r="G19321" s="95">
        <v>250</v>
      </c>
      <c r="H19321" s="93" t="s">
        <v>8976</v>
      </c>
      <c r="I19321" s="93" t="s">
        <v>23894</v>
      </c>
      <c r="J19321" s="93" t="s">
        <v>20861</v>
      </c>
      <c r="K19321" s="93" t="s">
        <v>6758</v>
      </c>
      <c r="L19321" s="14">
        <f>AND(vyberHrace&lt;&gt;"",ISNUMBER(SEARCH(vyberHrace,$B19321)))</f>
      </c>
      <c r="M19321" s="14">
        <f>AND($I19321=MID(kododd,1,2),$J19321=MID(kododd,3,3))</f>
      </c>
    </row>
    <row r="19322">
      <c r="A19322" s="95">
        <v>8120</v>
      </c>
      <c r="B19322" s="93" t="s">
        <v>8661</v>
      </c>
      <c r="C19322" s="93" t="s">
        <v>1446</v>
      </c>
      <c r="D19322" s="95">
        <v>1650</v>
      </c>
      <c r="G19322" s="95">
        <v>0</v>
      </c>
      <c r="H19322" s="93" t="s">
        <v>8976</v>
      </c>
      <c r="I19322" s="93" t="s">
        <v>23894</v>
      </c>
      <c r="J19322" s="93" t="s">
        <v>20931</v>
      </c>
      <c r="K19322" s="93" t="s">
        <v>11236</v>
      </c>
      <c r="L19322" s="14">
        <f>AND(vyberHrace&lt;&gt;"",ISNUMBER(SEARCH(vyberHrace,$B19322)))</f>
      </c>
      <c r="M19322" s="14">
        <f>AND($I19322=MID(kododd,1,2),$J19322=MID(kododd,3,3))</f>
      </c>
    </row>
    <row r="19323">
      <c r="A19323" s="95">
        <v>57574</v>
      </c>
      <c r="B19323" s="93" t="s">
        <v>11769</v>
      </c>
      <c r="C19323" s="93" t="s">
        <v>1412</v>
      </c>
      <c r="D19323" s="95">
        <v>1068</v>
      </c>
      <c r="F19323" s="95">
        <v>23781041</v>
      </c>
      <c r="G19323" s="95">
        <v>250</v>
      </c>
      <c r="H19323" s="93" t="s">
        <v>8976</v>
      </c>
      <c r="I19323" s="93" t="s">
        <v>23894</v>
      </c>
      <c r="J19323" s="93" t="s">
        <v>20910</v>
      </c>
      <c r="K19323" s="93" t="s">
        <v>4915</v>
      </c>
      <c r="L19323" s="14">
        <f>AND(vyberHrace&lt;&gt;"",ISNUMBER(SEARCH(vyberHrace,$B19323)))</f>
      </c>
      <c r="M19323" s="14">
        <f>AND($I19323=MID(kododd,1,2),$J19323=MID(kododd,3,3))</f>
      </c>
    </row>
    <row r="19324">
      <c r="A19324" s="95">
        <v>4698</v>
      </c>
      <c r="B19324" s="93" t="s">
        <v>18453</v>
      </c>
      <c r="C19324" s="93" t="s">
        <v>1446</v>
      </c>
      <c r="D19324" s="95">
        <v>1633</v>
      </c>
      <c r="E19324" s="95">
        <v>1857</v>
      </c>
      <c r="F19324" s="95">
        <v>360317</v>
      </c>
      <c r="G19324" s="95">
        <v>250</v>
      </c>
      <c r="H19324" s="93" t="s">
        <v>8976</v>
      </c>
      <c r="I19324" s="93" t="s">
        <v>23894</v>
      </c>
      <c r="J19324" s="93" t="s">
        <v>20916</v>
      </c>
      <c r="K19324" s="93" t="s">
        <v>9958</v>
      </c>
      <c r="L19324" s="14">
        <f>AND(vyberHrace&lt;&gt;"",ISNUMBER(SEARCH(vyberHrace,$B19324)))</f>
      </c>
      <c r="M19324" s="14">
        <f>AND($I19324=MID(kododd,1,2),$J19324=MID(kododd,3,3))</f>
      </c>
    </row>
    <row r="19325">
      <c r="A19325" s="95">
        <v>42836</v>
      </c>
      <c r="B19325" s="93" t="s">
        <v>18455</v>
      </c>
      <c r="C19325" s="93" t="s">
        <v>1408</v>
      </c>
      <c r="F19325" s="95">
        <v>23710039</v>
      </c>
      <c r="G19325" s="95">
        <v>0</v>
      </c>
      <c r="H19325" s="93" t="s">
        <v>8976</v>
      </c>
      <c r="I19325" s="93" t="s">
        <v>23894</v>
      </c>
      <c r="J19325" s="93" t="s">
        <v>20916</v>
      </c>
      <c r="K19325" s="93" t="s">
        <v>9958</v>
      </c>
      <c r="L19325" s="14">
        <f>AND(vyberHrace&lt;&gt;"",ISNUMBER(SEARCH(vyberHrace,$B19325)))</f>
      </c>
      <c r="M19325" s="14">
        <f>AND($I19325=MID(kododd,1,2),$J19325=MID(kododd,3,3))</f>
      </c>
    </row>
    <row r="19326">
      <c r="A19326" s="95">
        <v>5366</v>
      </c>
      <c r="B19326" s="93" t="s">
        <v>18489</v>
      </c>
      <c r="C19326" s="93" t="s">
        <v>1433</v>
      </c>
      <c r="D19326" s="95">
        <v>1680</v>
      </c>
      <c r="E19326" s="95">
        <v>1738</v>
      </c>
      <c r="F19326" s="95">
        <v>323004</v>
      </c>
      <c r="G19326" s="95">
        <v>250</v>
      </c>
      <c r="H19326" s="93" t="s">
        <v>8976</v>
      </c>
      <c r="I19326" s="93" t="s">
        <v>23894</v>
      </c>
      <c r="J19326" s="93" t="s">
        <v>20941</v>
      </c>
      <c r="K19326" s="93" t="s">
        <v>9073</v>
      </c>
      <c r="L19326" s="14">
        <f>AND(vyberHrace&lt;&gt;"",ISNUMBER(SEARCH(vyberHrace,$B19326)))</f>
      </c>
      <c r="M19326" s="14">
        <f>AND($I19326=MID(kododd,1,2),$J19326=MID(kododd,3,3))</f>
      </c>
    </row>
    <row r="19327">
      <c r="A19327" s="95">
        <v>63795</v>
      </c>
      <c r="B19327" s="93" t="s">
        <v>30027</v>
      </c>
      <c r="C19327" s="93" t="s">
        <v>1411</v>
      </c>
      <c r="G19327" s="95">
        <v>250</v>
      </c>
      <c r="H19327" s="93" t="s">
        <v>8976</v>
      </c>
      <c r="I19327" s="93" t="s">
        <v>23894</v>
      </c>
      <c r="J19327" s="93" t="s">
        <v>20843</v>
      </c>
      <c r="K19327" s="93" t="s">
        <v>21372</v>
      </c>
      <c r="L19327" s="14">
        <f>AND(vyberHrace&lt;&gt;"",ISNUMBER(SEARCH(vyberHrace,$B19327)))</f>
      </c>
      <c r="M19327" s="14">
        <f>AND($I19327=MID(kododd,1,2),$J19327=MID(kododd,3,3))</f>
      </c>
    </row>
    <row r="19328">
      <c r="A19328" s="95">
        <v>50684</v>
      </c>
      <c r="B19328" s="93" t="s">
        <v>3520</v>
      </c>
      <c r="C19328" s="93" t="s">
        <v>3255</v>
      </c>
      <c r="G19328" s="95">
        <v>0</v>
      </c>
      <c r="H19328" s="93" t="s">
        <v>8976</v>
      </c>
      <c r="I19328" s="93" t="s">
        <v>23894</v>
      </c>
      <c r="J19328" s="93" t="s">
        <v>20843</v>
      </c>
      <c r="K19328" s="93" t="s">
        <v>21372</v>
      </c>
      <c r="L19328" s="14">
        <f>AND(vyberHrace&lt;&gt;"",ISNUMBER(SEARCH(vyberHrace,$B19328)))</f>
      </c>
      <c r="M19328" s="14">
        <f>AND($I19328=MID(kododd,1,2),$J19328=MID(kododd,3,3))</f>
      </c>
    </row>
    <row r="19329">
      <c r="A19329" s="95">
        <v>48042</v>
      </c>
      <c r="B19329" s="93" t="s">
        <v>13139</v>
      </c>
      <c r="C19329" s="93" t="s">
        <v>1471</v>
      </c>
      <c r="G19329" s="95">
        <v>0</v>
      </c>
      <c r="H19329" s="93" t="s">
        <v>8976</v>
      </c>
      <c r="I19329" s="93" t="s">
        <v>23894</v>
      </c>
      <c r="J19329" s="93" t="s">
        <v>20871</v>
      </c>
      <c r="K19329" s="93" t="s">
        <v>6773</v>
      </c>
      <c r="L19329" s="14">
        <f>AND(vyberHrace&lt;&gt;"",ISNUMBER(SEARCH(vyberHrace,$B19329)))</f>
      </c>
      <c r="M19329" s="14">
        <f>AND($I19329=MID(kododd,1,2),$J19329=MID(kododd,3,3))</f>
      </c>
    </row>
    <row r="19330">
      <c r="A19330" s="95">
        <v>2260</v>
      </c>
      <c r="B19330" s="93" t="s">
        <v>10873</v>
      </c>
      <c r="C19330" s="93" t="s">
        <v>1432</v>
      </c>
      <c r="D19330" s="95">
        <v>1940</v>
      </c>
      <c r="E19330" s="95">
        <v>1970</v>
      </c>
      <c r="F19330" s="95">
        <v>323012</v>
      </c>
      <c r="G19330" s="95">
        <v>250</v>
      </c>
      <c r="H19330" s="93" t="s">
        <v>8976</v>
      </c>
      <c r="I19330" s="93" t="s">
        <v>23894</v>
      </c>
      <c r="J19330" s="93" t="s">
        <v>20940</v>
      </c>
      <c r="K19330" s="93" t="s">
        <v>6882</v>
      </c>
      <c r="L19330" s="14">
        <f>AND(vyberHrace&lt;&gt;"",ISNUMBER(SEARCH(vyberHrace,$B19330)))</f>
      </c>
      <c r="M19330" s="14">
        <f>AND($I19330=MID(kododd,1,2),$J19330=MID(kododd,3,3))</f>
      </c>
    </row>
    <row r="19331">
      <c r="A19331" s="95">
        <v>2848</v>
      </c>
      <c r="B19331" s="93" t="s">
        <v>10879</v>
      </c>
      <c r="C19331" s="93" t="s">
        <v>1469</v>
      </c>
      <c r="D19331" s="95">
        <v>1750</v>
      </c>
      <c r="F19331" s="95">
        <v>23719613</v>
      </c>
      <c r="G19331" s="95">
        <v>250</v>
      </c>
      <c r="H19331" s="93" t="s">
        <v>8976</v>
      </c>
      <c r="I19331" s="93" t="s">
        <v>23894</v>
      </c>
      <c r="J19331" s="93" t="s">
        <v>20887</v>
      </c>
      <c r="K19331" s="93" t="s">
        <v>5067</v>
      </c>
      <c r="L19331" s="14">
        <f>AND(vyberHrace&lt;&gt;"",ISNUMBER(SEARCH(vyberHrace,$B19331)))</f>
      </c>
      <c r="M19331" s="14">
        <f>AND($I19331=MID(kododd,1,2),$J19331=MID(kododd,3,3))</f>
      </c>
    </row>
    <row r="19332">
      <c r="A19332" s="95">
        <v>62888</v>
      </c>
      <c r="B19332" s="93" t="s">
        <v>29488</v>
      </c>
      <c r="C19332" s="93" t="s">
        <v>1406</v>
      </c>
      <c r="D19332" s="95">
        <v>1255</v>
      </c>
      <c r="E19332" s="95">
        <v>1407</v>
      </c>
      <c r="F19332" s="95">
        <v>571005048</v>
      </c>
      <c r="G19332" s="95">
        <v>250</v>
      </c>
      <c r="H19332" s="93" t="s">
        <v>8976</v>
      </c>
      <c r="I19332" s="93" t="s">
        <v>23894</v>
      </c>
      <c r="J19332" s="93" t="s">
        <v>20845</v>
      </c>
      <c r="K19332" s="93" t="s">
        <v>6864</v>
      </c>
      <c r="L19332" s="14">
        <f>AND(vyberHrace&lt;&gt;"",ISNUMBER(SEARCH(vyberHrace,$B19332)))</f>
      </c>
      <c r="M19332" s="14">
        <f>AND($I19332=MID(kododd,1,2),$J19332=MID(kododd,3,3))</f>
      </c>
    </row>
    <row r="19333">
      <c r="A19333" s="95">
        <v>42689</v>
      </c>
      <c r="B19333" s="93" t="s">
        <v>10880</v>
      </c>
      <c r="C19333" s="93" t="s">
        <v>1419</v>
      </c>
      <c r="D19333" s="95">
        <v>1100</v>
      </c>
      <c r="G19333" s="95">
        <v>0</v>
      </c>
      <c r="H19333" s="93" t="s">
        <v>8976</v>
      </c>
      <c r="I19333" s="93" t="s">
        <v>23894</v>
      </c>
      <c r="J19333" s="93" t="s">
        <v>20933</v>
      </c>
      <c r="K19333" s="93" t="s">
        <v>5585</v>
      </c>
      <c r="L19333" s="14">
        <f>AND(vyberHrace&lt;&gt;"",ISNUMBER(SEARCH(vyberHrace,$B19333)))</f>
      </c>
      <c r="M19333" s="14">
        <f>AND($I19333=MID(kododd,1,2),$J19333=MID(kododd,3,3))</f>
      </c>
    </row>
    <row r="19334">
      <c r="A19334" s="95">
        <v>38810</v>
      </c>
      <c r="B19334" s="93" t="s">
        <v>10887</v>
      </c>
      <c r="C19334" s="93" t="s">
        <v>1399</v>
      </c>
      <c r="D19334" s="95">
        <v>1086</v>
      </c>
      <c r="F19334" s="95">
        <v>396737</v>
      </c>
      <c r="G19334" s="95">
        <v>0</v>
      </c>
      <c r="H19334" s="93" t="s">
        <v>8976</v>
      </c>
      <c r="I19334" s="93" t="s">
        <v>23894</v>
      </c>
      <c r="J19334" s="93" t="s">
        <v>20883</v>
      </c>
      <c r="K19334" s="93" t="s">
        <v>9085</v>
      </c>
      <c r="L19334" s="14">
        <f>AND(vyberHrace&lt;&gt;"",ISNUMBER(SEARCH(vyberHrace,$B19334)))</f>
      </c>
      <c r="M19334" s="14">
        <f>AND($I19334=MID(kododd,1,2),$J19334=MID(kododd,3,3))</f>
      </c>
    </row>
    <row r="19335">
      <c r="A19335" s="95">
        <v>43700</v>
      </c>
      <c r="B19335" s="93" t="s">
        <v>10892</v>
      </c>
      <c r="C19335" s="93" t="s">
        <v>1432</v>
      </c>
      <c r="D19335" s="95">
        <v>1306</v>
      </c>
      <c r="G19335" s="95">
        <v>250</v>
      </c>
      <c r="H19335" s="93" t="s">
        <v>8976</v>
      </c>
      <c r="I19335" s="93" t="s">
        <v>23894</v>
      </c>
      <c r="J19335" s="93" t="s">
        <v>21031</v>
      </c>
      <c r="K19335" s="93" t="s">
        <v>5516</v>
      </c>
      <c r="L19335" s="14">
        <f>AND(vyberHrace&lt;&gt;"",ISNUMBER(SEARCH(vyberHrace,$B19335)))</f>
      </c>
      <c r="M19335" s="14">
        <f>AND($I19335=MID(kododd,1,2),$J19335=MID(kododd,3,3))</f>
      </c>
    </row>
    <row r="19336">
      <c r="A19336" s="95">
        <v>53048</v>
      </c>
      <c r="B19336" s="93" t="s">
        <v>17714</v>
      </c>
      <c r="C19336" s="93" t="s">
        <v>1451</v>
      </c>
      <c r="D19336" s="95">
        <v>1273</v>
      </c>
      <c r="G19336" s="95">
        <v>250</v>
      </c>
      <c r="H19336" s="93" t="s">
        <v>8976</v>
      </c>
      <c r="I19336" s="93" t="s">
        <v>23894</v>
      </c>
      <c r="J19336" s="93" t="s">
        <v>20843</v>
      </c>
      <c r="K19336" s="93" t="s">
        <v>21372</v>
      </c>
      <c r="L19336" s="14">
        <f>AND(vyberHrace&lt;&gt;"",ISNUMBER(SEARCH(vyberHrace,$B19336)))</f>
      </c>
      <c r="M19336" s="14">
        <f>AND($I19336=MID(kododd,1,2),$J19336=MID(kododd,3,3))</f>
      </c>
    </row>
    <row r="19337">
      <c r="A19337" s="95">
        <v>3695</v>
      </c>
      <c r="B19337" s="93" t="s">
        <v>10895</v>
      </c>
      <c r="C19337" s="93" t="s">
        <v>1463</v>
      </c>
      <c r="D19337" s="95">
        <v>1541</v>
      </c>
      <c r="E19337" s="95">
        <v>1727</v>
      </c>
      <c r="F19337" s="95">
        <v>303801</v>
      </c>
      <c r="G19337" s="95">
        <v>250</v>
      </c>
      <c r="H19337" s="93" t="s">
        <v>8976</v>
      </c>
      <c r="I19337" s="93" t="s">
        <v>23894</v>
      </c>
      <c r="J19337" s="93" t="s">
        <v>20941</v>
      </c>
      <c r="K19337" s="93" t="s">
        <v>9073</v>
      </c>
      <c r="L19337" s="14">
        <f>AND(vyberHrace&lt;&gt;"",ISNUMBER(SEARCH(vyberHrace,$B19337)))</f>
      </c>
      <c r="M19337" s="14">
        <f>AND($I19337=MID(kododd,1,2),$J19337=MID(kododd,3,3))</f>
      </c>
    </row>
    <row r="19338">
      <c r="A19338" s="95">
        <v>7823</v>
      </c>
      <c r="B19338" s="93" t="s">
        <v>10896</v>
      </c>
      <c r="C19338" s="93" t="s">
        <v>1428</v>
      </c>
      <c r="D19338" s="95">
        <v>1246</v>
      </c>
      <c r="F19338" s="95">
        <v>23731508</v>
      </c>
      <c r="G19338" s="95">
        <v>250</v>
      </c>
      <c r="H19338" s="93" t="s">
        <v>8976</v>
      </c>
      <c r="I19338" s="93" t="s">
        <v>23894</v>
      </c>
      <c r="J19338" s="93" t="s">
        <v>21021</v>
      </c>
      <c r="K19338" s="93" t="s">
        <v>417</v>
      </c>
      <c r="L19338" s="14">
        <f>AND(vyberHrace&lt;&gt;"",ISNUMBER(SEARCH(vyberHrace,$B19338)))</f>
      </c>
      <c r="M19338" s="14">
        <f>AND($I19338=MID(kododd,1,2),$J19338=MID(kododd,3,3))</f>
      </c>
    </row>
    <row r="19339">
      <c r="A19339" s="95">
        <v>51461</v>
      </c>
      <c r="B19339" s="93" t="s">
        <v>2421</v>
      </c>
      <c r="C19339" s="93" t="s">
        <v>1402</v>
      </c>
      <c r="D19339" s="95">
        <v>1112</v>
      </c>
      <c r="G19339" s="95">
        <v>250</v>
      </c>
      <c r="H19339" s="93" t="s">
        <v>8976</v>
      </c>
      <c r="I19339" s="93" t="s">
        <v>23894</v>
      </c>
      <c r="J19339" s="93" t="s">
        <v>20916</v>
      </c>
      <c r="K19339" s="93" t="s">
        <v>9958</v>
      </c>
      <c r="L19339" s="14">
        <f>AND(vyberHrace&lt;&gt;"",ISNUMBER(SEARCH(vyberHrace,$B19339)))</f>
      </c>
      <c r="M19339" s="14">
        <f>AND($I19339=MID(kododd,1,2),$J19339=MID(kododd,3,3))</f>
      </c>
    </row>
    <row r="19340">
      <c r="A19340" s="95">
        <v>42001</v>
      </c>
      <c r="B19340" s="93" t="s">
        <v>10897</v>
      </c>
      <c r="C19340" s="93" t="s">
        <v>1400</v>
      </c>
      <c r="G19340" s="95">
        <v>0</v>
      </c>
      <c r="H19340" s="93" t="s">
        <v>8976</v>
      </c>
      <c r="I19340" s="93" t="s">
        <v>23894</v>
      </c>
      <c r="J19340" s="93" t="s">
        <v>20954</v>
      </c>
      <c r="K19340" s="93" t="s">
        <v>6926</v>
      </c>
      <c r="L19340" s="14">
        <f>AND(vyberHrace&lt;&gt;"",ISNUMBER(SEARCH(vyberHrace,$B19340)))</f>
      </c>
      <c r="M19340" s="14">
        <f>AND($I19340=MID(kododd,1,2),$J19340=MID(kododd,3,3))</f>
      </c>
    </row>
    <row r="19341">
      <c r="A19341" s="95">
        <v>41996</v>
      </c>
      <c r="B19341" s="93" t="s">
        <v>19558</v>
      </c>
      <c r="C19341" s="93" t="s">
        <v>1408</v>
      </c>
      <c r="G19341" s="95">
        <v>0</v>
      </c>
      <c r="H19341" s="93" t="s">
        <v>8976</v>
      </c>
      <c r="I19341" s="93" t="s">
        <v>23894</v>
      </c>
      <c r="J19341" s="93" t="s">
        <v>20954</v>
      </c>
      <c r="K19341" s="93" t="s">
        <v>6926</v>
      </c>
      <c r="L19341" s="14">
        <f>AND(vyberHrace&lt;&gt;"",ISNUMBER(SEARCH(vyberHrace,$B19341)))</f>
      </c>
      <c r="M19341" s="14">
        <f>AND($I19341=MID(kododd,1,2),$J19341=MID(kododd,3,3))</f>
      </c>
    </row>
    <row r="19342">
      <c r="A19342" s="95">
        <v>60735</v>
      </c>
      <c r="B19342" s="93" t="s">
        <v>27145</v>
      </c>
      <c r="C19342" s="93" t="s">
        <v>1424</v>
      </c>
      <c r="G19342" s="95">
        <v>0</v>
      </c>
      <c r="H19342" s="93" t="s">
        <v>8976</v>
      </c>
      <c r="I19342" s="93" t="s">
        <v>23894</v>
      </c>
      <c r="J19342" s="93" t="s">
        <v>20844</v>
      </c>
      <c r="K19342" s="93" t="s">
        <v>8029</v>
      </c>
      <c r="L19342" s="14">
        <f>AND(vyberHrace&lt;&gt;"",ISNUMBER(SEARCH(vyberHrace,$B19342)))</f>
      </c>
      <c r="M19342" s="14">
        <f>AND($I19342=MID(kododd,1,2),$J19342=MID(kododd,3,3))</f>
      </c>
    </row>
    <row r="19343">
      <c r="A19343" s="95">
        <v>48192</v>
      </c>
      <c r="B19343" s="93" t="s">
        <v>13205</v>
      </c>
      <c r="C19343" s="93" t="s">
        <v>1416</v>
      </c>
      <c r="G19343" s="95">
        <v>0</v>
      </c>
      <c r="H19343" s="93" t="s">
        <v>8976</v>
      </c>
      <c r="I19343" s="93" t="s">
        <v>23894</v>
      </c>
      <c r="J19343" s="93" t="s">
        <v>20933</v>
      </c>
      <c r="K19343" s="93" t="s">
        <v>5585</v>
      </c>
      <c r="L19343" s="14">
        <f>AND(vyberHrace&lt;&gt;"",ISNUMBER(SEARCH(vyberHrace,$B19343)))</f>
      </c>
      <c r="M19343" s="14">
        <f>AND($I19343=MID(kododd,1,2),$J19343=MID(kododd,3,3))</f>
      </c>
    </row>
    <row r="19344">
      <c r="A19344" s="95">
        <v>31478</v>
      </c>
      <c r="B19344" s="93" t="s">
        <v>13208</v>
      </c>
      <c r="C19344" s="93" t="s">
        <v>1409</v>
      </c>
      <c r="D19344" s="95">
        <v>1598</v>
      </c>
      <c r="E19344" s="95">
        <v>1692</v>
      </c>
      <c r="F19344" s="95">
        <v>365858</v>
      </c>
      <c r="G19344" s="95">
        <v>250</v>
      </c>
      <c r="H19344" s="93" t="s">
        <v>8976</v>
      </c>
      <c r="I19344" s="93" t="s">
        <v>23894</v>
      </c>
      <c r="J19344" s="93" t="s">
        <v>20933</v>
      </c>
      <c r="K19344" s="93" t="s">
        <v>5585</v>
      </c>
      <c r="L19344" s="14">
        <f>AND(vyberHrace&lt;&gt;"",ISNUMBER(SEARCH(vyberHrace,$B19344)))</f>
      </c>
      <c r="M19344" s="14">
        <f>AND($I19344=MID(kododd,1,2),$J19344=MID(kododd,3,3))</f>
      </c>
    </row>
    <row r="19345">
      <c r="A19345" s="95">
        <v>36557</v>
      </c>
      <c r="B19345" s="93" t="s">
        <v>13210</v>
      </c>
      <c r="C19345" s="93" t="s">
        <v>1400</v>
      </c>
      <c r="D19345" s="95">
        <v>1606</v>
      </c>
      <c r="E19345" s="95">
        <v>1640</v>
      </c>
      <c r="F19345" s="95">
        <v>365866</v>
      </c>
      <c r="G19345" s="95">
        <v>250</v>
      </c>
      <c r="H19345" s="93" t="s">
        <v>8976</v>
      </c>
      <c r="I19345" s="93" t="s">
        <v>23894</v>
      </c>
      <c r="J19345" s="93" t="s">
        <v>20933</v>
      </c>
      <c r="K19345" s="93" t="s">
        <v>5585</v>
      </c>
      <c r="L19345" s="14">
        <f>AND(vyberHrace&lt;&gt;"",ISNUMBER(SEARCH(vyberHrace,$B19345)))</f>
      </c>
      <c r="M19345" s="14">
        <f>AND($I19345=MID(kododd,1,2),$J19345=MID(kododd,3,3))</f>
      </c>
    </row>
    <row r="19346">
      <c r="A19346" s="95">
        <v>5241</v>
      </c>
      <c r="B19346" s="93" t="s">
        <v>13212</v>
      </c>
      <c r="C19346" s="93" t="s">
        <v>1417</v>
      </c>
      <c r="D19346" s="95">
        <v>1925</v>
      </c>
      <c r="E19346" s="95">
        <v>1965</v>
      </c>
      <c r="F19346" s="95">
        <v>341274</v>
      </c>
      <c r="G19346" s="95">
        <v>250</v>
      </c>
      <c r="H19346" s="93" t="s">
        <v>8976</v>
      </c>
      <c r="I19346" s="93" t="s">
        <v>23894</v>
      </c>
      <c r="J19346" s="93" t="s">
        <v>20933</v>
      </c>
      <c r="K19346" s="93" t="s">
        <v>5585</v>
      </c>
      <c r="L19346" s="14">
        <f>AND(vyberHrace&lt;&gt;"",ISNUMBER(SEARCH(vyberHrace,$B19346)))</f>
      </c>
      <c r="M19346" s="14">
        <f>AND($I19346=MID(kododd,1,2),$J19346=MID(kododd,3,3))</f>
      </c>
    </row>
    <row r="19347">
      <c r="A19347" s="95">
        <v>32091</v>
      </c>
      <c r="B19347" s="93" t="s">
        <v>26190</v>
      </c>
      <c r="C19347" s="93" t="s">
        <v>1421</v>
      </c>
      <c r="G19347" s="95">
        <v>0</v>
      </c>
      <c r="H19347" s="93" t="s">
        <v>8976</v>
      </c>
      <c r="I19347" s="93" t="s">
        <v>23894</v>
      </c>
      <c r="J19347" s="93" t="s">
        <v>3580</v>
      </c>
      <c r="K19347" s="93" t="s">
        <v>5092</v>
      </c>
      <c r="L19347" s="14">
        <f>AND(vyberHrace&lt;&gt;"",ISNUMBER(SEARCH(vyberHrace,$B19347)))</f>
      </c>
      <c r="M19347" s="14">
        <f>AND($I19347=MID(kododd,1,2),$J19347=MID(kododd,3,3))</f>
      </c>
    </row>
    <row r="19348">
      <c r="A19348" s="95">
        <v>57398</v>
      </c>
      <c r="B19348" s="93" t="s">
        <v>22878</v>
      </c>
      <c r="C19348" s="93" t="s">
        <v>1422</v>
      </c>
      <c r="F19348" s="95">
        <v>23766395</v>
      </c>
      <c r="G19348" s="95">
        <v>0</v>
      </c>
      <c r="H19348" s="93" t="s">
        <v>8976</v>
      </c>
      <c r="I19348" s="93" t="s">
        <v>23894</v>
      </c>
      <c r="J19348" s="93" t="s">
        <v>20883</v>
      </c>
      <c r="K19348" s="93" t="s">
        <v>9085</v>
      </c>
      <c r="L19348" s="14">
        <f>AND(vyberHrace&lt;&gt;"",ISNUMBER(SEARCH(vyberHrace,$B19348)))</f>
      </c>
      <c r="M19348" s="14">
        <f>AND($I19348=MID(kododd,1,2),$J19348=MID(kododd,3,3))</f>
      </c>
    </row>
    <row r="19349">
      <c r="A19349" s="95">
        <v>52657</v>
      </c>
      <c r="B19349" s="93" t="s">
        <v>2416</v>
      </c>
      <c r="C19349" s="93" t="s">
        <v>1416</v>
      </c>
      <c r="G19349" s="95">
        <v>0</v>
      </c>
      <c r="H19349" s="93" t="s">
        <v>8976</v>
      </c>
      <c r="I19349" s="93" t="s">
        <v>23894</v>
      </c>
      <c r="J19349" s="93" t="s">
        <v>20904</v>
      </c>
      <c r="K19349" s="93" t="s">
        <v>11261</v>
      </c>
      <c r="L19349" s="14">
        <f>AND(vyberHrace&lt;&gt;"",ISNUMBER(SEARCH(vyberHrace,$B19349)))</f>
      </c>
      <c r="M19349" s="14">
        <f>AND($I19349=MID(kododd,1,2),$J19349=MID(kododd,3,3))</f>
      </c>
    </row>
    <row r="19350">
      <c r="A19350" s="95">
        <v>37542</v>
      </c>
      <c r="B19350" s="93" t="s">
        <v>13227</v>
      </c>
      <c r="C19350" s="93" t="s">
        <v>1471</v>
      </c>
      <c r="D19350" s="95">
        <v>1605</v>
      </c>
      <c r="G19350" s="95">
        <v>0</v>
      </c>
      <c r="H19350" s="93" t="s">
        <v>8976</v>
      </c>
      <c r="I19350" s="93" t="s">
        <v>23894</v>
      </c>
      <c r="J19350" s="93" t="s">
        <v>21027</v>
      </c>
      <c r="K19350" s="93" t="s">
        <v>1948</v>
      </c>
      <c r="L19350" s="14">
        <f>AND(vyberHrace&lt;&gt;"",ISNUMBER(SEARCH(vyberHrace,$B19350)))</f>
      </c>
      <c r="M19350" s="14">
        <f>AND($I19350=MID(kododd,1,2),$J19350=MID(kododd,3,3))</f>
      </c>
    </row>
    <row r="19351">
      <c r="A19351" s="95">
        <v>8703</v>
      </c>
      <c r="B19351" s="93" t="s">
        <v>13228</v>
      </c>
      <c r="C19351" s="93" t="s">
        <v>1468</v>
      </c>
      <c r="D19351" s="95">
        <v>1651</v>
      </c>
      <c r="F19351" s="95">
        <v>23719621</v>
      </c>
      <c r="G19351" s="95">
        <v>250</v>
      </c>
      <c r="H19351" s="93" t="s">
        <v>8976</v>
      </c>
      <c r="I19351" s="93" t="s">
        <v>23894</v>
      </c>
      <c r="J19351" s="93" t="s">
        <v>20912</v>
      </c>
      <c r="K19351" s="93" t="s">
        <v>9930</v>
      </c>
      <c r="L19351" s="14">
        <f>AND(vyberHrace&lt;&gt;"",ISNUMBER(SEARCH(vyberHrace,$B19351)))</f>
      </c>
      <c r="M19351" s="14">
        <f>AND($I19351=MID(kododd,1,2),$J19351=MID(kododd,3,3))</f>
      </c>
    </row>
    <row r="19352">
      <c r="A19352" s="95">
        <v>50536</v>
      </c>
      <c r="B19352" s="93" t="s">
        <v>3452</v>
      </c>
      <c r="C19352" s="93" t="s">
        <v>1406</v>
      </c>
      <c r="G19352" s="95">
        <v>0</v>
      </c>
      <c r="H19352" s="93" t="s">
        <v>8976</v>
      </c>
      <c r="I19352" s="93" t="s">
        <v>23894</v>
      </c>
      <c r="J19352" s="93" t="s">
        <v>20904</v>
      </c>
      <c r="K19352" s="93" t="s">
        <v>11261</v>
      </c>
      <c r="L19352" s="14">
        <f>AND(vyberHrace&lt;&gt;"",ISNUMBER(SEARCH(vyberHrace,$B19352)))</f>
      </c>
      <c r="M19352" s="14">
        <f>AND($I19352=MID(kododd,1,2),$J19352=MID(kododd,3,3))</f>
      </c>
    </row>
    <row r="19353">
      <c r="A19353" s="95">
        <v>41995</v>
      </c>
      <c r="B19353" s="93" t="s">
        <v>13234</v>
      </c>
      <c r="C19353" s="93" t="s">
        <v>1400</v>
      </c>
      <c r="D19353" s="95">
        <v>1011</v>
      </c>
      <c r="G19353" s="95">
        <v>0</v>
      </c>
      <c r="H19353" s="93" t="s">
        <v>8976</v>
      </c>
      <c r="I19353" s="93" t="s">
        <v>23894</v>
      </c>
      <c r="J19353" s="93" t="s">
        <v>20954</v>
      </c>
      <c r="K19353" s="93" t="s">
        <v>6926</v>
      </c>
      <c r="L19353" s="14">
        <f>AND(vyberHrace&lt;&gt;"",ISNUMBER(SEARCH(vyberHrace,$B19353)))</f>
      </c>
      <c r="M19353" s="14">
        <f>AND($I19353=MID(kododd,1,2),$J19353=MID(kododd,3,3))</f>
      </c>
    </row>
    <row r="19354">
      <c r="A19354" s="95">
        <v>9485</v>
      </c>
      <c r="B19354" s="93" t="s">
        <v>13235</v>
      </c>
      <c r="C19354" s="93" t="s">
        <v>1432</v>
      </c>
      <c r="D19354" s="95">
        <v>1885</v>
      </c>
      <c r="F19354" s="95">
        <v>381209</v>
      </c>
      <c r="G19354" s="95">
        <v>0</v>
      </c>
      <c r="H19354" s="93" t="s">
        <v>8976</v>
      </c>
      <c r="I19354" s="93" t="s">
        <v>23894</v>
      </c>
      <c r="J19354" s="93" t="s">
        <v>20954</v>
      </c>
      <c r="K19354" s="93" t="s">
        <v>6926</v>
      </c>
      <c r="L19354" s="14">
        <f>AND(vyberHrace&lt;&gt;"",ISNUMBER(SEARCH(vyberHrace,$B19354)))</f>
      </c>
      <c r="M19354" s="14">
        <f>AND($I19354=MID(kododd,1,2),$J19354=MID(kododd,3,3))</f>
      </c>
    </row>
    <row r="19355">
      <c r="A19355" s="95">
        <v>58880</v>
      </c>
      <c r="B19355" s="93" t="s">
        <v>25348</v>
      </c>
      <c r="C19355" s="93" t="s">
        <v>1411</v>
      </c>
      <c r="G19355" s="95">
        <v>0</v>
      </c>
      <c r="H19355" s="93" t="s">
        <v>8976</v>
      </c>
      <c r="I19355" s="93" t="s">
        <v>23894</v>
      </c>
      <c r="J19355" s="93" t="s">
        <v>20910</v>
      </c>
      <c r="K19355" s="93" t="s">
        <v>4915</v>
      </c>
      <c r="L19355" s="14">
        <f>AND(vyberHrace&lt;&gt;"",ISNUMBER(SEARCH(vyberHrace,$B19355)))</f>
      </c>
      <c r="M19355" s="14">
        <f>AND($I19355=MID(kododd,1,2),$J19355=MID(kododd,3,3))</f>
      </c>
    </row>
    <row r="19356">
      <c r="A19356" s="95">
        <v>43852</v>
      </c>
      <c r="B19356" s="93" t="s">
        <v>15310</v>
      </c>
      <c r="C19356" s="93" t="s">
        <v>1409</v>
      </c>
      <c r="G19356" s="95">
        <v>0</v>
      </c>
      <c r="H19356" s="93" t="s">
        <v>8976</v>
      </c>
      <c r="I19356" s="93" t="s">
        <v>23894</v>
      </c>
      <c r="J19356" s="93" t="s">
        <v>20877</v>
      </c>
      <c r="K19356" s="93" t="s">
        <v>7846</v>
      </c>
      <c r="L19356" s="14">
        <f>AND(vyberHrace&lt;&gt;"",ISNUMBER(SEARCH(vyberHrace,$B19356)))</f>
      </c>
      <c r="M19356" s="14">
        <f>AND($I19356=MID(kododd,1,2),$J19356=MID(kododd,3,3))</f>
      </c>
    </row>
    <row r="19357">
      <c r="A19357" s="95">
        <v>32443</v>
      </c>
      <c r="B19357" s="93" t="s">
        <v>15546</v>
      </c>
      <c r="C19357" s="93" t="s">
        <v>1398</v>
      </c>
      <c r="D19357" s="95">
        <v>1510</v>
      </c>
      <c r="E19357" s="95">
        <v>1686</v>
      </c>
      <c r="F19357" s="95">
        <v>374610</v>
      </c>
      <c r="G19357" s="95">
        <v>0</v>
      </c>
      <c r="H19357" s="93" t="s">
        <v>8976</v>
      </c>
      <c r="I19357" s="93" t="s">
        <v>23894</v>
      </c>
      <c r="J19357" s="93" t="s">
        <v>20940</v>
      </c>
      <c r="K19357" s="93" t="s">
        <v>6882</v>
      </c>
      <c r="L19357" s="14">
        <f>AND(vyberHrace&lt;&gt;"",ISNUMBER(SEARCH(vyberHrace,$B19357)))</f>
      </c>
      <c r="M19357" s="14">
        <f>AND($I19357=MID(kododd,1,2),$J19357=MID(kododd,3,3))</f>
      </c>
    </row>
    <row r="19358">
      <c r="A19358" s="95">
        <v>3352</v>
      </c>
      <c r="B19358" s="93" t="s">
        <v>15454</v>
      </c>
      <c r="C19358" s="93" t="s">
        <v>1460</v>
      </c>
      <c r="D19358" s="95">
        <v>1465</v>
      </c>
      <c r="G19358" s="95">
        <v>250</v>
      </c>
      <c r="H19358" s="93" t="s">
        <v>8976</v>
      </c>
      <c r="I19358" s="93" t="s">
        <v>23894</v>
      </c>
      <c r="J19358" s="93" t="s">
        <v>20918</v>
      </c>
      <c r="K19358" s="93" t="s">
        <v>6768</v>
      </c>
      <c r="L19358" s="14">
        <f>AND(vyberHrace&lt;&gt;"",ISNUMBER(SEARCH(vyberHrace,$B19358)))</f>
      </c>
      <c r="M19358" s="14">
        <f>AND($I19358=MID(kododd,1,2),$J19358=MID(kododd,3,3))</f>
      </c>
    </row>
    <row r="19359">
      <c r="A19359" s="95">
        <v>52706</v>
      </c>
      <c r="B19359" s="93" t="s">
        <v>3930</v>
      </c>
      <c r="C19359" s="93" t="s">
        <v>1412</v>
      </c>
      <c r="G19359" s="95">
        <v>250</v>
      </c>
      <c r="H19359" s="93" t="s">
        <v>8976</v>
      </c>
      <c r="I19359" s="93" t="s">
        <v>23894</v>
      </c>
      <c r="J19359" s="93" t="s">
        <v>20854</v>
      </c>
      <c r="K19359" s="93" t="s">
        <v>12190</v>
      </c>
      <c r="L19359" s="14">
        <f>AND(vyberHrace&lt;&gt;"",ISNUMBER(SEARCH(vyberHrace,$B19359)))</f>
      </c>
      <c r="M19359" s="14">
        <f>AND($I19359=MID(kododd,1,2),$J19359=MID(kododd,3,3))</f>
      </c>
    </row>
    <row r="19360">
      <c r="A19360" s="95">
        <v>9041</v>
      </c>
      <c r="B19360" s="93" t="s">
        <v>15466</v>
      </c>
      <c r="C19360" s="93" t="s">
        <v>1429</v>
      </c>
      <c r="D19360" s="95">
        <v>1722</v>
      </c>
      <c r="E19360" s="95">
        <v>1824</v>
      </c>
      <c r="F19360" s="95">
        <v>303810</v>
      </c>
      <c r="G19360" s="95">
        <v>250</v>
      </c>
      <c r="H19360" s="93" t="s">
        <v>8976</v>
      </c>
      <c r="I19360" s="93" t="s">
        <v>23894</v>
      </c>
      <c r="J19360" s="93" t="s">
        <v>20916</v>
      </c>
      <c r="K19360" s="93" t="s">
        <v>9958</v>
      </c>
      <c r="L19360" s="14">
        <f>AND(vyberHrace&lt;&gt;"",ISNUMBER(SEARCH(vyberHrace,$B19360)))</f>
      </c>
      <c r="M19360" s="14">
        <f>AND($I19360=MID(kododd,1,2),$J19360=MID(kododd,3,3))</f>
      </c>
    </row>
    <row r="19361">
      <c r="A19361" s="95">
        <v>160</v>
      </c>
      <c r="B19361" s="93" t="s">
        <v>7255</v>
      </c>
      <c r="C19361" s="93" t="s">
        <v>1469</v>
      </c>
      <c r="D19361" s="95">
        <v>1976</v>
      </c>
      <c r="E19361" s="95">
        <v>2028</v>
      </c>
      <c r="F19361" s="95">
        <v>301531</v>
      </c>
      <c r="G19361" s="95">
        <v>250</v>
      </c>
      <c r="H19361" s="93" t="s">
        <v>8976</v>
      </c>
      <c r="I19361" s="93" t="s">
        <v>23894</v>
      </c>
      <c r="J19361" s="93" t="s">
        <v>20843</v>
      </c>
      <c r="K19361" s="93" t="s">
        <v>21372</v>
      </c>
      <c r="L19361" s="14">
        <f>AND(vyberHrace&lt;&gt;"",ISNUMBER(SEARCH(vyberHrace,$B19361)))</f>
      </c>
      <c r="M19361" s="14">
        <f>AND($I19361=MID(kododd,1,2),$J19361=MID(kododd,3,3))</f>
      </c>
    </row>
    <row r="19362">
      <c r="A19362" s="95">
        <v>25301</v>
      </c>
      <c r="B19362" s="93" t="s">
        <v>7260</v>
      </c>
      <c r="C19362" s="93" t="s">
        <v>1421</v>
      </c>
      <c r="D19362" s="95">
        <v>2059</v>
      </c>
      <c r="E19362" s="95">
        <v>2049</v>
      </c>
      <c r="F19362" s="95">
        <v>334448</v>
      </c>
      <c r="G19362" s="95">
        <v>0</v>
      </c>
      <c r="H19362" s="93" t="s">
        <v>8976</v>
      </c>
      <c r="I19362" s="93" t="s">
        <v>23894</v>
      </c>
      <c r="J19362" s="93" t="s">
        <v>20933</v>
      </c>
      <c r="K19362" s="93" t="s">
        <v>5585</v>
      </c>
      <c r="L19362" s="14">
        <f>AND(vyberHrace&lt;&gt;"",ISNUMBER(SEARCH(vyberHrace,$B19362)))</f>
      </c>
      <c r="M19362" s="14">
        <f>AND($I19362=MID(kododd,1,2),$J19362=MID(kododd,3,3))</f>
      </c>
    </row>
    <row r="19363">
      <c r="A19363" s="95">
        <v>39361</v>
      </c>
      <c r="B19363" s="93" t="s">
        <v>7261</v>
      </c>
      <c r="C19363" s="93" t="s">
        <v>1408</v>
      </c>
      <c r="G19363" s="95">
        <v>0</v>
      </c>
      <c r="H19363" s="93" t="s">
        <v>8976</v>
      </c>
      <c r="I19363" s="93" t="s">
        <v>23894</v>
      </c>
      <c r="J19363" s="93" t="s">
        <v>20845</v>
      </c>
      <c r="K19363" s="93" t="s">
        <v>6864</v>
      </c>
      <c r="L19363" s="14">
        <f>AND(vyberHrace&lt;&gt;"",ISNUMBER(SEARCH(vyberHrace,$B19363)))</f>
      </c>
      <c r="M19363" s="14">
        <f>AND($I19363=MID(kododd,1,2),$J19363=MID(kododd,3,3))</f>
      </c>
    </row>
    <row r="19364">
      <c r="A19364" s="95">
        <v>1640</v>
      </c>
      <c r="B19364" s="93" t="s">
        <v>7268</v>
      </c>
      <c r="C19364" s="93" t="s">
        <v>1462</v>
      </c>
      <c r="D19364" s="95">
        <v>1842</v>
      </c>
      <c r="E19364" s="95">
        <v>1895</v>
      </c>
      <c r="F19364" s="95">
        <v>347515</v>
      </c>
      <c r="G19364" s="95">
        <v>250</v>
      </c>
      <c r="H19364" s="93" t="s">
        <v>8976</v>
      </c>
      <c r="I19364" s="93" t="s">
        <v>23894</v>
      </c>
      <c r="J19364" s="93" t="s">
        <v>20909</v>
      </c>
      <c r="K19364" s="93" t="s">
        <v>6757</v>
      </c>
      <c r="L19364" s="14">
        <f>AND(vyberHrace&lt;&gt;"",ISNUMBER(SEARCH(vyberHrace,$B19364)))</f>
      </c>
      <c r="M19364" s="14">
        <f>AND($I19364=MID(kododd,1,2),$J19364=MID(kododd,3,3))</f>
      </c>
    </row>
    <row r="19365">
      <c r="A19365" s="95">
        <v>60736</v>
      </c>
      <c r="B19365" s="93" t="s">
        <v>27146</v>
      </c>
      <c r="C19365" s="93" t="s">
        <v>1424</v>
      </c>
      <c r="G19365" s="95">
        <v>0</v>
      </c>
      <c r="H19365" s="93" t="s">
        <v>8976</v>
      </c>
      <c r="I19365" s="93" t="s">
        <v>23894</v>
      </c>
      <c r="J19365" s="93" t="s">
        <v>20844</v>
      </c>
      <c r="K19365" s="93" t="s">
        <v>8029</v>
      </c>
      <c r="L19365" s="14">
        <f>AND(vyberHrace&lt;&gt;"",ISNUMBER(SEARCH(vyberHrace,$B19365)))</f>
      </c>
      <c r="M19365" s="14">
        <f>AND($I19365=MID(kododd,1,2),$J19365=MID(kododd,3,3))</f>
      </c>
    </row>
    <row r="19366">
      <c r="A19366" s="95">
        <v>13921</v>
      </c>
      <c r="B19366" s="93" t="s">
        <v>7275</v>
      </c>
      <c r="C19366" s="93" t="s">
        <v>1418</v>
      </c>
      <c r="D19366" s="95">
        <v>1941</v>
      </c>
      <c r="E19366" s="95">
        <v>1967</v>
      </c>
      <c r="F19366" s="95">
        <v>359793</v>
      </c>
      <c r="G19366" s="95">
        <v>250</v>
      </c>
      <c r="H19366" s="93" t="s">
        <v>8976</v>
      </c>
      <c r="I19366" s="93" t="s">
        <v>23894</v>
      </c>
      <c r="J19366" s="93" t="s">
        <v>20912</v>
      </c>
      <c r="K19366" s="93" t="s">
        <v>9930</v>
      </c>
      <c r="L19366" s="14">
        <f>AND(vyberHrace&lt;&gt;"",ISNUMBER(SEARCH(vyberHrace,$B19366)))</f>
      </c>
      <c r="M19366" s="14">
        <f>AND($I19366=MID(kododd,1,2),$J19366=MID(kododd,3,3))</f>
      </c>
    </row>
    <row r="19367">
      <c r="A19367" s="95">
        <v>38208</v>
      </c>
      <c r="B19367" s="93" t="s">
        <v>7294</v>
      </c>
      <c r="C19367" s="93" t="s">
        <v>1452</v>
      </c>
      <c r="D19367" s="95">
        <v>1506</v>
      </c>
      <c r="F19367" s="95">
        <v>23731516</v>
      </c>
      <c r="G19367" s="95">
        <v>250</v>
      </c>
      <c r="H19367" s="93" t="s">
        <v>8976</v>
      </c>
      <c r="I19367" s="93" t="s">
        <v>23894</v>
      </c>
      <c r="J19367" s="93" t="s">
        <v>20989</v>
      </c>
      <c r="K19367" s="93" t="s">
        <v>11228</v>
      </c>
      <c r="L19367" s="14">
        <f>AND(vyberHrace&lt;&gt;"",ISNUMBER(SEARCH(vyberHrace,$B19367)))</f>
      </c>
      <c r="M19367" s="14">
        <f>AND($I19367=MID(kododd,1,2),$J19367=MID(kododd,3,3))</f>
      </c>
    </row>
    <row r="19368">
      <c r="A19368" s="95">
        <v>57079</v>
      </c>
      <c r="B19368" s="93" t="s">
        <v>22871</v>
      </c>
      <c r="C19368" s="93" t="s">
        <v>1422</v>
      </c>
      <c r="D19368" s="95">
        <v>1295</v>
      </c>
      <c r="F19368" s="95">
        <v>23787686</v>
      </c>
      <c r="G19368" s="95">
        <v>250</v>
      </c>
      <c r="H19368" s="93" t="s">
        <v>8976</v>
      </c>
      <c r="I19368" s="93" t="s">
        <v>23894</v>
      </c>
      <c r="J19368" s="93" t="s">
        <v>20843</v>
      </c>
      <c r="K19368" s="93" t="s">
        <v>21372</v>
      </c>
      <c r="L19368" s="14">
        <f>AND(vyberHrace&lt;&gt;"",ISNUMBER(SEARCH(vyberHrace,$B19368)))</f>
      </c>
      <c r="M19368" s="14">
        <f>AND($I19368=MID(kododd,1,2),$J19368=MID(kododd,3,3))</f>
      </c>
    </row>
    <row r="19369">
      <c r="A19369" s="95">
        <v>5402</v>
      </c>
      <c r="B19369" s="93" t="s">
        <v>17991</v>
      </c>
      <c r="C19369" s="93" t="s">
        <v>1447</v>
      </c>
      <c r="D19369" s="95">
        <v>1577</v>
      </c>
      <c r="E19369" s="95">
        <v>1705</v>
      </c>
      <c r="F19369" s="95">
        <v>23709774</v>
      </c>
      <c r="G19369" s="95">
        <v>250</v>
      </c>
      <c r="H19369" s="93" t="s">
        <v>8976</v>
      </c>
      <c r="I19369" s="93" t="s">
        <v>23894</v>
      </c>
      <c r="J19369" s="93" t="s">
        <v>21027</v>
      </c>
      <c r="K19369" s="93" t="s">
        <v>1948</v>
      </c>
      <c r="L19369" s="14">
        <f>AND(vyberHrace&lt;&gt;"",ISNUMBER(SEARCH(vyberHrace,$B19369)))</f>
      </c>
      <c r="M19369" s="14">
        <f>AND($I19369=MID(kododd,1,2),$J19369=MID(kododd,3,3))</f>
      </c>
    </row>
    <row r="19370">
      <c r="A19370" s="95">
        <v>5383</v>
      </c>
      <c r="B19370" s="93" t="s">
        <v>17994</v>
      </c>
      <c r="C19370" s="93" t="s">
        <v>1407</v>
      </c>
      <c r="D19370" s="95">
        <v>2017</v>
      </c>
      <c r="E19370" s="95">
        <v>2042</v>
      </c>
      <c r="F19370" s="95">
        <v>318094</v>
      </c>
      <c r="G19370" s="95">
        <v>250</v>
      </c>
      <c r="H19370" s="93" t="s">
        <v>8976</v>
      </c>
      <c r="I19370" s="93" t="s">
        <v>23894</v>
      </c>
      <c r="J19370" s="93" t="s">
        <v>20873</v>
      </c>
      <c r="K19370" s="93" t="s">
        <v>2418</v>
      </c>
      <c r="L19370" s="14">
        <f>AND(vyberHrace&lt;&gt;"",ISNUMBER(SEARCH(vyberHrace,$B19370)))</f>
      </c>
      <c r="M19370" s="14">
        <f>AND($I19370=MID(kododd,1,2),$J19370=MID(kododd,3,3))</f>
      </c>
    </row>
    <row r="19371">
      <c r="A19371" s="95">
        <v>2696</v>
      </c>
      <c r="B19371" s="93" t="s">
        <v>17995</v>
      </c>
      <c r="C19371" s="93" t="s">
        <v>1468</v>
      </c>
      <c r="D19371" s="95">
        <v>1511</v>
      </c>
      <c r="E19371" s="95">
        <v>1671</v>
      </c>
      <c r="F19371" s="95">
        <v>351180</v>
      </c>
      <c r="G19371" s="95">
        <v>250</v>
      </c>
      <c r="H19371" s="93" t="s">
        <v>8976</v>
      </c>
      <c r="I19371" s="93" t="s">
        <v>23894</v>
      </c>
      <c r="J19371" s="93" t="s">
        <v>20906</v>
      </c>
      <c r="K19371" s="93" t="s">
        <v>3341</v>
      </c>
      <c r="L19371" s="14">
        <f>AND(vyberHrace&lt;&gt;"",ISNUMBER(SEARCH(vyberHrace,$B19371)))</f>
      </c>
      <c r="M19371" s="14">
        <f>AND($I19371=MID(kododd,1,2),$J19371=MID(kododd,3,3))</f>
      </c>
    </row>
    <row r="19372">
      <c r="A19372" s="95">
        <v>5645</v>
      </c>
      <c r="B19372" s="93" t="s">
        <v>18011</v>
      </c>
      <c r="C19372" s="93" t="s">
        <v>1415</v>
      </c>
      <c r="D19372" s="95">
        <v>1982</v>
      </c>
      <c r="E19372" s="95">
        <v>1993</v>
      </c>
      <c r="F19372" s="95">
        <v>320250</v>
      </c>
      <c r="G19372" s="95">
        <v>250</v>
      </c>
      <c r="H19372" s="93" t="s">
        <v>8976</v>
      </c>
      <c r="I19372" s="93" t="s">
        <v>23894</v>
      </c>
      <c r="J19372" s="93" t="s">
        <v>20940</v>
      </c>
      <c r="K19372" s="93" t="s">
        <v>6882</v>
      </c>
      <c r="L19372" s="14">
        <f>AND(vyberHrace&lt;&gt;"",ISNUMBER(SEARCH(vyberHrace,$B19372)))</f>
      </c>
      <c r="M19372" s="14">
        <f>AND($I19372=MID(kododd,1,2),$J19372=MID(kododd,3,3))</f>
      </c>
    </row>
    <row r="19373">
      <c r="A19373" s="95">
        <v>12220</v>
      </c>
      <c r="B19373" s="93" t="s">
        <v>20540</v>
      </c>
      <c r="C19373" s="93" t="s">
        <v>1437</v>
      </c>
      <c r="D19373" s="95">
        <v>1413</v>
      </c>
      <c r="F19373" s="95">
        <v>347523</v>
      </c>
      <c r="G19373" s="95">
        <v>250</v>
      </c>
      <c r="H19373" s="93" t="s">
        <v>8976</v>
      </c>
      <c r="I19373" s="93" t="s">
        <v>23894</v>
      </c>
      <c r="J19373" s="93" t="s">
        <v>20844</v>
      </c>
      <c r="K19373" s="93" t="s">
        <v>8029</v>
      </c>
      <c r="L19373" s="14">
        <f>AND(vyberHrace&lt;&gt;"",ISNUMBER(SEARCH(vyberHrace,$B19373)))</f>
      </c>
      <c r="M19373" s="14">
        <f>AND($I19373=MID(kododd,1,2),$J19373=MID(kododd,3,3))</f>
      </c>
    </row>
    <row r="19374">
      <c r="A19374" s="95">
        <v>12219</v>
      </c>
      <c r="B19374" s="93" t="s">
        <v>20541</v>
      </c>
      <c r="C19374" s="93" t="s">
        <v>1423</v>
      </c>
      <c r="D19374" s="95">
        <v>1786</v>
      </c>
      <c r="E19374" s="95">
        <v>1718</v>
      </c>
      <c r="F19374" s="95">
        <v>23733128</v>
      </c>
      <c r="G19374" s="95">
        <v>250</v>
      </c>
      <c r="H19374" s="93" t="s">
        <v>8976</v>
      </c>
      <c r="I19374" s="93" t="s">
        <v>23894</v>
      </c>
      <c r="J19374" s="93" t="s">
        <v>20844</v>
      </c>
      <c r="K19374" s="93" t="s">
        <v>8029</v>
      </c>
      <c r="L19374" s="14">
        <f>AND(vyberHrace&lt;&gt;"",ISNUMBER(SEARCH(vyberHrace,$B19374)))</f>
      </c>
      <c r="M19374" s="14">
        <f>AND($I19374=MID(kododd,1,2),$J19374=MID(kododd,3,3))</f>
      </c>
    </row>
    <row r="19375">
      <c r="A19375" s="95">
        <v>58863</v>
      </c>
      <c r="B19375" s="93" t="s">
        <v>25335</v>
      </c>
      <c r="C19375" s="93" t="s">
        <v>1411</v>
      </c>
      <c r="G19375" s="95">
        <v>250</v>
      </c>
      <c r="H19375" s="93" t="s">
        <v>8976</v>
      </c>
      <c r="I19375" s="93" t="s">
        <v>23894</v>
      </c>
      <c r="J19375" s="93" t="s">
        <v>20844</v>
      </c>
      <c r="K19375" s="93" t="s">
        <v>8029</v>
      </c>
      <c r="L19375" s="14">
        <f>AND(vyberHrace&lt;&gt;"",ISNUMBER(SEARCH(vyberHrace,$B19375)))</f>
      </c>
      <c r="M19375" s="14">
        <f>AND($I19375=MID(kododd,1,2),$J19375=MID(kododd,3,3))</f>
      </c>
    </row>
    <row r="19376">
      <c r="A19376" s="95">
        <v>56550</v>
      </c>
      <c r="B19376" s="93" t="s">
        <v>22942</v>
      </c>
      <c r="C19376" s="93" t="s">
        <v>1412</v>
      </c>
      <c r="G19376" s="95">
        <v>250</v>
      </c>
      <c r="H19376" s="93" t="s">
        <v>8976</v>
      </c>
      <c r="I19376" s="93" t="s">
        <v>23894</v>
      </c>
      <c r="J19376" s="93" t="s">
        <v>20844</v>
      </c>
      <c r="K19376" s="93" t="s">
        <v>8029</v>
      </c>
      <c r="L19376" s="14">
        <f>AND(vyberHrace&lt;&gt;"",ISNUMBER(SEARCH(vyberHrace,$B19376)))</f>
      </c>
      <c r="M19376" s="14">
        <f>AND($I19376=MID(kododd,1,2),$J19376=MID(kododd,3,3))</f>
      </c>
    </row>
    <row r="19377">
      <c r="A19377" s="95">
        <v>35</v>
      </c>
      <c r="B19377" s="93" t="s">
        <v>15687</v>
      </c>
      <c r="C19377" s="93" t="s">
        <v>1447</v>
      </c>
      <c r="D19377" s="95">
        <v>2235</v>
      </c>
      <c r="E19377" s="95">
        <v>2271</v>
      </c>
      <c r="F19377" s="95">
        <v>300462</v>
      </c>
      <c r="G19377" s="95">
        <v>0</v>
      </c>
      <c r="H19377" s="93" t="s">
        <v>8976</v>
      </c>
      <c r="I19377" s="93" t="s">
        <v>23894</v>
      </c>
      <c r="J19377" s="93" t="s">
        <v>20883</v>
      </c>
      <c r="K19377" s="93" t="s">
        <v>9085</v>
      </c>
      <c r="L19377" s="14">
        <f>AND(vyberHrace&lt;&gt;"",ISNUMBER(SEARCH(vyberHrace,$B19377)))</f>
      </c>
      <c r="M19377" s="14">
        <f>AND($I19377=MID(kododd,1,2),$J19377=MID(kododd,3,3))</f>
      </c>
    </row>
    <row r="19378">
      <c r="A19378" s="95">
        <v>45705</v>
      </c>
      <c r="B19378" s="93" t="s">
        <v>15807</v>
      </c>
      <c r="C19378" s="93" t="s">
        <v>3255</v>
      </c>
      <c r="G19378" s="95">
        <v>0</v>
      </c>
      <c r="H19378" s="93" t="s">
        <v>8976</v>
      </c>
      <c r="I19378" s="93" t="s">
        <v>23894</v>
      </c>
      <c r="J19378" s="93" t="s">
        <v>20904</v>
      </c>
      <c r="K19378" s="93" t="s">
        <v>11261</v>
      </c>
      <c r="L19378" s="14">
        <f>AND(vyberHrace&lt;&gt;"",ISNUMBER(SEARCH(vyberHrace,$B19378)))</f>
      </c>
      <c r="M19378" s="14">
        <f>AND($I19378=MID(kododd,1,2),$J19378=MID(kododd,3,3))</f>
      </c>
    </row>
    <row r="19379">
      <c r="A19379" s="95">
        <v>35007</v>
      </c>
      <c r="B19379" s="93" t="s">
        <v>15737</v>
      </c>
      <c r="C19379" s="93" t="s">
        <v>1444</v>
      </c>
      <c r="D19379" s="95">
        <v>1527</v>
      </c>
      <c r="F19379" s="95">
        <v>23711060</v>
      </c>
      <c r="G19379" s="95">
        <v>0</v>
      </c>
      <c r="H19379" s="93" t="s">
        <v>8976</v>
      </c>
      <c r="I19379" s="93" t="s">
        <v>23894</v>
      </c>
      <c r="J19379" s="93" t="s">
        <v>20909</v>
      </c>
      <c r="K19379" s="93" t="s">
        <v>6757</v>
      </c>
      <c r="L19379" s="14">
        <f>AND(vyberHrace&lt;&gt;"",ISNUMBER(SEARCH(vyberHrace,$B19379)))</f>
      </c>
      <c r="M19379" s="14">
        <f>AND($I19379=MID(kododd,1,2),$J19379=MID(kododd,3,3))</f>
      </c>
    </row>
    <row r="19380">
      <c r="A19380" s="95">
        <v>52794</v>
      </c>
      <c r="B19380" s="93" t="s">
        <v>3909</v>
      </c>
      <c r="C19380" s="93" t="s">
        <v>1422</v>
      </c>
      <c r="D19380" s="95">
        <v>1783</v>
      </c>
      <c r="E19380" s="95">
        <v>1841</v>
      </c>
      <c r="F19380" s="95">
        <v>23753307</v>
      </c>
      <c r="G19380" s="95">
        <v>250</v>
      </c>
      <c r="H19380" s="93" t="s">
        <v>8976</v>
      </c>
      <c r="I19380" s="93" t="s">
        <v>23894</v>
      </c>
      <c r="J19380" s="93" t="s">
        <v>20940</v>
      </c>
      <c r="K19380" s="93" t="s">
        <v>6882</v>
      </c>
      <c r="L19380" s="14">
        <f>AND(vyberHrace&lt;&gt;"",ISNUMBER(SEARCH(vyberHrace,$B19380)))</f>
      </c>
      <c r="M19380" s="14">
        <f>AND($I19380=MID(kododd,1,2),$J19380=MID(kododd,3,3))</f>
      </c>
    </row>
    <row r="19381">
      <c r="A19381" s="95">
        <v>62422</v>
      </c>
      <c r="B19381" s="93" t="s">
        <v>29489</v>
      </c>
      <c r="C19381" s="93" t="s">
        <v>1420</v>
      </c>
      <c r="G19381" s="95">
        <v>250</v>
      </c>
      <c r="H19381" s="93" t="s">
        <v>8976</v>
      </c>
      <c r="I19381" s="93" t="s">
        <v>23894</v>
      </c>
      <c r="J19381" s="93" t="s">
        <v>20909</v>
      </c>
      <c r="K19381" s="93" t="s">
        <v>6757</v>
      </c>
      <c r="L19381" s="14">
        <f>AND(vyberHrace&lt;&gt;"",ISNUMBER(SEARCH(vyberHrace,$B19381)))</f>
      </c>
      <c r="M19381" s="14">
        <f>AND($I19381=MID(kododd,1,2),$J19381=MID(kododd,3,3))</f>
      </c>
    </row>
    <row r="19382">
      <c r="A19382" s="95">
        <v>8932</v>
      </c>
      <c r="B19382" s="93" t="s">
        <v>18094</v>
      </c>
      <c r="C19382" s="93" t="s">
        <v>1465</v>
      </c>
      <c r="D19382" s="95">
        <v>1439</v>
      </c>
      <c r="F19382" s="95">
        <v>23748591</v>
      </c>
      <c r="G19382" s="95">
        <v>250</v>
      </c>
      <c r="H19382" s="93" t="s">
        <v>8976</v>
      </c>
      <c r="I19382" s="93" t="s">
        <v>23894</v>
      </c>
      <c r="J19382" s="93" t="s">
        <v>20941</v>
      </c>
      <c r="K19382" s="93" t="s">
        <v>9073</v>
      </c>
      <c r="L19382" s="14">
        <f>AND(vyberHrace&lt;&gt;"",ISNUMBER(SEARCH(vyberHrace,$B19382)))</f>
      </c>
      <c r="M19382" s="14">
        <f>AND($I19382=MID(kododd,1,2),$J19382=MID(kododd,3,3))</f>
      </c>
    </row>
    <row r="19383">
      <c r="A19383" s="95">
        <v>52111</v>
      </c>
      <c r="B19383" s="93" t="s">
        <v>3903</v>
      </c>
      <c r="C19383" s="93" t="s">
        <v>1406</v>
      </c>
      <c r="G19383" s="95">
        <v>0</v>
      </c>
      <c r="H19383" s="93" t="s">
        <v>8976</v>
      </c>
      <c r="I19383" s="93" t="s">
        <v>23894</v>
      </c>
      <c r="J19383" s="93" t="s">
        <v>20941</v>
      </c>
      <c r="K19383" s="93" t="s">
        <v>9073</v>
      </c>
      <c r="L19383" s="14">
        <f>AND(vyberHrace&lt;&gt;"",ISNUMBER(SEARCH(vyberHrace,$B19383)))</f>
      </c>
      <c r="M19383" s="14">
        <f>AND($I19383=MID(kododd,1,2),$J19383=MID(kododd,3,3))</f>
      </c>
    </row>
    <row r="19384">
      <c r="A19384" s="95">
        <v>55154</v>
      </c>
      <c r="B19384" s="93" t="s">
        <v>976</v>
      </c>
      <c r="C19384" s="93" t="s">
        <v>1412</v>
      </c>
      <c r="G19384" s="95">
        <v>0</v>
      </c>
      <c r="H19384" s="93" t="s">
        <v>8976</v>
      </c>
      <c r="I19384" s="93" t="s">
        <v>23894</v>
      </c>
      <c r="J19384" s="93" t="s">
        <v>20843</v>
      </c>
      <c r="K19384" s="93" t="s">
        <v>21372</v>
      </c>
      <c r="L19384" s="14">
        <f>AND(vyberHrace&lt;&gt;"",ISNUMBER(SEARCH(vyberHrace,$B19384)))</f>
      </c>
      <c r="M19384" s="14">
        <f>AND($I19384=MID(kododd,1,2),$J19384=MID(kododd,3,3))</f>
      </c>
    </row>
    <row r="19385">
      <c r="A19385" s="95">
        <v>5247</v>
      </c>
      <c r="B19385" s="93" t="s">
        <v>18102</v>
      </c>
      <c r="C19385" s="93" t="s">
        <v>1469</v>
      </c>
      <c r="D19385" s="95">
        <v>1534</v>
      </c>
      <c r="G19385" s="95">
        <v>250</v>
      </c>
      <c r="H19385" s="93" t="s">
        <v>8976</v>
      </c>
      <c r="I19385" s="93" t="s">
        <v>23894</v>
      </c>
      <c r="J19385" s="93" t="s">
        <v>21009</v>
      </c>
      <c r="K19385" s="93" t="s">
        <v>5929</v>
      </c>
      <c r="L19385" s="14">
        <f>AND(vyberHrace&lt;&gt;"",ISNUMBER(SEARCH(vyberHrace,$B19385)))</f>
      </c>
      <c r="M19385" s="14">
        <f>AND($I19385=MID(kododd,1,2),$J19385=MID(kododd,3,3))</f>
      </c>
    </row>
    <row r="19386">
      <c r="A19386" s="95">
        <v>5242</v>
      </c>
      <c r="B19386" s="93" t="s">
        <v>18104</v>
      </c>
      <c r="C19386" s="93" t="s">
        <v>1415</v>
      </c>
      <c r="D19386" s="95">
        <v>2159</v>
      </c>
      <c r="E19386" s="95">
        <v>2165</v>
      </c>
      <c r="F19386" s="95">
        <v>319473</v>
      </c>
      <c r="G19386" s="95">
        <v>0</v>
      </c>
      <c r="H19386" s="93" t="s">
        <v>8976</v>
      </c>
      <c r="I19386" s="93" t="s">
        <v>23894</v>
      </c>
      <c r="J19386" s="93" t="s">
        <v>20883</v>
      </c>
      <c r="K19386" s="93" t="s">
        <v>9085</v>
      </c>
      <c r="L19386" s="14">
        <f>AND(vyberHrace&lt;&gt;"",ISNUMBER(SEARCH(vyberHrace,$B19386)))</f>
      </c>
      <c r="M19386" s="14">
        <f>AND($I19386=MID(kododd,1,2),$J19386=MID(kododd,3,3))</f>
      </c>
    </row>
    <row r="19387">
      <c r="A19387" s="95">
        <v>52656</v>
      </c>
      <c r="B19387" s="93" t="s">
        <v>2417</v>
      </c>
      <c r="C19387" s="93" t="s">
        <v>1412</v>
      </c>
      <c r="G19387" s="95">
        <v>0</v>
      </c>
      <c r="H19387" s="93" t="s">
        <v>8976</v>
      </c>
      <c r="I19387" s="93" t="s">
        <v>23894</v>
      </c>
      <c r="J19387" s="93" t="s">
        <v>20904</v>
      </c>
      <c r="K19387" s="93" t="s">
        <v>11261</v>
      </c>
      <c r="L19387" s="14">
        <f>AND(vyberHrace&lt;&gt;"",ISNUMBER(SEARCH(vyberHrace,$B19387)))</f>
      </c>
      <c r="M19387" s="14">
        <f>AND($I19387=MID(kododd,1,2),$J19387=MID(kododd,3,3))</f>
      </c>
    </row>
    <row r="19388">
      <c r="A19388" s="95">
        <v>55166</v>
      </c>
      <c r="B19388" s="93" t="s">
        <v>977</v>
      </c>
      <c r="C19388" s="93" t="s">
        <v>1416</v>
      </c>
      <c r="G19388" s="95">
        <v>0</v>
      </c>
      <c r="H19388" s="93" t="s">
        <v>8976</v>
      </c>
      <c r="I19388" s="93" t="s">
        <v>23894</v>
      </c>
      <c r="J19388" s="93" t="s">
        <v>20843</v>
      </c>
      <c r="K19388" s="93" t="s">
        <v>21372</v>
      </c>
      <c r="L19388" s="14">
        <f>AND(vyberHrace&lt;&gt;"",ISNUMBER(SEARCH(vyberHrace,$B19388)))</f>
      </c>
      <c r="M19388" s="14">
        <f>AND($I19388=MID(kododd,1,2),$J19388=MID(kododd,3,3))</f>
      </c>
    </row>
    <row r="19389">
      <c r="A19389" s="95">
        <v>62166</v>
      </c>
      <c r="B19389" s="93" t="s">
        <v>28359</v>
      </c>
      <c r="C19389" s="93" t="s">
        <v>1419</v>
      </c>
      <c r="G19389" s="95">
        <v>250</v>
      </c>
      <c r="H19389" s="93" t="s">
        <v>8976</v>
      </c>
      <c r="I19389" s="93" t="s">
        <v>23894</v>
      </c>
      <c r="J19389" s="93" t="s">
        <v>21009</v>
      </c>
      <c r="K19389" s="93" t="s">
        <v>5929</v>
      </c>
      <c r="L19389" s="14">
        <f>AND(vyberHrace&lt;&gt;"",ISNUMBER(SEARCH(vyberHrace,$B19389)))</f>
      </c>
      <c r="M19389" s="14">
        <f>AND($I19389=MID(kododd,1,2),$J19389=MID(kododd,3,3))</f>
      </c>
    </row>
    <row r="19390">
      <c r="A19390" s="95">
        <v>9437</v>
      </c>
      <c r="B19390" s="93" t="s">
        <v>18109</v>
      </c>
      <c r="C19390" s="93" t="s">
        <v>1439</v>
      </c>
      <c r="D19390" s="95">
        <v>1465</v>
      </c>
      <c r="G19390" s="95">
        <v>250</v>
      </c>
      <c r="H19390" s="93" t="s">
        <v>8976</v>
      </c>
      <c r="I19390" s="93" t="s">
        <v>23894</v>
      </c>
      <c r="J19390" s="93" t="s">
        <v>20897</v>
      </c>
      <c r="K19390" s="93" t="s">
        <v>20036</v>
      </c>
      <c r="L19390" s="14">
        <f>AND(vyberHrace&lt;&gt;"",ISNUMBER(SEARCH(vyberHrace,$B19390)))</f>
      </c>
      <c r="M19390" s="14">
        <f>AND($I19390=MID(kododd,1,2),$J19390=MID(kododd,3,3))</f>
      </c>
    </row>
    <row r="19391">
      <c r="A19391" s="95">
        <v>55787</v>
      </c>
      <c r="B19391" s="93" t="s">
        <v>22907</v>
      </c>
      <c r="C19391" s="93" t="s">
        <v>1486</v>
      </c>
      <c r="G19391" s="95">
        <v>250</v>
      </c>
      <c r="H19391" s="93" t="s">
        <v>8976</v>
      </c>
      <c r="I19391" s="93" t="s">
        <v>23894</v>
      </c>
      <c r="J19391" s="93" t="s">
        <v>20885</v>
      </c>
      <c r="K19391" s="93" t="s">
        <v>6879</v>
      </c>
      <c r="L19391" s="14">
        <f>AND(vyberHrace&lt;&gt;"",ISNUMBER(SEARCH(vyberHrace,$B19391)))</f>
      </c>
      <c r="M19391" s="14">
        <f>AND($I19391=MID(kododd,1,2),$J19391=MID(kododd,3,3))</f>
      </c>
    </row>
    <row r="19392">
      <c r="A19392" s="95">
        <v>41462</v>
      </c>
      <c r="B19392" s="93" t="s">
        <v>7516</v>
      </c>
      <c r="C19392" s="93" t="s">
        <v>1405</v>
      </c>
      <c r="D19392" s="95">
        <v>1371</v>
      </c>
      <c r="F19392" s="95">
        <v>23731524</v>
      </c>
      <c r="G19392" s="95">
        <v>250</v>
      </c>
      <c r="H19392" s="93" t="s">
        <v>8976</v>
      </c>
      <c r="I19392" s="93" t="s">
        <v>23894</v>
      </c>
      <c r="J19392" s="93" t="s">
        <v>21029</v>
      </c>
      <c r="K19392" s="93" t="s">
        <v>4050</v>
      </c>
      <c r="L19392" s="14">
        <f>AND(vyberHrace&lt;&gt;"",ISNUMBER(SEARCH(vyberHrace,$B19392)))</f>
      </c>
      <c r="M19392" s="14">
        <f>AND($I19392=MID(kododd,1,2),$J19392=MID(kododd,3,3))</f>
      </c>
    </row>
    <row r="19393">
      <c r="A19393" s="95">
        <v>61301</v>
      </c>
      <c r="B19393" s="93" t="s">
        <v>27507</v>
      </c>
      <c r="C19393" s="93" t="s">
        <v>1420</v>
      </c>
      <c r="G19393" s="95">
        <v>250</v>
      </c>
      <c r="H19393" s="93" t="s">
        <v>8976</v>
      </c>
      <c r="I19393" s="93" t="s">
        <v>23894</v>
      </c>
      <c r="J19393" s="93" t="s">
        <v>20884</v>
      </c>
      <c r="K19393" s="93" t="s">
        <v>399</v>
      </c>
      <c r="L19393" s="14">
        <f>AND(vyberHrace&lt;&gt;"",ISNUMBER(SEARCH(vyberHrace,$B19393)))</f>
      </c>
      <c r="M19393" s="14">
        <f>AND($I19393=MID(kododd,1,2),$J19393=MID(kododd,3,3))</f>
      </c>
    </row>
    <row r="19394">
      <c r="A19394" s="95">
        <v>26280</v>
      </c>
      <c r="B19394" s="93" t="s">
        <v>7526</v>
      </c>
      <c r="C19394" s="93" t="s">
        <v>1427</v>
      </c>
      <c r="D19394" s="95">
        <v>1658</v>
      </c>
      <c r="F19394" s="95">
        <v>23717521</v>
      </c>
      <c r="G19394" s="95">
        <v>0</v>
      </c>
      <c r="H19394" s="93" t="s">
        <v>8976</v>
      </c>
      <c r="I19394" s="93" t="s">
        <v>23894</v>
      </c>
      <c r="J19394" s="93" t="s">
        <v>21004</v>
      </c>
      <c r="K19394" s="93" t="s">
        <v>396</v>
      </c>
      <c r="L19394" s="14">
        <f>AND(vyberHrace&lt;&gt;"",ISNUMBER(SEARCH(vyberHrace,$B19394)))</f>
      </c>
      <c r="M19394" s="14">
        <f>AND($I19394=MID(kododd,1,2),$J19394=MID(kododd,3,3))</f>
      </c>
    </row>
    <row r="19395">
      <c r="A19395" s="95">
        <v>8955</v>
      </c>
      <c r="B19395" s="93" t="s">
        <v>7531</v>
      </c>
      <c r="C19395" s="93" t="s">
        <v>1442</v>
      </c>
      <c r="D19395" s="95">
        <v>1484</v>
      </c>
      <c r="G19395" s="95">
        <v>250</v>
      </c>
      <c r="H19395" s="93" t="s">
        <v>8976</v>
      </c>
      <c r="I19395" s="93" t="s">
        <v>23894</v>
      </c>
      <c r="J19395" s="93" t="s">
        <v>21029</v>
      </c>
      <c r="K19395" s="93" t="s">
        <v>4050</v>
      </c>
      <c r="L19395" s="14">
        <f>AND(vyberHrace&lt;&gt;"",ISNUMBER(SEARCH(vyberHrace,$B19395)))</f>
      </c>
      <c r="M19395" s="14">
        <f>AND($I19395=MID(kododd,1,2),$J19395=MID(kododd,3,3))</f>
      </c>
    </row>
    <row r="19396">
      <c r="A19396" s="95">
        <v>9408</v>
      </c>
      <c r="B19396" s="93" t="s">
        <v>19763</v>
      </c>
      <c r="C19396" s="93" t="s">
        <v>1471</v>
      </c>
      <c r="D19396" s="95">
        <v>1579</v>
      </c>
      <c r="G19396" s="95">
        <v>0</v>
      </c>
      <c r="H19396" s="93" t="s">
        <v>8976</v>
      </c>
      <c r="I19396" s="93" t="s">
        <v>23894</v>
      </c>
      <c r="J19396" s="93" t="s">
        <v>21010</v>
      </c>
      <c r="K19396" s="93" t="s">
        <v>5183</v>
      </c>
      <c r="L19396" s="14">
        <f>AND(vyberHrace&lt;&gt;"",ISNUMBER(SEARCH(vyberHrace,$B19396)))</f>
      </c>
      <c r="M19396" s="14">
        <f>AND($I19396=MID(kododd,1,2),$J19396=MID(kododd,3,3))</f>
      </c>
    </row>
    <row r="19397">
      <c r="A19397" s="95">
        <v>27494</v>
      </c>
      <c r="B19397" s="93" t="s">
        <v>7637</v>
      </c>
      <c r="C19397" s="93" t="s">
        <v>1463</v>
      </c>
      <c r="D19397" s="95">
        <v>1496</v>
      </c>
      <c r="G19397" s="95">
        <v>250</v>
      </c>
      <c r="H19397" s="93" t="s">
        <v>8976</v>
      </c>
      <c r="I19397" s="93" t="s">
        <v>23894</v>
      </c>
      <c r="J19397" s="93" t="s">
        <v>21016</v>
      </c>
      <c r="K19397" s="93" t="s">
        <v>10066</v>
      </c>
      <c r="L19397" s="14">
        <f>AND(vyberHrace&lt;&gt;"",ISNUMBER(SEARCH(vyberHrace,$B19397)))</f>
      </c>
      <c r="M19397" s="14">
        <f>AND($I19397=MID(kododd,1,2),$J19397=MID(kododd,3,3))</f>
      </c>
    </row>
    <row r="19398">
      <c r="A19398" s="95">
        <v>28507</v>
      </c>
      <c r="B19398" s="93" t="s">
        <v>7637</v>
      </c>
      <c r="C19398" s="93" t="s">
        <v>1475</v>
      </c>
      <c r="D19398" s="95">
        <v>1815</v>
      </c>
      <c r="E19398" s="95">
        <v>1814</v>
      </c>
      <c r="F19398" s="95">
        <v>23735040</v>
      </c>
      <c r="G19398" s="95">
        <v>250</v>
      </c>
      <c r="H19398" s="93" t="s">
        <v>8976</v>
      </c>
      <c r="I19398" s="93" t="s">
        <v>23894</v>
      </c>
      <c r="J19398" s="93" t="s">
        <v>21016</v>
      </c>
      <c r="K19398" s="93" t="s">
        <v>10066</v>
      </c>
      <c r="L19398" s="14">
        <f>AND(vyberHrace&lt;&gt;"",ISNUMBER(SEARCH(vyberHrace,$B19398)))</f>
      </c>
      <c r="M19398" s="14">
        <f>AND($I19398=MID(kododd,1,2),$J19398=MID(kododd,3,3))</f>
      </c>
    </row>
    <row r="19399">
      <c r="A19399" s="95">
        <v>58046</v>
      </c>
      <c r="B19399" s="93" t="s">
        <v>24579</v>
      </c>
      <c r="C19399" s="93" t="s">
        <v>1450</v>
      </c>
      <c r="D19399" s="95">
        <v>1113</v>
      </c>
      <c r="E19399" s="95">
        <v>1488</v>
      </c>
      <c r="F19399" s="95">
        <v>23796880</v>
      </c>
      <c r="G19399" s="95">
        <v>250</v>
      </c>
      <c r="H19399" s="93" t="s">
        <v>8976</v>
      </c>
      <c r="I19399" s="93" t="s">
        <v>23894</v>
      </c>
      <c r="J19399" s="93" t="s">
        <v>20861</v>
      </c>
      <c r="K19399" s="93" t="s">
        <v>6758</v>
      </c>
      <c r="L19399" s="14">
        <f>AND(vyberHrace&lt;&gt;"",ISNUMBER(SEARCH(vyberHrace,$B19399)))</f>
      </c>
      <c r="M19399" s="14">
        <f>AND($I19399=MID(kododd,1,2),$J19399=MID(kododd,3,3))</f>
      </c>
    </row>
    <row r="19400">
      <c r="A19400" s="95">
        <v>432</v>
      </c>
      <c r="B19400" s="93" t="s">
        <v>7579</v>
      </c>
      <c r="C19400" s="93" t="s">
        <v>1405</v>
      </c>
      <c r="D19400" s="95">
        <v>2173</v>
      </c>
      <c r="E19400" s="95">
        <v>2164</v>
      </c>
      <c r="F19400" s="95">
        <v>318108</v>
      </c>
      <c r="G19400" s="95">
        <v>0</v>
      </c>
      <c r="H19400" s="93" t="s">
        <v>8976</v>
      </c>
      <c r="I19400" s="93" t="s">
        <v>23894</v>
      </c>
      <c r="J19400" s="93" t="s">
        <v>20883</v>
      </c>
      <c r="K19400" s="93" t="s">
        <v>9085</v>
      </c>
      <c r="L19400" s="14">
        <f>AND(vyberHrace&lt;&gt;"",ISNUMBER(SEARCH(vyberHrace,$B19400)))</f>
      </c>
      <c r="M19400" s="14">
        <f>AND($I19400=MID(kododd,1,2),$J19400=MID(kododd,3,3))</f>
      </c>
    </row>
    <row r="19401">
      <c r="A19401" s="95">
        <v>3722</v>
      </c>
      <c r="B19401" s="93" t="s">
        <v>7586</v>
      </c>
      <c r="C19401" s="93" t="s">
        <v>1451</v>
      </c>
      <c r="D19401" s="95">
        <v>1690</v>
      </c>
      <c r="F19401" s="95">
        <v>23741082</v>
      </c>
      <c r="G19401" s="95">
        <v>250</v>
      </c>
      <c r="H19401" s="93" t="s">
        <v>8976</v>
      </c>
      <c r="I19401" s="93" t="s">
        <v>23894</v>
      </c>
      <c r="J19401" s="93" t="s">
        <v>20843</v>
      </c>
      <c r="K19401" s="93" t="s">
        <v>21372</v>
      </c>
      <c r="L19401" s="14">
        <f>AND(vyberHrace&lt;&gt;"",ISNUMBER(SEARCH(vyberHrace,$B19401)))</f>
      </c>
      <c r="M19401" s="14">
        <f>AND($I19401=MID(kododd,1,2),$J19401=MID(kododd,3,3))</f>
      </c>
    </row>
    <row r="19402">
      <c r="A19402" s="95">
        <v>24910</v>
      </c>
      <c r="B19402" s="93" t="s">
        <v>11966</v>
      </c>
      <c r="C19402" s="93" t="s">
        <v>1442</v>
      </c>
      <c r="D19402" s="95">
        <v>1427</v>
      </c>
      <c r="F19402" s="95">
        <v>390682</v>
      </c>
      <c r="G19402" s="95">
        <v>250</v>
      </c>
      <c r="H19402" s="93" t="s">
        <v>8976</v>
      </c>
      <c r="I19402" s="93" t="s">
        <v>23894</v>
      </c>
      <c r="J19402" s="93" t="s">
        <v>21009</v>
      </c>
      <c r="K19402" s="93" t="s">
        <v>5929</v>
      </c>
      <c r="L19402" s="14">
        <f>AND(vyberHrace&lt;&gt;"",ISNUMBER(SEARCH(vyberHrace,$B19402)))</f>
      </c>
      <c r="M19402" s="14">
        <f>AND($I19402=MID(kododd,1,2),$J19402=MID(kododd,3,3))</f>
      </c>
    </row>
    <row r="19403">
      <c r="A19403" s="95">
        <v>38822</v>
      </c>
      <c r="B19403" s="93" t="s">
        <v>11969</v>
      </c>
      <c r="C19403" s="93" t="s">
        <v>1409</v>
      </c>
      <c r="D19403" s="95">
        <v>1560</v>
      </c>
      <c r="E19403" s="95">
        <v>1613</v>
      </c>
      <c r="F19403" s="95">
        <v>375519</v>
      </c>
      <c r="G19403" s="95">
        <v>250</v>
      </c>
      <c r="H19403" s="93" t="s">
        <v>8976</v>
      </c>
      <c r="I19403" s="93" t="s">
        <v>23894</v>
      </c>
      <c r="J19403" s="93" t="s">
        <v>21009</v>
      </c>
      <c r="K19403" s="93" t="s">
        <v>5929</v>
      </c>
      <c r="L19403" s="14">
        <f>AND(vyberHrace&lt;&gt;"",ISNUMBER(SEARCH(vyberHrace,$B19403)))</f>
      </c>
      <c r="M19403" s="14">
        <f>AND($I19403=MID(kododd,1,2),$J19403=MID(kododd,3,3))</f>
      </c>
    </row>
    <row r="19404">
      <c r="A19404" s="95">
        <v>60726</v>
      </c>
      <c r="B19404" s="93" t="s">
        <v>27136</v>
      </c>
      <c r="C19404" s="93" t="s">
        <v>1475</v>
      </c>
      <c r="F19404" s="95">
        <v>23786280</v>
      </c>
      <c r="G19404" s="95">
        <v>250</v>
      </c>
      <c r="H19404" s="93" t="s">
        <v>8976</v>
      </c>
      <c r="I19404" s="93" t="s">
        <v>23894</v>
      </c>
      <c r="J19404" s="93" t="s">
        <v>20954</v>
      </c>
      <c r="K19404" s="93" t="s">
        <v>6926</v>
      </c>
      <c r="L19404" s="14">
        <f>AND(vyberHrace&lt;&gt;"",ISNUMBER(SEARCH(vyberHrace,$B19404)))</f>
      </c>
      <c r="M19404" s="14">
        <f>AND($I19404=MID(kododd,1,2),$J19404=MID(kododd,3,3))</f>
      </c>
    </row>
    <row r="19405">
      <c r="A19405" s="95">
        <v>62273</v>
      </c>
      <c r="B19405" s="93" t="s">
        <v>28453</v>
      </c>
      <c r="C19405" s="93" t="s">
        <v>1429</v>
      </c>
      <c r="G19405" s="95">
        <v>250</v>
      </c>
      <c r="H19405" s="93" t="s">
        <v>8976</v>
      </c>
      <c r="I19405" s="93" t="s">
        <v>23894</v>
      </c>
      <c r="J19405" s="93" t="s">
        <v>20989</v>
      </c>
      <c r="K19405" s="93" t="s">
        <v>11228</v>
      </c>
      <c r="L19405" s="14">
        <f>AND(vyberHrace&lt;&gt;"",ISNUMBER(SEARCH(vyberHrace,$B19405)))</f>
      </c>
      <c r="M19405" s="14">
        <f>AND($I19405=MID(kododd,1,2),$J19405=MID(kododd,3,3))</f>
      </c>
    </row>
    <row r="19406">
      <c r="A19406" s="95">
        <v>38737</v>
      </c>
      <c r="B19406" s="93" t="s">
        <v>12021</v>
      </c>
      <c r="C19406" s="93" t="s">
        <v>1409</v>
      </c>
      <c r="D19406" s="95">
        <v>1226</v>
      </c>
      <c r="G19406" s="95">
        <v>0</v>
      </c>
      <c r="H19406" s="93" t="s">
        <v>8976</v>
      </c>
      <c r="I19406" s="93" t="s">
        <v>23894</v>
      </c>
      <c r="J19406" s="93" t="s">
        <v>20871</v>
      </c>
      <c r="K19406" s="93" t="s">
        <v>6773</v>
      </c>
      <c r="L19406" s="14">
        <f>AND(vyberHrace&lt;&gt;"",ISNUMBER(SEARCH(vyberHrace,$B19406)))</f>
      </c>
      <c r="M19406" s="14">
        <f>AND($I19406=MID(kododd,1,2),$J19406=MID(kododd,3,3))</f>
      </c>
    </row>
    <row r="19407">
      <c r="A19407" s="95">
        <v>62034</v>
      </c>
      <c r="B19407" s="93" t="s">
        <v>28236</v>
      </c>
      <c r="C19407" s="93" t="s">
        <v>1412</v>
      </c>
      <c r="D19407" s="95">
        <v>1474</v>
      </c>
      <c r="E19407" s="95">
        <v>1533</v>
      </c>
      <c r="F19407" s="95">
        <v>23780100</v>
      </c>
      <c r="G19407" s="95">
        <v>250</v>
      </c>
      <c r="H19407" s="93" t="s">
        <v>8976</v>
      </c>
      <c r="I19407" s="93" t="s">
        <v>23894</v>
      </c>
      <c r="J19407" s="93" t="s">
        <v>20940</v>
      </c>
      <c r="K19407" s="93" t="s">
        <v>6882</v>
      </c>
      <c r="L19407" s="14">
        <f>AND(vyberHrace&lt;&gt;"",ISNUMBER(SEARCH(vyberHrace,$B19407)))</f>
      </c>
      <c r="M19407" s="14">
        <f>AND($I19407=MID(kododd,1,2),$J19407=MID(kododd,3,3))</f>
      </c>
    </row>
    <row r="19408">
      <c r="A19408" s="95">
        <v>61821</v>
      </c>
      <c r="B19408" s="93" t="s">
        <v>27962</v>
      </c>
      <c r="C19408" s="93" t="s">
        <v>1426</v>
      </c>
      <c r="D19408" s="95">
        <v>1095</v>
      </c>
      <c r="E19408" s="95">
        <v>1525</v>
      </c>
      <c r="F19408" s="95">
        <v>23780185</v>
      </c>
      <c r="G19408" s="95">
        <v>250</v>
      </c>
      <c r="H19408" s="93" t="s">
        <v>8976</v>
      </c>
      <c r="I19408" s="93" t="s">
        <v>23894</v>
      </c>
      <c r="J19408" s="93" t="s">
        <v>20940</v>
      </c>
      <c r="K19408" s="93" t="s">
        <v>6882</v>
      </c>
      <c r="L19408" s="14">
        <f>AND(vyberHrace&lt;&gt;"",ISNUMBER(SEARCH(vyberHrace,$B19408)))</f>
      </c>
      <c r="M19408" s="14">
        <f>AND($I19408=MID(kododd,1,2),$J19408=MID(kododd,3,3))</f>
      </c>
    </row>
    <row r="19409">
      <c r="A19409" s="95">
        <v>62035</v>
      </c>
      <c r="B19409" s="93" t="s">
        <v>28237</v>
      </c>
      <c r="C19409" s="93" t="s">
        <v>1404</v>
      </c>
      <c r="D19409" s="95">
        <v>1367</v>
      </c>
      <c r="E19409" s="95">
        <v>1486</v>
      </c>
      <c r="F19409" s="95">
        <v>23780177</v>
      </c>
      <c r="G19409" s="95">
        <v>250</v>
      </c>
      <c r="H19409" s="93" t="s">
        <v>8976</v>
      </c>
      <c r="I19409" s="93" t="s">
        <v>23894</v>
      </c>
      <c r="J19409" s="93" t="s">
        <v>20940</v>
      </c>
      <c r="K19409" s="93" t="s">
        <v>6882</v>
      </c>
      <c r="L19409" s="14">
        <f>AND(vyberHrace&lt;&gt;"",ISNUMBER(SEARCH(vyberHrace,$B19409)))</f>
      </c>
      <c r="M19409" s="14">
        <f>AND($I19409=MID(kododd,1,2),$J19409=MID(kododd,3,3))</f>
      </c>
    </row>
    <row r="19410">
      <c r="A19410" s="95">
        <v>4704</v>
      </c>
      <c r="B19410" s="93" t="s">
        <v>9889</v>
      </c>
      <c r="C19410" s="93" t="s">
        <v>1462</v>
      </c>
      <c r="D19410" s="95">
        <v>1408</v>
      </c>
      <c r="E19410" s="95">
        <v>1454</v>
      </c>
      <c r="F19410" s="95">
        <v>23793260</v>
      </c>
      <c r="G19410" s="95">
        <v>250</v>
      </c>
      <c r="H19410" s="93" t="s">
        <v>8976</v>
      </c>
      <c r="I19410" s="93" t="s">
        <v>23894</v>
      </c>
      <c r="J19410" s="93" t="s">
        <v>20916</v>
      </c>
      <c r="K19410" s="93" t="s">
        <v>9958</v>
      </c>
      <c r="L19410" s="14">
        <f>AND(vyberHrace&lt;&gt;"",ISNUMBER(SEARCH(vyberHrace,$B19410)))</f>
      </c>
      <c r="M19410" s="14">
        <f>AND($I19410=MID(kododd,1,2),$J19410=MID(kododd,3,3))</f>
      </c>
    </row>
    <row r="19411">
      <c r="A19411" s="95">
        <v>3474</v>
      </c>
      <c r="B19411" s="93" t="s">
        <v>12075</v>
      </c>
      <c r="C19411" s="93" t="s">
        <v>1472</v>
      </c>
      <c r="D19411" s="95">
        <v>1441</v>
      </c>
      <c r="G19411" s="95">
        <v>250</v>
      </c>
      <c r="H19411" s="93" t="s">
        <v>8976</v>
      </c>
      <c r="I19411" s="93" t="s">
        <v>23894</v>
      </c>
      <c r="J19411" s="93" t="s">
        <v>20843</v>
      </c>
      <c r="K19411" s="93" t="s">
        <v>21372</v>
      </c>
      <c r="L19411" s="14">
        <f>AND(vyberHrace&lt;&gt;"",ISNUMBER(SEARCH(vyberHrace,$B19411)))</f>
      </c>
      <c r="M19411" s="14">
        <f>AND($I19411=MID(kododd,1,2),$J19411=MID(kododd,3,3))</f>
      </c>
    </row>
    <row r="19412">
      <c r="A19412" s="95">
        <v>28506</v>
      </c>
      <c r="B19412" s="93" t="s">
        <v>12086</v>
      </c>
      <c r="C19412" s="93" t="s">
        <v>1461</v>
      </c>
      <c r="D19412" s="95">
        <v>1664</v>
      </c>
      <c r="G19412" s="95">
        <v>250</v>
      </c>
      <c r="H19412" s="93" t="s">
        <v>8976</v>
      </c>
      <c r="I19412" s="93" t="s">
        <v>23894</v>
      </c>
      <c r="J19412" s="93" t="s">
        <v>21016</v>
      </c>
      <c r="K19412" s="93" t="s">
        <v>10066</v>
      </c>
      <c r="L19412" s="14">
        <f>AND(vyberHrace&lt;&gt;"",ISNUMBER(SEARCH(vyberHrace,$B19412)))</f>
      </c>
      <c r="M19412" s="14">
        <f>AND($I19412=MID(kododd,1,2),$J19412=MID(kododd,3,3))</f>
      </c>
    </row>
    <row r="19413">
      <c r="A19413" s="95">
        <v>43881</v>
      </c>
      <c r="B19413" s="93" t="s">
        <v>12087</v>
      </c>
      <c r="C19413" s="93" t="s">
        <v>1402</v>
      </c>
      <c r="G19413" s="95">
        <v>0</v>
      </c>
      <c r="H19413" s="93" t="s">
        <v>8976</v>
      </c>
      <c r="I19413" s="93" t="s">
        <v>23894</v>
      </c>
      <c r="J19413" s="93" t="s">
        <v>20843</v>
      </c>
      <c r="K19413" s="93" t="s">
        <v>21372</v>
      </c>
      <c r="L19413" s="14">
        <f>AND(vyberHrace&lt;&gt;"",ISNUMBER(SEARCH(vyberHrace,$B19413)))</f>
      </c>
      <c r="M19413" s="14">
        <f>AND($I19413=MID(kododd,1,2),$J19413=MID(kododd,3,3))</f>
      </c>
    </row>
    <row r="19414">
      <c r="A19414" s="95">
        <v>41174</v>
      </c>
      <c r="B19414" s="93" t="s">
        <v>12089</v>
      </c>
      <c r="C19414" s="93" t="s">
        <v>1400</v>
      </c>
      <c r="D19414" s="95">
        <v>1135</v>
      </c>
      <c r="G19414" s="95">
        <v>0</v>
      </c>
      <c r="H19414" s="93" t="s">
        <v>8976</v>
      </c>
      <c r="I19414" s="93" t="s">
        <v>23894</v>
      </c>
      <c r="J19414" s="93" t="s">
        <v>20843</v>
      </c>
      <c r="K19414" s="93" t="s">
        <v>21372</v>
      </c>
      <c r="L19414" s="14">
        <f>AND(vyberHrace&lt;&gt;"",ISNUMBER(SEARCH(vyberHrace,$B19414)))</f>
      </c>
      <c r="M19414" s="14">
        <f>AND($I19414=MID(kododd,1,2),$J19414=MID(kododd,3,3))</f>
      </c>
    </row>
    <row r="19415">
      <c r="A19415" s="95">
        <v>4058</v>
      </c>
      <c r="B19415" s="93" t="s">
        <v>12099</v>
      </c>
      <c r="C19415" s="93" t="s">
        <v>1443</v>
      </c>
      <c r="D19415" s="95">
        <v>1607</v>
      </c>
      <c r="F19415" s="95">
        <v>361208</v>
      </c>
      <c r="G19415" s="95">
        <v>250</v>
      </c>
      <c r="H19415" s="93" t="s">
        <v>8976</v>
      </c>
      <c r="I19415" s="93" t="s">
        <v>23894</v>
      </c>
      <c r="J19415" s="93" t="s">
        <v>20885</v>
      </c>
      <c r="K19415" s="93" t="s">
        <v>6879</v>
      </c>
      <c r="L19415" s="14">
        <f>AND(vyberHrace&lt;&gt;"",ISNUMBER(SEARCH(vyberHrace,$B19415)))</f>
      </c>
      <c r="M19415" s="14">
        <f>AND($I19415=MID(kododd,1,2),$J19415=MID(kododd,3,3))</f>
      </c>
    </row>
    <row r="19416">
      <c r="A19416" s="95">
        <v>29414</v>
      </c>
      <c r="B19416" s="93" t="s">
        <v>12102</v>
      </c>
      <c r="C19416" s="93" t="s">
        <v>1475</v>
      </c>
      <c r="D19416" s="95">
        <v>1421</v>
      </c>
      <c r="F19416" s="95">
        <v>345377</v>
      </c>
      <c r="G19416" s="95">
        <v>250</v>
      </c>
      <c r="H19416" s="93" t="s">
        <v>8976</v>
      </c>
      <c r="I19416" s="93" t="s">
        <v>23894</v>
      </c>
      <c r="J19416" s="93" t="s">
        <v>21021</v>
      </c>
      <c r="K19416" s="93" t="s">
        <v>417</v>
      </c>
      <c r="L19416" s="14">
        <f>AND(vyberHrace&lt;&gt;"",ISNUMBER(SEARCH(vyberHrace,$B19416)))</f>
      </c>
      <c r="M19416" s="14">
        <f>AND($I19416=MID(kododd,1,2),$J19416=MID(kododd,3,3))</f>
      </c>
    </row>
    <row r="19417">
      <c r="A19417" s="95">
        <v>32021</v>
      </c>
      <c r="B19417" s="93" t="s">
        <v>12105</v>
      </c>
      <c r="C19417" s="93" t="s">
        <v>1414</v>
      </c>
      <c r="D19417" s="95">
        <v>1317</v>
      </c>
      <c r="G19417" s="95">
        <v>0</v>
      </c>
      <c r="H19417" s="93" t="s">
        <v>8976</v>
      </c>
      <c r="I19417" s="93" t="s">
        <v>23894</v>
      </c>
      <c r="J19417" s="93" t="s">
        <v>20941</v>
      </c>
      <c r="K19417" s="93" t="s">
        <v>9073</v>
      </c>
      <c r="L19417" s="14">
        <f>AND(vyberHrace&lt;&gt;"",ISNUMBER(SEARCH(vyberHrace,$B19417)))</f>
      </c>
      <c r="M19417" s="14">
        <f>AND($I19417=MID(kododd,1,2),$J19417=MID(kododd,3,3))</f>
      </c>
    </row>
    <row r="19418">
      <c r="A19418" s="95">
        <v>30521</v>
      </c>
      <c r="B19418" s="93" t="s">
        <v>12126</v>
      </c>
      <c r="C19418" s="93" t="s">
        <v>1457</v>
      </c>
      <c r="D19418" s="95">
        <v>1852</v>
      </c>
      <c r="E19418" s="95">
        <v>1904</v>
      </c>
      <c r="F19418" s="95">
        <v>385220</v>
      </c>
      <c r="G19418" s="95">
        <v>250</v>
      </c>
      <c r="H19418" s="93" t="s">
        <v>8976</v>
      </c>
      <c r="I19418" s="93" t="s">
        <v>23894</v>
      </c>
      <c r="J19418" s="93" t="s">
        <v>20916</v>
      </c>
      <c r="K19418" s="93" t="s">
        <v>9958</v>
      </c>
      <c r="L19418" s="14">
        <f>AND(vyberHrace&lt;&gt;"",ISNUMBER(SEARCH(vyberHrace,$B19418)))</f>
      </c>
      <c r="M19418" s="14">
        <f>AND($I19418=MID(kododd,1,2),$J19418=MID(kododd,3,3))</f>
      </c>
    </row>
    <row r="19419">
      <c r="A19419" s="95">
        <v>4107</v>
      </c>
      <c r="B19419" s="93" t="s">
        <v>9265</v>
      </c>
      <c r="C19419" s="93" t="s">
        <v>1440</v>
      </c>
      <c r="D19419" s="95">
        <v>1649</v>
      </c>
      <c r="E19419" s="95">
        <v>1759</v>
      </c>
      <c r="F19419" s="95">
        <v>387525</v>
      </c>
      <c r="G19419" s="95">
        <v>250</v>
      </c>
      <c r="H19419" s="93" t="s">
        <v>8976</v>
      </c>
      <c r="I19419" s="93" t="s">
        <v>23894</v>
      </c>
      <c r="J19419" s="93" t="s">
        <v>20843</v>
      </c>
      <c r="K19419" s="93" t="s">
        <v>21372</v>
      </c>
      <c r="L19419" s="14">
        <f>AND(vyberHrace&lt;&gt;"",ISNUMBER(SEARCH(vyberHrace,$B19419)))</f>
      </c>
      <c r="M19419" s="14">
        <f>AND($I19419=MID(kododd,1,2),$J19419=MID(kododd,3,3))</f>
      </c>
    </row>
    <row r="19420">
      <c r="A19420" s="95">
        <v>37412</v>
      </c>
      <c r="B19420" s="93" t="s">
        <v>23997</v>
      </c>
      <c r="C19420" s="93" t="s">
        <v>1409</v>
      </c>
      <c r="D19420" s="95">
        <v>1561</v>
      </c>
      <c r="G19420" s="95">
        <v>250</v>
      </c>
      <c r="H19420" s="93" t="s">
        <v>8976</v>
      </c>
      <c r="I19420" s="93" t="s">
        <v>23894</v>
      </c>
      <c r="J19420" s="93" t="s">
        <v>20925</v>
      </c>
      <c r="K19420" s="93" t="s">
        <v>5576</v>
      </c>
      <c r="L19420" s="14">
        <f>AND(vyberHrace&lt;&gt;"",ISNUMBER(SEARCH(vyberHrace,$B19420)))</f>
      </c>
      <c r="M19420" s="14">
        <f>AND($I19420=MID(kododd,1,2),$J19420=MID(kododd,3,3))</f>
      </c>
    </row>
    <row r="19421">
      <c r="A19421" s="95">
        <v>8353</v>
      </c>
      <c r="B19421" s="93" t="s">
        <v>14572</v>
      </c>
      <c r="C19421" s="93" t="s">
        <v>1465</v>
      </c>
      <c r="D19421" s="95">
        <v>1752</v>
      </c>
      <c r="E19421" s="95">
        <v>1833</v>
      </c>
      <c r="F19421" s="95">
        <v>23748605</v>
      </c>
      <c r="G19421" s="95">
        <v>250</v>
      </c>
      <c r="H19421" s="93" t="s">
        <v>8976</v>
      </c>
      <c r="I19421" s="93" t="s">
        <v>23894</v>
      </c>
      <c r="J19421" s="93" t="s">
        <v>20925</v>
      </c>
      <c r="K19421" s="93" t="s">
        <v>5576</v>
      </c>
      <c r="L19421" s="14">
        <f>AND(vyberHrace&lt;&gt;"",ISNUMBER(SEARCH(vyberHrace,$B19421)))</f>
      </c>
      <c r="M19421" s="14">
        <f>AND($I19421=MID(kododd,1,2),$J19421=MID(kododd,3,3))</f>
      </c>
    </row>
    <row r="19422">
      <c r="A19422" s="95">
        <v>10026</v>
      </c>
      <c r="B19422" s="93" t="s">
        <v>14575</v>
      </c>
      <c r="C19422" s="93" t="s">
        <v>1469</v>
      </c>
      <c r="D19422" s="95">
        <v>1684</v>
      </c>
      <c r="G19422" s="95">
        <v>250</v>
      </c>
      <c r="H19422" s="93" t="s">
        <v>8976</v>
      </c>
      <c r="I19422" s="93" t="s">
        <v>23894</v>
      </c>
      <c r="J19422" s="93" t="s">
        <v>20989</v>
      </c>
      <c r="K19422" s="93" t="s">
        <v>11228</v>
      </c>
      <c r="L19422" s="14">
        <f>AND(vyberHrace&lt;&gt;"",ISNUMBER(SEARCH(vyberHrace,$B19422)))</f>
      </c>
      <c r="M19422" s="14">
        <f>AND($I19422=MID(kododd,1,2),$J19422=MID(kododd,3,3))</f>
      </c>
    </row>
    <row r="19423">
      <c r="A19423" s="95">
        <v>63449</v>
      </c>
      <c r="B19423" s="93" t="s">
        <v>29490</v>
      </c>
      <c r="C19423" s="93" t="s">
        <v>1424</v>
      </c>
      <c r="G19423" s="95">
        <v>250</v>
      </c>
      <c r="H19423" s="93" t="s">
        <v>8976</v>
      </c>
      <c r="I19423" s="93" t="s">
        <v>23894</v>
      </c>
      <c r="J19423" s="93" t="s">
        <v>20873</v>
      </c>
      <c r="K19423" s="93" t="s">
        <v>2418</v>
      </c>
      <c r="L19423" s="14">
        <f>AND(vyberHrace&lt;&gt;"",ISNUMBER(SEARCH(vyberHrace,$B19423)))</f>
      </c>
      <c r="M19423" s="14">
        <f>AND($I19423=MID(kododd,1,2),$J19423=MID(kododd,3,3))</f>
      </c>
    </row>
    <row r="19424">
      <c r="A19424" s="95">
        <v>58291</v>
      </c>
      <c r="B19424" s="93" t="s">
        <v>24804</v>
      </c>
      <c r="C19424" s="93" t="s">
        <v>1422</v>
      </c>
      <c r="D19424" s="95">
        <v>1092</v>
      </c>
      <c r="G19424" s="95">
        <v>250</v>
      </c>
      <c r="H19424" s="93" t="s">
        <v>8976</v>
      </c>
      <c r="I19424" s="93" t="s">
        <v>23894</v>
      </c>
      <c r="J19424" s="93" t="s">
        <v>20871</v>
      </c>
      <c r="K19424" s="93" t="s">
        <v>6773</v>
      </c>
      <c r="L19424" s="14">
        <f>AND(vyberHrace&lt;&gt;"",ISNUMBER(SEARCH(vyberHrace,$B19424)))</f>
      </c>
      <c r="M19424" s="14">
        <f>AND($I19424=MID(kododd,1,2),$J19424=MID(kododd,3,3))</f>
      </c>
    </row>
    <row r="19425">
      <c r="A19425" s="95">
        <v>49739</v>
      </c>
      <c r="B19425" s="93" t="s">
        <v>16872</v>
      </c>
      <c r="C19425" s="93" t="s">
        <v>1416</v>
      </c>
      <c r="D19425" s="95">
        <v>1260</v>
      </c>
      <c r="F19425" s="95">
        <v>23759747</v>
      </c>
      <c r="G19425" s="95">
        <v>250</v>
      </c>
      <c r="H19425" s="93" t="s">
        <v>8976</v>
      </c>
      <c r="I19425" s="93" t="s">
        <v>23894</v>
      </c>
      <c r="J19425" s="93" t="s">
        <v>20871</v>
      </c>
      <c r="K19425" s="93" t="s">
        <v>6773</v>
      </c>
      <c r="L19425" s="14">
        <f>AND(vyberHrace&lt;&gt;"",ISNUMBER(SEARCH(vyberHrace,$B19425)))</f>
      </c>
      <c r="M19425" s="14">
        <f>AND($I19425=MID(kododd,1,2),$J19425=MID(kododd,3,3))</f>
      </c>
    </row>
    <row r="19426">
      <c r="A19426" s="95">
        <v>41999</v>
      </c>
      <c r="B19426" s="93" t="s">
        <v>16879</v>
      </c>
      <c r="C19426" s="93" t="s">
        <v>1400</v>
      </c>
      <c r="D19426" s="95">
        <v>1118</v>
      </c>
      <c r="G19426" s="95">
        <v>0</v>
      </c>
      <c r="H19426" s="93" t="s">
        <v>8976</v>
      </c>
      <c r="I19426" s="93" t="s">
        <v>23894</v>
      </c>
      <c r="J19426" s="93" t="s">
        <v>20954</v>
      </c>
      <c r="K19426" s="93" t="s">
        <v>6926</v>
      </c>
      <c r="L19426" s="14">
        <f>AND(vyberHrace&lt;&gt;"",ISNUMBER(SEARCH(vyberHrace,$B19426)))</f>
      </c>
      <c r="M19426" s="14">
        <f>AND($I19426=MID(kododd,1,2),$J19426=MID(kododd,3,3))</f>
      </c>
    </row>
    <row r="19427">
      <c r="A19427" s="95">
        <v>49626</v>
      </c>
      <c r="B19427" s="93" t="s">
        <v>16885</v>
      </c>
      <c r="C19427" s="93" t="s">
        <v>1402</v>
      </c>
      <c r="D19427" s="95">
        <v>1093</v>
      </c>
      <c r="G19427" s="95">
        <v>0</v>
      </c>
      <c r="H19427" s="93" t="s">
        <v>8976</v>
      </c>
      <c r="I19427" s="93" t="s">
        <v>23894</v>
      </c>
      <c r="J19427" s="93" t="s">
        <v>20916</v>
      </c>
      <c r="K19427" s="93" t="s">
        <v>9958</v>
      </c>
      <c r="L19427" s="14">
        <f>AND(vyberHrace&lt;&gt;"",ISNUMBER(SEARCH(vyberHrace,$B19427)))</f>
      </c>
      <c r="M19427" s="14">
        <f>AND($I19427=MID(kododd,1,2),$J19427=MID(kododd,3,3))</f>
      </c>
    </row>
    <row r="19428">
      <c r="A19428" s="95">
        <v>3726</v>
      </c>
      <c r="B19428" s="93" t="s">
        <v>16889</v>
      </c>
      <c r="C19428" s="93" t="s">
        <v>1465</v>
      </c>
      <c r="D19428" s="95">
        <v>1955</v>
      </c>
      <c r="E19428" s="95">
        <v>2005</v>
      </c>
      <c r="F19428" s="95">
        <v>314773</v>
      </c>
      <c r="G19428" s="95">
        <v>250</v>
      </c>
      <c r="H19428" s="93" t="s">
        <v>8976</v>
      </c>
      <c r="I19428" s="93" t="s">
        <v>23894</v>
      </c>
      <c r="J19428" s="93" t="s">
        <v>20859</v>
      </c>
      <c r="K19428" s="93" t="s">
        <v>6866</v>
      </c>
      <c r="L19428" s="14">
        <f>AND(vyberHrace&lt;&gt;"",ISNUMBER(SEARCH(vyberHrace,$B19428)))</f>
      </c>
      <c r="M19428" s="14">
        <f>AND($I19428=MID(kododd,1,2),$J19428=MID(kododd,3,3))</f>
      </c>
    </row>
    <row r="19429">
      <c r="A19429" s="95">
        <v>279</v>
      </c>
      <c r="B19429" s="93" t="s">
        <v>16892</v>
      </c>
      <c r="C19429" s="93" t="s">
        <v>1417</v>
      </c>
      <c r="D19429" s="95">
        <v>2212</v>
      </c>
      <c r="E19429" s="95">
        <v>2253</v>
      </c>
      <c r="F19429" s="95">
        <v>307521</v>
      </c>
      <c r="G19429" s="95">
        <v>250</v>
      </c>
      <c r="H19429" s="93" t="s">
        <v>8976</v>
      </c>
      <c r="I19429" s="93" t="s">
        <v>23894</v>
      </c>
      <c r="J19429" s="93" t="s">
        <v>21004</v>
      </c>
      <c r="K19429" s="93" t="s">
        <v>396</v>
      </c>
      <c r="L19429" s="14">
        <f>AND(vyberHrace&lt;&gt;"",ISNUMBER(SEARCH(vyberHrace,$B19429)))</f>
      </c>
      <c r="M19429" s="14">
        <f>AND($I19429=MID(kododd,1,2),$J19429=MID(kododd,3,3))</f>
      </c>
    </row>
    <row r="19430">
      <c r="A19430" s="95">
        <v>55489</v>
      </c>
      <c r="B19430" s="93" t="s">
        <v>22921</v>
      </c>
      <c r="C19430" s="93" t="s">
        <v>1405</v>
      </c>
      <c r="D19430" s="95">
        <v>1084</v>
      </c>
      <c r="G19430" s="95">
        <v>250</v>
      </c>
      <c r="H19430" s="93" t="s">
        <v>8976</v>
      </c>
      <c r="I19430" s="93" t="s">
        <v>23894</v>
      </c>
      <c r="J19430" s="93" t="s">
        <v>21004</v>
      </c>
      <c r="K19430" s="93" t="s">
        <v>396</v>
      </c>
      <c r="L19430" s="14">
        <f>AND(vyberHrace&lt;&gt;"",ISNUMBER(SEARCH(vyberHrace,$B19430)))</f>
      </c>
      <c r="M19430" s="14">
        <f>AND($I19430=MID(kododd,1,2),$J19430=MID(kododd,3,3))</f>
      </c>
    </row>
    <row r="19431">
      <c r="A19431" s="95">
        <v>52533</v>
      </c>
      <c r="B19431" s="93" t="s">
        <v>3916</v>
      </c>
      <c r="C19431" s="93" t="s">
        <v>1402</v>
      </c>
      <c r="G19431" s="95">
        <v>0</v>
      </c>
      <c r="H19431" s="93" t="s">
        <v>8976</v>
      </c>
      <c r="I19431" s="93" t="s">
        <v>23894</v>
      </c>
      <c r="J19431" s="93" t="s">
        <v>20844</v>
      </c>
      <c r="K19431" s="93" t="s">
        <v>8029</v>
      </c>
      <c r="L19431" s="14">
        <f>AND(vyberHrace&lt;&gt;"",ISNUMBER(SEARCH(vyberHrace,$B19431)))</f>
      </c>
      <c r="M19431" s="14">
        <f>AND($I19431=MID(kododd,1,2),$J19431=MID(kododd,3,3))</f>
      </c>
    </row>
    <row r="19432">
      <c r="A19432" s="95">
        <v>60733</v>
      </c>
      <c r="B19432" s="93" t="s">
        <v>27143</v>
      </c>
      <c r="C19432" s="93" t="s">
        <v>1424</v>
      </c>
      <c r="G19432" s="95">
        <v>250</v>
      </c>
      <c r="H19432" s="93" t="s">
        <v>8976</v>
      </c>
      <c r="I19432" s="93" t="s">
        <v>23894</v>
      </c>
      <c r="J19432" s="93" t="s">
        <v>20844</v>
      </c>
      <c r="K19432" s="93" t="s">
        <v>8029</v>
      </c>
      <c r="L19432" s="14">
        <f>AND(vyberHrace&lt;&gt;"",ISNUMBER(SEARCH(vyberHrace,$B19432)))</f>
      </c>
      <c r="M19432" s="14">
        <f>AND($I19432=MID(kododd,1,2),$J19432=MID(kododd,3,3))</f>
      </c>
    </row>
    <row r="19433">
      <c r="A19433" s="95">
        <v>58859</v>
      </c>
      <c r="B19433" s="93" t="s">
        <v>25331</v>
      </c>
      <c r="C19433" s="93" t="s">
        <v>1420</v>
      </c>
      <c r="G19433" s="95">
        <v>0</v>
      </c>
      <c r="H19433" s="93" t="s">
        <v>8976</v>
      </c>
      <c r="I19433" s="93" t="s">
        <v>23894</v>
      </c>
      <c r="J19433" s="93" t="s">
        <v>20844</v>
      </c>
      <c r="K19433" s="93" t="s">
        <v>8029</v>
      </c>
      <c r="L19433" s="14">
        <f>AND(vyberHrace&lt;&gt;"",ISNUMBER(SEARCH(vyberHrace,$B19433)))</f>
      </c>
      <c r="M19433" s="14">
        <f>AND($I19433=MID(kododd,1,2),$J19433=MID(kododd,3,3))</f>
      </c>
    </row>
    <row r="19434">
      <c r="A19434" s="95">
        <v>2501</v>
      </c>
      <c r="B19434" s="93" t="s">
        <v>9322</v>
      </c>
      <c r="C19434" s="93" t="s">
        <v>1463</v>
      </c>
      <c r="D19434" s="95">
        <v>1957</v>
      </c>
      <c r="E19434" s="95">
        <v>2009</v>
      </c>
      <c r="F19434" s="95">
        <v>325473</v>
      </c>
      <c r="G19434" s="95">
        <v>250</v>
      </c>
      <c r="H19434" s="93" t="s">
        <v>8976</v>
      </c>
      <c r="I19434" s="93" t="s">
        <v>23894</v>
      </c>
      <c r="J19434" s="93" t="s">
        <v>20883</v>
      </c>
      <c r="K19434" s="93" t="s">
        <v>9085</v>
      </c>
      <c r="L19434" s="14">
        <f>AND(vyberHrace&lt;&gt;"",ISNUMBER(SEARCH(vyberHrace,$B19434)))</f>
      </c>
      <c r="M19434" s="14">
        <f>AND($I19434=MID(kododd,1,2),$J19434=MID(kododd,3,3))</f>
      </c>
    </row>
    <row r="19435">
      <c r="A19435" s="95">
        <v>5231</v>
      </c>
      <c r="B19435" s="93" t="s">
        <v>9325</v>
      </c>
      <c r="C19435" s="93" t="s">
        <v>1432</v>
      </c>
      <c r="D19435" s="95">
        <v>1455</v>
      </c>
      <c r="F19435" s="95">
        <v>387533</v>
      </c>
      <c r="G19435" s="95">
        <v>250</v>
      </c>
      <c r="H19435" s="93" t="s">
        <v>8976</v>
      </c>
      <c r="I19435" s="93" t="s">
        <v>23894</v>
      </c>
      <c r="J19435" s="93" t="s">
        <v>20859</v>
      </c>
      <c r="K19435" s="93" t="s">
        <v>6866</v>
      </c>
      <c r="L19435" s="14">
        <f>AND(vyberHrace&lt;&gt;"",ISNUMBER(SEARCH(vyberHrace,$B19435)))</f>
      </c>
      <c r="M19435" s="14">
        <f>AND($I19435=MID(kododd,1,2),$J19435=MID(kododd,3,3))</f>
      </c>
    </row>
    <row r="19436">
      <c r="A19436" s="95">
        <v>25601</v>
      </c>
      <c r="B19436" s="93" t="s">
        <v>7081</v>
      </c>
      <c r="C19436" s="93" t="s">
        <v>1454</v>
      </c>
      <c r="D19436" s="95">
        <v>1813</v>
      </c>
      <c r="E19436" s="95">
        <v>1873</v>
      </c>
      <c r="F19436" s="95">
        <v>337862</v>
      </c>
      <c r="G19436" s="95">
        <v>250</v>
      </c>
      <c r="H19436" s="93" t="s">
        <v>8976</v>
      </c>
      <c r="I19436" s="93" t="s">
        <v>23894</v>
      </c>
      <c r="J19436" s="93" t="s">
        <v>20899</v>
      </c>
      <c r="K19436" s="93" t="s">
        <v>9087</v>
      </c>
      <c r="L19436" s="14">
        <f>AND(vyberHrace&lt;&gt;"",ISNUMBER(SEARCH(vyberHrace,$B19436)))</f>
      </c>
      <c r="M19436" s="14">
        <f>AND($I19436=MID(kododd,1,2),$J19436=MID(kododd,3,3))</f>
      </c>
    </row>
    <row r="19437">
      <c r="A19437" s="95">
        <v>25602</v>
      </c>
      <c r="B19437" s="93" t="s">
        <v>7082</v>
      </c>
      <c r="C19437" s="93" t="s">
        <v>1431</v>
      </c>
      <c r="D19437" s="95">
        <v>1884</v>
      </c>
      <c r="E19437" s="95">
        <v>1919</v>
      </c>
      <c r="F19437" s="95">
        <v>332003</v>
      </c>
      <c r="G19437" s="95">
        <v>250</v>
      </c>
      <c r="H19437" s="93" t="s">
        <v>8976</v>
      </c>
      <c r="I19437" s="93" t="s">
        <v>23894</v>
      </c>
      <c r="J19437" s="93" t="s">
        <v>20899</v>
      </c>
      <c r="K19437" s="93" t="s">
        <v>9087</v>
      </c>
      <c r="L19437" s="14">
        <f>AND(vyberHrace&lt;&gt;"",ISNUMBER(SEARCH(vyberHrace,$B19437)))</f>
      </c>
      <c r="M19437" s="14">
        <f>AND($I19437=MID(kododd,1,2),$J19437=MID(kododd,3,3))</f>
      </c>
    </row>
    <row r="19438">
      <c r="A19438" s="95">
        <v>45989</v>
      </c>
      <c r="B19438" s="93" t="s">
        <v>7084</v>
      </c>
      <c r="C19438" s="93" t="s">
        <v>1402</v>
      </c>
      <c r="D19438" s="95">
        <v>1784</v>
      </c>
      <c r="E19438" s="95">
        <v>1835</v>
      </c>
      <c r="F19438" s="95">
        <v>23748613</v>
      </c>
      <c r="G19438" s="95">
        <v>250</v>
      </c>
      <c r="H19438" s="93" t="s">
        <v>8976</v>
      </c>
      <c r="I19438" s="93" t="s">
        <v>23894</v>
      </c>
      <c r="J19438" s="93" t="s">
        <v>20925</v>
      </c>
      <c r="K19438" s="93" t="s">
        <v>5576</v>
      </c>
      <c r="L19438" s="14">
        <f>AND(vyberHrace&lt;&gt;"",ISNUMBER(SEARCH(vyberHrace,$B19438)))</f>
      </c>
      <c r="M19438" s="14">
        <f>AND($I19438=MID(kododd,1,2),$J19438=MID(kododd,3,3))</f>
      </c>
    </row>
    <row r="19439">
      <c r="A19439" s="95">
        <v>29458</v>
      </c>
      <c r="B19439" s="93" t="s">
        <v>7087</v>
      </c>
      <c r="C19439" s="93" t="s">
        <v>1448</v>
      </c>
      <c r="D19439" s="95">
        <v>1829</v>
      </c>
      <c r="E19439" s="95">
        <v>1872</v>
      </c>
      <c r="F19439" s="95">
        <v>344133</v>
      </c>
      <c r="G19439" s="95">
        <v>0</v>
      </c>
      <c r="H19439" s="93" t="s">
        <v>8976</v>
      </c>
      <c r="I19439" s="93" t="s">
        <v>23894</v>
      </c>
      <c r="J19439" s="93" t="s">
        <v>20909</v>
      </c>
      <c r="K19439" s="93" t="s">
        <v>6757</v>
      </c>
      <c r="L19439" s="14">
        <f>AND(vyberHrace&lt;&gt;"",ISNUMBER(SEARCH(vyberHrace,$B19439)))</f>
      </c>
      <c r="M19439" s="14">
        <f>AND($I19439=MID(kododd,1,2),$J19439=MID(kododd,3,3))</f>
      </c>
    </row>
    <row r="19440">
      <c r="A19440" s="95">
        <v>5721</v>
      </c>
      <c r="B19440" s="93" t="s">
        <v>9470</v>
      </c>
      <c r="C19440" s="93" t="s">
        <v>1407</v>
      </c>
      <c r="D19440" s="95">
        <v>1644</v>
      </c>
      <c r="G19440" s="95">
        <v>250</v>
      </c>
      <c r="H19440" s="93" t="s">
        <v>8976</v>
      </c>
      <c r="I19440" s="93" t="s">
        <v>23894</v>
      </c>
      <c r="J19440" s="93" t="s">
        <v>20989</v>
      </c>
      <c r="K19440" s="93" t="s">
        <v>11228</v>
      </c>
      <c r="L19440" s="14">
        <f>AND(vyberHrace&lt;&gt;"",ISNUMBER(SEARCH(vyberHrace,$B19440)))</f>
      </c>
      <c r="M19440" s="14">
        <f>AND($I19440=MID(kododd,1,2),$J19440=MID(kododd,3,3))</f>
      </c>
    </row>
    <row r="19441">
      <c r="A19441" s="95">
        <v>36854</v>
      </c>
      <c r="B19441" s="93" t="s">
        <v>9476</v>
      </c>
      <c r="C19441" s="93" t="s">
        <v>1447</v>
      </c>
      <c r="D19441" s="95">
        <v>1527</v>
      </c>
      <c r="G19441" s="95">
        <v>250</v>
      </c>
      <c r="H19441" s="93" t="s">
        <v>8976</v>
      </c>
      <c r="I19441" s="93" t="s">
        <v>23894</v>
      </c>
      <c r="J19441" s="93" t="s">
        <v>20843</v>
      </c>
      <c r="K19441" s="93" t="s">
        <v>21372</v>
      </c>
      <c r="L19441" s="14">
        <f>AND(vyberHrace&lt;&gt;"",ISNUMBER(SEARCH(vyberHrace,$B19441)))</f>
      </c>
      <c r="M19441" s="14">
        <f>AND($I19441=MID(kododd,1,2),$J19441=MID(kododd,3,3))</f>
      </c>
    </row>
    <row r="19442">
      <c r="A19442" s="95">
        <v>31016</v>
      </c>
      <c r="B19442" s="93" t="s">
        <v>9477</v>
      </c>
      <c r="C19442" s="93" t="s">
        <v>1425</v>
      </c>
      <c r="D19442" s="95">
        <v>1338</v>
      </c>
      <c r="E19442" s="95">
        <v>1668</v>
      </c>
      <c r="F19442" s="95">
        <v>333980</v>
      </c>
      <c r="G19442" s="95">
        <v>0</v>
      </c>
      <c r="H19442" s="93" t="s">
        <v>8976</v>
      </c>
      <c r="I19442" s="93" t="s">
        <v>23894</v>
      </c>
      <c r="J19442" s="93" t="s">
        <v>20940</v>
      </c>
      <c r="K19442" s="93" t="s">
        <v>6882</v>
      </c>
      <c r="L19442" s="14">
        <f>AND(vyberHrace&lt;&gt;"",ISNUMBER(SEARCH(vyberHrace,$B19442)))</f>
      </c>
      <c r="M19442" s="14">
        <f>AND($I19442=MID(kododd,1,2),$J19442=MID(kododd,3,3))</f>
      </c>
    </row>
    <row r="19443">
      <c r="A19443" s="95">
        <v>61405</v>
      </c>
      <c r="B19443" s="93" t="s">
        <v>27596</v>
      </c>
      <c r="C19443" s="93" t="s">
        <v>1450</v>
      </c>
      <c r="G19443" s="95">
        <v>250</v>
      </c>
      <c r="H19443" s="93" t="s">
        <v>8976</v>
      </c>
      <c r="I19443" s="93" t="s">
        <v>23894</v>
      </c>
      <c r="J19443" s="93" t="s">
        <v>20998</v>
      </c>
      <c r="K19443" s="93" t="s">
        <v>3359</v>
      </c>
      <c r="L19443" s="14">
        <f>AND(vyberHrace&lt;&gt;"",ISNUMBER(SEARCH(vyberHrace,$B19443)))</f>
      </c>
      <c r="M19443" s="14">
        <f>AND($I19443=MID(kododd,1,2),$J19443=MID(kododd,3,3))</f>
      </c>
    </row>
    <row r="19444">
      <c r="A19444" s="95">
        <v>3297</v>
      </c>
      <c r="B19444" s="93" t="s">
        <v>7272</v>
      </c>
      <c r="C19444" s="93" t="s">
        <v>1474</v>
      </c>
      <c r="D19444" s="95">
        <v>1543</v>
      </c>
      <c r="F19444" s="95">
        <v>395331</v>
      </c>
      <c r="G19444" s="95">
        <v>250</v>
      </c>
      <c r="H19444" s="93" t="s">
        <v>8976</v>
      </c>
      <c r="I19444" s="93" t="s">
        <v>23894</v>
      </c>
      <c r="J19444" s="93" t="s">
        <v>20940</v>
      </c>
      <c r="K19444" s="93" t="s">
        <v>6882</v>
      </c>
      <c r="L19444" s="14">
        <f>AND(vyberHrace&lt;&gt;"",ISNUMBER(SEARCH(vyberHrace,$B19444)))</f>
      </c>
      <c r="M19444" s="14">
        <f>AND($I19444=MID(kododd,1,2),$J19444=MID(kododd,3,3))</f>
      </c>
    </row>
    <row r="19445">
      <c r="A19445" s="95">
        <v>3009</v>
      </c>
      <c r="B19445" s="93" t="s">
        <v>17859</v>
      </c>
      <c r="C19445" s="93" t="s">
        <v>1469</v>
      </c>
      <c r="D19445" s="95">
        <v>1620</v>
      </c>
      <c r="F19445" s="95">
        <v>303828</v>
      </c>
      <c r="G19445" s="95">
        <v>250</v>
      </c>
      <c r="H19445" s="93" t="s">
        <v>8976</v>
      </c>
      <c r="I19445" s="93" t="s">
        <v>23894</v>
      </c>
      <c r="J19445" s="93" t="s">
        <v>3580</v>
      </c>
      <c r="K19445" s="93" t="s">
        <v>5092</v>
      </c>
      <c r="L19445" s="14">
        <f>AND(vyberHrace&lt;&gt;"",ISNUMBER(SEARCH(vyberHrace,$B19445)))</f>
      </c>
      <c r="M19445" s="14">
        <f>AND($I19445=MID(kododd,1,2),$J19445=MID(kododd,3,3))</f>
      </c>
    </row>
    <row r="19446">
      <c r="A19446" s="95">
        <v>61318</v>
      </c>
      <c r="B19446" s="93" t="s">
        <v>27521</v>
      </c>
      <c r="C19446" s="93" t="s">
        <v>1450</v>
      </c>
      <c r="G19446" s="95">
        <v>0</v>
      </c>
      <c r="H19446" s="93" t="s">
        <v>8976</v>
      </c>
      <c r="I19446" s="93" t="s">
        <v>23894</v>
      </c>
      <c r="J19446" s="93" t="s">
        <v>20998</v>
      </c>
      <c r="K19446" s="93" t="s">
        <v>3359</v>
      </c>
      <c r="L19446" s="14">
        <f>AND(vyberHrace&lt;&gt;"",ISNUMBER(SEARCH(vyberHrace,$B19446)))</f>
      </c>
      <c r="M19446" s="14">
        <f>AND($I19446=MID(kododd,1,2),$J19446=MID(kododd,3,3))</f>
      </c>
    </row>
    <row r="19447">
      <c r="A19447" s="95">
        <v>55779</v>
      </c>
      <c r="B19447" s="93" t="s">
        <v>22955</v>
      </c>
      <c r="C19447" s="93" t="s">
        <v>1416</v>
      </c>
      <c r="D19447" s="95">
        <v>1736</v>
      </c>
      <c r="E19447" s="95">
        <v>1819</v>
      </c>
      <c r="F19447" s="95">
        <v>23772476</v>
      </c>
      <c r="G19447" s="95">
        <v>250</v>
      </c>
      <c r="H19447" s="93" t="s">
        <v>8976</v>
      </c>
      <c r="I19447" s="93" t="s">
        <v>23894</v>
      </c>
      <c r="J19447" s="93" t="s">
        <v>20873</v>
      </c>
      <c r="K19447" s="93" t="s">
        <v>2418</v>
      </c>
      <c r="L19447" s="14">
        <f>AND(vyberHrace&lt;&gt;"",ISNUMBER(SEARCH(vyberHrace,$B19447)))</f>
      </c>
      <c r="M19447" s="14">
        <f>AND($I19447=MID(kododd,1,2),$J19447=MID(kododd,3,3))</f>
      </c>
    </row>
    <row r="19448">
      <c r="A19448" s="95">
        <v>3217</v>
      </c>
      <c r="B19448" s="93" t="s">
        <v>9679</v>
      </c>
      <c r="C19448" s="93" t="s">
        <v>1456</v>
      </c>
      <c r="D19448" s="95">
        <v>1628</v>
      </c>
      <c r="G19448" s="95">
        <v>0</v>
      </c>
      <c r="H19448" s="93" t="s">
        <v>8976</v>
      </c>
      <c r="I19448" s="93" t="s">
        <v>23894</v>
      </c>
      <c r="J19448" s="93" t="s">
        <v>20884</v>
      </c>
      <c r="K19448" s="93" t="s">
        <v>399</v>
      </c>
      <c r="L19448" s="14">
        <f>AND(vyberHrace&lt;&gt;"",ISNUMBER(SEARCH(vyberHrace,$B19448)))</f>
      </c>
      <c r="M19448" s="14">
        <f>AND($I19448=MID(kododd,1,2),$J19448=MID(kododd,3,3))</f>
      </c>
    </row>
    <row r="19449">
      <c r="A19449" s="95">
        <v>55643</v>
      </c>
      <c r="B19449" s="93" t="s">
        <v>22888</v>
      </c>
      <c r="C19449" s="93" t="s">
        <v>1410</v>
      </c>
      <c r="G19449" s="95">
        <v>0</v>
      </c>
      <c r="H19449" s="93" t="s">
        <v>8976</v>
      </c>
      <c r="I19449" s="93" t="s">
        <v>23894</v>
      </c>
      <c r="J19449" s="93" t="s">
        <v>21010</v>
      </c>
      <c r="K19449" s="93" t="s">
        <v>5183</v>
      </c>
      <c r="L19449" s="14">
        <f>AND(vyberHrace&lt;&gt;"",ISNUMBER(SEARCH(vyberHrace,$B19449)))</f>
      </c>
      <c r="M19449" s="14">
        <f>AND($I19449=MID(kododd,1,2),$J19449=MID(kododd,3,3))</f>
      </c>
    </row>
    <row r="19450">
      <c r="A19450" s="95">
        <v>5260</v>
      </c>
      <c r="B19450" s="93" t="s">
        <v>9684</v>
      </c>
      <c r="C19450" s="93" t="s">
        <v>1459</v>
      </c>
      <c r="D19450" s="95">
        <v>1491</v>
      </c>
      <c r="G19450" s="95">
        <v>250</v>
      </c>
      <c r="H19450" s="93" t="s">
        <v>8976</v>
      </c>
      <c r="I19450" s="93" t="s">
        <v>23894</v>
      </c>
      <c r="J19450" s="93" t="s">
        <v>20989</v>
      </c>
      <c r="K19450" s="93" t="s">
        <v>11228</v>
      </c>
      <c r="L19450" s="14">
        <f>AND(vyberHrace&lt;&gt;"",ISNUMBER(SEARCH(vyberHrace,$B19450)))</f>
      </c>
      <c r="M19450" s="14">
        <f>AND($I19450=MID(kododd,1,2),$J19450=MID(kododd,3,3))</f>
      </c>
    </row>
    <row r="19451">
      <c r="A19451" s="95">
        <v>22153</v>
      </c>
      <c r="B19451" s="93" t="s">
        <v>9684</v>
      </c>
      <c r="C19451" s="93" t="s">
        <v>1407</v>
      </c>
      <c r="D19451" s="95">
        <v>1483</v>
      </c>
      <c r="G19451" s="95">
        <v>250</v>
      </c>
      <c r="H19451" s="93" t="s">
        <v>8976</v>
      </c>
      <c r="I19451" s="93" t="s">
        <v>23894</v>
      </c>
      <c r="J19451" s="93" t="s">
        <v>20989</v>
      </c>
      <c r="K19451" s="93" t="s">
        <v>11228</v>
      </c>
      <c r="L19451" s="14">
        <f>AND(vyberHrace&lt;&gt;"",ISNUMBER(SEARCH(vyberHrace,$B19451)))</f>
      </c>
      <c r="M19451" s="14">
        <f>AND($I19451=MID(kododd,1,2),$J19451=MID(kododd,3,3))</f>
      </c>
    </row>
    <row r="19452">
      <c r="A19452" s="95">
        <v>61941</v>
      </c>
      <c r="B19452" s="93" t="s">
        <v>28149</v>
      </c>
      <c r="C19452" s="93" t="s">
        <v>1451</v>
      </c>
      <c r="G19452" s="95">
        <v>250</v>
      </c>
      <c r="H19452" s="93" t="s">
        <v>8976</v>
      </c>
      <c r="I19452" s="93" t="s">
        <v>23894</v>
      </c>
      <c r="J19452" s="93" t="s">
        <v>20875</v>
      </c>
      <c r="K19452" s="93" t="s">
        <v>6699</v>
      </c>
      <c r="L19452" s="14">
        <f>AND(vyberHrace&lt;&gt;"",ISNUMBER(SEARCH(vyberHrace,$B19452)))</f>
      </c>
      <c r="M19452" s="14">
        <f>AND($I19452=MID(kododd,1,2),$J19452=MID(kododd,3,3))</f>
      </c>
    </row>
    <row r="19453">
      <c r="A19453" s="95">
        <v>36349</v>
      </c>
      <c r="B19453" s="93" t="s">
        <v>9688</v>
      </c>
      <c r="C19453" s="93" t="s">
        <v>1399</v>
      </c>
      <c r="D19453" s="95">
        <v>1543</v>
      </c>
      <c r="E19453" s="95">
        <v>1869</v>
      </c>
      <c r="F19453" s="95">
        <v>23748621</v>
      </c>
      <c r="G19453" s="95">
        <v>250</v>
      </c>
      <c r="H19453" s="93" t="s">
        <v>8976</v>
      </c>
      <c r="I19453" s="93" t="s">
        <v>23894</v>
      </c>
      <c r="J19453" s="93" t="s">
        <v>20925</v>
      </c>
      <c r="K19453" s="93" t="s">
        <v>5576</v>
      </c>
      <c r="L19453" s="14">
        <f>AND(vyberHrace&lt;&gt;"",ISNUMBER(SEARCH(vyberHrace,$B19453)))</f>
      </c>
      <c r="M19453" s="14">
        <f>AND($I19453=MID(kododd,1,2),$J19453=MID(kododd,3,3))</f>
      </c>
    </row>
    <row r="19454">
      <c r="A19454" s="95">
        <v>9973</v>
      </c>
      <c r="B19454" s="93" t="s">
        <v>14768</v>
      </c>
      <c r="C19454" s="93" t="s">
        <v>1405</v>
      </c>
      <c r="D19454" s="95">
        <v>1786</v>
      </c>
      <c r="E19454" s="95">
        <v>1975</v>
      </c>
      <c r="F19454" s="95">
        <v>323020</v>
      </c>
      <c r="G19454" s="95">
        <v>250</v>
      </c>
      <c r="H19454" s="93" t="s">
        <v>8976</v>
      </c>
      <c r="I19454" s="93" t="s">
        <v>23894</v>
      </c>
      <c r="J19454" s="93" t="s">
        <v>21032</v>
      </c>
      <c r="K19454" s="93" t="s">
        <v>3087</v>
      </c>
      <c r="L19454" s="14">
        <f>AND(vyberHrace&lt;&gt;"",ISNUMBER(SEARCH(vyberHrace,$B19454)))</f>
      </c>
      <c r="M19454" s="14">
        <f>AND($I19454=MID(kododd,1,2),$J19454=MID(kododd,3,3))</f>
      </c>
    </row>
    <row r="19455">
      <c r="A19455" s="95">
        <v>4011</v>
      </c>
      <c r="B19455" s="93" t="s">
        <v>14788</v>
      </c>
      <c r="C19455" s="93" t="s">
        <v>1462</v>
      </c>
      <c r="D19455" s="95">
        <v>1628</v>
      </c>
      <c r="G19455" s="95">
        <v>250</v>
      </c>
      <c r="H19455" s="93" t="s">
        <v>8976</v>
      </c>
      <c r="I19455" s="93" t="s">
        <v>23894</v>
      </c>
      <c r="J19455" s="93" t="s">
        <v>21029</v>
      </c>
      <c r="K19455" s="93" t="s">
        <v>4050</v>
      </c>
      <c r="L19455" s="14">
        <f>AND(vyberHrace&lt;&gt;"",ISNUMBER(SEARCH(vyberHrace,$B19455)))</f>
      </c>
      <c r="M19455" s="14">
        <f>AND($I19455=MID(kododd,1,2),$J19455=MID(kododd,3,3))</f>
      </c>
    </row>
    <row r="19456">
      <c r="A19456" s="95">
        <v>15727</v>
      </c>
      <c r="B19456" s="93" t="s">
        <v>14789</v>
      </c>
      <c r="C19456" s="93" t="s">
        <v>1431</v>
      </c>
      <c r="D19456" s="95">
        <v>1651</v>
      </c>
      <c r="E19456" s="95">
        <v>1842</v>
      </c>
      <c r="F19456" s="95">
        <v>334006</v>
      </c>
      <c r="G19456" s="95">
        <v>0</v>
      </c>
      <c r="H19456" s="93" t="s">
        <v>8976</v>
      </c>
      <c r="I19456" s="93" t="s">
        <v>23894</v>
      </c>
      <c r="J19456" s="93" t="s">
        <v>21029</v>
      </c>
      <c r="K19456" s="93" t="s">
        <v>4050</v>
      </c>
      <c r="L19456" s="14">
        <f>AND(vyberHrace&lt;&gt;"",ISNUMBER(SEARCH(vyberHrace,$B19456)))</f>
      </c>
      <c r="M19456" s="14">
        <f>AND($I19456=MID(kododd,1,2),$J19456=MID(kododd,3,3))</f>
      </c>
    </row>
    <row r="19457">
      <c r="A19457" s="95">
        <v>31539</v>
      </c>
      <c r="B19457" s="93" t="s">
        <v>14790</v>
      </c>
      <c r="C19457" s="93" t="s">
        <v>1398</v>
      </c>
      <c r="D19457" s="95">
        <v>1089</v>
      </c>
      <c r="G19457" s="95">
        <v>0</v>
      </c>
      <c r="H19457" s="93" t="s">
        <v>8976</v>
      </c>
      <c r="I19457" s="93" t="s">
        <v>23894</v>
      </c>
      <c r="J19457" s="93" t="s">
        <v>21029</v>
      </c>
      <c r="K19457" s="93" t="s">
        <v>4050</v>
      </c>
      <c r="L19457" s="14">
        <f>AND(vyberHrace&lt;&gt;"",ISNUMBER(SEARCH(vyberHrace,$B19457)))</f>
      </c>
      <c r="M19457" s="14">
        <f>AND($I19457=MID(kododd,1,2),$J19457=MID(kododd,3,3))</f>
      </c>
    </row>
    <row r="19458">
      <c r="A19458" s="95">
        <v>15831</v>
      </c>
      <c r="B19458" s="93" t="s">
        <v>15317</v>
      </c>
      <c r="C19458" s="93" t="s">
        <v>1464</v>
      </c>
      <c r="D19458" s="95">
        <v>1969</v>
      </c>
      <c r="E19458" s="95">
        <v>1906</v>
      </c>
      <c r="F19458" s="95">
        <v>339520</v>
      </c>
      <c r="G19458" s="95">
        <v>250</v>
      </c>
      <c r="H19458" s="93" t="s">
        <v>8976</v>
      </c>
      <c r="I19458" s="93" t="s">
        <v>23894</v>
      </c>
      <c r="J19458" s="93" t="s">
        <v>20885</v>
      </c>
      <c r="K19458" s="93" t="s">
        <v>6879</v>
      </c>
      <c r="L19458" s="14">
        <f>AND(vyberHrace&lt;&gt;"",ISNUMBER(SEARCH(vyberHrace,$B19458)))</f>
      </c>
      <c r="M19458" s="14">
        <f>AND($I19458=MID(kododd,1,2),$J19458=MID(kododd,3,3))</f>
      </c>
    </row>
    <row r="19459">
      <c r="A19459" s="95">
        <v>1778</v>
      </c>
      <c r="B19459" s="93" t="s">
        <v>15321</v>
      </c>
      <c r="C19459" s="93" t="s">
        <v>1474</v>
      </c>
      <c r="D19459" s="95">
        <v>1900</v>
      </c>
      <c r="E19459" s="95">
        <v>1959</v>
      </c>
      <c r="F19459" s="95">
        <v>316741</v>
      </c>
      <c r="G19459" s="95">
        <v>0</v>
      </c>
      <c r="H19459" s="93" t="s">
        <v>8976</v>
      </c>
      <c r="I19459" s="93" t="s">
        <v>23894</v>
      </c>
      <c r="J19459" s="93" t="s">
        <v>20998</v>
      </c>
      <c r="K19459" s="93" t="s">
        <v>3359</v>
      </c>
      <c r="L19459" s="14">
        <f>AND(vyberHrace&lt;&gt;"",ISNUMBER(SEARCH(vyberHrace,$B19459)))</f>
      </c>
      <c r="M19459" s="14">
        <f>AND($I19459=MID(kododd,1,2),$J19459=MID(kododd,3,3))</f>
      </c>
    </row>
    <row r="19460">
      <c r="A19460" s="95">
        <v>10463</v>
      </c>
      <c r="B19460" s="93" t="s">
        <v>15322</v>
      </c>
      <c r="C19460" s="93" t="s">
        <v>1441</v>
      </c>
      <c r="D19460" s="95">
        <v>1738</v>
      </c>
      <c r="G19460" s="95">
        <v>0</v>
      </c>
      <c r="H19460" s="93" t="s">
        <v>8976</v>
      </c>
      <c r="I19460" s="93" t="s">
        <v>23894</v>
      </c>
      <c r="J19460" s="93" t="s">
        <v>20998</v>
      </c>
      <c r="K19460" s="93" t="s">
        <v>3359</v>
      </c>
      <c r="L19460" s="14">
        <f>AND(vyberHrace&lt;&gt;"",ISNUMBER(SEARCH(vyberHrace,$B19460)))</f>
      </c>
      <c r="M19460" s="14">
        <f>AND($I19460=MID(kododd,1,2),$J19460=MID(kododd,3,3))</f>
      </c>
    </row>
    <row r="19461">
      <c r="A19461" s="95">
        <v>58866</v>
      </c>
      <c r="B19461" s="93" t="s">
        <v>25337</v>
      </c>
      <c r="C19461" s="93" t="s">
        <v>1411</v>
      </c>
      <c r="G19461" s="95">
        <v>250</v>
      </c>
      <c r="H19461" s="93" t="s">
        <v>8976</v>
      </c>
      <c r="I19461" s="93" t="s">
        <v>23894</v>
      </c>
      <c r="J19461" s="93" t="s">
        <v>20844</v>
      </c>
      <c r="K19461" s="93" t="s">
        <v>8029</v>
      </c>
      <c r="L19461" s="14">
        <f>AND(vyberHrace&lt;&gt;"",ISNUMBER(SEARCH(vyberHrace,$B19461)))</f>
      </c>
      <c r="M19461" s="14">
        <f>AND($I19461=MID(kododd,1,2),$J19461=MID(kododd,3,3))</f>
      </c>
    </row>
    <row r="19462">
      <c r="A19462" s="95">
        <v>63243</v>
      </c>
      <c r="B19462" s="93" t="s">
        <v>29491</v>
      </c>
      <c r="C19462" s="93" t="s">
        <v>1424</v>
      </c>
      <c r="G19462" s="95">
        <v>250</v>
      </c>
      <c r="H19462" s="93" t="s">
        <v>8976</v>
      </c>
      <c r="I19462" s="93" t="s">
        <v>23894</v>
      </c>
      <c r="J19462" s="93" t="s">
        <v>21016</v>
      </c>
      <c r="K19462" s="93" t="s">
        <v>10066</v>
      </c>
      <c r="L19462" s="14">
        <f>AND(vyberHrace&lt;&gt;"",ISNUMBER(SEARCH(vyberHrace,$B19462)))</f>
      </c>
      <c r="M19462" s="14">
        <f>AND($I19462=MID(kododd,1,2),$J19462=MID(kododd,3,3))</f>
      </c>
    </row>
    <row r="19463">
      <c r="A19463" s="95">
        <v>33871</v>
      </c>
      <c r="B19463" s="93" t="s">
        <v>9774</v>
      </c>
      <c r="C19463" s="93" t="s">
        <v>1454</v>
      </c>
      <c r="D19463" s="95">
        <v>1739</v>
      </c>
      <c r="E19463" s="95">
        <v>1823</v>
      </c>
      <c r="F19463" s="95">
        <v>385824</v>
      </c>
      <c r="G19463" s="95">
        <v>250</v>
      </c>
      <c r="H19463" s="93" t="s">
        <v>8976</v>
      </c>
      <c r="I19463" s="93" t="s">
        <v>23894</v>
      </c>
      <c r="J19463" s="93" t="s">
        <v>20941</v>
      </c>
      <c r="K19463" s="93" t="s">
        <v>9073</v>
      </c>
      <c r="L19463" s="14">
        <f>AND(vyberHrace&lt;&gt;"",ISNUMBER(SEARCH(vyberHrace,$B19463)))</f>
      </c>
      <c r="M19463" s="14">
        <f>AND($I19463=MID(kododd,1,2),$J19463=MID(kododd,3,3))</f>
      </c>
    </row>
    <row r="19464">
      <c r="A19464" s="95">
        <v>62036</v>
      </c>
      <c r="B19464" s="93" t="s">
        <v>28238</v>
      </c>
      <c r="C19464" s="93" t="s">
        <v>1406</v>
      </c>
      <c r="G19464" s="95">
        <v>250</v>
      </c>
      <c r="H19464" s="93" t="s">
        <v>8976</v>
      </c>
      <c r="I19464" s="93" t="s">
        <v>23894</v>
      </c>
      <c r="J19464" s="93" t="s">
        <v>20940</v>
      </c>
      <c r="K19464" s="93" t="s">
        <v>6882</v>
      </c>
      <c r="L19464" s="14">
        <f>AND(vyberHrace&lt;&gt;"",ISNUMBER(SEARCH(vyberHrace,$B19464)))</f>
      </c>
      <c r="M19464" s="14">
        <f>AND($I19464=MID(kododd,1,2),$J19464=MID(kododd,3,3))</f>
      </c>
    </row>
    <row r="19465">
      <c r="A19465" s="95">
        <v>62537</v>
      </c>
      <c r="B19465" s="93" t="s">
        <v>29492</v>
      </c>
      <c r="C19465" s="93" t="s">
        <v>1450</v>
      </c>
      <c r="G19465" s="95">
        <v>250</v>
      </c>
      <c r="H19465" s="93" t="s">
        <v>8976</v>
      </c>
      <c r="I19465" s="93" t="s">
        <v>23894</v>
      </c>
      <c r="J19465" s="93" t="s">
        <v>20941</v>
      </c>
      <c r="K19465" s="93" t="s">
        <v>9073</v>
      </c>
      <c r="L19465" s="14">
        <f>AND(vyberHrace&lt;&gt;"",ISNUMBER(SEARCH(vyberHrace,$B19465)))</f>
      </c>
      <c r="M19465" s="14">
        <f>AND($I19465=MID(kododd,1,2),$J19465=MID(kododd,3,3))</f>
      </c>
    </row>
    <row r="19466">
      <c r="A19466" s="95">
        <v>57511</v>
      </c>
      <c r="B19466" s="93" t="s">
        <v>22945</v>
      </c>
      <c r="C19466" s="93" t="s">
        <v>1412</v>
      </c>
      <c r="D19466" s="95">
        <v>1061</v>
      </c>
      <c r="F19466" s="95">
        <v>23789930</v>
      </c>
      <c r="G19466" s="95">
        <v>250</v>
      </c>
      <c r="H19466" s="93" t="s">
        <v>8976</v>
      </c>
      <c r="I19466" s="93" t="s">
        <v>23894</v>
      </c>
      <c r="J19466" s="93" t="s">
        <v>20866</v>
      </c>
      <c r="K19466" s="93" t="s">
        <v>6041</v>
      </c>
      <c r="L19466" s="14">
        <f>AND(vyberHrace&lt;&gt;"",ISNUMBER(SEARCH(vyberHrace,$B19466)))</f>
      </c>
      <c r="M19466" s="14">
        <f>AND($I19466=MID(kododd,1,2),$J19466=MID(kododd,3,3))</f>
      </c>
    </row>
    <row r="19467">
      <c r="A19467" s="95">
        <v>41998</v>
      </c>
      <c r="B19467" s="93" t="s">
        <v>11854</v>
      </c>
      <c r="C19467" s="93" t="s">
        <v>1408</v>
      </c>
      <c r="G19467" s="95">
        <v>0</v>
      </c>
      <c r="H19467" s="93" t="s">
        <v>8976</v>
      </c>
      <c r="I19467" s="93" t="s">
        <v>23894</v>
      </c>
      <c r="J19467" s="93" t="s">
        <v>20954</v>
      </c>
      <c r="K19467" s="93" t="s">
        <v>6926</v>
      </c>
      <c r="L19467" s="14">
        <f>AND(vyberHrace&lt;&gt;"",ISNUMBER(SEARCH(vyberHrace,$B19467)))</f>
      </c>
      <c r="M19467" s="14">
        <f>AND($I19467=MID(kododd,1,2),$J19467=MID(kododd,3,3))</f>
      </c>
    </row>
    <row r="19468">
      <c r="A19468" s="95">
        <v>36981</v>
      </c>
      <c r="B19468" s="93" t="s">
        <v>11856</v>
      </c>
      <c r="C19468" s="93" t="s">
        <v>1454</v>
      </c>
      <c r="D19468" s="95">
        <v>1450</v>
      </c>
      <c r="G19468" s="95">
        <v>250</v>
      </c>
      <c r="H19468" s="93" t="s">
        <v>8976</v>
      </c>
      <c r="I19468" s="93" t="s">
        <v>23894</v>
      </c>
      <c r="J19468" s="93" t="s">
        <v>21003</v>
      </c>
      <c r="K19468" s="93" t="s">
        <v>5961</v>
      </c>
      <c r="L19468" s="14">
        <f>AND(vyberHrace&lt;&gt;"",ISNUMBER(SEARCH(vyberHrace,$B19468)))</f>
      </c>
      <c r="M19468" s="14">
        <f>AND($I19468=MID(kododd,1,2),$J19468=MID(kododd,3,3))</f>
      </c>
    </row>
    <row r="19469">
      <c r="A19469" s="95">
        <v>25320</v>
      </c>
      <c r="B19469" s="93" t="s">
        <v>11857</v>
      </c>
      <c r="C19469" s="93" t="s">
        <v>1430</v>
      </c>
      <c r="D19469" s="95">
        <v>1385</v>
      </c>
      <c r="G19469" s="95">
        <v>250</v>
      </c>
      <c r="H19469" s="93" t="s">
        <v>8976</v>
      </c>
      <c r="I19469" s="93" t="s">
        <v>23894</v>
      </c>
      <c r="J19469" s="93" t="s">
        <v>20875</v>
      </c>
      <c r="K19469" s="93" t="s">
        <v>6699</v>
      </c>
      <c r="L19469" s="14">
        <f>AND(vyberHrace&lt;&gt;"",ISNUMBER(SEARCH(vyberHrace,$B19469)))</f>
      </c>
      <c r="M19469" s="14">
        <f>AND($I19469=MID(kododd,1,2),$J19469=MID(kododd,3,3))</f>
      </c>
    </row>
    <row r="19470">
      <c r="A19470" s="95">
        <v>54462</v>
      </c>
      <c r="B19470" s="93" t="s">
        <v>1046</v>
      </c>
      <c r="C19470" s="93" t="s">
        <v>1412</v>
      </c>
      <c r="F19470" s="95">
        <v>23756080</v>
      </c>
      <c r="G19470" s="95">
        <v>0</v>
      </c>
      <c r="H19470" s="93" t="s">
        <v>8976</v>
      </c>
      <c r="I19470" s="93" t="s">
        <v>23894</v>
      </c>
      <c r="J19470" s="93" t="s">
        <v>20909</v>
      </c>
      <c r="K19470" s="93" t="s">
        <v>6757</v>
      </c>
      <c r="L19470" s="14">
        <f>AND(vyberHrace&lt;&gt;"",ISNUMBER(SEARCH(vyberHrace,$B19470)))</f>
      </c>
      <c r="M19470" s="14">
        <f>AND($I19470=MID(kododd,1,2),$J19470=MID(kododd,3,3))</f>
      </c>
    </row>
    <row r="19471">
      <c r="A19471" s="95">
        <v>8355</v>
      </c>
      <c r="B19471" s="93" t="s">
        <v>11875</v>
      </c>
      <c r="C19471" s="93" t="s">
        <v>1430</v>
      </c>
      <c r="D19471" s="95">
        <v>1542</v>
      </c>
      <c r="E19471" s="95">
        <v>1710</v>
      </c>
      <c r="F19471" s="95">
        <v>303836</v>
      </c>
      <c r="G19471" s="95">
        <v>250</v>
      </c>
      <c r="H19471" s="93" t="s">
        <v>8976</v>
      </c>
      <c r="I19471" s="93" t="s">
        <v>23894</v>
      </c>
      <c r="J19471" s="93" t="s">
        <v>20912</v>
      </c>
      <c r="K19471" s="93" t="s">
        <v>9930</v>
      </c>
      <c r="L19471" s="14">
        <f>AND(vyberHrace&lt;&gt;"",ISNUMBER(SEARCH(vyberHrace,$B19471)))</f>
      </c>
      <c r="M19471" s="14">
        <f>AND($I19471=MID(kododd,1,2),$J19471=MID(kododd,3,3))</f>
      </c>
    </row>
    <row r="19472">
      <c r="A19472" s="95">
        <v>51460</v>
      </c>
      <c r="B19472" s="93" t="s">
        <v>3910</v>
      </c>
      <c r="C19472" s="93" t="s">
        <v>1408</v>
      </c>
      <c r="F19472" s="95">
        <v>23741783</v>
      </c>
      <c r="G19472" s="95">
        <v>0</v>
      </c>
      <c r="H19472" s="93" t="s">
        <v>8976</v>
      </c>
      <c r="I19472" s="93" t="s">
        <v>23894</v>
      </c>
      <c r="J19472" s="93" t="s">
        <v>20940</v>
      </c>
      <c r="K19472" s="93" t="s">
        <v>6882</v>
      </c>
      <c r="L19472" s="14">
        <f>AND(vyberHrace&lt;&gt;"",ISNUMBER(SEARCH(vyberHrace,$B19472)))</f>
      </c>
      <c r="M19472" s="14">
        <f>AND($I19472=MID(kododd,1,2),$J19472=MID(kododd,3,3))</f>
      </c>
    </row>
    <row r="19473">
      <c r="A19473" s="95">
        <v>34140</v>
      </c>
      <c r="B19473" s="93" t="s">
        <v>11876</v>
      </c>
      <c r="C19473" s="93" t="s">
        <v>1404</v>
      </c>
      <c r="D19473" s="95">
        <v>1588</v>
      </c>
      <c r="G19473" s="95">
        <v>0</v>
      </c>
      <c r="H19473" s="93" t="s">
        <v>8976</v>
      </c>
      <c r="I19473" s="93" t="s">
        <v>23894</v>
      </c>
      <c r="J19473" s="93" t="s">
        <v>20916</v>
      </c>
      <c r="K19473" s="93" t="s">
        <v>9958</v>
      </c>
      <c r="L19473" s="14">
        <f>AND(vyberHrace&lt;&gt;"",ISNUMBER(SEARCH(vyberHrace,$B19473)))</f>
      </c>
      <c r="M19473" s="14">
        <f>AND($I19473=MID(kododd,1,2),$J19473=MID(kododd,3,3))</f>
      </c>
    </row>
    <row r="19474">
      <c r="A19474" s="95">
        <v>61787</v>
      </c>
      <c r="B19474" s="93" t="s">
        <v>27934</v>
      </c>
      <c r="C19474" s="93" t="s">
        <v>1487</v>
      </c>
      <c r="G19474" s="95">
        <v>250</v>
      </c>
      <c r="H19474" s="93" t="s">
        <v>8976</v>
      </c>
      <c r="I19474" s="93" t="s">
        <v>23894</v>
      </c>
      <c r="J19474" s="93" t="s">
        <v>20872</v>
      </c>
      <c r="K19474" s="93" t="s">
        <v>29454</v>
      </c>
      <c r="L19474" s="14">
        <f>AND(vyberHrace&lt;&gt;"",ISNUMBER(SEARCH(vyberHrace,$B19474)))</f>
      </c>
      <c r="M19474" s="14">
        <f>AND($I19474=MID(kododd,1,2),$J19474=MID(kododd,3,3))</f>
      </c>
    </row>
    <row r="19475">
      <c r="A19475" s="95">
        <v>34055</v>
      </c>
      <c r="B19475" s="93" t="s">
        <v>17252</v>
      </c>
      <c r="C19475" s="93" t="s">
        <v>1444</v>
      </c>
      <c r="D19475" s="95">
        <v>1663</v>
      </c>
      <c r="E19475" s="95">
        <v>1825</v>
      </c>
      <c r="F19475" s="95">
        <v>350567</v>
      </c>
      <c r="G19475" s="95">
        <v>0</v>
      </c>
      <c r="H19475" s="93" t="s">
        <v>8976</v>
      </c>
      <c r="I19475" s="93" t="s">
        <v>23894</v>
      </c>
      <c r="J19475" s="93" t="s">
        <v>20883</v>
      </c>
      <c r="K19475" s="93" t="s">
        <v>9085</v>
      </c>
      <c r="L19475" s="14">
        <f>AND(vyberHrace&lt;&gt;"",ISNUMBER(SEARCH(vyberHrace,$B19475)))</f>
      </c>
      <c r="M19475" s="14">
        <f>AND($I19475=MID(kododd,1,2),$J19475=MID(kododd,3,3))</f>
      </c>
    </row>
    <row r="19476">
      <c r="A19476" s="95">
        <v>11674</v>
      </c>
      <c r="B19476" s="93" t="s">
        <v>17268</v>
      </c>
      <c r="C19476" s="93" t="s">
        <v>1404</v>
      </c>
      <c r="D19476" s="95">
        <v>1531</v>
      </c>
      <c r="F19476" s="95">
        <v>362069</v>
      </c>
      <c r="G19476" s="95">
        <v>250</v>
      </c>
      <c r="H19476" s="93" t="s">
        <v>8976</v>
      </c>
      <c r="I19476" s="93" t="s">
        <v>23894</v>
      </c>
      <c r="J19476" s="93" t="s">
        <v>20998</v>
      </c>
      <c r="K19476" s="93" t="s">
        <v>3359</v>
      </c>
      <c r="L19476" s="14">
        <f>AND(vyberHrace&lt;&gt;"",ISNUMBER(SEARCH(vyberHrace,$B19476)))</f>
      </c>
      <c r="M19476" s="14">
        <f>AND($I19476=MID(kododd,1,2),$J19476=MID(kododd,3,3))</f>
      </c>
    </row>
    <row r="19477">
      <c r="A19477" s="95">
        <v>36111</v>
      </c>
      <c r="B19477" s="93" t="s">
        <v>17269</v>
      </c>
      <c r="C19477" s="93" t="s">
        <v>1409</v>
      </c>
      <c r="D19477" s="95">
        <v>1411</v>
      </c>
      <c r="F19477" s="95">
        <v>365890</v>
      </c>
      <c r="G19477" s="95">
        <v>250</v>
      </c>
      <c r="H19477" s="93" t="s">
        <v>8976</v>
      </c>
      <c r="I19477" s="93" t="s">
        <v>23894</v>
      </c>
      <c r="J19477" s="93" t="s">
        <v>20899</v>
      </c>
      <c r="K19477" s="93" t="s">
        <v>9087</v>
      </c>
      <c r="L19477" s="14">
        <f>AND(vyberHrace&lt;&gt;"",ISNUMBER(SEARCH(vyberHrace,$B19477)))</f>
      </c>
      <c r="M19477" s="14">
        <f>AND($I19477=MID(kododd,1,2),$J19477=MID(kododd,3,3))</f>
      </c>
    </row>
    <row r="19478">
      <c r="A19478" s="95">
        <v>43359</v>
      </c>
      <c r="B19478" s="93" t="s">
        <v>17273</v>
      </c>
      <c r="C19478" s="93" t="s">
        <v>1402</v>
      </c>
      <c r="D19478" s="95">
        <v>1053</v>
      </c>
      <c r="E19478" s="95">
        <v>1430</v>
      </c>
      <c r="F19478" s="95">
        <v>23712775</v>
      </c>
      <c r="G19478" s="95">
        <v>0</v>
      </c>
      <c r="H19478" s="93" t="s">
        <v>8976</v>
      </c>
      <c r="I19478" s="93" t="s">
        <v>23894</v>
      </c>
      <c r="J19478" s="93" t="s">
        <v>20909</v>
      </c>
      <c r="K19478" s="93" t="s">
        <v>6757</v>
      </c>
      <c r="L19478" s="14">
        <f>AND(vyberHrace&lt;&gt;"",ISNUMBER(SEARCH(vyberHrace,$B19478)))</f>
      </c>
      <c r="M19478" s="14">
        <f>AND($I19478=MID(kododd,1,2),$J19478=MID(kododd,3,3))</f>
      </c>
    </row>
    <row r="19479">
      <c r="A19479" s="95">
        <v>47281</v>
      </c>
      <c r="B19479" s="93" t="s">
        <v>17282</v>
      </c>
      <c r="C19479" s="93" t="s">
        <v>1416</v>
      </c>
      <c r="G19479" s="95">
        <v>0</v>
      </c>
      <c r="H19479" s="93" t="s">
        <v>8976</v>
      </c>
      <c r="I19479" s="93" t="s">
        <v>23894</v>
      </c>
      <c r="J19479" s="93" t="s">
        <v>20941</v>
      </c>
      <c r="K19479" s="93" t="s">
        <v>9073</v>
      </c>
      <c r="L19479" s="14">
        <f>AND(vyberHrace&lt;&gt;"",ISNUMBER(SEARCH(vyberHrace,$B19479)))</f>
      </c>
      <c r="M19479" s="14">
        <f>AND($I19479=MID(kododd,1,2),$J19479=MID(kododd,3,3))</f>
      </c>
    </row>
    <row r="19480">
      <c r="A19480" s="95">
        <v>49831</v>
      </c>
      <c r="B19480" s="93" t="s">
        <v>17283</v>
      </c>
      <c r="C19480" s="93" t="s">
        <v>1422</v>
      </c>
      <c r="G19480" s="95">
        <v>0</v>
      </c>
      <c r="H19480" s="93" t="s">
        <v>8976</v>
      </c>
      <c r="I19480" s="93" t="s">
        <v>23894</v>
      </c>
      <c r="J19480" s="93" t="s">
        <v>20941</v>
      </c>
      <c r="K19480" s="93" t="s">
        <v>9073</v>
      </c>
      <c r="L19480" s="14">
        <f>AND(vyberHrace&lt;&gt;"",ISNUMBER(SEARCH(vyberHrace,$B19480)))</f>
      </c>
      <c r="M19480" s="14">
        <f>AND($I19480=MID(kododd,1,2),$J19480=MID(kododd,3,3))</f>
      </c>
    </row>
    <row r="19481">
      <c r="A19481" s="95">
        <v>60178</v>
      </c>
      <c r="B19481" s="93" t="s">
        <v>26642</v>
      </c>
      <c r="C19481" s="93" t="s">
        <v>1424</v>
      </c>
      <c r="F19481" s="95">
        <v>23781050</v>
      </c>
      <c r="G19481" s="95">
        <v>0</v>
      </c>
      <c r="H19481" s="93" t="s">
        <v>8976</v>
      </c>
      <c r="I19481" s="93" t="s">
        <v>23894</v>
      </c>
      <c r="J19481" s="93" t="s">
        <v>20883</v>
      </c>
      <c r="K19481" s="93" t="s">
        <v>9085</v>
      </c>
      <c r="L19481" s="14">
        <f>AND(vyberHrace&lt;&gt;"",ISNUMBER(SEARCH(vyberHrace,$B19481)))</f>
      </c>
      <c r="M19481" s="14">
        <f>AND($I19481=MID(kododd,1,2),$J19481=MID(kododd,3,3))</f>
      </c>
    </row>
    <row r="19482">
      <c r="A19482" s="95">
        <v>8542</v>
      </c>
      <c r="B19482" s="93" t="s">
        <v>15024</v>
      </c>
      <c r="C19482" s="93" t="s">
        <v>1428</v>
      </c>
      <c r="D19482" s="95">
        <v>1585</v>
      </c>
      <c r="F19482" s="95">
        <v>23705507</v>
      </c>
      <c r="G19482" s="95">
        <v>250</v>
      </c>
      <c r="H19482" s="93" t="s">
        <v>8976</v>
      </c>
      <c r="I19482" s="93" t="s">
        <v>23894</v>
      </c>
      <c r="J19482" s="93" t="s">
        <v>20844</v>
      </c>
      <c r="K19482" s="93" t="s">
        <v>8029</v>
      </c>
      <c r="L19482" s="14">
        <f>AND(vyberHrace&lt;&gt;"",ISNUMBER(SEARCH(vyberHrace,$B19482)))</f>
      </c>
      <c r="M19482" s="14">
        <f>AND($I19482=MID(kododd,1,2),$J19482=MID(kododd,3,3))</f>
      </c>
    </row>
    <row r="19483">
      <c r="A19483" s="95">
        <v>41176</v>
      </c>
      <c r="B19483" s="93" t="s">
        <v>15028</v>
      </c>
      <c r="C19483" s="93" t="s">
        <v>1409</v>
      </c>
      <c r="G19483" s="95">
        <v>0</v>
      </c>
      <c r="H19483" s="93" t="s">
        <v>8976</v>
      </c>
      <c r="I19483" s="93" t="s">
        <v>23894</v>
      </c>
      <c r="J19483" s="93" t="s">
        <v>20843</v>
      </c>
      <c r="K19483" s="93" t="s">
        <v>21372</v>
      </c>
      <c r="L19483" s="14">
        <f>AND(vyberHrace&lt;&gt;"",ISNUMBER(SEARCH(vyberHrace,$B19483)))</f>
      </c>
      <c r="M19483" s="14">
        <f>AND($I19483=MID(kododd,1,2),$J19483=MID(kododd,3,3))</f>
      </c>
    </row>
    <row r="19484">
      <c r="A19484" s="95">
        <v>4693</v>
      </c>
      <c r="B19484" s="93" t="s">
        <v>8102</v>
      </c>
      <c r="C19484" s="93" t="s">
        <v>1441</v>
      </c>
      <c r="D19484" s="95">
        <v>1519</v>
      </c>
      <c r="G19484" s="95">
        <v>250</v>
      </c>
      <c r="H19484" s="93" t="s">
        <v>8976</v>
      </c>
      <c r="I19484" s="93" t="s">
        <v>23894</v>
      </c>
      <c r="J19484" s="93" t="s">
        <v>20910</v>
      </c>
      <c r="K19484" s="93" t="s">
        <v>4915</v>
      </c>
      <c r="L19484" s="14">
        <f>AND(vyberHrace&lt;&gt;"",ISNUMBER(SEARCH(vyberHrace,$B19484)))</f>
      </c>
      <c r="M19484" s="14">
        <f>AND($I19484=MID(kododd,1,2),$J19484=MID(kododd,3,3))</f>
      </c>
    </row>
    <row r="19485">
      <c r="A19485" s="95">
        <v>1749</v>
      </c>
      <c r="B19485" s="93" t="s">
        <v>8108</v>
      </c>
      <c r="C19485" s="93" t="s">
        <v>1456</v>
      </c>
      <c r="D19485" s="95">
        <v>1995</v>
      </c>
      <c r="F19485" s="95">
        <v>304409</v>
      </c>
      <c r="G19485" s="95">
        <v>0</v>
      </c>
      <c r="H19485" s="93" t="s">
        <v>8976</v>
      </c>
      <c r="I19485" s="93" t="s">
        <v>23894</v>
      </c>
      <c r="J19485" s="93" t="s">
        <v>20924</v>
      </c>
      <c r="K19485" s="93" t="s">
        <v>23908</v>
      </c>
      <c r="L19485" s="14">
        <f>AND(vyberHrace&lt;&gt;"",ISNUMBER(SEARCH(vyberHrace,$B19485)))</f>
      </c>
      <c r="M19485" s="14">
        <f>AND($I19485=MID(kododd,1,2),$J19485=MID(kododd,3,3))</f>
      </c>
    </row>
    <row r="19486">
      <c r="A19486" s="95">
        <v>41175</v>
      </c>
      <c r="B19486" s="93" t="s">
        <v>8109</v>
      </c>
      <c r="C19486" s="93" t="s">
        <v>1419</v>
      </c>
      <c r="G19486" s="95">
        <v>0</v>
      </c>
      <c r="H19486" s="93" t="s">
        <v>8976</v>
      </c>
      <c r="I19486" s="93" t="s">
        <v>23894</v>
      </c>
      <c r="J19486" s="93" t="s">
        <v>20843</v>
      </c>
      <c r="K19486" s="93" t="s">
        <v>21372</v>
      </c>
      <c r="L19486" s="14">
        <f>AND(vyberHrace&lt;&gt;"",ISNUMBER(SEARCH(vyberHrace,$B19486)))</f>
      </c>
      <c r="M19486" s="14">
        <f>AND($I19486=MID(kododd,1,2),$J19486=MID(kododd,3,3))</f>
      </c>
    </row>
    <row r="19487">
      <c r="A19487" s="95">
        <v>3476</v>
      </c>
      <c r="B19487" s="93" t="s">
        <v>8111</v>
      </c>
      <c r="C19487" s="93" t="s">
        <v>1467</v>
      </c>
      <c r="D19487" s="95">
        <v>1515</v>
      </c>
      <c r="G19487" s="95">
        <v>250</v>
      </c>
      <c r="H19487" s="93" t="s">
        <v>8976</v>
      </c>
      <c r="I19487" s="93" t="s">
        <v>23894</v>
      </c>
      <c r="J19487" s="93" t="s">
        <v>21010</v>
      </c>
      <c r="K19487" s="93" t="s">
        <v>5183</v>
      </c>
      <c r="L19487" s="14">
        <f>AND(vyberHrace&lt;&gt;"",ISNUMBER(SEARCH(vyberHrace,$B19487)))</f>
      </c>
      <c r="M19487" s="14">
        <f>AND($I19487=MID(kododd,1,2),$J19487=MID(kododd,3,3))</f>
      </c>
    </row>
    <row r="19488">
      <c r="A19488" s="95">
        <v>5257</v>
      </c>
      <c r="B19488" s="93" t="s">
        <v>8111</v>
      </c>
      <c r="C19488" s="93" t="s">
        <v>1417</v>
      </c>
      <c r="D19488" s="95">
        <v>1250</v>
      </c>
      <c r="G19488" s="95">
        <v>250</v>
      </c>
      <c r="H19488" s="93" t="s">
        <v>8976</v>
      </c>
      <c r="I19488" s="93" t="s">
        <v>23894</v>
      </c>
      <c r="J19488" s="93" t="s">
        <v>21010</v>
      </c>
      <c r="K19488" s="93" t="s">
        <v>5183</v>
      </c>
      <c r="L19488" s="14">
        <f>AND(vyberHrace&lt;&gt;"",ISNUMBER(SEARCH(vyberHrace,$B19488)))</f>
      </c>
      <c r="M19488" s="14">
        <f>AND($I19488=MID(kododd,1,2),$J19488=MID(kododd,3,3))</f>
      </c>
    </row>
    <row r="19489">
      <c r="A19489" s="95">
        <v>36124</v>
      </c>
      <c r="B19489" s="93" t="s">
        <v>8111</v>
      </c>
      <c r="C19489" s="93" t="s">
        <v>1454</v>
      </c>
      <c r="D19489" s="95">
        <v>1376</v>
      </c>
      <c r="G19489" s="95">
        <v>250</v>
      </c>
      <c r="H19489" s="93" t="s">
        <v>8976</v>
      </c>
      <c r="I19489" s="93" t="s">
        <v>23894</v>
      </c>
      <c r="J19489" s="93" t="s">
        <v>21010</v>
      </c>
      <c r="K19489" s="93" t="s">
        <v>5183</v>
      </c>
      <c r="L19489" s="14">
        <f>AND(vyberHrace&lt;&gt;"",ISNUMBER(SEARCH(vyberHrace,$B19489)))</f>
      </c>
      <c r="M19489" s="14">
        <f>AND($I19489=MID(kododd,1,2),$J19489=MID(kododd,3,3))</f>
      </c>
    </row>
    <row r="19490">
      <c r="A19490" s="95">
        <v>38758</v>
      </c>
      <c r="B19490" s="93" t="s">
        <v>8114</v>
      </c>
      <c r="C19490" s="93" t="s">
        <v>1414</v>
      </c>
      <c r="D19490" s="95">
        <v>1171</v>
      </c>
      <c r="G19490" s="95">
        <v>250</v>
      </c>
      <c r="H19490" s="93" t="s">
        <v>8976</v>
      </c>
      <c r="I19490" s="93" t="s">
        <v>23894</v>
      </c>
      <c r="J19490" s="93" t="s">
        <v>21010</v>
      </c>
      <c r="K19490" s="93" t="s">
        <v>5183</v>
      </c>
      <c r="L19490" s="14">
        <f>AND(vyberHrace&lt;&gt;"",ISNUMBER(SEARCH(vyberHrace,$B19490)))</f>
      </c>
      <c r="M19490" s="14">
        <f>AND($I19490=MID(kododd,1,2),$J19490=MID(kododd,3,3))</f>
      </c>
    </row>
    <row r="19491">
      <c r="A19491" s="95">
        <v>55977</v>
      </c>
      <c r="B19491" s="93" t="s">
        <v>24153</v>
      </c>
      <c r="C19491" s="93" t="s">
        <v>1411</v>
      </c>
      <c r="G19491" s="95">
        <v>0</v>
      </c>
      <c r="H19491" s="93" t="s">
        <v>8976</v>
      </c>
      <c r="I19491" s="93" t="s">
        <v>23894</v>
      </c>
      <c r="J19491" s="93" t="s">
        <v>20885</v>
      </c>
      <c r="K19491" s="93" t="s">
        <v>6879</v>
      </c>
      <c r="L19491" s="14">
        <f>AND(vyberHrace&lt;&gt;"",ISNUMBER(SEARCH(vyberHrace,$B19491)))</f>
      </c>
      <c r="M19491" s="14">
        <f>AND($I19491=MID(kododd,1,2),$J19491=MID(kododd,3,3))</f>
      </c>
    </row>
    <row r="19492">
      <c r="A19492" s="95">
        <v>42799</v>
      </c>
      <c r="B19492" s="93" t="s">
        <v>8122</v>
      </c>
      <c r="C19492" s="93" t="s">
        <v>1400</v>
      </c>
      <c r="D19492" s="95">
        <v>1195</v>
      </c>
      <c r="E19492" s="95">
        <v>1508</v>
      </c>
      <c r="F19492" s="95">
        <v>390704</v>
      </c>
      <c r="G19492" s="95">
        <v>0</v>
      </c>
      <c r="H19492" s="93" t="s">
        <v>8976</v>
      </c>
      <c r="I19492" s="93" t="s">
        <v>23894</v>
      </c>
      <c r="J19492" s="93" t="s">
        <v>20933</v>
      </c>
      <c r="K19492" s="93" t="s">
        <v>5585</v>
      </c>
      <c r="L19492" s="14">
        <f>AND(vyberHrace&lt;&gt;"",ISNUMBER(SEARCH(vyberHrace,$B19492)))</f>
      </c>
      <c r="M19492" s="14">
        <f>AND($I19492=MID(kododd,1,2),$J19492=MID(kododd,3,3))</f>
      </c>
    </row>
    <row r="19493">
      <c r="A19493" s="95">
        <v>44961</v>
      </c>
      <c r="B19493" s="93" t="s">
        <v>8141</v>
      </c>
      <c r="C19493" s="93" t="s">
        <v>1408</v>
      </c>
      <c r="F19493" s="95">
        <v>23703342</v>
      </c>
      <c r="G19493" s="95">
        <v>0</v>
      </c>
      <c r="H19493" s="93" t="s">
        <v>8976</v>
      </c>
      <c r="I19493" s="93" t="s">
        <v>23894</v>
      </c>
      <c r="J19493" s="93" t="s">
        <v>20940</v>
      </c>
      <c r="K19493" s="93" t="s">
        <v>6882</v>
      </c>
      <c r="L19493" s="14">
        <f>AND(vyberHrace&lt;&gt;"",ISNUMBER(SEARCH(vyberHrace,$B19493)))</f>
      </c>
      <c r="M19493" s="14">
        <f>AND($I19493=MID(kododd,1,2),$J19493=MID(kododd,3,3))</f>
      </c>
    </row>
    <row r="19494">
      <c r="A19494" s="95">
        <v>42298</v>
      </c>
      <c r="B19494" s="93" t="s">
        <v>8145</v>
      </c>
      <c r="C19494" s="93" t="s">
        <v>1438</v>
      </c>
      <c r="G19494" s="95">
        <v>250</v>
      </c>
      <c r="H19494" s="93" t="s">
        <v>8976</v>
      </c>
      <c r="I19494" s="93" t="s">
        <v>23894</v>
      </c>
      <c r="J19494" s="93" t="s">
        <v>20998</v>
      </c>
      <c r="K19494" s="93" t="s">
        <v>3359</v>
      </c>
      <c r="L19494" s="14">
        <f>AND(vyberHrace&lt;&gt;"",ISNUMBER(SEARCH(vyberHrace,$B19494)))</f>
      </c>
      <c r="M19494" s="14">
        <f>AND($I19494=MID(kododd,1,2),$J19494=MID(kododd,3,3))</f>
      </c>
    </row>
    <row r="19495">
      <c r="A19495" s="95">
        <v>27626</v>
      </c>
      <c r="B19495" s="93" t="s">
        <v>8150</v>
      </c>
      <c r="C19495" s="93" t="s">
        <v>1454</v>
      </c>
      <c r="D19495" s="95">
        <v>1617</v>
      </c>
      <c r="F19495" s="95">
        <v>365912</v>
      </c>
      <c r="G19495" s="95">
        <v>250</v>
      </c>
      <c r="H19495" s="93" t="s">
        <v>8976</v>
      </c>
      <c r="I19495" s="93" t="s">
        <v>23894</v>
      </c>
      <c r="J19495" s="93" t="s">
        <v>20931</v>
      </c>
      <c r="K19495" s="93" t="s">
        <v>11236</v>
      </c>
      <c r="L19495" s="14">
        <f>AND(vyberHrace&lt;&gt;"",ISNUMBER(SEARCH(vyberHrace,$B19495)))</f>
      </c>
      <c r="M19495" s="14">
        <f>AND($I19495=MID(kododd,1,2),$J19495=MID(kododd,3,3))</f>
      </c>
    </row>
    <row r="19496">
      <c r="A19496" s="95">
        <v>4137</v>
      </c>
      <c r="B19496" s="93" t="s">
        <v>8151</v>
      </c>
      <c r="C19496" s="93" t="s">
        <v>1433</v>
      </c>
      <c r="D19496" s="95">
        <v>1827</v>
      </c>
      <c r="E19496" s="95">
        <v>1940</v>
      </c>
      <c r="F19496" s="95">
        <v>328111</v>
      </c>
      <c r="G19496" s="95">
        <v>250</v>
      </c>
      <c r="H19496" s="93" t="s">
        <v>8976</v>
      </c>
      <c r="I19496" s="93" t="s">
        <v>23894</v>
      </c>
      <c r="J19496" s="93" t="s">
        <v>20931</v>
      </c>
      <c r="K19496" s="93" t="s">
        <v>11236</v>
      </c>
      <c r="L19496" s="14">
        <f>AND(vyberHrace&lt;&gt;"",ISNUMBER(SEARCH(vyberHrace,$B19496)))</f>
      </c>
      <c r="M19496" s="14">
        <f>AND($I19496=MID(kododd,1,2),$J19496=MID(kododd,3,3))</f>
      </c>
    </row>
    <row r="19497">
      <c r="A19497" s="95">
        <v>7784</v>
      </c>
      <c r="B19497" s="93" t="s">
        <v>8152</v>
      </c>
      <c r="C19497" s="93" t="s">
        <v>1432</v>
      </c>
      <c r="D19497" s="95">
        <v>1582</v>
      </c>
      <c r="F19497" s="95">
        <v>23750430</v>
      </c>
      <c r="G19497" s="95">
        <v>250</v>
      </c>
      <c r="H19497" s="93" t="s">
        <v>8976</v>
      </c>
      <c r="I19497" s="93" t="s">
        <v>23894</v>
      </c>
      <c r="J19497" s="93" t="s">
        <v>21032</v>
      </c>
      <c r="K19497" s="93" t="s">
        <v>3087</v>
      </c>
      <c r="L19497" s="14">
        <f>AND(vyberHrace&lt;&gt;"",ISNUMBER(SEARCH(vyberHrace,$B19497)))</f>
      </c>
      <c r="M19497" s="14">
        <f>AND($I19497=MID(kododd,1,2),$J19497=MID(kododd,3,3))</f>
      </c>
    </row>
    <row r="19498">
      <c r="A19498" s="95">
        <v>39564</v>
      </c>
      <c r="B19498" s="93" t="s">
        <v>8339</v>
      </c>
      <c r="C19498" s="93" t="s">
        <v>1423</v>
      </c>
      <c r="D19498" s="95">
        <v>1623</v>
      </c>
      <c r="E19498" s="95">
        <v>1768</v>
      </c>
      <c r="F19498" s="95">
        <v>392499</v>
      </c>
      <c r="G19498" s="95">
        <v>250</v>
      </c>
      <c r="H19498" s="93" t="s">
        <v>8976</v>
      </c>
      <c r="I19498" s="93" t="s">
        <v>23894</v>
      </c>
      <c r="J19498" s="93" t="s">
        <v>20845</v>
      </c>
      <c r="K19498" s="93" t="s">
        <v>6864</v>
      </c>
      <c r="L19498" s="14">
        <f>AND(vyberHrace&lt;&gt;"",ISNUMBER(SEARCH(vyberHrace,$B19498)))</f>
      </c>
      <c r="M19498" s="14">
        <f>AND($I19498=MID(kododd,1,2),$J19498=MID(kododd,3,3))</f>
      </c>
    </row>
    <row r="19499">
      <c r="A19499" s="95">
        <v>11687</v>
      </c>
      <c r="B19499" s="93" t="s">
        <v>8346</v>
      </c>
      <c r="C19499" s="93" t="s">
        <v>1441</v>
      </c>
      <c r="D19499" s="95">
        <v>1695</v>
      </c>
      <c r="G19499" s="95">
        <v>0</v>
      </c>
      <c r="H19499" s="93" t="s">
        <v>8976</v>
      </c>
      <c r="I19499" s="93" t="s">
        <v>23894</v>
      </c>
      <c r="J19499" s="93" t="s">
        <v>21027</v>
      </c>
      <c r="K19499" s="93" t="s">
        <v>1948</v>
      </c>
      <c r="L19499" s="14">
        <f>AND(vyberHrace&lt;&gt;"",ISNUMBER(SEARCH(vyberHrace,$B19499)))</f>
      </c>
      <c r="M19499" s="14">
        <f>AND($I19499=MID(kododd,1,2),$J19499=MID(kododd,3,3))</f>
      </c>
    </row>
    <row r="19500">
      <c r="A19500" s="95">
        <v>3686</v>
      </c>
      <c r="B19500" s="93" t="s">
        <v>8351</v>
      </c>
      <c r="C19500" s="93" t="s">
        <v>1462</v>
      </c>
      <c r="D19500" s="95">
        <v>1727</v>
      </c>
      <c r="F19500" s="95">
        <v>23759755</v>
      </c>
      <c r="G19500" s="95">
        <v>250</v>
      </c>
      <c r="H19500" s="93" t="s">
        <v>8976</v>
      </c>
      <c r="I19500" s="93" t="s">
        <v>23894</v>
      </c>
      <c r="J19500" s="93" t="s">
        <v>21032</v>
      </c>
      <c r="K19500" s="93" t="s">
        <v>3087</v>
      </c>
      <c r="L19500" s="14">
        <f>AND(vyberHrace&lt;&gt;"",ISNUMBER(SEARCH(vyberHrace,$B19500)))</f>
      </c>
      <c r="M19500" s="14">
        <f>AND($I19500=MID(kododd,1,2),$J19500=MID(kododd,3,3))</f>
      </c>
    </row>
    <row r="19501">
      <c r="A19501" s="95">
        <v>46116</v>
      </c>
      <c r="B19501" s="93" t="s">
        <v>8374</v>
      </c>
      <c r="C19501" s="93" t="s">
        <v>1416</v>
      </c>
      <c r="F19501" s="95">
        <v>23730200</v>
      </c>
      <c r="G19501" s="95">
        <v>0</v>
      </c>
      <c r="H19501" s="93" t="s">
        <v>8976</v>
      </c>
      <c r="I19501" s="93" t="s">
        <v>23894</v>
      </c>
      <c r="J19501" s="93" t="s">
        <v>20940</v>
      </c>
      <c r="K19501" s="93" t="s">
        <v>6882</v>
      </c>
      <c r="L19501" s="14">
        <f>AND(vyberHrace&lt;&gt;"",ISNUMBER(SEARCH(vyberHrace,$B19501)))</f>
      </c>
      <c r="M19501" s="14">
        <f>AND($I19501=MID(kododd,1,2),$J19501=MID(kododd,3,3))</f>
      </c>
    </row>
    <row r="19502">
      <c r="A19502" s="95">
        <v>37323</v>
      </c>
      <c r="B19502" s="93" t="s">
        <v>8379</v>
      </c>
      <c r="C19502" s="93" t="s">
        <v>1444</v>
      </c>
      <c r="D19502" s="95">
        <v>1845</v>
      </c>
      <c r="E19502" s="95">
        <v>1866</v>
      </c>
      <c r="F19502" s="95">
        <v>368091</v>
      </c>
      <c r="G19502" s="95">
        <v>250</v>
      </c>
      <c r="H19502" s="93" t="s">
        <v>8976</v>
      </c>
      <c r="I19502" s="93" t="s">
        <v>23894</v>
      </c>
      <c r="J19502" s="93" t="s">
        <v>20925</v>
      </c>
      <c r="K19502" s="93" t="s">
        <v>5576</v>
      </c>
      <c r="L19502" s="14">
        <f>AND(vyberHrace&lt;&gt;"",ISNUMBER(SEARCH(vyberHrace,$B19502)))</f>
      </c>
      <c r="M19502" s="14">
        <f>AND($I19502=MID(kododd,1,2),$J19502=MID(kododd,3,3))</f>
      </c>
    </row>
    <row r="19503">
      <c r="A19503" s="95">
        <v>42740</v>
      </c>
      <c r="B19503" s="93" t="s">
        <v>8386</v>
      </c>
      <c r="C19503" s="93" t="s">
        <v>1404</v>
      </c>
      <c r="D19503" s="95">
        <v>1290</v>
      </c>
      <c r="G19503" s="95">
        <v>250</v>
      </c>
      <c r="H19503" s="93" t="s">
        <v>8976</v>
      </c>
      <c r="I19503" s="93" t="s">
        <v>23894</v>
      </c>
      <c r="J19503" s="93" t="s">
        <v>20875</v>
      </c>
      <c r="K19503" s="93" t="s">
        <v>6699</v>
      </c>
      <c r="L19503" s="14">
        <f>AND(vyberHrace&lt;&gt;"",ISNUMBER(SEARCH(vyberHrace,$B19503)))</f>
      </c>
      <c r="M19503" s="14">
        <f>AND($I19503=MID(kododd,1,2),$J19503=MID(kododd,3,3))</f>
      </c>
    </row>
    <row r="19504">
      <c r="A19504" s="95">
        <v>61691</v>
      </c>
      <c r="B19504" s="93" t="s">
        <v>13967</v>
      </c>
      <c r="C19504" s="93" t="s">
        <v>1410</v>
      </c>
      <c r="G19504" s="95">
        <v>250</v>
      </c>
      <c r="H19504" s="93" t="s">
        <v>8976</v>
      </c>
      <c r="I19504" s="93" t="s">
        <v>23894</v>
      </c>
      <c r="J19504" s="93" t="s">
        <v>21003</v>
      </c>
      <c r="K19504" s="93" t="s">
        <v>5961</v>
      </c>
      <c r="L19504" s="14">
        <f>AND(vyberHrace&lt;&gt;"",ISNUMBER(SEARCH(vyberHrace,$B19504)))</f>
      </c>
      <c r="M19504" s="14">
        <f>AND($I19504=MID(kododd,1,2),$J19504=MID(kododd,3,3))</f>
      </c>
    </row>
    <row r="19505">
      <c r="A19505" s="95">
        <v>43783</v>
      </c>
      <c r="B19505" s="93" t="s">
        <v>8389</v>
      </c>
      <c r="C19505" s="93" t="s">
        <v>1402</v>
      </c>
      <c r="D19505" s="95">
        <v>1073</v>
      </c>
      <c r="E19505" s="95">
        <v>1438</v>
      </c>
      <c r="F19505" s="95">
        <v>23712783</v>
      </c>
      <c r="G19505" s="95">
        <v>0</v>
      </c>
      <c r="H19505" s="93" t="s">
        <v>8976</v>
      </c>
      <c r="I19505" s="93" t="s">
        <v>23894</v>
      </c>
      <c r="J19505" s="93" t="s">
        <v>20940</v>
      </c>
      <c r="K19505" s="93" t="s">
        <v>6882</v>
      </c>
      <c r="L19505" s="14">
        <f>AND(vyberHrace&lt;&gt;"",ISNUMBER(SEARCH(vyberHrace,$B19505)))</f>
      </c>
      <c r="M19505" s="14">
        <f>AND($I19505=MID(kododd,1,2),$J19505=MID(kododd,3,3))</f>
      </c>
    </row>
    <row r="19506">
      <c r="A19506" s="95">
        <v>8110</v>
      </c>
      <c r="B19506" s="93" t="s">
        <v>8391</v>
      </c>
      <c r="C19506" s="93" t="s">
        <v>1451</v>
      </c>
      <c r="D19506" s="95">
        <v>1358</v>
      </c>
      <c r="G19506" s="95">
        <v>0</v>
      </c>
      <c r="H19506" s="93" t="s">
        <v>8976</v>
      </c>
      <c r="I19506" s="93" t="s">
        <v>23894</v>
      </c>
      <c r="J19506" s="93" t="s">
        <v>21009</v>
      </c>
      <c r="K19506" s="93" t="s">
        <v>5929</v>
      </c>
      <c r="L19506" s="14">
        <f>AND(vyberHrace&lt;&gt;"",ISNUMBER(SEARCH(vyberHrace,$B19506)))</f>
      </c>
      <c r="M19506" s="14">
        <f>AND($I19506=MID(kododd,1,2),$J19506=MID(kododd,3,3))</f>
      </c>
    </row>
    <row r="19507">
      <c r="A19507" s="95">
        <v>43805</v>
      </c>
      <c r="B19507" s="93" t="s">
        <v>8393</v>
      </c>
      <c r="C19507" s="93" t="s">
        <v>1463</v>
      </c>
      <c r="D19507" s="95">
        <v>1142</v>
      </c>
      <c r="E19507" s="95">
        <v>1499</v>
      </c>
      <c r="F19507" s="95">
        <v>23748630</v>
      </c>
      <c r="G19507" s="95">
        <v>250</v>
      </c>
      <c r="H19507" s="93" t="s">
        <v>8976</v>
      </c>
      <c r="I19507" s="93" t="s">
        <v>23894</v>
      </c>
      <c r="J19507" s="93" t="s">
        <v>21016</v>
      </c>
      <c r="K19507" s="93" t="s">
        <v>10066</v>
      </c>
      <c r="L19507" s="14">
        <f>AND(vyberHrace&lt;&gt;"",ISNUMBER(SEARCH(vyberHrace,$B19507)))</f>
      </c>
      <c r="M19507" s="14">
        <f>AND($I19507=MID(kododd,1,2),$J19507=MID(kododd,3,3))</f>
      </c>
    </row>
    <row r="19508">
      <c r="A19508" s="95">
        <v>58831</v>
      </c>
      <c r="B19508" s="93" t="s">
        <v>25303</v>
      </c>
      <c r="C19508" s="93" t="s">
        <v>1420</v>
      </c>
      <c r="G19508" s="95">
        <v>0</v>
      </c>
      <c r="H19508" s="93" t="s">
        <v>8976</v>
      </c>
      <c r="I19508" s="93" t="s">
        <v>23894</v>
      </c>
      <c r="J19508" s="93" t="s">
        <v>20909</v>
      </c>
      <c r="K19508" s="93" t="s">
        <v>6757</v>
      </c>
      <c r="L19508" s="14">
        <f>AND(vyberHrace&lt;&gt;"",ISNUMBER(SEARCH(vyberHrace,$B19508)))</f>
      </c>
      <c r="M19508" s="14">
        <f>AND($I19508=MID(kododd,1,2),$J19508=MID(kododd,3,3))</f>
      </c>
    </row>
    <row r="19509">
      <c r="A19509" s="95">
        <v>57541</v>
      </c>
      <c r="B19509" s="93" t="s">
        <v>22884</v>
      </c>
      <c r="C19509" s="93" t="s">
        <v>1424</v>
      </c>
      <c r="G19509" s="95">
        <v>250</v>
      </c>
      <c r="H19509" s="93" t="s">
        <v>8976</v>
      </c>
      <c r="I19509" s="93" t="s">
        <v>23894</v>
      </c>
      <c r="J19509" s="93" t="s">
        <v>21009</v>
      </c>
      <c r="K19509" s="93" t="s">
        <v>5929</v>
      </c>
      <c r="L19509" s="14">
        <f>AND(vyberHrace&lt;&gt;"",ISNUMBER(SEARCH(vyberHrace,$B19509)))</f>
      </c>
      <c r="M19509" s="14">
        <f>AND($I19509=MID(kododd,1,2),$J19509=MID(kododd,3,3))</f>
      </c>
    </row>
    <row r="19510">
      <c r="A19510" s="95">
        <v>15066</v>
      </c>
      <c r="B19510" s="93" t="s">
        <v>13610</v>
      </c>
      <c r="C19510" s="93" t="s">
        <v>1461</v>
      </c>
      <c r="D19510" s="95">
        <v>1529</v>
      </c>
      <c r="G19510" s="95">
        <v>0</v>
      </c>
      <c r="H19510" s="93" t="s">
        <v>8976</v>
      </c>
      <c r="I19510" s="93" t="s">
        <v>23894</v>
      </c>
      <c r="J19510" s="93" t="s">
        <v>20940</v>
      </c>
      <c r="K19510" s="93" t="s">
        <v>6882</v>
      </c>
      <c r="L19510" s="14">
        <f>AND(vyberHrace&lt;&gt;"",ISNUMBER(SEARCH(vyberHrace,$B19510)))</f>
      </c>
      <c r="M19510" s="14">
        <f>AND($I19510=MID(kododd,1,2),$J19510=MID(kododd,3,3))</f>
      </c>
    </row>
    <row r="19511">
      <c r="A19511" s="95">
        <v>32772</v>
      </c>
      <c r="B19511" s="93" t="s">
        <v>8591</v>
      </c>
      <c r="C19511" s="93" t="s">
        <v>1430</v>
      </c>
      <c r="D19511" s="95">
        <v>1514</v>
      </c>
      <c r="E19511" s="95">
        <v>1643</v>
      </c>
      <c r="F19511" s="95">
        <v>23717530</v>
      </c>
      <c r="G19511" s="95">
        <v>250</v>
      </c>
      <c r="H19511" s="93" t="s">
        <v>8976</v>
      </c>
      <c r="I19511" s="93" t="s">
        <v>23894</v>
      </c>
      <c r="J19511" s="93" t="s">
        <v>21029</v>
      </c>
      <c r="K19511" s="93" t="s">
        <v>4050</v>
      </c>
      <c r="L19511" s="14">
        <f>AND(vyberHrace&lt;&gt;"",ISNUMBER(SEARCH(vyberHrace,$B19511)))</f>
      </c>
      <c r="M19511" s="14">
        <f>AND($I19511=MID(kododd,1,2),$J19511=MID(kododd,3,3))</f>
      </c>
    </row>
    <row r="19512">
      <c r="A19512" s="95">
        <v>39236</v>
      </c>
      <c r="B19512" s="93" t="s">
        <v>10697</v>
      </c>
      <c r="C19512" s="93" t="s">
        <v>1419</v>
      </c>
      <c r="D19512" s="95">
        <v>1513</v>
      </c>
      <c r="E19512" s="95">
        <v>1593</v>
      </c>
      <c r="F19512" s="95">
        <v>23720611</v>
      </c>
      <c r="G19512" s="95">
        <v>0</v>
      </c>
      <c r="H19512" s="93" t="s">
        <v>8976</v>
      </c>
      <c r="I19512" s="93" t="s">
        <v>23894</v>
      </c>
      <c r="J19512" s="93" t="s">
        <v>20904</v>
      </c>
      <c r="K19512" s="93" t="s">
        <v>11261</v>
      </c>
      <c r="L19512" s="14">
        <f>AND(vyberHrace&lt;&gt;"",ISNUMBER(SEARCH(vyberHrace,$B19512)))</f>
      </c>
      <c r="M19512" s="14">
        <f>AND($I19512=MID(kododd,1,2),$J19512=MID(kododd,3,3))</f>
      </c>
    </row>
    <row r="19513">
      <c r="A19513" s="95">
        <v>15715</v>
      </c>
      <c r="B19513" s="93" t="s">
        <v>19443</v>
      </c>
      <c r="C19513" s="93" t="s">
        <v>1418</v>
      </c>
      <c r="D19513" s="95">
        <v>1977</v>
      </c>
      <c r="E19513" s="95">
        <v>1971</v>
      </c>
      <c r="F19513" s="95">
        <v>325236</v>
      </c>
      <c r="G19513" s="95">
        <v>0</v>
      </c>
      <c r="H19513" s="93" t="s">
        <v>8976</v>
      </c>
      <c r="I19513" s="93" t="s">
        <v>23894</v>
      </c>
      <c r="J19513" s="93" t="s">
        <v>20940</v>
      </c>
      <c r="K19513" s="93" t="s">
        <v>6882</v>
      </c>
      <c r="L19513" s="14">
        <f>AND(vyberHrace&lt;&gt;"",ISNUMBER(SEARCH(vyberHrace,$B19513)))</f>
      </c>
      <c r="M19513" s="14">
        <f>AND($I19513=MID(kododd,1,2),$J19513=MID(kododd,3,3))</f>
      </c>
    </row>
    <row r="19514">
      <c r="A19514" s="95">
        <v>22669</v>
      </c>
      <c r="B19514" s="93" t="s">
        <v>19560</v>
      </c>
      <c r="C19514" s="93" t="s">
        <v>1463</v>
      </c>
      <c r="D19514" s="95">
        <v>1841</v>
      </c>
      <c r="E19514" s="95">
        <v>1888</v>
      </c>
      <c r="F19514" s="95">
        <v>303844</v>
      </c>
      <c r="G19514" s="95">
        <v>250</v>
      </c>
      <c r="H19514" s="93" t="s">
        <v>8976</v>
      </c>
      <c r="I19514" s="93" t="s">
        <v>23894</v>
      </c>
      <c r="J19514" s="93" t="s">
        <v>20916</v>
      </c>
      <c r="K19514" s="93" t="s">
        <v>9958</v>
      </c>
      <c r="L19514" s="14">
        <f>AND(vyberHrace&lt;&gt;"",ISNUMBER(SEARCH(vyberHrace,$B19514)))</f>
      </c>
      <c r="M19514" s="14">
        <f>AND($I19514=MID(kododd,1,2),$J19514=MID(kododd,3,3))</f>
      </c>
    </row>
    <row r="19515">
      <c r="A19515" s="95">
        <v>2561</v>
      </c>
      <c r="B19515" s="93" t="s">
        <v>19581</v>
      </c>
      <c r="C19515" s="93" t="s">
        <v>1451</v>
      </c>
      <c r="D19515" s="95">
        <v>1881</v>
      </c>
      <c r="F19515" s="95">
        <v>23738006</v>
      </c>
      <c r="G19515" s="95">
        <v>0</v>
      </c>
      <c r="H19515" s="93" t="s">
        <v>8976</v>
      </c>
      <c r="I19515" s="93" t="s">
        <v>23894</v>
      </c>
      <c r="J19515" s="93" t="s">
        <v>20883</v>
      </c>
      <c r="K19515" s="93" t="s">
        <v>9085</v>
      </c>
      <c r="L19515" s="14">
        <f>AND(vyberHrace&lt;&gt;"",ISNUMBER(SEARCH(vyberHrace,$B19515)))</f>
      </c>
      <c r="M19515" s="14">
        <f>AND($I19515=MID(kododd,1,2),$J19515=MID(kododd,3,3))</f>
      </c>
    </row>
    <row r="19516">
      <c r="A19516" s="95">
        <v>52971</v>
      </c>
      <c r="B19516" s="93" t="s">
        <v>4003</v>
      </c>
      <c r="C19516" s="93" t="s">
        <v>1421</v>
      </c>
      <c r="D19516" s="95">
        <v>1398</v>
      </c>
      <c r="F19516" s="95">
        <v>23745282</v>
      </c>
      <c r="G19516" s="95">
        <v>0</v>
      </c>
      <c r="H19516" s="93" t="s">
        <v>8976</v>
      </c>
      <c r="I19516" s="93" t="s">
        <v>23894</v>
      </c>
      <c r="J19516" s="93" t="s">
        <v>20859</v>
      </c>
      <c r="K19516" s="93" t="s">
        <v>6866</v>
      </c>
      <c r="L19516" s="14">
        <f>AND(vyberHrace&lt;&gt;"",ISNUMBER(SEARCH(vyberHrace,$B19516)))</f>
      </c>
      <c r="M19516" s="14">
        <f>AND($I19516=MID(kododd,1,2),$J19516=MID(kododd,3,3))</f>
      </c>
    </row>
    <row r="19517">
      <c r="A19517" s="95">
        <v>4477</v>
      </c>
      <c r="B19517" s="93" t="s">
        <v>19593</v>
      </c>
      <c r="C19517" s="93" t="s">
        <v>1442</v>
      </c>
      <c r="D19517" s="95">
        <v>1983</v>
      </c>
      <c r="E19517" s="95">
        <v>1989</v>
      </c>
      <c r="F19517" s="95">
        <v>324876</v>
      </c>
      <c r="G19517" s="95">
        <v>250</v>
      </c>
      <c r="H19517" s="93" t="s">
        <v>8976</v>
      </c>
      <c r="I19517" s="93" t="s">
        <v>23894</v>
      </c>
      <c r="J19517" s="93" t="s">
        <v>20859</v>
      </c>
      <c r="K19517" s="93" t="s">
        <v>6866</v>
      </c>
      <c r="L19517" s="14">
        <f>AND(vyberHrace&lt;&gt;"",ISNUMBER(SEARCH(vyberHrace,$B19517)))</f>
      </c>
      <c r="M19517" s="14">
        <f>AND($I19517=MID(kododd,1,2),$J19517=MID(kododd,3,3))</f>
      </c>
    </row>
    <row r="19518">
      <c r="A19518" s="95">
        <v>25236</v>
      </c>
      <c r="B19518" s="93" t="s">
        <v>19593</v>
      </c>
      <c r="C19518" s="93" t="s">
        <v>1431</v>
      </c>
      <c r="D19518" s="95">
        <v>1905</v>
      </c>
      <c r="E19518" s="95">
        <v>1973</v>
      </c>
      <c r="F19518" s="95">
        <v>345385</v>
      </c>
      <c r="G19518" s="95">
        <v>250</v>
      </c>
      <c r="H19518" s="93" t="s">
        <v>8976</v>
      </c>
      <c r="I19518" s="93" t="s">
        <v>23894</v>
      </c>
      <c r="J19518" s="93" t="s">
        <v>20859</v>
      </c>
      <c r="K19518" s="93" t="s">
        <v>6866</v>
      </c>
      <c r="L19518" s="14">
        <f>AND(vyberHrace&lt;&gt;"",ISNUMBER(SEARCH(vyberHrace,$B19518)))</f>
      </c>
      <c r="M19518" s="14">
        <f>AND($I19518=MID(kododd,1,2),$J19518=MID(kododd,3,3))</f>
      </c>
    </row>
    <row r="19519">
      <c r="A19519" s="95">
        <v>2357</v>
      </c>
      <c r="B19519" s="93" t="s">
        <v>19594</v>
      </c>
      <c r="C19519" s="93" t="s">
        <v>1465</v>
      </c>
      <c r="D19519" s="95">
        <v>1888</v>
      </c>
      <c r="E19519" s="95">
        <v>1915</v>
      </c>
      <c r="F19519" s="95">
        <v>317144</v>
      </c>
      <c r="G19519" s="95">
        <v>250</v>
      </c>
      <c r="H19519" s="93" t="s">
        <v>8976</v>
      </c>
      <c r="I19519" s="93" t="s">
        <v>23894</v>
      </c>
      <c r="J19519" s="93" t="s">
        <v>20940</v>
      </c>
      <c r="K19519" s="93" t="s">
        <v>6882</v>
      </c>
      <c r="L19519" s="14">
        <f>AND(vyberHrace&lt;&gt;"",ISNUMBER(SEARCH(vyberHrace,$B19519)))</f>
      </c>
      <c r="M19519" s="14">
        <f>AND($I19519=MID(kododd,1,2),$J19519=MID(kododd,3,3))</f>
      </c>
    </row>
    <row r="19520">
      <c r="A19520" s="95">
        <v>59493</v>
      </c>
      <c r="B19520" s="93" t="s">
        <v>25898</v>
      </c>
      <c r="C19520" s="93" t="s">
        <v>1412</v>
      </c>
      <c r="D19520" s="95">
        <v>1472</v>
      </c>
      <c r="E19520" s="95">
        <v>1592</v>
      </c>
      <c r="F19520" s="95">
        <v>23782366</v>
      </c>
      <c r="G19520" s="95">
        <v>250</v>
      </c>
      <c r="H19520" s="93" t="s">
        <v>8976</v>
      </c>
      <c r="I19520" s="93" t="s">
        <v>23894</v>
      </c>
      <c r="J19520" s="93" t="s">
        <v>20861</v>
      </c>
      <c r="K19520" s="93" t="s">
        <v>6758</v>
      </c>
      <c r="L19520" s="14">
        <f>AND(vyberHrace&lt;&gt;"",ISNUMBER(SEARCH(vyberHrace,$B19520)))</f>
      </c>
      <c r="M19520" s="14">
        <f>AND($I19520=MID(kododd,1,2),$J19520=MID(kododd,3,3))</f>
      </c>
    </row>
    <row r="19521">
      <c r="A19521" s="95">
        <v>33001</v>
      </c>
      <c r="B19521" s="93" t="s">
        <v>9589</v>
      </c>
      <c r="C19521" s="93" t="s">
        <v>1444</v>
      </c>
      <c r="D19521" s="95">
        <v>1903</v>
      </c>
      <c r="E19521" s="95">
        <v>1966</v>
      </c>
      <c r="F19521" s="95">
        <v>350575</v>
      </c>
      <c r="G19521" s="95">
        <v>0</v>
      </c>
      <c r="H19521" s="93" t="s">
        <v>8976</v>
      </c>
      <c r="I19521" s="93" t="s">
        <v>23894</v>
      </c>
      <c r="J19521" s="93" t="s">
        <v>20933</v>
      </c>
      <c r="K19521" s="93" t="s">
        <v>5585</v>
      </c>
      <c r="L19521" s="14">
        <f>AND(vyberHrace&lt;&gt;"",ISNUMBER(SEARCH(vyberHrace,$B19521)))</f>
      </c>
      <c r="M19521" s="14">
        <f>AND($I19521=MID(kododd,1,2),$J19521=MID(kododd,3,3))</f>
      </c>
    </row>
    <row r="19522">
      <c r="A19522" s="95">
        <v>55059</v>
      </c>
      <c r="B19522" s="93" t="s">
        <v>978</v>
      </c>
      <c r="C19522" s="93" t="s">
        <v>1410</v>
      </c>
      <c r="D19522" s="95">
        <v>1842</v>
      </c>
      <c r="E19522" s="95">
        <v>1920</v>
      </c>
      <c r="F19522" s="95">
        <v>23752416</v>
      </c>
      <c r="G19522" s="95">
        <v>250</v>
      </c>
      <c r="H19522" s="93" t="s">
        <v>8976</v>
      </c>
      <c r="I19522" s="93" t="s">
        <v>23894</v>
      </c>
      <c r="J19522" s="93" t="s">
        <v>20883</v>
      </c>
      <c r="K19522" s="93" t="s">
        <v>9085</v>
      </c>
      <c r="L19522" s="14">
        <f>AND(vyberHrace&lt;&gt;"",ISNUMBER(SEARCH(vyberHrace,$B19522)))</f>
      </c>
      <c r="M19522" s="14">
        <f>AND($I19522=MID(kododd,1,2),$J19522=MID(kododd,3,3))</f>
      </c>
    </row>
    <row r="19523">
      <c r="A19523" s="95">
        <v>44086</v>
      </c>
      <c r="B19523" s="93" t="s">
        <v>20271</v>
      </c>
      <c r="C19523" s="93" t="s">
        <v>1410</v>
      </c>
      <c r="D19523" s="95">
        <v>1456</v>
      </c>
      <c r="E19523" s="95">
        <v>1644</v>
      </c>
      <c r="F19523" s="95">
        <v>23709286</v>
      </c>
      <c r="G19523" s="95">
        <v>0</v>
      </c>
      <c r="H19523" s="93" t="s">
        <v>8976</v>
      </c>
      <c r="I19523" s="93" t="s">
        <v>23894</v>
      </c>
      <c r="J19523" s="93" t="s">
        <v>20884</v>
      </c>
      <c r="K19523" s="93" t="s">
        <v>399</v>
      </c>
      <c r="L19523" s="14">
        <f>AND(vyberHrace&lt;&gt;"",ISNUMBER(SEARCH(vyberHrace,$B19523)))</f>
      </c>
      <c r="M19523" s="14">
        <f>AND($I19523=MID(kododd,1,2),$J19523=MID(kododd,3,3))</f>
      </c>
    </row>
    <row r="19524">
      <c r="A19524" s="95">
        <v>45011</v>
      </c>
      <c r="B19524" s="93" t="s">
        <v>20272</v>
      </c>
      <c r="C19524" s="93" t="s">
        <v>1446</v>
      </c>
      <c r="G19524" s="95">
        <v>0</v>
      </c>
      <c r="H19524" s="93" t="s">
        <v>8976</v>
      </c>
      <c r="I19524" s="93" t="s">
        <v>23894</v>
      </c>
      <c r="J19524" s="93" t="s">
        <v>20884</v>
      </c>
      <c r="K19524" s="93" t="s">
        <v>399</v>
      </c>
      <c r="L19524" s="14">
        <f>AND(vyberHrace&lt;&gt;"",ISNUMBER(SEARCH(vyberHrace,$B19524)))</f>
      </c>
      <c r="M19524" s="14">
        <f>AND($I19524=MID(kododd,1,2),$J19524=MID(kododd,3,3))</f>
      </c>
    </row>
    <row r="19525">
      <c r="A19525" s="95">
        <v>11361</v>
      </c>
      <c r="B19525" s="93" t="s">
        <v>20276</v>
      </c>
      <c r="C19525" s="93" t="s">
        <v>1453</v>
      </c>
      <c r="D19525" s="95">
        <v>1455</v>
      </c>
      <c r="G19525" s="95">
        <v>250</v>
      </c>
      <c r="H19525" s="93" t="s">
        <v>8976</v>
      </c>
      <c r="I19525" s="93" t="s">
        <v>23894</v>
      </c>
      <c r="J19525" s="93" t="s">
        <v>20904</v>
      </c>
      <c r="K19525" s="93" t="s">
        <v>11261</v>
      </c>
      <c r="L19525" s="14">
        <f>AND(vyberHrace&lt;&gt;"",ISNUMBER(SEARCH(vyberHrace,$B19525)))</f>
      </c>
      <c r="M19525" s="14">
        <f>AND($I19525=MID(kododd,1,2),$J19525=MID(kododd,3,3))</f>
      </c>
    </row>
    <row r="19526">
      <c r="A19526" s="95">
        <v>9487</v>
      </c>
      <c r="B19526" s="93" t="s">
        <v>20284</v>
      </c>
      <c r="C19526" s="93" t="s">
        <v>1423</v>
      </c>
      <c r="D19526" s="95">
        <v>1897</v>
      </c>
      <c r="E19526" s="95">
        <v>1957</v>
      </c>
      <c r="F19526" s="95">
        <v>341282</v>
      </c>
      <c r="G19526" s="95">
        <v>250</v>
      </c>
      <c r="H19526" s="93" t="s">
        <v>8976</v>
      </c>
      <c r="I19526" s="93" t="s">
        <v>23894</v>
      </c>
      <c r="J19526" s="93" t="s">
        <v>20854</v>
      </c>
      <c r="K19526" s="93" t="s">
        <v>12190</v>
      </c>
      <c r="L19526" s="14">
        <f>AND(vyberHrace&lt;&gt;"",ISNUMBER(SEARCH(vyberHrace,$B19526)))</f>
      </c>
      <c r="M19526" s="14">
        <f>AND($I19526=MID(kododd,1,2),$J19526=MID(kododd,3,3))</f>
      </c>
    </row>
    <row r="19527">
      <c r="A19527" s="95">
        <v>44354</v>
      </c>
      <c r="B19527" s="93" t="s">
        <v>16250</v>
      </c>
      <c r="C19527" s="93" t="s">
        <v>1418</v>
      </c>
      <c r="D19527" s="95">
        <v>1598</v>
      </c>
      <c r="G19527" s="95">
        <v>250</v>
      </c>
      <c r="H19527" s="93" t="s">
        <v>8976</v>
      </c>
      <c r="I19527" s="93" t="s">
        <v>23894</v>
      </c>
      <c r="J19527" s="93" t="s">
        <v>20844</v>
      </c>
      <c r="K19527" s="93" t="s">
        <v>8029</v>
      </c>
      <c r="L19527" s="14">
        <f>AND(vyberHrace&lt;&gt;"",ISNUMBER(SEARCH(vyberHrace,$B19527)))</f>
      </c>
      <c r="M19527" s="14">
        <f>AND($I19527=MID(kododd,1,2),$J19527=MID(kododd,3,3))</f>
      </c>
    </row>
    <row r="19528">
      <c r="A19528" s="95">
        <v>60773</v>
      </c>
      <c r="B19528" s="93" t="s">
        <v>27169</v>
      </c>
      <c r="C19528" s="93" t="s">
        <v>1486</v>
      </c>
      <c r="G19528" s="95">
        <v>250</v>
      </c>
      <c r="H19528" s="93" t="s">
        <v>8976</v>
      </c>
      <c r="I19528" s="93" t="s">
        <v>23894</v>
      </c>
      <c r="J19528" s="93" t="s">
        <v>20883</v>
      </c>
      <c r="K19528" s="93" t="s">
        <v>9085</v>
      </c>
      <c r="L19528" s="14">
        <f>AND(vyberHrace&lt;&gt;"",ISNUMBER(SEARCH(vyberHrace,$B19528)))</f>
      </c>
      <c r="M19528" s="14">
        <f>AND($I19528=MID(kododd,1,2),$J19528=MID(kododd,3,3))</f>
      </c>
    </row>
    <row r="19529">
      <c r="A19529" s="95">
        <v>48938</v>
      </c>
      <c r="B19529" s="93" t="s">
        <v>18261</v>
      </c>
      <c r="C19529" s="93" t="s">
        <v>1410</v>
      </c>
      <c r="D19529" s="95">
        <v>1353</v>
      </c>
      <c r="E19529" s="95">
        <v>1548</v>
      </c>
      <c r="F19529" s="95">
        <v>23734809</v>
      </c>
      <c r="G19529" s="95">
        <v>250</v>
      </c>
      <c r="H19529" s="93" t="s">
        <v>8976</v>
      </c>
      <c r="I19529" s="93" t="s">
        <v>23894</v>
      </c>
      <c r="J19529" s="93" t="s">
        <v>20909</v>
      </c>
      <c r="K19529" s="93" t="s">
        <v>6757</v>
      </c>
      <c r="L19529" s="14">
        <f>AND(vyberHrace&lt;&gt;"",ISNUMBER(SEARCH(vyberHrace,$B19529)))</f>
      </c>
      <c r="M19529" s="14">
        <f>AND($I19529=MID(kododd,1,2),$J19529=MID(kododd,3,3))</f>
      </c>
    </row>
    <row r="19530">
      <c r="A19530" s="95">
        <v>40814</v>
      </c>
      <c r="B19530" s="93" t="s">
        <v>20530</v>
      </c>
      <c r="C19530" s="93" t="s">
        <v>1438</v>
      </c>
      <c r="D19530" s="95">
        <v>2180</v>
      </c>
      <c r="E19530" s="95">
        <v>2210</v>
      </c>
      <c r="F19530" s="95">
        <v>392073</v>
      </c>
      <c r="G19530" s="95">
        <v>250</v>
      </c>
      <c r="H19530" s="93" t="s">
        <v>8976</v>
      </c>
      <c r="I19530" s="93" t="s">
        <v>23894</v>
      </c>
      <c r="J19530" s="93" t="s">
        <v>20941</v>
      </c>
      <c r="K19530" s="93" t="s">
        <v>9073</v>
      </c>
      <c r="L19530" s="14">
        <f>AND(vyberHrace&lt;&gt;"",ISNUMBER(SEARCH(vyberHrace,$B19530)))</f>
      </c>
      <c r="M19530" s="14">
        <f>AND($I19530=MID(kododd,1,2),$J19530=MID(kododd,3,3))</f>
      </c>
    </row>
    <row r="19531">
      <c r="A19531" s="95">
        <v>3895</v>
      </c>
      <c r="B19531" s="93" t="s">
        <v>14139</v>
      </c>
      <c r="C19531" s="93" t="s">
        <v>1429</v>
      </c>
      <c r="D19531" s="95">
        <v>1590</v>
      </c>
      <c r="G19531" s="95">
        <v>250</v>
      </c>
      <c r="H19531" s="93" t="s">
        <v>8976</v>
      </c>
      <c r="I19531" s="93" t="s">
        <v>23894</v>
      </c>
      <c r="J19531" s="93" t="s">
        <v>20843</v>
      </c>
      <c r="K19531" s="93" t="s">
        <v>21372</v>
      </c>
      <c r="L19531" s="14">
        <f>AND(vyberHrace&lt;&gt;"",ISNUMBER(SEARCH(vyberHrace,$B19531)))</f>
      </c>
      <c r="M19531" s="14">
        <f>AND($I19531=MID(kododd,1,2),$J19531=MID(kododd,3,3))</f>
      </c>
    </row>
    <row r="19532">
      <c r="A19532" s="95">
        <v>3110</v>
      </c>
      <c r="B19532" s="93" t="s">
        <v>20559</v>
      </c>
      <c r="C19532" s="93" t="s">
        <v>1432</v>
      </c>
      <c r="D19532" s="95">
        <v>1896</v>
      </c>
      <c r="E19532" s="95">
        <v>1907</v>
      </c>
      <c r="F19532" s="95">
        <v>303860</v>
      </c>
      <c r="G19532" s="95">
        <v>250</v>
      </c>
      <c r="H19532" s="93" t="s">
        <v>8976</v>
      </c>
      <c r="I19532" s="93" t="s">
        <v>23894</v>
      </c>
      <c r="J19532" s="93" t="s">
        <v>20872</v>
      </c>
      <c r="K19532" s="93" t="s">
        <v>29454</v>
      </c>
      <c r="L19532" s="14">
        <f>AND(vyberHrace&lt;&gt;"",ISNUMBER(SEARCH(vyberHrace,$B19532)))</f>
      </c>
      <c r="M19532" s="14">
        <f>AND($I19532=MID(kododd,1,2),$J19532=MID(kododd,3,3))</f>
      </c>
    </row>
    <row r="19533">
      <c r="A19533" s="95">
        <v>58832</v>
      </c>
      <c r="B19533" s="93" t="s">
        <v>25304</v>
      </c>
      <c r="C19533" s="93" t="s">
        <v>1422</v>
      </c>
      <c r="G19533" s="95">
        <v>0</v>
      </c>
      <c r="H19533" s="93" t="s">
        <v>8976</v>
      </c>
      <c r="I19533" s="93" t="s">
        <v>23894</v>
      </c>
      <c r="J19533" s="93" t="s">
        <v>20941</v>
      </c>
      <c r="K19533" s="93" t="s">
        <v>9073</v>
      </c>
      <c r="L19533" s="14">
        <f>AND(vyberHrace&lt;&gt;"",ISNUMBER(SEARCH(vyberHrace,$B19533)))</f>
      </c>
      <c r="M19533" s="14">
        <f>AND($I19533=MID(kododd,1,2),$J19533=MID(kododd,3,3))</f>
      </c>
    </row>
    <row r="19534">
      <c r="A19534" s="95">
        <v>28523</v>
      </c>
      <c r="B19534" s="93" t="s">
        <v>29493</v>
      </c>
      <c r="C19534" s="93" t="s">
        <v>1475</v>
      </c>
      <c r="F19534" s="95">
        <v>348830</v>
      </c>
      <c r="G19534" s="95">
        <v>250</v>
      </c>
      <c r="H19534" s="93" t="s">
        <v>8976</v>
      </c>
      <c r="I19534" s="93" t="s">
        <v>23894</v>
      </c>
      <c r="J19534" s="93" t="s">
        <v>20910</v>
      </c>
      <c r="K19534" s="93" t="s">
        <v>4915</v>
      </c>
      <c r="L19534" s="14">
        <f>AND(vyberHrace&lt;&gt;"",ISNUMBER(SEARCH(vyberHrace,$B19534)))</f>
      </c>
      <c r="M19534" s="14">
        <f>AND($I19534=MID(kododd,1,2),$J19534=MID(kododd,3,3))</f>
      </c>
    </row>
    <row r="19535">
      <c r="A19535" s="95">
        <v>35807</v>
      </c>
      <c r="B19535" s="93" t="s">
        <v>19133</v>
      </c>
      <c r="C19535" s="93" t="s">
        <v>1415</v>
      </c>
      <c r="D19535" s="95">
        <v>1709</v>
      </c>
      <c r="E19535" s="95">
        <v>1767</v>
      </c>
      <c r="F19535" s="95">
        <v>351199</v>
      </c>
      <c r="G19535" s="95">
        <v>250</v>
      </c>
      <c r="H19535" s="93" t="s">
        <v>8976</v>
      </c>
      <c r="I19535" s="93" t="s">
        <v>23894</v>
      </c>
      <c r="J19535" s="93" t="s">
        <v>20845</v>
      </c>
      <c r="K19535" s="93" t="s">
        <v>6864</v>
      </c>
      <c r="L19535" s="14">
        <f>AND(vyberHrace&lt;&gt;"",ISNUMBER(SEARCH(vyberHrace,$B19535)))</f>
      </c>
      <c r="M19535" s="14">
        <f>AND($I19535=MID(kododd,1,2),$J19535=MID(kododd,3,3))</f>
      </c>
    </row>
    <row r="19536">
      <c r="A19536" s="95">
        <v>14551</v>
      </c>
      <c r="B19536" s="93" t="s">
        <v>18114</v>
      </c>
      <c r="C19536" s="93" t="s">
        <v>1403</v>
      </c>
      <c r="D19536" s="95">
        <v>2247</v>
      </c>
      <c r="E19536" s="95">
        <v>2304</v>
      </c>
      <c r="F19536" s="95">
        <v>322237</v>
      </c>
      <c r="G19536" s="95">
        <v>250</v>
      </c>
      <c r="H19536" s="93" t="s">
        <v>8976</v>
      </c>
      <c r="I19536" s="93" t="s">
        <v>23894</v>
      </c>
      <c r="J19536" s="93" t="s">
        <v>20883</v>
      </c>
      <c r="K19536" s="93" t="s">
        <v>9085</v>
      </c>
      <c r="L19536" s="14">
        <f>AND(vyberHrace&lt;&gt;"",ISNUMBER(SEARCH(vyberHrace,$B19536)))</f>
      </c>
      <c r="M19536" s="14">
        <f>AND($I19536=MID(kododd,1,2),$J19536=MID(kododd,3,3))</f>
      </c>
    </row>
    <row r="19537">
      <c r="A19537" s="95">
        <v>30073</v>
      </c>
      <c r="B19537" s="93" t="s">
        <v>18115</v>
      </c>
      <c r="C19537" s="93" t="s">
        <v>1443</v>
      </c>
      <c r="D19537" s="95">
        <v>1303</v>
      </c>
      <c r="G19537" s="95">
        <v>0</v>
      </c>
      <c r="H19537" s="93" t="s">
        <v>8976</v>
      </c>
      <c r="I19537" s="93" t="s">
        <v>23894</v>
      </c>
      <c r="J19537" s="93" t="s">
        <v>20877</v>
      </c>
      <c r="K19537" s="93" t="s">
        <v>7846</v>
      </c>
      <c r="L19537" s="14">
        <f>AND(vyberHrace&lt;&gt;"",ISNUMBER(SEARCH(vyberHrace,$B19537)))</f>
      </c>
      <c r="M19537" s="14">
        <f>AND($I19537=MID(kododd,1,2),$J19537=MID(kododd,3,3))</f>
      </c>
    </row>
    <row r="19538">
      <c r="A19538" s="95">
        <v>59089</v>
      </c>
      <c r="B19538" s="93" t="s">
        <v>25536</v>
      </c>
      <c r="C19538" s="93" t="s">
        <v>1406</v>
      </c>
      <c r="G19538" s="95">
        <v>0</v>
      </c>
      <c r="H19538" s="93" t="s">
        <v>8976</v>
      </c>
      <c r="I19538" s="93" t="s">
        <v>23894</v>
      </c>
      <c r="J19538" s="93" t="s">
        <v>20909</v>
      </c>
      <c r="K19538" s="93" t="s">
        <v>6757</v>
      </c>
      <c r="L19538" s="14">
        <f>AND(vyberHrace&lt;&gt;"",ISNUMBER(SEARCH(vyberHrace,$B19538)))</f>
      </c>
      <c r="M19538" s="14">
        <f>AND($I19538=MID(kododd,1,2),$J19538=MID(kododd,3,3))</f>
      </c>
    </row>
    <row r="19539">
      <c r="A19539" s="95">
        <v>9411</v>
      </c>
      <c r="B19539" s="93" t="s">
        <v>20311</v>
      </c>
      <c r="C19539" s="93" t="s">
        <v>1456</v>
      </c>
      <c r="D19539" s="95">
        <v>1641</v>
      </c>
      <c r="G19539" s="95">
        <v>0</v>
      </c>
      <c r="H19539" s="93" t="s">
        <v>8976</v>
      </c>
      <c r="I19539" s="93" t="s">
        <v>23894</v>
      </c>
      <c r="J19539" s="93" t="s">
        <v>20910</v>
      </c>
      <c r="K19539" s="93" t="s">
        <v>4915</v>
      </c>
      <c r="L19539" s="14">
        <f>AND(vyberHrace&lt;&gt;"",ISNUMBER(SEARCH(vyberHrace,$B19539)))</f>
      </c>
      <c r="M19539" s="14">
        <f>AND($I19539=MID(kododd,1,2),$J19539=MID(kododd,3,3))</f>
      </c>
    </row>
    <row r="19540">
      <c r="A19540" s="95">
        <v>15983</v>
      </c>
      <c r="B19540" s="93" t="s">
        <v>20325</v>
      </c>
      <c r="C19540" s="93" t="s">
        <v>1454</v>
      </c>
      <c r="D19540" s="95">
        <v>2386</v>
      </c>
      <c r="E19540" s="95">
        <v>2376</v>
      </c>
      <c r="F19540" s="95">
        <v>338176</v>
      </c>
      <c r="G19540" s="95">
        <v>250</v>
      </c>
      <c r="H19540" s="93" t="s">
        <v>8976</v>
      </c>
      <c r="I19540" s="93" t="s">
        <v>23894</v>
      </c>
      <c r="J19540" s="93" t="s">
        <v>20883</v>
      </c>
      <c r="K19540" s="93" t="s">
        <v>9085</v>
      </c>
      <c r="L19540" s="14">
        <f>AND(vyberHrace&lt;&gt;"",ISNUMBER(SEARCH(vyberHrace,$B19540)))</f>
      </c>
      <c r="M19540" s="14">
        <f>AND($I19540=MID(kododd,1,2),$J19540=MID(kododd,3,3))</f>
      </c>
    </row>
    <row r="19541">
      <c r="A19541" s="95">
        <v>58970</v>
      </c>
      <c r="B19541" s="93" t="s">
        <v>25425</v>
      </c>
      <c r="C19541" s="93" t="s">
        <v>1420</v>
      </c>
      <c r="G19541" s="95">
        <v>0</v>
      </c>
      <c r="H19541" s="93" t="s">
        <v>8976</v>
      </c>
      <c r="I19541" s="93" t="s">
        <v>23894</v>
      </c>
      <c r="J19541" s="93" t="s">
        <v>20844</v>
      </c>
      <c r="K19541" s="93" t="s">
        <v>8029</v>
      </c>
      <c r="L19541" s="14">
        <f>AND(vyberHrace&lt;&gt;"",ISNUMBER(SEARCH(vyberHrace,$B19541)))</f>
      </c>
      <c r="M19541" s="14">
        <f>AND($I19541=MID(kododd,1,2),$J19541=MID(kododd,3,3))</f>
      </c>
    </row>
    <row r="19542">
      <c r="A19542" s="95">
        <v>30787</v>
      </c>
      <c r="B19542" s="93" t="s">
        <v>20332</v>
      </c>
      <c r="C19542" s="93" t="s">
        <v>1436</v>
      </c>
      <c r="D19542" s="95">
        <v>1553</v>
      </c>
      <c r="E19542" s="95">
        <v>1755</v>
      </c>
      <c r="F19542" s="95">
        <v>360325</v>
      </c>
      <c r="G19542" s="95">
        <v>250</v>
      </c>
      <c r="H19542" s="93" t="s">
        <v>8976</v>
      </c>
      <c r="I19542" s="93" t="s">
        <v>23894</v>
      </c>
      <c r="J19542" s="93" t="s">
        <v>20916</v>
      </c>
      <c r="K19542" s="93" t="s">
        <v>9958</v>
      </c>
      <c r="L19542" s="14">
        <f>AND(vyberHrace&lt;&gt;"",ISNUMBER(SEARCH(vyberHrace,$B19542)))</f>
      </c>
      <c r="M19542" s="14">
        <f>AND($I19542=MID(kododd,1,2),$J19542=MID(kododd,3,3))</f>
      </c>
    </row>
    <row r="19543">
      <c r="A19543" s="95">
        <v>9831</v>
      </c>
      <c r="B19543" s="93" t="s">
        <v>20333</v>
      </c>
      <c r="C19543" s="93" t="s">
        <v>1459</v>
      </c>
      <c r="D19543" s="95">
        <v>1645</v>
      </c>
      <c r="F19543" s="95">
        <v>303879</v>
      </c>
      <c r="G19543" s="95">
        <v>0</v>
      </c>
      <c r="H19543" s="93" t="s">
        <v>8976</v>
      </c>
      <c r="I19543" s="93" t="s">
        <v>23894</v>
      </c>
      <c r="J19543" s="93" t="s">
        <v>20916</v>
      </c>
      <c r="K19543" s="93" t="s">
        <v>9958</v>
      </c>
      <c r="L19543" s="14">
        <f>AND(vyberHrace&lt;&gt;"",ISNUMBER(SEARCH(vyberHrace,$B19543)))</f>
      </c>
      <c r="M19543" s="14">
        <f>AND($I19543=MID(kododd,1,2),$J19543=MID(kododd,3,3))</f>
      </c>
    </row>
    <row r="19544">
      <c r="A19544" s="95">
        <v>30788</v>
      </c>
      <c r="B19544" s="93" t="s">
        <v>20334</v>
      </c>
      <c r="C19544" s="93" t="s">
        <v>1461</v>
      </c>
      <c r="D19544" s="95">
        <v>1742</v>
      </c>
      <c r="E19544" s="95">
        <v>1890</v>
      </c>
      <c r="F19544" s="95">
        <v>303887</v>
      </c>
      <c r="G19544" s="95">
        <v>250</v>
      </c>
      <c r="H19544" s="93" t="s">
        <v>8976</v>
      </c>
      <c r="I19544" s="93" t="s">
        <v>23894</v>
      </c>
      <c r="J19544" s="93" t="s">
        <v>20916</v>
      </c>
      <c r="K19544" s="93" t="s">
        <v>9958</v>
      </c>
      <c r="L19544" s="14">
        <f>AND(vyberHrace&lt;&gt;"",ISNUMBER(SEARCH(vyberHrace,$B19544)))</f>
      </c>
      <c r="M19544" s="14">
        <f>AND($I19544=MID(kododd,1,2),$J19544=MID(kododd,3,3))</f>
      </c>
    </row>
    <row r="19545">
      <c r="A19545" s="95">
        <v>7782</v>
      </c>
      <c r="B19545" s="93" t="s">
        <v>20335</v>
      </c>
      <c r="C19545" s="93" t="s">
        <v>1455</v>
      </c>
      <c r="D19545" s="95">
        <v>1678</v>
      </c>
      <c r="E19545" s="95">
        <v>1847</v>
      </c>
      <c r="F19545" s="95">
        <v>350605</v>
      </c>
      <c r="G19545" s="95">
        <v>250</v>
      </c>
      <c r="H19545" s="93" t="s">
        <v>8976</v>
      </c>
      <c r="I19545" s="93" t="s">
        <v>23894</v>
      </c>
      <c r="J19545" s="93" t="s">
        <v>20887</v>
      </c>
      <c r="K19545" s="93" t="s">
        <v>5067</v>
      </c>
      <c r="L19545" s="14">
        <f>AND(vyberHrace&lt;&gt;"",ISNUMBER(SEARCH(vyberHrace,$B19545)))</f>
      </c>
      <c r="M19545" s="14">
        <f>AND($I19545=MID(kododd,1,2),$J19545=MID(kododd,3,3))</f>
      </c>
    </row>
    <row r="19546">
      <c r="A19546" s="95">
        <v>2891</v>
      </c>
      <c r="B19546" s="93" t="s">
        <v>20336</v>
      </c>
      <c r="C19546" s="93" t="s">
        <v>1463</v>
      </c>
      <c r="D19546" s="95">
        <v>1787</v>
      </c>
      <c r="E19546" s="95">
        <v>1879</v>
      </c>
      <c r="F19546" s="95">
        <v>329541</v>
      </c>
      <c r="G19546" s="95">
        <v>250</v>
      </c>
      <c r="H19546" s="93" t="s">
        <v>8976</v>
      </c>
      <c r="I19546" s="93" t="s">
        <v>23894</v>
      </c>
      <c r="J19546" s="93" t="s">
        <v>20916</v>
      </c>
      <c r="K19546" s="93" t="s">
        <v>9958</v>
      </c>
      <c r="L19546" s="14">
        <f>AND(vyberHrace&lt;&gt;"",ISNUMBER(SEARCH(vyberHrace,$B19546)))</f>
      </c>
      <c r="M19546" s="14">
        <f>AND($I19546=MID(kododd,1,2),$J19546=MID(kododd,3,3))</f>
      </c>
    </row>
    <row r="19547">
      <c r="A19547" s="95">
        <v>38544</v>
      </c>
      <c r="B19547" s="93" t="s">
        <v>20338</v>
      </c>
      <c r="C19547" s="93" t="s">
        <v>1442</v>
      </c>
      <c r="D19547" s="95">
        <v>1396</v>
      </c>
      <c r="F19547" s="95">
        <v>375527</v>
      </c>
      <c r="G19547" s="95">
        <v>250</v>
      </c>
      <c r="H19547" s="93" t="s">
        <v>8976</v>
      </c>
      <c r="I19547" s="93" t="s">
        <v>23894</v>
      </c>
      <c r="J19547" s="93" t="s">
        <v>3580</v>
      </c>
      <c r="K19547" s="93" t="s">
        <v>5092</v>
      </c>
      <c r="L19547" s="14">
        <f>AND(vyberHrace&lt;&gt;"",ISNUMBER(SEARCH(vyberHrace,$B19547)))</f>
      </c>
      <c r="M19547" s="14">
        <f>AND($I19547=MID(kododd,1,2),$J19547=MID(kododd,3,3))</f>
      </c>
    </row>
    <row r="19548">
      <c r="A19548" s="95">
        <v>5853</v>
      </c>
      <c r="B19548" s="93" t="s">
        <v>15366</v>
      </c>
      <c r="C19548" s="93" t="s">
        <v>1478</v>
      </c>
      <c r="D19548" s="95">
        <v>1562</v>
      </c>
      <c r="E19548" s="95">
        <v>1689</v>
      </c>
      <c r="F19548" s="95">
        <v>346748</v>
      </c>
      <c r="G19548" s="95">
        <v>0</v>
      </c>
      <c r="H19548" s="93" t="s">
        <v>8976</v>
      </c>
      <c r="I19548" s="93" t="s">
        <v>23894</v>
      </c>
      <c r="J19548" s="93" t="s">
        <v>20873</v>
      </c>
      <c r="K19548" s="93" t="s">
        <v>2418</v>
      </c>
      <c r="L19548" s="14">
        <f>AND(vyberHrace&lt;&gt;"",ISNUMBER(SEARCH(vyberHrace,$B19548)))</f>
      </c>
      <c r="M19548" s="14">
        <f>AND($I19548=MID(kododd,1,2),$J19548=MID(kododd,3,3))</f>
      </c>
    </row>
    <row r="19549">
      <c r="A19549" s="95">
        <v>56059</v>
      </c>
      <c r="B19549" s="93" t="s">
        <v>23004</v>
      </c>
      <c r="C19549" s="93" t="s">
        <v>1420</v>
      </c>
      <c r="G19549" s="95">
        <v>250</v>
      </c>
      <c r="H19549" s="93" t="s">
        <v>8976</v>
      </c>
      <c r="I19549" s="93" t="s">
        <v>23894</v>
      </c>
      <c r="J19549" s="93" t="s">
        <v>20861</v>
      </c>
      <c r="K19549" s="93" t="s">
        <v>6758</v>
      </c>
      <c r="L19549" s="14">
        <f>AND(vyberHrace&lt;&gt;"",ISNUMBER(SEARCH(vyberHrace,$B19549)))</f>
      </c>
      <c r="M19549" s="14">
        <f>AND($I19549=MID(kododd,1,2),$J19549=MID(kododd,3,3))</f>
      </c>
    </row>
    <row r="19550">
      <c r="A19550" s="95">
        <v>49820</v>
      </c>
      <c r="B19550" s="93" t="s">
        <v>18392</v>
      </c>
      <c r="C19550" s="93" t="s">
        <v>1406</v>
      </c>
      <c r="G19550" s="95">
        <v>0</v>
      </c>
      <c r="H19550" s="93" t="s">
        <v>8976</v>
      </c>
      <c r="I19550" s="93" t="s">
        <v>23894</v>
      </c>
      <c r="J19550" s="93" t="s">
        <v>21034</v>
      </c>
      <c r="K19550" s="93" t="s">
        <v>12277</v>
      </c>
      <c r="L19550" s="14">
        <f>AND(vyberHrace&lt;&gt;"",ISNUMBER(SEARCH(vyberHrace,$B19550)))</f>
      </c>
      <c r="M19550" s="14">
        <f>AND($I19550=MID(kododd,1,2),$J19550=MID(kododd,3,3))</f>
      </c>
    </row>
    <row r="19551">
      <c r="A19551" s="95">
        <v>26382</v>
      </c>
      <c r="B19551" s="93" t="s">
        <v>18399</v>
      </c>
      <c r="C19551" s="93" t="s">
        <v>1403</v>
      </c>
      <c r="D19551" s="95">
        <v>1522</v>
      </c>
      <c r="F19551" s="95">
        <v>335487</v>
      </c>
      <c r="G19551" s="95">
        <v>0</v>
      </c>
      <c r="H19551" s="93" t="s">
        <v>8976</v>
      </c>
      <c r="I19551" s="93" t="s">
        <v>23894</v>
      </c>
      <c r="J19551" s="93" t="s">
        <v>20883</v>
      </c>
      <c r="K19551" s="93" t="s">
        <v>9085</v>
      </c>
      <c r="L19551" s="14">
        <f>AND(vyberHrace&lt;&gt;"",ISNUMBER(SEARCH(vyberHrace,$B19551)))</f>
      </c>
      <c r="M19551" s="14">
        <f>AND($I19551=MID(kododd,1,2),$J19551=MID(kododd,3,3))</f>
      </c>
    </row>
    <row r="19552">
      <c r="A19552" s="95">
        <v>5250</v>
      </c>
      <c r="B19552" s="93" t="s">
        <v>18402</v>
      </c>
      <c r="C19552" s="93" t="s">
        <v>1459</v>
      </c>
      <c r="D19552" s="95">
        <v>1569</v>
      </c>
      <c r="G19552" s="95">
        <v>250</v>
      </c>
      <c r="H19552" s="93" t="s">
        <v>8976</v>
      </c>
      <c r="I19552" s="93" t="s">
        <v>23894</v>
      </c>
      <c r="J19552" s="93" t="s">
        <v>20910</v>
      </c>
      <c r="K19552" s="93" t="s">
        <v>4915</v>
      </c>
      <c r="L19552" s="14">
        <f>AND(vyberHrace&lt;&gt;"",ISNUMBER(SEARCH(vyberHrace,$B19552)))</f>
      </c>
      <c r="M19552" s="14">
        <f>AND($I19552=MID(kododd,1,2),$J19552=MID(kododd,3,3))</f>
      </c>
    </row>
    <row r="19553">
      <c r="A19553" s="95">
        <v>9524</v>
      </c>
      <c r="B19553" s="93" t="s">
        <v>20572</v>
      </c>
      <c r="C19553" s="93" t="s">
        <v>1428</v>
      </c>
      <c r="D19553" s="95">
        <v>1406</v>
      </c>
      <c r="E19553" s="95">
        <v>1629</v>
      </c>
      <c r="F19553" s="95">
        <v>23717637</v>
      </c>
      <c r="G19553" s="95">
        <v>0</v>
      </c>
      <c r="H19553" s="93" t="s">
        <v>8976</v>
      </c>
      <c r="I19553" s="93" t="s">
        <v>23894</v>
      </c>
      <c r="J19553" s="93" t="s">
        <v>20906</v>
      </c>
      <c r="K19553" s="93" t="s">
        <v>3341</v>
      </c>
      <c r="L19553" s="14">
        <f>AND(vyberHrace&lt;&gt;"",ISNUMBER(SEARCH(vyberHrace,$B19553)))</f>
      </c>
      <c r="M19553" s="14">
        <f>AND($I19553=MID(kododd,1,2),$J19553=MID(kododd,3,3))</f>
      </c>
    </row>
    <row r="19554">
      <c r="A19554" s="95">
        <v>50329</v>
      </c>
      <c r="B19554" s="93" t="s">
        <v>3525</v>
      </c>
      <c r="C19554" s="93" t="s">
        <v>1404</v>
      </c>
      <c r="D19554" s="95">
        <v>1061</v>
      </c>
      <c r="E19554" s="95">
        <v>1443</v>
      </c>
      <c r="F19554" s="95">
        <v>23733721</v>
      </c>
      <c r="G19554" s="95">
        <v>0</v>
      </c>
      <c r="H19554" s="93" t="s">
        <v>8976</v>
      </c>
      <c r="I19554" s="93" t="s">
        <v>23894</v>
      </c>
      <c r="J19554" s="93" t="s">
        <v>20933</v>
      </c>
      <c r="K19554" s="93" t="s">
        <v>5585</v>
      </c>
      <c r="L19554" s="14">
        <f>AND(vyberHrace&lt;&gt;"",ISNUMBER(SEARCH(vyberHrace,$B19554)))</f>
      </c>
      <c r="M19554" s="14">
        <f>AND($I19554=MID(kododd,1,2),$J19554=MID(kododd,3,3))</f>
      </c>
    </row>
    <row r="19555">
      <c r="A19555" s="95">
        <v>47218</v>
      </c>
      <c r="B19555" s="93" t="s">
        <v>15137</v>
      </c>
      <c r="C19555" s="93" t="s">
        <v>1402</v>
      </c>
      <c r="D19555" s="95">
        <v>1250</v>
      </c>
      <c r="F19555" s="95">
        <v>23731729</v>
      </c>
      <c r="G19555" s="95">
        <v>0</v>
      </c>
      <c r="H19555" s="93" t="s">
        <v>8976</v>
      </c>
      <c r="I19555" s="93" t="s">
        <v>23894</v>
      </c>
      <c r="J19555" s="93" t="s">
        <v>20933</v>
      </c>
      <c r="K19555" s="93" t="s">
        <v>5585</v>
      </c>
      <c r="L19555" s="14">
        <f>AND(vyberHrace&lt;&gt;"",ISNUMBER(SEARCH(vyberHrace,$B19555)))</f>
      </c>
      <c r="M19555" s="14">
        <f>AND($I19555=MID(kododd,1,2),$J19555=MID(kododd,3,3))</f>
      </c>
    </row>
    <row r="19556">
      <c r="A19556" s="95">
        <v>39252</v>
      </c>
      <c r="B19556" s="93" t="s">
        <v>15143</v>
      </c>
      <c r="C19556" s="93" t="s">
        <v>1438</v>
      </c>
      <c r="D19556" s="95">
        <v>1162</v>
      </c>
      <c r="F19556" s="95">
        <v>390712</v>
      </c>
      <c r="G19556" s="95">
        <v>0</v>
      </c>
      <c r="H19556" s="93" t="s">
        <v>8976</v>
      </c>
      <c r="I19556" s="93" t="s">
        <v>23894</v>
      </c>
      <c r="J19556" s="93" t="s">
        <v>20933</v>
      </c>
      <c r="K19556" s="93" t="s">
        <v>5585</v>
      </c>
      <c r="L19556" s="14">
        <f>AND(vyberHrace&lt;&gt;"",ISNUMBER(SEARCH(vyberHrace,$B19556)))</f>
      </c>
      <c r="M19556" s="14">
        <f>AND($I19556=MID(kododd,1,2),$J19556=MID(kododd,3,3))</f>
      </c>
    </row>
    <row r="19557">
      <c r="A19557" s="95">
        <v>50322</v>
      </c>
      <c r="B19557" s="93" t="s">
        <v>3433</v>
      </c>
      <c r="C19557" s="93" t="s">
        <v>1412</v>
      </c>
      <c r="G19557" s="95">
        <v>0</v>
      </c>
      <c r="H19557" s="93" t="s">
        <v>8976</v>
      </c>
      <c r="I19557" s="93" t="s">
        <v>23894</v>
      </c>
      <c r="J19557" s="93" t="s">
        <v>20940</v>
      </c>
      <c r="K19557" s="93" t="s">
        <v>6882</v>
      </c>
      <c r="L19557" s="14">
        <f>AND(vyberHrace&lt;&gt;"",ISNUMBER(SEARCH(vyberHrace,$B19557)))</f>
      </c>
      <c r="M19557" s="14">
        <f>AND($I19557=MID(kododd,1,2),$J19557=MID(kododd,3,3))</f>
      </c>
    </row>
    <row r="19558">
      <c r="A19558" s="95">
        <v>61785</v>
      </c>
      <c r="B19558" s="93" t="s">
        <v>27932</v>
      </c>
      <c r="C19558" s="93" t="s">
        <v>1424</v>
      </c>
      <c r="G19558" s="95">
        <v>250</v>
      </c>
      <c r="H19558" s="93" t="s">
        <v>8976</v>
      </c>
      <c r="I19558" s="93" t="s">
        <v>23894</v>
      </c>
      <c r="J19558" s="93" t="s">
        <v>20941</v>
      </c>
      <c r="K19558" s="93" t="s">
        <v>9073</v>
      </c>
      <c r="L19558" s="14">
        <f>AND(vyberHrace&lt;&gt;"",ISNUMBER(SEARCH(vyberHrace,$B19558)))</f>
      </c>
      <c r="M19558" s="14">
        <f>AND($I19558=MID(kododd,1,2),$J19558=MID(kododd,3,3))</f>
      </c>
    </row>
    <row r="19559">
      <c r="A19559" s="95">
        <v>1587</v>
      </c>
      <c r="B19559" s="93" t="s">
        <v>14403</v>
      </c>
      <c r="C19559" s="93" t="s">
        <v>1443</v>
      </c>
      <c r="D19559" s="95">
        <v>1715</v>
      </c>
      <c r="G19559" s="95">
        <v>250</v>
      </c>
      <c r="H19559" s="93" t="s">
        <v>8976</v>
      </c>
      <c r="I19559" s="93" t="s">
        <v>23894</v>
      </c>
      <c r="J19559" s="93" t="s">
        <v>20906</v>
      </c>
      <c r="K19559" s="93" t="s">
        <v>3341</v>
      </c>
      <c r="L19559" s="14">
        <f>AND(vyberHrace&lt;&gt;"",ISNUMBER(SEARCH(vyberHrace,$B19559)))</f>
      </c>
      <c r="M19559" s="14">
        <f>AND($I19559=MID(kododd,1,2),$J19559=MID(kododd,3,3))</f>
      </c>
    </row>
    <row r="19560">
      <c r="A19560" s="95">
        <v>63250</v>
      </c>
      <c r="B19560" s="93" t="s">
        <v>29494</v>
      </c>
      <c r="C19560" s="93" t="s">
        <v>1487</v>
      </c>
      <c r="G19560" s="95">
        <v>250</v>
      </c>
      <c r="H19560" s="93" t="s">
        <v>8976</v>
      </c>
      <c r="I19560" s="93" t="s">
        <v>23894</v>
      </c>
      <c r="J19560" s="93" t="s">
        <v>20910</v>
      </c>
      <c r="K19560" s="93" t="s">
        <v>4915</v>
      </c>
      <c r="L19560" s="14">
        <f>AND(vyberHrace&lt;&gt;"",ISNUMBER(SEARCH(vyberHrace,$B19560)))</f>
      </c>
      <c r="M19560" s="14">
        <f>AND($I19560=MID(kododd,1,2),$J19560=MID(kododd,3,3))</f>
      </c>
    </row>
    <row r="19561">
      <c r="A19561" s="95">
        <v>44010</v>
      </c>
      <c r="B19561" s="93" t="s">
        <v>18869</v>
      </c>
      <c r="C19561" s="93" t="s">
        <v>1402</v>
      </c>
      <c r="D19561" s="95">
        <v>1701</v>
      </c>
      <c r="E19561" s="95">
        <v>1808</v>
      </c>
      <c r="F19561" s="95">
        <v>23714816</v>
      </c>
      <c r="G19561" s="95">
        <v>250</v>
      </c>
      <c r="H19561" s="93" t="s">
        <v>8976</v>
      </c>
      <c r="I19561" s="93" t="s">
        <v>23894</v>
      </c>
      <c r="J19561" s="93" t="s">
        <v>20861</v>
      </c>
      <c r="K19561" s="93" t="s">
        <v>6758</v>
      </c>
      <c r="L19561" s="14">
        <f>AND(vyberHrace&lt;&gt;"",ISNUMBER(SEARCH(vyberHrace,$B19561)))</f>
      </c>
      <c r="M19561" s="14">
        <f>AND($I19561=MID(kododd,1,2),$J19561=MID(kododd,3,3))</f>
      </c>
    </row>
    <row r="19562">
      <c r="A19562" s="95">
        <v>52092</v>
      </c>
      <c r="B19562" s="93" t="s">
        <v>3944</v>
      </c>
      <c r="C19562" s="93" t="s">
        <v>1430</v>
      </c>
      <c r="G19562" s="95">
        <v>250</v>
      </c>
      <c r="H19562" s="93" t="s">
        <v>8976</v>
      </c>
      <c r="I19562" s="93" t="s">
        <v>23894</v>
      </c>
      <c r="J19562" s="93" t="s">
        <v>20861</v>
      </c>
      <c r="K19562" s="93" t="s">
        <v>6758</v>
      </c>
      <c r="L19562" s="14">
        <f>AND(vyberHrace&lt;&gt;"",ISNUMBER(SEARCH(vyberHrace,$B19562)))</f>
      </c>
      <c r="M19562" s="14">
        <f>AND($I19562=MID(kododd,1,2),$J19562=MID(kododd,3,3))</f>
      </c>
    </row>
    <row r="19563">
      <c r="A19563" s="95">
        <v>56147</v>
      </c>
      <c r="B19563" s="93" t="s">
        <v>22996</v>
      </c>
      <c r="C19563" s="93" t="s">
        <v>1412</v>
      </c>
      <c r="G19563" s="95">
        <v>250</v>
      </c>
      <c r="H19563" s="93" t="s">
        <v>8976</v>
      </c>
      <c r="I19563" s="93" t="s">
        <v>23894</v>
      </c>
      <c r="J19563" s="93" t="s">
        <v>20909</v>
      </c>
      <c r="K19563" s="93" t="s">
        <v>6757</v>
      </c>
      <c r="L19563" s="14">
        <f>AND(vyberHrace&lt;&gt;"",ISNUMBER(SEARCH(vyberHrace,$B19563)))</f>
      </c>
      <c r="M19563" s="14">
        <f>AND($I19563=MID(kododd,1,2),$J19563=MID(kododd,3,3))</f>
      </c>
    </row>
    <row r="19564">
      <c r="A19564" s="95">
        <v>15832</v>
      </c>
      <c r="B19564" s="93" t="s">
        <v>18879</v>
      </c>
      <c r="C19564" s="93" t="s">
        <v>1461</v>
      </c>
      <c r="D19564" s="95">
        <v>1365</v>
      </c>
      <c r="G19564" s="95">
        <v>0</v>
      </c>
      <c r="H19564" s="93" t="s">
        <v>8976</v>
      </c>
      <c r="I19564" s="93" t="s">
        <v>23894</v>
      </c>
      <c r="J19564" s="93" t="s">
        <v>20931</v>
      </c>
      <c r="K19564" s="93" t="s">
        <v>11236</v>
      </c>
      <c r="L19564" s="14">
        <f>AND(vyberHrace&lt;&gt;"",ISNUMBER(SEARCH(vyberHrace,$B19564)))</f>
      </c>
      <c r="M19564" s="14">
        <f>AND($I19564=MID(kododd,1,2),$J19564=MID(kododd,3,3))</f>
      </c>
    </row>
    <row r="19565">
      <c r="A19565" s="95">
        <v>7485</v>
      </c>
      <c r="B19565" s="93" t="s">
        <v>18880</v>
      </c>
      <c r="C19565" s="93" t="s">
        <v>1465</v>
      </c>
      <c r="D19565" s="95">
        <v>1873</v>
      </c>
      <c r="F19565" s="95">
        <v>303895</v>
      </c>
      <c r="G19565" s="95">
        <v>250</v>
      </c>
      <c r="H19565" s="93" t="s">
        <v>8976</v>
      </c>
      <c r="I19565" s="93" t="s">
        <v>23894</v>
      </c>
      <c r="J19565" s="93" t="s">
        <v>20931</v>
      </c>
      <c r="K19565" s="93" t="s">
        <v>11236</v>
      </c>
      <c r="L19565" s="14">
        <f>AND(vyberHrace&lt;&gt;"",ISNUMBER(SEARCH(vyberHrace,$B19565)))</f>
      </c>
      <c r="M19565" s="14">
        <f>AND($I19565=MID(kododd,1,2),$J19565=MID(kododd,3,3))</f>
      </c>
    </row>
    <row r="19566">
      <c r="A19566" s="95">
        <v>56552</v>
      </c>
      <c r="B19566" s="93" t="s">
        <v>22943</v>
      </c>
      <c r="C19566" s="93" t="s">
        <v>1412</v>
      </c>
      <c r="G19566" s="95">
        <v>0</v>
      </c>
      <c r="H19566" s="93" t="s">
        <v>8976</v>
      </c>
      <c r="I19566" s="93" t="s">
        <v>23894</v>
      </c>
      <c r="J19566" s="93" t="s">
        <v>20844</v>
      </c>
      <c r="K19566" s="93" t="s">
        <v>8029</v>
      </c>
      <c r="L19566" s="14">
        <f>AND(vyberHrace&lt;&gt;"",ISNUMBER(SEARCH(vyberHrace,$B19566)))</f>
      </c>
      <c r="M19566" s="14">
        <f>AND($I19566=MID(kododd,1,2),$J19566=MID(kododd,3,3))</f>
      </c>
    </row>
    <row r="19567">
      <c r="A19567" s="95">
        <v>7757</v>
      </c>
      <c r="B19567" s="93" t="s">
        <v>18741</v>
      </c>
      <c r="C19567" s="93" t="s">
        <v>1467</v>
      </c>
      <c r="D19567" s="95">
        <v>1434</v>
      </c>
      <c r="G19567" s="95">
        <v>250</v>
      </c>
      <c r="H19567" s="93" t="s">
        <v>8976</v>
      </c>
      <c r="I19567" s="93" t="s">
        <v>23894</v>
      </c>
      <c r="J19567" s="93" t="s">
        <v>20885</v>
      </c>
      <c r="K19567" s="93" t="s">
        <v>6879</v>
      </c>
      <c r="L19567" s="14">
        <f>AND(vyberHrace&lt;&gt;"",ISNUMBER(SEARCH(vyberHrace,$B19567)))</f>
      </c>
      <c r="M19567" s="14">
        <f>AND($I19567=MID(kododd,1,2),$J19567=MID(kododd,3,3))</f>
      </c>
    </row>
    <row r="19568">
      <c r="A19568" s="95">
        <v>19789</v>
      </c>
      <c r="B19568" s="93" t="s">
        <v>18744</v>
      </c>
      <c r="C19568" s="93" t="s">
        <v>1430</v>
      </c>
      <c r="D19568" s="95">
        <v>1629</v>
      </c>
      <c r="E19568" s="95">
        <v>1812</v>
      </c>
      <c r="F19568" s="95">
        <v>395340</v>
      </c>
      <c r="G19568" s="95">
        <v>250</v>
      </c>
      <c r="H19568" s="93" t="s">
        <v>8976</v>
      </c>
      <c r="I19568" s="93" t="s">
        <v>23894</v>
      </c>
      <c r="J19568" s="93" t="s">
        <v>20912</v>
      </c>
      <c r="K19568" s="93" t="s">
        <v>9930</v>
      </c>
      <c r="L19568" s="14">
        <f>AND(vyberHrace&lt;&gt;"",ISNUMBER(SEARCH(vyberHrace,$B19568)))</f>
      </c>
      <c r="M19568" s="14">
        <f>AND($I19568=MID(kododd,1,2),$J19568=MID(kododd,3,3))</f>
      </c>
    </row>
    <row r="19569">
      <c r="A19569" s="95">
        <v>37091</v>
      </c>
      <c r="B19569" s="93" t="s">
        <v>16229</v>
      </c>
      <c r="C19569" s="93" t="s">
        <v>1421</v>
      </c>
      <c r="D19569" s="95">
        <v>1793</v>
      </c>
      <c r="E19569" s="95">
        <v>1863</v>
      </c>
      <c r="F19569" s="95">
        <v>359815</v>
      </c>
      <c r="G19569" s="95">
        <v>0</v>
      </c>
      <c r="H19569" s="93" t="s">
        <v>8976</v>
      </c>
      <c r="I19569" s="93" t="s">
        <v>23894</v>
      </c>
      <c r="J19569" s="93" t="s">
        <v>20940</v>
      </c>
      <c r="K19569" s="93" t="s">
        <v>6882</v>
      </c>
      <c r="L19569" s="14">
        <f>AND(vyberHrace&lt;&gt;"",ISNUMBER(SEARCH(vyberHrace,$B19569)))</f>
      </c>
      <c r="M19569" s="14">
        <f>AND($I19569=MID(kododd,1,2),$J19569=MID(kododd,3,3))</f>
      </c>
    </row>
    <row r="19570">
      <c r="A19570" s="95">
        <v>52503</v>
      </c>
      <c r="B19570" s="93" t="s">
        <v>3928</v>
      </c>
      <c r="C19570" s="93" t="s">
        <v>1422</v>
      </c>
      <c r="F19570" s="95">
        <v>23756098</v>
      </c>
      <c r="G19570" s="95">
        <v>250</v>
      </c>
      <c r="H19570" s="93" t="s">
        <v>8976</v>
      </c>
      <c r="I19570" s="93" t="s">
        <v>23894</v>
      </c>
      <c r="J19570" s="93" t="s">
        <v>20912</v>
      </c>
      <c r="K19570" s="93" t="s">
        <v>9930</v>
      </c>
      <c r="L19570" s="14">
        <f>AND(vyberHrace&lt;&gt;"",ISNUMBER(SEARCH(vyberHrace,$B19570)))</f>
      </c>
      <c r="M19570" s="14">
        <f>AND($I19570=MID(kododd,1,2),$J19570=MID(kododd,3,3))</f>
      </c>
    </row>
    <row r="19571">
      <c r="A19571" s="95">
        <v>6906</v>
      </c>
      <c r="B19571" s="93" t="s">
        <v>18518</v>
      </c>
      <c r="C19571" s="93" t="s">
        <v>1418</v>
      </c>
      <c r="D19571" s="95">
        <v>1667</v>
      </c>
      <c r="G19571" s="95">
        <v>0</v>
      </c>
      <c r="H19571" s="93" t="s">
        <v>8976</v>
      </c>
      <c r="I19571" s="93" t="s">
        <v>23894</v>
      </c>
      <c r="J19571" s="93" t="s">
        <v>20885</v>
      </c>
      <c r="K19571" s="93" t="s">
        <v>6879</v>
      </c>
      <c r="L19571" s="14">
        <f>AND(vyberHrace&lt;&gt;"",ISNUMBER(SEARCH(vyberHrace,$B19571)))</f>
      </c>
      <c r="M19571" s="14">
        <f>AND($I19571=MID(kododd,1,2),$J19571=MID(kododd,3,3))</f>
      </c>
    </row>
    <row r="19572">
      <c r="A19572" s="95">
        <v>41934</v>
      </c>
      <c r="B19572" s="93" t="s">
        <v>18529</v>
      </c>
      <c r="C19572" s="93" t="s">
        <v>1434</v>
      </c>
      <c r="G19572" s="95">
        <v>0</v>
      </c>
      <c r="H19572" s="93" t="s">
        <v>8976</v>
      </c>
      <c r="I19572" s="93" t="s">
        <v>23894</v>
      </c>
      <c r="J19572" s="93" t="s">
        <v>20843</v>
      </c>
      <c r="K19572" s="93" t="s">
        <v>21372</v>
      </c>
      <c r="L19572" s="14">
        <f>AND(vyberHrace&lt;&gt;"",ISNUMBER(SEARCH(vyberHrace,$B19572)))</f>
      </c>
      <c r="M19572" s="14">
        <f>AND($I19572=MID(kododd,1,2),$J19572=MID(kododd,3,3))</f>
      </c>
    </row>
    <row r="19573">
      <c r="A19573" s="95">
        <v>54387</v>
      </c>
      <c r="B19573" s="93" t="s">
        <v>1023</v>
      </c>
      <c r="C19573" s="93" t="s">
        <v>1420</v>
      </c>
      <c r="G19573" s="95">
        <v>250</v>
      </c>
      <c r="H19573" s="93" t="s">
        <v>8976</v>
      </c>
      <c r="I19573" s="93" t="s">
        <v>23894</v>
      </c>
      <c r="J19573" s="93" t="s">
        <v>20916</v>
      </c>
      <c r="K19573" s="93" t="s">
        <v>9958</v>
      </c>
      <c r="L19573" s="14">
        <f>AND(vyberHrace&lt;&gt;"",ISNUMBER(SEARCH(vyberHrace,$B19573)))</f>
      </c>
      <c r="M19573" s="14">
        <f>AND($I19573=MID(kododd,1,2),$J19573=MID(kododd,3,3))</f>
      </c>
    </row>
    <row r="19574">
      <c r="A19574" s="95">
        <v>6913</v>
      </c>
      <c r="B19574" s="93" t="s">
        <v>17879</v>
      </c>
      <c r="C19574" s="93" t="s">
        <v>1455</v>
      </c>
      <c r="D19574" s="95">
        <v>1639</v>
      </c>
      <c r="E19574" s="95">
        <v>1821</v>
      </c>
      <c r="F19574" s="95">
        <v>347159</v>
      </c>
      <c r="G19574" s="95">
        <v>250</v>
      </c>
      <c r="H19574" s="93" t="s">
        <v>8976</v>
      </c>
      <c r="I19574" s="93" t="s">
        <v>23894</v>
      </c>
      <c r="J19574" s="93" t="s">
        <v>20916</v>
      </c>
      <c r="K19574" s="93" t="s">
        <v>9958</v>
      </c>
      <c r="L19574" s="14">
        <f>AND(vyberHrace&lt;&gt;"",ISNUMBER(SEARCH(vyberHrace,$B19574)))</f>
      </c>
      <c r="M19574" s="14">
        <f>AND($I19574=MID(kododd,1,2),$J19574=MID(kododd,3,3))</f>
      </c>
    </row>
    <row r="19575">
      <c r="A19575" s="95">
        <v>42837</v>
      </c>
      <c r="B19575" s="93" t="s">
        <v>17880</v>
      </c>
      <c r="C19575" s="93" t="s">
        <v>1410</v>
      </c>
      <c r="G19575" s="95">
        <v>0</v>
      </c>
      <c r="H19575" s="93" t="s">
        <v>8976</v>
      </c>
      <c r="I19575" s="93" t="s">
        <v>23894</v>
      </c>
      <c r="J19575" s="93" t="s">
        <v>20916</v>
      </c>
      <c r="K19575" s="93" t="s">
        <v>9958</v>
      </c>
      <c r="L19575" s="14">
        <f>AND(vyberHrace&lt;&gt;"",ISNUMBER(SEARCH(vyberHrace,$B19575)))</f>
      </c>
      <c r="M19575" s="14">
        <f>AND($I19575=MID(kododd,1,2),$J19575=MID(kododd,3,3))</f>
      </c>
    </row>
    <row r="19576">
      <c r="A19576" s="95">
        <v>8442</v>
      </c>
      <c r="B19576" s="93" t="s">
        <v>17882</v>
      </c>
      <c r="C19576" s="93" t="s">
        <v>1423</v>
      </c>
      <c r="D19576" s="95">
        <v>1991</v>
      </c>
      <c r="E19576" s="95">
        <v>2046</v>
      </c>
      <c r="F19576" s="95">
        <v>318671</v>
      </c>
      <c r="G19576" s="95">
        <v>250</v>
      </c>
      <c r="H19576" s="93" t="s">
        <v>8976</v>
      </c>
      <c r="I19576" s="93" t="s">
        <v>23894</v>
      </c>
      <c r="J19576" s="93" t="s">
        <v>20940</v>
      </c>
      <c r="K19576" s="93" t="s">
        <v>6882</v>
      </c>
      <c r="L19576" s="14">
        <f>AND(vyberHrace&lt;&gt;"",ISNUMBER(SEARCH(vyberHrace,$B19576)))</f>
      </c>
      <c r="M19576" s="14">
        <f>AND($I19576=MID(kododd,1,2),$J19576=MID(kododd,3,3))</f>
      </c>
    </row>
    <row r="19577">
      <c r="A19577" s="95">
        <v>63307</v>
      </c>
      <c r="B19577" s="93" t="s">
        <v>29495</v>
      </c>
      <c r="C19577" s="93" t="s">
        <v>1486</v>
      </c>
      <c r="G19577" s="95">
        <v>250</v>
      </c>
      <c r="H19577" s="93" t="s">
        <v>8976</v>
      </c>
      <c r="I19577" s="93" t="s">
        <v>23894</v>
      </c>
      <c r="J19577" s="93" t="s">
        <v>20940</v>
      </c>
      <c r="K19577" s="93" t="s">
        <v>6882</v>
      </c>
      <c r="L19577" s="14">
        <f>AND(vyberHrace&lt;&gt;"",ISNUMBER(SEARCH(vyberHrace,$B19577)))</f>
      </c>
      <c r="M19577" s="14">
        <f>AND($I19577=MID(kododd,1,2),$J19577=MID(kododd,3,3))</f>
      </c>
    </row>
    <row r="19578">
      <c r="A19578" s="95">
        <v>61324</v>
      </c>
      <c r="B19578" s="93" t="s">
        <v>28106</v>
      </c>
      <c r="C19578" s="93" t="s">
        <v>1487</v>
      </c>
      <c r="G19578" s="95">
        <v>250</v>
      </c>
      <c r="H19578" s="93" t="s">
        <v>8976</v>
      </c>
      <c r="I19578" s="93" t="s">
        <v>23894</v>
      </c>
      <c r="J19578" s="93" t="s">
        <v>20872</v>
      </c>
      <c r="K19578" s="93" t="s">
        <v>29454</v>
      </c>
      <c r="L19578" s="14">
        <f>AND(vyberHrace&lt;&gt;"",ISNUMBER(SEARCH(vyberHrace,$B19578)))</f>
      </c>
      <c r="M19578" s="14">
        <f>AND($I19578=MID(kododd,1,2),$J19578=MID(kododd,3,3))</f>
      </c>
    </row>
    <row r="19579">
      <c r="A19579" s="95">
        <v>32095</v>
      </c>
      <c r="B19579" s="93" t="s">
        <v>17892</v>
      </c>
      <c r="C19579" s="93" t="s">
        <v>1398</v>
      </c>
      <c r="D19579" s="95">
        <v>1595</v>
      </c>
      <c r="E19579" s="95">
        <v>1754</v>
      </c>
      <c r="F19579" s="95">
        <v>350613</v>
      </c>
      <c r="G19579" s="95">
        <v>0</v>
      </c>
      <c r="H19579" s="93" t="s">
        <v>8976</v>
      </c>
      <c r="I19579" s="93" t="s">
        <v>23894</v>
      </c>
      <c r="J19579" s="93" t="s">
        <v>20933</v>
      </c>
      <c r="K19579" s="93" t="s">
        <v>5585</v>
      </c>
      <c r="L19579" s="14">
        <f>AND(vyberHrace&lt;&gt;"",ISNUMBER(SEARCH(vyberHrace,$B19579)))</f>
      </c>
      <c r="M19579" s="14">
        <f>AND($I19579=MID(kododd,1,2),$J19579=MID(kododd,3,3))</f>
      </c>
    </row>
    <row r="19580">
      <c r="A19580" s="95">
        <v>41336</v>
      </c>
      <c r="B19580" s="93" t="s">
        <v>9716</v>
      </c>
      <c r="C19580" s="93" t="s">
        <v>1454</v>
      </c>
      <c r="D19580" s="95">
        <v>1113</v>
      </c>
      <c r="G19580" s="95">
        <v>0</v>
      </c>
      <c r="H19580" s="93" t="s">
        <v>8976</v>
      </c>
      <c r="I19580" s="93" t="s">
        <v>23894</v>
      </c>
      <c r="J19580" s="93" t="s">
        <v>21004</v>
      </c>
      <c r="K19580" s="93" t="s">
        <v>396</v>
      </c>
      <c r="L19580" s="14">
        <f>AND(vyberHrace&lt;&gt;"",ISNUMBER(SEARCH(vyberHrace,$B19580)))</f>
      </c>
      <c r="M19580" s="14">
        <f>AND($I19580=MID(kododd,1,2),$J19580=MID(kododd,3,3))</f>
      </c>
    </row>
    <row r="19581">
      <c r="A19581" s="95">
        <v>63244</v>
      </c>
      <c r="B19581" s="93" t="s">
        <v>29496</v>
      </c>
      <c r="C19581" s="93" t="s">
        <v>1469</v>
      </c>
      <c r="F19581" s="95">
        <v>571003517</v>
      </c>
      <c r="G19581" s="95">
        <v>250</v>
      </c>
      <c r="H19581" s="93" t="s">
        <v>8976</v>
      </c>
      <c r="I19581" s="93" t="s">
        <v>23894</v>
      </c>
      <c r="J19581" s="93" t="s">
        <v>21016</v>
      </c>
      <c r="K19581" s="93" t="s">
        <v>10066</v>
      </c>
      <c r="L19581" s="14">
        <f>AND(vyberHrace&lt;&gt;"",ISNUMBER(SEARCH(vyberHrace,$B19581)))</f>
      </c>
      <c r="M19581" s="14">
        <f>AND($I19581=MID(kododd,1,2),$J19581=MID(kododd,3,3))</f>
      </c>
    </row>
    <row r="19582">
      <c r="A19582" s="95">
        <v>60911</v>
      </c>
      <c r="B19582" s="93" t="s">
        <v>27286</v>
      </c>
      <c r="C19582" s="93" t="s">
        <v>1422</v>
      </c>
      <c r="D19582" s="95">
        <v>1442</v>
      </c>
      <c r="E19582" s="95">
        <v>1726</v>
      </c>
      <c r="F19582" s="95">
        <v>571005056</v>
      </c>
      <c r="G19582" s="95">
        <v>250</v>
      </c>
      <c r="H19582" s="93" t="s">
        <v>8976</v>
      </c>
      <c r="I19582" s="93" t="s">
        <v>23894</v>
      </c>
      <c r="J19582" s="93" t="s">
        <v>20845</v>
      </c>
      <c r="K19582" s="93" t="s">
        <v>6864</v>
      </c>
      <c r="L19582" s="14">
        <f>AND(vyberHrace&lt;&gt;"",ISNUMBER(SEARCH(vyberHrace,$B19582)))</f>
      </c>
      <c r="M19582" s="14">
        <f>AND($I19582=MID(kododd,1,2),$J19582=MID(kododd,3,3))</f>
      </c>
    </row>
    <row r="19583">
      <c r="A19583" s="95">
        <v>61174</v>
      </c>
      <c r="B19583" s="93" t="s">
        <v>27424</v>
      </c>
      <c r="C19583" s="93" t="s">
        <v>1486</v>
      </c>
      <c r="G19583" s="95">
        <v>250</v>
      </c>
      <c r="H19583" s="93" t="s">
        <v>8976</v>
      </c>
      <c r="I19583" s="93" t="s">
        <v>23894</v>
      </c>
      <c r="J19583" s="93" t="s">
        <v>20885</v>
      </c>
      <c r="K19583" s="93" t="s">
        <v>6879</v>
      </c>
      <c r="L19583" s="14">
        <f>AND(vyberHrace&lt;&gt;"",ISNUMBER(SEARCH(vyberHrace,$B19583)))</f>
      </c>
      <c r="M19583" s="14">
        <f>AND($I19583=MID(kododd,1,2),$J19583=MID(kododd,3,3))</f>
      </c>
    </row>
    <row r="19584">
      <c r="A19584" s="95">
        <v>24606</v>
      </c>
      <c r="B19584" s="93" t="s">
        <v>18056</v>
      </c>
      <c r="C19584" s="93" t="s">
        <v>1434</v>
      </c>
      <c r="D19584" s="95">
        <v>1638</v>
      </c>
      <c r="G19584" s="95">
        <v>250</v>
      </c>
      <c r="H19584" s="93" t="s">
        <v>8976</v>
      </c>
      <c r="I19584" s="93" t="s">
        <v>23894</v>
      </c>
      <c r="J19584" s="93" t="s">
        <v>20854</v>
      </c>
      <c r="K19584" s="93" t="s">
        <v>12190</v>
      </c>
      <c r="L19584" s="14">
        <f>AND(vyberHrace&lt;&gt;"",ISNUMBER(SEARCH(vyberHrace,$B19584)))</f>
      </c>
      <c r="M19584" s="14">
        <f>AND($I19584=MID(kododd,1,2),$J19584=MID(kododd,3,3))</f>
      </c>
    </row>
    <row r="19585">
      <c r="A19585" s="95">
        <v>56739</v>
      </c>
      <c r="B19585" s="93" t="s">
        <v>22914</v>
      </c>
      <c r="C19585" s="93" t="s">
        <v>1455</v>
      </c>
      <c r="G19585" s="95">
        <v>0</v>
      </c>
      <c r="H19585" s="93" t="s">
        <v>8976</v>
      </c>
      <c r="I19585" s="93" t="s">
        <v>23894</v>
      </c>
      <c r="J19585" s="93" t="s">
        <v>23415</v>
      </c>
      <c r="K19585" s="93" t="s">
        <v>21378</v>
      </c>
      <c r="L19585" s="14">
        <f>AND(vyberHrace&lt;&gt;"",ISNUMBER(SEARCH(vyberHrace,$B19585)))</f>
      </c>
      <c r="M19585" s="14">
        <f>AND($I19585=MID(kododd,1,2),$J19585=MID(kododd,3,3))</f>
      </c>
    </row>
    <row r="19586">
      <c r="A19586" s="95">
        <v>61795</v>
      </c>
      <c r="B19586" s="93" t="s">
        <v>27942</v>
      </c>
      <c r="C19586" s="93" t="s">
        <v>1424</v>
      </c>
      <c r="F19586" s="95">
        <v>23793406</v>
      </c>
      <c r="G19586" s="95">
        <v>250</v>
      </c>
      <c r="H19586" s="93" t="s">
        <v>8976</v>
      </c>
      <c r="I19586" s="93" t="s">
        <v>23894</v>
      </c>
      <c r="J19586" s="93" t="s">
        <v>20910</v>
      </c>
      <c r="K19586" s="93" t="s">
        <v>4915</v>
      </c>
      <c r="L19586" s="14">
        <f>AND(vyberHrace&lt;&gt;"",ISNUMBER(SEARCH(vyberHrace,$B19586)))</f>
      </c>
      <c r="M19586" s="14">
        <f>AND($I19586=MID(kododd,1,2),$J19586=MID(kododd,3,3))</f>
      </c>
    </row>
    <row r="19587">
      <c r="A19587" s="95">
        <v>62836</v>
      </c>
      <c r="B19587" s="93" t="s">
        <v>29497</v>
      </c>
      <c r="C19587" s="93" t="s">
        <v>1457</v>
      </c>
      <c r="G19587" s="95">
        <v>250</v>
      </c>
      <c r="H19587" s="93" t="s">
        <v>8976</v>
      </c>
      <c r="I19587" s="93" t="s">
        <v>23894</v>
      </c>
      <c r="J19587" s="93" t="s">
        <v>20873</v>
      </c>
      <c r="K19587" s="93" t="s">
        <v>2418</v>
      </c>
      <c r="L19587" s="14">
        <f>AND(vyberHrace&lt;&gt;"",ISNUMBER(SEARCH(vyberHrace,$B19587)))</f>
      </c>
      <c r="M19587" s="14">
        <f>AND($I19587=MID(kododd,1,2),$J19587=MID(kododd,3,3))</f>
      </c>
    </row>
    <row r="19588">
      <c r="A19588" s="95">
        <v>49827</v>
      </c>
      <c r="B19588" s="93" t="s">
        <v>19496</v>
      </c>
      <c r="C19588" s="93" t="s">
        <v>1432</v>
      </c>
      <c r="G19588" s="95">
        <v>0</v>
      </c>
      <c r="H19588" s="93" t="s">
        <v>8976</v>
      </c>
      <c r="I19588" s="93" t="s">
        <v>23894</v>
      </c>
      <c r="J19588" s="93" t="s">
        <v>20861</v>
      </c>
      <c r="K19588" s="93" t="s">
        <v>6758</v>
      </c>
      <c r="L19588" s="14">
        <f>AND(vyberHrace&lt;&gt;"",ISNUMBER(SEARCH(vyberHrace,$B19588)))</f>
      </c>
      <c r="M19588" s="14">
        <f>AND($I19588=MID(kododd,1,2),$J19588=MID(kododd,3,3))</f>
      </c>
    </row>
    <row r="19589">
      <c r="A19589" s="95">
        <v>5136</v>
      </c>
      <c r="B19589" s="93" t="s">
        <v>18659</v>
      </c>
      <c r="C19589" s="93" t="s">
        <v>1428</v>
      </c>
      <c r="D19589" s="95">
        <v>1745</v>
      </c>
      <c r="F19589" s="95">
        <v>338354</v>
      </c>
      <c r="G19589" s="95">
        <v>250</v>
      </c>
      <c r="H19589" s="93" t="s">
        <v>8976</v>
      </c>
      <c r="I19589" s="93" t="s">
        <v>23894</v>
      </c>
      <c r="J19589" s="93" t="s">
        <v>20916</v>
      </c>
      <c r="K19589" s="93" t="s">
        <v>9958</v>
      </c>
      <c r="L19589" s="14">
        <f>AND(vyberHrace&lt;&gt;"",ISNUMBER(SEARCH(vyberHrace,$B19589)))</f>
      </c>
      <c r="M19589" s="14">
        <f>AND($I19589=MID(kododd,1,2),$J19589=MID(kododd,3,3))</f>
      </c>
    </row>
    <row r="19590">
      <c r="A19590" s="95">
        <v>2758</v>
      </c>
      <c r="B19590" s="93" t="s">
        <v>18663</v>
      </c>
      <c r="C19590" s="93" t="s">
        <v>1472</v>
      </c>
      <c r="D19590" s="95">
        <v>1498</v>
      </c>
      <c r="E19590" s="95">
        <v>1628</v>
      </c>
      <c r="F19590" s="95">
        <v>324582</v>
      </c>
      <c r="G19590" s="95">
        <v>250</v>
      </c>
      <c r="H19590" s="93" t="s">
        <v>8976</v>
      </c>
      <c r="I19590" s="93" t="s">
        <v>23894</v>
      </c>
      <c r="J19590" s="93" t="s">
        <v>20899</v>
      </c>
      <c r="K19590" s="93" t="s">
        <v>9087</v>
      </c>
      <c r="L19590" s="14">
        <f>AND(vyberHrace&lt;&gt;"",ISNUMBER(SEARCH(vyberHrace,$B19590)))</f>
      </c>
      <c r="M19590" s="14">
        <f>AND($I19590=MID(kododd,1,2),$J19590=MID(kododd,3,3))</f>
      </c>
    </row>
    <row r="19591">
      <c r="A19591" s="95">
        <v>39325</v>
      </c>
      <c r="B19591" s="93" t="s">
        <v>18669</v>
      </c>
      <c r="C19591" s="93" t="s">
        <v>1438</v>
      </c>
      <c r="D19591" s="95">
        <v>2117</v>
      </c>
      <c r="E19591" s="95">
        <v>2090</v>
      </c>
      <c r="F19591" s="95">
        <v>381799</v>
      </c>
      <c r="G19591" s="95">
        <v>250</v>
      </c>
      <c r="H19591" s="93" t="s">
        <v>8976</v>
      </c>
      <c r="I19591" s="93" t="s">
        <v>23894</v>
      </c>
      <c r="J19591" s="93" t="s">
        <v>20940</v>
      </c>
      <c r="K19591" s="93" t="s">
        <v>6882</v>
      </c>
      <c r="L19591" s="14">
        <f>AND(vyberHrace&lt;&gt;"",ISNUMBER(SEARCH(vyberHrace,$B19591)))</f>
      </c>
      <c r="M19591" s="14">
        <f>AND($I19591=MID(kododd,1,2),$J19591=MID(kododd,3,3))</f>
      </c>
    </row>
    <row r="19592">
      <c r="A19592" s="95">
        <v>50567</v>
      </c>
      <c r="B19592" s="93" t="s">
        <v>3537</v>
      </c>
      <c r="C19592" s="93" t="s">
        <v>3255</v>
      </c>
      <c r="D19592" s="95">
        <v>1441</v>
      </c>
      <c r="E19592" s="95">
        <v>1636</v>
      </c>
      <c r="F19592" s="95">
        <v>23737581</v>
      </c>
      <c r="G19592" s="95">
        <v>250</v>
      </c>
      <c r="H19592" s="93" t="s">
        <v>8976</v>
      </c>
      <c r="I19592" s="93" t="s">
        <v>23894</v>
      </c>
      <c r="J19592" s="93" t="s">
        <v>20887</v>
      </c>
      <c r="K19592" s="93" t="s">
        <v>5067</v>
      </c>
      <c r="L19592" s="14">
        <f>AND(vyberHrace&lt;&gt;"",ISNUMBER(SEARCH(vyberHrace,$B19592)))</f>
      </c>
      <c r="M19592" s="14">
        <f>AND($I19592=MID(kododd,1,2),$J19592=MID(kododd,3,3))</f>
      </c>
    </row>
    <row r="19593">
      <c r="A19593" s="95">
        <v>8114</v>
      </c>
      <c r="B19593" s="93" t="s">
        <v>18675</v>
      </c>
      <c r="C19593" s="93" t="s">
        <v>1465</v>
      </c>
      <c r="D19593" s="95">
        <v>1548</v>
      </c>
      <c r="G19593" s="95">
        <v>250</v>
      </c>
      <c r="H19593" s="93" t="s">
        <v>8976</v>
      </c>
      <c r="I19593" s="93" t="s">
        <v>23894</v>
      </c>
      <c r="J19593" s="93" t="s">
        <v>20897</v>
      </c>
      <c r="K19593" s="93" t="s">
        <v>20036</v>
      </c>
      <c r="L19593" s="14">
        <f>AND(vyberHrace&lt;&gt;"",ISNUMBER(SEARCH(vyberHrace,$B19593)))</f>
      </c>
      <c r="M19593" s="14">
        <f>AND($I19593=MID(kododd,1,2),$J19593=MID(kododd,3,3))</f>
      </c>
    </row>
    <row r="19594">
      <c r="A19594" s="95">
        <v>55521</v>
      </c>
      <c r="B19594" s="93" t="s">
        <v>20677</v>
      </c>
      <c r="C19594" s="93" t="s">
        <v>1424</v>
      </c>
      <c r="F19594" s="95">
        <v>23756110</v>
      </c>
      <c r="G19594" s="95">
        <v>0</v>
      </c>
      <c r="H19594" s="93" t="s">
        <v>8976</v>
      </c>
      <c r="I19594" s="93" t="s">
        <v>23894</v>
      </c>
      <c r="J19594" s="93" t="s">
        <v>20883</v>
      </c>
      <c r="K19594" s="93" t="s">
        <v>9085</v>
      </c>
      <c r="L19594" s="14">
        <f>AND(vyberHrace&lt;&gt;"",ISNUMBER(SEARCH(vyberHrace,$B19594)))</f>
      </c>
      <c r="M19594" s="14">
        <f>AND($I19594=MID(kododd,1,2),$J19594=MID(kododd,3,3))</f>
      </c>
    </row>
    <row r="19595">
      <c r="A19595" s="95">
        <v>53365</v>
      </c>
      <c r="B19595" s="93" t="s">
        <v>20678</v>
      </c>
      <c r="C19595" s="93" t="s">
        <v>1420</v>
      </c>
      <c r="G19595" s="95">
        <v>0</v>
      </c>
      <c r="H19595" s="93" t="s">
        <v>8976</v>
      </c>
      <c r="I19595" s="93" t="s">
        <v>23894</v>
      </c>
      <c r="J19595" s="93" t="s">
        <v>20933</v>
      </c>
      <c r="K19595" s="93" t="s">
        <v>5585</v>
      </c>
      <c r="L19595" s="14">
        <f>AND(vyberHrace&lt;&gt;"",ISNUMBER(SEARCH(vyberHrace,$B19595)))</f>
      </c>
      <c r="M19595" s="14">
        <f>AND($I19595=MID(kododd,1,2),$J19595=MID(kododd,3,3))</f>
      </c>
    </row>
    <row r="19596">
      <c r="A19596" s="95">
        <v>62305</v>
      </c>
      <c r="B19596" s="93" t="s">
        <v>28480</v>
      </c>
      <c r="C19596" s="93" t="s">
        <v>1411</v>
      </c>
      <c r="G19596" s="95">
        <v>250</v>
      </c>
      <c r="H19596" s="93" t="s">
        <v>8976</v>
      </c>
      <c r="I19596" s="93" t="s">
        <v>23894</v>
      </c>
      <c r="J19596" s="93" t="s">
        <v>20883</v>
      </c>
      <c r="K19596" s="93" t="s">
        <v>9085</v>
      </c>
      <c r="L19596" s="14">
        <f>AND(vyberHrace&lt;&gt;"",ISNUMBER(SEARCH(vyberHrace,$B19596)))</f>
      </c>
      <c r="M19596" s="14">
        <f>AND($I19596=MID(kododd,1,2),$J19596=MID(kododd,3,3))</f>
      </c>
    </row>
    <row r="19597">
      <c r="A19597" s="95">
        <v>57849</v>
      </c>
      <c r="B19597" s="93" t="s">
        <v>24398</v>
      </c>
      <c r="C19597" s="93" t="s">
        <v>1406</v>
      </c>
      <c r="D19597" s="95">
        <v>1689</v>
      </c>
      <c r="E19597" s="95">
        <v>1823</v>
      </c>
      <c r="F19597" s="95">
        <v>23779357</v>
      </c>
      <c r="G19597" s="95">
        <v>250</v>
      </c>
      <c r="H19597" s="93" t="s">
        <v>8976</v>
      </c>
      <c r="I19597" s="93" t="s">
        <v>23894</v>
      </c>
      <c r="J19597" s="93" t="s">
        <v>20873</v>
      </c>
      <c r="K19597" s="93" t="s">
        <v>2418</v>
      </c>
      <c r="L19597" s="14">
        <f>AND(vyberHrace&lt;&gt;"",ISNUMBER(SEARCH(vyberHrace,$B19597)))</f>
      </c>
      <c r="M19597" s="14">
        <f>AND($I19597=MID(kododd,1,2),$J19597=MID(kododd,3,3))</f>
      </c>
    </row>
    <row r="19598">
      <c r="A19598" s="95">
        <v>61739</v>
      </c>
      <c r="B19598" s="93" t="s">
        <v>27889</v>
      </c>
      <c r="C19598" s="93" t="s">
        <v>1411</v>
      </c>
      <c r="G19598" s="95">
        <v>250</v>
      </c>
      <c r="H19598" s="93" t="s">
        <v>8976</v>
      </c>
      <c r="I19598" s="93" t="s">
        <v>23894</v>
      </c>
      <c r="J19598" s="93" t="s">
        <v>20843</v>
      </c>
      <c r="K19598" s="93" t="s">
        <v>21372</v>
      </c>
      <c r="L19598" s="14">
        <f>AND(vyberHrace&lt;&gt;"",ISNUMBER(SEARCH(vyberHrace,$B19598)))</f>
      </c>
      <c r="M19598" s="14">
        <f>AND($I19598=MID(kododd,1,2),$J19598=MID(kododd,3,3))</f>
      </c>
    </row>
    <row r="19599">
      <c r="A19599" s="95">
        <v>56148</v>
      </c>
      <c r="B19599" s="93" t="s">
        <v>22997</v>
      </c>
      <c r="C19599" s="93" t="s">
        <v>1402</v>
      </c>
      <c r="D19599" s="95">
        <v>1512</v>
      </c>
      <c r="E19599" s="95">
        <v>1821</v>
      </c>
      <c r="F19599" s="95">
        <v>23784237</v>
      </c>
      <c r="G19599" s="95">
        <v>250</v>
      </c>
      <c r="H19599" s="93" t="s">
        <v>8976</v>
      </c>
      <c r="I19599" s="93" t="s">
        <v>23894</v>
      </c>
      <c r="J19599" s="93" t="s">
        <v>20909</v>
      </c>
      <c r="K19599" s="93" t="s">
        <v>6757</v>
      </c>
      <c r="L19599" s="14">
        <f>AND(vyberHrace&lt;&gt;"",ISNUMBER(SEARCH(vyberHrace,$B19599)))</f>
      </c>
      <c r="M19599" s="14">
        <f>AND($I19599=MID(kododd,1,2),$J19599=MID(kododd,3,3))</f>
      </c>
    </row>
    <row r="19600">
      <c r="A19600" s="95">
        <v>45665</v>
      </c>
      <c r="B19600" s="93" t="s">
        <v>11883</v>
      </c>
      <c r="C19600" s="93" t="s">
        <v>1408</v>
      </c>
      <c r="G19600" s="95">
        <v>0</v>
      </c>
      <c r="H19600" s="93" t="s">
        <v>8976</v>
      </c>
      <c r="I19600" s="93" t="s">
        <v>23894</v>
      </c>
      <c r="J19600" s="93" t="s">
        <v>20845</v>
      </c>
      <c r="K19600" s="93" t="s">
        <v>6864</v>
      </c>
      <c r="L19600" s="14">
        <f>AND(vyberHrace&lt;&gt;"",ISNUMBER(SEARCH(vyberHrace,$B19600)))</f>
      </c>
      <c r="M19600" s="14">
        <f>AND($I19600=MID(kododd,1,2),$J19600=MID(kododd,3,3))</f>
      </c>
    </row>
    <row r="19601">
      <c r="A19601" s="95">
        <v>5779</v>
      </c>
      <c r="B19601" s="93" t="s">
        <v>3893</v>
      </c>
      <c r="C19601" s="93" t="s">
        <v>1428</v>
      </c>
      <c r="D19601" s="95">
        <v>1361</v>
      </c>
      <c r="G19601" s="95">
        <v>250</v>
      </c>
      <c r="H19601" s="93" t="s">
        <v>8976</v>
      </c>
      <c r="I19601" s="93" t="s">
        <v>23894</v>
      </c>
      <c r="J19601" s="93" t="s">
        <v>20885</v>
      </c>
      <c r="K19601" s="93" t="s">
        <v>6879</v>
      </c>
      <c r="L19601" s="14">
        <f>AND(vyberHrace&lt;&gt;"",ISNUMBER(SEARCH(vyberHrace,$B19601)))</f>
      </c>
      <c r="M19601" s="14">
        <f>AND($I19601=MID(kododd,1,2),$J19601=MID(kododd,3,3))</f>
      </c>
    </row>
    <row r="19602">
      <c r="A19602" s="95">
        <v>40697</v>
      </c>
      <c r="B19602" s="93" t="s">
        <v>11892</v>
      </c>
      <c r="C19602" s="93" t="s">
        <v>1419</v>
      </c>
      <c r="G19602" s="95">
        <v>0</v>
      </c>
      <c r="H19602" s="93" t="s">
        <v>8976</v>
      </c>
      <c r="I19602" s="93" t="s">
        <v>23894</v>
      </c>
      <c r="J19602" s="93" t="s">
        <v>20883</v>
      </c>
      <c r="K19602" s="93" t="s">
        <v>9085</v>
      </c>
      <c r="L19602" s="14">
        <f>AND(vyberHrace&lt;&gt;"",ISNUMBER(SEARCH(vyberHrace,$B19602)))</f>
      </c>
      <c r="M19602" s="14">
        <f>AND($I19602=MID(kododd,1,2),$J19602=MID(kododd,3,3))</f>
      </c>
    </row>
    <row r="19603">
      <c r="A19603" s="95">
        <v>40001</v>
      </c>
      <c r="B19603" s="93" t="s">
        <v>12036</v>
      </c>
      <c r="C19603" s="93" t="s">
        <v>1446</v>
      </c>
      <c r="D19603" s="95">
        <v>1741</v>
      </c>
      <c r="E19603" s="95">
        <v>1802</v>
      </c>
      <c r="F19603" s="95">
        <v>383040</v>
      </c>
      <c r="G19603" s="95">
        <v>250</v>
      </c>
      <c r="H19603" s="93" t="s">
        <v>8976</v>
      </c>
      <c r="I19603" s="93" t="s">
        <v>23894</v>
      </c>
      <c r="J19603" s="93" t="s">
        <v>20887</v>
      </c>
      <c r="K19603" s="93" t="s">
        <v>5067</v>
      </c>
      <c r="L19603" s="14">
        <f>AND(vyberHrace&lt;&gt;"",ISNUMBER(SEARCH(vyberHrace,$B19603)))</f>
      </c>
      <c r="M19603" s="14">
        <f>AND($I19603=MID(kododd,1,2),$J19603=MID(kododd,3,3))</f>
      </c>
    </row>
    <row r="19604">
      <c r="A19604" s="95">
        <v>61487</v>
      </c>
      <c r="B19604" s="93" t="s">
        <v>27666</v>
      </c>
      <c r="C19604" s="93" t="s">
        <v>1412</v>
      </c>
      <c r="F19604" s="95">
        <v>571003916</v>
      </c>
      <c r="G19604" s="95">
        <v>250</v>
      </c>
      <c r="H19604" s="93" t="s">
        <v>8976</v>
      </c>
      <c r="I19604" s="93" t="s">
        <v>23894</v>
      </c>
      <c r="J19604" s="93" t="s">
        <v>20872</v>
      </c>
      <c r="K19604" s="93" t="s">
        <v>29454</v>
      </c>
      <c r="L19604" s="14">
        <f>AND(vyberHrace&lt;&gt;"",ISNUMBER(SEARCH(vyberHrace,$B19604)))</f>
      </c>
      <c r="M19604" s="14">
        <f>AND($I19604=MID(kododd,1,2),$J19604=MID(kododd,3,3))</f>
      </c>
    </row>
    <row r="19605">
      <c r="A19605" s="95">
        <v>59726</v>
      </c>
      <c r="B19605" s="93" t="s">
        <v>12057</v>
      </c>
      <c r="C19605" s="93" t="s">
        <v>1423</v>
      </c>
      <c r="D19605" s="95">
        <v>1408</v>
      </c>
      <c r="F19605" s="95">
        <v>23793414</v>
      </c>
      <c r="G19605" s="95">
        <v>250</v>
      </c>
      <c r="H19605" s="93" t="s">
        <v>8976</v>
      </c>
      <c r="I19605" s="93" t="s">
        <v>23894</v>
      </c>
      <c r="J19605" s="93" t="s">
        <v>20931</v>
      </c>
      <c r="K19605" s="93" t="s">
        <v>11236</v>
      </c>
      <c r="L19605" s="14">
        <f>AND(vyberHrace&lt;&gt;"",ISNUMBER(SEARCH(vyberHrace,$B19605)))</f>
      </c>
      <c r="M19605" s="14">
        <f>AND($I19605=MID(kododd,1,2),$J19605=MID(kododd,3,3))</f>
      </c>
    </row>
    <row r="19606">
      <c r="A19606" s="95">
        <v>54600</v>
      </c>
      <c r="B19606" s="93" t="s">
        <v>986</v>
      </c>
      <c r="C19606" s="93" t="s">
        <v>1486</v>
      </c>
      <c r="F19606" s="95">
        <v>23756136</v>
      </c>
      <c r="G19606" s="95">
        <v>250</v>
      </c>
      <c r="H19606" s="93" t="s">
        <v>8976</v>
      </c>
      <c r="I19606" s="93" t="s">
        <v>23894</v>
      </c>
      <c r="J19606" s="93" t="s">
        <v>20910</v>
      </c>
      <c r="K19606" s="93" t="s">
        <v>4915</v>
      </c>
      <c r="L19606" s="14">
        <f>AND(vyberHrace&lt;&gt;"",ISNUMBER(SEARCH(vyberHrace,$B19606)))</f>
      </c>
      <c r="M19606" s="14">
        <f>AND($I19606=MID(kododd,1,2),$J19606=MID(kododd,3,3))</f>
      </c>
    </row>
    <row r="19607">
      <c r="A19607" s="95">
        <v>58727</v>
      </c>
      <c r="B19607" s="93" t="s">
        <v>25208</v>
      </c>
      <c r="C19607" s="93" t="s">
        <v>1420</v>
      </c>
      <c r="G19607" s="95">
        <v>0</v>
      </c>
      <c r="H19607" s="93" t="s">
        <v>8976</v>
      </c>
      <c r="I19607" s="93" t="s">
        <v>23894</v>
      </c>
      <c r="J19607" s="93" t="s">
        <v>20910</v>
      </c>
      <c r="K19607" s="93" t="s">
        <v>4915</v>
      </c>
      <c r="L19607" s="14">
        <f>AND(vyberHrace&lt;&gt;"",ISNUMBER(SEARCH(vyberHrace,$B19607)))</f>
      </c>
      <c r="M19607" s="14">
        <f>AND($I19607=MID(kododd,1,2),$J19607=MID(kododd,3,3))</f>
      </c>
    </row>
    <row r="19608">
      <c r="A19608" s="95">
        <v>4282</v>
      </c>
      <c r="B19608" s="93" t="s">
        <v>14369</v>
      </c>
      <c r="C19608" s="93" t="s">
        <v>1455</v>
      </c>
      <c r="D19608" s="95">
        <v>1986</v>
      </c>
      <c r="E19608" s="95">
        <v>1994</v>
      </c>
      <c r="F19608" s="95">
        <v>318493</v>
      </c>
      <c r="G19608" s="95">
        <v>250</v>
      </c>
      <c r="H19608" s="93" t="s">
        <v>8976</v>
      </c>
      <c r="I19608" s="93" t="s">
        <v>23894</v>
      </c>
      <c r="J19608" s="93" t="s">
        <v>20909</v>
      </c>
      <c r="K19608" s="93" t="s">
        <v>6757</v>
      </c>
      <c r="L19608" s="14">
        <f>AND(vyberHrace&lt;&gt;"",ISNUMBER(SEARCH(vyberHrace,$B19608)))</f>
      </c>
      <c r="M19608" s="14">
        <f>AND($I19608=MID(kododd,1,2),$J19608=MID(kododd,3,3))</f>
      </c>
    </row>
    <row r="19609">
      <c r="A19609" s="95">
        <v>24541</v>
      </c>
      <c r="B19609" s="93" t="s">
        <v>14369</v>
      </c>
      <c r="C19609" s="93" t="s">
        <v>1404</v>
      </c>
      <c r="D19609" s="95">
        <v>1563</v>
      </c>
      <c r="G19609" s="95">
        <v>0</v>
      </c>
      <c r="H19609" s="93" t="s">
        <v>8976</v>
      </c>
      <c r="I19609" s="93" t="s">
        <v>23894</v>
      </c>
      <c r="J19609" s="93" t="s">
        <v>21027</v>
      </c>
      <c r="K19609" s="93" t="s">
        <v>1948</v>
      </c>
      <c r="L19609" s="14">
        <f>AND(vyberHrace&lt;&gt;"",ISNUMBER(SEARCH(vyberHrace,$B19609)))</f>
      </c>
      <c r="M19609" s="14">
        <f>AND($I19609=MID(kododd,1,2),$J19609=MID(kododd,3,3))</f>
      </c>
    </row>
    <row r="19610">
      <c r="A19610" s="95">
        <v>38629</v>
      </c>
      <c r="B19610" s="93" t="s">
        <v>14375</v>
      </c>
      <c r="C19610" s="93" t="s">
        <v>1404</v>
      </c>
      <c r="D19610" s="95">
        <v>1393</v>
      </c>
      <c r="E19610" s="95">
        <v>1672</v>
      </c>
      <c r="F19610" s="95">
        <v>390720</v>
      </c>
      <c r="G19610" s="95">
        <v>250</v>
      </c>
      <c r="H19610" s="93" t="s">
        <v>8976</v>
      </c>
      <c r="I19610" s="93" t="s">
        <v>23894</v>
      </c>
      <c r="J19610" s="93" t="s">
        <v>20843</v>
      </c>
      <c r="K19610" s="93" t="s">
        <v>21372</v>
      </c>
      <c r="L19610" s="14">
        <f>AND(vyberHrace&lt;&gt;"",ISNUMBER(SEARCH(vyberHrace,$B19610)))</f>
      </c>
      <c r="M19610" s="14">
        <f>AND($I19610=MID(kododd,1,2),$J19610=MID(kododd,3,3))</f>
      </c>
    </row>
    <row r="19611">
      <c r="A19611" s="95">
        <v>52795</v>
      </c>
      <c r="B19611" s="93" t="s">
        <v>3911</v>
      </c>
      <c r="C19611" s="93" t="s">
        <v>1406</v>
      </c>
      <c r="F19611" s="95">
        <v>23756144</v>
      </c>
      <c r="G19611" s="95">
        <v>0</v>
      </c>
      <c r="H19611" s="93" t="s">
        <v>8976</v>
      </c>
      <c r="I19611" s="93" t="s">
        <v>23894</v>
      </c>
      <c r="J19611" s="93" t="s">
        <v>20940</v>
      </c>
      <c r="K19611" s="93" t="s">
        <v>6882</v>
      </c>
      <c r="L19611" s="14">
        <f>AND(vyberHrace&lt;&gt;"",ISNUMBER(SEARCH(vyberHrace,$B19611)))</f>
      </c>
      <c r="M19611" s="14">
        <f>AND($I19611=MID(kododd,1,2),$J19611=MID(kododd,3,3))</f>
      </c>
    </row>
    <row r="19612">
      <c r="A19612" s="95">
        <v>4212</v>
      </c>
      <c r="B19612" s="93" t="s">
        <v>14274</v>
      </c>
      <c r="C19612" s="93" t="s">
        <v>1455</v>
      </c>
      <c r="D19612" s="95">
        <v>1643</v>
      </c>
      <c r="F19612" s="95">
        <v>23794305</v>
      </c>
      <c r="G19612" s="95">
        <v>250</v>
      </c>
      <c r="H19612" s="93" t="s">
        <v>8976</v>
      </c>
      <c r="I19612" s="93" t="s">
        <v>23894</v>
      </c>
      <c r="J19612" s="93" t="s">
        <v>20885</v>
      </c>
      <c r="K19612" s="93" t="s">
        <v>6879</v>
      </c>
      <c r="L19612" s="14">
        <f>AND(vyberHrace&lt;&gt;"",ISNUMBER(SEARCH(vyberHrace,$B19612)))</f>
      </c>
      <c r="M19612" s="14">
        <f>AND($I19612=MID(kododd,1,2),$J19612=MID(kododd,3,3))</f>
      </c>
    </row>
    <row r="19613">
      <c r="A19613" s="95">
        <v>61818</v>
      </c>
      <c r="B19613" s="93" t="s">
        <v>14275</v>
      </c>
      <c r="C19613" s="93" t="s">
        <v>1448</v>
      </c>
      <c r="G19613" s="95">
        <v>250</v>
      </c>
      <c r="H19613" s="93" t="s">
        <v>8976</v>
      </c>
      <c r="I19613" s="93" t="s">
        <v>23894</v>
      </c>
      <c r="J19613" s="93" t="s">
        <v>20872</v>
      </c>
      <c r="K19613" s="93" t="s">
        <v>29454</v>
      </c>
      <c r="L19613" s="14">
        <f>AND(vyberHrace&lt;&gt;"",ISNUMBER(SEARCH(vyberHrace,$B19613)))</f>
      </c>
      <c r="M19613" s="14">
        <f>AND($I19613=MID(kododd,1,2),$J19613=MID(kododd,3,3))</f>
      </c>
    </row>
    <row r="19614">
      <c r="A19614" s="95">
        <v>11681</v>
      </c>
      <c r="B19614" s="93" t="s">
        <v>14279</v>
      </c>
      <c r="C19614" s="93" t="s">
        <v>1429</v>
      </c>
      <c r="D19614" s="95">
        <v>1620</v>
      </c>
      <c r="E19614" s="95">
        <v>1767</v>
      </c>
      <c r="F19614" s="95">
        <v>354430</v>
      </c>
      <c r="G19614" s="95">
        <v>250</v>
      </c>
      <c r="H19614" s="93" t="s">
        <v>8976</v>
      </c>
      <c r="I19614" s="93" t="s">
        <v>23894</v>
      </c>
      <c r="J19614" s="93" t="s">
        <v>21027</v>
      </c>
      <c r="K19614" s="93" t="s">
        <v>1948</v>
      </c>
      <c r="L19614" s="14">
        <f>AND(vyberHrace&lt;&gt;"",ISNUMBER(SEARCH(vyberHrace,$B19614)))</f>
      </c>
      <c r="M19614" s="14">
        <f>AND($I19614=MID(kododd,1,2),$J19614=MID(kododd,3,3))</f>
      </c>
    </row>
    <row r="19615">
      <c r="A19615" s="95">
        <v>61486</v>
      </c>
      <c r="B19615" s="93" t="s">
        <v>27665</v>
      </c>
      <c r="C19615" s="93" t="s">
        <v>1422</v>
      </c>
      <c r="F19615" s="95">
        <v>571003924</v>
      </c>
      <c r="G19615" s="95">
        <v>250</v>
      </c>
      <c r="H19615" s="93" t="s">
        <v>8976</v>
      </c>
      <c r="I19615" s="93" t="s">
        <v>23894</v>
      </c>
      <c r="J19615" s="93" t="s">
        <v>20872</v>
      </c>
      <c r="K19615" s="93" t="s">
        <v>29454</v>
      </c>
      <c r="L19615" s="14">
        <f>AND(vyberHrace&lt;&gt;"",ISNUMBER(SEARCH(vyberHrace,$B19615)))</f>
      </c>
      <c r="M19615" s="14">
        <f>AND($I19615=MID(kododd,1,2),$J19615=MID(kododd,3,3))</f>
      </c>
    </row>
    <row r="19616">
      <c r="A19616" s="95">
        <v>5409</v>
      </c>
      <c r="B19616" s="93" t="s">
        <v>26161</v>
      </c>
      <c r="C19616" s="93" t="s">
        <v>1459</v>
      </c>
      <c r="D19616" s="95">
        <v>1638</v>
      </c>
      <c r="G19616" s="95">
        <v>250</v>
      </c>
      <c r="H19616" s="93" t="s">
        <v>8976</v>
      </c>
      <c r="I19616" s="93" t="s">
        <v>23894</v>
      </c>
      <c r="J19616" s="93" t="s">
        <v>21027</v>
      </c>
      <c r="K19616" s="93" t="s">
        <v>1948</v>
      </c>
      <c r="L19616" s="14">
        <f>AND(vyberHrace&lt;&gt;"",ISNUMBER(SEARCH(vyberHrace,$B19616)))</f>
      </c>
      <c r="M19616" s="14">
        <f>AND($I19616=MID(kododd,1,2),$J19616=MID(kododd,3,3))</f>
      </c>
    </row>
    <row r="19617">
      <c r="A19617" s="95">
        <v>27462</v>
      </c>
      <c r="B19617" s="93" t="s">
        <v>26161</v>
      </c>
      <c r="C19617" s="93" t="s">
        <v>1452</v>
      </c>
      <c r="D19617" s="95">
        <v>1588</v>
      </c>
      <c r="F19617" s="95">
        <v>23790148</v>
      </c>
      <c r="G19617" s="95">
        <v>250</v>
      </c>
      <c r="H19617" s="93" t="s">
        <v>8976</v>
      </c>
      <c r="I19617" s="93" t="s">
        <v>23894</v>
      </c>
      <c r="J19617" s="93" t="s">
        <v>21003</v>
      </c>
      <c r="K19617" s="93" t="s">
        <v>5961</v>
      </c>
      <c r="L19617" s="14">
        <f>AND(vyberHrace&lt;&gt;"",ISNUMBER(SEARCH(vyberHrace,$B19617)))</f>
      </c>
      <c r="M19617" s="14">
        <f>AND($I19617=MID(kododd,1,2),$J19617=MID(kododd,3,3))</f>
      </c>
    </row>
    <row r="19618">
      <c r="A19618" s="95">
        <v>27463</v>
      </c>
      <c r="B19618" s="93" t="s">
        <v>14281</v>
      </c>
      <c r="C19618" s="93" t="s">
        <v>1461</v>
      </c>
      <c r="D19618" s="95">
        <v>1955</v>
      </c>
      <c r="E19618" s="95">
        <v>1965</v>
      </c>
      <c r="F19618" s="95">
        <v>359157</v>
      </c>
      <c r="G19618" s="95">
        <v>250</v>
      </c>
      <c r="H19618" s="93" t="s">
        <v>8976</v>
      </c>
      <c r="I19618" s="93" t="s">
        <v>23894</v>
      </c>
      <c r="J19618" s="93" t="s">
        <v>20873</v>
      </c>
      <c r="K19618" s="93" t="s">
        <v>2418</v>
      </c>
      <c r="L19618" s="14">
        <f>AND(vyberHrace&lt;&gt;"",ISNUMBER(SEARCH(vyberHrace,$B19618)))</f>
      </c>
      <c r="M19618" s="14">
        <f>AND($I19618=MID(kododd,1,2),$J19618=MID(kododd,3,3))</f>
      </c>
    </row>
    <row r="19619">
      <c r="A19619" s="95">
        <v>25323</v>
      </c>
      <c r="B19619" s="93" t="s">
        <v>14285</v>
      </c>
      <c r="C19619" s="93" t="s">
        <v>1461</v>
      </c>
      <c r="G19619" s="95">
        <v>0</v>
      </c>
      <c r="H19619" s="93" t="s">
        <v>8976</v>
      </c>
      <c r="I19619" s="93" t="s">
        <v>23894</v>
      </c>
      <c r="J19619" s="93" t="s">
        <v>21034</v>
      </c>
      <c r="K19619" s="93" t="s">
        <v>12277</v>
      </c>
      <c r="L19619" s="14">
        <f>AND(vyberHrace&lt;&gt;"",ISNUMBER(SEARCH(vyberHrace,$B19619)))</f>
      </c>
      <c r="M19619" s="14">
        <f>AND($I19619=MID(kododd,1,2),$J19619=MID(kododd,3,3))</f>
      </c>
    </row>
    <row r="19620">
      <c r="A19620" s="95">
        <v>33757</v>
      </c>
      <c r="B19620" s="93" t="s">
        <v>14286</v>
      </c>
      <c r="C19620" s="93" t="s">
        <v>1448</v>
      </c>
      <c r="D19620" s="95">
        <v>1096</v>
      </c>
      <c r="G19620" s="95">
        <v>250</v>
      </c>
      <c r="H19620" s="93" t="s">
        <v>8976</v>
      </c>
      <c r="I19620" s="93" t="s">
        <v>23894</v>
      </c>
      <c r="J19620" s="93" t="s">
        <v>21034</v>
      </c>
      <c r="K19620" s="93" t="s">
        <v>12277</v>
      </c>
      <c r="L19620" s="14">
        <f>AND(vyberHrace&lt;&gt;"",ISNUMBER(SEARCH(vyberHrace,$B19620)))</f>
      </c>
      <c r="M19620" s="14">
        <f>AND($I19620=MID(kododd,1,2),$J19620=MID(kododd,3,3))</f>
      </c>
    </row>
    <row r="19621">
      <c r="A19621" s="95">
        <v>58038</v>
      </c>
      <c r="B19621" s="93" t="s">
        <v>24572</v>
      </c>
      <c r="C19621" s="93" t="s">
        <v>1424</v>
      </c>
      <c r="G19621" s="95">
        <v>0</v>
      </c>
      <c r="H19621" s="93" t="s">
        <v>8976</v>
      </c>
      <c r="I19621" s="93" t="s">
        <v>23894</v>
      </c>
      <c r="J19621" s="93" t="s">
        <v>20998</v>
      </c>
      <c r="K19621" s="93" t="s">
        <v>3359</v>
      </c>
      <c r="L19621" s="14">
        <f>AND(vyberHrace&lt;&gt;"",ISNUMBER(SEARCH(vyberHrace,$B19621)))</f>
      </c>
      <c r="M19621" s="14">
        <f>AND($I19621=MID(kododd,1,2),$J19621=MID(kododd,3,3))</f>
      </c>
    </row>
    <row r="19622">
      <c r="A19622" s="95">
        <v>32174</v>
      </c>
      <c r="B19622" s="93" t="s">
        <v>16609</v>
      </c>
      <c r="C19622" s="93" t="s">
        <v>1421</v>
      </c>
      <c r="D19622" s="95">
        <v>1505</v>
      </c>
      <c r="E19622" s="95">
        <v>1684</v>
      </c>
      <c r="F19622" s="95">
        <v>385239</v>
      </c>
      <c r="G19622" s="95">
        <v>250</v>
      </c>
      <c r="H19622" s="93" t="s">
        <v>8976</v>
      </c>
      <c r="I19622" s="93" t="s">
        <v>23894</v>
      </c>
      <c r="J19622" s="93" t="s">
        <v>20916</v>
      </c>
      <c r="K19622" s="93" t="s">
        <v>9958</v>
      </c>
      <c r="L19622" s="14">
        <f>AND(vyberHrace&lt;&gt;"",ISNUMBER(SEARCH(vyberHrace,$B19622)))</f>
      </c>
      <c r="M19622" s="14">
        <f>AND($I19622=MID(kododd,1,2),$J19622=MID(kododd,3,3))</f>
      </c>
    </row>
    <row r="19623">
      <c r="A19623" s="95">
        <v>14000</v>
      </c>
      <c r="B19623" s="93" t="s">
        <v>16610</v>
      </c>
      <c r="C19623" s="93" t="s">
        <v>1428</v>
      </c>
      <c r="D19623" s="95">
        <v>1626</v>
      </c>
      <c r="E19623" s="95">
        <v>1735</v>
      </c>
      <c r="F19623" s="95">
        <v>392502</v>
      </c>
      <c r="G19623" s="95">
        <v>250</v>
      </c>
      <c r="H19623" s="93" t="s">
        <v>8976</v>
      </c>
      <c r="I19623" s="93" t="s">
        <v>23894</v>
      </c>
      <c r="J19623" s="93" t="s">
        <v>20916</v>
      </c>
      <c r="K19623" s="93" t="s">
        <v>9958</v>
      </c>
      <c r="L19623" s="14">
        <f>AND(vyberHrace&lt;&gt;"",ISNUMBER(SEARCH(vyberHrace,$B19623)))</f>
      </c>
      <c r="M19623" s="14">
        <f>AND($I19623=MID(kododd,1,2),$J19623=MID(kododd,3,3))</f>
      </c>
    </row>
    <row r="19624">
      <c r="A19624" s="95">
        <v>51139</v>
      </c>
      <c r="B19624" s="93" t="s">
        <v>3459</v>
      </c>
      <c r="C19624" s="93" t="s">
        <v>1402</v>
      </c>
      <c r="G19624" s="95">
        <v>0</v>
      </c>
      <c r="H19624" s="93" t="s">
        <v>8976</v>
      </c>
      <c r="I19624" s="93" t="s">
        <v>23894</v>
      </c>
      <c r="J19624" s="93" t="s">
        <v>20912</v>
      </c>
      <c r="K19624" s="93" t="s">
        <v>9930</v>
      </c>
      <c r="L19624" s="14">
        <f>AND(vyberHrace&lt;&gt;"",ISNUMBER(SEARCH(vyberHrace,$B19624)))</f>
      </c>
      <c r="M19624" s="14">
        <f>AND($I19624=MID(kododd,1,2),$J19624=MID(kododd,3,3))</f>
      </c>
    </row>
    <row r="19625">
      <c r="A19625" s="95">
        <v>51138</v>
      </c>
      <c r="B19625" s="93" t="s">
        <v>3460</v>
      </c>
      <c r="C19625" s="93" t="s">
        <v>1406</v>
      </c>
      <c r="G19625" s="95">
        <v>0</v>
      </c>
      <c r="H19625" s="93" t="s">
        <v>8976</v>
      </c>
      <c r="I19625" s="93" t="s">
        <v>23894</v>
      </c>
      <c r="J19625" s="93" t="s">
        <v>20912</v>
      </c>
      <c r="K19625" s="93" t="s">
        <v>9930</v>
      </c>
      <c r="L19625" s="14">
        <f>AND(vyberHrace&lt;&gt;"",ISNUMBER(SEARCH(vyberHrace,$B19625)))</f>
      </c>
      <c r="M19625" s="14">
        <f>AND($I19625=MID(kododd,1,2),$J19625=MID(kododd,3,3))</f>
      </c>
    </row>
    <row r="19626">
      <c r="A19626" s="95">
        <v>3404</v>
      </c>
      <c r="B19626" s="93" t="s">
        <v>16650</v>
      </c>
      <c r="C19626" s="93" t="s">
        <v>1404</v>
      </c>
      <c r="D19626" s="95">
        <v>2079</v>
      </c>
      <c r="E19626" s="95">
        <v>2110</v>
      </c>
      <c r="F19626" s="95">
        <v>312363</v>
      </c>
      <c r="G19626" s="95">
        <v>250</v>
      </c>
      <c r="H19626" s="93" t="s">
        <v>8976</v>
      </c>
      <c r="I19626" s="93" t="s">
        <v>23894</v>
      </c>
      <c r="J19626" s="93" t="s">
        <v>20883</v>
      </c>
      <c r="K19626" s="93" t="s">
        <v>9085</v>
      </c>
      <c r="L19626" s="14">
        <f>AND(vyberHrace&lt;&gt;"",ISNUMBER(SEARCH(vyberHrace,$B19626)))</f>
      </c>
      <c r="M19626" s="14">
        <f>AND($I19626=MID(kododd,1,2),$J19626=MID(kododd,3,3))</f>
      </c>
    </row>
    <row r="19627">
      <c r="A19627" s="95">
        <v>27630</v>
      </c>
      <c r="B19627" s="93" t="s">
        <v>16664</v>
      </c>
      <c r="C19627" s="93" t="s">
        <v>1448</v>
      </c>
      <c r="D19627" s="95">
        <v>1100</v>
      </c>
      <c r="G19627" s="95">
        <v>0</v>
      </c>
      <c r="H19627" s="93" t="s">
        <v>8976</v>
      </c>
      <c r="I19627" s="93" t="s">
        <v>23894</v>
      </c>
      <c r="J19627" s="93" t="s">
        <v>20931</v>
      </c>
      <c r="K19627" s="93" t="s">
        <v>11236</v>
      </c>
      <c r="L19627" s="14">
        <f>AND(vyberHrace&lt;&gt;"",ISNUMBER(SEARCH(vyberHrace,$B19627)))</f>
      </c>
      <c r="M19627" s="14">
        <f>AND($I19627=MID(kododd,1,2),$J19627=MID(kododd,3,3))</f>
      </c>
    </row>
    <row r="19628">
      <c r="A19628" s="95">
        <v>33894</v>
      </c>
      <c r="B19628" s="93" t="s">
        <v>16665</v>
      </c>
      <c r="C19628" s="93" t="s">
        <v>1399</v>
      </c>
      <c r="G19628" s="95">
        <v>0</v>
      </c>
      <c r="H19628" s="93" t="s">
        <v>8976</v>
      </c>
      <c r="I19628" s="93" t="s">
        <v>23894</v>
      </c>
      <c r="J19628" s="93" t="s">
        <v>20931</v>
      </c>
      <c r="K19628" s="93" t="s">
        <v>11236</v>
      </c>
      <c r="L19628" s="14">
        <f>AND(vyberHrace&lt;&gt;"",ISNUMBER(SEARCH(vyberHrace,$B19628)))</f>
      </c>
      <c r="M19628" s="14">
        <f>AND($I19628=MID(kododd,1,2),$J19628=MID(kododd,3,3))</f>
      </c>
    </row>
    <row r="19629">
      <c r="A19629" s="95">
        <v>28799</v>
      </c>
      <c r="B19629" s="93" t="s">
        <v>16666</v>
      </c>
      <c r="C19629" s="93" t="s">
        <v>1414</v>
      </c>
      <c r="D19629" s="95">
        <v>1100</v>
      </c>
      <c r="G19629" s="95">
        <v>0</v>
      </c>
      <c r="H19629" s="93" t="s">
        <v>8976</v>
      </c>
      <c r="I19629" s="93" t="s">
        <v>23894</v>
      </c>
      <c r="J19629" s="93" t="s">
        <v>20931</v>
      </c>
      <c r="K19629" s="93" t="s">
        <v>11236</v>
      </c>
      <c r="L19629" s="14">
        <f>AND(vyberHrace&lt;&gt;"",ISNUMBER(SEARCH(vyberHrace,$B19629)))</f>
      </c>
      <c r="M19629" s="14">
        <f>AND($I19629=MID(kododd,1,2),$J19629=MID(kododd,3,3))</f>
      </c>
    </row>
    <row r="19630">
      <c r="A19630" s="95">
        <v>41395</v>
      </c>
      <c r="B19630" s="93" t="s">
        <v>16669</v>
      </c>
      <c r="C19630" s="93" t="s">
        <v>1444</v>
      </c>
      <c r="D19630" s="95">
        <v>1447</v>
      </c>
      <c r="F19630" s="95">
        <v>23750448</v>
      </c>
      <c r="G19630" s="95">
        <v>250</v>
      </c>
      <c r="H19630" s="93" t="s">
        <v>8976</v>
      </c>
      <c r="I19630" s="93" t="s">
        <v>23894</v>
      </c>
      <c r="J19630" s="93" t="s">
        <v>20854</v>
      </c>
      <c r="K19630" s="93" t="s">
        <v>12190</v>
      </c>
      <c r="L19630" s="14">
        <f>AND(vyberHrace&lt;&gt;"",ISNUMBER(SEARCH(vyberHrace,$B19630)))</f>
      </c>
      <c r="M19630" s="14">
        <f>AND($I19630=MID(kododd,1,2),$J19630=MID(kododd,3,3))</f>
      </c>
    </row>
    <row r="19631">
      <c r="A19631" s="95">
        <v>61713</v>
      </c>
      <c r="B19631" s="93" t="s">
        <v>27866</v>
      </c>
      <c r="C19631" s="93" t="s">
        <v>1423</v>
      </c>
      <c r="G19631" s="95">
        <v>250</v>
      </c>
      <c r="H19631" s="93" t="s">
        <v>8976</v>
      </c>
      <c r="I19631" s="93" t="s">
        <v>23894</v>
      </c>
      <c r="J19631" s="93" t="s">
        <v>20918</v>
      </c>
      <c r="K19631" s="93" t="s">
        <v>6768</v>
      </c>
      <c r="L19631" s="14">
        <f>AND(vyberHrace&lt;&gt;"",ISNUMBER(SEARCH(vyberHrace,$B19631)))</f>
      </c>
      <c r="M19631" s="14">
        <f>AND($I19631=MID(kododd,1,2),$J19631=MID(kododd,3,3))</f>
      </c>
    </row>
    <row r="19632">
      <c r="A19632" s="95">
        <v>38175</v>
      </c>
      <c r="B19632" s="93" t="s">
        <v>10502</v>
      </c>
      <c r="C19632" s="93" t="s">
        <v>1414</v>
      </c>
      <c r="D19632" s="95">
        <v>1279</v>
      </c>
      <c r="G19632" s="95">
        <v>0</v>
      </c>
      <c r="H19632" s="93" t="s">
        <v>8976</v>
      </c>
      <c r="I19632" s="93" t="s">
        <v>23894</v>
      </c>
      <c r="J19632" s="93" t="s">
        <v>20854</v>
      </c>
      <c r="K19632" s="93" t="s">
        <v>12190</v>
      </c>
      <c r="L19632" s="14">
        <f>AND(vyberHrace&lt;&gt;"",ISNUMBER(SEARCH(vyberHrace,$B19632)))</f>
      </c>
      <c r="M19632" s="14">
        <f>AND($I19632=MID(kododd,1,2),$J19632=MID(kododd,3,3))</f>
      </c>
    </row>
    <row r="19633">
      <c r="A19633" s="95">
        <v>202</v>
      </c>
      <c r="B19633" s="93" t="s">
        <v>10507</v>
      </c>
      <c r="C19633" s="93" t="s">
        <v>1469</v>
      </c>
      <c r="D19633" s="95">
        <v>2256</v>
      </c>
      <c r="E19633" s="95">
        <v>2283</v>
      </c>
      <c r="F19633" s="95">
        <v>304379</v>
      </c>
      <c r="G19633" s="95">
        <v>250</v>
      </c>
      <c r="H19633" s="93" t="s">
        <v>8976</v>
      </c>
      <c r="I19633" s="93" t="s">
        <v>23894</v>
      </c>
      <c r="J19633" s="93" t="s">
        <v>20941</v>
      </c>
      <c r="K19633" s="93" t="s">
        <v>9073</v>
      </c>
      <c r="L19633" s="14">
        <f>AND(vyberHrace&lt;&gt;"",ISNUMBER(SEARCH(vyberHrace,$B19633)))</f>
      </c>
      <c r="M19633" s="14">
        <f>AND($I19633=MID(kododd,1,2),$J19633=MID(kododd,3,3))</f>
      </c>
    </row>
    <row r="19634">
      <c r="A19634" s="95">
        <v>49372</v>
      </c>
      <c r="B19634" s="93" t="s">
        <v>10509</v>
      </c>
      <c r="C19634" s="93" t="s">
        <v>1406</v>
      </c>
      <c r="D19634" s="95">
        <v>2017</v>
      </c>
      <c r="E19634" s="95">
        <v>2090</v>
      </c>
      <c r="F19634" s="95">
        <v>23727349</v>
      </c>
      <c r="G19634" s="95">
        <v>250</v>
      </c>
      <c r="H19634" s="93" t="s">
        <v>8976</v>
      </c>
      <c r="I19634" s="93" t="s">
        <v>23894</v>
      </c>
      <c r="J19634" s="93" t="s">
        <v>20940</v>
      </c>
      <c r="K19634" s="93" t="s">
        <v>6882</v>
      </c>
      <c r="L19634" s="14">
        <f>AND(vyberHrace&lt;&gt;"",ISNUMBER(SEARCH(vyberHrace,$B19634)))</f>
      </c>
      <c r="M19634" s="14">
        <f>AND($I19634=MID(kododd,1,2),$J19634=MID(kododd,3,3))</f>
      </c>
    </row>
    <row r="19635">
      <c r="A19635" s="95">
        <v>4034</v>
      </c>
      <c r="B19635" s="93" t="s">
        <v>8551</v>
      </c>
      <c r="C19635" s="93" t="s">
        <v>1425</v>
      </c>
      <c r="D19635" s="95">
        <v>1440</v>
      </c>
      <c r="G19635" s="95">
        <v>250</v>
      </c>
      <c r="H19635" s="93" t="s">
        <v>8976</v>
      </c>
      <c r="I19635" s="93" t="s">
        <v>23894</v>
      </c>
      <c r="J19635" s="93" t="s">
        <v>21034</v>
      </c>
      <c r="K19635" s="93" t="s">
        <v>12277</v>
      </c>
      <c r="L19635" s="14">
        <f>AND(vyberHrace&lt;&gt;"",ISNUMBER(SEARCH(vyberHrace,$B19635)))</f>
      </c>
      <c r="M19635" s="14">
        <f>AND($I19635=MID(kododd,1,2),$J19635=MID(kododd,3,3))</f>
      </c>
    </row>
    <row r="19636">
      <c r="A19636" s="95">
        <v>63396</v>
      </c>
      <c r="B19636" s="93" t="s">
        <v>29498</v>
      </c>
      <c r="C19636" s="93" t="s">
        <v>1486</v>
      </c>
      <c r="G19636" s="95">
        <v>250</v>
      </c>
      <c r="H19636" s="93" t="s">
        <v>8976</v>
      </c>
      <c r="I19636" s="93" t="s">
        <v>23894</v>
      </c>
      <c r="J19636" s="93" t="s">
        <v>20861</v>
      </c>
      <c r="K19636" s="93" t="s">
        <v>6758</v>
      </c>
      <c r="L19636" s="14">
        <f>AND(vyberHrace&lt;&gt;"",ISNUMBER(SEARCH(vyberHrace,$B19636)))</f>
      </c>
      <c r="M19636" s="14">
        <f>AND($I19636=MID(kododd,1,2),$J19636=MID(kododd,3,3))</f>
      </c>
    </row>
    <row r="19637">
      <c r="A19637" s="95">
        <v>61816</v>
      </c>
      <c r="B19637" s="93" t="s">
        <v>27958</v>
      </c>
      <c r="C19637" s="93" t="s">
        <v>1459</v>
      </c>
      <c r="D19637" s="95">
        <v>1470</v>
      </c>
      <c r="G19637" s="95">
        <v>250</v>
      </c>
      <c r="H19637" s="93" t="s">
        <v>8976</v>
      </c>
      <c r="I19637" s="93" t="s">
        <v>23894</v>
      </c>
      <c r="J19637" s="93" t="s">
        <v>20998</v>
      </c>
      <c r="K19637" s="93" t="s">
        <v>3359</v>
      </c>
      <c r="L19637" s="14">
        <f>AND(vyberHrace&lt;&gt;"",ISNUMBER(SEARCH(vyberHrace,$B19637)))</f>
      </c>
      <c r="M19637" s="14">
        <f>AND($I19637=MID(kododd,1,2),$J19637=MID(kododd,3,3))</f>
      </c>
    </row>
    <row r="19638">
      <c r="A19638" s="95">
        <v>14270</v>
      </c>
      <c r="B19638" s="93" t="s">
        <v>8567</v>
      </c>
      <c r="C19638" s="93" t="s">
        <v>1423</v>
      </c>
      <c r="D19638" s="95">
        <v>1721</v>
      </c>
      <c r="E19638" s="95">
        <v>1848</v>
      </c>
      <c r="F19638" s="95">
        <v>377228</v>
      </c>
      <c r="G19638" s="95">
        <v>250</v>
      </c>
      <c r="H19638" s="93" t="s">
        <v>8976</v>
      </c>
      <c r="I19638" s="93" t="s">
        <v>23894</v>
      </c>
      <c r="J19638" s="93" t="s">
        <v>20885</v>
      </c>
      <c r="K19638" s="93" t="s">
        <v>6879</v>
      </c>
      <c r="L19638" s="14">
        <f>AND(vyberHrace&lt;&gt;"",ISNUMBER(SEARCH(vyberHrace,$B19638)))</f>
      </c>
      <c r="M19638" s="14">
        <f>AND($I19638=MID(kododd,1,2),$J19638=MID(kododd,3,3))</f>
      </c>
    </row>
    <row r="19639">
      <c r="A19639" s="95">
        <v>50390</v>
      </c>
      <c r="B19639" s="93" t="s">
        <v>28085</v>
      </c>
      <c r="C19639" s="93" t="s">
        <v>3255</v>
      </c>
      <c r="F19639" s="95">
        <v>23767650</v>
      </c>
      <c r="G19639" s="95">
        <v>250</v>
      </c>
      <c r="H19639" s="93" t="s">
        <v>8976</v>
      </c>
      <c r="I19639" s="93" t="s">
        <v>23894</v>
      </c>
      <c r="J19639" s="93" t="s">
        <v>20910</v>
      </c>
      <c r="K19639" s="93" t="s">
        <v>4915</v>
      </c>
      <c r="L19639" s="14">
        <f>AND(vyberHrace&lt;&gt;"",ISNUMBER(SEARCH(vyberHrace,$B19639)))</f>
      </c>
      <c r="M19639" s="14">
        <f>AND($I19639=MID(kododd,1,2),$J19639=MID(kododd,3,3))</f>
      </c>
    </row>
    <row r="19640">
      <c r="A19640" s="95">
        <v>3927</v>
      </c>
      <c r="B19640" s="93" t="s">
        <v>22879</v>
      </c>
      <c r="C19640" s="93" t="s">
        <v>1401</v>
      </c>
      <c r="D19640" s="95">
        <v>1631</v>
      </c>
      <c r="G19640" s="95">
        <v>250</v>
      </c>
      <c r="H19640" s="93" t="s">
        <v>8976</v>
      </c>
      <c r="I19640" s="93" t="s">
        <v>23894</v>
      </c>
      <c r="J19640" s="93" t="s">
        <v>20883</v>
      </c>
      <c r="K19640" s="93" t="s">
        <v>9085</v>
      </c>
      <c r="L19640" s="14">
        <f>AND(vyberHrace&lt;&gt;"",ISNUMBER(SEARCH(vyberHrace,$B19640)))</f>
      </c>
      <c r="M19640" s="14">
        <f>AND($I19640=MID(kododd,1,2),$J19640=MID(kododd,3,3))</f>
      </c>
    </row>
    <row r="19641">
      <c r="A19641" s="95">
        <v>57869</v>
      </c>
      <c r="B19641" s="93" t="s">
        <v>24418</v>
      </c>
      <c r="C19641" s="93" t="s">
        <v>1450</v>
      </c>
      <c r="G19641" s="95">
        <v>0</v>
      </c>
      <c r="H19641" s="93" t="s">
        <v>8976</v>
      </c>
      <c r="I19641" s="93" t="s">
        <v>23894</v>
      </c>
      <c r="J19641" s="93" t="s">
        <v>20885</v>
      </c>
      <c r="K19641" s="93" t="s">
        <v>6879</v>
      </c>
      <c r="L19641" s="14">
        <f>AND(vyberHrace&lt;&gt;"",ISNUMBER(SEARCH(vyberHrace,$B19641)))</f>
      </c>
      <c r="M19641" s="14">
        <f>AND($I19641=MID(kododd,1,2),$J19641=MID(kododd,3,3))</f>
      </c>
    </row>
    <row r="19642">
      <c r="A19642" s="95">
        <v>43782</v>
      </c>
      <c r="B19642" s="93" t="s">
        <v>8572</v>
      </c>
      <c r="C19642" s="93" t="s">
        <v>1400</v>
      </c>
      <c r="F19642" s="95">
        <v>399914</v>
      </c>
      <c r="G19642" s="95">
        <v>0</v>
      </c>
      <c r="H19642" s="93" t="s">
        <v>8976</v>
      </c>
      <c r="I19642" s="93" t="s">
        <v>23894</v>
      </c>
      <c r="J19642" s="93" t="s">
        <v>20940</v>
      </c>
      <c r="K19642" s="93" t="s">
        <v>6882</v>
      </c>
      <c r="L19642" s="14">
        <f>AND(vyberHrace&lt;&gt;"",ISNUMBER(SEARCH(vyberHrace,$B19642)))</f>
      </c>
      <c r="M19642" s="14">
        <f>AND($I19642=MID(kododd,1,2),$J19642=MID(kododd,3,3))</f>
      </c>
    </row>
    <row r="19643">
      <c r="A19643" s="95">
        <v>43125</v>
      </c>
      <c r="B19643" s="93" t="s">
        <v>8573</v>
      </c>
      <c r="C19643" s="93" t="s">
        <v>1402</v>
      </c>
      <c r="D19643" s="95">
        <v>1481</v>
      </c>
      <c r="E19643" s="95">
        <v>1526</v>
      </c>
      <c r="F19643" s="95">
        <v>23709308</v>
      </c>
      <c r="G19643" s="95">
        <v>0</v>
      </c>
      <c r="H19643" s="93" t="s">
        <v>8976</v>
      </c>
      <c r="I19643" s="93" t="s">
        <v>23894</v>
      </c>
      <c r="J19643" s="93" t="s">
        <v>20940</v>
      </c>
      <c r="K19643" s="93" t="s">
        <v>6882</v>
      </c>
      <c r="L19643" s="14">
        <f>AND(vyberHrace&lt;&gt;"",ISNUMBER(SEARCH(vyberHrace,$B19643)))</f>
      </c>
      <c r="M19643" s="14">
        <f>AND($I19643=MID(kododd,1,2),$J19643=MID(kododd,3,3))</f>
      </c>
    </row>
    <row r="19644">
      <c r="A19644" s="95">
        <v>59687</v>
      </c>
      <c r="B19644" s="93" t="s">
        <v>26068</v>
      </c>
      <c r="C19644" s="93" t="s">
        <v>1411</v>
      </c>
      <c r="G19644" s="95">
        <v>0</v>
      </c>
      <c r="H19644" s="93" t="s">
        <v>8976</v>
      </c>
      <c r="I19644" s="93" t="s">
        <v>23894</v>
      </c>
      <c r="J19644" s="93" t="s">
        <v>20924</v>
      </c>
      <c r="K19644" s="93" t="s">
        <v>23908</v>
      </c>
      <c r="L19644" s="14">
        <f>AND(vyberHrace&lt;&gt;"",ISNUMBER(SEARCH(vyberHrace,$B19644)))</f>
      </c>
      <c r="M19644" s="14">
        <f>AND($I19644=MID(kododd,1,2),$J19644=MID(kododd,3,3))</f>
      </c>
    </row>
    <row r="19645">
      <c r="A19645" s="95">
        <v>56670</v>
      </c>
      <c r="B19645" s="93" t="s">
        <v>22946</v>
      </c>
      <c r="C19645" s="93" t="s">
        <v>1450</v>
      </c>
      <c r="G19645" s="95">
        <v>250</v>
      </c>
      <c r="H19645" s="93" t="s">
        <v>8976</v>
      </c>
      <c r="I19645" s="93" t="s">
        <v>23894</v>
      </c>
      <c r="J19645" s="93" t="s">
        <v>20884</v>
      </c>
      <c r="K19645" s="93" t="s">
        <v>399</v>
      </c>
      <c r="L19645" s="14">
        <f>AND(vyberHrace&lt;&gt;"",ISNUMBER(SEARCH(vyberHrace,$B19645)))</f>
      </c>
      <c r="M19645" s="14">
        <f>AND($I19645=MID(kododd,1,2),$J19645=MID(kododd,3,3))</f>
      </c>
    </row>
    <row r="19646">
      <c r="A19646" s="95">
        <v>52925</v>
      </c>
      <c r="B19646" s="93" t="s">
        <v>3920</v>
      </c>
      <c r="C19646" s="93" t="s">
        <v>1417</v>
      </c>
      <c r="D19646" s="95">
        <v>1088</v>
      </c>
      <c r="F19646" s="95">
        <v>23779365</v>
      </c>
      <c r="G19646" s="95">
        <v>250</v>
      </c>
      <c r="H19646" s="93" t="s">
        <v>8976</v>
      </c>
      <c r="I19646" s="93" t="s">
        <v>23894</v>
      </c>
      <c r="J19646" s="93" t="s">
        <v>20866</v>
      </c>
      <c r="K19646" s="93" t="s">
        <v>6041</v>
      </c>
      <c r="L19646" s="14">
        <f>AND(vyberHrace&lt;&gt;"",ISNUMBER(SEARCH(vyberHrace,$B19646)))</f>
      </c>
      <c r="M19646" s="14">
        <f>AND($I19646=MID(kododd,1,2),$J19646=MID(kododd,3,3))</f>
      </c>
    </row>
    <row r="19647">
      <c r="A19647" s="95">
        <v>14262</v>
      </c>
      <c r="B19647" s="93" t="s">
        <v>16842</v>
      </c>
      <c r="C19647" s="93" t="s">
        <v>1418</v>
      </c>
      <c r="D19647" s="95">
        <v>1600</v>
      </c>
      <c r="G19647" s="95">
        <v>500</v>
      </c>
      <c r="H19647" s="93" t="s">
        <v>8976</v>
      </c>
      <c r="I19647" s="93" t="s">
        <v>23894</v>
      </c>
      <c r="J19647" s="93" t="s">
        <v>23412</v>
      </c>
      <c r="K19647" s="93" t="s">
        <v>21368</v>
      </c>
      <c r="L19647" s="14">
        <f>AND(vyberHrace&lt;&gt;"",ISNUMBER(SEARCH(vyberHrace,$B19647)))</f>
      </c>
      <c r="M19647" s="14">
        <f>AND($I19647=MID(kododd,1,2),$J19647=MID(kododd,3,3))</f>
      </c>
    </row>
    <row r="19648">
      <c r="A19648" s="95">
        <v>27044</v>
      </c>
      <c r="B19648" s="93" t="s">
        <v>16846</v>
      </c>
      <c r="C19648" s="93" t="s">
        <v>1448</v>
      </c>
      <c r="D19648" s="95">
        <v>2180</v>
      </c>
      <c r="E19648" s="95">
        <v>2175</v>
      </c>
      <c r="F19648" s="95">
        <v>348929</v>
      </c>
      <c r="G19648" s="95">
        <v>0</v>
      </c>
      <c r="H19648" s="93" t="s">
        <v>8976</v>
      </c>
      <c r="I19648" s="93" t="s">
        <v>23894</v>
      </c>
      <c r="J19648" s="93" t="s">
        <v>20883</v>
      </c>
      <c r="K19648" s="93" t="s">
        <v>9085</v>
      </c>
      <c r="L19648" s="14">
        <f>AND(vyberHrace&lt;&gt;"",ISNUMBER(SEARCH(vyberHrace,$B19648)))</f>
      </c>
      <c r="M19648" s="14">
        <f>AND($I19648=MID(kododd,1,2),$J19648=MID(kododd,3,3))</f>
      </c>
    </row>
    <row r="19649">
      <c r="A19649" s="95">
        <v>25278</v>
      </c>
      <c r="B19649" s="93" t="s">
        <v>16852</v>
      </c>
      <c r="C19649" s="93" t="s">
        <v>1431</v>
      </c>
      <c r="D19649" s="95">
        <v>1941</v>
      </c>
      <c r="E19649" s="95">
        <v>1978</v>
      </c>
      <c r="F19649" s="95">
        <v>329606</v>
      </c>
      <c r="G19649" s="95">
        <v>0</v>
      </c>
      <c r="H19649" s="93" t="s">
        <v>8976</v>
      </c>
      <c r="I19649" s="93" t="s">
        <v>23894</v>
      </c>
      <c r="J19649" s="93" t="s">
        <v>20941</v>
      </c>
      <c r="K19649" s="93" t="s">
        <v>9073</v>
      </c>
      <c r="L19649" s="14">
        <f>AND(vyberHrace&lt;&gt;"",ISNUMBER(SEARCH(vyberHrace,$B19649)))</f>
      </c>
      <c r="M19649" s="14">
        <f>AND($I19649=MID(kododd,1,2),$J19649=MID(kododd,3,3))</f>
      </c>
    </row>
    <row r="19650">
      <c r="A19650" s="95">
        <v>5206</v>
      </c>
      <c r="B19650" s="93" t="s">
        <v>16853</v>
      </c>
      <c r="C19650" s="93" t="s">
        <v>1463</v>
      </c>
      <c r="D19650" s="95">
        <v>1524</v>
      </c>
      <c r="E19650" s="95">
        <v>1711</v>
      </c>
      <c r="F19650" s="95">
        <v>338486</v>
      </c>
      <c r="G19650" s="95">
        <v>0</v>
      </c>
      <c r="H19650" s="93" t="s">
        <v>8976</v>
      </c>
      <c r="I19650" s="93" t="s">
        <v>23894</v>
      </c>
      <c r="J19650" s="93" t="s">
        <v>20941</v>
      </c>
      <c r="K19650" s="93" t="s">
        <v>9073</v>
      </c>
      <c r="L19650" s="14">
        <f>AND(vyberHrace&lt;&gt;"",ISNUMBER(SEARCH(vyberHrace,$B19650)))</f>
      </c>
      <c r="M19650" s="14">
        <f>AND($I19650=MID(kododd,1,2),$J19650=MID(kododd,3,3))</f>
      </c>
    </row>
    <row r="19651">
      <c r="A19651" s="95">
        <v>63536</v>
      </c>
      <c r="B19651" s="93" t="s">
        <v>29499</v>
      </c>
      <c r="C19651" s="93" t="s">
        <v>1405</v>
      </c>
      <c r="G19651" s="95">
        <v>250</v>
      </c>
      <c r="H19651" s="93" t="s">
        <v>8976</v>
      </c>
      <c r="I19651" s="93" t="s">
        <v>23894</v>
      </c>
      <c r="J19651" s="93" t="s">
        <v>20872</v>
      </c>
      <c r="K19651" s="93" t="s">
        <v>29454</v>
      </c>
      <c r="L19651" s="14">
        <f>AND(vyberHrace&lt;&gt;"",ISNUMBER(SEARCH(vyberHrace,$B19651)))</f>
      </c>
      <c r="M19651" s="14">
        <f>AND($I19651=MID(kododd,1,2),$J19651=MID(kododd,3,3))</f>
      </c>
    </row>
    <row r="19652">
      <c r="A19652" s="95">
        <v>39248</v>
      </c>
      <c r="B19652" s="93" t="s">
        <v>16854</v>
      </c>
      <c r="C19652" s="93" t="s">
        <v>1414</v>
      </c>
      <c r="D19652" s="95">
        <v>2052</v>
      </c>
      <c r="E19652" s="95">
        <v>2060</v>
      </c>
      <c r="F19652" s="95">
        <v>381829</v>
      </c>
      <c r="G19652" s="95">
        <v>250</v>
      </c>
      <c r="H19652" s="93" t="s">
        <v>8976</v>
      </c>
      <c r="I19652" s="93" t="s">
        <v>23894</v>
      </c>
      <c r="J19652" s="93" t="s">
        <v>20873</v>
      </c>
      <c r="K19652" s="93" t="s">
        <v>2418</v>
      </c>
      <c r="L19652" s="14">
        <f>AND(vyberHrace&lt;&gt;"",ISNUMBER(SEARCH(vyberHrace,$B19652)))</f>
      </c>
      <c r="M19652" s="14">
        <f>AND($I19652=MID(kododd,1,2),$J19652=MID(kododd,3,3))</f>
      </c>
    </row>
    <row r="19653">
      <c r="A19653" s="95">
        <v>59400</v>
      </c>
      <c r="B19653" s="93" t="s">
        <v>25817</v>
      </c>
      <c r="C19653" s="93" t="s">
        <v>1406</v>
      </c>
      <c r="D19653" s="95">
        <v>1568</v>
      </c>
      <c r="E19653" s="95">
        <v>1893</v>
      </c>
      <c r="F19653" s="95">
        <v>23779373</v>
      </c>
      <c r="G19653" s="95">
        <v>0</v>
      </c>
      <c r="H19653" s="93" t="s">
        <v>8976</v>
      </c>
      <c r="I19653" s="93" t="s">
        <v>23894</v>
      </c>
      <c r="J19653" s="93" t="s">
        <v>23412</v>
      </c>
      <c r="K19653" s="93" t="s">
        <v>21368</v>
      </c>
      <c r="L19653" s="14">
        <f>AND(vyberHrace&lt;&gt;"",ISNUMBER(SEARCH(vyberHrace,$B19653)))</f>
      </c>
      <c r="M19653" s="14">
        <f>AND($I19653=MID(kododd,1,2),$J19653=MID(kododd,3,3))</f>
      </c>
    </row>
    <row r="19654">
      <c r="A19654" s="95">
        <v>50537</v>
      </c>
      <c r="B19654" s="93" t="s">
        <v>3453</v>
      </c>
      <c r="C19654" s="93" t="s">
        <v>1416</v>
      </c>
      <c r="G19654" s="95">
        <v>0</v>
      </c>
      <c r="H19654" s="93" t="s">
        <v>8976</v>
      </c>
      <c r="I19654" s="93" t="s">
        <v>23894</v>
      </c>
      <c r="J19654" s="93" t="s">
        <v>20904</v>
      </c>
      <c r="K19654" s="93" t="s">
        <v>11261</v>
      </c>
      <c r="L19654" s="14">
        <f>AND(vyberHrace&lt;&gt;"",ISNUMBER(SEARCH(vyberHrace,$B19654)))</f>
      </c>
      <c r="M19654" s="14">
        <f>AND($I19654=MID(kododd,1,2),$J19654=MID(kododd,3,3))</f>
      </c>
    </row>
    <row r="19655">
      <c r="A19655" s="95">
        <v>8705</v>
      </c>
      <c r="B19655" s="93" t="s">
        <v>16858</v>
      </c>
      <c r="C19655" s="93" t="s">
        <v>1463</v>
      </c>
      <c r="D19655" s="95">
        <v>1616</v>
      </c>
      <c r="F19655" s="95">
        <v>23711086</v>
      </c>
      <c r="G19655" s="95">
        <v>250</v>
      </c>
      <c r="H19655" s="93" t="s">
        <v>8976</v>
      </c>
      <c r="I19655" s="93" t="s">
        <v>23894</v>
      </c>
      <c r="J19655" s="93" t="s">
        <v>20871</v>
      </c>
      <c r="K19655" s="93" t="s">
        <v>6773</v>
      </c>
      <c r="L19655" s="14">
        <f>AND(vyberHrace&lt;&gt;"",ISNUMBER(SEARCH(vyberHrace,$B19655)))</f>
      </c>
      <c r="M19655" s="14">
        <f>AND($I19655=MID(kododd,1,2),$J19655=MID(kododd,3,3))</f>
      </c>
    </row>
    <row r="19656">
      <c r="A19656" s="95">
        <v>54416</v>
      </c>
      <c r="B19656" s="93" t="s">
        <v>949</v>
      </c>
      <c r="C19656" s="93" t="s">
        <v>1487</v>
      </c>
      <c r="F19656" s="95">
        <v>23756160</v>
      </c>
      <c r="G19656" s="95">
        <v>250</v>
      </c>
      <c r="H19656" s="93" t="s">
        <v>8976</v>
      </c>
      <c r="I19656" s="93" t="s">
        <v>23894</v>
      </c>
      <c r="J19656" s="93" t="s">
        <v>20940</v>
      </c>
      <c r="K19656" s="93" t="s">
        <v>6882</v>
      </c>
      <c r="L19656" s="14">
        <f>AND(vyberHrace&lt;&gt;"",ISNUMBER(SEARCH(vyberHrace,$B19656)))</f>
      </c>
      <c r="M19656" s="14">
        <f>AND($I19656=MID(kododd,1,2),$J19656=MID(kododd,3,3))</f>
      </c>
    </row>
    <row r="19657">
      <c r="A19657" s="95">
        <v>49199</v>
      </c>
      <c r="B19657" s="93" t="s">
        <v>21285</v>
      </c>
      <c r="C19657" s="93" t="s">
        <v>1422</v>
      </c>
      <c r="D19657" s="95">
        <v>2140</v>
      </c>
      <c r="E19657" s="95">
        <v>2180</v>
      </c>
      <c r="F19657" s="95">
        <v>23733543</v>
      </c>
      <c r="G19657" s="95">
        <v>250</v>
      </c>
      <c r="H19657" s="93" t="s">
        <v>8976</v>
      </c>
      <c r="I19657" s="93" t="s">
        <v>23894</v>
      </c>
      <c r="J19657" s="93" t="s">
        <v>20940</v>
      </c>
      <c r="K19657" s="93" t="s">
        <v>6882</v>
      </c>
      <c r="L19657" s="14">
        <f>AND(vyberHrace&lt;&gt;"",ISNUMBER(SEARCH(vyberHrace,$B19657)))</f>
      </c>
      <c r="M19657" s="14">
        <f>AND($I19657=MID(kododd,1,2),$J19657=MID(kododd,3,3))</f>
      </c>
    </row>
    <row r="19658">
      <c r="A19658" s="95">
        <v>45473</v>
      </c>
      <c r="B19658" s="93" t="s">
        <v>21293</v>
      </c>
      <c r="C19658" s="93" t="s">
        <v>3255</v>
      </c>
      <c r="D19658" s="95">
        <v>2084</v>
      </c>
      <c r="E19658" s="95">
        <v>2101</v>
      </c>
      <c r="F19658" s="95">
        <v>23734353</v>
      </c>
      <c r="G19658" s="95">
        <v>250</v>
      </c>
      <c r="H19658" s="93" t="s">
        <v>8976</v>
      </c>
      <c r="I19658" s="93" t="s">
        <v>23894</v>
      </c>
      <c r="J19658" s="93" t="s">
        <v>20940</v>
      </c>
      <c r="K19658" s="93" t="s">
        <v>6882</v>
      </c>
      <c r="L19658" s="14">
        <f>AND(vyberHrace&lt;&gt;"",ISNUMBER(SEARCH(vyberHrace,$B19658)))</f>
      </c>
      <c r="M19658" s="14">
        <f>AND($I19658=MID(kododd,1,2),$J19658=MID(kododd,3,3))</f>
      </c>
    </row>
    <row r="19659">
      <c r="A19659" s="95">
        <v>2177</v>
      </c>
      <c r="B19659" s="93" t="s">
        <v>21301</v>
      </c>
      <c r="C19659" s="93" t="s">
        <v>1433</v>
      </c>
      <c r="D19659" s="95">
        <v>1988</v>
      </c>
      <c r="E19659" s="95">
        <v>1989</v>
      </c>
      <c r="F19659" s="95">
        <v>317179</v>
      </c>
      <c r="G19659" s="95">
        <v>250</v>
      </c>
      <c r="H19659" s="93" t="s">
        <v>8976</v>
      </c>
      <c r="I19659" s="93" t="s">
        <v>23894</v>
      </c>
      <c r="J19659" s="93" t="s">
        <v>20940</v>
      </c>
      <c r="K19659" s="93" t="s">
        <v>6882</v>
      </c>
      <c r="L19659" s="14">
        <f>AND(vyberHrace&lt;&gt;"",ISNUMBER(SEARCH(vyberHrace,$B19659)))</f>
      </c>
      <c r="M19659" s="14">
        <f>AND($I19659=MID(kododd,1,2),$J19659=MID(kododd,3,3))</f>
      </c>
    </row>
    <row r="19660">
      <c r="A19660" s="95">
        <v>1656</v>
      </c>
      <c r="B19660" s="93" t="s">
        <v>21302</v>
      </c>
      <c r="C19660" s="93" t="s">
        <v>1449</v>
      </c>
      <c r="D19660" s="95">
        <v>2055</v>
      </c>
      <c r="E19660" s="95">
        <v>2048</v>
      </c>
      <c r="F19660" s="95">
        <v>317756</v>
      </c>
      <c r="G19660" s="95">
        <v>250</v>
      </c>
      <c r="H19660" s="93" t="s">
        <v>8976</v>
      </c>
      <c r="I19660" s="93" t="s">
        <v>23894</v>
      </c>
      <c r="J19660" s="93" t="s">
        <v>20940</v>
      </c>
      <c r="K19660" s="93" t="s">
        <v>6882</v>
      </c>
      <c r="L19660" s="14">
        <f>AND(vyberHrace&lt;&gt;"",ISNUMBER(SEARCH(vyberHrace,$B19660)))</f>
      </c>
      <c r="M19660" s="14">
        <f>AND($I19660=MID(kododd,1,2),$J19660=MID(kododd,3,3))</f>
      </c>
    </row>
    <row r="19661">
      <c r="A19661" s="95">
        <v>53409</v>
      </c>
      <c r="B19661" s="93" t="s">
        <v>20704</v>
      </c>
      <c r="C19661" s="93" t="s">
        <v>1406</v>
      </c>
      <c r="G19661" s="95">
        <v>0</v>
      </c>
      <c r="H19661" s="93" t="s">
        <v>8976</v>
      </c>
      <c r="I19661" s="93" t="s">
        <v>23894</v>
      </c>
      <c r="J19661" s="93" t="s">
        <v>20940</v>
      </c>
      <c r="K19661" s="93" t="s">
        <v>6882</v>
      </c>
      <c r="L19661" s="14">
        <f>AND(vyberHrace&lt;&gt;"",ISNUMBER(SEARCH(vyberHrace,$B19661)))</f>
      </c>
      <c r="M19661" s="14">
        <f>AND($I19661=MID(kododd,1,2),$J19661=MID(kododd,3,3))</f>
      </c>
    </row>
    <row r="19662">
      <c r="A19662" s="95">
        <v>4048</v>
      </c>
      <c r="B19662" s="93" t="s">
        <v>13105</v>
      </c>
      <c r="C19662" s="93" t="s">
        <v>1440</v>
      </c>
      <c r="D19662" s="95">
        <v>1768</v>
      </c>
      <c r="E19662" s="95">
        <v>1906</v>
      </c>
      <c r="F19662" s="95">
        <v>319740</v>
      </c>
      <c r="G19662" s="95">
        <v>250</v>
      </c>
      <c r="H19662" s="93" t="s">
        <v>8976</v>
      </c>
      <c r="I19662" s="93" t="s">
        <v>23894</v>
      </c>
      <c r="J19662" s="93" t="s">
        <v>21010</v>
      </c>
      <c r="K19662" s="93" t="s">
        <v>5183</v>
      </c>
      <c r="L19662" s="14">
        <f>AND(vyberHrace&lt;&gt;"",ISNUMBER(SEARCH(vyberHrace,$B19662)))</f>
      </c>
      <c r="M19662" s="14">
        <f>AND($I19662=MID(kododd,1,2),$J19662=MID(kododd,3,3))</f>
      </c>
    </row>
    <row r="19663">
      <c r="A19663" s="95">
        <v>11456</v>
      </c>
      <c r="B19663" s="93" t="s">
        <v>13106</v>
      </c>
      <c r="C19663" s="93" t="s">
        <v>1436</v>
      </c>
      <c r="D19663" s="95">
        <v>1636</v>
      </c>
      <c r="F19663" s="95">
        <v>23759763</v>
      </c>
      <c r="G19663" s="95">
        <v>250</v>
      </c>
      <c r="H19663" s="93" t="s">
        <v>8976</v>
      </c>
      <c r="I19663" s="93" t="s">
        <v>23894</v>
      </c>
      <c r="J19663" s="93" t="s">
        <v>20899</v>
      </c>
      <c r="K19663" s="93" t="s">
        <v>9087</v>
      </c>
      <c r="L19663" s="14">
        <f>AND(vyberHrace&lt;&gt;"",ISNUMBER(SEARCH(vyberHrace,$B19663)))</f>
      </c>
      <c r="M19663" s="14">
        <f>AND($I19663=MID(kododd,1,2),$J19663=MID(kododd,3,3))</f>
      </c>
    </row>
    <row r="19664">
      <c r="A19664" s="95">
        <v>50538</v>
      </c>
      <c r="B19664" s="93" t="s">
        <v>3454</v>
      </c>
      <c r="C19664" s="93" t="s">
        <v>1410</v>
      </c>
      <c r="G19664" s="95">
        <v>0</v>
      </c>
      <c r="H19664" s="93" t="s">
        <v>8976</v>
      </c>
      <c r="I19664" s="93" t="s">
        <v>23894</v>
      </c>
      <c r="J19664" s="93" t="s">
        <v>20904</v>
      </c>
      <c r="K19664" s="93" t="s">
        <v>11261</v>
      </c>
      <c r="L19664" s="14">
        <f>AND(vyberHrace&lt;&gt;"",ISNUMBER(SEARCH(vyberHrace,$B19664)))</f>
      </c>
      <c r="M19664" s="14">
        <f>AND($I19664=MID(kododd,1,2),$J19664=MID(kododd,3,3))</f>
      </c>
    </row>
    <row r="19665">
      <c r="A19665" s="95">
        <v>50540</v>
      </c>
      <c r="B19665" s="93" t="s">
        <v>3455</v>
      </c>
      <c r="C19665" s="93" t="s">
        <v>1416</v>
      </c>
      <c r="G19665" s="95">
        <v>0</v>
      </c>
      <c r="H19665" s="93" t="s">
        <v>8976</v>
      </c>
      <c r="I19665" s="93" t="s">
        <v>23894</v>
      </c>
      <c r="J19665" s="93" t="s">
        <v>20904</v>
      </c>
      <c r="K19665" s="93" t="s">
        <v>11261</v>
      </c>
      <c r="L19665" s="14">
        <f>AND(vyberHrace&lt;&gt;"",ISNUMBER(SEARCH(vyberHrace,$B19665)))</f>
      </c>
      <c r="M19665" s="14">
        <f>AND($I19665=MID(kododd,1,2),$J19665=MID(kododd,3,3))</f>
      </c>
    </row>
    <row r="19666">
      <c r="A19666" s="95">
        <v>34605</v>
      </c>
      <c r="B19666" s="93" t="s">
        <v>13109</v>
      </c>
      <c r="C19666" s="93" t="s">
        <v>1398</v>
      </c>
      <c r="D19666" s="95">
        <v>1333</v>
      </c>
      <c r="F19666" s="95">
        <v>390410</v>
      </c>
      <c r="G19666" s="95">
        <v>0</v>
      </c>
      <c r="H19666" s="93" t="s">
        <v>8976</v>
      </c>
      <c r="I19666" s="93" t="s">
        <v>23894</v>
      </c>
      <c r="J19666" s="93" t="s">
        <v>20940</v>
      </c>
      <c r="K19666" s="93" t="s">
        <v>6882</v>
      </c>
      <c r="L19666" s="14">
        <f>AND(vyberHrace&lt;&gt;"",ISNUMBER(SEARCH(vyberHrace,$B19666)))</f>
      </c>
      <c r="M19666" s="14">
        <f>AND($I19666=MID(kododd,1,2),$J19666=MID(kododd,3,3))</f>
      </c>
    </row>
    <row r="19667">
      <c r="A19667" s="95">
        <v>57571</v>
      </c>
      <c r="B19667" s="93" t="s">
        <v>22944</v>
      </c>
      <c r="C19667" s="93" t="s">
        <v>1406</v>
      </c>
      <c r="G19667" s="95">
        <v>250</v>
      </c>
      <c r="H19667" s="93" t="s">
        <v>8976</v>
      </c>
      <c r="I19667" s="93" t="s">
        <v>23894</v>
      </c>
      <c r="J19667" s="93" t="s">
        <v>20845</v>
      </c>
      <c r="K19667" s="93" t="s">
        <v>6864</v>
      </c>
      <c r="L19667" s="14">
        <f>AND(vyberHrace&lt;&gt;"",ISNUMBER(SEARCH(vyberHrace,$B19667)))</f>
      </c>
      <c r="M19667" s="14">
        <f>AND($I19667=MID(kododd,1,2),$J19667=MID(kododd,3,3))</f>
      </c>
    </row>
    <row r="19668">
      <c r="A19668" s="95">
        <v>63604</v>
      </c>
      <c r="B19668" s="93" t="s">
        <v>29500</v>
      </c>
      <c r="C19668" s="93" t="s">
        <v>1411</v>
      </c>
      <c r="G19668" s="95">
        <v>250</v>
      </c>
      <c r="H19668" s="93" t="s">
        <v>8976</v>
      </c>
      <c r="I19668" s="93" t="s">
        <v>23894</v>
      </c>
      <c r="J19668" s="93" t="s">
        <v>21004</v>
      </c>
      <c r="K19668" s="93" t="s">
        <v>396</v>
      </c>
      <c r="L19668" s="14">
        <f>AND(vyberHrace&lt;&gt;"",ISNUMBER(SEARCH(vyberHrace,$B19668)))</f>
      </c>
      <c r="M19668" s="14">
        <f>AND($I19668=MID(kododd,1,2),$J19668=MID(kododd,3,3))</f>
      </c>
    </row>
    <row r="19669">
      <c r="A19669" s="95">
        <v>63584</v>
      </c>
      <c r="B19669" s="93" t="s">
        <v>29501</v>
      </c>
      <c r="C19669" s="93" t="s">
        <v>1486</v>
      </c>
      <c r="G19669" s="95">
        <v>250</v>
      </c>
      <c r="H19669" s="93" t="s">
        <v>8976</v>
      </c>
      <c r="I19669" s="93" t="s">
        <v>23894</v>
      </c>
      <c r="J19669" s="93" t="s">
        <v>21004</v>
      </c>
      <c r="K19669" s="93" t="s">
        <v>396</v>
      </c>
      <c r="L19669" s="14">
        <f>AND(vyberHrace&lt;&gt;"",ISNUMBER(SEARCH(vyberHrace,$B19669)))</f>
      </c>
      <c r="M19669" s="14">
        <f>AND($I19669=MID(kododd,1,2),$J19669=MID(kododd,3,3))</f>
      </c>
    </row>
    <row r="19670">
      <c r="A19670" s="95">
        <v>60734</v>
      </c>
      <c r="B19670" s="93" t="s">
        <v>27144</v>
      </c>
      <c r="C19670" s="93" t="s">
        <v>1424</v>
      </c>
      <c r="G19670" s="95">
        <v>0</v>
      </c>
      <c r="H19670" s="93" t="s">
        <v>8976</v>
      </c>
      <c r="I19670" s="93" t="s">
        <v>23894</v>
      </c>
      <c r="J19670" s="93" t="s">
        <v>20844</v>
      </c>
      <c r="K19670" s="93" t="s">
        <v>8029</v>
      </c>
      <c r="L19670" s="14">
        <f>AND(vyberHrace&lt;&gt;"",ISNUMBER(SEARCH(vyberHrace,$B19670)))</f>
      </c>
      <c r="M19670" s="14">
        <f>AND($I19670=MID(kododd,1,2),$J19670=MID(kododd,3,3))</f>
      </c>
    </row>
    <row r="19671">
      <c r="A19671" s="95">
        <v>55350</v>
      </c>
      <c r="B19671" s="93" t="s">
        <v>22992</v>
      </c>
      <c r="C19671" s="93" t="s">
        <v>1416</v>
      </c>
      <c r="G19671" s="95">
        <v>0</v>
      </c>
      <c r="H19671" s="93" t="s">
        <v>8976</v>
      </c>
      <c r="I19671" s="93" t="s">
        <v>23894</v>
      </c>
      <c r="J19671" s="93" t="s">
        <v>20854</v>
      </c>
      <c r="K19671" s="93" t="s">
        <v>12190</v>
      </c>
      <c r="L19671" s="14">
        <f>AND(vyberHrace&lt;&gt;"",ISNUMBER(SEARCH(vyberHrace,$B19671)))</f>
      </c>
      <c r="M19671" s="14">
        <f>AND($I19671=MID(kododd,1,2),$J19671=MID(kododd,3,3))</f>
      </c>
    </row>
    <row r="19672">
      <c r="A19672" s="95">
        <v>50700</v>
      </c>
      <c r="B19672" s="93" t="s">
        <v>3462</v>
      </c>
      <c r="C19672" s="93" t="s">
        <v>1416</v>
      </c>
      <c r="G19672" s="95">
        <v>0</v>
      </c>
      <c r="H19672" s="93" t="s">
        <v>8976</v>
      </c>
      <c r="I19672" s="93" t="s">
        <v>23894</v>
      </c>
      <c r="J19672" s="93" t="s">
        <v>20854</v>
      </c>
      <c r="K19672" s="93" t="s">
        <v>12190</v>
      </c>
      <c r="L19672" s="14">
        <f>AND(vyberHrace&lt;&gt;"",ISNUMBER(SEARCH(vyberHrace,$B19672)))</f>
      </c>
      <c r="M19672" s="14">
        <f>AND($I19672=MID(kododd,1,2),$J19672=MID(kododd,3,3))</f>
      </c>
    </row>
    <row r="19673">
      <c r="A19673" s="95">
        <v>63519</v>
      </c>
      <c r="B19673" s="93" t="s">
        <v>29502</v>
      </c>
      <c r="C19673" s="93" t="s">
        <v>1487</v>
      </c>
      <c r="G19673" s="95">
        <v>250</v>
      </c>
      <c r="H19673" s="93" t="s">
        <v>8976</v>
      </c>
      <c r="I19673" s="93" t="s">
        <v>23894</v>
      </c>
      <c r="J19673" s="93" t="s">
        <v>20872</v>
      </c>
      <c r="K19673" s="93" t="s">
        <v>29454</v>
      </c>
      <c r="L19673" s="14">
        <f>AND(vyberHrace&lt;&gt;"",ISNUMBER(SEARCH(vyberHrace,$B19673)))</f>
      </c>
      <c r="M19673" s="14">
        <f>AND($I19673=MID(kododd,1,2),$J19673=MID(kododd,3,3))</f>
      </c>
    </row>
    <row r="19674">
      <c r="A19674" s="95">
        <v>21965</v>
      </c>
      <c r="B19674" s="93" t="s">
        <v>11717</v>
      </c>
      <c r="C19674" s="93" t="s">
        <v>1405</v>
      </c>
      <c r="D19674" s="95">
        <v>1441</v>
      </c>
      <c r="G19674" s="95">
        <v>250</v>
      </c>
      <c r="H19674" s="93" t="s">
        <v>8976</v>
      </c>
      <c r="I19674" s="93" t="s">
        <v>23894</v>
      </c>
      <c r="J19674" s="93" t="s">
        <v>21016</v>
      </c>
      <c r="K19674" s="93" t="s">
        <v>10066</v>
      </c>
      <c r="L19674" s="14">
        <f>AND(vyberHrace&lt;&gt;"",ISNUMBER(SEARCH(vyberHrace,$B19674)))</f>
      </c>
      <c r="M19674" s="14">
        <f>AND($I19674=MID(kododd,1,2),$J19674=MID(kododd,3,3))</f>
      </c>
    </row>
    <row r="19675">
      <c r="A19675" s="95">
        <v>8933</v>
      </c>
      <c r="B19675" s="93" t="s">
        <v>14126</v>
      </c>
      <c r="C19675" s="93" t="s">
        <v>1423</v>
      </c>
      <c r="D19675" s="95">
        <v>2032</v>
      </c>
      <c r="E19675" s="95">
        <v>2098</v>
      </c>
      <c r="F19675" s="95">
        <v>323098</v>
      </c>
      <c r="G19675" s="95">
        <v>0</v>
      </c>
      <c r="H19675" s="93" t="s">
        <v>8976</v>
      </c>
      <c r="I19675" s="93" t="s">
        <v>23894</v>
      </c>
      <c r="J19675" s="93" t="s">
        <v>20940</v>
      </c>
      <c r="K19675" s="93" t="s">
        <v>6882</v>
      </c>
      <c r="L19675" s="14">
        <f>AND(vyberHrace&lt;&gt;"",ISNUMBER(SEARCH(vyberHrace,$B19675)))</f>
      </c>
      <c r="M19675" s="14">
        <f>AND($I19675=MID(kododd,1,2),$J19675=MID(kododd,3,3))</f>
      </c>
    </row>
    <row r="19676">
      <c r="A19676" s="95">
        <v>32536</v>
      </c>
      <c r="B19676" s="93" t="s">
        <v>14149</v>
      </c>
      <c r="C19676" s="93" t="s">
        <v>1444</v>
      </c>
      <c r="D19676" s="95">
        <v>2060</v>
      </c>
      <c r="E19676" s="95">
        <v>2070</v>
      </c>
      <c r="F19676" s="95">
        <v>350664</v>
      </c>
      <c r="G19676" s="95">
        <v>250</v>
      </c>
      <c r="H19676" s="93" t="s">
        <v>8976</v>
      </c>
      <c r="I19676" s="93" t="s">
        <v>23894</v>
      </c>
      <c r="J19676" s="93" t="s">
        <v>20940</v>
      </c>
      <c r="K19676" s="93" t="s">
        <v>6882</v>
      </c>
      <c r="L19676" s="14">
        <f>AND(vyberHrace&lt;&gt;"",ISNUMBER(SEARCH(vyberHrace,$B19676)))</f>
      </c>
      <c r="M19676" s="14">
        <f>AND($I19676=MID(kododd,1,2),$J19676=MID(kododd,3,3))</f>
      </c>
    </row>
    <row r="19677">
      <c r="A19677" s="95">
        <v>1742</v>
      </c>
      <c r="B19677" s="93" t="s">
        <v>14150</v>
      </c>
      <c r="C19677" s="93" t="s">
        <v>1405</v>
      </c>
      <c r="D19677" s="95">
        <v>1901</v>
      </c>
      <c r="E19677" s="95">
        <v>1930</v>
      </c>
      <c r="F19677" s="95">
        <v>312045</v>
      </c>
      <c r="G19677" s="95">
        <v>250</v>
      </c>
      <c r="H19677" s="93" t="s">
        <v>8976</v>
      </c>
      <c r="I19677" s="93" t="s">
        <v>23894</v>
      </c>
      <c r="J19677" s="93" t="s">
        <v>20940</v>
      </c>
      <c r="K19677" s="93" t="s">
        <v>6882</v>
      </c>
      <c r="L19677" s="14">
        <f>AND(vyberHrace&lt;&gt;"",ISNUMBER(SEARCH(vyberHrace,$B19677)))</f>
      </c>
      <c r="M19677" s="14">
        <f>AND($I19677=MID(kododd,1,2),$J19677=MID(kododd,3,3))</f>
      </c>
    </row>
    <row r="19678">
      <c r="A19678" s="95">
        <v>59116</v>
      </c>
      <c r="B19678" s="93" t="s">
        <v>25561</v>
      </c>
      <c r="C19678" s="93" t="s">
        <v>1424</v>
      </c>
      <c r="G19678" s="95">
        <v>250</v>
      </c>
      <c r="H19678" s="93" t="s">
        <v>8976</v>
      </c>
      <c r="I19678" s="93" t="s">
        <v>23894</v>
      </c>
      <c r="J19678" s="93" t="s">
        <v>20845</v>
      </c>
      <c r="K19678" s="93" t="s">
        <v>6864</v>
      </c>
      <c r="L19678" s="14">
        <f>AND(vyberHrace&lt;&gt;"",ISNUMBER(SEARCH(vyberHrace,$B19678)))</f>
      </c>
      <c r="M19678" s="14">
        <f>AND($I19678=MID(kododd,1,2),$J19678=MID(kododd,3,3))</f>
      </c>
    </row>
    <row r="19679">
      <c r="A19679" s="95">
        <v>28629</v>
      </c>
      <c r="B19679" s="93" t="s">
        <v>14156</v>
      </c>
      <c r="C19679" s="93" t="s">
        <v>1439</v>
      </c>
      <c r="G19679" s="95">
        <v>0</v>
      </c>
      <c r="H19679" s="93" t="s">
        <v>8976</v>
      </c>
      <c r="I19679" s="93" t="s">
        <v>23894</v>
      </c>
      <c r="J19679" s="93" t="s">
        <v>20924</v>
      </c>
      <c r="K19679" s="93" t="s">
        <v>23908</v>
      </c>
      <c r="L19679" s="14">
        <f>AND(vyberHrace&lt;&gt;"",ISNUMBER(SEARCH(vyberHrace,$B19679)))</f>
      </c>
      <c r="M19679" s="14">
        <f>AND($I19679=MID(kododd,1,2),$J19679=MID(kododd,3,3))</f>
      </c>
    </row>
    <row r="19680">
      <c r="A19680" s="95">
        <v>25460</v>
      </c>
      <c r="B19680" s="93" t="s">
        <v>14162</v>
      </c>
      <c r="C19680" s="93" t="s">
        <v>1417</v>
      </c>
      <c r="D19680" s="95">
        <v>1540</v>
      </c>
      <c r="F19680" s="95">
        <v>341320</v>
      </c>
      <c r="G19680" s="95">
        <v>250</v>
      </c>
      <c r="H19680" s="93" t="s">
        <v>8976</v>
      </c>
      <c r="I19680" s="93" t="s">
        <v>23894</v>
      </c>
      <c r="J19680" s="93" t="s">
        <v>20854</v>
      </c>
      <c r="K19680" s="93" t="s">
        <v>12190</v>
      </c>
      <c r="L19680" s="14">
        <f>AND(vyberHrace&lt;&gt;"",ISNUMBER(SEARCH(vyberHrace,$B19680)))</f>
      </c>
      <c r="M19680" s="14">
        <f>AND($I19680=MID(kododd,1,2),$J19680=MID(kododd,3,3))</f>
      </c>
    </row>
    <row r="19681">
      <c r="A19681" s="95">
        <v>38331</v>
      </c>
      <c r="B19681" s="93" t="s">
        <v>14167</v>
      </c>
      <c r="C19681" s="93" t="s">
        <v>1419</v>
      </c>
      <c r="D19681" s="95">
        <v>1665</v>
      </c>
      <c r="E19681" s="95">
        <v>1706</v>
      </c>
      <c r="F19681" s="95">
        <v>23706716</v>
      </c>
      <c r="G19681" s="95">
        <v>0</v>
      </c>
      <c r="H19681" s="93" t="s">
        <v>8976</v>
      </c>
      <c r="I19681" s="93" t="s">
        <v>23894</v>
      </c>
      <c r="J19681" s="93" t="s">
        <v>20909</v>
      </c>
      <c r="K19681" s="93" t="s">
        <v>6757</v>
      </c>
      <c r="L19681" s="14">
        <f>AND(vyberHrace&lt;&gt;"",ISNUMBER(SEARCH(vyberHrace,$B19681)))</f>
      </c>
      <c r="M19681" s="14">
        <f>AND($I19681=MID(kododd,1,2),$J19681=MID(kododd,3,3))</f>
      </c>
    </row>
    <row r="19682">
      <c r="A19682" s="95">
        <v>48939</v>
      </c>
      <c r="B19682" s="93" t="s">
        <v>13886</v>
      </c>
      <c r="C19682" s="93" t="s">
        <v>1406</v>
      </c>
      <c r="D19682" s="95">
        <v>1052</v>
      </c>
      <c r="G19682" s="95">
        <v>0</v>
      </c>
      <c r="H19682" s="93" t="s">
        <v>8976</v>
      </c>
      <c r="I19682" s="93" t="s">
        <v>23894</v>
      </c>
      <c r="J19682" s="93" t="s">
        <v>20909</v>
      </c>
      <c r="K19682" s="93" t="s">
        <v>6757</v>
      </c>
      <c r="L19682" s="14">
        <f>AND(vyberHrace&lt;&gt;"",ISNUMBER(SEARCH(vyberHrace,$B19682)))</f>
      </c>
      <c r="M19682" s="14">
        <f>AND($I19682=MID(kododd,1,2),$J19682=MID(kododd,3,3))</f>
      </c>
    </row>
    <row r="19683">
      <c r="A19683" s="95">
        <v>33831</v>
      </c>
      <c r="B19683" s="93" t="s">
        <v>14170</v>
      </c>
      <c r="C19683" s="93" t="s">
        <v>1409</v>
      </c>
      <c r="D19683" s="95">
        <v>1808</v>
      </c>
      <c r="E19683" s="95">
        <v>1870</v>
      </c>
      <c r="F19683" s="95">
        <v>387550</v>
      </c>
      <c r="G19683" s="95">
        <v>0</v>
      </c>
      <c r="H19683" s="93" t="s">
        <v>8976</v>
      </c>
      <c r="I19683" s="93" t="s">
        <v>23894</v>
      </c>
      <c r="J19683" s="93" t="s">
        <v>20909</v>
      </c>
      <c r="K19683" s="93" t="s">
        <v>6757</v>
      </c>
      <c r="L19683" s="14">
        <f>AND(vyberHrace&lt;&gt;"",ISNUMBER(SEARCH(vyberHrace,$B19683)))</f>
      </c>
      <c r="M19683" s="14">
        <f>AND($I19683=MID(kododd,1,2),$J19683=MID(kododd,3,3))</f>
      </c>
    </row>
    <row r="19684">
      <c r="A19684" s="95">
        <v>52490</v>
      </c>
      <c r="B19684" s="93" t="s">
        <v>3890</v>
      </c>
      <c r="C19684" s="93" t="s">
        <v>1412</v>
      </c>
      <c r="F19684" s="95">
        <v>23745312</v>
      </c>
      <c r="G19684" s="95">
        <v>250</v>
      </c>
      <c r="H19684" s="93" t="s">
        <v>8976</v>
      </c>
      <c r="I19684" s="93" t="s">
        <v>23894</v>
      </c>
      <c r="J19684" s="93" t="s">
        <v>20910</v>
      </c>
      <c r="K19684" s="93" t="s">
        <v>4915</v>
      </c>
      <c r="L19684" s="14">
        <f>AND(vyberHrace&lt;&gt;"",ISNUMBER(SEARCH(vyberHrace,$B19684)))</f>
      </c>
      <c r="M19684" s="14">
        <f>AND($I19684=MID(kododd,1,2),$J19684=MID(kododd,3,3))</f>
      </c>
    </row>
    <row r="19685">
      <c r="A19685" s="95">
        <v>52544</v>
      </c>
      <c r="B19685" s="93" t="s">
        <v>3921</v>
      </c>
      <c r="C19685" s="93" t="s">
        <v>1422</v>
      </c>
      <c r="F19685" s="95">
        <v>23743352</v>
      </c>
      <c r="G19685" s="95">
        <v>250</v>
      </c>
      <c r="H19685" s="93" t="s">
        <v>8976</v>
      </c>
      <c r="I19685" s="93" t="s">
        <v>23894</v>
      </c>
      <c r="J19685" s="93" t="s">
        <v>20884</v>
      </c>
      <c r="K19685" s="93" t="s">
        <v>399</v>
      </c>
      <c r="L19685" s="14">
        <f>AND(vyberHrace&lt;&gt;"",ISNUMBER(SEARCH(vyberHrace,$B19685)))</f>
      </c>
      <c r="M19685" s="14">
        <f>AND($I19685=MID(kododd,1,2),$J19685=MID(kododd,3,3))</f>
      </c>
    </row>
    <row r="19686">
      <c r="A19686" s="95">
        <v>60525</v>
      </c>
      <c r="B19686" s="93" t="s">
        <v>1019</v>
      </c>
      <c r="C19686" s="93" t="s">
        <v>1420</v>
      </c>
      <c r="D19686" s="95">
        <v>1031</v>
      </c>
      <c r="G19686" s="95">
        <v>250</v>
      </c>
      <c r="H19686" s="93" t="s">
        <v>8976</v>
      </c>
      <c r="I19686" s="93" t="s">
        <v>23894</v>
      </c>
      <c r="J19686" s="93" t="s">
        <v>20884</v>
      </c>
      <c r="K19686" s="93" t="s">
        <v>399</v>
      </c>
      <c r="L19686" s="14">
        <f>AND(vyberHrace&lt;&gt;"",ISNUMBER(SEARCH(vyberHrace,$B19686)))</f>
      </c>
      <c r="M19686" s="14">
        <f>AND($I19686=MID(kododd,1,2),$J19686=MID(kododd,3,3))</f>
      </c>
    </row>
    <row r="19687">
      <c r="A19687" s="95">
        <v>33755</v>
      </c>
      <c r="B19687" s="93" t="s">
        <v>14339</v>
      </c>
      <c r="C19687" s="93" t="s">
        <v>1439</v>
      </c>
      <c r="D19687" s="95">
        <v>1357</v>
      </c>
      <c r="G19687" s="95">
        <v>0</v>
      </c>
      <c r="H19687" s="93" t="s">
        <v>8976</v>
      </c>
      <c r="I19687" s="93" t="s">
        <v>23894</v>
      </c>
      <c r="J19687" s="93" t="s">
        <v>20884</v>
      </c>
      <c r="K19687" s="93" t="s">
        <v>399</v>
      </c>
      <c r="L19687" s="14">
        <f>AND(vyberHrace&lt;&gt;"",ISNUMBER(SEARCH(vyberHrace,$B19687)))</f>
      </c>
      <c r="M19687" s="14">
        <f>AND($I19687=MID(kododd,1,2),$J19687=MID(kododd,3,3))</f>
      </c>
    </row>
    <row r="19688">
      <c r="A19688" s="95">
        <v>13998</v>
      </c>
      <c r="B19688" s="93" t="s">
        <v>14340</v>
      </c>
      <c r="C19688" s="93" t="s">
        <v>1427</v>
      </c>
      <c r="D19688" s="95">
        <v>1629</v>
      </c>
      <c r="E19688" s="95">
        <v>1752</v>
      </c>
      <c r="F19688" s="95">
        <v>354457</v>
      </c>
      <c r="G19688" s="95">
        <v>250</v>
      </c>
      <c r="H19688" s="93" t="s">
        <v>8976</v>
      </c>
      <c r="I19688" s="93" t="s">
        <v>23894</v>
      </c>
      <c r="J19688" s="93" t="s">
        <v>21027</v>
      </c>
      <c r="K19688" s="93" t="s">
        <v>1948</v>
      </c>
      <c r="L19688" s="14">
        <f>AND(vyberHrace&lt;&gt;"",ISNUMBER(SEARCH(vyberHrace,$B19688)))</f>
      </c>
      <c r="M19688" s="14">
        <f>AND($I19688=MID(kododd,1,2),$J19688=MID(kododd,3,3))</f>
      </c>
    </row>
    <row r="19689">
      <c r="A19689" s="95">
        <v>9833</v>
      </c>
      <c r="B19689" s="93" t="s">
        <v>14341</v>
      </c>
      <c r="C19689" s="93" t="s">
        <v>1468</v>
      </c>
      <c r="D19689" s="95">
        <v>1485</v>
      </c>
      <c r="E19689" s="95">
        <v>1729</v>
      </c>
      <c r="F19689" s="95">
        <v>359165</v>
      </c>
      <c r="G19689" s="95">
        <v>0</v>
      </c>
      <c r="H19689" s="93" t="s">
        <v>8976</v>
      </c>
      <c r="I19689" s="93" t="s">
        <v>23894</v>
      </c>
      <c r="J19689" s="93" t="s">
        <v>20998</v>
      </c>
      <c r="K19689" s="93" t="s">
        <v>3359</v>
      </c>
      <c r="L19689" s="14">
        <f>AND(vyberHrace&lt;&gt;"",ISNUMBER(SEARCH(vyberHrace,$B19689)))</f>
      </c>
      <c r="M19689" s="14">
        <f>AND($I19689=MID(kododd,1,2),$J19689=MID(kododd,3,3))</f>
      </c>
    </row>
    <row r="19690">
      <c r="A19690" s="95">
        <v>34298</v>
      </c>
      <c r="B19690" s="93" t="s">
        <v>14342</v>
      </c>
      <c r="C19690" s="93" t="s">
        <v>1464</v>
      </c>
      <c r="G19690" s="95">
        <v>0</v>
      </c>
      <c r="H19690" s="93" t="s">
        <v>8976</v>
      </c>
      <c r="I19690" s="93" t="s">
        <v>23894</v>
      </c>
      <c r="J19690" s="93" t="s">
        <v>21027</v>
      </c>
      <c r="K19690" s="93" t="s">
        <v>1948</v>
      </c>
      <c r="L19690" s="14">
        <f>AND(vyberHrace&lt;&gt;"",ISNUMBER(SEARCH(vyberHrace,$B19690)))</f>
      </c>
      <c r="M19690" s="14">
        <f>AND($I19690=MID(kododd,1,2),$J19690=MID(kododd,3,3))</f>
      </c>
    </row>
    <row r="19691">
      <c r="A19691" s="95">
        <v>9043</v>
      </c>
      <c r="B19691" s="93" t="s">
        <v>14225</v>
      </c>
      <c r="C19691" s="93" t="s">
        <v>1456</v>
      </c>
      <c r="D19691" s="95">
        <v>1758</v>
      </c>
      <c r="E19691" s="95">
        <v>1860</v>
      </c>
      <c r="F19691" s="95">
        <v>392510</v>
      </c>
      <c r="G19691" s="95">
        <v>250</v>
      </c>
      <c r="H19691" s="93" t="s">
        <v>8976</v>
      </c>
      <c r="I19691" s="93" t="s">
        <v>23894</v>
      </c>
      <c r="J19691" s="93" t="s">
        <v>20916</v>
      </c>
      <c r="K19691" s="93" t="s">
        <v>9958</v>
      </c>
      <c r="L19691" s="14">
        <f>AND(vyberHrace&lt;&gt;"",ISNUMBER(SEARCH(vyberHrace,$B19691)))</f>
      </c>
      <c r="M19691" s="14">
        <f>AND($I19691=MID(kododd,1,2),$J19691=MID(kododd,3,3))</f>
      </c>
    </row>
    <row r="19692">
      <c r="A19692" s="95">
        <v>8713</v>
      </c>
      <c r="B19692" s="93" t="s">
        <v>14227</v>
      </c>
      <c r="C19692" s="93" t="s">
        <v>1447</v>
      </c>
      <c r="D19692" s="95">
        <v>1670</v>
      </c>
      <c r="F19692" s="95">
        <v>347566</v>
      </c>
      <c r="G19692" s="95">
        <v>250</v>
      </c>
      <c r="H19692" s="93" t="s">
        <v>8976</v>
      </c>
      <c r="I19692" s="93" t="s">
        <v>23894</v>
      </c>
      <c r="J19692" s="93" t="s">
        <v>20844</v>
      </c>
      <c r="K19692" s="93" t="s">
        <v>8029</v>
      </c>
      <c r="L19692" s="14">
        <f>AND(vyberHrace&lt;&gt;"",ISNUMBER(SEARCH(vyberHrace,$B19692)))</f>
      </c>
      <c r="M19692" s="14">
        <f>AND($I19692=MID(kododd,1,2),$J19692=MID(kododd,3,3))</f>
      </c>
    </row>
    <row r="19693">
      <c r="A19693" s="95">
        <v>25598</v>
      </c>
      <c r="B19693" s="93" t="s">
        <v>10255</v>
      </c>
      <c r="C19693" s="93" t="s">
        <v>1403</v>
      </c>
      <c r="D19693" s="95">
        <v>1618</v>
      </c>
      <c r="G19693" s="95">
        <v>0</v>
      </c>
      <c r="H19693" s="93" t="s">
        <v>8976</v>
      </c>
      <c r="I19693" s="93" t="s">
        <v>23894</v>
      </c>
      <c r="J19693" s="93" t="s">
        <v>20931</v>
      </c>
      <c r="K19693" s="93" t="s">
        <v>11236</v>
      </c>
      <c r="L19693" s="14">
        <f>AND(vyberHrace&lt;&gt;"",ISNUMBER(SEARCH(vyberHrace,$B19693)))</f>
      </c>
      <c r="M19693" s="14">
        <f>AND($I19693=MID(kododd,1,2),$J19693=MID(kododd,3,3))</f>
      </c>
    </row>
    <row r="19694">
      <c r="A19694" s="95">
        <v>2037</v>
      </c>
      <c r="B19694" s="93" t="s">
        <v>10262</v>
      </c>
      <c r="C19694" s="93" t="s">
        <v>1427</v>
      </c>
      <c r="D19694" s="95">
        <v>1780</v>
      </c>
      <c r="E19694" s="95">
        <v>1797</v>
      </c>
      <c r="F19694" s="95">
        <v>372315</v>
      </c>
      <c r="G19694" s="95">
        <v>250</v>
      </c>
      <c r="H19694" s="93" t="s">
        <v>8976</v>
      </c>
      <c r="I19694" s="93" t="s">
        <v>23894</v>
      </c>
      <c r="J19694" s="93" t="s">
        <v>20872</v>
      </c>
      <c r="K19694" s="93" t="s">
        <v>29454</v>
      </c>
      <c r="L19694" s="14">
        <f>AND(vyberHrace&lt;&gt;"",ISNUMBER(SEARCH(vyberHrace,$B19694)))</f>
      </c>
      <c r="M19694" s="14">
        <f>AND($I19694=MID(kododd,1,2),$J19694=MID(kododd,3,3))</f>
      </c>
    </row>
    <row r="19695">
      <c r="A19695" s="95">
        <v>15728</v>
      </c>
      <c r="B19695" s="93" t="s">
        <v>10262</v>
      </c>
      <c r="C19695" s="93" t="s">
        <v>1431</v>
      </c>
      <c r="D19695" s="95">
        <v>1348</v>
      </c>
      <c r="G19695" s="95">
        <v>250</v>
      </c>
      <c r="H19695" s="93" t="s">
        <v>8976</v>
      </c>
      <c r="I19695" s="93" t="s">
        <v>23894</v>
      </c>
      <c r="J19695" s="93" t="s">
        <v>20872</v>
      </c>
      <c r="K19695" s="93" t="s">
        <v>29454</v>
      </c>
      <c r="L19695" s="14">
        <f>AND(vyberHrace&lt;&gt;"",ISNUMBER(SEARCH(vyberHrace,$B19695)))</f>
      </c>
      <c r="M19695" s="14">
        <f>AND($I19695=MID(kododd,1,2),$J19695=MID(kododd,3,3))</f>
      </c>
    </row>
    <row r="19696">
      <c r="A19696" s="95">
        <v>32025</v>
      </c>
      <c r="B19696" s="93" t="s">
        <v>10263</v>
      </c>
      <c r="C19696" s="93" t="s">
        <v>1403</v>
      </c>
      <c r="G19696" s="95">
        <v>0</v>
      </c>
      <c r="H19696" s="93" t="s">
        <v>8976</v>
      </c>
      <c r="I19696" s="93" t="s">
        <v>23894</v>
      </c>
      <c r="J19696" s="93" t="s">
        <v>20872</v>
      </c>
      <c r="K19696" s="93" t="s">
        <v>29454</v>
      </c>
      <c r="L19696" s="14">
        <f>AND(vyberHrace&lt;&gt;"",ISNUMBER(SEARCH(vyberHrace,$B19696)))</f>
      </c>
      <c r="M19696" s="14">
        <f>AND($I19696=MID(kododd,1,2),$J19696=MID(kododd,3,3))</f>
      </c>
    </row>
    <row r="19697">
      <c r="A19697" s="95">
        <v>4143</v>
      </c>
      <c r="B19697" s="93" t="s">
        <v>10270</v>
      </c>
      <c r="C19697" s="93" t="s">
        <v>1471</v>
      </c>
      <c r="D19697" s="95">
        <v>1793</v>
      </c>
      <c r="E19697" s="95">
        <v>1883</v>
      </c>
      <c r="F19697" s="95">
        <v>351202</v>
      </c>
      <c r="G19697" s="95">
        <v>250</v>
      </c>
      <c r="H19697" s="93" t="s">
        <v>8976</v>
      </c>
      <c r="I19697" s="93" t="s">
        <v>23894</v>
      </c>
      <c r="J19697" s="93" t="s">
        <v>20925</v>
      </c>
      <c r="K19697" s="93" t="s">
        <v>5576</v>
      </c>
      <c r="L19697" s="14">
        <f>AND(vyberHrace&lt;&gt;"",ISNUMBER(SEARCH(vyberHrace,$B19697)))</f>
      </c>
      <c r="M19697" s="14">
        <f>AND($I19697=MID(kododd,1,2),$J19697=MID(kododd,3,3))</f>
      </c>
    </row>
    <row r="19698">
      <c r="A19698" s="95">
        <v>27803</v>
      </c>
      <c r="B19698" s="93" t="s">
        <v>10289</v>
      </c>
      <c r="C19698" s="93" t="s">
        <v>1461</v>
      </c>
      <c r="D19698" s="95">
        <v>1115</v>
      </c>
      <c r="G19698" s="95">
        <v>0</v>
      </c>
      <c r="H19698" s="93" t="s">
        <v>8976</v>
      </c>
      <c r="I19698" s="93" t="s">
        <v>23894</v>
      </c>
      <c r="J19698" s="93" t="s">
        <v>20883</v>
      </c>
      <c r="K19698" s="93" t="s">
        <v>9085</v>
      </c>
      <c r="L19698" s="14">
        <f>AND(vyberHrace&lt;&gt;"",ISNUMBER(SEARCH(vyberHrace,$B19698)))</f>
      </c>
      <c r="M19698" s="14">
        <f>AND($I19698=MID(kododd,1,2),$J19698=MID(kododd,3,3))</f>
      </c>
    </row>
    <row r="19699">
      <c r="A19699" s="95">
        <v>1415</v>
      </c>
      <c r="B19699" s="93" t="s">
        <v>10293</v>
      </c>
      <c r="C19699" s="93" t="s">
        <v>1465</v>
      </c>
      <c r="D19699" s="95">
        <v>1916</v>
      </c>
      <c r="E19699" s="95">
        <v>1964</v>
      </c>
      <c r="F19699" s="95">
        <v>322270</v>
      </c>
      <c r="G19699" s="95">
        <v>250</v>
      </c>
      <c r="H19699" s="93" t="s">
        <v>8976</v>
      </c>
      <c r="I19699" s="93" t="s">
        <v>23894</v>
      </c>
      <c r="J19699" s="93" t="s">
        <v>20909</v>
      </c>
      <c r="K19699" s="93" t="s">
        <v>6757</v>
      </c>
      <c r="L19699" s="14">
        <f>AND(vyberHrace&lt;&gt;"",ISNUMBER(SEARCH(vyberHrace,$B19699)))</f>
      </c>
      <c r="M19699" s="14">
        <f>AND($I19699=MID(kododd,1,2),$J19699=MID(kododd,3,3))</f>
      </c>
    </row>
    <row r="19700">
      <c r="A19700" s="95">
        <v>5233</v>
      </c>
      <c r="B19700" s="93" t="s">
        <v>10299</v>
      </c>
      <c r="C19700" s="93" t="s">
        <v>1426</v>
      </c>
      <c r="D19700" s="95">
        <v>1552</v>
      </c>
      <c r="G19700" s="95">
        <v>250</v>
      </c>
      <c r="H19700" s="93" t="s">
        <v>8976</v>
      </c>
      <c r="I19700" s="93" t="s">
        <v>23894</v>
      </c>
      <c r="J19700" s="93" t="s">
        <v>21010</v>
      </c>
      <c r="K19700" s="93" t="s">
        <v>5183</v>
      </c>
      <c r="L19700" s="14">
        <f>AND(vyberHrace&lt;&gt;"",ISNUMBER(SEARCH(vyberHrace,$B19700)))</f>
      </c>
      <c r="M19700" s="14">
        <f>AND($I19700=MID(kododd,1,2),$J19700=MID(kododd,3,3))</f>
      </c>
    </row>
    <row r="19701">
      <c r="A19701" s="95">
        <v>44935</v>
      </c>
      <c r="B19701" s="93" t="s">
        <v>10312</v>
      </c>
      <c r="C19701" s="93" t="s">
        <v>1434</v>
      </c>
      <c r="D19701" s="95">
        <v>1219</v>
      </c>
      <c r="G19701" s="95">
        <v>250</v>
      </c>
      <c r="H19701" s="93" t="s">
        <v>8976</v>
      </c>
      <c r="I19701" s="93" t="s">
        <v>23894</v>
      </c>
      <c r="J19701" s="93" t="s">
        <v>20941</v>
      </c>
      <c r="K19701" s="93" t="s">
        <v>9073</v>
      </c>
      <c r="L19701" s="14">
        <f>AND(vyberHrace&lt;&gt;"",ISNUMBER(SEARCH(vyberHrace,$B19701)))</f>
      </c>
      <c r="M19701" s="14">
        <f>AND($I19701=MID(kododd,1,2),$J19701=MID(kododd,3,3))</f>
      </c>
    </row>
    <row r="19702">
      <c r="A19702" s="95">
        <v>62411</v>
      </c>
      <c r="B19702" s="93" t="s">
        <v>29503</v>
      </c>
      <c r="C19702" s="93" t="s">
        <v>1422</v>
      </c>
      <c r="G19702" s="95">
        <v>250</v>
      </c>
      <c r="H19702" s="93" t="s">
        <v>8976</v>
      </c>
      <c r="I19702" s="93" t="s">
        <v>23894</v>
      </c>
      <c r="J19702" s="93" t="s">
        <v>20873</v>
      </c>
      <c r="K19702" s="93" t="s">
        <v>2418</v>
      </c>
      <c r="L19702" s="14">
        <f>AND(vyberHrace&lt;&gt;"",ISNUMBER(SEARCH(vyberHrace,$B19702)))</f>
      </c>
      <c r="M19702" s="14">
        <f>AND($I19702=MID(kododd,1,2),$J19702=MID(kododd,3,3))</f>
      </c>
    </row>
    <row r="19703">
      <c r="A19703" s="95">
        <v>33934</v>
      </c>
      <c r="B19703" s="93" t="s">
        <v>8170</v>
      </c>
      <c r="C19703" s="93" t="s">
        <v>1398</v>
      </c>
      <c r="G19703" s="95">
        <v>0</v>
      </c>
      <c r="H19703" s="93" t="s">
        <v>8976</v>
      </c>
      <c r="I19703" s="93" t="s">
        <v>23894</v>
      </c>
      <c r="J19703" s="93" t="s">
        <v>20954</v>
      </c>
      <c r="K19703" s="93" t="s">
        <v>6926</v>
      </c>
      <c r="L19703" s="14">
        <f>AND(vyberHrace&lt;&gt;"",ISNUMBER(SEARCH(vyberHrace,$B19703)))</f>
      </c>
      <c r="M19703" s="14">
        <f>AND($I19703=MID(kododd,1,2),$J19703=MID(kododd,3,3))</f>
      </c>
    </row>
    <row r="19704">
      <c r="A19704" s="95">
        <v>15074</v>
      </c>
      <c r="B19704" s="93" t="s">
        <v>8171</v>
      </c>
      <c r="C19704" s="93" t="s">
        <v>1457</v>
      </c>
      <c r="D19704" s="95">
        <v>1438</v>
      </c>
      <c r="G19704" s="95">
        <v>250</v>
      </c>
      <c r="H19704" s="93" t="s">
        <v>8976</v>
      </c>
      <c r="I19704" s="93" t="s">
        <v>23894</v>
      </c>
      <c r="J19704" s="93" t="s">
        <v>20941</v>
      </c>
      <c r="K19704" s="93" t="s">
        <v>9073</v>
      </c>
      <c r="L19704" s="14">
        <f>AND(vyberHrace&lt;&gt;"",ISNUMBER(SEARCH(vyberHrace,$B19704)))</f>
      </c>
      <c r="M19704" s="14">
        <f>AND($I19704=MID(kododd,1,2),$J19704=MID(kododd,3,3))</f>
      </c>
    </row>
    <row r="19705">
      <c r="A19705" s="95">
        <v>28502</v>
      </c>
      <c r="B19705" s="93" t="s">
        <v>8237</v>
      </c>
      <c r="C19705" s="93" t="s">
        <v>1457</v>
      </c>
      <c r="G19705" s="95">
        <v>0</v>
      </c>
      <c r="H19705" s="93" t="s">
        <v>8976</v>
      </c>
      <c r="I19705" s="93" t="s">
        <v>23894</v>
      </c>
      <c r="J19705" s="93" t="s">
        <v>20883</v>
      </c>
      <c r="K19705" s="93" t="s">
        <v>9085</v>
      </c>
      <c r="L19705" s="14">
        <f>AND(vyberHrace&lt;&gt;"",ISNUMBER(SEARCH(vyberHrace,$B19705)))</f>
      </c>
      <c r="M19705" s="14">
        <f>AND($I19705=MID(kododd,1,2),$J19705=MID(kododd,3,3))</f>
      </c>
    </row>
    <row r="19706">
      <c r="A19706" s="95">
        <v>2742</v>
      </c>
      <c r="B19706" s="93" t="s">
        <v>8252</v>
      </c>
      <c r="C19706" s="93" t="s">
        <v>1435</v>
      </c>
      <c r="D19706" s="95">
        <v>1583</v>
      </c>
      <c r="E19706" s="95">
        <v>1803</v>
      </c>
      <c r="F19706" s="95">
        <v>23719630</v>
      </c>
      <c r="G19706" s="95">
        <v>250</v>
      </c>
      <c r="H19706" s="93" t="s">
        <v>8976</v>
      </c>
      <c r="I19706" s="93" t="s">
        <v>23894</v>
      </c>
      <c r="J19706" s="93" t="s">
        <v>20887</v>
      </c>
      <c r="K19706" s="93" t="s">
        <v>5067</v>
      </c>
      <c r="L19706" s="14">
        <f>AND(vyberHrace&lt;&gt;"",ISNUMBER(SEARCH(vyberHrace,$B19706)))</f>
      </c>
      <c r="M19706" s="14">
        <f>AND($I19706=MID(kododd,1,2),$J19706=MID(kododd,3,3))</f>
      </c>
    </row>
    <row r="19707">
      <c r="A19707" s="95">
        <v>47893</v>
      </c>
      <c r="B19707" s="93" t="s">
        <v>10488</v>
      </c>
      <c r="C19707" s="93" t="s">
        <v>1419</v>
      </c>
      <c r="F19707" s="95">
        <v>23718110</v>
      </c>
      <c r="G19707" s="95">
        <v>0</v>
      </c>
      <c r="H19707" s="93" t="s">
        <v>8976</v>
      </c>
      <c r="I19707" s="93" t="s">
        <v>23894</v>
      </c>
      <c r="J19707" s="93" t="s">
        <v>20933</v>
      </c>
      <c r="K19707" s="93" t="s">
        <v>5585</v>
      </c>
      <c r="L19707" s="14">
        <f>AND(vyberHrace&lt;&gt;"",ISNUMBER(SEARCH(vyberHrace,$B19707)))</f>
      </c>
      <c r="M19707" s="14">
        <f>AND($I19707=MID(kododd,1,2),$J19707=MID(kododd,3,3))</f>
      </c>
    </row>
    <row r="19708">
      <c r="A19708" s="95">
        <v>28503</v>
      </c>
      <c r="B19708" s="93" t="s">
        <v>10494</v>
      </c>
      <c r="C19708" s="93" t="s">
        <v>1398</v>
      </c>
      <c r="G19708" s="95">
        <v>0</v>
      </c>
      <c r="H19708" s="93" t="s">
        <v>8976</v>
      </c>
      <c r="I19708" s="93" t="s">
        <v>23894</v>
      </c>
      <c r="J19708" s="93" t="s">
        <v>20883</v>
      </c>
      <c r="K19708" s="93" t="s">
        <v>9085</v>
      </c>
      <c r="L19708" s="14">
        <f>AND(vyberHrace&lt;&gt;"",ISNUMBER(SEARCH(vyberHrace,$B19708)))</f>
      </c>
      <c r="M19708" s="14">
        <f>AND($I19708=MID(kododd,1,2),$J19708=MID(kododd,3,3))</f>
      </c>
    </row>
    <row r="19709">
      <c r="A19709" s="95">
        <v>29722</v>
      </c>
      <c r="B19709" s="93" t="s">
        <v>10395</v>
      </c>
      <c r="C19709" s="93" t="s">
        <v>1403</v>
      </c>
      <c r="D19709" s="95">
        <v>1820</v>
      </c>
      <c r="E19709" s="95">
        <v>1902</v>
      </c>
      <c r="F19709" s="95">
        <v>312371</v>
      </c>
      <c r="G19709" s="95">
        <v>0</v>
      </c>
      <c r="H19709" s="93" t="s">
        <v>8976</v>
      </c>
      <c r="I19709" s="93" t="s">
        <v>23894</v>
      </c>
      <c r="J19709" s="93" t="s">
        <v>20883</v>
      </c>
      <c r="K19709" s="93" t="s">
        <v>9085</v>
      </c>
      <c r="L19709" s="14">
        <f>AND(vyberHrace&lt;&gt;"",ISNUMBER(SEARCH(vyberHrace,$B19709)))</f>
      </c>
      <c r="M19709" s="14">
        <f>AND($I19709=MID(kododd,1,2),$J19709=MID(kododd,3,3))</f>
      </c>
    </row>
    <row r="19710">
      <c r="A19710" s="95">
        <v>4053</v>
      </c>
      <c r="B19710" s="93" t="s">
        <v>8426</v>
      </c>
      <c r="C19710" s="93" t="s">
        <v>1441</v>
      </c>
      <c r="D19710" s="95">
        <v>1801</v>
      </c>
      <c r="E19710" s="95">
        <v>1862</v>
      </c>
      <c r="F19710" s="95">
        <v>375535</v>
      </c>
      <c r="G19710" s="95">
        <v>0</v>
      </c>
      <c r="H19710" s="93" t="s">
        <v>8976</v>
      </c>
      <c r="I19710" s="93" t="s">
        <v>23894</v>
      </c>
      <c r="J19710" s="93" t="s">
        <v>21009</v>
      </c>
      <c r="K19710" s="93" t="s">
        <v>5929</v>
      </c>
      <c r="L19710" s="14">
        <f>AND(vyberHrace&lt;&gt;"",ISNUMBER(SEARCH(vyberHrace,$B19710)))</f>
      </c>
      <c r="M19710" s="14">
        <f>AND($I19710=MID(kododd,1,2),$J19710=MID(kododd,3,3))</f>
      </c>
    </row>
    <row r="19711">
      <c r="A19711" s="95">
        <v>33181</v>
      </c>
      <c r="B19711" s="93" t="s">
        <v>29504</v>
      </c>
      <c r="C19711" s="93" t="s">
        <v>1399</v>
      </c>
      <c r="G19711" s="95">
        <v>250</v>
      </c>
      <c r="H19711" s="93" t="s">
        <v>8976</v>
      </c>
      <c r="I19711" s="93" t="s">
        <v>23894</v>
      </c>
      <c r="J19711" s="93" t="s">
        <v>20989</v>
      </c>
      <c r="K19711" s="93" t="s">
        <v>11228</v>
      </c>
      <c r="L19711" s="14">
        <f>AND(vyberHrace&lt;&gt;"",ISNUMBER(SEARCH(vyberHrace,$B19711)))</f>
      </c>
      <c r="M19711" s="14">
        <f>AND($I19711=MID(kododd,1,2),$J19711=MID(kododd,3,3))</f>
      </c>
    </row>
    <row r="19712">
      <c r="A19712" s="95">
        <v>56475</v>
      </c>
      <c r="B19712" s="93" t="s">
        <v>22935</v>
      </c>
      <c r="C19712" s="93" t="s">
        <v>1464</v>
      </c>
      <c r="F19712" s="95">
        <v>23790881</v>
      </c>
      <c r="G19712" s="95">
        <v>250</v>
      </c>
      <c r="H19712" s="93" t="s">
        <v>8976</v>
      </c>
      <c r="I19712" s="93" t="s">
        <v>23894</v>
      </c>
      <c r="J19712" s="93" t="s">
        <v>20989</v>
      </c>
      <c r="K19712" s="93" t="s">
        <v>11228</v>
      </c>
      <c r="L19712" s="14">
        <f>AND(vyberHrace&lt;&gt;"",ISNUMBER(SEARCH(vyberHrace,$B19712)))</f>
      </c>
      <c r="M19712" s="14">
        <f>AND($I19712=MID(kododd,1,2),$J19712=MID(kododd,3,3))</f>
      </c>
    </row>
    <row r="19713">
      <c r="A19713" s="95">
        <v>3167</v>
      </c>
      <c r="B19713" s="93" t="s">
        <v>8439</v>
      </c>
      <c r="C19713" s="93" t="s">
        <v>1463</v>
      </c>
      <c r="D19713" s="95">
        <v>1778</v>
      </c>
      <c r="E19713" s="95">
        <v>1865</v>
      </c>
      <c r="F19713" s="95">
        <v>338273</v>
      </c>
      <c r="G19713" s="95">
        <v>250</v>
      </c>
      <c r="H19713" s="93" t="s">
        <v>8976</v>
      </c>
      <c r="I19713" s="93" t="s">
        <v>23894</v>
      </c>
      <c r="J19713" s="93" t="s">
        <v>20899</v>
      </c>
      <c r="K19713" s="93" t="s">
        <v>9087</v>
      </c>
      <c r="L19713" s="14">
        <f>AND(vyberHrace&lt;&gt;"",ISNUMBER(SEARCH(vyberHrace,$B19713)))</f>
      </c>
      <c r="M19713" s="14">
        <f>AND($I19713=MID(kododd,1,2),$J19713=MID(kododd,3,3))</f>
      </c>
    </row>
    <row r="19714">
      <c r="A19714" s="95">
        <v>14947</v>
      </c>
      <c r="B19714" s="93" t="s">
        <v>8446</v>
      </c>
      <c r="C19714" s="93" t="s">
        <v>1436</v>
      </c>
      <c r="D19714" s="95">
        <v>1248</v>
      </c>
      <c r="G19714" s="95">
        <v>0</v>
      </c>
      <c r="H19714" s="93" t="s">
        <v>8976</v>
      </c>
      <c r="I19714" s="93" t="s">
        <v>23894</v>
      </c>
      <c r="J19714" s="93" t="s">
        <v>20931</v>
      </c>
      <c r="K19714" s="93" t="s">
        <v>11236</v>
      </c>
      <c r="L19714" s="14">
        <f>AND(vyberHrace&lt;&gt;"",ISNUMBER(SEARCH(vyberHrace,$B19714)))</f>
      </c>
      <c r="M19714" s="14">
        <f>AND($I19714=MID(kododd,1,2),$J19714=MID(kododd,3,3))</f>
      </c>
    </row>
    <row r="19715">
      <c r="A19715" s="95">
        <v>14946</v>
      </c>
      <c r="B19715" s="93" t="s">
        <v>8447</v>
      </c>
      <c r="C19715" s="93" t="s">
        <v>1452</v>
      </c>
      <c r="D19715" s="95">
        <v>1556</v>
      </c>
      <c r="G19715" s="95">
        <v>250</v>
      </c>
      <c r="H19715" s="93" t="s">
        <v>8976</v>
      </c>
      <c r="I19715" s="93" t="s">
        <v>23894</v>
      </c>
      <c r="J19715" s="93" t="s">
        <v>20931</v>
      </c>
      <c r="K19715" s="93" t="s">
        <v>11236</v>
      </c>
      <c r="L19715" s="14">
        <f>AND(vyberHrace&lt;&gt;"",ISNUMBER(SEARCH(vyberHrace,$B19715)))</f>
      </c>
      <c r="M19715" s="14">
        <f>AND($I19715=MID(kododd,1,2),$J19715=MID(kododd,3,3))</f>
      </c>
    </row>
    <row r="19716">
      <c r="A19716" s="95">
        <v>32660</v>
      </c>
      <c r="B19716" s="93" t="s">
        <v>10689</v>
      </c>
      <c r="C19716" s="93" t="s">
        <v>1467</v>
      </c>
      <c r="D19716" s="95">
        <v>1609</v>
      </c>
      <c r="G19716" s="95">
        <v>0</v>
      </c>
      <c r="H19716" s="93" t="s">
        <v>8976</v>
      </c>
      <c r="I19716" s="93" t="s">
        <v>23894</v>
      </c>
      <c r="J19716" s="93" t="s">
        <v>21027</v>
      </c>
      <c r="K19716" s="93" t="s">
        <v>1948</v>
      </c>
      <c r="L19716" s="14">
        <f>AND(vyberHrace&lt;&gt;"",ISNUMBER(SEARCH(vyberHrace,$B19716)))</f>
      </c>
      <c r="M19716" s="14">
        <f>AND($I19716=MID(kododd,1,2),$J19716=MID(kododd,3,3))</f>
      </c>
    </row>
    <row r="19717">
      <c r="A19717" s="95">
        <v>61832</v>
      </c>
      <c r="B19717" s="93" t="s">
        <v>27973</v>
      </c>
      <c r="C19717" s="93" t="s">
        <v>1422</v>
      </c>
      <c r="D19717" s="95">
        <v>1326</v>
      </c>
      <c r="F19717" s="95">
        <v>23793392</v>
      </c>
      <c r="G19717" s="95">
        <v>250</v>
      </c>
      <c r="H19717" s="93" t="s">
        <v>8976</v>
      </c>
      <c r="I19717" s="93" t="s">
        <v>23894</v>
      </c>
      <c r="J19717" s="93" t="s">
        <v>20843</v>
      </c>
      <c r="K19717" s="93" t="s">
        <v>21372</v>
      </c>
      <c r="L19717" s="14">
        <f>AND(vyberHrace&lt;&gt;"",ISNUMBER(SEARCH(vyberHrace,$B19717)))</f>
      </c>
      <c r="M19717" s="14">
        <f>AND($I19717=MID(kododd,1,2),$J19717=MID(kododd,3,3))</f>
      </c>
    </row>
    <row r="19718">
      <c r="A19718" s="95">
        <v>32133</v>
      </c>
      <c r="B19718" s="93" t="s">
        <v>15175</v>
      </c>
      <c r="C19718" s="93" t="s">
        <v>1434</v>
      </c>
      <c r="D19718" s="95">
        <v>1247</v>
      </c>
      <c r="G19718" s="95">
        <v>0</v>
      </c>
      <c r="H19718" s="93" t="s">
        <v>8976</v>
      </c>
      <c r="I19718" s="93" t="s">
        <v>23894</v>
      </c>
      <c r="J19718" s="93" t="s">
        <v>20854</v>
      </c>
      <c r="K19718" s="93" t="s">
        <v>12190</v>
      </c>
      <c r="L19718" s="14">
        <f>AND(vyberHrace&lt;&gt;"",ISNUMBER(SEARCH(vyberHrace,$B19718)))</f>
      </c>
      <c r="M19718" s="14">
        <f>AND($I19718=MID(kododd,1,2),$J19718=MID(kododd,3,3))</f>
      </c>
    </row>
    <row r="19719">
      <c r="A19719" s="95">
        <v>52707</v>
      </c>
      <c r="B19719" s="93" t="s">
        <v>15175</v>
      </c>
      <c r="C19719" s="93" t="s">
        <v>1412</v>
      </c>
      <c r="G19719" s="95">
        <v>0</v>
      </c>
      <c r="H19719" s="93" t="s">
        <v>8976</v>
      </c>
      <c r="I19719" s="93" t="s">
        <v>23894</v>
      </c>
      <c r="J19719" s="93" t="s">
        <v>20854</v>
      </c>
      <c r="K19719" s="93" t="s">
        <v>12190</v>
      </c>
      <c r="L19719" s="14">
        <f>AND(vyberHrace&lt;&gt;"",ISNUMBER(SEARCH(vyberHrace,$B19719)))</f>
      </c>
      <c r="M19719" s="14">
        <f>AND($I19719=MID(kododd,1,2),$J19719=MID(kododd,3,3))</f>
      </c>
    </row>
    <row r="19720">
      <c r="A19720" s="95">
        <v>13355</v>
      </c>
      <c r="B19720" s="93" t="s">
        <v>15177</v>
      </c>
      <c r="C19720" s="93" t="s">
        <v>1461</v>
      </c>
      <c r="D19720" s="95">
        <v>2035</v>
      </c>
      <c r="E19720" s="95">
        <v>2037</v>
      </c>
      <c r="F19720" s="95">
        <v>323047</v>
      </c>
      <c r="G19720" s="95">
        <v>250</v>
      </c>
      <c r="H19720" s="93" t="s">
        <v>8976</v>
      </c>
      <c r="I19720" s="93" t="s">
        <v>23894</v>
      </c>
      <c r="J19720" s="93" t="s">
        <v>20909</v>
      </c>
      <c r="K19720" s="93" t="s">
        <v>6757</v>
      </c>
      <c r="L19720" s="14">
        <f>AND(vyberHrace&lt;&gt;"",ISNUMBER(SEARCH(vyberHrace,$B19720)))</f>
      </c>
      <c r="M19720" s="14">
        <f>AND($I19720=MID(kododd,1,2),$J19720=MID(kododd,3,3))</f>
      </c>
    </row>
    <row r="19721">
      <c r="A19721" s="95">
        <v>59090</v>
      </c>
      <c r="B19721" s="93" t="s">
        <v>25537</v>
      </c>
      <c r="C19721" s="93" t="s">
        <v>1488</v>
      </c>
      <c r="G19721" s="95">
        <v>250</v>
      </c>
      <c r="H19721" s="93" t="s">
        <v>8976</v>
      </c>
      <c r="I19721" s="93" t="s">
        <v>23894</v>
      </c>
      <c r="J19721" s="93" t="s">
        <v>20909</v>
      </c>
      <c r="K19721" s="93" t="s">
        <v>6757</v>
      </c>
      <c r="L19721" s="14">
        <f>AND(vyberHrace&lt;&gt;"",ISNUMBER(SEARCH(vyberHrace,$B19721)))</f>
      </c>
      <c r="M19721" s="14">
        <f>AND($I19721=MID(kododd,1,2),$J19721=MID(kododd,3,3))</f>
      </c>
    </row>
    <row r="19722">
      <c r="A19722" s="95">
        <v>63392</v>
      </c>
      <c r="B19722" s="93" t="s">
        <v>29505</v>
      </c>
      <c r="C19722" s="93" t="s">
        <v>1486</v>
      </c>
      <c r="G19722" s="95">
        <v>250</v>
      </c>
      <c r="H19722" s="93" t="s">
        <v>8976</v>
      </c>
      <c r="I19722" s="93" t="s">
        <v>23894</v>
      </c>
      <c r="J19722" s="93" t="s">
        <v>20861</v>
      </c>
      <c r="K19722" s="93" t="s">
        <v>6758</v>
      </c>
      <c r="L19722" s="14">
        <f>AND(vyberHrace&lt;&gt;"",ISNUMBER(SEARCH(vyberHrace,$B19722)))</f>
      </c>
      <c r="M19722" s="14">
        <f>AND($I19722=MID(kododd,1,2),$J19722=MID(kododd,3,3))</f>
      </c>
    </row>
    <row r="19723">
      <c r="A19723" s="95">
        <v>44128</v>
      </c>
      <c r="B19723" s="93" t="s">
        <v>18832</v>
      </c>
      <c r="C19723" s="93" t="s">
        <v>1416</v>
      </c>
      <c r="D19723" s="95">
        <v>2074</v>
      </c>
      <c r="E19723" s="95">
        <v>2126</v>
      </c>
      <c r="F19723" s="95">
        <v>23712180</v>
      </c>
      <c r="G19723" s="95">
        <v>250</v>
      </c>
      <c r="H19723" s="93" t="s">
        <v>8976</v>
      </c>
      <c r="I19723" s="93" t="s">
        <v>23894</v>
      </c>
      <c r="J19723" s="93" t="s">
        <v>20940</v>
      </c>
      <c r="K19723" s="93" t="s">
        <v>6882</v>
      </c>
      <c r="L19723" s="14">
        <f>AND(vyberHrace&lt;&gt;"",ISNUMBER(SEARCH(vyberHrace,$B19723)))</f>
      </c>
      <c r="M19723" s="14">
        <f>AND($I19723=MID(kododd,1,2),$J19723=MID(kododd,3,3))</f>
      </c>
    </row>
    <row r="19724">
      <c r="A19724" s="95">
        <v>40779</v>
      </c>
      <c r="B19724" s="93" t="s">
        <v>18835</v>
      </c>
      <c r="C19724" s="93" t="s">
        <v>1433</v>
      </c>
      <c r="G19724" s="95">
        <v>0</v>
      </c>
      <c r="H19724" s="93" t="s">
        <v>8976</v>
      </c>
      <c r="I19724" s="93" t="s">
        <v>23894</v>
      </c>
      <c r="J19724" s="93" t="s">
        <v>3580</v>
      </c>
      <c r="K19724" s="93" t="s">
        <v>5092</v>
      </c>
      <c r="L19724" s="14">
        <f>AND(vyberHrace&lt;&gt;"",ISNUMBER(SEARCH(vyberHrace,$B19724)))</f>
      </c>
      <c r="M19724" s="14">
        <f>AND($I19724=MID(kododd,1,2),$J19724=MID(kododd,3,3))</f>
      </c>
    </row>
    <row r="19725">
      <c r="A19725" s="95">
        <v>30120</v>
      </c>
      <c r="B19725" s="93" t="s">
        <v>18836</v>
      </c>
      <c r="C19725" s="93" t="s">
        <v>1404</v>
      </c>
      <c r="D19725" s="95">
        <v>1627</v>
      </c>
      <c r="G19725" s="95">
        <v>250</v>
      </c>
      <c r="H19725" s="93" t="s">
        <v>8976</v>
      </c>
      <c r="I19725" s="93" t="s">
        <v>23894</v>
      </c>
      <c r="J19725" s="93" t="s">
        <v>3580</v>
      </c>
      <c r="K19725" s="93" t="s">
        <v>5092</v>
      </c>
      <c r="L19725" s="14">
        <f>AND(vyberHrace&lt;&gt;"",ISNUMBER(SEARCH(vyberHrace,$B19725)))</f>
      </c>
      <c r="M19725" s="14">
        <f>AND($I19725=MID(kododd,1,2),$J19725=MID(kododd,3,3))</f>
      </c>
    </row>
    <row r="19726">
      <c r="A19726" s="95">
        <v>56430</v>
      </c>
      <c r="B19726" s="93" t="s">
        <v>18839</v>
      </c>
      <c r="C19726" s="93" t="s">
        <v>1486</v>
      </c>
      <c r="D19726" s="95">
        <v>1153</v>
      </c>
      <c r="E19726" s="95">
        <v>1508</v>
      </c>
      <c r="F19726" s="95">
        <v>23766417</v>
      </c>
      <c r="G19726" s="95">
        <v>250</v>
      </c>
      <c r="H19726" s="93" t="s">
        <v>8976</v>
      </c>
      <c r="I19726" s="93" t="s">
        <v>23894</v>
      </c>
      <c r="J19726" s="93" t="s">
        <v>20940</v>
      </c>
      <c r="K19726" s="93" t="s">
        <v>6882</v>
      </c>
      <c r="L19726" s="14">
        <f>AND(vyberHrace&lt;&gt;"",ISNUMBER(SEARCH(vyberHrace,$B19726)))</f>
      </c>
      <c r="M19726" s="14">
        <f>AND($I19726=MID(kododd,1,2),$J19726=MID(kododd,3,3))</f>
      </c>
    </row>
    <row r="19727">
      <c r="A19727" s="95">
        <v>55703</v>
      </c>
      <c r="B19727" s="93" t="s">
        <v>22936</v>
      </c>
      <c r="C19727" s="93" t="s">
        <v>1420</v>
      </c>
      <c r="D19727" s="95">
        <v>1667</v>
      </c>
      <c r="E19727" s="95">
        <v>1693</v>
      </c>
      <c r="F19727" s="95">
        <v>23766425</v>
      </c>
      <c r="G19727" s="95">
        <v>250</v>
      </c>
      <c r="H19727" s="93" t="s">
        <v>8976</v>
      </c>
      <c r="I19727" s="93" t="s">
        <v>23894</v>
      </c>
      <c r="J19727" s="93" t="s">
        <v>20940</v>
      </c>
      <c r="K19727" s="93" t="s">
        <v>6882</v>
      </c>
      <c r="L19727" s="14">
        <f>AND(vyberHrace&lt;&gt;"",ISNUMBER(SEARCH(vyberHrace,$B19727)))</f>
      </c>
      <c r="M19727" s="14">
        <f>AND($I19727=MID(kododd,1,2),$J19727=MID(kododd,3,3))</f>
      </c>
    </row>
    <row r="19728">
      <c r="A19728" s="95">
        <v>3510</v>
      </c>
      <c r="B19728" s="93" t="s">
        <v>18857</v>
      </c>
      <c r="C19728" s="93" t="s">
        <v>1451</v>
      </c>
      <c r="D19728" s="95">
        <v>1653</v>
      </c>
      <c r="E19728" s="95">
        <v>1856</v>
      </c>
      <c r="F19728" s="95">
        <v>303909</v>
      </c>
      <c r="G19728" s="95">
        <v>250</v>
      </c>
      <c r="H19728" s="93" t="s">
        <v>8976</v>
      </c>
      <c r="I19728" s="93" t="s">
        <v>23894</v>
      </c>
      <c r="J19728" s="93" t="s">
        <v>20859</v>
      </c>
      <c r="K19728" s="93" t="s">
        <v>6866</v>
      </c>
      <c r="L19728" s="14">
        <f>AND(vyberHrace&lt;&gt;"",ISNUMBER(SEARCH(vyberHrace,$B19728)))</f>
      </c>
      <c r="M19728" s="14">
        <f>AND($I19728=MID(kododd,1,2),$J19728=MID(kododd,3,3))</f>
      </c>
    </row>
    <row r="19729">
      <c r="A19729" s="95">
        <v>49249</v>
      </c>
      <c r="B19729" s="93" t="s">
        <v>18859</v>
      </c>
      <c r="C19729" s="93" t="s">
        <v>3255</v>
      </c>
      <c r="G19729" s="95">
        <v>0</v>
      </c>
      <c r="H19729" s="93" t="s">
        <v>8976</v>
      </c>
      <c r="I19729" s="93" t="s">
        <v>23894</v>
      </c>
      <c r="J19729" s="93" t="s">
        <v>20877</v>
      </c>
      <c r="K19729" s="93" t="s">
        <v>7846</v>
      </c>
      <c r="L19729" s="14">
        <f>AND(vyberHrace&lt;&gt;"",ISNUMBER(SEARCH(vyberHrace,$B19729)))</f>
      </c>
      <c r="M19729" s="14">
        <f>AND($I19729=MID(kododd,1,2),$J19729=MID(kododd,3,3))</f>
      </c>
    </row>
    <row r="19730">
      <c r="A19730" s="95">
        <v>62378</v>
      </c>
      <c r="B19730" s="93" t="s">
        <v>28547</v>
      </c>
      <c r="C19730" s="93" t="s">
        <v>1412</v>
      </c>
      <c r="G19730" s="95">
        <v>250</v>
      </c>
      <c r="H19730" s="93" t="s">
        <v>8976</v>
      </c>
      <c r="I19730" s="93" t="s">
        <v>23894</v>
      </c>
      <c r="J19730" s="93" t="s">
        <v>20887</v>
      </c>
      <c r="K19730" s="93" t="s">
        <v>5067</v>
      </c>
      <c r="L19730" s="14">
        <f>AND(vyberHrace&lt;&gt;"",ISNUMBER(SEARCH(vyberHrace,$B19730)))</f>
      </c>
      <c r="M19730" s="14">
        <f>AND($I19730=MID(kododd,1,2),$J19730=MID(kododd,3,3))</f>
      </c>
    </row>
    <row r="19731">
      <c r="A19731" s="95">
        <v>59802</v>
      </c>
      <c r="B19731" s="93" t="s">
        <v>26312</v>
      </c>
      <c r="C19731" s="93" t="s">
        <v>1417</v>
      </c>
      <c r="G19731" s="95">
        <v>250</v>
      </c>
      <c r="H19731" s="93" t="s">
        <v>8976</v>
      </c>
      <c r="I19731" s="93" t="s">
        <v>23894</v>
      </c>
      <c r="J19731" s="93" t="s">
        <v>3580</v>
      </c>
      <c r="K19731" s="93" t="s">
        <v>5092</v>
      </c>
      <c r="L19731" s="14">
        <f>AND(vyberHrace&lt;&gt;"",ISNUMBER(SEARCH(vyberHrace,$B19731)))</f>
      </c>
      <c r="M19731" s="14">
        <f>AND($I19731=MID(kododd,1,2),$J19731=MID(kododd,3,3))</f>
      </c>
    </row>
    <row r="19732">
      <c r="A19732" s="95">
        <v>11971</v>
      </c>
      <c r="B19732" s="93" t="s">
        <v>18864</v>
      </c>
      <c r="C19732" s="93" t="s">
        <v>1430</v>
      </c>
      <c r="D19732" s="95">
        <v>1500</v>
      </c>
      <c r="G19732" s="95">
        <v>0</v>
      </c>
      <c r="H19732" s="93" t="s">
        <v>8976</v>
      </c>
      <c r="I19732" s="93" t="s">
        <v>23894</v>
      </c>
      <c r="J19732" s="93" t="s">
        <v>3580</v>
      </c>
      <c r="K19732" s="93" t="s">
        <v>5092</v>
      </c>
      <c r="L19732" s="14">
        <f>AND(vyberHrace&lt;&gt;"",ISNUMBER(SEARCH(vyberHrace,$B19732)))</f>
      </c>
      <c r="M19732" s="14">
        <f>AND($I19732=MID(kododd,1,2),$J19732=MID(kododd,3,3))</f>
      </c>
    </row>
    <row r="19733">
      <c r="A19733" s="95">
        <v>4640</v>
      </c>
      <c r="B19733" s="93" t="s">
        <v>8656</v>
      </c>
      <c r="C19733" s="93" t="s">
        <v>1476</v>
      </c>
      <c r="D19733" s="95">
        <v>1565</v>
      </c>
      <c r="G19733" s="95">
        <v>250</v>
      </c>
      <c r="H19733" s="93" t="s">
        <v>8976</v>
      </c>
      <c r="I19733" s="93" t="s">
        <v>23894</v>
      </c>
      <c r="J19733" s="93" t="s">
        <v>21003</v>
      </c>
      <c r="K19733" s="93" t="s">
        <v>5961</v>
      </c>
      <c r="L19733" s="14">
        <f>AND(vyberHrace&lt;&gt;"",ISNUMBER(SEARCH(vyberHrace,$B19733)))</f>
      </c>
      <c r="M19733" s="14">
        <f>AND($I19733=MID(kododd,1,2),$J19733=MID(kododd,3,3))</f>
      </c>
    </row>
    <row r="19734">
      <c r="A19734" s="95">
        <v>38811</v>
      </c>
      <c r="B19734" s="93" t="s">
        <v>10758</v>
      </c>
      <c r="C19734" s="93" t="s">
        <v>1399</v>
      </c>
      <c r="D19734" s="95">
        <v>1315</v>
      </c>
      <c r="E19734" s="95">
        <v>1725</v>
      </c>
      <c r="F19734" s="95">
        <v>396460</v>
      </c>
      <c r="G19734" s="95">
        <v>0</v>
      </c>
      <c r="H19734" s="93" t="s">
        <v>8976</v>
      </c>
      <c r="I19734" s="93" t="s">
        <v>23894</v>
      </c>
      <c r="J19734" s="93" t="s">
        <v>20883</v>
      </c>
      <c r="K19734" s="93" t="s">
        <v>9085</v>
      </c>
      <c r="L19734" s="14">
        <f>AND(vyberHrace&lt;&gt;"",ISNUMBER(SEARCH(vyberHrace,$B19734)))</f>
      </c>
      <c r="M19734" s="14">
        <f>AND($I19734=MID(kododd,1,2),$J19734=MID(kododd,3,3))</f>
      </c>
    </row>
    <row r="19735">
      <c r="A19735" s="95">
        <v>56104</v>
      </c>
      <c r="B19735" s="93" t="s">
        <v>22937</v>
      </c>
      <c r="C19735" s="93" t="s">
        <v>1412</v>
      </c>
      <c r="F19735" s="95">
        <v>23770880</v>
      </c>
      <c r="G19735" s="95">
        <v>0</v>
      </c>
      <c r="H19735" s="93" t="s">
        <v>8976</v>
      </c>
      <c r="I19735" s="93" t="s">
        <v>23894</v>
      </c>
      <c r="J19735" s="93" t="s">
        <v>20940</v>
      </c>
      <c r="K19735" s="93" t="s">
        <v>6882</v>
      </c>
      <c r="L19735" s="14">
        <f>AND(vyberHrace&lt;&gt;"",ISNUMBER(SEARCH(vyberHrace,$B19735)))</f>
      </c>
      <c r="M19735" s="14">
        <f>AND($I19735=MID(kododd,1,2),$J19735=MID(kododd,3,3))</f>
      </c>
    </row>
    <row r="19736">
      <c r="A19736" s="95">
        <v>24856</v>
      </c>
      <c r="B19736" s="93" t="s">
        <v>10663</v>
      </c>
      <c r="C19736" s="93" t="s">
        <v>1423</v>
      </c>
      <c r="D19736" s="95">
        <v>1420</v>
      </c>
      <c r="G19736" s="95">
        <v>0</v>
      </c>
      <c r="H19736" s="93" t="s">
        <v>8976</v>
      </c>
      <c r="I19736" s="93" t="s">
        <v>23894</v>
      </c>
      <c r="J19736" s="93" t="s">
        <v>20924</v>
      </c>
      <c r="K19736" s="93" t="s">
        <v>23908</v>
      </c>
      <c r="L19736" s="14">
        <f>AND(vyberHrace&lt;&gt;"",ISNUMBER(SEARCH(vyberHrace,$B19736)))</f>
      </c>
      <c r="M19736" s="14">
        <f>AND($I19736=MID(kododd,1,2),$J19736=MID(kododd,3,3))</f>
      </c>
    </row>
    <row r="19737">
      <c r="A19737" s="95">
        <v>50439</v>
      </c>
      <c r="B19737" s="93" t="s">
        <v>3445</v>
      </c>
      <c r="C19737" s="93" t="s">
        <v>1422</v>
      </c>
      <c r="F19737" s="95">
        <v>23748303</v>
      </c>
      <c r="G19737" s="95">
        <v>0</v>
      </c>
      <c r="H19737" s="93" t="s">
        <v>8976</v>
      </c>
      <c r="I19737" s="93" t="s">
        <v>23894</v>
      </c>
      <c r="J19737" s="93" t="s">
        <v>20884</v>
      </c>
      <c r="K19737" s="93" t="s">
        <v>399</v>
      </c>
      <c r="L19737" s="14">
        <f>AND(vyberHrace&lt;&gt;"",ISNUMBER(SEARCH(vyberHrace,$B19737)))</f>
      </c>
      <c r="M19737" s="14">
        <f>AND($I19737=MID(kododd,1,2),$J19737=MID(kododd,3,3))</f>
      </c>
    </row>
    <row r="19738">
      <c r="A19738" s="95">
        <v>34299</v>
      </c>
      <c r="B19738" s="93" t="s">
        <v>10670</v>
      </c>
      <c r="C19738" s="93" t="s">
        <v>1417</v>
      </c>
      <c r="D19738" s="95">
        <v>1131</v>
      </c>
      <c r="F19738" s="95">
        <v>23735562</v>
      </c>
      <c r="G19738" s="95">
        <v>250</v>
      </c>
      <c r="H19738" s="93" t="s">
        <v>8976</v>
      </c>
      <c r="I19738" s="93" t="s">
        <v>23894</v>
      </c>
      <c r="J19738" s="93" t="s">
        <v>20933</v>
      </c>
      <c r="K19738" s="93" t="s">
        <v>5585</v>
      </c>
      <c r="L19738" s="14">
        <f>AND(vyberHrace&lt;&gt;"",ISNUMBER(SEARCH(vyberHrace,$B19738)))</f>
      </c>
      <c r="M19738" s="14">
        <f>AND($I19738=MID(kododd,1,2),$J19738=MID(kododd,3,3))</f>
      </c>
    </row>
    <row r="19739">
      <c r="A19739" s="95">
        <v>50325</v>
      </c>
      <c r="B19739" s="93" t="s">
        <v>10670</v>
      </c>
      <c r="C19739" s="93" t="s">
        <v>1402</v>
      </c>
      <c r="D19739" s="95">
        <v>1104</v>
      </c>
      <c r="F19739" s="95">
        <v>23734337</v>
      </c>
      <c r="G19739" s="95">
        <v>250</v>
      </c>
      <c r="H19739" s="93" t="s">
        <v>8976</v>
      </c>
      <c r="I19739" s="93" t="s">
        <v>23894</v>
      </c>
      <c r="J19739" s="93" t="s">
        <v>20933</v>
      </c>
      <c r="K19739" s="93" t="s">
        <v>5585</v>
      </c>
      <c r="L19739" s="14">
        <f>AND(vyberHrace&lt;&gt;"",ISNUMBER(SEARCH(vyberHrace,$B19739)))</f>
      </c>
      <c r="M19739" s="14">
        <f>AND($I19739=MID(kododd,1,2),$J19739=MID(kododd,3,3))</f>
      </c>
    </row>
    <row r="19740">
      <c r="A19740" s="95">
        <v>24309</v>
      </c>
      <c r="B19740" s="93" t="s">
        <v>10672</v>
      </c>
      <c r="C19740" s="93" t="s">
        <v>1430</v>
      </c>
      <c r="D19740" s="95">
        <v>1752</v>
      </c>
      <c r="E19740" s="95">
        <v>1892</v>
      </c>
      <c r="F19740" s="95">
        <v>331104</v>
      </c>
      <c r="G19740" s="95">
        <v>250</v>
      </c>
      <c r="H19740" s="93" t="s">
        <v>8976</v>
      </c>
      <c r="I19740" s="93" t="s">
        <v>23894</v>
      </c>
      <c r="J19740" s="93" t="s">
        <v>20872</v>
      </c>
      <c r="K19740" s="93" t="s">
        <v>29454</v>
      </c>
      <c r="L19740" s="14">
        <f>AND(vyberHrace&lt;&gt;"",ISNUMBER(SEARCH(vyberHrace,$B19740)))</f>
      </c>
      <c r="M19740" s="14">
        <f>AND($I19740=MID(kododd,1,2),$J19740=MID(kododd,3,3))</f>
      </c>
    </row>
    <row r="19741">
      <c r="A19741" s="95">
        <v>56262</v>
      </c>
      <c r="B19741" s="93" t="s">
        <v>20726</v>
      </c>
      <c r="C19741" s="93" t="s">
        <v>1420</v>
      </c>
      <c r="F19741" s="95">
        <v>23756101</v>
      </c>
      <c r="G19741" s="95">
        <v>250</v>
      </c>
      <c r="H19741" s="93" t="s">
        <v>8976</v>
      </c>
      <c r="I19741" s="93" t="s">
        <v>23894</v>
      </c>
      <c r="J19741" s="93" t="s">
        <v>20912</v>
      </c>
      <c r="K19741" s="93" t="s">
        <v>9930</v>
      </c>
      <c r="L19741" s="14">
        <f>AND(vyberHrace&lt;&gt;"",ISNUMBER(SEARCH(vyberHrace,$B19741)))</f>
      </c>
      <c r="M19741" s="14">
        <f>AND($I19741=MID(kododd,1,2),$J19741=MID(kododd,3,3))</f>
      </c>
    </row>
    <row r="19742">
      <c r="A19742" s="95">
        <v>43959</v>
      </c>
      <c r="B19742" s="93" t="s">
        <v>12998</v>
      </c>
      <c r="C19742" s="93" t="s">
        <v>1402</v>
      </c>
      <c r="D19742" s="95">
        <v>1898</v>
      </c>
      <c r="E19742" s="95">
        <v>1928</v>
      </c>
      <c r="F19742" s="95">
        <v>398373</v>
      </c>
      <c r="G19742" s="95">
        <v>250</v>
      </c>
      <c r="H19742" s="93" t="s">
        <v>8976</v>
      </c>
      <c r="I19742" s="93" t="s">
        <v>23894</v>
      </c>
      <c r="J19742" s="93" t="s">
        <v>20909</v>
      </c>
      <c r="K19742" s="93" t="s">
        <v>6757</v>
      </c>
      <c r="L19742" s="14">
        <f>AND(vyberHrace&lt;&gt;"",ISNUMBER(SEARCH(vyberHrace,$B19742)))</f>
      </c>
      <c r="M19742" s="14">
        <f>AND($I19742=MID(kododd,1,2),$J19742=MID(kododd,3,3))</f>
      </c>
    </row>
    <row r="19743">
      <c r="A19743" s="95">
        <v>25163</v>
      </c>
      <c r="B19743" s="93" t="s">
        <v>13014</v>
      </c>
      <c r="C19743" s="93" t="s">
        <v>1427</v>
      </c>
      <c r="D19743" s="95">
        <v>1564</v>
      </c>
      <c r="F19743" s="95">
        <v>341304</v>
      </c>
      <c r="G19743" s="95">
        <v>0</v>
      </c>
      <c r="H19743" s="93" t="s">
        <v>8976</v>
      </c>
      <c r="I19743" s="93" t="s">
        <v>23894</v>
      </c>
      <c r="J19743" s="93" t="s">
        <v>20854</v>
      </c>
      <c r="K19743" s="93" t="s">
        <v>12190</v>
      </c>
      <c r="L19743" s="14">
        <f>AND(vyberHrace&lt;&gt;"",ISNUMBER(SEARCH(vyberHrace,$B19743)))</f>
      </c>
      <c r="M19743" s="14">
        <f>AND($I19743=MID(kododd,1,2),$J19743=MID(kododd,3,3))</f>
      </c>
    </row>
    <row r="19744">
      <c r="A19744" s="95">
        <v>50633</v>
      </c>
      <c r="B19744" s="93" t="s">
        <v>13027</v>
      </c>
      <c r="C19744" s="93" t="s">
        <v>1400</v>
      </c>
      <c r="G19744" s="95">
        <v>0</v>
      </c>
      <c r="H19744" s="93" t="s">
        <v>8976</v>
      </c>
      <c r="I19744" s="93" t="s">
        <v>23894</v>
      </c>
      <c r="J19744" s="93" t="s">
        <v>20844</v>
      </c>
      <c r="K19744" s="93" t="s">
        <v>8029</v>
      </c>
      <c r="L19744" s="14">
        <f>AND(vyberHrace&lt;&gt;"",ISNUMBER(SEARCH(vyberHrace,$B19744)))</f>
      </c>
      <c r="M19744" s="14">
        <f>AND($I19744=MID(kododd,1,2),$J19744=MID(kododd,3,3))</f>
      </c>
    </row>
    <row r="19745">
      <c r="A19745" s="95">
        <v>57516</v>
      </c>
      <c r="B19745" s="93" t="s">
        <v>22885</v>
      </c>
      <c r="C19745" s="93" t="s">
        <v>1406</v>
      </c>
      <c r="G19745" s="95">
        <v>0</v>
      </c>
      <c r="H19745" s="93" t="s">
        <v>8976</v>
      </c>
      <c r="I19745" s="93" t="s">
        <v>23894</v>
      </c>
      <c r="J19745" s="93" t="s">
        <v>21009</v>
      </c>
      <c r="K19745" s="93" t="s">
        <v>5929</v>
      </c>
      <c r="L19745" s="14">
        <f>AND(vyberHrace&lt;&gt;"",ISNUMBER(SEARCH(vyberHrace,$B19745)))</f>
      </c>
      <c r="M19745" s="14">
        <f>AND($I19745=MID(kododd,1,2),$J19745=MID(kododd,3,3))</f>
      </c>
    </row>
    <row r="19746">
      <c r="A19746" s="95">
        <v>3963</v>
      </c>
      <c r="B19746" s="93" t="s">
        <v>9270</v>
      </c>
      <c r="C19746" s="93" t="s">
        <v>1472</v>
      </c>
      <c r="D19746" s="95">
        <v>1584</v>
      </c>
      <c r="G19746" s="95">
        <v>250</v>
      </c>
      <c r="H19746" s="93" t="s">
        <v>8976</v>
      </c>
      <c r="I19746" s="93" t="s">
        <v>23894</v>
      </c>
      <c r="J19746" s="93" t="s">
        <v>20910</v>
      </c>
      <c r="K19746" s="93" t="s">
        <v>4915</v>
      </c>
      <c r="L19746" s="14">
        <f>AND(vyberHrace&lt;&gt;"",ISNUMBER(SEARCH(vyberHrace,$B19746)))</f>
      </c>
      <c r="M19746" s="14">
        <f>AND($I19746=MID(kododd,1,2),$J19746=MID(kododd,3,3))</f>
      </c>
    </row>
    <row r="19747">
      <c r="A19747" s="95">
        <v>53757</v>
      </c>
      <c r="B19747" s="93" t="s">
        <v>3792</v>
      </c>
      <c r="C19747" s="93" t="s">
        <v>1410</v>
      </c>
      <c r="D19747" s="95">
        <v>1353</v>
      </c>
      <c r="F19747" s="95">
        <v>23772042</v>
      </c>
      <c r="G19747" s="95">
        <v>250</v>
      </c>
      <c r="H19747" s="93" t="s">
        <v>8976</v>
      </c>
      <c r="I19747" s="93" t="s">
        <v>23894</v>
      </c>
      <c r="J19747" s="93" t="s">
        <v>20912</v>
      </c>
      <c r="K19747" s="93" t="s">
        <v>9930</v>
      </c>
      <c r="L19747" s="14">
        <f>AND(vyberHrace&lt;&gt;"",ISNUMBER(SEARCH(vyberHrace,$B19747)))</f>
      </c>
      <c r="M19747" s="14">
        <f>AND($I19747=MID(kododd,1,2),$J19747=MID(kododd,3,3))</f>
      </c>
    </row>
    <row r="19748">
      <c r="A19748" s="95">
        <v>55940</v>
      </c>
      <c r="B19748" s="93" t="s">
        <v>22927</v>
      </c>
      <c r="C19748" s="93" t="s">
        <v>1420</v>
      </c>
      <c r="D19748" s="95">
        <v>1613</v>
      </c>
      <c r="E19748" s="95">
        <v>1627</v>
      </c>
      <c r="F19748" s="95">
        <v>23780118</v>
      </c>
      <c r="G19748" s="95">
        <v>250</v>
      </c>
      <c r="H19748" s="93" t="s">
        <v>8976</v>
      </c>
      <c r="I19748" s="93" t="s">
        <v>23894</v>
      </c>
      <c r="J19748" s="93" t="s">
        <v>20941</v>
      </c>
      <c r="K19748" s="93" t="s">
        <v>9073</v>
      </c>
      <c r="L19748" s="14">
        <f>AND(vyberHrace&lt;&gt;"",ISNUMBER(SEARCH(vyberHrace,$B19748)))</f>
      </c>
      <c r="M19748" s="14">
        <f>AND($I19748=MID(kododd,1,2),$J19748=MID(kododd,3,3))</f>
      </c>
    </row>
    <row r="19749">
      <c r="A19749" s="95">
        <v>43880</v>
      </c>
      <c r="B19749" s="93" t="s">
        <v>9287</v>
      </c>
      <c r="C19749" s="93" t="s">
        <v>1419</v>
      </c>
      <c r="D19749" s="95">
        <v>1254</v>
      </c>
      <c r="F19749" s="95">
        <v>23763760</v>
      </c>
      <c r="G19749" s="95">
        <v>250</v>
      </c>
      <c r="H19749" s="93" t="s">
        <v>8976</v>
      </c>
      <c r="I19749" s="93" t="s">
        <v>23894</v>
      </c>
      <c r="J19749" s="93" t="s">
        <v>20843</v>
      </c>
      <c r="K19749" s="93" t="s">
        <v>21372</v>
      </c>
      <c r="L19749" s="14">
        <f>AND(vyberHrace&lt;&gt;"",ISNUMBER(SEARCH(vyberHrace,$B19749)))</f>
      </c>
      <c r="M19749" s="14">
        <f>AND($I19749=MID(kododd,1,2),$J19749=MID(kododd,3,3))</f>
      </c>
    </row>
    <row r="19750">
      <c r="A19750" s="95">
        <v>45321</v>
      </c>
      <c r="B19750" s="93" t="s">
        <v>9288</v>
      </c>
      <c r="C19750" s="93" t="s">
        <v>1408</v>
      </c>
      <c r="G19750" s="95">
        <v>0</v>
      </c>
      <c r="H19750" s="93" t="s">
        <v>8976</v>
      </c>
      <c r="I19750" s="93" t="s">
        <v>23894</v>
      </c>
      <c r="J19750" s="93" t="s">
        <v>20843</v>
      </c>
      <c r="K19750" s="93" t="s">
        <v>21372</v>
      </c>
      <c r="L19750" s="14">
        <f>AND(vyberHrace&lt;&gt;"",ISNUMBER(SEARCH(vyberHrace,$B19750)))</f>
      </c>
      <c r="M19750" s="14">
        <f>AND($I19750=MID(kododd,1,2),$J19750=MID(kododd,3,3))</f>
      </c>
    </row>
    <row r="19751">
      <c r="A19751" s="95">
        <v>47777</v>
      </c>
      <c r="B19751" s="93" t="s">
        <v>9311</v>
      </c>
      <c r="C19751" s="93" t="s">
        <v>1410</v>
      </c>
      <c r="G19751" s="95">
        <v>0</v>
      </c>
      <c r="H19751" s="93" t="s">
        <v>8976</v>
      </c>
      <c r="I19751" s="93" t="s">
        <v>23894</v>
      </c>
      <c r="J19751" s="93" t="s">
        <v>20904</v>
      </c>
      <c r="K19751" s="93" t="s">
        <v>11261</v>
      </c>
      <c r="L19751" s="14">
        <f>AND(vyberHrace&lt;&gt;"",ISNUMBER(SEARCH(vyberHrace,$B19751)))</f>
      </c>
      <c r="M19751" s="14">
        <f>AND($I19751=MID(kododd,1,2),$J19751=MID(kododd,3,3))</f>
      </c>
    </row>
    <row r="19752">
      <c r="A19752" s="95">
        <v>53817</v>
      </c>
      <c r="B19752" s="93" t="s">
        <v>988</v>
      </c>
      <c r="C19752" s="93" t="s">
        <v>1406</v>
      </c>
      <c r="F19752" s="95">
        <v>23756128</v>
      </c>
      <c r="G19752" s="95">
        <v>0</v>
      </c>
      <c r="H19752" s="93" t="s">
        <v>8976</v>
      </c>
      <c r="I19752" s="93" t="s">
        <v>23894</v>
      </c>
      <c r="J19752" s="93" t="s">
        <v>20910</v>
      </c>
      <c r="K19752" s="93" t="s">
        <v>4915</v>
      </c>
      <c r="L19752" s="14">
        <f>AND(vyberHrace&lt;&gt;"",ISNUMBER(SEARCH(vyberHrace,$B19752)))</f>
      </c>
      <c r="M19752" s="14">
        <f>AND($I19752=MID(kododd,1,2),$J19752=MID(kododd,3,3))</f>
      </c>
    </row>
    <row r="19753">
      <c r="A19753" s="95">
        <v>9424</v>
      </c>
      <c r="B19753" s="93" t="s">
        <v>9315</v>
      </c>
      <c r="C19753" s="93" t="s">
        <v>1459</v>
      </c>
      <c r="D19753" s="95">
        <v>1388</v>
      </c>
      <c r="G19753" s="95">
        <v>0</v>
      </c>
      <c r="H19753" s="93" t="s">
        <v>8976</v>
      </c>
      <c r="I19753" s="93" t="s">
        <v>23894</v>
      </c>
      <c r="J19753" s="93" t="s">
        <v>20843</v>
      </c>
      <c r="K19753" s="93" t="s">
        <v>21372</v>
      </c>
      <c r="L19753" s="14">
        <f>AND(vyberHrace&lt;&gt;"",ISNUMBER(SEARCH(vyberHrace,$B19753)))</f>
      </c>
      <c r="M19753" s="14">
        <f>AND($I19753=MID(kododd,1,2),$J19753=MID(kododd,3,3))</f>
      </c>
    </row>
    <row r="19754">
      <c r="A19754" s="95">
        <v>5147</v>
      </c>
      <c r="B19754" s="93" t="s">
        <v>15501</v>
      </c>
      <c r="C19754" s="93" t="s">
        <v>1430</v>
      </c>
      <c r="D19754" s="95">
        <v>1849</v>
      </c>
      <c r="E19754" s="95">
        <v>1878</v>
      </c>
      <c r="F19754" s="95">
        <v>341312</v>
      </c>
      <c r="G19754" s="95">
        <v>250</v>
      </c>
      <c r="H19754" s="93" t="s">
        <v>8976</v>
      </c>
      <c r="I19754" s="93" t="s">
        <v>23894</v>
      </c>
      <c r="J19754" s="93" t="s">
        <v>20844</v>
      </c>
      <c r="K19754" s="93" t="s">
        <v>8029</v>
      </c>
      <c r="L19754" s="14">
        <f>AND(vyberHrace&lt;&gt;"",ISNUMBER(SEARCH(vyberHrace,$B19754)))</f>
      </c>
      <c r="M19754" s="14">
        <f>AND($I19754=MID(kododd,1,2),$J19754=MID(kododd,3,3))</f>
      </c>
    </row>
    <row r="19755">
      <c r="A19755" s="95">
        <v>63256</v>
      </c>
      <c r="B19755" s="93" t="s">
        <v>29506</v>
      </c>
      <c r="C19755" s="93" t="s">
        <v>1450</v>
      </c>
      <c r="F19755" s="95">
        <v>571006036</v>
      </c>
      <c r="G19755" s="95">
        <v>250</v>
      </c>
      <c r="H19755" s="93" t="s">
        <v>8976</v>
      </c>
      <c r="I19755" s="93" t="s">
        <v>23894</v>
      </c>
      <c r="J19755" s="93" t="s">
        <v>20872</v>
      </c>
      <c r="K19755" s="93" t="s">
        <v>29454</v>
      </c>
      <c r="L19755" s="14">
        <f>AND(vyberHrace&lt;&gt;"",ISNUMBER(SEARCH(vyberHrace,$B19755)))</f>
      </c>
      <c r="M19755" s="14">
        <f>AND($I19755=MID(kododd,1,2),$J19755=MID(kododd,3,3))</f>
      </c>
    </row>
    <row r="19756">
      <c r="A19756" s="95">
        <v>57819</v>
      </c>
      <c r="B19756" s="93" t="s">
        <v>24372</v>
      </c>
      <c r="C19756" s="93" t="s">
        <v>1416</v>
      </c>
      <c r="D19756" s="95">
        <v>1156</v>
      </c>
      <c r="F19756" s="95">
        <v>23789948</v>
      </c>
      <c r="G19756" s="95">
        <v>250</v>
      </c>
      <c r="H19756" s="93" t="s">
        <v>8976</v>
      </c>
      <c r="I19756" s="93" t="s">
        <v>23894</v>
      </c>
      <c r="J19756" s="93" t="s">
        <v>20873</v>
      </c>
      <c r="K19756" s="93" t="s">
        <v>2418</v>
      </c>
      <c r="L19756" s="14">
        <f>AND(vyberHrace&lt;&gt;"",ISNUMBER(SEARCH(vyberHrace,$B19756)))</f>
      </c>
      <c r="M19756" s="14">
        <f>AND($I19756=MID(kododd,1,2),$J19756=MID(kododd,3,3))</f>
      </c>
    </row>
    <row r="19757">
      <c r="A19757" s="95">
        <v>3094</v>
      </c>
      <c r="B19757" s="93" t="s">
        <v>17830</v>
      </c>
      <c r="C19757" s="93" t="s">
        <v>1432</v>
      </c>
      <c r="D19757" s="95">
        <v>1804</v>
      </c>
      <c r="E19757" s="95">
        <v>1856</v>
      </c>
      <c r="F19757" s="95">
        <v>328758</v>
      </c>
      <c r="G19757" s="95">
        <v>250</v>
      </c>
      <c r="H19757" s="93" t="s">
        <v>8976</v>
      </c>
      <c r="I19757" s="93" t="s">
        <v>23894</v>
      </c>
      <c r="J19757" s="93" t="s">
        <v>20940</v>
      </c>
      <c r="K19757" s="93" t="s">
        <v>6882</v>
      </c>
      <c r="L19757" s="14">
        <f>AND(vyberHrace&lt;&gt;"",ISNUMBER(SEARCH(vyberHrace,$B19757)))</f>
      </c>
      <c r="M19757" s="14">
        <f>AND($I19757=MID(kododd,1,2),$J19757=MID(kododd,3,3))</f>
      </c>
    </row>
    <row r="19758">
      <c r="A19758" s="95">
        <v>13356</v>
      </c>
      <c r="B19758" s="93" t="s">
        <v>17830</v>
      </c>
      <c r="C19758" s="93" t="s">
        <v>1461</v>
      </c>
      <c r="D19758" s="95">
        <v>1786</v>
      </c>
      <c r="E19758" s="95">
        <v>1849</v>
      </c>
      <c r="F19758" s="95">
        <v>323055</v>
      </c>
      <c r="G19758" s="95">
        <v>250</v>
      </c>
      <c r="H19758" s="93" t="s">
        <v>8976</v>
      </c>
      <c r="I19758" s="93" t="s">
        <v>23894</v>
      </c>
      <c r="J19758" s="93" t="s">
        <v>20940</v>
      </c>
      <c r="K19758" s="93" t="s">
        <v>6882</v>
      </c>
      <c r="L19758" s="14">
        <f>AND(vyberHrace&lt;&gt;"",ISNUMBER(SEARCH(vyberHrace,$B19758)))</f>
      </c>
      <c r="M19758" s="14">
        <f>AND($I19758=MID(kododd,1,2),$J19758=MID(kododd,3,3))</f>
      </c>
    </row>
    <row r="19759">
      <c r="A19759" s="95">
        <v>59964</v>
      </c>
      <c r="B19759" s="93" t="s">
        <v>26448</v>
      </c>
      <c r="C19759" s="93" t="s">
        <v>1411</v>
      </c>
      <c r="G19759" s="95">
        <v>250</v>
      </c>
      <c r="H19759" s="93" t="s">
        <v>8976</v>
      </c>
      <c r="I19759" s="93" t="s">
        <v>23894</v>
      </c>
      <c r="J19759" s="93" t="s">
        <v>20871</v>
      </c>
      <c r="K19759" s="93" t="s">
        <v>6773</v>
      </c>
      <c r="L19759" s="14">
        <f>AND(vyberHrace&lt;&gt;"",ISNUMBER(SEARCH(vyberHrace,$B19759)))</f>
      </c>
      <c r="M19759" s="14">
        <f>AND($I19759=MID(kododd,1,2),$J19759=MID(kododd,3,3))</f>
      </c>
    </row>
    <row r="19760">
      <c r="A19760" s="95">
        <v>1069</v>
      </c>
      <c r="B19760" s="93" t="s">
        <v>10335</v>
      </c>
      <c r="C19760" s="93" t="s">
        <v>1463</v>
      </c>
      <c r="D19760" s="95">
        <v>2019</v>
      </c>
      <c r="E19760" s="95">
        <v>2205</v>
      </c>
      <c r="F19760" s="95">
        <v>308285</v>
      </c>
      <c r="G19760" s="95">
        <v>0</v>
      </c>
      <c r="H19760" s="93" t="s">
        <v>8976</v>
      </c>
      <c r="I19760" s="93" t="s">
        <v>23894</v>
      </c>
      <c r="J19760" s="93" t="s">
        <v>20924</v>
      </c>
      <c r="K19760" s="93" t="s">
        <v>23908</v>
      </c>
      <c r="L19760" s="14">
        <f>AND(vyberHrace&lt;&gt;"",ISNUMBER(SEARCH(vyberHrace,$B19760)))</f>
      </c>
      <c r="M19760" s="14">
        <f>AND($I19760=MID(kododd,1,2),$J19760=MID(kododd,3,3))</f>
      </c>
    </row>
    <row r="19761">
      <c r="A19761" s="95">
        <v>52104</v>
      </c>
      <c r="B19761" s="93" t="s">
        <v>3904</v>
      </c>
      <c r="C19761" s="93" t="s">
        <v>1406</v>
      </c>
      <c r="G19761" s="95">
        <v>250</v>
      </c>
      <c r="H19761" s="93" t="s">
        <v>8976</v>
      </c>
      <c r="I19761" s="93" t="s">
        <v>23894</v>
      </c>
      <c r="J19761" s="93" t="s">
        <v>20941</v>
      </c>
      <c r="K19761" s="93" t="s">
        <v>9073</v>
      </c>
      <c r="L19761" s="14">
        <f>AND(vyberHrace&lt;&gt;"",ISNUMBER(SEARCH(vyberHrace,$B19761)))</f>
      </c>
      <c r="M19761" s="14">
        <f>AND($I19761=MID(kododd,1,2),$J19761=MID(kododd,3,3))</f>
      </c>
    </row>
    <row r="19762">
      <c r="A19762" s="95">
        <v>57572</v>
      </c>
      <c r="B19762" s="93" t="s">
        <v>19230</v>
      </c>
      <c r="C19762" s="93" t="s">
        <v>1402</v>
      </c>
      <c r="G19762" s="95">
        <v>0</v>
      </c>
      <c r="H19762" s="93" t="s">
        <v>8976</v>
      </c>
      <c r="I19762" s="93" t="s">
        <v>23894</v>
      </c>
      <c r="J19762" s="93" t="s">
        <v>20845</v>
      </c>
      <c r="K19762" s="93" t="s">
        <v>6864</v>
      </c>
      <c r="L19762" s="14">
        <f>AND(vyberHrace&lt;&gt;"",ISNUMBER(SEARCH(vyberHrace,$B19762)))</f>
      </c>
      <c r="M19762" s="14">
        <f>AND($I19762=MID(kododd,1,2),$J19762=MID(kododd,3,3))</f>
      </c>
    </row>
    <row r="19763">
      <c r="A19763" s="95">
        <v>37581</v>
      </c>
      <c r="B19763" s="93" t="s">
        <v>19245</v>
      </c>
      <c r="C19763" s="93" t="s">
        <v>1400</v>
      </c>
      <c r="D19763" s="95">
        <v>1220</v>
      </c>
      <c r="F19763" s="95">
        <v>365980</v>
      </c>
      <c r="G19763" s="95">
        <v>0</v>
      </c>
      <c r="H19763" s="93" t="s">
        <v>8976</v>
      </c>
      <c r="I19763" s="93" t="s">
        <v>23894</v>
      </c>
      <c r="J19763" s="93" t="s">
        <v>20933</v>
      </c>
      <c r="K19763" s="93" t="s">
        <v>5585</v>
      </c>
      <c r="L19763" s="14">
        <f>AND(vyberHrace&lt;&gt;"",ISNUMBER(SEARCH(vyberHrace,$B19763)))</f>
      </c>
      <c r="M19763" s="14">
        <f>AND($I19763=MID(kododd,1,2),$J19763=MID(kododd,3,3))</f>
      </c>
    </row>
    <row r="19764">
      <c r="A19764" s="95">
        <v>60705</v>
      </c>
      <c r="B19764" s="93" t="s">
        <v>27118</v>
      </c>
      <c r="C19764" s="93" t="s">
        <v>1420</v>
      </c>
      <c r="F19764" s="95">
        <v>23787724</v>
      </c>
      <c r="G19764" s="95">
        <v>250</v>
      </c>
      <c r="H19764" s="93" t="s">
        <v>8976</v>
      </c>
      <c r="I19764" s="93" t="s">
        <v>23894</v>
      </c>
      <c r="J19764" s="93" t="s">
        <v>20843</v>
      </c>
      <c r="K19764" s="93" t="s">
        <v>21372</v>
      </c>
      <c r="L19764" s="14">
        <f>AND(vyberHrace&lt;&gt;"",ISNUMBER(SEARCH(vyberHrace,$B19764)))</f>
      </c>
      <c r="M19764" s="14">
        <f>AND($I19764=MID(kododd,1,2),$J19764=MID(kododd,3,3))</f>
      </c>
    </row>
    <row r="19765">
      <c r="A19765" s="95">
        <v>55654</v>
      </c>
      <c r="B19765" s="93" t="s">
        <v>18975</v>
      </c>
      <c r="C19765" s="93" t="s">
        <v>1424</v>
      </c>
      <c r="G19765" s="95">
        <v>0</v>
      </c>
      <c r="H19765" s="93" t="s">
        <v>8976</v>
      </c>
      <c r="I19765" s="93" t="s">
        <v>23894</v>
      </c>
      <c r="J19765" s="93" t="s">
        <v>20998</v>
      </c>
      <c r="K19765" s="93" t="s">
        <v>3359</v>
      </c>
      <c r="L19765" s="14">
        <f>AND(vyberHrace&lt;&gt;"",ISNUMBER(SEARCH(vyberHrace,$B19765)))</f>
      </c>
      <c r="M19765" s="14">
        <f>AND($I19765=MID(kododd,1,2),$J19765=MID(kododd,3,3))</f>
      </c>
    </row>
    <row r="19766">
      <c r="A19766" s="95">
        <v>37098</v>
      </c>
      <c r="B19766" s="93" t="s">
        <v>19268</v>
      </c>
      <c r="C19766" s="93" t="s">
        <v>1454</v>
      </c>
      <c r="G19766" s="95">
        <v>0</v>
      </c>
      <c r="H19766" s="93" t="s">
        <v>8976</v>
      </c>
      <c r="I19766" s="93" t="s">
        <v>23894</v>
      </c>
      <c r="J19766" s="93" t="s">
        <v>21027</v>
      </c>
      <c r="K19766" s="93" t="s">
        <v>1948</v>
      </c>
      <c r="L19766" s="14">
        <f>AND(vyberHrace&lt;&gt;"",ISNUMBER(SEARCH(vyberHrace,$B19766)))</f>
      </c>
      <c r="M19766" s="14">
        <f>AND($I19766=MID(kododd,1,2),$J19766=MID(kododd,3,3))</f>
      </c>
    </row>
    <row r="19767">
      <c r="A19767" s="95">
        <v>48610</v>
      </c>
      <c r="B19767" s="93" t="s">
        <v>19282</v>
      </c>
      <c r="C19767" s="93" t="s">
        <v>1402</v>
      </c>
      <c r="D19767" s="95">
        <v>1557</v>
      </c>
      <c r="E19767" s="95">
        <v>1625</v>
      </c>
      <c r="F19767" s="95">
        <v>23731737</v>
      </c>
      <c r="G19767" s="95">
        <v>250</v>
      </c>
      <c r="H19767" s="93" t="s">
        <v>8976</v>
      </c>
      <c r="I19767" s="93" t="s">
        <v>23894</v>
      </c>
      <c r="J19767" s="93" t="s">
        <v>20873</v>
      </c>
      <c r="K19767" s="93" t="s">
        <v>2418</v>
      </c>
      <c r="L19767" s="14">
        <f>AND(vyberHrace&lt;&gt;"",ISNUMBER(SEARCH(vyberHrace,$B19767)))</f>
      </c>
      <c r="M19767" s="14">
        <f>AND($I19767=MID(kododd,1,2),$J19767=MID(kododd,3,3))</f>
      </c>
    </row>
    <row r="19768">
      <c r="A19768" s="95">
        <v>47560</v>
      </c>
      <c r="B19768" s="93" t="s">
        <v>19287</v>
      </c>
      <c r="C19768" s="93" t="s">
        <v>1412</v>
      </c>
      <c r="G19768" s="95">
        <v>0</v>
      </c>
      <c r="H19768" s="93" t="s">
        <v>8976</v>
      </c>
      <c r="I19768" s="93" t="s">
        <v>23894</v>
      </c>
      <c r="J19768" s="93" t="s">
        <v>20940</v>
      </c>
      <c r="K19768" s="93" t="s">
        <v>6882</v>
      </c>
      <c r="L19768" s="14">
        <f>AND(vyberHrace&lt;&gt;"",ISNUMBER(SEARCH(vyberHrace,$B19768)))</f>
      </c>
      <c r="M19768" s="14">
        <f>AND($I19768=MID(kododd,1,2),$J19768=MID(kododd,3,3))</f>
      </c>
    </row>
    <row r="19769">
      <c r="A19769" s="95">
        <v>13926</v>
      </c>
      <c r="B19769" s="93" t="s">
        <v>19288</v>
      </c>
      <c r="C19769" s="93" t="s">
        <v>1433</v>
      </c>
      <c r="D19769" s="95">
        <v>1569</v>
      </c>
      <c r="E19769" s="95">
        <v>1803</v>
      </c>
      <c r="F19769" s="95">
        <v>300136</v>
      </c>
      <c r="G19769" s="95">
        <v>250</v>
      </c>
      <c r="H19769" s="93" t="s">
        <v>8976</v>
      </c>
      <c r="I19769" s="93" t="s">
        <v>23894</v>
      </c>
      <c r="J19769" s="93" t="s">
        <v>21004</v>
      </c>
      <c r="K19769" s="93" t="s">
        <v>396</v>
      </c>
      <c r="L19769" s="14">
        <f>AND(vyberHrace&lt;&gt;"",ISNUMBER(SEARCH(vyberHrace,$B19769)))</f>
      </c>
      <c r="M19769" s="14">
        <f>AND($I19769=MID(kododd,1,2),$J19769=MID(kododd,3,3))</f>
      </c>
    </row>
    <row r="19770">
      <c r="A19770" s="95">
        <v>30797</v>
      </c>
      <c r="B19770" s="93" t="s">
        <v>19289</v>
      </c>
      <c r="C19770" s="93" t="s">
        <v>1398</v>
      </c>
      <c r="D19770" s="95">
        <v>1837</v>
      </c>
      <c r="E19770" s="95">
        <v>1926</v>
      </c>
      <c r="F19770" s="95">
        <v>338508</v>
      </c>
      <c r="G19770" s="95">
        <v>250</v>
      </c>
      <c r="H19770" s="93" t="s">
        <v>8976</v>
      </c>
      <c r="I19770" s="93" t="s">
        <v>23894</v>
      </c>
      <c r="J19770" s="93" t="s">
        <v>20940</v>
      </c>
      <c r="K19770" s="93" t="s">
        <v>6882</v>
      </c>
      <c r="L19770" s="14">
        <f>AND(vyberHrace&lt;&gt;"",ISNUMBER(SEARCH(vyberHrace,$B19770)))</f>
      </c>
      <c r="M19770" s="14">
        <f>AND($I19770=MID(kododd,1,2),$J19770=MID(kododd,3,3))</f>
      </c>
    </row>
    <row r="19771">
      <c r="A19771" s="95">
        <v>15067</v>
      </c>
      <c r="B19771" s="93" t="s">
        <v>19291</v>
      </c>
      <c r="C19771" s="93" t="s">
        <v>1442</v>
      </c>
      <c r="D19771" s="95">
        <v>1758</v>
      </c>
      <c r="E19771" s="95">
        <v>1870</v>
      </c>
      <c r="F19771" s="95">
        <v>323063</v>
      </c>
      <c r="G19771" s="95">
        <v>250</v>
      </c>
      <c r="H19771" s="93" t="s">
        <v>8976</v>
      </c>
      <c r="I19771" s="93" t="s">
        <v>23894</v>
      </c>
      <c r="J19771" s="93" t="s">
        <v>20940</v>
      </c>
      <c r="K19771" s="93" t="s">
        <v>6882</v>
      </c>
      <c r="L19771" s="14">
        <f>AND(vyberHrace&lt;&gt;"",ISNUMBER(SEARCH(vyberHrace,$B19771)))</f>
      </c>
      <c r="M19771" s="14">
        <f>AND($I19771=MID(kododd,1,2),$J19771=MID(kododd,3,3))</f>
      </c>
    </row>
    <row r="19772">
      <c r="A19772" s="95">
        <v>4668</v>
      </c>
      <c r="B19772" s="93" t="s">
        <v>19292</v>
      </c>
      <c r="C19772" s="93" t="s">
        <v>1443</v>
      </c>
      <c r="D19772" s="95">
        <v>1663</v>
      </c>
      <c r="E19772" s="95">
        <v>1759</v>
      </c>
      <c r="F19772" s="95">
        <v>375551</v>
      </c>
      <c r="G19772" s="95">
        <v>250</v>
      </c>
      <c r="H19772" s="93" t="s">
        <v>8976</v>
      </c>
      <c r="I19772" s="93" t="s">
        <v>23894</v>
      </c>
      <c r="J19772" s="93" t="s">
        <v>20910</v>
      </c>
      <c r="K19772" s="93" t="s">
        <v>4915</v>
      </c>
      <c r="L19772" s="14">
        <f>AND(vyberHrace&lt;&gt;"",ISNUMBER(SEARCH(vyberHrace,$B19772)))</f>
      </c>
      <c r="M19772" s="14">
        <f>AND($I19772=MID(kododd,1,2),$J19772=MID(kododd,3,3))</f>
      </c>
    </row>
    <row r="19773">
      <c r="A19773" s="95">
        <v>5401</v>
      </c>
      <c r="B19773" s="93" t="s">
        <v>19296</v>
      </c>
      <c r="C19773" s="93" t="s">
        <v>1401</v>
      </c>
      <c r="D19773" s="95">
        <v>1493</v>
      </c>
      <c r="G19773" s="95">
        <v>250</v>
      </c>
      <c r="H19773" s="93" t="s">
        <v>8976</v>
      </c>
      <c r="I19773" s="93" t="s">
        <v>23894</v>
      </c>
      <c r="J19773" s="93" t="s">
        <v>21003</v>
      </c>
      <c r="K19773" s="93" t="s">
        <v>5961</v>
      </c>
      <c r="L19773" s="14">
        <f>AND(vyberHrace&lt;&gt;"",ISNUMBER(SEARCH(vyberHrace,$B19773)))</f>
      </c>
      <c r="M19773" s="14">
        <f>AND($I19773=MID(kododd,1,2),$J19773=MID(kododd,3,3))</f>
      </c>
    </row>
    <row r="19774">
      <c r="A19774" s="95">
        <v>26381</v>
      </c>
      <c r="B19774" s="93" t="s">
        <v>19310</v>
      </c>
      <c r="C19774" s="93" t="s">
        <v>1414</v>
      </c>
      <c r="G19774" s="95">
        <v>0</v>
      </c>
      <c r="H19774" s="93" t="s">
        <v>8976</v>
      </c>
      <c r="I19774" s="93" t="s">
        <v>23894</v>
      </c>
      <c r="J19774" s="93" t="s">
        <v>20883</v>
      </c>
      <c r="K19774" s="93" t="s">
        <v>9085</v>
      </c>
      <c r="L19774" s="14">
        <f>AND(vyberHrace&lt;&gt;"",ISNUMBER(SEARCH(vyberHrace,$B19774)))</f>
      </c>
      <c r="M19774" s="14">
        <f>AND($I19774=MID(kododd,1,2),$J19774=MID(kododd,3,3))</f>
      </c>
    </row>
    <row r="19775">
      <c r="A19775" s="95">
        <v>8121</v>
      </c>
      <c r="B19775" s="93" t="s">
        <v>19311</v>
      </c>
      <c r="C19775" s="93" t="s">
        <v>1433</v>
      </c>
      <c r="D19775" s="95">
        <v>1752</v>
      </c>
      <c r="E19775" s="95">
        <v>1740</v>
      </c>
      <c r="F19775" s="95">
        <v>381217</v>
      </c>
      <c r="G19775" s="95">
        <v>250</v>
      </c>
      <c r="H19775" s="93" t="s">
        <v>8976</v>
      </c>
      <c r="I19775" s="93" t="s">
        <v>23894</v>
      </c>
      <c r="J19775" s="93" t="s">
        <v>20883</v>
      </c>
      <c r="K19775" s="93" t="s">
        <v>9085</v>
      </c>
      <c r="L19775" s="14">
        <f>AND(vyberHrace&lt;&gt;"",ISNUMBER(SEARCH(vyberHrace,$B19775)))</f>
      </c>
      <c r="M19775" s="14">
        <f>AND($I19775=MID(kododd,1,2),$J19775=MID(kododd,3,3))</f>
      </c>
    </row>
    <row r="19776">
      <c r="A19776" s="95">
        <v>26380</v>
      </c>
      <c r="B19776" s="93" t="s">
        <v>19313</v>
      </c>
      <c r="C19776" s="93" t="s">
        <v>1475</v>
      </c>
      <c r="D19776" s="95">
        <v>1397</v>
      </c>
      <c r="F19776" s="95">
        <v>23738014</v>
      </c>
      <c r="G19776" s="95">
        <v>250</v>
      </c>
      <c r="H19776" s="93" t="s">
        <v>8976</v>
      </c>
      <c r="I19776" s="93" t="s">
        <v>23894</v>
      </c>
      <c r="J19776" s="93" t="s">
        <v>20883</v>
      </c>
      <c r="K19776" s="93" t="s">
        <v>9085</v>
      </c>
      <c r="L19776" s="14">
        <f>AND(vyberHrace&lt;&gt;"",ISNUMBER(SEARCH(vyberHrace,$B19776)))</f>
      </c>
      <c r="M19776" s="14">
        <f>AND($I19776=MID(kododd,1,2),$J19776=MID(kododd,3,3))</f>
      </c>
    </row>
    <row r="19777">
      <c r="A19777" s="95">
        <v>53408</v>
      </c>
      <c r="B19777" s="93" t="s">
        <v>20736</v>
      </c>
      <c r="C19777" s="93" t="s">
        <v>1406</v>
      </c>
      <c r="G19777" s="95">
        <v>0</v>
      </c>
      <c r="H19777" s="93" t="s">
        <v>8976</v>
      </c>
      <c r="I19777" s="93" t="s">
        <v>23894</v>
      </c>
      <c r="J19777" s="93" t="s">
        <v>20940</v>
      </c>
      <c r="K19777" s="93" t="s">
        <v>6882</v>
      </c>
      <c r="L19777" s="14">
        <f>AND(vyberHrace&lt;&gt;"",ISNUMBER(SEARCH(vyberHrace,$B19777)))</f>
      </c>
      <c r="M19777" s="14">
        <f>AND($I19777=MID(kododd,1,2),$J19777=MID(kododd,3,3))</f>
      </c>
    </row>
    <row r="19778">
      <c r="A19778" s="95">
        <v>9430</v>
      </c>
      <c r="B19778" s="93" t="s">
        <v>19326</v>
      </c>
      <c r="C19778" s="93" t="s">
        <v>1401</v>
      </c>
      <c r="D19778" s="95">
        <v>1530</v>
      </c>
      <c r="G19778" s="95">
        <v>0</v>
      </c>
      <c r="H19778" s="93" t="s">
        <v>8976</v>
      </c>
      <c r="I19778" s="93" t="s">
        <v>23894</v>
      </c>
      <c r="J19778" s="93" t="s">
        <v>20931</v>
      </c>
      <c r="K19778" s="93" t="s">
        <v>11236</v>
      </c>
      <c r="L19778" s="14">
        <f>AND(vyberHrace&lt;&gt;"",ISNUMBER(SEARCH(vyberHrace,$B19778)))</f>
      </c>
      <c r="M19778" s="14">
        <f>AND($I19778=MID(kododd,1,2),$J19778=MID(kododd,3,3))</f>
      </c>
    </row>
    <row r="19779">
      <c r="A19779" s="95">
        <v>52611</v>
      </c>
      <c r="B19779" s="93" t="s">
        <v>19327</v>
      </c>
      <c r="C19779" s="93" t="s">
        <v>1420</v>
      </c>
      <c r="F19779" s="95">
        <v>23756179</v>
      </c>
      <c r="G19779" s="95">
        <v>250</v>
      </c>
      <c r="H19779" s="93" t="s">
        <v>8976</v>
      </c>
      <c r="I19779" s="93" t="s">
        <v>23894</v>
      </c>
      <c r="J19779" s="93" t="s">
        <v>20910</v>
      </c>
      <c r="K19779" s="93" t="s">
        <v>4915</v>
      </c>
      <c r="L19779" s="14">
        <f>AND(vyberHrace&lt;&gt;"",ISNUMBER(SEARCH(vyberHrace,$B19779)))</f>
      </c>
      <c r="M19779" s="14">
        <f>AND($I19779=MID(kododd,1,2),$J19779=MID(kododd,3,3))</f>
      </c>
    </row>
    <row r="19780">
      <c r="A19780" s="95">
        <v>63878</v>
      </c>
      <c r="B19780" s="93" t="s">
        <v>9130</v>
      </c>
      <c r="C19780" s="93" t="s">
        <v>1450</v>
      </c>
      <c r="G19780" s="95">
        <v>250</v>
      </c>
      <c r="H19780" s="93" t="s">
        <v>8976</v>
      </c>
      <c r="I19780" s="93" t="s">
        <v>23894</v>
      </c>
      <c r="J19780" s="93" t="s">
        <v>20871</v>
      </c>
      <c r="K19780" s="93" t="s">
        <v>6773</v>
      </c>
      <c r="L19780" s="14">
        <f>AND(vyberHrace&lt;&gt;"",ISNUMBER(SEARCH(vyberHrace,$B19780)))</f>
      </c>
      <c r="M19780" s="14">
        <f>AND($I19780=MID(kododd,1,2),$J19780=MID(kododd,3,3))</f>
      </c>
    </row>
    <row r="19781">
      <c r="A19781" s="95">
        <v>60528</v>
      </c>
      <c r="B19781" s="93" t="s">
        <v>26957</v>
      </c>
      <c r="C19781" s="93" t="s">
        <v>1486</v>
      </c>
      <c r="G19781" s="95">
        <v>250</v>
      </c>
      <c r="H19781" s="93" t="s">
        <v>8976</v>
      </c>
      <c r="I19781" s="93" t="s">
        <v>23894</v>
      </c>
      <c r="J19781" s="93" t="s">
        <v>20899</v>
      </c>
      <c r="K19781" s="93" t="s">
        <v>9087</v>
      </c>
      <c r="L19781" s="14">
        <f>AND(vyberHrace&lt;&gt;"",ISNUMBER(SEARCH(vyberHrace,$B19781)))</f>
      </c>
      <c r="M19781" s="14">
        <f>AND($I19781=MID(kododd,1,2),$J19781=MID(kododd,3,3))</f>
      </c>
    </row>
    <row r="19782">
      <c r="A19782" s="95">
        <v>14936</v>
      </c>
      <c r="B19782" s="93" t="s">
        <v>19968</v>
      </c>
      <c r="C19782" s="93" t="s">
        <v>1456</v>
      </c>
      <c r="D19782" s="95">
        <v>1623</v>
      </c>
      <c r="F19782" s="95">
        <v>386162</v>
      </c>
      <c r="G19782" s="95">
        <v>0</v>
      </c>
      <c r="H19782" s="93" t="s">
        <v>8976</v>
      </c>
      <c r="I19782" s="93" t="s">
        <v>23894</v>
      </c>
      <c r="J19782" s="93" t="s">
        <v>21016</v>
      </c>
      <c r="K19782" s="93" t="s">
        <v>10066</v>
      </c>
      <c r="L19782" s="14">
        <f>AND(vyberHrace&lt;&gt;"",ISNUMBER(SEARCH(vyberHrace,$B19782)))</f>
      </c>
      <c r="M19782" s="14">
        <f>AND($I19782=MID(kododd,1,2),$J19782=MID(kododd,3,3))</f>
      </c>
    </row>
    <row r="19783">
      <c r="A19783" s="95">
        <v>44991</v>
      </c>
      <c r="B19783" s="93" t="s">
        <v>19971</v>
      </c>
      <c r="C19783" s="93" t="s">
        <v>1449</v>
      </c>
      <c r="D19783" s="95">
        <v>1604</v>
      </c>
      <c r="F19783" s="95">
        <v>23726776</v>
      </c>
      <c r="G19783" s="95">
        <v>250</v>
      </c>
      <c r="H19783" s="93" t="s">
        <v>8976</v>
      </c>
      <c r="I19783" s="93" t="s">
        <v>23894</v>
      </c>
      <c r="J19783" s="93" t="s">
        <v>20872</v>
      </c>
      <c r="K19783" s="93" t="s">
        <v>29454</v>
      </c>
      <c r="L19783" s="14">
        <f>AND(vyberHrace&lt;&gt;"",ISNUMBER(SEARCH(vyberHrace,$B19783)))</f>
      </c>
      <c r="M19783" s="14">
        <f>AND($I19783=MID(kododd,1,2),$J19783=MID(kododd,3,3))</f>
      </c>
    </row>
    <row r="19784">
      <c r="A19784" s="95">
        <v>13169</v>
      </c>
      <c r="B19784" s="93" t="s">
        <v>17400</v>
      </c>
      <c r="C19784" s="93" t="s">
        <v>1440</v>
      </c>
      <c r="D19784" s="95">
        <v>1418</v>
      </c>
      <c r="G19784" s="95">
        <v>0</v>
      </c>
      <c r="H19784" s="93" t="s">
        <v>8976</v>
      </c>
      <c r="I19784" s="93" t="s">
        <v>23894</v>
      </c>
      <c r="J19784" s="93" t="s">
        <v>20843</v>
      </c>
      <c r="K19784" s="93" t="s">
        <v>21372</v>
      </c>
      <c r="L19784" s="14">
        <f>AND(vyberHrace&lt;&gt;"",ISNUMBER(SEARCH(vyberHrace,$B19784)))</f>
      </c>
      <c r="M19784" s="14">
        <f>AND($I19784=MID(kododd,1,2),$J19784=MID(kododd,3,3))</f>
      </c>
    </row>
    <row r="19785">
      <c r="A19785" s="95">
        <v>20074</v>
      </c>
      <c r="B19785" s="93" t="s">
        <v>17407</v>
      </c>
      <c r="C19785" s="93" t="s">
        <v>1426</v>
      </c>
      <c r="D19785" s="95">
        <v>1631</v>
      </c>
      <c r="F19785" s="95">
        <v>317268</v>
      </c>
      <c r="G19785" s="95">
        <v>250</v>
      </c>
      <c r="H19785" s="93" t="s">
        <v>8976</v>
      </c>
      <c r="I19785" s="93" t="s">
        <v>23894</v>
      </c>
      <c r="J19785" s="93" t="s">
        <v>20872</v>
      </c>
      <c r="K19785" s="93" t="s">
        <v>29454</v>
      </c>
      <c r="L19785" s="14">
        <f>AND(vyberHrace&lt;&gt;"",ISNUMBER(SEARCH(vyberHrace,$B19785)))</f>
      </c>
      <c r="M19785" s="14">
        <f>AND($I19785=MID(kododd,1,2),$J19785=MID(kododd,3,3))</f>
      </c>
    </row>
    <row r="19786">
      <c r="A19786" s="95">
        <v>51598</v>
      </c>
      <c r="B19786" s="93" t="s">
        <v>4006</v>
      </c>
      <c r="C19786" s="93" t="s">
        <v>1420</v>
      </c>
      <c r="D19786" s="95">
        <v>1307</v>
      </c>
      <c r="F19786" s="95">
        <v>23745304</v>
      </c>
      <c r="G19786" s="95">
        <v>250</v>
      </c>
      <c r="H19786" s="93" t="s">
        <v>8976</v>
      </c>
      <c r="I19786" s="93" t="s">
        <v>23894</v>
      </c>
      <c r="J19786" s="93" t="s">
        <v>20940</v>
      </c>
      <c r="K19786" s="93" t="s">
        <v>6882</v>
      </c>
      <c r="L19786" s="14">
        <f>AND(vyberHrace&lt;&gt;"",ISNUMBER(SEARCH(vyberHrace,$B19786)))</f>
      </c>
      <c r="M19786" s="14">
        <f>AND($I19786=MID(kododd,1,2),$J19786=MID(kododd,3,3))</f>
      </c>
    </row>
    <row r="19787">
      <c r="A19787" s="95">
        <v>9713</v>
      </c>
      <c r="B19787" s="93" t="s">
        <v>13951</v>
      </c>
      <c r="C19787" s="93" t="s">
        <v>1437</v>
      </c>
      <c r="D19787" s="95">
        <v>1964</v>
      </c>
      <c r="E19787" s="95">
        <v>2006</v>
      </c>
      <c r="F19787" s="95">
        <v>324639</v>
      </c>
      <c r="G19787" s="95">
        <v>250</v>
      </c>
      <c r="H19787" s="93" t="s">
        <v>8976</v>
      </c>
      <c r="I19787" s="93" t="s">
        <v>23894</v>
      </c>
      <c r="J19787" s="93" t="s">
        <v>20883</v>
      </c>
      <c r="K19787" s="93" t="s">
        <v>9085</v>
      </c>
      <c r="L19787" s="14">
        <f>AND(vyberHrace&lt;&gt;"",ISNUMBER(SEARCH(vyberHrace,$B19787)))</f>
      </c>
      <c r="M19787" s="14">
        <f>AND($I19787=MID(kododd,1,2),$J19787=MID(kododd,3,3))</f>
      </c>
    </row>
    <row r="19788">
      <c r="A19788" s="95">
        <v>49872</v>
      </c>
      <c r="B19788" s="93" t="s">
        <v>13951</v>
      </c>
      <c r="C19788" s="93" t="s">
        <v>1412</v>
      </c>
      <c r="D19788" s="95">
        <v>1863</v>
      </c>
      <c r="E19788" s="95">
        <v>1902</v>
      </c>
      <c r="F19788" s="95">
        <v>23734361</v>
      </c>
      <c r="G19788" s="95">
        <v>250</v>
      </c>
      <c r="H19788" s="93" t="s">
        <v>8976</v>
      </c>
      <c r="I19788" s="93" t="s">
        <v>23894</v>
      </c>
      <c r="J19788" s="93" t="s">
        <v>20940</v>
      </c>
      <c r="K19788" s="93" t="s">
        <v>6882</v>
      </c>
      <c r="L19788" s="14">
        <f>AND(vyberHrace&lt;&gt;"",ISNUMBER(SEARCH(vyberHrace,$B19788)))</f>
      </c>
      <c r="M19788" s="14">
        <f>AND($I19788=MID(kododd,1,2),$J19788=MID(kododd,3,3))</f>
      </c>
    </row>
    <row r="19789">
      <c r="A19789" s="95">
        <v>51291</v>
      </c>
      <c r="B19789" s="93" t="s">
        <v>3437</v>
      </c>
      <c r="C19789" s="93" t="s">
        <v>1408</v>
      </c>
      <c r="G19789" s="95">
        <v>250</v>
      </c>
      <c r="H19789" s="93" t="s">
        <v>8976</v>
      </c>
      <c r="I19789" s="93" t="s">
        <v>23894</v>
      </c>
      <c r="J19789" s="93" t="s">
        <v>20866</v>
      </c>
      <c r="K19789" s="93" t="s">
        <v>6041</v>
      </c>
      <c r="L19789" s="14">
        <f>AND(vyberHrace&lt;&gt;"",ISNUMBER(SEARCH(vyberHrace,$B19789)))</f>
      </c>
      <c r="M19789" s="14">
        <f>AND($I19789=MID(kododd,1,2),$J19789=MID(kododd,3,3))</f>
      </c>
    </row>
    <row r="19790">
      <c r="A19790" s="95">
        <v>4105</v>
      </c>
      <c r="B19790" s="93" t="s">
        <v>13956</v>
      </c>
      <c r="C19790" s="93" t="s">
        <v>1459</v>
      </c>
      <c r="D19790" s="95">
        <v>1586</v>
      </c>
      <c r="G19790" s="95">
        <v>250</v>
      </c>
      <c r="H19790" s="93" t="s">
        <v>8976</v>
      </c>
      <c r="I19790" s="93" t="s">
        <v>23894</v>
      </c>
      <c r="J19790" s="93" t="s">
        <v>20906</v>
      </c>
      <c r="K19790" s="93" t="s">
        <v>3341</v>
      </c>
      <c r="L19790" s="14">
        <f>AND(vyberHrace&lt;&gt;"",ISNUMBER(SEARCH(vyberHrace,$B19790)))</f>
      </c>
      <c r="M19790" s="14">
        <f>AND($I19790=MID(kododd,1,2),$J19790=MID(kododd,3,3))</f>
      </c>
    </row>
    <row r="19791">
      <c r="A19791" s="95">
        <v>23699</v>
      </c>
      <c r="B19791" s="93" t="s">
        <v>13962</v>
      </c>
      <c r="C19791" s="93" t="s">
        <v>1435</v>
      </c>
      <c r="G19791" s="95">
        <v>0</v>
      </c>
      <c r="H19791" s="93" t="s">
        <v>8976</v>
      </c>
      <c r="I19791" s="93" t="s">
        <v>23894</v>
      </c>
      <c r="J19791" s="93" t="s">
        <v>20924</v>
      </c>
      <c r="K19791" s="93" t="s">
        <v>23908</v>
      </c>
      <c r="L19791" s="14">
        <f>AND(vyberHrace&lt;&gt;"",ISNUMBER(SEARCH(vyberHrace,$B19791)))</f>
      </c>
      <c r="M19791" s="14">
        <f>AND($I19791=MID(kododd,1,2),$J19791=MID(kododd,3,3))</f>
      </c>
    </row>
    <row r="19792">
      <c r="A19792" s="95">
        <v>60056</v>
      </c>
      <c r="B19792" s="93" t="s">
        <v>26533</v>
      </c>
      <c r="C19792" s="93" t="s">
        <v>1411</v>
      </c>
      <c r="F19792" s="95">
        <v>23781068</v>
      </c>
      <c r="G19792" s="95">
        <v>250</v>
      </c>
      <c r="H19792" s="93" t="s">
        <v>8976</v>
      </c>
      <c r="I19792" s="93" t="s">
        <v>23894</v>
      </c>
      <c r="J19792" s="93" t="s">
        <v>20910</v>
      </c>
      <c r="K19792" s="93" t="s">
        <v>4915</v>
      </c>
      <c r="L19792" s="14">
        <f>AND(vyberHrace&lt;&gt;"",ISNUMBER(SEARCH(vyberHrace,$B19792)))</f>
      </c>
      <c r="M19792" s="14">
        <f>AND($I19792=MID(kododd,1,2),$J19792=MID(kododd,3,3))</f>
      </c>
    </row>
    <row r="19793">
      <c r="A19793" s="95">
        <v>57386</v>
      </c>
      <c r="B19793" s="93" t="s">
        <v>22898</v>
      </c>
      <c r="C19793" s="93" t="s">
        <v>1408</v>
      </c>
      <c r="F19793" s="95">
        <v>23766433</v>
      </c>
      <c r="G19793" s="95">
        <v>0</v>
      </c>
      <c r="H19793" s="93" t="s">
        <v>8976</v>
      </c>
      <c r="I19793" s="93" t="s">
        <v>23894</v>
      </c>
      <c r="J19793" s="93" t="s">
        <v>20910</v>
      </c>
      <c r="K19793" s="93" t="s">
        <v>4915</v>
      </c>
      <c r="L19793" s="14">
        <f>AND(vyberHrace&lt;&gt;"",ISNUMBER(SEARCH(vyberHrace,$B19793)))</f>
      </c>
      <c r="M19793" s="14">
        <f>AND($I19793=MID(kododd,1,2),$J19793=MID(kododd,3,3))</f>
      </c>
    </row>
    <row r="19794">
      <c r="A19794" s="95">
        <v>57573</v>
      </c>
      <c r="B19794" s="93" t="s">
        <v>22899</v>
      </c>
      <c r="C19794" s="93" t="s">
        <v>1422</v>
      </c>
      <c r="F19794" s="95">
        <v>23767669</v>
      </c>
      <c r="G19794" s="95">
        <v>250</v>
      </c>
      <c r="H19794" s="93" t="s">
        <v>8976</v>
      </c>
      <c r="I19794" s="93" t="s">
        <v>23894</v>
      </c>
      <c r="J19794" s="93" t="s">
        <v>20910</v>
      </c>
      <c r="K19794" s="93" t="s">
        <v>4915</v>
      </c>
      <c r="L19794" s="14">
        <f>AND(vyberHrace&lt;&gt;"",ISNUMBER(SEARCH(vyberHrace,$B19794)))</f>
      </c>
      <c r="M19794" s="14">
        <f>AND($I19794=MID(kododd,1,2),$J19794=MID(kododd,3,3))</f>
      </c>
    </row>
    <row r="19795">
      <c r="A19795" s="95">
        <v>15836</v>
      </c>
      <c r="B19795" s="93" t="s">
        <v>15187</v>
      </c>
      <c r="C19795" s="93" t="s">
        <v>1403</v>
      </c>
      <c r="D19795" s="95">
        <v>1244</v>
      </c>
      <c r="G19795" s="95">
        <v>0</v>
      </c>
      <c r="H19795" s="93" t="s">
        <v>8976</v>
      </c>
      <c r="I19795" s="93" t="s">
        <v>23894</v>
      </c>
      <c r="J19795" s="93" t="s">
        <v>20931</v>
      </c>
      <c r="K19795" s="93" t="s">
        <v>11236</v>
      </c>
      <c r="L19795" s="14">
        <f>AND(vyberHrace&lt;&gt;"",ISNUMBER(SEARCH(vyberHrace,$B19795)))</f>
      </c>
      <c r="M19795" s="14">
        <f>AND($I19795=MID(kododd,1,2),$J19795=MID(kododd,3,3))</f>
      </c>
    </row>
    <row r="19796">
      <c r="A19796" s="95">
        <v>4810</v>
      </c>
      <c r="B19796" s="93" t="s">
        <v>15189</v>
      </c>
      <c r="C19796" s="93" t="s">
        <v>1404</v>
      </c>
      <c r="D19796" s="95">
        <v>1786</v>
      </c>
      <c r="E19796" s="95">
        <v>1915</v>
      </c>
      <c r="F19796" s="95">
        <v>390445</v>
      </c>
      <c r="G19796" s="95">
        <v>250</v>
      </c>
      <c r="H19796" s="93" t="s">
        <v>8976</v>
      </c>
      <c r="I19796" s="93" t="s">
        <v>23894</v>
      </c>
      <c r="J19796" s="93" t="s">
        <v>20872</v>
      </c>
      <c r="K19796" s="93" t="s">
        <v>29454</v>
      </c>
      <c r="L19796" s="14">
        <f>AND(vyberHrace&lt;&gt;"",ISNUMBER(SEARCH(vyberHrace,$B19796)))</f>
      </c>
      <c r="M19796" s="14">
        <f>AND($I19796=MID(kododd,1,2),$J19796=MID(kododd,3,3))</f>
      </c>
    </row>
    <row r="19797">
      <c r="A19797" s="95">
        <v>42865</v>
      </c>
      <c r="B19797" s="93" t="s">
        <v>15205</v>
      </c>
      <c r="C19797" s="93" t="s">
        <v>1400</v>
      </c>
      <c r="D19797" s="95">
        <v>1101</v>
      </c>
      <c r="F19797" s="95">
        <v>390739</v>
      </c>
      <c r="G19797" s="95">
        <v>0</v>
      </c>
      <c r="H19797" s="93" t="s">
        <v>8976</v>
      </c>
      <c r="I19797" s="93" t="s">
        <v>23894</v>
      </c>
      <c r="J19797" s="93" t="s">
        <v>20885</v>
      </c>
      <c r="K19797" s="93" t="s">
        <v>6879</v>
      </c>
      <c r="L19797" s="14">
        <f>AND(vyberHrace&lt;&gt;"",ISNUMBER(SEARCH(vyberHrace,$B19797)))</f>
      </c>
      <c r="M19797" s="14">
        <f>AND($I19797=MID(kododd,1,2),$J19797=MID(kododd,3,3))</f>
      </c>
    </row>
    <row r="19798">
      <c r="A19798" s="95">
        <v>56587</v>
      </c>
      <c r="B19798" s="93" t="s">
        <v>22957</v>
      </c>
      <c r="C19798" s="93" t="s">
        <v>1408</v>
      </c>
      <c r="D19798" s="95">
        <v>1678</v>
      </c>
      <c r="E19798" s="95">
        <v>1758</v>
      </c>
      <c r="F19798" s="95">
        <v>23775807</v>
      </c>
      <c r="G19798" s="95">
        <v>250</v>
      </c>
      <c r="H19798" s="93" t="s">
        <v>8976</v>
      </c>
      <c r="I19798" s="93" t="s">
        <v>23894</v>
      </c>
      <c r="J19798" s="93" t="s">
        <v>20873</v>
      </c>
      <c r="K19798" s="93" t="s">
        <v>2418</v>
      </c>
      <c r="L19798" s="14">
        <f>AND(vyberHrace&lt;&gt;"",ISNUMBER(SEARCH(vyberHrace,$B19798)))</f>
      </c>
      <c r="M19798" s="14">
        <f>AND($I19798=MID(kododd,1,2),$J19798=MID(kododd,3,3))</f>
      </c>
    </row>
    <row r="19799">
      <c r="A19799" s="95">
        <v>61302</v>
      </c>
      <c r="B19799" s="93" t="s">
        <v>27508</v>
      </c>
      <c r="C19799" s="93" t="s">
        <v>1424</v>
      </c>
      <c r="G19799" s="95">
        <v>250</v>
      </c>
      <c r="H19799" s="93" t="s">
        <v>8976</v>
      </c>
      <c r="I19799" s="93" t="s">
        <v>23894</v>
      </c>
      <c r="J19799" s="93" t="s">
        <v>20884</v>
      </c>
      <c r="K19799" s="93" t="s">
        <v>399</v>
      </c>
      <c r="L19799" s="14">
        <f>AND(vyberHrace&lt;&gt;"",ISNUMBER(SEARCH(vyberHrace,$B19799)))</f>
      </c>
      <c r="M19799" s="14">
        <f>AND($I19799=MID(kododd,1,2),$J19799=MID(kododd,3,3))</f>
      </c>
    </row>
    <row r="19800">
      <c r="A19800" s="95">
        <v>53494</v>
      </c>
      <c r="B19800" s="93" t="s">
        <v>20741</v>
      </c>
      <c r="C19800" s="93" t="s">
        <v>1420</v>
      </c>
      <c r="F19800" s="95">
        <v>23748346</v>
      </c>
      <c r="G19800" s="95">
        <v>0</v>
      </c>
      <c r="H19800" s="93" t="s">
        <v>8976</v>
      </c>
      <c r="I19800" s="93" t="s">
        <v>23894</v>
      </c>
      <c r="J19800" s="93" t="s">
        <v>20884</v>
      </c>
      <c r="K19800" s="93" t="s">
        <v>399</v>
      </c>
      <c r="L19800" s="14">
        <f>AND(vyberHrace&lt;&gt;"",ISNUMBER(SEARCH(vyberHrace,$B19800)))</f>
      </c>
      <c r="M19800" s="14">
        <f>AND($I19800=MID(kododd,1,2),$J19800=MID(kododd,3,3))</f>
      </c>
    </row>
    <row r="19801">
      <c r="A19801" s="95">
        <v>52500</v>
      </c>
      <c r="B19801" s="93" t="s">
        <v>4735</v>
      </c>
      <c r="C19801" s="93" t="s">
        <v>1471</v>
      </c>
      <c r="G19801" s="95">
        <v>250</v>
      </c>
      <c r="H19801" s="93" t="s">
        <v>8976</v>
      </c>
      <c r="I19801" s="93" t="s">
        <v>23894</v>
      </c>
      <c r="J19801" s="93" t="s">
        <v>21003</v>
      </c>
      <c r="K19801" s="93" t="s">
        <v>5961</v>
      </c>
      <c r="L19801" s="14">
        <f>AND(vyberHrace&lt;&gt;"",ISNUMBER(SEARCH(vyberHrace,$B19801)))</f>
      </c>
      <c r="M19801" s="14">
        <f>AND($I19801=MID(kododd,1,2),$J19801=MID(kododd,3,3))</f>
      </c>
    </row>
    <row r="19802">
      <c r="A19802" s="95">
        <v>13901</v>
      </c>
      <c r="B19802" s="93" t="s">
        <v>18956</v>
      </c>
      <c r="C19802" s="93" t="s">
        <v>1423</v>
      </c>
      <c r="D19802" s="95">
        <v>1192</v>
      </c>
      <c r="G19802" s="95">
        <v>250</v>
      </c>
      <c r="H19802" s="93" t="s">
        <v>8976</v>
      </c>
      <c r="I19802" s="93" t="s">
        <v>23894</v>
      </c>
      <c r="J19802" s="93" t="s">
        <v>21029</v>
      </c>
      <c r="K19802" s="93" t="s">
        <v>4050</v>
      </c>
      <c r="L19802" s="14">
        <f>AND(vyberHrace&lt;&gt;"",ISNUMBER(SEARCH(vyberHrace,$B19802)))</f>
      </c>
      <c r="M19802" s="14">
        <f>AND($I19802=MID(kododd,1,2),$J19802=MID(kododd,3,3))</f>
      </c>
    </row>
    <row r="19803">
      <c r="A19803" s="95">
        <v>50050</v>
      </c>
      <c r="B19803" s="93" t="s">
        <v>19223</v>
      </c>
      <c r="C19803" s="93" t="s">
        <v>3255</v>
      </c>
      <c r="G19803" s="95">
        <v>500</v>
      </c>
      <c r="H19803" s="93" t="s">
        <v>8976</v>
      </c>
      <c r="I19803" s="93" t="s">
        <v>23894</v>
      </c>
      <c r="J19803" s="93" t="s">
        <v>23412</v>
      </c>
      <c r="K19803" s="93" t="s">
        <v>21368</v>
      </c>
      <c r="L19803" s="14">
        <f>AND(vyberHrace&lt;&gt;"",ISNUMBER(SEARCH(vyberHrace,$B19803)))</f>
      </c>
      <c r="M19803" s="14">
        <f>AND($I19803=MID(kododd,1,2),$J19803=MID(kododd,3,3))</f>
      </c>
    </row>
    <row r="19804">
      <c r="A19804" s="95">
        <v>48937</v>
      </c>
      <c r="B19804" s="93" t="s">
        <v>16796</v>
      </c>
      <c r="C19804" s="93" t="s">
        <v>1400</v>
      </c>
      <c r="D19804" s="95">
        <v>1564</v>
      </c>
      <c r="E19804" s="95">
        <v>1700</v>
      </c>
      <c r="F19804" s="95">
        <v>23739274</v>
      </c>
      <c r="G19804" s="95">
        <v>250</v>
      </c>
      <c r="H19804" s="93" t="s">
        <v>8976</v>
      </c>
      <c r="I19804" s="93" t="s">
        <v>23894</v>
      </c>
      <c r="J19804" s="93" t="s">
        <v>20909</v>
      </c>
      <c r="K19804" s="93" t="s">
        <v>6757</v>
      </c>
      <c r="L19804" s="14">
        <f>AND(vyberHrace&lt;&gt;"",ISNUMBER(SEARCH(vyberHrace,$B19804)))</f>
      </c>
      <c r="M19804" s="14">
        <f>AND($I19804=MID(kododd,1,2),$J19804=MID(kododd,3,3))</f>
      </c>
    </row>
    <row r="19805">
      <c r="A19805" s="95">
        <v>57746</v>
      </c>
      <c r="B19805" s="93" t="s">
        <v>24306</v>
      </c>
      <c r="C19805" s="93" t="s">
        <v>1442</v>
      </c>
      <c r="G19805" s="95">
        <v>0</v>
      </c>
      <c r="H19805" s="93" t="s">
        <v>8976</v>
      </c>
      <c r="I19805" s="93" t="s">
        <v>23894</v>
      </c>
      <c r="J19805" s="93" t="s">
        <v>20909</v>
      </c>
      <c r="K19805" s="93" t="s">
        <v>6757</v>
      </c>
      <c r="L19805" s="14">
        <f>AND(vyberHrace&lt;&gt;"",ISNUMBER(SEARCH(vyberHrace,$B19805)))</f>
      </c>
      <c r="M19805" s="14">
        <f>AND($I19805=MID(kododd,1,2),$J19805=MID(kododd,3,3))</f>
      </c>
    </row>
    <row r="19806">
      <c r="A19806" s="95">
        <v>56105</v>
      </c>
      <c r="B19806" s="93" t="s">
        <v>22939</v>
      </c>
      <c r="C19806" s="93" t="s">
        <v>1406</v>
      </c>
      <c r="F19806" s="95">
        <v>23770902</v>
      </c>
      <c r="G19806" s="95">
        <v>0</v>
      </c>
      <c r="H19806" s="93" t="s">
        <v>8976</v>
      </c>
      <c r="I19806" s="93" t="s">
        <v>23894</v>
      </c>
      <c r="J19806" s="93" t="s">
        <v>20940</v>
      </c>
      <c r="K19806" s="93" t="s">
        <v>6882</v>
      </c>
      <c r="L19806" s="14">
        <f>AND(vyberHrace&lt;&gt;"",ISNUMBER(SEARCH(vyberHrace,$B19806)))</f>
      </c>
      <c r="M19806" s="14">
        <f>AND($I19806=MID(kododd,1,2),$J19806=MID(kododd,3,3))</f>
      </c>
    </row>
    <row r="19807">
      <c r="A19807" s="95">
        <v>16887</v>
      </c>
      <c r="B19807" s="93" t="s">
        <v>16801</v>
      </c>
      <c r="C19807" s="93" t="s">
        <v>1436</v>
      </c>
      <c r="D19807" s="95">
        <v>1412</v>
      </c>
      <c r="E19807" s="95">
        <v>1672</v>
      </c>
      <c r="F19807" s="95">
        <v>377481</v>
      </c>
      <c r="G19807" s="95">
        <v>250</v>
      </c>
      <c r="H19807" s="93" t="s">
        <v>8976</v>
      </c>
      <c r="I19807" s="93" t="s">
        <v>23894</v>
      </c>
      <c r="J19807" s="93" t="s">
        <v>20980</v>
      </c>
      <c r="K19807" s="93" t="s">
        <v>11406</v>
      </c>
      <c r="L19807" s="14">
        <f>AND(vyberHrace&lt;&gt;"",ISNUMBER(SEARCH(vyberHrace,$B19807)))</f>
      </c>
      <c r="M19807" s="14">
        <f>AND($I19807=MID(kododd,1,2),$J19807=MID(kododd,3,3))</f>
      </c>
    </row>
    <row r="19808">
      <c r="A19808" s="95">
        <v>59626</v>
      </c>
      <c r="B19808" s="93" t="s">
        <v>26013</v>
      </c>
      <c r="C19808" s="93" t="s">
        <v>1412</v>
      </c>
      <c r="G19808" s="95">
        <v>0</v>
      </c>
      <c r="H19808" s="93" t="s">
        <v>8976</v>
      </c>
      <c r="I19808" s="93" t="s">
        <v>23894</v>
      </c>
      <c r="J19808" s="93" t="s">
        <v>21027</v>
      </c>
      <c r="K19808" s="93" t="s">
        <v>1948</v>
      </c>
      <c r="L19808" s="14">
        <f>AND(vyberHrace&lt;&gt;"",ISNUMBER(SEARCH(vyberHrace,$B19808)))</f>
      </c>
      <c r="M19808" s="14">
        <f>AND($I19808=MID(kododd,1,2),$J19808=MID(kododd,3,3))</f>
      </c>
    </row>
    <row r="19809">
      <c r="A19809" s="95">
        <v>57141</v>
      </c>
      <c r="B19809" s="93" t="s">
        <v>22908</v>
      </c>
      <c r="C19809" s="93" t="s">
        <v>1486</v>
      </c>
      <c r="G19809" s="95">
        <v>0</v>
      </c>
      <c r="H19809" s="93" t="s">
        <v>8976</v>
      </c>
      <c r="I19809" s="93" t="s">
        <v>23894</v>
      </c>
      <c r="J19809" s="93" t="s">
        <v>20885</v>
      </c>
      <c r="K19809" s="93" t="s">
        <v>6879</v>
      </c>
      <c r="L19809" s="14">
        <f>AND(vyberHrace&lt;&gt;"",ISNUMBER(SEARCH(vyberHrace,$B19809)))</f>
      </c>
      <c r="M19809" s="14">
        <f>AND($I19809=MID(kododd,1,2),$J19809=MID(kododd,3,3))</f>
      </c>
    </row>
    <row r="19810">
      <c r="A19810" s="95">
        <v>45704</v>
      </c>
      <c r="B19810" s="93" t="s">
        <v>15272</v>
      </c>
      <c r="C19810" s="93" t="s">
        <v>1402</v>
      </c>
      <c r="G19810" s="95">
        <v>0</v>
      </c>
      <c r="H19810" s="93" t="s">
        <v>8976</v>
      </c>
      <c r="I19810" s="93" t="s">
        <v>23894</v>
      </c>
      <c r="J19810" s="93" t="s">
        <v>20904</v>
      </c>
      <c r="K19810" s="93" t="s">
        <v>11261</v>
      </c>
      <c r="L19810" s="14">
        <f>AND(vyberHrace&lt;&gt;"",ISNUMBER(SEARCH(vyberHrace,$B19810)))</f>
      </c>
      <c r="M19810" s="14">
        <f>AND($I19810=MID(kododd,1,2),$J19810=MID(kododd,3,3))</f>
      </c>
    </row>
    <row r="19811">
      <c r="A19811" s="95">
        <v>16850</v>
      </c>
      <c r="B19811" s="93" t="s">
        <v>15280</v>
      </c>
      <c r="C19811" s="93" t="s">
        <v>1421</v>
      </c>
      <c r="D19811" s="95">
        <v>1265</v>
      </c>
      <c r="G19811" s="95">
        <v>0</v>
      </c>
      <c r="H19811" s="93" t="s">
        <v>8976</v>
      </c>
      <c r="I19811" s="93" t="s">
        <v>23894</v>
      </c>
      <c r="J19811" s="93" t="s">
        <v>20883</v>
      </c>
      <c r="K19811" s="93" t="s">
        <v>9085</v>
      </c>
      <c r="L19811" s="14">
        <f>AND(vyberHrace&lt;&gt;"",ISNUMBER(SEARCH(vyberHrace,$B19811)))</f>
      </c>
      <c r="M19811" s="14">
        <f>AND($I19811=MID(kododd,1,2),$J19811=MID(kododd,3,3))</f>
      </c>
    </row>
    <row r="19812">
      <c r="A19812" s="95">
        <v>52937</v>
      </c>
      <c r="B19812" s="93" t="s">
        <v>24093</v>
      </c>
      <c r="C19812" s="93" t="s">
        <v>1416</v>
      </c>
      <c r="F19812" s="95">
        <v>23741805</v>
      </c>
      <c r="G19812" s="95">
        <v>0</v>
      </c>
      <c r="H19812" s="93" t="s">
        <v>8976</v>
      </c>
      <c r="I19812" s="93" t="s">
        <v>23894</v>
      </c>
      <c r="J19812" s="93" t="s">
        <v>20940</v>
      </c>
      <c r="K19812" s="93" t="s">
        <v>6882</v>
      </c>
      <c r="L19812" s="14">
        <f>AND(vyberHrace&lt;&gt;"",ISNUMBER(SEARCH(vyberHrace,$B19812)))</f>
      </c>
      <c r="M19812" s="14">
        <f>AND($I19812=MID(kododd,1,2),$J19812=MID(kododd,3,3))</f>
      </c>
    </row>
    <row r="19813">
      <c r="A19813" s="95">
        <v>55188</v>
      </c>
      <c r="B19813" s="93" t="s">
        <v>1002</v>
      </c>
      <c r="C19813" s="93" t="s">
        <v>1461</v>
      </c>
      <c r="G19813" s="95">
        <v>0</v>
      </c>
      <c r="H19813" s="93" t="s">
        <v>8976</v>
      </c>
      <c r="I19813" s="93" t="s">
        <v>23894</v>
      </c>
      <c r="J19813" s="93" t="s">
        <v>21004</v>
      </c>
      <c r="K19813" s="93" t="s">
        <v>396</v>
      </c>
      <c r="L19813" s="14">
        <f>AND(vyberHrace&lt;&gt;"",ISNUMBER(SEARCH(vyberHrace,$B19813)))</f>
      </c>
      <c r="M19813" s="14">
        <f>AND($I19813=MID(kododd,1,2),$J19813=MID(kododd,3,3))</f>
      </c>
    </row>
    <row r="19814">
      <c r="A19814" s="95">
        <v>52163</v>
      </c>
      <c r="B19814" s="93" t="s">
        <v>3945</v>
      </c>
      <c r="C19814" s="93" t="s">
        <v>1422</v>
      </c>
      <c r="G19814" s="95">
        <v>250</v>
      </c>
      <c r="H19814" s="93" t="s">
        <v>8976</v>
      </c>
      <c r="I19814" s="93" t="s">
        <v>23894</v>
      </c>
      <c r="J19814" s="93" t="s">
        <v>20861</v>
      </c>
      <c r="K19814" s="93" t="s">
        <v>6758</v>
      </c>
      <c r="L19814" s="14">
        <f>AND(vyberHrace&lt;&gt;"",ISNUMBER(SEARCH(vyberHrace,$B19814)))</f>
      </c>
      <c r="M19814" s="14">
        <f>AND($I19814=MID(kododd,1,2),$J19814=MID(kododd,3,3))</f>
      </c>
    </row>
    <row r="19815">
      <c r="A19815" s="95">
        <v>53506</v>
      </c>
      <c r="B19815" s="93" t="s">
        <v>20748</v>
      </c>
      <c r="C19815" s="93" t="s">
        <v>1416</v>
      </c>
      <c r="D19815" s="95">
        <v>1137</v>
      </c>
      <c r="F19815" s="95">
        <v>23751070</v>
      </c>
      <c r="G19815" s="95">
        <v>0</v>
      </c>
      <c r="H19815" s="93" t="s">
        <v>8976</v>
      </c>
      <c r="I19815" s="93" t="s">
        <v>23894</v>
      </c>
      <c r="J19815" s="93" t="s">
        <v>20843</v>
      </c>
      <c r="K19815" s="93" t="s">
        <v>21372</v>
      </c>
      <c r="L19815" s="14">
        <f>AND(vyberHrace&lt;&gt;"",ISNUMBER(SEARCH(vyberHrace,$B19815)))</f>
      </c>
      <c r="M19815" s="14">
        <f>AND($I19815=MID(kododd,1,2),$J19815=MID(kododd,3,3))</f>
      </c>
    </row>
    <row r="19816">
      <c r="A19816" s="95">
        <v>23344</v>
      </c>
      <c r="B19816" s="93" t="s">
        <v>16193</v>
      </c>
      <c r="C19816" s="93" t="s">
        <v>1432</v>
      </c>
      <c r="D19816" s="95">
        <v>1445</v>
      </c>
      <c r="G19816" s="95">
        <v>250</v>
      </c>
      <c r="H19816" s="93" t="s">
        <v>8976</v>
      </c>
      <c r="I19816" s="93" t="s">
        <v>23894</v>
      </c>
      <c r="J19816" s="93" t="s">
        <v>21034</v>
      </c>
      <c r="K19816" s="93" t="s">
        <v>12277</v>
      </c>
      <c r="L19816" s="14">
        <f>AND(vyberHrace&lt;&gt;"",ISNUMBER(SEARCH(vyberHrace,$B19816)))</f>
      </c>
      <c r="M19816" s="14">
        <f>AND($I19816=MID(kododd,1,2),$J19816=MID(kododd,3,3))</f>
      </c>
    </row>
    <row r="19817">
      <c r="A19817" s="95">
        <v>13357</v>
      </c>
      <c r="B19817" s="93" t="s">
        <v>16200</v>
      </c>
      <c r="C19817" s="93" t="s">
        <v>1452</v>
      </c>
      <c r="D19817" s="95">
        <v>1914</v>
      </c>
      <c r="E19817" s="95">
        <v>1981</v>
      </c>
      <c r="F19817" s="95">
        <v>323101</v>
      </c>
      <c r="G19817" s="95">
        <v>0</v>
      </c>
      <c r="H19817" s="93" t="s">
        <v>8976</v>
      </c>
      <c r="I19817" s="93" t="s">
        <v>23894</v>
      </c>
      <c r="J19817" s="93" t="s">
        <v>20909</v>
      </c>
      <c r="K19817" s="93" t="s">
        <v>6757</v>
      </c>
      <c r="L19817" s="14">
        <f>AND(vyberHrace&lt;&gt;"",ISNUMBER(SEARCH(vyberHrace,$B19817)))</f>
      </c>
      <c r="M19817" s="14">
        <f>AND($I19817=MID(kododd,1,2),$J19817=MID(kododd,3,3))</f>
      </c>
    </row>
    <row r="19818">
      <c r="A19818" s="95">
        <v>62421</v>
      </c>
      <c r="B19818" s="93" t="s">
        <v>29507</v>
      </c>
      <c r="C19818" s="93" t="s">
        <v>1487</v>
      </c>
      <c r="G19818" s="95">
        <v>250</v>
      </c>
      <c r="H19818" s="93" t="s">
        <v>8976</v>
      </c>
      <c r="I19818" s="93" t="s">
        <v>23894</v>
      </c>
      <c r="J19818" s="93" t="s">
        <v>20933</v>
      </c>
      <c r="K19818" s="93" t="s">
        <v>5585</v>
      </c>
      <c r="L19818" s="14">
        <f>AND(vyberHrace&lt;&gt;"",ISNUMBER(SEARCH(vyberHrace,$B19818)))</f>
      </c>
      <c r="M19818" s="14">
        <f>AND($I19818=MID(kododd,1,2),$J19818=MID(kododd,3,3))</f>
      </c>
    </row>
    <row r="19819">
      <c r="A19819" s="95">
        <v>62402</v>
      </c>
      <c r="B19819" s="93" t="s">
        <v>28571</v>
      </c>
      <c r="C19819" s="93" t="s">
        <v>1486</v>
      </c>
      <c r="G19819" s="95">
        <v>250</v>
      </c>
      <c r="H19819" s="93" t="s">
        <v>8976</v>
      </c>
      <c r="I19819" s="93" t="s">
        <v>23894</v>
      </c>
      <c r="J19819" s="93" t="s">
        <v>20998</v>
      </c>
      <c r="K19819" s="93" t="s">
        <v>3359</v>
      </c>
      <c r="L19819" s="14">
        <f>AND(vyberHrace&lt;&gt;"",ISNUMBER(SEARCH(vyberHrace,$B19819)))</f>
      </c>
      <c r="M19819" s="14">
        <f>AND($I19819=MID(kododd,1,2),$J19819=MID(kododd,3,3))</f>
      </c>
    </row>
    <row r="19820">
      <c r="A19820" s="95">
        <v>29286</v>
      </c>
      <c r="B19820" s="93" t="s">
        <v>18775</v>
      </c>
      <c r="C19820" s="93" t="s">
        <v>1464</v>
      </c>
      <c r="D19820" s="95">
        <v>1539</v>
      </c>
      <c r="G19820" s="95">
        <v>0</v>
      </c>
      <c r="H19820" s="93" t="s">
        <v>8976</v>
      </c>
      <c r="I19820" s="93" t="s">
        <v>23894</v>
      </c>
      <c r="J19820" s="93" t="s">
        <v>20877</v>
      </c>
      <c r="K19820" s="93" t="s">
        <v>7846</v>
      </c>
      <c r="L19820" s="14">
        <f>AND(vyberHrace&lt;&gt;"",ISNUMBER(SEARCH(vyberHrace,$B19820)))</f>
      </c>
      <c r="M19820" s="14">
        <f>AND($I19820=MID(kododd,1,2),$J19820=MID(kododd,3,3))</f>
      </c>
    </row>
    <row r="19821">
      <c r="A19821" s="95">
        <v>29288</v>
      </c>
      <c r="B19821" s="93" t="s">
        <v>18776</v>
      </c>
      <c r="C19821" s="93" t="s">
        <v>1461</v>
      </c>
      <c r="D19821" s="95">
        <v>1359</v>
      </c>
      <c r="G19821" s="95">
        <v>0</v>
      </c>
      <c r="H19821" s="93" t="s">
        <v>8976</v>
      </c>
      <c r="I19821" s="93" t="s">
        <v>23894</v>
      </c>
      <c r="J19821" s="93" t="s">
        <v>20877</v>
      </c>
      <c r="K19821" s="93" t="s">
        <v>7846</v>
      </c>
      <c r="L19821" s="14">
        <f>AND(vyberHrace&lt;&gt;"",ISNUMBER(SEARCH(vyberHrace,$B19821)))</f>
      </c>
      <c r="M19821" s="14">
        <f>AND($I19821=MID(kododd,1,2),$J19821=MID(kododd,3,3))</f>
      </c>
    </row>
    <row r="19822">
      <c r="A19822" s="95">
        <v>63268</v>
      </c>
      <c r="B19822" s="93" t="s">
        <v>29508</v>
      </c>
      <c r="C19822" s="93" t="s">
        <v>1487</v>
      </c>
      <c r="G19822" s="95">
        <v>250</v>
      </c>
      <c r="H19822" s="93" t="s">
        <v>8976</v>
      </c>
      <c r="I19822" s="93" t="s">
        <v>23894</v>
      </c>
      <c r="J19822" s="93" t="s">
        <v>20940</v>
      </c>
      <c r="K19822" s="93" t="s">
        <v>6882</v>
      </c>
      <c r="L19822" s="14">
        <f>AND(vyberHrace&lt;&gt;"",ISNUMBER(SEARCH(vyberHrace,$B19822)))</f>
      </c>
      <c r="M19822" s="14">
        <f>AND($I19822=MID(kododd,1,2),$J19822=MID(kododd,3,3))</f>
      </c>
    </row>
    <row r="19823">
      <c r="A19823" s="95">
        <v>47977</v>
      </c>
      <c r="B19823" s="93" t="s">
        <v>19411</v>
      </c>
      <c r="C19823" s="93" t="s">
        <v>1474</v>
      </c>
      <c r="D19823" s="95">
        <v>1565</v>
      </c>
      <c r="G19823" s="95">
        <v>250</v>
      </c>
      <c r="H19823" s="93" t="s">
        <v>8976</v>
      </c>
      <c r="I19823" s="93" t="s">
        <v>23894</v>
      </c>
      <c r="J19823" s="93" t="s">
        <v>20906</v>
      </c>
      <c r="K19823" s="93" t="s">
        <v>3341</v>
      </c>
      <c r="L19823" s="14">
        <f>AND(vyberHrace&lt;&gt;"",ISNUMBER(SEARCH(vyberHrace,$B19823)))</f>
      </c>
      <c r="M19823" s="14">
        <f>AND($I19823=MID(kododd,1,2),$J19823=MID(kododd,3,3))</f>
      </c>
    </row>
    <row r="19824">
      <c r="A19824" s="95">
        <v>4035</v>
      </c>
      <c r="B19824" s="93" t="s">
        <v>23926</v>
      </c>
      <c r="C19824" s="93" t="s">
        <v>1429</v>
      </c>
      <c r="D19824" s="95">
        <v>1636</v>
      </c>
      <c r="G19824" s="95">
        <v>250</v>
      </c>
      <c r="H19824" s="93" t="s">
        <v>8976</v>
      </c>
      <c r="I19824" s="93" t="s">
        <v>23894</v>
      </c>
      <c r="J19824" s="93" t="s">
        <v>21029</v>
      </c>
      <c r="K19824" s="93" t="s">
        <v>4050</v>
      </c>
      <c r="L19824" s="14">
        <f>AND(vyberHrace&lt;&gt;"",ISNUMBER(SEARCH(vyberHrace,$B19824)))</f>
      </c>
      <c r="M19824" s="14">
        <f>AND($I19824=MID(kododd,1,2),$J19824=MID(kododd,3,3))</f>
      </c>
    </row>
    <row r="19825">
      <c r="A19825" s="95">
        <v>5244</v>
      </c>
      <c r="B19825" s="93" t="s">
        <v>19418</v>
      </c>
      <c r="C19825" s="93" t="s">
        <v>1442</v>
      </c>
      <c r="D19825" s="95">
        <v>1747</v>
      </c>
      <c r="F19825" s="95">
        <v>23717548</v>
      </c>
      <c r="G19825" s="95">
        <v>250</v>
      </c>
      <c r="H19825" s="93" t="s">
        <v>8976</v>
      </c>
      <c r="I19825" s="93" t="s">
        <v>23894</v>
      </c>
      <c r="J19825" s="93" t="s">
        <v>21009</v>
      </c>
      <c r="K19825" s="93" t="s">
        <v>5929</v>
      </c>
      <c r="L19825" s="14">
        <f>AND(vyberHrace&lt;&gt;"",ISNUMBER(SEARCH(vyberHrace,$B19825)))</f>
      </c>
      <c r="M19825" s="14">
        <f>AND($I19825=MID(kododd,1,2),$J19825=MID(kododd,3,3))</f>
      </c>
    </row>
    <row r="19826">
      <c r="A19826" s="95">
        <v>55228</v>
      </c>
      <c r="B19826" s="93" t="s">
        <v>979</v>
      </c>
      <c r="C19826" s="93" t="s">
        <v>1417</v>
      </c>
      <c r="G19826" s="95">
        <v>250</v>
      </c>
      <c r="H19826" s="93" t="s">
        <v>8976</v>
      </c>
      <c r="I19826" s="93" t="s">
        <v>23894</v>
      </c>
      <c r="J19826" s="93" t="s">
        <v>21009</v>
      </c>
      <c r="K19826" s="93" t="s">
        <v>5929</v>
      </c>
      <c r="L19826" s="14">
        <f>AND(vyberHrace&lt;&gt;"",ISNUMBER(SEARCH(vyberHrace,$B19826)))</f>
      </c>
      <c r="M19826" s="14">
        <f>AND($I19826=MID(kododd,1,2),$J19826=MID(kododd,3,3))</f>
      </c>
    </row>
    <row r="19827">
      <c r="A19827" s="95">
        <v>10750</v>
      </c>
      <c r="B19827" s="93" t="s">
        <v>19420</v>
      </c>
      <c r="C19827" s="93" t="s">
        <v>1446</v>
      </c>
      <c r="D19827" s="95">
        <v>1552</v>
      </c>
      <c r="G19827" s="95">
        <v>250</v>
      </c>
      <c r="H19827" s="93" t="s">
        <v>8976</v>
      </c>
      <c r="I19827" s="93" t="s">
        <v>23894</v>
      </c>
      <c r="J19827" s="93" t="s">
        <v>20897</v>
      </c>
      <c r="K19827" s="93" t="s">
        <v>20036</v>
      </c>
      <c r="L19827" s="14">
        <f>AND(vyberHrace&lt;&gt;"",ISNUMBER(SEARCH(vyberHrace,$B19827)))</f>
      </c>
      <c r="M19827" s="14">
        <f>AND($I19827=MID(kododd,1,2),$J19827=MID(kododd,3,3))</f>
      </c>
    </row>
    <row r="19828">
      <c r="A19828" s="95">
        <v>52170</v>
      </c>
      <c r="B19828" s="93" t="s">
        <v>3946</v>
      </c>
      <c r="C19828" s="93" t="s">
        <v>1420</v>
      </c>
      <c r="G19828" s="95">
        <v>250</v>
      </c>
      <c r="H19828" s="93" t="s">
        <v>8976</v>
      </c>
      <c r="I19828" s="93" t="s">
        <v>23894</v>
      </c>
      <c r="J19828" s="93" t="s">
        <v>20861</v>
      </c>
      <c r="K19828" s="93" t="s">
        <v>6758</v>
      </c>
      <c r="L19828" s="14">
        <f>AND(vyberHrace&lt;&gt;"",ISNUMBER(SEARCH(vyberHrace,$B19828)))</f>
      </c>
      <c r="M19828" s="14">
        <f>AND($I19828=MID(kododd,1,2),$J19828=MID(kododd,3,3))</f>
      </c>
    </row>
    <row r="19829">
      <c r="A19829" s="95">
        <v>61726</v>
      </c>
      <c r="B19829" s="93" t="s">
        <v>27878</v>
      </c>
      <c r="C19829" s="93" t="s">
        <v>1450</v>
      </c>
      <c r="G19829" s="95">
        <v>250</v>
      </c>
      <c r="H19829" s="93" t="s">
        <v>8976</v>
      </c>
      <c r="I19829" s="93" t="s">
        <v>23894</v>
      </c>
      <c r="J19829" s="93" t="s">
        <v>20872</v>
      </c>
      <c r="K19829" s="93" t="s">
        <v>29454</v>
      </c>
      <c r="L19829" s="14">
        <f>AND(vyberHrace&lt;&gt;"",ISNUMBER(SEARCH(vyberHrace,$B19829)))</f>
      </c>
      <c r="M19829" s="14">
        <f>AND($I19829=MID(kododd,1,2),$J19829=MID(kododd,3,3))</f>
      </c>
    </row>
    <row r="19830">
      <c r="A19830" s="95">
        <v>56184</v>
      </c>
      <c r="B19830" s="93" t="s">
        <v>9393</v>
      </c>
      <c r="C19830" s="93" t="s">
        <v>1424</v>
      </c>
      <c r="G19830" s="95">
        <v>250</v>
      </c>
      <c r="H19830" s="93" t="s">
        <v>8976</v>
      </c>
      <c r="I19830" s="93" t="s">
        <v>23894</v>
      </c>
      <c r="J19830" s="93" t="s">
        <v>20941</v>
      </c>
      <c r="K19830" s="93" t="s">
        <v>9073</v>
      </c>
      <c r="L19830" s="14">
        <f>AND(vyberHrace&lt;&gt;"",ISNUMBER(SEARCH(vyberHrace,$B19830)))</f>
      </c>
      <c r="M19830" s="14">
        <f>AND($I19830=MID(kododd,1,2),$J19830=MID(kododd,3,3))</f>
      </c>
    </row>
    <row r="19831">
      <c r="A19831" s="95">
        <v>29615</v>
      </c>
      <c r="B19831" s="93" t="s">
        <v>9397</v>
      </c>
      <c r="C19831" s="93" t="s">
        <v>1414</v>
      </c>
      <c r="D19831" s="95">
        <v>1885</v>
      </c>
      <c r="E19831" s="95">
        <v>1883</v>
      </c>
      <c r="F19831" s="95">
        <v>363723</v>
      </c>
      <c r="G19831" s="95">
        <v>250</v>
      </c>
      <c r="H19831" s="93" t="s">
        <v>8976</v>
      </c>
      <c r="I19831" s="93" t="s">
        <v>23894</v>
      </c>
      <c r="J19831" s="93" t="s">
        <v>20899</v>
      </c>
      <c r="K19831" s="93" t="s">
        <v>9087</v>
      </c>
      <c r="L19831" s="14">
        <f>AND(vyberHrace&lt;&gt;"",ISNUMBER(SEARCH(vyberHrace,$B19831)))</f>
      </c>
      <c r="M19831" s="14">
        <f>AND($I19831=MID(kododd,1,2),$J19831=MID(kododd,3,3))</f>
      </c>
    </row>
    <row r="19832">
      <c r="A19832" s="95">
        <v>56185</v>
      </c>
      <c r="B19832" s="93" t="s">
        <v>22928</v>
      </c>
      <c r="C19832" s="93" t="s">
        <v>1450</v>
      </c>
      <c r="G19832" s="95">
        <v>250</v>
      </c>
      <c r="H19832" s="93" t="s">
        <v>8976</v>
      </c>
      <c r="I19832" s="93" t="s">
        <v>23894</v>
      </c>
      <c r="J19832" s="93" t="s">
        <v>20941</v>
      </c>
      <c r="K19832" s="93" t="s">
        <v>9073</v>
      </c>
      <c r="L19832" s="14">
        <f>AND(vyberHrace&lt;&gt;"",ISNUMBER(SEARCH(vyberHrace,$B19832)))</f>
      </c>
      <c r="M19832" s="14">
        <f>AND($I19832=MID(kododd,1,2),$J19832=MID(kododd,3,3))</f>
      </c>
    </row>
    <row r="19833">
      <c r="A19833" s="95">
        <v>37097</v>
      </c>
      <c r="B19833" s="93" t="s">
        <v>9399</v>
      </c>
      <c r="C19833" s="93" t="s">
        <v>1448</v>
      </c>
      <c r="D19833" s="95">
        <v>1485</v>
      </c>
      <c r="F19833" s="95">
        <v>359181</v>
      </c>
      <c r="G19833" s="95">
        <v>0</v>
      </c>
      <c r="H19833" s="93" t="s">
        <v>8976</v>
      </c>
      <c r="I19833" s="93" t="s">
        <v>23894</v>
      </c>
      <c r="J19833" s="93" t="s">
        <v>21027</v>
      </c>
      <c r="K19833" s="93" t="s">
        <v>1948</v>
      </c>
      <c r="L19833" s="14">
        <f>AND(vyberHrace&lt;&gt;"",ISNUMBER(SEARCH(vyberHrace,$B19833)))</f>
      </c>
      <c r="M19833" s="14">
        <f>AND($I19833=MID(kododd,1,2),$J19833=MID(kododd,3,3))</f>
      </c>
    </row>
    <row r="19834">
      <c r="A19834" s="95">
        <v>54002</v>
      </c>
      <c r="B19834" s="93" t="s">
        <v>1008</v>
      </c>
      <c r="C19834" s="93" t="s">
        <v>1424</v>
      </c>
      <c r="F19834" s="95">
        <v>23756187</v>
      </c>
      <c r="G19834" s="95">
        <v>0</v>
      </c>
      <c r="H19834" s="93" t="s">
        <v>8976</v>
      </c>
      <c r="I19834" s="93" t="s">
        <v>23894</v>
      </c>
      <c r="J19834" s="93" t="s">
        <v>20940</v>
      </c>
      <c r="K19834" s="93" t="s">
        <v>6882</v>
      </c>
      <c r="L19834" s="14">
        <f>AND(vyberHrace&lt;&gt;"",ISNUMBER(SEARCH(vyberHrace,$B19834)))</f>
      </c>
      <c r="M19834" s="14">
        <f>AND($I19834=MID(kododd,1,2),$J19834=MID(kododd,3,3))</f>
      </c>
    </row>
    <row r="19835">
      <c r="A19835" s="95">
        <v>9489</v>
      </c>
      <c r="B19835" s="93" t="s">
        <v>11517</v>
      </c>
      <c r="C19835" s="93" t="s">
        <v>1415</v>
      </c>
      <c r="D19835" s="95">
        <v>1850</v>
      </c>
      <c r="G19835" s="95">
        <v>0</v>
      </c>
      <c r="H19835" s="93" t="s">
        <v>8976</v>
      </c>
      <c r="I19835" s="93" t="s">
        <v>23894</v>
      </c>
      <c r="J19835" s="93" t="s">
        <v>20954</v>
      </c>
      <c r="K19835" s="93" t="s">
        <v>6926</v>
      </c>
      <c r="L19835" s="14">
        <f>AND(vyberHrace&lt;&gt;"",ISNUMBER(SEARCH(vyberHrace,$B19835)))</f>
      </c>
      <c r="M19835" s="14">
        <f>AND($I19835=MID(kododd,1,2),$J19835=MID(kododd,3,3))</f>
      </c>
    </row>
    <row r="19836">
      <c r="A19836" s="95">
        <v>28501</v>
      </c>
      <c r="B19836" s="93" t="s">
        <v>11518</v>
      </c>
      <c r="C19836" s="93" t="s">
        <v>1461</v>
      </c>
      <c r="G19836" s="95">
        <v>0</v>
      </c>
      <c r="H19836" s="93" t="s">
        <v>8976</v>
      </c>
      <c r="I19836" s="93" t="s">
        <v>23894</v>
      </c>
      <c r="J19836" s="93" t="s">
        <v>20883</v>
      </c>
      <c r="K19836" s="93" t="s">
        <v>9085</v>
      </c>
      <c r="L19836" s="14">
        <f>AND(vyberHrace&lt;&gt;"",ISNUMBER(SEARCH(vyberHrace,$B19836)))</f>
      </c>
      <c r="M19836" s="14">
        <f>AND($I19836=MID(kododd,1,2),$J19836=MID(kododd,3,3))</f>
      </c>
    </row>
    <row r="19837">
      <c r="A19837" s="95">
        <v>58861</v>
      </c>
      <c r="B19837" s="93" t="s">
        <v>25333</v>
      </c>
      <c r="C19837" s="93" t="s">
        <v>1420</v>
      </c>
      <c r="G19837" s="95">
        <v>0</v>
      </c>
      <c r="H19837" s="93" t="s">
        <v>8976</v>
      </c>
      <c r="I19837" s="93" t="s">
        <v>23894</v>
      </c>
      <c r="J19837" s="93" t="s">
        <v>20844</v>
      </c>
      <c r="K19837" s="93" t="s">
        <v>8029</v>
      </c>
      <c r="L19837" s="14">
        <f>AND(vyberHrace&lt;&gt;"",ISNUMBER(SEARCH(vyberHrace,$B19837)))</f>
      </c>
      <c r="M19837" s="14">
        <f>AND($I19837=MID(kododd,1,2),$J19837=MID(kododd,3,3))</f>
      </c>
    </row>
    <row r="19838">
      <c r="A19838" s="95">
        <v>33893</v>
      </c>
      <c r="B19838" s="93" t="s">
        <v>13934</v>
      </c>
      <c r="C19838" s="93" t="s">
        <v>1399</v>
      </c>
      <c r="G19838" s="95">
        <v>0</v>
      </c>
      <c r="H19838" s="93" t="s">
        <v>8976</v>
      </c>
      <c r="I19838" s="93" t="s">
        <v>23894</v>
      </c>
      <c r="J19838" s="93" t="s">
        <v>20931</v>
      </c>
      <c r="K19838" s="93" t="s">
        <v>11236</v>
      </c>
      <c r="L19838" s="14">
        <f>AND(vyberHrace&lt;&gt;"",ISNUMBER(SEARCH(vyberHrace,$B19838)))</f>
      </c>
      <c r="M19838" s="14">
        <f>AND($I19838=MID(kododd,1,2),$J19838=MID(kododd,3,3))</f>
      </c>
    </row>
    <row r="19839">
      <c r="A19839" s="95">
        <v>26023</v>
      </c>
      <c r="B19839" s="93" t="s">
        <v>13936</v>
      </c>
      <c r="C19839" s="93" t="s">
        <v>1462</v>
      </c>
      <c r="D19839" s="95">
        <v>1637</v>
      </c>
      <c r="G19839" s="95">
        <v>0</v>
      </c>
      <c r="H19839" s="93" t="s">
        <v>8976</v>
      </c>
      <c r="I19839" s="93" t="s">
        <v>23894</v>
      </c>
      <c r="J19839" s="93" t="s">
        <v>20883</v>
      </c>
      <c r="K19839" s="93" t="s">
        <v>9085</v>
      </c>
      <c r="L19839" s="14">
        <f>AND(vyberHrace&lt;&gt;"",ISNUMBER(SEARCH(vyberHrace,$B19839)))</f>
      </c>
      <c r="M19839" s="14">
        <f>AND($I19839=MID(kododd,1,2),$J19839=MID(kododd,3,3))</f>
      </c>
    </row>
    <row r="19840">
      <c r="A19840" s="95">
        <v>35461</v>
      </c>
      <c r="B19840" s="93" t="s">
        <v>13937</v>
      </c>
      <c r="C19840" s="93" t="s">
        <v>1441</v>
      </c>
      <c r="D19840" s="95">
        <v>1408</v>
      </c>
      <c r="E19840" s="95">
        <v>1545</v>
      </c>
      <c r="F19840" s="95">
        <v>383058</v>
      </c>
      <c r="G19840" s="95">
        <v>250</v>
      </c>
      <c r="H19840" s="93" t="s">
        <v>8976</v>
      </c>
      <c r="I19840" s="93" t="s">
        <v>23894</v>
      </c>
      <c r="J19840" s="93" t="s">
        <v>20885</v>
      </c>
      <c r="K19840" s="93" t="s">
        <v>6879</v>
      </c>
      <c r="L19840" s="14">
        <f>AND(vyberHrace&lt;&gt;"",ISNUMBER(SEARCH(vyberHrace,$B19840)))</f>
      </c>
      <c r="M19840" s="14">
        <f>AND($I19840=MID(kododd,1,2),$J19840=MID(kododd,3,3))</f>
      </c>
    </row>
    <row r="19841">
      <c r="A19841" s="95">
        <v>32093</v>
      </c>
      <c r="B19841" s="93" t="s">
        <v>13938</v>
      </c>
      <c r="C19841" s="93" t="s">
        <v>1444</v>
      </c>
      <c r="G19841" s="95">
        <v>0</v>
      </c>
      <c r="H19841" s="93" t="s">
        <v>8976</v>
      </c>
      <c r="I19841" s="93" t="s">
        <v>23894</v>
      </c>
      <c r="J19841" s="93" t="s">
        <v>20931</v>
      </c>
      <c r="K19841" s="93" t="s">
        <v>11236</v>
      </c>
      <c r="L19841" s="14">
        <f>AND(vyberHrace&lt;&gt;"",ISNUMBER(SEARCH(vyberHrace,$B19841)))</f>
      </c>
      <c r="M19841" s="14">
        <f>AND($I19841=MID(kododd,1,2),$J19841=MID(kododd,3,3))</f>
      </c>
    </row>
    <row r="19842">
      <c r="A19842" s="95">
        <v>57092</v>
      </c>
      <c r="B19842" s="93" t="s">
        <v>22993</v>
      </c>
      <c r="C19842" s="93" t="s">
        <v>1402</v>
      </c>
      <c r="G19842" s="95">
        <v>0</v>
      </c>
      <c r="H19842" s="93" t="s">
        <v>8976</v>
      </c>
      <c r="I19842" s="93" t="s">
        <v>23894</v>
      </c>
      <c r="J19842" s="93" t="s">
        <v>20854</v>
      </c>
      <c r="K19842" s="93" t="s">
        <v>12190</v>
      </c>
      <c r="L19842" s="14">
        <f>AND(vyberHrace&lt;&gt;"",ISNUMBER(SEARCH(vyberHrace,$B19842)))</f>
      </c>
      <c r="M19842" s="14">
        <f>AND($I19842=MID(kododd,1,2),$J19842=MID(kododd,3,3))</f>
      </c>
    </row>
    <row r="19843">
      <c r="A19843" s="95">
        <v>2711</v>
      </c>
      <c r="B19843" s="93" t="s">
        <v>11529</v>
      </c>
      <c r="C19843" s="93" t="s">
        <v>1470</v>
      </c>
      <c r="D19843" s="95">
        <v>1828</v>
      </c>
      <c r="E19843" s="95">
        <v>1885</v>
      </c>
      <c r="F19843" s="95">
        <v>381225</v>
      </c>
      <c r="G19843" s="95">
        <v>250</v>
      </c>
      <c r="H19843" s="93" t="s">
        <v>8976</v>
      </c>
      <c r="I19843" s="93" t="s">
        <v>23894</v>
      </c>
      <c r="J19843" s="93" t="s">
        <v>20861</v>
      </c>
      <c r="K19843" s="93" t="s">
        <v>6758</v>
      </c>
      <c r="L19843" s="14">
        <f>AND(vyberHrace&lt;&gt;"",ISNUMBER(SEARCH(vyberHrace,$B19843)))</f>
      </c>
      <c r="M19843" s="14">
        <f>AND($I19843=MID(kododd,1,2),$J19843=MID(kododd,3,3))</f>
      </c>
    </row>
    <row r="19844">
      <c r="A19844" s="95">
        <v>50883</v>
      </c>
      <c r="B19844" s="93" t="s">
        <v>11531</v>
      </c>
      <c r="C19844" s="93" t="s">
        <v>1406</v>
      </c>
      <c r="G19844" s="95">
        <v>0</v>
      </c>
      <c r="H19844" s="93" t="s">
        <v>8976</v>
      </c>
      <c r="I19844" s="93" t="s">
        <v>23894</v>
      </c>
      <c r="J19844" s="93" t="s">
        <v>20941</v>
      </c>
      <c r="K19844" s="93" t="s">
        <v>9073</v>
      </c>
      <c r="L19844" s="14">
        <f>AND(vyberHrace&lt;&gt;"",ISNUMBER(SEARCH(vyberHrace,$B19844)))</f>
      </c>
      <c r="M19844" s="14">
        <f>AND($I19844=MID(kododd,1,2),$J19844=MID(kododd,3,3))</f>
      </c>
    </row>
    <row r="19845">
      <c r="A19845" s="95">
        <v>61669</v>
      </c>
      <c r="B19845" s="93" t="s">
        <v>27828</v>
      </c>
      <c r="C19845" s="93" t="s">
        <v>1413</v>
      </c>
      <c r="D19845" s="95">
        <v>1248</v>
      </c>
      <c r="E19845" s="95">
        <v>1675</v>
      </c>
      <c r="F19845" s="95">
        <v>23775386</v>
      </c>
      <c r="G19845" s="95">
        <v>250</v>
      </c>
      <c r="H19845" s="93" t="s">
        <v>8976</v>
      </c>
      <c r="I19845" s="93" t="s">
        <v>23894</v>
      </c>
      <c r="J19845" s="93" t="s">
        <v>20871</v>
      </c>
      <c r="K19845" s="93" t="s">
        <v>6773</v>
      </c>
      <c r="L19845" s="14">
        <f>AND(vyberHrace&lt;&gt;"",ISNUMBER(SEARCH(vyberHrace,$B19845)))</f>
      </c>
      <c r="M19845" s="14">
        <f>AND($I19845=MID(kododd,1,2),$J19845=MID(kododd,3,3))</f>
      </c>
    </row>
    <row r="19846">
      <c r="A19846" s="95">
        <v>60080</v>
      </c>
      <c r="B19846" s="93" t="s">
        <v>9582</v>
      </c>
      <c r="C19846" s="93" t="s">
        <v>1416</v>
      </c>
      <c r="D19846" s="95">
        <v>1205</v>
      </c>
      <c r="G19846" s="95">
        <v>250</v>
      </c>
      <c r="H19846" s="93" t="s">
        <v>8976</v>
      </c>
      <c r="I19846" s="93" t="s">
        <v>23894</v>
      </c>
      <c r="J19846" s="93" t="s">
        <v>21016</v>
      </c>
      <c r="K19846" s="93" t="s">
        <v>10066</v>
      </c>
      <c r="L19846" s="14">
        <f>AND(vyberHrace&lt;&gt;"",ISNUMBER(SEARCH(vyberHrace,$B19846)))</f>
      </c>
      <c r="M19846" s="14">
        <f>AND($I19846=MID(kododd,1,2),$J19846=MID(kododd,3,3))</f>
      </c>
    </row>
    <row r="19847">
      <c r="A19847" s="95">
        <v>31697</v>
      </c>
      <c r="B19847" s="93" t="s">
        <v>19174</v>
      </c>
      <c r="C19847" s="93" t="s">
        <v>1453</v>
      </c>
      <c r="D19847" s="95">
        <v>1774</v>
      </c>
      <c r="E19847" s="95">
        <v>1825</v>
      </c>
      <c r="F19847" s="95">
        <v>368547</v>
      </c>
      <c r="G19847" s="95">
        <v>250</v>
      </c>
      <c r="H19847" s="93" t="s">
        <v>8976</v>
      </c>
      <c r="I19847" s="93" t="s">
        <v>23894</v>
      </c>
      <c r="J19847" s="93" t="s">
        <v>20883</v>
      </c>
      <c r="K19847" s="93" t="s">
        <v>9085</v>
      </c>
      <c r="L19847" s="14">
        <f>AND(vyberHrace&lt;&gt;"",ISNUMBER(SEARCH(vyberHrace,$B19847)))</f>
      </c>
      <c r="M19847" s="14">
        <f>AND($I19847=MID(kododd,1,2),$J19847=MID(kododd,3,3))</f>
      </c>
    </row>
    <row r="19848">
      <c r="A19848" s="95">
        <v>41426</v>
      </c>
      <c r="B19848" s="93" t="s">
        <v>19175</v>
      </c>
      <c r="C19848" s="93" t="s">
        <v>1419</v>
      </c>
      <c r="D19848" s="95">
        <v>2164</v>
      </c>
      <c r="E19848" s="95">
        <v>2192</v>
      </c>
      <c r="F19848" s="95">
        <v>23709332</v>
      </c>
      <c r="G19848" s="95">
        <v>250</v>
      </c>
      <c r="H19848" s="93" t="s">
        <v>8976</v>
      </c>
      <c r="I19848" s="93" t="s">
        <v>23894</v>
      </c>
      <c r="J19848" s="93" t="s">
        <v>20941</v>
      </c>
      <c r="K19848" s="93" t="s">
        <v>9073</v>
      </c>
      <c r="L19848" s="14">
        <f>AND(vyberHrace&lt;&gt;"",ISNUMBER(SEARCH(vyberHrace,$B19848)))</f>
      </c>
      <c r="M19848" s="14">
        <f>AND($I19848=MID(kododd,1,2),$J19848=MID(kododd,3,3))</f>
      </c>
    </row>
    <row r="19849">
      <c r="A19849" s="95">
        <v>36264</v>
      </c>
      <c r="B19849" s="93" t="s">
        <v>19184</v>
      </c>
      <c r="C19849" s="93" t="s">
        <v>1421</v>
      </c>
      <c r="D19849" s="95">
        <v>1821</v>
      </c>
      <c r="E19849" s="95">
        <v>1880</v>
      </c>
      <c r="F19849" s="95">
        <v>359190</v>
      </c>
      <c r="G19849" s="95">
        <v>250</v>
      </c>
      <c r="H19849" s="93" t="s">
        <v>8976</v>
      </c>
      <c r="I19849" s="93" t="s">
        <v>23894</v>
      </c>
      <c r="J19849" s="93" t="s">
        <v>20884</v>
      </c>
      <c r="K19849" s="93" t="s">
        <v>399</v>
      </c>
      <c r="L19849" s="14">
        <f>AND(vyberHrace&lt;&gt;"",ISNUMBER(SEARCH(vyberHrace,$B19849)))</f>
      </c>
      <c r="M19849" s="14">
        <f>AND($I19849=MID(kododd,1,2),$J19849=MID(kododd,3,3))</f>
      </c>
    </row>
    <row r="19850">
      <c r="A19850" s="95">
        <v>50438</v>
      </c>
      <c r="B19850" s="93" t="s">
        <v>3446</v>
      </c>
      <c r="C19850" s="93" t="s">
        <v>1406</v>
      </c>
      <c r="D19850" s="95">
        <v>1770</v>
      </c>
      <c r="E19850" s="95">
        <v>1748</v>
      </c>
      <c r="F19850" s="95">
        <v>23737611</v>
      </c>
      <c r="G19850" s="95">
        <v>250</v>
      </c>
      <c r="H19850" s="93" t="s">
        <v>8976</v>
      </c>
      <c r="I19850" s="93" t="s">
        <v>23894</v>
      </c>
      <c r="J19850" s="93" t="s">
        <v>20884</v>
      </c>
      <c r="K19850" s="93" t="s">
        <v>399</v>
      </c>
      <c r="L19850" s="14">
        <f>AND(vyberHrace&lt;&gt;"",ISNUMBER(SEARCH(vyberHrace,$B19850)))</f>
      </c>
      <c r="M19850" s="14">
        <f>AND($I19850=MID(kododd,1,2),$J19850=MID(kododd,3,3))</f>
      </c>
    </row>
    <row r="19851">
      <c r="A19851" s="95">
        <v>36265</v>
      </c>
      <c r="B19851" s="93" t="s">
        <v>19185</v>
      </c>
      <c r="C19851" s="93" t="s">
        <v>1398</v>
      </c>
      <c r="D19851" s="95">
        <v>1735</v>
      </c>
      <c r="E19851" s="95">
        <v>1797</v>
      </c>
      <c r="F19851" s="95">
        <v>394181</v>
      </c>
      <c r="G19851" s="95">
        <v>250</v>
      </c>
      <c r="H19851" s="93" t="s">
        <v>8976</v>
      </c>
      <c r="I19851" s="93" t="s">
        <v>23894</v>
      </c>
      <c r="J19851" s="93" t="s">
        <v>20884</v>
      </c>
      <c r="K19851" s="93" t="s">
        <v>399</v>
      </c>
      <c r="L19851" s="14">
        <f>AND(vyberHrace&lt;&gt;"",ISNUMBER(SEARCH(vyberHrace,$B19851)))</f>
      </c>
      <c r="M19851" s="14">
        <f>AND($I19851=MID(kododd,1,2),$J19851=MID(kododd,3,3))</f>
      </c>
    </row>
    <row r="19852">
      <c r="A19852" s="95">
        <v>13996</v>
      </c>
      <c r="B19852" s="93" t="s">
        <v>19186</v>
      </c>
      <c r="C19852" s="93" t="s">
        <v>1418</v>
      </c>
      <c r="D19852" s="95">
        <v>1573</v>
      </c>
      <c r="E19852" s="95">
        <v>1629</v>
      </c>
      <c r="F19852" s="95">
        <v>23759771</v>
      </c>
      <c r="G19852" s="95">
        <v>250</v>
      </c>
      <c r="H19852" s="93" t="s">
        <v>8976</v>
      </c>
      <c r="I19852" s="93" t="s">
        <v>23894</v>
      </c>
      <c r="J19852" s="93" t="s">
        <v>20884</v>
      </c>
      <c r="K19852" s="93" t="s">
        <v>399</v>
      </c>
      <c r="L19852" s="14">
        <f>AND(vyberHrace&lt;&gt;"",ISNUMBER(SEARCH(vyberHrace,$B19852)))</f>
      </c>
      <c r="M19852" s="14">
        <f>AND($I19852=MID(kododd,1,2),$J19852=MID(kododd,3,3))</f>
      </c>
    </row>
    <row r="19853">
      <c r="A19853" s="95">
        <v>54358</v>
      </c>
      <c r="B19853" s="93" t="s">
        <v>19186</v>
      </c>
      <c r="C19853" s="93" t="s">
        <v>1424</v>
      </c>
      <c r="D19853" s="95">
        <v>1470</v>
      </c>
      <c r="E19853" s="95">
        <v>1530</v>
      </c>
      <c r="F19853" s="95">
        <v>23754516</v>
      </c>
      <c r="G19853" s="95">
        <v>250</v>
      </c>
      <c r="H19853" s="93" t="s">
        <v>8976</v>
      </c>
      <c r="I19853" s="93" t="s">
        <v>23894</v>
      </c>
      <c r="J19853" s="93" t="s">
        <v>20884</v>
      </c>
      <c r="K19853" s="93" t="s">
        <v>399</v>
      </c>
      <c r="L19853" s="14">
        <f>AND(vyberHrace&lt;&gt;"",ISNUMBER(SEARCH(vyberHrace,$B19853)))</f>
      </c>
      <c r="M19853" s="14">
        <f>AND($I19853=MID(kododd,1,2),$J19853=MID(kododd,3,3))</f>
      </c>
    </row>
    <row r="19854">
      <c r="A19854" s="95">
        <v>50437</v>
      </c>
      <c r="B19854" s="93" t="s">
        <v>3447</v>
      </c>
      <c r="C19854" s="93" t="s">
        <v>1412</v>
      </c>
      <c r="D19854" s="95">
        <v>1610</v>
      </c>
      <c r="E19854" s="95">
        <v>1599</v>
      </c>
      <c r="F19854" s="95">
        <v>23739681</v>
      </c>
      <c r="G19854" s="95">
        <v>250</v>
      </c>
      <c r="H19854" s="93" t="s">
        <v>8976</v>
      </c>
      <c r="I19854" s="93" t="s">
        <v>23894</v>
      </c>
      <c r="J19854" s="93" t="s">
        <v>20884</v>
      </c>
      <c r="K19854" s="93" t="s">
        <v>399</v>
      </c>
      <c r="L19854" s="14">
        <f>AND(vyberHrace&lt;&gt;"",ISNUMBER(SEARCH(vyberHrace,$B19854)))</f>
      </c>
      <c r="M19854" s="14">
        <f>AND($I19854=MID(kododd,1,2),$J19854=MID(kododd,3,3))</f>
      </c>
    </row>
    <row r="19855">
      <c r="A19855" s="95">
        <v>54247</v>
      </c>
      <c r="B19855" s="93" t="s">
        <v>1047</v>
      </c>
      <c r="C19855" s="93" t="s">
        <v>3255</v>
      </c>
      <c r="F19855" s="95">
        <v>23756195</v>
      </c>
      <c r="G19855" s="95">
        <v>0</v>
      </c>
      <c r="H19855" s="93" t="s">
        <v>8976</v>
      </c>
      <c r="I19855" s="93" t="s">
        <v>23894</v>
      </c>
      <c r="J19855" s="93" t="s">
        <v>20909</v>
      </c>
      <c r="K19855" s="93" t="s">
        <v>6757</v>
      </c>
      <c r="L19855" s="14">
        <f>AND(vyberHrace&lt;&gt;"",ISNUMBER(SEARCH(vyberHrace,$B19855)))</f>
      </c>
      <c r="M19855" s="14">
        <f>AND($I19855=MID(kododd,1,2),$J19855=MID(kododd,3,3))</f>
      </c>
    </row>
    <row r="19856">
      <c r="A19856" s="95">
        <v>57967</v>
      </c>
      <c r="B19856" s="93" t="s">
        <v>24507</v>
      </c>
      <c r="C19856" s="93" t="s">
        <v>1422</v>
      </c>
      <c r="G19856" s="95">
        <v>0</v>
      </c>
      <c r="H19856" s="93" t="s">
        <v>8976</v>
      </c>
      <c r="I19856" s="93" t="s">
        <v>23894</v>
      </c>
      <c r="J19856" s="93" t="s">
        <v>20954</v>
      </c>
      <c r="K19856" s="93" t="s">
        <v>6926</v>
      </c>
      <c r="L19856" s="14">
        <f>AND(vyberHrace&lt;&gt;"",ISNUMBER(SEARCH(vyberHrace,$B19856)))</f>
      </c>
      <c r="M19856" s="14">
        <f>AND($I19856=MID(kododd,1,2),$J19856=MID(kododd,3,3))</f>
      </c>
    </row>
    <row r="19857">
      <c r="A19857" s="95">
        <v>3980</v>
      </c>
      <c r="B19857" s="93" t="s">
        <v>11738</v>
      </c>
      <c r="C19857" s="93" t="s">
        <v>1429</v>
      </c>
      <c r="D19857" s="95">
        <v>1479</v>
      </c>
      <c r="G19857" s="95">
        <v>250</v>
      </c>
      <c r="H19857" s="93" t="s">
        <v>8976</v>
      </c>
      <c r="I19857" s="93" t="s">
        <v>23894</v>
      </c>
      <c r="J19857" s="93" t="s">
        <v>21031</v>
      </c>
      <c r="K19857" s="93" t="s">
        <v>5516</v>
      </c>
      <c r="L19857" s="14">
        <f>AND(vyberHrace&lt;&gt;"",ISNUMBER(SEARCH(vyberHrace,$B19857)))</f>
      </c>
      <c r="M19857" s="14">
        <f>AND($I19857=MID(kododd,1,2),$J19857=MID(kododd,3,3))</f>
      </c>
    </row>
    <row r="19858">
      <c r="A19858" s="95">
        <v>5406</v>
      </c>
      <c r="B19858" s="93" t="s">
        <v>9623</v>
      </c>
      <c r="C19858" s="93" t="s">
        <v>1432</v>
      </c>
      <c r="D19858" s="95">
        <v>1586</v>
      </c>
      <c r="G19858" s="95">
        <v>250</v>
      </c>
      <c r="H19858" s="93" t="s">
        <v>8976</v>
      </c>
      <c r="I19858" s="93" t="s">
        <v>23894</v>
      </c>
      <c r="J19858" s="93" t="s">
        <v>21003</v>
      </c>
      <c r="K19858" s="93" t="s">
        <v>5961</v>
      </c>
      <c r="L19858" s="14">
        <f>AND(vyberHrace&lt;&gt;"",ISNUMBER(SEARCH(vyberHrace,$B19858)))</f>
      </c>
      <c r="M19858" s="14">
        <f>AND($I19858=MID(kododd,1,2),$J19858=MID(kododd,3,3))</f>
      </c>
    </row>
    <row r="19859">
      <c r="A19859" s="95">
        <v>49052</v>
      </c>
      <c r="B19859" s="93" t="s">
        <v>9630</v>
      </c>
      <c r="C19859" s="93" t="s">
        <v>1422</v>
      </c>
      <c r="G19859" s="95">
        <v>0</v>
      </c>
      <c r="H19859" s="93" t="s">
        <v>8976</v>
      </c>
      <c r="I19859" s="93" t="s">
        <v>23894</v>
      </c>
      <c r="J19859" s="93" t="s">
        <v>20941</v>
      </c>
      <c r="K19859" s="93" t="s">
        <v>9073</v>
      </c>
      <c r="L19859" s="14">
        <f>AND(vyberHrace&lt;&gt;"",ISNUMBER(SEARCH(vyberHrace,$B19859)))</f>
      </c>
      <c r="M19859" s="14">
        <f>AND($I19859=MID(kododd,1,2),$J19859=MID(kododd,3,3))</f>
      </c>
    </row>
    <row r="19860">
      <c r="A19860" s="95">
        <v>54816</v>
      </c>
      <c r="B19860" s="93" t="s">
        <v>1009</v>
      </c>
      <c r="C19860" s="93" t="s">
        <v>1422</v>
      </c>
      <c r="F19860" s="95">
        <v>23756209</v>
      </c>
      <c r="G19860" s="95">
        <v>0</v>
      </c>
      <c r="H19860" s="93" t="s">
        <v>8976</v>
      </c>
      <c r="I19860" s="93" t="s">
        <v>23894</v>
      </c>
      <c r="J19860" s="93" t="s">
        <v>20940</v>
      </c>
      <c r="K19860" s="93" t="s">
        <v>6882</v>
      </c>
      <c r="L19860" s="14">
        <f>AND(vyberHrace&lt;&gt;"",ISNUMBER(SEARCH(vyberHrace,$B19860)))</f>
      </c>
      <c r="M19860" s="14">
        <f>AND($I19860=MID(kododd,1,2),$J19860=MID(kododd,3,3))</f>
      </c>
    </row>
    <row r="19861">
      <c r="A19861" s="95">
        <v>49821</v>
      </c>
      <c r="B19861" s="93" t="s">
        <v>20365</v>
      </c>
      <c r="C19861" s="93" t="s">
        <v>1410</v>
      </c>
      <c r="G19861" s="95">
        <v>0</v>
      </c>
      <c r="H19861" s="93" t="s">
        <v>8976</v>
      </c>
      <c r="I19861" s="93" t="s">
        <v>23894</v>
      </c>
      <c r="J19861" s="93" t="s">
        <v>21034</v>
      </c>
      <c r="K19861" s="93" t="s">
        <v>12277</v>
      </c>
      <c r="L19861" s="14">
        <f>AND(vyberHrace&lt;&gt;"",ISNUMBER(SEARCH(vyberHrace,$B19861)))</f>
      </c>
      <c r="M19861" s="14">
        <f>AND($I19861=MID(kododd,1,2),$J19861=MID(kododd,3,3))</f>
      </c>
    </row>
    <row r="19862">
      <c r="A19862" s="95">
        <v>8961</v>
      </c>
      <c r="B19862" s="93" t="s">
        <v>20366</v>
      </c>
      <c r="C19862" s="93" t="s">
        <v>1436</v>
      </c>
      <c r="D19862" s="95">
        <v>1727</v>
      </c>
      <c r="E19862" s="95">
        <v>1790</v>
      </c>
      <c r="F19862" s="95">
        <v>304034</v>
      </c>
      <c r="G19862" s="95">
        <v>250</v>
      </c>
      <c r="H19862" s="93" t="s">
        <v>8976</v>
      </c>
      <c r="I19862" s="93" t="s">
        <v>23894</v>
      </c>
      <c r="J19862" s="93" t="s">
        <v>20940</v>
      </c>
      <c r="K19862" s="93" t="s">
        <v>6882</v>
      </c>
      <c r="L19862" s="14">
        <f>AND(vyberHrace&lt;&gt;"",ISNUMBER(SEARCH(vyberHrace,$B19862)))</f>
      </c>
      <c r="M19862" s="14">
        <f>AND($I19862=MID(kododd,1,2),$J19862=MID(kododd,3,3))</f>
      </c>
    </row>
    <row r="19863">
      <c r="A19863" s="95">
        <v>54001</v>
      </c>
      <c r="B19863" s="93" t="s">
        <v>20366</v>
      </c>
      <c r="C19863" s="93" t="s">
        <v>1486</v>
      </c>
      <c r="D19863" s="95">
        <v>1045</v>
      </c>
      <c r="E19863" s="95">
        <v>1401</v>
      </c>
      <c r="F19863" s="95">
        <v>23756217</v>
      </c>
      <c r="G19863" s="95">
        <v>250</v>
      </c>
      <c r="H19863" s="93" t="s">
        <v>8976</v>
      </c>
      <c r="I19863" s="93" t="s">
        <v>23894</v>
      </c>
      <c r="J19863" s="93" t="s">
        <v>20940</v>
      </c>
      <c r="K19863" s="93" t="s">
        <v>6882</v>
      </c>
      <c r="L19863" s="14">
        <f>AND(vyberHrace&lt;&gt;"",ISNUMBER(SEARCH(vyberHrace,$B19863)))</f>
      </c>
      <c r="M19863" s="14">
        <f>AND($I19863=MID(kododd,1,2),$J19863=MID(kododd,3,3))</f>
      </c>
    </row>
    <row r="19864">
      <c r="A19864" s="95">
        <v>8936</v>
      </c>
      <c r="B19864" s="93" t="s">
        <v>20367</v>
      </c>
      <c r="C19864" s="93" t="s">
        <v>1453</v>
      </c>
      <c r="D19864" s="95">
        <v>1616</v>
      </c>
      <c r="F19864" s="95">
        <v>23711108</v>
      </c>
      <c r="G19864" s="95">
        <v>250</v>
      </c>
      <c r="H19864" s="93" t="s">
        <v>8976</v>
      </c>
      <c r="I19864" s="93" t="s">
        <v>23894</v>
      </c>
      <c r="J19864" s="93" t="s">
        <v>20940</v>
      </c>
      <c r="K19864" s="93" t="s">
        <v>6882</v>
      </c>
      <c r="L19864" s="14">
        <f>AND(vyberHrace&lt;&gt;"",ISNUMBER(SEARCH(vyberHrace,$B19864)))</f>
      </c>
      <c r="M19864" s="14">
        <f>AND($I19864=MID(kododd,1,2),$J19864=MID(kododd,3,3))</f>
      </c>
    </row>
    <row r="19865">
      <c r="A19865" s="95">
        <v>7803</v>
      </c>
      <c r="B19865" s="93" t="s">
        <v>20368</v>
      </c>
      <c r="C19865" s="93" t="s">
        <v>1434</v>
      </c>
      <c r="D19865" s="95">
        <v>1622</v>
      </c>
      <c r="F19865" s="95">
        <v>381233</v>
      </c>
      <c r="G19865" s="95">
        <v>0</v>
      </c>
      <c r="H19865" s="93" t="s">
        <v>8976</v>
      </c>
      <c r="I19865" s="93" t="s">
        <v>23894</v>
      </c>
      <c r="J19865" s="93" t="s">
        <v>20940</v>
      </c>
      <c r="K19865" s="93" t="s">
        <v>6882</v>
      </c>
      <c r="L19865" s="14">
        <f>AND(vyberHrace&lt;&gt;"",ISNUMBER(SEARCH(vyberHrace,$B19865)))</f>
      </c>
      <c r="M19865" s="14">
        <f>AND($I19865=MID(kododd,1,2),$J19865=MID(kododd,3,3))</f>
      </c>
    </row>
    <row r="19866">
      <c r="A19866" s="95">
        <v>63269</v>
      </c>
      <c r="B19866" s="93" t="s">
        <v>29509</v>
      </c>
      <c r="C19866" s="93" t="s">
        <v>1488</v>
      </c>
      <c r="F19866" s="95">
        <v>23798360</v>
      </c>
      <c r="G19866" s="95">
        <v>250</v>
      </c>
      <c r="H19866" s="93" t="s">
        <v>8976</v>
      </c>
      <c r="I19866" s="93" t="s">
        <v>23894</v>
      </c>
      <c r="J19866" s="93" t="s">
        <v>20940</v>
      </c>
      <c r="K19866" s="93" t="s">
        <v>6882</v>
      </c>
      <c r="L19866" s="14">
        <f>AND(vyberHrace&lt;&gt;"",ISNUMBER(SEARCH(vyberHrace,$B19866)))</f>
      </c>
      <c r="M19866" s="14">
        <f>AND($I19866=MID(kododd,1,2),$J19866=MID(kododd,3,3))</f>
      </c>
    </row>
    <row r="19867">
      <c r="A19867" s="95">
        <v>47559</v>
      </c>
      <c r="B19867" s="93" t="s">
        <v>20369</v>
      </c>
      <c r="C19867" s="93" t="s">
        <v>1450</v>
      </c>
      <c r="F19867" s="95">
        <v>23756225</v>
      </c>
      <c r="G19867" s="95">
        <v>250</v>
      </c>
      <c r="H19867" s="93" t="s">
        <v>8976</v>
      </c>
      <c r="I19867" s="93" t="s">
        <v>23894</v>
      </c>
      <c r="J19867" s="93" t="s">
        <v>20940</v>
      </c>
      <c r="K19867" s="93" t="s">
        <v>6882</v>
      </c>
      <c r="L19867" s="14">
        <f>AND(vyberHrace&lt;&gt;"",ISNUMBER(SEARCH(vyberHrace,$B19867)))</f>
      </c>
      <c r="M19867" s="14">
        <f>AND($I19867=MID(kododd,1,2),$J19867=MID(kododd,3,3))</f>
      </c>
    </row>
    <row r="19868">
      <c r="A19868" s="95">
        <v>56895</v>
      </c>
      <c r="B19868" s="93" t="s">
        <v>22919</v>
      </c>
      <c r="C19868" s="93" t="s">
        <v>1422</v>
      </c>
      <c r="G19868" s="95">
        <v>250</v>
      </c>
      <c r="H19868" s="93" t="s">
        <v>8976</v>
      </c>
      <c r="I19868" s="93" t="s">
        <v>23894</v>
      </c>
      <c r="J19868" s="93" t="s">
        <v>20887</v>
      </c>
      <c r="K19868" s="93" t="s">
        <v>5067</v>
      </c>
      <c r="L19868" s="14">
        <f>AND(vyberHrace&lt;&gt;"",ISNUMBER(SEARCH(vyberHrace,$B19868)))</f>
      </c>
      <c r="M19868" s="14">
        <f>AND($I19868=MID(kododd,1,2),$J19868=MID(kododd,3,3))</f>
      </c>
    </row>
    <row r="19869">
      <c r="A19869" s="95">
        <v>58545</v>
      </c>
      <c r="B19869" s="93" t="s">
        <v>25042</v>
      </c>
      <c r="C19869" s="93" t="s">
        <v>1406</v>
      </c>
      <c r="D19869" s="95">
        <v>1191</v>
      </c>
      <c r="E19869" s="95">
        <v>1615</v>
      </c>
      <c r="F19869" s="95">
        <v>23781076</v>
      </c>
      <c r="G19869" s="95">
        <v>250</v>
      </c>
      <c r="H19869" s="93" t="s">
        <v>8976</v>
      </c>
      <c r="I19869" s="93" t="s">
        <v>23894</v>
      </c>
      <c r="J19869" s="93" t="s">
        <v>20910</v>
      </c>
      <c r="K19869" s="93" t="s">
        <v>4915</v>
      </c>
      <c r="L19869" s="14">
        <f>AND(vyberHrace&lt;&gt;"",ISNUMBER(SEARCH(vyberHrace,$B19869)))</f>
      </c>
      <c r="M19869" s="14">
        <f>AND($I19869=MID(kododd,1,2),$J19869=MID(kododd,3,3))</f>
      </c>
    </row>
    <row r="19870">
      <c r="A19870" s="95">
        <v>60579</v>
      </c>
      <c r="B19870" s="93" t="s">
        <v>27002</v>
      </c>
      <c r="C19870" s="93" t="s">
        <v>1420</v>
      </c>
      <c r="G19870" s="95">
        <v>250</v>
      </c>
      <c r="H19870" s="93" t="s">
        <v>8976</v>
      </c>
      <c r="I19870" s="93" t="s">
        <v>23894</v>
      </c>
      <c r="J19870" s="93" t="s">
        <v>20940</v>
      </c>
      <c r="K19870" s="93" t="s">
        <v>6882</v>
      </c>
      <c r="L19870" s="14">
        <f>AND(vyberHrace&lt;&gt;"",ISNUMBER(SEARCH(vyberHrace,$B19870)))</f>
      </c>
      <c r="M19870" s="14">
        <f>AND($I19870=MID(kododd,1,2),$J19870=MID(kododd,3,3))</f>
      </c>
    </row>
    <row r="19871">
      <c r="A19871" s="95">
        <v>62346</v>
      </c>
      <c r="B19871" s="93" t="s">
        <v>28521</v>
      </c>
      <c r="C19871" s="93" t="s">
        <v>1462</v>
      </c>
      <c r="G19871" s="95">
        <v>0</v>
      </c>
      <c r="H19871" s="93" t="s">
        <v>8976</v>
      </c>
      <c r="I19871" s="93" t="s">
        <v>23894</v>
      </c>
      <c r="J19871" s="93" t="s">
        <v>23412</v>
      </c>
      <c r="K19871" s="93" t="s">
        <v>21368</v>
      </c>
      <c r="L19871" s="14">
        <f>AND(vyberHrace&lt;&gt;"",ISNUMBER(SEARCH(vyberHrace,$B19871)))</f>
      </c>
      <c r="M19871" s="14">
        <f>AND($I19871=MID(kododd,1,2),$J19871=MID(kododd,3,3))</f>
      </c>
    </row>
    <row r="19872">
      <c r="A19872" s="95">
        <v>57150</v>
      </c>
      <c r="B19872" s="93" t="s">
        <v>22880</v>
      </c>
      <c r="C19872" s="93" t="s">
        <v>1416</v>
      </c>
      <c r="F19872" s="95">
        <v>23772565</v>
      </c>
      <c r="G19872" s="95">
        <v>0</v>
      </c>
      <c r="H19872" s="93" t="s">
        <v>8976</v>
      </c>
      <c r="I19872" s="93" t="s">
        <v>23894</v>
      </c>
      <c r="J19872" s="93" t="s">
        <v>20883</v>
      </c>
      <c r="K19872" s="93" t="s">
        <v>9085</v>
      </c>
      <c r="L19872" s="14">
        <f>AND(vyberHrace&lt;&gt;"",ISNUMBER(SEARCH(vyberHrace,$B19872)))</f>
      </c>
      <c r="M19872" s="14">
        <f>AND($I19872=MID(kododd,1,2),$J19872=MID(kododd,3,3))</f>
      </c>
    </row>
    <row r="19873">
      <c r="A19873" s="95">
        <v>62736</v>
      </c>
      <c r="B19873" s="93" t="s">
        <v>29510</v>
      </c>
      <c r="C19873" s="93" t="s">
        <v>1411</v>
      </c>
      <c r="F19873" s="95">
        <v>571003541</v>
      </c>
      <c r="G19873" s="95">
        <v>250</v>
      </c>
      <c r="H19873" s="93" t="s">
        <v>8976</v>
      </c>
      <c r="I19873" s="93" t="s">
        <v>23894</v>
      </c>
      <c r="J19873" s="93" t="s">
        <v>20933</v>
      </c>
      <c r="K19873" s="93" t="s">
        <v>5585</v>
      </c>
      <c r="L19873" s="14">
        <f>AND(vyberHrace&lt;&gt;"",ISNUMBER(SEARCH(vyberHrace,$B19873)))</f>
      </c>
      <c r="M19873" s="14">
        <f>AND($I19873=MID(kododd,1,2),$J19873=MID(kododd,3,3))</f>
      </c>
    </row>
    <row r="19874">
      <c r="A19874" s="95">
        <v>62735</v>
      </c>
      <c r="B19874" s="93" t="s">
        <v>16593</v>
      </c>
      <c r="C19874" s="93" t="s">
        <v>1412</v>
      </c>
      <c r="F19874" s="95">
        <v>571003550</v>
      </c>
      <c r="G19874" s="95">
        <v>250</v>
      </c>
      <c r="H19874" s="93" t="s">
        <v>8976</v>
      </c>
      <c r="I19874" s="93" t="s">
        <v>23894</v>
      </c>
      <c r="J19874" s="93" t="s">
        <v>20933</v>
      </c>
      <c r="K19874" s="93" t="s">
        <v>5585</v>
      </c>
      <c r="L19874" s="14">
        <f>AND(vyberHrace&lt;&gt;"",ISNUMBER(SEARCH(vyberHrace,$B19874)))</f>
      </c>
      <c r="M19874" s="14">
        <f>AND($I19874=MID(kododd,1,2),$J19874=MID(kododd,3,3))</f>
      </c>
    </row>
    <row r="19875">
      <c r="A19875" s="95">
        <v>41997</v>
      </c>
      <c r="B19875" s="93" t="s">
        <v>16505</v>
      </c>
      <c r="C19875" s="93" t="s">
        <v>1419</v>
      </c>
      <c r="D19875" s="95">
        <v>1109</v>
      </c>
      <c r="G19875" s="95">
        <v>0</v>
      </c>
      <c r="H19875" s="93" t="s">
        <v>8976</v>
      </c>
      <c r="I19875" s="93" t="s">
        <v>23894</v>
      </c>
      <c r="J19875" s="93" t="s">
        <v>20954</v>
      </c>
      <c r="K19875" s="93" t="s">
        <v>6926</v>
      </c>
      <c r="L19875" s="14">
        <f>AND(vyberHrace&lt;&gt;"",ISNUMBER(SEARCH(vyberHrace,$B19875)))</f>
      </c>
      <c r="M19875" s="14">
        <f>AND($I19875=MID(kododd,1,2),$J19875=MID(kododd,3,3))</f>
      </c>
    </row>
    <row r="19876">
      <c r="A19876" s="95">
        <v>44928</v>
      </c>
      <c r="B19876" s="93" t="s">
        <v>16514</v>
      </c>
      <c r="C19876" s="93" t="s">
        <v>1419</v>
      </c>
      <c r="G19876" s="95">
        <v>0</v>
      </c>
      <c r="H19876" s="93" t="s">
        <v>8976</v>
      </c>
      <c r="I19876" s="93" t="s">
        <v>23894</v>
      </c>
      <c r="J19876" s="93" t="s">
        <v>20871</v>
      </c>
      <c r="K19876" s="93" t="s">
        <v>6773</v>
      </c>
      <c r="L19876" s="14">
        <f>AND(vyberHrace&lt;&gt;"",ISNUMBER(SEARCH(vyberHrace,$B19876)))</f>
      </c>
      <c r="M19876" s="14">
        <f>AND($I19876=MID(kododd,1,2),$J19876=MID(kododd,3,3))</f>
      </c>
    </row>
    <row r="19877">
      <c r="A19877" s="95">
        <v>55085</v>
      </c>
      <c r="B19877" s="93" t="s">
        <v>989</v>
      </c>
      <c r="C19877" s="93" t="s">
        <v>1399</v>
      </c>
      <c r="D19877" s="95">
        <v>1453</v>
      </c>
      <c r="F19877" s="95">
        <v>23753471</v>
      </c>
      <c r="G19877" s="95">
        <v>250</v>
      </c>
      <c r="H19877" s="93" t="s">
        <v>8976</v>
      </c>
      <c r="I19877" s="93" t="s">
        <v>23894</v>
      </c>
      <c r="J19877" s="93" t="s">
        <v>20910</v>
      </c>
      <c r="K19877" s="93" t="s">
        <v>4915</v>
      </c>
      <c r="L19877" s="14">
        <f>AND(vyberHrace&lt;&gt;"",ISNUMBER(SEARCH(vyberHrace,$B19877)))</f>
      </c>
      <c r="M19877" s="14">
        <f>AND($I19877=MID(kododd,1,2),$J19877=MID(kododd,3,3))</f>
      </c>
    </row>
    <row r="19878">
      <c r="A19878" s="95">
        <v>3370</v>
      </c>
      <c r="B19878" s="93" t="s">
        <v>19057</v>
      </c>
      <c r="C19878" s="93" t="s">
        <v>1429</v>
      </c>
      <c r="D19878" s="95">
        <v>1722</v>
      </c>
      <c r="E19878" s="95">
        <v>1856</v>
      </c>
      <c r="F19878" s="95">
        <v>351210</v>
      </c>
      <c r="G19878" s="95">
        <v>250</v>
      </c>
      <c r="H19878" s="93" t="s">
        <v>8976</v>
      </c>
      <c r="I19878" s="93" t="s">
        <v>23894</v>
      </c>
      <c r="J19878" s="93" t="s">
        <v>20843</v>
      </c>
      <c r="K19878" s="93" t="s">
        <v>21372</v>
      </c>
      <c r="L19878" s="14">
        <f>AND(vyberHrace&lt;&gt;"",ISNUMBER(SEARCH(vyberHrace,$B19878)))</f>
      </c>
      <c r="M19878" s="14">
        <f>AND($I19878=MID(kododd,1,2),$J19878=MID(kododd,3,3))</f>
      </c>
    </row>
    <row r="19879">
      <c r="A19879" s="95">
        <v>52936</v>
      </c>
      <c r="B19879" s="93" t="s">
        <v>3913</v>
      </c>
      <c r="C19879" s="93" t="s">
        <v>1422</v>
      </c>
      <c r="F19879" s="95">
        <v>23741813</v>
      </c>
      <c r="G19879" s="95">
        <v>0</v>
      </c>
      <c r="H19879" s="93" t="s">
        <v>8976</v>
      </c>
      <c r="I19879" s="93" t="s">
        <v>23894</v>
      </c>
      <c r="J19879" s="93" t="s">
        <v>20940</v>
      </c>
      <c r="K19879" s="93" t="s">
        <v>6882</v>
      </c>
      <c r="L19879" s="14">
        <f>AND(vyberHrace&lt;&gt;"",ISNUMBER(SEARCH(vyberHrace,$B19879)))</f>
      </c>
      <c r="M19879" s="14">
        <f>AND($I19879=MID(kododd,1,2),$J19879=MID(kododd,3,3))</f>
      </c>
    </row>
    <row r="19880">
      <c r="A19880" s="95">
        <v>58042</v>
      </c>
      <c r="B19880" s="93" t="s">
        <v>24576</v>
      </c>
      <c r="C19880" s="93" t="s">
        <v>1450</v>
      </c>
      <c r="G19880" s="95">
        <v>0</v>
      </c>
      <c r="H19880" s="93" t="s">
        <v>8976</v>
      </c>
      <c r="I19880" s="93" t="s">
        <v>23894</v>
      </c>
      <c r="J19880" s="93" t="s">
        <v>20998</v>
      </c>
      <c r="K19880" s="93" t="s">
        <v>3359</v>
      </c>
      <c r="L19880" s="14">
        <f>AND(vyberHrace&lt;&gt;"",ISNUMBER(SEARCH(vyberHrace,$B19880)))</f>
      </c>
      <c r="M19880" s="14">
        <f>AND($I19880=MID(kododd,1,2),$J19880=MID(kododd,3,3))</f>
      </c>
    </row>
    <row r="19881">
      <c r="A19881" s="95">
        <v>28511</v>
      </c>
      <c r="B19881" s="93" t="s">
        <v>19066</v>
      </c>
      <c r="C19881" s="93" t="s">
        <v>1475</v>
      </c>
      <c r="D19881" s="95">
        <v>1436</v>
      </c>
      <c r="F19881" s="95">
        <v>571003525</v>
      </c>
      <c r="G19881" s="95">
        <v>250</v>
      </c>
      <c r="H19881" s="93" t="s">
        <v>8976</v>
      </c>
      <c r="I19881" s="93" t="s">
        <v>23894</v>
      </c>
      <c r="J19881" s="93" t="s">
        <v>21016</v>
      </c>
      <c r="K19881" s="93" t="s">
        <v>10066</v>
      </c>
      <c r="L19881" s="14">
        <f>AND(vyberHrace&lt;&gt;"",ISNUMBER(SEARCH(vyberHrace,$B19881)))</f>
      </c>
      <c r="M19881" s="14">
        <f>AND($I19881=MID(kododd,1,2),$J19881=MID(kododd,3,3))</f>
      </c>
    </row>
    <row r="19882">
      <c r="A19882" s="95">
        <v>43686</v>
      </c>
      <c r="B19882" s="93" t="s">
        <v>19067</v>
      </c>
      <c r="C19882" s="93" t="s">
        <v>1444</v>
      </c>
      <c r="D19882" s="95">
        <v>1339</v>
      </c>
      <c r="G19882" s="95">
        <v>250</v>
      </c>
      <c r="H19882" s="93" t="s">
        <v>8976</v>
      </c>
      <c r="I19882" s="93" t="s">
        <v>23894</v>
      </c>
      <c r="J19882" s="93" t="s">
        <v>20918</v>
      </c>
      <c r="K19882" s="93" t="s">
        <v>6768</v>
      </c>
      <c r="L19882" s="14">
        <f>AND(vyberHrace&lt;&gt;"",ISNUMBER(SEARCH(vyberHrace,$B19882)))</f>
      </c>
      <c r="M19882" s="14">
        <f>AND($I19882=MID(kododd,1,2),$J19882=MID(kododd,3,3))</f>
      </c>
    </row>
    <row r="19883">
      <c r="A19883" s="95">
        <v>57540</v>
      </c>
      <c r="B19883" s="93" t="s">
        <v>22886</v>
      </c>
      <c r="C19883" s="93" t="s">
        <v>1416</v>
      </c>
      <c r="G19883" s="95">
        <v>250</v>
      </c>
      <c r="H19883" s="93" t="s">
        <v>8976</v>
      </c>
      <c r="I19883" s="93" t="s">
        <v>23894</v>
      </c>
      <c r="J19883" s="93" t="s">
        <v>21009</v>
      </c>
      <c r="K19883" s="93" t="s">
        <v>5929</v>
      </c>
      <c r="L19883" s="14">
        <f>AND(vyberHrace&lt;&gt;"",ISNUMBER(SEARCH(vyberHrace,$B19883)))</f>
      </c>
      <c r="M19883" s="14">
        <f>AND($I19883=MID(kododd,1,2),$J19883=MID(kododd,3,3))</f>
      </c>
    </row>
    <row r="19884">
      <c r="A19884" s="95">
        <v>8113</v>
      </c>
      <c r="B19884" s="93" t="s">
        <v>19068</v>
      </c>
      <c r="C19884" s="93" t="s">
        <v>1433</v>
      </c>
      <c r="D19884" s="95">
        <v>1290</v>
      </c>
      <c r="G19884" s="95">
        <v>250</v>
      </c>
      <c r="H19884" s="93" t="s">
        <v>8976</v>
      </c>
      <c r="I19884" s="93" t="s">
        <v>23894</v>
      </c>
      <c r="J19884" s="93" t="s">
        <v>21009</v>
      </c>
      <c r="K19884" s="93" t="s">
        <v>5929</v>
      </c>
      <c r="L19884" s="14">
        <f>AND(vyberHrace&lt;&gt;"",ISNUMBER(SEARCH(vyberHrace,$B19884)))</f>
      </c>
      <c r="M19884" s="14">
        <f>AND($I19884=MID(kododd,1,2),$J19884=MID(kododd,3,3))</f>
      </c>
    </row>
    <row r="19885">
      <c r="A19885" s="95">
        <v>58865</v>
      </c>
      <c r="B19885" s="93" t="s">
        <v>19084</v>
      </c>
      <c r="C19885" s="93" t="s">
        <v>1450</v>
      </c>
      <c r="G19885" s="95">
        <v>0</v>
      </c>
      <c r="H19885" s="93" t="s">
        <v>8976</v>
      </c>
      <c r="I19885" s="93" t="s">
        <v>23894</v>
      </c>
      <c r="J19885" s="93" t="s">
        <v>20844</v>
      </c>
      <c r="K19885" s="93" t="s">
        <v>8029</v>
      </c>
      <c r="L19885" s="14">
        <f>AND(vyberHrace&lt;&gt;"",ISNUMBER(SEARCH(vyberHrace,$B19885)))</f>
      </c>
      <c r="M19885" s="14">
        <f>AND($I19885=MID(kododd,1,2),$J19885=MID(kododd,3,3))</f>
      </c>
    </row>
    <row r="19886">
      <c r="A19886" s="95">
        <v>3876</v>
      </c>
      <c r="B19886" s="93" t="s">
        <v>19090</v>
      </c>
      <c r="C19886" s="93" t="s">
        <v>1463</v>
      </c>
      <c r="D19886" s="95">
        <v>1684</v>
      </c>
      <c r="G19886" s="95">
        <v>0</v>
      </c>
      <c r="H19886" s="93" t="s">
        <v>8976</v>
      </c>
      <c r="I19886" s="93" t="s">
        <v>23894</v>
      </c>
      <c r="J19886" s="93" t="s">
        <v>20872</v>
      </c>
      <c r="K19886" s="93" t="s">
        <v>29454</v>
      </c>
      <c r="L19886" s="14">
        <f>AND(vyberHrace&lt;&gt;"",ISNUMBER(SEARCH(vyberHrace,$B19886)))</f>
      </c>
      <c r="M19886" s="14">
        <f>AND($I19886=MID(kododd,1,2),$J19886=MID(kododd,3,3))</f>
      </c>
    </row>
    <row r="19887">
      <c r="A19887" s="95">
        <v>37090</v>
      </c>
      <c r="B19887" s="93" t="s">
        <v>19100</v>
      </c>
      <c r="C19887" s="93" t="s">
        <v>1444</v>
      </c>
      <c r="G19887" s="95">
        <v>0</v>
      </c>
      <c r="H19887" s="93" t="s">
        <v>8976</v>
      </c>
      <c r="I19887" s="93" t="s">
        <v>23894</v>
      </c>
      <c r="J19887" s="93" t="s">
        <v>20931</v>
      </c>
      <c r="K19887" s="93" t="s">
        <v>11236</v>
      </c>
      <c r="L19887" s="14">
        <f>AND(vyberHrace&lt;&gt;"",ISNUMBER(SEARCH(vyberHrace,$B19887)))</f>
      </c>
      <c r="M19887" s="14">
        <f>AND($I19887=MID(kododd,1,2),$J19887=MID(kododd,3,3))</f>
      </c>
    </row>
    <row r="19888">
      <c r="A19888" s="95">
        <v>42375</v>
      </c>
      <c r="B19888" s="93" t="s">
        <v>24012</v>
      </c>
      <c r="C19888" s="93" t="s">
        <v>1400</v>
      </c>
      <c r="D19888" s="95">
        <v>1769</v>
      </c>
      <c r="E19888" s="95">
        <v>1824</v>
      </c>
      <c r="F19888" s="95">
        <v>23703083</v>
      </c>
      <c r="G19888" s="95">
        <v>250</v>
      </c>
      <c r="H19888" s="93" t="s">
        <v>8976</v>
      </c>
      <c r="I19888" s="93" t="s">
        <v>23894</v>
      </c>
      <c r="J19888" s="93" t="s">
        <v>20873</v>
      </c>
      <c r="K19888" s="93" t="s">
        <v>2418</v>
      </c>
      <c r="L19888" s="14">
        <f>AND(vyberHrace&lt;&gt;"",ISNUMBER(SEARCH(vyberHrace,$B19888)))</f>
      </c>
      <c r="M19888" s="14">
        <f>AND($I19888=MID(kododd,1,2),$J19888=MID(kododd,3,3))</f>
      </c>
    </row>
    <row r="19889">
      <c r="A19889" s="95">
        <v>5350</v>
      </c>
      <c r="B19889" s="93" t="s">
        <v>30028</v>
      </c>
      <c r="C19889" s="93" t="s">
        <v>1405</v>
      </c>
      <c r="D19889" s="95">
        <v>1256</v>
      </c>
      <c r="G19889" s="95">
        <v>250</v>
      </c>
      <c r="H19889" s="93" t="s">
        <v>8976</v>
      </c>
      <c r="I19889" s="93" t="s">
        <v>23894</v>
      </c>
      <c r="J19889" s="93" t="s">
        <v>21032</v>
      </c>
      <c r="K19889" s="93" t="s">
        <v>3087</v>
      </c>
      <c r="L19889" s="14">
        <f>AND(vyberHrace&lt;&gt;"",ISNUMBER(SEARCH(vyberHrace,$B19889)))</f>
      </c>
      <c r="M19889" s="14">
        <f>AND($I19889=MID(kododd,1,2),$J19889=MID(kododd,3,3))</f>
      </c>
    </row>
    <row r="19890">
      <c r="A19890" s="95">
        <v>56740</v>
      </c>
      <c r="B19890" s="93" t="s">
        <v>22916</v>
      </c>
      <c r="C19890" s="93" t="s">
        <v>1447</v>
      </c>
      <c r="G19890" s="95">
        <v>0</v>
      </c>
      <c r="H19890" s="93" t="s">
        <v>8976</v>
      </c>
      <c r="I19890" s="93" t="s">
        <v>23894</v>
      </c>
      <c r="J19890" s="93" t="s">
        <v>23415</v>
      </c>
      <c r="K19890" s="93" t="s">
        <v>21378</v>
      </c>
      <c r="L19890" s="14">
        <f>AND(vyberHrace&lt;&gt;"",ISNUMBER(SEARCH(vyberHrace,$B19890)))</f>
      </c>
      <c r="M19890" s="14">
        <f>AND($I19890=MID(kododd,1,2),$J19890=MID(kododd,3,3))</f>
      </c>
    </row>
    <row r="19891">
      <c r="A19891" s="95">
        <v>57510</v>
      </c>
      <c r="B19891" s="93" t="s">
        <v>15059</v>
      </c>
      <c r="C19891" s="93" t="s">
        <v>1440</v>
      </c>
      <c r="D19891" s="95">
        <v>1328</v>
      </c>
      <c r="F19891" s="95">
        <v>23775823</v>
      </c>
      <c r="G19891" s="95">
        <v>0</v>
      </c>
      <c r="H19891" s="93" t="s">
        <v>8976</v>
      </c>
      <c r="I19891" s="93" t="s">
        <v>23894</v>
      </c>
      <c r="J19891" s="93" t="s">
        <v>20866</v>
      </c>
      <c r="K19891" s="93" t="s">
        <v>6041</v>
      </c>
      <c r="L19891" s="14">
        <f>AND(vyberHrace&lt;&gt;"",ISNUMBER(SEARCH(vyberHrace,$B19891)))</f>
      </c>
      <c r="M19891" s="14">
        <f>AND($I19891=MID(kododd,1,2),$J19891=MID(kododd,3,3))</f>
      </c>
    </row>
    <row r="19892">
      <c r="A19892" s="95">
        <v>49742</v>
      </c>
      <c r="B19892" s="93" t="s">
        <v>15067</v>
      </c>
      <c r="C19892" s="93" t="s">
        <v>1406</v>
      </c>
      <c r="D19892" s="95">
        <v>1100</v>
      </c>
      <c r="G19892" s="95">
        <v>0</v>
      </c>
      <c r="H19892" s="93" t="s">
        <v>8976</v>
      </c>
      <c r="I19892" s="93" t="s">
        <v>23894</v>
      </c>
      <c r="J19892" s="93" t="s">
        <v>20933</v>
      </c>
      <c r="K19892" s="93" t="s">
        <v>5585</v>
      </c>
      <c r="L19892" s="14">
        <f>AND(vyberHrace&lt;&gt;"",ISNUMBER(SEARCH(vyberHrace,$B19892)))</f>
      </c>
      <c r="M19892" s="14">
        <f>AND($I19892=MID(kododd,1,2),$J19892=MID(kododd,3,3))</f>
      </c>
    </row>
    <row r="19893">
      <c r="A19893" s="95">
        <v>57759</v>
      </c>
      <c r="B19893" s="93" t="s">
        <v>24315</v>
      </c>
      <c r="C19893" s="93" t="s">
        <v>1408</v>
      </c>
      <c r="D19893" s="95">
        <v>1263</v>
      </c>
      <c r="F19893" s="95">
        <v>23786990</v>
      </c>
      <c r="G19893" s="95">
        <v>0</v>
      </c>
      <c r="H19893" s="93" t="s">
        <v>8976</v>
      </c>
      <c r="I19893" s="93" t="s">
        <v>23894</v>
      </c>
      <c r="J19893" s="93" t="s">
        <v>20871</v>
      </c>
      <c r="K19893" s="93" t="s">
        <v>6773</v>
      </c>
      <c r="L19893" s="14">
        <f>AND(vyberHrace&lt;&gt;"",ISNUMBER(SEARCH(vyberHrace,$B19893)))</f>
      </c>
      <c r="M19893" s="14">
        <f>AND($I19893=MID(kododd,1,2),$J19893=MID(kododd,3,3))</f>
      </c>
    </row>
    <row r="19894">
      <c r="A19894" s="95">
        <v>56985</v>
      </c>
      <c r="B19894" s="93" t="s">
        <v>22983</v>
      </c>
      <c r="C19894" s="93" t="s">
        <v>1406</v>
      </c>
      <c r="D19894" s="95">
        <v>1441</v>
      </c>
      <c r="E19894" s="95">
        <v>1624</v>
      </c>
      <c r="F19894" s="95">
        <v>23766450</v>
      </c>
      <c r="G19894" s="95">
        <v>250</v>
      </c>
      <c r="H19894" s="93" t="s">
        <v>8976</v>
      </c>
      <c r="I19894" s="93" t="s">
        <v>23894</v>
      </c>
      <c r="J19894" s="93" t="s">
        <v>20998</v>
      </c>
      <c r="K19894" s="93" t="s">
        <v>3359</v>
      </c>
      <c r="L19894" s="14">
        <f>AND(vyberHrace&lt;&gt;"",ISNUMBER(SEARCH(vyberHrace,$B19894)))</f>
      </c>
      <c r="M19894" s="14">
        <f>AND($I19894=MID(kododd,1,2),$J19894=MID(kododd,3,3))</f>
      </c>
    </row>
    <row r="19895">
      <c r="A19895" s="95">
        <v>1792</v>
      </c>
      <c r="B19895" s="93" t="s">
        <v>15070</v>
      </c>
      <c r="C19895" s="93" t="s">
        <v>1451</v>
      </c>
      <c r="D19895" s="95">
        <v>1706</v>
      </c>
      <c r="E19895" s="95">
        <v>1757</v>
      </c>
      <c r="F19895" s="95">
        <v>362115</v>
      </c>
      <c r="G19895" s="95">
        <v>250</v>
      </c>
      <c r="H19895" s="93" t="s">
        <v>8976</v>
      </c>
      <c r="I19895" s="93" t="s">
        <v>23894</v>
      </c>
      <c r="J19895" s="93" t="s">
        <v>20998</v>
      </c>
      <c r="K19895" s="93" t="s">
        <v>3359</v>
      </c>
      <c r="L19895" s="14">
        <f>AND(vyberHrace&lt;&gt;"",ISNUMBER(SEARCH(vyberHrace,$B19895)))</f>
      </c>
      <c r="M19895" s="14">
        <f>AND($I19895=MID(kododd,1,2),$J19895=MID(kododd,3,3))</f>
      </c>
    </row>
    <row r="19896">
      <c r="A19896" s="95">
        <v>1457</v>
      </c>
      <c r="B19896" s="93" t="s">
        <v>15071</v>
      </c>
      <c r="C19896" s="93" t="s">
        <v>1459</v>
      </c>
      <c r="D19896" s="95">
        <v>1693</v>
      </c>
      <c r="E19896" s="95">
        <v>1764</v>
      </c>
      <c r="F19896" s="95">
        <v>362131</v>
      </c>
      <c r="G19896" s="95">
        <v>250</v>
      </c>
      <c r="H19896" s="93" t="s">
        <v>8976</v>
      </c>
      <c r="I19896" s="93" t="s">
        <v>23894</v>
      </c>
      <c r="J19896" s="93" t="s">
        <v>20998</v>
      </c>
      <c r="K19896" s="93" t="s">
        <v>3359</v>
      </c>
      <c r="L19896" s="14">
        <f>AND(vyberHrace&lt;&gt;"",ISNUMBER(SEARCH(vyberHrace,$B19896)))</f>
      </c>
      <c r="M19896" s="14">
        <f>AND($I19896=MID(kododd,1,2),$J19896=MID(kododd,3,3))</f>
      </c>
    </row>
    <row r="19897">
      <c r="A19897" s="95">
        <v>63791</v>
      </c>
      <c r="B19897" s="93" t="s">
        <v>30029</v>
      </c>
      <c r="C19897" s="93" t="s">
        <v>1453</v>
      </c>
      <c r="G19897" s="95">
        <v>250</v>
      </c>
      <c r="H19897" s="93" t="s">
        <v>8976</v>
      </c>
      <c r="I19897" s="93" t="s">
        <v>23894</v>
      </c>
      <c r="J19897" s="93" t="s">
        <v>21021</v>
      </c>
      <c r="K19897" s="93" t="s">
        <v>417</v>
      </c>
      <c r="L19897" s="14">
        <f>AND(vyberHrace&lt;&gt;"",ISNUMBER(SEARCH(vyberHrace,$B19897)))</f>
      </c>
      <c r="M19897" s="14">
        <f>AND($I19897=MID(kododd,1,2),$J19897=MID(kododd,3,3))</f>
      </c>
    </row>
    <row r="19898">
      <c r="A19898" s="95">
        <v>27054</v>
      </c>
      <c r="B19898" s="93" t="s">
        <v>10569</v>
      </c>
      <c r="C19898" s="93" t="s">
        <v>1475</v>
      </c>
      <c r="G19898" s="95">
        <v>0</v>
      </c>
      <c r="H19898" s="93" t="s">
        <v>8976</v>
      </c>
      <c r="I19898" s="93" t="s">
        <v>23894</v>
      </c>
      <c r="J19898" s="93" t="s">
        <v>3580</v>
      </c>
      <c r="K19898" s="93" t="s">
        <v>5092</v>
      </c>
      <c r="L19898" s="14">
        <f>AND(vyberHrace&lt;&gt;"",ISNUMBER(SEARCH(vyberHrace,$B19898)))</f>
      </c>
      <c r="M19898" s="14">
        <f>AND($I19898=MID(kododd,1,2),$J19898=MID(kododd,3,3))</f>
      </c>
    </row>
    <row r="19899">
      <c r="A19899" s="95">
        <v>4561</v>
      </c>
      <c r="B19899" s="93" t="s">
        <v>10570</v>
      </c>
      <c r="C19899" s="93" t="s">
        <v>1437</v>
      </c>
      <c r="D19899" s="95">
        <v>1715</v>
      </c>
      <c r="G19899" s="95">
        <v>0</v>
      </c>
      <c r="H19899" s="93" t="s">
        <v>8976</v>
      </c>
      <c r="I19899" s="93" t="s">
        <v>23894</v>
      </c>
      <c r="J19899" s="93" t="s">
        <v>20998</v>
      </c>
      <c r="K19899" s="93" t="s">
        <v>3359</v>
      </c>
      <c r="L19899" s="14">
        <f>AND(vyberHrace&lt;&gt;"",ISNUMBER(SEARCH(vyberHrace,$B19899)))</f>
      </c>
      <c r="M19899" s="14">
        <f>AND($I19899=MID(kododd,1,2),$J19899=MID(kododd,3,3))</f>
      </c>
    </row>
    <row r="19900">
      <c r="A19900" s="95">
        <v>4576</v>
      </c>
      <c r="B19900" s="93" t="s">
        <v>10730</v>
      </c>
      <c r="C19900" s="93" t="s">
        <v>1451</v>
      </c>
      <c r="D19900" s="95">
        <v>1546</v>
      </c>
      <c r="G19900" s="95">
        <v>250</v>
      </c>
      <c r="H19900" s="93" t="s">
        <v>8976</v>
      </c>
      <c r="I19900" s="93" t="s">
        <v>23894</v>
      </c>
      <c r="J19900" s="93" t="s">
        <v>20910</v>
      </c>
      <c r="K19900" s="93" t="s">
        <v>4915</v>
      </c>
      <c r="L19900" s="14">
        <f>AND(vyberHrace&lt;&gt;"",ISNUMBER(SEARCH(vyberHrace,$B19900)))</f>
      </c>
      <c r="M19900" s="14">
        <f>AND($I19900=MID(kododd,1,2),$J19900=MID(kododd,3,3))</f>
      </c>
    </row>
    <row r="19901">
      <c r="A19901" s="95">
        <v>12569</v>
      </c>
      <c r="B19901" s="93" t="s">
        <v>8649</v>
      </c>
      <c r="C19901" s="93" t="s">
        <v>1459</v>
      </c>
      <c r="D19901" s="95">
        <v>1759</v>
      </c>
      <c r="G19901" s="95">
        <v>0</v>
      </c>
      <c r="H19901" s="93" t="s">
        <v>8976</v>
      </c>
      <c r="I19901" s="93" t="s">
        <v>23894</v>
      </c>
      <c r="J19901" s="93" t="s">
        <v>20924</v>
      </c>
      <c r="K19901" s="93" t="s">
        <v>23908</v>
      </c>
      <c r="L19901" s="14">
        <f>AND(vyberHrace&lt;&gt;"",ISNUMBER(SEARCH(vyberHrace,$B19901)))</f>
      </c>
      <c r="M19901" s="14">
        <f>AND($I19901=MID(kododd,1,2),$J19901=MID(kododd,3,3))</f>
      </c>
    </row>
    <row r="19902">
      <c r="A19902" s="95">
        <v>13067</v>
      </c>
      <c r="B19902" s="93" t="s">
        <v>8653</v>
      </c>
      <c r="C19902" s="93" t="s">
        <v>1471</v>
      </c>
      <c r="D19902" s="95">
        <v>1696</v>
      </c>
      <c r="G19902" s="95">
        <v>0</v>
      </c>
      <c r="H19902" s="93" t="s">
        <v>8976</v>
      </c>
      <c r="I19902" s="93" t="s">
        <v>23894</v>
      </c>
      <c r="J19902" s="93" t="s">
        <v>20861</v>
      </c>
      <c r="K19902" s="93" t="s">
        <v>6758</v>
      </c>
      <c r="L19902" s="14">
        <f>AND(vyberHrace&lt;&gt;"",ISNUMBER(SEARCH(vyberHrace,$B19902)))</f>
      </c>
      <c r="M19902" s="14">
        <f>AND($I19902=MID(kododd,1,2),$J19902=MID(kododd,3,3))</f>
      </c>
    </row>
    <row r="19903">
      <c r="A19903" s="95">
        <v>60731</v>
      </c>
      <c r="B19903" s="93" t="s">
        <v>27141</v>
      </c>
      <c r="C19903" s="93" t="s">
        <v>1424</v>
      </c>
      <c r="G19903" s="95">
        <v>0</v>
      </c>
      <c r="H19903" s="93" t="s">
        <v>8976</v>
      </c>
      <c r="I19903" s="93" t="s">
        <v>23894</v>
      </c>
      <c r="J19903" s="93" t="s">
        <v>20844</v>
      </c>
      <c r="K19903" s="93" t="s">
        <v>8029</v>
      </c>
      <c r="L19903" s="14">
        <f>AND(vyberHrace&lt;&gt;"",ISNUMBER(SEARCH(vyberHrace,$B19903)))</f>
      </c>
      <c r="M19903" s="14">
        <f>AND($I19903=MID(kododd,1,2),$J19903=MID(kododd,3,3))</f>
      </c>
    </row>
    <row r="19904">
      <c r="A19904" s="95">
        <v>25036</v>
      </c>
      <c r="B19904" s="93" t="s">
        <v>14111</v>
      </c>
      <c r="C19904" s="93" t="s">
        <v>1413</v>
      </c>
      <c r="D19904" s="95">
        <v>1602</v>
      </c>
      <c r="E19904" s="95">
        <v>1942</v>
      </c>
      <c r="F19904" s="95">
        <v>341339</v>
      </c>
      <c r="G19904" s="95">
        <v>250</v>
      </c>
      <c r="H19904" s="93" t="s">
        <v>8976</v>
      </c>
      <c r="I19904" s="93" t="s">
        <v>23894</v>
      </c>
      <c r="J19904" s="93" t="s">
        <v>20854</v>
      </c>
      <c r="K19904" s="93" t="s">
        <v>12190</v>
      </c>
      <c r="L19904" s="14">
        <f>AND(vyberHrace&lt;&gt;"",ISNUMBER(SEARCH(vyberHrace,$B19904)))</f>
      </c>
      <c r="M19904" s="14">
        <f>AND($I19904=MID(kododd,1,2),$J19904=MID(kododd,3,3))</f>
      </c>
    </row>
    <row r="19905">
      <c r="A19905" s="95">
        <v>53682</v>
      </c>
      <c r="B19905" s="93" t="s">
        <v>1048</v>
      </c>
      <c r="C19905" s="93" t="s">
        <v>1404</v>
      </c>
      <c r="G19905" s="95">
        <v>0</v>
      </c>
      <c r="H19905" s="93" t="s">
        <v>8976</v>
      </c>
      <c r="I19905" s="93" t="s">
        <v>23894</v>
      </c>
      <c r="J19905" s="93" t="s">
        <v>20909</v>
      </c>
      <c r="K19905" s="93" t="s">
        <v>6757</v>
      </c>
      <c r="L19905" s="14">
        <f>AND(vyberHrace&lt;&gt;"",ISNUMBER(SEARCH(vyberHrace,$B19905)))</f>
      </c>
      <c r="M19905" s="14">
        <f>AND($I19905=MID(kododd,1,2),$J19905=MID(kododd,3,3))</f>
      </c>
    </row>
    <row r="19906">
      <c r="A19906" s="95">
        <v>49465</v>
      </c>
      <c r="B19906" s="93" t="s">
        <v>14120</v>
      </c>
      <c r="C19906" s="93" t="s">
        <v>1402</v>
      </c>
      <c r="D19906" s="95">
        <v>1773</v>
      </c>
      <c r="E19906" s="95">
        <v>1900</v>
      </c>
      <c r="F19906" s="95">
        <v>23745339</v>
      </c>
      <c r="G19906" s="95">
        <v>250</v>
      </c>
      <c r="H19906" s="93" t="s">
        <v>8976</v>
      </c>
      <c r="I19906" s="93" t="s">
        <v>23894</v>
      </c>
      <c r="J19906" s="93" t="s">
        <v>20910</v>
      </c>
      <c r="K19906" s="93" t="s">
        <v>4915</v>
      </c>
      <c r="L19906" s="14">
        <f>AND(vyberHrace&lt;&gt;"",ISNUMBER(SEARCH(vyberHrace,$B19906)))</f>
      </c>
      <c r="M19906" s="14">
        <f>AND($I19906=MID(kododd,1,2),$J19906=MID(kododd,3,3))</f>
      </c>
    </row>
    <row r="19907">
      <c r="A19907" s="95">
        <v>62532</v>
      </c>
      <c r="B19907" s="93" t="s">
        <v>29511</v>
      </c>
      <c r="C19907" s="93" t="s">
        <v>1422</v>
      </c>
      <c r="F19907" s="95">
        <v>571005552</v>
      </c>
      <c r="G19907" s="95">
        <v>250</v>
      </c>
      <c r="H19907" s="93" t="s">
        <v>8976</v>
      </c>
      <c r="I19907" s="93" t="s">
        <v>23894</v>
      </c>
      <c r="J19907" s="93" t="s">
        <v>20940</v>
      </c>
      <c r="K19907" s="93" t="s">
        <v>6882</v>
      </c>
      <c r="L19907" s="14">
        <f>AND(vyberHrace&lt;&gt;"",ISNUMBER(SEARCH(vyberHrace,$B19907)))</f>
      </c>
      <c r="M19907" s="14">
        <f>AND($I19907=MID(kododd,1,2),$J19907=MID(kododd,3,3))</f>
      </c>
    </row>
    <row r="19908">
      <c r="A19908" s="95">
        <v>15418</v>
      </c>
      <c r="B19908" s="93" t="s">
        <v>11639</v>
      </c>
      <c r="C19908" s="93" t="s">
        <v>1475</v>
      </c>
      <c r="D19908" s="95">
        <v>1768</v>
      </c>
      <c r="E19908" s="95">
        <v>1871</v>
      </c>
      <c r="F19908" s="95">
        <v>326909</v>
      </c>
      <c r="G19908" s="95">
        <v>0</v>
      </c>
      <c r="H19908" s="93" t="s">
        <v>8976</v>
      </c>
      <c r="I19908" s="93" t="s">
        <v>23894</v>
      </c>
      <c r="J19908" s="93" t="s">
        <v>20909</v>
      </c>
      <c r="K19908" s="93" t="s">
        <v>6757</v>
      </c>
      <c r="L19908" s="14">
        <f>AND(vyberHrace&lt;&gt;"",ISNUMBER(SEARCH(vyberHrace,$B19908)))</f>
      </c>
      <c r="M19908" s="14">
        <f>AND($I19908=MID(kododd,1,2),$J19908=MID(kododd,3,3))</f>
      </c>
    </row>
    <row r="19909">
      <c r="A19909" s="95">
        <v>62352</v>
      </c>
      <c r="B19909" s="93" t="s">
        <v>28526</v>
      </c>
      <c r="C19909" s="93" t="s">
        <v>1487</v>
      </c>
      <c r="F19909" s="95">
        <v>23793422</v>
      </c>
      <c r="G19909" s="95">
        <v>250</v>
      </c>
      <c r="H19909" s="93" t="s">
        <v>8976</v>
      </c>
      <c r="I19909" s="93" t="s">
        <v>23894</v>
      </c>
      <c r="J19909" s="93" t="s">
        <v>20910</v>
      </c>
      <c r="K19909" s="93" t="s">
        <v>4915</v>
      </c>
      <c r="L19909" s="14">
        <f>AND(vyberHrace&lt;&gt;"",ISNUMBER(SEARCH(vyberHrace,$B19909)))</f>
      </c>
      <c r="M19909" s="14">
        <f>AND($I19909=MID(kododd,1,2),$J19909=MID(kododd,3,3))</f>
      </c>
    </row>
    <row r="19910">
      <c r="A19910" s="95">
        <v>59411</v>
      </c>
      <c r="B19910" s="93" t="s">
        <v>25827</v>
      </c>
      <c r="C19910" s="93" t="s">
        <v>1424</v>
      </c>
      <c r="F19910" s="95">
        <v>23793430</v>
      </c>
      <c r="G19910" s="95">
        <v>250</v>
      </c>
      <c r="H19910" s="93" t="s">
        <v>8976</v>
      </c>
      <c r="I19910" s="93" t="s">
        <v>23894</v>
      </c>
      <c r="J19910" s="93" t="s">
        <v>20910</v>
      </c>
      <c r="K19910" s="93" t="s">
        <v>4915</v>
      </c>
      <c r="L19910" s="14">
        <f>AND(vyberHrace&lt;&gt;"",ISNUMBER(SEARCH(vyberHrace,$B19910)))</f>
      </c>
      <c r="M19910" s="14">
        <f>AND($I19910=MID(kododd,1,2),$J19910=MID(kododd,3,3))</f>
      </c>
    </row>
    <row r="19911">
      <c r="A19911" s="95">
        <v>43983</v>
      </c>
      <c r="B19911" s="93" t="s">
        <v>16545</v>
      </c>
      <c r="C19911" s="93" t="s">
        <v>1410</v>
      </c>
      <c r="D19911" s="95">
        <v>1804</v>
      </c>
      <c r="E19911" s="95">
        <v>1885</v>
      </c>
      <c r="F19911" s="95">
        <v>23714760</v>
      </c>
      <c r="G19911" s="95">
        <v>250</v>
      </c>
      <c r="H19911" s="93" t="s">
        <v>8976</v>
      </c>
      <c r="I19911" s="93" t="s">
        <v>23894</v>
      </c>
      <c r="J19911" s="93" t="s">
        <v>20861</v>
      </c>
      <c r="K19911" s="93" t="s">
        <v>6758</v>
      </c>
      <c r="L19911" s="14">
        <f>AND(vyberHrace&lt;&gt;"",ISNUMBER(SEARCH(vyberHrace,$B19911)))</f>
      </c>
      <c r="M19911" s="14">
        <f>AND($I19911=MID(kododd,1,2),$J19911=MID(kododd,3,3))</f>
      </c>
    </row>
    <row r="19912">
      <c r="A19912" s="95">
        <v>3430</v>
      </c>
      <c r="B19912" s="93" t="s">
        <v>16550</v>
      </c>
      <c r="C19912" s="93" t="s">
        <v>1449</v>
      </c>
      <c r="D19912" s="95">
        <v>1761</v>
      </c>
      <c r="G19912" s="95">
        <v>250</v>
      </c>
      <c r="H19912" s="93" t="s">
        <v>8976</v>
      </c>
      <c r="I19912" s="93" t="s">
        <v>23894</v>
      </c>
      <c r="J19912" s="93" t="s">
        <v>20866</v>
      </c>
      <c r="K19912" s="93" t="s">
        <v>6041</v>
      </c>
      <c r="L19912" s="14">
        <f>AND(vyberHrace&lt;&gt;"",ISNUMBER(SEARCH(vyberHrace,$B19912)))</f>
      </c>
      <c r="M19912" s="14">
        <f>AND($I19912=MID(kododd,1,2),$J19912=MID(kododd,3,3))</f>
      </c>
    </row>
    <row r="19913">
      <c r="A19913" s="95">
        <v>62318</v>
      </c>
      <c r="B19913" s="93" t="s">
        <v>28493</v>
      </c>
      <c r="C19913" s="93" t="s">
        <v>1411</v>
      </c>
      <c r="G19913" s="95">
        <v>250</v>
      </c>
      <c r="H19913" s="93" t="s">
        <v>8976</v>
      </c>
      <c r="I19913" s="93" t="s">
        <v>23894</v>
      </c>
      <c r="J19913" s="93" t="s">
        <v>20998</v>
      </c>
      <c r="K19913" s="93" t="s">
        <v>3359</v>
      </c>
      <c r="L19913" s="14">
        <f>AND(vyberHrace&lt;&gt;"",ISNUMBER(SEARCH(vyberHrace,$B19913)))</f>
      </c>
      <c r="M19913" s="14">
        <f>AND($I19913=MID(kododd,1,2),$J19913=MID(kododd,3,3))</f>
      </c>
    </row>
    <row r="19914">
      <c r="A19914" s="95">
        <v>62316</v>
      </c>
      <c r="B19914" s="93" t="s">
        <v>28491</v>
      </c>
      <c r="C19914" s="93" t="s">
        <v>1424</v>
      </c>
      <c r="G19914" s="95">
        <v>250</v>
      </c>
      <c r="H19914" s="93" t="s">
        <v>8976</v>
      </c>
      <c r="I19914" s="93" t="s">
        <v>23894</v>
      </c>
      <c r="J19914" s="93" t="s">
        <v>20998</v>
      </c>
      <c r="K19914" s="93" t="s">
        <v>3359</v>
      </c>
      <c r="L19914" s="14">
        <f>AND(vyberHrace&lt;&gt;"",ISNUMBER(SEARCH(vyberHrace,$B19914)))</f>
      </c>
      <c r="M19914" s="14">
        <f>AND($I19914=MID(kododd,1,2),$J19914=MID(kododd,3,3))</f>
      </c>
    </row>
    <row r="19915">
      <c r="A19915" s="95">
        <v>47853</v>
      </c>
      <c r="B19915" s="93" t="s">
        <v>15098</v>
      </c>
      <c r="C19915" s="93" t="s">
        <v>1410</v>
      </c>
      <c r="G19915" s="95">
        <v>0</v>
      </c>
      <c r="H19915" s="93" t="s">
        <v>8976</v>
      </c>
      <c r="I19915" s="93" t="s">
        <v>23894</v>
      </c>
      <c r="J19915" s="93" t="s">
        <v>21010</v>
      </c>
      <c r="K19915" s="93" t="s">
        <v>5183</v>
      </c>
      <c r="L19915" s="14">
        <f>AND(vyberHrace&lt;&gt;"",ISNUMBER(SEARCH(vyberHrace,$B19915)))</f>
      </c>
      <c r="M19915" s="14">
        <f>AND($I19915=MID(kododd,1,2),$J19915=MID(kododd,3,3))</f>
      </c>
    </row>
    <row r="19916">
      <c r="A19916" s="95">
        <v>44499</v>
      </c>
      <c r="B19916" s="93" t="s">
        <v>12682</v>
      </c>
      <c r="C19916" s="93" t="s">
        <v>1399</v>
      </c>
      <c r="D19916" s="95">
        <v>1781</v>
      </c>
      <c r="E19916" s="95">
        <v>1826</v>
      </c>
      <c r="F19916" s="95">
        <v>397237</v>
      </c>
      <c r="G19916" s="95">
        <v>250</v>
      </c>
      <c r="H19916" s="93" t="s">
        <v>8976</v>
      </c>
      <c r="I19916" s="93" t="s">
        <v>23894</v>
      </c>
      <c r="J19916" s="93" t="s">
        <v>20933</v>
      </c>
      <c r="K19916" s="93" t="s">
        <v>5585</v>
      </c>
      <c r="L19916" s="14">
        <f>AND(vyberHrace&lt;&gt;"",ISNUMBER(SEARCH(vyberHrace,$B19916)))</f>
      </c>
      <c r="M19916" s="14">
        <f>AND($I19916=MID(kododd,1,2),$J19916=MID(kododd,3,3))</f>
      </c>
    </row>
    <row r="19917">
      <c r="A19917" s="95">
        <v>30789</v>
      </c>
      <c r="B19917" s="93" t="s">
        <v>12684</v>
      </c>
      <c r="C19917" s="93" t="s">
        <v>1464</v>
      </c>
      <c r="G19917" s="95">
        <v>0</v>
      </c>
      <c r="H19917" s="93" t="s">
        <v>8976</v>
      </c>
      <c r="I19917" s="93" t="s">
        <v>23894</v>
      </c>
      <c r="J19917" s="93" t="s">
        <v>20916</v>
      </c>
      <c r="K19917" s="93" t="s">
        <v>9958</v>
      </c>
      <c r="L19917" s="14">
        <f>AND(vyberHrace&lt;&gt;"",ISNUMBER(SEARCH(vyberHrace,$B19917)))</f>
      </c>
      <c r="M19917" s="14">
        <f>AND($I19917=MID(kododd,1,2),$J19917=MID(kododd,3,3))</f>
      </c>
    </row>
    <row r="19918">
      <c r="A19918" s="95">
        <v>43520</v>
      </c>
      <c r="B19918" s="93" t="s">
        <v>12690</v>
      </c>
      <c r="C19918" s="93" t="s">
        <v>1437</v>
      </c>
      <c r="D19918" s="95">
        <v>1242</v>
      </c>
      <c r="G19918" s="95">
        <v>250</v>
      </c>
      <c r="H19918" s="93" t="s">
        <v>8976</v>
      </c>
      <c r="I19918" s="93" t="s">
        <v>23894</v>
      </c>
      <c r="J19918" s="93" t="s">
        <v>20916</v>
      </c>
      <c r="K19918" s="93" t="s">
        <v>9958</v>
      </c>
      <c r="L19918" s="14">
        <f>AND(vyberHrace&lt;&gt;"",ISNUMBER(SEARCH(vyberHrace,$B19918)))</f>
      </c>
      <c r="M19918" s="14">
        <f>AND($I19918=MID(kododd,1,2),$J19918=MID(kododd,3,3))</f>
      </c>
    </row>
    <row r="19919">
      <c r="A19919" s="95">
        <v>51484</v>
      </c>
      <c r="B19919" s="93" t="s">
        <v>2422</v>
      </c>
      <c r="C19919" s="93" t="s">
        <v>1406</v>
      </c>
      <c r="G19919" s="95">
        <v>250</v>
      </c>
      <c r="H19919" s="93" t="s">
        <v>8976</v>
      </c>
      <c r="I19919" s="93" t="s">
        <v>23894</v>
      </c>
      <c r="J19919" s="93" t="s">
        <v>20916</v>
      </c>
      <c r="K19919" s="93" t="s">
        <v>9958</v>
      </c>
      <c r="L19919" s="14">
        <f>AND(vyberHrace&lt;&gt;"",ISNUMBER(SEARCH(vyberHrace,$B19919)))</f>
      </c>
      <c r="M19919" s="14">
        <f>AND($I19919=MID(kododd,1,2),$J19919=MID(kododd,3,3))</f>
      </c>
    </row>
    <row r="19920">
      <c r="A19920" s="95">
        <v>49789</v>
      </c>
      <c r="B19920" s="93" t="s">
        <v>12705</v>
      </c>
      <c r="C19920" s="93" t="s">
        <v>1442</v>
      </c>
      <c r="G19920" s="95">
        <v>0</v>
      </c>
      <c r="H19920" s="93" t="s">
        <v>8976</v>
      </c>
      <c r="I19920" s="93" t="s">
        <v>23894</v>
      </c>
      <c r="J19920" s="93" t="s">
        <v>20916</v>
      </c>
      <c r="K19920" s="93" t="s">
        <v>9958</v>
      </c>
      <c r="L19920" s="14">
        <f>AND(vyberHrace&lt;&gt;"",ISNUMBER(SEARCH(vyberHrace,$B19920)))</f>
      </c>
      <c r="M19920" s="14">
        <f>AND($I19920=MID(kododd,1,2),$J19920=MID(kododd,3,3))</f>
      </c>
    </row>
    <row r="19921">
      <c r="A19921" s="95">
        <v>54808</v>
      </c>
      <c r="B19921" s="93" t="s">
        <v>12705</v>
      </c>
      <c r="C19921" s="93" t="s">
        <v>3255</v>
      </c>
      <c r="D19921" s="95">
        <v>1140</v>
      </c>
      <c r="G19921" s="95">
        <v>250</v>
      </c>
      <c r="H19921" s="93" t="s">
        <v>8976</v>
      </c>
      <c r="I19921" s="93" t="s">
        <v>23894</v>
      </c>
      <c r="J19921" s="93" t="s">
        <v>20916</v>
      </c>
      <c r="K19921" s="93" t="s">
        <v>9958</v>
      </c>
      <c r="L19921" s="14">
        <f>AND(vyberHrace&lt;&gt;"",ISNUMBER(SEARCH(vyberHrace,$B19921)))</f>
      </c>
      <c r="M19921" s="14">
        <f>AND($I19921=MID(kododd,1,2),$J19921=MID(kododd,3,3))</f>
      </c>
    </row>
    <row r="19922">
      <c r="A19922" s="95">
        <v>34507</v>
      </c>
      <c r="B19922" s="93" t="s">
        <v>12707</v>
      </c>
      <c r="C19922" s="93" t="s">
        <v>1462</v>
      </c>
      <c r="D19922" s="95">
        <v>1379</v>
      </c>
      <c r="G19922" s="95">
        <v>250</v>
      </c>
      <c r="H19922" s="93" t="s">
        <v>8976</v>
      </c>
      <c r="I19922" s="93" t="s">
        <v>23894</v>
      </c>
      <c r="J19922" s="93" t="s">
        <v>20843</v>
      </c>
      <c r="K19922" s="93" t="s">
        <v>21372</v>
      </c>
      <c r="L19922" s="14">
        <f>AND(vyberHrace&lt;&gt;"",ISNUMBER(SEARCH(vyberHrace,$B19922)))</f>
      </c>
      <c r="M19922" s="14">
        <f>AND($I19922=MID(kododd,1,2),$J19922=MID(kododd,3,3))</f>
      </c>
    </row>
    <row r="19923">
      <c r="A19923" s="95">
        <v>13929</v>
      </c>
      <c r="B19923" s="93" t="s">
        <v>12709</v>
      </c>
      <c r="C19923" s="93" t="s">
        <v>1404</v>
      </c>
      <c r="D19923" s="95">
        <v>1661</v>
      </c>
      <c r="E19923" s="95">
        <v>1902</v>
      </c>
      <c r="F19923" s="95">
        <v>338834</v>
      </c>
      <c r="G19923" s="95">
        <v>250</v>
      </c>
      <c r="H19923" s="93" t="s">
        <v>8976</v>
      </c>
      <c r="I19923" s="93" t="s">
        <v>23894</v>
      </c>
      <c r="J19923" s="93" t="s">
        <v>21032</v>
      </c>
      <c r="K19923" s="93" t="s">
        <v>3087</v>
      </c>
      <c r="L19923" s="14">
        <f>AND(vyberHrace&lt;&gt;"",ISNUMBER(SEARCH(vyberHrace,$B19923)))</f>
      </c>
      <c r="M19923" s="14">
        <f>AND($I19923=MID(kododd,1,2),$J19923=MID(kododd,3,3))</f>
      </c>
    </row>
    <row r="19924">
      <c r="A19924" s="95">
        <v>39522</v>
      </c>
      <c r="B19924" s="93" t="s">
        <v>12710</v>
      </c>
      <c r="C19924" s="93" t="s">
        <v>1408</v>
      </c>
      <c r="D19924" s="95">
        <v>1015</v>
      </c>
      <c r="F19924" s="95">
        <v>383066</v>
      </c>
      <c r="G19924" s="95">
        <v>0</v>
      </c>
      <c r="H19924" s="93" t="s">
        <v>8976</v>
      </c>
      <c r="I19924" s="93" t="s">
        <v>23894</v>
      </c>
      <c r="J19924" s="93" t="s">
        <v>20933</v>
      </c>
      <c r="K19924" s="93" t="s">
        <v>5585</v>
      </c>
      <c r="L19924" s="14">
        <f>AND(vyberHrace&lt;&gt;"",ISNUMBER(SEARCH(vyberHrace,$B19924)))</f>
      </c>
      <c r="M19924" s="14">
        <f>AND($I19924=MID(kododd,1,2),$J19924=MID(kododd,3,3))</f>
      </c>
    </row>
    <row r="19925">
      <c r="A19925" s="95">
        <v>3480</v>
      </c>
      <c r="B19925" s="93" t="s">
        <v>12711</v>
      </c>
      <c r="C19925" s="93" t="s">
        <v>1472</v>
      </c>
      <c r="D19925" s="95">
        <v>1679</v>
      </c>
      <c r="E19925" s="95">
        <v>1809</v>
      </c>
      <c r="F19925" s="95">
        <v>331732</v>
      </c>
      <c r="G19925" s="95">
        <v>250</v>
      </c>
      <c r="H19925" s="93" t="s">
        <v>8976</v>
      </c>
      <c r="I19925" s="93" t="s">
        <v>23894</v>
      </c>
      <c r="J19925" s="93" t="s">
        <v>21032</v>
      </c>
      <c r="K19925" s="93" t="s">
        <v>3087</v>
      </c>
      <c r="L19925" s="14">
        <f>AND(vyberHrace&lt;&gt;"",ISNUMBER(SEARCH(vyberHrace,$B19925)))</f>
      </c>
      <c r="M19925" s="14">
        <f>AND($I19925=MID(kododd,1,2),$J19925=MID(kododd,3,3))</f>
      </c>
    </row>
    <row r="19926">
      <c r="A19926" s="95">
        <v>57513</v>
      </c>
      <c r="B19926" s="93" t="s">
        <v>22887</v>
      </c>
      <c r="C19926" s="93" t="s">
        <v>1406</v>
      </c>
      <c r="G19926" s="95">
        <v>250</v>
      </c>
      <c r="H19926" s="93" t="s">
        <v>8976</v>
      </c>
      <c r="I19926" s="93" t="s">
        <v>23894</v>
      </c>
      <c r="J19926" s="93" t="s">
        <v>21009</v>
      </c>
      <c r="K19926" s="93" t="s">
        <v>5929</v>
      </c>
      <c r="L19926" s="14">
        <f>AND(vyberHrace&lt;&gt;"",ISNUMBER(SEARCH(vyberHrace,$B19926)))</f>
      </c>
      <c r="M19926" s="14">
        <f>AND($I19926=MID(kododd,1,2),$J19926=MID(kododd,3,3))</f>
      </c>
    </row>
    <row r="19927">
      <c r="A19927" s="95">
        <v>63270</v>
      </c>
      <c r="B19927" s="93" t="s">
        <v>29512</v>
      </c>
      <c r="C19927" s="93" t="s">
        <v>1488</v>
      </c>
      <c r="G19927" s="95">
        <v>250</v>
      </c>
      <c r="H19927" s="93" t="s">
        <v>8976</v>
      </c>
      <c r="I19927" s="93" t="s">
        <v>23894</v>
      </c>
      <c r="J19927" s="93" t="s">
        <v>20940</v>
      </c>
      <c r="K19927" s="93" t="s">
        <v>6882</v>
      </c>
      <c r="L19927" s="14">
        <f>AND(vyberHrace&lt;&gt;"",ISNUMBER(SEARCH(vyberHrace,$B19927)))</f>
      </c>
      <c r="M19927" s="14">
        <f>AND($I19927=MID(kododd,1,2),$J19927=MID(kododd,3,3))</f>
      </c>
    </row>
    <row r="19928">
      <c r="A19928" s="95">
        <v>39521</v>
      </c>
      <c r="B19928" s="93" t="s">
        <v>12712</v>
      </c>
      <c r="C19928" s="93" t="s">
        <v>1438</v>
      </c>
      <c r="D19928" s="95">
        <v>1269</v>
      </c>
      <c r="E19928" s="95">
        <v>1518</v>
      </c>
      <c r="F19928" s="95">
        <v>383074</v>
      </c>
      <c r="G19928" s="95">
        <v>250</v>
      </c>
      <c r="H19928" s="93" t="s">
        <v>8976</v>
      </c>
      <c r="I19928" s="93" t="s">
        <v>23894</v>
      </c>
      <c r="J19928" s="93" t="s">
        <v>20933</v>
      </c>
      <c r="K19928" s="93" t="s">
        <v>5585</v>
      </c>
      <c r="L19928" s="14">
        <f>AND(vyberHrace&lt;&gt;"",ISNUMBER(SEARCH(vyberHrace,$B19928)))</f>
      </c>
      <c r="M19928" s="14">
        <f>AND($I19928=MID(kododd,1,2),$J19928=MID(kododd,3,3))</f>
      </c>
    </row>
    <row r="19929">
      <c r="A19929" s="95">
        <v>41654</v>
      </c>
      <c r="B19929" s="93" t="s">
        <v>12727</v>
      </c>
      <c r="C19929" s="93" t="s">
        <v>1410</v>
      </c>
      <c r="D19929" s="95">
        <v>1563</v>
      </c>
      <c r="E19929" s="95">
        <v>1713</v>
      </c>
      <c r="F19929" s="95">
        <v>398586</v>
      </c>
      <c r="G19929" s="95">
        <v>250</v>
      </c>
      <c r="H19929" s="93" t="s">
        <v>8976</v>
      </c>
      <c r="I19929" s="93" t="s">
        <v>23894</v>
      </c>
      <c r="J19929" s="93" t="s">
        <v>20940</v>
      </c>
      <c r="K19929" s="93" t="s">
        <v>6882</v>
      </c>
      <c r="L19929" s="14">
        <f>AND(vyberHrace&lt;&gt;"",ISNUMBER(SEARCH(vyberHrace,$B19929)))</f>
      </c>
      <c r="M19929" s="14">
        <f>AND($I19929=MID(kododd,1,2),$J19929=MID(kododd,3,3))</f>
      </c>
    </row>
    <row r="19930">
      <c r="A19930" s="95">
        <v>25104</v>
      </c>
      <c r="B19930" s="93" t="s">
        <v>12803</v>
      </c>
      <c r="C19930" s="93" t="s">
        <v>1403</v>
      </c>
      <c r="D19930" s="95">
        <v>1241</v>
      </c>
      <c r="G19930" s="95">
        <v>0</v>
      </c>
      <c r="H19930" s="93" t="s">
        <v>8976</v>
      </c>
      <c r="I19930" s="93" t="s">
        <v>23894</v>
      </c>
      <c r="J19930" s="93" t="s">
        <v>20931</v>
      </c>
      <c r="K19930" s="93" t="s">
        <v>11236</v>
      </c>
      <c r="L19930" s="14">
        <f>AND(vyberHrace&lt;&gt;"",ISNUMBER(SEARCH(vyberHrace,$B19930)))</f>
      </c>
      <c r="M19930" s="14">
        <f>AND($I19930=MID(kododd,1,2),$J19930=MID(kododd,3,3))</f>
      </c>
    </row>
    <row r="19931">
      <c r="A19931" s="95">
        <v>60001</v>
      </c>
      <c r="B19931" s="93" t="s">
        <v>13167</v>
      </c>
      <c r="C19931" s="93" t="s">
        <v>1439</v>
      </c>
      <c r="G19931" s="95">
        <v>250</v>
      </c>
      <c r="H19931" s="93" t="s">
        <v>8976</v>
      </c>
      <c r="I19931" s="93" t="s">
        <v>23894</v>
      </c>
      <c r="J19931" s="93" t="s">
        <v>20912</v>
      </c>
      <c r="K19931" s="93" t="s">
        <v>9930</v>
      </c>
      <c r="L19931" s="14">
        <f>AND(vyberHrace&lt;&gt;"",ISNUMBER(SEARCH(vyberHrace,$B19931)))</f>
      </c>
      <c r="M19931" s="14">
        <f>AND($I19931=MID(kododd,1,2),$J19931=MID(kododd,3,3))</f>
      </c>
    </row>
    <row r="19932">
      <c r="A19932" s="95">
        <v>61786</v>
      </c>
      <c r="B19932" s="93" t="s">
        <v>27933</v>
      </c>
      <c r="C19932" s="93" t="s">
        <v>1475</v>
      </c>
      <c r="G19932" s="95">
        <v>250</v>
      </c>
      <c r="H19932" s="93" t="s">
        <v>8976</v>
      </c>
      <c r="I19932" s="93" t="s">
        <v>23894</v>
      </c>
      <c r="J19932" s="93" t="s">
        <v>20909</v>
      </c>
      <c r="K19932" s="93" t="s">
        <v>6757</v>
      </c>
      <c r="L19932" s="14">
        <f>AND(vyberHrace&lt;&gt;"",ISNUMBER(SEARCH(vyberHrace,$B19932)))</f>
      </c>
      <c r="M19932" s="14">
        <f>AND($I19932=MID(kododd,1,2),$J19932=MID(kododd,3,3))</f>
      </c>
    </row>
    <row r="19933">
      <c r="A19933" s="95">
        <v>55490</v>
      </c>
      <c r="B19933" s="93" t="s">
        <v>22940</v>
      </c>
      <c r="C19933" s="93" t="s">
        <v>1412</v>
      </c>
      <c r="F19933" s="95">
        <v>23756233</v>
      </c>
      <c r="G19933" s="95">
        <v>250</v>
      </c>
      <c r="H19933" s="93" t="s">
        <v>8976</v>
      </c>
      <c r="I19933" s="93" t="s">
        <v>23894</v>
      </c>
      <c r="J19933" s="93" t="s">
        <v>20940</v>
      </c>
      <c r="K19933" s="93" t="s">
        <v>6882</v>
      </c>
      <c r="L19933" s="14">
        <f>AND(vyberHrace&lt;&gt;"",ISNUMBER(SEARCH(vyberHrace,$B19933)))</f>
      </c>
      <c r="M19933" s="14">
        <f>AND($I19933=MID(kododd,1,2),$J19933=MID(kododd,3,3))</f>
      </c>
    </row>
    <row r="19934">
      <c r="A19934" s="95">
        <v>51609</v>
      </c>
      <c r="B19934" s="93" t="s">
        <v>3905</v>
      </c>
      <c r="C19934" s="93" t="s">
        <v>1402</v>
      </c>
      <c r="F19934" s="95">
        <v>23753480</v>
      </c>
      <c r="G19934" s="95">
        <v>250</v>
      </c>
      <c r="H19934" s="93" t="s">
        <v>8976</v>
      </c>
      <c r="I19934" s="93" t="s">
        <v>23894</v>
      </c>
      <c r="J19934" s="93" t="s">
        <v>20873</v>
      </c>
      <c r="K19934" s="93" t="s">
        <v>2418</v>
      </c>
      <c r="L19934" s="14">
        <f>AND(vyberHrace&lt;&gt;"",ISNUMBER(SEARCH(vyberHrace,$B19934)))</f>
      </c>
      <c r="M19934" s="14">
        <f>AND($I19934=MID(kododd,1,2),$J19934=MID(kododd,3,3))</f>
      </c>
    </row>
    <row r="19935">
      <c r="A19935" s="95">
        <v>39454</v>
      </c>
      <c r="B19935" s="93" t="s">
        <v>13182</v>
      </c>
      <c r="C19935" s="93" t="s">
        <v>1408</v>
      </c>
      <c r="D19935" s="95">
        <v>1054</v>
      </c>
      <c r="G19935" s="95">
        <v>0</v>
      </c>
      <c r="H19935" s="93" t="s">
        <v>8976</v>
      </c>
      <c r="I19935" s="93" t="s">
        <v>23894</v>
      </c>
      <c r="J19935" s="93" t="s">
        <v>21021</v>
      </c>
      <c r="K19935" s="93" t="s">
        <v>417</v>
      </c>
      <c r="L19935" s="14">
        <f>AND(vyberHrace&lt;&gt;"",ISNUMBER(SEARCH(vyberHrace,$B19935)))</f>
      </c>
      <c r="M19935" s="14">
        <f>AND($I19935=MID(kododd,1,2),$J19935=MID(kododd,3,3))</f>
      </c>
    </row>
    <row r="19936">
      <c r="A19936" s="95">
        <v>34759</v>
      </c>
      <c r="B19936" s="93" t="s">
        <v>13184</v>
      </c>
      <c r="C19936" s="93" t="s">
        <v>1438</v>
      </c>
      <c r="D19936" s="95">
        <v>1441</v>
      </c>
      <c r="G19936" s="95">
        <v>0</v>
      </c>
      <c r="H19936" s="93" t="s">
        <v>8976</v>
      </c>
      <c r="I19936" s="93" t="s">
        <v>23894</v>
      </c>
      <c r="J19936" s="93" t="s">
        <v>21021</v>
      </c>
      <c r="K19936" s="93" t="s">
        <v>417</v>
      </c>
      <c r="L19936" s="14">
        <f>AND(vyberHrace&lt;&gt;"",ISNUMBER(SEARCH(vyberHrace,$B19936)))</f>
      </c>
      <c r="M19936" s="14">
        <f>AND($I19936=MID(kododd,1,2),$J19936=MID(kododd,3,3))</f>
      </c>
    </row>
    <row r="19937">
      <c r="A19937" s="95">
        <v>57899</v>
      </c>
      <c r="B19937" s="93" t="s">
        <v>13185</v>
      </c>
      <c r="C19937" s="93" t="s">
        <v>1420</v>
      </c>
      <c r="G19937" s="95">
        <v>250</v>
      </c>
      <c r="H19937" s="93" t="s">
        <v>8976</v>
      </c>
      <c r="I19937" s="93" t="s">
        <v>23894</v>
      </c>
      <c r="J19937" s="93" t="s">
        <v>20873</v>
      </c>
      <c r="K19937" s="93" t="s">
        <v>2418</v>
      </c>
      <c r="L19937" s="14">
        <f>AND(vyberHrace&lt;&gt;"",ISNUMBER(SEARCH(vyberHrace,$B19937)))</f>
      </c>
      <c r="M19937" s="14">
        <f>AND($I19937=MID(kododd,1,2),$J19937=MID(kododd,3,3))</f>
      </c>
    </row>
    <row r="19938">
      <c r="A19938" s="95">
        <v>55659</v>
      </c>
      <c r="B19938" s="93" t="s">
        <v>22984</v>
      </c>
      <c r="C19938" s="93" t="s">
        <v>1450</v>
      </c>
      <c r="G19938" s="95">
        <v>0</v>
      </c>
      <c r="H19938" s="93" t="s">
        <v>8976</v>
      </c>
      <c r="I19938" s="93" t="s">
        <v>23894</v>
      </c>
      <c r="J19938" s="93" t="s">
        <v>20998</v>
      </c>
      <c r="K19938" s="93" t="s">
        <v>3359</v>
      </c>
      <c r="L19938" s="14">
        <f>AND(vyberHrace&lt;&gt;"",ISNUMBER(SEARCH(vyberHrace,$B19938)))</f>
      </c>
      <c r="M19938" s="14">
        <f>AND($I19938=MID(kododd,1,2),$J19938=MID(kododd,3,3))</f>
      </c>
    </row>
    <row r="19939">
      <c r="A19939" s="95">
        <v>44272</v>
      </c>
      <c r="B19939" s="93" t="s">
        <v>13089</v>
      </c>
      <c r="C19939" s="93" t="s">
        <v>3255</v>
      </c>
      <c r="G19939" s="95">
        <v>250</v>
      </c>
      <c r="H19939" s="93" t="s">
        <v>8976</v>
      </c>
      <c r="I19939" s="93" t="s">
        <v>23894</v>
      </c>
      <c r="J19939" s="93" t="s">
        <v>20940</v>
      </c>
      <c r="K19939" s="93" t="s">
        <v>6882</v>
      </c>
      <c r="L19939" s="14">
        <f>AND(vyberHrace&lt;&gt;"",ISNUMBER(SEARCH(vyberHrace,$B19939)))</f>
      </c>
      <c r="M19939" s="14">
        <f>AND($I19939=MID(kododd,1,2),$J19939=MID(kododd,3,3))</f>
      </c>
    </row>
    <row r="19940">
      <c r="A19940" s="95">
        <v>3096</v>
      </c>
      <c r="B19940" s="93" t="s">
        <v>15494</v>
      </c>
      <c r="C19940" s="93" t="s">
        <v>1427</v>
      </c>
      <c r="D19940" s="95">
        <v>1840</v>
      </c>
      <c r="E19940" s="95">
        <v>1898</v>
      </c>
      <c r="F19940" s="95">
        <v>323136</v>
      </c>
      <c r="G19940" s="95">
        <v>250</v>
      </c>
      <c r="H19940" s="93" t="s">
        <v>8976</v>
      </c>
      <c r="I19940" s="93" t="s">
        <v>23894</v>
      </c>
      <c r="J19940" s="93" t="s">
        <v>20940</v>
      </c>
      <c r="K19940" s="93" t="s">
        <v>6882</v>
      </c>
      <c r="L19940" s="14">
        <f>AND(vyberHrace&lt;&gt;"",ISNUMBER(SEARCH(vyberHrace,$B19940)))</f>
      </c>
      <c r="M19940" s="14">
        <f>AND($I19940=MID(kododd,1,2),$J19940=MID(kododd,3,3))</f>
      </c>
    </row>
    <row r="19941">
      <c r="A19941" s="95">
        <v>43124</v>
      </c>
      <c r="B19941" s="93" t="s">
        <v>19874</v>
      </c>
      <c r="C19941" s="93" t="s">
        <v>1410</v>
      </c>
      <c r="D19941" s="95">
        <v>1723</v>
      </c>
      <c r="E19941" s="95">
        <v>1768</v>
      </c>
      <c r="F19941" s="95">
        <v>392103</v>
      </c>
      <c r="G19941" s="95">
        <v>250</v>
      </c>
      <c r="H19941" s="93" t="s">
        <v>8976</v>
      </c>
      <c r="I19941" s="93" t="s">
        <v>23894</v>
      </c>
      <c r="J19941" s="93" t="s">
        <v>20940</v>
      </c>
      <c r="K19941" s="93" t="s">
        <v>6882</v>
      </c>
      <c r="L19941" s="14">
        <f>AND(vyberHrace&lt;&gt;"",ISNUMBER(SEARCH(vyberHrace,$B19941)))</f>
      </c>
      <c r="M19941" s="14">
        <f>AND($I19941=MID(kododd,1,2),$J19941=MID(kododd,3,3))</f>
      </c>
    </row>
    <row r="19942">
      <c r="A19942" s="95">
        <v>45132</v>
      </c>
      <c r="B19942" s="93" t="s">
        <v>19874</v>
      </c>
      <c r="C19942" s="93" t="s">
        <v>1413</v>
      </c>
      <c r="D19942" s="95">
        <v>1470</v>
      </c>
      <c r="E19942" s="95">
        <v>1592</v>
      </c>
      <c r="F19942" s="95">
        <v>23780231</v>
      </c>
      <c r="G19942" s="95">
        <v>250</v>
      </c>
      <c r="H19942" s="93" t="s">
        <v>8976</v>
      </c>
      <c r="I19942" s="93" t="s">
        <v>23894</v>
      </c>
      <c r="J19942" s="93" t="s">
        <v>20940</v>
      </c>
      <c r="K19942" s="93" t="s">
        <v>6882</v>
      </c>
      <c r="L19942" s="14">
        <f>AND(vyberHrace&lt;&gt;"",ISNUMBER(SEARCH(vyberHrace,$B19942)))</f>
      </c>
      <c r="M19942" s="14">
        <f>AND($I19942=MID(kododd,1,2),$J19942=MID(kododd,3,3))</f>
      </c>
    </row>
    <row r="19943">
      <c r="A19943" s="95">
        <v>15069</v>
      </c>
      <c r="B19943" s="93" t="s">
        <v>21206</v>
      </c>
      <c r="C19943" s="93" t="s">
        <v>1464</v>
      </c>
      <c r="D19943" s="95">
        <v>1507</v>
      </c>
      <c r="G19943" s="95">
        <v>0</v>
      </c>
      <c r="H19943" s="93" t="s">
        <v>8976</v>
      </c>
      <c r="I19943" s="93" t="s">
        <v>23894</v>
      </c>
      <c r="J19943" s="93" t="s">
        <v>20941</v>
      </c>
      <c r="K19943" s="93" t="s">
        <v>9073</v>
      </c>
      <c r="L19943" s="14">
        <f>AND(vyberHrace&lt;&gt;"",ISNUMBER(SEARCH(vyberHrace,$B19943)))</f>
      </c>
      <c r="M19943" s="14">
        <f>AND($I19943=MID(kododd,1,2),$J19943=MID(kododd,3,3))</f>
      </c>
    </row>
    <row r="19944">
      <c r="A19944" s="95">
        <v>15756</v>
      </c>
      <c r="B19944" s="93" t="s">
        <v>21206</v>
      </c>
      <c r="C19944" s="93" t="s">
        <v>1463</v>
      </c>
      <c r="D19944" s="95">
        <v>1290</v>
      </c>
      <c r="G19944" s="95">
        <v>250</v>
      </c>
      <c r="H19944" s="93" t="s">
        <v>8976</v>
      </c>
      <c r="I19944" s="93" t="s">
        <v>23894</v>
      </c>
      <c r="J19944" s="93" t="s">
        <v>20941</v>
      </c>
      <c r="K19944" s="93" t="s">
        <v>9073</v>
      </c>
      <c r="L19944" s="14">
        <f>AND(vyberHrace&lt;&gt;"",ISNUMBER(SEARCH(vyberHrace,$B19944)))</f>
      </c>
      <c r="M19944" s="14">
        <f>AND($I19944=MID(kododd,1,2),$J19944=MID(kododd,3,3))</f>
      </c>
    </row>
    <row r="19945">
      <c r="A19945" s="95">
        <v>190</v>
      </c>
      <c r="B19945" s="93" t="s">
        <v>21214</v>
      </c>
      <c r="C19945" s="93" t="s">
        <v>1466</v>
      </c>
      <c r="D19945" s="95">
        <v>1938</v>
      </c>
      <c r="E19945" s="95">
        <v>1974</v>
      </c>
      <c r="F19945" s="95">
        <v>301329</v>
      </c>
      <c r="G19945" s="95">
        <v>250</v>
      </c>
      <c r="H19945" s="93" t="s">
        <v>8976</v>
      </c>
      <c r="I19945" s="93" t="s">
        <v>23894</v>
      </c>
      <c r="J19945" s="93" t="s">
        <v>20940</v>
      </c>
      <c r="K19945" s="93" t="s">
        <v>6882</v>
      </c>
      <c r="L19945" s="14">
        <f>AND(vyberHrace&lt;&gt;"",ISNUMBER(SEARCH(vyberHrace,$B19945)))</f>
      </c>
      <c r="M19945" s="14">
        <f>AND($I19945=MID(kododd,1,2),$J19945=MID(kododd,3,3))</f>
      </c>
    </row>
    <row r="19946">
      <c r="A19946" s="95">
        <v>5365</v>
      </c>
      <c r="B19946" s="93" t="s">
        <v>11823</v>
      </c>
      <c r="C19946" s="93" t="s">
        <v>1413</v>
      </c>
      <c r="D19946" s="95">
        <v>1382</v>
      </c>
      <c r="G19946" s="95">
        <v>250</v>
      </c>
      <c r="H19946" s="93" t="s">
        <v>8976</v>
      </c>
      <c r="I19946" s="93" t="s">
        <v>23894</v>
      </c>
      <c r="J19946" s="93" t="s">
        <v>20887</v>
      </c>
      <c r="K19946" s="93" t="s">
        <v>5067</v>
      </c>
      <c r="L19946" s="14">
        <f>AND(vyberHrace&lt;&gt;"",ISNUMBER(SEARCH(vyberHrace,$B19946)))</f>
      </c>
      <c r="M19946" s="14">
        <f>AND($I19946=MID(kododd,1,2),$J19946=MID(kododd,3,3))</f>
      </c>
    </row>
    <row r="19947">
      <c r="A19947" s="95">
        <v>11446</v>
      </c>
      <c r="B19947" s="93" t="s">
        <v>11823</v>
      </c>
      <c r="C19947" s="93" t="s">
        <v>1464</v>
      </c>
      <c r="D19947" s="95">
        <v>1992</v>
      </c>
      <c r="E19947" s="95">
        <v>2037</v>
      </c>
      <c r="F19947" s="95">
        <v>304042</v>
      </c>
      <c r="G19947" s="95">
        <v>250</v>
      </c>
      <c r="H19947" s="93" t="s">
        <v>8976</v>
      </c>
      <c r="I19947" s="93" t="s">
        <v>23894</v>
      </c>
      <c r="J19947" s="93" t="s">
        <v>20940</v>
      </c>
      <c r="K19947" s="93" t="s">
        <v>6882</v>
      </c>
      <c r="L19947" s="14">
        <f>AND(vyberHrace&lt;&gt;"",ISNUMBER(SEARCH(vyberHrace,$B19947)))</f>
      </c>
      <c r="M19947" s="14">
        <f>AND($I19947=MID(kododd,1,2),$J19947=MID(kododd,3,3))</f>
      </c>
    </row>
    <row r="19948">
      <c r="A19948" s="95">
        <v>62189</v>
      </c>
      <c r="B19948" s="93" t="s">
        <v>28380</v>
      </c>
      <c r="C19948" s="93" t="s">
        <v>1406</v>
      </c>
      <c r="G19948" s="95">
        <v>250</v>
      </c>
      <c r="H19948" s="93" t="s">
        <v>8976</v>
      </c>
      <c r="I19948" s="93" t="s">
        <v>23894</v>
      </c>
      <c r="J19948" s="93" t="s">
        <v>20924</v>
      </c>
      <c r="K19948" s="93" t="s">
        <v>23908</v>
      </c>
      <c r="L19948" s="14">
        <f>AND(vyberHrace&lt;&gt;"",ISNUMBER(SEARCH(vyberHrace,$B19948)))</f>
      </c>
      <c r="M19948" s="14">
        <f>AND($I19948=MID(kododd,1,2),$J19948=MID(kododd,3,3))</f>
      </c>
    </row>
    <row r="19949">
      <c r="A19949" s="95">
        <v>39257</v>
      </c>
      <c r="B19949" s="93" t="s">
        <v>21235</v>
      </c>
      <c r="C19949" s="93" t="s">
        <v>1438</v>
      </c>
      <c r="D19949" s="95">
        <v>1043</v>
      </c>
      <c r="F19949" s="95">
        <v>381845</v>
      </c>
      <c r="G19949" s="95">
        <v>0</v>
      </c>
      <c r="H19949" s="93" t="s">
        <v>8976</v>
      </c>
      <c r="I19949" s="93" t="s">
        <v>23894</v>
      </c>
      <c r="J19949" s="93" t="s">
        <v>20933</v>
      </c>
      <c r="K19949" s="93" t="s">
        <v>5585</v>
      </c>
      <c r="L19949" s="14">
        <f>AND(vyberHrace&lt;&gt;"",ISNUMBER(SEARCH(vyberHrace,$B19949)))</f>
      </c>
      <c r="M19949" s="14">
        <f>AND($I19949=MID(kododd,1,2),$J19949=MID(kododd,3,3))</f>
      </c>
    </row>
    <row r="19950">
      <c r="A19950" s="95">
        <v>39899</v>
      </c>
      <c r="B19950" s="93" t="s">
        <v>21237</v>
      </c>
      <c r="C19950" s="93" t="s">
        <v>1408</v>
      </c>
      <c r="D19950" s="95">
        <v>2122</v>
      </c>
      <c r="E19950" s="95">
        <v>2109</v>
      </c>
      <c r="F19950" s="95">
        <v>383082</v>
      </c>
      <c r="G19950" s="95">
        <v>250</v>
      </c>
      <c r="H19950" s="93" t="s">
        <v>8976</v>
      </c>
      <c r="I19950" s="93" t="s">
        <v>23894</v>
      </c>
      <c r="J19950" s="93" t="s">
        <v>20933</v>
      </c>
      <c r="K19950" s="93" t="s">
        <v>5585</v>
      </c>
      <c r="L19950" s="14">
        <f>AND(vyberHrace&lt;&gt;"",ISNUMBER(SEARCH(vyberHrace,$B19950)))</f>
      </c>
      <c r="M19950" s="14">
        <f>AND($I19950=MID(kododd,1,2),$J19950=MID(kododd,3,3))</f>
      </c>
    </row>
    <row r="19951">
      <c r="A19951" s="95">
        <v>31972</v>
      </c>
      <c r="B19951" s="93" t="s">
        <v>21240</v>
      </c>
      <c r="C19951" s="93" t="s">
        <v>1421</v>
      </c>
      <c r="D19951" s="95">
        <v>1484</v>
      </c>
      <c r="E19951" s="95">
        <v>1672</v>
      </c>
      <c r="F19951" s="95">
        <v>350672</v>
      </c>
      <c r="G19951" s="95">
        <v>0</v>
      </c>
      <c r="H19951" s="93" t="s">
        <v>8976</v>
      </c>
      <c r="I19951" s="93" t="s">
        <v>23894</v>
      </c>
      <c r="J19951" s="93" t="s">
        <v>20933</v>
      </c>
      <c r="K19951" s="93" t="s">
        <v>5585</v>
      </c>
      <c r="L19951" s="14">
        <f>AND(vyberHrace&lt;&gt;"",ISNUMBER(SEARCH(vyberHrace,$B19951)))</f>
      </c>
      <c r="M19951" s="14">
        <f>AND($I19951=MID(kododd,1,2),$J19951=MID(kododd,3,3))</f>
      </c>
    </row>
    <row r="19952">
      <c r="A19952" s="95">
        <v>28336</v>
      </c>
      <c r="B19952" s="93" t="s">
        <v>21241</v>
      </c>
      <c r="C19952" s="93" t="s">
        <v>1457</v>
      </c>
      <c r="D19952" s="95">
        <v>2022</v>
      </c>
      <c r="E19952" s="95">
        <v>2024</v>
      </c>
      <c r="F19952" s="95">
        <v>329991</v>
      </c>
      <c r="G19952" s="95">
        <v>0</v>
      </c>
      <c r="H19952" s="93" t="s">
        <v>8976</v>
      </c>
      <c r="I19952" s="93" t="s">
        <v>23894</v>
      </c>
      <c r="J19952" s="93" t="s">
        <v>20933</v>
      </c>
      <c r="K19952" s="93" t="s">
        <v>5585</v>
      </c>
      <c r="L19952" s="14">
        <f>AND(vyberHrace&lt;&gt;"",ISNUMBER(SEARCH(vyberHrace,$B19952)))</f>
      </c>
      <c r="M19952" s="14">
        <f>AND($I19952=MID(kododd,1,2),$J19952=MID(kododd,3,3))</f>
      </c>
    </row>
    <row r="19953">
      <c r="A19953" s="95">
        <v>49743</v>
      </c>
      <c r="B19953" s="93" t="s">
        <v>21250</v>
      </c>
      <c r="C19953" s="93" t="s">
        <v>1422</v>
      </c>
      <c r="D19953" s="95">
        <v>1061</v>
      </c>
      <c r="F19953" s="95">
        <v>23734221</v>
      </c>
      <c r="G19953" s="95">
        <v>250</v>
      </c>
      <c r="H19953" s="93" t="s">
        <v>8976</v>
      </c>
      <c r="I19953" s="93" t="s">
        <v>23894</v>
      </c>
      <c r="J19953" s="93" t="s">
        <v>20933</v>
      </c>
      <c r="K19953" s="93" t="s">
        <v>5585</v>
      </c>
      <c r="L19953" s="14">
        <f>AND(vyberHrace&lt;&gt;"",ISNUMBER(SEARCH(vyberHrace,$B19953)))</f>
      </c>
      <c r="M19953" s="14">
        <f>AND($I19953=MID(kododd,1,2),$J19953=MID(kododd,3,3))</f>
      </c>
    </row>
    <row r="19954">
      <c r="A19954" s="95">
        <v>5135</v>
      </c>
      <c r="B19954" s="93" t="s">
        <v>21257</v>
      </c>
      <c r="C19954" s="93" t="s">
        <v>1441</v>
      </c>
      <c r="D19954" s="95">
        <v>1797</v>
      </c>
      <c r="E19954" s="95">
        <v>1895</v>
      </c>
      <c r="F19954" s="95">
        <v>304077</v>
      </c>
      <c r="G19954" s="95">
        <v>250</v>
      </c>
      <c r="H19954" s="93" t="s">
        <v>8976</v>
      </c>
      <c r="I19954" s="93" t="s">
        <v>23894</v>
      </c>
      <c r="J19954" s="93" t="s">
        <v>20844</v>
      </c>
      <c r="K19954" s="93" t="s">
        <v>8029</v>
      </c>
      <c r="L19954" s="14">
        <f>AND(vyberHrace&lt;&gt;"",ISNUMBER(SEARCH(vyberHrace,$B19954)))</f>
      </c>
      <c r="M19954" s="14">
        <f>AND($I19954=MID(kododd,1,2),$J19954=MID(kododd,3,3))</f>
      </c>
    </row>
    <row r="19955">
      <c r="A19955" s="95">
        <v>24544</v>
      </c>
      <c r="B19955" s="93" t="s">
        <v>21258</v>
      </c>
      <c r="C19955" s="93" t="s">
        <v>1405</v>
      </c>
      <c r="D19955" s="95">
        <v>1539</v>
      </c>
      <c r="G19955" s="95">
        <v>250</v>
      </c>
      <c r="H19955" s="93" t="s">
        <v>8976</v>
      </c>
      <c r="I19955" s="93" t="s">
        <v>23894</v>
      </c>
      <c r="J19955" s="93" t="s">
        <v>21034</v>
      </c>
      <c r="K19955" s="93" t="s">
        <v>12277</v>
      </c>
      <c r="L19955" s="14">
        <f>AND(vyberHrace&lt;&gt;"",ISNUMBER(SEARCH(vyberHrace,$B19955)))</f>
      </c>
      <c r="M19955" s="14">
        <f>AND($I19955=MID(kododd,1,2),$J19955=MID(kododd,3,3))</f>
      </c>
    </row>
    <row r="19956">
      <c r="A19956" s="95">
        <v>59270</v>
      </c>
      <c r="B19956" s="93" t="s">
        <v>25696</v>
      </c>
      <c r="C19956" s="93" t="s">
        <v>1434</v>
      </c>
      <c r="F19956" s="95">
        <v>23777575</v>
      </c>
      <c r="G19956" s="95">
        <v>250</v>
      </c>
      <c r="H19956" s="93" t="s">
        <v>8976</v>
      </c>
      <c r="I19956" s="93" t="s">
        <v>23894</v>
      </c>
      <c r="J19956" s="93" t="s">
        <v>20918</v>
      </c>
      <c r="K19956" s="93" t="s">
        <v>6768</v>
      </c>
      <c r="L19956" s="14">
        <f>AND(vyberHrace&lt;&gt;"",ISNUMBER(SEARCH(vyberHrace,$B19956)))</f>
      </c>
      <c r="M19956" s="14">
        <f>AND($I19956=MID(kododd,1,2),$J19956=MID(kododd,3,3))</f>
      </c>
    </row>
    <row r="19957">
      <c r="A19957" s="95">
        <v>62326</v>
      </c>
      <c r="B19957" s="93" t="s">
        <v>28501</v>
      </c>
      <c r="C19957" s="93" t="s">
        <v>1487</v>
      </c>
      <c r="G19957" s="95">
        <v>250</v>
      </c>
      <c r="H19957" s="93" t="s">
        <v>8976</v>
      </c>
      <c r="I19957" s="93" t="s">
        <v>23894</v>
      </c>
      <c r="J19957" s="93" t="s">
        <v>20899</v>
      </c>
      <c r="K19957" s="93" t="s">
        <v>9087</v>
      </c>
      <c r="L19957" s="14">
        <f>AND(vyberHrace&lt;&gt;"",ISNUMBER(SEARCH(vyberHrace,$B19957)))</f>
      </c>
      <c r="M19957" s="14">
        <f>AND($I19957=MID(kododd,1,2),$J19957=MID(kododd,3,3))</f>
      </c>
    </row>
    <row r="19958">
      <c r="A19958" s="95">
        <v>62325</v>
      </c>
      <c r="B19958" s="93" t="s">
        <v>28500</v>
      </c>
      <c r="C19958" s="93" t="s">
        <v>1420</v>
      </c>
      <c r="D19958" s="95">
        <v>1356</v>
      </c>
      <c r="E19958" s="95">
        <v>1484</v>
      </c>
      <c r="F19958" s="95">
        <v>571002758</v>
      </c>
      <c r="G19958" s="95">
        <v>250</v>
      </c>
      <c r="H19958" s="93" t="s">
        <v>8976</v>
      </c>
      <c r="I19958" s="93" t="s">
        <v>23894</v>
      </c>
      <c r="J19958" s="93" t="s">
        <v>20899</v>
      </c>
      <c r="K19958" s="93" t="s">
        <v>9087</v>
      </c>
      <c r="L19958" s="14">
        <f>AND(vyberHrace&lt;&gt;"",ISNUMBER(SEARCH(vyberHrace,$B19958)))</f>
      </c>
      <c r="M19958" s="14">
        <f>AND($I19958=MID(kododd,1,2),$J19958=MID(kododd,3,3))</f>
      </c>
    </row>
    <row r="19959">
      <c r="A19959" s="95">
        <v>59091</v>
      </c>
      <c r="B19959" s="93" t="s">
        <v>25538</v>
      </c>
      <c r="C19959" s="93" t="s">
        <v>1411</v>
      </c>
      <c r="G19959" s="95">
        <v>0</v>
      </c>
      <c r="H19959" s="93" t="s">
        <v>8976</v>
      </c>
      <c r="I19959" s="93" t="s">
        <v>23894</v>
      </c>
      <c r="J19959" s="93" t="s">
        <v>20909</v>
      </c>
      <c r="K19959" s="93" t="s">
        <v>6757</v>
      </c>
      <c r="L19959" s="14">
        <f>AND(vyberHrace&lt;&gt;"",ISNUMBER(SEARCH(vyberHrace,$B19959)))</f>
      </c>
      <c r="M19959" s="14">
        <f>AND($I19959=MID(kododd,1,2),$J19959=MID(kododd,3,3))</f>
      </c>
    </row>
    <row r="19960">
      <c r="A19960" s="95">
        <v>60739</v>
      </c>
      <c r="B19960" s="93" t="s">
        <v>27149</v>
      </c>
      <c r="C19960" s="93" t="s">
        <v>1424</v>
      </c>
      <c r="G19960" s="95">
        <v>250</v>
      </c>
      <c r="H19960" s="93" t="s">
        <v>8976</v>
      </c>
      <c r="I19960" s="93" t="s">
        <v>23894</v>
      </c>
      <c r="J19960" s="93" t="s">
        <v>20844</v>
      </c>
      <c r="K19960" s="93" t="s">
        <v>8029</v>
      </c>
      <c r="L19960" s="14">
        <f>AND(vyberHrace&lt;&gt;"",ISNUMBER(SEARCH(vyberHrace,$B19960)))</f>
      </c>
      <c r="M19960" s="14">
        <f>AND($I19960=MID(kododd,1,2),$J19960=MID(kododd,3,3))</f>
      </c>
    </row>
    <row r="19961">
      <c r="A19961" s="95">
        <v>1450</v>
      </c>
      <c r="B19961" s="93" t="s">
        <v>14054</v>
      </c>
      <c r="C19961" s="93" t="s">
        <v>1443</v>
      </c>
      <c r="D19961" s="95">
        <v>1790</v>
      </c>
      <c r="E19961" s="95">
        <v>1895</v>
      </c>
      <c r="F19961" s="95">
        <v>318361</v>
      </c>
      <c r="G19961" s="95">
        <v>250</v>
      </c>
      <c r="H19961" s="93" t="s">
        <v>8976</v>
      </c>
      <c r="I19961" s="93" t="s">
        <v>23894</v>
      </c>
      <c r="J19961" s="93" t="s">
        <v>20998</v>
      </c>
      <c r="K19961" s="93" t="s">
        <v>3359</v>
      </c>
      <c r="L19961" s="14">
        <f>AND(vyberHrace&lt;&gt;"",ISNUMBER(SEARCH(vyberHrace,$B19961)))</f>
      </c>
      <c r="M19961" s="14">
        <f>AND($I19961=MID(kododd,1,2),$J19961=MID(kododd,3,3))</f>
      </c>
    </row>
    <row r="19962">
      <c r="A19962" s="95">
        <v>7082</v>
      </c>
      <c r="B19962" s="93" t="s">
        <v>19820</v>
      </c>
      <c r="C19962" s="93" t="s">
        <v>1430</v>
      </c>
      <c r="D19962" s="95">
        <v>1919</v>
      </c>
      <c r="E19962" s="95">
        <v>1949</v>
      </c>
      <c r="F19962" s="95">
        <v>322342</v>
      </c>
      <c r="G19962" s="95">
        <v>250</v>
      </c>
      <c r="H19962" s="93" t="s">
        <v>8976</v>
      </c>
      <c r="I19962" s="93" t="s">
        <v>23894</v>
      </c>
      <c r="J19962" s="93" t="s">
        <v>20909</v>
      </c>
      <c r="K19962" s="93" t="s">
        <v>6757</v>
      </c>
      <c r="L19962" s="14">
        <f>AND(vyberHrace&lt;&gt;"",ISNUMBER(SEARCH(vyberHrace,$B19962)))</f>
      </c>
      <c r="M19962" s="14">
        <f>AND($I19962=MID(kododd,1,2),$J19962=MID(kododd,3,3))</f>
      </c>
    </row>
    <row r="19963">
      <c r="A19963" s="95">
        <v>63101</v>
      </c>
      <c r="B19963" s="93" t="s">
        <v>29513</v>
      </c>
      <c r="C19963" s="93" t="s">
        <v>1434</v>
      </c>
      <c r="G19963" s="95">
        <v>250</v>
      </c>
      <c r="H19963" s="93" t="s">
        <v>8976</v>
      </c>
      <c r="I19963" s="93" t="s">
        <v>23894</v>
      </c>
      <c r="J19963" s="93" t="s">
        <v>20989</v>
      </c>
      <c r="K19963" s="93" t="s">
        <v>11228</v>
      </c>
      <c r="L19963" s="14">
        <f>AND(vyberHrace&lt;&gt;"",ISNUMBER(SEARCH(vyberHrace,$B19963)))</f>
      </c>
      <c r="M19963" s="14">
        <f>AND($I19963=MID(kododd,1,2),$J19963=MID(kododd,3,3))</f>
      </c>
    </row>
    <row r="19964">
      <c r="A19964" s="95">
        <v>63691</v>
      </c>
      <c r="B19964" s="93" t="s">
        <v>29894</v>
      </c>
      <c r="C19964" s="93" t="s">
        <v>1405</v>
      </c>
      <c r="G19964" s="95">
        <v>250</v>
      </c>
      <c r="H19964" s="93" t="s">
        <v>8976</v>
      </c>
      <c r="I19964" s="93" t="s">
        <v>23894</v>
      </c>
      <c r="J19964" s="93" t="s">
        <v>20989</v>
      </c>
      <c r="K19964" s="93" t="s">
        <v>11228</v>
      </c>
      <c r="L19964" s="14">
        <f>AND(vyberHrace&lt;&gt;"",ISNUMBER(SEARCH(vyberHrace,$B19964)))</f>
      </c>
      <c r="M19964" s="14">
        <f>AND($I19964=MID(kododd,1,2),$J19964=MID(kododd,3,3))</f>
      </c>
    </row>
    <row r="19965">
      <c r="A19965" s="95">
        <v>61981</v>
      </c>
      <c r="B19965" s="93" t="s">
        <v>28186</v>
      </c>
      <c r="C19965" s="93" t="s">
        <v>1420</v>
      </c>
      <c r="D19965" s="95">
        <v>1363</v>
      </c>
      <c r="E19965" s="95">
        <v>1543</v>
      </c>
      <c r="F19965" s="95">
        <v>571005064</v>
      </c>
      <c r="G19965" s="95">
        <v>250</v>
      </c>
      <c r="H19965" s="93" t="s">
        <v>8976</v>
      </c>
      <c r="I19965" s="93" t="s">
        <v>23894</v>
      </c>
      <c r="J19965" s="93" t="s">
        <v>20873</v>
      </c>
      <c r="K19965" s="93" t="s">
        <v>2418</v>
      </c>
      <c r="L19965" s="14">
        <f>AND(vyberHrace&lt;&gt;"",ISNUMBER(SEARCH(vyberHrace,$B19965)))</f>
      </c>
      <c r="M19965" s="14">
        <f>AND($I19965=MID(kododd,1,2),$J19965=MID(kododd,3,3))</f>
      </c>
    </row>
    <row r="19966">
      <c r="A19966" s="95">
        <v>5277</v>
      </c>
      <c r="B19966" s="93" t="s">
        <v>17382</v>
      </c>
      <c r="C19966" s="93" t="s">
        <v>1440</v>
      </c>
      <c r="D19966" s="95">
        <v>1779</v>
      </c>
      <c r="G19966" s="95">
        <v>250</v>
      </c>
      <c r="H19966" s="93" t="s">
        <v>8976</v>
      </c>
      <c r="I19966" s="93" t="s">
        <v>23894</v>
      </c>
      <c r="J19966" s="93" t="s">
        <v>20982</v>
      </c>
      <c r="K19966" s="93" t="s">
        <v>4921</v>
      </c>
      <c r="L19966" s="14">
        <f>AND(vyberHrace&lt;&gt;"",ISNUMBER(SEARCH(vyberHrace,$B19966)))</f>
      </c>
      <c r="M19966" s="14">
        <f>AND($I19966=MID(kododd,1,2),$J19966=MID(kododd,3,3))</f>
      </c>
    </row>
    <row r="19967">
      <c r="A19967" s="95">
        <v>7086</v>
      </c>
      <c r="B19967" s="93" t="s">
        <v>23934</v>
      </c>
      <c r="C19967" s="93" t="s">
        <v>1442</v>
      </c>
      <c r="D19967" s="95">
        <v>1915</v>
      </c>
      <c r="E19967" s="95">
        <v>1960</v>
      </c>
      <c r="F19967" s="95">
        <v>304085</v>
      </c>
      <c r="G19967" s="95">
        <v>250</v>
      </c>
      <c r="H19967" s="93" t="s">
        <v>8976</v>
      </c>
      <c r="I19967" s="93" t="s">
        <v>23894</v>
      </c>
      <c r="J19967" s="93" t="s">
        <v>20912</v>
      </c>
      <c r="K19967" s="93" t="s">
        <v>9930</v>
      </c>
      <c r="L19967" s="14">
        <f>AND(vyberHrace&lt;&gt;"",ISNUMBER(SEARCH(vyberHrace,$B19967)))</f>
      </c>
      <c r="M19967" s="14">
        <f>AND($I19967=MID(kododd,1,2),$J19967=MID(kododd,3,3))</f>
      </c>
    </row>
    <row r="19968">
      <c r="A19968" s="95">
        <v>2899</v>
      </c>
      <c r="B19968" s="93" t="s">
        <v>17910</v>
      </c>
      <c r="C19968" s="93" t="s">
        <v>1440</v>
      </c>
      <c r="D19968" s="95">
        <v>1694</v>
      </c>
      <c r="G19968" s="95">
        <v>250</v>
      </c>
      <c r="H19968" s="93" t="s">
        <v>8976</v>
      </c>
      <c r="I19968" s="93" t="s">
        <v>23894</v>
      </c>
      <c r="J19968" s="93" t="s">
        <v>20897</v>
      </c>
      <c r="K19968" s="93" t="s">
        <v>20036</v>
      </c>
      <c r="L19968" s="14">
        <f>AND(vyberHrace&lt;&gt;"",ISNUMBER(SEARCH(vyberHrace,$B19968)))</f>
      </c>
      <c r="M19968" s="14">
        <f>AND($I19968=MID(kododd,1,2),$J19968=MID(kododd,3,3))</f>
      </c>
    </row>
    <row r="19969">
      <c r="A19969" s="95">
        <v>60578</v>
      </c>
      <c r="B19969" s="93" t="s">
        <v>27001</v>
      </c>
      <c r="C19969" s="93" t="s">
        <v>1450</v>
      </c>
      <c r="F19969" s="95">
        <v>23798351</v>
      </c>
      <c r="G19969" s="95">
        <v>250</v>
      </c>
      <c r="H19969" s="93" t="s">
        <v>8976</v>
      </c>
      <c r="I19969" s="93" t="s">
        <v>23894</v>
      </c>
      <c r="J19969" s="93" t="s">
        <v>20940</v>
      </c>
      <c r="K19969" s="93" t="s">
        <v>6882</v>
      </c>
      <c r="L19969" s="14">
        <f>AND(vyberHrace&lt;&gt;"",ISNUMBER(SEARCH(vyberHrace,$B19969)))</f>
      </c>
      <c r="M19969" s="14">
        <f>AND($I19969=MID(kododd,1,2),$J19969=MID(kododd,3,3))</f>
      </c>
    </row>
    <row r="19970">
      <c r="A19970" s="95">
        <v>34406</v>
      </c>
      <c r="B19970" s="93" t="s">
        <v>17917</v>
      </c>
      <c r="C19970" s="93" t="s">
        <v>1421</v>
      </c>
      <c r="D19970" s="95">
        <v>1768</v>
      </c>
      <c r="E19970" s="95">
        <v>1779</v>
      </c>
      <c r="F19970" s="95">
        <v>359203</v>
      </c>
      <c r="G19970" s="95">
        <v>250</v>
      </c>
      <c r="H19970" s="93" t="s">
        <v>8976</v>
      </c>
      <c r="I19970" s="93" t="s">
        <v>23894</v>
      </c>
      <c r="J19970" s="93" t="s">
        <v>20904</v>
      </c>
      <c r="K19970" s="93" t="s">
        <v>11261</v>
      </c>
      <c r="L19970" s="14">
        <f>AND(vyberHrace&lt;&gt;"",ISNUMBER(SEARCH(vyberHrace,$B19970)))</f>
      </c>
      <c r="M19970" s="14">
        <f>AND($I19970=MID(kododd,1,2),$J19970=MID(kododd,3,3))</f>
      </c>
    </row>
    <row r="19971">
      <c r="A19971" s="95">
        <v>4185</v>
      </c>
      <c r="B19971" s="93" t="s">
        <v>17920</v>
      </c>
      <c r="C19971" s="93" t="s">
        <v>1401</v>
      </c>
      <c r="D19971" s="95">
        <v>1584</v>
      </c>
      <c r="G19971" s="95">
        <v>250</v>
      </c>
      <c r="H19971" s="93" t="s">
        <v>8976</v>
      </c>
      <c r="I19971" s="93" t="s">
        <v>23894</v>
      </c>
      <c r="J19971" s="93" t="s">
        <v>20904</v>
      </c>
      <c r="K19971" s="93" t="s">
        <v>11261</v>
      </c>
      <c r="L19971" s="14">
        <f>AND(vyberHrace&lt;&gt;"",ISNUMBER(SEARCH(vyberHrace,$B19971)))</f>
      </c>
      <c r="M19971" s="14">
        <f>AND($I19971=MID(kododd,1,2),$J19971=MID(kododd,3,3))</f>
      </c>
    </row>
    <row r="19972">
      <c r="A19972" s="95">
        <v>53516</v>
      </c>
      <c r="B19972" s="93" t="s">
        <v>20788</v>
      </c>
      <c r="C19972" s="93" t="s">
        <v>1420</v>
      </c>
      <c r="D19972" s="95">
        <v>1050</v>
      </c>
      <c r="F19972" s="95">
        <v>23748362</v>
      </c>
      <c r="G19972" s="95">
        <v>250</v>
      </c>
      <c r="H19972" s="93" t="s">
        <v>8976</v>
      </c>
      <c r="I19972" s="93" t="s">
        <v>23894</v>
      </c>
      <c r="J19972" s="93" t="s">
        <v>20909</v>
      </c>
      <c r="K19972" s="93" t="s">
        <v>6757</v>
      </c>
      <c r="L19972" s="14">
        <f>AND(vyberHrace&lt;&gt;"",ISNUMBER(SEARCH(vyberHrace,$B19972)))</f>
      </c>
      <c r="M19972" s="14">
        <f>AND($I19972=MID(kododd,1,2),$J19972=MID(kododd,3,3))</f>
      </c>
    </row>
    <row r="19973">
      <c r="A19973" s="95">
        <v>61303</v>
      </c>
      <c r="B19973" s="93" t="s">
        <v>24796</v>
      </c>
      <c r="C19973" s="93" t="s">
        <v>1420</v>
      </c>
      <c r="G19973" s="95">
        <v>250</v>
      </c>
      <c r="H19973" s="93" t="s">
        <v>8976</v>
      </c>
      <c r="I19973" s="93" t="s">
        <v>23894</v>
      </c>
      <c r="J19973" s="93" t="s">
        <v>20884</v>
      </c>
      <c r="K19973" s="93" t="s">
        <v>399</v>
      </c>
      <c r="L19973" s="14">
        <f>AND(vyberHrace&lt;&gt;"",ISNUMBER(SEARCH(vyberHrace,$B19973)))</f>
      </c>
      <c r="M19973" s="14">
        <f>AND($I19973=MID(kododd,1,2),$J19973=MID(kododd,3,3))</f>
      </c>
    </row>
    <row r="19974">
      <c r="A19974" s="95">
        <v>4021</v>
      </c>
      <c r="B19974" s="93" t="s">
        <v>19161</v>
      </c>
      <c r="C19974" s="93" t="s">
        <v>1466</v>
      </c>
      <c r="D19974" s="95">
        <v>1687</v>
      </c>
      <c r="E19974" s="95">
        <v>1899</v>
      </c>
      <c r="F19974" s="95">
        <v>341347</v>
      </c>
      <c r="G19974" s="95">
        <v>250</v>
      </c>
      <c r="H19974" s="93" t="s">
        <v>8976</v>
      </c>
      <c r="I19974" s="93" t="s">
        <v>23894</v>
      </c>
      <c r="J19974" s="93" t="s">
        <v>20854</v>
      </c>
      <c r="K19974" s="93" t="s">
        <v>12190</v>
      </c>
      <c r="L19974" s="14">
        <f>AND(vyberHrace&lt;&gt;"",ISNUMBER(SEARCH(vyberHrace,$B19974)))</f>
      </c>
      <c r="M19974" s="14">
        <f>AND($I19974=MID(kododd,1,2),$J19974=MID(kododd,3,3))</f>
      </c>
    </row>
    <row r="19975">
      <c r="A19975" s="95">
        <v>59083</v>
      </c>
      <c r="B19975" s="93" t="s">
        <v>25532</v>
      </c>
      <c r="C19975" s="93" t="s">
        <v>1452</v>
      </c>
      <c r="F19975" s="95">
        <v>23794909</v>
      </c>
      <c r="G19975" s="95">
        <v>250</v>
      </c>
      <c r="H19975" s="93" t="s">
        <v>8976</v>
      </c>
      <c r="I19975" s="93" t="s">
        <v>23894</v>
      </c>
      <c r="J19975" s="93" t="s">
        <v>20909</v>
      </c>
      <c r="K19975" s="93" t="s">
        <v>6757</v>
      </c>
      <c r="L19975" s="14">
        <f>AND(vyberHrace&lt;&gt;"",ISNUMBER(SEARCH(vyberHrace,$B19975)))</f>
      </c>
      <c r="M19975" s="14">
        <f>AND($I19975=MID(kododd,1,2),$J19975=MID(kododd,3,3))</f>
      </c>
    </row>
    <row r="19976">
      <c r="A19976" s="95">
        <v>61930</v>
      </c>
      <c r="B19976" s="93" t="s">
        <v>7749</v>
      </c>
      <c r="C19976" s="93" t="s">
        <v>1426</v>
      </c>
      <c r="D19976" s="95">
        <v>1327</v>
      </c>
      <c r="G19976" s="95">
        <v>250</v>
      </c>
      <c r="H19976" s="93" t="s">
        <v>8976</v>
      </c>
      <c r="I19976" s="93" t="s">
        <v>23894</v>
      </c>
      <c r="J19976" s="93" t="s">
        <v>20897</v>
      </c>
      <c r="K19976" s="93" t="s">
        <v>20036</v>
      </c>
      <c r="L19976" s="14">
        <f>AND(vyberHrace&lt;&gt;"",ISNUMBER(SEARCH(vyberHrace,$B19976)))</f>
      </c>
      <c r="M19976" s="14">
        <f>AND($I19976=MID(kododd,1,2),$J19976=MID(kododd,3,3))</f>
      </c>
    </row>
    <row r="19977">
      <c r="A19977" s="95">
        <v>3059</v>
      </c>
      <c r="B19977" s="93" t="s">
        <v>17311</v>
      </c>
      <c r="C19977" s="93" t="s">
        <v>1472</v>
      </c>
      <c r="D19977" s="95">
        <v>1575</v>
      </c>
      <c r="E19977" s="95">
        <v>1638</v>
      </c>
      <c r="F19977" s="95">
        <v>329665</v>
      </c>
      <c r="G19977" s="95">
        <v>250</v>
      </c>
      <c r="H19977" s="93" t="s">
        <v>8976</v>
      </c>
      <c r="I19977" s="93" t="s">
        <v>23894</v>
      </c>
      <c r="J19977" s="93" t="s">
        <v>20904</v>
      </c>
      <c r="K19977" s="93" t="s">
        <v>11261</v>
      </c>
      <c r="L19977" s="14">
        <f>AND(vyberHrace&lt;&gt;"",ISNUMBER(SEARCH(vyberHrace,$B19977)))</f>
      </c>
      <c r="M19977" s="14">
        <f>AND($I19977=MID(kododd,1,2),$J19977=MID(kododd,3,3))</f>
      </c>
    </row>
    <row r="19978">
      <c r="A19978" s="95">
        <v>43560</v>
      </c>
      <c r="B19978" s="93" t="s">
        <v>17340</v>
      </c>
      <c r="C19978" s="93" t="s">
        <v>1405</v>
      </c>
      <c r="G19978" s="95">
        <v>0</v>
      </c>
      <c r="H19978" s="93" t="s">
        <v>8976</v>
      </c>
      <c r="I19978" s="93" t="s">
        <v>23894</v>
      </c>
      <c r="J19978" s="93" t="s">
        <v>20989</v>
      </c>
      <c r="K19978" s="93" t="s">
        <v>11228</v>
      </c>
      <c r="L19978" s="14">
        <f>AND(vyberHrace&lt;&gt;"",ISNUMBER(SEARCH(vyberHrace,$B19978)))</f>
      </c>
      <c r="M19978" s="14">
        <f>AND($I19978=MID(kododd,1,2),$J19978=MID(kododd,3,3))</f>
      </c>
    </row>
    <row r="19979">
      <c r="A19979" s="95">
        <v>52267</v>
      </c>
      <c r="B19979" s="93" t="s">
        <v>3938</v>
      </c>
      <c r="C19979" s="93" t="s">
        <v>1406</v>
      </c>
      <c r="D19979" s="95">
        <v>1143</v>
      </c>
      <c r="G19979" s="95">
        <v>0</v>
      </c>
      <c r="H19979" s="93" t="s">
        <v>8976</v>
      </c>
      <c r="I19979" s="93" t="s">
        <v>23894</v>
      </c>
      <c r="J19979" s="93" t="s">
        <v>20909</v>
      </c>
      <c r="K19979" s="93" t="s">
        <v>6757</v>
      </c>
      <c r="L19979" s="14">
        <f>AND(vyberHrace&lt;&gt;"",ISNUMBER(SEARCH(vyberHrace,$B19979)))</f>
      </c>
      <c r="M19979" s="14">
        <f>AND($I19979=MID(kododd,1,2),$J19979=MID(kododd,3,3))</f>
      </c>
    </row>
    <row r="19980">
      <c r="A19980" s="95">
        <v>38405</v>
      </c>
      <c r="B19980" s="93" t="s">
        <v>10584</v>
      </c>
      <c r="C19980" s="93" t="s">
        <v>1408</v>
      </c>
      <c r="D19980" s="95">
        <v>2312</v>
      </c>
      <c r="E19980" s="95">
        <v>2318</v>
      </c>
      <c r="F19980" s="95">
        <v>382515</v>
      </c>
      <c r="G19980" s="95">
        <v>250</v>
      </c>
      <c r="H19980" s="93" t="s">
        <v>8976</v>
      </c>
      <c r="I19980" s="93" t="s">
        <v>23894</v>
      </c>
      <c r="J19980" s="93" t="s">
        <v>20883</v>
      </c>
      <c r="K19980" s="93" t="s">
        <v>9085</v>
      </c>
      <c r="L19980" s="14">
        <f>AND(vyberHrace&lt;&gt;"",ISNUMBER(SEARCH(vyberHrace,$B19980)))</f>
      </c>
      <c r="M19980" s="14">
        <f>AND($I19980=MID(kododd,1,2),$J19980=MID(kododd,3,3))</f>
      </c>
    </row>
    <row r="19981">
      <c r="A19981" s="95">
        <v>61230</v>
      </c>
      <c r="B19981" s="93" t="s">
        <v>27463</v>
      </c>
      <c r="C19981" s="93" t="s">
        <v>1424</v>
      </c>
      <c r="G19981" s="95">
        <v>250</v>
      </c>
      <c r="H19981" s="93" t="s">
        <v>8976</v>
      </c>
      <c r="I19981" s="93" t="s">
        <v>23894</v>
      </c>
      <c r="J19981" s="93" t="s">
        <v>20872</v>
      </c>
      <c r="K19981" s="93" t="s">
        <v>29454</v>
      </c>
      <c r="L19981" s="14">
        <f>AND(vyberHrace&lt;&gt;"",ISNUMBER(SEARCH(vyberHrace,$B19981)))</f>
      </c>
      <c r="M19981" s="14">
        <f>AND($I19981=MID(kododd,1,2),$J19981=MID(kododd,3,3))</f>
      </c>
    </row>
    <row r="19982">
      <c r="A19982" s="95">
        <v>27977</v>
      </c>
      <c r="B19982" s="93" t="s">
        <v>10597</v>
      </c>
      <c r="C19982" s="93" t="s">
        <v>1454</v>
      </c>
      <c r="D19982" s="95">
        <v>1630</v>
      </c>
      <c r="E19982" s="95">
        <v>1921</v>
      </c>
      <c r="F19982" s="95">
        <v>23761466</v>
      </c>
      <c r="G19982" s="95">
        <v>250</v>
      </c>
      <c r="H19982" s="93" t="s">
        <v>8976</v>
      </c>
      <c r="I19982" s="93" t="s">
        <v>23894</v>
      </c>
      <c r="J19982" s="93" t="s">
        <v>20989</v>
      </c>
      <c r="K19982" s="93" t="s">
        <v>11228</v>
      </c>
      <c r="L19982" s="14">
        <f>AND(vyberHrace&lt;&gt;"",ISNUMBER(SEARCH(vyberHrace,$B19982)))</f>
      </c>
      <c r="M19982" s="14">
        <f>AND($I19982=MID(kododd,1,2),$J19982=MID(kododd,3,3))</f>
      </c>
    </row>
    <row r="19983">
      <c r="A19983" s="95">
        <v>7495</v>
      </c>
      <c r="B19983" s="93" t="s">
        <v>10601</v>
      </c>
      <c r="C19983" s="93" t="s">
        <v>1451</v>
      </c>
      <c r="D19983" s="95">
        <v>1737</v>
      </c>
      <c r="G19983" s="95">
        <v>0</v>
      </c>
      <c r="H19983" s="93" t="s">
        <v>8976</v>
      </c>
      <c r="I19983" s="93" t="s">
        <v>23894</v>
      </c>
      <c r="J19983" s="93" t="s">
        <v>20871</v>
      </c>
      <c r="K19983" s="93" t="s">
        <v>6773</v>
      </c>
      <c r="L19983" s="14">
        <f>AND(vyberHrace&lt;&gt;"",ISNUMBER(SEARCH(vyberHrace,$B19983)))</f>
      </c>
      <c r="M19983" s="14">
        <f>AND($I19983=MID(kododd,1,2),$J19983=MID(kododd,3,3))</f>
      </c>
    </row>
    <row r="19984">
      <c r="A19984" s="95">
        <v>25368</v>
      </c>
      <c r="B19984" s="93" t="s">
        <v>10752</v>
      </c>
      <c r="C19984" s="93" t="s">
        <v>1454</v>
      </c>
      <c r="D19984" s="95">
        <v>2021</v>
      </c>
      <c r="E19984" s="95">
        <v>2020</v>
      </c>
      <c r="F19984" s="95">
        <v>338931</v>
      </c>
      <c r="G19984" s="95">
        <v>250</v>
      </c>
      <c r="H19984" s="93" t="s">
        <v>8976</v>
      </c>
      <c r="I19984" s="93" t="s">
        <v>23894</v>
      </c>
      <c r="J19984" s="93" t="s">
        <v>20899</v>
      </c>
      <c r="K19984" s="93" t="s">
        <v>9087</v>
      </c>
      <c r="L19984" s="14">
        <f>AND(vyberHrace&lt;&gt;"",ISNUMBER(SEARCH(vyberHrace,$B19984)))</f>
      </c>
      <c r="M19984" s="14">
        <f>AND($I19984=MID(kododd,1,2),$J19984=MID(kododd,3,3))</f>
      </c>
    </row>
    <row r="19985">
      <c r="A19985" s="95">
        <v>2804</v>
      </c>
      <c r="B19985" s="93" t="s">
        <v>10754</v>
      </c>
      <c r="C19985" s="93" t="s">
        <v>1469</v>
      </c>
      <c r="D19985" s="95">
        <v>1710</v>
      </c>
      <c r="E19985" s="95">
        <v>1798</v>
      </c>
      <c r="F19985" s="95">
        <v>345407</v>
      </c>
      <c r="G19985" s="95">
        <v>250</v>
      </c>
      <c r="H19985" s="93" t="s">
        <v>8976</v>
      </c>
      <c r="I19985" s="93" t="s">
        <v>23894</v>
      </c>
      <c r="J19985" s="93" t="s">
        <v>20899</v>
      </c>
      <c r="K19985" s="93" t="s">
        <v>9087</v>
      </c>
      <c r="L19985" s="14">
        <f>AND(vyberHrace&lt;&gt;"",ISNUMBER(SEARCH(vyberHrace,$B19985)))</f>
      </c>
      <c r="M19985" s="14">
        <f>AND($I19985=MID(kododd,1,2),$J19985=MID(kododd,3,3))</f>
      </c>
    </row>
    <row r="19986">
      <c r="A19986" s="95">
        <v>13905</v>
      </c>
      <c r="B19986" s="93" t="s">
        <v>10754</v>
      </c>
      <c r="C19986" s="93" t="s">
        <v>1464</v>
      </c>
      <c r="D19986" s="95">
        <v>1691</v>
      </c>
      <c r="E19986" s="95">
        <v>1831</v>
      </c>
      <c r="F19986" s="95">
        <v>328332</v>
      </c>
      <c r="G19986" s="95">
        <v>250</v>
      </c>
      <c r="H19986" s="93" t="s">
        <v>8976</v>
      </c>
      <c r="I19986" s="93" t="s">
        <v>23894</v>
      </c>
      <c r="J19986" s="93" t="s">
        <v>20899</v>
      </c>
      <c r="K19986" s="93" t="s">
        <v>9087</v>
      </c>
      <c r="L19986" s="14">
        <f>AND(vyberHrace&lt;&gt;"",ISNUMBER(SEARCH(vyberHrace,$B19986)))</f>
      </c>
      <c r="M19986" s="14">
        <f>AND($I19986=MID(kododd,1,2),$J19986=MID(kododd,3,3))</f>
      </c>
    </row>
    <row r="19987">
      <c r="A19987" s="95">
        <v>60732</v>
      </c>
      <c r="B19987" s="93" t="s">
        <v>27142</v>
      </c>
      <c r="C19987" s="93" t="s">
        <v>1450</v>
      </c>
      <c r="G19987" s="95">
        <v>250</v>
      </c>
      <c r="H19987" s="93" t="s">
        <v>8976</v>
      </c>
      <c r="I19987" s="93" t="s">
        <v>23894</v>
      </c>
      <c r="J19987" s="93" t="s">
        <v>20844</v>
      </c>
      <c r="K19987" s="93" t="s">
        <v>8029</v>
      </c>
      <c r="L19987" s="14">
        <f>AND(vyberHrace&lt;&gt;"",ISNUMBER(SEARCH(vyberHrace,$B19987)))</f>
      </c>
      <c r="M19987" s="14">
        <f>AND($I19987=MID(kododd,1,2),$J19987=MID(kododd,3,3))</f>
      </c>
    </row>
    <row r="19988">
      <c r="A19988" s="95">
        <v>3315</v>
      </c>
      <c r="B19988" s="93" t="s">
        <v>15247</v>
      </c>
      <c r="C19988" s="93" t="s">
        <v>1415</v>
      </c>
      <c r="D19988" s="95">
        <v>1867</v>
      </c>
      <c r="F19988" s="95">
        <v>320030</v>
      </c>
      <c r="G19988" s="95">
        <v>250</v>
      </c>
      <c r="H19988" s="93" t="s">
        <v>8976</v>
      </c>
      <c r="I19988" s="93" t="s">
        <v>23894</v>
      </c>
      <c r="J19988" s="93" t="s">
        <v>20989</v>
      </c>
      <c r="K19988" s="93" t="s">
        <v>11228</v>
      </c>
      <c r="L19988" s="14">
        <f>AND(vyberHrace&lt;&gt;"",ISNUMBER(SEARCH(vyberHrace,$B19988)))</f>
      </c>
      <c r="M19988" s="14">
        <f>AND($I19988=MID(kododd,1,2),$J19988=MID(kododd,3,3))</f>
      </c>
    </row>
    <row r="19989">
      <c r="A19989" s="95">
        <v>58870</v>
      </c>
      <c r="B19989" s="93" t="s">
        <v>25341</v>
      </c>
      <c r="C19989" s="93" t="s">
        <v>1424</v>
      </c>
      <c r="G19989" s="95">
        <v>250</v>
      </c>
      <c r="H19989" s="93" t="s">
        <v>8976</v>
      </c>
      <c r="I19989" s="93" t="s">
        <v>23894</v>
      </c>
      <c r="J19989" s="93" t="s">
        <v>20912</v>
      </c>
      <c r="K19989" s="93" t="s">
        <v>9930</v>
      </c>
      <c r="L19989" s="14">
        <f>AND(vyberHrace&lt;&gt;"",ISNUMBER(SEARCH(vyberHrace,$B19989)))</f>
      </c>
      <c r="M19989" s="14">
        <f>AND($I19989=MID(kododd,1,2),$J19989=MID(kododd,3,3))</f>
      </c>
    </row>
    <row r="19990">
      <c r="A19990" s="95">
        <v>45403</v>
      </c>
      <c r="B19990" s="93" t="s">
        <v>12916</v>
      </c>
      <c r="C19990" s="93" t="s">
        <v>1408</v>
      </c>
      <c r="G19990" s="95">
        <v>0</v>
      </c>
      <c r="H19990" s="93" t="s">
        <v>8976</v>
      </c>
      <c r="I19990" s="93" t="s">
        <v>23894</v>
      </c>
      <c r="J19990" s="93" t="s">
        <v>20877</v>
      </c>
      <c r="K19990" s="93" t="s">
        <v>7846</v>
      </c>
      <c r="L19990" s="14">
        <f>AND(vyberHrace&lt;&gt;"",ISNUMBER(SEARCH(vyberHrace,$B19990)))</f>
      </c>
      <c r="M19990" s="14">
        <f>AND($I19990=MID(kododd,1,2),$J19990=MID(kododd,3,3))</f>
      </c>
    </row>
    <row r="19991">
      <c r="A19991" s="95">
        <v>36197</v>
      </c>
      <c r="B19991" s="93" t="s">
        <v>12917</v>
      </c>
      <c r="C19991" s="93" t="s">
        <v>1409</v>
      </c>
      <c r="D19991" s="95">
        <v>1961</v>
      </c>
      <c r="E19991" s="95">
        <v>1978</v>
      </c>
      <c r="F19991" s="95">
        <v>366056</v>
      </c>
      <c r="G19991" s="95">
        <v>250</v>
      </c>
      <c r="H19991" s="93" t="s">
        <v>8976</v>
      </c>
      <c r="I19991" s="93" t="s">
        <v>23894</v>
      </c>
      <c r="J19991" s="93" t="s">
        <v>20998</v>
      </c>
      <c r="K19991" s="93" t="s">
        <v>3359</v>
      </c>
      <c r="L19991" s="14">
        <f>AND(vyberHrace&lt;&gt;"",ISNUMBER(SEARCH(vyberHrace,$B19991)))</f>
      </c>
      <c r="M19991" s="14">
        <f>AND($I19991=MID(kododd,1,2),$J19991=MID(kododd,3,3))</f>
      </c>
    </row>
    <row r="19992">
      <c r="A19992" s="95">
        <v>36943</v>
      </c>
      <c r="B19992" s="93" t="s">
        <v>13041</v>
      </c>
      <c r="C19992" s="93" t="s">
        <v>1438</v>
      </c>
      <c r="D19992" s="95">
        <v>1911</v>
      </c>
      <c r="E19992" s="95">
        <v>1918</v>
      </c>
      <c r="F19992" s="95">
        <v>374644</v>
      </c>
      <c r="G19992" s="95">
        <v>250</v>
      </c>
      <c r="H19992" s="93" t="s">
        <v>8976</v>
      </c>
      <c r="I19992" s="93" t="s">
        <v>23894</v>
      </c>
      <c r="J19992" s="93" t="s">
        <v>20998</v>
      </c>
      <c r="K19992" s="93" t="s">
        <v>3359</v>
      </c>
      <c r="L19992" s="14">
        <f>AND(vyberHrace&lt;&gt;"",ISNUMBER(SEARCH(vyberHrace,$B19992)))</f>
      </c>
      <c r="M19992" s="14">
        <f>AND($I19992=MID(kododd,1,2),$J19992=MID(kododd,3,3))</f>
      </c>
    </row>
    <row r="19993">
      <c r="A19993" s="95">
        <v>166</v>
      </c>
      <c r="B19993" s="93" t="s">
        <v>13043</v>
      </c>
      <c r="C19993" s="93" t="s">
        <v>1469</v>
      </c>
      <c r="D19993" s="95">
        <v>2009</v>
      </c>
      <c r="E19993" s="95">
        <v>2047</v>
      </c>
      <c r="F19993" s="95">
        <v>302066</v>
      </c>
      <c r="G19993" s="95">
        <v>250</v>
      </c>
      <c r="H19993" s="93" t="s">
        <v>8976</v>
      </c>
      <c r="I19993" s="93" t="s">
        <v>23894</v>
      </c>
      <c r="J19993" s="93" t="s">
        <v>20940</v>
      </c>
      <c r="K19993" s="93" t="s">
        <v>6882</v>
      </c>
      <c r="L19993" s="14">
        <f>AND(vyberHrace&lt;&gt;"",ISNUMBER(SEARCH(vyberHrace,$B19993)))</f>
      </c>
      <c r="M19993" s="14">
        <f>AND($I19993=MID(kododd,1,2),$J19993=MID(kododd,3,3))</f>
      </c>
    </row>
    <row r="19994">
      <c r="A19994" s="95">
        <v>52027</v>
      </c>
      <c r="B19994" s="93" t="s">
        <v>3891</v>
      </c>
      <c r="C19994" s="93" t="s">
        <v>3255</v>
      </c>
      <c r="D19994" s="95">
        <v>1170</v>
      </c>
      <c r="F19994" s="95">
        <v>23756241</v>
      </c>
      <c r="G19994" s="95">
        <v>250</v>
      </c>
      <c r="H19994" s="93" t="s">
        <v>8976</v>
      </c>
      <c r="I19994" s="93" t="s">
        <v>23894</v>
      </c>
      <c r="J19994" s="93" t="s">
        <v>20931</v>
      </c>
      <c r="K19994" s="93" t="s">
        <v>11236</v>
      </c>
      <c r="L19994" s="14">
        <f>AND(vyberHrace&lt;&gt;"",ISNUMBER(SEARCH(vyberHrace,$B19994)))</f>
      </c>
      <c r="M19994" s="14">
        <f>AND($I19994=MID(kododd,1,2),$J19994=MID(kododd,3,3))</f>
      </c>
    </row>
    <row r="19995">
      <c r="A19995" s="95">
        <v>1147</v>
      </c>
      <c r="B19995" s="93" t="s">
        <v>13049</v>
      </c>
      <c r="C19995" s="93" t="s">
        <v>1428</v>
      </c>
      <c r="D19995" s="95">
        <v>1921</v>
      </c>
      <c r="E19995" s="95">
        <v>1954</v>
      </c>
      <c r="F19995" s="95">
        <v>302775</v>
      </c>
      <c r="G19995" s="95">
        <v>250</v>
      </c>
      <c r="H19995" s="93" t="s">
        <v>8976</v>
      </c>
      <c r="I19995" s="93" t="s">
        <v>23894</v>
      </c>
      <c r="J19995" s="93" t="s">
        <v>20940</v>
      </c>
      <c r="K19995" s="93" t="s">
        <v>6882</v>
      </c>
      <c r="L19995" s="14">
        <f>AND(vyberHrace&lt;&gt;"",ISNUMBER(SEARCH(vyberHrace,$B19995)))</f>
      </c>
      <c r="M19995" s="14">
        <f>AND($I19995=MID(kododd,1,2),$J19995=MID(kododd,3,3))</f>
      </c>
    </row>
    <row r="19996">
      <c r="A19996" s="95">
        <v>397</v>
      </c>
      <c r="B19996" s="93" t="s">
        <v>13055</v>
      </c>
      <c r="C19996" s="93" t="s">
        <v>1427</v>
      </c>
      <c r="D19996" s="95">
        <v>2047</v>
      </c>
      <c r="E19996" s="95">
        <v>2059</v>
      </c>
      <c r="F19996" s="95">
        <v>314277</v>
      </c>
      <c r="G19996" s="95">
        <v>250</v>
      </c>
      <c r="H19996" s="93" t="s">
        <v>8976</v>
      </c>
      <c r="I19996" s="93" t="s">
        <v>23894</v>
      </c>
      <c r="J19996" s="93" t="s">
        <v>20880</v>
      </c>
      <c r="K19996" s="93" t="s">
        <v>6510</v>
      </c>
      <c r="L19996" s="14">
        <f>AND(vyberHrace&lt;&gt;"",ISNUMBER(SEARCH(vyberHrace,$B19996)))</f>
      </c>
      <c r="M19996" s="14">
        <f>AND($I19996=MID(kododd,1,2),$J19996=MID(kododd,3,3))</f>
      </c>
    </row>
    <row r="19997">
      <c r="A19997" s="95">
        <v>38522</v>
      </c>
      <c r="B19997" s="93" t="s">
        <v>13065</v>
      </c>
      <c r="C19997" s="93" t="s">
        <v>1399</v>
      </c>
      <c r="D19997" s="95">
        <v>1262</v>
      </c>
      <c r="E19997" s="95">
        <v>1546</v>
      </c>
      <c r="F19997" s="95">
        <v>383090</v>
      </c>
      <c r="G19997" s="95">
        <v>0</v>
      </c>
      <c r="H19997" s="93" t="s">
        <v>8976</v>
      </c>
      <c r="I19997" s="93" t="s">
        <v>23894</v>
      </c>
      <c r="J19997" s="93" t="s">
        <v>20885</v>
      </c>
      <c r="K19997" s="93" t="s">
        <v>6879</v>
      </c>
      <c r="L19997" s="14">
        <f>AND(vyberHrace&lt;&gt;"",ISNUMBER(SEARCH(vyberHrace,$B19997)))</f>
      </c>
      <c r="M19997" s="14">
        <f>AND($I19997=MID(kododd,1,2),$J19997=MID(kododd,3,3))</f>
      </c>
    </row>
    <row r="19998">
      <c r="A19998" s="95">
        <v>2186</v>
      </c>
      <c r="B19998" s="93" t="s">
        <v>15384</v>
      </c>
      <c r="C19998" s="93" t="s">
        <v>1401</v>
      </c>
      <c r="D19998" s="95">
        <v>1906</v>
      </c>
      <c r="E19998" s="95">
        <v>1945</v>
      </c>
      <c r="F19998" s="95">
        <v>314749</v>
      </c>
      <c r="G19998" s="95">
        <v>250</v>
      </c>
      <c r="H19998" s="93" t="s">
        <v>8976</v>
      </c>
      <c r="I19998" s="93" t="s">
        <v>23894</v>
      </c>
      <c r="J19998" s="93" t="s">
        <v>20872</v>
      </c>
      <c r="K19998" s="93" t="s">
        <v>29454</v>
      </c>
      <c r="L19998" s="14">
        <f>AND(vyberHrace&lt;&gt;"",ISNUMBER(SEARCH(vyberHrace,$B19998)))</f>
      </c>
      <c r="M19998" s="14">
        <f>AND($I19998=MID(kododd,1,2),$J19998=MID(kododd,3,3))</f>
      </c>
    </row>
    <row r="19999">
      <c r="A19999" s="95">
        <v>39453</v>
      </c>
      <c r="B19999" s="93" t="s">
        <v>15385</v>
      </c>
      <c r="C19999" s="93" t="s">
        <v>1400</v>
      </c>
      <c r="D19999" s="95">
        <v>1093</v>
      </c>
      <c r="G19999" s="95">
        <v>0</v>
      </c>
      <c r="H19999" s="93" t="s">
        <v>8976</v>
      </c>
      <c r="I19999" s="93" t="s">
        <v>23894</v>
      </c>
      <c r="J19999" s="93" t="s">
        <v>21021</v>
      </c>
      <c r="K19999" s="93" t="s">
        <v>417</v>
      </c>
      <c r="L19999" s="14">
        <f>AND(vyberHrace&lt;&gt;"",ISNUMBER(SEARCH(vyberHrace,$B19999)))</f>
      </c>
      <c r="M19999" s="14">
        <f>AND($I19999=MID(kododd,1,2),$J19999=MID(kododd,3,3))</f>
      </c>
    </row>
    <row r="20000">
      <c r="A20000" s="95">
        <v>37121</v>
      </c>
      <c r="B20000" s="93" t="s">
        <v>15386</v>
      </c>
      <c r="C20000" s="93" t="s">
        <v>1409</v>
      </c>
      <c r="D20000" s="95">
        <v>1265</v>
      </c>
      <c r="G20000" s="95">
        <v>0</v>
      </c>
      <c r="H20000" s="93" t="s">
        <v>8976</v>
      </c>
      <c r="I20000" s="93" t="s">
        <v>23894</v>
      </c>
      <c r="J20000" s="93" t="s">
        <v>21021</v>
      </c>
      <c r="K20000" s="93" t="s">
        <v>417</v>
      </c>
      <c r="L20000" s="14">
        <f>AND(vyberHrace&lt;&gt;"",ISNUMBER(SEARCH(vyberHrace,$B20000)))</f>
      </c>
      <c r="M20000" s="14">
        <f>AND($I20000=MID(kododd,1,2),$J20000=MID(kododd,3,3))</f>
      </c>
    </row>
    <row r="20001">
      <c r="A20001" s="95">
        <v>42123</v>
      </c>
      <c r="B20001" s="93" t="s">
        <v>15387</v>
      </c>
      <c r="C20001" s="93" t="s">
        <v>1449</v>
      </c>
      <c r="D20001" s="95">
        <v>1348</v>
      </c>
      <c r="G20001" s="95">
        <v>250</v>
      </c>
      <c r="H20001" s="93" t="s">
        <v>8976</v>
      </c>
      <c r="I20001" s="93" t="s">
        <v>23894</v>
      </c>
      <c r="J20001" s="93" t="s">
        <v>21021</v>
      </c>
      <c r="K20001" s="93" t="s">
        <v>417</v>
      </c>
      <c r="L20001" s="14">
        <f>AND(vyberHrace&lt;&gt;"",ISNUMBER(SEARCH(vyberHrace,$B20001)))</f>
      </c>
      <c r="M20001" s="14">
        <f>AND($I20001=MID(kododd,1,2),$J20001=MID(kododd,3,3))</f>
      </c>
    </row>
    <row r="20002">
      <c r="A20002" s="95">
        <v>48190</v>
      </c>
      <c r="B20002" s="93" t="s">
        <v>15394</v>
      </c>
      <c r="C20002" s="93" t="s">
        <v>1400</v>
      </c>
      <c r="D20002" s="95">
        <v>1906</v>
      </c>
      <c r="E20002" s="95">
        <v>1888</v>
      </c>
      <c r="F20002" s="95">
        <v>23726121</v>
      </c>
      <c r="G20002" s="95">
        <v>250</v>
      </c>
      <c r="H20002" s="93" t="s">
        <v>8976</v>
      </c>
      <c r="I20002" s="93" t="s">
        <v>23894</v>
      </c>
      <c r="J20002" s="93" t="s">
        <v>20998</v>
      </c>
      <c r="K20002" s="93" t="s">
        <v>3359</v>
      </c>
      <c r="L20002" s="14">
        <f>AND(vyberHrace&lt;&gt;"",ISNUMBER(SEARCH(vyberHrace,$B20002)))</f>
      </c>
      <c r="M20002" s="14">
        <f>AND($I20002=MID(kododd,1,2),$J20002=MID(kododd,3,3))</f>
      </c>
    </row>
    <row r="20003">
      <c r="A20003" s="95">
        <v>60530</v>
      </c>
      <c r="B20003" s="93" t="s">
        <v>28104</v>
      </c>
      <c r="C20003" s="93" t="s">
        <v>1412</v>
      </c>
      <c r="G20003" s="95">
        <v>250</v>
      </c>
      <c r="H20003" s="93" t="s">
        <v>8976</v>
      </c>
      <c r="I20003" s="93" t="s">
        <v>23894</v>
      </c>
      <c r="J20003" s="93" t="s">
        <v>20899</v>
      </c>
      <c r="K20003" s="93" t="s">
        <v>9087</v>
      </c>
      <c r="L20003" s="14">
        <f>AND(vyberHrace&lt;&gt;"",ISNUMBER(SEARCH(vyberHrace,$B20003)))</f>
      </c>
      <c r="M20003" s="14">
        <f>AND($I20003=MID(kododd,1,2),$J20003=MID(kododd,3,3))</f>
      </c>
    </row>
    <row r="20004">
      <c r="A20004" s="95">
        <v>4327</v>
      </c>
      <c r="B20004" s="93" t="s">
        <v>16491</v>
      </c>
      <c r="C20004" s="93" t="s">
        <v>1428</v>
      </c>
      <c r="D20004" s="95">
        <v>1823</v>
      </c>
      <c r="E20004" s="95">
        <v>1921</v>
      </c>
      <c r="F20004" s="95">
        <v>320773</v>
      </c>
      <c r="G20004" s="95">
        <v>250</v>
      </c>
      <c r="H20004" s="93" t="s">
        <v>8976</v>
      </c>
      <c r="I20004" s="93" t="s">
        <v>23894</v>
      </c>
      <c r="J20004" s="93" t="s">
        <v>20859</v>
      </c>
      <c r="K20004" s="93" t="s">
        <v>6866</v>
      </c>
      <c r="L20004" s="14">
        <f>AND(vyberHrace&lt;&gt;"",ISNUMBER(SEARCH(vyberHrace,$B20004)))</f>
      </c>
      <c r="M20004" s="14">
        <f>AND($I20004=MID(kododd,1,2),$J20004=MID(kododd,3,3))</f>
      </c>
    </row>
    <row r="20005">
      <c r="A20005" s="95">
        <v>52446</v>
      </c>
      <c r="B20005" s="93" t="s">
        <v>3900</v>
      </c>
      <c r="C20005" s="93" t="s">
        <v>1448</v>
      </c>
      <c r="G20005" s="95">
        <v>0</v>
      </c>
      <c r="H20005" s="93" t="s">
        <v>8976</v>
      </c>
      <c r="I20005" s="93" t="s">
        <v>23894</v>
      </c>
      <c r="J20005" s="93" t="s">
        <v>21034</v>
      </c>
      <c r="K20005" s="93" t="s">
        <v>12277</v>
      </c>
      <c r="L20005" s="14">
        <f>AND(vyberHrace&lt;&gt;"",ISNUMBER(SEARCH(vyberHrace,$B20005)))</f>
      </c>
      <c r="M20005" s="14">
        <f>AND($I20005=MID(kododd,1,2),$J20005=MID(kododd,3,3))</f>
      </c>
    </row>
    <row r="20006">
      <c r="A20006" s="95">
        <v>60159</v>
      </c>
      <c r="B20006" s="93" t="s">
        <v>26624</v>
      </c>
      <c r="C20006" s="93" t="s">
        <v>1422</v>
      </c>
      <c r="G20006" s="95">
        <v>250</v>
      </c>
      <c r="H20006" s="93" t="s">
        <v>8976</v>
      </c>
      <c r="I20006" s="93" t="s">
        <v>23894</v>
      </c>
      <c r="J20006" s="93" t="s">
        <v>20883</v>
      </c>
      <c r="K20006" s="93" t="s">
        <v>9085</v>
      </c>
      <c r="L20006" s="14">
        <f>AND(vyberHrace&lt;&gt;"",ISNUMBER(SEARCH(vyberHrace,$B20006)))</f>
      </c>
      <c r="M20006" s="14">
        <f>AND($I20006=MID(kododd,1,2),$J20006=MID(kododd,3,3))</f>
      </c>
    </row>
    <row r="20007">
      <c r="A20007" s="95">
        <v>48109</v>
      </c>
      <c r="B20007" s="93" t="s">
        <v>24046</v>
      </c>
      <c r="C20007" s="93" t="s">
        <v>1416</v>
      </c>
      <c r="D20007" s="95">
        <v>1214</v>
      </c>
      <c r="E20007" s="95">
        <v>1592</v>
      </c>
      <c r="F20007" s="95">
        <v>23796928</v>
      </c>
      <c r="G20007" s="95">
        <v>250</v>
      </c>
      <c r="H20007" s="93" t="s">
        <v>8976</v>
      </c>
      <c r="I20007" s="93" t="s">
        <v>23894</v>
      </c>
      <c r="J20007" s="93" t="s">
        <v>20861</v>
      </c>
      <c r="K20007" s="93" t="s">
        <v>6758</v>
      </c>
      <c r="L20007" s="14">
        <f>AND(vyberHrace&lt;&gt;"",ISNUMBER(SEARCH(vyberHrace,$B20007)))</f>
      </c>
      <c r="M20007" s="14">
        <f>AND($I20007=MID(kododd,1,2),$J20007=MID(kododd,3,3))</f>
      </c>
    </row>
    <row r="20008">
      <c r="A20008" s="95">
        <v>39913</v>
      </c>
      <c r="B20008" s="93" t="s">
        <v>16495</v>
      </c>
      <c r="C20008" s="93" t="s">
        <v>1442</v>
      </c>
      <c r="D20008" s="95">
        <v>1305</v>
      </c>
      <c r="E20008" s="95">
        <v>1566</v>
      </c>
      <c r="F20008" s="95">
        <v>377490</v>
      </c>
      <c r="G20008" s="95">
        <v>250</v>
      </c>
      <c r="H20008" s="93" t="s">
        <v>8976</v>
      </c>
      <c r="I20008" s="93" t="s">
        <v>23894</v>
      </c>
      <c r="J20008" s="93" t="s">
        <v>20980</v>
      </c>
      <c r="K20008" s="93" t="s">
        <v>11406</v>
      </c>
      <c r="L20008" s="14">
        <f>AND(vyberHrace&lt;&gt;"",ISNUMBER(SEARCH(vyberHrace,$B20008)))</f>
      </c>
      <c r="M20008" s="14">
        <f>AND($I20008=MID(kododd,1,2),$J20008=MID(kododd,3,3))</f>
      </c>
    </row>
    <row r="20009">
      <c r="A20009" s="95">
        <v>47484</v>
      </c>
      <c r="B20009" s="93" t="s">
        <v>13822</v>
      </c>
      <c r="C20009" s="93" t="s">
        <v>1402</v>
      </c>
      <c r="F20009" s="95">
        <v>23718072</v>
      </c>
      <c r="G20009" s="95">
        <v>0</v>
      </c>
      <c r="H20009" s="93" t="s">
        <v>8976</v>
      </c>
      <c r="I20009" s="93" t="s">
        <v>23894</v>
      </c>
      <c r="J20009" s="93" t="s">
        <v>20940</v>
      </c>
      <c r="K20009" s="93" t="s">
        <v>6882</v>
      </c>
      <c r="L20009" s="14">
        <f>AND(vyberHrace&lt;&gt;"",ISNUMBER(SEARCH(vyberHrace,$B20009)))</f>
      </c>
      <c r="M20009" s="14">
        <f>AND($I20009=MID(kododd,1,2),$J20009=MID(kododd,3,3))</f>
      </c>
    </row>
    <row r="20010">
      <c r="A20010" s="95">
        <v>60605</v>
      </c>
      <c r="B20010" s="93" t="s">
        <v>27026</v>
      </c>
      <c r="C20010" s="93" t="s">
        <v>1487</v>
      </c>
      <c r="G20010" s="95">
        <v>250</v>
      </c>
      <c r="H20010" s="93" t="s">
        <v>8976</v>
      </c>
      <c r="I20010" s="93" t="s">
        <v>23894</v>
      </c>
      <c r="J20010" s="93" t="s">
        <v>20899</v>
      </c>
      <c r="K20010" s="93" t="s">
        <v>9087</v>
      </c>
      <c r="L20010" s="14">
        <f>AND(vyberHrace&lt;&gt;"",ISNUMBER(SEARCH(vyberHrace,$B20010)))</f>
      </c>
      <c r="M20010" s="14">
        <f>AND($I20010=MID(kododd,1,2),$J20010=MID(kododd,3,3))</f>
      </c>
    </row>
    <row r="20011">
      <c r="A20011" s="95">
        <v>14264</v>
      </c>
      <c r="B20011" s="93" t="s">
        <v>9353</v>
      </c>
      <c r="C20011" s="93" t="s">
        <v>1436</v>
      </c>
      <c r="D20011" s="95">
        <v>1410</v>
      </c>
      <c r="G20011" s="95">
        <v>0</v>
      </c>
      <c r="H20011" s="93" t="s">
        <v>8976</v>
      </c>
      <c r="I20011" s="93" t="s">
        <v>23894</v>
      </c>
      <c r="J20011" s="93" t="s">
        <v>20883</v>
      </c>
      <c r="K20011" s="93" t="s">
        <v>9085</v>
      </c>
      <c r="L20011" s="14">
        <f>AND(vyberHrace&lt;&gt;"",ISNUMBER(SEARCH(vyberHrace,$B20011)))</f>
      </c>
      <c r="M20011" s="14">
        <f>AND($I20011=MID(kododd,1,2),$J20011=MID(kododd,3,3))</f>
      </c>
    </row>
    <row r="20012">
      <c r="A20012" s="95">
        <v>46405</v>
      </c>
      <c r="B20012" s="93" t="s">
        <v>13905</v>
      </c>
      <c r="C20012" s="93" t="s">
        <v>1449</v>
      </c>
      <c r="D20012" s="95">
        <v>1248</v>
      </c>
      <c r="G20012" s="95">
        <v>250</v>
      </c>
      <c r="H20012" s="93" t="s">
        <v>8976</v>
      </c>
      <c r="I20012" s="93" t="s">
        <v>23894</v>
      </c>
      <c r="J20012" s="93" t="s">
        <v>3580</v>
      </c>
      <c r="K20012" s="93" t="s">
        <v>5092</v>
      </c>
      <c r="L20012" s="14">
        <f>AND(vyberHrace&lt;&gt;"",ISNUMBER(SEARCH(vyberHrace,$B20012)))</f>
      </c>
      <c r="M20012" s="14">
        <f>AND($I20012=MID(kododd,1,2),$J20012=MID(kododd,3,3))</f>
      </c>
    </row>
    <row r="20013">
      <c r="A20013" s="95">
        <v>26002</v>
      </c>
      <c r="B20013" s="93" t="s">
        <v>18034</v>
      </c>
      <c r="C20013" s="93" t="s">
        <v>1436</v>
      </c>
      <c r="D20013" s="95">
        <v>2224</v>
      </c>
      <c r="E20013" s="95">
        <v>2278</v>
      </c>
      <c r="F20013" s="95">
        <v>1118080</v>
      </c>
      <c r="G20013" s="95">
        <v>250</v>
      </c>
      <c r="H20013" s="93" t="s">
        <v>8976</v>
      </c>
      <c r="I20013" s="93" t="s">
        <v>23894</v>
      </c>
      <c r="J20013" s="93" t="s">
        <v>20940</v>
      </c>
      <c r="K20013" s="93" t="s">
        <v>6882</v>
      </c>
      <c r="L20013" s="14">
        <f>AND(vyberHrace&lt;&gt;"",ISNUMBER(SEARCH(vyberHrace,$B20013)))</f>
      </c>
      <c r="M20013" s="14">
        <f>AND($I20013=MID(kododd,1,2),$J20013=MID(kododd,3,3))</f>
      </c>
    </row>
    <row r="20014">
      <c r="A20014" s="95">
        <v>46178</v>
      </c>
      <c r="B20014" s="93" t="s">
        <v>18054</v>
      </c>
      <c r="C20014" s="93" t="s">
        <v>1410</v>
      </c>
      <c r="D20014" s="95">
        <v>1960</v>
      </c>
      <c r="E20014" s="95">
        <v>2014</v>
      </c>
      <c r="F20014" s="95">
        <v>23714778</v>
      </c>
      <c r="G20014" s="95">
        <v>250</v>
      </c>
      <c r="H20014" s="93" t="s">
        <v>8976</v>
      </c>
      <c r="I20014" s="93" t="s">
        <v>23894</v>
      </c>
      <c r="J20014" s="93" t="s">
        <v>20873</v>
      </c>
      <c r="K20014" s="93" t="s">
        <v>2418</v>
      </c>
      <c r="L20014" s="14">
        <f>AND(vyberHrace&lt;&gt;"",ISNUMBER(SEARCH(vyberHrace,$B20014)))</f>
      </c>
      <c r="M20014" s="14">
        <f>AND($I20014=MID(kododd,1,2),$J20014=MID(kododd,3,3))</f>
      </c>
    </row>
    <row r="20015">
      <c r="A20015" s="95">
        <v>596</v>
      </c>
      <c r="B20015" s="93" t="s">
        <v>18055</v>
      </c>
      <c r="C20015" s="93" t="s">
        <v>1465</v>
      </c>
      <c r="D20015" s="95">
        <v>2091</v>
      </c>
      <c r="E20015" s="95">
        <v>2109</v>
      </c>
      <c r="F20015" s="95">
        <v>321753</v>
      </c>
      <c r="G20015" s="95">
        <v>250</v>
      </c>
      <c r="H20015" s="93" t="s">
        <v>8976</v>
      </c>
      <c r="I20015" s="93" t="s">
        <v>23894</v>
      </c>
      <c r="J20015" s="93" t="s">
        <v>20873</v>
      </c>
      <c r="K20015" s="93" t="s">
        <v>2418</v>
      </c>
      <c r="L20015" s="14">
        <f>AND(vyberHrace&lt;&gt;"",ISNUMBER(SEARCH(vyberHrace,$B20015)))</f>
      </c>
      <c r="M20015" s="14">
        <f>AND($I20015=MID(kododd,1,2),$J20015=MID(kododd,3,3))</f>
      </c>
    </row>
    <row r="20016">
      <c r="A20016" s="95">
        <v>53422</v>
      </c>
      <c r="B20016" s="93" t="s">
        <v>20816</v>
      </c>
      <c r="C20016" s="93" t="s">
        <v>1422</v>
      </c>
      <c r="D20016" s="95">
        <v>1352</v>
      </c>
      <c r="E20016" s="95">
        <v>1557</v>
      </c>
      <c r="F20016" s="95">
        <v>23766077</v>
      </c>
      <c r="G20016" s="95">
        <v>250</v>
      </c>
      <c r="H20016" s="93" t="s">
        <v>8976</v>
      </c>
      <c r="I20016" s="93" t="s">
        <v>23894</v>
      </c>
      <c r="J20016" s="93" t="s">
        <v>20873</v>
      </c>
      <c r="K20016" s="93" t="s">
        <v>2418</v>
      </c>
      <c r="L20016" s="14">
        <f>AND(vyberHrace&lt;&gt;"",ISNUMBER(SEARCH(vyberHrace,$B20016)))</f>
      </c>
      <c r="M20016" s="14">
        <f>AND($I20016=MID(kododd,1,2),$J20016=MID(kododd,3,3))</f>
      </c>
    </row>
    <row r="20017">
      <c r="A20017" s="95">
        <v>44850</v>
      </c>
      <c r="B20017" s="93" t="s">
        <v>16457</v>
      </c>
      <c r="C20017" s="93" t="s">
        <v>1416</v>
      </c>
      <c r="D20017" s="95">
        <v>2066</v>
      </c>
      <c r="E20017" s="95">
        <v>2178</v>
      </c>
      <c r="F20017" s="95">
        <v>23710276</v>
      </c>
      <c r="G20017" s="95">
        <v>250</v>
      </c>
      <c r="H20017" s="93" t="s">
        <v>8976</v>
      </c>
      <c r="I20017" s="93" t="s">
        <v>23894</v>
      </c>
      <c r="J20017" s="93" t="s">
        <v>20873</v>
      </c>
      <c r="K20017" s="93" t="s">
        <v>2418</v>
      </c>
      <c r="L20017" s="14">
        <f>AND(vyberHrace&lt;&gt;"",ISNUMBER(SEARCH(vyberHrace,$B20017)))</f>
      </c>
      <c r="M20017" s="14">
        <f>AND($I20017=MID(kododd,1,2),$J20017=MID(kododd,3,3))</f>
      </c>
    </row>
    <row r="20018">
      <c r="A20018" s="95">
        <v>53104</v>
      </c>
      <c r="B20018" s="93" t="s">
        <v>20817</v>
      </c>
      <c r="C20018" s="93" t="s">
        <v>1420</v>
      </c>
      <c r="D20018" s="95">
        <v>1556</v>
      </c>
      <c r="E20018" s="95">
        <v>1662</v>
      </c>
      <c r="F20018" s="95">
        <v>23753056</v>
      </c>
      <c r="G20018" s="95">
        <v>250</v>
      </c>
      <c r="H20018" s="93" t="s">
        <v>8976</v>
      </c>
      <c r="I20018" s="93" t="s">
        <v>23894</v>
      </c>
      <c r="J20018" s="93" t="s">
        <v>20873</v>
      </c>
      <c r="K20018" s="93" t="s">
        <v>2418</v>
      </c>
      <c r="L20018" s="14">
        <f>AND(vyberHrace&lt;&gt;"",ISNUMBER(SEARCH(vyberHrace,$B20018)))</f>
      </c>
      <c r="M20018" s="14">
        <f>AND($I20018=MID(kododd,1,2),$J20018=MID(kododd,3,3))</f>
      </c>
    </row>
    <row r="20019">
      <c r="A20019" s="95">
        <v>42973</v>
      </c>
      <c r="B20019" s="93" t="s">
        <v>18907</v>
      </c>
      <c r="C20019" s="93" t="s">
        <v>1402</v>
      </c>
      <c r="G20019" s="95">
        <v>0</v>
      </c>
      <c r="H20019" s="93" t="s">
        <v>8976</v>
      </c>
      <c r="I20019" s="93" t="s">
        <v>23894</v>
      </c>
      <c r="J20019" s="93" t="s">
        <v>20845</v>
      </c>
      <c r="K20019" s="93" t="s">
        <v>6864</v>
      </c>
      <c r="L20019" s="14">
        <f>AND(vyberHrace&lt;&gt;"",ISNUMBER(SEARCH(vyberHrace,$B20019)))</f>
      </c>
      <c r="M20019" s="14">
        <f>AND($I20019=MID(kododd,1,2),$J20019=MID(kododd,3,3))</f>
      </c>
    </row>
    <row r="20020">
      <c r="A20020" s="95">
        <v>4043</v>
      </c>
      <c r="B20020" s="93" t="s">
        <v>18908</v>
      </c>
      <c r="C20020" s="93" t="s">
        <v>1468</v>
      </c>
      <c r="D20020" s="95">
        <v>1605</v>
      </c>
      <c r="G20020" s="95">
        <v>0</v>
      </c>
      <c r="H20020" s="93" t="s">
        <v>8976</v>
      </c>
      <c r="I20020" s="93" t="s">
        <v>23894</v>
      </c>
      <c r="J20020" s="93" t="s">
        <v>20884</v>
      </c>
      <c r="K20020" s="93" t="s">
        <v>399</v>
      </c>
      <c r="L20020" s="14">
        <f>AND(vyberHrace&lt;&gt;"",ISNUMBER(SEARCH(vyberHrace,$B20020)))</f>
      </c>
      <c r="M20020" s="14">
        <f>AND($I20020=MID(kododd,1,2),$J20020=MID(kododd,3,3))</f>
      </c>
    </row>
    <row r="20021">
      <c r="A20021" s="95">
        <v>38225</v>
      </c>
      <c r="B20021" s="93" t="s">
        <v>18910</v>
      </c>
      <c r="C20021" s="93" t="s">
        <v>1438</v>
      </c>
      <c r="G20021" s="95">
        <v>0</v>
      </c>
      <c r="H20021" s="93" t="s">
        <v>8976</v>
      </c>
      <c r="I20021" s="93" t="s">
        <v>23894</v>
      </c>
      <c r="J20021" s="93" t="s">
        <v>20845</v>
      </c>
      <c r="K20021" s="93" t="s">
        <v>6864</v>
      </c>
      <c r="L20021" s="14">
        <f>AND(vyberHrace&lt;&gt;"",ISNUMBER(SEARCH(vyberHrace,$B20021)))</f>
      </c>
      <c r="M20021" s="14">
        <f>AND($I20021=MID(kododd,1,2),$J20021=MID(kododd,3,3))</f>
      </c>
    </row>
    <row r="20022">
      <c r="A20022" s="95">
        <v>573</v>
      </c>
      <c r="B20022" s="93" t="s">
        <v>18915</v>
      </c>
      <c r="C20022" s="93" t="s">
        <v>1433</v>
      </c>
      <c r="D20022" s="95">
        <v>1972</v>
      </c>
      <c r="E20022" s="95">
        <v>1984</v>
      </c>
      <c r="F20022" s="95">
        <v>304182</v>
      </c>
      <c r="G20022" s="95">
        <v>250</v>
      </c>
      <c r="H20022" s="93" t="s">
        <v>8976</v>
      </c>
      <c r="I20022" s="93" t="s">
        <v>23894</v>
      </c>
      <c r="J20022" s="93" t="s">
        <v>20884</v>
      </c>
      <c r="K20022" s="93" t="s">
        <v>399</v>
      </c>
      <c r="L20022" s="14">
        <f>AND(vyberHrace&lt;&gt;"",ISNUMBER(SEARCH(vyberHrace,$B20022)))</f>
      </c>
      <c r="M20022" s="14">
        <f>AND($I20022=MID(kododd,1,2),$J20022=MID(kododd,3,3))</f>
      </c>
    </row>
    <row r="20023">
      <c r="A20023" s="95">
        <v>36919</v>
      </c>
      <c r="B20023" s="93" t="s">
        <v>18915</v>
      </c>
      <c r="C20023" s="93" t="s">
        <v>1444</v>
      </c>
      <c r="D20023" s="95">
        <v>1140</v>
      </c>
      <c r="G20023" s="95">
        <v>0</v>
      </c>
      <c r="H20023" s="93" t="s">
        <v>8976</v>
      </c>
      <c r="I20023" s="93" t="s">
        <v>23894</v>
      </c>
      <c r="J20023" s="93" t="s">
        <v>20859</v>
      </c>
      <c r="K20023" s="93" t="s">
        <v>6866</v>
      </c>
      <c r="L20023" s="14">
        <f>AND(vyberHrace&lt;&gt;"",ISNUMBER(SEARCH(vyberHrace,$B20023)))</f>
      </c>
      <c r="M20023" s="14">
        <f>AND($I20023=MID(kododd,1,2),$J20023=MID(kododd,3,3))</f>
      </c>
    </row>
    <row r="20024">
      <c r="A20024" s="95">
        <v>3765</v>
      </c>
      <c r="B20024" s="93" t="s">
        <v>18916</v>
      </c>
      <c r="C20024" s="93" t="s">
        <v>1449</v>
      </c>
      <c r="D20024" s="95">
        <v>1715</v>
      </c>
      <c r="E20024" s="95">
        <v>1831</v>
      </c>
      <c r="F20024" s="95">
        <v>304190</v>
      </c>
      <c r="G20024" s="95">
        <v>250</v>
      </c>
      <c r="H20024" s="93" t="s">
        <v>8976</v>
      </c>
      <c r="I20024" s="93" t="s">
        <v>23894</v>
      </c>
      <c r="J20024" s="93" t="s">
        <v>20859</v>
      </c>
      <c r="K20024" s="93" t="s">
        <v>6866</v>
      </c>
      <c r="L20024" s="14">
        <f>AND(vyberHrace&lt;&gt;"",ISNUMBER(SEARCH(vyberHrace,$B20024)))</f>
      </c>
      <c r="M20024" s="14">
        <f>AND($I20024=MID(kododd,1,2),$J20024=MID(kododd,3,3))</f>
      </c>
    </row>
    <row r="20025">
      <c r="A20025" s="95">
        <v>29799</v>
      </c>
      <c r="B20025" s="93" t="s">
        <v>18918</v>
      </c>
      <c r="C20025" s="93" t="s">
        <v>1431</v>
      </c>
      <c r="G20025" s="95">
        <v>0</v>
      </c>
      <c r="H20025" s="93" t="s">
        <v>8976</v>
      </c>
      <c r="I20025" s="93" t="s">
        <v>23894</v>
      </c>
      <c r="J20025" s="93" t="s">
        <v>20845</v>
      </c>
      <c r="K20025" s="93" t="s">
        <v>6864</v>
      </c>
      <c r="L20025" s="14">
        <f>AND(vyberHrace&lt;&gt;"",ISNUMBER(SEARCH(vyberHrace,$B20025)))</f>
      </c>
      <c r="M20025" s="14">
        <f>AND($I20025=MID(kododd,1,2),$J20025=MID(kododd,3,3))</f>
      </c>
    </row>
    <row r="20026">
      <c r="A20026" s="95">
        <v>5345</v>
      </c>
      <c r="B20026" s="93" t="s">
        <v>18927</v>
      </c>
      <c r="C20026" s="93" t="s">
        <v>1469</v>
      </c>
      <c r="D20026" s="95">
        <v>1610</v>
      </c>
      <c r="G20026" s="95">
        <v>0</v>
      </c>
      <c r="H20026" s="93" t="s">
        <v>8976</v>
      </c>
      <c r="I20026" s="93" t="s">
        <v>23894</v>
      </c>
      <c r="J20026" s="93" t="s">
        <v>21021</v>
      </c>
      <c r="K20026" s="93" t="s">
        <v>417</v>
      </c>
      <c r="L20026" s="14">
        <f>AND(vyberHrace&lt;&gt;"",ISNUMBER(SEARCH(vyberHrace,$B20026)))</f>
      </c>
      <c r="M20026" s="14">
        <f>AND($I20026=MID(kododd,1,2),$J20026=MID(kododd,3,3))</f>
      </c>
    </row>
    <row r="20027">
      <c r="A20027" s="95">
        <v>55406</v>
      </c>
      <c r="B20027" s="93" t="s">
        <v>22929</v>
      </c>
      <c r="C20027" s="93" t="s">
        <v>1455</v>
      </c>
      <c r="D20027" s="95">
        <v>1829</v>
      </c>
      <c r="E20027" s="95">
        <v>1829</v>
      </c>
      <c r="F20027" s="95">
        <v>23764171</v>
      </c>
      <c r="G20027" s="95">
        <v>250</v>
      </c>
      <c r="H20027" s="93" t="s">
        <v>8976</v>
      </c>
      <c r="I20027" s="93" t="s">
        <v>23894</v>
      </c>
      <c r="J20027" s="93" t="s">
        <v>20941</v>
      </c>
      <c r="K20027" s="93" t="s">
        <v>9073</v>
      </c>
      <c r="L20027" s="14">
        <f>AND(vyberHrace&lt;&gt;"",ISNUMBER(SEARCH(vyberHrace,$B20027)))</f>
      </c>
      <c r="M20027" s="14">
        <f>AND($I20027=MID(kododd,1,2),$J20027=MID(kododd,3,3))</f>
      </c>
    </row>
    <row r="20028">
      <c r="A20028" s="95">
        <v>63409</v>
      </c>
      <c r="B20028" s="93" t="s">
        <v>29514</v>
      </c>
      <c r="C20028" s="93" t="s">
        <v>1487</v>
      </c>
      <c r="G20028" s="95">
        <v>250</v>
      </c>
      <c r="H20028" s="93" t="s">
        <v>8976</v>
      </c>
      <c r="I20028" s="93" t="s">
        <v>23894</v>
      </c>
      <c r="J20028" s="93" t="s">
        <v>20861</v>
      </c>
      <c r="K20028" s="93" t="s">
        <v>6758</v>
      </c>
      <c r="L20028" s="14">
        <f>AND(vyberHrace&lt;&gt;"",ISNUMBER(SEARCH(vyberHrace,$B20028)))</f>
      </c>
      <c r="M20028" s="14">
        <f>AND($I20028=MID(kododd,1,2),$J20028=MID(kododd,3,3))</f>
      </c>
    </row>
    <row r="20029">
      <c r="A20029" s="95">
        <v>9727</v>
      </c>
      <c r="B20029" s="93" t="s">
        <v>11901</v>
      </c>
      <c r="C20029" s="93" t="s">
        <v>1442</v>
      </c>
      <c r="D20029" s="95">
        <v>1478</v>
      </c>
      <c r="G20029" s="95">
        <v>250</v>
      </c>
      <c r="H20029" s="93" t="s">
        <v>8976</v>
      </c>
      <c r="I20029" s="93" t="s">
        <v>23894</v>
      </c>
      <c r="J20029" s="93" t="s">
        <v>21009</v>
      </c>
      <c r="K20029" s="93" t="s">
        <v>5929</v>
      </c>
      <c r="L20029" s="14">
        <f>AND(vyberHrace&lt;&gt;"",ISNUMBER(SEARCH(vyberHrace,$B20029)))</f>
      </c>
      <c r="M20029" s="14">
        <f>AND($I20029=MID(kododd,1,2),$J20029=MID(kododd,3,3))</f>
      </c>
    </row>
    <row r="20030">
      <c r="A20030" s="95">
        <v>54571</v>
      </c>
      <c r="B20030" s="93" t="s">
        <v>9758</v>
      </c>
      <c r="C20030" s="93" t="s">
        <v>1411</v>
      </c>
      <c r="G20030" s="95">
        <v>0</v>
      </c>
      <c r="H20030" s="93" t="s">
        <v>8976</v>
      </c>
      <c r="I20030" s="93" t="s">
        <v>23894</v>
      </c>
      <c r="J20030" s="93" t="s">
        <v>20885</v>
      </c>
      <c r="K20030" s="93" t="s">
        <v>6879</v>
      </c>
      <c r="L20030" s="14">
        <f>AND(vyberHrace&lt;&gt;"",ISNUMBER(SEARCH(vyberHrace,$B20030)))</f>
      </c>
      <c r="M20030" s="14">
        <f>AND($I20030=MID(kododd,1,2),$J20030=MID(kododd,3,3))</f>
      </c>
    </row>
    <row r="20031">
      <c r="A20031" s="95">
        <v>55786</v>
      </c>
      <c r="B20031" s="93" t="s">
        <v>22909</v>
      </c>
      <c r="C20031" s="93" t="s">
        <v>1424</v>
      </c>
      <c r="G20031" s="95">
        <v>250</v>
      </c>
      <c r="H20031" s="93" t="s">
        <v>8976</v>
      </c>
      <c r="I20031" s="93" t="s">
        <v>23894</v>
      </c>
      <c r="J20031" s="93" t="s">
        <v>20885</v>
      </c>
      <c r="K20031" s="93" t="s">
        <v>6879</v>
      </c>
      <c r="L20031" s="14">
        <f>AND(vyberHrace&lt;&gt;"",ISNUMBER(SEARCH(vyberHrace,$B20031)))</f>
      </c>
      <c r="M20031" s="14">
        <f>AND($I20031=MID(kododd,1,2),$J20031=MID(kododd,3,3))</f>
      </c>
    </row>
    <row r="20032">
      <c r="A20032" s="95">
        <v>49898</v>
      </c>
      <c r="B20032" s="93" t="s">
        <v>11927</v>
      </c>
      <c r="C20032" s="93" t="s">
        <v>1422</v>
      </c>
      <c r="D20032" s="95">
        <v>1100</v>
      </c>
      <c r="G20032" s="95">
        <v>0</v>
      </c>
      <c r="H20032" s="93" t="s">
        <v>8976</v>
      </c>
      <c r="I20032" s="93" t="s">
        <v>23894</v>
      </c>
      <c r="J20032" s="93" t="s">
        <v>20933</v>
      </c>
      <c r="K20032" s="93" t="s">
        <v>5585</v>
      </c>
      <c r="L20032" s="14">
        <f>AND(vyberHrace&lt;&gt;"",ISNUMBER(SEARCH(vyberHrace,$B20032)))</f>
      </c>
      <c r="M20032" s="14">
        <f>AND($I20032=MID(kododd,1,2),$J20032=MID(kododd,3,3))</f>
      </c>
    </row>
    <row r="20033">
      <c r="A20033" s="95">
        <v>53794</v>
      </c>
      <c r="B20033" s="93" t="s">
        <v>1040</v>
      </c>
      <c r="C20033" s="93" t="s">
        <v>1422</v>
      </c>
      <c r="G20033" s="95">
        <v>0</v>
      </c>
      <c r="H20033" s="93" t="s">
        <v>8976</v>
      </c>
      <c r="I20033" s="93" t="s">
        <v>23894</v>
      </c>
      <c r="J20033" s="93" t="s">
        <v>20912</v>
      </c>
      <c r="K20033" s="93" t="s">
        <v>9930</v>
      </c>
      <c r="L20033" s="14">
        <f>AND(vyberHrace&lt;&gt;"",ISNUMBER(SEARCH(vyberHrace,$B20033)))</f>
      </c>
      <c r="M20033" s="14">
        <f>AND($I20033=MID(kododd,1,2),$J20033=MID(kododd,3,3))</f>
      </c>
    </row>
    <row r="20034">
      <c r="A20034" s="95">
        <v>32999</v>
      </c>
      <c r="B20034" s="93" t="s">
        <v>11932</v>
      </c>
      <c r="C20034" s="93" t="s">
        <v>1399</v>
      </c>
      <c r="D20034" s="95">
        <v>1641</v>
      </c>
      <c r="E20034" s="95">
        <v>1716</v>
      </c>
      <c r="F20034" s="95">
        <v>350680</v>
      </c>
      <c r="G20034" s="95">
        <v>0</v>
      </c>
      <c r="H20034" s="93" t="s">
        <v>8976</v>
      </c>
      <c r="I20034" s="93" t="s">
        <v>23894</v>
      </c>
      <c r="J20034" s="93" t="s">
        <v>20933</v>
      </c>
      <c r="K20034" s="93" t="s">
        <v>5585</v>
      </c>
      <c r="L20034" s="14">
        <f>AND(vyberHrace&lt;&gt;"",ISNUMBER(SEARCH(vyberHrace,$B20034)))</f>
      </c>
      <c r="M20034" s="14">
        <f>AND($I20034=MID(kododd,1,2),$J20034=MID(kododd,3,3))</f>
      </c>
    </row>
    <row r="20035">
      <c r="A20035" s="95">
        <v>55366</v>
      </c>
      <c r="B20035" s="93" t="s">
        <v>22998</v>
      </c>
      <c r="C20035" s="93" t="s">
        <v>1402</v>
      </c>
      <c r="D20035" s="95">
        <v>1399</v>
      </c>
      <c r="F20035" s="95">
        <v>23784245</v>
      </c>
      <c r="G20035" s="95">
        <v>250</v>
      </c>
      <c r="H20035" s="93" t="s">
        <v>8976</v>
      </c>
      <c r="I20035" s="93" t="s">
        <v>23894</v>
      </c>
      <c r="J20035" s="93" t="s">
        <v>20909</v>
      </c>
      <c r="K20035" s="93" t="s">
        <v>6757</v>
      </c>
      <c r="L20035" s="14">
        <f>AND(vyberHrace&lt;&gt;"",ISNUMBER(SEARCH(vyberHrace,$B20035)))</f>
      </c>
      <c r="M20035" s="14">
        <f>AND($I20035=MID(kododd,1,2),$J20035=MID(kododd,3,3))</f>
      </c>
    </row>
    <row r="20036">
      <c r="A20036" s="95">
        <v>28838</v>
      </c>
      <c r="B20036" s="93" t="s">
        <v>18990</v>
      </c>
      <c r="C20036" s="93" t="s">
        <v>1403</v>
      </c>
      <c r="D20036" s="95">
        <v>1861</v>
      </c>
      <c r="E20036" s="95">
        <v>1918</v>
      </c>
      <c r="F20036" s="95">
        <v>359220</v>
      </c>
      <c r="G20036" s="95">
        <v>250</v>
      </c>
      <c r="H20036" s="93" t="s">
        <v>8976</v>
      </c>
      <c r="I20036" s="93" t="s">
        <v>23894</v>
      </c>
      <c r="J20036" s="93" t="s">
        <v>20873</v>
      </c>
      <c r="K20036" s="93" t="s">
        <v>2418</v>
      </c>
      <c r="L20036" s="14">
        <f>AND(vyberHrace&lt;&gt;"",ISNUMBER(SEARCH(vyberHrace,$B20036)))</f>
      </c>
      <c r="M20036" s="14">
        <f>AND($I20036=MID(kododd,1,2),$J20036=MID(kododd,3,3))</f>
      </c>
    </row>
    <row r="20037">
      <c r="A20037" s="95">
        <v>25172</v>
      </c>
      <c r="B20037" s="93" t="s">
        <v>18996</v>
      </c>
      <c r="C20037" s="93" t="s">
        <v>1415</v>
      </c>
      <c r="D20037" s="95">
        <v>1802</v>
      </c>
      <c r="E20037" s="95">
        <v>1877</v>
      </c>
      <c r="F20037" s="95">
        <v>397245</v>
      </c>
      <c r="G20037" s="95">
        <v>250</v>
      </c>
      <c r="H20037" s="93" t="s">
        <v>8976</v>
      </c>
      <c r="I20037" s="93" t="s">
        <v>23894</v>
      </c>
      <c r="J20037" s="93" t="s">
        <v>20910</v>
      </c>
      <c r="K20037" s="93" t="s">
        <v>4915</v>
      </c>
      <c r="L20037" s="14">
        <f>AND(vyberHrace&lt;&gt;"",ISNUMBER(SEARCH(vyberHrace,$B20037)))</f>
      </c>
      <c r="M20037" s="14">
        <f>AND($I20037=MID(kododd,1,2),$J20037=MID(kododd,3,3))</f>
      </c>
    </row>
    <row r="20038">
      <c r="A20038" s="95">
        <v>54337</v>
      </c>
      <c r="B20038" s="93" t="s">
        <v>992</v>
      </c>
      <c r="C20038" s="93" t="s">
        <v>1424</v>
      </c>
      <c r="G20038" s="95">
        <v>0</v>
      </c>
      <c r="H20038" s="93" t="s">
        <v>8976</v>
      </c>
      <c r="I20038" s="93" t="s">
        <v>23894</v>
      </c>
      <c r="J20038" s="93" t="s">
        <v>20885</v>
      </c>
      <c r="K20038" s="93" t="s">
        <v>6879</v>
      </c>
      <c r="L20038" s="14">
        <f>AND(vyberHrace&lt;&gt;"",ISNUMBER(SEARCH(vyberHrace,$B20038)))</f>
      </c>
      <c r="M20038" s="14">
        <f>AND($I20038=MID(kododd,1,2),$J20038=MID(kododd,3,3))</f>
      </c>
    </row>
    <row r="20039">
      <c r="A20039" s="95">
        <v>57413</v>
      </c>
      <c r="B20039" s="93" t="s">
        <v>22950</v>
      </c>
      <c r="C20039" s="93" t="s">
        <v>1422</v>
      </c>
      <c r="D20039" s="95">
        <v>1119</v>
      </c>
      <c r="G20039" s="95">
        <v>250</v>
      </c>
      <c r="H20039" s="93" t="s">
        <v>8976</v>
      </c>
      <c r="I20039" s="93" t="s">
        <v>23894</v>
      </c>
      <c r="J20039" s="93" t="s">
        <v>20866</v>
      </c>
      <c r="K20039" s="93" t="s">
        <v>6041</v>
      </c>
      <c r="L20039" s="14">
        <f>AND(vyberHrace&lt;&gt;"",ISNUMBER(SEARCH(vyberHrace,$B20039)))</f>
      </c>
      <c r="M20039" s="14">
        <f>AND($I20039=MID(kododd,1,2),$J20039=MID(kododd,3,3))</f>
      </c>
    </row>
    <row r="20040">
      <c r="A20040" s="95">
        <v>62314</v>
      </c>
      <c r="B20040" s="93" t="s">
        <v>28489</v>
      </c>
      <c r="C20040" s="93" t="s">
        <v>1488</v>
      </c>
      <c r="G20040" s="95">
        <v>250</v>
      </c>
      <c r="H20040" s="93" t="s">
        <v>8976</v>
      </c>
      <c r="I20040" s="93" t="s">
        <v>23894</v>
      </c>
      <c r="J20040" s="93" t="s">
        <v>20998</v>
      </c>
      <c r="K20040" s="93" t="s">
        <v>3359</v>
      </c>
      <c r="L20040" s="14">
        <f>AND(vyberHrace&lt;&gt;"",ISNUMBER(SEARCH(vyberHrace,$B20040)))</f>
      </c>
      <c r="M20040" s="14">
        <f>AND($I20040=MID(kododd,1,2),$J20040=MID(kododd,3,3))</f>
      </c>
    </row>
    <row r="20041">
      <c r="A20041" s="95">
        <v>55165</v>
      </c>
      <c r="B20041" s="93" t="s">
        <v>19008</v>
      </c>
      <c r="C20041" s="93" t="s">
        <v>1405</v>
      </c>
      <c r="D20041" s="95">
        <v>1158</v>
      </c>
      <c r="F20041" s="95">
        <v>23750324</v>
      </c>
      <c r="G20041" s="95">
        <v>250</v>
      </c>
      <c r="H20041" s="93" t="s">
        <v>8976</v>
      </c>
      <c r="I20041" s="93" t="s">
        <v>23894</v>
      </c>
      <c r="J20041" s="93" t="s">
        <v>20843</v>
      </c>
      <c r="K20041" s="93" t="s">
        <v>21372</v>
      </c>
      <c r="L20041" s="14">
        <f>AND(vyberHrace&lt;&gt;"",ISNUMBER(SEARCH(vyberHrace,$B20041)))</f>
      </c>
      <c r="M20041" s="14">
        <f>AND($I20041=MID(kododd,1,2),$J20041=MID(kododd,3,3))</f>
      </c>
    </row>
    <row r="20042">
      <c r="A20042" s="95">
        <v>58647</v>
      </c>
      <c r="B20042" s="93" t="s">
        <v>25134</v>
      </c>
      <c r="C20042" s="93" t="s">
        <v>1450</v>
      </c>
      <c r="G20042" s="95">
        <v>250</v>
      </c>
      <c r="H20042" s="93" t="s">
        <v>8976</v>
      </c>
      <c r="I20042" s="93" t="s">
        <v>23894</v>
      </c>
      <c r="J20042" s="93" t="s">
        <v>20998</v>
      </c>
      <c r="K20042" s="93" t="s">
        <v>3359</v>
      </c>
      <c r="L20042" s="14">
        <f>AND(vyberHrace&lt;&gt;"",ISNUMBER(SEARCH(vyberHrace,$B20042)))</f>
      </c>
      <c r="M20042" s="14">
        <f>AND($I20042=MID(kododd,1,2),$J20042=MID(kododd,3,3))</f>
      </c>
    </row>
    <row r="20043">
      <c r="A20043" s="95">
        <v>54333</v>
      </c>
      <c r="B20043" s="93" t="s">
        <v>19016</v>
      </c>
      <c r="C20043" s="93" t="s">
        <v>1406</v>
      </c>
      <c r="G20043" s="95">
        <v>0</v>
      </c>
      <c r="H20043" s="93" t="s">
        <v>8976</v>
      </c>
      <c r="I20043" s="93" t="s">
        <v>23894</v>
      </c>
      <c r="J20043" s="93" t="s">
        <v>20910</v>
      </c>
      <c r="K20043" s="93" t="s">
        <v>4915</v>
      </c>
      <c r="L20043" s="14">
        <f>AND(vyberHrace&lt;&gt;"",ISNUMBER(SEARCH(vyberHrace,$B20043)))</f>
      </c>
      <c r="M20043" s="14">
        <f>AND($I20043=MID(kododd,1,2),$J20043=MID(kododd,3,3))</f>
      </c>
    </row>
    <row r="20044">
      <c r="A20044" s="95">
        <v>54332</v>
      </c>
      <c r="B20044" s="93" t="s">
        <v>990</v>
      </c>
      <c r="C20044" s="93" t="s">
        <v>1406</v>
      </c>
      <c r="F20044" s="95">
        <v>23784067</v>
      </c>
      <c r="G20044" s="95">
        <v>0</v>
      </c>
      <c r="H20044" s="93" t="s">
        <v>8976</v>
      </c>
      <c r="I20044" s="93" t="s">
        <v>23894</v>
      </c>
      <c r="J20044" s="93" t="s">
        <v>20910</v>
      </c>
      <c r="K20044" s="93" t="s">
        <v>4915</v>
      </c>
      <c r="L20044" s="14">
        <f>AND(vyberHrace&lt;&gt;"",ISNUMBER(SEARCH(vyberHrace,$B20044)))</f>
      </c>
      <c r="M20044" s="14">
        <f>AND($I20044=MID(kododd,1,2),$J20044=MID(kododd,3,3))</f>
      </c>
    </row>
    <row r="20045">
      <c r="A20045" s="95">
        <v>59963</v>
      </c>
      <c r="B20045" s="93" t="s">
        <v>26447</v>
      </c>
      <c r="C20045" s="93" t="s">
        <v>1412</v>
      </c>
      <c r="G20045" s="95">
        <v>250</v>
      </c>
      <c r="H20045" s="93" t="s">
        <v>8976</v>
      </c>
      <c r="I20045" s="93" t="s">
        <v>23894</v>
      </c>
      <c r="J20045" s="93" t="s">
        <v>20871</v>
      </c>
      <c r="K20045" s="93" t="s">
        <v>6773</v>
      </c>
      <c r="L20045" s="14">
        <f>AND(vyberHrace&lt;&gt;"",ISNUMBER(SEARCH(vyberHrace,$B20045)))</f>
      </c>
      <c r="M20045" s="14">
        <f>AND($I20045=MID(kododd,1,2),$J20045=MID(kododd,3,3))</f>
      </c>
    </row>
    <row r="20046">
      <c r="A20046" s="95">
        <v>2679</v>
      </c>
      <c r="B20046" s="93" t="s">
        <v>19991</v>
      </c>
      <c r="C20046" s="93" t="s">
        <v>1455</v>
      </c>
      <c r="D20046" s="95">
        <v>1915</v>
      </c>
      <c r="E20046" s="95">
        <v>1969</v>
      </c>
      <c r="F20046" s="95">
        <v>312339</v>
      </c>
      <c r="G20046" s="95">
        <v>250</v>
      </c>
      <c r="H20046" s="93" t="s">
        <v>8976</v>
      </c>
      <c r="I20046" s="93" t="s">
        <v>23894</v>
      </c>
      <c r="J20046" s="93" t="s">
        <v>20998</v>
      </c>
      <c r="K20046" s="93" t="s">
        <v>3359</v>
      </c>
      <c r="L20046" s="14">
        <f>AND(vyberHrace&lt;&gt;"",ISNUMBER(SEARCH(vyberHrace,$B20046)))</f>
      </c>
      <c r="M20046" s="14">
        <f>AND($I20046=MID(kododd,1,2),$J20046=MID(kododd,3,3))</f>
      </c>
    </row>
    <row r="20047">
      <c r="A20047" s="95">
        <v>50163</v>
      </c>
      <c r="B20047" s="93" t="s">
        <v>4368</v>
      </c>
      <c r="C20047" s="93" t="s">
        <v>1416</v>
      </c>
      <c r="D20047" s="95">
        <v>1618</v>
      </c>
      <c r="E20047" s="95">
        <v>1726</v>
      </c>
      <c r="F20047" s="95">
        <v>23757647</v>
      </c>
      <c r="G20047" s="95">
        <v>250</v>
      </c>
      <c r="H20047" s="93" t="s">
        <v>8976</v>
      </c>
      <c r="I20047" s="93" t="s">
        <v>23894</v>
      </c>
      <c r="J20047" s="93" t="s">
        <v>20998</v>
      </c>
      <c r="K20047" s="93" t="s">
        <v>3359</v>
      </c>
      <c r="L20047" s="14">
        <f>AND(vyberHrace&lt;&gt;"",ISNUMBER(SEARCH(vyberHrace,$B20047)))</f>
      </c>
      <c r="M20047" s="14">
        <f>AND($I20047=MID(kododd,1,2),$J20047=MID(kododd,3,3))</f>
      </c>
    </row>
    <row r="20048">
      <c r="A20048" s="95">
        <v>37409</v>
      </c>
      <c r="B20048" s="93" t="s">
        <v>20005</v>
      </c>
      <c r="C20048" s="93" t="s">
        <v>1409</v>
      </c>
      <c r="D20048" s="95">
        <v>1647</v>
      </c>
      <c r="E20048" s="95">
        <v>1679</v>
      </c>
      <c r="F20048" s="95">
        <v>381861</v>
      </c>
      <c r="G20048" s="95">
        <v>250</v>
      </c>
      <c r="H20048" s="93" t="s">
        <v>8976</v>
      </c>
      <c r="I20048" s="93" t="s">
        <v>23894</v>
      </c>
      <c r="J20048" s="93" t="s">
        <v>20940</v>
      </c>
      <c r="K20048" s="93" t="s">
        <v>6882</v>
      </c>
      <c r="L20048" s="14">
        <f>AND(vyberHrace&lt;&gt;"",ISNUMBER(SEARCH(vyberHrace,$B20048)))</f>
      </c>
      <c r="M20048" s="14">
        <f>AND($I20048=MID(kododd,1,2),$J20048=MID(kododd,3,3))</f>
      </c>
    </row>
    <row r="20049">
      <c r="A20049" s="95">
        <v>51537</v>
      </c>
      <c r="B20049" s="93" t="s">
        <v>3898</v>
      </c>
      <c r="C20049" s="93" t="s">
        <v>3255</v>
      </c>
      <c r="D20049" s="95">
        <v>1429</v>
      </c>
      <c r="F20049" s="95">
        <v>23743387</v>
      </c>
      <c r="G20049" s="95">
        <v>0</v>
      </c>
      <c r="H20049" s="93" t="s">
        <v>8976</v>
      </c>
      <c r="I20049" s="93" t="s">
        <v>23894</v>
      </c>
      <c r="J20049" s="93" t="s">
        <v>20940</v>
      </c>
      <c r="K20049" s="93" t="s">
        <v>6882</v>
      </c>
      <c r="L20049" s="14">
        <f>AND(vyberHrace&lt;&gt;"",ISNUMBER(SEARCH(vyberHrace,$B20049)))</f>
      </c>
      <c r="M20049" s="14">
        <f>AND($I20049=MID(kododd,1,2),$J20049=MID(kododd,3,3))</f>
      </c>
    </row>
    <row r="20050">
      <c r="A20050" s="95">
        <v>54410</v>
      </c>
      <c r="B20050" s="93" t="s">
        <v>997</v>
      </c>
      <c r="C20050" s="93" t="s">
        <v>1411</v>
      </c>
      <c r="F20050" s="95">
        <v>23756250</v>
      </c>
      <c r="G20050" s="95">
        <v>250</v>
      </c>
      <c r="H20050" s="93" t="s">
        <v>8976</v>
      </c>
      <c r="I20050" s="93" t="s">
        <v>23894</v>
      </c>
      <c r="J20050" s="93" t="s">
        <v>20899</v>
      </c>
      <c r="K20050" s="93" t="s">
        <v>9087</v>
      </c>
      <c r="L20050" s="14">
        <f>AND(vyberHrace&lt;&gt;"",ISNUMBER(SEARCH(vyberHrace,$B20050)))</f>
      </c>
      <c r="M20050" s="14">
        <f>AND($I20050=MID(kododd,1,2),$J20050=MID(kododd,3,3))</f>
      </c>
    </row>
    <row r="20051">
      <c r="A20051" s="95">
        <v>5363</v>
      </c>
      <c r="B20051" s="93" t="s">
        <v>19469</v>
      </c>
      <c r="C20051" s="93" t="s">
        <v>1449</v>
      </c>
      <c r="D20051" s="95">
        <v>1590</v>
      </c>
      <c r="F20051" s="95">
        <v>23719648</v>
      </c>
      <c r="G20051" s="95">
        <v>250</v>
      </c>
      <c r="H20051" s="93" t="s">
        <v>8976</v>
      </c>
      <c r="I20051" s="93" t="s">
        <v>23894</v>
      </c>
      <c r="J20051" s="93" t="s">
        <v>20887</v>
      </c>
      <c r="K20051" s="93" t="s">
        <v>5067</v>
      </c>
      <c r="L20051" s="14">
        <f>AND(vyberHrace&lt;&gt;"",ISNUMBER(SEARCH(vyberHrace,$B20051)))</f>
      </c>
      <c r="M20051" s="14">
        <f>AND($I20051=MID(kododd,1,2),$J20051=MID(kododd,3,3))</f>
      </c>
    </row>
    <row r="20052">
      <c r="A20052" s="95">
        <v>50589</v>
      </c>
      <c r="B20052" s="93" t="s">
        <v>3464</v>
      </c>
      <c r="C20052" s="93" t="s">
        <v>1441</v>
      </c>
      <c r="G20052" s="95">
        <v>0</v>
      </c>
      <c r="H20052" s="93" t="s">
        <v>8976</v>
      </c>
      <c r="I20052" s="93" t="s">
        <v>23894</v>
      </c>
      <c r="J20052" s="93" t="s">
        <v>20875</v>
      </c>
      <c r="K20052" s="93" t="s">
        <v>6699</v>
      </c>
      <c r="L20052" s="14">
        <f>AND(vyberHrace&lt;&gt;"",ISNUMBER(SEARCH(vyberHrace,$B20052)))</f>
      </c>
      <c r="M20052" s="14">
        <f>AND($I20052=MID(kododd,1,2),$J20052=MID(kododd,3,3))</f>
      </c>
    </row>
    <row r="20053">
      <c r="A20053" s="95">
        <v>39119</v>
      </c>
      <c r="B20053" s="93" t="s">
        <v>18592</v>
      </c>
      <c r="C20053" s="93" t="s">
        <v>1399</v>
      </c>
      <c r="D20053" s="95">
        <v>1904</v>
      </c>
      <c r="E20053" s="95">
        <v>1949</v>
      </c>
      <c r="F20053" s="95">
        <v>392863</v>
      </c>
      <c r="G20053" s="95">
        <v>250</v>
      </c>
      <c r="H20053" s="93" t="s">
        <v>8976</v>
      </c>
      <c r="I20053" s="93" t="s">
        <v>23894</v>
      </c>
      <c r="J20053" s="93" t="s">
        <v>20884</v>
      </c>
      <c r="K20053" s="93" t="s">
        <v>399</v>
      </c>
      <c r="L20053" s="14">
        <f>AND(vyberHrace&lt;&gt;"",ISNUMBER(SEARCH(vyberHrace,$B20053)))</f>
      </c>
      <c r="M20053" s="14">
        <f>AND($I20053=MID(kododd,1,2),$J20053=MID(kododd,3,3))</f>
      </c>
    </row>
    <row r="20054">
      <c r="A20054" s="95">
        <v>62450</v>
      </c>
      <c r="B20054" s="93" t="s">
        <v>29515</v>
      </c>
      <c r="C20054" s="93" t="s">
        <v>1453</v>
      </c>
      <c r="G20054" s="95">
        <v>250</v>
      </c>
      <c r="H20054" s="93" t="s">
        <v>8976</v>
      </c>
      <c r="I20054" s="93" t="s">
        <v>23894</v>
      </c>
      <c r="J20054" s="93" t="s">
        <v>20924</v>
      </c>
      <c r="K20054" s="93" t="s">
        <v>23908</v>
      </c>
      <c r="L20054" s="14">
        <f>AND(vyberHrace&lt;&gt;"",ISNUMBER(SEARCH(vyberHrace,$B20054)))</f>
      </c>
      <c r="M20054" s="14">
        <f>AND($I20054=MID(kododd,1,2),$J20054=MID(kododd,3,3))</f>
      </c>
    </row>
    <row r="20055">
      <c r="A20055" s="95">
        <v>57999</v>
      </c>
      <c r="B20055" s="93" t="s">
        <v>24536</v>
      </c>
      <c r="C20055" s="93" t="s">
        <v>1416</v>
      </c>
      <c r="G20055" s="95">
        <v>0</v>
      </c>
      <c r="H20055" s="93" t="s">
        <v>8976</v>
      </c>
      <c r="I20055" s="93" t="s">
        <v>23894</v>
      </c>
      <c r="J20055" s="93" t="s">
        <v>20909</v>
      </c>
      <c r="K20055" s="93" t="s">
        <v>6757</v>
      </c>
      <c r="L20055" s="14">
        <f>AND(vyberHrace&lt;&gt;"",ISNUMBER(SEARCH(vyberHrace,$B20055)))</f>
      </c>
      <c r="M20055" s="14">
        <f>AND($I20055=MID(kododd,1,2),$J20055=MID(kododd,3,3))</f>
      </c>
    </row>
    <row r="20056">
      <c r="A20056" s="95">
        <v>58000</v>
      </c>
      <c r="B20056" s="93" t="s">
        <v>24537</v>
      </c>
      <c r="C20056" s="93" t="s">
        <v>1416</v>
      </c>
      <c r="G20056" s="95">
        <v>250</v>
      </c>
      <c r="H20056" s="93" t="s">
        <v>8976</v>
      </c>
      <c r="I20056" s="93" t="s">
        <v>23894</v>
      </c>
      <c r="J20056" s="93" t="s">
        <v>20909</v>
      </c>
      <c r="K20056" s="93" t="s">
        <v>6757</v>
      </c>
      <c r="L20056" s="14">
        <f>AND(vyberHrace&lt;&gt;"",ISNUMBER(SEARCH(vyberHrace,$B20056)))</f>
      </c>
      <c r="M20056" s="14">
        <f>AND($I20056=MID(kododd,1,2),$J20056=MID(kododd,3,3))</f>
      </c>
    </row>
    <row r="20057">
      <c r="A20057" s="95">
        <v>56918</v>
      </c>
      <c r="B20057" s="93" t="s">
        <v>22872</v>
      </c>
      <c r="C20057" s="93" t="s">
        <v>1450</v>
      </c>
      <c r="G20057" s="95">
        <v>0</v>
      </c>
      <c r="H20057" s="93" t="s">
        <v>8976</v>
      </c>
      <c r="I20057" s="93" t="s">
        <v>23894</v>
      </c>
      <c r="J20057" s="93" t="s">
        <v>20843</v>
      </c>
      <c r="K20057" s="93" t="s">
        <v>21372</v>
      </c>
      <c r="L20057" s="14">
        <f>AND(vyberHrace&lt;&gt;"",ISNUMBER(SEARCH(vyberHrace,$B20057)))</f>
      </c>
      <c r="M20057" s="14">
        <f>AND($I20057=MID(kododd,1,2),$J20057=MID(kododd,3,3))</f>
      </c>
    </row>
    <row r="20058">
      <c r="A20058" s="95">
        <v>7758</v>
      </c>
      <c r="B20058" s="93" t="s">
        <v>14235</v>
      </c>
      <c r="C20058" s="93" t="s">
        <v>1413</v>
      </c>
      <c r="D20058" s="95">
        <v>1616</v>
      </c>
      <c r="G20058" s="95">
        <v>0</v>
      </c>
      <c r="H20058" s="93" t="s">
        <v>8976</v>
      </c>
      <c r="I20058" s="93" t="s">
        <v>23894</v>
      </c>
      <c r="J20058" s="93" t="s">
        <v>20843</v>
      </c>
      <c r="K20058" s="93" t="s">
        <v>21372</v>
      </c>
      <c r="L20058" s="14">
        <f>AND(vyberHrace&lt;&gt;"",ISNUMBER(SEARCH(vyberHrace,$B20058)))</f>
      </c>
      <c r="M20058" s="14">
        <f>AND($I20058=MID(kododd,1,2),$J20058=MID(kododd,3,3))</f>
      </c>
    </row>
    <row r="20059">
      <c r="A20059" s="95">
        <v>7756</v>
      </c>
      <c r="B20059" s="93" t="s">
        <v>14236</v>
      </c>
      <c r="C20059" s="93" t="s">
        <v>1453</v>
      </c>
      <c r="D20059" s="95">
        <v>2011</v>
      </c>
      <c r="E20059" s="95">
        <v>2029</v>
      </c>
      <c r="F20059" s="95">
        <v>331198</v>
      </c>
      <c r="G20059" s="95">
        <v>0</v>
      </c>
      <c r="H20059" s="93" t="s">
        <v>8976</v>
      </c>
      <c r="I20059" s="93" t="s">
        <v>23894</v>
      </c>
      <c r="J20059" s="93" t="s">
        <v>20859</v>
      </c>
      <c r="K20059" s="93" t="s">
        <v>6866</v>
      </c>
      <c r="L20059" s="14">
        <f>AND(vyberHrace&lt;&gt;"",ISNUMBER(SEARCH(vyberHrace,$B20059)))</f>
      </c>
      <c r="M20059" s="14">
        <f>AND($I20059=MID(kododd,1,2),$J20059=MID(kododd,3,3))</f>
      </c>
    </row>
    <row r="20060">
      <c r="A20060" s="95">
        <v>53088</v>
      </c>
      <c r="B20060" s="93" t="s">
        <v>20832</v>
      </c>
      <c r="C20060" s="93" t="s">
        <v>1461</v>
      </c>
      <c r="G20060" s="95">
        <v>0</v>
      </c>
      <c r="H20060" s="93" t="s">
        <v>8976</v>
      </c>
      <c r="I20060" s="93" t="s">
        <v>23894</v>
      </c>
      <c r="J20060" s="93" t="s">
        <v>20872</v>
      </c>
      <c r="K20060" s="93" t="s">
        <v>29454</v>
      </c>
      <c r="L20060" s="14">
        <f>AND(vyberHrace&lt;&gt;"",ISNUMBER(SEARCH(vyberHrace,$B20060)))</f>
      </c>
      <c r="M20060" s="14">
        <f>AND($I20060=MID(kododd,1,2),$J20060=MID(kododd,3,3))</f>
      </c>
    </row>
    <row r="20061">
      <c r="A20061" s="95">
        <v>9438</v>
      </c>
      <c r="B20061" s="93" t="s">
        <v>19729</v>
      </c>
      <c r="C20061" s="93" t="s">
        <v>1415</v>
      </c>
      <c r="D20061" s="95">
        <v>1700</v>
      </c>
      <c r="F20061" s="95">
        <v>381268</v>
      </c>
      <c r="G20061" s="95">
        <v>250</v>
      </c>
      <c r="H20061" s="93" t="s">
        <v>8976</v>
      </c>
      <c r="I20061" s="93" t="s">
        <v>23894</v>
      </c>
      <c r="J20061" s="93" t="s">
        <v>20897</v>
      </c>
      <c r="K20061" s="93" t="s">
        <v>20036</v>
      </c>
      <c r="L20061" s="14">
        <f>AND(vyberHrace&lt;&gt;"",ISNUMBER(SEARCH(vyberHrace,$B20061)))</f>
      </c>
      <c r="M20061" s="14">
        <f>AND($I20061=MID(kododd,1,2),$J20061=MID(kododd,3,3))</f>
      </c>
    </row>
    <row r="20062">
      <c r="A20062" s="95">
        <v>49830</v>
      </c>
      <c r="B20062" s="93" t="s">
        <v>18787</v>
      </c>
      <c r="C20062" s="93" t="s">
        <v>1416</v>
      </c>
      <c r="G20062" s="95">
        <v>0</v>
      </c>
      <c r="H20062" s="93" t="s">
        <v>8976</v>
      </c>
      <c r="I20062" s="93" t="s">
        <v>23894</v>
      </c>
      <c r="J20062" s="93" t="s">
        <v>20941</v>
      </c>
      <c r="K20062" s="93" t="s">
        <v>9073</v>
      </c>
      <c r="L20062" s="14">
        <f>AND(vyberHrace&lt;&gt;"",ISNUMBER(SEARCH(vyberHrace,$B20062)))</f>
      </c>
      <c r="M20062" s="14">
        <f>AND($I20062=MID(kododd,1,2),$J20062=MID(kododd,3,3))</f>
      </c>
    </row>
    <row r="20063">
      <c r="A20063" s="95">
        <v>31178</v>
      </c>
      <c r="B20063" s="93" t="s">
        <v>18790</v>
      </c>
      <c r="C20063" s="93" t="s">
        <v>1447</v>
      </c>
      <c r="D20063" s="95">
        <v>1765</v>
      </c>
      <c r="E20063" s="95">
        <v>1871</v>
      </c>
      <c r="F20063" s="95">
        <v>362158</v>
      </c>
      <c r="G20063" s="95">
        <v>250</v>
      </c>
      <c r="H20063" s="93" t="s">
        <v>8976</v>
      </c>
      <c r="I20063" s="93" t="s">
        <v>23894</v>
      </c>
      <c r="J20063" s="93" t="s">
        <v>20872</v>
      </c>
      <c r="K20063" s="93" t="s">
        <v>29454</v>
      </c>
      <c r="L20063" s="14">
        <f>AND(vyberHrace&lt;&gt;"",ISNUMBER(SEARCH(vyberHrace,$B20063)))</f>
      </c>
      <c r="M20063" s="14">
        <f>AND($I20063=MID(kododd,1,2),$J20063=MID(kododd,3,3))</f>
      </c>
    </row>
    <row r="20064">
      <c r="A20064" s="95">
        <v>3446</v>
      </c>
      <c r="B20064" s="93" t="s">
        <v>18799</v>
      </c>
      <c r="C20064" s="93" t="s">
        <v>1435</v>
      </c>
      <c r="D20064" s="95">
        <v>1643</v>
      </c>
      <c r="G20064" s="95">
        <v>0</v>
      </c>
      <c r="H20064" s="93" t="s">
        <v>8976</v>
      </c>
      <c r="I20064" s="93" t="s">
        <v>23894</v>
      </c>
      <c r="J20064" s="93" t="s">
        <v>20954</v>
      </c>
      <c r="K20064" s="93" t="s">
        <v>6926</v>
      </c>
      <c r="L20064" s="14">
        <f>AND(vyberHrace&lt;&gt;"",ISNUMBER(SEARCH(vyberHrace,$B20064)))</f>
      </c>
      <c r="M20064" s="14">
        <f>AND($I20064=MID(kododd,1,2),$J20064=MID(kododd,3,3))</f>
      </c>
    </row>
    <row r="20065">
      <c r="A20065" s="95">
        <v>53637</v>
      </c>
      <c r="B20065" s="93" t="s">
        <v>998</v>
      </c>
      <c r="C20065" s="93" t="s">
        <v>1414</v>
      </c>
      <c r="D20065" s="95">
        <v>1307</v>
      </c>
      <c r="F20065" s="95">
        <v>23772050</v>
      </c>
      <c r="G20065" s="95">
        <v>250</v>
      </c>
      <c r="H20065" s="93" t="s">
        <v>8976</v>
      </c>
      <c r="I20065" s="93" t="s">
        <v>23894</v>
      </c>
      <c r="J20065" s="93" t="s">
        <v>20899</v>
      </c>
      <c r="K20065" s="93" t="s">
        <v>9087</v>
      </c>
      <c r="L20065" s="14">
        <f>AND(vyberHrace&lt;&gt;"",ISNUMBER(SEARCH(vyberHrace,$B20065)))</f>
      </c>
      <c r="M20065" s="14">
        <f>AND($I20065=MID(kododd,1,2),$J20065=MID(kododd,3,3))</f>
      </c>
    </row>
    <row r="20066">
      <c r="A20066" s="95">
        <v>1328</v>
      </c>
      <c r="B20066" s="93" t="s">
        <v>18814</v>
      </c>
      <c r="C20066" s="93" t="s">
        <v>1469</v>
      </c>
      <c r="D20066" s="95">
        <v>2008</v>
      </c>
      <c r="E20066" s="95">
        <v>2021</v>
      </c>
      <c r="F20066" s="95">
        <v>354465</v>
      </c>
      <c r="G20066" s="95">
        <v>250</v>
      </c>
      <c r="H20066" s="93" t="s">
        <v>8976</v>
      </c>
      <c r="I20066" s="93" t="s">
        <v>23894</v>
      </c>
      <c r="J20066" s="93" t="s">
        <v>20880</v>
      </c>
      <c r="K20066" s="93" t="s">
        <v>6510</v>
      </c>
      <c r="L20066" s="14">
        <f>AND(vyberHrace&lt;&gt;"",ISNUMBER(SEARCH(vyberHrace,$B20066)))</f>
      </c>
      <c r="M20066" s="14">
        <f>AND($I20066=MID(kododd,1,2),$J20066=MID(kododd,3,3))</f>
      </c>
    </row>
    <row r="20067">
      <c r="A20067" s="95">
        <v>45598</v>
      </c>
      <c r="B20067" s="93" t="s">
        <v>17939</v>
      </c>
      <c r="C20067" s="93" t="s">
        <v>1449</v>
      </c>
      <c r="D20067" s="95">
        <v>1314</v>
      </c>
      <c r="F20067" s="95">
        <v>23789956</v>
      </c>
      <c r="G20067" s="95">
        <v>250</v>
      </c>
      <c r="H20067" s="93" t="s">
        <v>8976</v>
      </c>
      <c r="I20067" s="93" t="s">
        <v>23894</v>
      </c>
      <c r="J20067" s="93" t="s">
        <v>20954</v>
      </c>
      <c r="K20067" s="93" t="s">
        <v>6926</v>
      </c>
      <c r="L20067" s="14">
        <f>AND(vyberHrace&lt;&gt;"",ISNUMBER(SEARCH(vyberHrace,$B20067)))</f>
      </c>
      <c r="M20067" s="14">
        <f>AND($I20067=MID(kododd,1,2),$J20067=MID(kododd,3,3))</f>
      </c>
    </row>
    <row r="20068">
      <c r="A20068" s="95">
        <v>55675</v>
      </c>
      <c r="B20068" s="93" t="s">
        <v>22986</v>
      </c>
      <c r="C20068" s="93" t="s">
        <v>1424</v>
      </c>
      <c r="G20068" s="95">
        <v>250</v>
      </c>
      <c r="H20068" s="93" t="s">
        <v>8976</v>
      </c>
      <c r="I20068" s="93" t="s">
        <v>23894</v>
      </c>
      <c r="J20068" s="93" t="s">
        <v>20998</v>
      </c>
      <c r="K20068" s="93" t="s">
        <v>3359</v>
      </c>
      <c r="L20068" s="14">
        <f>AND(vyberHrace&lt;&gt;"",ISNUMBER(SEARCH(vyberHrace,$B20068)))</f>
      </c>
      <c r="M20068" s="14">
        <f>AND($I20068=MID(kododd,1,2),$J20068=MID(kododd,3,3))</f>
      </c>
    </row>
    <row r="20069">
      <c r="A20069" s="95">
        <v>58644</v>
      </c>
      <c r="B20069" s="93" t="s">
        <v>25131</v>
      </c>
      <c r="C20069" s="93" t="s">
        <v>1486</v>
      </c>
      <c r="G20069" s="95">
        <v>250</v>
      </c>
      <c r="H20069" s="93" t="s">
        <v>8976</v>
      </c>
      <c r="I20069" s="93" t="s">
        <v>23894</v>
      </c>
      <c r="J20069" s="93" t="s">
        <v>20998</v>
      </c>
      <c r="K20069" s="93" t="s">
        <v>3359</v>
      </c>
      <c r="L20069" s="14">
        <f>AND(vyberHrace&lt;&gt;"",ISNUMBER(SEARCH(vyberHrace,$B20069)))</f>
      </c>
      <c r="M20069" s="14">
        <f>AND($I20069=MID(kododd,1,2),$J20069=MID(kododd,3,3))</f>
      </c>
    </row>
    <row r="20070">
      <c r="A20070" s="95">
        <v>56046</v>
      </c>
      <c r="B20070" s="93" t="s">
        <v>23005</v>
      </c>
      <c r="C20070" s="93" t="s">
        <v>1424</v>
      </c>
      <c r="D20070" s="95">
        <v>1037</v>
      </c>
      <c r="F20070" s="95">
        <v>23782374</v>
      </c>
      <c r="G20070" s="95">
        <v>250</v>
      </c>
      <c r="H20070" s="93" t="s">
        <v>8976</v>
      </c>
      <c r="I20070" s="93" t="s">
        <v>23894</v>
      </c>
      <c r="J20070" s="93" t="s">
        <v>20861</v>
      </c>
      <c r="K20070" s="93" t="s">
        <v>6758</v>
      </c>
      <c r="L20070" s="14">
        <f>AND(vyberHrace&lt;&gt;"",ISNUMBER(SEARCH(vyberHrace,$B20070)))</f>
      </c>
      <c r="M20070" s="14">
        <f>AND($I20070=MID(kododd,1,2),$J20070=MID(kododd,3,3))</f>
      </c>
    </row>
    <row r="20071">
      <c r="A20071" s="95">
        <v>14112</v>
      </c>
      <c r="B20071" s="93" t="s">
        <v>17758</v>
      </c>
      <c r="C20071" s="93" t="s">
        <v>1434</v>
      </c>
      <c r="D20071" s="95">
        <v>1419</v>
      </c>
      <c r="G20071" s="95">
        <v>250</v>
      </c>
      <c r="H20071" s="93" t="s">
        <v>8976</v>
      </c>
      <c r="I20071" s="93" t="s">
        <v>23894</v>
      </c>
      <c r="J20071" s="93" t="s">
        <v>20875</v>
      </c>
      <c r="K20071" s="93" t="s">
        <v>6699</v>
      </c>
      <c r="L20071" s="14">
        <f>AND(vyberHrace&lt;&gt;"",ISNUMBER(SEARCH(vyberHrace,$B20071)))</f>
      </c>
      <c r="M20071" s="14">
        <f>AND($I20071=MID(kododd,1,2),$J20071=MID(kododd,3,3))</f>
      </c>
    </row>
    <row r="20072">
      <c r="A20072" s="95">
        <v>8364</v>
      </c>
      <c r="B20072" s="93" t="s">
        <v>10351</v>
      </c>
      <c r="C20072" s="93" t="s">
        <v>1413</v>
      </c>
      <c r="D20072" s="95">
        <v>1667</v>
      </c>
      <c r="G20072" s="95">
        <v>250</v>
      </c>
      <c r="H20072" s="93" t="s">
        <v>8976</v>
      </c>
      <c r="I20072" s="93" t="s">
        <v>23894</v>
      </c>
      <c r="J20072" s="93" t="s">
        <v>20875</v>
      </c>
      <c r="K20072" s="93" t="s">
        <v>6699</v>
      </c>
      <c r="L20072" s="14">
        <f>AND(vyberHrace&lt;&gt;"",ISNUMBER(SEARCH(vyberHrace,$B20072)))</f>
      </c>
      <c r="M20072" s="14">
        <f>AND($I20072=MID(kododd,1,2),$J20072=MID(kododd,3,3))</f>
      </c>
    </row>
    <row r="20073">
      <c r="A20073" s="95">
        <v>13054</v>
      </c>
      <c r="B20073" s="93" t="s">
        <v>10354</v>
      </c>
      <c r="C20073" s="93" t="s">
        <v>1427</v>
      </c>
      <c r="D20073" s="95">
        <v>1675</v>
      </c>
      <c r="F20073" s="95">
        <v>341363</v>
      </c>
      <c r="G20073" s="95">
        <v>250</v>
      </c>
      <c r="H20073" s="93" t="s">
        <v>8976</v>
      </c>
      <c r="I20073" s="93" t="s">
        <v>23894</v>
      </c>
      <c r="J20073" s="93" t="s">
        <v>20859</v>
      </c>
      <c r="K20073" s="93" t="s">
        <v>6866</v>
      </c>
      <c r="L20073" s="14">
        <f>AND(vyberHrace&lt;&gt;"",ISNUMBER(SEARCH(vyberHrace,$B20073)))</f>
      </c>
      <c r="M20073" s="14">
        <f>AND($I20073=MID(kododd,1,2),$J20073=MID(kododd,3,3))</f>
      </c>
    </row>
    <row r="20074">
      <c r="A20074" s="95">
        <v>45586</v>
      </c>
      <c r="B20074" s="93" t="s">
        <v>8217</v>
      </c>
      <c r="C20074" s="93" t="s">
        <v>1410</v>
      </c>
      <c r="D20074" s="95">
        <v>1162</v>
      </c>
      <c r="F20074" s="95">
        <v>23709340</v>
      </c>
      <c r="G20074" s="95">
        <v>0</v>
      </c>
      <c r="H20074" s="93" t="s">
        <v>8976</v>
      </c>
      <c r="I20074" s="93" t="s">
        <v>23894</v>
      </c>
      <c r="J20074" s="93" t="s">
        <v>20933</v>
      </c>
      <c r="K20074" s="93" t="s">
        <v>5585</v>
      </c>
      <c r="L20074" s="14">
        <f>AND(vyberHrace&lt;&gt;"",ISNUMBER(SEARCH(vyberHrace,$B20074)))</f>
      </c>
      <c r="M20074" s="14">
        <f>AND($I20074=MID(kododd,1,2),$J20074=MID(kododd,3,3))</f>
      </c>
    </row>
    <row r="20075">
      <c r="A20075" s="95">
        <v>13151</v>
      </c>
      <c r="B20075" s="93" t="s">
        <v>8221</v>
      </c>
      <c r="C20075" s="93" t="s">
        <v>1469</v>
      </c>
      <c r="D20075" s="95">
        <v>1644</v>
      </c>
      <c r="F20075" s="95">
        <v>383104</v>
      </c>
      <c r="G20075" s="95">
        <v>250</v>
      </c>
      <c r="H20075" s="93" t="s">
        <v>8976</v>
      </c>
      <c r="I20075" s="93" t="s">
        <v>23894</v>
      </c>
      <c r="J20075" s="93" t="s">
        <v>20931</v>
      </c>
      <c r="K20075" s="93" t="s">
        <v>11236</v>
      </c>
      <c r="L20075" s="14">
        <f>AND(vyberHrace&lt;&gt;"",ISNUMBER(SEARCH(vyberHrace,$B20075)))</f>
      </c>
      <c r="M20075" s="14">
        <f>AND($I20075=MID(kododd,1,2),$J20075=MID(kododd,3,3))</f>
      </c>
    </row>
    <row r="20076">
      <c r="A20076" s="95">
        <v>58026</v>
      </c>
      <c r="B20076" s="93" t="s">
        <v>24562</v>
      </c>
      <c r="C20076" s="93" t="s">
        <v>1450</v>
      </c>
      <c r="D20076" s="95">
        <v>1008</v>
      </c>
      <c r="F20076" s="95">
        <v>23796936</v>
      </c>
      <c r="G20076" s="95">
        <v>250</v>
      </c>
      <c r="H20076" s="93" t="s">
        <v>8976</v>
      </c>
      <c r="I20076" s="93" t="s">
        <v>23894</v>
      </c>
      <c r="J20076" s="93" t="s">
        <v>20861</v>
      </c>
      <c r="K20076" s="93" t="s">
        <v>6758</v>
      </c>
      <c r="L20076" s="14">
        <f>AND(vyberHrace&lt;&gt;"",ISNUMBER(SEARCH(vyberHrace,$B20076)))</f>
      </c>
      <c r="M20076" s="14">
        <f>AND($I20076=MID(kododd,1,2),$J20076=MID(kododd,3,3))</f>
      </c>
    </row>
    <row r="20077">
      <c r="A20077" s="95">
        <v>39911</v>
      </c>
      <c r="B20077" s="93" t="s">
        <v>10367</v>
      </c>
      <c r="C20077" s="93" t="s">
        <v>1423</v>
      </c>
      <c r="D20077" s="95">
        <v>1634</v>
      </c>
      <c r="E20077" s="95">
        <v>1731</v>
      </c>
      <c r="F20077" s="95">
        <v>377503</v>
      </c>
      <c r="G20077" s="95">
        <v>250</v>
      </c>
      <c r="H20077" s="93" t="s">
        <v>8976</v>
      </c>
      <c r="I20077" s="93" t="s">
        <v>23894</v>
      </c>
      <c r="J20077" s="93" t="s">
        <v>20980</v>
      </c>
      <c r="K20077" s="93" t="s">
        <v>11406</v>
      </c>
      <c r="L20077" s="14">
        <f>AND(vyberHrace&lt;&gt;"",ISNUMBER(SEARCH(vyberHrace,$B20077)))</f>
      </c>
      <c r="M20077" s="14">
        <f>AND($I20077=MID(kododd,1,2),$J20077=MID(kododd,3,3))</f>
      </c>
    </row>
    <row r="20078">
      <c r="A20078" s="95">
        <v>56447</v>
      </c>
      <c r="B20078" s="93" t="s">
        <v>862</v>
      </c>
      <c r="C20078" s="93" t="s">
        <v>1411</v>
      </c>
      <c r="G20078" s="95">
        <v>0</v>
      </c>
      <c r="H20078" s="93" t="s">
        <v>8976</v>
      </c>
      <c r="I20078" s="93" t="s">
        <v>23894</v>
      </c>
      <c r="J20078" s="93" t="s">
        <v>20912</v>
      </c>
      <c r="K20078" s="93" t="s">
        <v>9930</v>
      </c>
      <c r="L20078" s="14">
        <f>AND(vyberHrace&lt;&gt;"",ISNUMBER(SEARCH(vyberHrace,$B20078)))</f>
      </c>
      <c r="M20078" s="14">
        <f>AND($I20078=MID(kododd,1,2),$J20078=MID(kododd,3,3))</f>
      </c>
    </row>
    <row r="20079">
      <c r="A20079" s="95">
        <v>3405</v>
      </c>
      <c r="B20079" s="93" t="s">
        <v>10373</v>
      </c>
      <c r="C20079" s="93" t="s">
        <v>1413</v>
      </c>
      <c r="D20079" s="95">
        <v>1749</v>
      </c>
      <c r="G20079" s="95">
        <v>250</v>
      </c>
      <c r="H20079" s="93" t="s">
        <v>8976</v>
      </c>
      <c r="I20079" s="93" t="s">
        <v>23894</v>
      </c>
      <c r="J20079" s="93" t="s">
        <v>20918</v>
      </c>
      <c r="K20079" s="93" t="s">
        <v>6768</v>
      </c>
      <c r="L20079" s="14">
        <f>AND(vyberHrace&lt;&gt;"",ISNUMBER(SEARCH(vyberHrace,$B20079)))</f>
      </c>
      <c r="M20079" s="14">
        <f>AND($I20079=MID(kododd,1,2),$J20079=MID(kododd,3,3))</f>
      </c>
    </row>
    <row r="20080">
      <c r="A20080" s="95">
        <v>51290</v>
      </c>
      <c r="B20080" s="93" t="s">
        <v>3438</v>
      </c>
      <c r="C20080" s="93" t="s">
        <v>1402</v>
      </c>
      <c r="G20080" s="95">
        <v>0</v>
      </c>
      <c r="H20080" s="93" t="s">
        <v>8976</v>
      </c>
      <c r="I20080" s="93" t="s">
        <v>23894</v>
      </c>
      <c r="J20080" s="93" t="s">
        <v>20866</v>
      </c>
      <c r="K20080" s="93" t="s">
        <v>6041</v>
      </c>
      <c r="L20080" s="14">
        <f>AND(vyberHrace&lt;&gt;"",ISNUMBER(SEARCH(vyberHrace,$B20080)))</f>
      </c>
      <c r="M20080" s="14">
        <f>AND($I20080=MID(kododd,1,2),$J20080=MID(kododd,3,3))</f>
      </c>
    </row>
    <row r="20081">
      <c r="A20081" s="95">
        <v>57411</v>
      </c>
      <c r="B20081" s="93" t="s">
        <v>23101</v>
      </c>
      <c r="C20081" s="93" t="s">
        <v>1452</v>
      </c>
      <c r="D20081" s="95">
        <v>1467</v>
      </c>
      <c r="E20081" s="95">
        <v>1587</v>
      </c>
      <c r="F20081" s="95">
        <v>23766301</v>
      </c>
      <c r="G20081" s="95">
        <v>250</v>
      </c>
      <c r="H20081" s="93" t="s">
        <v>8976</v>
      </c>
      <c r="I20081" s="93" t="s">
        <v>23892</v>
      </c>
      <c r="J20081" s="93" t="s">
        <v>21001</v>
      </c>
      <c r="K20081" s="93" t="s">
        <v>5937</v>
      </c>
      <c r="L20081" s="14">
        <f>AND(vyberHrace&lt;&gt;"",ISNUMBER(SEARCH(vyberHrace,$B20081)))</f>
      </c>
      <c r="M20081" s="14">
        <f>AND($I20081=MID(kododd,1,2),$J20081=MID(kododd,3,3))</f>
      </c>
    </row>
    <row r="20082">
      <c r="A20082" s="95">
        <v>50006</v>
      </c>
      <c r="B20082" s="93" t="s">
        <v>8982</v>
      </c>
      <c r="C20082" s="93" t="s">
        <v>3255</v>
      </c>
      <c r="G20082" s="95">
        <v>0</v>
      </c>
      <c r="H20082" s="93" t="s">
        <v>8976</v>
      </c>
      <c r="I20082" s="93" t="s">
        <v>23892</v>
      </c>
      <c r="J20082" s="93" t="s">
        <v>20847</v>
      </c>
      <c r="K20082" s="93" t="s">
        <v>1504</v>
      </c>
      <c r="L20082" s="14">
        <f>AND(vyberHrace&lt;&gt;"",ISNUMBER(SEARCH(vyberHrace,$B20082)))</f>
      </c>
      <c r="M20082" s="14">
        <f>AND($I20082=MID(kododd,1,2),$J20082=MID(kododd,3,3))</f>
      </c>
    </row>
    <row r="20083">
      <c r="A20083" s="95">
        <v>334</v>
      </c>
      <c r="B20083" s="93" t="s">
        <v>6766</v>
      </c>
      <c r="C20083" s="93" t="s">
        <v>1462</v>
      </c>
      <c r="D20083" s="95">
        <v>2068</v>
      </c>
      <c r="E20083" s="95">
        <v>2090</v>
      </c>
      <c r="F20083" s="95">
        <v>314706</v>
      </c>
      <c r="G20083" s="95">
        <v>250</v>
      </c>
      <c r="H20083" s="93" t="s">
        <v>8976</v>
      </c>
      <c r="I20083" s="93" t="s">
        <v>23892</v>
      </c>
      <c r="J20083" s="93" t="s">
        <v>20844</v>
      </c>
      <c r="K20083" s="93" t="s">
        <v>6767</v>
      </c>
      <c r="L20083" s="14">
        <f>AND(vyberHrace&lt;&gt;"",ISNUMBER(SEARCH(vyberHrace,$B20083)))</f>
      </c>
      <c r="M20083" s="14">
        <f>AND($I20083=MID(kododd,1,2),$J20083=MID(kododd,3,3))</f>
      </c>
    </row>
    <row r="20084">
      <c r="A20084" s="95">
        <v>13482</v>
      </c>
      <c r="B20084" s="93" t="s">
        <v>6889</v>
      </c>
      <c r="C20084" s="93" t="s">
        <v>1430</v>
      </c>
      <c r="D20084" s="95">
        <v>1438</v>
      </c>
      <c r="F20084" s="95">
        <v>362654</v>
      </c>
      <c r="G20084" s="95">
        <v>250</v>
      </c>
      <c r="H20084" s="93" t="s">
        <v>8976</v>
      </c>
      <c r="I20084" s="93" t="s">
        <v>23892</v>
      </c>
      <c r="J20084" s="93" t="s">
        <v>20888</v>
      </c>
      <c r="K20084" s="93" t="s">
        <v>6890</v>
      </c>
      <c r="L20084" s="14">
        <f>AND(vyberHrace&lt;&gt;"",ISNUMBER(SEARCH(vyberHrace,$B20084)))</f>
      </c>
      <c r="M20084" s="14">
        <f>AND($I20084=MID(kododd,1,2),$J20084=MID(kododd,3,3))</f>
      </c>
    </row>
    <row r="20085">
      <c r="A20085" s="95">
        <v>32975</v>
      </c>
      <c r="B20085" s="93" t="s">
        <v>6924</v>
      </c>
      <c r="C20085" s="93" t="s">
        <v>1454</v>
      </c>
      <c r="D20085" s="95">
        <v>2037</v>
      </c>
      <c r="E20085" s="95">
        <v>2027</v>
      </c>
      <c r="F20085" s="95">
        <v>351083</v>
      </c>
      <c r="G20085" s="95">
        <v>0</v>
      </c>
      <c r="H20085" s="93" t="s">
        <v>8976</v>
      </c>
      <c r="I20085" s="93" t="s">
        <v>23892</v>
      </c>
      <c r="J20085" s="93" t="s">
        <v>20896</v>
      </c>
      <c r="K20085" s="93" t="s">
        <v>6925</v>
      </c>
      <c r="L20085" s="14">
        <f>AND(vyberHrace&lt;&gt;"",ISNUMBER(SEARCH(vyberHrace,$B20085)))</f>
      </c>
      <c r="M20085" s="14">
        <f>AND($I20085=MID(kododd,1,2),$J20085=MID(kododd,3,3))</f>
      </c>
    </row>
    <row r="20086">
      <c r="A20086" s="95">
        <v>61896</v>
      </c>
      <c r="B20086" s="93" t="s">
        <v>28033</v>
      </c>
      <c r="C20086" s="93" t="s">
        <v>1457</v>
      </c>
      <c r="E20086" s="95">
        <v>1920</v>
      </c>
      <c r="F20086" s="95">
        <v>14915316</v>
      </c>
      <c r="G20086" s="95">
        <v>250</v>
      </c>
      <c r="H20086" s="93" t="s">
        <v>8976</v>
      </c>
      <c r="I20086" s="93" t="s">
        <v>23892</v>
      </c>
      <c r="J20086" s="93" t="s">
        <v>20855</v>
      </c>
      <c r="K20086" s="93" t="s">
        <v>6897</v>
      </c>
      <c r="L20086" s="14">
        <f>AND(vyberHrace&lt;&gt;"",ISNUMBER(SEARCH(vyberHrace,$B20086)))</f>
      </c>
      <c r="M20086" s="14">
        <f>AND($I20086=MID(kododd,1,2),$J20086=MID(kododd,3,3))</f>
      </c>
    </row>
    <row r="20087">
      <c r="A20087" s="95">
        <v>64010</v>
      </c>
      <c r="B20087" s="93" t="s">
        <v>30167</v>
      </c>
      <c r="C20087" s="93" t="s">
        <v>1487</v>
      </c>
      <c r="D20087" s="95">
        <v>80287</v>
      </c>
      <c r="E20087" s="95">
        <v>80287</v>
      </c>
      <c r="G20087" s="95">
        <v>250</v>
      </c>
      <c r="H20087" s="93" t="s">
        <v>8976</v>
      </c>
      <c r="I20087" s="93" t="s">
        <v>23892</v>
      </c>
      <c r="J20087" s="93" t="s">
        <v>20855</v>
      </c>
      <c r="K20087" s="93" t="s">
        <v>6897</v>
      </c>
      <c r="L20087" s="14">
        <f>AND(vyberHrace&lt;&gt;"",ISNUMBER(SEARCH(vyberHrace,$B20087)))</f>
      </c>
      <c r="M20087" s="14">
        <f>AND($I20087=MID(kododd,1,2),$J20087=MID(kododd,3,3))</f>
      </c>
    </row>
    <row r="20088">
      <c r="A20088" s="95">
        <v>27678</v>
      </c>
      <c r="B20088" s="93" t="s">
        <v>9937</v>
      </c>
      <c r="C20088" s="93" t="s">
        <v>1413</v>
      </c>
      <c r="D20088" s="95">
        <v>1807</v>
      </c>
      <c r="G20088" s="95">
        <v>250</v>
      </c>
      <c r="H20088" s="93" t="s">
        <v>8976</v>
      </c>
      <c r="I20088" s="93" t="s">
        <v>23892</v>
      </c>
      <c r="J20088" s="93" t="s">
        <v>20847</v>
      </c>
      <c r="K20088" s="93" t="s">
        <v>1504</v>
      </c>
      <c r="L20088" s="14">
        <f>AND(vyberHrace&lt;&gt;"",ISNUMBER(SEARCH(vyberHrace,$B20088)))</f>
      </c>
      <c r="M20088" s="14">
        <f>AND($I20088=MID(kododd,1,2),$J20088=MID(kododd,3,3))</f>
      </c>
    </row>
    <row r="20089">
      <c r="A20089" s="95">
        <v>51419</v>
      </c>
      <c r="B20089" s="93" t="s">
        <v>3788</v>
      </c>
      <c r="C20089" s="93" t="s">
        <v>1416</v>
      </c>
      <c r="D20089" s="95">
        <v>1296</v>
      </c>
      <c r="E20089" s="95">
        <v>1933</v>
      </c>
      <c r="F20089" s="95">
        <v>23787546</v>
      </c>
      <c r="G20089" s="95">
        <v>250</v>
      </c>
      <c r="H20089" s="93" t="s">
        <v>8976</v>
      </c>
      <c r="I20089" s="93" t="s">
        <v>23892</v>
      </c>
      <c r="J20089" s="93" t="s">
        <v>20872</v>
      </c>
      <c r="K20089" s="93" t="s">
        <v>3789</v>
      </c>
      <c r="L20089" s="14">
        <f>AND(vyberHrace&lt;&gt;"",ISNUMBER(SEARCH(vyberHrace,$B20089)))</f>
      </c>
      <c r="M20089" s="14">
        <f>AND($I20089=MID(kododd,1,2),$J20089=MID(kododd,3,3))</f>
      </c>
    </row>
    <row r="20090">
      <c r="A20090" s="95">
        <v>56384</v>
      </c>
      <c r="B20090" s="93" t="s">
        <v>23008</v>
      </c>
      <c r="C20090" s="93" t="s">
        <v>1402</v>
      </c>
      <c r="G20090" s="95">
        <v>250</v>
      </c>
      <c r="H20090" s="93" t="s">
        <v>8976</v>
      </c>
      <c r="I20090" s="93" t="s">
        <v>23892</v>
      </c>
      <c r="J20090" s="93" t="s">
        <v>20937</v>
      </c>
      <c r="K20090" s="93" t="s">
        <v>5109</v>
      </c>
      <c r="L20090" s="14">
        <f>AND(vyberHrace&lt;&gt;"",ISNUMBER(SEARCH(vyberHrace,$B20090)))</f>
      </c>
      <c r="M20090" s="14">
        <f>AND($I20090=MID(kododd,1,2),$J20090=MID(kododd,3,3))</f>
      </c>
    </row>
    <row r="20091">
      <c r="A20091" s="95">
        <v>58610</v>
      </c>
      <c r="B20091" s="93" t="s">
        <v>25102</v>
      </c>
      <c r="C20091" s="93" t="s">
        <v>1402</v>
      </c>
      <c r="D20091" s="95">
        <v>1150</v>
      </c>
      <c r="E20091" s="95">
        <v>1503</v>
      </c>
      <c r="F20091" s="95">
        <v>23780436</v>
      </c>
      <c r="G20091" s="95">
        <v>250</v>
      </c>
      <c r="H20091" s="93" t="s">
        <v>8976</v>
      </c>
      <c r="I20091" s="93" t="s">
        <v>23892</v>
      </c>
      <c r="J20091" s="93" t="s">
        <v>20937</v>
      </c>
      <c r="K20091" s="93" t="s">
        <v>5109</v>
      </c>
      <c r="L20091" s="14">
        <f>AND(vyberHrace&lt;&gt;"",ISNUMBER(SEARCH(vyberHrace,$B20091)))</f>
      </c>
      <c r="M20091" s="14">
        <f>AND($I20091=MID(kododd,1,2),$J20091=MID(kododd,3,3))</f>
      </c>
    </row>
    <row r="20092">
      <c r="A20092" s="95">
        <v>53038</v>
      </c>
      <c r="B20092" s="93" t="s">
        <v>20027</v>
      </c>
      <c r="C20092" s="93" t="s">
        <v>1415</v>
      </c>
      <c r="G20092" s="95">
        <v>0</v>
      </c>
      <c r="H20092" s="93" t="s">
        <v>8976</v>
      </c>
      <c r="I20092" s="93" t="s">
        <v>23892</v>
      </c>
      <c r="J20092" s="93" t="s">
        <v>20843</v>
      </c>
      <c r="K20092" s="93" t="s">
        <v>3948</v>
      </c>
      <c r="L20092" s="14">
        <f>AND(vyberHrace&lt;&gt;"",ISNUMBER(SEARCH(vyberHrace,$B20092)))</f>
      </c>
      <c r="M20092" s="14">
        <f>AND($I20092=MID(kododd,1,2),$J20092=MID(kododd,3,3))</f>
      </c>
    </row>
    <row r="20093">
      <c r="A20093" s="95">
        <v>50561</v>
      </c>
      <c r="B20093" s="93" t="s">
        <v>3491</v>
      </c>
      <c r="C20093" s="93" t="s">
        <v>1422</v>
      </c>
      <c r="G20093" s="95">
        <v>250</v>
      </c>
      <c r="H20093" s="93" t="s">
        <v>8976</v>
      </c>
      <c r="I20093" s="93" t="s">
        <v>23892</v>
      </c>
      <c r="J20093" s="93" t="s">
        <v>20844</v>
      </c>
      <c r="K20093" s="93" t="s">
        <v>6767</v>
      </c>
      <c r="L20093" s="14">
        <f>AND(vyberHrace&lt;&gt;"",ISNUMBER(SEARCH(vyberHrace,$B20093)))</f>
      </c>
      <c r="M20093" s="14">
        <f>AND($I20093=MID(kododd,1,2),$J20093=MID(kododd,3,3))</f>
      </c>
    </row>
    <row r="20094">
      <c r="A20094" s="95">
        <v>38370</v>
      </c>
      <c r="B20094" s="93" t="s">
        <v>9065</v>
      </c>
      <c r="C20094" s="93" t="s">
        <v>1400</v>
      </c>
      <c r="G20094" s="95">
        <v>0</v>
      </c>
      <c r="H20094" s="93" t="s">
        <v>8976</v>
      </c>
      <c r="I20094" s="93" t="s">
        <v>23892</v>
      </c>
      <c r="J20094" s="93" t="s">
        <v>20860</v>
      </c>
      <c r="K20094" s="93" t="s">
        <v>6912</v>
      </c>
      <c r="L20094" s="14">
        <f>AND(vyberHrace&lt;&gt;"",ISNUMBER(SEARCH(vyberHrace,$B20094)))</f>
      </c>
      <c r="M20094" s="14">
        <f>AND($I20094=MID(kododd,1,2),$J20094=MID(kododd,3,3))</f>
      </c>
    </row>
    <row r="20095">
      <c r="A20095" s="95">
        <v>45641</v>
      </c>
      <c r="B20095" s="93" t="s">
        <v>29895</v>
      </c>
      <c r="C20095" s="93" t="s">
        <v>1419</v>
      </c>
      <c r="G20095" s="95">
        <v>250</v>
      </c>
      <c r="H20095" s="93" t="s">
        <v>8976</v>
      </c>
      <c r="I20095" s="93" t="s">
        <v>23892</v>
      </c>
      <c r="J20095" s="93" t="s">
        <v>20872</v>
      </c>
      <c r="K20095" s="93" t="s">
        <v>3789</v>
      </c>
      <c r="L20095" s="14">
        <f>AND(vyberHrace&lt;&gt;"",ISNUMBER(SEARCH(vyberHrace,$B20095)))</f>
      </c>
      <c r="M20095" s="14">
        <f>AND($I20095=MID(kododd,1,2),$J20095=MID(kododd,3,3))</f>
      </c>
    </row>
    <row r="20096">
      <c r="A20096" s="95">
        <v>60480</v>
      </c>
      <c r="B20096" s="93" t="s">
        <v>26912</v>
      </c>
      <c r="C20096" s="93" t="s">
        <v>1487</v>
      </c>
      <c r="F20096" s="95">
        <v>23790601</v>
      </c>
      <c r="G20096" s="95">
        <v>250</v>
      </c>
      <c r="H20096" s="93" t="s">
        <v>8976</v>
      </c>
      <c r="I20096" s="93" t="s">
        <v>23892</v>
      </c>
      <c r="J20096" s="93" t="s">
        <v>20937</v>
      </c>
      <c r="K20096" s="93" t="s">
        <v>5109</v>
      </c>
      <c r="L20096" s="14">
        <f>AND(vyberHrace&lt;&gt;"",ISNUMBER(SEARCH(vyberHrace,$B20096)))</f>
      </c>
      <c r="M20096" s="14">
        <f>AND($I20096=MID(kododd,1,2),$J20096=MID(kododd,3,3))</f>
      </c>
    </row>
    <row r="20097">
      <c r="A20097" s="95">
        <v>24899</v>
      </c>
      <c r="B20097" s="93" t="s">
        <v>11225</v>
      </c>
      <c r="C20097" s="93" t="s">
        <v>1404</v>
      </c>
      <c r="D20097" s="95">
        <v>1649</v>
      </c>
      <c r="E20097" s="95">
        <v>1771</v>
      </c>
      <c r="F20097" s="95">
        <v>370100</v>
      </c>
      <c r="G20097" s="95">
        <v>250</v>
      </c>
      <c r="H20097" s="93" t="s">
        <v>8976</v>
      </c>
      <c r="I20097" s="93" t="s">
        <v>23892</v>
      </c>
      <c r="J20097" s="93" t="s">
        <v>20955</v>
      </c>
      <c r="K20097" s="93" t="s">
        <v>11226</v>
      </c>
      <c r="L20097" s="14">
        <f>AND(vyberHrace&lt;&gt;"",ISNUMBER(SEARCH(vyberHrace,$B20097)))</f>
      </c>
      <c r="M20097" s="14">
        <f>AND($I20097=MID(kododd,1,2),$J20097=MID(kododd,3,3))</f>
      </c>
    </row>
    <row r="20098">
      <c r="A20098" s="95">
        <v>34030</v>
      </c>
      <c r="B20098" s="93" t="s">
        <v>3070</v>
      </c>
      <c r="C20098" s="93" t="s">
        <v>1444</v>
      </c>
      <c r="D20098" s="95">
        <v>2042</v>
      </c>
      <c r="E20098" s="95">
        <v>2069</v>
      </c>
      <c r="F20098" s="95">
        <v>345075</v>
      </c>
      <c r="G20098" s="95">
        <v>250</v>
      </c>
      <c r="H20098" s="93" t="s">
        <v>8976</v>
      </c>
      <c r="I20098" s="93" t="s">
        <v>23892</v>
      </c>
      <c r="J20098" s="93" t="s">
        <v>20860</v>
      </c>
      <c r="K20098" s="93" t="s">
        <v>6912</v>
      </c>
      <c r="L20098" s="14">
        <f>AND(vyberHrace&lt;&gt;"",ISNUMBER(SEARCH(vyberHrace,$B20098)))</f>
      </c>
      <c r="M20098" s="14">
        <f>AND($I20098=MID(kododd,1,2),$J20098=MID(kododd,3,3))</f>
      </c>
    </row>
    <row r="20099">
      <c r="A20099" s="95">
        <v>53438</v>
      </c>
      <c r="B20099" s="93" t="s">
        <v>20035</v>
      </c>
      <c r="C20099" s="93" t="s">
        <v>3255</v>
      </c>
      <c r="D20099" s="95">
        <v>1148</v>
      </c>
      <c r="F20099" s="95">
        <v>23748206</v>
      </c>
      <c r="G20099" s="95">
        <v>0</v>
      </c>
      <c r="H20099" s="93" t="s">
        <v>8976</v>
      </c>
      <c r="I20099" s="93" t="s">
        <v>23892</v>
      </c>
      <c r="J20099" s="93" t="s">
        <v>20860</v>
      </c>
      <c r="K20099" s="93" t="s">
        <v>6912</v>
      </c>
      <c r="L20099" s="14">
        <f>AND(vyberHrace&lt;&gt;"",ISNUMBER(SEARCH(vyberHrace,$B20099)))</f>
      </c>
      <c r="M20099" s="14">
        <f>AND($I20099=MID(kododd,1,2),$J20099=MID(kododd,3,3))</f>
      </c>
    </row>
    <row r="20100">
      <c r="A20100" s="95">
        <v>44964</v>
      </c>
      <c r="B20100" s="93" t="s">
        <v>4927</v>
      </c>
      <c r="C20100" s="93" t="s">
        <v>1434</v>
      </c>
      <c r="D20100" s="95">
        <v>1750</v>
      </c>
      <c r="E20100" s="95">
        <v>1853</v>
      </c>
      <c r="F20100" s="95">
        <v>23705655</v>
      </c>
      <c r="G20100" s="95">
        <v>0</v>
      </c>
      <c r="H20100" s="93" t="s">
        <v>8976</v>
      </c>
      <c r="I20100" s="93" t="s">
        <v>23892</v>
      </c>
      <c r="J20100" s="93" t="s">
        <v>20870</v>
      </c>
      <c r="K20100" s="93" t="s">
        <v>4928</v>
      </c>
      <c r="L20100" s="14">
        <f>AND(vyberHrace&lt;&gt;"",ISNUMBER(SEARCH(vyberHrace,$B20100)))</f>
      </c>
      <c r="M20100" s="14">
        <f>AND($I20100=MID(kododd,1,2),$J20100=MID(kododd,3,3))</f>
      </c>
    </row>
    <row r="20101">
      <c r="A20101" s="95">
        <v>51418</v>
      </c>
      <c r="B20101" s="93" t="s">
        <v>19693</v>
      </c>
      <c r="C20101" s="93" t="s">
        <v>1416</v>
      </c>
      <c r="D20101" s="95">
        <v>1343</v>
      </c>
      <c r="E20101" s="95">
        <v>1668</v>
      </c>
      <c r="F20101" s="95">
        <v>23768770</v>
      </c>
      <c r="G20101" s="95">
        <v>250</v>
      </c>
      <c r="H20101" s="93" t="s">
        <v>8976</v>
      </c>
      <c r="I20101" s="93" t="s">
        <v>23892</v>
      </c>
      <c r="J20101" s="93" t="s">
        <v>20872</v>
      </c>
      <c r="K20101" s="93" t="s">
        <v>3789</v>
      </c>
      <c r="L20101" s="14">
        <f>AND(vyberHrace&lt;&gt;"",ISNUMBER(SEARCH(vyberHrace,$B20101)))</f>
      </c>
      <c r="M20101" s="14">
        <f>AND($I20101=MID(kododd,1,2),$J20101=MID(kododd,3,3))</f>
      </c>
    </row>
    <row r="20102">
      <c r="A20102" s="95">
        <v>46777</v>
      </c>
      <c r="B20102" s="93" t="s">
        <v>20045</v>
      </c>
      <c r="C20102" s="93" t="s">
        <v>1443</v>
      </c>
      <c r="D20102" s="95">
        <v>1228</v>
      </c>
      <c r="E20102" s="95">
        <v>1484</v>
      </c>
      <c r="F20102" s="95">
        <v>23718412</v>
      </c>
      <c r="G20102" s="95">
        <v>250</v>
      </c>
      <c r="H20102" s="93" t="s">
        <v>8976</v>
      </c>
      <c r="I20102" s="93" t="s">
        <v>23892</v>
      </c>
      <c r="J20102" s="93" t="s">
        <v>20937</v>
      </c>
      <c r="K20102" s="93" t="s">
        <v>5109</v>
      </c>
      <c r="L20102" s="14">
        <f>AND(vyberHrace&lt;&gt;"",ISNUMBER(SEARCH(vyberHrace,$B20102)))</f>
      </c>
      <c r="M20102" s="14">
        <f>AND($I20102=MID(kododd,1,2),$J20102=MID(kododd,3,3))</f>
      </c>
    </row>
    <row r="20103">
      <c r="A20103" s="95">
        <v>47270</v>
      </c>
      <c r="B20103" s="93" t="s">
        <v>26216</v>
      </c>
      <c r="C20103" s="93" t="s">
        <v>3255</v>
      </c>
      <c r="D20103" s="95">
        <v>1714</v>
      </c>
      <c r="E20103" s="95">
        <v>1807</v>
      </c>
      <c r="F20103" s="95">
        <v>23718420</v>
      </c>
      <c r="G20103" s="95">
        <v>250</v>
      </c>
      <c r="H20103" s="93" t="s">
        <v>8976</v>
      </c>
      <c r="I20103" s="93" t="s">
        <v>23892</v>
      </c>
      <c r="J20103" s="93" t="s">
        <v>20961</v>
      </c>
      <c r="K20103" s="93" t="s">
        <v>6268</v>
      </c>
      <c r="L20103" s="14">
        <f>AND(vyberHrace&lt;&gt;"",ISNUMBER(SEARCH(vyberHrace,$B20103)))</f>
      </c>
      <c r="M20103" s="14">
        <f>AND($I20103=MID(kododd,1,2),$J20103=MID(kododd,3,3))</f>
      </c>
    </row>
    <row r="20104">
      <c r="A20104" s="95">
        <v>57430</v>
      </c>
      <c r="B20104" s="93" t="s">
        <v>23007</v>
      </c>
      <c r="C20104" s="93" t="s">
        <v>1406</v>
      </c>
      <c r="G20104" s="95">
        <v>0</v>
      </c>
      <c r="H20104" s="93" t="s">
        <v>8976</v>
      </c>
      <c r="I20104" s="93" t="s">
        <v>23892</v>
      </c>
      <c r="J20104" s="93" t="s">
        <v>20870</v>
      </c>
      <c r="K20104" s="93" t="s">
        <v>4928</v>
      </c>
      <c r="L20104" s="14">
        <f>AND(vyberHrace&lt;&gt;"",ISNUMBER(SEARCH(vyberHrace,$B20104)))</f>
      </c>
      <c r="M20104" s="14">
        <f>AND($I20104=MID(kododd,1,2),$J20104=MID(kododd,3,3))</f>
      </c>
    </row>
    <row r="20105">
      <c r="A20105" s="95">
        <v>56483</v>
      </c>
      <c r="B20105" s="93" t="s">
        <v>23009</v>
      </c>
      <c r="C20105" s="93" t="s">
        <v>1422</v>
      </c>
      <c r="G20105" s="95">
        <v>250</v>
      </c>
      <c r="H20105" s="93" t="s">
        <v>8976</v>
      </c>
      <c r="I20105" s="93" t="s">
        <v>23892</v>
      </c>
      <c r="J20105" s="93" t="s">
        <v>20937</v>
      </c>
      <c r="K20105" s="93" t="s">
        <v>5109</v>
      </c>
      <c r="L20105" s="14">
        <f>AND(vyberHrace&lt;&gt;"",ISNUMBER(SEARCH(vyberHrace,$B20105)))</f>
      </c>
      <c r="M20105" s="14">
        <f>AND($I20105=MID(kododd,1,2),$J20105=MID(kododd,3,3))</f>
      </c>
    </row>
    <row r="20106">
      <c r="A20106" s="95">
        <v>27535</v>
      </c>
      <c r="B20106" s="93" t="s">
        <v>7833</v>
      </c>
      <c r="C20106" s="93" t="s">
        <v>1457</v>
      </c>
      <c r="D20106" s="95">
        <v>1694</v>
      </c>
      <c r="E20106" s="95">
        <v>1813</v>
      </c>
      <c r="F20106" s="95">
        <v>359858</v>
      </c>
      <c r="G20106" s="95">
        <v>250</v>
      </c>
      <c r="H20106" s="93" t="s">
        <v>8976</v>
      </c>
      <c r="I20106" s="93" t="s">
        <v>23892</v>
      </c>
      <c r="J20106" s="93" t="s">
        <v>20875</v>
      </c>
      <c r="K20106" s="93" t="s">
        <v>7834</v>
      </c>
      <c r="L20106" s="14">
        <f>AND(vyberHrace&lt;&gt;"",ISNUMBER(SEARCH(vyberHrace,$B20106)))</f>
      </c>
      <c r="M20106" s="14">
        <f>AND($I20106=MID(kododd,1,2),$J20106=MID(kododd,3,3))</f>
      </c>
    </row>
    <row r="20107">
      <c r="A20107" s="95">
        <v>60556</v>
      </c>
      <c r="B20107" s="93" t="s">
        <v>26981</v>
      </c>
      <c r="C20107" s="93" t="s">
        <v>1416</v>
      </c>
      <c r="D20107" s="95">
        <v>1232</v>
      </c>
      <c r="G20107" s="95">
        <v>250</v>
      </c>
      <c r="H20107" s="93" t="s">
        <v>8976</v>
      </c>
      <c r="I20107" s="93" t="s">
        <v>23892</v>
      </c>
      <c r="J20107" s="93" t="s">
        <v>20979</v>
      </c>
      <c r="K20107" s="93" t="s">
        <v>4698</v>
      </c>
      <c r="L20107" s="14">
        <f>AND(vyberHrace&lt;&gt;"",ISNUMBER(SEARCH(vyberHrace,$B20107)))</f>
      </c>
      <c r="M20107" s="14">
        <f>AND($I20107=MID(kododd,1,2),$J20107=MID(kododd,3,3))</f>
      </c>
    </row>
    <row r="20108">
      <c r="A20108" s="95">
        <v>5171</v>
      </c>
      <c r="B20108" s="93" t="s">
        <v>6019</v>
      </c>
      <c r="C20108" s="93" t="s">
        <v>1418</v>
      </c>
      <c r="D20108" s="95">
        <v>2160</v>
      </c>
      <c r="E20108" s="95">
        <v>2159</v>
      </c>
      <c r="F20108" s="95">
        <v>309397</v>
      </c>
      <c r="G20108" s="95">
        <v>250</v>
      </c>
      <c r="H20108" s="93" t="s">
        <v>8976</v>
      </c>
      <c r="I20108" s="93" t="s">
        <v>23892</v>
      </c>
      <c r="J20108" s="93" t="s">
        <v>20860</v>
      </c>
      <c r="K20108" s="93" t="s">
        <v>6912</v>
      </c>
      <c r="L20108" s="14">
        <f>AND(vyberHrace&lt;&gt;"",ISNUMBER(SEARCH(vyberHrace,$B20108)))</f>
      </c>
      <c r="M20108" s="14">
        <f>AND($I20108=MID(kododd,1,2),$J20108=MID(kododd,3,3))</f>
      </c>
    </row>
    <row r="20109">
      <c r="A20109" s="95">
        <v>11033</v>
      </c>
      <c r="B20109" s="93" t="s">
        <v>6020</v>
      </c>
      <c r="C20109" s="93" t="s">
        <v>1461</v>
      </c>
      <c r="D20109" s="95">
        <v>2039</v>
      </c>
      <c r="E20109" s="95">
        <v>1980</v>
      </c>
      <c r="F20109" s="95">
        <v>322857</v>
      </c>
      <c r="G20109" s="95">
        <v>500</v>
      </c>
      <c r="H20109" s="93" t="s">
        <v>8976</v>
      </c>
      <c r="I20109" s="93" t="s">
        <v>23892</v>
      </c>
      <c r="J20109" s="93" t="s">
        <v>23412</v>
      </c>
      <c r="K20109" s="93" t="s">
        <v>21369</v>
      </c>
      <c r="L20109" s="14">
        <f>AND(vyberHrace&lt;&gt;"",ISNUMBER(SEARCH(vyberHrace,$B20109)))</f>
      </c>
      <c r="M20109" s="14">
        <f>AND($I20109=MID(kododd,1,2),$J20109=MID(kododd,3,3))</f>
      </c>
    </row>
    <row r="20110">
      <c r="A20110" s="95">
        <v>37518</v>
      </c>
      <c r="B20110" s="93" t="s">
        <v>6035</v>
      </c>
      <c r="C20110" s="93" t="s">
        <v>1409</v>
      </c>
      <c r="D20110" s="95">
        <v>1091</v>
      </c>
      <c r="G20110" s="95">
        <v>500</v>
      </c>
      <c r="H20110" s="93" t="s">
        <v>8976</v>
      </c>
      <c r="I20110" s="93" t="s">
        <v>23892</v>
      </c>
      <c r="J20110" s="93" t="s">
        <v>23412</v>
      </c>
      <c r="K20110" s="93" t="s">
        <v>21369</v>
      </c>
      <c r="L20110" s="14">
        <f>AND(vyberHrace&lt;&gt;"",ISNUMBER(SEARCH(vyberHrace,$B20110)))</f>
      </c>
      <c r="M20110" s="14">
        <f>AND($I20110=MID(kododd,1,2),$J20110=MID(kododd,3,3))</f>
      </c>
    </row>
    <row r="20111">
      <c r="A20111" s="95">
        <v>1790</v>
      </c>
      <c r="B20111" s="93" t="s">
        <v>6161</v>
      </c>
      <c r="C20111" s="93" t="s">
        <v>1443</v>
      </c>
      <c r="D20111" s="95">
        <v>1671</v>
      </c>
      <c r="E20111" s="95">
        <v>1827</v>
      </c>
      <c r="F20111" s="95">
        <v>350788</v>
      </c>
      <c r="G20111" s="95">
        <v>250</v>
      </c>
      <c r="H20111" s="93" t="s">
        <v>8976</v>
      </c>
      <c r="I20111" s="93" t="s">
        <v>23892</v>
      </c>
      <c r="J20111" s="93" t="s">
        <v>21001</v>
      </c>
      <c r="K20111" s="93" t="s">
        <v>5937</v>
      </c>
      <c r="L20111" s="14">
        <f>AND(vyberHrace&lt;&gt;"",ISNUMBER(SEARCH(vyberHrace,$B20111)))</f>
      </c>
      <c r="M20111" s="14">
        <f>AND($I20111=MID(kododd,1,2),$J20111=MID(kododd,3,3))</f>
      </c>
    </row>
    <row r="20112">
      <c r="A20112" s="95">
        <v>63185</v>
      </c>
      <c r="B20112" s="93" t="s">
        <v>21518</v>
      </c>
      <c r="C20112" s="93" t="s">
        <v>1406</v>
      </c>
      <c r="G20112" s="95">
        <v>250</v>
      </c>
      <c r="H20112" s="93" t="s">
        <v>8976</v>
      </c>
      <c r="I20112" s="93" t="s">
        <v>23892</v>
      </c>
      <c r="J20112" s="93" t="s">
        <v>21001</v>
      </c>
      <c r="K20112" s="93" t="s">
        <v>5937</v>
      </c>
      <c r="L20112" s="14">
        <f>AND(vyberHrace&lt;&gt;"",ISNUMBER(SEARCH(vyberHrace,$B20112)))</f>
      </c>
      <c r="M20112" s="14">
        <f>AND($I20112=MID(kododd,1,2),$J20112=MID(kododd,3,3))</f>
      </c>
    </row>
    <row r="20113">
      <c r="A20113" s="95">
        <v>62964</v>
      </c>
      <c r="B20113" s="93" t="s">
        <v>2135</v>
      </c>
      <c r="C20113" s="93" t="s">
        <v>1486</v>
      </c>
      <c r="G20113" s="95">
        <v>250</v>
      </c>
      <c r="H20113" s="93" t="s">
        <v>8976</v>
      </c>
      <c r="I20113" s="93" t="s">
        <v>23892</v>
      </c>
      <c r="J20113" s="93" t="s">
        <v>20879</v>
      </c>
      <c r="K20113" s="93" t="s">
        <v>6014</v>
      </c>
      <c r="L20113" s="14">
        <f>AND(vyberHrace&lt;&gt;"",ISNUMBER(SEARCH(vyberHrace,$B20113)))</f>
      </c>
      <c r="M20113" s="14">
        <f>AND($I20113=MID(kododd,1,2),$J20113=MID(kododd,3,3))</f>
      </c>
    </row>
    <row r="20114">
      <c r="A20114" s="95">
        <v>49391</v>
      </c>
      <c r="B20114" s="93" t="s">
        <v>4825</v>
      </c>
      <c r="C20114" s="93" t="s">
        <v>1406</v>
      </c>
      <c r="D20114" s="95">
        <v>1242</v>
      </c>
      <c r="G20114" s="95">
        <v>0</v>
      </c>
      <c r="H20114" s="93" t="s">
        <v>8976</v>
      </c>
      <c r="I20114" s="93" t="s">
        <v>23892</v>
      </c>
      <c r="J20114" s="93" t="s">
        <v>20881</v>
      </c>
      <c r="K20114" s="93" t="s">
        <v>3799</v>
      </c>
      <c r="L20114" s="14">
        <f>AND(vyberHrace&lt;&gt;"",ISNUMBER(SEARCH(vyberHrace,$B20114)))</f>
      </c>
      <c r="M20114" s="14">
        <f>AND($I20114=MID(kododd,1,2),$J20114=MID(kododd,3,3))</f>
      </c>
    </row>
    <row r="20115">
      <c r="A20115" s="95">
        <v>62965</v>
      </c>
      <c r="B20115" s="93" t="s">
        <v>29516</v>
      </c>
      <c r="C20115" s="93" t="s">
        <v>1406</v>
      </c>
      <c r="G20115" s="95">
        <v>250</v>
      </c>
      <c r="H20115" s="93" t="s">
        <v>8976</v>
      </c>
      <c r="I20115" s="93" t="s">
        <v>23892</v>
      </c>
      <c r="J20115" s="93" t="s">
        <v>20879</v>
      </c>
      <c r="K20115" s="93" t="s">
        <v>6014</v>
      </c>
      <c r="L20115" s="14">
        <f>AND(vyberHrace&lt;&gt;"",ISNUMBER(SEARCH(vyberHrace,$B20115)))</f>
      </c>
      <c r="M20115" s="14">
        <f>AND($I20115=MID(kododd,1,2),$J20115=MID(kododd,3,3))</f>
      </c>
    </row>
    <row r="20116">
      <c r="A20116" s="95">
        <v>63992</v>
      </c>
      <c r="B20116" s="93" t="s">
        <v>30168</v>
      </c>
      <c r="C20116" s="93" t="s">
        <v>1486</v>
      </c>
      <c r="D20116" s="95">
        <v>80282</v>
      </c>
      <c r="E20116" s="95">
        <v>80282</v>
      </c>
      <c r="G20116" s="95">
        <v>250</v>
      </c>
      <c r="H20116" s="93" t="s">
        <v>8976</v>
      </c>
      <c r="I20116" s="93" t="s">
        <v>23892</v>
      </c>
      <c r="J20116" s="93" t="s">
        <v>20967</v>
      </c>
      <c r="K20116" s="93" t="s">
        <v>11218</v>
      </c>
      <c r="L20116" s="14">
        <f>AND(vyberHrace&lt;&gt;"",ISNUMBER(SEARCH(vyberHrace,$B20116)))</f>
      </c>
      <c r="M20116" s="14">
        <f>AND($I20116=MID(kododd,1,2),$J20116=MID(kododd,3,3))</f>
      </c>
    </row>
    <row r="20117">
      <c r="A20117" s="95">
        <v>46334</v>
      </c>
      <c r="B20117" s="93" t="s">
        <v>377</v>
      </c>
      <c r="C20117" s="93" t="s">
        <v>1405</v>
      </c>
      <c r="D20117" s="95">
        <v>1280</v>
      </c>
      <c r="F20117" s="95">
        <v>23722703</v>
      </c>
      <c r="G20117" s="95">
        <v>250</v>
      </c>
      <c r="H20117" s="93" t="s">
        <v>8976</v>
      </c>
      <c r="I20117" s="93" t="s">
        <v>23892</v>
      </c>
      <c r="J20117" s="93" t="s">
        <v>20896</v>
      </c>
      <c r="K20117" s="93" t="s">
        <v>6925</v>
      </c>
      <c r="L20117" s="14">
        <f>AND(vyberHrace&lt;&gt;"",ISNUMBER(SEARCH(vyberHrace,$B20117)))</f>
      </c>
      <c r="M20117" s="14">
        <f>AND($I20117=MID(kododd,1,2),$J20117=MID(kododd,3,3))</f>
      </c>
    </row>
    <row r="20118">
      <c r="A20118" s="95">
        <v>51873</v>
      </c>
      <c r="B20118" s="93" t="s">
        <v>2317</v>
      </c>
      <c r="C20118" s="93" t="s">
        <v>1406</v>
      </c>
      <c r="G20118" s="95">
        <v>250</v>
      </c>
      <c r="H20118" s="93" t="s">
        <v>8976</v>
      </c>
      <c r="I20118" s="93" t="s">
        <v>23892</v>
      </c>
      <c r="J20118" s="93" t="s">
        <v>20979</v>
      </c>
      <c r="K20118" s="93" t="s">
        <v>4698</v>
      </c>
      <c r="L20118" s="14">
        <f>AND(vyberHrace&lt;&gt;"",ISNUMBER(SEARCH(vyberHrace,$B20118)))</f>
      </c>
      <c r="M20118" s="14">
        <f>AND($I20118=MID(kododd,1,2),$J20118=MID(kododd,3,3))</f>
      </c>
    </row>
    <row r="20119">
      <c r="A20119" s="95">
        <v>56632</v>
      </c>
      <c r="B20119" s="93" t="s">
        <v>23074</v>
      </c>
      <c r="C20119" s="93" t="s">
        <v>1408</v>
      </c>
      <c r="G20119" s="95">
        <v>0</v>
      </c>
      <c r="H20119" s="93" t="s">
        <v>8976</v>
      </c>
      <c r="I20119" s="93" t="s">
        <v>23892</v>
      </c>
      <c r="J20119" s="93" t="s">
        <v>20847</v>
      </c>
      <c r="K20119" s="93" t="s">
        <v>1504</v>
      </c>
      <c r="L20119" s="14">
        <f>AND(vyberHrace&lt;&gt;"",ISNUMBER(SEARCH(vyberHrace,$B20119)))</f>
      </c>
      <c r="M20119" s="14">
        <f>AND($I20119=MID(kododd,1,2),$J20119=MID(kododd,3,3))</f>
      </c>
    </row>
    <row r="20120">
      <c r="A20120" s="95">
        <v>45037</v>
      </c>
      <c r="B20120" s="93" t="s">
        <v>413</v>
      </c>
      <c r="C20120" s="93" t="s">
        <v>1438</v>
      </c>
      <c r="D20120" s="95">
        <v>1010</v>
      </c>
      <c r="F20120" s="95">
        <v>23722711</v>
      </c>
      <c r="G20120" s="95">
        <v>250</v>
      </c>
      <c r="H20120" s="93" t="s">
        <v>8976</v>
      </c>
      <c r="I20120" s="93" t="s">
        <v>23892</v>
      </c>
      <c r="J20120" s="93" t="s">
        <v>20961</v>
      </c>
      <c r="K20120" s="93" t="s">
        <v>6268</v>
      </c>
      <c r="L20120" s="14">
        <f>AND(vyberHrace&lt;&gt;"",ISNUMBER(SEARCH(vyberHrace,$B20120)))</f>
      </c>
      <c r="M20120" s="14">
        <f>AND($I20120=MID(kododd,1,2),$J20120=MID(kododd,3,3))</f>
      </c>
    </row>
    <row r="20121">
      <c r="A20121" s="95">
        <v>57110</v>
      </c>
      <c r="B20121" s="93" t="s">
        <v>23080</v>
      </c>
      <c r="C20121" s="93" t="s">
        <v>1412</v>
      </c>
      <c r="D20121" s="95">
        <v>1052</v>
      </c>
      <c r="F20121" s="95">
        <v>23764180</v>
      </c>
      <c r="G20121" s="95">
        <v>250</v>
      </c>
      <c r="H20121" s="93" t="s">
        <v>8976</v>
      </c>
      <c r="I20121" s="93" t="s">
        <v>23892</v>
      </c>
      <c r="J20121" s="93" t="s">
        <v>20879</v>
      </c>
      <c r="K20121" s="93" t="s">
        <v>6014</v>
      </c>
      <c r="L20121" s="14">
        <f>AND(vyberHrace&lt;&gt;"",ISNUMBER(SEARCH(vyberHrace,$B20121)))</f>
      </c>
      <c r="M20121" s="14">
        <f>AND($I20121=MID(kododd,1,2),$J20121=MID(kododd,3,3))</f>
      </c>
    </row>
    <row r="20122">
      <c r="A20122" s="95">
        <v>56997</v>
      </c>
      <c r="B20122" s="93" t="s">
        <v>23049</v>
      </c>
      <c r="C20122" s="93" t="s">
        <v>1412</v>
      </c>
      <c r="D20122" s="95">
        <v>1464</v>
      </c>
      <c r="E20122" s="95">
        <v>1597</v>
      </c>
      <c r="F20122" s="95">
        <v>23774754</v>
      </c>
      <c r="G20122" s="95">
        <v>250</v>
      </c>
      <c r="H20122" s="93" t="s">
        <v>8976</v>
      </c>
      <c r="I20122" s="93" t="s">
        <v>23892</v>
      </c>
      <c r="J20122" s="93" t="s">
        <v>20881</v>
      </c>
      <c r="K20122" s="93" t="s">
        <v>3799</v>
      </c>
      <c r="L20122" s="14">
        <f>AND(vyberHrace&lt;&gt;"",ISNUMBER(SEARCH(vyberHrace,$B20122)))</f>
      </c>
      <c r="M20122" s="14">
        <f>AND($I20122=MID(kododd,1,2),$J20122=MID(kododd,3,3))</f>
      </c>
    </row>
    <row r="20123">
      <c r="A20123" s="95">
        <v>60558</v>
      </c>
      <c r="B20123" s="93" t="s">
        <v>26983</v>
      </c>
      <c r="C20123" s="93" t="s">
        <v>1486</v>
      </c>
      <c r="G20123" s="95">
        <v>250</v>
      </c>
      <c r="H20123" s="93" t="s">
        <v>8976</v>
      </c>
      <c r="I20123" s="93" t="s">
        <v>23892</v>
      </c>
      <c r="J20123" s="93" t="s">
        <v>20979</v>
      </c>
      <c r="K20123" s="93" t="s">
        <v>4698</v>
      </c>
      <c r="L20123" s="14">
        <f>AND(vyberHrace&lt;&gt;"",ISNUMBER(SEARCH(vyberHrace,$B20123)))</f>
      </c>
      <c r="M20123" s="14">
        <f>AND($I20123=MID(kododd,1,2),$J20123=MID(kododd,3,3))</f>
      </c>
    </row>
    <row r="20124">
      <c r="A20124" s="95">
        <v>55880</v>
      </c>
      <c r="B20124" s="93" t="s">
        <v>5863</v>
      </c>
      <c r="C20124" s="93" t="s">
        <v>1424</v>
      </c>
      <c r="F20124" s="95">
        <v>23767375</v>
      </c>
      <c r="G20124" s="95">
        <v>250</v>
      </c>
      <c r="H20124" s="93" t="s">
        <v>8976</v>
      </c>
      <c r="I20124" s="93" t="s">
        <v>23892</v>
      </c>
      <c r="J20124" s="93" t="s">
        <v>20937</v>
      </c>
      <c r="K20124" s="93" t="s">
        <v>5109</v>
      </c>
      <c r="L20124" s="14">
        <f>AND(vyberHrace&lt;&gt;"",ISNUMBER(SEARCH(vyberHrace,$B20124)))</f>
      </c>
      <c r="M20124" s="14">
        <f>AND($I20124=MID(kododd,1,2),$J20124=MID(kododd,3,3))</f>
      </c>
    </row>
    <row r="20125">
      <c r="A20125" s="95">
        <v>55879</v>
      </c>
      <c r="B20125" s="93" t="s">
        <v>23010</v>
      </c>
      <c r="C20125" s="93" t="s">
        <v>1486</v>
      </c>
      <c r="F20125" s="95">
        <v>23767383</v>
      </c>
      <c r="G20125" s="95">
        <v>250</v>
      </c>
      <c r="H20125" s="93" t="s">
        <v>8976</v>
      </c>
      <c r="I20125" s="93" t="s">
        <v>23892</v>
      </c>
      <c r="J20125" s="93" t="s">
        <v>20937</v>
      </c>
      <c r="K20125" s="93" t="s">
        <v>5109</v>
      </c>
      <c r="L20125" s="14">
        <f>AND(vyberHrace&lt;&gt;"",ISNUMBER(SEARCH(vyberHrace,$B20125)))</f>
      </c>
      <c r="M20125" s="14">
        <f>AND($I20125=MID(kododd,1,2),$J20125=MID(kododd,3,3))</f>
      </c>
    </row>
    <row r="20126">
      <c r="A20126" s="95">
        <v>61517</v>
      </c>
      <c r="B20126" s="93" t="s">
        <v>27693</v>
      </c>
      <c r="C20126" s="93" t="s">
        <v>1416</v>
      </c>
      <c r="G20126" s="95">
        <v>250</v>
      </c>
      <c r="H20126" s="93" t="s">
        <v>8976</v>
      </c>
      <c r="I20126" s="93" t="s">
        <v>23892</v>
      </c>
      <c r="J20126" s="93" t="s">
        <v>20937</v>
      </c>
      <c r="K20126" s="93" t="s">
        <v>5109</v>
      </c>
      <c r="L20126" s="14">
        <f>AND(vyberHrace&lt;&gt;"",ISNUMBER(SEARCH(vyberHrace,$B20126)))</f>
      </c>
      <c r="M20126" s="14">
        <f>AND($I20126=MID(kododd,1,2),$J20126=MID(kododd,3,3))</f>
      </c>
    </row>
    <row r="20127">
      <c r="A20127" s="95">
        <v>17</v>
      </c>
      <c r="B20127" s="93" t="s">
        <v>5918</v>
      </c>
      <c r="C20127" s="93" t="s">
        <v>1433</v>
      </c>
      <c r="D20127" s="95">
        <v>2334</v>
      </c>
      <c r="E20127" s="95">
        <v>2346</v>
      </c>
      <c r="F20127" s="95">
        <v>300756</v>
      </c>
      <c r="G20127" s="95">
        <v>250</v>
      </c>
      <c r="H20127" s="93" t="s">
        <v>8976</v>
      </c>
      <c r="I20127" s="93" t="s">
        <v>23892</v>
      </c>
      <c r="J20127" s="93" t="s">
        <v>20860</v>
      </c>
      <c r="K20127" s="93" t="s">
        <v>6912</v>
      </c>
      <c r="L20127" s="14">
        <f>AND(vyberHrace&lt;&gt;"",ISNUMBER(SEARCH(vyberHrace,$B20127)))</f>
      </c>
      <c r="M20127" s="14">
        <f>AND($I20127=MID(kododd,1,2),$J20127=MID(kododd,3,3))</f>
      </c>
    </row>
    <row r="20128">
      <c r="A20128" s="95">
        <v>10882</v>
      </c>
      <c r="B20128" s="93" t="s">
        <v>20054</v>
      </c>
      <c r="C20128" s="93" t="s">
        <v>1457</v>
      </c>
      <c r="D20128" s="95">
        <v>2351</v>
      </c>
      <c r="E20128" s="95">
        <v>2379</v>
      </c>
      <c r="F20128" s="95">
        <v>319996</v>
      </c>
      <c r="G20128" s="95">
        <v>250</v>
      </c>
      <c r="H20128" s="93" t="s">
        <v>8976</v>
      </c>
      <c r="I20128" s="93" t="s">
        <v>23892</v>
      </c>
      <c r="J20128" s="93" t="s">
        <v>20860</v>
      </c>
      <c r="K20128" s="93" t="s">
        <v>6912</v>
      </c>
      <c r="L20128" s="14">
        <f>AND(vyberHrace&lt;&gt;"",ISNUMBER(SEARCH(vyberHrace,$B20128)))</f>
      </c>
      <c r="M20128" s="14">
        <f>AND($I20128=MID(kododd,1,2),$J20128=MID(kododd,3,3))</f>
      </c>
    </row>
    <row r="20129">
      <c r="A20129" s="95">
        <v>8376</v>
      </c>
      <c r="B20129" s="93" t="s">
        <v>5919</v>
      </c>
      <c r="C20129" s="93" t="s">
        <v>1433</v>
      </c>
      <c r="D20129" s="95">
        <v>1428</v>
      </c>
      <c r="E20129" s="95">
        <v>1564</v>
      </c>
      <c r="F20129" s="95">
        <v>376353</v>
      </c>
      <c r="G20129" s="95">
        <v>250</v>
      </c>
      <c r="H20129" s="93" t="s">
        <v>8976</v>
      </c>
      <c r="I20129" s="93" t="s">
        <v>23892</v>
      </c>
      <c r="J20129" s="93" t="s">
        <v>20860</v>
      </c>
      <c r="K20129" s="93" t="s">
        <v>6912</v>
      </c>
      <c r="L20129" s="14">
        <f>AND(vyberHrace&lt;&gt;"",ISNUMBER(SEARCH(vyberHrace,$B20129)))</f>
      </c>
      <c r="M20129" s="14">
        <f>AND($I20129=MID(kododd,1,2),$J20129=MID(kododd,3,3))</f>
      </c>
    </row>
    <row r="20130">
      <c r="A20130" s="95">
        <v>41218</v>
      </c>
      <c r="B20130" s="93" t="s">
        <v>5936</v>
      </c>
      <c r="C20130" s="93" t="s">
        <v>1408</v>
      </c>
      <c r="D20130" s="95">
        <v>1545</v>
      </c>
      <c r="E20130" s="95">
        <v>1644</v>
      </c>
      <c r="F20130" s="95">
        <v>392260</v>
      </c>
      <c r="G20130" s="95">
        <v>0</v>
      </c>
      <c r="H20130" s="93" t="s">
        <v>8976</v>
      </c>
      <c r="I20130" s="93" t="s">
        <v>23892</v>
      </c>
      <c r="J20130" s="93" t="s">
        <v>21001</v>
      </c>
      <c r="K20130" s="93" t="s">
        <v>5937</v>
      </c>
      <c r="L20130" s="14">
        <f>AND(vyberHrace&lt;&gt;"",ISNUMBER(SEARCH(vyberHrace,$B20130)))</f>
      </c>
      <c r="M20130" s="14">
        <f>AND($I20130=MID(kododd,1,2),$J20130=MID(kododd,3,3))</f>
      </c>
    </row>
    <row r="20131">
      <c r="A20131" s="95">
        <v>39688</v>
      </c>
      <c r="B20131" s="93" t="s">
        <v>5938</v>
      </c>
      <c r="C20131" s="93" t="s">
        <v>1400</v>
      </c>
      <c r="D20131" s="95">
        <v>1780</v>
      </c>
      <c r="E20131" s="95">
        <v>1877</v>
      </c>
      <c r="F20131" s="95">
        <v>392278</v>
      </c>
      <c r="G20131" s="95">
        <v>250</v>
      </c>
      <c r="H20131" s="93" t="s">
        <v>8976</v>
      </c>
      <c r="I20131" s="93" t="s">
        <v>23892</v>
      </c>
      <c r="J20131" s="93" t="s">
        <v>21001</v>
      </c>
      <c r="K20131" s="93" t="s">
        <v>5937</v>
      </c>
      <c r="L20131" s="14">
        <f>AND(vyberHrace&lt;&gt;"",ISNUMBER(SEARCH(vyberHrace,$B20131)))</f>
      </c>
      <c r="M20131" s="14">
        <f>AND($I20131=MID(kododd,1,2),$J20131=MID(kododd,3,3))</f>
      </c>
    </row>
    <row r="20132">
      <c r="A20132" s="95">
        <v>45117</v>
      </c>
      <c r="B20132" s="93" t="s">
        <v>5938</v>
      </c>
      <c r="C20132" s="93" t="s">
        <v>1430</v>
      </c>
      <c r="D20132" s="95">
        <v>1234</v>
      </c>
      <c r="F20132" s="95">
        <v>23709154</v>
      </c>
      <c r="G20132" s="95">
        <v>0</v>
      </c>
      <c r="H20132" s="93" t="s">
        <v>8976</v>
      </c>
      <c r="I20132" s="93" t="s">
        <v>23892</v>
      </c>
      <c r="J20132" s="93" t="s">
        <v>21001</v>
      </c>
      <c r="K20132" s="93" t="s">
        <v>5937</v>
      </c>
      <c r="L20132" s="14">
        <f>AND(vyberHrace&lt;&gt;"",ISNUMBER(SEARCH(vyberHrace,$B20132)))</f>
      </c>
      <c r="M20132" s="14">
        <f>AND($I20132=MID(kododd,1,2),$J20132=MID(kododd,3,3))</f>
      </c>
    </row>
    <row r="20133">
      <c r="A20133" s="95">
        <v>60550</v>
      </c>
      <c r="B20133" s="93" t="s">
        <v>26976</v>
      </c>
      <c r="C20133" s="93" t="s">
        <v>1424</v>
      </c>
      <c r="G20133" s="95">
        <v>250</v>
      </c>
      <c r="H20133" s="93" t="s">
        <v>8976</v>
      </c>
      <c r="I20133" s="93" t="s">
        <v>23892</v>
      </c>
      <c r="J20133" s="93" t="s">
        <v>20979</v>
      </c>
      <c r="K20133" s="93" t="s">
        <v>4698</v>
      </c>
      <c r="L20133" s="14">
        <f>AND(vyberHrace&lt;&gt;"",ISNUMBER(SEARCH(vyberHrace,$B20133)))</f>
      </c>
      <c r="M20133" s="14">
        <f>AND($I20133=MID(kododd,1,2),$J20133=MID(kododd,3,3))</f>
      </c>
    </row>
    <row r="20134">
      <c r="A20134" s="95">
        <v>39262</v>
      </c>
      <c r="B20134" s="93" t="s">
        <v>158</v>
      </c>
      <c r="C20134" s="93" t="s">
        <v>1419</v>
      </c>
      <c r="D20134" s="95">
        <v>1220</v>
      </c>
      <c r="E20134" s="95">
        <v>1531</v>
      </c>
      <c r="F20134" s="95">
        <v>384690</v>
      </c>
      <c r="G20134" s="95">
        <v>250</v>
      </c>
      <c r="H20134" s="93" t="s">
        <v>8976</v>
      </c>
      <c r="I20134" s="93" t="s">
        <v>23892</v>
      </c>
      <c r="J20134" s="93" t="s">
        <v>20844</v>
      </c>
      <c r="K20134" s="93" t="s">
        <v>6767</v>
      </c>
      <c r="L20134" s="14">
        <f>AND(vyberHrace&lt;&gt;"",ISNUMBER(SEARCH(vyberHrace,$B20134)))</f>
      </c>
      <c r="M20134" s="14">
        <f>AND($I20134=MID(kododd,1,2),$J20134=MID(kododd,3,3))</f>
      </c>
    </row>
    <row r="20135">
      <c r="A20135" s="95">
        <v>55822</v>
      </c>
      <c r="B20135" s="93" t="s">
        <v>23038</v>
      </c>
      <c r="C20135" s="93" t="s">
        <v>1450</v>
      </c>
      <c r="D20135" s="95">
        <v>1052</v>
      </c>
      <c r="G20135" s="95">
        <v>250</v>
      </c>
      <c r="H20135" s="93" t="s">
        <v>8976</v>
      </c>
      <c r="I20135" s="93" t="s">
        <v>23892</v>
      </c>
      <c r="J20135" s="93" t="s">
        <v>20961</v>
      </c>
      <c r="K20135" s="93" t="s">
        <v>6268</v>
      </c>
      <c r="L20135" s="14">
        <f>AND(vyberHrace&lt;&gt;"",ISNUMBER(SEARCH(vyberHrace,$B20135)))</f>
      </c>
      <c r="M20135" s="14">
        <f>AND($I20135=MID(kododd,1,2),$J20135=MID(kododd,3,3))</f>
      </c>
    </row>
    <row r="20136">
      <c r="A20136" s="95">
        <v>42820</v>
      </c>
      <c r="B20136" s="93" t="s">
        <v>4613</v>
      </c>
      <c r="C20136" s="93" t="s">
        <v>1419</v>
      </c>
      <c r="G20136" s="95">
        <v>500</v>
      </c>
      <c r="H20136" s="93" t="s">
        <v>8976</v>
      </c>
      <c r="I20136" s="93" t="s">
        <v>23892</v>
      </c>
      <c r="J20136" s="93" t="s">
        <v>23412</v>
      </c>
      <c r="K20136" s="93" t="s">
        <v>21369</v>
      </c>
      <c r="L20136" s="14">
        <f>AND(vyberHrace&lt;&gt;"",ISNUMBER(SEARCH(vyberHrace,$B20136)))</f>
      </c>
      <c r="M20136" s="14">
        <f>AND($I20136=MID(kododd,1,2),$J20136=MID(kododd,3,3))</f>
      </c>
    </row>
    <row r="20137">
      <c r="A20137" s="95">
        <v>53822</v>
      </c>
      <c r="B20137" s="93" t="s">
        <v>26231</v>
      </c>
      <c r="C20137" s="93" t="s">
        <v>1402</v>
      </c>
      <c r="D20137" s="95">
        <v>2198</v>
      </c>
      <c r="E20137" s="95">
        <v>2208</v>
      </c>
      <c r="F20137" s="95">
        <v>14172976</v>
      </c>
      <c r="G20137" s="95">
        <v>250</v>
      </c>
      <c r="H20137" s="93" t="s">
        <v>8976</v>
      </c>
      <c r="I20137" s="93" t="s">
        <v>23892</v>
      </c>
      <c r="J20137" s="93" t="s">
        <v>20860</v>
      </c>
      <c r="K20137" s="93" t="s">
        <v>6912</v>
      </c>
      <c r="L20137" s="14">
        <f>AND(vyberHrace&lt;&gt;"",ISNUMBER(SEARCH(vyberHrace,$B20137)))</f>
      </c>
      <c r="M20137" s="14">
        <f>AND($I20137=MID(kododd,1,2),$J20137=MID(kododd,3,3))</f>
      </c>
    </row>
    <row r="20138">
      <c r="A20138" s="95">
        <v>57555</v>
      </c>
      <c r="B20138" s="93" t="s">
        <v>23039</v>
      </c>
      <c r="C20138" s="93" t="s">
        <v>1406</v>
      </c>
      <c r="G20138" s="95">
        <v>0</v>
      </c>
      <c r="H20138" s="93" t="s">
        <v>8976</v>
      </c>
      <c r="I20138" s="93" t="s">
        <v>23892</v>
      </c>
      <c r="J20138" s="93" t="s">
        <v>20961</v>
      </c>
      <c r="K20138" s="93" t="s">
        <v>6268</v>
      </c>
      <c r="L20138" s="14">
        <f>AND(vyberHrace&lt;&gt;"",ISNUMBER(SEARCH(vyberHrace,$B20138)))</f>
      </c>
      <c r="M20138" s="14">
        <f>AND($I20138=MID(kododd,1,2),$J20138=MID(kododd,3,3))</f>
      </c>
    </row>
    <row r="20139">
      <c r="A20139" s="95">
        <v>6039</v>
      </c>
      <c r="B20139" s="93" t="s">
        <v>3478</v>
      </c>
      <c r="C20139" s="93" t="s">
        <v>1442</v>
      </c>
      <c r="D20139" s="95">
        <v>1865</v>
      </c>
      <c r="F20139" s="95">
        <v>23732482</v>
      </c>
      <c r="G20139" s="95">
        <v>250</v>
      </c>
      <c r="H20139" s="93" t="s">
        <v>8976</v>
      </c>
      <c r="I20139" s="93" t="s">
        <v>23892</v>
      </c>
      <c r="J20139" s="93" t="s">
        <v>20860</v>
      </c>
      <c r="K20139" s="93" t="s">
        <v>6912</v>
      </c>
      <c r="L20139" s="14">
        <f>AND(vyberHrace&lt;&gt;"",ISNUMBER(SEARCH(vyberHrace,$B20139)))</f>
      </c>
      <c r="M20139" s="14">
        <f>AND($I20139=MID(kododd,1,2),$J20139=MID(kododd,3,3))</f>
      </c>
    </row>
    <row r="20140">
      <c r="A20140" s="95">
        <v>44811</v>
      </c>
      <c r="B20140" s="93" t="s">
        <v>6678</v>
      </c>
      <c r="C20140" s="93" t="s">
        <v>1402</v>
      </c>
      <c r="D20140" s="95">
        <v>1013</v>
      </c>
      <c r="F20140" s="95">
        <v>23702869</v>
      </c>
      <c r="G20140" s="95">
        <v>0</v>
      </c>
      <c r="H20140" s="93" t="s">
        <v>8976</v>
      </c>
      <c r="I20140" s="93" t="s">
        <v>23892</v>
      </c>
      <c r="J20140" s="93" t="s">
        <v>20860</v>
      </c>
      <c r="K20140" s="93" t="s">
        <v>6912</v>
      </c>
      <c r="L20140" s="14">
        <f>AND(vyberHrace&lt;&gt;"",ISNUMBER(SEARCH(vyberHrace,$B20140)))</f>
      </c>
      <c r="M20140" s="14">
        <f>AND($I20140=MID(kododd,1,2),$J20140=MID(kododd,3,3))</f>
      </c>
    </row>
    <row r="20141">
      <c r="A20141" s="95">
        <v>46705</v>
      </c>
      <c r="B20141" s="93" t="s">
        <v>6681</v>
      </c>
      <c r="C20141" s="93" t="s">
        <v>1406</v>
      </c>
      <c r="D20141" s="95">
        <v>1576</v>
      </c>
      <c r="E20141" s="95">
        <v>1745</v>
      </c>
      <c r="F20141" s="95">
        <v>23720441</v>
      </c>
      <c r="G20141" s="95">
        <v>250</v>
      </c>
      <c r="H20141" s="93" t="s">
        <v>8976</v>
      </c>
      <c r="I20141" s="93" t="s">
        <v>23892</v>
      </c>
      <c r="J20141" s="93" t="s">
        <v>20860</v>
      </c>
      <c r="K20141" s="93" t="s">
        <v>6912</v>
      </c>
      <c r="L20141" s="14">
        <f>AND(vyberHrace&lt;&gt;"",ISNUMBER(SEARCH(vyberHrace,$B20141)))</f>
      </c>
      <c r="M20141" s="14">
        <f>AND($I20141=MID(kododd,1,2),$J20141=MID(kododd,3,3))</f>
      </c>
    </row>
    <row r="20142">
      <c r="A20142" s="95">
        <v>57331</v>
      </c>
      <c r="B20142" s="93" t="s">
        <v>23011</v>
      </c>
      <c r="C20142" s="93" t="s">
        <v>1450</v>
      </c>
      <c r="F20142" s="95">
        <v>23767391</v>
      </c>
      <c r="G20142" s="95">
        <v>250</v>
      </c>
      <c r="H20142" s="93" t="s">
        <v>8976</v>
      </c>
      <c r="I20142" s="93" t="s">
        <v>23892</v>
      </c>
      <c r="J20142" s="93" t="s">
        <v>20937</v>
      </c>
      <c r="K20142" s="93" t="s">
        <v>5109</v>
      </c>
      <c r="L20142" s="14">
        <f>AND(vyberHrace&lt;&gt;"",ISNUMBER(SEARCH(vyberHrace,$B20142)))</f>
      </c>
      <c r="M20142" s="14">
        <f>AND($I20142=MID(kododd,1,2),$J20142=MID(kododd,3,3))</f>
      </c>
    </row>
    <row r="20143">
      <c r="A20143" s="95">
        <v>3200</v>
      </c>
      <c r="B20143" s="93" t="s">
        <v>6696</v>
      </c>
      <c r="C20143" s="93" t="s">
        <v>1459</v>
      </c>
      <c r="D20143" s="95">
        <v>1635</v>
      </c>
      <c r="E20143" s="95">
        <v>1749</v>
      </c>
      <c r="F20143" s="95">
        <v>382019</v>
      </c>
      <c r="G20143" s="95">
        <v>250</v>
      </c>
      <c r="H20143" s="93" t="s">
        <v>8976</v>
      </c>
      <c r="I20143" s="93" t="s">
        <v>23892</v>
      </c>
      <c r="J20143" s="93" t="s">
        <v>20855</v>
      </c>
      <c r="K20143" s="93" t="s">
        <v>6897</v>
      </c>
      <c r="L20143" s="14">
        <f>AND(vyberHrace&lt;&gt;"",ISNUMBER(SEARCH(vyberHrace,$B20143)))</f>
      </c>
      <c r="M20143" s="14">
        <f>AND($I20143=MID(kododd,1,2),$J20143=MID(kododd,3,3))</f>
      </c>
    </row>
    <row r="20144">
      <c r="A20144" s="95">
        <v>56999</v>
      </c>
      <c r="B20144" s="93" t="s">
        <v>23056</v>
      </c>
      <c r="C20144" s="93" t="s">
        <v>1446</v>
      </c>
      <c r="G20144" s="95">
        <v>0</v>
      </c>
      <c r="H20144" s="93" t="s">
        <v>8976</v>
      </c>
      <c r="I20144" s="93" t="s">
        <v>23892</v>
      </c>
      <c r="J20144" s="93" t="s">
        <v>21007</v>
      </c>
      <c r="K20144" s="93" t="s">
        <v>21380</v>
      </c>
      <c r="L20144" s="14">
        <f>AND(vyberHrace&lt;&gt;"",ISNUMBER(SEARCH(vyberHrace,$B20144)))</f>
      </c>
      <c r="M20144" s="14">
        <f>AND($I20144=MID(kododd,1,2),$J20144=MID(kododd,3,3))</f>
      </c>
    </row>
    <row r="20145">
      <c r="A20145" s="95">
        <v>9493</v>
      </c>
      <c r="B20145" s="93" t="s">
        <v>12343</v>
      </c>
      <c r="C20145" s="93" t="s">
        <v>1428</v>
      </c>
      <c r="D20145" s="95">
        <v>1836</v>
      </c>
      <c r="E20145" s="95">
        <v>1856</v>
      </c>
      <c r="F20145" s="95">
        <v>335894</v>
      </c>
      <c r="G20145" s="95">
        <v>250</v>
      </c>
      <c r="H20145" s="93" t="s">
        <v>8976</v>
      </c>
      <c r="I20145" s="93" t="s">
        <v>23892</v>
      </c>
      <c r="J20145" s="93" t="s">
        <v>20847</v>
      </c>
      <c r="K20145" s="93" t="s">
        <v>1504</v>
      </c>
      <c r="L20145" s="14">
        <f>AND(vyberHrace&lt;&gt;"",ISNUMBER(SEARCH(vyberHrace,$B20145)))</f>
      </c>
      <c r="M20145" s="14">
        <f>AND($I20145=MID(kododd,1,2),$J20145=MID(kododd,3,3))</f>
      </c>
    </row>
    <row r="20146">
      <c r="A20146" s="95">
        <v>14986</v>
      </c>
      <c r="B20146" s="93" t="s">
        <v>12352</v>
      </c>
      <c r="C20146" s="93" t="s">
        <v>1443</v>
      </c>
      <c r="D20146" s="95">
        <v>1589</v>
      </c>
      <c r="F20146" s="95">
        <v>394815</v>
      </c>
      <c r="G20146" s="95">
        <v>250</v>
      </c>
      <c r="H20146" s="93" t="s">
        <v>8976</v>
      </c>
      <c r="I20146" s="93" t="s">
        <v>23892</v>
      </c>
      <c r="J20146" s="93" t="s">
        <v>20893</v>
      </c>
      <c r="K20146" s="93" t="s">
        <v>5613</v>
      </c>
      <c r="L20146" s="14">
        <f>AND(vyberHrace&lt;&gt;"",ISNUMBER(SEARCH(vyberHrace,$B20146)))</f>
      </c>
      <c r="M20146" s="14">
        <f>AND($I20146=MID(kododd,1,2),$J20146=MID(kododd,3,3))</f>
      </c>
    </row>
    <row r="20147">
      <c r="A20147" s="95">
        <v>60167</v>
      </c>
      <c r="B20147" s="93" t="s">
        <v>26631</v>
      </c>
      <c r="C20147" s="93" t="s">
        <v>1420</v>
      </c>
      <c r="G20147" s="95">
        <v>250</v>
      </c>
      <c r="H20147" s="93" t="s">
        <v>8976</v>
      </c>
      <c r="I20147" s="93" t="s">
        <v>23892</v>
      </c>
      <c r="J20147" s="93" t="s">
        <v>20879</v>
      </c>
      <c r="K20147" s="93" t="s">
        <v>6014</v>
      </c>
      <c r="L20147" s="14">
        <f>AND(vyberHrace&lt;&gt;"",ISNUMBER(SEARCH(vyberHrace,$B20147)))</f>
      </c>
      <c r="M20147" s="14">
        <f>AND($I20147=MID(kododd,1,2),$J20147=MID(kododd,3,3))</f>
      </c>
    </row>
    <row r="20148">
      <c r="A20148" s="95">
        <v>9174</v>
      </c>
      <c r="B20148" s="93" t="s">
        <v>10135</v>
      </c>
      <c r="C20148" s="93" t="s">
        <v>1460</v>
      </c>
      <c r="D20148" s="95">
        <v>1666</v>
      </c>
      <c r="G20148" s="95">
        <v>0</v>
      </c>
      <c r="H20148" s="93" t="s">
        <v>8976</v>
      </c>
      <c r="I20148" s="93" t="s">
        <v>23892</v>
      </c>
      <c r="J20148" s="93" t="s">
        <v>20896</v>
      </c>
      <c r="K20148" s="93" t="s">
        <v>6925</v>
      </c>
      <c r="L20148" s="14">
        <f>AND(vyberHrace&lt;&gt;"",ISNUMBER(SEARCH(vyberHrace,$B20148)))</f>
      </c>
      <c r="M20148" s="14">
        <f>AND($I20148=MID(kododd,1,2),$J20148=MID(kododd,3,3))</f>
      </c>
    </row>
    <row r="20149">
      <c r="A20149" s="95">
        <v>9726</v>
      </c>
      <c r="B20149" s="93" t="s">
        <v>10140</v>
      </c>
      <c r="C20149" s="93" t="s">
        <v>1437</v>
      </c>
      <c r="D20149" s="95">
        <v>1684</v>
      </c>
      <c r="F20149" s="95">
        <v>370118</v>
      </c>
      <c r="G20149" s="95">
        <v>250</v>
      </c>
      <c r="H20149" s="93" t="s">
        <v>8976</v>
      </c>
      <c r="I20149" s="93" t="s">
        <v>23892</v>
      </c>
      <c r="J20149" s="93" t="s">
        <v>20936</v>
      </c>
      <c r="K20149" s="93" t="s">
        <v>6270</v>
      </c>
      <c r="L20149" s="14">
        <f>AND(vyberHrace&lt;&gt;"",ISNUMBER(SEARCH(vyberHrace,$B20149)))</f>
      </c>
      <c r="M20149" s="14">
        <f>AND($I20149=MID(kododd,1,2),$J20149=MID(kododd,3,3))</f>
      </c>
    </row>
    <row r="20150">
      <c r="A20150" s="95">
        <v>58659</v>
      </c>
      <c r="B20150" s="93" t="s">
        <v>25144</v>
      </c>
      <c r="C20150" s="93" t="s">
        <v>1406</v>
      </c>
      <c r="D20150" s="95">
        <v>1232</v>
      </c>
      <c r="E20150" s="95">
        <v>1453</v>
      </c>
      <c r="F20150" s="95">
        <v>23779284</v>
      </c>
      <c r="G20150" s="95">
        <v>250</v>
      </c>
      <c r="H20150" s="93" t="s">
        <v>8976</v>
      </c>
      <c r="I20150" s="93" t="s">
        <v>23892</v>
      </c>
      <c r="J20150" s="93" t="s">
        <v>20844</v>
      </c>
      <c r="K20150" s="93" t="s">
        <v>6767</v>
      </c>
      <c r="L20150" s="14">
        <f>AND(vyberHrace&lt;&gt;"",ISNUMBER(SEARCH(vyberHrace,$B20150)))</f>
      </c>
      <c r="M20150" s="14">
        <f>AND($I20150=MID(kododd,1,2),$J20150=MID(kododd,3,3))</f>
      </c>
    </row>
    <row r="20151">
      <c r="A20151" s="95">
        <v>51164</v>
      </c>
      <c r="B20151" s="93" t="s">
        <v>3499</v>
      </c>
      <c r="C20151" s="93" t="s">
        <v>1402</v>
      </c>
      <c r="G20151" s="95">
        <v>0</v>
      </c>
      <c r="H20151" s="93" t="s">
        <v>8976</v>
      </c>
      <c r="I20151" s="93" t="s">
        <v>23892</v>
      </c>
      <c r="J20151" s="93" t="s">
        <v>21001</v>
      </c>
      <c r="K20151" s="93" t="s">
        <v>5937</v>
      </c>
      <c r="L20151" s="14">
        <f>AND(vyberHrace&lt;&gt;"",ISNUMBER(SEARCH(vyberHrace,$B20151)))</f>
      </c>
      <c r="M20151" s="14">
        <f>AND($I20151=MID(kododd,1,2),$J20151=MID(kododd,3,3))</f>
      </c>
    </row>
    <row r="20152">
      <c r="A20152" s="95">
        <v>47297</v>
      </c>
      <c r="B20152" s="93" t="s">
        <v>2051</v>
      </c>
      <c r="C20152" s="93" t="s">
        <v>1416</v>
      </c>
      <c r="D20152" s="95">
        <v>1807</v>
      </c>
      <c r="E20152" s="95">
        <v>1857</v>
      </c>
      <c r="F20152" s="95">
        <v>23727250</v>
      </c>
      <c r="G20152" s="95">
        <v>250</v>
      </c>
      <c r="H20152" s="93" t="s">
        <v>8976</v>
      </c>
      <c r="I20152" s="93" t="s">
        <v>23892</v>
      </c>
      <c r="J20152" s="93" t="s">
        <v>20844</v>
      </c>
      <c r="K20152" s="93" t="s">
        <v>6767</v>
      </c>
      <c r="L20152" s="14">
        <f>AND(vyberHrace&lt;&gt;"",ISNUMBER(SEARCH(vyberHrace,$B20152)))</f>
      </c>
      <c r="M20152" s="14">
        <f>AND($I20152=MID(kododd,1,2),$J20152=MID(kododd,3,3))</f>
      </c>
    </row>
    <row r="20153">
      <c r="A20153" s="95">
        <v>57867</v>
      </c>
      <c r="B20153" s="93" t="s">
        <v>24416</v>
      </c>
      <c r="C20153" s="93" t="s">
        <v>1424</v>
      </c>
      <c r="G20153" s="95">
        <v>250</v>
      </c>
      <c r="H20153" s="93" t="s">
        <v>8976</v>
      </c>
      <c r="I20153" s="93" t="s">
        <v>23892</v>
      </c>
      <c r="J20153" s="93" t="s">
        <v>20896</v>
      </c>
      <c r="K20153" s="93" t="s">
        <v>6925</v>
      </c>
      <c r="L20153" s="14">
        <f>AND(vyberHrace&lt;&gt;"",ISNUMBER(SEARCH(vyberHrace,$B20153)))</f>
      </c>
      <c r="M20153" s="14">
        <f>AND($I20153=MID(kododd,1,2),$J20153=MID(kododd,3,3))</f>
      </c>
    </row>
    <row r="20154">
      <c r="A20154" s="95">
        <v>60473</v>
      </c>
      <c r="B20154" s="93" t="s">
        <v>26907</v>
      </c>
      <c r="C20154" s="93" t="s">
        <v>1412</v>
      </c>
      <c r="G20154" s="95">
        <v>250</v>
      </c>
      <c r="H20154" s="93" t="s">
        <v>8976</v>
      </c>
      <c r="I20154" s="93" t="s">
        <v>23892</v>
      </c>
      <c r="J20154" s="93" t="s">
        <v>20937</v>
      </c>
      <c r="K20154" s="93" t="s">
        <v>5109</v>
      </c>
      <c r="L20154" s="14">
        <f>AND(vyberHrace&lt;&gt;"",ISNUMBER(SEARCH(vyberHrace,$B20154)))</f>
      </c>
      <c r="M20154" s="14">
        <f>AND($I20154=MID(kododd,1,2),$J20154=MID(kododd,3,3))</f>
      </c>
    </row>
    <row r="20155">
      <c r="A20155" s="95">
        <v>57335</v>
      </c>
      <c r="B20155" s="93" t="s">
        <v>23066</v>
      </c>
      <c r="C20155" s="93" t="s">
        <v>1422</v>
      </c>
      <c r="G20155" s="95">
        <v>0</v>
      </c>
      <c r="H20155" s="93" t="s">
        <v>8976</v>
      </c>
      <c r="I20155" s="93" t="s">
        <v>23892</v>
      </c>
      <c r="J20155" s="93" t="s">
        <v>20844</v>
      </c>
      <c r="K20155" s="93" t="s">
        <v>6767</v>
      </c>
      <c r="L20155" s="14">
        <f>AND(vyberHrace&lt;&gt;"",ISNUMBER(SEARCH(vyberHrace,$B20155)))</f>
      </c>
      <c r="M20155" s="14">
        <f>AND($I20155=MID(kododd,1,2),$J20155=MID(kododd,3,3))</f>
      </c>
    </row>
    <row r="20156">
      <c r="A20156" s="95">
        <v>46675</v>
      </c>
      <c r="B20156" s="93" t="s">
        <v>8923</v>
      </c>
      <c r="C20156" s="93" t="s">
        <v>1402</v>
      </c>
      <c r="D20156" s="95">
        <v>1038</v>
      </c>
      <c r="E20156" s="95">
        <v>1433</v>
      </c>
      <c r="F20156" s="95">
        <v>23722266</v>
      </c>
      <c r="G20156" s="95">
        <v>250</v>
      </c>
      <c r="H20156" s="93" t="s">
        <v>8976</v>
      </c>
      <c r="I20156" s="93" t="s">
        <v>23892</v>
      </c>
      <c r="J20156" s="93" t="s">
        <v>20937</v>
      </c>
      <c r="K20156" s="93" t="s">
        <v>5109</v>
      </c>
      <c r="L20156" s="14">
        <f>AND(vyberHrace&lt;&gt;"",ISNUMBER(SEARCH(vyberHrace,$B20156)))</f>
      </c>
      <c r="M20156" s="14">
        <f>AND($I20156=MID(kododd,1,2),$J20156=MID(kododd,3,3))</f>
      </c>
    </row>
    <row r="20157">
      <c r="A20157" s="95">
        <v>28686</v>
      </c>
      <c r="B20157" s="93" t="s">
        <v>8930</v>
      </c>
      <c r="C20157" s="93" t="s">
        <v>1421</v>
      </c>
      <c r="D20157" s="95">
        <v>1580</v>
      </c>
      <c r="E20157" s="95">
        <v>1851</v>
      </c>
      <c r="F20157" s="95">
        <v>360074</v>
      </c>
      <c r="G20157" s="95">
        <v>0</v>
      </c>
      <c r="H20157" s="93" t="s">
        <v>8976</v>
      </c>
      <c r="I20157" s="93" t="s">
        <v>23892</v>
      </c>
      <c r="J20157" s="93" t="s">
        <v>20847</v>
      </c>
      <c r="K20157" s="93" t="s">
        <v>1504</v>
      </c>
      <c r="L20157" s="14">
        <f>AND(vyberHrace&lt;&gt;"",ISNUMBER(SEARCH(vyberHrace,$B20157)))</f>
      </c>
      <c r="M20157" s="14">
        <f>AND($I20157=MID(kododd,1,2),$J20157=MID(kododd,3,3))</f>
      </c>
    </row>
    <row r="20158">
      <c r="A20158" s="95">
        <v>7721</v>
      </c>
      <c r="B20158" s="93" t="s">
        <v>8935</v>
      </c>
      <c r="C20158" s="93" t="s">
        <v>1455</v>
      </c>
      <c r="D20158" s="95">
        <v>1948</v>
      </c>
      <c r="E20158" s="95">
        <v>1985</v>
      </c>
      <c r="F20158" s="95">
        <v>312053</v>
      </c>
      <c r="G20158" s="95">
        <v>250</v>
      </c>
      <c r="H20158" s="93" t="s">
        <v>8976</v>
      </c>
      <c r="I20158" s="93" t="s">
        <v>23892</v>
      </c>
      <c r="J20158" s="93" t="s">
        <v>20896</v>
      </c>
      <c r="K20158" s="93" t="s">
        <v>6925</v>
      </c>
      <c r="L20158" s="14">
        <f>AND(vyberHrace&lt;&gt;"",ISNUMBER(SEARCH(vyberHrace,$B20158)))</f>
      </c>
      <c r="M20158" s="14">
        <f>AND($I20158=MID(kododd,1,2),$J20158=MID(kododd,3,3))</f>
      </c>
    </row>
    <row r="20159">
      <c r="A20159" s="95">
        <v>47527</v>
      </c>
      <c r="B20159" s="93" t="s">
        <v>8937</v>
      </c>
      <c r="C20159" s="93" t="s">
        <v>1416</v>
      </c>
      <c r="F20159" s="95">
        <v>23728876</v>
      </c>
      <c r="G20159" s="95">
        <v>250</v>
      </c>
      <c r="H20159" s="93" t="s">
        <v>8976</v>
      </c>
      <c r="I20159" s="93" t="s">
        <v>23892</v>
      </c>
      <c r="J20159" s="93" t="s">
        <v>20937</v>
      </c>
      <c r="K20159" s="93" t="s">
        <v>5109</v>
      </c>
      <c r="L20159" s="14">
        <f>AND(vyberHrace&lt;&gt;"",ISNUMBER(SEARCH(vyberHrace,$B20159)))</f>
      </c>
      <c r="M20159" s="14">
        <f>AND($I20159=MID(kododd,1,2),$J20159=MID(kododd,3,3))</f>
      </c>
    </row>
    <row r="20160">
      <c r="A20160" s="95">
        <v>28689</v>
      </c>
      <c r="B20160" s="93" t="s">
        <v>8938</v>
      </c>
      <c r="C20160" s="93" t="s">
        <v>1455</v>
      </c>
      <c r="G20160" s="95">
        <v>0</v>
      </c>
      <c r="H20160" s="93" t="s">
        <v>8976</v>
      </c>
      <c r="I20160" s="93" t="s">
        <v>23892</v>
      </c>
      <c r="J20160" s="93" t="s">
        <v>20847</v>
      </c>
      <c r="K20160" s="93" t="s">
        <v>1504</v>
      </c>
      <c r="L20160" s="14">
        <f>AND(vyberHrace&lt;&gt;"",ISNUMBER(SEARCH(vyberHrace,$B20160)))</f>
      </c>
      <c r="M20160" s="14">
        <f>AND($I20160=MID(kododd,1,2),$J20160=MID(kododd,3,3))</f>
      </c>
    </row>
    <row r="20161">
      <c r="A20161" s="95">
        <v>45084</v>
      </c>
      <c r="B20161" s="93" t="s">
        <v>8943</v>
      </c>
      <c r="C20161" s="93" t="s">
        <v>1399</v>
      </c>
      <c r="D20161" s="95">
        <v>1492</v>
      </c>
      <c r="G20161" s="95">
        <v>0</v>
      </c>
      <c r="H20161" s="93" t="s">
        <v>8976</v>
      </c>
      <c r="I20161" s="93" t="s">
        <v>23892</v>
      </c>
      <c r="J20161" s="93" t="s">
        <v>23412</v>
      </c>
      <c r="K20161" s="93" t="s">
        <v>21369</v>
      </c>
      <c r="L20161" s="14">
        <f>AND(vyberHrace&lt;&gt;"",ISNUMBER(SEARCH(vyberHrace,$B20161)))</f>
      </c>
      <c r="M20161" s="14">
        <f>AND($I20161=MID(kododd,1,2),$J20161=MID(kododd,3,3))</f>
      </c>
    </row>
    <row r="20162">
      <c r="A20162" s="95">
        <v>36876</v>
      </c>
      <c r="B20162" s="93" t="s">
        <v>8944</v>
      </c>
      <c r="C20162" s="93" t="s">
        <v>1432</v>
      </c>
      <c r="D20162" s="95">
        <v>1408</v>
      </c>
      <c r="E20162" s="95">
        <v>1671</v>
      </c>
      <c r="F20162" s="95">
        <v>394823</v>
      </c>
      <c r="G20162" s="95">
        <v>250</v>
      </c>
      <c r="H20162" s="93" t="s">
        <v>8976</v>
      </c>
      <c r="I20162" s="93" t="s">
        <v>23892</v>
      </c>
      <c r="J20162" s="93" t="s">
        <v>20870</v>
      </c>
      <c r="K20162" s="93" t="s">
        <v>4928</v>
      </c>
      <c r="L20162" s="14">
        <f>AND(vyberHrace&lt;&gt;"",ISNUMBER(SEARCH(vyberHrace,$B20162)))</f>
      </c>
      <c r="M20162" s="14">
        <f>AND($I20162=MID(kododd,1,2),$J20162=MID(kododd,3,3))</f>
      </c>
    </row>
    <row r="20163">
      <c r="A20163" s="95">
        <v>62842</v>
      </c>
      <c r="B20163" s="93" t="s">
        <v>29517</v>
      </c>
      <c r="C20163" s="93" t="s">
        <v>1410</v>
      </c>
      <c r="G20163" s="95">
        <v>250</v>
      </c>
      <c r="H20163" s="93" t="s">
        <v>8976</v>
      </c>
      <c r="I20163" s="93" t="s">
        <v>23892</v>
      </c>
      <c r="J20163" s="93" t="s">
        <v>20870</v>
      </c>
      <c r="K20163" s="93" t="s">
        <v>4928</v>
      </c>
      <c r="L20163" s="14">
        <f>AND(vyberHrace&lt;&gt;"",ISNUMBER(SEARCH(vyberHrace,$B20163)))</f>
      </c>
      <c r="M20163" s="14">
        <f>AND($I20163=MID(kododd,1,2),$J20163=MID(kododd,3,3))</f>
      </c>
    </row>
    <row r="20164">
      <c r="A20164" s="95">
        <v>63347</v>
      </c>
      <c r="B20164" s="93" t="s">
        <v>29518</v>
      </c>
      <c r="C20164" s="93" t="s">
        <v>1406</v>
      </c>
      <c r="G20164" s="95">
        <v>250</v>
      </c>
      <c r="H20164" s="93" t="s">
        <v>8976</v>
      </c>
      <c r="I20164" s="93" t="s">
        <v>23892</v>
      </c>
      <c r="J20164" s="93" t="s">
        <v>20870</v>
      </c>
      <c r="K20164" s="93" t="s">
        <v>4928</v>
      </c>
      <c r="L20164" s="14">
        <f>AND(vyberHrace&lt;&gt;"",ISNUMBER(SEARCH(vyberHrace,$B20164)))</f>
      </c>
      <c r="M20164" s="14">
        <f>AND($I20164=MID(kododd,1,2),$J20164=MID(kododd,3,3))</f>
      </c>
    </row>
    <row r="20165">
      <c r="A20165" s="95">
        <v>38769</v>
      </c>
      <c r="B20165" s="93" t="s">
        <v>8948</v>
      </c>
      <c r="C20165" s="93" t="s">
        <v>1444</v>
      </c>
      <c r="D20165" s="95">
        <v>1614</v>
      </c>
      <c r="E20165" s="95">
        <v>1852</v>
      </c>
      <c r="F20165" s="95">
        <v>368059</v>
      </c>
      <c r="G20165" s="95">
        <v>0</v>
      </c>
      <c r="H20165" s="93" t="s">
        <v>8976</v>
      </c>
      <c r="I20165" s="93" t="s">
        <v>23892</v>
      </c>
      <c r="J20165" s="93" t="s">
        <v>20847</v>
      </c>
      <c r="K20165" s="93" t="s">
        <v>1504</v>
      </c>
      <c r="L20165" s="14">
        <f>AND(vyberHrace&lt;&gt;"",ISNUMBER(SEARCH(vyberHrace,$B20165)))</f>
      </c>
      <c r="M20165" s="14">
        <f>AND($I20165=MID(kododd,1,2),$J20165=MID(kododd,3,3))</f>
      </c>
    </row>
    <row r="20166">
      <c r="A20166" s="95">
        <v>56327</v>
      </c>
      <c r="B20166" s="93" t="s">
        <v>23067</v>
      </c>
      <c r="C20166" s="93" t="s">
        <v>1406</v>
      </c>
      <c r="G20166" s="95">
        <v>0</v>
      </c>
      <c r="H20166" s="93" t="s">
        <v>8976</v>
      </c>
      <c r="I20166" s="93" t="s">
        <v>23892</v>
      </c>
      <c r="J20166" s="93" t="s">
        <v>20844</v>
      </c>
      <c r="K20166" s="93" t="s">
        <v>6767</v>
      </c>
      <c r="L20166" s="14">
        <f>AND(vyberHrace&lt;&gt;"",ISNUMBER(SEARCH(vyberHrace,$B20166)))</f>
      </c>
      <c r="M20166" s="14">
        <f>AND($I20166=MID(kododd,1,2),$J20166=MID(kododd,3,3))</f>
      </c>
    </row>
    <row r="20167">
      <c r="A20167" s="95">
        <v>53019</v>
      </c>
      <c r="B20167" s="93" t="s">
        <v>20081</v>
      </c>
      <c r="C20167" s="93" t="s">
        <v>1420</v>
      </c>
      <c r="G20167" s="95">
        <v>0</v>
      </c>
      <c r="H20167" s="93" t="s">
        <v>8976</v>
      </c>
      <c r="I20167" s="93" t="s">
        <v>23892</v>
      </c>
      <c r="J20167" s="93" t="s">
        <v>23412</v>
      </c>
      <c r="K20167" s="93" t="s">
        <v>21369</v>
      </c>
      <c r="L20167" s="14">
        <f>AND(vyberHrace&lt;&gt;"",ISNUMBER(SEARCH(vyberHrace,$B20167)))</f>
      </c>
      <c r="M20167" s="14">
        <f>AND($I20167=MID(kododd,1,2),$J20167=MID(kododd,3,3))</f>
      </c>
    </row>
    <row r="20168">
      <c r="A20168" s="95">
        <v>51348</v>
      </c>
      <c r="B20168" s="93" t="s">
        <v>3481</v>
      </c>
      <c r="C20168" s="93" t="s">
        <v>1402</v>
      </c>
      <c r="G20168" s="95">
        <v>0</v>
      </c>
      <c r="H20168" s="93" t="s">
        <v>8976</v>
      </c>
      <c r="I20168" s="93" t="s">
        <v>23892</v>
      </c>
      <c r="J20168" s="93" t="s">
        <v>20881</v>
      </c>
      <c r="K20168" s="93" t="s">
        <v>3799</v>
      </c>
      <c r="L20168" s="14">
        <f>AND(vyberHrace&lt;&gt;"",ISNUMBER(SEARCH(vyberHrace,$B20168)))</f>
      </c>
      <c r="M20168" s="14">
        <f>AND($I20168=MID(kododd,1,2),$J20168=MID(kododd,3,3))</f>
      </c>
    </row>
    <row r="20169">
      <c r="A20169" s="95">
        <v>63303</v>
      </c>
      <c r="B20169" s="93" t="s">
        <v>29519</v>
      </c>
      <c r="C20169" s="93" t="s">
        <v>1487</v>
      </c>
      <c r="G20169" s="95">
        <v>250</v>
      </c>
      <c r="H20169" s="93" t="s">
        <v>8976</v>
      </c>
      <c r="I20169" s="93" t="s">
        <v>23892</v>
      </c>
      <c r="J20169" s="93" t="s">
        <v>20936</v>
      </c>
      <c r="K20169" s="93" t="s">
        <v>6270</v>
      </c>
      <c r="L20169" s="14">
        <f>AND(vyberHrace&lt;&gt;"",ISNUMBER(SEARCH(vyberHrace,$B20169)))</f>
      </c>
      <c r="M20169" s="14">
        <f>AND($I20169=MID(kododd,1,2),$J20169=MID(kododd,3,3))</f>
      </c>
    </row>
    <row r="20170">
      <c r="A20170" s="95">
        <v>62733</v>
      </c>
      <c r="B20170" s="93" t="s">
        <v>29520</v>
      </c>
      <c r="C20170" s="93" t="s">
        <v>1450</v>
      </c>
      <c r="G20170" s="95">
        <v>250</v>
      </c>
      <c r="H20170" s="93" t="s">
        <v>8976</v>
      </c>
      <c r="I20170" s="93" t="s">
        <v>23892</v>
      </c>
      <c r="J20170" s="93" t="s">
        <v>20936</v>
      </c>
      <c r="K20170" s="93" t="s">
        <v>6270</v>
      </c>
      <c r="L20170" s="14">
        <f>AND(vyberHrace&lt;&gt;"",ISNUMBER(SEARCH(vyberHrace,$B20170)))</f>
      </c>
      <c r="M20170" s="14">
        <f>AND($I20170=MID(kododd,1,2),$J20170=MID(kododd,3,3))</f>
      </c>
    </row>
    <row r="20171">
      <c r="A20171" s="95">
        <v>49312</v>
      </c>
      <c r="B20171" s="93" t="s">
        <v>9003</v>
      </c>
      <c r="C20171" s="93" t="s">
        <v>1446</v>
      </c>
      <c r="D20171" s="95">
        <v>1361</v>
      </c>
      <c r="E20171" s="95">
        <v>1681</v>
      </c>
      <c r="F20171" s="95">
        <v>23774762</v>
      </c>
      <c r="G20171" s="95">
        <v>250</v>
      </c>
      <c r="H20171" s="93" t="s">
        <v>8976</v>
      </c>
      <c r="I20171" s="93" t="s">
        <v>23892</v>
      </c>
      <c r="J20171" s="93" t="s">
        <v>20881</v>
      </c>
      <c r="K20171" s="93" t="s">
        <v>3799</v>
      </c>
      <c r="L20171" s="14">
        <f>AND(vyberHrace&lt;&gt;"",ISNUMBER(SEARCH(vyberHrace,$B20171)))</f>
      </c>
      <c r="M20171" s="14">
        <f>AND($I20171=MID(kododd,1,2),$J20171=MID(kododd,3,3))</f>
      </c>
    </row>
    <row r="20172">
      <c r="A20172" s="95">
        <v>40025</v>
      </c>
      <c r="B20172" s="93" t="s">
        <v>9010</v>
      </c>
      <c r="C20172" s="93" t="s">
        <v>1417</v>
      </c>
      <c r="D20172" s="95">
        <v>1391</v>
      </c>
      <c r="G20172" s="95">
        <v>250</v>
      </c>
      <c r="H20172" s="93" t="s">
        <v>8976</v>
      </c>
      <c r="I20172" s="93" t="s">
        <v>23892</v>
      </c>
      <c r="J20172" s="93" t="s">
        <v>20848</v>
      </c>
      <c r="K20172" s="93" t="s">
        <v>3802</v>
      </c>
      <c r="L20172" s="14">
        <f>AND(vyberHrace&lt;&gt;"",ISNUMBER(SEARCH(vyberHrace,$B20172)))</f>
      </c>
      <c r="M20172" s="14">
        <f>AND($I20172=MID(kododd,1,2),$J20172=MID(kododd,3,3))</f>
      </c>
    </row>
    <row r="20173">
      <c r="A20173" s="95">
        <v>56635</v>
      </c>
      <c r="B20173" s="93" t="s">
        <v>23075</v>
      </c>
      <c r="C20173" s="93" t="s">
        <v>1411</v>
      </c>
      <c r="G20173" s="95">
        <v>0</v>
      </c>
      <c r="H20173" s="93" t="s">
        <v>8976</v>
      </c>
      <c r="I20173" s="93" t="s">
        <v>23892</v>
      </c>
      <c r="J20173" s="93" t="s">
        <v>20847</v>
      </c>
      <c r="K20173" s="93" t="s">
        <v>1504</v>
      </c>
      <c r="L20173" s="14">
        <f>AND(vyberHrace&lt;&gt;"",ISNUMBER(SEARCH(vyberHrace,$B20173)))</f>
      </c>
      <c r="M20173" s="14">
        <f>AND($I20173=MID(kododd,1,2),$J20173=MID(kododd,3,3))</f>
      </c>
    </row>
    <row r="20174">
      <c r="A20174" s="95">
        <v>10353</v>
      </c>
      <c r="B20174" s="93" t="s">
        <v>6776</v>
      </c>
      <c r="C20174" s="93" t="s">
        <v>1471</v>
      </c>
      <c r="D20174" s="95">
        <v>1262</v>
      </c>
      <c r="F20174" s="95">
        <v>23728264</v>
      </c>
      <c r="G20174" s="95">
        <v>0</v>
      </c>
      <c r="H20174" s="93" t="s">
        <v>8976</v>
      </c>
      <c r="I20174" s="93" t="s">
        <v>23892</v>
      </c>
      <c r="J20174" s="93" t="s">
        <v>20936</v>
      </c>
      <c r="K20174" s="93" t="s">
        <v>6270</v>
      </c>
      <c r="L20174" s="14">
        <f>AND(vyberHrace&lt;&gt;"",ISNUMBER(SEARCH(vyberHrace,$B20174)))</f>
      </c>
      <c r="M20174" s="14">
        <f>AND($I20174=MID(kododd,1,2),$J20174=MID(kododd,3,3))</f>
      </c>
    </row>
    <row r="20175">
      <c r="A20175" s="95">
        <v>46542</v>
      </c>
      <c r="B20175" s="93" t="s">
        <v>236</v>
      </c>
      <c r="C20175" s="93" t="s">
        <v>1402</v>
      </c>
      <c r="D20175" s="95">
        <v>1073</v>
      </c>
      <c r="F20175" s="95">
        <v>23718595</v>
      </c>
      <c r="G20175" s="95">
        <v>0</v>
      </c>
      <c r="H20175" s="93" t="s">
        <v>8976</v>
      </c>
      <c r="I20175" s="93" t="s">
        <v>23892</v>
      </c>
      <c r="J20175" s="93" t="s">
        <v>20847</v>
      </c>
      <c r="K20175" s="93" t="s">
        <v>1504</v>
      </c>
      <c r="L20175" s="14">
        <f>AND(vyberHrace&lt;&gt;"",ISNUMBER(SEARCH(vyberHrace,$B20175)))</f>
      </c>
      <c r="M20175" s="14">
        <f>AND($I20175=MID(kododd,1,2),$J20175=MID(kododd,3,3))</f>
      </c>
    </row>
    <row r="20176">
      <c r="A20176" s="95">
        <v>47999</v>
      </c>
      <c r="B20176" s="93" t="s">
        <v>237</v>
      </c>
      <c r="C20176" s="93" t="s">
        <v>1406</v>
      </c>
      <c r="G20176" s="95">
        <v>0</v>
      </c>
      <c r="H20176" s="93" t="s">
        <v>8976</v>
      </c>
      <c r="I20176" s="93" t="s">
        <v>23892</v>
      </c>
      <c r="J20176" s="93" t="s">
        <v>20847</v>
      </c>
      <c r="K20176" s="93" t="s">
        <v>1504</v>
      </c>
      <c r="L20176" s="14">
        <f>AND(vyberHrace&lt;&gt;"",ISNUMBER(SEARCH(vyberHrace,$B20176)))</f>
      </c>
      <c r="M20176" s="14">
        <f>AND($I20176=MID(kododd,1,2),$J20176=MID(kododd,3,3))</f>
      </c>
    </row>
    <row r="20177">
      <c r="A20177" s="95">
        <v>32203</v>
      </c>
      <c r="B20177" s="93" t="s">
        <v>244</v>
      </c>
      <c r="C20177" s="93" t="s">
        <v>1455</v>
      </c>
      <c r="D20177" s="95">
        <v>1430</v>
      </c>
      <c r="F20177" s="95">
        <v>23758309</v>
      </c>
      <c r="G20177" s="95">
        <v>250</v>
      </c>
      <c r="H20177" s="93" t="s">
        <v>8976</v>
      </c>
      <c r="I20177" s="93" t="s">
        <v>23892</v>
      </c>
      <c r="J20177" s="93" t="s">
        <v>20875</v>
      </c>
      <c r="K20177" s="93" t="s">
        <v>7834</v>
      </c>
      <c r="L20177" s="14">
        <f>AND(vyberHrace&lt;&gt;"",ISNUMBER(SEARCH(vyberHrace,$B20177)))</f>
      </c>
      <c r="M20177" s="14">
        <f>AND($I20177=MID(kododd,1,2),$J20177=MID(kododd,3,3))</f>
      </c>
    </row>
    <row r="20178">
      <c r="A20178" s="95">
        <v>45305</v>
      </c>
      <c r="B20178" s="93" t="s">
        <v>244</v>
      </c>
      <c r="C20178" s="93" t="s">
        <v>1402</v>
      </c>
      <c r="D20178" s="95">
        <v>1179</v>
      </c>
      <c r="G20178" s="95">
        <v>0</v>
      </c>
      <c r="H20178" s="93" t="s">
        <v>8976</v>
      </c>
      <c r="I20178" s="93" t="s">
        <v>23892</v>
      </c>
      <c r="J20178" s="93" t="s">
        <v>20875</v>
      </c>
      <c r="K20178" s="93" t="s">
        <v>7834</v>
      </c>
      <c r="L20178" s="14">
        <f>AND(vyberHrace&lt;&gt;"",ISNUMBER(SEARCH(vyberHrace,$B20178)))</f>
      </c>
      <c r="M20178" s="14">
        <f>AND($I20178=MID(kododd,1,2),$J20178=MID(kododd,3,3))</f>
      </c>
    </row>
    <row r="20179">
      <c r="A20179" s="95">
        <v>20469</v>
      </c>
      <c r="B20179" s="93" t="s">
        <v>248</v>
      </c>
      <c r="C20179" s="93" t="s">
        <v>1413</v>
      </c>
      <c r="D20179" s="95">
        <v>1718</v>
      </c>
      <c r="E20179" s="95">
        <v>1856</v>
      </c>
      <c r="F20179" s="95">
        <v>384666</v>
      </c>
      <c r="G20179" s="95">
        <v>250</v>
      </c>
      <c r="H20179" s="93" t="s">
        <v>8976</v>
      </c>
      <c r="I20179" s="93" t="s">
        <v>23892</v>
      </c>
      <c r="J20179" s="93" t="s">
        <v>20879</v>
      </c>
      <c r="K20179" s="93" t="s">
        <v>6014</v>
      </c>
      <c r="L20179" s="14">
        <f>AND(vyberHrace&lt;&gt;"",ISNUMBER(SEARCH(vyberHrace,$B20179)))</f>
      </c>
      <c r="M20179" s="14">
        <f>AND($I20179=MID(kododd,1,2),$J20179=MID(kododd,3,3))</f>
      </c>
    </row>
    <row r="20180">
      <c r="A20180" s="95">
        <v>61498</v>
      </c>
      <c r="B20180" s="93" t="s">
        <v>27677</v>
      </c>
      <c r="C20180" s="93" t="s">
        <v>1419</v>
      </c>
      <c r="G20180" s="95">
        <v>250</v>
      </c>
      <c r="H20180" s="93" t="s">
        <v>8976</v>
      </c>
      <c r="I20180" s="93" t="s">
        <v>23892</v>
      </c>
      <c r="J20180" s="93" t="s">
        <v>20936</v>
      </c>
      <c r="K20180" s="93" t="s">
        <v>6270</v>
      </c>
      <c r="L20180" s="14">
        <f>AND(vyberHrace&lt;&gt;"",ISNUMBER(SEARCH(vyberHrace,$B20180)))</f>
      </c>
      <c r="M20180" s="14">
        <f>AND($I20180=MID(kododd,1,2),$J20180=MID(kododd,3,3))</f>
      </c>
    </row>
    <row r="20181">
      <c r="A20181" s="95">
        <v>39808</v>
      </c>
      <c r="B20181" s="93" t="s">
        <v>6273</v>
      </c>
      <c r="C20181" s="93" t="s">
        <v>1419</v>
      </c>
      <c r="G20181" s="95">
        <v>0</v>
      </c>
      <c r="H20181" s="93" t="s">
        <v>8976</v>
      </c>
      <c r="I20181" s="93" t="s">
        <v>23892</v>
      </c>
      <c r="J20181" s="93" t="s">
        <v>20860</v>
      </c>
      <c r="K20181" s="93" t="s">
        <v>6912</v>
      </c>
      <c r="L20181" s="14">
        <f>AND(vyberHrace&lt;&gt;"",ISNUMBER(SEARCH(vyberHrace,$B20181)))</f>
      </c>
      <c r="M20181" s="14">
        <f>AND($I20181=MID(kododd,1,2),$J20181=MID(kododd,3,3))</f>
      </c>
    </row>
    <row r="20182">
      <c r="A20182" s="95">
        <v>36877</v>
      </c>
      <c r="B20182" s="93" t="s">
        <v>6279</v>
      </c>
      <c r="C20182" s="93" t="s">
        <v>1438</v>
      </c>
      <c r="G20182" s="95">
        <v>0</v>
      </c>
      <c r="H20182" s="93" t="s">
        <v>8976</v>
      </c>
      <c r="I20182" s="93" t="s">
        <v>23892</v>
      </c>
      <c r="J20182" s="93" t="s">
        <v>20870</v>
      </c>
      <c r="K20182" s="93" t="s">
        <v>4928</v>
      </c>
      <c r="L20182" s="14">
        <f>AND(vyberHrace&lt;&gt;"",ISNUMBER(SEARCH(vyberHrace,$B20182)))</f>
      </c>
      <c r="M20182" s="14">
        <f>AND($I20182=MID(kododd,1,2),$J20182=MID(kododd,3,3))</f>
      </c>
    </row>
    <row r="20183">
      <c r="A20183" s="95">
        <v>57336</v>
      </c>
      <c r="B20183" s="93" t="s">
        <v>1723</v>
      </c>
      <c r="C20183" s="93" t="s">
        <v>1410</v>
      </c>
      <c r="D20183" s="95">
        <v>1303</v>
      </c>
      <c r="E20183" s="95">
        <v>1473</v>
      </c>
      <c r="F20183" s="95">
        <v>23765860</v>
      </c>
      <c r="G20183" s="95">
        <v>0</v>
      </c>
      <c r="H20183" s="93" t="s">
        <v>8976</v>
      </c>
      <c r="I20183" s="93" t="s">
        <v>23892</v>
      </c>
      <c r="J20183" s="93" t="s">
        <v>20844</v>
      </c>
      <c r="K20183" s="93" t="s">
        <v>6767</v>
      </c>
      <c r="L20183" s="14">
        <f>AND(vyberHrace&lt;&gt;"",ISNUMBER(SEARCH(vyberHrace,$B20183)))</f>
      </c>
      <c r="M20183" s="14">
        <f>AND($I20183=MID(kododd,1,2),$J20183=MID(kododd,3,3))</f>
      </c>
    </row>
    <row r="20184">
      <c r="A20184" s="95">
        <v>59513</v>
      </c>
      <c r="B20184" s="93" t="s">
        <v>25916</v>
      </c>
      <c r="C20184" s="93" t="s">
        <v>1409</v>
      </c>
      <c r="F20184" s="95">
        <v>23799129</v>
      </c>
      <c r="G20184" s="95">
        <v>500</v>
      </c>
      <c r="H20184" s="93" t="s">
        <v>8976</v>
      </c>
      <c r="I20184" s="93" t="s">
        <v>23892</v>
      </c>
      <c r="J20184" s="93" t="s">
        <v>23412</v>
      </c>
      <c r="K20184" s="93" t="s">
        <v>21369</v>
      </c>
      <c r="L20184" s="14">
        <f>AND(vyberHrace&lt;&gt;"",ISNUMBER(SEARCH(vyberHrace,$B20184)))</f>
      </c>
      <c r="M20184" s="14">
        <f>AND($I20184=MID(kododd,1,2),$J20184=MID(kododd,3,3))</f>
      </c>
    </row>
    <row r="20185">
      <c r="A20185" s="95">
        <v>4697</v>
      </c>
      <c r="B20185" s="93" t="s">
        <v>5521</v>
      </c>
      <c r="C20185" s="93" t="s">
        <v>1429</v>
      </c>
      <c r="D20185" s="95">
        <v>1524</v>
      </c>
      <c r="E20185" s="95">
        <v>1594</v>
      </c>
      <c r="F20185" s="95">
        <v>377090</v>
      </c>
      <c r="G20185" s="95">
        <v>250</v>
      </c>
      <c r="H20185" s="93" t="s">
        <v>8976</v>
      </c>
      <c r="I20185" s="93" t="s">
        <v>23892</v>
      </c>
      <c r="J20185" s="93" t="s">
        <v>20843</v>
      </c>
      <c r="K20185" s="93" t="s">
        <v>3948</v>
      </c>
      <c r="L20185" s="14">
        <f>AND(vyberHrace&lt;&gt;"",ISNUMBER(SEARCH(vyberHrace,$B20185)))</f>
      </c>
      <c r="M20185" s="14">
        <f>AND($I20185=MID(kododd,1,2),$J20185=MID(kododd,3,3))</f>
      </c>
    </row>
    <row r="20186">
      <c r="A20186" s="95">
        <v>3598</v>
      </c>
      <c r="B20186" s="93" t="s">
        <v>5526</v>
      </c>
      <c r="C20186" s="93" t="s">
        <v>1483</v>
      </c>
      <c r="D20186" s="95">
        <v>1496</v>
      </c>
      <c r="F20186" s="95">
        <v>370134</v>
      </c>
      <c r="G20186" s="95">
        <v>250</v>
      </c>
      <c r="H20186" s="93" t="s">
        <v>8976</v>
      </c>
      <c r="I20186" s="93" t="s">
        <v>23892</v>
      </c>
      <c r="J20186" s="93" t="s">
        <v>20967</v>
      </c>
      <c r="K20186" s="93" t="s">
        <v>11218</v>
      </c>
      <c r="L20186" s="14">
        <f>AND(vyberHrace&lt;&gt;"",ISNUMBER(SEARCH(vyberHrace,$B20186)))</f>
      </c>
      <c r="M20186" s="14">
        <f>AND($I20186=MID(kododd,1,2),$J20186=MID(kododd,3,3))</f>
      </c>
    </row>
    <row r="20187">
      <c r="A20187" s="95">
        <v>33043</v>
      </c>
      <c r="B20187" s="93" t="s">
        <v>3095</v>
      </c>
      <c r="C20187" s="93" t="s">
        <v>1417</v>
      </c>
      <c r="D20187" s="95">
        <v>1185</v>
      </c>
      <c r="F20187" s="95">
        <v>377902</v>
      </c>
      <c r="G20187" s="95">
        <v>0</v>
      </c>
      <c r="H20187" s="93" t="s">
        <v>8976</v>
      </c>
      <c r="I20187" s="93" t="s">
        <v>23892</v>
      </c>
      <c r="J20187" s="93" t="s">
        <v>20896</v>
      </c>
      <c r="K20187" s="93" t="s">
        <v>6925</v>
      </c>
      <c r="L20187" s="14">
        <f>AND(vyberHrace&lt;&gt;"",ISNUMBER(SEARCH(vyberHrace,$B20187)))</f>
      </c>
      <c r="M20187" s="14">
        <f>AND($I20187=MID(kododd,1,2),$J20187=MID(kododd,3,3))</f>
      </c>
    </row>
    <row r="20188">
      <c r="A20188" s="95">
        <v>59445</v>
      </c>
      <c r="B20188" s="93" t="s">
        <v>31</v>
      </c>
      <c r="C20188" s="93" t="s">
        <v>1420</v>
      </c>
      <c r="G20188" s="95">
        <v>250</v>
      </c>
      <c r="H20188" s="93" t="s">
        <v>8976</v>
      </c>
      <c r="I20188" s="93" t="s">
        <v>23892</v>
      </c>
      <c r="J20188" s="93" t="s">
        <v>20937</v>
      </c>
      <c r="K20188" s="93" t="s">
        <v>5109</v>
      </c>
      <c r="L20188" s="14">
        <f>AND(vyberHrace&lt;&gt;"",ISNUMBER(SEARCH(vyberHrace,$B20188)))</f>
      </c>
      <c r="M20188" s="14">
        <f>AND($I20188=MID(kododd,1,2),$J20188=MID(kododd,3,3))</f>
      </c>
    </row>
    <row r="20189">
      <c r="A20189" s="95">
        <v>46172</v>
      </c>
      <c r="B20189" s="93" t="s">
        <v>2054</v>
      </c>
      <c r="C20189" s="93" t="s">
        <v>3255</v>
      </c>
      <c r="D20189" s="95">
        <v>1065</v>
      </c>
      <c r="F20189" s="95">
        <v>23727268</v>
      </c>
      <c r="G20189" s="95">
        <v>0</v>
      </c>
      <c r="H20189" s="93" t="s">
        <v>8976</v>
      </c>
      <c r="I20189" s="93" t="s">
        <v>23892</v>
      </c>
      <c r="J20189" s="93" t="s">
        <v>20860</v>
      </c>
      <c r="K20189" s="93" t="s">
        <v>6912</v>
      </c>
      <c r="L20189" s="14">
        <f>AND(vyberHrace&lt;&gt;"",ISNUMBER(SEARCH(vyberHrace,$B20189)))</f>
      </c>
      <c r="M20189" s="14">
        <f>AND($I20189=MID(kododd,1,2),$J20189=MID(kododd,3,3))</f>
      </c>
    </row>
    <row r="20190">
      <c r="A20190" s="95">
        <v>48329</v>
      </c>
      <c r="B20190" s="93" t="s">
        <v>2072</v>
      </c>
      <c r="C20190" s="93" t="s">
        <v>1405</v>
      </c>
      <c r="F20190" s="95">
        <v>23733780</v>
      </c>
      <c r="G20190" s="95">
        <v>0</v>
      </c>
      <c r="H20190" s="93" t="s">
        <v>8976</v>
      </c>
      <c r="I20190" s="93" t="s">
        <v>23892</v>
      </c>
      <c r="J20190" s="93" t="s">
        <v>20876</v>
      </c>
      <c r="K20190" s="93" t="s">
        <v>4199</v>
      </c>
      <c r="L20190" s="14">
        <f>AND(vyberHrace&lt;&gt;"",ISNUMBER(SEARCH(vyberHrace,$B20190)))</f>
      </c>
      <c r="M20190" s="14">
        <f>AND($I20190=MID(kododd,1,2),$J20190=MID(kododd,3,3))</f>
      </c>
    </row>
    <row r="20191">
      <c r="A20191" s="95">
        <v>49394</v>
      </c>
      <c r="B20191" s="93" t="s">
        <v>4640</v>
      </c>
      <c r="C20191" s="93" t="s">
        <v>3255</v>
      </c>
      <c r="G20191" s="95">
        <v>0</v>
      </c>
      <c r="H20191" s="93" t="s">
        <v>8976</v>
      </c>
      <c r="I20191" s="93" t="s">
        <v>23892</v>
      </c>
      <c r="J20191" s="93" t="s">
        <v>20881</v>
      </c>
      <c r="K20191" s="93" t="s">
        <v>3799</v>
      </c>
      <c r="L20191" s="14">
        <f>AND(vyberHrace&lt;&gt;"",ISNUMBER(SEARCH(vyberHrace,$B20191)))</f>
      </c>
      <c r="M20191" s="14">
        <f>AND($I20191=MID(kododd,1,2),$J20191=MID(kododd,3,3))</f>
      </c>
    </row>
    <row r="20192">
      <c r="A20192" s="95">
        <v>44618</v>
      </c>
      <c r="B20192" s="93" t="s">
        <v>1931</v>
      </c>
      <c r="C20192" s="93" t="s">
        <v>1409</v>
      </c>
      <c r="G20192" s="95">
        <v>0</v>
      </c>
      <c r="H20192" s="93" t="s">
        <v>8976</v>
      </c>
      <c r="I20192" s="93" t="s">
        <v>23892</v>
      </c>
      <c r="J20192" s="93" t="s">
        <v>20875</v>
      </c>
      <c r="K20192" s="93" t="s">
        <v>7834</v>
      </c>
      <c r="L20192" s="14">
        <f>AND(vyberHrace&lt;&gt;"",ISNUMBER(SEARCH(vyberHrace,$B20192)))</f>
      </c>
      <c r="M20192" s="14">
        <f>AND($I20192=MID(kododd,1,2),$J20192=MID(kododd,3,3))</f>
      </c>
    </row>
    <row r="20193">
      <c r="A20193" s="95">
        <v>58922</v>
      </c>
      <c r="B20193" s="93" t="s">
        <v>25384</v>
      </c>
      <c r="C20193" s="93" t="s">
        <v>1450</v>
      </c>
      <c r="G20193" s="95">
        <v>250</v>
      </c>
      <c r="H20193" s="93" t="s">
        <v>8976</v>
      </c>
      <c r="I20193" s="93" t="s">
        <v>23892</v>
      </c>
      <c r="J20193" s="93" t="s">
        <v>20860</v>
      </c>
      <c r="K20193" s="93" t="s">
        <v>6912</v>
      </c>
      <c r="L20193" s="14">
        <f>AND(vyberHrace&lt;&gt;"",ISNUMBER(SEARCH(vyberHrace,$B20193)))</f>
      </c>
      <c r="M20193" s="14">
        <f>AND($I20193=MID(kododd,1,2),$J20193=MID(kododd,3,3))</f>
      </c>
    </row>
    <row r="20194">
      <c r="A20194" s="95">
        <v>38586</v>
      </c>
      <c r="B20194" s="93" t="s">
        <v>1944</v>
      </c>
      <c r="C20194" s="93" t="s">
        <v>1409</v>
      </c>
      <c r="D20194" s="95">
        <v>1100</v>
      </c>
      <c r="G20194" s="95">
        <v>0</v>
      </c>
      <c r="H20194" s="93" t="s">
        <v>8976</v>
      </c>
      <c r="I20194" s="93" t="s">
        <v>23892</v>
      </c>
      <c r="J20194" s="93" t="s">
        <v>20875</v>
      </c>
      <c r="K20194" s="93" t="s">
        <v>7834</v>
      </c>
      <c r="L20194" s="14">
        <f>AND(vyberHrace&lt;&gt;"",ISNUMBER(SEARCH(vyberHrace,$B20194)))</f>
      </c>
      <c r="M20194" s="14">
        <f>AND($I20194=MID(kododd,1,2),$J20194=MID(kododd,3,3))</f>
      </c>
    </row>
    <row r="20195">
      <c r="A20195" s="95">
        <v>51349</v>
      </c>
      <c r="B20195" s="93" t="s">
        <v>3482</v>
      </c>
      <c r="C20195" s="93" t="s">
        <v>1422</v>
      </c>
      <c r="G20195" s="95">
        <v>0</v>
      </c>
      <c r="H20195" s="93" t="s">
        <v>8976</v>
      </c>
      <c r="I20195" s="93" t="s">
        <v>23892</v>
      </c>
      <c r="J20195" s="93" t="s">
        <v>20881</v>
      </c>
      <c r="K20195" s="93" t="s">
        <v>3799</v>
      </c>
      <c r="L20195" s="14">
        <f>AND(vyberHrace&lt;&gt;"",ISNUMBER(SEARCH(vyberHrace,$B20195)))</f>
      </c>
      <c r="M20195" s="14">
        <f>AND($I20195=MID(kododd,1,2),$J20195=MID(kododd,3,3))</f>
      </c>
    </row>
    <row r="20196">
      <c r="A20196" s="95">
        <v>46576</v>
      </c>
      <c r="B20196" s="93" t="s">
        <v>1961</v>
      </c>
      <c r="C20196" s="93" t="s">
        <v>1399</v>
      </c>
      <c r="D20196" s="95">
        <v>1069</v>
      </c>
      <c r="F20196" s="95">
        <v>23794607</v>
      </c>
      <c r="G20196" s="95">
        <v>250</v>
      </c>
      <c r="H20196" s="93" t="s">
        <v>8976</v>
      </c>
      <c r="I20196" s="93" t="s">
        <v>23892</v>
      </c>
      <c r="J20196" s="93" t="s">
        <v>20872</v>
      </c>
      <c r="K20196" s="93" t="s">
        <v>3789</v>
      </c>
      <c r="L20196" s="14">
        <f>AND(vyberHrace&lt;&gt;"",ISNUMBER(SEARCH(vyberHrace,$B20196)))</f>
      </c>
      <c r="M20196" s="14">
        <f>AND($I20196=MID(kododd,1,2),$J20196=MID(kododd,3,3))</f>
      </c>
    </row>
    <row r="20197">
      <c r="A20197" s="95">
        <v>59428</v>
      </c>
      <c r="B20197" s="93" t="s">
        <v>25841</v>
      </c>
      <c r="C20197" s="93" t="s">
        <v>1420</v>
      </c>
      <c r="F20197" s="95">
        <v>23786795</v>
      </c>
      <c r="G20197" s="95">
        <v>250</v>
      </c>
      <c r="H20197" s="93" t="s">
        <v>8976</v>
      </c>
      <c r="I20197" s="93" t="s">
        <v>23892</v>
      </c>
      <c r="J20197" s="93" t="s">
        <v>20937</v>
      </c>
      <c r="K20197" s="93" t="s">
        <v>5109</v>
      </c>
      <c r="L20197" s="14">
        <f>AND(vyberHrace&lt;&gt;"",ISNUMBER(SEARCH(vyberHrace,$B20197)))</f>
      </c>
      <c r="M20197" s="14">
        <f>AND($I20197=MID(kododd,1,2),$J20197=MID(kododd,3,3))</f>
      </c>
    </row>
    <row r="20198">
      <c r="A20198" s="95">
        <v>56742</v>
      </c>
      <c r="B20198" s="93" t="s">
        <v>23012</v>
      </c>
      <c r="C20198" s="93" t="s">
        <v>1422</v>
      </c>
      <c r="F20198" s="95">
        <v>23767405</v>
      </c>
      <c r="G20198" s="95">
        <v>250</v>
      </c>
      <c r="H20198" s="93" t="s">
        <v>8976</v>
      </c>
      <c r="I20198" s="93" t="s">
        <v>23892</v>
      </c>
      <c r="J20198" s="93" t="s">
        <v>20937</v>
      </c>
      <c r="K20198" s="93" t="s">
        <v>5109</v>
      </c>
      <c r="L20198" s="14">
        <f>AND(vyberHrace&lt;&gt;"",ISNUMBER(SEARCH(vyberHrace,$B20198)))</f>
      </c>
      <c r="M20198" s="14">
        <f>AND($I20198=MID(kododd,1,2),$J20198=MID(kododd,3,3))</f>
      </c>
    </row>
    <row r="20199">
      <c r="A20199" s="95">
        <v>57647</v>
      </c>
      <c r="B20199" s="93" t="s">
        <v>24221</v>
      </c>
      <c r="C20199" s="93" t="s">
        <v>1416</v>
      </c>
      <c r="G20199" s="95">
        <v>250</v>
      </c>
      <c r="H20199" s="93" t="s">
        <v>8976</v>
      </c>
      <c r="I20199" s="93" t="s">
        <v>23892</v>
      </c>
      <c r="J20199" s="93" t="s">
        <v>20937</v>
      </c>
      <c r="K20199" s="93" t="s">
        <v>5109</v>
      </c>
      <c r="L20199" s="14">
        <f>AND(vyberHrace&lt;&gt;"",ISNUMBER(SEARCH(vyberHrace,$B20199)))</f>
      </c>
      <c r="M20199" s="14">
        <f>AND($I20199=MID(kododd,1,2),$J20199=MID(kododd,3,3))</f>
      </c>
    </row>
    <row r="20200">
      <c r="A20200" s="95">
        <v>29332</v>
      </c>
      <c r="B20200" s="93" t="s">
        <v>17032</v>
      </c>
      <c r="C20200" s="93" t="s">
        <v>1432</v>
      </c>
      <c r="D20200" s="95">
        <v>1543</v>
      </c>
      <c r="E20200" s="95">
        <v>1728</v>
      </c>
      <c r="F20200" s="95">
        <v>377112</v>
      </c>
      <c r="G20200" s="95">
        <v>250</v>
      </c>
      <c r="H20200" s="93" t="s">
        <v>8976</v>
      </c>
      <c r="I20200" s="93" t="s">
        <v>23892</v>
      </c>
      <c r="J20200" s="93" t="s">
        <v>20843</v>
      </c>
      <c r="K20200" s="93" t="s">
        <v>3948</v>
      </c>
      <c r="L20200" s="14">
        <f>AND(vyberHrace&lt;&gt;"",ISNUMBER(SEARCH(vyberHrace,$B20200)))</f>
      </c>
      <c r="M20200" s="14">
        <f>AND($I20200=MID(kododd,1,2),$J20200=MID(kododd,3,3))</f>
      </c>
    </row>
    <row r="20201">
      <c r="A20201" s="95">
        <v>53770</v>
      </c>
      <c r="B20201" s="93" t="s">
        <v>17032</v>
      </c>
      <c r="C20201" s="93" t="s">
        <v>1438</v>
      </c>
      <c r="G20201" s="95">
        <v>250</v>
      </c>
      <c r="H20201" s="93" t="s">
        <v>8976</v>
      </c>
      <c r="I20201" s="93" t="s">
        <v>23892</v>
      </c>
      <c r="J20201" s="93" t="s">
        <v>20843</v>
      </c>
      <c r="K20201" s="93" t="s">
        <v>3948</v>
      </c>
      <c r="L20201" s="14">
        <f>AND(vyberHrace&lt;&gt;"",ISNUMBER(SEARCH(vyberHrace,$B20201)))</f>
      </c>
      <c r="M20201" s="14">
        <f>AND($I20201=MID(kododd,1,2),$J20201=MID(kododd,3,3))</f>
      </c>
    </row>
    <row r="20202">
      <c r="A20202" s="95">
        <v>53659</v>
      </c>
      <c r="B20202" s="93" t="s">
        <v>1055</v>
      </c>
      <c r="C20202" s="93" t="s">
        <v>1422</v>
      </c>
      <c r="D20202" s="95">
        <v>1106</v>
      </c>
      <c r="E20202" s="95">
        <v>1473</v>
      </c>
      <c r="F20202" s="95">
        <v>23766646</v>
      </c>
      <c r="G20202" s="95">
        <v>250</v>
      </c>
      <c r="H20202" s="93" t="s">
        <v>8976</v>
      </c>
      <c r="I20202" s="93" t="s">
        <v>23892</v>
      </c>
      <c r="J20202" s="93" t="s">
        <v>20937</v>
      </c>
      <c r="K20202" s="93" t="s">
        <v>5109</v>
      </c>
      <c r="L20202" s="14">
        <f>AND(vyberHrace&lt;&gt;"",ISNUMBER(SEARCH(vyberHrace,$B20202)))</f>
      </c>
      <c r="M20202" s="14">
        <f>AND($I20202=MID(kododd,1,2),$J20202=MID(kododd,3,3))</f>
      </c>
    </row>
    <row r="20203">
      <c r="A20203" s="95">
        <v>43854</v>
      </c>
      <c r="B20203" s="93" t="s">
        <v>1975</v>
      </c>
      <c r="C20203" s="93" t="s">
        <v>1436</v>
      </c>
      <c r="D20203" s="95">
        <v>1250</v>
      </c>
      <c r="F20203" s="95">
        <v>377910</v>
      </c>
      <c r="G20203" s="95">
        <v>0</v>
      </c>
      <c r="H20203" s="93" t="s">
        <v>8976</v>
      </c>
      <c r="I20203" s="93" t="s">
        <v>23892</v>
      </c>
      <c r="J20203" s="93" t="s">
        <v>20896</v>
      </c>
      <c r="K20203" s="93" t="s">
        <v>6925</v>
      </c>
      <c r="L20203" s="14">
        <f>AND(vyberHrace&lt;&gt;"",ISNUMBER(SEARCH(vyberHrace,$B20203)))</f>
      </c>
      <c r="M20203" s="14">
        <f>AND($I20203=MID(kododd,1,2),$J20203=MID(kododd,3,3))</f>
      </c>
    </row>
    <row r="20204">
      <c r="A20204" s="95">
        <v>52182</v>
      </c>
      <c r="B20204" s="93" t="s">
        <v>3814</v>
      </c>
      <c r="C20204" s="93" t="s">
        <v>1422</v>
      </c>
      <c r="F20204" s="95">
        <v>23754168</v>
      </c>
      <c r="G20204" s="95">
        <v>500</v>
      </c>
      <c r="H20204" s="93" t="s">
        <v>8976</v>
      </c>
      <c r="I20204" s="93" t="s">
        <v>23892</v>
      </c>
      <c r="J20204" s="93" t="s">
        <v>23412</v>
      </c>
      <c r="K20204" s="93" t="s">
        <v>21369</v>
      </c>
      <c r="L20204" s="14">
        <f>AND(vyberHrace&lt;&gt;"",ISNUMBER(SEARCH(vyberHrace,$B20204)))</f>
      </c>
      <c r="M20204" s="14">
        <f>AND($I20204=MID(kododd,1,2),$J20204=MID(kododd,3,3))</f>
      </c>
    </row>
    <row r="20205">
      <c r="A20205" s="95">
        <v>48846</v>
      </c>
      <c r="B20205" s="93" t="s">
        <v>19981</v>
      </c>
      <c r="C20205" s="93" t="s">
        <v>1406</v>
      </c>
      <c r="G20205" s="95">
        <v>0</v>
      </c>
      <c r="H20205" s="93" t="s">
        <v>8976</v>
      </c>
      <c r="I20205" s="93" t="s">
        <v>23892</v>
      </c>
      <c r="J20205" s="93" t="s">
        <v>20844</v>
      </c>
      <c r="K20205" s="93" t="s">
        <v>6767</v>
      </c>
      <c r="L20205" s="14">
        <f>AND(vyberHrace&lt;&gt;"",ISNUMBER(SEARCH(vyberHrace,$B20205)))</f>
      </c>
      <c r="M20205" s="14">
        <f>AND($I20205=MID(kododd,1,2),$J20205=MID(kododd,3,3))</f>
      </c>
    </row>
    <row r="20206">
      <c r="A20206" s="95">
        <v>20470</v>
      </c>
      <c r="B20206" s="93" t="s">
        <v>290</v>
      </c>
      <c r="C20206" s="93" t="s">
        <v>1433</v>
      </c>
      <c r="D20206" s="95">
        <v>1784</v>
      </c>
      <c r="F20206" s="95">
        <v>388009</v>
      </c>
      <c r="G20206" s="95">
        <v>250</v>
      </c>
      <c r="H20206" s="93" t="s">
        <v>8976</v>
      </c>
      <c r="I20206" s="93" t="s">
        <v>23892</v>
      </c>
      <c r="J20206" s="93" t="s">
        <v>20879</v>
      </c>
      <c r="K20206" s="93" t="s">
        <v>6014</v>
      </c>
      <c r="L20206" s="14">
        <f>AND(vyberHrace&lt;&gt;"",ISNUMBER(SEARCH(vyberHrace,$B20206)))</f>
      </c>
      <c r="M20206" s="14">
        <f>AND($I20206=MID(kododd,1,2),$J20206=MID(kododd,3,3))</f>
      </c>
    </row>
    <row r="20207">
      <c r="A20207" s="95">
        <v>59805</v>
      </c>
      <c r="B20207" s="93" t="s">
        <v>26314</v>
      </c>
      <c r="C20207" s="93" t="s">
        <v>1410</v>
      </c>
      <c r="F20207" s="95">
        <v>23782447</v>
      </c>
      <c r="G20207" s="95">
        <v>250</v>
      </c>
      <c r="H20207" s="93" t="s">
        <v>8976</v>
      </c>
      <c r="I20207" s="93" t="s">
        <v>23892</v>
      </c>
      <c r="J20207" s="93" t="s">
        <v>20961</v>
      </c>
      <c r="K20207" s="93" t="s">
        <v>6268</v>
      </c>
      <c r="L20207" s="14">
        <f>AND(vyberHrace&lt;&gt;"",ISNUMBER(SEARCH(vyberHrace,$B20207)))</f>
      </c>
      <c r="M20207" s="14">
        <f>AND($I20207=MID(kododd,1,2),$J20207=MID(kododd,3,3))</f>
      </c>
    </row>
    <row r="20208">
      <c r="A20208" s="95">
        <v>11701</v>
      </c>
      <c r="B20208" s="93" t="s">
        <v>445</v>
      </c>
      <c r="C20208" s="93" t="s">
        <v>1455</v>
      </c>
      <c r="D20208" s="95">
        <v>1588</v>
      </c>
      <c r="F20208" s="95">
        <v>23794615</v>
      </c>
      <c r="G20208" s="95">
        <v>250</v>
      </c>
      <c r="H20208" s="93" t="s">
        <v>8976</v>
      </c>
      <c r="I20208" s="93" t="s">
        <v>23892</v>
      </c>
      <c r="J20208" s="93" t="s">
        <v>20876</v>
      </c>
      <c r="K20208" s="93" t="s">
        <v>4199</v>
      </c>
      <c r="L20208" s="14">
        <f>AND(vyberHrace&lt;&gt;"",ISNUMBER(SEARCH(vyberHrace,$B20208)))</f>
      </c>
      <c r="M20208" s="14">
        <f>AND($I20208=MID(kododd,1,2),$J20208=MID(kododd,3,3))</f>
      </c>
    </row>
    <row r="20209">
      <c r="A20209" s="95">
        <v>58473</v>
      </c>
      <c r="B20209" s="93" t="s">
        <v>24974</v>
      </c>
      <c r="C20209" s="93" t="s">
        <v>1404</v>
      </c>
      <c r="G20209" s="95">
        <v>0</v>
      </c>
      <c r="H20209" s="93" t="s">
        <v>8976</v>
      </c>
      <c r="I20209" s="93" t="s">
        <v>23892</v>
      </c>
      <c r="J20209" s="93" t="s">
        <v>20875</v>
      </c>
      <c r="K20209" s="93" t="s">
        <v>7834</v>
      </c>
      <c r="L20209" s="14">
        <f>AND(vyberHrace&lt;&gt;"",ISNUMBER(SEARCH(vyberHrace,$B20209)))</f>
      </c>
      <c r="M20209" s="14">
        <f>AND($I20209=MID(kododd,1,2),$J20209=MID(kododd,3,3))</f>
      </c>
    </row>
    <row r="20210">
      <c r="A20210" s="95">
        <v>15766</v>
      </c>
      <c r="B20210" s="93" t="s">
        <v>6936</v>
      </c>
      <c r="C20210" s="93" t="s">
        <v>1405</v>
      </c>
      <c r="D20210" s="95">
        <v>1142</v>
      </c>
      <c r="G20210" s="95">
        <v>0</v>
      </c>
      <c r="H20210" s="93" t="s">
        <v>8976</v>
      </c>
      <c r="I20210" s="93" t="s">
        <v>23892</v>
      </c>
      <c r="J20210" s="93" t="s">
        <v>23412</v>
      </c>
      <c r="K20210" s="93" t="s">
        <v>21369</v>
      </c>
      <c r="L20210" s="14">
        <f>AND(vyberHrace&lt;&gt;"",ISNUMBER(SEARCH(vyberHrace,$B20210)))</f>
      </c>
      <c r="M20210" s="14">
        <f>AND($I20210=MID(kododd,1,2),$J20210=MID(kododd,3,3))</f>
      </c>
    </row>
    <row r="20211">
      <c r="A20211" s="95">
        <v>57556</v>
      </c>
      <c r="B20211" s="93" t="s">
        <v>23041</v>
      </c>
      <c r="C20211" s="93" t="s">
        <v>1411</v>
      </c>
      <c r="G20211" s="95">
        <v>0</v>
      </c>
      <c r="H20211" s="93" t="s">
        <v>8976</v>
      </c>
      <c r="I20211" s="93" t="s">
        <v>23892</v>
      </c>
      <c r="J20211" s="93" t="s">
        <v>20961</v>
      </c>
      <c r="K20211" s="93" t="s">
        <v>6268</v>
      </c>
      <c r="L20211" s="14">
        <f>AND(vyberHrace&lt;&gt;"",ISNUMBER(SEARCH(vyberHrace,$B20211)))</f>
      </c>
      <c r="M20211" s="14">
        <f>AND($I20211=MID(kododd,1,2),$J20211=MID(kododd,3,3))</f>
      </c>
    </row>
    <row r="20212">
      <c r="A20212" s="95">
        <v>46318</v>
      </c>
      <c r="B20212" s="93" t="s">
        <v>6957</v>
      </c>
      <c r="C20212" s="93" t="s">
        <v>1419</v>
      </c>
      <c r="G20212" s="95">
        <v>0</v>
      </c>
      <c r="H20212" s="93" t="s">
        <v>8976</v>
      </c>
      <c r="I20212" s="93" t="s">
        <v>23892</v>
      </c>
      <c r="J20212" s="93" t="s">
        <v>20955</v>
      </c>
      <c r="K20212" s="93" t="s">
        <v>11226</v>
      </c>
      <c r="L20212" s="14">
        <f>AND(vyberHrace&lt;&gt;"",ISNUMBER(SEARCH(vyberHrace,$B20212)))</f>
      </c>
      <c r="M20212" s="14">
        <f>AND($I20212=MID(kododd,1,2),$J20212=MID(kododd,3,3))</f>
      </c>
    </row>
    <row r="20213">
      <c r="A20213" s="95">
        <v>46319</v>
      </c>
      <c r="B20213" s="93" t="s">
        <v>6963</v>
      </c>
      <c r="C20213" s="93" t="s">
        <v>1402</v>
      </c>
      <c r="G20213" s="95">
        <v>0</v>
      </c>
      <c r="H20213" s="93" t="s">
        <v>8976</v>
      </c>
      <c r="I20213" s="93" t="s">
        <v>23892</v>
      </c>
      <c r="J20213" s="93" t="s">
        <v>20955</v>
      </c>
      <c r="K20213" s="93" t="s">
        <v>11226</v>
      </c>
      <c r="L20213" s="14">
        <f>AND(vyberHrace&lt;&gt;"",ISNUMBER(SEARCH(vyberHrace,$B20213)))</f>
      </c>
      <c r="M20213" s="14">
        <f>AND($I20213=MID(kododd,1,2),$J20213=MID(kododd,3,3))</f>
      </c>
    </row>
    <row r="20214">
      <c r="A20214" s="95">
        <v>63320</v>
      </c>
      <c r="B20214" s="93" t="s">
        <v>29521</v>
      </c>
      <c r="C20214" s="93" t="s">
        <v>1422</v>
      </c>
      <c r="G20214" s="95">
        <v>250</v>
      </c>
      <c r="H20214" s="93" t="s">
        <v>8976</v>
      </c>
      <c r="I20214" s="93" t="s">
        <v>23892</v>
      </c>
      <c r="J20214" s="93" t="s">
        <v>20961</v>
      </c>
      <c r="K20214" s="93" t="s">
        <v>6268</v>
      </c>
      <c r="L20214" s="14">
        <f>AND(vyberHrace&lt;&gt;"",ISNUMBER(SEARCH(vyberHrace,$B20214)))</f>
      </c>
      <c r="M20214" s="14">
        <f>AND($I20214=MID(kododd,1,2),$J20214=MID(kododd,3,3))</f>
      </c>
    </row>
    <row r="20215">
      <c r="A20215" s="95">
        <v>2592</v>
      </c>
      <c r="B20215" s="93" t="s">
        <v>7130</v>
      </c>
      <c r="C20215" s="93" t="s">
        <v>1474</v>
      </c>
      <c r="D20215" s="95">
        <v>1613</v>
      </c>
      <c r="E20215" s="95">
        <v>1753</v>
      </c>
      <c r="F20215" s="95">
        <v>377945</v>
      </c>
      <c r="G20215" s="95">
        <v>0</v>
      </c>
      <c r="H20215" s="93" t="s">
        <v>8976</v>
      </c>
      <c r="I20215" s="93" t="s">
        <v>23892</v>
      </c>
      <c r="J20215" s="93" t="s">
        <v>20926</v>
      </c>
      <c r="K20215" s="93" t="s">
        <v>5105</v>
      </c>
      <c r="L20215" s="14">
        <f>AND(vyberHrace&lt;&gt;"",ISNUMBER(SEARCH(vyberHrace,$B20215)))</f>
      </c>
      <c r="M20215" s="14">
        <f>AND($I20215=MID(kododd,1,2),$J20215=MID(kododd,3,3))</f>
      </c>
    </row>
    <row r="20216">
      <c r="A20216" s="95">
        <v>38872</v>
      </c>
      <c r="B20216" s="93" t="s">
        <v>7134</v>
      </c>
      <c r="C20216" s="93" t="s">
        <v>1447</v>
      </c>
      <c r="D20216" s="95">
        <v>1498</v>
      </c>
      <c r="G20216" s="95">
        <v>0</v>
      </c>
      <c r="H20216" s="93" t="s">
        <v>8976</v>
      </c>
      <c r="I20216" s="93" t="s">
        <v>23892</v>
      </c>
      <c r="J20216" s="93" t="s">
        <v>20860</v>
      </c>
      <c r="K20216" s="93" t="s">
        <v>6912</v>
      </c>
      <c r="L20216" s="14">
        <f>AND(vyberHrace&lt;&gt;"",ISNUMBER(SEARCH(vyberHrace,$B20216)))</f>
      </c>
      <c r="M20216" s="14">
        <f>AND($I20216=MID(kododd,1,2),$J20216=MID(kododd,3,3))</f>
      </c>
    </row>
    <row r="20217">
      <c r="A20217" s="95">
        <v>12482</v>
      </c>
      <c r="B20217" s="93" t="s">
        <v>5025</v>
      </c>
      <c r="C20217" s="93" t="s">
        <v>1468</v>
      </c>
      <c r="D20217" s="95">
        <v>1634</v>
      </c>
      <c r="E20217" s="95">
        <v>1727</v>
      </c>
      <c r="F20217" s="95">
        <v>370142</v>
      </c>
      <c r="G20217" s="95">
        <v>250</v>
      </c>
      <c r="H20217" s="93" t="s">
        <v>8976</v>
      </c>
      <c r="I20217" s="93" t="s">
        <v>23892</v>
      </c>
      <c r="J20217" s="93" t="s">
        <v>20955</v>
      </c>
      <c r="K20217" s="93" t="s">
        <v>11226</v>
      </c>
      <c r="L20217" s="14">
        <f>AND(vyberHrace&lt;&gt;"",ISNUMBER(SEARCH(vyberHrace,$B20217)))</f>
      </c>
      <c r="M20217" s="14">
        <f>AND($I20217=MID(kododd,1,2),$J20217=MID(kododd,3,3))</f>
      </c>
    </row>
    <row r="20218">
      <c r="A20218" s="95">
        <v>58523</v>
      </c>
      <c r="B20218" s="93" t="s">
        <v>25021</v>
      </c>
      <c r="C20218" s="93" t="s">
        <v>1424</v>
      </c>
      <c r="G20218" s="95">
        <v>0</v>
      </c>
      <c r="H20218" s="93" t="s">
        <v>8976</v>
      </c>
      <c r="I20218" s="93" t="s">
        <v>23892</v>
      </c>
      <c r="J20218" s="93" t="s">
        <v>20872</v>
      </c>
      <c r="K20218" s="93" t="s">
        <v>3789</v>
      </c>
      <c r="L20218" s="14">
        <f>AND(vyberHrace&lt;&gt;"",ISNUMBER(SEARCH(vyberHrace,$B20218)))</f>
      </c>
      <c r="M20218" s="14">
        <f>AND($I20218=MID(kododd,1,2),$J20218=MID(kododd,3,3))</f>
      </c>
    </row>
    <row r="20219">
      <c r="A20219" s="95">
        <v>31558</v>
      </c>
      <c r="B20219" s="93" t="s">
        <v>5031</v>
      </c>
      <c r="C20219" s="93" t="s">
        <v>1462</v>
      </c>
      <c r="G20219" s="95">
        <v>0</v>
      </c>
      <c r="H20219" s="93" t="s">
        <v>8976</v>
      </c>
      <c r="I20219" s="93" t="s">
        <v>23892</v>
      </c>
      <c r="J20219" s="93" t="s">
        <v>23412</v>
      </c>
      <c r="K20219" s="93" t="s">
        <v>21369</v>
      </c>
      <c r="L20219" s="14">
        <f>AND(vyberHrace&lt;&gt;"",ISNUMBER(SEARCH(vyberHrace,$B20219)))</f>
      </c>
      <c r="M20219" s="14">
        <f>AND($I20219=MID(kododd,1,2),$J20219=MID(kododd,3,3))</f>
      </c>
    </row>
    <row r="20220">
      <c r="A20220" s="95">
        <v>56636</v>
      </c>
      <c r="B20220" s="93" t="s">
        <v>23076</v>
      </c>
      <c r="C20220" s="93" t="s">
        <v>1416</v>
      </c>
      <c r="G20220" s="95">
        <v>0</v>
      </c>
      <c r="H20220" s="93" t="s">
        <v>8976</v>
      </c>
      <c r="I20220" s="93" t="s">
        <v>23892</v>
      </c>
      <c r="J20220" s="93" t="s">
        <v>20847</v>
      </c>
      <c r="K20220" s="93" t="s">
        <v>1504</v>
      </c>
      <c r="L20220" s="14">
        <f>AND(vyberHrace&lt;&gt;"",ISNUMBER(SEARCH(vyberHrace,$B20220)))</f>
      </c>
      <c r="M20220" s="14">
        <f>AND($I20220=MID(kododd,1,2),$J20220=MID(kododd,3,3))</f>
      </c>
    </row>
    <row r="20221">
      <c r="A20221" s="95">
        <v>1422</v>
      </c>
      <c r="B20221" s="93" t="s">
        <v>524</v>
      </c>
      <c r="C20221" s="93" t="s">
        <v>1469</v>
      </c>
      <c r="D20221" s="95">
        <v>2003</v>
      </c>
      <c r="E20221" s="95">
        <v>1989</v>
      </c>
      <c r="F20221" s="95">
        <v>319481</v>
      </c>
      <c r="G20221" s="95">
        <v>0</v>
      </c>
      <c r="H20221" s="93" t="s">
        <v>8976</v>
      </c>
      <c r="I20221" s="93" t="s">
        <v>23892</v>
      </c>
      <c r="J20221" s="93" t="s">
        <v>21001</v>
      </c>
      <c r="K20221" s="93" t="s">
        <v>5937</v>
      </c>
      <c r="L20221" s="14">
        <f>AND(vyberHrace&lt;&gt;"",ISNUMBER(SEARCH(vyberHrace,$B20221)))</f>
      </c>
      <c r="M20221" s="14">
        <f>AND($I20221=MID(kododd,1,2),$J20221=MID(kododd,3,3))</f>
      </c>
    </row>
    <row r="20222">
      <c r="A20222" s="95">
        <v>1165</v>
      </c>
      <c r="B20222" s="93" t="s">
        <v>525</v>
      </c>
      <c r="C20222" s="93" t="s">
        <v>1413</v>
      </c>
      <c r="D20222" s="95">
        <v>1902</v>
      </c>
      <c r="E20222" s="95">
        <v>1927</v>
      </c>
      <c r="F20222" s="95">
        <v>346691</v>
      </c>
      <c r="G20222" s="95">
        <v>0</v>
      </c>
      <c r="H20222" s="93" t="s">
        <v>8976</v>
      </c>
      <c r="I20222" s="93" t="s">
        <v>23892</v>
      </c>
      <c r="J20222" s="93" t="s">
        <v>20896</v>
      </c>
      <c r="K20222" s="93" t="s">
        <v>6925</v>
      </c>
      <c r="L20222" s="14">
        <f>AND(vyberHrace&lt;&gt;"",ISNUMBER(SEARCH(vyberHrace,$B20222)))</f>
      </c>
      <c r="M20222" s="14">
        <f>AND($I20222=MID(kododd,1,2),$J20222=MID(kododd,3,3))</f>
      </c>
    </row>
    <row r="20223">
      <c r="A20223" s="95">
        <v>7999</v>
      </c>
      <c r="B20223" s="93" t="s">
        <v>4035</v>
      </c>
      <c r="C20223" s="93" t="s">
        <v>1440</v>
      </c>
      <c r="D20223" s="95">
        <v>1531</v>
      </c>
      <c r="G20223" s="95">
        <v>0</v>
      </c>
      <c r="H20223" s="93" t="s">
        <v>8976</v>
      </c>
      <c r="I20223" s="93" t="s">
        <v>23892</v>
      </c>
      <c r="J20223" s="93" t="s">
        <v>20860</v>
      </c>
      <c r="K20223" s="93" t="s">
        <v>6912</v>
      </c>
      <c r="L20223" s="14">
        <f>AND(vyberHrace&lt;&gt;"",ISNUMBER(SEARCH(vyberHrace,$B20223)))</f>
      </c>
      <c r="M20223" s="14">
        <f>AND($I20223=MID(kododd,1,2),$J20223=MID(kododd,3,3))</f>
      </c>
    </row>
    <row r="20224">
      <c r="A20224" s="95">
        <v>43760</v>
      </c>
      <c r="B20224" s="93" t="s">
        <v>4044</v>
      </c>
      <c r="C20224" s="93" t="s">
        <v>1408</v>
      </c>
      <c r="G20224" s="95">
        <v>0</v>
      </c>
      <c r="H20224" s="93" t="s">
        <v>8976</v>
      </c>
      <c r="I20224" s="93" t="s">
        <v>23892</v>
      </c>
      <c r="J20224" s="93" t="s">
        <v>20896</v>
      </c>
      <c r="K20224" s="93" t="s">
        <v>6925</v>
      </c>
      <c r="L20224" s="14">
        <f>AND(vyberHrace&lt;&gt;"",ISNUMBER(SEARCH(vyberHrace,$B20224)))</f>
      </c>
      <c r="M20224" s="14">
        <f>AND($I20224=MID(kododd,1,2),$J20224=MID(kododd,3,3))</f>
      </c>
    </row>
    <row r="20225">
      <c r="A20225" s="95">
        <v>63306</v>
      </c>
      <c r="B20225" s="93" t="s">
        <v>29522</v>
      </c>
      <c r="C20225" s="93" t="s">
        <v>1450</v>
      </c>
      <c r="G20225" s="95">
        <v>250</v>
      </c>
      <c r="H20225" s="93" t="s">
        <v>8976</v>
      </c>
      <c r="I20225" s="93" t="s">
        <v>23892</v>
      </c>
      <c r="J20225" s="93" t="s">
        <v>20844</v>
      </c>
      <c r="K20225" s="93" t="s">
        <v>6767</v>
      </c>
      <c r="L20225" s="14">
        <f>AND(vyberHrace&lt;&gt;"",ISNUMBER(SEARCH(vyberHrace,$B20225)))</f>
      </c>
      <c r="M20225" s="14">
        <f>AND($I20225=MID(kododd,1,2),$J20225=MID(kododd,3,3))</f>
      </c>
    </row>
    <row r="20226">
      <c r="A20226" s="95">
        <v>10357</v>
      </c>
      <c r="B20226" s="93" t="s">
        <v>4055</v>
      </c>
      <c r="C20226" s="93" t="s">
        <v>1482</v>
      </c>
      <c r="D20226" s="95">
        <v>1741</v>
      </c>
      <c r="G20226" s="95">
        <v>250</v>
      </c>
      <c r="H20226" s="93" t="s">
        <v>8976</v>
      </c>
      <c r="I20226" s="93" t="s">
        <v>23892</v>
      </c>
      <c r="J20226" s="93" t="s">
        <v>20878</v>
      </c>
      <c r="K20226" s="93" t="s">
        <v>4948</v>
      </c>
      <c r="L20226" s="14">
        <f>AND(vyberHrace&lt;&gt;"",ISNUMBER(SEARCH(vyberHrace,$B20226)))</f>
      </c>
      <c r="M20226" s="14">
        <f>AND($I20226=MID(kododd,1,2),$J20226=MID(kododd,3,3))</f>
      </c>
    </row>
    <row r="20227">
      <c r="A20227" s="95">
        <v>8030</v>
      </c>
      <c r="B20227" s="93" t="s">
        <v>4056</v>
      </c>
      <c r="C20227" s="93" t="s">
        <v>1473</v>
      </c>
      <c r="D20227" s="95">
        <v>1416</v>
      </c>
      <c r="E20227" s="95">
        <v>1637</v>
      </c>
      <c r="F20227" s="95">
        <v>336130</v>
      </c>
      <c r="G20227" s="95">
        <v>250</v>
      </c>
      <c r="H20227" s="93" t="s">
        <v>8976</v>
      </c>
      <c r="I20227" s="93" t="s">
        <v>23892</v>
      </c>
      <c r="J20227" s="93" t="s">
        <v>20967</v>
      </c>
      <c r="K20227" s="93" t="s">
        <v>11218</v>
      </c>
      <c r="L20227" s="14">
        <f>AND(vyberHrace&lt;&gt;"",ISNUMBER(SEARCH(vyberHrace,$B20227)))</f>
      </c>
      <c r="M20227" s="14">
        <f>AND($I20227=MID(kododd,1,2),$J20227=MID(kododd,3,3))</f>
      </c>
    </row>
    <row r="20228">
      <c r="A20228" s="95">
        <v>49902</v>
      </c>
      <c r="B20228" s="93" t="s">
        <v>4060</v>
      </c>
      <c r="C20228" s="93" t="s">
        <v>1416</v>
      </c>
      <c r="D20228" s="95">
        <v>1202</v>
      </c>
      <c r="G20228" s="95">
        <v>0</v>
      </c>
      <c r="H20228" s="93" t="s">
        <v>8976</v>
      </c>
      <c r="I20228" s="93" t="s">
        <v>23892</v>
      </c>
      <c r="J20228" s="93" t="s">
        <v>20860</v>
      </c>
      <c r="K20228" s="93" t="s">
        <v>6912</v>
      </c>
      <c r="L20228" s="14">
        <f>AND(vyberHrace&lt;&gt;"",ISNUMBER(SEARCH(vyberHrace,$B20228)))</f>
      </c>
      <c r="M20228" s="14">
        <f>AND($I20228=MID(kododd,1,2),$J20228=MID(kododd,3,3))</f>
      </c>
    </row>
    <row r="20229">
      <c r="A20229" s="95">
        <v>13346</v>
      </c>
      <c r="B20229" s="93" t="s">
        <v>4086</v>
      </c>
      <c r="C20229" s="93" t="s">
        <v>1461</v>
      </c>
      <c r="D20229" s="95">
        <v>1960</v>
      </c>
      <c r="E20229" s="95">
        <v>1951</v>
      </c>
      <c r="F20229" s="95">
        <v>322903</v>
      </c>
      <c r="G20229" s="95">
        <v>250</v>
      </c>
      <c r="H20229" s="93" t="s">
        <v>8976</v>
      </c>
      <c r="I20229" s="93" t="s">
        <v>23892</v>
      </c>
      <c r="J20229" s="93" t="s">
        <v>20860</v>
      </c>
      <c r="K20229" s="93" t="s">
        <v>6912</v>
      </c>
      <c r="L20229" s="14">
        <f>AND(vyberHrace&lt;&gt;"",ISNUMBER(SEARCH(vyberHrace,$B20229)))</f>
      </c>
      <c r="M20229" s="14">
        <f>AND($I20229=MID(kododd,1,2),$J20229=MID(kododd,3,3))</f>
      </c>
    </row>
    <row r="20230">
      <c r="A20230" s="95">
        <v>27536</v>
      </c>
      <c r="B20230" s="93" t="s">
        <v>4088</v>
      </c>
      <c r="C20230" s="93" t="s">
        <v>1449</v>
      </c>
      <c r="D20230" s="95">
        <v>1535</v>
      </c>
      <c r="E20230" s="95">
        <v>1629</v>
      </c>
      <c r="F20230" s="95">
        <v>398667</v>
      </c>
      <c r="G20230" s="95">
        <v>250</v>
      </c>
      <c r="H20230" s="93" t="s">
        <v>8976</v>
      </c>
      <c r="I20230" s="93" t="s">
        <v>23892</v>
      </c>
      <c r="J20230" s="93" t="s">
        <v>20867</v>
      </c>
      <c r="K20230" s="93" t="s">
        <v>4710</v>
      </c>
      <c r="L20230" s="14">
        <f>AND(vyberHrace&lt;&gt;"",ISNUMBER(SEARCH(vyberHrace,$B20230)))</f>
      </c>
      <c r="M20230" s="14">
        <f>AND($I20230=MID(kododd,1,2),$J20230=MID(kododd,3,3))</f>
      </c>
    </row>
    <row r="20231">
      <c r="A20231" s="95">
        <v>60481</v>
      </c>
      <c r="B20231" s="93" t="s">
        <v>26913</v>
      </c>
      <c r="C20231" s="93" t="s">
        <v>3255</v>
      </c>
      <c r="G20231" s="95">
        <v>250</v>
      </c>
      <c r="H20231" s="93" t="s">
        <v>8976</v>
      </c>
      <c r="I20231" s="93" t="s">
        <v>23892</v>
      </c>
      <c r="J20231" s="93" t="s">
        <v>20937</v>
      </c>
      <c r="K20231" s="93" t="s">
        <v>5109</v>
      </c>
      <c r="L20231" s="14">
        <f>AND(vyberHrace&lt;&gt;"",ISNUMBER(SEARCH(vyberHrace,$B20231)))</f>
      </c>
      <c r="M20231" s="14">
        <f>AND($I20231=MID(kododd,1,2),$J20231=MID(kododd,3,3))</f>
      </c>
    </row>
    <row r="20232">
      <c r="A20232" s="95">
        <v>47600</v>
      </c>
      <c r="B20232" s="93" t="s">
        <v>7875</v>
      </c>
      <c r="C20232" s="93" t="s">
        <v>1400</v>
      </c>
      <c r="G20232" s="95">
        <v>500</v>
      </c>
      <c r="H20232" s="93" t="s">
        <v>8976</v>
      </c>
      <c r="I20232" s="93" t="s">
        <v>23892</v>
      </c>
      <c r="J20232" s="93" t="s">
        <v>23412</v>
      </c>
      <c r="K20232" s="93" t="s">
        <v>21369</v>
      </c>
      <c r="L20232" s="14">
        <f>AND(vyberHrace&lt;&gt;"",ISNUMBER(SEARCH(vyberHrace,$B20232)))</f>
      </c>
      <c r="M20232" s="14">
        <f>AND($I20232=MID(kododd,1,2),$J20232=MID(kododd,3,3))</f>
      </c>
    </row>
    <row r="20233">
      <c r="A20233" s="95">
        <v>49842</v>
      </c>
      <c r="B20233" s="93" t="s">
        <v>7881</v>
      </c>
      <c r="C20233" s="93" t="s">
        <v>1444</v>
      </c>
      <c r="G20233" s="95">
        <v>0</v>
      </c>
      <c r="H20233" s="93" t="s">
        <v>8976</v>
      </c>
      <c r="I20233" s="93" t="s">
        <v>23892</v>
      </c>
      <c r="J20233" s="93" t="s">
        <v>20893</v>
      </c>
      <c r="K20233" s="93" t="s">
        <v>5613</v>
      </c>
      <c r="L20233" s="14">
        <f>AND(vyberHrace&lt;&gt;"",ISNUMBER(SEARCH(vyberHrace,$B20233)))</f>
      </c>
      <c r="M20233" s="14">
        <f>AND($I20233=MID(kododd,1,2),$J20233=MID(kododd,3,3))</f>
      </c>
    </row>
    <row r="20234">
      <c r="A20234" s="95">
        <v>27533</v>
      </c>
      <c r="B20234" s="93" t="s">
        <v>7884</v>
      </c>
      <c r="C20234" s="93" t="s">
        <v>1426</v>
      </c>
      <c r="D20234" s="95">
        <v>1655</v>
      </c>
      <c r="E20234" s="95">
        <v>1760</v>
      </c>
      <c r="F20234" s="95">
        <v>370150</v>
      </c>
      <c r="G20234" s="95">
        <v>250</v>
      </c>
      <c r="H20234" s="93" t="s">
        <v>8976</v>
      </c>
      <c r="I20234" s="93" t="s">
        <v>23892</v>
      </c>
      <c r="J20234" s="93" t="s">
        <v>20875</v>
      </c>
      <c r="K20234" s="93" t="s">
        <v>7834</v>
      </c>
      <c r="L20234" s="14">
        <f>AND(vyberHrace&lt;&gt;"",ISNUMBER(SEARCH(vyberHrace,$B20234)))</f>
      </c>
      <c r="M20234" s="14">
        <f>AND($I20234=MID(kododd,1,2),$J20234=MID(kododd,3,3))</f>
      </c>
    </row>
    <row r="20235">
      <c r="A20235" s="95">
        <v>61980</v>
      </c>
      <c r="B20235" s="93" t="s">
        <v>28185</v>
      </c>
      <c r="C20235" s="93" t="s">
        <v>1471</v>
      </c>
      <c r="G20235" s="95">
        <v>250</v>
      </c>
      <c r="H20235" s="93" t="s">
        <v>8976</v>
      </c>
      <c r="I20235" s="93" t="s">
        <v>23892</v>
      </c>
      <c r="J20235" s="93" t="s">
        <v>20878</v>
      </c>
      <c r="K20235" s="93" t="s">
        <v>4948</v>
      </c>
      <c r="L20235" s="14">
        <f>AND(vyberHrace&lt;&gt;"",ISNUMBER(SEARCH(vyberHrace,$B20235)))</f>
      </c>
      <c r="M20235" s="14">
        <f>AND($I20235=MID(kododd,1,2),$J20235=MID(kododd,3,3))</f>
      </c>
    </row>
    <row r="20236">
      <c r="A20236" s="95">
        <v>43918</v>
      </c>
      <c r="B20236" s="93" t="s">
        <v>2124</v>
      </c>
      <c r="C20236" s="93" t="s">
        <v>1408</v>
      </c>
      <c r="F20236" s="95">
        <v>393304</v>
      </c>
      <c r="G20236" s="95">
        <v>0</v>
      </c>
      <c r="H20236" s="93" t="s">
        <v>8976</v>
      </c>
      <c r="I20236" s="93" t="s">
        <v>23892</v>
      </c>
      <c r="J20236" s="93" t="s">
        <v>20896</v>
      </c>
      <c r="K20236" s="93" t="s">
        <v>6925</v>
      </c>
      <c r="L20236" s="14">
        <f>AND(vyberHrace&lt;&gt;"",ISNUMBER(SEARCH(vyberHrace,$B20236)))</f>
      </c>
      <c r="M20236" s="14">
        <f>AND($I20236=MID(kododd,1,2),$J20236=MID(kododd,3,3))</f>
      </c>
    </row>
    <row r="20237">
      <c r="A20237" s="95">
        <v>10702</v>
      </c>
      <c r="B20237" s="93" t="s">
        <v>3327</v>
      </c>
      <c r="C20237" s="93" t="s">
        <v>1413</v>
      </c>
      <c r="D20237" s="95">
        <v>1279</v>
      </c>
      <c r="G20237" s="95">
        <v>250</v>
      </c>
      <c r="H20237" s="93" t="s">
        <v>8976</v>
      </c>
      <c r="I20237" s="93" t="s">
        <v>23892</v>
      </c>
      <c r="J20237" s="93" t="s">
        <v>20960</v>
      </c>
      <c r="K20237" s="93" t="s">
        <v>5570</v>
      </c>
      <c r="L20237" s="14">
        <f>AND(vyberHrace&lt;&gt;"",ISNUMBER(SEARCH(vyberHrace,$B20237)))</f>
      </c>
      <c r="M20237" s="14">
        <f>AND($I20237=MID(kododd,1,2),$J20237=MID(kododd,3,3))</f>
      </c>
    </row>
    <row r="20238">
      <c r="A20238" s="95">
        <v>37095</v>
      </c>
      <c r="B20238" s="93" t="s">
        <v>30121</v>
      </c>
      <c r="C20238" s="93" t="s">
        <v>1475</v>
      </c>
      <c r="D20238" s="95">
        <v>1573</v>
      </c>
      <c r="E20238" s="95">
        <v>1716</v>
      </c>
      <c r="F20238" s="95">
        <v>359840</v>
      </c>
      <c r="G20238" s="95">
        <v>250</v>
      </c>
      <c r="H20238" s="93" t="s">
        <v>8976</v>
      </c>
      <c r="I20238" s="93" t="s">
        <v>23892</v>
      </c>
      <c r="J20238" s="93" t="s">
        <v>20926</v>
      </c>
      <c r="K20238" s="93" t="s">
        <v>5105</v>
      </c>
      <c r="L20238" s="14">
        <f>AND(vyberHrace&lt;&gt;"",ISNUMBER(SEARCH(vyberHrace,$B20238)))</f>
      </c>
      <c r="M20238" s="14">
        <f>AND($I20238=MID(kododd,1,2),$J20238=MID(kododd,3,3))</f>
      </c>
    </row>
    <row r="20239">
      <c r="A20239" s="95">
        <v>51324</v>
      </c>
      <c r="B20239" s="93" t="s">
        <v>3776</v>
      </c>
      <c r="C20239" s="93" t="s">
        <v>1412</v>
      </c>
      <c r="G20239" s="95">
        <v>0</v>
      </c>
      <c r="H20239" s="93" t="s">
        <v>8976</v>
      </c>
      <c r="I20239" s="93" t="s">
        <v>23892</v>
      </c>
      <c r="J20239" s="93" t="s">
        <v>20870</v>
      </c>
      <c r="K20239" s="93" t="s">
        <v>4928</v>
      </c>
      <c r="L20239" s="14">
        <f>AND(vyberHrace&lt;&gt;"",ISNUMBER(SEARCH(vyberHrace,$B20239)))</f>
      </c>
      <c r="M20239" s="14">
        <f>AND($I20239=MID(kododd,1,2),$J20239=MID(kododd,3,3))</f>
      </c>
    </row>
    <row r="20240">
      <c r="A20240" s="95">
        <v>51323</v>
      </c>
      <c r="B20240" s="93" t="s">
        <v>3777</v>
      </c>
      <c r="C20240" s="93" t="s">
        <v>1416</v>
      </c>
      <c r="G20240" s="95">
        <v>0</v>
      </c>
      <c r="H20240" s="93" t="s">
        <v>8976</v>
      </c>
      <c r="I20240" s="93" t="s">
        <v>23892</v>
      </c>
      <c r="J20240" s="93" t="s">
        <v>20870</v>
      </c>
      <c r="K20240" s="93" t="s">
        <v>4928</v>
      </c>
      <c r="L20240" s="14">
        <f>AND(vyberHrace&lt;&gt;"",ISNUMBER(SEARCH(vyberHrace,$B20240)))</f>
      </c>
      <c r="M20240" s="14">
        <f>AND($I20240=MID(kododd,1,2),$J20240=MID(kododd,3,3))</f>
      </c>
    </row>
    <row r="20241">
      <c r="A20241" s="95">
        <v>36600</v>
      </c>
      <c r="B20241" s="93" t="s">
        <v>11377</v>
      </c>
      <c r="C20241" s="93" t="s">
        <v>1407</v>
      </c>
      <c r="D20241" s="95">
        <v>1328</v>
      </c>
      <c r="G20241" s="95">
        <v>0</v>
      </c>
      <c r="H20241" s="93" t="s">
        <v>8976</v>
      </c>
      <c r="I20241" s="93" t="s">
        <v>23892</v>
      </c>
      <c r="J20241" s="93" t="s">
        <v>20867</v>
      </c>
      <c r="K20241" s="93" t="s">
        <v>4710</v>
      </c>
      <c r="L20241" s="14">
        <f>AND(vyberHrace&lt;&gt;"",ISNUMBER(SEARCH(vyberHrace,$B20241)))</f>
      </c>
      <c r="M20241" s="14">
        <f>AND($I20241=MID(kododd,1,2),$J20241=MID(kododd,3,3))</f>
      </c>
    </row>
    <row r="20242">
      <c r="A20242" s="95">
        <v>44667</v>
      </c>
      <c r="B20242" s="93" t="s">
        <v>13651</v>
      </c>
      <c r="C20242" s="93" t="s">
        <v>1410</v>
      </c>
      <c r="D20242" s="95">
        <v>1289</v>
      </c>
      <c r="G20242" s="95">
        <v>250</v>
      </c>
      <c r="H20242" s="93" t="s">
        <v>8976</v>
      </c>
      <c r="I20242" s="93" t="s">
        <v>23892</v>
      </c>
      <c r="J20242" s="93" t="s">
        <v>21001</v>
      </c>
      <c r="K20242" s="93" t="s">
        <v>5937</v>
      </c>
      <c r="L20242" s="14">
        <f>AND(vyberHrace&lt;&gt;"",ISNUMBER(SEARCH(vyberHrace,$B20242)))</f>
      </c>
      <c r="M20242" s="14">
        <f>AND($I20242=MID(kododd,1,2),$J20242=MID(kododd,3,3))</f>
      </c>
    </row>
    <row r="20243">
      <c r="A20243" s="95">
        <v>59713</v>
      </c>
      <c r="B20243" s="93" t="s">
        <v>26263</v>
      </c>
      <c r="C20243" s="93" t="s">
        <v>1427</v>
      </c>
      <c r="G20243" s="95">
        <v>250</v>
      </c>
      <c r="H20243" s="93" t="s">
        <v>8976</v>
      </c>
      <c r="I20243" s="93" t="s">
        <v>23892</v>
      </c>
      <c r="J20243" s="93" t="s">
        <v>21001</v>
      </c>
      <c r="K20243" s="93" t="s">
        <v>5937</v>
      </c>
      <c r="L20243" s="14">
        <f>AND(vyberHrace&lt;&gt;"",ISNUMBER(SEARCH(vyberHrace,$B20243)))</f>
      </c>
      <c r="M20243" s="14">
        <f>AND($I20243=MID(kododd,1,2),$J20243=MID(kododd,3,3))</f>
      </c>
    </row>
    <row r="20244">
      <c r="A20244" s="95">
        <v>46361</v>
      </c>
      <c r="B20244" s="93" t="s">
        <v>16260</v>
      </c>
      <c r="C20244" s="93" t="s">
        <v>1444</v>
      </c>
      <c r="G20244" s="95">
        <v>0</v>
      </c>
      <c r="H20244" s="93" t="s">
        <v>8976</v>
      </c>
      <c r="I20244" s="93" t="s">
        <v>23892</v>
      </c>
      <c r="J20244" s="93" t="s">
        <v>23412</v>
      </c>
      <c r="K20244" s="93" t="s">
        <v>21369</v>
      </c>
      <c r="L20244" s="14">
        <f>AND(vyberHrace&lt;&gt;"",ISNUMBER(SEARCH(vyberHrace,$B20244)))</f>
      </c>
      <c r="M20244" s="14">
        <f>AND($I20244=MID(kododd,1,2),$J20244=MID(kododd,3,3))</f>
      </c>
    </row>
    <row r="20245">
      <c r="A20245" s="95">
        <v>1137</v>
      </c>
      <c r="B20245" s="93" t="s">
        <v>4491</v>
      </c>
      <c r="C20245" s="93" t="s">
        <v>1429</v>
      </c>
      <c r="D20245" s="95">
        <v>1801</v>
      </c>
      <c r="E20245" s="95">
        <v>1895</v>
      </c>
      <c r="F20245" s="95">
        <v>315745</v>
      </c>
      <c r="G20245" s="95">
        <v>250</v>
      </c>
      <c r="H20245" s="93" t="s">
        <v>8976</v>
      </c>
      <c r="I20245" s="93" t="s">
        <v>23892</v>
      </c>
      <c r="J20245" s="93" t="s">
        <v>20844</v>
      </c>
      <c r="K20245" s="93" t="s">
        <v>6767</v>
      </c>
      <c r="L20245" s="14">
        <f>AND(vyberHrace&lt;&gt;"",ISNUMBER(SEARCH(vyberHrace,$B20245)))</f>
      </c>
      <c r="M20245" s="14">
        <f>AND($I20245=MID(kododd,1,2),$J20245=MID(kododd,3,3))</f>
      </c>
    </row>
    <row r="20246">
      <c r="A20246" s="95">
        <v>33463</v>
      </c>
      <c r="B20246" s="93" t="s">
        <v>13723</v>
      </c>
      <c r="C20246" s="93" t="s">
        <v>1403</v>
      </c>
      <c r="D20246" s="95">
        <v>1780</v>
      </c>
      <c r="E20246" s="95">
        <v>1867</v>
      </c>
      <c r="F20246" s="95">
        <v>376370</v>
      </c>
      <c r="G20246" s="95">
        <v>250</v>
      </c>
      <c r="H20246" s="93" t="s">
        <v>8976</v>
      </c>
      <c r="I20246" s="93" t="s">
        <v>23892</v>
      </c>
      <c r="J20246" s="93" t="s">
        <v>20967</v>
      </c>
      <c r="K20246" s="93" t="s">
        <v>11218</v>
      </c>
      <c r="L20246" s="14">
        <f>AND(vyberHrace&lt;&gt;"",ISNUMBER(SEARCH(vyberHrace,$B20246)))</f>
      </c>
      <c r="M20246" s="14">
        <f>AND($I20246=MID(kododd,1,2),$J20246=MID(kododd,3,3))</f>
      </c>
    </row>
    <row r="20247">
      <c r="A20247" s="95">
        <v>43761</v>
      </c>
      <c r="B20247" s="93" t="s">
        <v>12307</v>
      </c>
      <c r="C20247" s="93" t="s">
        <v>1410</v>
      </c>
      <c r="G20247" s="95">
        <v>0</v>
      </c>
      <c r="H20247" s="93" t="s">
        <v>8976</v>
      </c>
      <c r="I20247" s="93" t="s">
        <v>23892</v>
      </c>
      <c r="J20247" s="93" t="s">
        <v>20896</v>
      </c>
      <c r="K20247" s="93" t="s">
        <v>6925</v>
      </c>
      <c r="L20247" s="14">
        <f>AND(vyberHrace&lt;&gt;"",ISNUMBER(SEARCH(vyberHrace,$B20247)))</f>
      </c>
      <c r="M20247" s="14">
        <f>AND($I20247=MID(kododd,1,2),$J20247=MID(kododd,3,3))</f>
      </c>
    </row>
    <row r="20248">
      <c r="A20248" s="95">
        <v>33649</v>
      </c>
      <c r="B20248" s="93" t="s">
        <v>12329</v>
      </c>
      <c r="C20248" s="93" t="s">
        <v>1461</v>
      </c>
      <c r="D20248" s="95">
        <v>1208</v>
      </c>
      <c r="G20248" s="95">
        <v>0</v>
      </c>
      <c r="H20248" s="93" t="s">
        <v>8976</v>
      </c>
      <c r="I20248" s="93" t="s">
        <v>23892</v>
      </c>
      <c r="J20248" s="93" t="s">
        <v>23412</v>
      </c>
      <c r="K20248" s="93" t="s">
        <v>21369</v>
      </c>
      <c r="L20248" s="14">
        <f>AND(vyberHrace&lt;&gt;"",ISNUMBER(SEARCH(vyberHrace,$B20248)))</f>
      </c>
      <c r="M20248" s="14">
        <f>AND($I20248=MID(kododd,1,2),$J20248=MID(kododd,3,3))</f>
      </c>
    </row>
    <row r="20249">
      <c r="A20249" s="95">
        <v>33651</v>
      </c>
      <c r="B20249" s="93" t="s">
        <v>12330</v>
      </c>
      <c r="C20249" s="93" t="s">
        <v>1431</v>
      </c>
      <c r="G20249" s="95">
        <v>0</v>
      </c>
      <c r="H20249" s="93" t="s">
        <v>8976</v>
      </c>
      <c r="I20249" s="93" t="s">
        <v>23892</v>
      </c>
      <c r="J20249" s="93" t="s">
        <v>23412</v>
      </c>
      <c r="K20249" s="93" t="s">
        <v>21369</v>
      </c>
      <c r="L20249" s="14">
        <f>AND(vyberHrace&lt;&gt;"",ISNUMBER(SEARCH(vyberHrace,$B20249)))</f>
      </c>
      <c r="M20249" s="14">
        <f>AND($I20249=MID(kododd,1,2),$J20249=MID(kododd,3,3))</f>
      </c>
    </row>
    <row r="20250">
      <c r="A20250" s="95">
        <v>33650</v>
      </c>
      <c r="B20250" s="93" t="s">
        <v>12331</v>
      </c>
      <c r="C20250" s="93" t="s">
        <v>1403</v>
      </c>
      <c r="G20250" s="95">
        <v>0</v>
      </c>
      <c r="H20250" s="93" t="s">
        <v>8976</v>
      </c>
      <c r="I20250" s="93" t="s">
        <v>23892</v>
      </c>
      <c r="J20250" s="93" t="s">
        <v>23412</v>
      </c>
      <c r="K20250" s="93" t="s">
        <v>21369</v>
      </c>
      <c r="L20250" s="14">
        <f>AND(vyberHrace&lt;&gt;"",ISNUMBER(SEARCH(vyberHrace,$B20250)))</f>
      </c>
      <c r="M20250" s="14">
        <f>AND($I20250=MID(kododd,1,2),$J20250=MID(kododd,3,3))</f>
      </c>
    </row>
    <row r="20251">
      <c r="A20251" s="95">
        <v>62184</v>
      </c>
      <c r="B20251" s="93" t="s">
        <v>28375</v>
      </c>
      <c r="C20251" s="93" t="s">
        <v>1486</v>
      </c>
      <c r="F20251" s="95">
        <v>23792795</v>
      </c>
      <c r="G20251" s="95">
        <v>250</v>
      </c>
      <c r="H20251" s="93" t="s">
        <v>8976</v>
      </c>
      <c r="I20251" s="93" t="s">
        <v>23892</v>
      </c>
      <c r="J20251" s="93" t="s">
        <v>20860</v>
      </c>
      <c r="K20251" s="93" t="s">
        <v>6912</v>
      </c>
      <c r="L20251" s="14">
        <f>AND(vyberHrace&lt;&gt;"",ISNUMBER(SEARCH(vyberHrace,$B20251)))</f>
      </c>
      <c r="M20251" s="14">
        <f>AND($I20251=MID(kododd,1,2),$J20251=MID(kododd,3,3))</f>
      </c>
    </row>
    <row r="20252">
      <c r="A20252" s="95">
        <v>39652</v>
      </c>
      <c r="B20252" s="93" t="s">
        <v>13787</v>
      </c>
      <c r="C20252" s="93" t="s">
        <v>1408</v>
      </c>
      <c r="D20252" s="95">
        <v>1741</v>
      </c>
      <c r="E20252" s="95">
        <v>1795</v>
      </c>
      <c r="F20252" s="95">
        <v>376388</v>
      </c>
      <c r="G20252" s="95">
        <v>500</v>
      </c>
      <c r="H20252" s="93" t="s">
        <v>8976</v>
      </c>
      <c r="I20252" s="93" t="s">
        <v>23892</v>
      </c>
      <c r="J20252" s="93" t="s">
        <v>23412</v>
      </c>
      <c r="K20252" s="93" t="s">
        <v>21369</v>
      </c>
      <c r="L20252" s="14">
        <f>AND(vyberHrace&lt;&gt;"",ISNUMBER(SEARCH(vyberHrace,$B20252)))</f>
      </c>
      <c r="M20252" s="14">
        <f>AND($I20252=MID(kododd,1,2),$J20252=MID(kododd,3,3))</f>
      </c>
    </row>
    <row r="20253">
      <c r="A20253" s="95">
        <v>59439</v>
      </c>
      <c r="B20253" s="93" t="s">
        <v>25852</v>
      </c>
      <c r="C20253" s="93" t="s">
        <v>1420</v>
      </c>
      <c r="G20253" s="95">
        <v>250</v>
      </c>
      <c r="H20253" s="93" t="s">
        <v>8976</v>
      </c>
      <c r="I20253" s="93" t="s">
        <v>23892</v>
      </c>
      <c r="J20253" s="93" t="s">
        <v>20879</v>
      </c>
      <c r="K20253" s="93" t="s">
        <v>6014</v>
      </c>
      <c r="L20253" s="14">
        <f>AND(vyberHrace&lt;&gt;"",ISNUMBER(SEARCH(vyberHrace,$B20253)))</f>
      </c>
      <c r="M20253" s="14">
        <f>AND($I20253=MID(kododd,1,2),$J20253=MID(kododd,3,3))</f>
      </c>
    </row>
    <row r="20254">
      <c r="A20254" s="95">
        <v>52603</v>
      </c>
      <c r="B20254" s="93" t="s">
        <v>3821</v>
      </c>
      <c r="C20254" s="93" t="s">
        <v>1412</v>
      </c>
      <c r="F20254" s="95">
        <v>23799781</v>
      </c>
      <c r="G20254" s="95">
        <v>250</v>
      </c>
      <c r="H20254" s="93" t="s">
        <v>8976</v>
      </c>
      <c r="I20254" s="93" t="s">
        <v>23892</v>
      </c>
      <c r="J20254" s="93" t="s">
        <v>20960</v>
      </c>
      <c r="K20254" s="93" t="s">
        <v>5570</v>
      </c>
      <c r="L20254" s="14">
        <f>AND(vyberHrace&lt;&gt;"",ISNUMBER(SEARCH(vyberHrace,$B20254)))</f>
      </c>
      <c r="M20254" s="14">
        <f>AND($I20254=MID(kododd,1,2),$J20254=MID(kododd,3,3))</f>
      </c>
    </row>
    <row r="20255">
      <c r="A20255" s="95">
        <v>56305</v>
      </c>
      <c r="B20255" s="93" t="s">
        <v>23090</v>
      </c>
      <c r="C20255" s="93" t="s">
        <v>1424</v>
      </c>
      <c r="F20255" s="95">
        <v>23799790</v>
      </c>
      <c r="G20255" s="95">
        <v>250</v>
      </c>
      <c r="H20255" s="93" t="s">
        <v>8976</v>
      </c>
      <c r="I20255" s="93" t="s">
        <v>23892</v>
      </c>
      <c r="J20255" s="93" t="s">
        <v>20960</v>
      </c>
      <c r="K20255" s="93" t="s">
        <v>5570</v>
      </c>
      <c r="L20255" s="14">
        <f>AND(vyberHrace&lt;&gt;"",ISNUMBER(SEARCH(vyberHrace,$B20255)))</f>
      </c>
      <c r="M20255" s="14">
        <f>AND($I20255=MID(kododd,1,2),$J20255=MID(kododd,3,3))</f>
      </c>
    </row>
    <row r="20256">
      <c r="A20256" s="95">
        <v>36651</v>
      </c>
      <c r="B20256" s="93" t="s">
        <v>6972</v>
      </c>
      <c r="C20256" s="93" t="s">
        <v>1431</v>
      </c>
      <c r="D20256" s="95">
        <v>1217</v>
      </c>
      <c r="F20256" s="95">
        <v>377996</v>
      </c>
      <c r="G20256" s="95">
        <v>0</v>
      </c>
      <c r="H20256" s="93" t="s">
        <v>8976</v>
      </c>
      <c r="I20256" s="93" t="s">
        <v>23892</v>
      </c>
      <c r="J20256" s="93" t="s">
        <v>20955</v>
      </c>
      <c r="K20256" s="93" t="s">
        <v>11226</v>
      </c>
      <c r="L20256" s="14">
        <f>AND(vyberHrace&lt;&gt;"",ISNUMBER(SEARCH(vyberHrace,$B20256)))</f>
      </c>
      <c r="M20256" s="14">
        <f>AND($I20256=MID(kododd,1,2),$J20256=MID(kododd,3,3))</f>
      </c>
    </row>
    <row r="20257">
      <c r="A20257" s="95">
        <v>57435</v>
      </c>
      <c r="B20257" s="93" t="s">
        <v>21040</v>
      </c>
      <c r="C20257" s="93" t="s">
        <v>1475</v>
      </c>
      <c r="G20257" s="95">
        <v>0</v>
      </c>
      <c r="H20257" s="93" t="s">
        <v>8976</v>
      </c>
      <c r="I20257" s="93" t="s">
        <v>23892</v>
      </c>
      <c r="J20257" s="93" t="s">
        <v>20896</v>
      </c>
      <c r="K20257" s="93" t="s">
        <v>6925</v>
      </c>
      <c r="L20257" s="14">
        <f>AND(vyberHrace&lt;&gt;"",ISNUMBER(SEARCH(vyberHrace,$B20257)))</f>
      </c>
      <c r="M20257" s="14">
        <f>AND($I20257=MID(kododd,1,2),$J20257=MID(kododd,3,3))</f>
      </c>
    </row>
    <row r="20258">
      <c r="A20258" s="95">
        <v>1645</v>
      </c>
      <c r="B20258" s="93" t="s">
        <v>7164</v>
      </c>
      <c r="C20258" s="93" t="s">
        <v>1474</v>
      </c>
      <c r="D20258" s="95">
        <v>1649</v>
      </c>
      <c r="E20258" s="95">
        <v>1774</v>
      </c>
      <c r="F20258" s="95">
        <v>311715</v>
      </c>
      <c r="G20258" s="95">
        <v>250</v>
      </c>
      <c r="H20258" s="93" t="s">
        <v>8976</v>
      </c>
      <c r="I20258" s="93" t="s">
        <v>23892</v>
      </c>
      <c r="J20258" s="93" t="s">
        <v>20844</v>
      </c>
      <c r="K20258" s="93" t="s">
        <v>6767</v>
      </c>
      <c r="L20258" s="14">
        <f>AND(vyberHrace&lt;&gt;"",ISNUMBER(SEARCH(vyberHrace,$B20258)))</f>
      </c>
      <c r="M20258" s="14">
        <f>AND($I20258=MID(kododd,1,2),$J20258=MID(kododd,3,3))</f>
      </c>
    </row>
    <row r="20259">
      <c r="A20259" s="95">
        <v>1463</v>
      </c>
      <c r="B20259" s="93" t="s">
        <v>7306</v>
      </c>
      <c r="C20259" s="93" t="s">
        <v>1440</v>
      </c>
      <c r="D20259" s="95">
        <v>1917</v>
      </c>
      <c r="E20259" s="95">
        <v>1946</v>
      </c>
      <c r="F20259" s="95">
        <v>313033</v>
      </c>
      <c r="G20259" s="95">
        <v>250</v>
      </c>
      <c r="H20259" s="93" t="s">
        <v>8976</v>
      </c>
      <c r="I20259" s="93" t="s">
        <v>23892</v>
      </c>
      <c r="J20259" s="93" t="s">
        <v>20878</v>
      </c>
      <c r="K20259" s="93" t="s">
        <v>4948</v>
      </c>
      <c r="L20259" s="14">
        <f>AND(vyberHrace&lt;&gt;"",ISNUMBER(SEARCH(vyberHrace,$B20259)))</f>
      </c>
      <c r="M20259" s="14">
        <f>AND($I20259=MID(kododd,1,2),$J20259=MID(kododd,3,3))</f>
      </c>
    </row>
    <row r="20260">
      <c r="A20260" s="95">
        <v>14988</v>
      </c>
      <c r="B20260" s="93" t="s">
        <v>7315</v>
      </c>
      <c r="C20260" s="93" t="s">
        <v>1401</v>
      </c>
      <c r="D20260" s="95">
        <v>1708</v>
      </c>
      <c r="G20260" s="95">
        <v>250</v>
      </c>
      <c r="H20260" s="93" t="s">
        <v>8976</v>
      </c>
      <c r="I20260" s="93" t="s">
        <v>23892</v>
      </c>
      <c r="J20260" s="93" t="s">
        <v>20878</v>
      </c>
      <c r="K20260" s="93" t="s">
        <v>4948</v>
      </c>
      <c r="L20260" s="14">
        <f>AND(vyberHrace&lt;&gt;"",ISNUMBER(SEARCH(vyberHrace,$B20260)))</f>
      </c>
      <c r="M20260" s="14">
        <f>AND($I20260=MID(kododd,1,2),$J20260=MID(kododd,3,3))</f>
      </c>
    </row>
    <row r="20261">
      <c r="A20261" s="95">
        <v>56899</v>
      </c>
      <c r="B20261" s="93" t="s">
        <v>23102</v>
      </c>
      <c r="C20261" s="93" t="s">
        <v>1407</v>
      </c>
      <c r="G20261" s="95">
        <v>500</v>
      </c>
      <c r="H20261" s="93" t="s">
        <v>8976</v>
      </c>
      <c r="I20261" s="93" t="s">
        <v>23892</v>
      </c>
      <c r="J20261" s="93" t="s">
        <v>23412</v>
      </c>
      <c r="K20261" s="93" t="s">
        <v>21369</v>
      </c>
      <c r="L20261" s="14">
        <f>AND(vyberHrace&lt;&gt;"",ISNUMBER(SEARCH(vyberHrace,$B20261)))</f>
      </c>
      <c r="M20261" s="14">
        <f>AND($I20261=MID(kododd,1,2),$J20261=MID(kododd,3,3))</f>
      </c>
    </row>
    <row r="20262">
      <c r="A20262" s="95">
        <v>60625</v>
      </c>
      <c r="B20262" s="93" t="s">
        <v>22669</v>
      </c>
      <c r="C20262" s="93" t="s">
        <v>1420</v>
      </c>
      <c r="G20262" s="95">
        <v>500</v>
      </c>
      <c r="H20262" s="93" t="s">
        <v>8976</v>
      </c>
      <c r="I20262" s="93" t="s">
        <v>23892</v>
      </c>
      <c r="J20262" s="93" t="s">
        <v>23412</v>
      </c>
      <c r="K20262" s="93" t="s">
        <v>21369</v>
      </c>
      <c r="L20262" s="14">
        <f>AND(vyberHrace&lt;&gt;"",ISNUMBER(SEARCH(vyberHrace,$B20262)))</f>
      </c>
      <c r="M20262" s="14">
        <f>AND($I20262=MID(kododd,1,2),$J20262=MID(kododd,3,3))</f>
      </c>
    </row>
    <row r="20263">
      <c r="A20263" s="95">
        <v>60624</v>
      </c>
      <c r="B20263" s="93" t="s">
        <v>27043</v>
      </c>
      <c r="C20263" s="93" t="s">
        <v>1424</v>
      </c>
      <c r="G20263" s="95">
        <v>500</v>
      </c>
      <c r="H20263" s="93" t="s">
        <v>8976</v>
      </c>
      <c r="I20263" s="93" t="s">
        <v>23892</v>
      </c>
      <c r="J20263" s="93" t="s">
        <v>23412</v>
      </c>
      <c r="K20263" s="93" t="s">
        <v>21369</v>
      </c>
      <c r="L20263" s="14">
        <f>AND(vyberHrace&lt;&gt;"",ISNUMBER(SEARCH(vyberHrace,$B20263)))</f>
      </c>
      <c r="M20263" s="14">
        <f>AND($I20263=MID(kododd,1,2),$J20263=MID(kododd,3,3))</f>
      </c>
    </row>
    <row r="20264">
      <c r="A20264" s="95">
        <v>55795</v>
      </c>
      <c r="B20264" s="93" t="s">
        <v>7794</v>
      </c>
      <c r="C20264" s="93" t="s">
        <v>1412</v>
      </c>
      <c r="F20264" s="95">
        <v>23770767</v>
      </c>
      <c r="G20264" s="95">
        <v>0</v>
      </c>
      <c r="H20264" s="93" t="s">
        <v>8976</v>
      </c>
      <c r="I20264" s="93" t="s">
        <v>23892</v>
      </c>
      <c r="J20264" s="93" t="s">
        <v>20860</v>
      </c>
      <c r="K20264" s="93" t="s">
        <v>6912</v>
      </c>
      <c r="L20264" s="14">
        <f>AND(vyberHrace&lt;&gt;"",ISNUMBER(SEARCH(vyberHrace,$B20264)))</f>
      </c>
      <c r="M20264" s="14">
        <f>AND($I20264=MID(kododd,1,2),$J20264=MID(kododd,3,3))</f>
      </c>
    </row>
    <row r="20265">
      <c r="A20265" s="95">
        <v>56933</v>
      </c>
      <c r="B20265" s="93" t="s">
        <v>23095</v>
      </c>
      <c r="C20265" s="93" t="s">
        <v>1450</v>
      </c>
      <c r="G20265" s="95">
        <v>0</v>
      </c>
      <c r="H20265" s="93" t="s">
        <v>8976</v>
      </c>
      <c r="I20265" s="93" t="s">
        <v>23892</v>
      </c>
      <c r="J20265" s="93" t="s">
        <v>20979</v>
      </c>
      <c r="K20265" s="93" t="s">
        <v>4698</v>
      </c>
      <c r="L20265" s="14">
        <f>AND(vyberHrace&lt;&gt;"",ISNUMBER(SEARCH(vyberHrace,$B20265)))</f>
      </c>
      <c r="M20265" s="14">
        <f>AND($I20265=MID(kododd,1,2),$J20265=MID(kododd,3,3))</f>
      </c>
    </row>
    <row r="20266">
      <c r="A20266" s="95">
        <v>1177</v>
      </c>
      <c r="B20266" s="93" t="s">
        <v>10179</v>
      </c>
      <c r="C20266" s="93" t="s">
        <v>1468</v>
      </c>
      <c r="D20266" s="95">
        <v>1712</v>
      </c>
      <c r="E20266" s="95">
        <v>1805</v>
      </c>
      <c r="F20266" s="95">
        <v>317187</v>
      </c>
      <c r="G20266" s="95">
        <v>250</v>
      </c>
      <c r="H20266" s="93" t="s">
        <v>8976</v>
      </c>
      <c r="I20266" s="93" t="s">
        <v>23892</v>
      </c>
      <c r="J20266" s="93" t="s">
        <v>20893</v>
      </c>
      <c r="K20266" s="93" t="s">
        <v>5613</v>
      </c>
      <c r="L20266" s="14">
        <f>AND(vyberHrace&lt;&gt;"",ISNUMBER(SEARCH(vyberHrace,$B20266)))</f>
      </c>
      <c r="M20266" s="14">
        <f>AND($I20266=MID(kododd,1,2),$J20266=MID(kododd,3,3))</f>
      </c>
    </row>
    <row r="20267">
      <c r="A20267" s="95">
        <v>1959</v>
      </c>
      <c r="B20267" s="93" t="s">
        <v>10184</v>
      </c>
      <c r="C20267" s="93" t="s">
        <v>1467</v>
      </c>
      <c r="D20267" s="95">
        <v>1673</v>
      </c>
      <c r="E20267" s="95">
        <v>1888</v>
      </c>
      <c r="F20267" s="95">
        <v>370177</v>
      </c>
      <c r="G20267" s="95">
        <v>250</v>
      </c>
      <c r="H20267" s="93" t="s">
        <v>8976</v>
      </c>
      <c r="I20267" s="93" t="s">
        <v>23892</v>
      </c>
      <c r="J20267" s="93" t="s">
        <v>20967</v>
      </c>
      <c r="K20267" s="93" t="s">
        <v>11218</v>
      </c>
      <c r="L20267" s="14">
        <f>AND(vyberHrace&lt;&gt;"",ISNUMBER(SEARCH(vyberHrace,$B20267)))</f>
      </c>
      <c r="M20267" s="14">
        <f>AND($I20267=MID(kododd,1,2),$J20267=MID(kododd,3,3))</f>
      </c>
    </row>
    <row r="20268">
      <c r="A20268" s="95">
        <v>25898</v>
      </c>
      <c r="B20268" s="93" t="s">
        <v>12393</v>
      </c>
      <c r="C20268" s="93" t="s">
        <v>1436</v>
      </c>
      <c r="G20268" s="95">
        <v>0</v>
      </c>
      <c r="H20268" s="93" t="s">
        <v>8976</v>
      </c>
      <c r="I20268" s="93" t="s">
        <v>23892</v>
      </c>
      <c r="J20268" s="93" t="s">
        <v>23412</v>
      </c>
      <c r="K20268" s="93" t="s">
        <v>21369</v>
      </c>
      <c r="L20268" s="14">
        <f>AND(vyberHrace&lt;&gt;"",ISNUMBER(SEARCH(vyberHrace,$B20268)))</f>
      </c>
      <c r="M20268" s="14">
        <f>AND($I20268=MID(kododd,1,2),$J20268=MID(kododd,3,3))</f>
      </c>
    </row>
    <row r="20269">
      <c r="A20269" s="95">
        <v>51032</v>
      </c>
      <c r="B20269" s="93" t="s">
        <v>3500</v>
      </c>
      <c r="C20269" s="93" t="s">
        <v>1410</v>
      </c>
      <c r="G20269" s="95">
        <v>0</v>
      </c>
      <c r="H20269" s="93" t="s">
        <v>8976</v>
      </c>
      <c r="I20269" s="93" t="s">
        <v>23892</v>
      </c>
      <c r="J20269" s="93" t="s">
        <v>21001</v>
      </c>
      <c r="K20269" s="93" t="s">
        <v>5937</v>
      </c>
      <c r="L20269" s="14">
        <f>AND(vyberHrace&lt;&gt;"",ISNUMBER(SEARCH(vyberHrace,$B20269)))</f>
      </c>
      <c r="M20269" s="14">
        <f>AND($I20269=MID(kododd,1,2),$J20269=MID(kododd,3,3))</f>
      </c>
    </row>
    <row r="20270">
      <c r="A20270" s="95">
        <v>49901</v>
      </c>
      <c r="B20270" s="93" t="s">
        <v>12399</v>
      </c>
      <c r="C20270" s="93" t="s">
        <v>1467</v>
      </c>
      <c r="D20270" s="95">
        <v>1499</v>
      </c>
      <c r="G20270" s="95">
        <v>0</v>
      </c>
      <c r="H20270" s="93" t="s">
        <v>8976</v>
      </c>
      <c r="I20270" s="93" t="s">
        <v>23892</v>
      </c>
      <c r="J20270" s="93" t="s">
        <v>20860</v>
      </c>
      <c r="K20270" s="93" t="s">
        <v>6912</v>
      </c>
      <c r="L20270" s="14">
        <f>AND(vyberHrace&lt;&gt;"",ISNUMBER(SEARCH(vyberHrace,$B20270)))</f>
      </c>
      <c r="M20270" s="14">
        <f>AND($I20270=MID(kododd,1,2),$J20270=MID(kododd,3,3))</f>
      </c>
    </row>
    <row r="20271">
      <c r="A20271" s="95">
        <v>63993</v>
      </c>
      <c r="B20271" s="93" t="s">
        <v>12406</v>
      </c>
      <c r="C20271" s="93" t="s">
        <v>1487</v>
      </c>
      <c r="D20271" s="95">
        <v>80282</v>
      </c>
      <c r="E20271" s="95">
        <v>80282</v>
      </c>
      <c r="G20271" s="95">
        <v>250</v>
      </c>
      <c r="H20271" s="93" t="s">
        <v>8976</v>
      </c>
      <c r="I20271" s="93" t="s">
        <v>23892</v>
      </c>
      <c r="J20271" s="93" t="s">
        <v>20967</v>
      </c>
      <c r="K20271" s="93" t="s">
        <v>11218</v>
      </c>
      <c r="L20271" s="14">
        <f>AND(vyberHrace&lt;&gt;"",ISNUMBER(SEARCH(vyberHrace,$B20271)))</f>
      </c>
      <c r="M20271" s="14">
        <f>AND($I20271=MID(kododd,1,2),$J20271=MID(kododd,3,3))</f>
      </c>
    </row>
    <row r="20272">
      <c r="A20272" s="95">
        <v>5130</v>
      </c>
      <c r="B20272" s="93" t="s">
        <v>12411</v>
      </c>
      <c r="C20272" s="93" t="s">
        <v>1471</v>
      </c>
      <c r="D20272" s="95">
        <v>1729</v>
      </c>
      <c r="E20272" s="95">
        <v>1789</v>
      </c>
      <c r="F20272" s="95">
        <v>23710179</v>
      </c>
      <c r="G20272" s="95">
        <v>250</v>
      </c>
      <c r="H20272" s="93" t="s">
        <v>8976</v>
      </c>
      <c r="I20272" s="93" t="s">
        <v>23892</v>
      </c>
      <c r="J20272" s="93" t="s">
        <v>20936</v>
      </c>
      <c r="K20272" s="93" t="s">
        <v>6270</v>
      </c>
      <c r="L20272" s="14">
        <f>AND(vyberHrace&lt;&gt;"",ISNUMBER(SEARCH(vyberHrace,$B20272)))</f>
      </c>
      <c r="M20272" s="14">
        <f>AND($I20272=MID(kododd,1,2),$J20272=MID(kododd,3,3))</f>
      </c>
    </row>
    <row r="20273">
      <c r="A20273" s="95">
        <v>13877</v>
      </c>
      <c r="B20273" s="93" t="s">
        <v>12432</v>
      </c>
      <c r="C20273" s="93" t="s">
        <v>1426</v>
      </c>
      <c r="D20273" s="95">
        <v>1725</v>
      </c>
      <c r="F20273" s="95">
        <v>370185</v>
      </c>
      <c r="G20273" s="95">
        <v>0</v>
      </c>
      <c r="H20273" s="93" t="s">
        <v>8976</v>
      </c>
      <c r="I20273" s="93" t="s">
        <v>23892</v>
      </c>
      <c r="J20273" s="93" t="s">
        <v>20955</v>
      </c>
      <c r="K20273" s="93" t="s">
        <v>11226</v>
      </c>
      <c r="L20273" s="14">
        <f>AND(vyberHrace&lt;&gt;"",ISNUMBER(SEARCH(vyberHrace,$B20273)))</f>
      </c>
      <c r="M20273" s="14">
        <f>AND($I20273=MID(kododd,1,2),$J20273=MID(kododd,3,3))</f>
      </c>
    </row>
    <row r="20274">
      <c r="A20274" s="95">
        <v>33122</v>
      </c>
      <c r="B20274" s="93" t="s">
        <v>10199</v>
      </c>
      <c r="C20274" s="93" t="s">
        <v>1421</v>
      </c>
      <c r="G20274" s="95">
        <v>0</v>
      </c>
      <c r="H20274" s="93" t="s">
        <v>8976</v>
      </c>
      <c r="I20274" s="93" t="s">
        <v>23892</v>
      </c>
      <c r="J20274" s="93" t="s">
        <v>20955</v>
      </c>
      <c r="K20274" s="93" t="s">
        <v>11226</v>
      </c>
      <c r="L20274" s="14">
        <f>AND(vyberHrace&lt;&gt;"",ISNUMBER(SEARCH(vyberHrace,$B20274)))</f>
      </c>
      <c r="M20274" s="14">
        <f>AND($I20274=MID(kododd,1,2),$J20274=MID(kododd,3,3))</f>
      </c>
    </row>
    <row r="20275">
      <c r="A20275" s="95">
        <v>61789</v>
      </c>
      <c r="B20275" s="93" t="s">
        <v>27936</v>
      </c>
      <c r="C20275" s="93" t="s">
        <v>1487</v>
      </c>
      <c r="G20275" s="95">
        <v>0</v>
      </c>
      <c r="H20275" s="93" t="s">
        <v>8976</v>
      </c>
      <c r="I20275" s="93" t="s">
        <v>23892</v>
      </c>
      <c r="J20275" s="93" t="s">
        <v>20979</v>
      </c>
      <c r="K20275" s="93" t="s">
        <v>4698</v>
      </c>
      <c r="L20275" s="14">
        <f>AND(vyberHrace&lt;&gt;"",ISNUMBER(SEARCH(vyberHrace,$B20275)))</f>
      </c>
      <c r="M20275" s="14">
        <f>AND($I20275=MID(kododd,1,2),$J20275=MID(kododd,3,3))</f>
      </c>
    </row>
    <row r="20276">
      <c r="A20276" s="95">
        <v>49073</v>
      </c>
      <c r="B20276" s="93" t="s">
        <v>3409</v>
      </c>
      <c r="C20276" s="93" t="s">
        <v>1406</v>
      </c>
      <c r="D20276" s="95">
        <v>1408</v>
      </c>
      <c r="F20276" s="95">
        <v>23786493</v>
      </c>
      <c r="G20276" s="95">
        <v>250</v>
      </c>
      <c r="H20276" s="93" t="s">
        <v>8976</v>
      </c>
      <c r="I20276" s="93" t="s">
        <v>23892</v>
      </c>
      <c r="J20276" s="93" t="s">
        <v>20979</v>
      </c>
      <c r="K20276" s="93" t="s">
        <v>4698</v>
      </c>
      <c r="L20276" s="14">
        <f>AND(vyberHrace&lt;&gt;"",ISNUMBER(SEARCH(vyberHrace,$B20276)))</f>
      </c>
      <c r="M20276" s="14">
        <f>AND($I20276=MID(kododd,1,2),$J20276=MID(kododd,3,3))</f>
      </c>
    </row>
    <row r="20277">
      <c r="A20277" s="95">
        <v>47865</v>
      </c>
      <c r="B20277" s="93" t="s">
        <v>3411</v>
      </c>
      <c r="C20277" s="93" t="s">
        <v>1430</v>
      </c>
      <c r="D20277" s="95">
        <v>1710</v>
      </c>
      <c r="E20277" s="95">
        <v>1798</v>
      </c>
      <c r="F20277" s="95">
        <v>23723815</v>
      </c>
      <c r="G20277" s="95">
        <v>0</v>
      </c>
      <c r="H20277" s="93" t="s">
        <v>8976</v>
      </c>
      <c r="I20277" s="93" t="s">
        <v>23892</v>
      </c>
      <c r="J20277" s="93" t="s">
        <v>20844</v>
      </c>
      <c r="K20277" s="93" t="s">
        <v>6767</v>
      </c>
      <c r="L20277" s="14">
        <f>AND(vyberHrace&lt;&gt;"",ISNUMBER(SEARCH(vyberHrace,$B20277)))</f>
      </c>
      <c r="M20277" s="14">
        <f>AND($I20277=MID(kododd,1,2),$J20277=MID(kododd,3,3))</f>
      </c>
    </row>
    <row r="20278">
      <c r="A20278" s="95">
        <v>25288</v>
      </c>
      <c r="B20278" s="93" t="s">
        <v>3413</v>
      </c>
      <c r="C20278" s="93" t="s">
        <v>1453</v>
      </c>
      <c r="D20278" s="95">
        <v>1737</v>
      </c>
      <c r="E20278" s="95">
        <v>1818</v>
      </c>
      <c r="F20278" s="95">
        <v>23764210</v>
      </c>
      <c r="G20278" s="95">
        <v>0</v>
      </c>
      <c r="H20278" s="93" t="s">
        <v>8976</v>
      </c>
      <c r="I20278" s="93" t="s">
        <v>23892</v>
      </c>
      <c r="J20278" s="93" t="s">
        <v>20847</v>
      </c>
      <c r="K20278" s="93" t="s">
        <v>1504</v>
      </c>
      <c r="L20278" s="14">
        <f>AND(vyberHrace&lt;&gt;"",ISNUMBER(SEARCH(vyberHrace,$B20278)))</f>
      </c>
      <c r="M20278" s="14">
        <f>AND($I20278=MID(kododd,1,2),$J20278=MID(kododd,3,3))</f>
      </c>
    </row>
    <row r="20279">
      <c r="A20279" s="95">
        <v>13450</v>
      </c>
      <c r="B20279" s="93" t="s">
        <v>3417</v>
      </c>
      <c r="C20279" s="93" t="s">
        <v>1465</v>
      </c>
      <c r="D20279" s="95">
        <v>1631</v>
      </c>
      <c r="E20279" s="95">
        <v>1816</v>
      </c>
      <c r="F20279" s="95">
        <v>23710217</v>
      </c>
      <c r="G20279" s="95">
        <v>0</v>
      </c>
      <c r="H20279" s="93" t="s">
        <v>8976</v>
      </c>
      <c r="I20279" s="93" t="s">
        <v>23892</v>
      </c>
      <c r="J20279" s="93" t="s">
        <v>23412</v>
      </c>
      <c r="K20279" s="93" t="s">
        <v>21369</v>
      </c>
      <c r="L20279" s="14">
        <f>AND(vyberHrace&lt;&gt;"",ISNUMBER(SEARCH(vyberHrace,$B20279)))</f>
      </c>
      <c r="M20279" s="14">
        <f>AND($I20279=MID(kododd,1,2),$J20279=MID(kododd,3,3))</f>
      </c>
    </row>
    <row r="20280">
      <c r="A20280" s="95">
        <v>15778</v>
      </c>
      <c r="B20280" s="93" t="s">
        <v>3418</v>
      </c>
      <c r="C20280" s="93" t="s">
        <v>1436</v>
      </c>
      <c r="D20280" s="95">
        <v>1767</v>
      </c>
      <c r="F20280" s="95">
        <v>356310</v>
      </c>
      <c r="G20280" s="95">
        <v>0</v>
      </c>
      <c r="H20280" s="93" t="s">
        <v>8976</v>
      </c>
      <c r="I20280" s="93" t="s">
        <v>23892</v>
      </c>
      <c r="J20280" s="93" t="s">
        <v>20961</v>
      </c>
      <c r="K20280" s="93" t="s">
        <v>6268</v>
      </c>
      <c r="L20280" s="14">
        <f>AND(vyberHrace&lt;&gt;"",ISNUMBER(SEARCH(vyberHrace,$B20280)))</f>
      </c>
      <c r="M20280" s="14">
        <f>AND($I20280=MID(kododd,1,2),$J20280=MID(kododd,3,3))</f>
      </c>
    </row>
    <row r="20281">
      <c r="A20281" s="95">
        <v>60852</v>
      </c>
      <c r="B20281" s="93" t="s">
        <v>27237</v>
      </c>
      <c r="C20281" s="93" t="s">
        <v>1450</v>
      </c>
      <c r="D20281" s="95">
        <v>1218</v>
      </c>
      <c r="E20281" s="95">
        <v>1474</v>
      </c>
      <c r="F20281" s="95">
        <v>23796839</v>
      </c>
      <c r="G20281" s="95">
        <v>250</v>
      </c>
      <c r="H20281" s="93" t="s">
        <v>8976</v>
      </c>
      <c r="I20281" s="93" t="s">
        <v>23892</v>
      </c>
      <c r="J20281" s="93" t="s">
        <v>20844</v>
      </c>
      <c r="K20281" s="93" t="s">
        <v>6767</v>
      </c>
      <c r="L20281" s="14">
        <f>AND(vyberHrace&lt;&gt;"",ISNUMBER(SEARCH(vyberHrace,$B20281)))</f>
      </c>
      <c r="M20281" s="14">
        <f>AND($I20281=MID(kododd,1,2),$J20281=MID(kododd,3,3))</f>
      </c>
    </row>
    <row r="20282">
      <c r="A20282" s="95">
        <v>27544</v>
      </c>
      <c r="B20282" s="93" t="s">
        <v>5905</v>
      </c>
      <c r="C20282" s="93" t="s">
        <v>1432</v>
      </c>
      <c r="D20282" s="95">
        <v>1513</v>
      </c>
      <c r="E20282" s="95">
        <v>1698</v>
      </c>
      <c r="F20282" s="95">
        <v>23732148</v>
      </c>
      <c r="G20282" s="95">
        <v>250</v>
      </c>
      <c r="H20282" s="93" t="s">
        <v>8976</v>
      </c>
      <c r="I20282" s="93" t="s">
        <v>23892</v>
      </c>
      <c r="J20282" s="93" t="s">
        <v>20843</v>
      </c>
      <c r="K20282" s="93" t="s">
        <v>3948</v>
      </c>
      <c r="L20282" s="14">
        <f>AND(vyberHrace&lt;&gt;"",ISNUMBER(SEARCH(vyberHrace,$B20282)))</f>
      </c>
      <c r="M20282" s="14">
        <f>AND($I20282=MID(kododd,1,2),$J20282=MID(kododd,3,3))</f>
      </c>
    </row>
    <row r="20283">
      <c r="A20283" s="95">
        <v>986</v>
      </c>
      <c r="B20283" s="93" t="s">
        <v>5907</v>
      </c>
      <c r="C20283" s="93" t="s">
        <v>1442</v>
      </c>
      <c r="D20283" s="95">
        <v>2137</v>
      </c>
      <c r="E20283" s="95">
        <v>2151</v>
      </c>
      <c r="F20283" s="95">
        <v>314722</v>
      </c>
      <c r="G20283" s="95">
        <v>250</v>
      </c>
      <c r="H20283" s="93" t="s">
        <v>8976</v>
      </c>
      <c r="I20283" s="93" t="s">
        <v>23892</v>
      </c>
      <c r="J20283" s="93" t="s">
        <v>20896</v>
      </c>
      <c r="K20283" s="93" t="s">
        <v>6925</v>
      </c>
      <c r="L20283" s="14">
        <f>AND(vyberHrace&lt;&gt;"",ISNUMBER(SEARCH(vyberHrace,$B20283)))</f>
      </c>
      <c r="M20283" s="14">
        <f>AND($I20283=MID(kododd,1,2),$J20283=MID(kododd,3,3))</f>
      </c>
    </row>
    <row r="20284">
      <c r="A20284" s="95">
        <v>224</v>
      </c>
      <c r="B20284" s="93" t="s">
        <v>2280</v>
      </c>
      <c r="C20284" s="93" t="s">
        <v>1446</v>
      </c>
      <c r="D20284" s="95">
        <v>2042</v>
      </c>
      <c r="E20284" s="95">
        <v>2065</v>
      </c>
      <c r="F20284" s="95">
        <v>305197</v>
      </c>
      <c r="G20284" s="95">
        <v>250</v>
      </c>
      <c r="H20284" s="93" t="s">
        <v>8976</v>
      </c>
      <c r="I20284" s="93" t="s">
        <v>23892</v>
      </c>
      <c r="J20284" s="93" t="s">
        <v>20860</v>
      </c>
      <c r="K20284" s="93" t="s">
        <v>6912</v>
      </c>
      <c r="L20284" s="14">
        <f>AND(vyberHrace&lt;&gt;"",ISNUMBER(SEARCH(vyberHrace,$B20284)))</f>
      </c>
      <c r="M20284" s="14">
        <f>AND($I20284=MID(kododd,1,2),$J20284=MID(kododd,3,3))</f>
      </c>
    </row>
    <row r="20285">
      <c r="A20285" s="95">
        <v>47440</v>
      </c>
      <c r="B20285" s="93" t="s">
        <v>4860</v>
      </c>
      <c r="C20285" s="93" t="s">
        <v>1410</v>
      </c>
      <c r="D20285" s="95">
        <v>1303</v>
      </c>
      <c r="G20285" s="95">
        <v>0</v>
      </c>
      <c r="H20285" s="93" t="s">
        <v>8976</v>
      </c>
      <c r="I20285" s="93" t="s">
        <v>23892</v>
      </c>
      <c r="J20285" s="93" t="s">
        <v>20881</v>
      </c>
      <c r="K20285" s="93" t="s">
        <v>3799</v>
      </c>
      <c r="L20285" s="14">
        <f>AND(vyberHrace&lt;&gt;"",ISNUMBER(SEARCH(vyberHrace,$B20285)))</f>
      </c>
      <c r="M20285" s="14">
        <f>AND($I20285=MID(kododd,1,2),$J20285=MID(kododd,3,3))</f>
      </c>
    </row>
    <row r="20286">
      <c r="A20286" s="95">
        <v>62963</v>
      </c>
      <c r="B20286" s="93" t="s">
        <v>29523</v>
      </c>
      <c r="C20286" s="93" t="s">
        <v>1412</v>
      </c>
      <c r="G20286" s="95">
        <v>250</v>
      </c>
      <c r="H20286" s="93" t="s">
        <v>8976</v>
      </c>
      <c r="I20286" s="93" t="s">
        <v>23892</v>
      </c>
      <c r="J20286" s="93" t="s">
        <v>20879</v>
      </c>
      <c r="K20286" s="93" t="s">
        <v>6014</v>
      </c>
      <c r="L20286" s="14">
        <f>AND(vyberHrace&lt;&gt;"",ISNUMBER(SEARCH(vyberHrace,$B20286)))</f>
      </c>
      <c r="M20286" s="14">
        <f>AND($I20286=MID(kododd,1,2),$J20286=MID(kododd,3,3))</f>
      </c>
    </row>
    <row r="20287">
      <c r="A20287" s="95">
        <v>21781</v>
      </c>
      <c r="B20287" s="93" t="s">
        <v>8005</v>
      </c>
      <c r="C20287" s="93" t="s">
        <v>1407</v>
      </c>
      <c r="D20287" s="95">
        <v>1713</v>
      </c>
      <c r="E20287" s="95">
        <v>1819</v>
      </c>
      <c r="F20287" s="95">
        <v>23758317</v>
      </c>
      <c r="G20287" s="95">
        <v>250</v>
      </c>
      <c r="H20287" s="93" t="s">
        <v>8976</v>
      </c>
      <c r="I20287" s="93" t="s">
        <v>23892</v>
      </c>
      <c r="J20287" s="93" t="s">
        <v>20967</v>
      </c>
      <c r="K20287" s="93" t="s">
        <v>11218</v>
      </c>
      <c r="L20287" s="14">
        <f>AND(vyberHrace&lt;&gt;"",ISNUMBER(SEARCH(vyberHrace,$B20287)))</f>
      </c>
      <c r="M20287" s="14">
        <f>AND($I20287=MID(kododd,1,2),$J20287=MID(kododd,3,3))</f>
      </c>
    </row>
    <row r="20288">
      <c r="A20288" s="95">
        <v>57557</v>
      </c>
      <c r="B20288" s="93" t="s">
        <v>23043</v>
      </c>
      <c r="C20288" s="93" t="s">
        <v>1412</v>
      </c>
      <c r="G20288" s="95">
        <v>0</v>
      </c>
      <c r="H20288" s="93" t="s">
        <v>8976</v>
      </c>
      <c r="I20288" s="93" t="s">
        <v>23892</v>
      </c>
      <c r="J20288" s="93" t="s">
        <v>20961</v>
      </c>
      <c r="K20288" s="93" t="s">
        <v>6268</v>
      </c>
      <c r="L20288" s="14">
        <f>AND(vyberHrace&lt;&gt;"",ISNUMBER(SEARCH(vyberHrace,$B20288)))</f>
      </c>
      <c r="M20288" s="14">
        <f>AND($I20288=MID(kododd,1,2),$J20288=MID(kododd,3,3))</f>
      </c>
    </row>
    <row r="20289">
      <c r="A20289" s="95">
        <v>47599</v>
      </c>
      <c r="B20289" s="93" t="s">
        <v>12173</v>
      </c>
      <c r="C20289" s="93" t="s">
        <v>1438</v>
      </c>
      <c r="D20289" s="95">
        <v>1096</v>
      </c>
      <c r="G20289" s="95">
        <v>500</v>
      </c>
      <c r="H20289" s="93" t="s">
        <v>8976</v>
      </c>
      <c r="I20289" s="93" t="s">
        <v>23892</v>
      </c>
      <c r="J20289" s="93" t="s">
        <v>23412</v>
      </c>
      <c r="K20289" s="93" t="s">
        <v>21369</v>
      </c>
      <c r="L20289" s="14">
        <f>AND(vyberHrace&lt;&gt;"",ISNUMBER(SEARCH(vyberHrace,$B20289)))</f>
      </c>
      <c r="M20289" s="14">
        <f>AND($I20289=MID(kododd,1,2),$J20289=MID(kododd,3,3))</f>
      </c>
    </row>
    <row r="20290">
      <c r="A20290" s="95">
        <v>608</v>
      </c>
      <c r="B20290" s="93" t="s">
        <v>12174</v>
      </c>
      <c r="C20290" s="93" t="s">
        <v>1427</v>
      </c>
      <c r="D20290" s="95">
        <v>1969</v>
      </c>
      <c r="E20290" s="95">
        <v>2029</v>
      </c>
      <c r="F20290" s="95">
        <v>329118</v>
      </c>
      <c r="G20290" s="95">
        <v>250</v>
      </c>
      <c r="H20290" s="93" t="s">
        <v>8976</v>
      </c>
      <c r="I20290" s="93" t="s">
        <v>23892</v>
      </c>
      <c r="J20290" s="93" t="s">
        <v>20961</v>
      </c>
      <c r="K20290" s="93" t="s">
        <v>6268</v>
      </c>
      <c r="L20290" s="14">
        <f>AND(vyberHrace&lt;&gt;"",ISNUMBER(SEARCH(vyberHrace,$B20290)))</f>
      </c>
      <c r="M20290" s="14">
        <f>AND($I20290=MID(kododd,1,2),$J20290=MID(kododd,3,3))</f>
      </c>
    </row>
    <row r="20291">
      <c r="A20291" s="95">
        <v>23797</v>
      </c>
      <c r="B20291" s="93" t="s">
        <v>1101</v>
      </c>
      <c r="C20291" s="93" t="s">
        <v>1436</v>
      </c>
      <c r="D20291" s="95">
        <v>1748</v>
      </c>
      <c r="F20291" s="95">
        <v>23761016</v>
      </c>
      <c r="G20291" s="95">
        <v>250</v>
      </c>
      <c r="H20291" s="93" t="s">
        <v>8976</v>
      </c>
      <c r="I20291" s="93" t="s">
        <v>23892</v>
      </c>
      <c r="J20291" s="93" t="s">
        <v>20979</v>
      </c>
      <c r="K20291" s="93" t="s">
        <v>4698</v>
      </c>
      <c r="L20291" s="14">
        <f>AND(vyberHrace&lt;&gt;"",ISNUMBER(SEARCH(vyberHrace,$B20291)))</f>
      </c>
      <c r="M20291" s="14">
        <f>AND($I20291=MID(kododd,1,2),$J20291=MID(kododd,3,3))</f>
      </c>
    </row>
    <row r="20292">
      <c r="A20292" s="95">
        <v>49015</v>
      </c>
      <c r="B20292" s="93" t="s">
        <v>12221</v>
      </c>
      <c r="C20292" s="93" t="s">
        <v>1416</v>
      </c>
      <c r="G20292" s="95">
        <v>500</v>
      </c>
      <c r="H20292" s="93" t="s">
        <v>8976</v>
      </c>
      <c r="I20292" s="93" t="s">
        <v>23892</v>
      </c>
      <c r="J20292" s="93" t="s">
        <v>23412</v>
      </c>
      <c r="K20292" s="93" t="s">
        <v>21369</v>
      </c>
      <c r="L20292" s="14">
        <f>AND(vyberHrace&lt;&gt;"",ISNUMBER(SEARCH(vyberHrace,$B20292)))</f>
      </c>
      <c r="M20292" s="14">
        <f>AND($I20292=MID(kododd,1,2),$J20292=MID(kododd,3,3))</f>
      </c>
    </row>
    <row r="20293">
      <c r="A20293" s="95">
        <v>5316</v>
      </c>
      <c r="B20293" s="93" t="s">
        <v>12224</v>
      </c>
      <c r="C20293" s="93" t="s">
        <v>1462</v>
      </c>
      <c r="D20293" s="95">
        <v>1887</v>
      </c>
      <c r="E20293" s="95">
        <v>1952</v>
      </c>
      <c r="F20293" s="95">
        <v>23705671</v>
      </c>
      <c r="G20293" s="95">
        <v>250</v>
      </c>
      <c r="H20293" s="93" t="s">
        <v>8976</v>
      </c>
      <c r="I20293" s="93" t="s">
        <v>23892</v>
      </c>
      <c r="J20293" s="93" t="s">
        <v>20937</v>
      </c>
      <c r="K20293" s="93" t="s">
        <v>5109</v>
      </c>
      <c r="L20293" s="14">
        <f>AND(vyberHrace&lt;&gt;"",ISNUMBER(SEARCH(vyberHrace,$B20293)))</f>
      </c>
      <c r="M20293" s="14">
        <f>AND($I20293=MID(kododd,1,2),$J20293=MID(kododd,3,3))</f>
      </c>
    </row>
    <row r="20294">
      <c r="A20294" s="95">
        <v>28687</v>
      </c>
      <c r="B20294" s="93" t="s">
        <v>14586</v>
      </c>
      <c r="C20294" s="93" t="s">
        <v>1454</v>
      </c>
      <c r="D20294" s="95">
        <v>1634</v>
      </c>
      <c r="F20294" s="95">
        <v>360090</v>
      </c>
      <c r="G20294" s="95">
        <v>0</v>
      </c>
      <c r="H20294" s="93" t="s">
        <v>8976</v>
      </c>
      <c r="I20294" s="93" t="s">
        <v>23892</v>
      </c>
      <c r="J20294" s="93" t="s">
        <v>20847</v>
      </c>
      <c r="K20294" s="93" t="s">
        <v>1504</v>
      </c>
      <c r="L20294" s="14">
        <f>AND(vyberHrace&lt;&gt;"",ISNUMBER(SEARCH(vyberHrace,$B20294)))</f>
      </c>
      <c r="M20294" s="14">
        <f>AND($I20294=MID(kododd,1,2),$J20294=MID(kododd,3,3))</f>
      </c>
    </row>
    <row r="20295">
      <c r="A20295" s="95">
        <v>27808</v>
      </c>
      <c r="B20295" s="93" t="s">
        <v>14587</v>
      </c>
      <c r="C20295" s="93" t="s">
        <v>1432</v>
      </c>
      <c r="D20295" s="95">
        <v>1755</v>
      </c>
      <c r="E20295" s="95">
        <v>1875</v>
      </c>
      <c r="F20295" s="95">
        <v>360104</v>
      </c>
      <c r="G20295" s="95">
        <v>0</v>
      </c>
      <c r="H20295" s="93" t="s">
        <v>8976</v>
      </c>
      <c r="I20295" s="93" t="s">
        <v>23892</v>
      </c>
      <c r="J20295" s="93" t="s">
        <v>20847</v>
      </c>
      <c r="K20295" s="93" t="s">
        <v>1504</v>
      </c>
      <c r="L20295" s="14">
        <f>AND(vyberHrace&lt;&gt;"",ISNUMBER(SEARCH(vyberHrace,$B20295)))</f>
      </c>
      <c r="M20295" s="14">
        <f>AND($I20295=MID(kododd,1,2),$J20295=MID(kododd,3,3))</f>
      </c>
    </row>
    <row r="20296">
      <c r="A20296" s="95">
        <v>46704</v>
      </c>
      <c r="B20296" s="93" t="s">
        <v>14588</v>
      </c>
      <c r="C20296" s="93" t="s">
        <v>1410</v>
      </c>
      <c r="G20296" s="95">
        <v>0</v>
      </c>
      <c r="H20296" s="93" t="s">
        <v>8976</v>
      </c>
      <c r="I20296" s="93" t="s">
        <v>23892</v>
      </c>
      <c r="J20296" s="93" t="s">
        <v>20860</v>
      </c>
      <c r="K20296" s="93" t="s">
        <v>6912</v>
      </c>
      <c r="L20296" s="14">
        <f>AND(vyberHrace&lt;&gt;"",ISNUMBER(SEARCH(vyberHrace,$B20296)))</f>
      </c>
      <c r="M20296" s="14">
        <f>AND($I20296=MID(kododd,1,2),$J20296=MID(kododd,3,3))</f>
      </c>
    </row>
    <row r="20297">
      <c r="A20297" s="95">
        <v>9498</v>
      </c>
      <c r="B20297" s="93" t="s">
        <v>14594</v>
      </c>
      <c r="C20297" s="93" t="s">
        <v>1401</v>
      </c>
      <c r="D20297" s="95">
        <v>1634</v>
      </c>
      <c r="F20297" s="95">
        <v>328944</v>
      </c>
      <c r="G20297" s="95">
        <v>0</v>
      </c>
      <c r="H20297" s="93" t="s">
        <v>8976</v>
      </c>
      <c r="I20297" s="93" t="s">
        <v>23892</v>
      </c>
      <c r="J20297" s="93" t="s">
        <v>23412</v>
      </c>
      <c r="K20297" s="93" t="s">
        <v>21369</v>
      </c>
      <c r="L20297" s="14">
        <f>AND(vyberHrace&lt;&gt;"",ISNUMBER(SEARCH(vyberHrace,$B20297)))</f>
      </c>
      <c r="M20297" s="14">
        <f>AND($I20297=MID(kododd,1,2),$J20297=MID(kododd,3,3))</f>
      </c>
    </row>
    <row r="20298">
      <c r="A20298" s="95">
        <v>32910</v>
      </c>
      <c r="B20298" s="93" t="s">
        <v>16104</v>
      </c>
      <c r="C20298" s="93" t="s">
        <v>1455</v>
      </c>
      <c r="D20298" s="95">
        <v>1401</v>
      </c>
      <c r="G20298" s="95">
        <v>0</v>
      </c>
      <c r="H20298" s="93" t="s">
        <v>8976</v>
      </c>
      <c r="I20298" s="93" t="s">
        <v>23892</v>
      </c>
      <c r="J20298" s="93" t="s">
        <v>20844</v>
      </c>
      <c r="K20298" s="93" t="s">
        <v>6767</v>
      </c>
      <c r="L20298" s="14">
        <f>AND(vyberHrace&lt;&gt;"",ISNUMBER(SEARCH(vyberHrace,$B20298)))</f>
      </c>
      <c r="M20298" s="14">
        <f>AND($I20298=MID(kododd,1,2),$J20298=MID(kododd,3,3))</f>
      </c>
    </row>
    <row r="20299">
      <c r="A20299" s="95">
        <v>63461</v>
      </c>
      <c r="B20299" s="93" t="s">
        <v>29524</v>
      </c>
      <c r="C20299" s="93" t="s">
        <v>1450</v>
      </c>
      <c r="G20299" s="95">
        <v>250</v>
      </c>
      <c r="H20299" s="93" t="s">
        <v>8976</v>
      </c>
      <c r="I20299" s="93" t="s">
        <v>23892</v>
      </c>
      <c r="J20299" s="93" t="s">
        <v>20847</v>
      </c>
      <c r="K20299" s="93" t="s">
        <v>1504</v>
      </c>
      <c r="L20299" s="14">
        <f>AND(vyberHrace&lt;&gt;"",ISNUMBER(SEARCH(vyberHrace,$B20299)))</f>
      </c>
      <c r="M20299" s="14">
        <f>AND($I20299=MID(kododd,1,2),$J20299=MID(kododd,3,3))</f>
      </c>
    </row>
    <row r="20300">
      <c r="A20300" s="95">
        <v>59438</v>
      </c>
      <c r="B20300" s="93" t="s">
        <v>25851</v>
      </c>
      <c r="C20300" s="93" t="s">
        <v>1422</v>
      </c>
      <c r="G20300" s="95">
        <v>250</v>
      </c>
      <c r="H20300" s="93" t="s">
        <v>8976</v>
      </c>
      <c r="I20300" s="93" t="s">
        <v>23892</v>
      </c>
      <c r="J20300" s="93" t="s">
        <v>20879</v>
      </c>
      <c r="K20300" s="93" t="s">
        <v>6014</v>
      </c>
      <c r="L20300" s="14">
        <f>AND(vyberHrace&lt;&gt;"",ISNUMBER(SEARCH(vyberHrace,$B20300)))</f>
      </c>
      <c r="M20300" s="14">
        <f>AND($I20300=MID(kododd,1,2),$J20300=MID(kododd,3,3))</f>
      </c>
    </row>
    <row r="20301">
      <c r="A20301" s="95">
        <v>43594</v>
      </c>
      <c r="B20301" s="93" t="s">
        <v>14631</v>
      </c>
      <c r="C20301" s="93" t="s">
        <v>1400</v>
      </c>
      <c r="D20301" s="95">
        <v>1839</v>
      </c>
      <c r="E20301" s="95">
        <v>1876</v>
      </c>
      <c r="F20301" s="95">
        <v>396788</v>
      </c>
      <c r="G20301" s="95">
        <v>250</v>
      </c>
      <c r="H20301" s="93" t="s">
        <v>8976</v>
      </c>
      <c r="I20301" s="93" t="s">
        <v>23892</v>
      </c>
      <c r="J20301" s="93" t="s">
        <v>20860</v>
      </c>
      <c r="K20301" s="93" t="s">
        <v>6912</v>
      </c>
      <c r="L20301" s="14">
        <f>AND(vyberHrace&lt;&gt;"",ISNUMBER(SEARCH(vyberHrace,$B20301)))</f>
      </c>
      <c r="M20301" s="14">
        <f>AND($I20301=MID(kododd,1,2),$J20301=MID(kododd,3,3))</f>
      </c>
    </row>
    <row r="20302">
      <c r="A20302" s="95">
        <v>43906</v>
      </c>
      <c r="B20302" s="93" t="s">
        <v>36</v>
      </c>
      <c r="C20302" s="93" t="s">
        <v>1408</v>
      </c>
      <c r="G20302" s="95">
        <v>0</v>
      </c>
      <c r="H20302" s="93" t="s">
        <v>8976</v>
      </c>
      <c r="I20302" s="93" t="s">
        <v>23892</v>
      </c>
      <c r="J20302" s="93" t="s">
        <v>20896</v>
      </c>
      <c r="K20302" s="93" t="s">
        <v>6925</v>
      </c>
      <c r="L20302" s="14">
        <f>AND(vyberHrace&lt;&gt;"",ISNUMBER(SEARCH(vyberHrace,$B20302)))</f>
      </c>
      <c r="M20302" s="14">
        <f>AND($I20302=MID(kododd,1,2),$J20302=MID(kododd,3,3))</f>
      </c>
    </row>
    <row r="20303">
      <c r="A20303" s="95">
        <v>11715</v>
      </c>
      <c r="B20303" s="93" t="s">
        <v>4442</v>
      </c>
      <c r="C20303" s="93" t="s">
        <v>1407</v>
      </c>
      <c r="D20303" s="95">
        <v>1678</v>
      </c>
      <c r="F20303" s="95">
        <v>23734817</v>
      </c>
      <c r="G20303" s="95">
        <v>250</v>
      </c>
      <c r="H20303" s="93" t="s">
        <v>8976</v>
      </c>
      <c r="I20303" s="93" t="s">
        <v>23892</v>
      </c>
      <c r="J20303" s="93" t="s">
        <v>20881</v>
      </c>
      <c r="K20303" s="93" t="s">
        <v>3799</v>
      </c>
      <c r="L20303" s="14">
        <f>AND(vyberHrace&lt;&gt;"",ISNUMBER(SEARCH(vyberHrace,$B20303)))</f>
      </c>
      <c r="M20303" s="14">
        <f>AND($I20303=MID(kododd,1,2),$J20303=MID(kododd,3,3))</f>
      </c>
    </row>
    <row r="20304">
      <c r="A20304" s="95">
        <v>26571</v>
      </c>
      <c r="B20304" s="93" t="s">
        <v>1911</v>
      </c>
      <c r="C20304" s="93" t="s">
        <v>1429</v>
      </c>
      <c r="D20304" s="95">
        <v>1369</v>
      </c>
      <c r="F20304" s="95">
        <v>23740396</v>
      </c>
      <c r="G20304" s="95">
        <v>250</v>
      </c>
      <c r="H20304" s="93" t="s">
        <v>8976</v>
      </c>
      <c r="I20304" s="93" t="s">
        <v>23892</v>
      </c>
      <c r="J20304" s="93" t="s">
        <v>20888</v>
      </c>
      <c r="K20304" s="93" t="s">
        <v>6890</v>
      </c>
      <c r="L20304" s="14">
        <f>AND(vyberHrace&lt;&gt;"",ISNUMBER(SEARCH(vyberHrace,$B20304)))</f>
      </c>
      <c r="M20304" s="14">
        <f>AND($I20304=MID(kododd,1,2),$J20304=MID(kododd,3,3))</f>
      </c>
    </row>
    <row r="20305">
      <c r="A20305" s="95">
        <v>46512</v>
      </c>
      <c r="B20305" s="93" t="s">
        <v>1918</v>
      </c>
      <c r="C20305" s="93" t="s">
        <v>1419</v>
      </c>
      <c r="D20305" s="95">
        <v>1367</v>
      </c>
      <c r="E20305" s="95">
        <v>1572</v>
      </c>
      <c r="F20305" s="95">
        <v>23713828</v>
      </c>
      <c r="G20305" s="95">
        <v>250</v>
      </c>
      <c r="H20305" s="93" t="s">
        <v>8976</v>
      </c>
      <c r="I20305" s="93" t="s">
        <v>23892</v>
      </c>
      <c r="J20305" s="93" t="s">
        <v>20937</v>
      </c>
      <c r="K20305" s="93" t="s">
        <v>5109</v>
      </c>
      <c r="L20305" s="14">
        <f>AND(vyberHrace&lt;&gt;"",ISNUMBER(SEARCH(vyberHrace,$B20305)))</f>
      </c>
      <c r="M20305" s="14">
        <f>AND($I20305=MID(kododd,1,2),$J20305=MID(kododd,3,3))</f>
      </c>
    </row>
    <row r="20306">
      <c r="A20306" s="95">
        <v>49919</v>
      </c>
      <c r="B20306" s="93" t="s">
        <v>12364</v>
      </c>
      <c r="C20306" s="93" t="s">
        <v>3255</v>
      </c>
      <c r="D20306" s="95">
        <v>1783</v>
      </c>
      <c r="E20306" s="95">
        <v>1861</v>
      </c>
      <c r="F20306" s="95">
        <v>23731958</v>
      </c>
      <c r="G20306" s="95">
        <v>250</v>
      </c>
      <c r="H20306" s="93" t="s">
        <v>8976</v>
      </c>
      <c r="I20306" s="93" t="s">
        <v>23892</v>
      </c>
      <c r="J20306" s="93" t="s">
        <v>20844</v>
      </c>
      <c r="K20306" s="93" t="s">
        <v>6767</v>
      </c>
      <c r="L20306" s="14">
        <f>AND(vyberHrace&lt;&gt;"",ISNUMBER(SEARCH(vyberHrace,$B20306)))</f>
      </c>
      <c r="M20306" s="14">
        <f>AND($I20306=MID(kododd,1,2),$J20306=MID(kododd,3,3))</f>
      </c>
    </row>
    <row r="20307">
      <c r="A20307" s="95">
        <v>43762</v>
      </c>
      <c r="B20307" s="93" t="s">
        <v>12368</v>
      </c>
      <c r="C20307" s="93" t="s">
        <v>1399</v>
      </c>
      <c r="D20307" s="95">
        <v>1093</v>
      </c>
      <c r="G20307" s="95">
        <v>0</v>
      </c>
      <c r="H20307" s="93" t="s">
        <v>8976</v>
      </c>
      <c r="I20307" s="93" t="s">
        <v>23892</v>
      </c>
      <c r="J20307" s="93" t="s">
        <v>20896</v>
      </c>
      <c r="K20307" s="93" t="s">
        <v>6925</v>
      </c>
      <c r="L20307" s="14">
        <f>AND(vyberHrace&lt;&gt;"",ISNUMBER(SEARCH(vyberHrace,$B20307)))</f>
      </c>
      <c r="M20307" s="14">
        <f>AND($I20307=MID(kododd,1,2),$J20307=MID(kododd,3,3))</f>
      </c>
    </row>
    <row r="20308">
      <c r="A20308" s="95">
        <v>22708</v>
      </c>
      <c r="B20308" s="93" t="s">
        <v>12375</v>
      </c>
      <c r="C20308" s="93" t="s">
        <v>1470</v>
      </c>
      <c r="D20308" s="95">
        <v>1351</v>
      </c>
      <c r="G20308" s="95">
        <v>0</v>
      </c>
      <c r="H20308" s="93" t="s">
        <v>8976</v>
      </c>
      <c r="I20308" s="93" t="s">
        <v>23892</v>
      </c>
      <c r="J20308" s="93" t="s">
        <v>21024</v>
      </c>
      <c r="K20308" s="93" t="s">
        <v>242</v>
      </c>
      <c r="L20308" s="14">
        <f>AND(vyberHrace&lt;&gt;"",ISNUMBER(SEARCH(vyberHrace,$B20308)))</f>
      </c>
      <c r="M20308" s="14">
        <f>AND($I20308=MID(kododd,1,2),$J20308=MID(kododd,3,3))</f>
      </c>
    </row>
    <row r="20309">
      <c r="A20309" s="95">
        <v>21149</v>
      </c>
      <c r="B20309" s="93" t="s">
        <v>19752</v>
      </c>
      <c r="C20309" s="93" t="s">
        <v>1404</v>
      </c>
      <c r="G20309" s="95">
        <v>0</v>
      </c>
      <c r="H20309" s="93" t="s">
        <v>8976</v>
      </c>
      <c r="I20309" s="93" t="s">
        <v>23892</v>
      </c>
      <c r="J20309" s="93" t="s">
        <v>23412</v>
      </c>
      <c r="K20309" s="93" t="s">
        <v>21369</v>
      </c>
      <c r="L20309" s="14">
        <f>AND(vyberHrace&lt;&gt;"",ISNUMBER(SEARCH(vyberHrace,$B20309)))</f>
      </c>
      <c r="M20309" s="14">
        <f>AND($I20309=MID(kododd,1,2),$J20309=MID(kododd,3,3))</f>
      </c>
    </row>
    <row r="20310">
      <c r="A20310" s="95">
        <v>9147</v>
      </c>
      <c r="B20310" s="93" t="s">
        <v>12380</v>
      </c>
      <c r="C20310" s="93" t="s">
        <v>1427</v>
      </c>
      <c r="D20310" s="95">
        <v>1796</v>
      </c>
      <c r="E20310" s="95">
        <v>1860</v>
      </c>
      <c r="F20310" s="95">
        <v>370193</v>
      </c>
      <c r="G20310" s="95">
        <v>250</v>
      </c>
      <c r="H20310" s="93" t="s">
        <v>8976</v>
      </c>
      <c r="I20310" s="93" t="s">
        <v>23892</v>
      </c>
      <c r="J20310" s="93" t="s">
        <v>20960</v>
      </c>
      <c r="K20310" s="93" t="s">
        <v>5570</v>
      </c>
      <c r="L20310" s="14">
        <f>AND(vyberHrace&lt;&gt;"",ISNUMBER(SEARCH(vyberHrace,$B20310)))</f>
      </c>
      <c r="M20310" s="14">
        <f>AND($I20310=MID(kododd,1,2),$J20310=MID(kododd,3,3))</f>
      </c>
    </row>
    <row r="20311">
      <c r="A20311" s="95">
        <v>39265</v>
      </c>
      <c r="B20311" s="93" t="s">
        <v>12381</v>
      </c>
      <c r="C20311" s="93" t="s">
        <v>1468</v>
      </c>
      <c r="D20311" s="95">
        <v>1126</v>
      </c>
      <c r="G20311" s="95">
        <v>0</v>
      </c>
      <c r="H20311" s="93" t="s">
        <v>8976</v>
      </c>
      <c r="I20311" s="93" t="s">
        <v>23892</v>
      </c>
      <c r="J20311" s="93" t="s">
        <v>20967</v>
      </c>
      <c r="K20311" s="93" t="s">
        <v>11218</v>
      </c>
      <c r="L20311" s="14">
        <f>AND(vyberHrace&lt;&gt;"",ISNUMBER(SEARCH(vyberHrace,$B20311)))</f>
      </c>
      <c r="M20311" s="14">
        <f>AND($I20311=MID(kododd,1,2),$J20311=MID(kododd,3,3))</f>
      </c>
    </row>
    <row r="20312">
      <c r="A20312" s="95">
        <v>6298</v>
      </c>
      <c r="B20312" s="93" t="s">
        <v>12383</v>
      </c>
      <c r="C20312" s="93" t="s">
        <v>1404</v>
      </c>
      <c r="D20312" s="95">
        <v>1877</v>
      </c>
      <c r="E20312" s="95">
        <v>1907</v>
      </c>
      <c r="F20312" s="95">
        <v>23722720</v>
      </c>
      <c r="G20312" s="95">
        <v>250</v>
      </c>
      <c r="H20312" s="93" t="s">
        <v>8976</v>
      </c>
      <c r="I20312" s="93" t="s">
        <v>23892</v>
      </c>
      <c r="J20312" s="93" t="s">
        <v>20855</v>
      </c>
      <c r="K20312" s="93" t="s">
        <v>6897</v>
      </c>
      <c r="L20312" s="14">
        <f>AND(vyberHrace&lt;&gt;"",ISNUMBER(SEARCH(vyberHrace,$B20312)))</f>
      </c>
      <c r="M20312" s="14">
        <f>AND($I20312=MID(kododd,1,2),$J20312=MID(kododd,3,3))</f>
      </c>
    </row>
    <row r="20313">
      <c r="A20313" s="95">
        <v>37847</v>
      </c>
      <c r="B20313" s="93" t="s">
        <v>7361</v>
      </c>
      <c r="C20313" s="93" t="s">
        <v>1454</v>
      </c>
      <c r="D20313" s="95">
        <v>1309</v>
      </c>
      <c r="G20313" s="95">
        <v>0</v>
      </c>
      <c r="H20313" s="93" t="s">
        <v>8976</v>
      </c>
      <c r="I20313" s="93" t="s">
        <v>23892</v>
      </c>
      <c r="J20313" s="93" t="s">
        <v>23412</v>
      </c>
      <c r="K20313" s="93" t="s">
        <v>21369</v>
      </c>
      <c r="L20313" s="14">
        <f>AND(vyberHrace&lt;&gt;"",ISNUMBER(SEARCH(vyberHrace,$B20313)))</f>
      </c>
      <c r="M20313" s="14">
        <f>AND($I20313=MID(kododd,1,2),$J20313=MID(kododd,3,3))</f>
      </c>
    </row>
    <row r="20314">
      <c r="A20314" s="95">
        <v>27991</v>
      </c>
      <c r="B20314" s="93" t="s">
        <v>7363</v>
      </c>
      <c r="C20314" s="93" t="s">
        <v>1475</v>
      </c>
      <c r="D20314" s="95">
        <v>1950</v>
      </c>
      <c r="E20314" s="95">
        <v>1984</v>
      </c>
      <c r="F20314" s="95">
        <v>360112</v>
      </c>
      <c r="G20314" s="95">
        <v>250</v>
      </c>
      <c r="H20314" s="93" t="s">
        <v>8976</v>
      </c>
      <c r="I20314" s="93" t="s">
        <v>23892</v>
      </c>
      <c r="J20314" s="93" t="s">
        <v>20855</v>
      </c>
      <c r="K20314" s="93" t="s">
        <v>6897</v>
      </c>
      <c r="L20314" s="14">
        <f>AND(vyberHrace&lt;&gt;"",ISNUMBER(SEARCH(vyberHrace,$B20314)))</f>
      </c>
      <c r="M20314" s="14">
        <f>AND($I20314=MID(kododd,1,2),$J20314=MID(kododd,3,3))</f>
      </c>
    </row>
    <row r="20315">
      <c r="A20315" s="95">
        <v>62614</v>
      </c>
      <c r="B20315" s="93" t="s">
        <v>29525</v>
      </c>
      <c r="C20315" s="93" t="s">
        <v>1488</v>
      </c>
      <c r="G20315" s="95">
        <v>250</v>
      </c>
      <c r="H20315" s="93" t="s">
        <v>8976</v>
      </c>
      <c r="I20315" s="93" t="s">
        <v>23892</v>
      </c>
      <c r="J20315" s="93" t="s">
        <v>20961</v>
      </c>
      <c r="K20315" s="93" t="s">
        <v>6268</v>
      </c>
      <c r="L20315" s="14">
        <f>AND(vyberHrace&lt;&gt;"",ISNUMBER(SEARCH(vyberHrace,$B20315)))</f>
      </c>
      <c r="M20315" s="14">
        <f>AND($I20315=MID(kododd,1,2),$J20315=MID(kododd,3,3))</f>
      </c>
    </row>
    <row r="20316">
      <c r="A20316" s="95">
        <v>2523</v>
      </c>
      <c r="B20316" s="93" t="s">
        <v>17043</v>
      </c>
      <c r="C20316" s="93" t="s">
        <v>1426</v>
      </c>
      <c r="D20316" s="95">
        <v>1821</v>
      </c>
      <c r="G20316" s="95">
        <v>0</v>
      </c>
      <c r="H20316" s="93" t="s">
        <v>8976</v>
      </c>
      <c r="I20316" s="93" t="s">
        <v>23892</v>
      </c>
      <c r="J20316" s="93" t="s">
        <v>23412</v>
      </c>
      <c r="K20316" s="93" t="s">
        <v>21369</v>
      </c>
      <c r="L20316" s="14">
        <f>AND(vyberHrace&lt;&gt;"",ISNUMBER(SEARCH(vyberHrace,$B20316)))</f>
      </c>
      <c r="M20316" s="14">
        <f>AND($I20316=MID(kododd,1,2),$J20316=MID(kododd,3,3))</f>
      </c>
    </row>
    <row r="20317">
      <c r="A20317" s="95">
        <v>9916</v>
      </c>
      <c r="B20317" s="93" t="s">
        <v>17044</v>
      </c>
      <c r="C20317" s="93" t="s">
        <v>1468</v>
      </c>
      <c r="D20317" s="95">
        <v>1506</v>
      </c>
      <c r="G20317" s="95">
        <v>0</v>
      </c>
      <c r="H20317" s="93" t="s">
        <v>8976</v>
      </c>
      <c r="I20317" s="93" t="s">
        <v>23892</v>
      </c>
      <c r="J20317" s="93" t="s">
        <v>23412</v>
      </c>
      <c r="K20317" s="93" t="s">
        <v>21369</v>
      </c>
      <c r="L20317" s="14">
        <f>AND(vyberHrace&lt;&gt;"",ISNUMBER(SEARCH(vyberHrace,$B20317)))</f>
      </c>
      <c r="M20317" s="14">
        <f>AND($I20317=MID(kododd,1,2),$J20317=MID(kododd,3,3))</f>
      </c>
    </row>
    <row r="20318">
      <c r="A20318" s="95">
        <v>21147</v>
      </c>
      <c r="B20318" s="93" t="s">
        <v>17045</v>
      </c>
      <c r="C20318" s="93" t="s">
        <v>1440</v>
      </c>
      <c r="G20318" s="95">
        <v>0</v>
      </c>
      <c r="H20318" s="93" t="s">
        <v>8976</v>
      </c>
      <c r="I20318" s="93" t="s">
        <v>23892</v>
      </c>
      <c r="J20318" s="93" t="s">
        <v>23412</v>
      </c>
      <c r="K20318" s="93" t="s">
        <v>21369</v>
      </c>
      <c r="L20318" s="14">
        <f>AND(vyberHrace&lt;&gt;"",ISNUMBER(SEARCH(vyberHrace,$B20318)))</f>
      </c>
      <c r="M20318" s="14">
        <f>AND($I20318=MID(kododd,1,2),$J20318=MID(kododd,3,3))</f>
      </c>
    </row>
    <row r="20319">
      <c r="A20319" s="95">
        <v>7707</v>
      </c>
      <c r="B20319" s="93" t="s">
        <v>17066</v>
      </c>
      <c r="C20319" s="93" t="s">
        <v>1463</v>
      </c>
      <c r="D20319" s="95">
        <v>1585</v>
      </c>
      <c r="E20319" s="95">
        <v>1751</v>
      </c>
      <c r="F20319" s="95">
        <v>392227</v>
      </c>
      <c r="G20319" s="95">
        <v>250</v>
      </c>
      <c r="H20319" s="93" t="s">
        <v>8976</v>
      </c>
      <c r="I20319" s="93" t="s">
        <v>23892</v>
      </c>
      <c r="J20319" s="93" t="s">
        <v>20937</v>
      </c>
      <c r="K20319" s="93" t="s">
        <v>5109</v>
      </c>
      <c r="L20319" s="14">
        <f>AND(vyberHrace&lt;&gt;"",ISNUMBER(SEARCH(vyberHrace,$B20319)))</f>
      </c>
      <c r="M20319" s="14">
        <f>AND($I20319=MID(kododd,1,2),$J20319=MID(kododd,3,3))</f>
      </c>
    </row>
    <row r="20320">
      <c r="A20320" s="95">
        <v>30464</v>
      </c>
      <c r="B20320" s="93" t="s">
        <v>17068</v>
      </c>
      <c r="C20320" s="93" t="s">
        <v>1475</v>
      </c>
      <c r="D20320" s="95">
        <v>1730</v>
      </c>
      <c r="E20320" s="95">
        <v>1851</v>
      </c>
      <c r="F20320" s="95">
        <v>392235</v>
      </c>
      <c r="G20320" s="95">
        <v>250</v>
      </c>
      <c r="H20320" s="93" t="s">
        <v>8976</v>
      </c>
      <c r="I20320" s="93" t="s">
        <v>23892</v>
      </c>
      <c r="J20320" s="93" t="s">
        <v>20937</v>
      </c>
      <c r="K20320" s="93" t="s">
        <v>5109</v>
      </c>
      <c r="L20320" s="14">
        <f>AND(vyberHrace&lt;&gt;"",ISNUMBER(SEARCH(vyberHrace,$B20320)))</f>
      </c>
      <c r="M20320" s="14">
        <f>AND($I20320=MID(kododd,1,2),$J20320=MID(kododd,3,3))</f>
      </c>
    </row>
    <row r="20321">
      <c r="A20321" s="95">
        <v>48496</v>
      </c>
      <c r="B20321" s="93" t="s">
        <v>12443</v>
      </c>
      <c r="C20321" s="93" t="s">
        <v>1406</v>
      </c>
      <c r="D20321" s="95">
        <v>1365</v>
      </c>
      <c r="F20321" s="95">
        <v>23787554</v>
      </c>
      <c r="G20321" s="95">
        <v>250</v>
      </c>
      <c r="H20321" s="93" t="s">
        <v>8976</v>
      </c>
      <c r="I20321" s="93" t="s">
        <v>23892</v>
      </c>
      <c r="J20321" s="93" t="s">
        <v>20979</v>
      </c>
      <c r="K20321" s="93" t="s">
        <v>4698</v>
      </c>
      <c r="L20321" s="14">
        <f>AND(vyberHrace&lt;&gt;"",ISNUMBER(SEARCH(vyberHrace,$B20321)))</f>
      </c>
      <c r="M20321" s="14">
        <f>AND($I20321=MID(kododd,1,2),$J20321=MID(kododd,3,3))</f>
      </c>
    </row>
    <row r="20322">
      <c r="A20322" s="95">
        <v>53702</v>
      </c>
      <c r="B20322" s="93" t="s">
        <v>1102</v>
      </c>
      <c r="C20322" s="93" t="s">
        <v>1446</v>
      </c>
      <c r="D20322" s="95">
        <v>1266</v>
      </c>
      <c r="G20322" s="95">
        <v>250</v>
      </c>
      <c r="H20322" s="93" t="s">
        <v>8976</v>
      </c>
      <c r="I20322" s="93" t="s">
        <v>23892</v>
      </c>
      <c r="J20322" s="93" t="s">
        <v>20979</v>
      </c>
      <c r="K20322" s="93" t="s">
        <v>4698</v>
      </c>
      <c r="L20322" s="14">
        <f>AND(vyberHrace&lt;&gt;"",ISNUMBER(SEARCH(vyberHrace,$B20322)))</f>
      </c>
      <c r="M20322" s="14">
        <f>AND($I20322=MID(kododd,1,2),$J20322=MID(kododd,3,3))</f>
      </c>
    </row>
    <row r="20323">
      <c r="A20323" s="95">
        <v>50413</v>
      </c>
      <c r="B20323" s="93" t="s">
        <v>3497</v>
      </c>
      <c r="C20323" s="93" t="s">
        <v>1459</v>
      </c>
      <c r="G20323" s="95">
        <v>0</v>
      </c>
      <c r="H20323" s="93" t="s">
        <v>8976</v>
      </c>
      <c r="I20323" s="93" t="s">
        <v>23892</v>
      </c>
      <c r="J20323" s="93" t="s">
        <v>21024</v>
      </c>
      <c r="K20323" s="93" t="s">
        <v>242</v>
      </c>
      <c r="L20323" s="14">
        <f>AND(vyberHrace&lt;&gt;"",ISNUMBER(SEARCH(vyberHrace,$B20323)))</f>
      </c>
      <c r="M20323" s="14">
        <f>AND($I20323=MID(kododd,1,2),$J20323=MID(kododd,3,3))</f>
      </c>
    </row>
    <row r="20324">
      <c r="A20324" s="95">
        <v>55124</v>
      </c>
      <c r="B20324" s="93" t="s">
        <v>1082</v>
      </c>
      <c r="C20324" s="93" t="s">
        <v>1474</v>
      </c>
      <c r="F20324" s="95">
        <v>23753218</v>
      </c>
      <c r="G20324" s="95">
        <v>250</v>
      </c>
      <c r="H20324" s="93" t="s">
        <v>8976</v>
      </c>
      <c r="I20324" s="93" t="s">
        <v>23892</v>
      </c>
      <c r="J20324" s="93" t="s">
        <v>20878</v>
      </c>
      <c r="K20324" s="93" t="s">
        <v>4948</v>
      </c>
      <c r="L20324" s="14">
        <f>AND(vyberHrace&lt;&gt;"",ISNUMBER(SEARCH(vyberHrace,$B20324)))</f>
      </c>
      <c r="M20324" s="14">
        <f>AND($I20324=MID(kododd,1,2),$J20324=MID(kododd,3,3))</f>
      </c>
    </row>
    <row r="20325">
      <c r="A20325" s="95">
        <v>62328</v>
      </c>
      <c r="B20325" s="93" t="s">
        <v>28503</v>
      </c>
      <c r="C20325" s="93" t="s">
        <v>1450</v>
      </c>
      <c r="F20325" s="95">
        <v>571002740</v>
      </c>
      <c r="G20325" s="95">
        <v>250</v>
      </c>
      <c r="H20325" s="93" t="s">
        <v>8976</v>
      </c>
      <c r="I20325" s="93" t="s">
        <v>23892</v>
      </c>
      <c r="J20325" s="93" t="s">
        <v>20961</v>
      </c>
      <c r="K20325" s="93" t="s">
        <v>6268</v>
      </c>
      <c r="L20325" s="14">
        <f>AND(vyberHrace&lt;&gt;"",ISNUMBER(SEARCH(vyberHrace,$B20325)))</f>
      </c>
      <c r="M20325" s="14">
        <f>AND($I20325=MID(kododd,1,2),$J20325=MID(kododd,3,3))</f>
      </c>
    </row>
    <row r="20326">
      <c r="A20326" s="95">
        <v>29787</v>
      </c>
      <c r="B20326" s="93" t="s">
        <v>473</v>
      </c>
      <c r="C20326" s="93" t="s">
        <v>1421</v>
      </c>
      <c r="D20326" s="95">
        <v>1498</v>
      </c>
      <c r="E20326" s="95">
        <v>1668</v>
      </c>
      <c r="F20326" s="95">
        <v>356328</v>
      </c>
      <c r="G20326" s="95">
        <v>250</v>
      </c>
      <c r="H20326" s="93" t="s">
        <v>8976</v>
      </c>
      <c r="I20326" s="93" t="s">
        <v>23892</v>
      </c>
      <c r="J20326" s="93" t="s">
        <v>20961</v>
      </c>
      <c r="K20326" s="93" t="s">
        <v>6268</v>
      </c>
      <c r="L20326" s="14">
        <f>AND(vyberHrace&lt;&gt;"",ISNUMBER(SEARCH(vyberHrace,$B20326)))</f>
      </c>
      <c r="M20326" s="14">
        <f>AND($I20326=MID(kododd,1,2),$J20326=MID(kododd,3,3))</f>
      </c>
    </row>
    <row r="20327">
      <c r="A20327" s="95">
        <v>11712</v>
      </c>
      <c r="B20327" s="93" t="s">
        <v>474</v>
      </c>
      <c r="C20327" s="93" t="s">
        <v>1459</v>
      </c>
      <c r="D20327" s="95">
        <v>1424</v>
      </c>
      <c r="G20327" s="95">
        <v>250</v>
      </c>
      <c r="H20327" s="93" t="s">
        <v>8976</v>
      </c>
      <c r="I20327" s="93" t="s">
        <v>23892</v>
      </c>
      <c r="J20327" s="93" t="s">
        <v>20881</v>
      </c>
      <c r="K20327" s="93" t="s">
        <v>3799</v>
      </c>
      <c r="L20327" s="14">
        <f>AND(vyberHrace&lt;&gt;"",ISNUMBER(SEARCH(vyberHrace,$B20327)))</f>
      </c>
      <c r="M20327" s="14">
        <f>AND($I20327=MID(kododd,1,2),$J20327=MID(kododd,3,3))</f>
      </c>
    </row>
    <row r="20328">
      <c r="A20328" s="95">
        <v>37690</v>
      </c>
      <c r="B20328" s="93" t="s">
        <v>476</v>
      </c>
      <c r="C20328" s="93" t="s">
        <v>1438</v>
      </c>
      <c r="D20328" s="95">
        <v>1666</v>
      </c>
      <c r="E20328" s="95">
        <v>1743</v>
      </c>
      <c r="F20328" s="95">
        <v>23713780</v>
      </c>
      <c r="G20328" s="95">
        <v>250</v>
      </c>
      <c r="H20328" s="93" t="s">
        <v>8976</v>
      </c>
      <c r="I20328" s="93" t="s">
        <v>23892</v>
      </c>
      <c r="J20328" s="93" t="s">
        <v>20961</v>
      </c>
      <c r="K20328" s="93" t="s">
        <v>6268</v>
      </c>
      <c r="L20328" s="14">
        <f>AND(vyberHrace&lt;&gt;"",ISNUMBER(SEARCH(vyberHrace,$B20328)))</f>
      </c>
      <c r="M20328" s="14">
        <f>AND($I20328=MID(kododd,1,2),$J20328=MID(kododd,3,3))</f>
      </c>
    </row>
    <row r="20329">
      <c r="A20329" s="95">
        <v>63839</v>
      </c>
      <c r="B20329" s="93" t="s">
        <v>30030</v>
      </c>
      <c r="C20329" s="93" t="s">
        <v>3255</v>
      </c>
      <c r="G20329" s="95">
        <v>250</v>
      </c>
      <c r="H20329" s="93" t="s">
        <v>8976</v>
      </c>
      <c r="I20329" s="93" t="s">
        <v>23892</v>
      </c>
      <c r="J20329" s="93" t="s">
        <v>20961</v>
      </c>
      <c r="K20329" s="93" t="s">
        <v>6268</v>
      </c>
      <c r="L20329" s="14">
        <f>AND(vyberHrace&lt;&gt;"",ISNUMBER(SEARCH(vyberHrace,$B20329)))</f>
      </c>
      <c r="M20329" s="14">
        <f>AND($I20329=MID(kododd,1,2),$J20329=MID(kododd,3,3))</f>
      </c>
    </row>
    <row r="20330">
      <c r="A20330" s="95">
        <v>13385</v>
      </c>
      <c r="B20330" s="93" t="s">
        <v>483</v>
      </c>
      <c r="C20330" s="93" t="s">
        <v>1446</v>
      </c>
      <c r="D20330" s="95">
        <v>1612</v>
      </c>
      <c r="F20330" s="95">
        <v>23705680</v>
      </c>
      <c r="G20330" s="95">
        <v>0</v>
      </c>
      <c r="H20330" s="93" t="s">
        <v>8976</v>
      </c>
      <c r="I20330" s="93" t="s">
        <v>23892</v>
      </c>
      <c r="J20330" s="93" t="s">
        <v>20847</v>
      </c>
      <c r="K20330" s="93" t="s">
        <v>1504</v>
      </c>
      <c r="L20330" s="14">
        <f>AND(vyberHrace&lt;&gt;"",ISNUMBER(SEARCH(vyberHrace,$B20330)))</f>
      </c>
      <c r="M20330" s="14">
        <f>AND($I20330=MID(kododd,1,2),$J20330=MID(kododd,3,3))</f>
      </c>
    </row>
    <row r="20331">
      <c r="A20331" s="95">
        <v>11539</v>
      </c>
      <c r="B20331" s="93" t="s">
        <v>505</v>
      </c>
      <c r="C20331" s="93" t="s">
        <v>1459</v>
      </c>
      <c r="D20331" s="95">
        <v>1583</v>
      </c>
      <c r="F20331" s="95">
        <v>23743697</v>
      </c>
      <c r="G20331" s="95">
        <v>250</v>
      </c>
      <c r="H20331" s="93" t="s">
        <v>8976</v>
      </c>
      <c r="I20331" s="93" t="s">
        <v>23892</v>
      </c>
      <c r="J20331" s="93" t="s">
        <v>21024</v>
      </c>
      <c r="K20331" s="93" t="s">
        <v>242</v>
      </c>
      <c r="L20331" s="14">
        <f>AND(vyberHrace&lt;&gt;"",ISNUMBER(SEARCH(vyberHrace,$B20331)))</f>
      </c>
      <c r="M20331" s="14">
        <f>AND($I20331=MID(kododd,1,2),$J20331=MID(kododd,3,3))</f>
      </c>
    </row>
    <row r="20332">
      <c r="A20332" s="95">
        <v>59427</v>
      </c>
      <c r="B20332" s="93" t="s">
        <v>25840</v>
      </c>
      <c r="C20332" s="93" t="s">
        <v>1487</v>
      </c>
      <c r="F20332" s="95">
        <v>571000453</v>
      </c>
      <c r="G20332" s="95">
        <v>250</v>
      </c>
      <c r="H20332" s="93" t="s">
        <v>8976</v>
      </c>
      <c r="I20332" s="93" t="s">
        <v>23892</v>
      </c>
      <c r="J20332" s="93" t="s">
        <v>20937</v>
      </c>
      <c r="K20332" s="93" t="s">
        <v>5109</v>
      </c>
      <c r="L20332" s="14">
        <f>AND(vyberHrace&lt;&gt;"",ISNUMBER(SEARCH(vyberHrace,$B20332)))</f>
      </c>
      <c r="M20332" s="14">
        <f>AND($I20332=MID(kododd,1,2),$J20332=MID(kododd,3,3))</f>
      </c>
    </row>
    <row r="20333">
      <c r="A20333" s="95">
        <v>57646</v>
      </c>
      <c r="B20333" s="93" t="s">
        <v>24220</v>
      </c>
      <c r="C20333" s="93" t="s">
        <v>1424</v>
      </c>
      <c r="F20333" s="95">
        <v>23790610</v>
      </c>
      <c r="G20333" s="95">
        <v>250</v>
      </c>
      <c r="H20333" s="93" t="s">
        <v>8976</v>
      </c>
      <c r="I20333" s="93" t="s">
        <v>23892</v>
      </c>
      <c r="J20333" s="93" t="s">
        <v>20937</v>
      </c>
      <c r="K20333" s="93" t="s">
        <v>5109</v>
      </c>
      <c r="L20333" s="14">
        <f>AND(vyberHrace&lt;&gt;"",ISNUMBER(SEARCH(vyberHrace,$B20333)))</f>
      </c>
      <c r="M20333" s="14">
        <f>AND($I20333=MID(kododd,1,2),$J20333=MID(kododd,3,3))</f>
      </c>
    </row>
    <row r="20334">
      <c r="A20334" s="95">
        <v>44715</v>
      </c>
      <c r="B20334" s="93" t="s">
        <v>6571</v>
      </c>
      <c r="C20334" s="93" t="s">
        <v>3255</v>
      </c>
      <c r="D20334" s="95">
        <v>1478</v>
      </c>
      <c r="E20334" s="95">
        <v>1606</v>
      </c>
      <c r="F20334" s="95">
        <v>23740582</v>
      </c>
      <c r="G20334" s="95">
        <v>250</v>
      </c>
      <c r="H20334" s="93" t="s">
        <v>8976</v>
      </c>
      <c r="I20334" s="93" t="s">
        <v>23892</v>
      </c>
      <c r="J20334" s="93" t="s">
        <v>20967</v>
      </c>
      <c r="K20334" s="93" t="s">
        <v>11218</v>
      </c>
      <c r="L20334" s="14">
        <f>AND(vyberHrace&lt;&gt;"",ISNUMBER(SEARCH(vyberHrace,$B20334)))</f>
      </c>
      <c r="M20334" s="14">
        <f>AND($I20334=MID(kododd,1,2),$J20334=MID(kododd,3,3))</f>
      </c>
    </row>
    <row r="20335">
      <c r="A20335" s="95">
        <v>38228</v>
      </c>
      <c r="B20335" s="93" t="s">
        <v>6581</v>
      </c>
      <c r="C20335" s="93" t="s">
        <v>1399</v>
      </c>
      <c r="D20335" s="95">
        <v>1855</v>
      </c>
      <c r="E20335" s="95">
        <v>1815</v>
      </c>
      <c r="F20335" s="95">
        <v>390542</v>
      </c>
      <c r="G20335" s="95">
        <v>0</v>
      </c>
      <c r="H20335" s="93" t="s">
        <v>8976</v>
      </c>
      <c r="I20335" s="93" t="s">
        <v>23892</v>
      </c>
      <c r="J20335" s="93" t="s">
        <v>20926</v>
      </c>
      <c r="K20335" s="93" t="s">
        <v>5105</v>
      </c>
      <c r="L20335" s="14">
        <f>AND(vyberHrace&lt;&gt;"",ISNUMBER(SEARCH(vyberHrace,$B20335)))</f>
      </c>
      <c r="M20335" s="14">
        <f>AND($I20335=MID(kododd,1,2),$J20335=MID(kododd,3,3))</f>
      </c>
    </row>
    <row r="20336">
      <c r="A20336" s="95">
        <v>12769</v>
      </c>
      <c r="B20336" s="93" t="s">
        <v>6582</v>
      </c>
      <c r="C20336" s="93" t="s">
        <v>1427</v>
      </c>
      <c r="D20336" s="95">
        <v>1682</v>
      </c>
      <c r="F20336" s="95">
        <v>377767</v>
      </c>
      <c r="G20336" s="95">
        <v>250</v>
      </c>
      <c r="H20336" s="93" t="s">
        <v>8976</v>
      </c>
      <c r="I20336" s="93" t="s">
        <v>23892</v>
      </c>
      <c r="J20336" s="93" t="s">
        <v>20881</v>
      </c>
      <c r="K20336" s="93" t="s">
        <v>3799</v>
      </c>
      <c r="L20336" s="14">
        <f>AND(vyberHrace&lt;&gt;"",ISNUMBER(SEARCH(vyberHrace,$B20336)))</f>
      </c>
      <c r="M20336" s="14">
        <f>AND($I20336=MID(kododd,1,2),$J20336=MID(kododd,3,3))</f>
      </c>
    </row>
    <row r="20337">
      <c r="A20337" s="95">
        <v>38229</v>
      </c>
      <c r="B20337" s="93" t="s">
        <v>6583</v>
      </c>
      <c r="C20337" s="93" t="s">
        <v>1399</v>
      </c>
      <c r="D20337" s="95">
        <v>1419</v>
      </c>
      <c r="E20337" s="95">
        <v>1594</v>
      </c>
      <c r="F20337" s="95">
        <v>396575</v>
      </c>
      <c r="G20337" s="95">
        <v>0</v>
      </c>
      <c r="H20337" s="93" t="s">
        <v>8976</v>
      </c>
      <c r="I20337" s="93" t="s">
        <v>23892</v>
      </c>
      <c r="J20337" s="93" t="s">
        <v>20926</v>
      </c>
      <c r="K20337" s="93" t="s">
        <v>5105</v>
      </c>
      <c r="L20337" s="14">
        <f>AND(vyberHrace&lt;&gt;"",ISNUMBER(SEARCH(vyberHrace,$B20337)))</f>
      </c>
      <c r="M20337" s="14">
        <f>AND($I20337=MID(kododd,1,2),$J20337=MID(kododd,3,3))</f>
      </c>
    </row>
    <row r="20338">
      <c r="A20338" s="95">
        <v>2202</v>
      </c>
      <c r="B20338" s="93" t="s">
        <v>11098</v>
      </c>
      <c r="C20338" s="93" t="s">
        <v>1440</v>
      </c>
      <c r="D20338" s="95">
        <v>1689</v>
      </c>
      <c r="E20338" s="95">
        <v>1807</v>
      </c>
      <c r="F20338" s="95">
        <v>388017</v>
      </c>
      <c r="G20338" s="95">
        <v>250</v>
      </c>
      <c r="H20338" s="93" t="s">
        <v>8976</v>
      </c>
      <c r="I20338" s="93" t="s">
        <v>23892</v>
      </c>
      <c r="J20338" s="93" t="s">
        <v>20844</v>
      </c>
      <c r="K20338" s="93" t="s">
        <v>6767</v>
      </c>
      <c r="L20338" s="14">
        <f>AND(vyberHrace&lt;&gt;"",ISNUMBER(SEARCH(vyberHrace,$B20338)))</f>
      </c>
      <c r="M20338" s="14">
        <f>AND($I20338=MID(kododd,1,2),$J20338=MID(kododd,3,3))</f>
      </c>
    </row>
    <row r="20339">
      <c r="A20339" s="95">
        <v>11908</v>
      </c>
      <c r="B20339" s="93" t="s">
        <v>10987</v>
      </c>
      <c r="C20339" s="93" t="s">
        <v>1437</v>
      </c>
      <c r="D20339" s="95">
        <v>1468</v>
      </c>
      <c r="F20339" s="95">
        <v>370207</v>
      </c>
      <c r="G20339" s="95">
        <v>0</v>
      </c>
      <c r="H20339" s="93" t="s">
        <v>8976</v>
      </c>
      <c r="I20339" s="93" t="s">
        <v>23892</v>
      </c>
      <c r="J20339" s="93" t="s">
        <v>20955</v>
      </c>
      <c r="K20339" s="93" t="s">
        <v>11226</v>
      </c>
      <c r="L20339" s="14">
        <f>AND(vyberHrace&lt;&gt;"",ISNUMBER(SEARCH(vyberHrace,$B20339)))</f>
      </c>
      <c r="M20339" s="14">
        <f>AND($I20339=MID(kododd,1,2),$J20339=MID(kododd,3,3))</f>
      </c>
    </row>
    <row r="20340">
      <c r="A20340" s="95">
        <v>48773</v>
      </c>
      <c r="B20340" s="93" t="s">
        <v>13394</v>
      </c>
      <c r="C20340" s="93" t="s">
        <v>1410</v>
      </c>
      <c r="D20340" s="95">
        <v>1424</v>
      </c>
      <c r="F20340" s="95">
        <v>23743700</v>
      </c>
      <c r="G20340" s="95">
        <v>250</v>
      </c>
      <c r="H20340" s="93" t="s">
        <v>8976</v>
      </c>
      <c r="I20340" s="93" t="s">
        <v>23892</v>
      </c>
      <c r="J20340" s="93" t="s">
        <v>20960</v>
      </c>
      <c r="K20340" s="93" t="s">
        <v>5570</v>
      </c>
      <c r="L20340" s="14">
        <f>AND(vyberHrace&lt;&gt;"",ISNUMBER(SEARCH(vyberHrace,$B20340)))</f>
      </c>
      <c r="M20340" s="14">
        <f>AND($I20340=MID(kododd,1,2),$J20340=MID(kododd,3,3))</f>
      </c>
    </row>
    <row r="20341">
      <c r="A20341" s="95">
        <v>47170</v>
      </c>
      <c r="B20341" s="93" t="s">
        <v>13397</v>
      </c>
      <c r="C20341" s="93" t="s">
        <v>1410</v>
      </c>
      <c r="D20341" s="95">
        <v>1095</v>
      </c>
      <c r="E20341" s="95">
        <v>1420</v>
      </c>
      <c r="F20341" s="95">
        <v>23723050</v>
      </c>
      <c r="G20341" s="95">
        <v>500</v>
      </c>
      <c r="H20341" s="93" t="s">
        <v>8976</v>
      </c>
      <c r="I20341" s="93" t="s">
        <v>23892</v>
      </c>
      <c r="J20341" s="93" t="s">
        <v>23412</v>
      </c>
      <c r="K20341" s="93" t="s">
        <v>21369</v>
      </c>
      <c r="L20341" s="14">
        <f>AND(vyberHrace&lt;&gt;"",ISNUMBER(SEARCH(vyberHrace,$B20341)))</f>
      </c>
      <c r="M20341" s="14">
        <f>AND($I20341=MID(kododd,1,2),$J20341=MID(kododd,3,3))</f>
      </c>
    </row>
    <row r="20342">
      <c r="A20342" s="95">
        <v>62132</v>
      </c>
      <c r="B20342" s="93" t="s">
        <v>28328</v>
      </c>
      <c r="C20342" s="93" t="s">
        <v>1457</v>
      </c>
      <c r="G20342" s="95">
        <v>0</v>
      </c>
      <c r="H20342" s="93" t="s">
        <v>8976</v>
      </c>
      <c r="I20342" s="93" t="s">
        <v>23892</v>
      </c>
      <c r="J20342" s="93" t="s">
        <v>23412</v>
      </c>
      <c r="K20342" s="93" t="s">
        <v>21369</v>
      </c>
      <c r="L20342" s="14">
        <f>AND(vyberHrace&lt;&gt;"",ISNUMBER(SEARCH(vyberHrace,$B20342)))</f>
      </c>
      <c r="M20342" s="14">
        <f>AND($I20342=MID(kododd,1,2),$J20342=MID(kododd,3,3))</f>
      </c>
    </row>
    <row r="20343">
      <c r="A20343" s="95">
        <v>26057</v>
      </c>
      <c r="B20343" s="93" t="s">
        <v>13416</v>
      </c>
      <c r="C20343" s="93" t="s">
        <v>1460</v>
      </c>
      <c r="D20343" s="95">
        <v>1662</v>
      </c>
      <c r="E20343" s="95">
        <v>1698</v>
      </c>
      <c r="F20343" s="95">
        <v>340979</v>
      </c>
      <c r="G20343" s="95">
        <v>250</v>
      </c>
      <c r="H20343" s="93" t="s">
        <v>8976</v>
      </c>
      <c r="I20343" s="93" t="s">
        <v>23892</v>
      </c>
      <c r="J20343" s="93" t="s">
        <v>20878</v>
      </c>
      <c r="K20343" s="93" t="s">
        <v>4948</v>
      </c>
      <c r="L20343" s="14">
        <f>AND(vyberHrace&lt;&gt;"",ISNUMBER(SEARCH(vyberHrace,$B20343)))</f>
      </c>
      <c r="M20343" s="14">
        <f>AND($I20343=MID(kododd,1,2),$J20343=MID(kododd,3,3))</f>
      </c>
    </row>
    <row r="20344">
      <c r="A20344" s="95">
        <v>54323</v>
      </c>
      <c r="B20344" s="93" t="s">
        <v>1092</v>
      </c>
      <c r="C20344" s="93" t="s">
        <v>1420</v>
      </c>
      <c r="G20344" s="95">
        <v>500</v>
      </c>
      <c r="H20344" s="93" t="s">
        <v>8976</v>
      </c>
      <c r="I20344" s="93" t="s">
        <v>23892</v>
      </c>
      <c r="J20344" s="93" t="s">
        <v>23412</v>
      </c>
      <c r="K20344" s="93" t="s">
        <v>21369</v>
      </c>
      <c r="L20344" s="14">
        <f>AND(vyberHrace&lt;&gt;"",ISNUMBER(SEARCH(vyberHrace,$B20344)))</f>
      </c>
      <c r="M20344" s="14">
        <f>AND($I20344=MID(kododd,1,2),$J20344=MID(kododd,3,3))</f>
      </c>
    </row>
    <row r="20345">
      <c r="A20345" s="95">
        <v>46339</v>
      </c>
      <c r="B20345" s="93" t="s">
        <v>13419</v>
      </c>
      <c r="C20345" s="93" t="s">
        <v>1429</v>
      </c>
      <c r="D20345" s="95">
        <v>1434</v>
      </c>
      <c r="G20345" s="95">
        <v>0</v>
      </c>
      <c r="H20345" s="93" t="s">
        <v>8976</v>
      </c>
      <c r="I20345" s="93" t="s">
        <v>23892</v>
      </c>
      <c r="J20345" s="93" t="s">
        <v>20955</v>
      </c>
      <c r="K20345" s="93" t="s">
        <v>11226</v>
      </c>
      <c r="L20345" s="14">
        <f>AND(vyberHrace&lt;&gt;"",ISNUMBER(SEARCH(vyberHrace,$B20345)))</f>
      </c>
      <c r="M20345" s="14">
        <f>AND($I20345=MID(kododd,1,2),$J20345=MID(kododd,3,3))</f>
      </c>
    </row>
    <row r="20346">
      <c r="A20346" s="95">
        <v>57866</v>
      </c>
      <c r="B20346" s="93" t="s">
        <v>24415</v>
      </c>
      <c r="C20346" s="93" t="s">
        <v>1412</v>
      </c>
      <c r="F20346" s="95">
        <v>23790628</v>
      </c>
      <c r="G20346" s="95">
        <v>250</v>
      </c>
      <c r="H20346" s="93" t="s">
        <v>8976</v>
      </c>
      <c r="I20346" s="93" t="s">
        <v>23892</v>
      </c>
      <c r="J20346" s="93" t="s">
        <v>20896</v>
      </c>
      <c r="K20346" s="93" t="s">
        <v>6925</v>
      </c>
      <c r="L20346" s="14">
        <f>AND(vyberHrace&lt;&gt;"",ISNUMBER(SEARCH(vyberHrace,$B20346)))</f>
      </c>
      <c r="M20346" s="14">
        <f>AND($I20346=MID(kododd,1,2),$J20346=MID(kododd,3,3))</f>
      </c>
    </row>
    <row r="20347">
      <c r="A20347" s="95">
        <v>2113</v>
      </c>
      <c r="B20347" s="93" t="s">
        <v>5853</v>
      </c>
      <c r="C20347" s="93" t="s">
        <v>1465</v>
      </c>
      <c r="D20347" s="95">
        <v>1793</v>
      </c>
      <c r="E20347" s="95">
        <v>1870</v>
      </c>
      <c r="F20347" s="95">
        <v>370215</v>
      </c>
      <c r="G20347" s="95">
        <v>250</v>
      </c>
      <c r="H20347" s="93" t="s">
        <v>8976</v>
      </c>
      <c r="I20347" s="93" t="s">
        <v>23892</v>
      </c>
      <c r="J20347" s="93" t="s">
        <v>20893</v>
      </c>
      <c r="K20347" s="93" t="s">
        <v>5613</v>
      </c>
      <c r="L20347" s="14">
        <f>AND(vyberHrace&lt;&gt;"",ISNUMBER(SEARCH(vyberHrace,$B20347)))</f>
      </c>
      <c r="M20347" s="14">
        <f>AND($I20347=MID(kododd,1,2),$J20347=MID(kododd,3,3))</f>
      </c>
    </row>
    <row r="20348">
      <c r="A20348" s="95">
        <v>60790</v>
      </c>
      <c r="B20348" s="93" t="s">
        <v>27185</v>
      </c>
      <c r="C20348" s="93" t="s">
        <v>3255</v>
      </c>
      <c r="D20348" s="95">
        <v>1008</v>
      </c>
      <c r="G20348" s="95">
        <v>250</v>
      </c>
      <c r="H20348" s="93" t="s">
        <v>8976</v>
      </c>
      <c r="I20348" s="93" t="s">
        <v>23892</v>
      </c>
      <c r="J20348" s="93" t="s">
        <v>20925</v>
      </c>
      <c r="K20348" s="93" t="s">
        <v>3811</v>
      </c>
      <c r="L20348" s="14">
        <f>AND(vyberHrace&lt;&gt;"",ISNUMBER(SEARCH(vyberHrace,$B20348)))</f>
      </c>
      <c r="M20348" s="14">
        <f>AND($I20348=MID(kododd,1,2),$J20348=MID(kododd,3,3))</f>
      </c>
    </row>
    <row r="20349">
      <c r="A20349" s="95">
        <v>60789</v>
      </c>
      <c r="B20349" s="93" t="s">
        <v>27184</v>
      </c>
      <c r="C20349" s="93" t="s">
        <v>1455</v>
      </c>
      <c r="G20349" s="95">
        <v>250</v>
      </c>
      <c r="H20349" s="93" t="s">
        <v>8976</v>
      </c>
      <c r="I20349" s="93" t="s">
        <v>23892</v>
      </c>
      <c r="J20349" s="93" t="s">
        <v>20925</v>
      </c>
      <c r="K20349" s="93" t="s">
        <v>3811</v>
      </c>
      <c r="L20349" s="14">
        <f>AND(vyberHrace&lt;&gt;"",ISNUMBER(SEARCH(vyberHrace,$B20349)))</f>
      </c>
      <c r="M20349" s="14">
        <f>AND($I20349=MID(kododd,1,2),$J20349=MID(kododd,3,3))</f>
      </c>
    </row>
    <row r="20350">
      <c r="A20350" s="95">
        <v>50367</v>
      </c>
      <c r="B20350" s="93" t="s">
        <v>3317</v>
      </c>
      <c r="C20350" s="93" t="s">
        <v>1422</v>
      </c>
      <c r="G20350" s="95">
        <v>500</v>
      </c>
      <c r="H20350" s="93" t="s">
        <v>8976</v>
      </c>
      <c r="I20350" s="93" t="s">
        <v>23892</v>
      </c>
      <c r="J20350" s="93" t="s">
        <v>23412</v>
      </c>
      <c r="K20350" s="93" t="s">
        <v>21369</v>
      </c>
      <c r="L20350" s="14">
        <f>AND(vyberHrace&lt;&gt;"",ISNUMBER(SEARCH(vyberHrace,$B20350)))</f>
      </c>
      <c r="M20350" s="14">
        <f>AND($I20350=MID(kododd,1,2),$J20350=MID(kododd,3,3))</f>
      </c>
    </row>
    <row r="20351">
      <c r="A20351" s="95">
        <v>11541</v>
      </c>
      <c r="B20351" s="93" t="s">
        <v>9052</v>
      </c>
      <c r="C20351" s="93" t="s">
        <v>1473</v>
      </c>
      <c r="D20351" s="95">
        <v>1462</v>
      </c>
      <c r="G20351" s="95">
        <v>250</v>
      </c>
      <c r="H20351" s="93" t="s">
        <v>8976</v>
      </c>
      <c r="I20351" s="93" t="s">
        <v>23892</v>
      </c>
      <c r="J20351" s="93" t="s">
        <v>21024</v>
      </c>
      <c r="K20351" s="93" t="s">
        <v>242</v>
      </c>
      <c r="L20351" s="14">
        <f>AND(vyberHrace&lt;&gt;"",ISNUMBER(SEARCH(vyberHrace,$B20351)))</f>
      </c>
      <c r="M20351" s="14">
        <f>AND($I20351=MID(kododd,1,2),$J20351=MID(kododd,3,3))</f>
      </c>
    </row>
    <row r="20352">
      <c r="A20352" s="95">
        <v>42222</v>
      </c>
      <c r="B20352" s="93" t="s">
        <v>11157</v>
      </c>
      <c r="C20352" s="93" t="s">
        <v>1408</v>
      </c>
      <c r="D20352" s="95">
        <v>1451</v>
      </c>
      <c r="G20352" s="95">
        <v>250</v>
      </c>
      <c r="H20352" s="93" t="s">
        <v>8976</v>
      </c>
      <c r="I20352" s="93" t="s">
        <v>23892</v>
      </c>
      <c r="J20352" s="93" t="s">
        <v>20860</v>
      </c>
      <c r="K20352" s="93" t="s">
        <v>6912</v>
      </c>
      <c r="L20352" s="14">
        <f>AND(vyberHrace&lt;&gt;"",ISNUMBER(SEARCH(vyberHrace,$B20352)))</f>
      </c>
      <c r="M20352" s="14">
        <f>AND($I20352=MID(kododd,1,2),$J20352=MID(kododd,3,3))</f>
      </c>
    </row>
    <row r="20353">
      <c r="A20353" s="95">
        <v>43788</v>
      </c>
      <c r="B20353" s="93" t="s">
        <v>11157</v>
      </c>
      <c r="C20353" s="93" t="s">
        <v>1471</v>
      </c>
      <c r="D20353" s="95">
        <v>1465</v>
      </c>
      <c r="G20353" s="95">
        <v>0</v>
      </c>
      <c r="H20353" s="93" t="s">
        <v>8976</v>
      </c>
      <c r="I20353" s="93" t="s">
        <v>23892</v>
      </c>
      <c r="J20353" s="93" t="s">
        <v>20860</v>
      </c>
      <c r="K20353" s="93" t="s">
        <v>6912</v>
      </c>
      <c r="L20353" s="14">
        <f>AND(vyberHrace&lt;&gt;"",ISNUMBER(SEARCH(vyberHrace,$B20353)))</f>
      </c>
      <c r="M20353" s="14">
        <f>AND($I20353=MID(kododd,1,2),$J20353=MID(kododd,3,3))</f>
      </c>
    </row>
    <row r="20354">
      <c r="A20354" s="95">
        <v>40642</v>
      </c>
      <c r="B20354" s="93" t="s">
        <v>11195</v>
      </c>
      <c r="C20354" s="93" t="s">
        <v>1399</v>
      </c>
      <c r="D20354" s="95">
        <v>1215</v>
      </c>
      <c r="G20354" s="95">
        <v>0</v>
      </c>
      <c r="H20354" s="93" t="s">
        <v>8976</v>
      </c>
      <c r="I20354" s="93" t="s">
        <v>23892</v>
      </c>
      <c r="J20354" s="93" t="s">
        <v>20860</v>
      </c>
      <c r="K20354" s="93" t="s">
        <v>6912</v>
      </c>
      <c r="L20354" s="14">
        <f>AND(vyberHrace&lt;&gt;"",ISNUMBER(SEARCH(vyberHrace,$B20354)))</f>
      </c>
      <c r="M20354" s="14">
        <f>AND($I20354=MID(kododd,1,2),$J20354=MID(kododd,3,3))</f>
      </c>
    </row>
    <row r="20355">
      <c r="A20355" s="95">
        <v>59591</v>
      </c>
      <c r="B20355" s="93" t="s">
        <v>25984</v>
      </c>
      <c r="C20355" s="93" t="s">
        <v>1434</v>
      </c>
      <c r="D20355" s="95">
        <v>1359</v>
      </c>
      <c r="G20355" s="95">
        <v>250</v>
      </c>
      <c r="H20355" s="93" t="s">
        <v>8976</v>
      </c>
      <c r="I20355" s="93" t="s">
        <v>23892</v>
      </c>
      <c r="J20355" s="93" t="s">
        <v>20955</v>
      </c>
      <c r="K20355" s="93" t="s">
        <v>11226</v>
      </c>
      <c r="L20355" s="14">
        <f>AND(vyberHrace&lt;&gt;"",ISNUMBER(SEARCH(vyberHrace,$B20355)))</f>
      </c>
      <c r="M20355" s="14">
        <f>AND($I20355=MID(kododd,1,2),$J20355=MID(kododd,3,3))</f>
      </c>
    </row>
    <row r="20356">
      <c r="A20356" s="95">
        <v>15398</v>
      </c>
      <c r="B20356" s="93" t="s">
        <v>11199</v>
      </c>
      <c r="C20356" s="93" t="s">
        <v>1457</v>
      </c>
      <c r="D20356" s="95">
        <v>1959</v>
      </c>
      <c r="E20356" s="95">
        <v>1945</v>
      </c>
      <c r="F20356" s="95">
        <v>329932</v>
      </c>
      <c r="G20356" s="95">
        <v>500</v>
      </c>
      <c r="H20356" s="93" t="s">
        <v>8976</v>
      </c>
      <c r="I20356" s="93" t="s">
        <v>23892</v>
      </c>
      <c r="J20356" s="93" t="s">
        <v>23412</v>
      </c>
      <c r="K20356" s="93" t="s">
        <v>21369</v>
      </c>
      <c r="L20356" s="14">
        <f>AND(vyberHrace&lt;&gt;"",ISNUMBER(SEARCH(vyberHrace,$B20356)))</f>
      </c>
      <c r="M20356" s="14">
        <f>AND($I20356=MID(kododd,1,2),$J20356=MID(kododd,3,3))</f>
      </c>
    </row>
    <row r="20357">
      <c r="A20357" s="95">
        <v>63063</v>
      </c>
      <c r="B20357" s="93" t="s">
        <v>29526</v>
      </c>
      <c r="C20357" s="93" t="s">
        <v>1406</v>
      </c>
      <c r="G20357" s="95">
        <v>250</v>
      </c>
      <c r="H20357" s="93" t="s">
        <v>8976</v>
      </c>
      <c r="I20357" s="93" t="s">
        <v>23892</v>
      </c>
      <c r="J20357" s="93" t="s">
        <v>20967</v>
      </c>
      <c r="K20357" s="93" t="s">
        <v>11218</v>
      </c>
      <c r="L20357" s="14">
        <f>AND(vyberHrace&lt;&gt;"",ISNUMBER(SEARCH(vyberHrace,$B20357)))</f>
      </c>
      <c r="M20357" s="14">
        <f>AND($I20357=MID(kododd,1,2),$J20357=MID(kododd,3,3))</f>
      </c>
    </row>
    <row r="20358">
      <c r="A20358" s="95">
        <v>39047</v>
      </c>
      <c r="B20358" s="93" t="s">
        <v>15926</v>
      </c>
      <c r="C20358" s="93" t="s">
        <v>1419</v>
      </c>
      <c r="G20358" s="95">
        <v>500</v>
      </c>
      <c r="H20358" s="93" t="s">
        <v>8976</v>
      </c>
      <c r="I20358" s="93" t="s">
        <v>23892</v>
      </c>
      <c r="J20358" s="93" t="s">
        <v>23412</v>
      </c>
      <c r="K20358" s="93" t="s">
        <v>21369</v>
      </c>
      <c r="L20358" s="14">
        <f>AND(vyberHrace&lt;&gt;"",ISNUMBER(SEARCH(vyberHrace,$B20358)))</f>
      </c>
      <c r="M20358" s="14">
        <f>AND($I20358=MID(kododd,1,2),$J20358=MID(kododd,3,3))</f>
      </c>
    </row>
    <row r="20359">
      <c r="A20359" s="95">
        <v>38587</v>
      </c>
      <c r="B20359" s="93" t="s">
        <v>13529</v>
      </c>
      <c r="C20359" s="93" t="s">
        <v>1419</v>
      </c>
      <c r="D20359" s="95">
        <v>1077</v>
      </c>
      <c r="G20359" s="95">
        <v>0</v>
      </c>
      <c r="H20359" s="93" t="s">
        <v>8976</v>
      </c>
      <c r="I20359" s="93" t="s">
        <v>23892</v>
      </c>
      <c r="J20359" s="93" t="s">
        <v>20875</v>
      </c>
      <c r="K20359" s="93" t="s">
        <v>7834</v>
      </c>
      <c r="L20359" s="14">
        <f>AND(vyberHrace&lt;&gt;"",ISNUMBER(SEARCH(vyberHrace,$B20359)))</f>
      </c>
      <c r="M20359" s="14">
        <f>AND($I20359=MID(kododd,1,2),$J20359=MID(kododd,3,3))</f>
      </c>
    </row>
    <row r="20360">
      <c r="A20360" s="95">
        <v>57554</v>
      </c>
      <c r="B20360" s="93" t="s">
        <v>23044</v>
      </c>
      <c r="C20360" s="93" t="s">
        <v>1406</v>
      </c>
      <c r="G20360" s="95">
        <v>0</v>
      </c>
      <c r="H20360" s="93" t="s">
        <v>8976</v>
      </c>
      <c r="I20360" s="93" t="s">
        <v>23892</v>
      </c>
      <c r="J20360" s="93" t="s">
        <v>20961</v>
      </c>
      <c r="K20360" s="93" t="s">
        <v>6268</v>
      </c>
      <c r="L20360" s="14">
        <f>AND(vyberHrace&lt;&gt;"",ISNUMBER(SEARCH(vyberHrace,$B20360)))</f>
      </c>
      <c r="M20360" s="14">
        <f>AND($I20360=MID(kododd,1,2),$J20360=MID(kododd,3,3))</f>
      </c>
    </row>
    <row r="20361">
      <c r="A20361" s="95">
        <v>1219</v>
      </c>
      <c r="B20361" s="93" t="s">
        <v>5886</v>
      </c>
      <c r="C20361" s="93" t="s">
        <v>1442</v>
      </c>
      <c r="D20361" s="95">
        <v>2075</v>
      </c>
      <c r="E20361" s="95">
        <v>2062</v>
      </c>
      <c r="F20361" s="95">
        <v>307360</v>
      </c>
      <c r="G20361" s="95">
        <v>0</v>
      </c>
      <c r="H20361" s="93" t="s">
        <v>8976</v>
      </c>
      <c r="I20361" s="93" t="s">
        <v>23892</v>
      </c>
      <c r="J20361" s="93" t="s">
        <v>20961</v>
      </c>
      <c r="K20361" s="93" t="s">
        <v>6268</v>
      </c>
      <c r="L20361" s="14">
        <f>AND(vyberHrace&lt;&gt;"",ISNUMBER(SEARCH(vyberHrace,$B20361)))</f>
      </c>
      <c r="M20361" s="14">
        <f>AND($I20361=MID(kododd,1,2),$J20361=MID(kododd,3,3))</f>
      </c>
    </row>
    <row r="20362">
      <c r="A20362" s="95">
        <v>10363</v>
      </c>
      <c r="B20362" s="93" t="s">
        <v>1873</v>
      </c>
      <c r="C20362" s="93" t="s">
        <v>1435</v>
      </c>
      <c r="D20362" s="95">
        <v>1605</v>
      </c>
      <c r="F20362" s="95">
        <v>23761024</v>
      </c>
      <c r="G20362" s="95">
        <v>250</v>
      </c>
      <c r="H20362" s="93" t="s">
        <v>8976</v>
      </c>
      <c r="I20362" s="93" t="s">
        <v>23892</v>
      </c>
      <c r="J20362" s="93" t="s">
        <v>20881</v>
      </c>
      <c r="K20362" s="93" t="s">
        <v>3799</v>
      </c>
      <c r="L20362" s="14">
        <f>AND(vyberHrace&lt;&gt;"",ISNUMBER(SEARCH(vyberHrace,$B20362)))</f>
      </c>
      <c r="M20362" s="14">
        <f>AND($I20362=MID(kododd,1,2),$J20362=MID(kododd,3,3))</f>
      </c>
    </row>
    <row r="20363">
      <c r="A20363" s="95">
        <v>51488</v>
      </c>
      <c r="B20363" s="93" t="s">
        <v>3800</v>
      </c>
      <c r="C20363" s="93" t="s">
        <v>1459</v>
      </c>
      <c r="G20363" s="95">
        <v>0</v>
      </c>
      <c r="H20363" s="93" t="s">
        <v>8976</v>
      </c>
      <c r="I20363" s="93" t="s">
        <v>23892</v>
      </c>
      <c r="J20363" s="93" t="s">
        <v>20881</v>
      </c>
      <c r="K20363" s="93" t="s">
        <v>3799</v>
      </c>
      <c r="L20363" s="14">
        <f>AND(vyberHrace&lt;&gt;"",ISNUMBER(SEARCH(vyberHrace,$B20363)))</f>
      </c>
      <c r="M20363" s="14">
        <f>AND($I20363=MID(kododd,1,2),$J20363=MID(kododd,3,3))</f>
      </c>
    </row>
    <row r="20364">
      <c r="A20364" s="95">
        <v>59433</v>
      </c>
      <c r="B20364" s="93" t="s">
        <v>25846</v>
      </c>
      <c r="C20364" s="93" t="s">
        <v>1422</v>
      </c>
      <c r="G20364" s="95">
        <v>250</v>
      </c>
      <c r="H20364" s="93" t="s">
        <v>8976</v>
      </c>
      <c r="I20364" s="93" t="s">
        <v>23892</v>
      </c>
      <c r="J20364" s="93" t="s">
        <v>20879</v>
      </c>
      <c r="K20364" s="93" t="s">
        <v>6014</v>
      </c>
      <c r="L20364" s="14">
        <f>AND(vyberHrace&lt;&gt;"",ISNUMBER(SEARCH(vyberHrace,$B20364)))</f>
      </c>
      <c r="M20364" s="14">
        <f>AND($I20364=MID(kododd,1,2),$J20364=MID(kododd,3,3))</f>
      </c>
    </row>
    <row r="20365">
      <c r="A20365" s="95">
        <v>57103</v>
      </c>
      <c r="B20365" s="93" t="s">
        <v>20140</v>
      </c>
      <c r="C20365" s="93" t="s">
        <v>1402</v>
      </c>
      <c r="G20365" s="95">
        <v>0</v>
      </c>
      <c r="H20365" s="93" t="s">
        <v>8976</v>
      </c>
      <c r="I20365" s="93" t="s">
        <v>23892</v>
      </c>
      <c r="J20365" s="93" t="s">
        <v>21007</v>
      </c>
      <c r="K20365" s="93" t="s">
        <v>21380</v>
      </c>
      <c r="L20365" s="14">
        <f>AND(vyberHrace&lt;&gt;"",ISNUMBER(SEARCH(vyberHrace,$B20365)))</f>
      </c>
      <c r="M20365" s="14">
        <f>AND($I20365=MID(kododd,1,2),$J20365=MID(kododd,3,3))</f>
      </c>
    </row>
    <row r="20366">
      <c r="A20366" s="95">
        <v>56383</v>
      </c>
      <c r="B20366" s="93" t="s">
        <v>23013</v>
      </c>
      <c r="C20366" s="93" t="s">
        <v>1420</v>
      </c>
      <c r="F20366" s="95">
        <v>23767413</v>
      </c>
      <c r="G20366" s="95">
        <v>250</v>
      </c>
      <c r="H20366" s="93" t="s">
        <v>8976</v>
      </c>
      <c r="I20366" s="93" t="s">
        <v>23892</v>
      </c>
      <c r="J20366" s="93" t="s">
        <v>20937</v>
      </c>
      <c r="K20366" s="93" t="s">
        <v>5109</v>
      </c>
      <c r="L20366" s="14">
        <f>AND(vyberHrace&lt;&gt;"",ISNUMBER(SEARCH(vyberHrace,$B20366)))</f>
      </c>
      <c r="M20366" s="14">
        <f>AND($I20366=MID(kododd,1,2),$J20366=MID(kododd,3,3))</f>
      </c>
    </row>
    <row r="20367">
      <c r="A20367" s="95">
        <v>59999</v>
      </c>
      <c r="B20367" s="93" t="s">
        <v>26481</v>
      </c>
      <c r="C20367" s="93" t="s">
        <v>1406</v>
      </c>
      <c r="G20367" s="95">
        <v>250</v>
      </c>
      <c r="H20367" s="93" t="s">
        <v>8976</v>
      </c>
      <c r="I20367" s="93" t="s">
        <v>23892</v>
      </c>
      <c r="J20367" s="93" t="s">
        <v>20960</v>
      </c>
      <c r="K20367" s="93" t="s">
        <v>5570</v>
      </c>
      <c r="L20367" s="14">
        <f>AND(vyberHrace&lt;&gt;"",ISNUMBER(SEARCH(vyberHrace,$B20367)))</f>
      </c>
      <c r="M20367" s="14">
        <f>AND($I20367=MID(kododd,1,2),$J20367=MID(kododd,3,3))</f>
      </c>
    </row>
    <row r="20368">
      <c r="A20368" s="95">
        <v>53796</v>
      </c>
      <c r="B20368" s="93" t="s">
        <v>743</v>
      </c>
      <c r="C20368" s="93" t="s">
        <v>1422</v>
      </c>
      <c r="D20368" s="95">
        <v>1629</v>
      </c>
      <c r="E20368" s="95">
        <v>1790</v>
      </c>
      <c r="F20368" s="95">
        <v>23758473</v>
      </c>
      <c r="G20368" s="95">
        <v>250</v>
      </c>
      <c r="H20368" s="93" t="s">
        <v>8976</v>
      </c>
      <c r="I20368" s="93" t="s">
        <v>23892</v>
      </c>
      <c r="J20368" s="93" t="s">
        <v>20860</v>
      </c>
      <c r="K20368" s="93" t="s">
        <v>6912</v>
      </c>
      <c r="L20368" s="14">
        <f>AND(vyberHrace&lt;&gt;"",ISNUMBER(SEARCH(vyberHrace,$B20368)))</f>
      </c>
      <c r="M20368" s="14">
        <f>AND($I20368=MID(kododd,1,2),$J20368=MID(kododd,3,3))</f>
      </c>
    </row>
    <row r="20369">
      <c r="A20369" s="95">
        <v>46317</v>
      </c>
      <c r="B20369" s="93" t="s">
        <v>11033</v>
      </c>
      <c r="C20369" s="93" t="s">
        <v>1410</v>
      </c>
      <c r="G20369" s="95">
        <v>0</v>
      </c>
      <c r="H20369" s="93" t="s">
        <v>8976</v>
      </c>
      <c r="I20369" s="93" t="s">
        <v>23892</v>
      </c>
      <c r="J20369" s="93" t="s">
        <v>20955</v>
      </c>
      <c r="K20369" s="93" t="s">
        <v>11226</v>
      </c>
      <c r="L20369" s="14">
        <f>AND(vyberHrace&lt;&gt;"",ISNUMBER(SEARCH(vyberHrace,$B20369)))</f>
      </c>
      <c r="M20369" s="14">
        <f>AND($I20369=MID(kododd,1,2),$J20369=MID(kododd,3,3))</f>
      </c>
    </row>
    <row r="20370">
      <c r="A20370" s="95">
        <v>46315</v>
      </c>
      <c r="B20370" s="93" t="s">
        <v>11034</v>
      </c>
      <c r="C20370" s="93" t="s">
        <v>1419</v>
      </c>
      <c r="G20370" s="95">
        <v>0</v>
      </c>
      <c r="H20370" s="93" t="s">
        <v>8976</v>
      </c>
      <c r="I20370" s="93" t="s">
        <v>23892</v>
      </c>
      <c r="J20370" s="93" t="s">
        <v>20955</v>
      </c>
      <c r="K20370" s="93" t="s">
        <v>11226</v>
      </c>
      <c r="L20370" s="14">
        <f>AND(vyberHrace&lt;&gt;"",ISNUMBER(SEARCH(vyberHrace,$B20370)))</f>
      </c>
      <c r="M20370" s="14">
        <f>AND($I20370=MID(kododd,1,2),$J20370=MID(kododd,3,3))</f>
      </c>
    </row>
    <row r="20371">
      <c r="A20371" s="95">
        <v>10484</v>
      </c>
      <c r="B20371" s="93" t="s">
        <v>19754</v>
      </c>
      <c r="C20371" s="93" t="s">
        <v>1417</v>
      </c>
      <c r="D20371" s="95">
        <v>1675</v>
      </c>
      <c r="F20371" s="95">
        <v>370223</v>
      </c>
      <c r="G20371" s="95">
        <v>0</v>
      </c>
      <c r="H20371" s="93" t="s">
        <v>8976</v>
      </c>
      <c r="I20371" s="93" t="s">
        <v>23892</v>
      </c>
      <c r="J20371" s="93" t="s">
        <v>20896</v>
      </c>
      <c r="K20371" s="93" t="s">
        <v>6925</v>
      </c>
      <c r="L20371" s="14">
        <f>AND(vyberHrace&lt;&gt;"",ISNUMBER(SEARCH(vyberHrace,$B20371)))</f>
      </c>
      <c r="M20371" s="14">
        <f>AND($I20371=MID(kododd,1,2),$J20371=MID(kododd,3,3))</f>
      </c>
    </row>
    <row r="20372">
      <c r="A20372" s="95">
        <v>57334</v>
      </c>
      <c r="B20372" s="93" t="s">
        <v>23068</v>
      </c>
      <c r="C20372" s="93" t="s">
        <v>1421</v>
      </c>
      <c r="D20372" s="95">
        <v>1394</v>
      </c>
      <c r="F20372" s="95">
        <v>23770481</v>
      </c>
      <c r="G20372" s="95">
        <v>250</v>
      </c>
      <c r="H20372" s="93" t="s">
        <v>8976</v>
      </c>
      <c r="I20372" s="93" t="s">
        <v>23892</v>
      </c>
      <c r="J20372" s="93" t="s">
        <v>20844</v>
      </c>
      <c r="K20372" s="93" t="s">
        <v>6767</v>
      </c>
      <c r="L20372" s="14">
        <f>AND(vyberHrace&lt;&gt;"",ISNUMBER(SEARCH(vyberHrace,$B20372)))</f>
      </c>
      <c r="M20372" s="14">
        <f>AND($I20372=MID(kododd,1,2),$J20372=MID(kododd,3,3))</f>
      </c>
    </row>
    <row r="20373">
      <c r="A20373" s="95">
        <v>46316</v>
      </c>
      <c r="B20373" s="93" t="s">
        <v>11046</v>
      </c>
      <c r="C20373" s="93" t="s">
        <v>1410</v>
      </c>
      <c r="G20373" s="95">
        <v>0</v>
      </c>
      <c r="H20373" s="93" t="s">
        <v>8976</v>
      </c>
      <c r="I20373" s="93" t="s">
        <v>23892</v>
      </c>
      <c r="J20373" s="93" t="s">
        <v>20955</v>
      </c>
      <c r="K20373" s="93" t="s">
        <v>11226</v>
      </c>
      <c r="L20373" s="14">
        <f>AND(vyberHrace&lt;&gt;"",ISNUMBER(SEARCH(vyberHrace,$B20373)))</f>
      </c>
      <c r="M20373" s="14">
        <f>AND($I20373=MID(kododd,1,2),$J20373=MID(kododd,3,3))</f>
      </c>
    </row>
    <row r="20374">
      <c r="A20374" s="95">
        <v>57186</v>
      </c>
      <c r="B20374" s="93" t="s">
        <v>23045</v>
      </c>
      <c r="C20374" s="93" t="s">
        <v>1416</v>
      </c>
      <c r="F20374" s="95">
        <v>23782455</v>
      </c>
      <c r="G20374" s="95">
        <v>0</v>
      </c>
      <c r="H20374" s="93" t="s">
        <v>8976</v>
      </c>
      <c r="I20374" s="93" t="s">
        <v>23892</v>
      </c>
      <c r="J20374" s="93" t="s">
        <v>20961</v>
      </c>
      <c r="K20374" s="93" t="s">
        <v>6268</v>
      </c>
      <c r="L20374" s="14">
        <f>AND(vyberHrace&lt;&gt;"",ISNUMBER(SEARCH(vyberHrace,$B20374)))</f>
      </c>
      <c r="M20374" s="14">
        <f>AND($I20374=MID(kododd,1,2),$J20374=MID(kododd,3,3))</f>
      </c>
    </row>
    <row r="20375">
      <c r="A20375" s="95">
        <v>43593</v>
      </c>
      <c r="B20375" s="93" t="s">
        <v>11056</v>
      </c>
      <c r="C20375" s="93" t="s">
        <v>1438</v>
      </c>
      <c r="D20375" s="95">
        <v>1100</v>
      </c>
      <c r="G20375" s="95">
        <v>0</v>
      </c>
      <c r="H20375" s="93" t="s">
        <v>8976</v>
      </c>
      <c r="I20375" s="93" t="s">
        <v>23892</v>
      </c>
      <c r="J20375" s="93" t="s">
        <v>20860</v>
      </c>
      <c r="K20375" s="93" t="s">
        <v>6912</v>
      </c>
      <c r="L20375" s="14">
        <f>AND(vyberHrace&lt;&gt;"",ISNUMBER(SEARCH(vyberHrace,$B20375)))</f>
      </c>
      <c r="M20375" s="14">
        <f>AND($I20375=MID(kododd,1,2),$J20375=MID(kododd,3,3))</f>
      </c>
    </row>
    <row r="20376">
      <c r="A20376" s="95">
        <v>53232</v>
      </c>
      <c r="B20376" s="93" t="s">
        <v>17494</v>
      </c>
      <c r="C20376" s="93" t="s">
        <v>1419</v>
      </c>
      <c r="G20376" s="95">
        <v>0</v>
      </c>
      <c r="H20376" s="93" t="s">
        <v>8976</v>
      </c>
      <c r="I20376" s="93" t="s">
        <v>23892</v>
      </c>
      <c r="J20376" s="93" t="s">
        <v>20936</v>
      </c>
      <c r="K20376" s="93" t="s">
        <v>6270</v>
      </c>
      <c r="L20376" s="14">
        <f>AND(vyberHrace&lt;&gt;"",ISNUMBER(SEARCH(vyberHrace,$B20376)))</f>
      </c>
      <c r="M20376" s="14">
        <f>AND($I20376=MID(kododd,1,2),$J20376=MID(kododd,3,3))</f>
      </c>
    </row>
    <row r="20377">
      <c r="A20377" s="95">
        <v>31190</v>
      </c>
      <c r="B20377" s="93" t="s">
        <v>5232</v>
      </c>
      <c r="C20377" s="93" t="s">
        <v>1415</v>
      </c>
      <c r="D20377" s="95">
        <v>1484</v>
      </c>
      <c r="E20377" s="95">
        <v>1731</v>
      </c>
      <c r="F20377" s="95">
        <v>334391</v>
      </c>
      <c r="G20377" s="95">
        <v>250</v>
      </c>
      <c r="H20377" s="93" t="s">
        <v>8976</v>
      </c>
      <c r="I20377" s="93" t="s">
        <v>23892</v>
      </c>
      <c r="J20377" s="93" t="s">
        <v>20872</v>
      </c>
      <c r="K20377" s="93" t="s">
        <v>3789</v>
      </c>
      <c r="L20377" s="14">
        <f>AND(vyberHrace&lt;&gt;"",ISNUMBER(SEARCH(vyberHrace,$B20377)))</f>
      </c>
      <c r="M20377" s="14">
        <f>AND($I20377=MID(kododd,1,2),$J20377=MID(kododd,3,3))</f>
      </c>
    </row>
    <row r="20378">
      <c r="A20378" s="95">
        <v>14985</v>
      </c>
      <c r="B20378" s="93" t="s">
        <v>5236</v>
      </c>
      <c r="C20378" s="93" t="s">
        <v>1455</v>
      </c>
      <c r="D20378" s="95">
        <v>1630</v>
      </c>
      <c r="F20378" s="95">
        <v>23705698</v>
      </c>
      <c r="G20378" s="95">
        <v>0</v>
      </c>
      <c r="H20378" s="93" t="s">
        <v>8976</v>
      </c>
      <c r="I20378" s="93" t="s">
        <v>23892</v>
      </c>
      <c r="J20378" s="93" t="s">
        <v>20936</v>
      </c>
      <c r="K20378" s="93" t="s">
        <v>6270</v>
      </c>
      <c r="L20378" s="14">
        <f>AND(vyberHrace&lt;&gt;"",ISNUMBER(SEARCH(vyberHrace,$B20378)))</f>
      </c>
      <c r="M20378" s="14">
        <f>AND($I20378=MID(kododd,1,2),$J20378=MID(kododd,3,3))</f>
      </c>
    </row>
    <row r="20379">
      <c r="A20379" s="95">
        <v>64019</v>
      </c>
      <c r="B20379" s="93" t="s">
        <v>30194</v>
      </c>
      <c r="C20379" s="93" t="s">
        <v>1487</v>
      </c>
      <c r="D20379" s="95">
        <v>80117</v>
      </c>
      <c r="E20379" s="95">
        <v>80117</v>
      </c>
      <c r="G20379" s="95">
        <v>250</v>
      </c>
      <c r="H20379" s="93" t="s">
        <v>8976</v>
      </c>
      <c r="I20379" s="93" t="s">
        <v>23892</v>
      </c>
      <c r="J20379" s="93" t="s">
        <v>20937</v>
      </c>
      <c r="K20379" s="93" t="s">
        <v>5109</v>
      </c>
      <c r="L20379" s="14">
        <f>AND(vyberHrace&lt;&gt;"",ISNUMBER(SEARCH(vyberHrace,$B20379)))</f>
      </c>
      <c r="M20379" s="14">
        <f>AND($I20379=MID(kododd,1,2),$J20379=MID(kododd,3,3))</f>
      </c>
    </row>
    <row r="20380">
      <c r="A20380" s="95">
        <v>46110</v>
      </c>
      <c r="B20380" s="93" t="s">
        <v>7395</v>
      </c>
      <c r="C20380" s="93" t="s">
        <v>1402</v>
      </c>
      <c r="G20380" s="95">
        <v>0</v>
      </c>
      <c r="H20380" s="93" t="s">
        <v>8976</v>
      </c>
      <c r="I20380" s="93" t="s">
        <v>23892</v>
      </c>
      <c r="J20380" s="93" t="s">
        <v>20875</v>
      </c>
      <c r="K20380" s="93" t="s">
        <v>7834</v>
      </c>
      <c r="L20380" s="14">
        <f>AND(vyberHrace&lt;&gt;"",ISNUMBER(SEARCH(vyberHrace,$B20380)))</f>
      </c>
      <c r="M20380" s="14">
        <f>AND($I20380=MID(kododd,1,2),$J20380=MID(kododd,3,3))</f>
      </c>
    </row>
    <row r="20381">
      <c r="A20381" s="95">
        <v>37701</v>
      </c>
      <c r="B20381" s="93" t="s">
        <v>4116</v>
      </c>
      <c r="C20381" s="93" t="s">
        <v>1419</v>
      </c>
      <c r="D20381" s="95">
        <v>2054</v>
      </c>
      <c r="E20381" s="95">
        <v>2051</v>
      </c>
      <c r="F20381" s="95">
        <v>367796</v>
      </c>
      <c r="G20381" s="95">
        <v>250</v>
      </c>
      <c r="H20381" s="93" t="s">
        <v>8976</v>
      </c>
      <c r="I20381" s="93" t="s">
        <v>23892</v>
      </c>
      <c r="J20381" s="93" t="s">
        <v>20844</v>
      </c>
      <c r="K20381" s="93" t="s">
        <v>6767</v>
      </c>
      <c r="L20381" s="14">
        <f>AND(vyberHrace&lt;&gt;"",ISNUMBER(SEARCH(vyberHrace,$B20381)))</f>
      </c>
      <c r="M20381" s="14">
        <f>AND($I20381=MID(kododd,1,2),$J20381=MID(kododd,3,3))</f>
      </c>
    </row>
    <row r="20382">
      <c r="A20382" s="95">
        <v>53126</v>
      </c>
      <c r="B20382" s="93" t="s">
        <v>17497</v>
      </c>
      <c r="C20382" s="93" t="s">
        <v>3255</v>
      </c>
      <c r="D20382" s="95">
        <v>1112</v>
      </c>
      <c r="E20382" s="95">
        <v>1555</v>
      </c>
      <c r="F20382" s="95">
        <v>23753226</v>
      </c>
      <c r="G20382" s="95">
        <v>0</v>
      </c>
      <c r="H20382" s="93" t="s">
        <v>8976</v>
      </c>
      <c r="I20382" s="93" t="s">
        <v>23892</v>
      </c>
      <c r="J20382" s="93" t="s">
        <v>20844</v>
      </c>
      <c r="K20382" s="93" t="s">
        <v>6767</v>
      </c>
      <c r="L20382" s="14">
        <f>AND(vyberHrace&lt;&gt;"",ISNUMBER(SEARCH(vyberHrace,$B20382)))</f>
      </c>
      <c r="M20382" s="14">
        <f>AND($I20382=MID(kododd,1,2),$J20382=MID(kododd,3,3))</f>
      </c>
    </row>
    <row r="20383">
      <c r="A20383" s="95">
        <v>60940</v>
      </c>
      <c r="B20383" s="93" t="s">
        <v>27314</v>
      </c>
      <c r="C20383" s="93" t="s">
        <v>1424</v>
      </c>
      <c r="G20383" s="95">
        <v>250</v>
      </c>
      <c r="H20383" s="93" t="s">
        <v>8976</v>
      </c>
      <c r="I20383" s="93" t="s">
        <v>23892</v>
      </c>
      <c r="J20383" s="93" t="s">
        <v>20847</v>
      </c>
      <c r="K20383" s="93" t="s">
        <v>1504</v>
      </c>
      <c r="L20383" s="14">
        <f>AND(vyberHrace&lt;&gt;"",ISNUMBER(SEARCH(vyberHrace,$B20383)))</f>
      </c>
      <c r="M20383" s="14">
        <f>AND($I20383=MID(kododd,1,2),$J20383=MID(kododd,3,3))</f>
      </c>
    </row>
    <row r="20384">
      <c r="A20384" s="95">
        <v>63897</v>
      </c>
      <c r="B20384" s="93" t="s">
        <v>30031</v>
      </c>
      <c r="C20384" s="93" t="s">
        <v>1424</v>
      </c>
      <c r="G20384" s="95">
        <v>250</v>
      </c>
      <c r="H20384" s="93" t="s">
        <v>8976</v>
      </c>
      <c r="I20384" s="93" t="s">
        <v>23892</v>
      </c>
      <c r="J20384" s="93" t="s">
        <v>20860</v>
      </c>
      <c r="K20384" s="93" t="s">
        <v>6912</v>
      </c>
      <c r="L20384" s="14">
        <f>AND(vyberHrace&lt;&gt;"",ISNUMBER(SEARCH(vyberHrace,$B20384)))</f>
      </c>
      <c r="M20384" s="14">
        <f>AND($I20384=MID(kododd,1,2),$J20384=MID(kododd,3,3))</f>
      </c>
    </row>
    <row r="20385">
      <c r="A20385" s="95">
        <v>15172</v>
      </c>
      <c r="B20385" s="93" t="s">
        <v>4140</v>
      </c>
      <c r="C20385" s="93" t="s">
        <v>1439</v>
      </c>
      <c r="D20385" s="95">
        <v>1722</v>
      </c>
      <c r="E20385" s="95">
        <v>1825</v>
      </c>
      <c r="F20385" s="95">
        <v>328570</v>
      </c>
      <c r="G20385" s="95">
        <v>250</v>
      </c>
      <c r="H20385" s="93" t="s">
        <v>8976</v>
      </c>
      <c r="I20385" s="93" t="s">
        <v>23892</v>
      </c>
      <c r="J20385" s="93" t="s">
        <v>20844</v>
      </c>
      <c r="K20385" s="93" t="s">
        <v>6767</v>
      </c>
      <c r="L20385" s="14">
        <f>AND(vyberHrace&lt;&gt;"",ISNUMBER(SEARCH(vyberHrace,$B20385)))</f>
      </c>
      <c r="M20385" s="14">
        <f>AND($I20385=MID(kododd,1,2),$J20385=MID(kododd,3,3))</f>
      </c>
    </row>
    <row r="20386">
      <c r="A20386" s="95">
        <v>27416</v>
      </c>
      <c r="B20386" s="93" t="s">
        <v>4140</v>
      </c>
      <c r="C20386" s="93" t="s">
        <v>1459</v>
      </c>
      <c r="D20386" s="95">
        <v>1290</v>
      </c>
      <c r="F20386" s="95">
        <v>334405</v>
      </c>
      <c r="G20386" s="95">
        <v>0</v>
      </c>
      <c r="H20386" s="93" t="s">
        <v>8976</v>
      </c>
      <c r="I20386" s="93" t="s">
        <v>23892</v>
      </c>
      <c r="J20386" s="93" t="s">
        <v>20847</v>
      </c>
      <c r="K20386" s="93" t="s">
        <v>1504</v>
      </c>
      <c r="L20386" s="14">
        <f>AND(vyberHrace&lt;&gt;"",ISNUMBER(SEARCH(vyberHrace,$B20386)))</f>
      </c>
      <c r="M20386" s="14">
        <f>AND($I20386=MID(kododd,1,2),$J20386=MID(kododd,3,3))</f>
      </c>
    </row>
    <row r="20387">
      <c r="A20387" s="95">
        <v>52830</v>
      </c>
      <c r="B20387" s="93" t="s">
        <v>2341</v>
      </c>
      <c r="C20387" s="93" t="s">
        <v>1405</v>
      </c>
      <c r="D20387" s="95">
        <v>1497</v>
      </c>
      <c r="G20387" s="95">
        <v>250</v>
      </c>
      <c r="H20387" s="93" t="s">
        <v>8976</v>
      </c>
      <c r="I20387" s="93" t="s">
        <v>23892</v>
      </c>
      <c r="J20387" s="93" t="s">
        <v>20881</v>
      </c>
      <c r="K20387" s="93" t="s">
        <v>3799</v>
      </c>
      <c r="L20387" s="14">
        <f>AND(vyberHrace&lt;&gt;"",ISNUMBER(SEARCH(vyberHrace,$B20387)))</f>
      </c>
      <c r="M20387" s="14">
        <f>AND($I20387=MID(kododd,1,2),$J20387=MID(kododd,3,3))</f>
      </c>
    </row>
    <row r="20388">
      <c r="A20388" s="95">
        <v>41362</v>
      </c>
      <c r="B20388" s="93" t="s">
        <v>365</v>
      </c>
      <c r="C20388" s="93" t="s">
        <v>1419</v>
      </c>
      <c r="D20388" s="95">
        <v>1210</v>
      </c>
      <c r="G20388" s="95">
        <v>250</v>
      </c>
      <c r="H20388" s="93" t="s">
        <v>8976</v>
      </c>
      <c r="I20388" s="93" t="s">
        <v>23892</v>
      </c>
      <c r="J20388" s="93" t="s">
        <v>20925</v>
      </c>
      <c r="K20388" s="93" t="s">
        <v>3811</v>
      </c>
      <c r="L20388" s="14">
        <f>AND(vyberHrace&lt;&gt;"",ISNUMBER(SEARCH(vyberHrace,$B20388)))</f>
      </c>
      <c r="M20388" s="14">
        <f>AND($I20388=MID(kododd,1,2),$J20388=MID(kododd,3,3))</f>
      </c>
    </row>
    <row r="20389">
      <c r="A20389" s="95">
        <v>16070</v>
      </c>
      <c r="B20389" s="93" t="s">
        <v>5385</v>
      </c>
      <c r="C20389" s="93" t="s">
        <v>1434</v>
      </c>
      <c r="D20389" s="95">
        <v>1472</v>
      </c>
      <c r="G20389" s="95">
        <v>0</v>
      </c>
      <c r="H20389" s="93" t="s">
        <v>8976</v>
      </c>
      <c r="I20389" s="93" t="s">
        <v>23892</v>
      </c>
      <c r="J20389" s="93" t="s">
        <v>20875</v>
      </c>
      <c r="K20389" s="93" t="s">
        <v>7834</v>
      </c>
      <c r="L20389" s="14">
        <f>AND(vyberHrace&lt;&gt;"",ISNUMBER(SEARCH(vyberHrace,$B20389)))</f>
      </c>
      <c r="M20389" s="14">
        <f>AND($I20389=MID(kododd,1,2),$J20389=MID(kododd,3,3))</f>
      </c>
    </row>
    <row r="20390">
      <c r="A20390" s="95">
        <v>54597</v>
      </c>
      <c r="B20390" s="93" t="s">
        <v>714</v>
      </c>
      <c r="C20390" s="93" t="s">
        <v>1420</v>
      </c>
      <c r="E20390" s="95">
        <v>1416</v>
      </c>
      <c r="F20390" s="95">
        <v>23759852</v>
      </c>
      <c r="G20390" s="95">
        <v>250</v>
      </c>
      <c r="H20390" s="93" t="s">
        <v>8976</v>
      </c>
      <c r="I20390" s="93" t="s">
        <v>23892</v>
      </c>
      <c r="J20390" s="93" t="s">
        <v>20937</v>
      </c>
      <c r="K20390" s="93" t="s">
        <v>5109</v>
      </c>
      <c r="L20390" s="14">
        <f>AND(vyberHrace&lt;&gt;"",ISNUMBER(SEARCH(vyberHrace,$B20390)))</f>
      </c>
      <c r="M20390" s="14">
        <f>AND($I20390=MID(kododd,1,2),$J20390=MID(kododd,3,3))</f>
      </c>
    </row>
    <row r="20391">
      <c r="A20391" s="95">
        <v>53510</v>
      </c>
      <c r="B20391" s="93" t="s">
        <v>17506</v>
      </c>
      <c r="C20391" s="93" t="s">
        <v>1421</v>
      </c>
      <c r="D20391" s="95">
        <v>1713</v>
      </c>
      <c r="E20391" s="95">
        <v>1805</v>
      </c>
      <c r="F20391" s="95">
        <v>23744596</v>
      </c>
      <c r="G20391" s="95">
        <v>250</v>
      </c>
      <c r="H20391" s="93" t="s">
        <v>8976</v>
      </c>
      <c r="I20391" s="93" t="s">
        <v>23892</v>
      </c>
      <c r="J20391" s="93" t="s">
        <v>20872</v>
      </c>
      <c r="K20391" s="93" t="s">
        <v>3789</v>
      </c>
      <c r="L20391" s="14">
        <f>AND(vyberHrace&lt;&gt;"",ISNUMBER(SEARCH(vyberHrace,$B20391)))</f>
      </c>
      <c r="M20391" s="14">
        <f>AND($I20391=MID(kododd,1,2),$J20391=MID(kododd,3,3))</f>
      </c>
    </row>
    <row r="20392">
      <c r="A20392" s="95">
        <v>56181</v>
      </c>
      <c r="B20392" s="93" t="s">
        <v>23069</v>
      </c>
      <c r="C20392" s="93" t="s">
        <v>1411</v>
      </c>
      <c r="D20392" s="95">
        <v>1145</v>
      </c>
      <c r="E20392" s="95">
        <v>1468</v>
      </c>
      <c r="F20392" s="95">
        <v>23765879</v>
      </c>
      <c r="G20392" s="95">
        <v>0</v>
      </c>
      <c r="H20392" s="93" t="s">
        <v>8976</v>
      </c>
      <c r="I20392" s="93" t="s">
        <v>23892</v>
      </c>
      <c r="J20392" s="93" t="s">
        <v>20844</v>
      </c>
      <c r="K20392" s="93" t="s">
        <v>6767</v>
      </c>
      <c r="L20392" s="14">
        <f>AND(vyberHrace&lt;&gt;"",ISNUMBER(SEARCH(vyberHrace,$B20392)))</f>
      </c>
      <c r="M20392" s="14">
        <f>AND($I20392=MID(kododd,1,2),$J20392=MID(kododd,3,3))</f>
      </c>
    </row>
    <row r="20393">
      <c r="A20393" s="95">
        <v>52191</v>
      </c>
      <c r="B20393" s="93" t="s">
        <v>3806</v>
      </c>
      <c r="C20393" s="93" t="s">
        <v>1422</v>
      </c>
      <c r="D20393" s="95">
        <v>1539</v>
      </c>
      <c r="E20393" s="95">
        <v>1575</v>
      </c>
      <c r="F20393" s="95">
        <v>23744421</v>
      </c>
      <c r="G20393" s="95">
        <v>0</v>
      </c>
      <c r="H20393" s="93" t="s">
        <v>8976</v>
      </c>
      <c r="I20393" s="93" t="s">
        <v>23892</v>
      </c>
      <c r="J20393" s="93" t="s">
        <v>20844</v>
      </c>
      <c r="K20393" s="93" t="s">
        <v>6767</v>
      </c>
      <c r="L20393" s="14">
        <f>AND(vyberHrace&lt;&gt;"",ISNUMBER(SEARCH(vyberHrace,$B20393)))</f>
      </c>
      <c r="M20393" s="14">
        <f>AND($I20393=MID(kododd,1,2),$J20393=MID(kododd,3,3))</f>
      </c>
    </row>
    <row r="20394">
      <c r="A20394" s="95">
        <v>15812</v>
      </c>
      <c r="B20394" s="93" t="s">
        <v>12619</v>
      </c>
      <c r="C20394" s="93" t="s">
        <v>1474</v>
      </c>
      <c r="D20394" s="95">
        <v>1648</v>
      </c>
      <c r="E20394" s="95">
        <v>1785</v>
      </c>
      <c r="F20394" s="95">
        <v>341444</v>
      </c>
      <c r="G20394" s="95">
        <v>250</v>
      </c>
      <c r="H20394" s="93" t="s">
        <v>8976</v>
      </c>
      <c r="I20394" s="93" t="s">
        <v>23892</v>
      </c>
      <c r="J20394" s="93" t="s">
        <v>20870</v>
      </c>
      <c r="K20394" s="93" t="s">
        <v>4928</v>
      </c>
      <c r="L20394" s="14">
        <f>AND(vyberHrace&lt;&gt;"",ISNUMBER(SEARCH(vyberHrace,$B20394)))</f>
      </c>
      <c r="M20394" s="14">
        <f>AND($I20394=MID(kododd,1,2),$J20394=MID(kododd,3,3))</f>
      </c>
    </row>
    <row r="20395">
      <c r="A20395" s="95">
        <v>37297</v>
      </c>
      <c r="B20395" s="93" t="s">
        <v>12620</v>
      </c>
      <c r="C20395" s="93" t="s">
        <v>1456</v>
      </c>
      <c r="G20395" s="95">
        <v>0</v>
      </c>
      <c r="H20395" s="93" t="s">
        <v>8976</v>
      </c>
      <c r="I20395" s="93" t="s">
        <v>23892</v>
      </c>
      <c r="J20395" s="93" t="s">
        <v>20847</v>
      </c>
      <c r="K20395" s="93" t="s">
        <v>1504</v>
      </c>
      <c r="L20395" s="14">
        <f>AND(vyberHrace&lt;&gt;"",ISNUMBER(SEARCH(vyberHrace,$B20395)))</f>
      </c>
      <c r="M20395" s="14">
        <f>AND($I20395=MID(kododd,1,2),$J20395=MID(kododd,3,3))</f>
      </c>
    </row>
    <row r="20396">
      <c r="A20396" s="95">
        <v>54474</v>
      </c>
      <c r="B20396" s="93" t="s">
        <v>1098</v>
      </c>
      <c r="C20396" s="93" t="s">
        <v>1416</v>
      </c>
      <c r="F20396" s="95">
        <v>23774770</v>
      </c>
      <c r="G20396" s="95">
        <v>250</v>
      </c>
      <c r="H20396" s="93" t="s">
        <v>8976</v>
      </c>
      <c r="I20396" s="93" t="s">
        <v>23892</v>
      </c>
      <c r="J20396" s="93" t="s">
        <v>20960</v>
      </c>
      <c r="K20396" s="93" t="s">
        <v>5570</v>
      </c>
      <c r="L20396" s="14">
        <f>AND(vyberHrace&lt;&gt;"",ISNUMBER(SEARCH(vyberHrace,$B20396)))</f>
      </c>
      <c r="M20396" s="14">
        <f>AND($I20396=MID(kododd,1,2),$J20396=MID(kododd,3,3))</f>
      </c>
    </row>
    <row r="20397">
      <c r="A20397" s="95">
        <v>45193</v>
      </c>
      <c r="B20397" s="93" t="s">
        <v>5459</v>
      </c>
      <c r="C20397" s="93" t="s">
        <v>1459</v>
      </c>
      <c r="D20397" s="95">
        <v>1458</v>
      </c>
      <c r="F20397" s="95">
        <v>23705701</v>
      </c>
      <c r="G20397" s="95">
        <v>250</v>
      </c>
      <c r="H20397" s="93" t="s">
        <v>8976</v>
      </c>
      <c r="I20397" s="93" t="s">
        <v>23892</v>
      </c>
      <c r="J20397" s="93" t="s">
        <v>20878</v>
      </c>
      <c r="K20397" s="93" t="s">
        <v>4948</v>
      </c>
      <c r="L20397" s="14">
        <f>AND(vyberHrace&lt;&gt;"",ISNUMBER(SEARCH(vyberHrace,$B20397)))</f>
      </c>
      <c r="M20397" s="14">
        <f>AND($I20397=MID(kododd,1,2),$J20397=MID(kododd,3,3))</f>
      </c>
    </row>
    <row r="20398">
      <c r="A20398" s="95">
        <v>34033</v>
      </c>
      <c r="B20398" s="93" t="s">
        <v>10031</v>
      </c>
      <c r="C20398" s="93" t="s">
        <v>1414</v>
      </c>
      <c r="D20398" s="95">
        <v>1502</v>
      </c>
      <c r="F20398" s="95">
        <v>374482</v>
      </c>
      <c r="G20398" s="95">
        <v>0</v>
      </c>
      <c r="H20398" s="93" t="s">
        <v>8976</v>
      </c>
      <c r="I20398" s="93" t="s">
        <v>23892</v>
      </c>
      <c r="J20398" s="93" t="s">
        <v>20860</v>
      </c>
      <c r="K20398" s="93" t="s">
        <v>6912</v>
      </c>
      <c r="L20398" s="14">
        <f>AND(vyberHrace&lt;&gt;"",ISNUMBER(SEARCH(vyberHrace,$B20398)))</f>
      </c>
      <c r="M20398" s="14">
        <f>AND($I20398=MID(kododd,1,2),$J20398=MID(kododd,3,3))</f>
      </c>
    </row>
    <row r="20399">
      <c r="A20399" s="95">
        <v>56377</v>
      </c>
      <c r="B20399" s="93" t="s">
        <v>23088</v>
      </c>
      <c r="C20399" s="93" t="s">
        <v>1438</v>
      </c>
      <c r="D20399" s="95">
        <v>1362</v>
      </c>
      <c r="F20399" s="95">
        <v>23786868</v>
      </c>
      <c r="G20399" s="95">
        <v>250</v>
      </c>
      <c r="H20399" s="93" t="s">
        <v>8976</v>
      </c>
      <c r="I20399" s="93" t="s">
        <v>23892</v>
      </c>
      <c r="J20399" s="93" t="s">
        <v>20879</v>
      </c>
      <c r="K20399" s="93" t="s">
        <v>6014</v>
      </c>
      <c r="L20399" s="14">
        <f>AND(vyberHrace&lt;&gt;"",ISNUMBER(SEARCH(vyberHrace,$B20399)))</f>
      </c>
      <c r="M20399" s="14">
        <f>AND($I20399=MID(kododd,1,2),$J20399=MID(kododd,3,3))</f>
      </c>
    </row>
    <row r="20400">
      <c r="A20400" s="95">
        <v>11551</v>
      </c>
      <c r="B20400" s="93" t="s">
        <v>6185</v>
      </c>
      <c r="C20400" s="93" t="s">
        <v>1428</v>
      </c>
      <c r="D20400" s="95">
        <v>1597</v>
      </c>
      <c r="G20400" s="95">
        <v>250</v>
      </c>
      <c r="H20400" s="93" t="s">
        <v>8976</v>
      </c>
      <c r="I20400" s="93" t="s">
        <v>23892</v>
      </c>
      <c r="J20400" s="93" t="s">
        <v>20926</v>
      </c>
      <c r="K20400" s="93" t="s">
        <v>5105</v>
      </c>
      <c r="L20400" s="14">
        <f>AND(vyberHrace&lt;&gt;"",ISNUMBER(SEARCH(vyberHrace,$B20400)))</f>
      </c>
      <c r="M20400" s="14">
        <f>AND($I20400=MID(kododd,1,2),$J20400=MID(kododd,3,3))</f>
      </c>
    </row>
    <row r="20401">
      <c r="A20401" s="95">
        <v>34404</v>
      </c>
      <c r="B20401" s="93" t="s">
        <v>12164</v>
      </c>
      <c r="C20401" s="93" t="s">
        <v>1401</v>
      </c>
      <c r="D20401" s="95">
        <v>1464</v>
      </c>
      <c r="G20401" s="95">
        <v>250</v>
      </c>
      <c r="H20401" s="93" t="s">
        <v>8976</v>
      </c>
      <c r="I20401" s="93" t="s">
        <v>23892</v>
      </c>
      <c r="J20401" s="93" t="s">
        <v>20848</v>
      </c>
      <c r="K20401" s="93" t="s">
        <v>3802</v>
      </c>
      <c r="L20401" s="14">
        <f>AND(vyberHrace&lt;&gt;"",ISNUMBER(SEARCH(vyberHrace,$B20401)))</f>
      </c>
      <c r="M20401" s="14">
        <f>AND($I20401=MID(kododd,1,2),$J20401=MID(kododd,3,3))</f>
      </c>
    </row>
    <row r="20402">
      <c r="A20402" s="95">
        <v>62962</v>
      </c>
      <c r="B20402" s="93" t="s">
        <v>29527</v>
      </c>
      <c r="C20402" s="93" t="s">
        <v>1420</v>
      </c>
      <c r="G20402" s="95">
        <v>250</v>
      </c>
      <c r="H20402" s="93" t="s">
        <v>8976</v>
      </c>
      <c r="I20402" s="93" t="s">
        <v>23892</v>
      </c>
      <c r="J20402" s="93" t="s">
        <v>20879</v>
      </c>
      <c r="K20402" s="93" t="s">
        <v>6014</v>
      </c>
      <c r="L20402" s="14">
        <f>AND(vyberHrace&lt;&gt;"",ISNUMBER(SEARCH(vyberHrace,$B20402)))</f>
      </c>
      <c r="M20402" s="14">
        <f>AND($I20402=MID(kododd,1,2),$J20402=MID(kododd,3,3))</f>
      </c>
    </row>
    <row r="20403">
      <c r="A20403" s="95">
        <v>32359</v>
      </c>
      <c r="B20403" s="93" t="s">
        <v>7343</v>
      </c>
      <c r="C20403" s="93" t="s">
        <v>1398</v>
      </c>
      <c r="D20403" s="95">
        <v>1902</v>
      </c>
      <c r="E20403" s="95">
        <v>1941</v>
      </c>
      <c r="F20403" s="95">
        <v>377104</v>
      </c>
      <c r="G20403" s="95">
        <v>250</v>
      </c>
      <c r="H20403" s="93" t="s">
        <v>8976</v>
      </c>
      <c r="I20403" s="93" t="s">
        <v>23892</v>
      </c>
      <c r="J20403" s="93" t="s">
        <v>20896</v>
      </c>
      <c r="K20403" s="93" t="s">
        <v>6925</v>
      </c>
      <c r="L20403" s="14">
        <f>AND(vyberHrace&lt;&gt;"",ISNUMBER(SEARCH(vyberHrace,$B20403)))</f>
      </c>
      <c r="M20403" s="14">
        <f>AND($I20403=MID(kododd,1,2),$J20403=MID(kododd,3,3))</f>
      </c>
    </row>
    <row r="20404">
      <c r="A20404" s="95">
        <v>50368</v>
      </c>
      <c r="B20404" s="93" t="s">
        <v>3493</v>
      </c>
      <c r="C20404" s="93" t="s">
        <v>1412</v>
      </c>
      <c r="G20404" s="95">
        <v>500</v>
      </c>
      <c r="H20404" s="93" t="s">
        <v>8976</v>
      </c>
      <c r="I20404" s="93" t="s">
        <v>23892</v>
      </c>
      <c r="J20404" s="93" t="s">
        <v>23412</v>
      </c>
      <c r="K20404" s="93" t="s">
        <v>21369</v>
      </c>
      <c r="L20404" s="14">
        <f>AND(vyberHrace&lt;&gt;"",ISNUMBER(SEARCH(vyberHrace,$B20404)))</f>
      </c>
      <c r="M20404" s="14">
        <f>AND($I20404=MID(kododd,1,2),$J20404=MID(kododd,3,3))</f>
      </c>
    </row>
    <row r="20405">
      <c r="A20405" s="95">
        <v>42821</v>
      </c>
      <c r="B20405" s="93" t="s">
        <v>7348</v>
      </c>
      <c r="C20405" s="93" t="s">
        <v>1434</v>
      </c>
      <c r="D20405" s="95">
        <v>1163</v>
      </c>
      <c r="G20405" s="95">
        <v>500</v>
      </c>
      <c r="H20405" s="93" t="s">
        <v>8976</v>
      </c>
      <c r="I20405" s="93" t="s">
        <v>23892</v>
      </c>
      <c r="J20405" s="93" t="s">
        <v>23412</v>
      </c>
      <c r="K20405" s="93" t="s">
        <v>21369</v>
      </c>
      <c r="L20405" s="14">
        <f>AND(vyberHrace&lt;&gt;"",ISNUMBER(SEARCH(vyberHrace,$B20405)))</f>
      </c>
      <c r="M20405" s="14">
        <f>AND($I20405=MID(kododd,1,2),$J20405=MID(kododd,3,3))</f>
      </c>
    </row>
    <row r="20406">
      <c r="A20406" s="95">
        <v>54674</v>
      </c>
      <c r="B20406" s="93" t="s">
        <v>1056</v>
      </c>
      <c r="C20406" s="93" t="s">
        <v>1422</v>
      </c>
      <c r="F20406" s="95">
        <v>23770783</v>
      </c>
      <c r="G20406" s="95">
        <v>250</v>
      </c>
      <c r="H20406" s="93" t="s">
        <v>8976</v>
      </c>
      <c r="I20406" s="93" t="s">
        <v>23892</v>
      </c>
      <c r="J20406" s="93" t="s">
        <v>20937</v>
      </c>
      <c r="K20406" s="93" t="s">
        <v>5109</v>
      </c>
      <c r="L20406" s="14">
        <f>AND(vyberHrace&lt;&gt;"",ISNUMBER(SEARCH(vyberHrace,$B20406)))</f>
      </c>
      <c r="M20406" s="14">
        <f>AND($I20406=MID(kododd,1,2),$J20406=MID(kododd,3,3))</f>
      </c>
    </row>
    <row r="20407">
      <c r="A20407" s="95">
        <v>5031</v>
      </c>
      <c r="B20407" s="93" t="s">
        <v>7422</v>
      </c>
      <c r="C20407" s="93" t="s">
        <v>1435</v>
      </c>
      <c r="D20407" s="95">
        <v>1672</v>
      </c>
      <c r="F20407" s="95">
        <v>394831</v>
      </c>
      <c r="G20407" s="95">
        <v>250</v>
      </c>
      <c r="H20407" s="93" t="s">
        <v>8976</v>
      </c>
      <c r="I20407" s="93" t="s">
        <v>23892</v>
      </c>
      <c r="J20407" s="93" t="s">
        <v>20870</v>
      </c>
      <c r="K20407" s="93" t="s">
        <v>4928</v>
      </c>
      <c r="L20407" s="14">
        <f>AND(vyberHrace&lt;&gt;"",ISNUMBER(SEARCH(vyberHrace,$B20407)))</f>
      </c>
      <c r="M20407" s="14">
        <f>AND($I20407=MID(kododd,1,2),$J20407=MID(kododd,3,3))</f>
      </c>
    </row>
    <row r="20408">
      <c r="A20408" s="95">
        <v>5033</v>
      </c>
      <c r="B20408" s="93" t="s">
        <v>7424</v>
      </c>
      <c r="C20408" s="93" t="s">
        <v>1437</v>
      </c>
      <c r="D20408" s="95">
        <v>1664</v>
      </c>
      <c r="F20408" s="95">
        <v>394840</v>
      </c>
      <c r="G20408" s="95">
        <v>250</v>
      </c>
      <c r="H20408" s="93" t="s">
        <v>8976</v>
      </c>
      <c r="I20408" s="93" t="s">
        <v>23892</v>
      </c>
      <c r="J20408" s="93" t="s">
        <v>20870</v>
      </c>
      <c r="K20408" s="93" t="s">
        <v>4928</v>
      </c>
      <c r="L20408" s="14">
        <f>AND(vyberHrace&lt;&gt;"",ISNUMBER(SEARCH(vyberHrace,$B20408)))</f>
      </c>
      <c r="M20408" s="14">
        <f>AND($I20408=MID(kododd,1,2),$J20408=MID(kododd,3,3))</f>
      </c>
    </row>
    <row r="20409">
      <c r="A20409" s="95">
        <v>15395</v>
      </c>
      <c r="B20409" s="93" t="s">
        <v>7428</v>
      </c>
      <c r="C20409" s="93" t="s">
        <v>1457</v>
      </c>
      <c r="D20409" s="95">
        <v>1786</v>
      </c>
      <c r="E20409" s="95">
        <v>1903</v>
      </c>
      <c r="F20409" s="95">
        <v>329940</v>
      </c>
      <c r="G20409" s="95">
        <v>0</v>
      </c>
      <c r="H20409" s="93" t="s">
        <v>8976</v>
      </c>
      <c r="I20409" s="93" t="s">
        <v>23892</v>
      </c>
      <c r="J20409" s="93" t="s">
        <v>20870</v>
      </c>
      <c r="K20409" s="93" t="s">
        <v>4928</v>
      </c>
      <c r="L20409" s="14">
        <f>AND(vyberHrace&lt;&gt;"",ISNUMBER(SEARCH(vyberHrace,$B20409)))</f>
      </c>
      <c r="M20409" s="14">
        <f>AND($I20409=MID(kododd,1,2),$J20409=MID(kododd,3,3))</f>
      </c>
    </row>
    <row r="20410">
      <c r="A20410" s="95">
        <v>61386</v>
      </c>
      <c r="B20410" s="93" t="s">
        <v>27580</v>
      </c>
      <c r="C20410" s="93" t="s">
        <v>1436</v>
      </c>
      <c r="G20410" s="95">
        <v>250</v>
      </c>
      <c r="H20410" s="93" t="s">
        <v>8976</v>
      </c>
      <c r="I20410" s="93" t="s">
        <v>23892</v>
      </c>
      <c r="J20410" s="93" t="s">
        <v>20848</v>
      </c>
      <c r="K20410" s="93" t="s">
        <v>3802</v>
      </c>
      <c r="L20410" s="14">
        <f>AND(vyberHrace&lt;&gt;"",ISNUMBER(SEARCH(vyberHrace,$B20410)))</f>
      </c>
      <c r="M20410" s="14">
        <f>AND($I20410=MID(kododd,1,2),$J20410=MID(kododd,3,3))</f>
      </c>
    </row>
    <row r="20411">
      <c r="A20411" s="95">
        <v>13274</v>
      </c>
      <c r="B20411" s="93" t="s">
        <v>12472</v>
      </c>
      <c r="C20411" s="93" t="s">
        <v>1473</v>
      </c>
      <c r="D20411" s="95">
        <v>1494</v>
      </c>
      <c r="F20411" s="95">
        <v>368156</v>
      </c>
      <c r="G20411" s="95">
        <v>0</v>
      </c>
      <c r="H20411" s="93" t="s">
        <v>8976</v>
      </c>
      <c r="I20411" s="93" t="s">
        <v>23892</v>
      </c>
      <c r="J20411" s="93" t="s">
        <v>20860</v>
      </c>
      <c r="K20411" s="93" t="s">
        <v>6912</v>
      </c>
      <c r="L20411" s="14">
        <f>AND(vyberHrace&lt;&gt;"",ISNUMBER(SEARCH(vyberHrace,$B20411)))</f>
      </c>
      <c r="M20411" s="14">
        <f>AND($I20411=MID(kododd,1,2),$J20411=MID(kododd,3,3))</f>
      </c>
    </row>
    <row r="20412">
      <c r="A20412" s="95">
        <v>47665</v>
      </c>
      <c r="B20412" s="93" t="s">
        <v>12475</v>
      </c>
      <c r="C20412" s="93" t="s">
        <v>1410</v>
      </c>
      <c r="D20412" s="95">
        <v>1100</v>
      </c>
      <c r="G20412" s="95">
        <v>500</v>
      </c>
      <c r="H20412" s="93" t="s">
        <v>8976</v>
      </c>
      <c r="I20412" s="93" t="s">
        <v>23892</v>
      </c>
      <c r="J20412" s="93" t="s">
        <v>23412</v>
      </c>
      <c r="K20412" s="93" t="s">
        <v>21369</v>
      </c>
      <c r="L20412" s="14">
        <f>AND(vyberHrace&lt;&gt;"",ISNUMBER(SEARCH(vyberHrace,$B20412)))</f>
      </c>
      <c r="M20412" s="14">
        <f>AND($I20412=MID(kododd,1,2),$J20412=MID(kododd,3,3))</f>
      </c>
    </row>
    <row r="20413">
      <c r="A20413" s="95">
        <v>51185</v>
      </c>
      <c r="B20413" s="93" t="s">
        <v>19690</v>
      </c>
      <c r="C20413" s="93" t="s">
        <v>1405</v>
      </c>
      <c r="D20413" s="95">
        <v>1464</v>
      </c>
      <c r="F20413" s="95">
        <v>393320</v>
      </c>
      <c r="G20413" s="95">
        <v>250</v>
      </c>
      <c r="H20413" s="93" t="s">
        <v>8976</v>
      </c>
      <c r="I20413" s="93" t="s">
        <v>23892</v>
      </c>
      <c r="J20413" s="93" t="s">
        <v>20955</v>
      </c>
      <c r="K20413" s="93" t="s">
        <v>11226</v>
      </c>
      <c r="L20413" s="14">
        <f>AND(vyberHrace&lt;&gt;"",ISNUMBER(SEARCH(vyberHrace,$B20413)))</f>
      </c>
      <c r="M20413" s="14">
        <f>AND($I20413=MID(kododd,1,2),$J20413=MID(kododd,3,3))</f>
      </c>
    </row>
    <row r="20414">
      <c r="A20414" s="95">
        <v>62911</v>
      </c>
      <c r="B20414" s="93" t="s">
        <v>29528</v>
      </c>
      <c r="C20414" s="93" t="s">
        <v>1424</v>
      </c>
      <c r="G20414" s="95">
        <v>250</v>
      </c>
      <c r="H20414" s="93" t="s">
        <v>8976</v>
      </c>
      <c r="I20414" s="93" t="s">
        <v>23892</v>
      </c>
      <c r="J20414" s="93" t="s">
        <v>21007</v>
      </c>
      <c r="K20414" s="93" t="s">
        <v>21380</v>
      </c>
      <c r="L20414" s="14">
        <f>AND(vyberHrace&lt;&gt;"",ISNUMBER(SEARCH(vyberHrace,$B20414)))</f>
      </c>
      <c r="M20414" s="14">
        <f>AND($I20414=MID(kododd,1,2),$J20414=MID(kododd,3,3))</f>
      </c>
    </row>
    <row r="20415">
      <c r="A20415" s="95">
        <v>53610</v>
      </c>
      <c r="B20415" s="93" t="s">
        <v>10212</v>
      </c>
      <c r="C20415" s="93" t="s">
        <v>1463</v>
      </c>
      <c r="G20415" s="95">
        <v>0</v>
      </c>
      <c r="H20415" s="93" t="s">
        <v>8976</v>
      </c>
      <c r="I20415" s="93" t="s">
        <v>23892</v>
      </c>
      <c r="J20415" s="93" t="s">
        <v>20926</v>
      </c>
      <c r="K20415" s="93" t="s">
        <v>5105</v>
      </c>
      <c r="L20415" s="14">
        <f>AND(vyberHrace&lt;&gt;"",ISNUMBER(SEARCH(vyberHrace,$B20415)))</f>
      </c>
      <c r="M20415" s="14">
        <f>AND($I20415=MID(kododd,1,2),$J20415=MID(kododd,3,3))</f>
      </c>
    </row>
    <row r="20416">
      <c r="A20416" s="95">
        <v>48505</v>
      </c>
      <c r="B20416" s="93" t="s">
        <v>10237</v>
      </c>
      <c r="C20416" s="93" t="s">
        <v>1406</v>
      </c>
      <c r="D20416" s="95">
        <v>1236</v>
      </c>
      <c r="E20416" s="95">
        <v>1539</v>
      </c>
      <c r="F20416" s="95">
        <v>23744944</v>
      </c>
      <c r="G20416" s="95">
        <v>250</v>
      </c>
      <c r="H20416" s="93" t="s">
        <v>8976</v>
      </c>
      <c r="I20416" s="93" t="s">
        <v>23892</v>
      </c>
      <c r="J20416" s="93" t="s">
        <v>20937</v>
      </c>
      <c r="K20416" s="93" t="s">
        <v>5109</v>
      </c>
      <c r="L20416" s="14">
        <f>AND(vyberHrace&lt;&gt;"",ISNUMBER(SEARCH(vyberHrace,$B20416)))</f>
      </c>
      <c r="M20416" s="14">
        <f>AND($I20416=MID(kododd,1,2),$J20416=MID(kododd,3,3))</f>
      </c>
    </row>
    <row r="20417">
      <c r="A20417" s="95">
        <v>61788</v>
      </c>
      <c r="B20417" s="93" t="s">
        <v>27935</v>
      </c>
      <c r="C20417" s="93" t="s">
        <v>1422</v>
      </c>
      <c r="G20417" s="95">
        <v>250</v>
      </c>
      <c r="H20417" s="93" t="s">
        <v>8976</v>
      </c>
      <c r="I20417" s="93" t="s">
        <v>23892</v>
      </c>
      <c r="J20417" s="93" t="s">
        <v>20979</v>
      </c>
      <c r="K20417" s="93" t="s">
        <v>4698</v>
      </c>
      <c r="L20417" s="14">
        <f>AND(vyberHrace&lt;&gt;"",ISNUMBER(SEARCH(vyberHrace,$B20417)))</f>
      </c>
      <c r="M20417" s="14">
        <f>AND($I20417=MID(kododd,1,2),$J20417=MID(kododd,3,3))</f>
      </c>
    </row>
    <row r="20418">
      <c r="A20418" s="95">
        <v>53049</v>
      </c>
      <c r="B20418" s="93" t="s">
        <v>17531</v>
      </c>
      <c r="C20418" s="93" t="s">
        <v>1402</v>
      </c>
      <c r="G20418" s="95">
        <v>0</v>
      </c>
      <c r="H20418" s="93" t="s">
        <v>8976</v>
      </c>
      <c r="I20418" s="93" t="s">
        <v>23892</v>
      </c>
      <c r="J20418" s="93" t="s">
        <v>20896</v>
      </c>
      <c r="K20418" s="93" t="s">
        <v>6925</v>
      </c>
      <c r="L20418" s="14">
        <f>AND(vyberHrace&lt;&gt;"",ISNUMBER(SEARCH(vyberHrace,$B20418)))</f>
      </c>
      <c r="M20418" s="14">
        <f>AND($I20418=MID(kododd,1,2),$J20418=MID(kododd,3,3))</f>
      </c>
    </row>
    <row r="20419">
      <c r="A20419" s="95">
        <v>58216</v>
      </c>
      <c r="B20419" s="93" t="s">
        <v>24734</v>
      </c>
      <c r="C20419" s="93" t="s">
        <v>1406</v>
      </c>
      <c r="D20419" s="95">
        <v>1423</v>
      </c>
      <c r="F20419" s="95">
        <v>23787562</v>
      </c>
      <c r="G20419" s="95">
        <v>250</v>
      </c>
      <c r="H20419" s="93" t="s">
        <v>8976</v>
      </c>
      <c r="I20419" s="93" t="s">
        <v>23892</v>
      </c>
      <c r="J20419" s="93" t="s">
        <v>20979</v>
      </c>
      <c r="K20419" s="93" t="s">
        <v>4698</v>
      </c>
      <c r="L20419" s="14">
        <f>AND(vyberHrace&lt;&gt;"",ISNUMBER(SEARCH(vyberHrace,$B20419)))</f>
      </c>
      <c r="M20419" s="14">
        <f>AND($I20419=MID(kododd,1,2),$J20419=MID(kododd,3,3))</f>
      </c>
    </row>
    <row r="20420">
      <c r="A20420" s="95">
        <v>52006</v>
      </c>
      <c r="B20420" s="93" t="s">
        <v>3786</v>
      </c>
      <c r="C20420" s="93" t="s">
        <v>1409</v>
      </c>
      <c r="D20420" s="95">
        <v>1925</v>
      </c>
      <c r="E20420" s="95">
        <v>1957</v>
      </c>
      <c r="F20420" s="95">
        <v>23742070</v>
      </c>
      <c r="G20420" s="95">
        <v>0</v>
      </c>
      <c r="H20420" s="93" t="s">
        <v>8976</v>
      </c>
      <c r="I20420" s="93" t="s">
        <v>23892</v>
      </c>
      <c r="J20420" s="93" t="s">
        <v>20860</v>
      </c>
      <c r="K20420" s="93" t="s">
        <v>6912</v>
      </c>
      <c r="L20420" s="14">
        <f>AND(vyberHrace&lt;&gt;"",ISNUMBER(SEARCH(vyberHrace,$B20420)))</f>
      </c>
      <c r="M20420" s="14">
        <f>AND($I20420=MID(kododd,1,2),$J20420=MID(kododd,3,3))</f>
      </c>
    </row>
    <row r="20421">
      <c r="A20421" s="95">
        <v>48086</v>
      </c>
      <c r="B20421" s="93" t="s">
        <v>14891</v>
      </c>
      <c r="C20421" s="93" t="s">
        <v>1400</v>
      </c>
      <c r="G20421" s="95">
        <v>0</v>
      </c>
      <c r="H20421" s="93" t="s">
        <v>8976</v>
      </c>
      <c r="I20421" s="93" t="s">
        <v>23892</v>
      </c>
      <c r="J20421" s="93" t="s">
        <v>20870</v>
      </c>
      <c r="K20421" s="93" t="s">
        <v>4928</v>
      </c>
      <c r="L20421" s="14">
        <f>AND(vyberHrace&lt;&gt;"",ISNUMBER(SEARCH(vyberHrace,$B20421)))</f>
      </c>
      <c r="M20421" s="14">
        <f>AND($I20421=MID(kododd,1,2),$J20421=MID(kododd,3,3))</f>
      </c>
    </row>
    <row r="20422">
      <c r="A20422" s="95">
        <v>15765</v>
      </c>
      <c r="B20422" s="93" t="s">
        <v>14916</v>
      </c>
      <c r="C20422" s="93" t="s">
        <v>1434</v>
      </c>
      <c r="D20422" s="95">
        <v>1400</v>
      </c>
      <c r="G20422" s="95">
        <v>0</v>
      </c>
      <c r="H20422" s="93" t="s">
        <v>8976</v>
      </c>
      <c r="I20422" s="93" t="s">
        <v>23892</v>
      </c>
      <c r="J20422" s="93" t="s">
        <v>23412</v>
      </c>
      <c r="K20422" s="93" t="s">
        <v>21369</v>
      </c>
      <c r="L20422" s="14">
        <f>AND(vyberHrace&lt;&gt;"",ISNUMBER(SEARCH(vyberHrace,$B20422)))</f>
      </c>
      <c r="M20422" s="14">
        <f>AND($I20422=MID(kododd,1,2),$J20422=MID(kododd,3,3))</f>
      </c>
    </row>
    <row r="20423">
      <c r="A20423" s="95">
        <v>3862</v>
      </c>
      <c r="B20423" s="93" t="s">
        <v>14919</v>
      </c>
      <c r="C20423" s="93" t="s">
        <v>1463</v>
      </c>
      <c r="D20423" s="95">
        <v>1654</v>
      </c>
      <c r="G20423" s="95">
        <v>0</v>
      </c>
      <c r="H20423" s="93" t="s">
        <v>8976</v>
      </c>
      <c r="I20423" s="93" t="s">
        <v>23892</v>
      </c>
      <c r="J20423" s="93" t="s">
        <v>20867</v>
      </c>
      <c r="K20423" s="93" t="s">
        <v>4710</v>
      </c>
      <c r="L20423" s="14">
        <f>AND(vyberHrace&lt;&gt;"",ISNUMBER(SEARCH(vyberHrace,$B20423)))</f>
      </c>
      <c r="M20423" s="14">
        <f>AND($I20423=MID(kododd,1,2),$J20423=MID(kododd,3,3))</f>
      </c>
    </row>
    <row r="20424">
      <c r="A20424" s="95">
        <v>43383</v>
      </c>
      <c r="B20424" s="93" t="s">
        <v>14920</v>
      </c>
      <c r="C20424" s="93" t="s">
        <v>1400</v>
      </c>
      <c r="D20424" s="95">
        <v>1519</v>
      </c>
      <c r="E20424" s="95">
        <v>1726</v>
      </c>
      <c r="F20424" s="95">
        <v>23734779</v>
      </c>
      <c r="G20424" s="95">
        <v>250</v>
      </c>
      <c r="H20424" s="93" t="s">
        <v>8976</v>
      </c>
      <c r="I20424" s="93" t="s">
        <v>23892</v>
      </c>
      <c r="J20424" s="93" t="s">
        <v>20967</v>
      </c>
      <c r="K20424" s="93" t="s">
        <v>11218</v>
      </c>
      <c r="L20424" s="14">
        <f>AND(vyberHrace&lt;&gt;"",ISNUMBER(SEARCH(vyberHrace,$B20424)))</f>
      </c>
      <c r="M20424" s="14">
        <f>AND($I20424=MID(kododd,1,2),$J20424=MID(kododd,3,3))</f>
      </c>
    </row>
    <row r="20425">
      <c r="A20425" s="95">
        <v>49036</v>
      </c>
      <c r="B20425" s="93" t="s">
        <v>14921</v>
      </c>
      <c r="C20425" s="93" t="s">
        <v>1406</v>
      </c>
      <c r="D20425" s="95">
        <v>1123</v>
      </c>
      <c r="F20425" s="95">
        <v>23754257</v>
      </c>
      <c r="G20425" s="95">
        <v>250</v>
      </c>
      <c r="H20425" s="93" t="s">
        <v>8976</v>
      </c>
      <c r="I20425" s="93" t="s">
        <v>23892</v>
      </c>
      <c r="J20425" s="93" t="s">
        <v>20967</v>
      </c>
      <c r="K20425" s="93" t="s">
        <v>11218</v>
      </c>
      <c r="L20425" s="14">
        <f>AND(vyberHrace&lt;&gt;"",ISNUMBER(SEARCH(vyberHrace,$B20425)))</f>
      </c>
      <c r="M20425" s="14">
        <f>AND($I20425=MID(kododd,1,2),$J20425=MID(kododd,3,3))</f>
      </c>
    </row>
    <row r="20426">
      <c r="A20426" s="95">
        <v>2220</v>
      </c>
      <c r="B20426" s="93" t="s">
        <v>14922</v>
      </c>
      <c r="C20426" s="93" t="s">
        <v>1455</v>
      </c>
      <c r="D20426" s="95">
        <v>1866</v>
      </c>
      <c r="E20426" s="95">
        <v>1912</v>
      </c>
      <c r="F20426" s="95">
        <v>316784</v>
      </c>
      <c r="G20426" s="95">
        <v>250</v>
      </c>
      <c r="H20426" s="93" t="s">
        <v>8976</v>
      </c>
      <c r="I20426" s="93" t="s">
        <v>23892</v>
      </c>
      <c r="J20426" s="93" t="s">
        <v>20967</v>
      </c>
      <c r="K20426" s="93" t="s">
        <v>11218</v>
      </c>
      <c r="L20426" s="14">
        <f>AND(vyberHrace&lt;&gt;"",ISNUMBER(SEARCH(vyberHrace,$B20426)))</f>
      </c>
      <c r="M20426" s="14">
        <f>AND($I20426=MID(kododd,1,2),$J20426=MID(kododd,3,3))</f>
      </c>
    </row>
    <row r="20427">
      <c r="A20427" s="95">
        <v>56376</v>
      </c>
      <c r="B20427" s="93" t="s">
        <v>23089</v>
      </c>
      <c r="C20427" s="93" t="s">
        <v>1405</v>
      </c>
      <c r="G20427" s="95">
        <v>500</v>
      </c>
      <c r="H20427" s="93" t="s">
        <v>8976</v>
      </c>
      <c r="I20427" s="93" t="s">
        <v>23892</v>
      </c>
      <c r="J20427" s="93" t="s">
        <v>23412</v>
      </c>
      <c r="K20427" s="93" t="s">
        <v>21369</v>
      </c>
      <c r="L20427" s="14">
        <f>AND(vyberHrace&lt;&gt;"",ISNUMBER(SEARCH(vyberHrace,$B20427)))</f>
      </c>
      <c r="M20427" s="14">
        <f>AND($I20427=MID(kododd,1,2),$J20427=MID(kododd,3,3))</f>
      </c>
    </row>
    <row r="20428">
      <c r="A20428" s="95">
        <v>46562</v>
      </c>
      <c r="B20428" s="93" t="s">
        <v>13435</v>
      </c>
      <c r="C20428" s="93" t="s">
        <v>1432</v>
      </c>
      <c r="D20428" s="95">
        <v>1328</v>
      </c>
      <c r="E20428" s="95">
        <v>1520</v>
      </c>
      <c r="F20428" s="95">
        <v>378011</v>
      </c>
      <c r="G20428" s="95">
        <v>250</v>
      </c>
      <c r="H20428" s="93" t="s">
        <v>8976</v>
      </c>
      <c r="I20428" s="93" t="s">
        <v>23892</v>
      </c>
      <c r="J20428" s="93" t="s">
        <v>20960</v>
      </c>
      <c r="K20428" s="93" t="s">
        <v>5570</v>
      </c>
      <c r="L20428" s="14">
        <f>AND(vyberHrace&lt;&gt;"",ISNUMBER(SEARCH(vyberHrace,$B20428)))</f>
      </c>
      <c r="M20428" s="14">
        <f>AND($I20428=MID(kododd,1,2),$J20428=MID(kododd,3,3))</f>
      </c>
    </row>
    <row r="20429">
      <c r="A20429" s="95">
        <v>49769</v>
      </c>
      <c r="B20429" s="93" t="s">
        <v>13435</v>
      </c>
      <c r="C20429" s="93" t="s">
        <v>3255</v>
      </c>
      <c r="G20429" s="95">
        <v>0</v>
      </c>
      <c r="H20429" s="93" t="s">
        <v>8976</v>
      </c>
      <c r="I20429" s="93" t="s">
        <v>23892</v>
      </c>
      <c r="J20429" s="93" t="s">
        <v>21001</v>
      </c>
      <c r="K20429" s="93" t="s">
        <v>5937</v>
      </c>
      <c r="L20429" s="14">
        <f>AND(vyberHrace&lt;&gt;"",ISNUMBER(SEARCH(vyberHrace,$B20429)))</f>
      </c>
      <c r="M20429" s="14">
        <f>AND($I20429=MID(kododd,1,2),$J20429=MID(kododd,3,3))</f>
      </c>
    </row>
    <row r="20430">
      <c r="A20430" s="95">
        <v>39178</v>
      </c>
      <c r="B20430" s="93" t="s">
        <v>13442</v>
      </c>
      <c r="C20430" s="93" t="s">
        <v>1444</v>
      </c>
      <c r="D20430" s="95">
        <v>1798</v>
      </c>
      <c r="E20430" s="95">
        <v>1846</v>
      </c>
      <c r="F20430" s="95">
        <v>378020</v>
      </c>
      <c r="G20430" s="95">
        <v>250</v>
      </c>
      <c r="H20430" s="93" t="s">
        <v>8976</v>
      </c>
      <c r="I20430" s="93" t="s">
        <v>23892</v>
      </c>
      <c r="J20430" s="93" t="s">
        <v>20960</v>
      </c>
      <c r="K20430" s="93" t="s">
        <v>5570</v>
      </c>
      <c r="L20430" s="14">
        <f>AND(vyberHrace&lt;&gt;"",ISNUMBER(SEARCH(vyberHrace,$B20430)))</f>
      </c>
      <c r="M20430" s="14">
        <f>AND($I20430=MID(kododd,1,2),$J20430=MID(kododd,3,3))</f>
      </c>
    </row>
    <row r="20431">
      <c r="A20431" s="95">
        <v>46373</v>
      </c>
      <c r="B20431" s="93" t="s">
        <v>13471</v>
      </c>
      <c r="C20431" s="93" t="s">
        <v>1410</v>
      </c>
      <c r="G20431" s="95">
        <v>0</v>
      </c>
      <c r="H20431" s="93" t="s">
        <v>8976</v>
      </c>
      <c r="I20431" s="93" t="s">
        <v>23892</v>
      </c>
      <c r="J20431" s="93" t="s">
        <v>21001</v>
      </c>
      <c r="K20431" s="93" t="s">
        <v>5937</v>
      </c>
      <c r="L20431" s="14">
        <f>AND(vyberHrace&lt;&gt;"",ISNUMBER(SEARCH(vyberHrace,$B20431)))</f>
      </c>
      <c r="M20431" s="14">
        <f>AND($I20431=MID(kododd,1,2),$J20431=MID(kododd,3,3))</f>
      </c>
    </row>
    <row r="20432">
      <c r="A20432" s="95">
        <v>38316</v>
      </c>
      <c r="B20432" s="93" t="s">
        <v>8060</v>
      </c>
      <c r="C20432" s="93" t="s">
        <v>1433</v>
      </c>
      <c r="D20432" s="95">
        <v>1360</v>
      </c>
      <c r="F20432" s="95">
        <v>23734787</v>
      </c>
      <c r="G20432" s="95">
        <v>250</v>
      </c>
      <c r="H20432" s="93" t="s">
        <v>8976</v>
      </c>
      <c r="I20432" s="93" t="s">
        <v>23892</v>
      </c>
      <c r="J20432" s="93" t="s">
        <v>20879</v>
      </c>
      <c r="K20432" s="93" t="s">
        <v>6014</v>
      </c>
      <c r="L20432" s="14">
        <f>AND(vyberHrace&lt;&gt;"",ISNUMBER(SEARCH(vyberHrace,$B20432)))</f>
      </c>
      <c r="M20432" s="14">
        <f>AND($I20432=MID(kododd,1,2),$J20432=MID(kododd,3,3))</f>
      </c>
    </row>
    <row r="20433">
      <c r="A20433" s="95">
        <v>44389</v>
      </c>
      <c r="B20433" s="93" t="s">
        <v>8062</v>
      </c>
      <c r="C20433" s="93" t="s">
        <v>1408</v>
      </c>
      <c r="D20433" s="95">
        <v>1002</v>
      </c>
      <c r="F20433" s="95">
        <v>23723220</v>
      </c>
      <c r="G20433" s="95">
        <v>500</v>
      </c>
      <c r="H20433" s="93" t="s">
        <v>8976</v>
      </c>
      <c r="I20433" s="93" t="s">
        <v>23892</v>
      </c>
      <c r="J20433" s="93" t="s">
        <v>23412</v>
      </c>
      <c r="K20433" s="93" t="s">
        <v>21369</v>
      </c>
      <c r="L20433" s="14">
        <f>AND(vyberHrace&lt;&gt;"",ISNUMBER(SEARCH(vyberHrace,$B20433)))</f>
      </c>
      <c r="M20433" s="14">
        <f>AND($I20433=MID(kododd,1,2),$J20433=MID(kododd,3,3))</f>
      </c>
    </row>
    <row r="20434">
      <c r="A20434" s="95">
        <v>43946</v>
      </c>
      <c r="B20434" s="93" t="s">
        <v>24016</v>
      </c>
      <c r="C20434" s="93" t="s">
        <v>1402</v>
      </c>
      <c r="G20434" s="95">
        <v>250</v>
      </c>
      <c r="H20434" s="93" t="s">
        <v>8976</v>
      </c>
      <c r="I20434" s="93" t="s">
        <v>23892</v>
      </c>
      <c r="J20434" s="93" t="s">
        <v>20979</v>
      </c>
      <c r="K20434" s="93" t="s">
        <v>4698</v>
      </c>
      <c r="L20434" s="14">
        <f>AND(vyberHrace&lt;&gt;"",ISNUMBER(SEARCH(vyberHrace,$B20434)))</f>
      </c>
      <c r="M20434" s="14">
        <f>AND($I20434=MID(kododd,1,2),$J20434=MID(kododd,3,3))</f>
      </c>
    </row>
    <row r="20435">
      <c r="A20435" s="95">
        <v>39273</v>
      </c>
      <c r="B20435" s="93" t="s">
        <v>6074</v>
      </c>
      <c r="C20435" s="93" t="s">
        <v>1400</v>
      </c>
      <c r="D20435" s="95">
        <v>1323</v>
      </c>
      <c r="F20435" s="95">
        <v>23745819</v>
      </c>
      <c r="G20435" s="95">
        <v>250</v>
      </c>
      <c r="H20435" s="93" t="s">
        <v>8976</v>
      </c>
      <c r="I20435" s="93" t="s">
        <v>23892</v>
      </c>
      <c r="J20435" s="93" t="s">
        <v>20979</v>
      </c>
      <c r="K20435" s="93" t="s">
        <v>4698</v>
      </c>
      <c r="L20435" s="14">
        <f>AND(vyberHrace&lt;&gt;"",ISNUMBER(SEARCH(vyberHrace,$B20435)))</f>
      </c>
      <c r="M20435" s="14">
        <f>AND($I20435=MID(kododd,1,2),$J20435=MID(kododd,3,3))</f>
      </c>
    </row>
    <row r="20436">
      <c r="A20436" s="95">
        <v>39291</v>
      </c>
      <c r="B20436" s="93" t="s">
        <v>6077</v>
      </c>
      <c r="C20436" s="93" t="s">
        <v>1454</v>
      </c>
      <c r="D20436" s="95">
        <v>1643</v>
      </c>
      <c r="G20436" s="95">
        <v>0</v>
      </c>
      <c r="H20436" s="93" t="s">
        <v>8976</v>
      </c>
      <c r="I20436" s="93" t="s">
        <v>23892</v>
      </c>
      <c r="J20436" s="93" t="s">
        <v>20867</v>
      </c>
      <c r="K20436" s="93" t="s">
        <v>4710</v>
      </c>
      <c r="L20436" s="14">
        <f>AND(vyberHrace&lt;&gt;"",ISNUMBER(SEARCH(vyberHrace,$B20436)))</f>
      </c>
      <c r="M20436" s="14">
        <f>AND($I20436=MID(kododd,1,2),$J20436=MID(kododd,3,3))</f>
      </c>
    </row>
    <row r="20437">
      <c r="A20437" s="95">
        <v>35313</v>
      </c>
      <c r="B20437" s="93" t="s">
        <v>6078</v>
      </c>
      <c r="C20437" s="93" t="s">
        <v>1399</v>
      </c>
      <c r="D20437" s="95">
        <v>1930</v>
      </c>
      <c r="E20437" s="95">
        <v>1963</v>
      </c>
      <c r="F20437" s="95">
        <v>377040</v>
      </c>
      <c r="G20437" s="95">
        <v>250</v>
      </c>
      <c r="H20437" s="93" t="s">
        <v>8976</v>
      </c>
      <c r="I20437" s="93" t="s">
        <v>23892</v>
      </c>
      <c r="J20437" s="93" t="s">
        <v>20875</v>
      </c>
      <c r="K20437" s="93" t="s">
        <v>7834</v>
      </c>
      <c r="L20437" s="14">
        <f>AND(vyberHrace&lt;&gt;"",ISNUMBER(SEARCH(vyberHrace,$B20437)))</f>
      </c>
      <c r="M20437" s="14">
        <f>AND($I20437=MID(kododd,1,2),$J20437=MID(kododd,3,3))</f>
      </c>
    </row>
    <row r="20438">
      <c r="A20438" s="95">
        <v>39290</v>
      </c>
      <c r="B20438" s="93" t="s">
        <v>6079</v>
      </c>
      <c r="C20438" s="93" t="s">
        <v>1465</v>
      </c>
      <c r="D20438" s="95">
        <v>1644</v>
      </c>
      <c r="G20438" s="95">
        <v>0</v>
      </c>
      <c r="H20438" s="93" t="s">
        <v>8976</v>
      </c>
      <c r="I20438" s="93" t="s">
        <v>23892</v>
      </c>
      <c r="J20438" s="93" t="s">
        <v>20867</v>
      </c>
      <c r="K20438" s="93" t="s">
        <v>4710</v>
      </c>
      <c r="L20438" s="14">
        <f>AND(vyberHrace&lt;&gt;"",ISNUMBER(SEARCH(vyberHrace,$B20438)))</f>
      </c>
      <c r="M20438" s="14">
        <f>AND($I20438=MID(kododd,1,2),$J20438=MID(kododd,3,3))</f>
      </c>
    </row>
    <row r="20439">
      <c r="A20439" s="95">
        <v>37205</v>
      </c>
      <c r="B20439" s="93" t="s">
        <v>6080</v>
      </c>
      <c r="C20439" s="93" t="s">
        <v>1456</v>
      </c>
      <c r="D20439" s="95">
        <v>1257</v>
      </c>
      <c r="F20439" s="95">
        <v>377058</v>
      </c>
      <c r="G20439" s="95">
        <v>250</v>
      </c>
      <c r="H20439" s="93" t="s">
        <v>8976</v>
      </c>
      <c r="I20439" s="93" t="s">
        <v>23892</v>
      </c>
      <c r="J20439" s="93" t="s">
        <v>20875</v>
      </c>
      <c r="K20439" s="93" t="s">
        <v>7834</v>
      </c>
      <c r="L20439" s="14">
        <f>AND(vyberHrace&lt;&gt;"",ISNUMBER(SEARCH(vyberHrace,$B20439)))</f>
      </c>
      <c r="M20439" s="14">
        <f>AND($I20439=MID(kododd,1,2),$J20439=MID(kododd,3,3))</f>
      </c>
    </row>
    <row r="20440">
      <c r="A20440" s="95">
        <v>59057</v>
      </c>
      <c r="B20440" s="93" t="s">
        <v>25508</v>
      </c>
      <c r="C20440" s="93" t="s">
        <v>1486</v>
      </c>
      <c r="G20440" s="95">
        <v>250</v>
      </c>
      <c r="H20440" s="93" t="s">
        <v>8976</v>
      </c>
      <c r="I20440" s="93" t="s">
        <v>23892</v>
      </c>
      <c r="J20440" s="93" t="s">
        <v>20875</v>
      </c>
      <c r="K20440" s="93" t="s">
        <v>7834</v>
      </c>
      <c r="L20440" s="14">
        <f>AND(vyberHrace&lt;&gt;"",ISNUMBER(SEARCH(vyberHrace,$B20440)))</f>
      </c>
      <c r="M20440" s="14">
        <f>AND($I20440=MID(kododd,1,2),$J20440=MID(kododd,3,3))</f>
      </c>
    </row>
    <row r="20441">
      <c r="A20441" s="95">
        <v>35312</v>
      </c>
      <c r="B20441" s="93" t="s">
        <v>6081</v>
      </c>
      <c r="C20441" s="93" t="s">
        <v>1438</v>
      </c>
      <c r="D20441" s="95">
        <v>1535</v>
      </c>
      <c r="E20441" s="95">
        <v>1656</v>
      </c>
      <c r="F20441" s="95">
        <v>377066</v>
      </c>
      <c r="G20441" s="95">
        <v>250</v>
      </c>
      <c r="H20441" s="93" t="s">
        <v>8976</v>
      </c>
      <c r="I20441" s="93" t="s">
        <v>23892</v>
      </c>
      <c r="J20441" s="93" t="s">
        <v>20875</v>
      </c>
      <c r="K20441" s="93" t="s">
        <v>7834</v>
      </c>
      <c r="L20441" s="14">
        <f>AND(vyberHrace&lt;&gt;"",ISNUMBER(SEARCH(vyberHrace,$B20441)))</f>
      </c>
      <c r="M20441" s="14">
        <f>AND($I20441=MID(kododd,1,2),$J20441=MID(kododd,3,3))</f>
      </c>
    </row>
    <row r="20442">
      <c r="A20442" s="95">
        <v>29650</v>
      </c>
      <c r="B20442" s="93" t="s">
        <v>6094</v>
      </c>
      <c r="C20442" s="93" t="s">
        <v>1448</v>
      </c>
      <c r="D20442" s="95">
        <v>1810</v>
      </c>
      <c r="F20442" s="95">
        <v>312460</v>
      </c>
      <c r="G20442" s="95">
        <v>0</v>
      </c>
      <c r="H20442" s="93" t="s">
        <v>8976</v>
      </c>
      <c r="I20442" s="93" t="s">
        <v>23892</v>
      </c>
      <c r="J20442" s="93" t="s">
        <v>20847</v>
      </c>
      <c r="K20442" s="93" t="s">
        <v>1504</v>
      </c>
      <c r="L20442" s="14">
        <f>AND(vyberHrace&lt;&gt;"",ISNUMBER(SEARCH(vyberHrace,$B20442)))</f>
      </c>
      <c r="M20442" s="14">
        <f>AND($I20442=MID(kododd,1,2),$J20442=MID(kododd,3,3))</f>
      </c>
    </row>
    <row r="20443">
      <c r="A20443" s="95">
        <v>37299</v>
      </c>
      <c r="B20443" s="93" t="s">
        <v>6095</v>
      </c>
      <c r="C20443" s="93" t="s">
        <v>1433</v>
      </c>
      <c r="D20443" s="95">
        <v>1340</v>
      </c>
      <c r="G20443" s="95">
        <v>0</v>
      </c>
      <c r="H20443" s="93" t="s">
        <v>8976</v>
      </c>
      <c r="I20443" s="93" t="s">
        <v>23892</v>
      </c>
      <c r="J20443" s="93" t="s">
        <v>20847</v>
      </c>
      <c r="K20443" s="93" t="s">
        <v>1504</v>
      </c>
      <c r="L20443" s="14">
        <f>AND(vyberHrace&lt;&gt;"",ISNUMBER(SEARCH(vyberHrace,$B20443)))</f>
      </c>
      <c r="M20443" s="14">
        <f>AND($I20443=MID(kododd,1,2),$J20443=MID(kododd,3,3))</f>
      </c>
    </row>
    <row r="20444">
      <c r="A20444" s="95">
        <v>7868</v>
      </c>
      <c r="B20444" s="93" t="s">
        <v>6200</v>
      </c>
      <c r="C20444" s="93" t="s">
        <v>1463</v>
      </c>
      <c r="D20444" s="95">
        <v>1633</v>
      </c>
      <c r="E20444" s="95">
        <v>1752</v>
      </c>
      <c r="F20444" s="95">
        <v>373494</v>
      </c>
      <c r="G20444" s="95">
        <v>250</v>
      </c>
      <c r="H20444" s="93" t="s">
        <v>8976</v>
      </c>
      <c r="I20444" s="93" t="s">
        <v>23892</v>
      </c>
      <c r="J20444" s="93" t="s">
        <v>20925</v>
      </c>
      <c r="K20444" s="93" t="s">
        <v>3811</v>
      </c>
      <c r="L20444" s="14">
        <f>AND(vyberHrace&lt;&gt;"",ISNUMBER(SEARCH(vyberHrace,$B20444)))</f>
      </c>
      <c r="M20444" s="14">
        <f>AND($I20444=MID(kododd,1,2),$J20444=MID(kododd,3,3))</f>
      </c>
    </row>
    <row r="20445">
      <c r="A20445" s="95">
        <v>59055</v>
      </c>
      <c r="B20445" s="93" t="s">
        <v>25506</v>
      </c>
      <c r="C20445" s="93" t="s">
        <v>1450</v>
      </c>
      <c r="G20445" s="95">
        <v>0</v>
      </c>
      <c r="H20445" s="93" t="s">
        <v>8976</v>
      </c>
      <c r="I20445" s="93" t="s">
        <v>23892</v>
      </c>
      <c r="J20445" s="93" t="s">
        <v>20875</v>
      </c>
      <c r="K20445" s="93" t="s">
        <v>7834</v>
      </c>
      <c r="L20445" s="14">
        <f>AND(vyberHrace&lt;&gt;"",ISNUMBER(SEARCH(vyberHrace,$B20445)))</f>
      </c>
      <c r="M20445" s="14">
        <f>AND($I20445=MID(kododd,1,2),$J20445=MID(kododd,3,3))</f>
      </c>
    </row>
    <row r="20446">
      <c r="A20446" s="95">
        <v>62910</v>
      </c>
      <c r="B20446" s="93" t="s">
        <v>29529</v>
      </c>
      <c r="C20446" s="93" t="s">
        <v>1450</v>
      </c>
      <c r="G20446" s="95">
        <v>250</v>
      </c>
      <c r="H20446" s="93" t="s">
        <v>8976</v>
      </c>
      <c r="I20446" s="93" t="s">
        <v>23892</v>
      </c>
      <c r="J20446" s="93" t="s">
        <v>21007</v>
      </c>
      <c r="K20446" s="93" t="s">
        <v>21380</v>
      </c>
      <c r="L20446" s="14">
        <f>AND(vyberHrace&lt;&gt;"",ISNUMBER(SEARCH(vyberHrace,$B20446)))</f>
      </c>
      <c r="M20446" s="14">
        <f>AND($I20446=MID(kododd,1,2),$J20446=MID(kododd,3,3))</f>
      </c>
    </row>
    <row r="20447">
      <c r="A20447" s="95">
        <v>62908</v>
      </c>
      <c r="B20447" s="93" t="s">
        <v>29530</v>
      </c>
      <c r="C20447" s="93" t="s">
        <v>1411</v>
      </c>
      <c r="G20447" s="95">
        <v>250</v>
      </c>
      <c r="H20447" s="93" t="s">
        <v>8976</v>
      </c>
      <c r="I20447" s="93" t="s">
        <v>23892</v>
      </c>
      <c r="J20447" s="93" t="s">
        <v>21007</v>
      </c>
      <c r="K20447" s="93" t="s">
        <v>21380</v>
      </c>
      <c r="L20447" s="14">
        <f>AND(vyberHrace&lt;&gt;"",ISNUMBER(SEARCH(vyberHrace,$B20447)))</f>
      </c>
      <c r="M20447" s="14">
        <f>AND($I20447=MID(kododd,1,2),$J20447=MID(kododd,3,3))</f>
      </c>
    </row>
    <row r="20448">
      <c r="A20448" s="95">
        <v>62909</v>
      </c>
      <c r="B20448" s="93" t="s">
        <v>29531</v>
      </c>
      <c r="C20448" s="93" t="s">
        <v>1487</v>
      </c>
      <c r="G20448" s="95">
        <v>250</v>
      </c>
      <c r="H20448" s="93" t="s">
        <v>8976</v>
      </c>
      <c r="I20448" s="93" t="s">
        <v>23892</v>
      </c>
      <c r="J20448" s="93" t="s">
        <v>21007</v>
      </c>
      <c r="K20448" s="93" t="s">
        <v>21380</v>
      </c>
      <c r="L20448" s="14">
        <f>AND(vyberHrace&lt;&gt;"",ISNUMBER(SEARCH(vyberHrace,$B20448)))</f>
      </c>
      <c r="M20448" s="14">
        <f>AND($I20448=MID(kododd,1,2),$J20448=MID(kododd,3,3))</f>
      </c>
    </row>
    <row r="20449">
      <c r="A20449" s="95">
        <v>57448</v>
      </c>
      <c r="B20449" s="93" t="s">
        <v>23014</v>
      </c>
      <c r="C20449" s="93" t="s">
        <v>1424</v>
      </c>
      <c r="F20449" s="95">
        <v>23767421</v>
      </c>
      <c r="G20449" s="95">
        <v>250</v>
      </c>
      <c r="H20449" s="93" t="s">
        <v>8976</v>
      </c>
      <c r="I20449" s="93" t="s">
        <v>23892</v>
      </c>
      <c r="J20449" s="93" t="s">
        <v>20937</v>
      </c>
      <c r="K20449" s="93" t="s">
        <v>5109</v>
      </c>
      <c r="L20449" s="14">
        <f>AND(vyberHrace&lt;&gt;"",ISNUMBER(SEARCH(vyberHrace,$B20449)))</f>
      </c>
      <c r="M20449" s="14">
        <f>AND($I20449=MID(kododd,1,2),$J20449=MID(kododd,3,3))</f>
      </c>
    </row>
    <row r="20450">
      <c r="A20450" s="95">
        <v>47970</v>
      </c>
      <c r="B20450" s="93" t="s">
        <v>6242</v>
      </c>
      <c r="C20450" s="93" t="s">
        <v>3255</v>
      </c>
      <c r="G20450" s="95">
        <v>0</v>
      </c>
      <c r="H20450" s="93" t="s">
        <v>8976</v>
      </c>
      <c r="I20450" s="93" t="s">
        <v>23892</v>
      </c>
      <c r="J20450" s="93" t="s">
        <v>20896</v>
      </c>
      <c r="K20450" s="93" t="s">
        <v>6925</v>
      </c>
      <c r="L20450" s="14">
        <f>AND(vyberHrace&lt;&gt;"",ISNUMBER(SEARCH(vyberHrace,$B20450)))</f>
      </c>
      <c r="M20450" s="14">
        <f>AND($I20450=MID(kododd,1,2),$J20450=MID(kododd,3,3))</f>
      </c>
    </row>
    <row r="20451">
      <c r="A20451" s="95">
        <v>45953</v>
      </c>
      <c r="B20451" s="93" t="s">
        <v>6248</v>
      </c>
      <c r="C20451" s="93" t="s">
        <v>1410</v>
      </c>
      <c r="G20451" s="95">
        <v>0</v>
      </c>
      <c r="H20451" s="93" t="s">
        <v>8976</v>
      </c>
      <c r="I20451" s="93" t="s">
        <v>23892</v>
      </c>
      <c r="J20451" s="93" t="s">
        <v>20936</v>
      </c>
      <c r="K20451" s="93" t="s">
        <v>6270</v>
      </c>
      <c r="L20451" s="14">
        <f>AND(vyberHrace&lt;&gt;"",ISNUMBER(SEARCH(vyberHrace,$B20451)))</f>
      </c>
      <c r="M20451" s="14">
        <f>AND($I20451=MID(kododd,1,2),$J20451=MID(kododd,3,3))</f>
      </c>
    </row>
    <row r="20452">
      <c r="A20452" s="95">
        <v>41874</v>
      </c>
      <c r="B20452" s="93" t="s">
        <v>13543</v>
      </c>
      <c r="C20452" s="93" t="s">
        <v>1398</v>
      </c>
      <c r="D20452" s="95">
        <v>1362</v>
      </c>
      <c r="E20452" s="95">
        <v>1656</v>
      </c>
      <c r="F20452" s="95">
        <v>23758325</v>
      </c>
      <c r="G20452" s="95">
        <v>250</v>
      </c>
      <c r="H20452" s="93" t="s">
        <v>8976</v>
      </c>
      <c r="I20452" s="93" t="s">
        <v>23892</v>
      </c>
      <c r="J20452" s="93" t="s">
        <v>20961</v>
      </c>
      <c r="K20452" s="93" t="s">
        <v>6268</v>
      </c>
      <c r="L20452" s="14">
        <f>AND(vyberHrace&lt;&gt;"",ISNUMBER(SEARCH(vyberHrace,$B20452)))</f>
      </c>
      <c r="M20452" s="14">
        <f>AND($I20452=MID(kododd,1,2),$J20452=MID(kododd,3,3))</f>
      </c>
    </row>
    <row r="20453">
      <c r="A20453" s="95">
        <v>63272</v>
      </c>
      <c r="B20453" s="93" t="s">
        <v>29532</v>
      </c>
      <c r="C20453" s="93" t="s">
        <v>1411</v>
      </c>
      <c r="G20453" s="95">
        <v>250</v>
      </c>
      <c r="H20453" s="93" t="s">
        <v>8976</v>
      </c>
      <c r="I20453" s="93" t="s">
        <v>23892</v>
      </c>
      <c r="J20453" s="93" t="s">
        <v>20967</v>
      </c>
      <c r="K20453" s="93" t="s">
        <v>11218</v>
      </c>
      <c r="L20453" s="14">
        <f>AND(vyberHrace&lt;&gt;"",ISNUMBER(SEARCH(vyberHrace,$B20453)))</f>
      </c>
      <c r="M20453" s="14">
        <f>AND($I20453=MID(kododd,1,2),$J20453=MID(kododd,3,3))</f>
      </c>
    </row>
    <row r="20454">
      <c r="A20454" s="95">
        <v>37947</v>
      </c>
      <c r="B20454" s="93" t="s">
        <v>6429</v>
      </c>
      <c r="C20454" s="93" t="s">
        <v>1398</v>
      </c>
      <c r="G20454" s="95">
        <v>0</v>
      </c>
      <c r="H20454" s="93" t="s">
        <v>8976</v>
      </c>
      <c r="I20454" s="93" t="s">
        <v>23892</v>
      </c>
      <c r="J20454" s="93" t="s">
        <v>20847</v>
      </c>
      <c r="K20454" s="93" t="s">
        <v>1504</v>
      </c>
      <c r="L20454" s="14">
        <f>AND(vyberHrace&lt;&gt;"",ISNUMBER(SEARCH(vyberHrace,$B20454)))</f>
      </c>
      <c r="M20454" s="14">
        <f>AND($I20454=MID(kododd,1,2),$J20454=MID(kododd,3,3))</f>
      </c>
    </row>
    <row r="20455">
      <c r="A20455" s="95">
        <v>9325</v>
      </c>
      <c r="B20455" s="93" t="s">
        <v>6359</v>
      </c>
      <c r="C20455" s="93" t="s">
        <v>1456</v>
      </c>
      <c r="D20455" s="95">
        <v>1859</v>
      </c>
      <c r="G20455" s="95">
        <v>0</v>
      </c>
      <c r="H20455" s="93" t="s">
        <v>8976</v>
      </c>
      <c r="I20455" s="93" t="s">
        <v>23892</v>
      </c>
      <c r="J20455" s="93" t="s">
        <v>20860</v>
      </c>
      <c r="K20455" s="93" t="s">
        <v>6912</v>
      </c>
      <c r="L20455" s="14">
        <f>AND(vyberHrace&lt;&gt;"",ISNUMBER(SEARCH(vyberHrace,$B20455)))</f>
      </c>
      <c r="M20455" s="14">
        <f>AND($I20455=MID(kododd,1,2),$J20455=MID(kododd,3,3))</f>
      </c>
    </row>
    <row r="20456">
      <c r="A20456" s="95">
        <v>55950</v>
      </c>
      <c r="B20456" s="93" t="s">
        <v>24151</v>
      </c>
      <c r="C20456" s="93" t="s">
        <v>1403</v>
      </c>
      <c r="G20456" s="95">
        <v>0</v>
      </c>
      <c r="H20456" s="93" t="s">
        <v>8976</v>
      </c>
      <c r="I20456" s="93" t="s">
        <v>23892</v>
      </c>
      <c r="J20456" s="93" t="s">
        <v>20870</v>
      </c>
      <c r="K20456" s="93" t="s">
        <v>4928</v>
      </c>
      <c r="L20456" s="14">
        <f>AND(vyberHrace&lt;&gt;"",ISNUMBER(SEARCH(vyberHrace,$B20456)))</f>
      </c>
      <c r="M20456" s="14">
        <f>AND($I20456=MID(kododd,1,2),$J20456=MID(kododd,3,3))</f>
      </c>
    </row>
    <row r="20457">
      <c r="A20457" s="95">
        <v>43602</v>
      </c>
      <c r="B20457" s="93" t="s">
        <v>12528</v>
      </c>
      <c r="C20457" s="93" t="s">
        <v>1400</v>
      </c>
      <c r="F20457" s="95">
        <v>23703075</v>
      </c>
      <c r="G20457" s="95">
        <v>0</v>
      </c>
      <c r="H20457" s="93" t="s">
        <v>8976</v>
      </c>
      <c r="I20457" s="93" t="s">
        <v>23892</v>
      </c>
      <c r="J20457" s="93" t="s">
        <v>20860</v>
      </c>
      <c r="K20457" s="93" t="s">
        <v>6912</v>
      </c>
      <c r="L20457" s="14">
        <f>AND(vyberHrace&lt;&gt;"",ISNUMBER(SEARCH(vyberHrace,$B20457)))</f>
      </c>
      <c r="M20457" s="14">
        <f>AND($I20457=MID(kododd,1,2),$J20457=MID(kododd,3,3))</f>
      </c>
    </row>
    <row r="20458">
      <c r="A20458" s="95">
        <v>32206</v>
      </c>
      <c r="B20458" s="93" t="s">
        <v>23985</v>
      </c>
      <c r="C20458" s="93" t="s">
        <v>1414</v>
      </c>
      <c r="D20458" s="95">
        <v>1246</v>
      </c>
      <c r="G20458" s="95">
        <v>250</v>
      </c>
      <c r="H20458" s="93" t="s">
        <v>8976</v>
      </c>
      <c r="I20458" s="93" t="s">
        <v>23892</v>
      </c>
      <c r="J20458" s="93" t="s">
        <v>20875</v>
      </c>
      <c r="K20458" s="93" t="s">
        <v>7834</v>
      </c>
      <c r="L20458" s="14">
        <f>AND(vyberHrace&lt;&gt;"",ISNUMBER(SEARCH(vyberHrace,$B20458)))</f>
      </c>
      <c r="M20458" s="14">
        <f>AND($I20458=MID(kododd,1,2),$J20458=MID(kododd,3,3))</f>
      </c>
    </row>
    <row r="20459">
      <c r="A20459" s="95">
        <v>2328</v>
      </c>
      <c r="B20459" s="93" t="s">
        <v>14794</v>
      </c>
      <c r="C20459" s="93" t="s">
        <v>1463</v>
      </c>
      <c r="D20459" s="95">
        <v>1759</v>
      </c>
      <c r="G20459" s="95">
        <v>250</v>
      </c>
      <c r="H20459" s="93" t="s">
        <v>8976</v>
      </c>
      <c r="I20459" s="93" t="s">
        <v>23892</v>
      </c>
      <c r="J20459" s="93" t="s">
        <v>20979</v>
      </c>
      <c r="K20459" s="93" t="s">
        <v>4698</v>
      </c>
      <c r="L20459" s="14">
        <f>AND(vyberHrace&lt;&gt;"",ISNUMBER(SEARCH(vyberHrace,$B20459)))</f>
      </c>
      <c r="M20459" s="14">
        <f>AND($I20459=MID(kododd,1,2),$J20459=MID(kododd,3,3))</f>
      </c>
    </row>
    <row r="20460">
      <c r="A20460" s="95">
        <v>37061</v>
      </c>
      <c r="B20460" s="93" t="s">
        <v>19627</v>
      </c>
      <c r="C20460" s="93" t="s">
        <v>1437</v>
      </c>
      <c r="D20460" s="95">
        <v>1335</v>
      </c>
      <c r="G20460" s="95">
        <v>0</v>
      </c>
      <c r="H20460" s="93" t="s">
        <v>8976</v>
      </c>
      <c r="I20460" s="93" t="s">
        <v>23892</v>
      </c>
      <c r="J20460" s="93" t="s">
        <v>20926</v>
      </c>
      <c r="K20460" s="93" t="s">
        <v>5105</v>
      </c>
      <c r="L20460" s="14">
        <f>AND(vyberHrace&lt;&gt;"",ISNUMBER(SEARCH(vyberHrace,$B20460)))</f>
      </c>
      <c r="M20460" s="14">
        <f>AND($I20460=MID(kododd,1,2),$J20460=MID(kododd,3,3))</f>
      </c>
    </row>
    <row r="20461">
      <c r="A20461" s="95">
        <v>60475</v>
      </c>
      <c r="B20461" s="93" t="s">
        <v>26909</v>
      </c>
      <c r="C20461" s="93" t="s">
        <v>1422</v>
      </c>
      <c r="D20461" s="95">
        <v>1015</v>
      </c>
      <c r="F20461" s="95">
        <v>23780487</v>
      </c>
      <c r="G20461" s="95">
        <v>250</v>
      </c>
      <c r="H20461" s="93" t="s">
        <v>8976</v>
      </c>
      <c r="I20461" s="93" t="s">
        <v>23892</v>
      </c>
      <c r="J20461" s="93" t="s">
        <v>20937</v>
      </c>
      <c r="K20461" s="93" t="s">
        <v>5109</v>
      </c>
      <c r="L20461" s="14">
        <f>AND(vyberHrace&lt;&gt;"",ISNUMBER(SEARCH(vyberHrace,$B20461)))</f>
      </c>
      <c r="M20461" s="14">
        <f>AND($I20461=MID(kododd,1,2),$J20461=MID(kododd,3,3))</f>
      </c>
    </row>
    <row r="20462">
      <c r="A20462" s="95">
        <v>5374</v>
      </c>
      <c r="B20462" s="93" t="s">
        <v>13265</v>
      </c>
      <c r="C20462" s="93" t="s">
        <v>1435</v>
      </c>
      <c r="D20462" s="95">
        <v>1547</v>
      </c>
      <c r="G20462" s="95">
        <v>250</v>
      </c>
      <c r="H20462" s="93" t="s">
        <v>8976</v>
      </c>
      <c r="I20462" s="93" t="s">
        <v>23892</v>
      </c>
      <c r="J20462" s="93" t="s">
        <v>20878</v>
      </c>
      <c r="K20462" s="93" t="s">
        <v>4948</v>
      </c>
      <c r="L20462" s="14">
        <f>AND(vyberHrace&lt;&gt;"",ISNUMBER(SEARCH(vyberHrace,$B20462)))</f>
      </c>
      <c r="M20462" s="14">
        <f>AND($I20462=MID(kododd,1,2),$J20462=MID(kododd,3,3))</f>
      </c>
    </row>
    <row r="20463">
      <c r="A20463" s="95">
        <v>13347</v>
      </c>
      <c r="B20463" s="93" t="s">
        <v>13274</v>
      </c>
      <c r="C20463" s="93" t="s">
        <v>1461</v>
      </c>
      <c r="D20463" s="95">
        <v>1682</v>
      </c>
      <c r="E20463" s="95">
        <v>1767</v>
      </c>
      <c r="F20463" s="95">
        <v>23710853</v>
      </c>
      <c r="G20463" s="95">
        <v>250</v>
      </c>
      <c r="H20463" s="93" t="s">
        <v>8976</v>
      </c>
      <c r="I20463" s="93" t="s">
        <v>23892</v>
      </c>
      <c r="J20463" s="93" t="s">
        <v>20876</v>
      </c>
      <c r="K20463" s="93" t="s">
        <v>4199</v>
      </c>
      <c r="L20463" s="14">
        <f>AND(vyberHrace&lt;&gt;"",ISNUMBER(SEARCH(vyberHrace,$B20463)))</f>
      </c>
      <c r="M20463" s="14">
        <f>AND($I20463=MID(kododd,1,2),$J20463=MID(kododd,3,3))</f>
      </c>
    </row>
    <row r="20464">
      <c r="A20464" s="95">
        <v>53464</v>
      </c>
      <c r="B20464" s="93" t="s">
        <v>17559</v>
      </c>
      <c r="C20464" s="93" t="s">
        <v>1399</v>
      </c>
      <c r="D20464" s="95">
        <v>1514</v>
      </c>
      <c r="E20464" s="95">
        <v>1680</v>
      </c>
      <c r="F20464" s="95">
        <v>23744430</v>
      </c>
      <c r="G20464" s="95">
        <v>250</v>
      </c>
      <c r="H20464" s="93" t="s">
        <v>8976</v>
      </c>
      <c r="I20464" s="93" t="s">
        <v>23892</v>
      </c>
      <c r="J20464" s="93" t="s">
        <v>20878</v>
      </c>
      <c r="K20464" s="93" t="s">
        <v>4948</v>
      </c>
      <c r="L20464" s="14">
        <f>AND(vyberHrace&lt;&gt;"",ISNUMBER(SEARCH(vyberHrace,$B20464)))</f>
      </c>
      <c r="M20464" s="14">
        <f>AND($I20464=MID(kododd,1,2),$J20464=MID(kododd,3,3))</f>
      </c>
    </row>
    <row r="20465">
      <c r="A20465" s="95">
        <v>55218</v>
      </c>
      <c r="B20465" s="93" t="s">
        <v>13321</v>
      </c>
      <c r="C20465" s="93" t="s">
        <v>1412</v>
      </c>
      <c r="G20465" s="95">
        <v>250</v>
      </c>
      <c r="H20465" s="93" t="s">
        <v>8976</v>
      </c>
      <c r="I20465" s="93" t="s">
        <v>23892</v>
      </c>
      <c r="J20465" s="93" t="s">
        <v>20979</v>
      </c>
      <c r="K20465" s="93" t="s">
        <v>4698</v>
      </c>
      <c r="L20465" s="14">
        <f>AND(vyberHrace&lt;&gt;"",ISNUMBER(SEARCH(vyberHrace,$B20465)))</f>
      </c>
      <c r="M20465" s="14">
        <f>AND($I20465=MID(kododd,1,2),$J20465=MID(kododd,3,3))</f>
      </c>
    </row>
    <row r="20466">
      <c r="A20466" s="95">
        <v>63586</v>
      </c>
      <c r="B20466" s="93" t="s">
        <v>29533</v>
      </c>
      <c r="C20466" s="93" t="s">
        <v>1433</v>
      </c>
      <c r="G20466" s="95">
        <v>250</v>
      </c>
      <c r="H20466" s="93" t="s">
        <v>8976</v>
      </c>
      <c r="I20466" s="93" t="s">
        <v>23892</v>
      </c>
      <c r="J20466" s="93" t="s">
        <v>20893</v>
      </c>
      <c r="K20466" s="93" t="s">
        <v>5613</v>
      </c>
      <c r="L20466" s="14">
        <f>AND(vyberHrace&lt;&gt;"",ISNUMBER(SEARCH(vyberHrace,$B20466)))</f>
      </c>
      <c r="M20466" s="14">
        <f>AND($I20466=MID(kododd,1,2),$J20466=MID(kododd,3,3))</f>
      </c>
    </row>
    <row r="20467">
      <c r="A20467" s="95">
        <v>60559</v>
      </c>
      <c r="B20467" s="93" t="s">
        <v>26984</v>
      </c>
      <c r="C20467" s="93" t="s">
        <v>1486</v>
      </c>
      <c r="G20467" s="95">
        <v>0</v>
      </c>
      <c r="H20467" s="93" t="s">
        <v>8976</v>
      </c>
      <c r="I20467" s="93" t="s">
        <v>23892</v>
      </c>
      <c r="J20467" s="93" t="s">
        <v>20979</v>
      </c>
      <c r="K20467" s="93" t="s">
        <v>4698</v>
      </c>
      <c r="L20467" s="14">
        <f>AND(vyberHrace&lt;&gt;"",ISNUMBER(SEARCH(vyberHrace,$B20467)))</f>
      </c>
      <c r="M20467" s="14">
        <f>AND($I20467=MID(kododd,1,2),$J20467=MID(kododd,3,3))</f>
      </c>
    </row>
    <row r="20468">
      <c r="A20468" s="95">
        <v>9508</v>
      </c>
      <c r="B20468" s="93" t="s">
        <v>13336</v>
      </c>
      <c r="C20468" s="93" t="s">
        <v>1407</v>
      </c>
      <c r="D20468" s="95">
        <v>1872</v>
      </c>
      <c r="E20468" s="95">
        <v>1929</v>
      </c>
      <c r="F20468" s="95">
        <v>337294949</v>
      </c>
      <c r="G20468" s="95">
        <v>250</v>
      </c>
      <c r="H20468" s="93" t="s">
        <v>8976</v>
      </c>
      <c r="I20468" s="93" t="s">
        <v>23892</v>
      </c>
      <c r="J20468" s="93" t="s">
        <v>20855</v>
      </c>
      <c r="K20468" s="93" t="s">
        <v>6897</v>
      </c>
      <c r="L20468" s="14">
        <f>AND(vyberHrace&lt;&gt;"",ISNUMBER(SEARCH(vyberHrace,$B20468)))</f>
      </c>
      <c r="M20468" s="14">
        <f>AND($I20468=MID(kododd,1,2),$J20468=MID(kododd,3,3))</f>
      </c>
    </row>
    <row r="20469">
      <c r="A20469" s="95">
        <v>49393</v>
      </c>
      <c r="B20469" s="93" t="s">
        <v>13357</v>
      </c>
      <c r="C20469" s="93" t="s">
        <v>1416</v>
      </c>
      <c r="G20469" s="95">
        <v>0</v>
      </c>
      <c r="H20469" s="93" t="s">
        <v>8976</v>
      </c>
      <c r="I20469" s="93" t="s">
        <v>23892</v>
      </c>
      <c r="J20469" s="93" t="s">
        <v>20881</v>
      </c>
      <c r="K20469" s="93" t="s">
        <v>3799</v>
      </c>
      <c r="L20469" s="14">
        <f>AND(vyberHrace&lt;&gt;"",ISNUMBER(SEARCH(vyberHrace,$B20469)))</f>
      </c>
      <c r="M20469" s="14">
        <f>AND($I20469=MID(kododd,1,2),$J20469=MID(kododd,3,3))</f>
      </c>
    </row>
    <row r="20470">
      <c r="A20470" s="95">
        <v>55032</v>
      </c>
      <c r="B20470" s="93" t="s">
        <v>1090</v>
      </c>
      <c r="C20470" s="93" t="s">
        <v>1423</v>
      </c>
      <c r="D20470" s="95">
        <v>1373</v>
      </c>
      <c r="G20470" s="95">
        <v>250</v>
      </c>
      <c r="H20470" s="93" t="s">
        <v>8976</v>
      </c>
      <c r="I20470" s="93" t="s">
        <v>23892</v>
      </c>
      <c r="J20470" s="93" t="s">
        <v>20967</v>
      </c>
      <c r="K20470" s="93" t="s">
        <v>11218</v>
      </c>
      <c r="L20470" s="14">
        <f>AND(vyberHrace&lt;&gt;"",ISNUMBER(SEARCH(vyberHrace,$B20470)))</f>
      </c>
      <c r="M20470" s="14">
        <f>AND($I20470=MID(kododd,1,2),$J20470=MID(kododd,3,3))</f>
      </c>
    </row>
    <row r="20471">
      <c r="A20471" s="95">
        <v>9688</v>
      </c>
      <c r="B20471" s="93" t="s">
        <v>11138</v>
      </c>
      <c r="C20471" s="93" t="s">
        <v>1426</v>
      </c>
      <c r="D20471" s="95">
        <v>1694</v>
      </c>
      <c r="E20471" s="95">
        <v>1839</v>
      </c>
      <c r="F20471" s="95">
        <v>358843</v>
      </c>
      <c r="G20471" s="95">
        <v>0</v>
      </c>
      <c r="H20471" s="93" t="s">
        <v>8976</v>
      </c>
      <c r="I20471" s="93" t="s">
        <v>23892</v>
      </c>
      <c r="J20471" s="93" t="s">
        <v>20875</v>
      </c>
      <c r="K20471" s="93" t="s">
        <v>7834</v>
      </c>
      <c r="L20471" s="14">
        <f>AND(vyberHrace&lt;&gt;"",ISNUMBER(SEARCH(vyberHrace,$B20471)))</f>
      </c>
      <c r="M20471" s="14">
        <f>AND($I20471=MID(kododd,1,2),$J20471=MID(kododd,3,3))</f>
      </c>
    </row>
    <row r="20472">
      <c r="A20472" s="95">
        <v>12498</v>
      </c>
      <c r="B20472" s="93" t="s">
        <v>15841</v>
      </c>
      <c r="C20472" s="93" t="s">
        <v>1449</v>
      </c>
      <c r="D20472" s="95">
        <v>1706</v>
      </c>
      <c r="E20472" s="95">
        <v>1841</v>
      </c>
      <c r="F20472" s="95">
        <v>378046</v>
      </c>
      <c r="G20472" s="95">
        <v>250</v>
      </c>
      <c r="H20472" s="93" t="s">
        <v>8976</v>
      </c>
      <c r="I20472" s="93" t="s">
        <v>23892</v>
      </c>
      <c r="J20472" s="93" t="s">
        <v>20896</v>
      </c>
      <c r="K20472" s="93" t="s">
        <v>6925</v>
      </c>
      <c r="L20472" s="14">
        <f>AND(vyberHrace&lt;&gt;"",ISNUMBER(SEARCH(vyberHrace,$B20472)))</f>
      </c>
      <c r="M20472" s="14">
        <f>AND($I20472=MID(kododd,1,2),$J20472=MID(kododd,3,3))</f>
      </c>
    </row>
    <row r="20473">
      <c r="A20473" s="95">
        <v>44390</v>
      </c>
      <c r="B20473" s="93" t="s">
        <v>15855</v>
      </c>
      <c r="C20473" s="93" t="s">
        <v>1410</v>
      </c>
      <c r="G20473" s="95">
        <v>500</v>
      </c>
      <c r="H20473" s="93" t="s">
        <v>8976</v>
      </c>
      <c r="I20473" s="93" t="s">
        <v>23892</v>
      </c>
      <c r="J20473" s="93" t="s">
        <v>23412</v>
      </c>
      <c r="K20473" s="93" t="s">
        <v>21369</v>
      </c>
      <c r="L20473" s="14">
        <f>AND(vyberHrace&lt;&gt;"",ISNUMBER(SEARCH(vyberHrace,$B20473)))</f>
      </c>
      <c r="M20473" s="14">
        <f>AND($I20473=MID(kododd,1,2),$J20473=MID(kododd,3,3))</f>
      </c>
    </row>
    <row r="20474">
      <c r="A20474" s="95">
        <v>42312</v>
      </c>
      <c r="B20474" s="93" t="s">
        <v>3655</v>
      </c>
      <c r="C20474" s="93" t="s">
        <v>1464</v>
      </c>
      <c r="D20474" s="95">
        <v>1428</v>
      </c>
      <c r="F20474" s="95">
        <v>23705299</v>
      </c>
      <c r="G20474" s="95">
        <v>250</v>
      </c>
      <c r="H20474" s="93" t="s">
        <v>8976</v>
      </c>
      <c r="I20474" s="93" t="s">
        <v>23892</v>
      </c>
      <c r="J20474" s="93" t="s">
        <v>20878</v>
      </c>
      <c r="K20474" s="93" t="s">
        <v>4948</v>
      </c>
      <c r="L20474" s="14">
        <f>AND(vyberHrace&lt;&gt;"",ISNUMBER(SEARCH(vyberHrace,$B20474)))</f>
      </c>
      <c r="M20474" s="14">
        <f>AND($I20474=MID(kododd,1,2),$J20474=MID(kododd,3,3))</f>
      </c>
    </row>
    <row r="20475">
      <c r="A20475" s="95">
        <v>62178</v>
      </c>
      <c r="B20475" s="93" t="s">
        <v>28369</v>
      </c>
      <c r="C20475" s="93" t="s">
        <v>1452</v>
      </c>
      <c r="G20475" s="95">
        <v>250</v>
      </c>
      <c r="H20475" s="93" t="s">
        <v>8976</v>
      </c>
      <c r="I20475" s="93" t="s">
        <v>23892</v>
      </c>
      <c r="J20475" s="93" t="s">
        <v>21001</v>
      </c>
      <c r="K20475" s="93" t="s">
        <v>5937</v>
      </c>
      <c r="L20475" s="14">
        <f>AND(vyberHrace&lt;&gt;"",ISNUMBER(SEARCH(vyberHrace,$B20475)))</f>
      </c>
      <c r="M20475" s="14">
        <f>AND($I20475=MID(kododd,1,2),$J20475=MID(kododd,3,3))</f>
      </c>
    </row>
    <row r="20476">
      <c r="A20476" s="95">
        <v>49074</v>
      </c>
      <c r="B20476" s="93" t="s">
        <v>3672</v>
      </c>
      <c r="C20476" s="93" t="s">
        <v>3255</v>
      </c>
      <c r="D20476" s="95">
        <v>1016</v>
      </c>
      <c r="G20476" s="95">
        <v>250</v>
      </c>
      <c r="H20476" s="93" t="s">
        <v>8976</v>
      </c>
      <c r="I20476" s="93" t="s">
        <v>23892</v>
      </c>
      <c r="J20476" s="93" t="s">
        <v>20979</v>
      </c>
      <c r="K20476" s="93" t="s">
        <v>4698</v>
      </c>
      <c r="L20476" s="14">
        <f>AND(vyberHrace&lt;&gt;"",ISNUMBER(SEARCH(vyberHrace,$B20476)))</f>
      </c>
      <c r="M20476" s="14">
        <f>AND($I20476=MID(kododd,1,2),$J20476=MID(kododd,3,3))</f>
      </c>
    </row>
    <row r="20477">
      <c r="A20477" s="95">
        <v>7724</v>
      </c>
      <c r="B20477" s="93" t="s">
        <v>3681</v>
      </c>
      <c r="C20477" s="93" t="s">
        <v>1468</v>
      </c>
      <c r="D20477" s="95">
        <v>1552</v>
      </c>
      <c r="E20477" s="95">
        <v>1765</v>
      </c>
      <c r="F20477" s="95">
        <v>376760</v>
      </c>
      <c r="G20477" s="95">
        <v>250</v>
      </c>
      <c r="H20477" s="93" t="s">
        <v>8976</v>
      </c>
      <c r="I20477" s="93" t="s">
        <v>23892</v>
      </c>
      <c r="J20477" s="93" t="s">
        <v>20896</v>
      </c>
      <c r="K20477" s="93" t="s">
        <v>6925</v>
      </c>
      <c r="L20477" s="14">
        <f>AND(vyberHrace&lt;&gt;"",ISNUMBER(SEARCH(vyberHrace,$B20477)))</f>
      </c>
      <c r="M20477" s="14">
        <f>AND($I20477=MID(kododd,1,2),$J20477=MID(kododd,3,3))</f>
      </c>
    </row>
    <row r="20478">
      <c r="A20478" s="95">
        <v>2596</v>
      </c>
      <c r="B20478" s="93" t="s">
        <v>3684</v>
      </c>
      <c r="C20478" s="93" t="s">
        <v>1462</v>
      </c>
      <c r="D20478" s="95">
        <v>1840</v>
      </c>
      <c r="E20478" s="95">
        <v>1923</v>
      </c>
      <c r="F20478" s="95">
        <v>370240</v>
      </c>
      <c r="G20478" s="95">
        <v>250</v>
      </c>
      <c r="H20478" s="93" t="s">
        <v>8976</v>
      </c>
      <c r="I20478" s="93" t="s">
        <v>23892</v>
      </c>
      <c r="J20478" s="93" t="s">
        <v>20955</v>
      </c>
      <c r="K20478" s="93" t="s">
        <v>11226</v>
      </c>
      <c r="L20478" s="14">
        <f>AND(vyberHrace&lt;&gt;"",ISNUMBER(SEARCH(vyberHrace,$B20478)))</f>
      </c>
      <c r="M20478" s="14">
        <f>AND($I20478=MID(kododd,1,2),$J20478=MID(kododd,3,3))</f>
      </c>
    </row>
    <row r="20479">
      <c r="A20479" s="95">
        <v>53231</v>
      </c>
      <c r="B20479" s="93" t="s">
        <v>17573</v>
      </c>
      <c r="C20479" s="93" t="s">
        <v>1405</v>
      </c>
      <c r="G20479" s="95">
        <v>0</v>
      </c>
      <c r="H20479" s="93" t="s">
        <v>8976</v>
      </c>
      <c r="I20479" s="93" t="s">
        <v>23892</v>
      </c>
      <c r="J20479" s="93" t="s">
        <v>20936</v>
      </c>
      <c r="K20479" s="93" t="s">
        <v>6270</v>
      </c>
      <c r="L20479" s="14">
        <f>AND(vyberHrace&lt;&gt;"",ISNUMBER(SEARCH(vyberHrace,$B20479)))</f>
      </c>
      <c r="M20479" s="14">
        <f>AND($I20479=MID(kododd,1,2),$J20479=MID(kododd,3,3))</f>
      </c>
    </row>
    <row r="20480">
      <c r="A20480" s="95">
        <v>58661</v>
      </c>
      <c r="B20480" s="93" t="s">
        <v>1892</v>
      </c>
      <c r="C20480" s="93" t="s">
        <v>1420</v>
      </c>
      <c r="D20480" s="95">
        <v>1114</v>
      </c>
      <c r="E20480" s="95">
        <v>1461</v>
      </c>
      <c r="F20480" s="95">
        <v>23779292</v>
      </c>
      <c r="G20480" s="95">
        <v>250</v>
      </c>
      <c r="H20480" s="93" t="s">
        <v>8976</v>
      </c>
      <c r="I20480" s="93" t="s">
        <v>23892</v>
      </c>
      <c r="J20480" s="93" t="s">
        <v>20844</v>
      </c>
      <c r="K20480" s="93" t="s">
        <v>6767</v>
      </c>
      <c r="L20480" s="14">
        <f>AND(vyberHrace&lt;&gt;"",ISNUMBER(SEARCH(vyberHrace,$B20480)))</f>
      </c>
      <c r="M20480" s="14">
        <f>AND($I20480=MID(kododd,1,2),$J20480=MID(kododd,3,3))</f>
      </c>
    </row>
    <row r="20481">
      <c r="A20481" s="95">
        <v>22577</v>
      </c>
      <c r="B20481" s="93" t="s">
        <v>73</v>
      </c>
      <c r="C20481" s="93" t="s">
        <v>1446</v>
      </c>
      <c r="D20481" s="95">
        <v>1357</v>
      </c>
      <c r="E20481" s="95">
        <v>1499</v>
      </c>
      <c r="F20481" s="95">
        <v>23750243</v>
      </c>
      <c r="G20481" s="95">
        <v>250</v>
      </c>
      <c r="H20481" s="93" t="s">
        <v>8976</v>
      </c>
      <c r="I20481" s="93" t="s">
        <v>23892</v>
      </c>
      <c r="J20481" s="93" t="s">
        <v>20967</v>
      </c>
      <c r="K20481" s="93" t="s">
        <v>11218</v>
      </c>
      <c r="L20481" s="14">
        <f>AND(vyberHrace&lt;&gt;"",ISNUMBER(SEARCH(vyberHrace,$B20481)))</f>
      </c>
      <c r="M20481" s="14">
        <f>AND($I20481=MID(kododd,1,2),$J20481=MID(kododd,3,3))</f>
      </c>
    </row>
    <row r="20482">
      <c r="A20482" s="95">
        <v>46479</v>
      </c>
      <c r="B20482" s="93" t="s">
        <v>78</v>
      </c>
      <c r="C20482" s="93" t="s">
        <v>1430</v>
      </c>
      <c r="G20482" s="95">
        <v>250</v>
      </c>
      <c r="H20482" s="93" t="s">
        <v>8976</v>
      </c>
      <c r="I20482" s="93" t="s">
        <v>23892</v>
      </c>
      <c r="J20482" s="93" t="s">
        <v>21001</v>
      </c>
      <c r="K20482" s="93" t="s">
        <v>5937</v>
      </c>
      <c r="L20482" s="14">
        <f>AND(vyberHrace&lt;&gt;"",ISNUMBER(SEARCH(vyberHrace,$B20482)))</f>
      </c>
      <c r="M20482" s="14">
        <f>AND($I20482=MID(kododd,1,2),$J20482=MID(kododd,3,3))</f>
      </c>
    </row>
    <row r="20483">
      <c r="A20483" s="95">
        <v>2233</v>
      </c>
      <c r="B20483" s="93" t="s">
        <v>80</v>
      </c>
      <c r="C20483" s="93" t="s">
        <v>1472</v>
      </c>
      <c r="D20483" s="95">
        <v>1630</v>
      </c>
      <c r="E20483" s="95">
        <v>1763</v>
      </c>
      <c r="F20483" s="95">
        <v>334200</v>
      </c>
      <c r="G20483" s="95">
        <v>250</v>
      </c>
      <c r="H20483" s="93" t="s">
        <v>8976</v>
      </c>
      <c r="I20483" s="93" t="s">
        <v>23892</v>
      </c>
      <c r="J20483" s="93" t="s">
        <v>20896</v>
      </c>
      <c r="K20483" s="93" t="s">
        <v>6925</v>
      </c>
      <c r="L20483" s="14">
        <f>AND(vyberHrace&lt;&gt;"",ISNUMBER(SEARCH(vyberHrace,$B20483)))</f>
      </c>
      <c r="M20483" s="14">
        <f>AND($I20483=MID(kododd,1,2),$J20483=MID(kododd,3,3))</f>
      </c>
    </row>
    <row r="20484">
      <c r="A20484" s="95">
        <v>45443</v>
      </c>
      <c r="B20484" s="93" t="s">
        <v>82</v>
      </c>
      <c r="C20484" s="93" t="s">
        <v>3255</v>
      </c>
      <c r="D20484" s="95">
        <v>1452</v>
      </c>
      <c r="E20484" s="95">
        <v>1574</v>
      </c>
      <c r="F20484" s="95">
        <v>23746017</v>
      </c>
      <c r="G20484" s="95">
        <v>250</v>
      </c>
      <c r="H20484" s="93" t="s">
        <v>8976</v>
      </c>
      <c r="I20484" s="93" t="s">
        <v>23892</v>
      </c>
      <c r="J20484" s="93" t="s">
        <v>21001</v>
      </c>
      <c r="K20484" s="93" t="s">
        <v>5937</v>
      </c>
      <c r="L20484" s="14">
        <f>AND(vyberHrace&lt;&gt;"",ISNUMBER(SEARCH(vyberHrace,$B20484)))</f>
      </c>
      <c r="M20484" s="14">
        <f>AND($I20484=MID(kododd,1,2),$J20484=MID(kododd,3,3))</f>
      </c>
    </row>
    <row r="20485">
      <c r="A20485" s="95">
        <v>36699</v>
      </c>
      <c r="B20485" s="93" t="s">
        <v>13561</v>
      </c>
      <c r="C20485" s="93" t="s">
        <v>1444</v>
      </c>
      <c r="D20485" s="95">
        <v>1763</v>
      </c>
      <c r="E20485" s="95">
        <v>1857</v>
      </c>
      <c r="F20485" s="95">
        <v>360120</v>
      </c>
      <c r="G20485" s="95">
        <v>0</v>
      </c>
      <c r="H20485" s="93" t="s">
        <v>8976</v>
      </c>
      <c r="I20485" s="93" t="s">
        <v>23892</v>
      </c>
      <c r="J20485" s="93" t="s">
        <v>20847</v>
      </c>
      <c r="K20485" s="93" t="s">
        <v>1504</v>
      </c>
      <c r="L20485" s="14">
        <f>AND(vyberHrace&lt;&gt;"",ISNUMBER(SEARCH(vyberHrace,$B20485)))</f>
      </c>
      <c r="M20485" s="14">
        <f>AND($I20485=MID(kododd,1,2),$J20485=MID(kododd,3,3))</f>
      </c>
    </row>
    <row r="20486">
      <c r="A20486" s="95">
        <v>48101</v>
      </c>
      <c r="B20486" s="93" t="s">
        <v>13565</v>
      </c>
      <c r="C20486" s="93" t="s">
        <v>1422</v>
      </c>
      <c r="D20486" s="95">
        <v>1831</v>
      </c>
      <c r="E20486" s="95">
        <v>1925</v>
      </c>
      <c r="F20486" s="95">
        <v>23734329</v>
      </c>
      <c r="G20486" s="95">
        <v>250</v>
      </c>
      <c r="H20486" s="93" t="s">
        <v>8976</v>
      </c>
      <c r="I20486" s="93" t="s">
        <v>23892</v>
      </c>
      <c r="J20486" s="93" t="s">
        <v>20860</v>
      </c>
      <c r="K20486" s="93" t="s">
        <v>6912</v>
      </c>
      <c r="L20486" s="14">
        <f>AND(vyberHrace&lt;&gt;"",ISNUMBER(SEARCH(vyberHrace,$B20486)))</f>
      </c>
      <c r="M20486" s="14">
        <f>AND($I20486=MID(kododd,1,2),$J20486=MID(kododd,3,3))</f>
      </c>
    </row>
    <row r="20487">
      <c r="A20487" s="95">
        <v>43529</v>
      </c>
      <c r="B20487" s="93" t="s">
        <v>11319</v>
      </c>
      <c r="C20487" s="93" t="s">
        <v>1408</v>
      </c>
      <c r="D20487" s="95">
        <v>1086</v>
      </c>
      <c r="G20487" s="95">
        <v>0</v>
      </c>
      <c r="H20487" s="93" t="s">
        <v>8976</v>
      </c>
      <c r="I20487" s="93" t="s">
        <v>23892</v>
      </c>
      <c r="J20487" s="93" t="s">
        <v>21001</v>
      </c>
      <c r="K20487" s="93" t="s">
        <v>5937</v>
      </c>
      <c r="L20487" s="14">
        <f>AND(vyberHrace&lt;&gt;"",ISNUMBER(SEARCH(vyberHrace,$B20487)))</f>
      </c>
      <c r="M20487" s="14">
        <f>AND($I20487=MID(kododd,1,2),$J20487=MID(kododd,3,3))</f>
      </c>
    </row>
    <row r="20488">
      <c r="A20488" s="95">
        <v>13619</v>
      </c>
      <c r="B20488" s="93" t="s">
        <v>11320</v>
      </c>
      <c r="C20488" s="93" t="s">
        <v>1458</v>
      </c>
      <c r="D20488" s="95">
        <v>1400</v>
      </c>
      <c r="G20488" s="95">
        <v>0</v>
      </c>
      <c r="H20488" s="93" t="s">
        <v>8976</v>
      </c>
      <c r="I20488" s="93" t="s">
        <v>23892</v>
      </c>
      <c r="J20488" s="93" t="s">
        <v>20881</v>
      </c>
      <c r="K20488" s="93" t="s">
        <v>3799</v>
      </c>
      <c r="L20488" s="14">
        <f>AND(vyberHrace&lt;&gt;"",ISNUMBER(SEARCH(vyberHrace,$B20488)))</f>
      </c>
      <c r="M20488" s="14">
        <f>AND($I20488=MID(kododd,1,2),$J20488=MID(kododd,3,3))</f>
      </c>
    </row>
    <row r="20489">
      <c r="A20489" s="95">
        <v>43530</v>
      </c>
      <c r="B20489" s="93" t="s">
        <v>11321</v>
      </c>
      <c r="C20489" s="93" t="s">
        <v>1432</v>
      </c>
      <c r="D20489" s="95">
        <v>1389</v>
      </c>
      <c r="G20489" s="95">
        <v>250</v>
      </c>
      <c r="H20489" s="93" t="s">
        <v>8976</v>
      </c>
      <c r="I20489" s="93" t="s">
        <v>23892</v>
      </c>
      <c r="J20489" s="93" t="s">
        <v>21001</v>
      </c>
      <c r="K20489" s="93" t="s">
        <v>5937</v>
      </c>
      <c r="L20489" s="14">
        <f>AND(vyberHrace&lt;&gt;"",ISNUMBER(SEARCH(vyberHrace,$B20489)))</f>
      </c>
      <c r="M20489" s="14">
        <f>AND($I20489=MID(kododd,1,2),$J20489=MID(kododd,3,3))</f>
      </c>
    </row>
    <row r="20490">
      <c r="A20490" s="95">
        <v>9514</v>
      </c>
      <c r="B20490" s="93" t="s">
        <v>11345</v>
      </c>
      <c r="C20490" s="93" t="s">
        <v>1462</v>
      </c>
      <c r="D20490" s="95">
        <v>1726</v>
      </c>
      <c r="E20490" s="95">
        <v>1843</v>
      </c>
      <c r="F20490" s="95">
        <v>360139</v>
      </c>
      <c r="G20490" s="95">
        <v>0</v>
      </c>
      <c r="H20490" s="93" t="s">
        <v>8976</v>
      </c>
      <c r="I20490" s="93" t="s">
        <v>23892</v>
      </c>
      <c r="J20490" s="93" t="s">
        <v>20847</v>
      </c>
      <c r="K20490" s="93" t="s">
        <v>1504</v>
      </c>
      <c r="L20490" s="14">
        <f>AND(vyberHrace&lt;&gt;"",ISNUMBER(SEARCH(vyberHrace,$B20490)))</f>
      </c>
      <c r="M20490" s="14">
        <f>AND($I20490=MID(kododd,1,2),$J20490=MID(kododd,3,3))</f>
      </c>
    </row>
    <row r="20491">
      <c r="A20491" s="95">
        <v>8270</v>
      </c>
      <c r="B20491" s="93" t="s">
        <v>11358</v>
      </c>
      <c r="C20491" s="93" t="s">
        <v>1471</v>
      </c>
      <c r="D20491" s="95">
        <v>1493</v>
      </c>
      <c r="G20491" s="95">
        <v>250</v>
      </c>
      <c r="H20491" s="93" t="s">
        <v>8976</v>
      </c>
      <c r="I20491" s="93" t="s">
        <v>23892</v>
      </c>
      <c r="J20491" s="93" t="s">
        <v>20878</v>
      </c>
      <c r="K20491" s="93" t="s">
        <v>4948</v>
      </c>
      <c r="L20491" s="14">
        <f>AND(vyberHrace&lt;&gt;"",ISNUMBER(SEARCH(vyberHrace,$B20491)))</f>
      </c>
      <c r="M20491" s="14">
        <f>AND($I20491=MID(kododd,1,2),$J20491=MID(kododd,3,3))</f>
      </c>
    </row>
    <row r="20492">
      <c r="A20492" s="95">
        <v>2829</v>
      </c>
      <c r="B20492" s="93" t="s">
        <v>11361</v>
      </c>
      <c r="C20492" s="93" t="s">
        <v>1471</v>
      </c>
      <c r="D20492" s="95">
        <v>1788</v>
      </c>
      <c r="E20492" s="95">
        <v>1865</v>
      </c>
      <c r="F20492" s="95">
        <v>313580</v>
      </c>
      <c r="G20492" s="95">
        <v>250</v>
      </c>
      <c r="H20492" s="93" t="s">
        <v>8976</v>
      </c>
      <c r="I20492" s="93" t="s">
        <v>23892</v>
      </c>
      <c r="J20492" s="93" t="s">
        <v>20893</v>
      </c>
      <c r="K20492" s="93" t="s">
        <v>5613</v>
      </c>
      <c r="L20492" s="14">
        <f>AND(vyberHrace&lt;&gt;"",ISNUMBER(SEARCH(vyberHrace,$B20492)))</f>
      </c>
      <c r="M20492" s="14">
        <f>AND($I20492=MID(kododd,1,2),$J20492=MID(kododd,3,3))</f>
      </c>
    </row>
    <row r="20493">
      <c r="A20493" s="95">
        <v>44063</v>
      </c>
      <c r="B20493" s="93" t="s">
        <v>13639</v>
      </c>
      <c r="C20493" s="93" t="s">
        <v>1400</v>
      </c>
      <c r="G20493" s="95">
        <v>0</v>
      </c>
      <c r="H20493" s="93" t="s">
        <v>8976</v>
      </c>
      <c r="I20493" s="93" t="s">
        <v>23892</v>
      </c>
      <c r="J20493" s="93" t="s">
        <v>20844</v>
      </c>
      <c r="K20493" s="93" t="s">
        <v>6767</v>
      </c>
      <c r="L20493" s="14">
        <f>AND(vyberHrace&lt;&gt;"",ISNUMBER(SEARCH(vyberHrace,$B20493)))</f>
      </c>
      <c r="M20493" s="14">
        <f>AND($I20493=MID(kododd,1,2),$J20493=MID(kododd,3,3))</f>
      </c>
    </row>
    <row r="20494">
      <c r="A20494" s="95">
        <v>62049</v>
      </c>
      <c r="B20494" s="93" t="s">
        <v>28251</v>
      </c>
      <c r="C20494" s="93" t="s">
        <v>1411</v>
      </c>
      <c r="G20494" s="95">
        <v>0</v>
      </c>
      <c r="H20494" s="93" t="s">
        <v>8976</v>
      </c>
      <c r="I20494" s="93" t="s">
        <v>23892</v>
      </c>
      <c r="J20494" s="93" t="s">
        <v>20860</v>
      </c>
      <c r="K20494" s="93" t="s">
        <v>6912</v>
      </c>
      <c r="L20494" s="14">
        <f>AND(vyberHrace&lt;&gt;"",ISNUMBER(SEARCH(vyberHrace,$B20494)))</f>
      </c>
      <c r="M20494" s="14">
        <f>AND($I20494=MID(kododd,1,2),$J20494=MID(kododd,3,3))</f>
      </c>
    </row>
    <row r="20495">
      <c r="A20495" s="95">
        <v>6404</v>
      </c>
      <c r="B20495" s="93" t="s">
        <v>10050</v>
      </c>
      <c r="C20495" s="93" t="s">
        <v>1401</v>
      </c>
      <c r="D20495" s="95">
        <v>1699</v>
      </c>
      <c r="E20495" s="95">
        <v>1807</v>
      </c>
      <c r="F20495" s="95">
        <v>370258</v>
      </c>
      <c r="G20495" s="95">
        <v>250</v>
      </c>
      <c r="H20495" s="93" t="s">
        <v>8976</v>
      </c>
      <c r="I20495" s="93" t="s">
        <v>23892</v>
      </c>
      <c r="J20495" s="93" t="s">
        <v>20878</v>
      </c>
      <c r="K20495" s="93" t="s">
        <v>4948</v>
      </c>
      <c r="L20495" s="14">
        <f>AND(vyberHrace&lt;&gt;"",ISNUMBER(SEARCH(vyberHrace,$B20495)))</f>
      </c>
      <c r="M20495" s="14">
        <f>AND($I20495=MID(kododd,1,2),$J20495=MID(kododd,3,3))</f>
      </c>
    </row>
    <row r="20496">
      <c r="A20496" s="95">
        <v>16653</v>
      </c>
      <c r="B20496" s="93" t="s">
        <v>10054</v>
      </c>
      <c r="C20496" s="93" t="s">
        <v>1446</v>
      </c>
      <c r="D20496" s="95">
        <v>1595</v>
      </c>
      <c r="E20496" s="95">
        <v>1791</v>
      </c>
      <c r="F20496" s="95">
        <v>332550</v>
      </c>
      <c r="G20496" s="95">
        <v>250</v>
      </c>
      <c r="H20496" s="93" t="s">
        <v>8976</v>
      </c>
      <c r="I20496" s="93" t="s">
        <v>23892</v>
      </c>
      <c r="J20496" s="93" t="s">
        <v>20955</v>
      </c>
      <c r="K20496" s="93" t="s">
        <v>11226</v>
      </c>
      <c r="L20496" s="14">
        <f>AND(vyberHrace&lt;&gt;"",ISNUMBER(SEARCH(vyberHrace,$B20496)))</f>
      </c>
      <c r="M20496" s="14">
        <f>AND($I20496=MID(kododd,1,2),$J20496=MID(kododd,3,3))</f>
      </c>
    </row>
    <row r="20497">
      <c r="A20497" s="95">
        <v>36824</v>
      </c>
      <c r="B20497" s="93" t="s">
        <v>10055</v>
      </c>
      <c r="C20497" s="93" t="s">
        <v>1440</v>
      </c>
      <c r="D20497" s="95">
        <v>1412</v>
      </c>
      <c r="G20497" s="95">
        <v>250</v>
      </c>
      <c r="H20497" s="93" t="s">
        <v>8976</v>
      </c>
      <c r="I20497" s="93" t="s">
        <v>23892</v>
      </c>
      <c r="J20497" s="93" t="s">
        <v>20848</v>
      </c>
      <c r="K20497" s="93" t="s">
        <v>3802</v>
      </c>
      <c r="L20497" s="14">
        <f>AND(vyberHrace&lt;&gt;"",ISNUMBER(SEARCH(vyberHrace,$B20497)))</f>
      </c>
      <c r="M20497" s="14">
        <f>AND($I20497=MID(kododd,1,2),$J20497=MID(kododd,3,3))</f>
      </c>
    </row>
    <row r="20498">
      <c r="A20498" s="95">
        <v>47978</v>
      </c>
      <c r="B20498" s="93" t="s">
        <v>10056</v>
      </c>
      <c r="C20498" s="93" t="s">
        <v>1447</v>
      </c>
      <c r="D20498" s="95">
        <v>1088</v>
      </c>
      <c r="G20498" s="95">
        <v>0</v>
      </c>
      <c r="H20498" s="93" t="s">
        <v>8976</v>
      </c>
      <c r="I20498" s="93" t="s">
        <v>23892</v>
      </c>
      <c r="J20498" s="93" t="s">
        <v>20926</v>
      </c>
      <c r="K20498" s="93" t="s">
        <v>5105</v>
      </c>
      <c r="L20498" s="14">
        <f>AND(vyberHrace&lt;&gt;"",ISNUMBER(SEARCH(vyberHrace,$B20498)))</f>
      </c>
      <c r="M20498" s="14">
        <f>AND($I20498=MID(kododd,1,2),$J20498=MID(kododd,3,3))</f>
      </c>
    </row>
    <row r="20499">
      <c r="A20499" s="95">
        <v>38296</v>
      </c>
      <c r="B20499" s="93" t="s">
        <v>15998</v>
      </c>
      <c r="C20499" s="93" t="s">
        <v>1408</v>
      </c>
      <c r="D20499" s="95">
        <v>2131</v>
      </c>
      <c r="E20499" s="95">
        <v>2136</v>
      </c>
      <c r="F20499" s="95">
        <v>378054</v>
      </c>
      <c r="G20499" s="95">
        <v>250</v>
      </c>
      <c r="H20499" s="93" t="s">
        <v>8976</v>
      </c>
      <c r="I20499" s="93" t="s">
        <v>23892</v>
      </c>
      <c r="J20499" s="93" t="s">
        <v>20960</v>
      </c>
      <c r="K20499" s="93" t="s">
        <v>5570</v>
      </c>
      <c r="L20499" s="14">
        <f>AND(vyberHrace&lt;&gt;"",ISNUMBER(SEARCH(vyberHrace,$B20499)))</f>
      </c>
      <c r="M20499" s="14">
        <f>AND($I20499=MID(kododd,1,2),$J20499=MID(kododd,3,3))</f>
      </c>
    </row>
    <row r="20500">
      <c r="A20500" s="95">
        <v>59804</v>
      </c>
      <c r="B20500" s="93" t="s">
        <v>16007</v>
      </c>
      <c r="C20500" s="93" t="s">
        <v>1428</v>
      </c>
      <c r="D20500" s="95">
        <v>1302</v>
      </c>
      <c r="F20500" s="95">
        <v>23782099</v>
      </c>
      <c r="G20500" s="95">
        <v>250</v>
      </c>
      <c r="H20500" s="93" t="s">
        <v>8976</v>
      </c>
      <c r="I20500" s="93" t="s">
        <v>23892</v>
      </c>
      <c r="J20500" s="93" t="s">
        <v>20961</v>
      </c>
      <c r="K20500" s="93" t="s">
        <v>6268</v>
      </c>
      <c r="L20500" s="14">
        <f>AND(vyberHrace&lt;&gt;"",ISNUMBER(SEARCH(vyberHrace,$B20500)))</f>
      </c>
      <c r="M20500" s="14">
        <f>AND($I20500=MID(kododd,1,2),$J20500=MID(kododd,3,3))</f>
      </c>
    </row>
    <row r="20501">
      <c r="A20501" s="95">
        <v>38297</v>
      </c>
      <c r="B20501" s="93" t="s">
        <v>16008</v>
      </c>
      <c r="C20501" s="93" t="s">
        <v>1409</v>
      </c>
      <c r="D20501" s="95">
        <v>1686</v>
      </c>
      <c r="E20501" s="95">
        <v>1782</v>
      </c>
      <c r="F20501" s="95">
        <v>378062</v>
      </c>
      <c r="G20501" s="95">
        <v>250</v>
      </c>
      <c r="H20501" s="93" t="s">
        <v>8976</v>
      </c>
      <c r="I20501" s="93" t="s">
        <v>23892</v>
      </c>
      <c r="J20501" s="93" t="s">
        <v>20960</v>
      </c>
      <c r="K20501" s="93" t="s">
        <v>5570</v>
      </c>
      <c r="L20501" s="14">
        <f>AND(vyberHrace&lt;&gt;"",ISNUMBER(SEARCH(vyberHrace,$B20501)))</f>
      </c>
      <c r="M20501" s="14">
        <f>AND($I20501=MID(kododd,1,2),$J20501=MID(kododd,3,3))</f>
      </c>
    </row>
    <row r="20502">
      <c r="A20502" s="95">
        <v>39176</v>
      </c>
      <c r="B20502" s="93" t="s">
        <v>16008</v>
      </c>
      <c r="C20502" s="93" t="s">
        <v>1428</v>
      </c>
      <c r="G20502" s="95">
        <v>0</v>
      </c>
      <c r="H20502" s="93" t="s">
        <v>8976</v>
      </c>
      <c r="I20502" s="93" t="s">
        <v>23892</v>
      </c>
      <c r="J20502" s="93" t="s">
        <v>20960</v>
      </c>
      <c r="K20502" s="93" t="s">
        <v>5570</v>
      </c>
      <c r="L20502" s="14">
        <f>AND(vyberHrace&lt;&gt;"",ISNUMBER(SEARCH(vyberHrace,$B20502)))</f>
      </c>
      <c r="M20502" s="14">
        <f>AND($I20502=MID(kododd,1,2),$J20502=MID(kododd,3,3))</f>
      </c>
    </row>
    <row r="20503">
      <c r="A20503" s="95">
        <v>57171</v>
      </c>
      <c r="B20503" s="93" t="s">
        <v>23070</v>
      </c>
      <c r="C20503" s="93" t="s">
        <v>1416</v>
      </c>
      <c r="D20503" s="95">
        <v>1874</v>
      </c>
      <c r="E20503" s="95">
        <v>1934</v>
      </c>
      <c r="F20503" s="95">
        <v>23770805</v>
      </c>
      <c r="G20503" s="95">
        <v>250</v>
      </c>
      <c r="H20503" s="93" t="s">
        <v>8976</v>
      </c>
      <c r="I20503" s="93" t="s">
        <v>23892</v>
      </c>
      <c r="J20503" s="93" t="s">
        <v>20844</v>
      </c>
      <c r="K20503" s="93" t="s">
        <v>6767</v>
      </c>
      <c r="L20503" s="14">
        <f>AND(vyberHrace&lt;&gt;"",ISNUMBER(SEARCH(vyberHrace,$B20503)))</f>
      </c>
      <c r="M20503" s="14">
        <f>AND($I20503=MID(kododd,1,2),$J20503=MID(kododd,3,3))</f>
      </c>
    </row>
    <row r="20504">
      <c r="A20504" s="95">
        <v>39175</v>
      </c>
      <c r="B20504" s="93" t="s">
        <v>16018</v>
      </c>
      <c r="C20504" s="93" t="s">
        <v>1407</v>
      </c>
      <c r="G20504" s="95">
        <v>0</v>
      </c>
      <c r="H20504" s="93" t="s">
        <v>8976</v>
      </c>
      <c r="I20504" s="93" t="s">
        <v>23892</v>
      </c>
      <c r="J20504" s="93" t="s">
        <v>20960</v>
      </c>
      <c r="K20504" s="93" t="s">
        <v>5570</v>
      </c>
      <c r="L20504" s="14">
        <f>AND(vyberHrace&lt;&gt;"",ISNUMBER(SEARCH(vyberHrace,$B20504)))</f>
      </c>
      <c r="M20504" s="14">
        <f>AND($I20504=MID(kododd,1,2),$J20504=MID(kododd,3,3))</f>
      </c>
    </row>
    <row r="20505">
      <c r="A20505" s="95">
        <v>12502</v>
      </c>
      <c r="B20505" s="93" t="s">
        <v>16031</v>
      </c>
      <c r="C20505" s="93" t="s">
        <v>1404</v>
      </c>
      <c r="D20505" s="95">
        <v>1615</v>
      </c>
      <c r="F20505" s="95">
        <v>370266</v>
      </c>
      <c r="G20505" s="95">
        <v>250</v>
      </c>
      <c r="H20505" s="93" t="s">
        <v>8976</v>
      </c>
      <c r="I20505" s="93" t="s">
        <v>23892</v>
      </c>
      <c r="J20505" s="93" t="s">
        <v>20955</v>
      </c>
      <c r="K20505" s="93" t="s">
        <v>11226</v>
      </c>
      <c r="L20505" s="14">
        <f>AND(vyberHrace&lt;&gt;"",ISNUMBER(SEARCH(vyberHrace,$B20505)))</f>
      </c>
      <c r="M20505" s="14">
        <f>AND($I20505=MID(kododd,1,2),$J20505=MID(kododd,3,3))</f>
      </c>
    </row>
    <row r="20506">
      <c r="A20506" s="95">
        <v>8269</v>
      </c>
      <c r="B20506" s="93" t="s">
        <v>16055</v>
      </c>
      <c r="C20506" s="93" t="s">
        <v>1401</v>
      </c>
      <c r="D20506" s="95">
        <v>1565</v>
      </c>
      <c r="E20506" s="95">
        <v>1685</v>
      </c>
      <c r="F20506" s="95">
        <v>318612</v>
      </c>
      <c r="G20506" s="95">
        <v>250</v>
      </c>
      <c r="H20506" s="93" t="s">
        <v>8976</v>
      </c>
      <c r="I20506" s="93" t="s">
        <v>23892</v>
      </c>
      <c r="J20506" s="93" t="s">
        <v>20872</v>
      </c>
      <c r="K20506" s="93" t="s">
        <v>3789</v>
      </c>
      <c r="L20506" s="14">
        <f>AND(vyberHrace&lt;&gt;"",ISNUMBER(SEARCH(vyberHrace,$B20506)))</f>
      </c>
      <c r="M20506" s="14">
        <f>AND($I20506=MID(kododd,1,2),$J20506=MID(kododd,3,3))</f>
      </c>
    </row>
    <row r="20507">
      <c r="A20507" s="95">
        <v>63740</v>
      </c>
      <c r="B20507" s="93" t="s">
        <v>29896</v>
      </c>
      <c r="C20507" s="93" t="s">
        <v>1436</v>
      </c>
      <c r="G20507" s="95">
        <v>500</v>
      </c>
      <c r="H20507" s="93" t="s">
        <v>8976</v>
      </c>
      <c r="I20507" s="93" t="s">
        <v>23892</v>
      </c>
      <c r="J20507" s="93" t="s">
        <v>23412</v>
      </c>
      <c r="K20507" s="93" t="s">
        <v>21369</v>
      </c>
      <c r="L20507" s="14">
        <f>AND(vyberHrace&lt;&gt;"",ISNUMBER(SEARCH(vyberHrace,$B20507)))</f>
      </c>
      <c r="M20507" s="14">
        <f>AND($I20507=MID(kododd,1,2),$J20507=MID(kododd,3,3))</f>
      </c>
    </row>
    <row r="20508">
      <c r="A20508" s="95">
        <v>54343</v>
      </c>
      <c r="B20508" s="93" t="s">
        <v>1093</v>
      </c>
      <c r="C20508" s="93" t="s">
        <v>1422</v>
      </c>
      <c r="F20508" s="95">
        <v>23754273</v>
      </c>
      <c r="G20508" s="95">
        <v>500</v>
      </c>
      <c r="H20508" s="93" t="s">
        <v>8976</v>
      </c>
      <c r="I20508" s="93" t="s">
        <v>23892</v>
      </c>
      <c r="J20508" s="93" t="s">
        <v>23412</v>
      </c>
      <c r="K20508" s="93" t="s">
        <v>21369</v>
      </c>
      <c r="L20508" s="14">
        <f>AND(vyberHrace&lt;&gt;"",ISNUMBER(SEARCH(vyberHrace,$B20508)))</f>
      </c>
      <c r="M20508" s="14">
        <f>AND($I20508=MID(kododd,1,2),$J20508=MID(kododd,3,3))</f>
      </c>
    </row>
    <row r="20509">
      <c r="A20509" s="95">
        <v>46311</v>
      </c>
      <c r="B20509" s="93" t="s">
        <v>16097</v>
      </c>
      <c r="C20509" s="93" t="s">
        <v>1408</v>
      </c>
      <c r="G20509" s="95">
        <v>0</v>
      </c>
      <c r="H20509" s="93" t="s">
        <v>8976</v>
      </c>
      <c r="I20509" s="93" t="s">
        <v>23892</v>
      </c>
      <c r="J20509" s="93" t="s">
        <v>20955</v>
      </c>
      <c r="K20509" s="93" t="s">
        <v>11226</v>
      </c>
      <c r="L20509" s="14">
        <f>AND(vyberHrace&lt;&gt;"",ISNUMBER(SEARCH(vyberHrace,$B20509)))</f>
      </c>
      <c r="M20509" s="14">
        <f>AND($I20509=MID(kododd,1,2),$J20509=MID(kododd,3,3))</f>
      </c>
    </row>
    <row r="20510">
      <c r="A20510" s="95">
        <v>58065</v>
      </c>
      <c r="B20510" s="93" t="s">
        <v>8767</v>
      </c>
      <c r="C20510" s="93" t="s">
        <v>1412</v>
      </c>
      <c r="G20510" s="95">
        <v>0</v>
      </c>
      <c r="H20510" s="93" t="s">
        <v>8976</v>
      </c>
      <c r="I20510" s="93" t="s">
        <v>23892</v>
      </c>
      <c r="J20510" s="93" t="s">
        <v>21001</v>
      </c>
      <c r="K20510" s="93" t="s">
        <v>5937</v>
      </c>
      <c r="L20510" s="14">
        <f>AND(vyberHrace&lt;&gt;"",ISNUMBER(SEARCH(vyberHrace,$B20510)))</f>
      </c>
      <c r="M20510" s="14">
        <f>AND($I20510=MID(kododd,1,2),$J20510=MID(kododd,3,3))</f>
      </c>
    </row>
    <row r="20511">
      <c r="A20511" s="95">
        <v>43615</v>
      </c>
      <c r="B20511" s="93" t="s">
        <v>8768</v>
      </c>
      <c r="C20511" s="93" t="s">
        <v>1471</v>
      </c>
      <c r="G20511" s="95">
        <v>0</v>
      </c>
      <c r="H20511" s="93" t="s">
        <v>8976</v>
      </c>
      <c r="I20511" s="93" t="s">
        <v>23892</v>
      </c>
      <c r="J20511" s="93" t="s">
        <v>20955</v>
      </c>
      <c r="K20511" s="93" t="s">
        <v>11226</v>
      </c>
      <c r="L20511" s="14">
        <f>AND(vyberHrace&lt;&gt;"",ISNUMBER(SEARCH(vyberHrace,$B20511)))</f>
      </c>
      <c r="M20511" s="14">
        <f>AND($I20511=MID(kododd,1,2),$J20511=MID(kododd,3,3))</f>
      </c>
    </row>
    <row r="20512">
      <c r="A20512" s="95">
        <v>38966</v>
      </c>
      <c r="B20512" s="93" t="s">
        <v>10990</v>
      </c>
      <c r="C20512" s="93" t="s">
        <v>1421</v>
      </c>
      <c r="G20512" s="95">
        <v>0</v>
      </c>
      <c r="H20512" s="93" t="s">
        <v>8976</v>
      </c>
      <c r="I20512" s="93" t="s">
        <v>23892</v>
      </c>
      <c r="J20512" s="93" t="s">
        <v>23412</v>
      </c>
      <c r="K20512" s="93" t="s">
        <v>21369</v>
      </c>
      <c r="L20512" s="14">
        <f>AND(vyberHrace&lt;&gt;"",ISNUMBER(SEARCH(vyberHrace,$B20512)))</f>
      </c>
      <c r="M20512" s="14">
        <f>AND($I20512=MID(kododd,1,2),$J20512=MID(kododd,3,3))</f>
      </c>
    </row>
    <row r="20513">
      <c r="A20513" s="95">
        <v>59806</v>
      </c>
      <c r="B20513" s="93" t="s">
        <v>26315</v>
      </c>
      <c r="C20513" s="93" t="s">
        <v>1416</v>
      </c>
      <c r="F20513" s="95">
        <v>23782463</v>
      </c>
      <c r="G20513" s="95">
        <v>0</v>
      </c>
      <c r="H20513" s="93" t="s">
        <v>8976</v>
      </c>
      <c r="I20513" s="93" t="s">
        <v>23892</v>
      </c>
      <c r="J20513" s="93" t="s">
        <v>20961</v>
      </c>
      <c r="K20513" s="93" t="s">
        <v>6268</v>
      </c>
      <c r="L20513" s="14">
        <f>AND(vyberHrace&lt;&gt;"",ISNUMBER(SEARCH(vyberHrace,$B20513)))</f>
      </c>
      <c r="M20513" s="14">
        <f>AND($I20513=MID(kododd,1,2),$J20513=MID(kododd,3,3))</f>
      </c>
    </row>
    <row r="20514">
      <c r="A20514" s="95">
        <v>34316</v>
      </c>
      <c r="B20514" s="93" t="s">
        <v>9238</v>
      </c>
      <c r="C20514" s="93" t="s">
        <v>1423</v>
      </c>
      <c r="D20514" s="95">
        <v>1699</v>
      </c>
      <c r="E20514" s="95">
        <v>1859</v>
      </c>
      <c r="F20514" s="95">
        <v>350257</v>
      </c>
      <c r="G20514" s="95">
        <v>250</v>
      </c>
      <c r="H20514" s="93" t="s">
        <v>8976</v>
      </c>
      <c r="I20514" s="93" t="s">
        <v>23892</v>
      </c>
      <c r="J20514" s="93" t="s">
        <v>20878</v>
      </c>
      <c r="K20514" s="93" t="s">
        <v>4948</v>
      </c>
      <c r="L20514" s="14">
        <f>AND(vyberHrace&lt;&gt;"",ISNUMBER(SEARCH(vyberHrace,$B20514)))</f>
      </c>
      <c r="M20514" s="14">
        <f>AND($I20514=MID(kododd,1,2),$J20514=MID(kododd,3,3))</f>
      </c>
    </row>
    <row r="20515">
      <c r="A20515" s="95">
        <v>46297</v>
      </c>
      <c r="B20515" s="93" t="s">
        <v>6999</v>
      </c>
      <c r="C20515" s="93" t="s">
        <v>3255</v>
      </c>
      <c r="D20515" s="95">
        <v>1225</v>
      </c>
      <c r="F20515" s="95">
        <v>23770490</v>
      </c>
      <c r="G20515" s="95">
        <v>250</v>
      </c>
      <c r="H20515" s="93" t="s">
        <v>8976</v>
      </c>
      <c r="I20515" s="93" t="s">
        <v>23892</v>
      </c>
      <c r="J20515" s="93" t="s">
        <v>21001</v>
      </c>
      <c r="K20515" s="93" t="s">
        <v>5937</v>
      </c>
      <c r="L20515" s="14">
        <f>AND(vyberHrace&lt;&gt;"",ISNUMBER(SEARCH(vyberHrace,$B20515)))</f>
      </c>
      <c r="M20515" s="14">
        <f>AND($I20515=MID(kododd,1,2),$J20515=MID(kododd,3,3))</f>
      </c>
    </row>
    <row r="20516">
      <c r="A20516" s="95">
        <v>48025</v>
      </c>
      <c r="B20516" s="93" t="s">
        <v>7918</v>
      </c>
      <c r="C20516" s="93" t="s">
        <v>1404</v>
      </c>
      <c r="D20516" s="95">
        <v>1111</v>
      </c>
      <c r="G20516" s="95">
        <v>250</v>
      </c>
      <c r="H20516" s="93" t="s">
        <v>8976</v>
      </c>
      <c r="I20516" s="93" t="s">
        <v>23892</v>
      </c>
      <c r="J20516" s="93" t="s">
        <v>21001</v>
      </c>
      <c r="K20516" s="93" t="s">
        <v>5937</v>
      </c>
      <c r="L20516" s="14">
        <f>AND(vyberHrace&lt;&gt;"",ISNUMBER(SEARCH(vyberHrace,$B20516)))</f>
      </c>
      <c r="M20516" s="14">
        <f>AND($I20516=MID(kododd,1,2),$J20516=MID(kododd,3,3))</f>
      </c>
    </row>
    <row r="20517">
      <c r="A20517" s="95">
        <v>10067</v>
      </c>
      <c r="B20517" s="93" t="s">
        <v>10112</v>
      </c>
      <c r="C20517" s="93" t="s">
        <v>1405</v>
      </c>
      <c r="D20517" s="95">
        <v>1971</v>
      </c>
      <c r="E20517" s="95">
        <v>1987</v>
      </c>
      <c r="F20517" s="95">
        <v>356360</v>
      </c>
      <c r="G20517" s="95">
        <v>0</v>
      </c>
      <c r="H20517" s="93" t="s">
        <v>8976</v>
      </c>
      <c r="I20517" s="93" t="s">
        <v>23892</v>
      </c>
      <c r="J20517" s="93" t="s">
        <v>20896</v>
      </c>
      <c r="K20517" s="93" t="s">
        <v>6925</v>
      </c>
      <c r="L20517" s="14">
        <f>AND(vyberHrace&lt;&gt;"",ISNUMBER(SEARCH(vyberHrace,$B20517)))</f>
      </c>
      <c r="M20517" s="14">
        <f>AND($I20517=MID(kododd,1,2),$J20517=MID(kododd,3,3))</f>
      </c>
    </row>
    <row r="20518">
      <c r="A20518" s="95">
        <v>5335</v>
      </c>
      <c r="B20518" s="93" t="s">
        <v>3798</v>
      </c>
      <c r="C20518" s="93" t="s">
        <v>1456</v>
      </c>
      <c r="D20518" s="95">
        <v>1850</v>
      </c>
      <c r="E20518" s="95">
        <v>1786</v>
      </c>
      <c r="F20518" s="95">
        <v>23743719</v>
      </c>
      <c r="G20518" s="95">
        <v>250</v>
      </c>
      <c r="H20518" s="93" t="s">
        <v>8976</v>
      </c>
      <c r="I20518" s="93" t="s">
        <v>23892</v>
      </c>
      <c r="J20518" s="93" t="s">
        <v>20893</v>
      </c>
      <c r="K20518" s="93" t="s">
        <v>5613</v>
      </c>
      <c r="L20518" s="14">
        <f>AND(vyberHrace&lt;&gt;"",ISNUMBER(SEARCH(vyberHrace,$B20518)))</f>
      </c>
      <c r="M20518" s="14">
        <f>AND($I20518=MID(kododd,1,2),$J20518=MID(kododd,3,3))</f>
      </c>
    </row>
    <row r="20519">
      <c r="A20519" s="95">
        <v>63194</v>
      </c>
      <c r="B20519" s="93" t="s">
        <v>29534</v>
      </c>
      <c r="C20519" s="93" t="s">
        <v>1412</v>
      </c>
      <c r="D20519" s="95">
        <v>1334</v>
      </c>
      <c r="E20519" s="95">
        <v>1465</v>
      </c>
      <c r="F20519" s="95">
        <v>571005862</v>
      </c>
      <c r="G20519" s="95">
        <v>250</v>
      </c>
      <c r="H20519" s="93" t="s">
        <v>8976</v>
      </c>
      <c r="I20519" s="93" t="s">
        <v>23892</v>
      </c>
      <c r="J20519" s="93" t="s">
        <v>20860</v>
      </c>
      <c r="K20519" s="93" t="s">
        <v>6912</v>
      </c>
      <c r="L20519" s="14">
        <f>AND(vyberHrace&lt;&gt;"",ISNUMBER(SEARCH(vyberHrace,$B20519)))</f>
      </c>
      <c r="M20519" s="14">
        <f>AND($I20519=MID(kododd,1,2),$J20519=MID(kododd,3,3))</f>
      </c>
    </row>
    <row r="20520">
      <c r="A20520" s="95">
        <v>51346</v>
      </c>
      <c r="B20520" s="93" t="s">
        <v>3483</v>
      </c>
      <c r="C20520" s="93" t="s">
        <v>1422</v>
      </c>
      <c r="D20520" s="95">
        <v>1773</v>
      </c>
      <c r="E20520" s="95">
        <v>1817</v>
      </c>
      <c r="F20520" s="95">
        <v>23767227</v>
      </c>
      <c r="G20520" s="95">
        <v>250</v>
      </c>
      <c r="H20520" s="93" t="s">
        <v>8976</v>
      </c>
      <c r="I20520" s="93" t="s">
        <v>23892</v>
      </c>
      <c r="J20520" s="93" t="s">
        <v>20881</v>
      </c>
      <c r="K20520" s="93" t="s">
        <v>3799</v>
      </c>
      <c r="L20520" s="14">
        <f>AND(vyberHrace&lt;&gt;"",ISNUMBER(SEARCH(vyberHrace,$B20520)))</f>
      </c>
      <c r="M20520" s="14">
        <f>AND($I20520=MID(kododd,1,2),$J20520=MID(kododd,3,3))</f>
      </c>
    </row>
    <row r="20521">
      <c r="A20521" s="95">
        <v>51351</v>
      </c>
      <c r="B20521" s="93" t="s">
        <v>3484</v>
      </c>
      <c r="C20521" s="93" t="s">
        <v>1405</v>
      </c>
      <c r="D20521" s="95">
        <v>1341</v>
      </c>
      <c r="E20521" s="95">
        <v>1598</v>
      </c>
      <c r="F20521" s="95">
        <v>23778130</v>
      </c>
      <c r="G20521" s="95">
        <v>250</v>
      </c>
      <c r="H20521" s="93" t="s">
        <v>8976</v>
      </c>
      <c r="I20521" s="93" t="s">
        <v>23892</v>
      </c>
      <c r="J20521" s="93" t="s">
        <v>20881</v>
      </c>
      <c r="K20521" s="93" t="s">
        <v>3799</v>
      </c>
      <c r="L20521" s="14">
        <f>AND(vyberHrace&lt;&gt;"",ISNUMBER(SEARCH(vyberHrace,$B20521)))</f>
      </c>
      <c r="M20521" s="14">
        <f>AND($I20521=MID(kododd,1,2),$J20521=MID(kododd,3,3))</f>
      </c>
    </row>
    <row r="20522">
      <c r="A20522" s="95">
        <v>36762</v>
      </c>
      <c r="B20522" s="93" t="s">
        <v>5327</v>
      </c>
      <c r="C20522" s="93" t="s">
        <v>1398</v>
      </c>
      <c r="G20522" s="95">
        <v>0</v>
      </c>
      <c r="H20522" s="93" t="s">
        <v>8976</v>
      </c>
      <c r="I20522" s="93" t="s">
        <v>23892</v>
      </c>
      <c r="J20522" s="93" t="s">
        <v>23412</v>
      </c>
      <c r="K20522" s="93" t="s">
        <v>21369</v>
      </c>
      <c r="L20522" s="14">
        <f>AND(vyberHrace&lt;&gt;"",ISNUMBER(SEARCH(vyberHrace,$B20522)))</f>
      </c>
      <c r="M20522" s="14">
        <f>AND($I20522=MID(kododd,1,2),$J20522=MID(kododd,3,3))</f>
      </c>
    </row>
    <row r="20523">
      <c r="A20523" s="95">
        <v>48073</v>
      </c>
      <c r="B20523" s="93" t="s">
        <v>5337</v>
      </c>
      <c r="C20523" s="93" t="s">
        <v>1408</v>
      </c>
      <c r="D20523" s="95">
        <v>1295</v>
      </c>
      <c r="E20523" s="95">
        <v>1657</v>
      </c>
      <c r="F20523" s="95">
        <v>23755911</v>
      </c>
      <c r="G20523" s="95">
        <v>250</v>
      </c>
      <c r="H20523" s="93" t="s">
        <v>8976</v>
      </c>
      <c r="I20523" s="93" t="s">
        <v>23892</v>
      </c>
      <c r="J20523" s="93" t="s">
        <v>20961</v>
      </c>
      <c r="K20523" s="93" t="s">
        <v>6268</v>
      </c>
      <c r="L20523" s="14">
        <f>AND(vyberHrace&lt;&gt;"",ISNUMBER(SEARCH(vyberHrace,$B20523)))</f>
      </c>
      <c r="M20523" s="14">
        <f>AND($I20523=MID(kododd,1,2),$J20523=MID(kododd,3,3))</f>
      </c>
    </row>
    <row r="20524">
      <c r="A20524" s="95">
        <v>36107</v>
      </c>
      <c r="B20524" s="93" t="s">
        <v>5338</v>
      </c>
      <c r="C20524" s="93" t="s">
        <v>1417</v>
      </c>
      <c r="D20524" s="95">
        <v>1489</v>
      </c>
      <c r="F20524" s="95">
        <v>377120</v>
      </c>
      <c r="G20524" s="95">
        <v>250</v>
      </c>
      <c r="H20524" s="93" t="s">
        <v>8976</v>
      </c>
      <c r="I20524" s="93" t="s">
        <v>23892</v>
      </c>
      <c r="J20524" s="93" t="s">
        <v>20937</v>
      </c>
      <c r="K20524" s="93" t="s">
        <v>5109</v>
      </c>
      <c r="L20524" s="14">
        <f>AND(vyberHrace&lt;&gt;"",ISNUMBER(SEARCH(vyberHrace,$B20524)))</f>
      </c>
      <c r="M20524" s="14">
        <f>AND($I20524=MID(kododd,1,2),$J20524=MID(kododd,3,3))</f>
      </c>
    </row>
    <row r="20525">
      <c r="A20525" s="95">
        <v>37152</v>
      </c>
      <c r="B20525" s="93" t="s">
        <v>5338</v>
      </c>
      <c r="C20525" s="93" t="s">
        <v>1454</v>
      </c>
      <c r="G20525" s="95">
        <v>250</v>
      </c>
      <c r="H20525" s="93" t="s">
        <v>8976</v>
      </c>
      <c r="I20525" s="93" t="s">
        <v>23892</v>
      </c>
      <c r="J20525" s="93" t="s">
        <v>20937</v>
      </c>
      <c r="K20525" s="93" t="s">
        <v>5109</v>
      </c>
      <c r="L20525" s="14">
        <f>AND(vyberHrace&lt;&gt;"",ISNUMBER(SEARCH(vyberHrace,$B20525)))</f>
      </c>
      <c r="M20525" s="14">
        <f>AND($I20525=MID(kododd,1,2),$J20525=MID(kododd,3,3))</f>
      </c>
    </row>
    <row r="20526">
      <c r="A20526" s="95">
        <v>41517</v>
      </c>
      <c r="B20526" s="93" t="s">
        <v>5338</v>
      </c>
      <c r="C20526" s="93" t="s">
        <v>1466</v>
      </c>
      <c r="D20526" s="95">
        <v>1502</v>
      </c>
      <c r="E20526" s="95">
        <v>1763</v>
      </c>
      <c r="F20526" s="95">
        <v>392243</v>
      </c>
      <c r="G20526" s="95">
        <v>250</v>
      </c>
      <c r="H20526" s="93" t="s">
        <v>8976</v>
      </c>
      <c r="I20526" s="93" t="s">
        <v>23892</v>
      </c>
      <c r="J20526" s="93" t="s">
        <v>20937</v>
      </c>
      <c r="K20526" s="93" t="s">
        <v>5109</v>
      </c>
      <c r="L20526" s="14">
        <f>AND(vyberHrace&lt;&gt;"",ISNUMBER(SEARCH(vyberHrace,$B20526)))</f>
      </c>
      <c r="M20526" s="14">
        <f>AND($I20526=MID(kododd,1,2),$J20526=MID(kododd,3,3))</f>
      </c>
    </row>
    <row r="20527">
      <c r="A20527" s="95">
        <v>46776</v>
      </c>
      <c r="B20527" s="93" t="s">
        <v>5339</v>
      </c>
      <c r="C20527" s="93" t="s">
        <v>1419</v>
      </c>
      <c r="G20527" s="95">
        <v>250</v>
      </c>
      <c r="H20527" s="93" t="s">
        <v>8976</v>
      </c>
      <c r="I20527" s="93" t="s">
        <v>23892</v>
      </c>
      <c r="J20527" s="93" t="s">
        <v>20937</v>
      </c>
      <c r="K20527" s="93" t="s">
        <v>5109</v>
      </c>
      <c r="L20527" s="14">
        <f>AND(vyberHrace&lt;&gt;"",ISNUMBER(SEARCH(vyberHrace,$B20527)))</f>
      </c>
      <c r="M20527" s="14">
        <f>AND($I20527=MID(kododd,1,2),$J20527=MID(kododd,3,3))</f>
      </c>
    </row>
    <row r="20528">
      <c r="A20528" s="95">
        <v>56725</v>
      </c>
      <c r="B20528" s="93" t="s">
        <v>23015</v>
      </c>
      <c r="C20528" s="93" t="s">
        <v>1405</v>
      </c>
      <c r="G20528" s="95">
        <v>250</v>
      </c>
      <c r="H20528" s="93" t="s">
        <v>8976</v>
      </c>
      <c r="I20528" s="93" t="s">
        <v>23892</v>
      </c>
      <c r="J20528" s="93" t="s">
        <v>20937</v>
      </c>
      <c r="K20528" s="93" t="s">
        <v>5109</v>
      </c>
      <c r="L20528" s="14">
        <f>AND(vyberHrace&lt;&gt;"",ISNUMBER(SEARCH(vyberHrace,$B20528)))</f>
      </c>
      <c r="M20528" s="14">
        <f>AND($I20528=MID(kododd,1,2),$J20528=MID(kododd,3,3))</f>
      </c>
    </row>
    <row r="20529">
      <c r="A20529" s="95">
        <v>26653</v>
      </c>
      <c r="B20529" s="93" t="s">
        <v>7630</v>
      </c>
      <c r="C20529" s="93" t="s">
        <v>1475</v>
      </c>
      <c r="D20529" s="95">
        <v>1672</v>
      </c>
      <c r="E20529" s="95">
        <v>1803</v>
      </c>
      <c r="F20529" s="95">
        <v>23719109</v>
      </c>
      <c r="G20529" s="95">
        <v>0</v>
      </c>
      <c r="H20529" s="93" t="s">
        <v>8976</v>
      </c>
      <c r="I20529" s="93" t="s">
        <v>23892</v>
      </c>
      <c r="J20529" s="93" t="s">
        <v>20870</v>
      </c>
      <c r="K20529" s="93" t="s">
        <v>4928</v>
      </c>
      <c r="L20529" s="14">
        <f>AND(vyberHrace&lt;&gt;"",ISNUMBER(SEARCH(vyberHrace,$B20529)))</f>
      </c>
      <c r="M20529" s="14">
        <f>AND($I20529=MID(kododd,1,2),$J20529=MID(kododd,3,3))</f>
      </c>
    </row>
    <row r="20530">
      <c r="A20530" s="95">
        <v>62006</v>
      </c>
      <c r="B20530" s="93" t="s">
        <v>28210</v>
      </c>
      <c r="C20530" s="93" t="s">
        <v>1486</v>
      </c>
      <c r="F20530" s="95">
        <v>571002936</v>
      </c>
      <c r="G20530" s="95">
        <v>250</v>
      </c>
      <c r="H20530" s="93" t="s">
        <v>8976</v>
      </c>
      <c r="I20530" s="93" t="s">
        <v>23892</v>
      </c>
      <c r="J20530" s="93" t="s">
        <v>20937</v>
      </c>
      <c r="K20530" s="93" t="s">
        <v>5109</v>
      </c>
      <c r="L20530" s="14">
        <f>AND(vyberHrace&lt;&gt;"",ISNUMBER(SEARCH(vyberHrace,$B20530)))</f>
      </c>
      <c r="M20530" s="14">
        <f>AND($I20530=MID(kododd,1,2),$J20530=MID(kododd,3,3))</f>
      </c>
    </row>
    <row r="20531">
      <c r="A20531" s="95">
        <v>47436</v>
      </c>
      <c r="B20531" s="93" t="s">
        <v>7651</v>
      </c>
      <c r="C20531" s="93" t="s">
        <v>3255</v>
      </c>
      <c r="G20531" s="95">
        <v>0</v>
      </c>
      <c r="H20531" s="93" t="s">
        <v>8976</v>
      </c>
      <c r="I20531" s="93" t="s">
        <v>23892</v>
      </c>
      <c r="J20531" s="93" t="s">
        <v>20881</v>
      </c>
      <c r="K20531" s="93" t="s">
        <v>3799</v>
      </c>
      <c r="L20531" s="14">
        <f>AND(vyberHrace&lt;&gt;"",ISNUMBER(SEARCH(vyberHrace,$B20531)))</f>
      </c>
      <c r="M20531" s="14">
        <f>AND($I20531=MID(kododd,1,2),$J20531=MID(kododd,3,3))</f>
      </c>
    </row>
    <row r="20532">
      <c r="A20532" s="95">
        <v>1286</v>
      </c>
      <c r="B20532" s="93" t="s">
        <v>7591</v>
      </c>
      <c r="C20532" s="93" t="s">
        <v>1426</v>
      </c>
      <c r="D20532" s="95">
        <v>1918</v>
      </c>
      <c r="E20532" s="95">
        <v>1884</v>
      </c>
      <c r="F20532" s="95">
        <v>388025</v>
      </c>
      <c r="G20532" s="95">
        <v>250</v>
      </c>
      <c r="H20532" s="93" t="s">
        <v>8976</v>
      </c>
      <c r="I20532" s="93" t="s">
        <v>23892</v>
      </c>
      <c r="J20532" s="93" t="s">
        <v>20878</v>
      </c>
      <c r="K20532" s="93" t="s">
        <v>4948</v>
      </c>
      <c r="L20532" s="14">
        <f>AND(vyberHrace&lt;&gt;"",ISNUMBER(SEARCH(vyberHrace,$B20532)))</f>
      </c>
      <c r="M20532" s="14">
        <f>AND($I20532=MID(kododd,1,2),$J20532=MID(kododd,3,3))</f>
      </c>
    </row>
    <row r="20533">
      <c r="A20533" s="95">
        <v>49547</v>
      </c>
      <c r="B20533" s="93" t="s">
        <v>9824</v>
      </c>
      <c r="C20533" s="93" t="s">
        <v>1452</v>
      </c>
      <c r="D20533" s="95">
        <v>1248</v>
      </c>
      <c r="G20533" s="95">
        <v>250</v>
      </c>
      <c r="H20533" s="93" t="s">
        <v>8976</v>
      </c>
      <c r="I20533" s="93" t="s">
        <v>23892</v>
      </c>
      <c r="J20533" s="93" t="s">
        <v>20937</v>
      </c>
      <c r="K20533" s="93" t="s">
        <v>5109</v>
      </c>
      <c r="L20533" s="14">
        <f>AND(vyberHrace&lt;&gt;"",ISNUMBER(SEARCH(vyberHrace,$B20533)))</f>
      </c>
      <c r="M20533" s="14">
        <f>AND($I20533=MID(kododd,1,2),$J20533=MID(kododd,3,3))</f>
      </c>
    </row>
    <row r="20534">
      <c r="A20534" s="95">
        <v>37702</v>
      </c>
      <c r="B20534" s="93" t="s">
        <v>9829</v>
      </c>
      <c r="C20534" s="93" t="s">
        <v>1417</v>
      </c>
      <c r="D20534" s="95">
        <v>1678</v>
      </c>
      <c r="E20534" s="95">
        <v>1810</v>
      </c>
      <c r="F20534" s="95">
        <v>359890</v>
      </c>
      <c r="G20534" s="95">
        <v>0</v>
      </c>
      <c r="H20534" s="93" t="s">
        <v>8976</v>
      </c>
      <c r="I20534" s="93" t="s">
        <v>23892</v>
      </c>
      <c r="J20534" s="93" t="s">
        <v>20860</v>
      </c>
      <c r="K20534" s="93" t="s">
        <v>6912</v>
      </c>
      <c r="L20534" s="14">
        <f>AND(vyberHrace&lt;&gt;"",ISNUMBER(SEARCH(vyberHrace,$B20534)))</f>
      </c>
      <c r="M20534" s="14">
        <f>AND($I20534=MID(kododd,1,2),$J20534=MID(kododd,3,3))</f>
      </c>
    </row>
    <row r="20535">
      <c r="A20535" s="95">
        <v>60555</v>
      </c>
      <c r="B20535" s="93" t="s">
        <v>26980</v>
      </c>
      <c r="C20535" s="93" t="s">
        <v>1450</v>
      </c>
      <c r="G20535" s="95">
        <v>250</v>
      </c>
      <c r="H20535" s="93" t="s">
        <v>8976</v>
      </c>
      <c r="I20535" s="93" t="s">
        <v>23892</v>
      </c>
      <c r="J20535" s="93" t="s">
        <v>20979</v>
      </c>
      <c r="K20535" s="93" t="s">
        <v>4698</v>
      </c>
      <c r="L20535" s="14">
        <f>AND(vyberHrace&lt;&gt;"",ISNUMBER(SEARCH(vyberHrace,$B20535)))</f>
      </c>
      <c r="M20535" s="14">
        <f>AND($I20535=MID(kododd,1,2),$J20535=MID(kododd,3,3))</f>
      </c>
    </row>
    <row r="20536">
      <c r="A20536" s="95">
        <v>21151</v>
      </c>
      <c r="B20536" s="93" t="s">
        <v>9862</v>
      </c>
      <c r="C20536" s="93" t="s">
        <v>1415</v>
      </c>
      <c r="G20536" s="95">
        <v>0</v>
      </c>
      <c r="H20536" s="93" t="s">
        <v>8976</v>
      </c>
      <c r="I20536" s="93" t="s">
        <v>23892</v>
      </c>
      <c r="J20536" s="93" t="s">
        <v>23412</v>
      </c>
      <c r="K20536" s="93" t="s">
        <v>21369</v>
      </c>
      <c r="L20536" s="14">
        <f>AND(vyberHrace&lt;&gt;"",ISNUMBER(SEARCH(vyberHrace,$B20536)))</f>
      </c>
      <c r="M20536" s="14">
        <f>AND($I20536=MID(kododd,1,2),$J20536=MID(kododd,3,3))</f>
      </c>
    </row>
    <row r="20537">
      <c r="A20537" s="95">
        <v>21152</v>
      </c>
      <c r="B20537" s="93" t="s">
        <v>9863</v>
      </c>
      <c r="C20537" s="93" t="s">
        <v>1407</v>
      </c>
      <c r="G20537" s="95">
        <v>0</v>
      </c>
      <c r="H20537" s="93" t="s">
        <v>8976</v>
      </c>
      <c r="I20537" s="93" t="s">
        <v>23892</v>
      </c>
      <c r="J20537" s="93" t="s">
        <v>23412</v>
      </c>
      <c r="K20537" s="93" t="s">
        <v>21369</v>
      </c>
      <c r="L20537" s="14">
        <f>AND(vyberHrace&lt;&gt;"",ISNUMBER(SEARCH(vyberHrace,$B20537)))</f>
      </c>
      <c r="M20537" s="14">
        <f>AND($I20537=MID(kododd,1,2),$J20537=MID(kododd,3,3))</f>
      </c>
    </row>
    <row r="20538">
      <c r="A20538" s="95">
        <v>9914</v>
      </c>
      <c r="B20538" s="93" t="s">
        <v>9962</v>
      </c>
      <c r="C20538" s="93" t="s">
        <v>1418</v>
      </c>
      <c r="D20538" s="95">
        <v>1444</v>
      </c>
      <c r="G20538" s="95">
        <v>0</v>
      </c>
      <c r="H20538" s="93" t="s">
        <v>8976</v>
      </c>
      <c r="I20538" s="93" t="s">
        <v>23892</v>
      </c>
      <c r="J20538" s="93" t="s">
        <v>23412</v>
      </c>
      <c r="K20538" s="93" t="s">
        <v>21369</v>
      </c>
      <c r="L20538" s="14">
        <f>AND(vyberHrace&lt;&gt;"",ISNUMBER(SEARCH(vyberHrace,$B20538)))</f>
      </c>
      <c r="M20538" s="14">
        <f>AND($I20538=MID(kododd,1,2),$J20538=MID(kododd,3,3))</f>
      </c>
    </row>
    <row r="20539">
      <c r="A20539" s="95">
        <v>36866</v>
      </c>
      <c r="B20539" s="93" t="s">
        <v>9962</v>
      </c>
      <c r="C20539" s="93" t="s">
        <v>1429</v>
      </c>
      <c r="G20539" s="95">
        <v>0</v>
      </c>
      <c r="H20539" s="93" t="s">
        <v>8976</v>
      </c>
      <c r="I20539" s="93" t="s">
        <v>23892</v>
      </c>
      <c r="J20539" s="93" t="s">
        <v>20855</v>
      </c>
      <c r="K20539" s="93" t="s">
        <v>6897</v>
      </c>
      <c r="L20539" s="14">
        <f>AND(vyberHrace&lt;&gt;"",ISNUMBER(SEARCH(vyberHrace,$B20539)))</f>
      </c>
      <c r="M20539" s="14">
        <f>AND($I20539=MID(kododd,1,2),$J20539=MID(kododd,3,3))</f>
      </c>
    </row>
    <row r="20540">
      <c r="A20540" s="95">
        <v>34330</v>
      </c>
      <c r="B20540" s="93" t="s">
        <v>14934</v>
      </c>
      <c r="C20540" s="93" t="s">
        <v>1443</v>
      </c>
      <c r="D20540" s="95">
        <v>1499</v>
      </c>
      <c r="G20540" s="95">
        <v>0</v>
      </c>
      <c r="H20540" s="93" t="s">
        <v>8976</v>
      </c>
      <c r="I20540" s="93" t="s">
        <v>23892</v>
      </c>
      <c r="J20540" s="93" t="s">
        <v>20855</v>
      </c>
      <c r="K20540" s="93" t="s">
        <v>6897</v>
      </c>
      <c r="L20540" s="14">
        <f>AND(vyberHrace&lt;&gt;"",ISNUMBER(SEARCH(vyberHrace,$B20540)))</f>
      </c>
      <c r="M20540" s="14">
        <f>AND($I20540=MID(kododd,1,2),$J20540=MID(kododd,3,3))</f>
      </c>
    </row>
    <row r="20541">
      <c r="A20541" s="95">
        <v>9918</v>
      </c>
      <c r="B20541" s="93" t="s">
        <v>14936</v>
      </c>
      <c r="C20541" s="93" t="s">
        <v>1453</v>
      </c>
      <c r="G20541" s="95">
        <v>0</v>
      </c>
      <c r="H20541" s="93" t="s">
        <v>8976</v>
      </c>
      <c r="I20541" s="93" t="s">
        <v>23892</v>
      </c>
      <c r="J20541" s="93" t="s">
        <v>23412</v>
      </c>
      <c r="K20541" s="93" t="s">
        <v>21369</v>
      </c>
      <c r="L20541" s="14">
        <f>AND(vyberHrace&lt;&gt;"",ISNUMBER(SEARCH(vyberHrace,$B20541)))</f>
      </c>
      <c r="M20541" s="14">
        <f>AND($I20541=MID(kododd,1,2),$J20541=MID(kododd,3,3))</f>
      </c>
    </row>
    <row r="20542">
      <c r="A20542" s="95">
        <v>62120</v>
      </c>
      <c r="B20542" s="93" t="s">
        <v>28316</v>
      </c>
      <c r="C20542" s="93" t="s">
        <v>1416</v>
      </c>
      <c r="G20542" s="95">
        <v>250</v>
      </c>
      <c r="H20542" s="93" t="s">
        <v>8976</v>
      </c>
      <c r="I20542" s="93" t="s">
        <v>23892</v>
      </c>
      <c r="J20542" s="93" t="s">
        <v>20937</v>
      </c>
      <c r="K20542" s="93" t="s">
        <v>5109</v>
      </c>
      <c r="L20542" s="14">
        <f>AND(vyberHrace&lt;&gt;"",ISNUMBER(SEARCH(vyberHrace,$B20542)))</f>
      </c>
      <c r="M20542" s="14">
        <f>AND($I20542=MID(kododd,1,2),$J20542=MID(kododd,3,3))</f>
      </c>
    </row>
    <row r="20543">
      <c r="A20543" s="95">
        <v>49392</v>
      </c>
      <c r="B20543" s="93" t="s">
        <v>8037</v>
      </c>
      <c r="C20543" s="93" t="s">
        <v>3255</v>
      </c>
      <c r="G20543" s="95">
        <v>0</v>
      </c>
      <c r="H20543" s="93" t="s">
        <v>8976</v>
      </c>
      <c r="I20543" s="93" t="s">
        <v>23892</v>
      </c>
      <c r="J20543" s="93" t="s">
        <v>20881</v>
      </c>
      <c r="K20543" s="93" t="s">
        <v>3799</v>
      </c>
      <c r="L20543" s="14">
        <f>AND(vyberHrace&lt;&gt;"",ISNUMBER(SEARCH(vyberHrace,$B20543)))</f>
      </c>
      <c r="M20543" s="14">
        <f>AND($I20543=MID(kododd,1,2),$J20543=MID(kododd,3,3))</f>
      </c>
    </row>
    <row r="20544">
      <c r="A20544" s="95">
        <v>62119</v>
      </c>
      <c r="B20544" s="93" t="s">
        <v>28315</v>
      </c>
      <c r="C20544" s="93" t="s">
        <v>1416</v>
      </c>
      <c r="G20544" s="95">
        <v>250</v>
      </c>
      <c r="H20544" s="93" t="s">
        <v>8976</v>
      </c>
      <c r="I20544" s="93" t="s">
        <v>23892</v>
      </c>
      <c r="J20544" s="93" t="s">
        <v>20937</v>
      </c>
      <c r="K20544" s="93" t="s">
        <v>5109</v>
      </c>
      <c r="L20544" s="14">
        <f>AND(vyberHrace&lt;&gt;"",ISNUMBER(SEARCH(vyberHrace,$B20544)))</f>
      </c>
      <c r="M20544" s="14">
        <f>AND($I20544=MID(kododd,1,2),$J20544=MID(kododd,3,3))</f>
      </c>
    </row>
    <row r="20545">
      <c r="A20545" s="95">
        <v>2574</v>
      </c>
      <c r="B20545" s="93" t="s">
        <v>8059</v>
      </c>
      <c r="C20545" s="93" t="s">
        <v>1415</v>
      </c>
      <c r="D20545" s="95">
        <v>2079</v>
      </c>
      <c r="E20545" s="95">
        <v>2066</v>
      </c>
      <c r="F20545" s="95">
        <v>308722</v>
      </c>
      <c r="G20545" s="95">
        <v>250</v>
      </c>
      <c r="H20545" s="93" t="s">
        <v>8976</v>
      </c>
      <c r="I20545" s="93" t="s">
        <v>23892</v>
      </c>
      <c r="J20545" s="93" t="s">
        <v>20875</v>
      </c>
      <c r="K20545" s="93" t="s">
        <v>7834</v>
      </c>
      <c r="L20545" s="14">
        <f>AND(vyberHrace&lt;&gt;"",ISNUMBER(SEARCH(vyberHrace,$B20545)))</f>
      </c>
      <c r="M20545" s="14">
        <f>AND($I20545=MID(kododd,1,2),$J20545=MID(kododd,3,3))</f>
      </c>
    </row>
    <row r="20546">
      <c r="A20546" s="95">
        <v>57357</v>
      </c>
      <c r="B20546" s="93" t="s">
        <v>23016</v>
      </c>
      <c r="C20546" s="93" t="s">
        <v>1450</v>
      </c>
      <c r="F20546" s="95">
        <v>23767430</v>
      </c>
      <c r="G20546" s="95">
        <v>250</v>
      </c>
      <c r="H20546" s="93" t="s">
        <v>8976</v>
      </c>
      <c r="I20546" s="93" t="s">
        <v>23892</v>
      </c>
      <c r="J20546" s="93" t="s">
        <v>20937</v>
      </c>
      <c r="K20546" s="93" t="s">
        <v>5109</v>
      </c>
      <c r="L20546" s="14">
        <f>AND(vyberHrace&lt;&gt;"",ISNUMBER(SEARCH(vyberHrace,$B20546)))</f>
      </c>
      <c r="M20546" s="14">
        <f>AND($I20546=MID(kododd,1,2),$J20546=MID(kododd,3,3))</f>
      </c>
    </row>
    <row r="20547">
      <c r="A20547" s="95">
        <v>30988</v>
      </c>
      <c r="B20547" s="93" t="s">
        <v>12236</v>
      </c>
      <c r="C20547" s="93" t="s">
        <v>1440</v>
      </c>
      <c r="D20547" s="95">
        <v>1614</v>
      </c>
      <c r="F20547" s="95">
        <v>23711175</v>
      </c>
      <c r="G20547" s="95">
        <v>250</v>
      </c>
      <c r="H20547" s="93" t="s">
        <v>8976</v>
      </c>
      <c r="I20547" s="93" t="s">
        <v>23892</v>
      </c>
      <c r="J20547" s="93" t="s">
        <v>20847</v>
      </c>
      <c r="K20547" s="93" t="s">
        <v>1504</v>
      </c>
      <c r="L20547" s="14">
        <f>AND(vyberHrace&lt;&gt;"",ISNUMBER(SEARCH(vyberHrace,$B20547)))</f>
      </c>
      <c r="M20547" s="14">
        <f>AND($I20547=MID(kododd,1,2),$J20547=MID(kododd,3,3))</f>
      </c>
    </row>
    <row r="20548">
      <c r="A20548" s="95">
        <v>56996</v>
      </c>
      <c r="B20548" s="93" t="s">
        <v>23050</v>
      </c>
      <c r="C20548" s="93" t="s">
        <v>1412</v>
      </c>
      <c r="G20548" s="95">
        <v>0</v>
      </c>
      <c r="H20548" s="93" t="s">
        <v>8976</v>
      </c>
      <c r="I20548" s="93" t="s">
        <v>23892</v>
      </c>
      <c r="J20548" s="93" t="s">
        <v>20881</v>
      </c>
      <c r="K20548" s="93" t="s">
        <v>3799</v>
      </c>
      <c r="L20548" s="14">
        <f>AND(vyberHrace&lt;&gt;"",ISNUMBER(SEARCH(vyberHrace,$B20548)))</f>
      </c>
      <c r="M20548" s="14">
        <f>AND($I20548=MID(kododd,1,2),$J20548=MID(kododd,3,3))</f>
      </c>
    </row>
    <row r="20549">
      <c r="A20549" s="95">
        <v>61181</v>
      </c>
      <c r="B20549" s="93" t="s">
        <v>12237</v>
      </c>
      <c r="C20549" s="93" t="s">
        <v>1450</v>
      </c>
      <c r="G20549" s="95">
        <v>250</v>
      </c>
      <c r="H20549" s="93" t="s">
        <v>8976</v>
      </c>
      <c r="I20549" s="93" t="s">
        <v>23892</v>
      </c>
      <c r="J20549" s="93" t="s">
        <v>20967</v>
      </c>
      <c r="K20549" s="93" t="s">
        <v>11218</v>
      </c>
      <c r="L20549" s="14">
        <f>AND(vyberHrace&lt;&gt;"",ISNUMBER(SEARCH(vyberHrace,$B20549)))</f>
      </c>
      <c r="M20549" s="14">
        <f>AND($I20549=MID(kododd,1,2),$J20549=MID(kododd,3,3))</f>
      </c>
    </row>
    <row r="20550">
      <c r="A20550" s="95">
        <v>39067</v>
      </c>
      <c r="B20550" s="93" t="s">
        <v>12240</v>
      </c>
      <c r="C20550" s="93" t="s">
        <v>1438</v>
      </c>
      <c r="D20550" s="95">
        <v>1436</v>
      </c>
      <c r="E20550" s="95">
        <v>1554</v>
      </c>
      <c r="F20550" s="95">
        <v>393355</v>
      </c>
      <c r="G20550" s="95">
        <v>250</v>
      </c>
      <c r="H20550" s="93" t="s">
        <v>8976</v>
      </c>
      <c r="I20550" s="93" t="s">
        <v>23892</v>
      </c>
      <c r="J20550" s="93" t="s">
        <v>21001</v>
      </c>
      <c r="K20550" s="93" t="s">
        <v>5937</v>
      </c>
      <c r="L20550" s="14">
        <f>AND(vyberHrace&lt;&gt;"",ISNUMBER(SEARCH(vyberHrace,$B20550)))</f>
      </c>
      <c r="M20550" s="14">
        <f>AND($I20550=MID(kododd,1,2),$J20550=MID(kododd,3,3))</f>
      </c>
    </row>
    <row r="20551">
      <c r="A20551" s="95">
        <v>7712</v>
      </c>
      <c r="B20551" s="93" t="s">
        <v>12241</v>
      </c>
      <c r="C20551" s="93" t="s">
        <v>1417</v>
      </c>
      <c r="D20551" s="95">
        <v>1704</v>
      </c>
      <c r="E20551" s="95">
        <v>1858</v>
      </c>
      <c r="F20551" s="95">
        <v>327859</v>
      </c>
      <c r="G20551" s="95">
        <v>250</v>
      </c>
      <c r="H20551" s="93" t="s">
        <v>8976</v>
      </c>
      <c r="I20551" s="93" t="s">
        <v>23892</v>
      </c>
      <c r="J20551" s="93" t="s">
        <v>21001</v>
      </c>
      <c r="K20551" s="93" t="s">
        <v>5937</v>
      </c>
      <c r="L20551" s="14">
        <f>AND(vyberHrace&lt;&gt;"",ISNUMBER(SEARCH(vyberHrace,$B20551)))</f>
      </c>
      <c r="M20551" s="14">
        <f>AND($I20551=MID(kododd,1,2),$J20551=MID(kododd,3,3))</f>
      </c>
    </row>
    <row r="20552">
      <c r="A20552" s="95">
        <v>47438</v>
      </c>
      <c r="B20552" s="93" t="s">
        <v>12137</v>
      </c>
      <c r="C20552" s="93" t="s">
        <v>1410</v>
      </c>
      <c r="G20552" s="95">
        <v>0</v>
      </c>
      <c r="H20552" s="93" t="s">
        <v>8976</v>
      </c>
      <c r="I20552" s="93" t="s">
        <v>23892</v>
      </c>
      <c r="J20552" s="93" t="s">
        <v>20881</v>
      </c>
      <c r="K20552" s="93" t="s">
        <v>3799</v>
      </c>
      <c r="L20552" s="14">
        <f>AND(vyberHrace&lt;&gt;"",ISNUMBER(SEARCH(vyberHrace,$B20552)))</f>
      </c>
      <c r="M20552" s="14">
        <f>AND($I20552=MID(kododd,1,2),$J20552=MID(kododd,3,3))</f>
      </c>
    </row>
    <row r="20553">
      <c r="A20553" s="95">
        <v>56378</v>
      </c>
      <c r="B20553" s="93" t="s">
        <v>12137</v>
      </c>
      <c r="C20553" s="93" t="s">
        <v>1399</v>
      </c>
      <c r="G20553" s="95">
        <v>500</v>
      </c>
      <c r="H20553" s="93" t="s">
        <v>8976</v>
      </c>
      <c r="I20553" s="93" t="s">
        <v>23892</v>
      </c>
      <c r="J20553" s="93" t="s">
        <v>23412</v>
      </c>
      <c r="K20553" s="93" t="s">
        <v>21369</v>
      </c>
      <c r="L20553" s="14">
        <f>AND(vyberHrace&lt;&gt;"",ISNUMBER(SEARCH(vyberHrace,$B20553)))</f>
      </c>
      <c r="M20553" s="14">
        <f>AND($I20553=MID(kododd,1,2),$J20553=MID(kododd,3,3))</f>
      </c>
    </row>
    <row r="20554">
      <c r="A20554" s="95">
        <v>63571</v>
      </c>
      <c r="B20554" s="93" t="s">
        <v>29535</v>
      </c>
      <c r="C20554" s="93" t="s">
        <v>1432</v>
      </c>
      <c r="G20554" s="95">
        <v>250</v>
      </c>
      <c r="H20554" s="93" t="s">
        <v>8976</v>
      </c>
      <c r="I20554" s="93" t="s">
        <v>23892</v>
      </c>
      <c r="J20554" s="93" t="s">
        <v>20893</v>
      </c>
      <c r="K20554" s="93" t="s">
        <v>5613</v>
      </c>
      <c r="L20554" s="14">
        <f>AND(vyberHrace&lt;&gt;"",ISNUMBER(SEARCH(vyberHrace,$B20554)))</f>
      </c>
      <c r="M20554" s="14">
        <f>AND($I20554=MID(kododd,1,2),$J20554=MID(kododd,3,3))</f>
      </c>
    </row>
    <row r="20555">
      <c r="A20555" s="95">
        <v>4220</v>
      </c>
      <c r="B20555" s="93" t="s">
        <v>12140</v>
      </c>
      <c r="C20555" s="93" t="s">
        <v>1413</v>
      </c>
      <c r="D20555" s="95">
        <v>1568</v>
      </c>
      <c r="G20555" s="95">
        <v>0</v>
      </c>
      <c r="H20555" s="93" t="s">
        <v>8976</v>
      </c>
      <c r="I20555" s="93" t="s">
        <v>23892</v>
      </c>
      <c r="J20555" s="93" t="s">
        <v>23412</v>
      </c>
      <c r="K20555" s="93" t="s">
        <v>21369</v>
      </c>
      <c r="L20555" s="14">
        <f>AND(vyberHrace&lt;&gt;"",ISNUMBER(SEARCH(vyberHrace,$B20555)))</f>
      </c>
      <c r="M20555" s="14">
        <f>AND($I20555=MID(kododd,1,2),$J20555=MID(kododd,3,3))</f>
      </c>
    </row>
    <row r="20556">
      <c r="A20556" s="95">
        <v>45632</v>
      </c>
      <c r="B20556" s="93" t="s">
        <v>12146</v>
      </c>
      <c r="C20556" s="93" t="s">
        <v>1410</v>
      </c>
      <c r="G20556" s="95">
        <v>500</v>
      </c>
      <c r="H20556" s="93" t="s">
        <v>8976</v>
      </c>
      <c r="I20556" s="93" t="s">
        <v>23892</v>
      </c>
      <c r="J20556" s="93" t="s">
        <v>23412</v>
      </c>
      <c r="K20556" s="93" t="s">
        <v>21369</v>
      </c>
      <c r="L20556" s="14">
        <f>AND(vyberHrace&lt;&gt;"",ISNUMBER(SEARCH(vyberHrace,$B20556)))</f>
      </c>
      <c r="M20556" s="14">
        <f>AND($I20556=MID(kododd,1,2),$J20556=MID(kododd,3,3))</f>
      </c>
    </row>
    <row r="20557">
      <c r="A20557" s="95">
        <v>3513</v>
      </c>
      <c r="B20557" s="93" t="s">
        <v>12150</v>
      </c>
      <c r="C20557" s="93" t="s">
        <v>1447</v>
      </c>
      <c r="D20557" s="95">
        <v>1616</v>
      </c>
      <c r="E20557" s="95">
        <v>1719</v>
      </c>
      <c r="F20557" s="95">
        <v>368067</v>
      </c>
      <c r="G20557" s="95">
        <v>250</v>
      </c>
      <c r="H20557" s="93" t="s">
        <v>8976</v>
      </c>
      <c r="I20557" s="93" t="s">
        <v>23892</v>
      </c>
      <c r="J20557" s="93" t="s">
        <v>20844</v>
      </c>
      <c r="K20557" s="93" t="s">
        <v>6767</v>
      </c>
      <c r="L20557" s="14">
        <f>AND(vyberHrace&lt;&gt;"",ISNUMBER(SEARCH(vyberHrace,$B20557)))</f>
      </c>
      <c r="M20557" s="14">
        <f>AND($I20557=MID(kododd,1,2),$J20557=MID(kododd,3,3))</f>
      </c>
    </row>
    <row r="20558">
      <c r="A20558" s="95">
        <v>49293</v>
      </c>
      <c r="B20558" s="93" t="s">
        <v>14409</v>
      </c>
      <c r="C20558" s="93" t="s">
        <v>1412</v>
      </c>
      <c r="G20558" s="95">
        <v>0</v>
      </c>
      <c r="H20558" s="93" t="s">
        <v>8976</v>
      </c>
      <c r="I20558" s="93" t="s">
        <v>23892</v>
      </c>
      <c r="J20558" s="93" t="s">
        <v>20870</v>
      </c>
      <c r="K20558" s="93" t="s">
        <v>4928</v>
      </c>
      <c r="L20558" s="14">
        <f>AND(vyberHrace&lt;&gt;"",ISNUMBER(SEARCH(vyberHrace,$B20558)))</f>
      </c>
      <c r="M20558" s="14">
        <f>AND($I20558=MID(kododd,1,2),$J20558=MID(kododd,3,3))</f>
      </c>
    </row>
    <row r="20559">
      <c r="A20559" s="95">
        <v>41493</v>
      </c>
      <c r="B20559" s="93" t="s">
        <v>14417</v>
      </c>
      <c r="C20559" s="93" t="s">
        <v>1446</v>
      </c>
      <c r="D20559" s="95">
        <v>1487</v>
      </c>
      <c r="F20559" s="95">
        <v>398683</v>
      </c>
      <c r="G20559" s="95">
        <v>250</v>
      </c>
      <c r="H20559" s="93" t="s">
        <v>8976</v>
      </c>
      <c r="I20559" s="93" t="s">
        <v>23892</v>
      </c>
      <c r="J20559" s="93" t="s">
        <v>20867</v>
      </c>
      <c r="K20559" s="93" t="s">
        <v>4710</v>
      </c>
      <c r="L20559" s="14">
        <f>AND(vyberHrace&lt;&gt;"",ISNUMBER(SEARCH(vyberHrace,$B20559)))</f>
      </c>
      <c r="M20559" s="14">
        <f>AND($I20559=MID(kododd,1,2),$J20559=MID(kododd,3,3))</f>
      </c>
    </row>
    <row r="20560">
      <c r="A20560" s="95">
        <v>38967</v>
      </c>
      <c r="B20560" s="93" t="s">
        <v>14430</v>
      </c>
      <c r="C20560" s="93" t="s">
        <v>1438</v>
      </c>
      <c r="G20560" s="95">
        <v>0</v>
      </c>
      <c r="H20560" s="93" t="s">
        <v>8976</v>
      </c>
      <c r="I20560" s="93" t="s">
        <v>23892</v>
      </c>
      <c r="J20560" s="93" t="s">
        <v>23412</v>
      </c>
      <c r="K20560" s="93" t="s">
        <v>21369</v>
      </c>
      <c r="L20560" s="14">
        <f>AND(vyberHrace&lt;&gt;"",ISNUMBER(SEARCH(vyberHrace,$B20560)))</f>
      </c>
      <c r="M20560" s="14">
        <f>AND($I20560=MID(kododd,1,2),$J20560=MID(kododd,3,3))</f>
      </c>
    </row>
    <row r="20561">
      <c r="A20561" s="95">
        <v>41219</v>
      </c>
      <c r="B20561" s="93" t="s">
        <v>14442</v>
      </c>
      <c r="C20561" s="93" t="s">
        <v>1419</v>
      </c>
      <c r="D20561" s="95">
        <v>1144</v>
      </c>
      <c r="G20561" s="95">
        <v>0</v>
      </c>
      <c r="H20561" s="93" t="s">
        <v>8976</v>
      </c>
      <c r="I20561" s="93" t="s">
        <v>23892</v>
      </c>
      <c r="J20561" s="93" t="s">
        <v>21001</v>
      </c>
      <c r="K20561" s="93" t="s">
        <v>5937</v>
      </c>
      <c r="L20561" s="14">
        <f>AND(vyberHrace&lt;&gt;"",ISNUMBER(SEARCH(vyberHrace,$B20561)))</f>
      </c>
      <c r="M20561" s="14">
        <f>AND($I20561=MID(kododd,1,2),$J20561=MID(kododd,3,3))</f>
      </c>
    </row>
    <row r="20562">
      <c r="A20562" s="95">
        <v>60842</v>
      </c>
      <c r="B20562" s="93" t="s">
        <v>14445</v>
      </c>
      <c r="C20562" s="93" t="s">
        <v>1486</v>
      </c>
      <c r="D20562" s="95">
        <v>1146</v>
      </c>
      <c r="E20562" s="95">
        <v>1469</v>
      </c>
      <c r="F20562" s="95">
        <v>23789352</v>
      </c>
      <c r="G20562" s="95">
        <v>250</v>
      </c>
      <c r="H20562" s="93" t="s">
        <v>8976</v>
      </c>
      <c r="I20562" s="93" t="s">
        <v>23892</v>
      </c>
      <c r="J20562" s="93" t="s">
        <v>20844</v>
      </c>
      <c r="K20562" s="93" t="s">
        <v>6767</v>
      </c>
      <c r="L20562" s="14">
        <f>AND(vyberHrace&lt;&gt;"",ISNUMBER(SEARCH(vyberHrace,$B20562)))</f>
      </c>
      <c r="M20562" s="14">
        <f>AND($I20562=MID(kododd,1,2),$J20562=MID(kododd,3,3))</f>
      </c>
    </row>
    <row r="20563">
      <c r="A20563" s="95">
        <v>12106</v>
      </c>
      <c r="B20563" s="93" t="s">
        <v>6285</v>
      </c>
      <c r="C20563" s="93" t="s">
        <v>1452</v>
      </c>
      <c r="D20563" s="95">
        <v>1806</v>
      </c>
      <c r="E20563" s="95">
        <v>1882</v>
      </c>
      <c r="F20563" s="95">
        <v>341487</v>
      </c>
      <c r="G20563" s="95">
        <v>0</v>
      </c>
      <c r="H20563" s="93" t="s">
        <v>8976</v>
      </c>
      <c r="I20563" s="93" t="s">
        <v>23892</v>
      </c>
      <c r="J20563" s="93" t="s">
        <v>20870</v>
      </c>
      <c r="K20563" s="93" t="s">
        <v>4928</v>
      </c>
      <c r="L20563" s="14">
        <f>AND(vyberHrace&lt;&gt;"",ISNUMBER(SEARCH(vyberHrace,$B20563)))</f>
      </c>
      <c r="M20563" s="14">
        <f>AND($I20563=MID(kododd,1,2),$J20563=MID(kododd,3,3))</f>
      </c>
    </row>
    <row r="20564">
      <c r="A20564" s="95">
        <v>37150</v>
      </c>
      <c r="B20564" s="93" t="s">
        <v>6285</v>
      </c>
      <c r="C20564" s="93" t="s">
        <v>1442</v>
      </c>
      <c r="D20564" s="95">
        <v>1267</v>
      </c>
      <c r="E20564" s="95">
        <v>1462</v>
      </c>
      <c r="F20564" s="95">
        <v>23714565</v>
      </c>
      <c r="G20564" s="95">
        <v>250</v>
      </c>
      <c r="H20564" s="93" t="s">
        <v>8976</v>
      </c>
      <c r="I20564" s="93" t="s">
        <v>23892</v>
      </c>
      <c r="J20564" s="93" t="s">
        <v>20937</v>
      </c>
      <c r="K20564" s="93" t="s">
        <v>5109</v>
      </c>
      <c r="L20564" s="14">
        <f>AND(vyberHrace&lt;&gt;"",ISNUMBER(SEARCH(vyberHrace,$B20564)))</f>
      </c>
      <c r="M20564" s="14">
        <f>AND($I20564=MID(kododd,1,2),$J20564=MID(kododd,3,3))</f>
      </c>
    </row>
    <row r="20565">
      <c r="A20565" s="95">
        <v>47847</v>
      </c>
      <c r="B20565" s="93" t="s">
        <v>55</v>
      </c>
      <c r="C20565" s="93" t="s">
        <v>3255</v>
      </c>
      <c r="F20565" s="95">
        <v>23722738</v>
      </c>
      <c r="G20565" s="95">
        <v>0</v>
      </c>
      <c r="H20565" s="93" t="s">
        <v>8976</v>
      </c>
      <c r="I20565" s="93" t="s">
        <v>23892</v>
      </c>
      <c r="J20565" s="93" t="s">
        <v>20870</v>
      </c>
      <c r="K20565" s="93" t="s">
        <v>4928</v>
      </c>
      <c r="L20565" s="14">
        <f>AND(vyberHrace&lt;&gt;"",ISNUMBER(SEARCH(vyberHrace,$B20565)))</f>
      </c>
      <c r="M20565" s="14">
        <f>AND($I20565=MID(kododd,1,2),$J20565=MID(kododd,3,3))</f>
      </c>
    </row>
    <row r="20566">
      <c r="A20566" s="95">
        <v>782</v>
      </c>
      <c r="B20566" s="93" t="s">
        <v>5425</v>
      </c>
      <c r="C20566" s="93" t="s">
        <v>1463</v>
      </c>
      <c r="D20566" s="95">
        <v>2049</v>
      </c>
      <c r="E20566" s="95">
        <v>2126</v>
      </c>
      <c r="F20566" s="95">
        <v>316873</v>
      </c>
      <c r="G20566" s="95">
        <v>250</v>
      </c>
      <c r="H20566" s="93" t="s">
        <v>8976</v>
      </c>
      <c r="I20566" s="93" t="s">
        <v>23892</v>
      </c>
      <c r="J20566" s="93" t="s">
        <v>20961</v>
      </c>
      <c r="K20566" s="93" t="s">
        <v>6268</v>
      </c>
      <c r="L20566" s="14">
        <f>AND(vyberHrace&lt;&gt;"",ISNUMBER(SEARCH(vyberHrace,$B20566)))</f>
      </c>
      <c r="M20566" s="14">
        <f>AND($I20566=MID(kododd,1,2),$J20566=MID(kododd,3,3))</f>
      </c>
    </row>
    <row r="20567">
      <c r="A20567" s="95">
        <v>43531</v>
      </c>
      <c r="B20567" s="93" t="s">
        <v>5426</v>
      </c>
      <c r="C20567" s="93" t="s">
        <v>1430</v>
      </c>
      <c r="D20567" s="95">
        <v>1371</v>
      </c>
      <c r="G20567" s="95">
        <v>250</v>
      </c>
      <c r="H20567" s="93" t="s">
        <v>8976</v>
      </c>
      <c r="I20567" s="93" t="s">
        <v>23892</v>
      </c>
      <c r="J20567" s="93" t="s">
        <v>20848</v>
      </c>
      <c r="K20567" s="93" t="s">
        <v>3802</v>
      </c>
      <c r="L20567" s="14">
        <f>AND(vyberHrace&lt;&gt;"",ISNUMBER(SEARCH(vyberHrace,$B20567)))</f>
      </c>
      <c r="M20567" s="14">
        <f>AND($I20567=MID(kododd,1,2),$J20567=MID(kododd,3,3))</f>
      </c>
    </row>
    <row r="20568">
      <c r="A20568" s="95">
        <v>13620</v>
      </c>
      <c r="B20568" s="93" t="s">
        <v>14516</v>
      </c>
      <c r="C20568" s="93" t="s">
        <v>1435</v>
      </c>
      <c r="D20568" s="95">
        <v>1348</v>
      </c>
      <c r="G20568" s="95">
        <v>250</v>
      </c>
      <c r="H20568" s="93" t="s">
        <v>8976</v>
      </c>
      <c r="I20568" s="93" t="s">
        <v>23892</v>
      </c>
      <c r="J20568" s="93" t="s">
        <v>20881</v>
      </c>
      <c r="K20568" s="93" t="s">
        <v>3799</v>
      </c>
      <c r="L20568" s="14">
        <f>AND(vyberHrace&lt;&gt;"",ISNUMBER(SEARCH(vyberHrace,$B20568)))</f>
      </c>
      <c r="M20568" s="14">
        <f>AND($I20568=MID(kododd,1,2),$J20568=MID(kododd,3,3))</f>
      </c>
    </row>
    <row r="20569">
      <c r="A20569" s="95">
        <v>34313</v>
      </c>
      <c r="B20569" s="93" t="s">
        <v>14646</v>
      </c>
      <c r="C20569" s="93" t="s">
        <v>1462</v>
      </c>
      <c r="D20569" s="95">
        <v>1347</v>
      </c>
      <c r="E20569" s="95">
        <v>1555</v>
      </c>
      <c r="F20569" s="95">
        <v>360147</v>
      </c>
      <c r="G20569" s="95">
        <v>250</v>
      </c>
      <c r="H20569" s="93" t="s">
        <v>8976</v>
      </c>
      <c r="I20569" s="93" t="s">
        <v>23892</v>
      </c>
      <c r="J20569" s="93" t="s">
        <v>20847</v>
      </c>
      <c r="K20569" s="93" t="s">
        <v>1504</v>
      </c>
      <c r="L20569" s="14">
        <f>AND(vyberHrace&lt;&gt;"",ISNUMBER(SEARCH(vyberHrace,$B20569)))</f>
      </c>
      <c r="M20569" s="14">
        <f>AND($I20569=MID(kododd,1,2),$J20569=MID(kododd,3,3))</f>
      </c>
    </row>
    <row r="20570">
      <c r="A20570" s="95">
        <v>55219</v>
      </c>
      <c r="B20570" s="93" t="s">
        <v>1083</v>
      </c>
      <c r="C20570" s="93" t="s">
        <v>1399</v>
      </c>
      <c r="F20570" s="95">
        <v>23740140</v>
      </c>
      <c r="G20570" s="95">
        <v>250</v>
      </c>
      <c r="H20570" s="93" t="s">
        <v>8976</v>
      </c>
      <c r="I20570" s="93" t="s">
        <v>23892</v>
      </c>
      <c r="J20570" s="93" t="s">
        <v>20878</v>
      </c>
      <c r="K20570" s="93" t="s">
        <v>4948</v>
      </c>
      <c r="L20570" s="14">
        <f>AND(vyberHrace&lt;&gt;"",ISNUMBER(SEARCH(vyberHrace,$B20570)))</f>
      </c>
      <c r="M20570" s="14">
        <f>AND($I20570=MID(kododd,1,2),$J20570=MID(kododd,3,3))</f>
      </c>
    </row>
    <row r="20571">
      <c r="A20571" s="95">
        <v>5237</v>
      </c>
      <c r="B20571" s="93" t="s">
        <v>28062</v>
      </c>
      <c r="C20571" s="93" t="s">
        <v>1446</v>
      </c>
      <c r="D20571" s="95">
        <v>1710</v>
      </c>
      <c r="F20571" s="95">
        <v>23794623</v>
      </c>
      <c r="G20571" s="95">
        <v>250</v>
      </c>
      <c r="H20571" s="93" t="s">
        <v>8976</v>
      </c>
      <c r="I20571" s="93" t="s">
        <v>23892</v>
      </c>
      <c r="J20571" s="93" t="s">
        <v>20872</v>
      </c>
      <c r="K20571" s="93" t="s">
        <v>3789</v>
      </c>
      <c r="L20571" s="14">
        <f>AND(vyberHrace&lt;&gt;"",ISNUMBER(SEARCH(vyberHrace,$B20571)))</f>
      </c>
      <c r="M20571" s="14">
        <f>AND($I20571=MID(kododd,1,2),$J20571=MID(kododd,3,3))</f>
      </c>
    </row>
    <row r="20572">
      <c r="A20572" s="95">
        <v>59265</v>
      </c>
      <c r="B20572" s="93" t="s">
        <v>25691</v>
      </c>
      <c r="C20572" s="93" t="s">
        <v>1424</v>
      </c>
      <c r="G20572" s="95">
        <v>250</v>
      </c>
      <c r="H20572" s="93" t="s">
        <v>8976</v>
      </c>
      <c r="I20572" s="93" t="s">
        <v>23892</v>
      </c>
      <c r="J20572" s="93" t="s">
        <v>20847</v>
      </c>
      <c r="K20572" s="93" t="s">
        <v>1504</v>
      </c>
      <c r="L20572" s="14">
        <f>AND(vyberHrace&lt;&gt;"",ISNUMBER(SEARCH(vyberHrace,$B20572)))</f>
      </c>
      <c r="M20572" s="14">
        <f>AND($I20572=MID(kododd,1,2),$J20572=MID(kododd,3,3))</f>
      </c>
    </row>
    <row r="20573">
      <c r="A20573" s="95">
        <v>56549</v>
      </c>
      <c r="B20573" s="93" t="s">
        <v>23017</v>
      </c>
      <c r="C20573" s="93" t="s">
        <v>1420</v>
      </c>
      <c r="D20573" s="95">
        <v>1043</v>
      </c>
      <c r="E20573" s="95">
        <v>1492</v>
      </c>
      <c r="F20573" s="95">
        <v>23767448</v>
      </c>
      <c r="G20573" s="95">
        <v>250</v>
      </c>
      <c r="H20573" s="93" t="s">
        <v>8976</v>
      </c>
      <c r="I20573" s="93" t="s">
        <v>23892</v>
      </c>
      <c r="J20573" s="93" t="s">
        <v>20937</v>
      </c>
      <c r="K20573" s="93" t="s">
        <v>5109</v>
      </c>
      <c r="L20573" s="14">
        <f>AND(vyberHrace&lt;&gt;"",ISNUMBER(SEARCH(vyberHrace,$B20573)))</f>
      </c>
      <c r="M20573" s="14">
        <f>AND($I20573=MID(kododd,1,2),$J20573=MID(kododd,3,3))</f>
      </c>
    </row>
    <row r="20574">
      <c r="A20574" s="95">
        <v>59753</v>
      </c>
      <c r="B20574" s="93" t="s">
        <v>26118</v>
      </c>
      <c r="C20574" s="93" t="s">
        <v>1412</v>
      </c>
      <c r="D20574" s="95">
        <v>1710</v>
      </c>
      <c r="E20574" s="95">
        <v>1659</v>
      </c>
      <c r="F20574" s="95">
        <v>55705073</v>
      </c>
      <c r="G20574" s="95">
        <v>250</v>
      </c>
      <c r="H20574" s="93" t="s">
        <v>8976</v>
      </c>
      <c r="I20574" s="93" t="s">
        <v>23892</v>
      </c>
      <c r="J20574" s="93" t="s">
        <v>20844</v>
      </c>
      <c r="K20574" s="93" t="s">
        <v>6767</v>
      </c>
      <c r="L20574" s="14">
        <f>AND(vyberHrace&lt;&gt;"",ISNUMBER(SEARCH(vyberHrace,$B20574)))</f>
      </c>
      <c r="M20574" s="14">
        <f>AND($I20574=MID(kododd,1,2),$J20574=MID(kododd,3,3))</f>
      </c>
    </row>
    <row r="20575">
      <c r="A20575" s="95">
        <v>45347</v>
      </c>
      <c r="B20575" s="93" t="s">
        <v>1884</v>
      </c>
      <c r="C20575" s="93" t="s">
        <v>1438</v>
      </c>
      <c r="D20575" s="95">
        <v>1210</v>
      </c>
      <c r="G20575" s="95">
        <v>0</v>
      </c>
      <c r="H20575" s="93" t="s">
        <v>8976</v>
      </c>
      <c r="I20575" s="93" t="s">
        <v>23892</v>
      </c>
      <c r="J20575" s="93" t="s">
        <v>20881</v>
      </c>
      <c r="K20575" s="93" t="s">
        <v>3799</v>
      </c>
      <c r="L20575" s="14">
        <f>AND(vyberHrace&lt;&gt;"",ISNUMBER(SEARCH(vyberHrace,$B20575)))</f>
      </c>
      <c r="M20575" s="14">
        <f>AND($I20575=MID(kododd,1,2),$J20575=MID(kododd,3,3))</f>
      </c>
    </row>
    <row r="20576">
      <c r="A20576" s="95">
        <v>5134</v>
      </c>
      <c r="B20576" s="93" t="s">
        <v>1885</v>
      </c>
      <c r="C20576" s="93" t="s">
        <v>1478</v>
      </c>
      <c r="D20576" s="95">
        <v>1416</v>
      </c>
      <c r="E20576" s="95">
        <v>1703</v>
      </c>
      <c r="F20576" s="95">
        <v>359947</v>
      </c>
      <c r="G20576" s="95">
        <v>250</v>
      </c>
      <c r="H20576" s="93" t="s">
        <v>8976</v>
      </c>
      <c r="I20576" s="93" t="s">
        <v>23892</v>
      </c>
      <c r="J20576" s="93" t="s">
        <v>20936</v>
      </c>
      <c r="K20576" s="93" t="s">
        <v>6270</v>
      </c>
      <c r="L20576" s="14">
        <f>AND(vyberHrace&lt;&gt;"",ISNUMBER(SEARCH(vyberHrace,$B20576)))</f>
      </c>
      <c r="M20576" s="14">
        <f>AND($I20576=MID(kododd,1,2),$J20576=MID(kododd,3,3))</f>
      </c>
    </row>
    <row r="20577">
      <c r="A20577" s="95">
        <v>56741</v>
      </c>
      <c r="B20577" s="93" t="s">
        <v>14740</v>
      </c>
      <c r="C20577" s="93" t="s">
        <v>1424</v>
      </c>
      <c r="G20577" s="95">
        <v>250</v>
      </c>
      <c r="H20577" s="93" t="s">
        <v>8976</v>
      </c>
      <c r="I20577" s="93" t="s">
        <v>23892</v>
      </c>
      <c r="J20577" s="93" t="s">
        <v>20937</v>
      </c>
      <c r="K20577" s="93" t="s">
        <v>5109</v>
      </c>
      <c r="L20577" s="14">
        <f>AND(vyberHrace&lt;&gt;"",ISNUMBER(SEARCH(vyberHrace,$B20577)))</f>
      </c>
      <c r="M20577" s="14">
        <f>AND($I20577=MID(kododd,1,2),$J20577=MID(kododd,3,3))</f>
      </c>
    </row>
    <row r="20578">
      <c r="A20578" s="95">
        <v>13458</v>
      </c>
      <c r="B20578" s="93" t="s">
        <v>12498</v>
      </c>
      <c r="C20578" s="93" t="s">
        <v>1453</v>
      </c>
      <c r="D20578" s="95">
        <v>1337</v>
      </c>
      <c r="G20578" s="95">
        <v>250</v>
      </c>
      <c r="H20578" s="93" t="s">
        <v>8976</v>
      </c>
      <c r="I20578" s="93" t="s">
        <v>23892</v>
      </c>
      <c r="J20578" s="93" t="s">
        <v>20878</v>
      </c>
      <c r="K20578" s="93" t="s">
        <v>4948</v>
      </c>
      <c r="L20578" s="14">
        <f>AND(vyberHrace&lt;&gt;"",ISNUMBER(SEARCH(vyberHrace,$B20578)))</f>
      </c>
      <c r="M20578" s="14">
        <f>AND($I20578=MID(kododd,1,2),$J20578=MID(kododd,3,3))</f>
      </c>
    </row>
    <row r="20579">
      <c r="A20579" s="95">
        <v>48099</v>
      </c>
      <c r="B20579" s="93" t="s">
        <v>14993</v>
      </c>
      <c r="C20579" s="93" t="s">
        <v>1475</v>
      </c>
      <c r="D20579" s="95">
        <v>1246</v>
      </c>
      <c r="G20579" s="95">
        <v>0</v>
      </c>
      <c r="H20579" s="93" t="s">
        <v>8976</v>
      </c>
      <c r="I20579" s="93" t="s">
        <v>23892</v>
      </c>
      <c r="J20579" s="93" t="s">
        <v>21001</v>
      </c>
      <c r="K20579" s="93" t="s">
        <v>5937</v>
      </c>
      <c r="L20579" s="14">
        <f>AND(vyberHrace&lt;&gt;"",ISNUMBER(SEARCH(vyberHrace,$B20579)))</f>
      </c>
      <c r="M20579" s="14">
        <f>AND($I20579=MID(kododd,1,2),$J20579=MID(kododd,3,3))</f>
      </c>
    </row>
    <row r="20580">
      <c r="A20580" s="95">
        <v>109</v>
      </c>
      <c r="B20580" s="93" t="s">
        <v>14999</v>
      </c>
      <c r="C20580" s="93" t="s">
        <v>1468</v>
      </c>
      <c r="D20580" s="95">
        <v>2051</v>
      </c>
      <c r="E20580" s="95">
        <v>2078</v>
      </c>
      <c r="F20580" s="95">
        <v>301213</v>
      </c>
      <c r="G20580" s="95">
        <v>250</v>
      </c>
      <c r="H20580" s="93" t="s">
        <v>8976</v>
      </c>
      <c r="I20580" s="93" t="s">
        <v>23892</v>
      </c>
      <c r="J20580" s="93" t="s">
        <v>20896</v>
      </c>
      <c r="K20580" s="93" t="s">
        <v>6925</v>
      </c>
      <c r="L20580" s="14">
        <f>AND(vyberHrace&lt;&gt;"",ISNUMBER(SEARCH(vyberHrace,$B20580)))</f>
      </c>
      <c r="M20580" s="14">
        <f>AND($I20580=MID(kododd,1,2),$J20580=MID(kododd,3,3))</f>
      </c>
    </row>
    <row r="20581">
      <c r="A20581" s="95">
        <v>7629</v>
      </c>
      <c r="B20581" s="93" t="s">
        <v>15005</v>
      </c>
      <c r="C20581" s="93" t="s">
        <v>1442</v>
      </c>
      <c r="D20581" s="95">
        <v>1449</v>
      </c>
      <c r="E20581" s="95">
        <v>1705</v>
      </c>
      <c r="F20581" s="95">
        <v>349739</v>
      </c>
      <c r="G20581" s="95">
        <v>250</v>
      </c>
      <c r="H20581" s="93" t="s">
        <v>8976</v>
      </c>
      <c r="I20581" s="93" t="s">
        <v>23892</v>
      </c>
      <c r="J20581" s="93" t="s">
        <v>21001</v>
      </c>
      <c r="K20581" s="93" t="s">
        <v>5937</v>
      </c>
      <c r="L20581" s="14">
        <f>AND(vyberHrace&lt;&gt;"",ISNUMBER(SEARCH(vyberHrace,$B20581)))</f>
      </c>
      <c r="M20581" s="14">
        <f>AND($I20581=MID(kododd,1,2),$J20581=MID(kododd,3,3))</f>
      </c>
    </row>
    <row r="20582">
      <c r="A20582" s="95">
        <v>40017</v>
      </c>
      <c r="B20582" s="93" t="s">
        <v>15008</v>
      </c>
      <c r="C20582" s="93" t="s">
        <v>1453</v>
      </c>
      <c r="D20582" s="95">
        <v>1807</v>
      </c>
      <c r="E20582" s="95">
        <v>1869</v>
      </c>
      <c r="F20582" s="95">
        <v>388033</v>
      </c>
      <c r="G20582" s="95">
        <v>0</v>
      </c>
      <c r="H20582" s="93" t="s">
        <v>8976</v>
      </c>
      <c r="I20582" s="93" t="s">
        <v>23892</v>
      </c>
      <c r="J20582" s="93" t="s">
        <v>20876</v>
      </c>
      <c r="K20582" s="93" t="s">
        <v>4199</v>
      </c>
      <c r="L20582" s="14">
        <f>AND(vyberHrace&lt;&gt;"",ISNUMBER(SEARCH(vyberHrace,$B20582)))</f>
      </c>
      <c r="M20582" s="14">
        <f>AND($I20582=MID(kododd,1,2),$J20582=MID(kododd,3,3))</f>
      </c>
    </row>
    <row r="20583">
      <c r="A20583" s="95">
        <v>47308</v>
      </c>
      <c r="B20583" s="93" t="s">
        <v>8069</v>
      </c>
      <c r="C20583" s="93" t="s">
        <v>3255</v>
      </c>
      <c r="F20583" s="95">
        <v>23720514</v>
      </c>
      <c r="G20583" s="95">
        <v>0</v>
      </c>
      <c r="H20583" s="93" t="s">
        <v>8976</v>
      </c>
      <c r="I20583" s="93" t="s">
        <v>23892</v>
      </c>
      <c r="J20583" s="93" t="s">
        <v>20860</v>
      </c>
      <c r="K20583" s="93" t="s">
        <v>6912</v>
      </c>
      <c r="L20583" s="14">
        <f>AND(vyberHrace&lt;&gt;"",ISNUMBER(SEARCH(vyberHrace,$B20583)))</f>
      </c>
      <c r="M20583" s="14">
        <f>AND($I20583=MID(kododd,1,2),$J20583=MID(kododd,3,3))</f>
      </c>
    </row>
    <row r="20584">
      <c r="A20584" s="95">
        <v>11700</v>
      </c>
      <c r="B20584" s="93" t="s">
        <v>8089</v>
      </c>
      <c r="C20584" s="93" t="s">
        <v>1459</v>
      </c>
      <c r="D20584" s="95">
        <v>1589</v>
      </c>
      <c r="F20584" s="95">
        <v>23705710</v>
      </c>
      <c r="G20584" s="95">
        <v>250</v>
      </c>
      <c r="H20584" s="93" t="s">
        <v>8976</v>
      </c>
      <c r="I20584" s="93" t="s">
        <v>23892</v>
      </c>
      <c r="J20584" s="93" t="s">
        <v>20872</v>
      </c>
      <c r="K20584" s="93" t="s">
        <v>3789</v>
      </c>
      <c r="L20584" s="14">
        <f>AND(vyberHrace&lt;&gt;"",ISNUMBER(SEARCH(vyberHrace,$B20584)))</f>
      </c>
      <c r="M20584" s="14">
        <f>AND($I20584=MID(kododd,1,2),$J20584=MID(kododd,3,3))</f>
      </c>
    </row>
    <row r="20585">
      <c r="A20585" s="95">
        <v>3311</v>
      </c>
      <c r="B20585" s="93" t="s">
        <v>8268</v>
      </c>
      <c r="C20585" s="93" t="s">
        <v>1471</v>
      </c>
      <c r="D20585" s="95">
        <v>1700</v>
      </c>
      <c r="G20585" s="95">
        <v>0</v>
      </c>
      <c r="H20585" s="93" t="s">
        <v>8976</v>
      </c>
      <c r="I20585" s="93" t="s">
        <v>23892</v>
      </c>
      <c r="J20585" s="93" t="s">
        <v>23412</v>
      </c>
      <c r="K20585" s="93" t="s">
        <v>21369</v>
      </c>
      <c r="L20585" s="14">
        <f>AND(vyberHrace&lt;&gt;"",ISNUMBER(SEARCH(vyberHrace,$B20585)))</f>
      </c>
      <c r="M20585" s="14">
        <f>AND($I20585=MID(kododd,1,2),$J20585=MID(kododd,3,3))</f>
      </c>
    </row>
    <row r="20586">
      <c r="A20586" s="95">
        <v>43763</v>
      </c>
      <c r="B20586" s="93" t="s">
        <v>8274</v>
      </c>
      <c r="C20586" s="93" t="s">
        <v>1400</v>
      </c>
      <c r="G20586" s="95">
        <v>0</v>
      </c>
      <c r="H20586" s="93" t="s">
        <v>8976</v>
      </c>
      <c r="I20586" s="93" t="s">
        <v>23892</v>
      </c>
      <c r="J20586" s="93" t="s">
        <v>20896</v>
      </c>
      <c r="K20586" s="93" t="s">
        <v>6925</v>
      </c>
      <c r="L20586" s="14">
        <f>AND(vyberHrace&lt;&gt;"",ISNUMBER(SEARCH(vyberHrace,$B20586)))</f>
      </c>
      <c r="M20586" s="14">
        <f>AND($I20586=MID(kododd,1,2),$J20586=MID(kododd,3,3))</f>
      </c>
    </row>
    <row r="20587">
      <c r="A20587" s="95">
        <v>58729</v>
      </c>
      <c r="B20587" s="93" t="s">
        <v>21137</v>
      </c>
      <c r="C20587" s="93" t="s">
        <v>1413</v>
      </c>
      <c r="G20587" s="95">
        <v>250</v>
      </c>
      <c r="H20587" s="93" t="s">
        <v>8976</v>
      </c>
      <c r="I20587" s="93" t="s">
        <v>23892</v>
      </c>
      <c r="J20587" s="93" t="s">
        <v>20878</v>
      </c>
      <c r="K20587" s="93" t="s">
        <v>4948</v>
      </c>
      <c r="L20587" s="14">
        <f>AND(vyberHrace&lt;&gt;"",ISNUMBER(SEARCH(vyberHrace,$B20587)))</f>
      </c>
      <c r="M20587" s="14">
        <f>AND($I20587=MID(kododd,1,2),$J20587=MID(kododd,3,3))</f>
      </c>
    </row>
    <row r="20588">
      <c r="A20588" s="95">
        <v>1426</v>
      </c>
      <c r="B20588" s="93" t="s">
        <v>11667</v>
      </c>
      <c r="C20588" s="93" t="s">
        <v>1462</v>
      </c>
      <c r="D20588" s="95">
        <v>1870</v>
      </c>
      <c r="E20588" s="95">
        <v>1920</v>
      </c>
      <c r="F20588" s="95">
        <v>309494</v>
      </c>
      <c r="G20588" s="95">
        <v>250</v>
      </c>
      <c r="H20588" s="93" t="s">
        <v>8976</v>
      </c>
      <c r="I20588" s="93" t="s">
        <v>23892</v>
      </c>
      <c r="J20588" s="93" t="s">
        <v>20878</v>
      </c>
      <c r="K20588" s="93" t="s">
        <v>4948</v>
      </c>
      <c r="L20588" s="14">
        <f>AND(vyberHrace&lt;&gt;"",ISNUMBER(SEARCH(vyberHrace,$B20588)))</f>
      </c>
      <c r="M20588" s="14">
        <f>AND($I20588=MID(kododd,1,2),$J20588=MID(kododd,3,3))</f>
      </c>
    </row>
    <row r="20589">
      <c r="A20589" s="95">
        <v>45783</v>
      </c>
      <c r="B20589" s="93" t="s">
        <v>8294</v>
      </c>
      <c r="C20589" s="93" t="s">
        <v>1410</v>
      </c>
      <c r="D20589" s="95">
        <v>1062</v>
      </c>
      <c r="F20589" s="95">
        <v>23718013</v>
      </c>
      <c r="G20589" s="95">
        <v>0</v>
      </c>
      <c r="H20589" s="93" t="s">
        <v>8976</v>
      </c>
      <c r="I20589" s="93" t="s">
        <v>23892</v>
      </c>
      <c r="J20589" s="93" t="s">
        <v>20876</v>
      </c>
      <c r="K20589" s="93" t="s">
        <v>4199</v>
      </c>
      <c r="L20589" s="14">
        <f>AND(vyberHrace&lt;&gt;"",ISNUMBER(SEARCH(vyberHrace,$B20589)))</f>
      </c>
      <c r="M20589" s="14">
        <f>AND($I20589=MID(kododd,1,2),$J20589=MID(kododd,3,3))</f>
      </c>
    </row>
    <row r="20590">
      <c r="A20590" s="95">
        <v>11354</v>
      </c>
      <c r="B20590" s="93" t="s">
        <v>6124</v>
      </c>
      <c r="C20590" s="93" t="s">
        <v>1453</v>
      </c>
      <c r="F20590" s="95">
        <v>23794631</v>
      </c>
      <c r="G20590" s="95">
        <v>250</v>
      </c>
      <c r="H20590" s="93" t="s">
        <v>8976</v>
      </c>
      <c r="I20590" s="93" t="s">
        <v>23892</v>
      </c>
      <c r="J20590" s="93" t="s">
        <v>20876</v>
      </c>
      <c r="K20590" s="93" t="s">
        <v>4199</v>
      </c>
      <c r="L20590" s="14">
        <f>AND(vyberHrace&lt;&gt;"",ISNUMBER(SEARCH(vyberHrace,$B20590)))</f>
      </c>
      <c r="M20590" s="14">
        <f>AND($I20590=MID(kododd,1,2),$J20590=MID(kododd,3,3))</f>
      </c>
    </row>
    <row r="20591">
      <c r="A20591" s="95">
        <v>37008</v>
      </c>
      <c r="B20591" s="93" t="s">
        <v>23995</v>
      </c>
      <c r="C20591" s="93" t="s">
        <v>1457</v>
      </c>
      <c r="D20591" s="95">
        <v>1902</v>
      </c>
      <c r="E20591" s="95">
        <v>1984</v>
      </c>
      <c r="F20591" s="95">
        <v>23782471</v>
      </c>
      <c r="G20591" s="95">
        <v>250</v>
      </c>
      <c r="H20591" s="93" t="s">
        <v>8976</v>
      </c>
      <c r="I20591" s="93" t="s">
        <v>23892</v>
      </c>
      <c r="J20591" s="93" t="s">
        <v>20967</v>
      </c>
      <c r="K20591" s="93" t="s">
        <v>11218</v>
      </c>
      <c r="L20591" s="14">
        <f>AND(vyberHrace&lt;&gt;"",ISNUMBER(SEARCH(vyberHrace,$B20591)))</f>
      </c>
      <c r="M20591" s="14">
        <f>AND($I20591=MID(kododd,1,2),$J20591=MID(kododd,3,3))</f>
      </c>
    </row>
    <row r="20592">
      <c r="A20592" s="95">
        <v>39540</v>
      </c>
      <c r="B20592" s="93" t="s">
        <v>18281</v>
      </c>
      <c r="C20592" s="93" t="s">
        <v>1438</v>
      </c>
      <c r="G20592" s="95">
        <v>500</v>
      </c>
      <c r="H20592" s="93" t="s">
        <v>8976</v>
      </c>
      <c r="I20592" s="93" t="s">
        <v>23892</v>
      </c>
      <c r="J20592" s="93" t="s">
        <v>23412</v>
      </c>
      <c r="K20592" s="93" t="s">
        <v>21369</v>
      </c>
      <c r="L20592" s="14">
        <f>AND(vyberHrace&lt;&gt;"",ISNUMBER(SEARCH(vyberHrace,$B20592)))</f>
      </c>
      <c r="M20592" s="14">
        <f>AND($I20592=MID(kododd,1,2),$J20592=MID(kododd,3,3))</f>
      </c>
    </row>
    <row r="20593">
      <c r="A20593" s="95">
        <v>44283</v>
      </c>
      <c r="B20593" s="93" t="s">
        <v>18282</v>
      </c>
      <c r="C20593" s="93" t="s">
        <v>1472</v>
      </c>
      <c r="G20593" s="95">
        <v>0</v>
      </c>
      <c r="H20593" s="93" t="s">
        <v>8976</v>
      </c>
      <c r="I20593" s="93" t="s">
        <v>23892</v>
      </c>
      <c r="J20593" s="93" t="s">
        <v>20860</v>
      </c>
      <c r="K20593" s="93" t="s">
        <v>6912</v>
      </c>
      <c r="L20593" s="14">
        <f>AND(vyberHrace&lt;&gt;"",ISNUMBER(SEARCH(vyberHrace,$B20593)))</f>
      </c>
      <c r="M20593" s="14">
        <f>AND($I20593=MID(kododd,1,2),$J20593=MID(kododd,3,3))</f>
      </c>
    </row>
    <row r="20594">
      <c r="A20594" s="95">
        <v>58186</v>
      </c>
      <c r="B20594" s="93" t="s">
        <v>24704</v>
      </c>
      <c r="C20594" s="93" t="s">
        <v>1420</v>
      </c>
      <c r="G20594" s="95">
        <v>250</v>
      </c>
      <c r="H20594" s="93" t="s">
        <v>8976</v>
      </c>
      <c r="I20594" s="93" t="s">
        <v>23892</v>
      </c>
      <c r="J20594" s="93" t="s">
        <v>20896</v>
      </c>
      <c r="K20594" s="93" t="s">
        <v>6925</v>
      </c>
      <c r="L20594" s="14">
        <f>AND(vyberHrace&lt;&gt;"",ISNUMBER(SEARCH(vyberHrace,$B20594)))</f>
      </c>
      <c r="M20594" s="14">
        <f>AND($I20594=MID(kododd,1,2),$J20594=MID(kododd,3,3))</f>
      </c>
    </row>
    <row r="20595">
      <c r="A20595" s="95">
        <v>57788</v>
      </c>
      <c r="B20595" s="93" t="s">
        <v>24342</v>
      </c>
      <c r="C20595" s="93" t="s">
        <v>1420</v>
      </c>
      <c r="F20595" s="95">
        <v>23783966</v>
      </c>
      <c r="G20595" s="95">
        <v>0</v>
      </c>
      <c r="H20595" s="93" t="s">
        <v>8976</v>
      </c>
      <c r="I20595" s="93" t="s">
        <v>23892</v>
      </c>
      <c r="J20595" s="93" t="s">
        <v>20860</v>
      </c>
      <c r="K20595" s="93" t="s">
        <v>6912</v>
      </c>
      <c r="L20595" s="14">
        <f>AND(vyberHrace&lt;&gt;"",ISNUMBER(SEARCH(vyberHrace,$B20595)))</f>
      </c>
      <c r="M20595" s="14">
        <f>AND($I20595=MID(kododd,1,2),$J20595=MID(kododd,3,3))</f>
      </c>
    </row>
    <row r="20596">
      <c r="A20596" s="95">
        <v>43889</v>
      </c>
      <c r="B20596" s="93" t="s">
        <v>6293</v>
      </c>
      <c r="C20596" s="93" t="s">
        <v>1402</v>
      </c>
      <c r="D20596" s="95">
        <v>1349</v>
      </c>
      <c r="E20596" s="95">
        <v>1518</v>
      </c>
      <c r="F20596" s="95">
        <v>23703156</v>
      </c>
      <c r="G20596" s="95">
        <v>250</v>
      </c>
      <c r="H20596" s="93" t="s">
        <v>8976</v>
      </c>
      <c r="I20596" s="93" t="s">
        <v>23892</v>
      </c>
      <c r="J20596" s="93" t="s">
        <v>20860</v>
      </c>
      <c r="K20596" s="93" t="s">
        <v>6912</v>
      </c>
      <c r="L20596" s="14">
        <f>AND(vyberHrace&lt;&gt;"",ISNUMBER(SEARCH(vyberHrace,$B20596)))</f>
      </c>
      <c r="M20596" s="14">
        <f>AND($I20596=MID(kododd,1,2),$J20596=MID(kododd,3,3))</f>
      </c>
    </row>
    <row r="20597">
      <c r="A20597" s="95">
        <v>57355</v>
      </c>
      <c r="B20597" s="93" t="s">
        <v>23031</v>
      </c>
      <c r="C20597" s="93" t="s">
        <v>1411</v>
      </c>
      <c r="D20597" s="95">
        <v>1093</v>
      </c>
      <c r="F20597" s="95">
        <v>23770813</v>
      </c>
      <c r="G20597" s="95">
        <v>250</v>
      </c>
      <c r="H20597" s="93" t="s">
        <v>8976</v>
      </c>
      <c r="I20597" s="93" t="s">
        <v>23892</v>
      </c>
      <c r="J20597" s="93" t="s">
        <v>20860</v>
      </c>
      <c r="K20597" s="93" t="s">
        <v>6912</v>
      </c>
      <c r="L20597" s="14">
        <f>AND(vyberHrace&lt;&gt;"",ISNUMBER(SEARCH(vyberHrace,$B20597)))</f>
      </c>
      <c r="M20597" s="14">
        <f>AND($I20597=MID(kododd,1,2),$J20597=MID(kododd,3,3))</f>
      </c>
    </row>
    <row r="20598">
      <c r="A20598" s="95">
        <v>27987</v>
      </c>
      <c r="B20598" s="93" t="s">
        <v>6322</v>
      </c>
      <c r="C20598" s="93" t="s">
        <v>1431</v>
      </c>
      <c r="G20598" s="95">
        <v>0</v>
      </c>
      <c r="H20598" s="93" t="s">
        <v>8976</v>
      </c>
      <c r="I20598" s="93" t="s">
        <v>23892</v>
      </c>
      <c r="J20598" s="93" t="s">
        <v>20855</v>
      </c>
      <c r="K20598" s="93" t="s">
        <v>6897</v>
      </c>
      <c r="L20598" s="14">
        <f>AND(vyberHrace&lt;&gt;"",ISNUMBER(SEARCH(vyberHrace,$B20598)))</f>
      </c>
      <c r="M20598" s="14">
        <f>AND($I20598=MID(kododd,1,2),$J20598=MID(kododd,3,3))</f>
      </c>
    </row>
    <row r="20599">
      <c r="A20599" s="95">
        <v>49017</v>
      </c>
      <c r="B20599" s="93" t="s">
        <v>6326</v>
      </c>
      <c r="C20599" s="93" t="s">
        <v>1416</v>
      </c>
      <c r="D20599" s="95">
        <v>1100</v>
      </c>
      <c r="F20599" s="95">
        <v>23739177</v>
      </c>
      <c r="G20599" s="95">
        <v>500</v>
      </c>
      <c r="H20599" s="93" t="s">
        <v>8976</v>
      </c>
      <c r="I20599" s="93" t="s">
        <v>23892</v>
      </c>
      <c r="J20599" s="93" t="s">
        <v>23412</v>
      </c>
      <c r="K20599" s="93" t="s">
        <v>21369</v>
      </c>
      <c r="L20599" s="14">
        <f>AND(vyberHrace&lt;&gt;"",ISNUMBER(SEARCH(vyberHrace,$B20599)))</f>
      </c>
      <c r="M20599" s="14">
        <f>AND($I20599=MID(kododd,1,2),$J20599=MID(kododd,3,3))</f>
      </c>
    </row>
    <row r="20600">
      <c r="A20600" s="95">
        <v>52176</v>
      </c>
      <c r="B20600" s="93" t="s">
        <v>3807</v>
      </c>
      <c r="C20600" s="93" t="s">
        <v>1416</v>
      </c>
      <c r="D20600" s="95">
        <v>1576</v>
      </c>
      <c r="E20600" s="95">
        <v>1683</v>
      </c>
      <c r="F20600" s="95">
        <v>23745061</v>
      </c>
      <c r="G20600" s="95">
        <v>250</v>
      </c>
      <c r="H20600" s="93" t="s">
        <v>8976</v>
      </c>
      <c r="I20600" s="93" t="s">
        <v>23892</v>
      </c>
      <c r="J20600" s="93" t="s">
        <v>20844</v>
      </c>
      <c r="K20600" s="93" t="s">
        <v>6767</v>
      </c>
      <c r="L20600" s="14">
        <f>AND(vyberHrace&lt;&gt;"",ISNUMBER(SEARCH(vyberHrace,$B20600)))</f>
      </c>
      <c r="M20600" s="14">
        <f>AND($I20600=MID(kododd,1,2),$J20600=MID(kododd,3,3))</f>
      </c>
    </row>
    <row r="20601">
      <c r="A20601" s="95">
        <v>3347</v>
      </c>
      <c r="B20601" s="93" t="s">
        <v>6377</v>
      </c>
      <c r="C20601" s="93" t="s">
        <v>1401</v>
      </c>
      <c r="D20601" s="95">
        <v>1812</v>
      </c>
      <c r="F20601" s="95">
        <v>23728272</v>
      </c>
      <c r="G20601" s="95">
        <v>0</v>
      </c>
      <c r="H20601" s="93" t="s">
        <v>8976</v>
      </c>
      <c r="I20601" s="93" t="s">
        <v>23892</v>
      </c>
      <c r="J20601" s="93" t="s">
        <v>20855</v>
      </c>
      <c r="K20601" s="93" t="s">
        <v>6897</v>
      </c>
      <c r="L20601" s="14">
        <f>AND(vyberHrace&lt;&gt;"",ISNUMBER(SEARCH(vyberHrace,$B20601)))</f>
      </c>
      <c r="M20601" s="14">
        <f>AND($I20601=MID(kododd,1,2),$J20601=MID(kododd,3,3))</f>
      </c>
    </row>
    <row r="20602">
      <c r="A20602" s="95">
        <v>38733</v>
      </c>
      <c r="B20602" s="93" t="s">
        <v>29536</v>
      </c>
      <c r="C20602" s="93" t="s">
        <v>1438</v>
      </c>
      <c r="D20602" s="95">
        <v>1100</v>
      </c>
      <c r="G20602" s="95">
        <v>500</v>
      </c>
      <c r="H20602" s="93" t="s">
        <v>8976</v>
      </c>
      <c r="I20602" s="93" t="s">
        <v>23892</v>
      </c>
      <c r="J20602" s="93" t="s">
        <v>23412</v>
      </c>
      <c r="K20602" s="93" t="s">
        <v>21369</v>
      </c>
      <c r="L20602" s="14">
        <f>AND(vyberHrace&lt;&gt;"",ISNUMBER(SEARCH(vyberHrace,$B20602)))</f>
      </c>
      <c r="M20602" s="14">
        <f>AND($I20602=MID(kododd,1,2),$J20602=MID(kododd,3,3))</f>
      </c>
    </row>
    <row r="20603">
      <c r="A20603" s="95">
        <v>10074</v>
      </c>
      <c r="B20603" s="93" t="s">
        <v>13643</v>
      </c>
      <c r="C20603" s="93" t="s">
        <v>1471</v>
      </c>
      <c r="D20603" s="95">
        <v>1834</v>
      </c>
      <c r="E20603" s="95">
        <v>1798</v>
      </c>
      <c r="F20603" s="95">
        <v>332062</v>
      </c>
      <c r="G20603" s="95">
        <v>250</v>
      </c>
      <c r="H20603" s="93" t="s">
        <v>8976</v>
      </c>
      <c r="I20603" s="93" t="s">
        <v>23892</v>
      </c>
      <c r="J20603" s="93" t="s">
        <v>20855</v>
      </c>
      <c r="K20603" s="93" t="s">
        <v>6897</v>
      </c>
      <c r="L20603" s="14">
        <f>AND(vyberHrace&lt;&gt;"",ISNUMBER(SEARCH(vyberHrace,$B20603)))</f>
      </c>
      <c r="M20603" s="14">
        <f>AND($I20603=MID(kododd,1,2),$J20603=MID(kododd,3,3))</f>
      </c>
    </row>
    <row r="20604">
      <c r="A20604" s="95">
        <v>3971</v>
      </c>
      <c r="B20604" s="93" t="s">
        <v>15941</v>
      </c>
      <c r="C20604" s="93" t="s">
        <v>1405</v>
      </c>
      <c r="D20604" s="95">
        <v>1780</v>
      </c>
      <c r="F20604" s="95">
        <v>370290</v>
      </c>
      <c r="G20604" s="95">
        <v>250</v>
      </c>
      <c r="H20604" s="93" t="s">
        <v>8976</v>
      </c>
      <c r="I20604" s="93" t="s">
        <v>23892</v>
      </c>
      <c r="J20604" s="93" t="s">
        <v>20847</v>
      </c>
      <c r="K20604" s="93" t="s">
        <v>1504</v>
      </c>
      <c r="L20604" s="14">
        <f>AND(vyberHrace&lt;&gt;"",ISNUMBER(SEARCH(vyberHrace,$B20604)))</f>
      </c>
      <c r="M20604" s="14">
        <f>AND($I20604=MID(kododd,1,2),$J20604=MID(kododd,3,3))</f>
      </c>
    </row>
    <row r="20605">
      <c r="A20605" s="95">
        <v>49018</v>
      </c>
      <c r="B20605" s="93" t="s">
        <v>15973</v>
      </c>
      <c r="C20605" s="93" t="s">
        <v>1406</v>
      </c>
      <c r="G20605" s="95">
        <v>500</v>
      </c>
      <c r="H20605" s="93" t="s">
        <v>8976</v>
      </c>
      <c r="I20605" s="93" t="s">
        <v>23892</v>
      </c>
      <c r="J20605" s="93" t="s">
        <v>23412</v>
      </c>
      <c r="K20605" s="93" t="s">
        <v>21369</v>
      </c>
      <c r="L20605" s="14">
        <f>AND(vyberHrace&lt;&gt;"",ISNUMBER(SEARCH(vyberHrace,$B20605)))</f>
      </c>
      <c r="M20605" s="14">
        <f>AND($I20605=MID(kododd,1,2),$J20605=MID(kododd,3,3))</f>
      </c>
    </row>
    <row r="20606">
      <c r="A20606" s="95">
        <v>55220</v>
      </c>
      <c r="B20606" s="93" t="s">
        <v>1084</v>
      </c>
      <c r="C20606" s="93" t="s">
        <v>1399</v>
      </c>
      <c r="F20606" s="95">
        <v>23753234</v>
      </c>
      <c r="G20606" s="95">
        <v>250</v>
      </c>
      <c r="H20606" s="93" t="s">
        <v>8976</v>
      </c>
      <c r="I20606" s="93" t="s">
        <v>23892</v>
      </c>
      <c r="J20606" s="93" t="s">
        <v>20878</v>
      </c>
      <c r="K20606" s="93" t="s">
        <v>4948</v>
      </c>
      <c r="L20606" s="14">
        <f>AND(vyberHrace&lt;&gt;"",ISNUMBER(SEARCH(vyberHrace,$B20606)))</f>
      </c>
      <c r="M20606" s="14">
        <f>AND($I20606=MID(kododd,1,2),$J20606=MID(kododd,3,3))</f>
      </c>
    </row>
    <row r="20607">
      <c r="A20607" s="95">
        <v>63050</v>
      </c>
      <c r="B20607" s="93" t="s">
        <v>24282</v>
      </c>
      <c r="C20607" s="93" t="s">
        <v>1450</v>
      </c>
      <c r="G20607" s="95">
        <v>250</v>
      </c>
      <c r="H20607" s="93" t="s">
        <v>8976</v>
      </c>
      <c r="I20607" s="93" t="s">
        <v>23892</v>
      </c>
      <c r="J20607" s="93" t="s">
        <v>20844</v>
      </c>
      <c r="K20607" s="93" t="s">
        <v>6767</v>
      </c>
      <c r="L20607" s="14">
        <f>AND(vyberHrace&lt;&gt;"",ISNUMBER(SEARCH(vyberHrace,$B20607)))</f>
      </c>
      <c r="M20607" s="14">
        <f>AND($I20607=MID(kododd,1,2),$J20607=MID(kododd,3,3))</f>
      </c>
    </row>
    <row r="20608">
      <c r="A20608" s="95">
        <v>38968</v>
      </c>
      <c r="B20608" s="93" t="s">
        <v>8689</v>
      </c>
      <c r="C20608" s="93" t="s">
        <v>1444</v>
      </c>
      <c r="G20608" s="95">
        <v>0</v>
      </c>
      <c r="H20608" s="93" t="s">
        <v>8976</v>
      </c>
      <c r="I20608" s="93" t="s">
        <v>23892</v>
      </c>
      <c r="J20608" s="93" t="s">
        <v>23412</v>
      </c>
      <c r="K20608" s="93" t="s">
        <v>21369</v>
      </c>
      <c r="L20608" s="14">
        <f>AND(vyberHrace&lt;&gt;"",ISNUMBER(SEARCH(vyberHrace,$B20608)))</f>
      </c>
      <c r="M20608" s="14">
        <f>AND($I20608=MID(kododd,1,2),$J20608=MID(kododd,3,3))</f>
      </c>
    </row>
    <row r="20609">
      <c r="A20609" s="95">
        <v>46716</v>
      </c>
      <c r="B20609" s="93" t="s">
        <v>10798</v>
      </c>
      <c r="C20609" s="93" t="s">
        <v>1416</v>
      </c>
      <c r="D20609" s="95">
        <v>1170</v>
      </c>
      <c r="F20609" s="95">
        <v>23743735</v>
      </c>
      <c r="G20609" s="95">
        <v>250</v>
      </c>
      <c r="H20609" s="93" t="s">
        <v>8976</v>
      </c>
      <c r="I20609" s="93" t="s">
        <v>23892</v>
      </c>
      <c r="J20609" s="93" t="s">
        <v>20960</v>
      </c>
      <c r="K20609" s="93" t="s">
        <v>5570</v>
      </c>
      <c r="L20609" s="14">
        <f>AND(vyberHrace&lt;&gt;"",ISNUMBER(SEARCH(vyberHrace,$B20609)))</f>
      </c>
      <c r="M20609" s="14">
        <f>AND($I20609=MID(kododd,1,2),$J20609=MID(kododd,3,3))</f>
      </c>
    </row>
    <row r="20610">
      <c r="A20610" s="95">
        <v>3468</v>
      </c>
      <c r="B20610" s="93" t="s">
        <v>10824</v>
      </c>
      <c r="C20610" s="93" t="s">
        <v>1442</v>
      </c>
      <c r="D20610" s="95">
        <v>1857</v>
      </c>
      <c r="E20610" s="95">
        <v>1952</v>
      </c>
      <c r="F20610" s="95">
        <v>319511</v>
      </c>
      <c r="G20610" s="95">
        <v>250</v>
      </c>
      <c r="H20610" s="93" t="s">
        <v>8976</v>
      </c>
      <c r="I20610" s="93" t="s">
        <v>23892</v>
      </c>
      <c r="J20610" s="93" t="s">
        <v>20844</v>
      </c>
      <c r="K20610" s="93" t="s">
        <v>6767</v>
      </c>
      <c r="L20610" s="14">
        <f>AND(vyberHrace&lt;&gt;"",ISNUMBER(SEARCH(vyberHrace,$B20610)))</f>
      </c>
      <c r="M20610" s="14">
        <f>AND($I20610=MID(kododd,1,2),$J20610=MID(kododd,3,3))</f>
      </c>
    </row>
    <row r="20611">
      <c r="A20611" s="95">
        <v>47171</v>
      </c>
      <c r="B20611" s="93" t="s">
        <v>10825</v>
      </c>
      <c r="C20611" s="93" t="s">
        <v>1400</v>
      </c>
      <c r="D20611" s="95">
        <v>1100</v>
      </c>
      <c r="G20611" s="95">
        <v>500</v>
      </c>
      <c r="H20611" s="93" t="s">
        <v>8976</v>
      </c>
      <c r="I20611" s="93" t="s">
        <v>23892</v>
      </c>
      <c r="J20611" s="93" t="s">
        <v>23412</v>
      </c>
      <c r="K20611" s="93" t="s">
        <v>21369</v>
      </c>
      <c r="L20611" s="14">
        <f>AND(vyberHrace&lt;&gt;"",ISNUMBER(SEARCH(vyberHrace,$B20611)))</f>
      </c>
      <c r="M20611" s="14">
        <f>AND($I20611=MID(kododd,1,2),$J20611=MID(kododd,3,3))</f>
      </c>
    </row>
    <row r="20612">
      <c r="A20612" s="95">
        <v>57384</v>
      </c>
      <c r="B20612" s="93" t="s">
        <v>23019</v>
      </c>
      <c r="C20612" s="93" t="s">
        <v>1486</v>
      </c>
      <c r="F20612" s="95">
        <v>23780517</v>
      </c>
      <c r="G20612" s="95">
        <v>250</v>
      </c>
      <c r="H20612" s="93" t="s">
        <v>8976</v>
      </c>
      <c r="I20612" s="93" t="s">
        <v>23892</v>
      </c>
      <c r="J20612" s="93" t="s">
        <v>20937</v>
      </c>
      <c r="K20612" s="93" t="s">
        <v>5109</v>
      </c>
      <c r="L20612" s="14">
        <f>AND(vyberHrace&lt;&gt;"",ISNUMBER(SEARCH(vyberHrace,$B20612)))</f>
      </c>
      <c r="M20612" s="14">
        <f>AND($I20612=MID(kododd,1,2),$J20612=MID(kododd,3,3))</f>
      </c>
    </row>
    <row r="20613">
      <c r="A20613" s="95">
        <v>60483</v>
      </c>
      <c r="B20613" s="93" t="s">
        <v>26915</v>
      </c>
      <c r="C20613" s="93" t="s">
        <v>1488</v>
      </c>
      <c r="G20613" s="95">
        <v>250</v>
      </c>
      <c r="H20613" s="93" t="s">
        <v>8976</v>
      </c>
      <c r="I20613" s="93" t="s">
        <v>23892</v>
      </c>
      <c r="J20613" s="93" t="s">
        <v>20937</v>
      </c>
      <c r="K20613" s="93" t="s">
        <v>5109</v>
      </c>
      <c r="L20613" s="14">
        <f>AND(vyberHrace&lt;&gt;"",ISNUMBER(SEARCH(vyberHrace,$B20613)))</f>
      </c>
      <c r="M20613" s="14">
        <f>AND($I20613=MID(kododd,1,2),$J20613=MID(kododd,3,3))</f>
      </c>
    </row>
    <row r="20614">
      <c r="A20614" s="95">
        <v>63321</v>
      </c>
      <c r="B20614" s="93" t="s">
        <v>29537</v>
      </c>
      <c r="C20614" s="93" t="s">
        <v>1420</v>
      </c>
      <c r="G20614" s="95">
        <v>250</v>
      </c>
      <c r="H20614" s="93" t="s">
        <v>8976</v>
      </c>
      <c r="I20614" s="93" t="s">
        <v>23892</v>
      </c>
      <c r="J20614" s="93" t="s">
        <v>20961</v>
      </c>
      <c r="K20614" s="93" t="s">
        <v>6268</v>
      </c>
      <c r="L20614" s="14">
        <f>AND(vyberHrace&lt;&gt;"",ISNUMBER(SEARCH(vyberHrace,$B20614)))</f>
      </c>
      <c r="M20614" s="14">
        <f>AND($I20614=MID(kododd,1,2),$J20614=MID(kododd,3,3))</f>
      </c>
    </row>
    <row r="20615">
      <c r="A20615" s="95">
        <v>47328</v>
      </c>
      <c r="B20615" s="93" t="s">
        <v>10857</v>
      </c>
      <c r="C20615" s="93" t="s">
        <v>3255</v>
      </c>
      <c r="D20615" s="95">
        <v>1498</v>
      </c>
      <c r="F20615" s="95">
        <v>23758333</v>
      </c>
      <c r="G20615" s="95">
        <v>250</v>
      </c>
      <c r="H20615" s="93" t="s">
        <v>8976</v>
      </c>
      <c r="I20615" s="93" t="s">
        <v>23892</v>
      </c>
      <c r="J20615" s="93" t="s">
        <v>20955</v>
      </c>
      <c r="K20615" s="93" t="s">
        <v>11226</v>
      </c>
      <c r="L20615" s="14">
        <f>AND(vyberHrace&lt;&gt;"",ISNUMBER(SEARCH(vyberHrace,$B20615)))</f>
      </c>
      <c r="M20615" s="14">
        <f>AND($I20615=MID(kododd,1,2),$J20615=MID(kododd,3,3))</f>
      </c>
    </row>
    <row r="20616">
      <c r="A20616" s="95">
        <v>37159</v>
      </c>
      <c r="B20616" s="93" t="s">
        <v>10864</v>
      </c>
      <c r="C20616" s="93" t="s">
        <v>1427</v>
      </c>
      <c r="D20616" s="95">
        <v>1444</v>
      </c>
      <c r="G20616" s="95">
        <v>250</v>
      </c>
      <c r="H20616" s="93" t="s">
        <v>8976</v>
      </c>
      <c r="I20616" s="93" t="s">
        <v>23892</v>
      </c>
      <c r="J20616" s="93" t="s">
        <v>20925</v>
      </c>
      <c r="K20616" s="93" t="s">
        <v>3811</v>
      </c>
      <c r="L20616" s="14">
        <f>AND(vyberHrace&lt;&gt;"",ISNUMBER(SEARCH(vyberHrace,$B20616)))</f>
      </c>
      <c r="M20616" s="14">
        <f>AND($I20616=MID(kododd,1,2),$J20616=MID(kododd,3,3))</f>
      </c>
    </row>
    <row r="20617">
      <c r="A20617" s="95">
        <v>51067</v>
      </c>
      <c r="B20617" s="93" t="s">
        <v>3468</v>
      </c>
      <c r="C20617" s="93" t="s">
        <v>1422</v>
      </c>
      <c r="G20617" s="95">
        <v>0</v>
      </c>
      <c r="H20617" s="93" t="s">
        <v>8976</v>
      </c>
      <c r="I20617" s="93" t="s">
        <v>23892</v>
      </c>
      <c r="J20617" s="93" t="s">
        <v>20870</v>
      </c>
      <c r="K20617" s="93" t="s">
        <v>4928</v>
      </c>
      <c r="L20617" s="14">
        <f>AND(vyberHrace&lt;&gt;"",ISNUMBER(SEARCH(vyberHrace,$B20617)))</f>
      </c>
      <c r="M20617" s="14">
        <f>AND($I20617=MID(kododd,1,2),$J20617=MID(kododd,3,3))</f>
      </c>
    </row>
    <row r="20618">
      <c r="A20618" s="95">
        <v>39526</v>
      </c>
      <c r="B20618" s="93" t="s">
        <v>8761</v>
      </c>
      <c r="C20618" s="93" t="s">
        <v>1454</v>
      </c>
      <c r="D20618" s="95">
        <v>1287</v>
      </c>
      <c r="F20618" s="95">
        <v>23742283</v>
      </c>
      <c r="G20618" s="95">
        <v>0</v>
      </c>
      <c r="H20618" s="93" t="s">
        <v>8976</v>
      </c>
      <c r="I20618" s="93" t="s">
        <v>23892</v>
      </c>
      <c r="J20618" s="93" t="s">
        <v>20896</v>
      </c>
      <c r="K20618" s="93" t="s">
        <v>6925</v>
      </c>
      <c r="L20618" s="14">
        <f>AND(vyberHrace&lt;&gt;"",ISNUMBER(SEARCH(vyberHrace,$B20618)))</f>
      </c>
      <c r="M20618" s="14">
        <f>AND($I20618=MID(kododd,1,2),$J20618=MID(kododd,3,3))</f>
      </c>
    </row>
    <row r="20619">
      <c r="A20619" s="95">
        <v>62353</v>
      </c>
      <c r="B20619" s="93" t="s">
        <v>28527</v>
      </c>
      <c r="C20619" s="93" t="s">
        <v>1412</v>
      </c>
      <c r="G20619" s="95">
        <v>250</v>
      </c>
      <c r="H20619" s="93" t="s">
        <v>8976</v>
      </c>
      <c r="I20619" s="93" t="s">
        <v>23892</v>
      </c>
      <c r="J20619" s="93" t="s">
        <v>20896</v>
      </c>
      <c r="K20619" s="93" t="s">
        <v>6925</v>
      </c>
      <c r="L20619" s="14">
        <f>AND(vyberHrace&lt;&gt;"",ISNUMBER(SEARCH(vyberHrace,$B20619)))</f>
      </c>
      <c r="M20619" s="14">
        <f>AND($I20619=MID(kododd,1,2),$J20619=MID(kododd,3,3))</f>
      </c>
    </row>
    <row r="20620">
      <c r="A20620" s="95">
        <v>7722</v>
      </c>
      <c r="B20620" s="93" t="s">
        <v>11004</v>
      </c>
      <c r="C20620" s="93" t="s">
        <v>1447</v>
      </c>
      <c r="D20620" s="95">
        <v>1750</v>
      </c>
      <c r="F20620" s="95">
        <v>382051</v>
      </c>
      <c r="G20620" s="95">
        <v>250</v>
      </c>
      <c r="H20620" s="93" t="s">
        <v>8976</v>
      </c>
      <c r="I20620" s="93" t="s">
        <v>23892</v>
      </c>
      <c r="J20620" s="93" t="s">
        <v>20896</v>
      </c>
      <c r="K20620" s="93" t="s">
        <v>6925</v>
      </c>
      <c r="L20620" s="14">
        <f>AND(vyberHrace&lt;&gt;"",ISNUMBER(SEARCH(vyberHrace,$B20620)))</f>
      </c>
      <c r="M20620" s="14">
        <f>AND($I20620=MID(kododd,1,2),$J20620=MID(kododd,3,3))</f>
      </c>
    </row>
    <row r="20621">
      <c r="A20621" s="95">
        <v>53648</v>
      </c>
      <c r="B20621" s="93" t="s">
        <v>1072</v>
      </c>
      <c r="C20621" s="93" t="s">
        <v>1428</v>
      </c>
      <c r="G20621" s="95">
        <v>0</v>
      </c>
      <c r="H20621" s="93" t="s">
        <v>8976</v>
      </c>
      <c r="I20621" s="93" t="s">
        <v>23892</v>
      </c>
      <c r="J20621" s="93" t="s">
        <v>20872</v>
      </c>
      <c r="K20621" s="93" t="s">
        <v>3789</v>
      </c>
      <c r="L20621" s="14">
        <f>AND(vyberHrace&lt;&gt;"",ISNUMBER(SEARCH(vyberHrace,$B20621)))</f>
      </c>
      <c r="M20621" s="14">
        <f>AND($I20621=MID(kododd,1,2),$J20621=MID(kododd,3,3))</f>
      </c>
    </row>
    <row r="20622">
      <c r="A20622" s="95">
        <v>51421</v>
      </c>
      <c r="B20622" s="93" t="s">
        <v>3791</v>
      </c>
      <c r="C20622" s="93" t="s">
        <v>1416</v>
      </c>
      <c r="D20622" s="95">
        <v>1335</v>
      </c>
      <c r="F20622" s="95">
        <v>23745541</v>
      </c>
      <c r="G20622" s="95">
        <v>250</v>
      </c>
      <c r="H20622" s="93" t="s">
        <v>8976</v>
      </c>
      <c r="I20622" s="93" t="s">
        <v>23892</v>
      </c>
      <c r="J20622" s="93" t="s">
        <v>20872</v>
      </c>
      <c r="K20622" s="93" t="s">
        <v>3789</v>
      </c>
      <c r="L20622" s="14">
        <f>AND(vyberHrace&lt;&gt;"",ISNUMBER(SEARCH(vyberHrace,$B20622)))</f>
      </c>
      <c r="M20622" s="14">
        <f>AND($I20622=MID(kododd,1,2),$J20622=MID(kododd,3,3))</f>
      </c>
    </row>
    <row r="20623">
      <c r="A20623" s="95">
        <v>1581</v>
      </c>
      <c r="B20623" s="93" t="s">
        <v>10901</v>
      </c>
      <c r="C20623" s="93" t="s">
        <v>1417</v>
      </c>
      <c r="D20623" s="95">
        <v>1924</v>
      </c>
      <c r="F20623" s="95">
        <v>370304</v>
      </c>
      <c r="G20623" s="95">
        <v>0</v>
      </c>
      <c r="H20623" s="93" t="s">
        <v>8976</v>
      </c>
      <c r="I20623" s="93" t="s">
        <v>23892</v>
      </c>
      <c r="J20623" s="93" t="s">
        <v>20878</v>
      </c>
      <c r="K20623" s="93" t="s">
        <v>4948</v>
      </c>
      <c r="L20623" s="14">
        <f>AND(vyberHrace&lt;&gt;"",ISNUMBER(SEARCH(vyberHrace,$B20623)))</f>
      </c>
      <c r="M20623" s="14">
        <f>AND($I20623=MID(kododd,1,2),$J20623=MID(kododd,3,3))</f>
      </c>
    </row>
    <row r="20624">
      <c r="A20624" s="95">
        <v>42822</v>
      </c>
      <c r="B20624" s="93" t="s">
        <v>10902</v>
      </c>
      <c r="C20624" s="93" t="s">
        <v>1419</v>
      </c>
      <c r="G20624" s="95">
        <v>500</v>
      </c>
      <c r="H20624" s="93" t="s">
        <v>8976</v>
      </c>
      <c r="I20624" s="93" t="s">
        <v>23892</v>
      </c>
      <c r="J20624" s="93" t="s">
        <v>23412</v>
      </c>
      <c r="K20624" s="93" t="s">
        <v>21369</v>
      </c>
      <c r="L20624" s="14">
        <f>AND(vyberHrace&lt;&gt;"",ISNUMBER(SEARCH(vyberHrace,$B20624)))</f>
      </c>
      <c r="M20624" s="14">
        <f>AND($I20624=MID(kododd,1,2),$J20624=MID(kododd,3,3))</f>
      </c>
    </row>
    <row r="20625">
      <c r="A20625" s="95">
        <v>42823</v>
      </c>
      <c r="B20625" s="93" t="s">
        <v>7014</v>
      </c>
      <c r="C20625" s="93" t="s">
        <v>1419</v>
      </c>
      <c r="D20625" s="95">
        <v>1100</v>
      </c>
      <c r="G20625" s="95">
        <v>500</v>
      </c>
      <c r="H20625" s="93" t="s">
        <v>8976</v>
      </c>
      <c r="I20625" s="93" t="s">
        <v>23892</v>
      </c>
      <c r="J20625" s="93" t="s">
        <v>23412</v>
      </c>
      <c r="K20625" s="93" t="s">
        <v>21369</v>
      </c>
      <c r="L20625" s="14">
        <f>AND(vyberHrace&lt;&gt;"",ISNUMBER(SEARCH(vyberHrace,$B20625)))</f>
      </c>
      <c r="M20625" s="14">
        <f>AND($I20625=MID(kododd,1,2),$J20625=MID(kododd,3,3))</f>
      </c>
    </row>
    <row r="20626">
      <c r="A20626" s="95">
        <v>37514</v>
      </c>
      <c r="B20626" s="93" t="s">
        <v>7174</v>
      </c>
      <c r="C20626" s="93" t="s">
        <v>1409</v>
      </c>
      <c r="D20626" s="95">
        <v>1100</v>
      </c>
      <c r="G20626" s="95">
        <v>500</v>
      </c>
      <c r="H20626" s="93" t="s">
        <v>8976</v>
      </c>
      <c r="I20626" s="93" t="s">
        <v>23892</v>
      </c>
      <c r="J20626" s="93" t="s">
        <v>23412</v>
      </c>
      <c r="K20626" s="93" t="s">
        <v>21369</v>
      </c>
      <c r="L20626" s="14">
        <f>AND(vyberHrace&lt;&gt;"",ISNUMBER(SEARCH(vyberHrace,$B20626)))</f>
      </c>
      <c r="M20626" s="14">
        <f>AND($I20626=MID(kododd,1,2),$J20626=MID(kododd,3,3))</f>
      </c>
    </row>
    <row r="20627">
      <c r="A20627" s="95">
        <v>13073</v>
      </c>
      <c r="B20627" s="93" t="s">
        <v>7187</v>
      </c>
      <c r="C20627" s="93" t="s">
        <v>1462</v>
      </c>
      <c r="D20627" s="95">
        <v>1782</v>
      </c>
      <c r="F20627" s="95">
        <v>23728280</v>
      </c>
      <c r="G20627" s="95">
        <v>250</v>
      </c>
      <c r="H20627" s="93" t="s">
        <v>8976</v>
      </c>
      <c r="I20627" s="93" t="s">
        <v>23892</v>
      </c>
      <c r="J20627" s="93" t="s">
        <v>20936</v>
      </c>
      <c r="K20627" s="93" t="s">
        <v>6270</v>
      </c>
      <c r="L20627" s="14">
        <f>AND(vyberHrace&lt;&gt;"",ISNUMBER(SEARCH(vyberHrace,$B20627)))</f>
      </c>
      <c r="M20627" s="14">
        <f>AND($I20627=MID(kododd,1,2),$J20627=MID(kododd,3,3))</f>
      </c>
    </row>
    <row r="20628">
      <c r="A20628" s="95">
        <v>54594</v>
      </c>
      <c r="B20628" s="93" t="s">
        <v>1068</v>
      </c>
      <c r="C20628" s="93" t="s">
        <v>1411</v>
      </c>
      <c r="D20628" s="95">
        <v>1574</v>
      </c>
      <c r="E20628" s="95">
        <v>1647</v>
      </c>
      <c r="F20628" s="95">
        <v>23753242</v>
      </c>
      <c r="G20628" s="95">
        <v>250</v>
      </c>
      <c r="H20628" s="93" t="s">
        <v>8976</v>
      </c>
      <c r="I20628" s="93" t="s">
        <v>23892</v>
      </c>
      <c r="J20628" s="93" t="s">
        <v>20860</v>
      </c>
      <c r="K20628" s="93" t="s">
        <v>6912</v>
      </c>
      <c r="L20628" s="14">
        <f>AND(vyberHrace&lt;&gt;"",ISNUMBER(SEARCH(vyberHrace,$B20628)))</f>
      </c>
      <c r="M20628" s="14">
        <f>AND($I20628=MID(kododd,1,2),$J20628=MID(kododd,3,3))</f>
      </c>
    </row>
    <row r="20629">
      <c r="A20629" s="95">
        <v>45316</v>
      </c>
      <c r="B20629" s="93" t="s">
        <v>7203</v>
      </c>
      <c r="C20629" s="93" t="s">
        <v>1416</v>
      </c>
      <c r="D20629" s="95">
        <v>1007</v>
      </c>
      <c r="F20629" s="95">
        <v>23718455</v>
      </c>
      <c r="G20629" s="95">
        <v>250</v>
      </c>
      <c r="H20629" s="93" t="s">
        <v>8976</v>
      </c>
      <c r="I20629" s="93" t="s">
        <v>23892</v>
      </c>
      <c r="J20629" s="93" t="s">
        <v>20937</v>
      </c>
      <c r="K20629" s="93" t="s">
        <v>5109</v>
      </c>
      <c r="L20629" s="14">
        <f>AND(vyberHrace&lt;&gt;"",ISNUMBER(SEARCH(vyberHrace,$B20629)))</f>
      </c>
      <c r="M20629" s="14">
        <f>AND($I20629=MID(kododd,1,2),$J20629=MID(kododd,3,3))</f>
      </c>
    </row>
    <row r="20630">
      <c r="A20630" s="95">
        <v>44351</v>
      </c>
      <c r="B20630" s="93" t="s">
        <v>7204</v>
      </c>
      <c r="C20630" s="93" t="s">
        <v>1410</v>
      </c>
      <c r="D20630" s="95">
        <v>1053</v>
      </c>
      <c r="F20630" s="95">
        <v>23714239</v>
      </c>
      <c r="G20630" s="95">
        <v>250</v>
      </c>
      <c r="H20630" s="93" t="s">
        <v>8976</v>
      </c>
      <c r="I20630" s="93" t="s">
        <v>23892</v>
      </c>
      <c r="J20630" s="93" t="s">
        <v>20937</v>
      </c>
      <c r="K20630" s="93" t="s">
        <v>5109</v>
      </c>
      <c r="L20630" s="14">
        <f>AND(vyberHrace&lt;&gt;"",ISNUMBER(SEARCH(vyberHrace,$B20630)))</f>
      </c>
      <c r="M20630" s="14">
        <f>AND($I20630=MID(kododd,1,2),$J20630=MID(kododd,3,3))</f>
      </c>
    </row>
    <row r="20631">
      <c r="A20631" s="95">
        <v>48038</v>
      </c>
      <c r="B20631" s="93" t="s">
        <v>13247</v>
      </c>
      <c r="C20631" s="93" t="s">
        <v>1419</v>
      </c>
      <c r="G20631" s="95">
        <v>250</v>
      </c>
      <c r="H20631" s="93" t="s">
        <v>8976</v>
      </c>
      <c r="I20631" s="93" t="s">
        <v>23892</v>
      </c>
      <c r="J20631" s="93" t="s">
        <v>20878</v>
      </c>
      <c r="K20631" s="93" t="s">
        <v>4948</v>
      </c>
      <c r="L20631" s="14">
        <f>AND(vyberHrace&lt;&gt;"",ISNUMBER(SEARCH(vyberHrace,$B20631)))</f>
      </c>
      <c r="M20631" s="14">
        <f>AND($I20631=MID(kododd,1,2),$J20631=MID(kododd,3,3))</f>
      </c>
    </row>
    <row r="20632">
      <c r="A20632" s="95">
        <v>58268</v>
      </c>
      <c r="B20632" s="93" t="s">
        <v>24783</v>
      </c>
      <c r="C20632" s="93" t="s">
        <v>1416</v>
      </c>
      <c r="G20632" s="95">
        <v>0</v>
      </c>
      <c r="H20632" s="93" t="s">
        <v>8976</v>
      </c>
      <c r="I20632" s="93" t="s">
        <v>23892</v>
      </c>
      <c r="J20632" s="93" t="s">
        <v>20955</v>
      </c>
      <c r="K20632" s="93" t="s">
        <v>11226</v>
      </c>
      <c r="L20632" s="14">
        <f>AND(vyberHrace&lt;&gt;"",ISNUMBER(SEARCH(vyberHrace,$B20632)))</f>
      </c>
      <c r="M20632" s="14">
        <f>AND($I20632=MID(kododd,1,2),$J20632=MID(kododd,3,3))</f>
      </c>
    </row>
    <row r="20633">
      <c r="A20633" s="95">
        <v>55060</v>
      </c>
      <c r="B20633" s="93" t="s">
        <v>24127</v>
      </c>
      <c r="C20633" s="93" t="s">
        <v>1422</v>
      </c>
      <c r="F20633" s="95">
        <v>23753153</v>
      </c>
      <c r="G20633" s="95">
        <v>250</v>
      </c>
      <c r="H20633" s="93" t="s">
        <v>8976</v>
      </c>
      <c r="I20633" s="93" t="s">
        <v>23892</v>
      </c>
      <c r="J20633" s="93" t="s">
        <v>20937</v>
      </c>
      <c r="K20633" s="93" t="s">
        <v>5109</v>
      </c>
      <c r="L20633" s="14">
        <f>AND(vyberHrace&lt;&gt;"",ISNUMBER(SEARCH(vyberHrace,$B20633)))</f>
      </c>
      <c r="M20633" s="14">
        <f>AND($I20633=MID(kododd,1,2),$J20633=MID(kododd,3,3))</f>
      </c>
    </row>
    <row r="20634">
      <c r="A20634" s="95">
        <v>9175</v>
      </c>
      <c r="B20634" s="93" t="s">
        <v>20190</v>
      </c>
      <c r="C20634" s="93" t="s">
        <v>1474</v>
      </c>
      <c r="D20634" s="95">
        <v>1500</v>
      </c>
      <c r="G20634" s="95">
        <v>0</v>
      </c>
      <c r="H20634" s="93" t="s">
        <v>8976</v>
      </c>
      <c r="I20634" s="93" t="s">
        <v>23892</v>
      </c>
      <c r="J20634" s="93" t="s">
        <v>20926</v>
      </c>
      <c r="K20634" s="93" t="s">
        <v>5105</v>
      </c>
      <c r="L20634" s="14">
        <f>AND(vyberHrace&lt;&gt;"",ISNUMBER(SEARCH(vyberHrace,$B20634)))</f>
      </c>
      <c r="M20634" s="14">
        <f>AND($I20634=MID(kododd,1,2),$J20634=MID(kododd,3,3))</f>
      </c>
    </row>
    <row r="20635">
      <c r="A20635" s="95">
        <v>28794</v>
      </c>
      <c r="B20635" s="93" t="s">
        <v>15615</v>
      </c>
      <c r="C20635" s="93" t="s">
        <v>1463</v>
      </c>
      <c r="D20635" s="95">
        <v>1435</v>
      </c>
      <c r="G20635" s="95">
        <v>0</v>
      </c>
      <c r="H20635" s="93" t="s">
        <v>8976</v>
      </c>
      <c r="I20635" s="93" t="s">
        <v>23892</v>
      </c>
      <c r="J20635" s="93" t="s">
        <v>20936</v>
      </c>
      <c r="K20635" s="93" t="s">
        <v>6270</v>
      </c>
      <c r="L20635" s="14">
        <f>AND(vyberHrace&lt;&gt;"",ISNUMBER(SEARCH(vyberHrace,$B20635)))</f>
      </c>
      <c r="M20635" s="14">
        <f>AND($I20635=MID(kododd,1,2),$J20635=MID(kododd,3,3))</f>
      </c>
    </row>
    <row r="20636">
      <c r="A20636" s="95">
        <v>37722</v>
      </c>
      <c r="B20636" s="93" t="s">
        <v>15617</v>
      </c>
      <c r="C20636" s="93" t="s">
        <v>1400</v>
      </c>
      <c r="D20636" s="95">
        <v>1554</v>
      </c>
      <c r="E20636" s="95">
        <v>1699</v>
      </c>
      <c r="F20636" s="95">
        <v>377279</v>
      </c>
      <c r="G20636" s="95">
        <v>250</v>
      </c>
      <c r="H20636" s="93" t="s">
        <v>8976</v>
      </c>
      <c r="I20636" s="93" t="s">
        <v>23892</v>
      </c>
      <c r="J20636" s="93" t="s">
        <v>20844</v>
      </c>
      <c r="K20636" s="93" t="s">
        <v>6767</v>
      </c>
      <c r="L20636" s="14">
        <f>AND(vyberHrace&lt;&gt;"",ISNUMBER(SEARCH(vyberHrace,$B20636)))</f>
      </c>
      <c r="M20636" s="14">
        <f>AND($I20636=MID(kododd,1,2),$J20636=MID(kododd,3,3))</f>
      </c>
    </row>
    <row r="20637">
      <c r="A20637" s="95">
        <v>38294</v>
      </c>
      <c r="B20637" s="93" t="s">
        <v>15619</v>
      </c>
      <c r="C20637" s="93" t="s">
        <v>1417</v>
      </c>
      <c r="D20637" s="95">
        <v>1736</v>
      </c>
      <c r="E20637" s="95">
        <v>1854</v>
      </c>
      <c r="F20637" s="95">
        <v>399590</v>
      </c>
      <c r="G20637" s="95">
        <v>250</v>
      </c>
      <c r="H20637" s="93" t="s">
        <v>8976</v>
      </c>
      <c r="I20637" s="93" t="s">
        <v>23892</v>
      </c>
      <c r="J20637" s="93" t="s">
        <v>20844</v>
      </c>
      <c r="K20637" s="93" t="s">
        <v>6767</v>
      </c>
      <c r="L20637" s="14">
        <f>AND(vyberHrace&lt;&gt;"",ISNUMBER(SEARCH(vyberHrace,$B20637)))</f>
      </c>
      <c r="M20637" s="14">
        <f>AND($I20637=MID(kododd,1,2),$J20637=MID(kododd,3,3))</f>
      </c>
    </row>
    <row r="20638">
      <c r="A20638" s="95">
        <v>37721</v>
      </c>
      <c r="B20638" s="93" t="s">
        <v>15620</v>
      </c>
      <c r="C20638" s="93" t="s">
        <v>1409</v>
      </c>
      <c r="D20638" s="95">
        <v>2018</v>
      </c>
      <c r="E20638" s="95">
        <v>2050</v>
      </c>
      <c r="F20638" s="95">
        <v>368083</v>
      </c>
      <c r="G20638" s="95">
        <v>250</v>
      </c>
      <c r="H20638" s="93" t="s">
        <v>8976</v>
      </c>
      <c r="I20638" s="93" t="s">
        <v>23892</v>
      </c>
      <c r="J20638" s="93" t="s">
        <v>20844</v>
      </c>
      <c r="K20638" s="93" t="s">
        <v>6767</v>
      </c>
      <c r="L20638" s="14">
        <f>AND(vyberHrace&lt;&gt;"",ISNUMBER(SEARCH(vyberHrace,$B20638)))</f>
      </c>
      <c r="M20638" s="14">
        <f>AND($I20638=MID(kododd,1,2),$J20638=MID(kododd,3,3))</f>
      </c>
    </row>
    <row r="20639">
      <c r="A20639" s="95">
        <v>15816</v>
      </c>
      <c r="B20639" s="93" t="s">
        <v>15642</v>
      </c>
      <c r="C20639" s="93" t="s">
        <v>1459</v>
      </c>
      <c r="D20639" s="95">
        <v>1484</v>
      </c>
      <c r="G20639" s="95">
        <v>0</v>
      </c>
      <c r="H20639" s="93" t="s">
        <v>8976</v>
      </c>
      <c r="I20639" s="93" t="s">
        <v>23892</v>
      </c>
      <c r="J20639" s="93" t="s">
        <v>20843</v>
      </c>
      <c r="K20639" s="93" t="s">
        <v>3948</v>
      </c>
      <c r="L20639" s="14">
        <f>AND(vyberHrace&lt;&gt;"",ISNUMBER(SEARCH(vyberHrace,$B20639)))</f>
      </c>
      <c r="M20639" s="14">
        <f>AND($I20639=MID(kododd,1,2),$J20639=MID(kododd,3,3))</f>
      </c>
    </row>
    <row r="20640">
      <c r="A20640" s="95">
        <v>62110</v>
      </c>
      <c r="B20640" s="93" t="s">
        <v>28306</v>
      </c>
      <c r="C20640" s="93" t="s">
        <v>1402</v>
      </c>
      <c r="G20640" s="95">
        <v>250</v>
      </c>
      <c r="H20640" s="93" t="s">
        <v>8976</v>
      </c>
      <c r="I20640" s="93" t="s">
        <v>23892</v>
      </c>
      <c r="J20640" s="93" t="s">
        <v>20936</v>
      </c>
      <c r="K20640" s="93" t="s">
        <v>6270</v>
      </c>
      <c r="L20640" s="14">
        <f>AND(vyberHrace&lt;&gt;"",ISNUMBER(SEARCH(vyberHrace,$B20640)))</f>
      </c>
      <c r="M20640" s="14">
        <f>AND($I20640=MID(kododd,1,2),$J20640=MID(kododd,3,3))</f>
      </c>
    </row>
    <row r="20641">
      <c r="A20641" s="95">
        <v>62159</v>
      </c>
      <c r="B20641" s="93" t="s">
        <v>28353</v>
      </c>
      <c r="C20641" s="93" t="s">
        <v>1450</v>
      </c>
      <c r="F20641" s="95">
        <v>571006354</v>
      </c>
      <c r="G20641" s="95">
        <v>250</v>
      </c>
      <c r="H20641" s="93" t="s">
        <v>8976</v>
      </c>
      <c r="I20641" s="93" t="s">
        <v>23892</v>
      </c>
      <c r="J20641" s="93" t="s">
        <v>20936</v>
      </c>
      <c r="K20641" s="93" t="s">
        <v>6270</v>
      </c>
      <c r="L20641" s="14">
        <f>AND(vyberHrace&lt;&gt;"",ISNUMBER(SEARCH(vyberHrace,$B20641)))</f>
      </c>
      <c r="M20641" s="14">
        <f>AND($I20641=MID(kododd,1,2),$J20641=MID(kododd,3,3))</f>
      </c>
    </row>
    <row r="20642">
      <c r="A20642" s="95">
        <v>56145</v>
      </c>
      <c r="B20642" s="93" t="s">
        <v>23051</v>
      </c>
      <c r="C20642" s="93" t="s">
        <v>1411</v>
      </c>
      <c r="F20642" s="95">
        <v>571006400</v>
      </c>
      <c r="G20642" s="95">
        <v>250</v>
      </c>
      <c r="H20642" s="93" t="s">
        <v>8976</v>
      </c>
      <c r="I20642" s="93" t="s">
        <v>23892</v>
      </c>
      <c r="J20642" s="93" t="s">
        <v>20936</v>
      </c>
      <c r="K20642" s="93" t="s">
        <v>6270</v>
      </c>
      <c r="L20642" s="14">
        <f>AND(vyberHrace&lt;&gt;"",ISNUMBER(SEARCH(vyberHrace,$B20642)))</f>
      </c>
      <c r="M20642" s="14">
        <f>AND($I20642=MID(kododd,1,2),$J20642=MID(kododd,3,3))</f>
      </c>
    </row>
    <row r="20643">
      <c r="A20643" s="95">
        <v>56146</v>
      </c>
      <c r="B20643" s="93" t="s">
        <v>23052</v>
      </c>
      <c r="C20643" s="93" t="s">
        <v>1423</v>
      </c>
      <c r="G20643" s="95">
        <v>250</v>
      </c>
      <c r="H20643" s="93" t="s">
        <v>8976</v>
      </c>
      <c r="I20643" s="93" t="s">
        <v>23892</v>
      </c>
      <c r="J20643" s="93" t="s">
        <v>20936</v>
      </c>
      <c r="K20643" s="93" t="s">
        <v>6270</v>
      </c>
      <c r="L20643" s="14">
        <f>AND(vyberHrace&lt;&gt;"",ISNUMBER(SEARCH(vyberHrace,$B20643)))</f>
      </c>
      <c r="M20643" s="14">
        <f>AND($I20643=MID(kododd,1,2),$J20643=MID(kododd,3,3))</f>
      </c>
    </row>
    <row r="20644">
      <c r="A20644" s="95">
        <v>38430</v>
      </c>
      <c r="B20644" s="93" t="s">
        <v>15659</v>
      </c>
      <c r="C20644" s="93" t="s">
        <v>1414</v>
      </c>
      <c r="D20644" s="95">
        <v>1693</v>
      </c>
      <c r="E20644" s="95">
        <v>1815</v>
      </c>
      <c r="F20644" s="95">
        <v>367923</v>
      </c>
      <c r="G20644" s="95">
        <v>0</v>
      </c>
      <c r="H20644" s="93" t="s">
        <v>8976</v>
      </c>
      <c r="I20644" s="93" t="s">
        <v>23892</v>
      </c>
      <c r="J20644" s="93" t="s">
        <v>20843</v>
      </c>
      <c r="K20644" s="93" t="s">
        <v>3948</v>
      </c>
      <c r="L20644" s="14">
        <f>AND(vyberHrace&lt;&gt;"",ISNUMBER(SEARCH(vyberHrace,$B20644)))</f>
      </c>
      <c r="M20644" s="14">
        <f>AND($I20644=MID(kododd,1,2),$J20644=MID(kododd,3,3))</f>
      </c>
    </row>
    <row r="20645">
      <c r="A20645" s="95">
        <v>16747</v>
      </c>
      <c r="B20645" s="93" t="s">
        <v>18329</v>
      </c>
      <c r="C20645" s="93" t="s">
        <v>1442</v>
      </c>
      <c r="D20645" s="95">
        <v>1592</v>
      </c>
      <c r="E20645" s="95">
        <v>1798</v>
      </c>
      <c r="F20645" s="95">
        <v>346373</v>
      </c>
      <c r="G20645" s="95">
        <v>250</v>
      </c>
      <c r="H20645" s="93" t="s">
        <v>8976</v>
      </c>
      <c r="I20645" s="93" t="s">
        <v>23892</v>
      </c>
      <c r="J20645" s="93" t="s">
        <v>20896</v>
      </c>
      <c r="K20645" s="93" t="s">
        <v>6925</v>
      </c>
      <c r="L20645" s="14">
        <f>AND(vyberHrace&lt;&gt;"",ISNUMBER(SEARCH(vyberHrace,$B20645)))</f>
      </c>
      <c r="M20645" s="14">
        <f>AND($I20645=MID(kododd,1,2),$J20645=MID(kododd,3,3))</f>
      </c>
    </row>
    <row r="20646">
      <c r="A20646" s="95">
        <v>20673</v>
      </c>
      <c r="B20646" s="93" t="s">
        <v>18352</v>
      </c>
      <c r="C20646" s="93" t="s">
        <v>1463</v>
      </c>
      <c r="D20646" s="95">
        <v>1698</v>
      </c>
      <c r="E20646" s="95">
        <v>1810</v>
      </c>
      <c r="F20646" s="95">
        <v>339415</v>
      </c>
      <c r="G20646" s="95">
        <v>250</v>
      </c>
      <c r="H20646" s="93" t="s">
        <v>8976</v>
      </c>
      <c r="I20646" s="93" t="s">
        <v>23892</v>
      </c>
      <c r="J20646" s="93" t="s">
        <v>21001</v>
      </c>
      <c r="K20646" s="93" t="s">
        <v>5937</v>
      </c>
      <c r="L20646" s="14">
        <f>AND(vyberHrace&lt;&gt;"",ISNUMBER(SEARCH(vyberHrace,$B20646)))</f>
      </c>
      <c r="M20646" s="14">
        <f>AND($I20646=MID(kododd,1,2),$J20646=MID(kododd,3,3))</f>
      </c>
    </row>
    <row r="20647">
      <c r="A20647" s="95">
        <v>52809</v>
      </c>
      <c r="B20647" s="93" t="s">
        <v>2323</v>
      </c>
      <c r="C20647" s="93" t="s">
        <v>1412</v>
      </c>
      <c r="D20647" s="95">
        <v>1034</v>
      </c>
      <c r="G20647" s="95">
        <v>250</v>
      </c>
      <c r="H20647" s="93" t="s">
        <v>8976</v>
      </c>
      <c r="I20647" s="93" t="s">
        <v>23892</v>
      </c>
      <c r="J20647" s="93" t="s">
        <v>20979</v>
      </c>
      <c r="K20647" s="93" t="s">
        <v>4698</v>
      </c>
      <c r="L20647" s="14">
        <f>AND(vyberHrace&lt;&gt;"",ISNUMBER(SEARCH(vyberHrace,$B20647)))</f>
      </c>
      <c r="M20647" s="14">
        <f>AND($I20647=MID(kododd,1,2),$J20647=MID(kododd,3,3))</f>
      </c>
    </row>
    <row r="20648">
      <c r="A20648" s="95">
        <v>15820</v>
      </c>
      <c r="B20648" s="93" t="s">
        <v>18361</v>
      </c>
      <c r="C20648" s="93" t="s">
        <v>1405</v>
      </c>
      <c r="D20648" s="95">
        <v>1505</v>
      </c>
      <c r="E20648" s="95">
        <v>1699</v>
      </c>
      <c r="F20648" s="95">
        <v>398624</v>
      </c>
      <c r="G20648" s="95">
        <v>250</v>
      </c>
      <c r="H20648" s="93" t="s">
        <v>8976</v>
      </c>
      <c r="I20648" s="93" t="s">
        <v>23892</v>
      </c>
      <c r="J20648" s="93" t="s">
        <v>20843</v>
      </c>
      <c r="K20648" s="93" t="s">
        <v>3948</v>
      </c>
      <c r="L20648" s="14">
        <f>AND(vyberHrace&lt;&gt;"",ISNUMBER(SEARCH(vyberHrace,$B20648)))</f>
      </c>
      <c r="M20648" s="14">
        <f>AND($I20648=MID(kododd,1,2),$J20648=MID(kododd,3,3))</f>
      </c>
    </row>
    <row r="20649">
      <c r="A20649" s="95">
        <v>47998</v>
      </c>
      <c r="B20649" s="93" t="s">
        <v>9970</v>
      </c>
      <c r="C20649" s="93" t="s">
        <v>1401</v>
      </c>
      <c r="D20649" s="95">
        <v>1573</v>
      </c>
      <c r="E20649" s="95">
        <v>1705</v>
      </c>
      <c r="F20649" s="95">
        <v>23734744</v>
      </c>
      <c r="G20649" s="95">
        <v>250</v>
      </c>
      <c r="H20649" s="93" t="s">
        <v>8976</v>
      </c>
      <c r="I20649" s="93" t="s">
        <v>23892</v>
      </c>
      <c r="J20649" s="93" t="s">
        <v>20878</v>
      </c>
      <c r="K20649" s="93" t="s">
        <v>4948</v>
      </c>
      <c r="L20649" s="14">
        <f>AND(vyberHrace&lt;&gt;"",ISNUMBER(SEARCH(vyberHrace,$B20649)))</f>
      </c>
      <c r="M20649" s="14">
        <f>AND($I20649=MID(kododd,1,2),$J20649=MID(kododd,3,3))</f>
      </c>
    </row>
    <row r="20650">
      <c r="A20650" s="95">
        <v>9046</v>
      </c>
      <c r="B20650" s="93" t="s">
        <v>9980</v>
      </c>
      <c r="C20650" s="93" t="s">
        <v>1451</v>
      </c>
      <c r="D20650" s="95">
        <v>1582</v>
      </c>
      <c r="E20650" s="95">
        <v>1844</v>
      </c>
      <c r="F20650" s="95">
        <v>329959</v>
      </c>
      <c r="G20650" s="95">
        <v>0</v>
      </c>
      <c r="H20650" s="93" t="s">
        <v>8976</v>
      </c>
      <c r="I20650" s="93" t="s">
        <v>23892</v>
      </c>
      <c r="J20650" s="93" t="s">
        <v>20936</v>
      </c>
      <c r="K20650" s="93" t="s">
        <v>6270</v>
      </c>
      <c r="L20650" s="14">
        <f>AND(vyberHrace&lt;&gt;"",ISNUMBER(SEARCH(vyberHrace,$B20650)))</f>
      </c>
      <c r="M20650" s="14">
        <f>AND($I20650=MID(kododd,1,2),$J20650=MID(kododd,3,3))</f>
      </c>
    </row>
    <row r="20651">
      <c r="A20651" s="95">
        <v>37161</v>
      </c>
      <c r="B20651" s="93" t="s">
        <v>9984</v>
      </c>
      <c r="C20651" s="93" t="s">
        <v>1405</v>
      </c>
      <c r="D20651" s="95">
        <v>1378</v>
      </c>
      <c r="G20651" s="95">
        <v>250</v>
      </c>
      <c r="H20651" s="93" t="s">
        <v>8976</v>
      </c>
      <c r="I20651" s="93" t="s">
        <v>23892</v>
      </c>
      <c r="J20651" s="93" t="s">
        <v>20925</v>
      </c>
      <c r="K20651" s="93" t="s">
        <v>3811</v>
      </c>
      <c r="L20651" s="14">
        <f>AND(vyberHrace&lt;&gt;"",ISNUMBER(SEARCH(vyberHrace,$B20651)))</f>
      </c>
      <c r="M20651" s="14">
        <f>AND($I20651=MID(kododd,1,2),$J20651=MID(kododd,3,3))</f>
      </c>
    </row>
    <row r="20652">
      <c r="A20652" s="95">
        <v>15817</v>
      </c>
      <c r="B20652" s="93" t="s">
        <v>9989</v>
      </c>
      <c r="C20652" s="93" t="s">
        <v>1447</v>
      </c>
      <c r="D20652" s="95">
        <v>1642</v>
      </c>
      <c r="E20652" s="95">
        <v>1771</v>
      </c>
      <c r="F20652" s="95">
        <v>23711183</v>
      </c>
      <c r="G20652" s="95">
        <v>250</v>
      </c>
      <c r="H20652" s="93" t="s">
        <v>8976</v>
      </c>
      <c r="I20652" s="93" t="s">
        <v>23892</v>
      </c>
      <c r="J20652" s="93" t="s">
        <v>20843</v>
      </c>
      <c r="K20652" s="93" t="s">
        <v>3948</v>
      </c>
      <c r="L20652" s="14">
        <f>AND(vyberHrace&lt;&gt;"",ISNUMBER(SEARCH(vyberHrace,$B20652)))</f>
      </c>
      <c r="M20652" s="14">
        <f>AND($I20652=MID(kododd,1,2),$J20652=MID(kododd,3,3))</f>
      </c>
    </row>
    <row r="20653">
      <c r="A20653" s="95">
        <v>43654</v>
      </c>
      <c r="B20653" s="93" t="s">
        <v>9891</v>
      </c>
      <c r="C20653" s="93" t="s">
        <v>1399</v>
      </c>
      <c r="D20653" s="95">
        <v>1276</v>
      </c>
      <c r="G20653" s="95">
        <v>0</v>
      </c>
      <c r="H20653" s="93" t="s">
        <v>8976</v>
      </c>
      <c r="I20653" s="93" t="s">
        <v>23892</v>
      </c>
      <c r="J20653" s="93" t="s">
        <v>20867</v>
      </c>
      <c r="K20653" s="93" t="s">
        <v>4710</v>
      </c>
      <c r="L20653" s="14">
        <f>AND(vyberHrace&lt;&gt;"",ISNUMBER(SEARCH(vyberHrace,$B20653)))</f>
      </c>
      <c r="M20653" s="14">
        <f>AND($I20653=MID(kododd,1,2),$J20653=MID(kododd,3,3))</f>
      </c>
    </row>
    <row r="20654">
      <c r="A20654" s="95">
        <v>58092</v>
      </c>
      <c r="B20654" s="93" t="s">
        <v>24620</v>
      </c>
      <c r="C20654" s="93" t="s">
        <v>1487</v>
      </c>
      <c r="G20654" s="95">
        <v>250</v>
      </c>
      <c r="H20654" s="93" t="s">
        <v>8976</v>
      </c>
      <c r="I20654" s="93" t="s">
        <v>23892</v>
      </c>
      <c r="J20654" s="93" t="s">
        <v>20937</v>
      </c>
      <c r="K20654" s="93" t="s">
        <v>5109</v>
      </c>
      <c r="L20654" s="14">
        <f>AND(vyberHrace&lt;&gt;"",ISNUMBER(SEARCH(vyberHrace,$B20654)))</f>
      </c>
      <c r="M20654" s="14">
        <f>AND($I20654=MID(kododd,1,2),$J20654=MID(kododd,3,3))</f>
      </c>
    </row>
    <row r="20655">
      <c r="A20655" s="95">
        <v>58093</v>
      </c>
      <c r="B20655" s="93" t="s">
        <v>24621</v>
      </c>
      <c r="C20655" s="93" t="s">
        <v>1487</v>
      </c>
      <c r="G20655" s="95">
        <v>250</v>
      </c>
      <c r="H20655" s="93" t="s">
        <v>8976</v>
      </c>
      <c r="I20655" s="93" t="s">
        <v>23892</v>
      </c>
      <c r="J20655" s="93" t="s">
        <v>20937</v>
      </c>
      <c r="K20655" s="93" t="s">
        <v>5109</v>
      </c>
      <c r="L20655" s="14">
        <f>AND(vyberHrace&lt;&gt;"",ISNUMBER(SEARCH(vyberHrace,$B20655)))</f>
      </c>
      <c r="M20655" s="14">
        <f>AND($I20655=MID(kododd,1,2),$J20655=MID(kododd,3,3))</f>
      </c>
    </row>
    <row r="20656">
      <c r="A20656" s="95">
        <v>59429</v>
      </c>
      <c r="B20656" s="93" t="s">
        <v>25842</v>
      </c>
      <c r="C20656" s="93" t="s">
        <v>1487</v>
      </c>
      <c r="G20656" s="95">
        <v>250</v>
      </c>
      <c r="H20656" s="93" t="s">
        <v>8976</v>
      </c>
      <c r="I20656" s="93" t="s">
        <v>23892</v>
      </c>
      <c r="J20656" s="93" t="s">
        <v>20937</v>
      </c>
      <c r="K20656" s="93" t="s">
        <v>5109</v>
      </c>
      <c r="L20656" s="14">
        <f>AND(vyberHrace&lt;&gt;"",ISNUMBER(SEARCH(vyberHrace,$B20656)))</f>
      </c>
      <c r="M20656" s="14">
        <f>AND($I20656=MID(kododd,1,2),$J20656=MID(kododd,3,3))</f>
      </c>
    </row>
    <row r="20657">
      <c r="A20657" s="95">
        <v>45082</v>
      </c>
      <c r="B20657" s="93" t="s">
        <v>20582</v>
      </c>
      <c r="C20657" s="93" t="s">
        <v>1438</v>
      </c>
      <c r="D20657" s="95">
        <v>1364</v>
      </c>
      <c r="E20657" s="95">
        <v>1476</v>
      </c>
      <c r="F20657" s="95">
        <v>23706694</v>
      </c>
      <c r="G20657" s="95">
        <v>0</v>
      </c>
      <c r="H20657" s="93" t="s">
        <v>8976</v>
      </c>
      <c r="I20657" s="93" t="s">
        <v>23892</v>
      </c>
      <c r="J20657" s="93" t="s">
        <v>20961</v>
      </c>
      <c r="K20657" s="93" t="s">
        <v>6268</v>
      </c>
      <c r="L20657" s="14">
        <f>AND(vyberHrace&lt;&gt;"",ISNUMBER(SEARCH(vyberHrace,$B20657)))</f>
      </c>
      <c r="M20657" s="14">
        <f>AND($I20657=MID(kododd,1,2),$J20657=MID(kododd,3,3))</f>
      </c>
    </row>
    <row r="20658">
      <c r="A20658" s="95">
        <v>57434</v>
      </c>
      <c r="B20658" s="93" t="s">
        <v>24186</v>
      </c>
      <c r="C20658" s="93" t="s">
        <v>1416</v>
      </c>
      <c r="G20658" s="95">
        <v>0</v>
      </c>
      <c r="H20658" s="93" t="s">
        <v>8976</v>
      </c>
      <c r="I20658" s="93" t="s">
        <v>23892</v>
      </c>
      <c r="J20658" s="93" t="s">
        <v>20896</v>
      </c>
      <c r="K20658" s="93" t="s">
        <v>6925</v>
      </c>
      <c r="L20658" s="14">
        <f>AND(vyberHrace&lt;&gt;"",ISNUMBER(SEARCH(vyberHrace,$B20658)))</f>
      </c>
      <c r="M20658" s="14">
        <f>AND($I20658=MID(kododd,1,2),$J20658=MID(kododd,3,3))</f>
      </c>
    </row>
    <row r="20659">
      <c r="A20659" s="95">
        <v>12724</v>
      </c>
      <c r="B20659" s="93" t="s">
        <v>20613</v>
      </c>
      <c r="C20659" s="93" t="s">
        <v>1457</v>
      </c>
      <c r="D20659" s="95">
        <v>1818</v>
      </c>
      <c r="E20659" s="95">
        <v>1894</v>
      </c>
      <c r="F20659" s="95">
        <v>322385</v>
      </c>
      <c r="G20659" s="95">
        <v>250</v>
      </c>
      <c r="H20659" s="93" t="s">
        <v>8976</v>
      </c>
      <c r="I20659" s="93" t="s">
        <v>23892</v>
      </c>
      <c r="J20659" s="93" t="s">
        <v>20896</v>
      </c>
      <c r="K20659" s="93" t="s">
        <v>6925</v>
      </c>
      <c r="L20659" s="14">
        <f>AND(vyberHrace&lt;&gt;"",ISNUMBER(SEARCH(vyberHrace,$B20659)))</f>
      </c>
      <c r="M20659" s="14">
        <f>AND($I20659=MID(kododd,1,2),$J20659=MID(kododd,3,3))</f>
      </c>
    </row>
    <row r="20660">
      <c r="A20660" s="95">
        <v>970</v>
      </c>
      <c r="B20660" s="93" t="s">
        <v>18816</v>
      </c>
      <c r="C20660" s="93" t="s">
        <v>1474</v>
      </c>
      <c r="D20660" s="95">
        <v>1847</v>
      </c>
      <c r="E20660" s="95">
        <v>1940</v>
      </c>
      <c r="F20660" s="95">
        <v>370312</v>
      </c>
      <c r="G20660" s="95">
        <v>250</v>
      </c>
      <c r="H20660" s="93" t="s">
        <v>8976</v>
      </c>
      <c r="I20660" s="93" t="s">
        <v>23892</v>
      </c>
      <c r="J20660" s="93" t="s">
        <v>20878</v>
      </c>
      <c r="K20660" s="93" t="s">
        <v>4948</v>
      </c>
      <c r="L20660" s="14">
        <f>AND(vyberHrace&lt;&gt;"",ISNUMBER(SEARCH(vyberHrace,$B20660)))</f>
      </c>
      <c r="M20660" s="14">
        <f>AND($I20660=MID(kododd,1,2),$J20660=MID(kododd,3,3))</f>
      </c>
    </row>
    <row r="20661">
      <c r="A20661" s="95">
        <v>42026</v>
      </c>
      <c r="B20661" s="93" t="s">
        <v>20626</v>
      </c>
      <c r="C20661" s="93" t="s">
        <v>1453</v>
      </c>
      <c r="D20661" s="95">
        <v>1597</v>
      </c>
      <c r="E20661" s="95">
        <v>1754</v>
      </c>
      <c r="F20661" s="95">
        <v>391760</v>
      </c>
      <c r="G20661" s="95">
        <v>250</v>
      </c>
      <c r="H20661" s="93" t="s">
        <v>8976</v>
      </c>
      <c r="I20661" s="93" t="s">
        <v>23892</v>
      </c>
      <c r="J20661" s="93" t="s">
        <v>20876</v>
      </c>
      <c r="K20661" s="93" t="s">
        <v>4199</v>
      </c>
      <c r="L20661" s="14">
        <f>AND(vyberHrace&lt;&gt;"",ISNUMBER(SEARCH(vyberHrace,$B20661)))</f>
      </c>
      <c r="M20661" s="14">
        <f>AND($I20661=MID(kododd,1,2),$J20661=MID(kododd,3,3))</f>
      </c>
    </row>
    <row r="20662">
      <c r="A20662" s="95">
        <v>57001</v>
      </c>
      <c r="B20662" s="93" t="s">
        <v>23057</v>
      </c>
      <c r="C20662" s="93" t="s">
        <v>1412</v>
      </c>
      <c r="G20662" s="95">
        <v>0</v>
      </c>
      <c r="H20662" s="93" t="s">
        <v>8976</v>
      </c>
      <c r="I20662" s="93" t="s">
        <v>23892</v>
      </c>
      <c r="J20662" s="93" t="s">
        <v>21007</v>
      </c>
      <c r="K20662" s="93" t="s">
        <v>21380</v>
      </c>
      <c r="L20662" s="14">
        <f>AND(vyberHrace&lt;&gt;"",ISNUMBER(SEARCH(vyberHrace,$B20662)))</f>
      </c>
      <c r="M20662" s="14">
        <f>AND($I20662=MID(kododd,1,2),$J20662=MID(kododd,3,3))</f>
      </c>
    </row>
    <row r="20663">
      <c r="A20663" s="95">
        <v>32594</v>
      </c>
      <c r="B20663" s="93" t="s">
        <v>18440</v>
      </c>
      <c r="C20663" s="93" t="s">
        <v>1431</v>
      </c>
      <c r="D20663" s="95">
        <v>2106</v>
      </c>
      <c r="E20663" s="95">
        <v>2128</v>
      </c>
      <c r="F20663" s="95">
        <v>344079</v>
      </c>
      <c r="G20663" s="95">
        <v>250</v>
      </c>
      <c r="H20663" s="93" t="s">
        <v>8976</v>
      </c>
      <c r="I20663" s="93" t="s">
        <v>23892</v>
      </c>
      <c r="J20663" s="93" t="s">
        <v>20896</v>
      </c>
      <c r="K20663" s="93" t="s">
        <v>6925</v>
      </c>
      <c r="L20663" s="14">
        <f>AND(vyberHrace&lt;&gt;"",ISNUMBER(SEARCH(vyberHrace,$B20663)))</f>
      </c>
      <c r="M20663" s="14">
        <f>AND($I20663=MID(kododd,1,2),$J20663=MID(kododd,3,3))</f>
      </c>
    </row>
    <row r="20664">
      <c r="A20664" s="95">
        <v>46331</v>
      </c>
      <c r="B20664" s="93" t="s">
        <v>14485</v>
      </c>
      <c r="C20664" s="93" t="s">
        <v>1414</v>
      </c>
      <c r="D20664" s="95">
        <v>1578</v>
      </c>
      <c r="E20664" s="95">
        <v>1677</v>
      </c>
      <c r="F20664" s="95">
        <v>23710241</v>
      </c>
      <c r="G20664" s="95">
        <v>0</v>
      </c>
      <c r="H20664" s="93" t="s">
        <v>8976</v>
      </c>
      <c r="I20664" s="93" t="s">
        <v>23892</v>
      </c>
      <c r="J20664" s="93" t="s">
        <v>20844</v>
      </c>
      <c r="K20664" s="93" t="s">
        <v>6767</v>
      </c>
      <c r="L20664" s="14">
        <f>AND(vyberHrace&lt;&gt;"",ISNUMBER(SEARCH(vyberHrace,$B20664)))</f>
      </c>
      <c r="M20664" s="14">
        <f>AND($I20664=MID(kododd,1,2),$J20664=MID(kododd,3,3))</f>
      </c>
    </row>
    <row r="20665">
      <c r="A20665" s="95">
        <v>60477</v>
      </c>
      <c r="B20665" s="93" t="s">
        <v>25126</v>
      </c>
      <c r="C20665" s="93" t="s">
        <v>1487</v>
      </c>
      <c r="F20665" s="95">
        <v>23792140</v>
      </c>
      <c r="G20665" s="95">
        <v>250</v>
      </c>
      <c r="H20665" s="93" t="s">
        <v>8976</v>
      </c>
      <c r="I20665" s="93" t="s">
        <v>23892</v>
      </c>
      <c r="J20665" s="93" t="s">
        <v>20937</v>
      </c>
      <c r="K20665" s="93" t="s">
        <v>5109</v>
      </c>
      <c r="L20665" s="14">
        <f>AND(vyberHrace&lt;&gt;"",ISNUMBER(SEARCH(vyberHrace,$B20665)))</f>
      </c>
      <c r="M20665" s="14">
        <f>AND($I20665=MID(kododd,1,2),$J20665=MID(kododd,3,3))</f>
      </c>
    </row>
    <row r="20666">
      <c r="A20666" s="95">
        <v>60478</v>
      </c>
      <c r="B20666" s="93" t="s">
        <v>14493</v>
      </c>
      <c r="C20666" s="93" t="s">
        <v>1424</v>
      </c>
      <c r="F20666" s="95">
        <v>23792159</v>
      </c>
      <c r="G20666" s="95">
        <v>250</v>
      </c>
      <c r="H20666" s="93" t="s">
        <v>8976</v>
      </c>
      <c r="I20666" s="93" t="s">
        <v>23892</v>
      </c>
      <c r="J20666" s="93" t="s">
        <v>20937</v>
      </c>
      <c r="K20666" s="93" t="s">
        <v>5109</v>
      </c>
      <c r="L20666" s="14">
        <f>AND(vyberHrace&lt;&gt;"",ISNUMBER(SEARCH(vyberHrace,$B20666)))</f>
      </c>
      <c r="M20666" s="14">
        <f>AND($I20666=MID(kododd,1,2),$J20666=MID(kododd,3,3))</f>
      </c>
    </row>
    <row r="20667">
      <c r="A20667" s="95">
        <v>60772</v>
      </c>
      <c r="B20667" s="93" t="s">
        <v>27168</v>
      </c>
      <c r="C20667" s="93" t="s">
        <v>1416</v>
      </c>
      <c r="G20667" s="95">
        <v>250</v>
      </c>
      <c r="H20667" s="93" t="s">
        <v>8976</v>
      </c>
      <c r="I20667" s="93" t="s">
        <v>23892</v>
      </c>
      <c r="J20667" s="93" t="s">
        <v>21007</v>
      </c>
      <c r="K20667" s="93" t="s">
        <v>21380</v>
      </c>
      <c r="L20667" s="14">
        <f>AND(vyberHrace&lt;&gt;"",ISNUMBER(SEARCH(vyberHrace,$B20667)))</f>
      </c>
      <c r="M20667" s="14">
        <f>AND($I20667=MID(kododd,1,2),$J20667=MID(kododd,3,3))</f>
      </c>
    </row>
    <row r="20668">
      <c r="A20668" s="95">
        <v>9595</v>
      </c>
      <c r="B20668" s="93" t="s">
        <v>14504</v>
      </c>
      <c r="C20668" s="93" t="s">
        <v>1456</v>
      </c>
      <c r="D20668" s="95">
        <v>1606</v>
      </c>
      <c r="E20668" s="95">
        <v>1770</v>
      </c>
      <c r="F20668" s="95">
        <v>382060</v>
      </c>
      <c r="G20668" s="95">
        <v>250</v>
      </c>
      <c r="H20668" s="93" t="s">
        <v>8976</v>
      </c>
      <c r="I20668" s="93" t="s">
        <v>23892</v>
      </c>
      <c r="J20668" s="93" t="s">
        <v>20896</v>
      </c>
      <c r="K20668" s="93" t="s">
        <v>6925</v>
      </c>
      <c r="L20668" s="14">
        <f>AND(vyberHrace&lt;&gt;"",ISNUMBER(SEARCH(vyberHrace,$B20668)))</f>
      </c>
      <c r="M20668" s="14">
        <f>AND($I20668=MID(kododd,1,2),$J20668=MID(kododd,3,3))</f>
      </c>
    </row>
    <row r="20669">
      <c r="A20669" s="95">
        <v>56994</v>
      </c>
      <c r="B20669" s="93" t="s">
        <v>23032</v>
      </c>
      <c r="C20669" s="93" t="s">
        <v>1424</v>
      </c>
      <c r="D20669" s="95">
        <v>1048</v>
      </c>
      <c r="F20669" s="95">
        <v>23770821</v>
      </c>
      <c r="G20669" s="95">
        <v>250</v>
      </c>
      <c r="H20669" s="93" t="s">
        <v>8976</v>
      </c>
      <c r="I20669" s="93" t="s">
        <v>23892</v>
      </c>
      <c r="J20669" s="93" t="s">
        <v>20860</v>
      </c>
      <c r="K20669" s="93" t="s">
        <v>6912</v>
      </c>
      <c r="L20669" s="14">
        <f>AND(vyberHrace&lt;&gt;"",ISNUMBER(SEARCH(vyberHrace,$B20669)))</f>
      </c>
      <c r="M20669" s="14">
        <f>AND($I20669=MID(kododd,1,2),$J20669=MID(kododd,3,3))</f>
      </c>
    </row>
    <row r="20670">
      <c r="A20670" s="95">
        <v>56995</v>
      </c>
      <c r="B20670" s="93" t="s">
        <v>23033</v>
      </c>
      <c r="C20670" s="93" t="s">
        <v>1420</v>
      </c>
      <c r="F20670" s="95">
        <v>23770830</v>
      </c>
      <c r="G20670" s="95">
        <v>250</v>
      </c>
      <c r="H20670" s="93" t="s">
        <v>8976</v>
      </c>
      <c r="I20670" s="93" t="s">
        <v>23892</v>
      </c>
      <c r="J20670" s="93" t="s">
        <v>20860</v>
      </c>
      <c r="K20670" s="93" t="s">
        <v>6912</v>
      </c>
      <c r="L20670" s="14">
        <f>AND(vyberHrace&lt;&gt;"",ISNUMBER(SEARCH(vyberHrace,$B20670)))</f>
      </c>
      <c r="M20670" s="14">
        <f>AND($I20670=MID(kododd,1,2),$J20670=MID(kododd,3,3))</f>
      </c>
    </row>
    <row r="20671">
      <c r="A20671" s="95">
        <v>47307</v>
      </c>
      <c r="B20671" s="93" t="s">
        <v>24038</v>
      </c>
      <c r="C20671" s="93" t="s">
        <v>1406</v>
      </c>
      <c r="F20671" s="95">
        <v>23720522</v>
      </c>
      <c r="G20671" s="95">
        <v>0</v>
      </c>
      <c r="H20671" s="93" t="s">
        <v>8976</v>
      </c>
      <c r="I20671" s="93" t="s">
        <v>23892</v>
      </c>
      <c r="J20671" s="93" t="s">
        <v>20860</v>
      </c>
      <c r="K20671" s="93" t="s">
        <v>6912</v>
      </c>
      <c r="L20671" s="14">
        <f>AND(vyberHrace&lt;&gt;"",ISNUMBER(SEARCH(vyberHrace,$B20671)))</f>
      </c>
      <c r="M20671" s="14">
        <f>AND($I20671=MID(kododd,1,2),$J20671=MID(kododd,3,3))</f>
      </c>
    </row>
    <row r="20672">
      <c r="A20672" s="95">
        <v>15382</v>
      </c>
      <c r="B20672" s="93" t="s">
        <v>7227</v>
      </c>
      <c r="C20672" s="93" t="s">
        <v>1474</v>
      </c>
      <c r="D20672" s="95">
        <v>1619</v>
      </c>
      <c r="E20672" s="95">
        <v>1863</v>
      </c>
      <c r="F20672" s="95">
        <v>332194</v>
      </c>
      <c r="G20672" s="95">
        <v>0</v>
      </c>
      <c r="H20672" s="93" t="s">
        <v>8976</v>
      </c>
      <c r="I20672" s="93" t="s">
        <v>23892</v>
      </c>
      <c r="J20672" s="93" t="s">
        <v>21001</v>
      </c>
      <c r="K20672" s="93" t="s">
        <v>5937</v>
      </c>
      <c r="L20672" s="14">
        <f>AND(vyberHrace&lt;&gt;"",ISNUMBER(SEARCH(vyberHrace,$B20672)))</f>
      </c>
      <c r="M20672" s="14">
        <f>AND($I20672=MID(kododd,1,2),$J20672=MID(kododd,3,3))</f>
      </c>
    </row>
    <row r="20673">
      <c r="A20673" s="95">
        <v>32838</v>
      </c>
      <c r="B20673" s="93" t="s">
        <v>7233</v>
      </c>
      <c r="C20673" s="93" t="s">
        <v>1403</v>
      </c>
      <c r="D20673" s="95">
        <v>1378</v>
      </c>
      <c r="G20673" s="95">
        <v>250</v>
      </c>
      <c r="H20673" s="93" t="s">
        <v>8976</v>
      </c>
      <c r="I20673" s="93" t="s">
        <v>23892</v>
      </c>
      <c r="J20673" s="93" t="s">
        <v>20847</v>
      </c>
      <c r="K20673" s="93" t="s">
        <v>1504</v>
      </c>
      <c r="L20673" s="14">
        <f>AND(vyberHrace&lt;&gt;"",ISNUMBER(SEARCH(vyberHrace,$B20673)))</f>
      </c>
      <c r="M20673" s="14">
        <f>AND($I20673=MID(kododd,1,2),$J20673=MID(kododd,3,3))</f>
      </c>
    </row>
    <row r="20674">
      <c r="A20674" s="95">
        <v>1191</v>
      </c>
      <c r="B20674" s="93" t="s">
        <v>17098</v>
      </c>
      <c r="C20674" s="93" t="s">
        <v>1417</v>
      </c>
      <c r="D20674" s="95">
        <v>2016</v>
      </c>
      <c r="E20674" s="95">
        <v>2065</v>
      </c>
      <c r="F20674" s="95">
        <v>314447</v>
      </c>
      <c r="G20674" s="95">
        <v>250</v>
      </c>
      <c r="H20674" s="93" t="s">
        <v>8976</v>
      </c>
      <c r="I20674" s="93" t="s">
        <v>23892</v>
      </c>
      <c r="J20674" s="93" t="s">
        <v>20855</v>
      </c>
      <c r="K20674" s="93" t="s">
        <v>6897</v>
      </c>
      <c r="L20674" s="14">
        <f>AND(vyberHrace&lt;&gt;"",ISNUMBER(SEARCH(vyberHrace,$B20674)))</f>
      </c>
      <c r="M20674" s="14">
        <f>AND($I20674=MID(kododd,1,2),$J20674=MID(kododd,3,3))</f>
      </c>
    </row>
    <row r="20675">
      <c r="A20675" s="95">
        <v>59124</v>
      </c>
      <c r="B20675" s="93" t="s">
        <v>25569</v>
      </c>
      <c r="C20675" s="93" t="s">
        <v>1424</v>
      </c>
      <c r="F20675" s="95">
        <v>23783974</v>
      </c>
      <c r="G20675" s="95">
        <v>250</v>
      </c>
      <c r="H20675" s="93" t="s">
        <v>8976</v>
      </c>
      <c r="I20675" s="93" t="s">
        <v>23892</v>
      </c>
      <c r="J20675" s="93" t="s">
        <v>20860</v>
      </c>
      <c r="K20675" s="93" t="s">
        <v>6912</v>
      </c>
      <c r="L20675" s="14">
        <f>AND(vyberHrace&lt;&gt;"",ISNUMBER(SEARCH(vyberHrace,$B20675)))</f>
      </c>
      <c r="M20675" s="14">
        <f>AND($I20675=MID(kododd,1,2),$J20675=MID(kododd,3,3))</f>
      </c>
    </row>
    <row r="20676">
      <c r="A20676" s="95">
        <v>23812</v>
      </c>
      <c r="B20676" s="93" t="s">
        <v>9670</v>
      </c>
      <c r="C20676" s="93" t="s">
        <v>1472</v>
      </c>
      <c r="G20676" s="95">
        <v>0</v>
      </c>
      <c r="H20676" s="93" t="s">
        <v>8976</v>
      </c>
      <c r="I20676" s="93" t="s">
        <v>23892</v>
      </c>
      <c r="J20676" s="93" t="s">
        <v>23412</v>
      </c>
      <c r="K20676" s="93" t="s">
        <v>21369</v>
      </c>
      <c r="L20676" s="14">
        <f>AND(vyberHrace&lt;&gt;"",ISNUMBER(SEARCH(vyberHrace,$B20676)))</f>
      </c>
      <c r="M20676" s="14">
        <f>AND($I20676=MID(kododd,1,2),$J20676=MID(kododd,3,3))</f>
      </c>
    </row>
    <row r="20677">
      <c r="A20677" s="95">
        <v>44062</v>
      </c>
      <c r="B20677" s="93" t="s">
        <v>7459</v>
      </c>
      <c r="C20677" s="93" t="s">
        <v>1400</v>
      </c>
      <c r="D20677" s="95">
        <v>1068</v>
      </c>
      <c r="G20677" s="95">
        <v>0</v>
      </c>
      <c r="H20677" s="93" t="s">
        <v>8976</v>
      </c>
      <c r="I20677" s="93" t="s">
        <v>23892</v>
      </c>
      <c r="J20677" s="93" t="s">
        <v>20844</v>
      </c>
      <c r="K20677" s="93" t="s">
        <v>6767</v>
      </c>
      <c r="L20677" s="14">
        <f>AND(vyberHrace&lt;&gt;"",ISNUMBER(SEARCH(vyberHrace,$B20677)))</f>
      </c>
      <c r="M20677" s="14">
        <f>AND($I20677=MID(kododd,1,2),$J20677=MID(kododd,3,3))</f>
      </c>
    </row>
    <row r="20678">
      <c r="A20678" s="95">
        <v>11029</v>
      </c>
      <c r="B20678" s="93" t="s">
        <v>7462</v>
      </c>
      <c r="C20678" s="93" t="s">
        <v>1401</v>
      </c>
      <c r="D20678" s="95">
        <v>1687</v>
      </c>
      <c r="E20678" s="95">
        <v>1846</v>
      </c>
      <c r="F20678" s="95">
        <v>361194</v>
      </c>
      <c r="G20678" s="95">
        <v>250</v>
      </c>
      <c r="H20678" s="93" t="s">
        <v>8976</v>
      </c>
      <c r="I20678" s="93" t="s">
        <v>23892</v>
      </c>
      <c r="J20678" s="93" t="s">
        <v>20844</v>
      </c>
      <c r="K20678" s="93" t="s">
        <v>6767</v>
      </c>
      <c r="L20678" s="14">
        <f>AND(vyberHrace&lt;&gt;"",ISNUMBER(SEARCH(vyberHrace,$B20678)))</f>
      </c>
      <c r="M20678" s="14">
        <f>AND($I20678=MID(kododd,1,2),$J20678=MID(kododd,3,3))</f>
      </c>
    </row>
    <row r="20679">
      <c r="A20679" s="95">
        <v>54322</v>
      </c>
      <c r="B20679" s="93" t="s">
        <v>1094</v>
      </c>
      <c r="C20679" s="93" t="s">
        <v>1444</v>
      </c>
      <c r="D20679" s="95">
        <v>1854</v>
      </c>
      <c r="E20679" s="95">
        <v>1871</v>
      </c>
      <c r="F20679" s="95">
        <v>23752408</v>
      </c>
      <c r="G20679" s="95">
        <v>250</v>
      </c>
      <c r="H20679" s="93" t="s">
        <v>8976</v>
      </c>
      <c r="I20679" s="93" t="s">
        <v>23892</v>
      </c>
      <c r="J20679" s="93" t="s">
        <v>20967</v>
      </c>
      <c r="K20679" s="93" t="s">
        <v>11218</v>
      </c>
      <c r="L20679" s="14">
        <f>AND(vyberHrace&lt;&gt;"",ISNUMBER(SEARCH(vyberHrace,$B20679)))</f>
      </c>
      <c r="M20679" s="14">
        <f>AND($I20679=MID(kododd,1,2),$J20679=MID(kododd,3,3))</f>
      </c>
    </row>
    <row r="20680">
      <c r="A20680" s="95">
        <v>49129</v>
      </c>
      <c r="B20680" s="93" t="s">
        <v>17154</v>
      </c>
      <c r="C20680" s="93" t="s">
        <v>1402</v>
      </c>
      <c r="D20680" s="95">
        <v>1211</v>
      </c>
      <c r="F20680" s="95">
        <v>23730196</v>
      </c>
      <c r="G20680" s="95">
        <v>0</v>
      </c>
      <c r="H20680" s="93" t="s">
        <v>8976</v>
      </c>
      <c r="I20680" s="93" t="s">
        <v>23892</v>
      </c>
      <c r="J20680" s="93" t="s">
        <v>20844</v>
      </c>
      <c r="K20680" s="93" t="s">
        <v>6767</v>
      </c>
      <c r="L20680" s="14">
        <f>AND(vyberHrace&lt;&gt;"",ISNUMBER(SEARCH(vyberHrace,$B20680)))</f>
      </c>
      <c r="M20680" s="14">
        <f>AND($I20680=MID(kododd,1,2),$J20680=MID(kododd,3,3))</f>
      </c>
    </row>
    <row r="20681">
      <c r="A20681" s="95">
        <v>41588</v>
      </c>
      <c r="B20681" s="93" t="s">
        <v>17187</v>
      </c>
      <c r="C20681" s="93" t="s">
        <v>1454</v>
      </c>
      <c r="D20681" s="95">
        <v>1161</v>
      </c>
      <c r="G20681" s="95">
        <v>0</v>
      </c>
      <c r="H20681" s="93" t="s">
        <v>8976</v>
      </c>
      <c r="I20681" s="93" t="s">
        <v>23892</v>
      </c>
      <c r="J20681" s="93" t="s">
        <v>20860</v>
      </c>
      <c r="K20681" s="93" t="s">
        <v>6912</v>
      </c>
      <c r="L20681" s="14">
        <f>AND(vyberHrace&lt;&gt;"",ISNUMBER(SEARCH(vyberHrace,$B20681)))</f>
      </c>
      <c r="M20681" s="14">
        <f>AND($I20681=MID(kododd,1,2),$J20681=MID(kododd,3,3))</f>
      </c>
    </row>
    <row r="20682">
      <c r="A20682" s="95">
        <v>7716</v>
      </c>
      <c r="B20682" s="93" t="s">
        <v>17190</v>
      </c>
      <c r="C20682" s="93" t="s">
        <v>1460</v>
      </c>
      <c r="D20682" s="95">
        <v>1759</v>
      </c>
      <c r="G20682" s="95">
        <v>250</v>
      </c>
      <c r="H20682" s="93" t="s">
        <v>8976</v>
      </c>
      <c r="I20682" s="93" t="s">
        <v>23892</v>
      </c>
      <c r="J20682" s="93" t="s">
        <v>21001</v>
      </c>
      <c r="K20682" s="93" t="s">
        <v>5937</v>
      </c>
      <c r="L20682" s="14">
        <f>AND(vyberHrace&lt;&gt;"",ISNUMBER(SEARCH(vyberHrace,$B20682)))</f>
      </c>
      <c r="M20682" s="14">
        <f>AND($I20682=MID(kododd,1,2),$J20682=MID(kododd,3,3))</f>
      </c>
    </row>
    <row r="20683">
      <c r="A20683" s="95">
        <v>9344</v>
      </c>
      <c r="B20683" s="93" t="s">
        <v>17204</v>
      </c>
      <c r="C20683" s="93" t="s">
        <v>1426</v>
      </c>
      <c r="D20683" s="95">
        <v>1356</v>
      </c>
      <c r="G20683" s="95">
        <v>250</v>
      </c>
      <c r="H20683" s="93" t="s">
        <v>8976</v>
      </c>
      <c r="I20683" s="93" t="s">
        <v>23892</v>
      </c>
      <c r="J20683" s="93" t="s">
        <v>20848</v>
      </c>
      <c r="K20683" s="93" t="s">
        <v>3802</v>
      </c>
      <c r="L20683" s="14">
        <f>AND(vyberHrace&lt;&gt;"",ISNUMBER(SEARCH(vyberHrace,$B20683)))</f>
      </c>
      <c r="M20683" s="14">
        <f>AND($I20683=MID(kododd,1,2),$J20683=MID(kododd,3,3))</f>
      </c>
    </row>
    <row r="20684">
      <c r="A20684" s="95">
        <v>13091</v>
      </c>
      <c r="B20684" s="93" t="s">
        <v>6135</v>
      </c>
      <c r="C20684" s="93" t="s">
        <v>1464</v>
      </c>
      <c r="D20684" s="95">
        <v>1849</v>
      </c>
      <c r="E20684" s="95">
        <v>1923</v>
      </c>
      <c r="F20684" s="95">
        <v>399345</v>
      </c>
      <c r="G20684" s="95">
        <v>250</v>
      </c>
      <c r="H20684" s="93" t="s">
        <v>8976</v>
      </c>
      <c r="I20684" s="93" t="s">
        <v>23892</v>
      </c>
      <c r="J20684" s="93" t="s">
        <v>20961</v>
      </c>
      <c r="K20684" s="93" t="s">
        <v>6268</v>
      </c>
      <c r="L20684" s="14">
        <f>AND(vyberHrace&lt;&gt;"",ISNUMBER(SEARCH(vyberHrace,$B20684)))</f>
      </c>
      <c r="M20684" s="14">
        <f>AND($I20684=MID(kododd,1,2),$J20684=MID(kododd,3,3))</f>
      </c>
    </row>
    <row r="20685">
      <c r="A20685" s="95">
        <v>11435</v>
      </c>
      <c r="B20685" s="93" t="s">
        <v>6139</v>
      </c>
      <c r="C20685" s="93" t="s">
        <v>1443</v>
      </c>
      <c r="D20685" s="95">
        <v>1539</v>
      </c>
      <c r="G20685" s="95">
        <v>250</v>
      </c>
      <c r="H20685" s="93" t="s">
        <v>8976</v>
      </c>
      <c r="I20685" s="93" t="s">
        <v>23892</v>
      </c>
      <c r="J20685" s="93" t="s">
        <v>20925</v>
      </c>
      <c r="K20685" s="93" t="s">
        <v>3811</v>
      </c>
      <c r="L20685" s="14">
        <f>AND(vyberHrace&lt;&gt;"",ISNUMBER(SEARCH(vyberHrace,$B20685)))</f>
      </c>
      <c r="M20685" s="14">
        <f>AND($I20685=MID(kododd,1,2),$J20685=MID(kododd,3,3))</f>
      </c>
    </row>
    <row r="20686">
      <c r="A20686" s="95">
        <v>49019</v>
      </c>
      <c r="B20686" s="93" t="s">
        <v>6142</v>
      </c>
      <c r="C20686" s="93" t="s">
        <v>1422</v>
      </c>
      <c r="G20686" s="95">
        <v>500</v>
      </c>
      <c r="H20686" s="93" t="s">
        <v>8976</v>
      </c>
      <c r="I20686" s="93" t="s">
        <v>23892</v>
      </c>
      <c r="J20686" s="93" t="s">
        <v>23412</v>
      </c>
      <c r="K20686" s="93" t="s">
        <v>21369</v>
      </c>
      <c r="L20686" s="14">
        <f>AND(vyberHrace&lt;&gt;"",ISNUMBER(SEARCH(vyberHrace,$B20686)))</f>
      </c>
      <c r="M20686" s="14">
        <f>AND($I20686=MID(kododd,1,2),$J20686=MID(kododd,3,3))</f>
      </c>
    </row>
    <row r="20687">
      <c r="A20687" s="95">
        <v>46703</v>
      </c>
      <c r="B20687" s="93" t="s">
        <v>8466</v>
      </c>
      <c r="C20687" s="93" t="s">
        <v>1410</v>
      </c>
      <c r="D20687" s="95">
        <v>1579</v>
      </c>
      <c r="E20687" s="95">
        <v>1739</v>
      </c>
      <c r="F20687" s="95">
        <v>23720549</v>
      </c>
      <c r="G20687" s="95">
        <v>250</v>
      </c>
      <c r="H20687" s="93" t="s">
        <v>8976</v>
      </c>
      <c r="I20687" s="93" t="s">
        <v>23892</v>
      </c>
      <c r="J20687" s="93" t="s">
        <v>20860</v>
      </c>
      <c r="K20687" s="93" t="s">
        <v>6912</v>
      </c>
      <c r="L20687" s="14">
        <f>AND(vyberHrace&lt;&gt;"",ISNUMBER(SEARCH(vyberHrace,$B20687)))</f>
      </c>
      <c r="M20687" s="14">
        <f>AND($I20687=MID(kododd,1,2),$J20687=MID(kododd,3,3))</f>
      </c>
    </row>
    <row r="20688">
      <c r="A20688" s="95">
        <v>49072</v>
      </c>
      <c r="B20688" s="93" t="s">
        <v>8470</v>
      </c>
      <c r="C20688" s="93" t="s">
        <v>1416</v>
      </c>
      <c r="D20688" s="95">
        <v>1554</v>
      </c>
      <c r="E20688" s="95">
        <v>1647</v>
      </c>
      <c r="F20688" s="95">
        <v>23727314</v>
      </c>
      <c r="G20688" s="95">
        <v>250</v>
      </c>
      <c r="H20688" s="93" t="s">
        <v>8976</v>
      </c>
      <c r="I20688" s="93" t="s">
        <v>23892</v>
      </c>
      <c r="J20688" s="93" t="s">
        <v>20860</v>
      </c>
      <c r="K20688" s="93" t="s">
        <v>6912</v>
      </c>
      <c r="L20688" s="14">
        <f>AND(vyberHrace&lt;&gt;"",ISNUMBER(SEARCH(vyberHrace,$B20688)))</f>
      </c>
      <c r="M20688" s="14">
        <f>AND($I20688=MID(kododd,1,2),$J20688=MID(kododd,3,3))</f>
      </c>
    </row>
    <row r="20689">
      <c r="A20689" s="95">
        <v>12487</v>
      </c>
      <c r="B20689" s="93" t="s">
        <v>8471</v>
      </c>
      <c r="C20689" s="93" t="s">
        <v>1443</v>
      </c>
      <c r="D20689" s="95">
        <v>1447</v>
      </c>
      <c r="G20689" s="95">
        <v>250</v>
      </c>
      <c r="H20689" s="93" t="s">
        <v>8976</v>
      </c>
      <c r="I20689" s="93" t="s">
        <v>23892</v>
      </c>
      <c r="J20689" s="93" t="s">
        <v>21024</v>
      </c>
      <c r="K20689" s="93" t="s">
        <v>242</v>
      </c>
      <c r="L20689" s="14">
        <f>AND(vyberHrace&lt;&gt;"",ISNUMBER(SEARCH(vyberHrace,$B20689)))</f>
      </c>
      <c r="M20689" s="14">
        <f>AND($I20689=MID(kododd,1,2),$J20689=MID(kododd,3,3))</f>
      </c>
    </row>
    <row r="20690">
      <c r="A20690" s="95">
        <v>11552</v>
      </c>
      <c r="B20690" s="93" t="s">
        <v>8481</v>
      </c>
      <c r="C20690" s="93" t="s">
        <v>1455</v>
      </c>
      <c r="D20690" s="95">
        <v>1676</v>
      </c>
      <c r="E20690" s="95">
        <v>1770</v>
      </c>
      <c r="F20690" s="95">
        <v>382078</v>
      </c>
      <c r="G20690" s="95">
        <v>250</v>
      </c>
      <c r="H20690" s="93" t="s">
        <v>8976</v>
      </c>
      <c r="I20690" s="93" t="s">
        <v>23892</v>
      </c>
      <c r="J20690" s="93" t="s">
        <v>20896</v>
      </c>
      <c r="K20690" s="93" t="s">
        <v>6925</v>
      </c>
      <c r="L20690" s="14">
        <f>AND(vyberHrace&lt;&gt;"",ISNUMBER(SEARCH(vyberHrace,$B20690)))</f>
      </c>
      <c r="M20690" s="14">
        <f>AND($I20690=MID(kododd,1,2),$J20690=MID(kododd,3,3))</f>
      </c>
    </row>
    <row r="20691">
      <c r="A20691" s="95">
        <v>19509</v>
      </c>
      <c r="B20691" s="93" t="s">
        <v>8490</v>
      </c>
      <c r="C20691" s="93" t="s">
        <v>1432</v>
      </c>
      <c r="D20691" s="95">
        <v>1424</v>
      </c>
      <c r="G20691" s="95">
        <v>250</v>
      </c>
      <c r="H20691" s="93" t="s">
        <v>8976</v>
      </c>
      <c r="I20691" s="93" t="s">
        <v>23892</v>
      </c>
      <c r="J20691" s="93" t="s">
        <v>20867</v>
      </c>
      <c r="K20691" s="93" t="s">
        <v>4710</v>
      </c>
      <c r="L20691" s="14">
        <f>AND(vyberHrace&lt;&gt;"",ISNUMBER(SEARCH(vyberHrace,$B20691)))</f>
      </c>
      <c r="M20691" s="14">
        <f>AND($I20691=MID(kododd,1,2),$J20691=MID(kododd,3,3))</f>
      </c>
    </row>
    <row r="20692">
      <c r="A20692" s="95">
        <v>55152</v>
      </c>
      <c r="B20692" s="93" t="s">
        <v>1057</v>
      </c>
      <c r="C20692" s="93" t="s">
        <v>1465</v>
      </c>
      <c r="F20692" s="95">
        <v>23792183</v>
      </c>
      <c r="G20692" s="95">
        <v>250</v>
      </c>
      <c r="H20692" s="93" t="s">
        <v>8976</v>
      </c>
      <c r="I20692" s="93" t="s">
        <v>23892</v>
      </c>
      <c r="J20692" s="93" t="s">
        <v>20937</v>
      </c>
      <c r="K20692" s="93" t="s">
        <v>5109</v>
      </c>
      <c r="L20692" s="14">
        <f>AND(vyberHrace&lt;&gt;"",ISNUMBER(SEARCH(vyberHrace,$B20692)))</f>
      </c>
      <c r="M20692" s="14">
        <f>AND($I20692=MID(kododd,1,2),$J20692=MID(kododd,3,3))</f>
      </c>
    </row>
    <row r="20693">
      <c r="A20693" s="95">
        <v>60479</v>
      </c>
      <c r="B20693" s="93" t="s">
        <v>26911</v>
      </c>
      <c r="C20693" s="93" t="s">
        <v>1424</v>
      </c>
      <c r="F20693" s="95">
        <v>23790652</v>
      </c>
      <c r="G20693" s="95">
        <v>250</v>
      </c>
      <c r="H20693" s="93" t="s">
        <v>8976</v>
      </c>
      <c r="I20693" s="93" t="s">
        <v>23892</v>
      </c>
      <c r="J20693" s="93" t="s">
        <v>20937</v>
      </c>
      <c r="K20693" s="93" t="s">
        <v>5109</v>
      </c>
      <c r="L20693" s="14">
        <f>AND(vyberHrace&lt;&gt;"",ISNUMBER(SEARCH(vyberHrace,$B20693)))</f>
      </c>
      <c r="M20693" s="14">
        <f>AND($I20693=MID(kododd,1,2),$J20693=MID(kododd,3,3))</f>
      </c>
    </row>
    <row r="20694">
      <c r="A20694" s="95">
        <v>59213</v>
      </c>
      <c r="B20694" s="93" t="s">
        <v>8497</v>
      </c>
      <c r="C20694" s="93" t="s">
        <v>1410</v>
      </c>
      <c r="G20694" s="95">
        <v>0</v>
      </c>
      <c r="H20694" s="93" t="s">
        <v>8976</v>
      </c>
      <c r="I20694" s="93" t="s">
        <v>23892</v>
      </c>
      <c r="J20694" s="93" t="s">
        <v>20844</v>
      </c>
      <c r="K20694" s="93" t="s">
        <v>6767</v>
      </c>
      <c r="L20694" s="14">
        <f>AND(vyberHrace&lt;&gt;"",ISNUMBER(SEARCH(vyberHrace,$B20694)))</f>
      </c>
      <c r="M20694" s="14">
        <f>AND($I20694=MID(kododd,1,2),$J20694=MID(kododd,3,3))</f>
      </c>
    </row>
    <row r="20695">
      <c r="A20695" s="95">
        <v>53674</v>
      </c>
      <c r="B20695" s="93" t="s">
        <v>1099</v>
      </c>
      <c r="C20695" s="93" t="s">
        <v>1457</v>
      </c>
      <c r="G20695" s="95">
        <v>0</v>
      </c>
      <c r="H20695" s="93" t="s">
        <v>8976</v>
      </c>
      <c r="I20695" s="93" t="s">
        <v>23892</v>
      </c>
      <c r="J20695" s="93" t="s">
        <v>21024</v>
      </c>
      <c r="K20695" s="93" t="s">
        <v>242</v>
      </c>
      <c r="L20695" s="14">
        <f>AND(vyberHrace&lt;&gt;"",ISNUMBER(SEARCH(vyberHrace,$B20695)))</f>
      </c>
      <c r="M20695" s="14">
        <f>AND($I20695=MID(kododd,1,2),$J20695=MID(kododd,3,3))</f>
      </c>
    </row>
    <row r="20696">
      <c r="A20696" s="95">
        <v>3612</v>
      </c>
      <c r="B20696" s="93" t="s">
        <v>16720</v>
      </c>
      <c r="C20696" s="93" t="s">
        <v>1482</v>
      </c>
      <c r="D20696" s="95">
        <v>1712</v>
      </c>
      <c r="E20696" s="95">
        <v>1830</v>
      </c>
      <c r="F20696" s="95">
        <v>337510</v>
      </c>
      <c r="G20696" s="95">
        <v>250</v>
      </c>
      <c r="H20696" s="93" t="s">
        <v>8976</v>
      </c>
      <c r="I20696" s="93" t="s">
        <v>23892</v>
      </c>
      <c r="J20696" s="93" t="s">
        <v>20878</v>
      </c>
      <c r="K20696" s="93" t="s">
        <v>4948</v>
      </c>
      <c r="L20696" s="14">
        <f>AND(vyberHrace&lt;&gt;"",ISNUMBER(SEARCH(vyberHrace,$B20696)))</f>
      </c>
      <c r="M20696" s="14">
        <f>AND($I20696=MID(kododd,1,2),$J20696=MID(kododd,3,3))</f>
      </c>
    </row>
    <row r="20697">
      <c r="A20697" s="95">
        <v>47588</v>
      </c>
      <c r="B20697" s="93" t="s">
        <v>16721</v>
      </c>
      <c r="C20697" s="93" t="s">
        <v>1400</v>
      </c>
      <c r="G20697" s="95">
        <v>0</v>
      </c>
      <c r="H20697" s="93" t="s">
        <v>8976</v>
      </c>
      <c r="I20697" s="93" t="s">
        <v>23892</v>
      </c>
      <c r="J20697" s="93" t="s">
        <v>20844</v>
      </c>
      <c r="K20697" s="93" t="s">
        <v>6767</v>
      </c>
      <c r="L20697" s="14">
        <f>AND(vyberHrace&lt;&gt;"",ISNUMBER(SEARCH(vyberHrace,$B20697)))</f>
      </c>
      <c r="M20697" s="14">
        <f>AND($I20697=MID(kododd,1,2),$J20697=MID(kododd,3,3))</f>
      </c>
    </row>
    <row r="20698">
      <c r="A20698" s="95">
        <v>39289</v>
      </c>
      <c r="B20698" s="93" t="s">
        <v>16726</v>
      </c>
      <c r="C20698" s="93" t="s">
        <v>1454</v>
      </c>
      <c r="D20698" s="95">
        <v>1557</v>
      </c>
      <c r="G20698" s="95">
        <v>0</v>
      </c>
      <c r="H20698" s="93" t="s">
        <v>8976</v>
      </c>
      <c r="I20698" s="93" t="s">
        <v>23892</v>
      </c>
      <c r="J20698" s="93" t="s">
        <v>20867</v>
      </c>
      <c r="K20698" s="93" t="s">
        <v>4710</v>
      </c>
      <c r="L20698" s="14">
        <f>AND(vyberHrace&lt;&gt;"",ISNUMBER(SEARCH(vyberHrace,$B20698)))</f>
      </c>
      <c r="M20698" s="14">
        <f>AND($I20698=MID(kododd,1,2),$J20698=MID(kododd,3,3))</f>
      </c>
    </row>
    <row r="20699">
      <c r="A20699" s="95">
        <v>5339</v>
      </c>
      <c r="B20699" s="93" t="s">
        <v>16739</v>
      </c>
      <c r="C20699" s="93" t="s">
        <v>1470</v>
      </c>
      <c r="D20699" s="95">
        <v>1197</v>
      </c>
      <c r="F20699" s="95">
        <v>331813</v>
      </c>
      <c r="G20699" s="95">
        <v>250</v>
      </c>
      <c r="H20699" s="93" t="s">
        <v>8976</v>
      </c>
      <c r="I20699" s="93" t="s">
        <v>23892</v>
      </c>
      <c r="J20699" s="93" t="s">
        <v>21001</v>
      </c>
      <c r="K20699" s="93" t="s">
        <v>5937</v>
      </c>
      <c r="L20699" s="14">
        <f>AND(vyberHrace&lt;&gt;"",ISNUMBER(SEARCH(vyberHrace,$B20699)))</f>
      </c>
      <c r="M20699" s="14">
        <f>AND($I20699=MID(kododd,1,2),$J20699=MID(kododd,3,3))</f>
      </c>
    </row>
    <row r="20700">
      <c r="A20700" s="95">
        <v>11745</v>
      </c>
      <c r="B20700" s="93" t="s">
        <v>16745</v>
      </c>
      <c r="C20700" s="93" t="s">
        <v>1440</v>
      </c>
      <c r="D20700" s="95">
        <v>1460</v>
      </c>
      <c r="G20700" s="95">
        <v>250</v>
      </c>
      <c r="H20700" s="93" t="s">
        <v>8976</v>
      </c>
      <c r="I20700" s="93" t="s">
        <v>23892</v>
      </c>
      <c r="J20700" s="93" t="s">
        <v>20888</v>
      </c>
      <c r="K20700" s="93" t="s">
        <v>6890</v>
      </c>
      <c r="L20700" s="14">
        <f>AND(vyberHrace&lt;&gt;"",ISNUMBER(SEARCH(vyberHrace,$B20700)))</f>
      </c>
      <c r="M20700" s="14">
        <f>AND($I20700=MID(kododd,1,2),$J20700=MID(kododd,3,3))</f>
      </c>
    </row>
    <row r="20701">
      <c r="A20701" s="95">
        <v>58630</v>
      </c>
      <c r="B20701" s="93" t="s">
        <v>25118</v>
      </c>
      <c r="C20701" s="93" t="s">
        <v>1486</v>
      </c>
      <c r="D20701" s="95">
        <v>1371</v>
      </c>
      <c r="F20701" s="95">
        <v>23789425</v>
      </c>
      <c r="G20701" s="95">
        <v>250</v>
      </c>
      <c r="H20701" s="93" t="s">
        <v>8976</v>
      </c>
      <c r="I20701" s="93" t="s">
        <v>23892</v>
      </c>
      <c r="J20701" s="93" t="s">
        <v>20844</v>
      </c>
      <c r="K20701" s="93" t="s">
        <v>6767</v>
      </c>
      <c r="L20701" s="14">
        <f>AND(vyberHrace&lt;&gt;"",ISNUMBER(SEARCH(vyberHrace,$B20701)))</f>
      </c>
      <c r="M20701" s="14">
        <f>AND($I20701=MID(kododd,1,2),$J20701=MID(kododd,3,3))</f>
      </c>
    </row>
    <row r="20702">
      <c r="A20702" s="95">
        <v>6660</v>
      </c>
      <c r="B20702" s="93" t="s">
        <v>16748</v>
      </c>
      <c r="C20702" s="93" t="s">
        <v>1401</v>
      </c>
      <c r="D20702" s="95">
        <v>1431</v>
      </c>
      <c r="E20702" s="95">
        <v>1590</v>
      </c>
      <c r="F20702" s="95">
        <v>370320</v>
      </c>
      <c r="G20702" s="95">
        <v>250</v>
      </c>
      <c r="H20702" s="93" t="s">
        <v>8976</v>
      </c>
      <c r="I20702" s="93" t="s">
        <v>23892</v>
      </c>
      <c r="J20702" s="93" t="s">
        <v>20844</v>
      </c>
      <c r="K20702" s="93" t="s">
        <v>6767</v>
      </c>
      <c r="L20702" s="14">
        <f>AND(vyberHrace&lt;&gt;"",ISNUMBER(SEARCH(vyberHrace,$B20702)))</f>
      </c>
      <c r="M20702" s="14">
        <f>AND($I20702=MID(kododd,1,2),$J20702=MID(kododd,3,3))</f>
      </c>
    </row>
    <row r="20703">
      <c r="A20703" s="95">
        <v>35693</v>
      </c>
      <c r="B20703" s="93" t="s">
        <v>16768</v>
      </c>
      <c r="C20703" s="93" t="s">
        <v>1415</v>
      </c>
      <c r="D20703" s="95">
        <v>1415</v>
      </c>
      <c r="G20703" s="95">
        <v>250</v>
      </c>
      <c r="H20703" s="93" t="s">
        <v>8976</v>
      </c>
      <c r="I20703" s="93" t="s">
        <v>23892</v>
      </c>
      <c r="J20703" s="93" t="s">
        <v>20878</v>
      </c>
      <c r="K20703" s="93" t="s">
        <v>4948</v>
      </c>
      <c r="L20703" s="14">
        <f>AND(vyberHrace&lt;&gt;"",ISNUMBER(SEARCH(vyberHrace,$B20703)))</f>
      </c>
      <c r="M20703" s="14">
        <f>AND($I20703=MID(kododd,1,2),$J20703=MID(kododd,3,3))</f>
      </c>
    </row>
    <row r="20704">
      <c r="A20704" s="95">
        <v>36461</v>
      </c>
      <c r="B20704" s="93" t="s">
        <v>16777</v>
      </c>
      <c r="C20704" s="93" t="s">
        <v>1435</v>
      </c>
      <c r="D20704" s="95">
        <v>1417</v>
      </c>
      <c r="E20704" s="95">
        <v>1606</v>
      </c>
      <c r="F20704" s="95">
        <v>377031</v>
      </c>
      <c r="G20704" s="95">
        <v>250</v>
      </c>
      <c r="H20704" s="93" t="s">
        <v>8976</v>
      </c>
      <c r="I20704" s="93" t="s">
        <v>23892</v>
      </c>
      <c r="J20704" s="93" t="s">
        <v>20936</v>
      </c>
      <c r="K20704" s="93" t="s">
        <v>6270</v>
      </c>
      <c r="L20704" s="14">
        <f>AND(vyberHrace&lt;&gt;"",ISNUMBER(SEARCH(vyberHrace,$B20704)))</f>
      </c>
      <c r="M20704" s="14">
        <f>AND($I20704=MID(kododd,1,2),$J20704=MID(kododd,3,3))</f>
      </c>
    </row>
    <row r="20705">
      <c r="A20705" s="95">
        <v>2768</v>
      </c>
      <c r="B20705" s="93" t="s">
        <v>14529</v>
      </c>
      <c r="C20705" s="93" t="s">
        <v>1462</v>
      </c>
      <c r="D20705" s="95">
        <v>1827</v>
      </c>
      <c r="E20705" s="95">
        <v>1895</v>
      </c>
      <c r="F20705" s="95">
        <v>320064</v>
      </c>
      <c r="G20705" s="95">
        <v>250</v>
      </c>
      <c r="H20705" s="93" t="s">
        <v>8976</v>
      </c>
      <c r="I20705" s="93" t="s">
        <v>23892</v>
      </c>
      <c r="J20705" s="93" t="s">
        <v>20872</v>
      </c>
      <c r="K20705" s="93" t="s">
        <v>3789</v>
      </c>
      <c r="L20705" s="14">
        <f>AND(vyberHrace&lt;&gt;"",ISNUMBER(SEARCH(vyberHrace,$B20705)))</f>
      </c>
      <c r="M20705" s="14">
        <f>AND($I20705=MID(kododd,1,2),$J20705=MID(kododd,3,3))</f>
      </c>
    </row>
    <row r="20706">
      <c r="A20706" s="95">
        <v>49628</v>
      </c>
      <c r="B20706" s="93" t="s">
        <v>14531</v>
      </c>
      <c r="C20706" s="93" t="s">
        <v>1402</v>
      </c>
      <c r="G20706" s="95">
        <v>250</v>
      </c>
      <c r="H20706" s="93" t="s">
        <v>8976</v>
      </c>
      <c r="I20706" s="93" t="s">
        <v>23892</v>
      </c>
      <c r="J20706" s="93" t="s">
        <v>20961</v>
      </c>
      <c r="K20706" s="93" t="s">
        <v>6268</v>
      </c>
      <c r="L20706" s="14">
        <f>AND(vyberHrace&lt;&gt;"",ISNUMBER(SEARCH(vyberHrace,$B20706)))</f>
      </c>
      <c r="M20706" s="14">
        <f>AND($I20706=MID(kododd,1,2),$J20706=MID(kododd,3,3))</f>
      </c>
    </row>
    <row r="20707">
      <c r="A20707" s="95">
        <v>728</v>
      </c>
      <c r="B20707" s="93" t="s">
        <v>14557</v>
      </c>
      <c r="C20707" s="93" t="s">
        <v>1469</v>
      </c>
      <c r="D20707" s="95">
        <v>2014</v>
      </c>
      <c r="E20707" s="95">
        <v>2039</v>
      </c>
      <c r="F20707" s="95">
        <v>313530</v>
      </c>
      <c r="G20707" s="95">
        <v>250</v>
      </c>
      <c r="H20707" s="93" t="s">
        <v>8976</v>
      </c>
      <c r="I20707" s="93" t="s">
        <v>23892</v>
      </c>
      <c r="J20707" s="93" t="s">
        <v>20961</v>
      </c>
      <c r="K20707" s="93" t="s">
        <v>6268</v>
      </c>
      <c r="L20707" s="14">
        <f>AND(vyberHrace&lt;&gt;"",ISNUMBER(SEARCH(vyberHrace,$B20707)))</f>
      </c>
      <c r="M20707" s="14">
        <f>AND($I20707=MID(kododd,1,2),$J20707=MID(kododd,3,3))</f>
      </c>
    </row>
    <row r="20708">
      <c r="A20708" s="95">
        <v>43416</v>
      </c>
      <c r="B20708" s="93" t="s">
        <v>14558</v>
      </c>
      <c r="C20708" s="93" t="s">
        <v>1402</v>
      </c>
      <c r="D20708" s="95">
        <v>2025</v>
      </c>
      <c r="E20708" s="95">
        <v>2075</v>
      </c>
      <c r="F20708" s="95">
        <v>398365</v>
      </c>
      <c r="G20708" s="95">
        <v>250</v>
      </c>
      <c r="H20708" s="93" t="s">
        <v>8976</v>
      </c>
      <c r="I20708" s="93" t="s">
        <v>23892</v>
      </c>
      <c r="J20708" s="93" t="s">
        <v>20844</v>
      </c>
      <c r="K20708" s="93" t="s">
        <v>6767</v>
      </c>
      <c r="L20708" s="14">
        <f>AND(vyberHrace&lt;&gt;"",ISNUMBER(SEARCH(vyberHrace,$B20708)))</f>
      </c>
      <c r="M20708" s="14">
        <f>AND($I20708=MID(kododd,1,2),$J20708=MID(kododd,3,3))</f>
      </c>
    </row>
    <row r="20709">
      <c r="A20709" s="95">
        <v>22949</v>
      </c>
      <c r="B20709" s="93" t="s">
        <v>6516</v>
      </c>
      <c r="C20709" s="93" t="s">
        <v>1445</v>
      </c>
      <c r="G20709" s="95">
        <v>250</v>
      </c>
      <c r="H20709" s="93" t="s">
        <v>8976</v>
      </c>
      <c r="I20709" s="93" t="s">
        <v>23892</v>
      </c>
      <c r="J20709" s="93" t="s">
        <v>20878</v>
      </c>
      <c r="K20709" s="93" t="s">
        <v>4948</v>
      </c>
      <c r="L20709" s="14">
        <f>AND(vyberHrace&lt;&gt;"",ISNUMBER(SEARCH(vyberHrace,$B20709)))</f>
      </c>
      <c r="M20709" s="14">
        <f>AND($I20709=MID(kododd,1,2),$J20709=MID(kododd,3,3))</f>
      </c>
    </row>
    <row r="20710">
      <c r="A20710" s="95">
        <v>15488</v>
      </c>
      <c r="B20710" s="93" t="s">
        <v>23959</v>
      </c>
      <c r="C20710" s="93" t="s">
        <v>1465</v>
      </c>
      <c r="D20710" s="95">
        <v>1789</v>
      </c>
      <c r="E20710" s="95">
        <v>1854</v>
      </c>
      <c r="F20710" s="95">
        <v>323896</v>
      </c>
      <c r="G20710" s="95">
        <v>250</v>
      </c>
      <c r="H20710" s="93" t="s">
        <v>8976</v>
      </c>
      <c r="I20710" s="93" t="s">
        <v>23892</v>
      </c>
      <c r="J20710" s="93" t="s">
        <v>20881</v>
      </c>
      <c r="K20710" s="93" t="s">
        <v>3799</v>
      </c>
      <c r="L20710" s="14">
        <f>AND(vyberHrace&lt;&gt;"",ISNUMBER(SEARCH(vyberHrace,$B20710)))</f>
      </c>
      <c r="M20710" s="14">
        <f>AND($I20710=MID(kododd,1,2),$J20710=MID(kododd,3,3))</f>
      </c>
    </row>
    <row r="20711">
      <c r="A20711" s="95">
        <v>57004</v>
      </c>
      <c r="B20711" s="93" t="s">
        <v>24176</v>
      </c>
      <c r="C20711" s="93" t="s">
        <v>1416</v>
      </c>
      <c r="D20711" s="95">
        <v>1240</v>
      </c>
      <c r="E20711" s="95">
        <v>1555</v>
      </c>
      <c r="F20711" s="95">
        <v>23767316</v>
      </c>
      <c r="G20711" s="95">
        <v>250</v>
      </c>
      <c r="H20711" s="93" t="s">
        <v>8976</v>
      </c>
      <c r="I20711" s="93" t="s">
        <v>23892</v>
      </c>
      <c r="J20711" s="93" t="s">
        <v>20881</v>
      </c>
      <c r="K20711" s="93" t="s">
        <v>3799</v>
      </c>
      <c r="L20711" s="14">
        <f>AND(vyberHrace&lt;&gt;"",ISNUMBER(SEARCH(vyberHrace,$B20711)))</f>
      </c>
      <c r="M20711" s="14">
        <f>AND($I20711=MID(kododd,1,2),$J20711=MID(kododd,3,3))</f>
      </c>
    </row>
    <row r="20712">
      <c r="A20712" s="95">
        <v>22709</v>
      </c>
      <c r="B20712" s="93" t="s">
        <v>19361</v>
      </c>
      <c r="C20712" s="93" t="s">
        <v>1472</v>
      </c>
      <c r="G20712" s="95">
        <v>0</v>
      </c>
      <c r="H20712" s="93" t="s">
        <v>8976</v>
      </c>
      <c r="I20712" s="93" t="s">
        <v>23892</v>
      </c>
      <c r="J20712" s="93" t="s">
        <v>21024</v>
      </c>
      <c r="K20712" s="93" t="s">
        <v>242</v>
      </c>
      <c r="L20712" s="14">
        <f>AND(vyberHrace&lt;&gt;"",ISNUMBER(SEARCH(vyberHrace,$B20712)))</f>
      </c>
      <c r="M20712" s="14">
        <f>AND($I20712=MID(kododd,1,2),$J20712=MID(kododd,3,3))</f>
      </c>
    </row>
    <row r="20713">
      <c r="A20713" s="95">
        <v>39966</v>
      </c>
      <c r="B20713" s="93" t="s">
        <v>19362</v>
      </c>
      <c r="C20713" s="93" t="s">
        <v>1398</v>
      </c>
      <c r="D20713" s="95">
        <v>1547</v>
      </c>
      <c r="E20713" s="95">
        <v>1748</v>
      </c>
      <c r="F20713" s="95">
        <v>378089</v>
      </c>
      <c r="G20713" s="95">
        <v>250</v>
      </c>
      <c r="H20713" s="93" t="s">
        <v>8976</v>
      </c>
      <c r="I20713" s="93" t="s">
        <v>23892</v>
      </c>
      <c r="J20713" s="93" t="s">
        <v>20870</v>
      </c>
      <c r="K20713" s="93" t="s">
        <v>4928</v>
      </c>
      <c r="L20713" s="14">
        <f>AND(vyberHrace&lt;&gt;"",ISNUMBER(SEARCH(vyberHrace,$B20713)))</f>
      </c>
      <c r="M20713" s="14">
        <f>AND($I20713=MID(kododd,1,2),$J20713=MID(kododd,3,3))</f>
      </c>
    </row>
    <row r="20714">
      <c r="A20714" s="95">
        <v>31994</v>
      </c>
      <c r="B20714" s="93" t="s">
        <v>19363</v>
      </c>
      <c r="C20714" s="93" t="s">
        <v>1455</v>
      </c>
      <c r="D20714" s="95">
        <v>1830</v>
      </c>
      <c r="E20714" s="95">
        <v>1883</v>
      </c>
      <c r="F20714" s="95">
        <v>378097</v>
      </c>
      <c r="G20714" s="95">
        <v>0</v>
      </c>
      <c r="H20714" s="93" t="s">
        <v>8976</v>
      </c>
      <c r="I20714" s="93" t="s">
        <v>23892</v>
      </c>
      <c r="J20714" s="93" t="s">
        <v>20870</v>
      </c>
      <c r="K20714" s="93" t="s">
        <v>4928</v>
      </c>
      <c r="L20714" s="14">
        <f>AND(vyberHrace&lt;&gt;"",ISNUMBER(SEARCH(vyberHrace,$B20714)))</f>
      </c>
      <c r="M20714" s="14">
        <f>AND($I20714=MID(kododd,1,2),$J20714=MID(kododd,3,3))</f>
      </c>
    </row>
    <row r="20715">
      <c r="A20715" s="95">
        <v>44066</v>
      </c>
      <c r="B20715" s="93" t="s">
        <v>19371</v>
      </c>
      <c r="C20715" s="93" t="s">
        <v>1410</v>
      </c>
      <c r="D20715" s="95">
        <v>1169</v>
      </c>
      <c r="E20715" s="95">
        <v>1633</v>
      </c>
      <c r="F20715" s="95">
        <v>23712732</v>
      </c>
      <c r="G20715" s="95">
        <v>0</v>
      </c>
      <c r="H20715" s="93" t="s">
        <v>8976</v>
      </c>
      <c r="I20715" s="93" t="s">
        <v>23892</v>
      </c>
      <c r="J20715" s="93" t="s">
        <v>20844</v>
      </c>
      <c r="K20715" s="93" t="s">
        <v>6767</v>
      </c>
      <c r="L20715" s="14">
        <f>AND(vyberHrace&lt;&gt;"",ISNUMBER(SEARCH(vyberHrace,$B20715)))</f>
      </c>
      <c r="M20715" s="14">
        <f>AND($I20715=MID(kododd,1,2),$J20715=MID(kododd,3,3))</f>
      </c>
    </row>
    <row r="20716">
      <c r="A20716" s="95">
        <v>62961</v>
      </c>
      <c r="B20716" s="93" t="s">
        <v>29538</v>
      </c>
      <c r="C20716" s="93" t="s">
        <v>1488</v>
      </c>
      <c r="G20716" s="95">
        <v>250</v>
      </c>
      <c r="H20716" s="93" t="s">
        <v>8976</v>
      </c>
      <c r="I20716" s="93" t="s">
        <v>23892</v>
      </c>
      <c r="J20716" s="93" t="s">
        <v>20879</v>
      </c>
      <c r="K20716" s="93" t="s">
        <v>6014</v>
      </c>
      <c r="L20716" s="14">
        <f>AND(vyberHrace&lt;&gt;"",ISNUMBER(SEARCH(vyberHrace,$B20716)))</f>
      </c>
      <c r="M20716" s="14">
        <f>AND($I20716=MID(kododd,1,2),$J20716=MID(kododd,3,3))</f>
      </c>
    </row>
    <row r="20717">
      <c r="A20717" s="95">
        <v>36867</v>
      </c>
      <c r="B20717" s="93" t="s">
        <v>19385</v>
      </c>
      <c r="C20717" s="93" t="s">
        <v>1452</v>
      </c>
      <c r="G20717" s="95">
        <v>0</v>
      </c>
      <c r="H20717" s="93" t="s">
        <v>8976</v>
      </c>
      <c r="I20717" s="93" t="s">
        <v>23892</v>
      </c>
      <c r="J20717" s="93" t="s">
        <v>20855</v>
      </c>
      <c r="K20717" s="93" t="s">
        <v>6897</v>
      </c>
      <c r="L20717" s="14">
        <f>AND(vyberHrace&lt;&gt;"",ISNUMBER(SEARCH(vyberHrace,$B20717)))</f>
      </c>
      <c r="M20717" s="14">
        <f>AND($I20717=MID(kododd,1,2),$J20717=MID(kododd,3,3))</f>
      </c>
    </row>
    <row r="20718">
      <c r="A20718" s="95">
        <v>25629</v>
      </c>
      <c r="B20718" s="93" t="s">
        <v>19533</v>
      </c>
      <c r="C20718" s="93" t="s">
        <v>1457</v>
      </c>
      <c r="D20718" s="95">
        <v>1708</v>
      </c>
      <c r="E20718" s="95">
        <v>1817</v>
      </c>
      <c r="F20718" s="95">
        <v>359904</v>
      </c>
      <c r="G20718" s="95">
        <v>250</v>
      </c>
      <c r="H20718" s="93" t="s">
        <v>8976</v>
      </c>
      <c r="I20718" s="93" t="s">
        <v>23892</v>
      </c>
      <c r="J20718" s="93" t="s">
        <v>20870</v>
      </c>
      <c r="K20718" s="93" t="s">
        <v>4928</v>
      </c>
      <c r="L20718" s="14">
        <f>AND(vyberHrace&lt;&gt;"",ISNUMBER(SEARCH(vyberHrace,$B20718)))</f>
      </c>
      <c r="M20718" s="14">
        <f>AND($I20718=MID(kododd,1,2),$J20718=MID(kododd,3,3))</f>
      </c>
    </row>
    <row r="20719">
      <c r="A20719" s="95">
        <v>62077</v>
      </c>
      <c r="B20719" s="93" t="s">
        <v>28279</v>
      </c>
      <c r="C20719" s="93" t="s">
        <v>1450</v>
      </c>
      <c r="F20719" s="95">
        <v>23794097</v>
      </c>
      <c r="G20719" s="95">
        <v>250</v>
      </c>
      <c r="H20719" s="93" t="s">
        <v>8976</v>
      </c>
      <c r="I20719" s="93" t="s">
        <v>23892</v>
      </c>
      <c r="J20719" s="93" t="s">
        <v>20967</v>
      </c>
      <c r="K20719" s="93" t="s">
        <v>11218</v>
      </c>
      <c r="L20719" s="14">
        <f>AND(vyberHrace&lt;&gt;"",ISNUMBER(SEARCH(vyberHrace,$B20719)))</f>
      </c>
      <c r="M20719" s="14">
        <f>AND($I20719=MID(kododd,1,2),$J20719=MID(kododd,3,3))</f>
      </c>
    </row>
    <row r="20720">
      <c r="A20720" s="95">
        <v>21155</v>
      </c>
      <c r="B20720" s="93" t="s">
        <v>19541</v>
      </c>
      <c r="C20720" s="93" t="s">
        <v>1446</v>
      </c>
      <c r="G20720" s="95">
        <v>0</v>
      </c>
      <c r="H20720" s="93" t="s">
        <v>8976</v>
      </c>
      <c r="I20720" s="93" t="s">
        <v>23892</v>
      </c>
      <c r="J20720" s="93" t="s">
        <v>23412</v>
      </c>
      <c r="K20720" s="93" t="s">
        <v>21369</v>
      </c>
      <c r="L20720" s="14">
        <f>AND(vyberHrace&lt;&gt;"",ISNUMBER(SEARCH(vyberHrace,$B20720)))</f>
      </c>
      <c r="M20720" s="14">
        <f>AND($I20720=MID(kododd,1,2),$J20720=MID(kododd,3,3))</f>
      </c>
    </row>
    <row r="20721">
      <c r="A20721" s="95">
        <v>34848</v>
      </c>
      <c r="B20721" s="93" t="s">
        <v>14751</v>
      </c>
      <c r="C20721" s="93" t="s">
        <v>1456</v>
      </c>
      <c r="D20721" s="95">
        <v>1359</v>
      </c>
      <c r="G20721" s="95">
        <v>0</v>
      </c>
      <c r="H20721" s="93" t="s">
        <v>8976</v>
      </c>
      <c r="I20721" s="93" t="s">
        <v>23892</v>
      </c>
      <c r="J20721" s="93" t="s">
        <v>20847</v>
      </c>
      <c r="K20721" s="93" t="s">
        <v>1504</v>
      </c>
      <c r="L20721" s="14">
        <f>AND(vyberHrace&lt;&gt;"",ISNUMBER(SEARCH(vyberHrace,$B20721)))</f>
      </c>
      <c r="M20721" s="14">
        <f>AND($I20721=MID(kododd,1,2),$J20721=MID(kododd,3,3))</f>
      </c>
    </row>
    <row r="20722">
      <c r="A20722" s="95">
        <v>42048</v>
      </c>
      <c r="B20722" s="93" t="s">
        <v>14761</v>
      </c>
      <c r="C20722" s="93" t="s">
        <v>1433</v>
      </c>
      <c r="D20722" s="95">
        <v>1872</v>
      </c>
      <c r="E20722" s="95">
        <v>1839</v>
      </c>
      <c r="F20722" s="95">
        <v>394858</v>
      </c>
      <c r="G20722" s="95">
        <v>0</v>
      </c>
      <c r="H20722" s="93" t="s">
        <v>8976</v>
      </c>
      <c r="I20722" s="93" t="s">
        <v>23892</v>
      </c>
      <c r="J20722" s="93" t="s">
        <v>20847</v>
      </c>
      <c r="K20722" s="93" t="s">
        <v>1504</v>
      </c>
      <c r="L20722" s="14">
        <f>AND(vyberHrace&lt;&gt;"",ISNUMBER(SEARCH(vyberHrace,$B20722)))</f>
      </c>
      <c r="M20722" s="14">
        <f>AND($I20722=MID(kododd,1,2),$J20722=MID(kododd,3,3))</f>
      </c>
    </row>
    <row r="20723">
      <c r="A20723" s="95">
        <v>1242</v>
      </c>
      <c r="B20723" s="93" t="s">
        <v>14764</v>
      </c>
      <c r="C20723" s="93" t="s">
        <v>1401</v>
      </c>
      <c r="D20723" s="95">
        <v>1832</v>
      </c>
      <c r="E20723" s="95">
        <v>1945</v>
      </c>
      <c r="F20723" s="95">
        <v>308803</v>
      </c>
      <c r="G20723" s="95">
        <v>250</v>
      </c>
      <c r="H20723" s="93" t="s">
        <v>8976</v>
      </c>
      <c r="I20723" s="93" t="s">
        <v>23892</v>
      </c>
      <c r="J20723" s="93" t="s">
        <v>20860</v>
      </c>
      <c r="K20723" s="93" t="s">
        <v>6912</v>
      </c>
      <c r="L20723" s="14">
        <f>AND(vyberHrace&lt;&gt;"",ISNUMBER(SEARCH(vyberHrace,$B20723)))</f>
      </c>
      <c r="M20723" s="14">
        <f>AND($I20723=MID(kododd,1,2),$J20723=MID(kododd,3,3))</f>
      </c>
    </row>
    <row r="20724">
      <c r="A20724" s="95">
        <v>27188</v>
      </c>
      <c r="B20724" s="93" t="s">
        <v>3795</v>
      </c>
      <c r="C20724" s="93" t="s">
        <v>1430</v>
      </c>
      <c r="D20724" s="95">
        <v>1499</v>
      </c>
      <c r="E20724" s="95">
        <v>1812</v>
      </c>
      <c r="F20724" s="95">
        <v>23743743</v>
      </c>
      <c r="G20724" s="95">
        <v>250</v>
      </c>
      <c r="H20724" s="93" t="s">
        <v>8976</v>
      </c>
      <c r="I20724" s="93" t="s">
        <v>23892</v>
      </c>
      <c r="J20724" s="93" t="s">
        <v>20961</v>
      </c>
      <c r="K20724" s="93" t="s">
        <v>6268</v>
      </c>
      <c r="L20724" s="14">
        <f>AND(vyberHrace&lt;&gt;"",ISNUMBER(SEARCH(vyberHrace,$B20724)))</f>
      </c>
      <c r="M20724" s="14">
        <f>AND($I20724=MID(kododd,1,2),$J20724=MID(kododd,3,3))</f>
      </c>
    </row>
    <row r="20725">
      <c r="A20725" s="95">
        <v>57553</v>
      </c>
      <c r="B20725" s="93" t="s">
        <v>23047</v>
      </c>
      <c r="C20725" s="93" t="s">
        <v>1410</v>
      </c>
      <c r="G20725" s="95">
        <v>0</v>
      </c>
      <c r="H20725" s="93" t="s">
        <v>8976</v>
      </c>
      <c r="I20725" s="93" t="s">
        <v>23892</v>
      </c>
      <c r="J20725" s="93" t="s">
        <v>20961</v>
      </c>
      <c r="K20725" s="93" t="s">
        <v>6268</v>
      </c>
      <c r="L20725" s="14">
        <f>AND(vyberHrace&lt;&gt;"",ISNUMBER(SEARCH(vyberHrace,$B20725)))</f>
      </c>
      <c r="M20725" s="14">
        <f>AND($I20725=MID(kododd,1,2),$J20725=MID(kododd,3,3))</f>
      </c>
    </row>
    <row r="20726">
      <c r="A20726" s="95">
        <v>52174</v>
      </c>
      <c r="B20726" s="93" t="s">
        <v>3808</v>
      </c>
      <c r="C20726" s="93" t="s">
        <v>1422</v>
      </c>
      <c r="G20726" s="95">
        <v>0</v>
      </c>
      <c r="H20726" s="93" t="s">
        <v>8976</v>
      </c>
      <c r="I20726" s="93" t="s">
        <v>23892</v>
      </c>
      <c r="J20726" s="93" t="s">
        <v>20844</v>
      </c>
      <c r="K20726" s="93" t="s">
        <v>6767</v>
      </c>
      <c r="L20726" s="14">
        <f>AND(vyberHrace&lt;&gt;"",ISNUMBER(SEARCH(vyberHrace,$B20726)))</f>
      </c>
      <c r="M20726" s="14">
        <f>AND($I20726=MID(kododd,1,2),$J20726=MID(kododd,3,3))</f>
      </c>
    </row>
    <row r="20727">
      <c r="A20727" s="95">
        <v>37137</v>
      </c>
      <c r="B20727" s="93" t="s">
        <v>10955</v>
      </c>
      <c r="C20727" s="93" t="s">
        <v>1462</v>
      </c>
      <c r="D20727" s="95">
        <v>1541</v>
      </c>
      <c r="G20727" s="95">
        <v>250</v>
      </c>
      <c r="H20727" s="93" t="s">
        <v>8976</v>
      </c>
      <c r="I20727" s="93" t="s">
        <v>23892</v>
      </c>
      <c r="J20727" s="93" t="s">
        <v>20879</v>
      </c>
      <c r="K20727" s="93" t="s">
        <v>6014</v>
      </c>
      <c r="L20727" s="14">
        <f>AND(vyberHrace&lt;&gt;"",ISNUMBER(SEARCH(vyberHrace,$B20727)))</f>
      </c>
      <c r="M20727" s="14">
        <f>AND($I20727=MID(kododd,1,2),$J20727=MID(kododd,3,3))</f>
      </c>
    </row>
    <row r="20728">
      <c r="A20728" s="95">
        <v>63465</v>
      </c>
      <c r="B20728" s="93" t="s">
        <v>29539</v>
      </c>
      <c r="C20728" s="93" t="s">
        <v>1421</v>
      </c>
      <c r="F20728" s="95">
        <v>23792825</v>
      </c>
      <c r="G20728" s="95">
        <v>250</v>
      </c>
      <c r="H20728" s="93" t="s">
        <v>8976</v>
      </c>
      <c r="I20728" s="93" t="s">
        <v>23892</v>
      </c>
      <c r="J20728" s="93" t="s">
        <v>20955</v>
      </c>
      <c r="K20728" s="93" t="s">
        <v>11226</v>
      </c>
      <c r="L20728" s="14">
        <f>AND(vyberHrace&lt;&gt;"",ISNUMBER(SEARCH(vyberHrace,$B20728)))</f>
      </c>
      <c r="M20728" s="14">
        <f>AND($I20728=MID(kododd,1,2),$J20728=MID(kododd,3,3))</f>
      </c>
    </row>
    <row r="20729">
      <c r="A20729" s="95">
        <v>56724</v>
      </c>
      <c r="B20729" s="93" t="s">
        <v>23022</v>
      </c>
      <c r="C20729" s="93" t="s">
        <v>1450</v>
      </c>
      <c r="G20729" s="95">
        <v>250</v>
      </c>
      <c r="H20729" s="93" t="s">
        <v>8976</v>
      </c>
      <c r="I20729" s="93" t="s">
        <v>23892</v>
      </c>
      <c r="J20729" s="93" t="s">
        <v>20937</v>
      </c>
      <c r="K20729" s="93" t="s">
        <v>5109</v>
      </c>
      <c r="L20729" s="14">
        <f>AND(vyberHrace&lt;&gt;"",ISNUMBER(SEARCH(vyberHrace,$B20729)))</f>
      </c>
      <c r="M20729" s="14">
        <f>AND($I20729=MID(kododd,1,2),$J20729=MID(kododd,3,3))</f>
      </c>
    </row>
    <row r="20730">
      <c r="A20730" s="95">
        <v>59426</v>
      </c>
      <c r="B20730" s="93" t="s">
        <v>26252</v>
      </c>
      <c r="C20730" s="93" t="s">
        <v>1487</v>
      </c>
      <c r="G20730" s="95">
        <v>250</v>
      </c>
      <c r="H20730" s="93" t="s">
        <v>8976</v>
      </c>
      <c r="I20730" s="93" t="s">
        <v>23892</v>
      </c>
      <c r="J20730" s="93" t="s">
        <v>20937</v>
      </c>
      <c r="K20730" s="93" t="s">
        <v>5109</v>
      </c>
      <c r="L20730" s="14">
        <f>AND(vyberHrace&lt;&gt;"",ISNUMBER(SEARCH(vyberHrace,$B20730)))</f>
      </c>
      <c r="M20730" s="14">
        <f>AND($I20730=MID(kododd,1,2),$J20730=MID(kododd,3,3))</f>
      </c>
    </row>
    <row r="20731">
      <c r="A20731" s="95">
        <v>46111</v>
      </c>
      <c r="B20731" s="93" t="s">
        <v>17817</v>
      </c>
      <c r="C20731" s="93" t="s">
        <v>3255</v>
      </c>
      <c r="G20731" s="95">
        <v>0</v>
      </c>
      <c r="H20731" s="93" t="s">
        <v>8976</v>
      </c>
      <c r="I20731" s="93" t="s">
        <v>23892</v>
      </c>
      <c r="J20731" s="93" t="s">
        <v>20875</v>
      </c>
      <c r="K20731" s="93" t="s">
        <v>7834</v>
      </c>
      <c r="L20731" s="14">
        <f>AND(vyberHrace&lt;&gt;"",ISNUMBER(SEARCH(vyberHrace,$B20731)))</f>
      </c>
      <c r="M20731" s="14">
        <f>AND($I20731=MID(kododd,1,2),$J20731=MID(kododd,3,3))</f>
      </c>
    </row>
    <row r="20732">
      <c r="A20732" s="95">
        <v>1016</v>
      </c>
      <c r="B20732" s="93" t="s">
        <v>17822</v>
      </c>
      <c r="C20732" s="93" t="s">
        <v>1465</v>
      </c>
      <c r="D20732" s="95">
        <v>1874</v>
      </c>
      <c r="E20732" s="95">
        <v>1950</v>
      </c>
      <c r="F20732" s="95">
        <v>307351</v>
      </c>
      <c r="G20732" s="95">
        <v>250</v>
      </c>
      <c r="H20732" s="93" t="s">
        <v>8976</v>
      </c>
      <c r="I20732" s="93" t="s">
        <v>23892</v>
      </c>
      <c r="J20732" s="93" t="s">
        <v>20893</v>
      </c>
      <c r="K20732" s="93" t="s">
        <v>5613</v>
      </c>
      <c r="L20732" s="14">
        <f>AND(vyberHrace&lt;&gt;"",ISNUMBER(SEARCH(vyberHrace,$B20732)))</f>
      </c>
      <c r="M20732" s="14">
        <f>AND($I20732=MID(kododd,1,2),$J20732=MID(kododd,3,3))</f>
      </c>
    </row>
    <row r="20733">
      <c r="A20733" s="95">
        <v>27050</v>
      </c>
      <c r="B20733" s="93" t="s">
        <v>17822</v>
      </c>
      <c r="C20733" s="93" t="s">
        <v>1414</v>
      </c>
      <c r="D20733" s="95">
        <v>2007</v>
      </c>
      <c r="E20733" s="95">
        <v>2027</v>
      </c>
      <c r="F20733" s="95">
        <v>332070</v>
      </c>
      <c r="G20733" s="95">
        <v>250</v>
      </c>
      <c r="H20733" s="93" t="s">
        <v>8976</v>
      </c>
      <c r="I20733" s="93" t="s">
        <v>23892</v>
      </c>
      <c r="J20733" s="93" t="s">
        <v>20893</v>
      </c>
      <c r="K20733" s="93" t="s">
        <v>5613</v>
      </c>
      <c r="L20733" s="14">
        <f>AND(vyberHrace&lt;&gt;"",ISNUMBER(SEARCH(vyberHrace,$B20733)))</f>
      </c>
      <c r="M20733" s="14">
        <f>AND($I20733=MID(kododd,1,2),$J20733=MID(kododd,3,3))</f>
      </c>
    </row>
    <row r="20734">
      <c r="A20734" s="95">
        <v>6688</v>
      </c>
      <c r="B20734" s="93" t="s">
        <v>20164</v>
      </c>
      <c r="C20734" s="93" t="s">
        <v>1460</v>
      </c>
      <c r="D20734" s="95">
        <v>1790</v>
      </c>
      <c r="E20734" s="95">
        <v>1971</v>
      </c>
      <c r="F20734" s="95">
        <v>328960</v>
      </c>
      <c r="G20734" s="95">
        <v>0</v>
      </c>
      <c r="H20734" s="93" t="s">
        <v>8976</v>
      </c>
      <c r="I20734" s="93" t="s">
        <v>23892</v>
      </c>
      <c r="J20734" s="93" t="s">
        <v>20855</v>
      </c>
      <c r="K20734" s="93" t="s">
        <v>6897</v>
      </c>
      <c r="L20734" s="14">
        <f>AND(vyberHrace&lt;&gt;"",ISNUMBER(SEARCH(vyberHrace,$B20734)))</f>
      </c>
      <c r="M20734" s="14">
        <f>AND($I20734=MID(kododd,1,2),$J20734=MID(kododd,3,3))</f>
      </c>
    </row>
    <row r="20735">
      <c r="A20735" s="95">
        <v>45634</v>
      </c>
      <c r="B20735" s="93" t="s">
        <v>20166</v>
      </c>
      <c r="C20735" s="93" t="s">
        <v>1410</v>
      </c>
      <c r="G20735" s="95">
        <v>0</v>
      </c>
      <c r="H20735" s="93" t="s">
        <v>8976</v>
      </c>
      <c r="I20735" s="93" t="s">
        <v>23892</v>
      </c>
      <c r="J20735" s="93" t="s">
        <v>20893</v>
      </c>
      <c r="K20735" s="93" t="s">
        <v>5613</v>
      </c>
      <c r="L20735" s="14">
        <f>AND(vyberHrace&lt;&gt;"",ISNUMBER(SEARCH(vyberHrace,$B20735)))</f>
      </c>
      <c r="M20735" s="14">
        <f>AND($I20735=MID(kododd,1,2),$J20735=MID(kododd,3,3))</f>
      </c>
    </row>
    <row r="20736">
      <c r="A20736" s="95">
        <v>38308</v>
      </c>
      <c r="B20736" s="93" t="s">
        <v>20168</v>
      </c>
      <c r="C20736" s="93" t="s">
        <v>1400</v>
      </c>
      <c r="D20736" s="95">
        <v>1231</v>
      </c>
      <c r="E20736" s="95">
        <v>1597</v>
      </c>
      <c r="F20736" s="95">
        <v>377287</v>
      </c>
      <c r="G20736" s="95">
        <v>0</v>
      </c>
      <c r="H20736" s="93" t="s">
        <v>8976</v>
      </c>
      <c r="I20736" s="93" t="s">
        <v>23892</v>
      </c>
      <c r="J20736" s="93" t="s">
        <v>20847</v>
      </c>
      <c r="K20736" s="93" t="s">
        <v>1504</v>
      </c>
      <c r="L20736" s="14">
        <f>AND(vyberHrace&lt;&gt;"",ISNUMBER(SEARCH(vyberHrace,$B20736)))</f>
      </c>
      <c r="M20736" s="14">
        <f>AND($I20736=MID(kododd,1,2),$J20736=MID(kododd,3,3))</f>
      </c>
    </row>
    <row r="20737">
      <c r="A20737" s="95">
        <v>52224</v>
      </c>
      <c r="B20737" s="93" t="s">
        <v>20169</v>
      </c>
      <c r="C20737" s="93" t="s">
        <v>1422</v>
      </c>
      <c r="D20737" s="95">
        <v>1536</v>
      </c>
      <c r="E20737" s="95">
        <v>1669</v>
      </c>
      <c r="F20737" s="95">
        <v>23747510</v>
      </c>
      <c r="G20737" s="95">
        <v>250</v>
      </c>
      <c r="H20737" s="93" t="s">
        <v>8976</v>
      </c>
      <c r="I20737" s="93" t="s">
        <v>23892</v>
      </c>
      <c r="J20737" s="93" t="s">
        <v>20844</v>
      </c>
      <c r="K20737" s="93" t="s">
        <v>6767</v>
      </c>
      <c r="L20737" s="14">
        <f>AND(vyberHrace&lt;&gt;"",ISNUMBER(SEARCH(vyberHrace,$B20737)))</f>
      </c>
      <c r="M20737" s="14">
        <f>AND($I20737=MID(kododd,1,2),$J20737=MID(kododd,3,3))</f>
      </c>
    </row>
    <row r="20738">
      <c r="A20738" s="95">
        <v>4489</v>
      </c>
      <c r="B20738" s="93" t="s">
        <v>20171</v>
      </c>
      <c r="C20738" s="93" t="s">
        <v>1417</v>
      </c>
      <c r="D20738" s="95">
        <v>1570</v>
      </c>
      <c r="E20738" s="95">
        <v>1748</v>
      </c>
      <c r="F20738" s="95">
        <v>392375</v>
      </c>
      <c r="G20738" s="95">
        <v>250</v>
      </c>
      <c r="H20738" s="93" t="s">
        <v>8976</v>
      </c>
      <c r="I20738" s="93" t="s">
        <v>23892</v>
      </c>
      <c r="J20738" s="93" t="s">
        <v>20847</v>
      </c>
      <c r="K20738" s="93" t="s">
        <v>1504</v>
      </c>
      <c r="L20738" s="14">
        <f>AND(vyberHrace&lt;&gt;"",ISNUMBER(SEARCH(vyberHrace,$B20738)))</f>
      </c>
      <c r="M20738" s="14">
        <f>AND($I20738=MID(kododd,1,2),$J20738=MID(kododd,3,3))</f>
      </c>
    </row>
    <row r="20739">
      <c r="A20739" s="95">
        <v>55461</v>
      </c>
      <c r="B20739" s="93" t="s">
        <v>23093</v>
      </c>
      <c r="C20739" s="93" t="s">
        <v>1422</v>
      </c>
      <c r="G20739" s="95">
        <v>0</v>
      </c>
      <c r="H20739" s="93" t="s">
        <v>8976</v>
      </c>
      <c r="I20739" s="93" t="s">
        <v>23892</v>
      </c>
      <c r="J20739" s="93" t="s">
        <v>20955</v>
      </c>
      <c r="K20739" s="93" t="s">
        <v>11226</v>
      </c>
      <c r="L20739" s="14">
        <f>AND(vyberHrace&lt;&gt;"",ISNUMBER(SEARCH(vyberHrace,$B20739)))</f>
      </c>
      <c r="M20739" s="14">
        <f>AND($I20739=MID(kododd,1,2),$J20739=MID(kododd,3,3))</f>
      </c>
    </row>
    <row r="20740">
      <c r="A20740" s="95">
        <v>45635</v>
      </c>
      <c r="B20740" s="93" t="s">
        <v>20174</v>
      </c>
      <c r="C20740" s="93" t="s">
        <v>1410</v>
      </c>
      <c r="G20740" s="95">
        <v>0</v>
      </c>
      <c r="H20740" s="93" t="s">
        <v>8976</v>
      </c>
      <c r="I20740" s="93" t="s">
        <v>23892</v>
      </c>
      <c r="J20740" s="93" t="s">
        <v>20893</v>
      </c>
      <c r="K20740" s="93" t="s">
        <v>5613</v>
      </c>
      <c r="L20740" s="14">
        <f>AND(vyberHrace&lt;&gt;"",ISNUMBER(SEARCH(vyberHrace,$B20740)))</f>
      </c>
      <c r="M20740" s="14">
        <f>AND($I20740=MID(kododd,1,2),$J20740=MID(kododd,3,3))</f>
      </c>
    </row>
    <row r="20741">
      <c r="A20741" s="95">
        <v>63994</v>
      </c>
      <c r="B20741" s="93" t="s">
        <v>30169</v>
      </c>
      <c r="C20741" s="93" t="s">
        <v>1424</v>
      </c>
      <c r="D20741" s="95">
        <v>80282</v>
      </c>
      <c r="E20741" s="95">
        <v>80282</v>
      </c>
      <c r="G20741" s="95">
        <v>250</v>
      </c>
      <c r="H20741" s="93" t="s">
        <v>8976</v>
      </c>
      <c r="I20741" s="93" t="s">
        <v>23892</v>
      </c>
      <c r="J20741" s="93" t="s">
        <v>20967</v>
      </c>
      <c r="K20741" s="93" t="s">
        <v>11218</v>
      </c>
      <c r="L20741" s="14">
        <f>AND(vyberHrace&lt;&gt;"",ISNUMBER(SEARCH(vyberHrace,$B20741)))</f>
      </c>
      <c r="M20741" s="14">
        <f>AND($I20741=MID(kododd,1,2),$J20741=MID(kododd,3,3))</f>
      </c>
    </row>
    <row r="20742">
      <c r="A20742" s="95">
        <v>4335</v>
      </c>
      <c r="B20742" s="93" t="s">
        <v>20177</v>
      </c>
      <c r="C20742" s="93" t="s">
        <v>1455</v>
      </c>
      <c r="D20742" s="95">
        <v>1580</v>
      </c>
      <c r="E20742" s="95">
        <v>1729</v>
      </c>
      <c r="F20742" s="95">
        <v>337625</v>
      </c>
      <c r="G20742" s="95">
        <v>250</v>
      </c>
      <c r="H20742" s="93" t="s">
        <v>8976</v>
      </c>
      <c r="I20742" s="93" t="s">
        <v>23892</v>
      </c>
      <c r="J20742" s="93" t="s">
        <v>20893</v>
      </c>
      <c r="K20742" s="93" t="s">
        <v>5613</v>
      </c>
      <c r="L20742" s="14">
        <f>AND(vyberHrace&lt;&gt;"",ISNUMBER(SEARCH(vyberHrace,$B20742)))</f>
      </c>
      <c r="M20742" s="14">
        <f>AND($I20742=MID(kododd,1,2),$J20742=MID(kododd,3,3))</f>
      </c>
    </row>
    <row r="20743">
      <c r="A20743" s="95">
        <v>50369</v>
      </c>
      <c r="B20743" s="93" t="s">
        <v>3494</v>
      </c>
      <c r="C20743" s="93" t="s">
        <v>1412</v>
      </c>
      <c r="G20743" s="95">
        <v>500</v>
      </c>
      <c r="H20743" s="93" t="s">
        <v>8976</v>
      </c>
      <c r="I20743" s="93" t="s">
        <v>23892</v>
      </c>
      <c r="J20743" s="93" t="s">
        <v>23412</v>
      </c>
      <c r="K20743" s="93" t="s">
        <v>21369</v>
      </c>
      <c r="L20743" s="14">
        <f>AND(vyberHrace&lt;&gt;"",ISNUMBER(SEARCH(vyberHrace,$B20743)))</f>
      </c>
      <c r="M20743" s="14">
        <f>AND($I20743=MID(kododd,1,2),$J20743=MID(kododd,3,3))</f>
      </c>
    </row>
    <row r="20744">
      <c r="A20744" s="95">
        <v>62650</v>
      </c>
      <c r="B20744" s="93" t="s">
        <v>29540</v>
      </c>
      <c r="C20744" s="93" t="s">
        <v>1402</v>
      </c>
      <c r="G20744" s="95">
        <v>250</v>
      </c>
      <c r="H20744" s="93" t="s">
        <v>8976</v>
      </c>
      <c r="I20744" s="93" t="s">
        <v>23892</v>
      </c>
      <c r="J20744" s="93" t="s">
        <v>20844</v>
      </c>
      <c r="K20744" s="93" t="s">
        <v>6767</v>
      </c>
      <c r="L20744" s="14">
        <f>AND(vyberHrace&lt;&gt;"",ISNUMBER(SEARCH(vyberHrace,$B20744)))</f>
      </c>
      <c r="M20744" s="14">
        <f>AND($I20744=MID(kododd,1,2),$J20744=MID(kododd,3,3))</f>
      </c>
    </row>
    <row r="20745">
      <c r="A20745" s="95">
        <v>9145</v>
      </c>
      <c r="B20745" s="93" t="s">
        <v>20199</v>
      </c>
      <c r="C20745" s="93" t="s">
        <v>1455</v>
      </c>
      <c r="D20745" s="95">
        <v>1912</v>
      </c>
      <c r="E20745" s="95">
        <v>1904</v>
      </c>
      <c r="F20745" s="95">
        <v>317624</v>
      </c>
      <c r="G20745" s="95">
        <v>250</v>
      </c>
      <c r="H20745" s="93" t="s">
        <v>8976</v>
      </c>
      <c r="I20745" s="93" t="s">
        <v>23892</v>
      </c>
      <c r="J20745" s="93" t="s">
        <v>20878</v>
      </c>
      <c r="K20745" s="93" t="s">
        <v>4948</v>
      </c>
      <c r="L20745" s="14">
        <f>AND(vyberHrace&lt;&gt;"",ISNUMBER(SEARCH(vyberHrace,$B20745)))</f>
      </c>
      <c r="M20745" s="14">
        <f>AND($I20745=MID(kododd,1,2),$J20745=MID(kododd,3,3))</f>
      </c>
    </row>
    <row r="20746">
      <c r="A20746" s="95">
        <v>39541</v>
      </c>
      <c r="B20746" s="93" t="s">
        <v>20210</v>
      </c>
      <c r="C20746" s="93" t="s">
        <v>1405</v>
      </c>
      <c r="D20746" s="95">
        <v>1429</v>
      </c>
      <c r="F20746" s="95">
        <v>23718668</v>
      </c>
      <c r="G20746" s="95">
        <v>250</v>
      </c>
      <c r="H20746" s="93" t="s">
        <v>8976</v>
      </c>
      <c r="I20746" s="93" t="s">
        <v>23892</v>
      </c>
      <c r="J20746" s="93" t="s">
        <v>20879</v>
      </c>
      <c r="K20746" s="93" t="s">
        <v>6014</v>
      </c>
      <c r="L20746" s="14">
        <f>AND(vyberHrace&lt;&gt;"",ISNUMBER(SEARCH(vyberHrace,$B20746)))</f>
      </c>
      <c r="M20746" s="14">
        <f>AND($I20746=MID(kododd,1,2),$J20746=MID(kododd,3,3))</f>
      </c>
    </row>
    <row r="20747">
      <c r="A20747" s="95">
        <v>6692</v>
      </c>
      <c r="B20747" s="93" t="s">
        <v>20211</v>
      </c>
      <c r="C20747" s="93" t="s">
        <v>1482</v>
      </c>
      <c r="D20747" s="95">
        <v>1441</v>
      </c>
      <c r="G20747" s="95">
        <v>0</v>
      </c>
      <c r="H20747" s="93" t="s">
        <v>8976</v>
      </c>
      <c r="I20747" s="93" t="s">
        <v>23892</v>
      </c>
      <c r="J20747" s="93" t="s">
        <v>23412</v>
      </c>
      <c r="K20747" s="93" t="s">
        <v>21369</v>
      </c>
      <c r="L20747" s="14">
        <f>AND(vyberHrace&lt;&gt;"",ISNUMBER(SEARCH(vyberHrace,$B20747)))</f>
      </c>
      <c r="M20747" s="14">
        <f>AND($I20747=MID(kododd,1,2),$J20747=MID(kododd,3,3))</f>
      </c>
    </row>
    <row r="20748">
      <c r="A20748" s="95">
        <v>37204</v>
      </c>
      <c r="B20748" s="93" t="s">
        <v>20218</v>
      </c>
      <c r="C20748" s="93" t="s">
        <v>1438</v>
      </c>
      <c r="D20748" s="95">
        <v>2094</v>
      </c>
      <c r="E20748" s="95">
        <v>2096</v>
      </c>
      <c r="F20748" s="95">
        <v>377074</v>
      </c>
      <c r="G20748" s="95">
        <v>0</v>
      </c>
      <c r="H20748" s="93" t="s">
        <v>8976</v>
      </c>
      <c r="I20748" s="93" t="s">
        <v>23892</v>
      </c>
      <c r="J20748" s="93" t="s">
        <v>20875</v>
      </c>
      <c r="K20748" s="93" t="s">
        <v>7834</v>
      </c>
      <c r="L20748" s="14">
        <f>AND(vyberHrace&lt;&gt;"",ISNUMBER(SEARCH(vyberHrace,$B20748)))</f>
      </c>
      <c r="M20748" s="14">
        <f>AND($I20748=MID(kododd,1,2),$J20748=MID(kododd,3,3))</f>
      </c>
    </row>
    <row r="20749">
      <c r="A20749" s="95">
        <v>996</v>
      </c>
      <c r="B20749" s="93" t="s">
        <v>26139</v>
      </c>
      <c r="C20749" s="93" t="s">
        <v>1472</v>
      </c>
      <c r="D20749" s="95">
        <v>1747</v>
      </c>
      <c r="E20749" s="95">
        <v>2046</v>
      </c>
      <c r="F20749" s="95">
        <v>319503</v>
      </c>
      <c r="G20749" s="95">
        <v>250</v>
      </c>
      <c r="H20749" s="93" t="s">
        <v>8976</v>
      </c>
      <c r="I20749" s="93" t="s">
        <v>23892</v>
      </c>
      <c r="J20749" s="93" t="s">
        <v>21001</v>
      </c>
      <c r="K20749" s="93" t="s">
        <v>5937</v>
      </c>
      <c r="L20749" s="14">
        <f>AND(vyberHrace&lt;&gt;"",ISNUMBER(SEARCH(vyberHrace,$B20749)))</f>
      </c>
      <c r="M20749" s="14">
        <f>AND($I20749=MID(kododd,1,2),$J20749=MID(kododd,3,3))</f>
      </c>
    </row>
    <row r="20750">
      <c r="A20750" s="95">
        <v>46977</v>
      </c>
      <c r="B20750" s="93" t="s">
        <v>19640</v>
      </c>
      <c r="C20750" s="93" t="s">
        <v>3255</v>
      </c>
      <c r="G20750" s="95">
        <v>0</v>
      </c>
      <c r="H20750" s="93" t="s">
        <v>8976</v>
      </c>
      <c r="I20750" s="93" t="s">
        <v>23892</v>
      </c>
      <c r="J20750" s="93" t="s">
        <v>20844</v>
      </c>
      <c r="K20750" s="93" t="s">
        <v>6767</v>
      </c>
      <c r="L20750" s="14">
        <f>AND(vyberHrace&lt;&gt;"",ISNUMBER(SEARCH(vyberHrace,$B20750)))</f>
      </c>
      <c r="M20750" s="14">
        <f>AND($I20750=MID(kododd,1,2),$J20750=MID(kododd,3,3))</f>
      </c>
    </row>
    <row r="20751">
      <c r="A20751" s="95">
        <v>1006</v>
      </c>
      <c r="B20751" s="93" t="s">
        <v>19644</v>
      </c>
      <c r="C20751" s="93" t="s">
        <v>1468</v>
      </c>
      <c r="D20751" s="95">
        <v>1921</v>
      </c>
      <c r="G20751" s="95">
        <v>0</v>
      </c>
      <c r="H20751" s="93" t="s">
        <v>8976</v>
      </c>
      <c r="I20751" s="93" t="s">
        <v>23892</v>
      </c>
      <c r="J20751" s="93" t="s">
        <v>20878</v>
      </c>
      <c r="K20751" s="93" t="s">
        <v>4948</v>
      </c>
      <c r="L20751" s="14">
        <f>AND(vyberHrace&lt;&gt;"",ISNUMBER(SEARCH(vyberHrace,$B20751)))</f>
      </c>
      <c r="M20751" s="14">
        <f>AND($I20751=MID(kododd,1,2),$J20751=MID(kododd,3,3))</f>
      </c>
    </row>
    <row r="20752">
      <c r="A20752" s="95">
        <v>41920</v>
      </c>
      <c r="B20752" s="93" t="s">
        <v>13503</v>
      </c>
      <c r="C20752" s="93" t="s">
        <v>1433</v>
      </c>
      <c r="D20752" s="95">
        <v>1287</v>
      </c>
      <c r="F20752" s="95">
        <v>392294</v>
      </c>
      <c r="G20752" s="95">
        <v>250</v>
      </c>
      <c r="H20752" s="93" t="s">
        <v>8976</v>
      </c>
      <c r="I20752" s="93" t="s">
        <v>23892</v>
      </c>
      <c r="J20752" s="93" t="s">
        <v>21001</v>
      </c>
      <c r="K20752" s="93" t="s">
        <v>5937</v>
      </c>
      <c r="L20752" s="14">
        <f>AND(vyberHrace&lt;&gt;"",ISNUMBER(SEARCH(vyberHrace,$B20752)))</f>
      </c>
      <c r="M20752" s="14">
        <f>AND($I20752=MID(kododd,1,2),$J20752=MID(kododd,3,3))</f>
      </c>
    </row>
    <row r="20753">
      <c r="A20753" s="95">
        <v>39686</v>
      </c>
      <c r="B20753" s="93" t="s">
        <v>13504</v>
      </c>
      <c r="C20753" s="93" t="s">
        <v>1438</v>
      </c>
      <c r="D20753" s="95">
        <v>1750</v>
      </c>
      <c r="E20753" s="95">
        <v>1815</v>
      </c>
      <c r="F20753" s="95">
        <v>384143</v>
      </c>
      <c r="G20753" s="95">
        <v>250</v>
      </c>
      <c r="H20753" s="93" t="s">
        <v>8976</v>
      </c>
      <c r="I20753" s="93" t="s">
        <v>23892</v>
      </c>
      <c r="J20753" s="93" t="s">
        <v>21001</v>
      </c>
      <c r="K20753" s="93" t="s">
        <v>5937</v>
      </c>
      <c r="L20753" s="14">
        <f>AND(vyberHrace&lt;&gt;"",ISNUMBER(SEARCH(vyberHrace,$B20753)))</f>
      </c>
      <c r="M20753" s="14">
        <f>AND($I20753=MID(kododd,1,2),$J20753=MID(kododd,3,3))</f>
      </c>
    </row>
    <row r="20754">
      <c r="A20754" s="95">
        <v>57979</v>
      </c>
      <c r="B20754" s="93" t="s">
        <v>24517</v>
      </c>
      <c r="C20754" s="93" t="s">
        <v>1462</v>
      </c>
      <c r="D20754" s="95">
        <v>1159</v>
      </c>
      <c r="F20754" s="95">
        <v>23786779</v>
      </c>
      <c r="G20754" s="95">
        <v>250</v>
      </c>
      <c r="H20754" s="93" t="s">
        <v>8976</v>
      </c>
      <c r="I20754" s="93" t="s">
        <v>23892</v>
      </c>
      <c r="J20754" s="93" t="s">
        <v>20847</v>
      </c>
      <c r="K20754" s="93" t="s">
        <v>1504</v>
      </c>
      <c r="L20754" s="14">
        <f>AND(vyberHrace&lt;&gt;"",ISNUMBER(SEARCH(vyberHrace,$B20754)))</f>
      </c>
      <c r="M20754" s="14">
        <f>AND($I20754=MID(kododd,1,2),$J20754=MID(kododd,3,3))</f>
      </c>
    </row>
    <row r="20755">
      <c r="A20755" s="95">
        <v>58600</v>
      </c>
      <c r="B20755" s="93" t="s">
        <v>25092</v>
      </c>
      <c r="C20755" s="93" t="s">
        <v>1402</v>
      </c>
      <c r="D20755" s="95">
        <v>1475</v>
      </c>
      <c r="E20755" s="95">
        <v>1683</v>
      </c>
      <c r="F20755" s="95">
        <v>23786787</v>
      </c>
      <c r="G20755" s="95">
        <v>250</v>
      </c>
      <c r="H20755" s="93" t="s">
        <v>8976</v>
      </c>
      <c r="I20755" s="93" t="s">
        <v>23892</v>
      </c>
      <c r="J20755" s="93" t="s">
        <v>20967</v>
      </c>
      <c r="K20755" s="93" t="s">
        <v>11218</v>
      </c>
      <c r="L20755" s="14">
        <f>AND(vyberHrace&lt;&gt;"",ISNUMBER(SEARCH(vyberHrace,$B20755)))</f>
      </c>
      <c r="M20755" s="14">
        <f>AND($I20755=MID(kododd,1,2),$J20755=MID(kododd,3,3))</f>
      </c>
    </row>
    <row r="20756">
      <c r="A20756" s="95">
        <v>63521</v>
      </c>
      <c r="B20756" s="93" t="s">
        <v>29541</v>
      </c>
      <c r="C20756" s="93" t="s">
        <v>1404</v>
      </c>
      <c r="D20756" s="95">
        <v>1092</v>
      </c>
      <c r="E20756" s="95">
        <v>1444</v>
      </c>
      <c r="F20756" s="95">
        <v>571005757</v>
      </c>
      <c r="G20756" s="95">
        <v>250</v>
      </c>
      <c r="H20756" s="93" t="s">
        <v>8976</v>
      </c>
      <c r="I20756" s="93" t="s">
        <v>23892</v>
      </c>
      <c r="J20756" s="93" t="s">
        <v>20937</v>
      </c>
      <c r="K20756" s="93" t="s">
        <v>5109</v>
      </c>
      <c r="L20756" s="14">
        <f>AND(vyberHrace&lt;&gt;"",ISNUMBER(SEARCH(vyberHrace,$B20756)))</f>
      </c>
      <c r="M20756" s="14">
        <f>AND($I20756=MID(kododd,1,2),$J20756=MID(kododd,3,3))</f>
      </c>
    </row>
    <row r="20757">
      <c r="A20757" s="95">
        <v>9357</v>
      </c>
      <c r="B20757" s="93" t="s">
        <v>15823</v>
      </c>
      <c r="C20757" s="93" t="s">
        <v>1473</v>
      </c>
      <c r="D20757" s="95">
        <v>1646</v>
      </c>
      <c r="G20757" s="95">
        <v>250</v>
      </c>
      <c r="H20757" s="93" t="s">
        <v>8976</v>
      </c>
      <c r="I20757" s="93" t="s">
        <v>23892</v>
      </c>
      <c r="J20757" s="93" t="s">
        <v>20860</v>
      </c>
      <c r="K20757" s="93" t="s">
        <v>6912</v>
      </c>
      <c r="L20757" s="14">
        <f>AND(vyberHrace&lt;&gt;"",ISNUMBER(SEARCH(vyberHrace,$B20757)))</f>
      </c>
      <c r="M20757" s="14">
        <f>AND($I20757=MID(kododd,1,2),$J20757=MID(kododd,3,3))</f>
      </c>
    </row>
    <row r="20758">
      <c r="A20758" s="95">
        <v>52147</v>
      </c>
      <c r="B20758" s="93" t="s">
        <v>3815</v>
      </c>
      <c r="C20758" s="93" t="s">
        <v>1416</v>
      </c>
      <c r="G20758" s="95">
        <v>500</v>
      </c>
      <c r="H20758" s="93" t="s">
        <v>8976</v>
      </c>
      <c r="I20758" s="93" t="s">
        <v>23892</v>
      </c>
      <c r="J20758" s="93" t="s">
        <v>23412</v>
      </c>
      <c r="K20758" s="93" t="s">
        <v>21369</v>
      </c>
      <c r="L20758" s="14">
        <f>AND(vyberHrace&lt;&gt;"",ISNUMBER(SEARCH(vyberHrace,$B20758)))</f>
      </c>
      <c r="M20758" s="14">
        <f>AND($I20758=MID(kododd,1,2),$J20758=MID(kododd,3,3))</f>
      </c>
    </row>
    <row r="20759">
      <c r="A20759" s="95">
        <v>60695</v>
      </c>
      <c r="B20759" s="93" t="s">
        <v>27108</v>
      </c>
      <c r="C20759" s="93" t="s">
        <v>1463</v>
      </c>
      <c r="G20759" s="95">
        <v>250</v>
      </c>
      <c r="H20759" s="93" t="s">
        <v>8976</v>
      </c>
      <c r="I20759" s="93" t="s">
        <v>23892</v>
      </c>
      <c r="J20759" s="93" t="s">
        <v>20847</v>
      </c>
      <c r="K20759" s="93" t="s">
        <v>1504</v>
      </c>
      <c r="L20759" s="14">
        <f>AND(vyberHrace&lt;&gt;"",ISNUMBER(SEARCH(vyberHrace,$B20759)))</f>
      </c>
      <c r="M20759" s="14">
        <f>AND($I20759=MID(kododd,1,2),$J20759=MID(kododd,3,3))</f>
      </c>
    </row>
    <row r="20760">
      <c r="A20760" s="95">
        <v>44301</v>
      </c>
      <c r="B20760" s="93" t="s">
        <v>3812</v>
      </c>
      <c r="C20760" s="93" t="s">
        <v>1428</v>
      </c>
      <c r="D20760" s="95">
        <v>1252</v>
      </c>
      <c r="G20760" s="95">
        <v>250</v>
      </c>
      <c r="H20760" s="93" t="s">
        <v>8976</v>
      </c>
      <c r="I20760" s="93" t="s">
        <v>23892</v>
      </c>
      <c r="J20760" s="93" t="s">
        <v>20925</v>
      </c>
      <c r="K20760" s="93" t="s">
        <v>3811</v>
      </c>
      <c r="L20760" s="14">
        <f>AND(vyberHrace&lt;&gt;"",ISNUMBER(SEARCH(vyberHrace,$B20760)))</f>
      </c>
      <c r="M20760" s="14">
        <f>AND($I20760=MID(kododd,1,2),$J20760=MID(kododd,3,3))</f>
      </c>
    </row>
    <row r="20761">
      <c r="A20761" s="95">
        <v>61782</v>
      </c>
      <c r="B20761" s="93" t="s">
        <v>27929</v>
      </c>
      <c r="C20761" s="93" t="s">
        <v>1410</v>
      </c>
      <c r="F20761" s="95">
        <v>23792191</v>
      </c>
      <c r="G20761" s="95">
        <v>250</v>
      </c>
      <c r="H20761" s="93" t="s">
        <v>8976</v>
      </c>
      <c r="I20761" s="93" t="s">
        <v>23892</v>
      </c>
      <c r="J20761" s="93" t="s">
        <v>20937</v>
      </c>
      <c r="K20761" s="93" t="s">
        <v>5109</v>
      </c>
      <c r="L20761" s="14">
        <f>AND(vyberHrace&lt;&gt;"",ISNUMBER(SEARCH(vyberHrace,$B20761)))</f>
      </c>
      <c r="M20761" s="14">
        <f>AND($I20761=MID(kododd,1,2),$J20761=MID(kododd,3,3))</f>
      </c>
    </row>
    <row r="20762">
      <c r="A20762" s="95">
        <v>63176</v>
      </c>
      <c r="B20762" s="93" t="s">
        <v>29542</v>
      </c>
      <c r="C20762" s="93" t="s">
        <v>1422</v>
      </c>
      <c r="G20762" s="95">
        <v>250</v>
      </c>
      <c r="H20762" s="93" t="s">
        <v>8976</v>
      </c>
      <c r="I20762" s="93" t="s">
        <v>23892</v>
      </c>
      <c r="J20762" s="93" t="s">
        <v>20860</v>
      </c>
      <c r="K20762" s="93" t="s">
        <v>6912</v>
      </c>
      <c r="L20762" s="14">
        <f>AND(vyberHrace&lt;&gt;"",ISNUMBER(SEARCH(vyberHrace,$B20762)))</f>
      </c>
      <c r="M20762" s="14">
        <f>AND($I20762=MID(kododd,1,2),$J20762=MID(kododd,3,3))</f>
      </c>
    </row>
    <row r="20763">
      <c r="A20763" s="95">
        <v>2852</v>
      </c>
      <c r="B20763" s="93" t="s">
        <v>18155</v>
      </c>
      <c r="C20763" s="93" t="s">
        <v>1443</v>
      </c>
      <c r="D20763" s="95">
        <v>1556</v>
      </c>
      <c r="E20763" s="95">
        <v>1701</v>
      </c>
      <c r="F20763" s="95">
        <v>322610</v>
      </c>
      <c r="G20763" s="95">
        <v>250</v>
      </c>
      <c r="H20763" s="93" t="s">
        <v>8976</v>
      </c>
      <c r="I20763" s="93" t="s">
        <v>23892</v>
      </c>
      <c r="J20763" s="93" t="s">
        <v>20867</v>
      </c>
      <c r="K20763" s="93" t="s">
        <v>4710</v>
      </c>
      <c r="L20763" s="14">
        <f>AND(vyberHrace&lt;&gt;"",ISNUMBER(SEARCH(vyberHrace,$B20763)))</f>
      </c>
      <c r="M20763" s="14">
        <f>AND($I20763=MID(kododd,1,2),$J20763=MID(kododd,3,3))</f>
      </c>
    </row>
    <row r="20764">
      <c r="A20764" s="95">
        <v>11907</v>
      </c>
      <c r="B20764" s="93" t="s">
        <v>8611</v>
      </c>
      <c r="C20764" s="93" t="s">
        <v>1449</v>
      </c>
      <c r="D20764" s="95">
        <v>1343</v>
      </c>
      <c r="F20764" s="95">
        <v>23705744</v>
      </c>
      <c r="G20764" s="95">
        <v>250</v>
      </c>
      <c r="H20764" s="93" t="s">
        <v>8976</v>
      </c>
      <c r="I20764" s="93" t="s">
        <v>23892</v>
      </c>
      <c r="J20764" s="93" t="s">
        <v>20955</v>
      </c>
      <c r="K20764" s="93" t="s">
        <v>11226</v>
      </c>
      <c r="L20764" s="14">
        <f>AND(vyberHrace&lt;&gt;"",ISNUMBER(SEARCH(vyberHrace,$B20764)))</f>
      </c>
      <c r="M20764" s="14">
        <f>AND($I20764=MID(kododd,1,2),$J20764=MID(kododd,3,3))</f>
      </c>
    </row>
    <row r="20765">
      <c r="A20765" s="95">
        <v>13511</v>
      </c>
      <c r="B20765" s="93" t="s">
        <v>14039</v>
      </c>
      <c r="C20765" s="93" t="s">
        <v>1460</v>
      </c>
      <c r="D20765" s="95">
        <v>1549</v>
      </c>
      <c r="G20765" s="95">
        <v>0</v>
      </c>
      <c r="H20765" s="93" t="s">
        <v>8976</v>
      </c>
      <c r="I20765" s="93" t="s">
        <v>23892</v>
      </c>
      <c r="J20765" s="93" t="s">
        <v>20847</v>
      </c>
      <c r="K20765" s="93" t="s">
        <v>1504</v>
      </c>
      <c r="L20765" s="14">
        <f>AND(vyberHrace&lt;&gt;"",ISNUMBER(SEARCH(vyberHrace,$B20765)))</f>
      </c>
      <c r="M20765" s="14">
        <f>AND($I20765=MID(kododd,1,2),$J20765=MID(kododd,3,3))</f>
      </c>
    </row>
    <row r="20766">
      <c r="A20766" s="95">
        <v>30964</v>
      </c>
      <c r="B20766" s="93" t="s">
        <v>8624</v>
      </c>
      <c r="C20766" s="93" t="s">
        <v>1472</v>
      </c>
      <c r="D20766" s="95">
        <v>1347</v>
      </c>
      <c r="E20766" s="95">
        <v>1571</v>
      </c>
      <c r="F20766" s="95">
        <v>350265</v>
      </c>
      <c r="G20766" s="95">
        <v>250</v>
      </c>
      <c r="H20766" s="93" t="s">
        <v>8976</v>
      </c>
      <c r="I20766" s="93" t="s">
        <v>23892</v>
      </c>
      <c r="J20766" s="93" t="s">
        <v>20881</v>
      </c>
      <c r="K20766" s="93" t="s">
        <v>3799</v>
      </c>
      <c r="L20766" s="14">
        <f>AND(vyberHrace&lt;&gt;"",ISNUMBER(SEARCH(vyberHrace,$B20766)))</f>
      </c>
      <c r="M20766" s="14">
        <f>AND($I20766=MID(kododd,1,2),$J20766=MID(kododd,3,3))</f>
      </c>
    </row>
    <row r="20767">
      <c r="A20767" s="95">
        <v>9146</v>
      </c>
      <c r="B20767" s="93" t="s">
        <v>21108</v>
      </c>
      <c r="C20767" s="93" t="s">
        <v>1463</v>
      </c>
      <c r="D20767" s="95">
        <v>1748</v>
      </c>
      <c r="F20767" s="95">
        <v>370347</v>
      </c>
      <c r="G20767" s="95">
        <v>0</v>
      </c>
      <c r="H20767" s="93" t="s">
        <v>8976</v>
      </c>
      <c r="I20767" s="93" t="s">
        <v>23892</v>
      </c>
      <c r="J20767" s="93" t="s">
        <v>21001</v>
      </c>
      <c r="K20767" s="93" t="s">
        <v>5937</v>
      </c>
      <c r="L20767" s="14">
        <f>AND(vyberHrace&lt;&gt;"",ISNUMBER(SEARCH(vyberHrace,$B20767)))</f>
      </c>
      <c r="M20767" s="14">
        <f>AND($I20767=MID(kododd,1,2),$J20767=MID(kododd,3,3))</f>
      </c>
    </row>
    <row r="20768">
      <c r="A20768" s="95">
        <v>29498</v>
      </c>
      <c r="B20768" s="93" t="s">
        <v>8629</v>
      </c>
      <c r="C20768" s="93" t="s">
        <v>1425</v>
      </c>
      <c r="D20768" s="95">
        <v>1415</v>
      </c>
      <c r="E20768" s="95">
        <v>1606</v>
      </c>
      <c r="F20768" s="95">
        <v>348988</v>
      </c>
      <c r="G20768" s="95">
        <v>250</v>
      </c>
      <c r="H20768" s="93" t="s">
        <v>8976</v>
      </c>
      <c r="I20768" s="93" t="s">
        <v>23892</v>
      </c>
      <c r="J20768" s="93" t="s">
        <v>20878</v>
      </c>
      <c r="K20768" s="93" t="s">
        <v>4948</v>
      </c>
      <c r="L20768" s="14">
        <f>AND(vyberHrace&lt;&gt;"",ISNUMBER(SEARCH(vyberHrace,$B20768)))</f>
      </c>
      <c r="M20768" s="14">
        <f>AND($I20768=MID(kododd,1,2),$J20768=MID(kododd,3,3))</f>
      </c>
    </row>
    <row r="20769">
      <c r="A20769" s="95">
        <v>47248</v>
      </c>
      <c r="B20769" s="93" t="s">
        <v>8630</v>
      </c>
      <c r="C20769" s="93" t="s">
        <v>1438</v>
      </c>
      <c r="G20769" s="95">
        <v>0</v>
      </c>
      <c r="H20769" s="93" t="s">
        <v>8976</v>
      </c>
      <c r="I20769" s="93" t="s">
        <v>23892</v>
      </c>
      <c r="J20769" s="93" t="s">
        <v>20844</v>
      </c>
      <c r="K20769" s="93" t="s">
        <v>6767</v>
      </c>
      <c r="L20769" s="14">
        <f>AND(vyberHrace&lt;&gt;"",ISNUMBER(SEARCH(vyberHrace,$B20769)))</f>
      </c>
      <c r="M20769" s="14">
        <f>AND($I20769=MID(kododd,1,2),$J20769=MID(kododd,3,3))</f>
      </c>
    </row>
    <row r="20770">
      <c r="A20770" s="95">
        <v>61423</v>
      </c>
      <c r="B20770" s="93" t="s">
        <v>27609</v>
      </c>
      <c r="C20770" s="93" t="s">
        <v>1487</v>
      </c>
      <c r="G20770" s="95">
        <v>250</v>
      </c>
      <c r="H20770" s="93" t="s">
        <v>8976</v>
      </c>
      <c r="I20770" s="93" t="s">
        <v>23892</v>
      </c>
      <c r="J20770" s="93" t="s">
        <v>20936</v>
      </c>
      <c r="K20770" s="93" t="s">
        <v>6270</v>
      </c>
      <c r="L20770" s="14">
        <f>AND(vyberHrace&lt;&gt;"",ISNUMBER(SEARCH(vyberHrace,$B20770)))</f>
      </c>
      <c r="M20770" s="14">
        <f>AND($I20770=MID(kododd,1,2),$J20770=MID(kododd,3,3))</f>
      </c>
    </row>
    <row r="20771">
      <c r="A20771" s="95">
        <v>61422</v>
      </c>
      <c r="B20771" s="93" t="s">
        <v>27608</v>
      </c>
      <c r="C20771" s="93" t="s">
        <v>1423</v>
      </c>
      <c r="D20771" s="95">
        <v>1045</v>
      </c>
      <c r="F20771" s="95">
        <v>23792833</v>
      </c>
      <c r="G20771" s="95">
        <v>250</v>
      </c>
      <c r="H20771" s="93" t="s">
        <v>8976</v>
      </c>
      <c r="I20771" s="93" t="s">
        <v>23892</v>
      </c>
      <c r="J20771" s="93" t="s">
        <v>20936</v>
      </c>
      <c r="K20771" s="93" t="s">
        <v>6270</v>
      </c>
      <c r="L20771" s="14">
        <f>AND(vyberHrace&lt;&gt;"",ISNUMBER(SEARCH(vyberHrace,$B20771)))</f>
      </c>
      <c r="M20771" s="14">
        <f>AND($I20771=MID(kododd,1,2),$J20771=MID(kododd,3,3))</f>
      </c>
    </row>
    <row r="20772">
      <c r="A20772" s="95">
        <v>311</v>
      </c>
      <c r="B20772" s="93" t="s">
        <v>6395</v>
      </c>
      <c r="C20772" s="93" t="s">
        <v>1407</v>
      </c>
      <c r="D20772" s="95">
        <v>2292</v>
      </c>
      <c r="E20772" s="95">
        <v>2297</v>
      </c>
      <c r="F20772" s="95">
        <v>307475</v>
      </c>
      <c r="G20772" s="95">
        <v>0</v>
      </c>
      <c r="H20772" s="93" t="s">
        <v>8976</v>
      </c>
      <c r="I20772" s="93" t="s">
        <v>23892</v>
      </c>
      <c r="J20772" s="93" t="s">
        <v>20860</v>
      </c>
      <c r="K20772" s="93" t="s">
        <v>6912</v>
      </c>
      <c r="L20772" s="14">
        <f>AND(vyberHrace&lt;&gt;"",ISNUMBER(SEARCH(vyberHrace,$B20772)))</f>
      </c>
      <c r="M20772" s="14">
        <f>AND($I20772=MID(kododd,1,2),$J20772=MID(kododd,3,3))</f>
      </c>
    </row>
    <row r="20773">
      <c r="A20773" s="95">
        <v>46976</v>
      </c>
      <c r="B20773" s="93" t="s">
        <v>11769</v>
      </c>
      <c r="C20773" s="93" t="s">
        <v>1416</v>
      </c>
      <c r="D20773" s="95">
        <v>1774</v>
      </c>
      <c r="E20773" s="95">
        <v>1837</v>
      </c>
      <c r="F20773" s="95">
        <v>23718609</v>
      </c>
      <c r="G20773" s="95">
        <v>250</v>
      </c>
      <c r="H20773" s="93" t="s">
        <v>8976</v>
      </c>
      <c r="I20773" s="93" t="s">
        <v>23892</v>
      </c>
      <c r="J20773" s="93" t="s">
        <v>20844</v>
      </c>
      <c r="K20773" s="93" t="s">
        <v>6767</v>
      </c>
      <c r="L20773" s="14">
        <f>AND(vyberHrace&lt;&gt;"",ISNUMBER(SEARCH(vyberHrace,$B20773)))</f>
      </c>
      <c r="M20773" s="14">
        <f>AND($I20773=MID(kododd,1,2),$J20773=MID(kododd,3,3))</f>
      </c>
    </row>
    <row r="20774">
      <c r="A20774" s="95">
        <v>59613</v>
      </c>
      <c r="B20774" s="93" t="s">
        <v>11769</v>
      </c>
      <c r="C20774" s="93" t="s">
        <v>1430</v>
      </c>
      <c r="F20774" s="95">
        <v>23782480</v>
      </c>
      <c r="G20774" s="95">
        <v>250</v>
      </c>
      <c r="H20774" s="93" t="s">
        <v>8976</v>
      </c>
      <c r="I20774" s="93" t="s">
        <v>23892</v>
      </c>
      <c r="J20774" s="93" t="s">
        <v>20844</v>
      </c>
      <c r="K20774" s="93" t="s">
        <v>6767</v>
      </c>
      <c r="L20774" s="14">
        <f>AND(vyberHrace&lt;&gt;"",ISNUMBER(SEARCH(vyberHrace,$B20774)))</f>
      </c>
      <c r="M20774" s="14">
        <f>AND($I20774=MID(kododd,1,2),$J20774=MID(kododd,3,3))</f>
      </c>
    </row>
    <row r="20775">
      <c r="A20775" s="95">
        <v>5599</v>
      </c>
      <c r="B20775" s="93" t="s">
        <v>10794</v>
      </c>
      <c r="C20775" s="93" t="s">
        <v>1451</v>
      </c>
      <c r="D20775" s="95">
        <v>1744</v>
      </c>
      <c r="F20775" s="95">
        <v>389374</v>
      </c>
      <c r="G20775" s="95">
        <v>250</v>
      </c>
      <c r="H20775" s="93" t="s">
        <v>8976</v>
      </c>
      <c r="I20775" s="93" t="s">
        <v>23892</v>
      </c>
      <c r="J20775" s="93" t="s">
        <v>20967</v>
      </c>
      <c r="K20775" s="93" t="s">
        <v>11218</v>
      </c>
      <c r="L20775" s="14">
        <f>AND(vyberHrace&lt;&gt;"",ISNUMBER(SEARCH(vyberHrace,$B20775)))</f>
      </c>
      <c r="M20775" s="14">
        <f>AND($I20775=MID(kododd,1,2),$J20775=MID(kododd,3,3))</f>
      </c>
    </row>
    <row r="20776">
      <c r="A20776" s="95">
        <v>59878</v>
      </c>
      <c r="B20776" s="93" t="s">
        <v>26375</v>
      </c>
      <c r="C20776" s="93" t="s">
        <v>1431</v>
      </c>
      <c r="G20776" s="95">
        <v>0</v>
      </c>
      <c r="H20776" s="93" t="s">
        <v>8976</v>
      </c>
      <c r="I20776" s="93" t="s">
        <v>23892</v>
      </c>
      <c r="J20776" s="93" t="s">
        <v>21024</v>
      </c>
      <c r="K20776" s="93" t="s">
        <v>242</v>
      </c>
      <c r="L20776" s="14">
        <f>AND(vyberHrace&lt;&gt;"",ISNUMBER(SEARCH(vyberHrace,$B20776)))</f>
      </c>
      <c r="M20776" s="14">
        <f>AND($I20776=MID(kododd,1,2),$J20776=MID(kododd,3,3))</f>
      </c>
    </row>
    <row r="20777">
      <c r="A20777" s="95">
        <v>21156</v>
      </c>
      <c r="B20777" s="93" t="s">
        <v>10678</v>
      </c>
      <c r="C20777" s="93" t="s">
        <v>1473</v>
      </c>
      <c r="D20777" s="95">
        <v>1541</v>
      </c>
      <c r="G20777" s="95">
        <v>0</v>
      </c>
      <c r="H20777" s="93" t="s">
        <v>8976</v>
      </c>
      <c r="I20777" s="93" t="s">
        <v>23892</v>
      </c>
      <c r="J20777" s="93" t="s">
        <v>23412</v>
      </c>
      <c r="K20777" s="93" t="s">
        <v>21369</v>
      </c>
      <c r="L20777" s="14">
        <f>AND(vyberHrace&lt;&gt;"",ISNUMBER(SEARCH(vyberHrace,$B20777)))</f>
      </c>
      <c r="M20777" s="14">
        <f>AND($I20777=MID(kododd,1,2),$J20777=MID(kododd,3,3))</f>
      </c>
    </row>
    <row r="20778">
      <c r="A20778" s="95">
        <v>59</v>
      </c>
      <c r="B20778" s="93" t="s">
        <v>18452</v>
      </c>
      <c r="C20778" s="93" t="s">
        <v>1456</v>
      </c>
      <c r="D20778" s="95">
        <v>2225</v>
      </c>
      <c r="E20778" s="95">
        <v>2225</v>
      </c>
      <c r="F20778" s="95">
        <v>303690</v>
      </c>
      <c r="G20778" s="95">
        <v>250</v>
      </c>
      <c r="H20778" s="93" t="s">
        <v>8976</v>
      </c>
      <c r="I20778" s="93" t="s">
        <v>23892</v>
      </c>
      <c r="J20778" s="93" t="s">
        <v>20860</v>
      </c>
      <c r="K20778" s="93" t="s">
        <v>6912</v>
      </c>
      <c r="L20778" s="14">
        <f>AND(vyberHrace&lt;&gt;"",ISNUMBER(SEARCH(vyberHrace,$B20778)))</f>
      </c>
      <c r="M20778" s="14">
        <f>AND($I20778=MID(kododd,1,2),$J20778=MID(kododd,3,3))</f>
      </c>
    </row>
    <row r="20779">
      <c r="A20779" s="95">
        <v>37250</v>
      </c>
      <c r="B20779" s="93" t="s">
        <v>18454</v>
      </c>
      <c r="C20779" s="93" t="s">
        <v>1438</v>
      </c>
      <c r="D20779" s="95">
        <v>1424</v>
      </c>
      <c r="E20779" s="95">
        <v>1553</v>
      </c>
      <c r="F20779" s="95">
        <v>381780</v>
      </c>
      <c r="G20779" s="95">
        <v>0</v>
      </c>
      <c r="H20779" s="93" t="s">
        <v>8976</v>
      </c>
      <c r="I20779" s="93" t="s">
        <v>23892</v>
      </c>
      <c r="J20779" s="93" t="s">
        <v>20860</v>
      </c>
      <c r="K20779" s="93" t="s">
        <v>6912</v>
      </c>
      <c r="L20779" s="14">
        <f>AND(vyberHrace&lt;&gt;"",ISNUMBER(SEARCH(vyberHrace,$B20779)))</f>
      </c>
      <c r="M20779" s="14">
        <f>AND($I20779=MID(kododd,1,2),$J20779=MID(kododd,3,3))</f>
      </c>
    </row>
    <row r="20780">
      <c r="A20780" s="95">
        <v>46451</v>
      </c>
      <c r="B20780" s="93" t="s">
        <v>18460</v>
      </c>
      <c r="C20780" s="93" t="s">
        <v>1430</v>
      </c>
      <c r="D20780" s="95">
        <v>1396</v>
      </c>
      <c r="F20780" s="95">
        <v>23737956</v>
      </c>
      <c r="G20780" s="95">
        <v>0</v>
      </c>
      <c r="H20780" s="93" t="s">
        <v>8976</v>
      </c>
      <c r="I20780" s="93" t="s">
        <v>23892</v>
      </c>
      <c r="J20780" s="93" t="s">
        <v>20847</v>
      </c>
      <c r="K20780" s="93" t="s">
        <v>1504</v>
      </c>
      <c r="L20780" s="14">
        <f>AND(vyberHrace&lt;&gt;"",ISNUMBER(SEARCH(vyberHrace,$B20780)))</f>
      </c>
      <c r="M20780" s="14">
        <f>AND($I20780=MID(kododd,1,2),$J20780=MID(kododd,3,3))</f>
      </c>
    </row>
    <row r="20781">
      <c r="A20781" s="95">
        <v>31076</v>
      </c>
      <c r="B20781" s="93" t="s">
        <v>18476</v>
      </c>
      <c r="C20781" s="93" t="s">
        <v>1457</v>
      </c>
      <c r="D20781" s="95">
        <v>1826</v>
      </c>
      <c r="E20781" s="95">
        <v>1899</v>
      </c>
      <c r="F20781" s="95">
        <v>345105</v>
      </c>
      <c r="G20781" s="95">
        <v>0</v>
      </c>
      <c r="H20781" s="93" t="s">
        <v>8976</v>
      </c>
      <c r="I20781" s="93" t="s">
        <v>23892</v>
      </c>
      <c r="J20781" s="93" t="s">
        <v>20955</v>
      </c>
      <c r="K20781" s="93" t="s">
        <v>11226</v>
      </c>
      <c r="L20781" s="14">
        <f>AND(vyberHrace&lt;&gt;"",ISNUMBER(SEARCH(vyberHrace,$B20781)))</f>
      </c>
      <c r="M20781" s="14">
        <f>AND($I20781=MID(kododd,1,2),$J20781=MID(kododd,3,3))</f>
      </c>
    </row>
    <row r="20782">
      <c r="A20782" s="95">
        <v>63220</v>
      </c>
      <c r="B20782" s="93" t="s">
        <v>18476</v>
      </c>
      <c r="C20782" s="93" t="s">
        <v>1431</v>
      </c>
      <c r="G20782" s="95">
        <v>250</v>
      </c>
      <c r="H20782" s="93" t="s">
        <v>8976</v>
      </c>
      <c r="I20782" s="93" t="s">
        <v>23892</v>
      </c>
      <c r="J20782" s="93" t="s">
        <v>20967</v>
      </c>
      <c r="K20782" s="93" t="s">
        <v>11218</v>
      </c>
      <c r="L20782" s="14">
        <f>AND(vyberHrace&lt;&gt;"",ISNUMBER(SEARCH(vyberHrace,$B20782)))</f>
      </c>
      <c r="M20782" s="14">
        <f>AND($I20782=MID(kododd,1,2),$J20782=MID(kododd,3,3))</f>
      </c>
    </row>
    <row r="20783">
      <c r="A20783" s="95">
        <v>12501</v>
      </c>
      <c r="B20783" s="93" t="s">
        <v>18478</v>
      </c>
      <c r="C20783" s="93" t="s">
        <v>1453</v>
      </c>
      <c r="D20783" s="95">
        <v>1711</v>
      </c>
      <c r="F20783" s="95">
        <v>370355</v>
      </c>
      <c r="G20783" s="95">
        <v>0</v>
      </c>
      <c r="H20783" s="93" t="s">
        <v>8976</v>
      </c>
      <c r="I20783" s="93" t="s">
        <v>23892</v>
      </c>
      <c r="J20783" s="93" t="s">
        <v>20955</v>
      </c>
      <c r="K20783" s="93" t="s">
        <v>11226</v>
      </c>
      <c r="L20783" s="14">
        <f>AND(vyberHrace&lt;&gt;"",ISNUMBER(SEARCH(vyberHrace,$B20783)))</f>
      </c>
      <c r="M20783" s="14">
        <f>AND($I20783=MID(kododd,1,2),$J20783=MID(kododd,3,3))</f>
      </c>
    </row>
    <row r="20784">
      <c r="A20784" s="95">
        <v>11547</v>
      </c>
      <c r="B20784" s="93" t="s">
        <v>18480</v>
      </c>
      <c r="C20784" s="93" t="s">
        <v>1442</v>
      </c>
      <c r="D20784" s="95">
        <v>1888</v>
      </c>
      <c r="G20784" s="95">
        <v>0</v>
      </c>
      <c r="H20784" s="93" t="s">
        <v>8976</v>
      </c>
      <c r="I20784" s="93" t="s">
        <v>23892</v>
      </c>
      <c r="J20784" s="93" t="s">
        <v>20955</v>
      </c>
      <c r="K20784" s="93" t="s">
        <v>11226</v>
      </c>
      <c r="L20784" s="14">
        <f>AND(vyberHrace&lt;&gt;"",ISNUMBER(SEARCH(vyberHrace,$B20784)))</f>
      </c>
      <c r="M20784" s="14">
        <f>AND($I20784=MID(kododd,1,2),$J20784=MID(kododd,3,3))</f>
      </c>
    </row>
    <row r="20785">
      <c r="A20785" s="95">
        <v>12803</v>
      </c>
      <c r="B20785" s="93" t="s">
        <v>28066</v>
      </c>
      <c r="C20785" s="93" t="s">
        <v>1442</v>
      </c>
      <c r="D20785" s="95">
        <v>1778</v>
      </c>
      <c r="E20785" s="95">
        <v>1872</v>
      </c>
      <c r="F20785" s="95">
        <v>321036</v>
      </c>
      <c r="G20785" s="95">
        <v>0</v>
      </c>
      <c r="H20785" s="93" t="s">
        <v>8976</v>
      </c>
      <c r="I20785" s="93" t="s">
        <v>23892</v>
      </c>
      <c r="J20785" s="93" t="s">
        <v>20872</v>
      </c>
      <c r="K20785" s="93" t="s">
        <v>3789</v>
      </c>
      <c r="L20785" s="14">
        <f>AND(vyberHrace&lt;&gt;"",ISNUMBER(SEARCH(vyberHrace,$B20785)))</f>
      </c>
      <c r="M20785" s="14">
        <f>AND($I20785=MID(kododd,1,2),$J20785=MID(kododd,3,3))</f>
      </c>
    </row>
    <row r="20786">
      <c r="A20786" s="95">
        <v>62904</v>
      </c>
      <c r="B20786" s="93" t="s">
        <v>29543</v>
      </c>
      <c r="C20786" s="93" t="s">
        <v>1411</v>
      </c>
      <c r="G20786" s="95">
        <v>250</v>
      </c>
      <c r="H20786" s="93" t="s">
        <v>8976</v>
      </c>
      <c r="I20786" s="93" t="s">
        <v>23892</v>
      </c>
      <c r="J20786" s="93" t="s">
        <v>21007</v>
      </c>
      <c r="K20786" s="93" t="s">
        <v>21380</v>
      </c>
      <c r="L20786" s="14">
        <f>AND(vyberHrace&lt;&gt;"",ISNUMBER(SEARCH(vyberHrace,$B20786)))</f>
      </c>
      <c r="M20786" s="14">
        <f>AND($I20786=MID(kododd,1,2),$J20786=MID(kododd,3,3))</f>
      </c>
    </row>
    <row r="20787">
      <c r="A20787" s="95">
        <v>62720</v>
      </c>
      <c r="B20787" s="93" t="s">
        <v>29544</v>
      </c>
      <c r="C20787" s="93" t="s">
        <v>1450</v>
      </c>
      <c r="G20787" s="95">
        <v>250</v>
      </c>
      <c r="H20787" s="93" t="s">
        <v>8976</v>
      </c>
      <c r="I20787" s="93" t="s">
        <v>23892</v>
      </c>
      <c r="J20787" s="93" t="s">
        <v>21007</v>
      </c>
      <c r="K20787" s="93" t="s">
        <v>21380</v>
      </c>
      <c r="L20787" s="14">
        <f>AND(vyberHrace&lt;&gt;"",ISNUMBER(SEARCH(vyberHrace,$B20787)))</f>
      </c>
      <c r="M20787" s="14">
        <f>AND($I20787=MID(kododd,1,2),$J20787=MID(kododd,3,3))</f>
      </c>
    </row>
    <row r="20788">
      <c r="A20788" s="95">
        <v>26569</v>
      </c>
      <c r="B20788" s="93" t="s">
        <v>18506</v>
      </c>
      <c r="C20788" s="93" t="s">
        <v>1432</v>
      </c>
      <c r="D20788" s="95">
        <v>1761</v>
      </c>
      <c r="E20788" s="95">
        <v>1911</v>
      </c>
      <c r="F20788" s="95">
        <v>350281</v>
      </c>
      <c r="G20788" s="95">
        <v>250</v>
      </c>
      <c r="H20788" s="93" t="s">
        <v>8976</v>
      </c>
      <c r="I20788" s="93" t="s">
        <v>23892</v>
      </c>
      <c r="J20788" s="93" t="s">
        <v>20955</v>
      </c>
      <c r="K20788" s="93" t="s">
        <v>11226</v>
      </c>
      <c r="L20788" s="14">
        <f>AND(vyberHrace&lt;&gt;"",ISNUMBER(SEARCH(vyberHrace,$B20788)))</f>
      </c>
      <c r="M20788" s="14">
        <f>AND($I20788=MID(kododd,1,2),$J20788=MID(kododd,3,3))</f>
      </c>
    </row>
    <row r="20789">
      <c r="A20789" s="95">
        <v>37451</v>
      </c>
      <c r="B20789" s="93" t="s">
        <v>18507</v>
      </c>
      <c r="C20789" s="93" t="s">
        <v>1414</v>
      </c>
      <c r="G20789" s="95">
        <v>0</v>
      </c>
      <c r="H20789" s="93" t="s">
        <v>8976</v>
      </c>
      <c r="I20789" s="93" t="s">
        <v>23892</v>
      </c>
      <c r="J20789" s="93" t="s">
        <v>20955</v>
      </c>
      <c r="K20789" s="93" t="s">
        <v>11226</v>
      </c>
      <c r="L20789" s="14">
        <f>AND(vyberHrace&lt;&gt;"",ISNUMBER(SEARCH(vyberHrace,$B20789)))</f>
      </c>
      <c r="M20789" s="14">
        <f>AND($I20789=MID(kododd,1,2),$J20789=MID(kododd,3,3))</f>
      </c>
    </row>
    <row r="20790">
      <c r="A20790" s="95">
        <v>51187</v>
      </c>
      <c r="B20790" s="93" t="s">
        <v>17389</v>
      </c>
      <c r="C20790" s="93" t="s">
        <v>1416</v>
      </c>
      <c r="D20790" s="95">
        <v>1334</v>
      </c>
      <c r="E20790" s="95">
        <v>1588</v>
      </c>
      <c r="F20790" s="95">
        <v>23743336</v>
      </c>
      <c r="G20790" s="95">
        <v>250</v>
      </c>
      <c r="H20790" s="93" t="s">
        <v>8976</v>
      </c>
      <c r="I20790" s="93" t="s">
        <v>23892</v>
      </c>
      <c r="J20790" s="93" t="s">
        <v>20937</v>
      </c>
      <c r="K20790" s="93" t="s">
        <v>5109</v>
      </c>
      <c r="L20790" s="14">
        <f>AND(vyberHrace&lt;&gt;"",ISNUMBER(SEARCH(vyberHrace,$B20790)))</f>
      </c>
      <c r="M20790" s="14">
        <f>AND($I20790=MID(kododd,1,2),$J20790=MID(kododd,3,3))</f>
      </c>
    </row>
    <row r="20791">
      <c r="A20791" s="95">
        <v>51188</v>
      </c>
      <c r="B20791" s="93" t="s">
        <v>29545</v>
      </c>
      <c r="C20791" s="93" t="s">
        <v>1410</v>
      </c>
      <c r="D20791" s="95">
        <v>1515</v>
      </c>
      <c r="E20791" s="95">
        <v>1660</v>
      </c>
      <c r="F20791" s="95">
        <v>23739983</v>
      </c>
      <c r="G20791" s="95">
        <v>250</v>
      </c>
      <c r="H20791" s="93" t="s">
        <v>8976</v>
      </c>
      <c r="I20791" s="93" t="s">
        <v>23892</v>
      </c>
      <c r="J20791" s="93" t="s">
        <v>20843</v>
      </c>
      <c r="K20791" s="93" t="s">
        <v>3948</v>
      </c>
      <c r="L20791" s="14">
        <f>AND(vyberHrace&lt;&gt;"",ISNUMBER(SEARCH(vyberHrace,$B20791)))</f>
      </c>
      <c r="M20791" s="14">
        <f>AND($I20791=MID(kododd,1,2),$J20791=MID(kododd,3,3))</f>
      </c>
    </row>
    <row r="20792">
      <c r="A20792" s="95">
        <v>27392</v>
      </c>
      <c r="B20792" s="93" t="s">
        <v>10894</v>
      </c>
      <c r="C20792" s="93" t="s">
        <v>1407</v>
      </c>
      <c r="D20792" s="95">
        <v>1872</v>
      </c>
      <c r="E20792" s="95">
        <v>1928</v>
      </c>
      <c r="F20792" s="95">
        <v>351172</v>
      </c>
      <c r="G20792" s="95">
        <v>250</v>
      </c>
      <c r="H20792" s="93" t="s">
        <v>8976</v>
      </c>
      <c r="I20792" s="93" t="s">
        <v>23892</v>
      </c>
      <c r="J20792" s="93" t="s">
        <v>20878</v>
      </c>
      <c r="K20792" s="93" t="s">
        <v>4948</v>
      </c>
      <c r="L20792" s="14">
        <f>AND(vyberHrace&lt;&gt;"",ISNUMBER(SEARCH(vyberHrace,$B20792)))</f>
      </c>
      <c r="M20792" s="14">
        <f>AND($I20792=MID(kododd,1,2),$J20792=MID(kododd,3,3))</f>
      </c>
    </row>
    <row r="20793">
      <c r="A20793" s="95">
        <v>59592</v>
      </c>
      <c r="B20793" s="93" t="s">
        <v>26259</v>
      </c>
      <c r="C20793" s="93" t="s">
        <v>1411</v>
      </c>
      <c r="D20793" s="95">
        <v>1257</v>
      </c>
      <c r="F20793" s="95">
        <v>23783990</v>
      </c>
      <c r="G20793" s="95">
        <v>250</v>
      </c>
      <c r="H20793" s="93" t="s">
        <v>8976</v>
      </c>
      <c r="I20793" s="93" t="s">
        <v>23892</v>
      </c>
      <c r="J20793" s="93" t="s">
        <v>20860</v>
      </c>
      <c r="K20793" s="93" t="s">
        <v>6912</v>
      </c>
      <c r="L20793" s="14">
        <f>AND(vyberHrace&lt;&gt;"",ISNUMBER(SEARCH(vyberHrace,$B20793)))</f>
      </c>
      <c r="M20793" s="14">
        <f>AND($I20793=MID(kododd,1,2),$J20793=MID(kododd,3,3))</f>
      </c>
    </row>
    <row r="20794">
      <c r="A20794" s="95">
        <v>13451</v>
      </c>
      <c r="B20794" s="93" t="s">
        <v>13206</v>
      </c>
      <c r="C20794" s="93" t="s">
        <v>1434</v>
      </c>
      <c r="G20794" s="95">
        <v>0</v>
      </c>
      <c r="H20794" s="93" t="s">
        <v>8976</v>
      </c>
      <c r="I20794" s="93" t="s">
        <v>23892</v>
      </c>
      <c r="J20794" s="93" t="s">
        <v>23412</v>
      </c>
      <c r="K20794" s="93" t="s">
        <v>21369</v>
      </c>
      <c r="L20794" s="14">
        <f>AND(vyberHrace&lt;&gt;"",ISNUMBER(SEARCH(vyberHrace,$B20794)))</f>
      </c>
      <c r="M20794" s="14">
        <f>AND($I20794=MID(kododd,1,2),$J20794=MID(kododd,3,3))</f>
      </c>
    </row>
    <row r="20795">
      <c r="A20795" s="95">
        <v>490</v>
      </c>
      <c r="B20795" s="93" t="s">
        <v>13217</v>
      </c>
      <c r="C20795" s="93" t="s">
        <v>1469</v>
      </c>
      <c r="D20795" s="95">
        <v>1906</v>
      </c>
      <c r="E20795" s="95">
        <v>1977</v>
      </c>
      <c r="F20795" s="95">
        <v>305189</v>
      </c>
      <c r="G20795" s="95">
        <v>250</v>
      </c>
      <c r="H20795" s="93" t="s">
        <v>8976</v>
      </c>
      <c r="I20795" s="93" t="s">
        <v>23892</v>
      </c>
      <c r="J20795" s="93" t="s">
        <v>21001</v>
      </c>
      <c r="K20795" s="93" t="s">
        <v>5937</v>
      </c>
      <c r="L20795" s="14">
        <f>AND(vyberHrace&lt;&gt;"",ISNUMBER(SEARCH(vyberHrace,$B20795)))</f>
      </c>
      <c r="M20795" s="14">
        <f>AND($I20795=MID(kododd,1,2),$J20795=MID(kododd,3,3))</f>
      </c>
    </row>
    <row r="20796">
      <c r="A20796" s="95">
        <v>6743</v>
      </c>
      <c r="B20796" s="93" t="s">
        <v>13219</v>
      </c>
      <c r="C20796" s="93" t="s">
        <v>1435</v>
      </c>
      <c r="D20796" s="95">
        <v>1611</v>
      </c>
      <c r="E20796" s="95">
        <v>1817</v>
      </c>
      <c r="F20796" s="95">
        <v>334430</v>
      </c>
      <c r="G20796" s="95">
        <v>250</v>
      </c>
      <c r="H20796" s="93" t="s">
        <v>8976</v>
      </c>
      <c r="I20796" s="93" t="s">
        <v>23892</v>
      </c>
      <c r="J20796" s="93" t="s">
        <v>20878</v>
      </c>
      <c r="K20796" s="93" t="s">
        <v>4948</v>
      </c>
      <c r="L20796" s="14">
        <f>AND(vyberHrace&lt;&gt;"",ISNUMBER(SEARCH(vyberHrace,$B20796)))</f>
      </c>
      <c r="M20796" s="14">
        <f>AND($I20796=MID(kododd,1,2),$J20796=MID(kododd,3,3))</f>
      </c>
    </row>
    <row r="20797">
      <c r="A20797" s="95">
        <v>16061</v>
      </c>
      <c r="B20797" s="93" t="s">
        <v>13222</v>
      </c>
      <c r="C20797" s="93" t="s">
        <v>1441</v>
      </c>
      <c r="D20797" s="95">
        <v>1830</v>
      </c>
      <c r="E20797" s="95">
        <v>1822</v>
      </c>
      <c r="F20797" s="95">
        <v>370371</v>
      </c>
      <c r="G20797" s="95">
        <v>0</v>
      </c>
      <c r="H20797" s="93" t="s">
        <v>8976</v>
      </c>
      <c r="I20797" s="93" t="s">
        <v>23892</v>
      </c>
      <c r="J20797" s="93" t="s">
        <v>20875</v>
      </c>
      <c r="K20797" s="93" t="s">
        <v>7834</v>
      </c>
      <c r="L20797" s="14">
        <f>AND(vyberHrace&lt;&gt;"",ISNUMBER(SEARCH(vyberHrace,$B20797)))</f>
      </c>
      <c r="M20797" s="14">
        <f>AND($I20797=MID(kododd,1,2),$J20797=MID(kododd,3,3))</f>
      </c>
    </row>
    <row r="20798">
      <c r="A20798" s="95">
        <v>63999</v>
      </c>
      <c r="B20798" s="93" t="s">
        <v>30170</v>
      </c>
      <c r="C20798" s="93" t="s">
        <v>1424</v>
      </c>
      <c r="D20798" s="95">
        <v>80282</v>
      </c>
      <c r="E20798" s="95">
        <v>80282</v>
      </c>
      <c r="G20798" s="95">
        <v>250</v>
      </c>
      <c r="H20798" s="93" t="s">
        <v>8976</v>
      </c>
      <c r="I20798" s="93" t="s">
        <v>23892</v>
      </c>
      <c r="J20798" s="93" t="s">
        <v>20967</v>
      </c>
      <c r="K20798" s="93" t="s">
        <v>11218</v>
      </c>
      <c r="L20798" s="14">
        <f>AND(vyberHrace&lt;&gt;"",ISNUMBER(SEARCH(vyberHrace,$B20798)))</f>
      </c>
      <c r="M20798" s="14">
        <f>AND($I20798=MID(kododd,1,2),$J20798=MID(kododd,3,3))</f>
      </c>
    </row>
    <row r="20799">
      <c r="A20799" s="95">
        <v>49804</v>
      </c>
      <c r="B20799" s="93" t="s">
        <v>13241</v>
      </c>
      <c r="C20799" s="93" t="s">
        <v>1416</v>
      </c>
      <c r="D20799" s="95">
        <v>1645</v>
      </c>
      <c r="E20799" s="95">
        <v>1695</v>
      </c>
      <c r="F20799" s="95">
        <v>23770848</v>
      </c>
      <c r="G20799" s="95">
        <v>250</v>
      </c>
      <c r="H20799" s="93" t="s">
        <v>8976</v>
      </c>
      <c r="I20799" s="93" t="s">
        <v>23892</v>
      </c>
      <c r="J20799" s="93" t="s">
        <v>20979</v>
      </c>
      <c r="K20799" s="93" t="s">
        <v>4698</v>
      </c>
      <c r="L20799" s="14">
        <f>AND(vyberHrace&lt;&gt;"",ISNUMBER(SEARCH(vyberHrace,$B20799)))</f>
      </c>
      <c r="M20799" s="14">
        <f>AND($I20799=MID(kododd,1,2),$J20799=MID(kododd,3,3))</f>
      </c>
    </row>
    <row r="20800">
      <c r="A20800" s="95">
        <v>2458</v>
      </c>
      <c r="B20800" s="93" t="s">
        <v>15300</v>
      </c>
      <c r="C20800" s="93" t="s">
        <v>1469</v>
      </c>
      <c r="D20800" s="95">
        <v>1814</v>
      </c>
      <c r="E20800" s="95">
        <v>1890</v>
      </c>
      <c r="F20800" s="95">
        <v>370380</v>
      </c>
      <c r="G20800" s="95">
        <v>250</v>
      </c>
      <c r="H20800" s="93" t="s">
        <v>8976</v>
      </c>
      <c r="I20800" s="93" t="s">
        <v>23892</v>
      </c>
      <c r="J20800" s="93" t="s">
        <v>20855</v>
      </c>
      <c r="K20800" s="93" t="s">
        <v>6897</v>
      </c>
      <c r="L20800" s="14">
        <f>AND(vyberHrace&lt;&gt;"",ISNUMBER(SEARCH(vyberHrace,$B20800)))</f>
      </c>
      <c r="M20800" s="14">
        <f>AND($I20800=MID(kododd,1,2),$J20800=MID(kododd,3,3))</f>
      </c>
    </row>
    <row r="20801">
      <c r="A20801" s="95">
        <v>16355</v>
      </c>
      <c r="B20801" s="93" t="s">
        <v>15300</v>
      </c>
      <c r="C20801" s="93" t="s">
        <v>1452</v>
      </c>
      <c r="D20801" s="95">
        <v>1641</v>
      </c>
      <c r="F20801" s="95">
        <v>371459</v>
      </c>
      <c r="G20801" s="95">
        <v>250</v>
      </c>
      <c r="H20801" s="93" t="s">
        <v>8976</v>
      </c>
      <c r="I20801" s="93" t="s">
        <v>23892</v>
      </c>
      <c r="J20801" s="93" t="s">
        <v>20855</v>
      </c>
      <c r="K20801" s="93" t="s">
        <v>6897</v>
      </c>
      <c r="L20801" s="14">
        <f>AND(vyberHrace&lt;&gt;"",ISNUMBER(SEARCH(vyberHrace,$B20801)))</f>
      </c>
      <c r="M20801" s="14">
        <f>AND($I20801=MID(kododd,1,2),$J20801=MID(kododd,3,3))</f>
      </c>
    </row>
    <row r="20802">
      <c r="A20802" s="95">
        <v>62897</v>
      </c>
      <c r="B20802" s="93" t="s">
        <v>29546</v>
      </c>
      <c r="C20802" s="93" t="s">
        <v>1431</v>
      </c>
      <c r="F20802" s="95">
        <v>571001425</v>
      </c>
      <c r="G20802" s="95">
        <v>250</v>
      </c>
      <c r="H20802" s="93" t="s">
        <v>8976</v>
      </c>
      <c r="I20802" s="93" t="s">
        <v>23892</v>
      </c>
      <c r="J20802" s="93" t="s">
        <v>20967</v>
      </c>
      <c r="K20802" s="93" t="s">
        <v>11218</v>
      </c>
      <c r="L20802" s="14">
        <f>AND(vyberHrace&lt;&gt;"",ISNUMBER(SEARCH(vyberHrace,$B20802)))</f>
      </c>
      <c r="M20802" s="14">
        <f>AND($I20802=MID(kododd,1,2),$J20802=MID(kododd,3,3))</f>
      </c>
    </row>
    <row r="20803">
      <c r="A20803" s="95">
        <v>34872</v>
      </c>
      <c r="B20803" s="93" t="s">
        <v>29547</v>
      </c>
      <c r="C20803" s="93" t="s">
        <v>1409</v>
      </c>
      <c r="D20803" s="95">
        <v>1939</v>
      </c>
      <c r="E20803" s="95">
        <v>1970</v>
      </c>
      <c r="F20803" s="95">
        <v>382418</v>
      </c>
      <c r="G20803" s="95">
        <v>250</v>
      </c>
      <c r="H20803" s="93" t="s">
        <v>8976</v>
      </c>
      <c r="I20803" s="93" t="s">
        <v>23892</v>
      </c>
      <c r="J20803" s="93" t="s">
        <v>20860</v>
      </c>
      <c r="K20803" s="93" t="s">
        <v>6912</v>
      </c>
      <c r="L20803" s="14">
        <f>AND(vyberHrace&lt;&gt;"",ISNUMBER(SEARCH(vyberHrace,$B20803)))</f>
      </c>
      <c r="M20803" s="14">
        <f>AND($I20803=MID(kododd,1,2),$J20803=MID(kododd,3,3))</f>
      </c>
    </row>
    <row r="20804">
      <c r="A20804" s="95">
        <v>28301</v>
      </c>
      <c r="B20804" s="93" t="s">
        <v>15555</v>
      </c>
      <c r="C20804" s="93" t="s">
        <v>1448</v>
      </c>
      <c r="D20804" s="95">
        <v>1319</v>
      </c>
      <c r="G20804" s="95">
        <v>0</v>
      </c>
      <c r="H20804" s="93" t="s">
        <v>8976</v>
      </c>
      <c r="I20804" s="93" t="s">
        <v>23892</v>
      </c>
      <c r="J20804" s="93" t="s">
        <v>20847</v>
      </c>
      <c r="K20804" s="93" t="s">
        <v>1504</v>
      </c>
      <c r="L20804" s="14">
        <f>AND(vyberHrace&lt;&gt;"",ISNUMBER(SEARCH(vyberHrace,$B20804)))</f>
      </c>
      <c r="M20804" s="14">
        <f>AND($I20804=MID(kododd,1,2),$J20804=MID(kododd,3,3))</f>
      </c>
    </row>
    <row r="20805">
      <c r="A20805" s="95">
        <v>59328</v>
      </c>
      <c r="B20805" s="93" t="s">
        <v>25751</v>
      </c>
      <c r="C20805" s="93" t="s">
        <v>1450</v>
      </c>
      <c r="G20805" s="95">
        <v>0</v>
      </c>
      <c r="H20805" s="93" t="s">
        <v>8976</v>
      </c>
      <c r="I20805" s="93" t="s">
        <v>23892</v>
      </c>
      <c r="J20805" s="93" t="s">
        <v>20847</v>
      </c>
      <c r="K20805" s="93" t="s">
        <v>1504</v>
      </c>
      <c r="L20805" s="14">
        <f>AND(vyberHrace&lt;&gt;"",ISNUMBER(SEARCH(vyberHrace,$B20805)))</f>
      </c>
      <c r="M20805" s="14">
        <f>AND($I20805=MID(kododd,1,2),$J20805=MID(kododd,3,3))</f>
      </c>
    </row>
    <row r="20806">
      <c r="A20806" s="95">
        <v>59246</v>
      </c>
      <c r="B20806" s="93" t="s">
        <v>25675</v>
      </c>
      <c r="C20806" s="93" t="s">
        <v>1448</v>
      </c>
      <c r="G20806" s="95">
        <v>0</v>
      </c>
      <c r="H20806" s="93" t="s">
        <v>8976</v>
      </c>
      <c r="I20806" s="93" t="s">
        <v>23892</v>
      </c>
      <c r="J20806" s="93" t="s">
        <v>20860</v>
      </c>
      <c r="K20806" s="93" t="s">
        <v>6912</v>
      </c>
      <c r="L20806" s="14">
        <f>AND(vyberHrace&lt;&gt;"",ISNUMBER(SEARCH(vyberHrace,$B20806)))</f>
      </c>
      <c r="M20806" s="14">
        <f>AND($I20806=MID(kododd,1,2),$J20806=MID(kododd,3,3))</f>
      </c>
    </row>
    <row r="20807">
      <c r="A20807" s="95">
        <v>53639</v>
      </c>
      <c r="B20807" s="93" t="s">
        <v>1058</v>
      </c>
      <c r="C20807" s="93" t="s">
        <v>1424</v>
      </c>
      <c r="D20807" s="95">
        <v>1302</v>
      </c>
      <c r="E20807" s="95">
        <v>1441</v>
      </c>
      <c r="F20807" s="95">
        <v>23767324</v>
      </c>
      <c r="G20807" s="95">
        <v>250</v>
      </c>
      <c r="H20807" s="93" t="s">
        <v>8976</v>
      </c>
      <c r="I20807" s="93" t="s">
        <v>23892</v>
      </c>
      <c r="J20807" s="93" t="s">
        <v>20937</v>
      </c>
      <c r="K20807" s="93" t="s">
        <v>5109</v>
      </c>
      <c r="L20807" s="14">
        <f>AND(vyberHrace&lt;&gt;"",ISNUMBER(SEARCH(vyberHrace,$B20807)))</f>
      </c>
      <c r="M20807" s="14">
        <f>AND($I20807=MID(kododd,1,2),$J20807=MID(kododd,3,3))</f>
      </c>
    </row>
    <row r="20808">
      <c r="A20808" s="95">
        <v>43816</v>
      </c>
      <c r="B20808" s="93" t="s">
        <v>7267</v>
      </c>
      <c r="C20808" s="93" t="s">
        <v>1399</v>
      </c>
      <c r="D20808" s="95">
        <v>1366</v>
      </c>
      <c r="G20808" s="95">
        <v>0</v>
      </c>
      <c r="H20808" s="93" t="s">
        <v>8976</v>
      </c>
      <c r="I20808" s="93" t="s">
        <v>23892</v>
      </c>
      <c r="J20808" s="93" t="s">
        <v>23412</v>
      </c>
      <c r="K20808" s="93" t="s">
        <v>21369</v>
      </c>
      <c r="L20808" s="14">
        <f>AND(vyberHrace&lt;&gt;"",ISNUMBER(SEARCH(vyberHrace,$B20808)))</f>
      </c>
      <c r="M20808" s="14">
        <f>AND($I20808=MID(kododd,1,2),$J20808=MID(kododd,3,3))</f>
      </c>
    </row>
    <row r="20809">
      <c r="A20809" s="95">
        <v>59058</v>
      </c>
      <c r="B20809" s="93" t="s">
        <v>25509</v>
      </c>
      <c r="C20809" s="93" t="s">
        <v>1412</v>
      </c>
      <c r="G20809" s="95">
        <v>250</v>
      </c>
      <c r="H20809" s="93" t="s">
        <v>8976</v>
      </c>
      <c r="I20809" s="93" t="s">
        <v>23892</v>
      </c>
      <c r="J20809" s="93" t="s">
        <v>20875</v>
      </c>
      <c r="K20809" s="93" t="s">
        <v>7834</v>
      </c>
      <c r="L20809" s="14">
        <f>AND(vyberHrace&lt;&gt;"",ISNUMBER(SEARCH(vyberHrace,$B20809)))</f>
      </c>
      <c r="M20809" s="14">
        <f>AND($I20809=MID(kododd,1,2),$J20809=MID(kododd,3,3))</f>
      </c>
    </row>
    <row r="20810">
      <c r="A20810" s="95">
        <v>59059</v>
      </c>
      <c r="B20810" s="93" t="s">
        <v>25510</v>
      </c>
      <c r="C20810" s="93" t="s">
        <v>1424</v>
      </c>
      <c r="F20810" s="95">
        <v>571003223</v>
      </c>
      <c r="G20810" s="95">
        <v>250</v>
      </c>
      <c r="H20810" s="93" t="s">
        <v>8976</v>
      </c>
      <c r="I20810" s="93" t="s">
        <v>23892</v>
      </c>
      <c r="J20810" s="93" t="s">
        <v>20875</v>
      </c>
      <c r="K20810" s="93" t="s">
        <v>7834</v>
      </c>
      <c r="L20810" s="14">
        <f>AND(vyberHrace&lt;&gt;"",ISNUMBER(SEARCH(vyberHrace,$B20810)))</f>
      </c>
      <c r="M20810" s="14">
        <f>AND($I20810=MID(kododd,1,2),$J20810=MID(kododd,3,3))</f>
      </c>
    </row>
    <row r="20811">
      <c r="A20811" s="95">
        <v>47764</v>
      </c>
      <c r="B20811" s="93" t="s">
        <v>7273</v>
      </c>
      <c r="C20811" s="93" t="s">
        <v>1410</v>
      </c>
      <c r="D20811" s="95">
        <v>1223</v>
      </c>
      <c r="F20811" s="95">
        <v>23745843</v>
      </c>
      <c r="G20811" s="95">
        <v>0</v>
      </c>
      <c r="H20811" s="93" t="s">
        <v>8976</v>
      </c>
      <c r="I20811" s="93" t="s">
        <v>23892</v>
      </c>
      <c r="J20811" s="93" t="s">
        <v>20961</v>
      </c>
      <c r="K20811" s="93" t="s">
        <v>6268</v>
      </c>
      <c r="L20811" s="14">
        <f>AND(vyberHrace&lt;&gt;"",ISNUMBER(SEARCH(vyberHrace,$B20811)))</f>
      </c>
      <c r="M20811" s="14">
        <f>AND($I20811=MID(kododd,1,2),$J20811=MID(kododd,3,3))</f>
      </c>
    </row>
    <row r="20812">
      <c r="A20812" s="95">
        <v>9149</v>
      </c>
      <c r="B20812" s="93" t="s">
        <v>7282</v>
      </c>
      <c r="C20812" s="93" t="s">
        <v>1428</v>
      </c>
      <c r="D20812" s="95">
        <v>1550</v>
      </c>
      <c r="G20812" s="95">
        <v>250</v>
      </c>
      <c r="H20812" s="93" t="s">
        <v>8976</v>
      </c>
      <c r="I20812" s="93" t="s">
        <v>23892</v>
      </c>
      <c r="J20812" s="93" t="s">
        <v>20960</v>
      </c>
      <c r="K20812" s="93" t="s">
        <v>5570</v>
      </c>
      <c r="L20812" s="14">
        <f>AND(vyberHrace&lt;&gt;"",ISNUMBER(SEARCH(vyberHrace,$B20812)))</f>
      </c>
      <c r="M20812" s="14">
        <f>AND($I20812=MID(kododd,1,2),$J20812=MID(kododd,3,3))</f>
      </c>
    </row>
    <row r="20813">
      <c r="A20813" s="95">
        <v>61515</v>
      </c>
      <c r="B20813" s="93" t="s">
        <v>27691</v>
      </c>
      <c r="C20813" s="93" t="s">
        <v>1416</v>
      </c>
      <c r="G20813" s="95">
        <v>250</v>
      </c>
      <c r="H20813" s="93" t="s">
        <v>8976</v>
      </c>
      <c r="I20813" s="93" t="s">
        <v>23892</v>
      </c>
      <c r="J20813" s="93" t="s">
        <v>20937</v>
      </c>
      <c r="K20813" s="93" t="s">
        <v>5109</v>
      </c>
      <c r="L20813" s="14">
        <f>AND(vyberHrace&lt;&gt;"",ISNUMBER(SEARCH(vyberHrace,$B20813)))</f>
      </c>
      <c r="M20813" s="14">
        <f>AND($I20813=MID(kododd,1,2),$J20813=MID(kododd,3,3))</f>
      </c>
    </row>
    <row r="20814">
      <c r="A20814" s="95">
        <v>57893</v>
      </c>
      <c r="B20814" s="93" t="s">
        <v>24439</v>
      </c>
      <c r="C20814" s="93" t="s">
        <v>1422</v>
      </c>
      <c r="G20814" s="95">
        <v>250</v>
      </c>
      <c r="H20814" s="93" t="s">
        <v>8976</v>
      </c>
      <c r="I20814" s="93" t="s">
        <v>23892</v>
      </c>
      <c r="J20814" s="93" t="s">
        <v>20875</v>
      </c>
      <c r="K20814" s="93" t="s">
        <v>7834</v>
      </c>
      <c r="L20814" s="14">
        <f>AND(vyberHrace&lt;&gt;"",ISNUMBER(SEARCH(vyberHrace,$B20814)))</f>
      </c>
      <c r="M20814" s="14">
        <f>AND($I20814=MID(kododd,1,2),$J20814=MID(kododd,3,3))</f>
      </c>
    </row>
    <row r="20815">
      <c r="A20815" s="95">
        <v>13379</v>
      </c>
      <c r="B20815" s="93" t="s">
        <v>18006</v>
      </c>
      <c r="C20815" s="93" t="s">
        <v>1437</v>
      </c>
      <c r="D20815" s="95">
        <v>1614</v>
      </c>
      <c r="E20815" s="95">
        <v>1801</v>
      </c>
      <c r="F20815" s="95">
        <v>23728299</v>
      </c>
      <c r="G20815" s="95">
        <v>250</v>
      </c>
      <c r="H20815" s="93" t="s">
        <v>8976</v>
      </c>
      <c r="I20815" s="93" t="s">
        <v>23892</v>
      </c>
      <c r="J20815" s="93" t="s">
        <v>20875</v>
      </c>
      <c r="K20815" s="93" t="s">
        <v>7834</v>
      </c>
      <c r="L20815" s="14">
        <f>AND(vyberHrace&lt;&gt;"",ISNUMBER(SEARCH(vyberHrace,$B20815)))</f>
      </c>
      <c r="M20815" s="14">
        <f>AND($I20815=MID(kododd,1,2),$J20815=MID(kododd,3,3))</f>
      </c>
    </row>
    <row r="20816">
      <c r="A20816" s="95">
        <v>53430</v>
      </c>
      <c r="B20816" s="93" t="s">
        <v>17719</v>
      </c>
      <c r="C20816" s="93" t="s">
        <v>1406</v>
      </c>
      <c r="D20816" s="95">
        <v>1389</v>
      </c>
      <c r="E20816" s="95">
        <v>1494</v>
      </c>
      <c r="F20816" s="95">
        <v>23745070</v>
      </c>
      <c r="G20816" s="95">
        <v>250</v>
      </c>
      <c r="H20816" s="93" t="s">
        <v>8976</v>
      </c>
      <c r="I20816" s="93" t="s">
        <v>23892</v>
      </c>
      <c r="J20816" s="93" t="s">
        <v>20937</v>
      </c>
      <c r="K20816" s="93" t="s">
        <v>5109</v>
      </c>
      <c r="L20816" s="14">
        <f>AND(vyberHrace&lt;&gt;"",ISNUMBER(SEARCH(vyberHrace,$B20816)))</f>
      </c>
      <c r="M20816" s="14">
        <f>AND($I20816=MID(kododd,1,2),$J20816=MID(kododd,3,3))</f>
      </c>
    </row>
    <row r="20817">
      <c r="A20817" s="95">
        <v>59225</v>
      </c>
      <c r="B20817" s="93" t="s">
        <v>25654</v>
      </c>
      <c r="C20817" s="93" t="s">
        <v>1487</v>
      </c>
      <c r="F20817" s="95">
        <v>23789468</v>
      </c>
      <c r="G20817" s="95">
        <v>250</v>
      </c>
      <c r="H20817" s="93" t="s">
        <v>8976</v>
      </c>
      <c r="I20817" s="93" t="s">
        <v>23892</v>
      </c>
      <c r="J20817" s="93" t="s">
        <v>20860</v>
      </c>
      <c r="K20817" s="93" t="s">
        <v>6912</v>
      </c>
      <c r="L20817" s="14">
        <f>AND(vyberHrace&lt;&gt;"",ISNUMBER(SEARCH(vyberHrace,$B20817)))</f>
      </c>
      <c r="M20817" s="14">
        <f>AND($I20817=MID(kododd,1,2),$J20817=MID(kododd,3,3))</f>
      </c>
    </row>
    <row r="20818">
      <c r="A20818" s="95">
        <v>26006</v>
      </c>
      <c r="B20818" s="93" t="s">
        <v>18093</v>
      </c>
      <c r="C20818" s="93" t="s">
        <v>1441</v>
      </c>
      <c r="D20818" s="95">
        <v>1833</v>
      </c>
      <c r="E20818" s="95">
        <v>1864</v>
      </c>
      <c r="F20818" s="95">
        <v>370398</v>
      </c>
      <c r="G20818" s="95">
        <v>250</v>
      </c>
      <c r="H20818" s="93" t="s">
        <v>8976</v>
      </c>
      <c r="I20818" s="93" t="s">
        <v>23892</v>
      </c>
      <c r="J20818" s="93" t="s">
        <v>20876</v>
      </c>
      <c r="K20818" s="93" t="s">
        <v>4199</v>
      </c>
      <c r="L20818" s="14">
        <f>AND(vyberHrace&lt;&gt;"",ISNUMBER(SEARCH(vyberHrace,$B20818)))</f>
      </c>
      <c r="M20818" s="14">
        <f>AND($I20818=MID(kododd,1,2),$J20818=MID(kododd,3,3))</f>
      </c>
    </row>
    <row r="20819">
      <c r="A20819" s="95">
        <v>34911</v>
      </c>
      <c r="B20819" s="93" t="s">
        <v>7534</v>
      </c>
      <c r="C20819" s="93" t="s">
        <v>1457</v>
      </c>
      <c r="D20819" s="95">
        <v>1364</v>
      </c>
      <c r="F20819" s="95">
        <v>394866</v>
      </c>
      <c r="G20819" s="95">
        <v>250</v>
      </c>
      <c r="H20819" s="93" t="s">
        <v>8976</v>
      </c>
      <c r="I20819" s="93" t="s">
        <v>23892</v>
      </c>
      <c r="J20819" s="93" t="s">
        <v>20870</v>
      </c>
      <c r="K20819" s="93" t="s">
        <v>4928</v>
      </c>
      <c r="L20819" s="14">
        <f>AND(vyberHrace&lt;&gt;"",ISNUMBER(SEARCH(vyberHrace,$B20819)))</f>
      </c>
      <c r="M20819" s="14">
        <f>AND($I20819=MID(kododd,1,2),$J20819=MID(kododd,3,3))</f>
      </c>
    </row>
    <row r="20820">
      <c r="A20820" s="95">
        <v>53640</v>
      </c>
      <c r="B20820" s="93" t="s">
        <v>1060</v>
      </c>
      <c r="C20820" s="93" t="s">
        <v>1412</v>
      </c>
      <c r="G20820" s="95">
        <v>250</v>
      </c>
      <c r="H20820" s="93" t="s">
        <v>8976</v>
      </c>
      <c r="I20820" s="93" t="s">
        <v>23892</v>
      </c>
      <c r="J20820" s="93" t="s">
        <v>20937</v>
      </c>
      <c r="K20820" s="93" t="s">
        <v>5109</v>
      </c>
      <c r="L20820" s="14">
        <f>AND(vyberHrace&lt;&gt;"",ISNUMBER(SEARCH(vyberHrace,$B20820)))</f>
      </c>
      <c r="M20820" s="14">
        <f>AND($I20820=MID(kododd,1,2),$J20820=MID(kododd,3,3))</f>
      </c>
    </row>
    <row r="20821">
      <c r="A20821" s="95">
        <v>53813</v>
      </c>
      <c r="B20821" s="93" t="s">
        <v>1061</v>
      </c>
      <c r="C20821" s="93" t="s">
        <v>1406</v>
      </c>
      <c r="F20821" s="95">
        <v>23770856</v>
      </c>
      <c r="G20821" s="95">
        <v>250</v>
      </c>
      <c r="H20821" s="93" t="s">
        <v>8976</v>
      </c>
      <c r="I20821" s="93" t="s">
        <v>23892</v>
      </c>
      <c r="J20821" s="93" t="s">
        <v>20937</v>
      </c>
      <c r="K20821" s="93" t="s">
        <v>5109</v>
      </c>
      <c r="L20821" s="14">
        <f>AND(vyberHrace&lt;&gt;"",ISNUMBER(SEARCH(vyberHrace,$B20821)))</f>
      </c>
      <c r="M20821" s="14">
        <f>AND($I20821=MID(kododd,1,2),$J20821=MID(kododd,3,3))</f>
      </c>
    </row>
    <row r="20822">
      <c r="A20822" s="95">
        <v>11742</v>
      </c>
      <c r="B20822" s="93" t="s">
        <v>7634</v>
      </c>
      <c r="C20822" s="93" t="s">
        <v>1413</v>
      </c>
      <c r="D20822" s="95">
        <v>1588</v>
      </c>
      <c r="F20822" s="95">
        <v>23740388</v>
      </c>
      <c r="G20822" s="95">
        <v>250</v>
      </c>
      <c r="H20822" s="93" t="s">
        <v>8976</v>
      </c>
      <c r="I20822" s="93" t="s">
        <v>23892</v>
      </c>
      <c r="J20822" s="93" t="s">
        <v>20888</v>
      </c>
      <c r="K20822" s="93" t="s">
        <v>6890</v>
      </c>
      <c r="L20822" s="14">
        <f>AND(vyberHrace&lt;&gt;"",ISNUMBER(SEARCH(vyberHrace,$B20822)))</f>
      </c>
      <c r="M20822" s="14">
        <f>AND($I20822=MID(kododd,1,2),$J20822=MID(kododd,3,3))</f>
      </c>
    </row>
    <row r="20823">
      <c r="A20823" s="95">
        <v>8970</v>
      </c>
      <c r="B20823" s="93" t="s">
        <v>7554</v>
      </c>
      <c r="C20823" s="93" t="s">
        <v>1427</v>
      </c>
      <c r="D20823" s="95">
        <v>1810</v>
      </c>
      <c r="E20823" s="95">
        <v>1902</v>
      </c>
      <c r="F20823" s="95">
        <v>323381</v>
      </c>
      <c r="G20823" s="95">
        <v>250</v>
      </c>
      <c r="H20823" s="93" t="s">
        <v>8976</v>
      </c>
      <c r="I20823" s="93" t="s">
        <v>23892</v>
      </c>
      <c r="J20823" s="93" t="s">
        <v>20961</v>
      </c>
      <c r="K20823" s="93" t="s">
        <v>6268</v>
      </c>
      <c r="L20823" s="14">
        <f>AND(vyberHrace&lt;&gt;"",ISNUMBER(SEARCH(vyberHrace,$B20823)))</f>
      </c>
      <c r="M20823" s="14">
        <f>AND($I20823=MID(kododd,1,2),$J20823=MID(kododd,3,3))</f>
      </c>
    </row>
    <row r="20824">
      <c r="A20824" s="95">
        <v>59617</v>
      </c>
      <c r="B20824" s="93" t="s">
        <v>26005</v>
      </c>
      <c r="C20824" s="93" t="s">
        <v>1448</v>
      </c>
      <c r="F20824" s="95">
        <v>23782498</v>
      </c>
      <c r="G20824" s="95">
        <v>250</v>
      </c>
      <c r="H20824" s="93" t="s">
        <v>8976</v>
      </c>
      <c r="I20824" s="93" t="s">
        <v>23892</v>
      </c>
      <c r="J20824" s="93" t="s">
        <v>20967</v>
      </c>
      <c r="K20824" s="93" t="s">
        <v>11218</v>
      </c>
      <c r="L20824" s="14">
        <f>AND(vyberHrace&lt;&gt;"",ISNUMBER(SEARCH(vyberHrace,$B20824)))</f>
      </c>
      <c r="M20824" s="14">
        <f>AND($I20824=MID(kododd,1,2),$J20824=MID(kododd,3,3))</f>
      </c>
    </row>
    <row r="20825">
      <c r="A20825" s="95">
        <v>46359</v>
      </c>
      <c r="B20825" s="93" t="s">
        <v>9797</v>
      </c>
      <c r="C20825" s="93" t="s">
        <v>1444</v>
      </c>
      <c r="G20825" s="95">
        <v>0</v>
      </c>
      <c r="H20825" s="93" t="s">
        <v>8976</v>
      </c>
      <c r="I20825" s="93" t="s">
        <v>23892</v>
      </c>
      <c r="J20825" s="93" t="s">
        <v>20867</v>
      </c>
      <c r="K20825" s="93" t="s">
        <v>4710</v>
      </c>
      <c r="L20825" s="14">
        <f>AND(vyberHrace&lt;&gt;"",ISNUMBER(SEARCH(vyberHrace,$B20825)))</f>
      </c>
      <c r="M20825" s="14">
        <f>AND($I20825=MID(kododd,1,2),$J20825=MID(kododd,3,3))</f>
      </c>
    </row>
    <row r="20826">
      <c r="A20826" s="95">
        <v>34331</v>
      </c>
      <c r="B20826" s="93" t="s">
        <v>11981</v>
      </c>
      <c r="C20826" s="93" t="s">
        <v>1452</v>
      </c>
      <c r="G20826" s="95">
        <v>0</v>
      </c>
      <c r="H20826" s="93" t="s">
        <v>8976</v>
      </c>
      <c r="I20826" s="93" t="s">
        <v>23892</v>
      </c>
      <c r="J20826" s="93" t="s">
        <v>20855</v>
      </c>
      <c r="K20826" s="93" t="s">
        <v>6897</v>
      </c>
      <c r="L20826" s="14">
        <f>AND(vyberHrace&lt;&gt;"",ISNUMBER(SEARCH(vyberHrace,$B20826)))</f>
      </c>
      <c r="M20826" s="14">
        <f>AND($I20826=MID(kododd,1,2),$J20826=MID(kododd,3,3))</f>
      </c>
    </row>
    <row r="20827">
      <c r="A20827" s="95">
        <v>51589</v>
      </c>
      <c r="B20827" s="93" t="s">
        <v>3796</v>
      </c>
      <c r="C20827" s="93" t="s">
        <v>1415</v>
      </c>
      <c r="F20827" s="95">
        <v>23743760</v>
      </c>
      <c r="G20827" s="95">
        <v>0</v>
      </c>
      <c r="H20827" s="93" t="s">
        <v>8976</v>
      </c>
      <c r="I20827" s="93" t="s">
        <v>23892</v>
      </c>
      <c r="J20827" s="93" t="s">
        <v>20961</v>
      </c>
      <c r="K20827" s="93" t="s">
        <v>6268</v>
      </c>
      <c r="L20827" s="14">
        <f>AND(vyberHrace&lt;&gt;"",ISNUMBER(SEARCH(vyberHrace,$B20827)))</f>
      </c>
      <c r="M20827" s="14">
        <f>AND($I20827=MID(kododd,1,2),$J20827=MID(kododd,3,3))</f>
      </c>
    </row>
    <row r="20828">
      <c r="A20828" s="95">
        <v>15913</v>
      </c>
      <c r="B20828" s="93" t="s">
        <v>12003</v>
      </c>
      <c r="C20828" s="93" t="s">
        <v>1436</v>
      </c>
      <c r="D20828" s="95">
        <v>2177</v>
      </c>
      <c r="E20828" s="95">
        <v>2198</v>
      </c>
      <c r="F20828" s="95">
        <v>323799</v>
      </c>
      <c r="G20828" s="95">
        <v>250</v>
      </c>
      <c r="H20828" s="93" t="s">
        <v>8976</v>
      </c>
      <c r="I20828" s="93" t="s">
        <v>23892</v>
      </c>
      <c r="J20828" s="93" t="s">
        <v>20967</v>
      </c>
      <c r="K20828" s="93" t="s">
        <v>11218</v>
      </c>
      <c r="L20828" s="14">
        <f>AND(vyberHrace&lt;&gt;"",ISNUMBER(SEARCH(vyberHrace,$B20828)))</f>
      </c>
      <c r="M20828" s="14">
        <f>AND($I20828=MID(kododd,1,2),$J20828=MID(kododd,3,3))</f>
      </c>
    </row>
    <row r="20829">
      <c r="A20829" s="95">
        <v>46243</v>
      </c>
      <c r="B20829" s="93" t="s">
        <v>19823</v>
      </c>
      <c r="C20829" s="93" t="s">
        <v>1400</v>
      </c>
      <c r="D20829" s="95">
        <v>1533</v>
      </c>
      <c r="E20829" s="95">
        <v>1744</v>
      </c>
      <c r="F20829" s="95">
        <v>23770511</v>
      </c>
      <c r="G20829" s="95">
        <v>250</v>
      </c>
      <c r="H20829" s="93" t="s">
        <v>8976</v>
      </c>
      <c r="I20829" s="93" t="s">
        <v>23892</v>
      </c>
      <c r="J20829" s="93" t="s">
        <v>21001</v>
      </c>
      <c r="K20829" s="93" t="s">
        <v>5937</v>
      </c>
      <c r="L20829" s="14">
        <f>AND(vyberHrace&lt;&gt;"",ISNUMBER(SEARCH(vyberHrace,$B20829)))</f>
      </c>
      <c r="M20829" s="14">
        <f>AND($I20829=MID(kododd,1,2),$J20829=MID(kododd,3,3))</f>
      </c>
    </row>
    <row r="20830">
      <c r="A20830" s="95">
        <v>47172</v>
      </c>
      <c r="B20830" s="93" t="s">
        <v>9877</v>
      </c>
      <c r="C20830" s="93" t="s">
        <v>1402</v>
      </c>
      <c r="D20830" s="95">
        <v>1312</v>
      </c>
      <c r="F20830" s="95">
        <v>23718030</v>
      </c>
      <c r="G20830" s="95">
        <v>250</v>
      </c>
      <c r="H20830" s="93" t="s">
        <v>8976</v>
      </c>
      <c r="I20830" s="93" t="s">
        <v>23892</v>
      </c>
      <c r="J20830" s="93" t="s">
        <v>20967</v>
      </c>
      <c r="K20830" s="93" t="s">
        <v>11218</v>
      </c>
      <c r="L20830" s="14">
        <f>AND(vyberHrace&lt;&gt;"",ISNUMBER(SEARCH(vyberHrace,$B20830)))</f>
      </c>
      <c r="M20830" s="14">
        <f>AND($I20830=MID(kododd,1,2),$J20830=MID(kododd,3,3))</f>
      </c>
    </row>
    <row r="20831">
      <c r="A20831" s="95">
        <v>60771</v>
      </c>
      <c r="B20831" s="93" t="s">
        <v>27167</v>
      </c>
      <c r="C20831" s="93" t="s">
        <v>1424</v>
      </c>
      <c r="G20831" s="95">
        <v>250</v>
      </c>
      <c r="H20831" s="93" t="s">
        <v>8976</v>
      </c>
      <c r="I20831" s="93" t="s">
        <v>23892</v>
      </c>
      <c r="J20831" s="93" t="s">
        <v>21007</v>
      </c>
      <c r="K20831" s="93" t="s">
        <v>21380</v>
      </c>
      <c r="L20831" s="14">
        <f>AND(vyberHrace&lt;&gt;"",ISNUMBER(SEARCH(vyberHrace,$B20831)))</f>
      </c>
      <c r="M20831" s="14">
        <f>AND($I20831=MID(kododd,1,2),$J20831=MID(kododd,3,3))</f>
      </c>
    </row>
    <row r="20832">
      <c r="A20832" s="95">
        <v>10360</v>
      </c>
      <c r="B20832" s="93" t="s">
        <v>12080</v>
      </c>
      <c r="C20832" s="93" t="s">
        <v>1435</v>
      </c>
      <c r="D20832" s="95">
        <v>1506</v>
      </c>
      <c r="G20832" s="95">
        <v>250</v>
      </c>
      <c r="H20832" s="93" t="s">
        <v>8976</v>
      </c>
      <c r="I20832" s="93" t="s">
        <v>23892</v>
      </c>
      <c r="J20832" s="93" t="s">
        <v>20881</v>
      </c>
      <c r="K20832" s="93" t="s">
        <v>3799</v>
      </c>
      <c r="L20832" s="14">
        <f>AND(vyberHrace&lt;&gt;"",ISNUMBER(SEARCH(vyberHrace,$B20832)))</f>
      </c>
      <c r="M20832" s="14">
        <f>AND($I20832=MID(kododd,1,2),$J20832=MID(kododd,3,3))</f>
      </c>
    </row>
    <row r="20833">
      <c r="A20833" s="95">
        <v>6791</v>
      </c>
      <c r="B20833" s="93" t="s">
        <v>12081</v>
      </c>
      <c r="C20833" s="93" t="s">
        <v>1415</v>
      </c>
      <c r="D20833" s="95">
        <v>1909</v>
      </c>
      <c r="E20833" s="95">
        <v>1968</v>
      </c>
      <c r="F20833" s="95">
        <v>304395</v>
      </c>
      <c r="G20833" s="95">
        <v>0</v>
      </c>
      <c r="H20833" s="93" t="s">
        <v>8976</v>
      </c>
      <c r="I20833" s="93" t="s">
        <v>23892</v>
      </c>
      <c r="J20833" s="93" t="s">
        <v>20872</v>
      </c>
      <c r="K20833" s="93" t="s">
        <v>3789</v>
      </c>
      <c r="L20833" s="14">
        <f>AND(vyberHrace&lt;&gt;"",ISNUMBER(SEARCH(vyberHrace,$B20833)))</f>
      </c>
      <c r="M20833" s="14">
        <f>AND($I20833=MID(kododd,1,2),$J20833=MID(kododd,3,3))</f>
      </c>
    </row>
    <row r="20834">
      <c r="A20834" s="95">
        <v>54324</v>
      </c>
      <c r="B20834" s="93" t="s">
        <v>1095</v>
      </c>
      <c r="C20834" s="93" t="s">
        <v>1411</v>
      </c>
      <c r="G20834" s="95">
        <v>500</v>
      </c>
      <c r="H20834" s="93" t="s">
        <v>8976</v>
      </c>
      <c r="I20834" s="93" t="s">
        <v>23892</v>
      </c>
      <c r="J20834" s="93" t="s">
        <v>23412</v>
      </c>
      <c r="K20834" s="93" t="s">
        <v>21369</v>
      </c>
      <c r="L20834" s="14">
        <f>AND(vyberHrace&lt;&gt;"",ISNUMBER(SEARCH(vyberHrace,$B20834)))</f>
      </c>
      <c r="M20834" s="14">
        <f>AND($I20834=MID(kododd,1,2),$J20834=MID(kododd,3,3))</f>
      </c>
    </row>
    <row r="20835">
      <c r="A20835" s="95">
        <v>55947</v>
      </c>
      <c r="B20835" s="93" t="s">
        <v>23081</v>
      </c>
      <c r="C20835" s="93" t="s">
        <v>1442</v>
      </c>
      <c r="G20835" s="95">
        <v>250</v>
      </c>
      <c r="H20835" s="93" t="s">
        <v>8976</v>
      </c>
      <c r="I20835" s="93" t="s">
        <v>23892</v>
      </c>
      <c r="J20835" s="93" t="s">
        <v>20967</v>
      </c>
      <c r="K20835" s="93" t="s">
        <v>11218</v>
      </c>
      <c r="L20835" s="14">
        <f>AND(vyberHrace&lt;&gt;"",ISNUMBER(SEARCH(vyberHrace,$B20835)))</f>
      </c>
      <c r="M20835" s="14">
        <f>AND($I20835=MID(kododd,1,2),$J20835=MID(kododd,3,3))</f>
      </c>
    </row>
    <row r="20836">
      <c r="A20836" s="95">
        <v>49357</v>
      </c>
      <c r="B20836" s="93" t="s">
        <v>12103</v>
      </c>
      <c r="C20836" s="93" t="s">
        <v>1406</v>
      </c>
      <c r="F20836" s="95">
        <v>23742933</v>
      </c>
      <c r="G20836" s="95">
        <v>0</v>
      </c>
      <c r="H20836" s="93" t="s">
        <v>8976</v>
      </c>
      <c r="I20836" s="93" t="s">
        <v>23892</v>
      </c>
      <c r="J20836" s="93" t="s">
        <v>20860</v>
      </c>
      <c r="K20836" s="93" t="s">
        <v>6912</v>
      </c>
      <c r="L20836" s="14">
        <f>AND(vyberHrace&lt;&gt;"",ISNUMBER(SEARCH(vyberHrace,$B20836)))</f>
      </c>
      <c r="M20836" s="14">
        <f>AND($I20836=MID(kododd,1,2),$J20836=MID(kododd,3,3))</f>
      </c>
    </row>
    <row r="20837">
      <c r="A20837" s="95">
        <v>59245</v>
      </c>
      <c r="B20837" s="93" t="s">
        <v>25674</v>
      </c>
      <c r="C20837" s="93" t="s">
        <v>1446</v>
      </c>
      <c r="D20837" s="95">
        <v>1391</v>
      </c>
      <c r="E20837" s="95">
        <v>1513</v>
      </c>
      <c r="F20837" s="95">
        <v>23778601</v>
      </c>
      <c r="G20837" s="95">
        <v>250</v>
      </c>
      <c r="H20837" s="93" t="s">
        <v>8976</v>
      </c>
      <c r="I20837" s="93" t="s">
        <v>23892</v>
      </c>
      <c r="J20837" s="93" t="s">
        <v>20860</v>
      </c>
      <c r="K20837" s="93" t="s">
        <v>6912</v>
      </c>
      <c r="L20837" s="14">
        <f>AND(vyberHrace&lt;&gt;"",ISNUMBER(SEARCH(vyberHrace,$B20837)))</f>
      </c>
      <c r="M20837" s="14">
        <f>AND($I20837=MID(kododd,1,2),$J20837=MID(kododd,3,3))</f>
      </c>
    </row>
    <row r="20838">
      <c r="A20838" s="95">
        <v>59125</v>
      </c>
      <c r="B20838" s="93" t="s">
        <v>12125</v>
      </c>
      <c r="C20838" s="93" t="s">
        <v>1424</v>
      </c>
      <c r="G20838" s="95">
        <v>250</v>
      </c>
      <c r="H20838" s="93" t="s">
        <v>8976</v>
      </c>
      <c r="I20838" s="93" t="s">
        <v>23892</v>
      </c>
      <c r="J20838" s="93" t="s">
        <v>20860</v>
      </c>
      <c r="K20838" s="93" t="s">
        <v>6912</v>
      </c>
      <c r="L20838" s="14">
        <f>AND(vyberHrace&lt;&gt;"",ISNUMBER(SEARCH(vyberHrace,$B20838)))</f>
      </c>
      <c r="M20838" s="14">
        <f>AND($I20838=MID(kododd,1,2),$J20838=MID(kododd,3,3))</f>
      </c>
    </row>
    <row r="20839">
      <c r="A20839" s="95">
        <v>45556</v>
      </c>
      <c r="B20839" s="93" t="s">
        <v>12129</v>
      </c>
      <c r="C20839" s="93" t="s">
        <v>1408</v>
      </c>
      <c r="G20839" s="95">
        <v>0</v>
      </c>
      <c r="H20839" s="93" t="s">
        <v>8976</v>
      </c>
      <c r="I20839" s="93" t="s">
        <v>23892</v>
      </c>
      <c r="J20839" s="93" t="s">
        <v>20844</v>
      </c>
      <c r="K20839" s="93" t="s">
        <v>6767</v>
      </c>
      <c r="L20839" s="14">
        <f>AND(vyberHrace&lt;&gt;"",ISNUMBER(SEARCH(vyberHrace,$B20839)))</f>
      </c>
      <c r="M20839" s="14">
        <f>AND($I20839=MID(kododd,1,2),$J20839=MID(kododd,3,3))</f>
      </c>
    </row>
    <row r="20840">
      <c r="A20840" s="95">
        <v>58091</v>
      </c>
      <c r="B20840" s="93" t="s">
        <v>24619</v>
      </c>
      <c r="C20840" s="93" t="s">
        <v>1412</v>
      </c>
      <c r="G20840" s="95">
        <v>250</v>
      </c>
      <c r="H20840" s="93" t="s">
        <v>8976</v>
      </c>
      <c r="I20840" s="93" t="s">
        <v>23892</v>
      </c>
      <c r="J20840" s="93" t="s">
        <v>20937</v>
      </c>
      <c r="K20840" s="93" t="s">
        <v>5109</v>
      </c>
      <c r="L20840" s="14">
        <f>AND(vyberHrace&lt;&gt;"",ISNUMBER(SEARCH(vyberHrace,$B20840)))</f>
      </c>
      <c r="M20840" s="14">
        <f>AND($I20840=MID(kododd,1,2),$J20840=MID(kododd,3,3))</f>
      </c>
    </row>
    <row r="20841">
      <c r="A20841" s="95">
        <v>13322</v>
      </c>
      <c r="B20841" s="93" t="s">
        <v>16160</v>
      </c>
      <c r="C20841" s="93" t="s">
        <v>1452</v>
      </c>
      <c r="D20841" s="95">
        <v>1933</v>
      </c>
      <c r="E20841" s="95">
        <v>1950</v>
      </c>
      <c r="F20841" s="95">
        <v>325732</v>
      </c>
      <c r="G20841" s="95">
        <v>250</v>
      </c>
      <c r="H20841" s="93" t="s">
        <v>8976</v>
      </c>
      <c r="I20841" s="93" t="s">
        <v>23892</v>
      </c>
      <c r="J20841" s="93" t="s">
        <v>20967</v>
      </c>
      <c r="K20841" s="93" t="s">
        <v>11218</v>
      </c>
      <c r="L20841" s="14">
        <f>AND(vyberHrace&lt;&gt;"",ISNUMBER(SEARCH(vyberHrace,$B20841)))</f>
      </c>
      <c r="M20841" s="14">
        <f>AND($I20841=MID(kododd,1,2),$J20841=MID(kododd,3,3))</f>
      </c>
    </row>
    <row r="20842">
      <c r="A20842" s="95">
        <v>59441</v>
      </c>
      <c r="B20842" s="93" t="s">
        <v>25854</v>
      </c>
      <c r="C20842" s="93" t="s">
        <v>1406</v>
      </c>
      <c r="G20842" s="95">
        <v>250</v>
      </c>
      <c r="H20842" s="93" t="s">
        <v>8976</v>
      </c>
      <c r="I20842" s="93" t="s">
        <v>23892</v>
      </c>
      <c r="J20842" s="93" t="s">
        <v>20879</v>
      </c>
      <c r="K20842" s="93" t="s">
        <v>6014</v>
      </c>
      <c r="L20842" s="14">
        <f>AND(vyberHrace&lt;&gt;"",ISNUMBER(SEARCH(vyberHrace,$B20842)))</f>
      </c>
      <c r="M20842" s="14">
        <f>AND($I20842=MID(kododd,1,2),$J20842=MID(kododd,3,3))</f>
      </c>
    </row>
    <row r="20843">
      <c r="A20843" s="95">
        <v>63304</v>
      </c>
      <c r="B20843" s="93" t="s">
        <v>29548</v>
      </c>
      <c r="C20843" s="93" t="s">
        <v>1450</v>
      </c>
      <c r="G20843" s="95">
        <v>250</v>
      </c>
      <c r="H20843" s="93" t="s">
        <v>8976</v>
      </c>
      <c r="I20843" s="93" t="s">
        <v>23892</v>
      </c>
      <c r="J20843" s="93" t="s">
        <v>20936</v>
      </c>
      <c r="K20843" s="93" t="s">
        <v>6270</v>
      </c>
      <c r="L20843" s="14">
        <f>AND(vyberHrace&lt;&gt;"",ISNUMBER(SEARCH(vyberHrace,$B20843)))</f>
      </c>
      <c r="M20843" s="14">
        <f>AND($I20843=MID(kododd,1,2),$J20843=MID(kododd,3,3))</f>
      </c>
    </row>
    <row r="20844">
      <c r="A20844" s="95">
        <v>11691</v>
      </c>
      <c r="B20844" s="93" t="s">
        <v>9491</v>
      </c>
      <c r="C20844" s="93" t="s">
        <v>1468</v>
      </c>
      <c r="D20844" s="95">
        <v>1432</v>
      </c>
      <c r="E20844" s="95">
        <v>1643</v>
      </c>
      <c r="F20844" s="95">
        <v>359955</v>
      </c>
      <c r="G20844" s="95">
        <v>250</v>
      </c>
      <c r="H20844" s="93" t="s">
        <v>8976</v>
      </c>
      <c r="I20844" s="93" t="s">
        <v>23892</v>
      </c>
      <c r="J20844" s="93" t="s">
        <v>20878</v>
      </c>
      <c r="K20844" s="93" t="s">
        <v>4948</v>
      </c>
      <c r="L20844" s="14">
        <f>AND(vyberHrace&lt;&gt;"",ISNUMBER(SEARCH(vyberHrace,$B20844)))</f>
      </c>
      <c r="M20844" s="14">
        <f>AND($I20844=MID(kododd,1,2),$J20844=MID(kododd,3,3))</f>
      </c>
    </row>
    <row r="20845">
      <c r="A20845" s="95">
        <v>4033</v>
      </c>
      <c r="B20845" s="93" t="s">
        <v>9494</v>
      </c>
      <c r="C20845" s="93" t="s">
        <v>1413</v>
      </c>
      <c r="D20845" s="95">
        <v>1753</v>
      </c>
      <c r="G20845" s="95">
        <v>0</v>
      </c>
      <c r="H20845" s="93" t="s">
        <v>8976</v>
      </c>
      <c r="I20845" s="93" t="s">
        <v>23892</v>
      </c>
      <c r="J20845" s="93" t="s">
        <v>23412</v>
      </c>
      <c r="K20845" s="93" t="s">
        <v>21369</v>
      </c>
      <c r="L20845" s="14">
        <f>AND(vyberHrace&lt;&gt;"",ISNUMBER(SEARCH(vyberHrace,$B20845)))</f>
      </c>
      <c r="M20845" s="14">
        <f>AND($I20845=MID(kododd,1,2),$J20845=MID(kododd,3,3))</f>
      </c>
    </row>
    <row r="20846">
      <c r="A20846" s="95">
        <v>59269</v>
      </c>
      <c r="B20846" s="93" t="s">
        <v>25695</v>
      </c>
      <c r="C20846" s="93" t="s">
        <v>1422</v>
      </c>
      <c r="E20846" s="95">
        <v>1518</v>
      </c>
      <c r="F20846" s="95">
        <v>23779314</v>
      </c>
      <c r="G20846" s="95">
        <v>250</v>
      </c>
      <c r="H20846" s="93" t="s">
        <v>8976</v>
      </c>
      <c r="I20846" s="93" t="s">
        <v>23892</v>
      </c>
      <c r="J20846" s="93" t="s">
        <v>20844</v>
      </c>
      <c r="K20846" s="93" t="s">
        <v>6767</v>
      </c>
      <c r="L20846" s="14">
        <f>AND(vyberHrace&lt;&gt;"",ISNUMBER(SEARCH(vyberHrace,$B20846)))</f>
      </c>
      <c r="M20846" s="14">
        <f>AND($I20846=MID(kododd,1,2),$J20846=MID(kododd,3,3))</f>
      </c>
    </row>
    <row r="20847">
      <c r="A20847" s="95">
        <v>45246</v>
      </c>
      <c r="B20847" s="93" t="s">
        <v>24023</v>
      </c>
      <c r="C20847" s="93" t="s">
        <v>3255</v>
      </c>
      <c r="F20847" s="95">
        <v>23718463</v>
      </c>
      <c r="G20847" s="95">
        <v>250</v>
      </c>
      <c r="H20847" s="93" t="s">
        <v>8976</v>
      </c>
      <c r="I20847" s="93" t="s">
        <v>23892</v>
      </c>
      <c r="J20847" s="93" t="s">
        <v>20937</v>
      </c>
      <c r="K20847" s="93" t="s">
        <v>5109</v>
      </c>
      <c r="L20847" s="14">
        <f>AND(vyberHrace&lt;&gt;"",ISNUMBER(SEARCH(vyberHrace,$B20847)))</f>
      </c>
      <c r="M20847" s="14">
        <f>AND($I20847=MID(kododd,1,2),$J20847=MID(kododd,3,3))</f>
      </c>
    </row>
    <row r="20848">
      <c r="A20848" s="95">
        <v>45245</v>
      </c>
      <c r="B20848" s="93" t="s">
        <v>24022</v>
      </c>
      <c r="C20848" s="93" t="s">
        <v>1406</v>
      </c>
      <c r="D20848" s="95">
        <v>1104</v>
      </c>
      <c r="F20848" s="95">
        <v>23718471</v>
      </c>
      <c r="G20848" s="95">
        <v>250</v>
      </c>
      <c r="H20848" s="93" t="s">
        <v>8976</v>
      </c>
      <c r="I20848" s="93" t="s">
        <v>23892</v>
      </c>
      <c r="J20848" s="93" t="s">
        <v>20937</v>
      </c>
      <c r="K20848" s="93" t="s">
        <v>5109</v>
      </c>
      <c r="L20848" s="14">
        <f>AND(vyberHrace&lt;&gt;"",ISNUMBER(SEARCH(vyberHrace,$B20848)))</f>
      </c>
      <c r="M20848" s="14">
        <f>AND($I20848=MID(kododd,1,2),$J20848=MID(kododd,3,3))</f>
      </c>
    </row>
    <row r="20849">
      <c r="A20849" s="95">
        <v>53812</v>
      </c>
      <c r="B20849" s="93" t="s">
        <v>1062</v>
      </c>
      <c r="C20849" s="93" t="s">
        <v>1412</v>
      </c>
      <c r="F20849" s="95">
        <v>23784008</v>
      </c>
      <c r="G20849" s="95">
        <v>250</v>
      </c>
      <c r="H20849" s="93" t="s">
        <v>8976</v>
      </c>
      <c r="I20849" s="93" t="s">
        <v>23892</v>
      </c>
      <c r="J20849" s="93" t="s">
        <v>20937</v>
      </c>
      <c r="K20849" s="93" t="s">
        <v>5109</v>
      </c>
      <c r="L20849" s="14">
        <f>AND(vyberHrace&lt;&gt;"",ISNUMBER(SEARCH(vyberHrace,$B20849)))</f>
      </c>
      <c r="M20849" s="14">
        <f>AND($I20849=MID(kododd,1,2),$J20849=MID(kododd,3,3))</f>
      </c>
    </row>
    <row r="20850">
      <c r="A20850" s="95">
        <v>44916</v>
      </c>
      <c r="B20850" s="93" t="s">
        <v>17863</v>
      </c>
      <c r="C20850" s="93" t="s">
        <v>1399</v>
      </c>
      <c r="D20850" s="95">
        <v>1733</v>
      </c>
      <c r="E20850" s="95">
        <v>1833</v>
      </c>
      <c r="F20850" s="95">
        <v>398926</v>
      </c>
      <c r="G20850" s="95">
        <v>0</v>
      </c>
      <c r="H20850" s="93" t="s">
        <v>8976</v>
      </c>
      <c r="I20850" s="93" t="s">
        <v>23892</v>
      </c>
      <c r="J20850" s="93" t="s">
        <v>20844</v>
      </c>
      <c r="K20850" s="93" t="s">
        <v>6767</v>
      </c>
      <c r="L20850" s="14">
        <f>AND(vyberHrace&lt;&gt;"",ISNUMBER(SEARCH(vyberHrace,$B20850)))</f>
      </c>
      <c r="M20850" s="14">
        <f>AND($I20850=MID(kododd,1,2),$J20850=MID(kododd,3,3))</f>
      </c>
    </row>
    <row r="20851">
      <c r="A20851" s="95">
        <v>38965</v>
      </c>
      <c r="B20851" s="93" t="s">
        <v>9411</v>
      </c>
      <c r="C20851" s="93" t="s">
        <v>1409</v>
      </c>
      <c r="G20851" s="95">
        <v>0</v>
      </c>
      <c r="H20851" s="93" t="s">
        <v>8976</v>
      </c>
      <c r="I20851" s="93" t="s">
        <v>23892</v>
      </c>
      <c r="J20851" s="93" t="s">
        <v>23412</v>
      </c>
      <c r="K20851" s="93" t="s">
        <v>21369</v>
      </c>
      <c r="L20851" s="14">
        <f>AND(vyberHrace&lt;&gt;"",ISNUMBER(SEARCH(vyberHrace,$B20851)))</f>
      </c>
      <c r="M20851" s="14">
        <f>AND($I20851=MID(kododd,1,2),$J20851=MID(kododd,3,3))</f>
      </c>
    </row>
    <row r="20852">
      <c r="A20852" s="95">
        <v>58472</v>
      </c>
      <c r="B20852" s="93" t="s">
        <v>24973</v>
      </c>
      <c r="C20852" s="93" t="s">
        <v>1439</v>
      </c>
      <c r="D20852" s="95">
        <v>1589</v>
      </c>
      <c r="E20852" s="95">
        <v>1773</v>
      </c>
      <c r="F20852" s="95">
        <v>23782501</v>
      </c>
      <c r="G20852" s="95">
        <v>250</v>
      </c>
      <c r="H20852" s="93" t="s">
        <v>8976</v>
      </c>
      <c r="I20852" s="93" t="s">
        <v>23892</v>
      </c>
      <c r="J20852" s="93" t="s">
        <v>20875</v>
      </c>
      <c r="K20852" s="93" t="s">
        <v>7834</v>
      </c>
      <c r="L20852" s="14">
        <f>AND(vyberHrace&lt;&gt;"",ISNUMBER(SEARCH(vyberHrace,$B20852)))</f>
      </c>
      <c r="M20852" s="14">
        <f>AND($I20852=MID(kododd,1,2),$J20852=MID(kododd,3,3))</f>
      </c>
    </row>
    <row r="20853">
      <c r="A20853" s="95">
        <v>43764</v>
      </c>
      <c r="B20853" s="93" t="s">
        <v>14767</v>
      </c>
      <c r="C20853" s="93" t="s">
        <v>1419</v>
      </c>
      <c r="G20853" s="95">
        <v>0</v>
      </c>
      <c r="H20853" s="93" t="s">
        <v>8976</v>
      </c>
      <c r="I20853" s="93" t="s">
        <v>23892</v>
      </c>
      <c r="J20853" s="93" t="s">
        <v>20896</v>
      </c>
      <c r="K20853" s="93" t="s">
        <v>6925</v>
      </c>
      <c r="L20853" s="14">
        <f>AND(vyberHrace&lt;&gt;"",ISNUMBER(SEARCH(vyberHrace,$B20853)))</f>
      </c>
      <c r="M20853" s="14">
        <f>AND($I20853=MID(kododd,1,2),$J20853=MID(kododd,3,3))</f>
      </c>
    </row>
    <row r="20854">
      <c r="A20854" s="95">
        <v>51558</v>
      </c>
      <c r="B20854" s="93" t="s">
        <v>3778</v>
      </c>
      <c r="C20854" s="93" t="s">
        <v>1416</v>
      </c>
      <c r="F20854" s="95">
        <v>23739193</v>
      </c>
      <c r="G20854" s="95">
        <v>0</v>
      </c>
      <c r="H20854" s="93" t="s">
        <v>8976</v>
      </c>
      <c r="I20854" s="93" t="s">
        <v>23892</v>
      </c>
      <c r="J20854" s="93" t="s">
        <v>20870</v>
      </c>
      <c r="K20854" s="93" t="s">
        <v>4928</v>
      </c>
      <c r="L20854" s="14">
        <f>AND(vyberHrace&lt;&gt;"",ISNUMBER(SEARCH(vyberHrace,$B20854)))</f>
      </c>
      <c r="M20854" s="14">
        <f>AND($I20854=MID(kododd,1,2),$J20854=MID(kododd,3,3))</f>
      </c>
    </row>
    <row r="20855">
      <c r="A20855" s="95">
        <v>51134</v>
      </c>
      <c r="B20855" s="93" t="s">
        <v>3472</v>
      </c>
      <c r="C20855" s="93" t="s">
        <v>1422</v>
      </c>
      <c r="F20855" s="95">
        <v>23745088</v>
      </c>
      <c r="G20855" s="95">
        <v>250</v>
      </c>
      <c r="H20855" s="93" t="s">
        <v>8976</v>
      </c>
      <c r="I20855" s="93" t="s">
        <v>23892</v>
      </c>
      <c r="J20855" s="93" t="s">
        <v>20937</v>
      </c>
      <c r="K20855" s="93" t="s">
        <v>5109</v>
      </c>
      <c r="L20855" s="14">
        <f>AND(vyberHrace&lt;&gt;"",ISNUMBER(SEARCH(vyberHrace,$B20855)))</f>
      </c>
      <c r="M20855" s="14">
        <f>AND($I20855=MID(kododd,1,2),$J20855=MID(kododd,3,3))</f>
      </c>
    </row>
    <row r="20856">
      <c r="A20856" s="95">
        <v>42888</v>
      </c>
      <c r="B20856" s="93" t="s">
        <v>9744</v>
      </c>
      <c r="C20856" s="93" t="s">
        <v>1408</v>
      </c>
      <c r="D20856" s="95">
        <v>1335</v>
      </c>
      <c r="F20856" s="95">
        <v>23742305</v>
      </c>
      <c r="G20856" s="95">
        <v>250</v>
      </c>
      <c r="H20856" s="93" t="s">
        <v>8976</v>
      </c>
      <c r="I20856" s="93" t="s">
        <v>23892</v>
      </c>
      <c r="J20856" s="93" t="s">
        <v>20960</v>
      </c>
      <c r="K20856" s="93" t="s">
        <v>5570</v>
      </c>
      <c r="L20856" s="14">
        <f>AND(vyberHrace&lt;&gt;"",ISNUMBER(SEARCH(vyberHrace,$B20856)))</f>
      </c>
      <c r="M20856" s="14">
        <f>AND($I20856=MID(kododd,1,2),$J20856=MID(kododd,3,3))</f>
      </c>
    </row>
    <row r="20857">
      <c r="A20857" s="95">
        <v>49020</v>
      </c>
      <c r="B20857" s="93" t="s">
        <v>9747</v>
      </c>
      <c r="C20857" s="93" t="s">
        <v>1416</v>
      </c>
      <c r="G20857" s="95">
        <v>500</v>
      </c>
      <c r="H20857" s="93" t="s">
        <v>8976</v>
      </c>
      <c r="I20857" s="93" t="s">
        <v>23892</v>
      </c>
      <c r="J20857" s="93" t="s">
        <v>23412</v>
      </c>
      <c r="K20857" s="93" t="s">
        <v>21369</v>
      </c>
      <c r="L20857" s="14">
        <f>AND(vyberHrace&lt;&gt;"",ISNUMBER(SEARCH(vyberHrace,$B20857)))</f>
      </c>
      <c r="M20857" s="14">
        <f>AND($I20857=MID(kododd,1,2),$J20857=MID(kododd,3,3))</f>
      </c>
    </row>
    <row r="20858">
      <c r="A20858" s="95">
        <v>52980</v>
      </c>
      <c r="B20858" s="93" t="s">
        <v>3781</v>
      </c>
      <c r="C20858" s="93" t="s">
        <v>1416</v>
      </c>
      <c r="G20858" s="95">
        <v>250</v>
      </c>
      <c r="H20858" s="93" t="s">
        <v>8976</v>
      </c>
      <c r="I20858" s="93" t="s">
        <v>23892</v>
      </c>
      <c r="J20858" s="93" t="s">
        <v>20937</v>
      </c>
      <c r="K20858" s="93" t="s">
        <v>5109</v>
      </c>
      <c r="L20858" s="14">
        <f>AND(vyberHrace&lt;&gt;"",ISNUMBER(SEARCH(vyberHrace,$B20858)))</f>
      </c>
      <c r="M20858" s="14">
        <f>AND($I20858=MID(kododd,1,2),$J20858=MID(kododd,3,3))</f>
      </c>
    </row>
    <row r="20859">
      <c r="A20859" s="95">
        <v>22744</v>
      </c>
      <c r="B20859" s="93" t="s">
        <v>9751</v>
      </c>
      <c r="C20859" s="93" t="s">
        <v>1446</v>
      </c>
      <c r="D20859" s="95">
        <v>1244</v>
      </c>
      <c r="G20859" s="95">
        <v>0</v>
      </c>
      <c r="H20859" s="93" t="s">
        <v>8976</v>
      </c>
      <c r="I20859" s="93" t="s">
        <v>23892</v>
      </c>
      <c r="J20859" s="93" t="s">
        <v>20896</v>
      </c>
      <c r="K20859" s="93" t="s">
        <v>6925</v>
      </c>
      <c r="L20859" s="14">
        <f>AND(vyberHrace&lt;&gt;"",ISNUMBER(SEARCH(vyberHrace,$B20859)))</f>
      </c>
      <c r="M20859" s="14">
        <f>AND($I20859=MID(kododd,1,2),$J20859=MID(kododd,3,3))</f>
      </c>
    </row>
    <row r="20860">
      <c r="A20860" s="95">
        <v>51259</v>
      </c>
      <c r="B20860" s="93" t="s">
        <v>3473</v>
      </c>
      <c r="C20860" s="93" t="s">
        <v>1411</v>
      </c>
      <c r="G20860" s="95">
        <v>250</v>
      </c>
      <c r="H20860" s="93" t="s">
        <v>8976</v>
      </c>
      <c r="I20860" s="93" t="s">
        <v>23892</v>
      </c>
      <c r="J20860" s="93" t="s">
        <v>20937</v>
      </c>
      <c r="K20860" s="93" t="s">
        <v>5109</v>
      </c>
      <c r="L20860" s="14">
        <f>AND(vyberHrace&lt;&gt;"",ISNUMBER(SEARCH(vyberHrace,$B20860)))</f>
      </c>
      <c r="M20860" s="14">
        <f>AND($I20860=MID(kododd,1,2),$J20860=MID(kododd,3,3))</f>
      </c>
    </row>
    <row r="20861">
      <c r="A20861" s="95">
        <v>52146</v>
      </c>
      <c r="B20861" s="93" t="s">
        <v>3816</v>
      </c>
      <c r="C20861" s="93" t="s">
        <v>1406</v>
      </c>
      <c r="F20861" s="95">
        <v>23754370</v>
      </c>
      <c r="G20861" s="95">
        <v>500</v>
      </c>
      <c r="H20861" s="93" t="s">
        <v>8976</v>
      </c>
      <c r="I20861" s="93" t="s">
        <v>23892</v>
      </c>
      <c r="J20861" s="93" t="s">
        <v>23412</v>
      </c>
      <c r="K20861" s="93" t="s">
        <v>21369</v>
      </c>
      <c r="L20861" s="14">
        <f>AND(vyberHrace&lt;&gt;"",ISNUMBER(SEARCH(vyberHrace,$B20861)))</f>
      </c>
      <c r="M20861" s="14">
        <f>AND($I20861=MID(kododd,1,2),$J20861=MID(kododd,3,3))</f>
      </c>
    </row>
    <row r="20862">
      <c r="A20862" s="95">
        <v>58618</v>
      </c>
      <c r="B20862" s="93" t="s">
        <v>25110</v>
      </c>
      <c r="C20862" s="93" t="s">
        <v>1413</v>
      </c>
      <c r="D20862" s="95">
        <v>1539</v>
      </c>
      <c r="G20862" s="95">
        <v>250</v>
      </c>
      <c r="H20862" s="93" t="s">
        <v>8976</v>
      </c>
      <c r="I20862" s="93" t="s">
        <v>23892</v>
      </c>
      <c r="J20862" s="93" t="s">
        <v>20878</v>
      </c>
      <c r="K20862" s="93" t="s">
        <v>4948</v>
      </c>
      <c r="L20862" s="14">
        <f>AND(vyberHrace&lt;&gt;"",ISNUMBER(SEARCH(vyberHrace,$B20862)))</f>
      </c>
      <c r="M20862" s="14">
        <f>AND($I20862=MID(kododd,1,2),$J20862=MID(kododd,3,3))</f>
      </c>
    </row>
    <row r="20863">
      <c r="A20863" s="95">
        <v>1033</v>
      </c>
      <c r="B20863" s="93" t="s">
        <v>11957</v>
      </c>
      <c r="C20863" s="93" t="s">
        <v>1429</v>
      </c>
      <c r="D20863" s="95">
        <v>2011</v>
      </c>
      <c r="E20863" s="95">
        <v>1990</v>
      </c>
      <c r="F20863" s="95">
        <v>319147</v>
      </c>
      <c r="G20863" s="95">
        <v>0</v>
      </c>
      <c r="H20863" s="93" t="s">
        <v>8976</v>
      </c>
      <c r="I20863" s="93" t="s">
        <v>23892</v>
      </c>
      <c r="J20863" s="93" t="s">
        <v>20870</v>
      </c>
      <c r="K20863" s="93" t="s">
        <v>4928</v>
      </c>
      <c r="L20863" s="14">
        <f>AND(vyberHrace&lt;&gt;"",ISNUMBER(SEARCH(vyberHrace,$B20863)))</f>
      </c>
      <c r="M20863" s="14">
        <f>AND($I20863=MID(kododd,1,2),$J20863=MID(kododd,3,3))</f>
      </c>
    </row>
    <row r="20864">
      <c r="A20864" s="95">
        <v>12496</v>
      </c>
      <c r="B20864" s="93" t="s">
        <v>11852</v>
      </c>
      <c r="C20864" s="93" t="s">
        <v>1459</v>
      </c>
      <c r="D20864" s="95">
        <v>1474</v>
      </c>
      <c r="E20864" s="95">
        <v>1588</v>
      </c>
      <c r="F20864" s="95">
        <v>23739754</v>
      </c>
      <c r="G20864" s="95">
        <v>250</v>
      </c>
      <c r="H20864" s="93" t="s">
        <v>8976</v>
      </c>
      <c r="I20864" s="93" t="s">
        <v>23892</v>
      </c>
      <c r="J20864" s="93" t="s">
        <v>20896</v>
      </c>
      <c r="K20864" s="93" t="s">
        <v>6925</v>
      </c>
      <c r="L20864" s="14">
        <f>AND(vyberHrace&lt;&gt;"",ISNUMBER(SEARCH(vyberHrace,$B20864)))</f>
      </c>
      <c r="M20864" s="14">
        <f>AND($I20864=MID(kododd,1,2),$J20864=MID(kododd,3,3))</f>
      </c>
    </row>
    <row r="20865">
      <c r="A20865" s="95">
        <v>29045</v>
      </c>
      <c r="B20865" s="93" t="s">
        <v>11852</v>
      </c>
      <c r="C20865" s="93" t="s">
        <v>1439</v>
      </c>
      <c r="D20865" s="95">
        <v>1464</v>
      </c>
      <c r="E20865" s="95">
        <v>1609</v>
      </c>
      <c r="F20865" s="95">
        <v>23739746</v>
      </c>
      <c r="G20865" s="95">
        <v>250</v>
      </c>
      <c r="H20865" s="93" t="s">
        <v>8976</v>
      </c>
      <c r="I20865" s="93" t="s">
        <v>23892</v>
      </c>
      <c r="J20865" s="93" t="s">
        <v>20896</v>
      </c>
      <c r="K20865" s="93" t="s">
        <v>6925</v>
      </c>
      <c r="L20865" s="14">
        <f>AND(vyberHrace&lt;&gt;"",ISNUMBER(SEARCH(vyberHrace,$B20865)))</f>
      </c>
      <c r="M20865" s="14">
        <f>AND($I20865=MID(kododd,1,2),$J20865=MID(kododd,3,3))</f>
      </c>
    </row>
    <row r="20866">
      <c r="A20866" s="95">
        <v>47145</v>
      </c>
      <c r="B20866" s="93" t="s">
        <v>17256</v>
      </c>
      <c r="C20866" s="93" t="s">
        <v>1406</v>
      </c>
      <c r="D20866" s="95">
        <v>1505</v>
      </c>
      <c r="E20866" s="95">
        <v>1842</v>
      </c>
      <c r="F20866" s="95">
        <v>23754389</v>
      </c>
      <c r="G20866" s="95">
        <v>250</v>
      </c>
      <c r="H20866" s="93" t="s">
        <v>8976</v>
      </c>
      <c r="I20866" s="93" t="s">
        <v>23892</v>
      </c>
      <c r="J20866" s="93" t="s">
        <v>20937</v>
      </c>
      <c r="K20866" s="93" t="s">
        <v>5109</v>
      </c>
      <c r="L20866" s="14">
        <f>AND(vyberHrace&lt;&gt;"",ISNUMBER(SEARCH(vyberHrace,$B20866)))</f>
      </c>
      <c r="M20866" s="14">
        <f>AND($I20866=MID(kododd,1,2),$J20866=MID(kododd,3,3))</f>
      </c>
    </row>
    <row r="20867">
      <c r="A20867" s="95">
        <v>47144</v>
      </c>
      <c r="B20867" s="93" t="s">
        <v>17257</v>
      </c>
      <c r="C20867" s="93" t="s">
        <v>1402</v>
      </c>
      <c r="D20867" s="95">
        <v>1471</v>
      </c>
      <c r="E20867" s="95">
        <v>1615</v>
      </c>
      <c r="F20867" s="95">
        <v>23740590</v>
      </c>
      <c r="G20867" s="95">
        <v>250</v>
      </c>
      <c r="H20867" s="93" t="s">
        <v>8976</v>
      </c>
      <c r="I20867" s="93" t="s">
        <v>23892</v>
      </c>
      <c r="J20867" s="93" t="s">
        <v>20967</v>
      </c>
      <c r="K20867" s="93" t="s">
        <v>11218</v>
      </c>
      <c r="L20867" s="14">
        <f>AND(vyberHrace&lt;&gt;"",ISNUMBER(SEARCH(vyberHrace,$B20867)))</f>
      </c>
      <c r="M20867" s="14">
        <f>AND($I20867=MID(kododd,1,2),$J20867=MID(kododd,3,3))</f>
      </c>
    </row>
    <row r="20868">
      <c r="A20868" s="95">
        <v>45244</v>
      </c>
      <c r="B20868" s="93" t="s">
        <v>3495</v>
      </c>
      <c r="C20868" s="93" t="s">
        <v>1408</v>
      </c>
      <c r="D20868" s="95">
        <v>1233</v>
      </c>
      <c r="G20868" s="95">
        <v>500</v>
      </c>
      <c r="H20868" s="93" t="s">
        <v>8976</v>
      </c>
      <c r="I20868" s="93" t="s">
        <v>23892</v>
      </c>
      <c r="J20868" s="93" t="s">
        <v>23412</v>
      </c>
      <c r="K20868" s="93" t="s">
        <v>21369</v>
      </c>
      <c r="L20868" s="14">
        <f>AND(vyberHrace&lt;&gt;"",ISNUMBER(SEARCH(vyberHrace,$B20868)))</f>
      </c>
      <c r="M20868" s="14">
        <f>AND($I20868=MID(kododd,1,2),$J20868=MID(kododd,3,3))</f>
      </c>
    </row>
    <row r="20869">
      <c r="A20869" s="95">
        <v>38369</v>
      </c>
      <c r="B20869" s="93" t="s">
        <v>17262</v>
      </c>
      <c r="C20869" s="93" t="s">
        <v>1409</v>
      </c>
      <c r="F20869" s="95">
        <v>374636</v>
      </c>
      <c r="G20869" s="95">
        <v>0</v>
      </c>
      <c r="H20869" s="93" t="s">
        <v>8976</v>
      </c>
      <c r="I20869" s="93" t="s">
        <v>23892</v>
      </c>
      <c r="J20869" s="93" t="s">
        <v>20860</v>
      </c>
      <c r="K20869" s="93" t="s">
        <v>6912</v>
      </c>
      <c r="L20869" s="14">
        <f>AND(vyberHrace&lt;&gt;"",ISNUMBER(SEARCH(vyberHrace,$B20869)))</f>
      </c>
      <c r="M20869" s="14">
        <f>AND($I20869=MID(kododd,1,2),$J20869=MID(kododd,3,3))</f>
      </c>
    </row>
    <row r="20870">
      <c r="A20870" s="95">
        <v>20129</v>
      </c>
      <c r="B20870" s="93" t="s">
        <v>17274</v>
      </c>
      <c r="C20870" s="93" t="s">
        <v>1443</v>
      </c>
      <c r="D20870" s="95">
        <v>1567</v>
      </c>
      <c r="E20870" s="95">
        <v>1724</v>
      </c>
      <c r="F20870" s="95">
        <v>363510</v>
      </c>
      <c r="G20870" s="95">
        <v>250</v>
      </c>
      <c r="H20870" s="93" t="s">
        <v>8976</v>
      </c>
      <c r="I20870" s="93" t="s">
        <v>23892</v>
      </c>
      <c r="J20870" s="93" t="s">
        <v>20878</v>
      </c>
      <c r="K20870" s="93" t="s">
        <v>4948</v>
      </c>
      <c r="L20870" s="14">
        <f>AND(vyberHrace&lt;&gt;"",ISNUMBER(SEARCH(vyberHrace,$B20870)))</f>
      </c>
      <c r="M20870" s="14">
        <f>AND($I20870=MID(kododd,1,2),$J20870=MID(kododd,3,3))</f>
      </c>
    </row>
    <row r="20871">
      <c r="A20871" s="95">
        <v>56329</v>
      </c>
      <c r="B20871" s="93" t="s">
        <v>23071</v>
      </c>
      <c r="C20871" s="93" t="s">
        <v>1424</v>
      </c>
      <c r="F20871" s="95">
        <v>23794640</v>
      </c>
      <c r="G20871" s="95">
        <v>250</v>
      </c>
      <c r="H20871" s="93" t="s">
        <v>8976</v>
      </c>
      <c r="I20871" s="93" t="s">
        <v>23892</v>
      </c>
      <c r="J20871" s="93" t="s">
        <v>20844</v>
      </c>
      <c r="K20871" s="93" t="s">
        <v>6767</v>
      </c>
      <c r="L20871" s="14">
        <f>AND(vyberHrace&lt;&gt;"",ISNUMBER(SEARCH(vyberHrace,$B20871)))</f>
      </c>
      <c r="M20871" s="14">
        <f>AND($I20871=MID(kododd,1,2),$J20871=MID(kododd,3,3))</f>
      </c>
    </row>
    <row r="20872">
      <c r="A20872" s="95">
        <v>13615</v>
      </c>
      <c r="B20872" s="93" t="s">
        <v>15013</v>
      </c>
      <c r="C20872" s="93" t="s">
        <v>1432</v>
      </c>
      <c r="D20872" s="95">
        <v>1131</v>
      </c>
      <c r="G20872" s="95">
        <v>0</v>
      </c>
      <c r="H20872" s="93" t="s">
        <v>8976</v>
      </c>
      <c r="I20872" s="93" t="s">
        <v>23892</v>
      </c>
      <c r="J20872" s="93" t="s">
        <v>20881</v>
      </c>
      <c r="K20872" s="93" t="s">
        <v>3799</v>
      </c>
      <c r="L20872" s="14">
        <f>AND(vyberHrace&lt;&gt;"",ISNUMBER(SEARCH(vyberHrace,$B20872)))</f>
      </c>
      <c r="M20872" s="14">
        <f>AND($I20872=MID(kododd,1,2),$J20872=MID(kododd,3,3))</f>
      </c>
    </row>
    <row r="20873">
      <c r="A20873" s="95">
        <v>34457</v>
      </c>
      <c r="B20873" s="93" t="s">
        <v>15029</v>
      </c>
      <c r="C20873" s="93" t="s">
        <v>1428</v>
      </c>
      <c r="D20873" s="95">
        <v>1543</v>
      </c>
      <c r="G20873" s="95">
        <v>250</v>
      </c>
      <c r="H20873" s="93" t="s">
        <v>8976</v>
      </c>
      <c r="I20873" s="93" t="s">
        <v>23892</v>
      </c>
      <c r="J20873" s="93" t="s">
        <v>20926</v>
      </c>
      <c r="K20873" s="93" t="s">
        <v>5105</v>
      </c>
      <c r="L20873" s="14">
        <f>AND(vyberHrace&lt;&gt;"",ISNUMBER(SEARCH(vyberHrace,$B20873)))</f>
      </c>
      <c r="M20873" s="14">
        <f>AND($I20873=MID(kododd,1,2),$J20873=MID(kododd,3,3))</f>
      </c>
    </row>
    <row r="20874">
      <c r="A20874" s="95">
        <v>59850</v>
      </c>
      <c r="B20874" s="93" t="s">
        <v>26351</v>
      </c>
      <c r="C20874" s="93" t="s">
        <v>1423</v>
      </c>
      <c r="D20874" s="95">
        <v>1047</v>
      </c>
      <c r="G20874" s="95">
        <v>250</v>
      </c>
      <c r="H20874" s="93" t="s">
        <v>8976</v>
      </c>
      <c r="I20874" s="93" t="s">
        <v>23892</v>
      </c>
      <c r="J20874" s="93" t="s">
        <v>20878</v>
      </c>
      <c r="K20874" s="93" t="s">
        <v>4948</v>
      </c>
      <c r="L20874" s="14">
        <f>AND(vyberHrace&lt;&gt;"",ISNUMBER(SEARCH(vyberHrace,$B20874)))</f>
      </c>
      <c r="M20874" s="14">
        <f>AND($I20874=MID(kododd,1,2),$J20874=MID(kododd,3,3))</f>
      </c>
    </row>
    <row r="20875">
      <c r="A20875" s="95">
        <v>49520</v>
      </c>
      <c r="B20875" s="93" t="s">
        <v>8104</v>
      </c>
      <c r="C20875" s="93" t="s">
        <v>1406</v>
      </c>
      <c r="G20875" s="95">
        <v>0</v>
      </c>
      <c r="H20875" s="93" t="s">
        <v>8976</v>
      </c>
      <c r="I20875" s="93" t="s">
        <v>23892</v>
      </c>
      <c r="J20875" s="93" t="s">
        <v>20876</v>
      </c>
      <c r="K20875" s="93" t="s">
        <v>4199</v>
      </c>
      <c r="L20875" s="14">
        <f>AND(vyberHrace&lt;&gt;"",ISNUMBER(SEARCH(vyberHrace,$B20875)))</f>
      </c>
      <c r="M20875" s="14">
        <f>AND($I20875=MID(kododd,1,2),$J20875=MID(kododd,3,3))</f>
      </c>
    </row>
    <row r="20876">
      <c r="A20876" s="95">
        <v>54379</v>
      </c>
      <c r="B20876" s="93" t="s">
        <v>1087</v>
      </c>
      <c r="C20876" s="93" t="s">
        <v>1422</v>
      </c>
      <c r="F20876" s="95">
        <v>23754400</v>
      </c>
      <c r="G20876" s="95">
        <v>0</v>
      </c>
      <c r="H20876" s="93" t="s">
        <v>8976</v>
      </c>
      <c r="I20876" s="93" t="s">
        <v>23892</v>
      </c>
      <c r="J20876" s="93" t="s">
        <v>20844</v>
      </c>
      <c r="K20876" s="93" t="s">
        <v>6767</v>
      </c>
      <c r="L20876" s="14">
        <f>AND(vyberHrace&lt;&gt;"",ISNUMBER(SEARCH(vyberHrace,$B20876)))</f>
      </c>
      <c r="M20876" s="14">
        <f>AND($I20876=MID(kododd,1,2),$J20876=MID(kododd,3,3))</f>
      </c>
    </row>
    <row r="20877">
      <c r="A20877" s="95">
        <v>57185</v>
      </c>
      <c r="B20877" s="93" t="s">
        <v>8106</v>
      </c>
      <c r="C20877" s="93" t="s">
        <v>1412</v>
      </c>
      <c r="G20877" s="95">
        <v>0</v>
      </c>
      <c r="H20877" s="93" t="s">
        <v>8976</v>
      </c>
      <c r="I20877" s="93" t="s">
        <v>23892</v>
      </c>
      <c r="J20877" s="93" t="s">
        <v>20961</v>
      </c>
      <c r="K20877" s="93" t="s">
        <v>6268</v>
      </c>
      <c r="L20877" s="14">
        <f>AND(vyberHrace&lt;&gt;"",ISNUMBER(SEARCH(vyberHrace,$B20877)))</f>
      </c>
      <c r="M20877" s="14">
        <f>AND($I20877=MID(kododd,1,2),$J20877=MID(kododd,3,3))</f>
      </c>
    </row>
    <row r="20878">
      <c r="A20878" s="95">
        <v>2125</v>
      </c>
      <c r="B20878" s="93" t="s">
        <v>8113</v>
      </c>
      <c r="C20878" s="93" t="s">
        <v>1481</v>
      </c>
      <c r="D20878" s="95">
        <v>1923</v>
      </c>
      <c r="E20878" s="95">
        <v>1965</v>
      </c>
      <c r="F20878" s="95">
        <v>359971</v>
      </c>
      <c r="G20878" s="95">
        <v>0</v>
      </c>
      <c r="H20878" s="93" t="s">
        <v>8976</v>
      </c>
      <c r="I20878" s="93" t="s">
        <v>23892</v>
      </c>
      <c r="J20878" s="93" t="s">
        <v>20875</v>
      </c>
      <c r="K20878" s="93" t="s">
        <v>7834</v>
      </c>
      <c r="L20878" s="14">
        <f>AND(vyberHrace&lt;&gt;"",ISNUMBER(SEARCH(vyberHrace,$B20878)))</f>
      </c>
      <c r="M20878" s="14">
        <f>AND($I20878=MID(kododd,1,2),$J20878=MID(kododd,3,3))</f>
      </c>
    </row>
    <row r="20879">
      <c r="A20879" s="95">
        <v>13266</v>
      </c>
      <c r="B20879" s="93" t="s">
        <v>8115</v>
      </c>
      <c r="C20879" s="93" t="s">
        <v>1455</v>
      </c>
      <c r="D20879" s="95">
        <v>1497</v>
      </c>
      <c r="F20879" s="95">
        <v>370401</v>
      </c>
      <c r="G20879" s="95">
        <v>250</v>
      </c>
      <c r="H20879" s="93" t="s">
        <v>8976</v>
      </c>
      <c r="I20879" s="93" t="s">
        <v>23892</v>
      </c>
      <c r="J20879" s="93" t="s">
        <v>20936</v>
      </c>
      <c r="K20879" s="93" t="s">
        <v>6270</v>
      </c>
      <c r="L20879" s="14">
        <f>AND(vyberHrace&lt;&gt;"",ISNUMBER(SEARCH(vyberHrace,$B20879)))</f>
      </c>
      <c r="M20879" s="14">
        <f>AND($I20879=MID(kododd,1,2),$J20879=MID(kododd,3,3))</f>
      </c>
    </row>
    <row r="20880">
      <c r="A20880" s="95">
        <v>61185</v>
      </c>
      <c r="B20880" s="93" t="s">
        <v>8115</v>
      </c>
      <c r="C20880" s="93" t="s">
        <v>3255</v>
      </c>
      <c r="D20880" s="95">
        <v>1542</v>
      </c>
      <c r="E20880" s="95">
        <v>1666</v>
      </c>
      <c r="F20880" s="95">
        <v>23787570</v>
      </c>
      <c r="G20880" s="95">
        <v>250</v>
      </c>
      <c r="H20880" s="93" t="s">
        <v>8976</v>
      </c>
      <c r="I20880" s="93" t="s">
        <v>23892</v>
      </c>
      <c r="J20880" s="93" t="s">
        <v>20844</v>
      </c>
      <c r="K20880" s="93" t="s">
        <v>6767</v>
      </c>
      <c r="L20880" s="14">
        <f>AND(vyberHrace&lt;&gt;"",ISNUMBER(SEARCH(vyberHrace,$B20880)))</f>
      </c>
      <c r="M20880" s="14">
        <f>AND($I20880=MID(kododd,1,2),$J20880=MID(kododd,3,3))</f>
      </c>
    </row>
    <row r="20881">
      <c r="A20881" s="95">
        <v>52894</v>
      </c>
      <c r="B20881" s="93" t="s">
        <v>8117</v>
      </c>
      <c r="C20881" s="93" t="s">
        <v>3255</v>
      </c>
      <c r="G20881" s="95">
        <v>0</v>
      </c>
      <c r="H20881" s="93" t="s">
        <v>8976</v>
      </c>
      <c r="I20881" s="93" t="s">
        <v>23892</v>
      </c>
      <c r="J20881" s="93" t="s">
        <v>20881</v>
      </c>
      <c r="K20881" s="93" t="s">
        <v>3799</v>
      </c>
      <c r="L20881" s="14">
        <f>AND(vyberHrace&lt;&gt;"",ISNUMBER(SEARCH(vyberHrace,$B20881)))</f>
      </c>
      <c r="M20881" s="14">
        <f>AND($I20881=MID(kododd,1,2),$J20881=MID(kododd,3,3))</f>
      </c>
    </row>
    <row r="20882">
      <c r="A20882" s="95">
        <v>60769</v>
      </c>
      <c r="B20882" s="93" t="s">
        <v>27166</v>
      </c>
      <c r="C20882" s="93" t="s">
        <v>1424</v>
      </c>
      <c r="G20882" s="95">
        <v>250</v>
      </c>
      <c r="H20882" s="93" t="s">
        <v>8976</v>
      </c>
      <c r="I20882" s="93" t="s">
        <v>23892</v>
      </c>
      <c r="J20882" s="93" t="s">
        <v>21007</v>
      </c>
      <c r="K20882" s="93" t="s">
        <v>21380</v>
      </c>
      <c r="L20882" s="14">
        <f>AND(vyberHrace&lt;&gt;"",ISNUMBER(SEARCH(vyberHrace,$B20882)))</f>
      </c>
      <c r="M20882" s="14">
        <f>AND($I20882=MID(kododd,1,2),$J20882=MID(kododd,3,3))</f>
      </c>
    </row>
    <row r="20883">
      <c r="A20883" s="95">
        <v>46312</v>
      </c>
      <c r="B20883" s="93" t="s">
        <v>8123</v>
      </c>
      <c r="C20883" s="93" t="s">
        <v>1408</v>
      </c>
      <c r="G20883" s="95">
        <v>0</v>
      </c>
      <c r="H20883" s="93" t="s">
        <v>8976</v>
      </c>
      <c r="I20883" s="93" t="s">
        <v>23892</v>
      </c>
      <c r="J20883" s="93" t="s">
        <v>20955</v>
      </c>
      <c r="K20883" s="93" t="s">
        <v>11226</v>
      </c>
      <c r="L20883" s="14">
        <f>AND(vyberHrace&lt;&gt;"",ISNUMBER(SEARCH(vyberHrace,$B20883)))</f>
      </c>
      <c r="M20883" s="14">
        <f>AND($I20883=MID(kododd,1,2),$J20883=MID(kododd,3,3))</f>
      </c>
    </row>
    <row r="20884">
      <c r="A20884" s="95">
        <v>63846</v>
      </c>
      <c r="B20884" s="93" t="s">
        <v>30032</v>
      </c>
      <c r="C20884" s="93" t="s">
        <v>1454</v>
      </c>
      <c r="G20884" s="95">
        <v>500</v>
      </c>
      <c r="H20884" s="93" t="s">
        <v>8976</v>
      </c>
      <c r="I20884" s="93" t="s">
        <v>23892</v>
      </c>
      <c r="J20884" s="93" t="s">
        <v>23412</v>
      </c>
      <c r="K20884" s="93" t="s">
        <v>21369</v>
      </c>
      <c r="L20884" s="14">
        <f>AND(vyberHrace&lt;&gt;"",ISNUMBER(SEARCH(vyberHrace,$B20884)))</f>
      </c>
      <c r="M20884" s="14">
        <f>AND($I20884=MID(kododd,1,2),$J20884=MID(kododd,3,3))</f>
      </c>
    </row>
    <row r="20885">
      <c r="A20885" s="95">
        <v>56491</v>
      </c>
      <c r="B20885" s="93" t="s">
        <v>23082</v>
      </c>
      <c r="C20885" s="93" t="s">
        <v>1412</v>
      </c>
      <c r="G20885" s="95">
        <v>250</v>
      </c>
      <c r="H20885" s="93" t="s">
        <v>8976</v>
      </c>
      <c r="I20885" s="93" t="s">
        <v>23892</v>
      </c>
      <c r="J20885" s="93" t="s">
        <v>20867</v>
      </c>
      <c r="K20885" s="93" t="s">
        <v>4710</v>
      </c>
      <c r="L20885" s="14">
        <f>AND(vyberHrace&lt;&gt;"",ISNUMBER(SEARCH(vyberHrace,$B20885)))</f>
      </c>
      <c r="M20885" s="14">
        <f>AND($I20885=MID(kododd,1,2),$J20885=MID(kododd,3,3))</f>
      </c>
    </row>
    <row r="20886">
      <c r="A20886" s="95">
        <v>43759</v>
      </c>
      <c r="B20886" s="93" t="s">
        <v>8134</v>
      </c>
      <c r="C20886" s="93" t="s">
        <v>1408</v>
      </c>
      <c r="G20886" s="95">
        <v>0</v>
      </c>
      <c r="H20886" s="93" t="s">
        <v>8976</v>
      </c>
      <c r="I20886" s="93" t="s">
        <v>23892</v>
      </c>
      <c r="J20886" s="93" t="s">
        <v>20896</v>
      </c>
      <c r="K20886" s="93" t="s">
        <v>6925</v>
      </c>
      <c r="L20886" s="14">
        <f>AND(vyberHrace&lt;&gt;"",ISNUMBER(SEARCH(vyberHrace,$B20886)))</f>
      </c>
      <c r="M20886" s="14">
        <f>AND($I20886=MID(kododd,1,2),$J20886=MID(kododd,3,3))</f>
      </c>
    </row>
    <row r="20887">
      <c r="A20887" s="95">
        <v>56492</v>
      </c>
      <c r="B20887" s="93" t="s">
        <v>23083</v>
      </c>
      <c r="C20887" s="93" t="s">
        <v>1420</v>
      </c>
      <c r="G20887" s="95">
        <v>250</v>
      </c>
      <c r="H20887" s="93" t="s">
        <v>8976</v>
      </c>
      <c r="I20887" s="93" t="s">
        <v>23892</v>
      </c>
      <c r="J20887" s="93" t="s">
        <v>20867</v>
      </c>
      <c r="K20887" s="93" t="s">
        <v>4710</v>
      </c>
      <c r="L20887" s="14">
        <f>AND(vyberHrace&lt;&gt;"",ISNUMBER(SEARCH(vyberHrace,$B20887)))</f>
      </c>
      <c r="M20887" s="14">
        <f>AND($I20887=MID(kododd,1,2),$J20887=MID(kododd,3,3))</f>
      </c>
    </row>
    <row r="20888">
      <c r="A20888" s="95">
        <v>38366</v>
      </c>
      <c r="B20888" s="93" t="s">
        <v>8135</v>
      </c>
      <c r="C20888" s="93" t="s">
        <v>1409</v>
      </c>
      <c r="D20888" s="95">
        <v>1418</v>
      </c>
      <c r="E20888" s="95">
        <v>1448</v>
      </c>
      <c r="F20888" s="95">
        <v>23715766</v>
      </c>
      <c r="G20888" s="95">
        <v>250</v>
      </c>
      <c r="H20888" s="93" t="s">
        <v>8976</v>
      </c>
      <c r="I20888" s="93" t="s">
        <v>23892</v>
      </c>
      <c r="J20888" s="93" t="s">
        <v>20925</v>
      </c>
      <c r="K20888" s="93" t="s">
        <v>3811</v>
      </c>
      <c r="L20888" s="14">
        <f>AND(vyberHrace&lt;&gt;"",ISNUMBER(SEARCH(vyberHrace,$B20888)))</f>
      </c>
      <c r="M20888" s="14">
        <f>AND($I20888=MID(kododd,1,2),$J20888=MID(kododd,3,3))</f>
      </c>
    </row>
    <row r="20889">
      <c r="A20889" s="95">
        <v>41363</v>
      </c>
      <c r="B20889" s="93" t="s">
        <v>8136</v>
      </c>
      <c r="C20889" s="93" t="s">
        <v>1442</v>
      </c>
      <c r="D20889" s="95">
        <v>1542</v>
      </c>
      <c r="E20889" s="95">
        <v>1818</v>
      </c>
      <c r="F20889" s="95">
        <v>23770520</v>
      </c>
      <c r="G20889" s="95">
        <v>250</v>
      </c>
      <c r="H20889" s="93" t="s">
        <v>8976</v>
      </c>
      <c r="I20889" s="93" t="s">
        <v>23892</v>
      </c>
      <c r="J20889" s="93" t="s">
        <v>20925</v>
      </c>
      <c r="K20889" s="93" t="s">
        <v>3811</v>
      </c>
      <c r="L20889" s="14">
        <f>AND(vyberHrace&lt;&gt;"",ISNUMBER(SEARCH(vyberHrace,$B20889)))</f>
      </c>
      <c r="M20889" s="14">
        <f>AND($I20889=MID(kododd,1,2),$J20889=MID(kododd,3,3))</f>
      </c>
    </row>
    <row r="20890">
      <c r="A20890" s="95">
        <v>61195</v>
      </c>
      <c r="B20890" s="93" t="s">
        <v>27438</v>
      </c>
      <c r="C20890" s="93" t="s">
        <v>1461</v>
      </c>
      <c r="D20890" s="95">
        <v>1517</v>
      </c>
      <c r="E20890" s="95">
        <v>1679</v>
      </c>
      <c r="F20890" s="95">
        <v>23790873</v>
      </c>
      <c r="G20890" s="95">
        <v>250</v>
      </c>
      <c r="H20890" s="93" t="s">
        <v>8976</v>
      </c>
      <c r="I20890" s="93" t="s">
        <v>23892</v>
      </c>
      <c r="J20890" s="93" t="s">
        <v>20967</v>
      </c>
      <c r="K20890" s="93" t="s">
        <v>11218</v>
      </c>
      <c r="L20890" s="14">
        <f>AND(vyberHrace&lt;&gt;"",ISNUMBER(SEARCH(vyberHrace,$B20890)))</f>
      </c>
      <c r="M20890" s="14">
        <f>AND($I20890=MID(kododd,1,2),$J20890=MID(kododd,3,3))</f>
      </c>
    </row>
    <row r="20891">
      <c r="A20891" s="95">
        <v>35931</v>
      </c>
      <c r="B20891" s="93" t="s">
        <v>8325</v>
      </c>
      <c r="C20891" s="93" t="s">
        <v>1407</v>
      </c>
      <c r="D20891" s="95">
        <v>1533</v>
      </c>
      <c r="F20891" s="95">
        <v>23722754</v>
      </c>
      <c r="G20891" s="95">
        <v>0</v>
      </c>
      <c r="H20891" s="93" t="s">
        <v>8976</v>
      </c>
      <c r="I20891" s="93" t="s">
        <v>23892</v>
      </c>
      <c r="J20891" s="93" t="s">
        <v>20961</v>
      </c>
      <c r="K20891" s="93" t="s">
        <v>6268</v>
      </c>
      <c r="L20891" s="14">
        <f>AND(vyberHrace&lt;&gt;"",ISNUMBER(SEARCH(vyberHrace,$B20891)))</f>
      </c>
      <c r="M20891" s="14">
        <f>AND($I20891=MID(kododd,1,2),$J20891=MID(kododd,3,3))</f>
      </c>
    </row>
    <row r="20892">
      <c r="A20892" s="95">
        <v>60551</v>
      </c>
      <c r="B20892" s="93" t="s">
        <v>8373</v>
      </c>
      <c r="C20892" s="93" t="s">
        <v>1420</v>
      </c>
      <c r="G20892" s="95">
        <v>0</v>
      </c>
      <c r="H20892" s="93" t="s">
        <v>8976</v>
      </c>
      <c r="I20892" s="93" t="s">
        <v>23892</v>
      </c>
      <c r="J20892" s="93" t="s">
        <v>20979</v>
      </c>
      <c r="K20892" s="93" t="s">
        <v>4698</v>
      </c>
      <c r="L20892" s="14">
        <f>AND(vyberHrace&lt;&gt;"",ISNUMBER(SEARCH(vyberHrace,$B20892)))</f>
      </c>
      <c r="M20892" s="14">
        <f>AND($I20892=MID(kododd,1,2),$J20892=MID(kododd,3,3))</f>
      </c>
    </row>
    <row r="20893">
      <c r="A20893" s="95">
        <v>28723</v>
      </c>
      <c r="B20893" s="93" t="s">
        <v>8378</v>
      </c>
      <c r="C20893" s="93" t="s">
        <v>1475</v>
      </c>
      <c r="D20893" s="95">
        <v>1382</v>
      </c>
      <c r="F20893" s="95">
        <v>23780355</v>
      </c>
      <c r="G20893" s="95">
        <v>250</v>
      </c>
      <c r="H20893" s="93" t="s">
        <v>8976</v>
      </c>
      <c r="I20893" s="93" t="s">
        <v>23892</v>
      </c>
      <c r="J20893" s="93" t="s">
        <v>20960</v>
      </c>
      <c r="K20893" s="93" t="s">
        <v>5570</v>
      </c>
      <c r="L20893" s="14">
        <f>AND(vyberHrace&lt;&gt;"",ISNUMBER(SEARCH(vyberHrace,$B20893)))</f>
      </c>
      <c r="M20893" s="14">
        <f>AND($I20893=MID(kododd,1,2),$J20893=MID(kododd,3,3))</f>
      </c>
    </row>
    <row r="20894">
      <c r="A20894" s="95">
        <v>57332</v>
      </c>
      <c r="B20894" s="93" t="s">
        <v>23091</v>
      </c>
      <c r="C20894" s="93" t="s">
        <v>1450</v>
      </c>
      <c r="D20894" s="95">
        <v>1792</v>
      </c>
      <c r="E20894" s="95">
        <v>1859</v>
      </c>
      <c r="F20894" s="95">
        <v>23778016</v>
      </c>
      <c r="G20894" s="95">
        <v>250</v>
      </c>
      <c r="H20894" s="93" t="s">
        <v>8976</v>
      </c>
      <c r="I20894" s="93" t="s">
        <v>23892</v>
      </c>
      <c r="J20894" s="93" t="s">
        <v>20937</v>
      </c>
      <c r="K20894" s="93" t="s">
        <v>5109</v>
      </c>
      <c r="L20894" s="14">
        <f>AND(vyberHrace&lt;&gt;"",ISNUMBER(SEARCH(vyberHrace,$B20894)))</f>
      </c>
      <c r="M20894" s="14">
        <f>AND($I20894=MID(kododd,1,2),$J20894=MID(kododd,3,3))</f>
      </c>
    </row>
    <row r="20895">
      <c r="A20895" s="95">
        <v>14982</v>
      </c>
      <c r="B20895" s="93" t="s">
        <v>8410</v>
      </c>
      <c r="C20895" s="93" t="s">
        <v>1476</v>
      </c>
      <c r="D20895" s="95">
        <v>1585</v>
      </c>
      <c r="F20895" s="95">
        <v>23728302</v>
      </c>
      <c r="G20895" s="95">
        <v>0</v>
      </c>
      <c r="H20895" s="93" t="s">
        <v>8976</v>
      </c>
      <c r="I20895" s="93" t="s">
        <v>23892</v>
      </c>
      <c r="J20895" s="93" t="s">
        <v>20855</v>
      </c>
      <c r="K20895" s="93" t="s">
        <v>6897</v>
      </c>
      <c r="L20895" s="14">
        <f>AND(vyberHrace&lt;&gt;"",ISNUMBER(SEARCH(vyberHrace,$B20895)))</f>
      </c>
      <c r="M20895" s="14">
        <f>AND($I20895=MID(kododd,1,2),$J20895=MID(kododd,3,3))</f>
      </c>
    </row>
    <row r="20896">
      <c r="A20896" s="95">
        <v>52598</v>
      </c>
      <c r="B20896" s="93" t="s">
        <v>2326</v>
      </c>
      <c r="C20896" s="93" t="s">
        <v>1416</v>
      </c>
      <c r="D20896" s="95">
        <v>1597</v>
      </c>
      <c r="F20896" s="95">
        <v>23786507</v>
      </c>
      <c r="G20896" s="95">
        <v>250</v>
      </c>
      <c r="H20896" s="93" t="s">
        <v>8976</v>
      </c>
      <c r="I20896" s="93" t="s">
        <v>23892</v>
      </c>
      <c r="J20896" s="93" t="s">
        <v>20979</v>
      </c>
      <c r="K20896" s="93" t="s">
        <v>4698</v>
      </c>
      <c r="L20896" s="14">
        <f>AND(vyberHrace&lt;&gt;"",ISNUMBER(SEARCH(vyberHrace,$B20896)))</f>
      </c>
      <c r="M20896" s="14">
        <f>AND($I20896=MID(kododd,1,2),$J20896=MID(kododd,3,3))</f>
      </c>
    </row>
    <row r="20897">
      <c r="A20897" s="95">
        <v>3554</v>
      </c>
      <c r="B20897" s="93" t="s">
        <v>13582</v>
      </c>
      <c r="C20897" s="93" t="s">
        <v>1463</v>
      </c>
      <c r="D20897" s="95">
        <v>1804</v>
      </c>
      <c r="E20897" s="95">
        <v>1875</v>
      </c>
      <c r="F20897" s="95">
        <v>330086</v>
      </c>
      <c r="G20897" s="95">
        <v>250</v>
      </c>
      <c r="H20897" s="93" t="s">
        <v>8976</v>
      </c>
      <c r="I20897" s="93" t="s">
        <v>23892</v>
      </c>
      <c r="J20897" s="93" t="s">
        <v>20855</v>
      </c>
      <c r="K20897" s="93" t="s">
        <v>6897</v>
      </c>
      <c r="L20897" s="14">
        <f>AND(vyberHrace&lt;&gt;"",ISNUMBER(SEARCH(vyberHrace,$B20897)))</f>
      </c>
      <c r="M20897" s="14">
        <f>AND($I20897=MID(kododd,1,2),$J20897=MID(kododd,3,3))</f>
      </c>
    </row>
    <row r="20898">
      <c r="A20898" s="95">
        <v>55158</v>
      </c>
      <c r="B20898" s="93" t="s">
        <v>1079</v>
      </c>
      <c r="C20898" s="93" t="s">
        <v>1424</v>
      </c>
      <c r="G20898" s="95">
        <v>0</v>
      </c>
      <c r="H20898" s="93" t="s">
        <v>8976</v>
      </c>
      <c r="I20898" s="93" t="s">
        <v>23892</v>
      </c>
      <c r="J20898" s="93" t="s">
        <v>20881</v>
      </c>
      <c r="K20898" s="93" t="s">
        <v>3799</v>
      </c>
      <c r="L20898" s="14">
        <f>AND(vyberHrace&lt;&gt;"",ISNUMBER(SEARCH(vyberHrace,$B20898)))</f>
      </c>
      <c r="M20898" s="14">
        <f>AND($I20898=MID(kododd,1,2),$J20898=MID(kododd,3,3))</f>
      </c>
    </row>
    <row r="20899">
      <c r="A20899" s="95">
        <v>57107</v>
      </c>
      <c r="B20899" s="93" t="s">
        <v>23058</v>
      </c>
      <c r="C20899" s="93" t="s">
        <v>1412</v>
      </c>
      <c r="G20899" s="95">
        <v>0</v>
      </c>
      <c r="H20899" s="93" t="s">
        <v>8976</v>
      </c>
      <c r="I20899" s="93" t="s">
        <v>23892</v>
      </c>
      <c r="J20899" s="93" t="s">
        <v>21007</v>
      </c>
      <c r="K20899" s="93" t="s">
        <v>21380</v>
      </c>
      <c r="L20899" s="14">
        <f>AND(vyberHrace&lt;&gt;"",ISNUMBER(SEARCH(vyberHrace,$B20899)))</f>
      </c>
      <c r="M20899" s="14">
        <f>AND($I20899=MID(kododd,1,2),$J20899=MID(kododd,3,3))</f>
      </c>
    </row>
    <row r="20900">
      <c r="A20900" s="95">
        <v>57106</v>
      </c>
      <c r="B20900" s="93" t="s">
        <v>23059</v>
      </c>
      <c r="C20900" s="93" t="s">
        <v>1411</v>
      </c>
      <c r="G20900" s="95">
        <v>250</v>
      </c>
      <c r="H20900" s="93" t="s">
        <v>8976</v>
      </c>
      <c r="I20900" s="93" t="s">
        <v>23892</v>
      </c>
      <c r="J20900" s="93" t="s">
        <v>21007</v>
      </c>
      <c r="K20900" s="93" t="s">
        <v>21380</v>
      </c>
      <c r="L20900" s="14">
        <f>AND(vyberHrace&lt;&gt;"",ISNUMBER(SEARCH(vyberHrace,$B20900)))</f>
      </c>
      <c r="M20900" s="14">
        <f>AND($I20900=MID(kododd,1,2),$J20900=MID(kododd,3,3))</f>
      </c>
    </row>
    <row r="20901">
      <c r="A20901" s="95">
        <v>6846</v>
      </c>
      <c r="B20901" s="93" t="s">
        <v>13594</v>
      </c>
      <c r="C20901" s="93" t="s">
        <v>1446</v>
      </c>
      <c r="D20901" s="95">
        <v>2045</v>
      </c>
      <c r="E20901" s="95">
        <v>2070</v>
      </c>
      <c r="F20901" s="95">
        <v>339660</v>
      </c>
      <c r="G20901" s="95">
        <v>250</v>
      </c>
      <c r="H20901" s="93" t="s">
        <v>8976</v>
      </c>
      <c r="I20901" s="93" t="s">
        <v>23892</v>
      </c>
      <c r="J20901" s="93" t="s">
        <v>20872</v>
      </c>
      <c r="K20901" s="93" t="s">
        <v>3789</v>
      </c>
      <c r="L20901" s="14">
        <f>AND(vyberHrace&lt;&gt;"",ISNUMBER(SEARCH(vyberHrace,$B20901)))</f>
      </c>
      <c r="M20901" s="14">
        <f>AND($I20901=MID(kododd,1,2),$J20901=MID(kododd,3,3))</f>
      </c>
    </row>
    <row r="20902">
      <c r="A20902" s="95">
        <v>56173</v>
      </c>
      <c r="B20902" s="93" t="s">
        <v>22722</v>
      </c>
      <c r="C20902" s="93" t="s">
        <v>3255</v>
      </c>
      <c r="D20902" s="95">
        <v>1718</v>
      </c>
      <c r="E20902" s="95">
        <v>1805</v>
      </c>
      <c r="F20902" s="95">
        <v>23768681</v>
      </c>
      <c r="G20902" s="95">
        <v>250</v>
      </c>
      <c r="H20902" s="93" t="s">
        <v>8976</v>
      </c>
      <c r="I20902" s="93" t="s">
        <v>23892</v>
      </c>
      <c r="J20902" s="93" t="s">
        <v>20860</v>
      </c>
      <c r="K20902" s="93" t="s">
        <v>6912</v>
      </c>
      <c r="L20902" s="14">
        <f>AND(vyberHrace&lt;&gt;"",ISNUMBER(SEARCH(vyberHrace,$B20902)))</f>
      </c>
      <c r="M20902" s="14">
        <f>AND($I20902=MID(kododd,1,2),$J20902=MID(kododd,3,3))</f>
      </c>
    </row>
    <row r="20903">
      <c r="A20903" s="95">
        <v>1893</v>
      </c>
      <c r="B20903" s="93" t="s">
        <v>8586</v>
      </c>
      <c r="C20903" s="93" t="s">
        <v>1430</v>
      </c>
      <c r="D20903" s="95">
        <v>1939</v>
      </c>
      <c r="E20903" s="95">
        <v>1964</v>
      </c>
      <c r="F20903" s="95">
        <v>310921</v>
      </c>
      <c r="G20903" s="95">
        <v>250</v>
      </c>
      <c r="H20903" s="93" t="s">
        <v>8976</v>
      </c>
      <c r="I20903" s="93" t="s">
        <v>23892</v>
      </c>
      <c r="J20903" s="93" t="s">
        <v>20925</v>
      </c>
      <c r="K20903" s="93" t="s">
        <v>3811</v>
      </c>
      <c r="L20903" s="14">
        <f>AND(vyberHrace&lt;&gt;"",ISNUMBER(SEARCH(vyberHrace,$B20903)))</f>
      </c>
      <c r="M20903" s="14">
        <f>AND($I20903=MID(kododd,1,2),$J20903=MID(kododd,3,3))</f>
      </c>
    </row>
    <row r="20904">
      <c r="A20904" s="95">
        <v>60344</v>
      </c>
      <c r="B20904" s="93" t="s">
        <v>26796</v>
      </c>
      <c r="C20904" s="93" t="s">
        <v>1406</v>
      </c>
      <c r="G20904" s="95">
        <v>250</v>
      </c>
      <c r="H20904" s="93" t="s">
        <v>8976</v>
      </c>
      <c r="I20904" s="93" t="s">
        <v>23892</v>
      </c>
      <c r="J20904" s="93" t="s">
        <v>21001</v>
      </c>
      <c r="K20904" s="93" t="s">
        <v>5937</v>
      </c>
      <c r="L20904" s="14">
        <f>AND(vyberHrace&lt;&gt;"",ISNUMBER(SEARCH(vyberHrace,$B20904)))</f>
      </c>
      <c r="M20904" s="14">
        <f>AND($I20904=MID(kododd,1,2),$J20904=MID(kododd,3,3))</f>
      </c>
    </row>
    <row r="20905">
      <c r="A20905" s="95">
        <v>39539</v>
      </c>
      <c r="B20905" s="93" t="s">
        <v>8587</v>
      </c>
      <c r="C20905" s="93" t="s">
        <v>1400</v>
      </c>
      <c r="G20905" s="95">
        <v>500</v>
      </c>
      <c r="H20905" s="93" t="s">
        <v>8976</v>
      </c>
      <c r="I20905" s="93" t="s">
        <v>23892</v>
      </c>
      <c r="J20905" s="93" t="s">
        <v>23412</v>
      </c>
      <c r="K20905" s="93" t="s">
        <v>21369</v>
      </c>
      <c r="L20905" s="14">
        <f>AND(vyberHrace&lt;&gt;"",ISNUMBER(SEARCH(vyberHrace,$B20905)))</f>
      </c>
      <c r="M20905" s="14">
        <f>AND($I20905=MID(kododd,1,2),$J20905=MID(kododd,3,3))</f>
      </c>
    </row>
    <row r="20906">
      <c r="A20906" s="95">
        <v>37511</v>
      </c>
      <c r="B20906" s="93" t="s">
        <v>8588</v>
      </c>
      <c r="C20906" s="93" t="s">
        <v>1438</v>
      </c>
      <c r="D20906" s="95">
        <v>1076</v>
      </c>
      <c r="G20906" s="95">
        <v>500</v>
      </c>
      <c r="H20906" s="93" t="s">
        <v>8976</v>
      </c>
      <c r="I20906" s="93" t="s">
        <v>23892</v>
      </c>
      <c r="J20906" s="93" t="s">
        <v>23412</v>
      </c>
      <c r="K20906" s="93" t="s">
        <v>21369</v>
      </c>
      <c r="L20906" s="14">
        <f>AND(vyberHrace&lt;&gt;"",ISNUMBER(SEARCH(vyberHrace,$B20906)))</f>
      </c>
      <c r="M20906" s="14">
        <f>AND($I20906=MID(kododd,1,2),$J20906=MID(kododd,3,3))</f>
      </c>
    </row>
    <row r="20907">
      <c r="A20907" s="95">
        <v>27190</v>
      </c>
      <c r="B20907" s="93" t="s">
        <v>8589</v>
      </c>
      <c r="C20907" s="93" t="s">
        <v>1415</v>
      </c>
      <c r="D20907" s="95">
        <v>1807</v>
      </c>
      <c r="F20907" s="95">
        <v>327140</v>
      </c>
      <c r="G20907" s="95">
        <v>500</v>
      </c>
      <c r="H20907" s="93" t="s">
        <v>8976</v>
      </c>
      <c r="I20907" s="93" t="s">
        <v>23892</v>
      </c>
      <c r="J20907" s="93" t="s">
        <v>23412</v>
      </c>
      <c r="K20907" s="93" t="s">
        <v>21369</v>
      </c>
      <c r="L20907" s="14">
        <f>AND(vyberHrace&lt;&gt;"",ISNUMBER(SEARCH(vyberHrace,$B20907)))</f>
      </c>
      <c r="M20907" s="14">
        <f>AND($I20907=MID(kododd,1,2),$J20907=MID(kododd,3,3))</f>
      </c>
    </row>
    <row r="20908">
      <c r="A20908" s="95">
        <v>46314</v>
      </c>
      <c r="B20908" s="93" t="s">
        <v>10700</v>
      </c>
      <c r="C20908" s="93" t="s">
        <v>1419</v>
      </c>
      <c r="G20908" s="95">
        <v>0</v>
      </c>
      <c r="H20908" s="93" t="s">
        <v>8976</v>
      </c>
      <c r="I20908" s="93" t="s">
        <v>23892</v>
      </c>
      <c r="J20908" s="93" t="s">
        <v>20955</v>
      </c>
      <c r="K20908" s="93" t="s">
        <v>11226</v>
      </c>
      <c r="L20908" s="14">
        <f>AND(vyberHrace&lt;&gt;"",ISNUMBER(SEARCH(vyberHrace,$B20908)))</f>
      </c>
      <c r="M20908" s="14">
        <f>AND($I20908=MID(kododd,1,2),$J20908=MID(kododd,3,3))</f>
      </c>
    </row>
    <row r="20909">
      <c r="A20909" s="95">
        <v>39685</v>
      </c>
      <c r="B20909" s="93" t="s">
        <v>10703</v>
      </c>
      <c r="C20909" s="93" t="s">
        <v>1438</v>
      </c>
      <c r="D20909" s="95">
        <v>1889</v>
      </c>
      <c r="E20909" s="95">
        <v>1956</v>
      </c>
      <c r="F20909" s="95">
        <v>393371</v>
      </c>
      <c r="G20909" s="95">
        <v>250</v>
      </c>
      <c r="H20909" s="93" t="s">
        <v>8976</v>
      </c>
      <c r="I20909" s="93" t="s">
        <v>23892</v>
      </c>
      <c r="J20909" s="93" t="s">
        <v>21001</v>
      </c>
      <c r="K20909" s="93" t="s">
        <v>5937</v>
      </c>
      <c r="L20909" s="14">
        <f>AND(vyberHrace&lt;&gt;"",ISNUMBER(SEARCH(vyberHrace,$B20909)))</f>
      </c>
      <c r="M20909" s="14">
        <f>AND($I20909=MID(kododd,1,2),$J20909=MID(kododd,3,3))</f>
      </c>
    </row>
    <row r="20910">
      <c r="A20910" s="95">
        <v>62327</v>
      </c>
      <c r="B20910" s="93" t="s">
        <v>28502</v>
      </c>
      <c r="C20910" s="93" t="s">
        <v>1406</v>
      </c>
      <c r="G20910" s="95">
        <v>250</v>
      </c>
      <c r="H20910" s="93" t="s">
        <v>8976</v>
      </c>
      <c r="I20910" s="93" t="s">
        <v>23892</v>
      </c>
      <c r="J20910" s="93" t="s">
        <v>20961</v>
      </c>
      <c r="K20910" s="93" t="s">
        <v>6268</v>
      </c>
      <c r="L20910" s="14">
        <f>AND(vyberHrace&lt;&gt;"",ISNUMBER(SEARCH(vyberHrace,$B20910)))</f>
      </c>
      <c r="M20910" s="14">
        <f>AND($I20910=MID(kododd,1,2),$J20910=MID(kododd,3,3))</f>
      </c>
    </row>
    <row r="20911">
      <c r="A20911" s="95">
        <v>46313</v>
      </c>
      <c r="B20911" s="93" t="s">
        <v>19561</v>
      </c>
      <c r="C20911" s="93" t="s">
        <v>1400</v>
      </c>
      <c r="G20911" s="95">
        <v>0</v>
      </c>
      <c r="H20911" s="93" t="s">
        <v>8976</v>
      </c>
      <c r="I20911" s="93" t="s">
        <v>23892</v>
      </c>
      <c r="J20911" s="93" t="s">
        <v>20955</v>
      </c>
      <c r="K20911" s="93" t="s">
        <v>11226</v>
      </c>
      <c r="L20911" s="14">
        <f>AND(vyberHrace&lt;&gt;"",ISNUMBER(SEARCH(vyberHrace,$B20911)))</f>
      </c>
      <c r="M20911" s="14">
        <f>AND($I20911=MID(kododd,1,2),$J20911=MID(kododd,3,3))</f>
      </c>
    </row>
    <row r="20912">
      <c r="A20912" s="95">
        <v>1208</v>
      </c>
      <c r="B20912" s="93" t="s">
        <v>19563</v>
      </c>
      <c r="C20912" s="93" t="s">
        <v>1417</v>
      </c>
      <c r="D20912" s="95">
        <v>1857</v>
      </c>
      <c r="E20912" s="95">
        <v>1868</v>
      </c>
      <c r="F20912" s="95">
        <v>339679</v>
      </c>
      <c r="G20912" s="95">
        <v>250</v>
      </c>
      <c r="H20912" s="93" t="s">
        <v>8976</v>
      </c>
      <c r="I20912" s="93" t="s">
        <v>23892</v>
      </c>
      <c r="J20912" s="93" t="s">
        <v>20961</v>
      </c>
      <c r="K20912" s="93" t="s">
        <v>6268</v>
      </c>
      <c r="L20912" s="14">
        <f>AND(vyberHrace&lt;&gt;"",ISNUMBER(SEARCH(vyberHrace,$B20912)))</f>
      </c>
      <c r="M20912" s="14">
        <f>AND($I20912=MID(kododd,1,2),$J20912=MID(kododd,3,3))</f>
      </c>
    </row>
    <row r="20913">
      <c r="A20913" s="95">
        <v>41587</v>
      </c>
      <c r="B20913" s="93" t="s">
        <v>19566</v>
      </c>
      <c r="C20913" s="93" t="s">
        <v>1421</v>
      </c>
      <c r="D20913" s="95">
        <v>1127</v>
      </c>
      <c r="G20913" s="95">
        <v>0</v>
      </c>
      <c r="H20913" s="93" t="s">
        <v>8976</v>
      </c>
      <c r="I20913" s="93" t="s">
        <v>23892</v>
      </c>
      <c r="J20913" s="93" t="s">
        <v>20860</v>
      </c>
      <c r="K20913" s="93" t="s">
        <v>6912</v>
      </c>
      <c r="L20913" s="14">
        <f>AND(vyberHrace&lt;&gt;"",ISNUMBER(SEARCH(vyberHrace,$B20913)))</f>
      </c>
      <c r="M20913" s="14">
        <f>AND($I20913=MID(kododd,1,2),$J20913=MID(kododd,3,3))</f>
      </c>
    </row>
    <row r="20914">
      <c r="A20914" s="95">
        <v>11543</v>
      </c>
      <c r="B20914" s="93" t="s">
        <v>19567</v>
      </c>
      <c r="C20914" s="93" t="s">
        <v>1456</v>
      </c>
      <c r="D20914" s="95">
        <v>1739</v>
      </c>
      <c r="E20914" s="95">
        <v>1864</v>
      </c>
      <c r="F20914" s="95">
        <v>370428</v>
      </c>
      <c r="G20914" s="95">
        <v>0</v>
      </c>
      <c r="H20914" s="93" t="s">
        <v>8976</v>
      </c>
      <c r="I20914" s="93" t="s">
        <v>23892</v>
      </c>
      <c r="J20914" s="93" t="s">
        <v>20955</v>
      </c>
      <c r="K20914" s="93" t="s">
        <v>11226</v>
      </c>
      <c r="L20914" s="14">
        <f>AND(vyberHrace&lt;&gt;"",ISNUMBER(SEARCH(vyberHrace,$B20914)))</f>
      </c>
      <c r="M20914" s="14">
        <f>AND($I20914=MID(kododd,1,2),$J20914=MID(kododd,3,3))</f>
      </c>
    </row>
    <row r="20915">
      <c r="A20915" s="95">
        <v>46360</v>
      </c>
      <c r="B20915" s="93" t="s">
        <v>19568</v>
      </c>
      <c r="C20915" s="93" t="s">
        <v>1409</v>
      </c>
      <c r="D20915" s="95">
        <v>1682</v>
      </c>
      <c r="E20915" s="95">
        <v>1733</v>
      </c>
      <c r="F20915" s="95">
        <v>23718676</v>
      </c>
      <c r="G20915" s="95">
        <v>250</v>
      </c>
      <c r="H20915" s="93" t="s">
        <v>8976</v>
      </c>
      <c r="I20915" s="93" t="s">
        <v>23892</v>
      </c>
      <c r="J20915" s="93" t="s">
        <v>20867</v>
      </c>
      <c r="K20915" s="93" t="s">
        <v>4710</v>
      </c>
      <c r="L20915" s="14">
        <f>AND(vyberHrace&lt;&gt;"",ISNUMBER(SEARCH(vyberHrace,$B20915)))</f>
      </c>
      <c r="M20915" s="14">
        <f>AND($I20915=MID(kododd,1,2),$J20915=MID(kododd,3,3))</f>
      </c>
    </row>
    <row r="20916">
      <c r="A20916" s="95">
        <v>57271</v>
      </c>
      <c r="B20916" s="93" t="s">
        <v>19575</v>
      </c>
      <c r="C20916" s="93" t="s">
        <v>1450</v>
      </c>
      <c r="F20916" s="95">
        <v>23764406</v>
      </c>
      <c r="G20916" s="95">
        <v>250</v>
      </c>
      <c r="H20916" s="93" t="s">
        <v>8976</v>
      </c>
      <c r="I20916" s="93" t="s">
        <v>23892</v>
      </c>
      <c r="J20916" s="93" t="s">
        <v>20937</v>
      </c>
      <c r="K20916" s="93" t="s">
        <v>5109</v>
      </c>
      <c r="L20916" s="14">
        <f>AND(vyberHrace&lt;&gt;"",ISNUMBER(SEARCH(vyberHrace,$B20916)))</f>
      </c>
      <c r="M20916" s="14">
        <f>AND($I20916=MID(kododd,1,2),$J20916=MID(kododd,3,3))</f>
      </c>
    </row>
    <row r="20917">
      <c r="A20917" s="95">
        <v>57272</v>
      </c>
      <c r="B20917" s="93" t="s">
        <v>19575</v>
      </c>
      <c r="C20917" s="93" t="s">
        <v>1448</v>
      </c>
      <c r="F20917" s="95">
        <v>23764414</v>
      </c>
      <c r="G20917" s="95">
        <v>250</v>
      </c>
      <c r="H20917" s="93" t="s">
        <v>8976</v>
      </c>
      <c r="I20917" s="93" t="s">
        <v>23892</v>
      </c>
      <c r="J20917" s="93" t="s">
        <v>20937</v>
      </c>
      <c r="K20917" s="93" t="s">
        <v>5109</v>
      </c>
      <c r="L20917" s="14">
        <f>AND(vyberHrace&lt;&gt;"",ISNUMBER(SEARCH(vyberHrace,$B20917)))</f>
      </c>
      <c r="M20917" s="14">
        <f>AND($I20917=MID(kododd,1,2),$J20917=MID(kododd,3,3))</f>
      </c>
    </row>
    <row r="20918">
      <c r="A20918" s="95">
        <v>60693</v>
      </c>
      <c r="B20918" s="93" t="s">
        <v>27106</v>
      </c>
      <c r="C20918" s="93" t="s">
        <v>1410</v>
      </c>
      <c r="D20918" s="95">
        <v>1273</v>
      </c>
      <c r="E20918" s="95">
        <v>1534</v>
      </c>
      <c r="F20918" s="95">
        <v>23787589</v>
      </c>
      <c r="G20918" s="95">
        <v>250</v>
      </c>
      <c r="H20918" s="93" t="s">
        <v>8976</v>
      </c>
      <c r="I20918" s="93" t="s">
        <v>23892</v>
      </c>
      <c r="J20918" s="93" t="s">
        <v>20937</v>
      </c>
      <c r="K20918" s="93" t="s">
        <v>5109</v>
      </c>
      <c r="L20918" s="14">
        <f>AND(vyberHrace&lt;&gt;"",ISNUMBER(SEARCH(vyberHrace,$B20918)))</f>
      </c>
      <c r="M20918" s="14">
        <f>AND($I20918=MID(kododd,1,2),$J20918=MID(kododd,3,3))</f>
      </c>
    </row>
    <row r="20919">
      <c r="A20919" s="95">
        <v>49021</v>
      </c>
      <c r="B20919" s="93" t="s">
        <v>9584</v>
      </c>
      <c r="C20919" s="93" t="s">
        <v>1416</v>
      </c>
      <c r="G20919" s="95">
        <v>500</v>
      </c>
      <c r="H20919" s="93" t="s">
        <v>8976</v>
      </c>
      <c r="I20919" s="93" t="s">
        <v>23892</v>
      </c>
      <c r="J20919" s="93" t="s">
        <v>23412</v>
      </c>
      <c r="K20919" s="93" t="s">
        <v>21369</v>
      </c>
      <c r="L20919" s="14">
        <f>AND(vyberHrace&lt;&gt;"",ISNUMBER(SEARCH(vyberHrace,$B20919)))</f>
      </c>
      <c r="M20919" s="14">
        <f>AND($I20919=MID(kododd,1,2),$J20919=MID(kododd,3,3))</f>
      </c>
    </row>
    <row r="20920">
      <c r="A20920" s="95">
        <v>59447</v>
      </c>
      <c r="B20920" s="93" t="s">
        <v>25858</v>
      </c>
      <c r="C20920" s="93" t="s">
        <v>1486</v>
      </c>
      <c r="G20920" s="95">
        <v>0</v>
      </c>
      <c r="H20920" s="93" t="s">
        <v>8976</v>
      </c>
      <c r="I20920" s="93" t="s">
        <v>23892</v>
      </c>
      <c r="J20920" s="93" t="s">
        <v>20860</v>
      </c>
      <c r="K20920" s="93" t="s">
        <v>6912</v>
      </c>
      <c r="L20920" s="14">
        <f>AND(vyberHrace&lt;&gt;"",ISNUMBER(SEARCH(vyberHrace,$B20920)))</f>
      </c>
      <c r="M20920" s="14">
        <f>AND($I20920=MID(kododd,1,2),$J20920=MID(kododd,3,3))</f>
      </c>
    </row>
    <row r="20921">
      <c r="A20921" s="95">
        <v>59448</v>
      </c>
      <c r="B20921" s="93" t="s">
        <v>25858</v>
      </c>
      <c r="C20921" s="93" t="s">
        <v>1407</v>
      </c>
      <c r="G20921" s="95">
        <v>0</v>
      </c>
      <c r="H20921" s="93" t="s">
        <v>8976</v>
      </c>
      <c r="I20921" s="93" t="s">
        <v>23892</v>
      </c>
      <c r="J20921" s="93" t="s">
        <v>20860</v>
      </c>
      <c r="K20921" s="93" t="s">
        <v>6912</v>
      </c>
      <c r="L20921" s="14">
        <f>AND(vyberHrace&lt;&gt;"",ISNUMBER(SEARCH(vyberHrace,$B20921)))</f>
      </c>
      <c r="M20921" s="14">
        <f>AND($I20921=MID(kododd,1,2),$J20921=MID(kododd,3,3))</f>
      </c>
    </row>
    <row r="20922">
      <c r="A20922" s="95">
        <v>38530</v>
      </c>
      <c r="B20922" s="93" t="s">
        <v>9594</v>
      </c>
      <c r="C20922" s="93" t="s">
        <v>1472</v>
      </c>
      <c r="D20922" s="95">
        <v>1528</v>
      </c>
      <c r="E20922" s="95">
        <v>1706</v>
      </c>
      <c r="F20922" s="95">
        <v>375411</v>
      </c>
      <c r="G20922" s="95">
        <v>250</v>
      </c>
      <c r="H20922" s="93" t="s">
        <v>8976</v>
      </c>
      <c r="I20922" s="93" t="s">
        <v>23892</v>
      </c>
      <c r="J20922" s="93" t="s">
        <v>20955</v>
      </c>
      <c r="K20922" s="93" t="s">
        <v>11226</v>
      </c>
      <c r="L20922" s="14">
        <f>AND(vyberHrace&lt;&gt;"",ISNUMBER(SEARCH(vyberHrace,$B20922)))</f>
      </c>
      <c r="M20922" s="14">
        <f>AND($I20922=MID(kododd,1,2),$J20922=MID(kododd,3,3))</f>
      </c>
    </row>
    <row r="20923">
      <c r="A20923" s="95">
        <v>47442</v>
      </c>
      <c r="B20923" s="93" t="s">
        <v>20283</v>
      </c>
      <c r="C20923" s="93" t="s">
        <v>1402</v>
      </c>
      <c r="G20923" s="95">
        <v>0</v>
      </c>
      <c r="H20923" s="93" t="s">
        <v>8976</v>
      </c>
      <c r="I20923" s="93" t="s">
        <v>23892</v>
      </c>
      <c r="J20923" s="93" t="s">
        <v>20881</v>
      </c>
      <c r="K20923" s="93" t="s">
        <v>3799</v>
      </c>
      <c r="L20923" s="14">
        <f>AND(vyberHrace&lt;&gt;"",ISNUMBER(SEARCH(vyberHrace,$B20923)))</f>
      </c>
      <c r="M20923" s="14">
        <f>AND($I20923=MID(kododd,1,2),$J20923=MID(kododd,3,3))</f>
      </c>
    </row>
    <row r="20924">
      <c r="A20924" s="95">
        <v>58844</v>
      </c>
      <c r="B20924" s="93" t="s">
        <v>25316</v>
      </c>
      <c r="C20924" s="93" t="s">
        <v>1424</v>
      </c>
      <c r="G20924" s="95">
        <v>250</v>
      </c>
      <c r="H20924" s="93" t="s">
        <v>8976</v>
      </c>
      <c r="I20924" s="93" t="s">
        <v>23892</v>
      </c>
      <c r="J20924" s="93" t="s">
        <v>20967</v>
      </c>
      <c r="K20924" s="93" t="s">
        <v>11218</v>
      </c>
      <c r="L20924" s="14">
        <f>AND(vyberHrace&lt;&gt;"",ISNUMBER(SEARCH(vyberHrace,$B20924)))</f>
      </c>
      <c r="M20924" s="14">
        <f>AND($I20924=MID(kododd,1,2),$J20924=MID(kododd,3,3))</f>
      </c>
    </row>
    <row r="20925">
      <c r="A20925" s="95">
        <v>34095</v>
      </c>
      <c r="B20925" s="93" t="s">
        <v>15467</v>
      </c>
      <c r="C20925" s="93" t="s">
        <v>1451</v>
      </c>
      <c r="D20925" s="95">
        <v>1436</v>
      </c>
      <c r="G20925" s="95">
        <v>250</v>
      </c>
      <c r="H20925" s="93" t="s">
        <v>8976</v>
      </c>
      <c r="I20925" s="93" t="s">
        <v>23892</v>
      </c>
      <c r="J20925" s="93" t="s">
        <v>21024</v>
      </c>
      <c r="K20925" s="93" t="s">
        <v>242</v>
      </c>
      <c r="L20925" s="14">
        <f>AND(vyberHrace&lt;&gt;"",ISNUMBER(SEARCH(vyberHrace,$B20925)))</f>
      </c>
      <c r="M20925" s="14">
        <f>AND($I20925=MID(kododd,1,2),$J20925=MID(kododd,3,3))</f>
      </c>
    </row>
    <row r="20926">
      <c r="A20926" s="95">
        <v>46298</v>
      </c>
      <c r="B20926" s="93" t="s">
        <v>15477</v>
      </c>
      <c r="C20926" s="93" t="s">
        <v>3255</v>
      </c>
      <c r="D20926" s="95">
        <v>1106</v>
      </c>
      <c r="G20926" s="95">
        <v>0</v>
      </c>
      <c r="H20926" s="93" t="s">
        <v>8976</v>
      </c>
      <c r="I20926" s="93" t="s">
        <v>23892</v>
      </c>
      <c r="J20926" s="93" t="s">
        <v>21001</v>
      </c>
      <c r="K20926" s="93" t="s">
        <v>5937</v>
      </c>
      <c r="L20926" s="14">
        <f>AND(vyberHrace&lt;&gt;"",ISNUMBER(SEARCH(vyberHrace,$B20926)))</f>
      </c>
      <c r="M20926" s="14">
        <f>AND($I20926=MID(kododd,1,2),$J20926=MID(kododd,3,3))</f>
      </c>
    </row>
    <row r="20927">
      <c r="A20927" s="95">
        <v>31328</v>
      </c>
      <c r="B20927" s="93" t="s">
        <v>15480</v>
      </c>
      <c r="C20927" s="93" t="s">
        <v>1475</v>
      </c>
      <c r="D20927" s="95">
        <v>1401</v>
      </c>
      <c r="E20927" s="95">
        <v>1641</v>
      </c>
      <c r="F20927" s="95">
        <v>334472</v>
      </c>
      <c r="G20927" s="95">
        <v>250</v>
      </c>
      <c r="H20927" s="93" t="s">
        <v>8976</v>
      </c>
      <c r="I20927" s="93" t="s">
        <v>23892</v>
      </c>
      <c r="J20927" s="93" t="s">
        <v>21001</v>
      </c>
      <c r="K20927" s="93" t="s">
        <v>5937</v>
      </c>
      <c r="L20927" s="14">
        <f>AND(vyberHrace&lt;&gt;"",ISNUMBER(SEARCH(vyberHrace,$B20927)))</f>
      </c>
      <c r="M20927" s="14">
        <f>AND($I20927=MID(kododd,1,2),$J20927=MID(kododd,3,3))</f>
      </c>
    </row>
    <row r="20928">
      <c r="A20928" s="95">
        <v>5340</v>
      </c>
      <c r="B20928" s="93" t="s">
        <v>15481</v>
      </c>
      <c r="C20928" s="93" t="s">
        <v>1428</v>
      </c>
      <c r="D20928" s="95">
        <v>1773</v>
      </c>
      <c r="E20928" s="95">
        <v>1866</v>
      </c>
      <c r="F20928" s="95">
        <v>328880</v>
      </c>
      <c r="G20928" s="95">
        <v>250</v>
      </c>
      <c r="H20928" s="93" t="s">
        <v>8976</v>
      </c>
      <c r="I20928" s="93" t="s">
        <v>23892</v>
      </c>
      <c r="J20928" s="93" t="s">
        <v>21001</v>
      </c>
      <c r="K20928" s="93" t="s">
        <v>5937</v>
      </c>
      <c r="L20928" s="14">
        <f>AND(vyberHrace&lt;&gt;"",ISNUMBER(SEARCH(vyberHrace,$B20928)))</f>
      </c>
      <c r="M20928" s="14">
        <f>AND($I20928=MID(kododd,1,2),$J20928=MID(kododd,3,3))</f>
      </c>
    </row>
    <row r="20929">
      <c r="A20929" s="95">
        <v>23974</v>
      </c>
      <c r="B20929" s="93" t="s">
        <v>15481</v>
      </c>
      <c r="C20929" s="93" t="s">
        <v>1464</v>
      </c>
      <c r="D20929" s="95">
        <v>1455</v>
      </c>
      <c r="F20929" s="95">
        <v>367710</v>
      </c>
      <c r="G20929" s="95">
        <v>0</v>
      </c>
      <c r="H20929" s="93" t="s">
        <v>8976</v>
      </c>
      <c r="I20929" s="93" t="s">
        <v>23892</v>
      </c>
      <c r="J20929" s="93" t="s">
        <v>21001</v>
      </c>
      <c r="K20929" s="93" t="s">
        <v>5937</v>
      </c>
      <c r="L20929" s="14">
        <f>AND(vyberHrace&lt;&gt;"",ISNUMBER(SEARCH(vyberHrace,$B20929)))</f>
      </c>
      <c r="M20929" s="14">
        <f>AND($I20929=MID(kododd,1,2),$J20929=MID(kododd,3,3))</f>
      </c>
    </row>
    <row r="20930">
      <c r="A20930" s="95">
        <v>2773</v>
      </c>
      <c r="B20930" s="93" t="s">
        <v>15482</v>
      </c>
      <c r="C20930" s="93" t="s">
        <v>1482</v>
      </c>
      <c r="D20930" s="95">
        <v>1554</v>
      </c>
      <c r="E20930" s="95">
        <v>1706</v>
      </c>
      <c r="F20930" s="95">
        <v>334227</v>
      </c>
      <c r="G20930" s="95">
        <v>250</v>
      </c>
      <c r="H20930" s="93" t="s">
        <v>8976</v>
      </c>
      <c r="I20930" s="93" t="s">
        <v>23892</v>
      </c>
      <c r="J20930" s="93" t="s">
        <v>20896</v>
      </c>
      <c r="K20930" s="93" t="s">
        <v>6925</v>
      </c>
      <c r="L20930" s="14">
        <f>AND(vyberHrace&lt;&gt;"",ISNUMBER(SEARCH(vyberHrace,$B20930)))</f>
      </c>
      <c r="M20930" s="14">
        <f>AND($I20930=MID(kododd,1,2),$J20930=MID(kododd,3,3))</f>
      </c>
    </row>
    <row r="20931">
      <c r="A20931" s="95">
        <v>45035</v>
      </c>
      <c r="B20931" s="93" t="s">
        <v>17965</v>
      </c>
      <c r="C20931" s="93" t="s">
        <v>1408</v>
      </c>
      <c r="D20931" s="95">
        <v>1158</v>
      </c>
      <c r="F20931" s="95">
        <v>23714255</v>
      </c>
      <c r="G20931" s="95">
        <v>0</v>
      </c>
      <c r="H20931" s="93" t="s">
        <v>8976</v>
      </c>
      <c r="I20931" s="93" t="s">
        <v>23892</v>
      </c>
      <c r="J20931" s="93" t="s">
        <v>20961</v>
      </c>
      <c r="K20931" s="93" t="s">
        <v>6268</v>
      </c>
      <c r="L20931" s="14">
        <f>AND(vyberHrace&lt;&gt;"",ISNUMBER(SEARCH(vyberHrace,$B20931)))</f>
      </c>
      <c r="M20931" s="14">
        <f>AND($I20931=MID(kododd,1,2),$J20931=MID(kododd,3,3))</f>
      </c>
    </row>
    <row r="20932">
      <c r="A20932" s="95">
        <v>49390</v>
      </c>
      <c r="B20932" s="93" t="s">
        <v>20507</v>
      </c>
      <c r="C20932" s="93" t="s">
        <v>3255</v>
      </c>
      <c r="G20932" s="95">
        <v>0</v>
      </c>
      <c r="H20932" s="93" t="s">
        <v>8976</v>
      </c>
      <c r="I20932" s="93" t="s">
        <v>23892</v>
      </c>
      <c r="J20932" s="93" t="s">
        <v>20881</v>
      </c>
      <c r="K20932" s="93" t="s">
        <v>3799</v>
      </c>
      <c r="L20932" s="14">
        <f>AND(vyberHrace&lt;&gt;"",ISNUMBER(SEARCH(vyberHrace,$B20932)))</f>
      </c>
      <c r="M20932" s="14">
        <f>AND($I20932=MID(kododd,1,2),$J20932=MID(kododd,3,3))</f>
      </c>
    </row>
    <row r="20933">
      <c r="A20933" s="95">
        <v>31061</v>
      </c>
      <c r="B20933" s="93" t="s">
        <v>20520</v>
      </c>
      <c r="C20933" s="93" t="s">
        <v>1405</v>
      </c>
      <c r="D20933" s="95">
        <v>1430</v>
      </c>
      <c r="F20933" s="95">
        <v>23705760</v>
      </c>
      <c r="G20933" s="95">
        <v>250</v>
      </c>
      <c r="H20933" s="93" t="s">
        <v>8976</v>
      </c>
      <c r="I20933" s="93" t="s">
        <v>23892</v>
      </c>
      <c r="J20933" s="93" t="s">
        <v>20893</v>
      </c>
      <c r="K20933" s="93" t="s">
        <v>5613</v>
      </c>
      <c r="L20933" s="14">
        <f>AND(vyberHrace&lt;&gt;"",ISNUMBER(SEARCH(vyberHrace,$B20933)))</f>
      </c>
      <c r="M20933" s="14">
        <f>AND($I20933=MID(kododd,1,2),$J20933=MID(kododd,3,3))</f>
      </c>
    </row>
    <row r="20934">
      <c r="A20934" s="95">
        <v>47441</v>
      </c>
      <c r="B20934" s="93" t="s">
        <v>20521</v>
      </c>
      <c r="C20934" s="93" t="s">
        <v>3255</v>
      </c>
      <c r="G20934" s="95">
        <v>0</v>
      </c>
      <c r="H20934" s="93" t="s">
        <v>8976</v>
      </c>
      <c r="I20934" s="93" t="s">
        <v>23892</v>
      </c>
      <c r="J20934" s="93" t="s">
        <v>20881</v>
      </c>
      <c r="K20934" s="93" t="s">
        <v>3799</v>
      </c>
      <c r="L20934" s="14">
        <f>AND(vyberHrace&lt;&gt;"",ISNUMBER(SEARCH(vyberHrace,$B20934)))</f>
      </c>
      <c r="M20934" s="14">
        <f>AND($I20934=MID(kododd,1,2),$J20934=MID(kododd,3,3))</f>
      </c>
    </row>
    <row r="20935">
      <c r="A20935" s="95">
        <v>58088</v>
      </c>
      <c r="B20935" s="93" t="s">
        <v>24616</v>
      </c>
      <c r="C20935" s="93" t="s">
        <v>1411</v>
      </c>
      <c r="G20935" s="95">
        <v>250</v>
      </c>
      <c r="H20935" s="93" t="s">
        <v>8976</v>
      </c>
      <c r="I20935" s="93" t="s">
        <v>23892</v>
      </c>
      <c r="J20935" s="93" t="s">
        <v>20937</v>
      </c>
      <c r="K20935" s="93" t="s">
        <v>5109</v>
      </c>
      <c r="L20935" s="14">
        <f>AND(vyberHrace&lt;&gt;"",ISNUMBER(SEARCH(vyberHrace,$B20935)))</f>
      </c>
      <c r="M20935" s="14">
        <f>AND($I20935=MID(kododd,1,2),$J20935=MID(kododd,3,3))</f>
      </c>
    </row>
    <row r="20936">
      <c r="A20936" s="95">
        <v>61677</v>
      </c>
      <c r="B20936" s="93" t="s">
        <v>27836</v>
      </c>
      <c r="C20936" s="93" t="s">
        <v>1422</v>
      </c>
      <c r="F20936" s="95">
        <v>23796898</v>
      </c>
      <c r="G20936" s="95">
        <v>250</v>
      </c>
      <c r="H20936" s="93" t="s">
        <v>8976</v>
      </c>
      <c r="I20936" s="93" t="s">
        <v>23892</v>
      </c>
      <c r="J20936" s="93" t="s">
        <v>20847</v>
      </c>
      <c r="K20936" s="93" t="s">
        <v>1504</v>
      </c>
      <c r="L20936" s="14">
        <f>AND(vyberHrace&lt;&gt;"",ISNUMBER(SEARCH(vyberHrace,$B20936)))</f>
      </c>
      <c r="M20936" s="14">
        <f>AND($I20936=MID(kododd,1,2),$J20936=MID(kododd,3,3))</f>
      </c>
    </row>
    <row r="20937">
      <c r="A20937" s="95">
        <v>63855</v>
      </c>
      <c r="B20937" s="93" t="s">
        <v>30033</v>
      </c>
      <c r="C20937" s="93" t="s">
        <v>1411</v>
      </c>
      <c r="G20937" s="95">
        <v>250</v>
      </c>
      <c r="H20937" s="93" t="s">
        <v>8976</v>
      </c>
      <c r="I20937" s="93" t="s">
        <v>23892</v>
      </c>
      <c r="J20937" s="93" t="s">
        <v>20848</v>
      </c>
      <c r="K20937" s="93" t="s">
        <v>3802</v>
      </c>
      <c r="L20937" s="14">
        <f>AND(vyberHrace&lt;&gt;"",ISNUMBER(SEARCH(vyberHrace,$B20937)))</f>
      </c>
      <c r="M20937" s="14">
        <f>AND($I20937=MID(kododd,1,2),$J20937=MID(kododd,3,3))</f>
      </c>
    </row>
    <row r="20938">
      <c r="A20938" s="95">
        <v>60318</v>
      </c>
      <c r="B20938" s="93" t="s">
        <v>26774</v>
      </c>
      <c r="C20938" s="93" t="s">
        <v>1402</v>
      </c>
      <c r="D20938" s="95">
        <v>1618</v>
      </c>
      <c r="E20938" s="95">
        <v>1737</v>
      </c>
      <c r="F20938" s="95">
        <v>23786183</v>
      </c>
      <c r="G20938" s="95">
        <v>250</v>
      </c>
      <c r="H20938" s="93" t="s">
        <v>8976</v>
      </c>
      <c r="I20938" s="93" t="s">
        <v>23892</v>
      </c>
      <c r="J20938" s="93" t="s">
        <v>20844</v>
      </c>
      <c r="K20938" s="93" t="s">
        <v>6767</v>
      </c>
      <c r="L20938" s="14">
        <f>AND(vyberHrace&lt;&gt;"",ISNUMBER(SEARCH(vyberHrace,$B20938)))</f>
      </c>
      <c r="M20938" s="14">
        <f>AND($I20938=MID(kododd,1,2),$J20938=MID(kododd,3,3))</f>
      </c>
    </row>
    <row r="20939">
      <c r="A20939" s="95">
        <v>60000</v>
      </c>
      <c r="B20939" s="93" t="s">
        <v>26482</v>
      </c>
      <c r="C20939" s="93" t="s">
        <v>1422</v>
      </c>
      <c r="D20939" s="95">
        <v>1644</v>
      </c>
      <c r="E20939" s="95">
        <v>1708</v>
      </c>
      <c r="F20939" s="95">
        <v>23786515</v>
      </c>
      <c r="G20939" s="95">
        <v>250</v>
      </c>
      <c r="H20939" s="93" t="s">
        <v>8976</v>
      </c>
      <c r="I20939" s="93" t="s">
        <v>23892</v>
      </c>
      <c r="J20939" s="93" t="s">
        <v>20960</v>
      </c>
      <c r="K20939" s="93" t="s">
        <v>5570</v>
      </c>
      <c r="L20939" s="14">
        <f>AND(vyberHrace&lt;&gt;"",ISNUMBER(SEARCH(vyberHrace,$B20939)))</f>
      </c>
      <c r="M20939" s="14">
        <f>AND($I20939=MID(kododd,1,2),$J20939=MID(kododd,3,3))</f>
      </c>
    </row>
    <row r="20940">
      <c r="A20940" s="95">
        <v>9173</v>
      </c>
      <c r="B20940" s="93" t="s">
        <v>20308</v>
      </c>
      <c r="C20940" s="93" t="s">
        <v>1413</v>
      </c>
      <c r="D20940" s="95">
        <v>1781</v>
      </c>
      <c r="G20940" s="95">
        <v>250</v>
      </c>
      <c r="H20940" s="93" t="s">
        <v>8976</v>
      </c>
      <c r="I20940" s="93" t="s">
        <v>23892</v>
      </c>
      <c r="J20940" s="93" t="s">
        <v>20926</v>
      </c>
      <c r="K20940" s="93" t="s">
        <v>5105</v>
      </c>
      <c r="L20940" s="14">
        <f>AND(vyberHrace&lt;&gt;"",ISNUMBER(SEARCH(vyberHrace,$B20940)))</f>
      </c>
      <c r="M20940" s="14">
        <f>AND($I20940=MID(kododd,1,2),$J20940=MID(kododd,3,3))</f>
      </c>
    </row>
    <row r="20941">
      <c r="A20941" s="95">
        <v>61519</v>
      </c>
      <c r="B20941" s="93" t="s">
        <v>27695</v>
      </c>
      <c r="C20941" s="93" t="s">
        <v>3255</v>
      </c>
      <c r="G20941" s="95">
        <v>250</v>
      </c>
      <c r="H20941" s="93" t="s">
        <v>8976</v>
      </c>
      <c r="I20941" s="93" t="s">
        <v>23892</v>
      </c>
      <c r="J20941" s="93" t="s">
        <v>20937</v>
      </c>
      <c r="K20941" s="93" t="s">
        <v>5109</v>
      </c>
      <c r="L20941" s="14">
        <f>AND(vyberHrace&lt;&gt;"",ISNUMBER(SEARCH(vyberHrace,$B20941)))</f>
      </c>
      <c r="M20941" s="14">
        <f>AND($I20941=MID(kododd,1,2),$J20941=MID(kododd,3,3))</f>
      </c>
    </row>
    <row r="20942">
      <c r="A20942" s="95">
        <v>57721</v>
      </c>
      <c r="B20942" s="93" t="s">
        <v>24286</v>
      </c>
      <c r="C20942" s="93" t="s">
        <v>1422</v>
      </c>
      <c r="G20942" s="95">
        <v>0</v>
      </c>
      <c r="H20942" s="93" t="s">
        <v>8976</v>
      </c>
      <c r="I20942" s="93" t="s">
        <v>23892</v>
      </c>
      <c r="J20942" s="93" t="s">
        <v>20876</v>
      </c>
      <c r="K20942" s="93" t="s">
        <v>4199</v>
      </c>
      <c r="L20942" s="14">
        <f>AND(vyberHrace&lt;&gt;"",ISNUMBER(SEARCH(vyberHrace,$B20942)))</f>
      </c>
      <c r="M20942" s="14">
        <f>AND($I20942=MID(kododd,1,2),$J20942=MID(kododd,3,3))</f>
      </c>
    </row>
    <row r="20943">
      <c r="A20943" s="95">
        <v>52550</v>
      </c>
      <c r="B20943" s="93" t="s">
        <v>3803</v>
      </c>
      <c r="C20943" s="93" t="s">
        <v>1416</v>
      </c>
      <c r="G20943" s="95">
        <v>0</v>
      </c>
      <c r="H20943" s="93" t="s">
        <v>8976</v>
      </c>
      <c r="I20943" s="93" t="s">
        <v>23892</v>
      </c>
      <c r="J20943" s="93" t="s">
        <v>20876</v>
      </c>
      <c r="K20943" s="93" t="s">
        <v>4199</v>
      </c>
      <c r="L20943" s="14">
        <f>AND(vyberHrace&lt;&gt;"",ISNUMBER(SEARCH(vyberHrace,$B20943)))</f>
      </c>
      <c r="M20943" s="14">
        <f>AND($I20943=MID(kododd,1,2),$J20943=MID(kododd,3,3))</f>
      </c>
    </row>
    <row r="20944">
      <c r="A20944" s="95">
        <v>60097</v>
      </c>
      <c r="B20944" s="93" t="s">
        <v>26570</v>
      </c>
      <c r="C20944" s="93" t="s">
        <v>1461</v>
      </c>
      <c r="G20944" s="95">
        <v>250</v>
      </c>
      <c r="H20944" s="93" t="s">
        <v>8976</v>
      </c>
      <c r="I20944" s="93" t="s">
        <v>23892</v>
      </c>
      <c r="J20944" s="93" t="s">
        <v>20960</v>
      </c>
      <c r="K20944" s="93" t="s">
        <v>5570</v>
      </c>
      <c r="L20944" s="14">
        <f>AND(vyberHrace&lt;&gt;"",ISNUMBER(SEARCH(vyberHrace,$B20944)))</f>
      </c>
      <c r="M20944" s="14">
        <f>AND($I20944=MID(kododd,1,2),$J20944=MID(kododd,3,3))</f>
      </c>
    </row>
    <row r="20945">
      <c r="A20945" s="95">
        <v>8561</v>
      </c>
      <c r="B20945" s="93" t="s">
        <v>18220</v>
      </c>
      <c r="C20945" s="93" t="s">
        <v>1407</v>
      </c>
      <c r="D20945" s="95">
        <v>1922</v>
      </c>
      <c r="E20945" s="95">
        <v>1958</v>
      </c>
      <c r="F20945" s="95">
        <v>368210</v>
      </c>
      <c r="G20945" s="95">
        <v>250</v>
      </c>
      <c r="H20945" s="93" t="s">
        <v>8976</v>
      </c>
      <c r="I20945" s="93" t="s">
        <v>23892</v>
      </c>
      <c r="J20945" s="93" t="s">
        <v>20860</v>
      </c>
      <c r="K20945" s="93" t="s">
        <v>6912</v>
      </c>
      <c r="L20945" s="14">
        <f>AND(vyberHrace&lt;&gt;"",ISNUMBER(SEARCH(vyberHrace,$B20945)))</f>
      </c>
      <c r="M20945" s="14">
        <f>AND($I20945=MID(kododd,1,2),$J20945=MID(kododd,3,3))</f>
      </c>
    </row>
    <row r="20946">
      <c r="A20946" s="95">
        <v>1027</v>
      </c>
      <c r="B20946" s="93" t="s">
        <v>18221</v>
      </c>
      <c r="C20946" s="93" t="s">
        <v>1449</v>
      </c>
      <c r="D20946" s="95">
        <v>1990</v>
      </c>
      <c r="E20946" s="95">
        <v>2007</v>
      </c>
      <c r="F20946" s="95">
        <v>315540</v>
      </c>
      <c r="G20946" s="95">
        <v>0</v>
      </c>
      <c r="H20946" s="93" t="s">
        <v>8976</v>
      </c>
      <c r="I20946" s="93" t="s">
        <v>23892</v>
      </c>
      <c r="J20946" s="93" t="s">
        <v>21001</v>
      </c>
      <c r="K20946" s="93" t="s">
        <v>5937</v>
      </c>
      <c r="L20946" s="14">
        <f>AND(vyberHrace&lt;&gt;"",ISNUMBER(SEARCH(vyberHrace,$B20946)))</f>
      </c>
      <c r="M20946" s="14">
        <f>AND($I20946=MID(kododd,1,2),$J20946=MID(kododd,3,3))</f>
      </c>
    </row>
    <row r="20947">
      <c r="A20947" s="95">
        <v>47724</v>
      </c>
      <c r="B20947" s="93" t="s">
        <v>18223</v>
      </c>
      <c r="C20947" s="93" t="s">
        <v>1422</v>
      </c>
      <c r="D20947" s="95">
        <v>1177</v>
      </c>
      <c r="E20947" s="95">
        <v>1577</v>
      </c>
      <c r="F20947" s="95">
        <v>23720638</v>
      </c>
      <c r="G20947" s="95">
        <v>250</v>
      </c>
      <c r="H20947" s="93" t="s">
        <v>8976</v>
      </c>
      <c r="I20947" s="93" t="s">
        <v>23892</v>
      </c>
      <c r="J20947" s="93" t="s">
        <v>20860</v>
      </c>
      <c r="K20947" s="93" t="s">
        <v>6912</v>
      </c>
      <c r="L20947" s="14">
        <f>AND(vyberHrace&lt;&gt;"",ISNUMBER(SEARCH(vyberHrace,$B20947)))</f>
      </c>
      <c r="M20947" s="14">
        <f>AND($I20947=MID(kododd,1,2),$J20947=MID(kododd,3,3))</f>
      </c>
    </row>
    <row r="20948">
      <c r="A20948" s="95">
        <v>40636</v>
      </c>
      <c r="B20948" s="93" t="s">
        <v>18230</v>
      </c>
      <c r="C20948" s="93" t="s">
        <v>1408</v>
      </c>
      <c r="D20948" s="95">
        <v>1603</v>
      </c>
      <c r="E20948" s="95">
        <v>1740</v>
      </c>
      <c r="F20948" s="95">
        <v>392081</v>
      </c>
      <c r="G20948" s="95">
        <v>250</v>
      </c>
      <c r="H20948" s="93" t="s">
        <v>8976</v>
      </c>
      <c r="I20948" s="93" t="s">
        <v>23892</v>
      </c>
      <c r="J20948" s="93" t="s">
        <v>20860</v>
      </c>
      <c r="K20948" s="93" t="s">
        <v>6912</v>
      </c>
      <c r="L20948" s="14">
        <f>AND(vyberHrace&lt;&gt;"",ISNUMBER(SEARCH(vyberHrace,$B20948)))</f>
      </c>
      <c r="M20948" s="14">
        <f>AND($I20948=MID(kododd,1,2),$J20948=MID(kododd,3,3))</f>
      </c>
    </row>
    <row r="20949">
      <c r="A20949" s="95">
        <v>47453</v>
      </c>
      <c r="B20949" s="93" t="s">
        <v>18247</v>
      </c>
      <c r="C20949" s="93" t="s">
        <v>1438</v>
      </c>
      <c r="G20949" s="95">
        <v>0</v>
      </c>
      <c r="H20949" s="93" t="s">
        <v>8976</v>
      </c>
      <c r="I20949" s="93" t="s">
        <v>23892</v>
      </c>
      <c r="J20949" s="93" t="s">
        <v>20867</v>
      </c>
      <c r="K20949" s="93" t="s">
        <v>4710</v>
      </c>
      <c r="L20949" s="14">
        <f>AND(vyberHrace&lt;&gt;"",ISNUMBER(SEARCH(vyberHrace,$B20949)))</f>
      </c>
      <c r="M20949" s="14">
        <f>AND($I20949=MID(kododd,1,2),$J20949=MID(kododd,3,3))</f>
      </c>
    </row>
    <row r="20950">
      <c r="A20950" s="95">
        <v>55042</v>
      </c>
      <c r="B20950" s="93" t="s">
        <v>1069</v>
      </c>
      <c r="C20950" s="93" t="s">
        <v>1424</v>
      </c>
      <c r="D20950" s="95">
        <v>1179</v>
      </c>
      <c r="F20950" s="95">
        <v>23754427</v>
      </c>
      <c r="G20950" s="95">
        <v>250</v>
      </c>
      <c r="H20950" s="93" t="s">
        <v>8976</v>
      </c>
      <c r="I20950" s="93" t="s">
        <v>23892</v>
      </c>
      <c r="J20950" s="93" t="s">
        <v>20860</v>
      </c>
      <c r="K20950" s="93" t="s">
        <v>6912</v>
      </c>
      <c r="L20950" s="14">
        <f>AND(vyberHrace&lt;&gt;"",ISNUMBER(SEARCH(vyberHrace,$B20950)))</f>
      </c>
      <c r="M20950" s="14">
        <f>AND($I20950=MID(kododd,1,2),$J20950=MID(kododd,3,3))</f>
      </c>
    </row>
    <row r="20951">
      <c r="A20951" s="95">
        <v>62401</v>
      </c>
      <c r="B20951" s="93" t="s">
        <v>28570</v>
      </c>
      <c r="C20951" s="93" t="s">
        <v>1406</v>
      </c>
      <c r="F20951" s="95">
        <v>571000437</v>
      </c>
      <c r="G20951" s="95">
        <v>250</v>
      </c>
      <c r="H20951" s="93" t="s">
        <v>8976</v>
      </c>
      <c r="I20951" s="93" t="s">
        <v>23892</v>
      </c>
      <c r="J20951" s="93" t="s">
        <v>21001</v>
      </c>
      <c r="K20951" s="93" t="s">
        <v>5937</v>
      </c>
      <c r="L20951" s="14">
        <f>AND(vyberHrace&lt;&gt;"",ISNUMBER(SEARCH(vyberHrace,$B20951)))</f>
      </c>
      <c r="M20951" s="14">
        <f>AND($I20951=MID(kododd,1,2),$J20951=MID(kododd,3,3))</f>
      </c>
    </row>
    <row r="20952">
      <c r="A20952" s="95">
        <v>55043</v>
      </c>
      <c r="B20952" s="93" t="s">
        <v>1070</v>
      </c>
      <c r="C20952" s="93" t="s">
        <v>1420</v>
      </c>
      <c r="G20952" s="95">
        <v>0</v>
      </c>
      <c r="H20952" s="93" t="s">
        <v>8976</v>
      </c>
      <c r="I20952" s="93" t="s">
        <v>23892</v>
      </c>
      <c r="J20952" s="93" t="s">
        <v>20860</v>
      </c>
      <c r="K20952" s="93" t="s">
        <v>6912</v>
      </c>
      <c r="L20952" s="14">
        <f>AND(vyberHrace&lt;&gt;"",ISNUMBER(SEARCH(vyberHrace,$B20952)))</f>
      </c>
      <c r="M20952" s="14">
        <f>AND($I20952=MID(kododd,1,2),$J20952=MID(kododd,3,3))</f>
      </c>
    </row>
    <row r="20953">
      <c r="A20953" s="95">
        <v>46507</v>
      </c>
      <c r="B20953" s="93" t="s">
        <v>15152</v>
      </c>
      <c r="C20953" s="93" t="s">
        <v>1456</v>
      </c>
      <c r="G20953" s="95">
        <v>0</v>
      </c>
      <c r="H20953" s="93" t="s">
        <v>8976</v>
      </c>
      <c r="I20953" s="93" t="s">
        <v>23892</v>
      </c>
      <c r="J20953" s="93" t="s">
        <v>20847</v>
      </c>
      <c r="K20953" s="93" t="s">
        <v>1504</v>
      </c>
      <c r="L20953" s="14">
        <f>AND(vyberHrace&lt;&gt;"",ISNUMBER(SEARCH(vyberHrace,$B20953)))</f>
      </c>
      <c r="M20953" s="14">
        <f>AND($I20953=MID(kododd,1,2),$J20953=MID(kododd,3,3))</f>
      </c>
    </row>
    <row r="20954">
      <c r="A20954" s="95">
        <v>43815</v>
      </c>
      <c r="B20954" s="93" t="s">
        <v>15167</v>
      </c>
      <c r="C20954" s="93" t="s">
        <v>1464</v>
      </c>
      <c r="F20954" s="95">
        <v>571006702</v>
      </c>
      <c r="G20954" s="95">
        <v>0</v>
      </c>
      <c r="H20954" s="93" t="s">
        <v>8976</v>
      </c>
      <c r="I20954" s="93" t="s">
        <v>23892</v>
      </c>
      <c r="J20954" s="93" t="s">
        <v>23412</v>
      </c>
      <c r="K20954" s="93" t="s">
        <v>21369</v>
      </c>
      <c r="L20954" s="14">
        <f>AND(vyberHrace&lt;&gt;"",ISNUMBER(SEARCH(vyberHrace,$B20954)))</f>
      </c>
      <c r="M20954" s="14">
        <f>AND($I20954=MID(kododd,1,2),$J20954=MID(kododd,3,3))</f>
      </c>
    </row>
    <row r="20955">
      <c r="A20955" s="95">
        <v>44302</v>
      </c>
      <c r="B20955" s="93" t="s">
        <v>15168</v>
      </c>
      <c r="C20955" s="93" t="s">
        <v>1407</v>
      </c>
      <c r="D20955" s="95">
        <v>1611</v>
      </c>
      <c r="E20955" s="95">
        <v>1761</v>
      </c>
      <c r="F20955" s="95">
        <v>23710160</v>
      </c>
      <c r="G20955" s="95">
        <v>250</v>
      </c>
      <c r="H20955" s="93" t="s">
        <v>8976</v>
      </c>
      <c r="I20955" s="93" t="s">
        <v>23892</v>
      </c>
      <c r="J20955" s="93" t="s">
        <v>20925</v>
      </c>
      <c r="K20955" s="93" t="s">
        <v>3811</v>
      </c>
      <c r="L20955" s="14">
        <f>AND(vyberHrace&lt;&gt;"",ISNUMBER(SEARCH(vyberHrace,$B20955)))</f>
      </c>
      <c r="M20955" s="14">
        <f>AND($I20955=MID(kododd,1,2),$J20955=MID(kododd,3,3))</f>
      </c>
    </row>
    <row r="20956">
      <c r="A20956" s="95">
        <v>37139</v>
      </c>
      <c r="B20956" s="93" t="s">
        <v>14384</v>
      </c>
      <c r="C20956" s="93" t="s">
        <v>1469</v>
      </c>
      <c r="D20956" s="95">
        <v>1572</v>
      </c>
      <c r="G20956" s="95">
        <v>250</v>
      </c>
      <c r="H20956" s="93" t="s">
        <v>8976</v>
      </c>
      <c r="I20956" s="93" t="s">
        <v>23892</v>
      </c>
      <c r="J20956" s="93" t="s">
        <v>20879</v>
      </c>
      <c r="K20956" s="93" t="s">
        <v>6014</v>
      </c>
      <c r="L20956" s="14">
        <f>AND(vyberHrace&lt;&gt;"",ISNUMBER(SEARCH(vyberHrace,$B20956)))</f>
      </c>
      <c r="M20956" s="14">
        <f>AND($I20956=MID(kododd,1,2),$J20956=MID(kododd,3,3))</f>
      </c>
    </row>
    <row r="20957">
      <c r="A20957" s="95">
        <v>60552</v>
      </c>
      <c r="B20957" s="93" t="s">
        <v>26977</v>
      </c>
      <c r="C20957" s="93" t="s">
        <v>1486</v>
      </c>
      <c r="G20957" s="95">
        <v>250</v>
      </c>
      <c r="H20957" s="93" t="s">
        <v>8976</v>
      </c>
      <c r="I20957" s="93" t="s">
        <v>23892</v>
      </c>
      <c r="J20957" s="93" t="s">
        <v>20979</v>
      </c>
      <c r="K20957" s="93" t="s">
        <v>4698</v>
      </c>
      <c r="L20957" s="14">
        <f>AND(vyberHrace&lt;&gt;"",ISNUMBER(SEARCH(vyberHrace,$B20957)))</f>
      </c>
      <c r="M20957" s="14">
        <f>AND($I20957=MID(kododd,1,2),$J20957=MID(kododd,3,3))</f>
      </c>
    </row>
    <row r="20958">
      <c r="A20958" s="95">
        <v>64020</v>
      </c>
      <c r="B20958" s="93" t="s">
        <v>30195</v>
      </c>
      <c r="C20958" s="93" t="s">
        <v>1422</v>
      </c>
      <c r="D20958" s="95">
        <v>80117</v>
      </c>
      <c r="E20958" s="95">
        <v>80117</v>
      </c>
      <c r="G20958" s="95">
        <v>250</v>
      </c>
      <c r="H20958" s="93" t="s">
        <v>8976</v>
      </c>
      <c r="I20958" s="93" t="s">
        <v>23892</v>
      </c>
      <c r="J20958" s="93" t="s">
        <v>20937</v>
      </c>
      <c r="K20958" s="93" t="s">
        <v>5109</v>
      </c>
      <c r="L20958" s="14">
        <f>AND(vyberHrace&lt;&gt;"",ISNUMBER(SEARCH(vyberHrace,$B20958)))</f>
      </c>
      <c r="M20958" s="14">
        <f>AND($I20958=MID(kododd,1,2),$J20958=MID(kododd,3,3))</f>
      </c>
    </row>
    <row r="20959">
      <c r="A20959" s="95">
        <v>43616</v>
      </c>
      <c r="B20959" s="93" t="s">
        <v>18875</v>
      </c>
      <c r="C20959" s="93" t="s">
        <v>1454</v>
      </c>
      <c r="G20959" s="95">
        <v>0</v>
      </c>
      <c r="H20959" s="93" t="s">
        <v>8976</v>
      </c>
      <c r="I20959" s="93" t="s">
        <v>23892</v>
      </c>
      <c r="J20959" s="93" t="s">
        <v>20955</v>
      </c>
      <c r="K20959" s="93" t="s">
        <v>11226</v>
      </c>
      <c r="L20959" s="14">
        <f>AND(vyberHrace&lt;&gt;"",ISNUMBER(SEARCH(vyberHrace,$B20959)))</f>
      </c>
      <c r="M20959" s="14">
        <f>AND($I20959=MID(kododd,1,2),$J20959=MID(kododd,3,3))</f>
      </c>
    </row>
    <row r="20960">
      <c r="A20960" s="95">
        <v>31129</v>
      </c>
      <c r="B20960" s="93" t="s">
        <v>18899</v>
      </c>
      <c r="C20960" s="93" t="s">
        <v>1457</v>
      </c>
      <c r="G20960" s="95">
        <v>0</v>
      </c>
      <c r="H20960" s="93" t="s">
        <v>8976</v>
      </c>
      <c r="I20960" s="93" t="s">
        <v>23892</v>
      </c>
      <c r="J20960" s="93" t="s">
        <v>20855</v>
      </c>
      <c r="K20960" s="93" t="s">
        <v>6897</v>
      </c>
      <c r="L20960" s="14">
        <f>AND(vyberHrace&lt;&gt;"",ISNUMBER(SEARCH(vyberHrace,$B20960)))</f>
      </c>
      <c r="M20960" s="14">
        <f>AND($I20960=MID(kododd,1,2),$J20960=MID(kododd,3,3))</f>
      </c>
    </row>
    <row r="20961">
      <c r="A20961" s="95">
        <v>54007</v>
      </c>
      <c r="B20961" s="93" t="s">
        <v>18899</v>
      </c>
      <c r="C20961" s="93" t="s">
        <v>1419</v>
      </c>
      <c r="D20961" s="95">
        <v>1767</v>
      </c>
      <c r="E20961" s="95">
        <v>1865</v>
      </c>
      <c r="F20961" s="95">
        <v>23753200</v>
      </c>
      <c r="G20961" s="95">
        <v>250</v>
      </c>
      <c r="H20961" s="93" t="s">
        <v>8976</v>
      </c>
      <c r="I20961" s="93" t="s">
        <v>23892</v>
      </c>
      <c r="J20961" s="93" t="s">
        <v>20936</v>
      </c>
      <c r="K20961" s="93" t="s">
        <v>6270</v>
      </c>
      <c r="L20961" s="14">
        <f>AND(vyberHrace&lt;&gt;"",ISNUMBER(SEARCH(vyberHrace,$B20961)))</f>
      </c>
      <c r="M20961" s="14">
        <f>AND($I20961=MID(kododd,1,2),$J20961=MID(kododd,3,3))</f>
      </c>
    </row>
    <row r="20962">
      <c r="A20962" s="95">
        <v>57038</v>
      </c>
      <c r="B20962" s="93" t="s">
        <v>18559</v>
      </c>
      <c r="C20962" s="93" t="s">
        <v>1486</v>
      </c>
      <c r="G20962" s="95">
        <v>0</v>
      </c>
      <c r="H20962" s="93" t="s">
        <v>8976</v>
      </c>
      <c r="I20962" s="93" t="s">
        <v>23892</v>
      </c>
      <c r="J20962" s="93" t="s">
        <v>20847</v>
      </c>
      <c r="K20962" s="93" t="s">
        <v>1504</v>
      </c>
      <c r="L20962" s="14">
        <f>AND(vyberHrace&lt;&gt;"",ISNUMBER(SEARCH(vyberHrace,$B20962)))</f>
      </c>
      <c r="M20962" s="14">
        <f>AND($I20962=MID(kododd,1,2),$J20962=MID(kododd,3,3))</f>
      </c>
    </row>
    <row r="20963">
      <c r="A20963" s="95">
        <v>55157</v>
      </c>
      <c r="B20963" s="93" t="s">
        <v>1080</v>
      </c>
      <c r="C20963" s="93" t="s">
        <v>1437</v>
      </c>
      <c r="G20963" s="95">
        <v>0</v>
      </c>
      <c r="H20963" s="93" t="s">
        <v>8976</v>
      </c>
      <c r="I20963" s="93" t="s">
        <v>23892</v>
      </c>
      <c r="J20963" s="93" t="s">
        <v>20881</v>
      </c>
      <c r="K20963" s="93" t="s">
        <v>3799</v>
      </c>
      <c r="L20963" s="14">
        <f>AND(vyberHrace&lt;&gt;"",ISNUMBER(SEARCH(vyberHrace,$B20963)))</f>
      </c>
      <c r="M20963" s="14">
        <f>AND($I20963=MID(kododd,1,2),$J20963=MID(kododd,3,3))</f>
      </c>
    </row>
    <row r="20964">
      <c r="A20964" s="95">
        <v>55159</v>
      </c>
      <c r="B20964" s="93" t="s">
        <v>1081</v>
      </c>
      <c r="C20964" s="93" t="s">
        <v>1412</v>
      </c>
      <c r="G20964" s="95">
        <v>0</v>
      </c>
      <c r="H20964" s="93" t="s">
        <v>8976</v>
      </c>
      <c r="I20964" s="93" t="s">
        <v>23892</v>
      </c>
      <c r="J20964" s="93" t="s">
        <v>20881</v>
      </c>
      <c r="K20964" s="93" t="s">
        <v>3799</v>
      </c>
      <c r="L20964" s="14">
        <f>AND(vyberHrace&lt;&gt;"",ISNUMBER(SEARCH(vyberHrace,$B20964)))</f>
      </c>
      <c r="M20964" s="14">
        <f>AND($I20964=MID(kododd,1,2),$J20964=MID(kododd,3,3))</f>
      </c>
    </row>
    <row r="20965">
      <c r="A20965" s="95">
        <v>37151</v>
      </c>
      <c r="B20965" s="93" t="s">
        <v>9598</v>
      </c>
      <c r="C20965" s="93" t="s">
        <v>1475</v>
      </c>
      <c r="F20965" s="95">
        <v>23728310</v>
      </c>
      <c r="G20965" s="95">
        <v>0</v>
      </c>
      <c r="H20965" s="93" t="s">
        <v>8976</v>
      </c>
      <c r="I20965" s="93" t="s">
        <v>23892</v>
      </c>
      <c r="J20965" s="93" t="s">
        <v>20870</v>
      </c>
      <c r="K20965" s="93" t="s">
        <v>4928</v>
      </c>
      <c r="L20965" s="14">
        <f>AND(vyberHrace&lt;&gt;"",ISNUMBER(SEARCH(vyberHrace,$B20965)))</f>
      </c>
      <c r="M20965" s="14">
        <f>AND($I20965=MID(kododd,1,2),$J20965=MID(kododd,3,3))</f>
      </c>
    </row>
    <row r="20966">
      <c r="A20966" s="95">
        <v>63084</v>
      </c>
      <c r="B20966" s="93" t="s">
        <v>29549</v>
      </c>
      <c r="C20966" s="93" t="s">
        <v>1412</v>
      </c>
      <c r="G20966" s="95">
        <v>250</v>
      </c>
      <c r="H20966" s="93" t="s">
        <v>8976</v>
      </c>
      <c r="I20966" s="93" t="s">
        <v>23892</v>
      </c>
      <c r="J20966" s="93" t="s">
        <v>20847</v>
      </c>
      <c r="K20966" s="93" t="s">
        <v>1504</v>
      </c>
      <c r="L20966" s="14">
        <f>AND(vyberHrace&lt;&gt;"",ISNUMBER(SEARCH(vyberHrace,$B20966)))</f>
      </c>
      <c r="M20966" s="14">
        <f>AND($I20966=MID(kododd,1,2),$J20966=MID(kododd,3,3))</f>
      </c>
    </row>
    <row r="20967">
      <c r="A20967" s="95">
        <v>19501</v>
      </c>
      <c r="B20967" s="93" t="s">
        <v>9737</v>
      </c>
      <c r="C20967" s="93" t="s">
        <v>1456</v>
      </c>
      <c r="D20967" s="95">
        <v>1256</v>
      </c>
      <c r="G20967" s="95">
        <v>0</v>
      </c>
      <c r="H20967" s="93" t="s">
        <v>8976</v>
      </c>
      <c r="I20967" s="93" t="s">
        <v>23892</v>
      </c>
      <c r="J20967" s="93" t="s">
        <v>20860</v>
      </c>
      <c r="K20967" s="93" t="s">
        <v>6912</v>
      </c>
      <c r="L20967" s="14">
        <f>AND(vyberHrace&lt;&gt;"",ISNUMBER(SEARCH(vyberHrace,$B20967)))</f>
      </c>
      <c r="M20967" s="14">
        <f>AND($I20967=MID(kododd,1,2),$J20967=MID(kododd,3,3))</f>
      </c>
    </row>
    <row r="20968">
      <c r="A20968" s="95">
        <v>57039</v>
      </c>
      <c r="B20968" s="93" t="s">
        <v>23077</v>
      </c>
      <c r="C20968" s="93" t="s">
        <v>1406</v>
      </c>
      <c r="D20968" s="95">
        <v>1030</v>
      </c>
      <c r="G20968" s="95">
        <v>0</v>
      </c>
      <c r="H20968" s="93" t="s">
        <v>8976</v>
      </c>
      <c r="I20968" s="93" t="s">
        <v>23892</v>
      </c>
      <c r="J20968" s="93" t="s">
        <v>20847</v>
      </c>
      <c r="K20968" s="93" t="s">
        <v>1504</v>
      </c>
      <c r="L20968" s="14">
        <f>AND(vyberHrace&lt;&gt;"",ISNUMBER(SEARCH(vyberHrace,$B20968)))</f>
      </c>
      <c r="M20968" s="14">
        <f>AND($I20968=MID(kododd,1,2),$J20968=MID(kododd,3,3))</f>
      </c>
    </row>
    <row r="20969">
      <c r="A20969" s="95">
        <v>60345</v>
      </c>
      <c r="B20969" s="93" t="s">
        <v>26797</v>
      </c>
      <c r="C20969" s="93" t="s">
        <v>1406</v>
      </c>
      <c r="G20969" s="95">
        <v>250</v>
      </c>
      <c r="H20969" s="93" t="s">
        <v>8976</v>
      </c>
      <c r="I20969" s="93" t="s">
        <v>23892</v>
      </c>
      <c r="J20969" s="93" t="s">
        <v>21001</v>
      </c>
      <c r="K20969" s="93" t="s">
        <v>5937</v>
      </c>
      <c r="L20969" s="14">
        <f>AND(vyberHrace&lt;&gt;"",ISNUMBER(SEARCH(vyberHrace,$B20969)))</f>
      </c>
      <c r="M20969" s="14">
        <f>AND($I20969=MID(kododd,1,2),$J20969=MID(kododd,3,3))</f>
      </c>
    </row>
    <row r="20970">
      <c r="A20970" s="95">
        <v>36913</v>
      </c>
      <c r="B20970" s="93" t="s">
        <v>19490</v>
      </c>
      <c r="C20970" s="93" t="s">
        <v>1454</v>
      </c>
      <c r="D20970" s="95">
        <v>1907</v>
      </c>
      <c r="E20970" s="95">
        <v>1889</v>
      </c>
      <c r="F20970" s="95">
        <v>359912</v>
      </c>
      <c r="G20970" s="95">
        <v>0</v>
      </c>
      <c r="H20970" s="93" t="s">
        <v>8976</v>
      </c>
      <c r="I20970" s="93" t="s">
        <v>23892</v>
      </c>
      <c r="J20970" s="93" t="s">
        <v>20936</v>
      </c>
      <c r="K20970" s="93" t="s">
        <v>6270</v>
      </c>
      <c r="L20970" s="14">
        <f>AND(vyberHrace&lt;&gt;"",ISNUMBER(SEARCH(vyberHrace,$B20970)))</f>
      </c>
      <c r="M20970" s="14">
        <f>AND($I20970=MID(kododd,1,2),$J20970=MID(kododd,3,3))</f>
      </c>
    </row>
    <row r="20971">
      <c r="A20971" s="95">
        <v>63609</v>
      </c>
      <c r="B20971" s="93" t="s">
        <v>29550</v>
      </c>
      <c r="C20971" s="93" t="s">
        <v>1416</v>
      </c>
      <c r="G20971" s="95">
        <v>250</v>
      </c>
      <c r="H20971" s="93" t="s">
        <v>8976</v>
      </c>
      <c r="I20971" s="93" t="s">
        <v>23892</v>
      </c>
      <c r="J20971" s="93" t="s">
        <v>21001</v>
      </c>
      <c r="K20971" s="93" t="s">
        <v>5937</v>
      </c>
      <c r="L20971" s="14">
        <f>AND(vyberHrace&lt;&gt;"",ISNUMBER(SEARCH(vyberHrace,$B20971)))</f>
      </c>
      <c r="M20971" s="14">
        <f>AND($I20971=MID(kododd,1,2),$J20971=MID(kododd,3,3))</f>
      </c>
    </row>
    <row r="20972">
      <c r="A20972" s="95">
        <v>62220</v>
      </c>
      <c r="B20972" s="93" t="s">
        <v>28407</v>
      </c>
      <c r="C20972" s="93" t="s">
        <v>1422</v>
      </c>
      <c r="G20972" s="95">
        <v>250</v>
      </c>
      <c r="H20972" s="93" t="s">
        <v>8976</v>
      </c>
      <c r="I20972" s="93" t="s">
        <v>23892</v>
      </c>
      <c r="J20972" s="93" t="s">
        <v>20967</v>
      </c>
      <c r="K20972" s="93" t="s">
        <v>11218</v>
      </c>
      <c r="L20972" s="14">
        <f>AND(vyberHrace&lt;&gt;"",ISNUMBER(SEARCH(vyberHrace,$B20972)))</f>
      </c>
      <c r="M20972" s="14">
        <f>AND($I20972=MID(kododd,1,2),$J20972=MID(kododd,3,3))</f>
      </c>
    </row>
    <row r="20973">
      <c r="A20973" s="95">
        <v>39942</v>
      </c>
      <c r="B20973" s="93" t="s">
        <v>24006</v>
      </c>
      <c r="C20973" s="93" t="s">
        <v>1463</v>
      </c>
      <c r="D20973" s="95">
        <v>1453</v>
      </c>
      <c r="E20973" s="95">
        <v>1593</v>
      </c>
      <c r="F20973" s="95">
        <v>23710250</v>
      </c>
      <c r="G20973" s="95">
        <v>250</v>
      </c>
      <c r="H20973" s="93" t="s">
        <v>8976</v>
      </c>
      <c r="I20973" s="93" t="s">
        <v>23892</v>
      </c>
      <c r="J20973" s="93" t="s">
        <v>20844</v>
      </c>
      <c r="K20973" s="93" t="s">
        <v>6767</v>
      </c>
      <c r="L20973" s="14">
        <f>AND(vyberHrace&lt;&gt;"",ISNUMBER(SEARCH(vyberHrace,$B20973)))</f>
      </c>
      <c r="M20973" s="14">
        <f>AND($I20973=MID(kododd,1,2),$J20973=MID(kododd,3,3))</f>
      </c>
    </row>
    <row r="20974">
      <c r="A20974" s="95">
        <v>62907</v>
      </c>
      <c r="B20974" s="93" t="s">
        <v>29551</v>
      </c>
      <c r="C20974" s="93" t="s">
        <v>1487</v>
      </c>
      <c r="G20974" s="95">
        <v>250</v>
      </c>
      <c r="H20974" s="93" t="s">
        <v>8976</v>
      </c>
      <c r="I20974" s="93" t="s">
        <v>23892</v>
      </c>
      <c r="J20974" s="93" t="s">
        <v>21007</v>
      </c>
      <c r="K20974" s="93" t="s">
        <v>21380</v>
      </c>
      <c r="L20974" s="14">
        <f>AND(vyberHrace&lt;&gt;"",ISNUMBER(SEARCH(vyberHrace,$B20974)))</f>
      </c>
      <c r="M20974" s="14">
        <f>AND($I20974=MID(kododd,1,2),$J20974=MID(kododd,3,3))</f>
      </c>
    </row>
    <row r="20975">
      <c r="A20975" s="95">
        <v>57744</v>
      </c>
      <c r="B20975" s="93" t="s">
        <v>24304</v>
      </c>
      <c r="C20975" s="93" t="s">
        <v>1416</v>
      </c>
      <c r="G20975" s="95">
        <v>0</v>
      </c>
      <c r="H20975" s="93" t="s">
        <v>8976</v>
      </c>
      <c r="I20975" s="93" t="s">
        <v>23892</v>
      </c>
      <c r="J20975" s="93" t="s">
        <v>21001</v>
      </c>
      <c r="K20975" s="93" t="s">
        <v>5937</v>
      </c>
      <c r="L20975" s="14">
        <f>AND(vyberHrace&lt;&gt;"",ISNUMBER(SEARCH(vyberHrace,$B20975)))</f>
      </c>
      <c r="M20975" s="14">
        <f>AND($I20975=MID(kododd,1,2),$J20975=MID(kododd,3,3))</f>
      </c>
    </row>
    <row r="20976">
      <c r="A20976" s="95">
        <v>46029</v>
      </c>
      <c r="B20976" s="93" t="s">
        <v>18678</v>
      </c>
      <c r="C20976" s="93" t="s">
        <v>1409</v>
      </c>
      <c r="D20976" s="95">
        <v>1853</v>
      </c>
      <c r="E20976" s="95">
        <v>1890</v>
      </c>
      <c r="F20976" s="95">
        <v>23722762</v>
      </c>
      <c r="G20976" s="95">
        <v>250</v>
      </c>
      <c r="H20976" s="93" t="s">
        <v>8976</v>
      </c>
      <c r="I20976" s="93" t="s">
        <v>23892</v>
      </c>
      <c r="J20976" s="93" t="s">
        <v>20961</v>
      </c>
      <c r="K20976" s="93" t="s">
        <v>6268</v>
      </c>
      <c r="L20976" s="14">
        <f>AND(vyberHrace&lt;&gt;"",ISNUMBER(SEARCH(vyberHrace,$B20976)))</f>
      </c>
      <c r="M20976" s="14">
        <f>AND($I20976=MID(kododd,1,2),$J20976=MID(kododd,3,3))</f>
      </c>
    </row>
    <row r="20977">
      <c r="A20977" s="95">
        <v>53680</v>
      </c>
      <c r="B20977" s="93" t="s">
        <v>1106</v>
      </c>
      <c r="C20977" s="93" t="s">
        <v>1398</v>
      </c>
      <c r="D20977" s="95">
        <v>1589</v>
      </c>
      <c r="E20977" s="95">
        <v>1762</v>
      </c>
      <c r="F20977" s="95">
        <v>23752424</v>
      </c>
      <c r="G20977" s="95">
        <v>250</v>
      </c>
      <c r="H20977" s="93" t="s">
        <v>8976</v>
      </c>
      <c r="I20977" s="93" t="s">
        <v>23892</v>
      </c>
      <c r="J20977" s="93" t="s">
        <v>21001</v>
      </c>
      <c r="K20977" s="93" t="s">
        <v>5937</v>
      </c>
      <c r="L20977" s="14">
        <f>AND(vyberHrace&lt;&gt;"",ISNUMBER(SEARCH(vyberHrace,$B20977)))</f>
      </c>
      <c r="M20977" s="14">
        <f>AND($I20977=MID(kododd,1,2),$J20977=MID(kododd,3,3))</f>
      </c>
    </row>
    <row r="20978">
      <c r="A20978" s="95">
        <v>24007</v>
      </c>
      <c r="B20978" s="93" t="s">
        <v>18688</v>
      </c>
      <c r="C20978" s="93" t="s">
        <v>1453</v>
      </c>
      <c r="D20978" s="95">
        <v>1433</v>
      </c>
      <c r="G20978" s="95">
        <v>0</v>
      </c>
      <c r="H20978" s="93" t="s">
        <v>8976</v>
      </c>
      <c r="I20978" s="93" t="s">
        <v>23892</v>
      </c>
      <c r="J20978" s="93" t="s">
        <v>20860</v>
      </c>
      <c r="K20978" s="93" t="s">
        <v>6912</v>
      </c>
      <c r="L20978" s="14">
        <f>AND(vyberHrace&lt;&gt;"",ISNUMBER(SEARCH(vyberHrace,$B20978)))</f>
      </c>
      <c r="M20978" s="14">
        <f>AND($I20978=MID(kododd,1,2),$J20978=MID(kododd,3,3))</f>
      </c>
    </row>
    <row r="20979">
      <c r="A20979" s="95">
        <v>33404</v>
      </c>
      <c r="B20979" s="93" t="s">
        <v>20099</v>
      </c>
      <c r="C20979" s="93" t="s">
        <v>1431</v>
      </c>
      <c r="D20979" s="95">
        <v>1702</v>
      </c>
      <c r="E20979" s="95">
        <v>1883</v>
      </c>
      <c r="F20979" s="95">
        <v>371599</v>
      </c>
      <c r="G20979" s="95">
        <v>250</v>
      </c>
      <c r="H20979" s="93" t="s">
        <v>8976</v>
      </c>
      <c r="I20979" s="93" t="s">
        <v>23892</v>
      </c>
      <c r="J20979" s="93" t="s">
        <v>20960</v>
      </c>
      <c r="K20979" s="93" t="s">
        <v>5570</v>
      </c>
      <c r="L20979" s="14">
        <f>AND(vyberHrace&lt;&gt;"",ISNUMBER(SEARCH(vyberHrace,$B20979)))</f>
      </c>
      <c r="M20979" s="14">
        <f>AND($I20979=MID(kododd,1,2),$J20979=MID(kododd,3,3))</f>
      </c>
    </row>
    <row r="20980">
      <c r="A20980" s="95">
        <v>38748</v>
      </c>
      <c r="B20980" s="93" t="s">
        <v>20100</v>
      </c>
      <c r="C20980" s="93" t="s">
        <v>1444</v>
      </c>
      <c r="D20980" s="95">
        <v>1459</v>
      </c>
      <c r="E20980" s="95">
        <v>1650</v>
      </c>
      <c r="F20980" s="95">
        <v>382485</v>
      </c>
      <c r="G20980" s="95">
        <v>500</v>
      </c>
      <c r="H20980" s="93" t="s">
        <v>8976</v>
      </c>
      <c r="I20980" s="93" t="s">
        <v>23892</v>
      </c>
      <c r="J20980" s="93" t="s">
        <v>23412</v>
      </c>
      <c r="K20980" s="93" t="s">
        <v>21369</v>
      </c>
      <c r="L20980" s="14">
        <f>AND(vyberHrace&lt;&gt;"",ISNUMBER(SEARCH(vyberHrace,$B20980)))</f>
      </c>
      <c r="M20980" s="14">
        <f>AND($I20980=MID(kododd,1,2),$J20980=MID(kododd,3,3))</f>
      </c>
    </row>
    <row r="20981">
      <c r="A20981" s="95">
        <v>37166</v>
      </c>
      <c r="B20981" s="93" t="s">
        <v>11879</v>
      </c>
      <c r="C20981" s="93" t="s">
        <v>1399</v>
      </c>
      <c r="D20981" s="95">
        <v>1796</v>
      </c>
      <c r="E20981" s="95">
        <v>1761</v>
      </c>
      <c r="F20981" s="95">
        <v>381810</v>
      </c>
      <c r="G20981" s="95">
        <v>0</v>
      </c>
      <c r="H20981" s="93" t="s">
        <v>8976</v>
      </c>
      <c r="I20981" s="93" t="s">
        <v>23892</v>
      </c>
      <c r="J20981" s="93" t="s">
        <v>20860</v>
      </c>
      <c r="K20981" s="93" t="s">
        <v>6912</v>
      </c>
      <c r="L20981" s="14">
        <f>AND(vyberHrace&lt;&gt;"",ISNUMBER(SEARCH(vyberHrace,$B20981)))</f>
      </c>
      <c r="M20981" s="14">
        <f>AND($I20981=MID(kododd,1,2),$J20981=MID(kododd,3,3))</f>
      </c>
    </row>
    <row r="20982">
      <c r="A20982" s="95">
        <v>49903</v>
      </c>
      <c r="B20982" s="93" t="s">
        <v>11879</v>
      </c>
      <c r="C20982" s="93" t="s">
        <v>1432</v>
      </c>
      <c r="G20982" s="95">
        <v>0</v>
      </c>
      <c r="H20982" s="93" t="s">
        <v>8976</v>
      </c>
      <c r="I20982" s="93" t="s">
        <v>23892</v>
      </c>
      <c r="J20982" s="93" t="s">
        <v>20860</v>
      </c>
      <c r="K20982" s="93" t="s">
        <v>6912</v>
      </c>
      <c r="L20982" s="14">
        <f>AND(vyberHrace&lt;&gt;"",ISNUMBER(SEARCH(vyberHrace,$B20982)))</f>
      </c>
      <c r="M20982" s="14">
        <f>AND($I20982=MID(kododd,1,2),$J20982=MID(kododd,3,3))</f>
      </c>
    </row>
    <row r="20983">
      <c r="A20983" s="95">
        <v>58843</v>
      </c>
      <c r="B20983" s="93" t="s">
        <v>25315</v>
      </c>
      <c r="C20983" s="93" t="s">
        <v>1402</v>
      </c>
      <c r="G20983" s="95">
        <v>500</v>
      </c>
      <c r="H20983" s="93" t="s">
        <v>8976</v>
      </c>
      <c r="I20983" s="93" t="s">
        <v>23892</v>
      </c>
      <c r="J20983" s="93" t="s">
        <v>23412</v>
      </c>
      <c r="K20983" s="93" t="s">
        <v>21369</v>
      </c>
      <c r="L20983" s="14">
        <f>AND(vyberHrace&lt;&gt;"",ISNUMBER(SEARCH(vyberHrace,$B20983)))</f>
      </c>
      <c r="M20983" s="14">
        <f>AND($I20983=MID(kododd,1,2),$J20983=MID(kododd,3,3))</f>
      </c>
    </row>
    <row r="20984">
      <c r="A20984" s="95">
        <v>37510</v>
      </c>
      <c r="B20984" s="93" t="s">
        <v>14367</v>
      </c>
      <c r="C20984" s="93" t="s">
        <v>1399</v>
      </c>
      <c r="D20984" s="95">
        <v>1094</v>
      </c>
      <c r="G20984" s="95">
        <v>500</v>
      </c>
      <c r="H20984" s="93" t="s">
        <v>8976</v>
      </c>
      <c r="I20984" s="93" t="s">
        <v>23892</v>
      </c>
      <c r="J20984" s="93" t="s">
        <v>23412</v>
      </c>
      <c r="K20984" s="93" t="s">
        <v>21369</v>
      </c>
      <c r="L20984" s="14">
        <f>AND(vyberHrace&lt;&gt;"",ISNUMBER(SEARCH(vyberHrace,$B20984)))</f>
      </c>
      <c r="M20984" s="14">
        <f>AND($I20984=MID(kododd,1,2),$J20984=MID(kododd,3,3))</f>
      </c>
    </row>
    <row r="20985">
      <c r="A20985" s="95">
        <v>111</v>
      </c>
      <c r="B20985" s="93" t="s">
        <v>14376</v>
      </c>
      <c r="C20985" s="93" t="s">
        <v>1446</v>
      </c>
      <c r="D20985" s="95">
        <v>2287</v>
      </c>
      <c r="E20985" s="95">
        <v>2287</v>
      </c>
      <c r="F20985" s="95">
        <v>305456</v>
      </c>
      <c r="G20985" s="95">
        <v>250</v>
      </c>
      <c r="H20985" s="93" t="s">
        <v>8976</v>
      </c>
      <c r="I20985" s="93" t="s">
        <v>23892</v>
      </c>
      <c r="J20985" s="93" t="s">
        <v>20860</v>
      </c>
      <c r="K20985" s="93" t="s">
        <v>6912</v>
      </c>
      <c r="L20985" s="14">
        <f>AND(vyberHrace&lt;&gt;"",ISNUMBER(SEARCH(vyberHrace,$B20985)))</f>
      </c>
      <c r="M20985" s="14">
        <f>AND($I20985=MID(kododd,1,2),$J20985=MID(kododd,3,3))</f>
      </c>
    </row>
    <row r="20986">
      <c r="A20986" s="95">
        <v>56963</v>
      </c>
      <c r="B20986" s="93" t="s">
        <v>23048</v>
      </c>
      <c r="C20986" s="93" t="s">
        <v>1416</v>
      </c>
      <c r="D20986" s="95">
        <v>1735</v>
      </c>
      <c r="E20986" s="95">
        <v>1819</v>
      </c>
      <c r="F20986" s="95">
        <v>23770538</v>
      </c>
      <c r="G20986" s="95">
        <v>250</v>
      </c>
      <c r="H20986" s="93" t="s">
        <v>8976</v>
      </c>
      <c r="I20986" s="93" t="s">
        <v>23892</v>
      </c>
      <c r="J20986" s="93" t="s">
        <v>20961</v>
      </c>
      <c r="K20986" s="93" t="s">
        <v>6268</v>
      </c>
      <c r="L20986" s="14">
        <f>AND(vyberHrace&lt;&gt;"",ISNUMBER(SEARCH(vyberHrace,$B20986)))</f>
      </c>
      <c r="M20986" s="14">
        <f>AND($I20986=MID(kododd,1,2),$J20986=MID(kododd,3,3))</f>
      </c>
    </row>
    <row r="20987">
      <c r="A20987" s="95">
        <v>49428</v>
      </c>
      <c r="B20987" s="93" t="s">
        <v>14382</v>
      </c>
      <c r="C20987" s="93" t="s">
        <v>1406</v>
      </c>
      <c r="G20987" s="95">
        <v>250</v>
      </c>
      <c r="H20987" s="93" t="s">
        <v>8976</v>
      </c>
      <c r="I20987" s="93" t="s">
        <v>23892</v>
      </c>
      <c r="J20987" s="93" t="s">
        <v>20878</v>
      </c>
      <c r="K20987" s="93" t="s">
        <v>4948</v>
      </c>
      <c r="L20987" s="14">
        <f>AND(vyberHrace&lt;&gt;"",ISNUMBER(SEARCH(vyberHrace,$B20987)))</f>
      </c>
      <c r="M20987" s="14">
        <f>AND($I20987=MID(kododd,1,2),$J20987=MID(kododd,3,3))</f>
      </c>
    </row>
    <row r="20988">
      <c r="A20988" s="95">
        <v>57105</v>
      </c>
      <c r="B20988" s="93" t="s">
        <v>23060</v>
      </c>
      <c r="C20988" s="93" t="s">
        <v>1424</v>
      </c>
      <c r="G20988" s="95">
        <v>0</v>
      </c>
      <c r="H20988" s="93" t="s">
        <v>8976</v>
      </c>
      <c r="I20988" s="93" t="s">
        <v>23892</v>
      </c>
      <c r="J20988" s="93" t="s">
        <v>21007</v>
      </c>
      <c r="K20988" s="93" t="s">
        <v>21380</v>
      </c>
      <c r="L20988" s="14">
        <f>AND(vyberHrace&lt;&gt;"",ISNUMBER(SEARCH(vyberHrace,$B20988)))</f>
      </c>
      <c r="M20988" s="14">
        <f>AND($I20988=MID(kododd,1,2),$J20988=MID(kododd,3,3))</f>
      </c>
    </row>
    <row r="20989">
      <c r="A20989" s="95">
        <v>2731</v>
      </c>
      <c r="B20989" s="93" t="s">
        <v>14383</v>
      </c>
      <c r="C20989" s="93" t="s">
        <v>1433</v>
      </c>
      <c r="D20989" s="95">
        <v>1726</v>
      </c>
      <c r="E20989" s="95">
        <v>1849</v>
      </c>
      <c r="F20989" s="95">
        <v>320390</v>
      </c>
      <c r="G20989" s="95">
        <v>250</v>
      </c>
      <c r="H20989" s="93" t="s">
        <v>8976</v>
      </c>
      <c r="I20989" s="93" t="s">
        <v>23892</v>
      </c>
      <c r="J20989" s="93" t="s">
        <v>20878</v>
      </c>
      <c r="K20989" s="93" t="s">
        <v>4948</v>
      </c>
      <c r="L20989" s="14">
        <f>AND(vyberHrace&lt;&gt;"",ISNUMBER(SEARCH(vyberHrace,$B20989)))</f>
      </c>
      <c r="M20989" s="14">
        <f>AND($I20989=MID(kododd,1,2),$J20989=MID(kododd,3,3))</f>
      </c>
    </row>
    <row r="20990">
      <c r="A20990" s="95">
        <v>30993</v>
      </c>
      <c r="B20990" s="93" t="s">
        <v>16614</v>
      </c>
      <c r="C20990" s="93" t="s">
        <v>1475</v>
      </c>
      <c r="D20990" s="95">
        <v>1779</v>
      </c>
      <c r="E20990" s="95">
        <v>1843</v>
      </c>
      <c r="F20990" s="95">
        <v>360180</v>
      </c>
      <c r="G20990" s="95">
        <v>250</v>
      </c>
      <c r="H20990" s="93" t="s">
        <v>8976</v>
      </c>
      <c r="I20990" s="93" t="s">
        <v>23892</v>
      </c>
      <c r="J20990" s="93" t="s">
        <v>20844</v>
      </c>
      <c r="K20990" s="93" t="s">
        <v>6767</v>
      </c>
      <c r="L20990" s="14">
        <f>AND(vyberHrace&lt;&gt;"",ISNUMBER(SEARCH(vyberHrace,$B20990)))</f>
      </c>
      <c r="M20990" s="14">
        <f>AND($I20990=MID(kododd,1,2),$J20990=MID(kododd,3,3))</f>
      </c>
    </row>
    <row r="20991">
      <c r="A20991" s="95">
        <v>50723</v>
      </c>
      <c r="B20991" s="93" t="s">
        <v>3492</v>
      </c>
      <c r="C20991" s="93" t="s">
        <v>1406</v>
      </c>
      <c r="G20991" s="95">
        <v>0</v>
      </c>
      <c r="H20991" s="93" t="s">
        <v>8976</v>
      </c>
      <c r="I20991" s="93" t="s">
        <v>23892</v>
      </c>
      <c r="J20991" s="93" t="s">
        <v>20867</v>
      </c>
      <c r="K20991" s="93" t="s">
        <v>4710</v>
      </c>
      <c r="L20991" s="14">
        <f>AND(vyberHrace&lt;&gt;"",ISNUMBER(SEARCH(vyberHrace,$B20991)))</f>
      </c>
      <c r="M20991" s="14">
        <f>AND($I20991=MID(kododd,1,2),$J20991=MID(kododd,3,3))</f>
      </c>
    </row>
    <row r="20992">
      <c r="A20992" s="95">
        <v>54397</v>
      </c>
      <c r="B20992" s="93" t="s">
        <v>1064</v>
      </c>
      <c r="C20992" s="93" t="s">
        <v>1422</v>
      </c>
      <c r="G20992" s="95">
        <v>250</v>
      </c>
      <c r="H20992" s="93" t="s">
        <v>8976</v>
      </c>
      <c r="I20992" s="93" t="s">
        <v>23892</v>
      </c>
      <c r="J20992" s="93" t="s">
        <v>20937</v>
      </c>
      <c r="K20992" s="93" t="s">
        <v>5109</v>
      </c>
      <c r="L20992" s="14">
        <f>AND(vyberHrace&lt;&gt;"",ISNUMBER(SEARCH(vyberHrace,$B20992)))</f>
      </c>
      <c r="M20992" s="14">
        <f>AND($I20992=MID(kododd,1,2),$J20992=MID(kododd,3,3))</f>
      </c>
    </row>
    <row r="20993">
      <c r="A20993" s="95">
        <v>1089</v>
      </c>
      <c r="B20993" s="93" t="s">
        <v>16640</v>
      </c>
      <c r="C20993" s="93" t="s">
        <v>1465</v>
      </c>
      <c r="D20993" s="95">
        <v>2076</v>
      </c>
      <c r="E20993" s="95">
        <v>2076</v>
      </c>
      <c r="F20993" s="95">
        <v>318116</v>
      </c>
      <c r="G20993" s="95">
        <v>0</v>
      </c>
      <c r="H20993" s="93" t="s">
        <v>8976</v>
      </c>
      <c r="I20993" s="93" t="s">
        <v>23892</v>
      </c>
      <c r="J20993" s="93" t="s">
        <v>21001</v>
      </c>
      <c r="K20993" s="93" t="s">
        <v>5937</v>
      </c>
      <c r="L20993" s="14">
        <f>AND(vyberHrace&lt;&gt;"",ISNUMBER(SEARCH(vyberHrace,$B20993)))</f>
      </c>
      <c r="M20993" s="14">
        <f>AND($I20993=MID(kododd,1,2),$J20993=MID(kododd,3,3))</f>
      </c>
    </row>
    <row r="20994">
      <c r="A20994" s="95">
        <v>1020</v>
      </c>
      <c r="B20994" s="93" t="s">
        <v>16646</v>
      </c>
      <c r="C20994" s="93" t="s">
        <v>1405</v>
      </c>
      <c r="D20994" s="95">
        <v>2143</v>
      </c>
      <c r="E20994" s="95">
        <v>2149</v>
      </c>
      <c r="F20994" s="95">
        <v>308749</v>
      </c>
      <c r="G20994" s="95">
        <v>250</v>
      </c>
      <c r="H20994" s="93" t="s">
        <v>8976</v>
      </c>
      <c r="I20994" s="93" t="s">
        <v>23892</v>
      </c>
      <c r="J20994" s="93" t="s">
        <v>20860</v>
      </c>
      <c r="K20994" s="93" t="s">
        <v>6912</v>
      </c>
      <c r="L20994" s="14">
        <f>AND(vyberHrace&lt;&gt;"",ISNUMBER(SEARCH(vyberHrace,$B20994)))</f>
      </c>
      <c r="M20994" s="14">
        <f>AND($I20994=MID(kododd,1,2),$J20994=MID(kododd,3,3))</f>
      </c>
    </row>
    <row r="20995">
      <c r="A20995" s="95">
        <v>50933</v>
      </c>
      <c r="B20995" s="93" t="s">
        <v>3490</v>
      </c>
      <c r="C20995" s="93" t="s">
        <v>1412</v>
      </c>
      <c r="D20995" s="95">
        <v>2054</v>
      </c>
      <c r="E20995" s="95">
        <v>2105</v>
      </c>
      <c r="F20995" s="95">
        <v>23734230</v>
      </c>
      <c r="G20995" s="95">
        <v>250</v>
      </c>
      <c r="H20995" s="93" t="s">
        <v>8976</v>
      </c>
      <c r="I20995" s="93" t="s">
        <v>23892</v>
      </c>
      <c r="J20995" s="93" t="s">
        <v>20844</v>
      </c>
      <c r="K20995" s="93" t="s">
        <v>6767</v>
      </c>
      <c r="L20995" s="14">
        <f>AND(vyberHrace&lt;&gt;"",ISNUMBER(SEARCH(vyberHrace,$B20995)))</f>
      </c>
      <c r="M20995" s="14">
        <f>AND($I20995=MID(kododd,1,2),$J20995=MID(kododd,3,3))</f>
      </c>
    </row>
    <row r="20996">
      <c r="A20996" s="95">
        <v>56986</v>
      </c>
      <c r="B20996" s="93" t="s">
        <v>23055</v>
      </c>
      <c r="C20996" s="93" t="s">
        <v>1486</v>
      </c>
      <c r="D20996" s="95">
        <v>1335</v>
      </c>
      <c r="E20996" s="95">
        <v>1470</v>
      </c>
      <c r="F20996" s="95">
        <v>23777419</v>
      </c>
      <c r="G20996" s="95">
        <v>250</v>
      </c>
      <c r="H20996" s="93" t="s">
        <v>8976</v>
      </c>
      <c r="I20996" s="93" t="s">
        <v>23892</v>
      </c>
      <c r="J20996" s="93" t="s">
        <v>20860</v>
      </c>
      <c r="K20996" s="93" t="s">
        <v>6912</v>
      </c>
      <c r="L20996" s="14">
        <f>AND(vyberHrace&lt;&gt;"",ISNUMBER(SEARCH(vyberHrace,$B20996)))</f>
      </c>
      <c r="M20996" s="14">
        <f>AND($I20996=MID(kododd,1,2),$J20996=MID(kododd,3,3))</f>
      </c>
    </row>
    <row r="20997">
      <c r="A20997" s="95">
        <v>354</v>
      </c>
      <c r="B20997" s="93" t="s">
        <v>16647</v>
      </c>
      <c r="C20997" s="93" t="s">
        <v>1415</v>
      </c>
      <c r="D20997" s="95">
        <v>2021</v>
      </c>
      <c r="E20997" s="95">
        <v>2038</v>
      </c>
      <c r="F20997" s="95">
        <v>305260</v>
      </c>
      <c r="G20997" s="95">
        <v>250</v>
      </c>
      <c r="H20997" s="93" t="s">
        <v>8976</v>
      </c>
      <c r="I20997" s="93" t="s">
        <v>23892</v>
      </c>
      <c r="J20997" s="93" t="s">
        <v>20876</v>
      </c>
      <c r="K20997" s="93" t="s">
        <v>4199</v>
      </c>
      <c r="L20997" s="14">
        <f>AND(vyberHrace&lt;&gt;"",ISNUMBER(SEARCH(vyberHrace,$B20997)))</f>
      </c>
      <c r="M20997" s="14">
        <f>AND($I20997=MID(kododd,1,2),$J20997=MID(kododd,3,3))</f>
      </c>
    </row>
    <row r="20998">
      <c r="A20998" s="95">
        <v>49342</v>
      </c>
      <c r="B20998" s="93" t="s">
        <v>16648</v>
      </c>
      <c r="C20998" s="93" t="s">
        <v>1406</v>
      </c>
      <c r="D20998" s="95">
        <v>1584</v>
      </c>
      <c r="E20998" s="95">
        <v>1739</v>
      </c>
      <c r="F20998" s="95">
        <v>23734345</v>
      </c>
      <c r="G20998" s="95">
        <v>250</v>
      </c>
      <c r="H20998" s="93" t="s">
        <v>8976</v>
      </c>
      <c r="I20998" s="93" t="s">
        <v>23892</v>
      </c>
      <c r="J20998" s="93" t="s">
        <v>20860</v>
      </c>
      <c r="K20998" s="93" t="s">
        <v>6912</v>
      </c>
      <c r="L20998" s="14">
        <f>AND(vyberHrace&lt;&gt;"",ISNUMBER(SEARCH(vyberHrace,$B20998)))</f>
      </c>
      <c r="M20998" s="14">
        <f>AND($I20998=MID(kododd,1,2),$J20998=MID(kododd,3,3))</f>
      </c>
    </row>
    <row r="20999">
      <c r="A20999" s="95">
        <v>50036</v>
      </c>
      <c r="B20999" s="93" t="s">
        <v>10504</v>
      </c>
      <c r="C20999" s="93" t="s">
        <v>1420</v>
      </c>
      <c r="F20999" s="95">
        <v>23753188</v>
      </c>
      <c r="G20999" s="95">
        <v>250</v>
      </c>
      <c r="H20999" s="93" t="s">
        <v>8976</v>
      </c>
      <c r="I20999" s="93" t="s">
        <v>23892</v>
      </c>
      <c r="J20999" s="93" t="s">
        <v>20937</v>
      </c>
      <c r="K20999" s="93" t="s">
        <v>5109</v>
      </c>
      <c r="L20999" s="14">
        <f>AND(vyberHrace&lt;&gt;"",ISNUMBER(SEARCH(vyberHrace,$B20999)))</f>
      </c>
      <c r="M20999" s="14">
        <f>AND($I20999=MID(kododd,1,2),$J20999=MID(kododd,3,3))</f>
      </c>
    </row>
    <row r="21000">
      <c r="A21000" s="95">
        <v>63310</v>
      </c>
      <c r="B21000" s="93" t="s">
        <v>29552</v>
      </c>
      <c r="C21000" s="93" t="s">
        <v>1487</v>
      </c>
      <c r="G21000" s="95">
        <v>250</v>
      </c>
      <c r="H21000" s="93" t="s">
        <v>8976</v>
      </c>
      <c r="I21000" s="93" t="s">
        <v>23892</v>
      </c>
      <c r="J21000" s="93" t="s">
        <v>20860</v>
      </c>
      <c r="K21000" s="93" t="s">
        <v>6912</v>
      </c>
      <c r="L21000" s="14">
        <f>AND(vyberHrace&lt;&gt;"",ISNUMBER(SEARCH(vyberHrace,$B21000)))</f>
      </c>
      <c r="M21000" s="14">
        <f>AND($I21000=MID(kododd,1,2),$J21000=MID(kododd,3,3))</f>
      </c>
    </row>
    <row r="21001">
      <c r="A21001" s="95">
        <v>63170</v>
      </c>
      <c r="B21001" s="93" t="s">
        <v>29553</v>
      </c>
      <c r="C21001" s="93" t="s">
        <v>1418</v>
      </c>
      <c r="G21001" s="95">
        <v>250</v>
      </c>
      <c r="H21001" s="93" t="s">
        <v>8976</v>
      </c>
      <c r="I21001" s="93" t="s">
        <v>23892</v>
      </c>
      <c r="J21001" s="93" t="s">
        <v>20967</v>
      </c>
      <c r="K21001" s="93" t="s">
        <v>11218</v>
      </c>
      <c r="L21001" s="14">
        <f>AND(vyberHrace&lt;&gt;"",ISNUMBER(SEARCH(vyberHrace,$B21001)))</f>
      </c>
      <c r="M21001" s="14">
        <f>AND($I21001=MID(kododd,1,2),$J21001=MID(kododd,3,3))</f>
      </c>
    </row>
    <row r="21002">
      <c r="A21002" s="95">
        <v>47041</v>
      </c>
      <c r="B21002" s="93" t="s">
        <v>8570</v>
      </c>
      <c r="C21002" s="93" t="s">
        <v>1410</v>
      </c>
      <c r="G21002" s="95">
        <v>0</v>
      </c>
      <c r="H21002" s="93" t="s">
        <v>8976</v>
      </c>
      <c r="I21002" s="93" t="s">
        <v>23892</v>
      </c>
      <c r="J21002" s="93" t="s">
        <v>20844</v>
      </c>
      <c r="K21002" s="93" t="s">
        <v>6767</v>
      </c>
      <c r="L21002" s="14">
        <f>AND(vyberHrace&lt;&gt;"",ISNUMBER(SEARCH(vyberHrace,$B21002)))</f>
      </c>
      <c r="M21002" s="14">
        <f>AND($I21002=MID(kododd,1,2),$J21002=MID(kododd,3,3))</f>
      </c>
    </row>
    <row r="21003">
      <c r="A21003" s="95">
        <v>60535</v>
      </c>
      <c r="B21003" s="93" t="s">
        <v>1587</v>
      </c>
      <c r="C21003" s="93" t="s">
        <v>1450</v>
      </c>
      <c r="F21003" s="95">
        <v>23796901</v>
      </c>
      <c r="G21003" s="95">
        <v>250</v>
      </c>
      <c r="H21003" s="93" t="s">
        <v>8976</v>
      </c>
      <c r="I21003" s="93" t="s">
        <v>23892</v>
      </c>
      <c r="J21003" s="93" t="s">
        <v>20860</v>
      </c>
      <c r="K21003" s="93" t="s">
        <v>6912</v>
      </c>
      <c r="L21003" s="14">
        <f>AND(vyberHrace&lt;&gt;"",ISNUMBER(SEARCH(vyberHrace,$B21003)))</f>
      </c>
      <c r="M21003" s="14">
        <f>AND($I21003=MID(kododd,1,2),$J21003=MID(kododd,3,3))</f>
      </c>
    </row>
    <row r="21004">
      <c r="A21004" s="95">
        <v>16268</v>
      </c>
      <c r="B21004" s="93" t="s">
        <v>14546</v>
      </c>
      <c r="C21004" s="93" t="s">
        <v>1442</v>
      </c>
      <c r="D21004" s="95">
        <v>1621</v>
      </c>
      <c r="E21004" s="95">
        <v>1810</v>
      </c>
      <c r="F21004" s="95">
        <v>334502</v>
      </c>
      <c r="G21004" s="95">
        <v>250</v>
      </c>
      <c r="H21004" s="93" t="s">
        <v>8976</v>
      </c>
      <c r="I21004" s="93" t="s">
        <v>23892</v>
      </c>
      <c r="J21004" s="93" t="s">
        <v>20936</v>
      </c>
      <c r="K21004" s="93" t="s">
        <v>6270</v>
      </c>
      <c r="L21004" s="14">
        <f>AND(vyberHrace&lt;&gt;"",ISNUMBER(SEARCH(vyberHrace,$B21004)))</f>
      </c>
      <c r="M21004" s="14">
        <f>AND($I21004=MID(kododd,1,2),$J21004=MID(kododd,3,3))</f>
      </c>
    </row>
    <row r="21005">
      <c r="A21005" s="95">
        <v>40480</v>
      </c>
      <c r="B21005" s="93" t="s">
        <v>14547</v>
      </c>
      <c r="C21005" s="93" t="s">
        <v>1404</v>
      </c>
      <c r="D21005" s="95">
        <v>1571</v>
      </c>
      <c r="E21005" s="95">
        <v>1687</v>
      </c>
      <c r="F21005" s="95">
        <v>23794658</v>
      </c>
      <c r="G21005" s="95">
        <v>250</v>
      </c>
      <c r="H21005" s="93" t="s">
        <v>8976</v>
      </c>
      <c r="I21005" s="93" t="s">
        <v>23892</v>
      </c>
      <c r="J21005" s="93" t="s">
        <v>20876</v>
      </c>
      <c r="K21005" s="93" t="s">
        <v>4199</v>
      </c>
      <c r="L21005" s="14">
        <f>AND(vyberHrace&lt;&gt;"",ISNUMBER(SEARCH(vyberHrace,$B21005)))</f>
      </c>
      <c r="M21005" s="14">
        <f>AND($I21005=MID(kododd,1,2),$J21005=MID(kododd,3,3))</f>
      </c>
    </row>
    <row r="21006">
      <c r="A21006" s="95">
        <v>29390</v>
      </c>
      <c r="B21006" s="93" t="s">
        <v>23084</v>
      </c>
      <c r="C21006" s="93" t="s">
        <v>1403</v>
      </c>
      <c r="D21006" s="95">
        <v>1476</v>
      </c>
      <c r="F21006" s="95">
        <v>23761857</v>
      </c>
      <c r="G21006" s="95">
        <v>250</v>
      </c>
      <c r="H21006" s="93" t="s">
        <v>8976</v>
      </c>
      <c r="I21006" s="93" t="s">
        <v>23892</v>
      </c>
      <c r="J21006" s="93" t="s">
        <v>20867</v>
      </c>
      <c r="K21006" s="93" t="s">
        <v>4710</v>
      </c>
      <c r="L21006" s="14">
        <f>AND(vyberHrace&lt;&gt;"",ISNUMBER(SEARCH(vyberHrace,$B21006)))</f>
      </c>
      <c r="M21006" s="14">
        <f>AND($I21006=MID(kododd,1,2),$J21006=MID(kododd,3,3))</f>
      </c>
    </row>
    <row r="21007">
      <c r="A21007" s="95">
        <v>55106</v>
      </c>
      <c r="B21007" s="93" t="s">
        <v>1088</v>
      </c>
      <c r="C21007" s="93" t="s">
        <v>1422</v>
      </c>
      <c r="F21007" s="95">
        <v>23754494</v>
      </c>
      <c r="G21007" s="95">
        <v>0</v>
      </c>
      <c r="H21007" s="93" t="s">
        <v>8976</v>
      </c>
      <c r="I21007" s="93" t="s">
        <v>23892</v>
      </c>
      <c r="J21007" s="93" t="s">
        <v>20844</v>
      </c>
      <c r="K21007" s="93" t="s">
        <v>6767</v>
      </c>
      <c r="L21007" s="14">
        <f>AND(vyberHrace&lt;&gt;"",ISNUMBER(SEARCH(vyberHrace,$B21007)))</f>
      </c>
      <c r="M21007" s="14">
        <f>AND($I21007=MID(kododd,1,2),$J21007=MID(kododd,3,3))</f>
      </c>
    </row>
    <row r="21008">
      <c r="A21008" s="95">
        <v>61383</v>
      </c>
      <c r="B21008" s="93" t="s">
        <v>21307</v>
      </c>
      <c r="C21008" s="93" t="s">
        <v>1487</v>
      </c>
      <c r="D21008" s="95">
        <v>1070</v>
      </c>
      <c r="F21008" s="95">
        <v>571005439</v>
      </c>
      <c r="G21008" s="95">
        <v>250</v>
      </c>
      <c r="H21008" s="93" t="s">
        <v>8976</v>
      </c>
      <c r="I21008" s="93" t="s">
        <v>23892</v>
      </c>
      <c r="J21008" s="93" t="s">
        <v>20979</v>
      </c>
      <c r="K21008" s="93" t="s">
        <v>4698</v>
      </c>
      <c r="L21008" s="14">
        <f>AND(vyberHrace&lt;&gt;"",ISNUMBER(SEARCH(vyberHrace,$B21008)))</f>
      </c>
      <c r="M21008" s="14">
        <f>AND($I21008=MID(kododd,1,2),$J21008=MID(kododd,3,3))</f>
      </c>
    </row>
    <row r="21009">
      <c r="A21009" s="95">
        <v>33262</v>
      </c>
      <c r="B21009" s="93" t="s">
        <v>21309</v>
      </c>
      <c r="C21009" s="93" t="s">
        <v>1399</v>
      </c>
      <c r="D21009" s="95">
        <v>1243</v>
      </c>
      <c r="G21009" s="95">
        <v>0</v>
      </c>
      <c r="H21009" s="93" t="s">
        <v>8976</v>
      </c>
      <c r="I21009" s="93" t="s">
        <v>23892</v>
      </c>
      <c r="J21009" s="93" t="s">
        <v>20875</v>
      </c>
      <c r="K21009" s="93" t="s">
        <v>7834</v>
      </c>
      <c r="L21009" s="14">
        <f>AND(vyberHrace&lt;&gt;"",ISNUMBER(SEARCH(vyberHrace,$B21009)))</f>
      </c>
      <c r="M21009" s="14">
        <f>AND($I21009=MID(kododd,1,2),$J21009=MID(kododd,3,3))</f>
      </c>
    </row>
    <row r="21010">
      <c r="A21010" s="95">
        <v>33260</v>
      </c>
      <c r="B21010" s="93" t="s">
        <v>21311</v>
      </c>
      <c r="C21010" s="93" t="s">
        <v>1417</v>
      </c>
      <c r="G21010" s="95">
        <v>0</v>
      </c>
      <c r="H21010" s="93" t="s">
        <v>8976</v>
      </c>
      <c r="I21010" s="93" t="s">
        <v>23892</v>
      </c>
      <c r="J21010" s="93" t="s">
        <v>20875</v>
      </c>
      <c r="K21010" s="93" t="s">
        <v>7834</v>
      </c>
      <c r="L21010" s="14">
        <f>AND(vyberHrace&lt;&gt;"",ISNUMBER(SEARCH(vyberHrace,$B21010)))</f>
      </c>
      <c r="M21010" s="14">
        <f>AND($I21010=MID(kododd,1,2),$J21010=MID(kododd,3,3))</f>
      </c>
    </row>
    <row r="21011">
      <c r="A21011" s="95">
        <v>33261</v>
      </c>
      <c r="B21011" s="93" t="s">
        <v>21311</v>
      </c>
      <c r="C21011" s="93" t="s">
        <v>1421</v>
      </c>
      <c r="G21011" s="95">
        <v>0</v>
      </c>
      <c r="H21011" s="93" t="s">
        <v>8976</v>
      </c>
      <c r="I21011" s="93" t="s">
        <v>23892</v>
      </c>
      <c r="J21011" s="93" t="s">
        <v>20875</v>
      </c>
      <c r="K21011" s="93" t="s">
        <v>7834</v>
      </c>
      <c r="L21011" s="14">
        <f>AND(vyberHrace&lt;&gt;"",ISNUMBER(SEARCH(vyberHrace,$B21011)))</f>
      </c>
      <c r="M21011" s="14">
        <f>AND($I21011=MID(kododd,1,2),$J21011=MID(kododd,3,3))</f>
      </c>
    </row>
    <row r="21012">
      <c r="A21012" s="95">
        <v>61790</v>
      </c>
      <c r="B21012" s="93" t="s">
        <v>27937</v>
      </c>
      <c r="C21012" s="93" t="s">
        <v>24215</v>
      </c>
      <c r="G21012" s="95">
        <v>250</v>
      </c>
      <c r="H21012" s="93" t="s">
        <v>8976</v>
      </c>
      <c r="I21012" s="93" t="s">
        <v>23892</v>
      </c>
      <c r="J21012" s="93" t="s">
        <v>20979</v>
      </c>
      <c r="K21012" s="93" t="s">
        <v>4698</v>
      </c>
      <c r="L21012" s="14">
        <f>AND(vyberHrace&lt;&gt;"",ISNUMBER(SEARCH(vyberHrace,$B21012)))</f>
      </c>
      <c r="M21012" s="14">
        <f>AND($I21012=MID(kododd,1,2),$J21012=MID(kododd,3,3))</f>
      </c>
    </row>
    <row r="21013">
      <c r="A21013" s="95">
        <v>55229</v>
      </c>
      <c r="B21013" s="93" t="s">
        <v>1085</v>
      </c>
      <c r="C21013" s="93" t="s">
        <v>1448</v>
      </c>
      <c r="D21013" s="95">
        <v>1384</v>
      </c>
      <c r="E21013" s="95">
        <v>1861</v>
      </c>
      <c r="F21013" s="95">
        <v>23794666</v>
      </c>
      <c r="G21013" s="95">
        <v>250</v>
      </c>
      <c r="H21013" s="93" t="s">
        <v>8976</v>
      </c>
      <c r="I21013" s="93" t="s">
        <v>23892</v>
      </c>
      <c r="J21013" s="93" t="s">
        <v>20876</v>
      </c>
      <c r="K21013" s="93" t="s">
        <v>4199</v>
      </c>
      <c r="L21013" s="14">
        <f>AND(vyberHrace&lt;&gt;"",ISNUMBER(SEARCH(vyberHrace,$B21013)))</f>
      </c>
      <c r="M21013" s="14">
        <f>AND($I21013=MID(kododd,1,2),$J21013=MID(kododd,3,3))</f>
      </c>
    </row>
    <row r="21014">
      <c r="A21014" s="95">
        <v>39125</v>
      </c>
      <c r="B21014" s="93" t="s">
        <v>21339</v>
      </c>
      <c r="C21014" s="93" t="s">
        <v>1433</v>
      </c>
      <c r="D21014" s="95">
        <v>1384</v>
      </c>
      <c r="E21014" s="95">
        <v>1548</v>
      </c>
      <c r="F21014" s="95">
        <v>23727535</v>
      </c>
      <c r="G21014" s="95">
        <v>0</v>
      </c>
      <c r="H21014" s="93" t="s">
        <v>8976</v>
      </c>
      <c r="I21014" s="93" t="s">
        <v>23892</v>
      </c>
      <c r="J21014" s="93" t="s">
        <v>20878</v>
      </c>
      <c r="K21014" s="93" t="s">
        <v>4948</v>
      </c>
      <c r="L21014" s="14">
        <f>AND(vyberHrace&lt;&gt;"",ISNUMBER(SEARCH(vyberHrace,$B21014)))</f>
      </c>
      <c r="M21014" s="14">
        <f>AND($I21014=MID(kododd,1,2),$J21014=MID(kododd,3,3))</f>
      </c>
    </row>
    <row r="21015">
      <c r="A21015" s="95">
        <v>41040</v>
      </c>
      <c r="B21015" s="93" t="s">
        <v>21340</v>
      </c>
      <c r="C21015" s="93" t="s">
        <v>1400</v>
      </c>
      <c r="D21015" s="95">
        <v>1421</v>
      </c>
      <c r="G21015" s="95">
        <v>0</v>
      </c>
      <c r="H21015" s="93" t="s">
        <v>8976</v>
      </c>
      <c r="I21015" s="93" t="s">
        <v>23892</v>
      </c>
      <c r="J21015" s="93" t="s">
        <v>20878</v>
      </c>
      <c r="K21015" s="93" t="s">
        <v>4948</v>
      </c>
      <c r="L21015" s="14">
        <f>AND(vyberHrace&lt;&gt;"",ISNUMBER(SEARCH(vyberHrace,$B21015)))</f>
      </c>
      <c r="M21015" s="14">
        <f>AND($I21015=MID(kododd,1,2),$J21015=MID(kododd,3,3))</f>
      </c>
    </row>
    <row r="21016">
      <c r="A21016" s="95">
        <v>51381</v>
      </c>
      <c r="B21016" s="93" t="s">
        <v>3486</v>
      </c>
      <c r="C21016" s="93" t="s">
        <v>1406</v>
      </c>
      <c r="G21016" s="95">
        <v>0</v>
      </c>
      <c r="H21016" s="93" t="s">
        <v>8976</v>
      </c>
      <c r="I21016" s="93" t="s">
        <v>23892</v>
      </c>
      <c r="J21016" s="93" t="s">
        <v>20878</v>
      </c>
      <c r="K21016" s="93" t="s">
        <v>4948</v>
      </c>
      <c r="L21016" s="14">
        <f>AND(vyberHrace&lt;&gt;"",ISNUMBER(SEARCH(vyberHrace,$B21016)))</f>
      </c>
      <c r="M21016" s="14">
        <f>AND($I21016=MID(kododd,1,2),$J21016=MID(kododd,3,3))</f>
      </c>
    </row>
    <row r="21017">
      <c r="A21017" s="95">
        <v>45954</v>
      </c>
      <c r="B21017" s="93" t="s">
        <v>13101</v>
      </c>
      <c r="C21017" s="93" t="s">
        <v>3255</v>
      </c>
      <c r="D21017" s="95">
        <v>1100</v>
      </c>
      <c r="G21017" s="95">
        <v>0</v>
      </c>
      <c r="H21017" s="93" t="s">
        <v>8976</v>
      </c>
      <c r="I21017" s="93" t="s">
        <v>23892</v>
      </c>
      <c r="J21017" s="93" t="s">
        <v>20936</v>
      </c>
      <c r="K21017" s="93" t="s">
        <v>6270</v>
      </c>
      <c r="L21017" s="14">
        <f>AND(vyberHrace&lt;&gt;"",ISNUMBER(SEARCH(vyberHrace,$B21017)))</f>
      </c>
      <c r="M21017" s="14">
        <f>AND($I21017=MID(kododd,1,2),$J21017=MID(kododd,3,3))</f>
      </c>
    </row>
    <row r="21018">
      <c r="A21018" s="95">
        <v>13092</v>
      </c>
      <c r="B21018" s="93" t="s">
        <v>13107</v>
      </c>
      <c r="C21018" s="93" t="s">
        <v>1423</v>
      </c>
      <c r="D21018" s="95">
        <v>1646</v>
      </c>
      <c r="E21018" s="95">
        <v>1780</v>
      </c>
      <c r="F21018" s="95">
        <v>23761083</v>
      </c>
      <c r="G21018" s="95">
        <v>250</v>
      </c>
      <c r="H21018" s="93" t="s">
        <v>8976</v>
      </c>
      <c r="I21018" s="93" t="s">
        <v>23892</v>
      </c>
      <c r="J21018" s="93" t="s">
        <v>20960</v>
      </c>
      <c r="K21018" s="93" t="s">
        <v>5570</v>
      </c>
      <c r="L21018" s="14">
        <f>AND(vyberHrace&lt;&gt;"",ISNUMBER(SEARCH(vyberHrace,$B21018)))</f>
      </c>
      <c r="M21018" s="14">
        <f>AND($I21018=MID(kododd,1,2),$J21018=MID(kododd,3,3))</f>
      </c>
    </row>
    <row r="21019">
      <c r="A21019" s="95">
        <v>30668</v>
      </c>
      <c r="B21019" s="93" t="s">
        <v>13124</v>
      </c>
      <c r="C21019" s="93" t="s">
        <v>1401</v>
      </c>
      <c r="D21019" s="95">
        <v>1636</v>
      </c>
      <c r="G21019" s="95">
        <v>250</v>
      </c>
      <c r="H21019" s="93" t="s">
        <v>8976</v>
      </c>
      <c r="I21019" s="93" t="s">
        <v>23892</v>
      </c>
      <c r="J21019" s="93" t="s">
        <v>20926</v>
      </c>
      <c r="K21019" s="93" t="s">
        <v>5105</v>
      </c>
      <c r="L21019" s="14">
        <f>AND(vyberHrace&lt;&gt;"",ISNUMBER(SEARCH(vyberHrace,$B21019)))</f>
      </c>
      <c r="M21019" s="14">
        <f>AND($I21019=MID(kododd,1,2),$J21019=MID(kododd,3,3))</f>
      </c>
    </row>
    <row r="21020">
      <c r="A21020" s="95">
        <v>63246</v>
      </c>
      <c r="B21020" s="93" t="s">
        <v>29554</v>
      </c>
      <c r="C21020" s="93" t="s">
        <v>1402</v>
      </c>
      <c r="G21020" s="95">
        <v>250</v>
      </c>
      <c r="H21020" s="93" t="s">
        <v>8976</v>
      </c>
      <c r="I21020" s="93" t="s">
        <v>23892</v>
      </c>
      <c r="J21020" s="93" t="s">
        <v>20926</v>
      </c>
      <c r="K21020" s="93" t="s">
        <v>5105</v>
      </c>
      <c r="L21020" s="14">
        <f>AND(vyberHrace&lt;&gt;"",ISNUMBER(SEARCH(vyberHrace,$B21020)))</f>
      </c>
      <c r="M21020" s="14">
        <f>AND($I21020=MID(kododd,1,2),$J21020=MID(kododd,3,3))</f>
      </c>
    </row>
    <row r="21021">
      <c r="A21021" s="95">
        <v>57743</v>
      </c>
      <c r="B21021" s="93" t="s">
        <v>24303</v>
      </c>
      <c r="C21021" s="93" t="s">
        <v>1486</v>
      </c>
      <c r="G21021" s="95">
        <v>0</v>
      </c>
      <c r="H21021" s="93" t="s">
        <v>8976</v>
      </c>
      <c r="I21021" s="93" t="s">
        <v>23892</v>
      </c>
      <c r="J21021" s="93" t="s">
        <v>21001</v>
      </c>
      <c r="K21021" s="93" t="s">
        <v>5937</v>
      </c>
      <c r="L21021" s="14">
        <f>AND(vyberHrace&lt;&gt;"",ISNUMBER(SEARCH(vyberHrace,$B21021)))</f>
      </c>
      <c r="M21021" s="14">
        <f>AND($I21021=MID(kododd,1,2),$J21021=MID(kododd,3,3))</f>
      </c>
    </row>
    <row r="21022">
      <c r="A21022" s="95">
        <v>870</v>
      </c>
      <c r="B21022" s="93" t="s">
        <v>19430</v>
      </c>
      <c r="C21022" s="93" t="s">
        <v>1433</v>
      </c>
      <c r="D21022" s="95">
        <v>2002</v>
      </c>
      <c r="E21022" s="95">
        <v>1997</v>
      </c>
      <c r="F21022" s="95">
        <v>308013</v>
      </c>
      <c r="G21022" s="95">
        <v>250</v>
      </c>
      <c r="H21022" s="93" t="s">
        <v>8976</v>
      </c>
      <c r="I21022" s="93" t="s">
        <v>23892</v>
      </c>
      <c r="J21022" s="93" t="s">
        <v>20961</v>
      </c>
      <c r="K21022" s="93" t="s">
        <v>6268</v>
      </c>
      <c r="L21022" s="14">
        <f>AND(vyberHrace&lt;&gt;"",ISNUMBER(SEARCH(vyberHrace,$B21022)))</f>
      </c>
      <c r="M21022" s="14">
        <f>AND($I21022=MID(kododd,1,2),$J21022=MID(kododd,3,3))</f>
      </c>
    </row>
    <row r="21023">
      <c r="A21023" s="95">
        <v>57742</v>
      </c>
      <c r="B21023" s="93" t="s">
        <v>24302</v>
      </c>
      <c r="C21023" s="93" t="s">
        <v>1432</v>
      </c>
      <c r="G21023" s="95">
        <v>0</v>
      </c>
      <c r="H21023" s="93" t="s">
        <v>8976</v>
      </c>
      <c r="I21023" s="93" t="s">
        <v>23892</v>
      </c>
      <c r="J21023" s="93" t="s">
        <v>21001</v>
      </c>
      <c r="K21023" s="93" t="s">
        <v>5937</v>
      </c>
      <c r="L21023" s="14">
        <f>AND(vyberHrace&lt;&gt;"",ISNUMBER(SEARCH(vyberHrace,$B21023)))</f>
      </c>
      <c r="M21023" s="14">
        <f>AND($I21023=MID(kododd,1,2),$J21023=MID(kododd,3,3))</f>
      </c>
    </row>
    <row r="21024">
      <c r="A21024" s="95">
        <v>27</v>
      </c>
      <c r="B21024" s="93" t="s">
        <v>19432</v>
      </c>
      <c r="C21024" s="93" t="s">
        <v>1456</v>
      </c>
      <c r="D21024" s="95">
        <v>2341</v>
      </c>
      <c r="E21024" s="95">
        <v>2347</v>
      </c>
      <c r="F21024" s="95">
        <v>300500</v>
      </c>
      <c r="G21024" s="95">
        <v>250</v>
      </c>
      <c r="H21024" s="93" t="s">
        <v>8976</v>
      </c>
      <c r="I21024" s="93" t="s">
        <v>23892</v>
      </c>
      <c r="J21024" s="93" t="s">
        <v>20896</v>
      </c>
      <c r="K21024" s="93" t="s">
        <v>6925</v>
      </c>
      <c r="L21024" s="14">
        <f>AND(vyberHrace&lt;&gt;"",ISNUMBER(SEARCH(vyberHrace,$B21024)))</f>
      </c>
      <c r="M21024" s="14">
        <f>AND($I21024=MID(kododd,1,2),$J21024=MID(kododd,3,3))</f>
      </c>
    </row>
    <row r="21025">
      <c r="A21025" s="95">
        <v>179</v>
      </c>
      <c r="B21025" s="93" t="s">
        <v>19434</v>
      </c>
      <c r="C21025" s="93" t="s">
        <v>1417</v>
      </c>
      <c r="D21025" s="95">
        <v>2059</v>
      </c>
      <c r="E21025" s="95">
        <v>2056</v>
      </c>
      <c r="F21025" s="95">
        <v>301892</v>
      </c>
      <c r="G21025" s="95">
        <v>0</v>
      </c>
      <c r="H21025" s="93" t="s">
        <v>8976</v>
      </c>
      <c r="I21025" s="93" t="s">
        <v>23892</v>
      </c>
      <c r="J21025" s="93" t="s">
        <v>21001</v>
      </c>
      <c r="K21025" s="93" t="s">
        <v>5937</v>
      </c>
      <c r="L21025" s="14">
        <f>AND(vyberHrace&lt;&gt;"",ISNUMBER(SEARCH(vyberHrace,$B21025)))</f>
      </c>
      <c r="M21025" s="14">
        <f>AND($I21025=MID(kododd,1,2),$J21025=MID(kododd,3,3))</f>
      </c>
    </row>
    <row r="21026">
      <c r="A21026" s="95">
        <v>61919</v>
      </c>
      <c r="B21026" s="93" t="s">
        <v>28131</v>
      </c>
      <c r="C21026" s="93" t="s">
        <v>1459</v>
      </c>
      <c r="D21026" s="95">
        <v>1336</v>
      </c>
      <c r="E21026" s="95">
        <v>1491</v>
      </c>
      <c r="F21026" s="95">
        <v>571005404</v>
      </c>
      <c r="G21026" s="95">
        <v>250</v>
      </c>
      <c r="H21026" s="93" t="s">
        <v>8976</v>
      </c>
      <c r="I21026" s="93" t="s">
        <v>23892</v>
      </c>
      <c r="J21026" s="93" t="s">
        <v>20847</v>
      </c>
      <c r="K21026" s="93" t="s">
        <v>1504</v>
      </c>
      <c r="L21026" s="14">
        <f>AND(vyberHrace&lt;&gt;"",ISNUMBER(SEARCH(vyberHrace,$B21026)))</f>
      </c>
      <c r="M21026" s="14">
        <f>AND($I21026=MID(kododd,1,2),$J21026=MID(kododd,3,3))</f>
      </c>
    </row>
    <row r="21027">
      <c r="A21027" s="95">
        <v>61514</v>
      </c>
      <c r="B21027" s="93" t="s">
        <v>27690</v>
      </c>
      <c r="C21027" s="93" t="s">
        <v>1416</v>
      </c>
      <c r="G21027" s="95">
        <v>250</v>
      </c>
      <c r="H21027" s="93" t="s">
        <v>8976</v>
      </c>
      <c r="I21027" s="93" t="s">
        <v>23892</v>
      </c>
      <c r="J21027" s="93" t="s">
        <v>20937</v>
      </c>
      <c r="K21027" s="93" t="s">
        <v>5109</v>
      </c>
      <c r="L21027" s="14">
        <f>AND(vyberHrace&lt;&gt;"",ISNUMBER(SEARCH(vyberHrace,$B21027)))</f>
      </c>
      <c r="M21027" s="14">
        <f>AND($I21027=MID(kododd,1,2),$J21027=MID(kododd,3,3))</f>
      </c>
    </row>
    <row r="21028">
      <c r="A21028" s="95">
        <v>7706</v>
      </c>
      <c r="B21028" s="93" t="s">
        <v>20713</v>
      </c>
      <c r="C21028" s="93" t="s">
        <v>1443</v>
      </c>
      <c r="D21028" s="95">
        <v>1646</v>
      </c>
      <c r="E21028" s="95">
        <v>1740</v>
      </c>
      <c r="F21028" s="95">
        <v>377171</v>
      </c>
      <c r="G21028" s="95">
        <v>250</v>
      </c>
      <c r="H21028" s="93" t="s">
        <v>8976</v>
      </c>
      <c r="I21028" s="93" t="s">
        <v>23892</v>
      </c>
      <c r="J21028" s="93" t="s">
        <v>20937</v>
      </c>
      <c r="K21028" s="93" t="s">
        <v>5109</v>
      </c>
      <c r="L21028" s="14">
        <f>AND(vyberHrace&lt;&gt;"",ISNUMBER(SEARCH(vyberHrace,$B21028)))</f>
      </c>
      <c r="M21028" s="14">
        <f>AND($I21028=MID(kododd,1,2),$J21028=MID(kododd,3,3))</f>
      </c>
    </row>
    <row r="21029">
      <c r="A21029" s="95">
        <v>321</v>
      </c>
      <c r="B21029" s="93" t="s">
        <v>1078</v>
      </c>
      <c r="C21029" s="93" t="s">
        <v>1433</v>
      </c>
      <c r="D21029" s="95">
        <v>2126</v>
      </c>
      <c r="E21029" s="95">
        <v>2139</v>
      </c>
      <c r="F21029" s="95">
        <v>301078</v>
      </c>
      <c r="G21029" s="95">
        <v>250</v>
      </c>
      <c r="H21029" s="93" t="s">
        <v>8976</v>
      </c>
      <c r="I21029" s="93" t="s">
        <v>23892</v>
      </c>
      <c r="J21029" s="93" t="s">
        <v>20893</v>
      </c>
      <c r="K21029" s="93" t="s">
        <v>5613</v>
      </c>
      <c r="L21029" s="14">
        <f>AND(vyberHrace&lt;&gt;"",ISNUMBER(SEARCH(vyberHrace,$B21029)))</f>
      </c>
      <c r="M21029" s="14">
        <f>AND($I21029=MID(kododd,1,2),$J21029=MID(kododd,3,3))</f>
      </c>
    </row>
    <row r="21030">
      <c r="A21030" s="95">
        <v>37933</v>
      </c>
      <c r="B21030" s="93" t="s">
        <v>14160</v>
      </c>
      <c r="C21030" s="93" t="s">
        <v>1466</v>
      </c>
      <c r="D21030" s="95">
        <v>1653</v>
      </c>
      <c r="E21030" s="95">
        <v>1782</v>
      </c>
      <c r="F21030" s="95">
        <v>367850</v>
      </c>
      <c r="G21030" s="95">
        <v>250</v>
      </c>
      <c r="H21030" s="93" t="s">
        <v>8976</v>
      </c>
      <c r="I21030" s="93" t="s">
        <v>23892</v>
      </c>
      <c r="J21030" s="93" t="s">
        <v>20878</v>
      </c>
      <c r="K21030" s="93" t="s">
        <v>4948</v>
      </c>
      <c r="L21030" s="14">
        <f>AND(vyberHrace&lt;&gt;"",ISNUMBER(SEARCH(vyberHrace,$B21030)))</f>
      </c>
      <c r="M21030" s="14">
        <f>AND($I21030=MID(kododd,1,2),$J21030=MID(kododd,3,3))</f>
      </c>
    </row>
    <row r="21031">
      <c r="A21031" s="95">
        <v>47883</v>
      </c>
      <c r="B21031" s="93" t="s">
        <v>14175</v>
      </c>
      <c r="C21031" s="93" t="s">
        <v>1468</v>
      </c>
      <c r="F21031" s="95">
        <v>23790679</v>
      </c>
      <c r="G21031" s="95">
        <v>250</v>
      </c>
      <c r="H21031" s="93" t="s">
        <v>8976</v>
      </c>
      <c r="I21031" s="93" t="s">
        <v>23892</v>
      </c>
      <c r="J21031" s="93" t="s">
        <v>20937</v>
      </c>
      <c r="K21031" s="93" t="s">
        <v>5109</v>
      </c>
      <c r="L21031" s="14">
        <f>AND(vyberHrace&lt;&gt;"",ISNUMBER(SEARCH(vyberHrace,$B21031)))</f>
      </c>
      <c r="M21031" s="14">
        <f>AND($I21031=MID(kododd,1,2),$J21031=MID(kododd,3,3))</f>
      </c>
    </row>
    <row r="21032">
      <c r="A21032" s="95">
        <v>61516</v>
      </c>
      <c r="B21032" s="93" t="s">
        <v>27692</v>
      </c>
      <c r="C21032" s="93" t="s">
        <v>3255</v>
      </c>
      <c r="G21032" s="95">
        <v>250</v>
      </c>
      <c r="H21032" s="93" t="s">
        <v>8976</v>
      </c>
      <c r="I21032" s="93" t="s">
        <v>23892</v>
      </c>
      <c r="J21032" s="93" t="s">
        <v>20937</v>
      </c>
      <c r="K21032" s="93" t="s">
        <v>5109</v>
      </c>
      <c r="L21032" s="14">
        <f>AND(vyberHrace&lt;&gt;"",ISNUMBER(SEARCH(vyberHrace,$B21032)))</f>
      </c>
      <c r="M21032" s="14">
        <f>AND($I21032=MID(kododd,1,2),$J21032=MID(kododd,3,3))</f>
      </c>
    </row>
    <row r="21033">
      <c r="A21033" s="95">
        <v>52181</v>
      </c>
      <c r="B21033" s="93" t="s">
        <v>3817</v>
      </c>
      <c r="C21033" s="93" t="s">
        <v>1406</v>
      </c>
      <c r="G21033" s="95">
        <v>500</v>
      </c>
      <c r="H21033" s="93" t="s">
        <v>8976</v>
      </c>
      <c r="I21033" s="93" t="s">
        <v>23892</v>
      </c>
      <c r="J21033" s="93" t="s">
        <v>23412</v>
      </c>
      <c r="K21033" s="93" t="s">
        <v>21369</v>
      </c>
      <c r="L21033" s="14">
        <f>AND(vyberHrace&lt;&gt;"",ISNUMBER(SEARCH(vyberHrace,$B21033)))</f>
      </c>
      <c r="M21033" s="14">
        <f>AND($I21033=MID(kododd,1,2),$J21033=MID(kododd,3,3))</f>
      </c>
    </row>
    <row r="21034">
      <c r="A21034" s="95">
        <v>37948</v>
      </c>
      <c r="B21034" s="93" t="s">
        <v>10278</v>
      </c>
      <c r="C21034" s="93" t="s">
        <v>1435</v>
      </c>
      <c r="D21034" s="95">
        <v>1432</v>
      </c>
      <c r="G21034" s="95">
        <v>0</v>
      </c>
      <c r="H21034" s="93" t="s">
        <v>8976</v>
      </c>
      <c r="I21034" s="93" t="s">
        <v>23892</v>
      </c>
      <c r="J21034" s="93" t="s">
        <v>20847</v>
      </c>
      <c r="K21034" s="93" t="s">
        <v>1504</v>
      </c>
      <c r="L21034" s="14">
        <f>AND(vyberHrace&lt;&gt;"",ISNUMBER(SEARCH(vyberHrace,$B21034)))</f>
      </c>
      <c r="M21034" s="14">
        <f>AND($I21034=MID(kododd,1,2),$J21034=MID(kododd,3,3))</f>
      </c>
    </row>
    <row r="21035">
      <c r="A21035" s="95">
        <v>5649</v>
      </c>
      <c r="B21035" s="93" t="s">
        <v>9453</v>
      </c>
      <c r="C21035" s="93" t="s">
        <v>1428</v>
      </c>
      <c r="D21035" s="95">
        <v>1731</v>
      </c>
      <c r="F21035" s="95">
        <v>23705787</v>
      </c>
      <c r="G21035" s="95">
        <v>0</v>
      </c>
      <c r="H21035" s="93" t="s">
        <v>8976</v>
      </c>
      <c r="I21035" s="93" t="s">
        <v>23892</v>
      </c>
      <c r="J21035" s="93" t="s">
        <v>20875</v>
      </c>
      <c r="K21035" s="93" t="s">
        <v>7834</v>
      </c>
      <c r="L21035" s="14">
        <f>AND(vyberHrace&lt;&gt;"",ISNUMBER(SEARCH(vyberHrace,$B21035)))</f>
      </c>
      <c r="M21035" s="14">
        <f>AND($I21035=MID(kododd,1,2),$J21035=MID(kododd,3,3))</f>
      </c>
    </row>
    <row r="21036">
      <c r="A21036" s="95">
        <v>6974</v>
      </c>
      <c r="B21036" s="93" t="s">
        <v>10288</v>
      </c>
      <c r="C21036" s="93" t="s">
        <v>1473</v>
      </c>
      <c r="D21036" s="95">
        <v>1554</v>
      </c>
      <c r="E21036" s="95">
        <v>1749</v>
      </c>
      <c r="F21036" s="95">
        <v>338605</v>
      </c>
      <c r="G21036" s="95">
        <v>250</v>
      </c>
      <c r="H21036" s="93" t="s">
        <v>8976</v>
      </c>
      <c r="I21036" s="93" t="s">
        <v>23892</v>
      </c>
      <c r="J21036" s="93" t="s">
        <v>20878</v>
      </c>
      <c r="K21036" s="93" t="s">
        <v>4948</v>
      </c>
      <c r="L21036" s="14">
        <f>AND(vyberHrace&lt;&gt;"",ISNUMBER(SEARCH(vyberHrace,$B21036)))</f>
      </c>
      <c r="M21036" s="14">
        <f>AND($I21036=MID(kododd,1,2),$J21036=MID(kododd,3,3))</f>
      </c>
    </row>
    <row r="21037">
      <c r="A21037" s="95">
        <v>41063</v>
      </c>
      <c r="B21037" s="93" t="s">
        <v>26205</v>
      </c>
      <c r="C21037" s="93" t="s">
        <v>1464</v>
      </c>
      <c r="D21037" s="95">
        <v>1581</v>
      </c>
      <c r="F21037" s="95">
        <v>23710187</v>
      </c>
      <c r="G21037" s="95">
        <v>250</v>
      </c>
      <c r="H21037" s="93" t="s">
        <v>8976</v>
      </c>
      <c r="I21037" s="93" t="s">
        <v>23892</v>
      </c>
      <c r="J21037" s="93" t="s">
        <v>20872</v>
      </c>
      <c r="K21037" s="93" t="s">
        <v>3789</v>
      </c>
      <c r="L21037" s="14">
        <f>AND(vyberHrace&lt;&gt;"",ISNUMBER(SEARCH(vyberHrace,$B21037)))</f>
      </c>
      <c r="M21037" s="14">
        <f>AND($I21037=MID(kododd,1,2),$J21037=MID(kododd,3,3))</f>
      </c>
    </row>
    <row r="21038">
      <c r="A21038" s="95">
        <v>15174</v>
      </c>
      <c r="B21038" s="93" t="s">
        <v>10292</v>
      </c>
      <c r="C21038" s="93" t="s">
        <v>1430</v>
      </c>
      <c r="D21038" s="95">
        <v>1520</v>
      </c>
      <c r="E21038" s="95">
        <v>1777</v>
      </c>
      <c r="F21038" s="95">
        <v>326658</v>
      </c>
      <c r="G21038" s="95">
        <v>250</v>
      </c>
      <c r="H21038" s="93" t="s">
        <v>8976</v>
      </c>
      <c r="I21038" s="93" t="s">
        <v>23892</v>
      </c>
      <c r="J21038" s="93" t="s">
        <v>20872</v>
      </c>
      <c r="K21038" s="93" t="s">
        <v>3789</v>
      </c>
      <c r="L21038" s="14">
        <f>AND(vyberHrace&lt;&gt;"",ISNUMBER(SEARCH(vyberHrace,$B21038)))</f>
      </c>
      <c r="M21038" s="14">
        <f>AND($I21038=MID(kododd,1,2),$J21038=MID(kododd,3,3))</f>
      </c>
    </row>
    <row r="21039">
      <c r="A21039" s="95">
        <v>60379</v>
      </c>
      <c r="B21039" s="93" t="s">
        <v>26827</v>
      </c>
      <c r="C21039" s="93" t="s">
        <v>1422</v>
      </c>
      <c r="D21039" s="95">
        <v>1248</v>
      </c>
      <c r="G21039" s="95">
        <v>250</v>
      </c>
      <c r="H21039" s="93" t="s">
        <v>8976</v>
      </c>
      <c r="I21039" s="93" t="s">
        <v>23892</v>
      </c>
      <c r="J21039" s="93" t="s">
        <v>20936</v>
      </c>
      <c r="K21039" s="93" t="s">
        <v>6270</v>
      </c>
      <c r="L21039" s="14">
        <f>AND(vyberHrace&lt;&gt;"",ISNUMBER(SEARCH(vyberHrace,$B21039)))</f>
      </c>
      <c r="M21039" s="14">
        <f>AND($I21039=MID(kododd,1,2),$J21039=MID(kododd,3,3))</f>
      </c>
    </row>
    <row r="21040">
      <c r="A21040" s="95">
        <v>8301</v>
      </c>
      <c r="B21040" s="93" t="s">
        <v>10311</v>
      </c>
      <c r="C21040" s="93" t="s">
        <v>1442</v>
      </c>
      <c r="D21040" s="95">
        <v>1978</v>
      </c>
      <c r="E21040" s="95">
        <v>1984</v>
      </c>
      <c r="F21040" s="95">
        <v>357430</v>
      </c>
      <c r="G21040" s="95">
        <v>250</v>
      </c>
      <c r="H21040" s="93" t="s">
        <v>8976</v>
      </c>
      <c r="I21040" s="93" t="s">
        <v>23892</v>
      </c>
      <c r="J21040" s="93" t="s">
        <v>20844</v>
      </c>
      <c r="K21040" s="93" t="s">
        <v>6767</v>
      </c>
      <c r="L21040" s="14">
        <f>AND(vyberHrace&lt;&gt;"",ISNUMBER(SEARCH(vyberHrace,$B21040)))</f>
      </c>
      <c r="M21040" s="14">
        <f>AND($I21040=MID(kododd,1,2),$J21040=MID(kododd,3,3))</f>
      </c>
    </row>
    <row r="21041">
      <c r="A21041" s="95">
        <v>45630</v>
      </c>
      <c r="B21041" s="93" t="s">
        <v>8174</v>
      </c>
      <c r="C21041" s="93" t="s">
        <v>3255</v>
      </c>
      <c r="G21041" s="95">
        <v>0</v>
      </c>
      <c r="H21041" s="93" t="s">
        <v>8976</v>
      </c>
      <c r="I21041" s="93" t="s">
        <v>23892</v>
      </c>
      <c r="J21041" s="93" t="s">
        <v>20844</v>
      </c>
      <c r="K21041" s="93" t="s">
        <v>6767</v>
      </c>
      <c r="L21041" s="14">
        <f>AND(vyberHrace&lt;&gt;"",ISNUMBER(SEARCH(vyberHrace,$B21041)))</f>
      </c>
      <c r="M21041" s="14">
        <f>AND($I21041=MID(kododd,1,2),$J21041=MID(kododd,3,3))</f>
      </c>
    </row>
    <row r="21042">
      <c r="A21042" s="95">
        <v>14175</v>
      </c>
      <c r="B21042" s="93" t="s">
        <v>10495</v>
      </c>
      <c r="C21042" s="93" t="s">
        <v>1427</v>
      </c>
      <c r="D21042" s="95">
        <v>1567</v>
      </c>
      <c r="F21042" s="95">
        <v>370436</v>
      </c>
      <c r="G21042" s="95">
        <v>0</v>
      </c>
      <c r="H21042" s="93" t="s">
        <v>8976</v>
      </c>
      <c r="I21042" s="93" t="s">
        <v>23892</v>
      </c>
      <c r="J21042" s="93" t="s">
        <v>21001</v>
      </c>
      <c r="K21042" s="93" t="s">
        <v>5937</v>
      </c>
      <c r="L21042" s="14">
        <f>AND(vyberHrace&lt;&gt;"",ISNUMBER(SEARCH(vyberHrace,$B21042)))</f>
      </c>
      <c r="M21042" s="14">
        <f>AND($I21042=MID(kododd,1,2),$J21042=MID(kododd,3,3))</f>
      </c>
    </row>
    <row r="21043">
      <c r="A21043" s="95">
        <v>54377</v>
      </c>
      <c r="B21043" s="93" t="s">
        <v>1065</v>
      </c>
      <c r="C21043" s="93" t="s">
        <v>1424</v>
      </c>
      <c r="D21043" s="95">
        <v>1398</v>
      </c>
      <c r="E21043" s="95">
        <v>1550</v>
      </c>
      <c r="F21043" s="95">
        <v>23753170</v>
      </c>
      <c r="G21043" s="95">
        <v>250</v>
      </c>
      <c r="H21043" s="93" t="s">
        <v>8976</v>
      </c>
      <c r="I21043" s="93" t="s">
        <v>23892</v>
      </c>
      <c r="J21043" s="93" t="s">
        <v>20937</v>
      </c>
      <c r="K21043" s="93" t="s">
        <v>5109</v>
      </c>
      <c r="L21043" s="14">
        <f>AND(vyberHrace&lt;&gt;"",ISNUMBER(SEARCH(vyberHrace,$B21043)))</f>
      </c>
      <c r="M21043" s="14">
        <f>AND($I21043=MID(kododd,1,2),$J21043=MID(kododd,3,3))</f>
      </c>
    </row>
    <row r="21044">
      <c r="A21044" s="95">
        <v>55886</v>
      </c>
      <c r="B21044" s="93" t="s">
        <v>23025</v>
      </c>
      <c r="C21044" s="93" t="s">
        <v>1487</v>
      </c>
      <c r="G21044" s="95">
        <v>250</v>
      </c>
      <c r="H21044" s="93" t="s">
        <v>8976</v>
      </c>
      <c r="I21044" s="93" t="s">
        <v>23892</v>
      </c>
      <c r="J21044" s="93" t="s">
        <v>20937</v>
      </c>
      <c r="K21044" s="93" t="s">
        <v>5109</v>
      </c>
      <c r="L21044" s="14">
        <f>AND(vyberHrace&lt;&gt;"",ISNUMBER(SEARCH(vyberHrace,$B21044)))</f>
      </c>
      <c r="M21044" s="14">
        <f>AND($I21044=MID(kododd,1,2),$J21044=MID(kododd,3,3))</f>
      </c>
    </row>
    <row r="21045">
      <c r="A21045" s="95">
        <v>57396</v>
      </c>
      <c r="B21045" s="93" t="s">
        <v>23026</v>
      </c>
      <c r="C21045" s="93" t="s">
        <v>1420</v>
      </c>
      <c r="D21045" s="95">
        <v>1621</v>
      </c>
      <c r="E21045" s="95">
        <v>1595</v>
      </c>
      <c r="F21045" s="95">
        <v>23767340</v>
      </c>
      <c r="G21045" s="95">
        <v>250</v>
      </c>
      <c r="H21045" s="93" t="s">
        <v>8976</v>
      </c>
      <c r="I21045" s="93" t="s">
        <v>23892</v>
      </c>
      <c r="J21045" s="93" t="s">
        <v>20937</v>
      </c>
      <c r="K21045" s="93" t="s">
        <v>5109</v>
      </c>
      <c r="L21045" s="14">
        <f>AND(vyberHrace&lt;&gt;"",ISNUMBER(SEARCH(vyberHrace,$B21045)))</f>
      </c>
      <c r="M21045" s="14">
        <f>AND($I21045=MID(kododd,1,2),$J21045=MID(kododd,3,3))</f>
      </c>
    </row>
    <row r="21046">
      <c r="A21046" s="95">
        <v>52973</v>
      </c>
      <c r="B21046" s="93" t="s">
        <v>3810</v>
      </c>
      <c r="C21046" s="93" t="s">
        <v>1459</v>
      </c>
      <c r="G21046" s="95">
        <v>0</v>
      </c>
      <c r="H21046" s="93" t="s">
        <v>8976</v>
      </c>
      <c r="I21046" s="93" t="s">
        <v>23892</v>
      </c>
      <c r="J21046" s="93" t="s">
        <v>23412</v>
      </c>
      <c r="K21046" s="93" t="s">
        <v>21369</v>
      </c>
      <c r="L21046" s="14">
        <f>AND(vyberHrace&lt;&gt;"",ISNUMBER(SEARCH(vyberHrace,$B21046)))</f>
      </c>
      <c r="M21046" s="14">
        <f>AND($I21046=MID(kododd,1,2),$J21046=MID(kododd,3,3))</f>
      </c>
    </row>
    <row r="21047">
      <c r="A21047" s="95">
        <v>57000</v>
      </c>
      <c r="B21047" s="93" t="s">
        <v>23061</v>
      </c>
      <c r="C21047" s="93" t="s">
        <v>1404</v>
      </c>
      <c r="G21047" s="95">
        <v>0</v>
      </c>
      <c r="H21047" s="93" t="s">
        <v>8976</v>
      </c>
      <c r="I21047" s="93" t="s">
        <v>23892</v>
      </c>
      <c r="J21047" s="93" t="s">
        <v>21007</v>
      </c>
      <c r="K21047" s="93" t="s">
        <v>21380</v>
      </c>
      <c r="L21047" s="14">
        <f>AND(vyberHrace&lt;&gt;"",ISNUMBER(SEARCH(vyberHrace,$B21047)))</f>
      </c>
      <c r="M21047" s="14">
        <f>AND($I21047=MID(kododd,1,2),$J21047=MID(kododd,3,3))</f>
      </c>
    </row>
    <row r="21048">
      <c r="A21048" s="95">
        <v>57104</v>
      </c>
      <c r="B21048" s="93" t="s">
        <v>23062</v>
      </c>
      <c r="C21048" s="93" t="s">
        <v>1420</v>
      </c>
      <c r="G21048" s="95">
        <v>0</v>
      </c>
      <c r="H21048" s="93" t="s">
        <v>8976</v>
      </c>
      <c r="I21048" s="93" t="s">
        <v>23892</v>
      </c>
      <c r="J21048" s="93" t="s">
        <v>21007</v>
      </c>
      <c r="K21048" s="93" t="s">
        <v>21380</v>
      </c>
      <c r="L21048" s="14">
        <f>AND(vyberHrace&lt;&gt;"",ISNUMBER(SEARCH(vyberHrace,$B21048)))</f>
      </c>
      <c r="M21048" s="14">
        <f>AND($I21048=MID(kododd,1,2),$J21048=MID(kododd,3,3))</f>
      </c>
    </row>
    <row r="21049">
      <c r="A21049" s="95">
        <v>21066</v>
      </c>
      <c r="B21049" s="93" t="s">
        <v>10691</v>
      </c>
      <c r="C21049" s="93" t="s">
        <v>1413</v>
      </c>
      <c r="D21049" s="95">
        <v>1717</v>
      </c>
      <c r="G21049" s="95">
        <v>250</v>
      </c>
      <c r="H21049" s="93" t="s">
        <v>8976</v>
      </c>
      <c r="I21049" s="93" t="s">
        <v>23892</v>
      </c>
      <c r="J21049" s="93" t="s">
        <v>20867</v>
      </c>
      <c r="K21049" s="93" t="s">
        <v>4710</v>
      </c>
      <c r="L21049" s="14">
        <f>AND(vyberHrace&lt;&gt;"",ISNUMBER(SEARCH(vyberHrace,$B21049)))</f>
      </c>
      <c r="M21049" s="14">
        <f>AND($I21049=MID(kododd,1,2),$J21049=MID(kododd,3,3))</f>
      </c>
    </row>
    <row r="21050">
      <c r="A21050" s="95">
        <v>51986</v>
      </c>
      <c r="B21050" s="93" t="s">
        <v>3813</v>
      </c>
      <c r="C21050" s="93" t="s">
        <v>1441</v>
      </c>
      <c r="D21050" s="95">
        <v>1617</v>
      </c>
      <c r="G21050" s="95">
        <v>250</v>
      </c>
      <c r="H21050" s="93" t="s">
        <v>8976</v>
      </c>
      <c r="I21050" s="93" t="s">
        <v>23892</v>
      </c>
      <c r="J21050" s="93" t="s">
        <v>20925</v>
      </c>
      <c r="K21050" s="93" t="s">
        <v>3811</v>
      </c>
      <c r="L21050" s="14">
        <f>AND(vyberHrace&lt;&gt;"",ISNUMBER(SEARCH(vyberHrace,$B21050)))</f>
      </c>
      <c r="M21050" s="14">
        <f>AND($I21050=MID(kododd,1,2),$J21050=MID(kododd,3,3))</f>
      </c>
    </row>
    <row r="21051">
      <c r="A21051" s="95">
        <v>46112</v>
      </c>
      <c r="B21051" s="93" t="s">
        <v>18843</v>
      </c>
      <c r="C21051" s="93" t="s">
        <v>1410</v>
      </c>
      <c r="G21051" s="95">
        <v>0</v>
      </c>
      <c r="H21051" s="93" t="s">
        <v>8976</v>
      </c>
      <c r="I21051" s="93" t="s">
        <v>23892</v>
      </c>
      <c r="J21051" s="93" t="s">
        <v>20875</v>
      </c>
      <c r="K21051" s="93" t="s">
        <v>7834</v>
      </c>
      <c r="L21051" s="14">
        <f>AND(vyberHrace&lt;&gt;"",ISNUMBER(SEARCH(vyberHrace,$B21051)))</f>
      </c>
      <c r="M21051" s="14">
        <f>AND($I21051=MID(kododd,1,2),$J21051=MID(kododd,3,3))</f>
      </c>
    </row>
    <row r="21052">
      <c r="A21052" s="95">
        <v>12015</v>
      </c>
      <c r="B21052" s="93" t="s">
        <v>18846</v>
      </c>
      <c r="C21052" s="93" t="s">
        <v>1418</v>
      </c>
      <c r="D21052" s="95">
        <v>1679</v>
      </c>
      <c r="F21052" s="95">
        <v>370444</v>
      </c>
      <c r="G21052" s="95">
        <v>250</v>
      </c>
      <c r="H21052" s="93" t="s">
        <v>8976</v>
      </c>
      <c r="I21052" s="93" t="s">
        <v>23892</v>
      </c>
      <c r="J21052" s="93" t="s">
        <v>20878</v>
      </c>
      <c r="K21052" s="93" t="s">
        <v>4948</v>
      </c>
      <c r="L21052" s="14">
        <f>AND(vyberHrace&lt;&gt;"",ISNUMBER(SEARCH(vyberHrace,$B21052)))</f>
      </c>
      <c r="M21052" s="14">
        <f>AND($I21052=MID(kododd,1,2),$J21052=MID(kododd,3,3))</f>
      </c>
    </row>
    <row r="21053">
      <c r="A21053" s="95">
        <v>9333</v>
      </c>
      <c r="B21053" s="93" t="s">
        <v>18848</v>
      </c>
      <c r="C21053" s="93" t="s">
        <v>1432</v>
      </c>
      <c r="D21053" s="95">
        <v>1738</v>
      </c>
      <c r="E21053" s="95">
        <v>1794</v>
      </c>
      <c r="F21053" s="95">
        <v>23737964</v>
      </c>
      <c r="G21053" s="95">
        <v>250</v>
      </c>
      <c r="H21053" s="93" t="s">
        <v>8976</v>
      </c>
      <c r="I21053" s="93" t="s">
        <v>23892</v>
      </c>
      <c r="J21053" s="93" t="s">
        <v>20878</v>
      </c>
      <c r="K21053" s="93" t="s">
        <v>4948</v>
      </c>
      <c r="L21053" s="14">
        <f>AND(vyberHrace&lt;&gt;"",ISNUMBER(SEARCH(vyberHrace,$B21053)))</f>
      </c>
      <c r="M21053" s="14">
        <f>AND($I21053=MID(kododd,1,2),$J21053=MID(kododd,3,3))</f>
      </c>
    </row>
    <row r="21054">
      <c r="A21054" s="95">
        <v>48085</v>
      </c>
      <c r="B21054" s="93" t="s">
        <v>10765</v>
      </c>
      <c r="C21054" s="93" t="s">
        <v>1402</v>
      </c>
      <c r="G21054" s="95">
        <v>0</v>
      </c>
      <c r="H21054" s="93" t="s">
        <v>8976</v>
      </c>
      <c r="I21054" s="93" t="s">
        <v>23892</v>
      </c>
      <c r="J21054" s="93" t="s">
        <v>20870</v>
      </c>
      <c r="K21054" s="93" t="s">
        <v>4928</v>
      </c>
      <c r="L21054" s="14">
        <f>AND(vyberHrace&lt;&gt;"",ISNUMBER(SEARCH(vyberHrace,$B21054)))</f>
      </c>
      <c r="M21054" s="14">
        <f>AND($I21054=MID(kododd,1,2),$J21054=MID(kododd,3,3))</f>
      </c>
    </row>
    <row r="21055">
      <c r="A21055" s="95">
        <v>33193</v>
      </c>
      <c r="B21055" s="93" t="s">
        <v>13003</v>
      </c>
      <c r="C21055" s="93" t="s">
        <v>1463</v>
      </c>
      <c r="D21055" s="95">
        <v>1440</v>
      </c>
      <c r="G21055" s="95">
        <v>0</v>
      </c>
      <c r="H21055" s="93" t="s">
        <v>8976</v>
      </c>
      <c r="I21055" s="93" t="s">
        <v>23892</v>
      </c>
      <c r="J21055" s="93" t="s">
        <v>20875</v>
      </c>
      <c r="K21055" s="93" t="s">
        <v>7834</v>
      </c>
      <c r="L21055" s="14">
        <f>AND(vyberHrace&lt;&gt;"",ISNUMBER(SEARCH(vyberHrace,$B21055)))</f>
      </c>
      <c r="M21055" s="14">
        <f>AND($I21055=MID(kododd,1,2),$J21055=MID(kododd,3,3))</f>
      </c>
    </row>
    <row r="21056">
      <c r="A21056" s="95">
        <v>13265</v>
      </c>
      <c r="B21056" s="93" t="s">
        <v>13037</v>
      </c>
      <c r="C21056" s="93" t="s">
        <v>1453</v>
      </c>
      <c r="D21056" s="95">
        <v>1574</v>
      </c>
      <c r="F21056" s="95">
        <v>388041</v>
      </c>
      <c r="G21056" s="95">
        <v>250</v>
      </c>
      <c r="H21056" s="93" t="s">
        <v>8976</v>
      </c>
      <c r="I21056" s="93" t="s">
        <v>23892</v>
      </c>
      <c r="J21056" s="93" t="s">
        <v>20936</v>
      </c>
      <c r="K21056" s="93" t="s">
        <v>6270</v>
      </c>
      <c r="L21056" s="14">
        <f>AND(vyberHrace&lt;&gt;"",ISNUMBER(SEARCH(vyberHrace,$B21056)))</f>
      </c>
      <c r="M21056" s="14">
        <f>AND($I21056=MID(kododd,1,2),$J21056=MID(kododd,3,3))</f>
      </c>
    </row>
    <row r="21057">
      <c r="A21057" s="95">
        <v>62321</v>
      </c>
      <c r="B21057" s="93" t="s">
        <v>28496</v>
      </c>
      <c r="C21057" s="93" t="s">
        <v>1487</v>
      </c>
      <c r="G21057" s="95">
        <v>250</v>
      </c>
      <c r="H21057" s="93" t="s">
        <v>8976</v>
      </c>
      <c r="I21057" s="93" t="s">
        <v>23892</v>
      </c>
      <c r="J21057" s="93" t="s">
        <v>20979</v>
      </c>
      <c r="K21057" s="93" t="s">
        <v>4698</v>
      </c>
      <c r="L21057" s="14">
        <f>AND(vyberHrace&lt;&gt;"",ISNUMBER(SEARCH(vyberHrace,$B21057)))</f>
      </c>
      <c r="M21057" s="14">
        <f>AND($I21057=MID(kododd,1,2),$J21057=MID(kododd,3,3))</f>
      </c>
    </row>
    <row r="21058">
      <c r="A21058" s="95">
        <v>60554</v>
      </c>
      <c r="B21058" s="93" t="s">
        <v>26979</v>
      </c>
      <c r="C21058" s="93" t="s">
        <v>1450</v>
      </c>
      <c r="G21058" s="95">
        <v>250</v>
      </c>
      <c r="H21058" s="93" t="s">
        <v>8976</v>
      </c>
      <c r="I21058" s="93" t="s">
        <v>23892</v>
      </c>
      <c r="J21058" s="93" t="s">
        <v>20979</v>
      </c>
      <c r="K21058" s="93" t="s">
        <v>4698</v>
      </c>
      <c r="L21058" s="14">
        <f>AND(vyberHrace&lt;&gt;"",ISNUMBER(SEARCH(vyberHrace,$B21058)))</f>
      </c>
      <c r="M21058" s="14">
        <f>AND($I21058=MID(kododd,1,2),$J21058=MID(kododd,3,3))</f>
      </c>
    </row>
    <row r="21059">
      <c r="A21059" s="95">
        <v>13879</v>
      </c>
      <c r="B21059" s="93" t="s">
        <v>13160</v>
      </c>
      <c r="C21059" s="93" t="s">
        <v>1427</v>
      </c>
      <c r="D21059" s="95">
        <v>1604</v>
      </c>
      <c r="F21059" s="95">
        <v>370452</v>
      </c>
      <c r="G21059" s="95">
        <v>250</v>
      </c>
      <c r="H21059" s="93" t="s">
        <v>8976</v>
      </c>
      <c r="I21059" s="93" t="s">
        <v>23892</v>
      </c>
      <c r="J21059" s="93" t="s">
        <v>20955</v>
      </c>
      <c r="K21059" s="93" t="s">
        <v>11226</v>
      </c>
      <c r="L21059" s="14">
        <f>AND(vyberHrace&lt;&gt;"",ISNUMBER(SEARCH(vyberHrace,$B21059)))</f>
      </c>
      <c r="M21059" s="14">
        <f>AND($I21059=MID(kododd,1,2),$J21059=MID(kododd,3,3))</f>
      </c>
    </row>
    <row r="21060">
      <c r="A21060" s="95">
        <v>62474</v>
      </c>
      <c r="B21060" s="93" t="s">
        <v>29555</v>
      </c>
      <c r="C21060" s="93" t="s">
        <v>1422</v>
      </c>
      <c r="D21060" s="95">
        <v>1351</v>
      </c>
      <c r="F21060" s="95">
        <v>571000380</v>
      </c>
      <c r="G21060" s="95">
        <v>250</v>
      </c>
      <c r="H21060" s="93" t="s">
        <v>8976</v>
      </c>
      <c r="I21060" s="93" t="s">
        <v>23892</v>
      </c>
      <c r="J21060" s="93" t="s">
        <v>20967</v>
      </c>
      <c r="K21060" s="93" t="s">
        <v>11218</v>
      </c>
      <c r="L21060" s="14">
        <f>AND(vyberHrace&lt;&gt;"",ISNUMBER(SEARCH(vyberHrace,$B21060)))</f>
      </c>
      <c r="M21060" s="14">
        <f>AND($I21060=MID(kododd,1,2),$J21060=MID(kododd,3,3))</f>
      </c>
    </row>
    <row r="21061">
      <c r="A21061" s="95">
        <v>51420</v>
      </c>
      <c r="B21061" s="93" t="s">
        <v>3792</v>
      </c>
      <c r="C21061" s="93" t="s">
        <v>1416</v>
      </c>
      <c r="D21061" s="95">
        <v>1713</v>
      </c>
      <c r="E21061" s="95">
        <v>1778</v>
      </c>
      <c r="F21061" s="95">
        <v>23767197</v>
      </c>
      <c r="G21061" s="95">
        <v>250</v>
      </c>
      <c r="H21061" s="93" t="s">
        <v>8976</v>
      </c>
      <c r="I21061" s="93" t="s">
        <v>23892</v>
      </c>
      <c r="J21061" s="93" t="s">
        <v>20872</v>
      </c>
      <c r="K21061" s="93" t="s">
        <v>3789</v>
      </c>
      <c r="L21061" s="14">
        <f>AND(vyberHrace&lt;&gt;"",ISNUMBER(SEARCH(vyberHrace,$B21061)))</f>
      </c>
      <c r="M21061" s="14">
        <f>AND($I21061=MID(kododd,1,2),$J21061=MID(kododd,3,3))</f>
      </c>
    </row>
    <row r="21062">
      <c r="A21062" s="95">
        <v>41861</v>
      </c>
      <c r="B21062" s="93" t="s">
        <v>9272</v>
      </c>
      <c r="C21062" s="93" t="s">
        <v>1398</v>
      </c>
      <c r="D21062" s="95">
        <v>1528</v>
      </c>
      <c r="F21062" s="95">
        <v>394882</v>
      </c>
      <c r="G21062" s="95">
        <v>250</v>
      </c>
      <c r="H21062" s="93" t="s">
        <v>8976</v>
      </c>
      <c r="I21062" s="93" t="s">
        <v>23892</v>
      </c>
      <c r="J21062" s="93" t="s">
        <v>20878</v>
      </c>
      <c r="K21062" s="93" t="s">
        <v>4948</v>
      </c>
      <c r="L21062" s="14">
        <f>AND(vyberHrace&lt;&gt;"",ISNUMBER(SEARCH(vyberHrace,$B21062)))</f>
      </c>
      <c r="M21062" s="14">
        <f>AND($I21062=MID(kododd,1,2),$J21062=MID(kododd,3,3))</f>
      </c>
    </row>
    <row r="21063">
      <c r="A21063" s="95">
        <v>2447</v>
      </c>
      <c r="B21063" s="93" t="s">
        <v>9273</v>
      </c>
      <c r="C21063" s="93" t="s">
        <v>1427</v>
      </c>
      <c r="D21063" s="95">
        <v>1901</v>
      </c>
      <c r="F21063" s="95">
        <v>393037</v>
      </c>
      <c r="G21063" s="95">
        <v>0</v>
      </c>
      <c r="H21063" s="93" t="s">
        <v>8976</v>
      </c>
      <c r="I21063" s="93" t="s">
        <v>23892</v>
      </c>
      <c r="J21063" s="93" t="s">
        <v>23412</v>
      </c>
      <c r="K21063" s="93" t="s">
        <v>21369</v>
      </c>
      <c r="L21063" s="14">
        <f>AND(vyberHrace&lt;&gt;"",ISNUMBER(SEARCH(vyberHrace,$B21063)))</f>
      </c>
      <c r="M21063" s="14">
        <f>AND($I21063=MID(kododd,1,2),$J21063=MID(kododd,3,3))</f>
      </c>
    </row>
    <row r="21064">
      <c r="A21064" s="95">
        <v>59766</v>
      </c>
      <c r="B21064" s="93" t="s">
        <v>26279</v>
      </c>
      <c r="C21064" s="93" t="s">
        <v>1404</v>
      </c>
      <c r="D21064" s="95">
        <v>1405</v>
      </c>
      <c r="F21064" s="95">
        <v>23761067</v>
      </c>
      <c r="G21064" s="95">
        <v>250</v>
      </c>
      <c r="H21064" s="93" t="s">
        <v>8976</v>
      </c>
      <c r="I21064" s="93" t="s">
        <v>23892</v>
      </c>
      <c r="J21064" s="93" t="s">
        <v>20872</v>
      </c>
      <c r="K21064" s="93" t="s">
        <v>3789</v>
      </c>
      <c r="L21064" s="14">
        <f>AND(vyberHrace&lt;&gt;"",ISNUMBER(SEARCH(vyberHrace,$B21064)))</f>
      </c>
      <c r="M21064" s="14">
        <f>AND($I21064=MID(kododd,1,2),$J21064=MID(kododd,3,3))</f>
      </c>
    </row>
    <row r="21065">
      <c r="A21065" s="95">
        <v>14992</v>
      </c>
      <c r="B21065" s="93" t="s">
        <v>9281</v>
      </c>
      <c r="C21065" s="93" t="s">
        <v>1455</v>
      </c>
      <c r="D21065" s="95">
        <v>1403</v>
      </c>
      <c r="G21065" s="95">
        <v>0</v>
      </c>
      <c r="H21065" s="93" t="s">
        <v>8976</v>
      </c>
      <c r="I21065" s="93" t="s">
        <v>23892</v>
      </c>
      <c r="J21065" s="93" t="s">
        <v>20860</v>
      </c>
      <c r="K21065" s="93" t="s">
        <v>6912</v>
      </c>
      <c r="L21065" s="14">
        <f>AND(vyberHrace&lt;&gt;"",ISNUMBER(SEARCH(vyberHrace,$B21065)))</f>
      </c>
      <c r="M21065" s="14">
        <f>AND($I21065=MID(kododd,1,2),$J21065=MID(kododd,3,3))</f>
      </c>
    </row>
    <row r="21066">
      <c r="A21066" s="95">
        <v>63784</v>
      </c>
      <c r="B21066" s="93" t="s">
        <v>30034</v>
      </c>
      <c r="C21066" s="93" t="s">
        <v>1411</v>
      </c>
      <c r="G21066" s="95">
        <v>250</v>
      </c>
      <c r="H21066" s="93" t="s">
        <v>8976</v>
      </c>
      <c r="I21066" s="93" t="s">
        <v>23892</v>
      </c>
      <c r="J21066" s="93" t="s">
        <v>20876</v>
      </c>
      <c r="K21066" s="93" t="s">
        <v>4199</v>
      </c>
      <c r="L21066" s="14">
        <f>AND(vyberHrace&lt;&gt;"",ISNUMBER(SEARCH(vyberHrace,$B21066)))</f>
      </c>
      <c r="M21066" s="14">
        <f>AND($I21066=MID(kododd,1,2),$J21066=MID(kododd,3,3))</f>
      </c>
    </row>
    <row r="21067">
      <c r="A21067" s="95">
        <v>12105</v>
      </c>
      <c r="B21067" s="93" t="s">
        <v>9310</v>
      </c>
      <c r="C21067" s="93" t="s">
        <v>1423</v>
      </c>
      <c r="D21067" s="95">
        <v>1797</v>
      </c>
      <c r="E21067" s="95">
        <v>1885</v>
      </c>
      <c r="F21067" s="95">
        <v>329886</v>
      </c>
      <c r="G21067" s="95">
        <v>250</v>
      </c>
      <c r="H21067" s="93" t="s">
        <v>8976</v>
      </c>
      <c r="I21067" s="93" t="s">
        <v>23892</v>
      </c>
      <c r="J21067" s="93" t="s">
        <v>20843</v>
      </c>
      <c r="K21067" s="93" t="s">
        <v>3948</v>
      </c>
      <c r="L21067" s="14">
        <f>AND(vyberHrace&lt;&gt;"",ISNUMBER(SEARCH(vyberHrace,$B21067)))</f>
      </c>
      <c r="M21067" s="14">
        <f>AND($I21067=MID(kododd,1,2),$J21067=MID(kododd,3,3))</f>
      </c>
    </row>
    <row r="21068">
      <c r="A21068" s="95">
        <v>29028</v>
      </c>
      <c r="B21068" s="93" t="s">
        <v>15509</v>
      </c>
      <c r="C21068" s="93" t="s">
        <v>1431</v>
      </c>
      <c r="D21068" s="95">
        <v>1384</v>
      </c>
      <c r="E21068" s="95">
        <v>1604</v>
      </c>
      <c r="F21068" s="95">
        <v>359920</v>
      </c>
      <c r="G21068" s="95">
        <v>250</v>
      </c>
      <c r="H21068" s="93" t="s">
        <v>8976</v>
      </c>
      <c r="I21068" s="93" t="s">
        <v>23892</v>
      </c>
      <c r="J21068" s="93" t="s">
        <v>20875</v>
      </c>
      <c r="K21068" s="93" t="s">
        <v>7834</v>
      </c>
      <c r="L21068" s="14">
        <f>AND(vyberHrace&lt;&gt;"",ISNUMBER(SEARCH(vyberHrace,$B21068)))</f>
      </c>
      <c r="M21068" s="14">
        <f>AND($I21068=MID(kododd,1,2),$J21068=MID(kododd,3,3))</f>
      </c>
    </row>
    <row r="21069">
      <c r="A21069" s="95">
        <v>59056</v>
      </c>
      <c r="B21069" s="93" t="s">
        <v>25507</v>
      </c>
      <c r="C21069" s="93" t="s">
        <v>1486</v>
      </c>
      <c r="G21069" s="95">
        <v>0</v>
      </c>
      <c r="H21069" s="93" t="s">
        <v>8976</v>
      </c>
      <c r="I21069" s="93" t="s">
        <v>23892</v>
      </c>
      <c r="J21069" s="93" t="s">
        <v>20875</v>
      </c>
      <c r="K21069" s="93" t="s">
        <v>7834</v>
      </c>
      <c r="L21069" s="14">
        <f>AND(vyberHrace&lt;&gt;"",ISNUMBER(SEARCH(vyberHrace,$B21069)))</f>
      </c>
      <c r="M21069" s="14">
        <f>AND($I21069=MID(kododd,1,2),$J21069=MID(kododd,3,3))</f>
      </c>
    </row>
    <row r="21070">
      <c r="A21070" s="95">
        <v>3416</v>
      </c>
      <c r="B21070" s="93" t="s">
        <v>15515</v>
      </c>
      <c r="C21070" s="93" t="s">
        <v>1465</v>
      </c>
      <c r="D21070" s="95">
        <v>1745</v>
      </c>
      <c r="G21070" s="95">
        <v>0</v>
      </c>
      <c r="H21070" s="93" t="s">
        <v>8976</v>
      </c>
      <c r="I21070" s="93" t="s">
        <v>23892</v>
      </c>
      <c r="J21070" s="93" t="s">
        <v>20875</v>
      </c>
      <c r="K21070" s="93" t="s">
        <v>7834</v>
      </c>
      <c r="L21070" s="14">
        <f>AND(vyberHrace&lt;&gt;"",ISNUMBER(SEARCH(vyberHrace,$B21070)))</f>
      </c>
      <c r="M21070" s="14">
        <f>AND($I21070=MID(kododd,1,2),$J21070=MID(kododd,3,3))</f>
      </c>
    </row>
    <row r="21071">
      <c r="A21071" s="95">
        <v>41096</v>
      </c>
      <c r="B21071" s="93" t="s">
        <v>15518</v>
      </c>
      <c r="C21071" s="93" t="s">
        <v>1439</v>
      </c>
      <c r="D21071" s="95">
        <v>1677</v>
      </c>
      <c r="E21071" s="95">
        <v>1791</v>
      </c>
      <c r="F21071" s="95">
        <v>384704</v>
      </c>
      <c r="G21071" s="95">
        <v>250</v>
      </c>
      <c r="H21071" s="93" t="s">
        <v>8976</v>
      </c>
      <c r="I21071" s="93" t="s">
        <v>23892</v>
      </c>
      <c r="J21071" s="93" t="s">
        <v>20876</v>
      </c>
      <c r="K21071" s="93" t="s">
        <v>4199</v>
      </c>
      <c r="L21071" s="14">
        <f>AND(vyberHrace&lt;&gt;"",ISNUMBER(SEARCH(vyberHrace,$B21071)))</f>
      </c>
      <c r="M21071" s="14">
        <f>AND($I21071=MID(kododd,1,2),$J21071=MID(kododd,3,3))</f>
      </c>
    </row>
    <row r="21072">
      <c r="A21072" s="95">
        <v>64021</v>
      </c>
      <c r="B21072" s="93" t="s">
        <v>30196</v>
      </c>
      <c r="C21072" s="93" t="s">
        <v>1450</v>
      </c>
      <c r="D21072" s="95">
        <v>80117</v>
      </c>
      <c r="E21072" s="95">
        <v>80117</v>
      </c>
      <c r="G21072" s="95">
        <v>250</v>
      </c>
      <c r="H21072" s="93" t="s">
        <v>8976</v>
      </c>
      <c r="I21072" s="93" t="s">
        <v>23892</v>
      </c>
      <c r="J21072" s="93" t="s">
        <v>20937</v>
      </c>
      <c r="K21072" s="93" t="s">
        <v>5109</v>
      </c>
      <c r="L21072" s="14">
        <f>AND(vyberHrace&lt;&gt;"",ISNUMBER(SEARCH(vyberHrace,$B21072)))</f>
      </c>
      <c r="M21072" s="14">
        <f>AND($I21072=MID(kododd,1,2),$J21072=MID(kododd,3,3))</f>
      </c>
    </row>
    <row r="21073">
      <c r="A21073" s="95">
        <v>28114</v>
      </c>
      <c r="B21073" s="93" t="s">
        <v>15426</v>
      </c>
      <c r="C21073" s="93" t="s">
        <v>1463</v>
      </c>
      <c r="D21073" s="95">
        <v>1650</v>
      </c>
      <c r="G21073" s="95">
        <v>250</v>
      </c>
      <c r="H21073" s="93" t="s">
        <v>8976</v>
      </c>
      <c r="I21073" s="93" t="s">
        <v>23892</v>
      </c>
      <c r="J21073" s="93" t="s">
        <v>20925</v>
      </c>
      <c r="K21073" s="93" t="s">
        <v>3811</v>
      </c>
      <c r="L21073" s="14">
        <f>AND(vyberHrace&lt;&gt;"",ISNUMBER(SEARCH(vyberHrace,$B21073)))</f>
      </c>
      <c r="M21073" s="14">
        <f>AND($I21073=MID(kododd,1,2),$J21073=MID(kododd,3,3))</f>
      </c>
    </row>
    <row r="21074">
      <c r="A21074" s="95">
        <v>38588</v>
      </c>
      <c r="B21074" s="93" t="s">
        <v>15438</v>
      </c>
      <c r="C21074" s="93" t="s">
        <v>1409</v>
      </c>
      <c r="D21074" s="95">
        <v>1363</v>
      </c>
      <c r="E21074" s="95">
        <v>1660</v>
      </c>
      <c r="F21074" s="95">
        <v>392650</v>
      </c>
      <c r="G21074" s="95">
        <v>0</v>
      </c>
      <c r="H21074" s="93" t="s">
        <v>8976</v>
      </c>
      <c r="I21074" s="93" t="s">
        <v>23892</v>
      </c>
      <c r="J21074" s="93" t="s">
        <v>20875</v>
      </c>
      <c r="K21074" s="93" t="s">
        <v>7834</v>
      </c>
      <c r="L21074" s="14">
        <f>AND(vyberHrace&lt;&gt;"",ISNUMBER(SEARCH(vyberHrace,$B21074)))</f>
      </c>
      <c r="M21074" s="14">
        <f>AND($I21074=MID(kododd,1,2),$J21074=MID(kododd,3,3))</f>
      </c>
    </row>
    <row r="21075">
      <c r="A21075" s="95">
        <v>59620</v>
      </c>
      <c r="B21075" s="93" t="s">
        <v>26008</v>
      </c>
      <c r="C21075" s="93" t="s">
        <v>1416</v>
      </c>
      <c r="D21075" s="95">
        <v>1678</v>
      </c>
      <c r="E21075" s="95">
        <v>1823</v>
      </c>
      <c r="F21075" s="95">
        <v>23792990</v>
      </c>
      <c r="G21075" s="95">
        <v>250</v>
      </c>
      <c r="H21075" s="93" t="s">
        <v>8976</v>
      </c>
      <c r="I21075" s="93" t="s">
        <v>23892</v>
      </c>
      <c r="J21075" s="93" t="s">
        <v>20876</v>
      </c>
      <c r="K21075" s="93" t="s">
        <v>4199</v>
      </c>
      <c r="L21075" s="14">
        <f>AND(vyberHrace&lt;&gt;"",ISNUMBER(SEARCH(vyberHrace,$B21075)))</f>
      </c>
      <c r="M21075" s="14">
        <f>AND($I21075=MID(kododd,1,2),$J21075=MID(kododd,3,3))</f>
      </c>
    </row>
    <row r="21076">
      <c r="A21076" s="95">
        <v>11898</v>
      </c>
      <c r="B21076" s="93" t="s">
        <v>17838</v>
      </c>
      <c r="C21076" s="93" t="s">
        <v>1435</v>
      </c>
      <c r="D21076" s="95">
        <v>1594</v>
      </c>
      <c r="E21076" s="95">
        <v>1708</v>
      </c>
      <c r="F21076" s="95">
        <v>23705779</v>
      </c>
      <c r="G21076" s="95">
        <v>250</v>
      </c>
      <c r="H21076" s="93" t="s">
        <v>8976</v>
      </c>
      <c r="I21076" s="93" t="s">
        <v>23892</v>
      </c>
      <c r="J21076" s="93" t="s">
        <v>20937</v>
      </c>
      <c r="K21076" s="93" t="s">
        <v>5109</v>
      </c>
      <c r="L21076" s="14">
        <f>AND(vyberHrace&lt;&gt;"",ISNUMBER(SEARCH(vyberHrace,$B21076)))</f>
      </c>
      <c r="M21076" s="14">
        <f>AND($I21076=MID(kododd,1,2),$J21076=MID(kododd,3,3))</f>
      </c>
    </row>
    <row r="21077">
      <c r="A21077" s="95">
        <v>26016</v>
      </c>
      <c r="B21077" s="93" t="s">
        <v>17842</v>
      </c>
      <c r="C21077" s="93" t="s">
        <v>1452</v>
      </c>
      <c r="D21077" s="95">
        <v>1927</v>
      </c>
      <c r="F21077" s="95">
        <v>378879</v>
      </c>
      <c r="G21077" s="95">
        <v>0</v>
      </c>
      <c r="H21077" s="93" t="s">
        <v>8976</v>
      </c>
      <c r="I21077" s="93" t="s">
        <v>23892</v>
      </c>
      <c r="J21077" s="93" t="s">
        <v>20847</v>
      </c>
      <c r="K21077" s="93" t="s">
        <v>1504</v>
      </c>
      <c r="L21077" s="14">
        <f>AND(vyberHrace&lt;&gt;"",ISNUMBER(SEARCH(vyberHrace,$B21077)))</f>
      </c>
      <c r="M21077" s="14">
        <f>AND($I21077=MID(kododd,1,2),$J21077=MID(kododd,3,3))</f>
      </c>
    </row>
    <row r="21078">
      <c r="A21078" s="95">
        <v>39069</v>
      </c>
      <c r="B21078" s="93" t="s">
        <v>17845</v>
      </c>
      <c r="C21078" s="93" t="s">
        <v>1457</v>
      </c>
      <c r="D21078" s="95">
        <v>1363</v>
      </c>
      <c r="G21078" s="95">
        <v>0</v>
      </c>
      <c r="H21078" s="93" t="s">
        <v>8976</v>
      </c>
      <c r="I21078" s="93" t="s">
        <v>23892</v>
      </c>
      <c r="J21078" s="93" t="s">
        <v>20926</v>
      </c>
      <c r="K21078" s="93" t="s">
        <v>5105</v>
      </c>
      <c r="L21078" s="14">
        <f>AND(vyberHrace&lt;&gt;"",ISNUMBER(SEARCH(vyberHrace,$B21078)))</f>
      </c>
      <c r="M21078" s="14">
        <f>AND($I21078=MID(kododd,1,2),$J21078=MID(kododd,3,3))</f>
      </c>
    </row>
    <row r="21079">
      <c r="A21079" s="95">
        <v>36832</v>
      </c>
      <c r="B21079" s="93" t="s">
        <v>17849</v>
      </c>
      <c r="C21079" s="93" t="s">
        <v>1407</v>
      </c>
      <c r="D21079" s="95">
        <v>1588</v>
      </c>
      <c r="F21079" s="95">
        <v>370479</v>
      </c>
      <c r="G21079" s="95">
        <v>250</v>
      </c>
      <c r="H21079" s="93" t="s">
        <v>8976</v>
      </c>
      <c r="I21079" s="93" t="s">
        <v>23892</v>
      </c>
      <c r="J21079" s="93" t="s">
        <v>20925</v>
      </c>
      <c r="K21079" s="93" t="s">
        <v>3811</v>
      </c>
      <c r="L21079" s="14">
        <f>AND(vyberHrace&lt;&gt;"",ISNUMBER(SEARCH(vyberHrace,$B21079)))</f>
      </c>
      <c r="M21079" s="14">
        <f>AND($I21079=MID(kododd,1,2),$J21079=MID(kododd,3,3))</f>
      </c>
    </row>
    <row r="21080">
      <c r="A21080" s="95">
        <v>39578</v>
      </c>
      <c r="B21080" s="93" t="s">
        <v>17850</v>
      </c>
      <c r="C21080" s="93" t="s">
        <v>1415</v>
      </c>
      <c r="D21080" s="95">
        <v>1528</v>
      </c>
      <c r="G21080" s="95">
        <v>250</v>
      </c>
      <c r="H21080" s="93" t="s">
        <v>8976</v>
      </c>
      <c r="I21080" s="93" t="s">
        <v>23892</v>
      </c>
      <c r="J21080" s="93" t="s">
        <v>20925</v>
      </c>
      <c r="K21080" s="93" t="s">
        <v>3811</v>
      </c>
      <c r="L21080" s="14">
        <f>AND(vyberHrace&lt;&gt;"",ISNUMBER(SEARCH(vyberHrace,$B21080)))</f>
      </c>
      <c r="M21080" s="14">
        <f>AND($I21080=MID(kododd,1,2),$J21080=MID(kododd,3,3))</f>
      </c>
    </row>
    <row r="21081">
      <c r="A21081" s="95">
        <v>33263</v>
      </c>
      <c r="B21081" s="93" t="s">
        <v>17851</v>
      </c>
      <c r="C21081" s="93" t="s">
        <v>1454</v>
      </c>
      <c r="G21081" s="95">
        <v>0</v>
      </c>
      <c r="H21081" s="93" t="s">
        <v>8976</v>
      </c>
      <c r="I21081" s="93" t="s">
        <v>23892</v>
      </c>
      <c r="J21081" s="93" t="s">
        <v>20875</v>
      </c>
      <c r="K21081" s="93" t="s">
        <v>7834</v>
      </c>
      <c r="L21081" s="14">
        <f>AND(vyberHrace&lt;&gt;"",ISNUMBER(SEARCH(vyberHrace,$B21081)))</f>
      </c>
      <c r="M21081" s="14">
        <f>AND($I21081=MID(kododd,1,2),$J21081=MID(kododd,3,3))</f>
      </c>
    </row>
    <row r="21082">
      <c r="A21082" s="95">
        <v>33264</v>
      </c>
      <c r="B21082" s="93" t="s">
        <v>17852</v>
      </c>
      <c r="C21082" s="93" t="s">
        <v>1431</v>
      </c>
      <c r="G21082" s="95">
        <v>0</v>
      </c>
      <c r="H21082" s="93" t="s">
        <v>8976</v>
      </c>
      <c r="I21082" s="93" t="s">
        <v>23892</v>
      </c>
      <c r="J21082" s="93" t="s">
        <v>20875</v>
      </c>
      <c r="K21082" s="93" t="s">
        <v>7834</v>
      </c>
      <c r="L21082" s="14">
        <f>AND(vyberHrace&lt;&gt;"",ISNUMBER(SEARCH(vyberHrace,$B21082)))</f>
      </c>
      <c r="M21082" s="14">
        <f>AND($I21082=MID(kododd,1,2),$J21082=MID(kododd,3,3))</f>
      </c>
    </row>
    <row r="21083">
      <c r="A21083" s="95">
        <v>60358</v>
      </c>
      <c r="B21083" s="93" t="s">
        <v>26808</v>
      </c>
      <c r="C21083" s="93" t="s">
        <v>1416</v>
      </c>
      <c r="D21083" s="95">
        <v>1485</v>
      </c>
      <c r="F21083" s="95">
        <v>23787600</v>
      </c>
      <c r="G21083" s="95">
        <v>250</v>
      </c>
      <c r="H21083" s="93" t="s">
        <v>8976</v>
      </c>
      <c r="I21083" s="93" t="s">
        <v>23892</v>
      </c>
      <c r="J21083" s="93" t="s">
        <v>20876</v>
      </c>
      <c r="K21083" s="93" t="s">
        <v>4199</v>
      </c>
      <c r="L21083" s="14">
        <f>AND(vyberHrace&lt;&gt;"",ISNUMBER(SEARCH(vyberHrace,$B21083)))</f>
      </c>
      <c r="M21083" s="14">
        <f>AND($I21083=MID(kododd,1,2),$J21083=MID(kododd,3,3))</f>
      </c>
    </row>
    <row r="21084">
      <c r="A21084" s="95">
        <v>1351</v>
      </c>
      <c r="B21084" s="93" t="s">
        <v>17857</v>
      </c>
      <c r="C21084" s="93" t="s">
        <v>1430</v>
      </c>
      <c r="D21084" s="95">
        <v>2080</v>
      </c>
      <c r="E21084" s="95">
        <v>2084</v>
      </c>
      <c r="F21084" s="95">
        <v>316814</v>
      </c>
      <c r="G21084" s="95">
        <v>250</v>
      </c>
      <c r="H21084" s="93" t="s">
        <v>8976</v>
      </c>
      <c r="I21084" s="93" t="s">
        <v>23892</v>
      </c>
      <c r="J21084" s="93" t="s">
        <v>20860</v>
      </c>
      <c r="K21084" s="93" t="s">
        <v>6912</v>
      </c>
      <c r="L21084" s="14">
        <f>AND(vyberHrace&lt;&gt;"",ISNUMBER(SEARCH(vyberHrace,$B21084)))</f>
      </c>
      <c r="M21084" s="14">
        <f>AND($I21084=MID(kododd,1,2),$J21084=MID(kododd,3,3))</f>
      </c>
    </row>
    <row r="21085">
      <c r="A21085" s="95">
        <v>59437</v>
      </c>
      <c r="B21085" s="93" t="s">
        <v>25850</v>
      </c>
      <c r="C21085" s="93" t="s">
        <v>1412</v>
      </c>
      <c r="G21085" s="95">
        <v>250</v>
      </c>
      <c r="H21085" s="93" t="s">
        <v>8976</v>
      </c>
      <c r="I21085" s="93" t="s">
        <v>23892</v>
      </c>
      <c r="J21085" s="93" t="s">
        <v>20879</v>
      </c>
      <c r="K21085" s="93" t="s">
        <v>6014</v>
      </c>
      <c r="L21085" s="14">
        <f>AND(vyberHrace&lt;&gt;"",ISNUMBER(SEARCH(vyberHrace,$B21085)))</f>
      </c>
      <c r="M21085" s="14">
        <f>AND($I21085=MID(kododd,1,2),$J21085=MID(kododd,3,3))</f>
      </c>
    </row>
    <row r="21086">
      <c r="A21086" s="95">
        <v>60536</v>
      </c>
      <c r="B21086" s="93" t="s">
        <v>26964</v>
      </c>
      <c r="C21086" s="93" t="s">
        <v>1487</v>
      </c>
      <c r="D21086" s="95">
        <v>1147</v>
      </c>
      <c r="F21086" s="95">
        <v>23789522</v>
      </c>
      <c r="G21086" s="95">
        <v>250</v>
      </c>
      <c r="H21086" s="93" t="s">
        <v>8976</v>
      </c>
      <c r="I21086" s="93" t="s">
        <v>23892</v>
      </c>
      <c r="J21086" s="93" t="s">
        <v>20860</v>
      </c>
      <c r="K21086" s="93" t="s">
        <v>6912</v>
      </c>
      <c r="L21086" s="14">
        <f>AND(vyberHrace&lt;&gt;"",ISNUMBER(SEARCH(vyberHrace,$B21086)))</f>
      </c>
      <c r="M21086" s="14">
        <f>AND($I21086=MID(kododd,1,2),$J21086=MID(kododd,3,3))</f>
      </c>
    </row>
    <row r="21087">
      <c r="A21087" s="95">
        <v>60036</v>
      </c>
      <c r="B21087" s="93" t="s">
        <v>26514</v>
      </c>
      <c r="C21087" s="93" t="s">
        <v>1424</v>
      </c>
      <c r="D21087" s="95">
        <v>1346</v>
      </c>
      <c r="E21087" s="95">
        <v>1567</v>
      </c>
      <c r="F21087" s="95">
        <v>23789646</v>
      </c>
      <c r="G21087" s="95">
        <v>250</v>
      </c>
      <c r="H21087" s="93" t="s">
        <v>8976</v>
      </c>
      <c r="I21087" s="93" t="s">
        <v>23892</v>
      </c>
      <c r="J21087" s="93" t="s">
        <v>20860</v>
      </c>
      <c r="K21087" s="93" t="s">
        <v>6912</v>
      </c>
      <c r="L21087" s="14">
        <f>AND(vyberHrace&lt;&gt;"",ISNUMBER(SEARCH(vyberHrace,$B21087)))</f>
      </c>
      <c r="M21087" s="14">
        <f>AND($I21087=MID(kododd,1,2),$J21087=MID(kododd,3,3))</f>
      </c>
    </row>
    <row r="21088">
      <c r="A21088" s="95">
        <v>5765</v>
      </c>
      <c r="B21088" s="93" t="s">
        <v>10320</v>
      </c>
      <c r="C21088" s="93" t="s">
        <v>1429</v>
      </c>
      <c r="D21088" s="95">
        <v>1674</v>
      </c>
      <c r="F21088" s="95">
        <v>362824</v>
      </c>
      <c r="G21088" s="95">
        <v>250</v>
      </c>
      <c r="H21088" s="93" t="s">
        <v>8976</v>
      </c>
      <c r="I21088" s="93" t="s">
        <v>23892</v>
      </c>
      <c r="J21088" s="93" t="s">
        <v>20888</v>
      </c>
      <c r="K21088" s="93" t="s">
        <v>6890</v>
      </c>
      <c r="L21088" s="14">
        <f>AND(vyberHrace&lt;&gt;"",ISNUMBER(SEARCH(vyberHrace,$B21088)))</f>
      </c>
      <c r="M21088" s="14">
        <f>AND($I21088=MID(kododd,1,2),$J21088=MID(kododd,3,3))</f>
      </c>
    </row>
    <row r="21089">
      <c r="A21089" s="95">
        <v>62246</v>
      </c>
      <c r="B21089" s="93" t="s">
        <v>28430</v>
      </c>
      <c r="C21089" s="93" t="s">
        <v>1412</v>
      </c>
      <c r="G21089" s="95">
        <v>250</v>
      </c>
      <c r="H21089" s="93" t="s">
        <v>8976</v>
      </c>
      <c r="I21089" s="93" t="s">
        <v>23892</v>
      </c>
      <c r="J21089" s="93" t="s">
        <v>20847</v>
      </c>
      <c r="K21089" s="93" t="s">
        <v>1504</v>
      </c>
      <c r="L21089" s="14">
        <f>AND(vyberHrace&lt;&gt;"",ISNUMBER(SEARCH(vyberHrace,$B21089)))</f>
      </c>
      <c r="M21089" s="14">
        <f>AND($I21089=MID(kododd,1,2),$J21089=MID(kododd,3,3))</f>
      </c>
    </row>
    <row r="21090">
      <c r="A21090" s="95">
        <v>37165</v>
      </c>
      <c r="B21090" s="93" t="s">
        <v>10338</v>
      </c>
      <c r="C21090" s="93" t="s">
        <v>1398</v>
      </c>
      <c r="G21090" s="95">
        <v>0</v>
      </c>
      <c r="H21090" s="93" t="s">
        <v>8976</v>
      </c>
      <c r="I21090" s="93" t="s">
        <v>23892</v>
      </c>
      <c r="J21090" s="93" t="s">
        <v>20860</v>
      </c>
      <c r="K21090" s="93" t="s">
        <v>6912</v>
      </c>
      <c r="L21090" s="14">
        <f>AND(vyberHrace&lt;&gt;"",ISNUMBER(SEARCH(vyberHrace,$B21090)))</f>
      </c>
      <c r="M21090" s="14">
        <f>AND($I21090=MID(kododd,1,2),$J21090=MID(kododd,3,3))</f>
      </c>
    </row>
    <row r="21091">
      <c r="A21091" s="95">
        <v>57002</v>
      </c>
      <c r="B21091" s="93" t="s">
        <v>23063</v>
      </c>
      <c r="C21091" s="93" t="s">
        <v>1446</v>
      </c>
      <c r="G21091" s="95">
        <v>250</v>
      </c>
      <c r="H21091" s="93" t="s">
        <v>8976</v>
      </c>
      <c r="I21091" s="93" t="s">
        <v>23892</v>
      </c>
      <c r="J21091" s="93" t="s">
        <v>21007</v>
      </c>
      <c r="K21091" s="93" t="s">
        <v>21380</v>
      </c>
      <c r="L21091" s="14">
        <f>AND(vyberHrace&lt;&gt;"",ISNUMBER(SEARCH(vyberHrace,$B21091)))</f>
      </c>
      <c r="M21091" s="14">
        <f>AND($I21091=MID(kododd,1,2),$J21091=MID(kododd,3,3))</f>
      </c>
    </row>
    <row r="21092">
      <c r="A21092" s="95">
        <v>59385</v>
      </c>
      <c r="B21092" s="93" t="s">
        <v>25802</v>
      </c>
      <c r="C21092" s="93" t="s">
        <v>1420</v>
      </c>
      <c r="F21092" s="95">
        <v>23779322</v>
      </c>
      <c r="G21092" s="95">
        <v>250</v>
      </c>
      <c r="H21092" s="93" t="s">
        <v>8976</v>
      </c>
      <c r="I21092" s="93" t="s">
        <v>23892</v>
      </c>
      <c r="J21092" s="93" t="s">
        <v>20844</v>
      </c>
      <c r="K21092" s="93" t="s">
        <v>6767</v>
      </c>
      <c r="L21092" s="14">
        <f>AND(vyberHrace&lt;&gt;"",ISNUMBER(SEARCH(vyberHrace,$B21092)))</f>
      </c>
      <c r="M21092" s="14">
        <f>AND($I21092=MID(kododd,1,2),$J21092=MID(kododd,3,3))</f>
      </c>
    </row>
    <row r="21093">
      <c r="A21093" s="95">
        <v>56143</v>
      </c>
      <c r="B21093" s="93" t="s">
        <v>23053</v>
      </c>
      <c r="C21093" s="93" t="s">
        <v>1406</v>
      </c>
      <c r="D21093" s="95">
        <v>1206</v>
      </c>
      <c r="G21093" s="95">
        <v>250</v>
      </c>
      <c r="H21093" s="93" t="s">
        <v>8976</v>
      </c>
      <c r="I21093" s="93" t="s">
        <v>23892</v>
      </c>
      <c r="J21093" s="93" t="s">
        <v>20936</v>
      </c>
      <c r="K21093" s="93" t="s">
        <v>6270</v>
      </c>
      <c r="L21093" s="14">
        <f>AND(vyberHrace&lt;&gt;"",ISNUMBER(SEARCH(vyberHrace,$B21093)))</f>
      </c>
      <c r="M21093" s="14">
        <f>AND($I21093=MID(kododd,1,2),$J21093=MID(kododd,3,3))</f>
      </c>
    </row>
    <row r="21094">
      <c r="A21094" s="95">
        <v>59867</v>
      </c>
      <c r="B21094" s="93" t="s">
        <v>26366</v>
      </c>
      <c r="C21094" s="93" t="s">
        <v>1412</v>
      </c>
      <c r="G21094" s="95">
        <v>0</v>
      </c>
      <c r="H21094" s="93" t="s">
        <v>8976</v>
      </c>
      <c r="I21094" s="93" t="s">
        <v>23892</v>
      </c>
      <c r="J21094" s="93" t="s">
        <v>20936</v>
      </c>
      <c r="K21094" s="93" t="s">
        <v>6270</v>
      </c>
      <c r="L21094" s="14">
        <f>AND(vyberHrace&lt;&gt;"",ISNUMBER(SEARCH(vyberHrace,$B21094)))</f>
      </c>
      <c r="M21094" s="14">
        <f>AND($I21094=MID(kododd,1,2),$J21094=MID(kododd,3,3))</f>
      </c>
    </row>
    <row r="21095">
      <c r="A21095" s="95">
        <v>56144</v>
      </c>
      <c r="B21095" s="93" t="s">
        <v>23054</v>
      </c>
      <c r="C21095" s="93" t="s">
        <v>1424</v>
      </c>
      <c r="D21095" s="95">
        <v>1076</v>
      </c>
      <c r="G21095" s="95">
        <v>250</v>
      </c>
      <c r="H21095" s="93" t="s">
        <v>8976</v>
      </c>
      <c r="I21095" s="93" t="s">
        <v>23892</v>
      </c>
      <c r="J21095" s="93" t="s">
        <v>20936</v>
      </c>
      <c r="K21095" s="93" t="s">
        <v>6270</v>
      </c>
      <c r="L21095" s="14">
        <f>AND(vyberHrace&lt;&gt;"",ISNUMBER(SEARCH(vyberHrace,$B21095)))</f>
      </c>
      <c r="M21095" s="14">
        <f>AND($I21095=MID(kododd,1,2),$J21095=MID(kododd,3,3))</f>
      </c>
    </row>
    <row r="21096">
      <c r="A21096" s="95">
        <v>61660</v>
      </c>
      <c r="B21096" s="93" t="s">
        <v>27820</v>
      </c>
      <c r="C21096" s="93" t="s">
        <v>1422</v>
      </c>
      <c r="G21096" s="95">
        <v>250</v>
      </c>
      <c r="H21096" s="93" t="s">
        <v>8976</v>
      </c>
      <c r="I21096" s="93" t="s">
        <v>23892</v>
      </c>
      <c r="J21096" s="93" t="s">
        <v>20967</v>
      </c>
      <c r="K21096" s="93" t="s">
        <v>11218</v>
      </c>
      <c r="L21096" s="14">
        <f>AND(vyberHrace&lt;&gt;"",ISNUMBER(SEARCH(vyberHrace,$B21096)))</f>
      </c>
      <c r="M21096" s="14">
        <f>AND($I21096=MID(kododd,1,2),$J21096=MID(kododd,3,3))</f>
      </c>
    </row>
    <row r="21097">
      <c r="A21097" s="95">
        <v>20472</v>
      </c>
      <c r="B21097" s="93" t="s">
        <v>11544</v>
      </c>
      <c r="C21097" s="93" t="s">
        <v>1428</v>
      </c>
      <c r="D21097" s="95">
        <v>1464</v>
      </c>
      <c r="G21097" s="95">
        <v>250</v>
      </c>
      <c r="H21097" s="93" t="s">
        <v>8976</v>
      </c>
      <c r="I21097" s="93" t="s">
        <v>23892</v>
      </c>
      <c r="J21097" s="93" t="s">
        <v>20967</v>
      </c>
      <c r="K21097" s="93" t="s">
        <v>11218</v>
      </c>
      <c r="L21097" s="14">
        <f>AND(vyberHrace&lt;&gt;"",ISNUMBER(SEARCH(vyberHrace,$B21097)))</f>
      </c>
      <c r="M21097" s="14">
        <f>AND($I21097=MID(kododd,1,2),$J21097=MID(kododd,3,3))</f>
      </c>
    </row>
    <row r="21098">
      <c r="A21098" s="95">
        <v>1330</v>
      </c>
      <c r="B21098" s="93" t="s">
        <v>19280</v>
      </c>
      <c r="C21098" s="93" t="s">
        <v>1483</v>
      </c>
      <c r="D21098" s="95">
        <v>1800</v>
      </c>
      <c r="E21098" s="95">
        <v>1931</v>
      </c>
      <c r="F21098" s="95">
        <v>309320</v>
      </c>
      <c r="G21098" s="95">
        <v>250</v>
      </c>
      <c r="H21098" s="93" t="s">
        <v>8976</v>
      </c>
      <c r="I21098" s="93" t="s">
        <v>23892</v>
      </c>
      <c r="J21098" s="93" t="s">
        <v>20967</v>
      </c>
      <c r="K21098" s="93" t="s">
        <v>11218</v>
      </c>
      <c r="L21098" s="14">
        <f>AND(vyberHrace&lt;&gt;"",ISNUMBER(SEARCH(vyberHrace,$B21098)))</f>
      </c>
      <c r="M21098" s="14">
        <f>AND($I21098=MID(kododd,1,2),$J21098=MID(kododd,3,3))</f>
      </c>
    </row>
    <row r="21099">
      <c r="A21099" s="95">
        <v>51489</v>
      </c>
      <c r="B21099" s="93" t="s">
        <v>3801</v>
      </c>
      <c r="C21099" s="93" t="s">
        <v>1408</v>
      </c>
      <c r="D21099" s="95">
        <v>1466</v>
      </c>
      <c r="E21099" s="95">
        <v>1696</v>
      </c>
      <c r="F21099" s="95">
        <v>23761075</v>
      </c>
      <c r="G21099" s="95">
        <v>250</v>
      </c>
      <c r="H21099" s="93" t="s">
        <v>8976</v>
      </c>
      <c r="I21099" s="93" t="s">
        <v>23892</v>
      </c>
      <c r="J21099" s="93" t="s">
        <v>20881</v>
      </c>
      <c r="K21099" s="93" t="s">
        <v>3799</v>
      </c>
      <c r="L21099" s="14">
        <f>AND(vyberHrace&lt;&gt;"",ISNUMBER(SEARCH(vyberHrace,$B21099)))</f>
      </c>
      <c r="M21099" s="14">
        <f>AND($I21099=MID(kododd,1,2),$J21099=MID(kododd,3,3))</f>
      </c>
    </row>
    <row r="21100">
      <c r="A21100" s="95">
        <v>25051</v>
      </c>
      <c r="B21100" s="93" t="s">
        <v>19321</v>
      </c>
      <c r="C21100" s="93" t="s">
        <v>1439</v>
      </c>
      <c r="D21100" s="95">
        <v>1680</v>
      </c>
      <c r="E21100" s="95">
        <v>1827</v>
      </c>
      <c r="F21100" s="95">
        <v>338524</v>
      </c>
      <c r="G21100" s="95">
        <v>250</v>
      </c>
      <c r="H21100" s="93" t="s">
        <v>8976</v>
      </c>
      <c r="I21100" s="93" t="s">
        <v>23892</v>
      </c>
      <c r="J21100" s="93" t="s">
        <v>20872</v>
      </c>
      <c r="K21100" s="93" t="s">
        <v>3789</v>
      </c>
      <c r="L21100" s="14">
        <f>AND(vyberHrace&lt;&gt;"",ISNUMBER(SEARCH(vyberHrace,$B21100)))</f>
      </c>
      <c r="M21100" s="14">
        <f>AND($I21100=MID(kododd,1,2),$J21100=MID(kododd,3,3))</f>
      </c>
    </row>
    <row r="21101">
      <c r="A21101" s="95">
        <v>63686</v>
      </c>
      <c r="B21101" s="93" t="s">
        <v>29897</v>
      </c>
      <c r="C21101" s="93" t="s">
        <v>1412</v>
      </c>
      <c r="G21101" s="95">
        <v>250</v>
      </c>
      <c r="H21101" s="93" t="s">
        <v>8976</v>
      </c>
      <c r="I21101" s="93" t="s">
        <v>23892</v>
      </c>
      <c r="J21101" s="93" t="s">
        <v>20872</v>
      </c>
      <c r="K21101" s="93" t="s">
        <v>3789</v>
      </c>
      <c r="L21101" s="14">
        <f>AND(vyberHrace&lt;&gt;"",ISNUMBER(SEARCH(vyberHrace,$B21101)))</f>
      </c>
      <c r="M21101" s="14">
        <f>AND($I21101=MID(kododd,1,2),$J21101=MID(kododd,3,3))</f>
      </c>
    </row>
    <row r="21102">
      <c r="A21102" s="95">
        <v>52162</v>
      </c>
      <c r="B21102" s="93" t="s">
        <v>3809</v>
      </c>
      <c r="C21102" s="93" t="s">
        <v>1406</v>
      </c>
      <c r="D21102" s="95">
        <v>1480</v>
      </c>
      <c r="E21102" s="95">
        <v>1627</v>
      </c>
      <c r="F21102" s="95">
        <v>23743042</v>
      </c>
      <c r="G21102" s="95">
        <v>250</v>
      </c>
      <c r="H21102" s="93" t="s">
        <v>8976</v>
      </c>
      <c r="I21102" s="93" t="s">
        <v>23892</v>
      </c>
      <c r="J21102" s="93" t="s">
        <v>20844</v>
      </c>
      <c r="K21102" s="93" t="s">
        <v>6767</v>
      </c>
      <c r="L21102" s="14">
        <f>AND(vyberHrace&lt;&gt;"",ISNUMBER(SEARCH(vyberHrace,$B21102)))</f>
      </c>
      <c r="M21102" s="14">
        <f>AND($I21102=MID(kododd,1,2),$J21102=MID(kododd,3,3))</f>
      </c>
    </row>
    <row r="21103">
      <c r="A21103" s="95">
        <v>63407</v>
      </c>
      <c r="B21103" s="93" t="s">
        <v>29556</v>
      </c>
      <c r="C21103" s="93" t="s">
        <v>1406</v>
      </c>
      <c r="F21103" s="95">
        <v>571005919</v>
      </c>
      <c r="G21103" s="95">
        <v>250</v>
      </c>
      <c r="H21103" s="93" t="s">
        <v>8976</v>
      </c>
      <c r="I21103" s="93" t="s">
        <v>23892</v>
      </c>
      <c r="J21103" s="93" t="s">
        <v>20967</v>
      </c>
      <c r="K21103" s="93" t="s">
        <v>11218</v>
      </c>
      <c r="L21103" s="14">
        <f>AND(vyberHrace&lt;&gt;"",ISNUMBER(SEARCH(vyberHrace,$B21103)))</f>
      </c>
      <c r="M21103" s="14">
        <f>AND($I21103=MID(kododd,1,2),$J21103=MID(kododd,3,3))</f>
      </c>
    </row>
    <row r="21104">
      <c r="A21104" s="95">
        <v>16485</v>
      </c>
      <c r="B21104" s="93" t="s">
        <v>15115</v>
      </c>
      <c r="C21104" s="93" t="s">
        <v>1432</v>
      </c>
      <c r="D21104" s="95">
        <v>1759</v>
      </c>
      <c r="E21104" s="95">
        <v>1819</v>
      </c>
      <c r="F21104" s="95">
        <v>334510</v>
      </c>
      <c r="G21104" s="95">
        <v>250</v>
      </c>
      <c r="H21104" s="93" t="s">
        <v>8976</v>
      </c>
      <c r="I21104" s="93" t="s">
        <v>23892</v>
      </c>
      <c r="J21104" s="93" t="s">
        <v>20860</v>
      </c>
      <c r="K21104" s="93" t="s">
        <v>6912</v>
      </c>
      <c r="L21104" s="14">
        <f>AND(vyberHrace&lt;&gt;"",ISNUMBER(SEARCH(vyberHrace,$B21104)))</f>
      </c>
      <c r="M21104" s="14">
        <f>AND($I21104=MID(kododd,1,2),$J21104=MID(kododd,3,3))</f>
      </c>
    </row>
    <row r="21105">
      <c r="A21105" s="95">
        <v>60467</v>
      </c>
      <c r="B21105" s="93" t="s">
        <v>26901</v>
      </c>
      <c r="C21105" s="93" t="s">
        <v>1450</v>
      </c>
      <c r="G21105" s="95">
        <v>250</v>
      </c>
      <c r="H21105" s="93" t="s">
        <v>8976</v>
      </c>
      <c r="I21105" s="93" t="s">
        <v>23892</v>
      </c>
      <c r="J21105" s="93" t="s">
        <v>20867</v>
      </c>
      <c r="K21105" s="93" t="s">
        <v>4710</v>
      </c>
      <c r="L21105" s="14">
        <f>AND(vyberHrace&lt;&gt;"",ISNUMBER(SEARCH(vyberHrace,$B21105)))</f>
      </c>
      <c r="M21105" s="14">
        <f>AND($I21105=MID(kododd,1,2),$J21105=MID(kododd,3,3))</f>
      </c>
    </row>
    <row r="21106">
      <c r="A21106" s="95">
        <v>617</v>
      </c>
      <c r="B21106" s="93" t="s">
        <v>11647</v>
      </c>
      <c r="C21106" s="93" t="s">
        <v>1413</v>
      </c>
      <c r="D21106" s="95">
        <v>1946</v>
      </c>
      <c r="E21106" s="95">
        <v>1975</v>
      </c>
      <c r="F21106" s="95">
        <v>316857</v>
      </c>
      <c r="G21106" s="95">
        <v>250</v>
      </c>
      <c r="H21106" s="93" t="s">
        <v>8976</v>
      </c>
      <c r="I21106" s="93" t="s">
        <v>23892</v>
      </c>
      <c r="J21106" s="93" t="s">
        <v>20875</v>
      </c>
      <c r="K21106" s="93" t="s">
        <v>7834</v>
      </c>
      <c r="L21106" s="14">
        <f>AND(vyberHrace&lt;&gt;"",ISNUMBER(SEARCH(vyberHrace,$B21106)))</f>
      </c>
      <c r="M21106" s="14">
        <f>AND($I21106=MID(kododd,1,2),$J21106=MID(kododd,3,3))</f>
      </c>
    </row>
    <row r="21107">
      <c r="A21107" s="95">
        <v>8013</v>
      </c>
      <c r="B21107" s="93" t="s">
        <v>11650</v>
      </c>
      <c r="C21107" s="93" t="s">
        <v>1428</v>
      </c>
      <c r="D21107" s="95">
        <v>1721</v>
      </c>
      <c r="E21107" s="95">
        <v>1842</v>
      </c>
      <c r="F21107" s="95">
        <v>370509</v>
      </c>
      <c r="G21107" s="95">
        <v>250</v>
      </c>
      <c r="H21107" s="93" t="s">
        <v>8976</v>
      </c>
      <c r="I21107" s="93" t="s">
        <v>23892</v>
      </c>
      <c r="J21107" s="93" t="s">
        <v>20936</v>
      </c>
      <c r="K21107" s="93" t="s">
        <v>6270</v>
      </c>
      <c r="L21107" s="14">
        <f>AND(vyberHrace&lt;&gt;"",ISNUMBER(SEARCH(vyberHrace,$B21107)))</f>
      </c>
      <c r="M21107" s="14">
        <f>AND($I21107=MID(kododd,1,2),$J21107=MID(kododd,3,3))</f>
      </c>
    </row>
    <row r="21108">
      <c r="A21108" s="95">
        <v>3412</v>
      </c>
      <c r="B21108" s="93" t="s">
        <v>11652</v>
      </c>
      <c r="C21108" s="93" t="s">
        <v>1459</v>
      </c>
      <c r="D21108" s="95">
        <v>1564</v>
      </c>
      <c r="E21108" s="95">
        <v>1703</v>
      </c>
      <c r="F21108" s="95">
        <v>370517</v>
      </c>
      <c r="G21108" s="95">
        <v>250</v>
      </c>
      <c r="H21108" s="93" t="s">
        <v>8976</v>
      </c>
      <c r="I21108" s="93" t="s">
        <v>23892</v>
      </c>
      <c r="J21108" s="93" t="s">
        <v>20855</v>
      </c>
      <c r="K21108" s="93" t="s">
        <v>6897</v>
      </c>
      <c r="L21108" s="14">
        <f>AND(vyberHrace&lt;&gt;"",ISNUMBER(SEARCH(vyberHrace,$B21108)))</f>
      </c>
      <c r="M21108" s="14">
        <f>AND($I21108=MID(kododd,1,2),$J21108=MID(kododd,3,3))</f>
      </c>
    </row>
    <row r="21109">
      <c r="A21109" s="95">
        <v>37138</v>
      </c>
      <c r="B21109" s="93" t="s">
        <v>13952</v>
      </c>
      <c r="C21109" s="93" t="s">
        <v>1442</v>
      </c>
      <c r="D21109" s="95">
        <v>1103</v>
      </c>
      <c r="G21109" s="95">
        <v>250</v>
      </c>
      <c r="H21109" s="93" t="s">
        <v>8976</v>
      </c>
      <c r="I21109" s="93" t="s">
        <v>23892</v>
      </c>
      <c r="J21109" s="93" t="s">
        <v>20879</v>
      </c>
      <c r="K21109" s="93" t="s">
        <v>6014</v>
      </c>
      <c r="L21109" s="14">
        <f>AND(vyberHrace&lt;&gt;"",ISNUMBER(SEARCH(vyberHrace,$B21109)))</f>
      </c>
      <c r="M21109" s="14">
        <f>AND($I21109=MID(kododd,1,2),$J21109=MID(kododd,3,3))</f>
      </c>
    </row>
    <row r="21110">
      <c r="A21110" s="95">
        <v>62128</v>
      </c>
      <c r="B21110" s="93" t="s">
        <v>28324</v>
      </c>
      <c r="C21110" s="93" t="s">
        <v>1412</v>
      </c>
      <c r="G21110" s="95">
        <v>250</v>
      </c>
      <c r="H21110" s="93" t="s">
        <v>8976</v>
      </c>
      <c r="I21110" s="93" t="s">
        <v>23892</v>
      </c>
      <c r="J21110" s="93" t="s">
        <v>20960</v>
      </c>
      <c r="K21110" s="93" t="s">
        <v>5570</v>
      </c>
      <c r="L21110" s="14">
        <f>AND(vyberHrace&lt;&gt;"",ISNUMBER(SEARCH(vyberHrace,$B21110)))</f>
      </c>
      <c r="M21110" s="14">
        <f>AND($I21110=MID(kododd,1,2),$J21110=MID(kododd,3,3))</f>
      </c>
    </row>
    <row r="21111">
      <c r="A21111" s="95">
        <v>39785</v>
      </c>
      <c r="B21111" s="93" t="s">
        <v>13955</v>
      </c>
      <c r="C21111" s="93" t="s">
        <v>1453</v>
      </c>
      <c r="D21111" s="95">
        <v>1457</v>
      </c>
      <c r="F21111" s="95">
        <v>378135</v>
      </c>
      <c r="G21111" s="95">
        <v>250</v>
      </c>
      <c r="H21111" s="93" t="s">
        <v>8976</v>
      </c>
      <c r="I21111" s="93" t="s">
        <v>23892</v>
      </c>
      <c r="J21111" s="93" t="s">
        <v>20955</v>
      </c>
      <c r="K21111" s="93" t="s">
        <v>11226</v>
      </c>
      <c r="L21111" s="14">
        <f>AND(vyberHrace&lt;&gt;"",ISNUMBER(SEARCH(vyberHrace,$B21111)))</f>
      </c>
      <c r="M21111" s="14">
        <f>AND($I21111=MID(kododd,1,2),$J21111=MID(kododd,3,3))</f>
      </c>
    </row>
    <row r="21112">
      <c r="A21112" s="95">
        <v>49395</v>
      </c>
      <c r="B21112" s="93" t="s">
        <v>13963</v>
      </c>
      <c r="C21112" s="93" t="s">
        <v>1406</v>
      </c>
      <c r="G21112" s="95">
        <v>0</v>
      </c>
      <c r="H21112" s="93" t="s">
        <v>8976</v>
      </c>
      <c r="I21112" s="93" t="s">
        <v>23892</v>
      </c>
      <c r="J21112" s="93" t="s">
        <v>20881</v>
      </c>
      <c r="K21112" s="93" t="s">
        <v>3799</v>
      </c>
      <c r="L21112" s="14">
        <f>AND(vyberHrace&lt;&gt;"",ISNUMBER(SEARCH(vyberHrace,$B21112)))</f>
      </c>
      <c r="M21112" s="14">
        <f>AND($I21112=MID(kododd,1,2),$J21112=MID(kododd,3,3))</f>
      </c>
    </row>
    <row r="21113">
      <c r="A21113" s="95">
        <v>47439</v>
      </c>
      <c r="B21113" s="93" t="s">
        <v>13964</v>
      </c>
      <c r="C21113" s="93" t="s">
        <v>3255</v>
      </c>
      <c r="G21113" s="95">
        <v>0</v>
      </c>
      <c r="H21113" s="93" t="s">
        <v>8976</v>
      </c>
      <c r="I21113" s="93" t="s">
        <v>23892</v>
      </c>
      <c r="J21113" s="93" t="s">
        <v>20881</v>
      </c>
      <c r="K21113" s="93" t="s">
        <v>3799</v>
      </c>
      <c r="L21113" s="14">
        <f>AND(vyberHrace&lt;&gt;"",ISNUMBER(SEARCH(vyberHrace,$B21113)))</f>
      </c>
      <c r="M21113" s="14">
        <f>AND($I21113=MID(kododd,1,2),$J21113=MID(kododd,3,3))</f>
      </c>
    </row>
    <row r="21114">
      <c r="A21114" s="95">
        <v>31738</v>
      </c>
      <c r="B21114" s="93" t="s">
        <v>15182</v>
      </c>
      <c r="C21114" s="93" t="s">
        <v>1462</v>
      </c>
      <c r="D21114" s="95">
        <v>1231</v>
      </c>
      <c r="G21114" s="95">
        <v>0</v>
      </c>
      <c r="H21114" s="93" t="s">
        <v>8976</v>
      </c>
      <c r="I21114" s="93" t="s">
        <v>23892</v>
      </c>
      <c r="J21114" s="93" t="s">
        <v>20843</v>
      </c>
      <c r="K21114" s="93" t="s">
        <v>3948</v>
      </c>
      <c r="L21114" s="14">
        <f>AND(vyberHrace&lt;&gt;"",ISNUMBER(SEARCH(vyberHrace,$B21114)))</f>
      </c>
      <c r="M21114" s="14">
        <f>AND($I21114=MID(kododd,1,2),$J21114=MID(kododd,3,3))</f>
      </c>
    </row>
    <row r="21115">
      <c r="A21115" s="95">
        <v>42758</v>
      </c>
      <c r="B21115" s="93" t="s">
        <v>15201</v>
      </c>
      <c r="C21115" s="93" t="s">
        <v>1400</v>
      </c>
      <c r="D21115" s="95">
        <v>1353</v>
      </c>
      <c r="F21115" s="95">
        <v>23712830</v>
      </c>
      <c r="G21115" s="95">
        <v>0</v>
      </c>
      <c r="H21115" s="93" t="s">
        <v>8976</v>
      </c>
      <c r="I21115" s="93" t="s">
        <v>23892</v>
      </c>
      <c r="J21115" s="93" t="s">
        <v>20844</v>
      </c>
      <c r="K21115" s="93" t="s">
        <v>6767</v>
      </c>
      <c r="L21115" s="14">
        <f>AND(vyberHrace&lt;&gt;"",ISNUMBER(SEARCH(vyberHrace,$B21115)))</f>
      </c>
      <c r="M21115" s="14">
        <f>AND($I21115=MID(kododd,1,2),$J21115=MID(kododd,3,3))</f>
      </c>
    </row>
    <row r="21116">
      <c r="A21116" s="95">
        <v>53795</v>
      </c>
      <c r="B21116" s="93" t="s">
        <v>15206</v>
      </c>
      <c r="C21116" s="93" t="s">
        <v>1406</v>
      </c>
      <c r="G21116" s="95">
        <v>250</v>
      </c>
      <c r="H21116" s="93" t="s">
        <v>8976</v>
      </c>
      <c r="I21116" s="93" t="s">
        <v>23892</v>
      </c>
      <c r="J21116" s="93" t="s">
        <v>21001</v>
      </c>
      <c r="K21116" s="93" t="s">
        <v>5937</v>
      </c>
      <c r="L21116" s="14">
        <f>AND(vyberHrace&lt;&gt;"",ISNUMBER(SEARCH(vyberHrace,$B21116)))</f>
      </c>
      <c r="M21116" s="14">
        <f>AND($I21116=MID(kododd,1,2),$J21116=MID(kododd,3,3))</f>
      </c>
    </row>
    <row r="21117">
      <c r="A21117" s="95">
        <v>1273</v>
      </c>
      <c r="B21117" s="93" t="s">
        <v>16680</v>
      </c>
      <c r="C21117" s="93" t="s">
        <v>1456</v>
      </c>
      <c r="D21117" s="95">
        <v>1987</v>
      </c>
      <c r="E21117" s="95">
        <v>2037</v>
      </c>
      <c r="F21117" s="95">
        <v>317730</v>
      </c>
      <c r="G21117" s="95">
        <v>250</v>
      </c>
      <c r="H21117" s="93" t="s">
        <v>8976</v>
      </c>
      <c r="I21117" s="93" t="s">
        <v>23892</v>
      </c>
      <c r="J21117" s="93" t="s">
        <v>20860</v>
      </c>
      <c r="K21117" s="93" t="s">
        <v>6912</v>
      </c>
      <c r="L21117" s="14">
        <f>AND(vyberHrace&lt;&gt;"",ISNUMBER(SEARCH(vyberHrace,$B21117)))</f>
      </c>
      <c r="M21117" s="14">
        <f>AND($I21117=MID(kododd,1,2),$J21117=MID(kododd,3,3))</f>
      </c>
    </row>
    <row r="21118">
      <c r="A21118" s="95">
        <v>5131</v>
      </c>
      <c r="B21118" s="93" t="s">
        <v>19220</v>
      </c>
      <c r="C21118" s="93" t="s">
        <v>1471</v>
      </c>
      <c r="D21118" s="95">
        <v>1734</v>
      </c>
      <c r="E21118" s="95">
        <v>1823</v>
      </c>
      <c r="F21118" s="95">
        <v>315567</v>
      </c>
      <c r="G21118" s="95">
        <v>250</v>
      </c>
      <c r="H21118" s="93" t="s">
        <v>8976</v>
      </c>
      <c r="I21118" s="93" t="s">
        <v>23892</v>
      </c>
      <c r="J21118" s="93" t="s">
        <v>20893</v>
      </c>
      <c r="K21118" s="93" t="s">
        <v>5613</v>
      </c>
      <c r="L21118" s="14">
        <f>AND(vyberHrace&lt;&gt;"",ISNUMBER(SEARCH(vyberHrace,$B21118)))</f>
      </c>
      <c r="M21118" s="14">
        <f>AND($I21118=MID(kododd,1,2),$J21118=MID(kododd,3,3))</f>
      </c>
    </row>
    <row r="21119">
      <c r="A21119" s="95">
        <v>51519</v>
      </c>
      <c r="B21119" s="93" t="s">
        <v>3784</v>
      </c>
      <c r="C21119" s="93" t="s">
        <v>1406</v>
      </c>
      <c r="F21119" s="95">
        <v>23779799</v>
      </c>
      <c r="G21119" s="95">
        <v>250</v>
      </c>
      <c r="H21119" s="93" t="s">
        <v>8976</v>
      </c>
      <c r="I21119" s="93" t="s">
        <v>23892</v>
      </c>
      <c r="J21119" s="93" t="s">
        <v>20937</v>
      </c>
      <c r="K21119" s="93" t="s">
        <v>5109</v>
      </c>
      <c r="L21119" s="14">
        <f>AND(vyberHrace&lt;&gt;"",ISNUMBER(SEARCH(vyberHrace,$B21119)))</f>
      </c>
      <c r="M21119" s="14">
        <f>AND($I21119=MID(kododd,1,2),$J21119=MID(kododd,3,3))</f>
      </c>
    </row>
    <row r="21120">
      <c r="A21120" s="95">
        <v>42757</v>
      </c>
      <c r="B21120" s="93" t="s">
        <v>15268</v>
      </c>
      <c r="C21120" s="93" t="s">
        <v>1400</v>
      </c>
      <c r="D21120" s="95">
        <v>1198</v>
      </c>
      <c r="F21120" s="95">
        <v>23712848</v>
      </c>
      <c r="G21120" s="95">
        <v>0</v>
      </c>
      <c r="H21120" s="93" t="s">
        <v>8976</v>
      </c>
      <c r="I21120" s="93" t="s">
        <v>23892</v>
      </c>
      <c r="J21120" s="93" t="s">
        <v>20844</v>
      </c>
      <c r="K21120" s="93" t="s">
        <v>6767</v>
      </c>
      <c r="L21120" s="14">
        <f>AND(vyberHrace&lt;&gt;"",ISNUMBER(SEARCH(vyberHrace,$B21120)))</f>
      </c>
      <c r="M21120" s="14">
        <f>AND($I21120=MID(kododd,1,2),$J21120=MID(kododd,3,3))</f>
      </c>
    </row>
    <row r="21121">
      <c r="A21121" s="95">
        <v>11714</v>
      </c>
      <c r="B21121" s="93" t="s">
        <v>16176</v>
      </c>
      <c r="C21121" s="93" t="s">
        <v>1437</v>
      </c>
      <c r="D21121" s="95">
        <v>1602</v>
      </c>
      <c r="E21121" s="95">
        <v>1748</v>
      </c>
      <c r="F21121" s="95">
        <v>23722789</v>
      </c>
      <c r="G21121" s="95">
        <v>250</v>
      </c>
      <c r="H21121" s="93" t="s">
        <v>8976</v>
      </c>
      <c r="I21121" s="93" t="s">
        <v>23892</v>
      </c>
      <c r="J21121" s="93" t="s">
        <v>20881</v>
      </c>
      <c r="K21121" s="93" t="s">
        <v>3799</v>
      </c>
      <c r="L21121" s="14">
        <f>AND(vyberHrace&lt;&gt;"",ISNUMBER(SEARCH(vyberHrace,$B21121)))</f>
      </c>
      <c r="M21121" s="14">
        <f>AND($I21121=MID(kododd,1,2),$J21121=MID(kododd,3,3))</f>
      </c>
    </row>
    <row r="21122">
      <c r="A21122" s="95">
        <v>51347</v>
      </c>
      <c r="B21122" s="93" t="s">
        <v>29557</v>
      </c>
      <c r="C21122" s="93" t="s">
        <v>1422</v>
      </c>
      <c r="G21122" s="95">
        <v>250</v>
      </c>
      <c r="H21122" s="93" t="s">
        <v>8976</v>
      </c>
      <c r="I21122" s="93" t="s">
        <v>23892</v>
      </c>
      <c r="J21122" s="93" t="s">
        <v>20881</v>
      </c>
      <c r="K21122" s="93" t="s">
        <v>3799</v>
      </c>
      <c r="L21122" s="14">
        <f>AND(vyberHrace&lt;&gt;"",ISNUMBER(SEARCH(vyberHrace,$B21122)))</f>
      </c>
      <c r="M21122" s="14">
        <f>AND($I21122=MID(kododd,1,2),$J21122=MID(kododd,3,3))</f>
      </c>
    </row>
    <row r="21123">
      <c r="A21123" s="95">
        <v>11711</v>
      </c>
      <c r="B21123" s="93" t="s">
        <v>16177</v>
      </c>
      <c r="C21123" s="93" t="s">
        <v>1451</v>
      </c>
      <c r="D21123" s="95">
        <v>1660</v>
      </c>
      <c r="E21123" s="95">
        <v>1723</v>
      </c>
      <c r="F21123" s="95">
        <v>23722797</v>
      </c>
      <c r="G21123" s="95">
        <v>250</v>
      </c>
      <c r="H21123" s="93" t="s">
        <v>8976</v>
      </c>
      <c r="I21123" s="93" t="s">
        <v>23892</v>
      </c>
      <c r="J21123" s="93" t="s">
        <v>20881</v>
      </c>
      <c r="K21123" s="93" t="s">
        <v>3799</v>
      </c>
      <c r="L21123" s="14">
        <f>AND(vyberHrace&lt;&gt;"",ISNUMBER(SEARCH(vyberHrace,$B21123)))</f>
      </c>
      <c r="M21123" s="14">
        <f>AND($I21123=MID(kododd,1,2),$J21123=MID(kododd,3,3))</f>
      </c>
    </row>
    <row r="21124">
      <c r="A21124" s="95">
        <v>11710</v>
      </c>
      <c r="B21124" s="93" t="s">
        <v>16178</v>
      </c>
      <c r="C21124" s="93" t="s">
        <v>1415</v>
      </c>
      <c r="D21124" s="95">
        <v>1874</v>
      </c>
      <c r="E21124" s="95">
        <v>1926</v>
      </c>
      <c r="F21124" s="95">
        <v>370541</v>
      </c>
      <c r="G21124" s="95">
        <v>250</v>
      </c>
      <c r="H21124" s="93" t="s">
        <v>8976</v>
      </c>
      <c r="I21124" s="93" t="s">
        <v>23892</v>
      </c>
      <c r="J21124" s="93" t="s">
        <v>20881</v>
      </c>
      <c r="K21124" s="93" t="s">
        <v>3799</v>
      </c>
      <c r="L21124" s="14">
        <f>AND(vyberHrace&lt;&gt;"",ISNUMBER(SEARCH(vyberHrace,$B21124)))</f>
      </c>
      <c r="M21124" s="14">
        <f>AND($I21124=MID(kododd,1,2),$J21124=MID(kododd,3,3))</f>
      </c>
    </row>
    <row r="21125">
      <c r="A21125" s="95">
        <v>58118</v>
      </c>
      <c r="B21125" s="93" t="s">
        <v>24642</v>
      </c>
      <c r="C21125" s="93" t="s">
        <v>1450</v>
      </c>
      <c r="G21125" s="95">
        <v>250</v>
      </c>
      <c r="H21125" s="93" t="s">
        <v>8976</v>
      </c>
      <c r="I21125" s="93" t="s">
        <v>23892</v>
      </c>
      <c r="J21125" s="93" t="s">
        <v>20979</v>
      </c>
      <c r="K21125" s="93" t="s">
        <v>4698</v>
      </c>
      <c r="L21125" s="14">
        <f>AND(vyberHrace&lt;&gt;"",ISNUMBER(SEARCH(vyberHrace,$B21125)))</f>
      </c>
      <c r="M21125" s="14">
        <f>AND($I21125=MID(kododd,1,2),$J21125=MID(kododd,3,3))</f>
      </c>
    </row>
    <row r="21126">
      <c r="A21126" s="95">
        <v>10501</v>
      </c>
      <c r="B21126" s="93" t="s">
        <v>16198</v>
      </c>
      <c r="C21126" s="93" t="s">
        <v>1442</v>
      </c>
      <c r="D21126" s="95">
        <v>1473</v>
      </c>
      <c r="E21126" s="95">
        <v>1652</v>
      </c>
      <c r="F21126" s="95">
        <v>398934</v>
      </c>
      <c r="G21126" s="95">
        <v>0</v>
      </c>
      <c r="H21126" s="93" t="s">
        <v>8976</v>
      </c>
      <c r="I21126" s="93" t="s">
        <v>23892</v>
      </c>
      <c r="J21126" s="93" t="s">
        <v>20847</v>
      </c>
      <c r="K21126" s="93" t="s">
        <v>1504</v>
      </c>
      <c r="L21126" s="14">
        <f>AND(vyberHrace&lt;&gt;"",ISNUMBER(SEARCH(vyberHrace,$B21126)))</f>
      </c>
      <c r="M21126" s="14">
        <f>AND($I21126=MID(kododd,1,2),$J21126=MID(kododd,3,3))</f>
      </c>
    </row>
    <row r="21127">
      <c r="A21127" s="95">
        <v>47673</v>
      </c>
      <c r="B21127" s="93" t="s">
        <v>16219</v>
      </c>
      <c r="C21127" s="93" t="s">
        <v>1402</v>
      </c>
      <c r="D21127" s="95">
        <v>1097</v>
      </c>
      <c r="F21127" s="95">
        <v>23718510</v>
      </c>
      <c r="G21127" s="95">
        <v>250</v>
      </c>
      <c r="H21127" s="93" t="s">
        <v>8976</v>
      </c>
      <c r="I21127" s="93" t="s">
        <v>23892</v>
      </c>
      <c r="J21127" s="93" t="s">
        <v>20937</v>
      </c>
      <c r="K21127" s="93" t="s">
        <v>5109</v>
      </c>
      <c r="L21127" s="14">
        <f>AND(vyberHrace&lt;&gt;"",ISNUMBER(SEARCH(vyberHrace,$B21127)))</f>
      </c>
      <c r="M21127" s="14">
        <f>AND($I21127=MID(kododd,1,2),$J21127=MID(kododd,3,3))</f>
      </c>
    </row>
    <row r="21128">
      <c r="A21128" s="95">
        <v>22263</v>
      </c>
      <c r="B21128" s="93" t="s">
        <v>11430</v>
      </c>
      <c r="C21128" s="93" t="s">
        <v>1426</v>
      </c>
      <c r="D21128" s="95">
        <v>1514</v>
      </c>
      <c r="G21128" s="95">
        <v>0</v>
      </c>
      <c r="H21128" s="93" t="s">
        <v>8976</v>
      </c>
      <c r="I21128" s="93" t="s">
        <v>23892</v>
      </c>
      <c r="J21128" s="93" t="s">
        <v>20848</v>
      </c>
      <c r="K21128" s="93" t="s">
        <v>3802</v>
      </c>
      <c r="L21128" s="14">
        <f>AND(vyberHrace&lt;&gt;"",ISNUMBER(SEARCH(vyberHrace,$B21128)))</f>
      </c>
      <c r="M21128" s="14">
        <f>AND($I21128=MID(kododd,1,2),$J21128=MID(kododd,3,3))</f>
      </c>
    </row>
    <row r="21129">
      <c r="A21129" s="95">
        <v>12483</v>
      </c>
      <c r="B21129" s="93" t="s">
        <v>18746</v>
      </c>
      <c r="C21129" s="93" t="s">
        <v>1423</v>
      </c>
      <c r="D21129" s="95">
        <v>1776</v>
      </c>
      <c r="E21129" s="95">
        <v>1999</v>
      </c>
      <c r="F21129" s="95">
        <v>320420</v>
      </c>
      <c r="G21129" s="95">
        <v>0</v>
      </c>
      <c r="H21129" s="93" t="s">
        <v>8976</v>
      </c>
      <c r="I21129" s="93" t="s">
        <v>23892</v>
      </c>
      <c r="J21129" s="93" t="s">
        <v>20960</v>
      </c>
      <c r="K21129" s="93" t="s">
        <v>5570</v>
      </c>
      <c r="L21129" s="14">
        <f>AND(vyberHrace&lt;&gt;"",ISNUMBER(SEARCH(vyberHrace,$B21129)))</f>
      </c>
      <c r="M21129" s="14">
        <f>AND($I21129=MID(kododd,1,2),$J21129=MID(kododd,3,3))</f>
      </c>
    </row>
    <row r="21130">
      <c r="A21130" s="95">
        <v>4535</v>
      </c>
      <c r="B21130" s="93" t="s">
        <v>18752</v>
      </c>
      <c r="C21130" s="93" t="s">
        <v>1446</v>
      </c>
      <c r="D21130" s="95">
        <v>1901</v>
      </c>
      <c r="E21130" s="95">
        <v>1972</v>
      </c>
      <c r="F21130" s="95">
        <v>318329</v>
      </c>
      <c r="G21130" s="95">
        <v>250</v>
      </c>
      <c r="H21130" s="93" t="s">
        <v>8976</v>
      </c>
      <c r="I21130" s="93" t="s">
        <v>23892</v>
      </c>
      <c r="J21130" s="93" t="s">
        <v>20844</v>
      </c>
      <c r="K21130" s="93" t="s">
        <v>6767</v>
      </c>
      <c r="L21130" s="14">
        <f>AND(vyberHrace&lt;&gt;"",ISNUMBER(SEARCH(vyberHrace,$B21130)))</f>
      </c>
      <c r="M21130" s="14">
        <f>AND($I21130=MID(kododd,1,2),$J21130=MID(kododd,3,3))</f>
      </c>
    </row>
    <row r="21131">
      <c r="A21131" s="95">
        <v>52285</v>
      </c>
      <c r="B21131" s="93" t="s">
        <v>18754</v>
      </c>
      <c r="C21131" s="93" t="s">
        <v>1416</v>
      </c>
      <c r="G21131" s="95">
        <v>0</v>
      </c>
      <c r="H21131" s="93" t="s">
        <v>8976</v>
      </c>
      <c r="I21131" s="93" t="s">
        <v>23892</v>
      </c>
      <c r="J21131" s="93" t="s">
        <v>20844</v>
      </c>
      <c r="K21131" s="93" t="s">
        <v>6767</v>
      </c>
      <c r="L21131" s="14">
        <f>AND(vyberHrace&lt;&gt;"",ISNUMBER(SEARCH(vyberHrace,$B21131)))</f>
      </c>
      <c r="M21131" s="14">
        <f>AND($I21131=MID(kododd,1,2),$J21131=MID(kododd,3,3))</f>
      </c>
    </row>
    <row r="21132">
      <c r="A21132" s="95">
        <v>52284</v>
      </c>
      <c r="B21132" s="93" t="s">
        <v>18759</v>
      </c>
      <c r="C21132" s="93" t="s">
        <v>1412</v>
      </c>
      <c r="D21132" s="95">
        <v>1382</v>
      </c>
      <c r="E21132" s="95">
        <v>1603</v>
      </c>
      <c r="F21132" s="95">
        <v>23765887</v>
      </c>
      <c r="G21132" s="95">
        <v>250</v>
      </c>
      <c r="H21132" s="93" t="s">
        <v>8976</v>
      </c>
      <c r="I21132" s="93" t="s">
        <v>23892</v>
      </c>
      <c r="J21132" s="93" t="s">
        <v>20844</v>
      </c>
      <c r="K21132" s="93" t="s">
        <v>6767</v>
      </c>
      <c r="L21132" s="14">
        <f>AND(vyberHrace&lt;&gt;"",ISNUMBER(SEARCH(vyberHrace,$B21132)))</f>
      </c>
      <c r="M21132" s="14">
        <f>AND($I21132=MID(kododd,1,2),$J21132=MID(kododd,3,3))</f>
      </c>
    </row>
    <row r="21133">
      <c r="A21133" s="95">
        <v>15189</v>
      </c>
      <c r="B21133" s="93" t="s">
        <v>18766</v>
      </c>
      <c r="C21133" s="93" t="s">
        <v>1459</v>
      </c>
      <c r="D21133" s="95">
        <v>1580</v>
      </c>
      <c r="E21133" s="95">
        <v>1798</v>
      </c>
      <c r="F21133" s="95">
        <v>351679</v>
      </c>
      <c r="G21133" s="95">
        <v>0</v>
      </c>
      <c r="H21133" s="93" t="s">
        <v>8976</v>
      </c>
      <c r="I21133" s="93" t="s">
        <v>23892</v>
      </c>
      <c r="J21133" s="93" t="s">
        <v>20843</v>
      </c>
      <c r="K21133" s="93" t="s">
        <v>3948</v>
      </c>
      <c r="L21133" s="14">
        <f>AND(vyberHrace&lt;&gt;"",ISNUMBER(SEARCH(vyberHrace,$B21133)))</f>
      </c>
      <c r="M21133" s="14">
        <f>AND($I21133=MID(kododd,1,2),$J21133=MID(kododd,3,3))</f>
      </c>
    </row>
    <row r="21134">
      <c r="A21134" s="95">
        <v>63464</v>
      </c>
      <c r="B21134" s="93" t="s">
        <v>29558</v>
      </c>
      <c r="C21134" s="93" t="s">
        <v>1411</v>
      </c>
      <c r="G21134" s="95">
        <v>250</v>
      </c>
      <c r="H21134" s="93" t="s">
        <v>8976</v>
      </c>
      <c r="I21134" s="93" t="s">
        <v>23892</v>
      </c>
      <c r="J21134" s="93" t="s">
        <v>21001</v>
      </c>
      <c r="K21134" s="93" t="s">
        <v>5937</v>
      </c>
      <c r="L21134" s="14">
        <f>AND(vyberHrace&lt;&gt;"",ISNUMBER(SEARCH(vyberHrace,$B21134)))</f>
      </c>
      <c r="M21134" s="14">
        <f>AND($I21134=MID(kododd,1,2),$J21134=MID(kododd,3,3))</f>
      </c>
    </row>
    <row r="21135">
      <c r="A21135" s="95">
        <v>39266</v>
      </c>
      <c r="B21135" s="93" t="s">
        <v>19419</v>
      </c>
      <c r="C21135" s="93" t="s">
        <v>1419</v>
      </c>
      <c r="D21135" s="95">
        <v>1535</v>
      </c>
      <c r="E21135" s="95">
        <v>1602</v>
      </c>
      <c r="F21135" s="95">
        <v>23723319</v>
      </c>
      <c r="G21135" s="95">
        <v>250</v>
      </c>
      <c r="H21135" s="93" t="s">
        <v>8976</v>
      </c>
      <c r="I21135" s="93" t="s">
        <v>23892</v>
      </c>
      <c r="J21135" s="93" t="s">
        <v>20967</v>
      </c>
      <c r="K21135" s="93" t="s">
        <v>11218</v>
      </c>
      <c r="L21135" s="14">
        <f>AND(vyberHrace&lt;&gt;"",ISNUMBER(SEARCH(vyberHrace,$B21135)))</f>
      </c>
      <c r="M21135" s="14">
        <f>AND($I21135=MID(kododd,1,2),$J21135=MID(kododd,3,3))</f>
      </c>
    </row>
    <row r="21136">
      <c r="A21136" s="95">
        <v>41523</v>
      </c>
      <c r="B21136" s="93" t="s">
        <v>19421</v>
      </c>
      <c r="C21136" s="93" t="s">
        <v>1430</v>
      </c>
      <c r="D21136" s="95">
        <v>1432</v>
      </c>
      <c r="G21136" s="95">
        <v>250</v>
      </c>
      <c r="H21136" s="93" t="s">
        <v>8976</v>
      </c>
      <c r="I21136" s="93" t="s">
        <v>23892</v>
      </c>
      <c r="J21136" s="93" t="s">
        <v>20967</v>
      </c>
      <c r="K21136" s="93" t="s">
        <v>11218</v>
      </c>
      <c r="L21136" s="14">
        <f>AND(vyberHrace&lt;&gt;"",ISNUMBER(SEARCH(vyberHrace,$B21136)))</f>
      </c>
      <c r="M21136" s="14">
        <f>AND($I21136=MID(kododd,1,2),$J21136=MID(kododd,3,3))</f>
      </c>
    </row>
    <row r="21137">
      <c r="A21137" s="95">
        <v>51284</v>
      </c>
      <c r="B21137" s="93" t="s">
        <v>3475</v>
      </c>
      <c r="C21137" s="93" t="s">
        <v>1406</v>
      </c>
      <c r="G21137" s="95">
        <v>250</v>
      </c>
      <c r="H21137" s="93" t="s">
        <v>8976</v>
      </c>
      <c r="I21137" s="93" t="s">
        <v>23892</v>
      </c>
      <c r="J21137" s="93" t="s">
        <v>20937</v>
      </c>
      <c r="K21137" s="93" t="s">
        <v>5109</v>
      </c>
      <c r="L21137" s="14">
        <f>AND(vyberHrace&lt;&gt;"",ISNUMBER(SEARCH(vyberHrace,$B21137)))</f>
      </c>
      <c r="M21137" s="14">
        <f>AND($I21137=MID(kododd,1,2),$J21137=MID(kododd,3,3))</f>
      </c>
    </row>
    <row r="21138">
      <c r="A21138" s="95">
        <v>52600</v>
      </c>
      <c r="B21138" s="93" t="s">
        <v>3949</v>
      </c>
      <c r="C21138" s="93" t="s">
        <v>1406</v>
      </c>
      <c r="G21138" s="95">
        <v>0</v>
      </c>
      <c r="H21138" s="93" t="s">
        <v>8976</v>
      </c>
      <c r="I21138" s="93" t="s">
        <v>23892</v>
      </c>
      <c r="J21138" s="93" t="s">
        <v>20843</v>
      </c>
      <c r="K21138" s="93" t="s">
        <v>3948</v>
      </c>
      <c r="L21138" s="14">
        <f>AND(vyberHrace&lt;&gt;"",ISNUMBER(SEARCH(vyberHrace,$B21138)))</f>
      </c>
      <c r="M21138" s="14">
        <f>AND($I21138=MID(kododd,1,2),$J21138=MID(kododd,3,3))</f>
      </c>
    </row>
    <row r="21139">
      <c r="A21139" s="95">
        <v>57013</v>
      </c>
      <c r="B21139" s="93" t="s">
        <v>23035</v>
      </c>
      <c r="C21139" s="93" t="s">
        <v>1420</v>
      </c>
      <c r="G21139" s="95">
        <v>250</v>
      </c>
      <c r="H21139" s="93" t="s">
        <v>8976</v>
      </c>
      <c r="I21139" s="93" t="s">
        <v>23892</v>
      </c>
      <c r="J21139" s="93" t="s">
        <v>20872</v>
      </c>
      <c r="K21139" s="93" t="s">
        <v>3789</v>
      </c>
      <c r="L21139" s="14">
        <f>AND(vyberHrace&lt;&gt;"",ISNUMBER(SEARCH(vyberHrace,$B21139)))</f>
      </c>
      <c r="M21139" s="14">
        <f>AND($I21139=MID(kododd,1,2),$J21139=MID(kododd,3,3))</f>
      </c>
    </row>
    <row r="21140">
      <c r="A21140" s="95">
        <v>31191</v>
      </c>
      <c r="B21140" s="93" t="s">
        <v>9403</v>
      </c>
      <c r="C21140" s="93" t="s">
        <v>1405</v>
      </c>
      <c r="D21140" s="95">
        <v>1795</v>
      </c>
      <c r="E21140" s="95">
        <v>1872</v>
      </c>
      <c r="F21140" s="95">
        <v>23718692</v>
      </c>
      <c r="G21140" s="95">
        <v>250</v>
      </c>
      <c r="H21140" s="93" t="s">
        <v>8976</v>
      </c>
      <c r="I21140" s="93" t="s">
        <v>23892</v>
      </c>
      <c r="J21140" s="93" t="s">
        <v>20872</v>
      </c>
      <c r="K21140" s="93" t="s">
        <v>3789</v>
      </c>
      <c r="L21140" s="14">
        <f>AND(vyberHrace&lt;&gt;"",ISNUMBER(SEARCH(vyberHrace,$B21140)))</f>
      </c>
      <c r="M21140" s="14">
        <f>AND($I21140=MID(kododd,1,2),$J21140=MID(kododd,3,3))</f>
      </c>
    </row>
    <row r="21141">
      <c r="A21141" s="95">
        <v>7723</v>
      </c>
      <c r="B21141" s="93" t="s">
        <v>13935</v>
      </c>
      <c r="C21141" s="93" t="s">
        <v>1413</v>
      </c>
      <c r="D21141" s="95">
        <v>1352</v>
      </c>
      <c r="G21141" s="95">
        <v>0</v>
      </c>
      <c r="H21141" s="93" t="s">
        <v>8976</v>
      </c>
      <c r="I21141" s="93" t="s">
        <v>23892</v>
      </c>
      <c r="J21141" s="93" t="s">
        <v>20896</v>
      </c>
      <c r="K21141" s="93" t="s">
        <v>6925</v>
      </c>
      <c r="L21141" s="14">
        <f>AND(vyberHrace&lt;&gt;"",ISNUMBER(SEARCH(vyberHrace,$B21141)))</f>
      </c>
      <c r="M21141" s="14">
        <f>AND($I21141=MID(kododd,1,2),$J21141=MID(kododd,3,3))</f>
      </c>
    </row>
    <row r="21142">
      <c r="A21142" s="95">
        <v>57320</v>
      </c>
      <c r="B21142" s="93" t="s">
        <v>23036</v>
      </c>
      <c r="C21142" s="93" t="s">
        <v>1411</v>
      </c>
      <c r="G21142" s="95">
        <v>0</v>
      </c>
      <c r="H21142" s="93" t="s">
        <v>8976</v>
      </c>
      <c r="I21142" s="93" t="s">
        <v>23892</v>
      </c>
      <c r="J21142" s="93" t="s">
        <v>20860</v>
      </c>
      <c r="K21142" s="93" t="s">
        <v>6912</v>
      </c>
      <c r="L21142" s="14">
        <f>AND(vyberHrace&lt;&gt;"",ISNUMBER(SEARCH(vyberHrace,$B21142)))</f>
      </c>
      <c r="M21142" s="14">
        <f>AND($I21142=MID(kododd,1,2),$J21142=MID(kododd,3,3))</f>
      </c>
    </row>
    <row r="21143">
      <c r="A21143" s="95">
        <v>64022</v>
      </c>
      <c r="B21143" s="93" t="s">
        <v>30197</v>
      </c>
      <c r="C21143" s="93" t="s">
        <v>1487</v>
      </c>
      <c r="D21143" s="95">
        <v>80117</v>
      </c>
      <c r="E21143" s="95">
        <v>80117</v>
      </c>
      <c r="G21143" s="95">
        <v>250</v>
      </c>
      <c r="H21143" s="93" t="s">
        <v>8976</v>
      </c>
      <c r="I21143" s="93" t="s">
        <v>23892</v>
      </c>
      <c r="J21143" s="93" t="s">
        <v>20937</v>
      </c>
      <c r="K21143" s="93" t="s">
        <v>5109</v>
      </c>
      <c r="L21143" s="14">
        <f>AND(vyberHrace&lt;&gt;"",ISNUMBER(SEARCH(vyberHrace,$B21143)))</f>
      </c>
      <c r="M21143" s="14">
        <f>AND($I21143=MID(kododd,1,2),$J21143=MID(kododd,3,3))</f>
      </c>
    </row>
    <row r="21144">
      <c r="A21144" s="95">
        <v>61824</v>
      </c>
      <c r="B21144" s="93" t="s">
        <v>27965</v>
      </c>
      <c r="C21144" s="93" t="s">
        <v>1424</v>
      </c>
      <c r="F21144" s="95">
        <v>571005927</v>
      </c>
      <c r="G21144" s="95">
        <v>250</v>
      </c>
      <c r="H21144" s="93" t="s">
        <v>8976</v>
      </c>
      <c r="I21144" s="93" t="s">
        <v>23892</v>
      </c>
      <c r="J21144" s="93" t="s">
        <v>20860</v>
      </c>
      <c r="K21144" s="93" t="s">
        <v>6912</v>
      </c>
      <c r="L21144" s="14">
        <f>AND(vyberHrace&lt;&gt;"",ISNUMBER(SEARCH(vyberHrace,$B21144)))</f>
      </c>
      <c r="M21144" s="14">
        <f>AND($I21144=MID(kododd,1,2),$J21144=MID(kododd,3,3))</f>
      </c>
    </row>
    <row r="21145">
      <c r="A21145" s="95">
        <v>61825</v>
      </c>
      <c r="B21145" s="93" t="s">
        <v>27966</v>
      </c>
      <c r="C21145" s="93" t="s">
        <v>1420</v>
      </c>
      <c r="F21145" s="95">
        <v>571005935</v>
      </c>
      <c r="G21145" s="95">
        <v>0</v>
      </c>
      <c r="H21145" s="93" t="s">
        <v>8976</v>
      </c>
      <c r="I21145" s="93" t="s">
        <v>23892</v>
      </c>
      <c r="J21145" s="93" t="s">
        <v>23412</v>
      </c>
      <c r="K21145" s="93" t="s">
        <v>21369</v>
      </c>
      <c r="L21145" s="14">
        <f>AND(vyberHrace&lt;&gt;"",ISNUMBER(SEARCH(vyberHrace,$B21145)))</f>
      </c>
      <c r="M21145" s="14">
        <f>AND($I21145=MID(kododd,1,2),$J21145=MID(kododd,3,3))</f>
      </c>
    </row>
    <row r="21146">
      <c r="A21146" s="95">
        <v>53504</v>
      </c>
      <c r="B21146" s="93" t="s">
        <v>20758</v>
      </c>
      <c r="C21146" s="93" t="s">
        <v>1446</v>
      </c>
      <c r="D21146" s="95">
        <v>1725</v>
      </c>
      <c r="E21146" s="95">
        <v>1825</v>
      </c>
      <c r="F21146" s="95">
        <v>349941</v>
      </c>
      <c r="G21146" s="95">
        <v>250</v>
      </c>
      <c r="H21146" s="93" t="s">
        <v>8976</v>
      </c>
      <c r="I21146" s="93" t="s">
        <v>23892</v>
      </c>
      <c r="J21146" s="93" t="s">
        <v>20937</v>
      </c>
      <c r="K21146" s="93" t="s">
        <v>5109</v>
      </c>
      <c r="L21146" s="14">
        <f>AND(vyberHrace&lt;&gt;"",ISNUMBER(SEARCH(vyberHrace,$B21146)))</f>
      </c>
      <c r="M21146" s="14">
        <f>AND($I21146=MID(kododd,1,2),$J21146=MID(kododd,3,3))</f>
      </c>
    </row>
    <row r="21147">
      <c r="A21147" s="95">
        <v>60815</v>
      </c>
      <c r="B21147" s="93" t="s">
        <v>27206</v>
      </c>
      <c r="C21147" s="93" t="s">
        <v>1448</v>
      </c>
      <c r="E21147" s="95">
        <v>1824</v>
      </c>
      <c r="F21147" s="95">
        <v>337105237</v>
      </c>
      <c r="G21147" s="95">
        <v>500</v>
      </c>
      <c r="H21147" s="93" t="s">
        <v>8976</v>
      </c>
      <c r="I21147" s="93" t="s">
        <v>23892</v>
      </c>
      <c r="J21147" s="93" t="s">
        <v>23412</v>
      </c>
      <c r="K21147" s="93" t="s">
        <v>21369</v>
      </c>
      <c r="L21147" s="14">
        <f>AND(vyberHrace&lt;&gt;"",ISNUMBER(SEARCH(vyberHrace,$B21147)))</f>
      </c>
      <c r="M21147" s="14">
        <f>AND($I21147=MID(kododd,1,2),$J21147=MID(kododd,3,3))</f>
      </c>
    </row>
    <row r="21148">
      <c r="A21148" s="95">
        <v>1887</v>
      </c>
      <c r="B21148" s="93" t="s">
        <v>19178</v>
      </c>
      <c r="C21148" s="93" t="s">
        <v>1451</v>
      </c>
      <c r="D21148" s="95">
        <v>1870</v>
      </c>
      <c r="E21148" s="95">
        <v>1920</v>
      </c>
      <c r="F21148" s="95">
        <v>370550</v>
      </c>
      <c r="G21148" s="95">
        <v>250</v>
      </c>
      <c r="H21148" s="93" t="s">
        <v>8976</v>
      </c>
      <c r="I21148" s="93" t="s">
        <v>23892</v>
      </c>
      <c r="J21148" s="93" t="s">
        <v>20855</v>
      </c>
      <c r="K21148" s="93" t="s">
        <v>6897</v>
      </c>
      <c r="L21148" s="14">
        <f>AND(vyberHrace&lt;&gt;"",ISNUMBER(SEARCH(vyberHrace,$B21148)))</f>
      </c>
      <c r="M21148" s="14">
        <f>AND($I21148=MID(kododd,1,2),$J21148=MID(kododd,3,3))</f>
      </c>
    </row>
    <row r="21149">
      <c r="A21149" s="95">
        <v>31123</v>
      </c>
      <c r="B21149" s="93" t="s">
        <v>19180</v>
      </c>
      <c r="C21149" s="93" t="s">
        <v>1398</v>
      </c>
      <c r="G21149" s="95">
        <v>0</v>
      </c>
      <c r="H21149" s="93" t="s">
        <v>8976</v>
      </c>
      <c r="I21149" s="93" t="s">
        <v>23892</v>
      </c>
      <c r="J21149" s="93" t="s">
        <v>20855</v>
      </c>
      <c r="K21149" s="93" t="s">
        <v>6897</v>
      </c>
      <c r="L21149" s="14">
        <f>AND(vyberHrace&lt;&gt;"",ISNUMBER(SEARCH(vyberHrace,$B21149)))</f>
      </c>
      <c r="M21149" s="14">
        <f>AND($I21149=MID(kododd,1,2),$J21149=MID(kododd,3,3))</f>
      </c>
    </row>
    <row r="21150">
      <c r="A21150" s="95">
        <v>9131</v>
      </c>
      <c r="B21150" s="93" t="s">
        <v>9617</v>
      </c>
      <c r="C21150" s="93" t="s">
        <v>1439</v>
      </c>
      <c r="D21150" s="95">
        <v>1934</v>
      </c>
      <c r="E21150" s="95">
        <v>1960</v>
      </c>
      <c r="F21150" s="95">
        <v>340502</v>
      </c>
      <c r="G21150" s="95">
        <v>250</v>
      </c>
      <c r="H21150" s="93" t="s">
        <v>8976</v>
      </c>
      <c r="I21150" s="93" t="s">
        <v>23892</v>
      </c>
      <c r="J21150" s="93" t="s">
        <v>21001</v>
      </c>
      <c r="K21150" s="93" t="s">
        <v>5937</v>
      </c>
      <c r="L21150" s="14">
        <f>AND(vyberHrace&lt;&gt;"",ISNUMBER(SEARCH(vyberHrace,$B21150)))</f>
      </c>
      <c r="M21150" s="14">
        <f>AND($I21150=MID(kododd,1,2),$J21150=MID(kododd,3,3))</f>
      </c>
    </row>
    <row r="21151">
      <c r="A21151" s="95">
        <v>61898</v>
      </c>
      <c r="B21151" s="93" t="s">
        <v>28110</v>
      </c>
      <c r="C21151" s="93" t="s">
        <v>1400</v>
      </c>
      <c r="D21151" s="95">
        <v>1621</v>
      </c>
      <c r="F21151" s="95">
        <v>23763183</v>
      </c>
      <c r="G21151" s="95">
        <v>250</v>
      </c>
      <c r="H21151" s="93" t="s">
        <v>8976</v>
      </c>
      <c r="I21151" s="93" t="s">
        <v>23892</v>
      </c>
      <c r="J21151" s="93" t="s">
        <v>20872</v>
      </c>
      <c r="K21151" s="93" t="s">
        <v>3789</v>
      </c>
      <c r="L21151" s="14">
        <f>AND(vyberHrace&lt;&gt;"",ISNUMBER(SEARCH(vyberHrace,$B21151)))</f>
      </c>
      <c r="M21151" s="14">
        <f>AND($I21151=MID(kododd,1,2),$J21151=MID(kododd,3,3))</f>
      </c>
    </row>
    <row r="21152">
      <c r="A21152" s="95">
        <v>45315</v>
      </c>
      <c r="B21152" s="93" t="s">
        <v>14268</v>
      </c>
      <c r="C21152" s="93" t="s">
        <v>3255</v>
      </c>
      <c r="D21152" s="95">
        <v>1314</v>
      </c>
      <c r="E21152" s="95">
        <v>1526</v>
      </c>
      <c r="F21152" s="95">
        <v>23718528</v>
      </c>
      <c r="G21152" s="95">
        <v>250</v>
      </c>
      <c r="H21152" s="93" t="s">
        <v>8976</v>
      </c>
      <c r="I21152" s="93" t="s">
        <v>23892</v>
      </c>
      <c r="J21152" s="93" t="s">
        <v>20937</v>
      </c>
      <c r="K21152" s="93" t="s">
        <v>5109</v>
      </c>
      <c r="L21152" s="14">
        <f>AND(vyberHrace&lt;&gt;"",ISNUMBER(SEARCH(vyberHrace,$B21152)))</f>
      </c>
      <c r="M21152" s="14">
        <f>AND($I21152=MID(kododd,1,2),$J21152=MID(kododd,3,3))</f>
      </c>
    </row>
    <row r="21153">
      <c r="A21153" s="95">
        <v>46496</v>
      </c>
      <c r="B21153" s="93" t="s">
        <v>14269</v>
      </c>
      <c r="C21153" s="93" t="s">
        <v>1400</v>
      </c>
      <c r="D21153" s="95">
        <v>1100</v>
      </c>
      <c r="E21153" s="95">
        <v>1535</v>
      </c>
      <c r="F21153" s="95">
        <v>23718536</v>
      </c>
      <c r="G21153" s="95">
        <v>250</v>
      </c>
      <c r="H21153" s="93" t="s">
        <v>8976</v>
      </c>
      <c r="I21153" s="93" t="s">
        <v>23892</v>
      </c>
      <c r="J21153" s="93" t="s">
        <v>20937</v>
      </c>
      <c r="K21153" s="93" t="s">
        <v>5109</v>
      </c>
      <c r="L21153" s="14">
        <f>AND(vyberHrace&lt;&gt;"",ISNUMBER(SEARCH(vyberHrace,$B21153)))</f>
      </c>
      <c r="M21153" s="14">
        <f>AND($I21153=MID(kododd,1,2),$J21153=MID(kododd,3,3))</f>
      </c>
    </row>
    <row r="21154">
      <c r="A21154" s="95">
        <v>46441</v>
      </c>
      <c r="B21154" s="93" t="s">
        <v>14270</v>
      </c>
      <c r="C21154" s="93" t="s">
        <v>1402</v>
      </c>
      <c r="D21154" s="95">
        <v>1261</v>
      </c>
      <c r="E21154" s="95">
        <v>1501</v>
      </c>
      <c r="F21154" s="95">
        <v>23718544</v>
      </c>
      <c r="G21154" s="95">
        <v>250</v>
      </c>
      <c r="H21154" s="93" t="s">
        <v>8976</v>
      </c>
      <c r="I21154" s="93" t="s">
        <v>23892</v>
      </c>
      <c r="J21154" s="93" t="s">
        <v>20937</v>
      </c>
      <c r="K21154" s="93" t="s">
        <v>5109</v>
      </c>
      <c r="L21154" s="14">
        <f>AND(vyberHrace&lt;&gt;"",ISNUMBER(SEARCH(vyberHrace,$B21154)))</f>
      </c>
      <c r="M21154" s="14">
        <f>AND($I21154=MID(kododd,1,2),$J21154=MID(kododd,3,3))</f>
      </c>
    </row>
    <row r="21155">
      <c r="A21155" s="95">
        <v>9684</v>
      </c>
      <c r="B21155" s="93" t="s">
        <v>14271</v>
      </c>
      <c r="C21155" s="93" t="s">
        <v>1474</v>
      </c>
      <c r="D21155" s="95">
        <v>2068</v>
      </c>
      <c r="E21155" s="95">
        <v>2084</v>
      </c>
      <c r="F21155" s="95">
        <v>316300</v>
      </c>
      <c r="G21155" s="95">
        <v>250</v>
      </c>
      <c r="H21155" s="93" t="s">
        <v>8976</v>
      </c>
      <c r="I21155" s="93" t="s">
        <v>23892</v>
      </c>
      <c r="J21155" s="93" t="s">
        <v>20875</v>
      </c>
      <c r="K21155" s="93" t="s">
        <v>7834</v>
      </c>
      <c r="L21155" s="14">
        <f>AND(vyberHrace&lt;&gt;"",ISNUMBER(SEARCH(vyberHrace,$B21155)))</f>
      </c>
      <c r="M21155" s="14">
        <f>AND($I21155=MID(kododd,1,2),$J21155=MID(kododd,3,3))</f>
      </c>
    </row>
    <row r="21156">
      <c r="A21156" s="95">
        <v>62869</v>
      </c>
      <c r="B21156" s="93" t="s">
        <v>29559</v>
      </c>
      <c r="C21156" s="93" t="s">
        <v>1486</v>
      </c>
      <c r="G21156" s="95">
        <v>250</v>
      </c>
      <c r="H21156" s="93" t="s">
        <v>8976</v>
      </c>
      <c r="I21156" s="93" t="s">
        <v>23892</v>
      </c>
      <c r="J21156" s="93" t="s">
        <v>20860</v>
      </c>
      <c r="K21156" s="93" t="s">
        <v>6912</v>
      </c>
      <c r="L21156" s="14">
        <f>AND(vyberHrace&lt;&gt;"",ISNUMBER(SEARCH(vyberHrace,$B21156)))</f>
      </c>
      <c r="M21156" s="14">
        <f>AND($I21156=MID(kododd,1,2),$J21156=MID(kododd,3,3))</f>
      </c>
    </row>
    <row r="21157">
      <c r="A21157" s="95">
        <v>59305</v>
      </c>
      <c r="B21157" s="93" t="s">
        <v>25729</v>
      </c>
      <c r="C21157" s="93" t="s">
        <v>1450</v>
      </c>
      <c r="G21157" s="95">
        <v>250</v>
      </c>
      <c r="H21157" s="93" t="s">
        <v>8976</v>
      </c>
      <c r="I21157" s="93" t="s">
        <v>23892</v>
      </c>
      <c r="J21157" s="93" t="s">
        <v>20860</v>
      </c>
      <c r="K21157" s="93" t="s">
        <v>6912</v>
      </c>
      <c r="L21157" s="14">
        <f>AND(vyberHrace&lt;&gt;"",ISNUMBER(SEARCH(vyberHrace,$B21157)))</f>
      </c>
      <c r="M21157" s="14">
        <f>AND($I21157=MID(kododd,1,2),$J21157=MID(kododd,3,3))</f>
      </c>
    </row>
    <row r="21158">
      <c r="A21158" s="95">
        <v>52895</v>
      </c>
      <c r="B21158" s="93" t="s">
        <v>16514</v>
      </c>
      <c r="C21158" s="93" t="s">
        <v>1422</v>
      </c>
      <c r="G21158" s="95">
        <v>0</v>
      </c>
      <c r="H21158" s="93" t="s">
        <v>8976</v>
      </c>
      <c r="I21158" s="93" t="s">
        <v>23892</v>
      </c>
      <c r="J21158" s="93" t="s">
        <v>20881</v>
      </c>
      <c r="K21158" s="93" t="s">
        <v>3799</v>
      </c>
      <c r="L21158" s="14">
        <f>AND(vyberHrace&lt;&gt;"",ISNUMBER(SEARCH(vyberHrace,$B21158)))</f>
      </c>
      <c r="M21158" s="14">
        <f>AND($I21158=MID(kododd,1,2),$J21158=MID(kododd,3,3))</f>
      </c>
    </row>
    <row r="21159">
      <c r="A21159" s="95">
        <v>60692</v>
      </c>
      <c r="B21159" s="93" t="s">
        <v>27105</v>
      </c>
      <c r="C21159" s="93" t="s">
        <v>1486</v>
      </c>
      <c r="F21159" s="95">
        <v>23790687</v>
      </c>
      <c r="G21159" s="95">
        <v>250</v>
      </c>
      <c r="H21159" s="93" t="s">
        <v>8976</v>
      </c>
      <c r="I21159" s="93" t="s">
        <v>23892</v>
      </c>
      <c r="J21159" s="93" t="s">
        <v>20937</v>
      </c>
      <c r="K21159" s="93" t="s">
        <v>5109</v>
      </c>
      <c r="L21159" s="14">
        <f>AND(vyberHrace&lt;&gt;"",ISNUMBER(SEARCH(vyberHrace,$B21159)))</f>
      </c>
      <c r="M21159" s="14">
        <f>AND($I21159=MID(kododd,1,2),$J21159=MID(kododd,3,3))</f>
      </c>
    </row>
    <row r="21160">
      <c r="A21160" s="95">
        <v>11704</v>
      </c>
      <c r="B21160" s="93" t="s">
        <v>19098</v>
      </c>
      <c r="C21160" s="93" t="s">
        <v>1453</v>
      </c>
      <c r="D21160" s="95">
        <v>1745</v>
      </c>
      <c r="E21160" s="95">
        <v>1842</v>
      </c>
      <c r="F21160" s="95">
        <v>388050</v>
      </c>
      <c r="G21160" s="95">
        <v>0</v>
      </c>
      <c r="H21160" s="93" t="s">
        <v>8976</v>
      </c>
      <c r="I21160" s="93" t="s">
        <v>23892</v>
      </c>
      <c r="J21160" s="93" t="s">
        <v>20872</v>
      </c>
      <c r="K21160" s="93" t="s">
        <v>3789</v>
      </c>
      <c r="L21160" s="14">
        <f>AND(vyberHrace&lt;&gt;"",ISNUMBER(SEARCH(vyberHrace,$B21160)))</f>
      </c>
      <c r="M21160" s="14">
        <f>AND($I21160=MID(kododd,1,2),$J21160=MID(kododd,3,3))</f>
      </c>
    </row>
    <row r="21161">
      <c r="A21161" s="95">
        <v>42690</v>
      </c>
      <c r="B21161" s="93" t="s">
        <v>19102</v>
      </c>
      <c r="C21161" s="93" t="s">
        <v>1410</v>
      </c>
      <c r="D21161" s="95">
        <v>1708</v>
      </c>
      <c r="E21161" s="95">
        <v>1845</v>
      </c>
      <c r="F21161" s="95">
        <v>398942</v>
      </c>
      <c r="G21161" s="95">
        <v>250</v>
      </c>
      <c r="H21161" s="93" t="s">
        <v>8976</v>
      </c>
      <c r="I21161" s="93" t="s">
        <v>23892</v>
      </c>
      <c r="J21161" s="93" t="s">
        <v>20844</v>
      </c>
      <c r="K21161" s="93" t="s">
        <v>6767</v>
      </c>
      <c r="L21161" s="14">
        <f>AND(vyberHrace&lt;&gt;"",ISNUMBER(SEARCH(vyberHrace,$B21161)))</f>
      </c>
      <c r="M21161" s="14">
        <f>AND($I21161=MID(kododd,1,2),$J21161=MID(kododd,3,3))</f>
      </c>
    </row>
    <row r="21162">
      <c r="A21162" s="95">
        <v>57971</v>
      </c>
      <c r="B21162" s="93" t="s">
        <v>24510</v>
      </c>
      <c r="C21162" s="93" t="s">
        <v>1406</v>
      </c>
      <c r="G21162" s="95">
        <v>0</v>
      </c>
      <c r="H21162" s="93" t="s">
        <v>8976</v>
      </c>
      <c r="I21162" s="93" t="s">
        <v>23892</v>
      </c>
      <c r="J21162" s="93" t="s">
        <v>21001</v>
      </c>
      <c r="K21162" s="93" t="s">
        <v>5937</v>
      </c>
      <c r="L21162" s="14">
        <f>AND(vyberHrace&lt;&gt;"",ISNUMBER(SEARCH(vyberHrace,$B21162)))</f>
      </c>
      <c r="M21162" s="14">
        <f>AND($I21162=MID(kododd,1,2),$J21162=MID(kododd,3,3))</f>
      </c>
    </row>
    <row r="21163">
      <c r="A21163" s="95">
        <v>32695</v>
      </c>
      <c r="B21163" s="93" t="s">
        <v>19114</v>
      </c>
      <c r="C21163" s="93" t="s">
        <v>1442</v>
      </c>
      <c r="D21163" s="95">
        <v>1476</v>
      </c>
      <c r="G21163" s="95">
        <v>250</v>
      </c>
      <c r="H21163" s="93" t="s">
        <v>8976</v>
      </c>
      <c r="I21163" s="93" t="s">
        <v>23892</v>
      </c>
      <c r="J21163" s="93" t="s">
        <v>20878</v>
      </c>
      <c r="K21163" s="93" t="s">
        <v>4948</v>
      </c>
      <c r="L21163" s="14">
        <f>AND(vyberHrace&lt;&gt;"",ISNUMBER(SEARCH(vyberHrace,$B21163)))</f>
      </c>
      <c r="M21163" s="14">
        <f>AND($I21163=MID(kododd,1,2),$J21163=MID(kododd,3,3))</f>
      </c>
    </row>
    <row r="21164">
      <c r="A21164" s="95">
        <v>45955</v>
      </c>
      <c r="B21164" s="93" t="s">
        <v>16817</v>
      </c>
      <c r="C21164" s="93" t="s">
        <v>1402</v>
      </c>
      <c r="G21164" s="95">
        <v>0</v>
      </c>
      <c r="H21164" s="93" t="s">
        <v>8976</v>
      </c>
      <c r="I21164" s="93" t="s">
        <v>23892</v>
      </c>
      <c r="J21164" s="93" t="s">
        <v>20936</v>
      </c>
      <c r="K21164" s="93" t="s">
        <v>6270</v>
      </c>
      <c r="L21164" s="14">
        <f>AND(vyberHrace&lt;&gt;"",ISNUMBER(SEARCH(vyberHrace,$B21164)))</f>
      </c>
      <c r="M21164" s="14">
        <f>AND($I21164=MID(kododd,1,2),$J21164=MID(kododd,3,3))</f>
      </c>
    </row>
    <row r="21165">
      <c r="A21165" s="95">
        <v>9358</v>
      </c>
      <c r="B21165" s="93" t="s">
        <v>16818</v>
      </c>
      <c r="C21165" s="93" t="s">
        <v>1460</v>
      </c>
      <c r="D21165" s="95">
        <v>1615</v>
      </c>
      <c r="F21165" s="95">
        <v>363537</v>
      </c>
      <c r="G21165" s="95">
        <v>250</v>
      </c>
      <c r="H21165" s="93" t="s">
        <v>8976</v>
      </c>
      <c r="I21165" s="93" t="s">
        <v>23892</v>
      </c>
      <c r="J21165" s="93" t="s">
        <v>20893</v>
      </c>
      <c r="K21165" s="93" t="s">
        <v>5613</v>
      </c>
      <c r="L21165" s="14">
        <f>AND(vyberHrace&lt;&gt;"",ISNUMBER(SEARCH(vyberHrace,$B21165)))</f>
      </c>
      <c r="M21165" s="14">
        <f>AND($I21165=MID(kododd,1,2),$J21165=MID(kododd,3,3))</f>
      </c>
    </row>
    <row r="21166">
      <c r="A21166" s="95">
        <v>9150</v>
      </c>
      <c r="B21166" s="93" t="s">
        <v>16819</v>
      </c>
      <c r="C21166" s="93" t="s">
        <v>1439</v>
      </c>
      <c r="D21166" s="95">
        <v>1902</v>
      </c>
      <c r="E21166" s="95">
        <v>1966</v>
      </c>
      <c r="F21166" s="95">
        <v>318701</v>
      </c>
      <c r="G21166" s="95">
        <v>250</v>
      </c>
      <c r="H21166" s="93" t="s">
        <v>8976</v>
      </c>
      <c r="I21166" s="93" t="s">
        <v>23892</v>
      </c>
      <c r="J21166" s="93" t="s">
        <v>20960</v>
      </c>
      <c r="K21166" s="93" t="s">
        <v>5570</v>
      </c>
      <c r="L21166" s="14">
        <f>AND(vyberHrace&lt;&gt;"",ISNUMBER(SEARCH(vyberHrace,$B21166)))</f>
      </c>
      <c r="M21166" s="14">
        <f>AND($I21166=MID(kododd,1,2),$J21166=MID(kododd,3,3))</f>
      </c>
    </row>
    <row r="21167">
      <c r="A21167" s="95">
        <v>49022</v>
      </c>
      <c r="B21167" s="93" t="s">
        <v>16828</v>
      </c>
      <c r="C21167" s="93" t="s">
        <v>1406</v>
      </c>
      <c r="G21167" s="95">
        <v>500</v>
      </c>
      <c r="H21167" s="93" t="s">
        <v>8976</v>
      </c>
      <c r="I21167" s="93" t="s">
        <v>23892</v>
      </c>
      <c r="J21167" s="93" t="s">
        <v>23412</v>
      </c>
      <c r="K21167" s="93" t="s">
        <v>21369</v>
      </c>
      <c r="L21167" s="14">
        <f>AND(vyberHrace&lt;&gt;"",ISNUMBER(SEARCH(vyberHrace,$B21167)))</f>
      </c>
      <c r="M21167" s="14">
        <f>AND($I21167=MID(kododd,1,2),$J21167=MID(kododd,3,3))</f>
      </c>
    </row>
    <row r="21168">
      <c r="A21168" s="95">
        <v>47173</v>
      </c>
      <c r="B21168" s="93" t="s">
        <v>16829</v>
      </c>
      <c r="C21168" s="93" t="s">
        <v>1410</v>
      </c>
      <c r="G21168" s="95">
        <v>500</v>
      </c>
      <c r="H21168" s="93" t="s">
        <v>8976</v>
      </c>
      <c r="I21168" s="93" t="s">
        <v>23892</v>
      </c>
      <c r="J21168" s="93" t="s">
        <v>23412</v>
      </c>
      <c r="K21168" s="93" t="s">
        <v>21369</v>
      </c>
      <c r="L21168" s="14">
        <f>AND(vyberHrace&lt;&gt;"",ISNUMBER(SEARCH(vyberHrace,$B21168)))</f>
      </c>
      <c r="M21168" s="14">
        <f>AND($I21168=MID(kododd,1,2),$J21168=MID(kododd,3,3))</f>
      </c>
    </row>
    <row r="21169">
      <c r="A21169" s="95">
        <v>60557</v>
      </c>
      <c r="B21169" s="93" t="s">
        <v>26982</v>
      </c>
      <c r="C21169" s="93" t="s">
        <v>1411</v>
      </c>
      <c r="G21169" s="95">
        <v>250</v>
      </c>
      <c r="H21169" s="93" t="s">
        <v>8976</v>
      </c>
      <c r="I21169" s="93" t="s">
        <v>23892</v>
      </c>
      <c r="J21169" s="93" t="s">
        <v>20979</v>
      </c>
      <c r="K21169" s="93" t="s">
        <v>4698</v>
      </c>
      <c r="L21169" s="14">
        <f>AND(vyberHrace&lt;&gt;"",ISNUMBER(SEARCH(vyberHrace,$B21169)))</f>
      </c>
      <c r="M21169" s="14">
        <f>AND($I21169=MID(kododd,1,2),$J21169=MID(kododd,3,3))</f>
      </c>
    </row>
    <row r="21170">
      <c r="A21170" s="95">
        <v>32597</v>
      </c>
      <c r="B21170" s="93" t="s">
        <v>15069</v>
      </c>
      <c r="C21170" s="93" t="s">
        <v>1414</v>
      </c>
      <c r="D21170" s="95">
        <v>2235</v>
      </c>
      <c r="E21170" s="95">
        <v>2266</v>
      </c>
      <c r="F21170" s="95">
        <v>344109</v>
      </c>
      <c r="G21170" s="95">
        <v>250</v>
      </c>
      <c r="H21170" s="93" t="s">
        <v>8976</v>
      </c>
      <c r="I21170" s="93" t="s">
        <v>23892</v>
      </c>
      <c r="J21170" s="93" t="s">
        <v>20896</v>
      </c>
      <c r="K21170" s="93" t="s">
        <v>6925</v>
      </c>
      <c r="L21170" s="14">
        <f>AND(vyberHrace&lt;&gt;"",ISNUMBER(SEARCH(vyberHrace,$B21170)))</f>
      </c>
      <c r="M21170" s="14">
        <f>AND($I21170=MID(kododd,1,2),$J21170=MID(kododd,3,3))</f>
      </c>
    </row>
    <row r="21171">
      <c r="A21171" s="95">
        <v>55268</v>
      </c>
      <c r="B21171" s="93" t="s">
        <v>1089</v>
      </c>
      <c r="C21171" s="93" t="s">
        <v>1416</v>
      </c>
      <c r="G21171" s="95">
        <v>250</v>
      </c>
      <c r="H21171" s="93" t="s">
        <v>8976</v>
      </c>
      <c r="I21171" s="93" t="s">
        <v>23892</v>
      </c>
      <c r="J21171" s="93" t="s">
        <v>20847</v>
      </c>
      <c r="K21171" s="93" t="s">
        <v>1504</v>
      </c>
      <c r="L21171" s="14">
        <f>AND(vyberHrace&lt;&gt;"",ISNUMBER(SEARCH(vyberHrace,$B21171)))</f>
      </c>
      <c r="M21171" s="14">
        <f>AND($I21171=MID(kododd,1,2),$J21171=MID(kododd,3,3))</f>
      </c>
    </row>
    <row r="21172">
      <c r="A21172" s="95">
        <v>25290</v>
      </c>
      <c r="B21172" s="93" t="s">
        <v>10571</v>
      </c>
      <c r="C21172" s="93" t="s">
        <v>1446</v>
      </c>
      <c r="D21172" s="95">
        <v>1830</v>
      </c>
      <c r="E21172" s="95">
        <v>1864</v>
      </c>
      <c r="F21172" s="95">
        <v>338800</v>
      </c>
      <c r="G21172" s="95">
        <v>250</v>
      </c>
      <c r="H21172" s="93" t="s">
        <v>8976</v>
      </c>
      <c r="I21172" s="93" t="s">
        <v>23892</v>
      </c>
      <c r="J21172" s="93" t="s">
        <v>20847</v>
      </c>
      <c r="K21172" s="93" t="s">
        <v>1504</v>
      </c>
      <c r="L21172" s="14">
        <f>AND(vyberHrace&lt;&gt;"",ISNUMBER(SEARCH(vyberHrace,$B21172)))</f>
      </c>
      <c r="M21172" s="14">
        <f>AND($I21172=MID(kododd,1,2),$J21172=MID(kododd,3,3))</f>
      </c>
    </row>
    <row r="21173">
      <c r="A21173" s="95">
        <v>48</v>
      </c>
      <c r="B21173" s="93" t="s">
        <v>20771</v>
      </c>
      <c r="C21173" s="93" t="s">
        <v>1415</v>
      </c>
      <c r="D21173" s="95">
        <v>1979</v>
      </c>
      <c r="E21173" s="95">
        <v>2040</v>
      </c>
      <c r="F21173" s="95">
        <v>307440</v>
      </c>
      <c r="G21173" s="95">
        <v>500</v>
      </c>
      <c r="H21173" s="93" t="s">
        <v>8976</v>
      </c>
      <c r="I21173" s="93" t="s">
        <v>23892</v>
      </c>
      <c r="J21173" s="93" t="s">
        <v>23412</v>
      </c>
      <c r="K21173" s="93" t="s">
        <v>21369</v>
      </c>
      <c r="L21173" s="14">
        <f>AND(vyberHrace&lt;&gt;"",ISNUMBER(SEARCH(vyberHrace,$B21173)))</f>
      </c>
      <c r="M21173" s="14">
        <f>AND($I21173=MID(kododd,1,2),$J21173=MID(kododd,3,3))</f>
      </c>
    </row>
    <row r="21174">
      <c r="A21174" s="95">
        <v>50366</v>
      </c>
      <c r="B21174" s="93" t="s">
        <v>3496</v>
      </c>
      <c r="C21174" s="93" t="s">
        <v>1412</v>
      </c>
      <c r="F21174" s="95">
        <v>23754524</v>
      </c>
      <c r="G21174" s="95">
        <v>500</v>
      </c>
      <c r="H21174" s="93" t="s">
        <v>8976</v>
      </c>
      <c r="I21174" s="93" t="s">
        <v>23892</v>
      </c>
      <c r="J21174" s="93" t="s">
        <v>23412</v>
      </c>
      <c r="K21174" s="93" t="s">
        <v>21369</v>
      </c>
      <c r="L21174" s="14">
        <f>AND(vyberHrace&lt;&gt;"",ISNUMBER(SEARCH(vyberHrace,$B21174)))</f>
      </c>
      <c r="M21174" s="14">
        <f>AND($I21174=MID(kododd,1,2),$J21174=MID(kododd,3,3))</f>
      </c>
    </row>
    <row r="21175">
      <c r="A21175" s="95">
        <v>44282</v>
      </c>
      <c r="B21175" s="93" t="s">
        <v>16535</v>
      </c>
      <c r="C21175" s="93" t="s">
        <v>1400</v>
      </c>
      <c r="D21175" s="95">
        <v>1593</v>
      </c>
      <c r="E21175" s="95">
        <v>1678</v>
      </c>
      <c r="F21175" s="95">
        <v>23727675</v>
      </c>
      <c r="G21175" s="95">
        <v>250</v>
      </c>
      <c r="H21175" s="93" t="s">
        <v>8976</v>
      </c>
      <c r="I21175" s="93" t="s">
        <v>23892</v>
      </c>
      <c r="J21175" s="93" t="s">
        <v>20937</v>
      </c>
      <c r="K21175" s="93" t="s">
        <v>5109</v>
      </c>
      <c r="L21175" s="14">
        <f>AND(vyberHrace&lt;&gt;"",ISNUMBER(SEARCH(vyberHrace,$B21175)))</f>
      </c>
      <c r="M21175" s="14">
        <f>AND($I21175=MID(kododd,1,2),$J21175=MID(kododd,3,3))</f>
      </c>
    </row>
    <row r="21176">
      <c r="A21176" s="95">
        <v>36952</v>
      </c>
      <c r="B21176" s="93" t="s">
        <v>16538</v>
      </c>
      <c r="C21176" s="93" t="s">
        <v>1398</v>
      </c>
      <c r="D21176" s="95">
        <v>1250</v>
      </c>
      <c r="G21176" s="95">
        <v>0</v>
      </c>
      <c r="H21176" s="93" t="s">
        <v>8976</v>
      </c>
      <c r="I21176" s="93" t="s">
        <v>23892</v>
      </c>
      <c r="J21176" s="93" t="s">
        <v>20893</v>
      </c>
      <c r="K21176" s="93" t="s">
        <v>5613</v>
      </c>
      <c r="L21176" s="14">
        <f>AND(vyberHrace&lt;&gt;"",ISNUMBER(SEARCH(vyberHrace,$B21176)))</f>
      </c>
      <c r="M21176" s="14">
        <f>AND($I21176=MID(kododd,1,2),$J21176=MID(kododd,3,3))</f>
      </c>
    </row>
    <row r="21177">
      <c r="A21177" s="95">
        <v>48845</v>
      </c>
      <c r="B21177" s="93" t="s">
        <v>16546</v>
      </c>
      <c r="C21177" s="93" t="s">
        <v>1416</v>
      </c>
      <c r="G21177" s="95">
        <v>0</v>
      </c>
      <c r="H21177" s="93" t="s">
        <v>8976</v>
      </c>
      <c r="I21177" s="93" t="s">
        <v>23892</v>
      </c>
      <c r="J21177" s="93" t="s">
        <v>20844</v>
      </c>
      <c r="K21177" s="93" t="s">
        <v>6767</v>
      </c>
      <c r="L21177" s="14">
        <f>AND(vyberHrace&lt;&gt;"",ISNUMBER(SEARCH(vyberHrace,$B21177)))</f>
      </c>
      <c r="M21177" s="14">
        <f>AND($I21177=MID(kododd,1,2),$J21177=MID(kododd,3,3))</f>
      </c>
    </row>
    <row r="21178">
      <c r="A21178" s="95">
        <v>61918</v>
      </c>
      <c r="B21178" s="93" t="s">
        <v>28130</v>
      </c>
      <c r="C21178" s="93" t="s">
        <v>1412</v>
      </c>
      <c r="G21178" s="95">
        <v>250</v>
      </c>
      <c r="H21178" s="93" t="s">
        <v>8976</v>
      </c>
      <c r="I21178" s="93" t="s">
        <v>23892</v>
      </c>
      <c r="J21178" s="93" t="s">
        <v>20872</v>
      </c>
      <c r="K21178" s="93" t="s">
        <v>3789</v>
      </c>
      <c r="L21178" s="14">
        <f>AND(vyberHrace&lt;&gt;"",ISNUMBER(SEARCH(vyberHrace,$B21178)))</f>
      </c>
      <c r="M21178" s="14">
        <f>AND($I21178=MID(kododd,1,2),$J21178=MID(kododd,3,3))</f>
      </c>
    </row>
    <row r="21179">
      <c r="A21179" s="95">
        <v>45172</v>
      </c>
      <c r="B21179" s="93" t="s">
        <v>12696</v>
      </c>
      <c r="C21179" s="93" t="s">
        <v>1407</v>
      </c>
      <c r="D21179" s="95">
        <v>1546</v>
      </c>
      <c r="G21179" s="95">
        <v>250</v>
      </c>
      <c r="H21179" s="93" t="s">
        <v>8976</v>
      </c>
      <c r="I21179" s="93" t="s">
        <v>23892</v>
      </c>
      <c r="J21179" s="93" t="s">
        <v>20926</v>
      </c>
      <c r="K21179" s="93" t="s">
        <v>5105</v>
      </c>
      <c r="L21179" s="14">
        <f>AND(vyberHrace&lt;&gt;"",ISNUMBER(SEARCH(vyberHrace,$B21179)))</f>
      </c>
      <c r="M21179" s="14">
        <f>AND($I21179=MID(kododd,1,2),$J21179=MID(kododd,3,3))</f>
      </c>
    </row>
    <row r="21180">
      <c r="A21180" s="95">
        <v>11747</v>
      </c>
      <c r="B21180" s="93" t="s">
        <v>12699</v>
      </c>
      <c r="C21180" s="93" t="s">
        <v>1418</v>
      </c>
      <c r="D21180" s="95">
        <v>2170</v>
      </c>
      <c r="E21180" s="95">
        <v>2223</v>
      </c>
      <c r="F21180" s="95">
        <v>324647</v>
      </c>
      <c r="G21180" s="95">
        <v>250</v>
      </c>
      <c r="H21180" s="93" t="s">
        <v>8976</v>
      </c>
      <c r="I21180" s="93" t="s">
        <v>23892</v>
      </c>
      <c r="J21180" s="93" t="s">
        <v>20860</v>
      </c>
      <c r="K21180" s="93" t="s">
        <v>6912</v>
      </c>
      <c r="L21180" s="14">
        <f>AND(vyberHrace&lt;&gt;"",ISNUMBER(SEARCH(vyberHrace,$B21180)))</f>
      </c>
      <c r="M21180" s="14">
        <f>AND($I21180=MID(kododd,1,2),$J21180=MID(kododd,3,3))</f>
      </c>
    </row>
    <row r="21181">
      <c r="A21181" s="95">
        <v>58243</v>
      </c>
      <c r="B21181" s="93" t="s">
        <v>24760</v>
      </c>
      <c r="C21181" s="93" t="s">
        <v>1412</v>
      </c>
      <c r="G21181" s="95">
        <v>250</v>
      </c>
      <c r="H21181" s="93" t="s">
        <v>8976</v>
      </c>
      <c r="I21181" s="93" t="s">
        <v>23892</v>
      </c>
      <c r="J21181" s="93" t="s">
        <v>20926</v>
      </c>
      <c r="K21181" s="93" t="s">
        <v>5105</v>
      </c>
      <c r="L21181" s="14">
        <f>AND(vyberHrace&lt;&gt;"",ISNUMBER(SEARCH(vyberHrace,$B21181)))</f>
      </c>
      <c r="M21181" s="14">
        <f>AND($I21181=MID(kododd,1,2),$J21181=MID(kododd,3,3))</f>
      </c>
    </row>
    <row r="21182">
      <c r="A21182" s="95">
        <v>44699</v>
      </c>
      <c r="B21182" s="93" t="s">
        <v>12700</v>
      </c>
      <c r="C21182" s="93" t="s">
        <v>1408</v>
      </c>
      <c r="D21182" s="95">
        <v>1170</v>
      </c>
      <c r="G21182" s="95">
        <v>0</v>
      </c>
      <c r="H21182" s="93" t="s">
        <v>8976</v>
      </c>
      <c r="I21182" s="93" t="s">
        <v>23892</v>
      </c>
      <c r="J21182" s="93" t="s">
        <v>21001</v>
      </c>
      <c r="K21182" s="93" t="s">
        <v>5937</v>
      </c>
      <c r="L21182" s="14">
        <f>AND(vyberHrace&lt;&gt;"",ISNUMBER(SEARCH(vyberHrace,$B21182)))</f>
      </c>
      <c r="M21182" s="14">
        <f>AND($I21182=MID(kododd,1,2),$J21182=MID(kododd,3,3))</f>
      </c>
    </row>
    <row r="21183">
      <c r="A21183" s="95">
        <v>60770</v>
      </c>
      <c r="B21183" s="93" t="s">
        <v>12700</v>
      </c>
      <c r="C21183" s="93" t="s">
        <v>1422</v>
      </c>
      <c r="G21183" s="95">
        <v>250</v>
      </c>
      <c r="H21183" s="93" t="s">
        <v>8976</v>
      </c>
      <c r="I21183" s="93" t="s">
        <v>23892</v>
      </c>
      <c r="J21183" s="93" t="s">
        <v>21007</v>
      </c>
      <c r="K21183" s="93" t="s">
        <v>21380</v>
      </c>
      <c r="L21183" s="14">
        <f>AND(vyberHrace&lt;&gt;"",ISNUMBER(SEARCH(vyberHrace,$B21183)))</f>
      </c>
      <c r="M21183" s="14">
        <f>AND($I21183=MID(kododd,1,2),$J21183=MID(kododd,3,3))</f>
      </c>
    </row>
    <row r="21184">
      <c r="A21184" s="95">
        <v>49622</v>
      </c>
      <c r="B21184" s="93" t="s">
        <v>12713</v>
      </c>
      <c r="C21184" s="93" t="s">
        <v>1402</v>
      </c>
      <c r="D21184" s="95">
        <v>1131</v>
      </c>
      <c r="E21184" s="95">
        <v>1629</v>
      </c>
      <c r="F21184" s="95">
        <v>23734647</v>
      </c>
      <c r="G21184" s="95">
        <v>250</v>
      </c>
      <c r="H21184" s="93" t="s">
        <v>8976</v>
      </c>
      <c r="I21184" s="93" t="s">
        <v>23892</v>
      </c>
      <c r="J21184" s="93" t="s">
        <v>20937</v>
      </c>
      <c r="K21184" s="93" t="s">
        <v>5109</v>
      </c>
      <c r="L21184" s="14">
        <f>AND(vyberHrace&lt;&gt;"",ISNUMBER(SEARCH(vyberHrace,$B21184)))</f>
      </c>
      <c r="M21184" s="14">
        <f>AND($I21184=MID(kododd,1,2),$J21184=MID(kododd,3,3))</f>
      </c>
    </row>
    <row r="21185">
      <c r="A21185" s="95">
        <v>51133</v>
      </c>
      <c r="B21185" s="93" t="s">
        <v>3476</v>
      </c>
      <c r="C21185" s="93" t="s">
        <v>1412</v>
      </c>
      <c r="D21185" s="95">
        <v>1001</v>
      </c>
      <c r="F21185" s="95">
        <v>23741635</v>
      </c>
      <c r="G21185" s="95">
        <v>250</v>
      </c>
      <c r="H21185" s="93" t="s">
        <v>8976</v>
      </c>
      <c r="I21185" s="93" t="s">
        <v>23892</v>
      </c>
      <c r="J21185" s="93" t="s">
        <v>20937</v>
      </c>
      <c r="K21185" s="93" t="s">
        <v>5109</v>
      </c>
      <c r="L21185" s="14">
        <f>AND(vyberHrace&lt;&gt;"",ISNUMBER(SEARCH(vyberHrace,$B21185)))</f>
      </c>
      <c r="M21185" s="14">
        <f>AND($I21185=MID(kododd,1,2),$J21185=MID(kododd,3,3))</f>
      </c>
    </row>
    <row r="21186">
      <c r="A21186" s="95">
        <v>49621</v>
      </c>
      <c r="B21186" s="93" t="s">
        <v>12721</v>
      </c>
      <c r="C21186" s="93" t="s">
        <v>1422</v>
      </c>
      <c r="D21186" s="95">
        <v>1571</v>
      </c>
      <c r="E21186" s="95">
        <v>1726</v>
      </c>
      <c r="F21186" s="95">
        <v>23734655</v>
      </c>
      <c r="G21186" s="95">
        <v>250</v>
      </c>
      <c r="H21186" s="93" t="s">
        <v>8976</v>
      </c>
      <c r="I21186" s="93" t="s">
        <v>23892</v>
      </c>
      <c r="J21186" s="93" t="s">
        <v>20937</v>
      </c>
      <c r="K21186" s="93" t="s">
        <v>5109</v>
      </c>
      <c r="L21186" s="14">
        <f>AND(vyberHrace&lt;&gt;"",ISNUMBER(SEARCH(vyberHrace,$B21186)))</f>
      </c>
      <c r="M21186" s="14">
        <f>AND($I21186=MID(kododd,1,2),$J21186=MID(kododd,3,3))</f>
      </c>
    </row>
    <row r="21187">
      <c r="A21187" s="95">
        <v>12481</v>
      </c>
      <c r="B21187" s="93" t="s">
        <v>13172</v>
      </c>
      <c r="C21187" s="93" t="s">
        <v>1481</v>
      </c>
      <c r="D21187" s="95">
        <v>1506</v>
      </c>
      <c r="F21187" s="95">
        <v>359998</v>
      </c>
      <c r="G21187" s="95">
        <v>250</v>
      </c>
      <c r="H21187" s="93" t="s">
        <v>8976</v>
      </c>
      <c r="I21187" s="93" t="s">
        <v>23892</v>
      </c>
      <c r="J21187" s="93" t="s">
        <v>20955</v>
      </c>
      <c r="K21187" s="93" t="s">
        <v>11226</v>
      </c>
      <c r="L21187" s="14">
        <f>AND(vyberHrace&lt;&gt;"",ISNUMBER(SEARCH(vyberHrace,$B21187)))</f>
      </c>
      <c r="M21187" s="14">
        <f>AND($I21187=MID(kododd,1,2),$J21187=MID(kododd,3,3))</f>
      </c>
    </row>
    <row r="21188">
      <c r="A21188" s="95">
        <v>54628</v>
      </c>
      <c r="B21188" s="93" t="s">
        <v>1096</v>
      </c>
      <c r="C21188" s="93" t="s">
        <v>1406</v>
      </c>
      <c r="D21188" s="95">
        <v>1684</v>
      </c>
      <c r="E21188" s="95">
        <v>1793</v>
      </c>
      <c r="F21188" s="95">
        <v>34120530</v>
      </c>
      <c r="G21188" s="95">
        <v>250</v>
      </c>
      <c r="H21188" s="93" t="s">
        <v>8976</v>
      </c>
      <c r="I21188" s="93" t="s">
        <v>23892</v>
      </c>
      <c r="J21188" s="93" t="s">
        <v>20967</v>
      </c>
      <c r="K21188" s="93" t="s">
        <v>11218</v>
      </c>
      <c r="L21188" s="14">
        <f>AND(vyberHrace&lt;&gt;"",ISNUMBER(SEARCH(vyberHrace,$B21188)))</f>
      </c>
      <c r="M21188" s="14">
        <f>AND($I21188=MID(kododd,1,2),$J21188=MID(kododd,3,3))</f>
      </c>
    </row>
    <row r="21189">
      <c r="A21189" s="95">
        <v>54627</v>
      </c>
      <c r="B21189" s="93" t="s">
        <v>1097</v>
      </c>
      <c r="C21189" s="93" t="s">
        <v>1406</v>
      </c>
      <c r="D21189" s="95">
        <v>1478</v>
      </c>
      <c r="E21189" s="95">
        <v>1713</v>
      </c>
      <c r="F21189" s="95">
        <v>34120548</v>
      </c>
      <c r="G21189" s="95">
        <v>250</v>
      </c>
      <c r="H21189" s="93" t="s">
        <v>8976</v>
      </c>
      <c r="I21189" s="93" t="s">
        <v>23892</v>
      </c>
      <c r="J21189" s="93" t="s">
        <v>20967</v>
      </c>
      <c r="K21189" s="93" t="s">
        <v>11218</v>
      </c>
      <c r="L21189" s="14">
        <f>AND(vyberHrace&lt;&gt;"",ISNUMBER(SEARCH(vyberHrace,$B21189)))</f>
      </c>
      <c r="M21189" s="14">
        <f>AND($I21189=MID(kododd,1,2),$J21189=MID(kododd,3,3))</f>
      </c>
    </row>
    <row r="21190">
      <c r="A21190" s="95">
        <v>3420</v>
      </c>
      <c r="B21190" s="93" t="s">
        <v>13186</v>
      </c>
      <c r="C21190" s="93" t="s">
        <v>1470</v>
      </c>
      <c r="D21190" s="95">
        <v>1434</v>
      </c>
      <c r="E21190" s="95">
        <v>1704</v>
      </c>
      <c r="F21190" s="95">
        <v>329983</v>
      </c>
      <c r="G21190" s="95">
        <v>250</v>
      </c>
      <c r="H21190" s="93" t="s">
        <v>8976</v>
      </c>
      <c r="I21190" s="93" t="s">
        <v>23892</v>
      </c>
      <c r="J21190" s="93" t="s">
        <v>20878</v>
      </c>
      <c r="K21190" s="93" t="s">
        <v>4948</v>
      </c>
      <c r="L21190" s="14">
        <f>AND(vyberHrace&lt;&gt;"",ISNUMBER(SEARCH(vyberHrace,$B21190)))</f>
      </c>
      <c r="M21190" s="14">
        <f>AND($I21190=MID(kododd,1,2),$J21190=MID(kododd,3,3))</f>
      </c>
    </row>
    <row r="21191">
      <c r="A21191" s="95">
        <v>62906</v>
      </c>
      <c r="B21191" s="93" t="s">
        <v>29560</v>
      </c>
      <c r="C21191" s="93" t="s">
        <v>1450</v>
      </c>
      <c r="G21191" s="95">
        <v>250</v>
      </c>
      <c r="H21191" s="93" t="s">
        <v>8976</v>
      </c>
      <c r="I21191" s="93" t="s">
        <v>23892</v>
      </c>
      <c r="J21191" s="93" t="s">
        <v>21007</v>
      </c>
      <c r="K21191" s="93" t="s">
        <v>21380</v>
      </c>
      <c r="L21191" s="14">
        <f>AND(vyberHrace&lt;&gt;"",ISNUMBER(SEARCH(vyberHrace,$B21191)))</f>
      </c>
      <c r="M21191" s="14">
        <f>AND($I21191=MID(kododd,1,2),$J21191=MID(kododd,3,3))</f>
      </c>
    </row>
    <row r="21192">
      <c r="A21192" s="95">
        <v>49860</v>
      </c>
      <c r="B21192" s="93" t="s">
        <v>15494</v>
      </c>
      <c r="C21192" s="93" t="s">
        <v>1419</v>
      </c>
      <c r="F21192" s="95">
        <v>23731150</v>
      </c>
      <c r="G21192" s="95">
        <v>0</v>
      </c>
      <c r="H21192" s="93" t="s">
        <v>8976</v>
      </c>
      <c r="I21192" s="93" t="s">
        <v>23892</v>
      </c>
      <c r="J21192" s="93" t="s">
        <v>20870</v>
      </c>
      <c r="K21192" s="93" t="s">
        <v>4928</v>
      </c>
      <c r="L21192" s="14">
        <f>AND(vyberHrace&lt;&gt;"",ISNUMBER(SEARCH(vyberHrace,$B21192)))</f>
      </c>
      <c r="M21192" s="14">
        <f>AND($I21192=MID(kododd,1,2),$J21192=MID(kododd,3,3))</f>
      </c>
    </row>
    <row r="21193">
      <c r="A21193" s="95">
        <v>38969</v>
      </c>
      <c r="B21193" s="93" t="s">
        <v>21238</v>
      </c>
      <c r="C21193" s="93" t="s">
        <v>1421</v>
      </c>
      <c r="G21193" s="95">
        <v>0</v>
      </c>
      <c r="H21193" s="93" t="s">
        <v>8976</v>
      </c>
      <c r="I21193" s="93" t="s">
        <v>23892</v>
      </c>
      <c r="J21193" s="93" t="s">
        <v>23412</v>
      </c>
      <c r="K21193" s="93" t="s">
        <v>21369</v>
      </c>
      <c r="L21193" s="14">
        <f>AND(vyberHrace&lt;&gt;"",ISNUMBER(SEARCH(vyberHrace,$B21193)))</f>
      </c>
      <c r="M21193" s="14">
        <f>AND($I21193=MID(kododd,1,2),$J21193=MID(kododd,3,3))</f>
      </c>
    </row>
    <row r="21194">
      <c r="A21194" s="95">
        <v>35560</v>
      </c>
      <c r="B21194" s="93" t="s">
        <v>11687</v>
      </c>
      <c r="C21194" s="93" t="s">
        <v>1452</v>
      </c>
      <c r="D21194" s="95">
        <v>1782</v>
      </c>
      <c r="E21194" s="95">
        <v>1891</v>
      </c>
      <c r="F21194" s="95">
        <v>360201</v>
      </c>
      <c r="G21194" s="95">
        <v>250</v>
      </c>
      <c r="H21194" s="93" t="s">
        <v>8976</v>
      </c>
      <c r="I21194" s="93" t="s">
        <v>23892</v>
      </c>
      <c r="J21194" s="93" t="s">
        <v>20855</v>
      </c>
      <c r="K21194" s="93" t="s">
        <v>6897</v>
      </c>
      <c r="L21194" s="14">
        <f>AND(vyberHrace&lt;&gt;"",ISNUMBER(SEARCH(vyberHrace,$B21194)))</f>
      </c>
      <c r="M21194" s="14">
        <f>AND($I21194=MID(kododd,1,2),$J21194=MID(kododd,3,3))</f>
      </c>
    </row>
    <row r="21195">
      <c r="A21195" s="95">
        <v>62905</v>
      </c>
      <c r="B21195" s="93" t="s">
        <v>29561</v>
      </c>
      <c r="C21195" s="93" t="s">
        <v>1450</v>
      </c>
      <c r="G21195" s="95">
        <v>250</v>
      </c>
      <c r="H21195" s="93" t="s">
        <v>8976</v>
      </c>
      <c r="I21195" s="93" t="s">
        <v>23892</v>
      </c>
      <c r="J21195" s="93" t="s">
        <v>21007</v>
      </c>
      <c r="K21195" s="93" t="s">
        <v>21380</v>
      </c>
      <c r="L21195" s="14">
        <f>AND(vyberHrace&lt;&gt;"",ISNUMBER(SEARCH(vyberHrace,$B21195)))</f>
      </c>
      <c r="M21195" s="14">
        <f>AND($I21195=MID(kododd,1,2),$J21195=MID(kododd,3,3))</f>
      </c>
    </row>
    <row r="21196">
      <c r="A21196" s="95">
        <v>56328</v>
      </c>
      <c r="B21196" s="93" t="s">
        <v>23073</v>
      </c>
      <c r="C21196" s="93" t="s">
        <v>1406</v>
      </c>
      <c r="G21196" s="95">
        <v>0</v>
      </c>
      <c r="H21196" s="93" t="s">
        <v>8976</v>
      </c>
      <c r="I21196" s="93" t="s">
        <v>23892</v>
      </c>
      <c r="J21196" s="93" t="s">
        <v>20844</v>
      </c>
      <c r="K21196" s="93" t="s">
        <v>6767</v>
      </c>
      <c r="L21196" s="14">
        <f>AND(vyberHrace&lt;&gt;"",ISNUMBER(SEARCH(vyberHrace,$B21196)))</f>
      </c>
      <c r="M21196" s="14">
        <f>AND($I21196=MID(kododd,1,2),$J21196=MID(kododd,3,3))</f>
      </c>
    </row>
    <row r="21197">
      <c r="A21197" s="95">
        <v>53620</v>
      </c>
      <c r="B21197" s="93" t="s">
        <v>17364</v>
      </c>
      <c r="C21197" s="93" t="s">
        <v>1420</v>
      </c>
      <c r="F21197" s="95">
        <v>23767464</v>
      </c>
      <c r="G21197" s="95">
        <v>250</v>
      </c>
      <c r="H21197" s="93" t="s">
        <v>8976</v>
      </c>
      <c r="I21197" s="93" t="s">
        <v>23892</v>
      </c>
      <c r="J21197" s="93" t="s">
        <v>20937</v>
      </c>
      <c r="K21197" s="93" t="s">
        <v>5109</v>
      </c>
      <c r="L21197" s="14">
        <f>AND(vyberHrace&lt;&gt;"",ISNUMBER(SEARCH(vyberHrace,$B21197)))</f>
      </c>
      <c r="M21197" s="14">
        <f>AND($I21197=MID(kododd,1,2),$J21197=MID(kododd,3,3))</f>
      </c>
    </row>
    <row r="21198">
      <c r="A21198" s="95">
        <v>1303</v>
      </c>
      <c r="B21198" s="93" t="s">
        <v>23911</v>
      </c>
      <c r="C21198" s="93" t="s">
        <v>1462</v>
      </c>
      <c r="D21198" s="95">
        <v>1931</v>
      </c>
      <c r="E21198" s="95">
        <v>1973</v>
      </c>
      <c r="F21198" s="95">
        <v>319490</v>
      </c>
      <c r="G21198" s="95">
        <v>250</v>
      </c>
      <c r="H21198" s="93" t="s">
        <v>8976</v>
      </c>
      <c r="I21198" s="93" t="s">
        <v>23892</v>
      </c>
      <c r="J21198" s="93" t="s">
        <v>21001</v>
      </c>
      <c r="K21198" s="93" t="s">
        <v>5937</v>
      </c>
      <c r="L21198" s="14">
        <f>AND(vyberHrace&lt;&gt;"",ISNUMBER(SEARCH(vyberHrace,$B21198)))</f>
      </c>
      <c r="M21198" s="14">
        <f>AND($I21198=MID(kododd,1,2),$J21198=MID(kododd,3,3))</f>
      </c>
    </row>
    <row r="21199">
      <c r="A21199" s="95">
        <v>14125</v>
      </c>
      <c r="B21199" s="93" t="s">
        <v>17913</v>
      </c>
      <c r="C21199" s="93" t="s">
        <v>1433</v>
      </c>
      <c r="D21199" s="95">
        <v>1689</v>
      </c>
      <c r="E21199" s="95">
        <v>1816</v>
      </c>
      <c r="F21199" s="95">
        <v>378178</v>
      </c>
      <c r="G21199" s="95">
        <v>250</v>
      </c>
      <c r="H21199" s="93" t="s">
        <v>8976</v>
      </c>
      <c r="I21199" s="93" t="s">
        <v>23892</v>
      </c>
      <c r="J21199" s="93" t="s">
        <v>20896</v>
      </c>
      <c r="K21199" s="93" t="s">
        <v>6925</v>
      </c>
      <c r="L21199" s="14">
        <f>AND(vyberHrace&lt;&gt;"",ISNUMBER(SEARCH(vyberHrace,$B21199)))</f>
      </c>
      <c r="M21199" s="14">
        <f>AND($I21199=MID(kododd,1,2),$J21199=MID(kododd,3,3))</f>
      </c>
    </row>
    <row r="21200">
      <c r="A21200" s="95">
        <v>47169</v>
      </c>
      <c r="B21200" s="93" t="s">
        <v>17918</v>
      </c>
      <c r="C21200" s="93" t="s">
        <v>1402</v>
      </c>
      <c r="D21200" s="95">
        <v>1264</v>
      </c>
      <c r="G21200" s="95">
        <v>0</v>
      </c>
      <c r="H21200" s="93" t="s">
        <v>8976</v>
      </c>
      <c r="I21200" s="93" t="s">
        <v>23892</v>
      </c>
      <c r="J21200" s="93" t="s">
        <v>20936</v>
      </c>
      <c r="K21200" s="93" t="s">
        <v>6270</v>
      </c>
      <c r="L21200" s="14">
        <f>AND(vyberHrace&lt;&gt;"",ISNUMBER(SEARCH(vyberHrace,$B21200)))</f>
      </c>
      <c r="M21200" s="14">
        <f>AND($I21200=MID(kododd,1,2),$J21200=MID(kododd,3,3))</f>
      </c>
    </row>
    <row r="21201">
      <c r="A21201" s="95">
        <v>49023</v>
      </c>
      <c r="B21201" s="93" t="s">
        <v>18016</v>
      </c>
      <c r="C21201" s="93" t="s">
        <v>1406</v>
      </c>
      <c r="F21201" s="95">
        <v>23755237</v>
      </c>
      <c r="G21201" s="95">
        <v>500</v>
      </c>
      <c r="H21201" s="93" t="s">
        <v>8976</v>
      </c>
      <c r="I21201" s="93" t="s">
        <v>23892</v>
      </c>
      <c r="J21201" s="93" t="s">
        <v>23412</v>
      </c>
      <c r="K21201" s="93" t="s">
        <v>21369</v>
      </c>
      <c r="L21201" s="14">
        <f>AND(vyberHrace&lt;&gt;"",ISNUMBER(SEARCH(vyberHrace,$B21201)))</f>
      </c>
      <c r="M21201" s="14">
        <f>AND($I21201=MID(kododd,1,2),$J21201=MID(kododd,3,3))</f>
      </c>
    </row>
    <row r="21202">
      <c r="A21202" s="95">
        <v>59273</v>
      </c>
      <c r="B21202" s="93" t="s">
        <v>25699</v>
      </c>
      <c r="C21202" s="93" t="s">
        <v>1420</v>
      </c>
      <c r="G21202" s="95">
        <v>0</v>
      </c>
      <c r="H21202" s="93" t="s">
        <v>8976</v>
      </c>
      <c r="I21202" s="93" t="s">
        <v>23892</v>
      </c>
      <c r="J21202" s="93" t="s">
        <v>20847</v>
      </c>
      <c r="K21202" s="93" t="s">
        <v>1504</v>
      </c>
      <c r="L21202" s="14">
        <f>AND(vyberHrace&lt;&gt;"",ISNUMBER(SEARCH(vyberHrace,$B21202)))</f>
      </c>
      <c r="M21202" s="14">
        <f>AND($I21202=MID(kododd,1,2),$J21202=MID(kododd,3,3))</f>
      </c>
    </row>
    <row r="21203">
      <c r="A21203" s="95">
        <v>9691</v>
      </c>
      <c r="B21203" s="93" t="s">
        <v>18021</v>
      </c>
      <c r="C21203" s="93" t="s">
        <v>1462</v>
      </c>
      <c r="D21203" s="95">
        <v>1605</v>
      </c>
      <c r="E21203" s="95">
        <v>1731</v>
      </c>
      <c r="F21203" s="95">
        <v>370584</v>
      </c>
      <c r="G21203" s="95">
        <v>250</v>
      </c>
      <c r="H21203" s="93" t="s">
        <v>8976</v>
      </c>
      <c r="I21203" s="93" t="s">
        <v>23892</v>
      </c>
      <c r="J21203" s="93" t="s">
        <v>20875</v>
      </c>
      <c r="K21203" s="93" t="s">
        <v>7834</v>
      </c>
      <c r="L21203" s="14">
        <f>AND(vyberHrace&lt;&gt;"",ISNUMBER(SEARCH(vyberHrace,$B21203)))</f>
      </c>
      <c r="M21203" s="14">
        <f>AND($I21203=MID(kododd,1,2),$J21203=MID(kododd,3,3))</f>
      </c>
    </row>
    <row r="21204">
      <c r="A21204" s="95">
        <v>61583</v>
      </c>
      <c r="B21204" s="93" t="s">
        <v>27753</v>
      </c>
      <c r="C21204" s="93" t="s">
        <v>1428</v>
      </c>
      <c r="G21204" s="95">
        <v>0</v>
      </c>
      <c r="H21204" s="93" t="s">
        <v>8976</v>
      </c>
      <c r="I21204" s="93" t="s">
        <v>23892</v>
      </c>
      <c r="J21204" s="93" t="s">
        <v>23412</v>
      </c>
      <c r="K21204" s="93" t="s">
        <v>21369</v>
      </c>
      <c r="L21204" s="14">
        <f>AND(vyberHrace&lt;&gt;"",ISNUMBER(SEARCH(vyberHrace,$B21204)))</f>
      </c>
      <c r="M21204" s="14">
        <f>AND($I21204=MID(kododd,1,2),$J21204=MID(kododd,3,3))</f>
      </c>
    </row>
    <row r="21205">
      <c r="A21205" s="95">
        <v>55887</v>
      </c>
      <c r="B21205" s="93" t="s">
        <v>23027</v>
      </c>
      <c r="C21205" s="93" t="s">
        <v>1450</v>
      </c>
      <c r="F21205" s="95">
        <v>23790695</v>
      </c>
      <c r="G21205" s="95">
        <v>250</v>
      </c>
      <c r="H21205" s="93" t="s">
        <v>8976</v>
      </c>
      <c r="I21205" s="93" t="s">
        <v>23892</v>
      </c>
      <c r="J21205" s="93" t="s">
        <v>20937</v>
      </c>
      <c r="K21205" s="93" t="s">
        <v>5109</v>
      </c>
      <c r="L21205" s="14">
        <f>AND(vyberHrace&lt;&gt;"",ISNUMBER(SEARCH(vyberHrace,$B21205)))</f>
      </c>
      <c r="M21205" s="14">
        <f>AND($I21205=MID(kododd,1,2),$J21205=MID(kododd,3,3))</f>
      </c>
    </row>
    <row r="21206">
      <c r="A21206" s="95">
        <v>58090</v>
      </c>
      <c r="B21206" s="93" t="s">
        <v>24618</v>
      </c>
      <c r="C21206" s="93" t="s">
        <v>1420</v>
      </c>
      <c r="F21206" s="95">
        <v>23790709</v>
      </c>
      <c r="G21206" s="95">
        <v>250</v>
      </c>
      <c r="H21206" s="93" t="s">
        <v>8976</v>
      </c>
      <c r="I21206" s="93" t="s">
        <v>23892</v>
      </c>
      <c r="J21206" s="93" t="s">
        <v>20937</v>
      </c>
      <c r="K21206" s="93" t="s">
        <v>5109</v>
      </c>
      <c r="L21206" s="14">
        <f>AND(vyberHrace&lt;&gt;"",ISNUMBER(SEARCH(vyberHrace,$B21206)))</f>
      </c>
      <c r="M21206" s="14">
        <f>AND($I21206=MID(kododd,1,2),$J21206=MID(kododd,3,3))</f>
      </c>
    </row>
    <row r="21207">
      <c r="A21207" s="95">
        <v>5533</v>
      </c>
      <c r="B21207" s="93" t="s">
        <v>15707</v>
      </c>
      <c r="C21207" s="93" t="s">
        <v>1415</v>
      </c>
      <c r="D21207" s="95">
        <v>2140</v>
      </c>
      <c r="E21207" s="95">
        <v>2148</v>
      </c>
      <c r="F21207" s="95">
        <v>317870</v>
      </c>
      <c r="G21207" s="95">
        <v>250</v>
      </c>
      <c r="H21207" s="93" t="s">
        <v>8976</v>
      </c>
      <c r="I21207" s="93" t="s">
        <v>23892</v>
      </c>
      <c r="J21207" s="93" t="s">
        <v>20860</v>
      </c>
      <c r="K21207" s="93" t="s">
        <v>6912</v>
      </c>
      <c r="L21207" s="14">
        <f>AND(vyberHrace&lt;&gt;"",ISNUMBER(SEARCH(vyberHrace,$B21207)))</f>
      </c>
      <c r="M21207" s="14">
        <f>AND($I21207=MID(kododd,1,2),$J21207=MID(kododd,3,3))</f>
      </c>
    </row>
    <row r="21208">
      <c r="A21208" s="95">
        <v>62354</v>
      </c>
      <c r="B21208" s="93" t="s">
        <v>28528</v>
      </c>
      <c r="C21208" s="93" t="s">
        <v>1424</v>
      </c>
      <c r="G21208" s="95">
        <v>250</v>
      </c>
      <c r="H21208" s="93" t="s">
        <v>8976</v>
      </c>
      <c r="I21208" s="93" t="s">
        <v>23892</v>
      </c>
      <c r="J21208" s="93" t="s">
        <v>20896</v>
      </c>
      <c r="K21208" s="93" t="s">
        <v>6925</v>
      </c>
      <c r="L21208" s="14">
        <f>AND(vyberHrace&lt;&gt;"",ISNUMBER(SEARCH(vyberHrace,$B21208)))</f>
      </c>
      <c r="M21208" s="14">
        <f>AND($I21208=MID(kododd,1,2),$J21208=MID(kododd,3,3))</f>
      </c>
    </row>
    <row r="21209">
      <c r="A21209" s="95">
        <v>61387</v>
      </c>
      <c r="B21209" s="93" t="s">
        <v>27581</v>
      </c>
      <c r="C21209" s="93" t="s">
        <v>3255</v>
      </c>
      <c r="G21209" s="95">
        <v>250</v>
      </c>
      <c r="H21209" s="93" t="s">
        <v>8976</v>
      </c>
      <c r="I21209" s="93" t="s">
        <v>23892</v>
      </c>
      <c r="J21209" s="93" t="s">
        <v>20848</v>
      </c>
      <c r="K21209" s="93" t="s">
        <v>3802</v>
      </c>
      <c r="L21209" s="14">
        <f>AND(vyberHrace&lt;&gt;"",ISNUMBER(SEARCH(vyberHrace,$B21209)))</f>
      </c>
      <c r="M21209" s="14">
        <f>AND($I21209=MID(kododd,1,2),$J21209=MID(kododd,3,3))</f>
      </c>
    </row>
    <row r="21210">
      <c r="A21210" s="95">
        <v>23705</v>
      </c>
      <c r="B21210" s="93" t="s">
        <v>19165</v>
      </c>
      <c r="C21210" s="93" t="s">
        <v>1417</v>
      </c>
      <c r="D21210" s="95">
        <v>1673</v>
      </c>
      <c r="E21210" s="95">
        <v>1804</v>
      </c>
      <c r="F21210" s="95">
        <v>377082</v>
      </c>
      <c r="G21210" s="95">
        <v>250</v>
      </c>
      <c r="H21210" s="93" t="s">
        <v>8976</v>
      </c>
      <c r="I21210" s="93" t="s">
        <v>23892</v>
      </c>
      <c r="J21210" s="93" t="s">
        <v>20925</v>
      </c>
      <c r="K21210" s="93" t="s">
        <v>3811</v>
      </c>
      <c r="L21210" s="14">
        <f>AND(vyberHrace&lt;&gt;"",ISNUMBER(SEARCH(vyberHrace,$B21210)))</f>
      </c>
      <c r="M21210" s="14">
        <f>AND($I21210=MID(kododd,1,2),$J21210=MID(kododd,3,3))</f>
      </c>
    </row>
    <row r="21211">
      <c r="A21211" s="95">
        <v>1408</v>
      </c>
      <c r="B21211" s="93" t="s">
        <v>17305</v>
      </c>
      <c r="C21211" s="93" t="s">
        <v>1474</v>
      </c>
      <c r="D21211" s="95">
        <v>1852</v>
      </c>
      <c r="E21211" s="95">
        <v>1932</v>
      </c>
      <c r="F21211" s="95">
        <v>310638</v>
      </c>
      <c r="G21211" s="95">
        <v>250</v>
      </c>
      <c r="H21211" s="93" t="s">
        <v>8976</v>
      </c>
      <c r="I21211" s="93" t="s">
        <v>23892</v>
      </c>
      <c r="J21211" s="93" t="s">
        <v>20844</v>
      </c>
      <c r="K21211" s="93" t="s">
        <v>6767</v>
      </c>
      <c r="L21211" s="14">
        <f>AND(vyberHrace&lt;&gt;"",ISNUMBER(SEARCH(vyberHrace,$B21211)))</f>
      </c>
      <c r="M21211" s="14">
        <f>AND($I21211=MID(kododd,1,2),$J21211=MID(kododd,3,3))</f>
      </c>
    </row>
    <row r="21212">
      <c r="A21212" s="95">
        <v>5308</v>
      </c>
      <c r="B21212" s="93" t="s">
        <v>10547</v>
      </c>
      <c r="C21212" s="93" t="s">
        <v>1446</v>
      </c>
      <c r="D21212" s="95">
        <v>2057</v>
      </c>
      <c r="E21212" s="95">
        <v>2086</v>
      </c>
      <c r="F21212" s="95">
        <v>399353</v>
      </c>
      <c r="G21212" s="95">
        <v>250</v>
      </c>
      <c r="H21212" s="93" t="s">
        <v>8976</v>
      </c>
      <c r="I21212" s="93" t="s">
        <v>23892</v>
      </c>
      <c r="J21212" s="93" t="s">
        <v>20896</v>
      </c>
      <c r="K21212" s="93" t="s">
        <v>6925</v>
      </c>
      <c r="L21212" s="14">
        <f>AND(vyberHrace&lt;&gt;"",ISNUMBER(SEARCH(vyberHrace,$B21212)))</f>
      </c>
      <c r="M21212" s="14">
        <f>AND($I21212=MID(kododd,1,2),$J21212=MID(kododd,3,3))</f>
      </c>
    </row>
    <row r="21213">
      <c r="A21213" s="95">
        <v>43765</v>
      </c>
      <c r="B21213" s="93" t="s">
        <v>10548</v>
      </c>
      <c r="C21213" s="93" t="s">
        <v>1400</v>
      </c>
      <c r="D21213" s="95">
        <v>1553</v>
      </c>
      <c r="E21213" s="95">
        <v>1757</v>
      </c>
      <c r="F21213" s="95">
        <v>23705795</v>
      </c>
      <c r="G21213" s="95">
        <v>250</v>
      </c>
      <c r="H21213" s="93" t="s">
        <v>8976</v>
      </c>
      <c r="I21213" s="93" t="s">
        <v>23892</v>
      </c>
      <c r="J21213" s="93" t="s">
        <v>20896</v>
      </c>
      <c r="K21213" s="93" t="s">
        <v>6925</v>
      </c>
      <c r="L21213" s="14">
        <f>AND(vyberHrace&lt;&gt;"",ISNUMBER(SEARCH(vyberHrace,$B21213)))</f>
      </c>
      <c r="M21213" s="14">
        <f>AND($I21213=MID(kododd,1,2),$J21213=MID(kododd,3,3))</f>
      </c>
    </row>
    <row r="21214">
      <c r="A21214" s="95">
        <v>46093</v>
      </c>
      <c r="B21214" s="93" t="s">
        <v>10549</v>
      </c>
      <c r="C21214" s="93" t="s">
        <v>1402</v>
      </c>
      <c r="G21214" s="95">
        <v>0</v>
      </c>
      <c r="H21214" s="93" t="s">
        <v>8976</v>
      </c>
      <c r="I21214" s="93" t="s">
        <v>23892</v>
      </c>
      <c r="J21214" s="93" t="s">
        <v>20896</v>
      </c>
      <c r="K21214" s="93" t="s">
        <v>6925</v>
      </c>
      <c r="L21214" s="14">
        <f>AND(vyberHrace&lt;&gt;"",ISNUMBER(SEARCH(vyberHrace,$B21214)))</f>
      </c>
      <c r="M21214" s="14">
        <f>AND($I21214=MID(kododd,1,2),$J21214=MID(kododd,3,3))</f>
      </c>
    </row>
    <row r="21215">
      <c r="A21215" s="95">
        <v>60384</v>
      </c>
      <c r="B21215" s="93" t="s">
        <v>26831</v>
      </c>
      <c r="C21215" s="93" t="s">
        <v>1412</v>
      </c>
      <c r="G21215" s="95">
        <v>0</v>
      </c>
      <c r="H21215" s="93" t="s">
        <v>8976</v>
      </c>
      <c r="I21215" s="93" t="s">
        <v>23892</v>
      </c>
      <c r="J21215" s="93" t="s">
        <v>20872</v>
      </c>
      <c r="K21215" s="93" t="s">
        <v>3789</v>
      </c>
      <c r="L21215" s="14">
        <f>AND(vyberHrace&lt;&gt;"",ISNUMBER(SEARCH(vyberHrace,$B21215)))</f>
      </c>
      <c r="M21215" s="14">
        <f>AND($I21215=MID(kododd,1,2),$J21215=MID(kododd,3,3))</f>
      </c>
    </row>
    <row r="21216">
      <c r="A21216" s="95">
        <v>51322</v>
      </c>
      <c r="B21216" s="93" t="s">
        <v>3469</v>
      </c>
      <c r="C21216" s="93" t="s">
        <v>1411</v>
      </c>
      <c r="G21216" s="95">
        <v>0</v>
      </c>
      <c r="H21216" s="93" t="s">
        <v>8976</v>
      </c>
      <c r="I21216" s="93" t="s">
        <v>23892</v>
      </c>
      <c r="J21216" s="93" t="s">
        <v>20870</v>
      </c>
      <c r="K21216" s="93" t="s">
        <v>4928</v>
      </c>
      <c r="L21216" s="14">
        <f>AND(vyberHrace&lt;&gt;"",ISNUMBER(SEARCH(vyberHrace,$B21216)))</f>
      </c>
      <c r="M21216" s="14">
        <f>AND($I21216=MID(kododd,1,2),$J21216=MID(kododd,3,3))</f>
      </c>
    </row>
    <row r="21217">
      <c r="A21217" s="95">
        <v>47845</v>
      </c>
      <c r="B21217" s="93" t="s">
        <v>10577</v>
      </c>
      <c r="C21217" s="93" t="s">
        <v>1455</v>
      </c>
      <c r="D21217" s="95">
        <v>1649</v>
      </c>
      <c r="E21217" s="95">
        <v>1732</v>
      </c>
      <c r="F21217" s="95">
        <v>23719117</v>
      </c>
      <c r="G21217" s="95">
        <v>0</v>
      </c>
      <c r="H21217" s="93" t="s">
        <v>8976</v>
      </c>
      <c r="I21217" s="93" t="s">
        <v>23892</v>
      </c>
      <c r="J21217" s="93" t="s">
        <v>20870</v>
      </c>
      <c r="K21217" s="93" t="s">
        <v>4928</v>
      </c>
      <c r="L21217" s="14">
        <f>AND(vyberHrace&lt;&gt;"",ISNUMBER(SEARCH(vyberHrace,$B21217)))</f>
      </c>
      <c r="M21217" s="14">
        <f>AND($I21217=MID(kododd,1,2),$J21217=MID(kododd,3,3))</f>
      </c>
    </row>
    <row r="21218">
      <c r="A21218" s="95">
        <v>47843</v>
      </c>
      <c r="B21218" s="93" t="s">
        <v>10578</v>
      </c>
      <c r="C21218" s="93" t="s">
        <v>1412</v>
      </c>
      <c r="F21218" s="95">
        <v>23723831</v>
      </c>
      <c r="G21218" s="95">
        <v>0</v>
      </c>
      <c r="H21218" s="93" t="s">
        <v>8976</v>
      </c>
      <c r="I21218" s="93" t="s">
        <v>23892</v>
      </c>
      <c r="J21218" s="93" t="s">
        <v>20870</v>
      </c>
      <c r="K21218" s="93" t="s">
        <v>4928</v>
      </c>
      <c r="L21218" s="14">
        <f>AND(vyberHrace&lt;&gt;"",ISNUMBER(SEARCH(vyberHrace,$B21218)))</f>
      </c>
      <c r="M21218" s="14">
        <f>AND($I21218=MID(kododd,1,2),$J21218=MID(kododd,3,3))</f>
      </c>
    </row>
    <row r="21219">
      <c r="A21219" s="95">
        <v>47844</v>
      </c>
      <c r="B21219" s="93" t="s">
        <v>10579</v>
      </c>
      <c r="C21219" s="93" t="s">
        <v>1406</v>
      </c>
      <c r="D21219" s="95">
        <v>1028</v>
      </c>
      <c r="F21219" s="95">
        <v>23722800</v>
      </c>
      <c r="G21219" s="95">
        <v>0</v>
      </c>
      <c r="H21219" s="93" t="s">
        <v>8976</v>
      </c>
      <c r="I21219" s="93" t="s">
        <v>23892</v>
      </c>
      <c r="J21219" s="93" t="s">
        <v>20870</v>
      </c>
      <c r="K21219" s="93" t="s">
        <v>4928</v>
      </c>
      <c r="L21219" s="14">
        <f>AND(vyberHrace&lt;&gt;"",ISNUMBER(SEARCH(vyberHrace,$B21219)))</f>
      </c>
      <c r="M21219" s="14">
        <f>AND($I21219=MID(kododd,1,2),$J21219=MID(kododd,3,3))</f>
      </c>
    </row>
    <row r="21220">
      <c r="A21220" s="95">
        <v>47846</v>
      </c>
      <c r="B21220" s="93" t="s">
        <v>10580</v>
      </c>
      <c r="C21220" s="93" t="s">
        <v>3255</v>
      </c>
      <c r="D21220" s="95">
        <v>1100</v>
      </c>
      <c r="F21220" s="95">
        <v>23722819</v>
      </c>
      <c r="G21220" s="95">
        <v>0</v>
      </c>
      <c r="H21220" s="93" t="s">
        <v>8976</v>
      </c>
      <c r="I21220" s="93" t="s">
        <v>23892</v>
      </c>
      <c r="J21220" s="93" t="s">
        <v>20870</v>
      </c>
      <c r="K21220" s="93" t="s">
        <v>4928</v>
      </c>
      <c r="L21220" s="14">
        <f>AND(vyberHrace&lt;&gt;"",ISNUMBER(SEARCH(vyberHrace,$B21220)))</f>
      </c>
      <c r="M21220" s="14">
        <f>AND($I21220=MID(kododd,1,2),$J21220=MID(kododd,3,3))</f>
      </c>
    </row>
    <row r="21221">
      <c r="A21221" s="95">
        <v>14991</v>
      </c>
      <c r="B21221" s="93" t="s">
        <v>10643</v>
      </c>
      <c r="C21221" s="93" t="s">
        <v>1458</v>
      </c>
      <c r="G21221" s="95">
        <v>0</v>
      </c>
      <c r="H21221" s="93" t="s">
        <v>8976</v>
      </c>
      <c r="I21221" s="93" t="s">
        <v>23892</v>
      </c>
      <c r="J21221" s="93" t="s">
        <v>20860</v>
      </c>
      <c r="K21221" s="93" t="s">
        <v>6912</v>
      </c>
      <c r="L21221" s="14">
        <f>AND(vyberHrace&lt;&gt;"",ISNUMBER(SEARCH(vyberHrace,$B21221)))</f>
      </c>
      <c r="M21221" s="14">
        <f>AND($I21221=MID(kododd,1,2),$J21221=MID(kododd,3,3))</f>
      </c>
    </row>
    <row r="21222">
      <c r="A21222" s="95">
        <v>33127</v>
      </c>
      <c r="B21222" s="93" t="s">
        <v>20797</v>
      </c>
      <c r="C21222" s="93" t="s">
        <v>1421</v>
      </c>
      <c r="D21222" s="95">
        <v>1720</v>
      </c>
      <c r="E21222" s="95">
        <v>1876</v>
      </c>
      <c r="F21222" s="95">
        <v>344060</v>
      </c>
      <c r="G21222" s="95">
        <v>0</v>
      </c>
      <c r="H21222" s="93" t="s">
        <v>8976</v>
      </c>
      <c r="I21222" s="93" t="s">
        <v>23892</v>
      </c>
      <c r="J21222" s="93" t="s">
        <v>20896</v>
      </c>
      <c r="K21222" s="93" t="s">
        <v>6925</v>
      </c>
      <c r="L21222" s="14">
        <f>AND(vyberHrace&lt;&gt;"",ISNUMBER(SEARCH(vyberHrace,$B21222)))</f>
      </c>
      <c r="M21222" s="14">
        <f>AND($I21222=MID(kododd,1,2),$J21222=MID(kododd,3,3))</f>
      </c>
    </row>
    <row r="21223">
      <c r="A21223" s="95">
        <v>16241</v>
      </c>
      <c r="B21223" s="93" t="s">
        <v>15213</v>
      </c>
      <c r="C21223" s="93" t="s">
        <v>1451</v>
      </c>
      <c r="D21223" s="95">
        <v>1716</v>
      </c>
      <c r="E21223" s="95">
        <v>1823</v>
      </c>
      <c r="F21223" s="95">
        <v>367974</v>
      </c>
      <c r="G21223" s="95">
        <v>250</v>
      </c>
      <c r="H21223" s="93" t="s">
        <v>8976</v>
      </c>
      <c r="I21223" s="93" t="s">
        <v>23892</v>
      </c>
      <c r="J21223" s="93" t="s">
        <v>20926</v>
      </c>
      <c r="K21223" s="93" t="s">
        <v>5105</v>
      </c>
      <c r="L21223" s="14">
        <f>AND(vyberHrace&lt;&gt;"",ISNUMBER(SEARCH(vyberHrace,$B21223)))</f>
      </c>
      <c r="M21223" s="14">
        <f>AND($I21223=MID(kododd,1,2),$J21223=MID(kododd,3,3))</f>
      </c>
    </row>
    <row r="21224">
      <c r="A21224" s="95">
        <v>59866</v>
      </c>
      <c r="B21224" s="93" t="s">
        <v>26365</v>
      </c>
      <c r="C21224" s="93" t="s">
        <v>1412</v>
      </c>
      <c r="D21224" s="95">
        <v>1368</v>
      </c>
      <c r="G21224" s="95">
        <v>250</v>
      </c>
      <c r="H21224" s="93" t="s">
        <v>8976</v>
      </c>
      <c r="I21224" s="93" t="s">
        <v>23892</v>
      </c>
      <c r="J21224" s="93" t="s">
        <v>20936</v>
      </c>
      <c r="K21224" s="93" t="s">
        <v>6270</v>
      </c>
      <c r="L21224" s="14">
        <f>AND(vyberHrace&lt;&gt;"",ISNUMBER(SEARCH(vyberHrace,$B21224)))</f>
      </c>
      <c r="M21224" s="14">
        <f>AND($I21224=MID(kododd,1,2),$J21224=MID(kododd,3,3))</f>
      </c>
    </row>
    <row r="21225">
      <c r="A21225" s="95">
        <v>59865</v>
      </c>
      <c r="B21225" s="93" t="s">
        <v>26364</v>
      </c>
      <c r="C21225" s="93" t="s">
        <v>1433</v>
      </c>
      <c r="G21225" s="95">
        <v>0</v>
      </c>
      <c r="H21225" s="93" t="s">
        <v>8976</v>
      </c>
      <c r="I21225" s="93" t="s">
        <v>23892</v>
      </c>
      <c r="J21225" s="93" t="s">
        <v>20936</v>
      </c>
      <c r="K21225" s="93" t="s">
        <v>6270</v>
      </c>
      <c r="L21225" s="14">
        <f>AND(vyberHrace&lt;&gt;"",ISNUMBER(SEARCH(vyberHrace,$B21225)))</f>
      </c>
      <c r="M21225" s="14">
        <f>AND($I21225=MID(kododd,1,2),$J21225=MID(kododd,3,3))</f>
      </c>
    </row>
    <row r="21226">
      <c r="A21226" s="95">
        <v>41550</v>
      </c>
      <c r="B21226" s="93" t="s">
        <v>15249</v>
      </c>
      <c r="C21226" s="93" t="s">
        <v>1410</v>
      </c>
      <c r="D21226" s="95">
        <v>1528</v>
      </c>
      <c r="E21226" s="95">
        <v>1821</v>
      </c>
      <c r="F21226" s="95">
        <v>23743778</v>
      </c>
      <c r="G21226" s="95">
        <v>250</v>
      </c>
      <c r="H21226" s="93" t="s">
        <v>8976</v>
      </c>
      <c r="I21226" s="93" t="s">
        <v>23892</v>
      </c>
      <c r="J21226" s="93" t="s">
        <v>20875</v>
      </c>
      <c r="K21226" s="93" t="s">
        <v>7834</v>
      </c>
      <c r="L21226" s="14">
        <f>AND(vyberHrace&lt;&gt;"",ISNUMBER(SEARCH(vyberHrace,$B21226)))</f>
      </c>
      <c r="M21226" s="14">
        <f>AND($I21226=MID(kododd,1,2),$J21226=MID(kododd,3,3))</f>
      </c>
    </row>
    <row r="21227">
      <c r="A21227" s="95">
        <v>9685</v>
      </c>
      <c r="B21227" s="93" t="s">
        <v>15250</v>
      </c>
      <c r="C21227" s="93" t="s">
        <v>1432</v>
      </c>
      <c r="D21227" s="95">
        <v>1706</v>
      </c>
      <c r="E21227" s="95">
        <v>1800</v>
      </c>
      <c r="F21227" s="95">
        <v>339270</v>
      </c>
      <c r="G21227" s="95">
        <v>250</v>
      </c>
      <c r="H21227" s="93" t="s">
        <v>8976</v>
      </c>
      <c r="I21227" s="93" t="s">
        <v>23892</v>
      </c>
      <c r="J21227" s="93" t="s">
        <v>20875</v>
      </c>
      <c r="K21227" s="93" t="s">
        <v>7834</v>
      </c>
      <c r="L21227" s="14">
        <f>AND(vyberHrace&lt;&gt;"",ISNUMBER(SEARCH(vyberHrace,$B21227)))</f>
      </c>
      <c r="M21227" s="14">
        <f>AND($I21227=MID(kododd,1,2),$J21227=MID(kododd,3,3))</f>
      </c>
    </row>
    <row r="21228">
      <c r="A21228" s="95">
        <v>29024</v>
      </c>
      <c r="B21228" s="93" t="s">
        <v>15251</v>
      </c>
      <c r="C21228" s="93" t="s">
        <v>1454</v>
      </c>
      <c r="D21228" s="95">
        <v>1953</v>
      </c>
      <c r="E21228" s="95">
        <v>1994</v>
      </c>
      <c r="F21228" s="95">
        <v>350303</v>
      </c>
      <c r="G21228" s="95">
        <v>250</v>
      </c>
      <c r="H21228" s="93" t="s">
        <v>8976</v>
      </c>
      <c r="I21228" s="93" t="s">
        <v>23892</v>
      </c>
      <c r="J21228" s="93" t="s">
        <v>20875</v>
      </c>
      <c r="K21228" s="93" t="s">
        <v>7834</v>
      </c>
      <c r="L21228" s="14">
        <f>AND(vyberHrace&lt;&gt;"",ISNUMBER(SEARCH(vyberHrace,$B21228)))</f>
      </c>
      <c r="M21228" s="14">
        <f>AND($I21228=MID(kododd,1,2),$J21228=MID(kododd,3,3))</f>
      </c>
    </row>
    <row r="21229">
      <c r="A21229" s="95">
        <v>29025</v>
      </c>
      <c r="B21229" s="93" t="s">
        <v>15252</v>
      </c>
      <c r="C21229" s="93" t="s">
        <v>1398</v>
      </c>
      <c r="D21229" s="95">
        <v>1499</v>
      </c>
      <c r="E21229" s="95">
        <v>1726</v>
      </c>
      <c r="F21229" s="95">
        <v>350311</v>
      </c>
      <c r="G21229" s="95">
        <v>250</v>
      </c>
      <c r="H21229" s="93" t="s">
        <v>8976</v>
      </c>
      <c r="I21229" s="93" t="s">
        <v>23892</v>
      </c>
      <c r="J21229" s="93" t="s">
        <v>20875</v>
      </c>
      <c r="K21229" s="93" t="s">
        <v>7834</v>
      </c>
      <c r="L21229" s="14">
        <f>AND(vyberHrace&lt;&gt;"",ISNUMBER(SEARCH(vyberHrace,$B21229)))</f>
      </c>
      <c r="M21229" s="14">
        <f>AND($I21229=MID(kododd,1,2),$J21229=MID(kododd,3,3))</f>
      </c>
    </row>
    <row r="21230">
      <c r="A21230" s="95">
        <v>53663</v>
      </c>
      <c r="B21230" s="93" t="s">
        <v>1067</v>
      </c>
      <c r="C21230" s="93" t="s">
        <v>1420</v>
      </c>
      <c r="G21230" s="95">
        <v>250</v>
      </c>
      <c r="H21230" s="93" t="s">
        <v>8976</v>
      </c>
      <c r="I21230" s="93" t="s">
        <v>23892</v>
      </c>
      <c r="J21230" s="93" t="s">
        <v>20937</v>
      </c>
      <c r="K21230" s="93" t="s">
        <v>5109</v>
      </c>
      <c r="L21230" s="14">
        <f>AND(vyberHrace&lt;&gt;"",ISNUMBER(SEARCH(vyberHrace,$B21230)))</f>
      </c>
      <c r="M21230" s="14">
        <f>AND($I21230=MID(kododd,1,2),$J21230=MID(kododd,3,3))</f>
      </c>
    </row>
    <row r="21231">
      <c r="A21231" s="95">
        <v>7127</v>
      </c>
      <c r="B21231" s="93" t="s">
        <v>13059</v>
      </c>
      <c r="C21231" s="93" t="s">
        <v>1463</v>
      </c>
      <c r="D21231" s="95">
        <v>1856</v>
      </c>
      <c r="E21231" s="95">
        <v>1890</v>
      </c>
      <c r="F21231" s="95">
        <v>23737972</v>
      </c>
      <c r="G21231" s="95">
        <v>250</v>
      </c>
      <c r="H21231" s="93" t="s">
        <v>8976</v>
      </c>
      <c r="I21231" s="93" t="s">
        <v>23892</v>
      </c>
      <c r="J21231" s="93" t="s">
        <v>20878</v>
      </c>
      <c r="K21231" s="93" t="s">
        <v>4948</v>
      </c>
      <c r="L21231" s="14">
        <f>AND(vyberHrace&lt;&gt;"",ISNUMBER(SEARCH(vyberHrace,$B21231)))</f>
      </c>
      <c r="M21231" s="14">
        <f>AND($I21231=MID(kododd,1,2),$J21231=MID(kododd,3,3))</f>
      </c>
    </row>
    <row r="21232">
      <c r="A21232" s="95">
        <v>12643</v>
      </c>
      <c r="B21232" s="93" t="s">
        <v>13060</v>
      </c>
      <c r="C21232" s="93" t="s">
        <v>1437</v>
      </c>
      <c r="D21232" s="95">
        <v>1206</v>
      </c>
      <c r="G21232" s="95">
        <v>0</v>
      </c>
      <c r="H21232" s="93" t="s">
        <v>8976</v>
      </c>
      <c r="I21232" s="93" t="s">
        <v>23892</v>
      </c>
      <c r="J21232" s="93" t="s">
        <v>23412</v>
      </c>
      <c r="K21232" s="93" t="s">
        <v>21369</v>
      </c>
      <c r="L21232" s="14">
        <f>AND(vyberHrace&lt;&gt;"",ISNUMBER(SEARCH(vyberHrace,$B21232)))</f>
      </c>
      <c r="M21232" s="14">
        <f>AND($I21232=MID(kododd,1,2),$J21232=MID(kododd,3,3))</f>
      </c>
    </row>
    <row r="21233">
      <c r="A21233" s="95">
        <v>57109</v>
      </c>
      <c r="B21233" s="93" t="s">
        <v>23064</v>
      </c>
      <c r="C21233" s="93" t="s">
        <v>1486</v>
      </c>
      <c r="G21233" s="95">
        <v>250</v>
      </c>
      <c r="H21233" s="93" t="s">
        <v>8976</v>
      </c>
      <c r="I21233" s="93" t="s">
        <v>23892</v>
      </c>
      <c r="J21233" s="93" t="s">
        <v>21007</v>
      </c>
      <c r="K21233" s="93" t="s">
        <v>21380</v>
      </c>
      <c r="L21233" s="14">
        <f>AND(vyberHrace&lt;&gt;"",ISNUMBER(SEARCH(vyberHrace,$B21233)))</f>
      </c>
      <c r="M21233" s="14">
        <f>AND($I21233=MID(kododd,1,2),$J21233=MID(kododd,3,3))</f>
      </c>
    </row>
    <row r="21234">
      <c r="A21234" s="95">
        <v>57108</v>
      </c>
      <c r="B21234" s="93" t="s">
        <v>23065</v>
      </c>
      <c r="C21234" s="93" t="s">
        <v>1420</v>
      </c>
      <c r="G21234" s="95">
        <v>0</v>
      </c>
      <c r="H21234" s="93" t="s">
        <v>8976</v>
      </c>
      <c r="I21234" s="93" t="s">
        <v>23892</v>
      </c>
      <c r="J21234" s="93" t="s">
        <v>21007</v>
      </c>
      <c r="K21234" s="93" t="s">
        <v>21380</v>
      </c>
      <c r="L21234" s="14">
        <f>AND(vyberHrace&lt;&gt;"",ISNUMBER(SEARCH(vyberHrace,$B21234)))</f>
      </c>
      <c r="M21234" s="14">
        <f>AND($I21234=MID(kododd,1,2),$J21234=MID(kododd,3,3))</f>
      </c>
    </row>
    <row r="21235">
      <c r="A21235" s="95">
        <v>51350</v>
      </c>
      <c r="B21235" s="93" t="s">
        <v>3485</v>
      </c>
      <c r="C21235" s="93" t="s">
        <v>1422</v>
      </c>
      <c r="G21235" s="95">
        <v>0</v>
      </c>
      <c r="H21235" s="93" t="s">
        <v>8976</v>
      </c>
      <c r="I21235" s="93" t="s">
        <v>23892</v>
      </c>
      <c r="J21235" s="93" t="s">
        <v>20881</v>
      </c>
      <c r="K21235" s="93" t="s">
        <v>3799</v>
      </c>
      <c r="L21235" s="14">
        <f>AND(vyberHrace&lt;&gt;"",ISNUMBER(SEARCH(vyberHrace,$B21235)))</f>
      </c>
      <c r="M21235" s="14">
        <f>AND($I21235=MID(kododd,1,2),$J21235=MID(kododd,3,3))</f>
      </c>
    </row>
    <row r="21236">
      <c r="A21236" s="95">
        <v>62224</v>
      </c>
      <c r="B21236" s="93" t="s">
        <v>28411</v>
      </c>
      <c r="C21236" s="93" t="s">
        <v>1450</v>
      </c>
      <c r="G21236" s="95">
        <v>250</v>
      </c>
      <c r="H21236" s="93" t="s">
        <v>8976</v>
      </c>
      <c r="I21236" s="93" t="s">
        <v>23892</v>
      </c>
      <c r="J21236" s="93" t="s">
        <v>20879</v>
      </c>
      <c r="K21236" s="93" t="s">
        <v>6014</v>
      </c>
      <c r="L21236" s="14">
        <f>AND(vyberHrace&lt;&gt;"",ISNUMBER(SEARCH(vyberHrace,$B21236)))</f>
      </c>
      <c r="M21236" s="14">
        <f>AND($I21236=MID(kododd,1,2),$J21236=MID(kododd,3,3))</f>
      </c>
    </row>
    <row r="21237">
      <c r="A21237" s="95">
        <v>62225</v>
      </c>
      <c r="B21237" s="93" t="s">
        <v>28412</v>
      </c>
      <c r="C21237" s="93" t="s">
        <v>1486</v>
      </c>
      <c r="G21237" s="95">
        <v>250</v>
      </c>
      <c r="H21237" s="93" t="s">
        <v>8976</v>
      </c>
      <c r="I21237" s="93" t="s">
        <v>23892</v>
      </c>
      <c r="J21237" s="93" t="s">
        <v>20879</v>
      </c>
      <c r="K21237" s="93" t="s">
        <v>6014</v>
      </c>
      <c r="L21237" s="14">
        <f>AND(vyberHrace&lt;&gt;"",ISNUMBER(SEARCH(vyberHrace,$B21237)))</f>
      </c>
      <c r="M21237" s="14">
        <f>AND($I21237=MID(kododd,1,2),$J21237=MID(kododd,3,3))</f>
      </c>
    </row>
    <row r="21238">
      <c r="A21238" s="95">
        <v>48506</v>
      </c>
      <c r="B21238" s="93" t="s">
        <v>16469</v>
      </c>
      <c r="C21238" s="93" t="s">
        <v>1416</v>
      </c>
      <c r="G21238" s="95">
        <v>0</v>
      </c>
      <c r="H21238" s="93" t="s">
        <v>8976</v>
      </c>
      <c r="I21238" s="93" t="s">
        <v>23892</v>
      </c>
      <c r="J21238" s="93" t="s">
        <v>20843</v>
      </c>
      <c r="K21238" s="93" t="s">
        <v>3948</v>
      </c>
      <c r="L21238" s="14">
        <f>AND(vyberHrace&lt;&gt;"",ISNUMBER(SEARCH(vyberHrace,$B21238)))</f>
      </c>
      <c r="M21238" s="14">
        <f>AND($I21238=MID(kododd,1,2),$J21238=MID(kododd,3,3))</f>
      </c>
    </row>
    <row r="21239">
      <c r="A21239" s="95">
        <v>60762</v>
      </c>
      <c r="B21239" s="93" t="s">
        <v>27159</v>
      </c>
      <c r="C21239" s="93" t="s">
        <v>1420</v>
      </c>
      <c r="G21239" s="95">
        <v>250</v>
      </c>
      <c r="H21239" s="93" t="s">
        <v>8976</v>
      </c>
      <c r="I21239" s="93" t="s">
        <v>23892</v>
      </c>
      <c r="J21239" s="93" t="s">
        <v>20847</v>
      </c>
      <c r="K21239" s="93" t="s">
        <v>1504</v>
      </c>
      <c r="L21239" s="14">
        <f>AND(vyberHrace&lt;&gt;"",ISNUMBER(SEARCH(vyberHrace,$B21239)))</f>
      </c>
      <c r="M21239" s="14">
        <f>AND($I21239=MID(kododd,1,2),$J21239=MID(kododd,3,3))</f>
      </c>
    </row>
    <row r="21240">
      <c r="A21240" s="95">
        <v>44065</v>
      </c>
      <c r="B21240" s="93" t="s">
        <v>16471</v>
      </c>
      <c r="C21240" s="93" t="s">
        <v>1410</v>
      </c>
      <c r="G21240" s="95">
        <v>0</v>
      </c>
      <c r="H21240" s="93" t="s">
        <v>8976</v>
      </c>
      <c r="I21240" s="93" t="s">
        <v>23892</v>
      </c>
      <c r="J21240" s="93" t="s">
        <v>20844</v>
      </c>
      <c r="K21240" s="93" t="s">
        <v>6767</v>
      </c>
      <c r="L21240" s="14">
        <f>AND(vyberHrace&lt;&gt;"",ISNUMBER(SEARCH(vyberHrace,$B21240)))</f>
      </c>
      <c r="M21240" s="14">
        <f>AND($I21240=MID(kododd,1,2),$J21240=MID(kododd,3,3))</f>
      </c>
    </row>
    <row r="21241">
      <c r="A21241" s="95">
        <v>32830</v>
      </c>
      <c r="B21241" s="93" t="s">
        <v>16472</v>
      </c>
      <c r="C21241" s="93" t="s">
        <v>1447</v>
      </c>
      <c r="D21241" s="95">
        <v>1569</v>
      </c>
      <c r="F21241" s="95">
        <v>23705817</v>
      </c>
      <c r="G21241" s="95">
        <v>0</v>
      </c>
      <c r="H21241" s="93" t="s">
        <v>8976</v>
      </c>
      <c r="I21241" s="93" t="s">
        <v>23892</v>
      </c>
      <c r="J21241" s="93" t="s">
        <v>20847</v>
      </c>
      <c r="K21241" s="93" t="s">
        <v>1504</v>
      </c>
      <c r="L21241" s="14">
        <f>AND(vyberHrace&lt;&gt;"",ISNUMBER(SEARCH(vyberHrace,$B21241)))</f>
      </c>
      <c r="M21241" s="14">
        <f>AND($I21241=MID(kododd,1,2),$J21241=MID(kododd,3,3))</f>
      </c>
    </row>
    <row r="21242">
      <c r="A21242" s="95">
        <v>5650</v>
      </c>
      <c r="B21242" s="93" t="s">
        <v>16477</v>
      </c>
      <c r="C21242" s="93" t="s">
        <v>1463</v>
      </c>
      <c r="D21242" s="95">
        <v>1714</v>
      </c>
      <c r="F21242" s="95">
        <v>370592</v>
      </c>
      <c r="G21242" s="95">
        <v>0</v>
      </c>
      <c r="H21242" s="93" t="s">
        <v>8976</v>
      </c>
      <c r="I21242" s="93" t="s">
        <v>23892</v>
      </c>
      <c r="J21242" s="93" t="s">
        <v>20867</v>
      </c>
      <c r="K21242" s="93" t="s">
        <v>4710</v>
      </c>
      <c r="L21242" s="14">
        <f>AND(vyberHrace&lt;&gt;"",ISNUMBER(SEARCH(vyberHrace,$B21242)))</f>
      </c>
      <c r="M21242" s="14">
        <f>AND($I21242=MID(kododd,1,2),$J21242=MID(kododd,3,3))</f>
      </c>
    </row>
    <row r="21243">
      <c r="A21243" s="95">
        <v>60553</v>
      </c>
      <c r="B21243" s="93" t="s">
        <v>26978</v>
      </c>
      <c r="C21243" s="93" t="s">
        <v>1486</v>
      </c>
      <c r="G21243" s="95">
        <v>0</v>
      </c>
      <c r="H21243" s="93" t="s">
        <v>8976</v>
      </c>
      <c r="I21243" s="93" t="s">
        <v>23892</v>
      </c>
      <c r="J21243" s="93" t="s">
        <v>20979</v>
      </c>
      <c r="K21243" s="93" t="s">
        <v>4698</v>
      </c>
      <c r="L21243" s="14">
        <f>AND(vyberHrace&lt;&gt;"",ISNUMBER(SEARCH(vyberHrace,$B21243)))</f>
      </c>
      <c r="M21243" s="14">
        <f>AND($I21243=MID(kododd,1,2),$J21243=MID(kododd,3,3))</f>
      </c>
    </row>
    <row r="21244">
      <c r="A21244" s="95">
        <v>8446</v>
      </c>
      <c r="B21244" s="93" t="s">
        <v>16494</v>
      </c>
      <c r="C21244" s="93" t="s">
        <v>1423</v>
      </c>
      <c r="D21244" s="95">
        <v>1882</v>
      </c>
      <c r="E21244" s="95">
        <v>1922</v>
      </c>
      <c r="F21244" s="95">
        <v>318710</v>
      </c>
      <c r="G21244" s="95">
        <v>250</v>
      </c>
      <c r="H21244" s="93" t="s">
        <v>8976</v>
      </c>
      <c r="I21244" s="93" t="s">
        <v>23892</v>
      </c>
      <c r="J21244" s="93" t="s">
        <v>20936</v>
      </c>
      <c r="K21244" s="93" t="s">
        <v>6270</v>
      </c>
      <c r="L21244" s="14">
        <f>AND(vyberHrace&lt;&gt;"",ISNUMBER(SEARCH(vyberHrace,$B21244)))</f>
      </c>
      <c r="M21244" s="14">
        <f>AND($I21244=MID(kododd,1,2),$J21244=MID(kododd,3,3))</f>
      </c>
    </row>
    <row r="21245">
      <c r="A21245" s="95">
        <v>13275</v>
      </c>
      <c r="B21245" s="93" t="s">
        <v>11432</v>
      </c>
      <c r="C21245" s="93" t="s">
        <v>1461</v>
      </c>
      <c r="D21245" s="95">
        <v>1868</v>
      </c>
      <c r="E21245" s="95">
        <v>1920</v>
      </c>
      <c r="F21245" s="95">
        <v>325350</v>
      </c>
      <c r="G21245" s="95">
        <v>250</v>
      </c>
      <c r="H21245" s="93" t="s">
        <v>8976</v>
      </c>
      <c r="I21245" s="93" t="s">
        <v>23892</v>
      </c>
      <c r="J21245" s="93" t="s">
        <v>20860</v>
      </c>
      <c r="K21245" s="93" t="s">
        <v>6912</v>
      </c>
      <c r="L21245" s="14">
        <f>AND(vyberHrace&lt;&gt;"",ISNUMBER(SEARCH(vyberHrace,$B21245)))</f>
      </c>
      <c r="M21245" s="14">
        <f>AND($I21245=MID(kododd,1,2),$J21245=MID(kododd,3,3))</f>
      </c>
    </row>
    <row r="21246">
      <c r="A21246" s="95">
        <v>39593</v>
      </c>
      <c r="B21246" s="93" t="s">
        <v>9333</v>
      </c>
      <c r="C21246" s="93" t="s">
        <v>1414</v>
      </c>
      <c r="D21246" s="95">
        <v>1515</v>
      </c>
      <c r="F21246" s="95">
        <v>359939</v>
      </c>
      <c r="G21246" s="95">
        <v>250</v>
      </c>
      <c r="H21246" s="93" t="s">
        <v>8976</v>
      </c>
      <c r="I21246" s="93" t="s">
        <v>23892</v>
      </c>
      <c r="J21246" s="93" t="s">
        <v>20878</v>
      </c>
      <c r="K21246" s="93" t="s">
        <v>4948</v>
      </c>
      <c r="L21246" s="14">
        <f>AND(vyberHrace&lt;&gt;"",ISNUMBER(SEARCH(vyberHrace,$B21246)))</f>
      </c>
      <c r="M21246" s="14">
        <f>AND($I21246=MID(kododd,1,2),$J21246=MID(kododd,3,3))</f>
      </c>
    </row>
    <row r="21247">
      <c r="A21247" s="95">
        <v>58270</v>
      </c>
      <c r="B21247" s="93" t="s">
        <v>24785</v>
      </c>
      <c r="C21247" s="93" t="s">
        <v>1452</v>
      </c>
      <c r="G21247" s="95">
        <v>0</v>
      </c>
      <c r="H21247" s="93" t="s">
        <v>8976</v>
      </c>
      <c r="I21247" s="93" t="s">
        <v>23892</v>
      </c>
      <c r="J21247" s="93" t="s">
        <v>20847</v>
      </c>
      <c r="K21247" s="93" t="s">
        <v>1504</v>
      </c>
      <c r="L21247" s="14">
        <f>AND(vyberHrace&lt;&gt;"",ISNUMBER(SEARCH(vyberHrace,$B21247)))</f>
      </c>
      <c r="M21247" s="14">
        <f>AND($I21247=MID(kododd,1,2),$J21247=MID(kododd,3,3))</f>
      </c>
    </row>
    <row r="21248">
      <c r="A21248" s="95">
        <v>58269</v>
      </c>
      <c r="B21248" s="93" t="s">
        <v>24784</v>
      </c>
      <c r="C21248" s="93" t="s">
        <v>1486</v>
      </c>
      <c r="G21248" s="95">
        <v>250</v>
      </c>
      <c r="H21248" s="93" t="s">
        <v>8976</v>
      </c>
      <c r="I21248" s="93" t="s">
        <v>23892</v>
      </c>
      <c r="J21248" s="93" t="s">
        <v>20847</v>
      </c>
      <c r="K21248" s="93" t="s">
        <v>1504</v>
      </c>
      <c r="L21248" s="14">
        <f>AND(vyberHrace&lt;&gt;"",ISNUMBER(SEARCH(vyberHrace,$B21248)))</f>
      </c>
      <c r="M21248" s="14">
        <f>AND($I21248=MID(kododd,1,2),$J21248=MID(kododd,3,3))</f>
      </c>
    </row>
    <row r="21249">
      <c r="A21249" s="95">
        <v>58601</v>
      </c>
      <c r="B21249" s="93" t="s">
        <v>25093</v>
      </c>
      <c r="C21249" s="93" t="s">
        <v>1406</v>
      </c>
      <c r="G21249" s="95">
        <v>250</v>
      </c>
      <c r="H21249" s="93" t="s">
        <v>8976</v>
      </c>
      <c r="I21249" s="93" t="s">
        <v>23892</v>
      </c>
      <c r="J21249" s="93" t="s">
        <v>20967</v>
      </c>
      <c r="K21249" s="93" t="s">
        <v>11218</v>
      </c>
      <c r="L21249" s="14">
        <f>AND(vyberHrace&lt;&gt;"",ISNUMBER(SEARCH(vyberHrace,$B21249)))</f>
      </c>
      <c r="M21249" s="14">
        <f>AND($I21249=MID(kododd,1,2),$J21249=MID(kododd,3,3))</f>
      </c>
    </row>
    <row r="21250">
      <c r="A21250" s="95">
        <v>59803</v>
      </c>
      <c r="B21250" s="93" t="s">
        <v>26313</v>
      </c>
      <c r="C21250" s="93" t="s">
        <v>1447</v>
      </c>
      <c r="D21250" s="95">
        <v>1656</v>
      </c>
      <c r="E21250" s="95">
        <v>1718</v>
      </c>
      <c r="F21250" s="95">
        <v>23782102</v>
      </c>
      <c r="G21250" s="95">
        <v>250</v>
      </c>
      <c r="H21250" s="93" t="s">
        <v>8976</v>
      </c>
      <c r="I21250" s="93" t="s">
        <v>23892</v>
      </c>
      <c r="J21250" s="93" t="s">
        <v>20961</v>
      </c>
      <c r="K21250" s="93" t="s">
        <v>6268</v>
      </c>
      <c r="L21250" s="14">
        <f>AND(vyberHrace&lt;&gt;"",ISNUMBER(SEARCH(vyberHrace,$B21250)))</f>
      </c>
      <c r="M21250" s="14">
        <f>AND($I21250=MID(kododd,1,2),$J21250=MID(kododd,3,3))</f>
      </c>
    </row>
    <row r="21251">
      <c r="A21251" s="95">
        <v>52848</v>
      </c>
      <c r="B21251" s="93" t="s">
        <v>3793</v>
      </c>
      <c r="C21251" s="93" t="s">
        <v>1406</v>
      </c>
      <c r="D21251" s="95">
        <v>1358</v>
      </c>
      <c r="F21251" s="95">
        <v>23755261</v>
      </c>
      <c r="G21251" s="95">
        <v>250</v>
      </c>
      <c r="H21251" s="93" t="s">
        <v>8976</v>
      </c>
      <c r="I21251" s="93" t="s">
        <v>23892</v>
      </c>
      <c r="J21251" s="93" t="s">
        <v>20872</v>
      </c>
      <c r="K21251" s="93" t="s">
        <v>3789</v>
      </c>
      <c r="L21251" s="14">
        <f>AND(vyberHrace&lt;&gt;"",ISNUMBER(SEARCH(vyberHrace,$B21251)))</f>
      </c>
      <c r="M21251" s="14">
        <f>AND($I21251=MID(kododd,1,2),$J21251=MID(kododd,3,3))</f>
      </c>
    </row>
    <row r="21252">
      <c r="A21252" s="95">
        <v>5319</v>
      </c>
      <c r="B21252" s="93" t="s">
        <v>9359</v>
      </c>
      <c r="C21252" s="93" t="s">
        <v>1441</v>
      </c>
      <c r="D21252" s="95">
        <v>1458</v>
      </c>
      <c r="E21252" s="95">
        <v>1633</v>
      </c>
      <c r="F21252" s="95">
        <v>367982</v>
      </c>
      <c r="G21252" s="95">
        <v>250</v>
      </c>
      <c r="H21252" s="93" t="s">
        <v>8976</v>
      </c>
      <c r="I21252" s="93" t="s">
        <v>23892</v>
      </c>
      <c r="J21252" s="93" t="s">
        <v>20843</v>
      </c>
      <c r="K21252" s="93" t="s">
        <v>3948</v>
      </c>
      <c r="L21252" s="14">
        <f>AND(vyberHrace&lt;&gt;"",ISNUMBER(SEARCH(vyberHrace,$B21252)))</f>
      </c>
      <c r="M21252" s="14">
        <f>AND($I21252=MID(kododd,1,2),$J21252=MID(kododd,3,3))</f>
      </c>
    </row>
    <row r="21253">
      <c r="A21253" s="95">
        <v>44030</v>
      </c>
      <c r="B21253" s="93" t="s">
        <v>13909</v>
      </c>
      <c r="C21253" s="93" t="s">
        <v>1408</v>
      </c>
      <c r="D21253" s="95">
        <v>1137</v>
      </c>
      <c r="G21253" s="95">
        <v>0</v>
      </c>
      <c r="H21253" s="93" t="s">
        <v>8976</v>
      </c>
      <c r="I21253" s="93" t="s">
        <v>23892</v>
      </c>
      <c r="J21253" s="93" t="s">
        <v>21001</v>
      </c>
      <c r="K21253" s="93" t="s">
        <v>5937</v>
      </c>
      <c r="L21253" s="14">
        <f>AND(vyberHrace&lt;&gt;"",ISNUMBER(SEARCH(vyberHrace,$B21253)))</f>
      </c>
      <c r="M21253" s="14">
        <f>AND($I21253=MID(kododd,1,2),$J21253=MID(kododd,3,3))</f>
      </c>
    </row>
    <row r="21254">
      <c r="A21254" s="95">
        <v>56633</v>
      </c>
      <c r="B21254" s="93" t="s">
        <v>23078</v>
      </c>
      <c r="C21254" s="93" t="s">
        <v>3255</v>
      </c>
      <c r="G21254" s="95">
        <v>0</v>
      </c>
      <c r="H21254" s="93" t="s">
        <v>8976</v>
      </c>
      <c r="I21254" s="93" t="s">
        <v>23892</v>
      </c>
      <c r="J21254" s="93" t="s">
        <v>20847</v>
      </c>
      <c r="K21254" s="93" t="s">
        <v>1504</v>
      </c>
      <c r="L21254" s="14">
        <f>AND(vyberHrace&lt;&gt;"",ISNUMBER(SEARCH(vyberHrace,$B21254)))</f>
      </c>
      <c r="M21254" s="14">
        <f>AND($I21254=MID(kododd,1,2),$J21254=MID(kododd,3,3))</f>
      </c>
    </row>
    <row r="21255">
      <c r="A21255" s="95">
        <v>56634</v>
      </c>
      <c r="B21255" s="93" t="s">
        <v>23079</v>
      </c>
      <c r="C21255" s="93" t="s">
        <v>1412</v>
      </c>
      <c r="G21255" s="95">
        <v>0</v>
      </c>
      <c r="H21255" s="93" t="s">
        <v>8976</v>
      </c>
      <c r="I21255" s="93" t="s">
        <v>23892</v>
      </c>
      <c r="J21255" s="93" t="s">
        <v>20847</v>
      </c>
      <c r="K21255" s="93" t="s">
        <v>1504</v>
      </c>
      <c r="L21255" s="14">
        <f>AND(vyberHrace&lt;&gt;"",ISNUMBER(SEARCH(vyberHrace,$B21255)))</f>
      </c>
      <c r="M21255" s="14">
        <f>AND($I21255=MID(kododd,1,2),$J21255=MID(kododd,3,3))</f>
      </c>
    </row>
    <row r="21256">
      <c r="A21256" s="95">
        <v>63545</v>
      </c>
      <c r="B21256" s="93" t="s">
        <v>29562</v>
      </c>
      <c r="C21256" s="93" t="s">
        <v>1450</v>
      </c>
      <c r="G21256" s="95">
        <v>250</v>
      </c>
      <c r="H21256" s="93" t="s">
        <v>8976</v>
      </c>
      <c r="I21256" s="93" t="s">
        <v>23892</v>
      </c>
      <c r="J21256" s="93" t="s">
        <v>20936</v>
      </c>
      <c r="K21256" s="93" t="s">
        <v>6270</v>
      </c>
      <c r="L21256" s="14">
        <f>AND(vyberHrace&lt;&gt;"",ISNUMBER(SEARCH(vyberHrace,$B21256)))</f>
      </c>
      <c r="M21256" s="14">
        <f>AND($I21256=MID(kododd,1,2),$J21256=MID(kododd,3,3))</f>
      </c>
    </row>
    <row r="21257">
      <c r="A21257" s="95">
        <v>53069</v>
      </c>
      <c r="B21257" s="93" t="s">
        <v>20812</v>
      </c>
      <c r="C21257" s="93" t="s">
        <v>1420</v>
      </c>
      <c r="F21257" s="95">
        <v>23745100</v>
      </c>
      <c r="G21257" s="95">
        <v>250</v>
      </c>
      <c r="H21257" s="93" t="s">
        <v>8976</v>
      </c>
      <c r="I21257" s="93" t="s">
        <v>23892</v>
      </c>
      <c r="J21257" s="93" t="s">
        <v>20937</v>
      </c>
      <c r="K21257" s="93" t="s">
        <v>5109</v>
      </c>
      <c r="L21257" s="14">
        <f>AND(vyberHrace&lt;&gt;"",ISNUMBER(SEARCH(vyberHrace,$B21257)))</f>
      </c>
      <c r="M21257" s="14">
        <f>AND($I21257=MID(kododd,1,2),$J21257=MID(kododd,3,3))</f>
      </c>
    </row>
    <row r="21258">
      <c r="A21258" s="95">
        <v>60449</v>
      </c>
      <c r="B21258" s="93" t="s">
        <v>26887</v>
      </c>
      <c r="C21258" s="93" t="s">
        <v>1450</v>
      </c>
      <c r="G21258" s="95">
        <v>250</v>
      </c>
      <c r="H21258" s="93" t="s">
        <v>8976</v>
      </c>
      <c r="I21258" s="93" t="s">
        <v>23892</v>
      </c>
      <c r="J21258" s="93" t="s">
        <v>20896</v>
      </c>
      <c r="K21258" s="93" t="s">
        <v>6925</v>
      </c>
      <c r="L21258" s="14">
        <f>AND(vyberHrace&lt;&gt;"",ISNUMBER(SEARCH(vyberHrace,$B21258)))</f>
      </c>
      <c r="M21258" s="14">
        <f>AND($I21258=MID(kododd,1,2),$J21258=MID(kododd,3,3))</f>
      </c>
    </row>
    <row r="21259">
      <c r="A21259" s="95">
        <v>39579</v>
      </c>
      <c r="B21259" s="93" t="s">
        <v>18047</v>
      </c>
      <c r="C21259" s="93" t="s">
        <v>1427</v>
      </c>
      <c r="G21259" s="95">
        <v>250</v>
      </c>
      <c r="H21259" s="93" t="s">
        <v>8976</v>
      </c>
      <c r="I21259" s="93" t="s">
        <v>23892</v>
      </c>
      <c r="J21259" s="93" t="s">
        <v>20925</v>
      </c>
      <c r="K21259" s="93" t="s">
        <v>3811</v>
      </c>
      <c r="L21259" s="14">
        <f>AND(vyberHrace&lt;&gt;"",ISNUMBER(SEARCH(vyberHrace,$B21259)))</f>
      </c>
      <c r="M21259" s="14">
        <f>AND($I21259=MID(kododd,1,2),$J21259=MID(kododd,3,3))</f>
      </c>
    </row>
    <row r="21260">
      <c r="A21260" s="95">
        <v>38844</v>
      </c>
      <c r="B21260" s="93" t="s">
        <v>18049</v>
      </c>
      <c r="C21260" s="93" t="s">
        <v>1433</v>
      </c>
      <c r="D21260" s="95">
        <v>1517</v>
      </c>
      <c r="G21260" s="95">
        <v>250</v>
      </c>
      <c r="H21260" s="93" t="s">
        <v>8976</v>
      </c>
      <c r="I21260" s="93" t="s">
        <v>23892</v>
      </c>
      <c r="J21260" s="93" t="s">
        <v>20879</v>
      </c>
      <c r="K21260" s="93" t="s">
        <v>6014</v>
      </c>
      <c r="L21260" s="14">
        <f>AND(vyberHrace&lt;&gt;"",ISNUMBER(SEARCH(vyberHrace,$B21260)))</f>
      </c>
      <c r="M21260" s="14">
        <f>AND($I21260=MID(kododd,1,2),$J21260=MID(kododd,3,3))</f>
      </c>
    </row>
    <row r="21261">
      <c r="A21261" s="95">
        <v>54649</v>
      </c>
      <c r="B21261" s="93" t="s">
        <v>1086</v>
      </c>
      <c r="C21261" s="93" t="s">
        <v>1412</v>
      </c>
      <c r="G21261" s="95">
        <v>0</v>
      </c>
      <c r="H21261" s="93" t="s">
        <v>8976</v>
      </c>
      <c r="I21261" s="93" t="s">
        <v>23892</v>
      </c>
      <c r="J21261" s="93" t="s">
        <v>20876</v>
      </c>
      <c r="K21261" s="93" t="s">
        <v>4199</v>
      </c>
      <c r="L21261" s="14">
        <f>AND(vyberHrace&lt;&gt;"",ISNUMBER(SEARCH(vyberHrace,$B21261)))</f>
      </c>
      <c r="M21261" s="14">
        <f>AND($I21261=MID(kododd,1,2),$J21261=MID(kododd,3,3))</f>
      </c>
    </row>
    <row r="21262">
      <c r="A21262" s="95">
        <v>33160</v>
      </c>
      <c r="B21262" s="93" t="s">
        <v>18917</v>
      </c>
      <c r="C21262" s="93" t="s">
        <v>1444</v>
      </c>
      <c r="D21262" s="95">
        <v>2022</v>
      </c>
      <c r="E21262" s="95">
        <v>2048</v>
      </c>
      <c r="F21262" s="95">
        <v>360210</v>
      </c>
      <c r="G21262" s="95">
        <v>250</v>
      </c>
      <c r="H21262" s="93" t="s">
        <v>8976</v>
      </c>
      <c r="I21262" s="93" t="s">
        <v>23892</v>
      </c>
      <c r="J21262" s="93" t="s">
        <v>20844</v>
      </c>
      <c r="K21262" s="93" t="s">
        <v>6767</v>
      </c>
      <c r="L21262" s="14">
        <f>AND(vyberHrace&lt;&gt;"",ISNUMBER(SEARCH(vyberHrace,$B21262)))</f>
      </c>
      <c r="M21262" s="14">
        <f>AND($I21262=MID(kododd,1,2),$J21262=MID(kododd,3,3))</f>
      </c>
    </row>
    <row r="21263">
      <c r="A21263" s="95">
        <v>14121</v>
      </c>
      <c r="B21263" s="93" t="s">
        <v>18919</v>
      </c>
      <c r="C21263" s="93" t="s">
        <v>1471</v>
      </c>
      <c r="D21263" s="95">
        <v>1468</v>
      </c>
      <c r="F21263" s="95">
        <v>23743786</v>
      </c>
      <c r="G21263" s="95">
        <v>250</v>
      </c>
      <c r="H21263" s="93" t="s">
        <v>8976</v>
      </c>
      <c r="I21263" s="93" t="s">
        <v>23892</v>
      </c>
      <c r="J21263" s="93" t="s">
        <v>21024</v>
      </c>
      <c r="K21263" s="93" t="s">
        <v>242</v>
      </c>
      <c r="L21263" s="14">
        <f>AND(vyberHrace&lt;&gt;"",ISNUMBER(SEARCH(vyberHrace,$B21263)))</f>
      </c>
      <c r="M21263" s="14">
        <f>AND($I21263=MID(kododd,1,2),$J21263=MID(kododd,3,3))</f>
      </c>
    </row>
    <row r="21264">
      <c r="A21264" s="95">
        <v>60476</v>
      </c>
      <c r="B21264" s="93" t="s">
        <v>26910</v>
      </c>
      <c r="C21264" s="93" t="s">
        <v>1422</v>
      </c>
      <c r="F21264" s="95">
        <v>23790717</v>
      </c>
      <c r="G21264" s="95">
        <v>250</v>
      </c>
      <c r="H21264" s="93" t="s">
        <v>8976</v>
      </c>
      <c r="I21264" s="93" t="s">
        <v>23892</v>
      </c>
      <c r="J21264" s="93" t="s">
        <v>20937</v>
      </c>
      <c r="K21264" s="93" t="s">
        <v>5109</v>
      </c>
      <c r="L21264" s="14">
        <f>AND(vyberHrace&lt;&gt;"",ISNUMBER(SEARCH(vyberHrace,$B21264)))</f>
      </c>
      <c r="M21264" s="14">
        <f>AND($I21264=MID(kododd,1,2),$J21264=MID(kododd,3,3))</f>
      </c>
    </row>
    <row r="21265">
      <c r="A21265" s="95">
        <v>59864</v>
      </c>
      <c r="B21265" s="93" t="s">
        <v>26363</v>
      </c>
      <c r="C21265" s="93" t="s">
        <v>1405</v>
      </c>
      <c r="G21265" s="95">
        <v>250</v>
      </c>
      <c r="H21265" s="93" t="s">
        <v>8976</v>
      </c>
      <c r="I21265" s="93" t="s">
        <v>23892</v>
      </c>
      <c r="J21265" s="93" t="s">
        <v>20881</v>
      </c>
      <c r="K21265" s="93" t="s">
        <v>3799</v>
      </c>
      <c r="L21265" s="14">
        <f>AND(vyberHrace&lt;&gt;"",ISNUMBER(SEARCH(vyberHrace,$B21265)))</f>
      </c>
      <c r="M21265" s="14">
        <f>AND($I21265=MID(kododd,1,2),$J21265=MID(kododd,3,3))</f>
      </c>
    </row>
    <row r="21266">
      <c r="A21266" s="95">
        <v>59863</v>
      </c>
      <c r="B21266" s="93" t="s">
        <v>26362</v>
      </c>
      <c r="C21266" s="93" t="s">
        <v>1412</v>
      </c>
      <c r="G21266" s="95">
        <v>250</v>
      </c>
      <c r="H21266" s="93" t="s">
        <v>8976</v>
      </c>
      <c r="I21266" s="93" t="s">
        <v>23892</v>
      </c>
      <c r="J21266" s="93" t="s">
        <v>20881</v>
      </c>
      <c r="K21266" s="93" t="s">
        <v>3799</v>
      </c>
      <c r="L21266" s="14">
        <f>AND(vyberHrace&lt;&gt;"",ISNUMBER(SEARCH(vyberHrace,$B21266)))</f>
      </c>
      <c r="M21266" s="14">
        <f>AND($I21266=MID(kododd,1,2),$J21266=MID(kododd,3,3))</f>
      </c>
    </row>
    <row r="21267">
      <c r="A21267" s="95">
        <v>37360</v>
      </c>
      <c r="B21267" s="93" t="s">
        <v>9643</v>
      </c>
      <c r="C21267" s="93" t="s">
        <v>1442</v>
      </c>
      <c r="D21267" s="95">
        <v>1323</v>
      </c>
      <c r="F21267" s="95">
        <v>23705825</v>
      </c>
      <c r="G21267" s="95">
        <v>0</v>
      </c>
      <c r="H21267" s="93" t="s">
        <v>8976</v>
      </c>
      <c r="I21267" s="93" t="s">
        <v>23892</v>
      </c>
      <c r="J21267" s="93" t="s">
        <v>20872</v>
      </c>
      <c r="K21267" s="93" t="s">
        <v>3789</v>
      </c>
      <c r="L21267" s="14">
        <f>AND(vyberHrace&lt;&gt;"",ISNUMBER(SEARCH(vyberHrace,$B21267)))</f>
      </c>
      <c r="M21267" s="14">
        <f>AND($I21267=MID(kododd,1,2),$J21267=MID(kododd,3,3))</f>
      </c>
    </row>
    <row r="21268">
      <c r="A21268" s="95">
        <v>47168</v>
      </c>
      <c r="B21268" s="93" t="s">
        <v>11902</v>
      </c>
      <c r="C21268" s="93" t="s">
        <v>1416</v>
      </c>
      <c r="G21268" s="95">
        <v>0</v>
      </c>
      <c r="H21268" s="93" t="s">
        <v>8976</v>
      </c>
      <c r="I21268" s="93" t="s">
        <v>23892</v>
      </c>
      <c r="J21268" s="93" t="s">
        <v>20936</v>
      </c>
      <c r="K21268" s="93" t="s">
        <v>6270</v>
      </c>
      <c r="L21268" s="14">
        <f>AND(vyberHrace&lt;&gt;"",ISNUMBER(SEARCH(vyberHrace,$B21268)))</f>
      </c>
      <c r="M21268" s="14">
        <f>AND($I21268=MID(kododd,1,2),$J21268=MID(kododd,3,3))</f>
      </c>
    </row>
    <row r="21269">
      <c r="A21269" s="95">
        <v>52145</v>
      </c>
      <c r="B21269" s="93" t="s">
        <v>9758</v>
      </c>
      <c r="C21269" s="93" t="s">
        <v>1416</v>
      </c>
      <c r="F21269" s="95">
        <v>23755270</v>
      </c>
      <c r="G21269" s="95">
        <v>500</v>
      </c>
      <c r="H21269" s="93" t="s">
        <v>8976</v>
      </c>
      <c r="I21269" s="93" t="s">
        <v>23892</v>
      </c>
      <c r="J21269" s="93" t="s">
        <v>23412</v>
      </c>
      <c r="K21269" s="93" t="s">
        <v>21369</v>
      </c>
      <c r="L21269" s="14">
        <f>AND(vyberHrace&lt;&gt;"",ISNUMBER(SEARCH(vyberHrace,$B21269)))</f>
      </c>
      <c r="M21269" s="14">
        <f>AND($I21269=MID(kododd,1,2),$J21269=MID(kododd,3,3))</f>
      </c>
    </row>
    <row r="21270">
      <c r="A21270" s="95">
        <v>16356</v>
      </c>
      <c r="B21270" s="93" t="s">
        <v>9759</v>
      </c>
      <c r="C21270" s="93" t="s">
        <v>1454</v>
      </c>
      <c r="D21270" s="95">
        <v>2091</v>
      </c>
      <c r="E21270" s="95">
        <v>2134</v>
      </c>
      <c r="F21270" s="95">
        <v>339326</v>
      </c>
      <c r="G21270" s="95">
        <v>250</v>
      </c>
      <c r="H21270" s="93" t="s">
        <v>8976</v>
      </c>
      <c r="I21270" s="93" t="s">
        <v>23892</v>
      </c>
      <c r="J21270" s="93" t="s">
        <v>20855</v>
      </c>
      <c r="K21270" s="93" t="s">
        <v>6897</v>
      </c>
      <c r="L21270" s="14">
        <f>AND(vyberHrace&lt;&gt;"",ISNUMBER(SEARCH(vyberHrace,$B21270)))</f>
      </c>
      <c r="M21270" s="14">
        <f>AND($I21270=MID(kododd,1,2),$J21270=MID(kododd,3,3))</f>
      </c>
    </row>
    <row r="21271">
      <c r="A21271" s="95">
        <v>31261</v>
      </c>
      <c r="B21271" s="93" t="s">
        <v>9759</v>
      </c>
      <c r="C21271" s="93" t="s">
        <v>1417</v>
      </c>
      <c r="G21271" s="95">
        <v>0</v>
      </c>
      <c r="H21271" s="93" t="s">
        <v>8976</v>
      </c>
      <c r="I21271" s="93" t="s">
        <v>23892</v>
      </c>
      <c r="J21271" s="93" t="s">
        <v>20855</v>
      </c>
      <c r="K21271" s="93" t="s">
        <v>6897</v>
      </c>
      <c r="L21271" s="14">
        <f>AND(vyberHrace&lt;&gt;"",ISNUMBER(SEARCH(vyberHrace,$B21271)))</f>
      </c>
      <c r="M21271" s="14">
        <f>AND($I21271=MID(kododd,1,2),$J21271=MID(kododd,3,3))</f>
      </c>
    </row>
    <row r="21272">
      <c r="A21272" s="95">
        <v>5129</v>
      </c>
      <c r="B21272" s="93" t="s">
        <v>9763</v>
      </c>
      <c r="C21272" s="93" t="s">
        <v>1474</v>
      </c>
      <c r="D21272" s="95">
        <v>1783</v>
      </c>
      <c r="E21272" s="95">
        <v>1895</v>
      </c>
      <c r="F21272" s="95">
        <v>370606</v>
      </c>
      <c r="G21272" s="95">
        <v>250</v>
      </c>
      <c r="H21272" s="93" t="s">
        <v>8976</v>
      </c>
      <c r="I21272" s="93" t="s">
        <v>23892</v>
      </c>
      <c r="J21272" s="93" t="s">
        <v>20936</v>
      </c>
      <c r="K21272" s="93" t="s">
        <v>6270</v>
      </c>
      <c r="L21272" s="14">
        <f>AND(vyberHrace&lt;&gt;"",ISNUMBER(SEARCH(vyberHrace,$B21272)))</f>
      </c>
      <c r="M21272" s="14">
        <f>AND($I21272=MID(kododd,1,2),$J21272=MID(kododd,3,3))</f>
      </c>
    </row>
    <row r="21273">
      <c r="A21273" s="95">
        <v>11545</v>
      </c>
      <c r="B21273" s="93" t="s">
        <v>9764</v>
      </c>
      <c r="C21273" s="93" t="s">
        <v>1463</v>
      </c>
      <c r="D21273" s="95">
        <v>1433</v>
      </c>
      <c r="F21273" s="95">
        <v>370614</v>
      </c>
      <c r="G21273" s="95">
        <v>250</v>
      </c>
      <c r="H21273" s="93" t="s">
        <v>8976</v>
      </c>
      <c r="I21273" s="93" t="s">
        <v>23892</v>
      </c>
      <c r="J21273" s="93" t="s">
        <v>20955</v>
      </c>
      <c r="K21273" s="93" t="s">
        <v>11226</v>
      </c>
      <c r="L21273" s="14">
        <f>AND(vyberHrace&lt;&gt;"",ISNUMBER(SEARCH(vyberHrace,$B21273)))</f>
      </c>
      <c r="M21273" s="14">
        <f>AND($I21273=MID(kododd,1,2),$J21273=MID(kododd,3,3))</f>
      </c>
    </row>
    <row r="21274">
      <c r="A21274" s="95">
        <v>24707</v>
      </c>
      <c r="B21274" s="93" t="s">
        <v>9764</v>
      </c>
      <c r="C21274" s="93" t="s">
        <v>1464</v>
      </c>
      <c r="D21274" s="95">
        <v>1244</v>
      </c>
      <c r="G21274" s="95">
        <v>0</v>
      </c>
      <c r="H21274" s="93" t="s">
        <v>8976</v>
      </c>
      <c r="I21274" s="93" t="s">
        <v>23892</v>
      </c>
      <c r="J21274" s="93" t="s">
        <v>20955</v>
      </c>
      <c r="K21274" s="93" t="s">
        <v>11226</v>
      </c>
      <c r="L21274" s="14">
        <f>AND(vyberHrace&lt;&gt;"",ISNUMBER(SEARCH(vyberHrace,$B21274)))</f>
      </c>
      <c r="M21274" s="14">
        <f>AND($I21274=MID(kododd,1,2),$J21274=MID(kododd,3,3))</f>
      </c>
    </row>
    <row r="21275">
      <c r="A21275" s="95">
        <v>11699</v>
      </c>
      <c r="B21275" s="93" t="s">
        <v>29563</v>
      </c>
      <c r="C21275" s="93" t="s">
        <v>1453</v>
      </c>
      <c r="D21275" s="95">
        <v>1646</v>
      </c>
      <c r="G21275" s="95">
        <v>250</v>
      </c>
      <c r="H21275" s="93" t="s">
        <v>8976</v>
      </c>
      <c r="I21275" s="93" t="s">
        <v>23892</v>
      </c>
      <c r="J21275" s="93" t="s">
        <v>21024</v>
      </c>
      <c r="K21275" s="93" t="s">
        <v>242</v>
      </c>
      <c r="L21275" s="14">
        <f>AND(vyberHrace&lt;&gt;"",ISNUMBER(SEARCH(vyberHrace,$B21275)))</f>
      </c>
      <c r="M21275" s="14">
        <f>AND($I21275=MID(kododd,1,2),$J21275=MID(kododd,3,3))</f>
      </c>
    </row>
    <row r="21276">
      <c r="A21276" s="95">
        <v>27843</v>
      </c>
      <c r="B21276" s="93" t="s">
        <v>9765</v>
      </c>
      <c r="C21276" s="93" t="s">
        <v>1462</v>
      </c>
      <c r="D21276" s="95">
        <v>1730</v>
      </c>
      <c r="G21276" s="95">
        <v>250</v>
      </c>
      <c r="H21276" s="93" t="s">
        <v>8976</v>
      </c>
      <c r="I21276" s="93" t="s">
        <v>23892</v>
      </c>
      <c r="J21276" s="93" t="s">
        <v>20867</v>
      </c>
      <c r="K21276" s="93" t="s">
        <v>4710</v>
      </c>
      <c r="L21276" s="14">
        <f>AND(vyberHrace&lt;&gt;"",ISNUMBER(SEARCH(vyberHrace,$B21276)))</f>
      </c>
      <c r="M21276" s="14">
        <f>AND($I21276=MID(kododd,1,2),$J21276=MID(kododd,3,3))</f>
      </c>
    </row>
    <row r="21277">
      <c r="A21277" s="95">
        <v>59436</v>
      </c>
      <c r="B21277" s="93" t="s">
        <v>25849</v>
      </c>
      <c r="C21277" s="93" t="s">
        <v>1411</v>
      </c>
      <c r="G21277" s="95">
        <v>250</v>
      </c>
      <c r="H21277" s="93" t="s">
        <v>8976</v>
      </c>
      <c r="I21277" s="93" t="s">
        <v>23892</v>
      </c>
      <c r="J21277" s="93" t="s">
        <v>20879</v>
      </c>
      <c r="K21277" s="93" t="s">
        <v>6014</v>
      </c>
      <c r="L21277" s="14">
        <f>AND(vyberHrace&lt;&gt;"",ISNUMBER(SEARCH(vyberHrace,$B21277)))</f>
      </c>
      <c r="M21277" s="14">
        <f>AND($I21277=MID(kododd,1,2),$J21277=MID(kododd,3,3))</f>
      </c>
    </row>
    <row r="21278">
      <c r="A21278" s="95">
        <v>13196</v>
      </c>
      <c r="B21278" s="93" t="s">
        <v>11923</v>
      </c>
      <c r="C21278" s="93" t="s">
        <v>1434</v>
      </c>
      <c r="D21278" s="95">
        <v>1615</v>
      </c>
      <c r="F21278" s="95">
        <v>382086</v>
      </c>
      <c r="G21278" s="95">
        <v>0</v>
      </c>
      <c r="H21278" s="93" t="s">
        <v>8976</v>
      </c>
      <c r="I21278" s="93" t="s">
        <v>23892</v>
      </c>
      <c r="J21278" s="93" t="s">
        <v>20847</v>
      </c>
      <c r="K21278" s="93" t="s">
        <v>1504</v>
      </c>
      <c r="L21278" s="14">
        <f>AND(vyberHrace&lt;&gt;"",ISNUMBER(SEARCH(vyberHrace,$B21278)))</f>
      </c>
      <c r="M21278" s="14">
        <f>AND($I21278=MID(kododd,1,2),$J21278=MID(kododd,3,3))</f>
      </c>
    </row>
    <row r="21279">
      <c r="A21279" s="95">
        <v>5397</v>
      </c>
      <c r="B21279" s="93" t="s">
        <v>11924</v>
      </c>
      <c r="C21279" s="93" t="s">
        <v>1429</v>
      </c>
      <c r="D21279" s="95">
        <v>1655</v>
      </c>
      <c r="F21279" s="95">
        <v>23758422</v>
      </c>
      <c r="G21279" s="95">
        <v>0</v>
      </c>
      <c r="H21279" s="93" t="s">
        <v>8976</v>
      </c>
      <c r="I21279" s="93" t="s">
        <v>23892</v>
      </c>
      <c r="J21279" s="93" t="s">
        <v>23412</v>
      </c>
      <c r="K21279" s="93" t="s">
        <v>21369</v>
      </c>
      <c r="L21279" s="14">
        <f>AND(vyberHrace&lt;&gt;"",ISNUMBER(SEARCH(vyberHrace,$B21279)))</f>
      </c>
      <c r="M21279" s="14">
        <f>AND($I21279=MID(kododd,1,2),$J21279=MID(kododd,3,3))</f>
      </c>
    </row>
    <row r="21280">
      <c r="A21280" s="95">
        <v>929</v>
      </c>
      <c r="B21280" s="93" t="s">
        <v>11925</v>
      </c>
      <c r="C21280" s="93" t="s">
        <v>1449</v>
      </c>
      <c r="D21280" s="95">
        <v>1940</v>
      </c>
      <c r="E21280" s="95">
        <v>1960</v>
      </c>
      <c r="F21280" s="95">
        <v>307734</v>
      </c>
      <c r="G21280" s="95">
        <v>250</v>
      </c>
      <c r="H21280" s="93" t="s">
        <v>8976</v>
      </c>
      <c r="I21280" s="93" t="s">
        <v>23892</v>
      </c>
      <c r="J21280" s="93" t="s">
        <v>20860</v>
      </c>
      <c r="K21280" s="93" t="s">
        <v>6912</v>
      </c>
      <c r="L21280" s="14">
        <f>AND(vyberHrace&lt;&gt;"",ISNUMBER(SEARCH(vyberHrace,$B21280)))</f>
      </c>
      <c r="M21280" s="14">
        <f>AND($I21280=MID(kododd,1,2),$J21280=MID(kododd,3,3))</f>
      </c>
    </row>
    <row r="21281">
      <c r="A21281" s="95">
        <v>55337</v>
      </c>
      <c r="B21281" s="93" t="s">
        <v>23094</v>
      </c>
      <c r="C21281" s="93" t="s">
        <v>3255</v>
      </c>
      <c r="D21281" s="95">
        <v>1260</v>
      </c>
      <c r="F21281" s="95">
        <v>23793007</v>
      </c>
      <c r="G21281" s="95">
        <v>250</v>
      </c>
      <c r="H21281" s="93" t="s">
        <v>8976</v>
      </c>
      <c r="I21281" s="93" t="s">
        <v>23892</v>
      </c>
      <c r="J21281" s="93" t="s">
        <v>20955</v>
      </c>
      <c r="K21281" s="93" t="s">
        <v>11226</v>
      </c>
      <c r="L21281" s="14">
        <f>AND(vyberHrace&lt;&gt;"",ISNUMBER(SEARCH(vyberHrace,$B21281)))</f>
      </c>
      <c r="M21281" s="14">
        <f>AND($I21281=MID(kododd,1,2),$J21281=MID(kododd,3,3))</f>
      </c>
    </row>
    <row r="21282">
      <c r="A21282" s="95">
        <v>52466</v>
      </c>
      <c r="B21282" s="93" t="s">
        <v>3787</v>
      </c>
      <c r="C21282" s="93" t="s">
        <v>1412</v>
      </c>
      <c r="F21282" s="95">
        <v>23743379</v>
      </c>
      <c r="G21282" s="95">
        <v>0</v>
      </c>
      <c r="H21282" s="93" t="s">
        <v>8976</v>
      </c>
      <c r="I21282" s="93" t="s">
        <v>23892</v>
      </c>
      <c r="J21282" s="93" t="s">
        <v>20860</v>
      </c>
      <c r="K21282" s="93" t="s">
        <v>6912</v>
      </c>
      <c r="L21282" s="14">
        <f>AND(vyberHrace&lt;&gt;"",ISNUMBER(SEARCH(vyberHrace,$B21282)))</f>
      </c>
      <c r="M21282" s="14">
        <f>AND($I21282=MID(kododd,1,2),$J21282=MID(kododd,3,3))</f>
      </c>
    </row>
    <row r="21283">
      <c r="A21283" s="95">
        <v>10356</v>
      </c>
      <c r="B21283" s="93" t="s">
        <v>18982</v>
      </c>
      <c r="C21283" s="93" t="s">
        <v>1413</v>
      </c>
      <c r="D21283" s="95">
        <v>1620</v>
      </c>
      <c r="G21283" s="95">
        <v>250</v>
      </c>
      <c r="H21283" s="93" t="s">
        <v>8976</v>
      </c>
      <c r="I21283" s="93" t="s">
        <v>23892</v>
      </c>
      <c r="J21283" s="93" t="s">
        <v>20848</v>
      </c>
      <c r="K21283" s="93" t="s">
        <v>3802</v>
      </c>
      <c r="L21283" s="14">
        <f>AND(vyberHrace&lt;&gt;"",ISNUMBER(SEARCH(vyberHrace,$B21283)))</f>
      </c>
      <c r="M21283" s="14">
        <f>AND($I21283=MID(kododd,1,2),$J21283=MID(kododd,3,3))</f>
      </c>
    </row>
    <row r="21284">
      <c r="A21284" s="95">
        <v>55939</v>
      </c>
      <c r="B21284" s="93" t="s">
        <v>18983</v>
      </c>
      <c r="C21284" s="93" t="s">
        <v>1419</v>
      </c>
      <c r="D21284" s="95">
        <v>1048</v>
      </c>
      <c r="F21284" s="95">
        <v>23767286</v>
      </c>
      <c r="G21284" s="95">
        <v>250</v>
      </c>
      <c r="H21284" s="93" t="s">
        <v>8976</v>
      </c>
      <c r="I21284" s="93" t="s">
        <v>23892</v>
      </c>
      <c r="J21284" s="93" t="s">
        <v>20878</v>
      </c>
      <c r="K21284" s="93" t="s">
        <v>4948</v>
      </c>
      <c r="L21284" s="14">
        <f>AND(vyberHrace&lt;&gt;"",ISNUMBER(SEARCH(vyberHrace,$B21284)))</f>
      </c>
      <c r="M21284" s="14">
        <f>AND($I21284=MID(kododd,1,2),$J21284=MID(kododd,3,3))</f>
      </c>
    </row>
    <row r="21285">
      <c r="A21285" s="95">
        <v>997</v>
      </c>
      <c r="B21285" s="93" t="s">
        <v>18999</v>
      </c>
      <c r="C21285" s="93" t="s">
        <v>1405</v>
      </c>
      <c r="D21285" s="95">
        <v>2036</v>
      </c>
      <c r="E21285" s="95">
        <v>2109</v>
      </c>
      <c r="F21285" s="95">
        <v>307947</v>
      </c>
      <c r="G21285" s="95">
        <v>250</v>
      </c>
      <c r="H21285" s="93" t="s">
        <v>8976</v>
      </c>
      <c r="I21285" s="93" t="s">
        <v>23892</v>
      </c>
      <c r="J21285" s="93" t="s">
        <v>20844</v>
      </c>
      <c r="K21285" s="93" t="s">
        <v>6767</v>
      </c>
      <c r="L21285" s="14">
        <f>AND(vyberHrace&lt;&gt;"",ISNUMBER(SEARCH(vyberHrace,$B21285)))</f>
      </c>
      <c r="M21285" s="14">
        <f>AND($I21285=MID(kododd,1,2),$J21285=MID(kododd,3,3))</f>
      </c>
    </row>
    <row r="21286">
      <c r="A21286" s="95">
        <v>62521</v>
      </c>
      <c r="B21286" s="93" t="s">
        <v>29564</v>
      </c>
      <c r="C21286" s="93" t="s">
        <v>1424</v>
      </c>
      <c r="F21286" s="95">
        <v>571005773</v>
      </c>
      <c r="G21286" s="95">
        <v>250</v>
      </c>
      <c r="H21286" s="93" t="s">
        <v>8976</v>
      </c>
      <c r="I21286" s="93" t="s">
        <v>23892</v>
      </c>
      <c r="J21286" s="93" t="s">
        <v>20960</v>
      </c>
      <c r="K21286" s="93" t="s">
        <v>5570</v>
      </c>
      <c r="L21286" s="14">
        <f>AND(vyberHrace&lt;&gt;"",ISNUMBER(SEARCH(vyberHrace,$B21286)))</f>
      </c>
      <c r="M21286" s="14">
        <f>AND($I21286=MID(kododd,1,2),$J21286=MID(kododd,3,3))</f>
      </c>
    </row>
    <row r="21287">
      <c r="A21287" s="95">
        <v>8011</v>
      </c>
      <c r="B21287" s="93" t="s">
        <v>19006</v>
      </c>
      <c r="C21287" s="93" t="s">
        <v>1446</v>
      </c>
      <c r="D21287" s="95">
        <v>2014</v>
      </c>
      <c r="E21287" s="95">
        <v>2034</v>
      </c>
      <c r="F21287" s="95">
        <v>304425</v>
      </c>
      <c r="G21287" s="95">
        <v>250</v>
      </c>
      <c r="H21287" s="93" t="s">
        <v>8976</v>
      </c>
      <c r="I21287" s="93" t="s">
        <v>23892</v>
      </c>
      <c r="J21287" s="93" t="s">
        <v>20872</v>
      </c>
      <c r="K21287" s="93" t="s">
        <v>3789</v>
      </c>
      <c r="L21287" s="14">
        <f>AND(vyberHrace&lt;&gt;"",ISNUMBER(SEARCH(vyberHrace,$B21287)))</f>
      </c>
      <c r="M21287" s="14">
        <f>AND($I21287=MID(kododd,1,2),$J21287=MID(kododd,3,3))</f>
      </c>
    </row>
    <row r="21288">
      <c r="A21288" s="95">
        <v>42166</v>
      </c>
      <c r="B21288" s="93" t="s">
        <v>19009</v>
      </c>
      <c r="C21288" s="93" t="s">
        <v>1419</v>
      </c>
      <c r="D21288" s="95">
        <v>1326</v>
      </c>
      <c r="E21288" s="95">
        <v>1570</v>
      </c>
      <c r="F21288" s="95">
        <v>23718579</v>
      </c>
      <c r="G21288" s="95">
        <v>0</v>
      </c>
      <c r="H21288" s="93" t="s">
        <v>8976</v>
      </c>
      <c r="I21288" s="93" t="s">
        <v>23892</v>
      </c>
      <c r="J21288" s="93" t="s">
        <v>20843</v>
      </c>
      <c r="K21288" s="93" t="s">
        <v>3948</v>
      </c>
      <c r="L21288" s="14">
        <f>AND(vyberHrace&lt;&gt;"",ISNUMBER(SEARCH(vyberHrace,$B21288)))</f>
      </c>
      <c r="M21288" s="14">
        <f>AND($I21288=MID(kododd,1,2),$J21288=MID(kododd,3,3))</f>
      </c>
    </row>
    <row r="21289">
      <c r="A21289" s="95">
        <v>58089</v>
      </c>
      <c r="B21289" s="93" t="s">
        <v>24617</v>
      </c>
      <c r="C21289" s="93" t="s">
        <v>1450</v>
      </c>
      <c r="G21289" s="95">
        <v>250</v>
      </c>
      <c r="H21289" s="93" t="s">
        <v>8976</v>
      </c>
      <c r="I21289" s="93" t="s">
        <v>23892</v>
      </c>
      <c r="J21289" s="93" t="s">
        <v>20937</v>
      </c>
      <c r="K21289" s="93" t="s">
        <v>5109</v>
      </c>
      <c r="L21289" s="14">
        <f>AND(vyberHrace&lt;&gt;"",ISNUMBER(SEARCH(vyberHrace,$B21289)))</f>
      </c>
      <c r="M21289" s="14">
        <f>AND($I21289=MID(kododd,1,2),$J21289=MID(kododd,3,3))</f>
      </c>
    </row>
    <row r="21290">
      <c r="A21290" s="95">
        <v>60474</v>
      </c>
      <c r="B21290" s="93" t="s">
        <v>26908</v>
      </c>
      <c r="C21290" s="93" t="s">
        <v>1487</v>
      </c>
      <c r="G21290" s="95">
        <v>250</v>
      </c>
      <c r="H21290" s="93" t="s">
        <v>8976</v>
      </c>
      <c r="I21290" s="93" t="s">
        <v>23892</v>
      </c>
      <c r="J21290" s="93" t="s">
        <v>20937</v>
      </c>
      <c r="K21290" s="93" t="s">
        <v>5109</v>
      </c>
      <c r="L21290" s="14">
        <f>AND(vyberHrace&lt;&gt;"",ISNUMBER(SEARCH(vyberHrace,$B21290)))</f>
      </c>
      <c r="M21290" s="14">
        <f>AND($I21290=MID(kododd,1,2),$J21290=MID(kododd,3,3))</f>
      </c>
    </row>
    <row r="21291">
      <c r="A21291" s="95">
        <v>16670</v>
      </c>
      <c r="B21291" s="93" t="s">
        <v>19018</v>
      </c>
      <c r="C21291" s="93" t="s">
        <v>1421</v>
      </c>
      <c r="D21291" s="95">
        <v>2054</v>
      </c>
      <c r="E21291" s="95">
        <v>2105</v>
      </c>
      <c r="F21291" s="95">
        <v>334537</v>
      </c>
      <c r="G21291" s="95">
        <v>250</v>
      </c>
      <c r="H21291" s="93" t="s">
        <v>8976</v>
      </c>
      <c r="I21291" s="93" t="s">
        <v>23892</v>
      </c>
      <c r="J21291" s="93" t="s">
        <v>20872</v>
      </c>
      <c r="K21291" s="93" t="s">
        <v>3789</v>
      </c>
      <c r="L21291" s="14">
        <f>AND(vyberHrace&lt;&gt;"",ISNUMBER(SEARCH(vyberHrace,$B21291)))</f>
      </c>
      <c r="M21291" s="14">
        <f>AND($I21291=MID(kododd,1,2),$J21291=MID(kododd,3,3))</f>
      </c>
    </row>
    <row r="21292">
      <c r="A21292" s="95">
        <v>52485</v>
      </c>
      <c r="B21292" s="93" t="s">
        <v>3818</v>
      </c>
      <c r="C21292" s="93" t="s">
        <v>1420</v>
      </c>
      <c r="G21292" s="95">
        <v>500</v>
      </c>
      <c r="H21292" s="93" t="s">
        <v>8976</v>
      </c>
      <c r="I21292" s="93" t="s">
        <v>23892</v>
      </c>
      <c r="J21292" s="93" t="s">
        <v>23412</v>
      </c>
      <c r="K21292" s="93" t="s">
        <v>21369</v>
      </c>
      <c r="L21292" s="14">
        <f>AND(vyberHrace&lt;&gt;"",ISNUMBER(SEARCH(vyberHrace,$B21292)))</f>
      </c>
      <c r="M21292" s="14">
        <f>AND($I21292=MID(kododd,1,2),$J21292=MID(kododd,3,3))</f>
      </c>
    </row>
    <row r="21293">
      <c r="A21293" s="95">
        <v>35685</v>
      </c>
      <c r="B21293" s="93" t="s">
        <v>16455</v>
      </c>
      <c r="C21293" s="93" t="s">
        <v>1403</v>
      </c>
      <c r="D21293" s="95">
        <v>2123</v>
      </c>
      <c r="E21293" s="95">
        <v>2131</v>
      </c>
      <c r="F21293" s="95">
        <v>360333</v>
      </c>
      <c r="G21293" s="95">
        <v>250</v>
      </c>
      <c r="H21293" s="93" t="s">
        <v>8976</v>
      </c>
      <c r="I21293" s="93" t="s">
        <v>23892</v>
      </c>
      <c r="J21293" s="93" t="s">
        <v>20860</v>
      </c>
      <c r="K21293" s="93" t="s">
        <v>6912</v>
      </c>
      <c r="L21293" s="14">
        <f>AND(vyberHrace&lt;&gt;"",ISNUMBER(SEARCH(vyberHrace,$B21293)))</f>
      </c>
      <c r="M21293" s="14">
        <f>AND($I21293=MID(kododd,1,2),$J21293=MID(kododd,3,3))</f>
      </c>
    </row>
    <row r="21294">
      <c r="A21294" s="95">
        <v>42824</v>
      </c>
      <c r="B21294" s="93" t="s">
        <v>19460</v>
      </c>
      <c r="C21294" s="93" t="s">
        <v>3255</v>
      </c>
      <c r="D21294" s="95">
        <v>1054</v>
      </c>
      <c r="F21294" s="95">
        <v>23755288</v>
      </c>
      <c r="G21294" s="95">
        <v>500</v>
      </c>
      <c r="H21294" s="93" t="s">
        <v>8976</v>
      </c>
      <c r="I21294" s="93" t="s">
        <v>23892</v>
      </c>
      <c r="J21294" s="93" t="s">
        <v>23412</v>
      </c>
      <c r="K21294" s="93" t="s">
        <v>21369</v>
      </c>
      <c r="L21294" s="14">
        <f>AND(vyberHrace&lt;&gt;"",ISNUMBER(SEARCH(vyberHrace,$B21294)))</f>
      </c>
      <c r="M21294" s="14">
        <f>AND($I21294=MID(kododd,1,2),$J21294=MID(kododd,3,3))</f>
      </c>
    </row>
    <row r="21295">
      <c r="A21295" s="95">
        <v>59431</v>
      </c>
      <c r="B21295" s="93" t="s">
        <v>25844</v>
      </c>
      <c r="C21295" s="93" t="s">
        <v>1411</v>
      </c>
      <c r="G21295" s="95">
        <v>250</v>
      </c>
      <c r="H21295" s="93" t="s">
        <v>8976</v>
      </c>
      <c r="I21295" s="93" t="s">
        <v>23892</v>
      </c>
      <c r="J21295" s="93" t="s">
        <v>20879</v>
      </c>
      <c r="K21295" s="93" t="s">
        <v>6014</v>
      </c>
      <c r="L21295" s="14">
        <f>AND(vyberHrace&lt;&gt;"",ISNUMBER(SEARCH(vyberHrace,$B21295)))</f>
      </c>
      <c r="M21295" s="14">
        <f>AND($I21295=MID(kododd,1,2),$J21295=MID(kododd,3,3))</f>
      </c>
    </row>
    <row r="21296">
      <c r="A21296" s="95">
        <v>52144</v>
      </c>
      <c r="B21296" s="93" t="s">
        <v>3819</v>
      </c>
      <c r="C21296" s="93" t="s">
        <v>1412</v>
      </c>
      <c r="G21296" s="95">
        <v>500</v>
      </c>
      <c r="H21296" s="93" t="s">
        <v>8976</v>
      </c>
      <c r="I21296" s="93" t="s">
        <v>23892</v>
      </c>
      <c r="J21296" s="93" t="s">
        <v>23412</v>
      </c>
      <c r="K21296" s="93" t="s">
        <v>21369</v>
      </c>
      <c r="L21296" s="14">
        <f>AND(vyberHrace&lt;&gt;"",ISNUMBER(SEARCH(vyberHrace,$B21296)))</f>
      </c>
      <c r="M21296" s="14">
        <f>AND($I21296=MID(kododd,1,2),$J21296=MID(kododd,3,3))</f>
      </c>
    </row>
    <row r="21297">
      <c r="A21297" s="95">
        <v>47309</v>
      </c>
      <c r="B21297" s="93" t="s">
        <v>18793</v>
      </c>
      <c r="C21297" s="93" t="s">
        <v>1402</v>
      </c>
      <c r="D21297" s="95">
        <v>1917</v>
      </c>
      <c r="E21297" s="95">
        <v>2016</v>
      </c>
      <c r="F21297" s="95">
        <v>23718706</v>
      </c>
      <c r="G21297" s="95">
        <v>0</v>
      </c>
      <c r="H21297" s="93" t="s">
        <v>8976</v>
      </c>
      <c r="I21297" s="93" t="s">
        <v>23892</v>
      </c>
      <c r="J21297" s="93" t="s">
        <v>20860</v>
      </c>
      <c r="K21297" s="93" t="s">
        <v>6912</v>
      </c>
      <c r="L21297" s="14">
        <f>AND(vyberHrace&lt;&gt;"",ISNUMBER(SEARCH(vyberHrace,$B21297)))</f>
      </c>
      <c r="M21297" s="14">
        <f>AND($I21297=MID(kododd,1,2),$J21297=MID(kododd,3,3))</f>
      </c>
    </row>
    <row r="21298">
      <c r="A21298" s="95">
        <v>47703</v>
      </c>
      <c r="B21298" s="93" t="s">
        <v>18794</v>
      </c>
      <c r="C21298" s="93" t="s">
        <v>1416</v>
      </c>
      <c r="D21298" s="95">
        <v>1997</v>
      </c>
      <c r="E21298" s="95">
        <v>2052</v>
      </c>
      <c r="F21298" s="95">
        <v>23718714</v>
      </c>
      <c r="G21298" s="95">
        <v>250</v>
      </c>
      <c r="H21298" s="93" t="s">
        <v>8976</v>
      </c>
      <c r="I21298" s="93" t="s">
        <v>23892</v>
      </c>
      <c r="J21298" s="93" t="s">
        <v>20844</v>
      </c>
      <c r="K21298" s="93" t="s">
        <v>6767</v>
      </c>
      <c r="L21298" s="14">
        <f>AND(vyberHrace&lt;&gt;"",ISNUMBER(SEARCH(vyberHrace,$B21298)))</f>
      </c>
      <c r="M21298" s="14">
        <f>AND($I21298=MID(kododd,1,2),$J21298=MID(kododd,3,3))</f>
      </c>
    </row>
    <row r="21299">
      <c r="A21299" s="95">
        <v>73</v>
      </c>
      <c r="B21299" s="93" t="s">
        <v>17930</v>
      </c>
      <c r="C21299" s="93" t="s">
        <v>1441</v>
      </c>
      <c r="D21299" s="95">
        <v>2115</v>
      </c>
      <c r="E21299" s="95">
        <v>2127</v>
      </c>
      <c r="F21299" s="95">
        <v>303496</v>
      </c>
      <c r="G21299" s="95">
        <v>250</v>
      </c>
      <c r="H21299" s="93" t="s">
        <v>8976</v>
      </c>
      <c r="I21299" s="93" t="s">
        <v>23892</v>
      </c>
      <c r="J21299" s="93" t="s">
        <v>20860</v>
      </c>
      <c r="K21299" s="93" t="s">
        <v>6912</v>
      </c>
      <c r="L21299" s="14">
        <f>AND(vyberHrace&lt;&gt;"",ISNUMBER(SEARCH(vyberHrace,$B21299)))</f>
      </c>
      <c r="M21299" s="14">
        <f>AND($I21299=MID(kododd,1,2),$J21299=MID(kododd,3,3))</f>
      </c>
    </row>
    <row r="21300">
      <c r="A21300" s="95">
        <v>59495</v>
      </c>
      <c r="B21300" s="93" t="s">
        <v>25900</v>
      </c>
      <c r="C21300" s="93" t="s">
        <v>1402</v>
      </c>
      <c r="F21300" s="95">
        <v>23780320</v>
      </c>
      <c r="G21300" s="95">
        <v>0</v>
      </c>
      <c r="H21300" s="93" t="s">
        <v>8976</v>
      </c>
      <c r="I21300" s="93" t="s">
        <v>23892</v>
      </c>
      <c r="J21300" s="93" t="s">
        <v>20872</v>
      </c>
      <c r="K21300" s="93" t="s">
        <v>3789</v>
      </c>
      <c r="L21300" s="14">
        <f>AND(vyberHrace&lt;&gt;"",ISNUMBER(SEARCH(vyberHrace,$B21300)))</f>
      </c>
      <c r="M21300" s="14">
        <f>AND($I21300=MID(kododd,1,2),$J21300=MID(kododd,3,3))</f>
      </c>
    </row>
    <row r="21301">
      <c r="A21301" s="95">
        <v>25234</v>
      </c>
      <c r="B21301" s="93" t="s">
        <v>10362</v>
      </c>
      <c r="C21301" s="93" t="s">
        <v>1472</v>
      </c>
      <c r="D21301" s="95">
        <v>1388</v>
      </c>
      <c r="G21301" s="95">
        <v>0</v>
      </c>
      <c r="H21301" s="93" t="s">
        <v>8976</v>
      </c>
      <c r="I21301" s="93" t="s">
        <v>23892</v>
      </c>
      <c r="J21301" s="93" t="s">
        <v>21024</v>
      </c>
      <c r="K21301" s="93" t="s">
        <v>242</v>
      </c>
      <c r="L21301" s="14">
        <f>AND(vyberHrace&lt;&gt;"",ISNUMBER(SEARCH(vyberHrace,$B21301)))</f>
      </c>
      <c r="M21301" s="14">
        <f>AND($I21301=MID(kododd,1,2),$J21301=MID(kododd,3,3))</f>
      </c>
    </row>
    <row r="21302">
      <c r="A21302" s="95">
        <v>45119</v>
      </c>
      <c r="B21302" s="93" t="s">
        <v>10374</v>
      </c>
      <c r="C21302" s="93" t="s">
        <v>1427</v>
      </c>
      <c r="D21302" s="95">
        <v>1538</v>
      </c>
      <c r="G21302" s="95">
        <v>0</v>
      </c>
      <c r="H21302" s="93" t="s">
        <v>8976</v>
      </c>
      <c r="I21302" s="93" t="s">
        <v>23892</v>
      </c>
      <c r="J21302" s="93" t="s">
        <v>21001</v>
      </c>
      <c r="K21302" s="93" t="s">
        <v>5937</v>
      </c>
      <c r="L21302" s="14">
        <f>AND(vyberHrace&lt;&gt;"",ISNUMBER(SEARCH(vyberHrace,$B21302)))</f>
      </c>
      <c r="M21302" s="14">
        <f>AND($I21302=MID(kododd,1,2),$J21302=MID(kododd,3,3))</f>
      </c>
    </row>
    <row r="21303">
      <c r="A21303" s="95">
        <v>56989</v>
      </c>
      <c r="B21303" s="93" t="s">
        <v>23029</v>
      </c>
      <c r="C21303" s="93" t="s">
        <v>1450</v>
      </c>
      <c r="G21303" s="95">
        <v>250</v>
      </c>
      <c r="H21303" s="93" t="s">
        <v>8976</v>
      </c>
      <c r="I21303" s="93" t="s">
        <v>23892</v>
      </c>
      <c r="J21303" s="93" t="s">
        <v>20937</v>
      </c>
      <c r="K21303" s="93" t="s">
        <v>5109</v>
      </c>
      <c r="L21303" s="14">
        <f>AND(vyberHrace&lt;&gt;"",ISNUMBER(SEARCH(vyberHrace,$B21303)))</f>
      </c>
      <c r="M21303" s="14">
        <f>AND($I21303=MID(kododd,1,2),$J21303=MID(kododd,3,3))</f>
      </c>
    </row>
    <row r="21304">
      <c r="A21304" s="95">
        <v>56990</v>
      </c>
      <c r="B21304" s="93" t="s">
        <v>23030</v>
      </c>
      <c r="C21304" s="93" t="s">
        <v>1411</v>
      </c>
      <c r="G21304" s="95">
        <v>250</v>
      </c>
      <c r="H21304" s="93" t="s">
        <v>8976</v>
      </c>
      <c r="I21304" s="93" t="s">
        <v>23892</v>
      </c>
      <c r="J21304" s="93" t="s">
        <v>20937</v>
      </c>
      <c r="K21304" s="93" t="s">
        <v>5109</v>
      </c>
      <c r="L21304" s="14">
        <f>AND(vyberHrace&lt;&gt;"",ISNUMBER(SEARCH(vyberHrace,$B21304)))</f>
      </c>
      <c r="M21304" s="14">
        <f>AND($I21304=MID(kododd,1,2),$J21304=MID(kododd,3,3))</f>
      </c>
    </row>
    <row r="21305">
      <c r="A21305" s="95">
        <v>63051</v>
      </c>
      <c r="B21305" s="93" t="s">
        <v>29565</v>
      </c>
      <c r="C21305" s="93" t="s">
        <v>1424</v>
      </c>
      <c r="G21305" s="95">
        <v>250</v>
      </c>
      <c r="H21305" s="93" t="s">
        <v>8976</v>
      </c>
      <c r="I21305" s="93" t="s">
        <v>23892</v>
      </c>
      <c r="J21305" s="93" t="s">
        <v>20844</v>
      </c>
      <c r="K21305" s="93" t="s">
        <v>6767</v>
      </c>
      <c r="L21305" s="14">
        <f>AND(vyberHrace&lt;&gt;"",ISNUMBER(SEARCH(vyberHrace,$B21305)))</f>
      </c>
      <c r="M21305" s="14">
        <f>AND($I21305=MID(kododd,1,2),$J21305=MID(kododd,3,3))</f>
      </c>
    </row>
    <row r="21306">
      <c r="A21306" s="95">
        <v>60482</v>
      </c>
      <c r="B21306" s="93" t="s">
        <v>26914</v>
      </c>
      <c r="C21306" s="93" t="s">
        <v>1410</v>
      </c>
      <c r="F21306" s="95">
        <v>23723190</v>
      </c>
      <c r="G21306" s="95">
        <v>250</v>
      </c>
      <c r="H21306" s="93" t="s">
        <v>8976</v>
      </c>
      <c r="I21306" s="93" t="s">
        <v>23892</v>
      </c>
      <c r="J21306" s="93" t="s">
        <v>20937</v>
      </c>
      <c r="K21306" s="93" t="s">
        <v>5109</v>
      </c>
      <c r="L21306" s="14">
        <f>AND(vyberHrace&lt;&gt;"",ISNUMBER(SEARCH(vyberHrace,$B21306)))</f>
      </c>
      <c r="M21306" s="14">
        <f>AND($I21306=MID(kododd,1,2),$J21306=MID(kododd,3,3))</f>
      </c>
    </row>
    <row r="21307">
      <c r="A21307" s="95">
        <v>51186</v>
      </c>
      <c r="B21307" s="93" t="s">
        <v>3477</v>
      </c>
      <c r="C21307" s="93" t="s">
        <v>1422</v>
      </c>
      <c r="G21307" s="95">
        <v>250</v>
      </c>
      <c r="H21307" s="93" t="s">
        <v>8976</v>
      </c>
      <c r="I21307" s="93" t="s">
        <v>23892</v>
      </c>
      <c r="J21307" s="93" t="s">
        <v>20937</v>
      </c>
      <c r="K21307" s="93" t="s">
        <v>5109</v>
      </c>
      <c r="L21307" s="14">
        <f>AND(vyberHrace&lt;&gt;"",ISNUMBER(SEARCH(vyberHrace,$B21307)))</f>
      </c>
      <c r="M21307" s="14">
        <f>AND($I21307=MID(kododd,1,2),$J21307=MID(kododd,3,3))</f>
      </c>
    </row>
    <row r="21308">
      <c r="A21308" s="95">
        <v>20</v>
      </c>
      <c r="B21308" s="93" t="s">
        <v>10533</v>
      </c>
      <c r="C21308" s="93" t="s">
        <v>1465</v>
      </c>
      <c r="D21308" s="95">
        <v>2293</v>
      </c>
      <c r="E21308" s="95">
        <v>2318</v>
      </c>
      <c r="F21308" s="95">
        <v>300241</v>
      </c>
      <c r="G21308" s="95">
        <v>250</v>
      </c>
      <c r="H21308" s="93" t="s">
        <v>8976</v>
      </c>
      <c r="I21308" s="93" t="s">
        <v>23892</v>
      </c>
      <c r="J21308" s="93" t="s">
        <v>20860</v>
      </c>
      <c r="K21308" s="93" t="s">
        <v>6912</v>
      </c>
      <c r="L21308" s="14">
        <f>AND(vyberHrace&lt;&gt;"",ISNUMBER(SEARCH(vyberHrace,$B21308)))</f>
      </c>
      <c r="M21308" s="14">
        <f>AND($I21308=MID(kododd,1,2),$J21308=MID(kododd,3,3))</f>
      </c>
    </row>
    <row r="21309">
      <c r="A21309" s="95">
        <v>50066</v>
      </c>
      <c r="B21309" s="93" t="s">
        <v>28084</v>
      </c>
      <c r="C21309" s="93" t="s">
        <v>1406</v>
      </c>
      <c r="G21309" s="95">
        <v>0</v>
      </c>
      <c r="H21309" s="93" t="s">
        <v>8976</v>
      </c>
      <c r="I21309" s="93" t="s">
        <v>23895</v>
      </c>
      <c r="J21309" s="93" t="s">
        <v>20936</v>
      </c>
      <c r="K21309" s="93" t="s">
        <v>5615</v>
      </c>
      <c r="L21309" s="14">
        <f>AND(vyberHrace&lt;&gt;"",ISNUMBER(SEARCH(vyberHrace,$B21309)))</f>
      </c>
      <c r="M21309" s="14">
        <f>AND($I21309=MID(kododd,1,2),$J21309=MID(kododd,3,3))</f>
      </c>
    </row>
    <row r="21310">
      <c r="A21310" s="95">
        <v>58311</v>
      </c>
      <c r="B21310" s="93" t="s">
        <v>24822</v>
      </c>
      <c r="C21310" s="93" t="s">
        <v>1486</v>
      </c>
      <c r="G21310" s="95">
        <v>250</v>
      </c>
      <c r="H21310" s="93" t="s">
        <v>8976</v>
      </c>
      <c r="I21310" s="93" t="s">
        <v>23895</v>
      </c>
      <c r="J21310" s="93" t="s">
        <v>20878</v>
      </c>
      <c r="K21310" s="93" t="s">
        <v>6859</v>
      </c>
      <c r="L21310" s="14">
        <f>AND(vyberHrace&lt;&gt;"",ISNUMBER(SEARCH(vyberHrace,$B21310)))</f>
      </c>
      <c r="M21310" s="14">
        <f>AND($I21310=MID(kododd,1,2),$J21310=MID(kododd,3,3))</f>
      </c>
    </row>
    <row r="21311">
      <c r="A21311" s="95">
        <v>59073</v>
      </c>
      <c r="B21311" s="93" t="s">
        <v>29566</v>
      </c>
      <c r="C21311" s="93" t="s">
        <v>1424</v>
      </c>
      <c r="G21311" s="95">
        <v>250</v>
      </c>
      <c r="H21311" s="93" t="s">
        <v>8976</v>
      </c>
      <c r="I21311" s="93" t="s">
        <v>23895</v>
      </c>
      <c r="J21311" s="93" t="s">
        <v>20878</v>
      </c>
      <c r="K21311" s="93" t="s">
        <v>6859</v>
      </c>
      <c r="L21311" s="14">
        <f>AND(vyberHrace&lt;&gt;"",ISNUMBER(SEARCH(vyberHrace,$B21311)))</f>
      </c>
      <c r="M21311" s="14">
        <f>AND($I21311=MID(kododd,1,2),$J21311=MID(kododd,3,3))</f>
      </c>
    </row>
    <row r="21312">
      <c r="A21312" s="95">
        <v>51314</v>
      </c>
      <c r="B21312" s="93" t="s">
        <v>8861</v>
      </c>
      <c r="C21312" s="93" t="s">
        <v>3255</v>
      </c>
      <c r="G21312" s="95">
        <v>0</v>
      </c>
      <c r="H21312" s="93" t="s">
        <v>8976</v>
      </c>
      <c r="I21312" s="93" t="s">
        <v>23895</v>
      </c>
      <c r="J21312" s="93" t="s">
        <v>20864</v>
      </c>
      <c r="K21312" s="93" t="s">
        <v>1505</v>
      </c>
      <c r="L21312" s="14">
        <f>AND(vyberHrace&lt;&gt;"",ISNUMBER(SEARCH(vyberHrace,$B21312)))</f>
      </c>
      <c r="M21312" s="14">
        <f>AND($I21312=MID(kododd,1,2),$J21312=MID(kododd,3,3))</f>
      </c>
    </row>
    <row r="21313">
      <c r="A21313" s="95">
        <v>11293</v>
      </c>
      <c r="B21313" s="93" t="s">
        <v>6761</v>
      </c>
      <c r="C21313" s="93" t="s">
        <v>1430</v>
      </c>
      <c r="D21313" s="95">
        <v>1555</v>
      </c>
      <c r="E21313" s="95">
        <v>1596</v>
      </c>
      <c r="F21313" s="95">
        <v>343625</v>
      </c>
      <c r="G21313" s="95">
        <v>250</v>
      </c>
      <c r="H21313" s="93" t="s">
        <v>8976</v>
      </c>
      <c r="I21313" s="93" t="s">
        <v>23895</v>
      </c>
      <c r="J21313" s="93" t="s">
        <v>20866</v>
      </c>
      <c r="K21313" s="93" t="s">
        <v>6762</v>
      </c>
      <c r="L21313" s="14">
        <f>AND(vyberHrace&lt;&gt;"",ISNUMBER(SEARCH(vyberHrace,$B21313)))</f>
      </c>
      <c r="M21313" s="14">
        <f>AND($I21313=MID(kododd,1,2),$J21313=MID(kododd,3,3))</f>
      </c>
    </row>
    <row r="21314">
      <c r="A21314" s="95">
        <v>14019</v>
      </c>
      <c r="B21314" s="93" t="s">
        <v>6763</v>
      </c>
      <c r="C21314" s="93" t="s">
        <v>1464</v>
      </c>
      <c r="D21314" s="95">
        <v>1637</v>
      </c>
      <c r="E21314" s="95">
        <v>1772</v>
      </c>
      <c r="F21314" s="95">
        <v>387622</v>
      </c>
      <c r="G21314" s="95">
        <v>250</v>
      </c>
      <c r="H21314" s="93" t="s">
        <v>8976</v>
      </c>
      <c r="I21314" s="93" t="s">
        <v>23895</v>
      </c>
      <c r="J21314" s="93" t="s">
        <v>20867</v>
      </c>
      <c r="K21314" s="93" t="s">
        <v>6764</v>
      </c>
      <c r="L21314" s="14">
        <f>AND(vyberHrace&lt;&gt;"",ISNUMBER(SEARCH(vyberHrace,$B21314)))</f>
      </c>
      <c r="M21314" s="14">
        <f>AND($I21314=MID(kododd,1,2),$J21314=MID(kododd,3,3))</f>
      </c>
    </row>
    <row r="21315">
      <c r="A21315" s="95">
        <v>59757</v>
      </c>
      <c r="B21315" s="93" t="s">
        <v>26272</v>
      </c>
      <c r="C21315" s="93" t="s">
        <v>1450</v>
      </c>
      <c r="D21315" s="95">
        <v>1090</v>
      </c>
      <c r="F21315" s="95">
        <v>23786876</v>
      </c>
      <c r="G21315" s="95">
        <v>250</v>
      </c>
      <c r="H21315" s="93" t="s">
        <v>8976</v>
      </c>
      <c r="I21315" s="93" t="s">
        <v>23895</v>
      </c>
      <c r="J21315" s="93" t="s">
        <v>20914</v>
      </c>
      <c r="K21315" s="93" t="s">
        <v>4359</v>
      </c>
      <c r="L21315" s="14">
        <f>AND(vyberHrace&lt;&gt;"",ISNUMBER(SEARCH(vyberHrace,$B21315)))</f>
      </c>
      <c r="M21315" s="14">
        <f>AND($I21315=MID(kododd,1,2),$J21315=MID(kododd,3,3))</f>
      </c>
    </row>
    <row r="21316">
      <c r="A21316" s="95">
        <v>35640</v>
      </c>
      <c r="B21316" s="93" t="s">
        <v>6765</v>
      </c>
      <c r="C21316" s="93" t="s">
        <v>1398</v>
      </c>
      <c r="D21316" s="95">
        <v>1339</v>
      </c>
      <c r="F21316" s="95">
        <v>393797</v>
      </c>
      <c r="G21316" s="95">
        <v>250</v>
      </c>
      <c r="H21316" s="93" t="s">
        <v>8976</v>
      </c>
      <c r="I21316" s="93" t="s">
        <v>23895</v>
      </c>
      <c r="J21316" s="93" t="s">
        <v>20866</v>
      </c>
      <c r="K21316" s="93" t="s">
        <v>6762</v>
      </c>
      <c r="L21316" s="14">
        <f>AND(vyberHrace&lt;&gt;"",ISNUMBER(SEARCH(vyberHrace,$B21316)))</f>
      </c>
      <c r="M21316" s="14">
        <f>AND($I21316=MID(kododd,1,2),$J21316=MID(kododd,3,3))</f>
      </c>
    </row>
    <row r="21317">
      <c r="A21317" s="95">
        <v>62632</v>
      </c>
      <c r="B21317" s="93" t="s">
        <v>29567</v>
      </c>
      <c r="C21317" s="93" t="s">
        <v>1439</v>
      </c>
      <c r="G21317" s="95">
        <v>250</v>
      </c>
      <c r="H21317" s="93" t="s">
        <v>8976</v>
      </c>
      <c r="I21317" s="93" t="s">
        <v>23895</v>
      </c>
      <c r="J21317" s="93" t="s">
        <v>20914</v>
      </c>
      <c r="K21317" s="93" t="s">
        <v>4359</v>
      </c>
      <c r="L21317" s="14">
        <f>AND(vyberHrace&lt;&gt;"",ISNUMBER(SEARCH(vyberHrace,$B21317)))</f>
      </c>
      <c r="M21317" s="14">
        <f>AND($I21317=MID(kododd,1,2),$J21317=MID(kododd,3,3))</f>
      </c>
    </row>
    <row r="21318">
      <c r="A21318" s="95">
        <v>60291</v>
      </c>
      <c r="B21318" s="93" t="s">
        <v>26750</v>
      </c>
      <c r="C21318" s="93" t="s">
        <v>1486</v>
      </c>
      <c r="G21318" s="95">
        <v>0</v>
      </c>
      <c r="H21318" s="93" t="s">
        <v>8976</v>
      </c>
      <c r="I21318" s="93" t="s">
        <v>23895</v>
      </c>
      <c r="J21318" s="93" t="s">
        <v>20878</v>
      </c>
      <c r="K21318" s="93" t="s">
        <v>6859</v>
      </c>
      <c r="L21318" s="14">
        <f>AND(vyberHrace&lt;&gt;"",ISNUMBER(SEARCH(vyberHrace,$B21318)))</f>
      </c>
      <c r="M21318" s="14">
        <f>AND($I21318=MID(kododd,1,2),$J21318=MID(kododd,3,3))</f>
      </c>
    </row>
    <row r="21319">
      <c r="A21319" s="95">
        <v>37828</v>
      </c>
      <c r="B21319" s="93" t="s">
        <v>6771</v>
      </c>
      <c r="C21319" s="93" t="s">
        <v>1409</v>
      </c>
      <c r="F21319" s="95">
        <v>23747935</v>
      </c>
      <c r="G21319" s="95">
        <v>250</v>
      </c>
      <c r="H21319" s="93" t="s">
        <v>8976</v>
      </c>
      <c r="I21319" s="93" t="s">
        <v>23895</v>
      </c>
      <c r="J21319" s="93" t="s">
        <v>20866</v>
      </c>
      <c r="K21319" s="93" t="s">
        <v>6762</v>
      </c>
      <c r="L21319" s="14">
        <f>AND(vyberHrace&lt;&gt;"",ISNUMBER(SEARCH(vyberHrace,$B21319)))</f>
      </c>
      <c r="M21319" s="14">
        <f>AND($I21319=MID(kododd,1,2),$J21319=MID(kododd,3,3))</f>
      </c>
    </row>
    <row r="21320">
      <c r="A21320" s="95">
        <v>50194</v>
      </c>
      <c r="B21320" s="93" t="s">
        <v>4362</v>
      </c>
      <c r="C21320" s="93" t="s">
        <v>1474</v>
      </c>
      <c r="D21320" s="95">
        <v>1456</v>
      </c>
      <c r="E21320" s="95">
        <v>1660</v>
      </c>
      <c r="F21320" s="95">
        <v>23732016</v>
      </c>
      <c r="G21320" s="95">
        <v>250</v>
      </c>
      <c r="H21320" s="93" t="s">
        <v>8976</v>
      </c>
      <c r="I21320" s="93" t="s">
        <v>23895</v>
      </c>
      <c r="J21320" s="93" t="s">
        <v>20875</v>
      </c>
      <c r="K21320" s="93" t="s">
        <v>11215</v>
      </c>
      <c r="L21320" s="14">
        <f>AND(vyberHrace&lt;&gt;"",ISNUMBER(SEARCH(vyberHrace,$B21320)))</f>
      </c>
      <c r="M21320" s="14">
        <f>AND($I21320=MID(kododd,1,2),$J21320=MID(kododd,3,3))</f>
      </c>
    </row>
    <row r="21321">
      <c r="A21321" s="95">
        <v>60729</v>
      </c>
      <c r="B21321" s="93" t="s">
        <v>27139</v>
      </c>
      <c r="C21321" s="93" t="s">
        <v>1411</v>
      </c>
      <c r="G21321" s="95">
        <v>250</v>
      </c>
      <c r="H21321" s="93" t="s">
        <v>8976</v>
      </c>
      <c r="I21321" s="93" t="s">
        <v>23895</v>
      </c>
      <c r="J21321" s="93" t="s">
        <v>20867</v>
      </c>
      <c r="K21321" s="93" t="s">
        <v>6764</v>
      </c>
      <c r="L21321" s="14">
        <f>AND(vyberHrace&lt;&gt;"",ISNUMBER(SEARCH(vyberHrace,$B21321)))</f>
      </c>
      <c r="M21321" s="14">
        <f>AND($I21321=MID(kododd,1,2),$J21321=MID(kododd,3,3))</f>
      </c>
    </row>
    <row r="21322">
      <c r="A21322" s="95">
        <v>60730</v>
      </c>
      <c r="B21322" s="93" t="s">
        <v>27140</v>
      </c>
      <c r="C21322" s="93" t="s">
        <v>1412</v>
      </c>
      <c r="G21322" s="95">
        <v>250</v>
      </c>
      <c r="H21322" s="93" t="s">
        <v>8976</v>
      </c>
      <c r="I21322" s="93" t="s">
        <v>23895</v>
      </c>
      <c r="J21322" s="93" t="s">
        <v>20867</v>
      </c>
      <c r="K21322" s="93" t="s">
        <v>6764</v>
      </c>
      <c r="L21322" s="14">
        <f>AND(vyberHrace&lt;&gt;"",ISNUMBER(SEARCH(vyberHrace,$B21322)))</f>
      </c>
      <c r="M21322" s="14">
        <f>AND($I21322=MID(kododd,1,2),$J21322=MID(kododd,3,3))</f>
      </c>
    </row>
    <row r="21323">
      <c r="A21323" s="95">
        <v>16127</v>
      </c>
      <c r="B21323" s="93" t="s">
        <v>6858</v>
      </c>
      <c r="C21323" s="93" t="s">
        <v>1430</v>
      </c>
      <c r="D21323" s="95">
        <v>1386</v>
      </c>
      <c r="E21323" s="95">
        <v>1562</v>
      </c>
      <c r="F21323" s="95">
        <v>381276</v>
      </c>
      <c r="G21323" s="95">
        <v>250</v>
      </c>
      <c r="H21323" s="93" t="s">
        <v>8976</v>
      </c>
      <c r="I21323" s="93" t="s">
        <v>23895</v>
      </c>
      <c r="J21323" s="93" t="s">
        <v>20878</v>
      </c>
      <c r="K21323" s="93" t="s">
        <v>6859</v>
      </c>
      <c r="L21323" s="14">
        <f>AND(vyberHrace&lt;&gt;"",ISNUMBER(SEARCH(vyberHrace,$B21323)))</f>
      </c>
      <c r="M21323" s="14">
        <f>AND($I21323=MID(kododd,1,2),$J21323=MID(kododd,3,3))</f>
      </c>
    </row>
    <row r="21324">
      <c r="A21324" s="95">
        <v>13013</v>
      </c>
      <c r="B21324" s="93" t="s">
        <v>6861</v>
      </c>
      <c r="C21324" s="93" t="s">
        <v>1452</v>
      </c>
      <c r="D21324" s="95">
        <v>1636</v>
      </c>
      <c r="F21324" s="95">
        <v>396028</v>
      </c>
      <c r="G21324" s="95">
        <v>0</v>
      </c>
      <c r="H21324" s="93" t="s">
        <v>8976</v>
      </c>
      <c r="I21324" s="93" t="s">
        <v>23895</v>
      </c>
      <c r="J21324" s="93" t="s">
        <v>20879</v>
      </c>
      <c r="K21324" s="93" t="s">
        <v>23919</v>
      </c>
      <c r="L21324" s="14">
        <f>AND(vyberHrace&lt;&gt;"",ISNUMBER(SEARCH(vyberHrace,$B21324)))</f>
      </c>
      <c r="M21324" s="14">
        <f>AND($I21324=MID(kododd,1,2),$J21324=MID(kododd,3,3))</f>
      </c>
    </row>
    <row r="21325">
      <c r="A21325" s="95">
        <v>12084</v>
      </c>
      <c r="B21325" s="93" t="s">
        <v>6863</v>
      </c>
      <c r="C21325" s="93" t="s">
        <v>1436</v>
      </c>
      <c r="D21325" s="95">
        <v>2232</v>
      </c>
      <c r="E21325" s="95">
        <v>2232</v>
      </c>
      <c r="F21325" s="95">
        <v>315702</v>
      </c>
      <c r="G21325" s="95">
        <v>250</v>
      </c>
      <c r="H21325" s="93" t="s">
        <v>8976</v>
      </c>
      <c r="I21325" s="93" t="s">
        <v>23895</v>
      </c>
      <c r="J21325" s="93" t="s">
        <v>20882</v>
      </c>
      <c r="K21325" s="93" t="s">
        <v>6865</v>
      </c>
      <c r="L21325" s="14">
        <f>AND(vyberHrace&lt;&gt;"",ISNUMBER(SEARCH(vyberHrace,$B21325)))</f>
      </c>
      <c r="M21325" s="14">
        <f>AND($I21325=MID(kododd,1,2),$J21325=MID(kododd,3,3))</f>
      </c>
    </row>
    <row r="21326">
      <c r="A21326" s="95">
        <v>56562</v>
      </c>
      <c r="B21326" s="93" t="s">
        <v>23148</v>
      </c>
      <c r="C21326" s="93" t="s">
        <v>1424</v>
      </c>
      <c r="G21326" s="95">
        <v>250</v>
      </c>
      <c r="H21326" s="93" t="s">
        <v>8976</v>
      </c>
      <c r="I21326" s="93" t="s">
        <v>23895</v>
      </c>
      <c r="J21326" s="93" t="s">
        <v>20878</v>
      </c>
      <c r="K21326" s="93" t="s">
        <v>6859</v>
      </c>
      <c r="L21326" s="14">
        <f>AND(vyberHrace&lt;&gt;"",ISNUMBER(SEARCH(vyberHrace,$B21326)))</f>
      </c>
      <c r="M21326" s="14">
        <f>AND($I21326=MID(kododd,1,2),$J21326=MID(kododd,3,3))</f>
      </c>
    </row>
    <row r="21327">
      <c r="A21327" s="95">
        <v>52405</v>
      </c>
      <c r="B21327" s="93" t="s">
        <v>3869</v>
      </c>
      <c r="C21327" s="93" t="s">
        <v>1412</v>
      </c>
      <c r="G21327" s="95">
        <v>0</v>
      </c>
      <c r="H21327" s="93" t="s">
        <v>8976</v>
      </c>
      <c r="I21327" s="93" t="s">
        <v>23895</v>
      </c>
      <c r="J21327" s="93" t="s">
        <v>20878</v>
      </c>
      <c r="K21327" s="93" t="s">
        <v>6859</v>
      </c>
      <c r="L21327" s="14">
        <f>AND(vyberHrace&lt;&gt;"",ISNUMBER(SEARCH(vyberHrace,$B21327)))</f>
      </c>
      <c r="M21327" s="14">
        <f>AND($I21327=MID(kododd,1,2),$J21327=MID(kododd,3,3))</f>
      </c>
    </row>
    <row r="21328">
      <c r="A21328" s="95">
        <v>44396</v>
      </c>
      <c r="B21328" s="93" t="s">
        <v>6873</v>
      </c>
      <c r="C21328" s="93" t="s">
        <v>1400</v>
      </c>
      <c r="D21328" s="95">
        <v>1471</v>
      </c>
      <c r="E21328" s="95">
        <v>1683</v>
      </c>
      <c r="F21328" s="95">
        <v>23712589</v>
      </c>
      <c r="G21328" s="95">
        <v>0</v>
      </c>
      <c r="H21328" s="93" t="s">
        <v>8976</v>
      </c>
      <c r="I21328" s="93" t="s">
        <v>23895</v>
      </c>
      <c r="J21328" s="93" t="s">
        <v>20878</v>
      </c>
      <c r="K21328" s="93" t="s">
        <v>6859</v>
      </c>
      <c r="L21328" s="14">
        <f>AND(vyberHrace&lt;&gt;"",ISNUMBER(SEARCH(vyberHrace,$B21328)))</f>
      </c>
      <c r="M21328" s="14">
        <f>AND($I21328=MID(kododd,1,2),$J21328=MID(kododd,3,3))</f>
      </c>
    </row>
    <row r="21329">
      <c r="A21329" s="95">
        <v>55359</v>
      </c>
      <c r="B21329" s="93" t="s">
        <v>29568</v>
      </c>
      <c r="C21329" s="93" t="s">
        <v>1411</v>
      </c>
      <c r="G21329" s="95">
        <v>250</v>
      </c>
      <c r="H21329" s="93" t="s">
        <v>8976</v>
      </c>
      <c r="I21329" s="93" t="s">
        <v>23895</v>
      </c>
      <c r="J21329" s="93" t="s">
        <v>20935</v>
      </c>
      <c r="K21329" s="93" t="s">
        <v>6901</v>
      </c>
      <c r="L21329" s="14">
        <f>AND(vyberHrace&lt;&gt;"",ISNUMBER(SEARCH(vyberHrace,$B21329)))</f>
      </c>
      <c r="M21329" s="14">
        <f>AND($I21329=MID(kododd,1,2),$J21329=MID(kododd,3,3))</f>
      </c>
    </row>
    <row r="21330">
      <c r="A21330" s="95">
        <v>58312</v>
      </c>
      <c r="B21330" s="93" t="s">
        <v>24823</v>
      </c>
      <c r="C21330" s="93" t="s">
        <v>1420</v>
      </c>
      <c r="G21330" s="95">
        <v>250</v>
      </c>
      <c r="H21330" s="93" t="s">
        <v>8976</v>
      </c>
      <c r="I21330" s="93" t="s">
        <v>23895</v>
      </c>
      <c r="J21330" s="93" t="s">
        <v>20878</v>
      </c>
      <c r="K21330" s="93" t="s">
        <v>6859</v>
      </c>
      <c r="L21330" s="14">
        <f>AND(vyberHrace&lt;&gt;"",ISNUMBER(SEARCH(vyberHrace,$B21330)))</f>
      </c>
      <c r="M21330" s="14">
        <f>AND($I21330=MID(kododd,1,2),$J21330=MID(kododd,3,3))</f>
      </c>
    </row>
    <row r="21331">
      <c r="A21331" s="95">
        <v>52478</v>
      </c>
      <c r="B21331" s="93" t="s">
        <v>2409</v>
      </c>
      <c r="C21331" s="93" t="s">
        <v>1422</v>
      </c>
      <c r="G21331" s="95">
        <v>0</v>
      </c>
      <c r="H21331" s="93" t="s">
        <v>8976</v>
      </c>
      <c r="I21331" s="93" t="s">
        <v>23895</v>
      </c>
      <c r="J21331" s="93" t="s">
        <v>20869</v>
      </c>
      <c r="K21331" s="93" t="s">
        <v>6770</v>
      </c>
      <c r="L21331" s="14">
        <f>AND(vyberHrace&lt;&gt;"",ISNUMBER(SEARCH(vyberHrace,$B21331)))</f>
      </c>
      <c r="M21331" s="14">
        <f>AND($I21331=MID(kododd,1,2),$J21331=MID(kododd,3,3))</f>
      </c>
    </row>
    <row r="21332">
      <c r="A21332" s="95">
        <v>60637</v>
      </c>
      <c r="B21332" s="93" t="s">
        <v>27054</v>
      </c>
      <c r="C21332" s="93" t="s">
        <v>1463</v>
      </c>
      <c r="G21332" s="95">
        <v>250</v>
      </c>
      <c r="H21332" s="93" t="s">
        <v>8976</v>
      </c>
      <c r="I21332" s="93" t="s">
        <v>23895</v>
      </c>
      <c r="J21332" s="93" t="s">
        <v>20945</v>
      </c>
      <c r="K21332" s="93" t="s">
        <v>6870</v>
      </c>
      <c r="L21332" s="14">
        <f>AND(vyberHrace&lt;&gt;"",ISNUMBER(SEARCH(vyberHrace,$B21332)))</f>
      </c>
      <c r="M21332" s="14">
        <f>AND($I21332=MID(kododd,1,2),$J21332=MID(kododd,3,3))</f>
      </c>
    </row>
    <row r="21333">
      <c r="A21333" s="95">
        <v>63187</v>
      </c>
      <c r="B21333" s="93" t="s">
        <v>29569</v>
      </c>
      <c r="C21333" s="93" t="s">
        <v>1487</v>
      </c>
      <c r="G21333" s="95">
        <v>250</v>
      </c>
      <c r="H21333" s="93" t="s">
        <v>8976</v>
      </c>
      <c r="I21333" s="93" t="s">
        <v>23895</v>
      </c>
      <c r="J21333" s="93" t="s">
        <v>20864</v>
      </c>
      <c r="K21333" s="93" t="s">
        <v>1505</v>
      </c>
      <c r="L21333" s="14">
        <f>AND(vyberHrace&lt;&gt;"",ISNUMBER(SEARCH(vyberHrace,$B21333)))</f>
      </c>
      <c r="M21333" s="14">
        <f>AND($I21333=MID(kododd,1,2),$J21333=MID(kododd,3,3))</f>
      </c>
    </row>
    <row r="21334">
      <c r="A21334" s="95">
        <v>46803</v>
      </c>
      <c r="B21334" s="93" t="s">
        <v>6883</v>
      </c>
      <c r="C21334" s="93" t="s">
        <v>3255</v>
      </c>
      <c r="G21334" s="95">
        <v>0</v>
      </c>
      <c r="H21334" s="93" t="s">
        <v>8976</v>
      </c>
      <c r="I21334" s="93" t="s">
        <v>23895</v>
      </c>
      <c r="J21334" s="93" t="s">
        <v>20878</v>
      </c>
      <c r="K21334" s="93" t="s">
        <v>6859</v>
      </c>
      <c r="L21334" s="14">
        <f>AND(vyberHrace&lt;&gt;"",ISNUMBER(SEARCH(vyberHrace,$B21334)))</f>
      </c>
      <c r="M21334" s="14">
        <f>AND($I21334=MID(kododd,1,2),$J21334=MID(kododd,3,3))</f>
      </c>
    </row>
    <row r="21335">
      <c r="A21335" s="95">
        <v>20902</v>
      </c>
      <c r="B21335" s="93" t="s">
        <v>6892</v>
      </c>
      <c r="C21335" s="93" t="s">
        <v>1428</v>
      </c>
      <c r="D21335" s="95">
        <v>1250</v>
      </c>
      <c r="G21335" s="95">
        <v>0</v>
      </c>
      <c r="H21335" s="93" t="s">
        <v>8976</v>
      </c>
      <c r="I21335" s="93" t="s">
        <v>23895</v>
      </c>
      <c r="J21335" s="93" t="s">
        <v>20887</v>
      </c>
      <c r="K21335" s="93" t="s">
        <v>6893</v>
      </c>
      <c r="L21335" s="14">
        <f>AND(vyberHrace&lt;&gt;"",ISNUMBER(SEARCH(vyberHrace,$B21335)))</f>
      </c>
      <c r="M21335" s="14">
        <f>AND($I21335=MID(kododd,1,2),$J21335=MID(kododd,3,3))</f>
      </c>
    </row>
    <row r="21336">
      <c r="A21336" s="95">
        <v>5963</v>
      </c>
      <c r="B21336" s="93" t="s">
        <v>6895</v>
      </c>
      <c r="C21336" s="93" t="s">
        <v>1470</v>
      </c>
      <c r="D21336" s="95">
        <v>1294</v>
      </c>
      <c r="G21336" s="95">
        <v>0</v>
      </c>
      <c r="H21336" s="93" t="s">
        <v>8976</v>
      </c>
      <c r="I21336" s="93" t="s">
        <v>23895</v>
      </c>
      <c r="J21336" s="93" t="s">
        <v>20887</v>
      </c>
      <c r="K21336" s="93" t="s">
        <v>6893</v>
      </c>
      <c r="L21336" s="14">
        <f>AND(vyberHrace&lt;&gt;"",ISNUMBER(SEARCH(vyberHrace,$B21336)))</f>
      </c>
      <c r="M21336" s="14">
        <f>AND($I21336=MID(kododd,1,2),$J21336=MID(kododd,3,3))</f>
      </c>
    </row>
    <row r="21337">
      <c r="A21337" s="95">
        <v>50777</v>
      </c>
      <c r="B21337" s="93" t="s">
        <v>4285</v>
      </c>
      <c r="C21337" s="93" t="s">
        <v>1406</v>
      </c>
      <c r="G21337" s="95">
        <v>0</v>
      </c>
      <c r="H21337" s="93" t="s">
        <v>8976</v>
      </c>
      <c r="I21337" s="93" t="s">
        <v>23895</v>
      </c>
      <c r="J21337" s="93" t="s">
        <v>20878</v>
      </c>
      <c r="K21337" s="93" t="s">
        <v>6859</v>
      </c>
      <c r="L21337" s="14">
        <f>AND(vyberHrace&lt;&gt;"",ISNUMBER(SEARCH(vyberHrace,$B21337)))</f>
      </c>
      <c r="M21337" s="14">
        <f>AND($I21337=MID(kododd,1,2),$J21337=MID(kododd,3,3))</f>
      </c>
    </row>
    <row r="21338">
      <c r="A21338" s="95">
        <v>3018</v>
      </c>
      <c r="B21338" s="93" t="s">
        <v>6911</v>
      </c>
      <c r="C21338" s="93" t="s">
        <v>1404</v>
      </c>
      <c r="D21338" s="95">
        <v>1890</v>
      </c>
      <c r="E21338" s="95">
        <v>1919</v>
      </c>
      <c r="F21338" s="95">
        <v>315699</v>
      </c>
      <c r="G21338" s="95">
        <v>250</v>
      </c>
      <c r="H21338" s="93" t="s">
        <v>8976</v>
      </c>
      <c r="I21338" s="93" t="s">
        <v>23895</v>
      </c>
      <c r="J21338" s="93" t="s">
        <v>20882</v>
      </c>
      <c r="K21338" s="93" t="s">
        <v>6865</v>
      </c>
      <c r="L21338" s="14">
        <f>AND(vyberHrace&lt;&gt;"",ISNUMBER(SEARCH(vyberHrace,$B21338)))</f>
      </c>
      <c r="M21338" s="14">
        <f>AND($I21338=MID(kododd,1,2),$J21338=MID(kododd,3,3))</f>
      </c>
    </row>
    <row r="21339">
      <c r="A21339" s="95">
        <v>57602</v>
      </c>
      <c r="B21339" s="93" t="s">
        <v>23238</v>
      </c>
      <c r="C21339" s="93" t="s">
        <v>3255</v>
      </c>
      <c r="F21339" s="95">
        <v>23769416</v>
      </c>
      <c r="G21339" s="95">
        <v>0</v>
      </c>
      <c r="H21339" s="93" t="s">
        <v>8976</v>
      </c>
      <c r="I21339" s="93" t="s">
        <v>23895</v>
      </c>
      <c r="J21339" s="93" t="s">
        <v>20854</v>
      </c>
      <c r="K21339" s="93" t="s">
        <v>9943</v>
      </c>
      <c r="L21339" s="14">
        <f>AND(vyberHrace&lt;&gt;"",ISNUMBER(SEARCH(vyberHrace,$B21339)))</f>
      </c>
      <c r="M21339" s="14">
        <f>AND($I21339=MID(kododd,1,2),$J21339=MID(kododd,3,3))</f>
      </c>
    </row>
    <row r="21340">
      <c r="A21340" s="95">
        <v>58313</v>
      </c>
      <c r="B21340" s="93" t="s">
        <v>24824</v>
      </c>
      <c r="C21340" s="93" t="s">
        <v>1420</v>
      </c>
      <c r="G21340" s="95">
        <v>0</v>
      </c>
      <c r="H21340" s="93" t="s">
        <v>8976</v>
      </c>
      <c r="I21340" s="93" t="s">
        <v>23895</v>
      </c>
      <c r="J21340" s="93" t="s">
        <v>20878</v>
      </c>
      <c r="K21340" s="93" t="s">
        <v>6859</v>
      </c>
      <c r="L21340" s="14">
        <f>AND(vyberHrace&lt;&gt;"",ISNUMBER(SEARCH(vyberHrace,$B21340)))</f>
      </c>
      <c r="M21340" s="14">
        <f>AND($I21340=MID(kododd,1,2),$J21340=MID(kododd,3,3))</f>
      </c>
    </row>
    <row r="21341">
      <c r="A21341" s="95">
        <v>62149</v>
      </c>
      <c r="B21341" s="93" t="s">
        <v>28345</v>
      </c>
      <c r="C21341" s="93" t="s">
        <v>1472</v>
      </c>
      <c r="G21341" s="95">
        <v>250</v>
      </c>
      <c r="H21341" s="93" t="s">
        <v>8976</v>
      </c>
      <c r="I21341" s="93" t="s">
        <v>23895</v>
      </c>
      <c r="J21341" s="93" t="s">
        <v>20913</v>
      </c>
      <c r="K21341" s="93" t="s">
        <v>3849</v>
      </c>
      <c r="L21341" s="14">
        <f>AND(vyberHrace&lt;&gt;"",ISNUMBER(SEARCH(vyberHrace,$B21341)))</f>
      </c>
      <c r="M21341" s="14">
        <f>AND($I21341=MID(kododd,1,2),$J21341=MID(kododd,3,3))</f>
      </c>
    </row>
    <row r="21342">
      <c r="A21342" s="95">
        <v>41811</v>
      </c>
      <c r="B21342" s="93" t="s">
        <v>9939</v>
      </c>
      <c r="C21342" s="93" t="s">
        <v>1419</v>
      </c>
      <c r="D21342" s="95">
        <v>1587</v>
      </c>
      <c r="E21342" s="95">
        <v>1740</v>
      </c>
      <c r="F21342" s="95">
        <v>385565</v>
      </c>
      <c r="G21342" s="95">
        <v>250</v>
      </c>
      <c r="H21342" s="93" t="s">
        <v>8976</v>
      </c>
      <c r="I21342" s="93" t="s">
        <v>23895</v>
      </c>
      <c r="J21342" s="93" t="s">
        <v>20913</v>
      </c>
      <c r="K21342" s="93" t="s">
        <v>3849</v>
      </c>
      <c r="L21342" s="14">
        <f>AND(vyberHrace&lt;&gt;"",ISNUMBER(SEARCH(vyberHrace,$B21342)))</f>
      </c>
      <c r="M21342" s="14">
        <f>AND($I21342=MID(kododd,1,2),$J21342=MID(kododd,3,3))</f>
      </c>
    </row>
    <row r="21343">
      <c r="A21343" s="95">
        <v>48729</v>
      </c>
      <c r="B21343" s="93" t="s">
        <v>9941</v>
      </c>
      <c r="C21343" s="93" t="s">
        <v>3255</v>
      </c>
      <c r="D21343" s="95">
        <v>1420</v>
      </c>
      <c r="E21343" s="95">
        <v>1596</v>
      </c>
      <c r="F21343" s="95">
        <v>23726024</v>
      </c>
      <c r="G21343" s="95">
        <v>250</v>
      </c>
      <c r="H21343" s="93" t="s">
        <v>8976</v>
      </c>
      <c r="I21343" s="93" t="s">
        <v>23895</v>
      </c>
      <c r="J21343" s="93" t="s">
        <v>20869</v>
      </c>
      <c r="K21343" s="93" t="s">
        <v>6770</v>
      </c>
      <c r="L21343" s="14">
        <f>AND(vyberHrace&lt;&gt;"",ISNUMBER(SEARCH(vyberHrace,$B21343)))</f>
      </c>
      <c r="M21343" s="14">
        <f>AND($I21343=MID(kododd,1,2),$J21343=MID(kododd,3,3))</f>
      </c>
    </row>
    <row r="21344">
      <c r="A21344" s="95">
        <v>43605</v>
      </c>
      <c r="B21344" s="93" t="s">
        <v>9942</v>
      </c>
      <c r="C21344" s="93" t="s">
        <v>1398</v>
      </c>
      <c r="D21344" s="95">
        <v>1205</v>
      </c>
      <c r="F21344" s="95">
        <v>396290</v>
      </c>
      <c r="G21344" s="95">
        <v>0</v>
      </c>
      <c r="H21344" s="93" t="s">
        <v>8976</v>
      </c>
      <c r="I21344" s="93" t="s">
        <v>23895</v>
      </c>
      <c r="J21344" s="93" t="s">
        <v>20854</v>
      </c>
      <c r="K21344" s="93" t="s">
        <v>9943</v>
      </c>
      <c r="L21344" s="14">
        <f>AND(vyberHrace&lt;&gt;"",ISNUMBER(SEARCH(vyberHrace,$B21344)))</f>
      </c>
      <c r="M21344" s="14">
        <f>AND($I21344=MID(kododd,1,2),$J21344=MID(kododd,3,3))</f>
      </c>
    </row>
    <row r="21345">
      <c r="A21345" s="95">
        <v>54021</v>
      </c>
      <c r="B21345" s="93" t="s">
        <v>1224</v>
      </c>
      <c r="C21345" s="93" t="s">
        <v>1416</v>
      </c>
      <c r="F21345" s="95">
        <v>23763914</v>
      </c>
      <c r="G21345" s="95">
        <v>0</v>
      </c>
      <c r="H21345" s="93" t="s">
        <v>8976</v>
      </c>
      <c r="I21345" s="93" t="s">
        <v>23895</v>
      </c>
      <c r="J21345" s="93" t="s">
        <v>21013</v>
      </c>
      <c r="K21345" s="93" t="s">
        <v>12269</v>
      </c>
      <c r="L21345" s="14">
        <f>AND(vyberHrace&lt;&gt;"",ISNUMBER(SEARCH(vyberHrace,$B21345)))</f>
      </c>
      <c r="M21345" s="14">
        <f>AND($I21345=MID(kododd,1,2),$J21345=MID(kododd,3,3))</f>
      </c>
    </row>
    <row r="21346">
      <c r="A21346" s="95">
        <v>36551</v>
      </c>
      <c r="B21346" s="93" t="s">
        <v>5571</v>
      </c>
      <c r="C21346" s="93" t="s">
        <v>1432</v>
      </c>
      <c r="D21346" s="95">
        <v>1427</v>
      </c>
      <c r="E21346" s="95">
        <v>1735</v>
      </c>
      <c r="F21346" s="95">
        <v>357880</v>
      </c>
      <c r="G21346" s="95">
        <v>250</v>
      </c>
      <c r="H21346" s="93" t="s">
        <v>8976</v>
      </c>
      <c r="I21346" s="93" t="s">
        <v>23895</v>
      </c>
      <c r="J21346" s="93" t="s">
        <v>20924</v>
      </c>
      <c r="K21346" s="93" t="s">
        <v>5572</v>
      </c>
      <c r="L21346" s="14">
        <f>AND(vyberHrace&lt;&gt;"",ISNUMBER(SEARCH(vyberHrace,$B21346)))</f>
      </c>
      <c r="M21346" s="14">
        <f>AND($I21346=MID(kododd,1,2),$J21346=MID(kododd,3,3))</f>
      </c>
    </row>
    <row r="21347">
      <c r="A21347" s="95">
        <v>57972</v>
      </c>
      <c r="B21347" s="93" t="s">
        <v>24511</v>
      </c>
      <c r="C21347" s="93" t="s">
        <v>1450</v>
      </c>
      <c r="F21347" s="95">
        <v>23774649</v>
      </c>
      <c r="G21347" s="95">
        <v>0</v>
      </c>
      <c r="H21347" s="93" t="s">
        <v>8976</v>
      </c>
      <c r="I21347" s="93" t="s">
        <v>23895</v>
      </c>
      <c r="J21347" s="93" t="s">
        <v>21013</v>
      </c>
      <c r="K21347" s="93" t="s">
        <v>12269</v>
      </c>
      <c r="L21347" s="14">
        <f>AND(vyberHrace&lt;&gt;"",ISNUMBER(SEARCH(vyberHrace,$B21347)))</f>
      </c>
      <c r="M21347" s="14">
        <f>AND($I21347=MID(kododd,1,2),$J21347=MID(kododd,3,3))</f>
      </c>
    </row>
    <row r="21348">
      <c r="A21348" s="95">
        <v>48382</v>
      </c>
      <c r="B21348" s="93" t="s">
        <v>5614</v>
      </c>
      <c r="C21348" s="93" t="s">
        <v>1406</v>
      </c>
      <c r="G21348" s="95">
        <v>0</v>
      </c>
      <c r="H21348" s="93" t="s">
        <v>8976</v>
      </c>
      <c r="I21348" s="93" t="s">
        <v>23895</v>
      </c>
      <c r="J21348" s="93" t="s">
        <v>20936</v>
      </c>
      <c r="K21348" s="93" t="s">
        <v>5615</v>
      </c>
      <c r="L21348" s="14">
        <f>AND(vyberHrace&lt;&gt;"",ISNUMBER(SEARCH(vyberHrace,$B21348)))</f>
      </c>
      <c r="M21348" s="14">
        <f>AND($I21348=MID(kododd,1,2),$J21348=MID(kododd,3,3))</f>
      </c>
    </row>
    <row r="21349">
      <c r="A21349" s="95">
        <v>56398</v>
      </c>
      <c r="B21349" s="93" t="s">
        <v>23255</v>
      </c>
      <c r="C21349" s="93" t="s">
        <v>1420</v>
      </c>
      <c r="F21349" s="95">
        <v>23793597</v>
      </c>
      <c r="G21349" s="95">
        <v>250</v>
      </c>
      <c r="H21349" s="93" t="s">
        <v>8976</v>
      </c>
      <c r="I21349" s="93" t="s">
        <v>23895</v>
      </c>
      <c r="J21349" s="93" t="s">
        <v>20947</v>
      </c>
      <c r="K21349" s="93" t="s">
        <v>6833</v>
      </c>
      <c r="L21349" s="14">
        <f>AND(vyberHrace&lt;&gt;"",ISNUMBER(SEARCH(vyberHrace,$B21349)))</f>
      </c>
      <c r="M21349" s="14">
        <f>AND($I21349=MID(kododd,1,2),$J21349=MID(kododd,3,3))</f>
      </c>
    </row>
    <row r="21350">
      <c r="A21350" s="95">
        <v>46804</v>
      </c>
      <c r="B21350" s="93" t="s">
        <v>5631</v>
      </c>
      <c r="C21350" s="93" t="s">
        <v>1416</v>
      </c>
      <c r="D21350" s="95">
        <v>1111</v>
      </c>
      <c r="F21350" s="95">
        <v>23723980</v>
      </c>
      <c r="G21350" s="95">
        <v>0</v>
      </c>
      <c r="H21350" s="93" t="s">
        <v>8976</v>
      </c>
      <c r="I21350" s="93" t="s">
        <v>23895</v>
      </c>
      <c r="J21350" s="93" t="s">
        <v>20878</v>
      </c>
      <c r="K21350" s="93" t="s">
        <v>6859</v>
      </c>
      <c r="L21350" s="14">
        <f>AND(vyberHrace&lt;&gt;"",ISNUMBER(SEARCH(vyberHrace,$B21350)))</f>
      </c>
      <c r="M21350" s="14">
        <f>AND($I21350=MID(kododd,1,2),$J21350=MID(kododd,3,3))</f>
      </c>
    </row>
    <row r="21351">
      <c r="A21351" s="95">
        <v>55364</v>
      </c>
      <c r="B21351" s="93" t="s">
        <v>23198</v>
      </c>
      <c r="C21351" s="93" t="s">
        <v>1436</v>
      </c>
      <c r="D21351" s="95">
        <v>1397</v>
      </c>
      <c r="E21351" s="95">
        <v>1579</v>
      </c>
      <c r="F21351" s="95">
        <v>23759410</v>
      </c>
      <c r="G21351" s="95">
        <v>250</v>
      </c>
      <c r="H21351" s="93" t="s">
        <v>8976</v>
      </c>
      <c r="I21351" s="93" t="s">
        <v>23895</v>
      </c>
      <c r="J21351" s="93" t="s">
        <v>21007</v>
      </c>
      <c r="K21351" s="93" t="s">
        <v>2006</v>
      </c>
      <c r="L21351" s="14">
        <f>AND(vyberHrace&lt;&gt;"",ISNUMBER(SEARCH(vyberHrace,$B21351)))</f>
      </c>
      <c r="M21351" s="14">
        <f>AND($I21351=MID(kododd,1,2),$J21351=MID(kododd,3,3))</f>
      </c>
    </row>
    <row r="21352">
      <c r="A21352" s="95">
        <v>13014</v>
      </c>
      <c r="B21352" s="93" t="s">
        <v>9064</v>
      </c>
      <c r="C21352" s="93" t="s">
        <v>1468</v>
      </c>
      <c r="D21352" s="95">
        <v>1540</v>
      </c>
      <c r="F21352" s="95">
        <v>385964</v>
      </c>
      <c r="G21352" s="95">
        <v>250</v>
      </c>
      <c r="H21352" s="93" t="s">
        <v>8976</v>
      </c>
      <c r="I21352" s="93" t="s">
        <v>23895</v>
      </c>
      <c r="J21352" s="93" t="s">
        <v>20914</v>
      </c>
      <c r="K21352" s="93" t="s">
        <v>4359</v>
      </c>
      <c r="L21352" s="14">
        <f>AND(vyberHrace&lt;&gt;"",ISNUMBER(SEARCH(vyberHrace,$B21352)))</f>
      </c>
      <c r="M21352" s="14">
        <f>AND($I21352=MID(kododd,1,2),$J21352=MID(kododd,3,3))</f>
      </c>
    </row>
    <row r="21353">
      <c r="A21353" s="95">
        <v>47936</v>
      </c>
      <c r="B21353" s="93" t="s">
        <v>9077</v>
      </c>
      <c r="C21353" s="93" t="s">
        <v>1462</v>
      </c>
      <c r="D21353" s="95">
        <v>1381</v>
      </c>
      <c r="E21353" s="95">
        <v>1663</v>
      </c>
      <c r="F21353" s="95">
        <v>23720158</v>
      </c>
      <c r="G21353" s="95">
        <v>250</v>
      </c>
      <c r="H21353" s="93" t="s">
        <v>8976</v>
      </c>
      <c r="I21353" s="93" t="s">
        <v>23895</v>
      </c>
      <c r="J21353" s="93" t="s">
        <v>21007</v>
      </c>
      <c r="K21353" s="93" t="s">
        <v>2006</v>
      </c>
      <c r="L21353" s="14">
        <f>AND(vyberHrace&lt;&gt;"",ISNUMBER(SEARCH(vyberHrace,$B21353)))</f>
      </c>
      <c r="M21353" s="14">
        <f>AND($I21353=MID(kododd,1,2),$J21353=MID(kododd,3,3))</f>
      </c>
    </row>
    <row r="21354">
      <c r="A21354" s="95">
        <v>57330</v>
      </c>
      <c r="B21354" s="93" t="s">
        <v>23149</v>
      </c>
      <c r="C21354" s="93" t="s">
        <v>1420</v>
      </c>
      <c r="G21354" s="95">
        <v>0</v>
      </c>
      <c r="H21354" s="93" t="s">
        <v>8976</v>
      </c>
      <c r="I21354" s="93" t="s">
        <v>23895</v>
      </c>
      <c r="J21354" s="93" t="s">
        <v>20878</v>
      </c>
      <c r="K21354" s="93" t="s">
        <v>6859</v>
      </c>
      <c r="L21354" s="14">
        <f>AND(vyberHrace&lt;&gt;"",ISNUMBER(SEARCH(vyberHrace,$B21354)))</f>
      </c>
      <c r="M21354" s="14">
        <f>AND($I21354=MID(kododd,1,2),$J21354=MID(kododd,3,3))</f>
      </c>
    </row>
    <row r="21355">
      <c r="A21355" s="95">
        <v>63739</v>
      </c>
      <c r="B21355" s="93" t="s">
        <v>29898</v>
      </c>
      <c r="C21355" s="93" t="s">
        <v>1486</v>
      </c>
      <c r="F21355" s="95">
        <v>571006729</v>
      </c>
      <c r="G21355" s="95">
        <v>250</v>
      </c>
      <c r="H21355" s="93" t="s">
        <v>8976</v>
      </c>
      <c r="I21355" s="93" t="s">
        <v>23895</v>
      </c>
      <c r="J21355" s="93" t="s">
        <v>29575</v>
      </c>
      <c r="K21355" s="93" t="s">
        <v>29576</v>
      </c>
      <c r="L21355" s="14">
        <f>AND(vyberHrace&lt;&gt;"",ISNUMBER(SEARCH(vyberHrace,$B21355)))</f>
      </c>
      <c r="M21355" s="14">
        <f>AND($I21355=MID(kododd,1,2),$J21355=MID(kododd,3,3))</f>
      </c>
    </row>
    <row r="21356">
      <c r="A21356" s="95">
        <v>54263</v>
      </c>
      <c r="B21356" s="93" t="s">
        <v>1269</v>
      </c>
      <c r="C21356" s="93" t="s">
        <v>1420</v>
      </c>
      <c r="G21356" s="95">
        <v>0</v>
      </c>
      <c r="H21356" s="93" t="s">
        <v>8976</v>
      </c>
      <c r="I21356" s="93" t="s">
        <v>23895</v>
      </c>
      <c r="J21356" s="93" t="s">
        <v>20935</v>
      </c>
      <c r="K21356" s="93" t="s">
        <v>6901</v>
      </c>
      <c r="L21356" s="14">
        <f>AND(vyberHrace&lt;&gt;"",ISNUMBER(SEARCH(vyberHrace,$B21356)))</f>
      </c>
      <c r="M21356" s="14">
        <f>AND($I21356=MID(kododd,1,2),$J21356=MID(kododd,3,3))</f>
      </c>
    </row>
    <row r="21357">
      <c r="A21357" s="95">
        <v>13034</v>
      </c>
      <c r="B21357" s="93" t="s">
        <v>11210</v>
      </c>
      <c r="C21357" s="93" t="s">
        <v>1453</v>
      </c>
      <c r="G21357" s="95">
        <v>250</v>
      </c>
      <c r="H21357" s="93" t="s">
        <v>8976</v>
      </c>
      <c r="I21357" s="93" t="s">
        <v>23895</v>
      </c>
      <c r="J21357" s="93" t="s">
        <v>20925</v>
      </c>
      <c r="K21357" s="93" t="s">
        <v>11209</v>
      </c>
      <c r="L21357" s="14">
        <f>AND(vyberHrace&lt;&gt;"",ISNUMBER(SEARCH(vyberHrace,$B21357)))</f>
      </c>
      <c r="M21357" s="14">
        <f>AND($I21357=MID(kododd,1,2),$J21357=MID(kododd,3,3))</f>
      </c>
    </row>
    <row r="21358">
      <c r="A21358" s="95">
        <v>5624</v>
      </c>
      <c r="B21358" s="93" t="s">
        <v>11211</v>
      </c>
      <c r="C21358" s="93" t="s">
        <v>1405</v>
      </c>
      <c r="D21358" s="95">
        <v>1589</v>
      </c>
      <c r="E21358" s="95">
        <v>1702</v>
      </c>
      <c r="F21358" s="95">
        <v>318736</v>
      </c>
      <c r="G21358" s="95">
        <v>250</v>
      </c>
      <c r="H21358" s="93" t="s">
        <v>8976</v>
      </c>
      <c r="I21358" s="93" t="s">
        <v>23895</v>
      </c>
      <c r="J21358" s="93" t="s">
        <v>20925</v>
      </c>
      <c r="K21358" s="93" t="s">
        <v>11209</v>
      </c>
      <c r="L21358" s="14">
        <f>AND(vyberHrace&lt;&gt;"",ISNUMBER(SEARCH(vyberHrace,$B21358)))</f>
      </c>
      <c r="M21358" s="14">
        <f>AND($I21358=MID(kododd,1,2),$J21358=MID(kododd,3,3))</f>
      </c>
    </row>
    <row r="21359">
      <c r="A21359" s="95">
        <v>50995</v>
      </c>
      <c r="B21359" s="93" t="s">
        <v>4408</v>
      </c>
      <c r="C21359" s="93" t="s">
        <v>1412</v>
      </c>
      <c r="F21359" s="95">
        <v>23756365</v>
      </c>
      <c r="G21359" s="95">
        <v>250</v>
      </c>
      <c r="H21359" s="93" t="s">
        <v>8976</v>
      </c>
      <c r="I21359" s="93" t="s">
        <v>23895</v>
      </c>
      <c r="J21359" s="93" t="s">
        <v>20935</v>
      </c>
      <c r="K21359" s="93" t="s">
        <v>6901</v>
      </c>
      <c r="L21359" s="14">
        <f>AND(vyberHrace&lt;&gt;"",ISNUMBER(SEARCH(vyberHrace,$B21359)))</f>
      </c>
      <c r="M21359" s="14">
        <f>AND($I21359=MID(kododd,1,2),$J21359=MID(kododd,3,3))</f>
      </c>
    </row>
    <row r="21360">
      <c r="A21360" s="95">
        <v>54598</v>
      </c>
      <c r="B21360" s="93" t="s">
        <v>1270</v>
      </c>
      <c r="C21360" s="93" t="s">
        <v>1411</v>
      </c>
      <c r="G21360" s="95">
        <v>250</v>
      </c>
      <c r="H21360" s="93" t="s">
        <v>8976</v>
      </c>
      <c r="I21360" s="93" t="s">
        <v>23895</v>
      </c>
      <c r="J21360" s="93" t="s">
        <v>20935</v>
      </c>
      <c r="K21360" s="93" t="s">
        <v>6901</v>
      </c>
      <c r="L21360" s="14">
        <f>AND(vyberHrace&lt;&gt;"",ISNUMBER(SEARCH(vyberHrace,$B21360)))</f>
      </c>
      <c r="M21360" s="14">
        <f>AND($I21360=MID(kododd,1,2),$J21360=MID(kododd,3,3))</f>
      </c>
    </row>
    <row r="21361">
      <c r="A21361" s="95">
        <v>1123</v>
      </c>
      <c r="B21361" s="93" t="s">
        <v>11220</v>
      </c>
      <c r="C21361" s="93" t="s">
        <v>1469</v>
      </c>
      <c r="D21361" s="95">
        <v>1985</v>
      </c>
      <c r="E21361" s="95">
        <v>1940</v>
      </c>
      <c r="F21361" s="95">
        <v>23784083</v>
      </c>
      <c r="G21361" s="95">
        <v>250</v>
      </c>
      <c r="H21361" s="93" t="s">
        <v>8976</v>
      </c>
      <c r="I21361" s="93" t="s">
        <v>23895</v>
      </c>
      <c r="J21361" s="93" t="s">
        <v>20944</v>
      </c>
      <c r="K21361" s="93" t="s">
        <v>11221</v>
      </c>
      <c r="L21361" s="14">
        <f>AND(vyberHrace&lt;&gt;"",ISNUMBER(SEARCH(vyberHrace,$B21361)))</f>
      </c>
      <c r="M21361" s="14">
        <f>AND($I21361=MID(kododd,1,2),$J21361=MID(kododd,3,3))</f>
      </c>
    </row>
    <row r="21362">
      <c r="A21362" s="95">
        <v>44114</v>
      </c>
      <c r="B21362" s="93" t="s">
        <v>24017</v>
      </c>
      <c r="C21362" s="93" t="s">
        <v>1399</v>
      </c>
      <c r="F21362" s="95">
        <v>23784075</v>
      </c>
      <c r="G21362" s="95">
        <v>0</v>
      </c>
      <c r="H21362" s="93" t="s">
        <v>8976</v>
      </c>
      <c r="I21362" s="93" t="s">
        <v>23895</v>
      </c>
      <c r="J21362" s="93" t="s">
        <v>20920</v>
      </c>
      <c r="K21362" s="93" t="s">
        <v>3843</v>
      </c>
      <c r="L21362" s="14">
        <f>AND(vyberHrace&lt;&gt;"",ISNUMBER(SEARCH(vyberHrace,$B21362)))</f>
      </c>
      <c r="M21362" s="14">
        <f>AND($I21362=MID(kododd,1,2),$J21362=MID(kododd,3,3))</f>
      </c>
    </row>
    <row r="21363">
      <c r="A21363" s="95">
        <v>50670</v>
      </c>
      <c r="B21363" s="93" t="s">
        <v>4371</v>
      </c>
      <c r="C21363" s="93" t="s">
        <v>3255</v>
      </c>
      <c r="F21363" s="95">
        <v>23733373</v>
      </c>
      <c r="G21363" s="95">
        <v>0</v>
      </c>
      <c r="H21363" s="93" t="s">
        <v>8976</v>
      </c>
      <c r="I21363" s="93" t="s">
        <v>23895</v>
      </c>
      <c r="J21363" s="93" t="s">
        <v>20947</v>
      </c>
      <c r="K21363" s="93" t="s">
        <v>6833</v>
      </c>
      <c r="L21363" s="14">
        <f>AND(vyberHrace&lt;&gt;"",ISNUMBER(SEARCH(vyberHrace,$B21363)))</f>
      </c>
      <c r="M21363" s="14">
        <f>AND($I21363=MID(kododd,1,2),$J21363=MID(kododd,3,3))</f>
      </c>
    </row>
    <row r="21364">
      <c r="A21364" s="95">
        <v>58314</v>
      </c>
      <c r="B21364" s="93" t="s">
        <v>24825</v>
      </c>
      <c r="C21364" s="93" t="s">
        <v>1486</v>
      </c>
      <c r="G21364" s="95">
        <v>0</v>
      </c>
      <c r="H21364" s="93" t="s">
        <v>8976</v>
      </c>
      <c r="I21364" s="93" t="s">
        <v>23895</v>
      </c>
      <c r="J21364" s="93" t="s">
        <v>20878</v>
      </c>
      <c r="K21364" s="93" t="s">
        <v>6859</v>
      </c>
      <c r="L21364" s="14">
        <f>AND(vyberHrace&lt;&gt;"",ISNUMBER(SEARCH(vyberHrace,$B21364)))</f>
      </c>
      <c r="M21364" s="14">
        <f>AND($I21364=MID(kododd,1,2),$J21364=MID(kododd,3,3))</f>
      </c>
    </row>
    <row r="21365">
      <c r="A21365" s="95">
        <v>51456</v>
      </c>
      <c r="B21365" s="93" t="s">
        <v>3256</v>
      </c>
      <c r="C21365" s="93" t="s">
        <v>3255</v>
      </c>
      <c r="D21365" s="95">
        <v>1093</v>
      </c>
      <c r="E21365" s="95">
        <v>1407</v>
      </c>
      <c r="F21365" s="95">
        <v>23742224</v>
      </c>
      <c r="G21365" s="95">
        <v>250</v>
      </c>
      <c r="H21365" s="93" t="s">
        <v>8976</v>
      </c>
      <c r="I21365" s="93" t="s">
        <v>23895</v>
      </c>
      <c r="J21365" s="93" t="s">
        <v>20948</v>
      </c>
      <c r="K21365" s="93" t="s">
        <v>6265</v>
      </c>
      <c r="L21365" s="14">
        <f>AND(vyberHrace&lt;&gt;"",ISNUMBER(SEARCH(vyberHrace,$B21365)))</f>
      </c>
      <c r="M21365" s="14">
        <f>AND($I21365=MID(kododd,1,2),$J21365=MID(kododd,3,3))</f>
      </c>
    </row>
    <row r="21366">
      <c r="A21366" s="95">
        <v>159</v>
      </c>
      <c r="B21366" s="93" t="s">
        <v>6831</v>
      </c>
      <c r="C21366" s="93" t="s">
        <v>1405</v>
      </c>
      <c r="D21366" s="95">
        <v>2054</v>
      </c>
      <c r="E21366" s="95">
        <v>2048</v>
      </c>
      <c r="F21366" s="95">
        <v>310077</v>
      </c>
      <c r="G21366" s="95">
        <v>0</v>
      </c>
      <c r="H21366" s="93" t="s">
        <v>8976</v>
      </c>
      <c r="I21366" s="93" t="s">
        <v>23895</v>
      </c>
      <c r="J21366" s="93" t="s">
        <v>20908</v>
      </c>
      <c r="K21366" s="93" t="s">
        <v>4333</v>
      </c>
      <c r="L21366" s="14">
        <f>AND(vyberHrace&lt;&gt;"",ISNUMBER(SEARCH(vyberHrace,$B21366)))</f>
      </c>
      <c r="M21366" s="14">
        <f>AND($I21366=MID(kododd,1,2),$J21366=MID(kododd,3,3))</f>
      </c>
    </row>
    <row r="21367">
      <c r="A21367" s="95">
        <v>58315</v>
      </c>
      <c r="B21367" s="93" t="s">
        <v>24826</v>
      </c>
      <c r="C21367" s="93" t="s">
        <v>1424</v>
      </c>
      <c r="G21367" s="95">
        <v>0</v>
      </c>
      <c r="H21367" s="93" t="s">
        <v>8976</v>
      </c>
      <c r="I21367" s="93" t="s">
        <v>23895</v>
      </c>
      <c r="J21367" s="93" t="s">
        <v>20878</v>
      </c>
      <c r="K21367" s="93" t="s">
        <v>6859</v>
      </c>
      <c r="L21367" s="14">
        <f>AND(vyberHrace&lt;&gt;"",ISNUMBER(SEARCH(vyberHrace,$B21367)))</f>
      </c>
      <c r="M21367" s="14">
        <f>AND($I21367=MID(kododd,1,2),$J21367=MID(kododd,3,3))</f>
      </c>
    </row>
    <row r="21368">
      <c r="A21368" s="95">
        <v>48344</v>
      </c>
      <c r="B21368" s="93" t="s">
        <v>6832</v>
      </c>
      <c r="C21368" s="93" t="s">
        <v>1406</v>
      </c>
      <c r="G21368" s="95">
        <v>0</v>
      </c>
      <c r="H21368" s="93" t="s">
        <v>8976</v>
      </c>
      <c r="I21368" s="93" t="s">
        <v>23895</v>
      </c>
      <c r="J21368" s="93" t="s">
        <v>20947</v>
      </c>
      <c r="K21368" s="93" t="s">
        <v>6833</v>
      </c>
      <c r="L21368" s="14">
        <f>AND(vyberHrace&lt;&gt;"",ISNUMBER(SEARCH(vyberHrace,$B21368)))</f>
      </c>
      <c r="M21368" s="14">
        <f>AND($I21368=MID(kododd,1,2),$J21368=MID(kododd,3,3))</f>
      </c>
    </row>
    <row r="21369">
      <c r="A21369" s="95">
        <v>61720</v>
      </c>
      <c r="B21369" s="93" t="s">
        <v>27873</v>
      </c>
      <c r="C21369" s="93" t="s">
        <v>1486</v>
      </c>
      <c r="G21369" s="95">
        <v>0</v>
      </c>
      <c r="H21369" s="93" t="s">
        <v>8976</v>
      </c>
      <c r="I21369" s="93" t="s">
        <v>23895</v>
      </c>
      <c r="J21369" s="93" t="s">
        <v>20935</v>
      </c>
      <c r="K21369" s="93" t="s">
        <v>6901</v>
      </c>
      <c r="L21369" s="14">
        <f>AND(vyberHrace&lt;&gt;"",ISNUMBER(SEARCH(vyberHrace,$B21369)))</f>
      </c>
      <c r="M21369" s="14">
        <f>AND($I21369=MID(kododd,1,2),$J21369=MID(kododd,3,3))</f>
      </c>
    </row>
    <row r="21370">
      <c r="A21370" s="95">
        <v>55558</v>
      </c>
      <c r="B21370" s="93" t="s">
        <v>23307</v>
      </c>
      <c r="C21370" s="93" t="s">
        <v>1450</v>
      </c>
      <c r="G21370" s="95">
        <v>250</v>
      </c>
      <c r="H21370" s="93" t="s">
        <v>8976</v>
      </c>
      <c r="I21370" s="93" t="s">
        <v>23895</v>
      </c>
      <c r="J21370" s="93" t="s">
        <v>20935</v>
      </c>
      <c r="K21370" s="93" t="s">
        <v>6901</v>
      </c>
      <c r="L21370" s="14">
        <f>AND(vyberHrace&lt;&gt;"",ISNUMBER(SEARCH(vyberHrace,$B21370)))</f>
      </c>
      <c r="M21370" s="14">
        <f>AND($I21370=MID(kododd,1,2),$J21370=MID(kododd,3,3))</f>
      </c>
    </row>
    <row r="21371">
      <c r="A21371" s="95">
        <v>54375</v>
      </c>
      <c r="B21371" s="93" t="s">
        <v>1241</v>
      </c>
      <c r="C21371" s="93" t="s">
        <v>1416</v>
      </c>
      <c r="G21371" s="95">
        <v>0</v>
      </c>
      <c r="H21371" s="93" t="s">
        <v>8976</v>
      </c>
      <c r="I21371" s="93" t="s">
        <v>23895</v>
      </c>
      <c r="J21371" s="93" t="s">
        <v>20947</v>
      </c>
      <c r="K21371" s="93" t="s">
        <v>6833</v>
      </c>
      <c r="L21371" s="14">
        <f>AND(vyberHrace&lt;&gt;"",ISNUMBER(SEARCH(vyberHrace,$B21371)))</f>
      </c>
      <c r="M21371" s="14">
        <f>AND($I21371=MID(kododd,1,2),$J21371=MID(kododd,3,3))</f>
      </c>
    </row>
    <row r="21372">
      <c r="A21372" s="95">
        <v>58266</v>
      </c>
      <c r="B21372" s="93" t="s">
        <v>24781</v>
      </c>
      <c r="C21372" s="93" t="s">
        <v>1450</v>
      </c>
      <c r="G21372" s="95">
        <v>0</v>
      </c>
      <c r="H21372" s="93" t="s">
        <v>8976</v>
      </c>
      <c r="I21372" s="93" t="s">
        <v>23895</v>
      </c>
      <c r="J21372" s="93" t="s">
        <v>20935</v>
      </c>
      <c r="K21372" s="93" t="s">
        <v>6901</v>
      </c>
      <c r="L21372" s="14">
        <f>AND(vyberHrace&lt;&gt;"",ISNUMBER(SEARCH(vyberHrace,$B21372)))</f>
      </c>
      <c r="M21372" s="14">
        <f>AND($I21372=MID(kododd,1,2),$J21372=MID(kododd,3,3))</f>
      </c>
    </row>
    <row r="21373">
      <c r="A21373" s="95">
        <v>51886</v>
      </c>
      <c r="B21373" s="93" t="s">
        <v>295</v>
      </c>
      <c r="C21373" s="93" t="s">
        <v>3255</v>
      </c>
      <c r="G21373" s="95">
        <v>0</v>
      </c>
      <c r="H21373" s="93" t="s">
        <v>8976</v>
      </c>
      <c r="I21373" s="93" t="s">
        <v>23895</v>
      </c>
      <c r="J21373" s="93" t="s">
        <v>20938</v>
      </c>
      <c r="K21373" s="93" t="s">
        <v>5086</v>
      </c>
      <c r="L21373" s="14">
        <f>AND(vyberHrace&lt;&gt;"",ISNUMBER(SEARCH(vyberHrace,$B21373)))</f>
      </c>
      <c r="M21373" s="14">
        <f>AND($I21373=MID(kododd,1,2),$J21373=MID(kododd,3,3))</f>
      </c>
    </row>
    <row r="21374">
      <c r="A21374" s="95">
        <v>40986</v>
      </c>
      <c r="B21374" s="93" t="s">
        <v>2022</v>
      </c>
      <c r="C21374" s="93" t="s">
        <v>1410</v>
      </c>
      <c r="G21374" s="95">
        <v>0</v>
      </c>
      <c r="H21374" s="93" t="s">
        <v>8976</v>
      </c>
      <c r="I21374" s="93" t="s">
        <v>23895</v>
      </c>
      <c r="J21374" s="93" t="s">
        <v>20878</v>
      </c>
      <c r="K21374" s="93" t="s">
        <v>6859</v>
      </c>
      <c r="L21374" s="14">
        <f>AND(vyberHrace&lt;&gt;"",ISNUMBER(SEARCH(vyberHrace,$B21374)))</f>
      </c>
      <c r="M21374" s="14">
        <f>AND($I21374=MID(kododd,1,2),$J21374=MID(kododd,3,3))</f>
      </c>
    </row>
    <row r="21375">
      <c r="A21375" s="95">
        <v>50615</v>
      </c>
      <c r="B21375" s="93" t="s">
        <v>3501</v>
      </c>
      <c r="C21375" s="93" t="s">
        <v>1406</v>
      </c>
      <c r="D21375" s="95">
        <v>1606</v>
      </c>
      <c r="E21375" s="95">
        <v>1681</v>
      </c>
      <c r="F21375" s="95">
        <v>23739398</v>
      </c>
      <c r="G21375" s="95">
        <v>250</v>
      </c>
      <c r="H21375" s="93" t="s">
        <v>8976</v>
      </c>
      <c r="I21375" s="93" t="s">
        <v>23895</v>
      </c>
      <c r="J21375" s="93" t="s">
        <v>20913</v>
      </c>
      <c r="K21375" s="93" t="s">
        <v>3849</v>
      </c>
      <c r="L21375" s="14">
        <f>AND(vyberHrace&lt;&gt;"",ISNUMBER(SEARCH(vyberHrace,$B21375)))</f>
      </c>
      <c r="M21375" s="14">
        <f>AND($I21375=MID(kododd,1,2),$J21375=MID(kododd,3,3))</f>
      </c>
    </row>
    <row r="21376">
      <c r="A21376" s="95">
        <v>56204</v>
      </c>
      <c r="B21376" s="93" t="s">
        <v>23218</v>
      </c>
      <c r="C21376" s="93" t="s">
        <v>1420</v>
      </c>
      <c r="G21376" s="95">
        <v>250</v>
      </c>
      <c r="H21376" s="93" t="s">
        <v>8976</v>
      </c>
      <c r="I21376" s="93" t="s">
        <v>23895</v>
      </c>
      <c r="J21376" s="93" t="s">
        <v>20948</v>
      </c>
      <c r="K21376" s="93" t="s">
        <v>6265</v>
      </c>
      <c r="L21376" s="14">
        <f>AND(vyberHrace&lt;&gt;"",ISNUMBER(SEARCH(vyberHrace,$B21376)))</f>
      </c>
      <c r="M21376" s="14">
        <f>AND($I21376=MID(kododd,1,2),$J21376=MID(kododd,3,3))</f>
      </c>
    </row>
    <row r="21377">
      <c r="A21377" s="95">
        <v>57973</v>
      </c>
      <c r="B21377" s="93" t="s">
        <v>24512</v>
      </c>
      <c r="C21377" s="93" t="s">
        <v>1486</v>
      </c>
      <c r="F21377" s="95">
        <v>23774657</v>
      </c>
      <c r="G21377" s="95">
        <v>0</v>
      </c>
      <c r="H21377" s="93" t="s">
        <v>8976</v>
      </c>
      <c r="I21377" s="93" t="s">
        <v>23895</v>
      </c>
      <c r="J21377" s="93" t="s">
        <v>21013</v>
      </c>
      <c r="K21377" s="93" t="s">
        <v>12269</v>
      </c>
      <c r="L21377" s="14">
        <f>AND(vyberHrace&lt;&gt;"",ISNUMBER(SEARCH(vyberHrace,$B21377)))</f>
      </c>
      <c r="M21377" s="14">
        <f>AND($I21377=MID(kododd,1,2),$J21377=MID(kododd,3,3))</f>
      </c>
    </row>
    <row r="21378">
      <c r="A21378" s="95">
        <v>23990</v>
      </c>
      <c r="B21378" s="93" t="s">
        <v>11243</v>
      </c>
      <c r="C21378" s="93" t="s">
        <v>1439</v>
      </c>
      <c r="D21378" s="95">
        <v>1731</v>
      </c>
      <c r="E21378" s="95">
        <v>1820</v>
      </c>
      <c r="F21378" s="95">
        <v>357901</v>
      </c>
      <c r="G21378" s="95">
        <v>250</v>
      </c>
      <c r="H21378" s="93" t="s">
        <v>8976</v>
      </c>
      <c r="I21378" s="93" t="s">
        <v>23895</v>
      </c>
      <c r="J21378" s="93" t="s">
        <v>20865</v>
      </c>
      <c r="K21378" s="93" t="s">
        <v>6760</v>
      </c>
      <c r="L21378" s="14">
        <f>AND(vyberHrace&lt;&gt;"",ISNUMBER(SEARCH(vyberHrace,$B21378)))</f>
      </c>
      <c r="M21378" s="14">
        <f>AND($I21378=MID(kododd,1,2),$J21378=MID(kododd,3,3))</f>
      </c>
    </row>
    <row r="21379">
      <c r="A21379" s="95">
        <v>51887</v>
      </c>
      <c r="B21379" s="93" t="s">
        <v>296</v>
      </c>
      <c r="C21379" s="93" t="s">
        <v>3255</v>
      </c>
      <c r="G21379" s="95">
        <v>0</v>
      </c>
      <c r="H21379" s="93" t="s">
        <v>8976</v>
      </c>
      <c r="I21379" s="93" t="s">
        <v>23895</v>
      </c>
      <c r="J21379" s="93" t="s">
        <v>20938</v>
      </c>
      <c r="K21379" s="93" t="s">
        <v>5086</v>
      </c>
      <c r="L21379" s="14">
        <f>AND(vyberHrace&lt;&gt;"",ISNUMBER(SEARCH(vyberHrace,$B21379)))</f>
      </c>
      <c r="M21379" s="14">
        <f>AND($I21379=MID(kododd,1,2),$J21379=MID(kododd,3,3))</f>
      </c>
    </row>
    <row r="21380">
      <c r="A21380" s="95">
        <v>5216</v>
      </c>
      <c r="B21380" s="93" t="s">
        <v>11253</v>
      </c>
      <c r="C21380" s="93" t="s">
        <v>1443</v>
      </c>
      <c r="D21380" s="95">
        <v>1634</v>
      </c>
      <c r="E21380" s="95">
        <v>1779</v>
      </c>
      <c r="F21380" s="95">
        <v>396150</v>
      </c>
      <c r="G21380" s="95">
        <v>0</v>
      </c>
      <c r="H21380" s="93" t="s">
        <v>8976</v>
      </c>
      <c r="I21380" s="93" t="s">
        <v>23895</v>
      </c>
      <c r="J21380" s="93" t="s">
        <v>20908</v>
      </c>
      <c r="K21380" s="93" t="s">
        <v>4333</v>
      </c>
      <c r="L21380" s="14">
        <f>AND(vyberHrace&lt;&gt;"",ISNUMBER(SEARCH(vyberHrace,$B21380)))</f>
      </c>
      <c r="M21380" s="14">
        <f>AND($I21380=MID(kododd,1,2),$J21380=MID(kododd,3,3))</f>
      </c>
    </row>
    <row r="21381">
      <c r="A21381" s="95">
        <v>45849</v>
      </c>
      <c r="B21381" s="93" t="s">
        <v>11262</v>
      </c>
      <c r="C21381" s="93" t="s">
        <v>1416</v>
      </c>
      <c r="G21381" s="95">
        <v>0</v>
      </c>
      <c r="H21381" s="93" t="s">
        <v>8976</v>
      </c>
      <c r="I21381" s="93" t="s">
        <v>23895</v>
      </c>
      <c r="J21381" s="93" t="s">
        <v>20878</v>
      </c>
      <c r="K21381" s="93" t="s">
        <v>6859</v>
      </c>
      <c r="L21381" s="14">
        <f>AND(vyberHrace&lt;&gt;"",ISNUMBER(SEARCH(vyberHrace,$B21381)))</f>
      </c>
      <c r="M21381" s="14">
        <f>AND($I21381=MID(kododd,1,2),$J21381=MID(kododd,3,3))</f>
      </c>
    </row>
    <row r="21382">
      <c r="A21382" s="95">
        <v>10929</v>
      </c>
      <c r="B21382" s="93" t="s">
        <v>11270</v>
      </c>
      <c r="C21382" s="93" t="s">
        <v>1429</v>
      </c>
      <c r="D21382" s="95">
        <v>1706</v>
      </c>
      <c r="E21382" s="95">
        <v>1899</v>
      </c>
      <c r="F21382" s="95">
        <v>335770</v>
      </c>
      <c r="G21382" s="95">
        <v>0</v>
      </c>
      <c r="H21382" s="93" t="s">
        <v>8976</v>
      </c>
      <c r="I21382" s="93" t="s">
        <v>23895</v>
      </c>
      <c r="J21382" s="93" t="s">
        <v>20963</v>
      </c>
      <c r="K21382" s="93" t="s">
        <v>11271</v>
      </c>
      <c r="L21382" s="14">
        <f>AND(vyberHrace&lt;&gt;"",ISNUMBER(SEARCH(vyberHrace,$B21382)))</f>
      </c>
      <c r="M21382" s="14">
        <f>AND($I21382=MID(kododd,1,2),$J21382=MID(kododd,3,3))</f>
      </c>
    </row>
    <row r="21383">
      <c r="A21383" s="95">
        <v>54296</v>
      </c>
      <c r="B21383" s="93" t="s">
        <v>1271</v>
      </c>
      <c r="C21383" s="93" t="s">
        <v>1420</v>
      </c>
      <c r="G21383" s="95">
        <v>0</v>
      </c>
      <c r="H21383" s="93" t="s">
        <v>8976</v>
      </c>
      <c r="I21383" s="93" t="s">
        <v>23895</v>
      </c>
      <c r="J21383" s="93" t="s">
        <v>20935</v>
      </c>
      <c r="K21383" s="93" t="s">
        <v>6901</v>
      </c>
      <c r="L21383" s="14">
        <f>AND(vyberHrace&lt;&gt;"",ISNUMBER(SEARCH(vyberHrace,$B21383)))</f>
      </c>
      <c r="M21383" s="14">
        <f>AND($I21383=MID(kododd,1,2),$J21383=MID(kododd,3,3))</f>
      </c>
    </row>
    <row r="21384">
      <c r="A21384" s="95">
        <v>9904</v>
      </c>
      <c r="B21384" s="93" t="s">
        <v>11276</v>
      </c>
      <c r="C21384" s="93" t="s">
        <v>1462</v>
      </c>
      <c r="D21384" s="95">
        <v>1804</v>
      </c>
      <c r="E21384" s="95">
        <v>1808</v>
      </c>
      <c r="F21384" s="95">
        <v>339466</v>
      </c>
      <c r="G21384" s="95">
        <v>250</v>
      </c>
      <c r="H21384" s="93" t="s">
        <v>8976</v>
      </c>
      <c r="I21384" s="93" t="s">
        <v>23895</v>
      </c>
      <c r="J21384" s="93" t="s">
        <v>20890</v>
      </c>
      <c r="K21384" s="93" t="s">
        <v>29570</v>
      </c>
      <c r="L21384" s="14">
        <f>AND(vyberHrace&lt;&gt;"",ISNUMBER(SEARCH(vyberHrace,$B21384)))</f>
      </c>
      <c r="M21384" s="14">
        <f>AND($I21384=MID(kododd,1,2),$J21384=MID(kododd,3,3))</f>
      </c>
    </row>
    <row r="21385">
      <c r="A21385" s="95">
        <v>55934</v>
      </c>
      <c r="B21385" s="93" t="s">
        <v>23200</v>
      </c>
      <c r="C21385" s="93" t="s">
        <v>1450</v>
      </c>
      <c r="G21385" s="95">
        <v>0</v>
      </c>
      <c r="H21385" s="93" t="s">
        <v>8976</v>
      </c>
      <c r="I21385" s="93" t="s">
        <v>23895</v>
      </c>
      <c r="J21385" s="93" t="s">
        <v>20866</v>
      </c>
      <c r="K21385" s="93" t="s">
        <v>6762</v>
      </c>
      <c r="L21385" s="14">
        <f>AND(vyberHrace&lt;&gt;"",ISNUMBER(SEARCH(vyberHrace,$B21385)))</f>
      </c>
      <c r="M21385" s="14">
        <f>AND($I21385=MID(kododd,1,2),$J21385=MID(kododd,3,3))</f>
      </c>
    </row>
    <row r="21386">
      <c r="A21386" s="95">
        <v>46805</v>
      </c>
      <c r="B21386" s="93" t="s">
        <v>3062</v>
      </c>
      <c r="C21386" s="93" t="s">
        <v>1406</v>
      </c>
      <c r="G21386" s="95">
        <v>0</v>
      </c>
      <c r="H21386" s="93" t="s">
        <v>8976</v>
      </c>
      <c r="I21386" s="93" t="s">
        <v>23895</v>
      </c>
      <c r="J21386" s="93" t="s">
        <v>20878</v>
      </c>
      <c r="K21386" s="93" t="s">
        <v>6859</v>
      </c>
      <c r="L21386" s="14">
        <f>AND(vyberHrace&lt;&gt;"",ISNUMBER(SEARCH(vyberHrace,$B21386)))</f>
      </c>
      <c r="M21386" s="14">
        <f>AND($I21386=MID(kododd,1,2),$J21386=MID(kododd,3,3))</f>
      </c>
    </row>
    <row r="21387">
      <c r="A21387" s="95">
        <v>57762</v>
      </c>
      <c r="B21387" s="93" t="s">
        <v>24318</v>
      </c>
      <c r="C21387" s="93" t="s">
        <v>1422</v>
      </c>
      <c r="F21387" s="95">
        <v>23798491</v>
      </c>
      <c r="G21387" s="95">
        <v>0</v>
      </c>
      <c r="H21387" s="93" t="s">
        <v>8976</v>
      </c>
      <c r="I21387" s="93" t="s">
        <v>23895</v>
      </c>
      <c r="J21387" s="93" t="s">
        <v>21000</v>
      </c>
      <c r="K21387" s="93" t="s">
        <v>14613</v>
      </c>
      <c r="L21387" s="14">
        <f>AND(vyberHrace&lt;&gt;"",ISNUMBER(SEARCH(vyberHrace,$B21387)))</f>
      </c>
      <c r="M21387" s="14">
        <f>AND($I21387=MID(kododd,1,2),$J21387=MID(kododd,3,3))</f>
      </c>
    </row>
    <row r="21388">
      <c r="A21388" s="95">
        <v>47320</v>
      </c>
      <c r="B21388" s="93" t="s">
        <v>3064</v>
      </c>
      <c r="C21388" s="93" t="s">
        <v>1475</v>
      </c>
      <c r="F21388" s="95">
        <v>23725524</v>
      </c>
      <c r="G21388" s="95">
        <v>0</v>
      </c>
      <c r="H21388" s="93" t="s">
        <v>8976</v>
      </c>
      <c r="I21388" s="93" t="s">
        <v>23895</v>
      </c>
      <c r="J21388" s="93" t="s">
        <v>20965</v>
      </c>
      <c r="K21388" s="93" t="s">
        <v>3065</v>
      </c>
      <c r="L21388" s="14">
        <f>AND(vyberHrace&lt;&gt;"",ISNUMBER(SEARCH(vyberHrace,$B21388)))</f>
      </c>
      <c r="M21388" s="14">
        <f>AND($I21388=MID(kododd,1,2),$J21388=MID(kododd,3,3))</f>
      </c>
    </row>
    <row r="21389">
      <c r="A21389" s="95">
        <v>12606</v>
      </c>
      <c r="B21389" s="93" t="s">
        <v>3066</v>
      </c>
      <c r="C21389" s="93" t="s">
        <v>1417</v>
      </c>
      <c r="D21389" s="95">
        <v>1861</v>
      </c>
      <c r="E21389" s="95">
        <v>1901</v>
      </c>
      <c r="F21389" s="95">
        <v>389552</v>
      </c>
      <c r="G21389" s="95">
        <v>0</v>
      </c>
      <c r="H21389" s="93" t="s">
        <v>8976</v>
      </c>
      <c r="I21389" s="93" t="s">
        <v>23895</v>
      </c>
      <c r="J21389" s="93" t="s">
        <v>20866</v>
      </c>
      <c r="K21389" s="93" t="s">
        <v>6762</v>
      </c>
      <c r="L21389" s="14">
        <f>AND(vyberHrace&lt;&gt;"",ISNUMBER(SEARCH(vyberHrace,$B21389)))</f>
      </c>
      <c r="M21389" s="14">
        <f>AND($I21389=MID(kododd,1,2),$J21389=MID(kododd,3,3))</f>
      </c>
    </row>
    <row r="21390">
      <c r="A21390" s="95">
        <v>46717</v>
      </c>
      <c r="B21390" s="93" t="s">
        <v>3068</v>
      </c>
      <c r="C21390" s="93" t="s">
        <v>1426</v>
      </c>
      <c r="D21390" s="95">
        <v>1491</v>
      </c>
      <c r="E21390" s="95">
        <v>1637</v>
      </c>
      <c r="F21390" s="95">
        <v>23715910</v>
      </c>
      <c r="G21390" s="95">
        <v>250</v>
      </c>
      <c r="H21390" s="93" t="s">
        <v>8976</v>
      </c>
      <c r="I21390" s="93" t="s">
        <v>23895</v>
      </c>
      <c r="J21390" s="93" t="s">
        <v>20938</v>
      </c>
      <c r="K21390" s="93" t="s">
        <v>5086</v>
      </c>
      <c r="L21390" s="14">
        <f>AND(vyberHrace&lt;&gt;"",ISNUMBER(SEARCH(vyberHrace,$B21390)))</f>
      </c>
      <c r="M21390" s="14">
        <f>AND($I21390=MID(kododd,1,2),$J21390=MID(kododd,3,3))</f>
      </c>
    </row>
    <row r="21391">
      <c r="A21391" s="95">
        <v>60419</v>
      </c>
      <c r="B21391" s="93" t="s">
        <v>26861</v>
      </c>
      <c r="C21391" s="93" t="s">
        <v>1411</v>
      </c>
      <c r="G21391" s="95">
        <v>0</v>
      </c>
      <c r="H21391" s="93" t="s">
        <v>8976</v>
      </c>
      <c r="I21391" s="93" t="s">
        <v>23895</v>
      </c>
      <c r="J21391" s="93" t="s">
        <v>20878</v>
      </c>
      <c r="K21391" s="93" t="s">
        <v>6859</v>
      </c>
      <c r="L21391" s="14">
        <f>AND(vyberHrace&lt;&gt;"",ISNUMBER(SEARCH(vyberHrace,$B21391)))</f>
      </c>
      <c r="M21391" s="14">
        <f>AND($I21391=MID(kododd,1,2),$J21391=MID(kododd,3,3))</f>
      </c>
    </row>
    <row r="21392">
      <c r="A21392" s="95">
        <v>8499</v>
      </c>
      <c r="B21392" s="93" t="s">
        <v>4708</v>
      </c>
      <c r="C21392" s="93" t="s">
        <v>1407</v>
      </c>
      <c r="D21392" s="95">
        <v>1848</v>
      </c>
      <c r="E21392" s="95">
        <v>1958</v>
      </c>
      <c r="F21392" s="95">
        <v>319961</v>
      </c>
      <c r="G21392" s="95">
        <v>0</v>
      </c>
      <c r="H21392" s="93" t="s">
        <v>8976</v>
      </c>
      <c r="I21392" s="93" t="s">
        <v>23895</v>
      </c>
      <c r="J21392" s="93" t="s">
        <v>20936</v>
      </c>
      <c r="K21392" s="93" t="s">
        <v>5615</v>
      </c>
      <c r="L21392" s="14">
        <f>AND(vyberHrace&lt;&gt;"",ISNUMBER(SEARCH(vyberHrace,$B21392)))</f>
      </c>
      <c r="M21392" s="14">
        <f>AND($I21392=MID(kododd,1,2),$J21392=MID(kododd,3,3))</f>
      </c>
    </row>
    <row r="21393">
      <c r="A21393" s="95">
        <v>10525</v>
      </c>
      <c r="B21393" s="93" t="s">
        <v>4713</v>
      </c>
      <c r="C21393" s="93" t="s">
        <v>1404</v>
      </c>
      <c r="D21393" s="95">
        <v>1975</v>
      </c>
      <c r="F21393" s="95">
        <v>387630</v>
      </c>
      <c r="G21393" s="95">
        <v>0</v>
      </c>
      <c r="H21393" s="93" t="s">
        <v>8976</v>
      </c>
      <c r="I21393" s="93" t="s">
        <v>23895</v>
      </c>
      <c r="J21393" s="93" t="s">
        <v>20967</v>
      </c>
      <c r="K21393" s="93" t="s">
        <v>4711</v>
      </c>
      <c r="L21393" s="14">
        <f>AND(vyberHrace&lt;&gt;"",ISNUMBER(SEARCH(vyberHrace,$B21393)))</f>
      </c>
      <c r="M21393" s="14">
        <f>AND($I21393=MID(kododd,1,2),$J21393=MID(kododd,3,3))</f>
      </c>
    </row>
    <row r="21394">
      <c r="A21394" s="95">
        <v>51888</v>
      </c>
      <c r="B21394" s="93" t="s">
        <v>297</v>
      </c>
      <c r="C21394" s="93" t="s">
        <v>1422</v>
      </c>
      <c r="G21394" s="95">
        <v>0</v>
      </c>
      <c r="H21394" s="93" t="s">
        <v>8976</v>
      </c>
      <c r="I21394" s="93" t="s">
        <v>23895</v>
      </c>
      <c r="J21394" s="93" t="s">
        <v>20938</v>
      </c>
      <c r="K21394" s="93" t="s">
        <v>5086</v>
      </c>
      <c r="L21394" s="14">
        <f>AND(vyberHrace&lt;&gt;"",ISNUMBER(SEARCH(vyberHrace,$B21394)))</f>
      </c>
      <c r="M21394" s="14">
        <f>AND($I21394=MID(kododd,1,2),$J21394=MID(kododd,3,3))</f>
      </c>
    </row>
    <row r="21395">
      <c r="A21395" s="95">
        <v>12647</v>
      </c>
      <c r="B21395" s="93" t="s">
        <v>4720</v>
      </c>
      <c r="C21395" s="93" t="s">
        <v>1405</v>
      </c>
      <c r="D21395" s="95">
        <v>1316</v>
      </c>
      <c r="F21395" s="95">
        <v>396117</v>
      </c>
      <c r="G21395" s="95">
        <v>0</v>
      </c>
      <c r="H21395" s="93" t="s">
        <v>8976</v>
      </c>
      <c r="I21395" s="93" t="s">
        <v>23895</v>
      </c>
      <c r="J21395" s="93" t="s">
        <v>20854</v>
      </c>
      <c r="K21395" s="93" t="s">
        <v>9943</v>
      </c>
      <c r="L21395" s="14">
        <f>AND(vyberHrace&lt;&gt;"",ISNUMBER(SEARCH(vyberHrace,$B21395)))</f>
      </c>
      <c r="M21395" s="14">
        <f>AND($I21395=MID(kododd,1,2),$J21395=MID(kododd,3,3))</f>
      </c>
    </row>
    <row r="21396">
      <c r="A21396" s="95">
        <v>52406</v>
      </c>
      <c r="B21396" s="93" t="s">
        <v>3870</v>
      </c>
      <c r="C21396" s="93" t="s">
        <v>1424</v>
      </c>
      <c r="D21396" s="95">
        <v>1311</v>
      </c>
      <c r="E21396" s="95">
        <v>1457</v>
      </c>
      <c r="F21396" s="95">
        <v>23749040</v>
      </c>
      <c r="G21396" s="95">
        <v>250</v>
      </c>
      <c r="H21396" s="93" t="s">
        <v>8976</v>
      </c>
      <c r="I21396" s="93" t="s">
        <v>23895</v>
      </c>
      <c r="J21396" s="93" t="s">
        <v>20878</v>
      </c>
      <c r="K21396" s="93" t="s">
        <v>6859</v>
      </c>
      <c r="L21396" s="14">
        <f>AND(vyberHrace&lt;&gt;"",ISNUMBER(SEARCH(vyberHrace,$B21396)))</f>
      </c>
      <c r="M21396" s="14">
        <f>AND($I21396=MID(kododd,1,2),$J21396=MID(kododd,3,3))</f>
      </c>
    </row>
    <row r="21397">
      <c r="A21397" s="95">
        <v>45850</v>
      </c>
      <c r="B21397" s="93" t="s">
        <v>4909</v>
      </c>
      <c r="C21397" s="93" t="s">
        <v>3255</v>
      </c>
      <c r="D21397" s="95">
        <v>1364</v>
      </c>
      <c r="E21397" s="95">
        <v>1634</v>
      </c>
      <c r="F21397" s="95">
        <v>23712597</v>
      </c>
      <c r="G21397" s="95">
        <v>0</v>
      </c>
      <c r="H21397" s="93" t="s">
        <v>8976</v>
      </c>
      <c r="I21397" s="93" t="s">
        <v>23895</v>
      </c>
      <c r="J21397" s="93" t="s">
        <v>20878</v>
      </c>
      <c r="K21397" s="93" t="s">
        <v>6859</v>
      </c>
      <c r="L21397" s="14">
        <f>AND(vyberHrace&lt;&gt;"",ISNUMBER(SEARCH(vyberHrace,$B21397)))</f>
      </c>
      <c r="M21397" s="14">
        <f>AND($I21397=MID(kododd,1,2),$J21397=MID(kododd,3,3))</f>
      </c>
    </row>
    <row r="21398">
      <c r="A21398" s="95">
        <v>48655</v>
      </c>
      <c r="B21398" s="93" t="s">
        <v>4910</v>
      </c>
      <c r="C21398" s="93" t="s">
        <v>1422</v>
      </c>
      <c r="D21398" s="95">
        <v>1687</v>
      </c>
      <c r="E21398" s="95">
        <v>1763</v>
      </c>
      <c r="F21398" s="95">
        <v>23731761</v>
      </c>
      <c r="G21398" s="95">
        <v>250</v>
      </c>
      <c r="H21398" s="93" t="s">
        <v>8976</v>
      </c>
      <c r="I21398" s="93" t="s">
        <v>23895</v>
      </c>
      <c r="J21398" s="93" t="s">
        <v>20878</v>
      </c>
      <c r="K21398" s="93" t="s">
        <v>6859</v>
      </c>
      <c r="L21398" s="14">
        <f>AND(vyberHrace&lt;&gt;"",ISNUMBER(SEARCH(vyberHrace,$B21398)))</f>
      </c>
      <c r="M21398" s="14">
        <f>AND($I21398=MID(kododd,1,2),$J21398=MID(kododd,3,3))</f>
      </c>
    </row>
    <row r="21399">
      <c r="A21399" s="95">
        <v>46806</v>
      </c>
      <c r="B21399" s="93" t="s">
        <v>4911</v>
      </c>
      <c r="C21399" s="93" t="s">
        <v>1406</v>
      </c>
      <c r="D21399" s="95">
        <v>1435</v>
      </c>
      <c r="E21399" s="95">
        <v>1572</v>
      </c>
      <c r="F21399" s="95">
        <v>23724005</v>
      </c>
      <c r="G21399" s="95">
        <v>250</v>
      </c>
      <c r="H21399" s="93" t="s">
        <v>8976</v>
      </c>
      <c r="I21399" s="93" t="s">
        <v>23895</v>
      </c>
      <c r="J21399" s="93" t="s">
        <v>20878</v>
      </c>
      <c r="K21399" s="93" t="s">
        <v>6859</v>
      </c>
      <c r="L21399" s="14">
        <f>AND(vyberHrace&lt;&gt;"",ISNUMBER(SEARCH(vyberHrace,$B21399)))</f>
      </c>
      <c r="M21399" s="14">
        <f>AND($I21399=MID(kododd,1,2),$J21399=MID(kododd,3,3))</f>
      </c>
    </row>
    <row r="21400">
      <c r="A21400" s="95">
        <v>46522</v>
      </c>
      <c r="B21400" s="93" t="s">
        <v>4912</v>
      </c>
      <c r="C21400" s="93" t="s">
        <v>3255</v>
      </c>
      <c r="G21400" s="95">
        <v>0</v>
      </c>
      <c r="H21400" s="93" t="s">
        <v>8976</v>
      </c>
      <c r="I21400" s="93" t="s">
        <v>23895</v>
      </c>
      <c r="J21400" s="93" t="s">
        <v>20936</v>
      </c>
      <c r="K21400" s="93" t="s">
        <v>5615</v>
      </c>
      <c r="L21400" s="14">
        <f>AND(vyberHrace&lt;&gt;"",ISNUMBER(SEARCH(vyberHrace,$B21400)))</f>
      </c>
      <c r="M21400" s="14">
        <f>AND($I21400=MID(kododd,1,2),$J21400=MID(kododd,3,3))</f>
      </c>
    </row>
    <row r="21401">
      <c r="A21401" s="95">
        <v>48370</v>
      </c>
      <c r="B21401" s="93" t="s">
        <v>4913</v>
      </c>
      <c r="C21401" s="93" t="s">
        <v>1402</v>
      </c>
      <c r="G21401" s="95">
        <v>0</v>
      </c>
      <c r="H21401" s="93" t="s">
        <v>8976</v>
      </c>
      <c r="I21401" s="93" t="s">
        <v>23895</v>
      </c>
      <c r="J21401" s="93" t="s">
        <v>20936</v>
      </c>
      <c r="K21401" s="93" t="s">
        <v>5615</v>
      </c>
      <c r="L21401" s="14">
        <f>AND(vyberHrace&lt;&gt;"",ISNUMBER(SEARCH(vyberHrace,$B21401)))</f>
      </c>
      <c r="M21401" s="14">
        <f>AND($I21401=MID(kododd,1,2),$J21401=MID(kododd,3,3))</f>
      </c>
    </row>
    <row r="21402">
      <c r="A21402" s="95">
        <v>45666</v>
      </c>
      <c r="B21402" s="93" t="s">
        <v>4926</v>
      </c>
      <c r="C21402" s="93" t="s">
        <v>1402</v>
      </c>
      <c r="F21402" s="95">
        <v>23708565</v>
      </c>
      <c r="G21402" s="95">
        <v>0</v>
      </c>
      <c r="H21402" s="93" t="s">
        <v>8976</v>
      </c>
      <c r="I21402" s="93" t="s">
        <v>23895</v>
      </c>
      <c r="J21402" s="93" t="s">
        <v>20936</v>
      </c>
      <c r="K21402" s="93" t="s">
        <v>5615</v>
      </c>
      <c r="L21402" s="14">
        <f>AND(vyberHrace&lt;&gt;"",ISNUMBER(SEARCH(vyberHrace,$B21402)))</f>
      </c>
      <c r="M21402" s="14">
        <f>AND($I21402=MID(kododd,1,2),$J21402=MID(kododd,3,3))</f>
      </c>
    </row>
    <row r="21403">
      <c r="A21403" s="95">
        <v>53354</v>
      </c>
      <c r="B21403" s="93" t="s">
        <v>20040</v>
      </c>
      <c r="C21403" s="93" t="s">
        <v>1420</v>
      </c>
      <c r="G21403" s="95">
        <v>0</v>
      </c>
      <c r="H21403" s="93" t="s">
        <v>8976</v>
      </c>
      <c r="I21403" s="93" t="s">
        <v>23895</v>
      </c>
      <c r="J21403" s="93" t="s">
        <v>20878</v>
      </c>
      <c r="K21403" s="93" t="s">
        <v>6859</v>
      </c>
      <c r="L21403" s="14">
        <f>AND(vyberHrace&lt;&gt;"",ISNUMBER(SEARCH(vyberHrace,$B21403)))</f>
      </c>
      <c r="M21403" s="14">
        <f>AND($I21403=MID(kododd,1,2),$J21403=MID(kododd,3,3))</f>
      </c>
    </row>
    <row r="21404">
      <c r="A21404" s="95">
        <v>837</v>
      </c>
      <c r="B21404" s="93" t="s">
        <v>4950</v>
      </c>
      <c r="C21404" s="93" t="s">
        <v>1449</v>
      </c>
      <c r="D21404" s="95">
        <v>1848</v>
      </c>
      <c r="E21404" s="95">
        <v>1882</v>
      </c>
      <c r="F21404" s="95">
        <v>361216</v>
      </c>
      <c r="G21404" s="95">
        <v>250</v>
      </c>
      <c r="H21404" s="93" t="s">
        <v>8976</v>
      </c>
      <c r="I21404" s="93" t="s">
        <v>23895</v>
      </c>
      <c r="J21404" s="93" t="s">
        <v>20864</v>
      </c>
      <c r="K21404" s="93" t="s">
        <v>1505</v>
      </c>
      <c r="L21404" s="14">
        <f>AND(vyberHrace&lt;&gt;"",ISNUMBER(SEARCH(vyberHrace,$B21404)))</f>
      </c>
      <c r="M21404" s="14">
        <f>AND($I21404=MID(kododd,1,2),$J21404=MID(kododd,3,3))</f>
      </c>
    </row>
    <row r="21405">
      <c r="A21405" s="95">
        <v>10100</v>
      </c>
      <c r="B21405" s="93" t="s">
        <v>5074</v>
      </c>
      <c r="C21405" s="93" t="s">
        <v>1469</v>
      </c>
      <c r="D21405" s="95">
        <v>1706</v>
      </c>
      <c r="E21405" s="95">
        <v>1805</v>
      </c>
      <c r="F21405" s="95">
        <v>306452</v>
      </c>
      <c r="G21405" s="95">
        <v>250</v>
      </c>
      <c r="H21405" s="93" t="s">
        <v>8976</v>
      </c>
      <c r="I21405" s="93" t="s">
        <v>23895</v>
      </c>
      <c r="J21405" s="93" t="s">
        <v>20947</v>
      </c>
      <c r="K21405" s="93" t="s">
        <v>6833</v>
      </c>
      <c r="L21405" s="14">
        <f>AND(vyberHrace&lt;&gt;"",ISNUMBER(SEARCH(vyberHrace,$B21405)))</f>
      </c>
      <c r="M21405" s="14">
        <f>AND($I21405=MID(kododd,1,2),$J21405=MID(kododd,3,3))</f>
      </c>
    </row>
    <row r="21406">
      <c r="A21406" s="95">
        <v>56451</v>
      </c>
      <c r="B21406" s="93" t="s">
        <v>23248</v>
      </c>
      <c r="C21406" s="93" t="s">
        <v>1416</v>
      </c>
      <c r="F21406" s="95">
        <v>23764597</v>
      </c>
      <c r="G21406" s="95">
        <v>250</v>
      </c>
      <c r="H21406" s="93" t="s">
        <v>8976</v>
      </c>
      <c r="I21406" s="93" t="s">
        <v>23895</v>
      </c>
      <c r="J21406" s="93" t="s">
        <v>20879</v>
      </c>
      <c r="K21406" s="93" t="s">
        <v>23919</v>
      </c>
      <c r="L21406" s="14">
        <f>AND(vyberHrace&lt;&gt;"",ISNUMBER(SEARCH(vyberHrace,$B21406)))</f>
      </c>
      <c r="M21406" s="14">
        <f>AND($I21406=MID(kododd,1,2),$J21406=MID(kododd,3,3))</f>
      </c>
    </row>
    <row r="21407">
      <c r="A21407" s="95">
        <v>59860</v>
      </c>
      <c r="B21407" s="93" t="s">
        <v>26359</v>
      </c>
      <c r="C21407" s="93" t="s">
        <v>1412</v>
      </c>
      <c r="G21407" s="95">
        <v>0</v>
      </c>
      <c r="H21407" s="93" t="s">
        <v>8976</v>
      </c>
      <c r="I21407" s="93" t="s">
        <v>23895</v>
      </c>
      <c r="J21407" s="93" t="s">
        <v>20865</v>
      </c>
      <c r="K21407" s="93" t="s">
        <v>6760</v>
      </c>
      <c r="L21407" s="14">
        <f>AND(vyberHrace&lt;&gt;"",ISNUMBER(SEARCH(vyberHrace,$B21407)))</f>
      </c>
      <c r="M21407" s="14">
        <f>AND($I21407=MID(kododd,1,2),$J21407=MID(kododd,3,3))</f>
      </c>
    </row>
    <row r="21408">
      <c r="A21408" s="95">
        <v>59287</v>
      </c>
      <c r="B21408" s="93" t="s">
        <v>25712</v>
      </c>
      <c r="C21408" s="93" t="s">
        <v>1415</v>
      </c>
      <c r="E21408" s="95">
        <v>1502</v>
      </c>
      <c r="F21408" s="95">
        <v>23786884</v>
      </c>
      <c r="G21408" s="95">
        <v>250</v>
      </c>
      <c r="H21408" s="93" t="s">
        <v>8976</v>
      </c>
      <c r="I21408" s="93" t="s">
        <v>23895</v>
      </c>
      <c r="J21408" s="93" t="s">
        <v>20882</v>
      </c>
      <c r="K21408" s="93" t="s">
        <v>6865</v>
      </c>
      <c r="L21408" s="14">
        <f>AND(vyberHrace&lt;&gt;"",ISNUMBER(SEARCH(vyberHrace,$B21408)))</f>
      </c>
      <c r="M21408" s="14">
        <f>AND($I21408=MID(kododd,1,2),$J21408=MID(kododd,3,3))</f>
      </c>
    </row>
    <row r="21409">
      <c r="A21409" s="95">
        <v>25625</v>
      </c>
      <c r="B21409" s="93" t="s">
        <v>5111</v>
      </c>
      <c r="C21409" s="93" t="s">
        <v>1403</v>
      </c>
      <c r="D21409" s="95">
        <v>1359</v>
      </c>
      <c r="F21409" s="95">
        <v>23798505</v>
      </c>
      <c r="G21409" s="95">
        <v>250</v>
      </c>
      <c r="H21409" s="93" t="s">
        <v>8976</v>
      </c>
      <c r="I21409" s="93" t="s">
        <v>23895</v>
      </c>
      <c r="J21409" s="93" t="s">
        <v>20943</v>
      </c>
      <c r="K21409" s="93" t="s">
        <v>5112</v>
      </c>
      <c r="L21409" s="14">
        <f>AND(vyberHrace&lt;&gt;"",ISNUMBER(SEARCH(vyberHrace,$B21409)))</f>
      </c>
      <c r="M21409" s="14">
        <f>AND($I21409=MID(kododd,1,2),$J21409=MID(kododd,3,3))</f>
      </c>
    </row>
    <row r="21410">
      <c r="A21410" s="95">
        <v>45851</v>
      </c>
      <c r="B21410" s="93" t="s">
        <v>5122</v>
      </c>
      <c r="C21410" s="93" t="s">
        <v>1416</v>
      </c>
      <c r="G21410" s="95">
        <v>0</v>
      </c>
      <c r="H21410" s="93" t="s">
        <v>8976</v>
      </c>
      <c r="I21410" s="93" t="s">
        <v>23895</v>
      </c>
      <c r="J21410" s="93" t="s">
        <v>20878</v>
      </c>
      <c r="K21410" s="93" t="s">
        <v>6859</v>
      </c>
      <c r="L21410" s="14">
        <f>AND(vyberHrace&lt;&gt;"",ISNUMBER(SEARCH(vyberHrace,$B21410)))</f>
      </c>
      <c r="M21410" s="14">
        <f>AND($I21410=MID(kododd,1,2),$J21410=MID(kododd,3,3))</f>
      </c>
    </row>
    <row r="21411">
      <c r="A21411" s="95">
        <v>54747</v>
      </c>
      <c r="B21411" s="93" t="s">
        <v>1272</v>
      </c>
      <c r="C21411" s="93" t="s">
        <v>1412</v>
      </c>
      <c r="G21411" s="95">
        <v>0</v>
      </c>
      <c r="H21411" s="93" t="s">
        <v>8976</v>
      </c>
      <c r="I21411" s="93" t="s">
        <v>23895</v>
      </c>
      <c r="J21411" s="93" t="s">
        <v>20935</v>
      </c>
      <c r="K21411" s="93" t="s">
        <v>6901</v>
      </c>
      <c r="L21411" s="14">
        <f>AND(vyberHrace&lt;&gt;"",ISNUMBER(SEARCH(vyberHrace,$B21411)))</f>
      </c>
      <c r="M21411" s="14">
        <f>AND($I21411=MID(kododd,1,2),$J21411=MID(kododd,3,3))</f>
      </c>
    </row>
    <row r="21412">
      <c r="A21412" s="95">
        <v>39837</v>
      </c>
      <c r="B21412" s="93" t="s">
        <v>5147</v>
      </c>
      <c r="C21412" s="93" t="s">
        <v>1437</v>
      </c>
      <c r="D21412" s="95">
        <v>1345</v>
      </c>
      <c r="F21412" s="95">
        <v>23746823</v>
      </c>
      <c r="G21412" s="95">
        <v>250</v>
      </c>
      <c r="H21412" s="93" t="s">
        <v>8976</v>
      </c>
      <c r="I21412" s="93" t="s">
        <v>23895</v>
      </c>
      <c r="J21412" s="93" t="s">
        <v>20851</v>
      </c>
      <c r="K21412" s="93" t="s">
        <v>5148</v>
      </c>
      <c r="L21412" s="14">
        <f>AND(vyberHrace&lt;&gt;"",ISNUMBER(SEARCH(vyberHrace,$B21412)))</f>
      </c>
      <c r="M21412" s="14">
        <f>AND($I21412=MID(kododd,1,2),$J21412=MID(kododd,3,3))</f>
      </c>
    </row>
    <row r="21413">
      <c r="A21413" s="95">
        <v>43695</v>
      </c>
      <c r="B21413" s="93" t="s">
        <v>5152</v>
      </c>
      <c r="C21413" s="93" t="s">
        <v>1438</v>
      </c>
      <c r="D21413" s="95">
        <v>1108</v>
      </c>
      <c r="G21413" s="95">
        <v>0</v>
      </c>
      <c r="H21413" s="93" t="s">
        <v>8976</v>
      </c>
      <c r="I21413" s="93" t="s">
        <v>23895</v>
      </c>
      <c r="J21413" s="93" t="s">
        <v>20947</v>
      </c>
      <c r="K21413" s="93" t="s">
        <v>6833</v>
      </c>
      <c r="L21413" s="14">
        <f>AND(vyberHrace&lt;&gt;"",ISNUMBER(SEARCH(vyberHrace,$B21413)))</f>
      </c>
      <c r="M21413" s="14">
        <f>AND($I21413=MID(kododd,1,2),$J21413=MID(kododd,3,3))</f>
      </c>
    </row>
    <row r="21414">
      <c r="A21414" s="95">
        <v>37576</v>
      </c>
      <c r="B21414" s="93" t="s">
        <v>5178</v>
      </c>
      <c r="C21414" s="93" t="s">
        <v>1421</v>
      </c>
      <c r="D21414" s="95">
        <v>1814</v>
      </c>
      <c r="E21414" s="95">
        <v>1873</v>
      </c>
      <c r="F21414" s="95">
        <v>358606</v>
      </c>
      <c r="G21414" s="95">
        <v>250</v>
      </c>
      <c r="H21414" s="93" t="s">
        <v>8976</v>
      </c>
      <c r="I21414" s="93" t="s">
        <v>23895</v>
      </c>
      <c r="J21414" s="93" t="s">
        <v>20884</v>
      </c>
      <c r="K21414" s="93" t="s">
        <v>6918</v>
      </c>
      <c r="L21414" s="14">
        <f>AND(vyberHrace&lt;&gt;"",ISNUMBER(SEARCH(vyberHrace,$B21414)))</f>
      </c>
      <c r="M21414" s="14">
        <f>AND($I21414=MID(kododd,1,2),$J21414=MID(kododd,3,3))</f>
      </c>
    </row>
    <row r="21415">
      <c r="A21415" s="95">
        <v>13688</v>
      </c>
      <c r="B21415" s="93" t="s">
        <v>26113</v>
      </c>
      <c r="C21415" s="93" t="s">
        <v>1415</v>
      </c>
      <c r="D21415" s="95">
        <v>1670</v>
      </c>
      <c r="E21415" s="95">
        <v>1715</v>
      </c>
      <c r="F21415" s="95">
        <v>23733390</v>
      </c>
      <c r="G21415" s="95">
        <v>250</v>
      </c>
      <c r="H21415" s="93" t="s">
        <v>8976</v>
      </c>
      <c r="I21415" s="93" t="s">
        <v>23895</v>
      </c>
      <c r="J21415" s="93" t="s">
        <v>20962</v>
      </c>
      <c r="K21415" s="93" t="s">
        <v>5181</v>
      </c>
      <c r="L21415" s="14">
        <f>AND(vyberHrace&lt;&gt;"",ISNUMBER(SEARCH(vyberHrace,$B21415)))</f>
      </c>
      <c r="M21415" s="14">
        <f>AND($I21415=MID(kododd,1,2),$J21415=MID(kododd,3,3))</f>
      </c>
    </row>
    <row r="21416">
      <c r="A21416" s="95">
        <v>5995</v>
      </c>
      <c r="B21416" s="93" t="s">
        <v>5180</v>
      </c>
      <c r="C21416" s="93" t="s">
        <v>1435</v>
      </c>
      <c r="D21416" s="95">
        <v>1636</v>
      </c>
      <c r="E21416" s="95">
        <v>1794</v>
      </c>
      <c r="F21416" s="95">
        <v>334049</v>
      </c>
      <c r="G21416" s="95">
        <v>250</v>
      </c>
      <c r="H21416" s="93" t="s">
        <v>8976</v>
      </c>
      <c r="I21416" s="93" t="s">
        <v>23895</v>
      </c>
      <c r="J21416" s="93" t="s">
        <v>20962</v>
      </c>
      <c r="K21416" s="93" t="s">
        <v>5181</v>
      </c>
      <c r="L21416" s="14">
        <f>AND(vyberHrace&lt;&gt;"",ISNUMBER(SEARCH(vyberHrace,$B21416)))</f>
      </c>
      <c r="M21416" s="14">
        <f>AND($I21416=MID(kododd,1,2),$J21416=MID(kododd,3,3))</f>
      </c>
    </row>
    <row r="21417">
      <c r="A21417" s="95">
        <v>41375</v>
      </c>
      <c r="B21417" s="93" t="s">
        <v>7795</v>
      </c>
      <c r="C21417" s="93" t="s">
        <v>1438</v>
      </c>
      <c r="D21417" s="95">
        <v>1125</v>
      </c>
      <c r="F21417" s="95">
        <v>391115</v>
      </c>
      <c r="G21417" s="95">
        <v>0</v>
      </c>
      <c r="H21417" s="93" t="s">
        <v>8976</v>
      </c>
      <c r="I21417" s="93" t="s">
        <v>23895</v>
      </c>
      <c r="J21417" s="93" t="s">
        <v>20936</v>
      </c>
      <c r="K21417" s="93" t="s">
        <v>5615</v>
      </c>
      <c r="L21417" s="14">
        <f>AND(vyberHrace&lt;&gt;"",ISNUMBER(SEARCH(vyberHrace,$B21417)))</f>
      </c>
      <c r="M21417" s="14">
        <f>AND($I21417=MID(kododd,1,2),$J21417=MID(kododd,3,3))</f>
      </c>
    </row>
    <row r="21418">
      <c r="A21418" s="95">
        <v>59264</v>
      </c>
      <c r="B21418" s="93" t="s">
        <v>25690</v>
      </c>
      <c r="C21418" s="93" t="s">
        <v>1420</v>
      </c>
      <c r="F21418" s="95">
        <v>23793600</v>
      </c>
      <c r="G21418" s="95">
        <v>250</v>
      </c>
      <c r="H21418" s="93" t="s">
        <v>8976</v>
      </c>
      <c r="I21418" s="93" t="s">
        <v>23895</v>
      </c>
      <c r="J21418" s="93" t="s">
        <v>20947</v>
      </c>
      <c r="K21418" s="93" t="s">
        <v>6833</v>
      </c>
      <c r="L21418" s="14">
        <f>AND(vyberHrace&lt;&gt;"",ISNUMBER(SEARCH(vyberHrace,$B21418)))</f>
      </c>
      <c r="M21418" s="14">
        <f>AND($I21418=MID(kododd,1,2),$J21418=MID(kododd,3,3))</f>
      </c>
    </row>
    <row r="21419">
      <c r="A21419" s="95">
        <v>23912</v>
      </c>
      <c r="B21419" s="93" t="s">
        <v>7796</v>
      </c>
      <c r="C21419" s="93" t="s">
        <v>1459</v>
      </c>
      <c r="D21419" s="95">
        <v>1675</v>
      </c>
      <c r="E21419" s="95">
        <v>1767</v>
      </c>
      <c r="F21419" s="95">
        <v>23711191</v>
      </c>
      <c r="G21419" s="95">
        <v>250</v>
      </c>
      <c r="H21419" s="93" t="s">
        <v>8976</v>
      </c>
      <c r="I21419" s="93" t="s">
        <v>23895</v>
      </c>
      <c r="J21419" s="93" t="s">
        <v>20884</v>
      </c>
      <c r="K21419" s="93" t="s">
        <v>6918</v>
      </c>
      <c r="L21419" s="14">
        <f>AND(vyberHrace&lt;&gt;"",ISNUMBER(SEARCH(vyberHrace,$B21419)))</f>
      </c>
      <c r="M21419" s="14">
        <f>AND($I21419=MID(kododd,1,2),$J21419=MID(kododd,3,3))</f>
      </c>
    </row>
    <row r="21420">
      <c r="A21420" s="95">
        <v>51735</v>
      </c>
      <c r="B21420" s="93" t="s">
        <v>2389</v>
      </c>
      <c r="C21420" s="93" t="s">
        <v>1422</v>
      </c>
      <c r="G21420" s="95">
        <v>0</v>
      </c>
      <c r="H21420" s="93" t="s">
        <v>8976</v>
      </c>
      <c r="I21420" s="93" t="s">
        <v>23895</v>
      </c>
      <c r="J21420" s="93" t="s">
        <v>20936</v>
      </c>
      <c r="K21420" s="93" t="s">
        <v>5615</v>
      </c>
      <c r="L21420" s="14">
        <f>AND(vyberHrace&lt;&gt;"",ISNUMBER(SEARCH(vyberHrace,$B21420)))</f>
      </c>
      <c r="M21420" s="14">
        <f>AND($I21420=MID(kododd,1,2),$J21420=MID(kododd,3,3))</f>
      </c>
    </row>
    <row r="21421">
      <c r="A21421" s="95">
        <v>6001</v>
      </c>
      <c r="B21421" s="93" t="s">
        <v>7812</v>
      </c>
      <c r="C21421" s="93" t="s">
        <v>1470</v>
      </c>
      <c r="D21421" s="95">
        <v>1135</v>
      </c>
      <c r="E21421" s="95">
        <v>1419</v>
      </c>
      <c r="F21421" s="95">
        <v>357910</v>
      </c>
      <c r="G21421" s="95">
        <v>250</v>
      </c>
      <c r="H21421" s="93" t="s">
        <v>8976</v>
      </c>
      <c r="I21421" s="93" t="s">
        <v>23895</v>
      </c>
      <c r="J21421" s="93" t="s">
        <v>20890</v>
      </c>
      <c r="K21421" s="93" t="s">
        <v>29570</v>
      </c>
      <c r="L21421" s="14">
        <f>AND(vyberHrace&lt;&gt;"",ISNUMBER(SEARCH(vyberHrace,$B21421)))</f>
      </c>
      <c r="M21421" s="14">
        <f>AND($I21421=MID(kododd,1,2),$J21421=MID(kododd,3,3))</f>
      </c>
    </row>
    <row r="21422">
      <c r="A21422" s="95">
        <v>57617</v>
      </c>
      <c r="B21422" s="93" t="s">
        <v>24192</v>
      </c>
      <c r="C21422" s="93" t="s">
        <v>1410</v>
      </c>
      <c r="F21422" s="95">
        <v>23766182</v>
      </c>
      <c r="G21422" s="95">
        <v>0</v>
      </c>
      <c r="H21422" s="93" t="s">
        <v>8976</v>
      </c>
      <c r="I21422" s="93" t="s">
        <v>23895</v>
      </c>
      <c r="J21422" s="93" t="s">
        <v>20890</v>
      </c>
      <c r="K21422" s="93" t="s">
        <v>29570</v>
      </c>
      <c r="L21422" s="14">
        <f>AND(vyberHrace&lt;&gt;"",ISNUMBER(SEARCH(vyberHrace,$B21422)))</f>
      </c>
      <c r="M21422" s="14">
        <f>AND($I21422=MID(kododd,1,2),$J21422=MID(kododd,3,3))</f>
      </c>
    </row>
    <row r="21423">
      <c r="A21423" s="95">
        <v>62779</v>
      </c>
      <c r="B21423" s="93" t="s">
        <v>29571</v>
      </c>
      <c r="C21423" s="93" t="s">
        <v>24215</v>
      </c>
      <c r="G21423" s="95">
        <v>250</v>
      </c>
      <c r="H21423" s="93" t="s">
        <v>8976</v>
      </c>
      <c r="I21423" s="93" t="s">
        <v>23895</v>
      </c>
      <c r="J21423" s="93" t="s">
        <v>20878</v>
      </c>
      <c r="K21423" s="93" t="s">
        <v>6859</v>
      </c>
      <c r="L21423" s="14">
        <f>AND(vyberHrace&lt;&gt;"",ISNUMBER(SEARCH(vyberHrace,$B21423)))</f>
      </c>
      <c r="M21423" s="14">
        <f>AND($I21423=MID(kododd,1,2),$J21423=MID(kododd,3,3))</f>
      </c>
    </row>
    <row r="21424">
      <c r="A21424" s="95">
        <v>35590</v>
      </c>
      <c r="B21424" s="93" t="s">
        <v>7824</v>
      </c>
      <c r="C21424" s="93" t="s">
        <v>1438</v>
      </c>
      <c r="D21424" s="95">
        <v>1270</v>
      </c>
      <c r="E21424" s="95">
        <v>1696</v>
      </c>
      <c r="F21424" s="95">
        <v>23734060</v>
      </c>
      <c r="G21424" s="95">
        <v>250</v>
      </c>
      <c r="H21424" s="93" t="s">
        <v>8976</v>
      </c>
      <c r="I21424" s="93" t="s">
        <v>23895</v>
      </c>
      <c r="J21424" s="93" t="s">
        <v>20866</v>
      </c>
      <c r="K21424" s="93" t="s">
        <v>6762</v>
      </c>
      <c r="L21424" s="14">
        <f>AND(vyberHrace&lt;&gt;"",ISNUMBER(SEARCH(vyberHrace,$B21424)))</f>
      </c>
      <c r="M21424" s="14">
        <f>AND($I21424=MID(kododd,1,2),$J21424=MID(kododd,3,3))</f>
      </c>
    </row>
    <row r="21425">
      <c r="A21425" s="95">
        <v>11288</v>
      </c>
      <c r="B21425" s="93" t="s">
        <v>7825</v>
      </c>
      <c r="C21425" s="93" t="s">
        <v>1432</v>
      </c>
      <c r="D21425" s="95">
        <v>1894</v>
      </c>
      <c r="E21425" s="95">
        <v>1914</v>
      </c>
      <c r="F21425" s="95">
        <v>320927</v>
      </c>
      <c r="G21425" s="95">
        <v>250</v>
      </c>
      <c r="H21425" s="93" t="s">
        <v>8976</v>
      </c>
      <c r="I21425" s="93" t="s">
        <v>23895</v>
      </c>
      <c r="J21425" s="93" t="s">
        <v>20996</v>
      </c>
      <c r="K21425" s="93" t="s">
        <v>2013</v>
      </c>
      <c r="L21425" s="14">
        <f>AND(vyberHrace&lt;&gt;"",ISNUMBER(SEARCH(vyberHrace,$B21425)))</f>
      </c>
      <c r="M21425" s="14">
        <f>AND($I21425=MID(kododd,1,2),$J21425=MID(kododd,3,3))</f>
      </c>
    </row>
    <row r="21426">
      <c r="A21426" s="95">
        <v>60310</v>
      </c>
      <c r="B21426" s="93" t="s">
        <v>7826</v>
      </c>
      <c r="C21426" s="93" t="s">
        <v>1486</v>
      </c>
      <c r="G21426" s="95">
        <v>0</v>
      </c>
      <c r="H21426" s="93" t="s">
        <v>8976</v>
      </c>
      <c r="I21426" s="93" t="s">
        <v>23895</v>
      </c>
      <c r="J21426" s="93" t="s">
        <v>20878</v>
      </c>
      <c r="K21426" s="93" t="s">
        <v>6859</v>
      </c>
      <c r="L21426" s="14">
        <f>AND(vyberHrace&lt;&gt;"",ISNUMBER(SEARCH(vyberHrace,$B21426)))</f>
      </c>
      <c r="M21426" s="14">
        <f>AND($I21426=MID(kododd,1,2),$J21426=MID(kododd,3,3))</f>
      </c>
    </row>
    <row r="21427">
      <c r="A21427" s="95">
        <v>50969</v>
      </c>
      <c r="B21427" s="93" t="s">
        <v>4409</v>
      </c>
      <c r="C21427" s="93" t="s">
        <v>1420</v>
      </c>
      <c r="G21427" s="95">
        <v>0</v>
      </c>
      <c r="H21427" s="93" t="s">
        <v>8976</v>
      </c>
      <c r="I21427" s="93" t="s">
        <v>23895</v>
      </c>
      <c r="J21427" s="93" t="s">
        <v>20935</v>
      </c>
      <c r="K21427" s="93" t="s">
        <v>6901</v>
      </c>
      <c r="L21427" s="14">
        <f>AND(vyberHrace&lt;&gt;"",ISNUMBER(SEARCH(vyberHrace,$B21427)))</f>
      </c>
      <c r="M21427" s="14">
        <f>AND($I21427=MID(kododd,1,2),$J21427=MID(kododd,3,3))</f>
      </c>
    </row>
    <row r="21428">
      <c r="A21428" s="95">
        <v>45852</v>
      </c>
      <c r="B21428" s="93" t="s">
        <v>20477</v>
      </c>
      <c r="C21428" s="93" t="s">
        <v>1416</v>
      </c>
      <c r="G21428" s="95">
        <v>0</v>
      </c>
      <c r="H21428" s="93" t="s">
        <v>8976</v>
      </c>
      <c r="I21428" s="93" t="s">
        <v>23895</v>
      </c>
      <c r="J21428" s="93" t="s">
        <v>20935</v>
      </c>
      <c r="K21428" s="93" t="s">
        <v>6901</v>
      </c>
      <c r="L21428" s="14">
        <f>AND(vyberHrace&lt;&gt;"",ISNUMBER(SEARCH(vyberHrace,$B21428)))</f>
      </c>
      <c r="M21428" s="14">
        <f>AND($I21428=MID(kododd,1,2),$J21428=MID(kododd,3,3))</f>
      </c>
    </row>
    <row r="21429">
      <c r="A21429" s="95">
        <v>63998</v>
      </c>
      <c r="B21429" s="93" t="s">
        <v>20477</v>
      </c>
      <c r="C21429" s="93" t="s">
        <v>1487</v>
      </c>
      <c r="D21429" s="95">
        <v>80658</v>
      </c>
      <c r="E21429" s="95">
        <v>80658</v>
      </c>
      <c r="G21429" s="95">
        <v>0</v>
      </c>
      <c r="H21429" s="93" t="s">
        <v>8976</v>
      </c>
      <c r="I21429" s="93" t="s">
        <v>23895</v>
      </c>
      <c r="J21429" s="93" t="s">
        <v>29575</v>
      </c>
      <c r="K21429" s="93" t="s">
        <v>29576</v>
      </c>
      <c r="L21429" s="14">
        <f>AND(vyberHrace&lt;&gt;"",ISNUMBER(SEARCH(vyberHrace,$B21429)))</f>
      </c>
      <c r="M21429" s="14">
        <f>AND($I21429=MID(kododd,1,2),$J21429=MID(kododd,3,3))</f>
      </c>
    </row>
    <row r="21430">
      <c r="A21430" s="95">
        <v>58433</v>
      </c>
      <c r="B21430" s="93" t="s">
        <v>24938</v>
      </c>
      <c r="C21430" s="93" t="s">
        <v>1450</v>
      </c>
      <c r="G21430" s="95">
        <v>0</v>
      </c>
      <c r="H21430" s="93" t="s">
        <v>8976</v>
      </c>
      <c r="I21430" s="93" t="s">
        <v>23895</v>
      </c>
      <c r="J21430" s="93" t="s">
        <v>20878</v>
      </c>
      <c r="K21430" s="93" t="s">
        <v>6859</v>
      </c>
      <c r="L21430" s="14">
        <f>AND(vyberHrace&lt;&gt;"",ISNUMBER(SEARCH(vyberHrace,$B21430)))</f>
      </c>
      <c r="M21430" s="14">
        <f>AND($I21430=MID(kododd,1,2),$J21430=MID(kododd,3,3))</f>
      </c>
    </row>
    <row r="21431">
      <c r="A21431" s="95">
        <v>44397</v>
      </c>
      <c r="B21431" s="93" t="s">
        <v>7840</v>
      </c>
      <c r="C21431" s="93" t="s">
        <v>3255</v>
      </c>
      <c r="F21431" s="95">
        <v>23712600</v>
      </c>
      <c r="G21431" s="95">
        <v>0</v>
      </c>
      <c r="H21431" s="93" t="s">
        <v>8976</v>
      </c>
      <c r="I21431" s="93" t="s">
        <v>23895</v>
      </c>
      <c r="J21431" s="93" t="s">
        <v>20935</v>
      </c>
      <c r="K21431" s="93" t="s">
        <v>6901</v>
      </c>
      <c r="L21431" s="14">
        <f>AND(vyberHrace&lt;&gt;"",ISNUMBER(SEARCH(vyberHrace,$B21431)))</f>
      </c>
      <c r="M21431" s="14">
        <f>AND($I21431=MID(kododd,1,2),$J21431=MID(kododd,3,3))</f>
      </c>
    </row>
    <row r="21432">
      <c r="A21432" s="95">
        <v>58425</v>
      </c>
      <c r="B21432" s="93" t="s">
        <v>7840</v>
      </c>
      <c r="C21432" s="93" t="s">
        <v>1411</v>
      </c>
      <c r="G21432" s="95">
        <v>250</v>
      </c>
      <c r="H21432" s="93" t="s">
        <v>8976</v>
      </c>
      <c r="I21432" s="93" t="s">
        <v>23895</v>
      </c>
      <c r="J21432" s="93" t="s">
        <v>20878</v>
      </c>
      <c r="K21432" s="93" t="s">
        <v>6859</v>
      </c>
      <c r="L21432" s="14">
        <f>AND(vyberHrace&lt;&gt;"",ISNUMBER(SEARCH(vyberHrace,$B21432)))</f>
      </c>
      <c r="M21432" s="14">
        <f>AND($I21432=MID(kododd,1,2),$J21432=MID(kododd,3,3))</f>
      </c>
    </row>
    <row r="21433">
      <c r="A21433" s="95">
        <v>51006</v>
      </c>
      <c r="B21433" s="93" t="s">
        <v>4410</v>
      </c>
      <c r="C21433" s="93" t="s">
        <v>1422</v>
      </c>
      <c r="G21433" s="95">
        <v>0</v>
      </c>
      <c r="H21433" s="93" t="s">
        <v>8976</v>
      </c>
      <c r="I21433" s="93" t="s">
        <v>23895</v>
      </c>
      <c r="J21433" s="93" t="s">
        <v>20935</v>
      </c>
      <c r="K21433" s="93" t="s">
        <v>6901</v>
      </c>
      <c r="L21433" s="14">
        <f>AND(vyberHrace&lt;&gt;"",ISNUMBER(SEARCH(vyberHrace,$B21433)))</f>
      </c>
      <c r="M21433" s="14">
        <f>AND($I21433=MID(kododd,1,2),$J21433=MID(kododd,3,3))</f>
      </c>
    </row>
    <row r="21434">
      <c r="A21434" s="95">
        <v>48125</v>
      </c>
      <c r="B21434" s="93" t="s">
        <v>170</v>
      </c>
      <c r="C21434" s="93" t="s">
        <v>1416</v>
      </c>
      <c r="D21434" s="95">
        <v>1147</v>
      </c>
      <c r="E21434" s="95">
        <v>1548</v>
      </c>
      <c r="F21434" s="95">
        <v>23723467</v>
      </c>
      <c r="G21434" s="95">
        <v>250</v>
      </c>
      <c r="H21434" s="93" t="s">
        <v>8976</v>
      </c>
      <c r="I21434" s="93" t="s">
        <v>23895</v>
      </c>
      <c r="J21434" s="93" t="s">
        <v>20878</v>
      </c>
      <c r="K21434" s="93" t="s">
        <v>6859</v>
      </c>
      <c r="L21434" s="14">
        <f>AND(vyberHrace&lt;&gt;"",ISNUMBER(SEARCH(vyberHrace,$B21434)))</f>
      </c>
      <c r="M21434" s="14">
        <f>AND($I21434=MID(kododd,1,2),$J21434=MID(kododd,3,3))</f>
      </c>
    </row>
    <row r="21435">
      <c r="A21435" s="95">
        <v>59543</v>
      </c>
      <c r="B21435" s="93" t="s">
        <v>25940</v>
      </c>
      <c r="C21435" s="93" t="s">
        <v>1411</v>
      </c>
      <c r="G21435" s="95">
        <v>0</v>
      </c>
      <c r="H21435" s="93" t="s">
        <v>8976</v>
      </c>
      <c r="I21435" s="93" t="s">
        <v>23895</v>
      </c>
      <c r="J21435" s="93" t="s">
        <v>20913</v>
      </c>
      <c r="K21435" s="93" t="s">
        <v>3849</v>
      </c>
      <c r="L21435" s="14">
        <f>AND(vyberHrace&lt;&gt;"",ISNUMBER(SEARCH(vyberHrace,$B21435)))</f>
      </c>
      <c r="M21435" s="14">
        <f>AND($I21435=MID(kododd,1,2),$J21435=MID(kododd,3,3))</f>
      </c>
    </row>
    <row r="21436">
      <c r="A21436" s="95">
        <v>58506</v>
      </c>
      <c r="B21436" s="93" t="s">
        <v>25006</v>
      </c>
      <c r="C21436" s="93" t="s">
        <v>1486</v>
      </c>
      <c r="G21436" s="95">
        <v>0</v>
      </c>
      <c r="H21436" s="93" t="s">
        <v>8976</v>
      </c>
      <c r="I21436" s="93" t="s">
        <v>23895</v>
      </c>
      <c r="J21436" s="93" t="s">
        <v>20935</v>
      </c>
      <c r="K21436" s="93" t="s">
        <v>6901</v>
      </c>
      <c r="L21436" s="14">
        <f>AND(vyberHrace&lt;&gt;"",ISNUMBER(SEARCH(vyberHrace,$B21436)))</f>
      </c>
      <c r="M21436" s="14">
        <f>AND($I21436=MID(kododd,1,2),$J21436=MID(kododd,3,3))</f>
      </c>
    </row>
    <row r="21437">
      <c r="A21437" s="95">
        <v>56115</v>
      </c>
      <c r="B21437" s="93" t="s">
        <v>23308</v>
      </c>
      <c r="C21437" s="93" t="s">
        <v>1424</v>
      </c>
      <c r="G21437" s="95">
        <v>0</v>
      </c>
      <c r="H21437" s="93" t="s">
        <v>8976</v>
      </c>
      <c r="I21437" s="93" t="s">
        <v>23895</v>
      </c>
      <c r="J21437" s="93" t="s">
        <v>20935</v>
      </c>
      <c r="K21437" s="93" t="s">
        <v>6901</v>
      </c>
      <c r="L21437" s="14">
        <f>AND(vyberHrace&lt;&gt;"",ISNUMBER(SEARCH(vyberHrace,$B21437)))</f>
      </c>
      <c r="M21437" s="14">
        <f>AND($I21437=MID(kododd,1,2),$J21437=MID(kododd,3,3))</f>
      </c>
    </row>
    <row r="21438">
      <c r="A21438" s="95">
        <v>51207</v>
      </c>
      <c r="B21438" s="93" t="s">
        <v>4411</v>
      </c>
      <c r="C21438" s="93" t="s">
        <v>1412</v>
      </c>
      <c r="G21438" s="95">
        <v>0</v>
      </c>
      <c r="H21438" s="93" t="s">
        <v>8976</v>
      </c>
      <c r="I21438" s="93" t="s">
        <v>23895</v>
      </c>
      <c r="J21438" s="93" t="s">
        <v>20935</v>
      </c>
      <c r="K21438" s="93" t="s">
        <v>6901</v>
      </c>
      <c r="L21438" s="14">
        <f>AND(vyberHrace&lt;&gt;"",ISNUMBER(SEARCH(vyberHrace,$B21438)))</f>
      </c>
      <c r="M21438" s="14">
        <f>AND($I21438=MID(kododd,1,2),$J21438=MID(kododd,3,3))</f>
      </c>
    </row>
    <row r="21439">
      <c r="A21439" s="95">
        <v>62711</v>
      </c>
      <c r="B21439" s="93" t="s">
        <v>29572</v>
      </c>
      <c r="C21439" s="93" t="s">
        <v>1424</v>
      </c>
      <c r="G21439" s="95">
        <v>250</v>
      </c>
      <c r="H21439" s="93" t="s">
        <v>8976</v>
      </c>
      <c r="I21439" s="93" t="s">
        <v>23895</v>
      </c>
      <c r="J21439" s="93" t="s">
        <v>20867</v>
      </c>
      <c r="K21439" s="93" t="s">
        <v>6764</v>
      </c>
      <c r="L21439" s="14">
        <f>AND(vyberHrace&lt;&gt;"",ISNUMBER(SEARCH(vyberHrace,$B21439)))</f>
      </c>
      <c r="M21439" s="14">
        <f>AND($I21439=MID(kododd,1,2),$J21439=MID(kododd,3,3))</f>
      </c>
    </row>
    <row r="21440">
      <c r="A21440" s="95">
        <v>1169</v>
      </c>
      <c r="B21440" s="93" t="s">
        <v>6030</v>
      </c>
      <c r="C21440" s="93" t="s">
        <v>1441</v>
      </c>
      <c r="D21440" s="95">
        <v>1801</v>
      </c>
      <c r="E21440" s="95">
        <v>1867</v>
      </c>
      <c r="F21440" s="95">
        <v>319112</v>
      </c>
      <c r="G21440" s="95">
        <v>250</v>
      </c>
      <c r="H21440" s="93" t="s">
        <v>8976</v>
      </c>
      <c r="I21440" s="93" t="s">
        <v>23895</v>
      </c>
      <c r="J21440" s="93" t="s">
        <v>20911</v>
      </c>
      <c r="K21440" s="93" t="s">
        <v>3262</v>
      </c>
      <c r="L21440" s="14">
        <f>AND(vyberHrace&lt;&gt;"",ISNUMBER(SEARCH(vyberHrace,$B21440)))</f>
      </c>
      <c r="M21440" s="14">
        <f>AND($I21440=MID(kododd,1,2),$J21440=MID(kododd,3,3))</f>
      </c>
    </row>
    <row r="21441">
      <c r="A21441" s="95">
        <v>58982</v>
      </c>
      <c r="B21441" s="93" t="s">
        <v>25436</v>
      </c>
      <c r="C21441" s="93" t="s">
        <v>1406</v>
      </c>
      <c r="D21441" s="95">
        <v>1037</v>
      </c>
      <c r="F21441" s="95">
        <v>23798513</v>
      </c>
      <c r="G21441" s="95">
        <v>250</v>
      </c>
      <c r="H21441" s="93" t="s">
        <v>8976</v>
      </c>
      <c r="I21441" s="93" t="s">
        <v>23895</v>
      </c>
      <c r="J21441" s="93" t="s">
        <v>21000</v>
      </c>
      <c r="K21441" s="93" t="s">
        <v>14613</v>
      </c>
      <c r="L21441" s="14">
        <f>AND(vyberHrace&lt;&gt;"",ISNUMBER(SEARCH(vyberHrace,$B21441)))</f>
      </c>
      <c r="M21441" s="14">
        <f>AND($I21441=MID(kododd,1,2),$J21441=MID(kododd,3,3))</f>
      </c>
    </row>
    <row r="21442">
      <c r="A21442" s="95">
        <v>1951</v>
      </c>
      <c r="B21442" s="93" t="s">
        <v>6146</v>
      </c>
      <c r="C21442" s="93" t="s">
        <v>1462</v>
      </c>
      <c r="D21442" s="95">
        <v>1831</v>
      </c>
      <c r="E21442" s="95">
        <v>1926</v>
      </c>
      <c r="F21442" s="95">
        <v>306460</v>
      </c>
      <c r="G21442" s="95">
        <v>250</v>
      </c>
      <c r="H21442" s="93" t="s">
        <v>8976</v>
      </c>
      <c r="I21442" s="93" t="s">
        <v>23895</v>
      </c>
      <c r="J21442" s="93" t="s">
        <v>20947</v>
      </c>
      <c r="K21442" s="93" t="s">
        <v>6833</v>
      </c>
      <c r="L21442" s="14">
        <f>AND(vyberHrace&lt;&gt;"",ISNUMBER(SEARCH(vyberHrace,$B21442)))</f>
      </c>
      <c r="M21442" s="14">
        <f>AND($I21442=MID(kododd,1,2),$J21442=MID(kododd,3,3))</f>
      </c>
    </row>
    <row r="21443">
      <c r="A21443" s="95">
        <v>33353</v>
      </c>
      <c r="B21443" s="93" t="s">
        <v>6147</v>
      </c>
      <c r="C21443" s="93" t="s">
        <v>1444</v>
      </c>
      <c r="D21443" s="95">
        <v>1097</v>
      </c>
      <c r="F21443" s="95">
        <v>361330</v>
      </c>
      <c r="G21443" s="95">
        <v>0</v>
      </c>
      <c r="H21443" s="93" t="s">
        <v>8976</v>
      </c>
      <c r="I21443" s="93" t="s">
        <v>23895</v>
      </c>
      <c r="J21443" s="93" t="s">
        <v>20947</v>
      </c>
      <c r="K21443" s="93" t="s">
        <v>6833</v>
      </c>
      <c r="L21443" s="14">
        <f>AND(vyberHrace&lt;&gt;"",ISNUMBER(SEARCH(vyberHrace,$B21443)))</f>
      </c>
      <c r="M21443" s="14">
        <f>AND($I21443=MID(kododd,1,2),$J21443=MID(kododd,3,3))</f>
      </c>
    </row>
    <row r="21444">
      <c r="A21444" s="95">
        <v>29715</v>
      </c>
      <c r="B21444" s="93" t="s">
        <v>6148</v>
      </c>
      <c r="C21444" s="93" t="s">
        <v>1431</v>
      </c>
      <c r="D21444" s="95">
        <v>1543</v>
      </c>
      <c r="F21444" s="95">
        <v>343994</v>
      </c>
      <c r="G21444" s="95">
        <v>0</v>
      </c>
      <c r="H21444" s="93" t="s">
        <v>8976</v>
      </c>
      <c r="I21444" s="93" t="s">
        <v>23895</v>
      </c>
      <c r="J21444" s="93" t="s">
        <v>20947</v>
      </c>
      <c r="K21444" s="93" t="s">
        <v>6833</v>
      </c>
      <c r="L21444" s="14">
        <f>AND(vyberHrace&lt;&gt;"",ISNUMBER(SEARCH(vyberHrace,$B21444)))</f>
      </c>
      <c r="M21444" s="14">
        <f>AND($I21444=MID(kododd,1,2),$J21444=MID(kododd,3,3))</f>
      </c>
    </row>
    <row r="21445">
      <c r="A21445" s="95">
        <v>47166</v>
      </c>
      <c r="B21445" s="93" t="s">
        <v>6149</v>
      </c>
      <c r="C21445" s="93" t="s">
        <v>1422</v>
      </c>
      <c r="D21445" s="95">
        <v>1738</v>
      </c>
      <c r="E21445" s="95">
        <v>1854</v>
      </c>
      <c r="F21445" s="95">
        <v>23723475</v>
      </c>
      <c r="G21445" s="95">
        <v>250</v>
      </c>
      <c r="H21445" s="93" t="s">
        <v>8976</v>
      </c>
      <c r="I21445" s="93" t="s">
        <v>23895</v>
      </c>
      <c r="J21445" s="93" t="s">
        <v>20878</v>
      </c>
      <c r="K21445" s="93" t="s">
        <v>6859</v>
      </c>
      <c r="L21445" s="14">
        <f>AND(vyberHrace&lt;&gt;"",ISNUMBER(SEARCH(vyberHrace,$B21445)))</f>
      </c>
      <c r="M21445" s="14">
        <f>AND($I21445=MID(kododd,1,2),$J21445=MID(kododd,3,3))</f>
      </c>
    </row>
    <row r="21446">
      <c r="A21446" s="95">
        <v>37025</v>
      </c>
      <c r="B21446" s="93" t="s">
        <v>6159</v>
      </c>
      <c r="C21446" s="93" t="s">
        <v>1444</v>
      </c>
      <c r="D21446" s="95">
        <v>1925</v>
      </c>
      <c r="E21446" s="95">
        <v>1966</v>
      </c>
      <c r="F21446" s="95">
        <v>369098</v>
      </c>
      <c r="G21446" s="95">
        <v>0</v>
      </c>
      <c r="H21446" s="93" t="s">
        <v>8976</v>
      </c>
      <c r="I21446" s="93" t="s">
        <v>23895</v>
      </c>
      <c r="J21446" s="93" t="s">
        <v>20878</v>
      </c>
      <c r="K21446" s="93" t="s">
        <v>6859</v>
      </c>
      <c r="L21446" s="14">
        <f>AND(vyberHrace&lt;&gt;"",ISNUMBER(SEARCH(vyberHrace,$B21446)))</f>
      </c>
      <c r="M21446" s="14">
        <f>AND($I21446=MID(kododd,1,2),$J21446=MID(kododd,3,3))</f>
      </c>
    </row>
    <row r="21447">
      <c r="A21447" s="95">
        <v>6014</v>
      </c>
      <c r="B21447" s="93" t="s">
        <v>8811</v>
      </c>
      <c r="C21447" s="93" t="s">
        <v>1439</v>
      </c>
      <c r="D21447" s="95">
        <v>2207</v>
      </c>
      <c r="E21447" s="95">
        <v>2213</v>
      </c>
      <c r="F21447" s="95">
        <v>317705</v>
      </c>
      <c r="G21447" s="95">
        <v>250</v>
      </c>
      <c r="H21447" s="93" t="s">
        <v>8976</v>
      </c>
      <c r="I21447" s="93" t="s">
        <v>23895</v>
      </c>
      <c r="J21447" s="93" t="s">
        <v>20878</v>
      </c>
      <c r="K21447" s="93" t="s">
        <v>6859</v>
      </c>
      <c r="L21447" s="14">
        <f>AND(vyberHrace&lt;&gt;"",ISNUMBER(SEARCH(vyberHrace,$B21447)))</f>
      </c>
      <c r="M21447" s="14">
        <f>AND($I21447=MID(kododd,1,2),$J21447=MID(kododd,3,3))</f>
      </c>
    </row>
    <row r="21448">
      <c r="A21448" s="95">
        <v>50480</v>
      </c>
      <c r="B21448" s="93" t="s">
        <v>4286</v>
      </c>
      <c r="C21448" s="93" t="s">
        <v>1475</v>
      </c>
      <c r="G21448" s="95">
        <v>0</v>
      </c>
      <c r="H21448" s="93" t="s">
        <v>8976</v>
      </c>
      <c r="I21448" s="93" t="s">
        <v>23895</v>
      </c>
      <c r="J21448" s="93" t="s">
        <v>20878</v>
      </c>
      <c r="K21448" s="93" t="s">
        <v>6859</v>
      </c>
      <c r="L21448" s="14">
        <f>AND(vyberHrace&lt;&gt;"",ISNUMBER(SEARCH(vyberHrace,$B21448)))</f>
      </c>
      <c r="M21448" s="14">
        <f>AND($I21448=MID(kododd,1,2),$J21448=MID(kododd,3,3))</f>
      </c>
    </row>
    <row r="21449">
      <c r="A21449" s="95">
        <v>63210</v>
      </c>
      <c r="B21449" s="93" t="s">
        <v>29573</v>
      </c>
      <c r="C21449" s="93" t="s">
        <v>1487</v>
      </c>
      <c r="G21449" s="95">
        <v>250</v>
      </c>
      <c r="H21449" s="93" t="s">
        <v>8976</v>
      </c>
      <c r="I21449" s="93" t="s">
        <v>23895</v>
      </c>
      <c r="J21449" s="93" t="s">
        <v>20947</v>
      </c>
      <c r="K21449" s="93" t="s">
        <v>6833</v>
      </c>
      <c r="L21449" s="14">
        <f>AND(vyberHrace&lt;&gt;"",ISNUMBER(SEARCH(vyberHrace,$B21449)))</f>
      </c>
      <c r="M21449" s="14">
        <f>AND($I21449=MID(kododd,1,2),$J21449=MID(kododd,3,3))</f>
      </c>
    </row>
    <row r="21450">
      <c r="A21450" s="95">
        <v>63209</v>
      </c>
      <c r="B21450" s="93" t="s">
        <v>29574</v>
      </c>
      <c r="C21450" s="93" t="s">
        <v>1487</v>
      </c>
      <c r="G21450" s="95">
        <v>250</v>
      </c>
      <c r="H21450" s="93" t="s">
        <v>8976</v>
      </c>
      <c r="I21450" s="93" t="s">
        <v>23895</v>
      </c>
      <c r="J21450" s="93" t="s">
        <v>20947</v>
      </c>
      <c r="K21450" s="93" t="s">
        <v>6833</v>
      </c>
      <c r="L21450" s="14">
        <f>AND(vyberHrace&lt;&gt;"",ISNUMBER(SEARCH(vyberHrace,$B21450)))</f>
      </c>
      <c r="M21450" s="14">
        <f>AND($I21450=MID(kododd,1,2),$J21450=MID(kododd,3,3))</f>
      </c>
    </row>
    <row r="21451">
      <c r="A21451" s="95">
        <v>14893</v>
      </c>
      <c r="B21451" s="93" t="s">
        <v>2130</v>
      </c>
      <c r="C21451" s="93" t="s">
        <v>1440</v>
      </c>
      <c r="D21451" s="95">
        <v>1499</v>
      </c>
      <c r="F21451" s="95">
        <v>23712872</v>
      </c>
      <c r="G21451" s="95">
        <v>0</v>
      </c>
      <c r="H21451" s="93" t="s">
        <v>8976</v>
      </c>
      <c r="I21451" s="93" t="s">
        <v>23895</v>
      </c>
      <c r="J21451" s="93" t="s">
        <v>20938</v>
      </c>
      <c r="K21451" s="93" t="s">
        <v>5086</v>
      </c>
      <c r="L21451" s="14">
        <f>AND(vyberHrace&lt;&gt;"",ISNUMBER(SEARCH(vyberHrace,$B21451)))</f>
      </c>
      <c r="M21451" s="14">
        <f>AND($I21451=MID(kododd,1,2),$J21451=MID(kododd,3,3))</f>
      </c>
    </row>
    <row r="21452">
      <c r="A21452" s="95">
        <v>43595</v>
      </c>
      <c r="B21452" s="93" t="s">
        <v>2132</v>
      </c>
      <c r="C21452" s="93" t="s">
        <v>1456</v>
      </c>
      <c r="D21452" s="95">
        <v>1383</v>
      </c>
      <c r="F21452" s="95">
        <v>389404</v>
      </c>
      <c r="G21452" s="95">
        <v>0</v>
      </c>
      <c r="H21452" s="93" t="s">
        <v>8976</v>
      </c>
      <c r="I21452" s="93" t="s">
        <v>23895</v>
      </c>
      <c r="J21452" s="93" t="s">
        <v>20947</v>
      </c>
      <c r="K21452" s="93" t="s">
        <v>6833</v>
      </c>
      <c r="L21452" s="14">
        <f>AND(vyberHrace&lt;&gt;"",ISNUMBER(SEARCH(vyberHrace,$B21452)))</f>
      </c>
      <c r="M21452" s="14">
        <f>AND($I21452=MID(kododd,1,2),$J21452=MID(kododd,3,3))</f>
      </c>
    </row>
    <row r="21453">
      <c r="A21453" s="95">
        <v>3806</v>
      </c>
      <c r="B21453" s="93" t="s">
        <v>2138</v>
      </c>
      <c r="C21453" s="93" t="s">
        <v>1470</v>
      </c>
      <c r="D21453" s="95">
        <v>1438</v>
      </c>
      <c r="E21453" s="95">
        <v>1648</v>
      </c>
      <c r="F21453" s="95">
        <v>357928</v>
      </c>
      <c r="G21453" s="95">
        <v>0</v>
      </c>
      <c r="H21453" s="93" t="s">
        <v>8976</v>
      </c>
      <c r="I21453" s="93" t="s">
        <v>23895</v>
      </c>
      <c r="J21453" s="93" t="s">
        <v>20962</v>
      </c>
      <c r="K21453" s="93" t="s">
        <v>5181</v>
      </c>
      <c r="L21453" s="14">
        <f>AND(vyberHrace&lt;&gt;"",ISNUMBER(SEARCH(vyberHrace,$B21453)))</f>
      </c>
      <c r="M21453" s="14">
        <f>AND($I21453=MID(kododd,1,2),$J21453=MID(kododd,3,3))</f>
      </c>
    </row>
    <row r="21454">
      <c r="A21454" s="95">
        <v>56563</v>
      </c>
      <c r="B21454" s="93" t="s">
        <v>23150</v>
      </c>
      <c r="C21454" s="93" t="s">
        <v>1450</v>
      </c>
      <c r="G21454" s="95">
        <v>0</v>
      </c>
      <c r="H21454" s="93" t="s">
        <v>8976</v>
      </c>
      <c r="I21454" s="93" t="s">
        <v>23895</v>
      </c>
      <c r="J21454" s="93" t="s">
        <v>20878</v>
      </c>
      <c r="K21454" s="93" t="s">
        <v>6859</v>
      </c>
      <c r="L21454" s="14">
        <f>AND(vyberHrace&lt;&gt;"",ISNUMBER(SEARCH(vyberHrace,$B21454)))</f>
      </c>
      <c r="M21454" s="14">
        <f>AND($I21454=MID(kododd,1,2),$J21454=MID(kododd,3,3))</f>
      </c>
    </row>
    <row r="21455">
      <c r="A21455" s="95">
        <v>58589</v>
      </c>
      <c r="B21455" s="93" t="s">
        <v>25082</v>
      </c>
      <c r="C21455" s="93" t="s">
        <v>1402</v>
      </c>
      <c r="F21455" s="95">
        <v>23775300</v>
      </c>
      <c r="G21455" s="95">
        <v>0</v>
      </c>
      <c r="H21455" s="93" t="s">
        <v>8976</v>
      </c>
      <c r="I21455" s="93" t="s">
        <v>23895</v>
      </c>
      <c r="J21455" s="93" t="s">
        <v>20882</v>
      </c>
      <c r="K21455" s="93" t="s">
        <v>6865</v>
      </c>
      <c r="L21455" s="14">
        <f>AND(vyberHrace&lt;&gt;"",ISNUMBER(SEARCH(vyberHrace,$B21455)))</f>
      </c>
      <c r="M21455" s="14">
        <f>AND($I21455=MID(kododd,1,2),$J21455=MID(kododd,3,3))</f>
      </c>
    </row>
    <row r="21456">
      <c r="A21456" s="95">
        <v>56564</v>
      </c>
      <c r="B21456" s="93" t="s">
        <v>4693</v>
      </c>
      <c r="C21456" s="93" t="s">
        <v>1420</v>
      </c>
      <c r="G21456" s="95">
        <v>0</v>
      </c>
      <c r="H21456" s="93" t="s">
        <v>8976</v>
      </c>
      <c r="I21456" s="93" t="s">
        <v>23895</v>
      </c>
      <c r="J21456" s="93" t="s">
        <v>20878</v>
      </c>
      <c r="K21456" s="93" t="s">
        <v>6859</v>
      </c>
      <c r="L21456" s="14">
        <f>AND(vyberHrace&lt;&gt;"",ISNUMBER(SEARCH(vyberHrace,$B21456)))</f>
      </c>
      <c r="M21456" s="14">
        <f>AND($I21456=MID(kododd,1,2),$J21456=MID(kododd,3,3))</f>
      </c>
    </row>
    <row r="21457">
      <c r="A21457" s="95">
        <v>54478</v>
      </c>
      <c r="B21457" s="93" t="s">
        <v>1168</v>
      </c>
      <c r="C21457" s="93" t="s">
        <v>1420</v>
      </c>
      <c r="G21457" s="95">
        <v>0</v>
      </c>
      <c r="H21457" s="93" t="s">
        <v>8976</v>
      </c>
      <c r="I21457" s="93" t="s">
        <v>23895</v>
      </c>
      <c r="J21457" s="93" t="s">
        <v>20936</v>
      </c>
      <c r="K21457" s="93" t="s">
        <v>5615</v>
      </c>
      <c r="L21457" s="14">
        <f>AND(vyberHrace&lt;&gt;"",ISNUMBER(SEARCH(vyberHrace,$B21457)))</f>
      </c>
      <c r="M21457" s="14">
        <f>AND($I21457=MID(kododd,1,2),$J21457=MID(kododd,3,3))</f>
      </c>
    </row>
    <row r="21458">
      <c r="A21458" s="95">
        <v>51852</v>
      </c>
      <c r="B21458" s="93" t="s">
        <v>2282</v>
      </c>
      <c r="C21458" s="93" t="s">
        <v>1472</v>
      </c>
      <c r="D21458" s="95">
        <v>1077</v>
      </c>
      <c r="G21458" s="95">
        <v>250</v>
      </c>
      <c r="H21458" s="93" t="s">
        <v>8976</v>
      </c>
      <c r="I21458" s="93" t="s">
        <v>23895</v>
      </c>
      <c r="J21458" s="93" t="s">
        <v>20965</v>
      </c>
      <c r="K21458" s="93" t="s">
        <v>3065</v>
      </c>
      <c r="L21458" s="14">
        <f>AND(vyberHrace&lt;&gt;"",ISNUMBER(SEARCH(vyberHrace,$B21458)))</f>
      </c>
      <c r="M21458" s="14">
        <f>AND($I21458=MID(kododd,1,2),$J21458=MID(kododd,3,3))</f>
      </c>
    </row>
    <row r="21459">
      <c r="A21459" s="95">
        <v>45063</v>
      </c>
      <c r="B21459" s="93" t="s">
        <v>4702</v>
      </c>
      <c r="C21459" s="93" t="s">
        <v>1410</v>
      </c>
      <c r="D21459" s="95">
        <v>1391</v>
      </c>
      <c r="E21459" s="95">
        <v>1476</v>
      </c>
      <c r="F21459" s="95">
        <v>23706872</v>
      </c>
      <c r="G21459" s="95">
        <v>250</v>
      </c>
      <c r="H21459" s="93" t="s">
        <v>8976</v>
      </c>
      <c r="I21459" s="93" t="s">
        <v>23895</v>
      </c>
      <c r="J21459" s="93" t="s">
        <v>20866</v>
      </c>
      <c r="K21459" s="93" t="s">
        <v>6762</v>
      </c>
      <c r="L21459" s="14">
        <f>AND(vyberHrace&lt;&gt;"",ISNUMBER(SEARCH(vyberHrace,$B21459)))</f>
      </c>
      <c r="M21459" s="14">
        <f>AND($I21459=MID(kododd,1,2),$J21459=MID(kododd,3,3))</f>
      </c>
    </row>
    <row r="21460">
      <c r="A21460" s="95">
        <v>47967</v>
      </c>
      <c r="B21460" s="93" t="s">
        <v>4706</v>
      </c>
      <c r="C21460" s="93" t="s">
        <v>1432</v>
      </c>
      <c r="D21460" s="95">
        <v>1252</v>
      </c>
      <c r="E21460" s="95">
        <v>1491</v>
      </c>
      <c r="F21460" s="95">
        <v>23720166</v>
      </c>
      <c r="G21460" s="95">
        <v>250</v>
      </c>
      <c r="H21460" s="93" t="s">
        <v>8976</v>
      </c>
      <c r="I21460" s="93" t="s">
        <v>23895</v>
      </c>
      <c r="J21460" s="93" t="s">
        <v>20866</v>
      </c>
      <c r="K21460" s="93" t="s">
        <v>6762</v>
      </c>
      <c r="L21460" s="14">
        <f>AND(vyberHrace&lt;&gt;"",ISNUMBER(SEARCH(vyberHrace,$B21460)))</f>
      </c>
      <c r="M21460" s="14">
        <f>AND($I21460=MID(kododd,1,2),$J21460=MID(kododd,3,3))</f>
      </c>
    </row>
    <row r="21461">
      <c r="A21461" s="95">
        <v>760</v>
      </c>
      <c r="B21461" s="93" t="s">
        <v>369</v>
      </c>
      <c r="C21461" s="93" t="s">
        <v>1463</v>
      </c>
      <c r="D21461" s="95">
        <v>2031</v>
      </c>
      <c r="E21461" s="95">
        <v>2044</v>
      </c>
      <c r="F21461" s="95">
        <v>316296</v>
      </c>
      <c r="G21461" s="95">
        <v>250</v>
      </c>
      <c r="H21461" s="93" t="s">
        <v>8976</v>
      </c>
      <c r="I21461" s="93" t="s">
        <v>23895</v>
      </c>
      <c r="J21461" s="93" t="s">
        <v>20948</v>
      </c>
      <c r="K21461" s="93" t="s">
        <v>6265</v>
      </c>
      <c r="L21461" s="14">
        <f>AND(vyberHrace&lt;&gt;"",ISNUMBER(SEARCH(vyberHrace,$B21461)))</f>
      </c>
      <c r="M21461" s="14">
        <f>AND($I21461=MID(kododd,1,2),$J21461=MID(kododd,3,3))</f>
      </c>
    </row>
    <row r="21462">
      <c r="A21462" s="95">
        <v>20408</v>
      </c>
      <c r="B21462" s="93" t="s">
        <v>3600</v>
      </c>
      <c r="C21462" s="93" t="s">
        <v>1427</v>
      </c>
      <c r="D21462" s="95">
        <v>1614</v>
      </c>
      <c r="F21462" s="95">
        <v>387649</v>
      </c>
      <c r="G21462" s="95">
        <v>0</v>
      </c>
      <c r="H21462" s="93" t="s">
        <v>8976</v>
      </c>
      <c r="I21462" s="93" t="s">
        <v>23895</v>
      </c>
      <c r="J21462" s="93" t="s">
        <v>20967</v>
      </c>
      <c r="K21462" s="93" t="s">
        <v>4711</v>
      </c>
      <c r="L21462" s="14">
        <f>AND(vyberHrace&lt;&gt;"",ISNUMBER(SEARCH(vyberHrace,$B21462)))</f>
      </c>
      <c r="M21462" s="14">
        <f>AND($I21462=MID(kododd,1,2),$J21462=MID(kododd,3,3))</f>
      </c>
    </row>
    <row r="21463">
      <c r="A21463" s="95">
        <v>32905</v>
      </c>
      <c r="B21463" s="93" t="s">
        <v>3602</v>
      </c>
      <c r="C21463" s="93" t="s">
        <v>1444</v>
      </c>
      <c r="D21463" s="95">
        <v>1899</v>
      </c>
      <c r="E21463" s="95">
        <v>1952</v>
      </c>
      <c r="F21463" s="95">
        <v>378496</v>
      </c>
      <c r="G21463" s="95">
        <v>250</v>
      </c>
      <c r="H21463" s="93" t="s">
        <v>8976</v>
      </c>
      <c r="I21463" s="93" t="s">
        <v>23895</v>
      </c>
      <c r="J21463" s="93" t="s">
        <v>20935</v>
      </c>
      <c r="K21463" s="93" t="s">
        <v>6901</v>
      </c>
      <c r="L21463" s="14">
        <f>AND(vyberHrace&lt;&gt;"",ISNUMBER(SEARCH(vyberHrace,$B21463)))</f>
      </c>
      <c r="M21463" s="14">
        <f>AND($I21463=MID(kododd,1,2),$J21463=MID(kododd,3,3))</f>
      </c>
    </row>
    <row r="21464">
      <c r="A21464" s="95">
        <v>11994</v>
      </c>
      <c r="B21464" s="93" t="s">
        <v>3604</v>
      </c>
      <c r="C21464" s="93" t="s">
        <v>1469</v>
      </c>
      <c r="D21464" s="95">
        <v>2318</v>
      </c>
      <c r="E21464" s="95">
        <v>2339</v>
      </c>
      <c r="F21464" s="95">
        <v>312614</v>
      </c>
      <c r="G21464" s="95">
        <v>250</v>
      </c>
      <c r="H21464" s="93" t="s">
        <v>8976</v>
      </c>
      <c r="I21464" s="93" t="s">
        <v>23895</v>
      </c>
      <c r="J21464" s="93" t="s">
        <v>20890</v>
      </c>
      <c r="K21464" s="93" t="s">
        <v>29570</v>
      </c>
      <c r="L21464" s="14">
        <f>AND(vyberHrace&lt;&gt;"",ISNUMBER(SEARCH(vyberHrace,$B21464)))</f>
      </c>
      <c r="M21464" s="14">
        <f>AND($I21464=MID(kododd,1,2),$J21464=MID(kododd,3,3))</f>
      </c>
    </row>
    <row r="21465">
      <c r="A21465" s="95">
        <v>14899</v>
      </c>
      <c r="B21465" s="93" t="s">
        <v>3610</v>
      </c>
      <c r="C21465" s="93" t="s">
        <v>1418</v>
      </c>
      <c r="D21465" s="95">
        <v>1866</v>
      </c>
      <c r="E21465" s="95">
        <v>1929</v>
      </c>
      <c r="F21465" s="95">
        <v>357936</v>
      </c>
      <c r="G21465" s="95">
        <v>250</v>
      </c>
      <c r="H21465" s="93" t="s">
        <v>8976</v>
      </c>
      <c r="I21465" s="93" t="s">
        <v>23895</v>
      </c>
      <c r="J21465" s="93" t="s">
        <v>20891</v>
      </c>
      <c r="K21465" s="93" t="s">
        <v>6860</v>
      </c>
      <c r="L21465" s="14">
        <f>AND(vyberHrace&lt;&gt;"",ISNUMBER(SEARCH(vyberHrace,$B21465)))</f>
      </c>
      <c r="M21465" s="14">
        <f>AND($I21465=MID(kododd,1,2),$J21465=MID(kododd,3,3))</f>
      </c>
    </row>
    <row r="21466">
      <c r="A21466" s="95">
        <v>62093</v>
      </c>
      <c r="B21466" s="93" t="s">
        <v>28293</v>
      </c>
      <c r="C21466" s="93" t="s">
        <v>1488</v>
      </c>
      <c r="G21466" s="95">
        <v>250</v>
      </c>
      <c r="H21466" s="93" t="s">
        <v>8976</v>
      </c>
      <c r="I21466" s="93" t="s">
        <v>23895</v>
      </c>
      <c r="J21466" s="93" t="s">
        <v>29575</v>
      </c>
      <c r="K21466" s="93" t="s">
        <v>29576</v>
      </c>
      <c r="L21466" s="14">
        <f>AND(vyberHrace&lt;&gt;"",ISNUMBER(SEARCH(vyberHrace,$B21466)))</f>
      </c>
      <c r="M21466" s="14">
        <f>AND($I21466=MID(kododd,1,2),$J21466=MID(kododd,3,3))</f>
      </c>
    </row>
    <row r="21467">
      <c r="A21467" s="95">
        <v>58310</v>
      </c>
      <c r="B21467" s="93" t="s">
        <v>24821</v>
      </c>
      <c r="C21467" s="93" t="s">
        <v>1412</v>
      </c>
      <c r="F21467" s="95">
        <v>571006443</v>
      </c>
      <c r="G21467" s="95">
        <v>250</v>
      </c>
      <c r="H21467" s="93" t="s">
        <v>8976</v>
      </c>
      <c r="I21467" s="93" t="s">
        <v>23895</v>
      </c>
      <c r="J21467" s="93" t="s">
        <v>20947</v>
      </c>
      <c r="K21467" s="93" t="s">
        <v>6833</v>
      </c>
      <c r="L21467" s="14">
        <f>AND(vyberHrace&lt;&gt;"",ISNUMBER(SEARCH(vyberHrace,$B21467)))</f>
      </c>
      <c r="M21467" s="14">
        <f>AND($I21467=MID(kododd,1,2),$J21467=MID(kododd,3,3))</f>
      </c>
    </row>
    <row r="21468">
      <c r="A21468" s="95">
        <v>60244</v>
      </c>
      <c r="B21468" s="93" t="s">
        <v>26703</v>
      </c>
      <c r="C21468" s="93" t="s">
        <v>1487</v>
      </c>
      <c r="G21468" s="95">
        <v>0</v>
      </c>
      <c r="H21468" s="93" t="s">
        <v>8976</v>
      </c>
      <c r="I21468" s="93" t="s">
        <v>23895</v>
      </c>
      <c r="J21468" s="93" t="s">
        <v>20878</v>
      </c>
      <c r="K21468" s="93" t="s">
        <v>6859</v>
      </c>
      <c r="L21468" s="14">
        <f>AND(vyberHrace&lt;&gt;"",ISNUMBER(SEARCH(vyberHrace,$B21468)))</f>
      </c>
      <c r="M21468" s="14">
        <f>AND($I21468=MID(kododd,1,2),$J21468=MID(kododd,3,3))</f>
      </c>
    </row>
    <row r="21469">
      <c r="A21469" s="95">
        <v>7461</v>
      </c>
      <c r="B21469" s="93" t="s">
        <v>406</v>
      </c>
      <c r="C21469" s="93" t="s">
        <v>1432</v>
      </c>
      <c r="D21469" s="95">
        <v>2040</v>
      </c>
      <c r="E21469" s="95">
        <v>2036</v>
      </c>
      <c r="F21469" s="95">
        <v>319236</v>
      </c>
      <c r="G21469" s="95">
        <v>0</v>
      </c>
      <c r="H21469" s="93" t="s">
        <v>8976</v>
      </c>
      <c r="I21469" s="93" t="s">
        <v>23895</v>
      </c>
      <c r="J21469" s="93" t="s">
        <v>20890</v>
      </c>
      <c r="K21469" s="93" t="s">
        <v>29570</v>
      </c>
      <c r="L21469" s="14">
        <f>AND(vyberHrace&lt;&gt;"",ISNUMBER(SEARCH(vyberHrace,$B21469)))</f>
      </c>
      <c r="M21469" s="14">
        <f>AND($I21469=MID(kododd,1,2),$J21469=MID(kododd,3,3))</f>
      </c>
    </row>
    <row r="21470">
      <c r="A21470" s="95">
        <v>49793</v>
      </c>
      <c r="B21470" s="93" t="s">
        <v>419</v>
      </c>
      <c r="C21470" s="93" t="s">
        <v>1419</v>
      </c>
      <c r="G21470" s="95">
        <v>0</v>
      </c>
      <c r="H21470" s="93" t="s">
        <v>8976</v>
      </c>
      <c r="I21470" s="93" t="s">
        <v>23895</v>
      </c>
      <c r="J21470" s="93" t="s">
        <v>20943</v>
      </c>
      <c r="K21470" s="93" t="s">
        <v>5112</v>
      </c>
      <c r="L21470" s="14">
        <f>AND(vyberHrace&lt;&gt;"",ISNUMBER(SEARCH(vyberHrace,$B21470)))</f>
      </c>
      <c r="M21470" s="14">
        <f>AND($I21470=MID(kododd,1,2),$J21470=MID(kododd,3,3))</f>
      </c>
    </row>
    <row r="21471">
      <c r="A21471" s="95">
        <v>58512</v>
      </c>
      <c r="B21471" s="93" t="s">
        <v>25012</v>
      </c>
      <c r="C21471" s="93" t="s">
        <v>1486</v>
      </c>
      <c r="G21471" s="95">
        <v>250</v>
      </c>
      <c r="H21471" s="93" t="s">
        <v>8976</v>
      </c>
      <c r="I21471" s="93" t="s">
        <v>23895</v>
      </c>
      <c r="J21471" s="93" t="s">
        <v>20935</v>
      </c>
      <c r="K21471" s="93" t="s">
        <v>6901</v>
      </c>
      <c r="L21471" s="14">
        <f>AND(vyberHrace&lt;&gt;"",ISNUMBER(SEARCH(vyberHrace,$B21471)))</f>
      </c>
      <c r="M21471" s="14">
        <f>AND($I21471=MID(kododd,1,2),$J21471=MID(kododd,3,3))</f>
      </c>
    </row>
    <row r="21472">
      <c r="A21472" s="95">
        <v>59523</v>
      </c>
      <c r="B21472" s="93" t="s">
        <v>25923</v>
      </c>
      <c r="C21472" s="93" t="s">
        <v>1424</v>
      </c>
      <c r="F21472" s="95">
        <v>23789123</v>
      </c>
      <c r="G21472" s="95">
        <v>250</v>
      </c>
      <c r="H21472" s="93" t="s">
        <v>8976</v>
      </c>
      <c r="I21472" s="93" t="s">
        <v>23895</v>
      </c>
      <c r="J21472" s="93" t="s">
        <v>20935</v>
      </c>
      <c r="K21472" s="93" t="s">
        <v>6901</v>
      </c>
      <c r="L21472" s="14">
        <f>AND(vyberHrace&lt;&gt;"",ISNUMBER(SEARCH(vyberHrace,$B21472)))</f>
      </c>
      <c r="M21472" s="14">
        <f>AND($I21472=MID(kododd,1,2),$J21472=MID(kododd,3,3))</f>
      </c>
    </row>
    <row r="21473">
      <c r="A21473" s="95">
        <v>52496</v>
      </c>
      <c r="B21473" s="93" t="s">
        <v>3856</v>
      </c>
      <c r="C21473" s="93" t="s">
        <v>1420</v>
      </c>
      <c r="F21473" s="95">
        <v>23740990</v>
      </c>
      <c r="G21473" s="95">
        <v>250</v>
      </c>
      <c r="H21473" s="93" t="s">
        <v>8976</v>
      </c>
      <c r="I21473" s="93" t="s">
        <v>23895</v>
      </c>
      <c r="J21473" s="93" t="s">
        <v>20864</v>
      </c>
      <c r="K21473" s="93" t="s">
        <v>1505</v>
      </c>
      <c r="L21473" s="14">
        <f>AND(vyberHrace&lt;&gt;"",ISNUMBER(SEARCH(vyberHrace,$B21473)))</f>
      </c>
      <c r="M21473" s="14">
        <f>AND($I21473=MID(kododd,1,2),$J21473=MID(kododd,3,3))</f>
      </c>
    </row>
    <row r="21474">
      <c r="A21474" s="95">
        <v>53961</v>
      </c>
      <c r="B21474" s="93" t="s">
        <v>1133</v>
      </c>
      <c r="C21474" s="93" t="s">
        <v>1450</v>
      </c>
      <c r="G21474" s="95">
        <v>250</v>
      </c>
      <c r="H21474" s="93" t="s">
        <v>8976</v>
      </c>
      <c r="I21474" s="93" t="s">
        <v>23895</v>
      </c>
      <c r="J21474" s="93" t="s">
        <v>20864</v>
      </c>
      <c r="K21474" s="93" t="s">
        <v>1505</v>
      </c>
      <c r="L21474" s="14">
        <f>AND(vyberHrace&lt;&gt;"",ISNUMBER(SEARCH(vyberHrace,$B21474)))</f>
      </c>
      <c r="M21474" s="14">
        <f>AND($I21474=MID(kododd,1,2),$J21474=MID(kododd,3,3))</f>
      </c>
    </row>
    <row r="21475">
      <c r="A21475" s="95">
        <v>2872</v>
      </c>
      <c r="B21475" s="93" t="s">
        <v>7960</v>
      </c>
      <c r="C21475" s="93" t="s">
        <v>1459</v>
      </c>
      <c r="D21475" s="95">
        <v>1714</v>
      </c>
      <c r="E21475" s="95">
        <v>1827</v>
      </c>
      <c r="F21475" s="95">
        <v>393452</v>
      </c>
      <c r="G21475" s="95">
        <v>250</v>
      </c>
      <c r="H21475" s="93" t="s">
        <v>8976</v>
      </c>
      <c r="I21475" s="93" t="s">
        <v>23895</v>
      </c>
      <c r="J21475" s="93" t="s">
        <v>20879</v>
      </c>
      <c r="K21475" s="93" t="s">
        <v>23919</v>
      </c>
      <c r="L21475" s="14">
        <f>AND(vyberHrace&lt;&gt;"",ISNUMBER(SEARCH(vyberHrace,$B21475)))</f>
      </c>
      <c r="M21475" s="14">
        <f>AND($I21475=MID(kododd,1,2),$J21475=MID(kododd,3,3))</f>
      </c>
    </row>
    <row r="21476">
      <c r="A21476" s="95">
        <v>37550</v>
      </c>
      <c r="B21476" s="93" t="s">
        <v>7962</v>
      </c>
      <c r="C21476" s="93" t="s">
        <v>1419</v>
      </c>
      <c r="D21476" s="95">
        <v>1302</v>
      </c>
      <c r="E21476" s="95">
        <v>1509</v>
      </c>
      <c r="F21476" s="95">
        <v>366897</v>
      </c>
      <c r="G21476" s="95">
        <v>0</v>
      </c>
      <c r="H21476" s="93" t="s">
        <v>8976</v>
      </c>
      <c r="I21476" s="93" t="s">
        <v>23895</v>
      </c>
      <c r="J21476" s="93" t="s">
        <v>20869</v>
      </c>
      <c r="K21476" s="93" t="s">
        <v>6770</v>
      </c>
      <c r="L21476" s="14">
        <f>AND(vyberHrace&lt;&gt;"",ISNUMBER(SEARCH(vyberHrace,$B21476)))</f>
      </c>
      <c r="M21476" s="14">
        <f>AND($I21476=MID(kododd,1,2),$J21476=MID(kododd,3,3))</f>
      </c>
    </row>
    <row r="21477">
      <c r="A21477" s="95">
        <v>44398</v>
      </c>
      <c r="B21477" s="93" t="s">
        <v>7965</v>
      </c>
      <c r="C21477" s="93" t="s">
        <v>3255</v>
      </c>
      <c r="G21477" s="95">
        <v>0</v>
      </c>
      <c r="H21477" s="93" t="s">
        <v>8976</v>
      </c>
      <c r="I21477" s="93" t="s">
        <v>23895</v>
      </c>
      <c r="J21477" s="93" t="s">
        <v>20878</v>
      </c>
      <c r="K21477" s="93" t="s">
        <v>6859</v>
      </c>
      <c r="L21477" s="14">
        <f>AND(vyberHrace&lt;&gt;"",ISNUMBER(SEARCH(vyberHrace,$B21477)))</f>
      </c>
      <c r="M21477" s="14">
        <f>AND($I21477=MID(kododd,1,2),$J21477=MID(kododd,3,3))</f>
      </c>
    </row>
    <row r="21478">
      <c r="A21478" s="95">
        <v>62852</v>
      </c>
      <c r="B21478" s="93" t="s">
        <v>29577</v>
      </c>
      <c r="C21478" s="93" t="s">
        <v>1487</v>
      </c>
      <c r="G21478" s="95">
        <v>250</v>
      </c>
      <c r="H21478" s="93" t="s">
        <v>8976</v>
      </c>
      <c r="I21478" s="93" t="s">
        <v>23895</v>
      </c>
      <c r="J21478" s="93" t="s">
        <v>20864</v>
      </c>
      <c r="K21478" s="93" t="s">
        <v>1505</v>
      </c>
      <c r="L21478" s="14">
        <f>AND(vyberHrace&lt;&gt;"",ISNUMBER(SEARCH(vyberHrace,$B21478)))</f>
      </c>
      <c r="M21478" s="14">
        <f>AND($I21478=MID(kododd,1,2),$J21478=MID(kododd,3,3))</f>
      </c>
    </row>
    <row r="21479">
      <c r="A21479" s="95">
        <v>54304</v>
      </c>
      <c r="B21479" s="93" t="s">
        <v>1273</v>
      </c>
      <c r="C21479" s="93" t="s">
        <v>1411</v>
      </c>
      <c r="G21479" s="95">
        <v>0</v>
      </c>
      <c r="H21479" s="93" t="s">
        <v>8976</v>
      </c>
      <c r="I21479" s="93" t="s">
        <v>23895</v>
      </c>
      <c r="J21479" s="93" t="s">
        <v>20935</v>
      </c>
      <c r="K21479" s="93" t="s">
        <v>6901</v>
      </c>
      <c r="L21479" s="14">
        <f>AND(vyberHrace&lt;&gt;"",ISNUMBER(SEARCH(vyberHrace,$B21479)))</f>
      </c>
      <c r="M21479" s="14">
        <f>AND($I21479=MID(kododd,1,2),$J21479=MID(kododd,3,3))</f>
      </c>
    </row>
    <row r="21480">
      <c r="A21480" s="95">
        <v>62830</v>
      </c>
      <c r="B21480" s="93" t="s">
        <v>29578</v>
      </c>
      <c r="C21480" s="93" t="s">
        <v>1486</v>
      </c>
      <c r="G21480" s="95">
        <v>250</v>
      </c>
      <c r="H21480" s="93" t="s">
        <v>8976</v>
      </c>
      <c r="I21480" s="93" t="s">
        <v>23895</v>
      </c>
      <c r="J21480" s="93" t="s">
        <v>20878</v>
      </c>
      <c r="K21480" s="93" t="s">
        <v>6859</v>
      </c>
      <c r="L21480" s="14">
        <f>AND(vyberHrace&lt;&gt;"",ISNUMBER(SEARCH(vyberHrace,$B21480)))</f>
      </c>
      <c r="M21480" s="14">
        <f>AND($I21480=MID(kododd,1,2),$J21480=MID(kododd,3,3))</f>
      </c>
    </row>
    <row r="21481">
      <c r="A21481" s="95">
        <v>52407</v>
      </c>
      <c r="B21481" s="93" t="s">
        <v>3871</v>
      </c>
      <c r="C21481" s="93" t="s">
        <v>1420</v>
      </c>
      <c r="D21481" s="95">
        <v>1533</v>
      </c>
      <c r="E21481" s="95">
        <v>1669</v>
      </c>
      <c r="F21481" s="95">
        <v>23763493</v>
      </c>
      <c r="G21481" s="95">
        <v>250</v>
      </c>
      <c r="H21481" s="93" t="s">
        <v>8976</v>
      </c>
      <c r="I21481" s="93" t="s">
        <v>23895</v>
      </c>
      <c r="J21481" s="93" t="s">
        <v>20878</v>
      </c>
      <c r="K21481" s="93" t="s">
        <v>6859</v>
      </c>
      <c r="L21481" s="14">
        <f>AND(vyberHrace&lt;&gt;"",ISNUMBER(SEARCH(vyberHrace,$B21481)))</f>
      </c>
      <c r="M21481" s="14">
        <f>AND($I21481=MID(kododd,1,2),$J21481=MID(kododd,3,3))</f>
      </c>
    </row>
    <row r="21482">
      <c r="A21482" s="95">
        <v>62780</v>
      </c>
      <c r="B21482" s="93" t="s">
        <v>29579</v>
      </c>
      <c r="C21482" s="93" t="s">
        <v>1488</v>
      </c>
      <c r="G21482" s="95">
        <v>250</v>
      </c>
      <c r="H21482" s="93" t="s">
        <v>8976</v>
      </c>
      <c r="I21482" s="93" t="s">
        <v>23895</v>
      </c>
      <c r="J21482" s="93" t="s">
        <v>20878</v>
      </c>
      <c r="K21482" s="93" t="s">
        <v>6859</v>
      </c>
      <c r="L21482" s="14">
        <f>AND(vyberHrace&lt;&gt;"",ISNUMBER(SEARCH(vyberHrace,$B21482)))</f>
      </c>
      <c r="M21482" s="14">
        <f>AND($I21482=MID(kododd,1,2),$J21482=MID(kododd,3,3))</f>
      </c>
    </row>
    <row r="21483">
      <c r="A21483" s="95">
        <v>50518</v>
      </c>
      <c r="B21483" s="93" t="s">
        <v>4369</v>
      </c>
      <c r="C21483" s="93" t="s">
        <v>1402</v>
      </c>
      <c r="F21483" s="95">
        <v>23763264</v>
      </c>
      <c r="G21483" s="95">
        <v>250</v>
      </c>
      <c r="H21483" s="93" t="s">
        <v>8976</v>
      </c>
      <c r="I21483" s="93" t="s">
        <v>23895</v>
      </c>
      <c r="J21483" s="93" t="s">
        <v>20969</v>
      </c>
      <c r="K21483" s="93" t="s">
        <v>11269</v>
      </c>
      <c r="L21483" s="14">
        <f>AND(vyberHrace&lt;&gt;"",ISNUMBER(SEARCH(vyberHrace,$B21483)))</f>
      </c>
      <c r="M21483" s="14">
        <f>AND($I21483=MID(kododd,1,2),$J21483=MID(kododd,3,3))</f>
      </c>
    </row>
    <row r="21484">
      <c r="A21484" s="95">
        <v>55557</v>
      </c>
      <c r="B21484" s="93" t="s">
        <v>23309</v>
      </c>
      <c r="C21484" s="93" t="s">
        <v>1424</v>
      </c>
      <c r="G21484" s="95">
        <v>0</v>
      </c>
      <c r="H21484" s="93" t="s">
        <v>8976</v>
      </c>
      <c r="I21484" s="93" t="s">
        <v>23895</v>
      </c>
      <c r="J21484" s="93" t="s">
        <v>20935</v>
      </c>
      <c r="K21484" s="93" t="s">
        <v>6901</v>
      </c>
      <c r="L21484" s="14">
        <f>AND(vyberHrace&lt;&gt;"",ISNUMBER(SEARCH(vyberHrace,$B21484)))</f>
      </c>
      <c r="M21484" s="14">
        <f>AND($I21484=MID(kododd,1,2),$J21484=MID(kododd,3,3))</f>
      </c>
    </row>
    <row r="21485">
      <c r="A21485" s="95">
        <v>63725</v>
      </c>
      <c r="B21485" s="93" t="s">
        <v>29899</v>
      </c>
      <c r="C21485" s="93" t="s">
        <v>1412</v>
      </c>
      <c r="F21485" s="95">
        <v>571006737</v>
      </c>
      <c r="G21485" s="95">
        <v>250</v>
      </c>
      <c r="H21485" s="93" t="s">
        <v>8976</v>
      </c>
      <c r="I21485" s="93" t="s">
        <v>23895</v>
      </c>
      <c r="J21485" s="93" t="s">
        <v>20891</v>
      </c>
      <c r="K21485" s="93" t="s">
        <v>6860</v>
      </c>
      <c r="L21485" s="14">
        <f>AND(vyberHrace&lt;&gt;"",ISNUMBER(SEARCH(vyberHrace,$B21485)))</f>
      </c>
      <c r="M21485" s="14">
        <f>AND($I21485=MID(kododd,1,2),$J21485=MID(kododd,3,3))</f>
      </c>
    </row>
    <row r="21486">
      <c r="A21486" s="95">
        <v>57850</v>
      </c>
      <c r="B21486" s="93" t="s">
        <v>24399</v>
      </c>
      <c r="C21486" s="93" t="s">
        <v>1406</v>
      </c>
      <c r="D21486" s="95">
        <v>1312</v>
      </c>
      <c r="E21486" s="95">
        <v>1704</v>
      </c>
      <c r="F21486" s="95">
        <v>23779144</v>
      </c>
      <c r="G21486" s="95">
        <v>250</v>
      </c>
      <c r="H21486" s="93" t="s">
        <v>8976</v>
      </c>
      <c r="I21486" s="93" t="s">
        <v>23895</v>
      </c>
      <c r="J21486" s="93" t="s">
        <v>20864</v>
      </c>
      <c r="K21486" s="93" t="s">
        <v>1505</v>
      </c>
      <c r="L21486" s="14">
        <f>AND(vyberHrace&lt;&gt;"",ISNUMBER(SEARCH(vyberHrace,$B21486)))</f>
      </c>
      <c r="M21486" s="14">
        <f>AND($I21486=MID(kododd,1,2),$J21486=MID(kododd,3,3))</f>
      </c>
    </row>
    <row r="21487">
      <c r="A21487" s="95">
        <v>54507</v>
      </c>
      <c r="B21487" s="93" t="s">
        <v>1142</v>
      </c>
      <c r="C21487" s="93" t="s">
        <v>1422</v>
      </c>
      <c r="G21487" s="95">
        <v>0</v>
      </c>
      <c r="H21487" s="93" t="s">
        <v>8976</v>
      </c>
      <c r="I21487" s="93" t="s">
        <v>23895</v>
      </c>
      <c r="J21487" s="93" t="s">
        <v>20878</v>
      </c>
      <c r="K21487" s="93" t="s">
        <v>6859</v>
      </c>
      <c r="L21487" s="14">
        <f>AND(vyberHrace&lt;&gt;"",ISNUMBER(SEARCH(vyberHrace,$B21487)))</f>
      </c>
      <c r="M21487" s="14">
        <f>AND($I21487=MID(kododd,1,2),$J21487=MID(kododd,3,3))</f>
      </c>
    </row>
    <row r="21488">
      <c r="A21488" s="95">
        <v>57482</v>
      </c>
      <c r="B21488" s="93" t="s">
        <v>23199</v>
      </c>
      <c r="C21488" s="93" t="s">
        <v>1418</v>
      </c>
      <c r="F21488" s="95">
        <v>23794321</v>
      </c>
      <c r="G21488" s="95">
        <v>250</v>
      </c>
      <c r="H21488" s="93" t="s">
        <v>8976</v>
      </c>
      <c r="I21488" s="93" t="s">
        <v>23895</v>
      </c>
      <c r="J21488" s="93" t="s">
        <v>20908</v>
      </c>
      <c r="K21488" s="93" t="s">
        <v>4333</v>
      </c>
      <c r="L21488" s="14">
        <f>AND(vyberHrace&lt;&gt;"",ISNUMBER(SEARCH(vyberHrace,$B21488)))</f>
      </c>
      <c r="M21488" s="14">
        <f>AND($I21488=MID(kododd,1,2),$J21488=MID(kododd,3,3))</f>
      </c>
    </row>
    <row r="21489">
      <c r="A21489" s="95">
        <v>60880</v>
      </c>
      <c r="B21489" s="93" t="s">
        <v>27258</v>
      </c>
      <c r="C21489" s="93" t="s">
        <v>1450</v>
      </c>
      <c r="G21489" s="95">
        <v>250</v>
      </c>
      <c r="H21489" s="93" t="s">
        <v>8976</v>
      </c>
      <c r="I21489" s="93" t="s">
        <v>23895</v>
      </c>
      <c r="J21489" s="93" t="s">
        <v>20884</v>
      </c>
      <c r="K21489" s="93" t="s">
        <v>6918</v>
      </c>
      <c r="L21489" s="14">
        <f>AND(vyberHrace&lt;&gt;"",ISNUMBER(SEARCH(vyberHrace,$B21489)))</f>
      </c>
      <c r="M21489" s="14">
        <f>AND($I21489=MID(kododd,1,2),$J21489=MID(kododd,3,3))</f>
      </c>
    </row>
    <row r="21490">
      <c r="A21490" s="95">
        <v>47423</v>
      </c>
      <c r="B21490" s="93" t="s">
        <v>5917</v>
      </c>
      <c r="C21490" s="93" t="s">
        <v>1406</v>
      </c>
      <c r="D21490" s="95">
        <v>1101</v>
      </c>
      <c r="F21490" s="95">
        <v>23731125</v>
      </c>
      <c r="G21490" s="95">
        <v>0</v>
      </c>
      <c r="H21490" s="93" t="s">
        <v>8976</v>
      </c>
      <c r="I21490" s="93" t="s">
        <v>23895</v>
      </c>
      <c r="J21490" s="93" t="s">
        <v>20884</v>
      </c>
      <c r="K21490" s="93" t="s">
        <v>6918</v>
      </c>
      <c r="L21490" s="14">
        <f>AND(vyberHrace&lt;&gt;"",ISNUMBER(SEARCH(vyberHrace,$B21490)))</f>
      </c>
      <c r="M21490" s="14">
        <f>AND($I21490=MID(kododd,1,2),$J21490=MID(kododd,3,3))</f>
      </c>
    </row>
    <row r="21491">
      <c r="A21491" s="95">
        <v>60897</v>
      </c>
      <c r="B21491" s="93" t="s">
        <v>27273</v>
      </c>
      <c r="C21491" s="93" t="s">
        <v>1420</v>
      </c>
      <c r="G21491" s="95">
        <v>0</v>
      </c>
      <c r="H21491" s="93" t="s">
        <v>8976</v>
      </c>
      <c r="I21491" s="93" t="s">
        <v>23895</v>
      </c>
      <c r="J21491" s="93" t="s">
        <v>20884</v>
      </c>
      <c r="K21491" s="93" t="s">
        <v>6918</v>
      </c>
      <c r="L21491" s="14">
        <f>AND(vyberHrace&lt;&gt;"",ISNUMBER(SEARCH(vyberHrace,$B21491)))</f>
      </c>
      <c r="M21491" s="14">
        <f>AND($I21491=MID(kododd,1,2),$J21491=MID(kododd,3,3))</f>
      </c>
    </row>
    <row r="21492">
      <c r="A21492" s="95">
        <v>45853</v>
      </c>
      <c r="B21492" s="93" t="s">
        <v>5920</v>
      </c>
      <c r="C21492" s="93" t="s">
        <v>1416</v>
      </c>
      <c r="D21492" s="95">
        <v>1068</v>
      </c>
      <c r="F21492" s="95">
        <v>23712619</v>
      </c>
      <c r="G21492" s="95">
        <v>0</v>
      </c>
      <c r="H21492" s="93" t="s">
        <v>8976</v>
      </c>
      <c r="I21492" s="93" t="s">
        <v>23895</v>
      </c>
      <c r="J21492" s="93" t="s">
        <v>20878</v>
      </c>
      <c r="K21492" s="93" t="s">
        <v>6859</v>
      </c>
      <c r="L21492" s="14">
        <f>AND(vyberHrace&lt;&gt;"",ISNUMBER(SEARCH(vyberHrace,$B21492)))</f>
      </c>
      <c r="M21492" s="14">
        <f>AND($I21492=MID(kododd,1,2),$J21492=MID(kododd,3,3))</f>
      </c>
    </row>
    <row r="21493">
      <c r="A21493" s="95">
        <v>45944</v>
      </c>
      <c r="B21493" s="93" t="s">
        <v>5921</v>
      </c>
      <c r="C21493" s="93" t="s">
        <v>3255</v>
      </c>
      <c r="G21493" s="95">
        <v>0</v>
      </c>
      <c r="H21493" s="93" t="s">
        <v>8976</v>
      </c>
      <c r="I21493" s="93" t="s">
        <v>23895</v>
      </c>
      <c r="J21493" s="93" t="s">
        <v>20947</v>
      </c>
      <c r="K21493" s="93" t="s">
        <v>6833</v>
      </c>
      <c r="L21493" s="14">
        <f>AND(vyberHrace&lt;&gt;"",ISNUMBER(SEARCH(vyberHrace,$B21493)))</f>
      </c>
      <c r="M21493" s="14">
        <f>AND($I21493=MID(kododd,1,2),$J21493=MID(kododd,3,3))</f>
      </c>
    </row>
    <row r="21494">
      <c r="A21494" s="95">
        <v>49571</v>
      </c>
      <c r="B21494" s="93" t="s">
        <v>5925</v>
      </c>
      <c r="C21494" s="93" t="s">
        <v>1437</v>
      </c>
      <c r="D21494" s="95">
        <v>1259</v>
      </c>
      <c r="F21494" s="95">
        <v>23727780</v>
      </c>
      <c r="G21494" s="95">
        <v>250</v>
      </c>
      <c r="H21494" s="93" t="s">
        <v>8976</v>
      </c>
      <c r="I21494" s="93" t="s">
        <v>23895</v>
      </c>
      <c r="J21494" s="93" t="s">
        <v>20947</v>
      </c>
      <c r="K21494" s="93" t="s">
        <v>6833</v>
      </c>
      <c r="L21494" s="14">
        <f>AND(vyberHrace&lt;&gt;"",ISNUMBER(SEARCH(vyberHrace,$B21494)))</f>
      </c>
      <c r="M21494" s="14">
        <f>AND($I21494=MID(kododd,1,2),$J21494=MID(kododd,3,3))</f>
      </c>
    </row>
    <row r="21495">
      <c r="A21495" s="95">
        <v>47246</v>
      </c>
      <c r="B21495" s="93" t="s">
        <v>5926</v>
      </c>
      <c r="C21495" s="93" t="s">
        <v>3255</v>
      </c>
      <c r="D21495" s="95">
        <v>1113</v>
      </c>
      <c r="F21495" s="95">
        <v>23716649</v>
      </c>
      <c r="G21495" s="95">
        <v>250</v>
      </c>
      <c r="H21495" s="93" t="s">
        <v>8976</v>
      </c>
      <c r="I21495" s="93" t="s">
        <v>23895</v>
      </c>
      <c r="J21495" s="93" t="s">
        <v>20947</v>
      </c>
      <c r="K21495" s="93" t="s">
        <v>6833</v>
      </c>
      <c r="L21495" s="14">
        <f>AND(vyberHrace&lt;&gt;"",ISNUMBER(SEARCH(vyberHrace,$B21495)))</f>
      </c>
      <c r="M21495" s="14">
        <f>AND($I21495=MID(kododd,1,2),$J21495=MID(kododd,3,3))</f>
      </c>
    </row>
    <row r="21496">
      <c r="A21496" s="95">
        <v>59373</v>
      </c>
      <c r="B21496" s="93" t="s">
        <v>25790</v>
      </c>
      <c r="C21496" s="93" t="s">
        <v>1420</v>
      </c>
      <c r="G21496" s="95">
        <v>0</v>
      </c>
      <c r="H21496" s="93" t="s">
        <v>8976</v>
      </c>
      <c r="I21496" s="93" t="s">
        <v>23895</v>
      </c>
      <c r="J21496" s="93" t="s">
        <v>20882</v>
      </c>
      <c r="K21496" s="93" t="s">
        <v>6865</v>
      </c>
      <c r="L21496" s="14">
        <f>AND(vyberHrace&lt;&gt;"",ISNUMBER(SEARCH(vyberHrace,$B21496)))</f>
      </c>
      <c r="M21496" s="14">
        <f>AND($I21496=MID(kododd,1,2),$J21496=MID(kododd,3,3))</f>
      </c>
    </row>
    <row r="21497">
      <c r="A21497" s="95">
        <v>48971</v>
      </c>
      <c r="B21497" s="93" t="s">
        <v>5928</v>
      </c>
      <c r="C21497" s="93" t="s">
        <v>1410</v>
      </c>
      <c r="D21497" s="95">
        <v>1936</v>
      </c>
      <c r="E21497" s="95">
        <v>1989</v>
      </c>
      <c r="F21497" s="95">
        <v>23725800</v>
      </c>
      <c r="G21497" s="95">
        <v>250</v>
      </c>
      <c r="H21497" s="93" t="s">
        <v>8976</v>
      </c>
      <c r="I21497" s="93" t="s">
        <v>23895</v>
      </c>
      <c r="J21497" s="93" t="s">
        <v>20878</v>
      </c>
      <c r="K21497" s="93" t="s">
        <v>6859</v>
      </c>
      <c r="L21497" s="14">
        <f>AND(vyberHrace&lt;&gt;"",ISNUMBER(SEARCH(vyberHrace,$B21497)))</f>
      </c>
      <c r="M21497" s="14">
        <f>AND($I21497=MID(kododd,1,2),$J21497=MID(kododd,3,3))</f>
      </c>
    </row>
    <row r="21498">
      <c r="A21498" s="95">
        <v>29108</v>
      </c>
      <c r="B21498" s="93" t="s">
        <v>28071</v>
      </c>
      <c r="C21498" s="93" t="s">
        <v>1403</v>
      </c>
      <c r="E21498" s="95">
        <v>1967</v>
      </c>
      <c r="F21498" s="95">
        <v>302902</v>
      </c>
      <c r="G21498" s="95">
        <v>250</v>
      </c>
      <c r="H21498" s="93" t="s">
        <v>8976</v>
      </c>
      <c r="I21498" s="93" t="s">
        <v>23895</v>
      </c>
      <c r="J21498" s="93" t="s">
        <v>20936</v>
      </c>
      <c r="K21498" s="93" t="s">
        <v>5615</v>
      </c>
      <c r="L21498" s="14">
        <f>AND(vyberHrace&lt;&gt;"",ISNUMBER(SEARCH(vyberHrace,$B21498)))</f>
      </c>
      <c r="M21498" s="14">
        <f>AND($I21498=MID(kododd,1,2),$J21498=MID(kododd,3,3))</f>
      </c>
    </row>
    <row r="21499">
      <c r="A21499" s="95">
        <v>40851</v>
      </c>
      <c r="B21499" s="93" t="s">
        <v>6005</v>
      </c>
      <c r="C21499" s="93" t="s">
        <v>1410</v>
      </c>
      <c r="D21499" s="95">
        <v>1398</v>
      </c>
      <c r="E21499" s="95">
        <v>1621</v>
      </c>
      <c r="F21499" s="95">
        <v>391948</v>
      </c>
      <c r="G21499" s="95">
        <v>0</v>
      </c>
      <c r="H21499" s="93" t="s">
        <v>8976</v>
      </c>
      <c r="I21499" s="93" t="s">
        <v>23895</v>
      </c>
      <c r="J21499" s="93" t="s">
        <v>20878</v>
      </c>
      <c r="K21499" s="93" t="s">
        <v>6859</v>
      </c>
      <c r="L21499" s="14">
        <f>AND(vyberHrace&lt;&gt;"",ISNUMBER(SEARCH(vyberHrace,$B21499)))</f>
      </c>
      <c r="M21499" s="14">
        <f>AND($I21499=MID(kododd,1,2),$J21499=MID(kododd,3,3))</f>
      </c>
    </row>
    <row r="21500">
      <c r="A21500" s="95">
        <v>60846</v>
      </c>
      <c r="B21500" s="93" t="s">
        <v>27231</v>
      </c>
      <c r="C21500" s="93" t="s">
        <v>1486</v>
      </c>
      <c r="F21500" s="95">
        <v>571002405</v>
      </c>
      <c r="G21500" s="95">
        <v>250</v>
      </c>
      <c r="H21500" s="93" t="s">
        <v>8976</v>
      </c>
      <c r="I21500" s="93" t="s">
        <v>23895</v>
      </c>
      <c r="J21500" s="93" t="s">
        <v>20935</v>
      </c>
      <c r="K21500" s="93" t="s">
        <v>6901</v>
      </c>
      <c r="L21500" s="14">
        <f>AND(vyberHrace&lt;&gt;"",ISNUMBER(SEARCH(vyberHrace,$B21500)))</f>
      </c>
      <c r="M21500" s="14">
        <f>AND($I21500=MID(kododd,1,2),$J21500=MID(kododd,3,3))</f>
      </c>
    </row>
    <row r="21501">
      <c r="A21501" s="95">
        <v>63758</v>
      </c>
      <c r="B21501" s="93" t="s">
        <v>29900</v>
      </c>
      <c r="C21501" s="93" t="s">
        <v>1487</v>
      </c>
      <c r="G21501" s="95">
        <v>250</v>
      </c>
      <c r="H21501" s="93" t="s">
        <v>8976</v>
      </c>
      <c r="I21501" s="93" t="s">
        <v>23895</v>
      </c>
      <c r="J21501" s="93" t="s">
        <v>20882</v>
      </c>
      <c r="K21501" s="93" t="s">
        <v>6865</v>
      </c>
      <c r="L21501" s="14">
        <f>AND(vyberHrace&lt;&gt;"",ISNUMBER(SEARCH(vyberHrace,$B21501)))</f>
      </c>
      <c r="M21501" s="14">
        <f>AND($I21501=MID(kododd,1,2),$J21501=MID(kododd,3,3))</f>
      </c>
    </row>
    <row r="21502">
      <c r="A21502" s="95">
        <v>58316</v>
      </c>
      <c r="B21502" s="93" t="s">
        <v>129</v>
      </c>
      <c r="C21502" s="93" t="s">
        <v>1486</v>
      </c>
      <c r="F21502" s="95">
        <v>571003177</v>
      </c>
      <c r="G21502" s="95">
        <v>250</v>
      </c>
      <c r="H21502" s="93" t="s">
        <v>8976</v>
      </c>
      <c r="I21502" s="93" t="s">
        <v>23895</v>
      </c>
      <c r="J21502" s="93" t="s">
        <v>20848</v>
      </c>
      <c r="K21502" s="93" t="s">
        <v>3603</v>
      </c>
      <c r="L21502" s="14">
        <f>AND(vyberHrace&lt;&gt;"",ISNUMBER(SEARCH(vyberHrace,$B21502)))</f>
      </c>
      <c r="M21502" s="14">
        <f>AND($I21502=MID(kododd,1,2),$J21502=MID(kododd,3,3))</f>
      </c>
    </row>
    <row r="21503">
      <c r="A21503" s="95">
        <v>62984</v>
      </c>
      <c r="B21503" s="93" t="s">
        <v>29312</v>
      </c>
      <c r="C21503" s="93" t="s">
        <v>1412</v>
      </c>
      <c r="E21503" s="95">
        <v>1452</v>
      </c>
      <c r="F21503" s="95">
        <v>571002804</v>
      </c>
      <c r="G21503" s="95">
        <v>250</v>
      </c>
      <c r="H21503" s="93" t="s">
        <v>8976</v>
      </c>
      <c r="I21503" s="93" t="s">
        <v>23895</v>
      </c>
      <c r="J21503" s="93" t="s">
        <v>20896</v>
      </c>
      <c r="K21503" s="93" t="s">
        <v>6905</v>
      </c>
      <c r="L21503" s="14">
        <f>AND(vyberHrace&lt;&gt;"",ISNUMBER(SEARCH(vyberHrace,$B21503)))</f>
      </c>
      <c r="M21503" s="14">
        <f>AND($I21503=MID(kododd,1,2),$J21503=MID(kododd,3,3))</f>
      </c>
    </row>
    <row r="21504">
      <c r="A21504" s="95">
        <v>41038</v>
      </c>
      <c r="B21504" s="93" t="s">
        <v>136</v>
      </c>
      <c r="C21504" s="93" t="s">
        <v>1440</v>
      </c>
      <c r="D21504" s="95">
        <v>1153</v>
      </c>
      <c r="E21504" s="95">
        <v>1457</v>
      </c>
      <c r="F21504" s="95">
        <v>23768100</v>
      </c>
      <c r="G21504" s="95">
        <v>250</v>
      </c>
      <c r="H21504" s="93" t="s">
        <v>8976</v>
      </c>
      <c r="I21504" s="93" t="s">
        <v>23895</v>
      </c>
      <c r="J21504" s="93" t="s">
        <v>20875</v>
      </c>
      <c r="K21504" s="93" t="s">
        <v>11215</v>
      </c>
      <c r="L21504" s="14">
        <f>AND(vyberHrace&lt;&gt;"",ISNUMBER(SEARCH(vyberHrace,$B21504)))</f>
      </c>
      <c r="M21504" s="14">
        <f>AND($I21504=MID(kododd,1,2),$J21504=MID(kododd,3,3))</f>
      </c>
    </row>
    <row r="21505">
      <c r="A21505" s="95">
        <v>40653</v>
      </c>
      <c r="B21505" s="93" t="s">
        <v>141</v>
      </c>
      <c r="C21505" s="93" t="s">
        <v>1410</v>
      </c>
      <c r="F21505" s="95">
        <v>23708034</v>
      </c>
      <c r="G21505" s="95">
        <v>0</v>
      </c>
      <c r="H21505" s="93" t="s">
        <v>8976</v>
      </c>
      <c r="I21505" s="93" t="s">
        <v>23895</v>
      </c>
      <c r="J21505" s="93" t="s">
        <v>20878</v>
      </c>
      <c r="K21505" s="93" t="s">
        <v>6859</v>
      </c>
      <c r="L21505" s="14">
        <f>AND(vyberHrace&lt;&gt;"",ISNUMBER(SEARCH(vyberHrace,$B21505)))</f>
      </c>
      <c r="M21505" s="14">
        <f>AND($I21505=MID(kododd,1,2),$J21505=MID(kododd,3,3))</f>
      </c>
    </row>
    <row r="21506">
      <c r="A21506" s="95">
        <v>1619</v>
      </c>
      <c r="B21506" s="93" t="s">
        <v>146</v>
      </c>
      <c r="C21506" s="93" t="s">
        <v>1429</v>
      </c>
      <c r="D21506" s="95">
        <v>1731</v>
      </c>
      <c r="E21506" s="95">
        <v>1825</v>
      </c>
      <c r="F21506" s="95">
        <v>327549</v>
      </c>
      <c r="G21506" s="95">
        <v>250</v>
      </c>
      <c r="H21506" s="93" t="s">
        <v>8976</v>
      </c>
      <c r="I21506" s="93" t="s">
        <v>23895</v>
      </c>
      <c r="J21506" s="93" t="s">
        <v>20887</v>
      </c>
      <c r="K21506" s="93" t="s">
        <v>6893</v>
      </c>
      <c r="L21506" s="14">
        <f>AND(vyberHrace&lt;&gt;"",ISNUMBER(SEARCH(vyberHrace,$B21506)))</f>
      </c>
      <c r="M21506" s="14">
        <f>AND($I21506=MID(kododd,1,2),$J21506=MID(kododd,3,3))</f>
      </c>
    </row>
    <row r="21507">
      <c r="A21507" s="95">
        <v>7939</v>
      </c>
      <c r="B21507" s="93" t="s">
        <v>152</v>
      </c>
      <c r="C21507" s="93" t="s">
        <v>1415</v>
      </c>
      <c r="D21507" s="95">
        <v>1787</v>
      </c>
      <c r="E21507" s="95">
        <v>1865</v>
      </c>
      <c r="F21507" s="95">
        <v>327719</v>
      </c>
      <c r="G21507" s="95">
        <v>250</v>
      </c>
      <c r="H21507" s="93" t="s">
        <v>8976</v>
      </c>
      <c r="I21507" s="93" t="s">
        <v>23895</v>
      </c>
      <c r="J21507" s="93" t="s">
        <v>20887</v>
      </c>
      <c r="K21507" s="93" t="s">
        <v>6893</v>
      </c>
      <c r="L21507" s="14">
        <f>AND(vyberHrace&lt;&gt;"",ISNUMBER(SEARCH(vyberHrace,$B21507)))</f>
      </c>
      <c r="M21507" s="14">
        <f>AND($I21507=MID(kododd,1,2),$J21507=MID(kododd,3,3))</f>
      </c>
    </row>
    <row r="21508">
      <c r="A21508" s="95">
        <v>42098</v>
      </c>
      <c r="B21508" s="93" t="s">
        <v>155</v>
      </c>
      <c r="C21508" s="93" t="s">
        <v>1469</v>
      </c>
      <c r="D21508" s="95">
        <v>1331</v>
      </c>
      <c r="F21508" s="95">
        <v>385271</v>
      </c>
      <c r="G21508" s="95">
        <v>0</v>
      </c>
      <c r="H21508" s="93" t="s">
        <v>8976</v>
      </c>
      <c r="I21508" s="93" t="s">
        <v>23895</v>
      </c>
      <c r="J21508" s="93" t="s">
        <v>20947</v>
      </c>
      <c r="K21508" s="93" t="s">
        <v>6833</v>
      </c>
      <c r="L21508" s="14">
        <f>AND(vyberHrace&lt;&gt;"",ISNUMBER(SEARCH(vyberHrace,$B21508)))</f>
      </c>
      <c r="M21508" s="14">
        <f>AND($I21508=MID(kododd,1,2),$J21508=MID(kododd,3,3))</f>
      </c>
    </row>
    <row r="21509">
      <c r="A21509" s="95">
        <v>49012</v>
      </c>
      <c r="B21509" s="93" t="s">
        <v>4372</v>
      </c>
      <c r="C21509" s="93" t="s">
        <v>3255</v>
      </c>
      <c r="G21509" s="95">
        <v>0</v>
      </c>
      <c r="H21509" s="93" t="s">
        <v>8976</v>
      </c>
      <c r="I21509" s="93" t="s">
        <v>23895</v>
      </c>
      <c r="J21509" s="93" t="s">
        <v>20947</v>
      </c>
      <c r="K21509" s="93" t="s">
        <v>6833</v>
      </c>
      <c r="L21509" s="14">
        <f>AND(vyberHrace&lt;&gt;"",ISNUMBER(SEARCH(vyberHrace,$B21509)))</f>
      </c>
      <c r="M21509" s="14">
        <f>AND($I21509=MID(kododd,1,2),$J21509=MID(kododd,3,3))</f>
      </c>
    </row>
    <row r="21510">
      <c r="A21510" s="95">
        <v>44399</v>
      </c>
      <c r="B21510" s="93" t="s">
        <v>161</v>
      </c>
      <c r="C21510" s="93" t="s">
        <v>3255</v>
      </c>
      <c r="G21510" s="95">
        <v>0</v>
      </c>
      <c r="H21510" s="93" t="s">
        <v>8976</v>
      </c>
      <c r="I21510" s="93" t="s">
        <v>23895</v>
      </c>
      <c r="J21510" s="93" t="s">
        <v>20878</v>
      </c>
      <c r="K21510" s="93" t="s">
        <v>6859</v>
      </c>
      <c r="L21510" s="14">
        <f>AND(vyberHrace&lt;&gt;"",ISNUMBER(SEARCH(vyberHrace,$B21510)))</f>
      </c>
      <c r="M21510" s="14">
        <f>AND($I21510=MID(kododd,1,2),$J21510=MID(kododd,3,3))</f>
      </c>
    </row>
    <row r="21511">
      <c r="A21511" s="95">
        <v>32638</v>
      </c>
      <c r="B21511" s="93" t="s">
        <v>165</v>
      </c>
      <c r="C21511" s="93" t="s">
        <v>1459</v>
      </c>
      <c r="F21511" s="95">
        <v>23707380</v>
      </c>
      <c r="G21511" s="95">
        <v>0</v>
      </c>
      <c r="H21511" s="93" t="s">
        <v>8976</v>
      </c>
      <c r="I21511" s="93" t="s">
        <v>23895</v>
      </c>
      <c r="J21511" s="93" t="s">
        <v>20915</v>
      </c>
      <c r="K21511" s="93" t="s">
        <v>166</v>
      </c>
      <c r="L21511" s="14">
        <f>AND(vyberHrace&lt;&gt;"",ISNUMBER(SEARCH(vyberHrace,$B21511)))</f>
      </c>
      <c r="M21511" s="14">
        <f>AND($I21511=MID(kododd,1,2),$J21511=MID(kododd,3,3))</f>
      </c>
    </row>
    <row r="21512">
      <c r="A21512" s="95">
        <v>32938</v>
      </c>
      <c r="B21512" s="93" t="s">
        <v>165</v>
      </c>
      <c r="C21512" s="93" t="s">
        <v>1403</v>
      </c>
      <c r="D21512" s="95">
        <v>1931</v>
      </c>
      <c r="E21512" s="95">
        <v>1968</v>
      </c>
      <c r="F21512" s="95">
        <v>359041</v>
      </c>
      <c r="G21512" s="95">
        <v>0</v>
      </c>
      <c r="H21512" s="93" t="s">
        <v>8976</v>
      </c>
      <c r="I21512" s="93" t="s">
        <v>23895</v>
      </c>
      <c r="J21512" s="93" t="s">
        <v>20879</v>
      </c>
      <c r="K21512" s="93" t="s">
        <v>23919</v>
      </c>
      <c r="L21512" s="14">
        <f>AND(vyberHrace&lt;&gt;"",ISNUMBER(SEARCH(vyberHrace,$B21512)))</f>
      </c>
      <c r="M21512" s="14">
        <f>AND($I21512=MID(kododd,1,2),$J21512=MID(kododd,3,3))</f>
      </c>
    </row>
    <row r="21513">
      <c r="A21513" s="95">
        <v>58317</v>
      </c>
      <c r="B21513" s="93" t="s">
        <v>24827</v>
      </c>
      <c r="C21513" s="93" t="s">
        <v>1424</v>
      </c>
      <c r="D21513" s="95">
        <v>1274</v>
      </c>
      <c r="E21513" s="95">
        <v>1435</v>
      </c>
      <c r="F21513" s="95">
        <v>23778059</v>
      </c>
      <c r="G21513" s="95">
        <v>250</v>
      </c>
      <c r="H21513" s="93" t="s">
        <v>8976</v>
      </c>
      <c r="I21513" s="93" t="s">
        <v>23895</v>
      </c>
      <c r="J21513" s="93" t="s">
        <v>20878</v>
      </c>
      <c r="K21513" s="93" t="s">
        <v>6859</v>
      </c>
      <c r="L21513" s="14">
        <f>AND(vyberHrace&lt;&gt;"",ISNUMBER(SEARCH(vyberHrace,$B21513)))</f>
      </c>
      <c r="M21513" s="14">
        <f>AND($I21513=MID(kododd,1,2),$J21513=MID(kododd,3,3))</f>
      </c>
    </row>
    <row r="21514">
      <c r="A21514" s="95">
        <v>49575</v>
      </c>
      <c r="B21514" s="93" t="s">
        <v>4612</v>
      </c>
      <c r="C21514" s="93" t="s">
        <v>1402</v>
      </c>
      <c r="G21514" s="95">
        <v>0</v>
      </c>
      <c r="H21514" s="93" t="s">
        <v>8976</v>
      </c>
      <c r="I21514" s="93" t="s">
        <v>23895</v>
      </c>
      <c r="J21514" s="93" t="s">
        <v>20864</v>
      </c>
      <c r="K21514" s="93" t="s">
        <v>1505</v>
      </c>
      <c r="L21514" s="14">
        <f>AND(vyberHrace&lt;&gt;"",ISNUMBER(SEARCH(vyberHrace,$B21514)))</f>
      </c>
      <c r="M21514" s="14">
        <f>AND($I21514=MID(kododd,1,2),$J21514=MID(kododd,3,3))</f>
      </c>
    </row>
    <row r="21515">
      <c r="A21515" s="95">
        <v>7694</v>
      </c>
      <c r="B21515" s="93" t="s">
        <v>4615</v>
      </c>
      <c r="C21515" s="93" t="s">
        <v>1413</v>
      </c>
      <c r="D21515" s="95">
        <v>1808</v>
      </c>
      <c r="E21515" s="95">
        <v>1874</v>
      </c>
      <c r="F21515" s="95">
        <v>361348</v>
      </c>
      <c r="G21515" s="95">
        <v>0</v>
      </c>
      <c r="H21515" s="93" t="s">
        <v>8976</v>
      </c>
      <c r="I21515" s="93" t="s">
        <v>23895</v>
      </c>
      <c r="J21515" s="93" t="s">
        <v>20934</v>
      </c>
      <c r="K21515" s="93" t="s">
        <v>21374</v>
      </c>
      <c r="L21515" s="14">
        <f>AND(vyberHrace&lt;&gt;"",ISNUMBER(SEARCH(vyberHrace,$B21515)))</f>
      </c>
      <c r="M21515" s="14">
        <f>AND($I21515=MID(kododd,1,2),$J21515=MID(kododd,3,3))</f>
      </c>
    </row>
    <row r="21516">
      <c r="A21516" s="95">
        <v>52888</v>
      </c>
      <c r="B21516" s="93" t="s">
        <v>3857</v>
      </c>
      <c r="C21516" s="93" t="s">
        <v>1432</v>
      </c>
      <c r="D21516" s="95">
        <v>1301</v>
      </c>
      <c r="E21516" s="95">
        <v>1485</v>
      </c>
      <c r="F21516" s="95">
        <v>23739410</v>
      </c>
      <c r="G21516" s="95">
        <v>250</v>
      </c>
      <c r="H21516" s="93" t="s">
        <v>8976</v>
      </c>
      <c r="I21516" s="93" t="s">
        <v>23895</v>
      </c>
      <c r="J21516" s="93" t="s">
        <v>20864</v>
      </c>
      <c r="K21516" s="93" t="s">
        <v>1505</v>
      </c>
      <c r="L21516" s="14">
        <f>AND(vyberHrace&lt;&gt;"",ISNUMBER(SEARCH(vyberHrace,$B21516)))</f>
      </c>
      <c r="M21516" s="14">
        <f>AND($I21516=MID(kododd,1,2),$J21516=MID(kododd,3,3))</f>
      </c>
    </row>
    <row r="21517">
      <c r="A21517" s="95">
        <v>49567</v>
      </c>
      <c r="B21517" s="93" t="s">
        <v>6525</v>
      </c>
      <c r="C21517" s="93" t="s">
        <v>1422</v>
      </c>
      <c r="D21517" s="95">
        <v>1965</v>
      </c>
      <c r="E21517" s="95">
        <v>1955</v>
      </c>
      <c r="F21517" s="95">
        <v>23733950</v>
      </c>
      <c r="G21517" s="95">
        <v>250</v>
      </c>
      <c r="H21517" s="93" t="s">
        <v>8976</v>
      </c>
      <c r="I21517" s="93" t="s">
        <v>23895</v>
      </c>
      <c r="J21517" s="93" t="s">
        <v>20864</v>
      </c>
      <c r="K21517" s="93" t="s">
        <v>1505</v>
      </c>
      <c r="L21517" s="14">
        <f>AND(vyberHrace&lt;&gt;"",ISNUMBER(SEARCH(vyberHrace,$B21517)))</f>
      </c>
      <c r="M21517" s="14">
        <f>AND($I21517=MID(kododd,1,2),$J21517=MID(kododd,3,3))</f>
      </c>
    </row>
    <row r="21518">
      <c r="A21518" s="95">
        <v>50431</v>
      </c>
      <c r="B21518" s="93" t="s">
        <v>8862</v>
      </c>
      <c r="C21518" s="93" t="s">
        <v>1402</v>
      </c>
      <c r="D21518" s="95">
        <v>1647</v>
      </c>
      <c r="E21518" s="95">
        <v>1733</v>
      </c>
      <c r="F21518" s="95">
        <v>23733969</v>
      </c>
      <c r="G21518" s="95">
        <v>250</v>
      </c>
      <c r="H21518" s="93" t="s">
        <v>8976</v>
      </c>
      <c r="I21518" s="93" t="s">
        <v>23895</v>
      </c>
      <c r="J21518" s="93" t="s">
        <v>20864</v>
      </c>
      <c r="K21518" s="93" t="s">
        <v>1505</v>
      </c>
      <c r="L21518" s="14">
        <f>AND(vyberHrace&lt;&gt;"",ISNUMBER(SEARCH(vyberHrace,$B21518)))</f>
      </c>
      <c r="M21518" s="14">
        <f>AND($I21518=MID(kododd,1,2),$J21518=MID(kododd,3,3))</f>
      </c>
    </row>
    <row r="21519">
      <c r="A21519" s="95">
        <v>23545</v>
      </c>
      <c r="B21519" s="93" t="s">
        <v>6526</v>
      </c>
      <c r="C21519" s="93" t="s">
        <v>1427</v>
      </c>
      <c r="D21519" s="95">
        <v>1854</v>
      </c>
      <c r="G21519" s="95">
        <v>0</v>
      </c>
      <c r="H21519" s="93" t="s">
        <v>8976</v>
      </c>
      <c r="I21519" s="93" t="s">
        <v>23895</v>
      </c>
      <c r="J21519" s="93" t="s">
        <v>20848</v>
      </c>
      <c r="K21519" s="93" t="s">
        <v>3603</v>
      </c>
      <c r="L21519" s="14">
        <f>AND(vyberHrace&lt;&gt;"",ISNUMBER(SEARCH(vyberHrace,$B21519)))</f>
      </c>
      <c r="M21519" s="14">
        <f>AND($I21519=MID(kododd,1,2),$J21519=MID(kododd,3,3))</f>
      </c>
    </row>
    <row r="21520">
      <c r="A21520" s="95">
        <v>58868</v>
      </c>
      <c r="B21520" s="93" t="s">
        <v>25339</v>
      </c>
      <c r="C21520" s="93" t="s">
        <v>1411</v>
      </c>
      <c r="G21520" s="95">
        <v>0</v>
      </c>
      <c r="H21520" s="93" t="s">
        <v>8976</v>
      </c>
      <c r="I21520" s="93" t="s">
        <v>23895</v>
      </c>
      <c r="J21520" s="93" t="s">
        <v>20882</v>
      </c>
      <c r="K21520" s="93" t="s">
        <v>6865</v>
      </c>
      <c r="L21520" s="14">
        <f>AND(vyberHrace&lt;&gt;"",ISNUMBER(SEARCH(vyberHrace,$B21520)))</f>
      </c>
      <c r="M21520" s="14">
        <f>AND($I21520=MID(kododd,1,2),$J21520=MID(kododd,3,3))</f>
      </c>
    </row>
    <row r="21521">
      <c r="A21521" s="95">
        <v>58432</v>
      </c>
      <c r="B21521" s="93" t="s">
        <v>24937</v>
      </c>
      <c r="C21521" s="93" t="s">
        <v>1450</v>
      </c>
      <c r="G21521" s="95">
        <v>0</v>
      </c>
      <c r="H21521" s="93" t="s">
        <v>8976</v>
      </c>
      <c r="I21521" s="93" t="s">
        <v>23895</v>
      </c>
      <c r="J21521" s="93" t="s">
        <v>20878</v>
      </c>
      <c r="K21521" s="93" t="s">
        <v>6859</v>
      </c>
      <c r="L21521" s="14">
        <f>AND(vyberHrace&lt;&gt;"",ISNUMBER(SEARCH(vyberHrace,$B21521)))</f>
      </c>
      <c r="M21521" s="14">
        <f>AND($I21521=MID(kododd,1,2),$J21521=MID(kododd,3,3))</f>
      </c>
    </row>
    <row r="21522">
      <c r="A21522" s="95">
        <v>34904</v>
      </c>
      <c r="B21522" s="93" t="s">
        <v>6532</v>
      </c>
      <c r="C21522" s="93" t="s">
        <v>1435</v>
      </c>
      <c r="D21522" s="95">
        <v>1748</v>
      </c>
      <c r="E21522" s="95">
        <v>1878</v>
      </c>
      <c r="F21522" s="95">
        <v>388866</v>
      </c>
      <c r="G21522" s="95">
        <v>0</v>
      </c>
      <c r="H21522" s="93" t="s">
        <v>8976</v>
      </c>
      <c r="I21522" s="93" t="s">
        <v>23895</v>
      </c>
      <c r="J21522" s="93" t="s">
        <v>20926</v>
      </c>
      <c r="K21522" s="93" t="s">
        <v>5577</v>
      </c>
      <c r="L21522" s="14">
        <f>AND(vyberHrace&lt;&gt;"",ISNUMBER(SEARCH(vyberHrace,$B21522)))</f>
      </c>
      <c r="M21522" s="14">
        <f>AND($I21522=MID(kododd,1,2),$J21522=MID(kododd,3,3))</f>
      </c>
    </row>
    <row r="21523">
      <c r="A21523" s="95">
        <v>31288</v>
      </c>
      <c r="B21523" s="93" t="s">
        <v>6540</v>
      </c>
      <c r="C21523" s="93" t="s">
        <v>1398</v>
      </c>
      <c r="D21523" s="95">
        <v>1700</v>
      </c>
      <c r="E21523" s="95">
        <v>1825</v>
      </c>
      <c r="F21523" s="95">
        <v>344001</v>
      </c>
      <c r="G21523" s="95">
        <v>0</v>
      </c>
      <c r="H21523" s="93" t="s">
        <v>8976</v>
      </c>
      <c r="I21523" s="93" t="s">
        <v>23895</v>
      </c>
      <c r="J21523" s="93" t="s">
        <v>20848</v>
      </c>
      <c r="K21523" s="93" t="s">
        <v>3603</v>
      </c>
      <c r="L21523" s="14">
        <f>AND(vyberHrace&lt;&gt;"",ISNUMBER(SEARCH(vyberHrace,$B21523)))</f>
      </c>
      <c r="M21523" s="14">
        <f>AND($I21523=MID(kododd,1,2),$J21523=MID(kododd,3,3))</f>
      </c>
    </row>
    <row r="21524">
      <c r="A21524" s="95">
        <v>43507</v>
      </c>
      <c r="B21524" s="93" t="s">
        <v>6541</v>
      </c>
      <c r="C21524" s="93" t="s">
        <v>1409</v>
      </c>
      <c r="D21524" s="95">
        <v>1484</v>
      </c>
      <c r="E21524" s="95">
        <v>1612</v>
      </c>
      <c r="F21524" s="95">
        <v>385972</v>
      </c>
      <c r="G21524" s="95">
        <v>250</v>
      </c>
      <c r="H21524" s="93" t="s">
        <v>8976</v>
      </c>
      <c r="I21524" s="93" t="s">
        <v>23895</v>
      </c>
      <c r="J21524" s="93" t="s">
        <v>20914</v>
      </c>
      <c r="K21524" s="93" t="s">
        <v>4359</v>
      </c>
      <c r="L21524" s="14">
        <f>AND(vyberHrace&lt;&gt;"",ISNUMBER(SEARCH(vyberHrace,$B21524)))</f>
      </c>
      <c r="M21524" s="14">
        <f>AND($I21524=MID(kododd,1,2),$J21524=MID(kododd,3,3))</f>
      </c>
    </row>
    <row r="21525">
      <c r="A21525" s="95">
        <v>53656</v>
      </c>
      <c r="B21525" s="93" t="s">
        <v>1187</v>
      </c>
      <c r="C21525" s="93" t="s">
        <v>1408</v>
      </c>
      <c r="F21525" s="95">
        <v>23747951</v>
      </c>
      <c r="G21525" s="95">
        <v>0</v>
      </c>
      <c r="H21525" s="93" t="s">
        <v>8976</v>
      </c>
      <c r="I21525" s="93" t="s">
        <v>23895</v>
      </c>
      <c r="J21525" s="93" t="s">
        <v>20866</v>
      </c>
      <c r="K21525" s="93" t="s">
        <v>6762</v>
      </c>
      <c r="L21525" s="14">
        <f>AND(vyberHrace&lt;&gt;"",ISNUMBER(SEARCH(vyberHrace,$B21525)))</f>
      </c>
      <c r="M21525" s="14">
        <f>AND($I21525=MID(kododd,1,2),$J21525=MID(kododd,3,3))</f>
      </c>
    </row>
    <row r="21526">
      <c r="A21526" s="95">
        <v>55003</v>
      </c>
      <c r="B21526" s="93" t="s">
        <v>1274</v>
      </c>
      <c r="C21526" s="93" t="s">
        <v>1420</v>
      </c>
      <c r="G21526" s="95">
        <v>0</v>
      </c>
      <c r="H21526" s="93" t="s">
        <v>8976</v>
      </c>
      <c r="I21526" s="93" t="s">
        <v>23895</v>
      </c>
      <c r="J21526" s="93" t="s">
        <v>20935</v>
      </c>
      <c r="K21526" s="93" t="s">
        <v>6901</v>
      </c>
      <c r="L21526" s="14">
        <f>AND(vyberHrace&lt;&gt;"",ISNUMBER(SEARCH(vyberHrace,$B21526)))</f>
      </c>
      <c r="M21526" s="14">
        <f>AND($I21526=MID(kododd,1,2),$J21526=MID(kododd,3,3))</f>
      </c>
    </row>
    <row r="21527">
      <c r="A21527" s="95">
        <v>50068</v>
      </c>
      <c r="B21527" s="93" t="s">
        <v>4203</v>
      </c>
      <c r="C21527" s="93" t="s">
        <v>1408</v>
      </c>
      <c r="G21527" s="95">
        <v>0</v>
      </c>
      <c r="H21527" s="93" t="s">
        <v>8976</v>
      </c>
      <c r="I21527" s="93" t="s">
        <v>23895</v>
      </c>
      <c r="J21527" s="93" t="s">
        <v>20936</v>
      </c>
      <c r="K21527" s="93" t="s">
        <v>5615</v>
      </c>
      <c r="L21527" s="14">
        <f>AND(vyberHrace&lt;&gt;"",ISNUMBER(SEARCH(vyberHrace,$B21527)))</f>
      </c>
      <c r="M21527" s="14">
        <f>AND($I21527=MID(kododd,1,2),$J21527=MID(kododd,3,3))</f>
      </c>
    </row>
    <row r="21528">
      <c r="A21528" s="95">
        <v>51298</v>
      </c>
      <c r="B21528" s="93" t="s">
        <v>8863</v>
      </c>
      <c r="C21528" s="93" t="s">
        <v>1422</v>
      </c>
      <c r="G21528" s="95">
        <v>250</v>
      </c>
      <c r="H21528" s="93" t="s">
        <v>8976</v>
      </c>
      <c r="I21528" s="93" t="s">
        <v>23895</v>
      </c>
      <c r="J21528" s="93" t="s">
        <v>20864</v>
      </c>
      <c r="K21528" s="93" t="s">
        <v>1505</v>
      </c>
      <c r="L21528" s="14">
        <f>AND(vyberHrace&lt;&gt;"",ISNUMBER(SEARCH(vyberHrace,$B21528)))</f>
      </c>
      <c r="M21528" s="14">
        <f>AND($I21528=MID(kododd,1,2),$J21528=MID(kododd,3,3))</f>
      </c>
    </row>
    <row r="21529">
      <c r="A21529" s="95">
        <v>48393</v>
      </c>
      <c r="B21529" s="93" t="s">
        <v>4204</v>
      </c>
      <c r="C21529" s="93" t="s">
        <v>1447</v>
      </c>
      <c r="F21529" s="95">
        <v>23717300</v>
      </c>
      <c r="G21529" s="95">
        <v>0</v>
      </c>
      <c r="H21529" s="93" t="s">
        <v>8976</v>
      </c>
      <c r="I21529" s="93" t="s">
        <v>23895</v>
      </c>
      <c r="J21529" s="93" t="s">
        <v>20936</v>
      </c>
      <c r="K21529" s="93" t="s">
        <v>5615</v>
      </c>
      <c r="L21529" s="14">
        <f>AND(vyberHrace&lt;&gt;"",ISNUMBER(SEARCH(vyberHrace,$B21529)))</f>
      </c>
      <c r="M21529" s="14">
        <f>AND($I21529=MID(kododd,1,2),$J21529=MID(kododd,3,3))</f>
      </c>
    </row>
    <row r="21530">
      <c r="A21530" s="95">
        <v>10605</v>
      </c>
      <c r="B21530" s="93" t="s">
        <v>8804</v>
      </c>
      <c r="C21530" s="93" t="s">
        <v>1462</v>
      </c>
      <c r="D21530" s="95">
        <v>1630</v>
      </c>
      <c r="E21530" s="95">
        <v>1748</v>
      </c>
      <c r="F21530" s="95">
        <v>372625</v>
      </c>
      <c r="G21530" s="95">
        <v>250</v>
      </c>
      <c r="H21530" s="93" t="s">
        <v>8976</v>
      </c>
      <c r="I21530" s="93" t="s">
        <v>23895</v>
      </c>
      <c r="J21530" s="93" t="s">
        <v>20890</v>
      </c>
      <c r="K21530" s="93" t="s">
        <v>29570</v>
      </c>
      <c r="L21530" s="14">
        <f>AND(vyberHrace&lt;&gt;"",ISNUMBER(SEARCH(vyberHrace,$B21530)))</f>
      </c>
      <c r="M21530" s="14">
        <f>AND($I21530=MID(kododd,1,2),$J21530=MID(kododd,3,3))</f>
      </c>
    </row>
    <row r="21531">
      <c r="A21531" s="95">
        <v>50009</v>
      </c>
      <c r="B21531" s="93" t="s">
        <v>8804</v>
      </c>
      <c r="C21531" s="93" t="s">
        <v>1409</v>
      </c>
      <c r="D21531" s="95">
        <v>1372</v>
      </c>
      <c r="E21531" s="95">
        <v>1579</v>
      </c>
      <c r="F21531" s="95">
        <v>23730447</v>
      </c>
      <c r="G21531" s="95">
        <v>0</v>
      </c>
      <c r="H21531" s="93" t="s">
        <v>8976</v>
      </c>
      <c r="I21531" s="93" t="s">
        <v>23895</v>
      </c>
      <c r="J21531" s="93" t="s">
        <v>20890</v>
      </c>
      <c r="K21531" s="93" t="s">
        <v>29570</v>
      </c>
      <c r="L21531" s="14">
        <f>AND(vyberHrace&lt;&gt;"",ISNUMBER(SEARCH(vyberHrace,$B21531)))</f>
      </c>
      <c r="M21531" s="14">
        <f>AND($I21531=MID(kododd,1,2),$J21531=MID(kododd,3,3))</f>
      </c>
    </row>
    <row r="21532">
      <c r="A21532" s="95">
        <v>28062</v>
      </c>
      <c r="B21532" s="93" t="s">
        <v>8805</v>
      </c>
      <c r="C21532" s="93" t="s">
        <v>1462</v>
      </c>
      <c r="D21532" s="95">
        <v>1564</v>
      </c>
      <c r="E21532" s="95">
        <v>1706</v>
      </c>
      <c r="F21532" s="95">
        <v>357952</v>
      </c>
      <c r="G21532" s="95">
        <v>250</v>
      </c>
      <c r="H21532" s="93" t="s">
        <v>8976</v>
      </c>
      <c r="I21532" s="93" t="s">
        <v>23895</v>
      </c>
      <c r="J21532" s="93" t="s">
        <v>20890</v>
      </c>
      <c r="K21532" s="93" t="s">
        <v>29570</v>
      </c>
      <c r="L21532" s="14">
        <f>AND(vyberHrace&lt;&gt;"",ISNUMBER(SEARCH(vyberHrace,$B21532)))</f>
      </c>
      <c r="M21532" s="14">
        <f>AND($I21532=MID(kododd,1,2),$J21532=MID(kododd,3,3))</f>
      </c>
    </row>
    <row r="21533">
      <c r="A21533" s="95">
        <v>58318</v>
      </c>
      <c r="B21533" s="93" t="s">
        <v>24828</v>
      </c>
      <c r="C21533" s="93" t="s">
        <v>1450</v>
      </c>
      <c r="G21533" s="95">
        <v>0</v>
      </c>
      <c r="H21533" s="93" t="s">
        <v>8976</v>
      </c>
      <c r="I21533" s="93" t="s">
        <v>23895</v>
      </c>
      <c r="J21533" s="93" t="s">
        <v>20878</v>
      </c>
      <c r="K21533" s="93" t="s">
        <v>6859</v>
      </c>
      <c r="L21533" s="14">
        <f>AND(vyberHrace&lt;&gt;"",ISNUMBER(SEARCH(vyberHrace,$B21533)))</f>
      </c>
      <c r="M21533" s="14">
        <f>AND($I21533=MID(kododd,1,2),$J21533=MID(kododd,3,3))</f>
      </c>
    </row>
    <row r="21534">
      <c r="A21534" s="95">
        <v>61732</v>
      </c>
      <c r="B21534" s="93" t="s">
        <v>27883</v>
      </c>
      <c r="C21534" s="93" t="s">
        <v>1441</v>
      </c>
      <c r="E21534" s="95">
        <v>1651</v>
      </c>
      <c r="F21534" s="95">
        <v>23791217</v>
      </c>
      <c r="G21534" s="95">
        <v>250</v>
      </c>
      <c r="H21534" s="93" t="s">
        <v>8976</v>
      </c>
      <c r="I21534" s="93" t="s">
        <v>23895</v>
      </c>
      <c r="J21534" s="93" t="s">
        <v>20884</v>
      </c>
      <c r="K21534" s="93" t="s">
        <v>6918</v>
      </c>
      <c r="L21534" s="14">
        <f>AND(vyberHrace&lt;&gt;"",ISNUMBER(SEARCH(vyberHrace,$B21534)))</f>
      </c>
      <c r="M21534" s="14">
        <f>AND($I21534=MID(kododd,1,2),$J21534=MID(kododd,3,3))</f>
      </c>
    </row>
    <row r="21535">
      <c r="A21535" s="95">
        <v>56663</v>
      </c>
      <c r="B21535" s="93" t="s">
        <v>23285</v>
      </c>
      <c r="C21535" s="93" t="s">
        <v>1450</v>
      </c>
      <c r="G21535" s="95">
        <v>0</v>
      </c>
      <c r="H21535" s="93" t="s">
        <v>8976</v>
      </c>
      <c r="I21535" s="93" t="s">
        <v>23895</v>
      </c>
      <c r="J21535" s="93" t="s">
        <v>20938</v>
      </c>
      <c r="K21535" s="93" t="s">
        <v>5086</v>
      </c>
      <c r="L21535" s="14">
        <f>AND(vyberHrace&lt;&gt;"",ISNUMBER(SEARCH(vyberHrace,$B21535)))</f>
      </c>
      <c r="M21535" s="14">
        <f>AND($I21535=MID(kododd,1,2),$J21535=MID(kododd,3,3))</f>
      </c>
    </row>
    <row r="21536">
      <c r="A21536" s="95">
        <v>46584</v>
      </c>
      <c r="B21536" s="93" t="s">
        <v>13690</v>
      </c>
      <c r="C21536" s="93" t="s">
        <v>1401</v>
      </c>
      <c r="D21536" s="95">
        <v>1341</v>
      </c>
      <c r="E21536" s="95">
        <v>1676</v>
      </c>
      <c r="F21536" s="95">
        <v>23714700</v>
      </c>
      <c r="G21536" s="95">
        <v>250</v>
      </c>
      <c r="H21536" s="93" t="s">
        <v>8976</v>
      </c>
      <c r="I21536" s="93" t="s">
        <v>23895</v>
      </c>
      <c r="J21536" s="93" t="s">
        <v>20913</v>
      </c>
      <c r="K21536" s="93" t="s">
        <v>3849</v>
      </c>
      <c r="L21536" s="14">
        <f>AND(vyberHrace&lt;&gt;"",ISNUMBER(SEARCH(vyberHrace,$B21536)))</f>
      </c>
      <c r="M21536" s="14">
        <f>AND($I21536=MID(kododd,1,2),$J21536=MID(kododd,3,3))</f>
      </c>
    </row>
    <row r="21537">
      <c r="A21537" s="95">
        <v>37987</v>
      </c>
      <c r="B21537" s="93" t="s">
        <v>8821</v>
      </c>
      <c r="C21537" s="93" t="s">
        <v>1455</v>
      </c>
      <c r="D21537" s="95">
        <v>1343</v>
      </c>
      <c r="F21537" s="95">
        <v>23712880</v>
      </c>
      <c r="G21537" s="95">
        <v>0</v>
      </c>
      <c r="H21537" s="93" t="s">
        <v>8976</v>
      </c>
      <c r="I21537" s="93" t="s">
        <v>23895</v>
      </c>
      <c r="J21537" s="93" t="s">
        <v>20938</v>
      </c>
      <c r="K21537" s="93" t="s">
        <v>5086</v>
      </c>
      <c r="L21537" s="14">
        <f>AND(vyberHrace&lt;&gt;"",ISNUMBER(SEARCH(vyberHrace,$B21537)))</f>
      </c>
      <c r="M21537" s="14">
        <f>AND($I21537=MID(kododd,1,2),$J21537=MID(kododd,3,3))</f>
      </c>
    </row>
    <row r="21538">
      <c r="A21538" s="95">
        <v>50971</v>
      </c>
      <c r="B21538" s="93" t="s">
        <v>4412</v>
      </c>
      <c r="C21538" s="93" t="s">
        <v>1406</v>
      </c>
      <c r="G21538" s="95">
        <v>0</v>
      </c>
      <c r="H21538" s="93" t="s">
        <v>8976</v>
      </c>
      <c r="I21538" s="93" t="s">
        <v>23895</v>
      </c>
      <c r="J21538" s="93" t="s">
        <v>20935</v>
      </c>
      <c r="K21538" s="93" t="s">
        <v>6901</v>
      </c>
      <c r="L21538" s="14">
        <f>AND(vyberHrace&lt;&gt;"",ISNUMBER(SEARCH(vyberHrace,$B21538)))</f>
      </c>
      <c r="M21538" s="14">
        <f>AND($I21538=MID(kododd,1,2),$J21538=MID(kododd,3,3))</f>
      </c>
    </row>
    <row r="21539">
      <c r="A21539" s="95">
        <v>50992</v>
      </c>
      <c r="B21539" s="93" t="s">
        <v>4413</v>
      </c>
      <c r="C21539" s="93" t="s">
        <v>1412</v>
      </c>
      <c r="G21539" s="95">
        <v>0</v>
      </c>
      <c r="H21539" s="93" t="s">
        <v>8976</v>
      </c>
      <c r="I21539" s="93" t="s">
        <v>23895</v>
      </c>
      <c r="J21539" s="93" t="s">
        <v>20935</v>
      </c>
      <c r="K21539" s="93" t="s">
        <v>6901</v>
      </c>
      <c r="L21539" s="14">
        <f>AND(vyberHrace&lt;&gt;"",ISNUMBER(SEARCH(vyberHrace,$B21539)))</f>
      </c>
      <c r="M21539" s="14">
        <f>AND($I21539=MID(kododd,1,2),$J21539=MID(kododd,3,3))</f>
      </c>
    </row>
    <row r="21540">
      <c r="A21540" s="95">
        <v>55029</v>
      </c>
      <c r="B21540" s="93" t="s">
        <v>1134</v>
      </c>
      <c r="C21540" s="93" t="s">
        <v>1411</v>
      </c>
      <c r="G21540" s="95">
        <v>250</v>
      </c>
      <c r="H21540" s="93" t="s">
        <v>8976</v>
      </c>
      <c r="I21540" s="93" t="s">
        <v>23895</v>
      </c>
      <c r="J21540" s="93" t="s">
        <v>20864</v>
      </c>
      <c r="K21540" s="93" t="s">
        <v>1505</v>
      </c>
      <c r="L21540" s="14">
        <f>AND(vyberHrace&lt;&gt;"",ISNUMBER(SEARCH(vyberHrace,$B21540)))</f>
      </c>
      <c r="M21540" s="14">
        <f>AND($I21540=MID(kododd,1,2),$J21540=MID(kododd,3,3))</f>
      </c>
    </row>
    <row r="21541">
      <c r="A21541" s="95">
        <v>55028</v>
      </c>
      <c r="B21541" s="93" t="s">
        <v>1135</v>
      </c>
      <c r="C21541" s="93" t="s">
        <v>1422</v>
      </c>
      <c r="G21541" s="95">
        <v>250</v>
      </c>
      <c r="H21541" s="93" t="s">
        <v>8976</v>
      </c>
      <c r="I21541" s="93" t="s">
        <v>23895</v>
      </c>
      <c r="J21541" s="93" t="s">
        <v>20864</v>
      </c>
      <c r="K21541" s="93" t="s">
        <v>1505</v>
      </c>
      <c r="L21541" s="14">
        <f>AND(vyberHrace&lt;&gt;"",ISNUMBER(SEARCH(vyberHrace,$B21541)))</f>
      </c>
      <c r="M21541" s="14">
        <f>AND($I21541=MID(kododd,1,2),$J21541=MID(kododd,3,3))</f>
      </c>
    </row>
    <row r="21542">
      <c r="A21542" s="95">
        <v>60794</v>
      </c>
      <c r="B21542" s="93" t="s">
        <v>27189</v>
      </c>
      <c r="C21542" s="93" t="s">
        <v>1487</v>
      </c>
      <c r="G21542" s="95">
        <v>250</v>
      </c>
      <c r="H21542" s="93" t="s">
        <v>8976</v>
      </c>
      <c r="I21542" s="93" t="s">
        <v>23895</v>
      </c>
      <c r="J21542" s="93" t="s">
        <v>20864</v>
      </c>
      <c r="K21542" s="93" t="s">
        <v>1505</v>
      </c>
      <c r="L21542" s="14">
        <f>AND(vyberHrace&lt;&gt;"",ISNUMBER(SEARCH(vyberHrace,$B21542)))</f>
      </c>
      <c r="M21542" s="14">
        <f>AND($I21542=MID(kododd,1,2),$J21542=MID(kododd,3,3))</f>
      </c>
    </row>
    <row r="21543">
      <c r="A21543" s="95">
        <v>930</v>
      </c>
      <c r="B21543" s="93" t="s">
        <v>8826</v>
      </c>
      <c r="C21543" s="93" t="s">
        <v>1447</v>
      </c>
      <c r="D21543" s="95">
        <v>1861</v>
      </c>
      <c r="E21543" s="95">
        <v>1914</v>
      </c>
      <c r="F21543" s="95">
        <v>316393</v>
      </c>
      <c r="G21543" s="95">
        <v>250</v>
      </c>
      <c r="H21543" s="93" t="s">
        <v>8976</v>
      </c>
      <c r="I21543" s="93" t="s">
        <v>23895</v>
      </c>
      <c r="J21543" s="93" t="s">
        <v>20854</v>
      </c>
      <c r="K21543" s="93" t="s">
        <v>9943</v>
      </c>
      <c r="L21543" s="14">
        <f>AND(vyberHrace&lt;&gt;"",ISNUMBER(SEARCH(vyberHrace,$B21543)))</f>
      </c>
      <c r="M21543" s="14">
        <f>AND($I21543=MID(kododd,1,2),$J21543=MID(kododd,3,3))</f>
      </c>
    </row>
    <row r="21544">
      <c r="A21544" s="95">
        <v>13696</v>
      </c>
      <c r="B21544" s="93" t="s">
        <v>8828</v>
      </c>
      <c r="C21544" s="93" t="s">
        <v>1405</v>
      </c>
      <c r="D21544" s="95">
        <v>1791</v>
      </c>
      <c r="E21544" s="95">
        <v>1853</v>
      </c>
      <c r="F21544" s="95">
        <v>23725532</v>
      </c>
      <c r="G21544" s="95">
        <v>0</v>
      </c>
      <c r="H21544" s="93" t="s">
        <v>8976</v>
      </c>
      <c r="I21544" s="93" t="s">
        <v>23895</v>
      </c>
      <c r="J21544" s="93" t="s">
        <v>20882</v>
      </c>
      <c r="K21544" s="93" t="s">
        <v>6865</v>
      </c>
      <c r="L21544" s="14">
        <f>AND(vyberHrace&lt;&gt;"",ISNUMBER(SEARCH(vyberHrace,$B21544)))</f>
      </c>
      <c r="M21544" s="14">
        <f>AND($I21544=MID(kododd,1,2),$J21544=MID(kododd,3,3))</f>
      </c>
    </row>
    <row r="21545">
      <c r="A21545" s="95">
        <v>57359</v>
      </c>
      <c r="B21545" s="93" t="s">
        <v>23339</v>
      </c>
      <c r="C21545" s="93" t="s">
        <v>1411</v>
      </c>
      <c r="G21545" s="95">
        <v>0</v>
      </c>
      <c r="H21545" s="93" t="s">
        <v>8976</v>
      </c>
      <c r="I21545" s="93" t="s">
        <v>23895</v>
      </c>
      <c r="J21545" s="93" t="s">
        <v>20882</v>
      </c>
      <c r="K21545" s="93" t="s">
        <v>6865</v>
      </c>
      <c r="L21545" s="14">
        <f>AND(vyberHrace&lt;&gt;"",ISNUMBER(SEARCH(vyberHrace,$B21545)))</f>
      </c>
      <c r="M21545" s="14">
        <f>AND($I21545=MID(kododd,1,2),$J21545=MID(kododd,3,3))</f>
      </c>
    </row>
    <row r="21546">
      <c r="A21546" s="95">
        <v>51493</v>
      </c>
      <c r="B21546" s="93" t="s">
        <v>2300</v>
      </c>
      <c r="C21546" s="93" t="s">
        <v>1422</v>
      </c>
      <c r="G21546" s="95">
        <v>0</v>
      </c>
      <c r="H21546" s="93" t="s">
        <v>8976</v>
      </c>
      <c r="I21546" s="93" t="s">
        <v>23895</v>
      </c>
      <c r="J21546" s="93" t="s">
        <v>20935</v>
      </c>
      <c r="K21546" s="93" t="s">
        <v>6901</v>
      </c>
      <c r="L21546" s="14">
        <f>AND(vyberHrace&lt;&gt;"",ISNUMBER(SEARCH(vyberHrace,$B21546)))</f>
      </c>
      <c r="M21546" s="14">
        <f>AND($I21546=MID(kododd,1,2),$J21546=MID(kododd,3,3))</f>
      </c>
    </row>
    <row r="21547">
      <c r="A21547" s="95">
        <v>44848</v>
      </c>
      <c r="B21547" s="93" t="s">
        <v>7765</v>
      </c>
      <c r="C21547" s="93" t="s">
        <v>1410</v>
      </c>
      <c r="D21547" s="95">
        <v>1156</v>
      </c>
      <c r="F21547" s="95">
        <v>23705841</v>
      </c>
      <c r="G21547" s="95">
        <v>0</v>
      </c>
      <c r="H21547" s="93" t="s">
        <v>8976</v>
      </c>
      <c r="I21547" s="93" t="s">
        <v>23895</v>
      </c>
      <c r="J21547" s="93" t="s">
        <v>20864</v>
      </c>
      <c r="K21547" s="93" t="s">
        <v>1505</v>
      </c>
      <c r="L21547" s="14">
        <f>AND(vyberHrace&lt;&gt;"",ISNUMBER(SEARCH(vyberHrace,$B21547)))</f>
      </c>
      <c r="M21547" s="14">
        <f>AND($I21547=MID(kododd,1,2),$J21547=MID(kododd,3,3))</f>
      </c>
    </row>
    <row r="21548">
      <c r="A21548" s="95">
        <v>61470</v>
      </c>
      <c r="B21548" s="93" t="s">
        <v>27652</v>
      </c>
      <c r="C21548" s="93" t="s">
        <v>1407</v>
      </c>
      <c r="F21548" s="95">
        <v>23787660</v>
      </c>
      <c r="G21548" s="95">
        <v>250</v>
      </c>
      <c r="H21548" s="93" t="s">
        <v>8976</v>
      </c>
      <c r="I21548" s="93" t="s">
        <v>23895</v>
      </c>
      <c r="J21548" s="93" t="s">
        <v>20864</v>
      </c>
      <c r="K21548" s="93" t="s">
        <v>1505</v>
      </c>
      <c r="L21548" s="14">
        <f>AND(vyberHrace&lt;&gt;"",ISNUMBER(SEARCH(vyberHrace,$B21548)))</f>
      </c>
      <c r="M21548" s="14">
        <f>AND($I21548=MID(kododd,1,2),$J21548=MID(kododd,3,3))</f>
      </c>
    </row>
    <row r="21549">
      <c r="A21549" s="95">
        <v>59500</v>
      </c>
      <c r="B21549" s="93" t="s">
        <v>25905</v>
      </c>
      <c r="C21549" s="93" t="s">
        <v>1486</v>
      </c>
      <c r="D21549" s="95">
        <v>1080</v>
      </c>
      <c r="F21549" s="95">
        <v>23786590</v>
      </c>
      <c r="G21549" s="95">
        <v>250</v>
      </c>
      <c r="H21549" s="93" t="s">
        <v>8976</v>
      </c>
      <c r="I21549" s="93" t="s">
        <v>23895</v>
      </c>
      <c r="J21549" s="93" t="s">
        <v>20864</v>
      </c>
      <c r="K21549" s="93" t="s">
        <v>1505</v>
      </c>
      <c r="L21549" s="14">
        <f>AND(vyberHrace&lt;&gt;"",ISNUMBER(SEARCH(vyberHrace,$B21549)))</f>
      </c>
      <c r="M21549" s="14">
        <f>AND($I21549=MID(kododd,1,2),$J21549=MID(kododd,3,3))</f>
      </c>
    </row>
    <row r="21550">
      <c r="A21550" s="95">
        <v>16003</v>
      </c>
      <c r="B21550" s="93" t="s">
        <v>7766</v>
      </c>
      <c r="C21550" s="93" t="s">
        <v>1437</v>
      </c>
      <c r="D21550" s="95">
        <v>1425</v>
      </c>
      <c r="F21550" s="95">
        <v>23733403</v>
      </c>
      <c r="G21550" s="95">
        <v>250</v>
      </c>
      <c r="H21550" s="93" t="s">
        <v>8976</v>
      </c>
      <c r="I21550" s="93" t="s">
        <v>23895</v>
      </c>
      <c r="J21550" s="93" t="s">
        <v>21012</v>
      </c>
      <c r="K21550" s="93" t="s">
        <v>7767</v>
      </c>
      <c r="L21550" s="14">
        <f>AND(vyberHrace&lt;&gt;"",ISNUMBER(SEARCH(vyberHrace,$B21550)))</f>
      </c>
      <c r="M21550" s="14">
        <f>AND($I21550=MID(kododd,1,2),$J21550=MID(kododd,3,3))</f>
      </c>
    </row>
    <row r="21551">
      <c r="A21551" s="95">
        <v>48822</v>
      </c>
      <c r="B21551" s="93" t="s">
        <v>7768</v>
      </c>
      <c r="C21551" s="93" t="s">
        <v>1406</v>
      </c>
      <c r="G21551" s="95">
        <v>0</v>
      </c>
      <c r="H21551" s="93" t="s">
        <v>8976</v>
      </c>
      <c r="I21551" s="93" t="s">
        <v>23895</v>
      </c>
      <c r="J21551" s="93" t="s">
        <v>21013</v>
      </c>
      <c r="K21551" s="93" t="s">
        <v>12269</v>
      </c>
      <c r="L21551" s="14">
        <f>AND(vyberHrace&lt;&gt;"",ISNUMBER(SEARCH(vyberHrace,$B21551)))</f>
      </c>
      <c r="M21551" s="14">
        <f>AND($I21551=MID(kododd,1,2),$J21551=MID(kododd,3,3))</f>
      </c>
    </row>
    <row r="21552">
      <c r="A21552" s="95">
        <v>43061</v>
      </c>
      <c r="B21552" s="93" t="s">
        <v>12283</v>
      </c>
      <c r="C21552" s="93" t="s">
        <v>1402</v>
      </c>
      <c r="G21552" s="95">
        <v>0</v>
      </c>
      <c r="H21552" s="93" t="s">
        <v>8976</v>
      </c>
      <c r="I21552" s="93" t="s">
        <v>23895</v>
      </c>
      <c r="J21552" s="93" t="s">
        <v>20878</v>
      </c>
      <c r="K21552" s="93" t="s">
        <v>6859</v>
      </c>
      <c r="L21552" s="14">
        <f>AND(vyberHrace&lt;&gt;"",ISNUMBER(SEARCH(vyberHrace,$B21552)))</f>
      </c>
      <c r="M21552" s="14">
        <f>AND($I21552=MID(kododd,1,2),$J21552=MID(kododd,3,3))</f>
      </c>
    </row>
    <row r="21553">
      <c r="A21553" s="95">
        <v>12870</v>
      </c>
      <c r="B21553" s="93" t="s">
        <v>12284</v>
      </c>
      <c r="C21553" s="93" t="s">
        <v>1428</v>
      </c>
      <c r="D21553" s="95">
        <v>1477</v>
      </c>
      <c r="F21553" s="95">
        <v>335452</v>
      </c>
      <c r="G21553" s="95">
        <v>250</v>
      </c>
      <c r="H21553" s="93" t="s">
        <v>8976</v>
      </c>
      <c r="I21553" s="93" t="s">
        <v>23895</v>
      </c>
      <c r="J21553" s="93" t="s">
        <v>20945</v>
      </c>
      <c r="K21553" s="93" t="s">
        <v>6870</v>
      </c>
      <c r="L21553" s="14">
        <f>AND(vyberHrace&lt;&gt;"",ISNUMBER(SEARCH(vyberHrace,$B21553)))</f>
      </c>
      <c r="M21553" s="14">
        <f>AND($I21553=MID(kododd,1,2),$J21553=MID(kododd,3,3))</f>
      </c>
    </row>
    <row r="21554">
      <c r="A21554" s="95">
        <v>38601</v>
      </c>
      <c r="B21554" s="93" t="s">
        <v>12285</v>
      </c>
      <c r="C21554" s="93" t="s">
        <v>1400</v>
      </c>
      <c r="D21554" s="95">
        <v>1614</v>
      </c>
      <c r="E21554" s="95">
        <v>1718</v>
      </c>
      <c r="F21554" s="95">
        <v>371742</v>
      </c>
      <c r="G21554" s="95">
        <v>250</v>
      </c>
      <c r="H21554" s="93" t="s">
        <v>8976</v>
      </c>
      <c r="I21554" s="93" t="s">
        <v>23895</v>
      </c>
      <c r="J21554" s="93" t="s">
        <v>1506</v>
      </c>
      <c r="K21554" s="93" t="s">
        <v>1507</v>
      </c>
      <c r="L21554" s="14">
        <f>AND(vyberHrace&lt;&gt;"",ISNUMBER(SEARCH(vyberHrace,$B21554)))</f>
      </c>
      <c r="M21554" s="14">
        <f>AND($I21554=MID(kododd,1,2),$J21554=MID(kododd,3,3))</f>
      </c>
    </row>
    <row r="21555">
      <c r="A21555" s="95">
        <v>10535</v>
      </c>
      <c r="B21555" s="93" t="s">
        <v>6669</v>
      </c>
      <c r="C21555" s="93" t="s">
        <v>1449</v>
      </c>
      <c r="D21555" s="95">
        <v>1395</v>
      </c>
      <c r="E21555" s="95">
        <v>1567</v>
      </c>
      <c r="F21555" s="95">
        <v>357960</v>
      </c>
      <c r="G21555" s="95">
        <v>250</v>
      </c>
      <c r="H21555" s="93" t="s">
        <v>8976</v>
      </c>
      <c r="I21555" s="93" t="s">
        <v>23895</v>
      </c>
      <c r="J21555" s="93" t="s">
        <v>20966</v>
      </c>
      <c r="K21555" s="93" t="s">
        <v>3069</v>
      </c>
      <c r="L21555" s="14">
        <f>AND(vyberHrace&lt;&gt;"",ISNUMBER(SEARCH(vyberHrace,$B21555)))</f>
      </c>
      <c r="M21555" s="14">
        <f>AND($I21555=MID(kododd,1,2),$J21555=MID(kododd,3,3))</f>
      </c>
    </row>
    <row r="21556">
      <c r="A21556" s="95">
        <v>62286</v>
      </c>
      <c r="B21556" s="93" t="s">
        <v>28465</v>
      </c>
      <c r="C21556" s="93" t="s">
        <v>1422</v>
      </c>
      <c r="G21556" s="95">
        <v>250</v>
      </c>
      <c r="H21556" s="93" t="s">
        <v>8976</v>
      </c>
      <c r="I21556" s="93" t="s">
        <v>23895</v>
      </c>
      <c r="J21556" s="93" t="s">
        <v>20948</v>
      </c>
      <c r="K21556" s="93" t="s">
        <v>6265</v>
      </c>
      <c r="L21556" s="14">
        <f>AND(vyberHrace&lt;&gt;"",ISNUMBER(SEARCH(vyberHrace,$B21556)))</f>
      </c>
      <c r="M21556" s="14">
        <f>AND($I21556=MID(kododd,1,2),$J21556=MID(kododd,3,3))</f>
      </c>
    </row>
    <row r="21557">
      <c r="A21557" s="95">
        <v>5173</v>
      </c>
      <c r="B21557" s="93" t="s">
        <v>10429</v>
      </c>
      <c r="C21557" s="93" t="s">
        <v>1423</v>
      </c>
      <c r="D21557" s="95">
        <v>1820</v>
      </c>
      <c r="E21557" s="95">
        <v>1852</v>
      </c>
      <c r="F21557" s="95">
        <v>357413</v>
      </c>
      <c r="G21557" s="95">
        <v>250</v>
      </c>
      <c r="H21557" s="93" t="s">
        <v>8976</v>
      </c>
      <c r="I21557" s="93" t="s">
        <v>23895</v>
      </c>
      <c r="J21557" s="93" t="s">
        <v>20890</v>
      </c>
      <c r="K21557" s="93" t="s">
        <v>29570</v>
      </c>
      <c r="L21557" s="14">
        <f>AND(vyberHrace&lt;&gt;"",ISNUMBER(SEARCH(vyberHrace,$B21557)))</f>
      </c>
      <c r="M21557" s="14">
        <f>AND($I21557=MID(kododd,1,2),$J21557=MID(kododd,3,3))</f>
      </c>
    </row>
    <row r="21558">
      <c r="A21558" s="95">
        <v>47376</v>
      </c>
      <c r="B21558" s="93" t="s">
        <v>6687</v>
      </c>
      <c r="C21558" s="93" t="s">
        <v>1422</v>
      </c>
      <c r="D21558" s="95">
        <v>2307</v>
      </c>
      <c r="E21558" s="95">
        <v>2387</v>
      </c>
      <c r="F21558" s="95">
        <v>23722223</v>
      </c>
      <c r="G21558" s="95">
        <v>250</v>
      </c>
      <c r="H21558" s="93" t="s">
        <v>8976</v>
      </c>
      <c r="I21558" s="93" t="s">
        <v>23895</v>
      </c>
      <c r="J21558" s="93" t="s">
        <v>20882</v>
      </c>
      <c r="K21558" s="93" t="s">
        <v>6865</v>
      </c>
      <c r="L21558" s="14">
        <f>AND(vyberHrace&lt;&gt;"",ISNUMBER(SEARCH(vyberHrace,$B21558)))</f>
      </c>
      <c r="M21558" s="14">
        <f>AND($I21558=MID(kododd,1,2),$J21558=MID(kododd,3,3))</f>
      </c>
    </row>
    <row r="21559">
      <c r="A21559" s="95">
        <v>54603</v>
      </c>
      <c r="B21559" s="93" t="s">
        <v>1324</v>
      </c>
      <c r="C21559" s="93" t="s">
        <v>1454</v>
      </c>
      <c r="D21559" s="95">
        <v>1240</v>
      </c>
      <c r="F21559" s="95">
        <v>23757450</v>
      </c>
      <c r="G21559" s="95">
        <v>250</v>
      </c>
      <c r="H21559" s="93" t="s">
        <v>8976</v>
      </c>
      <c r="I21559" s="93" t="s">
        <v>23895</v>
      </c>
      <c r="J21559" s="93" t="s">
        <v>20882</v>
      </c>
      <c r="K21559" s="93" t="s">
        <v>6865</v>
      </c>
      <c r="L21559" s="14">
        <f>AND(vyberHrace&lt;&gt;"",ISNUMBER(SEARCH(vyberHrace,$B21559)))</f>
      </c>
      <c r="M21559" s="14">
        <f>AND($I21559=MID(kododd,1,2),$J21559=MID(kododd,3,3))</f>
      </c>
    </row>
    <row r="21560">
      <c r="A21560" s="95">
        <v>51273</v>
      </c>
      <c r="B21560" s="93" t="s">
        <v>6691</v>
      </c>
      <c r="C21560" s="93" t="s">
        <v>1465</v>
      </c>
      <c r="D21560" s="95">
        <v>1376</v>
      </c>
      <c r="E21560" s="95">
        <v>1545</v>
      </c>
      <c r="F21560" s="95">
        <v>23738880</v>
      </c>
      <c r="G21560" s="95">
        <v>250</v>
      </c>
      <c r="H21560" s="93" t="s">
        <v>8976</v>
      </c>
      <c r="I21560" s="93" t="s">
        <v>23895</v>
      </c>
      <c r="J21560" s="93" t="s">
        <v>20854</v>
      </c>
      <c r="K21560" s="93" t="s">
        <v>9943</v>
      </c>
      <c r="L21560" s="14">
        <f>AND(vyberHrace&lt;&gt;"",ISNUMBER(SEARCH(vyberHrace,$B21560)))</f>
      </c>
      <c r="M21560" s="14">
        <f>AND($I21560=MID(kododd,1,2),$J21560=MID(kododd,3,3))</f>
      </c>
    </row>
    <row r="21561">
      <c r="A21561" s="95">
        <v>58319</v>
      </c>
      <c r="B21561" s="93" t="s">
        <v>24829</v>
      </c>
      <c r="C21561" s="93" t="s">
        <v>1487</v>
      </c>
      <c r="G21561" s="95">
        <v>0</v>
      </c>
      <c r="H21561" s="93" t="s">
        <v>8976</v>
      </c>
      <c r="I21561" s="93" t="s">
        <v>23895</v>
      </c>
      <c r="J21561" s="93" t="s">
        <v>20878</v>
      </c>
      <c r="K21561" s="93" t="s">
        <v>6859</v>
      </c>
      <c r="L21561" s="14">
        <f>AND(vyberHrace&lt;&gt;"",ISNUMBER(SEARCH(vyberHrace,$B21561)))</f>
      </c>
      <c r="M21561" s="14">
        <f>AND($I21561=MID(kododd,1,2),$J21561=MID(kododd,3,3))</f>
      </c>
    </row>
    <row r="21562">
      <c r="A21562" s="95">
        <v>60245</v>
      </c>
      <c r="B21562" s="93" t="s">
        <v>26704</v>
      </c>
      <c r="C21562" s="93" t="s">
        <v>1486</v>
      </c>
      <c r="G21562" s="95">
        <v>250</v>
      </c>
      <c r="H21562" s="93" t="s">
        <v>8976</v>
      </c>
      <c r="I21562" s="93" t="s">
        <v>23895</v>
      </c>
      <c r="J21562" s="93" t="s">
        <v>20878</v>
      </c>
      <c r="K21562" s="93" t="s">
        <v>6859</v>
      </c>
      <c r="L21562" s="14">
        <f>AND(vyberHrace&lt;&gt;"",ISNUMBER(SEARCH(vyberHrace,$B21562)))</f>
      </c>
      <c r="M21562" s="14">
        <f>AND($I21562=MID(kododd,1,2),$J21562=MID(kododd,3,3))</f>
      </c>
    </row>
    <row r="21563">
      <c r="A21563" s="95">
        <v>41666</v>
      </c>
      <c r="B21563" s="93" t="s">
        <v>12355</v>
      </c>
      <c r="C21563" s="93" t="s">
        <v>1402</v>
      </c>
      <c r="D21563" s="95">
        <v>1623</v>
      </c>
      <c r="E21563" s="95">
        <v>1639</v>
      </c>
      <c r="F21563" s="95">
        <v>23702877</v>
      </c>
      <c r="G21563" s="95">
        <v>250</v>
      </c>
      <c r="H21563" s="93" t="s">
        <v>8976</v>
      </c>
      <c r="I21563" s="93" t="s">
        <v>23895</v>
      </c>
      <c r="J21563" s="93" t="s">
        <v>20914</v>
      </c>
      <c r="K21563" s="93" t="s">
        <v>4359</v>
      </c>
      <c r="L21563" s="14">
        <f>AND(vyberHrace&lt;&gt;"",ISNUMBER(SEARCH(vyberHrace,$B21563)))</f>
      </c>
      <c r="M21563" s="14">
        <f>AND($I21563=MID(kododd,1,2),$J21563=MID(kododd,3,3))</f>
      </c>
    </row>
    <row r="21564">
      <c r="A21564" s="95">
        <v>59645</v>
      </c>
      <c r="B21564" s="93" t="s">
        <v>26030</v>
      </c>
      <c r="C21564" s="93" t="s">
        <v>1414</v>
      </c>
      <c r="F21564" s="95">
        <v>23786604</v>
      </c>
      <c r="G21564" s="95">
        <v>250</v>
      </c>
      <c r="H21564" s="93" t="s">
        <v>8976</v>
      </c>
      <c r="I21564" s="93" t="s">
        <v>23895</v>
      </c>
      <c r="J21564" s="93" t="s">
        <v>21013</v>
      </c>
      <c r="K21564" s="93" t="s">
        <v>12269</v>
      </c>
      <c r="L21564" s="14">
        <f>AND(vyberHrace&lt;&gt;"",ISNUMBER(SEARCH(vyberHrace,$B21564)))</f>
      </c>
      <c r="M21564" s="14">
        <f>AND($I21564=MID(kododd,1,2),$J21564=MID(kododd,3,3))</f>
      </c>
    </row>
    <row r="21565">
      <c r="A21565" s="95">
        <v>49730</v>
      </c>
      <c r="B21565" s="93" t="s">
        <v>10070</v>
      </c>
      <c r="C21565" s="93" t="s">
        <v>1406</v>
      </c>
      <c r="D21565" s="95">
        <v>1583</v>
      </c>
      <c r="E21565" s="95">
        <v>1668</v>
      </c>
      <c r="F21565" s="95">
        <v>23725320</v>
      </c>
      <c r="G21565" s="95">
        <v>250</v>
      </c>
      <c r="H21565" s="93" t="s">
        <v>8976</v>
      </c>
      <c r="I21565" s="93" t="s">
        <v>23895</v>
      </c>
      <c r="J21565" s="93" t="s">
        <v>21013</v>
      </c>
      <c r="K21565" s="93" t="s">
        <v>12269</v>
      </c>
      <c r="L21565" s="14">
        <f>AND(vyberHrace&lt;&gt;"",ISNUMBER(SEARCH(vyberHrace,$B21565)))</f>
      </c>
      <c r="M21565" s="14">
        <f>AND($I21565=MID(kododd,1,2),$J21565=MID(kododd,3,3))</f>
      </c>
    </row>
    <row r="21566">
      <c r="A21566" s="95">
        <v>52892</v>
      </c>
      <c r="B21566" s="93" t="s">
        <v>3263</v>
      </c>
      <c r="C21566" s="93" t="s">
        <v>1409</v>
      </c>
      <c r="F21566" s="95">
        <v>23739428</v>
      </c>
      <c r="G21566" s="95">
        <v>250</v>
      </c>
      <c r="H21566" s="93" t="s">
        <v>8976</v>
      </c>
      <c r="I21566" s="93" t="s">
        <v>23895</v>
      </c>
      <c r="J21566" s="93" t="s">
        <v>21013</v>
      </c>
      <c r="K21566" s="93" t="s">
        <v>12269</v>
      </c>
      <c r="L21566" s="14">
        <f>AND(vyberHrace&lt;&gt;"",ISNUMBER(SEARCH(vyberHrace,$B21566)))</f>
      </c>
      <c r="M21566" s="14">
        <f>AND($I21566=MID(kododd,1,2),$J21566=MID(kododd,3,3))</f>
      </c>
    </row>
    <row r="21567">
      <c r="A21567" s="95">
        <v>52497</v>
      </c>
      <c r="B21567" s="93" t="s">
        <v>3280</v>
      </c>
      <c r="C21567" s="93" t="s">
        <v>1416</v>
      </c>
      <c r="E21567" s="95">
        <v>1790</v>
      </c>
      <c r="F21567" s="95">
        <v>23764244</v>
      </c>
      <c r="G21567" s="95">
        <v>0</v>
      </c>
      <c r="H21567" s="93" t="s">
        <v>8976</v>
      </c>
      <c r="I21567" s="93" t="s">
        <v>23895</v>
      </c>
      <c r="J21567" s="93" t="s">
        <v>20875</v>
      </c>
      <c r="K21567" s="93" t="s">
        <v>11215</v>
      </c>
      <c r="L21567" s="14">
        <f>AND(vyberHrace&lt;&gt;"",ISNUMBER(SEARCH(vyberHrace,$B21567)))</f>
      </c>
      <c r="M21567" s="14">
        <f>AND($I21567=MID(kododd,1,2),$J21567=MID(kododd,3,3))</f>
      </c>
    </row>
    <row r="21568">
      <c r="A21568" s="95">
        <v>13746</v>
      </c>
      <c r="B21568" s="93" t="s">
        <v>10081</v>
      </c>
      <c r="C21568" s="93" t="s">
        <v>1474</v>
      </c>
      <c r="D21568" s="95">
        <v>1741</v>
      </c>
      <c r="E21568" s="95">
        <v>1840</v>
      </c>
      <c r="F21568" s="95">
        <v>374903</v>
      </c>
      <c r="G21568" s="95">
        <v>0</v>
      </c>
      <c r="H21568" s="93" t="s">
        <v>8976</v>
      </c>
      <c r="I21568" s="93" t="s">
        <v>23895</v>
      </c>
      <c r="J21568" s="93" t="s">
        <v>20866</v>
      </c>
      <c r="K21568" s="93" t="s">
        <v>6762</v>
      </c>
      <c r="L21568" s="14">
        <f>AND(vyberHrace&lt;&gt;"",ISNUMBER(SEARCH(vyberHrace,$B21568)))</f>
      </c>
      <c r="M21568" s="14">
        <f>AND($I21568=MID(kododd,1,2),$J21568=MID(kododd,3,3))</f>
      </c>
    </row>
    <row r="21569">
      <c r="A21569" s="95">
        <v>59252</v>
      </c>
      <c r="B21569" s="93" t="s">
        <v>25679</v>
      </c>
      <c r="C21569" s="93" t="s">
        <v>1411</v>
      </c>
      <c r="G21569" s="95">
        <v>250</v>
      </c>
      <c r="H21569" s="93" t="s">
        <v>8976</v>
      </c>
      <c r="I21569" s="93" t="s">
        <v>23895</v>
      </c>
      <c r="J21569" s="93" t="s">
        <v>20965</v>
      </c>
      <c r="K21569" s="93" t="s">
        <v>3065</v>
      </c>
      <c r="L21569" s="14">
        <f>AND(vyberHrace&lt;&gt;"",ISNUMBER(SEARCH(vyberHrace,$B21569)))</f>
      </c>
      <c r="M21569" s="14">
        <f>AND($I21569=MID(kododd,1,2),$J21569=MID(kododd,3,3))</f>
      </c>
    </row>
    <row r="21570">
      <c r="A21570" s="95">
        <v>63457</v>
      </c>
      <c r="B21570" s="93" t="s">
        <v>29580</v>
      </c>
      <c r="C21570" s="93" t="s">
        <v>1464</v>
      </c>
      <c r="E21570" s="95">
        <v>1778</v>
      </c>
      <c r="F21570" s="95">
        <v>23793929</v>
      </c>
      <c r="G21570" s="95">
        <v>250</v>
      </c>
      <c r="H21570" s="93" t="s">
        <v>8976</v>
      </c>
      <c r="I21570" s="93" t="s">
        <v>23895</v>
      </c>
      <c r="J21570" s="93" t="s">
        <v>20878</v>
      </c>
      <c r="K21570" s="93" t="s">
        <v>6859</v>
      </c>
      <c r="L21570" s="14">
        <f>AND(vyberHrace&lt;&gt;"",ISNUMBER(SEARCH(vyberHrace,$B21570)))</f>
      </c>
      <c r="M21570" s="14">
        <f>AND($I21570=MID(kododd,1,2),$J21570=MID(kododd,3,3))</f>
      </c>
    </row>
    <row r="21571">
      <c r="A21571" s="95">
        <v>53871</v>
      </c>
      <c r="B21571" s="93" t="s">
        <v>1188</v>
      </c>
      <c r="C21571" s="93" t="s">
        <v>1450</v>
      </c>
      <c r="F21571" s="95">
        <v>23760125</v>
      </c>
      <c r="G21571" s="95">
        <v>250</v>
      </c>
      <c r="H21571" s="93" t="s">
        <v>8976</v>
      </c>
      <c r="I21571" s="93" t="s">
        <v>23895</v>
      </c>
      <c r="J21571" s="93" t="s">
        <v>20866</v>
      </c>
      <c r="K21571" s="93" t="s">
        <v>6762</v>
      </c>
      <c r="L21571" s="14">
        <f>AND(vyberHrace&lt;&gt;"",ISNUMBER(SEARCH(vyberHrace,$B21571)))</f>
      </c>
      <c r="M21571" s="14">
        <f>AND($I21571=MID(kododd,1,2),$J21571=MID(kododd,3,3))</f>
      </c>
    </row>
    <row r="21572">
      <c r="A21572" s="95">
        <v>45065</v>
      </c>
      <c r="B21572" s="93" t="s">
        <v>6981</v>
      </c>
      <c r="C21572" s="93" t="s">
        <v>1430</v>
      </c>
      <c r="D21572" s="95">
        <v>1342</v>
      </c>
      <c r="E21572" s="95">
        <v>1524</v>
      </c>
      <c r="F21572" s="95">
        <v>23713313</v>
      </c>
      <c r="G21572" s="95">
        <v>250</v>
      </c>
      <c r="H21572" s="93" t="s">
        <v>8976</v>
      </c>
      <c r="I21572" s="93" t="s">
        <v>23895</v>
      </c>
      <c r="J21572" s="93" t="s">
        <v>20866</v>
      </c>
      <c r="K21572" s="93" t="s">
        <v>6762</v>
      </c>
      <c r="L21572" s="14">
        <f>AND(vyberHrace&lt;&gt;"",ISNUMBER(SEARCH(vyberHrace,$B21572)))</f>
      </c>
      <c r="M21572" s="14">
        <f>AND($I21572=MID(kododd,1,2),$J21572=MID(kododd,3,3))</f>
      </c>
    </row>
    <row r="21573">
      <c r="A21573" s="95">
        <v>53870</v>
      </c>
      <c r="B21573" s="93" t="s">
        <v>1189</v>
      </c>
      <c r="C21573" s="93" t="s">
        <v>1422</v>
      </c>
      <c r="F21573" s="95">
        <v>23760133</v>
      </c>
      <c r="G21573" s="95">
        <v>250</v>
      </c>
      <c r="H21573" s="93" t="s">
        <v>8976</v>
      </c>
      <c r="I21573" s="93" t="s">
        <v>23895</v>
      </c>
      <c r="J21573" s="93" t="s">
        <v>20866</v>
      </c>
      <c r="K21573" s="93" t="s">
        <v>6762</v>
      </c>
      <c r="L21573" s="14">
        <f>AND(vyberHrace&lt;&gt;"",ISNUMBER(SEARCH(vyberHrace,$B21573)))</f>
      </c>
      <c r="M21573" s="14">
        <f>AND($I21573=MID(kododd,1,2),$J21573=MID(kododd,3,3))</f>
      </c>
    </row>
    <row r="21574">
      <c r="A21574" s="95">
        <v>12632</v>
      </c>
      <c r="B21574" s="93" t="s">
        <v>7914</v>
      </c>
      <c r="C21574" s="93" t="s">
        <v>1452</v>
      </c>
      <c r="D21574" s="95">
        <v>1761</v>
      </c>
      <c r="E21574" s="95">
        <v>1828</v>
      </c>
      <c r="F21574" s="95">
        <v>322431</v>
      </c>
      <c r="G21574" s="95">
        <v>250</v>
      </c>
      <c r="H21574" s="93" t="s">
        <v>8976</v>
      </c>
      <c r="I21574" s="93" t="s">
        <v>23895</v>
      </c>
      <c r="J21574" s="93" t="s">
        <v>20911</v>
      </c>
      <c r="K21574" s="93" t="s">
        <v>3262</v>
      </c>
      <c r="L21574" s="14">
        <f>AND(vyberHrace&lt;&gt;"",ISNUMBER(SEARCH(vyberHrace,$B21574)))</f>
      </c>
      <c r="M21574" s="14">
        <f>AND($I21574=MID(kododd,1,2),$J21574=MID(kododd,3,3))</f>
      </c>
    </row>
    <row r="21575">
      <c r="A21575" s="95">
        <v>7363</v>
      </c>
      <c r="B21575" s="93" t="s">
        <v>7931</v>
      </c>
      <c r="C21575" s="93" t="s">
        <v>1401</v>
      </c>
      <c r="D21575" s="95">
        <v>1457</v>
      </c>
      <c r="E21575" s="95">
        <v>1601</v>
      </c>
      <c r="F21575" s="95">
        <v>349160</v>
      </c>
      <c r="G21575" s="95">
        <v>250</v>
      </c>
      <c r="H21575" s="93" t="s">
        <v>8976</v>
      </c>
      <c r="I21575" s="93" t="s">
        <v>23895</v>
      </c>
      <c r="J21575" s="93" t="s">
        <v>20935</v>
      </c>
      <c r="K21575" s="93" t="s">
        <v>6901</v>
      </c>
      <c r="L21575" s="14">
        <f>AND(vyberHrace&lt;&gt;"",ISNUMBER(SEARCH(vyberHrace,$B21575)))</f>
      </c>
      <c r="M21575" s="14">
        <f>AND($I21575=MID(kododd,1,2),$J21575=MID(kododd,3,3))</f>
      </c>
    </row>
    <row r="21576">
      <c r="A21576" s="95">
        <v>56535</v>
      </c>
      <c r="B21576" s="93" t="s">
        <v>23242</v>
      </c>
      <c r="C21576" s="93" t="s">
        <v>3255</v>
      </c>
      <c r="G21576" s="95">
        <v>0</v>
      </c>
      <c r="H21576" s="93" t="s">
        <v>8976</v>
      </c>
      <c r="I21576" s="93" t="s">
        <v>23895</v>
      </c>
      <c r="J21576" s="93" t="s">
        <v>20867</v>
      </c>
      <c r="K21576" s="93" t="s">
        <v>6764</v>
      </c>
      <c r="L21576" s="14">
        <f>AND(vyberHrace&lt;&gt;"",ISNUMBER(SEARCH(vyberHrace,$B21576)))</f>
      </c>
      <c r="M21576" s="14">
        <f>AND($I21576=MID(kododd,1,2),$J21576=MID(kododd,3,3))</f>
      </c>
    </row>
    <row r="21577">
      <c r="A21577" s="95">
        <v>50658</v>
      </c>
      <c r="B21577" s="93" t="s">
        <v>4373</v>
      </c>
      <c r="C21577" s="93" t="s">
        <v>1416</v>
      </c>
      <c r="G21577" s="95">
        <v>0</v>
      </c>
      <c r="H21577" s="93" t="s">
        <v>8976</v>
      </c>
      <c r="I21577" s="93" t="s">
        <v>23895</v>
      </c>
      <c r="J21577" s="93" t="s">
        <v>20947</v>
      </c>
      <c r="K21577" s="93" t="s">
        <v>6833</v>
      </c>
      <c r="L21577" s="14">
        <f>AND(vyberHrace&lt;&gt;"",ISNUMBER(SEARCH(vyberHrace,$B21577)))</f>
      </c>
      <c r="M21577" s="14">
        <f>AND($I21577=MID(kododd,1,2),$J21577=MID(kododd,3,3))</f>
      </c>
    </row>
    <row r="21578">
      <c r="A21578" s="95">
        <v>58132</v>
      </c>
      <c r="B21578" s="93" t="s">
        <v>24654</v>
      </c>
      <c r="C21578" s="93" t="s">
        <v>1424</v>
      </c>
      <c r="F21578" s="95">
        <v>23774665</v>
      </c>
      <c r="G21578" s="95">
        <v>250</v>
      </c>
      <c r="H21578" s="93" t="s">
        <v>8976</v>
      </c>
      <c r="I21578" s="93" t="s">
        <v>23895</v>
      </c>
      <c r="J21578" s="93" t="s">
        <v>20866</v>
      </c>
      <c r="K21578" s="93" t="s">
        <v>6762</v>
      </c>
      <c r="L21578" s="14">
        <f>AND(vyberHrace&lt;&gt;"",ISNUMBER(SEARCH(vyberHrace,$B21578)))</f>
      </c>
      <c r="M21578" s="14">
        <f>AND($I21578=MID(kododd,1,2),$J21578=MID(kododd,3,3))</f>
      </c>
    </row>
    <row r="21579">
      <c r="A21579" s="95">
        <v>59538</v>
      </c>
      <c r="B21579" s="93" t="s">
        <v>26258</v>
      </c>
      <c r="C21579" s="93" t="s">
        <v>1486</v>
      </c>
      <c r="F21579" s="95">
        <v>23789182</v>
      </c>
      <c r="G21579" s="95">
        <v>250</v>
      </c>
      <c r="H21579" s="93" t="s">
        <v>8976</v>
      </c>
      <c r="I21579" s="93" t="s">
        <v>23895</v>
      </c>
      <c r="J21579" s="93" t="s">
        <v>20913</v>
      </c>
      <c r="K21579" s="93" t="s">
        <v>3849</v>
      </c>
      <c r="L21579" s="14">
        <f>AND(vyberHrace&lt;&gt;"",ISNUMBER(SEARCH(vyberHrace,$B21579)))</f>
      </c>
      <c r="M21579" s="14">
        <f>AND($I21579=MID(kododd,1,2),$J21579=MID(kododd,3,3))</f>
      </c>
    </row>
    <row r="21580">
      <c r="A21580" s="95">
        <v>45067</v>
      </c>
      <c r="B21580" s="93" t="s">
        <v>10138</v>
      </c>
      <c r="C21580" s="93" t="s">
        <v>1410</v>
      </c>
      <c r="D21580" s="95">
        <v>1239</v>
      </c>
      <c r="E21580" s="95">
        <v>1580</v>
      </c>
      <c r="F21580" s="95">
        <v>23706899</v>
      </c>
      <c r="G21580" s="95">
        <v>0</v>
      </c>
      <c r="H21580" s="93" t="s">
        <v>8976</v>
      </c>
      <c r="I21580" s="93" t="s">
        <v>23895</v>
      </c>
      <c r="J21580" s="93" t="s">
        <v>20869</v>
      </c>
      <c r="K21580" s="93" t="s">
        <v>6770</v>
      </c>
      <c r="L21580" s="14">
        <f>AND(vyberHrace&lt;&gt;"",ISNUMBER(SEARCH(vyberHrace,$B21580)))</f>
      </c>
      <c r="M21580" s="14">
        <f>AND($I21580=MID(kododd,1,2),$J21580=MID(kododd,3,3))</f>
      </c>
    </row>
    <row r="21581">
      <c r="A21581" s="95">
        <v>48568</v>
      </c>
      <c r="B21581" s="93" t="s">
        <v>10139</v>
      </c>
      <c r="C21581" s="93" t="s">
        <v>1422</v>
      </c>
      <c r="D21581" s="95">
        <v>1071</v>
      </c>
      <c r="F21581" s="95">
        <v>23723483</v>
      </c>
      <c r="G21581" s="95">
        <v>0</v>
      </c>
      <c r="H21581" s="93" t="s">
        <v>8976</v>
      </c>
      <c r="I21581" s="93" t="s">
        <v>23895</v>
      </c>
      <c r="J21581" s="93" t="s">
        <v>20869</v>
      </c>
      <c r="K21581" s="93" t="s">
        <v>6770</v>
      </c>
      <c r="L21581" s="14">
        <f>AND(vyberHrace&lt;&gt;"",ISNUMBER(SEARCH(vyberHrace,$B21581)))</f>
      </c>
      <c r="M21581" s="14">
        <f>AND($I21581=MID(kododd,1,2),$J21581=MID(kododd,3,3))</f>
      </c>
    </row>
    <row r="21582">
      <c r="A21582" s="95">
        <v>58320</v>
      </c>
      <c r="B21582" s="93" t="s">
        <v>24830</v>
      </c>
      <c r="C21582" s="93" t="s">
        <v>1486</v>
      </c>
      <c r="G21582" s="95">
        <v>0</v>
      </c>
      <c r="H21582" s="93" t="s">
        <v>8976</v>
      </c>
      <c r="I21582" s="93" t="s">
        <v>23895</v>
      </c>
      <c r="J21582" s="93" t="s">
        <v>20878</v>
      </c>
      <c r="K21582" s="93" t="s">
        <v>6859</v>
      </c>
      <c r="L21582" s="14">
        <f>AND(vyberHrace&lt;&gt;"",ISNUMBER(SEARCH(vyberHrace,$B21582)))</f>
      </c>
      <c r="M21582" s="14">
        <f>AND($I21582=MID(kododd,1,2),$J21582=MID(kododd,3,3))</f>
      </c>
    </row>
    <row r="21583">
      <c r="A21583" s="95">
        <v>58321</v>
      </c>
      <c r="B21583" s="93" t="s">
        <v>24831</v>
      </c>
      <c r="C21583" s="93" t="s">
        <v>1450</v>
      </c>
      <c r="G21583" s="95">
        <v>0</v>
      </c>
      <c r="H21583" s="93" t="s">
        <v>8976</v>
      </c>
      <c r="I21583" s="93" t="s">
        <v>23895</v>
      </c>
      <c r="J21583" s="93" t="s">
        <v>20878</v>
      </c>
      <c r="K21583" s="93" t="s">
        <v>6859</v>
      </c>
      <c r="L21583" s="14">
        <f>AND(vyberHrace&lt;&gt;"",ISNUMBER(SEARCH(vyberHrace,$B21583)))</f>
      </c>
      <c r="M21583" s="14">
        <f>AND($I21583=MID(kododd,1,2),$J21583=MID(kododd,3,3))</f>
      </c>
    </row>
    <row r="21584">
      <c r="A21584" s="95">
        <v>63154</v>
      </c>
      <c r="B21584" s="93" t="s">
        <v>29581</v>
      </c>
      <c r="C21584" s="93" t="s">
        <v>1488</v>
      </c>
      <c r="G21584" s="95">
        <v>250</v>
      </c>
      <c r="H21584" s="93" t="s">
        <v>8976</v>
      </c>
      <c r="I21584" s="93" t="s">
        <v>23895</v>
      </c>
      <c r="J21584" s="93" t="s">
        <v>20935</v>
      </c>
      <c r="K21584" s="93" t="s">
        <v>6901</v>
      </c>
      <c r="L21584" s="14">
        <f>AND(vyberHrace&lt;&gt;"",ISNUMBER(SEARCH(vyberHrace,$B21584)))</f>
      </c>
      <c r="M21584" s="14">
        <f>AND($I21584=MID(kododd,1,2),$J21584=MID(kododd,3,3))</f>
      </c>
    </row>
    <row r="21585">
      <c r="A21585" s="95">
        <v>15616</v>
      </c>
      <c r="B21585" s="93" t="s">
        <v>2045</v>
      </c>
      <c r="C21585" s="93" t="s">
        <v>1415</v>
      </c>
      <c r="D21585" s="95">
        <v>1810</v>
      </c>
      <c r="E21585" s="95">
        <v>1876</v>
      </c>
      <c r="F21585" s="95">
        <v>366544</v>
      </c>
      <c r="G21585" s="95">
        <v>250</v>
      </c>
      <c r="H21585" s="93" t="s">
        <v>8976</v>
      </c>
      <c r="I21585" s="93" t="s">
        <v>23895</v>
      </c>
      <c r="J21585" s="93" t="s">
        <v>20866</v>
      </c>
      <c r="K21585" s="93" t="s">
        <v>6762</v>
      </c>
      <c r="L21585" s="14">
        <f>AND(vyberHrace&lt;&gt;"",ISNUMBER(SEARCH(vyberHrace,$B21585)))</f>
      </c>
      <c r="M21585" s="14">
        <f>AND($I21585=MID(kododd,1,2),$J21585=MID(kododd,3,3))</f>
      </c>
    </row>
    <row r="21586">
      <c r="A21586" s="95">
        <v>20970</v>
      </c>
      <c r="B21586" s="93" t="s">
        <v>11386</v>
      </c>
      <c r="C21586" s="93" t="s">
        <v>1413</v>
      </c>
      <c r="D21586" s="95">
        <v>1100</v>
      </c>
      <c r="G21586" s="95">
        <v>0</v>
      </c>
      <c r="H21586" s="93" t="s">
        <v>8976</v>
      </c>
      <c r="I21586" s="93" t="s">
        <v>23895</v>
      </c>
      <c r="J21586" s="93" t="s">
        <v>20890</v>
      </c>
      <c r="K21586" s="93" t="s">
        <v>29570</v>
      </c>
      <c r="L21586" s="14">
        <f>AND(vyberHrace&lt;&gt;"",ISNUMBER(SEARCH(vyberHrace,$B21586)))</f>
      </c>
      <c r="M21586" s="14">
        <f>AND($I21586=MID(kododd,1,2),$J21586=MID(kododd,3,3))</f>
      </c>
    </row>
    <row r="21587">
      <c r="A21587" s="95">
        <v>46807</v>
      </c>
      <c r="B21587" s="93" t="s">
        <v>11388</v>
      </c>
      <c r="C21587" s="93" t="s">
        <v>1406</v>
      </c>
      <c r="G21587" s="95">
        <v>0</v>
      </c>
      <c r="H21587" s="93" t="s">
        <v>8976</v>
      </c>
      <c r="I21587" s="93" t="s">
        <v>23895</v>
      </c>
      <c r="J21587" s="93" t="s">
        <v>20878</v>
      </c>
      <c r="K21587" s="93" t="s">
        <v>6859</v>
      </c>
      <c r="L21587" s="14">
        <f>AND(vyberHrace&lt;&gt;"",ISNUMBER(SEARCH(vyberHrace,$B21587)))</f>
      </c>
      <c r="M21587" s="14">
        <f>AND($I21587=MID(kododd,1,2),$J21587=MID(kododd,3,3))</f>
      </c>
    </row>
    <row r="21588">
      <c r="A21588" s="95">
        <v>53651</v>
      </c>
      <c r="B21588" s="93" t="s">
        <v>1190</v>
      </c>
      <c r="C21588" s="93" t="s">
        <v>1439</v>
      </c>
      <c r="F21588" s="95">
        <v>23747960</v>
      </c>
      <c r="G21588" s="95">
        <v>250</v>
      </c>
      <c r="H21588" s="93" t="s">
        <v>8976</v>
      </c>
      <c r="I21588" s="93" t="s">
        <v>23895</v>
      </c>
      <c r="J21588" s="93" t="s">
        <v>20866</v>
      </c>
      <c r="K21588" s="93" t="s">
        <v>6762</v>
      </c>
      <c r="L21588" s="14">
        <f>AND(vyberHrace&lt;&gt;"",ISNUMBER(SEARCH(vyberHrace,$B21588)))</f>
      </c>
      <c r="M21588" s="14">
        <f>AND($I21588=MID(kododd,1,2),$J21588=MID(kododd,3,3))</f>
      </c>
    </row>
    <row r="21589">
      <c r="A21589" s="95">
        <v>28971</v>
      </c>
      <c r="B21589" s="93" t="s">
        <v>11396</v>
      </c>
      <c r="C21589" s="93" t="s">
        <v>1403</v>
      </c>
      <c r="G21589" s="95">
        <v>0</v>
      </c>
      <c r="H21589" s="93" t="s">
        <v>8976</v>
      </c>
      <c r="I21589" s="93" t="s">
        <v>23895</v>
      </c>
      <c r="J21589" s="93" t="s">
        <v>20924</v>
      </c>
      <c r="K21589" s="93" t="s">
        <v>5572</v>
      </c>
      <c r="L21589" s="14">
        <f>AND(vyberHrace&lt;&gt;"",ISNUMBER(SEARCH(vyberHrace,$B21589)))</f>
      </c>
      <c r="M21589" s="14">
        <f>AND($I21589=MID(kododd,1,2),$J21589=MID(kododd,3,3))</f>
      </c>
    </row>
    <row r="21590">
      <c r="A21590" s="95">
        <v>2061</v>
      </c>
      <c r="B21590" s="93" t="s">
        <v>11399</v>
      </c>
      <c r="C21590" s="93" t="s">
        <v>1443</v>
      </c>
      <c r="D21590" s="95">
        <v>1720</v>
      </c>
      <c r="E21590" s="95">
        <v>1824</v>
      </c>
      <c r="F21590" s="95">
        <v>324787</v>
      </c>
      <c r="G21590" s="95">
        <v>250</v>
      </c>
      <c r="H21590" s="93" t="s">
        <v>8976</v>
      </c>
      <c r="I21590" s="93" t="s">
        <v>23895</v>
      </c>
      <c r="J21590" s="93" t="s">
        <v>20854</v>
      </c>
      <c r="K21590" s="93" t="s">
        <v>9943</v>
      </c>
      <c r="L21590" s="14">
        <f>AND(vyberHrace&lt;&gt;"",ISNUMBER(SEARCH(vyberHrace,$B21590)))</f>
      </c>
      <c r="M21590" s="14">
        <f>AND($I21590=MID(kododd,1,2),$J21590=MID(kododd,3,3))</f>
      </c>
    </row>
    <row r="21591">
      <c r="A21591" s="95">
        <v>63020</v>
      </c>
      <c r="B21591" s="93" t="s">
        <v>29582</v>
      </c>
      <c r="C21591" s="93" t="s">
        <v>1411</v>
      </c>
      <c r="F21591" s="95">
        <v>571004254</v>
      </c>
      <c r="G21591" s="95">
        <v>250</v>
      </c>
      <c r="H21591" s="93" t="s">
        <v>8976</v>
      </c>
      <c r="I21591" s="93" t="s">
        <v>23895</v>
      </c>
      <c r="J21591" s="93" t="s">
        <v>20864</v>
      </c>
      <c r="K21591" s="93" t="s">
        <v>1505</v>
      </c>
      <c r="L21591" s="14">
        <f>AND(vyberHrace&lt;&gt;"",ISNUMBER(SEARCH(vyberHrace,$B21591)))</f>
      </c>
      <c r="M21591" s="14">
        <f>AND($I21591=MID(kododd,1,2),$J21591=MID(kododd,3,3))</f>
      </c>
    </row>
    <row r="21592">
      <c r="A21592" s="95">
        <v>46808</v>
      </c>
      <c r="B21592" s="93" t="s">
        <v>11415</v>
      </c>
      <c r="C21592" s="93" t="s">
        <v>1416</v>
      </c>
      <c r="D21592" s="95">
        <v>1100</v>
      </c>
      <c r="G21592" s="95">
        <v>0</v>
      </c>
      <c r="H21592" s="93" t="s">
        <v>8976</v>
      </c>
      <c r="I21592" s="93" t="s">
        <v>23895</v>
      </c>
      <c r="J21592" s="93" t="s">
        <v>20878</v>
      </c>
      <c r="K21592" s="93" t="s">
        <v>6859</v>
      </c>
      <c r="L21592" s="14">
        <f>AND(vyberHrace&lt;&gt;"",ISNUMBER(SEARCH(vyberHrace,$B21592)))</f>
      </c>
      <c r="M21592" s="14">
        <f>AND($I21592=MID(kododd,1,2),$J21592=MID(kododd,3,3))</f>
      </c>
    </row>
    <row r="21593">
      <c r="A21593" s="95">
        <v>53466</v>
      </c>
      <c r="B21593" s="93" t="s">
        <v>20075</v>
      </c>
      <c r="C21593" s="93" t="s">
        <v>1411</v>
      </c>
      <c r="D21593" s="95">
        <v>1743</v>
      </c>
      <c r="E21593" s="95">
        <v>1745</v>
      </c>
      <c r="F21593" s="95">
        <v>23750812</v>
      </c>
      <c r="G21593" s="95">
        <v>250</v>
      </c>
      <c r="H21593" s="93" t="s">
        <v>8976</v>
      </c>
      <c r="I21593" s="93" t="s">
        <v>23895</v>
      </c>
      <c r="J21593" s="93" t="s">
        <v>20878</v>
      </c>
      <c r="K21593" s="93" t="s">
        <v>6859</v>
      </c>
      <c r="L21593" s="14">
        <f>AND(vyberHrace&lt;&gt;"",ISNUMBER(SEARCH(vyberHrace,$B21593)))</f>
      </c>
      <c r="M21593" s="14">
        <f>AND($I21593=MID(kododd,1,2),$J21593=MID(kododd,3,3))</f>
      </c>
    </row>
    <row r="21594">
      <c r="A21594" s="95">
        <v>45854</v>
      </c>
      <c r="B21594" s="93" t="s">
        <v>9196</v>
      </c>
      <c r="C21594" s="93" t="s">
        <v>1406</v>
      </c>
      <c r="D21594" s="95">
        <v>1042</v>
      </c>
      <c r="F21594" s="95">
        <v>23709197</v>
      </c>
      <c r="G21594" s="95">
        <v>0</v>
      </c>
      <c r="H21594" s="93" t="s">
        <v>8976</v>
      </c>
      <c r="I21594" s="93" t="s">
        <v>23895</v>
      </c>
      <c r="J21594" s="93" t="s">
        <v>20878</v>
      </c>
      <c r="K21594" s="93" t="s">
        <v>6859</v>
      </c>
      <c r="L21594" s="14">
        <f>AND(vyberHrace&lt;&gt;"",ISNUMBER(SEARCH(vyberHrace,$B21594)))</f>
      </c>
      <c r="M21594" s="14">
        <f>AND($I21594=MID(kododd,1,2),$J21594=MID(kododd,3,3))</f>
      </c>
    </row>
    <row r="21595">
      <c r="A21595" s="95">
        <v>62781</v>
      </c>
      <c r="B21595" s="93" t="s">
        <v>29583</v>
      </c>
      <c r="C21595" s="93" t="s">
        <v>1488</v>
      </c>
      <c r="G21595" s="95">
        <v>250</v>
      </c>
      <c r="H21595" s="93" t="s">
        <v>8976</v>
      </c>
      <c r="I21595" s="93" t="s">
        <v>23895</v>
      </c>
      <c r="J21595" s="93" t="s">
        <v>20878</v>
      </c>
      <c r="K21595" s="93" t="s">
        <v>6859</v>
      </c>
      <c r="L21595" s="14">
        <f>AND(vyberHrace&lt;&gt;"",ISNUMBER(SEARCH(vyberHrace,$B21595)))</f>
      </c>
      <c r="M21595" s="14">
        <f>AND($I21595=MID(kododd,1,2),$J21595=MID(kododd,3,3))</f>
      </c>
    </row>
    <row r="21596">
      <c r="A21596" s="95">
        <v>45068</v>
      </c>
      <c r="B21596" s="93" t="s">
        <v>9199</v>
      </c>
      <c r="C21596" s="93" t="s">
        <v>1400</v>
      </c>
      <c r="D21596" s="95">
        <v>1107</v>
      </c>
      <c r="F21596" s="95">
        <v>23706902</v>
      </c>
      <c r="G21596" s="95">
        <v>0</v>
      </c>
      <c r="H21596" s="93" t="s">
        <v>8976</v>
      </c>
      <c r="I21596" s="93" t="s">
        <v>23895</v>
      </c>
      <c r="J21596" s="93" t="s">
        <v>20866</v>
      </c>
      <c r="K21596" s="93" t="s">
        <v>6762</v>
      </c>
      <c r="L21596" s="14">
        <f>AND(vyberHrace&lt;&gt;"",ISNUMBER(SEARCH(vyberHrace,$B21596)))</f>
      </c>
      <c r="M21596" s="14">
        <f>AND($I21596=MID(kododd,1,2),$J21596=MID(kododd,3,3))</f>
      </c>
    </row>
    <row r="21597">
      <c r="A21597" s="95">
        <v>6062</v>
      </c>
      <c r="B21597" s="93" t="s">
        <v>13696</v>
      </c>
      <c r="C21597" s="93" t="s">
        <v>1447</v>
      </c>
      <c r="D21597" s="95">
        <v>1771</v>
      </c>
      <c r="E21597" s="95">
        <v>1829</v>
      </c>
      <c r="F21597" s="95">
        <v>23746831</v>
      </c>
      <c r="G21597" s="95">
        <v>250</v>
      </c>
      <c r="H21597" s="93" t="s">
        <v>8976</v>
      </c>
      <c r="I21597" s="93" t="s">
        <v>23895</v>
      </c>
      <c r="J21597" s="93" t="s">
        <v>20851</v>
      </c>
      <c r="K21597" s="93" t="s">
        <v>5148</v>
      </c>
      <c r="L21597" s="14">
        <f>AND(vyberHrace&lt;&gt;"",ISNUMBER(SEARCH(vyberHrace,$B21597)))</f>
      </c>
      <c r="M21597" s="14">
        <f>AND($I21597=MID(kododd,1,2),$J21597=MID(kododd,3,3))</f>
      </c>
    </row>
    <row r="21598">
      <c r="A21598" s="95">
        <v>63363</v>
      </c>
      <c r="B21598" s="93" t="s">
        <v>29584</v>
      </c>
      <c r="C21598" s="93" t="s">
        <v>1428</v>
      </c>
      <c r="G21598" s="95">
        <v>250</v>
      </c>
      <c r="H21598" s="93" t="s">
        <v>8976</v>
      </c>
      <c r="I21598" s="93" t="s">
        <v>23895</v>
      </c>
      <c r="J21598" s="93" t="s">
        <v>21003</v>
      </c>
      <c r="K21598" s="93" t="s">
        <v>11216</v>
      </c>
      <c r="L21598" s="14">
        <f>AND(vyberHrace&lt;&gt;"",ISNUMBER(SEARCH(vyberHrace,$B21598)))</f>
      </c>
      <c r="M21598" s="14">
        <f>AND($I21598=MID(kododd,1,2),$J21598=MID(kododd,3,3))</f>
      </c>
    </row>
    <row r="21599">
      <c r="A21599" s="95">
        <v>43063</v>
      </c>
      <c r="B21599" s="93" t="s">
        <v>6638</v>
      </c>
      <c r="C21599" s="93" t="s">
        <v>3255</v>
      </c>
      <c r="D21599" s="95">
        <v>1975</v>
      </c>
      <c r="E21599" s="95">
        <v>1974</v>
      </c>
      <c r="F21599" s="95">
        <v>23702885</v>
      </c>
      <c r="G21599" s="95">
        <v>250</v>
      </c>
      <c r="H21599" s="93" t="s">
        <v>8976</v>
      </c>
      <c r="I21599" s="93" t="s">
        <v>23895</v>
      </c>
      <c r="J21599" s="93" t="s">
        <v>20878</v>
      </c>
      <c r="K21599" s="93" t="s">
        <v>6859</v>
      </c>
      <c r="L21599" s="14">
        <f>AND(vyberHrace&lt;&gt;"",ISNUMBER(SEARCH(vyberHrace,$B21599)))</f>
      </c>
      <c r="M21599" s="14">
        <f>AND($I21599=MID(kododd,1,2),$J21599=MID(kododd,3,3))</f>
      </c>
    </row>
    <row r="21600">
      <c r="A21600" s="95">
        <v>10493</v>
      </c>
      <c r="B21600" s="93" t="s">
        <v>6639</v>
      </c>
      <c r="C21600" s="93" t="s">
        <v>1440</v>
      </c>
      <c r="D21600" s="95">
        <v>1431</v>
      </c>
      <c r="E21600" s="95">
        <v>1526</v>
      </c>
      <c r="F21600" s="95">
        <v>23751274</v>
      </c>
      <c r="G21600" s="95">
        <v>250</v>
      </c>
      <c r="H21600" s="93" t="s">
        <v>8976</v>
      </c>
      <c r="I21600" s="93" t="s">
        <v>23895</v>
      </c>
      <c r="J21600" s="93" t="s">
        <v>20935</v>
      </c>
      <c r="K21600" s="93" t="s">
        <v>6901</v>
      </c>
      <c r="L21600" s="14">
        <f>AND(vyberHrace&lt;&gt;"",ISNUMBER(SEARCH(vyberHrace,$B21600)))</f>
      </c>
      <c r="M21600" s="14">
        <f>AND($I21600=MID(kododd,1,2),$J21600=MID(kododd,3,3))</f>
      </c>
    </row>
    <row r="21601">
      <c r="A21601" s="95">
        <v>48185</v>
      </c>
      <c r="B21601" s="93" t="s">
        <v>6641</v>
      </c>
      <c r="C21601" s="93" t="s">
        <v>1400</v>
      </c>
      <c r="D21601" s="95">
        <v>1380</v>
      </c>
      <c r="E21601" s="95">
        <v>1591</v>
      </c>
      <c r="F21601" s="95">
        <v>23723661</v>
      </c>
      <c r="G21601" s="95">
        <v>0</v>
      </c>
      <c r="H21601" s="93" t="s">
        <v>8976</v>
      </c>
      <c r="I21601" s="93" t="s">
        <v>23895</v>
      </c>
      <c r="J21601" s="93" t="s">
        <v>20878</v>
      </c>
      <c r="K21601" s="93" t="s">
        <v>6859</v>
      </c>
      <c r="L21601" s="14">
        <f>AND(vyberHrace&lt;&gt;"",ISNUMBER(SEARCH(vyberHrace,$B21601)))</f>
      </c>
      <c r="M21601" s="14">
        <f>AND($I21601=MID(kododd,1,2),$J21601=MID(kododd,3,3))</f>
      </c>
    </row>
    <row r="21602">
      <c r="A21602" s="95">
        <v>22761</v>
      </c>
      <c r="B21602" s="93" t="s">
        <v>6643</v>
      </c>
      <c r="C21602" s="93" t="s">
        <v>1442</v>
      </c>
      <c r="D21602" s="95">
        <v>1486</v>
      </c>
      <c r="E21602" s="95">
        <v>1683</v>
      </c>
      <c r="F21602" s="95">
        <v>23714220</v>
      </c>
      <c r="G21602" s="95">
        <v>0</v>
      </c>
      <c r="H21602" s="93" t="s">
        <v>8976</v>
      </c>
      <c r="I21602" s="93" t="s">
        <v>23895</v>
      </c>
      <c r="J21602" s="93" t="s">
        <v>20878</v>
      </c>
      <c r="K21602" s="93" t="s">
        <v>6859</v>
      </c>
      <c r="L21602" s="14">
        <f>AND(vyberHrace&lt;&gt;"",ISNUMBER(SEARCH(vyberHrace,$B21602)))</f>
      </c>
      <c r="M21602" s="14">
        <f>AND($I21602=MID(kododd,1,2),$J21602=MID(kododd,3,3))</f>
      </c>
    </row>
    <row r="21603">
      <c r="A21603" s="95">
        <v>62451</v>
      </c>
      <c r="B21603" s="93" t="s">
        <v>29585</v>
      </c>
      <c r="C21603" s="93" t="s">
        <v>1422</v>
      </c>
      <c r="F21603" s="95">
        <v>23786612</v>
      </c>
      <c r="G21603" s="95">
        <v>250</v>
      </c>
      <c r="H21603" s="93" t="s">
        <v>8976</v>
      </c>
      <c r="I21603" s="93" t="s">
        <v>23895</v>
      </c>
      <c r="J21603" s="93" t="s">
        <v>20882</v>
      </c>
      <c r="K21603" s="93" t="s">
        <v>6865</v>
      </c>
      <c r="L21603" s="14">
        <f>AND(vyberHrace&lt;&gt;"",ISNUMBER(SEARCH(vyberHrace,$B21603)))</f>
      </c>
      <c r="M21603" s="14">
        <f>AND($I21603=MID(kododd,1,2),$J21603=MID(kododd,3,3))</f>
      </c>
    </row>
    <row r="21604">
      <c r="A21604" s="95">
        <v>45855</v>
      </c>
      <c r="B21604" s="93" t="s">
        <v>6648</v>
      </c>
      <c r="C21604" s="93" t="s">
        <v>1406</v>
      </c>
      <c r="D21604" s="95">
        <v>2000</v>
      </c>
      <c r="E21604" s="95">
        <v>2038</v>
      </c>
      <c r="F21604" s="95">
        <v>23714786</v>
      </c>
      <c r="G21604" s="95">
        <v>250</v>
      </c>
      <c r="H21604" s="93" t="s">
        <v>8976</v>
      </c>
      <c r="I21604" s="93" t="s">
        <v>23895</v>
      </c>
      <c r="J21604" s="93" t="s">
        <v>20878</v>
      </c>
      <c r="K21604" s="93" t="s">
        <v>6859</v>
      </c>
      <c r="L21604" s="14">
        <f>AND(vyberHrace&lt;&gt;"",ISNUMBER(SEARCH(vyberHrace,$B21604)))</f>
      </c>
      <c r="M21604" s="14">
        <f>AND($I21604=MID(kododd,1,2),$J21604=MID(kododd,3,3))</f>
      </c>
    </row>
    <row r="21605">
      <c r="A21605" s="95">
        <v>49549</v>
      </c>
      <c r="B21605" s="93" t="s">
        <v>6652</v>
      </c>
      <c r="C21605" s="93" t="s">
        <v>1417</v>
      </c>
      <c r="G21605" s="95">
        <v>0</v>
      </c>
      <c r="H21605" s="93" t="s">
        <v>8976</v>
      </c>
      <c r="I21605" s="93" t="s">
        <v>23895</v>
      </c>
      <c r="J21605" s="93" t="s">
        <v>20934</v>
      </c>
      <c r="K21605" s="93" t="s">
        <v>21374</v>
      </c>
      <c r="L21605" s="14">
        <f>AND(vyberHrace&lt;&gt;"",ISNUMBER(SEARCH(vyberHrace,$B21605)))</f>
      </c>
      <c r="M21605" s="14">
        <f>AND($I21605=MID(kododd,1,2),$J21605=MID(kododd,3,3))</f>
      </c>
    </row>
    <row r="21606">
      <c r="A21606" s="95">
        <v>49334</v>
      </c>
      <c r="B21606" s="93" t="s">
        <v>6654</v>
      </c>
      <c r="C21606" s="93" t="s">
        <v>1422</v>
      </c>
      <c r="G21606" s="95">
        <v>0</v>
      </c>
      <c r="H21606" s="93" t="s">
        <v>8976</v>
      </c>
      <c r="I21606" s="93" t="s">
        <v>23895</v>
      </c>
      <c r="J21606" s="93" t="s">
        <v>20934</v>
      </c>
      <c r="K21606" s="93" t="s">
        <v>21374</v>
      </c>
      <c r="L21606" s="14">
        <f>AND(vyberHrace&lt;&gt;"",ISNUMBER(SEARCH(vyberHrace,$B21606)))</f>
      </c>
      <c r="M21606" s="14">
        <f>AND($I21606=MID(kododd,1,2),$J21606=MID(kododd,3,3))</f>
      </c>
    </row>
    <row r="21607">
      <c r="A21607" s="95">
        <v>49335</v>
      </c>
      <c r="B21607" s="93" t="s">
        <v>6655</v>
      </c>
      <c r="C21607" s="93" t="s">
        <v>3255</v>
      </c>
      <c r="G21607" s="95">
        <v>0</v>
      </c>
      <c r="H21607" s="93" t="s">
        <v>8976</v>
      </c>
      <c r="I21607" s="93" t="s">
        <v>23895</v>
      </c>
      <c r="J21607" s="93" t="s">
        <v>20934</v>
      </c>
      <c r="K21607" s="93" t="s">
        <v>21374</v>
      </c>
      <c r="L21607" s="14">
        <f>AND(vyberHrace&lt;&gt;"",ISNUMBER(SEARCH(vyberHrace,$B21607)))</f>
      </c>
      <c r="M21607" s="14">
        <f>AND($I21607=MID(kododd,1,2),$J21607=MID(kododd,3,3))</f>
      </c>
    </row>
    <row r="21608">
      <c r="A21608" s="95">
        <v>56119</v>
      </c>
      <c r="B21608" s="93" t="s">
        <v>23310</v>
      </c>
      <c r="C21608" s="93" t="s">
        <v>1450</v>
      </c>
      <c r="G21608" s="95">
        <v>250</v>
      </c>
      <c r="H21608" s="93" t="s">
        <v>8976</v>
      </c>
      <c r="I21608" s="93" t="s">
        <v>23895</v>
      </c>
      <c r="J21608" s="93" t="s">
        <v>20935</v>
      </c>
      <c r="K21608" s="93" t="s">
        <v>6901</v>
      </c>
      <c r="L21608" s="14">
        <f>AND(vyberHrace&lt;&gt;"",ISNUMBER(SEARCH(vyberHrace,$B21608)))</f>
      </c>
      <c r="M21608" s="14">
        <f>AND($I21608=MID(kododd,1,2),$J21608=MID(kododd,3,3))</f>
      </c>
    </row>
    <row r="21609">
      <c r="A21609" s="95">
        <v>26742</v>
      </c>
      <c r="B21609" s="93" t="s">
        <v>6663</v>
      </c>
      <c r="C21609" s="93" t="s">
        <v>1463</v>
      </c>
      <c r="D21609" s="95">
        <v>1698</v>
      </c>
      <c r="E21609" s="95">
        <v>1741</v>
      </c>
      <c r="F21609" s="95">
        <v>329770</v>
      </c>
      <c r="G21609" s="95">
        <v>250</v>
      </c>
      <c r="H21609" s="93" t="s">
        <v>8976</v>
      </c>
      <c r="I21609" s="93" t="s">
        <v>23895</v>
      </c>
      <c r="J21609" s="93" t="s">
        <v>20908</v>
      </c>
      <c r="K21609" s="93" t="s">
        <v>4333</v>
      </c>
      <c r="L21609" s="14">
        <f>AND(vyberHrace&lt;&gt;"",ISNUMBER(SEARCH(vyberHrace,$B21609)))</f>
      </c>
      <c r="M21609" s="14">
        <f>AND($I21609=MID(kododd,1,2),$J21609=MID(kododd,3,3))</f>
      </c>
    </row>
    <row r="21610">
      <c r="A21610" s="95">
        <v>48399</v>
      </c>
      <c r="B21610" s="93" t="s">
        <v>11104</v>
      </c>
      <c r="C21610" s="93" t="s">
        <v>1406</v>
      </c>
      <c r="G21610" s="95">
        <v>0</v>
      </c>
      <c r="H21610" s="93" t="s">
        <v>8976</v>
      </c>
      <c r="I21610" s="93" t="s">
        <v>23895</v>
      </c>
      <c r="J21610" s="93" t="s">
        <v>20936</v>
      </c>
      <c r="K21610" s="93" t="s">
        <v>5615</v>
      </c>
      <c r="L21610" s="14">
        <f>AND(vyberHrace&lt;&gt;"",ISNUMBER(SEARCH(vyberHrace,$B21610)))</f>
      </c>
      <c r="M21610" s="14">
        <f>AND($I21610=MID(kododd,1,2),$J21610=MID(kododd,3,3))</f>
      </c>
    </row>
    <row r="21611">
      <c r="A21611" s="95">
        <v>9602</v>
      </c>
      <c r="B21611" s="93" t="s">
        <v>11108</v>
      </c>
      <c r="C21611" s="93" t="s">
        <v>1439</v>
      </c>
      <c r="D21611" s="95">
        <v>2078</v>
      </c>
      <c r="E21611" s="95">
        <v>2109</v>
      </c>
      <c r="F21611" s="95">
        <v>316644</v>
      </c>
      <c r="G21611" s="95">
        <v>250</v>
      </c>
      <c r="H21611" s="93" t="s">
        <v>8976</v>
      </c>
      <c r="I21611" s="93" t="s">
        <v>23895</v>
      </c>
      <c r="J21611" s="93" t="s">
        <v>20908</v>
      </c>
      <c r="K21611" s="93" t="s">
        <v>4333</v>
      </c>
      <c r="L21611" s="14">
        <f>AND(vyberHrace&lt;&gt;"",ISNUMBER(SEARCH(vyberHrace,$B21611)))</f>
      </c>
      <c r="M21611" s="14">
        <f>AND($I21611=MID(kododd,1,2),$J21611=MID(kododd,3,3))</f>
      </c>
    </row>
    <row r="21612">
      <c r="A21612" s="95">
        <v>51492</v>
      </c>
      <c r="B21612" s="93" t="s">
        <v>2301</v>
      </c>
      <c r="C21612" s="93" t="s">
        <v>1420</v>
      </c>
      <c r="G21612" s="95">
        <v>0</v>
      </c>
      <c r="H21612" s="93" t="s">
        <v>8976</v>
      </c>
      <c r="I21612" s="93" t="s">
        <v>23895</v>
      </c>
      <c r="J21612" s="93" t="s">
        <v>20935</v>
      </c>
      <c r="K21612" s="93" t="s">
        <v>6901</v>
      </c>
      <c r="L21612" s="14">
        <f>AND(vyberHrace&lt;&gt;"",ISNUMBER(SEARCH(vyberHrace,$B21612)))</f>
      </c>
      <c r="M21612" s="14">
        <f>AND($I21612=MID(kododd,1,2),$J21612=MID(kododd,3,3))</f>
      </c>
    </row>
    <row r="21613">
      <c r="A21613" s="95">
        <v>47705</v>
      </c>
      <c r="B21613" s="93" t="s">
        <v>11109</v>
      </c>
      <c r="C21613" s="93" t="s">
        <v>1422</v>
      </c>
      <c r="D21613" s="95">
        <v>1181</v>
      </c>
      <c r="E21613" s="95">
        <v>1473</v>
      </c>
      <c r="F21613" s="95">
        <v>23719249</v>
      </c>
      <c r="G21613" s="95">
        <v>0</v>
      </c>
      <c r="H21613" s="93" t="s">
        <v>8976</v>
      </c>
      <c r="I21613" s="93" t="s">
        <v>23895</v>
      </c>
      <c r="J21613" s="93" t="s">
        <v>20869</v>
      </c>
      <c r="K21613" s="93" t="s">
        <v>6770</v>
      </c>
      <c r="L21613" s="14">
        <f>AND(vyberHrace&lt;&gt;"",ISNUMBER(SEARCH(vyberHrace,$B21613)))</f>
      </c>
      <c r="M21613" s="14">
        <f>AND($I21613=MID(kododd,1,2),$J21613=MID(kododd,3,3))</f>
      </c>
    </row>
    <row r="21614">
      <c r="A21614" s="95">
        <v>48395</v>
      </c>
      <c r="B21614" s="93" t="s">
        <v>11110</v>
      </c>
      <c r="C21614" s="93" t="s">
        <v>1400</v>
      </c>
      <c r="G21614" s="95">
        <v>0</v>
      </c>
      <c r="H21614" s="93" t="s">
        <v>8976</v>
      </c>
      <c r="I21614" s="93" t="s">
        <v>23895</v>
      </c>
      <c r="J21614" s="93" t="s">
        <v>20936</v>
      </c>
      <c r="K21614" s="93" t="s">
        <v>5615</v>
      </c>
      <c r="L21614" s="14">
        <f>AND(vyberHrace&lt;&gt;"",ISNUMBER(SEARCH(vyberHrace,$B21614)))</f>
      </c>
      <c r="M21614" s="14">
        <f>AND($I21614=MID(kododd,1,2),$J21614=MID(kododd,3,3))</f>
      </c>
    </row>
    <row r="21615">
      <c r="A21615" s="95">
        <v>50069</v>
      </c>
      <c r="B21615" s="93" t="s">
        <v>11111</v>
      </c>
      <c r="C21615" s="93" t="s">
        <v>1406</v>
      </c>
      <c r="G21615" s="95">
        <v>0</v>
      </c>
      <c r="H21615" s="93" t="s">
        <v>8976</v>
      </c>
      <c r="I21615" s="93" t="s">
        <v>23895</v>
      </c>
      <c r="J21615" s="93" t="s">
        <v>20936</v>
      </c>
      <c r="K21615" s="93" t="s">
        <v>5615</v>
      </c>
      <c r="L21615" s="14">
        <f>AND(vyberHrace&lt;&gt;"",ISNUMBER(SEARCH(vyberHrace,$B21615)))</f>
      </c>
      <c r="M21615" s="14">
        <f>AND($I21615=MID(kododd,1,2),$J21615=MID(kododd,3,3))</f>
      </c>
    </row>
    <row r="21616">
      <c r="A21616" s="95">
        <v>1250</v>
      </c>
      <c r="B21616" s="93" t="s">
        <v>11112</v>
      </c>
      <c r="C21616" s="93" t="s">
        <v>1465</v>
      </c>
      <c r="D21616" s="95">
        <v>1858</v>
      </c>
      <c r="E21616" s="95">
        <v>1914</v>
      </c>
      <c r="F21616" s="95">
        <v>316903</v>
      </c>
      <c r="G21616" s="95">
        <v>250</v>
      </c>
      <c r="H21616" s="93" t="s">
        <v>8976</v>
      </c>
      <c r="I21616" s="93" t="s">
        <v>23895</v>
      </c>
      <c r="J21616" s="93" t="s">
        <v>20908</v>
      </c>
      <c r="K21616" s="93" t="s">
        <v>4333</v>
      </c>
      <c r="L21616" s="14">
        <f>AND(vyberHrace&lt;&gt;"",ISNUMBER(SEARCH(vyberHrace,$B21616)))</f>
      </c>
      <c r="M21616" s="14">
        <f>AND($I21616=MID(kododd,1,2),$J21616=MID(kododd,3,3))</f>
      </c>
    </row>
    <row r="21617">
      <c r="A21617" s="95">
        <v>54479</v>
      </c>
      <c r="B21617" s="93" t="s">
        <v>1169</v>
      </c>
      <c r="C21617" s="93" t="s">
        <v>1411</v>
      </c>
      <c r="G21617" s="95">
        <v>0</v>
      </c>
      <c r="H21617" s="93" t="s">
        <v>8976</v>
      </c>
      <c r="I21617" s="93" t="s">
        <v>23895</v>
      </c>
      <c r="J21617" s="93" t="s">
        <v>20936</v>
      </c>
      <c r="K21617" s="93" t="s">
        <v>5615</v>
      </c>
      <c r="L21617" s="14">
        <f>AND(vyberHrace&lt;&gt;"",ISNUMBER(SEARCH(vyberHrace,$B21617)))</f>
      </c>
      <c r="M21617" s="14">
        <f>AND($I21617=MID(kododd,1,2),$J21617=MID(kododd,3,3))</f>
      </c>
    </row>
    <row r="21618">
      <c r="A21618" s="95">
        <v>61316</v>
      </c>
      <c r="B21618" s="93" t="s">
        <v>27519</v>
      </c>
      <c r="C21618" s="93" t="s">
        <v>1439</v>
      </c>
      <c r="G21618" s="95">
        <v>0</v>
      </c>
      <c r="H21618" s="93" t="s">
        <v>8976</v>
      </c>
      <c r="I21618" s="93" t="s">
        <v>23895</v>
      </c>
      <c r="J21618" s="93" t="s">
        <v>23412</v>
      </c>
      <c r="K21618" s="93" t="s">
        <v>21370</v>
      </c>
      <c r="L21618" s="14">
        <f>AND(vyberHrace&lt;&gt;"",ISNUMBER(SEARCH(vyberHrace,$B21618)))</f>
      </c>
      <c r="M21618" s="14">
        <f>AND($I21618=MID(kododd,1,2),$J21618=MID(kododd,3,3))</f>
      </c>
    </row>
    <row r="21619">
      <c r="A21619" s="95">
        <v>59641</v>
      </c>
      <c r="B21619" s="93" t="s">
        <v>26026</v>
      </c>
      <c r="C21619" s="93" t="s">
        <v>3255</v>
      </c>
      <c r="F21619" s="95">
        <v>23798521</v>
      </c>
      <c r="G21619" s="95">
        <v>250</v>
      </c>
      <c r="H21619" s="93" t="s">
        <v>8976</v>
      </c>
      <c r="I21619" s="93" t="s">
        <v>23895</v>
      </c>
      <c r="J21619" s="93" t="s">
        <v>20943</v>
      </c>
      <c r="K21619" s="93" t="s">
        <v>5112</v>
      </c>
      <c r="L21619" s="14">
        <f>AND(vyberHrace&lt;&gt;"",ISNUMBER(SEARCH(vyberHrace,$B21619)))</f>
      </c>
      <c r="M21619" s="14">
        <f>AND($I21619=MID(kododd,1,2),$J21619=MID(kododd,3,3))</f>
      </c>
    </row>
    <row r="21620">
      <c r="A21620" s="95">
        <v>46382</v>
      </c>
      <c r="B21620" s="93" t="s">
        <v>11131</v>
      </c>
      <c r="C21620" s="93" t="s">
        <v>1470</v>
      </c>
      <c r="D21620" s="95">
        <v>1553</v>
      </c>
      <c r="E21620" s="95">
        <v>1763</v>
      </c>
      <c r="F21620" s="95">
        <v>23708107</v>
      </c>
      <c r="G21620" s="95">
        <v>250</v>
      </c>
      <c r="H21620" s="93" t="s">
        <v>8976</v>
      </c>
      <c r="I21620" s="93" t="s">
        <v>23895</v>
      </c>
      <c r="J21620" s="93" t="s">
        <v>20908</v>
      </c>
      <c r="K21620" s="93" t="s">
        <v>4333</v>
      </c>
      <c r="L21620" s="14">
        <f>AND(vyberHrace&lt;&gt;"",ISNUMBER(SEARCH(vyberHrace,$B21620)))</f>
      </c>
      <c r="M21620" s="14">
        <f>AND($I21620=MID(kododd,1,2),$J21620=MID(kododd,3,3))</f>
      </c>
    </row>
    <row r="21621">
      <c r="A21621" s="95">
        <v>41898</v>
      </c>
      <c r="B21621" s="93" t="s">
        <v>8921</v>
      </c>
      <c r="C21621" s="93" t="s">
        <v>1471</v>
      </c>
      <c r="D21621" s="95">
        <v>1613</v>
      </c>
      <c r="E21621" s="95">
        <v>1753</v>
      </c>
      <c r="F21621" s="95">
        <v>396974</v>
      </c>
      <c r="G21621" s="95">
        <v>0</v>
      </c>
      <c r="H21621" s="93" t="s">
        <v>8976</v>
      </c>
      <c r="I21621" s="93" t="s">
        <v>23895</v>
      </c>
      <c r="J21621" s="93" t="s">
        <v>20938</v>
      </c>
      <c r="K21621" s="93" t="s">
        <v>5086</v>
      </c>
      <c r="L21621" s="14">
        <f>AND(vyberHrace&lt;&gt;"",ISNUMBER(SEARCH(vyberHrace,$B21621)))</f>
      </c>
      <c r="M21621" s="14">
        <f>AND($I21621=MID(kododd,1,2),$J21621=MID(kododd,3,3))</f>
      </c>
    </row>
    <row r="21622">
      <c r="A21622" s="95">
        <v>63280</v>
      </c>
      <c r="B21622" s="93" t="s">
        <v>29586</v>
      </c>
      <c r="C21622" s="93" t="s">
        <v>1488</v>
      </c>
      <c r="G21622" s="95">
        <v>250</v>
      </c>
      <c r="H21622" s="93" t="s">
        <v>8976</v>
      </c>
      <c r="I21622" s="93" t="s">
        <v>23895</v>
      </c>
      <c r="J21622" s="93" t="s">
        <v>20882</v>
      </c>
      <c r="K21622" s="93" t="s">
        <v>6865</v>
      </c>
      <c r="L21622" s="14">
        <f>AND(vyberHrace&lt;&gt;"",ISNUMBER(SEARCH(vyberHrace,$B21622)))</f>
      </c>
      <c r="M21622" s="14">
        <f>AND($I21622=MID(kododd,1,2),$J21622=MID(kododd,3,3))</f>
      </c>
    </row>
    <row r="21623">
      <c r="A21623" s="95">
        <v>55026</v>
      </c>
      <c r="B21623" s="93" t="s">
        <v>1275</v>
      </c>
      <c r="C21623" s="93" t="s">
        <v>1420</v>
      </c>
      <c r="F21623" s="95">
        <v>23756373</v>
      </c>
      <c r="G21623" s="95">
        <v>0</v>
      </c>
      <c r="H21623" s="93" t="s">
        <v>8976</v>
      </c>
      <c r="I21623" s="93" t="s">
        <v>23895</v>
      </c>
      <c r="J21623" s="93" t="s">
        <v>20935</v>
      </c>
      <c r="K21623" s="93" t="s">
        <v>6901</v>
      </c>
      <c r="L21623" s="14">
        <f>AND(vyberHrace&lt;&gt;"",ISNUMBER(SEARCH(vyberHrace,$B21623)))</f>
      </c>
      <c r="M21623" s="14">
        <f>AND($I21623=MID(kododd,1,2),$J21623=MID(kododd,3,3))</f>
      </c>
    </row>
    <row r="21624">
      <c r="A21624" s="95">
        <v>34749</v>
      </c>
      <c r="B21624" s="93" t="s">
        <v>8952</v>
      </c>
      <c r="C21624" s="93" t="s">
        <v>1465</v>
      </c>
      <c r="D21624" s="95">
        <v>1332</v>
      </c>
      <c r="G21624" s="95">
        <v>250</v>
      </c>
      <c r="H21624" s="93" t="s">
        <v>8976</v>
      </c>
      <c r="I21624" s="93" t="s">
        <v>23895</v>
      </c>
      <c r="J21624" s="93" t="s">
        <v>20945</v>
      </c>
      <c r="K21624" s="93" t="s">
        <v>6870</v>
      </c>
      <c r="L21624" s="14">
        <f>AND(vyberHrace&lt;&gt;"",ISNUMBER(SEARCH(vyberHrace,$B21624)))</f>
      </c>
      <c r="M21624" s="14">
        <f>AND($I21624=MID(kododd,1,2),$J21624=MID(kododd,3,3))</f>
      </c>
    </row>
    <row r="21625">
      <c r="A21625" s="95">
        <v>25944</v>
      </c>
      <c r="B21625" s="93" t="s">
        <v>8955</v>
      </c>
      <c r="C21625" s="93" t="s">
        <v>1461</v>
      </c>
      <c r="D21625" s="95">
        <v>1747</v>
      </c>
      <c r="F21625" s="95">
        <v>325589</v>
      </c>
      <c r="G21625" s="95">
        <v>0</v>
      </c>
      <c r="H21625" s="93" t="s">
        <v>8976</v>
      </c>
      <c r="I21625" s="93" t="s">
        <v>23895</v>
      </c>
      <c r="J21625" s="93" t="s">
        <v>20936</v>
      </c>
      <c r="K21625" s="93" t="s">
        <v>5615</v>
      </c>
      <c r="L21625" s="14">
        <f>AND(vyberHrace&lt;&gt;"",ISNUMBER(SEARCH(vyberHrace,$B21625)))</f>
      </c>
      <c r="M21625" s="14">
        <f>AND($I21625=MID(kododd,1,2),$J21625=MID(kododd,3,3))</f>
      </c>
    </row>
    <row r="21626">
      <c r="A21626" s="95">
        <v>62782</v>
      </c>
      <c r="B21626" s="93" t="s">
        <v>29587</v>
      </c>
      <c r="C21626" s="93" t="s">
        <v>1450</v>
      </c>
      <c r="G21626" s="95">
        <v>250</v>
      </c>
      <c r="H21626" s="93" t="s">
        <v>8976</v>
      </c>
      <c r="I21626" s="93" t="s">
        <v>23895</v>
      </c>
      <c r="J21626" s="93" t="s">
        <v>20878</v>
      </c>
      <c r="K21626" s="93" t="s">
        <v>6859</v>
      </c>
      <c r="L21626" s="14">
        <f>AND(vyberHrace&lt;&gt;"",ISNUMBER(SEARCH(vyberHrace,$B21626)))</f>
      </c>
      <c r="M21626" s="14">
        <f>AND($I21626=MID(kododd,1,2),$J21626=MID(kododd,3,3))</f>
      </c>
    </row>
    <row r="21627">
      <c r="A21627" s="95">
        <v>40629</v>
      </c>
      <c r="B21627" s="93" t="s">
        <v>8962</v>
      </c>
      <c r="C21627" s="93" t="s">
        <v>1438</v>
      </c>
      <c r="D21627" s="95">
        <v>1685</v>
      </c>
      <c r="E21627" s="95">
        <v>1787</v>
      </c>
      <c r="F21627" s="95">
        <v>385573</v>
      </c>
      <c r="G21627" s="95">
        <v>250</v>
      </c>
      <c r="H21627" s="93" t="s">
        <v>8976</v>
      </c>
      <c r="I21627" s="93" t="s">
        <v>23895</v>
      </c>
      <c r="J21627" s="93" t="s">
        <v>20920</v>
      </c>
      <c r="K21627" s="93" t="s">
        <v>3843</v>
      </c>
      <c r="L21627" s="14">
        <f>AND(vyberHrace&lt;&gt;"",ISNUMBER(SEARCH(vyberHrace,$B21627)))</f>
      </c>
      <c r="M21627" s="14">
        <f>AND($I21627=MID(kododd,1,2),$J21627=MID(kododd,3,3))</f>
      </c>
    </row>
    <row r="21628">
      <c r="A21628" s="95">
        <v>35580</v>
      </c>
      <c r="B21628" s="93" t="s">
        <v>8964</v>
      </c>
      <c r="C21628" s="93" t="s">
        <v>1430</v>
      </c>
      <c r="D21628" s="95">
        <v>1574</v>
      </c>
      <c r="G21628" s="95">
        <v>0</v>
      </c>
      <c r="H21628" s="93" t="s">
        <v>8976</v>
      </c>
      <c r="I21628" s="93" t="s">
        <v>23895</v>
      </c>
      <c r="J21628" s="93" t="s">
        <v>20959</v>
      </c>
      <c r="K21628" s="93" t="s">
        <v>9927</v>
      </c>
      <c r="L21628" s="14">
        <f>AND(vyberHrace&lt;&gt;"",ISNUMBER(SEARCH(vyberHrace,$B21628)))</f>
      </c>
      <c r="M21628" s="14">
        <f>AND($I21628=MID(kododd,1,2),$J21628=MID(kododd,3,3))</f>
      </c>
    </row>
    <row r="21629">
      <c r="A21629" s="95">
        <v>45856</v>
      </c>
      <c r="B21629" s="93" t="s">
        <v>8965</v>
      </c>
      <c r="C21629" s="93" t="s">
        <v>1416</v>
      </c>
      <c r="G21629" s="95">
        <v>0</v>
      </c>
      <c r="H21629" s="93" t="s">
        <v>8976</v>
      </c>
      <c r="I21629" s="93" t="s">
        <v>23895</v>
      </c>
      <c r="J21629" s="93" t="s">
        <v>20878</v>
      </c>
      <c r="K21629" s="93" t="s">
        <v>6859</v>
      </c>
      <c r="L21629" s="14">
        <f>AND(vyberHrace&lt;&gt;"",ISNUMBER(SEARCH(vyberHrace,$B21629)))</f>
      </c>
      <c r="M21629" s="14">
        <f>AND($I21629=MID(kododd,1,2),$J21629=MID(kododd,3,3))</f>
      </c>
    </row>
    <row r="21630">
      <c r="A21630" s="95">
        <v>50657</v>
      </c>
      <c r="B21630" s="93" t="s">
        <v>4374</v>
      </c>
      <c r="C21630" s="93" t="s">
        <v>1422</v>
      </c>
      <c r="G21630" s="95">
        <v>0</v>
      </c>
      <c r="H21630" s="93" t="s">
        <v>8976</v>
      </c>
      <c r="I21630" s="93" t="s">
        <v>23895</v>
      </c>
      <c r="J21630" s="93" t="s">
        <v>20947</v>
      </c>
      <c r="K21630" s="93" t="s">
        <v>6833</v>
      </c>
      <c r="L21630" s="14">
        <f>AND(vyberHrace&lt;&gt;"",ISNUMBER(SEARCH(vyberHrace,$B21630)))</f>
      </c>
      <c r="M21630" s="14">
        <f>AND($I21630=MID(kododd,1,2),$J21630=MID(kododd,3,3))</f>
      </c>
    </row>
    <row r="21631">
      <c r="A21631" s="95">
        <v>47696</v>
      </c>
      <c r="B21631" s="93" t="s">
        <v>8967</v>
      </c>
      <c r="C21631" s="93" t="s">
        <v>1464</v>
      </c>
      <c r="D21631" s="95">
        <v>1042</v>
      </c>
      <c r="F21631" s="95">
        <v>23716444</v>
      </c>
      <c r="G21631" s="95">
        <v>250</v>
      </c>
      <c r="H21631" s="93" t="s">
        <v>8976</v>
      </c>
      <c r="I21631" s="93" t="s">
        <v>23895</v>
      </c>
      <c r="J21631" s="93" t="s">
        <v>20878</v>
      </c>
      <c r="K21631" s="93" t="s">
        <v>6859</v>
      </c>
      <c r="L21631" s="14">
        <f>AND(vyberHrace&lt;&gt;"",ISNUMBER(SEARCH(vyberHrace,$B21631)))</f>
      </c>
      <c r="M21631" s="14">
        <f>AND($I21631=MID(kododd,1,2),$J21631=MID(kododd,3,3))</f>
      </c>
    </row>
    <row r="21632">
      <c r="A21632" s="95">
        <v>48656</v>
      </c>
      <c r="B21632" s="93" t="s">
        <v>8969</v>
      </c>
      <c r="C21632" s="93" t="s">
        <v>1422</v>
      </c>
      <c r="G21632" s="95">
        <v>0</v>
      </c>
      <c r="H21632" s="93" t="s">
        <v>8976</v>
      </c>
      <c r="I21632" s="93" t="s">
        <v>23895</v>
      </c>
      <c r="J21632" s="93" t="s">
        <v>20878</v>
      </c>
      <c r="K21632" s="93" t="s">
        <v>6859</v>
      </c>
      <c r="L21632" s="14">
        <f>AND(vyberHrace&lt;&gt;"",ISNUMBER(SEARCH(vyberHrace,$B21632)))</f>
      </c>
      <c r="M21632" s="14">
        <f>AND($I21632=MID(kododd,1,2),$J21632=MID(kododd,3,3))</f>
      </c>
    </row>
    <row r="21633">
      <c r="A21633" s="95">
        <v>30889</v>
      </c>
      <c r="B21633" s="93" t="s">
        <v>8972</v>
      </c>
      <c r="C21633" s="93" t="s">
        <v>1457</v>
      </c>
      <c r="D21633" s="95">
        <v>1396</v>
      </c>
      <c r="F21633" s="95">
        <v>23716657</v>
      </c>
      <c r="G21633" s="95">
        <v>0</v>
      </c>
      <c r="H21633" s="93" t="s">
        <v>8976</v>
      </c>
      <c r="I21633" s="93" t="s">
        <v>23895</v>
      </c>
      <c r="J21633" s="93" t="s">
        <v>20938</v>
      </c>
      <c r="K21633" s="93" t="s">
        <v>5086</v>
      </c>
      <c r="L21633" s="14">
        <f>AND(vyberHrace&lt;&gt;"",ISNUMBER(SEARCH(vyberHrace,$B21633)))</f>
      </c>
      <c r="M21633" s="14">
        <f>AND($I21633=MID(kododd,1,2),$J21633=MID(kododd,3,3))</f>
      </c>
    </row>
    <row r="21634">
      <c r="A21634" s="95">
        <v>13664</v>
      </c>
      <c r="B21634" s="93" t="s">
        <v>8973</v>
      </c>
      <c r="C21634" s="93" t="s">
        <v>1459</v>
      </c>
      <c r="D21634" s="95">
        <v>1547</v>
      </c>
      <c r="F21634" s="95">
        <v>23712899</v>
      </c>
      <c r="G21634" s="95">
        <v>0</v>
      </c>
      <c r="H21634" s="93" t="s">
        <v>8976</v>
      </c>
      <c r="I21634" s="93" t="s">
        <v>23895</v>
      </c>
      <c r="J21634" s="93" t="s">
        <v>20938</v>
      </c>
      <c r="K21634" s="93" t="s">
        <v>5086</v>
      </c>
      <c r="L21634" s="14">
        <f>AND(vyberHrace&lt;&gt;"",ISNUMBER(SEARCH(vyberHrace,$B21634)))</f>
      </c>
      <c r="M21634" s="14">
        <f>AND($I21634=MID(kododd,1,2),$J21634=MID(kododd,3,3))</f>
      </c>
    </row>
    <row r="21635">
      <c r="A21635" s="95">
        <v>13854</v>
      </c>
      <c r="B21635" s="93" t="s">
        <v>8973</v>
      </c>
      <c r="C21635" s="93" t="s">
        <v>1434</v>
      </c>
      <c r="D21635" s="95">
        <v>2099</v>
      </c>
      <c r="E21635" s="95">
        <v>2099</v>
      </c>
      <c r="F21635" s="95">
        <v>315958</v>
      </c>
      <c r="G21635" s="95">
        <v>250</v>
      </c>
      <c r="H21635" s="93" t="s">
        <v>8976</v>
      </c>
      <c r="I21635" s="93" t="s">
        <v>23895</v>
      </c>
      <c r="J21635" s="93" t="s">
        <v>20947</v>
      </c>
      <c r="K21635" s="93" t="s">
        <v>6833</v>
      </c>
      <c r="L21635" s="14">
        <f>AND(vyberHrace&lt;&gt;"",ISNUMBER(SEARCH(vyberHrace,$B21635)))</f>
      </c>
      <c r="M21635" s="14">
        <f>AND($I21635=MID(kododd,1,2),$J21635=MID(kododd,3,3))</f>
      </c>
    </row>
    <row r="21636">
      <c r="A21636" s="95">
        <v>46521</v>
      </c>
      <c r="B21636" s="93" t="s">
        <v>8974</v>
      </c>
      <c r="C21636" s="93" t="s">
        <v>1408</v>
      </c>
      <c r="G21636" s="95">
        <v>0</v>
      </c>
      <c r="H21636" s="93" t="s">
        <v>8976</v>
      </c>
      <c r="I21636" s="93" t="s">
        <v>23895</v>
      </c>
      <c r="J21636" s="93" t="s">
        <v>20936</v>
      </c>
      <c r="K21636" s="93" t="s">
        <v>5615</v>
      </c>
      <c r="L21636" s="14">
        <f>AND(vyberHrace&lt;&gt;"",ISNUMBER(SEARCH(vyberHrace,$B21636)))</f>
      </c>
      <c r="M21636" s="14">
        <f>AND($I21636=MID(kododd,1,2),$J21636=MID(kododd,3,3))</f>
      </c>
    </row>
    <row r="21637">
      <c r="A21637" s="95">
        <v>48388</v>
      </c>
      <c r="B21637" s="93" t="s">
        <v>8024</v>
      </c>
      <c r="C21637" s="93" t="s">
        <v>1416</v>
      </c>
      <c r="G21637" s="95">
        <v>0</v>
      </c>
      <c r="H21637" s="93" t="s">
        <v>8976</v>
      </c>
      <c r="I21637" s="93" t="s">
        <v>23895</v>
      </c>
      <c r="J21637" s="93" t="s">
        <v>20936</v>
      </c>
      <c r="K21637" s="93" t="s">
        <v>5615</v>
      </c>
      <c r="L21637" s="14">
        <f>AND(vyberHrace&lt;&gt;"",ISNUMBER(SEARCH(vyberHrace,$B21637)))</f>
      </c>
      <c r="M21637" s="14">
        <f>AND($I21637=MID(kododd,1,2),$J21637=MID(kododd,3,3))</f>
      </c>
    </row>
    <row r="21638">
      <c r="A21638" s="95">
        <v>60317</v>
      </c>
      <c r="B21638" s="93" t="s">
        <v>26773</v>
      </c>
      <c r="C21638" s="93" t="s">
        <v>1424</v>
      </c>
      <c r="G21638" s="95">
        <v>250</v>
      </c>
      <c r="H21638" s="93" t="s">
        <v>8976</v>
      </c>
      <c r="I21638" s="93" t="s">
        <v>23895</v>
      </c>
      <c r="J21638" s="93" t="s">
        <v>20878</v>
      </c>
      <c r="K21638" s="93" t="s">
        <v>6859</v>
      </c>
      <c r="L21638" s="14">
        <f>AND(vyberHrace&lt;&gt;"",ISNUMBER(SEARCH(vyberHrace,$B21638)))</f>
      </c>
      <c r="M21638" s="14">
        <f>AND($I21638=MID(kododd,1,2),$J21638=MID(kododd,3,3))</f>
      </c>
    </row>
    <row r="21639">
      <c r="A21639" s="95">
        <v>63261</v>
      </c>
      <c r="B21639" s="93" t="s">
        <v>29588</v>
      </c>
      <c r="C21639" s="93" t="s">
        <v>1411</v>
      </c>
      <c r="F21639" s="95">
        <v>571006745</v>
      </c>
      <c r="G21639" s="95">
        <v>250</v>
      </c>
      <c r="H21639" s="93" t="s">
        <v>8976</v>
      </c>
      <c r="I21639" s="93" t="s">
        <v>23895</v>
      </c>
      <c r="J21639" s="93" t="s">
        <v>20935</v>
      </c>
      <c r="K21639" s="93" t="s">
        <v>6901</v>
      </c>
      <c r="L21639" s="14">
        <f>AND(vyberHrace&lt;&gt;"",ISNUMBER(SEARCH(vyberHrace,$B21639)))</f>
      </c>
      <c r="M21639" s="14">
        <f>AND($I21639=MID(kododd,1,2),$J21639=MID(kododd,3,3))</f>
      </c>
    </row>
    <row r="21640">
      <c r="A21640" s="95">
        <v>45857</v>
      </c>
      <c r="B21640" s="93" t="s">
        <v>8032</v>
      </c>
      <c r="C21640" s="93" t="s">
        <v>1416</v>
      </c>
      <c r="G21640" s="95">
        <v>0</v>
      </c>
      <c r="H21640" s="93" t="s">
        <v>8976</v>
      </c>
      <c r="I21640" s="93" t="s">
        <v>23895</v>
      </c>
      <c r="J21640" s="93" t="s">
        <v>20878</v>
      </c>
      <c r="K21640" s="93" t="s">
        <v>6859</v>
      </c>
      <c r="L21640" s="14">
        <f>AND(vyberHrace&lt;&gt;"",ISNUMBER(SEARCH(vyberHrace,$B21640)))</f>
      </c>
      <c r="M21640" s="14">
        <f>AND($I21640=MID(kododd,1,2),$J21640=MID(kododd,3,3))</f>
      </c>
    </row>
    <row r="21641">
      <c r="A21641" s="95">
        <v>58322</v>
      </c>
      <c r="B21641" s="93" t="s">
        <v>24832</v>
      </c>
      <c r="C21641" s="93" t="s">
        <v>1486</v>
      </c>
      <c r="G21641" s="95">
        <v>0</v>
      </c>
      <c r="H21641" s="93" t="s">
        <v>8976</v>
      </c>
      <c r="I21641" s="93" t="s">
        <v>23895</v>
      </c>
      <c r="J21641" s="93" t="s">
        <v>20878</v>
      </c>
      <c r="K21641" s="93" t="s">
        <v>6859</v>
      </c>
      <c r="L21641" s="14">
        <f>AND(vyberHrace&lt;&gt;"",ISNUMBER(SEARCH(vyberHrace,$B21641)))</f>
      </c>
      <c r="M21641" s="14">
        <f>AND($I21641=MID(kododd,1,2),$J21641=MID(kododd,3,3))</f>
      </c>
    </row>
    <row r="21642">
      <c r="A21642" s="95">
        <v>60744</v>
      </c>
      <c r="B21642" s="93" t="s">
        <v>27153</v>
      </c>
      <c r="C21642" s="93" t="s">
        <v>1486</v>
      </c>
      <c r="F21642" s="95">
        <v>23788216</v>
      </c>
      <c r="G21642" s="95">
        <v>250</v>
      </c>
      <c r="H21642" s="93" t="s">
        <v>8976</v>
      </c>
      <c r="I21642" s="93" t="s">
        <v>23895</v>
      </c>
      <c r="J21642" s="93" t="s">
        <v>20891</v>
      </c>
      <c r="K21642" s="93" t="s">
        <v>6860</v>
      </c>
      <c r="L21642" s="14">
        <f>AND(vyberHrace&lt;&gt;"",ISNUMBER(SEARCH(vyberHrace,$B21642)))</f>
      </c>
      <c r="M21642" s="14">
        <f>AND($I21642=MID(kododd,1,2),$J21642=MID(kododd,3,3))</f>
      </c>
    </row>
    <row r="21643">
      <c r="A21643" s="95">
        <v>61371</v>
      </c>
      <c r="B21643" s="93" t="s">
        <v>27567</v>
      </c>
      <c r="C21643" s="93" t="s">
        <v>1488</v>
      </c>
      <c r="F21643" s="95">
        <v>23788224</v>
      </c>
      <c r="G21643" s="95">
        <v>250</v>
      </c>
      <c r="H21643" s="93" t="s">
        <v>8976</v>
      </c>
      <c r="I21643" s="93" t="s">
        <v>23895</v>
      </c>
      <c r="J21643" s="93" t="s">
        <v>20891</v>
      </c>
      <c r="K21643" s="93" t="s">
        <v>6860</v>
      </c>
      <c r="L21643" s="14">
        <f>AND(vyberHrace&lt;&gt;"",ISNUMBER(SEARCH(vyberHrace,$B21643)))</f>
      </c>
      <c r="M21643" s="14">
        <f>AND($I21643=MID(kododd,1,2),$J21643=MID(kododd,3,3))</f>
      </c>
    </row>
    <row r="21644">
      <c r="A21644" s="95">
        <v>15264</v>
      </c>
      <c r="B21644" s="93" t="s">
        <v>5950</v>
      </c>
      <c r="C21644" s="93" t="s">
        <v>1436</v>
      </c>
      <c r="D21644" s="95">
        <v>2198</v>
      </c>
      <c r="E21644" s="95">
        <v>2222</v>
      </c>
      <c r="F21644" s="95">
        <v>321133</v>
      </c>
      <c r="G21644" s="95">
        <v>250</v>
      </c>
      <c r="H21644" s="93" t="s">
        <v>8976</v>
      </c>
      <c r="I21644" s="93" t="s">
        <v>23895</v>
      </c>
      <c r="J21644" s="93" t="s">
        <v>20882</v>
      </c>
      <c r="K21644" s="93" t="s">
        <v>6865</v>
      </c>
      <c r="L21644" s="14">
        <f>AND(vyberHrace&lt;&gt;"",ISNUMBER(SEARCH(vyberHrace,$B21644)))</f>
      </c>
      <c r="M21644" s="14">
        <f>AND($I21644=MID(kododd,1,2),$J21644=MID(kododd,3,3))</f>
      </c>
    </row>
    <row r="21645">
      <c r="A21645" s="95">
        <v>12929</v>
      </c>
      <c r="B21645" s="93" t="s">
        <v>5951</v>
      </c>
      <c r="C21645" s="93" t="s">
        <v>1452</v>
      </c>
      <c r="D21645" s="95">
        <v>1752</v>
      </c>
      <c r="E21645" s="95">
        <v>1827</v>
      </c>
      <c r="F21645" s="95">
        <v>343986</v>
      </c>
      <c r="G21645" s="95">
        <v>250</v>
      </c>
      <c r="H21645" s="93" t="s">
        <v>8976</v>
      </c>
      <c r="I21645" s="93" t="s">
        <v>23895</v>
      </c>
      <c r="J21645" s="93" t="s">
        <v>20896</v>
      </c>
      <c r="K21645" s="93" t="s">
        <v>6905</v>
      </c>
      <c r="L21645" s="14">
        <f>AND(vyberHrace&lt;&gt;"",ISNUMBER(SEARCH(vyberHrace,$B21645)))</f>
      </c>
      <c r="M21645" s="14">
        <f>AND($I21645=MID(kododd,1,2),$J21645=MID(kododd,3,3))</f>
      </c>
    </row>
    <row r="21646">
      <c r="A21646" s="95">
        <v>6085</v>
      </c>
      <c r="B21646" s="93" t="s">
        <v>5957</v>
      </c>
      <c r="C21646" s="93" t="s">
        <v>1413</v>
      </c>
      <c r="D21646" s="95">
        <v>1591</v>
      </c>
      <c r="E21646" s="95">
        <v>1742</v>
      </c>
      <c r="F21646" s="95">
        <v>339474</v>
      </c>
      <c r="G21646" s="95">
        <v>250</v>
      </c>
      <c r="H21646" s="93" t="s">
        <v>8976</v>
      </c>
      <c r="I21646" s="93" t="s">
        <v>23895</v>
      </c>
      <c r="J21646" s="93" t="s">
        <v>20890</v>
      </c>
      <c r="K21646" s="93" t="s">
        <v>29570</v>
      </c>
      <c r="L21646" s="14">
        <f>AND(vyberHrace&lt;&gt;"",ISNUMBER(SEARCH(vyberHrace,$B21646)))</f>
      </c>
      <c r="M21646" s="14">
        <f>AND($I21646=MID(kododd,1,2),$J21646=MID(kododd,3,3))</f>
      </c>
    </row>
    <row r="21647">
      <c r="A21647" s="95">
        <v>57458</v>
      </c>
      <c r="B21647" s="93" t="s">
        <v>23151</v>
      </c>
      <c r="C21647" s="93" t="s">
        <v>1431</v>
      </c>
      <c r="D21647" s="95">
        <v>1445</v>
      </c>
      <c r="E21647" s="95">
        <v>1707</v>
      </c>
      <c r="F21647" s="95">
        <v>339407</v>
      </c>
      <c r="G21647" s="95">
        <v>0</v>
      </c>
      <c r="H21647" s="93" t="s">
        <v>8976</v>
      </c>
      <c r="I21647" s="93" t="s">
        <v>23895</v>
      </c>
      <c r="J21647" s="93" t="s">
        <v>20878</v>
      </c>
      <c r="K21647" s="93" t="s">
        <v>6859</v>
      </c>
      <c r="L21647" s="14">
        <f>AND(vyberHrace&lt;&gt;"",ISNUMBER(SEARCH(vyberHrace,$B21647)))</f>
      </c>
      <c r="M21647" s="14">
        <f>AND($I21647=MID(kododd,1,2),$J21647=MID(kododd,3,3))</f>
      </c>
    </row>
    <row r="21648">
      <c r="A21648" s="95">
        <v>59177</v>
      </c>
      <c r="B21648" s="93" t="s">
        <v>25610</v>
      </c>
      <c r="C21648" s="93" t="s">
        <v>1409</v>
      </c>
      <c r="F21648" s="95">
        <v>23777478</v>
      </c>
      <c r="G21648" s="95">
        <v>250</v>
      </c>
      <c r="H21648" s="93" t="s">
        <v>8976</v>
      </c>
      <c r="I21648" s="93" t="s">
        <v>23895</v>
      </c>
      <c r="J21648" s="93" t="s">
        <v>20948</v>
      </c>
      <c r="K21648" s="93" t="s">
        <v>6265</v>
      </c>
      <c r="L21648" s="14">
        <f>AND(vyberHrace&lt;&gt;"",ISNUMBER(SEARCH(vyberHrace,$B21648)))</f>
      </c>
      <c r="M21648" s="14">
        <f>AND($I21648=MID(kododd,1,2),$J21648=MID(kododd,3,3))</f>
      </c>
    </row>
    <row r="21649">
      <c r="A21649" s="95">
        <v>49592</v>
      </c>
      <c r="B21649" s="93" t="s">
        <v>5966</v>
      </c>
      <c r="C21649" s="93" t="s">
        <v>1416</v>
      </c>
      <c r="G21649" s="95">
        <v>0</v>
      </c>
      <c r="H21649" s="93" t="s">
        <v>8976</v>
      </c>
      <c r="I21649" s="93" t="s">
        <v>23895</v>
      </c>
      <c r="J21649" s="93" t="s">
        <v>20864</v>
      </c>
      <c r="K21649" s="93" t="s">
        <v>1505</v>
      </c>
      <c r="L21649" s="14">
        <f>AND(vyberHrace&lt;&gt;"",ISNUMBER(SEARCH(vyberHrace,$B21649)))</f>
      </c>
      <c r="M21649" s="14">
        <f>AND($I21649=MID(kododd,1,2),$J21649=MID(kododd,3,3))</f>
      </c>
    </row>
    <row r="21650">
      <c r="A21650" s="95">
        <v>60892</v>
      </c>
      <c r="B21650" s="93" t="s">
        <v>27269</v>
      </c>
      <c r="C21650" s="93" t="s">
        <v>1412</v>
      </c>
      <c r="G21650" s="95">
        <v>0</v>
      </c>
      <c r="H21650" s="93" t="s">
        <v>8976</v>
      </c>
      <c r="I21650" s="93" t="s">
        <v>23895</v>
      </c>
      <c r="J21650" s="93" t="s">
        <v>20884</v>
      </c>
      <c r="K21650" s="93" t="s">
        <v>6918</v>
      </c>
      <c r="L21650" s="14">
        <f>AND(vyberHrace&lt;&gt;"",ISNUMBER(SEARCH(vyberHrace,$B21650)))</f>
      </c>
      <c r="M21650" s="14">
        <f>AND($I21650=MID(kododd,1,2),$J21650=MID(kododd,3,3))</f>
      </c>
    </row>
    <row r="21651">
      <c r="A21651" s="95">
        <v>49568</v>
      </c>
      <c r="B21651" s="93" t="s">
        <v>6052</v>
      </c>
      <c r="C21651" s="93" t="s">
        <v>3255</v>
      </c>
      <c r="G21651" s="95">
        <v>250</v>
      </c>
      <c r="H21651" s="93" t="s">
        <v>8976</v>
      </c>
      <c r="I21651" s="93" t="s">
        <v>23895</v>
      </c>
      <c r="J21651" s="93" t="s">
        <v>20864</v>
      </c>
      <c r="K21651" s="93" t="s">
        <v>1505</v>
      </c>
      <c r="L21651" s="14">
        <f>AND(vyberHrace&lt;&gt;"",ISNUMBER(SEARCH(vyberHrace,$B21651)))</f>
      </c>
      <c r="M21651" s="14">
        <f>AND($I21651=MID(kododd,1,2),$J21651=MID(kododd,3,3))</f>
      </c>
    </row>
    <row r="21652">
      <c r="A21652" s="95">
        <v>62851</v>
      </c>
      <c r="B21652" s="93" t="s">
        <v>29589</v>
      </c>
      <c r="C21652" s="93" t="s">
        <v>1486</v>
      </c>
      <c r="G21652" s="95">
        <v>250</v>
      </c>
      <c r="H21652" s="93" t="s">
        <v>8976</v>
      </c>
      <c r="I21652" s="93" t="s">
        <v>23895</v>
      </c>
      <c r="J21652" s="93" t="s">
        <v>20864</v>
      </c>
      <c r="K21652" s="93" t="s">
        <v>1505</v>
      </c>
      <c r="L21652" s="14">
        <f>AND(vyberHrace&lt;&gt;"",ISNUMBER(SEARCH(vyberHrace,$B21652)))</f>
      </c>
      <c r="M21652" s="14">
        <f>AND($I21652=MID(kododd,1,2),$J21652=MID(kododd,3,3))</f>
      </c>
    </row>
    <row r="21653">
      <c r="A21653" s="95">
        <v>58323</v>
      </c>
      <c r="B21653" s="93" t="s">
        <v>24833</v>
      </c>
      <c r="C21653" s="93" t="s">
        <v>1487</v>
      </c>
      <c r="G21653" s="95">
        <v>0</v>
      </c>
      <c r="H21653" s="93" t="s">
        <v>8976</v>
      </c>
      <c r="I21653" s="93" t="s">
        <v>23895</v>
      </c>
      <c r="J21653" s="93" t="s">
        <v>20878</v>
      </c>
      <c r="K21653" s="93" t="s">
        <v>6859</v>
      </c>
      <c r="L21653" s="14">
        <f>AND(vyberHrace&lt;&gt;"",ISNUMBER(SEARCH(vyberHrace,$B21653)))</f>
      </c>
      <c r="M21653" s="14">
        <f>AND($I21653=MID(kododd,1,2),$J21653=MID(kododd,3,3))</f>
      </c>
    </row>
    <row r="21654">
      <c r="A21654" s="95">
        <v>53790</v>
      </c>
      <c r="B21654" s="93" t="s">
        <v>28089</v>
      </c>
      <c r="C21654" s="93" t="s">
        <v>1402</v>
      </c>
      <c r="F21654" s="95">
        <v>23746971</v>
      </c>
      <c r="G21654" s="95">
        <v>0</v>
      </c>
      <c r="H21654" s="93" t="s">
        <v>8976</v>
      </c>
      <c r="I21654" s="93" t="s">
        <v>23895</v>
      </c>
      <c r="J21654" s="93" t="s">
        <v>20915</v>
      </c>
      <c r="K21654" s="93" t="s">
        <v>166</v>
      </c>
      <c r="L21654" s="14">
        <f>AND(vyberHrace&lt;&gt;"",ISNUMBER(SEARCH(vyberHrace,$B21654)))</f>
      </c>
      <c r="M21654" s="14">
        <f>AND($I21654=MID(kododd,1,2),$J21654=MID(kododd,3,3))</f>
      </c>
    </row>
    <row r="21655">
      <c r="A21655" s="95">
        <v>47921</v>
      </c>
      <c r="B21655" s="93" t="s">
        <v>6053</v>
      </c>
      <c r="C21655" s="93" t="s">
        <v>1459</v>
      </c>
      <c r="G21655" s="95">
        <v>0</v>
      </c>
      <c r="H21655" s="93" t="s">
        <v>8976</v>
      </c>
      <c r="I21655" s="93" t="s">
        <v>23895</v>
      </c>
      <c r="J21655" s="93" t="s">
        <v>21003</v>
      </c>
      <c r="K21655" s="93" t="s">
        <v>11216</v>
      </c>
      <c r="L21655" s="14">
        <f>AND(vyberHrace&lt;&gt;"",ISNUMBER(SEARCH(vyberHrace,$B21655)))</f>
      </c>
      <c r="M21655" s="14">
        <f>AND($I21655=MID(kododd,1,2),$J21655=MID(kododd,3,3))</f>
      </c>
    </row>
    <row r="21656">
      <c r="A21656" s="95">
        <v>55736</v>
      </c>
      <c r="B21656" s="93" t="s">
        <v>23137</v>
      </c>
      <c r="C21656" s="93" t="s">
        <v>1450</v>
      </c>
      <c r="G21656" s="95">
        <v>250</v>
      </c>
      <c r="H21656" s="93" t="s">
        <v>8976</v>
      </c>
      <c r="I21656" s="93" t="s">
        <v>23895</v>
      </c>
      <c r="J21656" s="93" t="s">
        <v>20864</v>
      </c>
      <c r="K21656" s="93" t="s">
        <v>1505</v>
      </c>
      <c r="L21656" s="14">
        <f>AND(vyberHrace&lt;&gt;"",ISNUMBER(SEARCH(vyberHrace,$B21656)))</f>
      </c>
      <c r="M21656" s="14">
        <f>AND($I21656=MID(kododd,1,2),$J21656=MID(kododd,3,3))</f>
      </c>
    </row>
    <row r="21657">
      <c r="A21657" s="95">
        <v>44951</v>
      </c>
      <c r="B21657" s="93" t="s">
        <v>6054</v>
      </c>
      <c r="C21657" s="93" t="s">
        <v>1446</v>
      </c>
      <c r="D21657" s="95">
        <v>1344</v>
      </c>
      <c r="E21657" s="95">
        <v>1574</v>
      </c>
      <c r="F21657" s="95">
        <v>23705884</v>
      </c>
      <c r="G21657" s="95">
        <v>250</v>
      </c>
      <c r="H21657" s="93" t="s">
        <v>8976</v>
      </c>
      <c r="I21657" s="93" t="s">
        <v>23895</v>
      </c>
      <c r="J21657" s="93" t="s">
        <v>20973</v>
      </c>
      <c r="K21657" s="93" t="s">
        <v>6055</v>
      </c>
      <c r="L21657" s="14">
        <f>AND(vyberHrace&lt;&gt;"",ISNUMBER(SEARCH(vyberHrace,$B21657)))</f>
      </c>
      <c r="M21657" s="14">
        <f>AND($I21657=MID(kododd,1,2),$J21657=MID(kododd,3,3))</f>
      </c>
    </row>
    <row r="21658">
      <c r="A21658" s="95">
        <v>60295</v>
      </c>
      <c r="B21658" s="93" t="s">
        <v>26752</v>
      </c>
      <c r="C21658" s="93" t="s">
        <v>1411</v>
      </c>
      <c r="G21658" s="95">
        <v>250</v>
      </c>
      <c r="H21658" s="93" t="s">
        <v>8976</v>
      </c>
      <c r="I21658" s="93" t="s">
        <v>23895</v>
      </c>
      <c r="J21658" s="93" t="s">
        <v>20878</v>
      </c>
      <c r="K21658" s="93" t="s">
        <v>6859</v>
      </c>
      <c r="L21658" s="14">
        <f>AND(vyberHrace&lt;&gt;"",ISNUMBER(SEARCH(vyberHrace,$B21658)))</f>
      </c>
      <c r="M21658" s="14">
        <f>AND($I21658=MID(kododd,1,2),$J21658=MID(kododd,3,3))</f>
      </c>
    </row>
    <row r="21659">
      <c r="A21659" s="95">
        <v>25945</v>
      </c>
      <c r="B21659" s="93" t="s">
        <v>6056</v>
      </c>
      <c r="C21659" s="93" t="s">
        <v>1464</v>
      </c>
      <c r="G21659" s="95">
        <v>0</v>
      </c>
      <c r="H21659" s="93" t="s">
        <v>8976</v>
      </c>
      <c r="I21659" s="93" t="s">
        <v>23895</v>
      </c>
      <c r="J21659" s="93" t="s">
        <v>20936</v>
      </c>
      <c r="K21659" s="93" t="s">
        <v>5615</v>
      </c>
      <c r="L21659" s="14">
        <f>AND(vyberHrace&lt;&gt;"",ISNUMBER(SEARCH(vyberHrace,$B21659)))</f>
      </c>
      <c r="M21659" s="14">
        <f>AND($I21659=MID(kododd,1,2),$J21659=MID(kododd,3,3))</f>
      </c>
    </row>
    <row r="21660">
      <c r="A21660" s="95">
        <v>55222</v>
      </c>
      <c r="B21660" s="93" t="s">
        <v>1267</v>
      </c>
      <c r="C21660" s="93" t="s">
        <v>1405</v>
      </c>
      <c r="F21660" s="95">
        <v>23757582</v>
      </c>
      <c r="G21660" s="95">
        <v>0</v>
      </c>
      <c r="H21660" s="93" t="s">
        <v>8976</v>
      </c>
      <c r="I21660" s="93" t="s">
        <v>23895</v>
      </c>
      <c r="J21660" s="93" t="s">
        <v>21023</v>
      </c>
      <c r="K21660" s="93" t="s">
        <v>232</v>
      </c>
      <c r="L21660" s="14">
        <f>AND(vyberHrace&lt;&gt;"",ISNUMBER(SEARCH(vyberHrace,$B21660)))</f>
      </c>
      <c r="M21660" s="14">
        <f>AND($I21660=MID(kododd,1,2),$J21660=MID(kododd,3,3))</f>
      </c>
    </row>
    <row r="21661">
      <c r="A21661" s="95">
        <v>61023</v>
      </c>
      <c r="B21661" s="93" t="s">
        <v>27333</v>
      </c>
      <c r="C21661" s="93" t="s">
        <v>1452</v>
      </c>
      <c r="F21661" s="95">
        <v>23798530</v>
      </c>
      <c r="G21661" s="95">
        <v>250</v>
      </c>
      <c r="H21661" s="93" t="s">
        <v>8976</v>
      </c>
      <c r="I21661" s="93" t="s">
        <v>23895</v>
      </c>
      <c r="J21661" s="93" t="s">
        <v>20969</v>
      </c>
      <c r="K21661" s="93" t="s">
        <v>11269</v>
      </c>
      <c r="L21661" s="14">
        <f>AND(vyberHrace&lt;&gt;"",ISNUMBER(SEARCH(vyberHrace,$B21661)))</f>
      </c>
      <c r="M21661" s="14">
        <f>AND($I21661=MID(kododd,1,2),$J21661=MID(kododd,3,3))</f>
      </c>
    </row>
    <row r="21662">
      <c r="A21662" s="95">
        <v>60242</v>
      </c>
      <c r="B21662" s="93" t="s">
        <v>26701</v>
      </c>
      <c r="C21662" s="93" t="s">
        <v>3255</v>
      </c>
      <c r="D21662" s="95">
        <v>1228</v>
      </c>
      <c r="E21662" s="95">
        <v>1543</v>
      </c>
      <c r="F21662" s="95">
        <v>23785497</v>
      </c>
      <c r="G21662" s="95">
        <v>250</v>
      </c>
      <c r="H21662" s="93" t="s">
        <v>8976</v>
      </c>
      <c r="I21662" s="93" t="s">
        <v>23895</v>
      </c>
      <c r="J21662" s="93" t="s">
        <v>20878</v>
      </c>
      <c r="K21662" s="93" t="s">
        <v>6859</v>
      </c>
      <c r="L21662" s="14">
        <f>AND(vyberHrace&lt;&gt;"",ISNUMBER(SEARCH(vyberHrace,$B21662)))</f>
      </c>
      <c r="M21662" s="14">
        <f>AND($I21662=MID(kododd,1,2),$J21662=MID(kododd,3,3))</f>
      </c>
    </row>
    <row r="21663">
      <c r="A21663" s="95">
        <v>62783</v>
      </c>
      <c r="B21663" s="93" t="s">
        <v>29590</v>
      </c>
      <c r="C21663" s="93" t="s">
        <v>1487</v>
      </c>
      <c r="G21663" s="95">
        <v>250</v>
      </c>
      <c r="H21663" s="93" t="s">
        <v>8976</v>
      </c>
      <c r="I21663" s="93" t="s">
        <v>23895</v>
      </c>
      <c r="J21663" s="93" t="s">
        <v>20878</v>
      </c>
      <c r="K21663" s="93" t="s">
        <v>6859</v>
      </c>
      <c r="L21663" s="14">
        <f>AND(vyberHrace&lt;&gt;"",ISNUMBER(SEARCH(vyberHrace,$B21663)))</f>
      </c>
      <c r="M21663" s="14">
        <f>AND($I21663=MID(kododd,1,2),$J21663=MID(kododd,3,3))</f>
      </c>
    </row>
    <row r="21664">
      <c r="A21664" s="95">
        <v>56565</v>
      </c>
      <c r="B21664" s="93" t="s">
        <v>23152</v>
      </c>
      <c r="C21664" s="93" t="s">
        <v>1424</v>
      </c>
      <c r="G21664" s="95">
        <v>0</v>
      </c>
      <c r="H21664" s="93" t="s">
        <v>8976</v>
      </c>
      <c r="I21664" s="93" t="s">
        <v>23895</v>
      </c>
      <c r="J21664" s="93" t="s">
        <v>20878</v>
      </c>
      <c r="K21664" s="93" t="s">
        <v>6859</v>
      </c>
      <c r="L21664" s="14">
        <f>AND(vyberHrace&lt;&gt;"",ISNUMBER(SEARCH(vyberHrace,$B21664)))</f>
      </c>
      <c r="M21664" s="14">
        <f>AND($I21664=MID(kododd,1,2),$J21664=MID(kododd,3,3))</f>
      </c>
    </row>
    <row r="21665">
      <c r="A21665" s="95">
        <v>58324</v>
      </c>
      <c r="B21665" s="93" t="s">
        <v>24834</v>
      </c>
      <c r="C21665" s="93" t="s">
        <v>1486</v>
      </c>
      <c r="G21665" s="95">
        <v>0</v>
      </c>
      <c r="H21665" s="93" t="s">
        <v>8976</v>
      </c>
      <c r="I21665" s="93" t="s">
        <v>23895</v>
      </c>
      <c r="J21665" s="93" t="s">
        <v>20878</v>
      </c>
      <c r="K21665" s="93" t="s">
        <v>6859</v>
      </c>
      <c r="L21665" s="14">
        <f>AND(vyberHrace&lt;&gt;"",ISNUMBER(SEARCH(vyberHrace,$B21665)))</f>
      </c>
      <c r="M21665" s="14">
        <f>AND($I21665=MID(kododd,1,2),$J21665=MID(kododd,3,3))</f>
      </c>
    </row>
    <row r="21666">
      <c r="A21666" s="95">
        <v>12605</v>
      </c>
      <c r="B21666" s="93" t="s">
        <v>9017</v>
      </c>
      <c r="C21666" s="93" t="s">
        <v>1441</v>
      </c>
      <c r="D21666" s="95">
        <v>1676</v>
      </c>
      <c r="E21666" s="95">
        <v>1763</v>
      </c>
      <c r="F21666" s="95">
        <v>374911</v>
      </c>
      <c r="G21666" s="95">
        <v>250</v>
      </c>
      <c r="H21666" s="93" t="s">
        <v>8976</v>
      </c>
      <c r="I21666" s="93" t="s">
        <v>23895</v>
      </c>
      <c r="J21666" s="93" t="s">
        <v>20866</v>
      </c>
      <c r="K21666" s="93" t="s">
        <v>6762</v>
      </c>
      <c r="L21666" s="14">
        <f>AND(vyberHrace&lt;&gt;"",ISNUMBER(SEARCH(vyberHrace,$B21666)))</f>
      </c>
      <c r="M21666" s="14">
        <f>AND($I21666=MID(kododd,1,2),$J21666=MID(kododd,3,3))</f>
      </c>
    </row>
    <row r="21667">
      <c r="A21667" s="95">
        <v>42946</v>
      </c>
      <c r="B21667" s="93" t="s">
        <v>6783</v>
      </c>
      <c r="C21667" s="93" t="s">
        <v>1400</v>
      </c>
      <c r="D21667" s="95">
        <v>1185</v>
      </c>
      <c r="E21667" s="95">
        <v>1449</v>
      </c>
      <c r="F21667" s="95">
        <v>392782</v>
      </c>
      <c r="G21667" s="95">
        <v>0</v>
      </c>
      <c r="H21667" s="93" t="s">
        <v>8976</v>
      </c>
      <c r="I21667" s="93" t="s">
        <v>23895</v>
      </c>
      <c r="J21667" s="93" t="s">
        <v>20869</v>
      </c>
      <c r="K21667" s="93" t="s">
        <v>6770</v>
      </c>
      <c r="L21667" s="14">
        <f>AND(vyberHrace&lt;&gt;"",ISNUMBER(SEARCH(vyberHrace,$B21667)))</f>
      </c>
      <c r="M21667" s="14">
        <f>AND($I21667=MID(kododd,1,2),$J21667=MID(kododd,3,3))</f>
      </c>
    </row>
    <row r="21668">
      <c r="A21668" s="95">
        <v>11355</v>
      </c>
      <c r="B21668" s="93" t="s">
        <v>9059</v>
      </c>
      <c r="C21668" s="93" t="s">
        <v>1423</v>
      </c>
      <c r="D21668" s="95">
        <v>2108</v>
      </c>
      <c r="E21668" s="95">
        <v>2128</v>
      </c>
      <c r="F21668" s="95">
        <v>320935</v>
      </c>
      <c r="G21668" s="95">
        <v>250</v>
      </c>
      <c r="H21668" s="93" t="s">
        <v>8976</v>
      </c>
      <c r="I21668" s="93" t="s">
        <v>23895</v>
      </c>
      <c r="J21668" s="93" t="s">
        <v>20864</v>
      </c>
      <c r="K21668" s="93" t="s">
        <v>1505</v>
      </c>
      <c r="L21668" s="14">
        <f>AND(vyberHrace&lt;&gt;"",ISNUMBER(SEARCH(vyberHrace,$B21668)))</f>
      </c>
      <c r="M21668" s="14">
        <f>AND($I21668=MID(kododd,1,2),$J21668=MID(kododd,3,3))</f>
      </c>
    </row>
    <row r="21669">
      <c r="A21669" s="95">
        <v>44400</v>
      </c>
      <c r="B21669" s="93" t="s">
        <v>220</v>
      </c>
      <c r="C21669" s="93" t="s">
        <v>3255</v>
      </c>
      <c r="G21669" s="95">
        <v>0</v>
      </c>
      <c r="H21669" s="93" t="s">
        <v>8976</v>
      </c>
      <c r="I21669" s="93" t="s">
        <v>23895</v>
      </c>
      <c r="J21669" s="93" t="s">
        <v>20878</v>
      </c>
      <c r="K21669" s="93" t="s">
        <v>6859</v>
      </c>
      <c r="L21669" s="14">
        <f>AND(vyberHrace&lt;&gt;"",ISNUMBER(SEARCH(vyberHrace,$B21669)))</f>
      </c>
      <c r="M21669" s="14">
        <f>AND($I21669=MID(kododd,1,2),$J21669=MID(kododd,3,3))</f>
      </c>
    </row>
    <row r="21670">
      <c r="A21670" s="95">
        <v>91</v>
      </c>
      <c r="B21670" s="93" t="s">
        <v>222</v>
      </c>
      <c r="C21670" s="93" t="s">
        <v>1407</v>
      </c>
      <c r="D21670" s="95">
        <v>2369</v>
      </c>
      <c r="E21670" s="95">
        <v>2389</v>
      </c>
      <c r="F21670" s="95">
        <v>307424</v>
      </c>
      <c r="G21670" s="95">
        <v>250</v>
      </c>
      <c r="H21670" s="93" t="s">
        <v>8976</v>
      </c>
      <c r="I21670" s="93" t="s">
        <v>23895</v>
      </c>
      <c r="J21670" s="93" t="s">
        <v>20882</v>
      </c>
      <c r="K21670" s="93" t="s">
        <v>6865</v>
      </c>
      <c r="L21670" s="14">
        <f>AND(vyberHrace&lt;&gt;"",ISNUMBER(SEARCH(vyberHrace,$B21670)))</f>
      </c>
      <c r="M21670" s="14">
        <f>AND($I21670=MID(kododd,1,2),$J21670=MID(kododd,3,3))</f>
      </c>
    </row>
    <row r="21671">
      <c r="A21671" s="95">
        <v>60246</v>
      </c>
      <c r="B21671" s="93" t="s">
        <v>26705</v>
      </c>
      <c r="C21671" s="93" t="s">
        <v>1487</v>
      </c>
      <c r="F21671" s="95">
        <v>23789220</v>
      </c>
      <c r="G21671" s="95">
        <v>250</v>
      </c>
      <c r="H21671" s="93" t="s">
        <v>8976</v>
      </c>
      <c r="I21671" s="93" t="s">
        <v>23895</v>
      </c>
      <c r="J21671" s="93" t="s">
        <v>20878</v>
      </c>
      <c r="K21671" s="93" t="s">
        <v>6859</v>
      </c>
      <c r="L21671" s="14">
        <f>AND(vyberHrace&lt;&gt;"",ISNUMBER(SEARCH(vyberHrace,$B21671)))</f>
      </c>
      <c r="M21671" s="14">
        <f>AND($I21671=MID(kododd,1,2),$J21671=MID(kododd,3,3))</f>
      </c>
    </row>
    <row r="21672">
      <c r="A21672" s="95">
        <v>36661</v>
      </c>
      <c r="B21672" s="93" t="s">
        <v>224</v>
      </c>
      <c r="C21672" s="93" t="s">
        <v>1403</v>
      </c>
      <c r="D21672" s="95">
        <v>1899</v>
      </c>
      <c r="E21672" s="95">
        <v>1948</v>
      </c>
      <c r="F21672" s="95">
        <v>375284</v>
      </c>
      <c r="G21672" s="95">
        <v>0</v>
      </c>
      <c r="H21672" s="93" t="s">
        <v>8976</v>
      </c>
      <c r="I21672" s="93" t="s">
        <v>23895</v>
      </c>
      <c r="J21672" s="93" t="s">
        <v>20935</v>
      </c>
      <c r="K21672" s="93" t="s">
        <v>6901</v>
      </c>
      <c r="L21672" s="14">
        <f>AND(vyberHrace&lt;&gt;"",ISNUMBER(SEARCH(vyberHrace,$B21672)))</f>
      </c>
      <c r="M21672" s="14">
        <f>AND($I21672=MID(kododd,1,2),$J21672=MID(kododd,3,3))</f>
      </c>
    </row>
    <row r="21673">
      <c r="A21673" s="95">
        <v>21975</v>
      </c>
      <c r="B21673" s="93" t="s">
        <v>226</v>
      </c>
      <c r="C21673" s="93" t="s">
        <v>1447</v>
      </c>
      <c r="D21673" s="95">
        <v>1249</v>
      </c>
      <c r="F21673" s="95">
        <v>23702389</v>
      </c>
      <c r="G21673" s="95">
        <v>0</v>
      </c>
      <c r="H21673" s="93" t="s">
        <v>8976</v>
      </c>
      <c r="I21673" s="93" t="s">
        <v>23895</v>
      </c>
      <c r="J21673" s="93" t="s">
        <v>20867</v>
      </c>
      <c r="K21673" s="93" t="s">
        <v>6764</v>
      </c>
      <c r="L21673" s="14">
        <f>AND(vyberHrace&lt;&gt;"",ISNUMBER(SEARCH(vyberHrace,$B21673)))</f>
      </c>
      <c r="M21673" s="14">
        <f>AND($I21673=MID(kododd,1,2),$J21673=MID(kododd,3,3))</f>
      </c>
    </row>
    <row r="21674">
      <c r="A21674" s="95">
        <v>50961</v>
      </c>
      <c r="B21674" s="93" t="s">
        <v>4414</v>
      </c>
      <c r="C21674" s="93" t="s">
        <v>1422</v>
      </c>
      <c r="D21674" s="95">
        <v>1449</v>
      </c>
      <c r="E21674" s="95">
        <v>1559</v>
      </c>
      <c r="F21674" s="95">
        <v>23750472</v>
      </c>
      <c r="G21674" s="95">
        <v>250</v>
      </c>
      <c r="H21674" s="93" t="s">
        <v>8976</v>
      </c>
      <c r="I21674" s="93" t="s">
        <v>23895</v>
      </c>
      <c r="J21674" s="93" t="s">
        <v>20935</v>
      </c>
      <c r="K21674" s="93" t="s">
        <v>6901</v>
      </c>
      <c r="L21674" s="14">
        <f>AND(vyberHrace&lt;&gt;"",ISNUMBER(SEARCH(vyberHrace,$B21674)))</f>
      </c>
      <c r="M21674" s="14">
        <f>AND($I21674=MID(kododd,1,2),$J21674=MID(kododd,3,3))</f>
      </c>
    </row>
    <row r="21675">
      <c r="A21675" s="95">
        <v>50960</v>
      </c>
      <c r="B21675" s="93" t="s">
        <v>4415</v>
      </c>
      <c r="C21675" s="93" t="s">
        <v>1422</v>
      </c>
      <c r="G21675" s="95">
        <v>0</v>
      </c>
      <c r="H21675" s="93" t="s">
        <v>8976</v>
      </c>
      <c r="I21675" s="93" t="s">
        <v>23895</v>
      </c>
      <c r="J21675" s="93" t="s">
        <v>20935</v>
      </c>
      <c r="K21675" s="93" t="s">
        <v>6901</v>
      </c>
      <c r="L21675" s="14">
        <f>AND(vyberHrace&lt;&gt;"",ISNUMBER(SEARCH(vyberHrace,$B21675)))</f>
      </c>
      <c r="M21675" s="14">
        <f>AND($I21675=MID(kododd,1,2),$J21675=MID(kododd,3,3))</f>
      </c>
    </row>
    <row r="21676">
      <c r="A21676" s="95">
        <v>60118</v>
      </c>
      <c r="B21676" s="93" t="s">
        <v>26589</v>
      </c>
      <c r="C21676" s="93" t="s">
        <v>1450</v>
      </c>
      <c r="D21676" s="95">
        <v>1009</v>
      </c>
      <c r="F21676" s="95">
        <v>23786620</v>
      </c>
      <c r="G21676" s="95">
        <v>250</v>
      </c>
      <c r="H21676" s="93" t="s">
        <v>8976</v>
      </c>
      <c r="I21676" s="93" t="s">
        <v>23895</v>
      </c>
      <c r="J21676" s="93" t="s">
        <v>20864</v>
      </c>
      <c r="K21676" s="93" t="s">
        <v>1505</v>
      </c>
      <c r="L21676" s="14">
        <f>AND(vyberHrace&lt;&gt;"",ISNUMBER(SEARCH(vyberHrace,$B21676)))</f>
      </c>
      <c r="M21676" s="14">
        <f>AND($I21676=MID(kododd,1,2),$J21676=MID(kododd,3,3))</f>
      </c>
    </row>
    <row r="21677">
      <c r="A21677" s="95">
        <v>63668</v>
      </c>
      <c r="B21677" s="93" t="s">
        <v>29901</v>
      </c>
      <c r="C21677" s="93" t="s">
        <v>1439</v>
      </c>
      <c r="F21677" s="95">
        <v>23791225</v>
      </c>
      <c r="G21677" s="95">
        <v>250</v>
      </c>
      <c r="H21677" s="93" t="s">
        <v>8976</v>
      </c>
      <c r="I21677" s="93" t="s">
        <v>23895</v>
      </c>
      <c r="J21677" s="93" t="s">
        <v>20864</v>
      </c>
      <c r="K21677" s="93" t="s">
        <v>1505</v>
      </c>
      <c r="L21677" s="14">
        <f>AND(vyberHrace&lt;&gt;"",ISNUMBER(SEARCH(vyberHrace,$B21677)))</f>
      </c>
      <c r="M21677" s="14">
        <f>AND($I21677=MID(kododd,1,2),$J21677=MID(kododd,3,3))</f>
      </c>
    </row>
    <row r="21678">
      <c r="A21678" s="95">
        <v>49573</v>
      </c>
      <c r="B21678" s="93" t="s">
        <v>229</v>
      </c>
      <c r="C21678" s="93" t="s">
        <v>3255</v>
      </c>
      <c r="D21678" s="95">
        <v>1106</v>
      </c>
      <c r="F21678" s="95">
        <v>23743204</v>
      </c>
      <c r="G21678" s="95">
        <v>0</v>
      </c>
      <c r="H21678" s="93" t="s">
        <v>8976</v>
      </c>
      <c r="I21678" s="93" t="s">
        <v>23895</v>
      </c>
      <c r="J21678" s="93" t="s">
        <v>20864</v>
      </c>
      <c r="K21678" s="93" t="s">
        <v>1505</v>
      </c>
      <c r="L21678" s="14">
        <f>AND(vyberHrace&lt;&gt;"",ISNUMBER(SEARCH(vyberHrace,$B21678)))</f>
      </c>
      <c r="M21678" s="14">
        <f>AND($I21678=MID(kododd,1,2),$J21678=MID(kododd,3,3))</f>
      </c>
    </row>
    <row r="21679">
      <c r="A21679" s="95">
        <v>50881</v>
      </c>
      <c r="B21679" s="93" t="s">
        <v>8864</v>
      </c>
      <c r="C21679" s="93" t="s">
        <v>1422</v>
      </c>
      <c r="G21679" s="95">
        <v>0</v>
      </c>
      <c r="H21679" s="93" t="s">
        <v>8976</v>
      </c>
      <c r="I21679" s="93" t="s">
        <v>23895</v>
      </c>
      <c r="J21679" s="93" t="s">
        <v>20864</v>
      </c>
      <c r="K21679" s="93" t="s">
        <v>1505</v>
      </c>
      <c r="L21679" s="14">
        <f>AND(vyberHrace&lt;&gt;"",ISNUMBER(SEARCH(vyberHrace,$B21679)))</f>
      </c>
      <c r="M21679" s="14">
        <f>AND($I21679=MID(kododd,1,2),$J21679=MID(kododd,3,3))</f>
      </c>
    </row>
    <row r="21680">
      <c r="A21680" s="95">
        <v>2602</v>
      </c>
      <c r="B21680" s="93" t="s">
        <v>231</v>
      </c>
      <c r="C21680" s="93" t="s">
        <v>1443</v>
      </c>
      <c r="D21680" s="95">
        <v>1652</v>
      </c>
      <c r="E21680" s="95">
        <v>1693</v>
      </c>
      <c r="F21680" s="95">
        <v>358010</v>
      </c>
      <c r="G21680" s="95">
        <v>250</v>
      </c>
      <c r="H21680" s="93" t="s">
        <v>8976</v>
      </c>
      <c r="I21680" s="93" t="s">
        <v>23895</v>
      </c>
      <c r="J21680" s="93" t="s">
        <v>21023</v>
      </c>
      <c r="K21680" s="93" t="s">
        <v>232</v>
      </c>
      <c r="L21680" s="14">
        <f>AND(vyberHrace&lt;&gt;"",ISNUMBER(SEARCH(vyberHrace,$B21680)))</f>
      </c>
      <c r="M21680" s="14">
        <f>AND($I21680=MID(kododd,1,2),$J21680=MID(kododd,3,3))</f>
      </c>
    </row>
    <row r="21681">
      <c r="A21681" s="95">
        <v>62831</v>
      </c>
      <c r="B21681" s="93" t="s">
        <v>29591</v>
      </c>
      <c r="C21681" s="93" t="s">
        <v>1450</v>
      </c>
      <c r="G21681" s="95">
        <v>250</v>
      </c>
      <c r="H21681" s="93" t="s">
        <v>8976</v>
      </c>
      <c r="I21681" s="93" t="s">
        <v>23895</v>
      </c>
      <c r="J21681" s="93" t="s">
        <v>20878</v>
      </c>
      <c r="K21681" s="93" t="s">
        <v>6859</v>
      </c>
      <c r="L21681" s="14">
        <f>AND(vyberHrace&lt;&gt;"",ISNUMBER(SEARCH(vyberHrace,$B21681)))</f>
      </c>
      <c r="M21681" s="14">
        <f>AND($I21681=MID(kododd,1,2),$J21681=MID(kododd,3,3))</f>
      </c>
    </row>
    <row r="21682">
      <c r="A21682" s="95">
        <v>23301</v>
      </c>
      <c r="B21682" s="93" t="s">
        <v>233</v>
      </c>
      <c r="C21682" s="93" t="s">
        <v>1427</v>
      </c>
      <c r="G21682" s="95">
        <v>0</v>
      </c>
      <c r="H21682" s="93" t="s">
        <v>8976</v>
      </c>
      <c r="I21682" s="93" t="s">
        <v>23895</v>
      </c>
      <c r="J21682" s="93" t="s">
        <v>20959</v>
      </c>
      <c r="K21682" s="93" t="s">
        <v>9927</v>
      </c>
      <c r="L21682" s="14">
        <f>AND(vyberHrace&lt;&gt;"",ISNUMBER(SEARCH(vyberHrace,$B21682)))</f>
      </c>
      <c r="M21682" s="14">
        <f>AND($I21682=MID(kododd,1,2),$J21682=MID(kododd,3,3))</f>
      </c>
    </row>
    <row r="21683">
      <c r="A21683" s="95">
        <v>57306</v>
      </c>
      <c r="B21683" s="93" t="s">
        <v>23201</v>
      </c>
      <c r="C21683" s="93" t="s">
        <v>1422</v>
      </c>
      <c r="G21683" s="95">
        <v>0</v>
      </c>
      <c r="H21683" s="93" t="s">
        <v>8976</v>
      </c>
      <c r="I21683" s="93" t="s">
        <v>23895</v>
      </c>
      <c r="J21683" s="93" t="s">
        <v>20866</v>
      </c>
      <c r="K21683" s="93" t="s">
        <v>6762</v>
      </c>
      <c r="L21683" s="14">
        <f>AND(vyberHrace&lt;&gt;"",ISNUMBER(SEARCH(vyberHrace,$B21683)))</f>
      </c>
      <c r="M21683" s="14">
        <f>AND($I21683=MID(kododd,1,2),$J21683=MID(kododd,3,3))</f>
      </c>
    </row>
    <row r="21684">
      <c r="A21684" s="95">
        <v>57275</v>
      </c>
      <c r="B21684" s="93" t="s">
        <v>23270</v>
      </c>
      <c r="C21684" s="93" t="s">
        <v>1406</v>
      </c>
      <c r="D21684" s="95">
        <v>1639</v>
      </c>
      <c r="E21684" s="95">
        <v>1740</v>
      </c>
      <c r="F21684" s="95">
        <v>23765836</v>
      </c>
      <c r="G21684" s="95">
        <v>250</v>
      </c>
      <c r="H21684" s="93" t="s">
        <v>8976</v>
      </c>
      <c r="I21684" s="93" t="s">
        <v>23895</v>
      </c>
      <c r="J21684" s="93" t="s">
        <v>20896</v>
      </c>
      <c r="K21684" s="93" t="s">
        <v>6905</v>
      </c>
      <c r="L21684" s="14">
        <f>AND(vyberHrace&lt;&gt;"",ISNUMBER(SEARCH(vyberHrace,$B21684)))</f>
      </c>
      <c r="M21684" s="14">
        <f>AND($I21684=MID(kododd,1,2),$J21684=MID(kododd,3,3))</f>
      </c>
    </row>
    <row r="21685">
      <c r="A21685" s="95">
        <v>55531</v>
      </c>
      <c r="B21685" s="93" t="s">
        <v>23311</v>
      </c>
      <c r="C21685" s="93" t="s">
        <v>1411</v>
      </c>
      <c r="G21685" s="95">
        <v>0</v>
      </c>
      <c r="H21685" s="93" t="s">
        <v>8976</v>
      </c>
      <c r="I21685" s="93" t="s">
        <v>23895</v>
      </c>
      <c r="J21685" s="93" t="s">
        <v>20935</v>
      </c>
      <c r="K21685" s="93" t="s">
        <v>6901</v>
      </c>
      <c r="L21685" s="14">
        <f>AND(vyberHrace&lt;&gt;"",ISNUMBER(SEARCH(vyberHrace,$B21685)))</f>
      </c>
      <c r="M21685" s="14">
        <f>AND($I21685=MID(kododd,1,2),$J21685=MID(kododd,3,3))</f>
      </c>
    </row>
    <row r="21686">
      <c r="A21686" s="95">
        <v>55532</v>
      </c>
      <c r="B21686" s="93" t="s">
        <v>23312</v>
      </c>
      <c r="C21686" s="93" t="s">
        <v>1422</v>
      </c>
      <c r="G21686" s="95">
        <v>0</v>
      </c>
      <c r="H21686" s="93" t="s">
        <v>8976</v>
      </c>
      <c r="I21686" s="93" t="s">
        <v>23895</v>
      </c>
      <c r="J21686" s="93" t="s">
        <v>20935</v>
      </c>
      <c r="K21686" s="93" t="s">
        <v>6901</v>
      </c>
      <c r="L21686" s="14">
        <f>AND(vyberHrace&lt;&gt;"",ISNUMBER(SEARCH(vyberHrace,$B21686)))</f>
      </c>
      <c r="M21686" s="14">
        <f>AND($I21686=MID(kododd,1,2),$J21686=MID(kododd,3,3))</f>
      </c>
    </row>
    <row r="21687">
      <c r="A21687" s="95">
        <v>46711</v>
      </c>
      <c r="B21687" s="93" t="s">
        <v>234</v>
      </c>
      <c r="C21687" s="93" t="s">
        <v>1402</v>
      </c>
      <c r="F21687" s="95">
        <v>23714883</v>
      </c>
      <c r="G21687" s="95">
        <v>0</v>
      </c>
      <c r="H21687" s="93" t="s">
        <v>8976</v>
      </c>
      <c r="I21687" s="93" t="s">
        <v>23895</v>
      </c>
      <c r="J21687" s="93" t="s">
        <v>20936</v>
      </c>
      <c r="K21687" s="93" t="s">
        <v>5615</v>
      </c>
      <c r="L21687" s="14">
        <f>AND(vyberHrace&lt;&gt;"",ISNUMBER(SEARCH(vyberHrace,$B21687)))</f>
      </c>
      <c r="M21687" s="14">
        <f>AND($I21687=MID(kododd,1,2),$J21687=MID(kododd,3,3))</f>
      </c>
    </row>
    <row r="21688">
      <c r="A21688" s="95">
        <v>43064</v>
      </c>
      <c r="B21688" s="93" t="s">
        <v>235</v>
      </c>
      <c r="C21688" s="93" t="s">
        <v>1402</v>
      </c>
      <c r="D21688" s="95">
        <v>1320</v>
      </c>
      <c r="E21688" s="95">
        <v>1587</v>
      </c>
      <c r="F21688" s="95">
        <v>23702931</v>
      </c>
      <c r="G21688" s="95">
        <v>0</v>
      </c>
      <c r="H21688" s="93" t="s">
        <v>8976</v>
      </c>
      <c r="I21688" s="93" t="s">
        <v>23895</v>
      </c>
      <c r="J21688" s="93" t="s">
        <v>20878</v>
      </c>
      <c r="K21688" s="93" t="s">
        <v>6859</v>
      </c>
      <c r="L21688" s="14">
        <f>AND(vyberHrace&lt;&gt;"",ISNUMBER(SEARCH(vyberHrace,$B21688)))</f>
      </c>
      <c r="M21688" s="14">
        <f>AND($I21688=MID(kododd,1,2),$J21688=MID(kododd,3,3))</f>
      </c>
    </row>
    <row r="21689">
      <c r="A21689" s="95">
        <v>54480</v>
      </c>
      <c r="B21689" s="93" t="s">
        <v>1170</v>
      </c>
      <c r="C21689" s="93" t="s">
        <v>1411</v>
      </c>
      <c r="G21689" s="95">
        <v>0</v>
      </c>
      <c r="H21689" s="93" t="s">
        <v>8976</v>
      </c>
      <c r="I21689" s="93" t="s">
        <v>23895</v>
      </c>
      <c r="J21689" s="93" t="s">
        <v>20936</v>
      </c>
      <c r="K21689" s="93" t="s">
        <v>5615</v>
      </c>
      <c r="L21689" s="14">
        <f>AND(vyberHrace&lt;&gt;"",ISNUMBER(SEARCH(vyberHrace,$B21689)))</f>
      </c>
      <c r="M21689" s="14">
        <f>AND($I21689=MID(kododd,1,2),$J21689=MID(kododd,3,3))</f>
      </c>
    </row>
    <row r="21690">
      <c r="A21690" s="95">
        <v>62607</v>
      </c>
      <c r="B21690" s="93" t="s">
        <v>29592</v>
      </c>
      <c r="C21690" s="93" t="s">
        <v>1487</v>
      </c>
      <c r="F21690" s="95">
        <v>571006761</v>
      </c>
      <c r="G21690" s="95">
        <v>250</v>
      </c>
      <c r="H21690" s="93" t="s">
        <v>8976</v>
      </c>
      <c r="I21690" s="93" t="s">
        <v>23895</v>
      </c>
      <c r="J21690" s="93" t="s">
        <v>20882</v>
      </c>
      <c r="K21690" s="93" t="s">
        <v>6865</v>
      </c>
      <c r="L21690" s="14">
        <f>AND(vyberHrace&lt;&gt;"",ISNUMBER(SEARCH(vyberHrace,$B21690)))</f>
      </c>
      <c r="M21690" s="14">
        <f>AND($I21690=MID(kododd,1,2),$J21690=MID(kododd,3,3))</f>
      </c>
    </row>
    <row r="21691">
      <c r="A21691" s="95">
        <v>10140</v>
      </c>
      <c r="B21691" s="93" t="s">
        <v>239</v>
      </c>
      <c r="C21691" s="93" t="s">
        <v>1455</v>
      </c>
      <c r="D21691" s="95">
        <v>1728</v>
      </c>
      <c r="F21691" s="95">
        <v>23784091</v>
      </c>
      <c r="G21691" s="95">
        <v>250</v>
      </c>
      <c r="H21691" s="93" t="s">
        <v>8976</v>
      </c>
      <c r="I21691" s="93" t="s">
        <v>23895</v>
      </c>
      <c r="J21691" s="93" t="s">
        <v>20947</v>
      </c>
      <c r="K21691" s="93" t="s">
        <v>6833</v>
      </c>
      <c r="L21691" s="14">
        <f>AND(vyberHrace&lt;&gt;"",ISNUMBER(SEARCH(vyberHrace,$B21691)))</f>
      </c>
      <c r="M21691" s="14">
        <f>AND($I21691=MID(kododd,1,2),$J21691=MID(kododd,3,3))</f>
      </c>
    </row>
    <row r="21692">
      <c r="A21692" s="95">
        <v>10145</v>
      </c>
      <c r="B21692" s="93" t="s">
        <v>239</v>
      </c>
      <c r="C21692" s="93" t="s">
        <v>1435</v>
      </c>
      <c r="D21692" s="95">
        <v>1717</v>
      </c>
      <c r="E21692" s="95">
        <v>1861</v>
      </c>
      <c r="F21692" s="95">
        <v>366749</v>
      </c>
      <c r="G21692" s="95">
        <v>500</v>
      </c>
      <c r="H21692" s="93" t="s">
        <v>8976</v>
      </c>
      <c r="I21692" s="93" t="s">
        <v>23895</v>
      </c>
      <c r="J21692" s="93" t="s">
        <v>23412</v>
      </c>
      <c r="K21692" s="93" t="s">
        <v>21370</v>
      </c>
      <c r="L21692" s="14">
        <f>AND(vyberHrace&lt;&gt;"",ISNUMBER(SEARCH(vyberHrace,$B21692)))</f>
      </c>
      <c r="M21692" s="14">
        <f>AND($I21692=MID(kododd,1,2),$J21692=MID(kododd,3,3))</f>
      </c>
    </row>
    <row r="21693">
      <c r="A21693" s="95">
        <v>49590</v>
      </c>
      <c r="B21693" s="93" t="s">
        <v>240</v>
      </c>
      <c r="C21693" s="93" t="s">
        <v>1406</v>
      </c>
      <c r="F21693" s="95">
        <v>23743212</v>
      </c>
      <c r="G21693" s="95">
        <v>250</v>
      </c>
      <c r="H21693" s="93" t="s">
        <v>8976</v>
      </c>
      <c r="I21693" s="93" t="s">
        <v>23895</v>
      </c>
      <c r="J21693" s="93" t="s">
        <v>20864</v>
      </c>
      <c r="K21693" s="93" t="s">
        <v>1505</v>
      </c>
      <c r="L21693" s="14">
        <f>AND(vyberHrace&lt;&gt;"",ISNUMBER(SEARCH(vyberHrace,$B21693)))</f>
      </c>
      <c r="M21693" s="14">
        <f>AND($I21693=MID(kododd,1,2),$J21693=MID(kododd,3,3))</f>
      </c>
    </row>
    <row r="21694">
      <c r="A21694" s="95">
        <v>45858</v>
      </c>
      <c r="B21694" s="93" t="s">
        <v>247</v>
      </c>
      <c r="C21694" s="93" t="s">
        <v>1402</v>
      </c>
      <c r="G21694" s="95">
        <v>0</v>
      </c>
      <c r="H21694" s="93" t="s">
        <v>8976</v>
      </c>
      <c r="I21694" s="93" t="s">
        <v>23895</v>
      </c>
      <c r="J21694" s="93" t="s">
        <v>20878</v>
      </c>
      <c r="K21694" s="93" t="s">
        <v>6859</v>
      </c>
      <c r="L21694" s="14">
        <f>AND(vyberHrace&lt;&gt;"",ISNUMBER(SEARCH(vyberHrace,$B21694)))</f>
      </c>
      <c r="M21694" s="14">
        <f>AND($I21694=MID(kododd,1,2),$J21694=MID(kododd,3,3))</f>
      </c>
    </row>
    <row r="21695">
      <c r="A21695" s="95">
        <v>49725</v>
      </c>
      <c r="B21695" s="93" t="s">
        <v>249</v>
      </c>
      <c r="C21695" s="93" t="s">
        <v>1407</v>
      </c>
      <c r="D21695" s="95">
        <v>1628</v>
      </c>
      <c r="E21695" s="95">
        <v>1768</v>
      </c>
      <c r="F21695" s="95">
        <v>23730366</v>
      </c>
      <c r="G21695" s="95">
        <v>250</v>
      </c>
      <c r="H21695" s="93" t="s">
        <v>8976</v>
      </c>
      <c r="I21695" s="93" t="s">
        <v>23895</v>
      </c>
      <c r="J21695" s="93" t="s">
        <v>20867</v>
      </c>
      <c r="K21695" s="93" t="s">
        <v>6764</v>
      </c>
      <c r="L21695" s="14">
        <f>AND(vyberHrace&lt;&gt;"",ISNUMBER(SEARCH(vyberHrace,$B21695)))</f>
      </c>
      <c r="M21695" s="14">
        <f>AND($I21695=MID(kododd,1,2),$J21695=MID(kododd,3,3))</f>
      </c>
    </row>
    <row r="21696">
      <c r="A21696" s="95">
        <v>34180</v>
      </c>
      <c r="B21696" s="93" t="s">
        <v>6259</v>
      </c>
      <c r="C21696" s="93" t="s">
        <v>1414</v>
      </c>
      <c r="D21696" s="95">
        <v>1768</v>
      </c>
      <c r="E21696" s="95">
        <v>1871</v>
      </c>
      <c r="F21696" s="95">
        <v>375276</v>
      </c>
      <c r="G21696" s="95">
        <v>250</v>
      </c>
      <c r="H21696" s="93" t="s">
        <v>8976</v>
      </c>
      <c r="I21696" s="93" t="s">
        <v>23895</v>
      </c>
      <c r="J21696" s="93" t="s">
        <v>20966</v>
      </c>
      <c r="K21696" s="93" t="s">
        <v>3069</v>
      </c>
      <c r="L21696" s="14">
        <f>AND(vyberHrace&lt;&gt;"",ISNUMBER(SEARCH(vyberHrace,$B21696)))</f>
      </c>
      <c r="M21696" s="14">
        <f>AND($I21696=MID(kododd,1,2),$J21696=MID(kododd,3,3))</f>
      </c>
    </row>
    <row r="21697">
      <c r="A21697" s="95">
        <v>62651</v>
      </c>
      <c r="B21697" s="93" t="s">
        <v>29593</v>
      </c>
      <c r="C21697" s="93" t="s">
        <v>24215</v>
      </c>
      <c r="G21697" s="95">
        <v>250</v>
      </c>
      <c r="H21697" s="93" t="s">
        <v>8976</v>
      </c>
      <c r="I21697" s="93" t="s">
        <v>23895</v>
      </c>
      <c r="J21697" s="93" t="s">
        <v>20913</v>
      </c>
      <c r="K21697" s="93" t="s">
        <v>3849</v>
      </c>
      <c r="L21697" s="14">
        <f>AND(vyberHrace&lt;&gt;"",ISNUMBER(SEARCH(vyberHrace,$B21697)))</f>
      </c>
      <c r="M21697" s="14">
        <f>AND($I21697=MID(kododd,1,2),$J21697=MID(kododd,3,3))</f>
      </c>
    </row>
    <row r="21698">
      <c r="A21698" s="95">
        <v>63971</v>
      </c>
      <c r="B21698" s="93" t="s">
        <v>3933</v>
      </c>
      <c r="C21698" s="93" t="s">
        <v>1424</v>
      </c>
      <c r="D21698" s="95">
        <v>80271</v>
      </c>
      <c r="E21698" s="95">
        <v>80271</v>
      </c>
      <c r="G21698" s="95">
        <v>250</v>
      </c>
      <c r="H21698" s="93" t="s">
        <v>8976</v>
      </c>
      <c r="I21698" s="93" t="s">
        <v>23895</v>
      </c>
      <c r="J21698" s="93" t="s">
        <v>20935</v>
      </c>
      <c r="K21698" s="93" t="s">
        <v>6901</v>
      </c>
      <c r="L21698" s="14">
        <f>AND(vyberHrace&lt;&gt;"",ISNUMBER(SEARCH(vyberHrace,$B21698)))</f>
      </c>
      <c r="M21698" s="14">
        <f>AND($I21698=MID(kododd,1,2),$J21698=MID(kododd,3,3))</f>
      </c>
    </row>
    <row r="21699">
      <c r="A21699" s="95">
        <v>49316</v>
      </c>
      <c r="B21699" s="93" t="s">
        <v>12188</v>
      </c>
      <c r="C21699" s="93" t="s">
        <v>1436</v>
      </c>
      <c r="F21699" s="95">
        <v>23730994</v>
      </c>
      <c r="G21699" s="95">
        <v>0</v>
      </c>
      <c r="H21699" s="93" t="s">
        <v>8976</v>
      </c>
      <c r="I21699" s="93" t="s">
        <v>23895</v>
      </c>
      <c r="J21699" s="93" t="s">
        <v>20938</v>
      </c>
      <c r="K21699" s="93" t="s">
        <v>5086</v>
      </c>
      <c r="L21699" s="14">
        <f>AND(vyberHrace&lt;&gt;"",ISNUMBER(SEARCH(vyberHrace,$B21699)))</f>
      </c>
      <c r="M21699" s="14">
        <f>AND($I21699=MID(kododd,1,2),$J21699=MID(kododd,3,3))</f>
      </c>
    </row>
    <row r="21700">
      <c r="A21700" s="95">
        <v>52249</v>
      </c>
      <c r="B21700" s="93" t="s">
        <v>5056</v>
      </c>
      <c r="C21700" s="93" t="s">
        <v>1422</v>
      </c>
      <c r="G21700" s="95">
        <v>250</v>
      </c>
      <c r="H21700" s="93" t="s">
        <v>8976</v>
      </c>
      <c r="I21700" s="93" t="s">
        <v>23895</v>
      </c>
      <c r="J21700" s="93" t="s">
        <v>20896</v>
      </c>
      <c r="K21700" s="93" t="s">
        <v>6905</v>
      </c>
      <c r="L21700" s="14">
        <f>AND(vyberHrace&lt;&gt;"",ISNUMBER(SEARCH(vyberHrace,$B21700)))</f>
      </c>
      <c r="M21700" s="14">
        <f>AND($I21700=MID(kododd,1,2),$J21700=MID(kododd,3,3))</f>
      </c>
    </row>
    <row r="21701">
      <c r="A21701" s="95">
        <v>60763</v>
      </c>
      <c r="B21701" s="93" t="s">
        <v>27160</v>
      </c>
      <c r="C21701" s="93" t="s">
        <v>1406</v>
      </c>
      <c r="G21701" s="95">
        <v>250</v>
      </c>
      <c r="H21701" s="93" t="s">
        <v>8976</v>
      </c>
      <c r="I21701" s="93" t="s">
        <v>23895</v>
      </c>
      <c r="J21701" s="93" t="s">
        <v>20891</v>
      </c>
      <c r="K21701" s="93" t="s">
        <v>6860</v>
      </c>
      <c r="L21701" s="14">
        <f>AND(vyberHrace&lt;&gt;"",ISNUMBER(SEARCH(vyberHrace,$B21701)))</f>
      </c>
      <c r="M21701" s="14">
        <f>AND($I21701=MID(kododd,1,2),$J21701=MID(kododd,3,3))</f>
      </c>
    </row>
    <row r="21702">
      <c r="A21702" s="95">
        <v>16135</v>
      </c>
      <c r="B21702" s="93" t="s">
        <v>15105</v>
      </c>
      <c r="C21702" s="93" t="s">
        <v>1431</v>
      </c>
      <c r="D21702" s="95">
        <v>1736</v>
      </c>
      <c r="E21702" s="95">
        <v>1821</v>
      </c>
      <c r="F21702" s="95">
        <v>366099</v>
      </c>
      <c r="G21702" s="95">
        <v>0</v>
      </c>
      <c r="H21702" s="93" t="s">
        <v>8976</v>
      </c>
      <c r="I21702" s="93" t="s">
        <v>23895</v>
      </c>
      <c r="J21702" s="93" t="s">
        <v>20878</v>
      </c>
      <c r="K21702" s="93" t="s">
        <v>6859</v>
      </c>
      <c r="L21702" s="14">
        <f>AND(vyberHrace&lt;&gt;"",ISNUMBER(SEARCH(vyberHrace,$B21702)))</f>
      </c>
      <c r="M21702" s="14">
        <f>AND($I21702=MID(kododd,1,2),$J21702=MID(kododd,3,3))</f>
      </c>
    </row>
    <row r="21703">
      <c r="A21703" s="95">
        <v>14209</v>
      </c>
      <c r="B21703" s="93" t="s">
        <v>6749</v>
      </c>
      <c r="C21703" s="93" t="s">
        <v>1456</v>
      </c>
      <c r="D21703" s="95">
        <v>1503</v>
      </c>
      <c r="E21703" s="95">
        <v>1655</v>
      </c>
      <c r="F21703" s="95">
        <v>385980</v>
      </c>
      <c r="G21703" s="95">
        <v>250</v>
      </c>
      <c r="H21703" s="93" t="s">
        <v>8976</v>
      </c>
      <c r="I21703" s="93" t="s">
        <v>23895</v>
      </c>
      <c r="J21703" s="93" t="s">
        <v>21023</v>
      </c>
      <c r="K21703" s="93" t="s">
        <v>232</v>
      </c>
      <c r="L21703" s="14">
        <f>AND(vyberHrace&lt;&gt;"",ISNUMBER(SEARCH(vyberHrace,$B21703)))</f>
      </c>
      <c r="M21703" s="14">
        <f>AND($I21703=MID(kododd,1,2),$J21703=MID(kododd,3,3))</f>
      </c>
    </row>
    <row r="21704">
      <c r="A21704" s="95">
        <v>1360</v>
      </c>
      <c r="B21704" s="93" t="s">
        <v>6751</v>
      </c>
      <c r="C21704" s="93" t="s">
        <v>1413</v>
      </c>
      <c r="D21704" s="95">
        <v>2001</v>
      </c>
      <c r="F21704" s="95">
        <v>324434</v>
      </c>
      <c r="G21704" s="95">
        <v>0</v>
      </c>
      <c r="H21704" s="93" t="s">
        <v>8976</v>
      </c>
      <c r="I21704" s="93" t="s">
        <v>23895</v>
      </c>
      <c r="J21704" s="93" t="s">
        <v>20890</v>
      </c>
      <c r="K21704" s="93" t="s">
        <v>29570</v>
      </c>
      <c r="L21704" s="14">
        <f>AND(vyberHrace&lt;&gt;"",ISNUMBER(SEARCH(vyberHrace,$B21704)))</f>
      </c>
      <c r="M21704" s="14">
        <f>AND($I21704=MID(kododd,1,2),$J21704=MID(kododd,3,3))</f>
      </c>
    </row>
    <row r="21705">
      <c r="A21705" s="95">
        <v>54751</v>
      </c>
      <c r="B21705" s="93" t="s">
        <v>5514</v>
      </c>
      <c r="C21705" s="93" t="s">
        <v>1437</v>
      </c>
      <c r="G21705" s="95">
        <v>250</v>
      </c>
      <c r="H21705" s="93" t="s">
        <v>8976</v>
      </c>
      <c r="I21705" s="93" t="s">
        <v>23895</v>
      </c>
      <c r="J21705" s="93" t="s">
        <v>20913</v>
      </c>
      <c r="K21705" s="93" t="s">
        <v>3849</v>
      </c>
      <c r="L21705" s="14">
        <f>AND(vyberHrace&lt;&gt;"",ISNUMBER(SEARCH(vyberHrace,$B21705)))</f>
      </c>
      <c r="M21705" s="14">
        <f>AND($I21705=MID(kododd,1,2),$J21705=MID(kododd,3,3))</f>
      </c>
    </row>
    <row r="21706">
      <c r="A21706" s="95">
        <v>41813</v>
      </c>
      <c r="B21706" s="93" t="s">
        <v>5515</v>
      </c>
      <c r="C21706" s="93" t="s">
        <v>1408</v>
      </c>
      <c r="D21706" s="95">
        <v>1698</v>
      </c>
      <c r="E21706" s="95">
        <v>1807</v>
      </c>
      <c r="F21706" s="95">
        <v>23705213</v>
      </c>
      <c r="G21706" s="95">
        <v>250</v>
      </c>
      <c r="H21706" s="93" t="s">
        <v>8976</v>
      </c>
      <c r="I21706" s="93" t="s">
        <v>23895</v>
      </c>
      <c r="J21706" s="93" t="s">
        <v>20913</v>
      </c>
      <c r="K21706" s="93" t="s">
        <v>3849</v>
      </c>
      <c r="L21706" s="14">
        <f>AND(vyberHrace&lt;&gt;"",ISNUMBER(SEARCH(vyberHrace,$B21706)))</f>
      </c>
      <c r="M21706" s="14">
        <f>AND($I21706=MID(kododd,1,2),$J21706=MID(kododd,3,3))</f>
      </c>
    </row>
    <row r="21707">
      <c r="A21707" s="95">
        <v>254</v>
      </c>
      <c r="B21707" s="93" t="s">
        <v>12871</v>
      </c>
      <c r="C21707" s="93" t="s">
        <v>1428</v>
      </c>
      <c r="D21707" s="95">
        <v>2070</v>
      </c>
      <c r="E21707" s="95">
        <v>2068</v>
      </c>
      <c r="F21707" s="95">
        <v>305480</v>
      </c>
      <c r="G21707" s="95">
        <v>250</v>
      </c>
      <c r="H21707" s="93" t="s">
        <v>8976</v>
      </c>
      <c r="I21707" s="93" t="s">
        <v>23895</v>
      </c>
      <c r="J21707" s="93" t="s">
        <v>20890</v>
      </c>
      <c r="K21707" s="93" t="s">
        <v>29570</v>
      </c>
      <c r="L21707" s="14">
        <f>AND(vyberHrace&lt;&gt;"",ISNUMBER(SEARCH(vyberHrace,$B21707)))</f>
      </c>
      <c r="M21707" s="14">
        <f>AND($I21707=MID(kododd,1,2),$J21707=MID(kododd,3,3))</f>
      </c>
    </row>
    <row r="21708">
      <c r="A21708" s="95">
        <v>59289</v>
      </c>
      <c r="B21708" s="93" t="s">
        <v>25714</v>
      </c>
      <c r="C21708" s="93" t="s">
        <v>1406</v>
      </c>
      <c r="D21708" s="95">
        <v>1769</v>
      </c>
      <c r="E21708" s="95">
        <v>1834</v>
      </c>
      <c r="F21708" s="95">
        <v>23765216</v>
      </c>
      <c r="G21708" s="95">
        <v>250</v>
      </c>
      <c r="H21708" s="93" t="s">
        <v>8976</v>
      </c>
      <c r="I21708" s="93" t="s">
        <v>23895</v>
      </c>
      <c r="J21708" s="93" t="s">
        <v>20882</v>
      </c>
      <c r="K21708" s="93" t="s">
        <v>6865</v>
      </c>
      <c r="L21708" s="14">
        <f>AND(vyberHrace&lt;&gt;"",ISNUMBER(SEARCH(vyberHrace,$B21708)))</f>
      </c>
      <c r="M21708" s="14">
        <f>AND($I21708=MID(kododd,1,2),$J21708=MID(kododd,3,3))</f>
      </c>
    </row>
    <row r="21709">
      <c r="A21709" s="95">
        <v>7205</v>
      </c>
      <c r="B21709" s="93" t="s">
        <v>5525</v>
      </c>
      <c r="C21709" s="93" t="s">
        <v>1465</v>
      </c>
      <c r="D21709" s="95">
        <v>1842</v>
      </c>
      <c r="G21709" s="95">
        <v>0</v>
      </c>
      <c r="H21709" s="93" t="s">
        <v>8976</v>
      </c>
      <c r="I21709" s="93" t="s">
        <v>23895</v>
      </c>
      <c r="J21709" s="93" t="s">
        <v>20911</v>
      </c>
      <c r="K21709" s="93" t="s">
        <v>3262</v>
      </c>
      <c r="L21709" s="14">
        <f>AND(vyberHrace&lt;&gt;"",ISNUMBER(SEARCH(vyberHrace,$B21709)))</f>
      </c>
      <c r="M21709" s="14">
        <f>AND($I21709=MID(kododd,1,2),$J21709=MID(kododd,3,3))</f>
      </c>
    </row>
    <row r="21710">
      <c r="A21710" s="95">
        <v>129</v>
      </c>
      <c r="B21710" s="93" t="s">
        <v>5537</v>
      </c>
      <c r="C21710" s="93" t="s">
        <v>1469</v>
      </c>
      <c r="D21710" s="95">
        <v>1894</v>
      </c>
      <c r="E21710" s="95">
        <v>1964</v>
      </c>
      <c r="F21710" s="95">
        <v>300730</v>
      </c>
      <c r="G21710" s="95">
        <v>250</v>
      </c>
      <c r="H21710" s="93" t="s">
        <v>8976</v>
      </c>
      <c r="I21710" s="93" t="s">
        <v>23895</v>
      </c>
      <c r="J21710" s="93" t="s">
        <v>20966</v>
      </c>
      <c r="K21710" s="93" t="s">
        <v>3069</v>
      </c>
      <c r="L21710" s="14">
        <f>AND(vyberHrace&lt;&gt;"",ISNUMBER(SEARCH(vyberHrace,$B21710)))</f>
      </c>
      <c r="M21710" s="14">
        <f>AND($I21710=MID(kododd,1,2),$J21710=MID(kododd,3,3))</f>
      </c>
    </row>
    <row r="21711">
      <c r="A21711" s="95">
        <v>58431</v>
      </c>
      <c r="B21711" s="93" t="s">
        <v>24936</v>
      </c>
      <c r="C21711" s="93" t="s">
        <v>1424</v>
      </c>
      <c r="G21711" s="95">
        <v>0</v>
      </c>
      <c r="H21711" s="93" t="s">
        <v>8976</v>
      </c>
      <c r="I21711" s="93" t="s">
        <v>23895</v>
      </c>
      <c r="J21711" s="93" t="s">
        <v>20878</v>
      </c>
      <c r="K21711" s="93" t="s">
        <v>6859</v>
      </c>
      <c r="L21711" s="14">
        <f>AND(vyberHrace&lt;&gt;"",ISNUMBER(SEARCH(vyberHrace,$B21711)))</f>
      </c>
      <c r="M21711" s="14">
        <f>AND($I21711=MID(kododd,1,2),$J21711=MID(kododd,3,3))</f>
      </c>
    </row>
    <row r="21712">
      <c r="A21712" s="95">
        <v>59567</v>
      </c>
      <c r="B21712" s="93" t="s">
        <v>25962</v>
      </c>
      <c r="C21712" s="93" t="s">
        <v>1486</v>
      </c>
      <c r="G21712" s="95">
        <v>0</v>
      </c>
      <c r="H21712" s="93" t="s">
        <v>8976</v>
      </c>
      <c r="I21712" s="93" t="s">
        <v>23895</v>
      </c>
      <c r="J21712" s="93" t="s">
        <v>20882</v>
      </c>
      <c r="K21712" s="93" t="s">
        <v>6865</v>
      </c>
      <c r="L21712" s="14">
        <f>AND(vyberHrace&lt;&gt;"",ISNUMBER(SEARCH(vyberHrace,$B21712)))</f>
      </c>
      <c r="M21712" s="14">
        <f>AND($I21712=MID(kododd,1,2),$J21712=MID(kododd,3,3))</f>
      </c>
    </row>
    <row r="21713">
      <c r="A21713" s="95">
        <v>56837</v>
      </c>
      <c r="B21713" s="93" t="s">
        <v>23340</v>
      </c>
      <c r="C21713" s="93" t="s">
        <v>1420</v>
      </c>
      <c r="D21713" s="95">
        <v>1094</v>
      </c>
      <c r="E21713" s="95">
        <v>1400</v>
      </c>
      <c r="F21713" s="95">
        <v>23777605</v>
      </c>
      <c r="G21713" s="95">
        <v>250</v>
      </c>
      <c r="H21713" s="93" t="s">
        <v>8976</v>
      </c>
      <c r="I21713" s="93" t="s">
        <v>23895</v>
      </c>
      <c r="J21713" s="93" t="s">
        <v>20882</v>
      </c>
      <c r="K21713" s="93" t="s">
        <v>6865</v>
      </c>
      <c r="L21713" s="14">
        <f>AND(vyberHrace&lt;&gt;"",ISNUMBER(SEARCH(vyberHrace,$B21713)))</f>
      </c>
      <c r="M21713" s="14">
        <f>AND($I21713=MID(kododd,1,2),$J21713=MID(kododd,3,3))</f>
      </c>
    </row>
    <row r="21714">
      <c r="A21714" s="95">
        <v>50859</v>
      </c>
      <c r="B21714" s="93" t="s">
        <v>14617</v>
      </c>
      <c r="C21714" s="93" t="s">
        <v>1402</v>
      </c>
      <c r="G21714" s="95">
        <v>0</v>
      </c>
      <c r="H21714" s="93" t="s">
        <v>8976</v>
      </c>
      <c r="I21714" s="93" t="s">
        <v>23895</v>
      </c>
      <c r="J21714" s="93" t="s">
        <v>20935</v>
      </c>
      <c r="K21714" s="93" t="s">
        <v>6901</v>
      </c>
      <c r="L21714" s="14">
        <f>AND(vyberHrace&lt;&gt;"",ISNUMBER(SEARCH(vyberHrace,$B21714)))</f>
      </c>
      <c r="M21714" s="14">
        <f>AND($I21714=MID(kododd,1,2),$J21714=MID(kododd,3,3))</f>
      </c>
    </row>
    <row r="21715">
      <c r="A21715" s="95">
        <v>60247</v>
      </c>
      <c r="B21715" s="93" t="s">
        <v>26706</v>
      </c>
      <c r="C21715" s="93" t="s">
        <v>1487</v>
      </c>
      <c r="G21715" s="95">
        <v>0</v>
      </c>
      <c r="H21715" s="93" t="s">
        <v>8976</v>
      </c>
      <c r="I21715" s="93" t="s">
        <v>23895</v>
      </c>
      <c r="J21715" s="93" t="s">
        <v>20878</v>
      </c>
      <c r="K21715" s="93" t="s">
        <v>6859</v>
      </c>
      <c r="L21715" s="14">
        <f>AND(vyberHrace&lt;&gt;"",ISNUMBER(SEARCH(vyberHrace,$B21715)))</f>
      </c>
      <c r="M21715" s="14">
        <f>AND($I21715=MID(kododd,1,2),$J21715=MID(kododd,3,3))</f>
      </c>
    </row>
    <row r="21716">
      <c r="A21716" s="95">
        <v>56030</v>
      </c>
      <c r="B21716" s="93" t="s">
        <v>23367</v>
      </c>
      <c r="C21716" s="93" t="s">
        <v>1402</v>
      </c>
      <c r="D21716" s="95">
        <v>1584</v>
      </c>
      <c r="E21716" s="95">
        <v>1671</v>
      </c>
      <c r="F21716" s="95">
        <v>23765224</v>
      </c>
      <c r="G21716" s="95">
        <v>250</v>
      </c>
      <c r="H21716" s="93" t="s">
        <v>8976</v>
      </c>
      <c r="I21716" s="93" t="s">
        <v>23895</v>
      </c>
      <c r="J21716" s="93" t="s">
        <v>20896</v>
      </c>
      <c r="K21716" s="93" t="s">
        <v>6905</v>
      </c>
      <c r="L21716" s="14">
        <f>AND(vyberHrace&lt;&gt;"",ISNUMBER(SEARCH(vyberHrace,$B21716)))</f>
      </c>
      <c r="M21716" s="14">
        <f>AND($I21716=MID(kododd,1,2),$J21716=MID(kododd,3,3))</f>
      </c>
    </row>
    <row r="21717">
      <c r="A21717" s="95">
        <v>63769</v>
      </c>
      <c r="B21717" s="93" t="s">
        <v>30035</v>
      </c>
      <c r="C21717" s="93" t="s">
        <v>1450</v>
      </c>
      <c r="G21717" s="95">
        <v>250</v>
      </c>
      <c r="H21717" s="93" t="s">
        <v>8976</v>
      </c>
      <c r="I21717" s="93" t="s">
        <v>23895</v>
      </c>
      <c r="J21717" s="93" t="s">
        <v>20896</v>
      </c>
      <c r="K21717" s="93" t="s">
        <v>6905</v>
      </c>
      <c r="L21717" s="14">
        <f>AND(vyberHrace&lt;&gt;"",ISNUMBER(SEARCH(vyberHrace,$B21717)))</f>
      </c>
      <c r="M21717" s="14">
        <f>AND($I21717=MID(kododd,1,2),$J21717=MID(kododd,3,3))</f>
      </c>
    </row>
    <row r="21718">
      <c r="A21718" s="95">
        <v>44401</v>
      </c>
      <c r="B21718" s="93" t="s">
        <v>3093</v>
      </c>
      <c r="C21718" s="93" t="s">
        <v>1402</v>
      </c>
      <c r="G21718" s="95">
        <v>0</v>
      </c>
      <c r="H21718" s="93" t="s">
        <v>8976</v>
      </c>
      <c r="I21718" s="93" t="s">
        <v>23895</v>
      </c>
      <c r="J21718" s="93" t="s">
        <v>20878</v>
      </c>
      <c r="K21718" s="93" t="s">
        <v>6859</v>
      </c>
      <c r="L21718" s="14">
        <f>AND(vyberHrace&lt;&gt;"",ISNUMBER(SEARCH(vyberHrace,$B21718)))</f>
      </c>
      <c r="M21718" s="14">
        <f>AND($I21718=MID(kododd,1,2),$J21718=MID(kododd,3,3))</f>
      </c>
    </row>
    <row r="21719">
      <c r="A21719" s="95">
        <v>49941</v>
      </c>
      <c r="B21719" s="93" t="s">
        <v>3094</v>
      </c>
      <c r="C21719" s="93" t="s">
        <v>3255</v>
      </c>
      <c r="D21719" s="95">
        <v>1351</v>
      </c>
      <c r="F21719" s="95">
        <v>23769424</v>
      </c>
      <c r="G21719" s="95">
        <v>250</v>
      </c>
      <c r="H21719" s="93" t="s">
        <v>8976</v>
      </c>
      <c r="I21719" s="93" t="s">
        <v>23895</v>
      </c>
      <c r="J21719" s="93" t="s">
        <v>20867</v>
      </c>
      <c r="K21719" s="93" t="s">
        <v>6764</v>
      </c>
      <c r="L21719" s="14">
        <f>AND(vyberHrace&lt;&gt;"",ISNUMBER(SEARCH(vyberHrace,$B21719)))</f>
      </c>
      <c r="M21719" s="14">
        <f>AND($I21719=MID(kododd,1,2),$J21719=MID(kododd,3,3))</f>
      </c>
    </row>
    <row r="21720">
      <c r="A21720" s="95">
        <v>50975</v>
      </c>
      <c r="B21720" s="93" t="s">
        <v>4363</v>
      </c>
      <c r="C21720" s="93" t="s">
        <v>3255</v>
      </c>
      <c r="G21720" s="95">
        <v>0</v>
      </c>
      <c r="H21720" s="93" t="s">
        <v>8976</v>
      </c>
      <c r="I21720" s="93" t="s">
        <v>23895</v>
      </c>
      <c r="J21720" s="93" t="s">
        <v>20867</v>
      </c>
      <c r="K21720" s="93" t="s">
        <v>6764</v>
      </c>
      <c r="L21720" s="14">
        <f>AND(vyberHrace&lt;&gt;"",ISNUMBER(SEARCH(vyberHrace,$B21720)))</f>
      </c>
      <c r="M21720" s="14">
        <f>AND($I21720=MID(kododd,1,2),$J21720=MID(kododd,3,3))</f>
      </c>
    </row>
    <row r="21721">
      <c r="A21721" s="95">
        <v>11020</v>
      </c>
      <c r="B21721" s="93" t="s">
        <v>3096</v>
      </c>
      <c r="C21721" s="93" t="s">
        <v>1434</v>
      </c>
      <c r="D21721" s="95">
        <v>1926</v>
      </c>
      <c r="E21721" s="95">
        <v>1912</v>
      </c>
      <c r="F21721" s="95">
        <v>339482</v>
      </c>
      <c r="G21721" s="95">
        <v>0</v>
      </c>
      <c r="H21721" s="93" t="s">
        <v>8976</v>
      </c>
      <c r="I21721" s="93" t="s">
        <v>23895</v>
      </c>
      <c r="J21721" s="93" t="s">
        <v>20867</v>
      </c>
      <c r="K21721" s="93" t="s">
        <v>6764</v>
      </c>
      <c r="L21721" s="14">
        <f>AND(vyberHrace&lt;&gt;"",ISNUMBER(SEARCH(vyberHrace,$B21721)))</f>
      </c>
      <c r="M21721" s="14">
        <f>AND($I21721=MID(kododd,1,2),$J21721=MID(kododd,3,3))</f>
      </c>
    </row>
    <row r="21722">
      <c r="A21722" s="95">
        <v>60084</v>
      </c>
      <c r="B21722" s="93" t="s">
        <v>3096</v>
      </c>
      <c r="C21722" s="93" t="s">
        <v>1421</v>
      </c>
      <c r="D21722" s="95">
        <v>1209</v>
      </c>
      <c r="F21722" s="95">
        <v>23798416</v>
      </c>
      <c r="G21722" s="95">
        <v>250</v>
      </c>
      <c r="H21722" s="93" t="s">
        <v>8976</v>
      </c>
      <c r="I21722" s="93" t="s">
        <v>23895</v>
      </c>
      <c r="J21722" s="93" t="s">
        <v>20867</v>
      </c>
      <c r="K21722" s="93" t="s">
        <v>6764</v>
      </c>
      <c r="L21722" s="14">
        <f>AND(vyberHrace&lt;&gt;"",ISNUMBER(SEARCH(vyberHrace,$B21722)))</f>
      </c>
      <c r="M21722" s="14">
        <f>AND($I21722=MID(kododd,1,2),$J21722=MID(kododd,3,3))</f>
      </c>
    </row>
    <row r="21723">
      <c r="A21723" s="95">
        <v>49940</v>
      </c>
      <c r="B21723" s="93" t="s">
        <v>3097</v>
      </c>
      <c r="C21723" s="93" t="s">
        <v>1416</v>
      </c>
      <c r="G21723" s="95">
        <v>0</v>
      </c>
      <c r="H21723" s="93" t="s">
        <v>8976</v>
      </c>
      <c r="I21723" s="93" t="s">
        <v>23895</v>
      </c>
      <c r="J21723" s="93" t="s">
        <v>20867</v>
      </c>
      <c r="K21723" s="93" t="s">
        <v>6764</v>
      </c>
      <c r="L21723" s="14">
        <f>AND(vyberHrace&lt;&gt;"",ISNUMBER(SEARCH(vyberHrace,$B21723)))</f>
      </c>
      <c r="M21723" s="14">
        <f>AND($I21723=MID(kododd,1,2),$J21723=MID(kododd,3,3))</f>
      </c>
    </row>
    <row r="21724">
      <c r="A21724" s="95">
        <v>7469</v>
      </c>
      <c r="B21724" s="93" t="s">
        <v>3098</v>
      </c>
      <c r="C21724" s="93" t="s">
        <v>1449</v>
      </c>
      <c r="D21724" s="95">
        <v>1627</v>
      </c>
      <c r="E21724" s="95">
        <v>1780</v>
      </c>
      <c r="F21724" s="95">
        <v>387657</v>
      </c>
      <c r="G21724" s="95">
        <v>250</v>
      </c>
      <c r="H21724" s="93" t="s">
        <v>8976</v>
      </c>
      <c r="I21724" s="93" t="s">
        <v>23895</v>
      </c>
      <c r="J21724" s="93" t="s">
        <v>20867</v>
      </c>
      <c r="K21724" s="93" t="s">
        <v>6764</v>
      </c>
      <c r="L21724" s="14">
        <f>AND(vyberHrace&lt;&gt;"",ISNUMBER(SEARCH(vyberHrace,$B21724)))</f>
      </c>
      <c r="M21724" s="14">
        <f>AND($I21724=MID(kododd,1,2),$J21724=MID(kododd,3,3))</f>
      </c>
    </row>
    <row r="21725">
      <c r="A21725" s="95">
        <v>7463</v>
      </c>
      <c r="B21725" s="93" t="s">
        <v>23</v>
      </c>
      <c r="C21725" s="93" t="s">
        <v>1429</v>
      </c>
      <c r="D21725" s="95">
        <v>1662</v>
      </c>
      <c r="E21725" s="95">
        <v>1774</v>
      </c>
      <c r="F21725" s="95">
        <v>373672</v>
      </c>
      <c r="G21725" s="95">
        <v>250</v>
      </c>
      <c r="H21725" s="93" t="s">
        <v>8976</v>
      </c>
      <c r="I21725" s="93" t="s">
        <v>23895</v>
      </c>
      <c r="J21725" s="93" t="s">
        <v>20867</v>
      </c>
      <c r="K21725" s="93" t="s">
        <v>6764</v>
      </c>
      <c r="L21725" s="14">
        <f>AND(vyberHrace&lt;&gt;"",ISNUMBER(SEARCH(vyberHrace,$B21725)))</f>
      </c>
      <c r="M21725" s="14">
        <f>AND($I21725=MID(kododd,1,2),$J21725=MID(kododd,3,3))</f>
      </c>
    </row>
    <row r="21726">
      <c r="A21726" s="95">
        <v>61520</v>
      </c>
      <c r="B21726" s="93" t="s">
        <v>27696</v>
      </c>
      <c r="C21726" s="93" t="s">
        <v>1450</v>
      </c>
      <c r="G21726" s="95">
        <v>0</v>
      </c>
      <c r="H21726" s="93" t="s">
        <v>8976</v>
      </c>
      <c r="I21726" s="93" t="s">
        <v>23895</v>
      </c>
      <c r="J21726" s="93" t="s">
        <v>20865</v>
      </c>
      <c r="K21726" s="93" t="s">
        <v>6760</v>
      </c>
      <c r="L21726" s="14">
        <f>AND(vyberHrace&lt;&gt;"",ISNUMBER(SEARCH(vyberHrace,$B21726)))</f>
      </c>
      <c r="M21726" s="14">
        <f>AND($I21726=MID(kododd,1,2),$J21726=MID(kododd,3,3))</f>
      </c>
    </row>
    <row r="21727">
      <c r="A21727" s="95">
        <v>62710</v>
      </c>
      <c r="B21727" s="93" t="s">
        <v>29594</v>
      </c>
      <c r="C21727" s="93" t="s">
        <v>1486</v>
      </c>
      <c r="G21727" s="95">
        <v>250</v>
      </c>
      <c r="H21727" s="93" t="s">
        <v>8976</v>
      </c>
      <c r="I21727" s="93" t="s">
        <v>23895</v>
      </c>
      <c r="J21727" s="93" t="s">
        <v>20867</v>
      </c>
      <c r="K21727" s="93" t="s">
        <v>6764</v>
      </c>
      <c r="L21727" s="14">
        <f>AND(vyberHrace&lt;&gt;"",ISNUMBER(SEARCH(vyberHrace,$B21727)))</f>
      </c>
      <c r="M21727" s="14">
        <f>AND($I21727=MID(kododd,1,2),$J21727=MID(kododd,3,3))</f>
      </c>
    </row>
    <row r="21728">
      <c r="A21728" s="95">
        <v>45264</v>
      </c>
      <c r="B21728" s="93" t="s">
        <v>15086</v>
      </c>
      <c r="C21728" s="93" t="s">
        <v>1408</v>
      </c>
      <c r="D21728" s="95">
        <v>1239</v>
      </c>
      <c r="F21728" s="95">
        <v>23707801</v>
      </c>
      <c r="G21728" s="95">
        <v>0</v>
      </c>
      <c r="H21728" s="93" t="s">
        <v>8976</v>
      </c>
      <c r="I21728" s="93" t="s">
        <v>23895</v>
      </c>
      <c r="J21728" s="93" t="s">
        <v>20935</v>
      </c>
      <c r="K21728" s="93" t="s">
        <v>6901</v>
      </c>
      <c r="L21728" s="14">
        <f>AND(vyberHrace&lt;&gt;"",ISNUMBER(SEARCH(vyberHrace,$B21728)))</f>
      </c>
      <c r="M21728" s="14">
        <f>AND($I21728=MID(kododd,1,2),$J21728=MID(kododd,3,3))</f>
      </c>
    </row>
    <row r="21729">
      <c r="A21729" s="95">
        <v>20797</v>
      </c>
      <c r="B21729" s="93" t="s">
        <v>17392</v>
      </c>
      <c r="C21729" s="93" t="s">
        <v>1405</v>
      </c>
      <c r="D21729" s="95">
        <v>1881</v>
      </c>
      <c r="E21729" s="95">
        <v>1931</v>
      </c>
      <c r="F21729" s="95">
        <v>317322</v>
      </c>
      <c r="G21729" s="95">
        <v>250</v>
      </c>
      <c r="H21729" s="93" t="s">
        <v>8976</v>
      </c>
      <c r="I21729" s="93" t="s">
        <v>23895</v>
      </c>
      <c r="J21729" s="93" t="s">
        <v>20913</v>
      </c>
      <c r="K21729" s="93" t="s">
        <v>3849</v>
      </c>
      <c r="L21729" s="14">
        <f>AND(vyberHrace&lt;&gt;"",ISNUMBER(SEARCH(vyberHrace,$B21729)))</f>
      </c>
      <c r="M21729" s="14">
        <f>AND($I21729=MID(kododd,1,2),$J21729=MID(kododd,3,3))</f>
      </c>
    </row>
    <row r="21730">
      <c r="A21730" s="95">
        <v>35952</v>
      </c>
      <c r="B21730" s="93" t="s">
        <v>2062</v>
      </c>
      <c r="C21730" s="93" t="s">
        <v>1431</v>
      </c>
      <c r="D21730" s="95">
        <v>1263</v>
      </c>
      <c r="G21730" s="95">
        <v>0</v>
      </c>
      <c r="H21730" s="93" t="s">
        <v>8976</v>
      </c>
      <c r="I21730" s="93" t="s">
        <v>23895</v>
      </c>
      <c r="J21730" s="93" t="s">
        <v>21000</v>
      </c>
      <c r="K21730" s="93" t="s">
        <v>14613</v>
      </c>
      <c r="L21730" s="14">
        <f>AND(vyberHrace&lt;&gt;"",ISNUMBER(SEARCH(vyberHrace,$B21730)))</f>
      </c>
      <c r="M21730" s="14">
        <f>AND($I21730=MID(kododd,1,2),$J21730=MID(kododd,3,3))</f>
      </c>
    </row>
    <row r="21731">
      <c r="A21731" s="95">
        <v>63450</v>
      </c>
      <c r="B21731" s="93" t="s">
        <v>2072</v>
      </c>
      <c r="C21731" s="93" t="s">
        <v>1450</v>
      </c>
      <c r="G21731" s="95">
        <v>250</v>
      </c>
      <c r="H21731" s="93" t="s">
        <v>8976</v>
      </c>
      <c r="I21731" s="93" t="s">
        <v>23895</v>
      </c>
      <c r="J21731" s="93" t="s">
        <v>21000</v>
      </c>
      <c r="K21731" s="93" t="s">
        <v>14613</v>
      </c>
      <c r="L21731" s="14">
        <f>AND(vyberHrace&lt;&gt;"",ISNUMBER(SEARCH(vyberHrace,$B21731)))</f>
      </c>
      <c r="M21731" s="14">
        <f>AND($I21731=MID(kododd,1,2),$J21731=MID(kododd,3,3))</f>
      </c>
    </row>
    <row r="21732">
      <c r="A21732" s="95">
        <v>2607</v>
      </c>
      <c r="B21732" s="93" t="s">
        <v>13874</v>
      </c>
      <c r="C21732" s="93" t="s">
        <v>1435</v>
      </c>
      <c r="D21732" s="95">
        <v>1611</v>
      </c>
      <c r="E21732" s="95">
        <v>1780</v>
      </c>
      <c r="F21732" s="95">
        <v>306436</v>
      </c>
      <c r="G21732" s="95">
        <v>250</v>
      </c>
      <c r="H21732" s="93" t="s">
        <v>8976</v>
      </c>
      <c r="I21732" s="93" t="s">
        <v>23895</v>
      </c>
      <c r="J21732" s="93" t="s">
        <v>20948</v>
      </c>
      <c r="K21732" s="93" t="s">
        <v>6265</v>
      </c>
      <c r="L21732" s="14">
        <f>AND(vyberHrace&lt;&gt;"",ISNUMBER(SEARCH(vyberHrace,$B21732)))</f>
      </c>
      <c r="M21732" s="14">
        <f>AND($I21732=MID(kododd,1,2),$J21732=MID(kododd,3,3))</f>
      </c>
    </row>
    <row r="21733">
      <c r="A21733" s="95">
        <v>45859</v>
      </c>
      <c r="B21733" s="93" t="s">
        <v>4624</v>
      </c>
      <c r="C21733" s="93" t="s">
        <v>3255</v>
      </c>
      <c r="D21733" s="95">
        <v>1100</v>
      </c>
      <c r="G21733" s="95">
        <v>0</v>
      </c>
      <c r="H21733" s="93" t="s">
        <v>8976</v>
      </c>
      <c r="I21733" s="93" t="s">
        <v>23895</v>
      </c>
      <c r="J21733" s="93" t="s">
        <v>20878</v>
      </c>
      <c r="K21733" s="93" t="s">
        <v>6859</v>
      </c>
      <c r="L21733" s="14">
        <f>AND(vyberHrace&lt;&gt;"",ISNUMBER(SEARCH(vyberHrace,$B21733)))</f>
      </c>
      <c r="M21733" s="14">
        <f>AND($I21733=MID(kododd,1,2),$J21733=MID(kododd,3,3))</f>
      </c>
    </row>
    <row r="21734">
      <c r="A21734" s="95">
        <v>29158</v>
      </c>
      <c r="B21734" s="93" t="s">
        <v>1932</v>
      </c>
      <c r="C21734" s="93" t="s">
        <v>1427</v>
      </c>
      <c r="D21734" s="95">
        <v>1612</v>
      </c>
      <c r="E21734" s="95">
        <v>1670</v>
      </c>
      <c r="F21734" s="95">
        <v>388874</v>
      </c>
      <c r="G21734" s="95">
        <v>250</v>
      </c>
      <c r="H21734" s="93" t="s">
        <v>8976</v>
      </c>
      <c r="I21734" s="93" t="s">
        <v>23895</v>
      </c>
      <c r="J21734" s="93" t="s">
        <v>20965</v>
      </c>
      <c r="K21734" s="93" t="s">
        <v>3065</v>
      </c>
      <c r="L21734" s="14">
        <f>AND(vyberHrace&lt;&gt;"",ISNUMBER(SEARCH(vyberHrace,$B21734)))</f>
      </c>
      <c r="M21734" s="14">
        <f>AND($I21734=MID(kododd,1,2),$J21734=MID(kododd,3,3))</f>
      </c>
    </row>
    <row r="21735">
      <c r="A21735" s="95">
        <v>46259</v>
      </c>
      <c r="B21735" s="93" t="s">
        <v>1936</v>
      </c>
      <c r="C21735" s="93" t="s">
        <v>1438</v>
      </c>
      <c r="G21735" s="95">
        <v>0</v>
      </c>
      <c r="H21735" s="93" t="s">
        <v>8976</v>
      </c>
      <c r="I21735" s="93" t="s">
        <v>23895</v>
      </c>
      <c r="J21735" s="93" t="s">
        <v>3580</v>
      </c>
      <c r="K21735" s="93" t="s">
        <v>4827</v>
      </c>
      <c r="L21735" s="14">
        <f>AND(vyberHrace&lt;&gt;"",ISNUMBER(SEARCH(vyberHrace,$B21735)))</f>
      </c>
      <c r="M21735" s="14">
        <f>AND($I21735=MID(kododd,1,2),$J21735=MID(kododd,3,3))</f>
      </c>
    </row>
    <row r="21736">
      <c r="A21736" s="95">
        <v>9697</v>
      </c>
      <c r="B21736" s="93" t="s">
        <v>1939</v>
      </c>
      <c r="C21736" s="93" t="s">
        <v>1453</v>
      </c>
      <c r="D21736" s="95">
        <v>1862</v>
      </c>
      <c r="E21736" s="95">
        <v>1919</v>
      </c>
      <c r="F21736" s="95">
        <v>357987</v>
      </c>
      <c r="G21736" s="95">
        <v>250</v>
      </c>
      <c r="H21736" s="93" t="s">
        <v>8976</v>
      </c>
      <c r="I21736" s="93" t="s">
        <v>23895</v>
      </c>
      <c r="J21736" s="93" t="s">
        <v>20935</v>
      </c>
      <c r="K21736" s="93" t="s">
        <v>6901</v>
      </c>
      <c r="L21736" s="14">
        <f>AND(vyberHrace&lt;&gt;"",ISNUMBER(SEARCH(vyberHrace,$B21736)))</f>
      </c>
      <c r="M21736" s="14">
        <f>AND($I21736=MID(kododd,1,2),$J21736=MID(kododd,3,3))</f>
      </c>
    </row>
    <row r="21737">
      <c r="A21737" s="95">
        <v>55552</v>
      </c>
      <c r="B21737" s="93" t="s">
        <v>23219</v>
      </c>
      <c r="C21737" s="93" t="s">
        <v>1450</v>
      </c>
      <c r="D21737" s="95">
        <v>1372</v>
      </c>
      <c r="E21737" s="95">
        <v>1474</v>
      </c>
      <c r="F21737" s="95">
        <v>23774673</v>
      </c>
      <c r="G21737" s="95">
        <v>250</v>
      </c>
      <c r="H21737" s="93" t="s">
        <v>8976</v>
      </c>
      <c r="I21737" s="93" t="s">
        <v>23895</v>
      </c>
      <c r="J21737" s="93" t="s">
        <v>20948</v>
      </c>
      <c r="K21737" s="93" t="s">
        <v>6265</v>
      </c>
      <c r="L21737" s="14">
        <f>AND(vyberHrace&lt;&gt;"",ISNUMBER(SEARCH(vyberHrace,$B21737)))</f>
      </c>
      <c r="M21737" s="14">
        <f>AND($I21737=MID(kododd,1,2),$J21737=MID(kododd,3,3))</f>
      </c>
    </row>
    <row r="21738">
      <c r="A21738" s="95">
        <v>61236</v>
      </c>
      <c r="B21738" s="93" t="s">
        <v>27467</v>
      </c>
      <c r="C21738" s="93" t="s">
        <v>1406</v>
      </c>
      <c r="F21738" s="95">
        <v>23788623</v>
      </c>
      <c r="G21738" s="95">
        <v>0</v>
      </c>
      <c r="H21738" s="93" t="s">
        <v>8976</v>
      </c>
      <c r="I21738" s="93" t="s">
        <v>23895</v>
      </c>
      <c r="J21738" s="93" t="s">
        <v>20878</v>
      </c>
      <c r="K21738" s="93" t="s">
        <v>6859</v>
      </c>
      <c r="L21738" s="14">
        <f>AND(vyberHrace&lt;&gt;"",ISNUMBER(SEARCH(vyberHrace,$B21738)))</f>
      </c>
      <c r="M21738" s="14">
        <f>AND($I21738=MID(kododd,1,2),$J21738=MID(kododd,3,3))</f>
      </c>
    </row>
    <row r="21739">
      <c r="A21739" s="95">
        <v>52408</v>
      </c>
      <c r="B21739" s="93" t="s">
        <v>3872</v>
      </c>
      <c r="C21739" s="93" t="s">
        <v>1420</v>
      </c>
      <c r="G21739" s="95">
        <v>250</v>
      </c>
      <c r="H21739" s="93" t="s">
        <v>8976</v>
      </c>
      <c r="I21739" s="93" t="s">
        <v>23895</v>
      </c>
      <c r="J21739" s="93" t="s">
        <v>20878</v>
      </c>
      <c r="K21739" s="93" t="s">
        <v>6859</v>
      </c>
      <c r="L21739" s="14">
        <f>AND(vyberHrace&lt;&gt;"",ISNUMBER(SEARCH(vyberHrace,$B21739)))</f>
      </c>
      <c r="M21739" s="14">
        <f>AND($I21739=MID(kododd,1,2),$J21739=MID(kododd,3,3))</f>
      </c>
    </row>
    <row r="21740">
      <c r="A21740" s="95">
        <v>2544</v>
      </c>
      <c r="B21740" s="93" t="s">
        <v>1954</v>
      </c>
      <c r="C21740" s="93" t="s">
        <v>1459</v>
      </c>
      <c r="D21740" s="95">
        <v>1698</v>
      </c>
      <c r="E21740" s="95">
        <v>1806</v>
      </c>
      <c r="F21740" s="95">
        <v>357995</v>
      </c>
      <c r="G21740" s="95">
        <v>250</v>
      </c>
      <c r="H21740" s="93" t="s">
        <v>8976</v>
      </c>
      <c r="I21740" s="93" t="s">
        <v>23895</v>
      </c>
      <c r="J21740" s="93" t="s">
        <v>20881</v>
      </c>
      <c r="K21740" s="93" t="s">
        <v>1955</v>
      </c>
      <c r="L21740" s="14">
        <f>AND(vyberHrace&lt;&gt;"",ISNUMBER(SEARCH(vyberHrace,$B21740)))</f>
      </c>
      <c r="M21740" s="14">
        <f>AND($I21740=MID(kododd,1,2),$J21740=MID(kododd,3,3))</f>
      </c>
    </row>
    <row r="21741">
      <c r="A21741" s="95">
        <v>13002</v>
      </c>
      <c r="B21741" s="93" t="s">
        <v>1956</v>
      </c>
      <c r="C21741" s="93" t="s">
        <v>1429</v>
      </c>
      <c r="D21741" s="95">
        <v>1427</v>
      </c>
      <c r="E21741" s="95">
        <v>1567</v>
      </c>
      <c r="F21741" s="95">
        <v>358002</v>
      </c>
      <c r="G21741" s="95">
        <v>250</v>
      </c>
      <c r="H21741" s="93" t="s">
        <v>8976</v>
      </c>
      <c r="I21741" s="93" t="s">
        <v>23895</v>
      </c>
      <c r="J21741" s="93" t="s">
        <v>20881</v>
      </c>
      <c r="K21741" s="93" t="s">
        <v>1955</v>
      </c>
      <c r="L21741" s="14">
        <f>AND(vyberHrace&lt;&gt;"",ISNUMBER(SEARCH(vyberHrace,$B21741)))</f>
      </c>
      <c r="M21741" s="14">
        <f>AND($I21741=MID(kododd,1,2),$J21741=MID(kododd,3,3))</f>
      </c>
    </row>
    <row r="21742">
      <c r="A21742" s="95">
        <v>7225</v>
      </c>
      <c r="B21742" s="93" t="s">
        <v>1957</v>
      </c>
      <c r="C21742" s="93" t="s">
        <v>1468</v>
      </c>
      <c r="D21742" s="95">
        <v>1703</v>
      </c>
      <c r="E21742" s="95">
        <v>1787</v>
      </c>
      <c r="F21742" s="95">
        <v>315320</v>
      </c>
      <c r="G21742" s="95">
        <v>250</v>
      </c>
      <c r="H21742" s="93" t="s">
        <v>8976</v>
      </c>
      <c r="I21742" s="93" t="s">
        <v>23895</v>
      </c>
      <c r="J21742" s="93" t="s">
        <v>20864</v>
      </c>
      <c r="K21742" s="93" t="s">
        <v>1505</v>
      </c>
      <c r="L21742" s="14">
        <f>AND(vyberHrace&lt;&gt;"",ISNUMBER(SEARCH(vyberHrace,$B21742)))</f>
      </c>
      <c r="M21742" s="14">
        <f>AND($I21742=MID(kododd,1,2),$J21742=MID(kododd,3,3))</f>
      </c>
    </row>
    <row r="21743">
      <c r="A21743" s="95">
        <v>19655</v>
      </c>
      <c r="B21743" s="93" t="s">
        <v>1962</v>
      </c>
      <c r="C21743" s="93" t="s">
        <v>1459</v>
      </c>
      <c r="D21743" s="95">
        <v>1405</v>
      </c>
      <c r="F21743" s="95">
        <v>23756284</v>
      </c>
      <c r="G21743" s="95">
        <v>250</v>
      </c>
      <c r="H21743" s="93" t="s">
        <v>8976</v>
      </c>
      <c r="I21743" s="93" t="s">
        <v>23895</v>
      </c>
      <c r="J21743" s="93" t="s">
        <v>20969</v>
      </c>
      <c r="K21743" s="93" t="s">
        <v>11269</v>
      </c>
      <c r="L21743" s="14">
        <f>AND(vyberHrace&lt;&gt;"",ISNUMBER(SEARCH(vyberHrace,$B21743)))</f>
      </c>
      <c r="M21743" s="14">
        <f>AND($I21743=MID(kododd,1,2),$J21743=MID(kododd,3,3))</f>
      </c>
    </row>
    <row r="21744">
      <c r="A21744" s="95">
        <v>59786</v>
      </c>
      <c r="B21744" s="93" t="s">
        <v>26298</v>
      </c>
      <c r="C21744" s="93" t="s">
        <v>1403</v>
      </c>
      <c r="G21744" s="95">
        <v>250</v>
      </c>
      <c r="H21744" s="93" t="s">
        <v>8976</v>
      </c>
      <c r="I21744" s="93" t="s">
        <v>23895</v>
      </c>
      <c r="J21744" s="93" t="s">
        <v>20948</v>
      </c>
      <c r="K21744" s="93" t="s">
        <v>6265</v>
      </c>
      <c r="L21744" s="14">
        <f>AND(vyberHrace&lt;&gt;"",ISNUMBER(SEARCH(vyberHrace,$B21744)))</f>
      </c>
      <c r="M21744" s="14">
        <f>AND($I21744=MID(kododd,1,2),$J21744=MID(kododd,3,3))</f>
      </c>
    </row>
    <row r="21745">
      <c r="A21745" s="95">
        <v>60411</v>
      </c>
      <c r="B21745" s="93" t="s">
        <v>26853</v>
      </c>
      <c r="C21745" s="93" t="s">
        <v>1486</v>
      </c>
      <c r="G21745" s="95">
        <v>0</v>
      </c>
      <c r="H21745" s="93" t="s">
        <v>8976</v>
      </c>
      <c r="I21745" s="93" t="s">
        <v>23895</v>
      </c>
      <c r="J21745" s="93" t="s">
        <v>20878</v>
      </c>
      <c r="K21745" s="93" t="s">
        <v>6859</v>
      </c>
      <c r="L21745" s="14">
        <f>AND(vyberHrace&lt;&gt;"",ISNUMBER(SEARCH(vyberHrace,$B21745)))</f>
      </c>
      <c r="M21745" s="14">
        <f>AND($I21745=MID(kododd,1,2),$J21745=MID(kododd,3,3))</f>
      </c>
    </row>
    <row r="21746">
      <c r="A21746" s="95">
        <v>34201</v>
      </c>
      <c r="B21746" s="93" t="s">
        <v>1973</v>
      </c>
      <c r="C21746" s="93" t="s">
        <v>1421</v>
      </c>
      <c r="F21746" s="95">
        <v>391123</v>
      </c>
      <c r="G21746" s="95">
        <v>0</v>
      </c>
      <c r="H21746" s="93" t="s">
        <v>8976</v>
      </c>
      <c r="I21746" s="93" t="s">
        <v>23895</v>
      </c>
      <c r="J21746" s="93" t="s">
        <v>20936</v>
      </c>
      <c r="K21746" s="93" t="s">
        <v>5615</v>
      </c>
      <c r="L21746" s="14">
        <f>AND(vyberHrace&lt;&gt;"",ISNUMBER(SEARCH(vyberHrace,$B21746)))</f>
      </c>
      <c r="M21746" s="14">
        <f>AND($I21746=MID(kododd,1,2),$J21746=MID(kododd,3,3))</f>
      </c>
    </row>
    <row r="21747">
      <c r="A21747" s="95">
        <v>54508</v>
      </c>
      <c r="B21747" s="93" t="s">
        <v>1143</v>
      </c>
      <c r="C21747" s="93" t="s">
        <v>1412</v>
      </c>
      <c r="G21747" s="95">
        <v>0</v>
      </c>
      <c r="H21747" s="93" t="s">
        <v>8976</v>
      </c>
      <c r="I21747" s="93" t="s">
        <v>23895</v>
      </c>
      <c r="J21747" s="93" t="s">
        <v>20878</v>
      </c>
      <c r="K21747" s="93" t="s">
        <v>6859</v>
      </c>
      <c r="L21747" s="14">
        <f>AND(vyberHrace&lt;&gt;"",ISNUMBER(SEARCH(vyberHrace,$B21747)))</f>
      </c>
      <c r="M21747" s="14">
        <f>AND($I21747=MID(kododd,1,2),$J21747=MID(kododd,3,3))</f>
      </c>
    </row>
    <row r="21748">
      <c r="A21748" s="95">
        <v>45377</v>
      </c>
      <c r="B21748" s="93" t="s">
        <v>1980</v>
      </c>
      <c r="C21748" s="93" t="s">
        <v>1410</v>
      </c>
      <c r="G21748" s="95">
        <v>0</v>
      </c>
      <c r="H21748" s="93" t="s">
        <v>8976</v>
      </c>
      <c r="I21748" s="93" t="s">
        <v>23895</v>
      </c>
      <c r="J21748" s="93" t="s">
        <v>20878</v>
      </c>
      <c r="K21748" s="93" t="s">
        <v>6859</v>
      </c>
      <c r="L21748" s="14">
        <f>AND(vyberHrace&lt;&gt;"",ISNUMBER(SEARCH(vyberHrace,$B21748)))</f>
      </c>
      <c r="M21748" s="14">
        <f>AND($I21748=MID(kododd,1,2),$J21748=MID(kododd,3,3))</f>
      </c>
    </row>
    <row r="21749">
      <c r="A21749" s="95">
        <v>54509</v>
      </c>
      <c r="B21749" s="93" t="s">
        <v>1144</v>
      </c>
      <c r="C21749" s="93" t="s">
        <v>1411</v>
      </c>
      <c r="G21749" s="95">
        <v>0</v>
      </c>
      <c r="H21749" s="93" t="s">
        <v>8976</v>
      </c>
      <c r="I21749" s="93" t="s">
        <v>23895</v>
      </c>
      <c r="J21749" s="93" t="s">
        <v>20878</v>
      </c>
      <c r="K21749" s="93" t="s">
        <v>6859</v>
      </c>
      <c r="L21749" s="14">
        <f>AND(vyberHrace&lt;&gt;"",ISNUMBER(SEARCH(vyberHrace,$B21749)))</f>
      </c>
      <c r="M21749" s="14">
        <f>AND($I21749=MID(kododd,1,2),$J21749=MID(kododd,3,3))</f>
      </c>
    </row>
    <row r="21750">
      <c r="A21750" s="95">
        <v>62784</v>
      </c>
      <c r="B21750" s="93" t="s">
        <v>29595</v>
      </c>
      <c r="C21750" s="93" t="s">
        <v>1488</v>
      </c>
      <c r="G21750" s="95">
        <v>250</v>
      </c>
      <c r="H21750" s="93" t="s">
        <v>8976</v>
      </c>
      <c r="I21750" s="93" t="s">
        <v>23895</v>
      </c>
      <c r="J21750" s="93" t="s">
        <v>20878</v>
      </c>
      <c r="K21750" s="93" t="s">
        <v>6859</v>
      </c>
      <c r="L21750" s="14">
        <f>AND(vyberHrace&lt;&gt;"",ISNUMBER(SEARCH(vyberHrace,$B21750)))</f>
      </c>
      <c r="M21750" s="14">
        <f>AND($I21750=MID(kododd,1,2),$J21750=MID(kododd,3,3))</f>
      </c>
    </row>
    <row r="21751">
      <c r="A21751" s="95">
        <v>62785</v>
      </c>
      <c r="B21751" s="93" t="s">
        <v>29596</v>
      </c>
      <c r="C21751" s="93" t="s">
        <v>1411</v>
      </c>
      <c r="F21751" s="95">
        <v>571003347</v>
      </c>
      <c r="G21751" s="95">
        <v>250</v>
      </c>
      <c r="H21751" s="93" t="s">
        <v>8976</v>
      </c>
      <c r="I21751" s="93" t="s">
        <v>23895</v>
      </c>
      <c r="J21751" s="93" t="s">
        <v>20878</v>
      </c>
      <c r="K21751" s="93" t="s">
        <v>6859</v>
      </c>
      <c r="L21751" s="14">
        <f>AND(vyberHrace&lt;&gt;"",ISNUMBER(SEARCH(vyberHrace,$B21751)))</f>
      </c>
      <c r="M21751" s="14">
        <f>AND($I21751=MID(kododd,1,2),$J21751=MID(kododd,3,3))</f>
      </c>
    </row>
    <row r="21752">
      <c r="A21752" s="95">
        <v>43065</v>
      </c>
      <c r="B21752" s="93" t="s">
        <v>1987</v>
      </c>
      <c r="C21752" s="93" t="s">
        <v>1402</v>
      </c>
      <c r="D21752" s="95">
        <v>1061</v>
      </c>
      <c r="G21752" s="95">
        <v>0</v>
      </c>
      <c r="H21752" s="93" t="s">
        <v>8976</v>
      </c>
      <c r="I21752" s="93" t="s">
        <v>23895</v>
      </c>
      <c r="J21752" s="93" t="s">
        <v>20878</v>
      </c>
      <c r="K21752" s="93" t="s">
        <v>6859</v>
      </c>
      <c r="L21752" s="14">
        <f>AND(vyberHrace&lt;&gt;"",ISNUMBER(SEARCH(vyberHrace,$B21752)))</f>
      </c>
      <c r="M21752" s="14">
        <f>AND($I21752=MID(kododd,1,2),$J21752=MID(kododd,3,3))</f>
      </c>
    </row>
    <row r="21753">
      <c r="A21753" s="95">
        <v>48311</v>
      </c>
      <c r="B21753" s="93" t="s">
        <v>1989</v>
      </c>
      <c r="C21753" s="93" t="s">
        <v>1416</v>
      </c>
      <c r="D21753" s="95">
        <v>1034</v>
      </c>
      <c r="E21753" s="95">
        <v>1412</v>
      </c>
      <c r="F21753" s="95">
        <v>23723491</v>
      </c>
      <c r="G21753" s="95">
        <v>0</v>
      </c>
      <c r="H21753" s="93" t="s">
        <v>8976</v>
      </c>
      <c r="I21753" s="93" t="s">
        <v>23895</v>
      </c>
      <c r="J21753" s="93" t="s">
        <v>20913</v>
      </c>
      <c r="K21753" s="93" t="s">
        <v>3849</v>
      </c>
      <c r="L21753" s="14">
        <f>AND(vyberHrace&lt;&gt;"",ISNUMBER(SEARCH(vyberHrace,$B21753)))</f>
      </c>
      <c r="M21753" s="14">
        <f>AND($I21753=MID(kododd,1,2),$J21753=MID(kododd,3,3))</f>
      </c>
    </row>
    <row r="21754">
      <c r="A21754" s="95">
        <v>58325</v>
      </c>
      <c r="B21754" s="93" t="s">
        <v>24835</v>
      </c>
      <c r="C21754" s="93" t="s">
        <v>1450</v>
      </c>
      <c r="G21754" s="95">
        <v>0</v>
      </c>
      <c r="H21754" s="93" t="s">
        <v>8976</v>
      </c>
      <c r="I21754" s="93" t="s">
        <v>23895</v>
      </c>
      <c r="J21754" s="93" t="s">
        <v>20878</v>
      </c>
      <c r="K21754" s="93" t="s">
        <v>6859</v>
      </c>
      <c r="L21754" s="14">
        <f>AND(vyberHrace&lt;&gt;"",ISNUMBER(SEARCH(vyberHrace,$B21754)))</f>
      </c>
      <c r="M21754" s="14">
        <f>AND($I21754=MID(kododd,1,2),$J21754=MID(kododd,3,3))</f>
      </c>
    </row>
    <row r="21755">
      <c r="A21755" s="95">
        <v>58149</v>
      </c>
      <c r="B21755" s="93" t="s">
        <v>24669</v>
      </c>
      <c r="C21755" s="93" t="s">
        <v>1406</v>
      </c>
      <c r="F21755" s="95">
        <v>23765232</v>
      </c>
      <c r="G21755" s="95">
        <v>0</v>
      </c>
      <c r="H21755" s="93" t="s">
        <v>8976</v>
      </c>
      <c r="I21755" s="93" t="s">
        <v>23895</v>
      </c>
      <c r="J21755" s="93" t="s">
        <v>20882</v>
      </c>
      <c r="K21755" s="93" t="s">
        <v>6865</v>
      </c>
      <c r="L21755" s="14">
        <f>AND(vyberHrace&lt;&gt;"",ISNUMBER(SEARCH(vyberHrace,$B21755)))</f>
      </c>
      <c r="M21755" s="14">
        <f>AND($I21755=MID(kododd,1,2),$J21755=MID(kododd,3,3))</f>
      </c>
    </row>
    <row r="21756">
      <c r="A21756" s="95">
        <v>47830</v>
      </c>
      <c r="B21756" s="93" t="s">
        <v>2005</v>
      </c>
      <c r="C21756" s="93" t="s">
        <v>1456</v>
      </c>
      <c r="D21756" s="95">
        <v>1648</v>
      </c>
      <c r="E21756" s="95">
        <v>1768</v>
      </c>
      <c r="F21756" s="95">
        <v>23720905</v>
      </c>
      <c r="G21756" s="95">
        <v>250</v>
      </c>
      <c r="H21756" s="93" t="s">
        <v>8976</v>
      </c>
      <c r="I21756" s="93" t="s">
        <v>23895</v>
      </c>
      <c r="J21756" s="93" t="s">
        <v>21007</v>
      </c>
      <c r="K21756" s="93" t="s">
        <v>2006</v>
      </c>
      <c r="L21756" s="14">
        <f>AND(vyberHrace&lt;&gt;"",ISNUMBER(SEARCH(vyberHrace,$B21756)))</f>
      </c>
      <c r="M21756" s="14">
        <f>AND($I21756=MID(kododd,1,2),$J21756=MID(kododd,3,3))</f>
      </c>
    </row>
    <row r="21757">
      <c r="A21757" s="95">
        <v>62534</v>
      </c>
      <c r="B21757" s="93" t="s">
        <v>29597</v>
      </c>
      <c r="C21757" s="93" t="s">
        <v>1406</v>
      </c>
      <c r="G21757" s="95">
        <v>250</v>
      </c>
      <c r="H21757" s="93" t="s">
        <v>8976</v>
      </c>
      <c r="I21757" s="93" t="s">
        <v>23895</v>
      </c>
      <c r="J21757" s="93" t="s">
        <v>20882</v>
      </c>
      <c r="K21757" s="93" t="s">
        <v>6865</v>
      </c>
      <c r="L21757" s="14">
        <f>AND(vyberHrace&lt;&gt;"",ISNUMBER(SEARCH(vyberHrace,$B21757)))</f>
      </c>
      <c r="M21757" s="14">
        <f>AND($I21757=MID(kododd,1,2),$J21757=MID(kododd,3,3))</f>
      </c>
    </row>
    <row r="21758">
      <c r="A21758" s="95">
        <v>3259</v>
      </c>
      <c r="B21758" s="93" t="s">
        <v>288</v>
      </c>
      <c r="C21758" s="93" t="s">
        <v>1427</v>
      </c>
      <c r="D21758" s="95">
        <v>1840</v>
      </c>
      <c r="E21758" s="95">
        <v>1903</v>
      </c>
      <c r="F21758" s="95">
        <v>306495</v>
      </c>
      <c r="G21758" s="95">
        <v>250</v>
      </c>
      <c r="H21758" s="93" t="s">
        <v>8976</v>
      </c>
      <c r="I21758" s="93" t="s">
        <v>23895</v>
      </c>
      <c r="J21758" s="93" t="s">
        <v>20913</v>
      </c>
      <c r="K21758" s="93" t="s">
        <v>3849</v>
      </c>
      <c r="L21758" s="14">
        <f>AND(vyberHrace&lt;&gt;"",ISNUMBER(SEARCH(vyberHrace,$B21758)))</f>
      </c>
      <c r="M21758" s="14">
        <f>AND($I21758=MID(kododd,1,2),$J21758=MID(kododd,3,3))</f>
      </c>
    </row>
    <row r="21759">
      <c r="A21759" s="95">
        <v>56566</v>
      </c>
      <c r="B21759" s="93" t="s">
        <v>23153</v>
      </c>
      <c r="C21759" s="93" t="s">
        <v>1412</v>
      </c>
      <c r="G21759" s="95">
        <v>0</v>
      </c>
      <c r="H21759" s="93" t="s">
        <v>8976</v>
      </c>
      <c r="I21759" s="93" t="s">
        <v>23895</v>
      </c>
      <c r="J21759" s="93" t="s">
        <v>20878</v>
      </c>
      <c r="K21759" s="93" t="s">
        <v>6859</v>
      </c>
      <c r="L21759" s="14">
        <f>AND(vyberHrace&lt;&gt;"",ISNUMBER(SEARCH(vyberHrace,$B21759)))</f>
      </c>
      <c r="M21759" s="14">
        <f>AND($I21759=MID(kododd,1,2),$J21759=MID(kododd,3,3))</f>
      </c>
    </row>
    <row r="21760">
      <c r="A21760" s="95">
        <v>20412</v>
      </c>
      <c r="B21760" s="93" t="s">
        <v>448</v>
      </c>
      <c r="C21760" s="93" t="s">
        <v>1435</v>
      </c>
      <c r="D21760" s="95">
        <v>1246</v>
      </c>
      <c r="F21760" s="95">
        <v>23748761</v>
      </c>
      <c r="G21760" s="95">
        <v>0</v>
      </c>
      <c r="H21760" s="93" t="s">
        <v>8976</v>
      </c>
      <c r="I21760" s="93" t="s">
        <v>23895</v>
      </c>
      <c r="J21760" s="93" t="s">
        <v>20967</v>
      </c>
      <c r="K21760" s="93" t="s">
        <v>4711</v>
      </c>
      <c r="L21760" s="14">
        <f>AND(vyberHrace&lt;&gt;"",ISNUMBER(SEARCH(vyberHrace,$B21760)))</f>
      </c>
      <c r="M21760" s="14">
        <f>AND($I21760=MID(kododd,1,2),$J21760=MID(kododd,3,3))</f>
      </c>
    </row>
    <row r="21761">
      <c r="A21761" s="95">
        <v>58161</v>
      </c>
      <c r="B21761" s="93" t="s">
        <v>24680</v>
      </c>
      <c r="C21761" s="93" t="s">
        <v>1411</v>
      </c>
      <c r="G21761" s="95">
        <v>0</v>
      </c>
      <c r="H21761" s="93" t="s">
        <v>8976</v>
      </c>
      <c r="I21761" s="93" t="s">
        <v>23895</v>
      </c>
      <c r="J21761" s="93" t="s">
        <v>20947</v>
      </c>
      <c r="K21761" s="93" t="s">
        <v>6833</v>
      </c>
      <c r="L21761" s="14">
        <f>AND(vyberHrace&lt;&gt;"",ISNUMBER(SEARCH(vyberHrace,$B21761)))</f>
      </c>
      <c r="M21761" s="14">
        <f>AND($I21761=MID(kododd,1,2),$J21761=MID(kododd,3,3))</f>
      </c>
    </row>
    <row r="21762">
      <c r="A21762" s="95">
        <v>46258</v>
      </c>
      <c r="B21762" s="93" t="s">
        <v>6928</v>
      </c>
      <c r="C21762" s="93" t="s">
        <v>1438</v>
      </c>
      <c r="G21762" s="95">
        <v>0</v>
      </c>
      <c r="H21762" s="93" t="s">
        <v>8976</v>
      </c>
      <c r="I21762" s="93" t="s">
        <v>23895</v>
      </c>
      <c r="J21762" s="93" t="s">
        <v>3580</v>
      </c>
      <c r="K21762" s="93" t="s">
        <v>4827</v>
      </c>
      <c r="L21762" s="14">
        <f>AND(vyberHrace&lt;&gt;"",ISNUMBER(SEARCH(vyberHrace,$B21762)))</f>
      </c>
      <c r="M21762" s="14">
        <f>AND($I21762=MID(kododd,1,2),$J21762=MID(kododd,3,3))</f>
      </c>
    </row>
    <row r="21763">
      <c r="A21763" s="95">
        <v>49618</v>
      </c>
      <c r="B21763" s="93" t="s">
        <v>6929</v>
      </c>
      <c r="C21763" s="93" t="s">
        <v>1475</v>
      </c>
      <c r="D21763" s="95">
        <v>1231</v>
      </c>
      <c r="G21763" s="95">
        <v>0</v>
      </c>
      <c r="H21763" s="93" t="s">
        <v>8976</v>
      </c>
      <c r="I21763" s="93" t="s">
        <v>23895</v>
      </c>
      <c r="J21763" s="93" t="s">
        <v>20869</v>
      </c>
      <c r="K21763" s="93" t="s">
        <v>6770</v>
      </c>
      <c r="L21763" s="14">
        <f>AND(vyberHrace&lt;&gt;"",ISNUMBER(SEARCH(vyberHrace,$B21763)))</f>
      </c>
      <c r="M21763" s="14">
        <f>AND($I21763=MID(kododd,1,2),$J21763=MID(kododd,3,3))</f>
      </c>
    </row>
    <row r="21764">
      <c r="A21764" s="95">
        <v>38138</v>
      </c>
      <c r="B21764" s="93" t="s">
        <v>6930</v>
      </c>
      <c r="C21764" s="93" t="s">
        <v>1419</v>
      </c>
      <c r="D21764" s="95">
        <v>1901</v>
      </c>
      <c r="E21764" s="95">
        <v>1950</v>
      </c>
      <c r="F21764" s="95">
        <v>371769</v>
      </c>
      <c r="G21764" s="95">
        <v>0</v>
      </c>
      <c r="H21764" s="93" t="s">
        <v>8976</v>
      </c>
      <c r="I21764" s="93" t="s">
        <v>23895</v>
      </c>
      <c r="J21764" s="93" t="s">
        <v>20848</v>
      </c>
      <c r="K21764" s="93" t="s">
        <v>3603</v>
      </c>
      <c r="L21764" s="14">
        <f>AND(vyberHrace&lt;&gt;"",ISNUMBER(SEARCH(vyberHrace,$B21764)))</f>
      </c>
      <c r="M21764" s="14">
        <f>AND($I21764=MID(kododd,1,2),$J21764=MID(kododd,3,3))</f>
      </c>
    </row>
    <row r="21765">
      <c r="A21765" s="95">
        <v>43702</v>
      </c>
      <c r="B21765" s="93" t="s">
        <v>6931</v>
      </c>
      <c r="C21765" s="93" t="s">
        <v>1438</v>
      </c>
      <c r="D21765" s="95">
        <v>1238</v>
      </c>
      <c r="E21765" s="95">
        <v>1509</v>
      </c>
      <c r="F21765" s="95">
        <v>393223</v>
      </c>
      <c r="G21765" s="95">
        <v>0</v>
      </c>
      <c r="H21765" s="93" t="s">
        <v>8976</v>
      </c>
      <c r="I21765" s="93" t="s">
        <v>23895</v>
      </c>
      <c r="J21765" s="93" t="s">
        <v>20869</v>
      </c>
      <c r="K21765" s="93" t="s">
        <v>6770</v>
      </c>
      <c r="L21765" s="14">
        <f>AND(vyberHrace&lt;&gt;"",ISNUMBER(SEARCH(vyberHrace,$B21765)))</f>
      </c>
      <c r="M21765" s="14">
        <f>AND($I21765=MID(kododd,1,2),$J21765=MID(kododd,3,3))</f>
      </c>
    </row>
    <row r="21766">
      <c r="A21766" s="95">
        <v>42949</v>
      </c>
      <c r="B21766" s="93" t="s">
        <v>6932</v>
      </c>
      <c r="C21766" s="93" t="s">
        <v>1408</v>
      </c>
      <c r="D21766" s="95">
        <v>1100</v>
      </c>
      <c r="G21766" s="95">
        <v>0</v>
      </c>
      <c r="H21766" s="93" t="s">
        <v>8976</v>
      </c>
      <c r="I21766" s="93" t="s">
        <v>23895</v>
      </c>
      <c r="J21766" s="93" t="s">
        <v>20869</v>
      </c>
      <c r="K21766" s="93" t="s">
        <v>6770</v>
      </c>
      <c r="L21766" s="14">
        <f>AND(vyberHrace&lt;&gt;"",ISNUMBER(SEARCH(vyberHrace,$B21766)))</f>
      </c>
      <c r="M21766" s="14">
        <f>AND($I21766=MID(kododd,1,2),$J21766=MID(kododd,3,3))</f>
      </c>
    </row>
    <row r="21767">
      <c r="A21767" s="95">
        <v>38712</v>
      </c>
      <c r="B21767" s="93" t="s">
        <v>6937</v>
      </c>
      <c r="C21767" s="93" t="s">
        <v>1428</v>
      </c>
      <c r="D21767" s="95">
        <v>1832</v>
      </c>
      <c r="E21767" s="95">
        <v>1879</v>
      </c>
      <c r="F21767" s="95">
        <v>375292</v>
      </c>
      <c r="G21767" s="95">
        <v>250</v>
      </c>
      <c r="H21767" s="93" t="s">
        <v>8976</v>
      </c>
      <c r="I21767" s="93" t="s">
        <v>23895</v>
      </c>
      <c r="J21767" s="93" t="s">
        <v>20891</v>
      </c>
      <c r="K21767" s="93" t="s">
        <v>6860</v>
      </c>
      <c r="L21767" s="14">
        <f>AND(vyberHrace&lt;&gt;"",ISNUMBER(SEARCH(vyberHrace,$B21767)))</f>
      </c>
      <c r="M21767" s="14">
        <f>AND($I21767=MID(kododd,1,2),$J21767=MID(kododd,3,3))</f>
      </c>
    </row>
    <row r="21768">
      <c r="A21768" s="95">
        <v>51596</v>
      </c>
      <c r="B21768" s="93" t="s">
        <v>2283</v>
      </c>
      <c r="C21768" s="93" t="s">
        <v>1416</v>
      </c>
      <c r="G21768" s="95">
        <v>0</v>
      </c>
      <c r="H21768" s="93" t="s">
        <v>8976</v>
      </c>
      <c r="I21768" s="93" t="s">
        <v>23895</v>
      </c>
      <c r="J21768" s="93" t="s">
        <v>20965</v>
      </c>
      <c r="K21768" s="93" t="s">
        <v>3065</v>
      </c>
      <c r="L21768" s="14">
        <f>AND(vyberHrace&lt;&gt;"",ISNUMBER(SEARCH(vyberHrace,$B21768)))</f>
      </c>
      <c r="M21768" s="14">
        <f>AND($I21768=MID(kododd,1,2),$J21768=MID(kododd,3,3))</f>
      </c>
    </row>
    <row r="21769">
      <c r="A21769" s="95">
        <v>58214</v>
      </c>
      <c r="B21769" s="93" t="s">
        <v>24732</v>
      </c>
      <c r="C21769" s="93" t="s">
        <v>1411</v>
      </c>
      <c r="D21769" s="95">
        <v>1375</v>
      </c>
      <c r="E21769" s="95">
        <v>1604</v>
      </c>
      <c r="F21769" s="95">
        <v>23774592</v>
      </c>
      <c r="G21769" s="95">
        <v>250</v>
      </c>
      <c r="H21769" s="93" t="s">
        <v>8976</v>
      </c>
      <c r="I21769" s="93" t="s">
        <v>23895</v>
      </c>
      <c r="J21769" s="93" t="s">
        <v>20887</v>
      </c>
      <c r="K21769" s="93" t="s">
        <v>6893</v>
      </c>
      <c r="L21769" s="14">
        <f>AND(vyberHrace&lt;&gt;"",ISNUMBER(SEARCH(vyberHrace,$B21769)))</f>
      </c>
      <c r="M21769" s="14">
        <f>AND($I21769=MID(kododd,1,2),$J21769=MID(kododd,3,3))</f>
      </c>
    </row>
    <row r="21770">
      <c r="A21770" s="95">
        <v>46809</v>
      </c>
      <c r="B21770" s="93" t="s">
        <v>6941</v>
      </c>
      <c r="C21770" s="93" t="s">
        <v>1406</v>
      </c>
      <c r="G21770" s="95">
        <v>0</v>
      </c>
      <c r="H21770" s="93" t="s">
        <v>8976</v>
      </c>
      <c r="I21770" s="93" t="s">
        <v>23895</v>
      </c>
      <c r="J21770" s="93" t="s">
        <v>20878</v>
      </c>
      <c r="K21770" s="93" t="s">
        <v>6859</v>
      </c>
      <c r="L21770" s="14">
        <f>AND(vyberHrace&lt;&gt;"",ISNUMBER(SEARCH(vyberHrace,$B21770)))</f>
      </c>
      <c r="M21770" s="14">
        <f>AND($I21770=MID(kododd,1,2),$J21770=MID(kododd,3,3))</f>
      </c>
    </row>
    <row r="21771">
      <c r="A21771" s="95">
        <v>52409</v>
      </c>
      <c r="B21771" s="93" t="s">
        <v>3873</v>
      </c>
      <c r="C21771" s="93" t="s">
        <v>1422</v>
      </c>
      <c r="G21771" s="95">
        <v>0</v>
      </c>
      <c r="H21771" s="93" t="s">
        <v>8976</v>
      </c>
      <c r="I21771" s="93" t="s">
        <v>23895</v>
      </c>
      <c r="J21771" s="93" t="s">
        <v>20878</v>
      </c>
      <c r="K21771" s="93" t="s">
        <v>6859</v>
      </c>
      <c r="L21771" s="14">
        <f>AND(vyberHrace&lt;&gt;"",ISNUMBER(SEARCH(vyberHrace,$B21771)))</f>
      </c>
      <c r="M21771" s="14">
        <f>AND($I21771=MID(kododd,1,2),$J21771=MID(kododd,3,3))</f>
      </c>
    </row>
    <row r="21772">
      <c r="A21772" s="95">
        <v>62743</v>
      </c>
      <c r="B21772" s="93" t="s">
        <v>29598</v>
      </c>
      <c r="C21772" s="93" t="s">
        <v>1411</v>
      </c>
      <c r="F21772" s="95">
        <v>571001158</v>
      </c>
      <c r="G21772" s="95">
        <v>250</v>
      </c>
      <c r="H21772" s="93" t="s">
        <v>8976</v>
      </c>
      <c r="I21772" s="93" t="s">
        <v>23895</v>
      </c>
      <c r="J21772" s="93" t="s">
        <v>20866</v>
      </c>
      <c r="K21772" s="93" t="s">
        <v>6762</v>
      </c>
      <c r="L21772" s="14">
        <f>AND(vyberHrace&lt;&gt;"",ISNUMBER(SEARCH(vyberHrace,$B21772)))</f>
      </c>
      <c r="M21772" s="14">
        <f>AND($I21772=MID(kododd,1,2),$J21772=MID(kododd,3,3))</f>
      </c>
    </row>
    <row r="21773">
      <c r="A21773" s="95">
        <v>26082</v>
      </c>
      <c r="B21773" s="93" t="s">
        <v>6944</v>
      </c>
      <c r="C21773" s="93" t="s">
        <v>1432</v>
      </c>
      <c r="D21773" s="95">
        <v>1282</v>
      </c>
      <c r="E21773" s="95">
        <v>1465</v>
      </c>
      <c r="F21773" s="95">
        <v>366919</v>
      </c>
      <c r="G21773" s="95">
        <v>250</v>
      </c>
      <c r="H21773" s="93" t="s">
        <v>8976</v>
      </c>
      <c r="I21773" s="93" t="s">
        <v>23895</v>
      </c>
      <c r="J21773" s="93" t="s">
        <v>21023</v>
      </c>
      <c r="K21773" s="93" t="s">
        <v>232</v>
      </c>
      <c r="L21773" s="14">
        <f>AND(vyberHrace&lt;&gt;"",ISNUMBER(SEARCH(vyberHrace,$B21773)))</f>
      </c>
      <c r="M21773" s="14">
        <f>AND($I21773=MID(kododd,1,2),$J21773=MID(kododd,3,3))</f>
      </c>
    </row>
    <row r="21774">
      <c r="A21774" s="95">
        <v>1217</v>
      </c>
      <c r="B21774" s="93" t="s">
        <v>6946</v>
      </c>
      <c r="C21774" s="93" t="s">
        <v>1428</v>
      </c>
      <c r="D21774" s="95">
        <v>1883</v>
      </c>
      <c r="E21774" s="95">
        <v>1906</v>
      </c>
      <c r="F21774" s="95">
        <v>312428</v>
      </c>
      <c r="G21774" s="95">
        <v>250</v>
      </c>
      <c r="H21774" s="93" t="s">
        <v>8976</v>
      </c>
      <c r="I21774" s="93" t="s">
        <v>23895</v>
      </c>
      <c r="J21774" s="93" t="s">
        <v>20865</v>
      </c>
      <c r="K21774" s="93" t="s">
        <v>6760</v>
      </c>
      <c r="L21774" s="14">
        <f>AND(vyberHrace&lt;&gt;"",ISNUMBER(SEARCH(vyberHrace,$B21774)))</f>
      </c>
      <c r="M21774" s="14">
        <f>AND($I21774=MID(kododd,1,2),$J21774=MID(kododd,3,3))</f>
      </c>
    </row>
    <row r="21775">
      <c r="A21775" s="95">
        <v>10133</v>
      </c>
      <c r="B21775" s="93" t="s">
        <v>6947</v>
      </c>
      <c r="C21775" s="93" t="s">
        <v>1478</v>
      </c>
      <c r="D21775" s="95">
        <v>1438</v>
      </c>
      <c r="G21775" s="95">
        <v>0</v>
      </c>
      <c r="H21775" s="93" t="s">
        <v>8976</v>
      </c>
      <c r="I21775" s="93" t="s">
        <v>23895</v>
      </c>
      <c r="J21775" s="93" t="s">
        <v>20943</v>
      </c>
      <c r="K21775" s="93" t="s">
        <v>5112</v>
      </c>
      <c r="L21775" s="14">
        <f>AND(vyberHrace&lt;&gt;"",ISNUMBER(SEARCH(vyberHrace,$B21775)))</f>
      </c>
      <c r="M21775" s="14">
        <f>AND($I21775=MID(kododd,1,2),$J21775=MID(kododd,3,3))</f>
      </c>
    </row>
    <row r="21776">
      <c r="A21776" s="95">
        <v>15403</v>
      </c>
      <c r="B21776" s="93" t="s">
        <v>6948</v>
      </c>
      <c r="C21776" s="93" t="s">
        <v>1475</v>
      </c>
      <c r="D21776" s="95">
        <v>1524</v>
      </c>
      <c r="G21776" s="95">
        <v>0</v>
      </c>
      <c r="H21776" s="93" t="s">
        <v>8976</v>
      </c>
      <c r="I21776" s="93" t="s">
        <v>23895</v>
      </c>
      <c r="J21776" s="93" t="s">
        <v>20947</v>
      </c>
      <c r="K21776" s="93" t="s">
        <v>6833</v>
      </c>
      <c r="L21776" s="14">
        <f>AND(vyberHrace&lt;&gt;"",ISNUMBER(SEARCH(vyberHrace,$B21776)))</f>
      </c>
      <c r="M21776" s="14">
        <f>AND($I21776=MID(kododd,1,2),$J21776=MID(kododd,3,3))</f>
      </c>
    </row>
    <row r="21777">
      <c r="A21777" s="95">
        <v>45943</v>
      </c>
      <c r="B21777" s="93" t="s">
        <v>6949</v>
      </c>
      <c r="C21777" s="93" t="s">
        <v>3255</v>
      </c>
      <c r="G21777" s="95">
        <v>0</v>
      </c>
      <c r="H21777" s="93" t="s">
        <v>8976</v>
      </c>
      <c r="I21777" s="93" t="s">
        <v>23895</v>
      </c>
      <c r="J21777" s="93" t="s">
        <v>20947</v>
      </c>
      <c r="K21777" s="93" t="s">
        <v>6833</v>
      </c>
      <c r="L21777" s="14">
        <f>AND(vyberHrace&lt;&gt;"",ISNUMBER(SEARCH(vyberHrace,$B21777)))</f>
      </c>
      <c r="M21777" s="14">
        <f>AND($I21777=MID(kododd,1,2),$J21777=MID(kododd,3,3))</f>
      </c>
    </row>
    <row r="21778">
      <c r="A21778" s="95">
        <v>7601</v>
      </c>
      <c r="B21778" s="93" t="s">
        <v>6950</v>
      </c>
      <c r="C21778" s="93" t="s">
        <v>1477</v>
      </c>
      <c r="D21778" s="95">
        <v>1474</v>
      </c>
      <c r="G21778" s="95">
        <v>0</v>
      </c>
      <c r="H21778" s="93" t="s">
        <v>8976</v>
      </c>
      <c r="I21778" s="93" t="s">
        <v>23895</v>
      </c>
      <c r="J21778" s="93" t="s">
        <v>20962</v>
      </c>
      <c r="K21778" s="93" t="s">
        <v>5181</v>
      </c>
      <c r="L21778" s="14">
        <f>AND(vyberHrace&lt;&gt;"",ISNUMBER(SEARCH(vyberHrace,$B21778)))</f>
      </c>
      <c r="M21778" s="14">
        <f>AND($I21778=MID(kododd,1,2),$J21778=MID(kododd,3,3))</f>
      </c>
    </row>
    <row r="21779">
      <c r="A21779" s="95">
        <v>48659</v>
      </c>
      <c r="B21779" s="93" t="s">
        <v>6953</v>
      </c>
      <c r="C21779" s="93" t="s">
        <v>1422</v>
      </c>
      <c r="G21779" s="95">
        <v>0</v>
      </c>
      <c r="H21779" s="93" t="s">
        <v>8976</v>
      </c>
      <c r="I21779" s="93" t="s">
        <v>23895</v>
      </c>
      <c r="J21779" s="93" t="s">
        <v>20878</v>
      </c>
      <c r="K21779" s="93" t="s">
        <v>6859</v>
      </c>
      <c r="L21779" s="14">
        <f>AND(vyberHrace&lt;&gt;"",ISNUMBER(SEARCH(vyberHrace,$B21779)))</f>
      </c>
      <c r="M21779" s="14">
        <f>AND($I21779=MID(kododd,1,2),$J21779=MID(kododd,3,3))</f>
      </c>
    </row>
    <row r="21780">
      <c r="A21780" s="95">
        <v>8974</v>
      </c>
      <c r="B21780" s="93" t="s">
        <v>6959</v>
      </c>
      <c r="C21780" s="93" t="s">
        <v>1470</v>
      </c>
      <c r="D21780" s="95">
        <v>1466</v>
      </c>
      <c r="E21780" s="95">
        <v>1602</v>
      </c>
      <c r="F21780" s="95">
        <v>334855</v>
      </c>
      <c r="G21780" s="95">
        <v>250</v>
      </c>
      <c r="H21780" s="93" t="s">
        <v>8976</v>
      </c>
      <c r="I21780" s="93" t="s">
        <v>23895</v>
      </c>
      <c r="J21780" s="93" t="s">
        <v>20924</v>
      </c>
      <c r="K21780" s="93" t="s">
        <v>5572</v>
      </c>
      <c r="L21780" s="14">
        <f>AND(vyberHrace&lt;&gt;"",ISNUMBER(SEARCH(vyberHrace,$B21780)))</f>
      </c>
      <c r="M21780" s="14">
        <f>AND($I21780=MID(kododd,1,2),$J21780=MID(kododd,3,3))</f>
      </c>
    </row>
    <row r="21781">
      <c r="A21781" s="95">
        <v>55340</v>
      </c>
      <c r="B21781" s="93" t="s">
        <v>7119</v>
      </c>
      <c r="C21781" s="93" t="s">
        <v>1402</v>
      </c>
      <c r="D21781" s="95">
        <v>1385</v>
      </c>
      <c r="G21781" s="95">
        <v>250</v>
      </c>
      <c r="H21781" s="93" t="s">
        <v>8976</v>
      </c>
      <c r="I21781" s="93" t="s">
        <v>23895</v>
      </c>
      <c r="J21781" s="93" t="s">
        <v>20924</v>
      </c>
      <c r="K21781" s="93" t="s">
        <v>5572</v>
      </c>
      <c r="L21781" s="14">
        <f>AND(vyberHrace&lt;&gt;"",ISNUMBER(SEARCH(vyberHrace,$B21781)))</f>
      </c>
      <c r="M21781" s="14">
        <f>AND($I21781=MID(kododd,1,2),$J21781=MID(kododd,3,3))</f>
      </c>
    </row>
    <row r="21782">
      <c r="A21782" s="95">
        <v>60856</v>
      </c>
      <c r="B21782" s="93" t="s">
        <v>24518</v>
      </c>
      <c r="C21782" s="93" t="s">
        <v>1487</v>
      </c>
      <c r="G21782" s="95">
        <v>0</v>
      </c>
      <c r="H21782" s="93" t="s">
        <v>8976</v>
      </c>
      <c r="I21782" s="93" t="s">
        <v>23895</v>
      </c>
      <c r="J21782" s="93" t="s">
        <v>20935</v>
      </c>
      <c r="K21782" s="93" t="s">
        <v>6901</v>
      </c>
      <c r="L21782" s="14">
        <f>AND(vyberHrace&lt;&gt;"",ISNUMBER(SEARCH(vyberHrace,$B21782)))</f>
      </c>
      <c r="M21782" s="14">
        <f>AND($I21782=MID(kododd,1,2),$J21782=MID(kododd,3,3))</f>
      </c>
    </row>
    <row r="21783">
      <c r="A21783" s="95">
        <v>48660</v>
      </c>
      <c r="B21783" s="93" t="s">
        <v>7122</v>
      </c>
      <c r="C21783" s="93" t="s">
        <v>1406</v>
      </c>
      <c r="G21783" s="95">
        <v>0</v>
      </c>
      <c r="H21783" s="93" t="s">
        <v>8976</v>
      </c>
      <c r="I21783" s="93" t="s">
        <v>23895</v>
      </c>
      <c r="J21783" s="93" t="s">
        <v>20878</v>
      </c>
      <c r="K21783" s="93" t="s">
        <v>6859</v>
      </c>
      <c r="L21783" s="14">
        <f>AND(vyberHrace&lt;&gt;"",ISNUMBER(SEARCH(vyberHrace,$B21783)))</f>
      </c>
      <c r="M21783" s="14">
        <f>AND($I21783=MID(kododd,1,2),$J21783=MID(kododd,3,3))</f>
      </c>
    </row>
    <row r="21784">
      <c r="A21784" s="95">
        <v>55852</v>
      </c>
      <c r="B21784" s="93" t="s">
        <v>23256</v>
      </c>
      <c r="C21784" s="93" t="s">
        <v>1450</v>
      </c>
      <c r="D21784" s="95">
        <v>1337</v>
      </c>
      <c r="F21784" s="95">
        <v>23786639</v>
      </c>
      <c r="G21784" s="95">
        <v>250</v>
      </c>
      <c r="H21784" s="93" t="s">
        <v>8976</v>
      </c>
      <c r="I21784" s="93" t="s">
        <v>23895</v>
      </c>
      <c r="J21784" s="93" t="s">
        <v>20947</v>
      </c>
      <c r="K21784" s="93" t="s">
        <v>6833</v>
      </c>
      <c r="L21784" s="14">
        <f>AND(vyberHrace&lt;&gt;"",ISNUMBER(SEARCH(vyberHrace,$B21784)))</f>
      </c>
      <c r="M21784" s="14">
        <f>AND($I21784=MID(kododd,1,2),$J21784=MID(kododd,3,3))</f>
      </c>
    </row>
    <row r="21785">
      <c r="A21785" s="95">
        <v>10138</v>
      </c>
      <c r="B21785" s="93" t="s">
        <v>7125</v>
      </c>
      <c r="C21785" s="93" t="s">
        <v>1447</v>
      </c>
      <c r="D21785" s="95">
        <v>1644</v>
      </c>
      <c r="G21785" s="95">
        <v>500</v>
      </c>
      <c r="H21785" s="93" t="s">
        <v>8976</v>
      </c>
      <c r="I21785" s="93" t="s">
        <v>23895</v>
      </c>
      <c r="J21785" s="93" t="s">
        <v>23412</v>
      </c>
      <c r="K21785" s="93" t="s">
        <v>21370</v>
      </c>
      <c r="L21785" s="14">
        <f>AND(vyberHrace&lt;&gt;"",ISNUMBER(SEARCH(vyberHrace,$B21785)))</f>
      </c>
      <c r="M21785" s="14">
        <f>AND($I21785=MID(kododd,1,2),$J21785=MID(kododd,3,3))</f>
      </c>
    </row>
    <row r="21786">
      <c r="A21786" s="95">
        <v>62330</v>
      </c>
      <c r="B21786" s="93" t="s">
        <v>28505</v>
      </c>
      <c r="C21786" s="93" t="s">
        <v>1427</v>
      </c>
      <c r="G21786" s="95">
        <v>500</v>
      </c>
      <c r="H21786" s="93" t="s">
        <v>8976</v>
      </c>
      <c r="I21786" s="93" t="s">
        <v>23895</v>
      </c>
      <c r="J21786" s="93" t="s">
        <v>23412</v>
      </c>
      <c r="K21786" s="93" t="s">
        <v>21370</v>
      </c>
      <c r="L21786" s="14">
        <f>AND(vyberHrace&lt;&gt;"",ISNUMBER(SEARCH(vyberHrace,$B21786)))</f>
      </c>
      <c r="M21786" s="14">
        <f>AND($I21786=MID(kododd,1,2),$J21786=MID(kododd,3,3))</f>
      </c>
    </row>
    <row r="21787">
      <c r="A21787" s="95">
        <v>55118</v>
      </c>
      <c r="B21787" s="93" t="s">
        <v>1145</v>
      </c>
      <c r="C21787" s="93" t="s">
        <v>1406</v>
      </c>
      <c r="G21787" s="95">
        <v>0</v>
      </c>
      <c r="H21787" s="93" t="s">
        <v>8976</v>
      </c>
      <c r="I21787" s="93" t="s">
        <v>23895</v>
      </c>
      <c r="J21787" s="93" t="s">
        <v>20878</v>
      </c>
      <c r="K21787" s="93" t="s">
        <v>6859</v>
      </c>
      <c r="L21787" s="14">
        <f>AND(vyberHrace&lt;&gt;"",ISNUMBER(SEARCH(vyberHrace,$B21787)))</f>
      </c>
      <c r="M21787" s="14">
        <f>AND($I21787=MID(kododd,1,2),$J21787=MID(kododd,3,3))</f>
      </c>
    </row>
    <row r="21788">
      <c r="A21788" s="95">
        <v>467</v>
      </c>
      <c r="B21788" s="93" t="s">
        <v>7132</v>
      </c>
      <c r="C21788" s="93" t="s">
        <v>1428</v>
      </c>
      <c r="D21788" s="95">
        <v>1899</v>
      </c>
      <c r="E21788" s="95">
        <v>1953</v>
      </c>
      <c r="F21788" s="95">
        <v>305090</v>
      </c>
      <c r="G21788" s="95">
        <v>250</v>
      </c>
      <c r="H21788" s="93" t="s">
        <v>8976</v>
      </c>
      <c r="I21788" s="93" t="s">
        <v>23895</v>
      </c>
      <c r="J21788" s="93" t="s">
        <v>20882</v>
      </c>
      <c r="K21788" s="93" t="s">
        <v>6865</v>
      </c>
      <c r="L21788" s="14">
        <f>AND(vyberHrace&lt;&gt;"",ISNUMBER(SEARCH(vyberHrace,$B21788)))</f>
      </c>
      <c r="M21788" s="14">
        <f>AND($I21788=MID(kododd,1,2),$J21788=MID(kododd,3,3))</f>
      </c>
    </row>
    <row r="21789">
      <c r="A21789" s="95">
        <v>58326</v>
      </c>
      <c r="B21789" s="93" t="s">
        <v>24836</v>
      </c>
      <c r="C21789" s="93" t="s">
        <v>1487</v>
      </c>
      <c r="G21789" s="95">
        <v>0</v>
      </c>
      <c r="H21789" s="93" t="s">
        <v>8976</v>
      </c>
      <c r="I21789" s="93" t="s">
        <v>23895</v>
      </c>
      <c r="J21789" s="93" t="s">
        <v>20878</v>
      </c>
      <c r="K21789" s="93" t="s">
        <v>6859</v>
      </c>
      <c r="L21789" s="14">
        <f>AND(vyberHrace&lt;&gt;"",ISNUMBER(SEARCH(vyberHrace,$B21789)))</f>
      </c>
      <c r="M21789" s="14">
        <f>AND($I21789=MID(kododd,1,2),$J21789=MID(kododd,3,3))</f>
      </c>
    </row>
    <row r="21790">
      <c r="A21790" s="95">
        <v>60227</v>
      </c>
      <c r="B21790" s="93" t="s">
        <v>26688</v>
      </c>
      <c r="C21790" s="93" t="s">
        <v>1424</v>
      </c>
      <c r="G21790" s="95">
        <v>0</v>
      </c>
      <c r="H21790" s="93" t="s">
        <v>8976</v>
      </c>
      <c r="I21790" s="93" t="s">
        <v>23895</v>
      </c>
      <c r="J21790" s="93" t="s">
        <v>20878</v>
      </c>
      <c r="K21790" s="93" t="s">
        <v>6859</v>
      </c>
      <c r="L21790" s="14">
        <f>AND(vyberHrace&lt;&gt;"",ISNUMBER(SEARCH(vyberHrace,$B21790)))</f>
      </c>
      <c r="M21790" s="14">
        <f>AND($I21790=MID(kododd,1,2),$J21790=MID(kododd,3,3))</f>
      </c>
    </row>
    <row r="21791">
      <c r="A21791" s="95">
        <v>37</v>
      </c>
      <c r="B21791" s="93" t="s">
        <v>7145</v>
      </c>
      <c r="C21791" s="93" t="s">
        <v>1435</v>
      </c>
      <c r="D21791" s="95">
        <v>2053</v>
      </c>
      <c r="E21791" s="95">
        <v>2092</v>
      </c>
      <c r="F21791" s="95">
        <v>300250</v>
      </c>
      <c r="G21791" s="95">
        <v>250</v>
      </c>
      <c r="H21791" s="93" t="s">
        <v>8976</v>
      </c>
      <c r="I21791" s="93" t="s">
        <v>23895</v>
      </c>
      <c r="J21791" s="93" t="s">
        <v>20882</v>
      </c>
      <c r="K21791" s="93" t="s">
        <v>6865</v>
      </c>
      <c r="L21791" s="14">
        <f>AND(vyberHrace&lt;&gt;"",ISNUMBER(SEARCH(vyberHrace,$B21791)))</f>
      </c>
      <c r="M21791" s="14">
        <f>AND($I21791=MID(kododd,1,2),$J21791=MID(kododd,3,3))</f>
      </c>
    </row>
    <row r="21792">
      <c r="A21792" s="95">
        <v>58715</v>
      </c>
      <c r="B21792" s="93" t="s">
        <v>25196</v>
      </c>
      <c r="C21792" s="93" t="s">
        <v>1486</v>
      </c>
      <c r="G21792" s="95">
        <v>0</v>
      </c>
      <c r="H21792" s="93" t="s">
        <v>8976</v>
      </c>
      <c r="I21792" s="93" t="s">
        <v>23895</v>
      </c>
      <c r="J21792" s="93" t="s">
        <v>20878</v>
      </c>
      <c r="K21792" s="93" t="s">
        <v>6859</v>
      </c>
      <c r="L21792" s="14">
        <f>AND(vyberHrace&lt;&gt;"",ISNUMBER(SEARCH(vyberHrace,$B21792)))</f>
      </c>
      <c r="M21792" s="14">
        <f>AND($I21792=MID(kododd,1,2),$J21792=MID(kododd,3,3))</f>
      </c>
    </row>
    <row r="21793">
      <c r="A21793" s="95">
        <v>60296</v>
      </c>
      <c r="B21793" s="93" t="s">
        <v>26753</v>
      </c>
      <c r="C21793" s="93" t="s">
        <v>1424</v>
      </c>
      <c r="G21793" s="95">
        <v>0</v>
      </c>
      <c r="H21793" s="93" t="s">
        <v>8976</v>
      </c>
      <c r="I21793" s="93" t="s">
        <v>23895</v>
      </c>
      <c r="J21793" s="93" t="s">
        <v>20878</v>
      </c>
      <c r="K21793" s="93" t="s">
        <v>6859</v>
      </c>
      <c r="L21793" s="14">
        <f>AND(vyberHrace&lt;&gt;"",ISNUMBER(SEARCH(vyberHrace,$B21793)))</f>
      </c>
      <c r="M21793" s="14">
        <f>AND($I21793=MID(kododd,1,2),$J21793=MID(kododd,3,3))</f>
      </c>
    </row>
    <row r="21794">
      <c r="A21794" s="95">
        <v>58966</v>
      </c>
      <c r="B21794" s="93" t="s">
        <v>25421</v>
      </c>
      <c r="C21794" s="93" t="s">
        <v>3255</v>
      </c>
      <c r="G21794" s="95">
        <v>0</v>
      </c>
      <c r="H21794" s="93" t="s">
        <v>8976</v>
      </c>
      <c r="I21794" s="93" t="s">
        <v>23895</v>
      </c>
      <c r="J21794" s="93" t="s">
        <v>20969</v>
      </c>
      <c r="K21794" s="93" t="s">
        <v>11269</v>
      </c>
      <c r="L21794" s="14">
        <f>AND(vyberHrace&lt;&gt;"",ISNUMBER(SEARCH(vyberHrace,$B21794)))</f>
      </c>
      <c r="M21794" s="14">
        <f>AND($I21794=MID(kododd,1,2),$J21794=MID(kododd,3,3))</f>
      </c>
    </row>
    <row r="21795">
      <c r="A21795" s="95">
        <v>13036</v>
      </c>
      <c r="B21795" s="93" t="s">
        <v>5034</v>
      </c>
      <c r="C21795" s="93" t="s">
        <v>1461</v>
      </c>
      <c r="D21795" s="95">
        <v>1760</v>
      </c>
      <c r="F21795" s="95">
        <v>387665</v>
      </c>
      <c r="G21795" s="95">
        <v>0</v>
      </c>
      <c r="H21795" s="93" t="s">
        <v>8976</v>
      </c>
      <c r="I21795" s="93" t="s">
        <v>23895</v>
      </c>
      <c r="J21795" s="93" t="s">
        <v>20967</v>
      </c>
      <c r="K21795" s="93" t="s">
        <v>4711</v>
      </c>
      <c r="L21795" s="14">
        <f>AND(vyberHrace&lt;&gt;"",ISNUMBER(SEARCH(vyberHrace,$B21795)))</f>
      </c>
      <c r="M21795" s="14">
        <f>AND($I21795=MID(kododd,1,2),$J21795=MID(kododd,3,3))</f>
      </c>
    </row>
    <row r="21796">
      <c r="A21796" s="95">
        <v>60893</v>
      </c>
      <c r="B21796" s="93" t="s">
        <v>5036</v>
      </c>
      <c r="C21796" s="93" t="s">
        <v>1486</v>
      </c>
      <c r="G21796" s="95">
        <v>250</v>
      </c>
      <c r="H21796" s="93" t="s">
        <v>8976</v>
      </c>
      <c r="I21796" s="93" t="s">
        <v>23895</v>
      </c>
      <c r="J21796" s="93" t="s">
        <v>20884</v>
      </c>
      <c r="K21796" s="93" t="s">
        <v>6918</v>
      </c>
      <c r="L21796" s="14">
        <f>AND(vyberHrace&lt;&gt;"",ISNUMBER(SEARCH(vyberHrace,$B21796)))</f>
      </c>
      <c r="M21796" s="14">
        <f>AND($I21796=MID(kododd,1,2),$J21796=MID(kododd,3,3))</f>
      </c>
    </row>
    <row r="21797">
      <c r="A21797" s="95">
        <v>60066</v>
      </c>
      <c r="B21797" s="93" t="s">
        <v>26543</v>
      </c>
      <c r="C21797" s="93" t="s">
        <v>1422</v>
      </c>
      <c r="G21797" s="95">
        <v>250</v>
      </c>
      <c r="H21797" s="93" t="s">
        <v>8976</v>
      </c>
      <c r="I21797" s="93" t="s">
        <v>23895</v>
      </c>
      <c r="J21797" s="93" t="s">
        <v>20913</v>
      </c>
      <c r="K21797" s="93" t="s">
        <v>3849</v>
      </c>
      <c r="L21797" s="14">
        <f>AND(vyberHrace&lt;&gt;"",ISNUMBER(SEARCH(vyberHrace,$B21797)))</f>
      </c>
      <c r="M21797" s="14">
        <f>AND($I21797=MID(kododd,1,2),$J21797=MID(kododd,3,3))</f>
      </c>
    </row>
    <row r="21798">
      <c r="A21798" s="95">
        <v>54622</v>
      </c>
      <c r="B21798" s="93" t="s">
        <v>5191</v>
      </c>
      <c r="C21798" s="93" t="s">
        <v>3255</v>
      </c>
      <c r="G21798" s="95">
        <v>250</v>
      </c>
      <c r="H21798" s="93" t="s">
        <v>8976</v>
      </c>
      <c r="I21798" s="93" t="s">
        <v>23895</v>
      </c>
      <c r="J21798" s="93" t="s">
        <v>20948</v>
      </c>
      <c r="K21798" s="93" t="s">
        <v>6265</v>
      </c>
      <c r="L21798" s="14">
        <f>AND(vyberHrace&lt;&gt;"",ISNUMBER(SEARCH(vyberHrace,$B21798)))</f>
      </c>
      <c r="M21798" s="14">
        <f>AND($I21798=MID(kododd,1,2),$J21798=MID(kododd,3,3))</f>
      </c>
    </row>
    <row r="21799">
      <c r="A21799" s="95">
        <v>43626</v>
      </c>
      <c r="B21799" s="93" t="s">
        <v>5215</v>
      </c>
      <c r="C21799" s="93" t="s">
        <v>1407</v>
      </c>
      <c r="G21799" s="95">
        <v>0</v>
      </c>
      <c r="H21799" s="93" t="s">
        <v>8976</v>
      </c>
      <c r="I21799" s="93" t="s">
        <v>23895</v>
      </c>
      <c r="J21799" s="93" t="s">
        <v>20878</v>
      </c>
      <c r="K21799" s="93" t="s">
        <v>6859</v>
      </c>
      <c r="L21799" s="14">
        <f>AND(vyberHrace&lt;&gt;"",ISNUMBER(SEARCH(vyberHrace,$B21799)))</f>
      </c>
      <c r="M21799" s="14">
        <f>AND($I21799=MID(kododd,1,2),$J21799=MID(kododd,3,3))</f>
      </c>
    </row>
    <row r="21800">
      <c r="A21800" s="95">
        <v>56891</v>
      </c>
      <c r="B21800" s="93" t="s">
        <v>523</v>
      </c>
      <c r="C21800" s="93" t="s">
        <v>1415</v>
      </c>
      <c r="D21800" s="95">
        <v>1302</v>
      </c>
      <c r="E21800" s="95">
        <v>1567</v>
      </c>
      <c r="F21800" s="95">
        <v>23770597</v>
      </c>
      <c r="G21800" s="95">
        <v>250</v>
      </c>
      <c r="H21800" s="93" t="s">
        <v>8976</v>
      </c>
      <c r="I21800" s="93" t="s">
        <v>23895</v>
      </c>
      <c r="J21800" s="93" t="s">
        <v>20881</v>
      </c>
      <c r="K21800" s="93" t="s">
        <v>1955</v>
      </c>
      <c r="L21800" s="14">
        <f>AND(vyberHrace&lt;&gt;"",ISNUMBER(SEARCH(vyberHrace,$B21800)))</f>
      </c>
      <c r="M21800" s="14">
        <f>AND($I21800=MID(kododd,1,2),$J21800=MID(kododd,3,3))</f>
      </c>
    </row>
    <row r="21801">
      <c r="A21801" s="95">
        <v>60292</v>
      </c>
      <c r="B21801" s="93" t="s">
        <v>523</v>
      </c>
      <c r="C21801" s="93" t="s">
        <v>1424</v>
      </c>
      <c r="G21801" s="95">
        <v>0</v>
      </c>
      <c r="H21801" s="93" t="s">
        <v>8976</v>
      </c>
      <c r="I21801" s="93" t="s">
        <v>23895</v>
      </c>
      <c r="J21801" s="93" t="s">
        <v>20878</v>
      </c>
      <c r="K21801" s="93" t="s">
        <v>6859</v>
      </c>
      <c r="L21801" s="14">
        <f>AND(vyberHrace&lt;&gt;"",ISNUMBER(SEARCH(vyberHrace,$B21801)))</f>
      </c>
      <c r="M21801" s="14">
        <f>AND($I21801=MID(kododd,1,2),$J21801=MID(kododd,3,3))</f>
      </c>
    </row>
    <row r="21802">
      <c r="A21802" s="95">
        <v>56892</v>
      </c>
      <c r="B21802" s="93" t="s">
        <v>23135</v>
      </c>
      <c r="C21802" s="93" t="s">
        <v>1424</v>
      </c>
      <c r="F21802" s="95">
        <v>23770600</v>
      </c>
      <c r="G21802" s="95">
        <v>250</v>
      </c>
      <c r="H21802" s="93" t="s">
        <v>8976</v>
      </c>
      <c r="I21802" s="93" t="s">
        <v>23895</v>
      </c>
      <c r="J21802" s="93" t="s">
        <v>20881</v>
      </c>
      <c r="K21802" s="93" t="s">
        <v>1955</v>
      </c>
      <c r="L21802" s="14">
        <f>AND(vyberHrace&lt;&gt;"",ISNUMBER(SEARCH(vyberHrace,$B21802)))</f>
      </c>
      <c r="M21802" s="14">
        <f>AND($I21802=MID(kododd,1,2),$J21802=MID(kododd,3,3))</f>
      </c>
    </row>
    <row r="21803">
      <c r="A21803" s="95">
        <v>56397</v>
      </c>
      <c r="B21803" s="93" t="s">
        <v>23257</v>
      </c>
      <c r="C21803" s="93" t="s">
        <v>1420</v>
      </c>
      <c r="F21803" s="95">
        <v>23763639</v>
      </c>
      <c r="G21803" s="95">
        <v>250</v>
      </c>
      <c r="H21803" s="93" t="s">
        <v>8976</v>
      </c>
      <c r="I21803" s="93" t="s">
        <v>23895</v>
      </c>
      <c r="J21803" s="93" t="s">
        <v>20947</v>
      </c>
      <c r="K21803" s="93" t="s">
        <v>6833</v>
      </c>
      <c r="L21803" s="14">
        <f>AND(vyberHrace&lt;&gt;"",ISNUMBER(SEARCH(vyberHrace,$B21803)))</f>
      </c>
      <c r="M21803" s="14">
        <f>AND($I21803=MID(kododd,1,2),$J21803=MID(kododd,3,3))</f>
      </c>
    </row>
    <row r="21804">
      <c r="A21804" s="95">
        <v>57659</v>
      </c>
      <c r="B21804" s="93" t="s">
        <v>24232</v>
      </c>
      <c r="C21804" s="93" t="s">
        <v>1450</v>
      </c>
      <c r="G21804" s="95">
        <v>250</v>
      </c>
      <c r="H21804" s="93" t="s">
        <v>8976</v>
      </c>
      <c r="I21804" s="93" t="s">
        <v>23895</v>
      </c>
      <c r="J21804" s="93" t="s">
        <v>20948</v>
      </c>
      <c r="K21804" s="93" t="s">
        <v>6265</v>
      </c>
      <c r="L21804" s="14">
        <f>AND(vyberHrace&lt;&gt;"",ISNUMBER(SEARCH(vyberHrace,$B21804)))</f>
      </c>
      <c r="M21804" s="14">
        <f>AND($I21804=MID(kododd,1,2),$J21804=MID(kododd,3,3))</f>
      </c>
    </row>
    <row r="21805">
      <c r="A21805" s="95">
        <v>57329</v>
      </c>
      <c r="B21805" s="93" t="s">
        <v>23154</v>
      </c>
      <c r="C21805" s="93" t="s">
        <v>1424</v>
      </c>
      <c r="G21805" s="95">
        <v>0</v>
      </c>
      <c r="H21805" s="93" t="s">
        <v>8976</v>
      </c>
      <c r="I21805" s="93" t="s">
        <v>23895</v>
      </c>
      <c r="J21805" s="93" t="s">
        <v>20878</v>
      </c>
      <c r="K21805" s="93" t="s">
        <v>6859</v>
      </c>
      <c r="L21805" s="14">
        <f>AND(vyberHrace&lt;&gt;"",ISNUMBER(SEARCH(vyberHrace,$B21805)))</f>
      </c>
      <c r="M21805" s="14">
        <f>AND($I21805=MID(kododd,1,2),$J21805=MID(kododd,3,3))</f>
      </c>
    </row>
    <row r="21806">
      <c r="A21806" s="95">
        <v>52410</v>
      </c>
      <c r="B21806" s="93" t="s">
        <v>3874</v>
      </c>
      <c r="C21806" s="93" t="s">
        <v>1412</v>
      </c>
      <c r="G21806" s="95">
        <v>0</v>
      </c>
      <c r="H21806" s="93" t="s">
        <v>8976</v>
      </c>
      <c r="I21806" s="93" t="s">
        <v>23895</v>
      </c>
      <c r="J21806" s="93" t="s">
        <v>20878</v>
      </c>
      <c r="K21806" s="93" t="s">
        <v>6859</v>
      </c>
      <c r="L21806" s="14">
        <f>AND(vyberHrace&lt;&gt;"",ISNUMBER(SEARCH(vyberHrace,$B21806)))</f>
      </c>
      <c r="M21806" s="14">
        <f>AND($I21806=MID(kododd,1,2),$J21806=MID(kododd,3,3))</f>
      </c>
    </row>
    <row r="21807">
      <c r="A21807" s="95">
        <v>51480</v>
      </c>
      <c r="B21807" s="93" t="s">
        <v>3286</v>
      </c>
      <c r="C21807" s="93" t="s">
        <v>1443</v>
      </c>
      <c r="D21807" s="95">
        <v>1310</v>
      </c>
      <c r="E21807" s="95">
        <v>1572</v>
      </c>
      <c r="F21807" s="95">
        <v>23746980</v>
      </c>
      <c r="G21807" s="95">
        <v>0</v>
      </c>
      <c r="H21807" s="93" t="s">
        <v>8976</v>
      </c>
      <c r="I21807" s="93" t="s">
        <v>23895</v>
      </c>
      <c r="J21807" s="93" t="s">
        <v>20938</v>
      </c>
      <c r="K21807" s="93" t="s">
        <v>5086</v>
      </c>
      <c r="L21807" s="14">
        <f>AND(vyberHrace&lt;&gt;"",ISNUMBER(SEARCH(vyberHrace,$B21807)))</f>
      </c>
      <c r="M21807" s="14">
        <f>AND($I21807=MID(kododd,1,2),$J21807=MID(kododd,3,3))</f>
      </c>
    </row>
    <row r="21808">
      <c r="A21808" s="95">
        <v>50671</v>
      </c>
      <c r="B21808" s="93" t="s">
        <v>4375</v>
      </c>
      <c r="C21808" s="93" t="s">
        <v>1416</v>
      </c>
      <c r="G21808" s="95">
        <v>0</v>
      </c>
      <c r="H21808" s="93" t="s">
        <v>8976</v>
      </c>
      <c r="I21808" s="93" t="s">
        <v>23895</v>
      </c>
      <c r="J21808" s="93" t="s">
        <v>20947</v>
      </c>
      <c r="K21808" s="93" t="s">
        <v>6833</v>
      </c>
      <c r="L21808" s="14">
        <f>AND(vyberHrace&lt;&gt;"",ISNUMBER(SEARCH(vyberHrace,$B21808)))</f>
      </c>
      <c r="M21808" s="14">
        <f>AND($I21808=MID(kododd,1,2),$J21808=MID(kododd,3,3))</f>
      </c>
    </row>
    <row r="21809">
      <c r="A21809" s="95">
        <v>56888</v>
      </c>
      <c r="B21809" s="93" t="s">
        <v>23210</v>
      </c>
      <c r="C21809" s="93" t="s">
        <v>1424</v>
      </c>
      <c r="D21809" s="95">
        <v>1050</v>
      </c>
      <c r="F21809" s="95">
        <v>23763868</v>
      </c>
      <c r="G21809" s="95">
        <v>250</v>
      </c>
      <c r="H21809" s="93" t="s">
        <v>8976</v>
      </c>
      <c r="I21809" s="93" t="s">
        <v>23895</v>
      </c>
      <c r="J21809" s="93" t="s">
        <v>20869</v>
      </c>
      <c r="K21809" s="93" t="s">
        <v>6770</v>
      </c>
      <c r="L21809" s="14">
        <f>AND(vyberHrace&lt;&gt;"",ISNUMBER(SEARCH(vyberHrace,$B21809)))</f>
      </c>
      <c r="M21809" s="14">
        <f>AND($I21809=MID(kododd,1,2),$J21809=MID(kododd,3,3))</f>
      </c>
    </row>
    <row r="21810">
      <c r="A21810" s="95">
        <v>32868</v>
      </c>
      <c r="B21810" s="93" t="s">
        <v>18943</v>
      </c>
      <c r="C21810" s="93" t="s">
        <v>1448</v>
      </c>
      <c r="D21810" s="95">
        <v>1414</v>
      </c>
      <c r="F21810" s="95">
        <v>23798548</v>
      </c>
      <c r="G21810" s="95">
        <v>250</v>
      </c>
      <c r="H21810" s="93" t="s">
        <v>8976</v>
      </c>
      <c r="I21810" s="93" t="s">
        <v>23895</v>
      </c>
      <c r="J21810" s="93" t="s">
        <v>21000</v>
      </c>
      <c r="K21810" s="93" t="s">
        <v>14613</v>
      </c>
      <c r="L21810" s="14">
        <f>AND(vyberHrace&lt;&gt;"",ISNUMBER(SEARCH(vyberHrace,$B21810)))</f>
      </c>
      <c r="M21810" s="14">
        <f>AND($I21810=MID(kododd,1,2),$J21810=MID(kododd,3,3))</f>
      </c>
    </row>
    <row r="21811">
      <c r="A21811" s="95">
        <v>62701</v>
      </c>
      <c r="B21811" s="93" t="s">
        <v>18943</v>
      </c>
      <c r="C21811" s="93" t="s">
        <v>1404</v>
      </c>
      <c r="G21811" s="95">
        <v>500</v>
      </c>
      <c r="H21811" s="93" t="s">
        <v>8976</v>
      </c>
      <c r="I21811" s="93" t="s">
        <v>23895</v>
      </c>
      <c r="J21811" s="93" t="s">
        <v>23412</v>
      </c>
      <c r="K21811" s="93" t="s">
        <v>21370</v>
      </c>
      <c r="L21811" s="14">
        <f>AND(vyberHrace&lt;&gt;"",ISNUMBER(SEARCH(vyberHrace,$B21811)))</f>
      </c>
      <c r="M21811" s="14">
        <f>AND($I21811=MID(kododd,1,2),$J21811=MID(kododd,3,3))</f>
      </c>
    </row>
    <row r="21812">
      <c r="A21812" s="95">
        <v>2625</v>
      </c>
      <c r="B21812" s="93" t="s">
        <v>4069</v>
      </c>
      <c r="C21812" s="93" t="s">
        <v>1432</v>
      </c>
      <c r="D21812" s="95">
        <v>1697</v>
      </c>
      <c r="E21812" s="95">
        <v>1820</v>
      </c>
      <c r="F21812" s="95">
        <v>327743</v>
      </c>
      <c r="G21812" s="95">
        <v>250</v>
      </c>
      <c r="H21812" s="93" t="s">
        <v>8976</v>
      </c>
      <c r="I21812" s="93" t="s">
        <v>23895</v>
      </c>
      <c r="J21812" s="93" t="s">
        <v>20882</v>
      </c>
      <c r="K21812" s="93" t="s">
        <v>6865</v>
      </c>
      <c r="L21812" s="14">
        <f>AND(vyberHrace&lt;&gt;"",ISNUMBER(SEARCH(vyberHrace,$B21812)))</f>
      </c>
      <c r="M21812" s="14">
        <f>AND($I21812=MID(kododd,1,2),$J21812=MID(kododd,3,3))</f>
      </c>
    </row>
    <row r="21813">
      <c r="A21813" s="95">
        <v>3068</v>
      </c>
      <c r="B21813" s="93" t="s">
        <v>4070</v>
      </c>
      <c r="C21813" s="93" t="s">
        <v>1415</v>
      </c>
      <c r="D21813" s="95">
        <v>1891</v>
      </c>
      <c r="E21813" s="95">
        <v>1924</v>
      </c>
      <c r="F21813" s="95">
        <v>312240</v>
      </c>
      <c r="G21813" s="95">
        <v>250</v>
      </c>
      <c r="H21813" s="93" t="s">
        <v>8976</v>
      </c>
      <c r="I21813" s="93" t="s">
        <v>23895</v>
      </c>
      <c r="J21813" s="93" t="s">
        <v>20882</v>
      </c>
      <c r="K21813" s="93" t="s">
        <v>6865</v>
      </c>
      <c r="L21813" s="14">
        <f>AND(vyberHrace&lt;&gt;"",ISNUMBER(SEARCH(vyberHrace,$B21813)))</f>
      </c>
      <c r="M21813" s="14">
        <f>AND($I21813=MID(kododd,1,2),$J21813=MID(kododd,3,3))</f>
      </c>
    </row>
    <row r="21814">
      <c r="A21814" s="95">
        <v>60928</v>
      </c>
      <c r="B21814" s="93" t="s">
        <v>27302</v>
      </c>
      <c r="C21814" s="93" t="s">
        <v>1411</v>
      </c>
      <c r="G21814" s="95">
        <v>0</v>
      </c>
      <c r="H21814" s="93" t="s">
        <v>8976</v>
      </c>
      <c r="I21814" s="93" t="s">
        <v>23895</v>
      </c>
      <c r="J21814" s="93" t="s">
        <v>20878</v>
      </c>
      <c r="K21814" s="93" t="s">
        <v>6859</v>
      </c>
      <c r="L21814" s="14">
        <f>AND(vyberHrace&lt;&gt;"",ISNUMBER(SEARCH(vyberHrace,$B21814)))</f>
      </c>
      <c r="M21814" s="14">
        <f>AND($I21814=MID(kododd,1,2),$J21814=MID(kododd,3,3))</f>
      </c>
    </row>
    <row r="21815">
      <c r="A21815" s="95">
        <v>45860</v>
      </c>
      <c r="B21815" s="93" t="s">
        <v>7869</v>
      </c>
      <c r="C21815" s="93" t="s">
        <v>1416</v>
      </c>
      <c r="G21815" s="95">
        <v>0</v>
      </c>
      <c r="H21815" s="93" t="s">
        <v>8976</v>
      </c>
      <c r="I21815" s="93" t="s">
        <v>23895</v>
      </c>
      <c r="J21815" s="93" t="s">
        <v>20878</v>
      </c>
      <c r="K21815" s="93" t="s">
        <v>6859</v>
      </c>
      <c r="L21815" s="14">
        <f>AND(vyberHrace&lt;&gt;"",ISNUMBER(SEARCH(vyberHrace,$B21815)))</f>
      </c>
      <c r="M21815" s="14">
        <f>AND($I21815=MID(kododd,1,2),$J21815=MID(kododd,3,3))</f>
      </c>
    </row>
    <row r="21816">
      <c r="A21816" s="95">
        <v>62786</v>
      </c>
      <c r="B21816" s="93" t="s">
        <v>29599</v>
      </c>
      <c r="C21816" s="93" t="s">
        <v>1488</v>
      </c>
      <c r="G21816" s="95">
        <v>250</v>
      </c>
      <c r="H21816" s="93" t="s">
        <v>8976</v>
      </c>
      <c r="I21816" s="93" t="s">
        <v>23895</v>
      </c>
      <c r="J21816" s="93" t="s">
        <v>20878</v>
      </c>
      <c r="K21816" s="93" t="s">
        <v>6859</v>
      </c>
      <c r="L21816" s="14">
        <f>AND(vyberHrace&lt;&gt;"",ISNUMBER(SEARCH(vyberHrace,$B21816)))</f>
      </c>
      <c r="M21816" s="14">
        <f>AND($I21816=MID(kododd,1,2),$J21816=MID(kododd,3,3))</f>
      </c>
    </row>
    <row r="21817">
      <c r="A21817" s="95">
        <v>53575</v>
      </c>
      <c r="B21817" s="93" t="s">
        <v>23341</v>
      </c>
      <c r="C21817" s="93" t="s">
        <v>1457</v>
      </c>
      <c r="D21817" s="95">
        <v>1553</v>
      </c>
      <c r="E21817" s="95">
        <v>1694</v>
      </c>
      <c r="F21817" s="95">
        <v>14961040</v>
      </c>
      <c r="G21817" s="95">
        <v>250</v>
      </c>
      <c r="H21817" s="93" t="s">
        <v>8976</v>
      </c>
      <c r="I21817" s="93" t="s">
        <v>23895</v>
      </c>
      <c r="J21817" s="93" t="s">
        <v>20882</v>
      </c>
      <c r="K21817" s="93" t="s">
        <v>6865</v>
      </c>
      <c r="L21817" s="14">
        <f>AND(vyberHrace&lt;&gt;"",ISNUMBER(SEARCH(vyberHrace,$B21817)))</f>
      </c>
      <c r="M21817" s="14">
        <f>AND($I21817=MID(kododd,1,2),$J21817=MID(kododd,3,3))</f>
      </c>
    </row>
    <row r="21818">
      <c r="A21818" s="95">
        <v>1793</v>
      </c>
      <c r="B21818" s="93" t="s">
        <v>2113</v>
      </c>
      <c r="C21818" s="93" t="s">
        <v>1456</v>
      </c>
      <c r="D21818" s="95">
        <v>2032</v>
      </c>
      <c r="E21818" s="95">
        <v>2028</v>
      </c>
      <c r="F21818" s="95">
        <v>336203</v>
      </c>
      <c r="G21818" s="95">
        <v>0</v>
      </c>
      <c r="H21818" s="93" t="s">
        <v>8976</v>
      </c>
      <c r="I21818" s="93" t="s">
        <v>23895</v>
      </c>
      <c r="J21818" s="93" t="s">
        <v>20869</v>
      </c>
      <c r="K21818" s="93" t="s">
        <v>6770</v>
      </c>
      <c r="L21818" s="14">
        <f>AND(vyberHrace&lt;&gt;"",ISNUMBER(SEARCH(vyberHrace,$B21818)))</f>
      </c>
      <c r="M21818" s="14">
        <f>AND($I21818=MID(kododd,1,2),$J21818=MID(kododd,3,3))</f>
      </c>
    </row>
    <row r="21819">
      <c r="A21819" s="95">
        <v>33443</v>
      </c>
      <c r="B21819" s="93" t="s">
        <v>2114</v>
      </c>
      <c r="C21819" s="93" t="s">
        <v>1438</v>
      </c>
      <c r="D21819" s="95">
        <v>1335</v>
      </c>
      <c r="F21819" s="95">
        <v>358614</v>
      </c>
      <c r="G21819" s="95">
        <v>0</v>
      </c>
      <c r="H21819" s="93" t="s">
        <v>8976</v>
      </c>
      <c r="I21819" s="93" t="s">
        <v>23895</v>
      </c>
      <c r="J21819" s="93" t="s">
        <v>20869</v>
      </c>
      <c r="K21819" s="93" t="s">
        <v>6770</v>
      </c>
      <c r="L21819" s="14">
        <f>AND(vyberHrace&lt;&gt;"",ISNUMBER(SEARCH(vyberHrace,$B21819)))</f>
      </c>
      <c r="M21819" s="14">
        <f>AND($I21819=MID(kododd,1,2),$J21819=MID(kododd,3,3))</f>
      </c>
    </row>
    <row r="21820">
      <c r="A21820" s="95">
        <v>38251</v>
      </c>
      <c r="B21820" s="93" t="s">
        <v>2115</v>
      </c>
      <c r="C21820" s="93" t="s">
        <v>1402</v>
      </c>
      <c r="D21820" s="95">
        <v>1128</v>
      </c>
      <c r="E21820" s="95">
        <v>1517</v>
      </c>
      <c r="F21820" s="95">
        <v>371785</v>
      </c>
      <c r="G21820" s="95">
        <v>0</v>
      </c>
      <c r="H21820" s="93" t="s">
        <v>8976</v>
      </c>
      <c r="I21820" s="93" t="s">
        <v>23895</v>
      </c>
      <c r="J21820" s="93" t="s">
        <v>20869</v>
      </c>
      <c r="K21820" s="93" t="s">
        <v>6770</v>
      </c>
      <c r="L21820" s="14">
        <f>AND(vyberHrace&lt;&gt;"",ISNUMBER(SEARCH(vyberHrace,$B21820)))</f>
      </c>
      <c r="M21820" s="14">
        <f>AND($I21820=MID(kododd,1,2),$J21820=MID(kododd,3,3))</f>
      </c>
    </row>
    <row r="21821">
      <c r="A21821" s="95">
        <v>57327</v>
      </c>
      <c r="B21821" s="93" t="s">
        <v>23155</v>
      </c>
      <c r="C21821" s="93" t="s">
        <v>1450</v>
      </c>
      <c r="G21821" s="95">
        <v>0</v>
      </c>
      <c r="H21821" s="93" t="s">
        <v>8976</v>
      </c>
      <c r="I21821" s="93" t="s">
        <v>23895</v>
      </c>
      <c r="J21821" s="93" t="s">
        <v>20878</v>
      </c>
      <c r="K21821" s="93" t="s">
        <v>6859</v>
      </c>
      <c r="L21821" s="14">
        <f>AND(vyberHrace&lt;&gt;"",ISNUMBER(SEARCH(vyberHrace,$B21821)))</f>
      </c>
      <c r="M21821" s="14">
        <f>AND($I21821=MID(kododd,1,2),$J21821=MID(kododd,3,3))</f>
      </c>
    </row>
    <row r="21822">
      <c r="A21822" s="95">
        <v>15782</v>
      </c>
      <c r="B21822" s="93" t="s">
        <v>2116</v>
      </c>
      <c r="C21822" s="93" t="s">
        <v>1464</v>
      </c>
      <c r="D21822" s="95">
        <v>1524</v>
      </c>
      <c r="F21822" s="95">
        <v>23798556</v>
      </c>
      <c r="G21822" s="95">
        <v>250</v>
      </c>
      <c r="H21822" s="93" t="s">
        <v>8976</v>
      </c>
      <c r="I21822" s="93" t="s">
        <v>23895</v>
      </c>
      <c r="J21822" s="93" t="s">
        <v>21000</v>
      </c>
      <c r="K21822" s="93" t="s">
        <v>14613</v>
      </c>
      <c r="L21822" s="14">
        <f>AND(vyberHrace&lt;&gt;"",ISNUMBER(SEARCH(vyberHrace,$B21822)))</f>
      </c>
      <c r="M21822" s="14">
        <f>AND($I21822=MID(kododd,1,2),$J21822=MID(kododd,3,3))</f>
      </c>
    </row>
    <row r="21823">
      <c r="A21823" s="95">
        <v>14888</v>
      </c>
      <c r="B21823" s="93" t="s">
        <v>2117</v>
      </c>
      <c r="C21823" s="93" t="s">
        <v>1436</v>
      </c>
      <c r="D21823" s="95">
        <v>1406</v>
      </c>
      <c r="F21823" s="95">
        <v>23798564</v>
      </c>
      <c r="G21823" s="95">
        <v>250</v>
      </c>
      <c r="H21823" s="93" t="s">
        <v>8976</v>
      </c>
      <c r="I21823" s="93" t="s">
        <v>23895</v>
      </c>
      <c r="J21823" s="93" t="s">
        <v>21000</v>
      </c>
      <c r="K21823" s="93" t="s">
        <v>14613</v>
      </c>
      <c r="L21823" s="14">
        <f>AND(vyberHrace&lt;&gt;"",ISNUMBER(SEARCH(vyberHrace,$B21823)))</f>
      </c>
      <c r="M21823" s="14">
        <f>AND($I21823=MID(kododd,1,2),$J21823=MID(kododd,3,3))</f>
      </c>
    </row>
    <row r="21824">
      <c r="A21824" s="95">
        <v>43066</v>
      </c>
      <c r="B21824" s="93" t="s">
        <v>2122</v>
      </c>
      <c r="C21824" s="93" t="s">
        <v>1402</v>
      </c>
      <c r="G21824" s="95">
        <v>0</v>
      </c>
      <c r="H21824" s="93" t="s">
        <v>8976</v>
      </c>
      <c r="I21824" s="93" t="s">
        <v>23895</v>
      </c>
      <c r="J21824" s="93" t="s">
        <v>20878</v>
      </c>
      <c r="K21824" s="93" t="s">
        <v>6859</v>
      </c>
      <c r="L21824" s="14">
        <f>AND(vyberHrace&lt;&gt;"",ISNUMBER(SEARCH(vyberHrace,$B21824)))</f>
      </c>
      <c r="M21824" s="14">
        <f>AND($I21824=MID(kododd,1,2),$J21824=MID(kododd,3,3))</f>
      </c>
    </row>
    <row r="21825">
      <c r="A21825" s="95">
        <v>6131</v>
      </c>
      <c r="B21825" s="93" t="s">
        <v>5888</v>
      </c>
      <c r="C21825" s="93" t="s">
        <v>1469</v>
      </c>
      <c r="D21825" s="95">
        <v>1782</v>
      </c>
      <c r="E21825" s="95">
        <v>1853</v>
      </c>
      <c r="F21825" s="95">
        <v>356352</v>
      </c>
      <c r="G21825" s="95">
        <v>250</v>
      </c>
      <c r="H21825" s="93" t="s">
        <v>8976</v>
      </c>
      <c r="I21825" s="93" t="s">
        <v>23895</v>
      </c>
      <c r="J21825" s="93" t="s">
        <v>20908</v>
      </c>
      <c r="K21825" s="93" t="s">
        <v>4333</v>
      </c>
      <c r="L21825" s="14">
        <f>AND(vyberHrace&lt;&gt;"",ISNUMBER(SEARCH(vyberHrace,$B21825)))</f>
      </c>
      <c r="M21825" s="14">
        <f>AND($I21825=MID(kododd,1,2),$J21825=MID(kododd,3,3))</f>
      </c>
    </row>
    <row r="21826">
      <c r="A21826" s="95">
        <v>63037</v>
      </c>
      <c r="B21826" s="93" t="s">
        <v>29600</v>
      </c>
      <c r="C21826" s="93" t="s">
        <v>1486</v>
      </c>
      <c r="D21826" s="95">
        <v>1025</v>
      </c>
      <c r="F21826" s="95">
        <v>571004572</v>
      </c>
      <c r="G21826" s="95">
        <v>250</v>
      </c>
      <c r="H21826" s="93" t="s">
        <v>8976</v>
      </c>
      <c r="I21826" s="93" t="s">
        <v>23895</v>
      </c>
      <c r="J21826" s="93" t="s">
        <v>21013</v>
      </c>
      <c r="K21826" s="93" t="s">
        <v>12269</v>
      </c>
      <c r="L21826" s="14">
        <f>AND(vyberHrace&lt;&gt;"",ISNUMBER(SEARCH(vyberHrace,$B21826)))</f>
      </c>
      <c r="M21826" s="14">
        <f>AND($I21826=MID(kododd,1,2),$J21826=MID(kododd,3,3))</f>
      </c>
    </row>
    <row r="21827">
      <c r="A21827" s="95">
        <v>12644</v>
      </c>
      <c r="B21827" s="93" t="s">
        <v>3326</v>
      </c>
      <c r="C21827" s="93" t="s">
        <v>1471</v>
      </c>
      <c r="D21827" s="95">
        <v>1711</v>
      </c>
      <c r="F21827" s="95">
        <v>387673</v>
      </c>
      <c r="G21827" s="95">
        <v>0</v>
      </c>
      <c r="H21827" s="93" t="s">
        <v>8976</v>
      </c>
      <c r="I21827" s="93" t="s">
        <v>23895</v>
      </c>
      <c r="J21827" s="93" t="s">
        <v>20854</v>
      </c>
      <c r="K21827" s="93" t="s">
        <v>9943</v>
      </c>
      <c r="L21827" s="14">
        <f>AND(vyberHrace&lt;&gt;"",ISNUMBER(SEARCH(vyberHrace,$B21827)))</f>
      </c>
      <c r="M21827" s="14">
        <f>AND($I21827=MID(kododd,1,2),$J21827=MID(kododd,3,3))</f>
      </c>
    </row>
    <row r="21828">
      <c r="A21828" s="95">
        <v>38720</v>
      </c>
      <c r="B21828" s="93" t="s">
        <v>3331</v>
      </c>
      <c r="C21828" s="93" t="s">
        <v>1409</v>
      </c>
      <c r="G21828" s="95">
        <v>0</v>
      </c>
      <c r="H21828" s="93" t="s">
        <v>8976</v>
      </c>
      <c r="I21828" s="93" t="s">
        <v>23895</v>
      </c>
      <c r="J21828" s="93" t="s">
        <v>20973</v>
      </c>
      <c r="K21828" s="93" t="s">
        <v>6055</v>
      </c>
      <c r="L21828" s="14">
        <f>AND(vyberHrace&lt;&gt;"",ISNUMBER(SEARCH(vyberHrace,$B21828)))</f>
      </c>
      <c r="M21828" s="14">
        <f>AND($I21828=MID(kododd,1,2),$J21828=MID(kododd,3,3))</f>
      </c>
    </row>
    <row r="21829">
      <c r="A21829" s="95">
        <v>38716</v>
      </c>
      <c r="B21829" s="93" t="s">
        <v>3332</v>
      </c>
      <c r="C21829" s="93" t="s">
        <v>1409</v>
      </c>
      <c r="G21829" s="95">
        <v>0</v>
      </c>
      <c r="H21829" s="93" t="s">
        <v>8976</v>
      </c>
      <c r="I21829" s="93" t="s">
        <v>23895</v>
      </c>
      <c r="J21829" s="93" t="s">
        <v>20973</v>
      </c>
      <c r="K21829" s="93" t="s">
        <v>6055</v>
      </c>
      <c r="L21829" s="14">
        <f>AND(vyberHrace&lt;&gt;"",ISNUMBER(SEARCH(vyberHrace,$B21829)))</f>
      </c>
      <c r="M21829" s="14">
        <f>AND($I21829=MID(kododd,1,2),$J21829=MID(kododd,3,3))</f>
      </c>
    </row>
    <row r="21830">
      <c r="A21830" s="95">
        <v>44402</v>
      </c>
      <c r="B21830" s="93" t="s">
        <v>3333</v>
      </c>
      <c r="C21830" s="93" t="s">
        <v>1402</v>
      </c>
      <c r="G21830" s="95">
        <v>0</v>
      </c>
      <c r="H21830" s="93" t="s">
        <v>8976</v>
      </c>
      <c r="I21830" s="93" t="s">
        <v>23895</v>
      </c>
      <c r="J21830" s="93" t="s">
        <v>20878</v>
      </c>
      <c r="K21830" s="93" t="s">
        <v>6859</v>
      </c>
      <c r="L21830" s="14">
        <f>AND(vyberHrace&lt;&gt;"",ISNUMBER(SEARCH(vyberHrace,$B21830)))</f>
      </c>
      <c r="M21830" s="14">
        <f>AND($I21830=MID(kododd,1,2),$J21830=MID(kododd,3,3))</f>
      </c>
    </row>
    <row r="21831">
      <c r="A21831" s="95">
        <v>40928</v>
      </c>
      <c r="B21831" s="93" t="s">
        <v>3335</v>
      </c>
      <c r="C21831" s="93" t="s">
        <v>1409</v>
      </c>
      <c r="D21831" s="95">
        <v>1100</v>
      </c>
      <c r="G21831" s="95">
        <v>0</v>
      </c>
      <c r="H21831" s="93" t="s">
        <v>8976</v>
      </c>
      <c r="I21831" s="93" t="s">
        <v>23895</v>
      </c>
      <c r="J21831" s="93" t="s">
        <v>3580</v>
      </c>
      <c r="K21831" s="93" t="s">
        <v>4827</v>
      </c>
      <c r="L21831" s="14">
        <f>AND(vyberHrace&lt;&gt;"",ISNUMBER(SEARCH(vyberHrace,$B21831)))</f>
      </c>
      <c r="M21831" s="14">
        <f>AND($I21831=MID(kododd,1,2),$J21831=MID(kododd,3,3))</f>
      </c>
    </row>
    <row r="21832">
      <c r="A21832" s="95">
        <v>59504</v>
      </c>
      <c r="B21832" s="93" t="s">
        <v>25908</v>
      </c>
      <c r="C21832" s="93" t="s">
        <v>1486</v>
      </c>
      <c r="G21832" s="95">
        <v>250</v>
      </c>
      <c r="H21832" s="93" t="s">
        <v>8976</v>
      </c>
      <c r="I21832" s="93" t="s">
        <v>23895</v>
      </c>
      <c r="J21832" s="93" t="s">
        <v>20948</v>
      </c>
      <c r="K21832" s="93" t="s">
        <v>6265</v>
      </c>
      <c r="L21832" s="14">
        <f>AND(vyberHrace&lt;&gt;"",ISNUMBER(SEARCH(vyberHrace,$B21832)))</f>
      </c>
      <c r="M21832" s="14">
        <f>AND($I21832=MID(kododd,1,2),$J21832=MID(kododd,3,3))</f>
      </c>
    </row>
    <row r="21833">
      <c r="A21833" s="95">
        <v>36074</v>
      </c>
      <c r="B21833" s="93" t="s">
        <v>3352</v>
      </c>
      <c r="C21833" s="93" t="s">
        <v>1414</v>
      </c>
      <c r="D21833" s="95">
        <v>1476</v>
      </c>
      <c r="E21833" s="95">
        <v>1638</v>
      </c>
      <c r="F21833" s="95">
        <v>23732830</v>
      </c>
      <c r="G21833" s="95">
        <v>0</v>
      </c>
      <c r="H21833" s="93" t="s">
        <v>8976</v>
      </c>
      <c r="I21833" s="93" t="s">
        <v>23895</v>
      </c>
      <c r="J21833" s="93" t="s">
        <v>20934</v>
      </c>
      <c r="K21833" s="93" t="s">
        <v>21374</v>
      </c>
      <c r="L21833" s="14">
        <f>AND(vyberHrace&lt;&gt;"",ISNUMBER(SEARCH(vyberHrace,$B21833)))</f>
      </c>
      <c r="M21833" s="14">
        <f>AND($I21833=MID(kododd,1,2),$J21833=MID(kododd,3,3))</f>
      </c>
    </row>
    <row r="21834">
      <c r="A21834" s="95">
        <v>53967</v>
      </c>
      <c r="B21834" s="93" t="s">
        <v>1214</v>
      </c>
      <c r="C21834" s="93" t="s">
        <v>1402</v>
      </c>
      <c r="D21834" s="95">
        <v>1504</v>
      </c>
      <c r="F21834" s="95">
        <v>23749822</v>
      </c>
      <c r="G21834" s="95">
        <v>250</v>
      </c>
      <c r="H21834" s="93" t="s">
        <v>8976</v>
      </c>
      <c r="I21834" s="93" t="s">
        <v>23895</v>
      </c>
      <c r="J21834" s="93" t="s">
        <v>20948</v>
      </c>
      <c r="K21834" s="93" t="s">
        <v>6265</v>
      </c>
      <c r="L21834" s="14">
        <f>AND(vyberHrace&lt;&gt;"",ISNUMBER(SEARCH(vyberHrace,$B21834)))</f>
      </c>
      <c r="M21834" s="14">
        <f>AND($I21834=MID(kododd,1,2),$J21834=MID(kododd,3,3))</f>
      </c>
    </row>
    <row r="21835">
      <c r="A21835" s="95">
        <v>51892</v>
      </c>
      <c r="B21835" s="93" t="s">
        <v>3858</v>
      </c>
      <c r="C21835" s="93" t="s">
        <v>1406</v>
      </c>
      <c r="G21835" s="95">
        <v>0</v>
      </c>
      <c r="H21835" s="93" t="s">
        <v>8976</v>
      </c>
      <c r="I21835" s="93" t="s">
        <v>23895</v>
      </c>
      <c r="J21835" s="93" t="s">
        <v>20864</v>
      </c>
      <c r="K21835" s="93" t="s">
        <v>1505</v>
      </c>
      <c r="L21835" s="14">
        <f>AND(vyberHrace&lt;&gt;"",ISNUMBER(SEARCH(vyberHrace,$B21835)))</f>
      </c>
      <c r="M21835" s="14">
        <f>AND($I21835=MID(kododd,1,2),$J21835=MID(kododd,3,3))</f>
      </c>
    </row>
    <row r="21836">
      <c r="A21836" s="95">
        <v>56117</v>
      </c>
      <c r="B21836" s="93" t="s">
        <v>23313</v>
      </c>
      <c r="C21836" s="93" t="s">
        <v>1424</v>
      </c>
      <c r="G21836" s="95">
        <v>250</v>
      </c>
      <c r="H21836" s="93" t="s">
        <v>8976</v>
      </c>
      <c r="I21836" s="93" t="s">
        <v>23895</v>
      </c>
      <c r="J21836" s="93" t="s">
        <v>20935</v>
      </c>
      <c r="K21836" s="93" t="s">
        <v>6901</v>
      </c>
      <c r="L21836" s="14">
        <f>AND(vyberHrace&lt;&gt;"",ISNUMBER(SEARCH(vyberHrace,$B21836)))</f>
      </c>
      <c r="M21836" s="14">
        <f>AND($I21836=MID(kododd,1,2),$J21836=MID(kododd,3,3))</f>
      </c>
    </row>
    <row r="21837">
      <c r="A21837" s="95">
        <v>55374</v>
      </c>
      <c r="B21837" s="93" t="s">
        <v>4570</v>
      </c>
      <c r="C21837" s="93" t="s">
        <v>1455</v>
      </c>
      <c r="G21837" s="95">
        <v>0</v>
      </c>
      <c r="H21837" s="93" t="s">
        <v>8976</v>
      </c>
      <c r="I21837" s="93" t="s">
        <v>23895</v>
      </c>
      <c r="J21837" s="93" t="s">
        <v>20934</v>
      </c>
      <c r="K21837" s="93" t="s">
        <v>21374</v>
      </c>
      <c r="L21837" s="14">
        <f>AND(vyberHrace&lt;&gt;"",ISNUMBER(SEARCH(vyberHrace,$B21837)))</f>
      </c>
      <c r="M21837" s="14">
        <f>AND($I21837=MID(kododd,1,2),$J21837=MID(kododd,3,3))</f>
      </c>
    </row>
    <row r="21838">
      <c r="A21838" s="95">
        <v>32383</v>
      </c>
      <c r="B21838" s="93" t="s">
        <v>4572</v>
      </c>
      <c r="C21838" s="93" t="s">
        <v>1421</v>
      </c>
      <c r="D21838" s="95">
        <v>1719</v>
      </c>
      <c r="E21838" s="95">
        <v>1810</v>
      </c>
      <c r="F21838" s="95">
        <v>376108</v>
      </c>
      <c r="G21838" s="95">
        <v>250</v>
      </c>
      <c r="H21838" s="93" t="s">
        <v>8976</v>
      </c>
      <c r="I21838" s="93" t="s">
        <v>23895</v>
      </c>
      <c r="J21838" s="93" t="s">
        <v>20943</v>
      </c>
      <c r="K21838" s="93" t="s">
        <v>5112</v>
      </c>
      <c r="L21838" s="14">
        <f>AND(vyberHrace&lt;&gt;"",ISNUMBER(SEARCH(vyberHrace,$B21838)))</f>
      </c>
      <c r="M21838" s="14">
        <f>AND($I21838=MID(kododd,1,2),$J21838=MID(kododd,3,3))</f>
      </c>
    </row>
    <row r="21839">
      <c r="A21839" s="95">
        <v>21726</v>
      </c>
      <c r="B21839" s="93" t="s">
        <v>4574</v>
      </c>
      <c r="C21839" s="93" t="s">
        <v>1426</v>
      </c>
      <c r="D21839" s="95">
        <v>1539</v>
      </c>
      <c r="G21839" s="95">
        <v>500</v>
      </c>
      <c r="H21839" s="93" t="s">
        <v>8976</v>
      </c>
      <c r="I21839" s="93" t="s">
        <v>23895</v>
      </c>
      <c r="J21839" s="93" t="s">
        <v>23412</v>
      </c>
      <c r="K21839" s="93" t="s">
        <v>21370</v>
      </c>
      <c r="L21839" s="14">
        <f>AND(vyberHrace&lt;&gt;"",ISNUMBER(SEARCH(vyberHrace,$B21839)))</f>
      </c>
      <c r="M21839" s="14">
        <f>AND($I21839=MID(kododd,1,2),$J21839=MID(kododd,3,3))</f>
      </c>
    </row>
    <row r="21840">
      <c r="A21840" s="95">
        <v>45861</v>
      </c>
      <c r="B21840" s="93" t="s">
        <v>20137</v>
      </c>
      <c r="C21840" s="93" t="s">
        <v>3255</v>
      </c>
      <c r="G21840" s="95">
        <v>0</v>
      </c>
      <c r="H21840" s="93" t="s">
        <v>8976</v>
      </c>
      <c r="I21840" s="93" t="s">
        <v>23895</v>
      </c>
      <c r="J21840" s="93" t="s">
        <v>20878</v>
      </c>
      <c r="K21840" s="93" t="s">
        <v>6859</v>
      </c>
      <c r="L21840" s="14">
        <f>AND(vyberHrace&lt;&gt;"",ISNUMBER(SEARCH(vyberHrace,$B21840)))</f>
      </c>
      <c r="M21840" s="14">
        <f>AND($I21840=MID(kododd,1,2),$J21840=MID(kododd,3,3))</f>
      </c>
    </row>
    <row r="21841">
      <c r="A21841" s="95">
        <v>63298</v>
      </c>
      <c r="B21841" s="93" t="s">
        <v>29601</v>
      </c>
      <c r="C21841" s="93" t="s">
        <v>1486</v>
      </c>
      <c r="G21841" s="95">
        <v>250</v>
      </c>
      <c r="H21841" s="93" t="s">
        <v>8976</v>
      </c>
      <c r="I21841" s="93" t="s">
        <v>23895</v>
      </c>
      <c r="J21841" s="93" t="s">
        <v>20864</v>
      </c>
      <c r="K21841" s="93" t="s">
        <v>1505</v>
      </c>
      <c r="L21841" s="14">
        <f>AND(vyberHrace&lt;&gt;"",ISNUMBER(SEARCH(vyberHrace,$B21841)))</f>
      </c>
      <c r="M21841" s="14">
        <f>AND($I21841=MID(kododd,1,2),$J21841=MID(kododd,3,3))</f>
      </c>
    </row>
    <row r="21842">
      <c r="A21842" s="95">
        <v>50067</v>
      </c>
      <c r="B21842" s="93" t="s">
        <v>4581</v>
      </c>
      <c r="C21842" s="93" t="s">
        <v>1416</v>
      </c>
      <c r="G21842" s="95">
        <v>0</v>
      </c>
      <c r="H21842" s="93" t="s">
        <v>8976</v>
      </c>
      <c r="I21842" s="93" t="s">
        <v>23895</v>
      </c>
      <c r="J21842" s="93" t="s">
        <v>20936</v>
      </c>
      <c r="K21842" s="93" t="s">
        <v>5615</v>
      </c>
      <c r="L21842" s="14">
        <f>AND(vyberHrace&lt;&gt;"",ISNUMBER(SEARCH(vyberHrace,$B21842)))</f>
      </c>
      <c r="M21842" s="14">
        <f>AND($I21842=MID(kododd,1,2),$J21842=MID(kododd,3,3))</f>
      </c>
    </row>
    <row r="21843">
      <c r="A21843" s="95">
        <v>50083</v>
      </c>
      <c r="B21843" s="93" t="s">
        <v>4583</v>
      </c>
      <c r="C21843" s="93" t="s">
        <v>1406</v>
      </c>
      <c r="G21843" s="95">
        <v>0</v>
      </c>
      <c r="H21843" s="93" t="s">
        <v>8976</v>
      </c>
      <c r="I21843" s="93" t="s">
        <v>23895</v>
      </c>
      <c r="J21843" s="93" t="s">
        <v>20936</v>
      </c>
      <c r="K21843" s="93" t="s">
        <v>5615</v>
      </c>
      <c r="L21843" s="14">
        <f>AND(vyberHrace&lt;&gt;"",ISNUMBER(SEARCH(vyberHrace,$B21843)))</f>
      </c>
      <c r="M21843" s="14">
        <f>AND($I21843=MID(kododd,1,2),$J21843=MID(kododd,3,3))</f>
      </c>
    </row>
    <row r="21844">
      <c r="A21844" s="95">
        <v>46489</v>
      </c>
      <c r="B21844" s="93" t="s">
        <v>4588</v>
      </c>
      <c r="C21844" s="93" t="s">
        <v>1462</v>
      </c>
      <c r="D21844" s="95">
        <v>1147</v>
      </c>
      <c r="E21844" s="95">
        <v>1583</v>
      </c>
      <c r="F21844" s="95">
        <v>23732180</v>
      </c>
      <c r="G21844" s="95">
        <v>250</v>
      </c>
      <c r="H21844" s="93" t="s">
        <v>8976</v>
      </c>
      <c r="I21844" s="93" t="s">
        <v>23895</v>
      </c>
      <c r="J21844" s="93" t="s">
        <v>20965</v>
      </c>
      <c r="K21844" s="93" t="s">
        <v>3065</v>
      </c>
      <c r="L21844" s="14">
        <f>AND(vyberHrace&lt;&gt;"",ISNUMBER(SEARCH(vyberHrace,$B21844)))</f>
      </c>
      <c r="M21844" s="14">
        <f>AND($I21844=MID(kododd,1,2),$J21844=MID(kododd,3,3))</f>
      </c>
    </row>
    <row r="21845">
      <c r="A21845" s="95">
        <v>39718</v>
      </c>
      <c r="B21845" s="93" t="s">
        <v>4590</v>
      </c>
      <c r="C21845" s="93" t="s">
        <v>1408</v>
      </c>
      <c r="D21845" s="95">
        <v>1770</v>
      </c>
      <c r="E21845" s="95">
        <v>1832</v>
      </c>
      <c r="F21845" s="95">
        <v>394629</v>
      </c>
      <c r="G21845" s="95">
        <v>250</v>
      </c>
      <c r="H21845" s="93" t="s">
        <v>8976</v>
      </c>
      <c r="I21845" s="93" t="s">
        <v>23895</v>
      </c>
      <c r="J21845" s="93" t="s">
        <v>20878</v>
      </c>
      <c r="K21845" s="93" t="s">
        <v>6859</v>
      </c>
      <c r="L21845" s="14">
        <f>AND(vyberHrace&lt;&gt;"",ISNUMBER(SEARCH(vyberHrace,$B21845)))</f>
      </c>
      <c r="M21845" s="14">
        <f>AND($I21845=MID(kododd,1,2),$J21845=MID(kododd,3,3))</f>
      </c>
    </row>
    <row r="21846">
      <c r="A21846" s="95">
        <v>60899</v>
      </c>
      <c r="B21846" s="93" t="s">
        <v>1211</v>
      </c>
      <c r="C21846" s="93" t="s">
        <v>1411</v>
      </c>
      <c r="G21846" s="95">
        <v>0</v>
      </c>
      <c r="H21846" s="93" t="s">
        <v>8976</v>
      </c>
      <c r="I21846" s="93" t="s">
        <v>23895</v>
      </c>
      <c r="J21846" s="93" t="s">
        <v>20884</v>
      </c>
      <c r="K21846" s="93" t="s">
        <v>6918</v>
      </c>
      <c r="L21846" s="14">
        <f>AND(vyberHrace&lt;&gt;"",ISNUMBER(SEARCH(vyberHrace,$B21846)))</f>
      </c>
      <c r="M21846" s="14">
        <f>AND($I21846=MID(kododd,1,2),$J21846=MID(kododd,3,3))</f>
      </c>
    </row>
    <row r="21847">
      <c r="A21847" s="95">
        <v>62859</v>
      </c>
      <c r="B21847" s="93" t="s">
        <v>29602</v>
      </c>
      <c r="C21847" s="93" t="s">
        <v>1487</v>
      </c>
      <c r="G21847" s="95">
        <v>250</v>
      </c>
      <c r="H21847" s="93" t="s">
        <v>8976</v>
      </c>
      <c r="I21847" s="93" t="s">
        <v>23895</v>
      </c>
      <c r="J21847" s="93" t="s">
        <v>20935</v>
      </c>
      <c r="K21847" s="93" t="s">
        <v>6901</v>
      </c>
      <c r="L21847" s="14">
        <f>AND(vyberHrace&lt;&gt;"",ISNUMBER(SEARCH(vyberHrace,$B21847)))</f>
      </c>
      <c r="M21847" s="14">
        <f>AND($I21847=MID(kododd,1,2),$J21847=MID(kododd,3,3))</f>
      </c>
    </row>
    <row r="21848">
      <c r="A21848" s="95">
        <v>49264</v>
      </c>
      <c r="B21848" s="93" t="s">
        <v>11374</v>
      </c>
      <c r="C21848" s="93" t="s">
        <v>1406</v>
      </c>
      <c r="G21848" s="95">
        <v>0</v>
      </c>
      <c r="H21848" s="93" t="s">
        <v>8976</v>
      </c>
      <c r="I21848" s="93" t="s">
        <v>23895</v>
      </c>
      <c r="J21848" s="93" t="s">
        <v>20938</v>
      </c>
      <c r="K21848" s="93" t="s">
        <v>5086</v>
      </c>
      <c r="L21848" s="14">
        <f>AND(vyberHrace&lt;&gt;"",ISNUMBER(SEARCH(vyberHrace,$B21848)))</f>
      </c>
      <c r="M21848" s="14">
        <f>AND($I21848=MID(kododd,1,2),$J21848=MID(kododd,3,3))</f>
      </c>
    </row>
    <row r="21849">
      <c r="A21849" s="95">
        <v>5211</v>
      </c>
      <c r="B21849" s="93" t="s">
        <v>11375</v>
      </c>
      <c r="C21849" s="93" t="s">
        <v>1432</v>
      </c>
      <c r="D21849" s="95">
        <v>1820</v>
      </c>
      <c r="E21849" s="95">
        <v>1770</v>
      </c>
      <c r="F21849" s="95">
        <v>23794330</v>
      </c>
      <c r="G21849" s="95">
        <v>250</v>
      </c>
      <c r="H21849" s="93" t="s">
        <v>8976</v>
      </c>
      <c r="I21849" s="93" t="s">
        <v>23895</v>
      </c>
      <c r="J21849" s="93" t="s">
        <v>20911</v>
      </c>
      <c r="K21849" s="93" t="s">
        <v>3262</v>
      </c>
      <c r="L21849" s="14">
        <f>AND(vyberHrace&lt;&gt;"",ISNUMBER(SEARCH(vyberHrace,$B21849)))</f>
      </c>
      <c r="M21849" s="14">
        <f>AND($I21849=MID(kododd,1,2),$J21849=MID(kododd,3,3))</f>
      </c>
    </row>
    <row r="21850">
      <c r="A21850" s="95">
        <v>59036</v>
      </c>
      <c r="B21850" s="93" t="s">
        <v>13652</v>
      </c>
      <c r="C21850" s="93" t="s">
        <v>1420</v>
      </c>
      <c r="G21850" s="95">
        <v>0</v>
      </c>
      <c r="H21850" s="93" t="s">
        <v>8976</v>
      </c>
      <c r="I21850" s="93" t="s">
        <v>23895</v>
      </c>
      <c r="J21850" s="93" t="s">
        <v>20935</v>
      </c>
      <c r="K21850" s="93" t="s">
        <v>6901</v>
      </c>
      <c r="L21850" s="14">
        <f>AND(vyberHrace&lt;&gt;"",ISNUMBER(SEARCH(vyberHrace,$B21850)))</f>
      </c>
      <c r="M21850" s="14">
        <f>AND($I21850=MID(kododd,1,2),$J21850=MID(kododd,3,3))</f>
      </c>
    </row>
    <row r="21851">
      <c r="A21851" s="95">
        <v>2778</v>
      </c>
      <c r="B21851" s="93" t="s">
        <v>13657</v>
      </c>
      <c r="C21851" s="93" t="s">
        <v>1456</v>
      </c>
      <c r="D21851" s="95">
        <v>1777</v>
      </c>
      <c r="E21851" s="95">
        <v>1824</v>
      </c>
      <c r="F21851" s="95">
        <v>339490</v>
      </c>
      <c r="G21851" s="95">
        <v>250</v>
      </c>
      <c r="H21851" s="93" t="s">
        <v>8976</v>
      </c>
      <c r="I21851" s="93" t="s">
        <v>23895</v>
      </c>
      <c r="J21851" s="93" t="s">
        <v>20908</v>
      </c>
      <c r="K21851" s="93" t="s">
        <v>4333</v>
      </c>
      <c r="L21851" s="14">
        <f>AND(vyberHrace&lt;&gt;"",ISNUMBER(SEARCH(vyberHrace,$B21851)))</f>
      </c>
      <c r="M21851" s="14">
        <f>AND($I21851=MID(kododd,1,2),$J21851=MID(kododd,3,3))</f>
      </c>
    </row>
    <row r="21852">
      <c r="A21852" s="95">
        <v>45862</v>
      </c>
      <c r="B21852" s="93" t="s">
        <v>13659</v>
      </c>
      <c r="C21852" s="93" t="s">
        <v>1416</v>
      </c>
      <c r="G21852" s="95">
        <v>0</v>
      </c>
      <c r="H21852" s="93" t="s">
        <v>8976</v>
      </c>
      <c r="I21852" s="93" t="s">
        <v>23895</v>
      </c>
      <c r="J21852" s="93" t="s">
        <v>20878</v>
      </c>
      <c r="K21852" s="93" t="s">
        <v>6859</v>
      </c>
      <c r="L21852" s="14">
        <f>AND(vyberHrace&lt;&gt;"",ISNUMBER(SEARCH(vyberHrace,$B21852)))</f>
      </c>
      <c r="M21852" s="14">
        <f>AND($I21852=MID(kododd,1,2),$J21852=MID(kododd,3,3))</f>
      </c>
    </row>
    <row r="21853">
      <c r="A21853" s="95">
        <v>50778</v>
      </c>
      <c r="B21853" s="93" t="s">
        <v>4287</v>
      </c>
      <c r="C21853" s="93" t="s">
        <v>1422</v>
      </c>
      <c r="G21853" s="95">
        <v>0</v>
      </c>
      <c r="H21853" s="93" t="s">
        <v>8976</v>
      </c>
      <c r="I21853" s="93" t="s">
        <v>23895</v>
      </c>
      <c r="J21853" s="93" t="s">
        <v>20878</v>
      </c>
      <c r="K21853" s="93" t="s">
        <v>6859</v>
      </c>
      <c r="L21853" s="14">
        <f>AND(vyberHrace&lt;&gt;"",ISNUMBER(SEARCH(vyberHrace,$B21853)))</f>
      </c>
      <c r="M21853" s="14">
        <f>AND($I21853=MID(kododd,1,2),$J21853=MID(kododd,3,3))</f>
      </c>
    </row>
    <row r="21854">
      <c r="A21854" s="95">
        <v>61525</v>
      </c>
      <c r="B21854" s="93" t="s">
        <v>27700</v>
      </c>
      <c r="C21854" s="93" t="s">
        <v>1411</v>
      </c>
      <c r="F21854" s="95">
        <v>23794364</v>
      </c>
      <c r="G21854" s="95">
        <v>250</v>
      </c>
      <c r="H21854" s="93" t="s">
        <v>8976</v>
      </c>
      <c r="I21854" s="93" t="s">
        <v>23895</v>
      </c>
      <c r="J21854" s="93" t="s">
        <v>20878</v>
      </c>
      <c r="K21854" s="93" t="s">
        <v>6859</v>
      </c>
      <c r="L21854" s="14">
        <f>AND(vyberHrace&lt;&gt;"",ISNUMBER(SEARCH(vyberHrace,$B21854)))</f>
      </c>
      <c r="M21854" s="14">
        <f>AND($I21854=MID(kododd,1,2),$J21854=MID(kododd,3,3))</f>
      </c>
    </row>
    <row r="21855">
      <c r="A21855" s="95">
        <v>44363</v>
      </c>
      <c r="B21855" s="93" t="s">
        <v>13671</v>
      </c>
      <c r="C21855" s="93" t="s">
        <v>1419</v>
      </c>
      <c r="F21855" s="95">
        <v>23705892</v>
      </c>
      <c r="G21855" s="95">
        <v>0</v>
      </c>
      <c r="H21855" s="93" t="s">
        <v>8976</v>
      </c>
      <c r="I21855" s="93" t="s">
        <v>23895</v>
      </c>
      <c r="J21855" s="93" t="s">
        <v>20881</v>
      </c>
      <c r="K21855" s="93" t="s">
        <v>1955</v>
      </c>
      <c r="L21855" s="14">
        <f>AND(vyberHrace&lt;&gt;"",ISNUMBER(SEARCH(vyberHrace,$B21855)))</f>
      </c>
      <c r="M21855" s="14">
        <f>AND($I21855=MID(kododd,1,2),$J21855=MID(kododd,3,3))</f>
      </c>
    </row>
    <row r="21856">
      <c r="A21856" s="95">
        <v>61867</v>
      </c>
      <c r="B21856" s="93" t="s">
        <v>28007</v>
      </c>
      <c r="C21856" s="93" t="s">
        <v>1402</v>
      </c>
      <c r="F21856" s="95">
        <v>23794054</v>
      </c>
      <c r="G21856" s="95">
        <v>250</v>
      </c>
      <c r="H21856" s="93" t="s">
        <v>8976</v>
      </c>
      <c r="I21856" s="93" t="s">
        <v>23895</v>
      </c>
      <c r="J21856" s="93" t="s">
        <v>20911</v>
      </c>
      <c r="K21856" s="93" t="s">
        <v>3262</v>
      </c>
      <c r="L21856" s="14">
        <f>AND(vyberHrace&lt;&gt;"",ISNUMBER(SEARCH(vyberHrace,$B21856)))</f>
      </c>
      <c r="M21856" s="14">
        <f>AND($I21856=MID(kododd,1,2),$J21856=MID(kododd,3,3))</f>
      </c>
    </row>
    <row r="21857">
      <c r="A21857" s="95">
        <v>60190</v>
      </c>
      <c r="B21857" s="93" t="s">
        <v>26654</v>
      </c>
      <c r="C21857" s="93" t="s">
        <v>1450</v>
      </c>
      <c r="G21857" s="95">
        <v>250</v>
      </c>
      <c r="H21857" s="93" t="s">
        <v>8976</v>
      </c>
      <c r="I21857" s="93" t="s">
        <v>23895</v>
      </c>
      <c r="J21857" s="93" t="s">
        <v>20882</v>
      </c>
      <c r="K21857" s="93" t="s">
        <v>6865</v>
      </c>
      <c r="L21857" s="14">
        <f>AND(vyberHrace&lt;&gt;"",ISNUMBER(SEARCH(vyberHrace,$B21857)))</f>
      </c>
      <c r="M21857" s="14">
        <f>AND($I21857=MID(kododd,1,2),$J21857=MID(kododd,3,3))</f>
      </c>
    </row>
    <row r="21858">
      <c r="A21858" s="95">
        <v>50001</v>
      </c>
      <c r="B21858" s="93" t="s">
        <v>13684</v>
      </c>
      <c r="C21858" s="93" t="s">
        <v>1424</v>
      </c>
      <c r="G21858" s="95">
        <v>250</v>
      </c>
      <c r="H21858" s="93" t="s">
        <v>8976</v>
      </c>
      <c r="I21858" s="93" t="s">
        <v>23895</v>
      </c>
      <c r="J21858" s="93" t="s">
        <v>20848</v>
      </c>
      <c r="K21858" s="93" t="s">
        <v>3603</v>
      </c>
      <c r="L21858" s="14">
        <f>AND(vyberHrace&lt;&gt;"",ISNUMBER(SEARCH(vyberHrace,$B21858)))</f>
      </c>
      <c r="M21858" s="14">
        <f>AND($I21858=MID(kododd,1,2),$J21858=MID(kododd,3,3))</f>
      </c>
    </row>
    <row r="21859">
      <c r="A21859" s="95">
        <v>58070</v>
      </c>
      <c r="B21859" s="93" t="s">
        <v>24598</v>
      </c>
      <c r="C21859" s="93" t="s">
        <v>1486</v>
      </c>
      <c r="F21859" s="95">
        <v>23781416</v>
      </c>
      <c r="G21859" s="95">
        <v>0</v>
      </c>
      <c r="H21859" s="93" t="s">
        <v>8976</v>
      </c>
      <c r="I21859" s="93" t="s">
        <v>23895</v>
      </c>
      <c r="J21859" s="93" t="s">
        <v>20935</v>
      </c>
      <c r="K21859" s="93" t="s">
        <v>6901</v>
      </c>
      <c r="L21859" s="14">
        <f>AND(vyberHrace&lt;&gt;"",ISNUMBER(SEARCH(vyberHrace,$B21859)))</f>
      </c>
      <c r="M21859" s="14">
        <f>AND($I21859=MID(kododd,1,2),$J21859=MID(kododd,3,3))</f>
      </c>
    </row>
    <row r="21860">
      <c r="A21860" s="95">
        <v>50002</v>
      </c>
      <c r="B21860" s="93" t="s">
        <v>4479</v>
      </c>
      <c r="C21860" s="93" t="s">
        <v>1412</v>
      </c>
      <c r="G21860" s="95">
        <v>250</v>
      </c>
      <c r="H21860" s="93" t="s">
        <v>8976</v>
      </c>
      <c r="I21860" s="93" t="s">
        <v>23895</v>
      </c>
      <c r="J21860" s="93" t="s">
        <v>20848</v>
      </c>
      <c r="K21860" s="93" t="s">
        <v>3603</v>
      </c>
      <c r="L21860" s="14">
        <f>AND(vyberHrace&lt;&gt;"",ISNUMBER(SEARCH(vyberHrace,$B21860)))</f>
      </c>
      <c r="M21860" s="14">
        <f>AND($I21860=MID(kododd,1,2),$J21860=MID(kododd,3,3))</f>
      </c>
    </row>
    <row r="21861">
      <c r="A21861" s="95">
        <v>48657</v>
      </c>
      <c r="B21861" s="93" t="s">
        <v>4484</v>
      </c>
      <c r="C21861" s="93" t="s">
        <v>1422</v>
      </c>
      <c r="G21861" s="95">
        <v>0</v>
      </c>
      <c r="H21861" s="93" t="s">
        <v>8976</v>
      </c>
      <c r="I21861" s="93" t="s">
        <v>23895</v>
      </c>
      <c r="J21861" s="93" t="s">
        <v>20878</v>
      </c>
      <c r="K21861" s="93" t="s">
        <v>6859</v>
      </c>
      <c r="L21861" s="14">
        <f>AND(vyberHrace&lt;&gt;"",ISNUMBER(SEARCH(vyberHrace,$B21861)))</f>
      </c>
      <c r="M21861" s="14">
        <f>AND($I21861=MID(kododd,1,2),$J21861=MID(kododd,3,3))</f>
      </c>
    </row>
    <row r="21862">
      <c r="A21862" s="95">
        <v>50779</v>
      </c>
      <c r="B21862" s="93" t="s">
        <v>15377</v>
      </c>
      <c r="C21862" s="93" t="s">
        <v>1412</v>
      </c>
      <c r="G21862" s="95">
        <v>0</v>
      </c>
      <c r="H21862" s="93" t="s">
        <v>8976</v>
      </c>
      <c r="I21862" s="93" t="s">
        <v>23895</v>
      </c>
      <c r="J21862" s="93" t="s">
        <v>20878</v>
      </c>
      <c r="K21862" s="93" t="s">
        <v>6859</v>
      </c>
      <c r="L21862" s="14">
        <f>AND(vyberHrace&lt;&gt;"",ISNUMBER(SEARCH(vyberHrace,$B21862)))</f>
      </c>
      <c r="M21862" s="14">
        <f>AND($I21862=MID(kododd,1,2),$J21862=MID(kododd,3,3))</f>
      </c>
    </row>
    <row r="21863">
      <c r="A21863" s="95">
        <v>40988</v>
      </c>
      <c r="B21863" s="93" t="s">
        <v>4490</v>
      </c>
      <c r="C21863" s="93" t="s">
        <v>1402</v>
      </c>
      <c r="G21863" s="95">
        <v>0</v>
      </c>
      <c r="H21863" s="93" t="s">
        <v>8976</v>
      </c>
      <c r="I21863" s="93" t="s">
        <v>23895</v>
      </c>
      <c r="J21863" s="93" t="s">
        <v>20878</v>
      </c>
      <c r="K21863" s="93" t="s">
        <v>6859</v>
      </c>
      <c r="L21863" s="14">
        <f>AND(vyberHrace&lt;&gt;"",ISNUMBER(SEARCH(vyberHrace,$B21863)))</f>
      </c>
      <c r="M21863" s="14">
        <f>AND($I21863=MID(kododd,1,2),$J21863=MID(kododd,3,3))</f>
      </c>
    </row>
    <row r="21864">
      <c r="A21864" s="95">
        <v>40656</v>
      </c>
      <c r="B21864" s="93" t="s">
        <v>4493</v>
      </c>
      <c r="C21864" s="93" t="s">
        <v>1400</v>
      </c>
      <c r="G21864" s="95">
        <v>0</v>
      </c>
      <c r="H21864" s="93" t="s">
        <v>8976</v>
      </c>
      <c r="I21864" s="93" t="s">
        <v>23895</v>
      </c>
      <c r="J21864" s="93" t="s">
        <v>20878</v>
      </c>
      <c r="K21864" s="93" t="s">
        <v>6859</v>
      </c>
      <c r="L21864" s="14">
        <f>AND(vyberHrace&lt;&gt;"",ISNUMBER(SEARCH(vyberHrace,$B21864)))</f>
      </c>
      <c r="M21864" s="14">
        <f>AND($I21864=MID(kododd,1,2),$J21864=MID(kododd,3,3))</f>
      </c>
    </row>
    <row r="21865">
      <c r="A21865" s="95">
        <v>54729</v>
      </c>
      <c r="B21865" s="93" t="s">
        <v>1276</v>
      </c>
      <c r="C21865" s="93" t="s">
        <v>1411</v>
      </c>
      <c r="F21865" s="95">
        <v>23781424</v>
      </c>
      <c r="G21865" s="95">
        <v>250</v>
      </c>
      <c r="H21865" s="93" t="s">
        <v>8976</v>
      </c>
      <c r="I21865" s="93" t="s">
        <v>23895</v>
      </c>
      <c r="J21865" s="93" t="s">
        <v>20935</v>
      </c>
      <c r="K21865" s="93" t="s">
        <v>6901</v>
      </c>
      <c r="L21865" s="14">
        <f>AND(vyberHrace&lt;&gt;"",ISNUMBER(SEARCH(vyberHrace,$B21865)))</f>
      </c>
      <c r="M21865" s="14">
        <f>AND($I21865=MID(kododd,1,2),$J21865=MID(kododd,3,3))</f>
      </c>
    </row>
    <row r="21866">
      <c r="A21866" s="95">
        <v>5920</v>
      </c>
      <c r="B21866" s="93" t="s">
        <v>23931</v>
      </c>
      <c r="C21866" s="93" t="s">
        <v>1453</v>
      </c>
      <c r="D21866" s="95">
        <v>1925</v>
      </c>
      <c r="E21866" s="95">
        <v>1967</v>
      </c>
      <c r="F21866" s="95">
        <v>317420</v>
      </c>
      <c r="G21866" s="95">
        <v>250</v>
      </c>
      <c r="H21866" s="93" t="s">
        <v>8976</v>
      </c>
      <c r="I21866" s="93" t="s">
        <v>23895</v>
      </c>
      <c r="J21866" s="93" t="s">
        <v>20848</v>
      </c>
      <c r="K21866" s="93" t="s">
        <v>3603</v>
      </c>
      <c r="L21866" s="14">
        <f>AND(vyberHrace&lt;&gt;"",ISNUMBER(SEARCH(vyberHrace,$B21866)))</f>
      </c>
      <c r="M21866" s="14">
        <f>AND($I21866=MID(kododd,1,2),$J21866=MID(kododd,3,3))</f>
      </c>
    </row>
    <row r="21867">
      <c r="A21867" s="95">
        <v>39364</v>
      </c>
      <c r="B21867" s="93" t="s">
        <v>15994</v>
      </c>
      <c r="C21867" s="93" t="s">
        <v>1400</v>
      </c>
      <c r="D21867" s="95">
        <v>1927</v>
      </c>
      <c r="E21867" s="95">
        <v>1971</v>
      </c>
      <c r="F21867" s="95">
        <v>383325</v>
      </c>
      <c r="G21867" s="95">
        <v>250</v>
      </c>
      <c r="H21867" s="93" t="s">
        <v>8976</v>
      </c>
      <c r="I21867" s="93" t="s">
        <v>23895</v>
      </c>
      <c r="J21867" s="93" t="s">
        <v>20947</v>
      </c>
      <c r="K21867" s="93" t="s">
        <v>6833</v>
      </c>
      <c r="L21867" s="14">
        <f>AND(vyberHrace&lt;&gt;"",ISNUMBER(SEARCH(vyberHrace,$B21867)))</f>
      </c>
      <c r="M21867" s="14">
        <f>AND($I21867=MID(kododd,1,2),$J21867=MID(kododd,3,3))</f>
      </c>
    </row>
    <row r="21868">
      <c r="A21868" s="95">
        <v>3104</v>
      </c>
      <c r="B21868" s="93" t="s">
        <v>13708</v>
      </c>
      <c r="C21868" s="93" t="s">
        <v>1472</v>
      </c>
      <c r="D21868" s="95">
        <v>1756</v>
      </c>
      <c r="E21868" s="95">
        <v>1778</v>
      </c>
      <c r="F21868" s="95">
        <v>374920</v>
      </c>
      <c r="G21868" s="95">
        <v>250</v>
      </c>
      <c r="H21868" s="93" t="s">
        <v>8976</v>
      </c>
      <c r="I21868" s="93" t="s">
        <v>23895</v>
      </c>
      <c r="J21868" s="93" t="s">
        <v>20996</v>
      </c>
      <c r="K21868" s="93" t="s">
        <v>2013</v>
      </c>
      <c r="L21868" s="14">
        <f>AND(vyberHrace&lt;&gt;"",ISNUMBER(SEARCH(vyberHrace,$B21868)))</f>
      </c>
      <c r="M21868" s="14">
        <f>AND($I21868=MID(kododd,1,2),$J21868=MID(kododd,3,3))</f>
      </c>
    </row>
    <row r="21869">
      <c r="A21869" s="95">
        <v>44656</v>
      </c>
      <c r="B21869" s="93" t="s">
        <v>13711</v>
      </c>
      <c r="C21869" s="93" t="s">
        <v>3255</v>
      </c>
      <c r="G21869" s="95">
        <v>0</v>
      </c>
      <c r="H21869" s="93" t="s">
        <v>8976</v>
      </c>
      <c r="I21869" s="93" t="s">
        <v>23895</v>
      </c>
      <c r="J21869" s="93" t="s">
        <v>20878</v>
      </c>
      <c r="K21869" s="93" t="s">
        <v>6859</v>
      </c>
      <c r="L21869" s="14">
        <f>AND(vyberHrace&lt;&gt;"",ISNUMBER(SEARCH(vyberHrace,$B21869)))</f>
      </c>
      <c r="M21869" s="14">
        <f>AND($I21869=MID(kododd,1,2),$J21869=MID(kododd,3,3))</f>
      </c>
    </row>
    <row r="21870">
      <c r="A21870" s="95">
        <v>47311</v>
      </c>
      <c r="B21870" s="93" t="s">
        <v>13712</v>
      </c>
      <c r="C21870" s="93" t="s">
        <v>1410</v>
      </c>
      <c r="G21870" s="95">
        <v>0</v>
      </c>
      <c r="H21870" s="93" t="s">
        <v>8976</v>
      </c>
      <c r="I21870" s="93" t="s">
        <v>23895</v>
      </c>
      <c r="J21870" s="93" t="s">
        <v>20935</v>
      </c>
      <c r="K21870" s="93" t="s">
        <v>6901</v>
      </c>
      <c r="L21870" s="14">
        <f>AND(vyberHrace&lt;&gt;"",ISNUMBER(SEARCH(vyberHrace,$B21870)))</f>
      </c>
      <c r="M21870" s="14">
        <f>AND($I21870=MID(kododd,1,2),$J21870=MID(kododd,3,3))</f>
      </c>
    </row>
    <row r="21871">
      <c r="A21871" s="95">
        <v>50889</v>
      </c>
      <c r="B21871" s="93" t="s">
        <v>4356</v>
      </c>
      <c r="C21871" s="93" t="s">
        <v>1420</v>
      </c>
      <c r="D21871" s="95">
        <v>1262</v>
      </c>
      <c r="E21871" s="95">
        <v>1456</v>
      </c>
      <c r="F21871" s="95">
        <v>23732849</v>
      </c>
      <c r="G21871" s="95">
        <v>250</v>
      </c>
      <c r="H21871" s="93" t="s">
        <v>8976</v>
      </c>
      <c r="I21871" s="93" t="s">
        <v>23895</v>
      </c>
      <c r="J21871" s="93" t="s">
        <v>21013</v>
      </c>
      <c r="K21871" s="93" t="s">
        <v>12269</v>
      </c>
      <c r="L21871" s="14">
        <f>AND(vyberHrace&lt;&gt;"",ISNUMBER(SEARCH(vyberHrace,$B21871)))</f>
      </c>
      <c r="M21871" s="14">
        <f>AND($I21871=MID(kododd,1,2),$J21871=MID(kododd,3,3))</f>
      </c>
    </row>
    <row r="21872">
      <c r="A21872" s="95">
        <v>52411</v>
      </c>
      <c r="B21872" s="93" t="s">
        <v>3875</v>
      </c>
      <c r="C21872" s="93" t="s">
        <v>1422</v>
      </c>
      <c r="F21872" s="95">
        <v>23765240</v>
      </c>
      <c r="G21872" s="95">
        <v>0</v>
      </c>
      <c r="H21872" s="93" t="s">
        <v>8976</v>
      </c>
      <c r="I21872" s="93" t="s">
        <v>23895</v>
      </c>
      <c r="J21872" s="93" t="s">
        <v>20878</v>
      </c>
      <c r="K21872" s="93" t="s">
        <v>6859</v>
      </c>
      <c r="L21872" s="14">
        <f>AND(vyberHrace&lt;&gt;"",ISNUMBER(SEARCH(vyberHrace,$B21872)))</f>
      </c>
      <c r="M21872" s="14">
        <f>AND($I21872=MID(kododd,1,2),$J21872=MID(kododd,3,3))</f>
      </c>
    </row>
    <row r="21873">
      <c r="A21873" s="95">
        <v>8737</v>
      </c>
      <c r="B21873" s="93" t="s">
        <v>13727</v>
      </c>
      <c r="C21873" s="93" t="s">
        <v>1443</v>
      </c>
      <c r="D21873" s="95">
        <v>1722</v>
      </c>
      <c r="E21873" s="95">
        <v>1837</v>
      </c>
      <c r="F21873" s="95">
        <v>374938</v>
      </c>
      <c r="G21873" s="95">
        <v>250</v>
      </c>
      <c r="H21873" s="93" t="s">
        <v>8976</v>
      </c>
      <c r="I21873" s="93" t="s">
        <v>23895</v>
      </c>
      <c r="J21873" s="93" t="s">
        <v>20908</v>
      </c>
      <c r="K21873" s="93" t="s">
        <v>4333</v>
      </c>
      <c r="L21873" s="14">
        <f>AND(vyberHrace&lt;&gt;"",ISNUMBER(SEARCH(vyberHrace,$B21873)))</f>
      </c>
      <c r="M21873" s="14">
        <f>AND($I21873=MID(kododd,1,2),$J21873=MID(kododd,3,3))</f>
      </c>
    </row>
    <row r="21874">
      <c r="A21874" s="95">
        <v>45863</v>
      </c>
      <c r="B21874" s="93" t="s">
        <v>13732</v>
      </c>
      <c r="C21874" s="93" t="s">
        <v>1416</v>
      </c>
      <c r="G21874" s="95">
        <v>0</v>
      </c>
      <c r="H21874" s="93" t="s">
        <v>8976</v>
      </c>
      <c r="I21874" s="93" t="s">
        <v>23895</v>
      </c>
      <c r="J21874" s="93" t="s">
        <v>20878</v>
      </c>
      <c r="K21874" s="93" t="s">
        <v>6859</v>
      </c>
      <c r="L21874" s="14">
        <f>AND(vyberHrace&lt;&gt;"",ISNUMBER(SEARCH(vyberHrace,$B21874)))</f>
      </c>
      <c r="M21874" s="14">
        <f>AND($I21874=MID(kododd,1,2),$J21874=MID(kododd,3,3))</f>
      </c>
    </row>
    <row r="21875">
      <c r="A21875" s="95">
        <v>48809</v>
      </c>
      <c r="B21875" s="93" t="s">
        <v>12295</v>
      </c>
      <c r="C21875" s="93" t="s">
        <v>1416</v>
      </c>
      <c r="G21875" s="95">
        <v>0</v>
      </c>
      <c r="H21875" s="93" t="s">
        <v>8976</v>
      </c>
      <c r="I21875" s="93" t="s">
        <v>23895</v>
      </c>
      <c r="J21875" s="93" t="s">
        <v>21013</v>
      </c>
      <c r="K21875" s="93" t="s">
        <v>12269</v>
      </c>
      <c r="L21875" s="14">
        <f>AND(vyberHrace&lt;&gt;"",ISNUMBER(SEARCH(vyberHrace,$B21875)))</f>
      </c>
      <c r="M21875" s="14">
        <f>AND($I21875=MID(kododd,1,2),$J21875=MID(kododd,3,3))</f>
      </c>
    </row>
    <row r="21876">
      <c r="A21876" s="95">
        <v>33325</v>
      </c>
      <c r="B21876" s="93" t="s">
        <v>12296</v>
      </c>
      <c r="C21876" s="93" t="s">
        <v>1428</v>
      </c>
      <c r="D21876" s="95">
        <v>1729</v>
      </c>
      <c r="E21876" s="95">
        <v>1731</v>
      </c>
      <c r="F21876" s="95">
        <v>23757469</v>
      </c>
      <c r="G21876" s="95">
        <v>250</v>
      </c>
      <c r="H21876" s="93" t="s">
        <v>8976</v>
      </c>
      <c r="I21876" s="93" t="s">
        <v>23895</v>
      </c>
      <c r="J21876" s="93" t="s">
        <v>20959</v>
      </c>
      <c r="K21876" s="93" t="s">
        <v>9927</v>
      </c>
      <c r="L21876" s="14">
        <f>AND(vyberHrace&lt;&gt;"",ISNUMBER(SEARCH(vyberHrace,$B21876)))</f>
      </c>
      <c r="M21876" s="14">
        <f>AND($I21876=MID(kododd,1,2),$J21876=MID(kododd,3,3))</f>
      </c>
    </row>
    <row r="21877">
      <c r="A21877" s="95">
        <v>59366</v>
      </c>
      <c r="B21877" s="93" t="s">
        <v>25785</v>
      </c>
      <c r="C21877" s="93" t="s">
        <v>1406</v>
      </c>
      <c r="F21877" s="95">
        <v>23780959</v>
      </c>
      <c r="G21877" s="95">
        <v>0</v>
      </c>
      <c r="H21877" s="93" t="s">
        <v>8976</v>
      </c>
      <c r="I21877" s="93" t="s">
        <v>23895</v>
      </c>
      <c r="J21877" s="93" t="s">
        <v>20865</v>
      </c>
      <c r="K21877" s="93" t="s">
        <v>6760</v>
      </c>
      <c r="L21877" s="14">
        <f>AND(vyberHrace&lt;&gt;"",ISNUMBER(SEARCH(vyberHrace,$B21877)))</f>
      </c>
      <c r="M21877" s="14">
        <f>AND($I21877=MID(kododd,1,2),$J21877=MID(kododd,3,3))</f>
      </c>
    </row>
    <row r="21878">
      <c r="A21878" s="95">
        <v>24755</v>
      </c>
      <c r="B21878" s="93" t="s">
        <v>12317</v>
      </c>
      <c r="C21878" s="93" t="s">
        <v>1457</v>
      </c>
      <c r="G21878" s="95">
        <v>0</v>
      </c>
      <c r="H21878" s="93" t="s">
        <v>8976</v>
      </c>
      <c r="I21878" s="93" t="s">
        <v>23895</v>
      </c>
      <c r="J21878" s="93" t="s">
        <v>20867</v>
      </c>
      <c r="K21878" s="93" t="s">
        <v>6764</v>
      </c>
      <c r="L21878" s="14">
        <f>AND(vyberHrace&lt;&gt;"",ISNUMBER(SEARCH(vyberHrace,$B21878)))</f>
      </c>
      <c r="M21878" s="14">
        <f>AND($I21878=MID(kododd,1,2),$J21878=MID(kododd,3,3))</f>
      </c>
    </row>
    <row r="21879">
      <c r="A21879" s="95">
        <v>50780</v>
      </c>
      <c r="B21879" s="93" t="s">
        <v>4288</v>
      </c>
      <c r="C21879" s="93" t="s">
        <v>3255</v>
      </c>
      <c r="G21879" s="95">
        <v>0</v>
      </c>
      <c r="H21879" s="93" t="s">
        <v>8976</v>
      </c>
      <c r="I21879" s="93" t="s">
        <v>23895</v>
      </c>
      <c r="J21879" s="93" t="s">
        <v>20878</v>
      </c>
      <c r="K21879" s="93" t="s">
        <v>6859</v>
      </c>
      <c r="L21879" s="14">
        <f>AND(vyberHrace&lt;&gt;"",ISNUMBER(SEARCH(vyberHrace,$B21879)))</f>
      </c>
      <c r="M21879" s="14">
        <f>AND($I21879=MID(kododd,1,2),$J21879=MID(kododd,3,3))</f>
      </c>
    </row>
    <row r="21880">
      <c r="A21880" s="95">
        <v>53355</v>
      </c>
      <c r="B21880" s="93" t="s">
        <v>17428</v>
      </c>
      <c r="C21880" s="93" t="s">
        <v>1420</v>
      </c>
      <c r="G21880" s="95">
        <v>0</v>
      </c>
      <c r="H21880" s="93" t="s">
        <v>8976</v>
      </c>
      <c r="I21880" s="93" t="s">
        <v>23895</v>
      </c>
      <c r="J21880" s="93" t="s">
        <v>20878</v>
      </c>
      <c r="K21880" s="93" t="s">
        <v>6859</v>
      </c>
      <c r="L21880" s="14">
        <f>AND(vyberHrace&lt;&gt;"",ISNUMBER(SEARCH(vyberHrace,$B21880)))</f>
      </c>
      <c r="M21880" s="14">
        <f>AND($I21880=MID(kododd,1,2),$J21880=MID(kododd,3,3))</f>
      </c>
    </row>
    <row r="21881">
      <c r="A21881" s="95">
        <v>54269</v>
      </c>
      <c r="B21881" s="93" t="s">
        <v>1277</v>
      </c>
      <c r="C21881" s="93" t="s">
        <v>1420</v>
      </c>
      <c r="G21881" s="95">
        <v>0</v>
      </c>
      <c r="H21881" s="93" t="s">
        <v>8976</v>
      </c>
      <c r="I21881" s="93" t="s">
        <v>23895</v>
      </c>
      <c r="J21881" s="93" t="s">
        <v>20935</v>
      </c>
      <c r="K21881" s="93" t="s">
        <v>6901</v>
      </c>
      <c r="L21881" s="14">
        <f>AND(vyberHrace&lt;&gt;"",ISNUMBER(SEARCH(vyberHrace,$B21881)))</f>
      </c>
      <c r="M21881" s="14">
        <f>AND($I21881=MID(kododd,1,2),$J21881=MID(kododd,3,3))</f>
      </c>
    </row>
    <row r="21882">
      <c r="A21882" s="95">
        <v>7467</v>
      </c>
      <c r="B21882" s="93" t="s">
        <v>12335</v>
      </c>
      <c r="C21882" s="93" t="s">
        <v>1471</v>
      </c>
      <c r="D21882" s="95">
        <v>1522</v>
      </c>
      <c r="E21882" s="95">
        <v>1767</v>
      </c>
      <c r="F21882" s="95">
        <v>386014</v>
      </c>
      <c r="G21882" s="95">
        <v>250</v>
      </c>
      <c r="H21882" s="93" t="s">
        <v>8976</v>
      </c>
      <c r="I21882" s="93" t="s">
        <v>23895</v>
      </c>
      <c r="J21882" s="93" t="s">
        <v>20867</v>
      </c>
      <c r="K21882" s="93" t="s">
        <v>6764</v>
      </c>
      <c r="L21882" s="14">
        <f>AND(vyberHrace&lt;&gt;"",ISNUMBER(SEARCH(vyberHrace,$B21882)))</f>
      </c>
      <c r="M21882" s="14">
        <f>AND($I21882=MID(kododd,1,2),$J21882=MID(kododd,3,3))</f>
      </c>
    </row>
    <row r="21883">
      <c r="A21883" s="95">
        <v>20246</v>
      </c>
      <c r="B21883" s="93" t="s">
        <v>12336</v>
      </c>
      <c r="C21883" s="93" t="s">
        <v>1401</v>
      </c>
      <c r="G21883" s="95">
        <v>0</v>
      </c>
      <c r="H21883" s="93" t="s">
        <v>8976</v>
      </c>
      <c r="I21883" s="93" t="s">
        <v>23895</v>
      </c>
      <c r="J21883" s="93" t="s">
        <v>20938</v>
      </c>
      <c r="K21883" s="93" t="s">
        <v>5086</v>
      </c>
      <c r="L21883" s="14">
        <f>AND(vyberHrace&lt;&gt;"",ISNUMBER(SEARCH(vyberHrace,$B21883)))</f>
      </c>
      <c r="M21883" s="14">
        <f>AND($I21883=MID(kododd,1,2),$J21883=MID(kododd,3,3))</f>
      </c>
    </row>
    <row r="21884">
      <c r="A21884" s="95">
        <v>58157</v>
      </c>
      <c r="B21884" s="93" t="s">
        <v>24676</v>
      </c>
      <c r="C21884" s="93" t="s">
        <v>1486</v>
      </c>
      <c r="G21884" s="95">
        <v>0</v>
      </c>
      <c r="H21884" s="93" t="s">
        <v>8976</v>
      </c>
      <c r="I21884" s="93" t="s">
        <v>23895</v>
      </c>
      <c r="J21884" s="93" t="s">
        <v>20947</v>
      </c>
      <c r="K21884" s="93" t="s">
        <v>6833</v>
      </c>
      <c r="L21884" s="14">
        <f>AND(vyberHrace&lt;&gt;"",ISNUMBER(SEARCH(vyberHrace,$B21884)))</f>
      </c>
      <c r="M21884" s="14">
        <f>AND($I21884=MID(kododd,1,2),$J21884=MID(kododd,3,3))</f>
      </c>
    </row>
    <row r="21885">
      <c r="A21885" s="95">
        <v>55528</v>
      </c>
      <c r="B21885" s="93" t="s">
        <v>23156</v>
      </c>
      <c r="C21885" s="93" t="s">
        <v>1411</v>
      </c>
      <c r="G21885" s="95">
        <v>0</v>
      </c>
      <c r="H21885" s="93" t="s">
        <v>8976</v>
      </c>
      <c r="I21885" s="93" t="s">
        <v>23895</v>
      </c>
      <c r="J21885" s="93" t="s">
        <v>20878</v>
      </c>
      <c r="K21885" s="93" t="s">
        <v>6859</v>
      </c>
      <c r="L21885" s="14">
        <f>AND(vyberHrace&lt;&gt;"",ISNUMBER(SEARCH(vyberHrace,$B21885)))</f>
      </c>
      <c r="M21885" s="14">
        <f>AND($I21885=MID(kododd,1,2),$J21885=MID(kododd,3,3))</f>
      </c>
    </row>
    <row r="21886">
      <c r="A21886" s="95">
        <v>60248</v>
      </c>
      <c r="B21886" s="93" t="s">
        <v>26707</v>
      </c>
      <c r="C21886" s="93" t="s">
        <v>1486</v>
      </c>
      <c r="G21886" s="95">
        <v>250</v>
      </c>
      <c r="H21886" s="93" t="s">
        <v>8976</v>
      </c>
      <c r="I21886" s="93" t="s">
        <v>23895</v>
      </c>
      <c r="J21886" s="93" t="s">
        <v>20878</v>
      </c>
      <c r="K21886" s="93" t="s">
        <v>6859</v>
      </c>
      <c r="L21886" s="14">
        <f>AND(vyberHrace&lt;&gt;"",ISNUMBER(SEARCH(vyberHrace,$B21886)))</f>
      </c>
      <c r="M21886" s="14">
        <f>AND($I21886=MID(kododd,1,2),$J21886=MID(kododd,3,3))</f>
      </c>
    </row>
    <row r="21887">
      <c r="A21887" s="95">
        <v>40657</v>
      </c>
      <c r="B21887" s="93" t="s">
        <v>6964</v>
      </c>
      <c r="C21887" s="93" t="s">
        <v>1410</v>
      </c>
      <c r="D21887" s="95">
        <v>1166</v>
      </c>
      <c r="E21887" s="95">
        <v>1571</v>
      </c>
      <c r="F21887" s="95">
        <v>23710730</v>
      </c>
      <c r="G21887" s="95">
        <v>250</v>
      </c>
      <c r="H21887" s="93" t="s">
        <v>8976</v>
      </c>
      <c r="I21887" s="93" t="s">
        <v>23895</v>
      </c>
      <c r="J21887" s="93" t="s">
        <v>20890</v>
      </c>
      <c r="K21887" s="93" t="s">
        <v>29570</v>
      </c>
      <c r="L21887" s="14">
        <f>AND(vyberHrace&lt;&gt;"",ISNUMBER(SEARCH(vyberHrace,$B21887)))</f>
      </c>
      <c r="M21887" s="14">
        <f>AND($I21887=MID(kododd,1,2),$J21887=MID(kododd,3,3))</f>
      </c>
    </row>
    <row r="21888">
      <c r="A21888" s="95">
        <v>32858</v>
      </c>
      <c r="B21888" s="93" t="s">
        <v>6965</v>
      </c>
      <c r="C21888" s="93" t="s">
        <v>1421</v>
      </c>
      <c r="D21888" s="95">
        <v>2382</v>
      </c>
      <c r="E21888" s="95">
        <v>2388</v>
      </c>
      <c r="F21888" s="95">
        <v>345245</v>
      </c>
      <c r="G21888" s="95">
        <v>250</v>
      </c>
      <c r="H21888" s="93" t="s">
        <v>8976</v>
      </c>
      <c r="I21888" s="93" t="s">
        <v>23895</v>
      </c>
      <c r="J21888" s="93" t="s">
        <v>20864</v>
      </c>
      <c r="K21888" s="93" t="s">
        <v>1505</v>
      </c>
      <c r="L21888" s="14">
        <f>AND(vyberHrace&lt;&gt;"",ISNUMBER(SEARCH(vyberHrace,$B21888)))</f>
      </c>
      <c r="M21888" s="14">
        <f>AND($I21888=MID(kododd,1,2),$J21888=MID(kododd,3,3))</f>
      </c>
    </row>
    <row r="21889">
      <c r="A21889" s="95">
        <v>40658</v>
      </c>
      <c r="B21889" s="93" t="s">
        <v>6968</v>
      </c>
      <c r="C21889" s="93" t="s">
        <v>1410</v>
      </c>
      <c r="D21889" s="95">
        <v>1252</v>
      </c>
      <c r="E21889" s="95">
        <v>1680</v>
      </c>
      <c r="F21889" s="95">
        <v>392456</v>
      </c>
      <c r="G21889" s="95">
        <v>0</v>
      </c>
      <c r="H21889" s="93" t="s">
        <v>8976</v>
      </c>
      <c r="I21889" s="93" t="s">
        <v>23895</v>
      </c>
      <c r="J21889" s="93" t="s">
        <v>20878</v>
      </c>
      <c r="K21889" s="93" t="s">
        <v>6859</v>
      </c>
      <c r="L21889" s="14">
        <f>AND(vyberHrace&lt;&gt;"",ISNUMBER(SEARCH(vyberHrace,$B21889)))</f>
      </c>
      <c r="M21889" s="14">
        <f>AND($I21889=MID(kododd,1,2),$J21889=MID(kododd,3,3))</f>
      </c>
    </row>
    <row r="21890">
      <c r="A21890" s="95">
        <v>60249</v>
      </c>
      <c r="B21890" s="93" t="s">
        <v>26708</v>
      </c>
      <c r="C21890" s="93" t="s">
        <v>1486</v>
      </c>
      <c r="G21890" s="95">
        <v>0</v>
      </c>
      <c r="H21890" s="93" t="s">
        <v>8976</v>
      </c>
      <c r="I21890" s="93" t="s">
        <v>23895</v>
      </c>
      <c r="J21890" s="93" t="s">
        <v>20878</v>
      </c>
      <c r="K21890" s="93" t="s">
        <v>6859</v>
      </c>
      <c r="L21890" s="14">
        <f>AND(vyberHrace&lt;&gt;"",ISNUMBER(SEARCH(vyberHrace,$B21890)))</f>
      </c>
      <c r="M21890" s="14">
        <f>AND($I21890=MID(kododd,1,2),$J21890=MID(kododd,3,3))</f>
      </c>
    </row>
    <row r="21891">
      <c r="A21891" s="95">
        <v>63114</v>
      </c>
      <c r="B21891" s="93" t="s">
        <v>29603</v>
      </c>
      <c r="C21891" s="93" t="s">
        <v>1487</v>
      </c>
      <c r="F21891" s="95">
        <v>23799820</v>
      </c>
      <c r="G21891" s="95">
        <v>250</v>
      </c>
      <c r="H21891" s="93" t="s">
        <v>8976</v>
      </c>
      <c r="I21891" s="93" t="s">
        <v>23895</v>
      </c>
      <c r="J21891" s="93" t="s">
        <v>20869</v>
      </c>
      <c r="K21891" s="93" t="s">
        <v>6770</v>
      </c>
      <c r="L21891" s="14">
        <f>AND(vyberHrace&lt;&gt;"",ISNUMBER(SEARCH(vyberHrace,$B21891)))</f>
      </c>
      <c r="M21891" s="14">
        <f>AND($I21891=MID(kododd,1,2),$J21891=MID(kododd,3,3))</f>
      </c>
    </row>
    <row r="21892">
      <c r="A21892" s="95">
        <v>16004</v>
      </c>
      <c r="B21892" s="93" t="s">
        <v>7155</v>
      </c>
      <c r="C21892" s="93" t="s">
        <v>1435</v>
      </c>
      <c r="D21892" s="95">
        <v>1719</v>
      </c>
      <c r="F21892" s="95">
        <v>388882</v>
      </c>
      <c r="G21892" s="95">
        <v>0</v>
      </c>
      <c r="H21892" s="93" t="s">
        <v>8976</v>
      </c>
      <c r="I21892" s="93" t="s">
        <v>23895</v>
      </c>
      <c r="J21892" s="93" t="s">
        <v>20926</v>
      </c>
      <c r="K21892" s="93" t="s">
        <v>5577</v>
      </c>
      <c r="L21892" s="14">
        <f>AND(vyberHrace&lt;&gt;"",ISNUMBER(SEARCH(vyberHrace,$B21892)))</f>
      </c>
      <c r="M21892" s="14">
        <f>AND($I21892=MID(kododd,1,2),$J21892=MID(kododd,3,3))</f>
      </c>
    </row>
    <row r="21893">
      <c r="A21893" s="95">
        <v>44990</v>
      </c>
      <c r="B21893" s="93" t="s">
        <v>7158</v>
      </c>
      <c r="C21893" s="93" t="s">
        <v>1426</v>
      </c>
      <c r="D21893" s="95">
        <v>2356</v>
      </c>
      <c r="F21893" s="95">
        <v>23769556</v>
      </c>
      <c r="G21893" s="95">
        <v>250</v>
      </c>
      <c r="H21893" s="93" t="s">
        <v>8976</v>
      </c>
      <c r="I21893" s="93" t="s">
        <v>23895</v>
      </c>
      <c r="J21893" s="93" t="s">
        <v>21003</v>
      </c>
      <c r="K21893" s="93" t="s">
        <v>11216</v>
      </c>
      <c r="L21893" s="14">
        <f>AND(vyberHrace&lt;&gt;"",ISNUMBER(SEARCH(vyberHrace,$B21893)))</f>
      </c>
      <c r="M21893" s="14">
        <f>AND($I21893=MID(kododd,1,2),$J21893=MID(kododd,3,3))</f>
      </c>
    </row>
    <row r="21894">
      <c r="A21894" s="95">
        <v>59614</v>
      </c>
      <c r="B21894" s="93" t="s">
        <v>7159</v>
      </c>
      <c r="C21894" s="93" t="s">
        <v>1415</v>
      </c>
      <c r="F21894" s="95">
        <v>23784105</v>
      </c>
      <c r="G21894" s="95">
        <v>0</v>
      </c>
      <c r="H21894" s="93" t="s">
        <v>8976</v>
      </c>
      <c r="I21894" s="93" t="s">
        <v>23895</v>
      </c>
      <c r="J21894" s="93" t="s">
        <v>20920</v>
      </c>
      <c r="K21894" s="93" t="s">
        <v>3843</v>
      </c>
      <c r="L21894" s="14">
        <f>AND(vyberHrace&lt;&gt;"",ISNUMBER(SEARCH(vyberHrace,$B21894)))</f>
      </c>
      <c r="M21894" s="14">
        <f>AND($I21894=MID(kododd,1,2),$J21894=MID(kododd,3,3))</f>
      </c>
    </row>
    <row r="21895">
      <c r="A21895" s="95">
        <v>28078</v>
      </c>
      <c r="B21895" s="93" t="s">
        <v>5044</v>
      </c>
      <c r="C21895" s="93" t="s">
        <v>1418</v>
      </c>
      <c r="D21895" s="95">
        <v>1756</v>
      </c>
      <c r="E21895" s="95">
        <v>1839</v>
      </c>
      <c r="F21895" s="95">
        <v>358029</v>
      </c>
      <c r="G21895" s="95">
        <v>0</v>
      </c>
      <c r="H21895" s="93" t="s">
        <v>8976</v>
      </c>
      <c r="I21895" s="93" t="s">
        <v>23895</v>
      </c>
      <c r="J21895" s="93" t="s">
        <v>21023</v>
      </c>
      <c r="K21895" s="93" t="s">
        <v>232</v>
      </c>
      <c r="L21895" s="14">
        <f>AND(vyberHrace&lt;&gt;"",ISNUMBER(SEARCH(vyberHrace,$B21895)))</f>
      </c>
      <c r="M21895" s="14">
        <f>AND($I21895=MID(kododd,1,2),$J21895=MID(kododd,3,3))</f>
      </c>
    </row>
    <row r="21896">
      <c r="A21896" s="95">
        <v>60709</v>
      </c>
      <c r="B21896" s="93" t="s">
        <v>7304</v>
      </c>
      <c r="C21896" s="93" t="s">
        <v>1486</v>
      </c>
      <c r="G21896" s="95">
        <v>250</v>
      </c>
      <c r="H21896" s="93" t="s">
        <v>8976</v>
      </c>
      <c r="I21896" s="93" t="s">
        <v>23895</v>
      </c>
      <c r="J21896" s="93" t="s">
        <v>20882</v>
      </c>
      <c r="K21896" s="93" t="s">
        <v>6865</v>
      </c>
      <c r="L21896" s="14">
        <f>AND(vyberHrace&lt;&gt;"",ISNUMBER(SEARCH(vyberHrace,$B21896)))</f>
      </c>
      <c r="M21896" s="14">
        <f>AND($I21896=MID(kododd,1,2),$J21896=MID(kododd,3,3))</f>
      </c>
    </row>
    <row r="21897">
      <c r="A21897" s="95">
        <v>52914</v>
      </c>
      <c r="B21897" s="93" t="s">
        <v>2411</v>
      </c>
      <c r="C21897" s="93" t="s">
        <v>1447</v>
      </c>
      <c r="F21897" s="95">
        <v>23750537</v>
      </c>
      <c r="G21897" s="95">
        <v>250</v>
      </c>
      <c r="H21897" s="93" t="s">
        <v>8976</v>
      </c>
      <c r="I21897" s="93" t="s">
        <v>23895</v>
      </c>
      <c r="J21897" s="93" t="s">
        <v>21003</v>
      </c>
      <c r="K21897" s="93" t="s">
        <v>11216</v>
      </c>
      <c r="L21897" s="14">
        <f>AND(vyberHrace&lt;&gt;"",ISNUMBER(SEARCH(vyberHrace,$B21897)))</f>
      </c>
      <c r="M21897" s="14">
        <f>AND($I21897=MID(kododd,1,2),$J21897=MID(kododd,3,3))</f>
      </c>
    </row>
    <row r="21898">
      <c r="A21898" s="95">
        <v>58327</v>
      </c>
      <c r="B21898" s="93" t="s">
        <v>24837</v>
      </c>
      <c r="C21898" s="93" t="s">
        <v>1450</v>
      </c>
      <c r="G21898" s="95">
        <v>0</v>
      </c>
      <c r="H21898" s="93" t="s">
        <v>8976</v>
      </c>
      <c r="I21898" s="93" t="s">
        <v>23895</v>
      </c>
      <c r="J21898" s="93" t="s">
        <v>20878</v>
      </c>
      <c r="K21898" s="93" t="s">
        <v>6859</v>
      </c>
      <c r="L21898" s="14">
        <f>AND(vyberHrace&lt;&gt;"",ISNUMBER(SEARCH(vyberHrace,$B21898)))</f>
      </c>
      <c r="M21898" s="14">
        <f>AND($I21898=MID(kododd,1,2),$J21898=MID(kododd,3,3))</f>
      </c>
    </row>
    <row r="21899">
      <c r="A21899" s="95">
        <v>8823</v>
      </c>
      <c r="B21899" s="93" t="s">
        <v>10170</v>
      </c>
      <c r="C21899" s="93" t="s">
        <v>1469</v>
      </c>
      <c r="D21899" s="95">
        <v>1770</v>
      </c>
      <c r="G21899" s="95">
        <v>0</v>
      </c>
      <c r="H21899" s="93" t="s">
        <v>8976</v>
      </c>
      <c r="I21899" s="93" t="s">
        <v>23895</v>
      </c>
      <c r="J21899" s="93" t="s">
        <v>20947</v>
      </c>
      <c r="K21899" s="93" t="s">
        <v>6833</v>
      </c>
      <c r="L21899" s="14">
        <f>AND(vyberHrace&lt;&gt;"",ISNUMBER(SEARCH(vyberHrace,$B21899)))</f>
      </c>
      <c r="M21899" s="14">
        <f>AND($I21899=MID(kododd,1,2),$J21899=MID(kododd,3,3))</f>
      </c>
    </row>
    <row r="21900">
      <c r="A21900" s="95">
        <v>24658</v>
      </c>
      <c r="B21900" s="93" t="s">
        <v>10174</v>
      </c>
      <c r="C21900" s="93" t="s">
        <v>1434</v>
      </c>
      <c r="D21900" s="95">
        <v>1657</v>
      </c>
      <c r="E21900" s="95">
        <v>1735</v>
      </c>
      <c r="F21900" s="95">
        <v>382779</v>
      </c>
      <c r="G21900" s="95">
        <v>250</v>
      </c>
      <c r="H21900" s="93" t="s">
        <v>8976</v>
      </c>
      <c r="I21900" s="93" t="s">
        <v>23895</v>
      </c>
      <c r="J21900" s="93" t="s">
        <v>20959</v>
      </c>
      <c r="K21900" s="93" t="s">
        <v>9927</v>
      </c>
      <c r="L21900" s="14">
        <f>AND(vyberHrace&lt;&gt;"",ISNUMBER(SEARCH(vyberHrace,$B21900)))</f>
      </c>
      <c r="M21900" s="14">
        <f>AND($I21900=MID(kododd,1,2),$J21900=MID(kododd,3,3))</f>
      </c>
    </row>
    <row r="21901">
      <c r="A21901" s="95">
        <v>33204</v>
      </c>
      <c r="B21901" s="93" t="s">
        <v>10174</v>
      </c>
      <c r="C21901" s="93" t="s">
        <v>1409</v>
      </c>
      <c r="D21901" s="95">
        <v>1985</v>
      </c>
      <c r="E21901" s="95">
        <v>2036</v>
      </c>
      <c r="F21901" s="95">
        <v>358037</v>
      </c>
      <c r="G21901" s="95">
        <v>250</v>
      </c>
      <c r="H21901" s="93" t="s">
        <v>8976</v>
      </c>
      <c r="I21901" s="93" t="s">
        <v>23895</v>
      </c>
      <c r="J21901" s="93" t="s">
        <v>20890</v>
      </c>
      <c r="K21901" s="93" t="s">
        <v>29570</v>
      </c>
      <c r="L21901" s="14">
        <f>AND(vyberHrace&lt;&gt;"",ISNUMBER(SEARCH(vyberHrace,$B21901)))</f>
      </c>
      <c r="M21901" s="14">
        <f>AND($I21901=MID(kododd,1,2),$J21901=MID(kododd,3,3))</f>
      </c>
    </row>
    <row r="21902">
      <c r="A21902" s="95">
        <v>45014</v>
      </c>
      <c r="B21902" s="93" t="s">
        <v>10176</v>
      </c>
      <c r="C21902" s="93" t="s">
        <v>1471</v>
      </c>
      <c r="D21902" s="95">
        <v>1367</v>
      </c>
      <c r="E21902" s="95">
        <v>1592</v>
      </c>
      <c r="F21902" s="95">
        <v>23705906</v>
      </c>
      <c r="G21902" s="95">
        <v>250</v>
      </c>
      <c r="H21902" s="93" t="s">
        <v>8976</v>
      </c>
      <c r="I21902" s="93" t="s">
        <v>23895</v>
      </c>
      <c r="J21902" s="93" t="s">
        <v>20915</v>
      </c>
      <c r="K21902" s="93" t="s">
        <v>166</v>
      </c>
      <c r="L21902" s="14">
        <f>AND(vyberHrace&lt;&gt;"",ISNUMBER(SEARCH(vyberHrace,$B21902)))</f>
      </c>
      <c r="M21902" s="14">
        <f>AND($I21902=MID(kododd,1,2),$J21902=MID(kododd,3,3))</f>
      </c>
    </row>
    <row r="21903">
      <c r="A21903" s="95">
        <v>49729</v>
      </c>
      <c r="B21903" s="93" t="s">
        <v>10178</v>
      </c>
      <c r="C21903" s="93" t="s">
        <v>1410</v>
      </c>
      <c r="G21903" s="95">
        <v>0</v>
      </c>
      <c r="H21903" s="93" t="s">
        <v>8976</v>
      </c>
      <c r="I21903" s="93" t="s">
        <v>23895</v>
      </c>
      <c r="J21903" s="93" t="s">
        <v>20864</v>
      </c>
      <c r="K21903" s="93" t="s">
        <v>1505</v>
      </c>
      <c r="L21903" s="14">
        <f>AND(vyberHrace&lt;&gt;"",ISNUMBER(SEARCH(vyberHrace,$B21903)))</f>
      </c>
      <c r="M21903" s="14">
        <f>AND($I21903=MID(kododd,1,2),$J21903=MID(kododd,3,3))</f>
      </c>
    </row>
    <row r="21904">
      <c r="A21904" s="95">
        <v>50399</v>
      </c>
      <c r="B21904" s="93" t="s">
        <v>4330</v>
      </c>
      <c r="C21904" s="93" t="s">
        <v>1412</v>
      </c>
      <c r="G21904" s="95">
        <v>0</v>
      </c>
      <c r="H21904" s="93" t="s">
        <v>8976</v>
      </c>
      <c r="I21904" s="93" t="s">
        <v>23895</v>
      </c>
      <c r="J21904" s="93" t="s">
        <v>20936</v>
      </c>
      <c r="K21904" s="93" t="s">
        <v>5615</v>
      </c>
      <c r="L21904" s="14">
        <f>AND(vyberHrace&lt;&gt;"",ISNUMBER(SEARCH(vyberHrace,$B21904)))</f>
      </c>
      <c r="M21904" s="14">
        <f>AND($I21904=MID(kododd,1,2),$J21904=MID(kododd,3,3))</f>
      </c>
    </row>
    <row r="21905">
      <c r="A21905" s="95">
        <v>44024</v>
      </c>
      <c r="B21905" s="93" t="s">
        <v>10181</v>
      </c>
      <c r="C21905" s="93" t="s">
        <v>3255</v>
      </c>
      <c r="D21905" s="95">
        <v>1307</v>
      </c>
      <c r="E21905" s="95">
        <v>1495</v>
      </c>
      <c r="F21905" s="95">
        <v>23707542</v>
      </c>
      <c r="G21905" s="95">
        <v>250</v>
      </c>
      <c r="H21905" s="93" t="s">
        <v>8976</v>
      </c>
      <c r="I21905" s="93" t="s">
        <v>23895</v>
      </c>
      <c r="J21905" s="93" t="s">
        <v>20848</v>
      </c>
      <c r="K21905" s="93" t="s">
        <v>3603</v>
      </c>
      <c r="L21905" s="14">
        <f>AND(vyberHrace&lt;&gt;"",ISNUMBER(SEARCH(vyberHrace,$B21905)))</f>
      </c>
      <c r="M21905" s="14">
        <f>AND($I21905=MID(kododd,1,2),$J21905=MID(kododd,3,3))</f>
      </c>
    </row>
    <row r="21906">
      <c r="A21906" s="95">
        <v>58204</v>
      </c>
      <c r="B21906" s="93" t="s">
        <v>24722</v>
      </c>
      <c r="C21906" s="93" t="s">
        <v>1411</v>
      </c>
      <c r="F21906" s="95">
        <v>23780908</v>
      </c>
      <c r="G21906" s="95">
        <v>250</v>
      </c>
      <c r="H21906" s="93" t="s">
        <v>8976</v>
      </c>
      <c r="I21906" s="93" t="s">
        <v>23895</v>
      </c>
      <c r="J21906" s="93" t="s">
        <v>20869</v>
      </c>
      <c r="K21906" s="93" t="s">
        <v>6770</v>
      </c>
      <c r="L21906" s="14">
        <f>AND(vyberHrace&lt;&gt;"",ISNUMBER(SEARCH(vyberHrace,$B21906)))</f>
      </c>
      <c r="M21906" s="14">
        <f>AND($I21906=MID(kododd,1,2),$J21906=MID(kododd,3,3))</f>
      </c>
    </row>
    <row r="21907">
      <c r="A21907" s="95">
        <v>1975</v>
      </c>
      <c r="B21907" s="93" t="s">
        <v>12385</v>
      </c>
      <c r="C21907" s="93" t="s">
        <v>1427</v>
      </c>
      <c r="D21907" s="95">
        <v>1805</v>
      </c>
      <c r="E21907" s="95">
        <v>1867</v>
      </c>
      <c r="F21907" s="95">
        <v>341371</v>
      </c>
      <c r="G21907" s="95">
        <v>250</v>
      </c>
      <c r="H21907" s="93" t="s">
        <v>8976</v>
      </c>
      <c r="I21907" s="93" t="s">
        <v>23895</v>
      </c>
      <c r="J21907" s="93" t="s">
        <v>20996</v>
      </c>
      <c r="K21907" s="93" t="s">
        <v>2013</v>
      </c>
      <c r="L21907" s="14">
        <f>AND(vyberHrace&lt;&gt;"",ISNUMBER(SEARCH(vyberHrace,$B21907)))</f>
      </c>
      <c r="M21907" s="14">
        <f>AND($I21907=MID(kododd,1,2),$J21907=MID(kododd,3,3))</f>
      </c>
    </row>
    <row r="21908">
      <c r="A21908" s="95">
        <v>63823</v>
      </c>
      <c r="B21908" s="93" t="s">
        <v>30036</v>
      </c>
      <c r="C21908" s="93" t="s">
        <v>1412</v>
      </c>
      <c r="G21908" s="95">
        <v>250</v>
      </c>
      <c r="H21908" s="93" t="s">
        <v>8976</v>
      </c>
      <c r="I21908" s="93" t="s">
        <v>23895</v>
      </c>
      <c r="J21908" s="93" t="s">
        <v>20882</v>
      </c>
      <c r="K21908" s="93" t="s">
        <v>6865</v>
      </c>
      <c r="L21908" s="14">
        <f>AND(vyberHrace&lt;&gt;"",ISNUMBER(SEARCH(vyberHrace,$B21908)))</f>
      </c>
      <c r="M21908" s="14">
        <f>AND($I21908=MID(kododd,1,2),$J21908=MID(kododd,3,3))</f>
      </c>
    </row>
    <row r="21909">
      <c r="A21909" s="95">
        <v>59576</v>
      </c>
      <c r="B21909" s="93" t="s">
        <v>25970</v>
      </c>
      <c r="C21909" s="93" t="s">
        <v>1439</v>
      </c>
      <c r="D21909" s="95">
        <v>1417</v>
      </c>
      <c r="E21909" s="95">
        <v>1627</v>
      </c>
      <c r="F21909" s="95">
        <v>23782145</v>
      </c>
      <c r="G21909" s="95">
        <v>250</v>
      </c>
      <c r="H21909" s="93" t="s">
        <v>8976</v>
      </c>
      <c r="I21909" s="93" t="s">
        <v>23895</v>
      </c>
      <c r="J21909" s="93" t="s">
        <v>20864</v>
      </c>
      <c r="K21909" s="93" t="s">
        <v>1505</v>
      </c>
      <c r="L21909" s="14">
        <f>AND(vyberHrace&lt;&gt;"",ISNUMBER(SEARCH(vyberHrace,$B21909)))</f>
      </c>
      <c r="M21909" s="14">
        <f>AND($I21909=MID(kododd,1,2),$J21909=MID(kododd,3,3))</f>
      </c>
    </row>
    <row r="21910">
      <c r="A21910" s="95">
        <v>57232</v>
      </c>
      <c r="B21910" s="93" t="s">
        <v>23138</v>
      </c>
      <c r="C21910" s="93" t="s">
        <v>1487</v>
      </c>
      <c r="D21910" s="95">
        <v>1063</v>
      </c>
      <c r="F21910" s="95">
        <v>23782773</v>
      </c>
      <c r="G21910" s="95">
        <v>250</v>
      </c>
      <c r="H21910" s="93" t="s">
        <v>8976</v>
      </c>
      <c r="I21910" s="93" t="s">
        <v>23895</v>
      </c>
      <c r="J21910" s="93" t="s">
        <v>20864</v>
      </c>
      <c r="K21910" s="93" t="s">
        <v>1505</v>
      </c>
      <c r="L21910" s="14">
        <f>AND(vyberHrace&lt;&gt;"",ISNUMBER(SEARCH(vyberHrace,$B21910)))</f>
      </c>
      <c r="M21910" s="14">
        <f>AND($I21910=MID(kododd,1,2),$J21910=MID(kododd,3,3))</f>
      </c>
    </row>
    <row r="21911">
      <c r="A21911" s="95">
        <v>39719</v>
      </c>
      <c r="B21911" s="93" t="s">
        <v>12401</v>
      </c>
      <c r="C21911" s="93" t="s">
        <v>1410</v>
      </c>
      <c r="D21911" s="95">
        <v>1879</v>
      </c>
      <c r="E21911" s="95">
        <v>2069</v>
      </c>
      <c r="F21911" s="95">
        <v>385115</v>
      </c>
      <c r="G21911" s="95">
        <v>250</v>
      </c>
      <c r="H21911" s="93" t="s">
        <v>8976</v>
      </c>
      <c r="I21911" s="93" t="s">
        <v>23895</v>
      </c>
      <c r="J21911" s="93" t="s">
        <v>20848</v>
      </c>
      <c r="K21911" s="93" t="s">
        <v>3603</v>
      </c>
      <c r="L21911" s="14">
        <f>AND(vyberHrace&lt;&gt;"",ISNUMBER(SEARCH(vyberHrace,$B21911)))</f>
      </c>
      <c r="M21911" s="14">
        <f>AND($I21911=MID(kododd,1,2),$J21911=MID(kododd,3,3))</f>
      </c>
    </row>
    <row r="21912">
      <c r="A21912" s="95">
        <v>54248</v>
      </c>
      <c r="B21912" s="93" t="s">
        <v>1184</v>
      </c>
      <c r="C21912" s="93" t="s">
        <v>1424</v>
      </c>
      <c r="D21912" s="95">
        <v>1179</v>
      </c>
      <c r="E21912" s="95">
        <v>1546</v>
      </c>
      <c r="F21912" s="95">
        <v>23750820</v>
      </c>
      <c r="G21912" s="95">
        <v>250</v>
      </c>
      <c r="H21912" s="93" t="s">
        <v>8976</v>
      </c>
      <c r="I21912" s="93" t="s">
        <v>23895</v>
      </c>
      <c r="J21912" s="93" t="s">
        <v>20848</v>
      </c>
      <c r="K21912" s="93" t="s">
        <v>3603</v>
      </c>
      <c r="L21912" s="14">
        <f>AND(vyberHrace&lt;&gt;"",ISNUMBER(SEARCH(vyberHrace,$B21912)))</f>
      </c>
      <c r="M21912" s="14">
        <f>AND($I21912=MID(kododd,1,2),$J21912=MID(kododd,3,3))</f>
      </c>
    </row>
    <row r="21913">
      <c r="A21913" s="95">
        <v>44403</v>
      </c>
      <c r="B21913" s="93" t="s">
        <v>12402</v>
      </c>
      <c r="C21913" s="93" t="s">
        <v>3255</v>
      </c>
      <c r="G21913" s="95">
        <v>0</v>
      </c>
      <c r="H21913" s="93" t="s">
        <v>8976</v>
      </c>
      <c r="I21913" s="93" t="s">
        <v>23895</v>
      </c>
      <c r="J21913" s="93" t="s">
        <v>20878</v>
      </c>
      <c r="K21913" s="93" t="s">
        <v>6859</v>
      </c>
      <c r="L21913" s="14">
        <f>AND(vyberHrace&lt;&gt;"",ISNUMBER(SEARCH(vyberHrace,$B21913)))</f>
      </c>
      <c r="M21913" s="14">
        <f>AND($I21913=MID(kododd,1,2),$J21913=MID(kododd,3,3))</f>
      </c>
    </row>
    <row r="21914">
      <c r="A21914" s="95">
        <v>54510</v>
      </c>
      <c r="B21914" s="93" t="s">
        <v>1146</v>
      </c>
      <c r="C21914" s="93" t="s">
        <v>1411</v>
      </c>
      <c r="D21914" s="95">
        <v>1564</v>
      </c>
      <c r="E21914" s="95">
        <v>1663</v>
      </c>
      <c r="F21914" s="95">
        <v>23750839</v>
      </c>
      <c r="G21914" s="95">
        <v>250</v>
      </c>
      <c r="H21914" s="93" t="s">
        <v>8976</v>
      </c>
      <c r="I21914" s="93" t="s">
        <v>23895</v>
      </c>
      <c r="J21914" s="93" t="s">
        <v>20878</v>
      </c>
      <c r="K21914" s="93" t="s">
        <v>6859</v>
      </c>
      <c r="L21914" s="14">
        <f>AND(vyberHrace&lt;&gt;"",ISNUMBER(SEARCH(vyberHrace,$B21914)))</f>
      </c>
      <c r="M21914" s="14">
        <f>AND($I21914=MID(kododd,1,2),$J21914=MID(kododd,3,3))</f>
      </c>
    </row>
    <row r="21915">
      <c r="A21915" s="95">
        <v>58034</v>
      </c>
      <c r="B21915" s="93" t="s">
        <v>24568</v>
      </c>
      <c r="C21915" s="93" t="s">
        <v>1486</v>
      </c>
      <c r="D21915" s="95">
        <v>1279</v>
      </c>
      <c r="E21915" s="95">
        <v>1483</v>
      </c>
      <c r="F21915" s="95">
        <v>23777567</v>
      </c>
      <c r="G21915" s="95">
        <v>250</v>
      </c>
      <c r="H21915" s="93" t="s">
        <v>8976</v>
      </c>
      <c r="I21915" s="93" t="s">
        <v>23895</v>
      </c>
      <c r="J21915" s="93" t="s">
        <v>20878</v>
      </c>
      <c r="K21915" s="93" t="s">
        <v>6859</v>
      </c>
      <c r="L21915" s="14">
        <f>AND(vyberHrace&lt;&gt;"",ISNUMBER(SEARCH(vyberHrace,$B21915)))</f>
      </c>
      <c r="M21915" s="14">
        <f>AND($I21915=MID(kododd,1,2),$J21915=MID(kododd,3,3))</f>
      </c>
    </row>
    <row r="21916">
      <c r="A21916" s="95">
        <v>61621</v>
      </c>
      <c r="B21916" s="93" t="s">
        <v>27786</v>
      </c>
      <c r="C21916" s="93" t="s">
        <v>1486</v>
      </c>
      <c r="G21916" s="95">
        <v>250</v>
      </c>
      <c r="H21916" s="93" t="s">
        <v>8976</v>
      </c>
      <c r="I21916" s="93" t="s">
        <v>23895</v>
      </c>
      <c r="J21916" s="93" t="s">
        <v>20882</v>
      </c>
      <c r="K21916" s="93" t="s">
        <v>6865</v>
      </c>
      <c r="L21916" s="14">
        <f>AND(vyberHrace&lt;&gt;"",ISNUMBER(SEARCH(vyberHrace,$B21916)))</f>
      </c>
      <c r="M21916" s="14">
        <f>AND($I21916=MID(kododd,1,2),$J21916=MID(kododd,3,3))</f>
      </c>
    </row>
    <row r="21917">
      <c r="A21917" s="95">
        <v>48815</v>
      </c>
      <c r="B21917" s="93" t="s">
        <v>12429</v>
      </c>
      <c r="C21917" s="93" t="s">
        <v>1406</v>
      </c>
      <c r="G21917" s="95">
        <v>0</v>
      </c>
      <c r="H21917" s="93" t="s">
        <v>8976</v>
      </c>
      <c r="I21917" s="93" t="s">
        <v>23895</v>
      </c>
      <c r="J21917" s="93" t="s">
        <v>21013</v>
      </c>
      <c r="K21917" s="93" t="s">
        <v>12269</v>
      </c>
      <c r="L21917" s="14">
        <f>AND(vyberHrace&lt;&gt;"",ISNUMBER(SEARCH(vyberHrace,$B21917)))</f>
      </c>
      <c r="M21917" s="14">
        <f>AND($I21917=MID(kododd,1,2),$J21917=MID(kododd,3,3))</f>
      </c>
    </row>
    <row r="21918">
      <c r="A21918" s="95">
        <v>45864</v>
      </c>
      <c r="B21918" s="93" t="s">
        <v>12437</v>
      </c>
      <c r="C21918" s="93" t="s">
        <v>1416</v>
      </c>
      <c r="G21918" s="95">
        <v>0</v>
      </c>
      <c r="H21918" s="93" t="s">
        <v>8976</v>
      </c>
      <c r="I21918" s="93" t="s">
        <v>23895</v>
      </c>
      <c r="J21918" s="93" t="s">
        <v>20878</v>
      </c>
      <c r="K21918" s="93" t="s">
        <v>6859</v>
      </c>
      <c r="L21918" s="14">
        <f>AND(vyberHrace&lt;&gt;"",ISNUMBER(SEARCH(vyberHrace,$B21918)))</f>
      </c>
      <c r="M21918" s="14">
        <f>AND($I21918=MID(kododd,1,2),$J21918=MID(kododd,3,3))</f>
      </c>
    </row>
    <row r="21919">
      <c r="A21919" s="95">
        <v>10103</v>
      </c>
      <c r="B21919" s="93" t="s">
        <v>12438</v>
      </c>
      <c r="C21919" s="93" t="s">
        <v>1474</v>
      </c>
      <c r="D21919" s="95">
        <v>1594</v>
      </c>
      <c r="F21919" s="95">
        <v>395374</v>
      </c>
      <c r="G21919" s="95">
        <v>250</v>
      </c>
      <c r="H21919" s="93" t="s">
        <v>8976</v>
      </c>
      <c r="I21919" s="93" t="s">
        <v>23895</v>
      </c>
      <c r="J21919" s="93" t="s">
        <v>21001</v>
      </c>
      <c r="K21919" s="93" t="s">
        <v>23915</v>
      </c>
      <c r="L21919" s="14">
        <f>AND(vyberHrace&lt;&gt;"",ISNUMBER(SEARCH(vyberHrace,$B21919)))</f>
      </c>
      <c r="M21919" s="14">
        <f>AND($I21919=MID(kododd,1,2),$J21919=MID(kododd,3,3))</f>
      </c>
    </row>
    <row r="21920">
      <c r="A21920" s="95">
        <v>61623</v>
      </c>
      <c r="B21920" s="93" t="s">
        <v>27788</v>
      </c>
      <c r="C21920" s="93" t="s">
        <v>1406</v>
      </c>
      <c r="F21920" s="95">
        <v>23790407</v>
      </c>
      <c r="G21920" s="95">
        <v>0</v>
      </c>
      <c r="H21920" s="93" t="s">
        <v>8976</v>
      </c>
      <c r="I21920" s="93" t="s">
        <v>23895</v>
      </c>
      <c r="J21920" s="93" t="s">
        <v>20865</v>
      </c>
      <c r="K21920" s="93" t="s">
        <v>6760</v>
      </c>
      <c r="L21920" s="14">
        <f>AND(vyberHrace&lt;&gt;"",ISNUMBER(SEARCH(vyberHrace,$B21920)))</f>
      </c>
      <c r="M21920" s="14">
        <f>AND($I21920=MID(kododd,1,2),$J21920=MID(kododd,3,3))</f>
      </c>
    </row>
    <row r="21921">
      <c r="A21921" s="95">
        <v>56961</v>
      </c>
      <c r="B21921" s="93" t="s">
        <v>12441</v>
      </c>
      <c r="C21921" s="93" t="s">
        <v>1412</v>
      </c>
      <c r="F21921" s="95">
        <v>571006770</v>
      </c>
      <c r="G21921" s="95">
        <v>250</v>
      </c>
      <c r="H21921" s="93" t="s">
        <v>8976</v>
      </c>
      <c r="I21921" s="93" t="s">
        <v>23895</v>
      </c>
      <c r="J21921" s="93" t="s">
        <v>20891</v>
      </c>
      <c r="K21921" s="93" t="s">
        <v>6860</v>
      </c>
      <c r="L21921" s="14">
        <f>AND(vyberHrace&lt;&gt;"",ISNUMBER(SEARCH(vyberHrace,$B21921)))</f>
      </c>
      <c r="M21921" s="14">
        <f>AND($I21921=MID(kododd,1,2),$J21921=MID(kododd,3,3))</f>
      </c>
    </row>
    <row r="21922">
      <c r="A21922" s="95">
        <v>719</v>
      </c>
      <c r="B21922" s="93" t="s">
        <v>12442</v>
      </c>
      <c r="C21922" s="93" t="s">
        <v>1471</v>
      </c>
      <c r="D21922" s="95">
        <v>1967</v>
      </c>
      <c r="E21922" s="95">
        <v>1988</v>
      </c>
      <c r="F21922" s="95">
        <v>312290</v>
      </c>
      <c r="G21922" s="95">
        <v>250</v>
      </c>
      <c r="H21922" s="93" t="s">
        <v>8976</v>
      </c>
      <c r="I21922" s="93" t="s">
        <v>23895</v>
      </c>
      <c r="J21922" s="93" t="s">
        <v>20944</v>
      </c>
      <c r="K21922" s="93" t="s">
        <v>11221</v>
      </c>
      <c r="L21922" s="14">
        <f>AND(vyberHrace&lt;&gt;"",ISNUMBER(SEARCH(vyberHrace,$B21922)))</f>
      </c>
      <c r="M21922" s="14">
        <f>AND($I21922=MID(kododd,1,2),$J21922=MID(kododd,3,3))</f>
      </c>
    </row>
    <row r="21923">
      <c r="A21923" s="95">
        <v>51736</v>
      </c>
      <c r="B21923" s="93" t="s">
        <v>2390</v>
      </c>
      <c r="C21923" s="93" t="s">
        <v>1412</v>
      </c>
      <c r="G21923" s="95">
        <v>0</v>
      </c>
      <c r="H21923" s="93" t="s">
        <v>8976</v>
      </c>
      <c r="I21923" s="93" t="s">
        <v>23895</v>
      </c>
      <c r="J21923" s="93" t="s">
        <v>20936</v>
      </c>
      <c r="K21923" s="93" t="s">
        <v>5615</v>
      </c>
      <c r="L21923" s="14">
        <f>AND(vyberHrace&lt;&gt;"",ISNUMBER(SEARCH(vyberHrace,$B21923)))</f>
      </c>
      <c r="M21923" s="14">
        <f>AND($I21923=MID(kododd,1,2),$J21923=MID(kododd,3,3))</f>
      </c>
    </row>
    <row r="21924">
      <c r="A21924" s="95">
        <v>58328</v>
      </c>
      <c r="B21924" s="93" t="s">
        <v>24838</v>
      </c>
      <c r="C21924" s="93" t="s">
        <v>1450</v>
      </c>
      <c r="F21924" s="95">
        <v>23789700</v>
      </c>
      <c r="G21924" s="95">
        <v>250</v>
      </c>
      <c r="H21924" s="93" t="s">
        <v>8976</v>
      </c>
      <c r="I21924" s="93" t="s">
        <v>23895</v>
      </c>
      <c r="J21924" s="93" t="s">
        <v>20878</v>
      </c>
      <c r="K21924" s="93" t="s">
        <v>6859</v>
      </c>
      <c r="L21924" s="14">
        <f>AND(vyberHrace&lt;&gt;"",ISNUMBER(SEARCH(vyberHrace,$B21924)))</f>
      </c>
      <c r="M21924" s="14">
        <f>AND($I21924=MID(kododd,1,2),$J21924=MID(kododd,3,3))</f>
      </c>
    </row>
    <row r="21925">
      <c r="A21925" s="95">
        <v>60250</v>
      </c>
      <c r="B21925" s="93" t="s">
        <v>26709</v>
      </c>
      <c r="C21925" s="93" t="s">
        <v>1488</v>
      </c>
      <c r="F21925" s="95">
        <v>23789247</v>
      </c>
      <c r="G21925" s="95">
        <v>250</v>
      </c>
      <c r="H21925" s="93" t="s">
        <v>8976</v>
      </c>
      <c r="I21925" s="93" t="s">
        <v>23895</v>
      </c>
      <c r="J21925" s="93" t="s">
        <v>20878</v>
      </c>
      <c r="K21925" s="93" t="s">
        <v>6859</v>
      </c>
      <c r="L21925" s="14">
        <f>AND(vyberHrace&lt;&gt;"",ISNUMBER(SEARCH(vyberHrace,$B21925)))</f>
      </c>
      <c r="M21925" s="14">
        <f>AND($I21925=MID(kododd,1,2),$J21925=MID(kododd,3,3))</f>
      </c>
    </row>
    <row r="21926">
      <c r="A21926" s="95">
        <v>40659</v>
      </c>
      <c r="B21926" s="93" t="s">
        <v>10193</v>
      </c>
      <c r="C21926" s="93" t="s">
        <v>1400</v>
      </c>
      <c r="G21926" s="95">
        <v>0</v>
      </c>
      <c r="H21926" s="93" t="s">
        <v>8976</v>
      </c>
      <c r="I21926" s="93" t="s">
        <v>23895</v>
      </c>
      <c r="J21926" s="93" t="s">
        <v>20878</v>
      </c>
      <c r="K21926" s="93" t="s">
        <v>6859</v>
      </c>
      <c r="L21926" s="14">
        <f>AND(vyberHrace&lt;&gt;"",ISNUMBER(SEARCH(vyberHrace,$B21926)))</f>
      </c>
      <c r="M21926" s="14">
        <f>AND($I21926=MID(kododd,1,2),$J21926=MID(kododd,3,3))</f>
      </c>
    </row>
    <row r="21927">
      <c r="A21927" s="95">
        <v>52352</v>
      </c>
      <c r="B21927" s="93" t="s">
        <v>2404</v>
      </c>
      <c r="C21927" s="93" t="s">
        <v>3255</v>
      </c>
      <c r="D21927" s="95">
        <v>1326</v>
      </c>
      <c r="E21927" s="95">
        <v>1497</v>
      </c>
      <c r="F21927" s="95">
        <v>23742232</v>
      </c>
      <c r="G21927" s="95">
        <v>250</v>
      </c>
      <c r="H21927" s="93" t="s">
        <v>8976</v>
      </c>
      <c r="I21927" s="93" t="s">
        <v>23895</v>
      </c>
      <c r="J21927" s="93" t="s">
        <v>20848</v>
      </c>
      <c r="K21927" s="93" t="s">
        <v>3603</v>
      </c>
      <c r="L21927" s="14">
        <f>AND(vyberHrace&lt;&gt;"",ISNUMBER(SEARCH(vyberHrace,$B21927)))</f>
      </c>
      <c r="M21927" s="14">
        <f>AND($I21927=MID(kododd,1,2),$J21927=MID(kododd,3,3))</f>
      </c>
    </row>
    <row r="21928">
      <c r="A21928" s="95">
        <v>8520</v>
      </c>
      <c r="B21928" s="93" t="s">
        <v>10197</v>
      </c>
      <c r="C21928" s="93" t="s">
        <v>1460</v>
      </c>
      <c r="D21928" s="95">
        <v>1685</v>
      </c>
      <c r="E21928" s="95">
        <v>1819</v>
      </c>
      <c r="F21928" s="95">
        <v>336300</v>
      </c>
      <c r="G21928" s="95">
        <v>250</v>
      </c>
      <c r="H21928" s="93" t="s">
        <v>8976</v>
      </c>
      <c r="I21928" s="93" t="s">
        <v>23895</v>
      </c>
      <c r="J21928" s="93" t="s">
        <v>20879</v>
      </c>
      <c r="K21928" s="93" t="s">
        <v>23919</v>
      </c>
      <c r="L21928" s="14">
        <f>AND(vyberHrace&lt;&gt;"",ISNUMBER(SEARCH(vyberHrace,$B21928)))</f>
      </c>
      <c r="M21928" s="14">
        <f>AND($I21928=MID(kododd,1,2),$J21928=MID(kododd,3,3))</f>
      </c>
    </row>
    <row r="21929">
      <c r="A21929" s="95">
        <v>14669</v>
      </c>
      <c r="B21929" s="93" t="s">
        <v>10197</v>
      </c>
      <c r="C21929" s="93" t="s">
        <v>1461</v>
      </c>
      <c r="D21929" s="95">
        <v>1351</v>
      </c>
      <c r="G21929" s="95">
        <v>250</v>
      </c>
      <c r="H21929" s="93" t="s">
        <v>8976</v>
      </c>
      <c r="I21929" s="93" t="s">
        <v>23895</v>
      </c>
      <c r="J21929" s="93" t="s">
        <v>20879</v>
      </c>
      <c r="K21929" s="93" t="s">
        <v>23919</v>
      </c>
      <c r="L21929" s="14">
        <f>AND(vyberHrace&lt;&gt;"",ISNUMBER(SEARCH(vyberHrace,$B21929)))</f>
      </c>
      <c r="M21929" s="14">
        <f>AND($I21929=MID(kododd,1,2),$J21929=MID(kododd,3,3))</f>
      </c>
    </row>
    <row r="21930">
      <c r="A21930" s="95">
        <v>6179</v>
      </c>
      <c r="B21930" s="93" t="s">
        <v>10198</v>
      </c>
      <c r="C21930" s="93" t="s">
        <v>1474</v>
      </c>
      <c r="D21930" s="95">
        <v>1599</v>
      </c>
      <c r="E21930" s="95">
        <v>1712</v>
      </c>
      <c r="F21930" s="95">
        <v>388890</v>
      </c>
      <c r="G21930" s="95">
        <v>250</v>
      </c>
      <c r="H21930" s="93" t="s">
        <v>8976</v>
      </c>
      <c r="I21930" s="93" t="s">
        <v>23895</v>
      </c>
      <c r="J21930" s="93" t="s">
        <v>20851</v>
      </c>
      <c r="K21930" s="93" t="s">
        <v>5148</v>
      </c>
      <c r="L21930" s="14">
        <f>AND(vyberHrace&lt;&gt;"",ISNUMBER(SEARCH(vyberHrace,$B21930)))</f>
      </c>
      <c r="M21930" s="14">
        <f>AND($I21930=MID(kododd,1,2),$J21930=MID(kododd,3,3))</f>
      </c>
    </row>
    <row r="21931">
      <c r="A21931" s="95">
        <v>57876</v>
      </c>
      <c r="B21931" s="93" t="s">
        <v>24423</v>
      </c>
      <c r="C21931" s="93" t="s">
        <v>3255</v>
      </c>
      <c r="D21931" s="95">
        <v>1672</v>
      </c>
      <c r="F21931" s="95">
        <v>23775319</v>
      </c>
      <c r="G21931" s="95">
        <v>250</v>
      </c>
      <c r="H21931" s="93" t="s">
        <v>8976</v>
      </c>
      <c r="I21931" s="93" t="s">
        <v>23895</v>
      </c>
      <c r="J21931" s="93" t="s">
        <v>20914</v>
      </c>
      <c r="K21931" s="93" t="s">
        <v>4359</v>
      </c>
      <c r="L21931" s="14">
        <f>AND(vyberHrace&lt;&gt;"",ISNUMBER(SEARCH(vyberHrace,$B21931)))</f>
      </c>
      <c r="M21931" s="14">
        <f>AND($I21931=MID(kododd,1,2),$J21931=MID(kododd,3,3))</f>
      </c>
    </row>
    <row r="21932">
      <c r="A21932" s="95">
        <v>61500</v>
      </c>
      <c r="B21932" s="93" t="s">
        <v>27679</v>
      </c>
      <c r="C21932" s="93" t="s">
        <v>1411</v>
      </c>
      <c r="F21932" s="95">
        <v>23799838</v>
      </c>
      <c r="G21932" s="95">
        <v>250</v>
      </c>
      <c r="H21932" s="93" t="s">
        <v>8976</v>
      </c>
      <c r="I21932" s="93" t="s">
        <v>23895</v>
      </c>
      <c r="J21932" s="93" t="s">
        <v>20869</v>
      </c>
      <c r="K21932" s="93" t="s">
        <v>6770</v>
      </c>
      <c r="L21932" s="14">
        <f>AND(vyberHrace&lt;&gt;"",ISNUMBER(SEARCH(vyberHrace,$B21932)))</f>
      </c>
      <c r="M21932" s="14">
        <f>AND($I21932=MID(kododd,1,2),$J21932=MID(kododd,3,3))</f>
      </c>
    </row>
    <row r="21933">
      <c r="A21933" s="95">
        <v>12633</v>
      </c>
      <c r="B21933" s="93" t="s">
        <v>10203</v>
      </c>
      <c r="C21933" s="93" t="s">
        <v>1453</v>
      </c>
      <c r="D21933" s="95">
        <v>1098</v>
      </c>
      <c r="F21933" s="95">
        <v>23724722</v>
      </c>
      <c r="G21933" s="95">
        <v>0</v>
      </c>
      <c r="H21933" s="93" t="s">
        <v>8976</v>
      </c>
      <c r="I21933" s="93" t="s">
        <v>23895</v>
      </c>
      <c r="J21933" s="93" t="s">
        <v>20887</v>
      </c>
      <c r="K21933" s="93" t="s">
        <v>6893</v>
      </c>
      <c r="L21933" s="14">
        <f>AND(vyberHrace&lt;&gt;"",ISNUMBER(SEARCH(vyberHrace,$B21933)))</f>
      </c>
      <c r="M21933" s="14">
        <f>AND($I21933=MID(kododd,1,2),$J21933=MID(kododd,3,3))</f>
      </c>
    </row>
    <row r="21934">
      <c r="A21934" s="95">
        <v>58658</v>
      </c>
      <c r="B21934" s="93" t="s">
        <v>25143</v>
      </c>
      <c r="C21934" s="93" t="s">
        <v>1411</v>
      </c>
      <c r="G21934" s="95">
        <v>250</v>
      </c>
      <c r="H21934" s="93" t="s">
        <v>8976</v>
      </c>
      <c r="I21934" s="93" t="s">
        <v>23895</v>
      </c>
      <c r="J21934" s="93" t="s">
        <v>20882</v>
      </c>
      <c r="K21934" s="93" t="s">
        <v>6865</v>
      </c>
      <c r="L21934" s="14">
        <f>AND(vyberHrace&lt;&gt;"",ISNUMBER(SEARCH(vyberHrace,$B21934)))</f>
      </c>
      <c r="M21934" s="14">
        <f>AND($I21934=MID(kododd,1,2),$J21934=MID(kododd,3,3))</f>
      </c>
    </row>
    <row r="21935">
      <c r="A21935" s="95">
        <v>26182</v>
      </c>
      <c r="B21935" s="93" t="s">
        <v>3364</v>
      </c>
      <c r="C21935" s="93" t="s">
        <v>1428</v>
      </c>
      <c r="D21935" s="95">
        <v>1702</v>
      </c>
      <c r="E21935" s="95">
        <v>1788</v>
      </c>
      <c r="F21935" s="95">
        <v>23706376</v>
      </c>
      <c r="G21935" s="95">
        <v>250</v>
      </c>
      <c r="H21935" s="93" t="s">
        <v>8976</v>
      </c>
      <c r="I21935" s="93" t="s">
        <v>23895</v>
      </c>
      <c r="J21935" s="93" t="s">
        <v>20908</v>
      </c>
      <c r="K21935" s="93" t="s">
        <v>4333</v>
      </c>
      <c r="L21935" s="14">
        <f>AND(vyberHrace&lt;&gt;"",ISNUMBER(SEARCH(vyberHrace,$B21935)))</f>
      </c>
      <c r="M21935" s="14">
        <f>AND($I21935=MID(kododd,1,2),$J21935=MID(kododd,3,3))</f>
      </c>
    </row>
    <row r="21936">
      <c r="A21936" s="95">
        <v>32859</v>
      </c>
      <c r="B21936" s="93" t="s">
        <v>3365</v>
      </c>
      <c r="C21936" s="93" t="s">
        <v>1448</v>
      </c>
      <c r="D21936" s="95">
        <v>1766</v>
      </c>
      <c r="E21936" s="95">
        <v>1849</v>
      </c>
      <c r="F21936" s="95">
        <v>344850</v>
      </c>
      <c r="G21936" s="95">
        <v>0</v>
      </c>
      <c r="H21936" s="93" t="s">
        <v>8976</v>
      </c>
      <c r="I21936" s="93" t="s">
        <v>23895</v>
      </c>
      <c r="J21936" s="93" t="s">
        <v>20869</v>
      </c>
      <c r="K21936" s="93" t="s">
        <v>6770</v>
      </c>
      <c r="L21936" s="14">
        <f>AND(vyberHrace&lt;&gt;"",ISNUMBER(SEARCH(vyberHrace,$B21936)))</f>
      </c>
      <c r="M21936" s="14">
        <f>AND($I21936=MID(kododd,1,2),$J21936=MID(kododd,3,3))</f>
      </c>
    </row>
    <row r="21937">
      <c r="A21937" s="95">
        <v>59892</v>
      </c>
      <c r="B21937" s="93" t="s">
        <v>26387</v>
      </c>
      <c r="C21937" s="93" t="s">
        <v>1416</v>
      </c>
      <c r="G21937" s="95">
        <v>250</v>
      </c>
      <c r="H21937" s="93" t="s">
        <v>8976</v>
      </c>
      <c r="I21937" s="93" t="s">
        <v>23895</v>
      </c>
      <c r="J21937" s="93" t="s">
        <v>20948</v>
      </c>
      <c r="K21937" s="93" t="s">
        <v>6265</v>
      </c>
      <c r="L21937" s="14">
        <f>AND(vyberHrace&lt;&gt;"",ISNUMBER(SEARCH(vyberHrace,$B21937)))</f>
      </c>
      <c r="M21937" s="14">
        <f>AND($I21937=MID(kododd,1,2),$J21937=MID(kododd,3,3))</f>
      </c>
    </row>
    <row r="21938">
      <c r="A21938" s="95">
        <v>49891</v>
      </c>
      <c r="B21938" s="93" t="s">
        <v>3367</v>
      </c>
      <c r="C21938" s="93" t="s">
        <v>1415</v>
      </c>
      <c r="D21938" s="95">
        <v>1250</v>
      </c>
      <c r="F21938" s="95">
        <v>23706937</v>
      </c>
      <c r="G21938" s="95">
        <v>0</v>
      </c>
      <c r="H21938" s="93" t="s">
        <v>8976</v>
      </c>
      <c r="I21938" s="93" t="s">
        <v>23895</v>
      </c>
      <c r="J21938" s="93" t="s">
        <v>21013</v>
      </c>
      <c r="K21938" s="93" t="s">
        <v>12269</v>
      </c>
      <c r="L21938" s="14">
        <f>AND(vyberHrace&lt;&gt;"",ISNUMBER(SEARCH(vyberHrace,$B21938)))</f>
      </c>
      <c r="M21938" s="14">
        <f>AND($I21938=MID(kododd,1,2),$J21938=MID(kododd,3,3))</f>
      </c>
    </row>
    <row r="21939">
      <c r="A21939" s="95">
        <v>49892</v>
      </c>
      <c r="B21939" s="93" t="s">
        <v>3367</v>
      </c>
      <c r="C21939" s="93" t="s">
        <v>1410</v>
      </c>
      <c r="D21939" s="95">
        <v>1102</v>
      </c>
      <c r="F21939" s="95">
        <v>23706945</v>
      </c>
      <c r="G21939" s="95">
        <v>0</v>
      </c>
      <c r="H21939" s="93" t="s">
        <v>8976</v>
      </c>
      <c r="I21939" s="93" t="s">
        <v>23895</v>
      </c>
      <c r="J21939" s="93" t="s">
        <v>21013</v>
      </c>
      <c r="K21939" s="93" t="s">
        <v>12269</v>
      </c>
      <c r="L21939" s="14">
        <f>AND(vyberHrace&lt;&gt;"",ISNUMBER(SEARCH(vyberHrace,$B21939)))</f>
      </c>
      <c r="M21939" s="14">
        <f>AND($I21939=MID(kododd,1,2),$J21939=MID(kododd,3,3))</f>
      </c>
    </row>
    <row r="21940">
      <c r="A21940" s="95">
        <v>49888</v>
      </c>
      <c r="B21940" s="93" t="s">
        <v>3368</v>
      </c>
      <c r="C21940" s="93" t="s">
        <v>1422</v>
      </c>
      <c r="G21940" s="95">
        <v>0</v>
      </c>
      <c r="H21940" s="93" t="s">
        <v>8976</v>
      </c>
      <c r="I21940" s="93" t="s">
        <v>23895</v>
      </c>
      <c r="J21940" s="93" t="s">
        <v>21013</v>
      </c>
      <c r="K21940" s="93" t="s">
        <v>12269</v>
      </c>
      <c r="L21940" s="14">
        <f>AND(vyberHrace&lt;&gt;"",ISNUMBER(SEARCH(vyberHrace,$B21940)))</f>
      </c>
      <c r="M21940" s="14">
        <f>AND($I21940=MID(kododd,1,2),$J21940=MID(kododd,3,3))</f>
      </c>
    </row>
    <row r="21941">
      <c r="A21941" s="95">
        <v>48583</v>
      </c>
      <c r="B21941" s="93" t="s">
        <v>3369</v>
      </c>
      <c r="C21941" s="93" t="s">
        <v>1451</v>
      </c>
      <c r="D21941" s="95">
        <v>1261</v>
      </c>
      <c r="F21941" s="95">
        <v>23725354</v>
      </c>
      <c r="G21941" s="95">
        <v>250</v>
      </c>
      <c r="H21941" s="93" t="s">
        <v>8976</v>
      </c>
      <c r="I21941" s="93" t="s">
        <v>23895</v>
      </c>
      <c r="J21941" s="93" t="s">
        <v>21013</v>
      </c>
      <c r="K21941" s="93" t="s">
        <v>12269</v>
      </c>
      <c r="L21941" s="14">
        <f>AND(vyberHrace&lt;&gt;"",ISNUMBER(SEARCH(vyberHrace,$B21941)))</f>
      </c>
      <c r="M21941" s="14">
        <f>AND($I21941=MID(kododd,1,2),$J21941=MID(kododd,3,3))</f>
      </c>
    </row>
    <row r="21942">
      <c r="A21942" s="95">
        <v>48647</v>
      </c>
      <c r="B21942" s="93" t="s">
        <v>3369</v>
      </c>
      <c r="C21942" s="93" t="s">
        <v>1408</v>
      </c>
      <c r="D21942" s="95">
        <v>1272</v>
      </c>
      <c r="E21942" s="95">
        <v>1492</v>
      </c>
      <c r="F21942" s="95">
        <v>23706929</v>
      </c>
      <c r="G21942" s="95">
        <v>0</v>
      </c>
      <c r="H21942" s="93" t="s">
        <v>8976</v>
      </c>
      <c r="I21942" s="93" t="s">
        <v>23895</v>
      </c>
      <c r="J21942" s="93" t="s">
        <v>21013</v>
      </c>
      <c r="K21942" s="93" t="s">
        <v>12269</v>
      </c>
      <c r="L21942" s="14">
        <f>AND(vyberHrace&lt;&gt;"",ISNUMBER(SEARCH(vyberHrace,$B21942)))</f>
      </c>
      <c r="M21942" s="14">
        <f>AND($I21942=MID(kododd,1,2),$J21942=MID(kododd,3,3))</f>
      </c>
    </row>
    <row r="21943">
      <c r="A21943" s="95">
        <v>49889</v>
      </c>
      <c r="B21943" s="93" t="s">
        <v>3369</v>
      </c>
      <c r="C21943" s="93" t="s">
        <v>1407</v>
      </c>
      <c r="D21943" s="95">
        <v>1373</v>
      </c>
      <c r="E21943" s="95">
        <v>1600</v>
      </c>
      <c r="F21943" s="95">
        <v>23731915</v>
      </c>
      <c r="G21943" s="95">
        <v>0</v>
      </c>
      <c r="H21943" s="93" t="s">
        <v>8976</v>
      </c>
      <c r="I21943" s="93" t="s">
        <v>23895</v>
      </c>
      <c r="J21943" s="93" t="s">
        <v>21013</v>
      </c>
      <c r="K21943" s="93" t="s">
        <v>12269</v>
      </c>
      <c r="L21943" s="14">
        <f>AND(vyberHrace&lt;&gt;"",ISNUMBER(SEARCH(vyberHrace,$B21943)))</f>
      </c>
      <c r="M21943" s="14">
        <f>AND($I21943=MID(kododd,1,2),$J21943=MID(kododd,3,3))</f>
      </c>
    </row>
    <row r="21944">
      <c r="A21944" s="95">
        <v>49890</v>
      </c>
      <c r="B21944" s="93" t="s">
        <v>3370</v>
      </c>
      <c r="C21944" s="93" t="s">
        <v>1410</v>
      </c>
      <c r="D21944" s="95">
        <v>1080</v>
      </c>
      <c r="F21944" s="95">
        <v>23731923</v>
      </c>
      <c r="G21944" s="95">
        <v>0</v>
      </c>
      <c r="H21944" s="93" t="s">
        <v>8976</v>
      </c>
      <c r="I21944" s="93" t="s">
        <v>23895</v>
      </c>
      <c r="J21944" s="93" t="s">
        <v>21013</v>
      </c>
      <c r="K21944" s="93" t="s">
        <v>12269</v>
      </c>
      <c r="L21944" s="14">
        <f>AND(vyberHrace&lt;&gt;"",ISNUMBER(SEARCH(vyberHrace,$B21944)))</f>
      </c>
      <c r="M21944" s="14">
        <f>AND($I21944=MID(kododd,1,2),$J21944=MID(kododd,3,3))</f>
      </c>
    </row>
    <row r="21945">
      <c r="A21945" s="95">
        <v>52885</v>
      </c>
      <c r="B21945" s="93" t="s">
        <v>3264</v>
      </c>
      <c r="C21945" s="93" t="s">
        <v>1407</v>
      </c>
      <c r="G21945" s="95">
        <v>0</v>
      </c>
      <c r="H21945" s="93" t="s">
        <v>8976</v>
      </c>
      <c r="I21945" s="93" t="s">
        <v>23895</v>
      </c>
      <c r="J21945" s="93" t="s">
        <v>21013</v>
      </c>
      <c r="K21945" s="93" t="s">
        <v>12269</v>
      </c>
      <c r="L21945" s="14">
        <f>AND(vyberHrace&lt;&gt;"",ISNUMBER(SEARCH(vyberHrace,$B21945)))</f>
      </c>
      <c r="M21945" s="14">
        <f>AND($I21945=MID(kododd,1,2),$J21945=MID(kododd,3,3))</f>
      </c>
    </row>
    <row r="21946">
      <c r="A21946" s="95">
        <v>62876</v>
      </c>
      <c r="B21946" s="93" t="s">
        <v>29604</v>
      </c>
      <c r="C21946" s="93" t="s">
        <v>1408</v>
      </c>
      <c r="F21946" s="95">
        <v>571002413</v>
      </c>
      <c r="G21946" s="95">
        <v>250</v>
      </c>
      <c r="H21946" s="93" t="s">
        <v>8976</v>
      </c>
      <c r="I21946" s="93" t="s">
        <v>23895</v>
      </c>
      <c r="J21946" s="93" t="s">
        <v>20962</v>
      </c>
      <c r="K21946" s="93" t="s">
        <v>5181</v>
      </c>
      <c r="L21946" s="14">
        <f>AND(vyberHrace&lt;&gt;"",ISNUMBER(SEARCH(vyberHrace,$B21946)))</f>
      </c>
      <c r="M21946" s="14">
        <f>AND($I21946=MID(kododd,1,2),$J21946=MID(kododd,3,3))</f>
      </c>
    </row>
    <row r="21947">
      <c r="A21947" s="95">
        <v>52412</v>
      </c>
      <c r="B21947" s="93" t="s">
        <v>3876</v>
      </c>
      <c r="C21947" s="93" t="s">
        <v>1406</v>
      </c>
      <c r="G21947" s="95">
        <v>0</v>
      </c>
      <c r="H21947" s="93" t="s">
        <v>8976</v>
      </c>
      <c r="I21947" s="93" t="s">
        <v>23895</v>
      </c>
      <c r="J21947" s="93" t="s">
        <v>20878</v>
      </c>
      <c r="K21947" s="93" t="s">
        <v>6859</v>
      </c>
      <c r="L21947" s="14">
        <f>AND(vyberHrace&lt;&gt;"",ISNUMBER(SEARCH(vyberHrace,$B21947)))</f>
      </c>
      <c r="M21947" s="14">
        <f>AND($I21947=MID(kododd,1,2),$J21947=MID(kododd,3,3))</f>
      </c>
    </row>
    <row r="21948">
      <c r="A21948" s="95">
        <v>52244</v>
      </c>
      <c r="B21948" s="93" t="s">
        <v>5057</v>
      </c>
      <c r="C21948" s="93" t="s">
        <v>1422</v>
      </c>
      <c r="D21948" s="95">
        <v>1771</v>
      </c>
      <c r="E21948" s="95">
        <v>1830</v>
      </c>
      <c r="F21948" s="95">
        <v>23743182</v>
      </c>
      <c r="G21948" s="95">
        <v>250</v>
      </c>
      <c r="H21948" s="93" t="s">
        <v>8976</v>
      </c>
      <c r="I21948" s="93" t="s">
        <v>23895</v>
      </c>
      <c r="J21948" s="93" t="s">
        <v>20896</v>
      </c>
      <c r="K21948" s="93" t="s">
        <v>6905</v>
      </c>
      <c r="L21948" s="14">
        <f>AND(vyberHrace&lt;&gt;"",ISNUMBER(SEARCH(vyberHrace,$B21948)))</f>
      </c>
      <c r="M21948" s="14">
        <f>AND($I21948=MID(kododd,1,2),$J21948=MID(kododd,3,3))</f>
      </c>
    </row>
    <row r="21949">
      <c r="A21949" s="95">
        <v>43625</v>
      </c>
      <c r="B21949" s="93" t="s">
        <v>3384</v>
      </c>
      <c r="C21949" s="93" t="s">
        <v>1407</v>
      </c>
      <c r="G21949" s="95">
        <v>0</v>
      </c>
      <c r="H21949" s="93" t="s">
        <v>8976</v>
      </c>
      <c r="I21949" s="93" t="s">
        <v>23895</v>
      </c>
      <c r="J21949" s="93" t="s">
        <v>20878</v>
      </c>
      <c r="K21949" s="93" t="s">
        <v>6859</v>
      </c>
      <c r="L21949" s="14">
        <f>AND(vyberHrace&lt;&gt;"",ISNUMBER(SEARCH(vyberHrace,$B21949)))</f>
      </c>
      <c r="M21949" s="14">
        <f>AND($I21949=MID(kododd,1,2),$J21949=MID(kododd,3,3))</f>
      </c>
    </row>
    <row r="21950">
      <c r="A21950" s="95">
        <v>60725</v>
      </c>
      <c r="B21950" s="93" t="s">
        <v>27135</v>
      </c>
      <c r="C21950" s="93" t="s">
        <v>3255</v>
      </c>
      <c r="D21950" s="95">
        <v>1305</v>
      </c>
      <c r="E21950" s="95">
        <v>1505</v>
      </c>
      <c r="F21950" s="95">
        <v>23786906</v>
      </c>
      <c r="G21950" s="95">
        <v>0</v>
      </c>
      <c r="H21950" s="93" t="s">
        <v>8976</v>
      </c>
      <c r="I21950" s="93" t="s">
        <v>23895</v>
      </c>
      <c r="J21950" s="93" t="s">
        <v>20865</v>
      </c>
      <c r="K21950" s="93" t="s">
        <v>6760</v>
      </c>
      <c r="L21950" s="14">
        <f>AND(vyberHrace&lt;&gt;"",ISNUMBER(SEARCH(vyberHrace,$B21950)))</f>
      </c>
      <c r="M21950" s="14">
        <f>AND($I21950=MID(kododd,1,2),$J21950=MID(kododd,3,3))</f>
      </c>
    </row>
    <row r="21951">
      <c r="A21951" s="95">
        <v>53228</v>
      </c>
      <c r="B21951" s="93" t="s">
        <v>17440</v>
      </c>
      <c r="C21951" s="93" t="s">
        <v>1422</v>
      </c>
      <c r="D21951" s="95">
        <v>1391</v>
      </c>
      <c r="E21951" s="95">
        <v>1563</v>
      </c>
      <c r="F21951" s="95">
        <v>23749830</v>
      </c>
      <c r="G21951" s="95">
        <v>250</v>
      </c>
      <c r="H21951" s="93" t="s">
        <v>8976</v>
      </c>
      <c r="I21951" s="93" t="s">
        <v>23895</v>
      </c>
      <c r="J21951" s="93" t="s">
        <v>20882</v>
      </c>
      <c r="K21951" s="93" t="s">
        <v>6865</v>
      </c>
      <c r="L21951" s="14">
        <f>AND(vyberHrace&lt;&gt;"",ISNUMBER(SEARCH(vyberHrace,$B21951)))</f>
      </c>
      <c r="M21951" s="14">
        <f>AND($I21951=MID(kododd,1,2),$J21951=MID(kododd,3,3))</f>
      </c>
    </row>
    <row r="21952">
      <c r="A21952" s="95">
        <v>60251</v>
      </c>
      <c r="B21952" s="93" t="s">
        <v>26710</v>
      </c>
      <c r="C21952" s="93" t="s">
        <v>1486</v>
      </c>
      <c r="G21952" s="95">
        <v>0</v>
      </c>
      <c r="H21952" s="93" t="s">
        <v>8976</v>
      </c>
      <c r="I21952" s="93" t="s">
        <v>23895</v>
      </c>
      <c r="J21952" s="93" t="s">
        <v>20878</v>
      </c>
      <c r="K21952" s="93" t="s">
        <v>6859</v>
      </c>
      <c r="L21952" s="14">
        <f>AND(vyberHrace&lt;&gt;"",ISNUMBER(SEARCH(vyberHrace,$B21952)))</f>
      </c>
      <c r="M21952" s="14">
        <f>AND($I21952=MID(kododd,1,2),$J21952=MID(kododd,3,3))</f>
      </c>
    </row>
    <row r="21953">
      <c r="A21953" s="95">
        <v>60886</v>
      </c>
      <c r="B21953" s="93" t="s">
        <v>1171</v>
      </c>
      <c r="C21953" s="93" t="s">
        <v>1420</v>
      </c>
      <c r="G21953" s="95">
        <v>0</v>
      </c>
      <c r="H21953" s="93" t="s">
        <v>8976</v>
      </c>
      <c r="I21953" s="93" t="s">
        <v>23895</v>
      </c>
      <c r="J21953" s="93" t="s">
        <v>20884</v>
      </c>
      <c r="K21953" s="93" t="s">
        <v>6918</v>
      </c>
      <c r="L21953" s="14">
        <f>AND(vyberHrace&lt;&gt;"",ISNUMBER(SEARCH(vyberHrace,$B21953)))</f>
      </c>
      <c r="M21953" s="14">
        <f>AND($I21953=MID(kododd,1,2),$J21953=MID(kododd,3,3))</f>
      </c>
    </row>
    <row r="21954">
      <c r="A21954" s="95">
        <v>60885</v>
      </c>
      <c r="B21954" s="93" t="s">
        <v>27263</v>
      </c>
      <c r="C21954" s="93" t="s">
        <v>1487</v>
      </c>
      <c r="G21954" s="95">
        <v>0</v>
      </c>
      <c r="H21954" s="93" t="s">
        <v>8976</v>
      </c>
      <c r="I21954" s="93" t="s">
        <v>23895</v>
      </c>
      <c r="J21954" s="93" t="s">
        <v>20884</v>
      </c>
      <c r="K21954" s="93" t="s">
        <v>6918</v>
      </c>
      <c r="L21954" s="14">
        <f>AND(vyberHrace&lt;&gt;"",ISNUMBER(SEARCH(vyberHrace,$B21954)))</f>
      </c>
      <c r="M21954" s="14">
        <f>AND($I21954=MID(kododd,1,2),$J21954=MID(kododd,3,3))</f>
      </c>
    </row>
    <row r="21955">
      <c r="A21955" s="95">
        <v>54482</v>
      </c>
      <c r="B21955" s="93" t="s">
        <v>1172</v>
      </c>
      <c r="C21955" s="93" t="s">
        <v>1412</v>
      </c>
      <c r="G21955" s="95">
        <v>0</v>
      </c>
      <c r="H21955" s="93" t="s">
        <v>8976</v>
      </c>
      <c r="I21955" s="93" t="s">
        <v>23895</v>
      </c>
      <c r="J21955" s="93" t="s">
        <v>20936</v>
      </c>
      <c r="K21955" s="93" t="s">
        <v>5615</v>
      </c>
      <c r="L21955" s="14">
        <f>AND(vyberHrace&lt;&gt;"",ISNUMBER(SEARCH(vyberHrace,$B21955)))</f>
      </c>
      <c r="M21955" s="14">
        <f>AND($I21955=MID(kododd,1,2),$J21955=MID(kododd,3,3))</f>
      </c>
    </row>
    <row r="21956">
      <c r="A21956" s="95">
        <v>39720</v>
      </c>
      <c r="B21956" s="93" t="s">
        <v>3406</v>
      </c>
      <c r="C21956" s="93" t="s">
        <v>1408</v>
      </c>
      <c r="D21956" s="95">
        <v>2346</v>
      </c>
      <c r="E21956" s="95">
        <v>2333</v>
      </c>
      <c r="F21956" s="95">
        <v>384720</v>
      </c>
      <c r="G21956" s="95">
        <v>250</v>
      </c>
      <c r="H21956" s="93" t="s">
        <v>8976</v>
      </c>
      <c r="I21956" s="93" t="s">
        <v>23895</v>
      </c>
      <c r="J21956" s="93" t="s">
        <v>20878</v>
      </c>
      <c r="K21956" s="93" t="s">
        <v>6859</v>
      </c>
      <c r="L21956" s="14">
        <f>AND(vyberHrace&lt;&gt;"",ISNUMBER(SEARCH(vyberHrace,$B21956)))</f>
      </c>
      <c r="M21956" s="14">
        <f>AND($I21956=MID(kododd,1,2),$J21956=MID(kododd,3,3))</f>
      </c>
    </row>
    <row r="21957">
      <c r="A21957" s="95">
        <v>40992</v>
      </c>
      <c r="B21957" s="93" t="s">
        <v>3407</v>
      </c>
      <c r="C21957" s="93" t="s">
        <v>1430</v>
      </c>
      <c r="D21957" s="95">
        <v>1378</v>
      </c>
      <c r="E21957" s="95">
        <v>1563</v>
      </c>
      <c r="F21957" s="95">
        <v>386200</v>
      </c>
      <c r="G21957" s="95">
        <v>250</v>
      </c>
      <c r="H21957" s="93" t="s">
        <v>8976</v>
      </c>
      <c r="I21957" s="93" t="s">
        <v>23895</v>
      </c>
      <c r="J21957" s="93" t="s">
        <v>20878</v>
      </c>
      <c r="K21957" s="93" t="s">
        <v>6859</v>
      </c>
      <c r="L21957" s="14">
        <f>AND(vyberHrace&lt;&gt;"",ISNUMBER(SEARCH(vyberHrace,$B21957)))</f>
      </c>
      <c r="M21957" s="14">
        <f>AND($I21957=MID(kododd,1,2),$J21957=MID(kododd,3,3))</f>
      </c>
    </row>
    <row r="21958">
      <c r="A21958" s="95">
        <v>50781</v>
      </c>
      <c r="B21958" s="93" t="s">
        <v>4289</v>
      </c>
      <c r="C21958" s="93" t="s">
        <v>1422</v>
      </c>
      <c r="G21958" s="95">
        <v>0</v>
      </c>
      <c r="H21958" s="93" t="s">
        <v>8976</v>
      </c>
      <c r="I21958" s="93" t="s">
        <v>23895</v>
      </c>
      <c r="J21958" s="93" t="s">
        <v>20878</v>
      </c>
      <c r="K21958" s="93" t="s">
        <v>6859</v>
      </c>
      <c r="L21958" s="14">
        <f>AND(vyberHrace&lt;&gt;"",ISNUMBER(SEARCH(vyberHrace,$B21958)))</f>
      </c>
      <c r="M21958" s="14">
        <f>AND($I21958=MID(kododd,1,2),$J21958=MID(kododd,3,3))</f>
      </c>
    </row>
    <row r="21959">
      <c r="A21959" s="95">
        <v>60412</v>
      </c>
      <c r="B21959" s="93" t="s">
        <v>26854</v>
      </c>
      <c r="C21959" s="93" t="s">
        <v>1450</v>
      </c>
      <c r="G21959" s="95">
        <v>0</v>
      </c>
      <c r="H21959" s="93" t="s">
        <v>8976</v>
      </c>
      <c r="I21959" s="93" t="s">
        <v>23895</v>
      </c>
      <c r="J21959" s="93" t="s">
        <v>20878</v>
      </c>
      <c r="K21959" s="93" t="s">
        <v>6859</v>
      </c>
      <c r="L21959" s="14">
        <f>AND(vyberHrace&lt;&gt;"",ISNUMBER(SEARCH(vyberHrace,$B21959)))</f>
      </c>
      <c r="M21959" s="14">
        <f>AND($I21959=MID(kododd,1,2),$J21959=MID(kododd,3,3))</f>
      </c>
    </row>
    <row r="21960">
      <c r="A21960" s="95">
        <v>59577</v>
      </c>
      <c r="B21960" s="93" t="s">
        <v>25971</v>
      </c>
      <c r="C21960" s="93" t="s">
        <v>1486</v>
      </c>
      <c r="D21960" s="95">
        <v>1027</v>
      </c>
      <c r="F21960" s="95">
        <v>23781432</v>
      </c>
      <c r="G21960" s="95">
        <v>250</v>
      </c>
      <c r="H21960" s="93" t="s">
        <v>8976</v>
      </c>
      <c r="I21960" s="93" t="s">
        <v>23895</v>
      </c>
      <c r="J21960" s="93" t="s">
        <v>20864</v>
      </c>
      <c r="K21960" s="93" t="s">
        <v>1505</v>
      </c>
      <c r="L21960" s="14">
        <f>AND(vyberHrace&lt;&gt;"",ISNUMBER(SEARCH(vyberHrace,$B21960)))</f>
      </c>
      <c r="M21960" s="14">
        <f>AND($I21960=MID(kododd,1,2),$J21960=MID(kododd,3,3))</f>
      </c>
    </row>
    <row r="21961">
      <c r="A21961" s="95">
        <v>49664</v>
      </c>
      <c r="B21961" s="93" t="s">
        <v>3421</v>
      </c>
      <c r="C21961" s="93" t="s">
        <v>1423</v>
      </c>
      <c r="D21961" s="95">
        <v>1540</v>
      </c>
      <c r="E21961" s="95">
        <v>1669</v>
      </c>
      <c r="F21961" s="95">
        <v>23730455</v>
      </c>
      <c r="G21961" s="95">
        <v>250</v>
      </c>
      <c r="H21961" s="93" t="s">
        <v>8976</v>
      </c>
      <c r="I21961" s="93" t="s">
        <v>23895</v>
      </c>
      <c r="J21961" s="93" t="s">
        <v>20864</v>
      </c>
      <c r="K21961" s="93" t="s">
        <v>1505</v>
      </c>
      <c r="L21961" s="14">
        <f>AND(vyberHrace&lt;&gt;"",ISNUMBER(SEARCH(vyberHrace,$B21961)))</f>
      </c>
      <c r="M21961" s="14">
        <f>AND($I21961=MID(kododd,1,2),$J21961=MID(kododd,3,3))</f>
      </c>
    </row>
    <row r="21962">
      <c r="A21962" s="95">
        <v>8979</v>
      </c>
      <c r="B21962" s="93" t="s">
        <v>5894</v>
      </c>
      <c r="C21962" s="93" t="s">
        <v>1407</v>
      </c>
      <c r="D21962" s="95">
        <v>1616</v>
      </c>
      <c r="E21962" s="95">
        <v>1850</v>
      </c>
      <c r="F21962" s="95">
        <v>23702397</v>
      </c>
      <c r="G21962" s="95">
        <v>250</v>
      </c>
      <c r="H21962" s="93" t="s">
        <v>8976</v>
      </c>
      <c r="I21962" s="93" t="s">
        <v>23895</v>
      </c>
      <c r="J21962" s="93" t="s">
        <v>20924</v>
      </c>
      <c r="K21962" s="93" t="s">
        <v>5572</v>
      </c>
      <c r="L21962" s="14">
        <f>AND(vyberHrace&lt;&gt;"",ISNUMBER(SEARCH(vyberHrace,$B21962)))</f>
      </c>
      <c r="M21962" s="14">
        <f>AND($I21962=MID(kododd,1,2),$J21962=MID(kododd,3,3))</f>
      </c>
    </row>
    <row r="21963">
      <c r="A21963" s="95">
        <v>48658</v>
      </c>
      <c r="B21963" s="93" t="s">
        <v>5895</v>
      </c>
      <c r="C21963" s="93" t="s">
        <v>1422</v>
      </c>
      <c r="F21963" s="95">
        <v>23725699</v>
      </c>
      <c r="G21963" s="95">
        <v>250</v>
      </c>
      <c r="H21963" s="93" t="s">
        <v>8976</v>
      </c>
      <c r="I21963" s="93" t="s">
        <v>23895</v>
      </c>
      <c r="J21963" s="93" t="s">
        <v>20878</v>
      </c>
      <c r="K21963" s="93" t="s">
        <v>6859</v>
      </c>
      <c r="L21963" s="14">
        <f>AND(vyberHrace&lt;&gt;"",ISNUMBER(SEARCH(vyberHrace,$B21963)))</f>
      </c>
      <c r="M21963" s="14">
        <f>AND($I21963=MID(kododd,1,2),$J21963=MID(kododd,3,3))</f>
      </c>
    </row>
    <row r="21964">
      <c r="A21964" s="95">
        <v>45865</v>
      </c>
      <c r="B21964" s="93" t="s">
        <v>5897</v>
      </c>
      <c r="C21964" s="93" t="s">
        <v>1416</v>
      </c>
      <c r="E21964" s="95">
        <v>1458</v>
      </c>
      <c r="F21964" s="95">
        <v>23714794</v>
      </c>
      <c r="G21964" s="95">
        <v>250</v>
      </c>
      <c r="H21964" s="93" t="s">
        <v>8976</v>
      </c>
      <c r="I21964" s="93" t="s">
        <v>23895</v>
      </c>
      <c r="J21964" s="93" t="s">
        <v>20878</v>
      </c>
      <c r="K21964" s="93" t="s">
        <v>6859</v>
      </c>
      <c r="L21964" s="14">
        <f>AND(vyberHrace&lt;&gt;"",ISNUMBER(SEARCH(vyberHrace,$B21964)))</f>
      </c>
      <c r="M21964" s="14">
        <f>AND($I21964=MID(kododd,1,2),$J21964=MID(kododd,3,3))</f>
      </c>
    </row>
    <row r="21965">
      <c r="A21965" s="95">
        <v>49615</v>
      </c>
      <c r="B21965" s="93" t="s">
        <v>5902</v>
      </c>
      <c r="C21965" s="93" t="s">
        <v>1416</v>
      </c>
      <c r="G21965" s="95">
        <v>0</v>
      </c>
      <c r="H21965" s="93" t="s">
        <v>8976</v>
      </c>
      <c r="I21965" s="93" t="s">
        <v>23895</v>
      </c>
      <c r="J21965" s="93" t="s">
        <v>20864</v>
      </c>
      <c r="K21965" s="93" t="s">
        <v>1505</v>
      </c>
      <c r="L21965" s="14">
        <f>AND(vyberHrace&lt;&gt;"",ISNUMBER(SEARCH(vyberHrace,$B21965)))</f>
      </c>
      <c r="M21965" s="14">
        <f>AND($I21965=MID(kododd,1,2),$J21965=MID(kododd,3,3))</f>
      </c>
    </row>
    <row r="21966">
      <c r="A21966" s="95">
        <v>158</v>
      </c>
      <c r="B21966" s="93" t="s">
        <v>5911</v>
      </c>
      <c r="C21966" s="93" t="s">
        <v>1456</v>
      </c>
      <c r="D21966" s="95">
        <v>2098</v>
      </c>
      <c r="E21966" s="95">
        <v>2091</v>
      </c>
      <c r="F21966" s="95">
        <v>304123</v>
      </c>
      <c r="G21966" s="95">
        <v>250</v>
      </c>
      <c r="H21966" s="93" t="s">
        <v>8976</v>
      </c>
      <c r="I21966" s="93" t="s">
        <v>23895</v>
      </c>
      <c r="J21966" s="93" t="s">
        <v>20864</v>
      </c>
      <c r="K21966" s="93" t="s">
        <v>1505</v>
      </c>
      <c r="L21966" s="14">
        <f>AND(vyberHrace&lt;&gt;"",ISNUMBER(SEARCH(vyberHrace,$B21966)))</f>
      </c>
      <c r="M21966" s="14">
        <f>AND($I21966=MID(kododd,1,2),$J21966=MID(kododd,3,3))</f>
      </c>
    </row>
    <row r="21967">
      <c r="A21967" s="95">
        <v>43900</v>
      </c>
      <c r="B21967" s="93" t="s">
        <v>5912</v>
      </c>
      <c r="C21967" s="93" t="s">
        <v>1408</v>
      </c>
      <c r="D21967" s="95">
        <v>1307</v>
      </c>
      <c r="E21967" s="95">
        <v>1488</v>
      </c>
      <c r="F21967" s="95">
        <v>23719311</v>
      </c>
      <c r="G21967" s="95">
        <v>500</v>
      </c>
      <c r="H21967" s="93" t="s">
        <v>8976</v>
      </c>
      <c r="I21967" s="93" t="s">
        <v>23895</v>
      </c>
      <c r="J21967" s="93" t="s">
        <v>23412</v>
      </c>
      <c r="K21967" s="93" t="s">
        <v>21370</v>
      </c>
      <c r="L21967" s="14">
        <f>AND(vyberHrace&lt;&gt;"",ISNUMBER(SEARCH(vyberHrace,$B21967)))</f>
      </c>
      <c r="M21967" s="14">
        <f>AND($I21967=MID(kododd,1,2),$J21967=MID(kododd,3,3))</f>
      </c>
    </row>
    <row r="21968">
      <c r="A21968" s="95">
        <v>48527</v>
      </c>
      <c r="B21968" s="93" t="s">
        <v>12547</v>
      </c>
      <c r="C21968" s="93" t="s">
        <v>1438</v>
      </c>
      <c r="D21968" s="95">
        <v>2046</v>
      </c>
      <c r="E21968" s="95">
        <v>2102</v>
      </c>
      <c r="F21968" s="95">
        <v>23723955</v>
      </c>
      <c r="G21968" s="95">
        <v>250</v>
      </c>
      <c r="H21968" s="93" t="s">
        <v>8976</v>
      </c>
      <c r="I21968" s="93" t="s">
        <v>23895</v>
      </c>
      <c r="J21968" s="93" t="s">
        <v>20891</v>
      </c>
      <c r="K21968" s="93" t="s">
        <v>6860</v>
      </c>
      <c r="L21968" s="14">
        <f>AND(vyberHrace&lt;&gt;"",ISNUMBER(SEARCH(vyberHrace,$B21968)))</f>
      </c>
      <c r="M21968" s="14">
        <f>AND($I21968=MID(kododd,1,2),$J21968=MID(kododd,3,3))</f>
      </c>
    </row>
    <row r="21969">
      <c r="A21969" s="95">
        <v>60257</v>
      </c>
      <c r="B21969" s="93" t="s">
        <v>26716</v>
      </c>
      <c r="C21969" s="93" t="s">
        <v>1487</v>
      </c>
      <c r="G21969" s="95">
        <v>250</v>
      </c>
      <c r="H21969" s="93" t="s">
        <v>8976</v>
      </c>
      <c r="I21969" s="93" t="s">
        <v>23895</v>
      </c>
      <c r="J21969" s="93" t="s">
        <v>20878</v>
      </c>
      <c r="K21969" s="93" t="s">
        <v>6859</v>
      </c>
      <c r="L21969" s="14">
        <f>AND(vyberHrace&lt;&gt;"",ISNUMBER(SEARCH(vyberHrace,$B21969)))</f>
      </c>
      <c r="M21969" s="14">
        <f>AND($I21969=MID(kododd,1,2),$J21969=MID(kododd,3,3))</f>
      </c>
    </row>
    <row r="21970">
      <c r="A21970" s="95">
        <v>48746</v>
      </c>
      <c r="B21970" s="93" t="s">
        <v>12556</v>
      </c>
      <c r="C21970" s="93" t="s">
        <v>1420</v>
      </c>
      <c r="G21970" s="95">
        <v>0</v>
      </c>
      <c r="H21970" s="93" t="s">
        <v>8976</v>
      </c>
      <c r="I21970" s="93" t="s">
        <v>23895</v>
      </c>
      <c r="J21970" s="93" t="s">
        <v>20878</v>
      </c>
      <c r="K21970" s="93" t="s">
        <v>6859</v>
      </c>
      <c r="L21970" s="14">
        <f>AND(vyberHrace&lt;&gt;"",ISNUMBER(SEARCH(vyberHrace,$B21970)))</f>
      </c>
      <c r="M21970" s="14">
        <f>AND($I21970=MID(kododd,1,2),$J21970=MID(kododd,3,3))</f>
      </c>
    </row>
    <row r="21971">
      <c r="A21971" s="95">
        <v>60420</v>
      </c>
      <c r="B21971" s="93" t="s">
        <v>26862</v>
      </c>
      <c r="C21971" s="93" t="s">
        <v>1450</v>
      </c>
      <c r="G21971" s="95">
        <v>250</v>
      </c>
      <c r="H21971" s="93" t="s">
        <v>8976</v>
      </c>
      <c r="I21971" s="93" t="s">
        <v>23895</v>
      </c>
      <c r="J21971" s="93" t="s">
        <v>20878</v>
      </c>
      <c r="K21971" s="93" t="s">
        <v>6859</v>
      </c>
      <c r="L21971" s="14">
        <f>AND(vyberHrace&lt;&gt;"",ISNUMBER(SEARCH(vyberHrace,$B21971)))</f>
      </c>
      <c r="M21971" s="14">
        <f>AND($I21971=MID(kododd,1,2),$J21971=MID(kododd,3,3))</f>
      </c>
    </row>
    <row r="21972">
      <c r="A21972" s="95">
        <v>60079</v>
      </c>
      <c r="B21972" s="93" t="s">
        <v>26556</v>
      </c>
      <c r="C21972" s="93" t="s">
        <v>1420</v>
      </c>
      <c r="G21972" s="95">
        <v>250</v>
      </c>
      <c r="H21972" s="93" t="s">
        <v>8976</v>
      </c>
      <c r="I21972" s="93" t="s">
        <v>23895</v>
      </c>
      <c r="J21972" s="93" t="s">
        <v>20948</v>
      </c>
      <c r="K21972" s="93" t="s">
        <v>6265</v>
      </c>
      <c r="L21972" s="14">
        <f>AND(vyberHrace&lt;&gt;"",ISNUMBER(SEARCH(vyberHrace,$B21972)))</f>
      </c>
      <c r="M21972" s="14">
        <f>AND($I21972=MID(kododd,1,2),$J21972=MID(kododd,3,3))</f>
      </c>
    </row>
    <row r="21973">
      <c r="A21973" s="95">
        <v>53196</v>
      </c>
      <c r="B21973" s="93" t="s">
        <v>17444</v>
      </c>
      <c r="C21973" s="93" t="s">
        <v>1403</v>
      </c>
      <c r="D21973" s="95">
        <v>1524</v>
      </c>
      <c r="F21973" s="95">
        <v>23774690</v>
      </c>
      <c r="G21973" s="95">
        <v>250</v>
      </c>
      <c r="H21973" s="93" t="s">
        <v>8976</v>
      </c>
      <c r="I21973" s="93" t="s">
        <v>23895</v>
      </c>
      <c r="J21973" s="93" t="s">
        <v>20948</v>
      </c>
      <c r="K21973" s="93" t="s">
        <v>6265</v>
      </c>
      <c r="L21973" s="14">
        <f>AND(vyberHrace&lt;&gt;"",ISNUMBER(SEARCH(vyberHrace,$B21973)))</f>
      </c>
      <c r="M21973" s="14">
        <f>AND($I21973=MID(kododd,1,2),$J21973=MID(kododd,3,3))</f>
      </c>
    </row>
    <row r="21974">
      <c r="A21974" s="95">
        <v>50782</v>
      </c>
      <c r="B21974" s="93" t="s">
        <v>4290</v>
      </c>
      <c r="C21974" s="93" t="s">
        <v>1412</v>
      </c>
      <c r="G21974" s="95">
        <v>0</v>
      </c>
      <c r="H21974" s="93" t="s">
        <v>8976</v>
      </c>
      <c r="I21974" s="93" t="s">
        <v>23895</v>
      </c>
      <c r="J21974" s="93" t="s">
        <v>20878</v>
      </c>
      <c r="K21974" s="93" t="s">
        <v>6859</v>
      </c>
      <c r="L21974" s="14">
        <f>AND(vyberHrace&lt;&gt;"",ISNUMBER(SEARCH(vyberHrace,$B21974)))</f>
      </c>
      <c r="M21974" s="14">
        <f>AND($I21974=MID(kododd,1,2),$J21974=MID(kododd,3,3))</f>
      </c>
    </row>
    <row r="21975">
      <c r="A21975" s="95">
        <v>50783</v>
      </c>
      <c r="B21975" s="93" t="s">
        <v>4291</v>
      </c>
      <c r="C21975" s="93" t="s">
        <v>1406</v>
      </c>
      <c r="G21975" s="95">
        <v>0</v>
      </c>
      <c r="H21975" s="93" t="s">
        <v>8976</v>
      </c>
      <c r="I21975" s="93" t="s">
        <v>23895</v>
      </c>
      <c r="J21975" s="93" t="s">
        <v>20878</v>
      </c>
      <c r="K21975" s="93" t="s">
        <v>6859</v>
      </c>
      <c r="L21975" s="14">
        <f>AND(vyberHrace&lt;&gt;"",ISNUMBER(SEARCH(vyberHrace,$B21975)))</f>
      </c>
      <c r="M21975" s="14">
        <f>AND($I21975=MID(kododd,1,2),$J21975=MID(kododd,3,3))</f>
      </c>
    </row>
    <row r="21976">
      <c r="A21976" s="95">
        <v>61039</v>
      </c>
      <c r="B21976" s="93" t="s">
        <v>27344</v>
      </c>
      <c r="C21976" s="93" t="s">
        <v>1486</v>
      </c>
      <c r="G21976" s="95">
        <v>0</v>
      </c>
      <c r="H21976" s="93" t="s">
        <v>8976</v>
      </c>
      <c r="I21976" s="93" t="s">
        <v>23895</v>
      </c>
      <c r="J21976" s="93" t="s">
        <v>20935</v>
      </c>
      <c r="K21976" s="93" t="s">
        <v>6901</v>
      </c>
      <c r="L21976" s="14">
        <f>AND(vyberHrace&lt;&gt;"",ISNUMBER(SEARCH(vyberHrace,$B21976)))</f>
      </c>
      <c r="M21976" s="14">
        <f>AND($I21976=MID(kododd,1,2),$J21976=MID(kododd,3,3))</f>
      </c>
    </row>
    <row r="21977">
      <c r="A21977" s="95">
        <v>1410</v>
      </c>
      <c r="B21977" s="93" t="s">
        <v>4829</v>
      </c>
      <c r="C21977" s="93" t="s">
        <v>1417</v>
      </c>
      <c r="D21977" s="95">
        <v>2029</v>
      </c>
      <c r="E21977" s="95">
        <v>2035</v>
      </c>
      <c r="F21977" s="95">
        <v>316946</v>
      </c>
      <c r="G21977" s="95">
        <v>250</v>
      </c>
      <c r="H21977" s="93" t="s">
        <v>8976</v>
      </c>
      <c r="I21977" s="93" t="s">
        <v>23895</v>
      </c>
      <c r="J21977" s="93" t="s">
        <v>20908</v>
      </c>
      <c r="K21977" s="93" t="s">
        <v>4333</v>
      </c>
      <c r="L21977" s="14">
        <f>AND(vyberHrace&lt;&gt;"",ISNUMBER(SEARCH(vyberHrace,$B21977)))</f>
      </c>
      <c r="M21977" s="14">
        <f>AND($I21977=MID(kododd,1,2),$J21977=MID(kododd,3,3))</f>
      </c>
    </row>
    <row r="21978">
      <c r="A21978" s="95">
        <v>43459</v>
      </c>
      <c r="B21978" s="93" t="s">
        <v>4831</v>
      </c>
      <c r="C21978" s="93" t="s">
        <v>1438</v>
      </c>
      <c r="D21978" s="95">
        <v>1173</v>
      </c>
      <c r="F21978" s="95">
        <v>390976</v>
      </c>
      <c r="G21978" s="95">
        <v>0</v>
      </c>
      <c r="H21978" s="93" t="s">
        <v>8976</v>
      </c>
      <c r="I21978" s="93" t="s">
        <v>23895</v>
      </c>
      <c r="J21978" s="93" t="s">
        <v>20869</v>
      </c>
      <c r="K21978" s="93" t="s">
        <v>6770</v>
      </c>
      <c r="L21978" s="14">
        <f>AND(vyberHrace&lt;&gt;"",ISNUMBER(SEARCH(vyberHrace,$B21978)))</f>
      </c>
      <c r="M21978" s="14">
        <f>AND($I21978=MID(kododd,1,2),$J21978=MID(kododd,3,3))</f>
      </c>
    </row>
    <row r="21979">
      <c r="A21979" s="95">
        <v>48814</v>
      </c>
      <c r="B21979" s="93" t="s">
        <v>4837</v>
      </c>
      <c r="C21979" s="93" t="s">
        <v>1422</v>
      </c>
      <c r="G21979" s="95">
        <v>0</v>
      </c>
      <c r="H21979" s="93" t="s">
        <v>8976</v>
      </c>
      <c r="I21979" s="93" t="s">
        <v>23895</v>
      </c>
      <c r="J21979" s="93" t="s">
        <v>21013</v>
      </c>
      <c r="K21979" s="93" t="s">
        <v>12269</v>
      </c>
      <c r="L21979" s="14">
        <f>AND(vyberHrace&lt;&gt;"",ISNUMBER(SEARCH(vyberHrace,$B21979)))</f>
      </c>
      <c r="M21979" s="14">
        <f>AND($I21979=MID(kododd,1,2),$J21979=MID(kododd,3,3))</f>
      </c>
    </row>
    <row r="21980">
      <c r="A21980" s="95">
        <v>45866</v>
      </c>
      <c r="B21980" s="93" t="s">
        <v>4842</v>
      </c>
      <c r="C21980" s="93" t="s">
        <v>1416</v>
      </c>
      <c r="G21980" s="95">
        <v>0</v>
      </c>
      <c r="H21980" s="93" t="s">
        <v>8976</v>
      </c>
      <c r="I21980" s="93" t="s">
        <v>23895</v>
      </c>
      <c r="J21980" s="93" t="s">
        <v>20878</v>
      </c>
      <c r="K21980" s="93" t="s">
        <v>6859</v>
      </c>
      <c r="L21980" s="14">
        <f>AND(vyberHrace&lt;&gt;"",ISNUMBER(SEARCH(vyberHrace,$B21980)))</f>
      </c>
      <c r="M21980" s="14">
        <f>AND($I21980=MID(kododd,1,2),$J21980=MID(kododd,3,3))</f>
      </c>
    </row>
    <row r="21981">
      <c r="A21981" s="95">
        <v>28516</v>
      </c>
      <c r="B21981" s="93" t="s">
        <v>4843</v>
      </c>
      <c r="C21981" s="93" t="s">
        <v>1398</v>
      </c>
      <c r="D21981" s="95">
        <v>2099</v>
      </c>
      <c r="E21981" s="95">
        <v>2143</v>
      </c>
      <c r="F21981" s="95">
        <v>300063</v>
      </c>
      <c r="G21981" s="95">
        <v>0</v>
      </c>
      <c r="H21981" s="93" t="s">
        <v>8976</v>
      </c>
      <c r="I21981" s="93" t="s">
        <v>23895</v>
      </c>
      <c r="J21981" s="93" t="s">
        <v>20878</v>
      </c>
      <c r="K21981" s="93" t="s">
        <v>6859</v>
      </c>
      <c r="L21981" s="14">
        <f>AND(vyberHrace&lt;&gt;"",ISNUMBER(SEARCH(vyberHrace,$B21981)))</f>
      </c>
      <c r="M21981" s="14">
        <f>AND($I21981=MID(kododd,1,2),$J21981=MID(kododd,3,3))</f>
      </c>
    </row>
    <row r="21982">
      <c r="A21982" s="95">
        <v>12916</v>
      </c>
      <c r="B21982" s="93" t="s">
        <v>4861</v>
      </c>
      <c r="C21982" s="93" t="s">
        <v>1455</v>
      </c>
      <c r="G21982" s="95">
        <v>0</v>
      </c>
      <c r="H21982" s="93" t="s">
        <v>8976</v>
      </c>
      <c r="I21982" s="93" t="s">
        <v>23895</v>
      </c>
      <c r="J21982" s="93" t="s">
        <v>20936</v>
      </c>
      <c r="K21982" s="93" t="s">
        <v>5615</v>
      </c>
      <c r="L21982" s="14">
        <f>AND(vyberHrace&lt;&gt;"",ISNUMBER(SEARCH(vyberHrace,$B21982)))</f>
      </c>
      <c r="M21982" s="14">
        <f>AND($I21982=MID(kododd,1,2),$J21982=MID(kododd,3,3))</f>
      </c>
    </row>
    <row r="21983">
      <c r="A21983" s="95">
        <v>45365</v>
      </c>
      <c r="B21983" s="93" t="s">
        <v>4863</v>
      </c>
      <c r="C21983" s="93" t="s">
        <v>1463</v>
      </c>
      <c r="D21983" s="95">
        <v>1649</v>
      </c>
      <c r="E21983" s="95">
        <v>1740</v>
      </c>
      <c r="F21983" s="95">
        <v>394793</v>
      </c>
      <c r="G21983" s="95">
        <v>250</v>
      </c>
      <c r="H21983" s="93" t="s">
        <v>8976</v>
      </c>
      <c r="I21983" s="93" t="s">
        <v>23895</v>
      </c>
      <c r="J21983" s="93" t="s">
        <v>20882</v>
      </c>
      <c r="K21983" s="93" t="s">
        <v>6865</v>
      </c>
      <c r="L21983" s="14">
        <f>AND(vyberHrace&lt;&gt;"",ISNUMBER(SEARCH(vyberHrace,$B21983)))</f>
      </c>
      <c r="M21983" s="14">
        <f>AND($I21983=MID(kododd,1,2),$J21983=MID(kododd,3,3))</f>
      </c>
    </row>
    <row r="21984">
      <c r="A21984" s="95">
        <v>57508</v>
      </c>
      <c r="B21984" s="93" t="s">
        <v>23306</v>
      </c>
      <c r="C21984" s="93" t="s">
        <v>1457</v>
      </c>
      <c r="D21984" s="95">
        <v>1394</v>
      </c>
      <c r="E21984" s="95">
        <v>1580</v>
      </c>
      <c r="F21984" s="95">
        <v>23769432</v>
      </c>
      <c r="G21984" s="95">
        <v>250</v>
      </c>
      <c r="H21984" s="93" t="s">
        <v>8976</v>
      </c>
      <c r="I21984" s="93" t="s">
        <v>23895</v>
      </c>
      <c r="J21984" s="93" t="s">
        <v>21023</v>
      </c>
      <c r="K21984" s="93" t="s">
        <v>232</v>
      </c>
      <c r="L21984" s="14">
        <f>AND(vyberHrace&lt;&gt;"",ISNUMBER(SEARCH(vyberHrace,$B21984)))</f>
      </c>
      <c r="M21984" s="14">
        <f>AND($I21984=MID(kododd,1,2),$J21984=MID(kododd,3,3))</f>
      </c>
    </row>
    <row r="21985">
      <c r="A21985" s="95">
        <v>60285</v>
      </c>
      <c r="B21985" s="93" t="s">
        <v>26744</v>
      </c>
      <c r="C21985" s="93" t="s">
        <v>1486</v>
      </c>
      <c r="G21985" s="95">
        <v>0</v>
      </c>
      <c r="H21985" s="93" t="s">
        <v>8976</v>
      </c>
      <c r="I21985" s="93" t="s">
        <v>23895</v>
      </c>
      <c r="J21985" s="93" t="s">
        <v>20878</v>
      </c>
      <c r="K21985" s="93" t="s">
        <v>6859</v>
      </c>
      <c r="L21985" s="14">
        <f>AND(vyberHrace&lt;&gt;"",ISNUMBER(SEARCH(vyberHrace,$B21985)))</f>
      </c>
      <c r="M21985" s="14">
        <f>AND($I21985=MID(kododd,1,2),$J21985=MID(kododd,3,3))</f>
      </c>
    </row>
    <row r="21986">
      <c r="A21986" s="95">
        <v>62063</v>
      </c>
      <c r="B21986" s="93" t="s">
        <v>28265</v>
      </c>
      <c r="C21986" s="93" t="s">
        <v>1439</v>
      </c>
      <c r="G21986" s="95">
        <v>250</v>
      </c>
      <c r="H21986" s="93" t="s">
        <v>8976</v>
      </c>
      <c r="I21986" s="93" t="s">
        <v>23895</v>
      </c>
      <c r="J21986" s="93" t="s">
        <v>20934</v>
      </c>
      <c r="K21986" s="93" t="s">
        <v>21374</v>
      </c>
      <c r="L21986" s="14">
        <f>AND(vyberHrace&lt;&gt;"",ISNUMBER(SEARCH(vyberHrace,$B21986)))</f>
      </c>
      <c r="M21986" s="14">
        <f>AND($I21986=MID(kododd,1,2),$J21986=MID(kododd,3,3))</f>
      </c>
    </row>
    <row r="21987">
      <c r="A21987" s="95">
        <v>52371</v>
      </c>
      <c r="B21987" s="93" t="s">
        <v>3281</v>
      </c>
      <c r="C21987" s="93" t="s">
        <v>1412</v>
      </c>
      <c r="E21987" s="95">
        <v>1790</v>
      </c>
      <c r="F21987" s="95">
        <v>23764252</v>
      </c>
      <c r="G21987" s="95">
        <v>0</v>
      </c>
      <c r="H21987" s="93" t="s">
        <v>8976</v>
      </c>
      <c r="I21987" s="93" t="s">
        <v>23895</v>
      </c>
      <c r="J21987" s="93" t="s">
        <v>20875</v>
      </c>
      <c r="K21987" s="93" t="s">
        <v>11215</v>
      </c>
      <c r="L21987" s="14">
        <f>AND(vyberHrace&lt;&gt;"",ISNUMBER(SEARCH(vyberHrace,$B21987)))</f>
      </c>
      <c r="M21987" s="14">
        <f>AND($I21987=MID(kododd,1,2),$J21987=MID(kododd,3,3))</f>
      </c>
    </row>
    <row r="21988">
      <c r="A21988" s="95">
        <v>14628</v>
      </c>
      <c r="B21988" s="93" t="s">
        <v>4870</v>
      </c>
      <c r="C21988" s="93" t="s">
        <v>1441</v>
      </c>
      <c r="D21988" s="95">
        <v>1950</v>
      </c>
      <c r="E21988" s="95">
        <v>1981</v>
      </c>
      <c r="F21988" s="95">
        <v>374946</v>
      </c>
      <c r="G21988" s="95">
        <v>250</v>
      </c>
      <c r="H21988" s="93" t="s">
        <v>8976</v>
      </c>
      <c r="I21988" s="93" t="s">
        <v>23895</v>
      </c>
      <c r="J21988" s="93" t="s">
        <v>20996</v>
      </c>
      <c r="K21988" s="93" t="s">
        <v>2013</v>
      </c>
      <c r="L21988" s="14">
        <f>AND(vyberHrace&lt;&gt;"",ISNUMBER(SEARCH(vyberHrace,$B21988)))</f>
      </c>
      <c r="M21988" s="14">
        <f>AND($I21988=MID(kododd,1,2),$J21988=MID(kododd,3,3))</f>
      </c>
    </row>
    <row r="21989">
      <c r="A21989" s="95">
        <v>53928</v>
      </c>
      <c r="B21989" s="93" t="s">
        <v>1212</v>
      </c>
      <c r="C21989" s="93" t="s">
        <v>1455</v>
      </c>
      <c r="F21989" s="95">
        <v>23769564</v>
      </c>
      <c r="G21989" s="95">
        <v>0</v>
      </c>
      <c r="H21989" s="93" t="s">
        <v>8976</v>
      </c>
      <c r="I21989" s="93" t="s">
        <v>23895</v>
      </c>
      <c r="J21989" s="93" t="s">
        <v>21003</v>
      </c>
      <c r="K21989" s="93" t="s">
        <v>11216</v>
      </c>
      <c r="L21989" s="14">
        <f>AND(vyberHrace&lt;&gt;"",ISNUMBER(SEARCH(vyberHrace,$B21989)))</f>
      </c>
      <c r="M21989" s="14">
        <f>AND($I21989=MID(kododd,1,2),$J21989=MID(kododd,3,3))</f>
      </c>
    </row>
    <row r="21990">
      <c r="A21990" s="95">
        <v>53927</v>
      </c>
      <c r="B21990" s="93" t="s">
        <v>1213</v>
      </c>
      <c r="C21990" s="93" t="s">
        <v>1410</v>
      </c>
      <c r="F21990" s="95">
        <v>23769572</v>
      </c>
      <c r="G21990" s="95">
        <v>0</v>
      </c>
      <c r="H21990" s="93" t="s">
        <v>8976</v>
      </c>
      <c r="I21990" s="93" t="s">
        <v>23895</v>
      </c>
      <c r="J21990" s="93" t="s">
        <v>21003</v>
      </c>
      <c r="K21990" s="93" t="s">
        <v>11216</v>
      </c>
      <c r="L21990" s="14">
        <f>AND(vyberHrace&lt;&gt;"",ISNUMBER(SEARCH(vyberHrace,$B21990)))</f>
      </c>
      <c r="M21990" s="14">
        <f>AND($I21990=MID(kododd,1,2),$J21990=MID(kododd,3,3))</f>
      </c>
    </row>
    <row r="21991">
      <c r="A21991" s="95">
        <v>48998</v>
      </c>
      <c r="B21991" s="93" t="s">
        <v>4871</v>
      </c>
      <c r="C21991" s="93" t="s">
        <v>1416</v>
      </c>
      <c r="G21991" s="95">
        <v>0</v>
      </c>
      <c r="H21991" s="93" t="s">
        <v>8976</v>
      </c>
      <c r="I21991" s="93" t="s">
        <v>23895</v>
      </c>
      <c r="J21991" s="93" t="s">
        <v>20936</v>
      </c>
      <c r="K21991" s="93" t="s">
        <v>5615</v>
      </c>
      <c r="L21991" s="14">
        <f>AND(vyberHrace&lt;&gt;"",ISNUMBER(SEARCH(vyberHrace,$B21991)))</f>
      </c>
      <c r="M21991" s="14">
        <f>AND($I21991=MID(kododd,1,2),$J21991=MID(kododd,3,3))</f>
      </c>
    </row>
    <row r="21992">
      <c r="A21992" s="95">
        <v>52413</v>
      </c>
      <c r="B21992" s="93" t="s">
        <v>3877</v>
      </c>
      <c r="C21992" s="93" t="s">
        <v>1412</v>
      </c>
      <c r="G21992" s="95">
        <v>0</v>
      </c>
      <c r="H21992" s="93" t="s">
        <v>8976</v>
      </c>
      <c r="I21992" s="93" t="s">
        <v>23895</v>
      </c>
      <c r="J21992" s="93" t="s">
        <v>20878</v>
      </c>
      <c r="K21992" s="93" t="s">
        <v>6859</v>
      </c>
      <c r="L21992" s="14">
        <f>AND(vyberHrace&lt;&gt;"",ISNUMBER(SEARCH(vyberHrace,$B21992)))</f>
      </c>
      <c r="M21992" s="14">
        <f>AND($I21992=MID(kododd,1,2),$J21992=MID(kododd,3,3))</f>
      </c>
    </row>
    <row r="21993">
      <c r="A21993" s="95">
        <v>53697</v>
      </c>
      <c r="B21993" s="93" t="s">
        <v>1107</v>
      </c>
      <c r="C21993" s="93" t="s">
        <v>3255</v>
      </c>
      <c r="F21993" s="95">
        <v>23760036</v>
      </c>
      <c r="G21993" s="95">
        <v>250</v>
      </c>
      <c r="H21993" s="93" t="s">
        <v>8976</v>
      </c>
      <c r="I21993" s="93" t="s">
        <v>23895</v>
      </c>
      <c r="J21993" s="93" t="s">
        <v>3580</v>
      </c>
      <c r="K21993" s="93" t="s">
        <v>4827</v>
      </c>
      <c r="L21993" s="14">
        <f>AND(vyberHrace&lt;&gt;"",ISNUMBER(SEARCH(vyberHrace,$B21993)))</f>
      </c>
      <c r="M21993" s="14">
        <f>AND($I21993=MID(kododd,1,2),$J21993=MID(kododd,3,3))</f>
      </c>
    </row>
    <row r="21994">
      <c r="A21994" s="95">
        <v>15658</v>
      </c>
      <c r="B21994" s="93" t="s">
        <v>4874</v>
      </c>
      <c r="C21994" s="93" t="s">
        <v>1471</v>
      </c>
      <c r="D21994" s="95">
        <v>1573</v>
      </c>
      <c r="F21994" s="95">
        <v>387681</v>
      </c>
      <c r="G21994" s="95">
        <v>0</v>
      </c>
      <c r="H21994" s="93" t="s">
        <v>8976</v>
      </c>
      <c r="I21994" s="93" t="s">
        <v>23895</v>
      </c>
      <c r="J21994" s="93" t="s">
        <v>21023</v>
      </c>
      <c r="K21994" s="93" t="s">
        <v>232</v>
      </c>
      <c r="L21994" s="14">
        <f>AND(vyberHrace&lt;&gt;"",ISNUMBER(SEARCH(vyberHrace,$B21994)))</f>
      </c>
      <c r="M21994" s="14">
        <f>AND($I21994=MID(kododd,1,2),$J21994=MID(kododd,3,3))</f>
      </c>
    </row>
    <row r="21995">
      <c r="A21995" s="95">
        <v>51444</v>
      </c>
      <c r="B21995" s="93" t="s">
        <v>3282</v>
      </c>
      <c r="C21995" s="93" t="s">
        <v>1402</v>
      </c>
      <c r="D21995" s="95">
        <v>1804</v>
      </c>
      <c r="E21995" s="95">
        <v>1798</v>
      </c>
      <c r="F21995" s="95">
        <v>23763825</v>
      </c>
      <c r="G21995" s="95">
        <v>0</v>
      </c>
      <c r="H21995" s="93" t="s">
        <v>8976</v>
      </c>
      <c r="I21995" s="93" t="s">
        <v>23895</v>
      </c>
      <c r="J21995" s="93" t="s">
        <v>20875</v>
      </c>
      <c r="K21995" s="93" t="s">
        <v>11215</v>
      </c>
      <c r="L21995" s="14">
        <f>AND(vyberHrace&lt;&gt;"",ISNUMBER(SEARCH(vyberHrace,$B21995)))</f>
      </c>
      <c r="M21995" s="14">
        <f>AND($I21995=MID(kododd,1,2),$J21995=MID(kododd,3,3))</f>
      </c>
    </row>
    <row r="21996">
      <c r="A21996" s="95">
        <v>52369</v>
      </c>
      <c r="B21996" s="93" t="s">
        <v>2405</v>
      </c>
      <c r="C21996" s="93" t="s">
        <v>1420</v>
      </c>
      <c r="D21996" s="95">
        <v>1222</v>
      </c>
      <c r="E21996" s="95">
        <v>1463</v>
      </c>
      <c r="F21996" s="95">
        <v>23742151</v>
      </c>
      <c r="G21996" s="95">
        <v>0</v>
      </c>
      <c r="H21996" s="93" t="s">
        <v>8976</v>
      </c>
      <c r="I21996" s="93" t="s">
        <v>23895</v>
      </c>
      <c r="J21996" s="93" t="s">
        <v>20848</v>
      </c>
      <c r="K21996" s="93" t="s">
        <v>3603</v>
      </c>
      <c r="L21996" s="14">
        <f>AND(vyberHrace&lt;&gt;"",ISNUMBER(SEARCH(vyberHrace,$B21996)))</f>
      </c>
      <c r="M21996" s="14">
        <f>AND($I21996=MID(kododd,1,2),$J21996=MID(kododd,3,3))</f>
      </c>
    </row>
    <row r="21997">
      <c r="A21997" s="95">
        <v>44870</v>
      </c>
      <c r="B21997" s="93" t="s">
        <v>4883</v>
      </c>
      <c r="C21997" s="93" t="s">
        <v>1402</v>
      </c>
      <c r="D21997" s="95">
        <v>1100</v>
      </c>
      <c r="G21997" s="95">
        <v>0</v>
      </c>
      <c r="H21997" s="93" t="s">
        <v>8976</v>
      </c>
      <c r="I21997" s="93" t="s">
        <v>23895</v>
      </c>
      <c r="J21997" s="93" t="s">
        <v>20869</v>
      </c>
      <c r="K21997" s="93" t="s">
        <v>6770</v>
      </c>
      <c r="L21997" s="14">
        <f>AND(vyberHrace&lt;&gt;"",ISNUMBER(SEARCH(vyberHrace,$B21997)))</f>
      </c>
      <c r="M21997" s="14">
        <f>AND($I21997=MID(kododd,1,2),$J21997=MID(kododd,3,3))</f>
      </c>
    </row>
    <row r="21998">
      <c r="A21998" s="95">
        <v>46735</v>
      </c>
      <c r="B21998" s="93" t="s">
        <v>10246</v>
      </c>
      <c r="C21998" s="93" t="s">
        <v>1416</v>
      </c>
      <c r="F21998" s="95">
        <v>23725362</v>
      </c>
      <c r="G21998" s="95">
        <v>0</v>
      </c>
      <c r="H21998" s="93" t="s">
        <v>8976</v>
      </c>
      <c r="I21998" s="93" t="s">
        <v>23895</v>
      </c>
      <c r="J21998" s="93" t="s">
        <v>20869</v>
      </c>
      <c r="K21998" s="93" t="s">
        <v>6770</v>
      </c>
      <c r="L21998" s="14">
        <f>AND(vyberHrace&lt;&gt;"",ISNUMBER(SEARCH(vyberHrace,$B21998)))</f>
      </c>
      <c r="M21998" s="14">
        <f>AND($I21998=MID(kododd,1,2),$J21998=MID(kododd,3,3))</f>
      </c>
    </row>
    <row r="21999">
      <c r="A21999" s="95">
        <v>63690</v>
      </c>
      <c r="B21999" s="93" t="s">
        <v>29902</v>
      </c>
      <c r="C21999" s="93" t="s">
        <v>1438</v>
      </c>
      <c r="G21999" s="95">
        <v>250</v>
      </c>
      <c r="H21999" s="93" t="s">
        <v>8976</v>
      </c>
      <c r="I21999" s="93" t="s">
        <v>23895</v>
      </c>
      <c r="J21999" s="93" t="s">
        <v>20920</v>
      </c>
      <c r="K21999" s="93" t="s">
        <v>3843</v>
      </c>
      <c r="L21999" s="14">
        <f>AND(vyberHrace&lt;&gt;"",ISNUMBER(SEARCH(vyberHrace,$B21999)))</f>
      </c>
      <c r="M21999" s="14">
        <f>AND($I21999=MID(kododd,1,2),$J21999=MID(kododd,3,3))</f>
      </c>
    </row>
    <row r="22000">
      <c r="A22000" s="95">
        <v>55045</v>
      </c>
      <c r="B22000" s="93" t="s">
        <v>1225</v>
      </c>
      <c r="C22000" s="93" t="s">
        <v>1420</v>
      </c>
      <c r="D22000" s="95">
        <v>1336</v>
      </c>
      <c r="E22000" s="95">
        <v>1480</v>
      </c>
      <c r="F22000" s="95">
        <v>23752556</v>
      </c>
      <c r="G22000" s="95">
        <v>250</v>
      </c>
      <c r="H22000" s="93" t="s">
        <v>8976</v>
      </c>
      <c r="I22000" s="93" t="s">
        <v>23895</v>
      </c>
      <c r="J22000" s="93" t="s">
        <v>21013</v>
      </c>
      <c r="K22000" s="93" t="s">
        <v>12269</v>
      </c>
      <c r="L22000" s="14">
        <f>AND(vyberHrace&lt;&gt;"",ISNUMBER(SEARCH(vyberHrace,$B22000)))</f>
      </c>
      <c r="M22000" s="14">
        <f>AND($I22000=MID(kododd,1,2),$J22000=MID(kododd,3,3))</f>
      </c>
    </row>
    <row r="22001">
      <c r="A22001" s="95">
        <v>54362</v>
      </c>
      <c r="B22001" s="93" t="s">
        <v>1278</v>
      </c>
      <c r="C22001" s="93" t="s">
        <v>1411</v>
      </c>
      <c r="G22001" s="95">
        <v>0</v>
      </c>
      <c r="H22001" s="93" t="s">
        <v>8976</v>
      </c>
      <c r="I22001" s="93" t="s">
        <v>23895</v>
      </c>
      <c r="J22001" s="93" t="s">
        <v>20935</v>
      </c>
      <c r="K22001" s="93" t="s">
        <v>6901</v>
      </c>
      <c r="L22001" s="14">
        <f>AND(vyberHrace&lt;&gt;"",ISNUMBER(SEARCH(vyberHrace,$B22001)))</f>
      </c>
      <c r="M22001" s="14">
        <f>AND($I22001=MID(kododd,1,2),$J22001=MID(kododd,3,3))</f>
      </c>
    </row>
    <row r="22002">
      <c r="A22002" s="95">
        <v>55500</v>
      </c>
      <c r="B22002" s="93" t="s">
        <v>23314</v>
      </c>
      <c r="C22002" s="93" t="s">
        <v>1450</v>
      </c>
      <c r="G22002" s="95">
        <v>0</v>
      </c>
      <c r="H22002" s="93" t="s">
        <v>8976</v>
      </c>
      <c r="I22002" s="93" t="s">
        <v>23895</v>
      </c>
      <c r="J22002" s="93" t="s">
        <v>20935</v>
      </c>
      <c r="K22002" s="93" t="s">
        <v>6901</v>
      </c>
      <c r="L22002" s="14">
        <f>AND(vyberHrace&lt;&gt;"",ISNUMBER(SEARCH(vyberHrace,$B22002)))</f>
      </c>
      <c r="M22002" s="14">
        <f>AND($I22002=MID(kododd,1,2),$J22002=MID(kododd,3,3))</f>
      </c>
    </row>
    <row r="22003">
      <c r="A22003" s="95">
        <v>50656</v>
      </c>
      <c r="B22003" s="93" t="s">
        <v>4376</v>
      </c>
      <c r="C22003" s="93" t="s">
        <v>1400</v>
      </c>
      <c r="G22003" s="95">
        <v>0</v>
      </c>
      <c r="H22003" s="93" t="s">
        <v>8976</v>
      </c>
      <c r="I22003" s="93" t="s">
        <v>23895</v>
      </c>
      <c r="J22003" s="93" t="s">
        <v>20947</v>
      </c>
      <c r="K22003" s="93" t="s">
        <v>6833</v>
      </c>
      <c r="L22003" s="14">
        <f>AND(vyberHrace&lt;&gt;"",ISNUMBER(SEARCH(vyberHrace,$B22003)))</f>
      </c>
      <c r="M22003" s="14">
        <f>AND($I22003=MID(kododd,1,2),$J22003=MID(kododd,3,3))</f>
      </c>
    </row>
    <row r="22004">
      <c r="A22004" s="95">
        <v>48661</v>
      </c>
      <c r="B22004" s="93" t="s">
        <v>7985</v>
      </c>
      <c r="C22004" s="93" t="s">
        <v>1422</v>
      </c>
      <c r="G22004" s="95">
        <v>0</v>
      </c>
      <c r="H22004" s="93" t="s">
        <v>8976</v>
      </c>
      <c r="I22004" s="93" t="s">
        <v>23895</v>
      </c>
      <c r="J22004" s="93" t="s">
        <v>20878</v>
      </c>
      <c r="K22004" s="93" t="s">
        <v>6859</v>
      </c>
      <c r="L22004" s="14">
        <f>AND(vyberHrace&lt;&gt;"",ISNUMBER(SEARCH(vyberHrace,$B22004)))</f>
      </c>
      <c r="M22004" s="14">
        <f>AND($I22004=MID(kododd,1,2),$J22004=MID(kododd,3,3))</f>
      </c>
    </row>
    <row r="22005">
      <c r="A22005" s="95">
        <v>39952</v>
      </c>
      <c r="B22005" s="93" t="s">
        <v>7991</v>
      </c>
      <c r="C22005" s="93" t="s">
        <v>1400</v>
      </c>
      <c r="D22005" s="95">
        <v>1248</v>
      </c>
      <c r="G22005" s="95">
        <v>0</v>
      </c>
      <c r="H22005" s="93" t="s">
        <v>8976</v>
      </c>
      <c r="I22005" s="93" t="s">
        <v>23895</v>
      </c>
      <c r="J22005" s="93" t="s">
        <v>20869</v>
      </c>
      <c r="K22005" s="93" t="s">
        <v>6770</v>
      </c>
      <c r="L22005" s="14">
        <f>AND(vyberHrace&lt;&gt;"",ISNUMBER(SEARCH(vyberHrace,$B22005)))</f>
      </c>
      <c r="M22005" s="14">
        <f>AND($I22005=MID(kododd,1,2),$J22005=MID(kododd,3,3))</f>
      </c>
    </row>
    <row r="22006">
      <c r="A22006" s="95">
        <v>60297</v>
      </c>
      <c r="B22006" s="93" t="s">
        <v>26754</v>
      </c>
      <c r="C22006" s="93" t="s">
        <v>1486</v>
      </c>
      <c r="G22006" s="95">
        <v>0</v>
      </c>
      <c r="H22006" s="93" t="s">
        <v>8976</v>
      </c>
      <c r="I22006" s="93" t="s">
        <v>23895</v>
      </c>
      <c r="J22006" s="93" t="s">
        <v>20878</v>
      </c>
      <c r="K22006" s="93" t="s">
        <v>6859</v>
      </c>
      <c r="L22006" s="14">
        <f>AND(vyberHrace&lt;&gt;"",ISNUMBER(SEARCH(vyberHrace,$B22006)))</f>
      </c>
      <c r="M22006" s="14">
        <f>AND($I22006=MID(kododd,1,2),$J22006=MID(kododd,3,3))</f>
      </c>
    </row>
    <row r="22007">
      <c r="A22007" s="95">
        <v>51737</v>
      </c>
      <c r="B22007" s="93" t="s">
        <v>2391</v>
      </c>
      <c r="C22007" s="93" t="s">
        <v>1420</v>
      </c>
      <c r="G22007" s="95">
        <v>0</v>
      </c>
      <c r="H22007" s="93" t="s">
        <v>8976</v>
      </c>
      <c r="I22007" s="93" t="s">
        <v>23895</v>
      </c>
      <c r="J22007" s="93" t="s">
        <v>20936</v>
      </c>
      <c r="K22007" s="93" t="s">
        <v>5615</v>
      </c>
      <c r="L22007" s="14">
        <f>AND(vyberHrace&lt;&gt;"",ISNUMBER(SEARCH(vyberHrace,$B22007)))</f>
      </c>
      <c r="M22007" s="14">
        <f>AND($I22007=MID(kododd,1,2),$J22007=MID(kododd,3,3))</f>
      </c>
    </row>
    <row r="22008">
      <c r="A22008" s="95">
        <v>55843</v>
      </c>
      <c r="B22008" s="93" t="s">
        <v>23342</v>
      </c>
      <c r="C22008" s="93" t="s">
        <v>1406</v>
      </c>
      <c r="F22008" s="95">
        <v>23761571</v>
      </c>
      <c r="G22008" s="95">
        <v>0</v>
      </c>
      <c r="H22008" s="93" t="s">
        <v>8976</v>
      </c>
      <c r="I22008" s="93" t="s">
        <v>23895</v>
      </c>
      <c r="J22008" s="93" t="s">
        <v>20882</v>
      </c>
      <c r="K22008" s="93" t="s">
        <v>6865</v>
      </c>
      <c r="L22008" s="14">
        <f>AND(vyberHrace&lt;&gt;"",ISNUMBER(SEARCH(vyberHrace,$B22008)))</f>
      </c>
      <c r="M22008" s="14">
        <f>AND($I22008=MID(kododd,1,2),$J22008=MID(kododd,3,3))</f>
      </c>
    </row>
    <row r="22009">
      <c r="A22009" s="95">
        <v>56536</v>
      </c>
      <c r="B22009" s="93" t="s">
        <v>23243</v>
      </c>
      <c r="C22009" s="93" t="s">
        <v>1402</v>
      </c>
      <c r="D22009" s="95">
        <v>1490</v>
      </c>
      <c r="E22009" s="95">
        <v>1667</v>
      </c>
      <c r="F22009" s="95">
        <v>23767588</v>
      </c>
      <c r="G22009" s="95">
        <v>250</v>
      </c>
      <c r="H22009" s="93" t="s">
        <v>8976</v>
      </c>
      <c r="I22009" s="93" t="s">
        <v>23895</v>
      </c>
      <c r="J22009" s="93" t="s">
        <v>20867</v>
      </c>
      <c r="K22009" s="93" t="s">
        <v>6764</v>
      </c>
      <c r="L22009" s="14">
        <f>AND(vyberHrace&lt;&gt;"",ISNUMBER(SEARCH(vyberHrace,$B22009)))</f>
      </c>
      <c r="M22009" s="14">
        <f>AND($I22009=MID(kododd,1,2),$J22009=MID(kododd,3,3))</f>
      </c>
    </row>
    <row r="22010">
      <c r="A22010" s="95">
        <v>48662</v>
      </c>
      <c r="B22010" s="93" t="s">
        <v>7997</v>
      </c>
      <c r="C22010" s="93" t="s">
        <v>3255</v>
      </c>
      <c r="G22010" s="95">
        <v>0</v>
      </c>
      <c r="H22010" s="93" t="s">
        <v>8976</v>
      </c>
      <c r="I22010" s="93" t="s">
        <v>23895</v>
      </c>
      <c r="J22010" s="93" t="s">
        <v>20878</v>
      </c>
      <c r="K22010" s="93" t="s">
        <v>6859</v>
      </c>
      <c r="L22010" s="14">
        <f>AND(vyberHrace&lt;&gt;"",ISNUMBER(SEARCH(vyberHrace,$B22010)))</f>
      </c>
      <c r="M22010" s="14">
        <f>AND($I22010=MID(kododd,1,2),$J22010=MID(kododd,3,3))</f>
      </c>
    </row>
    <row r="22011">
      <c r="A22011" s="95">
        <v>58047</v>
      </c>
      <c r="B22011" s="93" t="s">
        <v>24580</v>
      </c>
      <c r="C22011" s="93" t="s">
        <v>1406</v>
      </c>
      <c r="F22011" s="95">
        <v>23775947</v>
      </c>
      <c r="G22011" s="95">
        <v>0</v>
      </c>
      <c r="H22011" s="93" t="s">
        <v>8976</v>
      </c>
      <c r="I22011" s="93" t="s">
        <v>23895</v>
      </c>
      <c r="J22011" s="93" t="s">
        <v>20866</v>
      </c>
      <c r="K22011" s="93" t="s">
        <v>6762</v>
      </c>
      <c r="L22011" s="14">
        <f>AND(vyberHrace&lt;&gt;"",ISNUMBER(SEARCH(vyberHrace,$B22011)))</f>
      </c>
      <c r="M22011" s="14">
        <f>AND($I22011=MID(kododd,1,2),$J22011=MID(kododd,3,3))</f>
      </c>
    </row>
    <row r="22012">
      <c r="A22012" s="95">
        <v>2395</v>
      </c>
      <c r="B22012" s="93" t="s">
        <v>8004</v>
      </c>
      <c r="C22012" s="93" t="s">
        <v>1469</v>
      </c>
      <c r="D22012" s="95">
        <v>1916</v>
      </c>
      <c r="E22012" s="95">
        <v>1960</v>
      </c>
      <c r="F22012" s="95">
        <v>311162</v>
      </c>
      <c r="G22012" s="95">
        <v>250</v>
      </c>
      <c r="H22012" s="93" t="s">
        <v>8976</v>
      </c>
      <c r="I22012" s="93" t="s">
        <v>23895</v>
      </c>
      <c r="J22012" s="93" t="s">
        <v>20987</v>
      </c>
      <c r="K22012" s="93" t="s">
        <v>4935</v>
      </c>
      <c r="L22012" s="14">
        <f>AND(vyberHrace&lt;&gt;"",ISNUMBER(SEARCH(vyberHrace,$B22012)))</f>
      </c>
      <c r="M22012" s="14">
        <f>AND($I22012=MID(kododd,1,2),$J22012=MID(kododd,3,3))</f>
      </c>
    </row>
    <row r="22013">
      <c r="A22013" s="95">
        <v>51738</v>
      </c>
      <c r="B22013" s="93" t="s">
        <v>2392</v>
      </c>
      <c r="C22013" s="93" t="s">
        <v>3255</v>
      </c>
      <c r="G22013" s="95">
        <v>0</v>
      </c>
      <c r="H22013" s="93" t="s">
        <v>8976</v>
      </c>
      <c r="I22013" s="93" t="s">
        <v>23895</v>
      </c>
      <c r="J22013" s="93" t="s">
        <v>20936</v>
      </c>
      <c r="K22013" s="93" t="s">
        <v>5615</v>
      </c>
      <c r="L22013" s="14">
        <f>AND(vyberHrace&lt;&gt;"",ISNUMBER(SEARCH(vyberHrace,$B22013)))</f>
      </c>
      <c r="M22013" s="14">
        <f>AND($I22013=MID(kododd,1,2),$J22013=MID(kododd,3,3))</f>
      </c>
    </row>
    <row r="22014">
      <c r="A22014" s="95">
        <v>40660</v>
      </c>
      <c r="B22014" s="93" t="s">
        <v>8007</v>
      </c>
      <c r="C22014" s="93" t="s">
        <v>1410</v>
      </c>
      <c r="D22014" s="95">
        <v>1600</v>
      </c>
      <c r="E22014" s="95">
        <v>1770</v>
      </c>
      <c r="F22014" s="95">
        <v>23702958</v>
      </c>
      <c r="G22014" s="95">
        <v>250</v>
      </c>
      <c r="H22014" s="93" t="s">
        <v>8976</v>
      </c>
      <c r="I22014" s="93" t="s">
        <v>23895</v>
      </c>
      <c r="J22014" s="93" t="s">
        <v>20890</v>
      </c>
      <c r="K22014" s="93" t="s">
        <v>29570</v>
      </c>
      <c r="L22014" s="14">
        <f>AND(vyberHrace&lt;&gt;"",ISNUMBER(SEARCH(vyberHrace,$B22014)))</f>
      </c>
      <c r="M22014" s="14">
        <f>AND($I22014=MID(kododd,1,2),$J22014=MID(kododd,3,3))</f>
      </c>
    </row>
    <row r="22015">
      <c r="A22015" s="95">
        <v>59725</v>
      </c>
      <c r="B22015" s="93" t="s">
        <v>26096</v>
      </c>
      <c r="C22015" s="93" t="s">
        <v>1410</v>
      </c>
      <c r="F22015" s="95">
        <v>23782781</v>
      </c>
      <c r="G22015" s="95">
        <v>0</v>
      </c>
      <c r="H22015" s="93" t="s">
        <v>8976</v>
      </c>
      <c r="I22015" s="93" t="s">
        <v>23895</v>
      </c>
      <c r="J22015" s="93" t="s">
        <v>20890</v>
      </c>
      <c r="K22015" s="93" t="s">
        <v>29570</v>
      </c>
      <c r="L22015" s="14">
        <f>AND(vyberHrace&lt;&gt;"",ISNUMBER(SEARCH(vyberHrace,$B22015)))</f>
      </c>
      <c r="M22015" s="14">
        <f>AND($I22015=MID(kododd,1,2),$J22015=MID(kododd,3,3))</f>
      </c>
    </row>
    <row r="22016">
      <c r="A22016" s="95">
        <v>50084</v>
      </c>
      <c r="B22016" s="93" t="s">
        <v>8010</v>
      </c>
      <c r="C22016" s="93" t="s">
        <v>1406</v>
      </c>
      <c r="G22016" s="95">
        <v>0</v>
      </c>
      <c r="H22016" s="93" t="s">
        <v>8976</v>
      </c>
      <c r="I22016" s="93" t="s">
        <v>23895</v>
      </c>
      <c r="J22016" s="93" t="s">
        <v>20936</v>
      </c>
      <c r="K22016" s="93" t="s">
        <v>5615</v>
      </c>
      <c r="L22016" s="14">
        <f>AND(vyberHrace&lt;&gt;"",ISNUMBER(SEARCH(vyberHrace,$B22016)))</f>
      </c>
      <c r="M22016" s="14">
        <f>AND($I22016=MID(kododd,1,2),$J22016=MID(kododd,3,3))</f>
      </c>
    </row>
    <row r="22017">
      <c r="A22017" s="95">
        <v>63610</v>
      </c>
      <c r="B22017" s="93" t="s">
        <v>29605</v>
      </c>
      <c r="C22017" s="93" t="s">
        <v>1475</v>
      </c>
      <c r="G22017" s="95">
        <v>250</v>
      </c>
      <c r="H22017" s="93" t="s">
        <v>8976</v>
      </c>
      <c r="I22017" s="93" t="s">
        <v>23895</v>
      </c>
      <c r="J22017" s="93" t="s">
        <v>20854</v>
      </c>
      <c r="K22017" s="93" t="s">
        <v>9943</v>
      </c>
      <c r="L22017" s="14">
        <f>AND(vyberHrace&lt;&gt;"",ISNUMBER(SEARCH(vyberHrace,$B22017)))</f>
      </c>
      <c r="M22017" s="14">
        <f>AND($I22017=MID(kododd,1,2),$J22017=MID(kododd,3,3))</f>
      </c>
    </row>
    <row r="22018">
      <c r="A22018" s="95">
        <v>5315</v>
      </c>
      <c r="B22018" s="93" t="s">
        <v>8011</v>
      </c>
      <c r="C22018" s="93" t="s">
        <v>1469</v>
      </c>
      <c r="D22018" s="95">
        <v>1726</v>
      </c>
      <c r="E22018" s="95">
        <v>1815</v>
      </c>
      <c r="F22018" s="95">
        <v>358061</v>
      </c>
      <c r="G22018" s="95">
        <v>250</v>
      </c>
      <c r="H22018" s="93" t="s">
        <v>8976</v>
      </c>
      <c r="I22018" s="93" t="s">
        <v>23895</v>
      </c>
      <c r="J22018" s="93" t="s">
        <v>20947</v>
      </c>
      <c r="K22018" s="93" t="s">
        <v>6833</v>
      </c>
      <c r="L22018" s="14">
        <f>AND(vyberHrace&lt;&gt;"",ISNUMBER(SEARCH(vyberHrace,$B22018)))</f>
      </c>
      <c r="M22018" s="14">
        <f>AND($I22018=MID(kododd,1,2),$J22018=MID(kododd,3,3))</f>
      </c>
    </row>
    <row r="22019">
      <c r="A22019" s="95">
        <v>33352</v>
      </c>
      <c r="B22019" s="93" t="s">
        <v>8012</v>
      </c>
      <c r="C22019" s="93" t="s">
        <v>1444</v>
      </c>
      <c r="D22019" s="95">
        <v>1947</v>
      </c>
      <c r="E22019" s="95">
        <v>1972</v>
      </c>
      <c r="F22019" s="95">
        <v>356409</v>
      </c>
      <c r="G22019" s="95">
        <v>250</v>
      </c>
      <c r="H22019" s="93" t="s">
        <v>8976</v>
      </c>
      <c r="I22019" s="93" t="s">
        <v>23895</v>
      </c>
      <c r="J22019" s="93" t="s">
        <v>20947</v>
      </c>
      <c r="K22019" s="93" t="s">
        <v>6833</v>
      </c>
      <c r="L22019" s="14">
        <f>AND(vyberHrace&lt;&gt;"",ISNUMBER(SEARCH(vyberHrace,$B22019)))</f>
      </c>
      <c r="M22019" s="14">
        <f>AND($I22019=MID(kododd,1,2),$J22019=MID(kododd,3,3))</f>
      </c>
    </row>
    <row r="22020">
      <c r="A22020" s="95">
        <v>34747</v>
      </c>
      <c r="B22020" s="93" t="s">
        <v>8013</v>
      </c>
      <c r="C22020" s="93" t="s">
        <v>1438</v>
      </c>
      <c r="D22020" s="95">
        <v>1537</v>
      </c>
      <c r="E22020" s="95">
        <v>1678</v>
      </c>
      <c r="F22020" s="95">
        <v>366579</v>
      </c>
      <c r="G22020" s="95">
        <v>250</v>
      </c>
      <c r="H22020" s="93" t="s">
        <v>8976</v>
      </c>
      <c r="I22020" s="93" t="s">
        <v>23895</v>
      </c>
      <c r="J22020" s="93" t="s">
        <v>20947</v>
      </c>
      <c r="K22020" s="93" t="s">
        <v>6833</v>
      </c>
      <c r="L22020" s="14">
        <f>AND(vyberHrace&lt;&gt;"",ISNUMBER(SEARCH(vyberHrace,$B22020)))</f>
      </c>
      <c r="M22020" s="14">
        <f>AND($I22020=MID(kododd,1,2),$J22020=MID(kododd,3,3))</f>
      </c>
    </row>
    <row r="22021">
      <c r="A22021" s="95">
        <v>62787</v>
      </c>
      <c r="B22021" s="93" t="s">
        <v>29606</v>
      </c>
      <c r="C22021" s="93" t="s">
        <v>1486</v>
      </c>
      <c r="G22021" s="95">
        <v>250</v>
      </c>
      <c r="H22021" s="93" t="s">
        <v>8976</v>
      </c>
      <c r="I22021" s="93" t="s">
        <v>23895</v>
      </c>
      <c r="J22021" s="93" t="s">
        <v>20878</v>
      </c>
      <c r="K22021" s="93" t="s">
        <v>6859</v>
      </c>
      <c r="L22021" s="14">
        <f>AND(vyberHrace&lt;&gt;"",ISNUMBER(SEARCH(vyberHrace,$B22021)))</f>
      </c>
      <c r="M22021" s="14">
        <f>AND($I22021=MID(kododd,1,2),$J22021=MID(kododd,3,3))</f>
      </c>
    </row>
    <row r="22022">
      <c r="A22022" s="95">
        <v>45395</v>
      </c>
      <c r="B22022" s="93" t="s">
        <v>8015</v>
      </c>
      <c r="C22022" s="93" t="s">
        <v>1469</v>
      </c>
      <c r="D22022" s="95">
        <v>1663</v>
      </c>
      <c r="E22022" s="95">
        <v>1808</v>
      </c>
      <c r="F22022" s="95">
        <v>23707399</v>
      </c>
      <c r="G22022" s="95">
        <v>250</v>
      </c>
      <c r="H22022" s="93" t="s">
        <v>8976</v>
      </c>
      <c r="I22022" s="93" t="s">
        <v>23895</v>
      </c>
      <c r="J22022" s="93" t="s">
        <v>20887</v>
      </c>
      <c r="K22022" s="93" t="s">
        <v>6893</v>
      </c>
      <c r="L22022" s="14">
        <f>AND(vyberHrace&lt;&gt;"",ISNUMBER(SEARCH(vyberHrace,$B22022)))</f>
      </c>
      <c r="M22022" s="14">
        <f>AND($I22022=MID(kododd,1,2),$J22022=MID(kododd,3,3))</f>
      </c>
    </row>
    <row r="22023">
      <c r="A22023" s="95">
        <v>23169</v>
      </c>
      <c r="B22023" s="93" t="s">
        <v>8018</v>
      </c>
      <c r="C22023" s="93" t="s">
        <v>1471</v>
      </c>
      <c r="D22023" s="95">
        <v>1544</v>
      </c>
      <c r="E22023" s="95">
        <v>1688</v>
      </c>
      <c r="F22023" s="95">
        <v>387703</v>
      </c>
      <c r="G22023" s="95">
        <v>250</v>
      </c>
      <c r="H22023" s="93" t="s">
        <v>8976</v>
      </c>
      <c r="I22023" s="93" t="s">
        <v>23895</v>
      </c>
      <c r="J22023" s="93" t="s">
        <v>20875</v>
      </c>
      <c r="K22023" s="93" t="s">
        <v>11215</v>
      </c>
      <c r="L22023" s="14">
        <f>AND(vyberHrace&lt;&gt;"",ISNUMBER(SEARCH(vyberHrace,$B22023)))</f>
      </c>
      <c r="M22023" s="14">
        <f>AND($I22023=MID(kododd,1,2),$J22023=MID(kododd,3,3))</f>
      </c>
    </row>
    <row r="22024">
      <c r="A22024" s="95">
        <v>60294</v>
      </c>
      <c r="B22024" s="93" t="s">
        <v>26751</v>
      </c>
      <c r="C22024" s="93" t="s">
        <v>1450</v>
      </c>
      <c r="G22024" s="95">
        <v>0</v>
      </c>
      <c r="H22024" s="93" t="s">
        <v>8976</v>
      </c>
      <c r="I22024" s="93" t="s">
        <v>23895</v>
      </c>
      <c r="J22024" s="93" t="s">
        <v>20878</v>
      </c>
      <c r="K22024" s="93" t="s">
        <v>6859</v>
      </c>
      <c r="L22024" s="14">
        <f>AND(vyberHrace&lt;&gt;"",ISNUMBER(SEARCH(vyberHrace,$B22024)))</f>
      </c>
      <c r="M22024" s="14">
        <f>AND($I22024=MID(kododd,1,2),$J22024=MID(kododd,3,3))</f>
      </c>
    </row>
    <row r="22025">
      <c r="A22025" s="95">
        <v>45152</v>
      </c>
      <c r="B22025" s="93" t="s">
        <v>26212</v>
      </c>
      <c r="C22025" s="93" t="s">
        <v>1461</v>
      </c>
      <c r="D22025" s="95">
        <v>1343</v>
      </c>
      <c r="G22025" s="95">
        <v>250</v>
      </c>
      <c r="H22025" s="93" t="s">
        <v>8976</v>
      </c>
      <c r="I22025" s="93" t="s">
        <v>23895</v>
      </c>
      <c r="J22025" s="93" t="s">
        <v>20948</v>
      </c>
      <c r="K22025" s="93" t="s">
        <v>6265</v>
      </c>
      <c r="L22025" s="14">
        <f>AND(vyberHrace&lt;&gt;"",ISNUMBER(SEARCH(vyberHrace,$B22025)))</f>
      </c>
      <c r="M22025" s="14">
        <f>AND($I22025=MID(kododd,1,2),$J22025=MID(kododd,3,3))</f>
      </c>
    </row>
    <row r="22026">
      <c r="A22026" s="95">
        <v>60415</v>
      </c>
      <c r="B22026" s="93" t="s">
        <v>26857</v>
      </c>
      <c r="C22026" s="93" t="s">
        <v>24215</v>
      </c>
      <c r="G22026" s="95">
        <v>0</v>
      </c>
      <c r="H22026" s="93" t="s">
        <v>8976</v>
      </c>
      <c r="I22026" s="93" t="s">
        <v>23895</v>
      </c>
      <c r="J22026" s="93" t="s">
        <v>20878</v>
      </c>
      <c r="K22026" s="93" t="s">
        <v>6859</v>
      </c>
      <c r="L22026" s="14">
        <f>AND(vyberHrace&lt;&gt;"",ISNUMBER(SEARCH(vyberHrace,$B22026)))</f>
      </c>
      <c r="M22026" s="14">
        <f>AND($I22026=MID(kododd,1,2),$J22026=MID(kododd,3,3))</f>
      </c>
    </row>
    <row r="22027">
      <c r="A22027" s="95">
        <v>40662</v>
      </c>
      <c r="B22027" s="93" t="s">
        <v>12175</v>
      </c>
      <c r="C22027" s="93" t="s">
        <v>1438</v>
      </c>
      <c r="D22027" s="95">
        <v>1284</v>
      </c>
      <c r="E22027" s="95">
        <v>1541</v>
      </c>
      <c r="F22027" s="95">
        <v>382787</v>
      </c>
      <c r="G22027" s="95">
        <v>0</v>
      </c>
      <c r="H22027" s="93" t="s">
        <v>8976</v>
      </c>
      <c r="I22027" s="93" t="s">
        <v>23895</v>
      </c>
      <c r="J22027" s="93" t="s">
        <v>20878</v>
      </c>
      <c r="K22027" s="93" t="s">
        <v>6859</v>
      </c>
      <c r="L22027" s="14">
        <f>AND(vyberHrace&lt;&gt;"",ISNUMBER(SEARCH(vyberHrace,$B22027)))</f>
      </c>
      <c r="M22027" s="14">
        <f>AND($I22027=MID(kododd,1,2),$J22027=MID(kododd,3,3))</f>
      </c>
    </row>
    <row r="22028">
      <c r="A22028" s="95">
        <v>43653</v>
      </c>
      <c r="B22028" s="93" t="s">
        <v>12176</v>
      </c>
      <c r="C22028" s="93" t="s">
        <v>1400</v>
      </c>
      <c r="F22028" s="95">
        <v>23702400</v>
      </c>
      <c r="G22028" s="95">
        <v>0</v>
      </c>
      <c r="H22028" s="93" t="s">
        <v>8976</v>
      </c>
      <c r="I22028" s="93" t="s">
        <v>23895</v>
      </c>
      <c r="J22028" s="93" t="s">
        <v>20867</v>
      </c>
      <c r="K22028" s="93" t="s">
        <v>6764</v>
      </c>
      <c r="L22028" s="14">
        <f>AND(vyberHrace&lt;&gt;"",ISNUMBER(SEARCH(vyberHrace,$B22028)))</f>
      </c>
      <c r="M22028" s="14">
        <f>AND($I22028=MID(kododd,1,2),$J22028=MID(kododd,3,3))</f>
      </c>
    </row>
    <row r="22029">
      <c r="A22029" s="95">
        <v>63224</v>
      </c>
      <c r="B22029" s="93" t="s">
        <v>29607</v>
      </c>
      <c r="C22029" s="93" t="s">
        <v>1424</v>
      </c>
      <c r="F22029" s="95">
        <v>571004971</v>
      </c>
      <c r="G22029" s="95">
        <v>250</v>
      </c>
      <c r="H22029" s="93" t="s">
        <v>8976</v>
      </c>
      <c r="I22029" s="93" t="s">
        <v>23895</v>
      </c>
      <c r="J22029" s="93" t="s">
        <v>20869</v>
      </c>
      <c r="K22029" s="93" t="s">
        <v>6770</v>
      </c>
      <c r="L22029" s="14">
        <f>AND(vyberHrace&lt;&gt;"",ISNUMBER(SEARCH(vyberHrace,$B22029)))</f>
      </c>
      <c r="M22029" s="14">
        <f>AND($I22029=MID(kododd,1,2),$J22029=MID(kododd,3,3))</f>
      </c>
    </row>
    <row r="22030">
      <c r="A22030" s="95">
        <v>60187</v>
      </c>
      <c r="B22030" s="93" t="s">
        <v>26651</v>
      </c>
      <c r="C22030" s="93" t="s">
        <v>1450</v>
      </c>
      <c r="F22030" s="95">
        <v>23788240</v>
      </c>
      <c r="G22030" s="95">
        <v>250</v>
      </c>
      <c r="H22030" s="93" t="s">
        <v>8976</v>
      </c>
      <c r="I22030" s="93" t="s">
        <v>23895</v>
      </c>
      <c r="J22030" s="93" t="s">
        <v>20882</v>
      </c>
      <c r="K22030" s="93" t="s">
        <v>6865</v>
      </c>
      <c r="L22030" s="14">
        <f>AND(vyberHrace&lt;&gt;"",ISNUMBER(SEARCH(vyberHrace,$B22030)))</f>
      </c>
      <c r="M22030" s="14">
        <f>AND($I22030=MID(kododd,1,2),$J22030=MID(kododd,3,3))</f>
      </c>
    </row>
    <row r="22031">
      <c r="A22031" s="95">
        <v>60186</v>
      </c>
      <c r="B22031" s="93" t="s">
        <v>26650</v>
      </c>
      <c r="C22031" s="93" t="s">
        <v>1450</v>
      </c>
      <c r="F22031" s="95">
        <v>23788259</v>
      </c>
      <c r="G22031" s="95">
        <v>250</v>
      </c>
      <c r="H22031" s="93" t="s">
        <v>8976</v>
      </c>
      <c r="I22031" s="93" t="s">
        <v>23895</v>
      </c>
      <c r="J22031" s="93" t="s">
        <v>20882</v>
      </c>
      <c r="K22031" s="93" t="s">
        <v>6865</v>
      </c>
      <c r="L22031" s="14">
        <f>AND(vyberHrace&lt;&gt;"",ISNUMBER(SEARCH(vyberHrace,$B22031)))</f>
      </c>
      <c r="M22031" s="14">
        <f>AND($I22031=MID(kododd,1,2),$J22031=MID(kododd,3,3))</f>
      </c>
    </row>
    <row r="22032">
      <c r="A22032" s="95">
        <v>359</v>
      </c>
      <c r="B22032" s="93" t="s">
        <v>23905</v>
      </c>
      <c r="C22032" s="93" t="s">
        <v>1441</v>
      </c>
      <c r="D22032" s="95">
        <v>2073</v>
      </c>
      <c r="E22032" s="95">
        <v>2075</v>
      </c>
      <c r="F22032" s="95">
        <v>301140</v>
      </c>
      <c r="G22032" s="95">
        <v>250</v>
      </c>
      <c r="H22032" s="93" t="s">
        <v>8976</v>
      </c>
      <c r="I22032" s="93" t="s">
        <v>23895</v>
      </c>
      <c r="J22032" s="93" t="s">
        <v>20884</v>
      </c>
      <c r="K22032" s="93" t="s">
        <v>6918</v>
      </c>
      <c r="L22032" s="14">
        <f>AND(vyberHrace&lt;&gt;"",ISNUMBER(SEARCH(vyberHrace,$B22032)))</f>
      </c>
      <c r="M22032" s="14">
        <f>AND($I22032=MID(kododd,1,2),$J22032=MID(kododd,3,3))</f>
      </c>
    </row>
    <row r="22033">
      <c r="A22033" s="95">
        <v>1554</v>
      </c>
      <c r="B22033" s="93" t="s">
        <v>12180</v>
      </c>
      <c r="C22033" s="93" t="s">
        <v>1440</v>
      </c>
      <c r="D22033" s="95">
        <v>1764</v>
      </c>
      <c r="E22033" s="95">
        <v>1832</v>
      </c>
      <c r="F22033" s="95">
        <v>319724</v>
      </c>
      <c r="G22033" s="95">
        <v>250</v>
      </c>
      <c r="H22033" s="93" t="s">
        <v>8976</v>
      </c>
      <c r="I22033" s="93" t="s">
        <v>23895</v>
      </c>
      <c r="J22033" s="93" t="s">
        <v>20908</v>
      </c>
      <c r="K22033" s="93" t="s">
        <v>4333</v>
      </c>
      <c r="L22033" s="14">
        <f>AND(vyberHrace&lt;&gt;"",ISNUMBER(SEARCH(vyberHrace,$B22033)))</f>
      </c>
      <c r="M22033" s="14">
        <f>AND($I22033=MID(kododd,1,2),$J22033=MID(kododd,3,3))</f>
      </c>
    </row>
    <row r="22034">
      <c r="A22034" s="95">
        <v>59640</v>
      </c>
      <c r="B22034" s="93" t="s">
        <v>26025</v>
      </c>
      <c r="C22034" s="93" t="s">
        <v>1412</v>
      </c>
      <c r="F22034" s="95">
        <v>23798572</v>
      </c>
      <c r="G22034" s="95">
        <v>250</v>
      </c>
      <c r="H22034" s="93" t="s">
        <v>8976</v>
      </c>
      <c r="I22034" s="93" t="s">
        <v>23895</v>
      </c>
      <c r="J22034" s="93" t="s">
        <v>20943</v>
      </c>
      <c r="K22034" s="93" t="s">
        <v>5112</v>
      </c>
      <c r="L22034" s="14">
        <f>AND(vyberHrace&lt;&gt;"",ISNUMBER(SEARCH(vyberHrace,$B22034)))</f>
      </c>
      <c r="M22034" s="14">
        <f>AND($I22034=MID(kododd,1,2),$J22034=MID(kododd,3,3))</f>
      </c>
    </row>
    <row r="22035">
      <c r="A22035" s="95">
        <v>40663</v>
      </c>
      <c r="B22035" s="93" t="s">
        <v>16033</v>
      </c>
      <c r="C22035" s="93" t="s">
        <v>1408</v>
      </c>
      <c r="D22035" s="95">
        <v>1115</v>
      </c>
      <c r="G22035" s="95">
        <v>0</v>
      </c>
      <c r="H22035" s="93" t="s">
        <v>8976</v>
      </c>
      <c r="I22035" s="93" t="s">
        <v>23895</v>
      </c>
      <c r="J22035" s="93" t="s">
        <v>20878</v>
      </c>
      <c r="K22035" s="93" t="s">
        <v>6859</v>
      </c>
      <c r="L22035" s="14">
        <f>AND(vyberHrace&lt;&gt;"",ISNUMBER(SEARCH(vyberHrace,$B22035)))</f>
      </c>
      <c r="M22035" s="14">
        <f>AND($I22035=MID(kododd,1,2),$J22035=MID(kododd,3,3))</f>
      </c>
    </row>
    <row r="22036">
      <c r="A22036" s="95">
        <v>46810</v>
      </c>
      <c r="B22036" s="93" t="s">
        <v>16034</v>
      </c>
      <c r="C22036" s="93" t="s">
        <v>1416</v>
      </c>
      <c r="G22036" s="95">
        <v>0</v>
      </c>
      <c r="H22036" s="93" t="s">
        <v>8976</v>
      </c>
      <c r="I22036" s="93" t="s">
        <v>23895</v>
      </c>
      <c r="J22036" s="93" t="s">
        <v>20878</v>
      </c>
      <c r="K22036" s="93" t="s">
        <v>6859</v>
      </c>
      <c r="L22036" s="14">
        <f>AND(vyberHrace&lt;&gt;"",ISNUMBER(SEARCH(vyberHrace,$B22036)))</f>
      </c>
      <c r="M22036" s="14">
        <f>AND($I22036=MID(kododd,1,2),$J22036=MID(kododd,3,3))</f>
      </c>
    </row>
    <row r="22037">
      <c r="A22037" s="95">
        <v>14905</v>
      </c>
      <c r="B22037" s="93" t="s">
        <v>16036</v>
      </c>
      <c r="C22037" s="93" t="s">
        <v>1440</v>
      </c>
      <c r="D22037" s="95">
        <v>1670</v>
      </c>
      <c r="G22037" s="95">
        <v>0</v>
      </c>
      <c r="H22037" s="93" t="s">
        <v>8976</v>
      </c>
      <c r="I22037" s="93" t="s">
        <v>23895</v>
      </c>
      <c r="J22037" s="93" t="s">
        <v>20926</v>
      </c>
      <c r="K22037" s="93" t="s">
        <v>5577</v>
      </c>
      <c r="L22037" s="14">
        <f>AND(vyberHrace&lt;&gt;"",ISNUMBER(SEARCH(vyberHrace,$B22037)))</f>
      </c>
      <c r="M22037" s="14">
        <f>AND($I22037=MID(kododd,1,2),$J22037=MID(kododd,3,3))</f>
      </c>
    </row>
    <row r="22038">
      <c r="A22038" s="95">
        <v>16005</v>
      </c>
      <c r="B22038" s="93" t="s">
        <v>16037</v>
      </c>
      <c r="C22038" s="93" t="s">
        <v>1423</v>
      </c>
      <c r="D22038" s="95">
        <v>1511</v>
      </c>
      <c r="E22038" s="95">
        <v>1691</v>
      </c>
      <c r="F22038" s="95">
        <v>389439</v>
      </c>
      <c r="G22038" s="95">
        <v>250</v>
      </c>
      <c r="H22038" s="93" t="s">
        <v>8976</v>
      </c>
      <c r="I22038" s="93" t="s">
        <v>23895</v>
      </c>
      <c r="J22038" s="93" t="s">
        <v>20926</v>
      </c>
      <c r="K22038" s="93" t="s">
        <v>5577</v>
      </c>
      <c r="L22038" s="14">
        <f>AND(vyberHrace&lt;&gt;"",ISNUMBER(SEARCH(vyberHrace,$B22038)))</f>
      </c>
      <c r="M22038" s="14">
        <f>AND($I22038=MID(kododd,1,2),$J22038=MID(kododd,3,3))</f>
      </c>
    </row>
    <row r="22039">
      <c r="A22039" s="95">
        <v>54363</v>
      </c>
      <c r="B22039" s="93" t="s">
        <v>1279</v>
      </c>
      <c r="C22039" s="93" t="s">
        <v>1411</v>
      </c>
      <c r="G22039" s="95">
        <v>0</v>
      </c>
      <c r="H22039" s="93" t="s">
        <v>8976</v>
      </c>
      <c r="I22039" s="93" t="s">
        <v>23895</v>
      </c>
      <c r="J22039" s="93" t="s">
        <v>20935</v>
      </c>
      <c r="K22039" s="93" t="s">
        <v>6901</v>
      </c>
      <c r="L22039" s="14">
        <f>AND(vyberHrace&lt;&gt;"",ISNUMBER(SEARCH(vyberHrace,$B22039)))</f>
      </c>
      <c r="M22039" s="14">
        <f>AND($I22039=MID(kododd,1,2),$J22039=MID(kododd,3,3))</f>
      </c>
    </row>
    <row r="22040">
      <c r="A22040" s="95">
        <v>58463</v>
      </c>
      <c r="B22040" s="93" t="s">
        <v>24964</v>
      </c>
      <c r="C22040" s="93" t="s">
        <v>1450</v>
      </c>
      <c r="G22040" s="95">
        <v>250</v>
      </c>
      <c r="H22040" s="93" t="s">
        <v>8976</v>
      </c>
      <c r="I22040" s="93" t="s">
        <v>23895</v>
      </c>
      <c r="J22040" s="93" t="s">
        <v>20935</v>
      </c>
      <c r="K22040" s="93" t="s">
        <v>6901</v>
      </c>
      <c r="L22040" s="14">
        <f>AND(vyberHrace&lt;&gt;"",ISNUMBER(SEARCH(vyberHrace,$B22040)))</f>
      </c>
      <c r="M22040" s="14">
        <f>AND($I22040=MID(kododd,1,2),$J22040=MID(kododd,3,3))</f>
      </c>
    </row>
    <row r="22041">
      <c r="A22041" s="95">
        <v>45867</v>
      </c>
      <c r="B22041" s="93" t="s">
        <v>16038</v>
      </c>
      <c r="C22041" s="93" t="s">
        <v>1402</v>
      </c>
      <c r="G22041" s="95">
        <v>0</v>
      </c>
      <c r="H22041" s="93" t="s">
        <v>8976</v>
      </c>
      <c r="I22041" s="93" t="s">
        <v>23895</v>
      </c>
      <c r="J22041" s="93" t="s">
        <v>20878</v>
      </c>
      <c r="K22041" s="93" t="s">
        <v>6859</v>
      </c>
      <c r="L22041" s="14">
        <f>AND(vyberHrace&lt;&gt;"",ISNUMBER(SEARCH(vyberHrace,$B22041)))</f>
      </c>
      <c r="M22041" s="14">
        <f>AND($I22041=MID(kododd,1,2),$J22041=MID(kododd,3,3))</f>
      </c>
    </row>
    <row r="22042">
      <c r="A22042" s="95">
        <v>60075</v>
      </c>
      <c r="B22042" s="93" t="s">
        <v>26552</v>
      </c>
      <c r="C22042" s="93" t="s">
        <v>1424</v>
      </c>
      <c r="G22042" s="95">
        <v>250</v>
      </c>
      <c r="H22042" s="93" t="s">
        <v>8976</v>
      </c>
      <c r="I22042" s="93" t="s">
        <v>23895</v>
      </c>
      <c r="J22042" s="93" t="s">
        <v>21013</v>
      </c>
      <c r="K22042" s="93" t="s">
        <v>12269</v>
      </c>
      <c r="L22042" s="14">
        <f>AND(vyberHrace&lt;&gt;"",ISNUMBER(SEARCH(vyberHrace,$B22042)))</f>
      </c>
      <c r="M22042" s="14">
        <f>AND($I22042=MID(kododd,1,2),$J22042=MID(kododd,3,3))</f>
      </c>
    </row>
    <row r="22043">
      <c r="A22043" s="95">
        <v>16006</v>
      </c>
      <c r="B22043" s="93" t="s">
        <v>16048</v>
      </c>
      <c r="C22043" s="93" t="s">
        <v>1418</v>
      </c>
      <c r="D22043" s="95">
        <v>1743</v>
      </c>
      <c r="E22043" s="95">
        <v>1855</v>
      </c>
      <c r="F22043" s="95">
        <v>388912</v>
      </c>
      <c r="G22043" s="95">
        <v>250</v>
      </c>
      <c r="H22043" s="93" t="s">
        <v>8976</v>
      </c>
      <c r="I22043" s="93" t="s">
        <v>23895</v>
      </c>
      <c r="J22043" s="93" t="s">
        <v>20926</v>
      </c>
      <c r="K22043" s="93" t="s">
        <v>5577</v>
      </c>
      <c r="L22043" s="14">
        <f>AND(vyberHrace&lt;&gt;"",ISNUMBER(SEARCH(vyberHrace,$B22043)))</f>
      </c>
      <c r="M22043" s="14">
        <f>AND($I22043=MID(kododd,1,2),$J22043=MID(kododd,3,3))</f>
      </c>
    </row>
    <row r="22044">
      <c r="A22044" s="95">
        <v>29419</v>
      </c>
      <c r="B22044" s="93" t="s">
        <v>12191</v>
      </c>
      <c r="C22044" s="93" t="s">
        <v>1426</v>
      </c>
      <c r="D22044" s="95">
        <v>1364</v>
      </c>
      <c r="F22044" s="95">
        <v>23705248</v>
      </c>
      <c r="G22044" s="95">
        <v>250</v>
      </c>
      <c r="H22044" s="93" t="s">
        <v>8976</v>
      </c>
      <c r="I22044" s="93" t="s">
        <v>23895</v>
      </c>
      <c r="J22044" s="93" t="s">
        <v>20926</v>
      </c>
      <c r="K22044" s="93" t="s">
        <v>5577</v>
      </c>
      <c r="L22044" s="14">
        <f>AND(vyberHrace&lt;&gt;"",ISNUMBER(SEARCH(vyberHrace,$B22044)))</f>
      </c>
      <c r="M22044" s="14">
        <f>AND($I22044=MID(kododd,1,2),$J22044=MID(kododd,3,3))</f>
      </c>
    </row>
    <row r="22045">
      <c r="A22045" s="95">
        <v>54511</v>
      </c>
      <c r="B22045" s="93" t="s">
        <v>1147</v>
      </c>
      <c r="C22045" s="93" t="s">
        <v>1424</v>
      </c>
      <c r="D22045" s="95">
        <v>1177</v>
      </c>
      <c r="E22045" s="95">
        <v>1454</v>
      </c>
      <c r="F22045" s="95">
        <v>23750847</v>
      </c>
      <c r="G22045" s="95">
        <v>250</v>
      </c>
      <c r="H22045" s="93" t="s">
        <v>8976</v>
      </c>
      <c r="I22045" s="93" t="s">
        <v>23895</v>
      </c>
      <c r="J22045" s="93" t="s">
        <v>20878</v>
      </c>
      <c r="K22045" s="93" t="s">
        <v>6859</v>
      </c>
      <c r="L22045" s="14">
        <f>AND(vyberHrace&lt;&gt;"",ISNUMBER(SEARCH(vyberHrace,$B22045)))</f>
      </c>
      <c r="M22045" s="14">
        <f>AND($I22045=MID(kododd,1,2),$J22045=MID(kododd,3,3))</f>
      </c>
    </row>
    <row r="22046">
      <c r="A22046" s="95">
        <v>55742</v>
      </c>
      <c r="B22046" s="93" t="s">
        <v>23157</v>
      </c>
      <c r="C22046" s="93" t="s">
        <v>1486</v>
      </c>
      <c r="F22046" s="95">
        <v>23778539</v>
      </c>
      <c r="G22046" s="95">
        <v>250</v>
      </c>
      <c r="H22046" s="93" t="s">
        <v>8976</v>
      </c>
      <c r="I22046" s="93" t="s">
        <v>23895</v>
      </c>
      <c r="J22046" s="93" t="s">
        <v>20878</v>
      </c>
      <c r="K22046" s="93" t="s">
        <v>6859</v>
      </c>
      <c r="L22046" s="14">
        <f>AND(vyberHrace&lt;&gt;"",ISNUMBER(SEARCH(vyberHrace,$B22046)))</f>
      </c>
      <c r="M22046" s="14">
        <f>AND($I22046=MID(kododd,1,2),$J22046=MID(kododd,3,3))</f>
      </c>
    </row>
    <row r="22047">
      <c r="A22047" s="95">
        <v>48663</v>
      </c>
      <c r="B22047" s="93" t="s">
        <v>12192</v>
      </c>
      <c r="C22047" s="93" t="s">
        <v>1406</v>
      </c>
      <c r="G22047" s="95">
        <v>0</v>
      </c>
      <c r="H22047" s="93" t="s">
        <v>8976</v>
      </c>
      <c r="I22047" s="93" t="s">
        <v>23895</v>
      </c>
      <c r="J22047" s="93" t="s">
        <v>20878</v>
      </c>
      <c r="K22047" s="93" t="s">
        <v>6859</v>
      </c>
      <c r="L22047" s="14">
        <f>AND(vyberHrace&lt;&gt;"",ISNUMBER(SEARCH(vyberHrace,$B22047)))</f>
      </c>
      <c r="M22047" s="14">
        <f>AND($I22047=MID(kododd,1,2),$J22047=MID(kododd,3,3))</f>
      </c>
    </row>
    <row r="22048">
      <c r="A22048" s="95">
        <v>48664</v>
      </c>
      <c r="B22048" s="93" t="s">
        <v>12193</v>
      </c>
      <c r="C22048" s="93" t="s">
        <v>1422</v>
      </c>
      <c r="G22048" s="95">
        <v>0</v>
      </c>
      <c r="H22048" s="93" t="s">
        <v>8976</v>
      </c>
      <c r="I22048" s="93" t="s">
        <v>23895</v>
      </c>
      <c r="J22048" s="93" t="s">
        <v>20878</v>
      </c>
      <c r="K22048" s="93" t="s">
        <v>6859</v>
      </c>
      <c r="L22048" s="14">
        <f>AND(vyberHrace&lt;&gt;"",ISNUMBER(SEARCH(vyberHrace,$B22048)))</f>
      </c>
      <c r="M22048" s="14">
        <f>AND($I22048=MID(kododd,1,2),$J22048=MID(kododd,3,3))</f>
      </c>
    </row>
    <row r="22049">
      <c r="A22049" s="95">
        <v>53565</v>
      </c>
      <c r="B22049" s="93" t="s">
        <v>1217</v>
      </c>
      <c r="C22049" s="93" t="s">
        <v>1411</v>
      </c>
      <c r="F22049" s="95">
        <v>23774703</v>
      </c>
      <c r="G22049" s="95">
        <v>250</v>
      </c>
      <c r="H22049" s="93" t="s">
        <v>8976</v>
      </c>
      <c r="I22049" s="93" t="s">
        <v>23895</v>
      </c>
      <c r="J22049" s="93" t="s">
        <v>20948</v>
      </c>
      <c r="K22049" s="93" t="s">
        <v>6265</v>
      </c>
      <c r="L22049" s="14">
        <f>AND(vyberHrace&lt;&gt;"",ISNUMBER(SEARCH(vyberHrace,$B22049)))</f>
      </c>
      <c r="M22049" s="14">
        <f>AND($I22049=MID(kododd,1,2),$J22049=MID(kododd,3,3))</f>
      </c>
    </row>
    <row r="22050">
      <c r="A22050" s="95">
        <v>52630</v>
      </c>
      <c r="B22050" s="93" t="s">
        <v>2289</v>
      </c>
      <c r="C22050" s="93" t="s">
        <v>1406</v>
      </c>
      <c r="D22050" s="95">
        <v>1076</v>
      </c>
      <c r="E22050" s="95">
        <v>1548</v>
      </c>
      <c r="F22050" s="95">
        <v>23742186</v>
      </c>
      <c r="G22050" s="95">
        <v>250</v>
      </c>
      <c r="H22050" s="93" t="s">
        <v>8976</v>
      </c>
      <c r="I22050" s="93" t="s">
        <v>23895</v>
      </c>
      <c r="J22050" s="93" t="s">
        <v>20882</v>
      </c>
      <c r="K22050" s="93" t="s">
        <v>6865</v>
      </c>
      <c r="L22050" s="14">
        <f>AND(vyberHrace&lt;&gt;"",ISNUMBER(SEARCH(vyberHrace,$B22050)))</f>
      </c>
      <c r="M22050" s="14">
        <f>AND($I22050=MID(kododd,1,2),$J22050=MID(kododd,3,3))</f>
      </c>
    </row>
    <row r="22051">
      <c r="A22051" s="95">
        <v>60258</v>
      </c>
      <c r="B22051" s="93" t="s">
        <v>26717</v>
      </c>
      <c r="C22051" s="93" t="s">
        <v>1488</v>
      </c>
      <c r="G22051" s="95">
        <v>0</v>
      </c>
      <c r="H22051" s="93" t="s">
        <v>8976</v>
      </c>
      <c r="I22051" s="93" t="s">
        <v>23895</v>
      </c>
      <c r="J22051" s="93" t="s">
        <v>20878</v>
      </c>
      <c r="K22051" s="93" t="s">
        <v>6859</v>
      </c>
      <c r="L22051" s="14">
        <f>AND(vyberHrace&lt;&gt;"",ISNUMBER(SEARCH(vyberHrace,$B22051)))</f>
      </c>
      <c r="M22051" s="14">
        <f>AND($I22051=MID(kododd,1,2),$J22051=MID(kododd,3,3))</f>
      </c>
    </row>
    <row r="22052">
      <c r="A22052" s="95">
        <v>40710</v>
      </c>
      <c r="B22052" s="93" t="s">
        <v>12200</v>
      </c>
      <c r="C22052" s="93" t="s">
        <v>1402</v>
      </c>
      <c r="D22052" s="95">
        <v>1499</v>
      </c>
      <c r="E22052" s="95">
        <v>1644</v>
      </c>
      <c r="F22052" s="95">
        <v>392006</v>
      </c>
      <c r="G22052" s="95">
        <v>250</v>
      </c>
      <c r="H22052" s="93" t="s">
        <v>8976</v>
      </c>
      <c r="I22052" s="93" t="s">
        <v>23895</v>
      </c>
      <c r="J22052" s="93" t="s">
        <v>20878</v>
      </c>
      <c r="K22052" s="93" t="s">
        <v>6859</v>
      </c>
      <c r="L22052" s="14">
        <f>AND(vyberHrace&lt;&gt;"",ISNUMBER(SEARCH(vyberHrace,$B22052)))</f>
      </c>
      <c r="M22052" s="14">
        <f>AND($I22052=MID(kododd,1,2),$J22052=MID(kododd,3,3))</f>
      </c>
    </row>
    <row r="22053">
      <c r="A22053" s="95">
        <v>40993</v>
      </c>
      <c r="B22053" s="93" t="s">
        <v>12201</v>
      </c>
      <c r="C22053" s="93" t="s">
        <v>1446</v>
      </c>
      <c r="D22053" s="95">
        <v>1558</v>
      </c>
      <c r="E22053" s="95">
        <v>1741</v>
      </c>
      <c r="F22053" s="95">
        <v>386219</v>
      </c>
      <c r="G22053" s="95">
        <v>250</v>
      </c>
      <c r="H22053" s="93" t="s">
        <v>8976</v>
      </c>
      <c r="I22053" s="93" t="s">
        <v>23895</v>
      </c>
      <c r="J22053" s="93" t="s">
        <v>20878</v>
      </c>
      <c r="K22053" s="93" t="s">
        <v>6859</v>
      </c>
      <c r="L22053" s="14">
        <f>AND(vyberHrace&lt;&gt;"",ISNUMBER(SEARCH(vyberHrace,$B22053)))</f>
      </c>
      <c r="M22053" s="14">
        <f>AND($I22053=MID(kododd,1,2),$J22053=MID(kododd,3,3))</f>
      </c>
    </row>
    <row r="22054">
      <c r="A22054" s="95">
        <v>39238</v>
      </c>
      <c r="B22054" s="93" t="s">
        <v>12202</v>
      </c>
      <c r="C22054" s="93" t="s">
        <v>1408</v>
      </c>
      <c r="D22054" s="95">
        <v>2390</v>
      </c>
      <c r="E22054" s="95">
        <v>2405</v>
      </c>
      <c r="F22054" s="95">
        <v>371807</v>
      </c>
      <c r="G22054" s="95">
        <v>250</v>
      </c>
      <c r="H22054" s="93" t="s">
        <v>8976</v>
      </c>
      <c r="I22054" s="93" t="s">
        <v>23895</v>
      </c>
      <c r="J22054" s="93" t="s">
        <v>20878</v>
      </c>
      <c r="K22054" s="93" t="s">
        <v>6859</v>
      </c>
      <c r="L22054" s="14">
        <f>AND(vyberHrace&lt;&gt;"",ISNUMBER(SEARCH(vyberHrace,$B22054)))</f>
      </c>
      <c r="M22054" s="14">
        <f>AND($I22054=MID(kododd,1,2),$J22054=MID(kododd,3,3))</f>
      </c>
    </row>
    <row r="22055">
      <c r="A22055" s="95">
        <v>40994</v>
      </c>
      <c r="B22055" s="93" t="s">
        <v>12203</v>
      </c>
      <c r="C22055" s="93" t="s">
        <v>1404</v>
      </c>
      <c r="G22055" s="95">
        <v>250</v>
      </c>
      <c r="H22055" s="93" t="s">
        <v>8976</v>
      </c>
      <c r="I22055" s="93" t="s">
        <v>23895</v>
      </c>
      <c r="J22055" s="93" t="s">
        <v>20878</v>
      </c>
      <c r="K22055" s="93" t="s">
        <v>6859</v>
      </c>
      <c r="L22055" s="14">
        <f>AND(vyberHrace&lt;&gt;"",ISNUMBER(SEARCH(vyberHrace,$B22055)))</f>
      </c>
      <c r="M22055" s="14">
        <f>AND($I22055=MID(kododd,1,2),$J22055=MID(kododd,3,3))</f>
      </c>
    </row>
    <row r="22056">
      <c r="A22056" s="95">
        <v>56567</v>
      </c>
      <c r="B22056" s="93" t="s">
        <v>23158</v>
      </c>
      <c r="C22056" s="93" t="s">
        <v>1486</v>
      </c>
      <c r="G22056" s="95">
        <v>0</v>
      </c>
      <c r="H22056" s="93" t="s">
        <v>8976</v>
      </c>
      <c r="I22056" s="93" t="s">
        <v>23895</v>
      </c>
      <c r="J22056" s="93" t="s">
        <v>20878</v>
      </c>
      <c r="K22056" s="93" t="s">
        <v>6859</v>
      </c>
      <c r="L22056" s="14">
        <f>AND(vyberHrace&lt;&gt;"",ISNUMBER(SEARCH(vyberHrace,$B22056)))</f>
      </c>
      <c r="M22056" s="14">
        <f>AND($I22056=MID(kododd,1,2),$J22056=MID(kododd,3,3))</f>
      </c>
    </row>
    <row r="22057">
      <c r="A22057" s="95">
        <v>54483</v>
      </c>
      <c r="B22057" s="93" t="s">
        <v>1173</v>
      </c>
      <c r="C22057" s="93" t="s">
        <v>1411</v>
      </c>
      <c r="G22057" s="95">
        <v>0</v>
      </c>
      <c r="H22057" s="93" t="s">
        <v>8976</v>
      </c>
      <c r="I22057" s="93" t="s">
        <v>23895</v>
      </c>
      <c r="J22057" s="93" t="s">
        <v>20936</v>
      </c>
      <c r="K22057" s="93" t="s">
        <v>5615</v>
      </c>
      <c r="L22057" s="14">
        <f>AND(vyberHrace&lt;&gt;"",ISNUMBER(SEARCH(vyberHrace,$B22057)))</f>
      </c>
      <c r="M22057" s="14">
        <f>AND($I22057=MID(kododd,1,2),$J22057=MID(kododd,3,3))</f>
      </c>
    </row>
    <row r="22058">
      <c r="A22058" s="95">
        <v>14904</v>
      </c>
      <c r="B22058" s="93" t="s">
        <v>12208</v>
      </c>
      <c r="C22058" s="93" t="s">
        <v>1469</v>
      </c>
      <c r="D22058" s="95">
        <v>1832</v>
      </c>
      <c r="E22058" s="95">
        <v>1887</v>
      </c>
      <c r="F22058" s="95">
        <v>388920</v>
      </c>
      <c r="G22058" s="95">
        <v>250</v>
      </c>
      <c r="H22058" s="93" t="s">
        <v>8976</v>
      </c>
      <c r="I22058" s="93" t="s">
        <v>23895</v>
      </c>
      <c r="J22058" s="93" t="s">
        <v>20926</v>
      </c>
      <c r="K22058" s="93" t="s">
        <v>5577</v>
      </c>
      <c r="L22058" s="14">
        <f>AND(vyberHrace&lt;&gt;"",ISNUMBER(SEARCH(vyberHrace,$B22058)))</f>
      </c>
      <c r="M22058" s="14">
        <f>AND($I22058=MID(kododd,1,2),$J22058=MID(kododd,3,3))</f>
      </c>
    </row>
    <row r="22059">
      <c r="A22059" s="95">
        <v>55063</v>
      </c>
      <c r="B22059" s="93" t="s">
        <v>1191</v>
      </c>
      <c r="C22059" s="93" t="s">
        <v>1420</v>
      </c>
      <c r="F22059" s="95">
        <v>23756381</v>
      </c>
      <c r="G22059" s="95">
        <v>0</v>
      </c>
      <c r="H22059" s="93" t="s">
        <v>8976</v>
      </c>
      <c r="I22059" s="93" t="s">
        <v>23895</v>
      </c>
      <c r="J22059" s="93" t="s">
        <v>20866</v>
      </c>
      <c r="K22059" s="93" t="s">
        <v>6762</v>
      </c>
      <c r="L22059" s="14">
        <f>AND(vyberHrace&lt;&gt;"",ISNUMBER(SEARCH(vyberHrace,$B22059)))</f>
      </c>
      <c r="M22059" s="14">
        <f>AND($I22059=MID(kododd,1,2),$J22059=MID(kododd,3,3))</f>
      </c>
    </row>
    <row r="22060">
      <c r="A22060" s="95">
        <v>25007</v>
      </c>
      <c r="B22060" s="93" t="s">
        <v>12215</v>
      </c>
      <c r="C22060" s="93" t="s">
        <v>1451</v>
      </c>
      <c r="D22060" s="95">
        <v>1536</v>
      </c>
      <c r="E22060" s="95">
        <v>1714</v>
      </c>
      <c r="F22060" s="95">
        <v>23705914</v>
      </c>
      <c r="G22060" s="95">
        <v>250</v>
      </c>
      <c r="H22060" s="93" t="s">
        <v>8976</v>
      </c>
      <c r="I22060" s="93" t="s">
        <v>23895</v>
      </c>
      <c r="J22060" s="93" t="s">
        <v>20881</v>
      </c>
      <c r="K22060" s="93" t="s">
        <v>1955</v>
      </c>
      <c r="L22060" s="14">
        <f>AND(vyberHrace&lt;&gt;"",ISNUMBER(SEARCH(vyberHrace,$B22060)))</f>
      </c>
      <c r="M22060" s="14">
        <f>AND($I22060=MID(kododd,1,2),$J22060=MID(kododd,3,3))</f>
      </c>
    </row>
    <row r="22061">
      <c r="A22061" s="95">
        <v>58985</v>
      </c>
      <c r="B22061" s="93" t="s">
        <v>25439</v>
      </c>
      <c r="C22061" s="93" t="s">
        <v>1416</v>
      </c>
      <c r="G22061" s="95">
        <v>0</v>
      </c>
      <c r="H22061" s="93" t="s">
        <v>8976</v>
      </c>
      <c r="I22061" s="93" t="s">
        <v>23895</v>
      </c>
      <c r="J22061" s="93" t="s">
        <v>20867</v>
      </c>
      <c r="K22061" s="93" t="s">
        <v>6764</v>
      </c>
      <c r="L22061" s="14">
        <f>AND(vyberHrace&lt;&gt;"",ISNUMBER(SEARCH(vyberHrace,$B22061)))</f>
      </c>
      <c r="M22061" s="14">
        <f>AND($I22061=MID(kododd,1,2),$J22061=MID(kododd,3,3))</f>
      </c>
    </row>
    <row r="22062">
      <c r="A22062" s="95">
        <v>57526</v>
      </c>
      <c r="B22062" s="93" t="s">
        <v>23244</v>
      </c>
      <c r="C22062" s="93" t="s">
        <v>1463</v>
      </c>
      <c r="G22062" s="95">
        <v>250</v>
      </c>
      <c r="H22062" s="93" t="s">
        <v>8976</v>
      </c>
      <c r="I22062" s="93" t="s">
        <v>23895</v>
      </c>
      <c r="J22062" s="93" t="s">
        <v>20867</v>
      </c>
      <c r="K22062" s="93" t="s">
        <v>6764</v>
      </c>
      <c r="L22062" s="14">
        <f>AND(vyberHrace&lt;&gt;"",ISNUMBER(SEARCH(vyberHrace,$B22062)))</f>
      </c>
      <c r="M22062" s="14">
        <f>AND($I22062=MID(kododd,1,2),$J22062=MID(kododd,3,3))</f>
      </c>
    </row>
    <row r="22063">
      <c r="A22063" s="95">
        <v>45591</v>
      </c>
      <c r="B22063" s="93" t="s">
        <v>12217</v>
      </c>
      <c r="C22063" s="93" t="s">
        <v>3255</v>
      </c>
      <c r="D22063" s="95">
        <v>1091</v>
      </c>
      <c r="F22063" s="95">
        <v>23713739</v>
      </c>
      <c r="G22063" s="95">
        <v>0</v>
      </c>
      <c r="H22063" s="93" t="s">
        <v>8976</v>
      </c>
      <c r="I22063" s="93" t="s">
        <v>23895</v>
      </c>
      <c r="J22063" s="93" t="s">
        <v>20864</v>
      </c>
      <c r="K22063" s="93" t="s">
        <v>1505</v>
      </c>
      <c r="L22063" s="14">
        <f>AND(vyberHrace&lt;&gt;"",ISNUMBER(SEARCH(vyberHrace,$B22063)))</f>
      </c>
      <c r="M22063" s="14">
        <f>AND($I22063=MID(kododd,1,2),$J22063=MID(kododd,3,3))</f>
      </c>
    </row>
    <row r="22064">
      <c r="A22064" s="95">
        <v>60875</v>
      </c>
      <c r="B22064" s="93" t="s">
        <v>27253</v>
      </c>
      <c r="C22064" s="93" t="s">
        <v>1487</v>
      </c>
      <c r="G22064" s="95">
        <v>250</v>
      </c>
      <c r="H22064" s="93" t="s">
        <v>8976</v>
      </c>
      <c r="I22064" s="93" t="s">
        <v>23895</v>
      </c>
      <c r="J22064" s="93" t="s">
        <v>20935</v>
      </c>
      <c r="K22064" s="93" t="s">
        <v>6901</v>
      </c>
      <c r="L22064" s="14">
        <f>AND(vyberHrace&lt;&gt;"",ISNUMBER(SEARCH(vyberHrace,$B22064)))</f>
      </c>
      <c r="M22064" s="14">
        <f>AND($I22064=MID(kododd,1,2),$J22064=MID(kododd,3,3))</f>
      </c>
    </row>
    <row r="22065">
      <c r="A22065" s="95">
        <v>48665</v>
      </c>
      <c r="B22065" s="93" t="s">
        <v>12225</v>
      </c>
      <c r="C22065" s="93" t="s">
        <v>1416</v>
      </c>
      <c r="G22065" s="95">
        <v>0</v>
      </c>
      <c r="H22065" s="93" t="s">
        <v>8976</v>
      </c>
      <c r="I22065" s="93" t="s">
        <v>23895</v>
      </c>
      <c r="J22065" s="93" t="s">
        <v>20878</v>
      </c>
      <c r="K22065" s="93" t="s">
        <v>6859</v>
      </c>
      <c r="L22065" s="14">
        <f>AND(vyberHrace&lt;&gt;"",ISNUMBER(SEARCH(vyberHrace,$B22065)))</f>
      </c>
      <c r="M22065" s="14">
        <f>AND($I22065=MID(kododd,1,2),$J22065=MID(kododd,3,3))</f>
      </c>
    </row>
    <row r="22066">
      <c r="A22066" s="95">
        <v>52698</v>
      </c>
      <c r="B22066" s="93" t="s">
        <v>3855</v>
      </c>
      <c r="C22066" s="93" t="s">
        <v>1453</v>
      </c>
      <c r="G22066" s="95">
        <v>0</v>
      </c>
      <c r="H22066" s="93" t="s">
        <v>8976</v>
      </c>
      <c r="I22066" s="93" t="s">
        <v>23895</v>
      </c>
      <c r="J22066" s="93" t="s">
        <v>20881</v>
      </c>
      <c r="K22066" s="93" t="s">
        <v>1955</v>
      </c>
      <c r="L22066" s="14">
        <f>AND(vyberHrace&lt;&gt;"",ISNUMBER(SEARCH(vyberHrace,$B22066)))</f>
      </c>
      <c r="M22066" s="14">
        <f>AND($I22066=MID(kododd,1,2),$J22066=MID(kododd,3,3))</f>
      </c>
    </row>
    <row r="22067">
      <c r="A22067" s="95">
        <v>43647</v>
      </c>
      <c r="B22067" s="93" t="s">
        <v>12226</v>
      </c>
      <c r="C22067" s="93" t="s">
        <v>1444</v>
      </c>
      <c r="F22067" s="95">
        <v>23705922</v>
      </c>
      <c r="G22067" s="95">
        <v>250</v>
      </c>
      <c r="H22067" s="93" t="s">
        <v>8976</v>
      </c>
      <c r="I22067" s="93" t="s">
        <v>23895</v>
      </c>
      <c r="J22067" s="93" t="s">
        <v>20881</v>
      </c>
      <c r="K22067" s="93" t="s">
        <v>1955</v>
      </c>
      <c r="L22067" s="14">
        <f>AND(vyberHrace&lt;&gt;"",ISNUMBER(SEARCH(vyberHrace,$B22067)))</f>
      </c>
      <c r="M22067" s="14">
        <f>AND($I22067=MID(kododd,1,2),$J22067=MID(kododd,3,3))</f>
      </c>
    </row>
    <row r="22068">
      <c r="A22068" s="95">
        <v>52414</v>
      </c>
      <c r="B22068" s="93" t="s">
        <v>3878</v>
      </c>
      <c r="C22068" s="93" t="s">
        <v>1412</v>
      </c>
      <c r="G22068" s="95">
        <v>0</v>
      </c>
      <c r="H22068" s="93" t="s">
        <v>8976</v>
      </c>
      <c r="I22068" s="93" t="s">
        <v>23895</v>
      </c>
      <c r="J22068" s="93" t="s">
        <v>20878</v>
      </c>
      <c r="K22068" s="93" t="s">
        <v>6859</v>
      </c>
      <c r="L22068" s="14">
        <f>AND(vyberHrace&lt;&gt;"",ISNUMBER(SEARCH(vyberHrace,$B22068)))</f>
      </c>
      <c r="M22068" s="14">
        <f>AND($I22068=MID(kododd,1,2),$J22068=MID(kododd,3,3))</f>
      </c>
    </row>
    <row r="22069">
      <c r="A22069" s="95">
        <v>46811</v>
      </c>
      <c r="B22069" s="93" t="s">
        <v>14591</v>
      </c>
      <c r="C22069" s="93" t="s">
        <v>1416</v>
      </c>
      <c r="G22069" s="95">
        <v>0</v>
      </c>
      <c r="H22069" s="93" t="s">
        <v>8976</v>
      </c>
      <c r="I22069" s="93" t="s">
        <v>23895</v>
      </c>
      <c r="J22069" s="93" t="s">
        <v>20878</v>
      </c>
      <c r="K22069" s="93" t="s">
        <v>6859</v>
      </c>
      <c r="L22069" s="14">
        <f>AND(vyberHrace&lt;&gt;"",ISNUMBER(SEARCH(vyberHrace,$B22069)))</f>
      </c>
      <c r="M22069" s="14">
        <f>AND($I22069=MID(kododd,1,2),$J22069=MID(kododd,3,3))</f>
      </c>
    </row>
    <row r="22070">
      <c r="A22070" s="95">
        <v>44404</v>
      </c>
      <c r="B22070" s="93" t="s">
        <v>14592</v>
      </c>
      <c r="C22070" s="93" t="s">
        <v>1402</v>
      </c>
      <c r="G22070" s="95">
        <v>0</v>
      </c>
      <c r="H22070" s="93" t="s">
        <v>8976</v>
      </c>
      <c r="I22070" s="93" t="s">
        <v>23895</v>
      </c>
      <c r="J22070" s="93" t="s">
        <v>20878</v>
      </c>
      <c r="K22070" s="93" t="s">
        <v>6859</v>
      </c>
      <c r="L22070" s="14">
        <f>AND(vyberHrace&lt;&gt;"",ISNUMBER(SEARCH(vyberHrace,$B22070)))</f>
      </c>
      <c r="M22070" s="14">
        <f>AND($I22070=MID(kododd,1,2),$J22070=MID(kododd,3,3))</f>
      </c>
    </row>
    <row r="22071">
      <c r="A22071" s="95">
        <v>50071</v>
      </c>
      <c r="B22071" s="93" t="s">
        <v>14596</v>
      </c>
      <c r="C22071" s="93" t="s">
        <v>1412</v>
      </c>
      <c r="G22071" s="95">
        <v>0</v>
      </c>
      <c r="H22071" s="93" t="s">
        <v>8976</v>
      </c>
      <c r="I22071" s="93" t="s">
        <v>23895</v>
      </c>
      <c r="J22071" s="93" t="s">
        <v>20936</v>
      </c>
      <c r="K22071" s="93" t="s">
        <v>5615</v>
      </c>
      <c r="L22071" s="14">
        <f>AND(vyberHrace&lt;&gt;"",ISNUMBER(SEARCH(vyberHrace,$B22071)))</f>
      </c>
      <c r="M22071" s="14">
        <f>AND($I22071=MID(kododd,1,2),$J22071=MID(kododd,3,3))</f>
      </c>
    </row>
    <row r="22072">
      <c r="A22072" s="95">
        <v>49845</v>
      </c>
      <c r="B22072" s="93" t="s">
        <v>16098</v>
      </c>
      <c r="C22072" s="93" t="s">
        <v>1410</v>
      </c>
      <c r="F22072" s="95">
        <v>23747978</v>
      </c>
      <c r="G22072" s="95">
        <v>0</v>
      </c>
      <c r="H22072" s="93" t="s">
        <v>8976</v>
      </c>
      <c r="I22072" s="93" t="s">
        <v>23895</v>
      </c>
      <c r="J22072" s="93" t="s">
        <v>20866</v>
      </c>
      <c r="K22072" s="93" t="s">
        <v>6762</v>
      </c>
      <c r="L22072" s="14">
        <f>AND(vyberHrace&lt;&gt;"",ISNUMBER(SEARCH(vyberHrace,$B22072)))</f>
      </c>
      <c r="M22072" s="14">
        <f>AND($I22072=MID(kododd,1,2),$J22072=MID(kododd,3,3))</f>
      </c>
    </row>
    <row r="22073">
      <c r="A22073" s="95">
        <v>50128</v>
      </c>
      <c r="B22073" s="93" t="s">
        <v>4364</v>
      </c>
      <c r="C22073" s="93" t="s">
        <v>1416</v>
      </c>
      <c r="G22073" s="95">
        <v>0</v>
      </c>
      <c r="H22073" s="93" t="s">
        <v>8976</v>
      </c>
      <c r="I22073" s="93" t="s">
        <v>23895</v>
      </c>
      <c r="J22073" s="93" t="s">
        <v>20867</v>
      </c>
      <c r="K22073" s="93" t="s">
        <v>6764</v>
      </c>
      <c r="L22073" s="14">
        <f>AND(vyberHrace&lt;&gt;"",ISNUMBER(SEARCH(vyberHrace,$B22073)))</f>
      </c>
      <c r="M22073" s="14">
        <f>AND($I22073=MID(kododd,1,2),$J22073=MID(kododd,3,3))</f>
      </c>
    </row>
    <row r="22074">
      <c r="A22074" s="95">
        <v>51499</v>
      </c>
      <c r="B22074" s="93" t="s">
        <v>3775</v>
      </c>
      <c r="C22074" s="93" t="s">
        <v>1410</v>
      </c>
      <c r="G22074" s="95">
        <v>0</v>
      </c>
      <c r="H22074" s="93" t="s">
        <v>8976</v>
      </c>
      <c r="I22074" s="93" t="s">
        <v>23895</v>
      </c>
      <c r="J22074" s="93" t="s">
        <v>20926</v>
      </c>
      <c r="K22074" s="93" t="s">
        <v>5577</v>
      </c>
      <c r="L22074" s="14">
        <f>AND(vyberHrace&lt;&gt;"",ISNUMBER(SEARCH(vyberHrace,$B22074)))</f>
      </c>
      <c r="M22074" s="14">
        <f>AND($I22074=MID(kododd,1,2),$J22074=MID(kododd,3,3))</f>
      </c>
    </row>
    <row r="22075">
      <c r="A22075" s="95">
        <v>46897</v>
      </c>
      <c r="B22075" s="93" t="s">
        <v>16105</v>
      </c>
      <c r="C22075" s="93" t="s">
        <v>1406</v>
      </c>
      <c r="D22075" s="95">
        <v>1116</v>
      </c>
      <c r="F22075" s="95">
        <v>23723505</v>
      </c>
      <c r="G22075" s="95">
        <v>0</v>
      </c>
      <c r="H22075" s="93" t="s">
        <v>8976</v>
      </c>
      <c r="I22075" s="93" t="s">
        <v>23895</v>
      </c>
      <c r="J22075" s="93" t="s">
        <v>20920</v>
      </c>
      <c r="K22075" s="93" t="s">
        <v>3843</v>
      </c>
      <c r="L22075" s="14">
        <f>AND(vyberHrace&lt;&gt;"",ISNUMBER(SEARCH(vyberHrace,$B22075)))</f>
      </c>
      <c r="M22075" s="14">
        <f>AND($I22075=MID(kododd,1,2),$J22075=MID(kododd,3,3))</f>
      </c>
    </row>
    <row r="22076">
      <c r="A22076" s="95">
        <v>41810</v>
      </c>
      <c r="B22076" s="93" t="s">
        <v>16106</v>
      </c>
      <c r="C22076" s="93" t="s">
        <v>1400</v>
      </c>
      <c r="D22076" s="95">
        <v>1613</v>
      </c>
      <c r="E22076" s="95">
        <v>1740</v>
      </c>
      <c r="F22076" s="95">
        <v>385581</v>
      </c>
      <c r="G22076" s="95">
        <v>250</v>
      </c>
      <c r="H22076" s="93" t="s">
        <v>8976</v>
      </c>
      <c r="I22076" s="93" t="s">
        <v>23895</v>
      </c>
      <c r="J22076" s="93" t="s">
        <v>20920</v>
      </c>
      <c r="K22076" s="93" t="s">
        <v>3843</v>
      </c>
      <c r="L22076" s="14">
        <f>AND(vyberHrace&lt;&gt;"",ISNUMBER(SEARCH(vyberHrace,$B22076)))</f>
      </c>
      <c r="M22076" s="14">
        <f>AND($I22076=MID(kododd,1,2),$J22076=MID(kododd,3,3))</f>
      </c>
    </row>
    <row r="22077">
      <c r="A22077" s="95">
        <v>46816</v>
      </c>
      <c r="B22077" s="93" t="s">
        <v>14624</v>
      </c>
      <c r="C22077" s="93" t="s">
        <v>1416</v>
      </c>
      <c r="G22077" s="95">
        <v>0</v>
      </c>
      <c r="H22077" s="93" t="s">
        <v>8976</v>
      </c>
      <c r="I22077" s="93" t="s">
        <v>23895</v>
      </c>
      <c r="J22077" s="93" t="s">
        <v>20878</v>
      </c>
      <c r="K22077" s="93" t="s">
        <v>6859</v>
      </c>
      <c r="L22077" s="14">
        <f>AND(vyberHrace&lt;&gt;"",ISNUMBER(SEARCH(vyberHrace,$B22077)))</f>
      </c>
      <c r="M22077" s="14">
        <f>AND($I22077=MID(kododd,1,2),$J22077=MID(kododd,3,3))</f>
      </c>
    </row>
    <row r="22078">
      <c r="A22078" s="95">
        <v>57724</v>
      </c>
      <c r="B22078" s="93" t="s">
        <v>24289</v>
      </c>
      <c r="C22078" s="93" t="s">
        <v>1441</v>
      </c>
      <c r="D22078" s="95">
        <v>1398</v>
      </c>
      <c r="F22078" s="95">
        <v>23798580</v>
      </c>
      <c r="G22078" s="95">
        <v>250</v>
      </c>
      <c r="H22078" s="93" t="s">
        <v>8976</v>
      </c>
      <c r="I22078" s="93" t="s">
        <v>23895</v>
      </c>
      <c r="J22078" s="93" t="s">
        <v>20947</v>
      </c>
      <c r="K22078" s="93" t="s">
        <v>6833</v>
      </c>
      <c r="L22078" s="14">
        <f>AND(vyberHrace&lt;&gt;"",ISNUMBER(SEARCH(vyberHrace,$B22078)))</f>
      </c>
      <c r="M22078" s="14">
        <f>AND($I22078=MID(kododd,1,2),$J22078=MID(kododd,3,3))</f>
      </c>
    </row>
    <row r="22079">
      <c r="A22079" s="95">
        <v>15381</v>
      </c>
      <c r="B22079" s="93" t="s">
        <v>10092</v>
      </c>
      <c r="C22079" s="93" t="s">
        <v>1436</v>
      </c>
      <c r="D22079" s="95">
        <v>1813</v>
      </c>
      <c r="E22079" s="95">
        <v>1864</v>
      </c>
      <c r="F22079" s="95">
        <v>396168</v>
      </c>
      <c r="G22079" s="95">
        <v>250</v>
      </c>
      <c r="H22079" s="93" t="s">
        <v>8976</v>
      </c>
      <c r="I22079" s="93" t="s">
        <v>23895</v>
      </c>
      <c r="J22079" s="93" t="s">
        <v>20966</v>
      </c>
      <c r="K22079" s="93" t="s">
        <v>3069</v>
      </c>
      <c r="L22079" s="14">
        <f>AND(vyberHrace&lt;&gt;"",ISNUMBER(SEARCH(vyberHrace,$B22079)))</f>
      </c>
      <c r="M22079" s="14">
        <f>AND($I22079=MID(kododd,1,2),$J22079=MID(kododd,3,3))</f>
      </c>
    </row>
    <row r="22080">
      <c r="A22080" s="95">
        <v>50237</v>
      </c>
      <c r="B22080" s="93" t="s">
        <v>4292</v>
      </c>
      <c r="C22080" s="93" t="s">
        <v>1412</v>
      </c>
      <c r="D22080" s="95">
        <v>1100</v>
      </c>
      <c r="F22080" s="95">
        <v>23731770</v>
      </c>
      <c r="G22080" s="95">
        <v>0</v>
      </c>
      <c r="H22080" s="93" t="s">
        <v>8976</v>
      </c>
      <c r="I22080" s="93" t="s">
        <v>23895</v>
      </c>
      <c r="J22080" s="93" t="s">
        <v>20878</v>
      </c>
      <c r="K22080" s="93" t="s">
        <v>6859</v>
      </c>
      <c r="L22080" s="14">
        <f>AND(vyberHrace&lt;&gt;"",ISNUMBER(SEARCH(vyberHrace,$B22080)))</f>
      </c>
      <c r="M22080" s="14">
        <f>AND($I22080=MID(kododd,1,2),$J22080=MID(kododd,3,3))</f>
      </c>
    </row>
    <row r="22081">
      <c r="A22081" s="95">
        <v>46812</v>
      </c>
      <c r="B22081" s="93" t="s">
        <v>10096</v>
      </c>
      <c r="C22081" s="93" t="s">
        <v>1406</v>
      </c>
      <c r="D22081" s="95">
        <v>1090</v>
      </c>
      <c r="F22081" s="95">
        <v>23724030</v>
      </c>
      <c r="G22081" s="95">
        <v>0</v>
      </c>
      <c r="H22081" s="93" t="s">
        <v>8976</v>
      </c>
      <c r="I22081" s="93" t="s">
        <v>23895</v>
      </c>
      <c r="J22081" s="93" t="s">
        <v>20878</v>
      </c>
      <c r="K22081" s="93" t="s">
        <v>6859</v>
      </c>
      <c r="L22081" s="14">
        <f>AND(vyberHrace&lt;&gt;"",ISNUMBER(SEARCH(vyberHrace,$B22081)))</f>
      </c>
      <c r="M22081" s="14">
        <f>AND($I22081=MID(kododd,1,2),$J22081=MID(kododd,3,3))</f>
      </c>
    </row>
    <row r="22082">
      <c r="A22082" s="95">
        <v>58329</v>
      </c>
      <c r="B22082" s="93" t="s">
        <v>24839</v>
      </c>
      <c r="C22082" s="93" t="s">
        <v>1420</v>
      </c>
      <c r="G22082" s="95">
        <v>0</v>
      </c>
      <c r="H22082" s="93" t="s">
        <v>8976</v>
      </c>
      <c r="I22082" s="93" t="s">
        <v>23895</v>
      </c>
      <c r="J22082" s="93" t="s">
        <v>20878</v>
      </c>
      <c r="K22082" s="93" t="s">
        <v>6859</v>
      </c>
      <c r="L22082" s="14">
        <f>AND(vyberHrace&lt;&gt;"",ISNUMBER(SEARCH(vyberHrace,$B22082)))</f>
      </c>
      <c r="M22082" s="14">
        <f>AND($I22082=MID(kododd,1,2),$J22082=MID(kododd,3,3))</f>
      </c>
    </row>
    <row r="22083">
      <c r="A22083" s="95">
        <v>62853</v>
      </c>
      <c r="B22083" s="93" t="s">
        <v>29608</v>
      </c>
      <c r="C22083" s="93" t="s">
        <v>1486</v>
      </c>
      <c r="G22083" s="95">
        <v>250</v>
      </c>
      <c r="H22083" s="93" t="s">
        <v>8976</v>
      </c>
      <c r="I22083" s="93" t="s">
        <v>23895</v>
      </c>
      <c r="J22083" s="93" t="s">
        <v>20864</v>
      </c>
      <c r="K22083" s="93" t="s">
        <v>1505</v>
      </c>
      <c r="L22083" s="14">
        <f>AND(vyberHrace&lt;&gt;"",ISNUMBER(SEARCH(vyberHrace,$B22083)))</f>
      </c>
      <c r="M22083" s="14">
        <f>AND($I22083=MID(kododd,1,2),$J22083=MID(kododd,3,3))</f>
      </c>
    </row>
    <row r="22084">
      <c r="A22084" s="95">
        <v>48666</v>
      </c>
      <c r="B22084" s="93" t="s">
        <v>10101</v>
      </c>
      <c r="C22084" s="93" t="s">
        <v>1406</v>
      </c>
      <c r="G22084" s="95">
        <v>0</v>
      </c>
      <c r="H22084" s="93" t="s">
        <v>8976</v>
      </c>
      <c r="I22084" s="93" t="s">
        <v>23895</v>
      </c>
      <c r="J22084" s="93" t="s">
        <v>20878</v>
      </c>
      <c r="K22084" s="93" t="s">
        <v>6859</v>
      </c>
      <c r="L22084" s="14">
        <f>AND(vyberHrace&lt;&gt;"",ISNUMBER(SEARCH(vyberHrace,$B22084)))</f>
      </c>
      <c r="M22084" s="14">
        <f>AND($I22084=MID(kododd,1,2),$J22084=MID(kododd,3,3))</f>
      </c>
    </row>
    <row r="22085">
      <c r="A22085" s="95">
        <v>62551</v>
      </c>
      <c r="B22085" s="93" t="s">
        <v>29609</v>
      </c>
      <c r="C22085" s="93" t="s">
        <v>1486</v>
      </c>
      <c r="F22085" s="95">
        <v>571007075</v>
      </c>
      <c r="G22085" s="95">
        <v>250</v>
      </c>
      <c r="H22085" s="93" t="s">
        <v>8976</v>
      </c>
      <c r="I22085" s="93" t="s">
        <v>23895</v>
      </c>
      <c r="J22085" s="93" t="s">
        <v>20848</v>
      </c>
      <c r="K22085" s="93" t="s">
        <v>3603</v>
      </c>
      <c r="L22085" s="14">
        <f>AND(vyberHrace&lt;&gt;"",ISNUMBER(SEARCH(vyberHrace,$B22085)))</f>
      </c>
      <c r="M22085" s="14">
        <f>AND($I22085=MID(kododd,1,2),$J22085=MID(kododd,3,3))</f>
      </c>
    </row>
    <row r="22086">
      <c r="A22086" s="95">
        <v>55584</v>
      </c>
      <c r="B22086" s="93" t="s">
        <v>23211</v>
      </c>
      <c r="C22086" s="93" t="s">
        <v>1411</v>
      </c>
      <c r="F22086" s="95">
        <v>23762675</v>
      </c>
      <c r="G22086" s="95">
        <v>0</v>
      </c>
      <c r="H22086" s="93" t="s">
        <v>8976</v>
      </c>
      <c r="I22086" s="93" t="s">
        <v>23895</v>
      </c>
      <c r="J22086" s="93" t="s">
        <v>20869</v>
      </c>
      <c r="K22086" s="93" t="s">
        <v>6770</v>
      </c>
      <c r="L22086" s="14">
        <f>AND(vyberHrace&lt;&gt;"",ISNUMBER(SEARCH(vyberHrace,$B22086)))</f>
      </c>
      <c r="M22086" s="14">
        <f>AND($I22086=MID(kododd,1,2),$J22086=MID(kododd,3,3))</f>
      </c>
    </row>
    <row r="22087">
      <c r="A22087" s="95">
        <v>57494</v>
      </c>
      <c r="B22087" s="93" t="s">
        <v>23212</v>
      </c>
      <c r="C22087" s="93" t="s">
        <v>1412</v>
      </c>
      <c r="F22087" s="95">
        <v>23768932</v>
      </c>
      <c r="G22087" s="95">
        <v>0</v>
      </c>
      <c r="H22087" s="93" t="s">
        <v>8976</v>
      </c>
      <c r="I22087" s="93" t="s">
        <v>23895</v>
      </c>
      <c r="J22087" s="93" t="s">
        <v>20869</v>
      </c>
      <c r="K22087" s="93" t="s">
        <v>6770</v>
      </c>
      <c r="L22087" s="14">
        <f>AND(vyberHrace&lt;&gt;"",ISNUMBER(SEARCH(vyberHrace,$B22087)))</f>
      </c>
      <c r="M22087" s="14">
        <f>AND($I22087=MID(kododd,1,2),$J22087=MID(kododd,3,3))</f>
      </c>
    </row>
    <row r="22088">
      <c r="A22088" s="95">
        <v>47973</v>
      </c>
      <c r="B22088" s="93" t="s">
        <v>33</v>
      </c>
      <c r="C22088" s="93" t="s">
        <v>1438</v>
      </c>
      <c r="E22088" s="95">
        <v>1428</v>
      </c>
      <c r="F22088" s="95">
        <v>23733861</v>
      </c>
      <c r="G22088" s="95">
        <v>0</v>
      </c>
      <c r="H22088" s="93" t="s">
        <v>8976</v>
      </c>
      <c r="I22088" s="93" t="s">
        <v>23895</v>
      </c>
      <c r="J22088" s="93" t="s">
        <v>20882</v>
      </c>
      <c r="K22088" s="93" t="s">
        <v>6865</v>
      </c>
      <c r="L22088" s="14">
        <f>AND(vyberHrace&lt;&gt;"",ISNUMBER(SEARCH(vyberHrace,$B22088)))</f>
      </c>
      <c r="M22088" s="14">
        <f>AND($I22088=MID(kododd,1,2),$J22088=MID(kododd,3,3))</f>
      </c>
    </row>
    <row r="22089">
      <c r="A22089" s="95">
        <v>52879</v>
      </c>
      <c r="B22089" s="93" t="s">
        <v>2284</v>
      </c>
      <c r="C22089" s="93" t="s">
        <v>1419</v>
      </c>
      <c r="D22089" s="95">
        <v>1026</v>
      </c>
      <c r="G22089" s="95">
        <v>250</v>
      </c>
      <c r="H22089" s="93" t="s">
        <v>8976</v>
      </c>
      <c r="I22089" s="93" t="s">
        <v>23895</v>
      </c>
      <c r="J22089" s="93" t="s">
        <v>20965</v>
      </c>
      <c r="K22089" s="93" t="s">
        <v>3065</v>
      </c>
      <c r="L22089" s="14">
        <f>AND(vyberHrace&lt;&gt;"",ISNUMBER(SEARCH(vyberHrace,$B22089)))</f>
      </c>
      <c r="M22089" s="14">
        <f>AND($I22089=MID(kododd,1,2),$J22089=MID(kododd,3,3))</f>
      </c>
    </row>
    <row r="22090">
      <c r="A22090" s="95">
        <v>63789</v>
      </c>
      <c r="B22090" s="93" t="s">
        <v>30037</v>
      </c>
      <c r="C22090" s="93" t="s">
        <v>1487</v>
      </c>
      <c r="G22090" s="95">
        <v>250</v>
      </c>
      <c r="H22090" s="93" t="s">
        <v>8976</v>
      </c>
      <c r="I22090" s="93" t="s">
        <v>23895</v>
      </c>
      <c r="J22090" s="93" t="s">
        <v>20934</v>
      </c>
      <c r="K22090" s="93" t="s">
        <v>21374</v>
      </c>
      <c r="L22090" s="14">
        <f>AND(vyberHrace&lt;&gt;"",ISNUMBER(SEARCH(vyberHrace,$B22090)))</f>
      </c>
      <c r="M22090" s="14">
        <f>AND($I22090=MID(kododd,1,2),$J22090=MID(kododd,3,3))</f>
      </c>
    </row>
    <row r="22091">
      <c r="A22091" s="95">
        <v>63821</v>
      </c>
      <c r="B22091" s="93" t="s">
        <v>30038</v>
      </c>
      <c r="C22091" s="93" t="s">
        <v>24215</v>
      </c>
      <c r="F22091" s="95">
        <v>571006788</v>
      </c>
      <c r="G22091" s="95">
        <v>250</v>
      </c>
      <c r="H22091" s="93" t="s">
        <v>8976</v>
      </c>
      <c r="I22091" s="93" t="s">
        <v>23895</v>
      </c>
      <c r="J22091" s="93" t="s">
        <v>20882</v>
      </c>
      <c r="K22091" s="93" t="s">
        <v>6865</v>
      </c>
      <c r="L22091" s="14">
        <f>AND(vyberHrace&lt;&gt;"",ISNUMBER(SEARCH(vyberHrace,$B22091)))</f>
      </c>
      <c r="M22091" s="14">
        <f>AND($I22091=MID(kododd,1,2),$J22091=MID(kododd,3,3))</f>
      </c>
    </row>
    <row r="22092">
      <c r="A22092" s="95">
        <v>63404</v>
      </c>
      <c r="B22092" s="93" t="s">
        <v>29610</v>
      </c>
      <c r="C22092" s="93" t="s">
        <v>1487</v>
      </c>
      <c r="F22092" s="95">
        <v>571006796</v>
      </c>
      <c r="G22092" s="95">
        <v>250</v>
      </c>
      <c r="H22092" s="93" t="s">
        <v>8976</v>
      </c>
      <c r="I22092" s="93" t="s">
        <v>23895</v>
      </c>
      <c r="J22092" s="93" t="s">
        <v>20882</v>
      </c>
      <c r="K22092" s="93" t="s">
        <v>6865</v>
      </c>
      <c r="L22092" s="14">
        <f>AND(vyberHrace&lt;&gt;"",ISNUMBER(SEARCH(vyberHrace,$B22092)))</f>
      </c>
      <c r="M22092" s="14">
        <f>AND($I22092=MID(kododd,1,2),$J22092=MID(kododd,3,3))</f>
      </c>
    </row>
    <row r="22093">
      <c r="A22093" s="95">
        <v>47405</v>
      </c>
      <c r="B22093" s="93" t="s">
        <v>4436</v>
      </c>
      <c r="C22093" s="93" t="s">
        <v>1419</v>
      </c>
      <c r="D22093" s="95">
        <v>1594</v>
      </c>
      <c r="E22093" s="95">
        <v>1768</v>
      </c>
      <c r="F22093" s="95">
        <v>23738723</v>
      </c>
      <c r="G22093" s="95">
        <v>250</v>
      </c>
      <c r="H22093" s="93" t="s">
        <v>8976</v>
      </c>
      <c r="I22093" s="93" t="s">
        <v>23895</v>
      </c>
      <c r="J22093" s="93" t="s">
        <v>20944</v>
      </c>
      <c r="K22093" s="93" t="s">
        <v>11221</v>
      </c>
      <c r="L22093" s="14">
        <f>AND(vyberHrace&lt;&gt;"",ISNUMBER(SEARCH(vyberHrace,$B22093)))</f>
      </c>
      <c r="M22093" s="14">
        <f>AND($I22093=MID(kododd,1,2),$J22093=MID(kododd,3,3))</f>
      </c>
    </row>
    <row r="22094">
      <c r="A22094" s="95">
        <v>50695</v>
      </c>
      <c r="B22094" s="93" t="s">
        <v>8854</v>
      </c>
      <c r="C22094" s="93" t="s">
        <v>1402</v>
      </c>
      <c r="D22094" s="95">
        <v>1290</v>
      </c>
      <c r="E22094" s="95">
        <v>1469</v>
      </c>
      <c r="F22094" s="95">
        <v>23738731</v>
      </c>
      <c r="G22094" s="95">
        <v>250</v>
      </c>
      <c r="H22094" s="93" t="s">
        <v>8976</v>
      </c>
      <c r="I22094" s="93" t="s">
        <v>23895</v>
      </c>
      <c r="J22094" s="93" t="s">
        <v>20944</v>
      </c>
      <c r="K22094" s="93" t="s">
        <v>11221</v>
      </c>
      <c r="L22094" s="14">
        <f>AND(vyberHrace&lt;&gt;"",ISNUMBER(SEARCH(vyberHrace,$B22094)))</f>
      </c>
      <c r="M22094" s="14">
        <f>AND($I22094=MID(kododd,1,2),$J22094=MID(kododd,3,3))</f>
      </c>
    </row>
    <row r="22095">
      <c r="A22095" s="95">
        <v>56122</v>
      </c>
      <c r="B22095" s="93" t="s">
        <v>4439</v>
      </c>
      <c r="C22095" s="93" t="s">
        <v>1420</v>
      </c>
      <c r="G22095" s="95">
        <v>0</v>
      </c>
      <c r="H22095" s="93" t="s">
        <v>8976</v>
      </c>
      <c r="I22095" s="93" t="s">
        <v>23895</v>
      </c>
      <c r="J22095" s="93" t="s">
        <v>20938</v>
      </c>
      <c r="K22095" s="93" t="s">
        <v>5086</v>
      </c>
      <c r="L22095" s="14">
        <f>AND(vyberHrace&lt;&gt;"",ISNUMBER(SEARCH(vyberHrace,$B22095)))</f>
      </c>
      <c r="M22095" s="14">
        <f>AND($I22095=MID(kododd,1,2),$J22095=MID(kododd,3,3))</f>
      </c>
    </row>
    <row r="22096">
      <c r="A22096" s="95">
        <v>63215</v>
      </c>
      <c r="B22096" s="93" t="s">
        <v>29611</v>
      </c>
      <c r="C22096" s="93" t="s">
        <v>1450</v>
      </c>
      <c r="G22096" s="95">
        <v>250</v>
      </c>
      <c r="H22096" s="93" t="s">
        <v>8976</v>
      </c>
      <c r="I22096" s="93" t="s">
        <v>23895</v>
      </c>
      <c r="J22096" s="93" t="s">
        <v>20935</v>
      </c>
      <c r="K22096" s="93" t="s">
        <v>6901</v>
      </c>
      <c r="L22096" s="14">
        <f>AND(vyberHrace&lt;&gt;"",ISNUMBER(SEARCH(vyberHrace,$B22096)))</f>
      </c>
      <c r="M22096" s="14">
        <f>AND($I22096=MID(kododd,1,2),$J22096=MID(kododd,3,3))</f>
      </c>
    </row>
    <row r="22097">
      <c r="A22097" s="95">
        <v>36682</v>
      </c>
      <c r="B22097" s="93" t="s">
        <v>4440</v>
      </c>
      <c r="C22097" s="93" t="s">
        <v>1398</v>
      </c>
      <c r="D22097" s="95">
        <v>1653</v>
      </c>
      <c r="E22097" s="95">
        <v>1803</v>
      </c>
      <c r="F22097" s="95">
        <v>360066</v>
      </c>
      <c r="G22097" s="95">
        <v>250</v>
      </c>
      <c r="H22097" s="93" t="s">
        <v>8976</v>
      </c>
      <c r="I22097" s="93" t="s">
        <v>23895</v>
      </c>
      <c r="J22097" s="93" t="s">
        <v>20936</v>
      </c>
      <c r="K22097" s="93" t="s">
        <v>5615</v>
      </c>
      <c r="L22097" s="14">
        <f>AND(vyberHrace&lt;&gt;"",ISNUMBER(SEARCH(vyberHrace,$B22097)))</f>
      </c>
      <c r="M22097" s="14">
        <f>AND($I22097=MID(kododd,1,2),$J22097=MID(kododd,3,3))</f>
      </c>
    </row>
    <row r="22098">
      <c r="A22098" s="95">
        <v>1725</v>
      </c>
      <c r="B22098" s="93" t="s">
        <v>4441</v>
      </c>
      <c r="C22098" s="93" t="s">
        <v>1463</v>
      </c>
      <c r="D22098" s="95">
        <v>2206</v>
      </c>
      <c r="E22098" s="95">
        <v>2211</v>
      </c>
      <c r="F22098" s="95">
        <v>327190</v>
      </c>
      <c r="G22098" s="95">
        <v>250</v>
      </c>
      <c r="H22098" s="93" t="s">
        <v>8976</v>
      </c>
      <c r="I22098" s="93" t="s">
        <v>23895</v>
      </c>
      <c r="J22098" s="93" t="s">
        <v>20911</v>
      </c>
      <c r="K22098" s="93" t="s">
        <v>3262</v>
      </c>
      <c r="L22098" s="14">
        <f>AND(vyberHrace&lt;&gt;"",ISNUMBER(SEARCH(vyberHrace,$B22098)))</f>
      </c>
      <c r="M22098" s="14">
        <f>AND($I22098=MID(kododd,1,2),$J22098=MID(kododd,3,3))</f>
      </c>
    </row>
    <row r="22099">
      <c r="A22099" s="95">
        <v>51739</v>
      </c>
      <c r="B22099" s="93" t="s">
        <v>2393</v>
      </c>
      <c r="C22099" s="93" t="s">
        <v>1402</v>
      </c>
      <c r="G22099" s="95">
        <v>0</v>
      </c>
      <c r="H22099" s="93" t="s">
        <v>8976</v>
      </c>
      <c r="I22099" s="93" t="s">
        <v>23895</v>
      </c>
      <c r="J22099" s="93" t="s">
        <v>20936</v>
      </c>
      <c r="K22099" s="93" t="s">
        <v>5615</v>
      </c>
      <c r="L22099" s="14">
        <f>AND(vyberHrace&lt;&gt;"",ISNUMBER(SEARCH(vyberHrace,$B22099)))</f>
      </c>
      <c r="M22099" s="14">
        <f>AND($I22099=MID(kododd,1,2),$J22099=MID(kododd,3,3))</f>
      </c>
    </row>
    <row r="22100">
      <c r="A22100" s="95">
        <v>54272</v>
      </c>
      <c r="B22100" s="93" t="s">
        <v>1280</v>
      </c>
      <c r="C22100" s="93" t="s">
        <v>1411</v>
      </c>
      <c r="G22100" s="95">
        <v>0</v>
      </c>
      <c r="H22100" s="93" t="s">
        <v>8976</v>
      </c>
      <c r="I22100" s="93" t="s">
        <v>23895</v>
      </c>
      <c r="J22100" s="93" t="s">
        <v>20935</v>
      </c>
      <c r="K22100" s="93" t="s">
        <v>6901</v>
      </c>
      <c r="L22100" s="14">
        <f>AND(vyberHrace&lt;&gt;"",ISNUMBER(SEARCH(vyberHrace,$B22100)))</f>
      </c>
      <c r="M22100" s="14">
        <f>AND($I22100=MID(kododd,1,2),$J22100=MID(kododd,3,3))</f>
      </c>
    </row>
    <row r="22101">
      <c r="A22101" s="95">
        <v>52415</v>
      </c>
      <c r="B22101" s="93" t="s">
        <v>3879</v>
      </c>
      <c r="C22101" s="93" t="s">
        <v>1412</v>
      </c>
      <c r="G22101" s="95">
        <v>0</v>
      </c>
      <c r="H22101" s="93" t="s">
        <v>8976</v>
      </c>
      <c r="I22101" s="93" t="s">
        <v>23895</v>
      </c>
      <c r="J22101" s="93" t="s">
        <v>20878</v>
      </c>
      <c r="K22101" s="93" t="s">
        <v>6859</v>
      </c>
      <c r="L22101" s="14">
        <f>AND(vyberHrace&lt;&gt;"",ISNUMBER(SEARCH(vyberHrace,$B22101)))</f>
      </c>
      <c r="M22101" s="14">
        <f>AND($I22101=MID(kododd,1,2),$J22101=MID(kododd,3,3))</f>
      </c>
    </row>
    <row r="22102">
      <c r="A22102" s="95">
        <v>13683</v>
      </c>
      <c r="B22102" s="93" t="s">
        <v>4448</v>
      </c>
      <c r="C22102" s="93" t="s">
        <v>1469</v>
      </c>
      <c r="D22102" s="95">
        <v>1683</v>
      </c>
      <c r="E22102" s="95">
        <v>1788</v>
      </c>
      <c r="F22102" s="95">
        <v>387738</v>
      </c>
      <c r="G22102" s="95">
        <v>0</v>
      </c>
      <c r="H22102" s="93" t="s">
        <v>8976</v>
      </c>
      <c r="I22102" s="93" t="s">
        <v>23895</v>
      </c>
      <c r="J22102" s="93" t="s">
        <v>21023</v>
      </c>
      <c r="K22102" s="93" t="s">
        <v>232</v>
      </c>
      <c r="L22102" s="14">
        <f>AND(vyberHrace&lt;&gt;"",ISNUMBER(SEARCH(vyberHrace,$B22102)))</f>
      </c>
      <c r="M22102" s="14">
        <f>AND($I22102=MID(kododd,1,2),$J22102=MID(kododd,3,3))</f>
      </c>
    </row>
    <row r="22103">
      <c r="A22103" s="95">
        <v>40995</v>
      </c>
      <c r="B22103" s="93" t="s">
        <v>4450</v>
      </c>
      <c r="C22103" s="93" t="s">
        <v>1410</v>
      </c>
      <c r="D22103" s="95">
        <v>1703</v>
      </c>
      <c r="E22103" s="95">
        <v>1785</v>
      </c>
      <c r="F22103" s="95">
        <v>392014</v>
      </c>
      <c r="G22103" s="95">
        <v>250</v>
      </c>
      <c r="H22103" s="93" t="s">
        <v>8976</v>
      </c>
      <c r="I22103" s="93" t="s">
        <v>23895</v>
      </c>
      <c r="J22103" s="93" t="s">
        <v>20848</v>
      </c>
      <c r="K22103" s="93" t="s">
        <v>3603</v>
      </c>
      <c r="L22103" s="14">
        <f>AND(vyberHrace&lt;&gt;"",ISNUMBER(SEARCH(vyberHrace,$B22103)))</f>
      </c>
      <c r="M22103" s="14">
        <f>AND($I22103=MID(kododd,1,2),$J22103=MID(kododd,3,3))</f>
      </c>
    </row>
    <row r="22104">
      <c r="A22104" s="95">
        <v>38003</v>
      </c>
      <c r="B22104" s="93" t="s">
        <v>4451</v>
      </c>
      <c r="C22104" s="93" t="s">
        <v>1438</v>
      </c>
      <c r="D22104" s="95">
        <v>1935</v>
      </c>
      <c r="E22104" s="95">
        <v>1953</v>
      </c>
      <c r="F22104" s="95">
        <v>371661</v>
      </c>
      <c r="G22104" s="95">
        <v>250</v>
      </c>
      <c r="H22104" s="93" t="s">
        <v>8976</v>
      </c>
      <c r="I22104" s="93" t="s">
        <v>23895</v>
      </c>
      <c r="J22104" s="93" t="s">
        <v>20848</v>
      </c>
      <c r="K22104" s="93" t="s">
        <v>3603</v>
      </c>
      <c r="L22104" s="14">
        <f>AND(vyberHrace&lt;&gt;"",ISNUMBER(SEARCH(vyberHrace,$B22104)))</f>
      </c>
      <c r="M22104" s="14">
        <f>AND($I22104=MID(kododd,1,2),$J22104=MID(kododd,3,3))</f>
      </c>
    </row>
    <row r="22105">
      <c r="A22105" s="95">
        <v>52903</v>
      </c>
      <c r="B22105" s="93" t="s">
        <v>5058</v>
      </c>
      <c r="C22105" s="93" t="s">
        <v>1412</v>
      </c>
      <c r="D22105" s="95">
        <v>1867</v>
      </c>
      <c r="E22105" s="95">
        <v>1886</v>
      </c>
      <c r="F22105" s="95">
        <v>23750189</v>
      </c>
      <c r="G22105" s="95">
        <v>250</v>
      </c>
      <c r="H22105" s="93" t="s">
        <v>8976</v>
      </c>
      <c r="I22105" s="93" t="s">
        <v>23895</v>
      </c>
      <c r="J22105" s="93" t="s">
        <v>20966</v>
      </c>
      <c r="K22105" s="93" t="s">
        <v>3069</v>
      </c>
      <c r="L22105" s="14">
        <f>AND(vyberHrace&lt;&gt;"",ISNUMBER(SEARCH(vyberHrace,$B22105)))</f>
      </c>
      <c r="M22105" s="14">
        <f>AND($I22105=MID(kododd,1,2),$J22105=MID(kododd,3,3))</f>
      </c>
    </row>
    <row r="22106">
      <c r="A22106" s="95">
        <v>57645</v>
      </c>
      <c r="B22106" s="93" t="s">
        <v>24219</v>
      </c>
      <c r="C22106" s="93" t="s">
        <v>1446</v>
      </c>
      <c r="G22106" s="95">
        <v>0</v>
      </c>
      <c r="H22106" s="93" t="s">
        <v>8976</v>
      </c>
      <c r="I22106" s="93" t="s">
        <v>23895</v>
      </c>
      <c r="J22106" s="93" t="s">
        <v>23412</v>
      </c>
      <c r="K22106" s="93" t="s">
        <v>21370</v>
      </c>
      <c r="L22106" s="14">
        <f>AND(vyberHrace&lt;&gt;"",ISNUMBER(SEARCH(vyberHrace,$B22106)))</f>
      </c>
      <c r="M22106" s="14">
        <f>AND($I22106=MID(kododd,1,2),$J22106=MID(kododd,3,3))</f>
      </c>
    </row>
    <row r="22107">
      <c r="A22107" s="95">
        <v>55546</v>
      </c>
      <c r="B22107" s="93" t="s">
        <v>23159</v>
      </c>
      <c r="C22107" s="93" t="s">
        <v>1420</v>
      </c>
      <c r="G22107" s="95">
        <v>0</v>
      </c>
      <c r="H22107" s="93" t="s">
        <v>8976</v>
      </c>
      <c r="I22107" s="93" t="s">
        <v>23895</v>
      </c>
      <c r="J22107" s="93" t="s">
        <v>20878</v>
      </c>
      <c r="K22107" s="93" t="s">
        <v>6859</v>
      </c>
      <c r="L22107" s="14">
        <f>AND(vyberHrace&lt;&gt;"",ISNUMBER(SEARCH(vyberHrace,$B22107)))</f>
      </c>
      <c r="M22107" s="14">
        <f>AND($I22107=MID(kododd,1,2),$J22107=MID(kododd,3,3))</f>
      </c>
    </row>
    <row r="22108">
      <c r="A22108" s="95">
        <v>43067</v>
      </c>
      <c r="B22108" s="93" t="s">
        <v>3099</v>
      </c>
      <c r="C22108" s="93" t="s">
        <v>3255</v>
      </c>
      <c r="D22108" s="95">
        <v>1031</v>
      </c>
      <c r="E22108" s="95">
        <v>1434</v>
      </c>
      <c r="F22108" s="95">
        <v>23712651</v>
      </c>
      <c r="G22108" s="95">
        <v>0</v>
      </c>
      <c r="H22108" s="93" t="s">
        <v>8976</v>
      </c>
      <c r="I22108" s="93" t="s">
        <v>23895</v>
      </c>
      <c r="J22108" s="93" t="s">
        <v>20878</v>
      </c>
      <c r="K22108" s="93" t="s">
        <v>6859</v>
      </c>
      <c r="L22108" s="14">
        <f>AND(vyberHrace&lt;&gt;"",ISNUMBER(SEARCH(vyberHrace,$B22108)))</f>
      </c>
      <c r="M22108" s="14">
        <f>AND($I22108=MID(kododd,1,2),$J22108=MID(kododd,3,3))</f>
      </c>
    </row>
    <row r="22109">
      <c r="A22109" s="95">
        <v>10154</v>
      </c>
      <c r="B22109" s="93" t="s">
        <v>3103</v>
      </c>
      <c r="C22109" s="93" t="s">
        <v>1429</v>
      </c>
      <c r="D22109" s="95">
        <v>1481</v>
      </c>
      <c r="E22109" s="95">
        <v>1665</v>
      </c>
      <c r="F22109" s="95">
        <v>23705256</v>
      </c>
      <c r="G22109" s="95">
        <v>250</v>
      </c>
      <c r="H22109" s="93" t="s">
        <v>8976</v>
      </c>
      <c r="I22109" s="93" t="s">
        <v>23895</v>
      </c>
      <c r="J22109" s="93" t="s">
        <v>20987</v>
      </c>
      <c r="K22109" s="93" t="s">
        <v>4935</v>
      </c>
      <c r="L22109" s="14">
        <f>AND(vyberHrace&lt;&gt;"",ISNUMBER(SEARCH(vyberHrace,$B22109)))</f>
      </c>
      <c r="M22109" s="14">
        <f>AND($I22109=MID(kododd,1,2),$J22109=MID(kododd,3,3))</f>
      </c>
    </row>
    <row r="22110">
      <c r="A22110" s="95">
        <v>50784</v>
      </c>
      <c r="B22110" s="93" t="s">
        <v>4293</v>
      </c>
      <c r="C22110" s="93" t="s">
        <v>1422</v>
      </c>
      <c r="G22110" s="95">
        <v>0</v>
      </c>
      <c r="H22110" s="93" t="s">
        <v>8976</v>
      </c>
      <c r="I22110" s="93" t="s">
        <v>23895</v>
      </c>
      <c r="J22110" s="93" t="s">
        <v>20878</v>
      </c>
      <c r="K22110" s="93" t="s">
        <v>6859</v>
      </c>
      <c r="L22110" s="14">
        <f>AND(vyberHrace&lt;&gt;"",ISNUMBER(SEARCH(vyberHrace,$B22110)))</f>
      </c>
      <c r="M22110" s="14">
        <f>AND($I22110=MID(kododd,1,2),$J22110=MID(kododd,3,3))</f>
      </c>
    </row>
    <row r="22111">
      <c r="A22111" s="95">
        <v>48667</v>
      </c>
      <c r="B22111" s="93" t="s">
        <v>1917</v>
      </c>
      <c r="C22111" s="93" t="s">
        <v>1406</v>
      </c>
      <c r="G22111" s="95">
        <v>0</v>
      </c>
      <c r="H22111" s="93" t="s">
        <v>8976</v>
      </c>
      <c r="I22111" s="93" t="s">
        <v>23895</v>
      </c>
      <c r="J22111" s="93" t="s">
        <v>20878</v>
      </c>
      <c r="K22111" s="93" t="s">
        <v>6859</v>
      </c>
      <c r="L22111" s="14">
        <f>AND(vyberHrace&lt;&gt;"",ISNUMBER(SEARCH(vyberHrace,$B22111)))</f>
      </c>
      <c r="M22111" s="14">
        <f>AND($I22111=MID(kododd,1,2),$J22111=MID(kododd,3,3))</f>
      </c>
    </row>
    <row r="22112">
      <c r="A22112" s="95">
        <v>32143</v>
      </c>
      <c r="B22112" s="93" t="s">
        <v>14706</v>
      </c>
      <c r="C22112" s="93" t="s">
        <v>1472</v>
      </c>
      <c r="D22112" s="95">
        <v>1637</v>
      </c>
      <c r="F22112" s="95">
        <v>347086</v>
      </c>
      <c r="G22112" s="95">
        <v>250</v>
      </c>
      <c r="H22112" s="93" t="s">
        <v>8976</v>
      </c>
      <c r="I22112" s="93" t="s">
        <v>23895</v>
      </c>
      <c r="J22112" s="93" t="s">
        <v>3580</v>
      </c>
      <c r="K22112" s="93" t="s">
        <v>4827</v>
      </c>
      <c r="L22112" s="14">
        <f>AND(vyberHrace&lt;&gt;"",ISNUMBER(SEARCH(vyberHrace,$B22112)))</f>
      </c>
      <c r="M22112" s="14">
        <f>AND($I22112=MID(kododd,1,2),$J22112=MID(kododd,3,3))</f>
      </c>
    </row>
    <row r="22113">
      <c r="A22113" s="95">
        <v>36744</v>
      </c>
      <c r="B22113" s="93" t="s">
        <v>14707</v>
      </c>
      <c r="C22113" s="93" t="s">
        <v>1430</v>
      </c>
      <c r="G22113" s="95">
        <v>0</v>
      </c>
      <c r="H22113" s="93" t="s">
        <v>8976</v>
      </c>
      <c r="I22113" s="93" t="s">
        <v>23895</v>
      </c>
      <c r="J22113" s="93" t="s">
        <v>3580</v>
      </c>
      <c r="K22113" s="93" t="s">
        <v>4827</v>
      </c>
      <c r="L22113" s="14">
        <f>AND(vyberHrace&lt;&gt;"",ISNUMBER(SEARCH(vyberHrace,$B22113)))</f>
      </c>
      <c r="M22113" s="14">
        <f>AND($I22113=MID(kododd,1,2),$J22113=MID(kododd,3,3))</f>
      </c>
    </row>
    <row r="22114">
      <c r="A22114" s="95">
        <v>10</v>
      </c>
      <c r="B22114" s="93" t="s">
        <v>14708</v>
      </c>
      <c r="C22114" s="93" t="s">
        <v>1462</v>
      </c>
      <c r="D22114" s="95">
        <v>2364</v>
      </c>
      <c r="E22114" s="95">
        <v>2390</v>
      </c>
      <c r="F22114" s="95">
        <v>300160</v>
      </c>
      <c r="G22114" s="95">
        <v>250</v>
      </c>
      <c r="H22114" s="93" t="s">
        <v>8976</v>
      </c>
      <c r="I22114" s="93" t="s">
        <v>23895</v>
      </c>
      <c r="J22114" s="93" t="s">
        <v>20882</v>
      </c>
      <c r="K22114" s="93" t="s">
        <v>6865</v>
      </c>
      <c r="L22114" s="14">
        <f>AND(vyberHrace&lt;&gt;"",ISNUMBER(SEARCH(vyberHrace,$B22114)))</f>
      </c>
      <c r="M22114" s="14">
        <f>AND($I22114=MID(kododd,1,2),$J22114=MID(kododd,3,3))</f>
      </c>
    </row>
    <row r="22115">
      <c r="A22115" s="95">
        <v>63413</v>
      </c>
      <c r="B22115" s="93" t="s">
        <v>29612</v>
      </c>
      <c r="C22115" s="93" t="s">
        <v>1444</v>
      </c>
      <c r="G22115" s="95">
        <v>250</v>
      </c>
      <c r="H22115" s="93" t="s">
        <v>8976</v>
      </c>
      <c r="I22115" s="93" t="s">
        <v>23895</v>
      </c>
      <c r="J22115" s="93" t="s">
        <v>20962</v>
      </c>
      <c r="K22115" s="93" t="s">
        <v>5181</v>
      </c>
      <c r="L22115" s="14">
        <f>AND(vyberHrace&lt;&gt;"",ISNUMBER(SEARCH(vyberHrace,$B22115)))</f>
      </c>
      <c r="M22115" s="14">
        <f>AND($I22115=MID(kododd,1,2),$J22115=MID(kododd,3,3))</f>
      </c>
    </row>
    <row r="22116">
      <c r="A22116" s="95">
        <v>63579</v>
      </c>
      <c r="B22116" s="93" t="s">
        <v>29613</v>
      </c>
      <c r="C22116" s="93" t="s">
        <v>1448</v>
      </c>
      <c r="G22116" s="95">
        <v>500</v>
      </c>
      <c r="H22116" s="93" t="s">
        <v>8976</v>
      </c>
      <c r="I22116" s="93" t="s">
        <v>23895</v>
      </c>
      <c r="J22116" s="93" t="s">
        <v>23412</v>
      </c>
      <c r="K22116" s="93" t="s">
        <v>21370</v>
      </c>
      <c r="L22116" s="14">
        <f>AND(vyberHrace&lt;&gt;"",ISNUMBER(SEARCH(vyberHrace,$B22116)))</f>
      </c>
      <c r="M22116" s="14">
        <f>AND($I22116=MID(kododd,1,2),$J22116=MID(kododd,3,3))</f>
      </c>
    </row>
    <row r="22117">
      <c r="A22117" s="95">
        <v>7692</v>
      </c>
      <c r="B22117" s="93" t="s">
        <v>14724</v>
      </c>
      <c r="C22117" s="93" t="s">
        <v>1473</v>
      </c>
      <c r="D22117" s="95">
        <v>1546</v>
      </c>
      <c r="E22117" s="95">
        <v>1715</v>
      </c>
      <c r="F22117" s="95">
        <v>336467</v>
      </c>
      <c r="G22117" s="95">
        <v>250</v>
      </c>
      <c r="H22117" s="93" t="s">
        <v>8976</v>
      </c>
      <c r="I22117" s="93" t="s">
        <v>23895</v>
      </c>
      <c r="J22117" s="93" t="s">
        <v>20934</v>
      </c>
      <c r="K22117" s="93" t="s">
        <v>21374</v>
      </c>
      <c r="L22117" s="14">
        <f>AND(vyberHrace&lt;&gt;"",ISNUMBER(SEARCH(vyberHrace,$B22117)))</f>
      </c>
      <c r="M22117" s="14">
        <f>AND($I22117=MID(kododd,1,2),$J22117=MID(kododd,3,3))</f>
      </c>
    </row>
    <row r="22118">
      <c r="A22118" s="95">
        <v>49548</v>
      </c>
      <c r="B22118" s="93" t="s">
        <v>14724</v>
      </c>
      <c r="C22118" s="93" t="s">
        <v>1449</v>
      </c>
      <c r="G22118" s="95">
        <v>0</v>
      </c>
      <c r="H22118" s="93" t="s">
        <v>8976</v>
      </c>
      <c r="I22118" s="93" t="s">
        <v>23895</v>
      </c>
      <c r="J22118" s="93" t="s">
        <v>20934</v>
      </c>
      <c r="K22118" s="93" t="s">
        <v>21374</v>
      </c>
      <c r="L22118" s="14">
        <f>AND(vyberHrace&lt;&gt;"",ISNUMBER(SEARCH(vyberHrace,$B22118)))</f>
      </c>
      <c r="M22118" s="14">
        <f>AND($I22118=MID(kododd,1,2),$J22118=MID(kododd,3,3))</f>
      </c>
    </row>
    <row r="22119">
      <c r="A22119" s="95">
        <v>58792</v>
      </c>
      <c r="B22119" s="93" t="s">
        <v>25264</v>
      </c>
      <c r="C22119" s="93" t="s">
        <v>1424</v>
      </c>
      <c r="D22119" s="95">
        <v>1005</v>
      </c>
      <c r="F22119" s="95">
        <v>571005080</v>
      </c>
      <c r="G22119" s="95">
        <v>250</v>
      </c>
      <c r="H22119" s="93" t="s">
        <v>8976</v>
      </c>
      <c r="I22119" s="93" t="s">
        <v>23895</v>
      </c>
      <c r="J22119" s="93" t="s">
        <v>20882</v>
      </c>
      <c r="K22119" s="93" t="s">
        <v>6865</v>
      </c>
      <c r="L22119" s="14">
        <f>AND(vyberHrace&lt;&gt;"",ISNUMBER(SEARCH(vyberHrace,$B22119)))</f>
      </c>
      <c r="M22119" s="14">
        <f>AND($I22119=MID(kododd,1,2),$J22119=MID(kododd,3,3))</f>
      </c>
    </row>
    <row r="22120">
      <c r="A22120" s="95">
        <v>62788</v>
      </c>
      <c r="B22120" s="93" t="s">
        <v>29614</v>
      </c>
      <c r="C22120" s="93" t="s">
        <v>1488</v>
      </c>
      <c r="G22120" s="95">
        <v>250</v>
      </c>
      <c r="H22120" s="93" t="s">
        <v>8976</v>
      </c>
      <c r="I22120" s="93" t="s">
        <v>23895</v>
      </c>
      <c r="J22120" s="93" t="s">
        <v>20878</v>
      </c>
      <c r="K22120" s="93" t="s">
        <v>6859</v>
      </c>
      <c r="L22120" s="14">
        <f>AND(vyberHrace&lt;&gt;"",ISNUMBER(SEARCH(vyberHrace,$B22120)))</f>
      </c>
      <c r="M22120" s="14">
        <f>AND($I22120=MID(kododd,1,2),$J22120=MID(kododd,3,3))</f>
      </c>
    </row>
    <row r="22121">
      <c r="A22121" s="95">
        <v>11151</v>
      </c>
      <c r="B22121" s="93" t="s">
        <v>12367</v>
      </c>
      <c r="C22121" s="93" t="s">
        <v>1453</v>
      </c>
      <c r="D22121" s="95">
        <v>1618</v>
      </c>
      <c r="G22121" s="95">
        <v>250</v>
      </c>
      <c r="H22121" s="93" t="s">
        <v>8976</v>
      </c>
      <c r="I22121" s="93" t="s">
        <v>23895</v>
      </c>
      <c r="J22121" s="93" t="s">
        <v>20924</v>
      </c>
      <c r="K22121" s="93" t="s">
        <v>5572</v>
      </c>
      <c r="L22121" s="14">
        <f>AND(vyberHrace&lt;&gt;"",ISNUMBER(SEARCH(vyberHrace,$B22121)))</f>
      </c>
      <c r="M22121" s="14">
        <f>AND($I22121=MID(kododd,1,2),$J22121=MID(kododd,3,3))</f>
      </c>
    </row>
    <row r="22122">
      <c r="A22122" s="95">
        <v>6216</v>
      </c>
      <c r="B22122" s="93" t="s">
        <v>12369</v>
      </c>
      <c r="C22122" s="93" t="s">
        <v>1471</v>
      </c>
      <c r="D22122" s="95">
        <v>1685</v>
      </c>
      <c r="E22122" s="95">
        <v>1789</v>
      </c>
      <c r="F22122" s="95">
        <v>23757477</v>
      </c>
      <c r="G22122" s="95">
        <v>250</v>
      </c>
      <c r="H22122" s="93" t="s">
        <v>8976</v>
      </c>
      <c r="I22122" s="93" t="s">
        <v>23895</v>
      </c>
      <c r="J22122" s="93" t="s">
        <v>20959</v>
      </c>
      <c r="K22122" s="93" t="s">
        <v>9927</v>
      </c>
      <c r="L22122" s="14">
        <f>AND(vyberHrace&lt;&gt;"",ISNUMBER(SEARCH(vyberHrace,$B22122)))</f>
      </c>
      <c r="M22122" s="14">
        <f>AND($I22122=MID(kododd,1,2),$J22122=MID(kododd,3,3))</f>
      </c>
    </row>
    <row r="22123">
      <c r="A22123" s="95">
        <v>47252</v>
      </c>
      <c r="B22123" s="93" t="s">
        <v>12370</v>
      </c>
      <c r="C22123" s="93" t="s">
        <v>1459</v>
      </c>
      <c r="F22123" s="95">
        <v>23720913</v>
      </c>
      <c r="G22123" s="95">
        <v>250</v>
      </c>
      <c r="H22123" s="93" t="s">
        <v>8976</v>
      </c>
      <c r="I22123" s="93" t="s">
        <v>23895</v>
      </c>
      <c r="J22123" s="93" t="s">
        <v>21007</v>
      </c>
      <c r="K22123" s="93" t="s">
        <v>2006</v>
      </c>
      <c r="L22123" s="14">
        <f>AND(vyberHrace&lt;&gt;"",ISNUMBER(SEARCH(vyberHrace,$B22123)))</f>
      </c>
      <c r="M22123" s="14">
        <f>AND($I22123=MID(kododd,1,2),$J22123=MID(kododd,3,3))</f>
      </c>
    </row>
    <row r="22124">
      <c r="A22124" s="95">
        <v>60191</v>
      </c>
      <c r="B22124" s="93" t="s">
        <v>24820</v>
      </c>
      <c r="C22124" s="93" t="s">
        <v>1487</v>
      </c>
      <c r="G22124" s="95">
        <v>250</v>
      </c>
      <c r="H22124" s="93" t="s">
        <v>8976</v>
      </c>
      <c r="I22124" s="93" t="s">
        <v>23895</v>
      </c>
      <c r="J22124" s="93" t="s">
        <v>20882</v>
      </c>
      <c r="K22124" s="93" t="s">
        <v>6865</v>
      </c>
      <c r="L22124" s="14">
        <f>AND(vyberHrace&lt;&gt;"",ISNUMBER(SEARCH(vyberHrace,$B22124)))</f>
      </c>
      <c r="M22124" s="14">
        <f>AND($I22124=MID(kododd,1,2),$J22124=MID(kododd,3,3))</f>
      </c>
    </row>
    <row r="22125">
      <c r="A22125" s="95">
        <v>56503</v>
      </c>
      <c r="B22125" s="93" t="s">
        <v>23202</v>
      </c>
      <c r="C22125" s="93" t="s">
        <v>1411</v>
      </c>
      <c r="G22125" s="95">
        <v>0</v>
      </c>
      <c r="H22125" s="93" t="s">
        <v>8976</v>
      </c>
      <c r="I22125" s="93" t="s">
        <v>23895</v>
      </c>
      <c r="J22125" s="93" t="s">
        <v>20866</v>
      </c>
      <c r="K22125" s="93" t="s">
        <v>6762</v>
      </c>
      <c r="L22125" s="14">
        <f>AND(vyberHrace&lt;&gt;"",ISNUMBER(SEARCH(vyberHrace,$B22125)))</f>
      </c>
      <c r="M22125" s="14">
        <f>AND($I22125=MID(kododd,1,2),$J22125=MID(kododd,3,3))</f>
      </c>
    </row>
    <row r="22126">
      <c r="A22126" s="95">
        <v>58162</v>
      </c>
      <c r="B22126" s="93" t="s">
        <v>24681</v>
      </c>
      <c r="C22126" s="93" t="s">
        <v>1486</v>
      </c>
      <c r="G22126" s="95">
        <v>0</v>
      </c>
      <c r="H22126" s="93" t="s">
        <v>8976</v>
      </c>
      <c r="I22126" s="93" t="s">
        <v>23895</v>
      </c>
      <c r="J22126" s="93" t="s">
        <v>20947</v>
      </c>
      <c r="K22126" s="93" t="s">
        <v>6833</v>
      </c>
      <c r="L22126" s="14">
        <f>AND(vyberHrace&lt;&gt;"",ISNUMBER(SEARCH(vyberHrace,$B22126)))</f>
      </c>
      <c r="M22126" s="14">
        <f>AND($I22126=MID(kododd,1,2),$J22126=MID(kododd,3,3))</f>
      </c>
    </row>
    <row r="22127">
      <c r="A22127" s="95">
        <v>48787</v>
      </c>
      <c r="B22127" s="93" t="s">
        <v>17061</v>
      </c>
      <c r="C22127" s="93" t="s">
        <v>1408</v>
      </c>
      <c r="D22127" s="95">
        <v>1236</v>
      </c>
      <c r="F22127" s="95">
        <v>23725257</v>
      </c>
      <c r="G22127" s="95">
        <v>0</v>
      </c>
      <c r="H22127" s="93" t="s">
        <v>8976</v>
      </c>
      <c r="I22127" s="93" t="s">
        <v>23895</v>
      </c>
      <c r="J22127" s="93" t="s">
        <v>20935</v>
      </c>
      <c r="K22127" s="93" t="s">
        <v>6901</v>
      </c>
      <c r="L22127" s="14">
        <f>AND(vyberHrace&lt;&gt;"",ISNUMBER(SEARCH(vyberHrace,$B22127)))</f>
      </c>
      <c r="M22127" s="14">
        <f>AND($I22127=MID(kododd,1,2),$J22127=MID(kododd,3,3))</f>
      </c>
    </row>
    <row r="22128">
      <c r="A22128" s="95">
        <v>58330</v>
      </c>
      <c r="B22128" s="93" t="s">
        <v>24840</v>
      </c>
      <c r="C22128" s="93" t="s">
        <v>1450</v>
      </c>
      <c r="G22128" s="95">
        <v>0</v>
      </c>
      <c r="H22128" s="93" t="s">
        <v>8976</v>
      </c>
      <c r="I22128" s="93" t="s">
        <v>23895</v>
      </c>
      <c r="J22128" s="93" t="s">
        <v>20878</v>
      </c>
      <c r="K22128" s="93" t="s">
        <v>6859</v>
      </c>
      <c r="L22128" s="14">
        <f>AND(vyberHrace&lt;&gt;"",ISNUMBER(SEARCH(vyberHrace,$B22128)))</f>
      </c>
      <c r="M22128" s="14">
        <f>AND($I22128=MID(kododd,1,2),$J22128=MID(kododd,3,3))</f>
      </c>
    </row>
    <row r="22129">
      <c r="A22129" s="95">
        <v>58331</v>
      </c>
      <c r="B22129" s="93" t="s">
        <v>24841</v>
      </c>
      <c r="C22129" s="93" t="s">
        <v>1486</v>
      </c>
      <c r="D22129" s="95">
        <v>1041</v>
      </c>
      <c r="E22129" s="95">
        <v>1408</v>
      </c>
      <c r="F22129" s="95">
        <v>23788267</v>
      </c>
      <c r="G22129" s="95">
        <v>250</v>
      </c>
      <c r="H22129" s="93" t="s">
        <v>8976</v>
      </c>
      <c r="I22129" s="93" t="s">
        <v>23895</v>
      </c>
      <c r="J22129" s="93" t="s">
        <v>20878</v>
      </c>
      <c r="K22129" s="93" t="s">
        <v>6859</v>
      </c>
      <c r="L22129" s="14">
        <f>AND(vyberHrace&lt;&gt;"",ISNUMBER(SEARCH(vyberHrace,$B22129)))</f>
      </c>
      <c r="M22129" s="14">
        <f>AND($I22129=MID(kododd,1,2),$J22129=MID(kododd,3,3))</f>
      </c>
    </row>
    <row r="22130">
      <c r="A22130" s="95">
        <v>40996</v>
      </c>
      <c r="B22130" s="93" t="s">
        <v>17072</v>
      </c>
      <c r="C22130" s="93" t="s">
        <v>1402</v>
      </c>
      <c r="D22130" s="95">
        <v>1053</v>
      </c>
      <c r="F22130" s="95">
        <v>23702974</v>
      </c>
      <c r="G22130" s="95">
        <v>0</v>
      </c>
      <c r="H22130" s="93" t="s">
        <v>8976</v>
      </c>
      <c r="I22130" s="93" t="s">
        <v>23895</v>
      </c>
      <c r="J22130" s="93" t="s">
        <v>20878</v>
      </c>
      <c r="K22130" s="93" t="s">
        <v>6859</v>
      </c>
      <c r="L22130" s="14">
        <f>AND(vyberHrace&lt;&gt;"",ISNUMBER(SEARCH(vyberHrace,$B22130)))</f>
      </c>
      <c r="M22130" s="14">
        <f>AND($I22130=MID(kododd,1,2),$J22130=MID(kododd,3,3))</f>
      </c>
    </row>
    <row r="22131">
      <c r="A22131" s="95">
        <v>39721</v>
      </c>
      <c r="B22131" s="93" t="s">
        <v>17073</v>
      </c>
      <c r="C22131" s="93" t="s">
        <v>1449</v>
      </c>
      <c r="D22131" s="95">
        <v>1103</v>
      </c>
      <c r="F22131" s="95">
        <v>385310</v>
      </c>
      <c r="G22131" s="95">
        <v>0</v>
      </c>
      <c r="H22131" s="93" t="s">
        <v>8976</v>
      </c>
      <c r="I22131" s="93" t="s">
        <v>23895</v>
      </c>
      <c r="J22131" s="93" t="s">
        <v>20878</v>
      </c>
      <c r="K22131" s="93" t="s">
        <v>6859</v>
      </c>
      <c r="L22131" s="14">
        <f>AND(vyberHrace&lt;&gt;"",ISNUMBER(SEARCH(vyberHrace,$B22131)))</f>
      </c>
      <c r="M22131" s="14">
        <f>AND($I22131=MID(kododd,1,2),$J22131=MID(kododd,3,3))</f>
      </c>
    </row>
    <row r="22132">
      <c r="A22132" s="95">
        <v>38140</v>
      </c>
      <c r="B22132" s="93" t="s">
        <v>17074</v>
      </c>
      <c r="C22132" s="93" t="s">
        <v>1419</v>
      </c>
      <c r="D22132" s="95">
        <v>1727</v>
      </c>
      <c r="E22132" s="95">
        <v>1837</v>
      </c>
      <c r="F22132" s="95">
        <v>371815</v>
      </c>
      <c r="G22132" s="95">
        <v>250</v>
      </c>
      <c r="H22132" s="93" t="s">
        <v>8976</v>
      </c>
      <c r="I22132" s="93" t="s">
        <v>23895</v>
      </c>
      <c r="J22132" s="93" t="s">
        <v>20890</v>
      </c>
      <c r="K22132" s="93" t="s">
        <v>29570</v>
      </c>
      <c r="L22132" s="14">
        <f>AND(vyberHrace&lt;&gt;"",ISNUMBER(SEARCH(vyberHrace,$B22132)))</f>
      </c>
      <c r="M22132" s="14">
        <f>AND($I22132=MID(kododd,1,2),$J22132=MID(kododd,3,3))</f>
      </c>
    </row>
    <row r="22133">
      <c r="A22133" s="95">
        <v>13006</v>
      </c>
      <c r="B22133" s="93" t="s">
        <v>17075</v>
      </c>
      <c r="C22133" s="93" t="s">
        <v>1407</v>
      </c>
      <c r="D22133" s="95">
        <v>1751</v>
      </c>
      <c r="E22133" s="95">
        <v>1829</v>
      </c>
      <c r="F22133" s="95">
        <v>387746</v>
      </c>
      <c r="G22133" s="95">
        <v>250</v>
      </c>
      <c r="H22133" s="93" t="s">
        <v>8976</v>
      </c>
      <c r="I22133" s="93" t="s">
        <v>23895</v>
      </c>
      <c r="J22133" s="93" t="s">
        <v>20875</v>
      </c>
      <c r="K22133" s="93" t="s">
        <v>11215</v>
      </c>
      <c r="L22133" s="14">
        <f>AND(vyberHrace&lt;&gt;"",ISNUMBER(SEARCH(vyberHrace,$B22133)))</f>
      </c>
      <c r="M22133" s="14">
        <f>AND($I22133=MID(kododd,1,2),$J22133=MID(kododd,3,3))</f>
      </c>
    </row>
    <row r="22134">
      <c r="A22134" s="95">
        <v>62095</v>
      </c>
      <c r="B22134" s="93" t="s">
        <v>28295</v>
      </c>
      <c r="C22134" s="93" t="s">
        <v>1488</v>
      </c>
      <c r="F22134" s="95">
        <v>23798483</v>
      </c>
      <c r="G22134" s="95">
        <v>250</v>
      </c>
      <c r="H22134" s="93" t="s">
        <v>8976</v>
      </c>
      <c r="I22134" s="93" t="s">
        <v>23895</v>
      </c>
      <c r="J22134" s="93" t="s">
        <v>20878</v>
      </c>
      <c r="K22134" s="93" t="s">
        <v>6859</v>
      </c>
      <c r="L22134" s="14">
        <f>AND(vyberHrace&lt;&gt;"",ISNUMBER(SEARCH(vyberHrace,$B22134)))</f>
      </c>
      <c r="M22134" s="14">
        <f>AND($I22134=MID(kododd,1,2),$J22134=MID(kododd,3,3))</f>
      </c>
    </row>
    <row r="22135">
      <c r="A22135" s="95">
        <v>11322</v>
      </c>
      <c r="B22135" s="93" t="s">
        <v>17076</v>
      </c>
      <c r="C22135" s="93" t="s">
        <v>1417</v>
      </c>
      <c r="D22135" s="95">
        <v>1792</v>
      </c>
      <c r="F22135" s="95">
        <v>345687</v>
      </c>
      <c r="G22135" s="95">
        <v>0</v>
      </c>
      <c r="H22135" s="93" t="s">
        <v>8976</v>
      </c>
      <c r="I22135" s="93" t="s">
        <v>23895</v>
      </c>
      <c r="J22135" s="93" t="s">
        <v>20962</v>
      </c>
      <c r="K22135" s="93" t="s">
        <v>5181</v>
      </c>
      <c r="L22135" s="14">
        <f>AND(vyberHrace&lt;&gt;"",ISNUMBER(SEARCH(vyberHrace,$B22135)))</f>
      </c>
      <c r="M22135" s="14">
        <f>AND($I22135=MID(kododd,1,2),$J22135=MID(kododd,3,3))</f>
      </c>
    </row>
    <row r="22136">
      <c r="A22136" s="95">
        <v>57917</v>
      </c>
      <c r="B22136" s="93" t="s">
        <v>24459</v>
      </c>
      <c r="C22136" s="93" t="s">
        <v>1420</v>
      </c>
      <c r="F22136" s="95">
        <v>23788437</v>
      </c>
      <c r="G22136" s="95">
        <v>0</v>
      </c>
      <c r="H22136" s="93" t="s">
        <v>8976</v>
      </c>
      <c r="I22136" s="93" t="s">
        <v>23895</v>
      </c>
      <c r="J22136" s="93" t="s">
        <v>20882</v>
      </c>
      <c r="K22136" s="93" t="s">
        <v>6865</v>
      </c>
      <c r="L22136" s="14">
        <f>AND(vyberHrace&lt;&gt;"",ISNUMBER(SEARCH(vyberHrace,$B22136)))</f>
      </c>
      <c r="M22136" s="14">
        <f>AND($I22136=MID(kododd,1,2),$J22136=MID(kododd,3,3))</f>
      </c>
    </row>
    <row r="22137">
      <c r="A22137" s="95">
        <v>58956</v>
      </c>
      <c r="B22137" s="93" t="s">
        <v>25414</v>
      </c>
      <c r="C22137" s="93" t="s">
        <v>1422</v>
      </c>
      <c r="D22137" s="95">
        <v>1110</v>
      </c>
      <c r="F22137" s="95">
        <v>23788569</v>
      </c>
      <c r="G22137" s="95">
        <v>250</v>
      </c>
      <c r="H22137" s="93" t="s">
        <v>8976</v>
      </c>
      <c r="I22137" s="93" t="s">
        <v>23895</v>
      </c>
      <c r="J22137" s="93" t="s">
        <v>20891</v>
      </c>
      <c r="K22137" s="93" t="s">
        <v>6860</v>
      </c>
      <c r="L22137" s="14">
        <f>AND(vyberHrace&lt;&gt;"",ISNUMBER(SEARCH(vyberHrace,$B22137)))</f>
      </c>
      <c r="M22137" s="14">
        <f>AND($I22137=MID(kododd,1,2),$J22137=MID(kododd,3,3))</f>
      </c>
    </row>
    <row r="22138">
      <c r="A22138" s="95">
        <v>12910</v>
      </c>
      <c r="B22138" s="93" t="s">
        <v>17084</v>
      </c>
      <c r="C22138" s="93" t="s">
        <v>1429</v>
      </c>
      <c r="D22138" s="95">
        <v>1431</v>
      </c>
      <c r="F22138" s="95">
        <v>23798599</v>
      </c>
      <c r="G22138" s="95">
        <v>250</v>
      </c>
      <c r="H22138" s="93" t="s">
        <v>8976</v>
      </c>
      <c r="I22138" s="93" t="s">
        <v>23895</v>
      </c>
      <c r="J22138" s="93" t="s">
        <v>21000</v>
      </c>
      <c r="K22138" s="93" t="s">
        <v>14613</v>
      </c>
      <c r="L22138" s="14">
        <f>AND(vyberHrace&lt;&gt;"",ISNUMBER(SEARCH(vyberHrace,$B22138)))</f>
      </c>
      <c r="M22138" s="14">
        <f>AND($I22138=MID(kododd,1,2),$J22138=MID(kododd,3,3))</f>
      </c>
    </row>
    <row r="22139">
      <c r="A22139" s="95">
        <v>48807</v>
      </c>
      <c r="B22139" s="93" t="s">
        <v>12452</v>
      </c>
      <c r="C22139" s="93" t="s">
        <v>1422</v>
      </c>
      <c r="G22139" s="95">
        <v>0</v>
      </c>
      <c r="H22139" s="93" t="s">
        <v>8976</v>
      </c>
      <c r="I22139" s="93" t="s">
        <v>23895</v>
      </c>
      <c r="J22139" s="93" t="s">
        <v>21013</v>
      </c>
      <c r="K22139" s="93" t="s">
        <v>12269</v>
      </c>
      <c r="L22139" s="14">
        <f>AND(vyberHrace&lt;&gt;"",ISNUMBER(SEARCH(vyberHrace,$B22139)))</f>
      </c>
      <c r="M22139" s="14">
        <f>AND($I22139=MID(kododd,1,2),$J22139=MID(kododd,3,3))</f>
      </c>
    </row>
    <row r="22140">
      <c r="A22140" s="95">
        <v>52416</v>
      </c>
      <c r="B22140" s="93" t="s">
        <v>3880</v>
      </c>
      <c r="C22140" s="93" t="s">
        <v>1420</v>
      </c>
      <c r="D22140" s="95">
        <v>1715</v>
      </c>
      <c r="E22140" s="95">
        <v>1831</v>
      </c>
      <c r="F22140" s="95">
        <v>23745738</v>
      </c>
      <c r="G22140" s="95">
        <v>250</v>
      </c>
      <c r="H22140" s="93" t="s">
        <v>8976</v>
      </c>
      <c r="I22140" s="93" t="s">
        <v>23895</v>
      </c>
      <c r="J22140" s="93" t="s">
        <v>20878</v>
      </c>
      <c r="K22140" s="93" t="s">
        <v>6859</v>
      </c>
      <c r="L22140" s="14">
        <f>AND(vyberHrace&lt;&gt;"",ISNUMBER(SEARCH(vyberHrace,$B22140)))</f>
      </c>
      <c r="M22140" s="14">
        <f>AND($I22140=MID(kododd,1,2),$J22140=MID(kododd,3,3))</f>
      </c>
    </row>
    <row r="22141">
      <c r="A22141" s="95">
        <v>4100</v>
      </c>
      <c r="B22141" s="93" t="s">
        <v>23927</v>
      </c>
      <c r="C22141" s="93" t="s">
        <v>1440</v>
      </c>
      <c r="D22141" s="95">
        <v>1622</v>
      </c>
      <c r="F22141" s="95">
        <v>23794356</v>
      </c>
      <c r="G22141" s="95">
        <v>250</v>
      </c>
      <c r="H22141" s="93" t="s">
        <v>8976</v>
      </c>
      <c r="I22141" s="93" t="s">
        <v>23895</v>
      </c>
      <c r="J22141" s="93" t="s">
        <v>20891</v>
      </c>
      <c r="K22141" s="93" t="s">
        <v>6860</v>
      </c>
      <c r="L22141" s="14">
        <f>AND(vyberHrace&lt;&gt;"",ISNUMBER(SEARCH(vyberHrace,$B22141)))</f>
      </c>
      <c r="M22141" s="14">
        <f>AND($I22141=MID(kododd,1,2),$J22141=MID(kododd,3,3))</f>
      </c>
    </row>
    <row r="22142">
      <c r="A22142" s="95">
        <v>13856</v>
      </c>
      <c r="B22142" s="93" t="s">
        <v>476</v>
      </c>
      <c r="C22142" s="93" t="s">
        <v>1441</v>
      </c>
      <c r="D22142" s="95">
        <v>1484</v>
      </c>
      <c r="F22142" s="95">
        <v>23716673</v>
      </c>
      <c r="G22142" s="95">
        <v>0</v>
      </c>
      <c r="H22142" s="93" t="s">
        <v>8976</v>
      </c>
      <c r="I22142" s="93" t="s">
        <v>23895</v>
      </c>
      <c r="J22142" s="93" t="s">
        <v>20938</v>
      </c>
      <c r="K22142" s="93" t="s">
        <v>5086</v>
      </c>
      <c r="L22142" s="14">
        <f>AND(vyberHrace&lt;&gt;"",ISNUMBER(SEARCH(vyberHrace,$B22142)))</f>
      </c>
      <c r="M22142" s="14">
        <f>AND($I22142=MID(kododd,1,2),$J22142=MID(kododd,3,3))</f>
      </c>
    </row>
    <row r="22143">
      <c r="A22143" s="95">
        <v>50197</v>
      </c>
      <c r="B22143" s="93" t="s">
        <v>8855</v>
      </c>
      <c r="C22143" s="93" t="s">
        <v>3255</v>
      </c>
      <c r="F22143" s="95">
        <v>23738740</v>
      </c>
      <c r="G22143" s="95">
        <v>0</v>
      </c>
      <c r="H22143" s="93" t="s">
        <v>8976</v>
      </c>
      <c r="I22143" s="93" t="s">
        <v>23895</v>
      </c>
      <c r="J22143" s="93" t="s">
        <v>20944</v>
      </c>
      <c r="K22143" s="93" t="s">
        <v>11221</v>
      </c>
      <c r="L22143" s="14">
        <f>AND(vyberHrace&lt;&gt;"",ISNUMBER(SEARCH(vyberHrace,$B22143)))</f>
      </c>
      <c r="M22143" s="14">
        <f>AND($I22143=MID(kododd,1,2),$J22143=MID(kododd,3,3))</f>
      </c>
    </row>
    <row r="22144">
      <c r="A22144" s="95">
        <v>52709</v>
      </c>
      <c r="B22144" s="93" t="s">
        <v>2394</v>
      </c>
      <c r="C22144" s="93" t="s">
        <v>1406</v>
      </c>
      <c r="G22144" s="95">
        <v>0</v>
      </c>
      <c r="H22144" s="93" t="s">
        <v>8976</v>
      </c>
      <c r="I22144" s="93" t="s">
        <v>23895</v>
      </c>
      <c r="J22144" s="93" t="s">
        <v>20936</v>
      </c>
      <c r="K22144" s="93" t="s">
        <v>5615</v>
      </c>
      <c r="L22144" s="14">
        <f>AND(vyberHrace&lt;&gt;"",ISNUMBER(SEARCH(vyberHrace,$B22144)))</f>
      </c>
      <c r="M22144" s="14">
        <f>AND($I22144=MID(kododd,1,2),$J22144=MID(kododd,3,3))</f>
      </c>
    </row>
    <row r="22145">
      <c r="A22145" s="95">
        <v>55275</v>
      </c>
      <c r="B22145" s="93" t="s">
        <v>1186</v>
      </c>
      <c r="C22145" s="93" t="s">
        <v>1408</v>
      </c>
      <c r="F22145" s="95">
        <v>23759402</v>
      </c>
      <c r="G22145" s="95">
        <v>0</v>
      </c>
      <c r="H22145" s="93" t="s">
        <v>8976</v>
      </c>
      <c r="I22145" s="93" t="s">
        <v>23895</v>
      </c>
      <c r="J22145" s="93" t="s">
        <v>20908</v>
      </c>
      <c r="K22145" s="93" t="s">
        <v>4333</v>
      </c>
      <c r="L22145" s="14">
        <f>AND(vyberHrace&lt;&gt;"",ISNUMBER(SEARCH(vyberHrace,$B22145)))</f>
      </c>
      <c r="M22145" s="14">
        <f>AND($I22145=MID(kododd,1,2),$J22145=MID(kododd,3,3))</f>
      </c>
    </row>
    <row r="22146">
      <c r="A22146" s="95">
        <v>31310</v>
      </c>
      <c r="B22146" s="93" t="s">
        <v>485</v>
      </c>
      <c r="C22146" s="93" t="s">
        <v>1454</v>
      </c>
      <c r="D22146" s="95">
        <v>1966</v>
      </c>
      <c r="E22146" s="95">
        <v>1993</v>
      </c>
      <c r="F22146" s="95">
        <v>358070</v>
      </c>
      <c r="G22146" s="95">
        <v>250</v>
      </c>
      <c r="H22146" s="93" t="s">
        <v>8976</v>
      </c>
      <c r="I22146" s="93" t="s">
        <v>23895</v>
      </c>
      <c r="J22146" s="93" t="s">
        <v>20882</v>
      </c>
      <c r="K22146" s="93" t="s">
        <v>6865</v>
      </c>
      <c r="L22146" s="14">
        <f>AND(vyberHrace&lt;&gt;"",ISNUMBER(SEARCH(vyberHrace,$B22146)))</f>
      </c>
      <c r="M22146" s="14">
        <f>AND($I22146=MID(kododd,1,2),$J22146=MID(kododd,3,3))</f>
      </c>
    </row>
    <row r="22147">
      <c r="A22147" s="95">
        <v>38496</v>
      </c>
      <c r="B22147" s="93" t="s">
        <v>495</v>
      </c>
      <c r="C22147" s="93" t="s">
        <v>1443</v>
      </c>
      <c r="D22147" s="95">
        <v>1268</v>
      </c>
      <c r="F22147" s="95">
        <v>23748648</v>
      </c>
      <c r="G22147" s="95">
        <v>250</v>
      </c>
      <c r="H22147" s="93" t="s">
        <v>8976</v>
      </c>
      <c r="I22147" s="93" t="s">
        <v>23895</v>
      </c>
      <c r="J22147" s="93" t="s">
        <v>20920</v>
      </c>
      <c r="K22147" s="93" t="s">
        <v>3843</v>
      </c>
      <c r="L22147" s="14">
        <f>AND(vyberHrace&lt;&gt;"",ISNUMBER(SEARCH(vyberHrace,$B22147)))</f>
      </c>
      <c r="M22147" s="14">
        <f>AND($I22147=MID(kododd,1,2),$J22147=MID(kododd,3,3))</f>
      </c>
    </row>
    <row r="22148">
      <c r="A22148" s="95">
        <v>14004</v>
      </c>
      <c r="B22148" s="93" t="s">
        <v>499</v>
      </c>
      <c r="C22148" s="93" t="s">
        <v>1436</v>
      </c>
      <c r="D22148" s="95">
        <v>1633</v>
      </c>
      <c r="E22148" s="95">
        <v>1748</v>
      </c>
      <c r="F22148" s="95">
        <v>387762</v>
      </c>
      <c r="G22148" s="95">
        <v>250</v>
      </c>
      <c r="H22148" s="93" t="s">
        <v>8976</v>
      </c>
      <c r="I22148" s="93" t="s">
        <v>23895</v>
      </c>
      <c r="J22148" s="93" t="s">
        <v>20867</v>
      </c>
      <c r="K22148" s="93" t="s">
        <v>6764</v>
      </c>
      <c r="L22148" s="14">
        <f>AND(vyberHrace&lt;&gt;"",ISNUMBER(SEARCH(vyberHrace,$B22148)))</f>
      </c>
      <c r="M22148" s="14">
        <f>AND($I22148=MID(kododd,1,2),$J22148=MID(kododd,3,3))</f>
      </c>
    </row>
    <row r="22149">
      <c r="A22149" s="95">
        <v>58524</v>
      </c>
      <c r="B22149" s="93" t="s">
        <v>25022</v>
      </c>
      <c r="C22149" s="93" t="s">
        <v>1402</v>
      </c>
      <c r="D22149" s="95">
        <v>1320</v>
      </c>
      <c r="E22149" s="95">
        <v>1657</v>
      </c>
      <c r="F22149" s="95">
        <v>23784482</v>
      </c>
      <c r="G22149" s="95">
        <v>250</v>
      </c>
      <c r="H22149" s="93" t="s">
        <v>8976</v>
      </c>
      <c r="I22149" s="93" t="s">
        <v>23895</v>
      </c>
      <c r="J22149" s="93" t="s">
        <v>20875</v>
      </c>
      <c r="K22149" s="93" t="s">
        <v>11215</v>
      </c>
      <c r="L22149" s="14">
        <f>AND(vyberHrace&lt;&gt;"",ISNUMBER(SEARCH(vyberHrace,$B22149)))</f>
      </c>
      <c r="M22149" s="14">
        <f>AND($I22149=MID(kododd,1,2),$J22149=MID(kododd,3,3))</f>
      </c>
    </row>
    <row r="22150">
      <c r="A22150" s="95">
        <v>52770</v>
      </c>
      <c r="B22150" s="93" t="s">
        <v>512</v>
      </c>
      <c r="C22150" s="93" t="s">
        <v>1419</v>
      </c>
      <c r="D22150" s="95">
        <v>1473</v>
      </c>
      <c r="E22150" s="95">
        <v>1711</v>
      </c>
      <c r="F22150" s="95">
        <v>23748770</v>
      </c>
      <c r="G22150" s="95">
        <v>250</v>
      </c>
      <c r="H22150" s="93" t="s">
        <v>8976</v>
      </c>
      <c r="I22150" s="93" t="s">
        <v>23895</v>
      </c>
      <c r="J22150" s="93" t="s">
        <v>20875</v>
      </c>
      <c r="K22150" s="93" t="s">
        <v>11215</v>
      </c>
      <c r="L22150" s="14">
        <f>AND(vyberHrace&lt;&gt;"",ISNUMBER(SEARCH(vyberHrace,$B22150)))</f>
      </c>
      <c r="M22150" s="14">
        <f>AND($I22150=MID(kododd,1,2),$J22150=MID(kododd,3,3))</f>
      </c>
    </row>
    <row r="22151">
      <c r="A22151" s="95">
        <v>52417</v>
      </c>
      <c r="B22151" s="93" t="s">
        <v>3881</v>
      </c>
      <c r="C22151" s="93" t="s">
        <v>1412</v>
      </c>
      <c r="D22151" s="95">
        <v>1575</v>
      </c>
      <c r="E22151" s="95">
        <v>1568</v>
      </c>
      <c r="F22151" s="95">
        <v>23748222</v>
      </c>
      <c r="G22151" s="95">
        <v>250</v>
      </c>
      <c r="H22151" s="93" t="s">
        <v>8976</v>
      </c>
      <c r="I22151" s="93" t="s">
        <v>23895</v>
      </c>
      <c r="J22151" s="93" t="s">
        <v>20878</v>
      </c>
      <c r="K22151" s="93" t="s">
        <v>6859</v>
      </c>
      <c r="L22151" s="14">
        <f>AND(vyberHrace&lt;&gt;"",ISNUMBER(SEARCH(vyberHrace,$B22151)))</f>
      </c>
      <c r="M22151" s="14">
        <f>AND($I22151=MID(kododd,1,2),$J22151=MID(kododd,3,3))</f>
      </c>
    </row>
    <row r="22152">
      <c r="A22152" s="95">
        <v>12634</v>
      </c>
      <c r="B22152" s="93" t="s">
        <v>8914</v>
      </c>
      <c r="C22152" s="93" t="s">
        <v>1470</v>
      </c>
      <c r="D22152" s="95">
        <v>1572</v>
      </c>
      <c r="F22152" s="95">
        <v>374962</v>
      </c>
      <c r="G22152" s="95">
        <v>250</v>
      </c>
      <c r="H22152" s="93" t="s">
        <v>8976</v>
      </c>
      <c r="I22152" s="93" t="s">
        <v>23895</v>
      </c>
      <c r="J22152" s="93" t="s">
        <v>20996</v>
      </c>
      <c r="K22152" s="93" t="s">
        <v>2013</v>
      </c>
      <c r="L22152" s="14">
        <f>AND(vyberHrace&lt;&gt;"",ISNUMBER(SEARCH(vyberHrace,$B22152)))</f>
      </c>
      <c r="M22152" s="14">
        <f>AND($I22152=MID(kododd,1,2),$J22152=MID(kododd,3,3))</f>
      </c>
    </row>
    <row r="22153">
      <c r="A22153" s="95">
        <v>42314</v>
      </c>
      <c r="B22153" s="93" t="s">
        <v>6562</v>
      </c>
      <c r="C22153" s="93" t="s">
        <v>1410</v>
      </c>
      <c r="G22153" s="95">
        <v>0</v>
      </c>
      <c r="H22153" s="93" t="s">
        <v>8976</v>
      </c>
      <c r="I22153" s="93" t="s">
        <v>23895</v>
      </c>
      <c r="J22153" s="93" t="s">
        <v>20878</v>
      </c>
      <c r="K22153" s="93" t="s">
        <v>6859</v>
      </c>
      <c r="L22153" s="14">
        <f>AND(vyberHrace&lt;&gt;"",ISNUMBER(SEARCH(vyberHrace,$B22153)))</f>
      </c>
      <c r="M22153" s="14">
        <f>AND($I22153=MID(kododd,1,2),$J22153=MID(kododd,3,3))</f>
      </c>
    </row>
    <row r="22154">
      <c r="A22154" s="95">
        <v>53857</v>
      </c>
      <c r="B22154" s="93" t="s">
        <v>1148</v>
      </c>
      <c r="C22154" s="93" t="s">
        <v>1424</v>
      </c>
      <c r="D22154" s="95">
        <v>1365</v>
      </c>
      <c r="E22154" s="95">
        <v>1435</v>
      </c>
      <c r="F22154" s="95">
        <v>23750855</v>
      </c>
      <c r="G22154" s="95">
        <v>250</v>
      </c>
      <c r="H22154" s="93" t="s">
        <v>8976</v>
      </c>
      <c r="I22154" s="93" t="s">
        <v>23895</v>
      </c>
      <c r="J22154" s="93" t="s">
        <v>20878</v>
      </c>
      <c r="K22154" s="93" t="s">
        <v>6859</v>
      </c>
      <c r="L22154" s="14">
        <f>AND(vyberHrace&lt;&gt;"",ISNUMBER(SEARCH(vyberHrace,$B22154)))</f>
      </c>
      <c r="M22154" s="14">
        <f>AND($I22154=MID(kododd,1,2),$J22154=MID(kododd,3,3))</f>
      </c>
    </row>
    <row r="22155">
      <c r="A22155" s="95">
        <v>37076</v>
      </c>
      <c r="B22155" s="93" t="s">
        <v>6568</v>
      </c>
      <c r="C22155" s="93" t="s">
        <v>1473</v>
      </c>
      <c r="D22155" s="95">
        <v>1511</v>
      </c>
      <c r="G22155" s="95">
        <v>500</v>
      </c>
      <c r="H22155" s="93" t="s">
        <v>8976</v>
      </c>
      <c r="I22155" s="93" t="s">
        <v>23895</v>
      </c>
      <c r="J22155" s="93" t="s">
        <v>23412</v>
      </c>
      <c r="K22155" s="93" t="s">
        <v>21370</v>
      </c>
      <c r="L22155" s="14">
        <f>AND(vyberHrace&lt;&gt;"",ISNUMBER(SEARCH(vyberHrace,$B22155)))</f>
      </c>
      <c r="M22155" s="14">
        <f>AND($I22155=MID(kododd,1,2),$J22155=MID(kododd,3,3))</f>
      </c>
    </row>
    <row r="22156">
      <c r="A22156" s="95">
        <v>25986</v>
      </c>
      <c r="B22156" s="93" t="s">
        <v>6572</v>
      </c>
      <c r="C22156" s="93" t="s">
        <v>1415</v>
      </c>
      <c r="G22156" s="95">
        <v>0</v>
      </c>
      <c r="H22156" s="93" t="s">
        <v>8976</v>
      </c>
      <c r="I22156" s="93" t="s">
        <v>23895</v>
      </c>
      <c r="J22156" s="93" t="s">
        <v>20936</v>
      </c>
      <c r="K22156" s="93" t="s">
        <v>5615</v>
      </c>
      <c r="L22156" s="14">
        <f>AND(vyberHrace&lt;&gt;"",ISNUMBER(SEARCH(vyberHrace,$B22156)))</f>
      </c>
      <c r="M22156" s="14">
        <f>AND($I22156=MID(kododd,1,2),$J22156=MID(kododd,3,3))</f>
      </c>
    </row>
    <row r="22157">
      <c r="A22157" s="95">
        <v>10141</v>
      </c>
      <c r="B22157" s="93" t="s">
        <v>6574</v>
      </c>
      <c r="C22157" s="93" t="s">
        <v>1427</v>
      </c>
      <c r="D22157" s="95">
        <v>1583</v>
      </c>
      <c r="G22157" s="95">
        <v>500</v>
      </c>
      <c r="H22157" s="93" t="s">
        <v>8976</v>
      </c>
      <c r="I22157" s="93" t="s">
        <v>23895</v>
      </c>
      <c r="J22157" s="93" t="s">
        <v>23412</v>
      </c>
      <c r="K22157" s="93" t="s">
        <v>21370</v>
      </c>
      <c r="L22157" s="14">
        <f>AND(vyberHrace&lt;&gt;"",ISNUMBER(SEARCH(vyberHrace,$B22157)))</f>
      </c>
      <c r="M22157" s="14">
        <f>AND($I22157=MID(kododd,1,2),$J22157=MID(kododd,3,3))</f>
      </c>
    </row>
    <row r="22158">
      <c r="A22158" s="95">
        <v>59200</v>
      </c>
      <c r="B22158" s="93" t="s">
        <v>25632</v>
      </c>
      <c r="C22158" s="93" t="s">
        <v>1486</v>
      </c>
      <c r="D22158" s="95">
        <v>1130</v>
      </c>
      <c r="E22158" s="95">
        <v>1499</v>
      </c>
      <c r="F22158" s="95">
        <v>23778547</v>
      </c>
      <c r="G22158" s="95">
        <v>250</v>
      </c>
      <c r="H22158" s="93" t="s">
        <v>8976</v>
      </c>
      <c r="I22158" s="93" t="s">
        <v>23895</v>
      </c>
      <c r="J22158" s="93" t="s">
        <v>20878</v>
      </c>
      <c r="K22158" s="93" t="s">
        <v>6859</v>
      </c>
      <c r="L22158" s="14">
        <f>AND(vyberHrace&lt;&gt;"",ISNUMBER(SEARCH(vyberHrace,$B22158)))</f>
      </c>
      <c r="M22158" s="14">
        <f>AND($I22158=MID(kododd,1,2),$J22158=MID(kododd,3,3))</f>
      </c>
    </row>
    <row r="22159">
      <c r="A22159" s="95">
        <v>58332</v>
      </c>
      <c r="B22159" s="93" t="s">
        <v>24842</v>
      </c>
      <c r="C22159" s="93" t="s">
        <v>1424</v>
      </c>
      <c r="E22159" s="95">
        <v>1425</v>
      </c>
      <c r="F22159" s="95">
        <v>23778555</v>
      </c>
      <c r="G22159" s="95">
        <v>250</v>
      </c>
      <c r="H22159" s="93" t="s">
        <v>8976</v>
      </c>
      <c r="I22159" s="93" t="s">
        <v>23895</v>
      </c>
      <c r="J22159" s="93" t="s">
        <v>20878</v>
      </c>
      <c r="K22159" s="93" t="s">
        <v>6859</v>
      </c>
      <c r="L22159" s="14">
        <f>AND(vyberHrace&lt;&gt;"",ISNUMBER(SEARCH(vyberHrace,$B22159)))</f>
      </c>
      <c r="M22159" s="14">
        <f>AND($I22159=MID(kododd,1,2),$J22159=MID(kododd,3,3))</f>
      </c>
    </row>
    <row r="22160">
      <c r="A22160" s="95">
        <v>58119</v>
      </c>
      <c r="B22160" s="93" t="s">
        <v>24643</v>
      </c>
      <c r="C22160" s="93" t="s">
        <v>3255</v>
      </c>
      <c r="G22160" s="95">
        <v>250</v>
      </c>
      <c r="H22160" s="93" t="s">
        <v>8976</v>
      </c>
      <c r="I22160" s="93" t="s">
        <v>23895</v>
      </c>
      <c r="J22160" s="93" t="s">
        <v>20948</v>
      </c>
      <c r="K22160" s="93" t="s">
        <v>6265</v>
      </c>
      <c r="L22160" s="14">
        <f>AND(vyberHrace&lt;&gt;"",ISNUMBER(SEARCH(vyberHrace,$B22160)))</f>
      </c>
      <c r="M22160" s="14">
        <f>AND($I22160=MID(kododd,1,2),$J22160=MID(kododd,3,3))</f>
      </c>
    </row>
    <row r="22161">
      <c r="A22161" s="95">
        <v>54264</v>
      </c>
      <c r="B22161" s="93" t="s">
        <v>1242</v>
      </c>
      <c r="C22161" s="93" t="s">
        <v>1412</v>
      </c>
      <c r="D22161" s="95">
        <v>1401</v>
      </c>
      <c r="F22161" s="95">
        <v>23788577</v>
      </c>
      <c r="G22161" s="95">
        <v>250</v>
      </c>
      <c r="H22161" s="93" t="s">
        <v>8976</v>
      </c>
      <c r="I22161" s="93" t="s">
        <v>23895</v>
      </c>
      <c r="J22161" s="93" t="s">
        <v>20947</v>
      </c>
      <c r="K22161" s="93" t="s">
        <v>6833</v>
      </c>
      <c r="L22161" s="14">
        <f>AND(vyberHrace&lt;&gt;"",ISNUMBER(SEARCH(vyberHrace,$B22161)))</f>
      </c>
      <c r="M22161" s="14">
        <f>AND($I22161=MID(kododd,1,2),$J22161=MID(kododd,3,3))</f>
      </c>
    </row>
    <row r="22162">
      <c r="A22162" s="95">
        <v>54232</v>
      </c>
      <c r="B22162" s="93" t="s">
        <v>1258</v>
      </c>
      <c r="C22162" s="93" t="s">
        <v>1422</v>
      </c>
      <c r="D22162" s="95">
        <v>1429</v>
      </c>
      <c r="F22162" s="95">
        <v>23754192</v>
      </c>
      <c r="G22162" s="95">
        <v>250</v>
      </c>
      <c r="H22162" s="93" t="s">
        <v>8976</v>
      </c>
      <c r="I22162" s="93" t="s">
        <v>23895</v>
      </c>
      <c r="J22162" s="93" t="s">
        <v>29575</v>
      </c>
      <c r="K22162" s="93" t="s">
        <v>29576</v>
      </c>
      <c r="L22162" s="14">
        <f>AND(vyberHrace&lt;&gt;"",ISNUMBER(SEARCH(vyberHrace,$B22162)))</f>
      </c>
      <c r="M22162" s="14">
        <f>AND($I22162=MID(kododd,1,2),$J22162=MID(kododd,3,3))</f>
      </c>
    </row>
    <row r="22163">
      <c r="A22163" s="95">
        <v>58544</v>
      </c>
      <c r="B22163" s="93" t="s">
        <v>25041</v>
      </c>
      <c r="C22163" s="93" t="s">
        <v>1424</v>
      </c>
      <c r="F22163" s="95">
        <v>571003355</v>
      </c>
      <c r="G22163" s="95">
        <v>250</v>
      </c>
      <c r="H22163" s="93" t="s">
        <v>8976</v>
      </c>
      <c r="I22163" s="93" t="s">
        <v>23895</v>
      </c>
      <c r="J22163" s="93" t="s">
        <v>20879</v>
      </c>
      <c r="K22163" s="93" t="s">
        <v>23919</v>
      </c>
      <c r="L22163" s="14">
        <f>AND(vyberHrace&lt;&gt;"",ISNUMBER(SEARCH(vyberHrace,$B22163)))</f>
      </c>
      <c r="M22163" s="14">
        <f>AND($I22163=MID(kododd,1,2),$J22163=MID(kododd,3,3))</f>
      </c>
    </row>
    <row r="22164">
      <c r="A22164" s="95">
        <v>56568</v>
      </c>
      <c r="B22164" s="93" t="s">
        <v>23160</v>
      </c>
      <c r="C22164" s="93" t="s">
        <v>1424</v>
      </c>
      <c r="D22164" s="95">
        <v>1006</v>
      </c>
      <c r="F22164" s="95">
        <v>23763540</v>
      </c>
      <c r="G22164" s="95">
        <v>0</v>
      </c>
      <c r="H22164" s="93" t="s">
        <v>8976</v>
      </c>
      <c r="I22164" s="93" t="s">
        <v>23895</v>
      </c>
      <c r="J22164" s="93" t="s">
        <v>20878</v>
      </c>
      <c r="K22164" s="93" t="s">
        <v>6859</v>
      </c>
      <c r="L22164" s="14">
        <f>AND(vyberHrace&lt;&gt;"",ISNUMBER(SEARCH(vyberHrace,$B22164)))</f>
      </c>
      <c r="M22164" s="14">
        <f>AND($I22164=MID(kododd,1,2),$J22164=MID(kododd,3,3))</f>
      </c>
    </row>
    <row r="22165">
      <c r="A22165" s="95">
        <v>6225</v>
      </c>
      <c r="B22165" s="93" t="s">
        <v>6593</v>
      </c>
      <c r="C22165" s="93" t="s">
        <v>1430</v>
      </c>
      <c r="D22165" s="95">
        <v>1829</v>
      </c>
      <c r="E22165" s="95">
        <v>1895</v>
      </c>
      <c r="F22165" s="95">
        <v>316849</v>
      </c>
      <c r="G22165" s="95">
        <v>250</v>
      </c>
      <c r="H22165" s="93" t="s">
        <v>8976</v>
      </c>
      <c r="I22165" s="93" t="s">
        <v>23895</v>
      </c>
      <c r="J22165" s="93" t="s">
        <v>20891</v>
      </c>
      <c r="K22165" s="93" t="s">
        <v>6860</v>
      </c>
      <c r="L22165" s="14">
        <f>AND(vyberHrace&lt;&gt;"",ISNUMBER(SEARCH(vyberHrace,$B22165)))</f>
      </c>
      <c r="M22165" s="14">
        <f>AND($I22165=MID(kododd,1,2),$J22165=MID(kododd,3,3))</f>
      </c>
    </row>
    <row r="22166">
      <c r="A22166" s="95">
        <v>36049</v>
      </c>
      <c r="B22166" s="93" t="s">
        <v>6600</v>
      </c>
      <c r="C22166" s="93" t="s">
        <v>1438</v>
      </c>
      <c r="D22166" s="95">
        <v>1371</v>
      </c>
      <c r="E22166" s="95">
        <v>1606</v>
      </c>
      <c r="F22166" s="95">
        <v>366587</v>
      </c>
      <c r="G22166" s="95">
        <v>0</v>
      </c>
      <c r="H22166" s="93" t="s">
        <v>8976</v>
      </c>
      <c r="I22166" s="93" t="s">
        <v>23895</v>
      </c>
      <c r="J22166" s="93" t="s">
        <v>20878</v>
      </c>
      <c r="K22166" s="93" t="s">
        <v>6859</v>
      </c>
      <c r="L22166" s="14">
        <f>AND(vyberHrace&lt;&gt;"",ISNUMBER(SEARCH(vyberHrace,$B22166)))</f>
      </c>
      <c r="M22166" s="14">
        <f>AND($I22166=MID(kododd,1,2),$J22166=MID(kododd,3,3))</f>
      </c>
    </row>
    <row r="22167">
      <c r="A22167" s="95">
        <v>38524</v>
      </c>
      <c r="B22167" s="93" t="s">
        <v>6601</v>
      </c>
      <c r="C22167" s="93" t="s">
        <v>1427</v>
      </c>
      <c r="D22167" s="95">
        <v>1255</v>
      </c>
      <c r="F22167" s="95">
        <v>385328</v>
      </c>
      <c r="G22167" s="95">
        <v>0</v>
      </c>
      <c r="H22167" s="93" t="s">
        <v>8976</v>
      </c>
      <c r="I22167" s="93" t="s">
        <v>23895</v>
      </c>
      <c r="J22167" s="93" t="s">
        <v>20878</v>
      </c>
      <c r="K22167" s="93" t="s">
        <v>6859</v>
      </c>
      <c r="L22167" s="14">
        <f>AND(vyberHrace&lt;&gt;"",ISNUMBER(SEARCH(vyberHrace,$B22167)))</f>
      </c>
      <c r="M22167" s="14">
        <f>AND($I22167=MID(kododd,1,2),$J22167=MID(kododd,3,3))</f>
      </c>
    </row>
    <row r="22168">
      <c r="A22168" s="95">
        <v>44953</v>
      </c>
      <c r="B22168" s="93" t="s">
        <v>11083</v>
      </c>
      <c r="C22168" s="93" t="s">
        <v>1409</v>
      </c>
      <c r="D22168" s="95">
        <v>1794</v>
      </c>
      <c r="E22168" s="95">
        <v>1851</v>
      </c>
      <c r="F22168" s="95">
        <v>395382</v>
      </c>
      <c r="G22168" s="95">
        <v>0</v>
      </c>
      <c r="H22168" s="93" t="s">
        <v>8976</v>
      </c>
      <c r="I22168" s="93" t="s">
        <v>23895</v>
      </c>
      <c r="J22168" s="93" t="s">
        <v>20896</v>
      </c>
      <c r="K22168" s="93" t="s">
        <v>6905</v>
      </c>
      <c r="L22168" s="14">
        <f>AND(vyberHrace&lt;&gt;"",ISNUMBER(SEARCH(vyberHrace,$B22168)))</f>
      </c>
      <c r="M22168" s="14">
        <f>AND($I22168=MID(kododd,1,2),$J22168=MID(kododd,3,3))</f>
      </c>
    </row>
    <row r="22169">
      <c r="A22169" s="95">
        <v>61974</v>
      </c>
      <c r="B22169" s="93" t="s">
        <v>28179</v>
      </c>
      <c r="C22169" s="93" t="s">
        <v>1450</v>
      </c>
      <c r="G22169" s="95">
        <v>250</v>
      </c>
      <c r="H22169" s="93" t="s">
        <v>8976</v>
      </c>
      <c r="I22169" s="93" t="s">
        <v>23895</v>
      </c>
      <c r="J22169" s="93" t="s">
        <v>20914</v>
      </c>
      <c r="K22169" s="93" t="s">
        <v>4359</v>
      </c>
      <c r="L22169" s="14">
        <f>AND(vyberHrace&lt;&gt;"",ISNUMBER(SEARCH(vyberHrace,$B22169)))</f>
      </c>
      <c r="M22169" s="14">
        <f>AND($I22169=MID(kododd,1,2),$J22169=MID(kododd,3,3))</f>
      </c>
    </row>
    <row r="22170">
      <c r="A22170" s="95">
        <v>51000</v>
      </c>
      <c r="B22170" s="93" t="s">
        <v>11089</v>
      </c>
      <c r="C22170" s="93" t="s">
        <v>1412</v>
      </c>
      <c r="G22170" s="95">
        <v>0</v>
      </c>
      <c r="H22170" s="93" t="s">
        <v>8976</v>
      </c>
      <c r="I22170" s="93" t="s">
        <v>23895</v>
      </c>
      <c r="J22170" s="93" t="s">
        <v>20935</v>
      </c>
      <c r="K22170" s="93" t="s">
        <v>6901</v>
      </c>
      <c r="L22170" s="14">
        <f>AND(vyberHrace&lt;&gt;"",ISNUMBER(SEARCH(vyberHrace,$B22170)))</f>
      </c>
      <c r="M22170" s="14">
        <f>AND($I22170=MID(kododd,1,2),$J22170=MID(kododd,3,3))</f>
      </c>
    </row>
    <row r="22171">
      <c r="A22171" s="95">
        <v>33305</v>
      </c>
      <c r="B22171" s="93" t="s">
        <v>11094</v>
      </c>
      <c r="C22171" s="93" t="s">
        <v>1399</v>
      </c>
      <c r="D22171" s="95">
        <v>2142</v>
      </c>
      <c r="E22171" s="95">
        <v>2158</v>
      </c>
      <c r="F22171" s="95">
        <v>349526</v>
      </c>
      <c r="G22171" s="95">
        <v>250</v>
      </c>
      <c r="H22171" s="93" t="s">
        <v>8976</v>
      </c>
      <c r="I22171" s="93" t="s">
        <v>23895</v>
      </c>
      <c r="J22171" s="93" t="s">
        <v>20890</v>
      </c>
      <c r="K22171" s="93" t="s">
        <v>29570</v>
      </c>
      <c r="L22171" s="14">
        <f>AND(vyberHrace&lt;&gt;"",ISNUMBER(SEARCH(vyberHrace,$B22171)))</f>
      </c>
      <c r="M22171" s="14">
        <f>AND($I22171=MID(kododd,1,2),$J22171=MID(kododd,3,3))</f>
      </c>
    </row>
    <row r="22172">
      <c r="A22172" s="95">
        <v>50962</v>
      </c>
      <c r="B22172" s="93" t="s">
        <v>4416</v>
      </c>
      <c r="C22172" s="93" t="s">
        <v>1420</v>
      </c>
      <c r="G22172" s="95">
        <v>0</v>
      </c>
      <c r="H22172" s="93" t="s">
        <v>8976</v>
      </c>
      <c r="I22172" s="93" t="s">
        <v>23895</v>
      </c>
      <c r="J22172" s="93" t="s">
        <v>20935</v>
      </c>
      <c r="K22172" s="93" t="s">
        <v>6901</v>
      </c>
      <c r="L22172" s="14">
        <f>AND(vyberHrace&lt;&gt;"",ISNUMBER(SEARCH(vyberHrace,$B22172)))</f>
      </c>
      <c r="M22172" s="14">
        <f>AND($I22172=MID(kododd,1,2),$J22172=MID(kododd,3,3))</f>
      </c>
    </row>
    <row r="22173">
      <c r="A22173" s="95">
        <v>40626</v>
      </c>
      <c r="B22173" s="93" t="s">
        <v>11543</v>
      </c>
      <c r="C22173" s="93" t="s">
        <v>1400</v>
      </c>
      <c r="D22173" s="95">
        <v>1663</v>
      </c>
      <c r="E22173" s="95">
        <v>1761</v>
      </c>
      <c r="F22173" s="95">
        <v>385158</v>
      </c>
      <c r="G22173" s="95">
        <v>250</v>
      </c>
      <c r="H22173" s="93" t="s">
        <v>8976</v>
      </c>
      <c r="I22173" s="93" t="s">
        <v>23895</v>
      </c>
      <c r="J22173" s="93" t="s">
        <v>20948</v>
      </c>
      <c r="K22173" s="93" t="s">
        <v>6265</v>
      </c>
      <c r="L22173" s="14">
        <f>AND(vyberHrace&lt;&gt;"",ISNUMBER(SEARCH(vyberHrace,$B22173)))</f>
      </c>
      <c r="M22173" s="14">
        <f>AND($I22173=MID(kododd,1,2),$J22173=MID(kododd,3,3))</f>
      </c>
    </row>
    <row r="22174">
      <c r="A22174" s="95">
        <v>34523</v>
      </c>
      <c r="B22174" s="93" t="s">
        <v>10983</v>
      </c>
      <c r="C22174" s="93" t="s">
        <v>1413</v>
      </c>
      <c r="D22174" s="95">
        <v>1607</v>
      </c>
      <c r="F22174" s="95">
        <v>388939</v>
      </c>
      <c r="G22174" s="95">
        <v>0</v>
      </c>
      <c r="H22174" s="93" t="s">
        <v>8976</v>
      </c>
      <c r="I22174" s="93" t="s">
        <v>23895</v>
      </c>
      <c r="J22174" s="93" t="s">
        <v>20891</v>
      </c>
      <c r="K22174" s="93" t="s">
        <v>6860</v>
      </c>
      <c r="L22174" s="14">
        <f>AND(vyberHrace&lt;&gt;"",ISNUMBER(SEARCH(vyberHrace,$B22174)))</f>
      </c>
      <c r="M22174" s="14">
        <f>AND($I22174=MID(kododd,1,2),$J22174=MID(kododd,3,3))</f>
      </c>
    </row>
    <row r="22175">
      <c r="A22175" s="95">
        <v>58453</v>
      </c>
      <c r="B22175" s="93" t="s">
        <v>24955</v>
      </c>
      <c r="C22175" s="93" t="s">
        <v>1424</v>
      </c>
      <c r="G22175" s="95">
        <v>0</v>
      </c>
      <c r="H22175" s="93" t="s">
        <v>8976</v>
      </c>
      <c r="I22175" s="93" t="s">
        <v>23895</v>
      </c>
      <c r="J22175" s="93" t="s">
        <v>20935</v>
      </c>
      <c r="K22175" s="93" t="s">
        <v>6901</v>
      </c>
      <c r="L22175" s="14">
        <f>AND(vyberHrace&lt;&gt;"",ISNUMBER(SEARCH(vyberHrace,$B22175)))</f>
      </c>
      <c r="M22175" s="14">
        <f>AND($I22175=MID(kododd,1,2),$J22175=MID(kododd,3,3))</f>
      </c>
    </row>
    <row r="22176">
      <c r="A22176" s="95">
        <v>54261</v>
      </c>
      <c r="B22176" s="93" t="s">
        <v>1281</v>
      </c>
      <c r="C22176" s="93" t="s">
        <v>1420</v>
      </c>
      <c r="G22176" s="95">
        <v>0</v>
      </c>
      <c r="H22176" s="93" t="s">
        <v>8976</v>
      </c>
      <c r="I22176" s="93" t="s">
        <v>23895</v>
      </c>
      <c r="J22176" s="93" t="s">
        <v>20935</v>
      </c>
      <c r="K22176" s="93" t="s">
        <v>6901</v>
      </c>
      <c r="L22176" s="14">
        <f>AND(vyberHrace&lt;&gt;"",ISNUMBER(SEARCH(vyberHrace,$B22176)))</f>
      </c>
      <c r="M22176" s="14">
        <f>AND($I22176=MID(kododd,1,2),$J22176=MID(kododd,3,3))</f>
      </c>
    </row>
    <row r="22177">
      <c r="A22177" s="95">
        <v>8130</v>
      </c>
      <c r="B22177" s="93" t="s">
        <v>13388</v>
      </c>
      <c r="C22177" s="93" t="s">
        <v>1443</v>
      </c>
      <c r="D22177" s="95">
        <v>1614</v>
      </c>
      <c r="E22177" s="95">
        <v>1732</v>
      </c>
      <c r="F22177" s="95">
        <v>358622</v>
      </c>
      <c r="G22177" s="95">
        <v>250</v>
      </c>
      <c r="H22177" s="93" t="s">
        <v>8976</v>
      </c>
      <c r="I22177" s="93" t="s">
        <v>23895</v>
      </c>
      <c r="J22177" s="93" t="s">
        <v>20866</v>
      </c>
      <c r="K22177" s="93" t="s">
        <v>6762</v>
      </c>
      <c r="L22177" s="14">
        <f>AND(vyberHrace&lt;&gt;"",ISNUMBER(SEARCH(vyberHrace,$B22177)))</f>
      </c>
      <c r="M22177" s="14">
        <f>AND($I22177=MID(kododd,1,2),$J22177=MID(kododd,3,3))</f>
      </c>
    </row>
    <row r="22178">
      <c r="A22178" s="95">
        <v>60194</v>
      </c>
      <c r="B22178" s="93" t="s">
        <v>26657</v>
      </c>
      <c r="C22178" s="93" t="s">
        <v>1486</v>
      </c>
      <c r="G22178" s="95">
        <v>250</v>
      </c>
      <c r="H22178" s="93" t="s">
        <v>8976</v>
      </c>
      <c r="I22178" s="93" t="s">
        <v>23895</v>
      </c>
      <c r="J22178" s="93" t="s">
        <v>20882</v>
      </c>
      <c r="K22178" s="93" t="s">
        <v>6865</v>
      </c>
      <c r="L22178" s="14">
        <f>AND(vyberHrace&lt;&gt;"",ISNUMBER(SEARCH(vyberHrace,$B22178)))</f>
      </c>
      <c r="M22178" s="14">
        <f>AND($I22178=MID(kododd,1,2),$J22178=MID(kododd,3,3))</f>
      </c>
    </row>
    <row r="22179">
      <c r="A22179" s="95">
        <v>60193</v>
      </c>
      <c r="B22179" s="93" t="s">
        <v>26656</v>
      </c>
      <c r="C22179" s="93" t="s">
        <v>1424</v>
      </c>
      <c r="G22179" s="95">
        <v>250</v>
      </c>
      <c r="H22179" s="93" t="s">
        <v>8976</v>
      </c>
      <c r="I22179" s="93" t="s">
        <v>23895</v>
      </c>
      <c r="J22179" s="93" t="s">
        <v>20882</v>
      </c>
      <c r="K22179" s="93" t="s">
        <v>6865</v>
      </c>
      <c r="L22179" s="14">
        <f>AND(vyberHrace&lt;&gt;"",ISNUMBER(SEARCH(vyberHrace,$B22179)))</f>
      </c>
      <c r="M22179" s="14">
        <f>AND($I22179=MID(kododd,1,2),$J22179=MID(kododd,3,3))</f>
      </c>
    </row>
    <row r="22180">
      <c r="A22180" s="95">
        <v>48387</v>
      </c>
      <c r="B22180" s="93" t="s">
        <v>13404</v>
      </c>
      <c r="C22180" s="93" t="s">
        <v>1416</v>
      </c>
      <c r="F22180" s="95">
        <v>23726334</v>
      </c>
      <c r="G22180" s="95">
        <v>0</v>
      </c>
      <c r="H22180" s="93" t="s">
        <v>8976</v>
      </c>
      <c r="I22180" s="93" t="s">
        <v>23895</v>
      </c>
      <c r="J22180" s="93" t="s">
        <v>20936</v>
      </c>
      <c r="K22180" s="93" t="s">
        <v>5615</v>
      </c>
      <c r="L22180" s="14">
        <f>AND(vyberHrace&lt;&gt;"",ISNUMBER(SEARCH(vyberHrace,$B22180)))</f>
      </c>
      <c r="M22180" s="14">
        <f>AND($I22180=MID(kododd,1,2),$J22180=MID(kododd,3,3))</f>
      </c>
    </row>
    <row r="22181">
      <c r="A22181" s="95">
        <v>46519</v>
      </c>
      <c r="B22181" s="93" t="s">
        <v>13405</v>
      </c>
      <c r="C22181" s="93" t="s">
        <v>3255</v>
      </c>
      <c r="G22181" s="95">
        <v>0</v>
      </c>
      <c r="H22181" s="93" t="s">
        <v>8976</v>
      </c>
      <c r="I22181" s="93" t="s">
        <v>23895</v>
      </c>
      <c r="J22181" s="93" t="s">
        <v>20936</v>
      </c>
      <c r="K22181" s="93" t="s">
        <v>5615</v>
      </c>
      <c r="L22181" s="14">
        <f>AND(vyberHrace&lt;&gt;"",ISNUMBER(SEARCH(vyberHrace,$B22181)))</f>
      </c>
      <c r="M22181" s="14">
        <f>AND($I22181=MID(kododd,1,2),$J22181=MID(kododd,3,3))</f>
      </c>
    </row>
    <row r="22182">
      <c r="A22182" s="95">
        <v>50335</v>
      </c>
      <c r="B22182" s="93" t="s">
        <v>4400</v>
      </c>
      <c r="C22182" s="93" t="s">
        <v>1422</v>
      </c>
      <c r="D22182" s="95">
        <v>1063</v>
      </c>
      <c r="F22182" s="95">
        <v>23754206</v>
      </c>
      <c r="G22182" s="95">
        <v>0</v>
      </c>
      <c r="H22182" s="93" t="s">
        <v>8976</v>
      </c>
      <c r="I22182" s="93" t="s">
        <v>23895</v>
      </c>
      <c r="J22182" s="93" t="s">
        <v>20865</v>
      </c>
      <c r="K22182" s="93" t="s">
        <v>6760</v>
      </c>
      <c r="L22182" s="14">
        <f>AND(vyberHrace&lt;&gt;"",ISNUMBER(SEARCH(vyberHrace,$B22182)))</f>
      </c>
      <c r="M22182" s="14">
        <f>AND($I22182=MID(kododd,1,2),$J22182=MID(kododd,3,3))</f>
      </c>
    </row>
    <row r="22183">
      <c r="A22183" s="95">
        <v>49260</v>
      </c>
      <c r="B22183" s="93" t="s">
        <v>13406</v>
      </c>
      <c r="C22183" s="93" t="s">
        <v>1422</v>
      </c>
      <c r="G22183" s="95">
        <v>0</v>
      </c>
      <c r="H22183" s="93" t="s">
        <v>8976</v>
      </c>
      <c r="I22183" s="93" t="s">
        <v>23895</v>
      </c>
      <c r="J22183" s="93" t="s">
        <v>20878</v>
      </c>
      <c r="K22183" s="93" t="s">
        <v>6859</v>
      </c>
      <c r="L22183" s="14">
        <f>AND(vyberHrace&lt;&gt;"",ISNUMBER(SEARCH(vyberHrace,$B22183)))</f>
      </c>
      <c r="M22183" s="14">
        <f>AND($I22183=MID(kododd,1,2),$J22183=MID(kododd,3,3))</f>
      </c>
    </row>
    <row r="22184">
      <c r="A22184" s="95">
        <v>48371</v>
      </c>
      <c r="B22184" s="93" t="s">
        <v>13408</v>
      </c>
      <c r="C22184" s="93" t="s">
        <v>1402</v>
      </c>
      <c r="F22184" s="95">
        <v>23725370</v>
      </c>
      <c r="G22184" s="95">
        <v>0</v>
      </c>
      <c r="H22184" s="93" t="s">
        <v>8976</v>
      </c>
      <c r="I22184" s="93" t="s">
        <v>23895</v>
      </c>
      <c r="J22184" s="93" t="s">
        <v>20936</v>
      </c>
      <c r="K22184" s="93" t="s">
        <v>5615</v>
      </c>
      <c r="L22184" s="14">
        <f>AND(vyberHrace&lt;&gt;"",ISNUMBER(SEARCH(vyberHrace,$B22184)))</f>
      </c>
      <c r="M22184" s="14">
        <f>AND($I22184=MID(kododd,1,2),$J22184=MID(kododd,3,3))</f>
      </c>
    </row>
    <row r="22185">
      <c r="A22185" s="95">
        <v>38717</v>
      </c>
      <c r="B22185" s="93" t="s">
        <v>13409</v>
      </c>
      <c r="C22185" s="93" t="s">
        <v>1444</v>
      </c>
      <c r="D22185" s="95">
        <v>1157</v>
      </c>
      <c r="F22185" s="95">
        <v>23705930</v>
      </c>
      <c r="G22185" s="95">
        <v>0</v>
      </c>
      <c r="H22185" s="93" t="s">
        <v>8976</v>
      </c>
      <c r="I22185" s="93" t="s">
        <v>23895</v>
      </c>
      <c r="J22185" s="93" t="s">
        <v>20973</v>
      </c>
      <c r="K22185" s="93" t="s">
        <v>6055</v>
      </c>
      <c r="L22185" s="14">
        <f>AND(vyberHrace&lt;&gt;"",ISNUMBER(SEARCH(vyberHrace,$B22185)))</f>
      </c>
      <c r="M22185" s="14">
        <f>AND($I22185=MID(kododd,1,2),$J22185=MID(kododd,3,3))</f>
      </c>
    </row>
    <row r="22186">
      <c r="A22186" s="95">
        <v>46864</v>
      </c>
      <c r="B22186" s="93" t="s">
        <v>13410</v>
      </c>
      <c r="C22186" s="93" t="s">
        <v>1416</v>
      </c>
      <c r="G22186" s="95">
        <v>0</v>
      </c>
      <c r="H22186" s="93" t="s">
        <v>8976</v>
      </c>
      <c r="I22186" s="93" t="s">
        <v>23895</v>
      </c>
      <c r="J22186" s="93" t="s">
        <v>20878</v>
      </c>
      <c r="K22186" s="93" t="s">
        <v>6859</v>
      </c>
      <c r="L22186" s="14">
        <f>AND(vyberHrace&lt;&gt;"",ISNUMBER(SEARCH(vyberHrace,$B22186)))</f>
      </c>
      <c r="M22186" s="14">
        <f>AND($I22186=MID(kododd,1,2),$J22186=MID(kododd,3,3))</f>
      </c>
    </row>
    <row r="22187">
      <c r="A22187" s="95">
        <v>1507</v>
      </c>
      <c r="B22187" s="93" t="s">
        <v>13411</v>
      </c>
      <c r="C22187" s="93" t="s">
        <v>1441</v>
      </c>
      <c r="D22187" s="95">
        <v>1857</v>
      </c>
      <c r="E22187" s="95">
        <v>1944</v>
      </c>
      <c r="F22187" s="95">
        <v>374970</v>
      </c>
      <c r="G22187" s="95">
        <v>250</v>
      </c>
      <c r="H22187" s="93" t="s">
        <v>8976</v>
      </c>
      <c r="I22187" s="93" t="s">
        <v>23895</v>
      </c>
      <c r="J22187" s="93" t="s">
        <v>20973</v>
      </c>
      <c r="K22187" s="93" t="s">
        <v>6055</v>
      </c>
      <c r="L22187" s="14">
        <f>AND(vyberHrace&lt;&gt;"",ISNUMBER(SEARCH(vyberHrace,$B22187)))</f>
      </c>
      <c r="M22187" s="14">
        <f>AND($I22187=MID(kododd,1,2),$J22187=MID(kododd,3,3))</f>
      </c>
    </row>
    <row r="22188">
      <c r="A22188" s="95">
        <v>63151</v>
      </c>
      <c r="B22188" s="93" t="s">
        <v>29615</v>
      </c>
      <c r="C22188" s="93" t="s">
        <v>1488</v>
      </c>
      <c r="G22188" s="95">
        <v>250</v>
      </c>
      <c r="H22188" s="93" t="s">
        <v>8976</v>
      </c>
      <c r="I22188" s="93" t="s">
        <v>23895</v>
      </c>
      <c r="J22188" s="93" t="s">
        <v>20935</v>
      </c>
      <c r="K22188" s="93" t="s">
        <v>6901</v>
      </c>
      <c r="L22188" s="14">
        <f>AND(vyberHrace&lt;&gt;"",ISNUMBER(SEARCH(vyberHrace,$B22188)))</f>
      </c>
      <c r="M22188" s="14">
        <f>AND($I22188=MID(kododd,1,2),$J22188=MID(kododd,3,3))</f>
      </c>
    </row>
    <row r="22189">
      <c r="A22189" s="95">
        <v>62846</v>
      </c>
      <c r="B22189" s="93" t="s">
        <v>29616</v>
      </c>
      <c r="C22189" s="93" t="s">
        <v>1487</v>
      </c>
      <c r="G22189" s="95">
        <v>250</v>
      </c>
      <c r="H22189" s="93" t="s">
        <v>8976</v>
      </c>
      <c r="I22189" s="93" t="s">
        <v>23895</v>
      </c>
      <c r="J22189" s="93" t="s">
        <v>20935</v>
      </c>
      <c r="K22189" s="93" t="s">
        <v>6901</v>
      </c>
      <c r="L22189" s="14">
        <f>AND(vyberHrace&lt;&gt;"",ISNUMBER(SEARCH(vyberHrace,$B22189)))</f>
      </c>
      <c r="M22189" s="14">
        <f>AND($I22189=MID(kododd,1,2),$J22189=MID(kododd,3,3))</f>
      </c>
    </row>
    <row r="22190">
      <c r="A22190" s="95">
        <v>62695</v>
      </c>
      <c r="B22190" s="93" t="s">
        <v>29617</v>
      </c>
      <c r="C22190" s="93" t="s">
        <v>1487</v>
      </c>
      <c r="G22190" s="95">
        <v>250</v>
      </c>
      <c r="H22190" s="93" t="s">
        <v>8976</v>
      </c>
      <c r="I22190" s="93" t="s">
        <v>23895</v>
      </c>
      <c r="J22190" s="93" t="s">
        <v>20935</v>
      </c>
      <c r="K22190" s="93" t="s">
        <v>6901</v>
      </c>
      <c r="L22190" s="14">
        <f>AND(vyberHrace&lt;&gt;"",ISNUMBER(SEARCH(vyberHrace,$B22190)))</f>
      </c>
      <c r="M22190" s="14">
        <f>AND($I22190=MID(kododd,1,2),$J22190=MID(kododd,3,3))</f>
      </c>
    </row>
    <row r="22191">
      <c r="A22191" s="95">
        <v>62863</v>
      </c>
      <c r="B22191" s="93" t="s">
        <v>29618</v>
      </c>
      <c r="C22191" s="93" t="s">
        <v>1424</v>
      </c>
      <c r="D22191" s="95">
        <v>1016</v>
      </c>
      <c r="F22191" s="95">
        <v>571007091</v>
      </c>
      <c r="G22191" s="95">
        <v>250</v>
      </c>
      <c r="H22191" s="93" t="s">
        <v>8976</v>
      </c>
      <c r="I22191" s="93" t="s">
        <v>23895</v>
      </c>
      <c r="J22191" s="93" t="s">
        <v>20896</v>
      </c>
      <c r="K22191" s="93" t="s">
        <v>6905</v>
      </c>
      <c r="L22191" s="14">
        <f>AND(vyberHrace&lt;&gt;"",ISNUMBER(SEARCH(vyberHrace,$B22191)))</f>
      </c>
      <c r="M22191" s="14">
        <f>AND($I22191=MID(kododd,1,2),$J22191=MID(kododd,3,3))</f>
      </c>
    </row>
    <row r="22192">
      <c r="A22192" s="95">
        <v>61858</v>
      </c>
      <c r="B22192" s="93" t="s">
        <v>27999</v>
      </c>
      <c r="C22192" s="93" t="s">
        <v>1423</v>
      </c>
      <c r="D22192" s="95">
        <v>1097</v>
      </c>
      <c r="G22192" s="95">
        <v>250</v>
      </c>
      <c r="H22192" s="93" t="s">
        <v>8976</v>
      </c>
      <c r="I22192" s="93" t="s">
        <v>23895</v>
      </c>
      <c r="J22192" s="93" t="s">
        <v>1506</v>
      </c>
      <c r="K22192" s="93" t="s">
        <v>1507</v>
      </c>
      <c r="L22192" s="14">
        <f>AND(vyberHrace&lt;&gt;"",ISNUMBER(SEARCH(vyberHrace,$B22192)))</f>
      </c>
      <c r="M22192" s="14">
        <f>AND($I22192=MID(kododd,1,2),$J22192=MID(kododd,3,3))</f>
      </c>
    </row>
    <row r="22193">
      <c r="A22193" s="95">
        <v>59718</v>
      </c>
      <c r="B22193" s="93" t="s">
        <v>26091</v>
      </c>
      <c r="C22193" s="93" t="s">
        <v>1411</v>
      </c>
      <c r="G22193" s="95">
        <v>250</v>
      </c>
      <c r="H22193" s="93" t="s">
        <v>8976</v>
      </c>
      <c r="I22193" s="93" t="s">
        <v>23895</v>
      </c>
      <c r="J22193" s="93" t="s">
        <v>1506</v>
      </c>
      <c r="K22193" s="93" t="s">
        <v>1507</v>
      </c>
      <c r="L22193" s="14">
        <f>AND(vyberHrace&lt;&gt;"",ISNUMBER(SEARCH(vyberHrace,$B22193)))</f>
      </c>
      <c r="M22193" s="14">
        <f>AND($I22193=MID(kododd,1,2),$J22193=MID(kododd,3,3))</f>
      </c>
    </row>
    <row r="22194">
      <c r="A22194" s="95">
        <v>46104</v>
      </c>
      <c r="B22194" s="93" t="s">
        <v>13413</v>
      </c>
      <c r="C22194" s="93" t="s">
        <v>1408</v>
      </c>
      <c r="F22194" s="95">
        <v>23721863</v>
      </c>
      <c r="G22194" s="95">
        <v>0</v>
      </c>
      <c r="H22194" s="93" t="s">
        <v>8976</v>
      </c>
      <c r="I22194" s="93" t="s">
        <v>23895</v>
      </c>
      <c r="J22194" s="93" t="s">
        <v>20867</v>
      </c>
      <c r="K22194" s="93" t="s">
        <v>6764</v>
      </c>
      <c r="L22194" s="14">
        <f>AND(vyberHrace&lt;&gt;"",ISNUMBER(SEARCH(vyberHrace,$B22194)))</f>
      </c>
      <c r="M22194" s="14">
        <f>AND($I22194=MID(kododd,1,2),$J22194=MID(kododd,3,3))</f>
      </c>
    </row>
    <row r="22195">
      <c r="A22195" s="95">
        <v>57020</v>
      </c>
      <c r="B22195" s="93" t="s">
        <v>23114</v>
      </c>
      <c r="C22195" s="93" t="s">
        <v>1420</v>
      </c>
      <c r="G22195" s="95">
        <v>250</v>
      </c>
      <c r="H22195" s="93" t="s">
        <v>8976</v>
      </c>
      <c r="I22195" s="93" t="s">
        <v>23895</v>
      </c>
      <c r="J22195" s="93" t="s">
        <v>20913</v>
      </c>
      <c r="K22195" s="93" t="s">
        <v>3849</v>
      </c>
      <c r="L22195" s="14">
        <f>AND(vyberHrace&lt;&gt;"",ISNUMBER(SEARCH(vyberHrace,$B22195)))</f>
      </c>
      <c r="M22195" s="14">
        <f>AND($I22195=MID(kododd,1,2),$J22195=MID(kododd,3,3))</f>
      </c>
    </row>
    <row r="22196">
      <c r="A22196" s="95">
        <v>45670</v>
      </c>
      <c r="B22196" s="93" t="s">
        <v>7902</v>
      </c>
      <c r="C22196" s="93" t="s">
        <v>1400</v>
      </c>
      <c r="F22196" s="95">
        <v>23733411</v>
      </c>
      <c r="G22196" s="95">
        <v>0</v>
      </c>
      <c r="H22196" s="93" t="s">
        <v>8976</v>
      </c>
      <c r="I22196" s="93" t="s">
        <v>23895</v>
      </c>
      <c r="J22196" s="93" t="s">
        <v>20969</v>
      </c>
      <c r="K22196" s="93" t="s">
        <v>11269</v>
      </c>
      <c r="L22196" s="14">
        <f>AND(vyberHrace&lt;&gt;"",ISNUMBER(SEARCH(vyberHrace,$B22196)))</f>
      </c>
      <c r="M22196" s="14">
        <f>AND($I22196=MID(kododd,1,2),$J22196=MID(kododd,3,3))</f>
      </c>
    </row>
    <row r="22197">
      <c r="A22197" s="95">
        <v>56971</v>
      </c>
      <c r="B22197" s="93" t="s">
        <v>23271</v>
      </c>
      <c r="C22197" s="93" t="s">
        <v>1411</v>
      </c>
      <c r="D22197" s="95">
        <v>1168</v>
      </c>
      <c r="F22197" s="95">
        <v>23780916</v>
      </c>
      <c r="G22197" s="95">
        <v>250</v>
      </c>
      <c r="H22197" s="93" t="s">
        <v>8976</v>
      </c>
      <c r="I22197" s="93" t="s">
        <v>23895</v>
      </c>
      <c r="J22197" s="93" t="s">
        <v>20896</v>
      </c>
      <c r="K22197" s="93" t="s">
        <v>6905</v>
      </c>
      <c r="L22197" s="14">
        <f>AND(vyberHrace&lt;&gt;"",ISNUMBER(SEARCH(vyberHrace,$B22197)))</f>
      </c>
      <c r="M22197" s="14">
        <f>AND($I22197=MID(kododd,1,2),$J22197=MID(kododd,3,3))</f>
      </c>
    </row>
    <row r="22198">
      <c r="A22198" s="95">
        <v>56972</v>
      </c>
      <c r="B22198" s="93" t="s">
        <v>23272</v>
      </c>
      <c r="C22198" s="93" t="s">
        <v>1422</v>
      </c>
      <c r="D22198" s="95">
        <v>1324</v>
      </c>
      <c r="F22198" s="95">
        <v>23793619</v>
      </c>
      <c r="G22198" s="95">
        <v>250</v>
      </c>
      <c r="H22198" s="93" t="s">
        <v>8976</v>
      </c>
      <c r="I22198" s="93" t="s">
        <v>23895</v>
      </c>
      <c r="J22198" s="93" t="s">
        <v>20896</v>
      </c>
      <c r="K22198" s="93" t="s">
        <v>6905</v>
      </c>
      <c r="L22198" s="14">
        <f>AND(vyberHrace&lt;&gt;"",ISNUMBER(SEARCH(vyberHrace,$B22198)))</f>
      </c>
      <c r="M22198" s="14">
        <f>AND($I22198=MID(kododd,1,2),$J22198=MID(kododd,3,3))</f>
      </c>
    </row>
    <row r="22199">
      <c r="A22199" s="95">
        <v>53356</v>
      </c>
      <c r="B22199" s="93" t="s">
        <v>17478</v>
      </c>
      <c r="C22199" s="93" t="s">
        <v>1412</v>
      </c>
      <c r="F22199" s="95">
        <v>23750910</v>
      </c>
      <c r="G22199" s="95">
        <v>0</v>
      </c>
      <c r="H22199" s="93" t="s">
        <v>8976</v>
      </c>
      <c r="I22199" s="93" t="s">
        <v>23895</v>
      </c>
      <c r="J22199" s="93" t="s">
        <v>20878</v>
      </c>
      <c r="K22199" s="93" t="s">
        <v>6859</v>
      </c>
      <c r="L22199" s="14">
        <f>AND(vyberHrace&lt;&gt;"",ISNUMBER(SEARCH(vyberHrace,$B22199)))</f>
      </c>
      <c r="M22199" s="14">
        <f>AND($I22199=MID(kododd,1,2),$J22199=MID(kododd,3,3))</f>
      </c>
    </row>
    <row r="22200">
      <c r="A22200" s="95">
        <v>52691</v>
      </c>
      <c r="B22200" s="93" t="s">
        <v>2329</v>
      </c>
      <c r="C22200" s="93" t="s">
        <v>1412</v>
      </c>
      <c r="F22200" s="95">
        <v>23745746</v>
      </c>
      <c r="G22200" s="95">
        <v>250</v>
      </c>
      <c r="H22200" s="93" t="s">
        <v>8976</v>
      </c>
      <c r="I22200" s="93" t="s">
        <v>23895</v>
      </c>
      <c r="J22200" s="93" t="s">
        <v>20913</v>
      </c>
      <c r="K22200" s="93" t="s">
        <v>3849</v>
      </c>
      <c r="L22200" s="14">
        <f>AND(vyberHrace&lt;&gt;"",ISNUMBER(SEARCH(vyberHrace,$B22200)))</f>
      </c>
      <c r="M22200" s="14">
        <f>AND($I22200=MID(kododd,1,2),$J22200=MID(kododd,3,3))</f>
      </c>
    </row>
    <row r="22201">
      <c r="A22201" s="95">
        <v>54752</v>
      </c>
      <c r="B22201" s="93" t="s">
        <v>1116</v>
      </c>
      <c r="C22201" s="93" t="s">
        <v>1439</v>
      </c>
      <c r="G22201" s="95">
        <v>250</v>
      </c>
      <c r="H22201" s="93" t="s">
        <v>8976</v>
      </c>
      <c r="I22201" s="93" t="s">
        <v>23895</v>
      </c>
      <c r="J22201" s="93" t="s">
        <v>20913</v>
      </c>
      <c r="K22201" s="93" t="s">
        <v>3849</v>
      </c>
      <c r="L22201" s="14">
        <f>AND(vyberHrace&lt;&gt;"",ISNUMBER(SEARCH(vyberHrace,$B22201)))</f>
      </c>
      <c r="M22201" s="14">
        <f>AND($I22201=MID(kododd,1,2),$J22201=MID(kododd,3,3))</f>
      </c>
    </row>
    <row r="22202">
      <c r="A22202" s="95">
        <v>48733</v>
      </c>
      <c r="B22202" s="93" t="s">
        <v>9039</v>
      </c>
      <c r="C22202" s="93" t="s">
        <v>1422</v>
      </c>
      <c r="G22202" s="95">
        <v>0</v>
      </c>
      <c r="H22202" s="93" t="s">
        <v>8976</v>
      </c>
      <c r="I22202" s="93" t="s">
        <v>23895</v>
      </c>
      <c r="J22202" s="93" t="s">
        <v>20869</v>
      </c>
      <c r="K22202" s="93" t="s">
        <v>6770</v>
      </c>
      <c r="L22202" s="14">
        <f>AND(vyberHrace&lt;&gt;"",ISNUMBER(SEARCH(vyberHrace,$B22202)))</f>
      </c>
      <c r="M22202" s="14">
        <f>AND($I22202=MID(kododd,1,2),$J22202=MID(kododd,3,3))</f>
      </c>
    </row>
    <row r="22203">
      <c r="A22203" s="95">
        <v>55529</v>
      </c>
      <c r="B22203" s="93" t="s">
        <v>23161</v>
      </c>
      <c r="C22203" s="93" t="s">
        <v>1406</v>
      </c>
      <c r="F22203" s="95">
        <v>23770775</v>
      </c>
      <c r="G22203" s="95">
        <v>0</v>
      </c>
      <c r="H22203" s="93" t="s">
        <v>8976</v>
      </c>
      <c r="I22203" s="93" t="s">
        <v>23895</v>
      </c>
      <c r="J22203" s="93" t="s">
        <v>20878</v>
      </c>
      <c r="K22203" s="93" t="s">
        <v>6859</v>
      </c>
      <c r="L22203" s="14">
        <f>AND(vyberHrace&lt;&gt;"",ISNUMBER(SEARCH(vyberHrace,$B22203)))</f>
      </c>
      <c r="M22203" s="14">
        <f>AND($I22203=MID(kododd,1,2),$J22203=MID(kododd,3,3))</f>
      </c>
    </row>
    <row r="22204">
      <c r="A22204" s="95">
        <v>55530</v>
      </c>
      <c r="B22204" s="93" t="s">
        <v>23162</v>
      </c>
      <c r="C22204" s="93" t="s">
        <v>1412</v>
      </c>
      <c r="F22204" s="95">
        <v>23774606</v>
      </c>
      <c r="G22204" s="95">
        <v>0</v>
      </c>
      <c r="H22204" s="93" t="s">
        <v>8976</v>
      </c>
      <c r="I22204" s="93" t="s">
        <v>23895</v>
      </c>
      <c r="J22204" s="93" t="s">
        <v>20878</v>
      </c>
      <c r="K22204" s="93" t="s">
        <v>6859</v>
      </c>
      <c r="L22204" s="14">
        <f>AND(vyberHrace&lt;&gt;"",ISNUMBER(SEARCH(vyberHrace,$B22204)))</f>
      </c>
      <c r="M22204" s="14">
        <f>AND($I22204=MID(kododd,1,2),$J22204=MID(kododd,3,3))</f>
      </c>
    </row>
    <row r="22205">
      <c r="A22205" s="95">
        <v>56493</v>
      </c>
      <c r="B22205" s="93" t="s">
        <v>23163</v>
      </c>
      <c r="C22205" s="93" t="s">
        <v>1424</v>
      </c>
      <c r="F22205" s="95">
        <v>23774614</v>
      </c>
      <c r="G22205" s="95">
        <v>250</v>
      </c>
      <c r="H22205" s="93" t="s">
        <v>8976</v>
      </c>
      <c r="I22205" s="93" t="s">
        <v>23895</v>
      </c>
      <c r="J22205" s="93" t="s">
        <v>20878</v>
      </c>
      <c r="K22205" s="93" t="s">
        <v>6859</v>
      </c>
      <c r="L22205" s="14">
        <f>AND(vyberHrace&lt;&gt;"",ISNUMBER(SEARCH(vyberHrace,$B22205)))</f>
      </c>
      <c r="M22205" s="14">
        <f>AND($I22205=MID(kododd,1,2),$J22205=MID(kododd,3,3))</f>
      </c>
    </row>
    <row r="22206">
      <c r="A22206" s="95">
        <v>12918</v>
      </c>
      <c r="B22206" s="93" t="s">
        <v>9040</v>
      </c>
      <c r="C22206" s="93" t="s">
        <v>1468</v>
      </c>
      <c r="D22206" s="95">
        <v>1213</v>
      </c>
      <c r="F22206" s="95">
        <v>397105</v>
      </c>
      <c r="G22206" s="95">
        <v>250</v>
      </c>
      <c r="H22206" s="93" t="s">
        <v>8976</v>
      </c>
      <c r="I22206" s="93" t="s">
        <v>23895</v>
      </c>
      <c r="J22206" s="93" t="s">
        <v>20938</v>
      </c>
      <c r="K22206" s="93" t="s">
        <v>5086</v>
      </c>
      <c r="L22206" s="14">
        <f>AND(vyberHrace&lt;&gt;"",ISNUMBER(SEARCH(vyberHrace,$B22206)))</f>
      </c>
      <c r="M22206" s="14">
        <f>AND($I22206=MID(kododd,1,2),$J22206=MID(kododd,3,3))</f>
      </c>
    </row>
    <row r="22207">
      <c r="A22207" s="95">
        <v>51535</v>
      </c>
      <c r="B22207" s="93" t="s">
        <v>2285</v>
      </c>
      <c r="C22207" s="93" t="s">
        <v>1406</v>
      </c>
      <c r="G22207" s="95">
        <v>0</v>
      </c>
      <c r="H22207" s="93" t="s">
        <v>8976</v>
      </c>
      <c r="I22207" s="93" t="s">
        <v>23895</v>
      </c>
      <c r="J22207" s="93" t="s">
        <v>20965</v>
      </c>
      <c r="K22207" s="93" t="s">
        <v>3065</v>
      </c>
      <c r="L22207" s="14">
        <f>AND(vyberHrace&lt;&gt;"",ISNUMBER(SEARCH(vyberHrace,$B22207)))</f>
      </c>
      <c r="M22207" s="14">
        <f>AND($I22207=MID(kododd,1,2),$J22207=MID(kododd,3,3))</f>
      </c>
    </row>
    <row r="22208">
      <c r="A22208" s="95">
        <v>1540</v>
      </c>
      <c r="B22208" s="93" t="s">
        <v>9056</v>
      </c>
      <c r="C22208" s="93" t="s">
        <v>1472</v>
      </c>
      <c r="D22208" s="95">
        <v>1810</v>
      </c>
      <c r="E22208" s="95">
        <v>1986</v>
      </c>
      <c r="F22208" s="95">
        <v>326054</v>
      </c>
      <c r="G22208" s="95">
        <v>250</v>
      </c>
      <c r="H22208" s="93" t="s">
        <v>8976</v>
      </c>
      <c r="I22208" s="93" t="s">
        <v>23895</v>
      </c>
      <c r="J22208" s="93" t="s">
        <v>20962</v>
      </c>
      <c r="K22208" s="93" t="s">
        <v>5181</v>
      </c>
      <c r="L22208" s="14">
        <f>AND(vyberHrace&lt;&gt;"",ISNUMBER(SEARCH(vyberHrace,$B22208)))</f>
      </c>
      <c r="M22208" s="14">
        <f>AND($I22208=MID(kododd,1,2),$J22208=MID(kododd,3,3))</f>
      </c>
    </row>
    <row r="22209">
      <c r="A22209" s="95">
        <v>60188</v>
      </c>
      <c r="B22209" s="93" t="s">
        <v>26652</v>
      </c>
      <c r="C22209" s="93" t="s">
        <v>1450</v>
      </c>
      <c r="G22209" s="95">
        <v>250</v>
      </c>
      <c r="H22209" s="93" t="s">
        <v>8976</v>
      </c>
      <c r="I22209" s="93" t="s">
        <v>23895</v>
      </c>
      <c r="J22209" s="93" t="s">
        <v>20882</v>
      </c>
      <c r="K22209" s="93" t="s">
        <v>6865</v>
      </c>
      <c r="L22209" s="14">
        <f>AND(vyberHrace&lt;&gt;"",ISNUMBER(SEARCH(vyberHrace,$B22209)))</f>
      </c>
      <c r="M22209" s="14">
        <f>AND($I22209=MID(kododd,1,2),$J22209=MID(kododd,3,3))</f>
      </c>
    </row>
    <row r="22210">
      <c r="A22210" s="95">
        <v>31826</v>
      </c>
      <c r="B22210" s="93" t="s">
        <v>11163</v>
      </c>
      <c r="C22210" s="93" t="s">
        <v>1475</v>
      </c>
      <c r="D22210" s="95">
        <v>1463</v>
      </c>
      <c r="F22210" s="95">
        <v>387770</v>
      </c>
      <c r="G22210" s="95">
        <v>0</v>
      </c>
      <c r="H22210" s="93" t="s">
        <v>8976</v>
      </c>
      <c r="I22210" s="93" t="s">
        <v>23895</v>
      </c>
      <c r="J22210" s="93" t="s">
        <v>20854</v>
      </c>
      <c r="K22210" s="93" t="s">
        <v>9943</v>
      </c>
      <c r="L22210" s="14">
        <f>AND(vyberHrace&lt;&gt;"",ISNUMBER(SEARCH(vyberHrace,$B22210)))</f>
      </c>
      <c r="M22210" s="14">
        <f>AND($I22210=MID(kododd,1,2),$J22210=MID(kododd,3,3))</f>
      </c>
    </row>
    <row r="22211">
      <c r="A22211" s="95">
        <v>303</v>
      </c>
      <c r="B22211" s="93" t="s">
        <v>11168</v>
      </c>
      <c r="C22211" s="93" t="s">
        <v>1469</v>
      </c>
      <c r="D22211" s="95">
        <v>1899</v>
      </c>
      <c r="E22211" s="95">
        <v>1873</v>
      </c>
      <c r="F22211" s="95">
        <v>306142</v>
      </c>
      <c r="G22211" s="95">
        <v>250</v>
      </c>
      <c r="H22211" s="93" t="s">
        <v>8976</v>
      </c>
      <c r="I22211" s="93" t="s">
        <v>23895</v>
      </c>
      <c r="J22211" s="93" t="s">
        <v>21013</v>
      </c>
      <c r="K22211" s="93" t="s">
        <v>12269</v>
      </c>
      <c r="L22211" s="14">
        <f>AND(vyberHrace&lt;&gt;"",ISNUMBER(SEARCH(vyberHrace,$B22211)))</f>
      </c>
      <c r="M22211" s="14">
        <f>AND($I22211=MID(kododd,1,2),$J22211=MID(kododd,3,3))</f>
      </c>
    </row>
    <row r="22212">
      <c r="A22212" s="95">
        <v>906</v>
      </c>
      <c r="B22212" s="93" t="s">
        <v>11172</v>
      </c>
      <c r="C22212" s="93" t="s">
        <v>1432</v>
      </c>
      <c r="D22212" s="95">
        <v>2084</v>
      </c>
      <c r="E22212" s="95">
        <v>2085</v>
      </c>
      <c r="F22212" s="95">
        <v>312916</v>
      </c>
      <c r="G22212" s="95">
        <v>250</v>
      </c>
      <c r="H22212" s="93" t="s">
        <v>8976</v>
      </c>
      <c r="I22212" s="93" t="s">
        <v>23895</v>
      </c>
      <c r="J22212" s="93" t="s">
        <v>20865</v>
      </c>
      <c r="K22212" s="93" t="s">
        <v>6760</v>
      </c>
      <c r="L22212" s="14">
        <f>AND(vyberHrace&lt;&gt;"",ISNUMBER(SEARCH(vyberHrace,$B22212)))</f>
      </c>
      <c r="M22212" s="14">
        <f>AND($I22212=MID(kododd,1,2),$J22212=MID(kododd,3,3))</f>
      </c>
    </row>
    <row r="22213">
      <c r="A22213" s="95">
        <v>8143</v>
      </c>
      <c r="B22213" s="93" t="s">
        <v>11173</v>
      </c>
      <c r="C22213" s="93" t="s">
        <v>1449</v>
      </c>
      <c r="D22213" s="95">
        <v>1815</v>
      </c>
      <c r="F22213" s="95">
        <v>23781246</v>
      </c>
      <c r="G22213" s="95">
        <v>250</v>
      </c>
      <c r="H22213" s="93" t="s">
        <v>8976</v>
      </c>
      <c r="I22213" s="93" t="s">
        <v>23895</v>
      </c>
      <c r="J22213" s="93" t="s">
        <v>20947</v>
      </c>
      <c r="K22213" s="93" t="s">
        <v>6833</v>
      </c>
      <c r="L22213" s="14">
        <f>AND(vyberHrace&lt;&gt;"",ISNUMBER(SEARCH(vyberHrace,$B22213)))</f>
      </c>
      <c r="M22213" s="14">
        <f>AND($I22213=MID(kododd,1,2),$J22213=MID(kododd,3,3))</f>
      </c>
    </row>
    <row r="22214">
      <c r="A22214" s="95">
        <v>49509</v>
      </c>
      <c r="B22214" s="93" t="s">
        <v>12901</v>
      </c>
      <c r="C22214" s="93" t="s">
        <v>1422</v>
      </c>
      <c r="F22214" s="95">
        <v>23726156</v>
      </c>
      <c r="G22214" s="95">
        <v>0</v>
      </c>
      <c r="H22214" s="93" t="s">
        <v>8976</v>
      </c>
      <c r="I22214" s="93" t="s">
        <v>23895</v>
      </c>
      <c r="J22214" s="93" t="s">
        <v>20848</v>
      </c>
      <c r="K22214" s="93" t="s">
        <v>3603</v>
      </c>
      <c r="L22214" s="14">
        <f>AND(vyberHrace&lt;&gt;"",ISNUMBER(SEARCH(vyberHrace,$B22214)))</f>
      </c>
      <c r="M22214" s="14">
        <f>AND($I22214=MID(kododd,1,2),$J22214=MID(kododd,3,3))</f>
      </c>
    </row>
    <row r="22215">
      <c r="A22215" s="95">
        <v>56839</v>
      </c>
      <c r="B22215" s="93" t="s">
        <v>23343</v>
      </c>
      <c r="C22215" s="93" t="s">
        <v>1411</v>
      </c>
      <c r="F22215" s="95">
        <v>23788445</v>
      </c>
      <c r="G22215" s="95">
        <v>250</v>
      </c>
      <c r="H22215" s="93" t="s">
        <v>8976</v>
      </c>
      <c r="I22215" s="93" t="s">
        <v>23895</v>
      </c>
      <c r="J22215" s="93" t="s">
        <v>20882</v>
      </c>
      <c r="K22215" s="93" t="s">
        <v>6865</v>
      </c>
      <c r="L22215" s="14">
        <f>AND(vyberHrace&lt;&gt;"",ISNUMBER(SEARCH(vyberHrace,$B22215)))</f>
      </c>
      <c r="M22215" s="14">
        <f>AND($I22215=MID(kododd,1,2),$J22215=MID(kododd,3,3))</f>
      </c>
    </row>
    <row r="22216">
      <c r="A22216" s="95">
        <v>59565</v>
      </c>
      <c r="B22216" s="93" t="s">
        <v>25960</v>
      </c>
      <c r="C22216" s="93" t="s">
        <v>1488</v>
      </c>
      <c r="F22216" s="95">
        <v>23788275</v>
      </c>
      <c r="G22216" s="95">
        <v>250</v>
      </c>
      <c r="H22216" s="93" t="s">
        <v>8976</v>
      </c>
      <c r="I22216" s="93" t="s">
        <v>23895</v>
      </c>
      <c r="J22216" s="93" t="s">
        <v>20882</v>
      </c>
      <c r="K22216" s="93" t="s">
        <v>6865</v>
      </c>
      <c r="L22216" s="14">
        <f>AND(vyberHrace&lt;&gt;"",ISNUMBER(SEARCH(vyberHrace,$B22216)))</f>
      </c>
      <c r="M22216" s="14">
        <f>AND($I22216=MID(kododd,1,2),$J22216=MID(kododd,3,3))</f>
      </c>
    </row>
    <row r="22217">
      <c r="A22217" s="95">
        <v>6239</v>
      </c>
      <c r="B22217" s="93" t="s">
        <v>11199</v>
      </c>
      <c r="C22217" s="93" t="s">
        <v>1443</v>
      </c>
      <c r="D22217" s="95">
        <v>1621</v>
      </c>
      <c r="E22217" s="95">
        <v>1753</v>
      </c>
      <c r="F22217" s="95">
        <v>387789</v>
      </c>
      <c r="G22217" s="95">
        <v>0</v>
      </c>
      <c r="H22217" s="93" t="s">
        <v>8976</v>
      </c>
      <c r="I22217" s="93" t="s">
        <v>23895</v>
      </c>
      <c r="J22217" s="93" t="s">
        <v>20854</v>
      </c>
      <c r="K22217" s="93" t="s">
        <v>9943</v>
      </c>
      <c r="L22217" s="14">
        <f>AND(vyberHrace&lt;&gt;"",ISNUMBER(SEARCH(vyberHrace,$B22217)))</f>
      </c>
      <c r="M22217" s="14">
        <f>AND($I22217=MID(kododd,1,2),$J22217=MID(kododd,3,3))</f>
      </c>
    </row>
    <row r="22218">
      <c r="A22218" s="95">
        <v>22001</v>
      </c>
      <c r="B22218" s="93" t="s">
        <v>11199</v>
      </c>
      <c r="C22218" s="93" t="s">
        <v>1407</v>
      </c>
      <c r="F22218" s="95">
        <v>23761776</v>
      </c>
      <c r="G22218" s="95">
        <v>250</v>
      </c>
      <c r="H22218" s="93" t="s">
        <v>8976</v>
      </c>
      <c r="I22218" s="93" t="s">
        <v>23895</v>
      </c>
      <c r="J22218" s="93" t="s">
        <v>20878</v>
      </c>
      <c r="K22218" s="93" t="s">
        <v>6859</v>
      </c>
      <c r="L22218" s="14">
        <f>AND(vyberHrace&lt;&gt;"",ISNUMBER(SEARCH(vyberHrace,$B22218)))</f>
      </c>
      <c r="M22218" s="14">
        <f>AND($I22218=MID(kododd,1,2),$J22218=MID(kododd,3,3))</f>
      </c>
    </row>
    <row r="22219">
      <c r="A22219" s="95">
        <v>55523</v>
      </c>
      <c r="B22219" s="93" t="s">
        <v>11199</v>
      </c>
      <c r="C22219" s="93" t="s">
        <v>1424</v>
      </c>
      <c r="D22219" s="95">
        <v>1885</v>
      </c>
      <c r="E22219" s="95">
        <v>1989</v>
      </c>
      <c r="F22219" s="95">
        <v>23761768</v>
      </c>
      <c r="G22219" s="95">
        <v>250</v>
      </c>
      <c r="H22219" s="93" t="s">
        <v>8976</v>
      </c>
      <c r="I22219" s="93" t="s">
        <v>23895</v>
      </c>
      <c r="J22219" s="93" t="s">
        <v>20878</v>
      </c>
      <c r="K22219" s="93" t="s">
        <v>6859</v>
      </c>
      <c r="L22219" s="14">
        <f>AND(vyberHrace&lt;&gt;"",ISNUMBER(SEARCH(vyberHrace,$B22219)))</f>
      </c>
      <c r="M22219" s="14">
        <f>AND($I22219=MID(kododd,1,2),$J22219=MID(kododd,3,3))</f>
      </c>
    </row>
    <row r="22220">
      <c r="A22220" s="95">
        <v>60229</v>
      </c>
      <c r="B22220" s="93" t="s">
        <v>26690</v>
      </c>
      <c r="C22220" s="93" t="s">
        <v>1488</v>
      </c>
      <c r="G22220" s="95">
        <v>250</v>
      </c>
      <c r="H22220" s="93" t="s">
        <v>8976</v>
      </c>
      <c r="I22220" s="93" t="s">
        <v>23895</v>
      </c>
      <c r="J22220" s="93" t="s">
        <v>20878</v>
      </c>
      <c r="K22220" s="93" t="s">
        <v>6859</v>
      </c>
      <c r="L22220" s="14">
        <f>AND(vyberHrace&lt;&gt;"",ISNUMBER(SEARCH(vyberHrace,$B22220)))</f>
      </c>
      <c r="M22220" s="14">
        <f>AND($I22220=MID(kododd,1,2),$J22220=MID(kododd,3,3))</f>
      </c>
    </row>
    <row r="22221">
      <c r="A22221" s="95">
        <v>13332</v>
      </c>
      <c r="B22221" s="93" t="s">
        <v>15904</v>
      </c>
      <c r="C22221" s="93" t="s">
        <v>1453</v>
      </c>
      <c r="D22221" s="95">
        <v>1372</v>
      </c>
      <c r="F22221" s="95">
        <v>23757302</v>
      </c>
      <c r="G22221" s="95">
        <v>250</v>
      </c>
      <c r="H22221" s="93" t="s">
        <v>8976</v>
      </c>
      <c r="I22221" s="93" t="s">
        <v>23895</v>
      </c>
      <c r="J22221" s="93" t="s">
        <v>21000</v>
      </c>
      <c r="K22221" s="93" t="s">
        <v>14613</v>
      </c>
      <c r="L22221" s="14">
        <f>AND(vyberHrace&lt;&gt;"",ISNUMBER(SEARCH(vyberHrace,$B22221)))</f>
      </c>
      <c r="M22221" s="14">
        <f>AND($I22221=MID(kododd,1,2),$J22221=MID(kododd,3,3))</f>
      </c>
    </row>
    <row r="22222">
      <c r="A22222" s="95">
        <v>43069</v>
      </c>
      <c r="B22222" s="93" t="s">
        <v>15920</v>
      </c>
      <c r="C22222" s="93" t="s">
        <v>1402</v>
      </c>
      <c r="G22222" s="95">
        <v>0</v>
      </c>
      <c r="H22222" s="93" t="s">
        <v>8976</v>
      </c>
      <c r="I22222" s="93" t="s">
        <v>23895</v>
      </c>
      <c r="J22222" s="93" t="s">
        <v>20878</v>
      </c>
      <c r="K22222" s="93" t="s">
        <v>6859</v>
      </c>
      <c r="L22222" s="14">
        <f>AND(vyberHrace&lt;&gt;"",ISNUMBER(SEARCH(vyberHrace,$B22222)))</f>
      </c>
      <c r="M22222" s="14">
        <f>AND($I22222=MID(kododd,1,2),$J22222=MID(kododd,3,3))</f>
      </c>
    </row>
    <row r="22223">
      <c r="A22223" s="95">
        <v>48668</v>
      </c>
      <c r="B22223" s="93" t="s">
        <v>15921</v>
      </c>
      <c r="C22223" s="93" t="s">
        <v>1406</v>
      </c>
      <c r="D22223" s="95">
        <v>1100</v>
      </c>
      <c r="G22223" s="95">
        <v>0</v>
      </c>
      <c r="H22223" s="93" t="s">
        <v>8976</v>
      </c>
      <c r="I22223" s="93" t="s">
        <v>23895</v>
      </c>
      <c r="J22223" s="93" t="s">
        <v>20878</v>
      </c>
      <c r="K22223" s="93" t="s">
        <v>6859</v>
      </c>
      <c r="L22223" s="14">
        <f>AND(vyberHrace&lt;&gt;"",ISNUMBER(SEARCH(vyberHrace,$B22223)))</f>
      </c>
      <c r="M22223" s="14">
        <f>AND($I22223=MID(kododd,1,2),$J22223=MID(kododd,3,3))</f>
      </c>
    </row>
    <row r="22224">
      <c r="A22224" s="95">
        <v>58333</v>
      </c>
      <c r="B22224" s="93" t="s">
        <v>24843</v>
      </c>
      <c r="C22224" s="93" t="s">
        <v>1450</v>
      </c>
      <c r="G22224" s="95">
        <v>0</v>
      </c>
      <c r="H22224" s="93" t="s">
        <v>8976</v>
      </c>
      <c r="I22224" s="93" t="s">
        <v>23895</v>
      </c>
      <c r="J22224" s="93" t="s">
        <v>20878</v>
      </c>
      <c r="K22224" s="93" t="s">
        <v>6859</v>
      </c>
      <c r="L22224" s="14">
        <f>AND(vyberHrace&lt;&gt;"",ISNUMBER(SEARCH(vyberHrace,$B22224)))</f>
      </c>
      <c r="M22224" s="14">
        <f>AND($I22224=MID(kododd,1,2),$J22224=MID(kododd,3,3))</f>
      </c>
    </row>
    <row r="22225">
      <c r="A22225" s="95">
        <v>48669</v>
      </c>
      <c r="B22225" s="93" t="s">
        <v>15922</v>
      </c>
      <c r="C22225" s="93" t="s">
        <v>1406</v>
      </c>
      <c r="D22225" s="95">
        <v>1100</v>
      </c>
      <c r="G22225" s="95">
        <v>0</v>
      </c>
      <c r="H22225" s="93" t="s">
        <v>8976</v>
      </c>
      <c r="I22225" s="93" t="s">
        <v>23895</v>
      </c>
      <c r="J22225" s="93" t="s">
        <v>20878</v>
      </c>
      <c r="K22225" s="93" t="s">
        <v>6859</v>
      </c>
      <c r="L22225" s="14">
        <f>AND(vyberHrace&lt;&gt;"",ISNUMBER(SEARCH(vyberHrace,$B22225)))</f>
      </c>
      <c r="M22225" s="14">
        <f>AND($I22225=MID(kododd,1,2),$J22225=MID(kododd,3,3))</f>
      </c>
    </row>
    <row r="22226">
      <c r="A22226" s="95">
        <v>50785</v>
      </c>
      <c r="B22226" s="93" t="s">
        <v>4294</v>
      </c>
      <c r="C22226" s="93" t="s">
        <v>1422</v>
      </c>
      <c r="G22226" s="95">
        <v>0</v>
      </c>
      <c r="H22226" s="93" t="s">
        <v>8976</v>
      </c>
      <c r="I22226" s="93" t="s">
        <v>23895</v>
      </c>
      <c r="J22226" s="93" t="s">
        <v>20878</v>
      </c>
      <c r="K22226" s="93" t="s">
        <v>6859</v>
      </c>
      <c r="L22226" s="14">
        <f>AND(vyberHrace&lt;&gt;"",ISNUMBER(SEARCH(vyberHrace,$B22226)))</f>
      </c>
      <c r="M22226" s="14">
        <f>AND($I22226=MID(kododd,1,2),$J22226=MID(kododd,3,3))</f>
      </c>
    </row>
    <row r="22227">
      <c r="A22227" s="95">
        <v>44405</v>
      </c>
      <c r="B22227" s="93" t="s">
        <v>15927</v>
      </c>
      <c r="C22227" s="93" t="s">
        <v>3255</v>
      </c>
      <c r="G22227" s="95">
        <v>0</v>
      </c>
      <c r="H22227" s="93" t="s">
        <v>8976</v>
      </c>
      <c r="I22227" s="93" t="s">
        <v>23895</v>
      </c>
      <c r="J22227" s="93" t="s">
        <v>20878</v>
      </c>
      <c r="K22227" s="93" t="s">
        <v>6859</v>
      </c>
      <c r="L22227" s="14">
        <f>AND(vyberHrace&lt;&gt;"",ISNUMBER(SEARCH(vyberHrace,$B22227)))</f>
      </c>
      <c r="M22227" s="14">
        <f>AND($I22227=MID(kododd,1,2),$J22227=MID(kododd,3,3))</f>
      </c>
    </row>
    <row r="22228">
      <c r="A22228" s="95">
        <v>56120</v>
      </c>
      <c r="B22228" s="93" t="s">
        <v>23286</v>
      </c>
      <c r="C22228" s="93" t="s">
        <v>1412</v>
      </c>
      <c r="G22228" s="95">
        <v>0</v>
      </c>
      <c r="H22228" s="93" t="s">
        <v>8976</v>
      </c>
      <c r="I22228" s="93" t="s">
        <v>23895</v>
      </c>
      <c r="J22228" s="93" t="s">
        <v>20938</v>
      </c>
      <c r="K22228" s="93" t="s">
        <v>5086</v>
      </c>
      <c r="L22228" s="14">
        <f>AND(vyberHrace&lt;&gt;"",ISNUMBER(SEARCH(vyberHrace,$B22228)))</f>
      </c>
      <c r="M22228" s="14">
        <f>AND($I22228=MID(kododd,1,2),$J22228=MID(kododd,3,3))</f>
      </c>
    </row>
    <row r="22229">
      <c r="A22229" s="95">
        <v>32099</v>
      </c>
      <c r="B22229" s="93" t="s">
        <v>13536</v>
      </c>
      <c r="C22229" s="93" t="s">
        <v>1430</v>
      </c>
      <c r="D22229" s="95">
        <v>1683</v>
      </c>
      <c r="E22229" s="95">
        <v>1818</v>
      </c>
      <c r="F22229" s="95">
        <v>361356</v>
      </c>
      <c r="G22229" s="95">
        <v>250</v>
      </c>
      <c r="H22229" s="93" t="s">
        <v>8976</v>
      </c>
      <c r="I22229" s="93" t="s">
        <v>23895</v>
      </c>
      <c r="J22229" s="93" t="s">
        <v>20934</v>
      </c>
      <c r="K22229" s="93" t="s">
        <v>21374</v>
      </c>
      <c r="L22229" s="14">
        <f>AND(vyberHrace&lt;&gt;"",ISNUMBER(SEARCH(vyberHrace,$B22229)))</f>
      </c>
      <c r="M22229" s="14">
        <f>AND($I22229=MID(kododd,1,2),$J22229=MID(kododd,3,3))</f>
      </c>
    </row>
    <row r="22230">
      <c r="A22230" s="95">
        <v>55550</v>
      </c>
      <c r="B22230" s="93" t="s">
        <v>23164</v>
      </c>
      <c r="C22230" s="93" t="s">
        <v>1424</v>
      </c>
      <c r="G22230" s="95">
        <v>250</v>
      </c>
      <c r="H22230" s="93" t="s">
        <v>8976</v>
      </c>
      <c r="I22230" s="93" t="s">
        <v>23895</v>
      </c>
      <c r="J22230" s="93" t="s">
        <v>20878</v>
      </c>
      <c r="K22230" s="93" t="s">
        <v>6859</v>
      </c>
      <c r="L22230" s="14">
        <f>AND(vyberHrace&lt;&gt;"",ISNUMBER(SEARCH(vyberHrace,$B22230)))</f>
      </c>
      <c r="M22230" s="14">
        <f>AND($I22230=MID(kododd,1,2),$J22230=MID(kododd,3,3))</f>
      </c>
    </row>
    <row r="22231">
      <c r="A22231" s="95">
        <v>47225</v>
      </c>
      <c r="B22231" s="93" t="s">
        <v>13741</v>
      </c>
      <c r="C22231" s="93" t="s">
        <v>3255</v>
      </c>
      <c r="E22231" s="95">
        <v>1489</v>
      </c>
      <c r="F22231" s="95">
        <v>23729295</v>
      </c>
      <c r="G22231" s="95">
        <v>0</v>
      </c>
      <c r="H22231" s="93" t="s">
        <v>8976</v>
      </c>
      <c r="I22231" s="93" t="s">
        <v>23895</v>
      </c>
      <c r="J22231" s="93" t="s">
        <v>20896</v>
      </c>
      <c r="K22231" s="93" t="s">
        <v>6905</v>
      </c>
      <c r="L22231" s="14">
        <f>AND(vyberHrace&lt;&gt;"",ISNUMBER(SEARCH(vyberHrace,$B22231)))</f>
      </c>
      <c r="M22231" s="14">
        <f>AND($I22231=MID(kododd,1,2),$J22231=MID(kododd,3,3))</f>
      </c>
    </row>
    <row r="22232">
      <c r="A22232" s="95">
        <v>47039</v>
      </c>
      <c r="B22232" s="93" t="s">
        <v>13743</v>
      </c>
      <c r="C22232" s="93" t="s">
        <v>1456</v>
      </c>
      <c r="D22232" s="95">
        <v>1475</v>
      </c>
      <c r="E22232" s="95">
        <v>1622</v>
      </c>
      <c r="F22232" s="95">
        <v>23715146</v>
      </c>
      <c r="G22232" s="95">
        <v>250</v>
      </c>
      <c r="H22232" s="93" t="s">
        <v>8976</v>
      </c>
      <c r="I22232" s="93" t="s">
        <v>23895</v>
      </c>
      <c r="J22232" s="93" t="s">
        <v>1506</v>
      </c>
      <c r="K22232" s="93" t="s">
        <v>1507</v>
      </c>
      <c r="L22232" s="14">
        <f>AND(vyberHrace&lt;&gt;"",ISNUMBER(SEARCH(vyberHrace,$B22232)))</f>
      </c>
      <c r="M22232" s="14">
        <f>AND($I22232=MID(kododd,1,2),$J22232=MID(kododd,3,3))</f>
      </c>
    </row>
    <row r="22233">
      <c r="A22233" s="95">
        <v>55080</v>
      </c>
      <c r="B22233" s="93" t="s">
        <v>1335</v>
      </c>
      <c r="C22233" s="93" t="s">
        <v>1414</v>
      </c>
      <c r="D22233" s="95">
        <v>1654</v>
      </c>
      <c r="E22233" s="95">
        <v>1802</v>
      </c>
      <c r="F22233" s="95">
        <v>23772310</v>
      </c>
      <c r="G22233" s="95">
        <v>250</v>
      </c>
      <c r="H22233" s="93" t="s">
        <v>8976</v>
      </c>
      <c r="I22233" s="93" t="s">
        <v>23895</v>
      </c>
      <c r="J22233" s="93" t="s">
        <v>1506</v>
      </c>
      <c r="K22233" s="93" t="s">
        <v>1507</v>
      </c>
      <c r="L22233" s="14">
        <f>AND(vyberHrace&lt;&gt;"",ISNUMBER(SEARCH(vyberHrace,$B22233)))</f>
      </c>
      <c r="M22233" s="14">
        <f>AND($I22233=MID(kododd,1,2),$J22233=MID(kododd,3,3))</f>
      </c>
    </row>
    <row r="22234">
      <c r="A22234" s="95">
        <v>50786</v>
      </c>
      <c r="B22234" s="93" t="s">
        <v>4295</v>
      </c>
      <c r="C22234" s="93" t="s">
        <v>1412</v>
      </c>
      <c r="F22234" s="95">
        <v>23754214</v>
      </c>
      <c r="G22234" s="95">
        <v>0</v>
      </c>
      <c r="H22234" s="93" t="s">
        <v>8976</v>
      </c>
      <c r="I22234" s="93" t="s">
        <v>23895</v>
      </c>
      <c r="J22234" s="93" t="s">
        <v>20878</v>
      </c>
      <c r="K22234" s="93" t="s">
        <v>6859</v>
      </c>
      <c r="L22234" s="14">
        <f>AND(vyberHrace&lt;&gt;"",ISNUMBER(SEARCH(vyberHrace,$B22234)))</f>
      </c>
      <c r="M22234" s="14">
        <f>AND($I22234=MID(kododd,1,2),$J22234=MID(kododd,3,3))</f>
      </c>
    </row>
    <row r="22235">
      <c r="A22235" s="95">
        <v>44406</v>
      </c>
      <c r="B22235" s="93" t="s">
        <v>13746</v>
      </c>
      <c r="C22235" s="93" t="s">
        <v>1402</v>
      </c>
      <c r="G22235" s="95">
        <v>0</v>
      </c>
      <c r="H22235" s="93" t="s">
        <v>8976</v>
      </c>
      <c r="I22235" s="93" t="s">
        <v>23895</v>
      </c>
      <c r="J22235" s="93" t="s">
        <v>20878</v>
      </c>
      <c r="K22235" s="93" t="s">
        <v>6859</v>
      </c>
      <c r="L22235" s="14">
        <f>AND(vyberHrace&lt;&gt;"",ISNUMBER(SEARCH(vyberHrace,$B22235)))</f>
      </c>
      <c r="M22235" s="14">
        <f>AND($I22235=MID(kododd,1,2),$J22235=MID(kododd,3,3))</f>
      </c>
    </row>
    <row r="22236">
      <c r="A22236" s="95">
        <v>60927</v>
      </c>
      <c r="B22236" s="93" t="s">
        <v>27301</v>
      </c>
      <c r="C22236" s="93" t="s">
        <v>1411</v>
      </c>
      <c r="G22236" s="95">
        <v>0</v>
      </c>
      <c r="H22236" s="93" t="s">
        <v>8976</v>
      </c>
      <c r="I22236" s="93" t="s">
        <v>23895</v>
      </c>
      <c r="J22236" s="93" t="s">
        <v>20878</v>
      </c>
      <c r="K22236" s="93" t="s">
        <v>6859</v>
      </c>
      <c r="L22236" s="14">
        <f>AND(vyberHrace&lt;&gt;"",ISNUMBER(SEARCH(vyberHrace,$B22236)))</f>
      </c>
      <c r="M22236" s="14">
        <f>AND($I22236=MID(kododd,1,2),$J22236=MID(kododd,3,3))</f>
      </c>
    </row>
    <row r="22237">
      <c r="A22237" s="95">
        <v>15785</v>
      </c>
      <c r="B22237" s="93" t="s">
        <v>13762</v>
      </c>
      <c r="C22237" s="93" t="s">
        <v>1429</v>
      </c>
      <c r="D22237" s="95">
        <v>1588</v>
      </c>
      <c r="F22237" s="95">
        <v>23712929</v>
      </c>
      <c r="G22237" s="95">
        <v>0</v>
      </c>
      <c r="H22237" s="93" t="s">
        <v>8976</v>
      </c>
      <c r="I22237" s="93" t="s">
        <v>23895</v>
      </c>
      <c r="J22237" s="93" t="s">
        <v>20938</v>
      </c>
      <c r="K22237" s="93" t="s">
        <v>5086</v>
      </c>
      <c r="L22237" s="14">
        <f>AND(vyberHrace&lt;&gt;"",ISNUMBER(SEARCH(vyberHrace,$B22237)))</f>
      </c>
      <c r="M22237" s="14">
        <f>AND($I22237=MID(kododd,1,2),$J22237=MID(kododd,3,3))</f>
      </c>
    </row>
    <row r="22238">
      <c r="A22238" s="95">
        <v>554</v>
      </c>
      <c r="B22238" s="93" t="s">
        <v>13766</v>
      </c>
      <c r="C22238" s="93" t="s">
        <v>1472</v>
      </c>
      <c r="D22238" s="95">
        <v>1802</v>
      </c>
      <c r="E22238" s="95">
        <v>1855</v>
      </c>
      <c r="F22238" s="95">
        <v>310506</v>
      </c>
      <c r="G22238" s="95">
        <v>250</v>
      </c>
      <c r="H22238" s="93" t="s">
        <v>8976</v>
      </c>
      <c r="I22238" s="93" t="s">
        <v>23895</v>
      </c>
      <c r="J22238" s="93" t="s">
        <v>20908</v>
      </c>
      <c r="K22238" s="93" t="s">
        <v>4333</v>
      </c>
      <c r="L22238" s="14">
        <f>AND(vyberHrace&lt;&gt;"",ISNUMBER(SEARCH(vyberHrace,$B22238)))</f>
      </c>
      <c r="M22238" s="14">
        <f>AND($I22238=MID(kododd,1,2),$J22238=MID(kododd,3,3))</f>
      </c>
    </row>
    <row r="22239">
      <c r="A22239" s="95">
        <v>58713</v>
      </c>
      <c r="B22239" s="93" t="s">
        <v>25194</v>
      </c>
      <c r="C22239" s="93" t="s">
        <v>1450</v>
      </c>
      <c r="G22239" s="95">
        <v>0</v>
      </c>
      <c r="H22239" s="93" t="s">
        <v>8976</v>
      </c>
      <c r="I22239" s="93" t="s">
        <v>23895</v>
      </c>
      <c r="J22239" s="93" t="s">
        <v>20878</v>
      </c>
      <c r="K22239" s="93" t="s">
        <v>6859</v>
      </c>
      <c r="L22239" s="14">
        <f>AND(vyberHrace&lt;&gt;"",ISNUMBER(SEARCH(vyberHrace,$B22239)))</f>
      </c>
      <c r="M22239" s="14">
        <f>AND($I22239=MID(kododd,1,2),$J22239=MID(kododd,3,3))</f>
      </c>
    </row>
    <row r="22240">
      <c r="A22240" s="95">
        <v>7342</v>
      </c>
      <c r="B22240" s="93" t="s">
        <v>13767</v>
      </c>
      <c r="C22240" s="93" t="s">
        <v>1436</v>
      </c>
      <c r="D22240" s="95">
        <v>2187</v>
      </c>
      <c r="E22240" s="95">
        <v>2193</v>
      </c>
      <c r="F22240" s="95">
        <v>316261</v>
      </c>
      <c r="G22240" s="95">
        <v>250</v>
      </c>
      <c r="H22240" s="93" t="s">
        <v>8976</v>
      </c>
      <c r="I22240" s="93" t="s">
        <v>23895</v>
      </c>
      <c r="J22240" s="93" t="s">
        <v>20878</v>
      </c>
      <c r="K22240" s="93" t="s">
        <v>6859</v>
      </c>
      <c r="L22240" s="14">
        <f>AND(vyberHrace&lt;&gt;"",ISNUMBER(SEARCH(vyberHrace,$B22240)))</f>
      </c>
      <c r="M22240" s="14">
        <f>AND($I22240=MID(kododd,1,2),$J22240=MID(kododd,3,3))</f>
      </c>
    </row>
    <row r="22241">
      <c r="A22241" s="95">
        <v>60259</v>
      </c>
      <c r="B22241" s="93" t="s">
        <v>26718</v>
      </c>
      <c r="C22241" s="93" t="s">
        <v>1487</v>
      </c>
      <c r="G22241" s="95">
        <v>250</v>
      </c>
      <c r="H22241" s="93" t="s">
        <v>8976</v>
      </c>
      <c r="I22241" s="93" t="s">
        <v>23895</v>
      </c>
      <c r="J22241" s="93" t="s">
        <v>20878</v>
      </c>
      <c r="K22241" s="93" t="s">
        <v>6859</v>
      </c>
      <c r="L22241" s="14">
        <f>AND(vyberHrace&lt;&gt;"",ISNUMBER(SEARCH(vyberHrace,$B22241)))</f>
      </c>
      <c r="M22241" s="14">
        <f>AND($I22241=MID(kododd,1,2),$J22241=MID(kododd,3,3))</f>
      </c>
    </row>
    <row r="22242">
      <c r="A22242" s="95">
        <v>26407</v>
      </c>
      <c r="B22242" s="93" t="s">
        <v>13777</v>
      </c>
      <c r="C22242" s="93" t="s">
        <v>1455</v>
      </c>
      <c r="D22242" s="95">
        <v>2021</v>
      </c>
      <c r="E22242" s="95">
        <v>2040</v>
      </c>
      <c r="F22242" s="95">
        <v>336645</v>
      </c>
      <c r="G22242" s="95">
        <v>250</v>
      </c>
      <c r="H22242" s="93" t="s">
        <v>8976</v>
      </c>
      <c r="I22242" s="93" t="s">
        <v>23895</v>
      </c>
      <c r="J22242" s="93" t="s">
        <v>20867</v>
      </c>
      <c r="K22242" s="93" t="s">
        <v>6764</v>
      </c>
      <c r="L22242" s="14">
        <f>AND(vyberHrace&lt;&gt;"",ISNUMBER(SEARCH(vyberHrace,$B22242)))</f>
      </c>
      <c r="M22242" s="14">
        <f>AND($I22242=MID(kododd,1,2),$J22242=MID(kododd,3,3))</f>
      </c>
    </row>
    <row r="22243">
      <c r="A22243" s="95">
        <v>46813</v>
      </c>
      <c r="B22243" s="93" t="s">
        <v>13779</v>
      </c>
      <c r="C22243" s="93" t="s">
        <v>1406</v>
      </c>
      <c r="G22243" s="95">
        <v>0</v>
      </c>
      <c r="H22243" s="93" t="s">
        <v>8976</v>
      </c>
      <c r="I22243" s="93" t="s">
        <v>23895</v>
      </c>
      <c r="J22243" s="93" t="s">
        <v>20878</v>
      </c>
      <c r="K22243" s="93" t="s">
        <v>6859</v>
      </c>
      <c r="L22243" s="14">
        <f>AND(vyberHrace&lt;&gt;"",ISNUMBER(SEARCH(vyberHrace,$B22243)))</f>
      </c>
      <c r="M22243" s="14">
        <f>AND($I22243=MID(kododd,1,2),$J22243=MID(kododd,3,3))</f>
      </c>
    </row>
    <row r="22244">
      <c r="A22244" s="95">
        <v>61694</v>
      </c>
      <c r="B22244" s="93" t="s">
        <v>27850</v>
      </c>
      <c r="C22244" s="93" t="s">
        <v>1406</v>
      </c>
      <c r="D22244" s="95">
        <v>1462</v>
      </c>
      <c r="E22244" s="95">
        <v>1647</v>
      </c>
      <c r="F22244" s="95">
        <v>23793104</v>
      </c>
      <c r="G22244" s="95">
        <v>250</v>
      </c>
      <c r="H22244" s="93" t="s">
        <v>8976</v>
      </c>
      <c r="I22244" s="93" t="s">
        <v>23895</v>
      </c>
      <c r="J22244" s="93" t="s">
        <v>20925</v>
      </c>
      <c r="K22244" s="93" t="s">
        <v>11209</v>
      </c>
      <c r="L22244" s="14">
        <f>AND(vyberHrace&lt;&gt;"",ISNUMBER(SEARCH(vyberHrace,$B22244)))</f>
      </c>
      <c r="M22244" s="14">
        <f>AND($I22244=MID(kododd,1,2),$J22244=MID(kododd,3,3))</f>
      </c>
    </row>
    <row r="22245">
      <c r="A22245" s="95">
        <v>9839</v>
      </c>
      <c r="B22245" s="93" t="s">
        <v>13784</v>
      </c>
      <c r="C22245" s="93" t="s">
        <v>1428</v>
      </c>
      <c r="D22245" s="95">
        <v>1680</v>
      </c>
      <c r="E22245" s="95">
        <v>1803</v>
      </c>
      <c r="F22245" s="95">
        <v>358096</v>
      </c>
      <c r="G22245" s="95">
        <v>0</v>
      </c>
      <c r="H22245" s="93" t="s">
        <v>8976</v>
      </c>
      <c r="I22245" s="93" t="s">
        <v>23895</v>
      </c>
      <c r="J22245" s="93" t="s">
        <v>20879</v>
      </c>
      <c r="K22245" s="93" t="s">
        <v>23919</v>
      </c>
      <c r="L22245" s="14">
        <f>AND(vyberHrace&lt;&gt;"",ISNUMBER(SEARCH(vyberHrace,$B22245)))</f>
      </c>
      <c r="M22245" s="14">
        <f>AND($I22245=MID(kododd,1,2),$J22245=MID(kododd,3,3))</f>
      </c>
    </row>
    <row r="22246">
      <c r="A22246" s="95">
        <v>48364</v>
      </c>
      <c r="B22246" s="93" t="s">
        <v>8730</v>
      </c>
      <c r="C22246" s="93" t="s">
        <v>1416</v>
      </c>
      <c r="G22246" s="95">
        <v>0</v>
      </c>
      <c r="H22246" s="93" t="s">
        <v>8976</v>
      </c>
      <c r="I22246" s="93" t="s">
        <v>23895</v>
      </c>
      <c r="J22246" s="93" t="s">
        <v>20947</v>
      </c>
      <c r="K22246" s="93" t="s">
        <v>6833</v>
      </c>
      <c r="L22246" s="14">
        <f>AND(vyberHrace&lt;&gt;"",ISNUMBER(SEARCH(vyberHrace,$B22246)))</f>
      </c>
      <c r="M22246" s="14">
        <f>AND($I22246=MID(kododd,1,2),$J22246=MID(kododd,3,3))</f>
      </c>
    </row>
    <row r="22247">
      <c r="A22247" s="95">
        <v>57728</v>
      </c>
      <c r="B22247" s="93" t="s">
        <v>24291</v>
      </c>
      <c r="C22247" s="93" t="s">
        <v>1450</v>
      </c>
      <c r="G22247" s="95">
        <v>250</v>
      </c>
      <c r="H22247" s="93" t="s">
        <v>8976</v>
      </c>
      <c r="I22247" s="93" t="s">
        <v>23895</v>
      </c>
      <c r="J22247" s="93" t="s">
        <v>20926</v>
      </c>
      <c r="K22247" s="93" t="s">
        <v>5577</v>
      </c>
      <c r="L22247" s="14">
        <f>AND(vyberHrace&lt;&gt;"",ISNUMBER(SEARCH(vyberHrace,$B22247)))</f>
      </c>
      <c r="M22247" s="14">
        <f>AND($I22247=MID(kododd,1,2),$J22247=MID(kododd,3,3))</f>
      </c>
    </row>
    <row r="22248">
      <c r="A22248" s="95">
        <v>51667</v>
      </c>
      <c r="B22248" s="93" t="s">
        <v>5049</v>
      </c>
      <c r="C22248" s="93" t="s">
        <v>1439</v>
      </c>
      <c r="D22248" s="95">
        <v>1017</v>
      </c>
      <c r="F22248" s="95">
        <v>23769440</v>
      </c>
      <c r="G22248" s="95">
        <v>250</v>
      </c>
      <c r="H22248" s="93" t="s">
        <v>8976</v>
      </c>
      <c r="I22248" s="93" t="s">
        <v>23895</v>
      </c>
      <c r="J22248" s="93" t="s">
        <v>20854</v>
      </c>
      <c r="K22248" s="93" t="s">
        <v>9943</v>
      </c>
      <c r="L22248" s="14">
        <f>AND(vyberHrace&lt;&gt;"",ISNUMBER(SEARCH(vyberHrace,$B22248)))</f>
      </c>
      <c r="M22248" s="14">
        <f>AND($I22248=MID(kododd,1,2),$J22248=MID(kododd,3,3))</f>
      </c>
    </row>
    <row r="22249">
      <c r="A22249" s="95">
        <v>62046</v>
      </c>
      <c r="B22249" s="93" t="s">
        <v>28248</v>
      </c>
      <c r="C22249" s="93" t="s">
        <v>1456</v>
      </c>
      <c r="G22249" s="95">
        <v>0</v>
      </c>
      <c r="H22249" s="93" t="s">
        <v>8976</v>
      </c>
      <c r="I22249" s="93" t="s">
        <v>23895</v>
      </c>
      <c r="J22249" s="93" t="s">
        <v>23412</v>
      </c>
      <c r="K22249" s="93" t="s">
        <v>21370</v>
      </c>
      <c r="L22249" s="14">
        <f>AND(vyberHrace&lt;&gt;"",ISNUMBER(SEARCH(vyberHrace,$B22249)))</f>
      </c>
      <c r="M22249" s="14">
        <f>AND($I22249=MID(kododd,1,2),$J22249=MID(kododd,3,3))</f>
      </c>
    </row>
    <row r="22250">
      <c r="A22250" s="95">
        <v>52635</v>
      </c>
      <c r="B22250" s="93" t="s">
        <v>2336</v>
      </c>
      <c r="C22250" s="93" t="s">
        <v>3255</v>
      </c>
      <c r="F22250" s="95">
        <v>23784113</v>
      </c>
      <c r="G22250" s="95">
        <v>250</v>
      </c>
      <c r="H22250" s="93" t="s">
        <v>8976</v>
      </c>
      <c r="I22250" s="93" t="s">
        <v>23895</v>
      </c>
      <c r="J22250" s="93" t="s">
        <v>20944</v>
      </c>
      <c r="K22250" s="93" t="s">
        <v>11221</v>
      </c>
      <c r="L22250" s="14">
        <f>AND(vyberHrace&lt;&gt;"",ISNUMBER(SEARCH(vyberHrace,$B22250)))</f>
      </c>
      <c r="M22250" s="14">
        <f>AND($I22250=MID(kododd,1,2),$J22250=MID(kododd,3,3))</f>
      </c>
    </row>
    <row r="22251">
      <c r="A22251" s="95">
        <v>59464</v>
      </c>
      <c r="B22251" s="93" t="s">
        <v>25874</v>
      </c>
      <c r="C22251" s="93" t="s">
        <v>1486</v>
      </c>
      <c r="G22251" s="95">
        <v>0</v>
      </c>
      <c r="H22251" s="93" t="s">
        <v>8976</v>
      </c>
      <c r="I22251" s="93" t="s">
        <v>23895</v>
      </c>
      <c r="J22251" s="93" t="s">
        <v>20869</v>
      </c>
      <c r="K22251" s="93" t="s">
        <v>6770</v>
      </c>
      <c r="L22251" s="14">
        <f>AND(vyberHrace&lt;&gt;"",ISNUMBER(SEARCH(vyberHrace,$B22251)))</f>
      </c>
      <c r="M22251" s="14">
        <f>AND($I22251=MID(kododd,1,2),$J22251=MID(kododd,3,3))</f>
      </c>
    </row>
    <row r="22252">
      <c r="A22252" s="95">
        <v>43070</v>
      </c>
      <c r="B22252" s="93" t="s">
        <v>8748</v>
      </c>
      <c r="C22252" s="93" t="s">
        <v>1410</v>
      </c>
      <c r="G22252" s="95">
        <v>0</v>
      </c>
      <c r="H22252" s="93" t="s">
        <v>8976</v>
      </c>
      <c r="I22252" s="93" t="s">
        <v>23895</v>
      </c>
      <c r="J22252" s="93" t="s">
        <v>20878</v>
      </c>
      <c r="K22252" s="93" t="s">
        <v>6859</v>
      </c>
      <c r="L22252" s="14">
        <f>AND(vyberHrace&lt;&gt;"",ISNUMBER(SEARCH(vyberHrace,$B22252)))</f>
      </c>
      <c r="M22252" s="14">
        <f>AND($I22252=MID(kododd,1,2),$J22252=MID(kododd,3,3))</f>
      </c>
    </row>
    <row r="22253">
      <c r="A22253" s="95">
        <v>61869</v>
      </c>
      <c r="B22253" s="93" t="s">
        <v>28009</v>
      </c>
      <c r="C22253" s="93" t="s">
        <v>1424</v>
      </c>
      <c r="G22253" s="95">
        <v>250</v>
      </c>
      <c r="H22253" s="93" t="s">
        <v>8976</v>
      </c>
      <c r="I22253" s="93" t="s">
        <v>23895</v>
      </c>
      <c r="J22253" s="93" t="s">
        <v>20948</v>
      </c>
      <c r="K22253" s="93" t="s">
        <v>6265</v>
      </c>
      <c r="L22253" s="14">
        <f>AND(vyberHrace&lt;&gt;"",ISNUMBER(SEARCH(vyberHrace,$B22253)))</f>
      </c>
      <c r="M22253" s="14">
        <f>AND($I22253=MID(kododd,1,2),$J22253=MID(kododd,3,3))</f>
      </c>
    </row>
    <row r="22254">
      <c r="A22254" s="95">
        <v>61868</v>
      </c>
      <c r="B22254" s="93" t="s">
        <v>28008</v>
      </c>
      <c r="C22254" s="93" t="s">
        <v>1424</v>
      </c>
      <c r="G22254" s="95">
        <v>250</v>
      </c>
      <c r="H22254" s="93" t="s">
        <v>8976</v>
      </c>
      <c r="I22254" s="93" t="s">
        <v>23895</v>
      </c>
      <c r="J22254" s="93" t="s">
        <v>20948</v>
      </c>
      <c r="K22254" s="93" t="s">
        <v>6265</v>
      </c>
      <c r="L22254" s="14">
        <f>AND(vyberHrace&lt;&gt;"",ISNUMBER(SEARCH(vyberHrace,$B22254)))</f>
      </c>
      <c r="M22254" s="14">
        <f>AND($I22254=MID(kododd,1,2),$J22254=MID(kododd,3,3))</f>
      </c>
    </row>
    <row r="22255">
      <c r="A22255" s="95">
        <v>60814</v>
      </c>
      <c r="B22255" s="93" t="s">
        <v>27205</v>
      </c>
      <c r="C22255" s="93" t="s">
        <v>1420</v>
      </c>
      <c r="G22255" s="95">
        <v>250</v>
      </c>
      <c r="H22255" s="93" t="s">
        <v>8976</v>
      </c>
      <c r="I22255" s="93" t="s">
        <v>23895</v>
      </c>
      <c r="J22255" s="93" t="s">
        <v>20882</v>
      </c>
      <c r="K22255" s="93" t="s">
        <v>6865</v>
      </c>
      <c r="L22255" s="14">
        <f>AND(vyberHrace&lt;&gt;"",ISNUMBER(SEARCH(vyberHrace,$B22255)))</f>
      </c>
      <c r="M22255" s="14">
        <f>AND($I22255=MID(kododd,1,2),$J22255=MID(kododd,3,3))</f>
      </c>
    </row>
    <row r="22256">
      <c r="A22256" s="95">
        <v>58334</v>
      </c>
      <c r="B22256" s="93" t="s">
        <v>24844</v>
      </c>
      <c r="C22256" s="93" t="s">
        <v>1411</v>
      </c>
      <c r="G22256" s="95">
        <v>0</v>
      </c>
      <c r="H22256" s="93" t="s">
        <v>8976</v>
      </c>
      <c r="I22256" s="93" t="s">
        <v>23895</v>
      </c>
      <c r="J22256" s="93" t="s">
        <v>20878</v>
      </c>
      <c r="K22256" s="93" t="s">
        <v>6859</v>
      </c>
      <c r="L22256" s="14">
        <f>AND(vyberHrace&lt;&gt;"",ISNUMBER(SEARCH(vyberHrace,$B22256)))</f>
      </c>
      <c r="M22256" s="14">
        <f>AND($I22256=MID(kododd,1,2),$J22256=MID(kododd,3,3))</f>
      </c>
    </row>
    <row r="22257">
      <c r="A22257" s="95">
        <v>25276</v>
      </c>
      <c r="B22257" s="93" t="s">
        <v>8876</v>
      </c>
      <c r="C22257" s="93" t="s">
        <v>1414</v>
      </c>
      <c r="D22257" s="95">
        <v>1699</v>
      </c>
      <c r="E22257" s="95">
        <v>1821</v>
      </c>
      <c r="F22257" s="95">
        <v>339334</v>
      </c>
      <c r="G22257" s="95">
        <v>0</v>
      </c>
      <c r="H22257" s="93" t="s">
        <v>8976</v>
      </c>
      <c r="I22257" s="93" t="s">
        <v>23895</v>
      </c>
      <c r="J22257" s="93" t="s">
        <v>20944</v>
      </c>
      <c r="K22257" s="93" t="s">
        <v>11221</v>
      </c>
      <c r="L22257" s="14">
        <f>AND(vyberHrace&lt;&gt;"",ISNUMBER(SEARCH(vyberHrace,$B22257)))</f>
      </c>
      <c r="M22257" s="14">
        <f>AND($I22257=MID(kododd,1,2),$J22257=MID(kododd,3,3))</f>
      </c>
    </row>
    <row r="22258">
      <c r="A22258" s="95">
        <v>13582</v>
      </c>
      <c r="B22258" s="93" t="s">
        <v>8877</v>
      </c>
      <c r="C22258" s="93" t="s">
        <v>1403</v>
      </c>
      <c r="D22258" s="95">
        <v>1817</v>
      </c>
      <c r="E22258" s="95">
        <v>1931</v>
      </c>
      <c r="F22258" s="95">
        <v>334383</v>
      </c>
      <c r="G22258" s="95">
        <v>0</v>
      </c>
      <c r="H22258" s="93" t="s">
        <v>8976</v>
      </c>
      <c r="I22258" s="93" t="s">
        <v>23895</v>
      </c>
      <c r="J22258" s="93" t="s">
        <v>20944</v>
      </c>
      <c r="K22258" s="93" t="s">
        <v>11221</v>
      </c>
      <c r="L22258" s="14">
        <f>AND(vyberHrace&lt;&gt;"",ISNUMBER(SEARCH(vyberHrace,$B22258)))</f>
      </c>
      <c r="M22258" s="14">
        <f>AND($I22258=MID(kododd,1,2),$J22258=MID(kododd,3,3))</f>
      </c>
    </row>
    <row r="22259">
      <c r="A22259" s="95">
        <v>13589</v>
      </c>
      <c r="B22259" s="93" t="s">
        <v>8877</v>
      </c>
      <c r="C22259" s="93" t="s">
        <v>1435</v>
      </c>
      <c r="D22259" s="95">
        <v>1544</v>
      </c>
      <c r="E22259" s="95">
        <v>1609</v>
      </c>
      <c r="F22259" s="95">
        <v>356336</v>
      </c>
      <c r="G22259" s="95">
        <v>0</v>
      </c>
      <c r="H22259" s="93" t="s">
        <v>8976</v>
      </c>
      <c r="I22259" s="93" t="s">
        <v>23895</v>
      </c>
      <c r="J22259" s="93" t="s">
        <v>20944</v>
      </c>
      <c r="K22259" s="93" t="s">
        <v>11221</v>
      </c>
      <c r="L22259" s="14">
        <f>AND(vyberHrace&lt;&gt;"",ISNUMBER(SEARCH(vyberHrace,$B22259)))</f>
      </c>
      <c r="M22259" s="14">
        <f>AND($I22259=MID(kododd,1,2),$J22259=MID(kododd,3,3))</f>
      </c>
    </row>
    <row r="22260">
      <c r="A22260" s="95">
        <v>35874</v>
      </c>
      <c r="B22260" s="93" t="s">
        <v>8892</v>
      </c>
      <c r="C22260" s="93" t="s">
        <v>1405</v>
      </c>
      <c r="D22260" s="95">
        <v>1584</v>
      </c>
      <c r="G22260" s="95">
        <v>0</v>
      </c>
      <c r="H22260" s="93" t="s">
        <v>8976</v>
      </c>
      <c r="I22260" s="93" t="s">
        <v>23895</v>
      </c>
      <c r="J22260" s="93" t="s">
        <v>20843</v>
      </c>
      <c r="K22260" s="93" t="s">
        <v>9950</v>
      </c>
      <c r="L22260" s="14">
        <f>AND(vyberHrace&lt;&gt;"",ISNUMBER(SEARCH(vyberHrace,$B22260)))</f>
      </c>
      <c r="M22260" s="14">
        <f>AND($I22260=MID(kododd,1,2),$J22260=MID(kododd,3,3))</f>
      </c>
    </row>
    <row r="22261">
      <c r="A22261" s="95">
        <v>55627</v>
      </c>
      <c r="B22261" s="93" t="s">
        <v>23344</v>
      </c>
      <c r="C22261" s="93" t="s">
        <v>1416</v>
      </c>
      <c r="D22261" s="95">
        <v>1169</v>
      </c>
      <c r="E22261" s="95">
        <v>1450</v>
      </c>
      <c r="F22261" s="95">
        <v>23761784</v>
      </c>
      <c r="G22261" s="95">
        <v>250</v>
      </c>
      <c r="H22261" s="93" t="s">
        <v>8976</v>
      </c>
      <c r="I22261" s="93" t="s">
        <v>23895</v>
      </c>
      <c r="J22261" s="93" t="s">
        <v>20882</v>
      </c>
      <c r="K22261" s="93" t="s">
        <v>6865</v>
      </c>
      <c r="L22261" s="14">
        <f>AND(vyberHrace&lt;&gt;"",ISNUMBER(SEARCH(vyberHrace,$B22261)))</f>
      </c>
      <c r="M22261" s="14">
        <f>AND($I22261=MID(kododd,1,2),$J22261=MID(kododd,3,3))</f>
      </c>
    </row>
    <row r="22262">
      <c r="A22262" s="95">
        <v>62692</v>
      </c>
      <c r="B22262" s="93" t="s">
        <v>29619</v>
      </c>
      <c r="C22262" s="93" t="s">
        <v>1486</v>
      </c>
      <c r="G22262" s="95">
        <v>250</v>
      </c>
      <c r="H22262" s="93" t="s">
        <v>8976</v>
      </c>
      <c r="I22262" s="93" t="s">
        <v>23895</v>
      </c>
      <c r="J22262" s="93" t="s">
        <v>20882</v>
      </c>
      <c r="K22262" s="93" t="s">
        <v>6865</v>
      </c>
      <c r="L22262" s="14">
        <f>AND(vyberHrace&lt;&gt;"",ISNUMBER(SEARCH(vyberHrace,$B22262)))</f>
      </c>
      <c r="M22262" s="14">
        <f>AND($I22262=MID(kododd,1,2),$J22262=MID(kododd,3,3))</f>
      </c>
    </row>
    <row r="22263">
      <c r="A22263" s="95">
        <v>40666</v>
      </c>
      <c r="B22263" s="93" t="s">
        <v>8897</v>
      </c>
      <c r="C22263" s="93" t="s">
        <v>1408</v>
      </c>
      <c r="G22263" s="95">
        <v>0</v>
      </c>
      <c r="H22263" s="93" t="s">
        <v>8976</v>
      </c>
      <c r="I22263" s="93" t="s">
        <v>23895</v>
      </c>
      <c r="J22263" s="93" t="s">
        <v>20878</v>
      </c>
      <c r="K22263" s="93" t="s">
        <v>6859</v>
      </c>
      <c r="L22263" s="14">
        <f>AND(vyberHrace&lt;&gt;"",ISNUMBER(SEARCH(vyberHrace,$B22263)))</f>
      </c>
      <c r="M22263" s="14">
        <f>AND($I22263=MID(kododd,1,2),$J22263=MID(kododd,3,3))</f>
      </c>
    </row>
    <row r="22264">
      <c r="A22264" s="95">
        <v>45868</v>
      </c>
      <c r="B22264" s="93" t="s">
        <v>8906</v>
      </c>
      <c r="C22264" s="93" t="s">
        <v>3255</v>
      </c>
      <c r="G22264" s="95">
        <v>0</v>
      </c>
      <c r="H22264" s="93" t="s">
        <v>8976</v>
      </c>
      <c r="I22264" s="93" t="s">
        <v>23895</v>
      </c>
      <c r="J22264" s="93" t="s">
        <v>20878</v>
      </c>
      <c r="K22264" s="93" t="s">
        <v>6859</v>
      </c>
      <c r="L22264" s="14">
        <f>AND(vyberHrace&lt;&gt;"",ISNUMBER(SEARCH(vyberHrace,$B22264)))</f>
      </c>
      <c r="M22264" s="14">
        <f>AND($I22264=MID(kododd,1,2),$J22264=MID(kododd,3,3))</f>
      </c>
    </row>
    <row r="22265">
      <c r="A22265" s="95">
        <v>1358</v>
      </c>
      <c r="B22265" s="93" t="s">
        <v>8911</v>
      </c>
      <c r="C22265" s="93" t="s">
        <v>1404</v>
      </c>
      <c r="D22265" s="95">
        <v>1923</v>
      </c>
      <c r="E22265" s="95">
        <v>1918</v>
      </c>
      <c r="F22265" s="95">
        <v>306550</v>
      </c>
      <c r="G22265" s="95">
        <v>250</v>
      </c>
      <c r="H22265" s="93" t="s">
        <v>8976</v>
      </c>
      <c r="I22265" s="93" t="s">
        <v>23895</v>
      </c>
      <c r="J22265" s="93" t="s">
        <v>20887</v>
      </c>
      <c r="K22265" s="93" t="s">
        <v>6893</v>
      </c>
      <c r="L22265" s="14">
        <f>AND(vyberHrace&lt;&gt;"",ISNUMBER(SEARCH(vyberHrace,$B22265)))</f>
      </c>
      <c r="M22265" s="14">
        <f>AND($I22265=MID(kododd,1,2),$J22265=MID(kododd,3,3))</f>
      </c>
    </row>
    <row r="22266">
      <c r="A22266" s="95">
        <v>8731</v>
      </c>
      <c r="B22266" s="93" t="s">
        <v>11013</v>
      </c>
      <c r="C22266" s="93" t="s">
        <v>1401</v>
      </c>
      <c r="D22266" s="95">
        <v>1363</v>
      </c>
      <c r="E22266" s="95">
        <v>1710</v>
      </c>
      <c r="F22266" s="95">
        <v>23769459</v>
      </c>
      <c r="G22266" s="95">
        <v>250</v>
      </c>
      <c r="H22266" s="93" t="s">
        <v>8976</v>
      </c>
      <c r="I22266" s="93" t="s">
        <v>23895</v>
      </c>
      <c r="J22266" s="93" t="s">
        <v>20887</v>
      </c>
      <c r="K22266" s="93" t="s">
        <v>6893</v>
      </c>
      <c r="L22266" s="14">
        <f>AND(vyberHrace&lt;&gt;"",ISNUMBER(SEARCH(vyberHrace,$B22266)))</f>
      </c>
      <c r="M22266" s="14">
        <f>AND($I22266=MID(kododd,1,2),$J22266=MID(kododd,3,3))</f>
      </c>
    </row>
    <row r="22267">
      <c r="A22267" s="95">
        <v>32833</v>
      </c>
      <c r="B22267" s="93" t="s">
        <v>11017</v>
      </c>
      <c r="C22267" s="93" t="s">
        <v>1460</v>
      </c>
      <c r="D22267" s="95">
        <v>1357</v>
      </c>
      <c r="G22267" s="95">
        <v>250</v>
      </c>
      <c r="H22267" s="93" t="s">
        <v>8976</v>
      </c>
      <c r="I22267" s="93" t="s">
        <v>23895</v>
      </c>
      <c r="J22267" s="93" t="s">
        <v>20914</v>
      </c>
      <c r="K22267" s="93" t="s">
        <v>4359</v>
      </c>
      <c r="L22267" s="14">
        <f>AND(vyberHrace&lt;&gt;"",ISNUMBER(SEARCH(vyberHrace,$B22267)))</f>
      </c>
      <c r="M22267" s="14">
        <f>AND($I22267=MID(kododd,1,2),$J22267=MID(kododd,3,3))</f>
      </c>
    </row>
    <row r="22268">
      <c r="A22268" s="95">
        <v>43622</v>
      </c>
      <c r="B22268" s="93" t="s">
        <v>11026</v>
      </c>
      <c r="C22268" s="93" t="s">
        <v>1404</v>
      </c>
      <c r="G22268" s="95">
        <v>0</v>
      </c>
      <c r="H22268" s="93" t="s">
        <v>8976</v>
      </c>
      <c r="I22268" s="93" t="s">
        <v>23895</v>
      </c>
      <c r="J22268" s="93" t="s">
        <v>20878</v>
      </c>
      <c r="K22268" s="93" t="s">
        <v>6859</v>
      </c>
      <c r="L22268" s="14">
        <f>AND(vyberHrace&lt;&gt;"",ISNUMBER(SEARCH(vyberHrace,$B22268)))</f>
      </c>
      <c r="M22268" s="14">
        <f>AND($I22268=MID(kododd,1,2),$J22268=MID(kododd,3,3))</f>
      </c>
    </row>
    <row r="22269">
      <c r="A22269" s="95">
        <v>12911</v>
      </c>
      <c r="B22269" s="93" t="s">
        <v>11029</v>
      </c>
      <c r="C22269" s="93" t="s">
        <v>1445</v>
      </c>
      <c r="D22269" s="95">
        <v>1699</v>
      </c>
      <c r="G22269" s="95">
        <v>0</v>
      </c>
      <c r="H22269" s="93" t="s">
        <v>8976</v>
      </c>
      <c r="I22269" s="93" t="s">
        <v>23895</v>
      </c>
      <c r="J22269" s="93" t="s">
        <v>21000</v>
      </c>
      <c r="K22269" s="93" t="s">
        <v>14613</v>
      </c>
      <c r="L22269" s="14">
        <f>AND(vyberHrace&lt;&gt;"",ISNUMBER(SEARCH(vyberHrace,$B22269)))</f>
      </c>
      <c r="M22269" s="14">
        <f>AND($I22269=MID(kododd,1,2),$J22269=MID(kododd,3,3))</f>
      </c>
    </row>
    <row r="22270">
      <c r="A22270" s="95">
        <v>54592</v>
      </c>
      <c r="B22270" s="93" t="s">
        <v>11037</v>
      </c>
      <c r="C22270" s="93" t="s">
        <v>1432</v>
      </c>
      <c r="G22270" s="95">
        <v>0</v>
      </c>
      <c r="H22270" s="93" t="s">
        <v>8976</v>
      </c>
      <c r="I22270" s="93" t="s">
        <v>23895</v>
      </c>
      <c r="J22270" s="93" t="s">
        <v>20965</v>
      </c>
      <c r="K22270" s="93" t="s">
        <v>3065</v>
      </c>
      <c r="L22270" s="14">
        <f>AND(vyberHrace&lt;&gt;"",ISNUMBER(SEARCH(vyberHrace,$B22270)))</f>
      </c>
      <c r="M22270" s="14">
        <f>AND($I22270=MID(kododd,1,2),$J22270=MID(kododd,3,3))</f>
      </c>
    </row>
    <row r="22271">
      <c r="A22271" s="95">
        <v>53859</v>
      </c>
      <c r="B22271" s="93" t="s">
        <v>1117</v>
      </c>
      <c r="C22271" s="93" t="s">
        <v>1402</v>
      </c>
      <c r="D22271" s="95">
        <v>1417</v>
      </c>
      <c r="E22271" s="95">
        <v>1601</v>
      </c>
      <c r="F22271" s="95">
        <v>23748893</v>
      </c>
      <c r="G22271" s="95">
        <v>0</v>
      </c>
      <c r="H22271" s="93" t="s">
        <v>8976</v>
      </c>
      <c r="I22271" s="93" t="s">
        <v>23895</v>
      </c>
      <c r="J22271" s="93" t="s">
        <v>20920</v>
      </c>
      <c r="K22271" s="93" t="s">
        <v>3843</v>
      </c>
      <c r="L22271" s="14">
        <f>AND(vyberHrace&lt;&gt;"",ISNUMBER(SEARCH(vyberHrace,$B22271)))</f>
      </c>
      <c r="M22271" s="14">
        <f>AND($I22271=MID(kododd,1,2),$J22271=MID(kododd,3,3))</f>
      </c>
    </row>
    <row r="22272">
      <c r="A22272" s="95">
        <v>52418</v>
      </c>
      <c r="B22272" s="93" t="s">
        <v>3882</v>
      </c>
      <c r="C22272" s="93" t="s">
        <v>1420</v>
      </c>
      <c r="F22272" s="95">
        <v>23754249</v>
      </c>
      <c r="G22272" s="95">
        <v>0</v>
      </c>
      <c r="H22272" s="93" t="s">
        <v>8976</v>
      </c>
      <c r="I22272" s="93" t="s">
        <v>23895</v>
      </c>
      <c r="J22272" s="93" t="s">
        <v>20878</v>
      </c>
      <c r="K22272" s="93" t="s">
        <v>6859</v>
      </c>
      <c r="L22272" s="14">
        <f>AND(vyberHrace&lt;&gt;"",ISNUMBER(SEARCH(vyberHrace,$B22272)))</f>
      </c>
      <c r="M22272" s="14">
        <f>AND($I22272=MID(kododd,1,2),$J22272=MID(kododd,3,3))</f>
      </c>
    </row>
    <row r="22273">
      <c r="A22273" s="95">
        <v>1053</v>
      </c>
      <c r="B22273" s="93" t="s">
        <v>11053</v>
      </c>
      <c r="C22273" s="93" t="s">
        <v>1427</v>
      </c>
      <c r="D22273" s="95">
        <v>1945</v>
      </c>
      <c r="E22273" s="95">
        <v>2041</v>
      </c>
      <c r="F22273" s="95">
        <v>302562</v>
      </c>
      <c r="G22273" s="95">
        <v>0</v>
      </c>
      <c r="H22273" s="93" t="s">
        <v>8976</v>
      </c>
      <c r="I22273" s="93" t="s">
        <v>23895</v>
      </c>
      <c r="J22273" s="93" t="s">
        <v>20882</v>
      </c>
      <c r="K22273" s="93" t="s">
        <v>6865</v>
      </c>
      <c r="L22273" s="14">
        <f>AND(vyberHrace&lt;&gt;"",ISNUMBER(SEARCH(vyberHrace,$B22273)))</f>
      </c>
      <c r="M22273" s="14">
        <f>AND($I22273=MID(kododd,1,2),$J22273=MID(kododd,3,3))</f>
      </c>
    </row>
    <row r="22274">
      <c r="A22274" s="95">
        <v>48670</v>
      </c>
      <c r="B22274" s="93" t="s">
        <v>11054</v>
      </c>
      <c r="C22274" s="93" t="s">
        <v>1406</v>
      </c>
      <c r="G22274" s="95">
        <v>0</v>
      </c>
      <c r="H22274" s="93" t="s">
        <v>8976</v>
      </c>
      <c r="I22274" s="93" t="s">
        <v>23895</v>
      </c>
      <c r="J22274" s="93" t="s">
        <v>20878</v>
      </c>
      <c r="K22274" s="93" t="s">
        <v>6859</v>
      </c>
      <c r="L22274" s="14">
        <f>AND(vyberHrace&lt;&gt;"",ISNUMBER(SEARCH(vyberHrace,$B22274)))</f>
      </c>
      <c r="M22274" s="14">
        <f>AND($I22274=MID(kododd,1,2),$J22274=MID(kododd,3,3))</f>
      </c>
    </row>
    <row r="22275">
      <c r="A22275" s="95">
        <v>50035</v>
      </c>
      <c r="B22275" s="93" t="s">
        <v>11055</v>
      </c>
      <c r="C22275" s="93" t="s">
        <v>1416</v>
      </c>
      <c r="G22275" s="95">
        <v>0</v>
      </c>
      <c r="H22275" s="93" t="s">
        <v>8976</v>
      </c>
      <c r="I22275" s="93" t="s">
        <v>23895</v>
      </c>
      <c r="J22275" s="93" t="s">
        <v>20867</v>
      </c>
      <c r="K22275" s="93" t="s">
        <v>6764</v>
      </c>
      <c r="L22275" s="14">
        <f>AND(vyberHrace&lt;&gt;"",ISNUMBER(SEARCH(vyberHrace,$B22275)))</f>
      </c>
      <c r="M22275" s="14">
        <f>AND($I22275=MID(kododd,1,2),$J22275=MID(kododd,3,3))</f>
      </c>
    </row>
    <row r="22276">
      <c r="A22276" s="95">
        <v>62753</v>
      </c>
      <c r="B22276" s="93" t="s">
        <v>29620</v>
      </c>
      <c r="C22276" s="93" t="s">
        <v>1424</v>
      </c>
      <c r="F22276" s="95">
        <v>23793627</v>
      </c>
      <c r="G22276" s="95">
        <v>250</v>
      </c>
      <c r="H22276" s="93" t="s">
        <v>8976</v>
      </c>
      <c r="I22276" s="93" t="s">
        <v>23895</v>
      </c>
      <c r="J22276" s="93" t="s">
        <v>20947</v>
      </c>
      <c r="K22276" s="93" t="s">
        <v>6833</v>
      </c>
      <c r="L22276" s="14">
        <f>AND(vyberHrace&lt;&gt;"",ISNUMBER(SEARCH(vyberHrace,$B22276)))</f>
      </c>
      <c r="M22276" s="14">
        <f>AND($I22276=MID(kododd,1,2),$J22276=MID(kododd,3,3))</f>
      </c>
    </row>
    <row r="22277">
      <c r="A22277" s="95">
        <v>45869</v>
      </c>
      <c r="B22277" s="93" t="s">
        <v>11063</v>
      </c>
      <c r="C22277" s="93" t="s">
        <v>1406</v>
      </c>
      <c r="D22277" s="95">
        <v>1779</v>
      </c>
      <c r="E22277" s="95">
        <v>1882</v>
      </c>
      <c r="F22277" s="95">
        <v>23712678</v>
      </c>
      <c r="G22277" s="95">
        <v>250</v>
      </c>
      <c r="H22277" s="93" t="s">
        <v>8976</v>
      </c>
      <c r="I22277" s="93" t="s">
        <v>23895</v>
      </c>
      <c r="J22277" s="93" t="s">
        <v>20878</v>
      </c>
      <c r="K22277" s="93" t="s">
        <v>6859</v>
      </c>
      <c r="L22277" s="14">
        <f>AND(vyberHrace&lt;&gt;"",ISNUMBER(SEARCH(vyberHrace,$B22277)))</f>
      </c>
      <c r="M22277" s="14">
        <f>AND($I22277=MID(kododd,1,2),$J22277=MID(kododd,3,3))</f>
      </c>
    </row>
    <row r="22278">
      <c r="A22278" s="95">
        <v>8829</v>
      </c>
      <c r="B22278" s="93" t="s">
        <v>11067</v>
      </c>
      <c r="C22278" s="93" t="s">
        <v>1463</v>
      </c>
      <c r="D22278" s="95">
        <v>1759</v>
      </c>
      <c r="F22278" s="95">
        <v>396125</v>
      </c>
      <c r="G22278" s="95">
        <v>0</v>
      </c>
      <c r="H22278" s="93" t="s">
        <v>8976</v>
      </c>
      <c r="I22278" s="93" t="s">
        <v>23895</v>
      </c>
      <c r="J22278" s="93" t="s">
        <v>20882</v>
      </c>
      <c r="K22278" s="93" t="s">
        <v>6865</v>
      </c>
      <c r="L22278" s="14">
        <f>AND(vyberHrace&lt;&gt;"",ISNUMBER(SEARCH(vyberHrace,$B22278)))</f>
      </c>
      <c r="M22278" s="14">
        <f>AND($I22278=MID(kododd,1,2),$J22278=MID(kododd,3,3))</f>
      </c>
    </row>
    <row r="22279">
      <c r="A22279" s="95">
        <v>56718</v>
      </c>
      <c r="B22279" s="93" t="s">
        <v>23292</v>
      </c>
      <c r="C22279" s="93" t="s">
        <v>1416</v>
      </c>
      <c r="D22279" s="95">
        <v>1514</v>
      </c>
      <c r="E22279" s="95">
        <v>1626</v>
      </c>
      <c r="F22279" s="95">
        <v>23762454</v>
      </c>
      <c r="G22279" s="95">
        <v>250</v>
      </c>
      <c r="H22279" s="93" t="s">
        <v>8976</v>
      </c>
      <c r="I22279" s="93" t="s">
        <v>23895</v>
      </c>
      <c r="J22279" s="93" t="s">
        <v>20868</v>
      </c>
      <c r="K22279" s="93" t="s">
        <v>6769</v>
      </c>
      <c r="L22279" s="14">
        <f>AND(vyberHrace&lt;&gt;"",ISNUMBER(SEARCH(vyberHrace,$B22279)))</f>
      </c>
      <c r="M22279" s="14">
        <f>AND($I22279=MID(kododd,1,2),$J22279=MID(kododd,3,3))</f>
      </c>
    </row>
    <row r="22280">
      <c r="A22280" s="95">
        <v>60917</v>
      </c>
      <c r="B22280" s="93" t="s">
        <v>27292</v>
      </c>
      <c r="C22280" s="93" t="s">
        <v>1412</v>
      </c>
      <c r="G22280" s="95">
        <v>0</v>
      </c>
      <c r="H22280" s="93" t="s">
        <v>8976</v>
      </c>
      <c r="I22280" s="93" t="s">
        <v>23895</v>
      </c>
      <c r="J22280" s="93" t="s">
        <v>20935</v>
      </c>
      <c r="K22280" s="93" t="s">
        <v>6901</v>
      </c>
      <c r="L22280" s="14">
        <f>AND(vyberHrace&lt;&gt;"",ISNUMBER(SEARCH(vyberHrace,$B22280)))</f>
      </c>
      <c r="M22280" s="14">
        <f>AND($I22280=MID(kododd,1,2),$J22280=MID(kododd,3,3))</f>
      </c>
    </row>
    <row r="22281">
      <c r="A22281" s="95">
        <v>48671</v>
      </c>
      <c r="B22281" s="93" t="s">
        <v>5231</v>
      </c>
      <c r="C22281" s="93" t="s">
        <v>1406</v>
      </c>
      <c r="G22281" s="95">
        <v>0</v>
      </c>
      <c r="H22281" s="93" t="s">
        <v>8976</v>
      </c>
      <c r="I22281" s="93" t="s">
        <v>23895</v>
      </c>
      <c r="J22281" s="93" t="s">
        <v>20878</v>
      </c>
      <c r="K22281" s="93" t="s">
        <v>6859</v>
      </c>
      <c r="L22281" s="14">
        <f>AND(vyberHrace&lt;&gt;"",ISNUMBER(SEARCH(vyberHrace,$B22281)))</f>
      </c>
      <c r="M22281" s="14">
        <f>AND($I22281=MID(kododd,1,2),$J22281=MID(kododd,3,3))</f>
      </c>
    </row>
    <row r="22282">
      <c r="A22282" s="95">
        <v>58335</v>
      </c>
      <c r="B22282" s="93" t="s">
        <v>24845</v>
      </c>
      <c r="C22282" s="93" t="s">
        <v>1486</v>
      </c>
      <c r="G22282" s="95">
        <v>0</v>
      </c>
      <c r="H22282" s="93" t="s">
        <v>8976</v>
      </c>
      <c r="I22282" s="93" t="s">
        <v>23895</v>
      </c>
      <c r="J22282" s="93" t="s">
        <v>20878</v>
      </c>
      <c r="K22282" s="93" t="s">
        <v>6859</v>
      </c>
      <c r="L22282" s="14">
        <f>AND(vyberHrace&lt;&gt;"",ISNUMBER(SEARCH(vyberHrace,$B22282)))</f>
      </c>
      <c r="M22282" s="14">
        <f>AND($I22282=MID(kododd,1,2),$J22282=MID(kododd,3,3))</f>
      </c>
    </row>
    <row r="22283">
      <c r="A22283" s="95">
        <v>36802</v>
      </c>
      <c r="B22283" s="93" t="s">
        <v>5235</v>
      </c>
      <c r="C22283" s="93" t="s">
        <v>1399</v>
      </c>
      <c r="D22283" s="95">
        <v>2022</v>
      </c>
      <c r="E22283" s="95">
        <v>2045</v>
      </c>
      <c r="F22283" s="95">
        <v>358630</v>
      </c>
      <c r="G22283" s="95">
        <v>250</v>
      </c>
      <c r="H22283" s="93" t="s">
        <v>8976</v>
      </c>
      <c r="I22283" s="93" t="s">
        <v>23895</v>
      </c>
      <c r="J22283" s="93" t="s">
        <v>20869</v>
      </c>
      <c r="K22283" s="93" t="s">
        <v>6770</v>
      </c>
      <c r="L22283" s="14">
        <f>AND(vyberHrace&lt;&gt;"",ISNUMBER(SEARCH(vyberHrace,$B22283)))</f>
      </c>
      <c r="M22283" s="14">
        <f>AND($I22283=MID(kododd,1,2),$J22283=MID(kododd,3,3))</f>
      </c>
    </row>
    <row r="22284">
      <c r="A22284" s="95">
        <v>56546</v>
      </c>
      <c r="B22284" s="93" t="s">
        <v>23345</v>
      </c>
      <c r="C22284" s="93" t="s">
        <v>3255</v>
      </c>
      <c r="G22284" s="95">
        <v>0</v>
      </c>
      <c r="H22284" s="93" t="s">
        <v>8976</v>
      </c>
      <c r="I22284" s="93" t="s">
        <v>23895</v>
      </c>
      <c r="J22284" s="93" t="s">
        <v>20882</v>
      </c>
      <c r="K22284" s="93" t="s">
        <v>6865</v>
      </c>
      <c r="L22284" s="14">
        <f>AND(vyberHrace&lt;&gt;"",ISNUMBER(SEARCH(vyberHrace,$B22284)))</f>
      </c>
      <c r="M22284" s="14">
        <f>AND($I22284=MID(kododd,1,2),$J22284=MID(kododd,3,3))</f>
      </c>
    </row>
    <row r="22285">
      <c r="A22285" s="95">
        <v>1869</v>
      </c>
      <c r="B22285" s="93" t="s">
        <v>7393</v>
      </c>
      <c r="C22285" s="93" t="s">
        <v>1432</v>
      </c>
      <c r="D22285" s="95">
        <v>1896</v>
      </c>
      <c r="E22285" s="95">
        <v>1935</v>
      </c>
      <c r="F22285" s="95">
        <v>316911</v>
      </c>
      <c r="G22285" s="95">
        <v>0</v>
      </c>
      <c r="H22285" s="93" t="s">
        <v>8976</v>
      </c>
      <c r="I22285" s="93" t="s">
        <v>23895</v>
      </c>
      <c r="J22285" s="93" t="s">
        <v>20864</v>
      </c>
      <c r="K22285" s="93" t="s">
        <v>1505</v>
      </c>
      <c r="L22285" s="14">
        <f>AND(vyberHrace&lt;&gt;"",ISNUMBER(SEARCH(vyberHrace,$B22285)))</f>
      </c>
      <c r="M22285" s="14">
        <f>AND($I22285=MID(kododd,1,2),$J22285=MID(kododd,3,3))</f>
      </c>
    </row>
    <row r="22286">
      <c r="A22286" s="95">
        <v>5803</v>
      </c>
      <c r="B22286" s="93" t="s">
        <v>7394</v>
      </c>
      <c r="C22286" s="93" t="s">
        <v>1435</v>
      </c>
      <c r="D22286" s="95">
        <v>1566</v>
      </c>
      <c r="E22286" s="95">
        <v>1755</v>
      </c>
      <c r="F22286" s="95">
        <v>382795</v>
      </c>
      <c r="G22286" s="95">
        <v>250</v>
      </c>
      <c r="H22286" s="93" t="s">
        <v>8976</v>
      </c>
      <c r="I22286" s="93" t="s">
        <v>23895</v>
      </c>
      <c r="J22286" s="93" t="s">
        <v>20962</v>
      </c>
      <c r="K22286" s="93" t="s">
        <v>5181</v>
      </c>
      <c r="L22286" s="14">
        <f>AND(vyberHrace&lt;&gt;"",ISNUMBER(SEARCH(vyberHrace,$B22286)))</f>
      </c>
      <c r="M22286" s="14">
        <f>AND($I22286=MID(kododd,1,2),$J22286=MID(kododd,3,3))</f>
      </c>
    </row>
    <row r="22287">
      <c r="A22287" s="95">
        <v>60314</v>
      </c>
      <c r="B22287" s="93" t="s">
        <v>26770</v>
      </c>
      <c r="C22287" s="93" t="s">
        <v>1450</v>
      </c>
      <c r="G22287" s="95">
        <v>0</v>
      </c>
      <c r="H22287" s="93" t="s">
        <v>8976</v>
      </c>
      <c r="I22287" s="93" t="s">
        <v>23895</v>
      </c>
      <c r="J22287" s="93" t="s">
        <v>20878</v>
      </c>
      <c r="K22287" s="93" t="s">
        <v>6859</v>
      </c>
      <c r="L22287" s="14">
        <f>AND(vyberHrace&lt;&gt;"",ISNUMBER(SEARCH(vyberHrace,$B22287)))</f>
      </c>
      <c r="M22287" s="14">
        <f>AND($I22287=MID(kododd,1,2),$J22287=MID(kododd,3,3))</f>
      </c>
    </row>
    <row r="22288">
      <c r="A22288" s="95">
        <v>58994</v>
      </c>
      <c r="B22288" s="93" t="s">
        <v>25447</v>
      </c>
      <c r="C22288" s="93" t="s">
        <v>1411</v>
      </c>
      <c r="D22288" s="95">
        <v>1788</v>
      </c>
      <c r="E22288" s="95">
        <v>1781</v>
      </c>
      <c r="F22288" s="95">
        <v>23778024</v>
      </c>
      <c r="G22288" s="95">
        <v>250</v>
      </c>
      <c r="H22288" s="93" t="s">
        <v>8976</v>
      </c>
      <c r="I22288" s="93" t="s">
        <v>23895</v>
      </c>
      <c r="J22288" s="93" t="s">
        <v>20913</v>
      </c>
      <c r="K22288" s="93" t="s">
        <v>3849</v>
      </c>
      <c r="L22288" s="14">
        <f>AND(vyberHrace&lt;&gt;"",ISNUMBER(SEARCH(vyberHrace,$B22288)))</f>
      </c>
      <c r="M22288" s="14">
        <f>AND($I22288=MID(kododd,1,2),$J22288=MID(kododd,3,3))</f>
      </c>
    </row>
    <row r="22289">
      <c r="A22289" s="95">
        <v>58191</v>
      </c>
      <c r="B22289" s="93" t="s">
        <v>24709</v>
      </c>
      <c r="C22289" s="93" t="s">
        <v>1420</v>
      </c>
      <c r="G22289" s="95">
        <v>0</v>
      </c>
      <c r="H22289" s="93" t="s">
        <v>8976</v>
      </c>
      <c r="I22289" s="93" t="s">
        <v>23895</v>
      </c>
      <c r="J22289" s="93" t="s">
        <v>20866</v>
      </c>
      <c r="K22289" s="93" t="s">
        <v>6762</v>
      </c>
      <c r="L22289" s="14">
        <f>AND(vyberHrace&lt;&gt;"",ISNUMBER(SEARCH(vyberHrace,$B22289)))</f>
      </c>
      <c r="M22289" s="14">
        <f>AND($I22289=MID(kododd,1,2),$J22289=MID(kododd,3,3))</f>
      </c>
    </row>
    <row r="22290">
      <c r="A22290" s="95">
        <v>44407</v>
      </c>
      <c r="B22290" s="93" t="s">
        <v>4112</v>
      </c>
      <c r="C22290" s="93" t="s">
        <v>1402</v>
      </c>
      <c r="G22290" s="95">
        <v>0</v>
      </c>
      <c r="H22290" s="93" t="s">
        <v>8976</v>
      </c>
      <c r="I22290" s="93" t="s">
        <v>23895</v>
      </c>
      <c r="J22290" s="93" t="s">
        <v>20878</v>
      </c>
      <c r="K22290" s="93" t="s">
        <v>6859</v>
      </c>
      <c r="L22290" s="14">
        <f>AND(vyberHrace&lt;&gt;"",ISNUMBER(SEARCH(vyberHrace,$B22290)))</f>
      </c>
      <c r="M22290" s="14">
        <f>AND($I22290=MID(kododd,1,2),$J22290=MID(kododd,3,3))</f>
      </c>
    </row>
    <row r="22291">
      <c r="A22291" s="95">
        <v>3894</v>
      </c>
      <c r="B22291" s="93" t="s">
        <v>4118</v>
      </c>
      <c r="C22291" s="93" t="s">
        <v>1417</v>
      </c>
      <c r="D22291" s="95">
        <v>1978</v>
      </c>
      <c r="E22291" s="95">
        <v>2002</v>
      </c>
      <c r="F22291" s="95">
        <v>309362</v>
      </c>
      <c r="G22291" s="95">
        <v>0</v>
      </c>
      <c r="H22291" s="93" t="s">
        <v>8976</v>
      </c>
      <c r="I22291" s="93" t="s">
        <v>23895</v>
      </c>
      <c r="J22291" s="93" t="s">
        <v>20959</v>
      </c>
      <c r="K22291" s="93" t="s">
        <v>9927</v>
      </c>
      <c r="L22291" s="14">
        <f>AND(vyberHrace&lt;&gt;"",ISNUMBER(SEARCH(vyberHrace,$B22291)))</f>
      </c>
      <c r="M22291" s="14">
        <f>AND($I22291=MID(kododd,1,2),$J22291=MID(kododd,3,3))</f>
      </c>
    </row>
    <row r="22292">
      <c r="A22292" s="95">
        <v>25097</v>
      </c>
      <c r="B22292" s="93" t="s">
        <v>4120</v>
      </c>
      <c r="C22292" s="93" t="s">
        <v>1436</v>
      </c>
      <c r="D22292" s="95">
        <v>1838</v>
      </c>
      <c r="E22292" s="95">
        <v>1894</v>
      </c>
      <c r="F22292" s="95">
        <v>361364</v>
      </c>
      <c r="G22292" s="95">
        <v>250</v>
      </c>
      <c r="H22292" s="93" t="s">
        <v>8976</v>
      </c>
      <c r="I22292" s="93" t="s">
        <v>23895</v>
      </c>
      <c r="J22292" s="93" t="s">
        <v>20934</v>
      </c>
      <c r="K22292" s="93" t="s">
        <v>21374</v>
      </c>
      <c r="L22292" s="14">
        <f>AND(vyberHrace&lt;&gt;"",ISNUMBER(SEARCH(vyberHrace,$B22292)))</f>
      </c>
      <c r="M22292" s="14">
        <f>AND($I22292=MID(kododd,1,2),$J22292=MID(kododd,3,3))</f>
      </c>
    </row>
    <row r="22293">
      <c r="A22293" s="95">
        <v>56558</v>
      </c>
      <c r="B22293" s="93" t="s">
        <v>23315</v>
      </c>
      <c r="C22293" s="93" t="s">
        <v>1411</v>
      </c>
      <c r="G22293" s="95">
        <v>0</v>
      </c>
      <c r="H22293" s="93" t="s">
        <v>8976</v>
      </c>
      <c r="I22293" s="93" t="s">
        <v>23895</v>
      </c>
      <c r="J22293" s="93" t="s">
        <v>20935</v>
      </c>
      <c r="K22293" s="93" t="s">
        <v>6901</v>
      </c>
      <c r="L22293" s="14">
        <f>AND(vyberHrace&lt;&gt;"",ISNUMBER(SEARCH(vyberHrace,$B22293)))</f>
      </c>
      <c r="M22293" s="14">
        <f>AND($I22293=MID(kododd,1,2),$J22293=MID(kododd,3,3))</f>
      </c>
    </row>
    <row r="22294">
      <c r="A22294" s="95">
        <v>53730</v>
      </c>
      <c r="B22294" s="93" t="s">
        <v>1256</v>
      </c>
      <c r="C22294" s="93" t="s">
        <v>1413</v>
      </c>
      <c r="F22294" s="95">
        <v>23746840</v>
      </c>
      <c r="G22294" s="95">
        <v>250</v>
      </c>
      <c r="H22294" s="93" t="s">
        <v>8976</v>
      </c>
      <c r="I22294" s="93" t="s">
        <v>23895</v>
      </c>
      <c r="J22294" s="93" t="s">
        <v>20851</v>
      </c>
      <c r="K22294" s="93" t="s">
        <v>5148</v>
      </c>
      <c r="L22294" s="14">
        <f>AND(vyberHrace&lt;&gt;"",ISNUMBER(SEARCH(vyberHrace,$B22294)))</f>
      </c>
      <c r="M22294" s="14">
        <f>AND($I22294=MID(kododd,1,2),$J22294=MID(kododd,3,3))</f>
      </c>
    </row>
    <row r="22295">
      <c r="A22295" s="95">
        <v>60040</v>
      </c>
      <c r="B22295" s="93" t="s">
        <v>26517</v>
      </c>
      <c r="C22295" s="93" t="s">
        <v>1412</v>
      </c>
      <c r="G22295" s="95">
        <v>0</v>
      </c>
      <c r="H22295" s="93" t="s">
        <v>8976</v>
      </c>
      <c r="I22295" s="93" t="s">
        <v>23895</v>
      </c>
      <c r="J22295" s="93" t="s">
        <v>20935</v>
      </c>
      <c r="K22295" s="93" t="s">
        <v>6901</v>
      </c>
      <c r="L22295" s="14">
        <f>AND(vyberHrace&lt;&gt;"",ISNUMBER(SEARCH(vyberHrace,$B22295)))</f>
      </c>
      <c r="M22295" s="14">
        <f>AND($I22295=MID(kododd,1,2),$J22295=MID(kododd,3,3))</f>
      </c>
    </row>
    <row r="22296">
      <c r="A22296" s="95">
        <v>45064</v>
      </c>
      <c r="B22296" s="93" t="s">
        <v>4136</v>
      </c>
      <c r="C22296" s="93" t="s">
        <v>1472</v>
      </c>
      <c r="D22296" s="95">
        <v>1200</v>
      </c>
      <c r="F22296" s="95">
        <v>23713321</v>
      </c>
      <c r="G22296" s="95">
        <v>0</v>
      </c>
      <c r="H22296" s="93" t="s">
        <v>8976</v>
      </c>
      <c r="I22296" s="93" t="s">
        <v>23895</v>
      </c>
      <c r="J22296" s="93" t="s">
        <v>20866</v>
      </c>
      <c r="K22296" s="93" t="s">
        <v>6762</v>
      </c>
      <c r="L22296" s="14">
        <f>AND(vyberHrace&lt;&gt;"",ISNUMBER(SEARCH(vyberHrace,$B22296)))</f>
      </c>
      <c r="M22296" s="14">
        <f>AND($I22296=MID(kododd,1,2),$J22296=MID(kododd,3,3))</f>
      </c>
    </row>
    <row r="22297">
      <c r="A22297" s="95">
        <v>45945</v>
      </c>
      <c r="B22297" s="93" t="s">
        <v>363</v>
      </c>
      <c r="C22297" s="93" t="s">
        <v>1416</v>
      </c>
      <c r="D22297" s="95">
        <v>1100</v>
      </c>
      <c r="F22297" s="95">
        <v>23716681</v>
      </c>
      <c r="G22297" s="95">
        <v>0</v>
      </c>
      <c r="H22297" s="93" t="s">
        <v>8976</v>
      </c>
      <c r="I22297" s="93" t="s">
        <v>23895</v>
      </c>
      <c r="J22297" s="93" t="s">
        <v>20947</v>
      </c>
      <c r="K22297" s="93" t="s">
        <v>6833</v>
      </c>
      <c r="L22297" s="14">
        <f>AND(vyberHrace&lt;&gt;"",ISNUMBER(SEARCH(vyberHrace,$B22297)))</f>
      </c>
      <c r="M22297" s="14">
        <f>AND($I22297=MID(kododd,1,2),$J22297=MID(kododd,3,3))</f>
      </c>
    </row>
    <row r="22298">
      <c r="A22298" s="95">
        <v>10698</v>
      </c>
      <c r="B22298" s="93" t="s">
        <v>364</v>
      </c>
      <c r="C22298" s="93" t="s">
        <v>1455</v>
      </c>
      <c r="D22298" s="95">
        <v>1764</v>
      </c>
      <c r="E22298" s="95">
        <v>1796</v>
      </c>
      <c r="F22298" s="95">
        <v>361372</v>
      </c>
      <c r="G22298" s="95">
        <v>250</v>
      </c>
      <c r="H22298" s="93" t="s">
        <v>8976</v>
      </c>
      <c r="I22298" s="93" t="s">
        <v>23895</v>
      </c>
      <c r="J22298" s="93" t="s">
        <v>20934</v>
      </c>
      <c r="K22298" s="93" t="s">
        <v>21374</v>
      </c>
      <c r="L22298" s="14">
        <f>AND(vyberHrace&lt;&gt;"",ISNUMBER(SEARCH(vyberHrace,$B22298)))</f>
      </c>
      <c r="M22298" s="14">
        <f>AND($I22298=MID(kododd,1,2),$J22298=MID(kododd,3,3))</f>
      </c>
    </row>
    <row r="22299">
      <c r="A22299" s="95">
        <v>56654</v>
      </c>
      <c r="B22299" s="93" t="s">
        <v>23252</v>
      </c>
      <c r="C22299" s="93" t="s">
        <v>1402</v>
      </c>
      <c r="G22299" s="95">
        <v>0</v>
      </c>
      <c r="H22299" s="93" t="s">
        <v>8976</v>
      </c>
      <c r="I22299" s="93" t="s">
        <v>23895</v>
      </c>
      <c r="J22299" s="93" t="s">
        <v>20969</v>
      </c>
      <c r="K22299" s="93" t="s">
        <v>11269</v>
      </c>
      <c r="L22299" s="14">
        <f>AND(vyberHrace&lt;&gt;"",ISNUMBER(SEARCH(vyberHrace,$B22299)))</f>
      </c>
      <c r="M22299" s="14">
        <f>AND($I22299=MID(kododd,1,2),$J22299=MID(kododd,3,3))</f>
      </c>
    </row>
    <row r="22300">
      <c r="A22300" s="95">
        <v>56656</v>
      </c>
      <c r="B22300" s="93" t="s">
        <v>23253</v>
      </c>
      <c r="C22300" s="93" t="s">
        <v>1416</v>
      </c>
      <c r="G22300" s="95">
        <v>0</v>
      </c>
      <c r="H22300" s="93" t="s">
        <v>8976</v>
      </c>
      <c r="I22300" s="93" t="s">
        <v>23895</v>
      </c>
      <c r="J22300" s="93" t="s">
        <v>20969</v>
      </c>
      <c r="K22300" s="93" t="s">
        <v>11269</v>
      </c>
      <c r="L22300" s="14">
        <f>AND(vyberHrace&lt;&gt;"",ISNUMBER(SEARCH(vyberHrace,$B22300)))</f>
      </c>
      <c r="M22300" s="14">
        <f>AND($I22300=MID(kododd,1,2),$J22300=MID(kododd,3,3))</f>
      </c>
    </row>
    <row r="22301">
      <c r="A22301" s="95">
        <v>1272</v>
      </c>
      <c r="B22301" s="93" t="s">
        <v>3691</v>
      </c>
      <c r="C22301" s="93" t="s">
        <v>1459</v>
      </c>
      <c r="D22301" s="95">
        <v>1844</v>
      </c>
      <c r="E22301" s="95">
        <v>1922</v>
      </c>
      <c r="F22301" s="95">
        <v>331392</v>
      </c>
      <c r="G22301" s="95">
        <v>250</v>
      </c>
      <c r="H22301" s="93" t="s">
        <v>8976</v>
      </c>
      <c r="I22301" s="93" t="s">
        <v>23895</v>
      </c>
      <c r="J22301" s="93" t="s">
        <v>20920</v>
      </c>
      <c r="K22301" s="93" t="s">
        <v>3843</v>
      </c>
      <c r="L22301" s="14">
        <f>AND(vyberHrace&lt;&gt;"",ISNUMBER(SEARCH(vyberHrace,$B22301)))</f>
      </c>
      <c r="M22301" s="14">
        <f>AND($I22301=MID(kododd,1,2),$J22301=MID(kododd,3,3))</f>
      </c>
    </row>
    <row r="22302">
      <c r="A22302" s="95">
        <v>54512</v>
      </c>
      <c r="B22302" s="93" t="s">
        <v>24119</v>
      </c>
      <c r="C22302" s="93" t="s">
        <v>1420</v>
      </c>
      <c r="D22302" s="95">
        <v>1934</v>
      </c>
      <c r="E22302" s="95">
        <v>1935</v>
      </c>
      <c r="F22302" s="95">
        <v>23763507</v>
      </c>
      <c r="G22302" s="95">
        <v>250</v>
      </c>
      <c r="H22302" s="93" t="s">
        <v>8976</v>
      </c>
      <c r="I22302" s="93" t="s">
        <v>23895</v>
      </c>
      <c r="J22302" s="93" t="s">
        <v>20878</v>
      </c>
      <c r="K22302" s="93" t="s">
        <v>6859</v>
      </c>
      <c r="L22302" s="14">
        <f>AND(vyberHrace&lt;&gt;"",ISNUMBER(SEARCH(vyberHrace,$B22302)))</f>
      </c>
      <c r="M22302" s="14">
        <f>AND($I22302=MID(kododd,1,2),$J22302=MID(kododd,3,3))</f>
      </c>
    </row>
    <row r="22303">
      <c r="A22303" s="95">
        <v>54513</v>
      </c>
      <c r="B22303" s="93" t="s">
        <v>1149</v>
      </c>
      <c r="C22303" s="93" t="s">
        <v>1424</v>
      </c>
      <c r="D22303" s="95">
        <v>1233</v>
      </c>
      <c r="E22303" s="95">
        <v>1419</v>
      </c>
      <c r="F22303" s="95">
        <v>23777397</v>
      </c>
      <c r="G22303" s="95">
        <v>250</v>
      </c>
      <c r="H22303" s="93" t="s">
        <v>8976</v>
      </c>
      <c r="I22303" s="93" t="s">
        <v>23895</v>
      </c>
      <c r="J22303" s="93" t="s">
        <v>20878</v>
      </c>
      <c r="K22303" s="93" t="s">
        <v>6859</v>
      </c>
      <c r="L22303" s="14">
        <f>AND(vyberHrace&lt;&gt;"",ISNUMBER(SEARCH(vyberHrace,$B22303)))</f>
      </c>
      <c r="M22303" s="14">
        <f>AND($I22303=MID(kododd,1,2),$J22303=MID(kododd,3,3))</f>
      </c>
    </row>
    <row r="22304">
      <c r="A22304" s="95">
        <v>63800</v>
      </c>
      <c r="B22304" s="93" t="s">
        <v>30039</v>
      </c>
      <c r="C22304" s="93" t="s">
        <v>1422</v>
      </c>
      <c r="G22304" s="95">
        <v>250</v>
      </c>
      <c r="H22304" s="93" t="s">
        <v>8976</v>
      </c>
      <c r="I22304" s="93" t="s">
        <v>23895</v>
      </c>
      <c r="J22304" s="93" t="s">
        <v>20866</v>
      </c>
      <c r="K22304" s="93" t="s">
        <v>6762</v>
      </c>
      <c r="L22304" s="14">
        <f>AND(vyberHrace&lt;&gt;"",ISNUMBER(SEARCH(vyberHrace,$B22304)))</f>
      </c>
      <c r="M22304" s="14">
        <f>AND($I22304=MID(kododd,1,2),$J22304=MID(kododd,3,3))</f>
      </c>
    </row>
    <row r="22305">
      <c r="A22305" s="95">
        <v>60386</v>
      </c>
      <c r="B22305" s="93" t="s">
        <v>26833</v>
      </c>
      <c r="C22305" s="93" t="s">
        <v>1420</v>
      </c>
      <c r="D22305" s="95">
        <v>1282</v>
      </c>
      <c r="E22305" s="95">
        <v>1612</v>
      </c>
      <c r="F22305" s="95">
        <v>23786647</v>
      </c>
      <c r="G22305" s="95">
        <v>250</v>
      </c>
      <c r="H22305" s="93" t="s">
        <v>8976</v>
      </c>
      <c r="I22305" s="93" t="s">
        <v>23895</v>
      </c>
      <c r="J22305" s="93" t="s">
        <v>21013</v>
      </c>
      <c r="K22305" s="93" t="s">
        <v>12269</v>
      </c>
      <c r="L22305" s="14">
        <f>AND(vyberHrace&lt;&gt;"",ISNUMBER(SEARCH(vyberHrace,$B22305)))</f>
      </c>
      <c r="M22305" s="14">
        <f>AND($I22305=MID(kododd,1,2),$J22305=MID(kododd,3,3))</f>
      </c>
    </row>
    <row r="22306">
      <c r="A22306" s="95">
        <v>62847</v>
      </c>
      <c r="B22306" s="93" t="s">
        <v>29621</v>
      </c>
      <c r="C22306" s="93" t="s">
        <v>1487</v>
      </c>
      <c r="G22306" s="95">
        <v>250</v>
      </c>
      <c r="H22306" s="93" t="s">
        <v>8976</v>
      </c>
      <c r="I22306" s="93" t="s">
        <v>23895</v>
      </c>
      <c r="J22306" s="93" t="s">
        <v>20935</v>
      </c>
      <c r="K22306" s="93" t="s">
        <v>6901</v>
      </c>
      <c r="L22306" s="14">
        <f>AND(vyberHrace&lt;&gt;"",ISNUMBER(SEARCH(vyberHrace,$B22306)))</f>
      </c>
      <c r="M22306" s="14">
        <f>AND($I22306=MID(kododd,1,2),$J22306=MID(kododd,3,3))</f>
      </c>
    </row>
    <row r="22307">
      <c r="A22307" s="95">
        <v>54262</v>
      </c>
      <c r="B22307" s="93" t="s">
        <v>1282</v>
      </c>
      <c r="C22307" s="93" t="s">
        <v>1411</v>
      </c>
      <c r="G22307" s="95">
        <v>0</v>
      </c>
      <c r="H22307" s="93" t="s">
        <v>8976</v>
      </c>
      <c r="I22307" s="93" t="s">
        <v>23895</v>
      </c>
      <c r="J22307" s="93" t="s">
        <v>20935</v>
      </c>
      <c r="K22307" s="93" t="s">
        <v>6901</v>
      </c>
      <c r="L22307" s="14">
        <f>AND(vyberHrace&lt;&gt;"",ISNUMBER(SEARCH(vyberHrace,$B22307)))</f>
      </c>
      <c r="M22307" s="14">
        <f>AND($I22307=MID(kododd,1,2),$J22307=MID(kododd,3,3))</f>
      </c>
    </row>
    <row r="22308">
      <c r="A22308" s="95">
        <v>25089</v>
      </c>
      <c r="B22308" s="93" t="s">
        <v>5371</v>
      </c>
      <c r="C22308" s="93" t="s">
        <v>1475</v>
      </c>
      <c r="D22308" s="95">
        <v>1841</v>
      </c>
      <c r="E22308" s="95">
        <v>1897</v>
      </c>
      <c r="F22308" s="95">
        <v>336688</v>
      </c>
      <c r="G22308" s="95">
        <v>250</v>
      </c>
      <c r="H22308" s="93" t="s">
        <v>8976</v>
      </c>
      <c r="I22308" s="93" t="s">
        <v>23895</v>
      </c>
      <c r="J22308" s="93" t="s">
        <v>20948</v>
      </c>
      <c r="K22308" s="93" t="s">
        <v>6265</v>
      </c>
      <c r="L22308" s="14">
        <f>AND(vyberHrace&lt;&gt;"",ISNUMBER(SEARCH(vyberHrace,$B22308)))</f>
      </c>
      <c r="M22308" s="14">
        <f>AND($I22308=MID(kododd,1,2),$J22308=MID(kododd,3,3))</f>
      </c>
    </row>
    <row r="22309">
      <c r="A22309" s="95">
        <v>58336</v>
      </c>
      <c r="B22309" s="93" t="s">
        <v>24846</v>
      </c>
      <c r="C22309" s="93" t="s">
        <v>1486</v>
      </c>
      <c r="G22309" s="95">
        <v>0</v>
      </c>
      <c r="H22309" s="93" t="s">
        <v>8976</v>
      </c>
      <c r="I22309" s="93" t="s">
        <v>23895</v>
      </c>
      <c r="J22309" s="93" t="s">
        <v>20878</v>
      </c>
      <c r="K22309" s="93" t="s">
        <v>6859</v>
      </c>
      <c r="L22309" s="14">
        <f>AND(vyberHrace&lt;&gt;"",ISNUMBER(SEARCH(vyberHrace,$B22309)))</f>
      </c>
      <c r="M22309" s="14">
        <f>AND($I22309=MID(kododd,1,2),$J22309=MID(kododd,3,3))</f>
      </c>
    </row>
    <row r="22310">
      <c r="A22310" s="95">
        <v>60260</v>
      </c>
      <c r="B22310" s="93" t="s">
        <v>26719</v>
      </c>
      <c r="C22310" s="93" t="s">
        <v>1450</v>
      </c>
      <c r="G22310" s="95">
        <v>250</v>
      </c>
      <c r="H22310" s="93" t="s">
        <v>8976</v>
      </c>
      <c r="I22310" s="93" t="s">
        <v>23895</v>
      </c>
      <c r="J22310" s="93" t="s">
        <v>20878</v>
      </c>
      <c r="K22310" s="93" t="s">
        <v>6859</v>
      </c>
      <c r="L22310" s="14">
        <f>AND(vyberHrace&lt;&gt;"",ISNUMBER(SEARCH(vyberHrace,$B22310)))</f>
      </c>
      <c r="M22310" s="14">
        <f>AND($I22310=MID(kododd,1,2),$J22310=MID(kododd,3,3))</f>
      </c>
    </row>
    <row r="22311">
      <c r="A22311" s="95">
        <v>11232</v>
      </c>
      <c r="B22311" s="93" t="s">
        <v>5379</v>
      </c>
      <c r="C22311" s="93" t="s">
        <v>1464</v>
      </c>
      <c r="D22311" s="95">
        <v>1606</v>
      </c>
      <c r="E22311" s="95">
        <v>1774</v>
      </c>
      <c r="F22311" s="95">
        <v>396273</v>
      </c>
      <c r="G22311" s="95">
        <v>0</v>
      </c>
      <c r="H22311" s="93" t="s">
        <v>8976</v>
      </c>
      <c r="I22311" s="93" t="s">
        <v>23895</v>
      </c>
      <c r="J22311" s="93" t="s">
        <v>20878</v>
      </c>
      <c r="K22311" s="93" t="s">
        <v>6859</v>
      </c>
      <c r="L22311" s="14">
        <f>AND(vyberHrace&lt;&gt;"",ISNUMBER(SEARCH(vyberHrace,$B22311)))</f>
      </c>
      <c r="M22311" s="14">
        <f>AND($I22311=MID(kododd,1,2),$J22311=MID(kododd,3,3))</f>
      </c>
    </row>
    <row r="22312">
      <c r="A22312" s="95">
        <v>1061</v>
      </c>
      <c r="B22312" s="93" t="s">
        <v>7610</v>
      </c>
      <c r="C22312" s="93" t="s">
        <v>1469</v>
      </c>
      <c r="D22312" s="95">
        <v>1758</v>
      </c>
      <c r="E22312" s="95">
        <v>1847</v>
      </c>
      <c r="F22312" s="95">
        <v>396990</v>
      </c>
      <c r="G22312" s="95">
        <v>250</v>
      </c>
      <c r="H22312" s="93" t="s">
        <v>8976</v>
      </c>
      <c r="I22312" s="93" t="s">
        <v>23895</v>
      </c>
      <c r="J22312" s="93" t="s">
        <v>20896</v>
      </c>
      <c r="K22312" s="93" t="s">
        <v>6905</v>
      </c>
      <c r="L22312" s="14">
        <f>AND(vyberHrace&lt;&gt;"",ISNUMBER(SEARCH(vyberHrace,$B22312)))</f>
      </c>
      <c r="M22312" s="14">
        <f>AND($I22312=MID(kododd,1,2),$J22312=MID(kododd,3,3))</f>
      </c>
    </row>
    <row r="22313">
      <c r="A22313" s="95">
        <v>7465</v>
      </c>
      <c r="B22313" s="93" t="s">
        <v>7615</v>
      </c>
      <c r="C22313" s="93" t="s">
        <v>1447</v>
      </c>
      <c r="D22313" s="95">
        <v>1544</v>
      </c>
      <c r="E22313" s="95">
        <v>1659</v>
      </c>
      <c r="F22313" s="95">
        <v>373699</v>
      </c>
      <c r="G22313" s="95">
        <v>250</v>
      </c>
      <c r="H22313" s="93" t="s">
        <v>8976</v>
      </c>
      <c r="I22313" s="93" t="s">
        <v>23895</v>
      </c>
      <c r="J22313" s="93" t="s">
        <v>20867</v>
      </c>
      <c r="K22313" s="93" t="s">
        <v>6764</v>
      </c>
      <c r="L22313" s="14">
        <f>AND(vyberHrace&lt;&gt;"",ISNUMBER(SEARCH(vyberHrace,$B22313)))</f>
      </c>
      <c r="M22313" s="14">
        <f>AND($I22313=MID(kododd,1,2),$J22313=MID(kododd,3,3))</f>
      </c>
    </row>
    <row r="22314">
      <c r="A22314" s="95">
        <v>60261</v>
      </c>
      <c r="B22314" s="93" t="s">
        <v>26720</v>
      </c>
      <c r="C22314" s="93" t="s">
        <v>1487</v>
      </c>
      <c r="G22314" s="95">
        <v>0</v>
      </c>
      <c r="H22314" s="93" t="s">
        <v>8976</v>
      </c>
      <c r="I22314" s="93" t="s">
        <v>23895</v>
      </c>
      <c r="J22314" s="93" t="s">
        <v>20878</v>
      </c>
      <c r="K22314" s="93" t="s">
        <v>6859</v>
      </c>
      <c r="L22314" s="14">
        <f>AND(vyberHrace&lt;&gt;"",ISNUMBER(SEARCH(vyberHrace,$B22314)))</f>
      </c>
      <c r="M22314" s="14">
        <f>AND($I22314=MID(kododd,1,2),$J22314=MID(kododd,3,3))</f>
      </c>
    </row>
    <row r="22315">
      <c r="A22315" s="95">
        <v>43071</v>
      </c>
      <c r="B22315" s="93" t="s">
        <v>12568</v>
      </c>
      <c r="C22315" s="93" t="s">
        <v>1402</v>
      </c>
      <c r="G22315" s="95">
        <v>0</v>
      </c>
      <c r="H22315" s="93" t="s">
        <v>8976</v>
      </c>
      <c r="I22315" s="93" t="s">
        <v>23895</v>
      </c>
      <c r="J22315" s="93" t="s">
        <v>20878</v>
      </c>
      <c r="K22315" s="93" t="s">
        <v>6859</v>
      </c>
      <c r="L22315" s="14">
        <f>AND(vyberHrace&lt;&gt;"",ISNUMBER(SEARCH(vyberHrace,$B22315)))</f>
      </c>
      <c r="M22315" s="14">
        <f>AND($I22315=MID(kododd,1,2),$J22315=MID(kododd,3,3))</f>
      </c>
    </row>
    <row r="22316">
      <c r="A22316" s="95">
        <v>59739</v>
      </c>
      <c r="B22316" s="93" t="s">
        <v>12569</v>
      </c>
      <c r="C22316" s="93" t="s">
        <v>1411</v>
      </c>
      <c r="G22316" s="95">
        <v>250</v>
      </c>
      <c r="H22316" s="93" t="s">
        <v>8976</v>
      </c>
      <c r="I22316" s="93" t="s">
        <v>23895</v>
      </c>
      <c r="J22316" s="93" t="s">
        <v>20882</v>
      </c>
      <c r="K22316" s="93" t="s">
        <v>6865</v>
      </c>
      <c r="L22316" s="14">
        <f>AND(vyberHrace&lt;&gt;"",ISNUMBER(SEARCH(vyberHrace,$B22316)))</f>
      </c>
      <c r="M22316" s="14">
        <f>AND($I22316=MID(kododd,1,2),$J22316=MID(kododd,3,3))</f>
      </c>
    </row>
    <row r="22317">
      <c r="A22317" s="95">
        <v>6280</v>
      </c>
      <c r="B22317" s="93" t="s">
        <v>12582</v>
      </c>
      <c r="C22317" s="93" t="s">
        <v>1456</v>
      </c>
      <c r="D22317" s="95">
        <v>1848</v>
      </c>
      <c r="E22317" s="95">
        <v>1865</v>
      </c>
      <c r="F22317" s="95">
        <v>388947</v>
      </c>
      <c r="G22317" s="95">
        <v>0</v>
      </c>
      <c r="H22317" s="93" t="s">
        <v>8976</v>
      </c>
      <c r="I22317" s="93" t="s">
        <v>23895</v>
      </c>
      <c r="J22317" s="93" t="s">
        <v>20938</v>
      </c>
      <c r="K22317" s="93" t="s">
        <v>5086</v>
      </c>
      <c r="L22317" s="14">
        <f>AND(vyberHrace&lt;&gt;"",ISNUMBER(SEARCH(vyberHrace,$B22317)))</f>
      </c>
      <c r="M22317" s="14">
        <f>AND($I22317=MID(kododd,1,2),$J22317=MID(kododd,3,3))</f>
      </c>
    </row>
    <row r="22318">
      <c r="A22318" s="95">
        <v>61710</v>
      </c>
      <c r="B22318" s="93" t="s">
        <v>27863</v>
      </c>
      <c r="C22318" s="93" t="s">
        <v>1437</v>
      </c>
      <c r="F22318" s="95">
        <v>23797983</v>
      </c>
      <c r="G22318" s="95">
        <v>250</v>
      </c>
      <c r="H22318" s="93" t="s">
        <v>8976</v>
      </c>
      <c r="I22318" s="93" t="s">
        <v>23895</v>
      </c>
      <c r="J22318" s="93" t="s">
        <v>20966</v>
      </c>
      <c r="K22318" s="93" t="s">
        <v>3069</v>
      </c>
      <c r="L22318" s="14">
        <f>AND(vyberHrace&lt;&gt;"",ISNUMBER(SEARCH(vyberHrace,$B22318)))</f>
      </c>
      <c r="M22318" s="14">
        <f>AND($I22318=MID(kododd,1,2),$J22318=MID(kododd,3,3))</f>
      </c>
    </row>
    <row r="22319">
      <c r="A22319" s="95">
        <v>48672</v>
      </c>
      <c r="B22319" s="93" t="s">
        <v>12603</v>
      </c>
      <c r="C22319" s="93" t="s">
        <v>1400</v>
      </c>
      <c r="G22319" s="95">
        <v>0</v>
      </c>
      <c r="H22319" s="93" t="s">
        <v>8976</v>
      </c>
      <c r="I22319" s="93" t="s">
        <v>23895</v>
      </c>
      <c r="J22319" s="93" t="s">
        <v>20878</v>
      </c>
      <c r="K22319" s="93" t="s">
        <v>6859</v>
      </c>
      <c r="L22319" s="14">
        <f>AND(vyberHrace&lt;&gt;"",ISNUMBER(SEARCH(vyberHrace,$B22319)))</f>
      </c>
      <c r="M22319" s="14">
        <f>AND($I22319=MID(kododd,1,2),$J22319=MID(kododd,3,3))</f>
      </c>
    </row>
    <row r="22320">
      <c r="A22320" s="95">
        <v>49737</v>
      </c>
      <c r="B22320" s="93" t="s">
        <v>12605</v>
      </c>
      <c r="C22320" s="93" t="s">
        <v>1438</v>
      </c>
      <c r="D22320" s="95">
        <v>1401</v>
      </c>
      <c r="E22320" s="95">
        <v>1610</v>
      </c>
      <c r="F22320" s="95">
        <v>23733659</v>
      </c>
      <c r="G22320" s="95">
        <v>0</v>
      </c>
      <c r="H22320" s="93" t="s">
        <v>8976</v>
      </c>
      <c r="I22320" s="93" t="s">
        <v>23895</v>
      </c>
      <c r="J22320" s="93" t="s">
        <v>20882</v>
      </c>
      <c r="K22320" s="93" t="s">
        <v>6865</v>
      </c>
      <c r="L22320" s="14">
        <f>AND(vyberHrace&lt;&gt;"",ISNUMBER(SEARCH(vyberHrace,$B22320)))</f>
      </c>
      <c r="M22320" s="14">
        <f>AND($I22320=MID(kododd,1,2),$J22320=MID(kododd,3,3))</f>
      </c>
    </row>
    <row r="22321">
      <c r="A22321" s="95">
        <v>47223</v>
      </c>
      <c r="B22321" s="93" t="s">
        <v>12613</v>
      </c>
      <c r="C22321" s="93" t="s">
        <v>3255</v>
      </c>
      <c r="D22321" s="95">
        <v>1099</v>
      </c>
      <c r="F22321" s="95">
        <v>23738758</v>
      </c>
      <c r="G22321" s="95">
        <v>0</v>
      </c>
      <c r="H22321" s="93" t="s">
        <v>8976</v>
      </c>
      <c r="I22321" s="93" t="s">
        <v>23895</v>
      </c>
      <c r="J22321" s="93" t="s">
        <v>20896</v>
      </c>
      <c r="K22321" s="93" t="s">
        <v>6905</v>
      </c>
      <c r="L22321" s="14">
        <f>AND(vyberHrace&lt;&gt;"",ISNUMBER(SEARCH(vyberHrace,$B22321)))</f>
      </c>
      <c r="M22321" s="14">
        <f>AND($I22321=MID(kododd,1,2),$J22321=MID(kododd,3,3))</f>
      </c>
    </row>
    <row r="22322">
      <c r="A22322" s="95">
        <v>20613</v>
      </c>
      <c r="B22322" s="93" t="s">
        <v>12615</v>
      </c>
      <c r="C22322" s="93" t="s">
        <v>1413</v>
      </c>
      <c r="D22322" s="95">
        <v>1570</v>
      </c>
      <c r="F22322" s="95">
        <v>23706392</v>
      </c>
      <c r="G22322" s="95">
        <v>250</v>
      </c>
      <c r="H22322" s="93" t="s">
        <v>8976</v>
      </c>
      <c r="I22322" s="93" t="s">
        <v>23895</v>
      </c>
      <c r="J22322" s="93" t="s">
        <v>20948</v>
      </c>
      <c r="K22322" s="93" t="s">
        <v>6265</v>
      </c>
      <c r="L22322" s="14">
        <f>AND(vyberHrace&lt;&gt;"",ISNUMBER(SEARCH(vyberHrace,$B22322)))</f>
      </c>
      <c r="M22322" s="14">
        <f>AND($I22322=MID(kododd,1,2),$J22322=MID(kododd,3,3))</f>
      </c>
    </row>
    <row r="22323">
      <c r="A22323" s="95">
        <v>28895</v>
      </c>
      <c r="B22323" s="93" t="s">
        <v>12622</v>
      </c>
      <c r="C22323" s="93" t="s">
        <v>1427</v>
      </c>
      <c r="D22323" s="95">
        <v>1731</v>
      </c>
      <c r="E22323" s="95">
        <v>1813</v>
      </c>
      <c r="F22323" s="95">
        <v>336726</v>
      </c>
      <c r="G22323" s="95">
        <v>250</v>
      </c>
      <c r="H22323" s="93" t="s">
        <v>8976</v>
      </c>
      <c r="I22323" s="93" t="s">
        <v>23895</v>
      </c>
      <c r="J22323" s="93" t="s">
        <v>20915</v>
      </c>
      <c r="K22323" s="93" t="s">
        <v>166</v>
      </c>
      <c r="L22323" s="14">
        <f>AND(vyberHrace&lt;&gt;"",ISNUMBER(SEARCH(vyberHrace,$B22323)))</f>
      </c>
      <c r="M22323" s="14">
        <f>AND($I22323=MID(kododd,1,2),$J22323=MID(kododd,3,3))</f>
      </c>
    </row>
    <row r="22324">
      <c r="A22324" s="95">
        <v>54246</v>
      </c>
      <c r="B22324" s="93" t="s">
        <v>1283</v>
      </c>
      <c r="C22324" s="93" t="s">
        <v>1402</v>
      </c>
      <c r="G22324" s="95">
        <v>0</v>
      </c>
      <c r="H22324" s="93" t="s">
        <v>8976</v>
      </c>
      <c r="I22324" s="93" t="s">
        <v>23895</v>
      </c>
      <c r="J22324" s="93" t="s">
        <v>20935</v>
      </c>
      <c r="K22324" s="93" t="s">
        <v>6901</v>
      </c>
      <c r="L22324" s="14">
        <f>AND(vyberHrace&lt;&gt;"",ISNUMBER(SEARCH(vyberHrace,$B22324)))</f>
      </c>
      <c r="M22324" s="14">
        <f>AND($I22324=MID(kododd,1,2),$J22324=MID(kododd,3,3))</f>
      </c>
    </row>
    <row r="22325">
      <c r="A22325" s="95">
        <v>52419</v>
      </c>
      <c r="B22325" s="93" t="s">
        <v>2358</v>
      </c>
      <c r="C22325" s="93" t="s">
        <v>1420</v>
      </c>
      <c r="G22325" s="95">
        <v>0</v>
      </c>
      <c r="H22325" s="93" t="s">
        <v>8976</v>
      </c>
      <c r="I22325" s="93" t="s">
        <v>23895</v>
      </c>
      <c r="J22325" s="93" t="s">
        <v>20878</v>
      </c>
      <c r="K22325" s="93" t="s">
        <v>6859</v>
      </c>
      <c r="L22325" s="14">
        <f>AND(vyberHrace&lt;&gt;"",ISNUMBER(SEARCH(vyberHrace,$B22325)))</f>
      </c>
      <c r="M22325" s="14">
        <f>AND($I22325=MID(kododd,1,2),$J22325=MID(kododd,3,3))</f>
      </c>
    </row>
    <row r="22326">
      <c r="A22326" s="95">
        <v>58337</v>
      </c>
      <c r="B22326" s="93" t="s">
        <v>24847</v>
      </c>
      <c r="C22326" s="93" t="s">
        <v>1486</v>
      </c>
      <c r="G22326" s="95">
        <v>0</v>
      </c>
      <c r="H22326" s="93" t="s">
        <v>8976</v>
      </c>
      <c r="I22326" s="93" t="s">
        <v>23895</v>
      </c>
      <c r="J22326" s="93" t="s">
        <v>20878</v>
      </c>
      <c r="K22326" s="93" t="s">
        <v>6859</v>
      </c>
      <c r="L22326" s="14">
        <f>AND(vyberHrace&lt;&gt;"",ISNUMBER(SEARCH(vyberHrace,$B22326)))</f>
      </c>
      <c r="M22326" s="14">
        <f>AND($I22326=MID(kododd,1,2),$J22326=MID(kododd,3,3))</f>
      </c>
    </row>
    <row r="22327">
      <c r="A22327" s="95">
        <v>52250</v>
      </c>
      <c r="B22327" s="93" t="s">
        <v>24084</v>
      </c>
      <c r="C22327" s="93" t="s">
        <v>1406</v>
      </c>
      <c r="D22327" s="95">
        <v>1601</v>
      </c>
      <c r="E22327" s="95">
        <v>1799</v>
      </c>
      <c r="F22327" s="95">
        <v>23742194</v>
      </c>
      <c r="G22327" s="95">
        <v>250</v>
      </c>
      <c r="H22327" s="93" t="s">
        <v>8976</v>
      </c>
      <c r="I22327" s="93" t="s">
        <v>23895</v>
      </c>
      <c r="J22327" s="93" t="s">
        <v>20864</v>
      </c>
      <c r="K22327" s="93" t="s">
        <v>1505</v>
      </c>
      <c r="L22327" s="14">
        <f>AND(vyberHrace&lt;&gt;"",ISNUMBER(SEARCH(vyberHrace,$B22327)))</f>
      </c>
      <c r="M22327" s="14">
        <f>AND($I22327=MID(kododd,1,2),$J22327=MID(kododd,3,3))</f>
      </c>
    </row>
    <row r="22328">
      <c r="A22328" s="95">
        <v>4378</v>
      </c>
      <c r="B22328" s="93" t="s">
        <v>110</v>
      </c>
      <c r="C22328" s="93" t="s">
        <v>1443</v>
      </c>
      <c r="D22328" s="95">
        <v>1730</v>
      </c>
      <c r="G22328" s="95">
        <v>0</v>
      </c>
      <c r="H22328" s="93" t="s">
        <v>8976</v>
      </c>
      <c r="I22328" s="93" t="s">
        <v>23895</v>
      </c>
      <c r="J22328" s="93" t="s">
        <v>20884</v>
      </c>
      <c r="K22328" s="93" t="s">
        <v>6918</v>
      </c>
      <c r="L22328" s="14">
        <f>AND(vyberHrace&lt;&gt;"",ISNUMBER(SEARCH(vyberHrace,$B22328)))</f>
      </c>
      <c r="M22328" s="14">
        <f>AND($I22328=MID(kododd,1,2),$J22328=MID(kododd,3,3))</f>
      </c>
    </row>
    <row r="22329">
      <c r="A22329" s="95">
        <v>58655</v>
      </c>
      <c r="B22329" s="93" t="s">
        <v>25141</v>
      </c>
      <c r="C22329" s="93" t="s">
        <v>1411</v>
      </c>
      <c r="G22329" s="95">
        <v>0</v>
      </c>
      <c r="H22329" s="93" t="s">
        <v>8976</v>
      </c>
      <c r="I22329" s="93" t="s">
        <v>23895</v>
      </c>
      <c r="J22329" s="93" t="s">
        <v>20882</v>
      </c>
      <c r="K22329" s="93" t="s">
        <v>6865</v>
      </c>
      <c r="L22329" s="14">
        <f>AND(vyberHrace&lt;&gt;"",ISNUMBER(SEARCH(vyberHrace,$B22329)))</f>
      </c>
      <c r="M22329" s="14">
        <f>AND($I22329=MID(kododd,1,2),$J22329=MID(kododd,3,3))</f>
      </c>
    </row>
    <row r="22330">
      <c r="A22330" s="95">
        <v>39920</v>
      </c>
      <c r="B22330" s="93" t="s">
        <v>5444</v>
      </c>
      <c r="C22330" s="93" t="s">
        <v>1469</v>
      </c>
      <c r="D22330" s="95">
        <v>1746</v>
      </c>
      <c r="E22330" s="95">
        <v>1819</v>
      </c>
      <c r="F22330" s="95">
        <v>380369</v>
      </c>
      <c r="G22330" s="95">
        <v>250</v>
      </c>
      <c r="H22330" s="93" t="s">
        <v>8976</v>
      </c>
      <c r="I22330" s="93" t="s">
        <v>23895</v>
      </c>
      <c r="J22330" s="93" t="s">
        <v>20908</v>
      </c>
      <c r="K22330" s="93" t="s">
        <v>4333</v>
      </c>
      <c r="L22330" s="14">
        <f>AND(vyberHrace&lt;&gt;"",ISNUMBER(SEARCH(vyberHrace,$B22330)))</f>
      </c>
      <c r="M22330" s="14">
        <f>AND($I22330=MID(kododd,1,2),$J22330=MID(kododd,3,3))</f>
      </c>
    </row>
    <row r="22331">
      <c r="A22331" s="95">
        <v>27936</v>
      </c>
      <c r="B22331" s="93" t="s">
        <v>4396</v>
      </c>
      <c r="C22331" s="93" t="s">
        <v>1430</v>
      </c>
      <c r="D22331" s="95">
        <v>1805</v>
      </c>
      <c r="E22331" s="95">
        <v>1876</v>
      </c>
      <c r="F22331" s="95">
        <v>382728</v>
      </c>
      <c r="G22331" s="95">
        <v>0</v>
      </c>
      <c r="H22331" s="93" t="s">
        <v>8976</v>
      </c>
      <c r="I22331" s="93" t="s">
        <v>23895</v>
      </c>
      <c r="J22331" s="93" t="s">
        <v>20938</v>
      </c>
      <c r="K22331" s="93" t="s">
        <v>5086</v>
      </c>
      <c r="L22331" s="14">
        <f>AND(vyberHrace&lt;&gt;"",ISNUMBER(SEARCH(vyberHrace,$B22331)))</f>
      </c>
      <c r="M22331" s="14">
        <f>AND($I22331=MID(kododd,1,2),$J22331=MID(kododd,3,3))</f>
      </c>
    </row>
    <row r="22332">
      <c r="A22332" s="95">
        <v>43072</v>
      </c>
      <c r="B22332" s="93" t="s">
        <v>5458</v>
      </c>
      <c r="C22332" s="93" t="s">
        <v>1402</v>
      </c>
      <c r="F22332" s="95">
        <v>23709057</v>
      </c>
      <c r="G22332" s="95">
        <v>0</v>
      </c>
      <c r="H22332" s="93" t="s">
        <v>8976</v>
      </c>
      <c r="I22332" s="93" t="s">
        <v>23895</v>
      </c>
      <c r="J22332" s="93" t="s">
        <v>20878</v>
      </c>
      <c r="K22332" s="93" t="s">
        <v>6859</v>
      </c>
      <c r="L22332" s="14">
        <f>AND(vyberHrace&lt;&gt;"",ISNUMBER(SEARCH(vyberHrace,$B22332)))</f>
      </c>
      <c r="M22332" s="14">
        <f>AND($I22332=MID(kododd,1,2),$J22332=MID(kododd,3,3))</f>
      </c>
    </row>
    <row r="22333">
      <c r="A22333" s="95">
        <v>52511</v>
      </c>
      <c r="B22333" s="93" t="s">
        <v>2290</v>
      </c>
      <c r="C22333" s="93" t="s">
        <v>1444</v>
      </c>
      <c r="D22333" s="95">
        <v>1498</v>
      </c>
      <c r="E22333" s="95">
        <v>1785</v>
      </c>
      <c r="F22333" s="95">
        <v>23740507</v>
      </c>
      <c r="G22333" s="95">
        <v>250</v>
      </c>
      <c r="H22333" s="93" t="s">
        <v>8976</v>
      </c>
      <c r="I22333" s="93" t="s">
        <v>23895</v>
      </c>
      <c r="J22333" s="93" t="s">
        <v>29575</v>
      </c>
      <c r="K22333" s="93" t="s">
        <v>29576</v>
      </c>
      <c r="L22333" s="14">
        <f>AND(vyberHrace&lt;&gt;"",ISNUMBER(SEARCH(vyberHrace,$B22333)))</f>
      </c>
      <c r="M22333" s="14">
        <f>AND($I22333=MID(kododd,1,2),$J22333=MID(kododd,3,3))</f>
      </c>
    </row>
    <row r="22334">
      <c r="A22334" s="95">
        <v>63996</v>
      </c>
      <c r="B22334" s="93" t="s">
        <v>30171</v>
      </c>
      <c r="C22334" s="93" t="s">
        <v>1433</v>
      </c>
      <c r="D22334" s="95">
        <v>80658</v>
      </c>
      <c r="E22334" s="95">
        <v>80658</v>
      </c>
      <c r="G22334" s="95">
        <v>0</v>
      </c>
      <c r="H22334" s="93" t="s">
        <v>8976</v>
      </c>
      <c r="I22334" s="93" t="s">
        <v>23895</v>
      </c>
      <c r="J22334" s="93" t="s">
        <v>29575</v>
      </c>
      <c r="K22334" s="93" t="s">
        <v>29576</v>
      </c>
      <c r="L22334" s="14">
        <f>AND(vyberHrace&lt;&gt;"",ISNUMBER(SEARCH(vyberHrace,$B22334)))</f>
      </c>
      <c r="M22334" s="14">
        <f>AND($I22334=MID(kododd,1,2),$J22334=MID(kododd,3,3))</f>
      </c>
    </row>
    <row r="22335">
      <c r="A22335" s="95">
        <v>46363</v>
      </c>
      <c r="B22335" s="93" t="s">
        <v>5465</v>
      </c>
      <c r="C22335" s="93" t="s">
        <v>1409</v>
      </c>
      <c r="D22335" s="95">
        <v>1218</v>
      </c>
      <c r="F22335" s="95">
        <v>23708883</v>
      </c>
      <c r="G22335" s="95">
        <v>0</v>
      </c>
      <c r="H22335" s="93" t="s">
        <v>8976</v>
      </c>
      <c r="I22335" s="93" t="s">
        <v>23895</v>
      </c>
      <c r="J22335" s="93" t="s">
        <v>20869</v>
      </c>
      <c r="K22335" s="93" t="s">
        <v>6770</v>
      </c>
      <c r="L22335" s="14">
        <f>AND(vyberHrace&lt;&gt;"",ISNUMBER(SEARCH(vyberHrace,$B22335)))</f>
      </c>
      <c r="M22335" s="14">
        <f>AND($I22335=MID(kododd,1,2),$J22335=MID(kododd,3,3))</f>
      </c>
    </row>
    <row r="22336">
      <c r="A22336" s="95">
        <v>55853</v>
      </c>
      <c r="B22336" s="93" t="s">
        <v>23258</v>
      </c>
      <c r="C22336" s="93" t="s">
        <v>1424</v>
      </c>
      <c r="G22336" s="95">
        <v>0</v>
      </c>
      <c r="H22336" s="93" t="s">
        <v>8976</v>
      </c>
      <c r="I22336" s="93" t="s">
        <v>23895</v>
      </c>
      <c r="J22336" s="93" t="s">
        <v>20947</v>
      </c>
      <c r="K22336" s="93" t="s">
        <v>6833</v>
      </c>
      <c r="L22336" s="14">
        <f>AND(vyberHrace&lt;&gt;"",ISNUMBER(SEARCH(vyberHrace,$B22336)))</f>
      </c>
      <c r="M22336" s="14">
        <f>AND($I22336=MID(kododd,1,2),$J22336=MID(kododd,3,3))</f>
      </c>
    </row>
    <row r="22337">
      <c r="A22337" s="95">
        <v>25506</v>
      </c>
      <c r="B22337" s="93" t="s">
        <v>6477</v>
      </c>
      <c r="C22337" s="93" t="s">
        <v>1475</v>
      </c>
      <c r="D22337" s="95">
        <v>1623</v>
      </c>
      <c r="F22337" s="95">
        <v>23715863</v>
      </c>
      <c r="G22337" s="95">
        <v>250</v>
      </c>
      <c r="H22337" s="93" t="s">
        <v>8976</v>
      </c>
      <c r="I22337" s="93" t="s">
        <v>23895</v>
      </c>
      <c r="J22337" s="93" t="s">
        <v>20924</v>
      </c>
      <c r="K22337" s="93" t="s">
        <v>5572</v>
      </c>
      <c r="L22337" s="14">
        <f>AND(vyberHrace&lt;&gt;"",ISNUMBER(SEARCH(vyberHrace,$B22337)))</f>
      </c>
      <c r="M22337" s="14">
        <f>AND($I22337=MID(kododd,1,2),$J22337=MID(kododd,3,3))</f>
      </c>
    </row>
    <row r="22338">
      <c r="A22338" s="95">
        <v>25507</v>
      </c>
      <c r="B22338" s="93" t="s">
        <v>6478</v>
      </c>
      <c r="C22338" s="93" t="s">
        <v>1431</v>
      </c>
      <c r="D22338" s="95">
        <v>1576</v>
      </c>
      <c r="E22338" s="95">
        <v>1741</v>
      </c>
      <c r="F22338" s="95">
        <v>23715871</v>
      </c>
      <c r="G22338" s="95">
        <v>250</v>
      </c>
      <c r="H22338" s="93" t="s">
        <v>8976</v>
      </c>
      <c r="I22338" s="93" t="s">
        <v>23895</v>
      </c>
      <c r="J22338" s="93" t="s">
        <v>20959</v>
      </c>
      <c r="K22338" s="93" t="s">
        <v>9927</v>
      </c>
      <c r="L22338" s="14">
        <f>AND(vyberHrace&lt;&gt;"",ISNUMBER(SEARCH(vyberHrace,$B22338)))</f>
      </c>
      <c r="M22338" s="14">
        <f>AND($I22338=MID(kododd,1,2),$J22338=MID(kododd,3,3))</f>
      </c>
    </row>
    <row r="22339">
      <c r="A22339" s="95">
        <v>57603</v>
      </c>
      <c r="B22339" s="93" t="s">
        <v>23239</v>
      </c>
      <c r="C22339" s="93" t="s">
        <v>1412</v>
      </c>
      <c r="F22339" s="95">
        <v>23769467</v>
      </c>
      <c r="G22339" s="95">
        <v>0</v>
      </c>
      <c r="H22339" s="93" t="s">
        <v>8976</v>
      </c>
      <c r="I22339" s="93" t="s">
        <v>23895</v>
      </c>
      <c r="J22339" s="93" t="s">
        <v>20854</v>
      </c>
      <c r="K22339" s="93" t="s">
        <v>9943</v>
      </c>
      <c r="L22339" s="14">
        <f>AND(vyberHrace&lt;&gt;"",ISNUMBER(SEARCH(vyberHrace,$B22339)))</f>
      </c>
      <c r="M22339" s="14">
        <f>AND($I22339=MID(kododd,1,2),$J22339=MID(kododd,3,3))</f>
      </c>
    </row>
    <row r="22340">
      <c r="A22340" s="95">
        <v>55632</v>
      </c>
      <c r="B22340" s="93" t="s">
        <v>23346</v>
      </c>
      <c r="C22340" s="93" t="s">
        <v>3255</v>
      </c>
      <c r="D22340" s="95">
        <v>1558</v>
      </c>
      <c r="E22340" s="95">
        <v>1593</v>
      </c>
      <c r="F22340" s="95">
        <v>23762446</v>
      </c>
      <c r="G22340" s="95">
        <v>250</v>
      </c>
      <c r="H22340" s="93" t="s">
        <v>8976</v>
      </c>
      <c r="I22340" s="93" t="s">
        <v>23895</v>
      </c>
      <c r="J22340" s="93" t="s">
        <v>20882</v>
      </c>
      <c r="K22340" s="93" t="s">
        <v>6865</v>
      </c>
      <c r="L22340" s="14">
        <f>AND(vyberHrace&lt;&gt;"",ISNUMBER(SEARCH(vyberHrace,$B22340)))</f>
      </c>
      <c r="M22340" s="14">
        <f>AND($I22340=MID(kododd,1,2),$J22340=MID(kododd,3,3))</f>
      </c>
    </row>
    <row r="22341">
      <c r="A22341" s="95">
        <v>55641</v>
      </c>
      <c r="B22341" s="93" t="s">
        <v>23380</v>
      </c>
      <c r="C22341" s="93" t="s">
        <v>1432</v>
      </c>
      <c r="G22341" s="95">
        <v>0</v>
      </c>
      <c r="H22341" s="93" t="s">
        <v>8976</v>
      </c>
      <c r="I22341" s="93" t="s">
        <v>23895</v>
      </c>
      <c r="J22341" s="93" t="s">
        <v>23412</v>
      </c>
      <c r="K22341" s="93" t="s">
        <v>21370</v>
      </c>
      <c r="L22341" s="14">
        <f>AND(vyberHrace&lt;&gt;"",ISNUMBER(SEARCH(vyberHrace,$B22341)))</f>
      </c>
      <c r="M22341" s="14">
        <f>AND($I22341=MID(kododd,1,2),$J22341=MID(kododd,3,3))</f>
      </c>
    </row>
    <row r="22342">
      <c r="A22342" s="95">
        <v>50787</v>
      </c>
      <c r="B22342" s="93" t="s">
        <v>4296</v>
      </c>
      <c r="C22342" s="93" t="s">
        <v>1406</v>
      </c>
      <c r="G22342" s="95">
        <v>0</v>
      </c>
      <c r="H22342" s="93" t="s">
        <v>8976</v>
      </c>
      <c r="I22342" s="93" t="s">
        <v>23895</v>
      </c>
      <c r="J22342" s="93" t="s">
        <v>20878</v>
      </c>
      <c r="K22342" s="93" t="s">
        <v>6859</v>
      </c>
      <c r="L22342" s="14">
        <f>AND(vyberHrace&lt;&gt;"",ISNUMBER(SEARCH(vyberHrace,$B22342)))</f>
      </c>
      <c r="M22342" s="14">
        <f>AND($I22342=MID(kododd,1,2),$J22342=MID(kododd,3,3))</f>
      </c>
    </row>
    <row r="22343">
      <c r="A22343" s="95">
        <v>60843</v>
      </c>
      <c r="B22343" s="93" t="s">
        <v>27228</v>
      </c>
      <c r="C22343" s="93" t="s">
        <v>1424</v>
      </c>
      <c r="F22343" s="95">
        <v>571000755</v>
      </c>
      <c r="G22343" s="95">
        <v>250</v>
      </c>
      <c r="H22343" s="93" t="s">
        <v>8976</v>
      </c>
      <c r="I22343" s="93" t="s">
        <v>23895</v>
      </c>
      <c r="J22343" s="93" t="s">
        <v>20935</v>
      </c>
      <c r="K22343" s="93" t="s">
        <v>6901</v>
      </c>
      <c r="L22343" s="14">
        <f>AND(vyberHrace&lt;&gt;"",ISNUMBER(SEARCH(vyberHrace,$B22343)))</f>
      </c>
      <c r="M22343" s="14">
        <f>AND($I22343=MID(kododd,1,2),$J22343=MID(kododd,3,3))</f>
      </c>
    </row>
    <row r="22344">
      <c r="A22344" s="95">
        <v>12873</v>
      </c>
      <c r="B22344" s="93" t="s">
        <v>10016</v>
      </c>
      <c r="C22344" s="93" t="s">
        <v>1401</v>
      </c>
      <c r="D22344" s="95">
        <v>1290</v>
      </c>
      <c r="G22344" s="95">
        <v>0</v>
      </c>
      <c r="H22344" s="93" t="s">
        <v>8976</v>
      </c>
      <c r="I22344" s="93" t="s">
        <v>23895</v>
      </c>
      <c r="J22344" s="93" t="s">
        <v>21023</v>
      </c>
      <c r="K22344" s="93" t="s">
        <v>232</v>
      </c>
      <c r="L22344" s="14">
        <f>AND(vyberHrace&lt;&gt;"",ISNUMBER(SEARCH(vyberHrace,$B22344)))</f>
      </c>
      <c r="M22344" s="14">
        <f>AND($I22344=MID(kododd,1,2),$J22344=MID(kododd,3,3))</f>
      </c>
    </row>
    <row r="22345">
      <c r="A22345" s="95">
        <v>26424</v>
      </c>
      <c r="B22345" s="93" t="s">
        <v>10016</v>
      </c>
      <c r="C22345" s="93" t="s">
        <v>1452</v>
      </c>
      <c r="G22345" s="95">
        <v>0</v>
      </c>
      <c r="H22345" s="93" t="s">
        <v>8976</v>
      </c>
      <c r="I22345" s="93" t="s">
        <v>23895</v>
      </c>
      <c r="J22345" s="93" t="s">
        <v>21023</v>
      </c>
      <c r="K22345" s="93" t="s">
        <v>232</v>
      </c>
      <c r="L22345" s="14">
        <f>AND(vyberHrace&lt;&gt;"",ISNUMBER(SEARCH(vyberHrace,$B22345)))</f>
      </c>
      <c r="M22345" s="14">
        <f>AND($I22345=MID(kododd,1,2),$J22345=MID(kododd,3,3))</f>
      </c>
    </row>
    <row r="22346">
      <c r="A22346" s="95">
        <v>63890</v>
      </c>
      <c r="B22346" s="93" t="s">
        <v>30040</v>
      </c>
      <c r="C22346" s="93" t="s">
        <v>1412</v>
      </c>
      <c r="F22346" s="95">
        <v>571006753</v>
      </c>
      <c r="G22346" s="95">
        <v>250</v>
      </c>
      <c r="H22346" s="93" t="s">
        <v>8976</v>
      </c>
      <c r="I22346" s="93" t="s">
        <v>23895</v>
      </c>
      <c r="J22346" s="93" t="s">
        <v>20891</v>
      </c>
      <c r="K22346" s="93" t="s">
        <v>6860</v>
      </c>
      <c r="L22346" s="14">
        <f>AND(vyberHrace&lt;&gt;"",ISNUMBER(SEARCH(vyberHrace,$B22346)))</f>
      </c>
      <c r="M22346" s="14">
        <f>AND($I22346=MID(kododd,1,2),$J22346=MID(kododd,3,3))</f>
      </c>
    </row>
    <row r="22347">
      <c r="A22347" s="95">
        <v>33195</v>
      </c>
      <c r="B22347" s="93" t="s">
        <v>6174</v>
      </c>
      <c r="C22347" s="93" t="s">
        <v>1409</v>
      </c>
      <c r="D22347" s="95">
        <v>1812</v>
      </c>
      <c r="E22347" s="95">
        <v>1881</v>
      </c>
      <c r="F22347" s="95">
        <v>350451</v>
      </c>
      <c r="G22347" s="95">
        <v>250</v>
      </c>
      <c r="H22347" s="93" t="s">
        <v>8976</v>
      </c>
      <c r="I22347" s="93" t="s">
        <v>23895</v>
      </c>
      <c r="J22347" s="93" t="s">
        <v>20890</v>
      </c>
      <c r="K22347" s="93" t="s">
        <v>29570</v>
      </c>
      <c r="L22347" s="14">
        <f>AND(vyberHrace&lt;&gt;"",ISNUMBER(SEARCH(vyberHrace,$B22347)))</f>
      </c>
      <c r="M22347" s="14">
        <f>AND($I22347=MID(kododd,1,2),$J22347=MID(kododd,3,3))</f>
      </c>
    </row>
    <row r="22348">
      <c r="A22348" s="95">
        <v>58716</v>
      </c>
      <c r="B22348" s="93" t="s">
        <v>25197</v>
      </c>
      <c r="C22348" s="93" t="s">
        <v>1486</v>
      </c>
      <c r="F22348" s="95">
        <v>23789190</v>
      </c>
      <c r="G22348" s="95">
        <v>0</v>
      </c>
      <c r="H22348" s="93" t="s">
        <v>8976</v>
      </c>
      <c r="I22348" s="93" t="s">
        <v>23895</v>
      </c>
      <c r="J22348" s="93" t="s">
        <v>20878</v>
      </c>
      <c r="K22348" s="93" t="s">
        <v>6859</v>
      </c>
      <c r="L22348" s="14">
        <f>AND(vyberHrace&lt;&gt;"",ISNUMBER(SEARCH(vyberHrace,$B22348)))</f>
      </c>
      <c r="M22348" s="14">
        <f>AND($I22348=MID(kododd,1,2),$J22348=MID(kododd,3,3))</f>
      </c>
    </row>
    <row r="22349">
      <c r="A22349" s="95">
        <v>56973</v>
      </c>
      <c r="B22349" s="93" t="s">
        <v>23274</v>
      </c>
      <c r="C22349" s="93" t="s">
        <v>1424</v>
      </c>
      <c r="F22349" s="95">
        <v>23769130</v>
      </c>
      <c r="G22349" s="95">
        <v>0</v>
      </c>
      <c r="H22349" s="93" t="s">
        <v>8976</v>
      </c>
      <c r="I22349" s="93" t="s">
        <v>23895</v>
      </c>
      <c r="J22349" s="93" t="s">
        <v>20896</v>
      </c>
      <c r="K22349" s="93" t="s">
        <v>6905</v>
      </c>
      <c r="L22349" s="14">
        <f>AND(vyberHrace&lt;&gt;"",ISNUMBER(SEARCH(vyberHrace,$B22349)))</f>
      </c>
      <c r="M22349" s="14">
        <f>AND($I22349=MID(kododd,1,2),$J22349=MID(kododd,3,3))</f>
      </c>
    </row>
    <row r="22350">
      <c r="A22350" s="95">
        <v>1741</v>
      </c>
      <c r="B22350" s="93" t="s">
        <v>6177</v>
      </c>
      <c r="C22350" s="93" t="s">
        <v>1405</v>
      </c>
      <c r="D22350" s="95">
        <v>2053</v>
      </c>
      <c r="E22350" s="95">
        <v>2061</v>
      </c>
      <c r="F22350" s="95">
        <v>317411</v>
      </c>
      <c r="G22350" s="95">
        <v>250</v>
      </c>
      <c r="H22350" s="93" t="s">
        <v>8976</v>
      </c>
      <c r="I22350" s="93" t="s">
        <v>23895</v>
      </c>
      <c r="J22350" s="93" t="s">
        <v>20882</v>
      </c>
      <c r="K22350" s="93" t="s">
        <v>6865</v>
      </c>
      <c r="L22350" s="14">
        <f>AND(vyberHrace&lt;&gt;"",ISNUMBER(SEARCH(vyberHrace,$B22350)))</f>
      </c>
      <c r="M22350" s="14">
        <f>AND($I22350=MID(kododd,1,2),$J22350=MID(kododd,3,3))</f>
      </c>
    </row>
    <row r="22351">
      <c r="A22351" s="95">
        <v>1015</v>
      </c>
      <c r="B22351" s="93" t="s">
        <v>6179</v>
      </c>
      <c r="C22351" s="93" t="s">
        <v>1474</v>
      </c>
      <c r="D22351" s="95">
        <v>1784</v>
      </c>
      <c r="E22351" s="95">
        <v>1882</v>
      </c>
      <c r="F22351" s="95">
        <v>336033</v>
      </c>
      <c r="G22351" s="95">
        <v>250</v>
      </c>
      <c r="H22351" s="93" t="s">
        <v>8976</v>
      </c>
      <c r="I22351" s="93" t="s">
        <v>23895</v>
      </c>
      <c r="J22351" s="93" t="s">
        <v>20985</v>
      </c>
      <c r="K22351" s="93" t="s">
        <v>6869</v>
      </c>
      <c r="L22351" s="14">
        <f>AND(vyberHrace&lt;&gt;"",ISNUMBER(SEARCH(vyberHrace,$B22351)))</f>
      </c>
      <c r="M22351" s="14">
        <f>AND($I22351=MID(kododd,1,2),$J22351=MID(kododd,3,3))</f>
      </c>
    </row>
    <row r="22352">
      <c r="A22352" s="95">
        <v>6096</v>
      </c>
      <c r="B22352" s="93" t="s">
        <v>6189</v>
      </c>
      <c r="C22352" s="93" t="s">
        <v>1474</v>
      </c>
      <c r="D22352" s="95">
        <v>1601</v>
      </c>
      <c r="E22352" s="95">
        <v>1773</v>
      </c>
      <c r="F22352" s="95">
        <v>382752</v>
      </c>
      <c r="G22352" s="95">
        <v>250</v>
      </c>
      <c r="H22352" s="93" t="s">
        <v>8976</v>
      </c>
      <c r="I22352" s="93" t="s">
        <v>23895</v>
      </c>
      <c r="J22352" s="93" t="s">
        <v>20966</v>
      </c>
      <c r="K22352" s="93" t="s">
        <v>3069</v>
      </c>
      <c r="L22352" s="14">
        <f>AND(vyberHrace&lt;&gt;"",ISNUMBER(SEARCH(vyberHrace,$B22352)))</f>
      </c>
      <c r="M22352" s="14">
        <f>AND($I22352=MID(kododd,1,2),$J22352=MID(kododd,3,3))</f>
      </c>
    </row>
    <row r="22353">
      <c r="A22353" s="95">
        <v>61143</v>
      </c>
      <c r="B22353" s="93" t="s">
        <v>27407</v>
      </c>
      <c r="C22353" s="93" t="s">
        <v>1486</v>
      </c>
      <c r="G22353" s="95">
        <v>250</v>
      </c>
      <c r="H22353" s="93" t="s">
        <v>8976</v>
      </c>
      <c r="I22353" s="93" t="s">
        <v>23895</v>
      </c>
      <c r="J22353" s="93" t="s">
        <v>20936</v>
      </c>
      <c r="K22353" s="93" t="s">
        <v>5615</v>
      </c>
      <c r="L22353" s="14">
        <f>AND(vyberHrace&lt;&gt;"",ISNUMBER(SEARCH(vyberHrace,$B22353)))</f>
      </c>
      <c r="M22353" s="14">
        <f>AND($I22353=MID(kododd,1,2),$J22353=MID(kododd,3,3))</f>
      </c>
    </row>
    <row r="22354">
      <c r="A22354" s="95">
        <v>8135</v>
      </c>
      <c r="B22354" s="93" t="s">
        <v>207</v>
      </c>
      <c r="C22354" s="93" t="s">
        <v>1440</v>
      </c>
      <c r="D22354" s="95">
        <v>1924</v>
      </c>
      <c r="E22354" s="95">
        <v>1889</v>
      </c>
      <c r="F22354" s="95">
        <v>23769548</v>
      </c>
      <c r="G22354" s="95">
        <v>250</v>
      </c>
      <c r="H22354" s="93" t="s">
        <v>8976</v>
      </c>
      <c r="I22354" s="93" t="s">
        <v>23895</v>
      </c>
      <c r="J22354" s="93" t="s">
        <v>21003</v>
      </c>
      <c r="K22354" s="93" t="s">
        <v>11216</v>
      </c>
      <c r="L22354" s="14">
        <f>AND(vyberHrace&lt;&gt;"",ISNUMBER(SEARCH(vyberHrace,$B22354)))</f>
      </c>
      <c r="M22354" s="14">
        <f>AND($I22354=MID(kododd,1,2),$J22354=MID(kododd,3,3))</f>
      </c>
    </row>
    <row r="22355">
      <c r="A22355" s="95">
        <v>5212</v>
      </c>
      <c r="B22355" s="93" t="s">
        <v>208</v>
      </c>
      <c r="C22355" s="93" t="s">
        <v>1459</v>
      </c>
      <c r="D22355" s="95">
        <v>1528</v>
      </c>
      <c r="E22355" s="95">
        <v>1734</v>
      </c>
      <c r="F22355" s="95">
        <v>383171</v>
      </c>
      <c r="G22355" s="95">
        <v>250</v>
      </c>
      <c r="H22355" s="93" t="s">
        <v>8976</v>
      </c>
      <c r="I22355" s="93" t="s">
        <v>23895</v>
      </c>
      <c r="J22355" s="93" t="s">
        <v>21003</v>
      </c>
      <c r="K22355" s="93" t="s">
        <v>11216</v>
      </c>
      <c r="L22355" s="14">
        <f>AND(vyberHrace&lt;&gt;"",ISNUMBER(SEARCH(vyberHrace,$B22355)))</f>
      </c>
      <c r="M22355" s="14">
        <f>AND($I22355=MID(kododd,1,2),$J22355=MID(kododd,3,3))</f>
      </c>
    </row>
    <row r="22356">
      <c r="A22356" s="95">
        <v>56527</v>
      </c>
      <c r="B22356" s="93" t="s">
        <v>23115</v>
      </c>
      <c r="C22356" s="93" t="s">
        <v>1424</v>
      </c>
      <c r="F22356" s="95">
        <v>23788232</v>
      </c>
      <c r="G22356" s="95">
        <v>250</v>
      </c>
      <c r="H22356" s="93" t="s">
        <v>8976</v>
      </c>
      <c r="I22356" s="93" t="s">
        <v>23895</v>
      </c>
      <c r="J22356" s="93" t="s">
        <v>20913</v>
      </c>
      <c r="K22356" s="93" t="s">
        <v>3849</v>
      </c>
      <c r="L22356" s="14">
        <f>AND(vyberHrace&lt;&gt;"",ISNUMBER(SEARCH(vyberHrace,$B22356)))</f>
      </c>
      <c r="M22356" s="14">
        <f>AND($I22356=MID(kododd,1,2),$J22356=MID(kododd,3,3))</f>
      </c>
    </row>
    <row r="22357">
      <c r="A22357" s="95">
        <v>57349</v>
      </c>
      <c r="B22357" s="93" t="s">
        <v>23213</v>
      </c>
      <c r="C22357" s="93" t="s">
        <v>3255</v>
      </c>
      <c r="E22357" s="95">
        <v>1578</v>
      </c>
      <c r="F22357" s="95">
        <v>23765810</v>
      </c>
      <c r="G22357" s="95">
        <v>0</v>
      </c>
      <c r="H22357" s="93" t="s">
        <v>8976</v>
      </c>
      <c r="I22357" s="93" t="s">
        <v>23895</v>
      </c>
      <c r="J22357" s="93" t="s">
        <v>20869</v>
      </c>
      <c r="K22357" s="93" t="s">
        <v>6770</v>
      </c>
      <c r="L22357" s="14">
        <f>AND(vyberHrace&lt;&gt;"",ISNUMBER(SEARCH(vyberHrace,$B22357)))</f>
      </c>
      <c r="M22357" s="14">
        <f>AND($I22357=MID(kododd,1,2),$J22357=MID(kododd,3,3))</f>
      </c>
    </row>
    <row r="22358">
      <c r="A22358" s="95">
        <v>49569</v>
      </c>
      <c r="B22358" s="93" t="s">
        <v>213</v>
      </c>
      <c r="C22358" s="93" t="s">
        <v>3255</v>
      </c>
      <c r="D22358" s="95">
        <v>1460</v>
      </c>
      <c r="E22358" s="95">
        <v>1636</v>
      </c>
      <c r="F22358" s="95">
        <v>23743190</v>
      </c>
      <c r="G22358" s="95">
        <v>250</v>
      </c>
      <c r="H22358" s="93" t="s">
        <v>8976</v>
      </c>
      <c r="I22358" s="93" t="s">
        <v>23895</v>
      </c>
      <c r="J22358" s="93" t="s">
        <v>20864</v>
      </c>
      <c r="K22358" s="93" t="s">
        <v>1505</v>
      </c>
      <c r="L22358" s="14">
        <f>AND(vyberHrace&lt;&gt;"",ISNUMBER(SEARCH(vyberHrace,$B22358)))</f>
      </c>
      <c r="M22358" s="14">
        <f>AND($I22358=MID(kododd,1,2),$J22358=MID(kododd,3,3))</f>
      </c>
    </row>
    <row r="22359">
      <c r="A22359" s="95">
        <v>51383</v>
      </c>
      <c r="B22359" s="93" t="s">
        <v>8865</v>
      </c>
      <c r="C22359" s="93" t="s">
        <v>1406</v>
      </c>
      <c r="G22359" s="95">
        <v>0</v>
      </c>
      <c r="H22359" s="93" t="s">
        <v>8976</v>
      </c>
      <c r="I22359" s="93" t="s">
        <v>23895</v>
      </c>
      <c r="J22359" s="93" t="s">
        <v>20864</v>
      </c>
      <c r="K22359" s="93" t="s">
        <v>1505</v>
      </c>
      <c r="L22359" s="14">
        <f>AND(vyberHrace&lt;&gt;"",ISNUMBER(SEARCH(vyberHrace,$B22359)))</f>
      </c>
      <c r="M22359" s="14">
        <f>AND($I22359=MID(kododd,1,2),$J22359=MID(kododd,3,3))</f>
      </c>
    </row>
    <row r="22360">
      <c r="A22360" s="95">
        <v>56569</v>
      </c>
      <c r="B22360" s="93" t="s">
        <v>23165</v>
      </c>
      <c r="C22360" s="93" t="s">
        <v>1424</v>
      </c>
      <c r="G22360" s="95">
        <v>0</v>
      </c>
      <c r="H22360" s="93" t="s">
        <v>8976</v>
      </c>
      <c r="I22360" s="93" t="s">
        <v>23895</v>
      </c>
      <c r="J22360" s="93" t="s">
        <v>20878</v>
      </c>
      <c r="K22360" s="93" t="s">
        <v>6859</v>
      </c>
      <c r="L22360" s="14">
        <f>AND(vyberHrace&lt;&gt;"",ISNUMBER(SEARCH(vyberHrace,$B22360)))</f>
      </c>
      <c r="M22360" s="14">
        <f>AND($I22360=MID(kododd,1,2),$J22360=MID(kododd,3,3))</f>
      </c>
    </row>
    <row r="22361">
      <c r="A22361" s="95">
        <v>43073</v>
      </c>
      <c r="B22361" s="93" t="s">
        <v>12158</v>
      </c>
      <c r="C22361" s="93" t="s">
        <v>1402</v>
      </c>
      <c r="G22361" s="95">
        <v>0</v>
      </c>
      <c r="H22361" s="93" t="s">
        <v>8976</v>
      </c>
      <c r="I22361" s="93" t="s">
        <v>23895</v>
      </c>
      <c r="J22361" s="93" t="s">
        <v>20878</v>
      </c>
      <c r="K22361" s="93" t="s">
        <v>6859</v>
      </c>
      <c r="L22361" s="14">
        <f>AND(vyberHrace&lt;&gt;"",ISNUMBER(SEARCH(vyberHrace,$B22361)))</f>
      </c>
      <c r="M22361" s="14">
        <f>AND($I22361=MID(kododd,1,2),$J22361=MID(kododd,3,3))</f>
      </c>
    </row>
    <row r="22362">
      <c r="A22362" s="95">
        <v>22831</v>
      </c>
      <c r="B22362" s="93" t="s">
        <v>12160</v>
      </c>
      <c r="C22362" s="93" t="s">
        <v>1459</v>
      </c>
      <c r="D22362" s="95">
        <v>1293</v>
      </c>
      <c r="F22362" s="95">
        <v>23705850</v>
      </c>
      <c r="G22362" s="95">
        <v>0</v>
      </c>
      <c r="H22362" s="93" t="s">
        <v>8976</v>
      </c>
      <c r="I22362" s="93" t="s">
        <v>23895</v>
      </c>
      <c r="J22362" s="93" t="s">
        <v>20881</v>
      </c>
      <c r="K22362" s="93" t="s">
        <v>1955</v>
      </c>
      <c r="L22362" s="14">
        <f>AND(vyberHrace&lt;&gt;"",ISNUMBER(SEARCH(vyberHrace,$B22362)))</f>
      </c>
      <c r="M22362" s="14">
        <f>AND($I22362=MID(kododd,1,2),$J22362=MID(kododd,3,3))</f>
      </c>
    </row>
    <row r="22363">
      <c r="A22363" s="95">
        <v>50380</v>
      </c>
      <c r="B22363" s="93" t="s">
        <v>4297</v>
      </c>
      <c r="C22363" s="93" t="s">
        <v>1402</v>
      </c>
      <c r="D22363" s="95">
        <v>1025</v>
      </c>
      <c r="F22363" s="95">
        <v>23735139</v>
      </c>
      <c r="G22363" s="95">
        <v>0</v>
      </c>
      <c r="H22363" s="93" t="s">
        <v>8976</v>
      </c>
      <c r="I22363" s="93" t="s">
        <v>23895</v>
      </c>
      <c r="J22363" s="93" t="s">
        <v>20878</v>
      </c>
      <c r="K22363" s="93" t="s">
        <v>6859</v>
      </c>
      <c r="L22363" s="14">
        <f>AND(vyberHrace&lt;&gt;"",ISNUMBER(SEARCH(vyberHrace,$B22363)))</f>
      </c>
      <c r="M22363" s="14">
        <f>AND($I22363=MID(kododd,1,2),$J22363=MID(kododd,3,3))</f>
      </c>
    </row>
    <row r="22364">
      <c r="A22364" s="95">
        <v>38213</v>
      </c>
      <c r="B22364" s="93" t="s">
        <v>12162</v>
      </c>
      <c r="C22364" s="93" t="s">
        <v>1409</v>
      </c>
      <c r="D22364" s="95">
        <v>1096</v>
      </c>
      <c r="E22364" s="95">
        <v>1951</v>
      </c>
      <c r="F22364" s="95">
        <v>23766476</v>
      </c>
      <c r="G22364" s="95">
        <v>0</v>
      </c>
      <c r="H22364" s="93" t="s">
        <v>8976</v>
      </c>
      <c r="I22364" s="93" t="s">
        <v>23895</v>
      </c>
      <c r="J22364" s="93" t="s">
        <v>20875</v>
      </c>
      <c r="K22364" s="93" t="s">
        <v>11215</v>
      </c>
      <c r="L22364" s="14">
        <f>AND(vyberHrace&lt;&gt;"",ISNUMBER(SEARCH(vyberHrace,$B22364)))</f>
      </c>
      <c r="M22364" s="14">
        <f>AND($I22364=MID(kododd,1,2),$J22364=MID(kododd,3,3))</f>
      </c>
    </row>
    <row r="22365">
      <c r="A22365" s="95">
        <v>1635</v>
      </c>
      <c r="B22365" s="93" t="s">
        <v>12163</v>
      </c>
      <c r="C22365" s="93" t="s">
        <v>1466</v>
      </c>
      <c r="D22365" s="95">
        <v>1577</v>
      </c>
      <c r="E22365" s="95">
        <v>1702</v>
      </c>
      <c r="F22365" s="95">
        <v>324442</v>
      </c>
      <c r="G22365" s="95">
        <v>250</v>
      </c>
      <c r="H22365" s="93" t="s">
        <v>8976</v>
      </c>
      <c r="I22365" s="93" t="s">
        <v>23895</v>
      </c>
      <c r="J22365" s="93" t="s">
        <v>20938</v>
      </c>
      <c r="K22365" s="93" t="s">
        <v>5086</v>
      </c>
      <c r="L22365" s="14">
        <f>AND(vyberHrace&lt;&gt;"",ISNUMBER(SEARCH(vyberHrace,$B22365)))</f>
      </c>
      <c r="M22365" s="14">
        <f>AND($I22365=MID(kododd,1,2),$J22365=MID(kododd,3,3))</f>
      </c>
    </row>
    <row r="22366">
      <c r="A22366" s="95">
        <v>37246</v>
      </c>
      <c r="B22366" s="93" t="s">
        <v>12163</v>
      </c>
      <c r="C22366" s="93" t="s">
        <v>1444</v>
      </c>
      <c r="D22366" s="95">
        <v>1100</v>
      </c>
      <c r="E22366" s="95">
        <v>1951</v>
      </c>
      <c r="F22366" s="95">
        <v>23766484</v>
      </c>
      <c r="G22366" s="95">
        <v>0</v>
      </c>
      <c r="H22366" s="93" t="s">
        <v>8976</v>
      </c>
      <c r="I22366" s="93" t="s">
        <v>23895</v>
      </c>
      <c r="J22366" s="93" t="s">
        <v>20875</v>
      </c>
      <c r="K22366" s="93" t="s">
        <v>11215</v>
      </c>
      <c r="L22366" s="14">
        <f>AND(vyberHrace&lt;&gt;"",ISNUMBER(SEARCH(vyberHrace,$B22366)))</f>
      </c>
      <c r="M22366" s="14">
        <f>AND($I22366=MID(kododd,1,2),$J22366=MID(kododd,3,3))</f>
      </c>
    </row>
    <row r="22367">
      <c r="A22367" s="95">
        <v>60298</v>
      </c>
      <c r="B22367" s="93" t="s">
        <v>26755</v>
      </c>
      <c r="C22367" s="93" t="s">
        <v>1450</v>
      </c>
      <c r="G22367" s="95">
        <v>250</v>
      </c>
      <c r="H22367" s="93" t="s">
        <v>8976</v>
      </c>
      <c r="I22367" s="93" t="s">
        <v>23895</v>
      </c>
      <c r="J22367" s="93" t="s">
        <v>20878</v>
      </c>
      <c r="K22367" s="93" t="s">
        <v>6859</v>
      </c>
      <c r="L22367" s="14">
        <f>AND(vyberHrace&lt;&gt;"",ISNUMBER(SEARCH(vyberHrace,$B22367)))</f>
      </c>
      <c r="M22367" s="14">
        <f>AND($I22367=MID(kododd,1,2),$J22367=MID(kododd,3,3))</f>
      </c>
    </row>
    <row r="22368">
      <c r="A22368" s="95">
        <v>50475</v>
      </c>
      <c r="B22368" s="93" t="s">
        <v>4365</v>
      </c>
      <c r="C22368" s="93" t="s">
        <v>3255</v>
      </c>
      <c r="G22368" s="95">
        <v>0</v>
      </c>
      <c r="H22368" s="93" t="s">
        <v>8976</v>
      </c>
      <c r="I22368" s="93" t="s">
        <v>23895</v>
      </c>
      <c r="J22368" s="93" t="s">
        <v>20867</v>
      </c>
      <c r="K22368" s="93" t="s">
        <v>6764</v>
      </c>
      <c r="L22368" s="14">
        <f>AND(vyberHrace&lt;&gt;"",ISNUMBER(SEARCH(vyberHrace,$B22368)))</f>
      </c>
      <c r="M22368" s="14">
        <f>AND($I22368=MID(kododd,1,2),$J22368=MID(kododd,3,3))</f>
      </c>
    </row>
    <row r="22369">
      <c r="A22369" s="95">
        <v>58462</v>
      </c>
      <c r="B22369" s="93" t="s">
        <v>24963</v>
      </c>
      <c r="C22369" s="93" t="s">
        <v>1486</v>
      </c>
      <c r="G22369" s="95">
        <v>0</v>
      </c>
      <c r="H22369" s="93" t="s">
        <v>8976</v>
      </c>
      <c r="I22369" s="93" t="s">
        <v>23895</v>
      </c>
      <c r="J22369" s="93" t="s">
        <v>20935</v>
      </c>
      <c r="K22369" s="93" t="s">
        <v>6901</v>
      </c>
      <c r="L22369" s="14">
        <f>AND(vyberHrace&lt;&gt;"",ISNUMBER(SEARCH(vyberHrace,$B22369)))</f>
      </c>
      <c r="M22369" s="14">
        <f>AND($I22369=MID(kododd,1,2),$J22369=MID(kododd,3,3))</f>
      </c>
    </row>
    <row r="22370">
      <c r="A22370" s="95">
        <v>40641</v>
      </c>
      <c r="B22370" s="93" t="s">
        <v>10117</v>
      </c>
      <c r="C22370" s="93" t="s">
        <v>1441</v>
      </c>
      <c r="D22370" s="95">
        <v>1567</v>
      </c>
      <c r="E22370" s="95">
        <v>1749</v>
      </c>
      <c r="F22370" s="95">
        <v>23705868</v>
      </c>
      <c r="G22370" s="95">
        <v>250</v>
      </c>
      <c r="H22370" s="93" t="s">
        <v>8976</v>
      </c>
      <c r="I22370" s="93" t="s">
        <v>23895</v>
      </c>
      <c r="J22370" s="93" t="s">
        <v>20881</v>
      </c>
      <c r="K22370" s="93" t="s">
        <v>1955</v>
      </c>
      <c r="L22370" s="14">
        <f>AND(vyberHrace&lt;&gt;"",ISNUMBER(SEARCH(vyberHrace,$B22370)))</f>
      </c>
      <c r="M22370" s="14">
        <f>AND($I22370=MID(kododd,1,2),$J22370=MID(kododd,3,3))</f>
      </c>
    </row>
    <row r="22371">
      <c r="A22371" s="95">
        <v>47326</v>
      </c>
      <c r="B22371" s="93" t="s">
        <v>10119</v>
      </c>
      <c r="C22371" s="93" t="s">
        <v>3255</v>
      </c>
      <c r="F22371" s="95">
        <v>23723564</v>
      </c>
      <c r="G22371" s="95">
        <v>0</v>
      </c>
      <c r="H22371" s="93" t="s">
        <v>8976</v>
      </c>
      <c r="I22371" s="93" t="s">
        <v>23895</v>
      </c>
      <c r="J22371" s="93" t="s">
        <v>20848</v>
      </c>
      <c r="K22371" s="93" t="s">
        <v>3603</v>
      </c>
      <c r="L22371" s="14">
        <f>AND(vyberHrace&lt;&gt;"",ISNUMBER(SEARCH(vyberHrace,$B22371)))</f>
      </c>
      <c r="M22371" s="14">
        <f>AND($I22371=MID(kododd,1,2),$J22371=MID(kododd,3,3))</f>
      </c>
    </row>
    <row r="22372">
      <c r="A22372" s="95">
        <v>28220</v>
      </c>
      <c r="B22372" s="93" t="s">
        <v>10120</v>
      </c>
      <c r="C22372" s="93" t="s">
        <v>1414</v>
      </c>
      <c r="D22372" s="95">
        <v>1942</v>
      </c>
      <c r="E22372" s="95">
        <v>1950</v>
      </c>
      <c r="F22372" s="95">
        <v>326712</v>
      </c>
      <c r="G22372" s="95">
        <v>0</v>
      </c>
      <c r="H22372" s="93" t="s">
        <v>8976</v>
      </c>
      <c r="I22372" s="93" t="s">
        <v>23895</v>
      </c>
      <c r="J22372" s="93" t="s">
        <v>20848</v>
      </c>
      <c r="K22372" s="93" t="s">
        <v>3603</v>
      </c>
      <c r="L22372" s="14">
        <f>AND(vyberHrace&lt;&gt;"",ISNUMBER(SEARCH(vyberHrace,$B22372)))</f>
      </c>
      <c r="M22372" s="14">
        <f>AND($I22372=MID(kododd,1,2),$J22372=MID(kododd,3,3))</f>
      </c>
    </row>
    <row r="22373">
      <c r="A22373" s="95">
        <v>31642</v>
      </c>
      <c r="B22373" s="93" t="s">
        <v>10122</v>
      </c>
      <c r="C22373" s="93" t="s">
        <v>1431</v>
      </c>
      <c r="D22373" s="95">
        <v>1910</v>
      </c>
      <c r="E22373" s="95">
        <v>1908</v>
      </c>
      <c r="F22373" s="95">
        <v>334553</v>
      </c>
      <c r="G22373" s="95">
        <v>250</v>
      </c>
      <c r="H22373" s="93" t="s">
        <v>8976</v>
      </c>
      <c r="I22373" s="93" t="s">
        <v>23895</v>
      </c>
      <c r="J22373" s="93" t="s">
        <v>29575</v>
      </c>
      <c r="K22373" s="93" t="s">
        <v>29576</v>
      </c>
      <c r="L22373" s="14">
        <f>AND(vyberHrace&lt;&gt;"",ISNUMBER(SEARCH(vyberHrace,$B22373)))</f>
      </c>
      <c r="M22373" s="14">
        <f>AND($I22373=MID(kododd,1,2),$J22373=MID(kododd,3,3))</f>
      </c>
    </row>
    <row r="22374">
      <c r="A22374" s="95">
        <v>56712</v>
      </c>
      <c r="B22374" s="93" t="s">
        <v>23259</v>
      </c>
      <c r="C22374" s="93" t="s">
        <v>1424</v>
      </c>
      <c r="G22374" s="95">
        <v>0</v>
      </c>
      <c r="H22374" s="93" t="s">
        <v>8976</v>
      </c>
      <c r="I22374" s="93" t="s">
        <v>23895</v>
      </c>
      <c r="J22374" s="93" t="s">
        <v>20947</v>
      </c>
      <c r="K22374" s="93" t="s">
        <v>6833</v>
      </c>
      <c r="L22374" s="14">
        <f>AND(vyberHrace&lt;&gt;"",ISNUMBER(SEARCH(vyberHrace,$B22374)))</f>
      </c>
      <c r="M22374" s="14">
        <f>AND($I22374=MID(kododd,1,2),$J22374=MID(kododd,3,3))</f>
      </c>
    </row>
    <row r="22375">
      <c r="A22375" s="95">
        <v>50788</v>
      </c>
      <c r="B22375" s="93" t="s">
        <v>4298</v>
      </c>
      <c r="C22375" s="93" t="s">
        <v>1422</v>
      </c>
      <c r="G22375" s="95">
        <v>0</v>
      </c>
      <c r="H22375" s="93" t="s">
        <v>8976</v>
      </c>
      <c r="I22375" s="93" t="s">
        <v>23895</v>
      </c>
      <c r="J22375" s="93" t="s">
        <v>20878</v>
      </c>
      <c r="K22375" s="93" t="s">
        <v>6859</v>
      </c>
      <c r="L22375" s="14">
        <f>AND(vyberHrace&lt;&gt;"",ISNUMBER(SEARCH(vyberHrace,$B22375)))</f>
      </c>
      <c r="M22375" s="14">
        <f>AND($I22375=MID(kododd,1,2),$J22375=MID(kododd,3,3))</f>
      </c>
    </row>
    <row r="22376">
      <c r="A22376" s="95">
        <v>13852</v>
      </c>
      <c r="B22376" s="93" t="s">
        <v>10130</v>
      </c>
      <c r="C22376" s="93" t="s">
        <v>1427</v>
      </c>
      <c r="D22376" s="95">
        <v>1567</v>
      </c>
      <c r="F22376" s="95">
        <v>23712910</v>
      </c>
      <c r="G22376" s="95">
        <v>0</v>
      </c>
      <c r="H22376" s="93" t="s">
        <v>8976</v>
      </c>
      <c r="I22376" s="93" t="s">
        <v>23895</v>
      </c>
      <c r="J22376" s="93" t="s">
        <v>20938</v>
      </c>
      <c r="K22376" s="93" t="s">
        <v>5086</v>
      </c>
      <c r="L22376" s="14">
        <f>AND(vyberHrace&lt;&gt;"",ISNUMBER(SEARCH(vyberHrace,$B22376)))</f>
      </c>
      <c r="M22376" s="14">
        <f>AND($I22376=MID(kododd,1,2),$J22376=MID(kododd,3,3))</f>
      </c>
    </row>
    <row r="22377">
      <c r="A22377" s="95">
        <v>32747</v>
      </c>
      <c r="B22377" s="93" t="s">
        <v>7208</v>
      </c>
      <c r="C22377" s="93" t="s">
        <v>1432</v>
      </c>
      <c r="D22377" s="95">
        <v>1552</v>
      </c>
      <c r="E22377" s="95">
        <v>1614</v>
      </c>
      <c r="F22377" s="95">
        <v>302910</v>
      </c>
      <c r="G22377" s="95">
        <v>250</v>
      </c>
      <c r="H22377" s="93" t="s">
        <v>8976</v>
      </c>
      <c r="I22377" s="93" t="s">
        <v>23895</v>
      </c>
      <c r="J22377" s="93" t="s">
        <v>20966</v>
      </c>
      <c r="K22377" s="93" t="s">
        <v>3069</v>
      </c>
      <c r="L22377" s="14">
        <f>AND(vyberHrace&lt;&gt;"",ISNUMBER(SEARCH(vyberHrace,$B22377)))</f>
      </c>
      <c r="M22377" s="14">
        <f>AND($I22377=MID(kododd,1,2),$J22377=MID(kododd,3,3))</f>
      </c>
    </row>
    <row r="22378">
      <c r="A22378" s="95">
        <v>10105</v>
      </c>
      <c r="B22378" s="93" t="s">
        <v>7213</v>
      </c>
      <c r="C22378" s="93" t="s">
        <v>1449</v>
      </c>
      <c r="D22378" s="95">
        <v>1574</v>
      </c>
      <c r="F22378" s="95">
        <v>395366</v>
      </c>
      <c r="G22378" s="95">
        <v>250</v>
      </c>
      <c r="H22378" s="93" t="s">
        <v>8976</v>
      </c>
      <c r="I22378" s="93" t="s">
        <v>23895</v>
      </c>
      <c r="J22378" s="93" t="s">
        <v>21001</v>
      </c>
      <c r="K22378" s="93" t="s">
        <v>23915</v>
      </c>
      <c r="L22378" s="14">
        <f>AND(vyberHrace&lt;&gt;"",ISNUMBER(SEARCH(vyberHrace,$B22378)))</f>
      </c>
      <c r="M22378" s="14">
        <f>AND($I22378=MID(kododd,1,2),$J22378=MID(kododd,3,3))</f>
      </c>
    </row>
    <row r="22379">
      <c r="A22379" s="95">
        <v>63418</v>
      </c>
      <c r="B22379" s="93" t="s">
        <v>29622</v>
      </c>
      <c r="C22379" s="93" t="s">
        <v>1461</v>
      </c>
      <c r="F22379" s="95">
        <v>23793937</v>
      </c>
      <c r="G22379" s="95">
        <v>250</v>
      </c>
      <c r="H22379" s="93" t="s">
        <v>8976</v>
      </c>
      <c r="I22379" s="93" t="s">
        <v>23895</v>
      </c>
      <c r="J22379" s="93" t="s">
        <v>20878</v>
      </c>
      <c r="K22379" s="93" t="s">
        <v>6859</v>
      </c>
      <c r="L22379" s="14">
        <f>AND(vyberHrace&lt;&gt;"",ISNUMBER(SEARCH(vyberHrace,$B22379)))</f>
      </c>
      <c r="M22379" s="14">
        <f>AND($I22379=MID(kododd,1,2),$J22379=MID(kododd,3,3))</f>
      </c>
    </row>
    <row r="22380">
      <c r="A22380" s="95">
        <v>8488</v>
      </c>
      <c r="B22380" s="93" t="s">
        <v>7221</v>
      </c>
      <c r="C22380" s="93" t="s">
        <v>1470</v>
      </c>
      <c r="D22380" s="95">
        <v>1688</v>
      </c>
      <c r="E22380" s="95">
        <v>1797</v>
      </c>
      <c r="F22380" s="95">
        <v>331783</v>
      </c>
      <c r="G22380" s="95">
        <v>250</v>
      </c>
      <c r="H22380" s="93" t="s">
        <v>8976</v>
      </c>
      <c r="I22380" s="93" t="s">
        <v>23895</v>
      </c>
      <c r="J22380" s="93" t="s">
        <v>20973</v>
      </c>
      <c r="K22380" s="93" t="s">
        <v>6055</v>
      </c>
      <c r="L22380" s="14">
        <f>AND(vyberHrace&lt;&gt;"",ISNUMBER(SEARCH(vyberHrace,$B22380)))</f>
      </c>
      <c r="M22380" s="14">
        <f>AND($I22380=MID(kododd,1,2),$J22380=MID(kododd,3,3))</f>
      </c>
    </row>
    <row r="22381">
      <c r="A22381" s="95">
        <v>37382</v>
      </c>
      <c r="B22381" s="93" t="s">
        <v>7222</v>
      </c>
      <c r="C22381" s="93" t="s">
        <v>1409</v>
      </c>
      <c r="D22381" s="95">
        <v>1966</v>
      </c>
      <c r="E22381" s="95">
        <v>1972</v>
      </c>
      <c r="F22381" s="95">
        <v>363871</v>
      </c>
      <c r="G22381" s="95">
        <v>0</v>
      </c>
      <c r="H22381" s="93" t="s">
        <v>8976</v>
      </c>
      <c r="I22381" s="93" t="s">
        <v>23895</v>
      </c>
      <c r="J22381" s="93" t="s">
        <v>20896</v>
      </c>
      <c r="K22381" s="93" t="s">
        <v>6905</v>
      </c>
      <c r="L22381" s="14">
        <f>AND(vyberHrace&lt;&gt;"",ISNUMBER(SEARCH(vyberHrace,$B22381)))</f>
      </c>
      <c r="M22381" s="14">
        <f>AND($I22381=MID(kododd,1,2),$J22381=MID(kododd,3,3))</f>
      </c>
    </row>
    <row r="22382">
      <c r="A22382" s="95">
        <v>46814</v>
      </c>
      <c r="B22382" s="93" t="s">
        <v>7224</v>
      </c>
      <c r="C22382" s="93" t="s">
        <v>1416</v>
      </c>
      <c r="G22382" s="95">
        <v>0</v>
      </c>
      <c r="H22382" s="93" t="s">
        <v>8976</v>
      </c>
      <c r="I22382" s="93" t="s">
        <v>23895</v>
      </c>
      <c r="J22382" s="93" t="s">
        <v>20878</v>
      </c>
      <c r="K22382" s="93" t="s">
        <v>6859</v>
      </c>
      <c r="L22382" s="14">
        <f>AND(vyberHrace&lt;&gt;"",ISNUMBER(SEARCH(vyberHrace,$B22382)))</f>
      </c>
      <c r="M22382" s="14">
        <f>AND($I22382=MID(kododd,1,2),$J22382=MID(kododd,3,3))</f>
      </c>
    </row>
    <row r="22383">
      <c r="A22383" s="95">
        <v>26815</v>
      </c>
      <c r="B22383" s="93" t="s">
        <v>7341</v>
      </c>
      <c r="C22383" s="93" t="s">
        <v>1431</v>
      </c>
      <c r="G22383" s="95">
        <v>0</v>
      </c>
      <c r="H22383" s="93" t="s">
        <v>8976</v>
      </c>
      <c r="I22383" s="93" t="s">
        <v>23895</v>
      </c>
      <c r="J22383" s="93" t="s">
        <v>20936</v>
      </c>
      <c r="K22383" s="93" t="s">
        <v>5615</v>
      </c>
      <c r="L22383" s="14">
        <f>AND(vyberHrace&lt;&gt;"",ISNUMBER(SEARCH(vyberHrace,$B22383)))</f>
      </c>
      <c r="M22383" s="14">
        <f>AND($I22383=MID(kododd,1,2),$J22383=MID(kododd,3,3))</f>
      </c>
    </row>
    <row r="22384">
      <c r="A22384" s="95">
        <v>48394</v>
      </c>
      <c r="B22384" s="93" t="s">
        <v>7345</v>
      </c>
      <c r="C22384" s="93" t="s">
        <v>1422</v>
      </c>
      <c r="G22384" s="95">
        <v>0</v>
      </c>
      <c r="H22384" s="93" t="s">
        <v>8976</v>
      </c>
      <c r="I22384" s="93" t="s">
        <v>23895</v>
      </c>
      <c r="J22384" s="93" t="s">
        <v>20936</v>
      </c>
      <c r="K22384" s="93" t="s">
        <v>5615</v>
      </c>
      <c r="L22384" s="14">
        <f>AND(vyberHrace&lt;&gt;"",ISNUMBER(SEARCH(vyberHrace,$B22384)))</f>
      </c>
      <c r="M22384" s="14">
        <f>AND($I22384=MID(kododd,1,2),$J22384=MID(kododd,3,3))</f>
      </c>
    </row>
    <row r="22385">
      <c r="A22385" s="95">
        <v>61588</v>
      </c>
      <c r="B22385" s="93" t="s">
        <v>27757</v>
      </c>
      <c r="C22385" s="93" t="s">
        <v>1437</v>
      </c>
      <c r="D22385" s="95">
        <v>1303</v>
      </c>
      <c r="F22385" s="95">
        <v>23797991</v>
      </c>
      <c r="G22385" s="95">
        <v>250</v>
      </c>
      <c r="H22385" s="93" t="s">
        <v>8976</v>
      </c>
      <c r="I22385" s="93" t="s">
        <v>23895</v>
      </c>
      <c r="J22385" s="93" t="s">
        <v>20962</v>
      </c>
      <c r="K22385" s="93" t="s">
        <v>5181</v>
      </c>
      <c r="L22385" s="14">
        <f>AND(vyberHrace&lt;&gt;"",ISNUMBER(SEARCH(vyberHrace,$B22385)))</f>
      </c>
      <c r="M22385" s="14">
        <f>AND($I22385=MID(kododd,1,2),$J22385=MID(kododd,3,3))</f>
      </c>
    </row>
    <row r="22386">
      <c r="A22386" s="95">
        <v>59566</v>
      </c>
      <c r="B22386" s="93" t="s">
        <v>25961</v>
      </c>
      <c r="C22386" s="93" t="s">
        <v>1424</v>
      </c>
      <c r="F22386" s="95">
        <v>23793635</v>
      </c>
      <c r="G22386" s="95">
        <v>250</v>
      </c>
      <c r="H22386" s="93" t="s">
        <v>8976</v>
      </c>
      <c r="I22386" s="93" t="s">
        <v>23895</v>
      </c>
      <c r="J22386" s="93" t="s">
        <v>20882</v>
      </c>
      <c r="K22386" s="93" t="s">
        <v>6865</v>
      </c>
      <c r="L22386" s="14">
        <f>AND(vyberHrace&lt;&gt;"",ISNUMBER(SEARCH(vyberHrace,$B22386)))</f>
      </c>
      <c r="M22386" s="14">
        <f>AND($I22386=MID(kododd,1,2),$J22386=MID(kododd,3,3))</f>
      </c>
    </row>
    <row r="22387">
      <c r="A22387" s="95">
        <v>52420</v>
      </c>
      <c r="B22387" s="93" t="s">
        <v>2359</v>
      </c>
      <c r="C22387" s="93" t="s">
        <v>1406</v>
      </c>
      <c r="G22387" s="95">
        <v>0</v>
      </c>
      <c r="H22387" s="93" t="s">
        <v>8976</v>
      </c>
      <c r="I22387" s="93" t="s">
        <v>23895</v>
      </c>
      <c r="J22387" s="93" t="s">
        <v>20878</v>
      </c>
      <c r="K22387" s="93" t="s">
        <v>6859</v>
      </c>
      <c r="L22387" s="14">
        <f>AND(vyberHrace&lt;&gt;"",ISNUMBER(SEARCH(vyberHrace,$B22387)))</f>
      </c>
      <c r="M22387" s="14">
        <f>AND($I22387=MID(kododd,1,2),$J22387=MID(kododd,3,3))</f>
      </c>
    </row>
    <row r="22388">
      <c r="A22388" s="95">
        <v>52421</v>
      </c>
      <c r="B22388" s="93" t="s">
        <v>2360</v>
      </c>
      <c r="C22388" s="93" t="s">
        <v>1420</v>
      </c>
      <c r="G22388" s="95">
        <v>0</v>
      </c>
      <c r="H22388" s="93" t="s">
        <v>8976</v>
      </c>
      <c r="I22388" s="93" t="s">
        <v>23895</v>
      </c>
      <c r="J22388" s="93" t="s">
        <v>20878</v>
      </c>
      <c r="K22388" s="93" t="s">
        <v>6859</v>
      </c>
      <c r="L22388" s="14">
        <f>AND(vyberHrace&lt;&gt;"",ISNUMBER(SEARCH(vyberHrace,$B22388)))</f>
      </c>
      <c r="M22388" s="14">
        <f>AND($I22388=MID(kododd,1,2),$J22388=MID(kododd,3,3))</f>
      </c>
    </row>
    <row r="22389">
      <c r="A22389" s="95">
        <v>53546</v>
      </c>
      <c r="B22389" s="93" t="s">
        <v>17524</v>
      </c>
      <c r="C22389" s="93" t="s">
        <v>1420</v>
      </c>
      <c r="D22389" s="95">
        <v>1290</v>
      </c>
      <c r="E22389" s="95">
        <v>1461</v>
      </c>
      <c r="F22389" s="95">
        <v>23745754</v>
      </c>
      <c r="G22389" s="95">
        <v>250</v>
      </c>
      <c r="H22389" s="93" t="s">
        <v>8976</v>
      </c>
      <c r="I22389" s="93" t="s">
        <v>23895</v>
      </c>
      <c r="J22389" s="93" t="s">
        <v>20869</v>
      </c>
      <c r="K22389" s="93" t="s">
        <v>6770</v>
      </c>
      <c r="L22389" s="14">
        <f>AND(vyberHrace&lt;&gt;"",ISNUMBER(SEARCH(vyberHrace,$B22389)))</f>
      </c>
      <c r="M22389" s="14">
        <f>AND($I22389=MID(kododd,1,2),$J22389=MID(kododd,3,3))</f>
      </c>
    </row>
    <row r="22390">
      <c r="A22390" s="95">
        <v>56346</v>
      </c>
      <c r="B22390" s="93" t="s">
        <v>23316</v>
      </c>
      <c r="C22390" s="93" t="s">
        <v>1450</v>
      </c>
      <c r="G22390" s="95">
        <v>250</v>
      </c>
      <c r="H22390" s="93" t="s">
        <v>8976</v>
      </c>
      <c r="I22390" s="93" t="s">
        <v>23895</v>
      </c>
      <c r="J22390" s="93" t="s">
        <v>20935</v>
      </c>
      <c r="K22390" s="93" t="s">
        <v>6901</v>
      </c>
      <c r="L22390" s="14">
        <f>AND(vyberHrace&lt;&gt;"",ISNUMBER(SEARCH(vyberHrace,$B22390)))</f>
      </c>
      <c r="M22390" s="14">
        <f>AND($I22390=MID(kododd,1,2),$J22390=MID(kododd,3,3))</f>
      </c>
    </row>
    <row r="22391">
      <c r="A22391" s="95">
        <v>56347</v>
      </c>
      <c r="B22391" s="93" t="s">
        <v>23317</v>
      </c>
      <c r="C22391" s="93" t="s">
        <v>1450</v>
      </c>
      <c r="G22391" s="95">
        <v>250</v>
      </c>
      <c r="H22391" s="93" t="s">
        <v>8976</v>
      </c>
      <c r="I22391" s="93" t="s">
        <v>23895</v>
      </c>
      <c r="J22391" s="93" t="s">
        <v>20935</v>
      </c>
      <c r="K22391" s="93" t="s">
        <v>6901</v>
      </c>
      <c r="L22391" s="14">
        <f>AND(vyberHrace&lt;&gt;"",ISNUMBER(SEARCH(vyberHrace,$B22391)))</f>
      </c>
      <c r="M22391" s="14">
        <f>AND($I22391=MID(kododd,1,2),$J22391=MID(kododd,3,3))</f>
      </c>
    </row>
    <row r="22392">
      <c r="A22392" s="95">
        <v>52941</v>
      </c>
      <c r="B22392" s="93" t="s">
        <v>2311</v>
      </c>
      <c r="C22392" s="93" t="s">
        <v>1414</v>
      </c>
      <c r="D22392" s="95">
        <v>1484</v>
      </c>
      <c r="E22392" s="95">
        <v>1627</v>
      </c>
      <c r="F22392" s="95">
        <v>23742127</v>
      </c>
      <c r="G22392" s="95">
        <v>250</v>
      </c>
      <c r="H22392" s="93" t="s">
        <v>8976</v>
      </c>
      <c r="I22392" s="93" t="s">
        <v>23895</v>
      </c>
      <c r="J22392" s="93" t="s">
        <v>20882</v>
      </c>
      <c r="K22392" s="93" t="s">
        <v>6865</v>
      </c>
      <c r="L22392" s="14">
        <f>AND(vyberHrace&lt;&gt;"",ISNUMBER(SEARCH(vyberHrace,$B22392)))</f>
      </c>
      <c r="M22392" s="14">
        <f>AND($I22392=MID(kododd,1,2),$J22392=MID(kododd,3,3))</f>
      </c>
    </row>
    <row r="22393">
      <c r="A22393" s="95">
        <v>52422</v>
      </c>
      <c r="B22393" s="93" t="s">
        <v>2361</v>
      </c>
      <c r="C22393" s="93" t="s">
        <v>1420</v>
      </c>
      <c r="G22393" s="95">
        <v>0</v>
      </c>
      <c r="H22393" s="93" t="s">
        <v>8976</v>
      </c>
      <c r="I22393" s="93" t="s">
        <v>23895</v>
      </c>
      <c r="J22393" s="93" t="s">
        <v>20878</v>
      </c>
      <c r="K22393" s="93" t="s">
        <v>6859</v>
      </c>
      <c r="L22393" s="14">
        <f>AND(vyberHrace&lt;&gt;"",ISNUMBER(SEARCH(vyberHrace,$B22393)))</f>
      </c>
      <c r="M22393" s="14">
        <f>AND($I22393=MID(kododd,1,2),$J22393=MID(kododd,3,3))</f>
      </c>
    </row>
    <row r="22394">
      <c r="A22394" s="95">
        <v>58246</v>
      </c>
      <c r="B22394" s="93" t="s">
        <v>24763</v>
      </c>
      <c r="C22394" s="93" t="s">
        <v>1444</v>
      </c>
      <c r="G22394" s="95">
        <v>0</v>
      </c>
      <c r="H22394" s="93" t="s">
        <v>8976</v>
      </c>
      <c r="I22394" s="93" t="s">
        <v>23895</v>
      </c>
      <c r="J22394" s="93" t="s">
        <v>23412</v>
      </c>
      <c r="K22394" s="93" t="s">
        <v>21370</v>
      </c>
      <c r="L22394" s="14">
        <f>AND(vyberHrace&lt;&gt;"",ISNUMBER(SEARCH(vyberHrace,$B22394)))</f>
      </c>
      <c r="M22394" s="14">
        <f>AND($I22394=MID(kododd,1,2),$J22394=MID(kododd,3,3))</f>
      </c>
    </row>
    <row r="22395">
      <c r="A22395" s="95">
        <v>60064</v>
      </c>
      <c r="B22395" s="93" t="s">
        <v>26541</v>
      </c>
      <c r="C22395" s="93" t="s">
        <v>1450</v>
      </c>
      <c r="G22395" s="95">
        <v>0</v>
      </c>
      <c r="H22395" s="93" t="s">
        <v>8976</v>
      </c>
      <c r="I22395" s="93" t="s">
        <v>23895</v>
      </c>
      <c r="J22395" s="93" t="s">
        <v>20913</v>
      </c>
      <c r="K22395" s="93" t="s">
        <v>3849</v>
      </c>
      <c r="L22395" s="14">
        <f>AND(vyberHrace&lt;&gt;"",ISNUMBER(SEARCH(vyberHrace,$B22395)))</f>
      </c>
      <c r="M22395" s="14">
        <f>AND($I22395=MID(kododd,1,2),$J22395=MID(kododd,3,3))</f>
      </c>
    </row>
    <row r="22396">
      <c r="A22396" s="95">
        <v>48999</v>
      </c>
      <c r="B22396" s="93" t="s">
        <v>7421</v>
      </c>
      <c r="C22396" s="93" t="s">
        <v>1406</v>
      </c>
      <c r="G22396" s="95">
        <v>0</v>
      </c>
      <c r="H22396" s="93" t="s">
        <v>8976</v>
      </c>
      <c r="I22396" s="93" t="s">
        <v>23895</v>
      </c>
      <c r="J22396" s="93" t="s">
        <v>20936</v>
      </c>
      <c r="K22396" s="93" t="s">
        <v>5615</v>
      </c>
      <c r="L22396" s="14">
        <f>AND(vyberHrace&lt;&gt;"",ISNUMBER(SEARCH(vyberHrace,$B22396)))</f>
      </c>
      <c r="M22396" s="14">
        <f>AND($I22396=MID(kododd,1,2),$J22396=MID(kododd,3,3))</f>
      </c>
    </row>
    <row r="22397">
      <c r="A22397" s="95">
        <v>48563</v>
      </c>
      <c r="B22397" s="93" t="s">
        <v>7423</v>
      </c>
      <c r="C22397" s="93" t="s">
        <v>3255</v>
      </c>
      <c r="G22397" s="95">
        <v>0</v>
      </c>
      <c r="H22397" s="93" t="s">
        <v>8976</v>
      </c>
      <c r="I22397" s="93" t="s">
        <v>23895</v>
      </c>
      <c r="J22397" s="93" t="s">
        <v>20936</v>
      </c>
      <c r="K22397" s="93" t="s">
        <v>5615</v>
      </c>
      <c r="L22397" s="14">
        <f>AND(vyberHrace&lt;&gt;"",ISNUMBER(SEARCH(vyberHrace,$B22397)))</f>
      </c>
      <c r="M22397" s="14">
        <f>AND($I22397=MID(kododd,1,2),$J22397=MID(kododd,3,3))</f>
      </c>
    </row>
    <row r="22398">
      <c r="A22398" s="95">
        <v>54484</v>
      </c>
      <c r="B22398" s="93" t="s">
        <v>1174</v>
      </c>
      <c r="C22398" s="93" t="s">
        <v>1412</v>
      </c>
      <c r="G22398" s="95">
        <v>0</v>
      </c>
      <c r="H22398" s="93" t="s">
        <v>8976</v>
      </c>
      <c r="I22398" s="93" t="s">
        <v>23895</v>
      </c>
      <c r="J22398" s="93" t="s">
        <v>20936</v>
      </c>
      <c r="K22398" s="93" t="s">
        <v>5615</v>
      </c>
      <c r="L22398" s="14">
        <f>AND(vyberHrace&lt;&gt;"",ISNUMBER(SEARCH(vyberHrace,$B22398)))</f>
      </c>
      <c r="M22398" s="14">
        <f>AND($I22398=MID(kododd,1,2),$J22398=MID(kododd,3,3))</f>
      </c>
    </row>
    <row r="22399">
      <c r="A22399" s="95">
        <v>6313</v>
      </c>
      <c r="B22399" s="93" t="s">
        <v>7430</v>
      </c>
      <c r="C22399" s="93" t="s">
        <v>1435</v>
      </c>
      <c r="D22399" s="95">
        <v>1946</v>
      </c>
      <c r="E22399" s="95">
        <v>1969</v>
      </c>
      <c r="F22399" s="95">
        <v>366757</v>
      </c>
      <c r="G22399" s="95">
        <v>0</v>
      </c>
      <c r="H22399" s="93" t="s">
        <v>8976</v>
      </c>
      <c r="I22399" s="93" t="s">
        <v>23895</v>
      </c>
      <c r="J22399" s="93" t="s">
        <v>20962</v>
      </c>
      <c r="K22399" s="93" t="s">
        <v>5181</v>
      </c>
      <c r="L22399" s="14">
        <f>AND(vyberHrace&lt;&gt;"",ISNUMBER(SEARCH(vyberHrace,$B22399)))</f>
      </c>
      <c r="M22399" s="14">
        <f>AND($I22399=MID(kododd,1,2),$J22399=MID(kododd,3,3))</f>
      </c>
    </row>
    <row r="22400">
      <c r="A22400" s="95">
        <v>46376</v>
      </c>
      <c r="B22400" s="93" t="s">
        <v>7432</v>
      </c>
      <c r="C22400" s="93" t="s">
        <v>1427</v>
      </c>
      <c r="D22400" s="95">
        <v>1653</v>
      </c>
      <c r="E22400" s="95">
        <v>1798</v>
      </c>
      <c r="F22400" s="95">
        <v>23713020</v>
      </c>
      <c r="G22400" s="95">
        <v>250</v>
      </c>
      <c r="H22400" s="93" t="s">
        <v>8976</v>
      </c>
      <c r="I22400" s="93" t="s">
        <v>23895</v>
      </c>
      <c r="J22400" s="93" t="s">
        <v>20924</v>
      </c>
      <c r="K22400" s="93" t="s">
        <v>5572</v>
      </c>
      <c r="L22400" s="14">
        <f>AND(vyberHrace&lt;&gt;"",ISNUMBER(SEARCH(vyberHrace,$B22400)))</f>
      </c>
      <c r="M22400" s="14">
        <f>AND($I22400=MID(kododd,1,2),$J22400=MID(kododd,3,3))</f>
      </c>
    </row>
    <row r="22401">
      <c r="A22401" s="95">
        <v>9838</v>
      </c>
      <c r="B22401" s="93" t="s">
        <v>345</v>
      </c>
      <c r="C22401" s="93" t="s">
        <v>1455</v>
      </c>
      <c r="D22401" s="95">
        <v>1580</v>
      </c>
      <c r="E22401" s="95">
        <v>1691</v>
      </c>
      <c r="F22401" s="95">
        <v>387797</v>
      </c>
      <c r="G22401" s="95">
        <v>250</v>
      </c>
      <c r="H22401" s="93" t="s">
        <v>8976</v>
      </c>
      <c r="I22401" s="93" t="s">
        <v>23895</v>
      </c>
      <c r="J22401" s="93" t="s">
        <v>20854</v>
      </c>
      <c r="K22401" s="93" t="s">
        <v>9943</v>
      </c>
      <c r="L22401" s="14">
        <f>AND(vyberHrace&lt;&gt;"",ISNUMBER(SEARCH(vyberHrace,$B22401)))</f>
      </c>
      <c r="M22401" s="14">
        <f>AND($I22401=MID(kododd,1,2),$J22401=MID(kododd,3,3))</f>
      </c>
    </row>
    <row r="22402">
      <c r="A22402" s="95">
        <v>9707</v>
      </c>
      <c r="B22402" s="93" t="s">
        <v>12454</v>
      </c>
      <c r="C22402" s="93" t="s">
        <v>1432</v>
      </c>
      <c r="D22402" s="95">
        <v>1341</v>
      </c>
      <c r="F22402" s="95">
        <v>23738863</v>
      </c>
      <c r="G22402" s="95">
        <v>0</v>
      </c>
      <c r="H22402" s="93" t="s">
        <v>8976</v>
      </c>
      <c r="I22402" s="93" t="s">
        <v>23895</v>
      </c>
      <c r="J22402" s="93" t="s">
        <v>20884</v>
      </c>
      <c r="K22402" s="93" t="s">
        <v>6918</v>
      </c>
      <c r="L22402" s="14">
        <f>AND(vyberHrace&lt;&gt;"",ISNUMBER(SEARCH(vyberHrace,$B22402)))</f>
      </c>
      <c r="M22402" s="14">
        <f>AND($I22402=MID(kododd,1,2),$J22402=MID(kododd,3,3))</f>
      </c>
    </row>
    <row r="22403">
      <c r="A22403" s="95">
        <v>27542</v>
      </c>
      <c r="B22403" s="93" t="s">
        <v>12461</v>
      </c>
      <c r="C22403" s="93" t="s">
        <v>1468</v>
      </c>
      <c r="D22403" s="95">
        <v>1516</v>
      </c>
      <c r="E22403" s="95">
        <v>1691</v>
      </c>
      <c r="F22403" s="95">
        <v>358118</v>
      </c>
      <c r="G22403" s="95">
        <v>250</v>
      </c>
      <c r="H22403" s="93" t="s">
        <v>8976</v>
      </c>
      <c r="I22403" s="93" t="s">
        <v>23895</v>
      </c>
      <c r="J22403" s="93" t="s">
        <v>20965</v>
      </c>
      <c r="K22403" s="93" t="s">
        <v>3065</v>
      </c>
      <c r="L22403" s="14">
        <f>AND(vyberHrace&lt;&gt;"",ISNUMBER(SEARCH(vyberHrace,$B22403)))</f>
      </c>
      <c r="M22403" s="14">
        <f>AND($I22403=MID(kododd,1,2),$J22403=MID(kododd,3,3))</f>
      </c>
    </row>
    <row r="22404">
      <c r="A22404" s="95">
        <v>7462</v>
      </c>
      <c r="B22404" s="93" t="s">
        <v>12462</v>
      </c>
      <c r="C22404" s="93" t="s">
        <v>1446</v>
      </c>
      <c r="D22404" s="95">
        <v>1776</v>
      </c>
      <c r="E22404" s="95">
        <v>1866</v>
      </c>
      <c r="F22404" s="95">
        <v>312304</v>
      </c>
      <c r="G22404" s="95">
        <v>250</v>
      </c>
      <c r="H22404" s="93" t="s">
        <v>8976</v>
      </c>
      <c r="I22404" s="93" t="s">
        <v>23895</v>
      </c>
      <c r="J22404" s="93" t="s">
        <v>20867</v>
      </c>
      <c r="K22404" s="93" t="s">
        <v>6764</v>
      </c>
      <c r="L22404" s="14">
        <f>AND(vyberHrace&lt;&gt;"",ISNUMBER(SEARCH(vyberHrace,$B22404)))</f>
      </c>
      <c r="M22404" s="14">
        <f>AND($I22404=MID(kododd,1,2),$J22404=MID(kododd,3,3))</f>
      </c>
    </row>
    <row r="22405">
      <c r="A22405" s="95">
        <v>58986</v>
      </c>
      <c r="B22405" s="93" t="s">
        <v>25440</v>
      </c>
      <c r="C22405" s="93" t="s">
        <v>1412</v>
      </c>
      <c r="G22405" s="95">
        <v>250</v>
      </c>
      <c r="H22405" s="93" t="s">
        <v>8976</v>
      </c>
      <c r="I22405" s="93" t="s">
        <v>23895</v>
      </c>
      <c r="J22405" s="93" t="s">
        <v>20867</v>
      </c>
      <c r="K22405" s="93" t="s">
        <v>6764</v>
      </c>
      <c r="L22405" s="14">
        <f>AND(vyberHrace&lt;&gt;"",ISNUMBER(SEARCH(vyberHrace,$B22405)))</f>
      </c>
      <c r="M22405" s="14">
        <f>AND($I22405=MID(kododd,1,2),$J22405=MID(kododd,3,3))</f>
      </c>
    </row>
    <row r="22406">
      <c r="A22406" s="95">
        <v>56495</v>
      </c>
      <c r="B22406" s="93" t="s">
        <v>23245</v>
      </c>
      <c r="C22406" s="93" t="s">
        <v>1412</v>
      </c>
      <c r="G22406" s="95">
        <v>0</v>
      </c>
      <c r="H22406" s="93" t="s">
        <v>8976</v>
      </c>
      <c r="I22406" s="93" t="s">
        <v>23895</v>
      </c>
      <c r="J22406" s="93" t="s">
        <v>20867</v>
      </c>
      <c r="K22406" s="93" t="s">
        <v>6764</v>
      </c>
      <c r="L22406" s="14">
        <f>AND(vyberHrace&lt;&gt;"",ISNUMBER(SEARCH(vyberHrace,$B22406)))</f>
      </c>
      <c r="M22406" s="14">
        <f>AND($I22406=MID(kododd,1,2),$J22406=MID(kododd,3,3))</f>
      </c>
    </row>
    <row r="22407">
      <c r="A22407" s="95">
        <v>7493</v>
      </c>
      <c r="B22407" s="93" t="s">
        <v>12463</v>
      </c>
      <c r="C22407" s="93" t="s">
        <v>1440</v>
      </c>
      <c r="D22407" s="95">
        <v>1771</v>
      </c>
      <c r="F22407" s="95">
        <v>373702</v>
      </c>
      <c r="G22407" s="95">
        <v>0</v>
      </c>
      <c r="H22407" s="93" t="s">
        <v>8976</v>
      </c>
      <c r="I22407" s="93" t="s">
        <v>23895</v>
      </c>
      <c r="J22407" s="93" t="s">
        <v>20867</v>
      </c>
      <c r="K22407" s="93" t="s">
        <v>6764</v>
      </c>
      <c r="L22407" s="14">
        <f>AND(vyberHrace&lt;&gt;"",ISNUMBER(SEARCH(vyberHrace,$B22407)))</f>
      </c>
      <c r="M22407" s="14">
        <f>AND($I22407=MID(kododd,1,2),$J22407=MID(kododd,3,3))</f>
      </c>
    </row>
    <row r="22408">
      <c r="A22408" s="95">
        <v>43637</v>
      </c>
      <c r="B22408" s="93" t="s">
        <v>12468</v>
      </c>
      <c r="C22408" s="93" t="s">
        <v>1404</v>
      </c>
      <c r="F22408" s="95">
        <v>396303</v>
      </c>
      <c r="G22408" s="95">
        <v>0</v>
      </c>
      <c r="H22408" s="93" t="s">
        <v>8976</v>
      </c>
      <c r="I22408" s="93" t="s">
        <v>23895</v>
      </c>
      <c r="J22408" s="93" t="s">
        <v>21023</v>
      </c>
      <c r="K22408" s="93" t="s">
        <v>232</v>
      </c>
      <c r="L22408" s="14">
        <f>AND(vyberHrace&lt;&gt;"",ISNUMBER(SEARCH(vyberHrace,$B22408)))</f>
      </c>
      <c r="M22408" s="14">
        <f>AND($I22408=MID(kododd,1,2),$J22408=MID(kododd,3,3))</f>
      </c>
    </row>
    <row r="22409">
      <c r="A22409" s="95">
        <v>50789</v>
      </c>
      <c r="B22409" s="93" t="s">
        <v>4299</v>
      </c>
      <c r="C22409" s="93" t="s">
        <v>1406</v>
      </c>
      <c r="G22409" s="95">
        <v>0</v>
      </c>
      <c r="H22409" s="93" t="s">
        <v>8976</v>
      </c>
      <c r="I22409" s="93" t="s">
        <v>23895</v>
      </c>
      <c r="J22409" s="93" t="s">
        <v>20878</v>
      </c>
      <c r="K22409" s="93" t="s">
        <v>6859</v>
      </c>
      <c r="L22409" s="14">
        <f>AND(vyberHrace&lt;&gt;"",ISNUMBER(SEARCH(vyberHrace,$B22409)))</f>
      </c>
      <c r="M22409" s="14">
        <f>AND($I22409=MID(kododd,1,2),$J22409=MID(kododd,3,3))</f>
      </c>
    </row>
    <row r="22410">
      <c r="A22410" s="95">
        <v>50790</v>
      </c>
      <c r="B22410" s="93" t="s">
        <v>4300</v>
      </c>
      <c r="C22410" s="93" t="s">
        <v>1412</v>
      </c>
      <c r="G22410" s="95">
        <v>0</v>
      </c>
      <c r="H22410" s="93" t="s">
        <v>8976</v>
      </c>
      <c r="I22410" s="93" t="s">
        <v>23895</v>
      </c>
      <c r="J22410" s="93" t="s">
        <v>20878</v>
      </c>
      <c r="K22410" s="93" t="s">
        <v>6859</v>
      </c>
      <c r="L22410" s="14">
        <f>AND(vyberHrace&lt;&gt;"",ISNUMBER(SEARCH(vyberHrace,$B22410)))</f>
      </c>
      <c r="M22410" s="14">
        <f>AND($I22410=MID(kododd,1,2),$J22410=MID(kododd,3,3))</f>
      </c>
    </row>
    <row r="22411">
      <c r="A22411" s="95">
        <v>39898</v>
      </c>
      <c r="B22411" s="93" t="s">
        <v>10228</v>
      </c>
      <c r="C22411" s="93" t="s">
        <v>1444</v>
      </c>
      <c r="D22411" s="95">
        <v>1863</v>
      </c>
      <c r="E22411" s="95">
        <v>1916</v>
      </c>
      <c r="F22411" s="95">
        <v>376116</v>
      </c>
      <c r="G22411" s="95">
        <v>250</v>
      </c>
      <c r="H22411" s="93" t="s">
        <v>8976</v>
      </c>
      <c r="I22411" s="93" t="s">
        <v>23895</v>
      </c>
      <c r="J22411" s="93" t="s">
        <v>20896</v>
      </c>
      <c r="K22411" s="93" t="s">
        <v>6905</v>
      </c>
      <c r="L22411" s="14">
        <f>AND(vyberHrace&lt;&gt;"",ISNUMBER(SEARCH(vyberHrace,$B22411)))</f>
      </c>
      <c r="M22411" s="14">
        <f>AND($I22411=MID(kododd,1,2),$J22411=MID(kododd,3,3))</f>
      </c>
    </row>
    <row r="22412">
      <c r="A22412" s="95">
        <v>58460</v>
      </c>
      <c r="B22412" s="93" t="s">
        <v>24961</v>
      </c>
      <c r="C22412" s="93" t="s">
        <v>1486</v>
      </c>
      <c r="G22412" s="95">
        <v>250</v>
      </c>
      <c r="H22412" s="93" t="s">
        <v>8976</v>
      </c>
      <c r="I22412" s="93" t="s">
        <v>23895</v>
      </c>
      <c r="J22412" s="93" t="s">
        <v>20935</v>
      </c>
      <c r="K22412" s="93" t="s">
        <v>6901</v>
      </c>
      <c r="L22412" s="14">
        <f>AND(vyberHrace&lt;&gt;"",ISNUMBER(SEARCH(vyberHrace,$B22412)))</f>
      </c>
      <c r="M22412" s="14">
        <f>AND($I22412=MID(kododd,1,2),$J22412=MID(kododd,3,3))</f>
      </c>
    </row>
    <row r="22413">
      <c r="A22413" s="95">
        <v>26107</v>
      </c>
      <c r="B22413" s="93" t="s">
        <v>10236</v>
      </c>
      <c r="C22413" s="93" t="s">
        <v>1462</v>
      </c>
      <c r="D22413" s="95">
        <v>1317</v>
      </c>
      <c r="F22413" s="95">
        <v>386030</v>
      </c>
      <c r="G22413" s="95">
        <v>250</v>
      </c>
      <c r="H22413" s="93" t="s">
        <v>8976</v>
      </c>
      <c r="I22413" s="93" t="s">
        <v>23895</v>
      </c>
      <c r="J22413" s="93" t="s">
        <v>20914</v>
      </c>
      <c r="K22413" s="93" t="s">
        <v>4359</v>
      </c>
      <c r="L22413" s="14">
        <f>AND(vyberHrace&lt;&gt;"",ISNUMBER(SEARCH(vyberHrace,$B22413)))</f>
      </c>
      <c r="M22413" s="14">
        <f>AND($I22413=MID(kododd,1,2),$J22413=MID(kododd,3,3))</f>
      </c>
    </row>
    <row r="22414">
      <c r="A22414" s="95">
        <v>55103</v>
      </c>
      <c r="B22414" s="93" t="s">
        <v>1208</v>
      </c>
      <c r="C22414" s="93" t="s">
        <v>1416</v>
      </c>
      <c r="F22414" s="95">
        <v>23760087</v>
      </c>
      <c r="G22414" s="95">
        <v>250</v>
      </c>
      <c r="H22414" s="93" t="s">
        <v>8976</v>
      </c>
      <c r="I22414" s="93" t="s">
        <v>23895</v>
      </c>
      <c r="J22414" s="93" t="s">
        <v>20996</v>
      </c>
      <c r="K22414" s="93" t="s">
        <v>2013</v>
      </c>
      <c r="L22414" s="14">
        <f>AND(vyberHrace&lt;&gt;"",ISNUMBER(SEARCH(vyberHrace,$B22414)))</f>
      </c>
      <c r="M22414" s="14">
        <f>AND($I22414=MID(kododd,1,2),$J22414=MID(kododd,3,3))</f>
      </c>
    </row>
    <row r="22415">
      <c r="A22415" s="95">
        <v>55104</v>
      </c>
      <c r="B22415" s="93" t="s">
        <v>1209</v>
      </c>
      <c r="C22415" s="93" t="s">
        <v>1416</v>
      </c>
      <c r="F22415" s="95">
        <v>23760095</v>
      </c>
      <c r="G22415" s="95">
        <v>250</v>
      </c>
      <c r="H22415" s="93" t="s">
        <v>8976</v>
      </c>
      <c r="I22415" s="93" t="s">
        <v>23895</v>
      </c>
      <c r="J22415" s="93" t="s">
        <v>20996</v>
      </c>
      <c r="K22415" s="93" t="s">
        <v>2013</v>
      </c>
      <c r="L22415" s="14">
        <f>AND(vyberHrace&lt;&gt;"",ISNUMBER(SEARCH(vyberHrace,$B22415)))</f>
      </c>
      <c r="M22415" s="14">
        <f>AND($I22415=MID(kododd,1,2),$J22415=MID(kododd,3,3))</f>
      </c>
    </row>
    <row r="22416">
      <c r="A22416" s="95">
        <v>49619</v>
      </c>
      <c r="B22416" s="93" t="s">
        <v>10244</v>
      </c>
      <c r="C22416" s="93" t="s">
        <v>1475</v>
      </c>
      <c r="D22416" s="95">
        <v>1244</v>
      </c>
      <c r="G22416" s="95">
        <v>0</v>
      </c>
      <c r="H22416" s="93" t="s">
        <v>8976</v>
      </c>
      <c r="I22416" s="93" t="s">
        <v>23895</v>
      </c>
      <c r="J22416" s="93" t="s">
        <v>20869</v>
      </c>
      <c r="K22416" s="93" t="s">
        <v>6770</v>
      </c>
      <c r="L22416" s="14">
        <f>AND(vyberHrace&lt;&gt;"",ISNUMBER(SEARCH(vyberHrace,$B22416)))</f>
      </c>
      <c r="M22416" s="14">
        <f>AND($I22416=MID(kododd,1,2),$J22416=MID(kododd,3,3))</f>
      </c>
    </row>
    <row r="22417">
      <c r="A22417" s="95">
        <v>54325</v>
      </c>
      <c r="B22417" s="93" t="s">
        <v>1243</v>
      </c>
      <c r="C22417" s="93" t="s">
        <v>1420</v>
      </c>
      <c r="G22417" s="95">
        <v>0</v>
      </c>
      <c r="H22417" s="93" t="s">
        <v>8976</v>
      </c>
      <c r="I22417" s="93" t="s">
        <v>23895</v>
      </c>
      <c r="J22417" s="93" t="s">
        <v>20947</v>
      </c>
      <c r="K22417" s="93" t="s">
        <v>6833</v>
      </c>
      <c r="L22417" s="14">
        <f>AND(vyberHrace&lt;&gt;"",ISNUMBER(SEARCH(vyberHrace,$B22417)))</f>
      </c>
      <c r="M22417" s="14">
        <f>AND($I22417=MID(kododd,1,2),$J22417=MID(kododd,3,3))</f>
      </c>
    </row>
    <row r="22418">
      <c r="A22418" s="95">
        <v>10139</v>
      </c>
      <c r="B22418" s="93" t="s">
        <v>7974</v>
      </c>
      <c r="C22418" s="93" t="s">
        <v>1413</v>
      </c>
      <c r="D22418" s="95">
        <v>1745</v>
      </c>
      <c r="G22418" s="95">
        <v>500</v>
      </c>
      <c r="H22418" s="93" t="s">
        <v>8976</v>
      </c>
      <c r="I22418" s="93" t="s">
        <v>23895</v>
      </c>
      <c r="J22418" s="93" t="s">
        <v>23412</v>
      </c>
      <c r="K22418" s="93" t="s">
        <v>21370</v>
      </c>
      <c r="L22418" s="14">
        <f>AND(vyberHrace&lt;&gt;"",ISNUMBER(SEARCH(vyberHrace,$B22418)))</f>
      </c>
      <c r="M22418" s="14">
        <f>AND($I22418=MID(kododd,1,2),$J22418=MID(kododd,3,3))</f>
      </c>
    </row>
    <row r="22419">
      <c r="A22419" s="95">
        <v>48386</v>
      </c>
      <c r="B22419" s="93" t="s">
        <v>7981</v>
      </c>
      <c r="C22419" s="93" t="s">
        <v>1406</v>
      </c>
      <c r="G22419" s="95">
        <v>0</v>
      </c>
      <c r="H22419" s="93" t="s">
        <v>8976</v>
      </c>
      <c r="I22419" s="93" t="s">
        <v>23895</v>
      </c>
      <c r="J22419" s="93" t="s">
        <v>20936</v>
      </c>
      <c r="K22419" s="93" t="s">
        <v>5615</v>
      </c>
      <c r="L22419" s="14">
        <f>AND(vyberHrace&lt;&gt;"",ISNUMBER(SEARCH(vyberHrace,$B22419)))</f>
      </c>
      <c r="M22419" s="14">
        <f>AND($I22419=MID(kododd,1,2),$J22419=MID(kododd,3,3))</f>
      </c>
    </row>
    <row r="22420">
      <c r="A22420" s="95">
        <v>62333</v>
      </c>
      <c r="B22420" s="93" t="s">
        <v>28508</v>
      </c>
      <c r="C22420" s="93" t="s">
        <v>1487</v>
      </c>
      <c r="F22420" s="95">
        <v>571006800</v>
      </c>
      <c r="G22420" s="95">
        <v>250</v>
      </c>
      <c r="H22420" s="93" t="s">
        <v>8976</v>
      </c>
      <c r="I22420" s="93" t="s">
        <v>23895</v>
      </c>
      <c r="J22420" s="93" t="s">
        <v>20882</v>
      </c>
      <c r="K22420" s="93" t="s">
        <v>6865</v>
      </c>
      <c r="L22420" s="14">
        <f>AND(vyberHrace&lt;&gt;"",ISNUMBER(SEARCH(vyberHrace,$B22420)))</f>
      </c>
      <c r="M22420" s="14">
        <f>AND($I22420=MID(kododd,1,2),$J22420=MID(kododd,3,3))</f>
      </c>
    </row>
    <row r="22421">
      <c r="A22421" s="95">
        <v>33355</v>
      </c>
      <c r="B22421" s="93" t="s">
        <v>5893</v>
      </c>
      <c r="C22421" s="93" t="s">
        <v>1444</v>
      </c>
      <c r="D22421" s="95">
        <v>1746</v>
      </c>
      <c r="E22421" s="95">
        <v>1712</v>
      </c>
      <c r="F22421" s="95">
        <v>358800</v>
      </c>
      <c r="G22421" s="95">
        <v>250</v>
      </c>
      <c r="H22421" s="93" t="s">
        <v>8976</v>
      </c>
      <c r="I22421" s="93" t="s">
        <v>23895</v>
      </c>
      <c r="J22421" s="93" t="s">
        <v>20947</v>
      </c>
      <c r="K22421" s="93" t="s">
        <v>6833</v>
      </c>
      <c r="L22421" s="14">
        <f>AND(vyberHrace&lt;&gt;"",ISNUMBER(SEARCH(vyberHrace,$B22421)))</f>
      </c>
      <c r="M22421" s="14">
        <f>AND($I22421=MID(kododd,1,2),$J22421=MID(kododd,3,3))</f>
      </c>
    </row>
    <row r="22422">
      <c r="A22422" s="95">
        <v>60255</v>
      </c>
      <c r="B22422" s="93" t="s">
        <v>26714</v>
      </c>
      <c r="C22422" s="93" t="s">
        <v>1487</v>
      </c>
      <c r="G22422" s="95">
        <v>0</v>
      </c>
      <c r="H22422" s="93" t="s">
        <v>8976</v>
      </c>
      <c r="I22422" s="93" t="s">
        <v>23895</v>
      </c>
      <c r="J22422" s="93" t="s">
        <v>20878</v>
      </c>
      <c r="K22422" s="93" t="s">
        <v>6859</v>
      </c>
      <c r="L22422" s="14">
        <f>AND(vyberHrace&lt;&gt;"",ISNUMBER(SEARCH(vyberHrace,$B22422)))</f>
      </c>
      <c r="M22422" s="14">
        <f>AND($I22422=MID(kododd,1,2),$J22422=MID(kododd,3,3))</f>
      </c>
    </row>
    <row r="22423">
      <c r="A22423" s="95">
        <v>58202</v>
      </c>
      <c r="B22423" s="93" t="s">
        <v>24720</v>
      </c>
      <c r="C22423" s="93" t="s">
        <v>1411</v>
      </c>
      <c r="F22423" s="95">
        <v>23774720</v>
      </c>
      <c r="G22423" s="95">
        <v>250</v>
      </c>
      <c r="H22423" s="93" t="s">
        <v>8976</v>
      </c>
      <c r="I22423" s="93" t="s">
        <v>23895</v>
      </c>
      <c r="J22423" s="93" t="s">
        <v>21013</v>
      </c>
      <c r="K22423" s="93" t="s">
        <v>12269</v>
      </c>
      <c r="L22423" s="14">
        <f>AND(vyberHrace&lt;&gt;"",ISNUMBER(SEARCH(vyberHrace,$B22423)))</f>
      </c>
      <c r="M22423" s="14">
        <f>AND($I22423=MID(kododd,1,2),$J22423=MID(kododd,3,3))</f>
      </c>
    </row>
    <row r="22424">
      <c r="A22424" s="95">
        <v>35925</v>
      </c>
      <c r="B22424" s="93" t="s">
        <v>12537</v>
      </c>
      <c r="C22424" s="93" t="s">
        <v>1419</v>
      </c>
      <c r="D22424" s="95">
        <v>1484</v>
      </c>
      <c r="E22424" s="95">
        <v>1607</v>
      </c>
      <c r="F22424" s="95">
        <v>371840</v>
      </c>
      <c r="G22424" s="95">
        <v>0</v>
      </c>
      <c r="H22424" s="93" t="s">
        <v>8976</v>
      </c>
      <c r="I22424" s="93" t="s">
        <v>23895</v>
      </c>
      <c r="J22424" s="93" t="s">
        <v>20947</v>
      </c>
      <c r="K22424" s="93" t="s">
        <v>6833</v>
      </c>
      <c r="L22424" s="14">
        <f>AND(vyberHrace&lt;&gt;"",ISNUMBER(SEARCH(vyberHrace,$B22424)))</f>
      </c>
      <c r="M22424" s="14">
        <f>AND($I22424=MID(kododd,1,2),$J22424=MID(kododd,3,3))</f>
      </c>
    </row>
    <row r="22425">
      <c r="A22425" s="95">
        <v>58338</v>
      </c>
      <c r="B22425" s="93" t="s">
        <v>24848</v>
      </c>
      <c r="C22425" s="93" t="s">
        <v>1487</v>
      </c>
      <c r="G22425" s="95">
        <v>250</v>
      </c>
      <c r="H22425" s="93" t="s">
        <v>8976</v>
      </c>
      <c r="I22425" s="93" t="s">
        <v>23895</v>
      </c>
      <c r="J22425" s="93" t="s">
        <v>20878</v>
      </c>
      <c r="K22425" s="93" t="s">
        <v>6859</v>
      </c>
      <c r="L22425" s="14">
        <f>AND(vyberHrace&lt;&gt;"",ISNUMBER(SEARCH(vyberHrace,$B22425)))</f>
      </c>
      <c r="M22425" s="14">
        <f>AND($I22425=MID(kododd,1,2),$J22425=MID(kododd,3,3))</f>
      </c>
    </row>
    <row r="22426">
      <c r="A22426" s="95">
        <v>58003</v>
      </c>
      <c r="B22426" s="93" t="s">
        <v>24540</v>
      </c>
      <c r="C22426" s="93" t="s">
        <v>1450</v>
      </c>
      <c r="G22426" s="95">
        <v>0</v>
      </c>
      <c r="H22426" s="93" t="s">
        <v>8976</v>
      </c>
      <c r="I22426" s="93" t="s">
        <v>23895</v>
      </c>
      <c r="J22426" s="93" t="s">
        <v>20947</v>
      </c>
      <c r="K22426" s="93" t="s">
        <v>6833</v>
      </c>
      <c r="L22426" s="14">
        <f>AND(vyberHrace&lt;&gt;"",ISNUMBER(SEARCH(vyberHrace,$B22426)))</f>
      </c>
      <c r="M22426" s="14">
        <f>AND($I22426=MID(kododd,1,2),$J22426=MID(kododd,3,3))</f>
      </c>
    </row>
    <row r="22427">
      <c r="A22427" s="95">
        <v>40998</v>
      </c>
      <c r="B22427" s="93" t="s">
        <v>12541</v>
      </c>
      <c r="C22427" s="93" t="s">
        <v>1410</v>
      </c>
      <c r="D22427" s="95">
        <v>1204</v>
      </c>
      <c r="E22427" s="95">
        <v>1522</v>
      </c>
      <c r="F22427" s="95">
        <v>392049</v>
      </c>
      <c r="G22427" s="95">
        <v>0</v>
      </c>
      <c r="H22427" s="93" t="s">
        <v>8976</v>
      </c>
      <c r="I22427" s="93" t="s">
        <v>23895</v>
      </c>
      <c r="J22427" s="93" t="s">
        <v>20878</v>
      </c>
      <c r="K22427" s="93" t="s">
        <v>6859</v>
      </c>
      <c r="L22427" s="14">
        <f>AND(vyberHrace&lt;&gt;"",ISNUMBER(SEARCH(vyberHrace,$B22427)))</f>
      </c>
      <c r="M22427" s="14">
        <f>AND($I22427=MID(kododd,1,2),$J22427=MID(kododd,3,3))</f>
      </c>
    </row>
    <row r="22428">
      <c r="A22428" s="95">
        <v>39754</v>
      </c>
      <c r="B22428" s="93" t="s">
        <v>12542</v>
      </c>
      <c r="C22428" s="93" t="s">
        <v>1400</v>
      </c>
      <c r="D22428" s="95">
        <v>1404</v>
      </c>
      <c r="E22428" s="95">
        <v>1647</v>
      </c>
      <c r="F22428" s="95">
        <v>387355</v>
      </c>
      <c r="G22428" s="95">
        <v>0</v>
      </c>
      <c r="H22428" s="93" t="s">
        <v>8976</v>
      </c>
      <c r="I22428" s="93" t="s">
        <v>23895</v>
      </c>
      <c r="J22428" s="93" t="s">
        <v>20878</v>
      </c>
      <c r="K22428" s="93" t="s">
        <v>6859</v>
      </c>
      <c r="L22428" s="14">
        <f>AND(vyberHrace&lt;&gt;"",ISNUMBER(SEARCH(vyberHrace,$B22428)))</f>
      </c>
      <c r="M22428" s="14">
        <f>AND($I22428=MID(kododd,1,2),$J22428=MID(kododd,3,3))</f>
      </c>
    </row>
    <row r="22429">
      <c r="A22429" s="95">
        <v>41946</v>
      </c>
      <c r="B22429" s="93" t="s">
        <v>12543</v>
      </c>
      <c r="C22429" s="93" t="s">
        <v>1419</v>
      </c>
      <c r="D22429" s="95">
        <v>1313</v>
      </c>
      <c r="E22429" s="95">
        <v>1568</v>
      </c>
      <c r="F22429" s="95">
        <v>387363</v>
      </c>
      <c r="G22429" s="95">
        <v>0</v>
      </c>
      <c r="H22429" s="93" t="s">
        <v>8976</v>
      </c>
      <c r="I22429" s="93" t="s">
        <v>23895</v>
      </c>
      <c r="J22429" s="93" t="s">
        <v>20878</v>
      </c>
      <c r="K22429" s="93" t="s">
        <v>6859</v>
      </c>
      <c r="L22429" s="14">
        <f>AND(vyberHrace&lt;&gt;"",ISNUMBER(SEARCH(vyberHrace,$B22429)))</f>
      </c>
      <c r="M22429" s="14">
        <f>AND($I22429=MID(kododd,1,2),$J22429=MID(kododd,3,3))</f>
      </c>
    </row>
    <row r="22430">
      <c r="A22430" s="95">
        <v>60262</v>
      </c>
      <c r="B22430" s="93" t="s">
        <v>26721</v>
      </c>
      <c r="C22430" s="93" t="s">
        <v>1486</v>
      </c>
      <c r="G22430" s="95">
        <v>0</v>
      </c>
      <c r="H22430" s="93" t="s">
        <v>8976</v>
      </c>
      <c r="I22430" s="93" t="s">
        <v>23895</v>
      </c>
      <c r="J22430" s="93" t="s">
        <v>20878</v>
      </c>
      <c r="K22430" s="93" t="s">
        <v>6859</v>
      </c>
      <c r="L22430" s="14">
        <f>AND(vyberHrace&lt;&gt;"",ISNUMBER(SEARCH(vyberHrace,$B22430)))</f>
      </c>
      <c r="M22430" s="14">
        <f>AND($I22430=MID(kododd,1,2),$J22430=MID(kododd,3,3))</f>
      </c>
    </row>
    <row r="22431">
      <c r="A22431" s="95">
        <v>46815</v>
      </c>
      <c r="B22431" s="93" t="s">
        <v>14819</v>
      </c>
      <c r="C22431" s="93" t="s">
        <v>1416</v>
      </c>
      <c r="D22431" s="95">
        <v>1100</v>
      </c>
      <c r="G22431" s="95">
        <v>0</v>
      </c>
      <c r="H22431" s="93" t="s">
        <v>8976</v>
      </c>
      <c r="I22431" s="93" t="s">
        <v>23895</v>
      </c>
      <c r="J22431" s="93" t="s">
        <v>20878</v>
      </c>
      <c r="K22431" s="93" t="s">
        <v>6859</v>
      </c>
      <c r="L22431" s="14">
        <f>AND(vyberHrace&lt;&gt;"",ISNUMBER(SEARCH(vyberHrace,$B22431)))</f>
      </c>
      <c r="M22431" s="14">
        <f>AND($I22431=MID(kododd,1,2),$J22431=MID(kododd,3,3))</f>
      </c>
    </row>
    <row r="22432">
      <c r="A22432" s="95">
        <v>60416</v>
      </c>
      <c r="B22432" s="93" t="s">
        <v>26858</v>
      </c>
      <c r="C22432" s="93" t="s">
        <v>24215</v>
      </c>
      <c r="G22432" s="95">
        <v>0</v>
      </c>
      <c r="H22432" s="93" t="s">
        <v>8976</v>
      </c>
      <c r="I22432" s="93" t="s">
        <v>23895</v>
      </c>
      <c r="J22432" s="93" t="s">
        <v>20878</v>
      </c>
      <c r="K22432" s="93" t="s">
        <v>6859</v>
      </c>
      <c r="L22432" s="14">
        <f>AND(vyberHrace&lt;&gt;"",ISNUMBER(SEARCH(vyberHrace,$B22432)))</f>
      </c>
      <c r="M22432" s="14">
        <f>AND($I22432=MID(kododd,1,2),$J22432=MID(kododd,3,3))</f>
      </c>
    </row>
    <row r="22433">
      <c r="A22433" s="95">
        <v>55854</v>
      </c>
      <c r="B22433" s="93" t="s">
        <v>21809</v>
      </c>
      <c r="C22433" s="93" t="s">
        <v>1411</v>
      </c>
      <c r="G22433" s="95">
        <v>0</v>
      </c>
      <c r="H22433" s="93" t="s">
        <v>8976</v>
      </c>
      <c r="I22433" s="93" t="s">
        <v>23895</v>
      </c>
      <c r="J22433" s="93" t="s">
        <v>20947</v>
      </c>
      <c r="K22433" s="93" t="s">
        <v>6833</v>
      </c>
      <c r="L22433" s="14">
        <f>AND(vyberHrace&lt;&gt;"",ISNUMBER(SEARCH(vyberHrace,$B22433)))</f>
      </c>
      <c r="M22433" s="14">
        <f>AND($I22433=MID(kododd,1,2),$J22433=MID(kododd,3,3))</f>
      </c>
    </row>
    <row r="22434">
      <c r="A22434" s="95">
        <v>58339</v>
      </c>
      <c r="B22434" s="93" t="s">
        <v>24849</v>
      </c>
      <c r="C22434" s="93" t="s">
        <v>1411</v>
      </c>
      <c r="G22434" s="95">
        <v>0</v>
      </c>
      <c r="H22434" s="93" t="s">
        <v>8976</v>
      </c>
      <c r="I22434" s="93" t="s">
        <v>23895</v>
      </c>
      <c r="J22434" s="93" t="s">
        <v>20878</v>
      </c>
      <c r="K22434" s="93" t="s">
        <v>6859</v>
      </c>
      <c r="L22434" s="14">
        <f>AND(vyberHrace&lt;&gt;"",ISNUMBER(SEARCH(vyberHrace,$B22434)))</f>
      </c>
      <c r="M22434" s="14">
        <f>AND($I22434=MID(kododd,1,2),$J22434=MID(kododd,3,3))</f>
      </c>
    </row>
    <row r="22435">
      <c r="A22435" s="95">
        <v>13060</v>
      </c>
      <c r="B22435" s="93" t="s">
        <v>14833</v>
      </c>
      <c r="C22435" s="93" t="s">
        <v>1436</v>
      </c>
      <c r="D22435" s="95">
        <v>2120</v>
      </c>
      <c r="E22435" s="95">
        <v>2137</v>
      </c>
      <c r="F22435" s="95">
        <v>321664</v>
      </c>
      <c r="G22435" s="95">
        <v>250</v>
      </c>
      <c r="H22435" s="93" t="s">
        <v>8976</v>
      </c>
      <c r="I22435" s="93" t="s">
        <v>23895</v>
      </c>
      <c r="J22435" s="93" t="s">
        <v>20934</v>
      </c>
      <c r="K22435" s="93" t="s">
        <v>21374</v>
      </c>
      <c r="L22435" s="14">
        <f>AND(vyberHrace&lt;&gt;"",ISNUMBER(SEARCH(vyberHrace,$B22435)))</f>
      </c>
      <c r="M22435" s="14">
        <f>AND($I22435=MID(kododd,1,2),$J22435=MID(kododd,3,3))</f>
      </c>
    </row>
    <row r="22436">
      <c r="A22436" s="95">
        <v>42124</v>
      </c>
      <c r="B22436" s="93" t="s">
        <v>14841</v>
      </c>
      <c r="C22436" s="93" t="s">
        <v>1408</v>
      </c>
      <c r="D22436" s="95">
        <v>2289</v>
      </c>
      <c r="E22436" s="95">
        <v>2263</v>
      </c>
      <c r="F22436" s="95">
        <v>386839</v>
      </c>
      <c r="G22436" s="95">
        <v>250</v>
      </c>
      <c r="H22436" s="93" t="s">
        <v>8976</v>
      </c>
      <c r="I22436" s="93" t="s">
        <v>23895</v>
      </c>
      <c r="J22436" s="93" t="s">
        <v>20882</v>
      </c>
      <c r="K22436" s="93" t="s">
        <v>6865</v>
      </c>
      <c r="L22436" s="14">
        <f>AND(vyberHrace&lt;&gt;"",ISNUMBER(SEARCH(vyberHrace,$B22436)))</f>
      </c>
      <c r="M22436" s="14">
        <f>AND($I22436=MID(kododd,1,2),$J22436=MID(kododd,3,3))</f>
      </c>
    </row>
    <row r="22437">
      <c r="A22437" s="95">
        <v>12905</v>
      </c>
      <c r="B22437" s="93" t="s">
        <v>14847</v>
      </c>
      <c r="C22437" s="93" t="s">
        <v>1459</v>
      </c>
      <c r="D22437" s="95">
        <v>1705</v>
      </c>
      <c r="F22437" s="95">
        <v>23798602</v>
      </c>
      <c r="G22437" s="95">
        <v>250</v>
      </c>
      <c r="H22437" s="93" t="s">
        <v>8976</v>
      </c>
      <c r="I22437" s="93" t="s">
        <v>23895</v>
      </c>
      <c r="J22437" s="93" t="s">
        <v>21000</v>
      </c>
      <c r="K22437" s="93" t="s">
        <v>14613</v>
      </c>
      <c r="L22437" s="14">
        <f>AND(vyberHrace&lt;&gt;"",ISNUMBER(SEARCH(vyberHrace,$B22437)))</f>
      </c>
      <c r="M22437" s="14">
        <f>AND($I22437=MID(kododd,1,2),$J22437=MID(kododd,3,3))</f>
      </c>
    </row>
    <row r="22438">
      <c r="A22438" s="95">
        <v>9947</v>
      </c>
      <c r="B22438" s="93" t="s">
        <v>14850</v>
      </c>
      <c r="C22438" s="93" t="s">
        <v>1407</v>
      </c>
      <c r="D22438" s="95">
        <v>1676</v>
      </c>
      <c r="E22438" s="95">
        <v>1782</v>
      </c>
      <c r="F22438" s="95">
        <v>302929</v>
      </c>
      <c r="G22438" s="95">
        <v>0</v>
      </c>
      <c r="H22438" s="93" t="s">
        <v>8976</v>
      </c>
      <c r="I22438" s="93" t="s">
        <v>23895</v>
      </c>
      <c r="J22438" s="93" t="s">
        <v>20864</v>
      </c>
      <c r="K22438" s="93" t="s">
        <v>1505</v>
      </c>
      <c r="L22438" s="14">
        <f>AND(vyberHrace&lt;&gt;"",ISNUMBER(SEARCH(vyberHrace,$B22438)))</f>
      </c>
      <c r="M22438" s="14">
        <f>AND($I22438=MID(kododd,1,2),$J22438=MID(kododd,3,3))</f>
      </c>
    </row>
    <row r="22439">
      <c r="A22439" s="95">
        <v>31224</v>
      </c>
      <c r="B22439" s="93" t="s">
        <v>14851</v>
      </c>
      <c r="C22439" s="93" t="s">
        <v>1475</v>
      </c>
      <c r="D22439" s="95">
        <v>1898</v>
      </c>
      <c r="E22439" s="95">
        <v>1957</v>
      </c>
      <c r="F22439" s="95">
        <v>344451</v>
      </c>
      <c r="G22439" s="95">
        <v>250</v>
      </c>
      <c r="H22439" s="93" t="s">
        <v>8976</v>
      </c>
      <c r="I22439" s="93" t="s">
        <v>23895</v>
      </c>
      <c r="J22439" s="93" t="s">
        <v>20882</v>
      </c>
      <c r="K22439" s="93" t="s">
        <v>6865</v>
      </c>
      <c r="L22439" s="14">
        <f>AND(vyberHrace&lt;&gt;"",ISNUMBER(SEARCH(vyberHrace,$B22439)))</f>
      </c>
      <c r="M22439" s="14">
        <f>AND($I22439=MID(kododd,1,2),$J22439=MID(kododd,3,3))</f>
      </c>
    </row>
    <row r="22440">
      <c r="A22440" s="95">
        <v>2122</v>
      </c>
      <c r="B22440" s="93" t="s">
        <v>14854</v>
      </c>
      <c r="C22440" s="93" t="s">
        <v>1443</v>
      </c>
      <c r="D22440" s="95">
        <v>1694</v>
      </c>
      <c r="E22440" s="95">
        <v>1797</v>
      </c>
      <c r="F22440" s="95">
        <v>319945</v>
      </c>
      <c r="G22440" s="95">
        <v>250</v>
      </c>
      <c r="H22440" s="93" t="s">
        <v>8976</v>
      </c>
      <c r="I22440" s="93" t="s">
        <v>23895</v>
      </c>
      <c r="J22440" s="93" t="s">
        <v>20938</v>
      </c>
      <c r="K22440" s="93" t="s">
        <v>5086</v>
      </c>
      <c r="L22440" s="14">
        <f>AND(vyberHrace&lt;&gt;"",ISNUMBER(SEARCH(vyberHrace,$B22440)))</f>
      </c>
      <c r="M22440" s="14">
        <f>AND($I22440=MID(kododd,1,2),$J22440=MID(kododd,3,3))</f>
      </c>
    </row>
    <row r="22441">
      <c r="A22441" s="95">
        <v>46400</v>
      </c>
      <c r="B22441" s="93" t="s">
        <v>14872</v>
      </c>
      <c r="C22441" s="93" t="s">
        <v>1402</v>
      </c>
      <c r="G22441" s="95">
        <v>0</v>
      </c>
      <c r="H22441" s="93" t="s">
        <v>8976</v>
      </c>
      <c r="I22441" s="93" t="s">
        <v>23895</v>
      </c>
      <c r="J22441" s="93" t="s">
        <v>20869</v>
      </c>
      <c r="K22441" s="93" t="s">
        <v>6770</v>
      </c>
      <c r="L22441" s="14">
        <f>AND(vyberHrace&lt;&gt;"",ISNUMBER(SEARCH(vyberHrace,$B22441)))</f>
      </c>
      <c r="M22441" s="14">
        <f>AND($I22441=MID(kododd,1,2),$J22441=MID(kododd,3,3))</f>
      </c>
    </row>
    <row r="22442">
      <c r="A22442" s="95">
        <v>51740</v>
      </c>
      <c r="B22442" s="93" t="s">
        <v>2395</v>
      </c>
      <c r="C22442" s="93" t="s">
        <v>1422</v>
      </c>
      <c r="G22442" s="95">
        <v>0</v>
      </c>
      <c r="H22442" s="93" t="s">
        <v>8976</v>
      </c>
      <c r="I22442" s="93" t="s">
        <v>23895</v>
      </c>
      <c r="J22442" s="93" t="s">
        <v>20936</v>
      </c>
      <c r="K22442" s="93" t="s">
        <v>5615</v>
      </c>
      <c r="L22442" s="14">
        <f>AND(vyberHrace&lt;&gt;"",ISNUMBER(SEARCH(vyberHrace,$B22442)))</f>
      </c>
      <c r="M22442" s="14">
        <f>AND($I22442=MID(kododd,1,2),$J22442=MID(kododd,3,3))</f>
      </c>
    </row>
    <row r="22443">
      <c r="A22443" s="95">
        <v>50967</v>
      </c>
      <c r="B22443" s="93" t="s">
        <v>4417</v>
      </c>
      <c r="C22443" s="93" t="s">
        <v>1420</v>
      </c>
      <c r="D22443" s="95">
        <v>1050</v>
      </c>
      <c r="F22443" s="95">
        <v>23750545</v>
      </c>
      <c r="G22443" s="95">
        <v>250</v>
      </c>
      <c r="H22443" s="93" t="s">
        <v>8976</v>
      </c>
      <c r="I22443" s="93" t="s">
        <v>23895</v>
      </c>
      <c r="J22443" s="93" t="s">
        <v>20935</v>
      </c>
      <c r="K22443" s="93" t="s">
        <v>6901</v>
      </c>
      <c r="L22443" s="14">
        <f>AND(vyberHrace&lt;&gt;"",ISNUMBER(SEARCH(vyberHrace,$B22443)))</f>
      </c>
      <c r="M22443" s="14">
        <f>AND($I22443=MID(kododd,1,2),$J22443=MID(kododd,3,3))</f>
      </c>
    </row>
    <row r="22444">
      <c r="A22444" s="95">
        <v>4085</v>
      </c>
      <c r="B22444" s="93" t="s">
        <v>14874</v>
      </c>
      <c r="C22444" s="93" t="s">
        <v>1415</v>
      </c>
      <c r="D22444" s="95">
        <v>2143</v>
      </c>
      <c r="E22444" s="95">
        <v>2177</v>
      </c>
      <c r="F22444" s="95">
        <v>311030</v>
      </c>
      <c r="G22444" s="95">
        <v>250</v>
      </c>
      <c r="H22444" s="93" t="s">
        <v>8976</v>
      </c>
      <c r="I22444" s="93" t="s">
        <v>23895</v>
      </c>
      <c r="J22444" s="93" t="s">
        <v>20878</v>
      </c>
      <c r="K22444" s="93" t="s">
        <v>6859</v>
      </c>
      <c r="L22444" s="14">
        <f>AND(vyberHrace&lt;&gt;"",ISNUMBER(SEARCH(vyberHrace,$B22444)))</f>
      </c>
      <c r="M22444" s="14">
        <f>AND($I22444=MID(kododd,1,2),$J22444=MID(kododd,3,3))</f>
      </c>
    </row>
    <row r="22445">
      <c r="A22445" s="95">
        <v>14826</v>
      </c>
      <c r="B22445" s="93" t="s">
        <v>14877</v>
      </c>
      <c r="C22445" s="93" t="s">
        <v>1453</v>
      </c>
      <c r="D22445" s="95">
        <v>1767</v>
      </c>
      <c r="G22445" s="95">
        <v>0</v>
      </c>
      <c r="H22445" s="93" t="s">
        <v>8976</v>
      </c>
      <c r="I22445" s="93" t="s">
        <v>23895</v>
      </c>
      <c r="J22445" s="93" t="s">
        <v>20947</v>
      </c>
      <c r="K22445" s="93" t="s">
        <v>6833</v>
      </c>
      <c r="L22445" s="14">
        <f>AND(vyberHrace&lt;&gt;"",ISNUMBER(SEARCH(vyberHrace,$B22445)))</f>
      </c>
      <c r="M22445" s="14">
        <f>AND($I22445=MID(kododd,1,2),$J22445=MID(kododd,3,3))</f>
      </c>
    </row>
    <row r="22446">
      <c r="A22446" s="95">
        <v>56203</v>
      </c>
      <c r="B22446" s="93" t="s">
        <v>23220</v>
      </c>
      <c r="C22446" s="93" t="s">
        <v>1424</v>
      </c>
      <c r="F22446" s="95">
        <v>23788283</v>
      </c>
      <c r="G22446" s="95">
        <v>250</v>
      </c>
      <c r="H22446" s="93" t="s">
        <v>8976</v>
      </c>
      <c r="I22446" s="93" t="s">
        <v>23895</v>
      </c>
      <c r="J22446" s="93" t="s">
        <v>20948</v>
      </c>
      <c r="K22446" s="93" t="s">
        <v>6265</v>
      </c>
      <c r="L22446" s="14">
        <f>AND(vyberHrace&lt;&gt;"",ISNUMBER(SEARCH(vyberHrace,$B22446)))</f>
      </c>
      <c r="M22446" s="14">
        <f>AND($I22446=MID(kododd,1,2),$J22446=MID(kododd,3,3))</f>
      </c>
    </row>
    <row r="22447">
      <c r="A22447" s="95">
        <v>45470</v>
      </c>
      <c r="B22447" s="93" t="s">
        <v>14878</v>
      </c>
      <c r="C22447" s="93" t="s">
        <v>1416</v>
      </c>
      <c r="D22447" s="95">
        <v>2118</v>
      </c>
      <c r="E22447" s="95">
        <v>2196</v>
      </c>
      <c r="F22447" s="95">
        <v>23710748</v>
      </c>
      <c r="G22447" s="95">
        <v>250</v>
      </c>
      <c r="H22447" s="93" t="s">
        <v>8976</v>
      </c>
      <c r="I22447" s="93" t="s">
        <v>23895</v>
      </c>
      <c r="J22447" s="93" t="s">
        <v>20913</v>
      </c>
      <c r="K22447" s="93" t="s">
        <v>3849</v>
      </c>
      <c r="L22447" s="14">
        <f>AND(vyberHrace&lt;&gt;"",ISNUMBER(SEARCH(vyberHrace,$B22447)))</f>
      </c>
      <c r="M22447" s="14">
        <f>AND($I22447=MID(kododd,1,2),$J22447=MID(kododd,3,3))</f>
      </c>
    </row>
    <row r="22448">
      <c r="A22448" s="95">
        <v>29179</v>
      </c>
      <c r="B22448" s="93" t="s">
        <v>14879</v>
      </c>
      <c r="C22448" s="93" t="s">
        <v>1439</v>
      </c>
      <c r="D22448" s="95">
        <v>1773</v>
      </c>
      <c r="E22448" s="95">
        <v>1835</v>
      </c>
      <c r="F22448" s="95">
        <v>358134</v>
      </c>
      <c r="G22448" s="95">
        <v>250</v>
      </c>
      <c r="H22448" s="93" t="s">
        <v>8976</v>
      </c>
      <c r="I22448" s="93" t="s">
        <v>23895</v>
      </c>
      <c r="J22448" s="93" t="s">
        <v>20891</v>
      </c>
      <c r="K22448" s="93" t="s">
        <v>6860</v>
      </c>
      <c r="L22448" s="14">
        <f>AND(vyberHrace&lt;&gt;"",ISNUMBER(SEARCH(vyberHrace,$B22448)))</f>
      </c>
      <c r="M22448" s="14">
        <f>AND($I22448=MID(kododd,1,2),$J22448=MID(kododd,3,3))</f>
      </c>
    </row>
    <row r="22449">
      <c r="A22449" s="95">
        <v>53087</v>
      </c>
      <c r="B22449" s="93" t="s">
        <v>17535</v>
      </c>
      <c r="C22449" s="93" t="s">
        <v>1427</v>
      </c>
      <c r="D22449" s="95">
        <v>1116</v>
      </c>
      <c r="E22449" s="95">
        <v>1506</v>
      </c>
      <c r="F22449" s="95">
        <v>23743220</v>
      </c>
      <c r="G22449" s="95">
        <v>250</v>
      </c>
      <c r="H22449" s="93" t="s">
        <v>8976</v>
      </c>
      <c r="I22449" s="93" t="s">
        <v>23895</v>
      </c>
      <c r="J22449" s="93" t="s">
        <v>21007</v>
      </c>
      <c r="K22449" s="93" t="s">
        <v>2006</v>
      </c>
      <c r="L22449" s="14">
        <f>AND(vyberHrace&lt;&gt;"",ISNUMBER(SEARCH(vyberHrace,$B22449)))</f>
      </c>
      <c r="M22449" s="14">
        <f>AND($I22449=MID(kododd,1,2),$J22449=MID(kododd,3,3))</f>
      </c>
    </row>
    <row r="22450">
      <c r="A22450" s="95">
        <v>55079</v>
      </c>
      <c r="B22450" s="93" t="s">
        <v>1336</v>
      </c>
      <c r="C22450" s="93" t="s">
        <v>1429</v>
      </c>
      <c r="D22450" s="95">
        <v>1342</v>
      </c>
      <c r="F22450" s="95">
        <v>23772328</v>
      </c>
      <c r="G22450" s="95">
        <v>250</v>
      </c>
      <c r="H22450" s="93" t="s">
        <v>8976</v>
      </c>
      <c r="I22450" s="93" t="s">
        <v>23895</v>
      </c>
      <c r="J22450" s="93" t="s">
        <v>1506</v>
      </c>
      <c r="K22450" s="93" t="s">
        <v>1507</v>
      </c>
      <c r="L22450" s="14">
        <f>AND(vyberHrace&lt;&gt;"",ISNUMBER(SEARCH(vyberHrace,$B22450)))</f>
      </c>
      <c r="M22450" s="14">
        <f>AND($I22450=MID(kododd,1,2),$J22450=MID(kododd,3,3))</f>
      </c>
    </row>
    <row r="22451">
      <c r="A22451" s="95">
        <v>44906</v>
      </c>
      <c r="B22451" s="93" t="s">
        <v>14884</v>
      </c>
      <c r="C22451" s="93" t="s">
        <v>1402</v>
      </c>
      <c r="F22451" s="95">
        <v>23705957</v>
      </c>
      <c r="G22451" s="95">
        <v>250</v>
      </c>
      <c r="H22451" s="93" t="s">
        <v>8976</v>
      </c>
      <c r="I22451" s="93" t="s">
        <v>23895</v>
      </c>
      <c r="J22451" s="93" t="s">
        <v>20881</v>
      </c>
      <c r="K22451" s="93" t="s">
        <v>1955</v>
      </c>
      <c r="L22451" s="14">
        <f>AND(vyberHrace&lt;&gt;"",ISNUMBER(SEARCH(vyberHrace,$B22451)))</f>
      </c>
      <c r="M22451" s="14">
        <f>AND($I22451=MID(kododd,1,2),$J22451=MID(kododd,3,3))</f>
      </c>
    </row>
    <row r="22452">
      <c r="A22452" s="95">
        <v>56534</v>
      </c>
      <c r="B22452" s="93" t="s">
        <v>23116</v>
      </c>
      <c r="C22452" s="93" t="s">
        <v>1424</v>
      </c>
      <c r="F22452" s="95">
        <v>23788291</v>
      </c>
      <c r="G22452" s="95">
        <v>250</v>
      </c>
      <c r="H22452" s="93" t="s">
        <v>8976</v>
      </c>
      <c r="I22452" s="93" t="s">
        <v>23895</v>
      </c>
      <c r="J22452" s="93" t="s">
        <v>20913</v>
      </c>
      <c r="K22452" s="93" t="s">
        <v>3849</v>
      </c>
      <c r="L22452" s="14">
        <f>AND(vyberHrace&lt;&gt;"",ISNUMBER(SEARCH(vyberHrace,$B22452)))</f>
      </c>
      <c r="M22452" s="14">
        <f>AND($I22452=MID(kododd,1,2),$J22452=MID(kododd,3,3))</f>
      </c>
    </row>
    <row r="22453">
      <c r="A22453" s="95">
        <v>55798</v>
      </c>
      <c r="B22453" s="93" t="s">
        <v>14904</v>
      </c>
      <c r="C22453" s="93" t="s">
        <v>1411</v>
      </c>
      <c r="D22453" s="95">
        <v>1013</v>
      </c>
      <c r="F22453" s="95">
        <v>23766662</v>
      </c>
      <c r="G22453" s="95">
        <v>250</v>
      </c>
      <c r="H22453" s="93" t="s">
        <v>8976</v>
      </c>
      <c r="I22453" s="93" t="s">
        <v>23895</v>
      </c>
      <c r="J22453" s="93" t="s">
        <v>20878</v>
      </c>
      <c r="K22453" s="93" t="s">
        <v>6859</v>
      </c>
      <c r="L22453" s="14">
        <f>AND(vyberHrace&lt;&gt;"",ISNUMBER(SEARCH(vyberHrace,$B22453)))</f>
      </c>
      <c r="M22453" s="14">
        <f>AND($I22453=MID(kododd,1,2),$J22453=MID(kododd,3,3))</f>
      </c>
    </row>
    <row r="22454">
      <c r="A22454" s="95">
        <v>31043</v>
      </c>
      <c r="B22454" s="93" t="s">
        <v>14907</v>
      </c>
      <c r="C22454" s="93" t="s">
        <v>1417</v>
      </c>
      <c r="D22454" s="95">
        <v>2028</v>
      </c>
      <c r="E22454" s="95">
        <v>2042</v>
      </c>
      <c r="F22454" s="95">
        <v>339512</v>
      </c>
      <c r="G22454" s="95">
        <v>250</v>
      </c>
      <c r="H22454" s="93" t="s">
        <v>8976</v>
      </c>
      <c r="I22454" s="93" t="s">
        <v>23895</v>
      </c>
      <c r="J22454" s="93" t="s">
        <v>20865</v>
      </c>
      <c r="K22454" s="93" t="s">
        <v>6760</v>
      </c>
      <c r="L22454" s="14">
        <f>AND(vyberHrace&lt;&gt;"",ISNUMBER(SEARCH(vyberHrace,$B22454)))</f>
      </c>
      <c r="M22454" s="14">
        <f>AND($I22454=MID(kododd,1,2),$J22454=MID(kododd,3,3))</f>
      </c>
    </row>
    <row r="22455">
      <c r="A22455" s="95">
        <v>52950</v>
      </c>
      <c r="B22455" s="93" t="s">
        <v>14915</v>
      </c>
      <c r="C22455" s="93" t="s">
        <v>1416</v>
      </c>
      <c r="D22455" s="95">
        <v>1034</v>
      </c>
      <c r="E22455" s="95">
        <v>1498</v>
      </c>
      <c r="F22455" s="95">
        <v>23732458</v>
      </c>
      <c r="G22455" s="95">
        <v>0</v>
      </c>
      <c r="H22455" s="93" t="s">
        <v>8976</v>
      </c>
      <c r="I22455" s="93" t="s">
        <v>23895</v>
      </c>
      <c r="J22455" s="93" t="s">
        <v>20865</v>
      </c>
      <c r="K22455" s="93" t="s">
        <v>6760</v>
      </c>
      <c r="L22455" s="14">
        <f>AND(vyberHrace&lt;&gt;"",ISNUMBER(SEARCH(vyberHrace,$B22455)))</f>
      </c>
      <c r="M22455" s="14">
        <f>AND($I22455=MID(kododd,1,2),$J22455=MID(kododd,3,3))</f>
      </c>
    </row>
    <row r="22456">
      <c r="A22456" s="95">
        <v>54271</v>
      </c>
      <c r="B22456" s="93" t="s">
        <v>1284</v>
      </c>
      <c r="C22456" s="93" t="s">
        <v>1406</v>
      </c>
      <c r="G22456" s="95">
        <v>0</v>
      </c>
      <c r="H22456" s="93" t="s">
        <v>8976</v>
      </c>
      <c r="I22456" s="93" t="s">
        <v>23895</v>
      </c>
      <c r="J22456" s="93" t="s">
        <v>20935</v>
      </c>
      <c r="K22456" s="93" t="s">
        <v>6901</v>
      </c>
      <c r="L22456" s="14">
        <f>AND(vyberHrace&lt;&gt;"",ISNUMBER(SEARCH(vyberHrace,$B22456)))</f>
      </c>
      <c r="M22456" s="14">
        <f>AND($I22456=MID(kododd,1,2),$J22456=MID(kododd,3,3))</f>
      </c>
    </row>
    <row r="22457">
      <c r="A22457" s="95">
        <v>49624</v>
      </c>
      <c r="B22457" s="93" t="s">
        <v>14923</v>
      </c>
      <c r="C22457" s="93" t="s">
        <v>1406</v>
      </c>
      <c r="G22457" s="95">
        <v>250</v>
      </c>
      <c r="H22457" s="93" t="s">
        <v>8976</v>
      </c>
      <c r="I22457" s="93" t="s">
        <v>23895</v>
      </c>
      <c r="J22457" s="93" t="s">
        <v>20864</v>
      </c>
      <c r="K22457" s="93" t="s">
        <v>1505</v>
      </c>
      <c r="L22457" s="14">
        <f>AND(vyberHrace&lt;&gt;"",ISNUMBER(SEARCH(vyberHrace,$B22457)))</f>
      </c>
      <c r="M22457" s="14">
        <f>AND($I22457=MID(kododd,1,2),$J22457=MID(kododd,3,3))</f>
      </c>
    </row>
    <row r="22458">
      <c r="A22458" s="95">
        <v>54266</v>
      </c>
      <c r="B22458" s="93" t="s">
        <v>1285</v>
      </c>
      <c r="C22458" s="93" t="s">
        <v>1420</v>
      </c>
      <c r="F22458" s="95">
        <v>23750480</v>
      </c>
      <c r="G22458" s="95">
        <v>250</v>
      </c>
      <c r="H22458" s="93" t="s">
        <v>8976</v>
      </c>
      <c r="I22458" s="93" t="s">
        <v>23895</v>
      </c>
      <c r="J22458" s="93" t="s">
        <v>20935</v>
      </c>
      <c r="K22458" s="93" t="s">
        <v>6901</v>
      </c>
      <c r="L22458" s="14">
        <f>AND(vyberHrace&lt;&gt;"",ISNUMBER(SEARCH(vyberHrace,$B22458)))</f>
      </c>
      <c r="M22458" s="14">
        <f>AND($I22458=MID(kododd,1,2),$J22458=MID(kododd,3,3))</f>
      </c>
    </row>
    <row r="22459">
      <c r="A22459" s="95">
        <v>44408</v>
      </c>
      <c r="B22459" s="93" t="s">
        <v>13448</v>
      </c>
      <c r="C22459" s="93" t="s">
        <v>3255</v>
      </c>
      <c r="D22459" s="95">
        <v>1134</v>
      </c>
      <c r="E22459" s="95">
        <v>1473</v>
      </c>
      <c r="F22459" s="95">
        <v>23712686</v>
      </c>
      <c r="G22459" s="95">
        <v>0</v>
      </c>
      <c r="H22459" s="93" t="s">
        <v>8976</v>
      </c>
      <c r="I22459" s="93" t="s">
        <v>23895</v>
      </c>
      <c r="J22459" s="93" t="s">
        <v>20878</v>
      </c>
      <c r="K22459" s="93" t="s">
        <v>6859</v>
      </c>
      <c r="L22459" s="14">
        <f>AND(vyberHrace&lt;&gt;"",ISNUMBER(SEARCH(vyberHrace,$B22459)))</f>
      </c>
      <c r="M22459" s="14">
        <f>AND($I22459=MID(kododd,1,2),$J22459=MID(kododd,3,3))</f>
      </c>
    </row>
    <row r="22460">
      <c r="A22460" s="95">
        <v>48817</v>
      </c>
      <c r="B22460" s="93" t="s">
        <v>13449</v>
      </c>
      <c r="C22460" s="93" t="s">
        <v>1416</v>
      </c>
      <c r="G22460" s="95">
        <v>0</v>
      </c>
      <c r="H22460" s="93" t="s">
        <v>8976</v>
      </c>
      <c r="I22460" s="93" t="s">
        <v>23895</v>
      </c>
      <c r="J22460" s="93" t="s">
        <v>21013</v>
      </c>
      <c r="K22460" s="93" t="s">
        <v>12269</v>
      </c>
      <c r="L22460" s="14">
        <f>AND(vyberHrace&lt;&gt;"",ISNUMBER(SEARCH(vyberHrace,$B22460)))</f>
      </c>
      <c r="M22460" s="14">
        <f>AND($I22460=MID(kododd,1,2),$J22460=MID(kododd,3,3))</f>
      </c>
    </row>
    <row r="22461">
      <c r="A22461" s="95">
        <v>59540</v>
      </c>
      <c r="B22461" s="93" t="s">
        <v>25937</v>
      </c>
      <c r="C22461" s="93" t="s">
        <v>1486</v>
      </c>
      <c r="G22461" s="95">
        <v>0</v>
      </c>
      <c r="H22461" s="93" t="s">
        <v>8976</v>
      </c>
      <c r="I22461" s="93" t="s">
        <v>23895</v>
      </c>
      <c r="J22461" s="93" t="s">
        <v>20913</v>
      </c>
      <c r="K22461" s="93" t="s">
        <v>3849</v>
      </c>
      <c r="L22461" s="14">
        <f>AND(vyberHrace&lt;&gt;"",ISNUMBER(SEARCH(vyberHrace,$B22461)))</f>
      </c>
      <c r="M22461" s="14">
        <f>AND($I22461=MID(kododd,1,2),$J22461=MID(kododd,3,3))</f>
      </c>
    </row>
    <row r="22462">
      <c r="A22462" s="95">
        <v>48008</v>
      </c>
      <c r="B22462" s="93" t="s">
        <v>13451</v>
      </c>
      <c r="C22462" s="93" t="s">
        <v>1422</v>
      </c>
      <c r="F22462" s="95">
        <v>23723513</v>
      </c>
      <c r="G22462" s="95">
        <v>250</v>
      </c>
      <c r="H22462" s="93" t="s">
        <v>8976</v>
      </c>
      <c r="I22462" s="93" t="s">
        <v>23895</v>
      </c>
      <c r="J22462" s="93" t="s">
        <v>20948</v>
      </c>
      <c r="K22462" s="93" t="s">
        <v>6265</v>
      </c>
      <c r="L22462" s="14">
        <f>AND(vyberHrace&lt;&gt;"",ISNUMBER(SEARCH(vyberHrace,$B22462)))</f>
      </c>
      <c r="M22462" s="14">
        <f>AND($I22462=MID(kododd,1,2),$J22462=MID(kododd,3,3))</f>
      </c>
    </row>
    <row r="22463">
      <c r="A22463" s="95">
        <v>6339</v>
      </c>
      <c r="B22463" s="93" t="s">
        <v>14074</v>
      </c>
      <c r="C22463" s="93" t="s">
        <v>1473</v>
      </c>
      <c r="D22463" s="95">
        <v>1503</v>
      </c>
      <c r="F22463" s="95">
        <v>385344</v>
      </c>
      <c r="G22463" s="95">
        <v>250</v>
      </c>
      <c r="H22463" s="93" t="s">
        <v>8976</v>
      </c>
      <c r="I22463" s="93" t="s">
        <v>23895</v>
      </c>
      <c r="J22463" s="93" t="s">
        <v>20969</v>
      </c>
      <c r="K22463" s="93" t="s">
        <v>11269</v>
      </c>
      <c r="L22463" s="14">
        <f>AND(vyberHrace&lt;&gt;"",ISNUMBER(SEARCH(vyberHrace,$B22463)))</f>
      </c>
      <c r="M22463" s="14">
        <f>AND($I22463=MID(kododd,1,2),$J22463=MID(kododd,3,3))</f>
      </c>
    </row>
    <row r="22464">
      <c r="A22464" s="95">
        <v>60621</v>
      </c>
      <c r="B22464" s="93" t="s">
        <v>27040</v>
      </c>
      <c r="C22464" s="93" t="s">
        <v>1461</v>
      </c>
      <c r="D22464" s="95">
        <v>1273</v>
      </c>
      <c r="F22464" s="95">
        <v>23798424</v>
      </c>
      <c r="G22464" s="95">
        <v>250</v>
      </c>
      <c r="H22464" s="93" t="s">
        <v>8976</v>
      </c>
      <c r="I22464" s="93" t="s">
        <v>23895</v>
      </c>
      <c r="J22464" s="93" t="s">
        <v>20854</v>
      </c>
      <c r="K22464" s="93" t="s">
        <v>9943</v>
      </c>
      <c r="L22464" s="14">
        <f>AND(vyberHrace&lt;&gt;"",ISNUMBER(SEARCH(vyberHrace,$B22464)))</f>
      </c>
      <c r="M22464" s="14">
        <f>AND($I22464=MID(kododd,1,2),$J22464=MID(kododd,3,3))</f>
      </c>
    </row>
    <row r="22465">
      <c r="A22465" s="95">
        <v>48346</v>
      </c>
      <c r="B22465" s="93" t="s">
        <v>6084</v>
      </c>
      <c r="C22465" s="93" t="s">
        <v>1422</v>
      </c>
      <c r="G22465" s="95">
        <v>0</v>
      </c>
      <c r="H22465" s="93" t="s">
        <v>8976</v>
      </c>
      <c r="I22465" s="93" t="s">
        <v>23895</v>
      </c>
      <c r="J22465" s="93" t="s">
        <v>20947</v>
      </c>
      <c r="K22465" s="93" t="s">
        <v>6833</v>
      </c>
      <c r="L22465" s="14">
        <f>AND(vyberHrace&lt;&gt;"",ISNUMBER(SEARCH(vyberHrace,$B22465)))</f>
      </c>
      <c r="M22465" s="14">
        <f>AND($I22465=MID(kododd,1,2),$J22465=MID(kododd,3,3))</f>
      </c>
    </row>
    <row r="22466">
      <c r="A22466" s="95">
        <v>50816</v>
      </c>
      <c r="B22466" s="93" t="s">
        <v>6085</v>
      </c>
      <c r="C22466" s="93" t="s">
        <v>1422</v>
      </c>
      <c r="G22466" s="95">
        <v>0</v>
      </c>
      <c r="H22466" s="93" t="s">
        <v>8976</v>
      </c>
      <c r="I22466" s="93" t="s">
        <v>23895</v>
      </c>
      <c r="J22466" s="93" t="s">
        <v>20878</v>
      </c>
      <c r="K22466" s="93" t="s">
        <v>6859</v>
      </c>
      <c r="L22466" s="14">
        <f>AND(vyberHrace&lt;&gt;"",ISNUMBER(SEARCH(vyberHrace,$B22466)))</f>
      </c>
      <c r="M22466" s="14">
        <f>AND($I22466=MID(kododd,1,2),$J22466=MID(kododd,3,3))</f>
      </c>
    </row>
    <row r="22467">
      <c r="A22467" s="95">
        <v>56570</v>
      </c>
      <c r="B22467" s="93" t="s">
        <v>23166</v>
      </c>
      <c r="C22467" s="93" t="s">
        <v>1424</v>
      </c>
      <c r="G22467" s="95">
        <v>0</v>
      </c>
      <c r="H22467" s="93" t="s">
        <v>8976</v>
      </c>
      <c r="I22467" s="93" t="s">
        <v>23895</v>
      </c>
      <c r="J22467" s="93" t="s">
        <v>20878</v>
      </c>
      <c r="K22467" s="93" t="s">
        <v>6859</v>
      </c>
      <c r="L22467" s="14">
        <f>AND(vyberHrace&lt;&gt;"",ISNUMBER(SEARCH(vyberHrace,$B22467)))</f>
      </c>
      <c r="M22467" s="14">
        <f>AND($I22467=MID(kododd,1,2),$J22467=MID(kododd,3,3))</f>
      </c>
    </row>
    <row r="22468">
      <c r="A22468" s="95">
        <v>63007</v>
      </c>
      <c r="B22468" s="93" t="s">
        <v>29623</v>
      </c>
      <c r="C22468" s="93" t="s">
        <v>1422</v>
      </c>
      <c r="G22468" s="95">
        <v>250</v>
      </c>
      <c r="H22468" s="93" t="s">
        <v>8976</v>
      </c>
      <c r="I22468" s="93" t="s">
        <v>23895</v>
      </c>
      <c r="J22468" s="93" t="s">
        <v>20875</v>
      </c>
      <c r="K22468" s="93" t="s">
        <v>11215</v>
      </c>
      <c r="L22468" s="14">
        <f>AND(vyberHrace&lt;&gt;"",ISNUMBER(SEARCH(vyberHrace,$B22468)))</f>
      </c>
      <c r="M22468" s="14">
        <f>AND($I22468=MID(kododd,1,2),$J22468=MID(kododd,3,3))</f>
      </c>
    </row>
    <row r="22469">
      <c r="A22469" s="95">
        <v>50888</v>
      </c>
      <c r="B22469" s="93" t="s">
        <v>4357</v>
      </c>
      <c r="C22469" s="93" t="s">
        <v>1412</v>
      </c>
      <c r="D22469" s="95">
        <v>1653</v>
      </c>
      <c r="E22469" s="95">
        <v>1784</v>
      </c>
      <c r="F22469" s="95">
        <v>23732857</v>
      </c>
      <c r="G22469" s="95">
        <v>250</v>
      </c>
      <c r="H22469" s="93" t="s">
        <v>8976</v>
      </c>
      <c r="I22469" s="93" t="s">
        <v>23895</v>
      </c>
      <c r="J22469" s="93" t="s">
        <v>21013</v>
      </c>
      <c r="K22469" s="93" t="s">
        <v>12269</v>
      </c>
      <c r="L22469" s="14">
        <f>AND(vyberHrace&lt;&gt;"",ISNUMBER(SEARCH(vyberHrace,$B22469)))</f>
      </c>
      <c r="M22469" s="14">
        <f>AND($I22469=MID(kododd,1,2),$J22469=MID(kododd,3,3))</f>
      </c>
    </row>
    <row r="22470">
      <c r="A22470" s="95">
        <v>55161</v>
      </c>
      <c r="B22470" s="93" t="s">
        <v>1226</v>
      </c>
      <c r="C22470" s="93" t="s">
        <v>1416</v>
      </c>
      <c r="D22470" s="95">
        <v>1544</v>
      </c>
      <c r="E22470" s="95">
        <v>1677</v>
      </c>
      <c r="F22470" s="95">
        <v>23753870</v>
      </c>
      <c r="G22470" s="95">
        <v>250</v>
      </c>
      <c r="H22470" s="93" t="s">
        <v>8976</v>
      </c>
      <c r="I22470" s="93" t="s">
        <v>23895</v>
      </c>
      <c r="J22470" s="93" t="s">
        <v>21013</v>
      </c>
      <c r="K22470" s="93" t="s">
        <v>12269</v>
      </c>
      <c r="L22470" s="14">
        <f>AND(vyberHrace&lt;&gt;"",ISNUMBER(SEARCH(vyberHrace,$B22470)))</f>
      </c>
      <c r="M22470" s="14">
        <f>AND($I22470=MID(kododd,1,2),$J22470=MID(kododd,3,3))</f>
      </c>
    </row>
    <row r="22471">
      <c r="A22471" s="95">
        <v>8825</v>
      </c>
      <c r="B22471" s="93" t="s">
        <v>6111</v>
      </c>
      <c r="C22471" s="93" t="s">
        <v>1405</v>
      </c>
      <c r="D22471" s="95">
        <v>1808</v>
      </c>
      <c r="E22471" s="95">
        <v>1918</v>
      </c>
      <c r="F22471" s="95">
        <v>341452</v>
      </c>
      <c r="G22471" s="95">
        <v>250</v>
      </c>
      <c r="H22471" s="93" t="s">
        <v>8976</v>
      </c>
      <c r="I22471" s="93" t="s">
        <v>23895</v>
      </c>
      <c r="J22471" s="93" t="s">
        <v>20926</v>
      </c>
      <c r="K22471" s="93" t="s">
        <v>5577</v>
      </c>
      <c r="L22471" s="14">
        <f>AND(vyberHrace&lt;&gt;"",ISNUMBER(SEARCH(vyberHrace,$B22471)))</f>
      </c>
      <c r="M22471" s="14">
        <f>AND($I22471=MID(kododd,1,2),$J22471=MID(kododd,3,3))</f>
      </c>
    </row>
    <row r="22472">
      <c r="A22472" s="95">
        <v>63656</v>
      </c>
      <c r="B22472" s="93" t="s">
        <v>29903</v>
      </c>
      <c r="C22472" s="93" t="s">
        <v>1488</v>
      </c>
      <c r="G22472" s="95">
        <v>250</v>
      </c>
      <c r="H22472" s="93" t="s">
        <v>8976</v>
      </c>
      <c r="I22472" s="93" t="s">
        <v>23895</v>
      </c>
      <c r="J22472" s="93" t="s">
        <v>20948</v>
      </c>
      <c r="K22472" s="93" t="s">
        <v>6265</v>
      </c>
      <c r="L22472" s="14">
        <f>AND(vyberHrace&lt;&gt;"",ISNUMBER(SEARCH(vyberHrace,$B22472)))</f>
      </c>
      <c r="M22472" s="14">
        <f>AND($I22472=MID(kododd,1,2),$J22472=MID(kododd,3,3))</f>
      </c>
    </row>
    <row r="22473">
      <c r="A22473" s="95">
        <v>58603</v>
      </c>
      <c r="B22473" s="93" t="s">
        <v>25095</v>
      </c>
      <c r="C22473" s="93" t="s">
        <v>1450</v>
      </c>
      <c r="F22473" s="95">
        <v>23786655</v>
      </c>
      <c r="G22473" s="95">
        <v>250</v>
      </c>
      <c r="H22473" s="93" t="s">
        <v>8976</v>
      </c>
      <c r="I22473" s="93" t="s">
        <v>23895</v>
      </c>
      <c r="J22473" s="93" t="s">
        <v>20948</v>
      </c>
      <c r="K22473" s="93" t="s">
        <v>6265</v>
      </c>
      <c r="L22473" s="14">
        <f>AND(vyberHrace&lt;&gt;"",ISNUMBER(SEARCH(vyberHrace,$B22473)))</f>
      </c>
      <c r="M22473" s="14">
        <f>AND($I22473=MID(kododd,1,2),$J22473=MID(kododd,3,3))</f>
      </c>
    </row>
    <row r="22474">
      <c r="A22474" s="95">
        <v>10115</v>
      </c>
      <c r="B22474" s="93" t="s">
        <v>6114</v>
      </c>
      <c r="C22474" s="93" t="s">
        <v>1463</v>
      </c>
      <c r="D22474" s="95">
        <v>1498</v>
      </c>
      <c r="E22474" s="95">
        <v>1650</v>
      </c>
      <c r="F22474" s="95">
        <v>336912</v>
      </c>
      <c r="G22474" s="95">
        <v>250</v>
      </c>
      <c r="H22474" s="93" t="s">
        <v>8976</v>
      </c>
      <c r="I22474" s="93" t="s">
        <v>23895</v>
      </c>
      <c r="J22474" s="93" t="s">
        <v>21012</v>
      </c>
      <c r="K22474" s="93" t="s">
        <v>7767</v>
      </c>
      <c r="L22474" s="14">
        <f>AND(vyberHrace&lt;&gt;"",ISNUMBER(SEARCH(vyberHrace,$B22474)))</f>
      </c>
      <c r="M22474" s="14">
        <f>AND($I22474=MID(kododd,1,2),$J22474=MID(kododd,3,3))</f>
      </c>
    </row>
    <row r="22475">
      <c r="A22475" s="95">
        <v>46043</v>
      </c>
      <c r="B22475" s="93" t="s">
        <v>6226</v>
      </c>
      <c r="C22475" s="93" t="s">
        <v>3255</v>
      </c>
      <c r="D22475" s="95">
        <v>1991</v>
      </c>
      <c r="E22475" s="95">
        <v>2033</v>
      </c>
      <c r="F22475" s="95">
        <v>23708972</v>
      </c>
      <c r="G22475" s="95">
        <v>250</v>
      </c>
      <c r="H22475" s="93" t="s">
        <v>8976</v>
      </c>
      <c r="I22475" s="93" t="s">
        <v>23895</v>
      </c>
      <c r="J22475" s="93" t="s">
        <v>20848</v>
      </c>
      <c r="K22475" s="93" t="s">
        <v>3603</v>
      </c>
      <c r="L22475" s="14">
        <f>AND(vyberHrace&lt;&gt;"",ISNUMBER(SEARCH(vyberHrace,$B22475)))</f>
      </c>
      <c r="M22475" s="14">
        <f>AND($I22475=MID(kododd,1,2),$J22475=MID(kododd,3,3))</f>
      </c>
    </row>
    <row r="22476">
      <c r="A22476" s="95">
        <v>45870</v>
      </c>
      <c r="B22476" s="93" t="s">
        <v>6227</v>
      </c>
      <c r="C22476" s="93" t="s">
        <v>1416</v>
      </c>
      <c r="G22476" s="95">
        <v>0</v>
      </c>
      <c r="H22476" s="93" t="s">
        <v>8976</v>
      </c>
      <c r="I22476" s="93" t="s">
        <v>23895</v>
      </c>
      <c r="J22476" s="93" t="s">
        <v>20878</v>
      </c>
      <c r="K22476" s="93" t="s">
        <v>6859</v>
      </c>
      <c r="L22476" s="14">
        <f>AND(vyberHrace&lt;&gt;"",ISNUMBER(SEARCH(vyberHrace,$B22476)))</f>
      </c>
      <c r="M22476" s="14">
        <f>AND($I22476=MID(kododd,1,2),$J22476=MID(kododd,3,3))</f>
      </c>
    </row>
    <row r="22477">
      <c r="A22477" s="95">
        <v>63281</v>
      </c>
      <c r="B22477" s="93" t="s">
        <v>29624</v>
      </c>
      <c r="C22477" s="93" t="s">
        <v>1487</v>
      </c>
      <c r="G22477" s="95">
        <v>250</v>
      </c>
      <c r="H22477" s="93" t="s">
        <v>8976</v>
      </c>
      <c r="I22477" s="93" t="s">
        <v>23895</v>
      </c>
      <c r="J22477" s="93" t="s">
        <v>20882</v>
      </c>
      <c r="K22477" s="93" t="s">
        <v>6865</v>
      </c>
      <c r="L22477" s="14">
        <f>AND(vyberHrace&lt;&gt;"",ISNUMBER(SEARCH(vyberHrace,$B22477)))</f>
      </c>
      <c r="M22477" s="14">
        <f>AND($I22477=MID(kododd,1,2),$J22477=MID(kododd,3,3))</f>
      </c>
    </row>
    <row r="22478">
      <c r="A22478" s="95">
        <v>56528</v>
      </c>
      <c r="B22478" s="93" t="s">
        <v>23117</v>
      </c>
      <c r="C22478" s="93" t="s">
        <v>1424</v>
      </c>
      <c r="G22478" s="95">
        <v>250</v>
      </c>
      <c r="H22478" s="93" t="s">
        <v>8976</v>
      </c>
      <c r="I22478" s="93" t="s">
        <v>23895</v>
      </c>
      <c r="J22478" s="93" t="s">
        <v>20913</v>
      </c>
      <c r="K22478" s="93" t="s">
        <v>3849</v>
      </c>
      <c r="L22478" s="14">
        <f>AND(vyberHrace&lt;&gt;"",ISNUMBER(SEARCH(vyberHrace,$B22478)))</f>
      </c>
      <c r="M22478" s="14">
        <f>AND($I22478=MID(kododd,1,2),$J22478=MID(kododd,3,3))</f>
      </c>
    </row>
    <row r="22479">
      <c r="A22479" s="95">
        <v>63822</v>
      </c>
      <c r="B22479" s="93" t="s">
        <v>30041</v>
      </c>
      <c r="C22479" s="93" t="s">
        <v>1486</v>
      </c>
      <c r="G22479" s="95">
        <v>250</v>
      </c>
      <c r="H22479" s="93" t="s">
        <v>8976</v>
      </c>
      <c r="I22479" s="93" t="s">
        <v>23895</v>
      </c>
      <c r="J22479" s="93" t="s">
        <v>20882</v>
      </c>
      <c r="K22479" s="93" t="s">
        <v>6865</v>
      </c>
      <c r="L22479" s="14">
        <f>AND(vyberHrace&lt;&gt;"",ISNUMBER(SEARCH(vyberHrace,$B22479)))</f>
      </c>
      <c r="M22479" s="14">
        <f>AND($I22479=MID(kododd,1,2),$J22479=MID(kododd,3,3))</f>
      </c>
    </row>
    <row r="22480">
      <c r="A22480" s="95">
        <v>46505</v>
      </c>
      <c r="B22480" s="93" t="s">
        <v>6241</v>
      </c>
      <c r="C22480" s="93" t="s">
        <v>3255</v>
      </c>
      <c r="D22480" s="95">
        <v>1784</v>
      </c>
      <c r="E22480" s="95">
        <v>1835</v>
      </c>
      <c r="F22480" s="95">
        <v>23760044</v>
      </c>
      <c r="G22480" s="95">
        <v>250</v>
      </c>
      <c r="H22480" s="93" t="s">
        <v>8976</v>
      </c>
      <c r="I22480" s="93" t="s">
        <v>23895</v>
      </c>
      <c r="J22480" s="93" t="s">
        <v>20948</v>
      </c>
      <c r="K22480" s="93" t="s">
        <v>6265</v>
      </c>
      <c r="L22480" s="14">
        <f>AND(vyberHrace&lt;&gt;"",ISNUMBER(SEARCH(vyberHrace,$B22480)))</f>
      </c>
      <c r="M22480" s="14">
        <f>AND($I22480=MID(kododd,1,2),$J22480=MID(kododd,3,3))</f>
      </c>
    </row>
    <row r="22481">
      <c r="A22481" s="95">
        <v>52327</v>
      </c>
      <c r="B22481" s="93" t="s">
        <v>2302</v>
      </c>
      <c r="C22481" s="93" t="s">
        <v>1416</v>
      </c>
      <c r="F22481" s="95">
        <v>23741015</v>
      </c>
      <c r="G22481" s="95">
        <v>0</v>
      </c>
      <c r="H22481" s="93" t="s">
        <v>8976</v>
      </c>
      <c r="I22481" s="93" t="s">
        <v>23895</v>
      </c>
      <c r="J22481" s="93" t="s">
        <v>20935</v>
      </c>
      <c r="K22481" s="93" t="s">
        <v>6901</v>
      </c>
      <c r="L22481" s="14">
        <f>AND(vyberHrace&lt;&gt;"",ISNUMBER(SEARCH(vyberHrace,$B22481)))</f>
      </c>
      <c r="M22481" s="14">
        <f>AND($I22481=MID(kododd,1,2),$J22481=MID(kododd,3,3))</f>
      </c>
    </row>
    <row r="22482">
      <c r="A22482" s="95">
        <v>59897</v>
      </c>
      <c r="B22482" s="93" t="s">
        <v>26391</v>
      </c>
      <c r="C22482" s="93" t="s">
        <v>1411</v>
      </c>
      <c r="G22482" s="95">
        <v>250</v>
      </c>
      <c r="H22482" s="93" t="s">
        <v>8976</v>
      </c>
      <c r="I22482" s="93" t="s">
        <v>23895</v>
      </c>
      <c r="J22482" s="93" t="s">
        <v>20926</v>
      </c>
      <c r="K22482" s="93" t="s">
        <v>5577</v>
      </c>
      <c r="L22482" s="14">
        <f>AND(vyberHrace&lt;&gt;"",ISNUMBER(SEARCH(vyberHrace,$B22482)))</f>
      </c>
      <c r="M22482" s="14">
        <f>AND($I22482=MID(kododd,1,2),$J22482=MID(kododd,3,3))</f>
      </c>
    </row>
    <row r="22483">
      <c r="A22483" s="95">
        <v>9714</v>
      </c>
      <c r="B22483" s="93" t="s">
        <v>6246</v>
      </c>
      <c r="C22483" s="93" t="s">
        <v>1433</v>
      </c>
      <c r="D22483" s="95">
        <v>1789</v>
      </c>
      <c r="E22483" s="95">
        <v>1879</v>
      </c>
      <c r="F22483" s="95">
        <v>373710</v>
      </c>
      <c r="G22483" s="95">
        <v>250</v>
      </c>
      <c r="H22483" s="93" t="s">
        <v>8976</v>
      </c>
      <c r="I22483" s="93" t="s">
        <v>23895</v>
      </c>
      <c r="J22483" s="93" t="s">
        <v>20891</v>
      </c>
      <c r="K22483" s="93" t="s">
        <v>6860</v>
      </c>
      <c r="L22483" s="14">
        <f>AND(vyberHrace&lt;&gt;"",ISNUMBER(SEARCH(vyberHrace,$B22483)))</f>
      </c>
      <c r="M22483" s="14">
        <f>AND($I22483=MID(kododd,1,2),$J22483=MID(kododd,3,3))</f>
      </c>
    </row>
    <row r="22484">
      <c r="A22484" s="95">
        <v>47406</v>
      </c>
      <c r="B22484" s="93" t="s">
        <v>6247</v>
      </c>
      <c r="C22484" s="93" t="s">
        <v>1402</v>
      </c>
      <c r="F22484" s="95">
        <v>23738774</v>
      </c>
      <c r="G22484" s="95">
        <v>0</v>
      </c>
      <c r="H22484" s="93" t="s">
        <v>8976</v>
      </c>
      <c r="I22484" s="93" t="s">
        <v>23895</v>
      </c>
      <c r="J22484" s="93" t="s">
        <v>20944</v>
      </c>
      <c r="K22484" s="93" t="s">
        <v>11221</v>
      </c>
      <c r="L22484" s="14">
        <f>AND(vyberHrace&lt;&gt;"",ISNUMBER(SEARCH(vyberHrace,$B22484)))</f>
      </c>
      <c r="M22484" s="14">
        <f>AND($I22484=MID(kododd,1,2),$J22484=MID(kododd,3,3))</f>
      </c>
    </row>
    <row r="22485">
      <c r="A22485" s="95">
        <v>62789</v>
      </c>
      <c r="B22485" s="93" t="s">
        <v>29625</v>
      </c>
      <c r="C22485" s="93" t="s">
        <v>1420</v>
      </c>
      <c r="G22485" s="95">
        <v>250</v>
      </c>
      <c r="H22485" s="93" t="s">
        <v>8976</v>
      </c>
      <c r="I22485" s="93" t="s">
        <v>23895</v>
      </c>
      <c r="J22485" s="93" t="s">
        <v>20878</v>
      </c>
      <c r="K22485" s="93" t="s">
        <v>6859</v>
      </c>
      <c r="L22485" s="14">
        <f>AND(vyberHrace&lt;&gt;"",ISNUMBER(SEARCH(vyberHrace,$B22485)))</f>
      </c>
      <c r="M22485" s="14">
        <f>AND($I22485=MID(kododd,1,2),$J22485=MID(kododd,3,3))</f>
      </c>
    </row>
    <row r="22486">
      <c r="A22486" s="95">
        <v>62790</v>
      </c>
      <c r="B22486" s="93" t="s">
        <v>29626</v>
      </c>
      <c r="C22486" s="93" t="s">
        <v>1486</v>
      </c>
      <c r="G22486" s="95">
        <v>250</v>
      </c>
      <c r="H22486" s="93" t="s">
        <v>8976</v>
      </c>
      <c r="I22486" s="93" t="s">
        <v>23895</v>
      </c>
      <c r="J22486" s="93" t="s">
        <v>20878</v>
      </c>
      <c r="K22486" s="93" t="s">
        <v>6859</v>
      </c>
      <c r="L22486" s="14">
        <f>AND(vyberHrace&lt;&gt;"",ISNUMBER(SEARCH(vyberHrace,$B22486)))</f>
      </c>
      <c r="M22486" s="14">
        <f>AND($I22486=MID(kododd,1,2),$J22486=MID(kododd,3,3))</f>
      </c>
    </row>
    <row r="22487">
      <c r="A22487" s="95">
        <v>52365</v>
      </c>
      <c r="B22487" s="93" t="s">
        <v>3265</v>
      </c>
      <c r="C22487" s="93" t="s">
        <v>1410</v>
      </c>
      <c r="D22487" s="95">
        <v>1728</v>
      </c>
      <c r="E22487" s="95">
        <v>1779</v>
      </c>
      <c r="F22487" s="95">
        <v>23741023</v>
      </c>
      <c r="G22487" s="95">
        <v>250</v>
      </c>
      <c r="H22487" s="93" t="s">
        <v>8976</v>
      </c>
      <c r="I22487" s="93" t="s">
        <v>23895</v>
      </c>
      <c r="J22487" s="93" t="s">
        <v>21013</v>
      </c>
      <c r="K22487" s="93" t="s">
        <v>12269</v>
      </c>
      <c r="L22487" s="14">
        <f>AND(vyberHrace&lt;&gt;"",ISNUMBER(SEARCH(vyberHrace,$B22487)))</f>
      </c>
      <c r="M22487" s="14">
        <f>AND($I22487=MID(kododd,1,2),$J22487=MID(kododd,3,3))</f>
      </c>
    </row>
    <row r="22488">
      <c r="A22488" s="95">
        <v>5309</v>
      </c>
      <c r="B22488" s="93" t="s">
        <v>11279</v>
      </c>
      <c r="C22488" s="93" t="s">
        <v>1442</v>
      </c>
      <c r="D22488" s="95">
        <v>1982</v>
      </c>
      <c r="E22488" s="95">
        <v>2006</v>
      </c>
      <c r="F22488" s="95">
        <v>322083</v>
      </c>
      <c r="G22488" s="95">
        <v>0</v>
      </c>
      <c r="H22488" s="93" t="s">
        <v>8976</v>
      </c>
      <c r="I22488" s="93" t="s">
        <v>23895</v>
      </c>
      <c r="J22488" s="93" t="s">
        <v>20864</v>
      </c>
      <c r="K22488" s="93" t="s">
        <v>1505</v>
      </c>
      <c r="L22488" s="14">
        <f>AND(vyberHrace&lt;&gt;"",ISNUMBER(SEARCH(vyberHrace,$B22488)))</f>
      </c>
      <c r="M22488" s="14">
        <f>AND($I22488=MID(kododd,1,2),$J22488=MID(kododd,3,3))</f>
      </c>
    </row>
    <row r="22489">
      <c r="A22489" s="95">
        <v>55358</v>
      </c>
      <c r="B22489" s="93" t="s">
        <v>23318</v>
      </c>
      <c r="C22489" s="93" t="s">
        <v>1450</v>
      </c>
      <c r="G22489" s="95">
        <v>0</v>
      </c>
      <c r="H22489" s="93" t="s">
        <v>8976</v>
      </c>
      <c r="I22489" s="93" t="s">
        <v>23895</v>
      </c>
      <c r="J22489" s="93" t="s">
        <v>20935</v>
      </c>
      <c r="K22489" s="93" t="s">
        <v>6901</v>
      </c>
      <c r="L22489" s="14">
        <f>AND(vyberHrace&lt;&gt;"",ISNUMBER(SEARCH(vyberHrace,$B22489)))</f>
      </c>
      <c r="M22489" s="14">
        <f>AND($I22489=MID(kododd,1,2),$J22489=MID(kododd,3,3))</f>
      </c>
    </row>
    <row r="22490">
      <c r="A22490" s="95">
        <v>54741</v>
      </c>
      <c r="B22490" s="93" t="s">
        <v>1115</v>
      </c>
      <c r="C22490" s="93" t="s">
        <v>3255</v>
      </c>
      <c r="G22490" s="95">
        <v>250</v>
      </c>
      <c r="H22490" s="93" t="s">
        <v>8976</v>
      </c>
      <c r="I22490" s="93" t="s">
        <v>23895</v>
      </c>
      <c r="J22490" s="93" t="s">
        <v>20934</v>
      </c>
      <c r="K22490" s="93" t="s">
        <v>21374</v>
      </c>
      <c r="L22490" s="14">
        <f>AND(vyberHrace&lt;&gt;"",ISNUMBER(SEARCH(vyberHrace,$B22490)))</f>
      </c>
      <c r="M22490" s="14">
        <f>AND($I22490=MID(kododd,1,2),$J22490=MID(kododd,3,3))</f>
      </c>
    </row>
    <row r="22491">
      <c r="A22491" s="95">
        <v>47304</v>
      </c>
      <c r="B22491" s="93" t="s">
        <v>11281</v>
      </c>
      <c r="C22491" s="93" t="s">
        <v>1416</v>
      </c>
      <c r="F22491" s="95">
        <v>23717246</v>
      </c>
      <c r="G22491" s="95">
        <v>0</v>
      </c>
      <c r="H22491" s="93" t="s">
        <v>8976</v>
      </c>
      <c r="I22491" s="93" t="s">
        <v>23895</v>
      </c>
      <c r="J22491" s="93" t="s">
        <v>20848</v>
      </c>
      <c r="K22491" s="93" t="s">
        <v>3603</v>
      </c>
      <c r="L22491" s="14">
        <f>AND(vyberHrace&lt;&gt;"",ISNUMBER(SEARCH(vyberHrace,$B22491)))</f>
      </c>
      <c r="M22491" s="14">
        <f>AND($I22491=MID(kododd,1,2),$J22491=MID(kododd,3,3))</f>
      </c>
    </row>
    <row r="22492">
      <c r="A22492" s="95">
        <v>49425</v>
      </c>
      <c r="B22492" s="93" t="s">
        <v>11282</v>
      </c>
      <c r="C22492" s="93" t="s">
        <v>1422</v>
      </c>
      <c r="E22492" s="95">
        <v>1474</v>
      </c>
      <c r="F22492" s="95">
        <v>23732512</v>
      </c>
      <c r="G22492" s="95">
        <v>0</v>
      </c>
      <c r="H22492" s="93" t="s">
        <v>8976</v>
      </c>
      <c r="I22492" s="93" t="s">
        <v>23895</v>
      </c>
      <c r="J22492" s="93" t="s">
        <v>20848</v>
      </c>
      <c r="K22492" s="93" t="s">
        <v>3603</v>
      </c>
      <c r="L22492" s="14">
        <f>AND(vyberHrace&lt;&gt;"",ISNUMBER(SEARCH(vyberHrace,$B22492)))</f>
      </c>
      <c r="M22492" s="14">
        <f>AND($I22492=MID(kododd,1,2),$J22492=MID(kododd,3,3))</f>
      </c>
    </row>
    <row r="22493">
      <c r="A22493" s="95">
        <v>40670</v>
      </c>
      <c r="B22493" s="93" t="s">
        <v>11285</v>
      </c>
      <c r="C22493" s="93" t="s">
        <v>1410</v>
      </c>
      <c r="G22493" s="95">
        <v>0</v>
      </c>
      <c r="H22493" s="93" t="s">
        <v>8976</v>
      </c>
      <c r="I22493" s="93" t="s">
        <v>23895</v>
      </c>
      <c r="J22493" s="93" t="s">
        <v>20878</v>
      </c>
      <c r="K22493" s="93" t="s">
        <v>6859</v>
      </c>
      <c r="L22493" s="14">
        <f>AND(vyberHrace&lt;&gt;"",ISNUMBER(SEARCH(vyberHrace,$B22493)))</f>
      </c>
      <c r="M22493" s="14">
        <f>AND($I22493=MID(kododd,1,2),$J22493=MID(kododd,3,3))</f>
      </c>
    </row>
    <row r="22494">
      <c r="A22494" s="95">
        <v>46817</v>
      </c>
      <c r="B22494" s="93" t="s">
        <v>11286</v>
      </c>
      <c r="C22494" s="93" t="s">
        <v>1406</v>
      </c>
      <c r="G22494" s="95">
        <v>0</v>
      </c>
      <c r="H22494" s="93" t="s">
        <v>8976</v>
      </c>
      <c r="I22494" s="93" t="s">
        <v>23895</v>
      </c>
      <c r="J22494" s="93" t="s">
        <v>20878</v>
      </c>
      <c r="K22494" s="93" t="s">
        <v>6859</v>
      </c>
      <c r="L22494" s="14">
        <f>AND(vyberHrace&lt;&gt;"",ISNUMBER(SEARCH(vyberHrace,$B22494)))</f>
      </c>
      <c r="M22494" s="14">
        <f>AND($I22494=MID(kododd,1,2),$J22494=MID(kododd,3,3))</f>
      </c>
    </row>
    <row r="22495">
      <c r="A22495" s="95">
        <v>50072</v>
      </c>
      <c r="B22495" s="93" t="s">
        <v>11287</v>
      </c>
      <c r="C22495" s="93" t="s">
        <v>1416</v>
      </c>
      <c r="G22495" s="95">
        <v>0</v>
      </c>
      <c r="H22495" s="93" t="s">
        <v>8976</v>
      </c>
      <c r="I22495" s="93" t="s">
        <v>23895</v>
      </c>
      <c r="J22495" s="93" t="s">
        <v>20936</v>
      </c>
      <c r="K22495" s="93" t="s">
        <v>5615</v>
      </c>
      <c r="L22495" s="14">
        <f>AND(vyberHrace&lt;&gt;"",ISNUMBER(SEARCH(vyberHrace,$B22495)))</f>
      </c>
      <c r="M22495" s="14">
        <f>AND($I22495=MID(kododd,1,2),$J22495=MID(kododd,3,3))</f>
      </c>
    </row>
    <row r="22496">
      <c r="A22496" s="95">
        <v>54613</v>
      </c>
      <c r="B22496" s="93" t="s">
        <v>1286</v>
      </c>
      <c r="C22496" s="93" t="s">
        <v>1412</v>
      </c>
      <c r="G22496" s="95">
        <v>250</v>
      </c>
      <c r="H22496" s="93" t="s">
        <v>8976</v>
      </c>
      <c r="I22496" s="93" t="s">
        <v>23895</v>
      </c>
      <c r="J22496" s="93" t="s">
        <v>20935</v>
      </c>
      <c r="K22496" s="93" t="s">
        <v>6901</v>
      </c>
      <c r="L22496" s="14">
        <f>AND(vyberHrace&lt;&gt;"",ISNUMBER(SEARCH(vyberHrace,$B22496)))</f>
      </c>
      <c r="M22496" s="14">
        <f>AND($I22496=MID(kododd,1,2),$J22496=MID(kododd,3,3))</f>
      </c>
    </row>
    <row r="22497">
      <c r="A22497" s="95">
        <v>63010</v>
      </c>
      <c r="B22497" s="93" t="s">
        <v>29627</v>
      </c>
      <c r="C22497" s="93" t="s">
        <v>1487</v>
      </c>
      <c r="G22497" s="95">
        <v>250</v>
      </c>
      <c r="H22497" s="93" t="s">
        <v>8976</v>
      </c>
      <c r="I22497" s="93" t="s">
        <v>23895</v>
      </c>
      <c r="J22497" s="93" t="s">
        <v>20947</v>
      </c>
      <c r="K22497" s="93" t="s">
        <v>6833</v>
      </c>
      <c r="L22497" s="14">
        <f>AND(vyberHrace&lt;&gt;"",ISNUMBER(SEARCH(vyberHrace,$B22497)))</f>
      </c>
      <c r="M22497" s="14">
        <f>AND($I22497=MID(kododd,1,2),$J22497=MID(kododd,3,3))</f>
      </c>
    </row>
    <row r="22498">
      <c r="A22498" s="95">
        <v>62791</v>
      </c>
      <c r="B22498" s="93" t="s">
        <v>29628</v>
      </c>
      <c r="C22498" s="93" t="s">
        <v>1488</v>
      </c>
      <c r="G22498" s="95">
        <v>250</v>
      </c>
      <c r="H22498" s="93" t="s">
        <v>8976</v>
      </c>
      <c r="I22498" s="93" t="s">
        <v>23895</v>
      </c>
      <c r="J22498" s="93" t="s">
        <v>20878</v>
      </c>
      <c r="K22498" s="93" t="s">
        <v>6859</v>
      </c>
      <c r="L22498" s="14">
        <f>AND(vyberHrace&lt;&gt;"",ISNUMBER(SEARCH(vyberHrace,$B22498)))</f>
      </c>
      <c r="M22498" s="14">
        <f>AND($I22498=MID(kododd,1,2),$J22498=MID(kododd,3,3))</f>
      </c>
    </row>
    <row r="22499">
      <c r="A22499" s="95">
        <v>62681</v>
      </c>
      <c r="B22499" s="93" t="s">
        <v>29629</v>
      </c>
      <c r="C22499" s="93" t="s">
        <v>1487</v>
      </c>
      <c r="G22499" s="95">
        <v>250</v>
      </c>
      <c r="H22499" s="93" t="s">
        <v>8976</v>
      </c>
      <c r="I22499" s="93" t="s">
        <v>23895</v>
      </c>
      <c r="J22499" s="93" t="s">
        <v>20882</v>
      </c>
      <c r="K22499" s="93" t="s">
        <v>6865</v>
      </c>
      <c r="L22499" s="14">
        <f>AND(vyberHrace&lt;&gt;"",ISNUMBER(SEARCH(vyberHrace,$B22499)))</f>
      </c>
      <c r="M22499" s="14">
        <f>AND($I22499=MID(kododd,1,2),$J22499=MID(kododd,3,3))</f>
      </c>
    </row>
    <row r="22500">
      <c r="A22500" s="95">
        <v>48673</v>
      </c>
      <c r="B22500" s="93" t="s">
        <v>4558</v>
      </c>
      <c r="C22500" s="93" t="s">
        <v>1406</v>
      </c>
      <c r="G22500" s="95">
        <v>0</v>
      </c>
      <c r="H22500" s="93" t="s">
        <v>8976</v>
      </c>
      <c r="I22500" s="93" t="s">
        <v>23895</v>
      </c>
      <c r="J22500" s="93" t="s">
        <v>20878</v>
      </c>
      <c r="K22500" s="93" t="s">
        <v>6859</v>
      </c>
      <c r="L22500" s="14">
        <f>AND(vyberHrace&lt;&gt;"",ISNUMBER(SEARCH(vyberHrace,$B22500)))</f>
      </c>
      <c r="M22500" s="14">
        <f>AND($I22500=MID(kododd,1,2),$J22500=MID(kododd,3,3))</f>
      </c>
    </row>
    <row r="22501">
      <c r="A22501" s="95">
        <v>23331</v>
      </c>
      <c r="B22501" s="93" t="s">
        <v>4564</v>
      </c>
      <c r="C22501" s="93" t="s">
        <v>1456</v>
      </c>
      <c r="D22501" s="95">
        <v>1535</v>
      </c>
      <c r="E22501" s="95">
        <v>1733</v>
      </c>
      <c r="F22501" s="95">
        <v>358142</v>
      </c>
      <c r="G22501" s="95">
        <v>250</v>
      </c>
      <c r="H22501" s="93" t="s">
        <v>8976</v>
      </c>
      <c r="I22501" s="93" t="s">
        <v>23895</v>
      </c>
      <c r="J22501" s="93" t="s">
        <v>20881</v>
      </c>
      <c r="K22501" s="93" t="s">
        <v>1955</v>
      </c>
      <c r="L22501" s="14">
        <f>AND(vyberHrace&lt;&gt;"",ISNUMBER(SEARCH(vyberHrace,$B22501)))</f>
      </c>
      <c r="M22501" s="14">
        <f>AND($I22501=MID(kododd,1,2),$J22501=MID(kododd,3,3))</f>
      </c>
    </row>
    <row r="22502">
      <c r="A22502" s="95">
        <v>10129</v>
      </c>
      <c r="B22502" s="93" t="s">
        <v>4567</v>
      </c>
      <c r="C22502" s="93" t="s">
        <v>1465</v>
      </c>
      <c r="D22502" s="95">
        <v>1672</v>
      </c>
      <c r="E22502" s="95">
        <v>1805</v>
      </c>
      <c r="F22502" s="95">
        <v>397008</v>
      </c>
      <c r="G22502" s="95">
        <v>250</v>
      </c>
      <c r="H22502" s="93" t="s">
        <v>8976</v>
      </c>
      <c r="I22502" s="93" t="s">
        <v>23895</v>
      </c>
      <c r="J22502" s="93" t="s">
        <v>21000</v>
      </c>
      <c r="K22502" s="93" t="s">
        <v>14613</v>
      </c>
      <c r="L22502" s="14">
        <f>AND(vyberHrace&lt;&gt;"",ISNUMBER(SEARCH(vyberHrace,$B22502)))</f>
      </c>
      <c r="M22502" s="14">
        <f>AND($I22502=MID(kododd,1,2),$J22502=MID(kododd,3,3))</f>
      </c>
    </row>
    <row r="22503">
      <c r="A22503" s="95">
        <v>5194</v>
      </c>
      <c r="B22503" s="93" t="s">
        <v>10432</v>
      </c>
      <c r="C22503" s="93" t="s">
        <v>1453</v>
      </c>
      <c r="D22503" s="95">
        <v>2186</v>
      </c>
      <c r="E22503" s="95">
        <v>2179</v>
      </c>
      <c r="F22503" s="95">
        <v>312673</v>
      </c>
      <c r="G22503" s="95">
        <v>250</v>
      </c>
      <c r="H22503" s="93" t="s">
        <v>8976</v>
      </c>
      <c r="I22503" s="93" t="s">
        <v>23895</v>
      </c>
      <c r="J22503" s="93" t="s">
        <v>20890</v>
      </c>
      <c r="K22503" s="93" t="s">
        <v>29570</v>
      </c>
      <c r="L22503" s="14">
        <f>AND(vyberHrace&lt;&gt;"",ISNUMBER(SEARCH(vyberHrace,$B22503)))</f>
      </c>
      <c r="M22503" s="14">
        <f>AND($I22503=MID(kododd,1,2),$J22503=MID(kododd,3,3))</f>
      </c>
    </row>
    <row r="22504">
      <c r="A22504" s="95">
        <v>63799</v>
      </c>
      <c r="B22504" s="93" t="s">
        <v>30042</v>
      </c>
      <c r="C22504" s="93" t="s">
        <v>1450</v>
      </c>
      <c r="G22504" s="95">
        <v>250</v>
      </c>
      <c r="H22504" s="93" t="s">
        <v>8976</v>
      </c>
      <c r="I22504" s="93" t="s">
        <v>23895</v>
      </c>
      <c r="J22504" s="93" t="s">
        <v>20866</v>
      </c>
      <c r="K22504" s="93" t="s">
        <v>6762</v>
      </c>
      <c r="L22504" s="14">
        <f>AND(vyberHrace&lt;&gt;"",ISNUMBER(SEARCH(vyberHrace,$B22504)))</f>
      </c>
      <c r="M22504" s="14">
        <f>AND($I22504=MID(kododd,1,2),$J22504=MID(kododd,3,3))</f>
      </c>
    </row>
    <row r="22505">
      <c r="A22505" s="95">
        <v>43074</v>
      </c>
      <c r="B22505" s="93" t="s">
        <v>5438</v>
      </c>
      <c r="C22505" s="93" t="s">
        <v>1410</v>
      </c>
      <c r="G22505" s="95">
        <v>0</v>
      </c>
      <c r="H22505" s="93" t="s">
        <v>8976</v>
      </c>
      <c r="I22505" s="93" t="s">
        <v>23895</v>
      </c>
      <c r="J22505" s="93" t="s">
        <v>20878</v>
      </c>
      <c r="K22505" s="93" t="s">
        <v>6859</v>
      </c>
      <c r="L22505" s="14">
        <f>AND(vyberHrace&lt;&gt;"",ISNUMBER(SEARCH(vyberHrace,$B22505)))</f>
      </c>
      <c r="M22505" s="14">
        <f>AND($I22505=MID(kododd,1,2),$J22505=MID(kododd,3,3))</f>
      </c>
    </row>
    <row r="22506">
      <c r="A22506" s="95">
        <v>51312</v>
      </c>
      <c r="B22506" s="93" t="s">
        <v>8866</v>
      </c>
      <c r="C22506" s="93" t="s">
        <v>1406</v>
      </c>
      <c r="G22506" s="95">
        <v>250</v>
      </c>
      <c r="H22506" s="93" t="s">
        <v>8976</v>
      </c>
      <c r="I22506" s="93" t="s">
        <v>23895</v>
      </c>
      <c r="J22506" s="93" t="s">
        <v>20864</v>
      </c>
      <c r="K22506" s="93" t="s">
        <v>1505</v>
      </c>
      <c r="L22506" s="14">
        <f>AND(vyberHrace&lt;&gt;"",ISNUMBER(SEARCH(vyberHrace,$B22506)))</f>
      </c>
      <c r="M22506" s="14">
        <f>AND($I22506=MID(kododd,1,2),$J22506=MID(kododd,3,3))</f>
      </c>
    </row>
    <row r="22507">
      <c r="A22507" s="95">
        <v>58340</v>
      </c>
      <c r="B22507" s="93" t="s">
        <v>24850</v>
      </c>
      <c r="C22507" s="93" t="s">
        <v>1411</v>
      </c>
      <c r="G22507" s="95">
        <v>250</v>
      </c>
      <c r="H22507" s="93" t="s">
        <v>8976</v>
      </c>
      <c r="I22507" s="93" t="s">
        <v>23895</v>
      </c>
      <c r="J22507" s="93" t="s">
        <v>20878</v>
      </c>
      <c r="K22507" s="93" t="s">
        <v>6859</v>
      </c>
      <c r="L22507" s="14">
        <f>AND(vyberHrace&lt;&gt;"",ISNUMBER(SEARCH(vyberHrace,$B22507)))</f>
      </c>
      <c r="M22507" s="14">
        <f>AND($I22507=MID(kododd,1,2),$J22507=MID(kododd,3,3))</f>
      </c>
    </row>
    <row r="22508">
      <c r="A22508" s="95">
        <v>59517</v>
      </c>
      <c r="B22508" s="93" t="s">
        <v>25919</v>
      </c>
      <c r="C22508" s="93" t="s">
        <v>1487</v>
      </c>
      <c r="G22508" s="95">
        <v>250</v>
      </c>
      <c r="H22508" s="93" t="s">
        <v>8976</v>
      </c>
      <c r="I22508" s="93" t="s">
        <v>23895</v>
      </c>
      <c r="J22508" s="93" t="s">
        <v>20948</v>
      </c>
      <c r="K22508" s="93" t="s">
        <v>6265</v>
      </c>
      <c r="L22508" s="14">
        <f>AND(vyberHrace&lt;&gt;"",ISNUMBER(SEARCH(vyberHrace,$B22508)))</f>
      </c>
      <c r="M22508" s="14">
        <f>AND($I22508=MID(kododd,1,2),$J22508=MID(kododd,3,3))</f>
      </c>
    </row>
    <row r="22509">
      <c r="A22509" s="95">
        <v>50620</v>
      </c>
      <c r="B22509" s="93" t="s">
        <v>6430</v>
      </c>
      <c r="C22509" s="93" t="s">
        <v>1416</v>
      </c>
      <c r="D22509" s="95">
        <v>1422</v>
      </c>
      <c r="E22509" s="95">
        <v>1563</v>
      </c>
      <c r="F22509" s="95">
        <v>23729260</v>
      </c>
      <c r="G22509" s="95">
        <v>250</v>
      </c>
      <c r="H22509" s="93" t="s">
        <v>8976</v>
      </c>
      <c r="I22509" s="93" t="s">
        <v>23895</v>
      </c>
      <c r="J22509" s="93" t="s">
        <v>20920</v>
      </c>
      <c r="K22509" s="93" t="s">
        <v>3843</v>
      </c>
      <c r="L22509" s="14">
        <f>AND(vyberHrace&lt;&gt;"",ISNUMBER(SEARCH(vyberHrace,$B22509)))</f>
      </c>
      <c r="M22509" s="14">
        <f>AND($I22509=MID(kododd,1,2),$J22509=MID(kododd,3,3))</f>
      </c>
    </row>
    <row r="22510">
      <c r="A22510" s="95">
        <v>6356</v>
      </c>
      <c r="B22510" s="93" t="s">
        <v>6431</v>
      </c>
      <c r="C22510" s="93" t="s">
        <v>1413</v>
      </c>
      <c r="D22510" s="95">
        <v>1777</v>
      </c>
      <c r="E22510" s="95">
        <v>1856</v>
      </c>
      <c r="F22510" s="95">
        <v>318469</v>
      </c>
      <c r="G22510" s="95">
        <v>250</v>
      </c>
      <c r="H22510" s="93" t="s">
        <v>8976</v>
      </c>
      <c r="I22510" s="93" t="s">
        <v>23895</v>
      </c>
      <c r="J22510" s="93" t="s">
        <v>20854</v>
      </c>
      <c r="K22510" s="93" t="s">
        <v>9943</v>
      </c>
      <c r="L22510" s="14">
        <f>AND(vyberHrace&lt;&gt;"",ISNUMBER(SEARCH(vyberHrace,$B22510)))</f>
      </c>
      <c r="M22510" s="14">
        <f>AND($I22510=MID(kododd,1,2),$J22510=MID(kododd,3,3))</f>
      </c>
    </row>
    <row r="22511">
      <c r="A22511" s="95">
        <v>52653</v>
      </c>
      <c r="B22511" s="93" t="s">
        <v>3848</v>
      </c>
      <c r="C22511" s="93" t="s">
        <v>1412</v>
      </c>
      <c r="D22511" s="95">
        <v>1344</v>
      </c>
      <c r="E22511" s="95">
        <v>1518</v>
      </c>
      <c r="F22511" s="95">
        <v>23748257</v>
      </c>
      <c r="G22511" s="95">
        <v>250</v>
      </c>
      <c r="H22511" s="93" t="s">
        <v>8976</v>
      </c>
      <c r="I22511" s="93" t="s">
        <v>23895</v>
      </c>
      <c r="J22511" s="93" t="s">
        <v>20913</v>
      </c>
      <c r="K22511" s="93" t="s">
        <v>3849</v>
      </c>
      <c r="L22511" s="14">
        <f>AND(vyberHrace&lt;&gt;"",ISNUMBER(SEARCH(vyberHrace,$B22511)))</f>
      </c>
      <c r="M22511" s="14">
        <f>AND($I22511=MID(kododd,1,2),$J22511=MID(kododd,3,3))</f>
      </c>
    </row>
    <row r="22512">
      <c r="A22512" s="95">
        <v>48674</v>
      </c>
      <c r="B22512" s="93" t="s">
        <v>14670</v>
      </c>
      <c r="C22512" s="93" t="s">
        <v>1402</v>
      </c>
      <c r="G22512" s="95">
        <v>0</v>
      </c>
      <c r="H22512" s="93" t="s">
        <v>8976</v>
      </c>
      <c r="I22512" s="93" t="s">
        <v>23895</v>
      </c>
      <c r="J22512" s="93" t="s">
        <v>20878</v>
      </c>
      <c r="K22512" s="93" t="s">
        <v>6859</v>
      </c>
      <c r="L22512" s="14">
        <f>AND(vyberHrace&lt;&gt;"",ISNUMBER(SEARCH(vyberHrace,$B22512)))</f>
      </c>
      <c r="M22512" s="14">
        <f>AND($I22512=MID(kododd,1,2),$J22512=MID(kododd,3,3))</f>
      </c>
    </row>
    <row r="22513">
      <c r="A22513" s="95">
        <v>31219</v>
      </c>
      <c r="B22513" s="93" t="s">
        <v>6350</v>
      </c>
      <c r="C22513" s="93" t="s">
        <v>1423</v>
      </c>
      <c r="D22513" s="95">
        <v>1330</v>
      </c>
      <c r="F22513" s="95">
        <v>23798610</v>
      </c>
      <c r="G22513" s="95">
        <v>250</v>
      </c>
      <c r="H22513" s="93" t="s">
        <v>8976</v>
      </c>
      <c r="I22513" s="93" t="s">
        <v>23895</v>
      </c>
      <c r="J22513" s="93" t="s">
        <v>21001</v>
      </c>
      <c r="K22513" s="93" t="s">
        <v>23915</v>
      </c>
      <c r="L22513" s="14">
        <f>AND(vyberHrace&lt;&gt;"",ISNUMBER(SEARCH(vyberHrace,$B22513)))</f>
      </c>
      <c r="M22513" s="14">
        <f>AND($I22513=MID(kododd,1,2),$J22513=MID(kododd,3,3))</f>
      </c>
    </row>
    <row r="22514">
      <c r="A22514" s="95">
        <v>46818</v>
      </c>
      <c r="B22514" s="93" t="s">
        <v>6352</v>
      </c>
      <c r="C22514" s="93" t="s">
        <v>1406</v>
      </c>
      <c r="G22514" s="95">
        <v>0</v>
      </c>
      <c r="H22514" s="93" t="s">
        <v>8976</v>
      </c>
      <c r="I22514" s="93" t="s">
        <v>23895</v>
      </c>
      <c r="J22514" s="93" t="s">
        <v>20878</v>
      </c>
      <c r="K22514" s="93" t="s">
        <v>6859</v>
      </c>
      <c r="L22514" s="14">
        <f>AND(vyberHrace&lt;&gt;"",ISNUMBER(SEARCH(vyberHrace,$B22514)))</f>
      </c>
      <c r="M22514" s="14">
        <f>AND($I22514=MID(kododd,1,2),$J22514=MID(kododd,3,3))</f>
      </c>
    </row>
    <row r="22515">
      <c r="A22515" s="95">
        <v>26620</v>
      </c>
      <c r="B22515" s="93" t="s">
        <v>6356</v>
      </c>
      <c r="C22515" s="93" t="s">
        <v>1441</v>
      </c>
      <c r="D22515" s="95">
        <v>1406</v>
      </c>
      <c r="F22515" s="95">
        <v>398144</v>
      </c>
      <c r="G22515" s="95">
        <v>250</v>
      </c>
      <c r="H22515" s="93" t="s">
        <v>8976</v>
      </c>
      <c r="I22515" s="93" t="s">
        <v>23895</v>
      </c>
      <c r="J22515" s="93" t="s">
        <v>20948</v>
      </c>
      <c r="K22515" s="93" t="s">
        <v>6265</v>
      </c>
      <c r="L22515" s="14">
        <f>AND(vyberHrace&lt;&gt;"",ISNUMBER(SEARCH(vyberHrace,$B22515)))</f>
      </c>
      <c r="M22515" s="14">
        <f>AND($I22515=MID(kododd,1,2),$J22515=MID(kododd,3,3))</f>
      </c>
    </row>
    <row r="22516">
      <c r="A22516" s="95">
        <v>26624</v>
      </c>
      <c r="B22516" s="93" t="s">
        <v>6357</v>
      </c>
      <c r="C22516" s="93" t="s">
        <v>1436</v>
      </c>
      <c r="D22516" s="95">
        <v>1575</v>
      </c>
      <c r="F22516" s="95">
        <v>329193</v>
      </c>
      <c r="G22516" s="95">
        <v>0</v>
      </c>
      <c r="H22516" s="93" t="s">
        <v>8976</v>
      </c>
      <c r="I22516" s="93" t="s">
        <v>23895</v>
      </c>
      <c r="J22516" s="93" t="s">
        <v>20948</v>
      </c>
      <c r="K22516" s="93" t="s">
        <v>6265</v>
      </c>
      <c r="L22516" s="14">
        <f>AND(vyberHrace&lt;&gt;"",ISNUMBER(SEARCH(vyberHrace,$B22516)))</f>
      </c>
      <c r="M22516" s="14">
        <f>AND($I22516=MID(kododd,1,2),$J22516=MID(kododd,3,3))</f>
      </c>
    </row>
    <row r="22517">
      <c r="A22517" s="95">
        <v>61111</v>
      </c>
      <c r="B22517" s="93" t="s">
        <v>27383</v>
      </c>
      <c r="C22517" s="93" t="s">
        <v>1412</v>
      </c>
      <c r="G22517" s="95">
        <v>0</v>
      </c>
      <c r="H22517" s="93" t="s">
        <v>8976</v>
      </c>
      <c r="I22517" s="93" t="s">
        <v>23895</v>
      </c>
      <c r="J22517" s="93" t="s">
        <v>20865</v>
      </c>
      <c r="K22517" s="93" t="s">
        <v>6760</v>
      </c>
      <c r="L22517" s="14">
        <f>AND(vyberHrace&lt;&gt;"",ISNUMBER(SEARCH(vyberHrace,$B22517)))</f>
      </c>
      <c r="M22517" s="14">
        <f>AND($I22517=MID(kododd,1,2),$J22517=MID(kododd,3,3))</f>
      </c>
    </row>
    <row r="22518">
      <c r="A22518" s="95">
        <v>10487</v>
      </c>
      <c r="B22518" s="93" t="s">
        <v>6360</v>
      </c>
      <c r="C22518" s="93" t="s">
        <v>1451</v>
      </c>
      <c r="D22518" s="95">
        <v>1717</v>
      </c>
      <c r="E22518" s="95">
        <v>1778</v>
      </c>
      <c r="F22518" s="95">
        <v>388955</v>
      </c>
      <c r="G22518" s="95">
        <v>0</v>
      </c>
      <c r="H22518" s="93" t="s">
        <v>8976</v>
      </c>
      <c r="I22518" s="93" t="s">
        <v>23895</v>
      </c>
      <c r="J22518" s="93" t="s">
        <v>20882</v>
      </c>
      <c r="K22518" s="93" t="s">
        <v>6865</v>
      </c>
      <c r="L22518" s="14">
        <f>AND(vyberHrace&lt;&gt;"",ISNUMBER(SEARCH(vyberHrace,$B22518)))</f>
      </c>
      <c r="M22518" s="14">
        <f>AND($I22518=MID(kododd,1,2),$J22518=MID(kododd,3,3))</f>
      </c>
    </row>
    <row r="22519">
      <c r="A22519" s="95">
        <v>54342</v>
      </c>
      <c r="B22519" s="93" t="s">
        <v>1287</v>
      </c>
      <c r="C22519" s="93" t="s">
        <v>1411</v>
      </c>
      <c r="G22519" s="95">
        <v>0</v>
      </c>
      <c r="H22519" s="93" t="s">
        <v>8976</v>
      </c>
      <c r="I22519" s="93" t="s">
        <v>23895</v>
      </c>
      <c r="J22519" s="93" t="s">
        <v>20935</v>
      </c>
      <c r="K22519" s="93" t="s">
        <v>6901</v>
      </c>
      <c r="L22519" s="14">
        <f>AND(vyberHrace&lt;&gt;"",ISNUMBER(SEARCH(vyberHrace,$B22519)))</f>
      </c>
      <c r="M22519" s="14">
        <f>AND($I22519=MID(kododd,1,2),$J22519=MID(kododd,3,3))</f>
      </c>
    </row>
    <row r="22520">
      <c r="A22520" s="95">
        <v>9091</v>
      </c>
      <c r="B22520" s="93" t="s">
        <v>4462</v>
      </c>
      <c r="C22520" s="93" t="s">
        <v>1464</v>
      </c>
      <c r="D22520" s="95">
        <v>2157</v>
      </c>
      <c r="E22520" s="95">
        <v>2154</v>
      </c>
      <c r="F22520" s="95">
        <v>318221</v>
      </c>
      <c r="G22520" s="95">
        <v>0</v>
      </c>
      <c r="H22520" s="93" t="s">
        <v>8976</v>
      </c>
      <c r="I22520" s="93" t="s">
        <v>23895</v>
      </c>
      <c r="J22520" s="93" t="s">
        <v>20890</v>
      </c>
      <c r="K22520" s="93" t="s">
        <v>29570</v>
      </c>
      <c r="L22520" s="14">
        <f>AND(vyberHrace&lt;&gt;"",ISNUMBER(SEARCH(vyberHrace,$B22520)))</f>
      </c>
      <c r="M22520" s="14">
        <f>AND($I22520=MID(kododd,1,2),$J22520=MID(kododd,3,3))</f>
      </c>
    </row>
    <row r="22521">
      <c r="A22521" s="95">
        <v>5310</v>
      </c>
      <c r="B22521" s="93" t="s">
        <v>4463</v>
      </c>
      <c r="C22521" s="93" t="s">
        <v>1433</v>
      </c>
      <c r="D22521" s="95">
        <v>1819</v>
      </c>
      <c r="E22521" s="95">
        <v>1936</v>
      </c>
      <c r="F22521" s="95">
        <v>318990</v>
      </c>
      <c r="G22521" s="95">
        <v>250</v>
      </c>
      <c r="H22521" s="93" t="s">
        <v>8976</v>
      </c>
      <c r="I22521" s="93" t="s">
        <v>23895</v>
      </c>
      <c r="J22521" s="93" t="s">
        <v>21013</v>
      </c>
      <c r="K22521" s="93" t="s">
        <v>12269</v>
      </c>
      <c r="L22521" s="14">
        <f>AND(vyberHrace&lt;&gt;"",ISNUMBER(SEARCH(vyberHrace,$B22521)))</f>
      </c>
      <c r="M22521" s="14">
        <f>AND($I22521=MID(kododd,1,2),$J22521=MID(kododd,3,3))</f>
      </c>
    </row>
    <row r="22522">
      <c r="A22522" s="95">
        <v>53771</v>
      </c>
      <c r="B22522" s="93" t="s">
        <v>1192</v>
      </c>
      <c r="C22522" s="93" t="s">
        <v>1420</v>
      </c>
      <c r="F22522" s="95">
        <v>23760141</v>
      </c>
      <c r="G22522" s="95">
        <v>0</v>
      </c>
      <c r="H22522" s="93" t="s">
        <v>8976</v>
      </c>
      <c r="I22522" s="93" t="s">
        <v>23895</v>
      </c>
      <c r="J22522" s="93" t="s">
        <v>20866</v>
      </c>
      <c r="K22522" s="93" t="s">
        <v>6762</v>
      </c>
      <c r="L22522" s="14">
        <f>AND(vyberHrace&lt;&gt;"",ISNUMBER(SEARCH(vyberHrace,$B22522)))</f>
      </c>
      <c r="M22522" s="14">
        <f>AND($I22522=MID(kododd,1,2),$J22522=MID(kododd,3,3))</f>
      </c>
    </row>
    <row r="22523">
      <c r="A22523" s="95">
        <v>48675</v>
      </c>
      <c r="B22523" s="93" t="s">
        <v>7445</v>
      </c>
      <c r="C22523" s="93" t="s">
        <v>1422</v>
      </c>
      <c r="G22523" s="95">
        <v>0</v>
      </c>
      <c r="H22523" s="93" t="s">
        <v>8976</v>
      </c>
      <c r="I22523" s="93" t="s">
        <v>23895</v>
      </c>
      <c r="J22523" s="93" t="s">
        <v>20878</v>
      </c>
      <c r="K22523" s="93" t="s">
        <v>6859</v>
      </c>
      <c r="L22523" s="14">
        <f>AND(vyberHrace&lt;&gt;"",ISNUMBER(SEARCH(vyberHrace,$B22523)))</f>
      </c>
      <c r="M22523" s="14">
        <f>AND($I22523=MID(kododd,1,2),$J22523=MID(kododd,3,3))</f>
      </c>
    </row>
    <row r="22524">
      <c r="A22524" s="95">
        <v>50973</v>
      </c>
      <c r="B22524" s="93" t="s">
        <v>4418</v>
      </c>
      <c r="C22524" s="93" t="s">
        <v>1406</v>
      </c>
      <c r="G22524" s="95">
        <v>0</v>
      </c>
      <c r="H22524" s="93" t="s">
        <v>8976</v>
      </c>
      <c r="I22524" s="93" t="s">
        <v>23895</v>
      </c>
      <c r="J22524" s="93" t="s">
        <v>20935</v>
      </c>
      <c r="K22524" s="93" t="s">
        <v>6901</v>
      </c>
      <c r="L22524" s="14">
        <f>AND(vyberHrace&lt;&gt;"",ISNUMBER(SEARCH(vyberHrace,$B22524)))</f>
      </c>
      <c r="M22524" s="14">
        <f>AND($I22524=MID(kododd,1,2),$J22524=MID(kododd,3,3))</f>
      </c>
    </row>
    <row r="22525">
      <c r="A22525" s="95">
        <v>61287</v>
      </c>
      <c r="B22525" s="93" t="s">
        <v>27494</v>
      </c>
      <c r="C22525" s="93" t="s">
        <v>1486</v>
      </c>
      <c r="G22525" s="95">
        <v>250</v>
      </c>
      <c r="H22525" s="93" t="s">
        <v>8976</v>
      </c>
      <c r="I22525" s="93" t="s">
        <v>23895</v>
      </c>
      <c r="J22525" s="93" t="s">
        <v>29575</v>
      </c>
      <c r="K22525" s="93" t="s">
        <v>29576</v>
      </c>
      <c r="L22525" s="14">
        <f>AND(vyberHrace&lt;&gt;"",ISNUMBER(SEARCH(vyberHrace,$B22525)))</f>
      </c>
      <c r="M22525" s="14">
        <f>AND($I22525=MID(kododd,1,2),$J22525=MID(kododd,3,3))</f>
      </c>
    </row>
    <row r="22526">
      <c r="A22526" s="95">
        <v>588</v>
      </c>
      <c r="B22526" s="93" t="s">
        <v>12534</v>
      </c>
      <c r="C22526" s="93" t="s">
        <v>1443</v>
      </c>
      <c r="D22526" s="95">
        <v>1895</v>
      </c>
      <c r="E22526" s="95">
        <v>1917</v>
      </c>
      <c r="F22526" s="95">
        <v>317462</v>
      </c>
      <c r="G22526" s="95">
        <v>250</v>
      </c>
      <c r="H22526" s="93" t="s">
        <v>8976</v>
      </c>
      <c r="I22526" s="93" t="s">
        <v>23895</v>
      </c>
      <c r="J22526" s="93" t="s">
        <v>20948</v>
      </c>
      <c r="K22526" s="93" t="s">
        <v>6265</v>
      </c>
      <c r="L22526" s="14">
        <f>AND(vyberHrace&lt;&gt;"",ISNUMBER(SEARCH(vyberHrace,$B22526)))</f>
      </c>
      <c r="M22526" s="14">
        <f>AND($I22526=MID(kododd,1,2),$J22526=MID(kododd,3,3))</f>
      </c>
    </row>
    <row r="22527">
      <c r="A22527" s="95">
        <v>40946</v>
      </c>
      <c r="B22527" s="93" t="s">
        <v>14797</v>
      </c>
      <c r="C22527" s="93" t="s">
        <v>1414</v>
      </c>
      <c r="D22527" s="95">
        <v>1713</v>
      </c>
      <c r="E22527" s="95">
        <v>1784</v>
      </c>
      <c r="F22527" s="95">
        <v>397474</v>
      </c>
      <c r="G22527" s="95">
        <v>250</v>
      </c>
      <c r="H22527" s="93" t="s">
        <v>8976</v>
      </c>
      <c r="I22527" s="93" t="s">
        <v>23895</v>
      </c>
      <c r="J22527" s="93" t="s">
        <v>20947</v>
      </c>
      <c r="K22527" s="93" t="s">
        <v>6833</v>
      </c>
      <c r="L22527" s="14">
        <f>AND(vyberHrace&lt;&gt;"",ISNUMBER(SEARCH(vyberHrace,$B22527)))</f>
      </c>
      <c r="M22527" s="14">
        <f>AND($I22527=MID(kododd,1,2),$J22527=MID(kododd,3,3))</f>
      </c>
    </row>
    <row r="22528">
      <c r="A22528" s="95">
        <v>39830</v>
      </c>
      <c r="B22528" s="93" t="s">
        <v>14799</v>
      </c>
      <c r="C22528" s="93" t="s">
        <v>1448</v>
      </c>
      <c r="D22528" s="95">
        <v>1786</v>
      </c>
      <c r="F22528" s="95">
        <v>387800</v>
      </c>
      <c r="G22528" s="95">
        <v>0</v>
      </c>
      <c r="H22528" s="93" t="s">
        <v>8976</v>
      </c>
      <c r="I22528" s="93" t="s">
        <v>23895</v>
      </c>
      <c r="J22528" s="93" t="s">
        <v>20854</v>
      </c>
      <c r="K22528" s="93" t="s">
        <v>9943</v>
      </c>
      <c r="L22528" s="14">
        <f>AND(vyberHrace&lt;&gt;"",ISNUMBER(SEARCH(vyberHrace,$B22528)))</f>
      </c>
      <c r="M22528" s="14">
        <f>AND($I22528=MID(kododd,1,2),$J22528=MID(kododd,3,3))</f>
      </c>
    </row>
    <row r="22529">
      <c r="A22529" s="95">
        <v>333</v>
      </c>
      <c r="B22529" s="93" t="s">
        <v>14800</v>
      </c>
      <c r="C22529" s="93" t="s">
        <v>1462</v>
      </c>
      <c r="D22529" s="95">
        <v>2020</v>
      </c>
      <c r="E22529" s="95">
        <v>2013</v>
      </c>
      <c r="F22529" s="95">
        <v>305430</v>
      </c>
      <c r="G22529" s="95">
        <v>250</v>
      </c>
      <c r="H22529" s="93" t="s">
        <v>8976</v>
      </c>
      <c r="I22529" s="93" t="s">
        <v>23895</v>
      </c>
      <c r="J22529" s="93" t="s">
        <v>20854</v>
      </c>
      <c r="K22529" s="93" t="s">
        <v>9943</v>
      </c>
      <c r="L22529" s="14">
        <f>AND(vyberHrace&lt;&gt;"",ISNUMBER(SEARCH(vyberHrace,$B22529)))</f>
      </c>
      <c r="M22529" s="14">
        <f>AND($I22529=MID(kododd,1,2),$J22529=MID(kododd,3,3))</f>
      </c>
    </row>
    <row r="22530">
      <c r="A22530" s="95">
        <v>60263</v>
      </c>
      <c r="B22530" s="93" t="s">
        <v>26722</v>
      </c>
      <c r="C22530" s="93" t="s">
        <v>1487</v>
      </c>
      <c r="G22530" s="95">
        <v>250</v>
      </c>
      <c r="H22530" s="93" t="s">
        <v>8976</v>
      </c>
      <c r="I22530" s="93" t="s">
        <v>23895</v>
      </c>
      <c r="J22530" s="93" t="s">
        <v>20878</v>
      </c>
      <c r="K22530" s="93" t="s">
        <v>6859</v>
      </c>
      <c r="L22530" s="14">
        <f>AND(vyberHrace&lt;&gt;"",ISNUMBER(SEARCH(vyberHrace,$B22530)))</f>
      </c>
      <c r="M22530" s="14">
        <f>AND($I22530=MID(kododd,1,2),$J22530=MID(kododd,3,3))</f>
      </c>
    </row>
    <row r="22531">
      <c r="A22531" s="95">
        <v>2644</v>
      </c>
      <c r="B22531" s="93" t="s">
        <v>14802</v>
      </c>
      <c r="C22531" s="93" t="s">
        <v>1467</v>
      </c>
      <c r="D22531" s="95">
        <v>1672</v>
      </c>
      <c r="E22531" s="95">
        <v>1755</v>
      </c>
      <c r="F22531" s="95">
        <v>372633</v>
      </c>
      <c r="G22531" s="95">
        <v>250</v>
      </c>
      <c r="H22531" s="93" t="s">
        <v>8976</v>
      </c>
      <c r="I22531" s="93" t="s">
        <v>23895</v>
      </c>
      <c r="J22531" s="93" t="s">
        <v>20854</v>
      </c>
      <c r="K22531" s="93" t="s">
        <v>9943</v>
      </c>
      <c r="L22531" s="14">
        <f>AND(vyberHrace&lt;&gt;"",ISNUMBER(SEARCH(vyberHrace,$B22531)))</f>
      </c>
      <c r="M22531" s="14">
        <f>AND($I22531=MID(kododd,1,2),$J22531=MID(kododd,3,3))</f>
      </c>
    </row>
    <row r="22532">
      <c r="A22532" s="95">
        <v>31293</v>
      </c>
      <c r="B22532" s="93" t="s">
        <v>19611</v>
      </c>
      <c r="C22532" s="93" t="s">
        <v>1414</v>
      </c>
      <c r="D22532" s="95">
        <v>1963</v>
      </c>
      <c r="E22532" s="95">
        <v>1978</v>
      </c>
      <c r="F22532" s="95">
        <v>358150</v>
      </c>
      <c r="G22532" s="95">
        <v>0</v>
      </c>
      <c r="H22532" s="93" t="s">
        <v>8976</v>
      </c>
      <c r="I22532" s="93" t="s">
        <v>23895</v>
      </c>
      <c r="J22532" s="93" t="s">
        <v>20878</v>
      </c>
      <c r="K22532" s="93" t="s">
        <v>6859</v>
      </c>
      <c r="L22532" s="14">
        <f>AND(vyberHrace&lt;&gt;"",ISNUMBER(SEARCH(vyberHrace,$B22532)))</f>
      </c>
      <c r="M22532" s="14">
        <f>AND($I22532=MID(kododd,1,2),$J22532=MID(kododd,3,3))</f>
      </c>
    </row>
    <row r="22533">
      <c r="A22533" s="95">
        <v>45871</v>
      </c>
      <c r="B22533" s="93" t="s">
        <v>19612</v>
      </c>
      <c r="C22533" s="93" t="s">
        <v>3255</v>
      </c>
      <c r="D22533" s="95">
        <v>1100</v>
      </c>
      <c r="G22533" s="95">
        <v>0</v>
      </c>
      <c r="H22533" s="93" t="s">
        <v>8976</v>
      </c>
      <c r="I22533" s="93" t="s">
        <v>23895</v>
      </c>
      <c r="J22533" s="93" t="s">
        <v>20878</v>
      </c>
      <c r="K22533" s="93" t="s">
        <v>6859</v>
      </c>
      <c r="L22533" s="14">
        <f>AND(vyberHrace&lt;&gt;"",ISNUMBER(SEARCH(vyberHrace,$B22533)))</f>
      </c>
      <c r="M22533" s="14">
        <f>AND($I22533=MID(kododd,1,2),$J22533=MID(kododd,3,3))</f>
      </c>
    </row>
    <row r="22534">
      <c r="A22534" s="95">
        <v>58342</v>
      </c>
      <c r="B22534" s="93" t="s">
        <v>24852</v>
      </c>
      <c r="C22534" s="93" t="s">
        <v>1486</v>
      </c>
      <c r="G22534" s="95">
        <v>0</v>
      </c>
      <c r="H22534" s="93" t="s">
        <v>8976</v>
      </c>
      <c r="I22534" s="93" t="s">
        <v>23895</v>
      </c>
      <c r="J22534" s="93" t="s">
        <v>20878</v>
      </c>
      <c r="K22534" s="93" t="s">
        <v>6859</v>
      </c>
      <c r="L22534" s="14">
        <f>AND(vyberHrace&lt;&gt;"",ISNUMBER(SEARCH(vyberHrace,$B22534)))</f>
      </c>
      <c r="M22534" s="14">
        <f>AND($I22534=MID(kododd,1,2),$J22534=MID(kododd,3,3))</f>
      </c>
    </row>
    <row r="22535">
      <c r="A22535" s="95">
        <v>45872</v>
      </c>
      <c r="B22535" s="93" t="s">
        <v>19614</v>
      </c>
      <c r="C22535" s="93" t="s">
        <v>1416</v>
      </c>
      <c r="G22535" s="95">
        <v>0</v>
      </c>
      <c r="H22535" s="93" t="s">
        <v>8976</v>
      </c>
      <c r="I22535" s="93" t="s">
        <v>23895</v>
      </c>
      <c r="J22535" s="93" t="s">
        <v>20878</v>
      </c>
      <c r="K22535" s="93" t="s">
        <v>6859</v>
      </c>
      <c r="L22535" s="14">
        <f>AND(vyberHrace&lt;&gt;"",ISNUMBER(SEARCH(vyberHrace,$B22535)))</f>
      </c>
      <c r="M22535" s="14">
        <f>AND($I22535=MID(kododd,1,2),$J22535=MID(kododd,3,3))</f>
      </c>
    </row>
    <row r="22536">
      <c r="A22536" s="95">
        <v>41002</v>
      </c>
      <c r="B22536" s="93" t="s">
        <v>19615</v>
      </c>
      <c r="C22536" s="93" t="s">
        <v>1402</v>
      </c>
      <c r="D22536" s="95">
        <v>1477</v>
      </c>
      <c r="E22536" s="95">
        <v>1666</v>
      </c>
      <c r="F22536" s="95">
        <v>398349</v>
      </c>
      <c r="G22536" s="95">
        <v>0</v>
      </c>
      <c r="H22536" s="93" t="s">
        <v>8976</v>
      </c>
      <c r="I22536" s="93" t="s">
        <v>23895</v>
      </c>
      <c r="J22536" s="93" t="s">
        <v>20848</v>
      </c>
      <c r="K22536" s="93" t="s">
        <v>3603</v>
      </c>
      <c r="L22536" s="14">
        <f>AND(vyberHrace&lt;&gt;"",ISNUMBER(SEARCH(vyberHrace,$B22536)))</f>
      </c>
      <c r="M22536" s="14">
        <f>AND($I22536=MID(kododd,1,2),$J22536=MID(kododd,3,3))</f>
      </c>
    </row>
    <row r="22537">
      <c r="A22537" s="95">
        <v>12346</v>
      </c>
      <c r="B22537" s="93" t="s">
        <v>19616</v>
      </c>
      <c r="C22537" s="93" t="s">
        <v>1440</v>
      </c>
      <c r="D22537" s="95">
        <v>1289</v>
      </c>
      <c r="E22537" s="95">
        <v>1531</v>
      </c>
      <c r="F22537" s="95">
        <v>378208</v>
      </c>
      <c r="G22537" s="95">
        <v>0</v>
      </c>
      <c r="H22537" s="93" t="s">
        <v>8976</v>
      </c>
      <c r="I22537" s="93" t="s">
        <v>23895</v>
      </c>
      <c r="J22537" s="93" t="s">
        <v>20878</v>
      </c>
      <c r="K22537" s="93" t="s">
        <v>6859</v>
      </c>
      <c r="L22537" s="14">
        <f>AND(vyberHrace&lt;&gt;"",ISNUMBER(SEARCH(vyberHrace,$B22537)))</f>
      </c>
      <c r="M22537" s="14">
        <f>AND($I22537=MID(kododd,1,2),$J22537=MID(kododd,3,3))</f>
      </c>
    </row>
    <row r="22538">
      <c r="A22538" s="95">
        <v>31294</v>
      </c>
      <c r="B22538" s="93" t="s">
        <v>19617</v>
      </c>
      <c r="C22538" s="93" t="s">
        <v>1444</v>
      </c>
      <c r="D22538" s="95">
        <v>2109</v>
      </c>
      <c r="E22538" s="95">
        <v>2154</v>
      </c>
      <c r="F22538" s="95">
        <v>350486</v>
      </c>
      <c r="G22538" s="95">
        <v>250</v>
      </c>
      <c r="H22538" s="93" t="s">
        <v>8976</v>
      </c>
      <c r="I22538" s="93" t="s">
        <v>23895</v>
      </c>
      <c r="J22538" s="93" t="s">
        <v>20890</v>
      </c>
      <c r="K22538" s="93" t="s">
        <v>29570</v>
      </c>
      <c r="L22538" s="14">
        <f>AND(vyberHrace&lt;&gt;"",ISNUMBER(SEARCH(vyberHrace,$B22538)))</f>
      </c>
      <c r="M22538" s="14">
        <f>AND($I22538=MID(kododd,1,2),$J22538=MID(kododd,3,3))</f>
      </c>
    </row>
    <row r="22539">
      <c r="A22539" s="95">
        <v>2211</v>
      </c>
      <c r="B22539" s="93" t="s">
        <v>19621</v>
      </c>
      <c r="C22539" s="93" t="s">
        <v>1417</v>
      </c>
      <c r="D22539" s="95">
        <v>1993</v>
      </c>
      <c r="E22539" s="95">
        <v>2021</v>
      </c>
      <c r="F22539" s="95">
        <v>312525</v>
      </c>
      <c r="G22539" s="95">
        <v>250</v>
      </c>
      <c r="H22539" s="93" t="s">
        <v>8976</v>
      </c>
      <c r="I22539" s="93" t="s">
        <v>23895</v>
      </c>
      <c r="J22539" s="93" t="s">
        <v>20935</v>
      </c>
      <c r="K22539" s="93" t="s">
        <v>6901</v>
      </c>
      <c r="L22539" s="14">
        <f>AND(vyberHrace&lt;&gt;"",ISNUMBER(SEARCH(vyberHrace,$B22539)))</f>
      </c>
      <c r="M22539" s="14">
        <f>AND($I22539=MID(kododd,1,2),$J22539=MID(kododd,3,3))</f>
      </c>
    </row>
    <row r="22540">
      <c r="A22540" s="95">
        <v>55553</v>
      </c>
      <c r="B22540" s="93" t="s">
        <v>23221</v>
      </c>
      <c r="C22540" s="93" t="s">
        <v>1424</v>
      </c>
      <c r="G22540" s="95">
        <v>250</v>
      </c>
      <c r="H22540" s="93" t="s">
        <v>8976</v>
      </c>
      <c r="I22540" s="93" t="s">
        <v>23895</v>
      </c>
      <c r="J22540" s="93" t="s">
        <v>20948</v>
      </c>
      <c r="K22540" s="93" t="s">
        <v>6265</v>
      </c>
      <c r="L22540" s="14">
        <f>AND(vyberHrace&lt;&gt;"",ISNUMBER(SEARCH(vyberHrace,$B22540)))</f>
      </c>
      <c r="M22540" s="14">
        <f>AND($I22540=MID(kododd,1,2),$J22540=MID(kododd,3,3))</f>
      </c>
    </row>
    <row r="22541">
      <c r="A22541" s="95">
        <v>62443</v>
      </c>
      <c r="B22541" s="93" t="s">
        <v>29630</v>
      </c>
      <c r="C22541" s="93" t="s">
        <v>1450</v>
      </c>
      <c r="G22541" s="95">
        <v>250</v>
      </c>
      <c r="H22541" s="93" t="s">
        <v>8976</v>
      </c>
      <c r="I22541" s="93" t="s">
        <v>23895</v>
      </c>
      <c r="J22541" s="93" t="s">
        <v>20882</v>
      </c>
      <c r="K22541" s="93" t="s">
        <v>6865</v>
      </c>
      <c r="L22541" s="14">
        <f>AND(vyberHrace&lt;&gt;"",ISNUMBER(SEARCH(vyberHrace,$B22541)))</f>
      </c>
      <c r="M22541" s="14">
        <f>AND($I22541=MID(kododd,1,2),$J22541=MID(kododd,3,3))</f>
      </c>
    </row>
    <row r="22542">
      <c r="A22542" s="95">
        <v>58341</v>
      </c>
      <c r="B22542" s="93" t="s">
        <v>24851</v>
      </c>
      <c r="C22542" s="93" t="s">
        <v>1420</v>
      </c>
      <c r="F22542" s="95">
        <v>23789727</v>
      </c>
      <c r="G22542" s="95">
        <v>250</v>
      </c>
      <c r="H22542" s="93" t="s">
        <v>8976</v>
      </c>
      <c r="I22542" s="93" t="s">
        <v>23895</v>
      </c>
      <c r="J22542" s="93" t="s">
        <v>20878</v>
      </c>
      <c r="K22542" s="93" t="s">
        <v>6859</v>
      </c>
      <c r="L22542" s="14">
        <f>AND(vyberHrace&lt;&gt;"",ISNUMBER(SEARCH(vyberHrace,$B22542)))</f>
      </c>
      <c r="M22542" s="14">
        <f>AND($I22542=MID(kododd,1,2),$J22542=MID(kododd,3,3))</f>
      </c>
    </row>
    <row r="22543">
      <c r="A22543" s="95">
        <v>331</v>
      </c>
      <c r="B22543" s="93" t="s">
        <v>19627</v>
      </c>
      <c r="C22543" s="93" t="s">
        <v>1440</v>
      </c>
      <c r="D22543" s="95">
        <v>2111</v>
      </c>
      <c r="E22543" s="95">
        <v>2104</v>
      </c>
      <c r="F22543" s="95">
        <v>312312</v>
      </c>
      <c r="G22543" s="95">
        <v>250</v>
      </c>
      <c r="H22543" s="93" t="s">
        <v>8976</v>
      </c>
      <c r="I22543" s="93" t="s">
        <v>23895</v>
      </c>
      <c r="J22543" s="93" t="s">
        <v>20865</v>
      </c>
      <c r="K22543" s="93" t="s">
        <v>6760</v>
      </c>
      <c r="L22543" s="14">
        <f>AND(vyberHrace&lt;&gt;"",ISNUMBER(SEARCH(vyberHrace,$B22543)))</f>
      </c>
      <c r="M22543" s="14">
        <f>AND($I22543=MID(kododd,1,2),$J22543=MID(kododd,3,3))</f>
      </c>
    </row>
    <row r="22544">
      <c r="A22544" s="95">
        <v>44409</v>
      </c>
      <c r="B22544" s="93" t="s">
        <v>19628</v>
      </c>
      <c r="C22544" s="93" t="s">
        <v>3255</v>
      </c>
      <c r="G22544" s="95">
        <v>0</v>
      </c>
      <c r="H22544" s="93" t="s">
        <v>8976</v>
      </c>
      <c r="I22544" s="93" t="s">
        <v>23895</v>
      </c>
      <c r="J22544" s="93" t="s">
        <v>20878</v>
      </c>
      <c r="K22544" s="93" t="s">
        <v>6859</v>
      </c>
      <c r="L22544" s="14">
        <f>AND(vyberHrace&lt;&gt;"",ISNUMBER(SEARCH(vyberHrace,$B22544)))</f>
      </c>
      <c r="M22544" s="14">
        <f>AND($I22544=MID(kododd,1,2),$J22544=MID(kododd,3,3))</f>
      </c>
    </row>
    <row r="22545">
      <c r="A22545" s="95">
        <v>44410</v>
      </c>
      <c r="B22545" s="93" t="s">
        <v>19629</v>
      </c>
      <c r="C22545" s="93" t="s">
        <v>1402</v>
      </c>
      <c r="G22545" s="95">
        <v>0</v>
      </c>
      <c r="H22545" s="93" t="s">
        <v>8976</v>
      </c>
      <c r="I22545" s="93" t="s">
        <v>23895</v>
      </c>
      <c r="J22545" s="93" t="s">
        <v>20878</v>
      </c>
      <c r="K22545" s="93" t="s">
        <v>6859</v>
      </c>
      <c r="L22545" s="14">
        <f>AND(vyberHrace&lt;&gt;"",ISNUMBER(SEARCH(vyberHrace,$B22545)))</f>
      </c>
      <c r="M22545" s="14">
        <f>AND($I22545=MID(kododd,1,2),$J22545=MID(kododd,3,3))</f>
      </c>
    </row>
    <row r="22546">
      <c r="A22546" s="95">
        <v>63405</v>
      </c>
      <c r="B22546" s="93" t="s">
        <v>29631</v>
      </c>
      <c r="C22546" s="93" t="s">
        <v>1487</v>
      </c>
      <c r="G22546" s="95">
        <v>250</v>
      </c>
      <c r="H22546" s="93" t="s">
        <v>8976</v>
      </c>
      <c r="I22546" s="93" t="s">
        <v>23895</v>
      </c>
      <c r="J22546" s="93" t="s">
        <v>20882</v>
      </c>
      <c r="K22546" s="93" t="s">
        <v>6865</v>
      </c>
      <c r="L22546" s="14">
        <f>AND(vyberHrace&lt;&gt;"",ISNUMBER(SEARCH(vyberHrace,$B22546)))</f>
      </c>
      <c r="M22546" s="14">
        <f>AND($I22546=MID(kododd,1,2),$J22546=MID(kododd,3,3))</f>
      </c>
    </row>
    <row r="22547">
      <c r="A22547" s="95">
        <v>4654</v>
      </c>
      <c r="B22547" s="93" t="s">
        <v>19630</v>
      </c>
      <c r="C22547" s="93" t="s">
        <v>1436</v>
      </c>
      <c r="D22547" s="95">
        <v>2347</v>
      </c>
      <c r="E22547" s="95">
        <v>2376</v>
      </c>
      <c r="F22547" s="95">
        <v>316210</v>
      </c>
      <c r="G22547" s="95">
        <v>250</v>
      </c>
      <c r="H22547" s="93" t="s">
        <v>8976</v>
      </c>
      <c r="I22547" s="93" t="s">
        <v>23895</v>
      </c>
      <c r="J22547" s="93" t="s">
        <v>20882</v>
      </c>
      <c r="K22547" s="93" t="s">
        <v>6865</v>
      </c>
      <c r="L22547" s="14">
        <f>AND(vyberHrace&lt;&gt;"",ISNUMBER(SEARCH(vyberHrace,$B22547)))</f>
      </c>
      <c r="M22547" s="14">
        <f>AND($I22547=MID(kododd,1,2),$J22547=MID(kododd,3,3))</f>
      </c>
    </row>
    <row r="22548">
      <c r="A22548" s="95">
        <v>1621</v>
      </c>
      <c r="B22548" s="93" t="s">
        <v>19631</v>
      </c>
      <c r="C22548" s="93" t="s">
        <v>1472</v>
      </c>
      <c r="D22548" s="95">
        <v>1773</v>
      </c>
      <c r="E22548" s="95">
        <v>1858</v>
      </c>
      <c r="F22548" s="95">
        <v>324493</v>
      </c>
      <c r="G22548" s="95">
        <v>0</v>
      </c>
      <c r="H22548" s="93" t="s">
        <v>8976</v>
      </c>
      <c r="I22548" s="93" t="s">
        <v>23895</v>
      </c>
      <c r="J22548" s="93" t="s">
        <v>20854</v>
      </c>
      <c r="K22548" s="93" t="s">
        <v>9943</v>
      </c>
      <c r="L22548" s="14">
        <f>AND(vyberHrace&lt;&gt;"",ISNUMBER(SEARCH(vyberHrace,$B22548)))</f>
      </c>
      <c r="M22548" s="14">
        <f>AND($I22548=MID(kododd,1,2),$J22548=MID(kododd,3,3))</f>
      </c>
    </row>
    <row r="22549">
      <c r="A22549" s="95">
        <v>46742</v>
      </c>
      <c r="B22549" s="93" t="s">
        <v>17120</v>
      </c>
      <c r="C22549" s="93" t="s">
        <v>1408</v>
      </c>
      <c r="G22549" s="95">
        <v>0</v>
      </c>
      <c r="H22549" s="93" t="s">
        <v>8976</v>
      </c>
      <c r="I22549" s="93" t="s">
        <v>23895</v>
      </c>
      <c r="J22549" s="93" t="s">
        <v>20869</v>
      </c>
      <c r="K22549" s="93" t="s">
        <v>6770</v>
      </c>
      <c r="L22549" s="14">
        <f>AND(vyberHrace&lt;&gt;"",ISNUMBER(SEARCH(vyberHrace,$B22549)))</f>
      </c>
      <c r="M22549" s="14">
        <f>AND($I22549=MID(kododd,1,2),$J22549=MID(kododd,3,3))</f>
      </c>
    </row>
    <row r="22550">
      <c r="A22550" s="95">
        <v>50081</v>
      </c>
      <c r="B22550" s="93" t="s">
        <v>17120</v>
      </c>
      <c r="C22550" s="93" t="s">
        <v>1412</v>
      </c>
      <c r="G22550" s="95">
        <v>0</v>
      </c>
      <c r="H22550" s="93" t="s">
        <v>8976</v>
      </c>
      <c r="I22550" s="93" t="s">
        <v>23895</v>
      </c>
      <c r="J22550" s="93" t="s">
        <v>20936</v>
      </c>
      <c r="K22550" s="93" t="s">
        <v>5615</v>
      </c>
      <c r="L22550" s="14">
        <f>AND(vyberHrace&lt;&gt;"",ISNUMBER(SEARCH(vyberHrace,$B22550)))</f>
      </c>
      <c r="M22550" s="14">
        <f>AND($I22550=MID(kododd,1,2),$J22550=MID(kododd,3,3))</f>
      </c>
    </row>
    <row r="22551">
      <c r="A22551" s="95">
        <v>16252</v>
      </c>
      <c r="B22551" s="93" t="s">
        <v>17121</v>
      </c>
      <c r="C22551" s="93" t="s">
        <v>1407</v>
      </c>
      <c r="D22551" s="95">
        <v>1830</v>
      </c>
      <c r="E22551" s="95">
        <v>1907</v>
      </c>
      <c r="F22551" s="95">
        <v>330914</v>
      </c>
      <c r="G22551" s="95">
        <v>250</v>
      </c>
      <c r="H22551" s="93" t="s">
        <v>8976</v>
      </c>
      <c r="I22551" s="93" t="s">
        <v>23895</v>
      </c>
      <c r="J22551" s="93" t="s">
        <v>20936</v>
      </c>
      <c r="K22551" s="93" t="s">
        <v>5615</v>
      </c>
      <c r="L22551" s="14">
        <f>AND(vyberHrace&lt;&gt;"",ISNUMBER(SEARCH(vyberHrace,$B22551)))</f>
      </c>
      <c r="M22551" s="14">
        <f>AND($I22551=MID(kododd,1,2),$J22551=MID(kododd,3,3))</f>
      </c>
    </row>
    <row r="22552">
      <c r="A22552" s="95">
        <v>12891</v>
      </c>
      <c r="B22552" s="93" t="s">
        <v>17122</v>
      </c>
      <c r="C22552" s="93" t="s">
        <v>1437</v>
      </c>
      <c r="D22552" s="95">
        <v>2008</v>
      </c>
      <c r="E22552" s="95">
        <v>2010</v>
      </c>
      <c r="F22552" s="95">
        <v>322946</v>
      </c>
      <c r="G22552" s="95">
        <v>250</v>
      </c>
      <c r="H22552" s="93" t="s">
        <v>8976</v>
      </c>
      <c r="I22552" s="93" t="s">
        <v>23895</v>
      </c>
      <c r="J22552" s="93" t="s">
        <v>20936</v>
      </c>
      <c r="K22552" s="93" t="s">
        <v>5615</v>
      </c>
      <c r="L22552" s="14">
        <f>AND(vyberHrace&lt;&gt;"",ISNUMBER(SEARCH(vyberHrace,$B22552)))</f>
      </c>
      <c r="M22552" s="14">
        <f>AND($I22552=MID(kododd,1,2),$J22552=MID(kododd,3,3))</f>
      </c>
    </row>
    <row r="22553">
      <c r="A22553" s="95">
        <v>57116</v>
      </c>
      <c r="B22553" s="93" t="s">
        <v>23193</v>
      </c>
      <c r="C22553" s="93" t="s">
        <v>1486</v>
      </c>
      <c r="F22553" s="95">
        <v>571004270</v>
      </c>
      <c r="G22553" s="95">
        <v>250</v>
      </c>
      <c r="H22553" s="93" t="s">
        <v>8976</v>
      </c>
      <c r="I22553" s="93" t="s">
        <v>23895</v>
      </c>
      <c r="J22553" s="93" t="s">
        <v>20936</v>
      </c>
      <c r="K22553" s="93" t="s">
        <v>5615</v>
      </c>
      <c r="L22553" s="14">
        <f>AND(vyberHrace&lt;&gt;"",ISNUMBER(SEARCH(vyberHrace,$B22553)))</f>
      </c>
      <c r="M22553" s="14">
        <f>AND($I22553=MID(kododd,1,2),$J22553=MID(kododd,3,3))</f>
      </c>
    </row>
    <row r="22554">
      <c r="A22554" s="95">
        <v>63376</v>
      </c>
      <c r="B22554" s="93" t="s">
        <v>29632</v>
      </c>
      <c r="C22554" s="93" t="s">
        <v>1488</v>
      </c>
      <c r="G22554" s="95">
        <v>250</v>
      </c>
      <c r="H22554" s="93" t="s">
        <v>8976</v>
      </c>
      <c r="I22554" s="93" t="s">
        <v>23895</v>
      </c>
      <c r="J22554" s="93" t="s">
        <v>20936</v>
      </c>
      <c r="K22554" s="93" t="s">
        <v>5615</v>
      </c>
      <c r="L22554" s="14">
        <f>AND(vyberHrace&lt;&gt;"",ISNUMBER(SEARCH(vyberHrace,$B22554)))</f>
      </c>
      <c r="M22554" s="14">
        <f>AND($I22554=MID(kododd,1,2),$J22554=MID(kododd,3,3))</f>
      </c>
    </row>
    <row r="22555">
      <c r="A22555" s="95">
        <v>57117</v>
      </c>
      <c r="B22555" s="93" t="s">
        <v>23194</v>
      </c>
      <c r="C22555" s="93" t="s">
        <v>1424</v>
      </c>
      <c r="F22555" s="95">
        <v>571004289</v>
      </c>
      <c r="G22555" s="95">
        <v>250</v>
      </c>
      <c r="H22555" s="93" t="s">
        <v>8976</v>
      </c>
      <c r="I22555" s="93" t="s">
        <v>23895</v>
      </c>
      <c r="J22555" s="93" t="s">
        <v>20936</v>
      </c>
      <c r="K22555" s="93" t="s">
        <v>5615</v>
      </c>
      <c r="L22555" s="14">
        <f>AND(vyberHrace&lt;&gt;"",ISNUMBER(SEARCH(vyberHrace,$B22555)))</f>
      </c>
      <c r="M22555" s="14">
        <f>AND($I22555=MID(kododd,1,2),$J22555=MID(kododd,3,3))</f>
      </c>
    </row>
    <row r="22556">
      <c r="A22556" s="95">
        <v>44503</v>
      </c>
      <c r="B22556" s="93" t="s">
        <v>17123</v>
      </c>
      <c r="C22556" s="93" t="s">
        <v>1431</v>
      </c>
      <c r="F22556" s="95">
        <v>23713011</v>
      </c>
      <c r="G22556" s="95">
        <v>250</v>
      </c>
      <c r="H22556" s="93" t="s">
        <v>8976</v>
      </c>
      <c r="I22556" s="93" t="s">
        <v>23895</v>
      </c>
      <c r="J22556" s="93" t="s">
        <v>20936</v>
      </c>
      <c r="K22556" s="93" t="s">
        <v>5615</v>
      </c>
      <c r="L22556" s="14">
        <f>AND(vyberHrace&lt;&gt;"",ISNUMBER(SEARCH(vyberHrace,$B22556)))</f>
      </c>
      <c r="M22556" s="14">
        <f>AND($I22556=MID(kododd,1,2),$J22556=MID(kododd,3,3))</f>
      </c>
    </row>
    <row r="22557">
      <c r="A22557" s="95">
        <v>39554</v>
      </c>
      <c r="B22557" s="93" t="s">
        <v>17128</v>
      </c>
      <c r="C22557" s="93" t="s">
        <v>1408</v>
      </c>
      <c r="D22557" s="95">
        <v>1095</v>
      </c>
      <c r="F22557" s="95">
        <v>371858</v>
      </c>
      <c r="G22557" s="95">
        <v>250</v>
      </c>
      <c r="H22557" s="93" t="s">
        <v>8976</v>
      </c>
      <c r="I22557" s="93" t="s">
        <v>23895</v>
      </c>
      <c r="J22557" s="93" t="s">
        <v>20890</v>
      </c>
      <c r="K22557" s="93" t="s">
        <v>29570</v>
      </c>
      <c r="L22557" s="14">
        <f>AND(vyberHrace&lt;&gt;"",ISNUMBER(SEARCH(vyberHrace,$B22557)))</f>
      </c>
      <c r="M22557" s="14">
        <f>AND($I22557=MID(kododd,1,2),$J22557=MID(kododd,3,3))</f>
      </c>
    </row>
    <row r="22558">
      <c r="A22558" s="95">
        <v>54268</v>
      </c>
      <c r="B22558" s="93" t="s">
        <v>1288</v>
      </c>
      <c r="C22558" s="93" t="s">
        <v>1411</v>
      </c>
      <c r="G22558" s="95">
        <v>0</v>
      </c>
      <c r="H22558" s="93" t="s">
        <v>8976</v>
      </c>
      <c r="I22558" s="93" t="s">
        <v>23895</v>
      </c>
      <c r="J22558" s="93" t="s">
        <v>20935</v>
      </c>
      <c r="K22558" s="93" t="s">
        <v>6901</v>
      </c>
      <c r="L22558" s="14">
        <f>AND(vyberHrace&lt;&gt;"",ISNUMBER(SEARCH(vyberHrace,$B22558)))</f>
      </c>
      <c r="M22558" s="14">
        <f>AND($I22558=MID(kododd,1,2),$J22558=MID(kododd,3,3))</f>
      </c>
    </row>
    <row r="22559">
      <c r="A22559" s="95">
        <v>54473</v>
      </c>
      <c r="B22559" s="93" t="s">
        <v>17557</v>
      </c>
      <c r="C22559" s="93" t="s">
        <v>1402</v>
      </c>
      <c r="G22559" s="95">
        <v>0</v>
      </c>
      <c r="H22559" s="93" t="s">
        <v>8976</v>
      </c>
      <c r="I22559" s="93" t="s">
        <v>23895</v>
      </c>
      <c r="J22559" s="93" t="s">
        <v>20944</v>
      </c>
      <c r="K22559" s="93" t="s">
        <v>11221</v>
      </c>
      <c r="L22559" s="14">
        <f>AND(vyberHrace&lt;&gt;"",ISNUMBER(SEARCH(vyberHrace,$B22559)))</f>
      </c>
      <c r="M22559" s="14">
        <f>AND($I22559=MID(kododd,1,2),$J22559=MID(kododd,3,3))</f>
      </c>
    </row>
    <row r="22560">
      <c r="A22560" s="95">
        <v>13757</v>
      </c>
      <c r="B22560" s="93" t="s">
        <v>17133</v>
      </c>
      <c r="C22560" s="93" t="s">
        <v>1436</v>
      </c>
      <c r="D22560" s="95">
        <v>1691</v>
      </c>
      <c r="E22560" s="95">
        <v>1773</v>
      </c>
      <c r="F22560" s="95">
        <v>374997</v>
      </c>
      <c r="G22560" s="95">
        <v>250</v>
      </c>
      <c r="H22560" s="93" t="s">
        <v>8976</v>
      </c>
      <c r="I22560" s="93" t="s">
        <v>23895</v>
      </c>
      <c r="J22560" s="93" t="s">
        <v>20911</v>
      </c>
      <c r="K22560" s="93" t="s">
        <v>3262</v>
      </c>
      <c r="L22560" s="14">
        <f>AND(vyberHrace&lt;&gt;"",ISNUMBER(SEARCH(vyberHrace,$B22560)))</f>
      </c>
      <c r="M22560" s="14">
        <f>AND($I22560=MID(kododd,1,2),$J22560=MID(kododd,3,3))</f>
      </c>
    </row>
    <row r="22561">
      <c r="A22561" s="95">
        <v>10116</v>
      </c>
      <c r="B22561" s="93" t="s">
        <v>10967</v>
      </c>
      <c r="C22561" s="93" t="s">
        <v>1451</v>
      </c>
      <c r="D22561" s="95">
        <v>1552</v>
      </c>
      <c r="E22561" s="95">
        <v>1688</v>
      </c>
      <c r="F22561" s="95">
        <v>384747</v>
      </c>
      <c r="G22561" s="95">
        <v>250</v>
      </c>
      <c r="H22561" s="93" t="s">
        <v>8976</v>
      </c>
      <c r="I22561" s="93" t="s">
        <v>23895</v>
      </c>
      <c r="J22561" s="93" t="s">
        <v>20965</v>
      </c>
      <c r="K22561" s="93" t="s">
        <v>3065</v>
      </c>
      <c r="L22561" s="14">
        <f>AND(vyberHrace&lt;&gt;"",ISNUMBER(SEARCH(vyberHrace,$B22561)))</f>
      </c>
      <c r="M22561" s="14">
        <f>AND($I22561=MID(kododd,1,2),$J22561=MID(kododd,3,3))</f>
      </c>
    </row>
    <row r="22562">
      <c r="A22562" s="95">
        <v>44411</v>
      </c>
      <c r="B22562" s="93" t="s">
        <v>13266</v>
      </c>
      <c r="C22562" s="93" t="s">
        <v>3255</v>
      </c>
      <c r="G22562" s="95">
        <v>0</v>
      </c>
      <c r="H22562" s="93" t="s">
        <v>8976</v>
      </c>
      <c r="I22562" s="93" t="s">
        <v>23895</v>
      </c>
      <c r="J22562" s="93" t="s">
        <v>20878</v>
      </c>
      <c r="K22562" s="93" t="s">
        <v>6859</v>
      </c>
      <c r="L22562" s="14">
        <f>AND(vyberHrace&lt;&gt;"",ISNUMBER(SEARCH(vyberHrace,$B22562)))</f>
      </c>
      <c r="M22562" s="14">
        <f>AND($I22562=MID(kododd,1,2),$J22562=MID(kododd,3,3))</f>
      </c>
    </row>
    <row r="22563">
      <c r="A22563" s="95">
        <v>61338</v>
      </c>
      <c r="B22563" s="93" t="s">
        <v>27535</v>
      </c>
      <c r="C22563" s="93" t="s">
        <v>1488</v>
      </c>
      <c r="F22563" s="95">
        <v>23789573</v>
      </c>
      <c r="G22563" s="95">
        <v>250</v>
      </c>
      <c r="H22563" s="93" t="s">
        <v>8976</v>
      </c>
      <c r="I22563" s="93" t="s">
        <v>23895</v>
      </c>
      <c r="J22563" s="93" t="s">
        <v>20878</v>
      </c>
      <c r="K22563" s="93" t="s">
        <v>6859</v>
      </c>
      <c r="L22563" s="14">
        <f>AND(vyberHrace&lt;&gt;"",ISNUMBER(SEARCH(vyberHrace,$B22563)))</f>
      </c>
      <c r="M22563" s="14">
        <f>AND($I22563=MID(kododd,1,2),$J22563=MID(kododd,3,3))</f>
      </c>
    </row>
    <row r="22564">
      <c r="A22564" s="95">
        <v>60256</v>
      </c>
      <c r="B22564" s="93" t="s">
        <v>26715</v>
      </c>
      <c r="C22564" s="93" t="s">
        <v>1487</v>
      </c>
      <c r="F22564" s="95">
        <v>23789310</v>
      </c>
      <c r="G22564" s="95">
        <v>250</v>
      </c>
      <c r="H22564" s="93" t="s">
        <v>8976</v>
      </c>
      <c r="I22564" s="93" t="s">
        <v>23895</v>
      </c>
      <c r="J22564" s="93" t="s">
        <v>20878</v>
      </c>
      <c r="K22564" s="93" t="s">
        <v>6859</v>
      </c>
      <c r="L22564" s="14">
        <f>AND(vyberHrace&lt;&gt;"",ISNUMBER(SEARCH(vyberHrace,$B22564)))</f>
      </c>
      <c r="M22564" s="14">
        <f>AND($I22564=MID(kododd,1,2),$J22564=MID(kododd,3,3))</f>
      </c>
    </row>
    <row r="22565">
      <c r="A22565" s="95">
        <v>143</v>
      </c>
      <c r="B22565" s="93" t="s">
        <v>13278</v>
      </c>
      <c r="C22565" s="93" t="s">
        <v>1430</v>
      </c>
      <c r="D22565" s="95">
        <v>2176</v>
      </c>
      <c r="E22565" s="95">
        <v>2184</v>
      </c>
      <c r="F22565" s="95">
        <v>304093</v>
      </c>
      <c r="G22565" s="95">
        <v>250</v>
      </c>
      <c r="H22565" s="93" t="s">
        <v>8976</v>
      </c>
      <c r="I22565" s="93" t="s">
        <v>23895</v>
      </c>
      <c r="J22565" s="93" t="s">
        <v>20934</v>
      </c>
      <c r="K22565" s="93" t="s">
        <v>21374</v>
      </c>
      <c r="L22565" s="14">
        <f>AND(vyberHrace&lt;&gt;"",ISNUMBER(SEARCH(vyberHrace,$B22565)))</f>
      </c>
      <c r="M22565" s="14">
        <f>AND($I22565=MID(kododd,1,2),$J22565=MID(kododd,3,3))</f>
      </c>
    </row>
    <row r="22566">
      <c r="A22566" s="95">
        <v>58504</v>
      </c>
      <c r="B22566" s="93" t="s">
        <v>25004</v>
      </c>
      <c r="C22566" s="93" t="s">
        <v>1486</v>
      </c>
      <c r="G22566" s="95">
        <v>0</v>
      </c>
      <c r="H22566" s="93" t="s">
        <v>8976</v>
      </c>
      <c r="I22566" s="93" t="s">
        <v>23895</v>
      </c>
      <c r="J22566" s="93" t="s">
        <v>20935</v>
      </c>
      <c r="K22566" s="93" t="s">
        <v>6901</v>
      </c>
      <c r="L22566" s="14">
        <f>AND(vyberHrace&lt;&gt;"",ISNUMBER(SEARCH(vyberHrace,$B22566)))</f>
      </c>
      <c r="M22566" s="14">
        <f>AND($I22566=MID(kododd,1,2),$J22566=MID(kododd,3,3))</f>
      </c>
    </row>
    <row r="22567">
      <c r="A22567" s="95">
        <v>58505</v>
      </c>
      <c r="B22567" s="93" t="s">
        <v>25005</v>
      </c>
      <c r="C22567" s="93" t="s">
        <v>1486</v>
      </c>
      <c r="G22567" s="95">
        <v>0</v>
      </c>
      <c r="H22567" s="93" t="s">
        <v>8976</v>
      </c>
      <c r="I22567" s="93" t="s">
        <v>23895</v>
      </c>
      <c r="J22567" s="93" t="s">
        <v>20935</v>
      </c>
      <c r="K22567" s="93" t="s">
        <v>6901</v>
      </c>
      <c r="L22567" s="14">
        <f>AND(vyberHrace&lt;&gt;"",ISNUMBER(SEARCH(vyberHrace,$B22567)))</f>
      </c>
      <c r="M22567" s="14">
        <f>AND($I22567=MID(kododd,1,2),$J22567=MID(kododd,3,3))</f>
      </c>
    </row>
    <row r="22568">
      <c r="A22568" s="95">
        <v>41037</v>
      </c>
      <c r="B22568" s="93" t="s">
        <v>13280</v>
      </c>
      <c r="C22568" s="93" t="s">
        <v>1402</v>
      </c>
      <c r="G22568" s="95">
        <v>0</v>
      </c>
      <c r="H22568" s="93" t="s">
        <v>8976</v>
      </c>
      <c r="I22568" s="93" t="s">
        <v>23895</v>
      </c>
      <c r="J22568" s="93" t="s">
        <v>20875</v>
      </c>
      <c r="K22568" s="93" t="s">
        <v>11215</v>
      </c>
      <c r="L22568" s="14">
        <f>AND(vyberHrace&lt;&gt;"",ISNUMBER(SEARCH(vyberHrace,$B22568)))</f>
      </c>
      <c r="M22568" s="14">
        <f>AND($I22568=MID(kododd,1,2),$J22568=MID(kododd,3,3))</f>
      </c>
    </row>
    <row r="22569">
      <c r="A22569" s="95">
        <v>50426</v>
      </c>
      <c r="B22569" s="93" t="s">
        <v>4346</v>
      </c>
      <c r="C22569" s="93" t="s">
        <v>1403</v>
      </c>
      <c r="D22569" s="95">
        <v>1021</v>
      </c>
      <c r="G22569" s="95">
        <v>0</v>
      </c>
      <c r="H22569" s="93" t="s">
        <v>8976</v>
      </c>
      <c r="I22569" s="93" t="s">
        <v>23895</v>
      </c>
      <c r="J22569" s="93" t="s">
        <v>20948</v>
      </c>
      <c r="K22569" s="93" t="s">
        <v>6265</v>
      </c>
      <c r="L22569" s="14">
        <f>AND(vyberHrace&lt;&gt;"",ISNUMBER(SEARCH(vyberHrace,$B22569)))</f>
      </c>
      <c r="M22569" s="14">
        <f>AND($I22569=MID(kododd,1,2),$J22569=MID(kododd,3,3))</f>
      </c>
    </row>
    <row r="22570">
      <c r="A22570" s="95">
        <v>49728</v>
      </c>
      <c r="B22570" s="93" t="s">
        <v>13295</v>
      </c>
      <c r="C22570" s="93" t="s">
        <v>1408</v>
      </c>
      <c r="F22570" s="95">
        <v>23751282</v>
      </c>
      <c r="G22570" s="95">
        <v>250</v>
      </c>
      <c r="H22570" s="93" t="s">
        <v>8976</v>
      </c>
      <c r="I22570" s="93" t="s">
        <v>23895</v>
      </c>
      <c r="J22570" s="93" t="s">
        <v>20868</v>
      </c>
      <c r="K22570" s="93" t="s">
        <v>6769</v>
      </c>
      <c r="L22570" s="14">
        <f>AND(vyberHrace&lt;&gt;"",ISNUMBER(SEARCH(vyberHrace,$B22570)))</f>
      </c>
      <c r="M22570" s="14">
        <f>AND($I22570=MID(kododd,1,2),$J22570=MID(kododd,3,3))</f>
      </c>
    </row>
    <row r="22571">
      <c r="A22571" s="95">
        <v>52423</v>
      </c>
      <c r="B22571" s="93" t="s">
        <v>2362</v>
      </c>
      <c r="C22571" s="93" t="s">
        <v>1420</v>
      </c>
      <c r="G22571" s="95">
        <v>0</v>
      </c>
      <c r="H22571" s="93" t="s">
        <v>8976</v>
      </c>
      <c r="I22571" s="93" t="s">
        <v>23895</v>
      </c>
      <c r="J22571" s="93" t="s">
        <v>20878</v>
      </c>
      <c r="K22571" s="93" t="s">
        <v>6859</v>
      </c>
      <c r="L22571" s="14">
        <f>AND(vyberHrace&lt;&gt;"",ISNUMBER(SEARCH(vyberHrace,$B22571)))</f>
      </c>
      <c r="M22571" s="14">
        <f>AND($I22571=MID(kododd,1,2),$J22571=MID(kododd,3,3))</f>
      </c>
    </row>
    <row r="22572">
      <c r="A22572" s="95">
        <v>43696</v>
      </c>
      <c r="B22572" s="93" t="s">
        <v>13307</v>
      </c>
      <c r="C22572" s="93" t="s">
        <v>1438</v>
      </c>
      <c r="D22572" s="95">
        <v>1098</v>
      </c>
      <c r="G22572" s="95">
        <v>0</v>
      </c>
      <c r="H22572" s="93" t="s">
        <v>8976</v>
      </c>
      <c r="I22572" s="93" t="s">
        <v>23895</v>
      </c>
      <c r="J22572" s="93" t="s">
        <v>20947</v>
      </c>
      <c r="K22572" s="93" t="s">
        <v>6833</v>
      </c>
      <c r="L22572" s="14">
        <f>AND(vyberHrace&lt;&gt;"",ISNUMBER(SEARCH(vyberHrace,$B22572)))</f>
      </c>
      <c r="M22572" s="14">
        <f>AND($I22572=MID(kododd,1,2),$J22572=MID(kododd,3,3))</f>
      </c>
    </row>
    <row r="22573">
      <c r="A22573" s="95">
        <v>11931</v>
      </c>
      <c r="B22573" s="93" t="s">
        <v>13309</v>
      </c>
      <c r="C22573" s="93" t="s">
        <v>1423</v>
      </c>
      <c r="D22573" s="95">
        <v>1725</v>
      </c>
      <c r="E22573" s="95">
        <v>1832</v>
      </c>
      <c r="F22573" s="95">
        <v>23702435</v>
      </c>
      <c r="G22573" s="95">
        <v>250</v>
      </c>
      <c r="H22573" s="93" t="s">
        <v>8976</v>
      </c>
      <c r="I22573" s="93" t="s">
        <v>23895</v>
      </c>
      <c r="J22573" s="93" t="s">
        <v>20924</v>
      </c>
      <c r="K22573" s="93" t="s">
        <v>5572</v>
      </c>
      <c r="L22573" s="14">
        <f>AND(vyberHrace&lt;&gt;"",ISNUMBER(SEARCH(vyberHrace,$B22573)))</f>
      </c>
      <c r="M22573" s="14">
        <f>AND($I22573=MID(kododd,1,2),$J22573=MID(kododd,3,3))</f>
      </c>
    </row>
    <row r="22574">
      <c r="A22574" s="95">
        <v>58343</v>
      </c>
      <c r="B22574" s="93" t="s">
        <v>24853</v>
      </c>
      <c r="C22574" s="93" t="s">
        <v>1486</v>
      </c>
      <c r="G22574" s="95">
        <v>0</v>
      </c>
      <c r="H22574" s="93" t="s">
        <v>8976</v>
      </c>
      <c r="I22574" s="93" t="s">
        <v>23895</v>
      </c>
      <c r="J22574" s="93" t="s">
        <v>20878</v>
      </c>
      <c r="K22574" s="93" t="s">
        <v>6859</v>
      </c>
      <c r="L22574" s="14">
        <f>AND(vyberHrace&lt;&gt;"",ISNUMBER(SEARCH(vyberHrace,$B22574)))</f>
      </c>
      <c r="M22574" s="14">
        <f>AND($I22574=MID(kododd,1,2),$J22574=MID(kododd,3,3))</f>
      </c>
    </row>
    <row r="22575">
      <c r="A22575" s="95">
        <v>58344</v>
      </c>
      <c r="B22575" s="93" t="s">
        <v>24854</v>
      </c>
      <c r="C22575" s="93" t="s">
        <v>1486</v>
      </c>
      <c r="D22575" s="95">
        <v>1003</v>
      </c>
      <c r="F22575" s="95">
        <v>23780851</v>
      </c>
      <c r="G22575" s="95">
        <v>250</v>
      </c>
      <c r="H22575" s="93" t="s">
        <v>8976</v>
      </c>
      <c r="I22575" s="93" t="s">
        <v>23895</v>
      </c>
      <c r="J22575" s="93" t="s">
        <v>20878</v>
      </c>
      <c r="K22575" s="93" t="s">
        <v>6859</v>
      </c>
      <c r="L22575" s="14">
        <f>AND(vyberHrace&lt;&gt;"",ISNUMBER(SEARCH(vyberHrace,$B22575)))</f>
      </c>
      <c r="M22575" s="14">
        <f>AND($I22575=MID(kododd,1,2),$J22575=MID(kododd,3,3))</f>
      </c>
    </row>
    <row r="22576">
      <c r="A22576" s="95">
        <v>56620</v>
      </c>
      <c r="B22576" s="93" t="s">
        <v>23237</v>
      </c>
      <c r="C22576" s="93" t="s">
        <v>1416</v>
      </c>
      <c r="F22576" s="95">
        <v>23761580</v>
      </c>
      <c r="G22576" s="95">
        <v>250</v>
      </c>
      <c r="H22576" s="93" t="s">
        <v>8976</v>
      </c>
      <c r="I22576" s="93" t="s">
        <v>23895</v>
      </c>
      <c r="J22576" s="93" t="s">
        <v>20914</v>
      </c>
      <c r="K22576" s="93" t="s">
        <v>4359</v>
      </c>
      <c r="L22576" s="14">
        <f>AND(vyberHrace&lt;&gt;"",ISNUMBER(SEARCH(vyberHrace,$B22576)))</f>
      </c>
      <c r="M22576" s="14">
        <f>AND($I22576=MID(kododd,1,2),$J22576=MID(kododd,3,3))</f>
      </c>
    </row>
    <row r="22577">
      <c r="A22577" s="95">
        <v>7459</v>
      </c>
      <c r="B22577" s="93" t="s">
        <v>13328</v>
      </c>
      <c r="C22577" s="93" t="s">
        <v>1430</v>
      </c>
      <c r="D22577" s="95">
        <v>1717</v>
      </c>
      <c r="E22577" s="95">
        <v>1782</v>
      </c>
      <c r="F22577" s="95">
        <v>336998</v>
      </c>
      <c r="G22577" s="95">
        <v>250</v>
      </c>
      <c r="H22577" s="93" t="s">
        <v>8976</v>
      </c>
      <c r="I22577" s="93" t="s">
        <v>23895</v>
      </c>
      <c r="J22577" s="93" t="s">
        <v>20882</v>
      </c>
      <c r="K22577" s="93" t="s">
        <v>6865</v>
      </c>
      <c r="L22577" s="14">
        <f>AND(vyberHrace&lt;&gt;"",ISNUMBER(SEARCH(vyberHrace,$B22577)))</f>
      </c>
      <c r="M22577" s="14">
        <f>AND($I22577=MID(kododd,1,2),$J22577=MID(kododd,3,3))</f>
      </c>
    </row>
    <row r="22578">
      <c r="A22578" s="95">
        <v>60655</v>
      </c>
      <c r="B22578" s="93" t="s">
        <v>27071</v>
      </c>
      <c r="C22578" s="93" t="s">
        <v>1432</v>
      </c>
      <c r="F22578" s="95">
        <v>23786914</v>
      </c>
      <c r="G22578" s="95">
        <v>250</v>
      </c>
      <c r="H22578" s="93" t="s">
        <v>8976</v>
      </c>
      <c r="I22578" s="93" t="s">
        <v>23895</v>
      </c>
      <c r="J22578" s="93" t="s">
        <v>20914</v>
      </c>
      <c r="K22578" s="93" t="s">
        <v>4359</v>
      </c>
      <c r="L22578" s="14">
        <f>AND(vyberHrace&lt;&gt;"",ISNUMBER(SEARCH(vyberHrace,$B22578)))</f>
      </c>
      <c r="M22578" s="14">
        <f>AND($I22578=MID(kododd,1,2),$J22578=MID(kododd,3,3))</f>
      </c>
    </row>
    <row r="22579">
      <c r="A22579" s="95">
        <v>52424</v>
      </c>
      <c r="B22579" s="93" t="s">
        <v>2363</v>
      </c>
      <c r="C22579" s="93" t="s">
        <v>1412</v>
      </c>
      <c r="G22579" s="95">
        <v>0</v>
      </c>
      <c r="H22579" s="93" t="s">
        <v>8976</v>
      </c>
      <c r="I22579" s="93" t="s">
        <v>23895</v>
      </c>
      <c r="J22579" s="93" t="s">
        <v>20878</v>
      </c>
      <c r="K22579" s="93" t="s">
        <v>6859</v>
      </c>
      <c r="L22579" s="14">
        <f>AND(vyberHrace&lt;&gt;"",ISNUMBER(SEARCH(vyberHrace,$B22579)))</f>
      </c>
      <c r="M22579" s="14">
        <f>AND($I22579=MID(kododd,1,2),$J22579=MID(kododd,3,3))</f>
      </c>
    </row>
    <row r="22580">
      <c r="A22580" s="95">
        <v>62724</v>
      </c>
      <c r="B22580" s="93" t="s">
        <v>29633</v>
      </c>
      <c r="C22580" s="93" t="s">
        <v>1419</v>
      </c>
      <c r="F22580" s="95">
        <v>571002421</v>
      </c>
      <c r="G22580" s="95">
        <v>250</v>
      </c>
      <c r="H22580" s="93" t="s">
        <v>8976</v>
      </c>
      <c r="I22580" s="93" t="s">
        <v>23895</v>
      </c>
      <c r="J22580" s="93" t="s">
        <v>20962</v>
      </c>
      <c r="K22580" s="93" t="s">
        <v>5181</v>
      </c>
      <c r="L22580" s="14">
        <f>AND(vyberHrace&lt;&gt;"",ISNUMBER(SEARCH(vyberHrace,$B22580)))</f>
      </c>
      <c r="M22580" s="14">
        <f>AND($I22580=MID(kododd,1,2),$J22580=MID(kododd,3,3))</f>
      </c>
    </row>
    <row r="22581">
      <c r="A22581" s="95">
        <v>25948</v>
      </c>
      <c r="B22581" s="93" t="s">
        <v>13352</v>
      </c>
      <c r="C22581" s="93" t="s">
        <v>1415</v>
      </c>
      <c r="D22581" s="95">
        <v>1392</v>
      </c>
      <c r="E22581" s="95">
        <v>1584</v>
      </c>
      <c r="F22581" s="95">
        <v>373729</v>
      </c>
      <c r="G22581" s="95">
        <v>250</v>
      </c>
      <c r="H22581" s="93" t="s">
        <v>8976</v>
      </c>
      <c r="I22581" s="93" t="s">
        <v>23895</v>
      </c>
      <c r="J22581" s="93" t="s">
        <v>20936</v>
      </c>
      <c r="K22581" s="93" t="s">
        <v>5615</v>
      </c>
      <c r="L22581" s="14">
        <f>AND(vyberHrace&lt;&gt;"",ISNUMBER(SEARCH(vyberHrace,$B22581)))</f>
      </c>
      <c r="M22581" s="14">
        <f>AND($I22581=MID(kododd,1,2),$J22581=MID(kododd,3,3))</f>
      </c>
    </row>
    <row r="22582">
      <c r="A22582" s="95">
        <v>31225</v>
      </c>
      <c r="B22582" s="93" t="s">
        <v>13356</v>
      </c>
      <c r="C22582" s="93" t="s">
        <v>1475</v>
      </c>
      <c r="D22582" s="95">
        <v>1651</v>
      </c>
      <c r="E22582" s="95">
        <v>1793</v>
      </c>
      <c r="F22582" s="95">
        <v>23733667</v>
      </c>
      <c r="G22582" s="95">
        <v>250</v>
      </c>
      <c r="H22582" s="93" t="s">
        <v>8976</v>
      </c>
      <c r="I22582" s="93" t="s">
        <v>23895</v>
      </c>
      <c r="J22582" s="93" t="s">
        <v>20882</v>
      </c>
      <c r="K22582" s="93" t="s">
        <v>6865</v>
      </c>
      <c r="L22582" s="14">
        <f>AND(vyberHrace&lt;&gt;"",ISNUMBER(SEARCH(vyberHrace,$B22582)))</f>
      </c>
      <c r="M22582" s="14">
        <f>AND($I22582=MID(kododd,1,2),$J22582=MID(kododd,3,3))</f>
      </c>
    </row>
    <row r="22583">
      <c r="A22583" s="95">
        <v>50791</v>
      </c>
      <c r="B22583" s="93" t="s">
        <v>4301</v>
      </c>
      <c r="C22583" s="93" t="s">
        <v>1422</v>
      </c>
      <c r="G22583" s="95">
        <v>0</v>
      </c>
      <c r="H22583" s="93" t="s">
        <v>8976</v>
      </c>
      <c r="I22583" s="93" t="s">
        <v>23895</v>
      </c>
      <c r="J22583" s="93" t="s">
        <v>20878</v>
      </c>
      <c r="K22583" s="93" t="s">
        <v>6859</v>
      </c>
      <c r="L22583" s="14">
        <f>AND(vyberHrace&lt;&gt;"",ISNUMBER(SEARCH(vyberHrace,$B22583)))</f>
      </c>
      <c r="M22583" s="14">
        <f>AND($I22583=MID(kododd,1,2),$J22583=MID(kododd,3,3))</f>
      </c>
    </row>
    <row r="22584">
      <c r="A22584" s="95">
        <v>51318</v>
      </c>
      <c r="B22584" s="93" t="s">
        <v>4334</v>
      </c>
      <c r="C22584" s="93" t="s">
        <v>3255</v>
      </c>
      <c r="D22584" s="95">
        <v>1061</v>
      </c>
      <c r="F22584" s="95">
        <v>23734477</v>
      </c>
      <c r="G22584" s="95">
        <v>0</v>
      </c>
      <c r="H22584" s="93" t="s">
        <v>8976</v>
      </c>
      <c r="I22584" s="93" t="s">
        <v>23895</v>
      </c>
      <c r="J22584" s="93" t="s">
        <v>20869</v>
      </c>
      <c r="K22584" s="93" t="s">
        <v>6770</v>
      </c>
      <c r="L22584" s="14">
        <f>AND(vyberHrace&lt;&gt;"",ISNUMBER(SEARCH(vyberHrace,$B22584)))</f>
      </c>
      <c r="M22584" s="14">
        <f>AND($I22584=MID(kododd,1,2),$J22584=MID(kododd,3,3))</f>
      </c>
    </row>
    <row r="22585">
      <c r="A22585" s="95">
        <v>1277</v>
      </c>
      <c r="B22585" s="93" t="s">
        <v>13496</v>
      </c>
      <c r="C22585" s="93" t="s">
        <v>1440</v>
      </c>
      <c r="D22585" s="95">
        <v>1888</v>
      </c>
      <c r="E22585" s="95">
        <v>1972</v>
      </c>
      <c r="F22585" s="95">
        <v>306533</v>
      </c>
      <c r="G22585" s="95">
        <v>250</v>
      </c>
      <c r="H22585" s="93" t="s">
        <v>8976</v>
      </c>
      <c r="I22585" s="93" t="s">
        <v>23895</v>
      </c>
      <c r="J22585" s="93" t="s">
        <v>20878</v>
      </c>
      <c r="K22585" s="93" t="s">
        <v>6859</v>
      </c>
      <c r="L22585" s="14">
        <f>AND(vyberHrace&lt;&gt;"",ISNUMBER(SEARCH(vyberHrace,$B22585)))</f>
      </c>
      <c r="M22585" s="14">
        <f>AND($I22585=MID(kododd,1,2),$J22585=MID(kododd,3,3))</f>
      </c>
    </row>
    <row r="22586">
      <c r="A22586" s="95">
        <v>53467</v>
      </c>
      <c r="B22586" s="93" t="s">
        <v>17565</v>
      </c>
      <c r="C22586" s="93" t="s">
        <v>1420</v>
      </c>
      <c r="D22586" s="95">
        <v>1449</v>
      </c>
      <c r="E22586" s="95">
        <v>1583</v>
      </c>
      <c r="F22586" s="95">
        <v>23751428</v>
      </c>
      <c r="G22586" s="95">
        <v>250</v>
      </c>
      <c r="H22586" s="93" t="s">
        <v>8976</v>
      </c>
      <c r="I22586" s="93" t="s">
        <v>23895</v>
      </c>
      <c r="J22586" s="93" t="s">
        <v>20878</v>
      </c>
      <c r="K22586" s="93" t="s">
        <v>6859</v>
      </c>
      <c r="L22586" s="14">
        <f>AND(vyberHrace&lt;&gt;"",ISNUMBER(SEARCH(vyberHrace,$B22586)))</f>
      </c>
      <c r="M22586" s="14">
        <f>AND($I22586=MID(kododd,1,2),$J22586=MID(kododd,3,3))</f>
      </c>
    </row>
    <row r="22587">
      <c r="A22587" s="95">
        <v>62860</v>
      </c>
      <c r="B22587" s="93" t="s">
        <v>29634</v>
      </c>
      <c r="C22587" s="93" t="s">
        <v>1415</v>
      </c>
      <c r="G22587" s="95">
        <v>250</v>
      </c>
      <c r="H22587" s="93" t="s">
        <v>8976</v>
      </c>
      <c r="I22587" s="93" t="s">
        <v>23895</v>
      </c>
      <c r="J22587" s="93" t="s">
        <v>20854</v>
      </c>
      <c r="K22587" s="93" t="s">
        <v>9943</v>
      </c>
      <c r="L22587" s="14">
        <f>AND(vyberHrace&lt;&gt;"",ISNUMBER(SEARCH(vyberHrace,$B22587)))</f>
      </c>
      <c r="M22587" s="14">
        <f>AND($I22587=MID(kododd,1,2),$J22587=MID(kododd,3,3))</f>
      </c>
    </row>
    <row r="22588">
      <c r="A22588" s="95">
        <v>13394</v>
      </c>
      <c r="B22588" s="93" t="s">
        <v>13513</v>
      </c>
      <c r="C22588" s="93" t="s">
        <v>1455</v>
      </c>
      <c r="D22588" s="95">
        <v>2163</v>
      </c>
      <c r="E22588" s="95">
        <v>2166</v>
      </c>
      <c r="F22588" s="95">
        <v>325406</v>
      </c>
      <c r="G22588" s="95">
        <v>250</v>
      </c>
      <c r="H22588" s="93" t="s">
        <v>8976</v>
      </c>
      <c r="I22588" s="93" t="s">
        <v>23895</v>
      </c>
      <c r="J22588" s="93" t="s">
        <v>20908</v>
      </c>
      <c r="K22588" s="93" t="s">
        <v>4333</v>
      </c>
      <c r="L22588" s="14">
        <f>AND(vyberHrace&lt;&gt;"",ISNUMBER(SEARCH(vyberHrace,$B22588)))</f>
      </c>
      <c r="M22588" s="14">
        <f>AND($I22588=MID(kododd,1,2),$J22588=MID(kododd,3,3))</f>
      </c>
    </row>
    <row r="22589">
      <c r="A22589" s="95">
        <v>51297</v>
      </c>
      <c r="B22589" s="93" t="s">
        <v>28087</v>
      </c>
      <c r="C22589" s="93" t="s">
        <v>1422</v>
      </c>
      <c r="D22589" s="95">
        <v>1146</v>
      </c>
      <c r="F22589" s="95">
        <v>23748974</v>
      </c>
      <c r="G22589" s="95">
        <v>250</v>
      </c>
      <c r="H22589" s="93" t="s">
        <v>8976</v>
      </c>
      <c r="I22589" s="93" t="s">
        <v>23895</v>
      </c>
      <c r="J22589" s="93" t="s">
        <v>20864</v>
      </c>
      <c r="K22589" s="93" t="s">
        <v>1505</v>
      </c>
      <c r="L22589" s="14">
        <f>AND(vyberHrace&lt;&gt;"",ISNUMBER(SEARCH(vyberHrace,$B22589)))</f>
      </c>
      <c r="M22589" s="14">
        <f>AND($I22589=MID(kododd,1,2),$J22589=MID(kododd,3,3))</f>
      </c>
    </row>
    <row r="22590">
      <c r="A22590" s="95">
        <v>54756</v>
      </c>
      <c r="B22590" s="93" t="s">
        <v>1136</v>
      </c>
      <c r="C22590" s="93" t="s">
        <v>1454</v>
      </c>
      <c r="D22590" s="95">
        <v>1347</v>
      </c>
      <c r="E22590" s="95">
        <v>1565</v>
      </c>
      <c r="F22590" s="95">
        <v>23759429</v>
      </c>
      <c r="G22590" s="95">
        <v>250</v>
      </c>
      <c r="H22590" s="93" t="s">
        <v>8976</v>
      </c>
      <c r="I22590" s="93" t="s">
        <v>23895</v>
      </c>
      <c r="J22590" s="93" t="s">
        <v>20864</v>
      </c>
      <c r="K22590" s="93" t="s">
        <v>1505</v>
      </c>
      <c r="L22590" s="14">
        <f>AND(vyberHrace&lt;&gt;"",ISNUMBER(SEARCH(vyberHrace,$B22590)))</f>
      </c>
      <c r="M22590" s="14">
        <f>AND($I22590=MID(kododd,1,2),$J22590=MID(kododd,3,3))</f>
      </c>
    </row>
    <row r="22591">
      <c r="A22591" s="95">
        <v>48585</v>
      </c>
      <c r="B22591" s="93" t="s">
        <v>13514</v>
      </c>
      <c r="C22591" s="93" t="s">
        <v>1430</v>
      </c>
      <c r="D22591" s="95">
        <v>1103</v>
      </c>
      <c r="F22591" s="95">
        <v>23706970</v>
      </c>
      <c r="G22591" s="95">
        <v>250</v>
      </c>
      <c r="H22591" s="93" t="s">
        <v>8976</v>
      </c>
      <c r="I22591" s="93" t="s">
        <v>23895</v>
      </c>
      <c r="J22591" s="93" t="s">
        <v>21013</v>
      </c>
      <c r="K22591" s="93" t="s">
        <v>12269</v>
      </c>
      <c r="L22591" s="14">
        <f>AND(vyberHrace&lt;&gt;"",ISNUMBER(SEARCH(vyberHrace,$B22591)))</f>
      </c>
      <c r="M22591" s="14">
        <f>AND($I22591=MID(kododd,1,2),$J22591=MID(kododd,3,3))</f>
      </c>
    </row>
    <row r="22592">
      <c r="A22592" s="95">
        <v>39343</v>
      </c>
      <c r="B22592" s="93" t="s">
        <v>13516</v>
      </c>
      <c r="C22592" s="93" t="s">
        <v>1400</v>
      </c>
      <c r="D22592" s="95">
        <v>1761</v>
      </c>
      <c r="E22592" s="95">
        <v>1814</v>
      </c>
      <c r="F22592" s="95">
        <v>375624</v>
      </c>
      <c r="G22592" s="95">
        <v>250</v>
      </c>
      <c r="H22592" s="93" t="s">
        <v>8976</v>
      </c>
      <c r="I22592" s="93" t="s">
        <v>23895</v>
      </c>
      <c r="J22592" s="93" t="s">
        <v>20869</v>
      </c>
      <c r="K22592" s="93" t="s">
        <v>6770</v>
      </c>
      <c r="L22592" s="14">
        <f>AND(vyberHrace&lt;&gt;"",ISNUMBER(SEARCH(vyberHrace,$B22592)))</f>
      </c>
      <c r="M22592" s="14">
        <f>AND($I22592=MID(kododd,1,2),$J22592=MID(kododd,3,3))</f>
      </c>
    </row>
    <row r="22593">
      <c r="A22593" s="95">
        <v>50569</v>
      </c>
      <c r="B22593" s="93" t="s">
        <v>4354</v>
      </c>
      <c r="C22593" s="93" t="s">
        <v>1416</v>
      </c>
      <c r="D22593" s="95">
        <v>1303</v>
      </c>
      <c r="F22593" s="95">
        <v>23747994</v>
      </c>
      <c r="G22593" s="95">
        <v>250</v>
      </c>
      <c r="H22593" s="93" t="s">
        <v>8976</v>
      </c>
      <c r="I22593" s="93" t="s">
        <v>23895</v>
      </c>
      <c r="J22593" s="93" t="s">
        <v>20911</v>
      </c>
      <c r="K22593" s="93" t="s">
        <v>3262</v>
      </c>
      <c r="L22593" s="14">
        <f>AND(vyberHrace&lt;&gt;"",ISNUMBER(SEARCH(vyberHrace,$B22593)))</f>
      </c>
      <c r="M22593" s="14">
        <f>AND($I22593=MID(kododd,1,2),$J22593=MID(kododd,3,3))</f>
      </c>
    </row>
    <row r="22594">
      <c r="A22594" s="95">
        <v>61123</v>
      </c>
      <c r="B22594" s="93" t="s">
        <v>27390</v>
      </c>
      <c r="C22594" s="93" t="s">
        <v>1412</v>
      </c>
      <c r="G22594" s="95">
        <v>0</v>
      </c>
      <c r="H22594" s="93" t="s">
        <v>8976</v>
      </c>
      <c r="I22594" s="93" t="s">
        <v>23895</v>
      </c>
      <c r="J22594" s="93" t="s">
        <v>20913</v>
      </c>
      <c r="K22594" s="93" t="s">
        <v>3849</v>
      </c>
      <c r="L22594" s="14">
        <f>AND(vyberHrace&lt;&gt;"",ISNUMBER(SEARCH(vyberHrace,$B22594)))</f>
      </c>
      <c r="M22594" s="14">
        <f>AND($I22594=MID(kododd,1,2),$J22594=MID(kododd,3,3))</f>
      </c>
    </row>
    <row r="22595">
      <c r="A22595" s="95">
        <v>51712</v>
      </c>
      <c r="B22595" s="93" t="s">
        <v>2313</v>
      </c>
      <c r="C22595" s="93" t="s">
        <v>1427</v>
      </c>
      <c r="D22595" s="95">
        <v>1419</v>
      </c>
      <c r="E22595" s="95">
        <v>1766</v>
      </c>
      <c r="F22595" s="95">
        <v>23749849</v>
      </c>
      <c r="G22595" s="95">
        <v>250</v>
      </c>
      <c r="H22595" s="93" t="s">
        <v>8976</v>
      </c>
      <c r="I22595" s="93" t="s">
        <v>23895</v>
      </c>
      <c r="J22595" s="93" t="s">
        <v>20966</v>
      </c>
      <c r="K22595" s="93" t="s">
        <v>3069</v>
      </c>
      <c r="L22595" s="14">
        <f>AND(vyberHrace&lt;&gt;"",ISNUMBER(SEARCH(vyberHrace,$B22595)))</f>
      </c>
      <c r="M22595" s="14">
        <f>AND($I22595=MID(kododd,1,2),$J22595=MID(kododd,3,3))</f>
      </c>
    </row>
    <row r="22596">
      <c r="A22596" s="95">
        <v>46737</v>
      </c>
      <c r="B22596" s="93" t="s">
        <v>13520</v>
      </c>
      <c r="C22596" s="93" t="s">
        <v>1409</v>
      </c>
      <c r="G22596" s="95">
        <v>0</v>
      </c>
      <c r="H22596" s="93" t="s">
        <v>8976</v>
      </c>
      <c r="I22596" s="93" t="s">
        <v>23895</v>
      </c>
      <c r="J22596" s="93" t="s">
        <v>20869</v>
      </c>
      <c r="K22596" s="93" t="s">
        <v>6770</v>
      </c>
      <c r="L22596" s="14">
        <f>AND(vyberHrace&lt;&gt;"",ISNUMBER(SEARCH(vyberHrace,$B22596)))</f>
      </c>
      <c r="M22596" s="14">
        <f>AND($I22596=MID(kododd,1,2),$J22596=MID(kododd,3,3))</f>
      </c>
    </row>
    <row r="22597">
      <c r="A22597" s="95">
        <v>46748</v>
      </c>
      <c r="B22597" s="93" t="s">
        <v>15837</v>
      </c>
      <c r="C22597" s="93" t="s">
        <v>1416</v>
      </c>
      <c r="G22597" s="95">
        <v>0</v>
      </c>
      <c r="H22597" s="93" t="s">
        <v>8976</v>
      </c>
      <c r="I22597" s="93" t="s">
        <v>23895</v>
      </c>
      <c r="J22597" s="93" t="s">
        <v>20869</v>
      </c>
      <c r="K22597" s="93" t="s">
        <v>6770</v>
      </c>
      <c r="L22597" s="14">
        <f>AND(vyberHrace&lt;&gt;"",ISNUMBER(SEARCH(vyberHrace,$B22597)))</f>
      </c>
      <c r="M22597" s="14">
        <f>AND($I22597=MID(kododd,1,2),$J22597=MID(kododd,3,3))</f>
      </c>
    </row>
    <row r="22598">
      <c r="A22598" s="95">
        <v>8972</v>
      </c>
      <c r="B22598" s="93" t="s">
        <v>15842</v>
      </c>
      <c r="C22598" s="93" t="s">
        <v>1455</v>
      </c>
      <c r="D22598" s="95">
        <v>1653</v>
      </c>
      <c r="E22598" s="95">
        <v>1709</v>
      </c>
      <c r="F22598" s="95">
        <v>23764848</v>
      </c>
      <c r="G22598" s="95">
        <v>250</v>
      </c>
      <c r="H22598" s="93" t="s">
        <v>8976</v>
      </c>
      <c r="I22598" s="93" t="s">
        <v>23895</v>
      </c>
      <c r="J22598" s="93" t="s">
        <v>20875</v>
      </c>
      <c r="K22598" s="93" t="s">
        <v>11215</v>
      </c>
      <c r="L22598" s="14">
        <f>AND(vyberHrace&lt;&gt;"",ISNUMBER(SEARCH(vyberHrace,$B22598)))</f>
      </c>
      <c r="M22598" s="14">
        <f>AND($I22598=MID(kododd,1,2),$J22598=MID(kododd,3,3))</f>
      </c>
    </row>
    <row r="22599">
      <c r="A22599" s="95">
        <v>49939</v>
      </c>
      <c r="B22599" s="93" t="s">
        <v>15844</v>
      </c>
      <c r="C22599" s="93" t="s">
        <v>1406</v>
      </c>
      <c r="G22599" s="95">
        <v>0</v>
      </c>
      <c r="H22599" s="93" t="s">
        <v>8976</v>
      </c>
      <c r="I22599" s="93" t="s">
        <v>23895</v>
      </c>
      <c r="J22599" s="93" t="s">
        <v>20867</v>
      </c>
      <c r="K22599" s="93" t="s">
        <v>6764</v>
      </c>
      <c r="L22599" s="14">
        <f>AND(vyberHrace&lt;&gt;"",ISNUMBER(SEARCH(vyberHrace,$B22599)))</f>
      </c>
      <c r="M22599" s="14">
        <f>AND($I22599=MID(kododd,1,2),$J22599=MID(kododd,3,3))</f>
      </c>
    </row>
    <row r="22600">
      <c r="A22600" s="95">
        <v>28153</v>
      </c>
      <c r="B22600" s="93" t="s">
        <v>15845</v>
      </c>
      <c r="C22600" s="93" t="s">
        <v>1414</v>
      </c>
      <c r="G22600" s="95">
        <v>0</v>
      </c>
      <c r="H22600" s="93" t="s">
        <v>8976</v>
      </c>
      <c r="I22600" s="93" t="s">
        <v>23895</v>
      </c>
      <c r="J22600" s="93" t="s">
        <v>20867</v>
      </c>
      <c r="K22600" s="93" t="s">
        <v>6764</v>
      </c>
      <c r="L22600" s="14">
        <f>AND(vyberHrace&lt;&gt;"",ISNUMBER(SEARCH(vyberHrace,$B22600)))</f>
      </c>
      <c r="M22600" s="14">
        <f>AND($I22600=MID(kododd,1,2),$J22600=MID(kododd,3,3))</f>
      </c>
    </row>
    <row r="22601">
      <c r="A22601" s="95">
        <v>55149</v>
      </c>
      <c r="B22601" s="93" t="s">
        <v>1200</v>
      </c>
      <c r="C22601" s="93" t="s">
        <v>1411</v>
      </c>
      <c r="F22601" s="95">
        <v>23763876</v>
      </c>
      <c r="G22601" s="95">
        <v>0</v>
      </c>
      <c r="H22601" s="93" t="s">
        <v>8976</v>
      </c>
      <c r="I22601" s="93" t="s">
        <v>23895</v>
      </c>
      <c r="J22601" s="93" t="s">
        <v>20869</v>
      </c>
      <c r="K22601" s="93" t="s">
        <v>6770</v>
      </c>
      <c r="L22601" s="14">
        <f>AND(vyberHrace&lt;&gt;"",ISNUMBER(SEARCH(vyberHrace,$B22601)))</f>
      </c>
      <c r="M22601" s="14">
        <f>AND($I22601=MID(kododd,1,2),$J22601=MID(kododd,3,3))</f>
      </c>
    </row>
    <row r="22602">
      <c r="A22602" s="95">
        <v>43452</v>
      </c>
      <c r="B22602" s="93" t="s">
        <v>15859</v>
      </c>
      <c r="C22602" s="93" t="s">
        <v>1408</v>
      </c>
      <c r="D22602" s="95">
        <v>1850</v>
      </c>
      <c r="E22602" s="95">
        <v>1908</v>
      </c>
      <c r="F22602" s="95">
        <v>23712937</v>
      </c>
      <c r="G22602" s="95">
        <v>250</v>
      </c>
      <c r="H22602" s="93" t="s">
        <v>8976</v>
      </c>
      <c r="I22602" s="93" t="s">
        <v>23895</v>
      </c>
      <c r="J22602" s="93" t="s">
        <v>20896</v>
      </c>
      <c r="K22602" s="93" t="s">
        <v>6905</v>
      </c>
      <c r="L22602" s="14">
        <f>AND(vyberHrace&lt;&gt;"",ISNUMBER(SEARCH(vyberHrace,$B22602)))</f>
      </c>
      <c r="M22602" s="14">
        <f>AND($I22602=MID(kododd,1,2),$J22602=MID(kododd,3,3))</f>
      </c>
    </row>
    <row r="22603">
      <c r="A22603" s="95">
        <v>36707</v>
      </c>
      <c r="B22603" s="93" t="s">
        <v>15870</v>
      </c>
      <c r="C22603" s="93" t="s">
        <v>1449</v>
      </c>
      <c r="D22603" s="95">
        <v>1648</v>
      </c>
      <c r="E22603" s="95">
        <v>1747</v>
      </c>
      <c r="F22603" s="95">
        <v>23702443</v>
      </c>
      <c r="G22603" s="95">
        <v>250</v>
      </c>
      <c r="H22603" s="93" t="s">
        <v>8976</v>
      </c>
      <c r="I22603" s="93" t="s">
        <v>23895</v>
      </c>
      <c r="J22603" s="93" t="s">
        <v>20875</v>
      </c>
      <c r="K22603" s="93" t="s">
        <v>11215</v>
      </c>
      <c r="L22603" s="14">
        <f>AND(vyberHrace&lt;&gt;"",ISNUMBER(SEARCH(vyberHrace,$B22603)))</f>
      </c>
      <c r="M22603" s="14">
        <f>AND($I22603=MID(kododd,1,2),$J22603=MID(kododd,3,3))</f>
      </c>
    </row>
    <row r="22604">
      <c r="A22604" s="95">
        <v>29166</v>
      </c>
      <c r="B22604" s="93" t="s">
        <v>15871</v>
      </c>
      <c r="C22604" s="93" t="s">
        <v>1414</v>
      </c>
      <c r="D22604" s="95">
        <v>1262</v>
      </c>
      <c r="F22604" s="95">
        <v>23702451</v>
      </c>
      <c r="G22604" s="95">
        <v>0</v>
      </c>
      <c r="H22604" s="93" t="s">
        <v>8976</v>
      </c>
      <c r="I22604" s="93" t="s">
        <v>23895</v>
      </c>
      <c r="J22604" s="93" t="s">
        <v>20875</v>
      </c>
      <c r="K22604" s="93" t="s">
        <v>11215</v>
      </c>
      <c r="L22604" s="14">
        <f>AND(vyberHrace&lt;&gt;"",ISNUMBER(SEARCH(vyberHrace,$B22604)))</f>
      </c>
      <c r="M22604" s="14">
        <f>AND($I22604=MID(kododd,1,2),$J22604=MID(kododd,3,3))</f>
      </c>
    </row>
    <row r="22605">
      <c r="A22605" s="95">
        <v>50792</v>
      </c>
      <c r="B22605" s="93" t="s">
        <v>4302</v>
      </c>
      <c r="C22605" s="93" t="s">
        <v>1422</v>
      </c>
      <c r="G22605" s="95">
        <v>0</v>
      </c>
      <c r="H22605" s="93" t="s">
        <v>8976</v>
      </c>
      <c r="I22605" s="93" t="s">
        <v>23895</v>
      </c>
      <c r="J22605" s="93" t="s">
        <v>20878</v>
      </c>
      <c r="K22605" s="93" t="s">
        <v>6859</v>
      </c>
      <c r="L22605" s="14">
        <f>AND(vyberHrace&lt;&gt;"",ISNUMBER(SEARCH(vyberHrace,$B22605)))</f>
      </c>
      <c r="M22605" s="14">
        <f>AND($I22605=MID(kododd,1,2),$J22605=MID(kododd,3,3))</f>
      </c>
    </row>
    <row r="22606">
      <c r="A22606" s="95">
        <v>13022</v>
      </c>
      <c r="B22606" s="93" t="s">
        <v>3653</v>
      </c>
      <c r="C22606" s="93" t="s">
        <v>1418</v>
      </c>
      <c r="D22606" s="95">
        <v>1746</v>
      </c>
      <c r="E22606" s="95">
        <v>1791</v>
      </c>
      <c r="F22606" s="95">
        <v>366595</v>
      </c>
      <c r="G22606" s="95">
        <v>250</v>
      </c>
      <c r="H22606" s="93" t="s">
        <v>8976</v>
      </c>
      <c r="I22606" s="93" t="s">
        <v>23895</v>
      </c>
      <c r="J22606" s="93" t="s">
        <v>20924</v>
      </c>
      <c r="K22606" s="93" t="s">
        <v>5572</v>
      </c>
      <c r="L22606" s="14">
        <f>AND(vyberHrace&lt;&gt;"",ISNUMBER(SEARCH(vyberHrace,$B22606)))</f>
      </c>
      <c r="M22606" s="14">
        <f>AND($I22606=MID(kododd,1,2),$J22606=MID(kododd,3,3))</f>
      </c>
    </row>
    <row r="22607">
      <c r="A22607" s="95">
        <v>55289</v>
      </c>
      <c r="B22607" s="93" t="s">
        <v>1118</v>
      </c>
      <c r="C22607" s="93" t="s">
        <v>1437</v>
      </c>
      <c r="G22607" s="95">
        <v>250</v>
      </c>
      <c r="H22607" s="93" t="s">
        <v>8976</v>
      </c>
      <c r="I22607" s="93" t="s">
        <v>23895</v>
      </c>
      <c r="J22607" s="93" t="s">
        <v>20913</v>
      </c>
      <c r="K22607" s="93" t="s">
        <v>3849</v>
      </c>
      <c r="L22607" s="14">
        <f>AND(vyberHrace&lt;&gt;"",ISNUMBER(SEARCH(vyberHrace,$B22607)))</f>
      </c>
      <c r="M22607" s="14">
        <f>AND($I22607=MID(kododd,1,2),$J22607=MID(kododd,3,3))</f>
      </c>
    </row>
    <row r="22608">
      <c r="A22608" s="95">
        <v>59915</v>
      </c>
      <c r="B22608" s="93" t="s">
        <v>26407</v>
      </c>
      <c r="C22608" s="93" t="s">
        <v>1420</v>
      </c>
      <c r="G22608" s="95">
        <v>250</v>
      </c>
      <c r="H22608" s="93" t="s">
        <v>8976</v>
      </c>
      <c r="I22608" s="93" t="s">
        <v>23895</v>
      </c>
      <c r="J22608" s="93" t="s">
        <v>20882</v>
      </c>
      <c r="K22608" s="93" t="s">
        <v>6865</v>
      </c>
      <c r="L22608" s="14">
        <f>AND(vyberHrace&lt;&gt;"",ISNUMBER(SEARCH(vyberHrace,$B22608)))</f>
      </c>
      <c r="M22608" s="14">
        <f>AND($I22608=MID(kododd,1,2),$J22608=MID(kododd,3,3))</f>
      </c>
    </row>
    <row r="22609">
      <c r="A22609" s="95">
        <v>45567</v>
      </c>
      <c r="B22609" s="93" t="s">
        <v>3654</v>
      </c>
      <c r="C22609" s="93" t="s">
        <v>1400</v>
      </c>
      <c r="F22609" s="95">
        <v>23707836</v>
      </c>
      <c r="G22609" s="95">
        <v>0</v>
      </c>
      <c r="H22609" s="93" t="s">
        <v>8976</v>
      </c>
      <c r="I22609" s="93" t="s">
        <v>23895</v>
      </c>
      <c r="J22609" s="93" t="s">
        <v>20935</v>
      </c>
      <c r="K22609" s="93" t="s">
        <v>6901</v>
      </c>
      <c r="L22609" s="14">
        <f>AND(vyberHrace&lt;&gt;"",ISNUMBER(SEARCH(vyberHrace,$B22609)))</f>
      </c>
      <c r="M22609" s="14">
        <f>AND($I22609=MID(kododd,1,2),$J22609=MID(kododd,3,3))</f>
      </c>
    </row>
    <row r="22610">
      <c r="A22610" s="95">
        <v>27583</v>
      </c>
      <c r="B22610" s="93" t="s">
        <v>3658</v>
      </c>
      <c r="C22610" s="93" t="s">
        <v>1404</v>
      </c>
      <c r="D22610" s="95">
        <v>1712</v>
      </c>
      <c r="E22610" s="95">
        <v>1826</v>
      </c>
      <c r="F22610" s="95">
        <v>23716703</v>
      </c>
      <c r="G22610" s="95">
        <v>250</v>
      </c>
      <c r="H22610" s="93" t="s">
        <v>8976</v>
      </c>
      <c r="I22610" s="93" t="s">
        <v>23895</v>
      </c>
      <c r="J22610" s="93" t="s">
        <v>20969</v>
      </c>
      <c r="K22610" s="93" t="s">
        <v>11269</v>
      </c>
      <c r="L22610" s="14">
        <f>AND(vyberHrace&lt;&gt;"",ISNUMBER(SEARCH(vyberHrace,$B22610)))</f>
      </c>
      <c r="M22610" s="14">
        <f>AND($I22610=MID(kododd,1,2),$J22610=MID(kododd,3,3))</f>
      </c>
    </row>
    <row r="22611">
      <c r="A22611" s="95">
        <v>49553</v>
      </c>
      <c r="B22611" s="93" t="s">
        <v>3668</v>
      </c>
      <c r="C22611" s="93" t="s">
        <v>1470</v>
      </c>
      <c r="F22611" s="95">
        <v>23798629</v>
      </c>
      <c r="G22611" s="95">
        <v>250</v>
      </c>
      <c r="H22611" s="93" t="s">
        <v>8976</v>
      </c>
      <c r="I22611" s="93" t="s">
        <v>23895</v>
      </c>
      <c r="J22611" s="93" t="s">
        <v>20969</v>
      </c>
      <c r="K22611" s="93" t="s">
        <v>11269</v>
      </c>
      <c r="L22611" s="14">
        <f>AND(vyberHrace&lt;&gt;"",ISNUMBER(SEARCH(vyberHrace,$B22611)))</f>
      </c>
      <c r="M22611" s="14">
        <f>AND($I22611=MID(kododd,1,2),$J22611=MID(kododd,3,3))</f>
      </c>
    </row>
    <row r="22612">
      <c r="A22612" s="95">
        <v>57028</v>
      </c>
      <c r="B22612" s="93" t="s">
        <v>23119</v>
      </c>
      <c r="C22612" s="93" t="s">
        <v>1411</v>
      </c>
      <c r="G22612" s="95">
        <v>0</v>
      </c>
      <c r="H22612" s="93" t="s">
        <v>8976</v>
      </c>
      <c r="I22612" s="93" t="s">
        <v>23895</v>
      </c>
      <c r="J22612" s="93" t="s">
        <v>20913</v>
      </c>
      <c r="K22612" s="93" t="s">
        <v>3849</v>
      </c>
      <c r="L22612" s="14">
        <f>AND(vyberHrace&lt;&gt;"",ISNUMBER(SEARCH(vyberHrace,$B22612)))</f>
      </c>
      <c r="M22612" s="14">
        <f>AND($I22612=MID(kododd,1,2),$J22612=MID(kododd,3,3))</f>
      </c>
    </row>
    <row r="22613">
      <c r="A22613" s="95">
        <v>55130</v>
      </c>
      <c r="B22613" s="93" t="s">
        <v>1227</v>
      </c>
      <c r="C22613" s="93" t="s">
        <v>1412</v>
      </c>
      <c r="F22613" s="95">
        <v>23756390</v>
      </c>
      <c r="G22613" s="95">
        <v>250</v>
      </c>
      <c r="H22613" s="93" t="s">
        <v>8976</v>
      </c>
      <c r="I22613" s="93" t="s">
        <v>23895</v>
      </c>
      <c r="J22613" s="93" t="s">
        <v>21013</v>
      </c>
      <c r="K22613" s="93" t="s">
        <v>12269</v>
      </c>
      <c r="L22613" s="14">
        <f>AND(vyberHrace&lt;&gt;"",ISNUMBER(SEARCH(vyberHrace,$B22613)))</f>
      </c>
      <c r="M22613" s="14">
        <f>AND($I22613=MID(kododd,1,2),$J22613=MID(kododd,3,3))</f>
      </c>
    </row>
    <row r="22614">
      <c r="A22614" s="95">
        <v>55129</v>
      </c>
      <c r="B22614" s="93" t="s">
        <v>1228</v>
      </c>
      <c r="C22614" s="93" t="s">
        <v>1411</v>
      </c>
      <c r="F22614" s="95">
        <v>23756403</v>
      </c>
      <c r="G22614" s="95">
        <v>250</v>
      </c>
      <c r="H22614" s="93" t="s">
        <v>8976</v>
      </c>
      <c r="I22614" s="93" t="s">
        <v>23895</v>
      </c>
      <c r="J22614" s="93" t="s">
        <v>21013</v>
      </c>
      <c r="K22614" s="93" t="s">
        <v>12269</v>
      </c>
      <c r="L22614" s="14">
        <f>AND(vyberHrace&lt;&gt;"",ISNUMBER(SEARCH(vyberHrace,$B22614)))</f>
      </c>
      <c r="M22614" s="14">
        <f>AND($I22614=MID(kododd,1,2),$J22614=MID(kododd,3,3))</f>
      </c>
    </row>
    <row r="22615">
      <c r="A22615" s="95">
        <v>63339</v>
      </c>
      <c r="B22615" s="93" t="s">
        <v>29635</v>
      </c>
      <c r="C22615" s="93" t="s">
        <v>1420</v>
      </c>
      <c r="F22615" s="95">
        <v>571006818</v>
      </c>
      <c r="G22615" s="95">
        <v>250</v>
      </c>
      <c r="H22615" s="93" t="s">
        <v>8976</v>
      </c>
      <c r="I22615" s="93" t="s">
        <v>23895</v>
      </c>
      <c r="J22615" s="93" t="s">
        <v>20891</v>
      </c>
      <c r="K22615" s="93" t="s">
        <v>6860</v>
      </c>
      <c r="L22615" s="14">
        <f>AND(vyberHrace&lt;&gt;"",ISNUMBER(SEARCH(vyberHrace,$B22615)))</f>
      </c>
      <c r="M22615" s="14">
        <f>AND($I22615=MID(kododd,1,2),$J22615=MID(kododd,3,3))</f>
      </c>
    </row>
    <row r="22616">
      <c r="A22616" s="95">
        <v>48811</v>
      </c>
      <c r="B22616" s="93" t="s">
        <v>1895</v>
      </c>
      <c r="C22616" s="93" t="s">
        <v>1406</v>
      </c>
      <c r="G22616" s="95">
        <v>0</v>
      </c>
      <c r="H22616" s="93" t="s">
        <v>8976</v>
      </c>
      <c r="I22616" s="93" t="s">
        <v>23895</v>
      </c>
      <c r="J22616" s="93" t="s">
        <v>21013</v>
      </c>
      <c r="K22616" s="93" t="s">
        <v>12269</v>
      </c>
      <c r="L22616" s="14">
        <f>AND(vyberHrace&lt;&gt;"",ISNUMBER(SEARCH(vyberHrace,$B22616)))</f>
      </c>
      <c r="M22616" s="14">
        <f>AND($I22616=MID(kododd,1,2),$J22616=MID(kododd,3,3))</f>
      </c>
    </row>
    <row r="22617">
      <c r="A22617" s="95">
        <v>31213</v>
      </c>
      <c r="B22617" s="93" t="s">
        <v>1897</v>
      </c>
      <c r="C22617" s="93" t="s">
        <v>1462</v>
      </c>
      <c r="D22617" s="95">
        <v>1791</v>
      </c>
      <c r="E22617" s="95">
        <v>1787</v>
      </c>
      <c r="F22617" s="95">
        <v>23757493</v>
      </c>
      <c r="G22617" s="95">
        <v>250</v>
      </c>
      <c r="H22617" s="93" t="s">
        <v>8976</v>
      </c>
      <c r="I22617" s="93" t="s">
        <v>23895</v>
      </c>
      <c r="J22617" s="93" t="s">
        <v>20959</v>
      </c>
      <c r="K22617" s="93" t="s">
        <v>9927</v>
      </c>
      <c r="L22617" s="14">
        <f>AND(vyberHrace&lt;&gt;"",ISNUMBER(SEARCH(vyberHrace,$B22617)))</f>
      </c>
      <c r="M22617" s="14">
        <f>AND($I22617=MID(kododd,1,2),$J22617=MID(kododd,3,3))</f>
      </c>
    </row>
    <row r="22618">
      <c r="A22618" s="95">
        <v>48812</v>
      </c>
      <c r="B22618" s="93" t="s">
        <v>1898</v>
      </c>
      <c r="C22618" s="93" t="s">
        <v>1406</v>
      </c>
      <c r="G22618" s="95">
        <v>0</v>
      </c>
      <c r="H22618" s="93" t="s">
        <v>8976</v>
      </c>
      <c r="I22618" s="93" t="s">
        <v>23895</v>
      </c>
      <c r="J22618" s="93" t="s">
        <v>21013</v>
      </c>
      <c r="K22618" s="93" t="s">
        <v>12269</v>
      </c>
      <c r="L22618" s="14">
        <f>AND(vyberHrace&lt;&gt;"",ISNUMBER(SEARCH(vyberHrace,$B22618)))</f>
      </c>
      <c r="M22618" s="14">
        <f>AND($I22618=MID(kododd,1,2),$J22618=MID(kododd,3,3))</f>
      </c>
    </row>
    <row r="22619">
      <c r="A22619" s="95">
        <v>48676</v>
      </c>
      <c r="B22619" s="93" t="s">
        <v>71</v>
      </c>
      <c r="C22619" s="93" t="s">
        <v>1422</v>
      </c>
      <c r="D22619" s="95">
        <v>1261</v>
      </c>
      <c r="E22619" s="95">
        <v>1543</v>
      </c>
      <c r="F22619" s="95">
        <v>23731788</v>
      </c>
      <c r="G22619" s="95">
        <v>250</v>
      </c>
      <c r="H22619" s="93" t="s">
        <v>8976</v>
      </c>
      <c r="I22619" s="93" t="s">
        <v>23895</v>
      </c>
      <c r="J22619" s="93" t="s">
        <v>20878</v>
      </c>
      <c r="K22619" s="93" t="s">
        <v>6859</v>
      </c>
      <c r="L22619" s="14">
        <f>AND(vyberHrace&lt;&gt;"",ISNUMBER(SEARCH(vyberHrace,$B22619)))</f>
      </c>
      <c r="M22619" s="14">
        <f>AND($I22619=MID(kododd,1,2),$J22619=MID(kododd,3,3))</f>
      </c>
    </row>
    <row r="22620">
      <c r="A22620" s="95">
        <v>54514</v>
      </c>
      <c r="B22620" s="93" t="s">
        <v>1150</v>
      </c>
      <c r="C22620" s="93" t="s">
        <v>1411</v>
      </c>
      <c r="G22620" s="95">
        <v>0</v>
      </c>
      <c r="H22620" s="93" t="s">
        <v>8976</v>
      </c>
      <c r="I22620" s="93" t="s">
        <v>23895</v>
      </c>
      <c r="J22620" s="93" t="s">
        <v>20878</v>
      </c>
      <c r="K22620" s="93" t="s">
        <v>6859</v>
      </c>
      <c r="L22620" s="14">
        <f>AND(vyberHrace&lt;&gt;"",ISNUMBER(SEARCH(vyberHrace,$B22620)))</f>
      </c>
      <c r="M22620" s="14">
        <f>AND($I22620=MID(kododd,1,2),$J22620=MID(kododd,3,3))</f>
      </c>
    </row>
    <row r="22621">
      <c r="A22621" s="95">
        <v>56941</v>
      </c>
      <c r="B22621" s="93" t="s">
        <v>23167</v>
      </c>
      <c r="C22621" s="93" t="s">
        <v>1486</v>
      </c>
      <c r="G22621" s="95">
        <v>0</v>
      </c>
      <c r="H22621" s="93" t="s">
        <v>8976</v>
      </c>
      <c r="I22621" s="93" t="s">
        <v>23895</v>
      </c>
      <c r="J22621" s="93" t="s">
        <v>20878</v>
      </c>
      <c r="K22621" s="93" t="s">
        <v>6859</v>
      </c>
      <c r="L22621" s="14">
        <f>AND(vyberHrace&lt;&gt;"",ISNUMBER(SEARCH(vyberHrace,$B22621)))</f>
      </c>
      <c r="M22621" s="14">
        <f>AND($I22621=MID(kododd,1,2),$J22621=MID(kododd,3,3))</f>
      </c>
    </row>
    <row r="22622">
      <c r="A22622" s="95">
        <v>61622</v>
      </c>
      <c r="B22622" s="93" t="s">
        <v>27787</v>
      </c>
      <c r="C22622" s="93" t="s">
        <v>1488</v>
      </c>
      <c r="G22622" s="95">
        <v>250</v>
      </c>
      <c r="H22622" s="93" t="s">
        <v>8976</v>
      </c>
      <c r="I22622" s="93" t="s">
        <v>23895</v>
      </c>
      <c r="J22622" s="93" t="s">
        <v>20882</v>
      </c>
      <c r="K22622" s="93" t="s">
        <v>6865</v>
      </c>
      <c r="L22622" s="14">
        <f>AND(vyberHrace&lt;&gt;"",ISNUMBER(SEARCH(vyberHrace,$B22622)))</f>
      </c>
      <c r="M22622" s="14">
        <f>AND($I22622=MID(kododd,1,2),$J22622=MID(kododd,3,3))</f>
      </c>
    </row>
    <row r="22623">
      <c r="A22623" s="95">
        <v>54825</v>
      </c>
      <c r="B22623" s="93" t="s">
        <v>1218</v>
      </c>
      <c r="C22623" s="93" t="s">
        <v>1451</v>
      </c>
      <c r="D22623" s="95">
        <v>1472</v>
      </c>
      <c r="E22623" s="95">
        <v>1550</v>
      </c>
      <c r="F22623" s="95">
        <v>23760109</v>
      </c>
      <c r="G22623" s="95">
        <v>250</v>
      </c>
      <c r="H22623" s="93" t="s">
        <v>8976</v>
      </c>
      <c r="I22623" s="93" t="s">
        <v>23895</v>
      </c>
      <c r="J22623" s="93" t="s">
        <v>20948</v>
      </c>
      <c r="K22623" s="93" t="s">
        <v>6265</v>
      </c>
      <c r="L22623" s="14">
        <f>AND(vyberHrace&lt;&gt;"",ISNUMBER(SEARCH(vyberHrace,$B22623)))</f>
      </c>
      <c r="M22623" s="14">
        <f>AND($I22623=MID(kododd,1,2),$J22623=MID(kododd,3,3))</f>
      </c>
    </row>
    <row r="22624">
      <c r="A22624" s="95">
        <v>63959</v>
      </c>
      <c r="B22624" s="93" t="s">
        <v>30122</v>
      </c>
      <c r="C22624" s="93" t="s">
        <v>1431</v>
      </c>
      <c r="D22624" s="95">
        <v>80275</v>
      </c>
      <c r="E22624" s="95">
        <v>80275</v>
      </c>
      <c r="G22624" s="95">
        <v>250</v>
      </c>
      <c r="H22624" s="93" t="s">
        <v>8976</v>
      </c>
      <c r="I22624" s="93" t="s">
        <v>23895</v>
      </c>
      <c r="J22624" s="93" t="s">
        <v>20985</v>
      </c>
      <c r="K22624" s="93" t="s">
        <v>6869</v>
      </c>
      <c r="L22624" s="14">
        <f>AND(vyberHrace&lt;&gt;"",ISNUMBER(SEARCH(vyberHrace,$B22624)))</f>
      </c>
      <c r="M22624" s="14">
        <f>AND($I22624=MID(kododd,1,2),$J22624=MID(kododd,3,3))</f>
      </c>
    </row>
    <row r="22625">
      <c r="A22625" s="95">
        <v>45873</v>
      </c>
      <c r="B22625" s="93" t="s">
        <v>76</v>
      </c>
      <c r="C22625" s="93" t="s">
        <v>3255</v>
      </c>
      <c r="G22625" s="95">
        <v>0</v>
      </c>
      <c r="H22625" s="93" t="s">
        <v>8976</v>
      </c>
      <c r="I22625" s="93" t="s">
        <v>23895</v>
      </c>
      <c r="J22625" s="93" t="s">
        <v>20878</v>
      </c>
      <c r="K22625" s="93" t="s">
        <v>6859</v>
      </c>
      <c r="L22625" s="14">
        <f>AND(vyberHrace&lt;&gt;"",ISNUMBER(SEARCH(vyberHrace,$B22625)))</f>
      </c>
      <c r="M22625" s="14">
        <f>AND($I22625=MID(kododd,1,2),$J22625=MID(kododd,3,3))</f>
      </c>
    </row>
    <row r="22626">
      <c r="A22626" s="95">
        <v>3333</v>
      </c>
      <c r="B22626" s="93" t="s">
        <v>79</v>
      </c>
      <c r="C22626" s="93" t="s">
        <v>1459</v>
      </c>
      <c r="D22626" s="95">
        <v>1519</v>
      </c>
      <c r="E22626" s="95">
        <v>1719</v>
      </c>
      <c r="F22626" s="95">
        <v>331414</v>
      </c>
      <c r="G22626" s="95">
        <v>0</v>
      </c>
      <c r="H22626" s="93" t="s">
        <v>8976</v>
      </c>
      <c r="I22626" s="93" t="s">
        <v>23895</v>
      </c>
      <c r="J22626" s="93" t="s">
        <v>20938</v>
      </c>
      <c r="K22626" s="93" t="s">
        <v>5086</v>
      </c>
      <c r="L22626" s="14">
        <f>AND(vyberHrace&lt;&gt;"",ISNUMBER(SEARCH(vyberHrace,$B22626)))</f>
      </c>
      <c r="M22626" s="14">
        <f>AND($I22626=MID(kododd,1,2),$J22626=MID(kododd,3,3))</f>
      </c>
    </row>
    <row r="22627">
      <c r="A22627" s="95">
        <v>3027</v>
      </c>
      <c r="B22627" s="93" t="s">
        <v>90</v>
      </c>
      <c r="C22627" s="93" t="s">
        <v>1468</v>
      </c>
      <c r="D22627" s="95">
        <v>1674</v>
      </c>
      <c r="E22627" s="95">
        <v>1811</v>
      </c>
      <c r="F22627" s="95">
        <v>321923</v>
      </c>
      <c r="G22627" s="95">
        <v>250</v>
      </c>
      <c r="H22627" s="93" t="s">
        <v>8976</v>
      </c>
      <c r="I22627" s="93" t="s">
        <v>23895</v>
      </c>
      <c r="J22627" s="93" t="s">
        <v>20938</v>
      </c>
      <c r="K22627" s="93" t="s">
        <v>5086</v>
      </c>
      <c r="L22627" s="14">
        <f>AND(vyberHrace&lt;&gt;"",ISNUMBER(SEARCH(vyberHrace,$B22627)))</f>
      </c>
      <c r="M22627" s="14">
        <f>AND($I22627=MID(kododd,1,2),$J22627=MID(kododd,3,3))</f>
      </c>
    </row>
    <row r="22628">
      <c r="A22628" s="95">
        <v>3256</v>
      </c>
      <c r="B22628" s="93" t="s">
        <v>91</v>
      </c>
      <c r="C22628" s="93" t="s">
        <v>1437</v>
      </c>
      <c r="D22628" s="95">
        <v>1938</v>
      </c>
      <c r="E22628" s="95">
        <v>1876</v>
      </c>
      <c r="F22628" s="95">
        <v>322598</v>
      </c>
      <c r="G22628" s="95">
        <v>0</v>
      </c>
      <c r="H22628" s="93" t="s">
        <v>8976</v>
      </c>
      <c r="I22628" s="93" t="s">
        <v>23895</v>
      </c>
      <c r="J22628" s="93" t="s">
        <v>20938</v>
      </c>
      <c r="K22628" s="93" t="s">
        <v>5086</v>
      </c>
      <c r="L22628" s="14">
        <f>AND(vyberHrace&lt;&gt;"",ISNUMBER(SEARCH(vyberHrace,$B22628)))</f>
      </c>
      <c r="M22628" s="14">
        <f>AND($I22628=MID(kododd,1,2),$J22628=MID(kododd,3,3))</f>
      </c>
    </row>
    <row r="22629">
      <c r="A22629" s="95">
        <v>59542</v>
      </c>
      <c r="B22629" s="93" t="s">
        <v>25939</v>
      </c>
      <c r="C22629" s="93" t="s">
        <v>1412</v>
      </c>
      <c r="G22629" s="95">
        <v>250</v>
      </c>
      <c r="H22629" s="93" t="s">
        <v>8976</v>
      </c>
      <c r="I22629" s="93" t="s">
        <v>23895</v>
      </c>
      <c r="J22629" s="93" t="s">
        <v>20913</v>
      </c>
      <c r="K22629" s="93" t="s">
        <v>3849</v>
      </c>
      <c r="L22629" s="14">
        <f>AND(vyberHrace&lt;&gt;"",ISNUMBER(SEARCH(vyberHrace,$B22629)))</f>
      </c>
      <c r="M22629" s="14">
        <f>AND($I22629=MID(kododd,1,2),$J22629=MID(kododd,3,3))</f>
      </c>
    </row>
    <row r="22630">
      <c r="A22630" s="95">
        <v>13653</v>
      </c>
      <c r="B22630" s="93" t="s">
        <v>18303</v>
      </c>
      <c r="C22630" s="93" t="s">
        <v>1417</v>
      </c>
      <c r="D22630" s="95">
        <v>1814</v>
      </c>
      <c r="E22630" s="95">
        <v>1910</v>
      </c>
      <c r="F22630" s="95">
        <v>385352</v>
      </c>
      <c r="G22630" s="95">
        <v>250</v>
      </c>
      <c r="H22630" s="93" t="s">
        <v>8976</v>
      </c>
      <c r="I22630" s="93" t="s">
        <v>23895</v>
      </c>
      <c r="J22630" s="93" t="s">
        <v>20891</v>
      </c>
      <c r="K22630" s="93" t="s">
        <v>6860</v>
      </c>
      <c r="L22630" s="14">
        <f>AND(vyberHrace&lt;&gt;"",ISNUMBER(SEARCH(vyberHrace,$B22630)))</f>
      </c>
      <c r="M22630" s="14">
        <f>AND($I22630=MID(kododd,1,2),$J22630=MID(kododd,3,3))</f>
      </c>
    </row>
    <row r="22631">
      <c r="A22631" s="95">
        <v>63704</v>
      </c>
      <c r="B22631" s="93" t="s">
        <v>29904</v>
      </c>
      <c r="C22631" s="93" t="s">
        <v>1416</v>
      </c>
      <c r="G22631" s="95">
        <v>250</v>
      </c>
      <c r="H22631" s="93" t="s">
        <v>8976</v>
      </c>
      <c r="I22631" s="93" t="s">
        <v>23895</v>
      </c>
      <c r="J22631" s="93" t="s">
        <v>20891</v>
      </c>
      <c r="K22631" s="93" t="s">
        <v>6860</v>
      </c>
      <c r="L22631" s="14">
        <f>AND(vyberHrace&lt;&gt;"",ISNUMBER(SEARCH(vyberHrace,$B22631)))</f>
      </c>
      <c r="M22631" s="14">
        <f>AND($I22631=MID(kododd,1,2),$J22631=MID(kododd,3,3))</f>
      </c>
    </row>
    <row r="22632">
      <c r="A22632" s="95">
        <v>44819</v>
      </c>
      <c r="B22632" s="93" t="s">
        <v>18309</v>
      </c>
      <c r="C22632" s="93" t="s">
        <v>1419</v>
      </c>
      <c r="F22632" s="95">
        <v>397571</v>
      </c>
      <c r="G22632" s="95">
        <v>0</v>
      </c>
      <c r="H22632" s="93" t="s">
        <v>8976</v>
      </c>
      <c r="I22632" s="93" t="s">
        <v>23895</v>
      </c>
      <c r="J22632" s="93" t="s">
        <v>20935</v>
      </c>
      <c r="K22632" s="93" t="s">
        <v>6901</v>
      </c>
      <c r="L22632" s="14">
        <f>AND(vyberHrace&lt;&gt;"",ISNUMBER(SEARCH(vyberHrace,$B22632)))</f>
      </c>
      <c r="M22632" s="14">
        <f>AND($I22632=MID(kododd,1,2),$J22632=MID(kododd,3,3))</f>
      </c>
    </row>
    <row r="22633">
      <c r="A22633" s="95">
        <v>60747</v>
      </c>
      <c r="B22633" s="93" t="s">
        <v>25520</v>
      </c>
      <c r="C22633" s="93" t="s">
        <v>1488</v>
      </c>
      <c r="G22633" s="95">
        <v>0</v>
      </c>
      <c r="H22633" s="93" t="s">
        <v>8976</v>
      </c>
      <c r="I22633" s="93" t="s">
        <v>23895</v>
      </c>
      <c r="J22633" s="93" t="s">
        <v>20878</v>
      </c>
      <c r="K22633" s="93" t="s">
        <v>6859</v>
      </c>
      <c r="L22633" s="14">
        <f>AND(vyberHrace&lt;&gt;"",ISNUMBER(SEARCH(vyberHrace,$B22633)))</f>
      </c>
      <c r="M22633" s="14">
        <f>AND($I22633=MID(kododd,1,2),$J22633=MID(kododd,3,3))</f>
      </c>
    </row>
    <row r="22634">
      <c r="A22634" s="95">
        <v>55620</v>
      </c>
      <c r="B22634" s="93" t="s">
        <v>23105</v>
      </c>
      <c r="C22634" s="93" t="s">
        <v>3255</v>
      </c>
      <c r="D22634" s="95">
        <v>1146</v>
      </c>
      <c r="F22634" s="95">
        <v>23780495</v>
      </c>
      <c r="G22634" s="95">
        <v>250</v>
      </c>
      <c r="H22634" s="93" t="s">
        <v>8976</v>
      </c>
      <c r="I22634" s="93" t="s">
        <v>23895</v>
      </c>
      <c r="J22634" s="93" t="s">
        <v>3580</v>
      </c>
      <c r="K22634" s="93" t="s">
        <v>4827</v>
      </c>
      <c r="L22634" s="14">
        <f>AND(vyberHrace&lt;&gt;"",ISNUMBER(SEARCH(vyberHrace,$B22634)))</f>
      </c>
      <c r="M22634" s="14">
        <f>AND($I22634=MID(kododd,1,2),$J22634=MID(kododd,3,3))</f>
      </c>
    </row>
    <row r="22635">
      <c r="A22635" s="95">
        <v>50652</v>
      </c>
      <c r="B22635" s="93" t="s">
        <v>4377</v>
      </c>
      <c r="C22635" s="93" t="s">
        <v>1416</v>
      </c>
      <c r="G22635" s="95">
        <v>0</v>
      </c>
      <c r="H22635" s="93" t="s">
        <v>8976</v>
      </c>
      <c r="I22635" s="93" t="s">
        <v>23895</v>
      </c>
      <c r="J22635" s="93" t="s">
        <v>20947</v>
      </c>
      <c r="K22635" s="93" t="s">
        <v>6833</v>
      </c>
      <c r="L22635" s="14">
        <f>AND(vyberHrace&lt;&gt;"",ISNUMBER(SEARCH(vyberHrace,$B22635)))</f>
      </c>
      <c r="M22635" s="14">
        <f>AND($I22635=MID(kododd,1,2),$J22635=MID(kododd,3,3))</f>
      </c>
    </row>
    <row r="22636">
      <c r="A22636" s="95">
        <v>15176</v>
      </c>
      <c r="B22636" s="93" t="s">
        <v>13553</v>
      </c>
      <c r="C22636" s="93" t="s">
        <v>1474</v>
      </c>
      <c r="D22636" s="95">
        <v>1591</v>
      </c>
      <c r="E22636" s="95">
        <v>1702</v>
      </c>
      <c r="F22636" s="95">
        <v>322601</v>
      </c>
      <c r="G22636" s="95">
        <v>0</v>
      </c>
      <c r="H22636" s="93" t="s">
        <v>8976</v>
      </c>
      <c r="I22636" s="93" t="s">
        <v>23895</v>
      </c>
      <c r="J22636" s="93" t="s">
        <v>20913</v>
      </c>
      <c r="K22636" s="93" t="s">
        <v>3849</v>
      </c>
      <c r="L22636" s="14">
        <f>AND(vyberHrace&lt;&gt;"",ISNUMBER(SEARCH(vyberHrace,$B22636)))</f>
      </c>
      <c r="M22636" s="14">
        <f>AND($I22636=MID(kododd,1,2),$J22636=MID(kododd,3,3))</f>
      </c>
    </row>
    <row r="22637">
      <c r="A22637" s="95">
        <v>8279</v>
      </c>
      <c r="B22637" s="93" t="s">
        <v>13554</v>
      </c>
      <c r="C22637" s="93" t="s">
        <v>1451</v>
      </c>
      <c r="D22637" s="95">
        <v>1412</v>
      </c>
      <c r="E22637" s="95">
        <v>1612</v>
      </c>
      <c r="F22637" s="95">
        <v>358177</v>
      </c>
      <c r="G22637" s="95">
        <v>250</v>
      </c>
      <c r="H22637" s="93" t="s">
        <v>8976</v>
      </c>
      <c r="I22637" s="93" t="s">
        <v>23895</v>
      </c>
      <c r="J22637" s="93" t="s">
        <v>20881</v>
      </c>
      <c r="K22637" s="93" t="s">
        <v>1955</v>
      </c>
      <c r="L22637" s="14">
        <f>AND(vyberHrace&lt;&gt;"",ISNUMBER(SEARCH(vyberHrace,$B22637)))</f>
      </c>
      <c r="M22637" s="14">
        <f>AND($I22637=MID(kododd,1,2),$J22637=MID(kododd,3,3))</f>
      </c>
    </row>
    <row r="22638">
      <c r="A22638" s="95">
        <v>39768</v>
      </c>
      <c r="B22638" s="93" t="s">
        <v>13556</v>
      </c>
      <c r="C22638" s="93" t="s">
        <v>1399</v>
      </c>
      <c r="G22638" s="95">
        <v>0</v>
      </c>
      <c r="H22638" s="93" t="s">
        <v>8976</v>
      </c>
      <c r="I22638" s="93" t="s">
        <v>23895</v>
      </c>
      <c r="J22638" s="93" t="s">
        <v>20936</v>
      </c>
      <c r="K22638" s="93" t="s">
        <v>5615</v>
      </c>
      <c r="L22638" s="14">
        <f>AND(vyberHrace&lt;&gt;"",ISNUMBER(SEARCH(vyberHrace,$B22638)))</f>
      </c>
      <c r="M22638" s="14">
        <f>AND($I22638=MID(kododd,1,2),$J22638=MID(kododd,3,3))</f>
      </c>
    </row>
    <row r="22639">
      <c r="A22639" s="95">
        <v>32636</v>
      </c>
      <c r="B22639" s="93" t="s">
        <v>13558</v>
      </c>
      <c r="C22639" s="93" t="s">
        <v>1459</v>
      </c>
      <c r="D22639" s="95">
        <v>1556</v>
      </c>
      <c r="E22639" s="95">
        <v>1700</v>
      </c>
      <c r="F22639" s="95">
        <v>384852</v>
      </c>
      <c r="G22639" s="95">
        <v>250</v>
      </c>
      <c r="H22639" s="93" t="s">
        <v>8976</v>
      </c>
      <c r="I22639" s="93" t="s">
        <v>23895</v>
      </c>
      <c r="J22639" s="93" t="s">
        <v>20915</v>
      </c>
      <c r="K22639" s="93" t="s">
        <v>166</v>
      </c>
      <c r="L22639" s="14">
        <f>AND(vyberHrace&lt;&gt;"",ISNUMBER(SEARCH(vyberHrace,$B22639)))</f>
      </c>
      <c r="M22639" s="14">
        <f>AND($I22639=MID(kododd,1,2),$J22639=MID(kododd,3,3))</f>
      </c>
    </row>
    <row r="22640">
      <c r="A22640" s="95">
        <v>58845</v>
      </c>
      <c r="B22640" s="93" t="s">
        <v>25317</v>
      </c>
      <c r="C22640" s="93" t="s">
        <v>1431</v>
      </c>
      <c r="D22640" s="95">
        <v>1333</v>
      </c>
      <c r="E22640" s="95">
        <v>1536</v>
      </c>
      <c r="F22640" s="95">
        <v>23776536</v>
      </c>
      <c r="G22640" s="95">
        <v>250</v>
      </c>
      <c r="H22640" s="93" t="s">
        <v>8976</v>
      </c>
      <c r="I22640" s="93" t="s">
        <v>23895</v>
      </c>
      <c r="J22640" s="93" t="s">
        <v>20882</v>
      </c>
      <c r="K22640" s="93" t="s">
        <v>6865</v>
      </c>
      <c r="L22640" s="14">
        <f>AND(vyberHrace&lt;&gt;"",ISNUMBER(SEARCH(vyberHrace,$B22640)))</f>
      </c>
      <c r="M22640" s="14">
        <f>AND($I22640=MID(kododd,1,2),$J22640=MID(kododd,3,3))</f>
      </c>
    </row>
    <row r="22641">
      <c r="A22641" s="95">
        <v>56616</v>
      </c>
      <c r="B22641" s="93" t="s">
        <v>23140</v>
      </c>
      <c r="C22641" s="93" t="s">
        <v>1412</v>
      </c>
      <c r="F22641" s="95">
        <v>23788585</v>
      </c>
      <c r="G22641" s="95">
        <v>250</v>
      </c>
      <c r="H22641" s="93" t="s">
        <v>8976</v>
      </c>
      <c r="I22641" s="93" t="s">
        <v>23895</v>
      </c>
      <c r="J22641" s="93" t="s">
        <v>20864</v>
      </c>
      <c r="K22641" s="93" t="s">
        <v>1505</v>
      </c>
      <c r="L22641" s="14">
        <f>AND(vyberHrace&lt;&gt;"",ISNUMBER(SEARCH(vyberHrace,$B22641)))</f>
      </c>
      <c r="M22641" s="14">
        <f>AND($I22641=MID(kododd,1,2),$J22641=MID(kododd,3,3))</f>
      </c>
    </row>
    <row r="22642">
      <c r="A22642" s="95">
        <v>52539</v>
      </c>
      <c r="B22642" s="93" t="s">
        <v>2303</v>
      </c>
      <c r="C22642" s="93" t="s">
        <v>1420</v>
      </c>
      <c r="G22642" s="95">
        <v>0</v>
      </c>
      <c r="H22642" s="93" t="s">
        <v>8976</v>
      </c>
      <c r="I22642" s="93" t="s">
        <v>23895</v>
      </c>
      <c r="J22642" s="93" t="s">
        <v>20935</v>
      </c>
      <c r="K22642" s="93" t="s">
        <v>6901</v>
      </c>
      <c r="L22642" s="14">
        <f>AND(vyberHrace&lt;&gt;"",ISNUMBER(SEARCH(vyberHrace,$B22642)))</f>
      </c>
      <c r="M22642" s="14">
        <f>AND($I22642=MID(kododd,1,2),$J22642=MID(kododd,3,3))</f>
      </c>
    </row>
    <row r="22643">
      <c r="A22643" s="95">
        <v>53773</v>
      </c>
      <c r="B22643" s="93" t="s">
        <v>1193</v>
      </c>
      <c r="C22643" s="93" t="s">
        <v>1411</v>
      </c>
      <c r="F22643" s="95">
        <v>23760150</v>
      </c>
      <c r="G22643" s="95">
        <v>0</v>
      </c>
      <c r="H22643" s="93" t="s">
        <v>8976</v>
      </c>
      <c r="I22643" s="93" t="s">
        <v>23895</v>
      </c>
      <c r="J22643" s="93" t="s">
        <v>20866</v>
      </c>
      <c r="K22643" s="93" t="s">
        <v>6762</v>
      </c>
      <c r="L22643" s="14">
        <f>AND(vyberHrace&lt;&gt;"",ISNUMBER(SEARCH(vyberHrace,$B22643)))</f>
      </c>
      <c r="M22643" s="14">
        <f>AND($I22643=MID(kododd,1,2),$J22643=MID(kododd,3,3))</f>
      </c>
    </row>
    <row r="22644">
      <c r="A22644" s="95">
        <v>47877</v>
      </c>
      <c r="B22644" s="93" t="s">
        <v>13570</v>
      </c>
      <c r="C22644" s="93" t="s">
        <v>1408</v>
      </c>
      <c r="F22644" s="95">
        <v>23721871</v>
      </c>
      <c r="G22644" s="95">
        <v>0</v>
      </c>
      <c r="H22644" s="93" t="s">
        <v>8976</v>
      </c>
      <c r="I22644" s="93" t="s">
        <v>23895</v>
      </c>
      <c r="J22644" s="93" t="s">
        <v>20854</v>
      </c>
      <c r="K22644" s="93" t="s">
        <v>9943</v>
      </c>
      <c r="L22644" s="14">
        <f>AND(vyberHrace&lt;&gt;"",ISNUMBER(SEARCH(vyberHrace,$B22644)))</f>
      </c>
      <c r="M22644" s="14">
        <f>AND($I22644=MID(kododd,1,2),$J22644=MID(kododd,3,3))</f>
      </c>
    </row>
    <row r="22645">
      <c r="A22645" s="95">
        <v>44456</v>
      </c>
      <c r="B22645" s="93" t="s">
        <v>13571</v>
      </c>
      <c r="C22645" s="93" t="s">
        <v>3255</v>
      </c>
      <c r="D22645" s="95">
        <v>1435</v>
      </c>
      <c r="E22645" s="95">
        <v>1619</v>
      </c>
      <c r="F22645" s="95">
        <v>23716487</v>
      </c>
      <c r="G22645" s="95">
        <v>250</v>
      </c>
      <c r="H22645" s="93" t="s">
        <v>8976</v>
      </c>
      <c r="I22645" s="93" t="s">
        <v>23895</v>
      </c>
      <c r="J22645" s="93" t="s">
        <v>20865</v>
      </c>
      <c r="K22645" s="93" t="s">
        <v>6760</v>
      </c>
      <c r="L22645" s="14">
        <f>AND(vyberHrace&lt;&gt;"",ISNUMBER(SEARCH(vyberHrace,$B22645)))</f>
      </c>
      <c r="M22645" s="14">
        <f>AND($I22645=MID(kododd,1,2),$J22645=MID(kododd,3,3))</f>
      </c>
    </row>
    <row r="22646">
      <c r="A22646" s="95">
        <v>11297</v>
      </c>
      <c r="B22646" s="93" t="s">
        <v>13572</v>
      </c>
      <c r="C22646" s="93" t="s">
        <v>1459</v>
      </c>
      <c r="D22646" s="95">
        <v>1597</v>
      </c>
      <c r="F22646" s="95">
        <v>394173</v>
      </c>
      <c r="G22646" s="95">
        <v>250</v>
      </c>
      <c r="H22646" s="93" t="s">
        <v>8976</v>
      </c>
      <c r="I22646" s="93" t="s">
        <v>23895</v>
      </c>
      <c r="J22646" s="93" t="s">
        <v>20908</v>
      </c>
      <c r="K22646" s="93" t="s">
        <v>4333</v>
      </c>
      <c r="L22646" s="14">
        <f>AND(vyberHrace&lt;&gt;"",ISNUMBER(SEARCH(vyberHrace,$B22646)))</f>
      </c>
      <c r="M22646" s="14">
        <f>AND($I22646=MID(kododd,1,2),$J22646=MID(kododd,3,3))</f>
      </c>
    </row>
    <row r="22647">
      <c r="A22647" s="95">
        <v>7482</v>
      </c>
      <c r="B22647" s="93" t="s">
        <v>13577</v>
      </c>
      <c r="C22647" s="93" t="s">
        <v>1442</v>
      </c>
      <c r="D22647" s="95">
        <v>1803</v>
      </c>
      <c r="E22647" s="95">
        <v>1864</v>
      </c>
      <c r="F22647" s="95">
        <v>375004</v>
      </c>
      <c r="G22647" s="95">
        <v>250</v>
      </c>
      <c r="H22647" s="93" t="s">
        <v>8976</v>
      </c>
      <c r="I22647" s="93" t="s">
        <v>23895</v>
      </c>
      <c r="J22647" s="93" t="s">
        <v>20996</v>
      </c>
      <c r="K22647" s="93" t="s">
        <v>2013</v>
      </c>
      <c r="L22647" s="14">
        <f>AND(vyberHrace&lt;&gt;"",ISNUMBER(SEARCH(vyberHrace,$B22647)))</f>
      </c>
      <c r="M22647" s="14">
        <f>AND($I22647=MID(kododd,1,2),$J22647=MID(kododd,3,3))</f>
      </c>
    </row>
    <row r="22648">
      <c r="A22648" s="95">
        <v>43968</v>
      </c>
      <c r="B22648" s="93" t="s">
        <v>13578</v>
      </c>
      <c r="C22648" s="93" t="s">
        <v>1400</v>
      </c>
      <c r="F22648" s="95">
        <v>23769580</v>
      </c>
      <c r="G22648" s="95">
        <v>250</v>
      </c>
      <c r="H22648" s="93" t="s">
        <v>8976</v>
      </c>
      <c r="I22648" s="93" t="s">
        <v>23895</v>
      </c>
      <c r="J22648" s="93" t="s">
        <v>20996</v>
      </c>
      <c r="K22648" s="93" t="s">
        <v>2013</v>
      </c>
      <c r="L22648" s="14">
        <f>AND(vyberHrace&lt;&gt;"",ISNUMBER(SEARCH(vyberHrace,$B22648)))</f>
      </c>
      <c r="M22648" s="14">
        <f>AND($I22648=MID(kododd,1,2),$J22648=MID(kododd,3,3))</f>
      </c>
    </row>
    <row r="22649">
      <c r="A22649" s="95">
        <v>62792</v>
      </c>
      <c r="B22649" s="93" t="s">
        <v>29636</v>
      </c>
      <c r="C22649" s="93" t="s">
        <v>1488</v>
      </c>
      <c r="G22649" s="95">
        <v>250</v>
      </c>
      <c r="H22649" s="93" t="s">
        <v>8976</v>
      </c>
      <c r="I22649" s="93" t="s">
        <v>23895</v>
      </c>
      <c r="J22649" s="93" t="s">
        <v>20878</v>
      </c>
      <c r="K22649" s="93" t="s">
        <v>6859</v>
      </c>
      <c r="L22649" s="14">
        <f>AND(vyberHrace&lt;&gt;"",ISNUMBER(SEARCH(vyberHrace,$B22649)))</f>
      </c>
      <c r="M22649" s="14">
        <f>AND($I22649=MID(kododd,1,2),$J22649=MID(kododd,3,3))</f>
      </c>
    </row>
    <row r="22650">
      <c r="A22650" s="95">
        <v>54411</v>
      </c>
      <c r="B22650" s="93" t="s">
        <v>1289</v>
      </c>
      <c r="C22650" s="93" t="s">
        <v>1424</v>
      </c>
      <c r="G22650" s="95">
        <v>0</v>
      </c>
      <c r="H22650" s="93" t="s">
        <v>8976</v>
      </c>
      <c r="I22650" s="93" t="s">
        <v>23895</v>
      </c>
      <c r="J22650" s="93" t="s">
        <v>20935</v>
      </c>
      <c r="K22650" s="93" t="s">
        <v>6901</v>
      </c>
      <c r="L22650" s="14">
        <f>AND(vyberHrace&lt;&gt;"",ISNUMBER(SEARCH(vyberHrace,$B22650)))</f>
      </c>
      <c r="M22650" s="14">
        <f>AND($I22650=MID(kododd,1,2),$J22650=MID(kododd,3,3))</f>
      </c>
    </row>
    <row r="22651">
      <c r="A22651" s="95">
        <v>60264</v>
      </c>
      <c r="B22651" s="93" t="s">
        <v>26723</v>
      </c>
      <c r="C22651" s="93" t="s">
        <v>1487</v>
      </c>
      <c r="G22651" s="95">
        <v>250</v>
      </c>
      <c r="H22651" s="93" t="s">
        <v>8976</v>
      </c>
      <c r="I22651" s="93" t="s">
        <v>23895</v>
      </c>
      <c r="J22651" s="93" t="s">
        <v>20878</v>
      </c>
      <c r="K22651" s="93" t="s">
        <v>6859</v>
      </c>
      <c r="L22651" s="14">
        <f>AND(vyberHrace&lt;&gt;"",ISNUMBER(SEARCH(vyberHrace,$B22651)))</f>
      </c>
      <c r="M22651" s="14">
        <f>AND($I22651=MID(kododd,1,2),$J22651=MID(kododd,3,3))</f>
      </c>
    </row>
    <row r="22652">
      <c r="A22652" s="95">
        <v>50408</v>
      </c>
      <c r="B22652" s="93" t="s">
        <v>4419</v>
      </c>
      <c r="C22652" s="93" t="s">
        <v>1412</v>
      </c>
      <c r="F22652" s="95">
        <v>23732865</v>
      </c>
      <c r="G22652" s="95">
        <v>0</v>
      </c>
      <c r="H22652" s="93" t="s">
        <v>8976</v>
      </c>
      <c r="I22652" s="93" t="s">
        <v>23895</v>
      </c>
      <c r="J22652" s="93" t="s">
        <v>20935</v>
      </c>
      <c r="K22652" s="93" t="s">
        <v>6901</v>
      </c>
      <c r="L22652" s="14">
        <f>AND(vyberHrace&lt;&gt;"",ISNUMBER(SEARCH(vyberHrace,$B22652)))</f>
      </c>
      <c r="M22652" s="14">
        <f>AND($I22652=MID(kododd,1,2),$J22652=MID(kododd,3,3))</f>
      </c>
    </row>
    <row r="22653">
      <c r="A22653" s="95">
        <v>44847</v>
      </c>
      <c r="B22653" s="93" t="s">
        <v>11308</v>
      </c>
      <c r="C22653" s="93" t="s">
        <v>1400</v>
      </c>
      <c r="D22653" s="95">
        <v>1245</v>
      </c>
      <c r="F22653" s="95">
        <v>23705990</v>
      </c>
      <c r="G22653" s="95">
        <v>0</v>
      </c>
      <c r="H22653" s="93" t="s">
        <v>8976</v>
      </c>
      <c r="I22653" s="93" t="s">
        <v>23895</v>
      </c>
      <c r="J22653" s="93" t="s">
        <v>20864</v>
      </c>
      <c r="K22653" s="93" t="s">
        <v>1505</v>
      </c>
      <c r="L22653" s="14">
        <f>AND(vyberHrace&lt;&gt;"",ISNUMBER(SEARCH(vyberHrace,$B22653)))</f>
      </c>
      <c r="M22653" s="14">
        <f>AND($I22653=MID(kododd,1,2),$J22653=MID(kododd,3,3))</f>
      </c>
    </row>
    <row r="22654">
      <c r="A22654" s="95">
        <v>46747</v>
      </c>
      <c r="B22654" s="93" t="s">
        <v>11309</v>
      </c>
      <c r="C22654" s="93" t="s">
        <v>1416</v>
      </c>
      <c r="G22654" s="95">
        <v>0</v>
      </c>
      <c r="H22654" s="93" t="s">
        <v>8976</v>
      </c>
      <c r="I22654" s="93" t="s">
        <v>23895</v>
      </c>
      <c r="J22654" s="93" t="s">
        <v>20869</v>
      </c>
      <c r="K22654" s="93" t="s">
        <v>6770</v>
      </c>
      <c r="L22654" s="14">
        <f>AND(vyberHrace&lt;&gt;"",ISNUMBER(SEARCH(vyberHrace,$B22654)))</f>
      </c>
      <c r="M22654" s="14">
        <f>AND($I22654=MID(kododd,1,2),$J22654=MID(kododd,3,3))</f>
      </c>
    </row>
    <row r="22655">
      <c r="A22655" s="95">
        <v>1109</v>
      </c>
      <c r="B22655" s="93" t="s">
        <v>11333</v>
      </c>
      <c r="C22655" s="93" t="s">
        <v>1456</v>
      </c>
      <c r="D22655" s="95">
        <v>2129</v>
      </c>
      <c r="E22655" s="95">
        <v>2119</v>
      </c>
      <c r="F22655" s="95">
        <v>310778</v>
      </c>
      <c r="G22655" s="95">
        <v>0</v>
      </c>
      <c r="H22655" s="93" t="s">
        <v>8976</v>
      </c>
      <c r="I22655" s="93" t="s">
        <v>23895</v>
      </c>
      <c r="J22655" s="93" t="s">
        <v>20864</v>
      </c>
      <c r="K22655" s="93" t="s">
        <v>1505</v>
      </c>
      <c r="L22655" s="14">
        <f>AND(vyberHrace&lt;&gt;"",ISNUMBER(SEARCH(vyberHrace,$B22655)))</f>
      </c>
      <c r="M22655" s="14">
        <f>AND($I22655=MID(kododd,1,2),$J22655=MID(kododd,3,3))</f>
      </c>
    </row>
    <row r="22656">
      <c r="A22656" s="95">
        <v>61611</v>
      </c>
      <c r="B22656" s="93" t="s">
        <v>11337</v>
      </c>
      <c r="C22656" s="93" t="s">
        <v>1424</v>
      </c>
      <c r="G22656" s="95">
        <v>250</v>
      </c>
      <c r="H22656" s="93" t="s">
        <v>8976</v>
      </c>
      <c r="I22656" s="93" t="s">
        <v>23895</v>
      </c>
      <c r="J22656" s="93" t="s">
        <v>20882</v>
      </c>
      <c r="K22656" s="93" t="s">
        <v>6865</v>
      </c>
      <c r="L22656" s="14">
        <f>AND(vyberHrace&lt;&gt;"",ISNUMBER(SEARCH(vyberHrace,$B22656)))</f>
      </c>
      <c r="M22656" s="14">
        <f>AND($I22656=MID(kododd,1,2),$J22656=MID(kododd,3,3))</f>
      </c>
    </row>
    <row r="22657">
      <c r="A22657" s="95">
        <v>62755</v>
      </c>
      <c r="B22657" s="93" t="s">
        <v>29637</v>
      </c>
      <c r="C22657" s="93" t="s">
        <v>1450</v>
      </c>
      <c r="G22657" s="95">
        <v>250</v>
      </c>
      <c r="H22657" s="93" t="s">
        <v>8976</v>
      </c>
      <c r="I22657" s="93" t="s">
        <v>23895</v>
      </c>
      <c r="J22657" s="93" t="s">
        <v>20947</v>
      </c>
      <c r="K22657" s="93" t="s">
        <v>6833</v>
      </c>
      <c r="L22657" s="14">
        <f>AND(vyberHrace&lt;&gt;"",ISNUMBER(SEARCH(vyberHrace,$B22657)))</f>
      </c>
      <c r="M22657" s="14">
        <f>AND($I22657=MID(kododd,1,2),$J22657=MID(kododd,3,3))</f>
      </c>
    </row>
    <row r="22658">
      <c r="A22658" s="95">
        <v>60308</v>
      </c>
      <c r="B22658" s="93" t="s">
        <v>26765</v>
      </c>
      <c r="C22658" s="93" t="s">
        <v>1486</v>
      </c>
      <c r="G22658" s="95">
        <v>0</v>
      </c>
      <c r="H22658" s="93" t="s">
        <v>8976</v>
      </c>
      <c r="I22658" s="93" t="s">
        <v>23895</v>
      </c>
      <c r="J22658" s="93" t="s">
        <v>20878</v>
      </c>
      <c r="K22658" s="93" t="s">
        <v>6859</v>
      </c>
      <c r="L22658" s="14">
        <f>AND(vyberHrace&lt;&gt;"",ISNUMBER(SEARCH(vyberHrace,$B22658)))</f>
      </c>
      <c r="M22658" s="14">
        <f>AND($I22658=MID(kododd,1,2),$J22658=MID(kododd,3,3))</f>
      </c>
    </row>
    <row r="22659">
      <c r="A22659" s="95">
        <v>39000</v>
      </c>
      <c r="B22659" s="93" t="s">
        <v>11338</v>
      </c>
      <c r="C22659" s="93" t="s">
        <v>1455</v>
      </c>
      <c r="D22659" s="95">
        <v>1607</v>
      </c>
      <c r="F22659" s="95">
        <v>23706007</v>
      </c>
      <c r="G22659" s="95">
        <v>0</v>
      </c>
      <c r="H22659" s="93" t="s">
        <v>8976</v>
      </c>
      <c r="I22659" s="93" t="s">
        <v>23895</v>
      </c>
      <c r="J22659" s="93" t="s">
        <v>20881</v>
      </c>
      <c r="K22659" s="93" t="s">
        <v>1955</v>
      </c>
      <c r="L22659" s="14">
        <f>AND(vyberHrace&lt;&gt;"",ISNUMBER(SEARCH(vyberHrace,$B22659)))</f>
      </c>
      <c r="M22659" s="14">
        <f>AND($I22659=MID(kododd,1,2),$J22659=MID(kododd,3,3))</f>
      </c>
    </row>
    <row r="22660">
      <c r="A22660" s="95">
        <v>60265</v>
      </c>
      <c r="B22660" s="93" t="s">
        <v>26724</v>
      </c>
      <c r="C22660" s="93" t="s">
        <v>1488</v>
      </c>
      <c r="G22660" s="95">
        <v>250</v>
      </c>
      <c r="H22660" s="93" t="s">
        <v>8976</v>
      </c>
      <c r="I22660" s="93" t="s">
        <v>23895</v>
      </c>
      <c r="J22660" s="93" t="s">
        <v>20878</v>
      </c>
      <c r="K22660" s="93" t="s">
        <v>6859</v>
      </c>
      <c r="L22660" s="14">
        <f>AND(vyberHrace&lt;&gt;"",ISNUMBER(SEARCH(vyberHrace,$B22660)))</f>
      </c>
      <c r="M22660" s="14">
        <f>AND($I22660=MID(kododd,1,2),$J22660=MID(kododd,3,3))</f>
      </c>
    </row>
    <row r="22661">
      <c r="A22661" s="95">
        <v>58345</v>
      </c>
      <c r="B22661" s="93" t="s">
        <v>24855</v>
      </c>
      <c r="C22661" s="93" t="s">
        <v>1450</v>
      </c>
      <c r="G22661" s="95">
        <v>0</v>
      </c>
      <c r="H22661" s="93" t="s">
        <v>8976</v>
      </c>
      <c r="I22661" s="93" t="s">
        <v>23895</v>
      </c>
      <c r="J22661" s="93" t="s">
        <v>20878</v>
      </c>
      <c r="K22661" s="93" t="s">
        <v>6859</v>
      </c>
      <c r="L22661" s="14">
        <f>AND(vyberHrace&lt;&gt;"",ISNUMBER(SEARCH(vyberHrace,$B22661)))</f>
      </c>
      <c r="M22661" s="14">
        <f>AND($I22661=MID(kododd,1,2),$J22661=MID(kododd,3,3))</f>
      </c>
    </row>
    <row r="22662">
      <c r="A22662" s="95">
        <v>58346</v>
      </c>
      <c r="B22662" s="93" t="s">
        <v>24856</v>
      </c>
      <c r="C22662" s="93" t="s">
        <v>1450</v>
      </c>
      <c r="G22662" s="95">
        <v>250</v>
      </c>
      <c r="H22662" s="93" t="s">
        <v>8976</v>
      </c>
      <c r="I22662" s="93" t="s">
        <v>23895</v>
      </c>
      <c r="J22662" s="93" t="s">
        <v>20878</v>
      </c>
      <c r="K22662" s="93" t="s">
        <v>6859</v>
      </c>
      <c r="L22662" s="14">
        <f>AND(vyberHrace&lt;&gt;"",ISNUMBER(SEARCH(vyberHrace,$B22662)))</f>
      </c>
      <c r="M22662" s="14">
        <f>AND($I22662=MID(kododd,1,2),$J22662=MID(kododd,3,3))</f>
      </c>
    </row>
    <row r="22663">
      <c r="A22663" s="95">
        <v>4272</v>
      </c>
      <c r="B22663" s="93" t="s">
        <v>11350</v>
      </c>
      <c r="C22663" s="93" t="s">
        <v>1415</v>
      </c>
      <c r="D22663" s="95">
        <v>1910</v>
      </c>
      <c r="E22663" s="95">
        <v>1929</v>
      </c>
      <c r="F22663" s="95">
        <v>337030</v>
      </c>
      <c r="G22663" s="95">
        <v>250</v>
      </c>
      <c r="H22663" s="93" t="s">
        <v>8976</v>
      </c>
      <c r="I22663" s="93" t="s">
        <v>23895</v>
      </c>
      <c r="J22663" s="93" t="s">
        <v>20878</v>
      </c>
      <c r="K22663" s="93" t="s">
        <v>6859</v>
      </c>
      <c r="L22663" s="14">
        <f>AND(vyberHrace&lt;&gt;"",ISNUMBER(SEARCH(vyberHrace,$B22663)))</f>
      </c>
      <c r="M22663" s="14">
        <f>AND($I22663=MID(kododd,1,2),$J22663=MID(kododd,3,3))</f>
      </c>
    </row>
    <row r="22664">
      <c r="A22664" s="95">
        <v>8491</v>
      </c>
      <c r="B22664" s="93" t="s">
        <v>11351</v>
      </c>
      <c r="C22664" s="93" t="s">
        <v>1443</v>
      </c>
      <c r="D22664" s="95">
        <v>1639</v>
      </c>
      <c r="E22664" s="95">
        <v>1774</v>
      </c>
      <c r="F22664" s="95">
        <v>322717</v>
      </c>
      <c r="G22664" s="95">
        <v>250</v>
      </c>
      <c r="H22664" s="93" t="s">
        <v>8976</v>
      </c>
      <c r="I22664" s="93" t="s">
        <v>23895</v>
      </c>
      <c r="J22664" s="93" t="s">
        <v>20973</v>
      </c>
      <c r="K22664" s="93" t="s">
        <v>6055</v>
      </c>
      <c r="L22664" s="14">
        <f>AND(vyberHrace&lt;&gt;"",ISNUMBER(SEARCH(vyberHrace,$B22664)))</f>
      </c>
      <c r="M22664" s="14">
        <f>AND($I22664=MID(kododd,1,2),$J22664=MID(kododd,3,3))</f>
      </c>
    </row>
    <row r="22665">
      <c r="A22665" s="95">
        <v>5180</v>
      </c>
      <c r="B22665" s="93" t="s">
        <v>11352</v>
      </c>
      <c r="C22665" s="93" t="s">
        <v>1439</v>
      </c>
      <c r="D22665" s="95">
        <v>1693</v>
      </c>
      <c r="F22665" s="95">
        <v>377872</v>
      </c>
      <c r="G22665" s="95">
        <v>250</v>
      </c>
      <c r="H22665" s="93" t="s">
        <v>8976</v>
      </c>
      <c r="I22665" s="93" t="s">
        <v>23895</v>
      </c>
      <c r="J22665" s="93" t="s">
        <v>20878</v>
      </c>
      <c r="K22665" s="93" t="s">
        <v>6859</v>
      </c>
      <c r="L22665" s="14">
        <f>AND(vyberHrace&lt;&gt;"",ISNUMBER(SEARCH(vyberHrace,$B22665)))</f>
      </c>
      <c r="M22665" s="14">
        <f>AND($I22665=MID(kododd,1,2),$J22665=MID(kododd,3,3))</f>
      </c>
    </row>
    <row r="22666">
      <c r="A22666" s="95">
        <v>41004</v>
      </c>
      <c r="B22666" s="93" t="s">
        <v>11353</v>
      </c>
      <c r="C22666" s="93" t="s">
        <v>1402</v>
      </c>
      <c r="G22666" s="95">
        <v>0</v>
      </c>
      <c r="H22666" s="93" t="s">
        <v>8976</v>
      </c>
      <c r="I22666" s="93" t="s">
        <v>23895</v>
      </c>
      <c r="J22666" s="93" t="s">
        <v>20878</v>
      </c>
      <c r="K22666" s="93" t="s">
        <v>6859</v>
      </c>
      <c r="L22666" s="14">
        <f>AND(vyberHrace&lt;&gt;"",ISNUMBER(SEARCH(vyberHrace,$B22666)))</f>
      </c>
      <c r="M22666" s="14">
        <f>AND($I22666=MID(kododd,1,2),$J22666=MID(kododd,3,3))</f>
      </c>
    </row>
    <row r="22667">
      <c r="A22667" s="95">
        <v>58349</v>
      </c>
      <c r="B22667" s="93" t="s">
        <v>24859</v>
      </c>
      <c r="C22667" s="93" t="s">
        <v>1486</v>
      </c>
      <c r="G22667" s="95">
        <v>0</v>
      </c>
      <c r="H22667" s="93" t="s">
        <v>8976</v>
      </c>
      <c r="I22667" s="93" t="s">
        <v>23895</v>
      </c>
      <c r="J22667" s="93" t="s">
        <v>20878</v>
      </c>
      <c r="K22667" s="93" t="s">
        <v>6859</v>
      </c>
      <c r="L22667" s="14">
        <f>AND(vyberHrace&lt;&gt;"",ISNUMBER(SEARCH(vyberHrace,$B22667)))</f>
      </c>
      <c r="M22667" s="14">
        <f>AND($I22667=MID(kododd,1,2),$J22667=MID(kododd,3,3))</f>
      </c>
    </row>
    <row r="22668">
      <c r="A22668" s="95">
        <v>691</v>
      </c>
      <c r="B22668" s="93" t="s">
        <v>11354</v>
      </c>
      <c r="C22668" s="93" t="s">
        <v>1469</v>
      </c>
      <c r="D22668" s="95">
        <v>1830</v>
      </c>
      <c r="E22668" s="95">
        <v>1926</v>
      </c>
      <c r="F22668" s="95">
        <v>314200</v>
      </c>
      <c r="G22668" s="95">
        <v>250</v>
      </c>
      <c r="H22668" s="93" t="s">
        <v>8976</v>
      </c>
      <c r="I22668" s="93" t="s">
        <v>23895</v>
      </c>
      <c r="J22668" s="93" t="s">
        <v>20947</v>
      </c>
      <c r="K22668" s="93" t="s">
        <v>6833</v>
      </c>
      <c r="L22668" s="14">
        <f>AND(vyberHrace&lt;&gt;"",ISNUMBER(SEARCH(vyberHrace,$B22668)))</f>
      </c>
      <c r="M22668" s="14">
        <f>AND($I22668=MID(kododd,1,2),$J22668=MID(kododd,3,3))</f>
      </c>
    </row>
    <row r="22669">
      <c r="A22669" s="95">
        <v>57547</v>
      </c>
      <c r="B22669" s="93" t="s">
        <v>23251</v>
      </c>
      <c r="C22669" s="93" t="s">
        <v>1428</v>
      </c>
      <c r="D22669" s="95">
        <v>1432</v>
      </c>
      <c r="E22669" s="95">
        <v>1594</v>
      </c>
      <c r="F22669" s="95">
        <v>23766751</v>
      </c>
      <c r="G22669" s="95">
        <v>250</v>
      </c>
      <c r="H22669" s="93" t="s">
        <v>8976</v>
      </c>
      <c r="I22669" s="93" t="s">
        <v>23895</v>
      </c>
      <c r="J22669" s="93" t="s">
        <v>20925</v>
      </c>
      <c r="K22669" s="93" t="s">
        <v>11209</v>
      </c>
      <c r="L22669" s="14">
        <f>AND(vyberHrace&lt;&gt;"",ISNUMBER(SEARCH(vyberHrace,$B22669)))</f>
      </c>
      <c r="M22669" s="14">
        <f>AND($I22669=MID(kododd,1,2),$J22669=MID(kododd,3,3))</f>
      </c>
    </row>
    <row r="22670">
      <c r="A22670" s="95">
        <v>31184</v>
      </c>
      <c r="B22670" s="93" t="s">
        <v>11355</v>
      </c>
      <c r="C22670" s="93" t="s">
        <v>1475</v>
      </c>
      <c r="D22670" s="95">
        <v>1099</v>
      </c>
      <c r="G22670" s="95">
        <v>0</v>
      </c>
      <c r="H22670" s="93" t="s">
        <v>8976</v>
      </c>
      <c r="I22670" s="93" t="s">
        <v>23895</v>
      </c>
      <c r="J22670" s="93" t="s">
        <v>20875</v>
      </c>
      <c r="K22670" s="93" t="s">
        <v>11215</v>
      </c>
      <c r="L22670" s="14">
        <f>AND(vyberHrace&lt;&gt;"",ISNUMBER(SEARCH(vyberHrace,$B22670)))</f>
      </c>
      <c r="M22670" s="14">
        <f>AND($I22670=MID(kododd,1,2),$J22670=MID(kododd,3,3))</f>
      </c>
    </row>
    <row r="22671">
      <c r="A22671" s="95">
        <v>63651</v>
      </c>
      <c r="B22671" s="93" t="s">
        <v>29905</v>
      </c>
      <c r="C22671" s="93" t="s">
        <v>1448</v>
      </c>
      <c r="G22671" s="95">
        <v>250</v>
      </c>
      <c r="H22671" s="93" t="s">
        <v>8976</v>
      </c>
      <c r="I22671" s="93" t="s">
        <v>23895</v>
      </c>
      <c r="J22671" s="93" t="s">
        <v>20890</v>
      </c>
      <c r="K22671" s="93" t="s">
        <v>29570</v>
      </c>
      <c r="L22671" s="14">
        <f>AND(vyberHrace&lt;&gt;"",ISNUMBER(SEARCH(vyberHrace,$B22671)))</f>
      </c>
      <c r="M22671" s="14">
        <f>AND($I22671=MID(kododd,1,2),$J22671=MID(kododd,3,3))</f>
      </c>
    </row>
    <row r="22672">
      <c r="A22672" s="95">
        <v>38972</v>
      </c>
      <c r="B22672" s="93" t="s">
        <v>11367</v>
      </c>
      <c r="C22672" s="93" t="s">
        <v>1463</v>
      </c>
      <c r="D22672" s="95">
        <v>1651</v>
      </c>
      <c r="E22672" s="95">
        <v>1746</v>
      </c>
      <c r="F22672" s="95">
        <v>375314</v>
      </c>
      <c r="G22672" s="95">
        <v>250</v>
      </c>
      <c r="H22672" s="93" t="s">
        <v>8976</v>
      </c>
      <c r="I22672" s="93" t="s">
        <v>23895</v>
      </c>
      <c r="J22672" s="93" t="s">
        <v>20936</v>
      </c>
      <c r="K22672" s="93" t="s">
        <v>5615</v>
      </c>
      <c r="L22672" s="14">
        <f>AND(vyberHrace&lt;&gt;"",ISNUMBER(SEARCH(vyberHrace,$B22672)))</f>
      </c>
      <c r="M22672" s="14">
        <f>AND($I22672=MID(kododd,1,2),$J22672=MID(kododd,3,3))</f>
      </c>
    </row>
    <row r="22673">
      <c r="A22673" s="95">
        <v>62580</v>
      </c>
      <c r="B22673" s="93" t="s">
        <v>13638</v>
      </c>
      <c r="C22673" s="93" t="s">
        <v>1462</v>
      </c>
      <c r="F22673" s="95">
        <v>571000780</v>
      </c>
      <c r="G22673" s="95">
        <v>250</v>
      </c>
      <c r="H22673" s="93" t="s">
        <v>8976</v>
      </c>
      <c r="I22673" s="93" t="s">
        <v>23895</v>
      </c>
      <c r="J22673" s="93" t="s">
        <v>20854</v>
      </c>
      <c r="K22673" s="93" t="s">
        <v>9943</v>
      </c>
      <c r="L22673" s="14">
        <f>AND(vyberHrace&lt;&gt;"",ISNUMBER(SEARCH(vyberHrace,$B22673)))</f>
      </c>
      <c r="M22673" s="14">
        <f>AND($I22673=MID(kododd,1,2),$J22673=MID(kododd,3,3))</f>
      </c>
    </row>
    <row r="22674">
      <c r="A22674" s="95">
        <v>38961</v>
      </c>
      <c r="B22674" s="93" t="s">
        <v>13641</v>
      </c>
      <c r="C22674" s="93" t="s">
        <v>1455</v>
      </c>
      <c r="D22674" s="95">
        <v>1620</v>
      </c>
      <c r="E22674" s="95">
        <v>1760</v>
      </c>
      <c r="F22674" s="95">
        <v>382825</v>
      </c>
      <c r="G22674" s="95">
        <v>250</v>
      </c>
      <c r="H22674" s="93" t="s">
        <v>8976</v>
      </c>
      <c r="I22674" s="93" t="s">
        <v>23895</v>
      </c>
      <c r="J22674" s="93" t="s">
        <v>20987</v>
      </c>
      <c r="K22674" s="93" t="s">
        <v>4935</v>
      </c>
      <c r="L22674" s="14">
        <f>AND(vyberHrace&lt;&gt;"",ISNUMBER(SEARCH(vyberHrace,$B22674)))</f>
      </c>
      <c r="M22674" s="14">
        <f>AND($I22674=MID(kododd,1,2),$J22674=MID(kododd,3,3))</f>
      </c>
    </row>
    <row r="22675">
      <c r="A22675" s="95">
        <v>49649</v>
      </c>
      <c r="B22675" s="93" t="s">
        <v>13642</v>
      </c>
      <c r="C22675" s="93" t="s">
        <v>1416</v>
      </c>
      <c r="F22675" s="95">
        <v>23740612</v>
      </c>
      <c r="G22675" s="95">
        <v>0</v>
      </c>
      <c r="H22675" s="93" t="s">
        <v>8976</v>
      </c>
      <c r="I22675" s="93" t="s">
        <v>23895</v>
      </c>
      <c r="J22675" s="93" t="s">
        <v>20866</v>
      </c>
      <c r="K22675" s="93" t="s">
        <v>6762</v>
      </c>
      <c r="L22675" s="14">
        <f>AND(vyberHrace&lt;&gt;"",ISNUMBER(SEARCH(vyberHrace,$B22675)))</f>
      </c>
      <c r="M22675" s="14">
        <f>AND($I22675=MID(kododd,1,2),$J22675=MID(kododd,3,3))</f>
      </c>
    </row>
    <row r="22676">
      <c r="A22676" s="95">
        <v>63585</v>
      </c>
      <c r="B22676" s="93" t="s">
        <v>29638</v>
      </c>
      <c r="C22676" s="93" t="s">
        <v>1408</v>
      </c>
      <c r="G22676" s="95">
        <v>250</v>
      </c>
      <c r="H22676" s="93" t="s">
        <v>8976</v>
      </c>
      <c r="I22676" s="93" t="s">
        <v>23895</v>
      </c>
      <c r="J22676" s="93" t="s">
        <v>20920</v>
      </c>
      <c r="K22676" s="93" t="s">
        <v>3843</v>
      </c>
      <c r="L22676" s="14">
        <f>AND(vyberHrace&lt;&gt;"",ISNUMBER(SEARCH(vyberHrace,$B22676)))</f>
      </c>
      <c r="M22676" s="14">
        <f>AND($I22676=MID(kododd,1,2),$J22676=MID(kododd,3,3))</f>
      </c>
    </row>
    <row r="22677">
      <c r="A22677" s="95">
        <v>48677</v>
      </c>
      <c r="B22677" s="93" t="s">
        <v>7760</v>
      </c>
      <c r="C22677" s="93" t="s">
        <v>1422</v>
      </c>
      <c r="G22677" s="95">
        <v>0</v>
      </c>
      <c r="H22677" s="93" t="s">
        <v>8976</v>
      </c>
      <c r="I22677" s="93" t="s">
        <v>23895</v>
      </c>
      <c r="J22677" s="93" t="s">
        <v>20878</v>
      </c>
      <c r="K22677" s="93" t="s">
        <v>6859</v>
      </c>
      <c r="L22677" s="14">
        <f>AND(vyberHrace&lt;&gt;"",ISNUMBER(SEARCH(vyberHrace,$B22677)))</f>
      </c>
      <c r="M22677" s="14">
        <f>AND($I22677=MID(kododd,1,2),$J22677=MID(kododd,3,3))</f>
      </c>
    </row>
    <row r="22678">
      <c r="A22678" s="95">
        <v>59179</v>
      </c>
      <c r="B22678" s="93" t="s">
        <v>25612</v>
      </c>
      <c r="C22678" s="93" t="s">
        <v>1424</v>
      </c>
      <c r="G22678" s="95">
        <v>250</v>
      </c>
      <c r="H22678" s="93" t="s">
        <v>8976</v>
      </c>
      <c r="I22678" s="93" t="s">
        <v>23895</v>
      </c>
      <c r="J22678" s="93" t="s">
        <v>20882</v>
      </c>
      <c r="K22678" s="93" t="s">
        <v>6865</v>
      </c>
      <c r="L22678" s="14">
        <f>AND(vyberHrace&lt;&gt;"",ISNUMBER(SEARCH(vyberHrace,$B22678)))</f>
      </c>
      <c r="M22678" s="14">
        <f>AND($I22678=MID(kododd,1,2),$J22678=MID(kododd,3,3))</f>
      </c>
    </row>
    <row r="22679">
      <c r="A22679" s="95">
        <v>61144</v>
      </c>
      <c r="B22679" s="93" t="s">
        <v>27408</v>
      </c>
      <c r="C22679" s="93" t="s">
        <v>1487</v>
      </c>
      <c r="G22679" s="95">
        <v>250</v>
      </c>
      <c r="H22679" s="93" t="s">
        <v>8976</v>
      </c>
      <c r="I22679" s="93" t="s">
        <v>23895</v>
      </c>
      <c r="J22679" s="93" t="s">
        <v>20936</v>
      </c>
      <c r="K22679" s="93" t="s">
        <v>5615</v>
      </c>
      <c r="L22679" s="14">
        <f>AND(vyberHrace&lt;&gt;"",ISNUMBER(SEARCH(vyberHrace,$B22679)))</f>
      </c>
      <c r="M22679" s="14">
        <f>AND($I22679=MID(kododd,1,2),$J22679=MID(kododd,3,3))</f>
      </c>
    </row>
    <row r="22680">
      <c r="A22680" s="95">
        <v>41005</v>
      </c>
      <c r="B22680" s="93" t="s">
        <v>12252</v>
      </c>
      <c r="C22680" s="93" t="s">
        <v>1410</v>
      </c>
      <c r="G22680" s="95">
        <v>0</v>
      </c>
      <c r="H22680" s="93" t="s">
        <v>8976</v>
      </c>
      <c r="I22680" s="93" t="s">
        <v>23895</v>
      </c>
      <c r="J22680" s="93" t="s">
        <v>20878</v>
      </c>
      <c r="K22680" s="93" t="s">
        <v>6859</v>
      </c>
      <c r="L22680" s="14">
        <f>AND(vyberHrace&lt;&gt;"",ISNUMBER(SEARCH(vyberHrace,$B22680)))</f>
      </c>
      <c r="M22680" s="14">
        <f>AND($I22680=MID(kododd,1,2),$J22680=MID(kododd,3,3))</f>
      </c>
    </row>
    <row r="22681">
      <c r="A22681" s="95">
        <v>43075</v>
      </c>
      <c r="B22681" s="93" t="s">
        <v>12253</v>
      </c>
      <c r="C22681" s="93" t="s">
        <v>1402</v>
      </c>
      <c r="G22681" s="95">
        <v>0</v>
      </c>
      <c r="H22681" s="93" t="s">
        <v>8976</v>
      </c>
      <c r="I22681" s="93" t="s">
        <v>23895</v>
      </c>
      <c r="J22681" s="93" t="s">
        <v>20878</v>
      </c>
      <c r="K22681" s="93" t="s">
        <v>6859</v>
      </c>
      <c r="L22681" s="14">
        <f>AND(vyberHrace&lt;&gt;"",ISNUMBER(SEARCH(vyberHrace,$B22681)))</f>
      </c>
      <c r="M22681" s="14">
        <f>AND($I22681=MID(kododd,1,2),$J22681=MID(kododd,3,3))</f>
      </c>
    </row>
    <row r="22682">
      <c r="A22682" s="95">
        <v>14008</v>
      </c>
      <c r="B22682" s="93" t="s">
        <v>12254</v>
      </c>
      <c r="C22682" s="93" t="s">
        <v>1452</v>
      </c>
      <c r="D22682" s="95">
        <v>1567</v>
      </c>
      <c r="F22682" s="95">
        <v>23730374</v>
      </c>
      <c r="G22682" s="95">
        <v>0</v>
      </c>
      <c r="H22682" s="93" t="s">
        <v>8976</v>
      </c>
      <c r="I22682" s="93" t="s">
        <v>23895</v>
      </c>
      <c r="J22682" s="93" t="s">
        <v>20875</v>
      </c>
      <c r="K22682" s="93" t="s">
        <v>11215</v>
      </c>
      <c r="L22682" s="14">
        <f>AND(vyberHrace&lt;&gt;"",ISNUMBER(SEARCH(vyberHrace,$B22682)))</f>
      </c>
      <c r="M22682" s="14">
        <f>AND($I22682=MID(kododd,1,2),$J22682=MID(kododd,3,3))</f>
      </c>
    </row>
    <row r="22683">
      <c r="A22683" s="95">
        <v>48377</v>
      </c>
      <c r="B22683" s="93" t="s">
        <v>12255</v>
      </c>
      <c r="C22683" s="93" t="s">
        <v>1416</v>
      </c>
      <c r="G22683" s="95">
        <v>0</v>
      </c>
      <c r="H22683" s="93" t="s">
        <v>8976</v>
      </c>
      <c r="I22683" s="93" t="s">
        <v>23895</v>
      </c>
      <c r="J22683" s="93" t="s">
        <v>20936</v>
      </c>
      <c r="K22683" s="93" t="s">
        <v>5615</v>
      </c>
      <c r="L22683" s="14">
        <f>AND(vyberHrace&lt;&gt;"",ISNUMBER(SEARCH(vyberHrace,$B22683)))</f>
      </c>
      <c r="M22683" s="14">
        <f>AND($I22683=MID(kododd,1,2),$J22683=MID(kododd,3,3))</f>
      </c>
    </row>
    <row r="22684">
      <c r="A22684" s="95">
        <v>45874</v>
      </c>
      <c r="B22684" s="93" t="s">
        <v>12256</v>
      </c>
      <c r="C22684" s="93" t="s">
        <v>3255</v>
      </c>
      <c r="G22684" s="95">
        <v>0</v>
      </c>
      <c r="H22684" s="93" t="s">
        <v>8976</v>
      </c>
      <c r="I22684" s="93" t="s">
        <v>23895</v>
      </c>
      <c r="J22684" s="93" t="s">
        <v>20878</v>
      </c>
      <c r="K22684" s="93" t="s">
        <v>6859</v>
      </c>
      <c r="L22684" s="14">
        <f>AND(vyberHrace&lt;&gt;"",ISNUMBER(SEARCH(vyberHrace,$B22684)))</f>
      </c>
      <c r="M22684" s="14">
        <f>AND($I22684=MID(kododd,1,2),$J22684=MID(kododd,3,3))</f>
      </c>
    </row>
    <row r="22685">
      <c r="A22685" s="95">
        <v>46752</v>
      </c>
      <c r="B22685" s="93" t="s">
        <v>12262</v>
      </c>
      <c r="C22685" s="93" t="s">
        <v>3255</v>
      </c>
      <c r="G22685" s="95">
        <v>0</v>
      </c>
      <c r="H22685" s="93" t="s">
        <v>8976</v>
      </c>
      <c r="I22685" s="93" t="s">
        <v>23895</v>
      </c>
      <c r="J22685" s="93" t="s">
        <v>20869</v>
      </c>
      <c r="K22685" s="93" t="s">
        <v>6770</v>
      </c>
      <c r="L22685" s="14">
        <f>AND(vyberHrace&lt;&gt;"",ISNUMBER(SEARCH(vyberHrace,$B22685)))</f>
      </c>
      <c r="M22685" s="14">
        <f>AND($I22685=MID(kododd,1,2),$J22685=MID(kododd,3,3))</f>
      </c>
    </row>
    <row r="22686">
      <c r="A22686" s="95">
        <v>50672</v>
      </c>
      <c r="B22686" s="93" t="s">
        <v>4378</v>
      </c>
      <c r="C22686" s="93" t="s">
        <v>1402</v>
      </c>
      <c r="F22686" s="95">
        <v>23733420</v>
      </c>
      <c r="G22686" s="95">
        <v>0</v>
      </c>
      <c r="H22686" s="93" t="s">
        <v>8976</v>
      </c>
      <c r="I22686" s="93" t="s">
        <v>23895</v>
      </c>
      <c r="J22686" s="93" t="s">
        <v>20947</v>
      </c>
      <c r="K22686" s="93" t="s">
        <v>6833</v>
      </c>
      <c r="L22686" s="14">
        <f>AND(vyberHrace&lt;&gt;"",ISNUMBER(SEARCH(vyberHrace,$B22686)))</f>
      </c>
      <c r="M22686" s="14">
        <f>AND($I22686=MID(kododd,1,2),$J22686=MID(kododd,3,3))</f>
      </c>
    </row>
    <row r="22687">
      <c r="A22687" s="95">
        <v>7941</v>
      </c>
      <c r="B22687" s="93" t="s">
        <v>15999</v>
      </c>
      <c r="C22687" s="93" t="s">
        <v>1465</v>
      </c>
      <c r="D22687" s="95">
        <v>1953</v>
      </c>
      <c r="E22687" s="95">
        <v>1972</v>
      </c>
      <c r="F22687" s="95">
        <v>306630</v>
      </c>
      <c r="G22687" s="95">
        <v>0</v>
      </c>
      <c r="H22687" s="93" t="s">
        <v>8976</v>
      </c>
      <c r="I22687" s="93" t="s">
        <v>23895</v>
      </c>
      <c r="J22687" s="93" t="s">
        <v>20887</v>
      </c>
      <c r="K22687" s="93" t="s">
        <v>6893</v>
      </c>
      <c r="L22687" s="14">
        <f>AND(vyberHrace&lt;&gt;"",ISNUMBER(SEARCH(vyberHrace,$B22687)))</f>
      </c>
      <c r="M22687" s="14">
        <f>AND($I22687=MID(kododd,1,2),$J22687=MID(kododd,3,3))</f>
      </c>
    </row>
    <row r="22688">
      <c r="A22688" s="95">
        <v>8869</v>
      </c>
      <c r="B22688" s="93" t="s">
        <v>16001</v>
      </c>
      <c r="C22688" s="93" t="s">
        <v>1449</v>
      </c>
      <c r="D22688" s="95">
        <v>1359</v>
      </c>
      <c r="G22688" s="95">
        <v>250</v>
      </c>
      <c r="H22688" s="93" t="s">
        <v>8976</v>
      </c>
      <c r="I22688" s="93" t="s">
        <v>23895</v>
      </c>
      <c r="J22688" s="93" t="s">
        <v>20868</v>
      </c>
      <c r="K22688" s="93" t="s">
        <v>6769</v>
      </c>
      <c r="L22688" s="14">
        <f>AND(vyberHrace&lt;&gt;"",ISNUMBER(SEARCH(vyberHrace,$B22688)))</f>
      </c>
      <c r="M22688" s="14">
        <f>AND($I22688=MID(kododd,1,2),$J22688=MID(kododd,3,3))</f>
      </c>
    </row>
    <row r="22689">
      <c r="A22689" s="95">
        <v>54587</v>
      </c>
      <c r="B22689" s="93" t="s">
        <v>16002</v>
      </c>
      <c r="C22689" s="93" t="s">
        <v>1412</v>
      </c>
      <c r="F22689" s="95">
        <v>23756411</v>
      </c>
      <c r="G22689" s="95">
        <v>250</v>
      </c>
      <c r="H22689" s="93" t="s">
        <v>8976</v>
      </c>
      <c r="I22689" s="93" t="s">
        <v>23895</v>
      </c>
      <c r="J22689" s="93" t="s">
        <v>20864</v>
      </c>
      <c r="K22689" s="93" t="s">
        <v>1505</v>
      </c>
      <c r="L22689" s="14">
        <f>AND(vyberHrace&lt;&gt;"",ISNUMBER(SEARCH(vyberHrace,$B22689)))</f>
      </c>
      <c r="M22689" s="14">
        <f>AND($I22689=MID(kododd,1,2),$J22689=MID(kododd,3,3))</f>
      </c>
    </row>
    <row r="22690">
      <c r="A22690" s="95">
        <v>8870</v>
      </c>
      <c r="B22690" s="93" t="s">
        <v>16003</v>
      </c>
      <c r="C22690" s="93" t="s">
        <v>1417</v>
      </c>
      <c r="D22690" s="95">
        <v>1545</v>
      </c>
      <c r="G22690" s="95">
        <v>250</v>
      </c>
      <c r="H22690" s="93" t="s">
        <v>8976</v>
      </c>
      <c r="I22690" s="93" t="s">
        <v>23895</v>
      </c>
      <c r="J22690" s="93" t="s">
        <v>20868</v>
      </c>
      <c r="K22690" s="93" t="s">
        <v>6769</v>
      </c>
      <c r="L22690" s="14">
        <f>AND(vyberHrace&lt;&gt;"",ISNUMBER(SEARCH(vyberHrace,$B22690)))</f>
      </c>
      <c r="M22690" s="14">
        <f>AND($I22690=MID(kododd,1,2),$J22690=MID(kododd,3,3))</f>
      </c>
    </row>
    <row r="22691">
      <c r="A22691" s="95">
        <v>44412</v>
      </c>
      <c r="B22691" s="93" t="s">
        <v>16004</v>
      </c>
      <c r="C22691" s="93" t="s">
        <v>3255</v>
      </c>
      <c r="G22691" s="95">
        <v>0</v>
      </c>
      <c r="H22691" s="93" t="s">
        <v>8976</v>
      </c>
      <c r="I22691" s="93" t="s">
        <v>23895</v>
      </c>
      <c r="J22691" s="93" t="s">
        <v>20935</v>
      </c>
      <c r="K22691" s="93" t="s">
        <v>6901</v>
      </c>
      <c r="L22691" s="14">
        <f>AND(vyberHrace&lt;&gt;"",ISNUMBER(SEARCH(vyberHrace,$B22691)))</f>
      </c>
      <c r="M22691" s="14">
        <f>AND($I22691=MID(kododd,1,2),$J22691=MID(kododd,3,3))</f>
      </c>
    </row>
    <row r="22692">
      <c r="A22692" s="95">
        <v>781</v>
      </c>
      <c r="B22692" s="93" t="s">
        <v>16009</v>
      </c>
      <c r="C22692" s="93" t="s">
        <v>1463</v>
      </c>
      <c r="D22692" s="95">
        <v>1876</v>
      </c>
      <c r="E22692" s="95">
        <v>1905</v>
      </c>
      <c r="F22692" s="95">
        <v>310964</v>
      </c>
      <c r="G22692" s="95">
        <v>250</v>
      </c>
      <c r="H22692" s="93" t="s">
        <v>8976</v>
      </c>
      <c r="I22692" s="93" t="s">
        <v>23895</v>
      </c>
      <c r="J22692" s="93" t="s">
        <v>20935</v>
      </c>
      <c r="K22692" s="93" t="s">
        <v>6901</v>
      </c>
      <c r="L22692" s="14">
        <f>AND(vyberHrace&lt;&gt;"",ISNUMBER(SEARCH(vyberHrace,$B22692)))</f>
      </c>
      <c r="M22692" s="14">
        <f>AND($I22692=MID(kododd,1,2),$J22692=MID(kododd,3,3))</f>
      </c>
    </row>
    <row r="22693">
      <c r="A22693" s="95">
        <v>64000</v>
      </c>
      <c r="B22693" s="93" t="s">
        <v>30172</v>
      </c>
      <c r="C22693" s="93" t="s">
        <v>1440</v>
      </c>
      <c r="D22693" s="95">
        <v>80199</v>
      </c>
      <c r="E22693" s="95">
        <v>80199</v>
      </c>
      <c r="G22693" s="95">
        <v>250</v>
      </c>
      <c r="H22693" s="93" t="s">
        <v>8976</v>
      </c>
      <c r="I22693" s="93" t="s">
        <v>23895</v>
      </c>
      <c r="J22693" s="93" t="s">
        <v>20875</v>
      </c>
      <c r="K22693" s="93" t="s">
        <v>11215</v>
      </c>
      <c r="L22693" s="14">
        <f>AND(vyberHrace&lt;&gt;"",ISNUMBER(SEARCH(vyberHrace,$B22693)))</f>
      </c>
      <c r="M22693" s="14">
        <f>AND($I22693=MID(kododd,1,2),$J22693=MID(kododd,3,3))</f>
      </c>
    </row>
    <row r="22694">
      <c r="A22694" s="95">
        <v>37869</v>
      </c>
      <c r="B22694" s="93" t="s">
        <v>16015</v>
      </c>
      <c r="C22694" s="93" t="s">
        <v>1432</v>
      </c>
      <c r="D22694" s="95">
        <v>1661</v>
      </c>
      <c r="E22694" s="95">
        <v>1763</v>
      </c>
      <c r="F22694" s="95">
        <v>366609</v>
      </c>
      <c r="G22694" s="95">
        <v>250</v>
      </c>
      <c r="H22694" s="93" t="s">
        <v>8976</v>
      </c>
      <c r="I22694" s="93" t="s">
        <v>23895</v>
      </c>
      <c r="J22694" s="93" t="s">
        <v>21023</v>
      </c>
      <c r="K22694" s="93" t="s">
        <v>232</v>
      </c>
      <c r="L22694" s="14">
        <f>AND(vyberHrace&lt;&gt;"",ISNUMBER(SEARCH(vyberHrace,$B22694)))</f>
      </c>
      <c r="M22694" s="14">
        <f>AND($I22694=MID(kododd,1,2),$J22694=MID(kododd,3,3))</f>
      </c>
    </row>
    <row r="22695">
      <c r="A22695" s="95">
        <v>47433</v>
      </c>
      <c r="B22695" s="93" t="s">
        <v>16020</v>
      </c>
      <c r="C22695" s="93" t="s">
        <v>1406</v>
      </c>
      <c r="G22695" s="95">
        <v>0</v>
      </c>
      <c r="H22695" s="93" t="s">
        <v>8976</v>
      </c>
      <c r="I22695" s="93" t="s">
        <v>23895</v>
      </c>
      <c r="J22695" s="93" t="s">
        <v>20935</v>
      </c>
      <c r="K22695" s="93" t="s">
        <v>6901</v>
      </c>
      <c r="L22695" s="14">
        <f>AND(vyberHrace&lt;&gt;"",ISNUMBER(SEARCH(vyberHrace,$B22695)))</f>
      </c>
      <c r="M22695" s="14">
        <f>AND($I22695=MID(kododd,1,2),$J22695=MID(kododd,3,3))</f>
      </c>
    </row>
    <row r="22696">
      <c r="A22696" s="95">
        <v>55288</v>
      </c>
      <c r="B22696" s="93" t="s">
        <v>1119</v>
      </c>
      <c r="C22696" s="93" t="s">
        <v>1442</v>
      </c>
      <c r="G22696" s="95">
        <v>250</v>
      </c>
      <c r="H22696" s="93" t="s">
        <v>8976</v>
      </c>
      <c r="I22696" s="93" t="s">
        <v>23895</v>
      </c>
      <c r="J22696" s="93" t="s">
        <v>20913</v>
      </c>
      <c r="K22696" s="93" t="s">
        <v>3849</v>
      </c>
      <c r="L22696" s="14">
        <f>AND(vyberHrace&lt;&gt;"",ISNUMBER(SEARCH(vyberHrace,$B22696)))</f>
      </c>
      <c r="M22696" s="14">
        <f>AND($I22696=MID(kododd,1,2),$J22696=MID(kododd,3,3))</f>
      </c>
    </row>
    <row r="22697">
      <c r="A22697" s="95">
        <v>59609</v>
      </c>
      <c r="B22697" s="93" t="s">
        <v>25999</v>
      </c>
      <c r="C22697" s="93" t="s">
        <v>1486</v>
      </c>
      <c r="D22697" s="95">
        <v>1013</v>
      </c>
      <c r="F22697" s="95">
        <v>23780860</v>
      </c>
      <c r="G22697" s="95">
        <v>250</v>
      </c>
      <c r="H22697" s="93" t="s">
        <v>8976</v>
      </c>
      <c r="I22697" s="93" t="s">
        <v>23895</v>
      </c>
      <c r="J22697" s="93" t="s">
        <v>20935</v>
      </c>
      <c r="K22697" s="93" t="s">
        <v>6901</v>
      </c>
      <c r="L22697" s="14">
        <f>AND(vyberHrace&lt;&gt;"",ISNUMBER(SEARCH(vyberHrace,$B22697)))</f>
      </c>
      <c r="M22697" s="14">
        <f>AND($I22697=MID(kododd,1,2),$J22697=MID(kododd,3,3))</f>
      </c>
    </row>
    <row r="22698">
      <c r="A22698" s="95">
        <v>55002</v>
      </c>
      <c r="B22698" s="93" t="s">
        <v>1290</v>
      </c>
      <c r="C22698" s="93" t="s">
        <v>1411</v>
      </c>
      <c r="D22698" s="95">
        <v>1512</v>
      </c>
      <c r="E22698" s="95">
        <v>1591</v>
      </c>
      <c r="F22698" s="95">
        <v>23753781</v>
      </c>
      <c r="G22698" s="95">
        <v>250</v>
      </c>
      <c r="H22698" s="93" t="s">
        <v>8976</v>
      </c>
      <c r="I22698" s="93" t="s">
        <v>23895</v>
      </c>
      <c r="J22698" s="93" t="s">
        <v>20935</v>
      </c>
      <c r="K22698" s="93" t="s">
        <v>6901</v>
      </c>
      <c r="L22698" s="14">
        <f>AND(vyberHrace&lt;&gt;"",ISNUMBER(SEARCH(vyberHrace,$B22698)))</f>
      </c>
      <c r="M22698" s="14">
        <f>AND($I22698=MID(kododd,1,2),$J22698=MID(kododd,3,3))</f>
      </c>
    </row>
    <row r="22699">
      <c r="A22699" s="95">
        <v>60845</v>
      </c>
      <c r="B22699" s="93" t="s">
        <v>27230</v>
      </c>
      <c r="C22699" s="93" t="s">
        <v>1453</v>
      </c>
      <c r="G22699" s="95">
        <v>250</v>
      </c>
      <c r="H22699" s="93" t="s">
        <v>8976</v>
      </c>
      <c r="I22699" s="93" t="s">
        <v>23895</v>
      </c>
      <c r="J22699" s="93" t="s">
        <v>20935</v>
      </c>
      <c r="K22699" s="93" t="s">
        <v>6901</v>
      </c>
      <c r="L22699" s="14">
        <f>AND(vyberHrace&lt;&gt;"",ISNUMBER(SEARCH(vyberHrace,$B22699)))</f>
      </c>
      <c r="M22699" s="14">
        <f>AND($I22699=MID(kododd,1,2),$J22699=MID(kododd,3,3))</f>
      </c>
    </row>
    <row r="22700">
      <c r="A22700" s="95">
        <v>22007</v>
      </c>
      <c r="B22700" s="93" t="s">
        <v>16027</v>
      </c>
      <c r="C22700" s="93" t="s">
        <v>1451</v>
      </c>
      <c r="D22700" s="95">
        <v>1657</v>
      </c>
      <c r="E22700" s="95">
        <v>1743</v>
      </c>
      <c r="F22700" s="95">
        <v>395862</v>
      </c>
      <c r="G22700" s="95">
        <v>250</v>
      </c>
      <c r="H22700" s="93" t="s">
        <v>8976</v>
      </c>
      <c r="I22700" s="93" t="s">
        <v>23895</v>
      </c>
      <c r="J22700" s="93" t="s">
        <v>20854</v>
      </c>
      <c r="K22700" s="93" t="s">
        <v>9943</v>
      </c>
      <c r="L22700" s="14">
        <f>AND(vyberHrace&lt;&gt;"",ISNUMBER(SEARCH(vyberHrace,$B22700)))</f>
      </c>
      <c r="M22700" s="14">
        <f>AND($I22700=MID(kododd,1,2),$J22700=MID(kododd,3,3))</f>
      </c>
    </row>
    <row r="22701">
      <c r="A22701" s="95">
        <v>60196</v>
      </c>
      <c r="B22701" s="93" t="s">
        <v>26659</v>
      </c>
      <c r="C22701" s="93" t="s">
        <v>1487</v>
      </c>
      <c r="G22701" s="95">
        <v>250</v>
      </c>
      <c r="H22701" s="93" t="s">
        <v>8976</v>
      </c>
      <c r="I22701" s="93" t="s">
        <v>23895</v>
      </c>
      <c r="J22701" s="93" t="s">
        <v>20882</v>
      </c>
      <c r="K22701" s="93" t="s">
        <v>6865</v>
      </c>
      <c r="L22701" s="14">
        <f>AND(vyberHrace&lt;&gt;"",ISNUMBER(SEARCH(vyberHrace,$B22701)))</f>
      </c>
      <c r="M22701" s="14">
        <f>AND($I22701=MID(kododd,1,2),$J22701=MID(kododd,3,3))</f>
      </c>
    </row>
    <row r="22702">
      <c r="A22702" s="95">
        <v>52344</v>
      </c>
      <c r="B22702" s="93" t="s">
        <v>2304</v>
      </c>
      <c r="C22702" s="93" t="s">
        <v>1412</v>
      </c>
      <c r="G22702" s="95">
        <v>0</v>
      </c>
      <c r="H22702" s="93" t="s">
        <v>8976</v>
      </c>
      <c r="I22702" s="93" t="s">
        <v>23895</v>
      </c>
      <c r="J22702" s="93" t="s">
        <v>20935</v>
      </c>
      <c r="K22702" s="93" t="s">
        <v>6901</v>
      </c>
      <c r="L22702" s="14">
        <f>AND(vyberHrace&lt;&gt;"",ISNUMBER(SEARCH(vyberHrace,$B22702)))</f>
      </c>
      <c r="M22702" s="14">
        <f>AND($I22702=MID(kododd,1,2),$J22702=MID(kododd,3,3))</f>
      </c>
    </row>
    <row r="22703">
      <c r="A22703" s="95">
        <v>63595</v>
      </c>
      <c r="B22703" s="93" t="s">
        <v>29639</v>
      </c>
      <c r="C22703" s="93" t="s">
        <v>1415</v>
      </c>
      <c r="F22703" s="95">
        <v>14926792</v>
      </c>
      <c r="G22703" s="95">
        <v>250</v>
      </c>
      <c r="H22703" s="93" t="s">
        <v>8976</v>
      </c>
      <c r="I22703" s="93" t="s">
        <v>23895</v>
      </c>
      <c r="J22703" s="93" t="s">
        <v>20878</v>
      </c>
      <c r="K22703" s="93" t="s">
        <v>6859</v>
      </c>
      <c r="L22703" s="14">
        <f>AND(vyberHrace&lt;&gt;"",ISNUMBER(SEARCH(vyberHrace,$B22703)))</f>
      </c>
      <c r="M22703" s="14">
        <f>AND($I22703=MID(kododd,1,2),$J22703=MID(kododd,3,3))</f>
      </c>
    </row>
    <row r="22704">
      <c r="A22704" s="95">
        <v>58347</v>
      </c>
      <c r="B22704" s="93" t="s">
        <v>24857</v>
      </c>
      <c r="C22704" s="93" t="s">
        <v>1450</v>
      </c>
      <c r="G22704" s="95">
        <v>0</v>
      </c>
      <c r="H22704" s="93" t="s">
        <v>8976</v>
      </c>
      <c r="I22704" s="93" t="s">
        <v>23895</v>
      </c>
      <c r="J22704" s="93" t="s">
        <v>20878</v>
      </c>
      <c r="K22704" s="93" t="s">
        <v>6859</v>
      </c>
      <c r="L22704" s="14">
        <f>AND(vyberHrace&lt;&gt;"",ISNUMBER(SEARCH(vyberHrace,$B22704)))</f>
      </c>
      <c r="M22704" s="14">
        <f>AND($I22704=MID(kododd,1,2),$J22704=MID(kododd,3,3))</f>
      </c>
    </row>
    <row r="22705">
      <c r="A22705" s="95">
        <v>44413</v>
      </c>
      <c r="B22705" s="93" t="s">
        <v>10816</v>
      </c>
      <c r="C22705" s="93" t="s">
        <v>3255</v>
      </c>
      <c r="G22705" s="95">
        <v>0</v>
      </c>
      <c r="H22705" s="93" t="s">
        <v>8976</v>
      </c>
      <c r="I22705" s="93" t="s">
        <v>23895</v>
      </c>
      <c r="J22705" s="93" t="s">
        <v>20878</v>
      </c>
      <c r="K22705" s="93" t="s">
        <v>6859</v>
      </c>
      <c r="L22705" s="14">
        <f>AND(vyberHrace&lt;&gt;"",ISNUMBER(SEARCH(vyberHrace,$B22705)))</f>
      </c>
      <c r="M22705" s="14">
        <f>AND($I22705=MID(kododd,1,2),$J22705=MID(kododd,3,3))</f>
      </c>
    </row>
    <row r="22706">
      <c r="A22706" s="95">
        <v>43929</v>
      </c>
      <c r="B22706" s="93" t="s">
        <v>16058</v>
      </c>
      <c r="C22706" s="93" t="s">
        <v>1402</v>
      </c>
      <c r="D22706" s="95">
        <v>1039</v>
      </c>
      <c r="F22706" s="95">
        <v>23730170</v>
      </c>
      <c r="G22706" s="95">
        <v>0</v>
      </c>
      <c r="H22706" s="93" t="s">
        <v>8976</v>
      </c>
      <c r="I22706" s="93" t="s">
        <v>23895</v>
      </c>
      <c r="J22706" s="93" t="s">
        <v>20913</v>
      </c>
      <c r="K22706" s="93" t="s">
        <v>3849</v>
      </c>
      <c r="L22706" s="14">
        <f>AND(vyberHrace&lt;&gt;"",ISNUMBER(SEARCH(vyberHrace,$B22706)))</f>
      </c>
      <c r="M22706" s="14">
        <f>AND($I22706=MID(kododd,1,2),$J22706=MID(kododd,3,3))</f>
      </c>
    </row>
    <row r="22707">
      <c r="A22707" s="95">
        <v>52710</v>
      </c>
      <c r="B22707" s="93" t="s">
        <v>2396</v>
      </c>
      <c r="C22707" s="93" t="s">
        <v>1420</v>
      </c>
      <c r="G22707" s="95">
        <v>0</v>
      </c>
      <c r="H22707" s="93" t="s">
        <v>8976</v>
      </c>
      <c r="I22707" s="93" t="s">
        <v>23895</v>
      </c>
      <c r="J22707" s="93" t="s">
        <v>20936</v>
      </c>
      <c r="K22707" s="93" t="s">
        <v>5615</v>
      </c>
      <c r="L22707" s="14">
        <f>AND(vyberHrace&lt;&gt;"",ISNUMBER(SEARCH(vyberHrace,$B22707)))</f>
      </c>
      <c r="M22707" s="14">
        <f>AND($I22707=MID(kododd,1,2),$J22707=MID(kododd,3,3))</f>
      </c>
    </row>
    <row r="22708">
      <c r="A22708" s="95">
        <v>58348</v>
      </c>
      <c r="B22708" s="93" t="s">
        <v>24858</v>
      </c>
      <c r="C22708" s="93" t="s">
        <v>1450</v>
      </c>
      <c r="G22708" s="95">
        <v>0</v>
      </c>
      <c r="H22708" s="93" t="s">
        <v>8976</v>
      </c>
      <c r="I22708" s="93" t="s">
        <v>23895</v>
      </c>
      <c r="J22708" s="93" t="s">
        <v>20878</v>
      </c>
      <c r="K22708" s="93" t="s">
        <v>6859</v>
      </c>
      <c r="L22708" s="14">
        <f>AND(vyberHrace&lt;&gt;"",ISNUMBER(SEARCH(vyberHrace,$B22708)))</f>
      </c>
      <c r="M22708" s="14">
        <f>AND($I22708=MID(kododd,1,2),$J22708=MID(kododd,3,3))</f>
      </c>
    </row>
    <row r="22709">
      <c r="A22709" s="95">
        <v>44527</v>
      </c>
      <c r="B22709" s="93" t="s">
        <v>16092</v>
      </c>
      <c r="C22709" s="93" t="s">
        <v>1408</v>
      </c>
      <c r="D22709" s="95">
        <v>1239</v>
      </c>
      <c r="E22709" s="95">
        <v>1497</v>
      </c>
      <c r="F22709" s="95">
        <v>394637</v>
      </c>
      <c r="G22709" s="95">
        <v>0</v>
      </c>
      <c r="H22709" s="93" t="s">
        <v>8976</v>
      </c>
      <c r="I22709" s="93" t="s">
        <v>23895</v>
      </c>
      <c r="J22709" s="93" t="s">
        <v>20884</v>
      </c>
      <c r="K22709" s="93" t="s">
        <v>6918</v>
      </c>
      <c r="L22709" s="14">
        <f>AND(vyberHrace&lt;&gt;"",ISNUMBER(SEARCH(vyberHrace,$B22709)))</f>
      </c>
      <c r="M22709" s="14">
        <f>AND($I22709=MID(kododd,1,2),$J22709=MID(kododd,3,3))</f>
      </c>
    </row>
    <row r="22710">
      <c r="A22710" s="95">
        <v>16010</v>
      </c>
      <c r="B22710" s="93" t="s">
        <v>16094</v>
      </c>
      <c r="C22710" s="93" t="s">
        <v>1440</v>
      </c>
      <c r="D22710" s="95">
        <v>1787</v>
      </c>
      <c r="F22710" s="95">
        <v>23720204</v>
      </c>
      <c r="G22710" s="95">
        <v>0</v>
      </c>
      <c r="H22710" s="93" t="s">
        <v>8976</v>
      </c>
      <c r="I22710" s="93" t="s">
        <v>23895</v>
      </c>
      <c r="J22710" s="93" t="s">
        <v>20926</v>
      </c>
      <c r="K22710" s="93" t="s">
        <v>5577</v>
      </c>
      <c r="L22710" s="14">
        <f>AND(vyberHrace&lt;&gt;"",ISNUMBER(SEARCH(vyberHrace,$B22710)))</f>
      </c>
      <c r="M22710" s="14">
        <f>AND($I22710=MID(kododd,1,2),$J22710=MID(kododd,3,3))</f>
      </c>
    </row>
    <row r="22711">
      <c r="A22711" s="95">
        <v>33948</v>
      </c>
      <c r="B22711" s="93" t="s">
        <v>16095</v>
      </c>
      <c r="C22711" s="93" t="s">
        <v>1457</v>
      </c>
      <c r="D22711" s="95">
        <v>1772</v>
      </c>
      <c r="E22711" s="95">
        <v>1855</v>
      </c>
      <c r="F22711" s="95">
        <v>361399</v>
      </c>
      <c r="G22711" s="95">
        <v>250</v>
      </c>
      <c r="H22711" s="93" t="s">
        <v>8976</v>
      </c>
      <c r="I22711" s="93" t="s">
        <v>23895</v>
      </c>
      <c r="J22711" s="93" t="s">
        <v>20882</v>
      </c>
      <c r="K22711" s="93" t="s">
        <v>6865</v>
      </c>
      <c r="L22711" s="14">
        <f>AND(vyberHrace&lt;&gt;"",ISNUMBER(SEARCH(vyberHrace,$B22711)))</f>
      </c>
      <c r="M22711" s="14">
        <f>AND($I22711=MID(kododd,1,2),$J22711=MID(kododd,3,3))</f>
      </c>
    </row>
    <row r="22712">
      <c r="A22712" s="95">
        <v>9698</v>
      </c>
      <c r="B22712" s="93" t="s">
        <v>16096</v>
      </c>
      <c r="C22712" s="93" t="s">
        <v>1423</v>
      </c>
      <c r="D22712" s="95">
        <v>1660</v>
      </c>
      <c r="E22712" s="95">
        <v>1784</v>
      </c>
      <c r="F22712" s="95">
        <v>335460</v>
      </c>
      <c r="G22712" s="95">
        <v>250</v>
      </c>
      <c r="H22712" s="93" t="s">
        <v>8976</v>
      </c>
      <c r="I22712" s="93" t="s">
        <v>23895</v>
      </c>
      <c r="J22712" s="93" t="s">
        <v>20966</v>
      </c>
      <c r="K22712" s="93" t="s">
        <v>3069</v>
      </c>
      <c r="L22712" s="14">
        <f>AND(vyberHrace&lt;&gt;"",ISNUMBER(SEARCH(vyberHrace,$B22712)))</f>
      </c>
      <c r="M22712" s="14">
        <f>AND($I22712=MID(kododd,1,2),$J22712=MID(kododd,3,3))</f>
      </c>
    </row>
    <row r="22713">
      <c r="A22713" s="95">
        <v>12608</v>
      </c>
      <c r="B22713" s="93" t="s">
        <v>8763</v>
      </c>
      <c r="C22713" s="93" t="s">
        <v>1463</v>
      </c>
      <c r="D22713" s="95">
        <v>1591</v>
      </c>
      <c r="E22713" s="95">
        <v>1639</v>
      </c>
      <c r="F22713" s="95">
        <v>23764287</v>
      </c>
      <c r="G22713" s="95">
        <v>250</v>
      </c>
      <c r="H22713" s="93" t="s">
        <v>8976</v>
      </c>
      <c r="I22713" s="93" t="s">
        <v>23895</v>
      </c>
      <c r="J22713" s="93" t="s">
        <v>21003</v>
      </c>
      <c r="K22713" s="93" t="s">
        <v>11216</v>
      </c>
      <c r="L22713" s="14">
        <f>AND(vyberHrace&lt;&gt;"",ISNUMBER(SEARCH(vyberHrace,$B22713)))</f>
      </c>
      <c r="M22713" s="14">
        <f>AND($I22713=MID(kododd,1,2),$J22713=MID(kododd,3,3))</f>
      </c>
    </row>
    <row r="22714">
      <c r="A22714" s="95">
        <v>48928</v>
      </c>
      <c r="B22714" s="93" t="s">
        <v>8764</v>
      </c>
      <c r="C22714" s="93" t="s">
        <v>1438</v>
      </c>
      <c r="D22714" s="95">
        <v>1549</v>
      </c>
      <c r="E22714" s="95">
        <v>1702</v>
      </c>
      <c r="F22714" s="95">
        <v>23729317</v>
      </c>
      <c r="G22714" s="95">
        <v>250</v>
      </c>
      <c r="H22714" s="93" t="s">
        <v>8976</v>
      </c>
      <c r="I22714" s="93" t="s">
        <v>23895</v>
      </c>
      <c r="J22714" s="93" t="s">
        <v>20890</v>
      </c>
      <c r="K22714" s="93" t="s">
        <v>29570</v>
      </c>
      <c r="L22714" s="14">
        <f>AND(vyberHrace&lt;&gt;"",ISNUMBER(SEARCH(vyberHrace,$B22714)))</f>
      </c>
      <c r="M22714" s="14">
        <f>AND($I22714=MID(kododd,1,2),$J22714=MID(kododd,3,3))</f>
      </c>
    </row>
    <row r="22715">
      <c r="A22715" s="95">
        <v>61404</v>
      </c>
      <c r="B22715" s="93" t="s">
        <v>27595</v>
      </c>
      <c r="C22715" s="93" t="s">
        <v>3255</v>
      </c>
      <c r="F22715" s="95">
        <v>23789131</v>
      </c>
      <c r="G22715" s="95">
        <v>0</v>
      </c>
      <c r="H22715" s="93" t="s">
        <v>8976</v>
      </c>
      <c r="I22715" s="93" t="s">
        <v>23895</v>
      </c>
      <c r="J22715" s="93" t="s">
        <v>20935</v>
      </c>
      <c r="K22715" s="93" t="s">
        <v>6901</v>
      </c>
      <c r="L22715" s="14">
        <f>AND(vyberHrace&lt;&gt;"",ISNUMBER(SEARCH(vyberHrace,$B22715)))</f>
      </c>
      <c r="M22715" s="14">
        <f>AND($I22715=MID(kododd,1,2),$J22715=MID(kododd,3,3))</f>
      </c>
    </row>
    <row r="22716">
      <c r="A22716" s="95">
        <v>8741</v>
      </c>
      <c r="B22716" s="93" t="s">
        <v>10989</v>
      </c>
      <c r="C22716" s="93" t="s">
        <v>1441</v>
      </c>
      <c r="D22716" s="95">
        <v>1824</v>
      </c>
      <c r="E22716" s="95">
        <v>1886</v>
      </c>
      <c r="F22716" s="95">
        <v>337064</v>
      </c>
      <c r="G22716" s="95">
        <v>250</v>
      </c>
      <c r="H22716" s="93" t="s">
        <v>8976</v>
      </c>
      <c r="I22716" s="93" t="s">
        <v>23895</v>
      </c>
      <c r="J22716" s="93" t="s">
        <v>20911</v>
      </c>
      <c r="K22716" s="93" t="s">
        <v>3262</v>
      </c>
      <c r="L22716" s="14">
        <f>AND(vyberHrace&lt;&gt;"",ISNUMBER(SEARCH(vyberHrace,$B22716)))</f>
      </c>
      <c r="M22716" s="14">
        <f>AND($I22716=MID(kododd,1,2),$J22716=MID(kododd,3,3))</f>
      </c>
    </row>
    <row r="22717">
      <c r="A22717" s="95">
        <v>56121</v>
      </c>
      <c r="B22717" s="93" t="s">
        <v>23287</v>
      </c>
      <c r="C22717" s="93" t="s">
        <v>1450</v>
      </c>
      <c r="G22717" s="95">
        <v>0</v>
      </c>
      <c r="H22717" s="93" t="s">
        <v>8976</v>
      </c>
      <c r="I22717" s="93" t="s">
        <v>23895</v>
      </c>
      <c r="J22717" s="93" t="s">
        <v>20938</v>
      </c>
      <c r="K22717" s="93" t="s">
        <v>5086</v>
      </c>
      <c r="L22717" s="14">
        <f>AND(vyberHrace&lt;&gt;"",ISNUMBER(SEARCH(vyberHrace,$B22717)))</f>
      </c>
      <c r="M22717" s="14">
        <f>AND($I22717=MID(kododd,1,2),$J22717=MID(kododd,3,3))</f>
      </c>
    </row>
    <row r="22718">
      <c r="A22718" s="95">
        <v>48384</v>
      </c>
      <c r="B22718" s="93" t="s">
        <v>10992</v>
      </c>
      <c r="C22718" s="93" t="s">
        <v>1416</v>
      </c>
      <c r="G22718" s="95">
        <v>0</v>
      </c>
      <c r="H22718" s="93" t="s">
        <v>8976</v>
      </c>
      <c r="I22718" s="93" t="s">
        <v>23895</v>
      </c>
      <c r="J22718" s="93" t="s">
        <v>20936</v>
      </c>
      <c r="K22718" s="93" t="s">
        <v>5615</v>
      </c>
      <c r="L22718" s="14">
        <f>AND(vyberHrace&lt;&gt;"",ISNUMBER(SEARCH(vyberHrace,$B22718)))</f>
      </c>
      <c r="M22718" s="14">
        <f>AND($I22718=MID(kododd,1,2),$J22718=MID(kododd,3,3))</f>
      </c>
    </row>
    <row r="22719">
      <c r="A22719" s="95">
        <v>25283</v>
      </c>
      <c r="B22719" s="93" t="s">
        <v>9213</v>
      </c>
      <c r="C22719" s="93" t="s">
        <v>1452</v>
      </c>
      <c r="D22719" s="95">
        <v>1368</v>
      </c>
      <c r="F22719" s="95">
        <v>23706015</v>
      </c>
      <c r="G22719" s="95">
        <v>0</v>
      </c>
      <c r="H22719" s="93" t="s">
        <v>8976</v>
      </c>
      <c r="I22719" s="93" t="s">
        <v>23895</v>
      </c>
      <c r="J22719" s="93" t="s">
        <v>20887</v>
      </c>
      <c r="K22719" s="93" t="s">
        <v>6893</v>
      </c>
      <c r="L22719" s="14">
        <f>AND(vyberHrace&lt;&gt;"",ISNUMBER(SEARCH(vyberHrace,$B22719)))</f>
      </c>
      <c r="M22719" s="14">
        <f>AND($I22719=MID(kododd,1,2),$J22719=MID(kododd,3,3))</f>
      </c>
    </row>
    <row r="22720">
      <c r="A22720" s="95">
        <v>36906</v>
      </c>
      <c r="B22720" s="93" t="s">
        <v>9223</v>
      </c>
      <c r="C22720" s="93" t="s">
        <v>1454</v>
      </c>
      <c r="D22720" s="95">
        <v>2074</v>
      </c>
      <c r="E22720" s="95">
        <v>2027</v>
      </c>
      <c r="F22720" s="95">
        <v>360309</v>
      </c>
      <c r="G22720" s="95">
        <v>0</v>
      </c>
      <c r="H22720" s="93" t="s">
        <v>8976</v>
      </c>
      <c r="I22720" s="93" t="s">
        <v>23895</v>
      </c>
      <c r="J22720" s="93" t="s">
        <v>20854</v>
      </c>
      <c r="K22720" s="93" t="s">
        <v>9943</v>
      </c>
      <c r="L22720" s="14">
        <f>AND(vyberHrace&lt;&gt;"",ISNUMBER(SEARCH(vyberHrace,$B22720)))</f>
      </c>
      <c r="M22720" s="14">
        <f>AND($I22720=MID(kododd,1,2),$J22720=MID(kododd,3,3))</f>
      </c>
    </row>
    <row r="22721">
      <c r="A22721" s="95">
        <v>30256</v>
      </c>
      <c r="B22721" s="93" t="s">
        <v>9225</v>
      </c>
      <c r="C22721" s="93" t="s">
        <v>1457</v>
      </c>
      <c r="D22721" s="95">
        <v>1130</v>
      </c>
      <c r="F22721" s="95">
        <v>23784490</v>
      </c>
      <c r="G22721" s="95">
        <v>0</v>
      </c>
      <c r="H22721" s="93" t="s">
        <v>8976</v>
      </c>
      <c r="I22721" s="93" t="s">
        <v>23895</v>
      </c>
      <c r="J22721" s="93" t="s">
        <v>20875</v>
      </c>
      <c r="K22721" s="93" t="s">
        <v>11215</v>
      </c>
      <c r="L22721" s="14">
        <f>AND(vyberHrace&lt;&gt;"",ISNUMBER(SEARCH(vyberHrace,$B22721)))</f>
      </c>
      <c r="M22721" s="14">
        <f>AND($I22721=MID(kododd,1,2),$J22721=MID(kododd,3,3))</f>
      </c>
    </row>
    <row r="22722">
      <c r="A22722" s="95">
        <v>60228</v>
      </c>
      <c r="B22722" s="93" t="s">
        <v>26689</v>
      </c>
      <c r="C22722" s="93" t="s">
        <v>1412</v>
      </c>
      <c r="G22722" s="95">
        <v>0</v>
      </c>
      <c r="H22722" s="93" t="s">
        <v>8976</v>
      </c>
      <c r="I22722" s="93" t="s">
        <v>23895</v>
      </c>
      <c r="J22722" s="93" t="s">
        <v>20878</v>
      </c>
      <c r="K22722" s="93" t="s">
        <v>6859</v>
      </c>
      <c r="L22722" s="14">
        <f>AND(vyberHrace&lt;&gt;"",ISNUMBER(SEARCH(vyberHrace,$B22722)))</f>
      </c>
      <c r="M22722" s="14">
        <f>AND($I22722=MID(kododd,1,2),$J22722=MID(kododd,3,3))</f>
      </c>
    </row>
    <row r="22723">
      <c r="A22723" s="95">
        <v>52636</v>
      </c>
      <c r="B22723" s="93" t="s">
        <v>2337</v>
      </c>
      <c r="C22723" s="93" t="s">
        <v>1416</v>
      </c>
      <c r="G22723" s="95">
        <v>0</v>
      </c>
      <c r="H22723" s="93" t="s">
        <v>8976</v>
      </c>
      <c r="I22723" s="93" t="s">
        <v>23895</v>
      </c>
      <c r="J22723" s="93" t="s">
        <v>20944</v>
      </c>
      <c r="K22723" s="93" t="s">
        <v>11221</v>
      </c>
      <c r="L22723" s="14">
        <f>AND(vyberHrace&lt;&gt;"",ISNUMBER(SEARCH(vyberHrace,$B22723)))</f>
      </c>
      <c r="M22723" s="14">
        <f>AND($I22723=MID(kododd,1,2),$J22723=MID(kododd,3,3))</f>
      </c>
    </row>
    <row r="22724">
      <c r="A22724" s="95">
        <v>36550</v>
      </c>
      <c r="B22724" s="93" t="s">
        <v>9234</v>
      </c>
      <c r="C22724" s="93" t="s">
        <v>1409</v>
      </c>
      <c r="D22724" s="95">
        <v>1984</v>
      </c>
      <c r="E22724" s="95">
        <v>2007</v>
      </c>
      <c r="F22724" s="95">
        <v>363774</v>
      </c>
      <c r="G22724" s="95">
        <v>250</v>
      </c>
      <c r="H22724" s="93" t="s">
        <v>8976</v>
      </c>
      <c r="I22724" s="93" t="s">
        <v>23895</v>
      </c>
      <c r="J22724" s="93" t="s">
        <v>29575</v>
      </c>
      <c r="K22724" s="93" t="s">
        <v>29576</v>
      </c>
      <c r="L22724" s="14">
        <f>AND(vyberHrace&lt;&gt;"",ISNUMBER(SEARCH(vyberHrace,$B22724)))</f>
      </c>
      <c r="M22724" s="14">
        <f>AND($I22724=MID(kododd,1,2),$J22724=MID(kododd,3,3))</f>
      </c>
    </row>
    <row r="22725">
      <c r="A22725" s="95">
        <v>61444</v>
      </c>
      <c r="B22725" s="93" t="s">
        <v>27627</v>
      </c>
      <c r="C22725" s="93" t="s">
        <v>1421</v>
      </c>
      <c r="F22725" s="95">
        <v>365319</v>
      </c>
      <c r="G22725" s="95">
        <v>250</v>
      </c>
      <c r="H22725" s="93" t="s">
        <v>8976</v>
      </c>
      <c r="I22725" s="93" t="s">
        <v>23895</v>
      </c>
      <c r="J22725" s="93" t="s">
        <v>20911</v>
      </c>
      <c r="K22725" s="93" t="s">
        <v>3262</v>
      </c>
      <c r="L22725" s="14">
        <f>AND(vyberHrace&lt;&gt;"",ISNUMBER(SEARCH(vyberHrace,$B22725)))</f>
      </c>
      <c r="M22725" s="14">
        <f>AND($I22725=MID(kododd,1,2),$J22725=MID(kododd,3,3))</f>
      </c>
    </row>
    <row r="22726">
      <c r="A22726" s="95">
        <v>1131</v>
      </c>
      <c r="B22726" s="93" t="s">
        <v>9240</v>
      </c>
      <c r="C22726" s="93" t="s">
        <v>1449</v>
      </c>
      <c r="D22726" s="95">
        <v>2056</v>
      </c>
      <c r="E22726" s="95">
        <v>2059</v>
      </c>
      <c r="F22726" s="95">
        <v>312649</v>
      </c>
      <c r="G22726" s="95">
        <v>250</v>
      </c>
      <c r="H22726" s="93" t="s">
        <v>8976</v>
      </c>
      <c r="I22726" s="93" t="s">
        <v>23895</v>
      </c>
      <c r="J22726" s="93" t="s">
        <v>20865</v>
      </c>
      <c r="K22726" s="93" t="s">
        <v>6760</v>
      </c>
      <c r="L22726" s="14">
        <f>AND(vyberHrace&lt;&gt;"",ISNUMBER(SEARCH(vyberHrace,$B22726)))</f>
      </c>
      <c r="M22726" s="14">
        <f>AND($I22726=MID(kododd,1,2),$J22726=MID(kododd,3,3))</f>
      </c>
    </row>
    <row r="22727">
      <c r="A22727" s="95">
        <v>37541</v>
      </c>
      <c r="B22727" s="93" t="s">
        <v>9240</v>
      </c>
      <c r="C22727" s="93" t="s">
        <v>1419</v>
      </c>
      <c r="D22727" s="95">
        <v>1780</v>
      </c>
      <c r="E22727" s="95">
        <v>1861</v>
      </c>
      <c r="F22727" s="95">
        <v>366617</v>
      </c>
      <c r="G22727" s="95">
        <v>250</v>
      </c>
      <c r="H22727" s="93" t="s">
        <v>8976</v>
      </c>
      <c r="I22727" s="93" t="s">
        <v>23895</v>
      </c>
      <c r="J22727" s="93" t="s">
        <v>29575</v>
      </c>
      <c r="K22727" s="93" t="s">
        <v>29576</v>
      </c>
      <c r="L22727" s="14">
        <f>AND(vyberHrace&lt;&gt;"",ISNUMBER(SEARCH(vyberHrace,$B22727)))</f>
      </c>
      <c r="M22727" s="14">
        <f>AND($I22727=MID(kododd,1,2),$J22727=MID(kododd,3,3))</f>
      </c>
    </row>
    <row r="22728">
      <c r="A22728" s="95">
        <v>1007</v>
      </c>
      <c r="B22728" s="93" t="s">
        <v>6998</v>
      </c>
      <c r="C22728" s="93" t="s">
        <v>1413</v>
      </c>
      <c r="D22728" s="95">
        <v>1950</v>
      </c>
      <c r="E22728" s="95">
        <v>1958</v>
      </c>
      <c r="F22728" s="95">
        <v>314331</v>
      </c>
      <c r="G22728" s="95">
        <v>250</v>
      </c>
      <c r="H22728" s="93" t="s">
        <v>8976</v>
      </c>
      <c r="I22728" s="93" t="s">
        <v>23895</v>
      </c>
      <c r="J22728" s="93" t="s">
        <v>20869</v>
      </c>
      <c r="K22728" s="93" t="s">
        <v>6770</v>
      </c>
      <c r="L22728" s="14">
        <f>AND(vyberHrace&lt;&gt;"",ISNUMBER(SEARCH(vyberHrace,$B22728)))</f>
      </c>
      <c r="M22728" s="14">
        <f>AND($I22728=MID(kododd,1,2),$J22728=MID(kododd,3,3))</f>
      </c>
    </row>
    <row r="22729">
      <c r="A22729" s="95">
        <v>47009</v>
      </c>
      <c r="B22729" s="93" t="s">
        <v>7920</v>
      </c>
      <c r="C22729" s="93" t="s">
        <v>1427</v>
      </c>
      <c r="D22729" s="95">
        <v>1291</v>
      </c>
      <c r="F22729" s="95">
        <v>23716711</v>
      </c>
      <c r="G22729" s="95">
        <v>250</v>
      </c>
      <c r="H22729" s="93" t="s">
        <v>8976</v>
      </c>
      <c r="I22729" s="93" t="s">
        <v>23895</v>
      </c>
      <c r="J22729" s="93" t="s">
        <v>20969</v>
      </c>
      <c r="K22729" s="93" t="s">
        <v>11269</v>
      </c>
      <c r="L22729" s="14">
        <f>AND(vyberHrace&lt;&gt;"",ISNUMBER(SEARCH(vyberHrace,$B22729)))</f>
      </c>
      <c r="M22729" s="14">
        <f>AND($I22729=MID(kododd,1,2),$J22729=MID(kododd,3,3))</f>
      </c>
    </row>
    <row r="22730">
      <c r="A22730" s="95">
        <v>52987</v>
      </c>
      <c r="B22730" s="93" t="s">
        <v>7921</v>
      </c>
      <c r="C22730" s="93" t="s">
        <v>1433</v>
      </c>
      <c r="D22730" s="95">
        <v>1417</v>
      </c>
      <c r="F22730" s="95">
        <v>23749857</v>
      </c>
      <c r="G22730" s="95">
        <v>250</v>
      </c>
      <c r="H22730" s="93" t="s">
        <v>8976</v>
      </c>
      <c r="I22730" s="93" t="s">
        <v>23895</v>
      </c>
      <c r="J22730" s="93" t="s">
        <v>20914</v>
      </c>
      <c r="K22730" s="93" t="s">
        <v>4359</v>
      </c>
      <c r="L22730" s="14">
        <f>AND(vyberHrace&lt;&gt;"",ISNUMBER(SEARCH(vyberHrace,$B22730)))</f>
      </c>
      <c r="M22730" s="14">
        <f>AND($I22730=MID(kododd,1,2),$J22730=MID(kododd,3,3))</f>
      </c>
    </row>
    <row r="22731">
      <c r="A22731" s="95">
        <v>59288</v>
      </c>
      <c r="B22731" s="93" t="s">
        <v>25713</v>
      </c>
      <c r="C22731" s="93" t="s">
        <v>1416</v>
      </c>
      <c r="G22731" s="95">
        <v>0</v>
      </c>
      <c r="H22731" s="93" t="s">
        <v>8976</v>
      </c>
      <c r="I22731" s="93" t="s">
        <v>23895</v>
      </c>
      <c r="J22731" s="93" t="s">
        <v>20882</v>
      </c>
      <c r="K22731" s="93" t="s">
        <v>6865</v>
      </c>
      <c r="L22731" s="14">
        <f>AND(vyberHrace&lt;&gt;"",ISNUMBER(SEARCH(vyberHrace,$B22731)))</f>
      </c>
      <c r="M22731" s="14">
        <f>AND($I22731=MID(kododd,1,2),$J22731=MID(kododd,3,3))</f>
      </c>
    </row>
    <row r="22732">
      <c r="A22732" s="95">
        <v>43706</v>
      </c>
      <c r="B22732" s="93" t="s">
        <v>15667</v>
      </c>
      <c r="C22732" s="93" t="s">
        <v>1410</v>
      </c>
      <c r="G22732" s="95">
        <v>0</v>
      </c>
      <c r="H22732" s="93" t="s">
        <v>8976</v>
      </c>
      <c r="I22732" s="93" t="s">
        <v>23895</v>
      </c>
      <c r="J22732" s="93" t="s">
        <v>20869</v>
      </c>
      <c r="K22732" s="93" t="s">
        <v>6770</v>
      </c>
      <c r="L22732" s="14">
        <f>AND(vyberHrace&lt;&gt;"",ISNUMBER(SEARCH(vyberHrace,$B22732)))</f>
      </c>
      <c r="M22732" s="14">
        <f>AND($I22732=MID(kododd,1,2),$J22732=MID(kododd,3,3))</f>
      </c>
    </row>
    <row r="22733">
      <c r="A22733" s="95">
        <v>46819</v>
      </c>
      <c r="B22733" s="93" t="s">
        <v>348</v>
      </c>
      <c r="C22733" s="93" t="s">
        <v>1406</v>
      </c>
      <c r="G22733" s="95">
        <v>0</v>
      </c>
      <c r="H22733" s="93" t="s">
        <v>8976</v>
      </c>
      <c r="I22733" s="93" t="s">
        <v>23895</v>
      </c>
      <c r="J22733" s="93" t="s">
        <v>20878</v>
      </c>
      <c r="K22733" s="93" t="s">
        <v>6859</v>
      </c>
      <c r="L22733" s="14">
        <f>AND(vyberHrace&lt;&gt;"",ISNUMBER(SEARCH(vyberHrace,$B22733)))</f>
      </c>
      <c r="M22733" s="14">
        <f>AND($I22733=MID(kododd,1,2),$J22733=MID(kododd,3,3))</f>
      </c>
    </row>
    <row r="22734">
      <c r="A22734" s="95">
        <v>14064</v>
      </c>
      <c r="B22734" s="93" t="s">
        <v>350</v>
      </c>
      <c r="C22734" s="93" t="s">
        <v>1447</v>
      </c>
      <c r="D22734" s="95">
        <v>1571</v>
      </c>
      <c r="E22734" s="95">
        <v>1705</v>
      </c>
      <c r="F22734" s="95">
        <v>388971</v>
      </c>
      <c r="G22734" s="95">
        <v>250</v>
      </c>
      <c r="H22734" s="93" t="s">
        <v>8976</v>
      </c>
      <c r="I22734" s="93" t="s">
        <v>23895</v>
      </c>
      <c r="J22734" s="93" t="s">
        <v>20913</v>
      </c>
      <c r="K22734" s="93" t="s">
        <v>3849</v>
      </c>
      <c r="L22734" s="14">
        <f>AND(vyberHrace&lt;&gt;"",ISNUMBER(SEARCH(vyberHrace,$B22734)))</f>
      </c>
      <c r="M22734" s="14">
        <f>AND($I22734=MID(kododd,1,2),$J22734=MID(kododd,3,3))</f>
      </c>
    </row>
    <row r="22735">
      <c r="A22735" s="95">
        <v>13764</v>
      </c>
      <c r="B22735" s="93" t="s">
        <v>5313</v>
      </c>
      <c r="C22735" s="93" t="s">
        <v>1464</v>
      </c>
      <c r="D22735" s="95">
        <v>1915</v>
      </c>
      <c r="E22735" s="95">
        <v>1924</v>
      </c>
      <c r="F22735" s="95">
        <v>328910</v>
      </c>
      <c r="G22735" s="95">
        <v>250</v>
      </c>
      <c r="H22735" s="93" t="s">
        <v>8976</v>
      </c>
      <c r="I22735" s="93" t="s">
        <v>23895</v>
      </c>
      <c r="J22735" s="93" t="s">
        <v>20869</v>
      </c>
      <c r="K22735" s="93" t="s">
        <v>6770</v>
      </c>
      <c r="L22735" s="14">
        <f>AND(vyberHrace&lt;&gt;"",ISNUMBER(SEARCH(vyberHrace,$B22735)))</f>
      </c>
      <c r="M22735" s="14">
        <f>AND($I22735=MID(kododd,1,2),$J22735=MID(kododd,3,3))</f>
      </c>
    </row>
    <row r="22736">
      <c r="A22736" s="95">
        <v>39308</v>
      </c>
      <c r="B22736" s="93" t="s">
        <v>5319</v>
      </c>
      <c r="C22736" s="93" t="s">
        <v>1433</v>
      </c>
      <c r="D22736" s="95">
        <v>1273</v>
      </c>
      <c r="F22736" s="95">
        <v>385166</v>
      </c>
      <c r="G22736" s="95">
        <v>250</v>
      </c>
      <c r="H22736" s="93" t="s">
        <v>8976</v>
      </c>
      <c r="I22736" s="93" t="s">
        <v>23895</v>
      </c>
      <c r="J22736" s="93" t="s">
        <v>20948</v>
      </c>
      <c r="K22736" s="93" t="s">
        <v>6265</v>
      </c>
      <c r="L22736" s="14">
        <f>AND(vyberHrace&lt;&gt;"",ISNUMBER(SEARCH(vyberHrace,$B22736)))</f>
      </c>
      <c r="M22736" s="14">
        <f>AND($I22736=MID(kododd,1,2),$J22736=MID(kododd,3,3))</f>
      </c>
    </row>
    <row r="22737">
      <c r="A22737" s="95">
        <v>39307</v>
      </c>
      <c r="B22737" s="93" t="s">
        <v>5321</v>
      </c>
      <c r="C22737" s="93" t="s">
        <v>1438</v>
      </c>
      <c r="D22737" s="95">
        <v>1524</v>
      </c>
      <c r="E22737" s="95">
        <v>1565</v>
      </c>
      <c r="F22737" s="95">
        <v>380563</v>
      </c>
      <c r="G22737" s="95">
        <v>250</v>
      </c>
      <c r="H22737" s="93" t="s">
        <v>8976</v>
      </c>
      <c r="I22737" s="93" t="s">
        <v>23895</v>
      </c>
      <c r="J22737" s="93" t="s">
        <v>20948</v>
      </c>
      <c r="K22737" s="93" t="s">
        <v>6265</v>
      </c>
      <c r="L22737" s="14">
        <f>AND(vyberHrace&lt;&gt;"",ISNUMBER(SEARCH(vyberHrace,$B22737)))</f>
      </c>
      <c r="M22737" s="14">
        <f>AND($I22737=MID(kododd,1,2),$J22737=MID(kododd,3,3))</f>
      </c>
    </row>
    <row r="22738">
      <c r="A22738" s="95">
        <v>15789</v>
      </c>
      <c r="B22738" s="93" t="s">
        <v>5322</v>
      </c>
      <c r="C22738" s="93" t="s">
        <v>1468</v>
      </c>
      <c r="D22738" s="95">
        <v>1727</v>
      </c>
      <c r="E22738" s="95">
        <v>1813</v>
      </c>
      <c r="F22738" s="95">
        <v>335096</v>
      </c>
      <c r="G22738" s="95">
        <v>0</v>
      </c>
      <c r="H22738" s="93" t="s">
        <v>8976</v>
      </c>
      <c r="I22738" s="93" t="s">
        <v>23895</v>
      </c>
      <c r="J22738" s="93" t="s">
        <v>20938</v>
      </c>
      <c r="K22738" s="93" t="s">
        <v>5086</v>
      </c>
      <c r="L22738" s="14">
        <f>AND(vyberHrace&lt;&gt;"",ISNUMBER(SEARCH(vyberHrace,$B22738)))</f>
      </c>
      <c r="M22738" s="14">
        <f>AND($I22738=MID(kododd,1,2),$J22738=MID(kododd,3,3))</f>
      </c>
    </row>
    <row r="22739">
      <c r="A22739" s="95">
        <v>26334</v>
      </c>
      <c r="B22739" s="93" t="s">
        <v>5332</v>
      </c>
      <c r="C22739" s="93" t="s">
        <v>1421</v>
      </c>
      <c r="D22739" s="95">
        <v>1095</v>
      </c>
      <c r="G22739" s="95">
        <v>0</v>
      </c>
      <c r="H22739" s="93" t="s">
        <v>8976</v>
      </c>
      <c r="I22739" s="93" t="s">
        <v>23895</v>
      </c>
      <c r="J22739" s="93" t="s">
        <v>20878</v>
      </c>
      <c r="K22739" s="93" t="s">
        <v>6859</v>
      </c>
      <c r="L22739" s="14">
        <f>AND(vyberHrace&lt;&gt;"",ISNUMBER(SEARCH(vyberHrace,$B22739)))</f>
      </c>
      <c r="M22739" s="14">
        <f>AND($I22739=MID(kododd,1,2),$J22739=MID(kododd,3,3))</f>
      </c>
    </row>
    <row r="22740">
      <c r="A22740" s="95">
        <v>47856</v>
      </c>
      <c r="B22740" s="93" t="s">
        <v>5333</v>
      </c>
      <c r="C22740" s="93" t="s">
        <v>1464</v>
      </c>
      <c r="D22740" s="95">
        <v>1482</v>
      </c>
      <c r="E22740" s="95">
        <v>1677</v>
      </c>
      <c r="F22740" s="95">
        <v>23717327</v>
      </c>
      <c r="G22740" s="95">
        <v>0</v>
      </c>
      <c r="H22740" s="93" t="s">
        <v>8976</v>
      </c>
      <c r="I22740" s="93" t="s">
        <v>23895</v>
      </c>
      <c r="J22740" s="93" t="s">
        <v>20973</v>
      </c>
      <c r="K22740" s="93" t="s">
        <v>6055</v>
      </c>
      <c r="L22740" s="14">
        <f>AND(vyberHrace&lt;&gt;"",ISNUMBER(SEARCH(vyberHrace,$B22740)))</f>
      </c>
      <c r="M22740" s="14">
        <f>AND($I22740=MID(kododd,1,2),$J22740=MID(kododd,3,3))</f>
      </c>
    </row>
    <row r="22741">
      <c r="A22741" s="95">
        <v>11303</v>
      </c>
      <c r="B22741" s="93" t="s">
        <v>5345</v>
      </c>
      <c r="C22741" s="93" t="s">
        <v>1430</v>
      </c>
      <c r="D22741" s="95">
        <v>1911</v>
      </c>
      <c r="G22741" s="95">
        <v>0</v>
      </c>
      <c r="H22741" s="93" t="s">
        <v>8976</v>
      </c>
      <c r="I22741" s="93" t="s">
        <v>23895</v>
      </c>
      <c r="J22741" s="93" t="s">
        <v>20854</v>
      </c>
      <c r="K22741" s="93" t="s">
        <v>9943</v>
      </c>
      <c r="L22741" s="14">
        <f>AND(vyberHrace&lt;&gt;"",ISNUMBER(SEARCH(vyberHrace,$B22741)))</f>
      </c>
      <c r="M22741" s="14">
        <f>AND($I22741=MID(kododd,1,2),$J22741=MID(kododd,3,3))</f>
      </c>
    </row>
    <row r="22742">
      <c r="A22742" s="95">
        <v>48678</v>
      </c>
      <c r="B22742" s="93" t="s">
        <v>5346</v>
      </c>
      <c r="C22742" s="93" t="s">
        <v>1422</v>
      </c>
      <c r="G22742" s="95">
        <v>0</v>
      </c>
      <c r="H22742" s="93" t="s">
        <v>8976</v>
      </c>
      <c r="I22742" s="93" t="s">
        <v>23895</v>
      </c>
      <c r="J22742" s="93" t="s">
        <v>20878</v>
      </c>
      <c r="K22742" s="93" t="s">
        <v>6859</v>
      </c>
      <c r="L22742" s="14">
        <f>AND(vyberHrace&lt;&gt;"",ISNUMBER(SEARCH(vyberHrace,$B22742)))</f>
      </c>
      <c r="M22742" s="14">
        <f>AND($I22742=MID(kododd,1,2),$J22742=MID(kododd,3,3))</f>
      </c>
    </row>
    <row r="22743">
      <c r="A22743" s="95">
        <v>44453</v>
      </c>
      <c r="B22743" s="93" t="s">
        <v>5347</v>
      </c>
      <c r="C22743" s="93" t="s">
        <v>3255</v>
      </c>
      <c r="G22743" s="95">
        <v>0</v>
      </c>
      <c r="H22743" s="93" t="s">
        <v>8976</v>
      </c>
      <c r="I22743" s="93" t="s">
        <v>23895</v>
      </c>
      <c r="J22743" s="93" t="s">
        <v>20878</v>
      </c>
      <c r="K22743" s="93" t="s">
        <v>6859</v>
      </c>
      <c r="L22743" s="14">
        <f>AND(vyberHrace&lt;&gt;"",ISNUMBER(SEARCH(vyberHrace,$B22743)))</f>
      </c>
      <c r="M22743" s="14">
        <f>AND($I22743=MID(kododd,1,2),$J22743=MID(kododd,3,3))</f>
      </c>
    </row>
    <row r="22744">
      <c r="A22744" s="95">
        <v>46743</v>
      </c>
      <c r="B22744" s="93" t="s">
        <v>5355</v>
      </c>
      <c r="C22744" s="93" t="s">
        <v>3255</v>
      </c>
      <c r="G22744" s="95">
        <v>250</v>
      </c>
      <c r="H22744" s="93" t="s">
        <v>8976</v>
      </c>
      <c r="I22744" s="93" t="s">
        <v>23895</v>
      </c>
      <c r="J22744" s="93" t="s">
        <v>20869</v>
      </c>
      <c r="K22744" s="93" t="s">
        <v>6770</v>
      </c>
      <c r="L22744" s="14">
        <f>AND(vyberHrace&lt;&gt;"",ISNUMBER(SEARCH(vyberHrace,$B22744)))</f>
      </c>
      <c r="M22744" s="14">
        <f>AND($I22744=MID(kododd,1,2),$J22744=MID(kododd,3,3))</f>
      </c>
    </row>
    <row r="22745">
      <c r="A22745" s="95">
        <v>63142</v>
      </c>
      <c r="B22745" s="93" t="s">
        <v>29640</v>
      </c>
      <c r="C22745" s="93" t="s">
        <v>1488</v>
      </c>
      <c r="F22745" s="95">
        <v>571006826</v>
      </c>
      <c r="G22745" s="95">
        <v>250</v>
      </c>
      <c r="H22745" s="93" t="s">
        <v>8976</v>
      </c>
      <c r="I22745" s="93" t="s">
        <v>23895</v>
      </c>
      <c r="J22745" s="93" t="s">
        <v>20882</v>
      </c>
      <c r="K22745" s="93" t="s">
        <v>6865</v>
      </c>
      <c r="L22745" s="14">
        <f>AND(vyberHrace&lt;&gt;"",ISNUMBER(SEARCH(vyberHrace,$B22745)))</f>
      </c>
      <c r="M22745" s="14">
        <f>AND($I22745=MID(kododd,1,2),$J22745=MID(kododd,3,3))</f>
      </c>
    </row>
    <row r="22746">
      <c r="A22746" s="95">
        <v>49266</v>
      </c>
      <c r="B22746" s="93" t="s">
        <v>5359</v>
      </c>
      <c r="C22746" s="93" t="s">
        <v>1419</v>
      </c>
      <c r="G22746" s="95">
        <v>0</v>
      </c>
      <c r="H22746" s="93" t="s">
        <v>8976</v>
      </c>
      <c r="I22746" s="93" t="s">
        <v>23895</v>
      </c>
      <c r="J22746" s="93" t="s">
        <v>20938</v>
      </c>
      <c r="K22746" s="93" t="s">
        <v>5086</v>
      </c>
      <c r="L22746" s="14">
        <f>AND(vyberHrace&lt;&gt;"",ISNUMBER(SEARCH(vyberHrace,$B22746)))</f>
      </c>
      <c r="M22746" s="14">
        <f>AND($I22746=MID(kododd,1,2),$J22746=MID(kododd,3,3))</f>
      </c>
    </row>
    <row r="22747">
      <c r="A22747" s="95">
        <v>50998</v>
      </c>
      <c r="B22747" s="93" t="s">
        <v>4420</v>
      </c>
      <c r="C22747" s="93" t="s">
        <v>1422</v>
      </c>
      <c r="F22747" s="95">
        <v>23756420</v>
      </c>
      <c r="G22747" s="95">
        <v>0</v>
      </c>
      <c r="H22747" s="93" t="s">
        <v>8976</v>
      </c>
      <c r="I22747" s="93" t="s">
        <v>23895</v>
      </c>
      <c r="J22747" s="93" t="s">
        <v>20935</v>
      </c>
      <c r="K22747" s="93" t="s">
        <v>6901</v>
      </c>
      <c r="L22747" s="14">
        <f>AND(vyberHrace&lt;&gt;"",ISNUMBER(SEARCH(vyberHrace,$B22747)))</f>
      </c>
      <c r="M22747" s="14">
        <f>AND($I22747=MID(kododd,1,2),$J22747=MID(kododd,3,3))</f>
      </c>
    </row>
    <row r="22748">
      <c r="A22748" s="95">
        <v>63150</v>
      </c>
      <c r="B22748" s="93" t="s">
        <v>29641</v>
      </c>
      <c r="C22748" s="93" t="s">
        <v>1486</v>
      </c>
      <c r="G22748" s="95">
        <v>250</v>
      </c>
      <c r="H22748" s="93" t="s">
        <v>8976</v>
      </c>
      <c r="I22748" s="93" t="s">
        <v>23895</v>
      </c>
      <c r="J22748" s="93" t="s">
        <v>20935</v>
      </c>
      <c r="K22748" s="93" t="s">
        <v>6901</v>
      </c>
      <c r="L22748" s="14">
        <f>AND(vyberHrace&lt;&gt;"",ISNUMBER(SEARCH(vyberHrace,$B22748)))</f>
      </c>
      <c r="M22748" s="14">
        <f>AND($I22748=MID(kododd,1,2),$J22748=MID(kododd,3,3))</f>
      </c>
    </row>
    <row r="22749">
      <c r="A22749" s="95">
        <v>55016</v>
      </c>
      <c r="B22749" s="93" t="s">
        <v>1229</v>
      </c>
      <c r="C22749" s="93" t="s">
        <v>1420</v>
      </c>
      <c r="D22749" s="95">
        <v>1428</v>
      </c>
      <c r="E22749" s="95">
        <v>1642</v>
      </c>
      <c r="F22749" s="95">
        <v>23751401</v>
      </c>
      <c r="G22749" s="95">
        <v>250</v>
      </c>
      <c r="H22749" s="93" t="s">
        <v>8976</v>
      </c>
      <c r="I22749" s="93" t="s">
        <v>23895</v>
      </c>
      <c r="J22749" s="93" t="s">
        <v>21013</v>
      </c>
      <c r="K22749" s="93" t="s">
        <v>12269</v>
      </c>
      <c r="L22749" s="14">
        <f>AND(vyberHrace&lt;&gt;"",ISNUMBER(SEARCH(vyberHrace,$B22749)))</f>
      </c>
      <c r="M22749" s="14">
        <f>AND($I22749=MID(kododd,1,2),$J22749=MID(kododd,3,3))</f>
      </c>
    </row>
    <row r="22750">
      <c r="A22750" s="95">
        <v>27738</v>
      </c>
      <c r="B22750" s="93" t="s">
        <v>7631</v>
      </c>
      <c r="C22750" s="93" t="s">
        <v>1457</v>
      </c>
      <c r="D22750" s="95">
        <v>1716</v>
      </c>
      <c r="E22750" s="95">
        <v>1819</v>
      </c>
      <c r="F22750" s="95">
        <v>389595</v>
      </c>
      <c r="G22750" s="95">
        <v>250</v>
      </c>
      <c r="H22750" s="93" t="s">
        <v>8976</v>
      </c>
      <c r="I22750" s="93" t="s">
        <v>23895</v>
      </c>
      <c r="J22750" s="93" t="s">
        <v>20866</v>
      </c>
      <c r="K22750" s="93" t="s">
        <v>6762</v>
      </c>
      <c r="L22750" s="14">
        <f>AND(vyberHrace&lt;&gt;"",ISNUMBER(SEARCH(vyberHrace,$B22750)))</f>
      </c>
      <c r="M22750" s="14">
        <f>AND($I22750=MID(kododd,1,2),$J22750=MID(kododd,3,3))</f>
      </c>
    </row>
    <row r="22751">
      <c r="A22751" s="95">
        <v>58357</v>
      </c>
      <c r="B22751" s="93" t="s">
        <v>24866</v>
      </c>
      <c r="C22751" s="93" t="s">
        <v>1487</v>
      </c>
      <c r="F22751" s="95">
        <v>23788305</v>
      </c>
      <c r="G22751" s="95">
        <v>250</v>
      </c>
      <c r="H22751" s="93" t="s">
        <v>8976</v>
      </c>
      <c r="I22751" s="93" t="s">
        <v>23895</v>
      </c>
      <c r="J22751" s="93" t="s">
        <v>20878</v>
      </c>
      <c r="K22751" s="93" t="s">
        <v>6859</v>
      </c>
      <c r="L22751" s="14">
        <f>AND(vyberHrace&lt;&gt;"",ISNUMBER(SEARCH(vyberHrace,$B22751)))</f>
      </c>
      <c r="M22751" s="14">
        <f>AND($I22751=MID(kododd,1,2),$J22751=MID(kododd,3,3))</f>
      </c>
    </row>
    <row r="22752">
      <c r="A22752" s="95">
        <v>44414</v>
      </c>
      <c r="B22752" s="93" t="s">
        <v>7647</v>
      </c>
      <c r="C22752" s="93" t="s">
        <v>3255</v>
      </c>
      <c r="G22752" s="95">
        <v>0</v>
      </c>
      <c r="H22752" s="93" t="s">
        <v>8976</v>
      </c>
      <c r="I22752" s="93" t="s">
        <v>23895</v>
      </c>
      <c r="J22752" s="93" t="s">
        <v>20878</v>
      </c>
      <c r="K22752" s="93" t="s">
        <v>6859</v>
      </c>
      <c r="L22752" s="14">
        <f>AND(vyberHrace&lt;&gt;"",ISNUMBER(SEARCH(vyberHrace,$B22752)))</f>
      </c>
      <c r="M22752" s="14">
        <f>AND($I22752=MID(kododd,1,2),$J22752=MID(kododd,3,3))</f>
      </c>
    </row>
    <row r="22753">
      <c r="A22753" s="95">
        <v>61615</v>
      </c>
      <c r="B22753" s="93" t="s">
        <v>27780</v>
      </c>
      <c r="C22753" s="93" t="s">
        <v>1486</v>
      </c>
      <c r="G22753" s="95">
        <v>250</v>
      </c>
      <c r="H22753" s="93" t="s">
        <v>8976</v>
      </c>
      <c r="I22753" s="93" t="s">
        <v>23895</v>
      </c>
      <c r="J22753" s="93" t="s">
        <v>20882</v>
      </c>
      <c r="K22753" s="93" t="s">
        <v>6865</v>
      </c>
      <c r="L22753" s="14">
        <f>AND(vyberHrace&lt;&gt;"",ISNUMBER(SEARCH(vyberHrace,$B22753)))</f>
      </c>
      <c r="M22753" s="14">
        <f>AND($I22753=MID(kododd,1,2),$J22753=MID(kododd,3,3))</f>
      </c>
    </row>
    <row r="22754">
      <c r="A22754" s="95">
        <v>48058</v>
      </c>
      <c r="B22754" s="93" t="s">
        <v>7650</v>
      </c>
      <c r="C22754" s="93" t="s">
        <v>1421</v>
      </c>
      <c r="D22754" s="95">
        <v>1402</v>
      </c>
      <c r="E22754" s="95">
        <v>1753</v>
      </c>
      <c r="F22754" s="95">
        <v>23724196</v>
      </c>
      <c r="G22754" s="95">
        <v>0</v>
      </c>
      <c r="H22754" s="93" t="s">
        <v>8976</v>
      </c>
      <c r="I22754" s="93" t="s">
        <v>23895</v>
      </c>
      <c r="J22754" s="93" t="s">
        <v>20884</v>
      </c>
      <c r="K22754" s="93" t="s">
        <v>6918</v>
      </c>
      <c r="L22754" s="14">
        <f>AND(vyberHrace&lt;&gt;"",ISNUMBER(SEARCH(vyberHrace,$B22754)))</f>
      </c>
      <c r="M22754" s="14">
        <f>AND($I22754=MID(kododd,1,2),$J22754=MID(kododd,3,3))</f>
      </c>
    </row>
    <row r="22755">
      <c r="A22755" s="95">
        <v>35592</v>
      </c>
      <c r="B22755" s="93" t="s">
        <v>7653</v>
      </c>
      <c r="C22755" s="93" t="s">
        <v>1398</v>
      </c>
      <c r="D22755" s="95">
        <v>2209</v>
      </c>
      <c r="E22755" s="95">
        <v>2223</v>
      </c>
      <c r="F22755" s="95">
        <v>349232</v>
      </c>
      <c r="G22755" s="95">
        <v>250</v>
      </c>
      <c r="H22755" s="93" t="s">
        <v>8976</v>
      </c>
      <c r="I22755" s="93" t="s">
        <v>23895</v>
      </c>
      <c r="J22755" s="93" t="s">
        <v>20869</v>
      </c>
      <c r="K22755" s="93" t="s">
        <v>6770</v>
      </c>
      <c r="L22755" s="14">
        <f>AND(vyberHrace&lt;&gt;"",ISNUMBER(SEARCH(vyberHrace,$B22755)))</f>
      </c>
      <c r="M22755" s="14">
        <f>AND($I22755=MID(kododd,1,2),$J22755=MID(kododd,3,3))</f>
      </c>
    </row>
    <row r="22756">
      <c r="A22756" s="95">
        <v>57462</v>
      </c>
      <c r="B22756" s="93" t="s">
        <v>23378</v>
      </c>
      <c r="C22756" s="93" t="s">
        <v>1416</v>
      </c>
      <c r="D22756" s="95">
        <v>1310</v>
      </c>
      <c r="F22756" s="95">
        <v>23779233</v>
      </c>
      <c r="G22756" s="95">
        <v>250</v>
      </c>
      <c r="H22756" s="93" t="s">
        <v>8976</v>
      </c>
      <c r="I22756" s="93" t="s">
        <v>23895</v>
      </c>
      <c r="J22756" s="93" t="s">
        <v>1506</v>
      </c>
      <c r="K22756" s="93" t="s">
        <v>1507</v>
      </c>
      <c r="L22756" s="14">
        <f>AND(vyberHrace&lt;&gt;"",ISNUMBER(SEARCH(vyberHrace,$B22756)))</f>
      </c>
      <c r="M22756" s="14">
        <f>AND($I22756=MID(kododd,1,2),$J22756=MID(kododd,3,3))</f>
      </c>
    </row>
    <row r="22757">
      <c r="A22757" s="95">
        <v>59001</v>
      </c>
      <c r="B22757" s="93" t="s">
        <v>25453</v>
      </c>
      <c r="C22757" s="93" t="s">
        <v>1420</v>
      </c>
      <c r="F22757" s="95">
        <v>23784121</v>
      </c>
      <c r="G22757" s="95">
        <v>0</v>
      </c>
      <c r="H22757" s="93" t="s">
        <v>8976</v>
      </c>
      <c r="I22757" s="93" t="s">
        <v>23895</v>
      </c>
      <c r="J22757" s="93" t="s">
        <v>20944</v>
      </c>
      <c r="K22757" s="93" t="s">
        <v>11221</v>
      </c>
      <c r="L22757" s="14">
        <f>AND(vyberHrace&lt;&gt;"",ISNUMBER(SEARCH(vyberHrace,$B22757)))</f>
      </c>
      <c r="M22757" s="14">
        <f>AND($I22757=MID(kododd,1,2),$J22757=MID(kododd,3,3))</f>
      </c>
    </row>
    <row r="22758">
      <c r="A22758" s="95">
        <v>60881</v>
      </c>
      <c r="B22758" s="93" t="s">
        <v>27259</v>
      </c>
      <c r="C22758" s="93" t="s">
        <v>1486</v>
      </c>
      <c r="G22758" s="95">
        <v>0</v>
      </c>
      <c r="H22758" s="93" t="s">
        <v>8976</v>
      </c>
      <c r="I22758" s="93" t="s">
        <v>23895</v>
      </c>
      <c r="J22758" s="93" t="s">
        <v>20884</v>
      </c>
      <c r="K22758" s="93" t="s">
        <v>6918</v>
      </c>
      <c r="L22758" s="14">
        <f>AND(vyberHrace&lt;&gt;"",ISNUMBER(SEARCH(vyberHrace,$B22758)))</f>
      </c>
      <c r="M22758" s="14">
        <f>AND($I22758=MID(kododd,1,2),$J22758=MID(kododd,3,3))</f>
      </c>
    </row>
    <row r="22759">
      <c r="A22759" s="95">
        <v>60746</v>
      </c>
      <c r="B22759" s="93" t="s">
        <v>27154</v>
      </c>
      <c r="C22759" s="93" t="s">
        <v>1420</v>
      </c>
      <c r="F22759" s="95">
        <v>23788453</v>
      </c>
      <c r="G22759" s="95">
        <v>0</v>
      </c>
      <c r="H22759" s="93" t="s">
        <v>8976</v>
      </c>
      <c r="I22759" s="93" t="s">
        <v>23895</v>
      </c>
      <c r="J22759" s="93" t="s">
        <v>20896</v>
      </c>
      <c r="K22759" s="93" t="s">
        <v>6905</v>
      </c>
      <c r="L22759" s="14">
        <f>AND(vyberHrace&lt;&gt;"",ISNUMBER(SEARCH(vyberHrace,$B22759)))</f>
      </c>
      <c r="M22759" s="14">
        <f>AND($I22759=MID(kododd,1,2),$J22759=MID(kododd,3,3))</f>
      </c>
    </row>
    <row r="22760">
      <c r="A22760" s="95">
        <v>15610</v>
      </c>
      <c r="B22760" s="93" t="s">
        <v>7596</v>
      </c>
      <c r="C22760" s="93" t="s">
        <v>1460</v>
      </c>
      <c r="D22760" s="95">
        <v>1719</v>
      </c>
      <c r="E22760" s="95">
        <v>1827</v>
      </c>
      <c r="F22760" s="95">
        <v>328391</v>
      </c>
      <c r="G22760" s="95">
        <v>250</v>
      </c>
      <c r="H22760" s="93" t="s">
        <v>8976</v>
      </c>
      <c r="I22760" s="93" t="s">
        <v>23895</v>
      </c>
      <c r="J22760" s="93" t="s">
        <v>20915</v>
      </c>
      <c r="K22760" s="93" t="s">
        <v>166</v>
      </c>
      <c r="L22760" s="14">
        <f>AND(vyberHrace&lt;&gt;"",ISNUMBER(SEARCH(vyberHrace,$B22760)))</f>
      </c>
      <c r="M22760" s="14">
        <f>AND($I22760=MID(kododd,1,2),$J22760=MID(kododd,3,3))</f>
      </c>
    </row>
    <row r="22761">
      <c r="A22761" s="95">
        <v>37797</v>
      </c>
      <c r="B22761" s="93" t="s">
        <v>7597</v>
      </c>
      <c r="C22761" s="93" t="s">
        <v>1446</v>
      </c>
      <c r="D22761" s="95">
        <v>1380</v>
      </c>
      <c r="E22761" s="95">
        <v>1524</v>
      </c>
      <c r="F22761" s="95">
        <v>360783</v>
      </c>
      <c r="G22761" s="95">
        <v>250</v>
      </c>
      <c r="H22761" s="93" t="s">
        <v>8976</v>
      </c>
      <c r="I22761" s="93" t="s">
        <v>23895</v>
      </c>
      <c r="J22761" s="93" t="s">
        <v>20869</v>
      </c>
      <c r="K22761" s="93" t="s">
        <v>6770</v>
      </c>
      <c r="L22761" s="14">
        <f>AND(vyberHrace&lt;&gt;"",ISNUMBER(SEARCH(vyberHrace,$B22761)))</f>
      </c>
      <c r="M22761" s="14">
        <f>AND($I22761=MID(kododd,1,2),$J22761=MID(kododd,3,3))</f>
      </c>
    </row>
    <row r="22762">
      <c r="A22762" s="95">
        <v>50588</v>
      </c>
      <c r="B22762" s="93" t="s">
        <v>4407</v>
      </c>
      <c r="C22762" s="93" t="s">
        <v>1403</v>
      </c>
      <c r="D22762" s="95">
        <v>1609</v>
      </c>
      <c r="E22762" s="95">
        <v>1766</v>
      </c>
      <c r="F22762" s="95">
        <v>23732466</v>
      </c>
      <c r="G22762" s="95">
        <v>250</v>
      </c>
      <c r="H22762" s="93" t="s">
        <v>8976</v>
      </c>
      <c r="I22762" s="93" t="s">
        <v>23895</v>
      </c>
      <c r="J22762" s="93" t="s">
        <v>20962</v>
      </c>
      <c r="K22762" s="93" t="s">
        <v>5181</v>
      </c>
      <c r="L22762" s="14">
        <f>AND(vyberHrace&lt;&gt;"",ISNUMBER(SEARCH(vyberHrace,$B22762)))</f>
      </c>
      <c r="M22762" s="14">
        <f>AND($I22762=MID(kododd,1,2),$J22762=MID(kododd,3,3))</f>
      </c>
    </row>
    <row r="22763">
      <c r="A22763" s="95">
        <v>50407</v>
      </c>
      <c r="B22763" s="93" t="s">
        <v>4421</v>
      </c>
      <c r="C22763" s="93" t="s">
        <v>1412</v>
      </c>
      <c r="F22763" s="95">
        <v>23732873</v>
      </c>
      <c r="G22763" s="95">
        <v>0</v>
      </c>
      <c r="H22763" s="93" t="s">
        <v>8976</v>
      </c>
      <c r="I22763" s="93" t="s">
        <v>23895</v>
      </c>
      <c r="J22763" s="93" t="s">
        <v>20935</v>
      </c>
      <c r="K22763" s="93" t="s">
        <v>6901</v>
      </c>
      <c r="L22763" s="14">
        <f>AND(vyberHrace&lt;&gt;"",ISNUMBER(SEARCH(vyberHrace,$B22763)))</f>
      </c>
      <c r="M22763" s="14">
        <f>AND($I22763=MID(kododd,1,2),$J22763=MID(kododd,3,3))</f>
      </c>
    </row>
    <row r="22764">
      <c r="A22764" s="95">
        <v>45574</v>
      </c>
      <c r="B22764" s="93" t="s">
        <v>7599</v>
      </c>
      <c r="C22764" s="93" t="s">
        <v>1419</v>
      </c>
      <c r="G22764" s="95">
        <v>0</v>
      </c>
      <c r="H22764" s="93" t="s">
        <v>8976</v>
      </c>
      <c r="I22764" s="93" t="s">
        <v>23895</v>
      </c>
      <c r="J22764" s="93" t="s">
        <v>3580</v>
      </c>
      <c r="K22764" s="93" t="s">
        <v>4827</v>
      </c>
      <c r="L22764" s="14">
        <f>AND(vyberHrace&lt;&gt;"",ISNUMBER(SEARCH(vyberHrace,$B22764)))</f>
      </c>
      <c r="M22764" s="14">
        <f>AND($I22764=MID(kododd,1,2),$J22764=MID(kododd,3,3))</f>
      </c>
    </row>
    <row r="22765">
      <c r="A22765" s="95">
        <v>46820</v>
      </c>
      <c r="B22765" s="93" t="s">
        <v>7602</v>
      </c>
      <c r="C22765" s="93" t="s">
        <v>1402</v>
      </c>
      <c r="D22765" s="95">
        <v>1100</v>
      </c>
      <c r="F22765" s="95">
        <v>23719281</v>
      </c>
      <c r="G22765" s="95">
        <v>0</v>
      </c>
      <c r="H22765" s="93" t="s">
        <v>8976</v>
      </c>
      <c r="I22765" s="93" t="s">
        <v>23895</v>
      </c>
      <c r="J22765" s="93" t="s">
        <v>20878</v>
      </c>
      <c r="K22765" s="93" t="s">
        <v>6859</v>
      </c>
      <c r="L22765" s="14">
        <f>AND(vyberHrace&lt;&gt;"",ISNUMBER(SEARCH(vyberHrace,$B22765)))</f>
      </c>
      <c r="M22765" s="14">
        <f>AND($I22765=MID(kododd,1,2),$J22765=MID(kododd,3,3))</f>
      </c>
    </row>
    <row r="22766">
      <c r="A22766" s="95">
        <v>54267</v>
      </c>
      <c r="B22766" s="93" t="s">
        <v>1291</v>
      </c>
      <c r="C22766" s="93" t="s">
        <v>1411</v>
      </c>
      <c r="G22766" s="95">
        <v>0</v>
      </c>
      <c r="H22766" s="93" t="s">
        <v>8976</v>
      </c>
      <c r="I22766" s="93" t="s">
        <v>23895</v>
      </c>
      <c r="J22766" s="93" t="s">
        <v>20935</v>
      </c>
      <c r="K22766" s="93" t="s">
        <v>6901</v>
      </c>
      <c r="L22766" s="14">
        <f>AND(vyberHrace&lt;&gt;"",ISNUMBER(SEARCH(vyberHrace,$B22766)))</f>
      </c>
      <c r="M22766" s="14">
        <f>AND($I22766=MID(kododd,1,2),$J22766=MID(kododd,3,3))</f>
      </c>
    </row>
    <row r="22767">
      <c r="A22767" s="95">
        <v>8978</v>
      </c>
      <c r="B22767" s="93" t="s">
        <v>7607</v>
      </c>
      <c r="C22767" s="93" t="s">
        <v>1407</v>
      </c>
      <c r="D22767" s="95">
        <v>1615</v>
      </c>
      <c r="E22767" s="95">
        <v>1776</v>
      </c>
      <c r="F22767" s="95">
        <v>23702460</v>
      </c>
      <c r="G22767" s="95">
        <v>250</v>
      </c>
      <c r="H22767" s="93" t="s">
        <v>8976</v>
      </c>
      <c r="I22767" s="93" t="s">
        <v>23895</v>
      </c>
      <c r="J22767" s="93" t="s">
        <v>20924</v>
      </c>
      <c r="K22767" s="93" t="s">
        <v>5572</v>
      </c>
      <c r="L22767" s="14">
        <f>AND(vyberHrace&lt;&gt;"",ISNUMBER(SEARCH(vyberHrace,$B22767)))</f>
      </c>
      <c r="M22767" s="14">
        <f>AND($I22767=MID(kododd,1,2),$J22767=MID(kododd,3,3))</f>
      </c>
    </row>
    <row r="22768">
      <c r="A22768" s="95">
        <v>60266</v>
      </c>
      <c r="B22768" s="93" t="s">
        <v>26725</v>
      </c>
      <c r="C22768" s="93" t="s">
        <v>1487</v>
      </c>
      <c r="G22768" s="95">
        <v>0</v>
      </c>
      <c r="H22768" s="93" t="s">
        <v>8976</v>
      </c>
      <c r="I22768" s="93" t="s">
        <v>23895</v>
      </c>
      <c r="J22768" s="93" t="s">
        <v>20878</v>
      </c>
      <c r="K22768" s="93" t="s">
        <v>6859</v>
      </c>
      <c r="L22768" s="14">
        <f>AND(vyberHrace&lt;&gt;"",ISNUMBER(SEARCH(vyberHrace,$B22768)))</f>
      </c>
      <c r="M22768" s="14">
        <f>AND($I22768=MID(kododd,1,2),$J22768=MID(kododd,3,3))</f>
      </c>
    </row>
    <row r="22769">
      <c r="A22769" s="95">
        <v>60267</v>
      </c>
      <c r="B22769" s="93" t="s">
        <v>26726</v>
      </c>
      <c r="C22769" s="93" t="s">
        <v>1450</v>
      </c>
      <c r="G22769" s="95">
        <v>0</v>
      </c>
      <c r="H22769" s="93" t="s">
        <v>8976</v>
      </c>
      <c r="I22769" s="93" t="s">
        <v>23895</v>
      </c>
      <c r="J22769" s="93" t="s">
        <v>20878</v>
      </c>
      <c r="K22769" s="93" t="s">
        <v>6859</v>
      </c>
      <c r="L22769" s="14">
        <f>AND(vyberHrace&lt;&gt;"",ISNUMBER(SEARCH(vyberHrace,$B22769)))</f>
      </c>
      <c r="M22769" s="14">
        <f>AND($I22769=MID(kododd,1,2),$J22769=MID(kododd,3,3))</f>
      </c>
    </row>
    <row r="22770">
      <c r="A22770" s="95">
        <v>13680</v>
      </c>
      <c r="B22770" s="93" t="s">
        <v>9817</v>
      </c>
      <c r="C22770" s="93" t="s">
        <v>1427</v>
      </c>
      <c r="D22770" s="95">
        <v>1871</v>
      </c>
      <c r="E22770" s="95">
        <v>1941</v>
      </c>
      <c r="F22770" s="95">
        <v>331899</v>
      </c>
      <c r="G22770" s="95">
        <v>250</v>
      </c>
      <c r="H22770" s="93" t="s">
        <v>8976</v>
      </c>
      <c r="I22770" s="93" t="s">
        <v>23895</v>
      </c>
      <c r="J22770" s="93" t="s">
        <v>20935</v>
      </c>
      <c r="K22770" s="93" t="s">
        <v>6901</v>
      </c>
      <c r="L22770" s="14">
        <f>AND(vyberHrace&lt;&gt;"",ISNUMBER(SEARCH(vyberHrace,$B22770)))</f>
      </c>
      <c r="M22770" s="14">
        <f>AND($I22770=MID(kododd,1,2),$J22770=MID(kododd,3,3))</f>
      </c>
    </row>
    <row r="22771">
      <c r="A22771" s="95">
        <v>9192</v>
      </c>
      <c r="B22771" s="93" t="s">
        <v>9819</v>
      </c>
      <c r="C22771" s="93" t="s">
        <v>1465</v>
      </c>
      <c r="D22771" s="95">
        <v>1728</v>
      </c>
      <c r="E22771" s="95">
        <v>1819</v>
      </c>
      <c r="F22771" s="95">
        <v>366633</v>
      </c>
      <c r="G22771" s="95">
        <v>0</v>
      </c>
      <c r="H22771" s="93" t="s">
        <v>8976</v>
      </c>
      <c r="I22771" s="93" t="s">
        <v>23895</v>
      </c>
      <c r="J22771" s="93" t="s">
        <v>20908</v>
      </c>
      <c r="K22771" s="93" t="s">
        <v>4333</v>
      </c>
      <c r="L22771" s="14">
        <f>AND(vyberHrace&lt;&gt;"",ISNUMBER(SEARCH(vyberHrace,$B22771)))</f>
      </c>
      <c r="M22771" s="14">
        <f>AND($I22771=MID(kododd,1,2),$J22771=MID(kododd,3,3))</f>
      </c>
    </row>
    <row r="22772">
      <c r="A22772" s="95">
        <v>62445</v>
      </c>
      <c r="B22772" s="93" t="s">
        <v>29642</v>
      </c>
      <c r="C22772" s="93" t="s">
        <v>1424</v>
      </c>
      <c r="G22772" s="95">
        <v>250</v>
      </c>
      <c r="H22772" s="93" t="s">
        <v>8976</v>
      </c>
      <c r="I22772" s="93" t="s">
        <v>23895</v>
      </c>
      <c r="J22772" s="93" t="s">
        <v>20882</v>
      </c>
      <c r="K22772" s="93" t="s">
        <v>6865</v>
      </c>
      <c r="L22772" s="14">
        <f>AND(vyberHrace&lt;&gt;"",ISNUMBER(SEARCH(vyberHrace,$B22772)))</f>
      </c>
      <c r="M22772" s="14">
        <f>AND($I22772=MID(kododd,1,2),$J22772=MID(kododd,3,3))</f>
      </c>
    </row>
    <row r="22773">
      <c r="A22773" s="95">
        <v>30754</v>
      </c>
      <c r="B22773" s="93" t="s">
        <v>9834</v>
      </c>
      <c r="C22773" s="93" t="s">
        <v>1459</v>
      </c>
      <c r="D22773" s="95">
        <v>1562</v>
      </c>
      <c r="F22773" s="95">
        <v>23751045</v>
      </c>
      <c r="G22773" s="95">
        <v>250</v>
      </c>
      <c r="H22773" s="93" t="s">
        <v>8976</v>
      </c>
      <c r="I22773" s="93" t="s">
        <v>23895</v>
      </c>
      <c r="J22773" s="93" t="s">
        <v>21012</v>
      </c>
      <c r="K22773" s="93" t="s">
        <v>7767</v>
      </c>
      <c r="L22773" s="14">
        <f>AND(vyberHrace&lt;&gt;"",ISNUMBER(SEARCH(vyberHrace,$B22773)))</f>
      </c>
      <c r="M22773" s="14">
        <f>AND($I22773=MID(kododd,1,2),$J22773=MID(kododd,3,3))</f>
      </c>
    </row>
    <row r="22774">
      <c r="A22774" s="95">
        <v>58869</v>
      </c>
      <c r="B22774" s="93" t="s">
        <v>25340</v>
      </c>
      <c r="C22774" s="93" t="s">
        <v>1422</v>
      </c>
      <c r="F22774" s="95">
        <v>23793643</v>
      </c>
      <c r="G22774" s="95">
        <v>250</v>
      </c>
      <c r="H22774" s="93" t="s">
        <v>8976</v>
      </c>
      <c r="I22774" s="93" t="s">
        <v>23895</v>
      </c>
      <c r="J22774" s="93" t="s">
        <v>20947</v>
      </c>
      <c r="K22774" s="93" t="s">
        <v>6833</v>
      </c>
      <c r="L22774" s="14">
        <f>AND(vyberHrace&lt;&gt;"",ISNUMBER(SEARCH(vyberHrace,$B22774)))</f>
      </c>
      <c r="M22774" s="14">
        <f>AND($I22774=MID(kododd,1,2),$J22774=MID(kododd,3,3))</f>
      </c>
    </row>
    <row r="22775">
      <c r="A22775" s="95">
        <v>60268</v>
      </c>
      <c r="B22775" s="93" t="s">
        <v>26727</v>
      </c>
      <c r="C22775" s="93" t="s">
        <v>1450</v>
      </c>
      <c r="G22775" s="95">
        <v>0</v>
      </c>
      <c r="H22775" s="93" t="s">
        <v>8976</v>
      </c>
      <c r="I22775" s="93" t="s">
        <v>23895</v>
      </c>
      <c r="J22775" s="93" t="s">
        <v>20878</v>
      </c>
      <c r="K22775" s="93" t="s">
        <v>6859</v>
      </c>
      <c r="L22775" s="14">
        <f>AND(vyberHrace&lt;&gt;"",ISNUMBER(SEARCH(vyberHrace,$B22775)))</f>
      </c>
      <c r="M22775" s="14">
        <f>AND($I22775=MID(kododd,1,2),$J22775=MID(kododd,3,3))</f>
      </c>
    </row>
    <row r="22776">
      <c r="A22776" s="95">
        <v>60844</v>
      </c>
      <c r="B22776" s="93" t="s">
        <v>27229</v>
      </c>
      <c r="C22776" s="93" t="s">
        <v>1487</v>
      </c>
      <c r="G22776" s="95">
        <v>250</v>
      </c>
      <c r="H22776" s="93" t="s">
        <v>8976</v>
      </c>
      <c r="I22776" s="93" t="s">
        <v>23895</v>
      </c>
      <c r="J22776" s="93" t="s">
        <v>20935</v>
      </c>
      <c r="K22776" s="93" t="s">
        <v>6901</v>
      </c>
      <c r="L22776" s="14">
        <f>AND(vyberHrace&lt;&gt;"",ISNUMBER(SEARCH(vyberHrace,$B22776)))</f>
      </c>
      <c r="M22776" s="14">
        <f>AND($I22776=MID(kododd,1,2),$J22776=MID(kododd,3,3))</f>
      </c>
    </row>
    <row r="22777">
      <c r="A22777" s="95">
        <v>58358</v>
      </c>
      <c r="B22777" s="93" t="s">
        <v>24867</v>
      </c>
      <c r="C22777" s="93" t="s">
        <v>1424</v>
      </c>
      <c r="G22777" s="95">
        <v>250</v>
      </c>
      <c r="H22777" s="93" t="s">
        <v>8976</v>
      </c>
      <c r="I22777" s="93" t="s">
        <v>23895</v>
      </c>
      <c r="J22777" s="93" t="s">
        <v>20878</v>
      </c>
      <c r="K22777" s="93" t="s">
        <v>6859</v>
      </c>
      <c r="L22777" s="14">
        <f>AND(vyberHrace&lt;&gt;"",ISNUMBER(SEARCH(vyberHrace,$B22777)))</f>
      </c>
      <c r="M22777" s="14">
        <f>AND($I22777=MID(kododd,1,2),$J22777=MID(kododd,3,3))</f>
      </c>
    </row>
    <row r="22778">
      <c r="A22778" s="95">
        <v>41919</v>
      </c>
      <c r="B22778" s="93" t="s">
        <v>14940</v>
      </c>
      <c r="C22778" s="93" t="s">
        <v>1441</v>
      </c>
      <c r="D22778" s="95">
        <v>1665</v>
      </c>
      <c r="E22778" s="95">
        <v>1782</v>
      </c>
      <c r="F22778" s="95">
        <v>388980</v>
      </c>
      <c r="G22778" s="95">
        <v>250</v>
      </c>
      <c r="H22778" s="93" t="s">
        <v>8976</v>
      </c>
      <c r="I22778" s="93" t="s">
        <v>23895</v>
      </c>
      <c r="J22778" s="93" t="s">
        <v>20891</v>
      </c>
      <c r="K22778" s="93" t="s">
        <v>6860</v>
      </c>
      <c r="L22778" s="14">
        <f>AND(vyberHrace&lt;&gt;"",ISNUMBER(SEARCH(vyberHrace,$B22778)))</f>
      </c>
      <c r="M22778" s="14">
        <f>AND($I22778=MID(kododd,1,2),$J22778=MID(kododd,3,3))</f>
      </c>
    </row>
    <row r="22779">
      <c r="A22779" s="95">
        <v>44415</v>
      </c>
      <c r="B22779" s="93" t="s">
        <v>14943</v>
      </c>
      <c r="C22779" s="93" t="s">
        <v>3255</v>
      </c>
      <c r="G22779" s="95">
        <v>0</v>
      </c>
      <c r="H22779" s="93" t="s">
        <v>8976</v>
      </c>
      <c r="I22779" s="93" t="s">
        <v>23895</v>
      </c>
      <c r="J22779" s="93" t="s">
        <v>20878</v>
      </c>
      <c r="K22779" s="93" t="s">
        <v>6859</v>
      </c>
      <c r="L22779" s="14">
        <f>AND(vyberHrace&lt;&gt;"",ISNUMBER(SEARCH(vyberHrace,$B22779)))</f>
      </c>
      <c r="M22779" s="14">
        <f>AND($I22779=MID(kododd,1,2),$J22779=MID(kododd,3,3))</f>
      </c>
    </row>
    <row r="22780">
      <c r="A22780" s="95">
        <v>46821</v>
      </c>
      <c r="B22780" s="93" t="s">
        <v>14944</v>
      </c>
      <c r="C22780" s="93" t="s">
        <v>1406</v>
      </c>
      <c r="F22780" s="95">
        <v>23724056</v>
      </c>
      <c r="G22780" s="95">
        <v>0</v>
      </c>
      <c r="H22780" s="93" t="s">
        <v>8976</v>
      </c>
      <c r="I22780" s="93" t="s">
        <v>23895</v>
      </c>
      <c r="J22780" s="93" t="s">
        <v>20878</v>
      </c>
      <c r="K22780" s="93" t="s">
        <v>6859</v>
      </c>
      <c r="L22780" s="14">
        <f>AND(vyberHrace&lt;&gt;"",ISNUMBER(SEARCH(vyberHrace,$B22780)))</f>
      </c>
      <c r="M22780" s="14">
        <f>AND($I22780=MID(kododd,1,2),$J22780=MID(kododd,3,3))</f>
      </c>
    </row>
    <row r="22781">
      <c r="A22781" s="95">
        <v>60299</v>
      </c>
      <c r="B22781" s="93" t="s">
        <v>26756</v>
      </c>
      <c r="C22781" s="93" t="s">
        <v>1424</v>
      </c>
      <c r="G22781" s="95">
        <v>0</v>
      </c>
      <c r="H22781" s="93" t="s">
        <v>8976</v>
      </c>
      <c r="I22781" s="93" t="s">
        <v>23895</v>
      </c>
      <c r="J22781" s="93" t="s">
        <v>20878</v>
      </c>
      <c r="K22781" s="93" t="s">
        <v>6859</v>
      </c>
      <c r="L22781" s="14">
        <f>AND(vyberHrace&lt;&gt;"",ISNUMBER(SEARCH(vyberHrace,$B22781)))</f>
      </c>
      <c r="M22781" s="14">
        <f>AND($I22781=MID(kododd,1,2),$J22781=MID(kododd,3,3))</f>
      </c>
    </row>
    <row r="22782">
      <c r="A22782" s="95">
        <v>53647</v>
      </c>
      <c r="B22782" s="93" t="s">
        <v>1201</v>
      </c>
      <c r="C22782" s="93" t="s">
        <v>1402</v>
      </c>
      <c r="D22782" s="95">
        <v>1948</v>
      </c>
      <c r="E22782" s="95">
        <v>2032</v>
      </c>
      <c r="F22782" s="95">
        <v>23748656</v>
      </c>
      <c r="G22782" s="95">
        <v>250</v>
      </c>
      <c r="H22782" s="93" t="s">
        <v>8976</v>
      </c>
      <c r="I22782" s="93" t="s">
        <v>23895</v>
      </c>
      <c r="J22782" s="93" t="s">
        <v>20891</v>
      </c>
      <c r="K22782" s="93" t="s">
        <v>6860</v>
      </c>
      <c r="L22782" s="14">
        <f>AND(vyberHrace&lt;&gt;"",ISNUMBER(SEARCH(vyberHrace,$B22782)))</f>
      </c>
      <c r="M22782" s="14">
        <f>AND($I22782=MID(kododd,1,2),$J22782=MID(kododd,3,3))</f>
      </c>
    </row>
    <row r="22783">
      <c r="A22783" s="95">
        <v>32780</v>
      </c>
      <c r="B22783" s="93" t="s">
        <v>23987</v>
      </c>
      <c r="C22783" s="93" t="s">
        <v>1442</v>
      </c>
      <c r="D22783" s="95">
        <v>1798</v>
      </c>
      <c r="E22783" s="95">
        <v>1887</v>
      </c>
      <c r="F22783" s="95">
        <v>390429</v>
      </c>
      <c r="G22783" s="95">
        <v>250</v>
      </c>
      <c r="H22783" s="93" t="s">
        <v>8976</v>
      </c>
      <c r="I22783" s="93" t="s">
        <v>23895</v>
      </c>
      <c r="J22783" s="93" t="s">
        <v>20959</v>
      </c>
      <c r="K22783" s="93" t="s">
        <v>9927</v>
      </c>
      <c r="L22783" s="14">
        <f>AND(vyberHrace&lt;&gt;"",ISNUMBER(SEARCH(vyberHrace,$B22783)))</f>
      </c>
      <c r="M22783" s="14">
        <f>AND($I22783=MID(kododd,1,2),$J22783=MID(kododd,3,3))</f>
      </c>
    </row>
    <row r="22784">
      <c r="A22784" s="95">
        <v>9840</v>
      </c>
      <c r="B22784" s="93" t="s">
        <v>14949</v>
      </c>
      <c r="C22784" s="93" t="s">
        <v>1423</v>
      </c>
      <c r="D22784" s="95">
        <v>1784</v>
      </c>
      <c r="E22784" s="95">
        <v>1865</v>
      </c>
      <c r="F22784" s="95">
        <v>337137</v>
      </c>
      <c r="G22784" s="95">
        <v>0</v>
      </c>
      <c r="H22784" s="93" t="s">
        <v>8976</v>
      </c>
      <c r="I22784" s="93" t="s">
        <v>23895</v>
      </c>
      <c r="J22784" s="93" t="s">
        <v>20854</v>
      </c>
      <c r="K22784" s="93" t="s">
        <v>9943</v>
      </c>
      <c r="L22784" s="14">
        <f>AND(vyberHrace&lt;&gt;"",ISNUMBER(SEARCH(vyberHrace,$B22784)))</f>
      </c>
      <c r="M22784" s="14">
        <f>AND($I22784=MID(kododd,1,2),$J22784=MID(kododd,3,3))</f>
      </c>
    </row>
    <row r="22785">
      <c r="A22785" s="95">
        <v>55448</v>
      </c>
      <c r="B22785" s="93" t="s">
        <v>22975</v>
      </c>
      <c r="C22785" s="93" t="s">
        <v>1402</v>
      </c>
      <c r="G22785" s="95">
        <v>250</v>
      </c>
      <c r="H22785" s="93" t="s">
        <v>8976</v>
      </c>
      <c r="I22785" s="93" t="s">
        <v>23895</v>
      </c>
      <c r="J22785" s="93" t="s">
        <v>20914</v>
      </c>
      <c r="K22785" s="93" t="s">
        <v>4359</v>
      </c>
      <c r="L22785" s="14">
        <f>AND(vyberHrace&lt;&gt;"",ISNUMBER(SEARCH(vyberHrace,$B22785)))</f>
      </c>
      <c r="M22785" s="14">
        <f>AND($I22785=MID(kododd,1,2),$J22785=MID(kododd,3,3))</f>
      </c>
    </row>
    <row r="22786">
      <c r="A22786" s="95">
        <v>54485</v>
      </c>
      <c r="B22786" s="93" t="s">
        <v>1175</v>
      </c>
      <c r="C22786" s="93" t="s">
        <v>1420</v>
      </c>
      <c r="G22786" s="95">
        <v>0</v>
      </c>
      <c r="H22786" s="93" t="s">
        <v>8976</v>
      </c>
      <c r="I22786" s="93" t="s">
        <v>23895</v>
      </c>
      <c r="J22786" s="93" t="s">
        <v>20936</v>
      </c>
      <c r="K22786" s="93" t="s">
        <v>5615</v>
      </c>
      <c r="L22786" s="14">
        <f>AND(vyberHrace&lt;&gt;"",ISNUMBER(SEARCH(vyberHrace,$B22786)))</f>
      </c>
      <c r="M22786" s="14">
        <f>AND($I22786=MID(kododd,1,2),$J22786=MID(kododd,3,3))</f>
      </c>
    </row>
    <row r="22787">
      <c r="A22787" s="95">
        <v>1842</v>
      </c>
      <c r="B22787" s="93" t="s">
        <v>14954</v>
      </c>
      <c r="C22787" s="93" t="s">
        <v>1429</v>
      </c>
      <c r="D22787" s="95">
        <v>1797</v>
      </c>
      <c r="E22787" s="95">
        <v>1777</v>
      </c>
      <c r="F22787" s="95">
        <v>346721</v>
      </c>
      <c r="G22787" s="95">
        <v>250</v>
      </c>
      <c r="H22787" s="93" t="s">
        <v>8976</v>
      </c>
      <c r="I22787" s="93" t="s">
        <v>23895</v>
      </c>
      <c r="J22787" s="93" t="s">
        <v>20934</v>
      </c>
      <c r="K22787" s="93" t="s">
        <v>21374</v>
      </c>
      <c r="L22787" s="14">
        <f>AND(vyberHrace&lt;&gt;"",ISNUMBER(SEARCH(vyberHrace,$B22787)))</f>
      </c>
      <c r="M22787" s="14">
        <f>AND($I22787=MID(kododd,1,2),$J22787=MID(kododd,3,3))</f>
      </c>
    </row>
    <row r="22788">
      <c r="A22788" s="95">
        <v>1044</v>
      </c>
      <c r="B22788" s="93" t="s">
        <v>14964</v>
      </c>
      <c r="C22788" s="93" t="s">
        <v>1426</v>
      </c>
      <c r="D22788" s="95">
        <v>1965</v>
      </c>
      <c r="E22788" s="95">
        <v>1985</v>
      </c>
      <c r="F22788" s="95">
        <v>317470</v>
      </c>
      <c r="G22788" s="95">
        <v>250</v>
      </c>
      <c r="H22788" s="93" t="s">
        <v>8976</v>
      </c>
      <c r="I22788" s="93" t="s">
        <v>23895</v>
      </c>
      <c r="J22788" s="93" t="s">
        <v>20985</v>
      </c>
      <c r="K22788" s="93" t="s">
        <v>6869</v>
      </c>
      <c r="L22788" s="14">
        <f>AND(vyberHrace&lt;&gt;"",ISNUMBER(SEARCH(vyberHrace,$B22788)))</f>
      </c>
      <c r="M22788" s="14">
        <f>AND($I22788=MID(kododd,1,2),$J22788=MID(kododd,3,3))</f>
      </c>
    </row>
    <row r="22789">
      <c r="A22789" s="95">
        <v>48679</v>
      </c>
      <c r="B22789" s="93" t="s">
        <v>14968</v>
      </c>
      <c r="C22789" s="93" t="s">
        <v>1422</v>
      </c>
      <c r="G22789" s="95">
        <v>0</v>
      </c>
      <c r="H22789" s="93" t="s">
        <v>8976</v>
      </c>
      <c r="I22789" s="93" t="s">
        <v>23895</v>
      </c>
      <c r="J22789" s="93" t="s">
        <v>20878</v>
      </c>
      <c r="K22789" s="93" t="s">
        <v>6859</v>
      </c>
      <c r="L22789" s="14">
        <f>AND(vyberHrace&lt;&gt;"",ISNUMBER(SEARCH(vyberHrace,$B22789)))</f>
      </c>
      <c r="M22789" s="14">
        <f>AND($I22789=MID(kododd,1,2),$J22789=MID(kododd,3,3))</f>
      </c>
    </row>
    <row r="22790">
      <c r="A22790" s="95">
        <v>51745</v>
      </c>
      <c r="B22790" s="93" t="s">
        <v>2397</v>
      </c>
      <c r="C22790" s="93" t="s">
        <v>1412</v>
      </c>
      <c r="G22790" s="95">
        <v>0</v>
      </c>
      <c r="H22790" s="93" t="s">
        <v>8976</v>
      </c>
      <c r="I22790" s="93" t="s">
        <v>23895</v>
      </c>
      <c r="J22790" s="93" t="s">
        <v>20936</v>
      </c>
      <c r="K22790" s="93" t="s">
        <v>5615</v>
      </c>
      <c r="L22790" s="14">
        <f>AND(vyberHrace&lt;&gt;"",ISNUMBER(SEARCH(vyberHrace,$B22790)))</f>
      </c>
      <c r="M22790" s="14">
        <f>AND($I22790=MID(kododd,1,2),$J22790=MID(kododd,3,3))</f>
      </c>
    </row>
    <row r="22791">
      <c r="A22791" s="95">
        <v>25987</v>
      </c>
      <c r="B22791" s="93" t="s">
        <v>8048</v>
      </c>
      <c r="C22791" s="93" t="s">
        <v>1469</v>
      </c>
      <c r="G22791" s="95">
        <v>0</v>
      </c>
      <c r="H22791" s="93" t="s">
        <v>8976</v>
      </c>
      <c r="I22791" s="93" t="s">
        <v>23895</v>
      </c>
      <c r="J22791" s="93" t="s">
        <v>20936</v>
      </c>
      <c r="K22791" s="93" t="s">
        <v>5615</v>
      </c>
      <c r="L22791" s="14">
        <f>AND(vyberHrace&lt;&gt;"",ISNUMBER(SEARCH(vyberHrace,$B22791)))</f>
      </c>
      <c r="M22791" s="14">
        <f>AND($I22791=MID(kododd,1,2),$J22791=MID(kododd,3,3))</f>
      </c>
    </row>
    <row r="22792">
      <c r="A22792" s="95">
        <v>54486</v>
      </c>
      <c r="B22792" s="93" t="s">
        <v>1176</v>
      </c>
      <c r="C22792" s="93" t="s">
        <v>1420</v>
      </c>
      <c r="G22792" s="95">
        <v>0</v>
      </c>
      <c r="H22792" s="93" t="s">
        <v>8976</v>
      </c>
      <c r="I22792" s="93" t="s">
        <v>23895</v>
      </c>
      <c r="J22792" s="93" t="s">
        <v>20936</v>
      </c>
      <c r="K22792" s="93" t="s">
        <v>5615</v>
      </c>
      <c r="L22792" s="14">
        <f>AND(vyberHrace&lt;&gt;"",ISNUMBER(SEARCH(vyberHrace,$B22792)))</f>
      </c>
      <c r="M22792" s="14">
        <f>AND($I22792=MID(kododd,1,2),$J22792=MID(kododd,3,3))</f>
      </c>
    </row>
    <row r="22793">
      <c r="A22793" s="95">
        <v>48390</v>
      </c>
      <c r="B22793" s="93" t="s">
        <v>8049</v>
      </c>
      <c r="C22793" s="93" t="s">
        <v>1422</v>
      </c>
      <c r="G22793" s="95">
        <v>0</v>
      </c>
      <c r="H22793" s="93" t="s">
        <v>8976</v>
      </c>
      <c r="I22793" s="93" t="s">
        <v>23895</v>
      </c>
      <c r="J22793" s="93" t="s">
        <v>20936</v>
      </c>
      <c r="K22793" s="93" t="s">
        <v>5615</v>
      </c>
      <c r="L22793" s="14">
        <f>AND(vyberHrace&lt;&gt;"",ISNUMBER(SEARCH(vyberHrace,$B22793)))</f>
      </c>
      <c r="M22793" s="14">
        <f>AND($I22793=MID(kododd,1,2),$J22793=MID(kododd,3,3))</f>
      </c>
    </row>
    <row r="22794">
      <c r="A22794" s="95">
        <v>12621</v>
      </c>
      <c r="B22794" s="93" t="s">
        <v>8050</v>
      </c>
      <c r="C22794" s="93" t="s">
        <v>1437</v>
      </c>
      <c r="D22794" s="95">
        <v>1729</v>
      </c>
      <c r="E22794" s="95">
        <v>1793</v>
      </c>
      <c r="F22794" s="95">
        <v>373737</v>
      </c>
      <c r="G22794" s="95">
        <v>250</v>
      </c>
      <c r="H22794" s="93" t="s">
        <v>8976</v>
      </c>
      <c r="I22794" s="93" t="s">
        <v>23895</v>
      </c>
      <c r="J22794" s="93" t="s">
        <v>20936</v>
      </c>
      <c r="K22794" s="93" t="s">
        <v>5615</v>
      </c>
      <c r="L22794" s="14">
        <f>AND(vyberHrace&lt;&gt;"",ISNUMBER(SEARCH(vyberHrace,$B22794)))</f>
      </c>
      <c r="M22794" s="14">
        <f>AND($I22794=MID(kododd,1,2),$J22794=MID(kododd,3,3))</f>
      </c>
    </row>
    <row r="22795">
      <c r="A22795" s="95">
        <v>55081</v>
      </c>
      <c r="B22795" s="93" t="s">
        <v>1337</v>
      </c>
      <c r="C22795" s="93" t="s">
        <v>1439</v>
      </c>
      <c r="D22795" s="95">
        <v>1543</v>
      </c>
      <c r="E22795" s="95">
        <v>1697</v>
      </c>
      <c r="F22795" s="95">
        <v>23772344</v>
      </c>
      <c r="G22795" s="95">
        <v>250</v>
      </c>
      <c r="H22795" s="93" t="s">
        <v>8976</v>
      </c>
      <c r="I22795" s="93" t="s">
        <v>23895</v>
      </c>
      <c r="J22795" s="93" t="s">
        <v>1506</v>
      </c>
      <c r="K22795" s="93" t="s">
        <v>1507</v>
      </c>
      <c r="L22795" s="14">
        <f>AND(vyberHrace&lt;&gt;"",ISNUMBER(SEARCH(vyberHrace,$B22795)))</f>
      </c>
      <c r="M22795" s="14">
        <f>AND($I22795=MID(kododd,1,2),$J22795=MID(kododd,3,3))</f>
      </c>
    </row>
    <row r="22796">
      <c r="A22796" s="95">
        <v>22493</v>
      </c>
      <c r="B22796" s="93" t="s">
        <v>8057</v>
      </c>
      <c r="C22796" s="93" t="s">
        <v>1441</v>
      </c>
      <c r="D22796" s="95">
        <v>1864</v>
      </c>
      <c r="E22796" s="95">
        <v>1927</v>
      </c>
      <c r="F22796" s="95">
        <v>361402</v>
      </c>
      <c r="G22796" s="95">
        <v>250</v>
      </c>
      <c r="H22796" s="93" t="s">
        <v>8976</v>
      </c>
      <c r="I22796" s="93" t="s">
        <v>23895</v>
      </c>
      <c r="J22796" s="93" t="s">
        <v>20896</v>
      </c>
      <c r="K22796" s="93" t="s">
        <v>6905</v>
      </c>
      <c r="L22796" s="14">
        <f>AND(vyberHrace&lt;&gt;"",ISNUMBER(SEARCH(vyberHrace,$B22796)))</f>
      </c>
      <c r="M22796" s="14">
        <f>AND($I22796=MID(kododd,1,2),$J22796=MID(kododd,3,3))</f>
      </c>
    </row>
    <row r="22797">
      <c r="A22797" s="95">
        <v>60710</v>
      </c>
      <c r="B22797" s="93" t="s">
        <v>27122</v>
      </c>
      <c r="C22797" s="93" t="s">
        <v>1486</v>
      </c>
      <c r="G22797" s="95">
        <v>250</v>
      </c>
      <c r="H22797" s="93" t="s">
        <v>8976</v>
      </c>
      <c r="I22797" s="93" t="s">
        <v>23895</v>
      </c>
      <c r="J22797" s="93" t="s">
        <v>20882</v>
      </c>
      <c r="K22797" s="93" t="s">
        <v>6865</v>
      </c>
      <c r="L22797" s="14">
        <f>AND(vyberHrace&lt;&gt;"",ISNUMBER(SEARCH(vyberHrace,$B22797)))</f>
      </c>
      <c r="M22797" s="14">
        <f>AND($I22797=MID(kododd,1,2),$J22797=MID(kododd,3,3))</f>
      </c>
    </row>
    <row r="22798">
      <c r="A22798" s="95">
        <v>60236</v>
      </c>
      <c r="B22798" s="93" t="s">
        <v>26696</v>
      </c>
      <c r="C22798" s="93" t="s">
        <v>1406</v>
      </c>
      <c r="D22798" s="95">
        <v>1514</v>
      </c>
      <c r="E22798" s="95">
        <v>1705</v>
      </c>
      <c r="F22798" s="95">
        <v>23793899</v>
      </c>
      <c r="G22798" s="95">
        <v>250</v>
      </c>
      <c r="H22798" s="93" t="s">
        <v>8976</v>
      </c>
      <c r="I22798" s="93" t="s">
        <v>23895</v>
      </c>
      <c r="J22798" s="93" t="s">
        <v>20878</v>
      </c>
      <c r="K22798" s="93" t="s">
        <v>6859</v>
      </c>
      <c r="L22798" s="14">
        <f>AND(vyberHrace&lt;&gt;"",ISNUMBER(SEARCH(vyberHrace,$B22798)))</f>
      </c>
      <c r="M22798" s="14">
        <f>AND($I22798=MID(kododd,1,2),$J22798=MID(kododd,3,3))</f>
      </c>
    </row>
    <row r="22799">
      <c r="A22799" s="95">
        <v>16137</v>
      </c>
      <c r="B22799" s="93" t="s">
        <v>9899</v>
      </c>
      <c r="C22799" s="93" t="s">
        <v>1431</v>
      </c>
      <c r="D22799" s="95">
        <v>1966</v>
      </c>
      <c r="E22799" s="95">
        <v>1940</v>
      </c>
      <c r="F22799" s="95">
        <v>331902</v>
      </c>
      <c r="G22799" s="95">
        <v>0</v>
      </c>
      <c r="H22799" s="93" t="s">
        <v>8976</v>
      </c>
      <c r="I22799" s="93" t="s">
        <v>23895</v>
      </c>
      <c r="J22799" s="93" t="s">
        <v>20878</v>
      </c>
      <c r="K22799" s="93" t="s">
        <v>6859</v>
      </c>
      <c r="L22799" s="14">
        <f>AND(vyberHrace&lt;&gt;"",ISNUMBER(SEARCH(vyberHrace,$B22799)))</f>
      </c>
      <c r="M22799" s="14">
        <f>AND($I22799=MID(kododd,1,2),$J22799=MID(kododd,3,3))</f>
      </c>
    </row>
    <row r="22800">
      <c r="A22800" s="95">
        <v>25351</v>
      </c>
      <c r="B22800" s="93" t="s">
        <v>9900</v>
      </c>
      <c r="C22800" s="93" t="s">
        <v>1421</v>
      </c>
      <c r="D22800" s="95">
        <v>2115</v>
      </c>
      <c r="E22800" s="95">
        <v>2106</v>
      </c>
      <c r="F22800" s="95">
        <v>337153</v>
      </c>
      <c r="G22800" s="95">
        <v>0</v>
      </c>
      <c r="H22800" s="93" t="s">
        <v>8976</v>
      </c>
      <c r="I22800" s="93" t="s">
        <v>23895</v>
      </c>
      <c r="J22800" s="93" t="s">
        <v>20878</v>
      </c>
      <c r="K22800" s="93" t="s">
        <v>6859</v>
      </c>
      <c r="L22800" s="14">
        <f>AND(vyberHrace&lt;&gt;"",ISNUMBER(SEARCH(vyberHrace,$B22800)))</f>
      </c>
      <c r="M22800" s="14">
        <f>AND($I22800=MID(kododd,1,2),$J22800=MID(kododd,3,3))</f>
      </c>
    </row>
    <row r="22801">
      <c r="A22801" s="95">
        <v>7366</v>
      </c>
      <c r="B22801" s="93" t="s">
        <v>13813</v>
      </c>
      <c r="C22801" s="93" t="s">
        <v>1472</v>
      </c>
      <c r="D22801" s="95">
        <v>1743</v>
      </c>
      <c r="F22801" s="95">
        <v>23702478</v>
      </c>
      <c r="G22801" s="95">
        <v>250</v>
      </c>
      <c r="H22801" s="93" t="s">
        <v>8976</v>
      </c>
      <c r="I22801" s="93" t="s">
        <v>23895</v>
      </c>
      <c r="J22801" s="93" t="s">
        <v>20935</v>
      </c>
      <c r="K22801" s="93" t="s">
        <v>6901</v>
      </c>
      <c r="L22801" s="14">
        <f>AND(vyberHrace&lt;&gt;"",ISNUMBER(SEARCH(vyberHrace,$B22801)))</f>
      </c>
      <c r="M22801" s="14">
        <f>AND($I22801=MID(kododd,1,2),$J22801=MID(kododd,3,3))</f>
      </c>
    </row>
    <row r="22802">
      <c r="A22802" s="95">
        <v>51463</v>
      </c>
      <c r="B22802" s="93" t="s">
        <v>3860</v>
      </c>
      <c r="C22802" s="93" t="s">
        <v>1422</v>
      </c>
      <c r="G22802" s="95">
        <v>250</v>
      </c>
      <c r="H22802" s="93" t="s">
        <v>8976</v>
      </c>
      <c r="I22802" s="93" t="s">
        <v>23895</v>
      </c>
      <c r="J22802" s="93" t="s">
        <v>20864</v>
      </c>
      <c r="K22802" s="93" t="s">
        <v>1505</v>
      </c>
      <c r="L22802" s="14">
        <f>AND(vyberHrace&lt;&gt;"",ISNUMBER(SEARCH(vyberHrace,$B22802)))</f>
      </c>
      <c r="M22802" s="14">
        <f>AND($I22802=MID(kododd,1,2),$J22802=MID(kododd,3,3))</f>
      </c>
    </row>
    <row r="22803">
      <c r="A22803" s="95">
        <v>59070</v>
      </c>
      <c r="B22803" s="93" t="s">
        <v>25521</v>
      </c>
      <c r="C22803" s="93" t="s">
        <v>1420</v>
      </c>
      <c r="D22803" s="95">
        <v>1582</v>
      </c>
      <c r="E22803" s="95">
        <v>1702</v>
      </c>
      <c r="F22803" s="95">
        <v>23778067</v>
      </c>
      <c r="G22803" s="95">
        <v>250</v>
      </c>
      <c r="H22803" s="93" t="s">
        <v>8976</v>
      </c>
      <c r="I22803" s="93" t="s">
        <v>23895</v>
      </c>
      <c r="J22803" s="93" t="s">
        <v>20878</v>
      </c>
      <c r="K22803" s="93" t="s">
        <v>6859</v>
      </c>
      <c r="L22803" s="14">
        <f>AND(vyberHrace&lt;&gt;"",ISNUMBER(SEARCH(vyberHrace,$B22803)))</f>
      </c>
      <c r="M22803" s="14">
        <f>AND($I22803=MID(kododd,1,2),$J22803=MID(kododd,3,3))</f>
      </c>
    </row>
    <row r="22804">
      <c r="A22804" s="95">
        <v>60224</v>
      </c>
      <c r="B22804" s="93" t="s">
        <v>26685</v>
      </c>
      <c r="C22804" s="93" t="s">
        <v>1487</v>
      </c>
      <c r="D22804" s="95">
        <v>1038</v>
      </c>
      <c r="F22804" s="95">
        <v>23789336</v>
      </c>
      <c r="G22804" s="95">
        <v>250</v>
      </c>
      <c r="H22804" s="93" t="s">
        <v>8976</v>
      </c>
      <c r="I22804" s="93" t="s">
        <v>23895</v>
      </c>
      <c r="J22804" s="93" t="s">
        <v>20878</v>
      </c>
      <c r="K22804" s="93" t="s">
        <v>6859</v>
      </c>
      <c r="L22804" s="14">
        <f>AND(vyberHrace&lt;&gt;"",ISNUMBER(SEARCH(vyberHrace,$B22804)))</f>
      </c>
      <c r="M22804" s="14">
        <f>AND($I22804=MID(kododd,1,2),$J22804=MID(kododd,3,3))</f>
      </c>
    </row>
    <row r="22805">
      <c r="A22805" s="95">
        <v>59970</v>
      </c>
      <c r="B22805" s="93" t="s">
        <v>26453</v>
      </c>
      <c r="C22805" s="93" t="s">
        <v>1424</v>
      </c>
      <c r="D22805" s="95">
        <v>1169</v>
      </c>
      <c r="F22805" s="95">
        <v>23786418</v>
      </c>
      <c r="G22805" s="95">
        <v>250</v>
      </c>
      <c r="H22805" s="93" t="s">
        <v>8976</v>
      </c>
      <c r="I22805" s="93" t="s">
        <v>23895</v>
      </c>
      <c r="J22805" s="93" t="s">
        <v>20878</v>
      </c>
      <c r="K22805" s="93" t="s">
        <v>6859</v>
      </c>
      <c r="L22805" s="14">
        <f>AND(vyberHrace&lt;&gt;"",ISNUMBER(SEARCH(vyberHrace,$B22805)))</f>
      </c>
      <c r="M22805" s="14">
        <f>AND($I22805=MID(kododd,1,2),$J22805=MID(kododd,3,3))</f>
      </c>
    </row>
    <row r="22806">
      <c r="A22806" s="95">
        <v>11306</v>
      </c>
      <c r="B22806" s="93" t="s">
        <v>9905</v>
      </c>
      <c r="C22806" s="93" t="s">
        <v>1442</v>
      </c>
      <c r="D22806" s="95">
        <v>1847</v>
      </c>
      <c r="E22806" s="95">
        <v>1922</v>
      </c>
      <c r="F22806" s="95">
        <v>382833</v>
      </c>
      <c r="G22806" s="95">
        <v>250</v>
      </c>
      <c r="H22806" s="93" t="s">
        <v>8976</v>
      </c>
      <c r="I22806" s="93" t="s">
        <v>23895</v>
      </c>
      <c r="J22806" s="93" t="s">
        <v>20935</v>
      </c>
      <c r="K22806" s="93" t="s">
        <v>6901</v>
      </c>
      <c r="L22806" s="14">
        <f>AND(vyberHrace&lt;&gt;"",ISNUMBER(SEARCH(vyberHrace,$B22806)))</f>
      </c>
      <c r="M22806" s="14">
        <f>AND($I22806=MID(kododd,1,2),$J22806=MID(kododd,3,3))</f>
      </c>
    </row>
    <row r="22807">
      <c r="A22807" s="95">
        <v>62793</v>
      </c>
      <c r="B22807" s="93" t="s">
        <v>29643</v>
      </c>
      <c r="C22807" s="93" t="s">
        <v>1487</v>
      </c>
      <c r="G22807" s="95">
        <v>250</v>
      </c>
      <c r="H22807" s="93" t="s">
        <v>8976</v>
      </c>
      <c r="I22807" s="93" t="s">
        <v>23895</v>
      </c>
      <c r="J22807" s="93" t="s">
        <v>20878</v>
      </c>
      <c r="K22807" s="93" t="s">
        <v>6859</v>
      </c>
      <c r="L22807" s="14">
        <f>AND(vyberHrace&lt;&gt;"",ISNUMBER(SEARCH(vyberHrace,$B22807)))</f>
      </c>
      <c r="M22807" s="14">
        <f>AND($I22807=MID(kododd,1,2),$J22807=MID(kododd,3,3))</f>
      </c>
    </row>
    <row r="22808">
      <c r="A22808" s="95">
        <v>26093</v>
      </c>
      <c r="B22808" s="93" t="s">
        <v>9908</v>
      </c>
      <c r="C22808" s="93" t="s">
        <v>1436</v>
      </c>
      <c r="D22808" s="95">
        <v>1445</v>
      </c>
      <c r="E22808" s="95">
        <v>1630</v>
      </c>
      <c r="F22808" s="95">
        <v>23730382</v>
      </c>
      <c r="G22808" s="95">
        <v>250</v>
      </c>
      <c r="H22808" s="93" t="s">
        <v>8976</v>
      </c>
      <c r="I22808" s="93" t="s">
        <v>23895</v>
      </c>
      <c r="J22808" s="93" t="s">
        <v>20854</v>
      </c>
      <c r="K22808" s="93" t="s">
        <v>9943</v>
      </c>
      <c r="L22808" s="14">
        <f>AND(vyberHrace&lt;&gt;"",ISNUMBER(SEARCH(vyberHrace,$B22808)))</f>
      </c>
      <c r="M22808" s="14">
        <f>AND($I22808=MID(kododd,1,2),$J22808=MID(kododd,3,3))</f>
      </c>
    </row>
    <row r="22809">
      <c r="A22809" s="95">
        <v>14696</v>
      </c>
      <c r="B22809" s="93" t="s">
        <v>9910</v>
      </c>
      <c r="C22809" s="93" t="s">
        <v>1436</v>
      </c>
      <c r="D22809" s="95">
        <v>1658</v>
      </c>
      <c r="F22809" s="95">
        <v>341460</v>
      </c>
      <c r="G22809" s="95">
        <v>0</v>
      </c>
      <c r="H22809" s="93" t="s">
        <v>8976</v>
      </c>
      <c r="I22809" s="93" t="s">
        <v>23895</v>
      </c>
      <c r="J22809" s="93" t="s">
        <v>20887</v>
      </c>
      <c r="K22809" s="93" t="s">
        <v>6893</v>
      </c>
      <c r="L22809" s="14">
        <f>AND(vyberHrace&lt;&gt;"",ISNUMBER(SEARCH(vyberHrace,$B22809)))</f>
      </c>
      <c r="M22809" s="14">
        <f>AND($I22809=MID(kododd,1,2),$J22809=MID(kododd,3,3))</f>
      </c>
    </row>
    <row r="22810">
      <c r="A22810" s="95">
        <v>48374</v>
      </c>
      <c r="B22810" s="93" t="s">
        <v>9911</v>
      </c>
      <c r="C22810" s="93" t="s">
        <v>1416</v>
      </c>
      <c r="G22810" s="95">
        <v>0</v>
      </c>
      <c r="H22810" s="93" t="s">
        <v>8976</v>
      </c>
      <c r="I22810" s="93" t="s">
        <v>23895</v>
      </c>
      <c r="J22810" s="93" t="s">
        <v>20936</v>
      </c>
      <c r="K22810" s="93" t="s">
        <v>5615</v>
      </c>
      <c r="L22810" s="14">
        <f>AND(vyberHrace&lt;&gt;"",ISNUMBER(SEARCH(vyberHrace,$B22810)))</f>
      </c>
      <c r="M22810" s="14">
        <f>AND($I22810=MID(kododd,1,2),$J22810=MID(kododd,3,3))</f>
      </c>
    </row>
    <row r="22811">
      <c r="A22811" s="95">
        <v>48372</v>
      </c>
      <c r="B22811" s="93" t="s">
        <v>9913</v>
      </c>
      <c r="C22811" s="93" t="s">
        <v>1402</v>
      </c>
      <c r="F22811" s="95">
        <v>23726350</v>
      </c>
      <c r="G22811" s="95">
        <v>0</v>
      </c>
      <c r="H22811" s="93" t="s">
        <v>8976</v>
      </c>
      <c r="I22811" s="93" t="s">
        <v>23895</v>
      </c>
      <c r="J22811" s="93" t="s">
        <v>20936</v>
      </c>
      <c r="K22811" s="93" t="s">
        <v>5615</v>
      </c>
      <c r="L22811" s="14">
        <f>AND(vyberHrace&lt;&gt;"",ISNUMBER(SEARCH(vyberHrace,$B22811)))</f>
      </c>
      <c r="M22811" s="14">
        <f>AND($I22811=MID(kododd,1,2),$J22811=MID(kododd,3,3))</f>
      </c>
    </row>
    <row r="22812">
      <c r="A22812" s="95">
        <v>59466</v>
      </c>
      <c r="B22812" s="93" t="s">
        <v>25876</v>
      </c>
      <c r="C22812" s="93" t="s">
        <v>1486</v>
      </c>
      <c r="F22812" s="95">
        <v>23779870</v>
      </c>
      <c r="G22812" s="95">
        <v>250</v>
      </c>
      <c r="H22812" s="93" t="s">
        <v>8976</v>
      </c>
      <c r="I22812" s="93" t="s">
        <v>23895</v>
      </c>
      <c r="J22812" s="93" t="s">
        <v>20869</v>
      </c>
      <c r="K22812" s="93" t="s">
        <v>6770</v>
      </c>
      <c r="L22812" s="14">
        <f>AND(vyberHrace&lt;&gt;"",ISNUMBER(SEARCH(vyberHrace,$B22812)))</f>
      </c>
      <c r="M22812" s="14">
        <f>AND($I22812=MID(kododd,1,2),$J22812=MID(kododd,3,3))</f>
      </c>
    </row>
    <row r="22813">
      <c r="A22813" s="95">
        <v>49564</v>
      </c>
      <c r="B22813" s="93" t="s">
        <v>9915</v>
      </c>
      <c r="C22813" s="93" t="s">
        <v>1422</v>
      </c>
      <c r="D22813" s="95">
        <v>1813</v>
      </c>
      <c r="E22813" s="95">
        <v>1863</v>
      </c>
      <c r="F22813" s="95">
        <v>23737913</v>
      </c>
      <c r="G22813" s="95">
        <v>250</v>
      </c>
      <c r="H22813" s="93" t="s">
        <v>8976</v>
      </c>
      <c r="I22813" s="93" t="s">
        <v>23895</v>
      </c>
      <c r="J22813" s="93" t="s">
        <v>20864</v>
      </c>
      <c r="K22813" s="93" t="s">
        <v>1505</v>
      </c>
      <c r="L22813" s="14">
        <f>AND(vyberHrace&lt;&gt;"",ISNUMBER(SEARCH(vyberHrace,$B22813)))</f>
      </c>
      <c r="M22813" s="14">
        <f>AND($I22813=MID(kododd,1,2),$J22813=MID(kododd,3,3))</f>
      </c>
    </row>
    <row r="22814">
      <c r="A22814" s="95">
        <v>38823</v>
      </c>
      <c r="B22814" s="93" t="s">
        <v>9916</v>
      </c>
      <c r="C22814" s="93" t="s">
        <v>1444</v>
      </c>
      <c r="D22814" s="95">
        <v>1308</v>
      </c>
      <c r="F22814" s="95">
        <v>397083</v>
      </c>
      <c r="G22814" s="95">
        <v>0</v>
      </c>
      <c r="H22814" s="93" t="s">
        <v>8976</v>
      </c>
      <c r="I22814" s="93" t="s">
        <v>23895</v>
      </c>
      <c r="J22814" s="93" t="s">
        <v>3580</v>
      </c>
      <c r="K22814" s="93" t="s">
        <v>4827</v>
      </c>
      <c r="L22814" s="14">
        <f>AND(vyberHrace&lt;&gt;"",ISNUMBER(SEARCH(vyberHrace,$B22814)))</f>
      </c>
      <c r="M22814" s="14">
        <f>AND($I22814=MID(kododd,1,2),$J22814=MID(kododd,3,3))</f>
      </c>
    </row>
    <row r="22815">
      <c r="A22815" s="95">
        <v>62021</v>
      </c>
      <c r="B22815" s="93" t="s">
        <v>28223</v>
      </c>
      <c r="C22815" s="93" t="s">
        <v>1488</v>
      </c>
      <c r="G22815" s="95">
        <v>250</v>
      </c>
      <c r="H22815" s="93" t="s">
        <v>8976</v>
      </c>
      <c r="I22815" s="93" t="s">
        <v>23895</v>
      </c>
      <c r="J22815" s="93" t="s">
        <v>20869</v>
      </c>
      <c r="K22815" s="93" t="s">
        <v>6770</v>
      </c>
      <c r="L22815" s="14">
        <f>AND(vyberHrace&lt;&gt;"",ISNUMBER(SEARCH(vyberHrace,$B22815)))</f>
      </c>
      <c r="M22815" s="14">
        <f>AND($I22815=MID(kododd,1,2),$J22815=MID(kododd,3,3))</f>
      </c>
    </row>
    <row r="22816">
      <c r="A22816" s="95">
        <v>58503</v>
      </c>
      <c r="B22816" s="93" t="s">
        <v>25003</v>
      </c>
      <c r="C22816" s="93" t="s">
        <v>1486</v>
      </c>
      <c r="G22816" s="95">
        <v>0</v>
      </c>
      <c r="H22816" s="93" t="s">
        <v>8976</v>
      </c>
      <c r="I22816" s="93" t="s">
        <v>23895</v>
      </c>
      <c r="J22816" s="93" t="s">
        <v>20935</v>
      </c>
      <c r="K22816" s="93" t="s">
        <v>6901</v>
      </c>
      <c r="L22816" s="14">
        <f>AND(vyberHrace&lt;&gt;"",ISNUMBER(SEARCH(vyberHrace,$B22816)))</f>
      </c>
      <c r="M22816" s="14">
        <f>AND($I22816=MID(kododd,1,2),$J22816=MID(kododd,3,3))</f>
      </c>
    </row>
    <row r="22817">
      <c r="A22817" s="95">
        <v>50238</v>
      </c>
      <c r="B22817" s="93" t="s">
        <v>4303</v>
      </c>
      <c r="C22817" s="93" t="s">
        <v>1420</v>
      </c>
      <c r="D22817" s="95">
        <v>1546</v>
      </c>
      <c r="E22817" s="95">
        <v>1643</v>
      </c>
      <c r="F22817" s="95">
        <v>23731796</v>
      </c>
      <c r="G22817" s="95">
        <v>250</v>
      </c>
      <c r="H22817" s="93" t="s">
        <v>8976</v>
      </c>
      <c r="I22817" s="93" t="s">
        <v>23895</v>
      </c>
      <c r="J22817" s="93" t="s">
        <v>20878</v>
      </c>
      <c r="K22817" s="93" t="s">
        <v>6859</v>
      </c>
      <c r="L22817" s="14">
        <f>AND(vyberHrace&lt;&gt;"",ISNUMBER(SEARCH(vyberHrace,$B22817)))</f>
      </c>
      <c r="M22817" s="14">
        <f>AND($I22817=MID(kododd,1,2),$J22817=MID(kododd,3,3))</f>
      </c>
    </row>
    <row r="22818">
      <c r="A22818" s="95">
        <v>50065</v>
      </c>
      <c r="B22818" s="93" t="s">
        <v>12228</v>
      </c>
      <c r="C22818" s="93" t="s">
        <v>1442</v>
      </c>
      <c r="D22818" s="95">
        <v>1389</v>
      </c>
      <c r="E22818" s="95">
        <v>1662</v>
      </c>
      <c r="F22818" s="95">
        <v>23731044</v>
      </c>
      <c r="G22818" s="95">
        <v>250</v>
      </c>
      <c r="H22818" s="93" t="s">
        <v>8976</v>
      </c>
      <c r="I22818" s="93" t="s">
        <v>23895</v>
      </c>
      <c r="J22818" s="93" t="s">
        <v>20848</v>
      </c>
      <c r="K22818" s="93" t="s">
        <v>3603</v>
      </c>
      <c r="L22818" s="14">
        <f>AND(vyberHrace&lt;&gt;"",ISNUMBER(SEARCH(vyberHrace,$B22818)))</f>
      </c>
      <c r="M22818" s="14">
        <f>AND($I22818=MID(kododd,1,2),$J22818=MID(kododd,3,3))</f>
      </c>
    </row>
    <row r="22819">
      <c r="A22819" s="95">
        <v>46877</v>
      </c>
      <c r="B22819" s="93" t="s">
        <v>12229</v>
      </c>
      <c r="C22819" s="93" t="s">
        <v>1440</v>
      </c>
      <c r="D22819" s="95">
        <v>1226</v>
      </c>
      <c r="E22819" s="95">
        <v>1406</v>
      </c>
      <c r="F22819" s="95">
        <v>23715090</v>
      </c>
      <c r="G22819" s="95">
        <v>250</v>
      </c>
      <c r="H22819" s="93" t="s">
        <v>8976</v>
      </c>
      <c r="I22819" s="93" t="s">
        <v>23895</v>
      </c>
      <c r="J22819" s="93" t="s">
        <v>21012</v>
      </c>
      <c r="K22819" s="93" t="s">
        <v>7767</v>
      </c>
      <c r="L22819" s="14">
        <f>AND(vyberHrace&lt;&gt;"",ISNUMBER(SEARCH(vyberHrace,$B22819)))</f>
      </c>
      <c r="M22819" s="14">
        <f>AND($I22819=MID(kododd,1,2),$J22819=MID(kododd,3,3))</f>
      </c>
    </row>
    <row r="22820">
      <c r="A22820" s="95">
        <v>47292</v>
      </c>
      <c r="B22820" s="93" t="s">
        <v>12230</v>
      </c>
      <c r="C22820" s="93" t="s">
        <v>1406</v>
      </c>
      <c r="D22820" s="95">
        <v>1742</v>
      </c>
      <c r="E22820" s="95">
        <v>1804</v>
      </c>
      <c r="F22820" s="95">
        <v>23729279</v>
      </c>
      <c r="G22820" s="95">
        <v>250</v>
      </c>
      <c r="H22820" s="93" t="s">
        <v>8976</v>
      </c>
      <c r="I22820" s="93" t="s">
        <v>23895</v>
      </c>
      <c r="J22820" s="93" t="s">
        <v>20848</v>
      </c>
      <c r="K22820" s="93" t="s">
        <v>3603</v>
      </c>
      <c r="L22820" s="14">
        <f>AND(vyberHrace&lt;&gt;"",ISNUMBER(SEARCH(vyberHrace,$B22820)))</f>
      </c>
      <c r="M22820" s="14">
        <f>AND($I22820=MID(kododd,1,2),$J22820=MID(kododd,3,3))</f>
      </c>
    </row>
    <row r="22821">
      <c r="A22821" s="95">
        <v>62794</v>
      </c>
      <c r="B22821" s="93" t="s">
        <v>29644</v>
      </c>
      <c r="C22821" s="93" t="s">
        <v>1487</v>
      </c>
      <c r="G22821" s="95">
        <v>250</v>
      </c>
      <c r="H22821" s="93" t="s">
        <v>8976</v>
      </c>
      <c r="I22821" s="93" t="s">
        <v>23895</v>
      </c>
      <c r="J22821" s="93" t="s">
        <v>20878</v>
      </c>
      <c r="K22821" s="93" t="s">
        <v>6859</v>
      </c>
      <c r="L22821" s="14">
        <f>AND(vyberHrace&lt;&gt;"",ISNUMBER(SEARCH(vyberHrace,$B22821)))</f>
      </c>
      <c r="M22821" s="14">
        <f>AND($I22821=MID(kododd,1,2),$J22821=MID(kododd,3,3))</f>
      </c>
    </row>
    <row r="22822">
      <c r="A22822" s="95">
        <v>10992</v>
      </c>
      <c r="B22822" s="93" t="s">
        <v>12245</v>
      </c>
      <c r="C22822" s="93" t="s">
        <v>1404</v>
      </c>
      <c r="D22822" s="95">
        <v>1616</v>
      </c>
      <c r="E22822" s="95">
        <v>1736</v>
      </c>
      <c r="F22822" s="95">
        <v>315338</v>
      </c>
      <c r="G22822" s="95">
        <v>250</v>
      </c>
      <c r="H22822" s="93" t="s">
        <v>8976</v>
      </c>
      <c r="I22822" s="93" t="s">
        <v>23895</v>
      </c>
      <c r="J22822" s="93" t="s">
        <v>20911</v>
      </c>
      <c r="K22822" s="93" t="s">
        <v>3262</v>
      </c>
      <c r="L22822" s="14">
        <f>AND(vyberHrace&lt;&gt;"",ISNUMBER(SEARCH(vyberHrace,$B22822)))</f>
      </c>
      <c r="M22822" s="14">
        <f>AND($I22822=MID(kododd,1,2),$J22822=MID(kododd,3,3))</f>
      </c>
    </row>
    <row r="22823">
      <c r="A22823" s="95">
        <v>188</v>
      </c>
      <c r="B22823" s="93" t="s">
        <v>12135</v>
      </c>
      <c r="C22823" s="93" t="s">
        <v>1441</v>
      </c>
      <c r="D22823" s="95">
        <v>2133</v>
      </c>
      <c r="E22823" s="95">
        <v>2133</v>
      </c>
      <c r="F22823" s="95">
        <v>302112</v>
      </c>
      <c r="G22823" s="95">
        <v>250</v>
      </c>
      <c r="H22823" s="93" t="s">
        <v>8976</v>
      </c>
      <c r="I22823" s="93" t="s">
        <v>23895</v>
      </c>
      <c r="J22823" s="93" t="s">
        <v>20882</v>
      </c>
      <c r="K22823" s="93" t="s">
        <v>6865</v>
      </c>
      <c r="L22823" s="14">
        <f>AND(vyberHrace&lt;&gt;"",ISNUMBER(SEARCH(vyberHrace,$B22823)))</f>
      </c>
      <c r="M22823" s="14">
        <f>AND($I22823=MID(kododd,1,2),$J22823=MID(kododd,3,3))</f>
      </c>
    </row>
    <row r="22824">
      <c r="A22824" s="95">
        <v>55527</v>
      </c>
      <c r="B22824" s="93" t="s">
        <v>12138</v>
      </c>
      <c r="C22824" s="93" t="s">
        <v>1416</v>
      </c>
      <c r="G22824" s="95">
        <v>0</v>
      </c>
      <c r="H22824" s="93" t="s">
        <v>8976</v>
      </c>
      <c r="I22824" s="93" t="s">
        <v>23895</v>
      </c>
      <c r="J22824" s="93" t="s">
        <v>20878</v>
      </c>
      <c r="K22824" s="93" t="s">
        <v>6859</v>
      </c>
      <c r="L22824" s="14">
        <f>AND(vyberHrace&lt;&gt;"",ISNUMBER(SEARCH(vyberHrace,$B22824)))</f>
      </c>
      <c r="M22824" s="14">
        <f>AND($I22824=MID(kododd,1,2),$J22824=MID(kododd,3,3))</f>
      </c>
    </row>
    <row r="22825">
      <c r="A22825" s="95">
        <v>32974</v>
      </c>
      <c r="B22825" s="93" t="s">
        <v>14421</v>
      </c>
      <c r="C22825" s="93" t="s">
        <v>1431</v>
      </c>
      <c r="D22825" s="95">
        <v>1708</v>
      </c>
      <c r="E22825" s="95">
        <v>1868</v>
      </c>
      <c r="F22825" s="95">
        <v>349380</v>
      </c>
      <c r="G22825" s="95">
        <v>250</v>
      </c>
      <c r="H22825" s="93" t="s">
        <v>8976</v>
      </c>
      <c r="I22825" s="93" t="s">
        <v>23895</v>
      </c>
      <c r="J22825" s="93" t="s">
        <v>20926</v>
      </c>
      <c r="K22825" s="93" t="s">
        <v>5577</v>
      </c>
      <c r="L22825" s="14">
        <f>AND(vyberHrace&lt;&gt;"",ISNUMBER(SEARCH(vyberHrace,$B22825)))</f>
      </c>
      <c r="M22825" s="14">
        <f>AND($I22825=MID(kododd,1,2),$J22825=MID(kododd,3,3))</f>
      </c>
    </row>
    <row r="22826">
      <c r="A22826" s="95">
        <v>13656</v>
      </c>
      <c r="B22826" s="93" t="s">
        <v>14422</v>
      </c>
      <c r="C22826" s="93" t="s">
        <v>1434</v>
      </c>
      <c r="D22826" s="95">
        <v>1747</v>
      </c>
      <c r="E22826" s="95">
        <v>1840</v>
      </c>
      <c r="F22826" s="95">
        <v>385360</v>
      </c>
      <c r="G22826" s="95">
        <v>250</v>
      </c>
      <c r="H22826" s="93" t="s">
        <v>8976</v>
      </c>
      <c r="I22826" s="93" t="s">
        <v>23895</v>
      </c>
      <c r="J22826" s="93" t="s">
        <v>20947</v>
      </c>
      <c r="K22826" s="93" t="s">
        <v>6833</v>
      </c>
      <c r="L22826" s="14">
        <f>AND(vyberHrace&lt;&gt;"",ISNUMBER(SEARCH(vyberHrace,$B22826)))</f>
      </c>
      <c r="M22826" s="14">
        <f>AND($I22826=MID(kododd,1,2),$J22826=MID(kododd,3,3))</f>
      </c>
    </row>
    <row r="22827">
      <c r="A22827" s="95">
        <v>49681</v>
      </c>
      <c r="B22827" s="93" t="s">
        <v>14425</v>
      </c>
      <c r="C22827" s="93" t="s">
        <v>1413</v>
      </c>
      <c r="D22827" s="95">
        <v>1319</v>
      </c>
      <c r="E22827" s="95">
        <v>1617</v>
      </c>
      <c r="F22827" s="95">
        <v>23772352</v>
      </c>
      <c r="G22827" s="95">
        <v>250</v>
      </c>
      <c r="H22827" s="93" t="s">
        <v>8976</v>
      </c>
      <c r="I22827" s="93" t="s">
        <v>23895</v>
      </c>
      <c r="J22827" s="93" t="s">
        <v>1506</v>
      </c>
      <c r="K22827" s="93" t="s">
        <v>1507</v>
      </c>
      <c r="L22827" s="14">
        <f>AND(vyberHrace&lt;&gt;"",ISNUMBER(SEARCH(vyberHrace,$B22827)))</f>
      </c>
      <c r="M22827" s="14">
        <f>AND($I22827=MID(kododd,1,2),$J22827=MID(kododd,3,3))</f>
      </c>
    </row>
    <row r="22828">
      <c r="A22828" s="95">
        <v>4543</v>
      </c>
      <c r="B22828" s="93" t="s">
        <v>14426</v>
      </c>
      <c r="C22828" s="93" t="s">
        <v>1463</v>
      </c>
      <c r="D22828" s="95">
        <v>1714</v>
      </c>
      <c r="E22828" s="95">
        <v>1786</v>
      </c>
      <c r="F22828" s="95">
        <v>341479</v>
      </c>
      <c r="G22828" s="95">
        <v>250</v>
      </c>
      <c r="H22828" s="93" t="s">
        <v>8976</v>
      </c>
      <c r="I22828" s="93" t="s">
        <v>23895</v>
      </c>
      <c r="J22828" s="93" t="s">
        <v>20865</v>
      </c>
      <c r="K22828" s="93" t="s">
        <v>6760</v>
      </c>
      <c r="L22828" s="14">
        <f>AND(vyberHrace&lt;&gt;"",ISNUMBER(SEARCH(vyberHrace,$B22828)))</f>
      </c>
      <c r="M22828" s="14">
        <f>AND($I22828=MID(kododd,1,2),$J22828=MID(kododd,3,3))</f>
      </c>
    </row>
    <row r="22829">
      <c r="A22829" s="95">
        <v>32613</v>
      </c>
      <c r="B22829" s="93" t="s">
        <v>14427</v>
      </c>
      <c r="C22829" s="93" t="s">
        <v>1415</v>
      </c>
      <c r="D22829" s="95">
        <v>1495</v>
      </c>
      <c r="E22829" s="95">
        <v>1655</v>
      </c>
      <c r="F22829" s="95">
        <v>23710594</v>
      </c>
      <c r="G22829" s="95">
        <v>250</v>
      </c>
      <c r="H22829" s="93" t="s">
        <v>8976</v>
      </c>
      <c r="I22829" s="93" t="s">
        <v>23895</v>
      </c>
      <c r="J22829" s="93" t="s">
        <v>20966</v>
      </c>
      <c r="K22829" s="93" t="s">
        <v>3069</v>
      </c>
      <c r="L22829" s="14">
        <f>AND(vyberHrace&lt;&gt;"",ISNUMBER(SEARCH(vyberHrace,$B22829)))</f>
      </c>
      <c r="M22829" s="14">
        <f>AND($I22829=MID(kododd,1,2),$J22829=MID(kododd,3,3))</f>
      </c>
    </row>
    <row r="22830">
      <c r="A22830" s="95">
        <v>2102</v>
      </c>
      <c r="B22830" s="93" t="s">
        <v>14428</v>
      </c>
      <c r="C22830" s="93" t="s">
        <v>1469</v>
      </c>
      <c r="D22830" s="95">
        <v>1648</v>
      </c>
      <c r="E22830" s="95">
        <v>1729</v>
      </c>
      <c r="F22830" s="95">
        <v>344311</v>
      </c>
      <c r="G22830" s="95">
        <v>250</v>
      </c>
      <c r="H22830" s="93" t="s">
        <v>8976</v>
      </c>
      <c r="I22830" s="93" t="s">
        <v>23895</v>
      </c>
      <c r="J22830" s="93" t="s">
        <v>20996</v>
      </c>
      <c r="K22830" s="93" t="s">
        <v>2013</v>
      </c>
      <c r="L22830" s="14">
        <f>AND(vyberHrace&lt;&gt;"",ISNUMBER(SEARCH(vyberHrace,$B22830)))</f>
      </c>
      <c r="M22830" s="14">
        <f>AND($I22830=MID(kododd,1,2),$J22830=MID(kododd,3,3))</f>
      </c>
    </row>
    <row r="22831">
      <c r="A22831" s="95">
        <v>60708</v>
      </c>
      <c r="B22831" s="93" t="s">
        <v>27121</v>
      </c>
      <c r="C22831" s="93" t="s">
        <v>1424</v>
      </c>
      <c r="G22831" s="95">
        <v>0</v>
      </c>
      <c r="H22831" s="93" t="s">
        <v>8976</v>
      </c>
      <c r="I22831" s="93" t="s">
        <v>23895</v>
      </c>
      <c r="J22831" s="93" t="s">
        <v>20882</v>
      </c>
      <c r="K22831" s="93" t="s">
        <v>6865</v>
      </c>
      <c r="L22831" s="14">
        <f>AND(vyberHrace&lt;&gt;"",ISNUMBER(SEARCH(vyberHrace,$B22831)))</f>
      </c>
      <c r="M22831" s="14">
        <f>AND($I22831=MID(kododd,1,2),$J22831=MID(kododd,3,3))</f>
      </c>
    </row>
    <row r="22832">
      <c r="A22832" s="95">
        <v>59570</v>
      </c>
      <c r="B22832" s="93" t="s">
        <v>14452</v>
      </c>
      <c r="C22832" s="93" t="s">
        <v>1424</v>
      </c>
      <c r="G22832" s="95">
        <v>250</v>
      </c>
      <c r="H22832" s="93" t="s">
        <v>8976</v>
      </c>
      <c r="I22832" s="93" t="s">
        <v>23895</v>
      </c>
      <c r="J22832" s="93" t="s">
        <v>20882</v>
      </c>
      <c r="K22832" s="93" t="s">
        <v>6865</v>
      </c>
      <c r="L22832" s="14">
        <f>AND(vyberHrace&lt;&gt;"",ISNUMBER(SEARCH(vyberHrace,$B22832)))</f>
      </c>
      <c r="M22832" s="14">
        <f>AND($I22832=MID(kododd,1,2),$J22832=MID(kododd,3,3))</f>
      </c>
    </row>
    <row r="22833">
      <c r="A22833" s="95">
        <v>29325</v>
      </c>
      <c r="B22833" s="93" t="s">
        <v>14454</v>
      </c>
      <c r="C22833" s="93" t="s">
        <v>1440</v>
      </c>
      <c r="D22833" s="95">
        <v>1654</v>
      </c>
      <c r="E22833" s="95">
        <v>1703</v>
      </c>
      <c r="F22833" s="95">
        <v>23720212</v>
      </c>
      <c r="G22833" s="95">
        <v>250</v>
      </c>
      <c r="H22833" s="93" t="s">
        <v>8976</v>
      </c>
      <c r="I22833" s="93" t="s">
        <v>23895</v>
      </c>
      <c r="J22833" s="93" t="s">
        <v>20896</v>
      </c>
      <c r="K22833" s="93" t="s">
        <v>6905</v>
      </c>
      <c r="L22833" s="14">
        <f>AND(vyberHrace&lt;&gt;"",ISNUMBER(SEARCH(vyberHrace,$B22833)))</f>
      </c>
      <c r="M22833" s="14">
        <f>AND($I22833=MID(kododd,1,2),$J22833=MID(kododd,3,3))</f>
      </c>
    </row>
    <row r="22834">
      <c r="A22834" s="95">
        <v>59569</v>
      </c>
      <c r="B22834" s="93" t="s">
        <v>25964</v>
      </c>
      <c r="C22834" s="93" t="s">
        <v>1486</v>
      </c>
      <c r="G22834" s="95">
        <v>250</v>
      </c>
      <c r="H22834" s="93" t="s">
        <v>8976</v>
      </c>
      <c r="I22834" s="93" t="s">
        <v>23895</v>
      </c>
      <c r="J22834" s="93" t="s">
        <v>20882</v>
      </c>
      <c r="K22834" s="93" t="s">
        <v>6865</v>
      </c>
      <c r="L22834" s="14">
        <f>AND(vyberHrace&lt;&gt;"",ISNUMBER(SEARCH(vyberHrace,$B22834)))</f>
      </c>
      <c r="M22834" s="14">
        <f>AND($I22834=MID(kododd,1,2),$J22834=MID(kododd,3,3))</f>
      </c>
    </row>
    <row r="22835">
      <c r="A22835" s="95">
        <v>46822</v>
      </c>
      <c r="B22835" s="93" t="s">
        <v>44</v>
      </c>
      <c r="C22835" s="93" t="s">
        <v>1416</v>
      </c>
      <c r="G22835" s="95">
        <v>0</v>
      </c>
      <c r="H22835" s="93" t="s">
        <v>8976</v>
      </c>
      <c r="I22835" s="93" t="s">
        <v>23895</v>
      </c>
      <c r="J22835" s="93" t="s">
        <v>20878</v>
      </c>
      <c r="K22835" s="93" t="s">
        <v>6859</v>
      </c>
      <c r="L22835" s="14">
        <f>AND(vyberHrace&lt;&gt;"",ISNUMBER(SEARCH(vyberHrace,$B22835)))</f>
      </c>
      <c r="M22835" s="14">
        <f>AND($I22835=MID(kododd,1,2),$J22835=MID(kododd,3,3))</f>
      </c>
    </row>
    <row r="22836">
      <c r="A22836" s="95">
        <v>14889</v>
      </c>
      <c r="B22836" s="93" t="s">
        <v>46</v>
      </c>
      <c r="C22836" s="93" t="s">
        <v>1464</v>
      </c>
      <c r="D22836" s="95">
        <v>1513</v>
      </c>
      <c r="F22836" s="95">
        <v>23798637</v>
      </c>
      <c r="G22836" s="95">
        <v>250</v>
      </c>
      <c r="H22836" s="93" t="s">
        <v>8976</v>
      </c>
      <c r="I22836" s="93" t="s">
        <v>23895</v>
      </c>
      <c r="J22836" s="93" t="s">
        <v>21000</v>
      </c>
      <c r="K22836" s="93" t="s">
        <v>14613</v>
      </c>
      <c r="L22836" s="14">
        <f>AND(vyberHrace&lt;&gt;"",ISNUMBER(SEARCH(vyberHrace,$B22836)))</f>
      </c>
      <c r="M22836" s="14">
        <f>AND($I22836=MID(kododd,1,2),$J22836=MID(kododd,3,3))</f>
      </c>
    </row>
    <row r="22837">
      <c r="A22837" s="95">
        <v>12915</v>
      </c>
      <c r="B22837" s="93" t="s">
        <v>47</v>
      </c>
      <c r="C22837" s="93" t="s">
        <v>1446</v>
      </c>
      <c r="D22837" s="95">
        <v>1510</v>
      </c>
      <c r="F22837" s="95">
        <v>23798645</v>
      </c>
      <c r="G22837" s="95">
        <v>250</v>
      </c>
      <c r="H22837" s="93" t="s">
        <v>8976</v>
      </c>
      <c r="I22837" s="93" t="s">
        <v>23895</v>
      </c>
      <c r="J22837" s="93" t="s">
        <v>21000</v>
      </c>
      <c r="K22837" s="93" t="s">
        <v>14613</v>
      </c>
      <c r="L22837" s="14">
        <f>AND(vyberHrace&lt;&gt;"",ISNUMBER(SEARCH(vyberHrace,$B22837)))</f>
      </c>
      <c r="M22837" s="14">
        <f>AND($I22837=MID(kododd,1,2),$J22837=MID(kododd,3,3))</f>
      </c>
    </row>
    <row r="22838">
      <c r="A22838" s="95">
        <v>50694</v>
      </c>
      <c r="B22838" s="93" t="s">
        <v>8856</v>
      </c>
      <c r="C22838" s="93" t="s">
        <v>1416</v>
      </c>
      <c r="D22838" s="95">
        <v>1211</v>
      </c>
      <c r="E22838" s="95">
        <v>1565</v>
      </c>
      <c r="F22838" s="95">
        <v>23784130</v>
      </c>
      <c r="G22838" s="95">
        <v>250</v>
      </c>
      <c r="H22838" s="93" t="s">
        <v>8976</v>
      </c>
      <c r="I22838" s="93" t="s">
        <v>23895</v>
      </c>
      <c r="J22838" s="93" t="s">
        <v>20944</v>
      </c>
      <c r="K22838" s="93" t="s">
        <v>11221</v>
      </c>
      <c r="L22838" s="14">
        <f>AND(vyberHrace&lt;&gt;"",ISNUMBER(SEARCH(vyberHrace,$B22838)))</f>
      </c>
      <c r="M22838" s="14">
        <f>AND($I22838=MID(kododd,1,2),$J22838=MID(kododd,3,3))</f>
      </c>
    </row>
    <row r="22839">
      <c r="A22839" s="95">
        <v>61734</v>
      </c>
      <c r="B22839" s="93" t="s">
        <v>27884</v>
      </c>
      <c r="C22839" s="93" t="s">
        <v>1438</v>
      </c>
      <c r="G22839" s="95">
        <v>0</v>
      </c>
      <c r="H22839" s="93" t="s">
        <v>8976</v>
      </c>
      <c r="I22839" s="93" t="s">
        <v>23895</v>
      </c>
      <c r="J22839" s="93" t="s">
        <v>23412</v>
      </c>
      <c r="K22839" s="93" t="s">
        <v>21370</v>
      </c>
      <c r="L22839" s="14">
        <f>AND(vyberHrace&lt;&gt;"",ISNUMBER(SEARCH(vyberHrace,$B22839)))</f>
      </c>
      <c r="M22839" s="14">
        <f>AND($I22839=MID(kododd,1,2),$J22839=MID(kododd,3,3))</f>
      </c>
    </row>
    <row r="22840">
      <c r="A22840" s="95">
        <v>47963</v>
      </c>
      <c r="B22840" s="93" t="s">
        <v>5430</v>
      </c>
      <c r="C22840" s="93" t="s">
        <v>1438</v>
      </c>
      <c r="D22840" s="95">
        <v>1141</v>
      </c>
      <c r="G22840" s="95">
        <v>0</v>
      </c>
      <c r="H22840" s="93" t="s">
        <v>8976</v>
      </c>
      <c r="I22840" s="93" t="s">
        <v>23895</v>
      </c>
      <c r="J22840" s="93" t="s">
        <v>20882</v>
      </c>
      <c r="K22840" s="93" t="s">
        <v>6865</v>
      </c>
      <c r="L22840" s="14">
        <f>AND(vyberHrace&lt;&gt;"",ISNUMBER(SEARCH(vyberHrace,$B22840)))</f>
      </c>
      <c r="M22840" s="14">
        <f>AND($I22840=MID(kododd,1,2),$J22840=MID(kododd,3,3))</f>
      </c>
    </row>
    <row r="22841">
      <c r="A22841" s="95">
        <v>47862</v>
      </c>
      <c r="B22841" s="93" t="s">
        <v>14641</v>
      </c>
      <c r="C22841" s="93" t="s">
        <v>1449</v>
      </c>
      <c r="D22841" s="95">
        <v>1510</v>
      </c>
      <c r="E22841" s="95">
        <v>1682</v>
      </c>
      <c r="F22841" s="95">
        <v>23718099</v>
      </c>
      <c r="G22841" s="95">
        <v>0</v>
      </c>
      <c r="H22841" s="93" t="s">
        <v>8976</v>
      </c>
      <c r="I22841" s="93" t="s">
        <v>23895</v>
      </c>
      <c r="J22841" s="93" t="s">
        <v>20878</v>
      </c>
      <c r="K22841" s="93" t="s">
        <v>6859</v>
      </c>
      <c r="L22841" s="14">
        <f>AND(vyberHrace&lt;&gt;"",ISNUMBER(SEARCH(vyberHrace,$B22841)))</f>
      </c>
      <c r="M22841" s="14">
        <f>AND($I22841=MID(kododd,1,2),$J22841=MID(kododd,3,3))</f>
      </c>
    </row>
    <row r="22842">
      <c r="A22842" s="95">
        <v>40675</v>
      </c>
      <c r="B22842" s="93" t="s">
        <v>14642</v>
      </c>
      <c r="C22842" s="93" t="s">
        <v>1400</v>
      </c>
      <c r="D22842" s="95">
        <v>1725</v>
      </c>
      <c r="E22842" s="95">
        <v>1882</v>
      </c>
      <c r="F22842" s="95">
        <v>387380</v>
      </c>
      <c r="G22842" s="95">
        <v>0</v>
      </c>
      <c r="H22842" s="93" t="s">
        <v>8976</v>
      </c>
      <c r="I22842" s="93" t="s">
        <v>23895</v>
      </c>
      <c r="J22842" s="93" t="s">
        <v>20878</v>
      </c>
      <c r="K22842" s="93" t="s">
        <v>6859</v>
      </c>
      <c r="L22842" s="14">
        <f>AND(vyberHrace&lt;&gt;"",ISNUMBER(SEARCH(vyberHrace,$B22842)))</f>
      </c>
      <c r="M22842" s="14">
        <f>AND($I22842=MID(kododd,1,2),$J22842=MID(kododd,3,3))</f>
      </c>
    </row>
    <row r="22843">
      <c r="A22843" s="95">
        <v>32735</v>
      </c>
      <c r="B22843" s="93" t="s">
        <v>10107</v>
      </c>
      <c r="C22843" s="93" t="s">
        <v>1437</v>
      </c>
      <c r="D22843" s="95">
        <v>1741</v>
      </c>
      <c r="E22843" s="95">
        <v>1899</v>
      </c>
      <c r="F22843" s="95">
        <v>388998</v>
      </c>
      <c r="G22843" s="95">
        <v>250</v>
      </c>
      <c r="H22843" s="93" t="s">
        <v>8976</v>
      </c>
      <c r="I22843" s="93" t="s">
        <v>23895</v>
      </c>
      <c r="J22843" s="93" t="s">
        <v>21000</v>
      </c>
      <c r="K22843" s="93" t="s">
        <v>14613</v>
      </c>
      <c r="L22843" s="14">
        <f>AND(vyberHrace&lt;&gt;"",ISNUMBER(SEARCH(vyberHrace,$B22843)))</f>
      </c>
      <c r="M22843" s="14">
        <f>AND($I22843=MID(kododd,1,2),$J22843=MID(kododd,3,3))</f>
      </c>
    </row>
    <row r="22844">
      <c r="A22844" s="95">
        <v>59741</v>
      </c>
      <c r="B22844" s="93" t="s">
        <v>26107</v>
      </c>
      <c r="C22844" s="93" t="s">
        <v>1412</v>
      </c>
      <c r="F22844" s="95">
        <v>23788593</v>
      </c>
      <c r="G22844" s="95">
        <v>250</v>
      </c>
      <c r="H22844" s="93" t="s">
        <v>8976</v>
      </c>
      <c r="I22844" s="93" t="s">
        <v>23895</v>
      </c>
      <c r="J22844" s="93" t="s">
        <v>20882</v>
      </c>
      <c r="K22844" s="93" t="s">
        <v>6865</v>
      </c>
      <c r="L22844" s="14">
        <f>AND(vyberHrace&lt;&gt;"",ISNUMBER(SEARCH(vyberHrace,$B22844)))</f>
      </c>
      <c r="M22844" s="14">
        <f>AND($I22844=MID(kododd,1,2),$J22844=MID(kododd,3,3))</f>
      </c>
    </row>
    <row r="22845">
      <c r="A22845" s="95">
        <v>48680</v>
      </c>
      <c r="B22845" s="93" t="s">
        <v>14664</v>
      </c>
      <c r="C22845" s="93" t="s">
        <v>1422</v>
      </c>
      <c r="G22845" s="95">
        <v>0</v>
      </c>
      <c r="H22845" s="93" t="s">
        <v>8976</v>
      </c>
      <c r="I22845" s="93" t="s">
        <v>23895</v>
      </c>
      <c r="J22845" s="93" t="s">
        <v>20878</v>
      </c>
      <c r="K22845" s="93" t="s">
        <v>6859</v>
      </c>
      <c r="L22845" s="14">
        <f>AND(vyberHrace&lt;&gt;"",ISNUMBER(SEARCH(vyberHrace,$B22845)))</f>
      </c>
      <c r="M22845" s="14">
        <f>AND($I22845=MID(kododd,1,2),$J22845=MID(kododd,3,3))</f>
      </c>
    </row>
    <row r="22846">
      <c r="A22846" s="95">
        <v>56571</v>
      </c>
      <c r="B22846" s="93" t="s">
        <v>23168</v>
      </c>
      <c r="C22846" s="93" t="s">
        <v>1450</v>
      </c>
      <c r="G22846" s="95">
        <v>0</v>
      </c>
      <c r="H22846" s="93" t="s">
        <v>8976</v>
      </c>
      <c r="I22846" s="93" t="s">
        <v>23895</v>
      </c>
      <c r="J22846" s="93" t="s">
        <v>20878</v>
      </c>
      <c r="K22846" s="93" t="s">
        <v>6859</v>
      </c>
      <c r="L22846" s="14">
        <f>AND(vyberHrace&lt;&gt;"",ISNUMBER(SEARCH(vyberHrace,$B22846)))</f>
      </c>
      <c r="M22846" s="14">
        <f>AND($I22846=MID(kododd,1,2),$J22846=MID(kododd,3,3))</f>
      </c>
    </row>
    <row r="22847">
      <c r="A22847" s="95">
        <v>60811</v>
      </c>
      <c r="B22847" s="93" t="s">
        <v>27202</v>
      </c>
      <c r="C22847" s="93" t="s">
        <v>1487</v>
      </c>
      <c r="G22847" s="95">
        <v>250</v>
      </c>
      <c r="H22847" s="93" t="s">
        <v>8976</v>
      </c>
      <c r="I22847" s="93" t="s">
        <v>23895</v>
      </c>
      <c r="J22847" s="93" t="s">
        <v>20882</v>
      </c>
      <c r="K22847" s="93" t="s">
        <v>6865</v>
      </c>
      <c r="L22847" s="14">
        <f>AND(vyberHrace&lt;&gt;"",ISNUMBER(SEARCH(vyberHrace,$B22847)))</f>
      </c>
      <c r="M22847" s="14">
        <f>AND($I22847=MID(kododd,1,2),$J22847=MID(kododd,3,3))</f>
      </c>
    </row>
    <row r="22848">
      <c r="A22848" s="95">
        <v>10147</v>
      </c>
      <c r="B22848" s="93" t="s">
        <v>14666</v>
      </c>
      <c r="C22848" s="93" t="s">
        <v>1455</v>
      </c>
      <c r="D22848" s="95">
        <v>1591</v>
      </c>
      <c r="G22848" s="95">
        <v>500</v>
      </c>
      <c r="H22848" s="93" t="s">
        <v>8976</v>
      </c>
      <c r="I22848" s="93" t="s">
        <v>23895</v>
      </c>
      <c r="J22848" s="93" t="s">
        <v>23412</v>
      </c>
      <c r="K22848" s="93" t="s">
        <v>21370</v>
      </c>
      <c r="L22848" s="14">
        <f>AND(vyberHrace&lt;&gt;"",ISNUMBER(SEARCH(vyberHrace,$B22848)))</f>
      </c>
      <c r="M22848" s="14">
        <f>AND($I22848=MID(kododd,1,2),$J22848=MID(kododd,3,3))</f>
      </c>
    </row>
    <row r="22849">
      <c r="A22849" s="95">
        <v>50651</v>
      </c>
      <c r="B22849" s="93" t="s">
        <v>4379</v>
      </c>
      <c r="C22849" s="93" t="s">
        <v>3255</v>
      </c>
      <c r="G22849" s="95">
        <v>0</v>
      </c>
      <c r="H22849" s="93" t="s">
        <v>8976</v>
      </c>
      <c r="I22849" s="93" t="s">
        <v>23895</v>
      </c>
      <c r="J22849" s="93" t="s">
        <v>20947</v>
      </c>
      <c r="K22849" s="93" t="s">
        <v>6833</v>
      </c>
      <c r="L22849" s="14">
        <f>AND(vyberHrace&lt;&gt;"",ISNUMBER(SEARCH(vyberHrace,$B22849)))</f>
      </c>
      <c r="M22849" s="14">
        <f>AND($I22849=MID(kododd,1,2),$J22849=MID(kododd,3,3))</f>
      </c>
    </row>
    <row r="22850">
      <c r="A22850" s="95">
        <v>52009</v>
      </c>
      <c r="B22850" s="93" t="s">
        <v>3861</v>
      </c>
      <c r="C22850" s="93" t="s">
        <v>1416</v>
      </c>
      <c r="G22850" s="95">
        <v>0</v>
      </c>
      <c r="H22850" s="93" t="s">
        <v>8976</v>
      </c>
      <c r="I22850" s="93" t="s">
        <v>23895</v>
      </c>
      <c r="J22850" s="93" t="s">
        <v>20864</v>
      </c>
      <c r="K22850" s="93" t="s">
        <v>1505</v>
      </c>
      <c r="L22850" s="14">
        <f>AND(vyberHrace&lt;&gt;"",ISNUMBER(SEARCH(vyberHrace,$B22850)))</f>
      </c>
      <c r="M22850" s="14">
        <f>AND($I22850=MID(kododd,1,2),$J22850=MID(kododd,3,3))</f>
      </c>
    </row>
    <row r="22851">
      <c r="A22851" s="95">
        <v>62444</v>
      </c>
      <c r="B22851" s="93" t="s">
        <v>29645</v>
      </c>
      <c r="C22851" s="93" t="s">
        <v>1424</v>
      </c>
      <c r="G22851" s="95">
        <v>250</v>
      </c>
      <c r="H22851" s="93" t="s">
        <v>8976</v>
      </c>
      <c r="I22851" s="93" t="s">
        <v>23895</v>
      </c>
      <c r="J22851" s="93" t="s">
        <v>20882</v>
      </c>
      <c r="K22851" s="93" t="s">
        <v>6865</v>
      </c>
      <c r="L22851" s="14">
        <f>AND(vyberHrace&lt;&gt;"",ISNUMBER(SEARCH(vyberHrace,$B22851)))</f>
      </c>
      <c r="M22851" s="14">
        <f>AND($I22851=MID(kododd,1,2),$J22851=MID(kododd,3,3))</f>
      </c>
    </row>
    <row r="22852">
      <c r="A22852" s="95">
        <v>50653</v>
      </c>
      <c r="B22852" s="93" t="s">
        <v>4380</v>
      </c>
      <c r="C22852" s="93" t="s">
        <v>3255</v>
      </c>
      <c r="G22852" s="95">
        <v>0</v>
      </c>
      <c r="H22852" s="93" t="s">
        <v>8976</v>
      </c>
      <c r="I22852" s="93" t="s">
        <v>23895</v>
      </c>
      <c r="J22852" s="93" t="s">
        <v>20947</v>
      </c>
      <c r="K22852" s="93" t="s">
        <v>6833</v>
      </c>
      <c r="L22852" s="14">
        <f>AND(vyberHrace&lt;&gt;"",ISNUMBER(SEARCH(vyberHrace,$B22852)))</f>
      </c>
      <c r="M22852" s="14">
        <f>AND($I22852=MID(kododd,1,2),$J22852=MID(kododd,3,3))</f>
      </c>
    </row>
    <row r="22853">
      <c r="A22853" s="95">
        <v>1745</v>
      </c>
      <c r="B22853" s="93" t="s">
        <v>9246</v>
      </c>
      <c r="C22853" s="93" t="s">
        <v>1469</v>
      </c>
      <c r="D22853" s="95">
        <v>1744</v>
      </c>
      <c r="E22853" s="95">
        <v>1823</v>
      </c>
      <c r="F22853" s="95">
        <v>304492</v>
      </c>
      <c r="G22853" s="95">
        <v>250</v>
      </c>
      <c r="H22853" s="93" t="s">
        <v>8976</v>
      </c>
      <c r="I22853" s="93" t="s">
        <v>23895</v>
      </c>
      <c r="J22853" s="93" t="s">
        <v>20947</v>
      </c>
      <c r="K22853" s="93" t="s">
        <v>6833</v>
      </c>
      <c r="L22853" s="14">
        <f>AND(vyberHrace&lt;&gt;"",ISNUMBER(SEARCH(vyberHrace,$B22853)))</f>
      </c>
      <c r="M22853" s="14">
        <f>AND($I22853=MID(kododd,1,2),$J22853=MID(kododd,3,3))</f>
      </c>
    </row>
    <row r="22854">
      <c r="A22854" s="95">
        <v>3296</v>
      </c>
      <c r="B22854" s="93" t="s">
        <v>9248</v>
      </c>
      <c r="C22854" s="93" t="s">
        <v>1462</v>
      </c>
      <c r="D22854" s="95">
        <v>1805</v>
      </c>
      <c r="G22854" s="95">
        <v>0</v>
      </c>
      <c r="H22854" s="93" t="s">
        <v>8976</v>
      </c>
      <c r="I22854" s="93" t="s">
        <v>23895</v>
      </c>
      <c r="J22854" s="93" t="s">
        <v>20947</v>
      </c>
      <c r="K22854" s="93" t="s">
        <v>6833</v>
      </c>
      <c r="L22854" s="14">
        <f>AND(vyberHrace&lt;&gt;"",ISNUMBER(SEARCH(vyberHrace,$B22854)))</f>
      </c>
      <c r="M22854" s="14">
        <f>AND($I22854=MID(kododd,1,2),$J22854=MID(kododd,3,3))</f>
      </c>
    </row>
    <row r="22855">
      <c r="A22855" s="95">
        <v>63016</v>
      </c>
      <c r="B22855" s="93" t="s">
        <v>29646</v>
      </c>
      <c r="C22855" s="93" t="s">
        <v>1486</v>
      </c>
      <c r="F22855" s="95">
        <v>571002812</v>
      </c>
      <c r="G22855" s="95">
        <v>250</v>
      </c>
      <c r="H22855" s="93" t="s">
        <v>8976</v>
      </c>
      <c r="I22855" s="93" t="s">
        <v>23895</v>
      </c>
      <c r="J22855" s="93" t="s">
        <v>20947</v>
      </c>
      <c r="K22855" s="93" t="s">
        <v>6833</v>
      </c>
      <c r="L22855" s="14">
        <f>AND(vyberHrace&lt;&gt;"",ISNUMBER(SEARCH(vyberHrace,$B22855)))</f>
      </c>
      <c r="M22855" s="14">
        <f>AND($I22855=MID(kododd,1,2),$J22855=MID(kododd,3,3))</f>
      </c>
    </row>
    <row r="22856">
      <c r="A22856" s="95">
        <v>63214</v>
      </c>
      <c r="B22856" s="93" t="s">
        <v>29647</v>
      </c>
      <c r="C22856" s="93" t="s">
        <v>1487</v>
      </c>
      <c r="G22856" s="95">
        <v>250</v>
      </c>
      <c r="H22856" s="93" t="s">
        <v>8976</v>
      </c>
      <c r="I22856" s="93" t="s">
        <v>23895</v>
      </c>
      <c r="J22856" s="93" t="s">
        <v>20935</v>
      </c>
      <c r="K22856" s="93" t="s">
        <v>6901</v>
      </c>
      <c r="L22856" s="14">
        <f>AND(vyberHrace&lt;&gt;"",ISNUMBER(SEARCH(vyberHrace,$B22856)))</f>
      </c>
      <c r="M22856" s="14">
        <f>AND($I22856=MID(kododd,1,2),$J22856=MID(kododd,3,3))</f>
      </c>
    </row>
    <row r="22857">
      <c r="A22857" s="95">
        <v>52875</v>
      </c>
      <c r="B22857" s="93" t="s">
        <v>17611</v>
      </c>
      <c r="C22857" s="93" t="s">
        <v>1407</v>
      </c>
      <c r="D22857" s="95">
        <v>1545</v>
      </c>
      <c r="E22857" s="95">
        <v>1685</v>
      </c>
      <c r="F22857" s="95">
        <v>23741040</v>
      </c>
      <c r="G22857" s="95">
        <v>250</v>
      </c>
      <c r="H22857" s="93" t="s">
        <v>8976</v>
      </c>
      <c r="I22857" s="93" t="s">
        <v>23895</v>
      </c>
      <c r="J22857" s="93" t="s">
        <v>20864</v>
      </c>
      <c r="K22857" s="93" t="s">
        <v>1505</v>
      </c>
      <c r="L22857" s="14">
        <f>AND(vyberHrace&lt;&gt;"",ISNUMBER(SEARCH(vyberHrace,$B22857)))</f>
      </c>
      <c r="M22857" s="14">
        <f>AND($I22857=MID(kododd,1,2),$J22857=MID(kododd,3,3))</f>
      </c>
    </row>
    <row r="22858">
      <c r="A22858" s="95">
        <v>50432</v>
      </c>
      <c r="B22858" s="93" t="s">
        <v>8871</v>
      </c>
      <c r="C22858" s="93" t="s">
        <v>1412</v>
      </c>
      <c r="D22858" s="95">
        <v>1493</v>
      </c>
      <c r="E22858" s="95">
        <v>1599</v>
      </c>
      <c r="F22858" s="95">
        <v>23740639</v>
      </c>
      <c r="G22858" s="95">
        <v>250</v>
      </c>
      <c r="H22858" s="93" t="s">
        <v>8976</v>
      </c>
      <c r="I22858" s="93" t="s">
        <v>23895</v>
      </c>
      <c r="J22858" s="93" t="s">
        <v>20864</v>
      </c>
      <c r="K22858" s="93" t="s">
        <v>1505</v>
      </c>
      <c r="L22858" s="14">
        <f>AND(vyberHrace&lt;&gt;"",ISNUMBER(SEARCH(vyberHrace,$B22858)))</f>
      </c>
      <c r="M22858" s="14">
        <f>AND($I22858=MID(kododd,1,2),$J22858=MID(kododd,3,3))</f>
      </c>
    </row>
    <row r="22859">
      <c r="A22859" s="95">
        <v>49566</v>
      </c>
      <c r="B22859" s="93" t="s">
        <v>14689</v>
      </c>
      <c r="C22859" s="93" t="s">
        <v>1406</v>
      </c>
      <c r="D22859" s="95">
        <v>1638</v>
      </c>
      <c r="E22859" s="95">
        <v>1765</v>
      </c>
      <c r="F22859" s="95">
        <v>23740647</v>
      </c>
      <c r="G22859" s="95">
        <v>250</v>
      </c>
      <c r="H22859" s="93" t="s">
        <v>8976</v>
      </c>
      <c r="I22859" s="93" t="s">
        <v>23895</v>
      </c>
      <c r="J22859" s="93" t="s">
        <v>20864</v>
      </c>
      <c r="K22859" s="93" t="s">
        <v>1505</v>
      </c>
      <c r="L22859" s="14">
        <f>AND(vyberHrace&lt;&gt;"",ISNUMBER(SEARCH(vyberHrace,$B22859)))</f>
      </c>
      <c r="M22859" s="14">
        <f>AND($I22859=MID(kododd,1,2),$J22859=MID(kododd,3,3))</f>
      </c>
    </row>
    <row r="22860">
      <c r="A22860" s="95">
        <v>52876</v>
      </c>
      <c r="B22860" s="93" t="s">
        <v>17612</v>
      </c>
      <c r="C22860" s="93" t="s">
        <v>1423</v>
      </c>
      <c r="G22860" s="95">
        <v>0</v>
      </c>
      <c r="H22860" s="93" t="s">
        <v>8976</v>
      </c>
      <c r="I22860" s="93" t="s">
        <v>23895</v>
      </c>
      <c r="J22860" s="93" t="s">
        <v>20864</v>
      </c>
      <c r="K22860" s="93" t="s">
        <v>1505</v>
      </c>
      <c r="L22860" s="14">
        <f>AND(vyberHrace&lt;&gt;"",ISNUMBER(SEARCH(vyberHrace,$B22860)))</f>
      </c>
      <c r="M22860" s="14">
        <f>AND($I22860=MID(kododd,1,2),$J22860=MID(kododd,3,3))</f>
      </c>
    </row>
    <row r="22861">
      <c r="A22861" s="95">
        <v>35176</v>
      </c>
      <c r="B22861" s="93" t="s">
        <v>16982</v>
      </c>
      <c r="C22861" s="93" t="s">
        <v>1414</v>
      </c>
      <c r="D22861" s="95">
        <v>1383</v>
      </c>
      <c r="E22861" s="95">
        <v>1613</v>
      </c>
      <c r="F22861" s="95">
        <v>385387</v>
      </c>
      <c r="G22861" s="95">
        <v>250</v>
      </c>
      <c r="H22861" s="93" t="s">
        <v>8976</v>
      </c>
      <c r="I22861" s="93" t="s">
        <v>23895</v>
      </c>
      <c r="J22861" s="93" t="s">
        <v>20944</v>
      </c>
      <c r="K22861" s="93" t="s">
        <v>11221</v>
      </c>
      <c r="L22861" s="14">
        <f>AND(vyberHrace&lt;&gt;"",ISNUMBER(SEARCH(vyberHrace,$B22861)))</f>
      </c>
      <c r="M22861" s="14">
        <f>AND($I22861=MID(kododd,1,2),$J22861=MID(kododd,3,3))</f>
      </c>
    </row>
    <row r="22862">
      <c r="A22862" s="95">
        <v>44416</v>
      </c>
      <c r="B22862" s="93" t="s">
        <v>16983</v>
      </c>
      <c r="C22862" s="93" t="s">
        <v>1438</v>
      </c>
      <c r="D22862" s="95">
        <v>1704</v>
      </c>
      <c r="E22862" s="95">
        <v>1771</v>
      </c>
      <c r="F22862" s="95">
        <v>386243</v>
      </c>
      <c r="G22862" s="95">
        <v>250</v>
      </c>
      <c r="H22862" s="93" t="s">
        <v>8976</v>
      </c>
      <c r="I22862" s="93" t="s">
        <v>23895</v>
      </c>
      <c r="J22862" s="93" t="s">
        <v>20890</v>
      </c>
      <c r="K22862" s="93" t="s">
        <v>29570</v>
      </c>
      <c r="L22862" s="14">
        <f>AND(vyberHrace&lt;&gt;"",ISNUMBER(SEARCH(vyberHrace,$B22862)))</f>
      </c>
      <c r="M22862" s="14">
        <f>AND($I22862=MID(kododd,1,2),$J22862=MID(kododd,3,3))</f>
      </c>
    </row>
    <row r="22863">
      <c r="A22863" s="95">
        <v>45875</v>
      </c>
      <c r="B22863" s="93" t="s">
        <v>16984</v>
      </c>
      <c r="C22863" s="93" t="s">
        <v>1406</v>
      </c>
      <c r="G22863" s="95">
        <v>0</v>
      </c>
      <c r="H22863" s="93" t="s">
        <v>8976</v>
      </c>
      <c r="I22863" s="93" t="s">
        <v>23895</v>
      </c>
      <c r="J22863" s="93" t="s">
        <v>20878</v>
      </c>
      <c r="K22863" s="93" t="s">
        <v>6859</v>
      </c>
      <c r="L22863" s="14">
        <f>AND(vyberHrace&lt;&gt;"",ISNUMBER(SEARCH(vyberHrace,$B22863)))</f>
      </c>
      <c r="M22863" s="14">
        <f>AND($I22863=MID(kododd,1,2),$J22863=MID(kododd,3,3))</f>
      </c>
    </row>
    <row r="22864">
      <c r="A22864" s="95">
        <v>45211</v>
      </c>
      <c r="B22864" s="93" t="s">
        <v>16985</v>
      </c>
      <c r="C22864" s="93" t="s">
        <v>1443</v>
      </c>
      <c r="G22864" s="95">
        <v>0</v>
      </c>
      <c r="H22864" s="93" t="s">
        <v>8976</v>
      </c>
      <c r="I22864" s="93" t="s">
        <v>23895</v>
      </c>
      <c r="J22864" s="93" t="s">
        <v>20869</v>
      </c>
      <c r="K22864" s="93" t="s">
        <v>6770</v>
      </c>
      <c r="L22864" s="14">
        <f>AND(vyberHrace&lt;&gt;"",ISNUMBER(SEARCH(vyberHrace,$B22864)))</f>
      </c>
      <c r="M22864" s="14">
        <f>AND($I22864=MID(kododd,1,2),$J22864=MID(kododd,3,3))</f>
      </c>
    </row>
    <row r="22865">
      <c r="A22865" s="95">
        <v>48825</v>
      </c>
      <c r="B22865" s="93" t="s">
        <v>16986</v>
      </c>
      <c r="C22865" s="93" t="s">
        <v>1410</v>
      </c>
      <c r="D22865" s="95">
        <v>1107</v>
      </c>
      <c r="F22865" s="95">
        <v>23724501</v>
      </c>
      <c r="G22865" s="95">
        <v>0</v>
      </c>
      <c r="H22865" s="93" t="s">
        <v>8976</v>
      </c>
      <c r="I22865" s="93" t="s">
        <v>23895</v>
      </c>
      <c r="J22865" s="93" t="s">
        <v>20879</v>
      </c>
      <c r="K22865" s="93" t="s">
        <v>23919</v>
      </c>
      <c r="L22865" s="14">
        <f>AND(vyberHrace&lt;&gt;"",ISNUMBER(SEARCH(vyberHrace,$B22865)))</f>
      </c>
      <c r="M22865" s="14">
        <f>AND($I22865=MID(kododd,1,2),$J22865=MID(kododd,3,3))</f>
      </c>
    </row>
    <row r="22866">
      <c r="A22866" s="95">
        <v>45578</v>
      </c>
      <c r="B22866" s="93" t="s">
        <v>16988</v>
      </c>
      <c r="C22866" s="93" t="s">
        <v>1419</v>
      </c>
      <c r="G22866" s="95">
        <v>0</v>
      </c>
      <c r="H22866" s="93" t="s">
        <v>8976</v>
      </c>
      <c r="I22866" s="93" t="s">
        <v>23895</v>
      </c>
      <c r="J22866" s="93" t="s">
        <v>3580</v>
      </c>
      <c r="K22866" s="93" t="s">
        <v>4827</v>
      </c>
      <c r="L22866" s="14">
        <f>AND(vyberHrace&lt;&gt;"",ISNUMBER(SEARCH(vyberHrace,$B22866)))</f>
      </c>
      <c r="M22866" s="14">
        <f>AND($I22866=MID(kododd,1,2),$J22866=MID(kododd,3,3))</f>
      </c>
    </row>
    <row r="22867">
      <c r="A22867" s="95">
        <v>48358</v>
      </c>
      <c r="B22867" s="93" t="s">
        <v>16993</v>
      </c>
      <c r="C22867" s="93" t="s">
        <v>1406</v>
      </c>
      <c r="G22867" s="95">
        <v>0</v>
      </c>
      <c r="H22867" s="93" t="s">
        <v>8976</v>
      </c>
      <c r="I22867" s="93" t="s">
        <v>23895</v>
      </c>
      <c r="J22867" s="93" t="s">
        <v>20884</v>
      </c>
      <c r="K22867" s="93" t="s">
        <v>6918</v>
      </c>
      <c r="L22867" s="14">
        <f>AND(vyberHrace&lt;&gt;"",ISNUMBER(SEARCH(vyberHrace,$B22867)))</f>
      </c>
      <c r="M22867" s="14">
        <f>AND($I22867=MID(kododd,1,2),$J22867=MID(kododd,3,3))</f>
      </c>
    </row>
    <row r="22868">
      <c r="A22868" s="95">
        <v>60883</v>
      </c>
      <c r="B22868" s="93" t="s">
        <v>27261</v>
      </c>
      <c r="C22868" s="93" t="s">
        <v>1424</v>
      </c>
      <c r="G22868" s="95">
        <v>0</v>
      </c>
      <c r="H22868" s="93" t="s">
        <v>8976</v>
      </c>
      <c r="I22868" s="93" t="s">
        <v>23895</v>
      </c>
      <c r="J22868" s="93" t="s">
        <v>20884</v>
      </c>
      <c r="K22868" s="93" t="s">
        <v>6918</v>
      </c>
      <c r="L22868" s="14">
        <f>AND(vyberHrace&lt;&gt;"",ISNUMBER(SEARCH(vyberHrace,$B22868)))</f>
      </c>
      <c r="M22868" s="14">
        <f>AND($I22868=MID(kododd,1,2),$J22868=MID(kododd,3,3))</f>
      </c>
    </row>
    <row r="22869">
      <c r="A22869" s="95">
        <v>60882</v>
      </c>
      <c r="B22869" s="93" t="s">
        <v>27260</v>
      </c>
      <c r="C22869" s="93" t="s">
        <v>1486</v>
      </c>
      <c r="G22869" s="95">
        <v>0</v>
      </c>
      <c r="H22869" s="93" t="s">
        <v>8976</v>
      </c>
      <c r="I22869" s="93" t="s">
        <v>23895</v>
      </c>
      <c r="J22869" s="93" t="s">
        <v>20884</v>
      </c>
      <c r="K22869" s="93" t="s">
        <v>6918</v>
      </c>
      <c r="L22869" s="14">
        <f>AND(vyberHrace&lt;&gt;"",ISNUMBER(SEARCH(vyberHrace,$B22869)))</f>
      </c>
      <c r="M22869" s="14">
        <f>AND($I22869=MID(kododd,1,2),$J22869=MID(kododd,3,3))</f>
      </c>
    </row>
    <row r="22870">
      <c r="A22870" s="95">
        <v>48015</v>
      </c>
      <c r="B22870" s="93" t="s">
        <v>16997</v>
      </c>
      <c r="C22870" s="93" t="s">
        <v>3255</v>
      </c>
      <c r="D22870" s="95">
        <v>1641</v>
      </c>
      <c r="E22870" s="95">
        <v>1749</v>
      </c>
      <c r="F22870" s="95">
        <v>23723572</v>
      </c>
      <c r="G22870" s="95">
        <v>250</v>
      </c>
      <c r="H22870" s="93" t="s">
        <v>8976</v>
      </c>
      <c r="I22870" s="93" t="s">
        <v>23895</v>
      </c>
      <c r="J22870" s="93" t="s">
        <v>20920</v>
      </c>
      <c r="K22870" s="93" t="s">
        <v>3843</v>
      </c>
      <c r="L22870" s="14">
        <f>AND(vyberHrace&lt;&gt;"",ISNUMBER(SEARCH(vyberHrace,$B22870)))</f>
      </c>
      <c r="M22870" s="14">
        <f>AND($I22870=MID(kododd,1,2),$J22870=MID(kododd,3,3))</f>
      </c>
    </row>
    <row r="22871">
      <c r="A22871" s="95">
        <v>48819</v>
      </c>
      <c r="B22871" s="93" t="s">
        <v>17005</v>
      </c>
      <c r="C22871" s="93" t="s">
        <v>1422</v>
      </c>
      <c r="G22871" s="95">
        <v>0</v>
      </c>
      <c r="H22871" s="93" t="s">
        <v>8976</v>
      </c>
      <c r="I22871" s="93" t="s">
        <v>23895</v>
      </c>
      <c r="J22871" s="93" t="s">
        <v>21013</v>
      </c>
      <c r="K22871" s="93" t="s">
        <v>12269</v>
      </c>
      <c r="L22871" s="14">
        <f>AND(vyberHrace&lt;&gt;"",ISNUMBER(SEARCH(vyberHrace,$B22871)))</f>
      </c>
      <c r="M22871" s="14">
        <f>AND($I22871=MID(kododd,1,2),$J22871=MID(kododd,3,3))</f>
      </c>
    </row>
    <row r="22872">
      <c r="A22872" s="95">
        <v>58361</v>
      </c>
      <c r="B22872" s="93" t="s">
        <v>24870</v>
      </c>
      <c r="C22872" s="93" t="s">
        <v>1450</v>
      </c>
      <c r="G22872" s="95">
        <v>0</v>
      </c>
      <c r="H22872" s="93" t="s">
        <v>8976</v>
      </c>
      <c r="I22872" s="93" t="s">
        <v>23895</v>
      </c>
      <c r="J22872" s="93" t="s">
        <v>20878</v>
      </c>
      <c r="K22872" s="93" t="s">
        <v>6859</v>
      </c>
      <c r="L22872" s="14">
        <f>AND(vyberHrace&lt;&gt;"",ISNUMBER(SEARCH(vyberHrace,$B22872)))</f>
      </c>
      <c r="M22872" s="14">
        <f>AND($I22872=MID(kododd,1,2),$J22872=MID(kododd,3,3))</f>
      </c>
    </row>
    <row r="22873">
      <c r="A22873" s="95">
        <v>32040</v>
      </c>
      <c r="B22873" s="93" t="s">
        <v>23984</v>
      </c>
      <c r="C22873" s="93" t="s">
        <v>1414</v>
      </c>
      <c r="D22873" s="95">
        <v>1823</v>
      </c>
      <c r="E22873" s="95">
        <v>1872</v>
      </c>
      <c r="F22873" s="95">
        <v>344095</v>
      </c>
      <c r="G22873" s="95">
        <v>0</v>
      </c>
      <c r="H22873" s="93" t="s">
        <v>8976</v>
      </c>
      <c r="I22873" s="93" t="s">
        <v>23895</v>
      </c>
      <c r="J22873" s="93" t="s">
        <v>20896</v>
      </c>
      <c r="K22873" s="93" t="s">
        <v>6905</v>
      </c>
      <c r="L22873" s="14">
        <f>AND(vyberHrace&lt;&gt;"",ISNUMBER(SEARCH(vyberHrace,$B22873)))</f>
      </c>
      <c r="M22873" s="14">
        <f>AND($I22873=MID(kododd,1,2),$J22873=MID(kododd,3,3))</f>
      </c>
    </row>
    <row r="22874">
      <c r="A22874" s="95">
        <v>43705</v>
      </c>
      <c r="B22874" s="93" t="s">
        <v>17027</v>
      </c>
      <c r="C22874" s="93" t="s">
        <v>1419</v>
      </c>
      <c r="G22874" s="95">
        <v>0</v>
      </c>
      <c r="H22874" s="93" t="s">
        <v>8976</v>
      </c>
      <c r="I22874" s="93" t="s">
        <v>23895</v>
      </c>
      <c r="J22874" s="93" t="s">
        <v>20869</v>
      </c>
      <c r="K22874" s="93" t="s">
        <v>6770</v>
      </c>
      <c r="L22874" s="14">
        <f>AND(vyberHrace&lt;&gt;"",ISNUMBER(SEARCH(vyberHrace,$B22874)))</f>
      </c>
      <c r="M22874" s="14">
        <f>AND($I22874=MID(kododd,1,2),$J22874=MID(kododd,3,3))</f>
      </c>
    </row>
    <row r="22875">
      <c r="A22875" s="95">
        <v>43708</v>
      </c>
      <c r="B22875" s="93" t="s">
        <v>17028</v>
      </c>
      <c r="C22875" s="93" t="s">
        <v>1408</v>
      </c>
      <c r="G22875" s="95">
        <v>0</v>
      </c>
      <c r="H22875" s="93" t="s">
        <v>8976</v>
      </c>
      <c r="I22875" s="93" t="s">
        <v>23895</v>
      </c>
      <c r="J22875" s="93" t="s">
        <v>20869</v>
      </c>
      <c r="K22875" s="93" t="s">
        <v>6770</v>
      </c>
      <c r="L22875" s="14">
        <f>AND(vyberHrace&lt;&gt;"",ISNUMBER(SEARCH(vyberHrace,$B22875)))</f>
      </c>
      <c r="M22875" s="14">
        <f>AND($I22875=MID(kododd,1,2),$J22875=MID(kododd,3,3))</f>
      </c>
    </row>
    <row r="22876">
      <c r="A22876" s="95">
        <v>43710</v>
      </c>
      <c r="B22876" s="93" t="s">
        <v>17029</v>
      </c>
      <c r="C22876" s="93" t="s">
        <v>1404</v>
      </c>
      <c r="G22876" s="95">
        <v>0</v>
      </c>
      <c r="H22876" s="93" t="s">
        <v>8976</v>
      </c>
      <c r="I22876" s="93" t="s">
        <v>23895</v>
      </c>
      <c r="J22876" s="93" t="s">
        <v>20869</v>
      </c>
      <c r="K22876" s="93" t="s">
        <v>6770</v>
      </c>
      <c r="L22876" s="14">
        <f>AND(vyberHrace&lt;&gt;"",ISNUMBER(SEARCH(vyberHrace,$B22876)))</f>
      </c>
      <c r="M22876" s="14">
        <f>AND($I22876=MID(kododd,1,2),$J22876=MID(kododd,3,3))</f>
      </c>
    </row>
    <row r="22877">
      <c r="A22877" s="95">
        <v>44417</v>
      </c>
      <c r="B22877" s="93" t="s">
        <v>17030</v>
      </c>
      <c r="C22877" s="93" t="s">
        <v>1410</v>
      </c>
      <c r="G22877" s="95">
        <v>0</v>
      </c>
      <c r="H22877" s="93" t="s">
        <v>8976</v>
      </c>
      <c r="I22877" s="93" t="s">
        <v>23895</v>
      </c>
      <c r="J22877" s="93" t="s">
        <v>20878</v>
      </c>
      <c r="K22877" s="93" t="s">
        <v>6859</v>
      </c>
      <c r="L22877" s="14">
        <f>AND(vyberHrace&lt;&gt;"",ISNUMBER(SEARCH(vyberHrace,$B22877)))</f>
      </c>
      <c r="M22877" s="14">
        <f>AND($I22877=MID(kododd,1,2),$J22877=MID(kododd,3,3))</f>
      </c>
    </row>
    <row r="22878">
      <c r="A22878" s="95">
        <v>46828</v>
      </c>
      <c r="B22878" s="93" t="s">
        <v>17031</v>
      </c>
      <c r="C22878" s="93" t="s">
        <v>1406</v>
      </c>
      <c r="F22878" s="95">
        <v>23750987</v>
      </c>
      <c r="G22878" s="95">
        <v>0</v>
      </c>
      <c r="H22878" s="93" t="s">
        <v>8976</v>
      </c>
      <c r="I22878" s="93" t="s">
        <v>23895</v>
      </c>
      <c r="J22878" s="93" t="s">
        <v>20935</v>
      </c>
      <c r="K22878" s="93" t="s">
        <v>6901</v>
      </c>
      <c r="L22878" s="14">
        <f>AND(vyberHrace&lt;&gt;"",ISNUMBER(SEARCH(vyberHrace,$B22878)))</f>
      </c>
      <c r="M22878" s="14">
        <f>AND($I22878=MID(kododd,1,2),$J22878=MID(kododd,3,3))</f>
      </c>
    </row>
    <row r="22879">
      <c r="A22879" s="95">
        <v>10110</v>
      </c>
      <c r="B22879" s="93" t="s">
        <v>16909</v>
      </c>
      <c r="C22879" s="93" t="s">
        <v>1405</v>
      </c>
      <c r="D22879" s="95">
        <v>1952</v>
      </c>
      <c r="E22879" s="95">
        <v>1966</v>
      </c>
      <c r="F22879" s="95">
        <v>347108</v>
      </c>
      <c r="G22879" s="95">
        <v>250</v>
      </c>
      <c r="H22879" s="93" t="s">
        <v>8976</v>
      </c>
      <c r="I22879" s="93" t="s">
        <v>23895</v>
      </c>
      <c r="J22879" s="93" t="s">
        <v>20947</v>
      </c>
      <c r="K22879" s="93" t="s">
        <v>6833</v>
      </c>
      <c r="L22879" s="14">
        <f>AND(vyberHrace&lt;&gt;"",ISNUMBER(SEARCH(vyberHrace,$B22879)))</f>
      </c>
      <c r="M22879" s="14">
        <f>AND($I22879=MID(kododd,1,2),$J22879=MID(kododd,3,3))</f>
      </c>
    </row>
    <row r="22880">
      <c r="A22880" s="95">
        <v>48771</v>
      </c>
      <c r="B22880" s="93" t="s">
        <v>16910</v>
      </c>
      <c r="C22880" s="93" t="s">
        <v>1408</v>
      </c>
      <c r="G22880" s="95">
        <v>0</v>
      </c>
      <c r="H22880" s="93" t="s">
        <v>8976</v>
      </c>
      <c r="I22880" s="93" t="s">
        <v>23895</v>
      </c>
      <c r="J22880" s="93" t="s">
        <v>20947</v>
      </c>
      <c r="K22880" s="93" t="s">
        <v>6833</v>
      </c>
      <c r="L22880" s="14">
        <f>AND(vyberHrace&lt;&gt;"",ISNUMBER(SEARCH(vyberHrace,$B22880)))</f>
      </c>
      <c r="M22880" s="14">
        <f>AND($I22880=MID(kododd,1,2),$J22880=MID(kododd,3,3))</f>
      </c>
    </row>
    <row r="22881">
      <c r="A22881" s="95">
        <v>62096</v>
      </c>
      <c r="B22881" s="93" t="s">
        <v>28296</v>
      </c>
      <c r="C22881" s="93" t="s">
        <v>1486</v>
      </c>
      <c r="D22881" s="95">
        <v>1035</v>
      </c>
      <c r="F22881" s="95">
        <v>571002774</v>
      </c>
      <c r="G22881" s="95">
        <v>250</v>
      </c>
      <c r="H22881" s="93" t="s">
        <v>8976</v>
      </c>
      <c r="I22881" s="93" t="s">
        <v>23895</v>
      </c>
      <c r="J22881" s="93" t="s">
        <v>20878</v>
      </c>
      <c r="K22881" s="93" t="s">
        <v>6859</v>
      </c>
      <c r="L22881" s="14">
        <f>AND(vyberHrace&lt;&gt;"",ISNUMBER(SEARCH(vyberHrace,$B22881)))</f>
      </c>
      <c r="M22881" s="14">
        <f>AND($I22881=MID(kododd,1,2),$J22881=MID(kododd,3,3))</f>
      </c>
    </row>
    <row r="22882">
      <c r="A22882" s="95">
        <v>60698</v>
      </c>
      <c r="B22882" s="93" t="s">
        <v>27111</v>
      </c>
      <c r="C22882" s="93" t="s">
        <v>1444</v>
      </c>
      <c r="F22882" s="95">
        <v>23798009</v>
      </c>
      <c r="G22882" s="95">
        <v>250</v>
      </c>
      <c r="H22882" s="93" t="s">
        <v>8976</v>
      </c>
      <c r="I22882" s="93" t="s">
        <v>23895</v>
      </c>
      <c r="J22882" s="93" t="s">
        <v>20851</v>
      </c>
      <c r="K22882" s="93" t="s">
        <v>5148</v>
      </c>
      <c r="L22882" s="14">
        <f>AND(vyberHrace&lt;&gt;"",ISNUMBER(SEARCH(vyberHrace,$B22882)))</f>
      </c>
      <c r="M22882" s="14">
        <f>AND($I22882=MID(kododd,1,2),$J22882=MID(kododd,3,3))</f>
      </c>
    </row>
    <row r="22883">
      <c r="A22883" s="95">
        <v>55245</v>
      </c>
      <c r="B22883" s="93" t="s">
        <v>1120</v>
      </c>
      <c r="C22883" s="93" t="s">
        <v>1412</v>
      </c>
      <c r="F22883" s="95">
        <v>23753854</v>
      </c>
      <c r="G22883" s="95">
        <v>0</v>
      </c>
      <c r="H22883" s="93" t="s">
        <v>8976</v>
      </c>
      <c r="I22883" s="93" t="s">
        <v>23895</v>
      </c>
      <c r="J22883" s="93" t="s">
        <v>20913</v>
      </c>
      <c r="K22883" s="93" t="s">
        <v>3849</v>
      </c>
      <c r="L22883" s="14">
        <f>AND(vyberHrace&lt;&gt;"",ISNUMBER(SEARCH(vyberHrace,$B22883)))</f>
      </c>
      <c r="M22883" s="14">
        <f>AND($I22883=MID(kododd,1,2),$J22883=MID(kododd,3,3))</f>
      </c>
    </row>
    <row r="22884">
      <c r="A22884" s="95">
        <v>50204</v>
      </c>
      <c r="B22884" s="93" t="s">
        <v>4347</v>
      </c>
      <c r="C22884" s="93" t="s">
        <v>1452</v>
      </c>
      <c r="D22884" s="95">
        <v>1394</v>
      </c>
      <c r="E22884" s="95">
        <v>1792</v>
      </c>
      <c r="F22884" s="95">
        <v>23733217</v>
      </c>
      <c r="G22884" s="95">
        <v>250</v>
      </c>
      <c r="H22884" s="93" t="s">
        <v>8976</v>
      </c>
      <c r="I22884" s="93" t="s">
        <v>23895</v>
      </c>
      <c r="J22884" s="93" t="s">
        <v>20948</v>
      </c>
      <c r="K22884" s="93" t="s">
        <v>6265</v>
      </c>
      <c r="L22884" s="14">
        <f>AND(vyberHrace&lt;&gt;"",ISNUMBER(SEARCH(vyberHrace,$B22884)))</f>
      </c>
      <c r="M22884" s="14">
        <f>AND($I22884=MID(kododd,1,2),$J22884=MID(kododd,3,3))</f>
      </c>
    </row>
    <row r="22885">
      <c r="A22885" s="95">
        <v>53968</v>
      </c>
      <c r="B22885" s="93" t="s">
        <v>1219</v>
      </c>
      <c r="C22885" s="93" t="s">
        <v>1424</v>
      </c>
      <c r="G22885" s="95">
        <v>250</v>
      </c>
      <c r="H22885" s="93" t="s">
        <v>8976</v>
      </c>
      <c r="I22885" s="93" t="s">
        <v>23895</v>
      </c>
      <c r="J22885" s="93" t="s">
        <v>20948</v>
      </c>
      <c r="K22885" s="93" t="s">
        <v>6265</v>
      </c>
      <c r="L22885" s="14">
        <f>AND(vyberHrace&lt;&gt;"",ISNUMBER(SEARCH(vyberHrace,$B22885)))</f>
      </c>
      <c r="M22885" s="14">
        <f>AND($I22885=MID(kododd,1,2),$J22885=MID(kododd,3,3))</f>
      </c>
    </row>
    <row r="22886">
      <c r="A22886" s="95">
        <v>62700</v>
      </c>
      <c r="B22886" s="93" t="s">
        <v>29648</v>
      </c>
      <c r="C22886" s="93" t="s">
        <v>1486</v>
      </c>
      <c r="F22886" s="95">
        <v>571002430</v>
      </c>
      <c r="G22886" s="95">
        <v>250</v>
      </c>
      <c r="H22886" s="93" t="s">
        <v>8976</v>
      </c>
      <c r="I22886" s="93" t="s">
        <v>23895</v>
      </c>
      <c r="J22886" s="93" t="s">
        <v>20935</v>
      </c>
      <c r="K22886" s="93" t="s">
        <v>6901</v>
      </c>
      <c r="L22886" s="14">
        <f>AND(vyberHrace&lt;&gt;"",ISNUMBER(SEARCH(vyberHrace,$B22886)))</f>
      </c>
      <c r="M22886" s="14">
        <f>AND($I22886=MID(kododd,1,2),$J22886=MID(kododd,3,3))</f>
      </c>
    </row>
    <row r="22887">
      <c r="A22887" s="95">
        <v>36729</v>
      </c>
      <c r="B22887" s="93" t="s">
        <v>432</v>
      </c>
      <c r="C22887" s="93" t="s">
        <v>1419</v>
      </c>
      <c r="D22887" s="95">
        <v>1254</v>
      </c>
      <c r="E22887" s="95">
        <v>1521</v>
      </c>
      <c r="F22887" s="95">
        <v>371866</v>
      </c>
      <c r="G22887" s="95">
        <v>250</v>
      </c>
      <c r="H22887" s="93" t="s">
        <v>8976</v>
      </c>
      <c r="I22887" s="93" t="s">
        <v>23895</v>
      </c>
      <c r="J22887" s="93" t="s">
        <v>21012</v>
      </c>
      <c r="K22887" s="93" t="s">
        <v>7767</v>
      </c>
      <c r="L22887" s="14">
        <f>AND(vyberHrace&lt;&gt;"",ISNUMBER(SEARCH(vyberHrace,$B22887)))</f>
      </c>
      <c r="M22887" s="14">
        <f>AND($I22887=MID(kododd,1,2),$J22887=MID(kododd,3,3))</f>
      </c>
    </row>
    <row r="22888">
      <c r="A22888" s="95">
        <v>8824</v>
      </c>
      <c r="B22888" s="93" t="s">
        <v>433</v>
      </c>
      <c r="C22888" s="93" t="s">
        <v>1427</v>
      </c>
      <c r="D22888" s="95">
        <v>1796</v>
      </c>
      <c r="E22888" s="95">
        <v>1836</v>
      </c>
      <c r="F22888" s="95">
        <v>385379</v>
      </c>
      <c r="G22888" s="95">
        <v>250</v>
      </c>
      <c r="H22888" s="93" t="s">
        <v>8976</v>
      </c>
      <c r="I22888" s="93" t="s">
        <v>23895</v>
      </c>
      <c r="J22888" s="93" t="s">
        <v>21012</v>
      </c>
      <c r="K22888" s="93" t="s">
        <v>7767</v>
      </c>
      <c r="L22888" s="14">
        <f>AND(vyberHrace&lt;&gt;"",ISNUMBER(SEARCH(vyberHrace,$B22888)))</f>
      </c>
      <c r="M22888" s="14">
        <f>AND($I22888=MID(kododd,1,2),$J22888=MID(kododd,3,3))</f>
      </c>
    </row>
    <row r="22889">
      <c r="A22889" s="95">
        <v>43334</v>
      </c>
      <c r="B22889" s="93" t="s">
        <v>434</v>
      </c>
      <c r="C22889" s="93" t="s">
        <v>1408</v>
      </c>
      <c r="D22889" s="95">
        <v>1083</v>
      </c>
      <c r="F22889" s="95">
        <v>389447</v>
      </c>
      <c r="G22889" s="95">
        <v>250</v>
      </c>
      <c r="H22889" s="93" t="s">
        <v>8976</v>
      </c>
      <c r="I22889" s="93" t="s">
        <v>23895</v>
      </c>
      <c r="J22889" s="93" t="s">
        <v>21012</v>
      </c>
      <c r="K22889" s="93" t="s">
        <v>7767</v>
      </c>
      <c r="L22889" s="14">
        <f>AND(vyberHrace&lt;&gt;"",ISNUMBER(SEARCH(vyberHrace,$B22889)))</f>
      </c>
      <c r="M22889" s="14">
        <f>AND($I22889=MID(kododd,1,2),$J22889=MID(kododd,3,3))</f>
      </c>
    </row>
    <row r="22890">
      <c r="A22890" s="95">
        <v>10114</v>
      </c>
      <c r="B22890" s="93" t="s">
        <v>435</v>
      </c>
      <c r="C22890" s="93" t="s">
        <v>1463</v>
      </c>
      <c r="D22890" s="95">
        <v>1564</v>
      </c>
      <c r="F22890" s="95">
        <v>23798653</v>
      </c>
      <c r="G22890" s="95">
        <v>250</v>
      </c>
      <c r="H22890" s="93" t="s">
        <v>8976</v>
      </c>
      <c r="I22890" s="93" t="s">
        <v>23895</v>
      </c>
      <c r="J22890" s="93" t="s">
        <v>21012</v>
      </c>
      <c r="K22890" s="93" t="s">
        <v>7767</v>
      </c>
      <c r="L22890" s="14">
        <f>AND(vyberHrace&lt;&gt;"",ISNUMBER(SEARCH(vyberHrace,$B22890)))</f>
      </c>
      <c r="M22890" s="14">
        <f>AND($I22890=MID(kododd,1,2),$J22890=MID(kododd,3,3))</f>
      </c>
    </row>
    <row r="22891">
      <c r="A22891" s="95">
        <v>22375</v>
      </c>
      <c r="B22891" s="93" t="s">
        <v>8715</v>
      </c>
      <c r="C22891" s="93" t="s">
        <v>1415</v>
      </c>
      <c r="D22891" s="95">
        <v>1510</v>
      </c>
      <c r="E22891" s="95">
        <v>1651</v>
      </c>
      <c r="F22891" s="95">
        <v>371572</v>
      </c>
      <c r="G22891" s="95">
        <v>0</v>
      </c>
      <c r="H22891" s="93" t="s">
        <v>8976</v>
      </c>
      <c r="I22891" s="93" t="s">
        <v>23895</v>
      </c>
      <c r="J22891" s="93" t="s">
        <v>20878</v>
      </c>
      <c r="K22891" s="93" t="s">
        <v>6859</v>
      </c>
      <c r="L22891" s="14">
        <f>AND(vyberHrace&lt;&gt;"",ISNUMBER(SEARCH(vyberHrace,$B22891)))</f>
      </c>
      <c r="M22891" s="14">
        <f>AND($I22891=MID(kododd,1,2),$J22891=MID(kododd,3,3))</f>
      </c>
    </row>
    <row r="22892">
      <c r="A22892" s="95">
        <v>58665</v>
      </c>
      <c r="B22892" s="93" t="s">
        <v>25149</v>
      </c>
      <c r="C22892" s="93" t="s">
        <v>1436</v>
      </c>
      <c r="D22892" s="95">
        <v>1339</v>
      </c>
      <c r="F22892" s="95">
        <v>23784504</v>
      </c>
      <c r="G22892" s="95">
        <v>0</v>
      </c>
      <c r="H22892" s="93" t="s">
        <v>8976</v>
      </c>
      <c r="I22892" s="93" t="s">
        <v>23895</v>
      </c>
      <c r="J22892" s="93" t="s">
        <v>20875</v>
      </c>
      <c r="K22892" s="93" t="s">
        <v>11215</v>
      </c>
      <c r="L22892" s="14">
        <f>AND(vyberHrace&lt;&gt;"",ISNUMBER(SEARCH(vyberHrace,$B22892)))</f>
      </c>
      <c r="M22892" s="14">
        <f>AND($I22892=MID(kododd,1,2),$J22892=MID(kododd,3,3))</f>
      </c>
    </row>
    <row r="22893">
      <c r="A22893" s="95">
        <v>63780</v>
      </c>
      <c r="B22893" s="93" t="s">
        <v>30043</v>
      </c>
      <c r="C22893" s="93" t="s">
        <v>1436</v>
      </c>
      <c r="G22893" s="95">
        <v>250</v>
      </c>
      <c r="H22893" s="93" t="s">
        <v>8976</v>
      </c>
      <c r="I22893" s="93" t="s">
        <v>23895</v>
      </c>
      <c r="J22893" s="93" t="s">
        <v>20966</v>
      </c>
      <c r="K22893" s="93" t="s">
        <v>3069</v>
      </c>
      <c r="L22893" s="14">
        <f>AND(vyberHrace&lt;&gt;"",ISNUMBER(SEARCH(vyberHrace,$B22893)))</f>
      </c>
      <c r="M22893" s="14">
        <f>AND($I22893=MID(kododd,1,2),$J22893=MID(kododd,3,3))</f>
      </c>
    </row>
    <row r="22894">
      <c r="A22894" s="95">
        <v>60728</v>
      </c>
      <c r="B22894" s="93" t="s">
        <v>27138</v>
      </c>
      <c r="C22894" s="93" t="s">
        <v>1486</v>
      </c>
      <c r="G22894" s="95">
        <v>0</v>
      </c>
      <c r="H22894" s="93" t="s">
        <v>8976</v>
      </c>
      <c r="I22894" s="93" t="s">
        <v>23895</v>
      </c>
      <c r="J22894" s="93" t="s">
        <v>20867</v>
      </c>
      <c r="K22894" s="93" t="s">
        <v>6764</v>
      </c>
      <c r="L22894" s="14">
        <f>AND(vyberHrace&lt;&gt;"",ISNUMBER(SEARCH(vyberHrace,$B22894)))</f>
      </c>
      <c r="M22894" s="14">
        <f>AND($I22894=MID(kododd,1,2),$J22894=MID(kododd,3,3))</f>
      </c>
    </row>
    <row r="22895">
      <c r="A22895" s="95">
        <v>52451</v>
      </c>
      <c r="B22895" s="93" t="s">
        <v>3258</v>
      </c>
      <c r="C22895" s="93" t="s">
        <v>1402</v>
      </c>
      <c r="G22895" s="95">
        <v>250</v>
      </c>
      <c r="H22895" s="93" t="s">
        <v>8976</v>
      </c>
      <c r="I22895" s="93" t="s">
        <v>23895</v>
      </c>
      <c r="J22895" s="93" t="s">
        <v>20948</v>
      </c>
      <c r="K22895" s="93" t="s">
        <v>6265</v>
      </c>
      <c r="L22895" s="14">
        <f>AND(vyberHrace&lt;&gt;"",ISNUMBER(SEARCH(vyberHrace,$B22895)))</f>
      </c>
      <c r="M22895" s="14">
        <f>AND($I22895=MID(kododd,1,2),$J22895=MID(kododd,3,3))</f>
      </c>
    </row>
    <row r="22896">
      <c r="A22896" s="95">
        <v>12620</v>
      </c>
      <c r="B22896" s="93" t="s">
        <v>8724</v>
      </c>
      <c r="C22896" s="93" t="s">
        <v>1440</v>
      </c>
      <c r="D22896" s="95">
        <v>1630</v>
      </c>
      <c r="E22896" s="95">
        <v>1710</v>
      </c>
      <c r="F22896" s="95">
        <v>391158</v>
      </c>
      <c r="G22896" s="95">
        <v>250</v>
      </c>
      <c r="H22896" s="93" t="s">
        <v>8976</v>
      </c>
      <c r="I22896" s="93" t="s">
        <v>23895</v>
      </c>
      <c r="J22896" s="93" t="s">
        <v>21003</v>
      </c>
      <c r="K22896" s="93" t="s">
        <v>11216</v>
      </c>
      <c r="L22896" s="14">
        <f>AND(vyberHrace&lt;&gt;"",ISNUMBER(SEARCH(vyberHrace,$B22896)))</f>
      </c>
      <c r="M22896" s="14">
        <f>AND($I22896=MID(kododd,1,2),$J22896=MID(kododd,3,3))</f>
      </c>
    </row>
    <row r="22897">
      <c r="A22897" s="95">
        <v>59518</v>
      </c>
      <c r="B22897" s="93" t="s">
        <v>8724</v>
      </c>
      <c r="C22897" s="93" t="s">
        <v>1457</v>
      </c>
      <c r="F22897" s="95">
        <v>23785390</v>
      </c>
      <c r="G22897" s="95">
        <v>250</v>
      </c>
      <c r="H22897" s="93" t="s">
        <v>8976</v>
      </c>
      <c r="I22897" s="93" t="s">
        <v>23895</v>
      </c>
      <c r="J22897" s="93" t="s">
        <v>21003</v>
      </c>
      <c r="K22897" s="93" t="s">
        <v>11216</v>
      </c>
      <c r="L22897" s="14">
        <f>AND(vyberHrace&lt;&gt;"",ISNUMBER(SEARCH(vyberHrace,$B22897)))</f>
      </c>
      <c r="M22897" s="14">
        <f>AND($I22897=MID(kododd,1,2),$J22897=MID(kododd,3,3))</f>
      </c>
    </row>
    <row r="22898">
      <c r="A22898" s="95">
        <v>7610</v>
      </c>
      <c r="B22898" s="93" t="s">
        <v>16371</v>
      </c>
      <c r="C22898" s="93" t="s">
        <v>1413</v>
      </c>
      <c r="D22898" s="95">
        <v>1593</v>
      </c>
      <c r="E22898" s="95">
        <v>1691</v>
      </c>
      <c r="F22898" s="95">
        <v>23746858</v>
      </c>
      <c r="G22898" s="95">
        <v>250</v>
      </c>
      <c r="H22898" s="93" t="s">
        <v>8976</v>
      </c>
      <c r="I22898" s="93" t="s">
        <v>23895</v>
      </c>
      <c r="J22898" s="93" t="s">
        <v>20851</v>
      </c>
      <c r="K22898" s="93" t="s">
        <v>5148</v>
      </c>
      <c r="L22898" s="14">
        <f>AND(vyberHrace&lt;&gt;"",ISNUMBER(SEARCH(vyberHrace,$B22898)))</f>
      </c>
      <c r="M22898" s="14">
        <f>AND($I22898=MID(kododd,1,2),$J22898=MID(kododd,3,3))</f>
      </c>
    </row>
    <row r="22899">
      <c r="A22899" s="95">
        <v>44418</v>
      </c>
      <c r="B22899" s="93" t="s">
        <v>12487</v>
      </c>
      <c r="C22899" s="93" t="s">
        <v>3255</v>
      </c>
      <c r="G22899" s="95">
        <v>0</v>
      </c>
      <c r="H22899" s="93" t="s">
        <v>8976</v>
      </c>
      <c r="I22899" s="93" t="s">
        <v>23895</v>
      </c>
      <c r="J22899" s="93" t="s">
        <v>20878</v>
      </c>
      <c r="K22899" s="93" t="s">
        <v>6859</v>
      </c>
      <c r="L22899" s="14">
        <f>AND(vyberHrace&lt;&gt;"",ISNUMBER(SEARCH(vyberHrace,$B22899)))</f>
      </c>
      <c r="M22899" s="14">
        <f>AND($I22899=MID(kododd,1,2),$J22899=MID(kododd,3,3))</f>
      </c>
    </row>
    <row r="22900">
      <c r="A22900" s="95">
        <v>48816</v>
      </c>
      <c r="B22900" s="93" t="s">
        <v>12489</v>
      </c>
      <c r="C22900" s="93" t="s">
        <v>1416</v>
      </c>
      <c r="G22900" s="95">
        <v>0</v>
      </c>
      <c r="H22900" s="93" t="s">
        <v>8976</v>
      </c>
      <c r="I22900" s="93" t="s">
        <v>23895</v>
      </c>
      <c r="J22900" s="93" t="s">
        <v>21013</v>
      </c>
      <c r="K22900" s="93" t="s">
        <v>12269</v>
      </c>
      <c r="L22900" s="14">
        <f>AND(vyberHrace&lt;&gt;"",ISNUMBER(SEARCH(vyberHrace,$B22900)))</f>
      </c>
      <c r="M22900" s="14">
        <f>AND($I22900=MID(kododd,1,2),$J22900=MID(kododd,3,3))</f>
      </c>
    </row>
    <row r="22901">
      <c r="A22901" s="95">
        <v>52402</v>
      </c>
      <c r="B22901" s="93" t="s">
        <v>2423</v>
      </c>
      <c r="C22901" s="93" t="s">
        <v>1410</v>
      </c>
      <c r="G22901" s="95">
        <v>0</v>
      </c>
      <c r="H22901" s="93" t="s">
        <v>8976</v>
      </c>
      <c r="I22901" s="93" t="s">
        <v>23895</v>
      </c>
      <c r="J22901" s="93" t="s">
        <v>20867</v>
      </c>
      <c r="K22901" s="93" t="s">
        <v>6764</v>
      </c>
      <c r="L22901" s="14">
        <f>AND(vyberHrace&lt;&gt;"",ISNUMBER(SEARCH(vyberHrace,$B22901)))</f>
      </c>
      <c r="M22901" s="14">
        <f>AND($I22901=MID(kododd,1,2),$J22901=MID(kododd,3,3))</f>
      </c>
    </row>
    <row r="22902">
      <c r="A22902" s="95">
        <v>63694</v>
      </c>
      <c r="B22902" s="93" t="s">
        <v>29906</v>
      </c>
      <c r="C22902" s="93" t="s">
        <v>1416</v>
      </c>
      <c r="G22902" s="95">
        <v>250</v>
      </c>
      <c r="H22902" s="93" t="s">
        <v>8976</v>
      </c>
      <c r="I22902" s="93" t="s">
        <v>23895</v>
      </c>
      <c r="J22902" s="93" t="s">
        <v>1506</v>
      </c>
      <c r="K22902" s="93" t="s">
        <v>1507</v>
      </c>
      <c r="L22902" s="14">
        <f>AND(vyberHrace&lt;&gt;"",ISNUMBER(SEARCH(vyberHrace,$B22902)))</f>
      </c>
      <c r="M22902" s="14">
        <f>AND($I22902=MID(kododd,1,2),$J22902=MID(kododd,3,3))</f>
      </c>
    </row>
    <row r="22903">
      <c r="A22903" s="95">
        <v>7343</v>
      </c>
      <c r="B22903" s="93" t="s">
        <v>13857</v>
      </c>
      <c r="C22903" s="93" t="s">
        <v>1436</v>
      </c>
      <c r="D22903" s="95">
        <v>2184</v>
      </c>
      <c r="E22903" s="95">
        <v>2178</v>
      </c>
      <c r="F22903" s="95">
        <v>318248</v>
      </c>
      <c r="G22903" s="95">
        <v>250</v>
      </c>
      <c r="H22903" s="93" t="s">
        <v>8976</v>
      </c>
      <c r="I22903" s="93" t="s">
        <v>23895</v>
      </c>
      <c r="J22903" s="93" t="s">
        <v>20934</v>
      </c>
      <c r="K22903" s="93" t="s">
        <v>21374</v>
      </c>
      <c r="L22903" s="14">
        <f>AND(vyberHrace&lt;&gt;"",ISNUMBER(SEARCH(vyberHrace,$B22903)))</f>
      </c>
      <c r="M22903" s="14">
        <f>AND($I22903=MID(kododd,1,2),$J22903=MID(kododd,3,3))</f>
      </c>
    </row>
    <row r="22904">
      <c r="A22904" s="95">
        <v>25545</v>
      </c>
      <c r="B22904" s="93" t="s">
        <v>17213</v>
      </c>
      <c r="C22904" s="93" t="s">
        <v>1448</v>
      </c>
      <c r="D22904" s="95">
        <v>1398</v>
      </c>
      <c r="G22904" s="95">
        <v>0</v>
      </c>
      <c r="H22904" s="93" t="s">
        <v>8976</v>
      </c>
      <c r="I22904" s="93" t="s">
        <v>23895</v>
      </c>
      <c r="J22904" s="93" t="s">
        <v>20867</v>
      </c>
      <c r="K22904" s="93" t="s">
        <v>6764</v>
      </c>
      <c r="L22904" s="14">
        <f>AND(vyberHrace&lt;&gt;"",ISNUMBER(SEARCH(vyberHrace,$B22904)))</f>
      </c>
      <c r="M22904" s="14">
        <f>AND($I22904=MID(kododd,1,2),$J22904=MID(kododd,3,3))</f>
      </c>
    </row>
    <row r="22905">
      <c r="A22905" s="95">
        <v>44905</v>
      </c>
      <c r="B22905" s="93" t="s">
        <v>17220</v>
      </c>
      <c r="C22905" s="93" t="s">
        <v>1410</v>
      </c>
      <c r="F22905" s="95">
        <v>23706023</v>
      </c>
      <c r="G22905" s="95">
        <v>0</v>
      </c>
      <c r="H22905" s="93" t="s">
        <v>8976</v>
      </c>
      <c r="I22905" s="93" t="s">
        <v>23895</v>
      </c>
      <c r="J22905" s="93" t="s">
        <v>20881</v>
      </c>
      <c r="K22905" s="93" t="s">
        <v>1955</v>
      </c>
      <c r="L22905" s="14">
        <f>AND(vyberHrace&lt;&gt;"",ISNUMBER(SEARCH(vyberHrace,$B22905)))</f>
      </c>
      <c r="M22905" s="14">
        <f>AND($I22905=MID(kododd,1,2),$J22905=MID(kododd,3,3))</f>
      </c>
    </row>
    <row r="22906">
      <c r="A22906" s="95">
        <v>1042</v>
      </c>
      <c r="B22906" s="93" t="s">
        <v>17221</v>
      </c>
      <c r="C22906" s="93" t="s">
        <v>1471</v>
      </c>
      <c r="D22906" s="95">
        <v>1786</v>
      </c>
      <c r="E22906" s="95">
        <v>1879</v>
      </c>
      <c r="F22906" s="95">
        <v>376060</v>
      </c>
      <c r="G22906" s="95">
        <v>250</v>
      </c>
      <c r="H22906" s="93" t="s">
        <v>8976</v>
      </c>
      <c r="I22906" s="93" t="s">
        <v>23895</v>
      </c>
      <c r="J22906" s="93" t="s">
        <v>20878</v>
      </c>
      <c r="K22906" s="93" t="s">
        <v>6859</v>
      </c>
      <c r="L22906" s="14">
        <f>AND(vyberHrace&lt;&gt;"",ISNUMBER(SEARCH(vyberHrace,$B22906)))</f>
      </c>
      <c r="M22906" s="14">
        <f>AND($I22906=MID(kododd,1,2),$J22906=MID(kododd,3,3))</f>
      </c>
    </row>
    <row r="22907">
      <c r="A22907" s="95">
        <v>175</v>
      </c>
      <c r="B22907" s="93" t="s">
        <v>17222</v>
      </c>
      <c r="C22907" s="93" t="s">
        <v>1404</v>
      </c>
      <c r="D22907" s="95">
        <v>2396</v>
      </c>
      <c r="E22907" s="95">
        <v>2389</v>
      </c>
      <c r="F22907" s="95">
        <v>304875</v>
      </c>
      <c r="G22907" s="95">
        <v>250</v>
      </c>
      <c r="H22907" s="93" t="s">
        <v>8976</v>
      </c>
      <c r="I22907" s="93" t="s">
        <v>23895</v>
      </c>
      <c r="J22907" s="93" t="s">
        <v>20878</v>
      </c>
      <c r="K22907" s="93" t="s">
        <v>6859</v>
      </c>
      <c r="L22907" s="14">
        <f>AND(vyberHrace&lt;&gt;"",ISNUMBER(SEARCH(vyberHrace,$B22907)))</f>
      </c>
      <c r="M22907" s="14">
        <f>AND($I22907=MID(kododd,1,2),$J22907=MID(kododd,3,3))</f>
      </c>
    </row>
    <row r="22908">
      <c r="A22908" s="95">
        <v>48681</v>
      </c>
      <c r="B22908" s="93" t="s">
        <v>17223</v>
      </c>
      <c r="C22908" s="93" t="s">
        <v>1406</v>
      </c>
      <c r="G22908" s="95">
        <v>0</v>
      </c>
      <c r="H22908" s="93" t="s">
        <v>8976</v>
      </c>
      <c r="I22908" s="93" t="s">
        <v>23895</v>
      </c>
      <c r="J22908" s="93" t="s">
        <v>20878</v>
      </c>
      <c r="K22908" s="93" t="s">
        <v>6859</v>
      </c>
      <c r="L22908" s="14">
        <f>AND(vyberHrace&lt;&gt;"",ISNUMBER(SEARCH(vyberHrace,$B22908)))</f>
      </c>
      <c r="M22908" s="14">
        <f>AND($I22908=MID(kododd,1,2),$J22908=MID(kododd,3,3))</f>
      </c>
    </row>
    <row r="22909">
      <c r="A22909" s="95">
        <v>57266</v>
      </c>
      <c r="B22909" s="93" t="s">
        <v>23363</v>
      </c>
      <c r="C22909" s="93" t="s">
        <v>3255</v>
      </c>
      <c r="G22909" s="95">
        <v>0</v>
      </c>
      <c r="H22909" s="93" t="s">
        <v>8976</v>
      </c>
      <c r="I22909" s="93" t="s">
        <v>23895</v>
      </c>
      <c r="J22909" s="93" t="s">
        <v>20985</v>
      </c>
      <c r="K22909" s="93" t="s">
        <v>6869</v>
      </c>
      <c r="L22909" s="14">
        <f>AND(vyberHrace&lt;&gt;"",ISNUMBER(SEARCH(vyberHrace,$B22909)))</f>
      </c>
      <c r="M22909" s="14">
        <f>AND($I22909=MID(kododd,1,2),$J22909=MID(kododd,3,3))</f>
      </c>
    </row>
    <row r="22910">
      <c r="A22910" s="95">
        <v>51714</v>
      </c>
      <c r="B22910" s="93" t="s">
        <v>2314</v>
      </c>
      <c r="C22910" s="93" t="s">
        <v>1408</v>
      </c>
      <c r="D22910" s="95">
        <v>1627</v>
      </c>
      <c r="E22910" s="95">
        <v>1734</v>
      </c>
      <c r="F22910" s="95">
        <v>23746866</v>
      </c>
      <c r="G22910" s="95">
        <v>250</v>
      </c>
      <c r="H22910" s="93" t="s">
        <v>8976</v>
      </c>
      <c r="I22910" s="93" t="s">
        <v>23895</v>
      </c>
      <c r="J22910" s="93" t="s">
        <v>20896</v>
      </c>
      <c r="K22910" s="93" t="s">
        <v>6905</v>
      </c>
      <c r="L22910" s="14">
        <f>AND(vyberHrace&lt;&gt;"",ISNUMBER(SEARCH(vyberHrace,$B22910)))</f>
      </c>
      <c r="M22910" s="14">
        <f>AND($I22910=MID(kododd,1,2),$J22910=MID(kododd,3,3))</f>
      </c>
    </row>
    <row r="22911">
      <c r="A22911" s="95">
        <v>61977</v>
      </c>
      <c r="B22911" s="93" t="s">
        <v>28182</v>
      </c>
      <c r="C22911" s="93" t="s">
        <v>1486</v>
      </c>
      <c r="G22911" s="95">
        <v>250</v>
      </c>
      <c r="H22911" s="93" t="s">
        <v>8976</v>
      </c>
      <c r="I22911" s="93" t="s">
        <v>23895</v>
      </c>
      <c r="J22911" s="93" t="s">
        <v>20914</v>
      </c>
      <c r="K22911" s="93" t="s">
        <v>4359</v>
      </c>
      <c r="L22911" s="14">
        <f>AND(vyberHrace&lt;&gt;"",ISNUMBER(SEARCH(vyberHrace,$B22911)))</f>
      </c>
      <c r="M22911" s="14">
        <f>AND($I22911=MID(kododd,1,2),$J22911=MID(kododd,3,3))</f>
      </c>
    </row>
    <row r="22912">
      <c r="A22912" s="95">
        <v>1278</v>
      </c>
      <c r="B22912" s="93" t="s">
        <v>14980</v>
      </c>
      <c r="C22912" s="93" t="s">
        <v>1446</v>
      </c>
      <c r="D22912" s="95">
        <v>2001</v>
      </c>
      <c r="E22912" s="95">
        <v>2008</v>
      </c>
      <c r="F22912" s="95">
        <v>315982</v>
      </c>
      <c r="G22912" s="95">
        <v>250</v>
      </c>
      <c r="H22912" s="93" t="s">
        <v>8976</v>
      </c>
      <c r="I22912" s="93" t="s">
        <v>23895</v>
      </c>
      <c r="J22912" s="93" t="s">
        <v>20948</v>
      </c>
      <c r="K22912" s="93" t="s">
        <v>6265</v>
      </c>
      <c r="L22912" s="14">
        <f>AND(vyberHrace&lt;&gt;"",ISNUMBER(SEARCH(vyberHrace,$B22912)))</f>
      </c>
      <c r="M22912" s="14">
        <f>AND($I22912=MID(kododd,1,2),$J22912=MID(kododd,3,3))</f>
      </c>
    </row>
    <row r="22913">
      <c r="A22913" s="95">
        <v>54467</v>
      </c>
      <c r="B22913" s="93" t="s">
        <v>23222</v>
      </c>
      <c r="C22913" s="93" t="s">
        <v>1420</v>
      </c>
      <c r="G22913" s="95">
        <v>250</v>
      </c>
      <c r="H22913" s="93" t="s">
        <v>8976</v>
      </c>
      <c r="I22913" s="93" t="s">
        <v>23895</v>
      </c>
      <c r="J22913" s="93" t="s">
        <v>20948</v>
      </c>
      <c r="K22913" s="93" t="s">
        <v>6265</v>
      </c>
      <c r="L22913" s="14">
        <f>AND(vyberHrace&lt;&gt;"",ISNUMBER(SEARCH(vyberHrace,$B22913)))</f>
      </c>
      <c r="M22913" s="14">
        <f>AND($I22913=MID(kododd,1,2),$J22913=MID(kododd,3,3))</f>
      </c>
    </row>
    <row r="22914">
      <c r="A22914" s="95">
        <v>10524</v>
      </c>
      <c r="B22914" s="93" t="s">
        <v>14988</v>
      </c>
      <c r="C22914" s="93" t="s">
        <v>1446</v>
      </c>
      <c r="D22914" s="95">
        <v>1779</v>
      </c>
      <c r="E22914" s="95">
        <v>1855</v>
      </c>
      <c r="F22914" s="95">
        <v>387835</v>
      </c>
      <c r="G22914" s="95">
        <v>250</v>
      </c>
      <c r="H22914" s="93" t="s">
        <v>8976</v>
      </c>
      <c r="I22914" s="93" t="s">
        <v>23895</v>
      </c>
      <c r="J22914" s="93" t="s">
        <v>20967</v>
      </c>
      <c r="K22914" s="93" t="s">
        <v>4711</v>
      </c>
      <c r="L22914" s="14">
        <f>AND(vyberHrace&lt;&gt;"",ISNUMBER(SEARCH(vyberHrace,$B22914)))</f>
      </c>
      <c r="M22914" s="14">
        <f>AND($I22914=MID(kododd,1,2),$J22914=MID(kododd,3,3))</f>
      </c>
    </row>
    <row r="22915">
      <c r="A22915" s="95">
        <v>14068</v>
      </c>
      <c r="B22915" s="93" t="s">
        <v>14990</v>
      </c>
      <c r="C22915" s="93" t="s">
        <v>1449</v>
      </c>
      <c r="D22915" s="95">
        <v>1535</v>
      </c>
      <c r="E22915" s="95">
        <v>1695</v>
      </c>
      <c r="F22915" s="95">
        <v>367486</v>
      </c>
      <c r="G22915" s="95">
        <v>250</v>
      </c>
      <c r="H22915" s="93" t="s">
        <v>8976</v>
      </c>
      <c r="I22915" s="93" t="s">
        <v>23895</v>
      </c>
      <c r="J22915" s="93" t="s">
        <v>20913</v>
      </c>
      <c r="K22915" s="93" t="s">
        <v>3849</v>
      </c>
      <c r="L22915" s="14">
        <f>AND(vyberHrace&lt;&gt;"",ISNUMBER(SEARCH(vyberHrace,$B22915)))</f>
      </c>
      <c r="M22915" s="14">
        <f>AND($I22915=MID(kododd,1,2),$J22915=MID(kododd,3,3))</f>
      </c>
    </row>
    <row r="22916">
      <c r="A22916" s="95">
        <v>54450</v>
      </c>
      <c r="B22916" s="93" t="s">
        <v>1253</v>
      </c>
      <c r="C22916" s="93" t="s">
        <v>1402</v>
      </c>
      <c r="G22916" s="95">
        <v>0</v>
      </c>
      <c r="H22916" s="93" t="s">
        <v>8976</v>
      </c>
      <c r="I22916" s="93" t="s">
        <v>23895</v>
      </c>
      <c r="J22916" s="93" t="s">
        <v>20938</v>
      </c>
      <c r="K22916" s="93" t="s">
        <v>5086</v>
      </c>
      <c r="L22916" s="14">
        <f>AND(vyberHrace&lt;&gt;"",ISNUMBER(SEARCH(vyberHrace,$B22916)))</f>
      </c>
      <c r="M22916" s="14">
        <f>AND($I22916=MID(kododd,1,2),$J22916=MID(kododd,3,3))</f>
      </c>
    </row>
    <row r="22917">
      <c r="A22917" s="95">
        <v>48730</v>
      </c>
      <c r="B22917" s="93" t="s">
        <v>14995</v>
      </c>
      <c r="C22917" s="93" t="s">
        <v>1402</v>
      </c>
      <c r="G22917" s="95">
        <v>0</v>
      </c>
      <c r="H22917" s="93" t="s">
        <v>8976</v>
      </c>
      <c r="I22917" s="93" t="s">
        <v>23895</v>
      </c>
      <c r="J22917" s="93" t="s">
        <v>20869</v>
      </c>
      <c r="K22917" s="93" t="s">
        <v>6770</v>
      </c>
      <c r="L22917" s="14">
        <f>AND(vyberHrace&lt;&gt;"",ISNUMBER(SEARCH(vyberHrace,$B22917)))</f>
      </c>
      <c r="M22917" s="14">
        <f>AND($I22917=MID(kododd,1,2),$J22917=MID(kododd,3,3))</f>
      </c>
    </row>
    <row r="22918">
      <c r="A22918" s="95">
        <v>60743</v>
      </c>
      <c r="B22918" s="93" t="s">
        <v>27152</v>
      </c>
      <c r="C22918" s="93" t="s">
        <v>1464</v>
      </c>
      <c r="D22918" s="95">
        <v>1553</v>
      </c>
      <c r="E22918" s="95">
        <v>1620</v>
      </c>
      <c r="F22918" s="95">
        <v>23787449</v>
      </c>
      <c r="G22918" s="95">
        <v>250</v>
      </c>
      <c r="H22918" s="93" t="s">
        <v>8976</v>
      </c>
      <c r="I22918" s="93" t="s">
        <v>23895</v>
      </c>
      <c r="J22918" s="93" t="s">
        <v>20866</v>
      </c>
      <c r="K22918" s="93" t="s">
        <v>6762</v>
      </c>
      <c r="L22918" s="14">
        <f>AND(vyberHrace&lt;&gt;"",ISNUMBER(SEARCH(vyberHrace,$B22918)))</f>
      </c>
      <c r="M22918" s="14">
        <f>AND($I22918=MID(kododd,1,2),$J22918=MID(kododd,3,3))</f>
      </c>
    </row>
    <row r="22919">
      <c r="A22919" s="95">
        <v>61122</v>
      </c>
      <c r="B22919" s="93" t="s">
        <v>27389</v>
      </c>
      <c r="C22919" s="93" t="s">
        <v>1412</v>
      </c>
      <c r="G22919" s="95">
        <v>0</v>
      </c>
      <c r="H22919" s="93" t="s">
        <v>8976</v>
      </c>
      <c r="I22919" s="93" t="s">
        <v>23895</v>
      </c>
      <c r="J22919" s="93" t="s">
        <v>20913</v>
      </c>
      <c r="K22919" s="93" t="s">
        <v>3849</v>
      </c>
      <c r="L22919" s="14">
        <f>AND(vyberHrace&lt;&gt;"",ISNUMBER(SEARCH(vyberHrace,$B22919)))</f>
      </c>
      <c r="M22919" s="14">
        <f>AND($I22919=MID(kododd,1,2),$J22919=MID(kododd,3,3))</f>
      </c>
    </row>
    <row r="22920">
      <c r="A22920" s="95">
        <v>57371</v>
      </c>
      <c r="B22920" s="93" t="s">
        <v>23364</v>
      </c>
      <c r="C22920" s="93" t="s">
        <v>1416</v>
      </c>
      <c r="F22920" s="95">
        <v>23762705</v>
      </c>
      <c r="G22920" s="95">
        <v>0</v>
      </c>
      <c r="H22920" s="93" t="s">
        <v>8976</v>
      </c>
      <c r="I22920" s="93" t="s">
        <v>23895</v>
      </c>
      <c r="J22920" s="93" t="s">
        <v>20985</v>
      </c>
      <c r="K22920" s="93" t="s">
        <v>6869</v>
      </c>
      <c r="L22920" s="14">
        <f>AND(vyberHrace&lt;&gt;"",ISNUMBER(SEARCH(vyberHrace,$B22920)))</f>
      </c>
      <c r="M22920" s="14">
        <f>AND($I22920=MID(kododd,1,2),$J22920=MID(kododd,3,3))</f>
      </c>
    </row>
    <row r="22921">
      <c r="A22921" s="95">
        <v>44939</v>
      </c>
      <c r="B22921" s="93" t="s">
        <v>8072</v>
      </c>
      <c r="C22921" s="93" t="s">
        <v>1400</v>
      </c>
      <c r="D22921" s="95">
        <v>1223</v>
      </c>
      <c r="F22921" s="95">
        <v>23768940</v>
      </c>
      <c r="G22921" s="95">
        <v>250</v>
      </c>
      <c r="H22921" s="93" t="s">
        <v>8976</v>
      </c>
      <c r="I22921" s="93" t="s">
        <v>23895</v>
      </c>
      <c r="J22921" s="93" t="s">
        <v>21003</v>
      </c>
      <c r="K22921" s="93" t="s">
        <v>11216</v>
      </c>
      <c r="L22921" s="14">
        <f>AND(vyberHrace&lt;&gt;"",ISNUMBER(SEARCH(vyberHrace,$B22921)))</f>
      </c>
      <c r="M22921" s="14">
        <f>AND($I22921=MID(kododd,1,2),$J22921=MID(kododd,3,3))</f>
      </c>
    </row>
    <row r="22922">
      <c r="A22922" s="95">
        <v>31298</v>
      </c>
      <c r="B22922" s="93" t="s">
        <v>8075</v>
      </c>
      <c r="C22922" s="93" t="s">
        <v>1414</v>
      </c>
      <c r="D22922" s="95">
        <v>2251</v>
      </c>
      <c r="E22922" s="95">
        <v>2234</v>
      </c>
      <c r="F22922" s="95">
        <v>344320</v>
      </c>
      <c r="G22922" s="95">
        <v>0</v>
      </c>
      <c r="H22922" s="93" t="s">
        <v>8976</v>
      </c>
      <c r="I22922" s="93" t="s">
        <v>23895</v>
      </c>
      <c r="J22922" s="93" t="s">
        <v>20878</v>
      </c>
      <c r="K22922" s="93" t="s">
        <v>6859</v>
      </c>
      <c r="L22922" s="14">
        <f>AND(vyberHrace&lt;&gt;"",ISNUMBER(SEARCH(vyberHrace,$B22922)))</f>
      </c>
      <c r="M22922" s="14">
        <f>AND($I22922=MID(kododd,1,2),$J22922=MID(kododd,3,3))</f>
      </c>
    </row>
    <row r="22923">
      <c r="A22923" s="95">
        <v>44419</v>
      </c>
      <c r="B22923" s="93" t="s">
        <v>8088</v>
      </c>
      <c r="C22923" s="93" t="s">
        <v>1410</v>
      </c>
      <c r="G22923" s="95">
        <v>0</v>
      </c>
      <c r="H22923" s="93" t="s">
        <v>8976</v>
      </c>
      <c r="I22923" s="93" t="s">
        <v>23895</v>
      </c>
      <c r="J22923" s="93" t="s">
        <v>20878</v>
      </c>
      <c r="K22923" s="93" t="s">
        <v>6859</v>
      </c>
      <c r="L22923" s="14">
        <f>AND(vyberHrace&lt;&gt;"",ISNUMBER(SEARCH(vyberHrace,$B22923)))</f>
      </c>
      <c r="M22923" s="14">
        <f>AND($I22923=MID(kododd,1,2),$J22923=MID(kododd,3,3))</f>
      </c>
    </row>
    <row r="22924">
      <c r="A22924" s="95">
        <v>50793</v>
      </c>
      <c r="B22924" s="93" t="s">
        <v>4304</v>
      </c>
      <c r="C22924" s="93" t="s">
        <v>1422</v>
      </c>
      <c r="D22924" s="95">
        <v>1063</v>
      </c>
      <c r="F22924" s="95">
        <v>23737514</v>
      </c>
      <c r="G22924" s="95">
        <v>0</v>
      </c>
      <c r="H22924" s="93" t="s">
        <v>8976</v>
      </c>
      <c r="I22924" s="93" t="s">
        <v>23895</v>
      </c>
      <c r="J22924" s="93" t="s">
        <v>20878</v>
      </c>
      <c r="K22924" s="93" t="s">
        <v>6859</v>
      </c>
      <c r="L22924" s="14">
        <f>AND(vyberHrace&lt;&gt;"",ISNUMBER(SEARCH(vyberHrace,$B22924)))</f>
      </c>
      <c r="M22924" s="14">
        <f>AND($I22924=MID(kododd,1,2),$J22924=MID(kododd,3,3))</f>
      </c>
    </row>
    <row r="22925">
      <c r="A22925" s="95">
        <v>685</v>
      </c>
      <c r="B22925" s="93" t="s">
        <v>5998</v>
      </c>
      <c r="C22925" s="93" t="s">
        <v>1433</v>
      </c>
      <c r="D22925" s="95">
        <v>2018</v>
      </c>
      <c r="E22925" s="95">
        <v>2026</v>
      </c>
      <c r="F22925" s="95">
        <v>316938</v>
      </c>
      <c r="G22925" s="95">
        <v>250</v>
      </c>
      <c r="H22925" s="93" t="s">
        <v>8976</v>
      </c>
      <c r="I22925" s="93" t="s">
        <v>23895</v>
      </c>
      <c r="J22925" s="93" t="s">
        <v>20869</v>
      </c>
      <c r="K22925" s="93" t="s">
        <v>6770</v>
      </c>
      <c r="L22925" s="14">
        <f>AND(vyberHrace&lt;&gt;"",ISNUMBER(SEARCH(vyberHrace,$B22925)))</f>
      </c>
      <c r="M22925" s="14">
        <f>AND($I22925=MID(kododd,1,2),$J22925=MID(kododd,3,3))</f>
      </c>
    </row>
    <row r="22926">
      <c r="A22926" s="95">
        <v>29995</v>
      </c>
      <c r="B22926" s="93" t="s">
        <v>5999</v>
      </c>
      <c r="C22926" s="93" t="s">
        <v>1398</v>
      </c>
      <c r="D22926" s="95">
        <v>1670</v>
      </c>
      <c r="E22926" s="95">
        <v>1755</v>
      </c>
      <c r="F22926" s="95">
        <v>322830</v>
      </c>
      <c r="G22926" s="95">
        <v>0</v>
      </c>
      <c r="H22926" s="93" t="s">
        <v>8976</v>
      </c>
      <c r="I22926" s="93" t="s">
        <v>23895</v>
      </c>
      <c r="J22926" s="93" t="s">
        <v>20869</v>
      </c>
      <c r="K22926" s="93" t="s">
        <v>6770</v>
      </c>
      <c r="L22926" s="14">
        <f>AND(vyberHrace&lt;&gt;"",ISNUMBER(SEARCH(vyberHrace,$B22926)))</f>
      </c>
      <c r="M22926" s="14">
        <f>AND($I22926=MID(kododd,1,2),$J22926=MID(kododd,3,3))</f>
      </c>
    </row>
    <row r="22927">
      <c r="A22927" s="95">
        <v>29996</v>
      </c>
      <c r="B22927" s="93" t="s">
        <v>6000</v>
      </c>
      <c r="C22927" s="93" t="s">
        <v>1444</v>
      </c>
      <c r="D22927" s="95">
        <v>1848</v>
      </c>
      <c r="E22927" s="95">
        <v>1894</v>
      </c>
      <c r="F22927" s="95">
        <v>335380</v>
      </c>
      <c r="G22927" s="95">
        <v>0</v>
      </c>
      <c r="H22927" s="93" t="s">
        <v>8976</v>
      </c>
      <c r="I22927" s="93" t="s">
        <v>23895</v>
      </c>
      <c r="J22927" s="93" t="s">
        <v>20869</v>
      </c>
      <c r="K22927" s="93" t="s">
        <v>6770</v>
      </c>
      <c r="L22927" s="14">
        <f>AND(vyberHrace&lt;&gt;"",ISNUMBER(SEARCH(vyberHrace,$B22927)))</f>
      </c>
      <c r="M22927" s="14">
        <f>AND($I22927=MID(kododd,1,2),$J22927=MID(kododd,3,3))</f>
      </c>
    </row>
    <row r="22928">
      <c r="A22928" s="95">
        <v>48682</v>
      </c>
      <c r="B22928" s="93" t="s">
        <v>8262</v>
      </c>
      <c r="C22928" s="93" t="s">
        <v>1402</v>
      </c>
      <c r="G22928" s="95">
        <v>0</v>
      </c>
      <c r="H22928" s="93" t="s">
        <v>8976</v>
      </c>
      <c r="I22928" s="93" t="s">
        <v>23895</v>
      </c>
      <c r="J22928" s="93" t="s">
        <v>20878</v>
      </c>
      <c r="K22928" s="93" t="s">
        <v>6859</v>
      </c>
      <c r="L22928" s="14">
        <f>AND(vyberHrace&lt;&gt;"",ISNUMBER(SEARCH(vyberHrace,$B22928)))</f>
      </c>
      <c r="M22928" s="14">
        <f>AND($I22928=MID(kododd,1,2),$J22928=MID(kododd,3,3))</f>
      </c>
    </row>
    <row r="22929">
      <c r="A22929" s="95">
        <v>40677</v>
      </c>
      <c r="B22929" s="93" t="s">
        <v>8264</v>
      </c>
      <c r="C22929" s="93" t="s">
        <v>1410</v>
      </c>
      <c r="D22929" s="95">
        <v>1250</v>
      </c>
      <c r="F22929" s="95">
        <v>23712708</v>
      </c>
      <c r="G22929" s="95">
        <v>0</v>
      </c>
      <c r="H22929" s="93" t="s">
        <v>8976</v>
      </c>
      <c r="I22929" s="93" t="s">
        <v>23895</v>
      </c>
      <c r="J22929" s="93" t="s">
        <v>20878</v>
      </c>
      <c r="K22929" s="93" t="s">
        <v>6859</v>
      </c>
      <c r="L22929" s="14">
        <f>AND(vyberHrace&lt;&gt;"",ISNUMBER(SEARCH(vyberHrace,$B22929)))</f>
      </c>
      <c r="M22929" s="14">
        <f>AND($I22929=MID(kododd,1,2),$J22929=MID(kododd,3,3))</f>
      </c>
    </row>
    <row r="22930">
      <c r="A22930" s="95">
        <v>31270</v>
      </c>
      <c r="B22930" s="93" t="s">
        <v>8265</v>
      </c>
      <c r="C22930" s="93" t="s">
        <v>1463</v>
      </c>
      <c r="D22930" s="95">
        <v>1731</v>
      </c>
      <c r="E22930" s="95">
        <v>1839</v>
      </c>
      <c r="F22930" s="95">
        <v>389021</v>
      </c>
      <c r="G22930" s="95">
        <v>250</v>
      </c>
      <c r="H22930" s="93" t="s">
        <v>8976</v>
      </c>
      <c r="I22930" s="93" t="s">
        <v>23895</v>
      </c>
      <c r="J22930" s="93" t="s">
        <v>21000</v>
      </c>
      <c r="K22930" s="93" t="s">
        <v>14613</v>
      </c>
      <c r="L22930" s="14">
        <f>AND(vyberHrace&lt;&gt;"",ISNUMBER(SEARCH(vyberHrace,$B22930)))</f>
      </c>
      <c r="M22930" s="14">
        <f>AND($I22930=MID(kododd,1,2),$J22930=MID(kododd,3,3))</f>
      </c>
    </row>
    <row r="22931">
      <c r="A22931" s="95">
        <v>58430</v>
      </c>
      <c r="B22931" s="93" t="s">
        <v>24935</v>
      </c>
      <c r="C22931" s="93" t="s">
        <v>1450</v>
      </c>
      <c r="G22931" s="95">
        <v>0</v>
      </c>
      <c r="H22931" s="93" t="s">
        <v>8976</v>
      </c>
      <c r="I22931" s="93" t="s">
        <v>23895</v>
      </c>
      <c r="J22931" s="93" t="s">
        <v>20878</v>
      </c>
      <c r="K22931" s="93" t="s">
        <v>6859</v>
      </c>
      <c r="L22931" s="14">
        <f>AND(vyberHrace&lt;&gt;"",ISNUMBER(SEARCH(vyberHrace,$B22931)))</f>
      </c>
      <c r="M22931" s="14">
        <f>AND($I22931=MID(kododd,1,2),$J22931=MID(kododd,3,3))</f>
      </c>
    </row>
    <row r="22932">
      <c r="A22932" s="95">
        <v>54339</v>
      </c>
      <c r="B22932" s="93" t="s">
        <v>14200</v>
      </c>
      <c r="C22932" s="93" t="s">
        <v>1411</v>
      </c>
      <c r="F22932" s="95">
        <v>23750510</v>
      </c>
      <c r="G22932" s="95">
        <v>0</v>
      </c>
      <c r="H22932" s="93" t="s">
        <v>8976</v>
      </c>
      <c r="I22932" s="93" t="s">
        <v>23895</v>
      </c>
      <c r="J22932" s="93" t="s">
        <v>21013</v>
      </c>
      <c r="K22932" s="93" t="s">
        <v>12269</v>
      </c>
      <c r="L22932" s="14">
        <f>AND(vyberHrace&lt;&gt;"",ISNUMBER(SEARCH(vyberHrace,$B22932)))</f>
      </c>
      <c r="M22932" s="14">
        <f>AND($I22932=MID(kododd,1,2),$J22932=MID(kododd,3,3))</f>
      </c>
    </row>
    <row r="22933">
      <c r="A22933" s="95">
        <v>52252</v>
      </c>
      <c r="B22933" s="93" t="s">
        <v>2292</v>
      </c>
      <c r="C22933" s="93" t="s">
        <v>1422</v>
      </c>
      <c r="F22933" s="95">
        <v>23754290</v>
      </c>
      <c r="G22933" s="95">
        <v>0</v>
      </c>
      <c r="H22933" s="93" t="s">
        <v>8976</v>
      </c>
      <c r="I22933" s="93" t="s">
        <v>23895</v>
      </c>
      <c r="J22933" s="93" t="s">
        <v>20882</v>
      </c>
      <c r="K22933" s="93" t="s">
        <v>6865</v>
      </c>
      <c r="L22933" s="14">
        <f>AND(vyberHrace&lt;&gt;"",ISNUMBER(SEARCH(vyberHrace,$B22933)))</f>
      </c>
      <c r="M22933" s="14">
        <f>AND($I22933=MID(kododd,1,2),$J22933=MID(kododd,3,3))</f>
      </c>
    </row>
    <row r="22934">
      <c r="A22934" s="95">
        <v>56446</v>
      </c>
      <c r="B22934" s="93" t="s">
        <v>23297</v>
      </c>
      <c r="C22934" s="93" t="s">
        <v>1402</v>
      </c>
      <c r="D22934" s="95">
        <v>1906</v>
      </c>
      <c r="E22934" s="95">
        <v>1952</v>
      </c>
      <c r="F22934" s="95">
        <v>23761792</v>
      </c>
      <c r="G22934" s="95">
        <v>250</v>
      </c>
      <c r="H22934" s="93" t="s">
        <v>8976</v>
      </c>
      <c r="I22934" s="93" t="s">
        <v>23895</v>
      </c>
      <c r="J22934" s="93" t="s">
        <v>20865</v>
      </c>
      <c r="K22934" s="93" t="s">
        <v>6760</v>
      </c>
      <c r="L22934" s="14">
        <f>AND(vyberHrace&lt;&gt;"",ISNUMBER(SEARCH(vyberHrace,$B22934)))</f>
      </c>
      <c r="M22934" s="14">
        <f>AND($I22934=MID(kododd,1,2),$J22934=MID(kododd,3,3))</f>
      </c>
    </row>
    <row r="22935">
      <c r="A22935" s="95">
        <v>62795</v>
      </c>
      <c r="B22935" s="93" t="s">
        <v>29649</v>
      </c>
      <c r="C22935" s="93" t="s">
        <v>1488</v>
      </c>
      <c r="G22935" s="95">
        <v>250</v>
      </c>
      <c r="H22935" s="93" t="s">
        <v>8976</v>
      </c>
      <c r="I22935" s="93" t="s">
        <v>23895</v>
      </c>
      <c r="J22935" s="93" t="s">
        <v>20878</v>
      </c>
      <c r="K22935" s="93" t="s">
        <v>6859</v>
      </c>
      <c r="L22935" s="14">
        <f>AND(vyberHrace&lt;&gt;"",ISNUMBER(SEARCH(vyberHrace,$B22935)))</f>
      </c>
      <c r="M22935" s="14">
        <f>AND($I22935=MID(kododd,1,2),$J22935=MID(kododd,3,3))</f>
      </c>
    </row>
    <row r="22936">
      <c r="A22936" s="95">
        <v>44132</v>
      </c>
      <c r="B22936" s="93" t="s">
        <v>14011</v>
      </c>
      <c r="C22936" s="93" t="s">
        <v>1419</v>
      </c>
      <c r="D22936" s="95">
        <v>1997</v>
      </c>
      <c r="E22936" s="95">
        <v>2004</v>
      </c>
      <c r="F22936" s="95">
        <v>395390</v>
      </c>
      <c r="G22936" s="95">
        <v>250</v>
      </c>
      <c r="H22936" s="93" t="s">
        <v>8976</v>
      </c>
      <c r="I22936" s="93" t="s">
        <v>23895</v>
      </c>
      <c r="J22936" s="93" t="s">
        <v>20947</v>
      </c>
      <c r="K22936" s="93" t="s">
        <v>6833</v>
      </c>
      <c r="L22936" s="14">
        <f>AND(vyberHrace&lt;&gt;"",ISNUMBER(SEARCH(vyberHrace,$B22936)))</f>
      </c>
      <c r="M22936" s="14">
        <f>AND($I22936=MID(kododd,1,2),$J22936=MID(kododd,3,3))</f>
      </c>
    </row>
    <row r="22937">
      <c r="A22937" s="95">
        <v>56960</v>
      </c>
      <c r="B22937" s="93" t="s">
        <v>14011</v>
      </c>
      <c r="C22937" s="93" t="s">
        <v>1420</v>
      </c>
      <c r="G22937" s="95">
        <v>250</v>
      </c>
      <c r="H22937" s="93" t="s">
        <v>8976</v>
      </c>
      <c r="I22937" s="93" t="s">
        <v>23895</v>
      </c>
      <c r="J22937" s="93" t="s">
        <v>20891</v>
      </c>
      <c r="K22937" s="93" t="s">
        <v>6860</v>
      </c>
      <c r="L22937" s="14">
        <f>AND(vyberHrace&lt;&gt;"",ISNUMBER(SEARCH(vyberHrace,$B22937)))</f>
      </c>
      <c r="M22937" s="14">
        <f>AND($I22937=MID(kododd,1,2),$J22937=MID(kododd,3,3))</f>
      </c>
    </row>
    <row r="22938">
      <c r="A22938" s="95">
        <v>54030</v>
      </c>
      <c r="B22938" s="93" t="s">
        <v>1194</v>
      </c>
      <c r="C22938" s="93" t="s">
        <v>1420</v>
      </c>
      <c r="F22938" s="95">
        <v>23760168</v>
      </c>
      <c r="G22938" s="95">
        <v>0</v>
      </c>
      <c r="H22938" s="93" t="s">
        <v>8976</v>
      </c>
      <c r="I22938" s="93" t="s">
        <v>23895</v>
      </c>
      <c r="J22938" s="93" t="s">
        <v>20866</v>
      </c>
      <c r="K22938" s="93" t="s">
        <v>6762</v>
      </c>
      <c r="L22938" s="14">
        <f>AND(vyberHrace&lt;&gt;"",ISNUMBER(SEARCH(vyberHrace,$B22938)))</f>
      </c>
      <c r="M22938" s="14">
        <f>AND($I22938=MID(kododd,1,2),$J22938=MID(kododd,3,3))</f>
      </c>
    </row>
    <row r="22939">
      <c r="A22939" s="95">
        <v>48683</v>
      </c>
      <c r="B22939" s="93" t="s">
        <v>8291</v>
      </c>
      <c r="C22939" s="93" t="s">
        <v>1422</v>
      </c>
      <c r="G22939" s="95">
        <v>0</v>
      </c>
      <c r="H22939" s="93" t="s">
        <v>8976</v>
      </c>
      <c r="I22939" s="93" t="s">
        <v>23895</v>
      </c>
      <c r="J22939" s="93" t="s">
        <v>20878</v>
      </c>
      <c r="K22939" s="93" t="s">
        <v>6859</v>
      </c>
      <c r="L22939" s="14">
        <f>AND(vyberHrace&lt;&gt;"",ISNUMBER(SEARCH(vyberHrace,$B22939)))</f>
      </c>
      <c r="M22939" s="14">
        <f>AND($I22939=MID(kododd,1,2),$J22939=MID(kododd,3,3))</f>
      </c>
    </row>
    <row r="22940">
      <c r="A22940" s="95">
        <v>36055</v>
      </c>
      <c r="B22940" s="93" t="s">
        <v>8295</v>
      </c>
      <c r="C22940" s="93" t="s">
        <v>1438</v>
      </c>
      <c r="D22940" s="95">
        <v>1467</v>
      </c>
      <c r="E22940" s="95">
        <v>1680</v>
      </c>
      <c r="F22940" s="95">
        <v>366668</v>
      </c>
      <c r="G22940" s="95">
        <v>0</v>
      </c>
      <c r="H22940" s="93" t="s">
        <v>8976</v>
      </c>
      <c r="I22940" s="93" t="s">
        <v>23895</v>
      </c>
      <c r="J22940" s="93" t="s">
        <v>20878</v>
      </c>
      <c r="K22940" s="93" t="s">
        <v>6859</v>
      </c>
      <c r="L22940" s="14">
        <f>AND(vyberHrace&lt;&gt;"",ISNUMBER(SEARCH(vyberHrace,$B22940)))</f>
      </c>
      <c r="M22940" s="14">
        <f>AND($I22940=MID(kododd,1,2),$J22940=MID(kododd,3,3))</f>
      </c>
    </row>
    <row r="22941">
      <c r="A22941" s="95">
        <v>55001</v>
      </c>
      <c r="B22941" s="93" t="s">
        <v>1325</v>
      </c>
      <c r="C22941" s="93" t="s">
        <v>1452</v>
      </c>
      <c r="D22941" s="95">
        <v>1820</v>
      </c>
      <c r="E22941" s="95">
        <v>1904</v>
      </c>
      <c r="F22941" s="95">
        <v>337105193</v>
      </c>
      <c r="G22941" s="95">
        <v>250</v>
      </c>
      <c r="H22941" s="93" t="s">
        <v>8976</v>
      </c>
      <c r="I22941" s="93" t="s">
        <v>23895</v>
      </c>
      <c r="J22941" s="93" t="s">
        <v>20882</v>
      </c>
      <c r="K22941" s="93" t="s">
        <v>6865</v>
      </c>
      <c r="L22941" s="14">
        <f>AND(vyberHrace&lt;&gt;"",ISNUMBER(SEARCH(vyberHrace,$B22941)))</f>
      </c>
      <c r="M22941" s="14">
        <f>AND($I22941=MID(kododd,1,2),$J22941=MID(kododd,3,3))</f>
      </c>
    </row>
    <row r="22942">
      <c r="A22942" s="95">
        <v>15969</v>
      </c>
      <c r="B22942" s="93" t="s">
        <v>8297</v>
      </c>
      <c r="C22942" s="93" t="s">
        <v>1403</v>
      </c>
      <c r="D22942" s="95">
        <v>1996</v>
      </c>
      <c r="E22942" s="95">
        <v>2018</v>
      </c>
      <c r="F22942" s="95">
        <v>330701</v>
      </c>
      <c r="G22942" s="95">
        <v>250</v>
      </c>
      <c r="H22942" s="93" t="s">
        <v>8976</v>
      </c>
      <c r="I22942" s="93" t="s">
        <v>23895</v>
      </c>
      <c r="J22942" s="93" t="s">
        <v>20882</v>
      </c>
      <c r="K22942" s="93" t="s">
        <v>6865</v>
      </c>
      <c r="L22942" s="14">
        <f>AND(vyberHrace&lt;&gt;"",ISNUMBER(SEARCH(vyberHrace,$B22942)))</f>
      </c>
      <c r="M22942" s="14">
        <f>AND($I22942=MID(kododd,1,2),$J22942=MID(kododd,3,3))</f>
      </c>
    </row>
    <row r="22943">
      <c r="A22943" s="95">
        <v>11233</v>
      </c>
      <c r="B22943" s="93" t="s">
        <v>8299</v>
      </c>
      <c r="C22943" s="93" t="s">
        <v>1459</v>
      </c>
      <c r="D22943" s="95">
        <v>1533</v>
      </c>
      <c r="F22943" s="95">
        <v>23798661</v>
      </c>
      <c r="G22943" s="95">
        <v>250</v>
      </c>
      <c r="H22943" s="93" t="s">
        <v>8976</v>
      </c>
      <c r="I22943" s="93" t="s">
        <v>23895</v>
      </c>
      <c r="J22943" s="93" t="s">
        <v>21001</v>
      </c>
      <c r="K22943" s="93" t="s">
        <v>23915</v>
      </c>
      <c r="L22943" s="14">
        <f>AND(vyberHrace&lt;&gt;"",ISNUMBER(SEARCH(vyberHrace,$B22943)))</f>
      </c>
      <c r="M22943" s="14">
        <f>AND($I22943=MID(kododd,1,2),$J22943=MID(kododd,3,3))</f>
      </c>
    </row>
    <row r="22944">
      <c r="A22944" s="95">
        <v>44326</v>
      </c>
      <c r="B22944" s="93" t="s">
        <v>8301</v>
      </c>
      <c r="C22944" s="93" t="s">
        <v>1444</v>
      </c>
      <c r="D22944" s="95">
        <v>1277</v>
      </c>
      <c r="F22944" s="95">
        <v>386626</v>
      </c>
      <c r="G22944" s="95">
        <v>0</v>
      </c>
      <c r="H22944" s="93" t="s">
        <v>8976</v>
      </c>
      <c r="I22944" s="93" t="s">
        <v>23895</v>
      </c>
      <c r="J22944" s="93" t="s">
        <v>20935</v>
      </c>
      <c r="K22944" s="93" t="s">
        <v>6901</v>
      </c>
      <c r="L22944" s="14">
        <f>AND(vyberHrace&lt;&gt;"",ISNUMBER(SEARCH(vyberHrace,$B22944)))</f>
      </c>
      <c r="M22944" s="14">
        <f>AND($I22944=MID(kododd,1,2),$J22944=MID(kododd,3,3))</f>
      </c>
    </row>
    <row r="22945">
      <c r="A22945" s="95">
        <v>57894</v>
      </c>
      <c r="B22945" s="93" t="s">
        <v>24440</v>
      </c>
      <c r="C22945" s="93" t="s">
        <v>1411</v>
      </c>
      <c r="F22945" s="95">
        <v>23788461</v>
      </c>
      <c r="G22945" s="95">
        <v>250</v>
      </c>
      <c r="H22945" s="93" t="s">
        <v>8976</v>
      </c>
      <c r="I22945" s="93" t="s">
        <v>23895</v>
      </c>
      <c r="J22945" s="93" t="s">
        <v>20882</v>
      </c>
      <c r="K22945" s="93" t="s">
        <v>6865</v>
      </c>
      <c r="L22945" s="14">
        <f>AND(vyberHrace&lt;&gt;"",ISNUMBER(SEARCH(vyberHrace,$B22945)))</f>
      </c>
      <c r="M22945" s="14">
        <f>AND($I22945=MID(kododd,1,2),$J22945=MID(kododd,3,3))</f>
      </c>
    </row>
    <row r="22946">
      <c r="A22946" s="95">
        <v>54487</v>
      </c>
      <c r="B22946" s="93" t="s">
        <v>1177</v>
      </c>
      <c r="C22946" s="93" t="s">
        <v>1411</v>
      </c>
      <c r="G22946" s="95">
        <v>0</v>
      </c>
      <c r="H22946" s="93" t="s">
        <v>8976</v>
      </c>
      <c r="I22946" s="93" t="s">
        <v>23895</v>
      </c>
      <c r="J22946" s="93" t="s">
        <v>20936</v>
      </c>
      <c r="K22946" s="93" t="s">
        <v>5615</v>
      </c>
      <c r="L22946" s="14">
        <f>AND(vyberHrace&lt;&gt;"",ISNUMBER(SEARCH(vyberHrace,$B22946)))</f>
      </c>
      <c r="M22946" s="14">
        <f>AND($I22946=MID(kododd,1,2),$J22946=MID(kododd,3,3))</f>
      </c>
    </row>
    <row r="22947">
      <c r="A22947" s="95">
        <v>46518</v>
      </c>
      <c r="B22947" s="93" t="s">
        <v>8310</v>
      </c>
      <c r="C22947" s="93" t="s">
        <v>1410</v>
      </c>
      <c r="G22947" s="95">
        <v>0</v>
      </c>
      <c r="H22947" s="93" t="s">
        <v>8976</v>
      </c>
      <c r="I22947" s="93" t="s">
        <v>23895</v>
      </c>
      <c r="J22947" s="93" t="s">
        <v>20936</v>
      </c>
      <c r="K22947" s="93" t="s">
        <v>5615</v>
      </c>
      <c r="L22947" s="14">
        <f>AND(vyberHrace&lt;&gt;"",ISNUMBER(SEARCH(vyberHrace,$B22947)))</f>
      </c>
      <c r="M22947" s="14">
        <f>AND($I22947=MID(kododd,1,2),$J22947=MID(kododd,3,3))</f>
      </c>
    </row>
    <row r="22948">
      <c r="A22948" s="95">
        <v>41398</v>
      </c>
      <c r="B22948" s="93" t="s">
        <v>24010</v>
      </c>
      <c r="C22948" s="93" t="s">
        <v>1410</v>
      </c>
      <c r="D22948" s="95">
        <v>1111</v>
      </c>
      <c r="F22948" s="95">
        <v>23740019</v>
      </c>
      <c r="G22948" s="95">
        <v>0</v>
      </c>
      <c r="H22948" s="93" t="s">
        <v>8976</v>
      </c>
      <c r="I22948" s="93" t="s">
        <v>23895</v>
      </c>
      <c r="J22948" s="93" t="s">
        <v>20969</v>
      </c>
      <c r="K22948" s="93" t="s">
        <v>11269</v>
      </c>
      <c r="L22948" s="14">
        <f>AND(vyberHrace&lt;&gt;"",ISNUMBER(SEARCH(vyberHrace,$B22948)))</f>
      </c>
      <c r="M22948" s="14">
        <f>AND($I22948=MID(kododd,1,2),$J22948=MID(kododd,3,3))</f>
      </c>
    </row>
    <row r="22949">
      <c r="A22949" s="95">
        <v>57722</v>
      </c>
      <c r="B22949" s="93" t="s">
        <v>24287</v>
      </c>
      <c r="C22949" s="93" t="s">
        <v>1412</v>
      </c>
      <c r="F22949" s="95">
        <v>23788607</v>
      </c>
      <c r="G22949" s="95">
        <v>250</v>
      </c>
      <c r="H22949" s="93" t="s">
        <v>8976</v>
      </c>
      <c r="I22949" s="93" t="s">
        <v>23895</v>
      </c>
      <c r="J22949" s="93" t="s">
        <v>20882</v>
      </c>
      <c r="K22949" s="93" t="s">
        <v>6865</v>
      </c>
      <c r="L22949" s="14">
        <f>AND(vyberHrace&lt;&gt;"",ISNUMBER(SEARCH(vyberHrace,$B22949)))</f>
      </c>
      <c r="M22949" s="14">
        <f>AND($I22949=MID(kododd,1,2),$J22949=MID(kododd,3,3))</f>
      </c>
    </row>
    <row r="22950">
      <c r="A22950" s="95">
        <v>475</v>
      </c>
      <c r="B22950" s="93" t="s">
        <v>8311</v>
      </c>
      <c r="C22950" s="93" t="s">
        <v>1433</v>
      </c>
      <c r="D22950" s="95">
        <v>2105</v>
      </c>
      <c r="E22950" s="95">
        <v>2112</v>
      </c>
      <c r="F22950" s="95">
        <v>310069</v>
      </c>
      <c r="G22950" s="95">
        <v>250</v>
      </c>
      <c r="H22950" s="93" t="s">
        <v>8976</v>
      </c>
      <c r="I22950" s="93" t="s">
        <v>23895</v>
      </c>
      <c r="J22950" s="93" t="s">
        <v>20882</v>
      </c>
      <c r="K22950" s="93" t="s">
        <v>6865</v>
      </c>
      <c r="L22950" s="14">
        <f>AND(vyberHrace&lt;&gt;"",ISNUMBER(SEARCH(vyberHrace,$B22950)))</f>
      </c>
      <c r="M22950" s="14">
        <f>AND($I22950=MID(kododd,1,2),$J22950=MID(kododd,3,3))</f>
      </c>
    </row>
    <row r="22951">
      <c r="A22951" s="95">
        <v>37867</v>
      </c>
      <c r="B22951" s="93" t="s">
        <v>6119</v>
      </c>
      <c r="C22951" s="93" t="s">
        <v>1428</v>
      </c>
      <c r="D22951" s="95">
        <v>1781</v>
      </c>
      <c r="E22951" s="95">
        <v>1866</v>
      </c>
      <c r="F22951" s="95">
        <v>373745</v>
      </c>
      <c r="G22951" s="95">
        <v>250</v>
      </c>
      <c r="H22951" s="93" t="s">
        <v>8976</v>
      </c>
      <c r="I22951" s="93" t="s">
        <v>23895</v>
      </c>
      <c r="J22951" s="93" t="s">
        <v>20936</v>
      </c>
      <c r="K22951" s="93" t="s">
        <v>5615</v>
      </c>
      <c r="L22951" s="14">
        <f>AND(vyberHrace&lt;&gt;"",ISNUMBER(SEARCH(vyberHrace,$B22951)))</f>
      </c>
      <c r="M22951" s="14">
        <f>AND($I22951=MID(kododd,1,2),$J22951=MID(kododd,3,3))</f>
      </c>
    </row>
    <row r="22952">
      <c r="A22952" s="95">
        <v>57118</v>
      </c>
      <c r="B22952" s="93" t="s">
        <v>6119</v>
      </c>
      <c r="C22952" s="93" t="s">
        <v>1411</v>
      </c>
      <c r="G22952" s="95">
        <v>0</v>
      </c>
      <c r="H22952" s="93" t="s">
        <v>8976</v>
      </c>
      <c r="I22952" s="93" t="s">
        <v>23895</v>
      </c>
      <c r="J22952" s="93" t="s">
        <v>20936</v>
      </c>
      <c r="K22952" s="93" t="s">
        <v>5615</v>
      </c>
      <c r="L22952" s="14">
        <f>AND(vyberHrace&lt;&gt;"",ISNUMBER(SEARCH(vyberHrace,$B22952)))</f>
      </c>
      <c r="M22952" s="14">
        <f>AND($I22952=MID(kododd,1,2),$J22952=MID(kododd,3,3))</f>
      </c>
    </row>
    <row r="22953">
      <c r="A22953" s="95">
        <v>48810</v>
      </c>
      <c r="B22953" s="93" t="s">
        <v>6122</v>
      </c>
      <c r="C22953" s="93" t="s">
        <v>3255</v>
      </c>
      <c r="G22953" s="95">
        <v>0</v>
      </c>
      <c r="H22953" s="93" t="s">
        <v>8976</v>
      </c>
      <c r="I22953" s="93" t="s">
        <v>23895</v>
      </c>
      <c r="J22953" s="93" t="s">
        <v>21013</v>
      </c>
      <c r="K22953" s="93" t="s">
        <v>12269</v>
      </c>
      <c r="L22953" s="14">
        <f>AND(vyberHrace&lt;&gt;"",ISNUMBER(SEARCH(vyberHrace,$B22953)))</f>
      </c>
      <c r="M22953" s="14">
        <f>AND($I22953=MID(kododd,1,2),$J22953=MID(kododd,3,3))</f>
      </c>
    </row>
    <row r="22954">
      <c r="A22954" s="95">
        <v>54260</v>
      </c>
      <c r="B22954" s="93" t="s">
        <v>1151</v>
      </c>
      <c r="C22954" s="93" t="s">
        <v>1411</v>
      </c>
      <c r="F22954" s="95">
        <v>23754303</v>
      </c>
      <c r="G22954" s="95">
        <v>0</v>
      </c>
      <c r="H22954" s="93" t="s">
        <v>8976</v>
      </c>
      <c r="I22954" s="93" t="s">
        <v>23895</v>
      </c>
      <c r="J22954" s="93" t="s">
        <v>20935</v>
      </c>
      <c r="K22954" s="93" t="s">
        <v>6901</v>
      </c>
      <c r="L22954" s="14">
        <f>AND(vyberHrace&lt;&gt;"",ISNUMBER(SEARCH(vyberHrace,$B22954)))</f>
      </c>
      <c r="M22954" s="14">
        <f>AND($I22954=MID(kododd,1,2),$J22954=MID(kododd,3,3))</f>
      </c>
    </row>
    <row r="22955">
      <c r="A22955" s="95">
        <v>50959</v>
      </c>
      <c r="B22955" s="93" t="s">
        <v>4422</v>
      </c>
      <c r="C22955" s="93" t="s">
        <v>1412</v>
      </c>
      <c r="G22955" s="95">
        <v>0</v>
      </c>
      <c r="H22955" s="93" t="s">
        <v>8976</v>
      </c>
      <c r="I22955" s="93" t="s">
        <v>23895</v>
      </c>
      <c r="J22955" s="93" t="s">
        <v>20935</v>
      </c>
      <c r="K22955" s="93" t="s">
        <v>6901</v>
      </c>
      <c r="L22955" s="14">
        <f>AND(vyberHrace&lt;&gt;"",ISNUMBER(SEARCH(vyberHrace,$B22955)))</f>
      </c>
      <c r="M22955" s="14">
        <f>AND($I22955=MID(kododd,1,2),$J22955=MID(kododd,3,3))</f>
      </c>
    </row>
    <row r="22956">
      <c r="A22956" s="95">
        <v>59038</v>
      </c>
      <c r="B22956" s="93" t="s">
        <v>25489</v>
      </c>
      <c r="C22956" s="93" t="s">
        <v>1411</v>
      </c>
      <c r="G22956" s="95">
        <v>0</v>
      </c>
      <c r="H22956" s="93" t="s">
        <v>8976</v>
      </c>
      <c r="I22956" s="93" t="s">
        <v>23895</v>
      </c>
      <c r="J22956" s="93" t="s">
        <v>20935</v>
      </c>
      <c r="K22956" s="93" t="s">
        <v>6901</v>
      </c>
      <c r="L22956" s="14">
        <f>AND(vyberHrace&lt;&gt;"",ISNUMBER(SEARCH(vyberHrace,$B22956)))</f>
      </c>
      <c r="M22956" s="14">
        <f>AND($I22956=MID(kododd,1,2),$J22956=MID(kododd,3,3))</f>
      </c>
    </row>
    <row r="22957">
      <c r="A22957" s="95">
        <v>48684</v>
      </c>
      <c r="B22957" s="93" t="s">
        <v>15883</v>
      </c>
      <c r="C22957" s="93" t="s">
        <v>1406</v>
      </c>
      <c r="D22957" s="95">
        <v>1100</v>
      </c>
      <c r="G22957" s="95">
        <v>0</v>
      </c>
      <c r="H22957" s="93" t="s">
        <v>8976</v>
      </c>
      <c r="I22957" s="93" t="s">
        <v>23895</v>
      </c>
      <c r="J22957" s="93" t="s">
        <v>20878</v>
      </c>
      <c r="K22957" s="93" t="s">
        <v>6859</v>
      </c>
      <c r="L22957" s="14">
        <f>AND(vyberHrace&lt;&gt;"",ISNUMBER(SEARCH(vyberHrace,$B22957)))</f>
      </c>
      <c r="M22957" s="14">
        <f>AND($I22957=MID(kododd,1,2),$J22957=MID(kododd,3,3))</f>
      </c>
    </row>
    <row r="22958">
      <c r="A22958" s="95">
        <v>1979</v>
      </c>
      <c r="B22958" s="93" t="s">
        <v>15889</v>
      </c>
      <c r="C22958" s="93" t="s">
        <v>1471</v>
      </c>
      <c r="D22958" s="95">
        <v>1777</v>
      </c>
      <c r="E22958" s="95">
        <v>1874</v>
      </c>
      <c r="F22958" s="95">
        <v>325430</v>
      </c>
      <c r="G22958" s="95">
        <v>250</v>
      </c>
      <c r="H22958" s="93" t="s">
        <v>8976</v>
      </c>
      <c r="I22958" s="93" t="s">
        <v>23895</v>
      </c>
      <c r="J22958" s="93" t="s">
        <v>20973</v>
      </c>
      <c r="K22958" s="93" t="s">
        <v>6055</v>
      </c>
      <c r="L22958" s="14">
        <f>AND(vyberHrace&lt;&gt;"",ISNUMBER(SEARCH(vyberHrace,$B22958)))</f>
      </c>
      <c r="M22958" s="14">
        <f>AND($I22958=MID(kododd,1,2),$J22958=MID(kododd,3,3))</f>
      </c>
    </row>
    <row r="22959">
      <c r="A22959" s="95">
        <v>51354</v>
      </c>
      <c r="B22959" s="93" t="s">
        <v>24077</v>
      </c>
      <c r="C22959" s="93" t="s">
        <v>3255</v>
      </c>
      <c r="F22959" s="95">
        <v>23741058</v>
      </c>
      <c r="G22959" s="95">
        <v>250</v>
      </c>
      <c r="H22959" s="93" t="s">
        <v>8976</v>
      </c>
      <c r="I22959" s="93" t="s">
        <v>23895</v>
      </c>
      <c r="J22959" s="93" t="s">
        <v>20864</v>
      </c>
      <c r="K22959" s="93" t="s">
        <v>1505</v>
      </c>
      <c r="L22959" s="14">
        <f>AND(vyberHrace&lt;&gt;"",ISNUMBER(SEARCH(vyberHrace,$B22959)))</f>
      </c>
      <c r="M22959" s="14">
        <f>AND($I22959=MID(kododd,1,2),$J22959=MID(kododd,3,3))</f>
      </c>
    </row>
    <row r="22960">
      <c r="A22960" s="95">
        <v>31299</v>
      </c>
      <c r="B22960" s="93" t="s">
        <v>15890</v>
      </c>
      <c r="C22960" s="93" t="s">
        <v>1398</v>
      </c>
      <c r="D22960" s="95">
        <v>2174</v>
      </c>
      <c r="E22960" s="95">
        <v>2177</v>
      </c>
      <c r="F22960" s="95">
        <v>344338</v>
      </c>
      <c r="G22960" s="95">
        <v>250</v>
      </c>
      <c r="H22960" s="93" t="s">
        <v>8976</v>
      </c>
      <c r="I22960" s="93" t="s">
        <v>23895</v>
      </c>
      <c r="J22960" s="93" t="s">
        <v>20890</v>
      </c>
      <c r="K22960" s="93" t="s">
        <v>29570</v>
      </c>
      <c r="L22960" s="14">
        <f>AND(vyberHrace&lt;&gt;"",ISNUMBER(SEARCH(vyberHrace,$B22960)))</f>
      </c>
      <c r="M22960" s="14">
        <f>AND($I22960=MID(kododd,1,2),$J22960=MID(kododd,3,3))</f>
      </c>
    </row>
    <row r="22961">
      <c r="A22961" s="95">
        <v>55626</v>
      </c>
      <c r="B22961" s="93" t="s">
        <v>23347</v>
      </c>
      <c r="C22961" s="93" t="s">
        <v>3255</v>
      </c>
      <c r="F22961" s="95">
        <v>23761601</v>
      </c>
      <c r="G22961" s="95">
        <v>0</v>
      </c>
      <c r="H22961" s="93" t="s">
        <v>8976</v>
      </c>
      <c r="I22961" s="93" t="s">
        <v>23895</v>
      </c>
      <c r="J22961" s="93" t="s">
        <v>20882</v>
      </c>
      <c r="K22961" s="93" t="s">
        <v>6865</v>
      </c>
      <c r="L22961" s="14">
        <f>AND(vyberHrace&lt;&gt;"",ISNUMBER(SEARCH(vyberHrace,$B22961)))</f>
      </c>
      <c r="M22961" s="14">
        <f>AND($I22961=MID(kododd,1,2),$J22961=MID(kododd,3,3))</f>
      </c>
    </row>
    <row r="22962">
      <c r="A22962" s="95">
        <v>43629</v>
      </c>
      <c r="B22962" s="93" t="s">
        <v>18263</v>
      </c>
      <c r="C22962" s="93" t="s">
        <v>1461</v>
      </c>
      <c r="G22962" s="95">
        <v>0</v>
      </c>
      <c r="H22962" s="93" t="s">
        <v>8976</v>
      </c>
      <c r="I22962" s="93" t="s">
        <v>23895</v>
      </c>
      <c r="J22962" s="93" t="s">
        <v>20878</v>
      </c>
      <c r="K22962" s="93" t="s">
        <v>6859</v>
      </c>
      <c r="L22962" s="14">
        <f>AND(vyberHrace&lt;&gt;"",ISNUMBER(SEARCH(vyberHrace,$B22962)))</f>
      </c>
      <c r="M22962" s="14">
        <f>AND($I22962=MID(kododd,1,2),$J22962=MID(kododd,3,3))</f>
      </c>
    </row>
    <row r="22963">
      <c r="A22963" s="95">
        <v>50398</v>
      </c>
      <c r="B22963" s="93" t="s">
        <v>4331</v>
      </c>
      <c r="C22963" s="93" t="s">
        <v>1422</v>
      </c>
      <c r="G22963" s="95">
        <v>0</v>
      </c>
      <c r="H22963" s="93" t="s">
        <v>8976</v>
      </c>
      <c r="I22963" s="93" t="s">
        <v>23895</v>
      </c>
      <c r="J22963" s="93" t="s">
        <v>20936</v>
      </c>
      <c r="K22963" s="93" t="s">
        <v>5615</v>
      </c>
      <c r="L22963" s="14">
        <f>AND(vyberHrace&lt;&gt;"",ISNUMBER(SEARCH(vyberHrace,$B22963)))</f>
      </c>
      <c r="M22963" s="14">
        <f>AND($I22963=MID(kododd,1,2),$J22963=MID(kododd,3,3))</f>
      </c>
    </row>
    <row r="22964">
      <c r="A22964" s="95">
        <v>52475</v>
      </c>
      <c r="B22964" s="93" t="s">
        <v>2330</v>
      </c>
      <c r="C22964" s="93" t="s">
        <v>1412</v>
      </c>
      <c r="F22964" s="95">
        <v>23743310</v>
      </c>
      <c r="G22964" s="95">
        <v>0</v>
      </c>
      <c r="H22964" s="93" t="s">
        <v>8976</v>
      </c>
      <c r="I22964" s="93" t="s">
        <v>23895</v>
      </c>
      <c r="J22964" s="93" t="s">
        <v>20913</v>
      </c>
      <c r="K22964" s="93" t="s">
        <v>3849</v>
      </c>
      <c r="L22964" s="14">
        <f>AND(vyberHrace&lt;&gt;"",ISNUMBER(SEARCH(vyberHrace,$B22964)))</f>
      </c>
      <c r="M22964" s="14">
        <f>AND($I22964=MID(kododd,1,2),$J22964=MID(kododd,3,3))</f>
      </c>
    </row>
    <row r="22965">
      <c r="A22965" s="95">
        <v>52476</v>
      </c>
      <c r="B22965" s="93" t="s">
        <v>24087</v>
      </c>
      <c r="C22965" s="93" t="s">
        <v>1410</v>
      </c>
      <c r="D22965" s="95">
        <v>1129</v>
      </c>
      <c r="E22965" s="95">
        <v>1440</v>
      </c>
      <c r="F22965" s="95">
        <v>23743328</v>
      </c>
      <c r="G22965" s="95">
        <v>250</v>
      </c>
      <c r="H22965" s="93" t="s">
        <v>8976</v>
      </c>
      <c r="I22965" s="93" t="s">
        <v>23895</v>
      </c>
      <c r="J22965" s="93" t="s">
        <v>20913</v>
      </c>
      <c r="K22965" s="93" t="s">
        <v>3849</v>
      </c>
      <c r="L22965" s="14">
        <f>AND(vyberHrace&lt;&gt;"",ISNUMBER(SEARCH(vyberHrace,$B22965)))</f>
      </c>
      <c r="M22965" s="14">
        <f>AND($I22965=MID(kododd,1,2),$J22965=MID(kododd,3,3))</f>
      </c>
    </row>
    <row r="22966">
      <c r="A22966" s="95">
        <v>56805</v>
      </c>
      <c r="B22966" s="93" t="s">
        <v>23214</v>
      </c>
      <c r="C22966" s="93" t="s">
        <v>1424</v>
      </c>
      <c r="F22966" s="95">
        <v>23763884</v>
      </c>
      <c r="G22966" s="95">
        <v>0</v>
      </c>
      <c r="H22966" s="93" t="s">
        <v>8976</v>
      </c>
      <c r="I22966" s="93" t="s">
        <v>23895</v>
      </c>
      <c r="J22966" s="93" t="s">
        <v>20869</v>
      </c>
      <c r="K22966" s="93" t="s">
        <v>6770</v>
      </c>
      <c r="L22966" s="14">
        <f>AND(vyberHrace&lt;&gt;"",ISNUMBER(SEARCH(vyberHrace,$B22966)))</f>
      </c>
      <c r="M22966" s="14">
        <f>AND($I22966=MID(kododd,1,2),$J22966=MID(kododd,3,3))</f>
      </c>
    </row>
    <row r="22967">
      <c r="A22967" s="95">
        <v>50994</v>
      </c>
      <c r="B22967" s="93" t="s">
        <v>4423</v>
      </c>
      <c r="C22967" s="93" t="s">
        <v>1416</v>
      </c>
      <c r="F22967" s="95">
        <v>23741066</v>
      </c>
      <c r="G22967" s="95">
        <v>0</v>
      </c>
      <c r="H22967" s="93" t="s">
        <v>8976</v>
      </c>
      <c r="I22967" s="93" t="s">
        <v>23895</v>
      </c>
      <c r="J22967" s="93" t="s">
        <v>20935</v>
      </c>
      <c r="K22967" s="93" t="s">
        <v>6901</v>
      </c>
      <c r="L22967" s="14">
        <f>AND(vyberHrace&lt;&gt;"",ISNUMBER(SEARCH(vyberHrace,$B22967)))</f>
      </c>
      <c r="M22967" s="14">
        <f>AND($I22967=MID(kododd,1,2),$J22967=MID(kododd,3,3))</f>
      </c>
    </row>
    <row r="22968">
      <c r="A22968" s="95">
        <v>45876</v>
      </c>
      <c r="B22968" s="93" t="s">
        <v>18289</v>
      </c>
      <c r="C22968" s="93" t="s">
        <v>1416</v>
      </c>
      <c r="F22968" s="95">
        <v>23741074</v>
      </c>
      <c r="G22968" s="95">
        <v>0</v>
      </c>
      <c r="H22968" s="93" t="s">
        <v>8976</v>
      </c>
      <c r="I22968" s="93" t="s">
        <v>23895</v>
      </c>
      <c r="J22968" s="93" t="s">
        <v>20935</v>
      </c>
      <c r="K22968" s="93" t="s">
        <v>6901</v>
      </c>
      <c r="L22968" s="14">
        <f>AND(vyberHrace&lt;&gt;"",ISNUMBER(SEARCH(vyberHrace,$B22968)))</f>
      </c>
      <c r="M22968" s="14">
        <f>AND($I22968=MID(kododd,1,2),$J22968=MID(kododd,3,3))</f>
      </c>
    </row>
    <row r="22969">
      <c r="A22969" s="95">
        <v>50993</v>
      </c>
      <c r="B22969" s="93" t="s">
        <v>4424</v>
      </c>
      <c r="C22969" s="93" t="s">
        <v>1420</v>
      </c>
      <c r="F22969" s="95">
        <v>23754028</v>
      </c>
      <c r="G22969" s="95">
        <v>0</v>
      </c>
      <c r="H22969" s="93" t="s">
        <v>8976</v>
      </c>
      <c r="I22969" s="93" t="s">
        <v>23895</v>
      </c>
      <c r="J22969" s="93" t="s">
        <v>20935</v>
      </c>
      <c r="K22969" s="93" t="s">
        <v>6901</v>
      </c>
      <c r="L22969" s="14">
        <f>AND(vyberHrace&lt;&gt;"",ISNUMBER(SEARCH(vyberHrace,$B22969)))</f>
      </c>
      <c r="M22969" s="14">
        <f>AND($I22969=MID(kododd,1,2),$J22969=MID(kododd,3,3))</f>
      </c>
    </row>
    <row r="22970">
      <c r="A22970" s="95">
        <v>57183</v>
      </c>
      <c r="B22970" s="93" t="s">
        <v>23223</v>
      </c>
      <c r="C22970" s="93" t="s">
        <v>1402</v>
      </c>
      <c r="D22970" s="95">
        <v>1403</v>
      </c>
      <c r="F22970" s="95">
        <v>23762713</v>
      </c>
      <c r="G22970" s="95">
        <v>250</v>
      </c>
      <c r="H22970" s="93" t="s">
        <v>8976</v>
      </c>
      <c r="I22970" s="93" t="s">
        <v>23895</v>
      </c>
      <c r="J22970" s="93" t="s">
        <v>20948</v>
      </c>
      <c r="K22970" s="93" t="s">
        <v>6265</v>
      </c>
      <c r="L22970" s="14">
        <f>AND(vyberHrace&lt;&gt;"",ISNUMBER(SEARCH(vyberHrace,$B22970)))</f>
      </c>
      <c r="M22970" s="14">
        <f>AND($I22970=MID(kododd,1,2),$J22970=MID(kododd,3,3))</f>
      </c>
    </row>
    <row r="22971">
      <c r="A22971" s="95">
        <v>37434</v>
      </c>
      <c r="B22971" s="93" t="s">
        <v>18297</v>
      </c>
      <c r="C22971" s="93" t="s">
        <v>1427</v>
      </c>
      <c r="D22971" s="95">
        <v>1542</v>
      </c>
      <c r="E22971" s="95">
        <v>1730</v>
      </c>
      <c r="F22971" s="95">
        <v>389030</v>
      </c>
      <c r="G22971" s="95">
        <v>250</v>
      </c>
      <c r="H22971" s="93" t="s">
        <v>8976</v>
      </c>
      <c r="I22971" s="93" t="s">
        <v>23895</v>
      </c>
      <c r="J22971" s="93" t="s">
        <v>20965</v>
      </c>
      <c r="K22971" s="93" t="s">
        <v>3065</v>
      </c>
      <c r="L22971" s="14">
        <f>AND(vyberHrace&lt;&gt;"",ISNUMBER(SEARCH(vyberHrace,$B22971)))</f>
      </c>
      <c r="M22971" s="14">
        <f>AND($I22971=MID(kododd,1,2),$J22971=MID(kododd,3,3))</f>
      </c>
    </row>
    <row r="22972">
      <c r="A22972" s="95">
        <v>37508</v>
      </c>
      <c r="B22972" s="93" t="s">
        <v>8511</v>
      </c>
      <c r="C22972" s="93" t="s">
        <v>1465</v>
      </c>
      <c r="D22972" s="95">
        <v>1762</v>
      </c>
      <c r="E22972" s="95">
        <v>1866</v>
      </c>
      <c r="F22972" s="95">
        <v>375721</v>
      </c>
      <c r="G22972" s="95">
        <v>250</v>
      </c>
      <c r="H22972" s="93" t="s">
        <v>8976</v>
      </c>
      <c r="I22972" s="93" t="s">
        <v>23895</v>
      </c>
      <c r="J22972" s="93" t="s">
        <v>20866</v>
      </c>
      <c r="K22972" s="93" t="s">
        <v>6762</v>
      </c>
      <c r="L22972" s="14">
        <f>AND(vyberHrace&lt;&gt;"",ISNUMBER(SEARCH(vyberHrace,$B22972)))</f>
      </c>
      <c r="M22972" s="14">
        <f>AND($I22972=MID(kododd,1,2),$J22972=MID(kododd,3,3))</f>
      </c>
    </row>
    <row r="22973">
      <c r="A22973" s="95">
        <v>63216</v>
      </c>
      <c r="B22973" s="93" t="s">
        <v>29650</v>
      </c>
      <c r="C22973" s="93" t="s">
        <v>1486</v>
      </c>
      <c r="G22973" s="95">
        <v>250</v>
      </c>
      <c r="H22973" s="93" t="s">
        <v>8976</v>
      </c>
      <c r="I22973" s="93" t="s">
        <v>23895</v>
      </c>
      <c r="J22973" s="93" t="s">
        <v>20935</v>
      </c>
      <c r="K22973" s="93" t="s">
        <v>6901</v>
      </c>
      <c r="L22973" s="14">
        <f>AND(vyberHrace&lt;&gt;"",ISNUMBER(SEARCH(vyberHrace,$B22973)))</f>
      </c>
      <c r="M22973" s="14">
        <f>AND($I22973=MID(kododd,1,2),$J22973=MID(kododd,3,3))</f>
      </c>
    </row>
    <row r="22974">
      <c r="A22974" s="95">
        <v>6512</v>
      </c>
      <c r="B22974" s="93" t="s">
        <v>8515</v>
      </c>
      <c r="C22974" s="93" t="s">
        <v>1462</v>
      </c>
      <c r="D22974" s="95">
        <v>2086</v>
      </c>
      <c r="E22974" s="95">
        <v>1891</v>
      </c>
      <c r="F22974" s="95">
        <v>23757507</v>
      </c>
      <c r="G22974" s="95">
        <v>250</v>
      </c>
      <c r="H22974" s="93" t="s">
        <v>8976</v>
      </c>
      <c r="I22974" s="93" t="s">
        <v>23895</v>
      </c>
      <c r="J22974" s="93" t="s">
        <v>20959</v>
      </c>
      <c r="K22974" s="93" t="s">
        <v>9927</v>
      </c>
      <c r="L22974" s="14">
        <f>AND(vyberHrace&lt;&gt;"",ISNUMBER(SEARCH(vyberHrace,$B22974)))</f>
      </c>
      <c r="M22974" s="14">
        <f>AND($I22974=MID(kododd,1,2),$J22974=MID(kododd,3,3))</f>
      </c>
    </row>
    <row r="22975">
      <c r="A22975" s="95">
        <v>50794</v>
      </c>
      <c r="B22975" s="93" t="s">
        <v>4305</v>
      </c>
      <c r="C22975" s="93" t="s">
        <v>1422</v>
      </c>
      <c r="D22975" s="95">
        <v>1441</v>
      </c>
      <c r="E22975" s="95">
        <v>1546</v>
      </c>
      <c r="F22975" s="95">
        <v>23737522</v>
      </c>
      <c r="G22975" s="95">
        <v>250</v>
      </c>
      <c r="H22975" s="93" t="s">
        <v>8976</v>
      </c>
      <c r="I22975" s="93" t="s">
        <v>23895</v>
      </c>
      <c r="J22975" s="93" t="s">
        <v>20878</v>
      </c>
      <c r="K22975" s="93" t="s">
        <v>6859</v>
      </c>
      <c r="L22975" s="14">
        <f>AND(vyberHrace&lt;&gt;"",ISNUMBER(SEARCH(vyberHrace,$B22975)))</f>
      </c>
      <c r="M22975" s="14">
        <f>AND($I22975=MID(kododd,1,2),$J22975=MID(kododd,3,3))</f>
      </c>
    </row>
    <row r="22976">
      <c r="A22976" s="95">
        <v>53863</v>
      </c>
      <c r="B22976" s="93" t="s">
        <v>8517</v>
      </c>
      <c r="C22976" s="93" t="s">
        <v>1411</v>
      </c>
      <c r="D22976" s="95">
        <v>1253</v>
      </c>
      <c r="E22976" s="95">
        <v>1489</v>
      </c>
      <c r="F22976" s="95">
        <v>23753528</v>
      </c>
      <c r="G22976" s="95">
        <v>250</v>
      </c>
      <c r="H22976" s="93" t="s">
        <v>8976</v>
      </c>
      <c r="I22976" s="93" t="s">
        <v>23895</v>
      </c>
      <c r="J22976" s="93" t="s">
        <v>20878</v>
      </c>
      <c r="K22976" s="93" t="s">
        <v>6859</v>
      </c>
      <c r="L22976" s="14">
        <f>AND(vyberHrace&lt;&gt;"",ISNUMBER(SEARCH(vyberHrace,$B22976)))</f>
      </c>
      <c r="M22976" s="14">
        <f>AND($I22976=MID(kododd,1,2),$J22976=MID(kododd,3,3))</f>
      </c>
    </row>
    <row r="22977">
      <c r="A22977" s="95">
        <v>62796</v>
      </c>
      <c r="B22977" s="93" t="s">
        <v>29651</v>
      </c>
      <c r="C22977" s="93" t="s">
        <v>1488</v>
      </c>
      <c r="G22977" s="95">
        <v>250</v>
      </c>
      <c r="H22977" s="93" t="s">
        <v>8976</v>
      </c>
      <c r="I22977" s="93" t="s">
        <v>23895</v>
      </c>
      <c r="J22977" s="93" t="s">
        <v>20878</v>
      </c>
      <c r="K22977" s="93" t="s">
        <v>6859</v>
      </c>
      <c r="L22977" s="14">
        <f>AND(vyberHrace&lt;&gt;"",ISNUMBER(SEARCH(vyberHrace,$B22977)))</f>
      </c>
      <c r="M22977" s="14">
        <f>AND($I22977=MID(kododd,1,2),$J22977=MID(kododd,3,3))</f>
      </c>
    </row>
    <row r="22978">
      <c r="A22978" s="95">
        <v>58454</v>
      </c>
      <c r="B22978" s="93" t="s">
        <v>24956</v>
      </c>
      <c r="C22978" s="93" t="s">
        <v>1486</v>
      </c>
      <c r="F22978" s="95">
        <v>23793848</v>
      </c>
      <c r="G22978" s="95">
        <v>250</v>
      </c>
      <c r="H22978" s="93" t="s">
        <v>8976</v>
      </c>
      <c r="I22978" s="93" t="s">
        <v>23895</v>
      </c>
      <c r="J22978" s="93" t="s">
        <v>20935</v>
      </c>
      <c r="K22978" s="93" t="s">
        <v>6901</v>
      </c>
      <c r="L22978" s="14">
        <f>AND(vyberHrace&lt;&gt;"",ISNUMBER(SEARCH(vyberHrace,$B22978)))</f>
      </c>
      <c r="M22978" s="14">
        <f>AND($I22978=MID(kododd,1,2),$J22978=MID(kododd,3,3))</f>
      </c>
    </row>
    <row r="22979">
      <c r="A22979" s="95">
        <v>37904</v>
      </c>
      <c r="B22979" s="93" t="s">
        <v>8527</v>
      </c>
      <c r="C22979" s="93" t="s">
        <v>1399</v>
      </c>
      <c r="D22979" s="95">
        <v>1480</v>
      </c>
      <c r="F22979" s="95">
        <v>23720220</v>
      </c>
      <c r="G22979" s="95">
        <v>0</v>
      </c>
      <c r="H22979" s="93" t="s">
        <v>8976</v>
      </c>
      <c r="I22979" s="93" t="s">
        <v>23895</v>
      </c>
      <c r="J22979" s="93" t="s">
        <v>20938</v>
      </c>
      <c r="K22979" s="93" t="s">
        <v>5086</v>
      </c>
      <c r="L22979" s="14">
        <f>AND(vyberHrace&lt;&gt;"",ISNUMBER(SEARCH(vyberHrace,$B22979)))</f>
      </c>
      <c r="M22979" s="14">
        <f>AND($I22979=MID(kododd,1,2),$J22979=MID(kododd,3,3))</f>
      </c>
    </row>
    <row r="22980">
      <c r="A22980" s="95">
        <v>46736</v>
      </c>
      <c r="B22980" s="93" t="s">
        <v>8535</v>
      </c>
      <c r="C22980" s="93" t="s">
        <v>1416</v>
      </c>
      <c r="G22980" s="95">
        <v>0</v>
      </c>
      <c r="H22980" s="93" t="s">
        <v>8976</v>
      </c>
      <c r="I22980" s="93" t="s">
        <v>23895</v>
      </c>
      <c r="J22980" s="93" t="s">
        <v>20869</v>
      </c>
      <c r="K22980" s="93" t="s">
        <v>6770</v>
      </c>
      <c r="L22980" s="14">
        <f>AND(vyberHrace&lt;&gt;"",ISNUMBER(SEARCH(vyberHrace,$B22980)))</f>
      </c>
      <c r="M22980" s="14">
        <f>AND($I22980=MID(kododd,1,2),$J22980=MID(kododd,3,3))</f>
      </c>
    </row>
    <row r="22981">
      <c r="A22981" s="95">
        <v>48381</v>
      </c>
      <c r="B22981" s="93" t="s">
        <v>8537</v>
      </c>
      <c r="C22981" s="93" t="s">
        <v>1416</v>
      </c>
      <c r="F22981" s="95">
        <v>23726369</v>
      </c>
      <c r="G22981" s="95">
        <v>0</v>
      </c>
      <c r="H22981" s="93" t="s">
        <v>8976</v>
      </c>
      <c r="I22981" s="93" t="s">
        <v>23895</v>
      </c>
      <c r="J22981" s="93" t="s">
        <v>20936</v>
      </c>
      <c r="K22981" s="93" t="s">
        <v>5615</v>
      </c>
      <c r="L22981" s="14">
        <f>AND(vyberHrace&lt;&gt;"",ISNUMBER(SEARCH(vyberHrace,$B22981)))</f>
      </c>
      <c r="M22981" s="14">
        <f>AND($I22981=MID(kododd,1,2),$J22981=MID(kododd,3,3))</f>
      </c>
    </row>
    <row r="22982">
      <c r="A22982" s="95">
        <v>48564</v>
      </c>
      <c r="B22982" s="93" t="s">
        <v>8538</v>
      </c>
      <c r="C22982" s="93" t="s">
        <v>1406</v>
      </c>
      <c r="F22982" s="95">
        <v>23726377</v>
      </c>
      <c r="G22982" s="95">
        <v>0</v>
      </c>
      <c r="H22982" s="93" t="s">
        <v>8976</v>
      </c>
      <c r="I22982" s="93" t="s">
        <v>23895</v>
      </c>
      <c r="J22982" s="93" t="s">
        <v>20936</v>
      </c>
      <c r="K22982" s="93" t="s">
        <v>5615</v>
      </c>
      <c r="L22982" s="14">
        <f>AND(vyberHrace&lt;&gt;"",ISNUMBER(SEARCH(vyberHrace,$B22982)))</f>
      </c>
      <c r="M22982" s="14">
        <f>AND($I22982=MID(kododd,1,2),$J22982=MID(kododd,3,3))</f>
      </c>
    </row>
    <row r="22983">
      <c r="A22983" s="95">
        <v>47580</v>
      </c>
      <c r="B22983" s="93" t="s">
        <v>66</v>
      </c>
      <c r="C22983" s="93" t="s">
        <v>1419</v>
      </c>
      <c r="D22983" s="95">
        <v>1477</v>
      </c>
      <c r="F22983" s="95">
        <v>23798670</v>
      </c>
      <c r="G22983" s="95">
        <v>250</v>
      </c>
      <c r="H22983" s="93" t="s">
        <v>8976</v>
      </c>
      <c r="I22983" s="93" t="s">
        <v>23895</v>
      </c>
      <c r="J22983" s="93" t="s">
        <v>20943</v>
      </c>
      <c r="K22983" s="93" t="s">
        <v>5112</v>
      </c>
      <c r="L22983" s="14">
        <f>AND(vyberHrace&lt;&gt;"",ISNUMBER(SEARCH(vyberHrace,$B22983)))</f>
      </c>
      <c r="M22983" s="14">
        <f>AND($I22983=MID(kododd,1,2),$J22983=MID(kododd,3,3))</f>
      </c>
    </row>
    <row r="22984">
      <c r="A22984" s="95">
        <v>45137</v>
      </c>
      <c r="B22984" s="93" t="s">
        <v>67</v>
      </c>
      <c r="C22984" s="93" t="s">
        <v>1421</v>
      </c>
      <c r="G22984" s="95">
        <v>500</v>
      </c>
      <c r="H22984" s="93" t="s">
        <v>8976</v>
      </c>
      <c r="I22984" s="93" t="s">
        <v>23895</v>
      </c>
      <c r="J22984" s="93" t="s">
        <v>23412</v>
      </c>
      <c r="K22984" s="93" t="s">
        <v>21370</v>
      </c>
      <c r="L22984" s="14">
        <f>AND(vyberHrace&lt;&gt;"",ISNUMBER(SEARCH(vyberHrace,$B22984)))</f>
      </c>
      <c r="M22984" s="14">
        <f>AND($I22984=MID(kododd,1,2),$J22984=MID(kododd,3,3))</f>
      </c>
    </row>
    <row r="22985">
      <c r="A22985" s="95">
        <v>58362</v>
      </c>
      <c r="B22985" s="93" t="s">
        <v>67</v>
      </c>
      <c r="C22985" s="93" t="s">
        <v>1450</v>
      </c>
      <c r="G22985" s="95">
        <v>0</v>
      </c>
      <c r="H22985" s="93" t="s">
        <v>8976</v>
      </c>
      <c r="I22985" s="93" t="s">
        <v>23895</v>
      </c>
      <c r="J22985" s="93" t="s">
        <v>20878</v>
      </c>
      <c r="K22985" s="93" t="s">
        <v>6859</v>
      </c>
      <c r="L22985" s="14">
        <f>AND(vyberHrace&lt;&gt;"",ISNUMBER(SEARCH(vyberHrace,$B22985)))</f>
      </c>
      <c r="M22985" s="14">
        <f>AND($I22985=MID(kododd,1,2),$J22985=MID(kododd,3,3))</f>
      </c>
    </row>
    <row r="22986">
      <c r="A22986" s="95">
        <v>62797</v>
      </c>
      <c r="B22986" s="93" t="s">
        <v>67</v>
      </c>
      <c r="C22986" s="93" t="s">
        <v>1487</v>
      </c>
      <c r="G22986" s="95">
        <v>250</v>
      </c>
      <c r="H22986" s="93" t="s">
        <v>8976</v>
      </c>
      <c r="I22986" s="93" t="s">
        <v>23895</v>
      </c>
      <c r="J22986" s="93" t="s">
        <v>20878</v>
      </c>
      <c r="K22986" s="93" t="s">
        <v>6859</v>
      </c>
      <c r="L22986" s="14">
        <f>AND(vyberHrace&lt;&gt;"",ISNUMBER(SEARCH(vyberHrace,$B22986)))</f>
      </c>
      <c r="M22986" s="14">
        <f>AND($I22986=MID(kododd,1,2),$J22986=MID(kododd,3,3))</f>
      </c>
    </row>
    <row r="22987">
      <c r="A22987" s="95">
        <v>10142</v>
      </c>
      <c r="B22987" s="93" t="s">
        <v>69</v>
      </c>
      <c r="C22987" s="93" t="s">
        <v>1405</v>
      </c>
      <c r="D22987" s="95">
        <v>1672</v>
      </c>
      <c r="F22987" s="95">
        <v>23768606</v>
      </c>
      <c r="G22987" s="95">
        <v>250</v>
      </c>
      <c r="H22987" s="93" t="s">
        <v>8976</v>
      </c>
      <c r="I22987" s="93" t="s">
        <v>23895</v>
      </c>
      <c r="J22987" s="93" t="s">
        <v>20896</v>
      </c>
      <c r="K22987" s="93" t="s">
        <v>6905</v>
      </c>
      <c r="L22987" s="14">
        <f>AND(vyberHrace&lt;&gt;"",ISNUMBER(SEARCH(vyberHrace,$B22987)))</f>
      </c>
      <c r="M22987" s="14">
        <f>AND($I22987=MID(kododd,1,2),$J22987=MID(kododd,3,3))</f>
      </c>
    </row>
    <row r="22988">
      <c r="A22988" s="95">
        <v>56589</v>
      </c>
      <c r="B22988" s="93" t="s">
        <v>23275</v>
      </c>
      <c r="C22988" s="93" t="s">
        <v>1411</v>
      </c>
      <c r="D22988" s="95">
        <v>1189</v>
      </c>
      <c r="E22988" s="95">
        <v>1431</v>
      </c>
      <c r="F22988" s="95">
        <v>23769149</v>
      </c>
      <c r="G22988" s="95">
        <v>250</v>
      </c>
      <c r="H22988" s="93" t="s">
        <v>8976</v>
      </c>
      <c r="I22988" s="93" t="s">
        <v>23895</v>
      </c>
      <c r="J22988" s="93" t="s">
        <v>20896</v>
      </c>
      <c r="K22988" s="93" t="s">
        <v>6905</v>
      </c>
      <c r="L22988" s="14">
        <f>AND(vyberHrace&lt;&gt;"",ISNUMBER(SEARCH(vyberHrace,$B22988)))</f>
      </c>
      <c r="M22988" s="14">
        <f>AND($I22988=MID(kododd,1,2),$J22988=MID(kododd,3,3))</f>
      </c>
    </row>
    <row r="22989">
      <c r="A22989" s="95">
        <v>10137</v>
      </c>
      <c r="B22989" s="93" t="s">
        <v>6417</v>
      </c>
      <c r="C22989" s="93" t="s">
        <v>1401</v>
      </c>
      <c r="D22989" s="95">
        <v>1716</v>
      </c>
      <c r="F22989" s="95">
        <v>23798688</v>
      </c>
      <c r="G22989" s="95">
        <v>250</v>
      </c>
      <c r="H22989" s="93" t="s">
        <v>8976</v>
      </c>
      <c r="I22989" s="93" t="s">
        <v>23895</v>
      </c>
      <c r="J22989" s="93" t="s">
        <v>21000</v>
      </c>
      <c r="K22989" s="93" t="s">
        <v>14613</v>
      </c>
      <c r="L22989" s="14">
        <f>AND(vyberHrace&lt;&gt;"",ISNUMBER(SEARCH(vyberHrace,$B22989)))</f>
      </c>
      <c r="M22989" s="14">
        <f>AND($I22989=MID(kododd,1,2),$J22989=MID(kododd,3,3))</f>
      </c>
    </row>
    <row r="22990">
      <c r="A22990" s="95">
        <v>58359</v>
      </c>
      <c r="B22990" s="93" t="s">
        <v>24868</v>
      </c>
      <c r="C22990" s="93" t="s">
        <v>1450</v>
      </c>
      <c r="G22990" s="95">
        <v>0</v>
      </c>
      <c r="H22990" s="93" t="s">
        <v>8976</v>
      </c>
      <c r="I22990" s="93" t="s">
        <v>23895</v>
      </c>
      <c r="J22990" s="93" t="s">
        <v>20878</v>
      </c>
      <c r="K22990" s="93" t="s">
        <v>6859</v>
      </c>
      <c r="L22990" s="14">
        <f>AND(vyberHrace&lt;&gt;"",ISNUMBER(SEARCH(vyberHrace,$B22990)))</f>
      </c>
      <c r="M22990" s="14">
        <f>AND($I22990=MID(kododd,1,2),$J22990=MID(kododd,3,3))</f>
      </c>
    </row>
    <row r="22991">
      <c r="A22991" s="95">
        <v>58360</v>
      </c>
      <c r="B22991" s="93" t="s">
        <v>24869</v>
      </c>
      <c r="C22991" s="93" t="s">
        <v>1450</v>
      </c>
      <c r="G22991" s="95">
        <v>0</v>
      </c>
      <c r="H22991" s="93" t="s">
        <v>8976</v>
      </c>
      <c r="I22991" s="93" t="s">
        <v>23895</v>
      </c>
      <c r="J22991" s="93" t="s">
        <v>20878</v>
      </c>
      <c r="K22991" s="93" t="s">
        <v>6859</v>
      </c>
      <c r="L22991" s="14">
        <f>AND(vyberHrace&lt;&gt;"",ISNUMBER(SEARCH(vyberHrace,$B22991)))</f>
      </c>
      <c r="M22991" s="14">
        <f>AND($I22991=MID(kododd,1,2),$J22991=MID(kododd,3,3))</f>
      </c>
    </row>
    <row r="22992">
      <c r="A22992" s="95">
        <v>61976</v>
      </c>
      <c r="B22992" s="93" t="s">
        <v>28181</v>
      </c>
      <c r="C22992" s="93" t="s">
        <v>1412</v>
      </c>
      <c r="F22992" s="95">
        <v>23788615</v>
      </c>
      <c r="G22992" s="95">
        <v>250</v>
      </c>
      <c r="H22992" s="93" t="s">
        <v>8976</v>
      </c>
      <c r="I22992" s="93" t="s">
        <v>23895</v>
      </c>
      <c r="J22992" s="93" t="s">
        <v>20914</v>
      </c>
      <c r="K22992" s="93" t="s">
        <v>4359</v>
      </c>
      <c r="L22992" s="14">
        <f>AND(vyberHrace&lt;&gt;"",ISNUMBER(SEARCH(vyberHrace,$B22992)))</f>
      </c>
      <c r="M22992" s="14">
        <f>AND($I22992=MID(kododd,1,2),$J22992=MID(kododd,3,3))</f>
      </c>
    </row>
    <row r="22993">
      <c r="A22993" s="95">
        <v>41148</v>
      </c>
      <c r="B22993" s="93" t="s">
        <v>6298</v>
      </c>
      <c r="C22993" s="93" t="s">
        <v>1400</v>
      </c>
      <c r="D22993" s="95">
        <v>1186</v>
      </c>
      <c r="E22993" s="95">
        <v>1514</v>
      </c>
      <c r="F22993" s="95">
        <v>23706031</v>
      </c>
      <c r="G22993" s="95">
        <v>0</v>
      </c>
      <c r="H22993" s="93" t="s">
        <v>8976</v>
      </c>
      <c r="I22993" s="93" t="s">
        <v>23895</v>
      </c>
      <c r="J22993" s="93" t="s">
        <v>20973</v>
      </c>
      <c r="K22993" s="93" t="s">
        <v>6055</v>
      </c>
      <c r="L22993" s="14">
        <f>AND(vyberHrace&lt;&gt;"",ISNUMBER(SEARCH(vyberHrace,$B22993)))</f>
      </c>
      <c r="M22993" s="14">
        <f>AND($I22993=MID(kododd,1,2),$J22993=MID(kododd,3,3))</f>
      </c>
    </row>
    <row r="22994">
      <c r="A22994" s="95">
        <v>62554</v>
      </c>
      <c r="B22994" s="93" t="s">
        <v>29652</v>
      </c>
      <c r="C22994" s="93" t="s">
        <v>1487</v>
      </c>
      <c r="F22994" s="95">
        <v>571002448</v>
      </c>
      <c r="G22994" s="95">
        <v>250</v>
      </c>
      <c r="H22994" s="93" t="s">
        <v>8976</v>
      </c>
      <c r="I22994" s="93" t="s">
        <v>23895</v>
      </c>
      <c r="J22994" s="93" t="s">
        <v>20935</v>
      </c>
      <c r="K22994" s="93" t="s">
        <v>6901</v>
      </c>
      <c r="L22994" s="14">
        <f>AND(vyberHrace&lt;&gt;"",ISNUMBER(SEARCH(vyberHrace,$B22994)))</f>
      </c>
      <c r="M22994" s="14">
        <f>AND($I22994=MID(kododd,1,2),$J22994=MID(kododd,3,3))</f>
      </c>
    </row>
    <row r="22995">
      <c r="A22995" s="95">
        <v>39833</v>
      </c>
      <c r="B22995" s="93" t="s">
        <v>6302</v>
      </c>
      <c r="C22995" s="93" t="s">
        <v>1468</v>
      </c>
      <c r="D22995" s="95">
        <v>1698</v>
      </c>
      <c r="E22995" s="95">
        <v>1783</v>
      </c>
      <c r="F22995" s="95">
        <v>380865</v>
      </c>
      <c r="G22995" s="95">
        <v>250</v>
      </c>
      <c r="H22995" s="93" t="s">
        <v>8976</v>
      </c>
      <c r="I22995" s="93" t="s">
        <v>23895</v>
      </c>
      <c r="J22995" s="93" t="s">
        <v>20966</v>
      </c>
      <c r="K22995" s="93" t="s">
        <v>3069</v>
      </c>
      <c r="L22995" s="14">
        <f>AND(vyberHrace&lt;&gt;"",ISNUMBER(SEARCH(vyberHrace,$B22995)))</f>
      </c>
      <c r="M22995" s="14">
        <f>AND($I22995=MID(kododd,1,2),$J22995=MID(kododd,3,3))</f>
      </c>
    </row>
    <row r="22996">
      <c r="A22996" s="95">
        <v>62698</v>
      </c>
      <c r="B22996" s="93" t="s">
        <v>29653</v>
      </c>
      <c r="C22996" s="93" t="s">
        <v>1487</v>
      </c>
      <c r="G22996" s="95">
        <v>250</v>
      </c>
      <c r="H22996" s="93" t="s">
        <v>8976</v>
      </c>
      <c r="I22996" s="93" t="s">
        <v>23895</v>
      </c>
      <c r="J22996" s="93" t="s">
        <v>20935</v>
      </c>
      <c r="K22996" s="93" t="s">
        <v>6901</v>
      </c>
      <c r="L22996" s="14">
        <f>AND(vyberHrace&lt;&gt;"",ISNUMBER(SEARCH(vyberHrace,$B22996)))</f>
      </c>
      <c r="M22996" s="14">
        <f>AND($I22996=MID(kododd,1,2),$J22996=MID(kododd,3,3))</f>
      </c>
    </row>
    <row r="22997">
      <c r="A22997" s="95">
        <v>47247</v>
      </c>
      <c r="B22997" s="93" t="s">
        <v>6307</v>
      </c>
      <c r="C22997" s="93" t="s">
        <v>1416</v>
      </c>
      <c r="D22997" s="95">
        <v>1496</v>
      </c>
      <c r="E22997" s="95">
        <v>1615</v>
      </c>
      <c r="F22997" s="95">
        <v>23725540</v>
      </c>
      <c r="G22997" s="95">
        <v>250</v>
      </c>
      <c r="H22997" s="93" t="s">
        <v>8976</v>
      </c>
      <c r="I22997" s="93" t="s">
        <v>23895</v>
      </c>
      <c r="J22997" s="93" t="s">
        <v>20947</v>
      </c>
      <c r="K22997" s="93" t="s">
        <v>6833</v>
      </c>
      <c r="L22997" s="14">
        <f>AND(vyberHrace&lt;&gt;"",ISNUMBER(SEARCH(vyberHrace,$B22997)))</f>
      </c>
      <c r="M22997" s="14">
        <f>AND($I22997=MID(kododd,1,2),$J22997=MID(kododd,3,3))</f>
      </c>
    </row>
    <row r="22998">
      <c r="A22998" s="95">
        <v>54944</v>
      </c>
      <c r="B22998" s="93" t="s">
        <v>1244</v>
      </c>
      <c r="C22998" s="93" t="s">
        <v>1455</v>
      </c>
      <c r="F22998" s="95">
        <v>23763680</v>
      </c>
      <c r="G22998" s="95">
        <v>250</v>
      </c>
      <c r="H22998" s="93" t="s">
        <v>8976</v>
      </c>
      <c r="I22998" s="93" t="s">
        <v>23895</v>
      </c>
      <c r="J22998" s="93" t="s">
        <v>20947</v>
      </c>
      <c r="K22998" s="93" t="s">
        <v>6833</v>
      </c>
      <c r="L22998" s="14">
        <f>AND(vyberHrace&lt;&gt;"",ISNUMBER(SEARCH(vyberHrace,$B22998)))</f>
      </c>
      <c r="M22998" s="14">
        <f>AND($I22998=MID(kododd,1,2),$J22998=MID(kododd,3,3))</f>
      </c>
    </row>
    <row r="22999">
      <c r="A22999" s="95">
        <v>45212</v>
      </c>
      <c r="B22999" s="93" t="s">
        <v>6308</v>
      </c>
      <c r="C22999" s="93" t="s">
        <v>1433</v>
      </c>
      <c r="G22999" s="95">
        <v>0</v>
      </c>
      <c r="H22999" s="93" t="s">
        <v>8976</v>
      </c>
      <c r="I22999" s="93" t="s">
        <v>23895</v>
      </c>
      <c r="J22999" s="93" t="s">
        <v>20869</v>
      </c>
      <c r="K22999" s="93" t="s">
        <v>6770</v>
      </c>
      <c r="L22999" s="14">
        <f>AND(vyberHrace&lt;&gt;"",ISNUMBER(SEARCH(vyberHrace,$B22999)))</f>
      </c>
      <c r="M22999" s="14">
        <f>AND($I22999=MID(kododd,1,2),$J22999=MID(kododd,3,3))</f>
      </c>
    </row>
    <row r="23000">
      <c r="A23000" s="95">
        <v>47835</v>
      </c>
      <c r="B23000" s="93" t="s">
        <v>6312</v>
      </c>
      <c r="C23000" s="93" t="s">
        <v>1416</v>
      </c>
      <c r="D23000" s="95">
        <v>1278</v>
      </c>
      <c r="F23000" s="95">
        <v>23725265</v>
      </c>
      <c r="G23000" s="95">
        <v>0</v>
      </c>
      <c r="H23000" s="93" t="s">
        <v>8976</v>
      </c>
      <c r="I23000" s="93" t="s">
        <v>23895</v>
      </c>
      <c r="J23000" s="93" t="s">
        <v>20935</v>
      </c>
      <c r="K23000" s="93" t="s">
        <v>6901</v>
      </c>
      <c r="L23000" s="14">
        <f>AND(vyberHrace&lt;&gt;"",ISNUMBER(SEARCH(vyberHrace,$B23000)))</f>
      </c>
      <c r="M23000" s="14">
        <f>AND($I23000=MID(kododd,1,2),$J23000=MID(kododd,3,3))</f>
      </c>
    </row>
    <row r="23001">
      <c r="A23001" s="95">
        <v>50795</v>
      </c>
      <c r="B23001" s="93" t="s">
        <v>4306</v>
      </c>
      <c r="C23001" s="93" t="s">
        <v>1422</v>
      </c>
      <c r="G23001" s="95">
        <v>0</v>
      </c>
      <c r="H23001" s="93" t="s">
        <v>8976</v>
      </c>
      <c r="I23001" s="93" t="s">
        <v>23895</v>
      </c>
      <c r="J23001" s="93" t="s">
        <v>20878</v>
      </c>
      <c r="K23001" s="93" t="s">
        <v>6859</v>
      </c>
      <c r="L23001" s="14">
        <f>AND(vyberHrace&lt;&gt;"",ISNUMBER(SEARCH(vyberHrace,$B23001)))</f>
      </c>
      <c r="M23001" s="14">
        <f>AND($I23001=MID(kododd,1,2),$J23001=MID(kododd,3,3))</f>
      </c>
    </row>
    <row r="23002">
      <c r="A23002" s="95">
        <v>63687</v>
      </c>
      <c r="B23002" s="93" t="s">
        <v>29907</v>
      </c>
      <c r="C23002" s="93" t="s">
        <v>1418</v>
      </c>
      <c r="G23002" s="95">
        <v>250</v>
      </c>
      <c r="H23002" s="93" t="s">
        <v>8976</v>
      </c>
      <c r="I23002" s="93" t="s">
        <v>23895</v>
      </c>
      <c r="J23002" s="93" t="s">
        <v>20914</v>
      </c>
      <c r="K23002" s="93" t="s">
        <v>4359</v>
      </c>
      <c r="L23002" s="14">
        <f>AND(vyberHrace&lt;&gt;"",ISNUMBER(SEARCH(vyberHrace,$B23002)))</f>
      </c>
      <c r="M23002" s="14">
        <f>AND($I23002=MID(kododd,1,2),$J23002=MID(kododd,3,3))</f>
      </c>
    </row>
    <row r="23003">
      <c r="A23003" s="95">
        <v>59758</v>
      </c>
      <c r="B23003" s="93" t="s">
        <v>26273</v>
      </c>
      <c r="C23003" s="93" t="s">
        <v>1450</v>
      </c>
      <c r="F23003" s="95">
        <v>23786922</v>
      </c>
      <c r="G23003" s="95">
        <v>250</v>
      </c>
      <c r="H23003" s="93" t="s">
        <v>8976</v>
      </c>
      <c r="I23003" s="93" t="s">
        <v>23895</v>
      </c>
      <c r="J23003" s="93" t="s">
        <v>20914</v>
      </c>
      <c r="K23003" s="93" t="s">
        <v>4359</v>
      </c>
      <c r="L23003" s="14">
        <f>AND(vyberHrace&lt;&gt;"",ISNUMBER(SEARCH(vyberHrace,$B23003)))</f>
      </c>
      <c r="M23003" s="14">
        <f>AND($I23003=MID(kododd,1,2),$J23003=MID(kododd,3,3))</f>
      </c>
    </row>
    <row r="23004">
      <c r="A23004" s="95">
        <v>56655</v>
      </c>
      <c r="B23004" s="93" t="s">
        <v>23254</v>
      </c>
      <c r="C23004" s="93" t="s">
        <v>1406</v>
      </c>
      <c r="G23004" s="95">
        <v>0</v>
      </c>
      <c r="H23004" s="93" t="s">
        <v>8976</v>
      </c>
      <c r="I23004" s="93" t="s">
        <v>23895</v>
      </c>
      <c r="J23004" s="93" t="s">
        <v>20969</v>
      </c>
      <c r="K23004" s="93" t="s">
        <v>11269</v>
      </c>
      <c r="L23004" s="14">
        <f>AND(vyberHrace&lt;&gt;"",ISNUMBER(SEARCH(vyberHrace,$B23004)))</f>
      </c>
      <c r="M23004" s="14">
        <f>AND($I23004=MID(kododd,1,2),$J23004=MID(kododd,3,3))</f>
      </c>
    </row>
    <row r="23005">
      <c r="A23005" s="95">
        <v>41006</v>
      </c>
      <c r="B23005" s="93" t="s">
        <v>6327</v>
      </c>
      <c r="C23005" s="93" t="s">
        <v>1410</v>
      </c>
      <c r="G23005" s="95">
        <v>0</v>
      </c>
      <c r="H23005" s="93" t="s">
        <v>8976</v>
      </c>
      <c r="I23005" s="93" t="s">
        <v>23895</v>
      </c>
      <c r="J23005" s="93" t="s">
        <v>20878</v>
      </c>
      <c r="K23005" s="93" t="s">
        <v>6859</v>
      </c>
      <c r="L23005" s="14">
        <f>AND(vyberHrace&lt;&gt;"",ISNUMBER(SEARCH(vyberHrace,$B23005)))</f>
      </c>
      <c r="M23005" s="14">
        <f>AND($I23005=MID(kododd,1,2),$J23005=MID(kododd,3,3))</f>
      </c>
    </row>
    <row r="23006">
      <c r="A23006" s="95">
        <v>50796</v>
      </c>
      <c r="B23006" s="93" t="s">
        <v>4307</v>
      </c>
      <c r="C23006" s="93" t="s">
        <v>1422</v>
      </c>
      <c r="G23006" s="95">
        <v>0</v>
      </c>
      <c r="H23006" s="93" t="s">
        <v>8976</v>
      </c>
      <c r="I23006" s="93" t="s">
        <v>23895</v>
      </c>
      <c r="J23006" s="93" t="s">
        <v>20878</v>
      </c>
      <c r="K23006" s="93" t="s">
        <v>6859</v>
      </c>
      <c r="L23006" s="14">
        <f>AND(vyberHrace&lt;&gt;"",ISNUMBER(SEARCH(vyberHrace,$B23006)))</f>
      </c>
      <c r="M23006" s="14">
        <f>AND($I23006=MID(kododd,1,2),$J23006=MID(kododd,3,3))</f>
      </c>
    </row>
    <row r="23007">
      <c r="A23007" s="95">
        <v>63019</v>
      </c>
      <c r="B23007" s="93" t="s">
        <v>29654</v>
      </c>
      <c r="C23007" s="93" t="s">
        <v>1486</v>
      </c>
      <c r="G23007" s="95">
        <v>250</v>
      </c>
      <c r="H23007" s="93" t="s">
        <v>8976</v>
      </c>
      <c r="I23007" s="93" t="s">
        <v>23895</v>
      </c>
      <c r="J23007" s="93" t="s">
        <v>20864</v>
      </c>
      <c r="K23007" s="93" t="s">
        <v>1505</v>
      </c>
      <c r="L23007" s="14">
        <f>AND(vyberHrace&lt;&gt;"",ISNUMBER(SEARCH(vyberHrace,$B23007)))</f>
      </c>
      <c r="M23007" s="14">
        <f>AND($I23007=MID(kododd,1,2),$J23007=MID(kododd,3,3))</f>
      </c>
    </row>
    <row r="23008">
      <c r="A23008" s="95">
        <v>14339</v>
      </c>
      <c r="B23008" s="93" t="s">
        <v>8598</v>
      </c>
      <c r="C23008" s="93" t="s">
        <v>1439</v>
      </c>
      <c r="D23008" s="95">
        <v>1881</v>
      </c>
      <c r="E23008" s="95">
        <v>1907</v>
      </c>
      <c r="F23008" s="95">
        <v>320161</v>
      </c>
      <c r="G23008" s="95">
        <v>250</v>
      </c>
      <c r="H23008" s="93" t="s">
        <v>8976</v>
      </c>
      <c r="I23008" s="93" t="s">
        <v>23895</v>
      </c>
      <c r="J23008" s="93" t="s">
        <v>20864</v>
      </c>
      <c r="K23008" s="93" t="s">
        <v>1505</v>
      </c>
      <c r="L23008" s="14">
        <f>AND(vyberHrace&lt;&gt;"",ISNUMBER(SEARCH(vyberHrace,$B23008)))</f>
      </c>
      <c r="M23008" s="14">
        <f>AND($I23008=MID(kododd,1,2),$J23008=MID(kododd,3,3))</f>
      </c>
    </row>
    <row r="23009">
      <c r="A23009" s="95">
        <v>8498</v>
      </c>
      <c r="B23009" s="93" t="s">
        <v>8599</v>
      </c>
      <c r="C23009" s="93" t="s">
        <v>1462</v>
      </c>
      <c r="D23009" s="95">
        <v>1776</v>
      </c>
      <c r="E23009" s="95">
        <v>1869</v>
      </c>
      <c r="F23009" s="95">
        <v>375047</v>
      </c>
      <c r="G23009" s="95">
        <v>250</v>
      </c>
      <c r="H23009" s="93" t="s">
        <v>8976</v>
      </c>
      <c r="I23009" s="93" t="s">
        <v>23895</v>
      </c>
      <c r="J23009" s="93" t="s">
        <v>20973</v>
      </c>
      <c r="K23009" s="93" t="s">
        <v>6055</v>
      </c>
      <c r="L23009" s="14">
        <f>AND(vyberHrace&lt;&gt;"",ISNUMBER(SEARCH(vyberHrace,$B23009)))</f>
      </c>
      <c r="M23009" s="14">
        <f>AND($I23009=MID(kododd,1,2),$J23009=MID(kododd,3,3))</f>
      </c>
    </row>
    <row r="23010">
      <c r="A23010" s="95">
        <v>25193</v>
      </c>
      <c r="B23010" s="93" t="s">
        <v>8601</v>
      </c>
      <c r="C23010" s="93" t="s">
        <v>1469</v>
      </c>
      <c r="G23010" s="95">
        <v>0</v>
      </c>
      <c r="H23010" s="93" t="s">
        <v>8976</v>
      </c>
      <c r="I23010" s="93" t="s">
        <v>23895</v>
      </c>
      <c r="J23010" s="93" t="s">
        <v>20926</v>
      </c>
      <c r="K23010" s="93" t="s">
        <v>5577</v>
      </c>
      <c r="L23010" s="14">
        <f>AND(vyberHrace&lt;&gt;"",ISNUMBER(SEARCH(vyberHrace,$B23010)))</f>
      </c>
      <c r="M23010" s="14">
        <f>AND($I23010=MID(kododd,1,2),$J23010=MID(kododd,3,3))</f>
      </c>
    </row>
    <row r="23011">
      <c r="A23011" s="95">
        <v>47523</v>
      </c>
      <c r="B23011" s="93" t="s">
        <v>6372</v>
      </c>
      <c r="C23011" s="93" t="s">
        <v>1416</v>
      </c>
      <c r="F23011" s="95">
        <v>23715480</v>
      </c>
      <c r="G23011" s="95">
        <v>250</v>
      </c>
      <c r="H23011" s="93" t="s">
        <v>8976</v>
      </c>
      <c r="I23011" s="93" t="s">
        <v>23895</v>
      </c>
      <c r="J23011" s="93" t="s">
        <v>20911</v>
      </c>
      <c r="K23011" s="93" t="s">
        <v>3262</v>
      </c>
      <c r="L23011" s="14">
        <f>AND(vyberHrace&lt;&gt;"",ISNUMBER(SEARCH(vyberHrace,$B23011)))</f>
      </c>
      <c r="M23011" s="14">
        <f>AND($I23011=MID(kododd,1,2),$J23011=MID(kododd,3,3))</f>
      </c>
    </row>
    <row r="23012">
      <c r="A23012" s="95">
        <v>52884</v>
      </c>
      <c r="B23012" s="93" t="s">
        <v>3266</v>
      </c>
      <c r="C23012" s="93" t="s">
        <v>1412</v>
      </c>
      <c r="G23012" s="95">
        <v>0</v>
      </c>
      <c r="H23012" s="93" t="s">
        <v>8976</v>
      </c>
      <c r="I23012" s="93" t="s">
        <v>23895</v>
      </c>
      <c r="J23012" s="93" t="s">
        <v>21013</v>
      </c>
      <c r="K23012" s="93" t="s">
        <v>12269</v>
      </c>
      <c r="L23012" s="14">
        <f>AND(vyberHrace&lt;&gt;"",ISNUMBER(SEARCH(vyberHrace,$B23012)))</f>
      </c>
      <c r="M23012" s="14">
        <f>AND($I23012=MID(kododd,1,2),$J23012=MID(kododd,3,3))</f>
      </c>
    </row>
    <row r="23013">
      <c r="A23013" s="95">
        <v>58983</v>
      </c>
      <c r="B23013" s="93" t="s">
        <v>25437</v>
      </c>
      <c r="C23013" s="93" t="s">
        <v>1422</v>
      </c>
      <c r="G23013" s="95">
        <v>0</v>
      </c>
      <c r="H23013" s="93" t="s">
        <v>8976</v>
      </c>
      <c r="I23013" s="93" t="s">
        <v>23895</v>
      </c>
      <c r="J23013" s="93" t="s">
        <v>20867</v>
      </c>
      <c r="K23013" s="93" t="s">
        <v>6764</v>
      </c>
      <c r="L23013" s="14">
        <f>AND(vyberHrace&lt;&gt;"",ISNUMBER(SEARCH(vyberHrace,$B23013)))</f>
      </c>
      <c r="M23013" s="14">
        <f>AND($I23013=MID(kododd,1,2),$J23013=MID(kododd,3,3))</f>
      </c>
    </row>
    <row r="23014">
      <c r="A23014" s="95">
        <v>49938</v>
      </c>
      <c r="B23014" s="93" t="s">
        <v>13646</v>
      </c>
      <c r="C23014" s="93" t="s">
        <v>1402</v>
      </c>
      <c r="G23014" s="95">
        <v>0</v>
      </c>
      <c r="H23014" s="93" t="s">
        <v>8976</v>
      </c>
      <c r="I23014" s="93" t="s">
        <v>23895</v>
      </c>
      <c r="J23014" s="93" t="s">
        <v>20867</v>
      </c>
      <c r="K23014" s="93" t="s">
        <v>6764</v>
      </c>
      <c r="L23014" s="14">
        <f>AND(vyberHrace&lt;&gt;"",ISNUMBER(SEARCH(vyberHrace,$B23014)))</f>
      </c>
      <c r="M23014" s="14">
        <f>AND($I23014=MID(kododd,1,2),$J23014=MID(kododd,3,3))</f>
      </c>
    </row>
    <row r="23015">
      <c r="A23015" s="95">
        <v>53752</v>
      </c>
      <c r="B23015" s="93" t="s">
        <v>1293</v>
      </c>
      <c r="C23015" s="93" t="s">
        <v>1410</v>
      </c>
      <c r="D23015" s="95">
        <v>1489</v>
      </c>
      <c r="E23015" s="95">
        <v>1706</v>
      </c>
      <c r="F23015" s="95">
        <v>23746874</v>
      </c>
      <c r="G23015" s="95">
        <v>250</v>
      </c>
      <c r="H23015" s="93" t="s">
        <v>8976</v>
      </c>
      <c r="I23015" s="93" t="s">
        <v>23895</v>
      </c>
      <c r="J23015" s="93" t="s">
        <v>20935</v>
      </c>
      <c r="K23015" s="93" t="s">
        <v>6901</v>
      </c>
      <c r="L23015" s="14">
        <f>AND(vyberHrace&lt;&gt;"",ISNUMBER(SEARCH(vyberHrace,$B23015)))</f>
      </c>
      <c r="M23015" s="14">
        <f>AND($I23015=MID(kododd,1,2),$J23015=MID(kododd,3,3))</f>
      </c>
    </row>
    <row r="23016">
      <c r="A23016" s="95">
        <v>60055</v>
      </c>
      <c r="B23016" s="93" t="s">
        <v>26532</v>
      </c>
      <c r="C23016" s="93" t="s">
        <v>1429</v>
      </c>
      <c r="D23016" s="95">
        <v>1518</v>
      </c>
      <c r="F23016" s="95">
        <v>23789140</v>
      </c>
      <c r="G23016" s="95">
        <v>250</v>
      </c>
      <c r="H23016" s="93" t="s">
        <v>8976</v>
      </c>
      <c r="I23016" s="93" t="s">
        <v>23895</v>
      </c>
      <c r="J23016" s="93" t="s">
        <v>20935</v>
      </c>
      <c r="K23016" s="93" t="s">
        <v>6901</v>
      </c>
      <c r="L23016" s="14">
        <f>AND(vyberHrace&lt;&gt;"",ISNUMBER(SEARCH(vyberHrace,$B23016)))</f>
      </c>
      <c r="M23016" s="14">
        <f>AND($I23016=MID(kododd,1,2),$J23016=MID(kododd,3,3))</f>
      </c>
    </row>
    <row r="23017">
      <c r="A23017" s="95">
        <v>50526</v>
      </c>
      <c r="B23017" s="93" t="s">
        <v>4308</v>
      </c>
      <c r="C23017" s="93" t="s">
        <v>1416</v>
      </c>
      <c r="F23017" s="95">
        <v>23732520</v>
      </c>
      <c r="G23017" s="95">
        <v>0</v>
      </c>
      <c r="H23017" s="93" t="s">
        <v>8976</v>
      </c>
      <c r="I23017" s="93" t="s">
        <v>23895</v>
      </c>
      <c r="J23017" s="93" t="s">
        <v>20878</v>
      </c>
      <c r="K23017" s="93" t="s">
        <v>6859</v>
      </c>
      <c r="L23017" s="14">
        <f>AND(vyberHrace&lt;&gt;"",ISNUMBER(SEARCH(vyberHrace,$B23017)))</f>
      </c>
      <c r="M23017" s="14">
        <f>AND($I23017=MID(kododd,1,2),$J23017=MID(kododd,3,3))</f>
      </c>
    </row>
    <row r="23018">
      <c r="A23018" s="95">
        <v>12912</v>
      </c>
      <c r="B23018" s="93" t="s">
        <v>15945</v>
      </c>
      <c r="C23018" s="93" t="s">
        <v>1459</v>
      </c>
      <c r="D23018" s="95">
        <v>1578</v>
      </c>
      <c r="F23018" s="95">
        <v>23798696</v>
      </c>
      <c r="G23018" s="95">
        <v>250</v>
      </c>
      <c r="H23018" s="93" t="s">
        <v>8976</v>
      </c>
      <c r="I23018" s="93" t="s">
        <v>23895</v>
      </c>
      <c r="J23018" s="93" t="s">
        <v>21000</v>
      </c>
      <c r="K23018" s="93" t="s">
        <v>14613</v>
      </c>
      <c r="L23018" s="14">
        <f>AND(vyberHrace&lt;&gt;"",ISNUMBER(SEARCH(vyberHrace,$B23018)))</f>
      </c>
      <c r="M23018" s="14">
        <f>AND($I23018=MID(kododd,1,2),$J23018=MID(kododd,3,3))</f>
      </c>
    </row>
    <row r="23019">
      <c r="A23019" s="95">
        <v>55445</v>
      </c>
      <c r="B23019" s="93" t="s">
        <v>23203</v>
      </c>
      <c r="C23019" s="93" t="s">
        <v>1422</v>
      </c>
      <c r="G23019" s="95">
        <v>0</v>
      </c>
      <c r="H23019" s="93" t="s">
        <v>8976</v>
      </c>
      <c r="I23019" s="93" t="s">
        <v>23895</v>
      </c>
      <c r="J23019" s="93" t="s">
        <v>20866</v>
      </c>
      <c r="K23019" s="93" t="s">
        <v>6762</v>
      </c>
      <c r="L23019" s="14">
        <f>AND(vyberHrace&lt;&gt;"",ISNUMBER(SEARCH(vyberHrace,$B23019)))</f>
      </c>
      <c r="M23019" s="14">
        <f>AND($I23019=MID(kododd,1,2),$J23019=MID(kododd,3,3))</f>
      </c>
    </row>
    <row r="23020">
      <c r="A23020" s="95">
        <v>55446</v>
      </c>
      <c r="B23020" s="93" t="s">
        <v>23204</v>
      </c>
      <c r="C23020" s="93" t="s">
        <v>1420</v>
      </c>
      <c r="F23020" s="95">
        <v>23756454</v>
      </c>
      <c r="G23020" s="95">
        <v>0</v>
      </c>
      <c r="H23020" s="93" t="s">
        <v>8976</v>
      </c>
      <c r="I23020" s="93" t="s">
        <v>23895</v>
      </c>
      <c r="J23020" s="93" t="s">
        <v>20866</v>
      </c>
      <c r="K23020" s="93" t="s">
        <v>6762</v>
      </c>
      <c r="L23020" s="14">
        <f>AND(vyberHrace&lt;&gt;"",ISNUMBER(SEARCH(vyberHrace,$B23020)))</f>
      </c>
      <c r="M23020" s="14">
        <f>AND($I23020=MID(kododd,1,2),$J23020=MID(kododd,3,3))</f>
      </c>
    </row>
    <row r="23021">
      <c r="A23021" s="95">
        <v>48685</v>
      </c>
      <c r="B23021" s="93" t="s">
        <v>15957</v>
      </c>
      <c r="C23021" s="93" t="s">
        <v>1412</v>
      </c>
      <c r="D23021" s="95">
        <v>1569</v>
      </c>
      <c r="E23021" s="95">
        <v>1721</v>
      </c>
      <c r="F23021" s="95">
        <v>23731800</v>
      </c>
      <c r="G23021" s="95">
        <v>250</v>
      </c>
      <c r="H23021" s="93" t="s">
        <v>8976</v>
      </c>
      <c r="I23021" s="93" t="s">
        <v>23895</v>
      </c>
      <c r="J23021" s="93" t="s">
        <v>20878</v>
      </c>
      <c r="K23021" s="93" t="s">
        <v>6859</v>
      </c>
      <c r="L23021" s="14">
        <f>AND(vyberHrace&lt;&gt;"",ISNUMBER(SEARCH(vyberHrace,$B23021)))</f>
      </c>
      <c r="M23021" s="14">
        <f>AND($I23021=MID(kododd,1,2),$J23021=MID(kododd,3,3))</f>
      </c>
    </row>
    <row r="23022">
      <c r="A23022" s="95">
        <v>46829</v>
      </c>
      <c r="B23022" s="93" t="s">
        <v>15958</v>
      </c>
      <c r="C23022" s="93" t="s">
        <v>1416</v>
      </c>
      <c r="D23022" s="95">
        <v>1584</v>
      </c>
      <c r="E23022" s="95">
        <v>1682</v>
      </c>
      <c r="F23022" s="95">
        <v>23731818</v>
      </c>
      <c r="G23022" s="95">
        <v>250</v>
      </c>
      <c r="H23022" s="93" t="s">
        <v>8976</v>
      </c>
      <c r="I23022" s="93" t="s">
        <v>23895</v>
      </c>
      <c r="J23022" s="93" t="s">
        <v>20878</v>
      </c>
      <c r="K23022" s="93" t="s">
        <v>6859</v>
      </c>
      <c r="L23022" s="14">
        <f>AND(vyberHrace&lt;&gt;"",ISNUMBER(SEARCH(vyberHrace,$B23022)))</f>
      </c>
      <c r="M23022" s="14">
        <f>AND($I23022=MID(kododd,1,2),$J23022=MID(kododd,3,3))</f>
      </c>
    </row>
    <row r="23023">
      <c r="A23023" s="95">
        <v>60767</v>
      </c>
      <c r="B23023" s="93" t="s">
        <v>27164</v>
      </c>
      <c r="C23023" s="93" t="s">
        <v>1424</v>
      </c>
      <c r="G23023" s="95">
        <v>250</v>
      </c>
      <c r="H23023" s="93" t="s">
        <v>8976</v>
      </c>
      <c r="I23023" s="93" t="s">
        <v>23895</v>
      </c>
      <c r="J23023" s="93" t="s">
        <v>20891</v>
      </c>
      <c r="K23023" s="93" t="s">
        <v>6860</v>
      </c>
      <c r="L23023" s="14">
        <f>AND(vyberHrace&lt;&gt;"",ISNUMBER(SEARCH(vyberHrace,$B23023)))</f>
      </c>
      <c r="M23023" s="14">
        <f>AND($I23023=MID(kododd,1,2),$J23023=MID(kododd,3,3))</f>
      </c>
    </row>
    <row r="23024">
      <c r="A23024" s="95">
        <v>60766</v>
      </c>
      <c r="B23024" s="93" t="s">
        <v>27163</v>
      </c>
      <c r="C23024" s="93" t="s">
        <v>1424</v>
      </c>
      <c r="G23024" s="95">
        <v>250</v>
      </c>
      <c r="H23024" s="93" t="s">
        <v>8976</v>
      </c>
      <c r="I23024" s="93" t="s">
        <v>23895</v>
      </c>
      <c r="J23024" s="93" t="s">
        <v>20891</v>
      </c>
      <c r="K23024" s="93" t="s">
        <v>6860</v>
      </c>
      <c r="L23024" s="14">
        <f>AND(vyberHrace&lt;&gt;"",ISNUMBER(SEARCH(vyberHrace,$B23024)))</f>
      </c>
      <c r="M23024" s="14">
        <f>AND($I23024=MID(kododd,1,2),$J23024=MID(kododd,3,3))</f>
      </c>
    </row>
    <row r="23025">
      <c r="A23025" s="95">
        <v>56572</v>
      </c>
      <c r="B23025" s="93" t="s">
        <v>23169</v>
      </c>
      <c r="C23025" s="93" t="s">
        <v>1420</v>
      </c>
      <c r="G23025" s="95">
        <v>0</v>
      </c>
      <c r="H23025" s="93" t="s">
        <v>8976</v>
      </c>
      <c r="I23025" s="93" t="s">
        <v>23895</v>
      </c>
      <c r="J23025" s="93" t="s">
        <v>20878</v>
      </c>
      <c r="K23025" s="93" t="s">
        <v>6859</v>
      </c>
      <c r="L23025" s="14">
        <f>AND(vyberHrace&lt;&gt;"",ISNUMBER(SEARCH(vyberHrace,$B23025)))</f>
      </c>
      <c r="M23025" s="14">
        <f>AND($I23025=MID(kododd,1,2),$J23025=MID(kododd,3,3))</f>
      </c>
    </row>
    <row r="23026">
      <c r="A23026" s="95">
        <v>13751</v>
      </c>
      <c r="B23026" s="93" t="s">
        <v>15975</v>
      </c>
      <c r="C23026" s="93" t="s">
        <v>1471</v>
      </c>
      <c r="D23026" s="95">
        <v>1491</v>
      </c>
      <c r="G23026" s="95">
        <v>0</v>
      </c>
      <c r="H23026" s="93" t="s">
        <v>8976</v>
      </c>
      <c r="I23026" s="93" t="s">
        <v>23895</v>
      </c>
      <c r="J23026" s="93" t="s">
        <v>20963</v>
      </c>
      <c r="K23026" s="93" t="s">
        <v>11271</v>
      </c>
      <c r="L23026" s="14">
        <f>AND(vyberHrace&lt;&gt;"",ISNUMBER(SEARCH(vyberHrace,$B23026)))</f>
      </c>
      <c r="M23026" s="14">
        <f>AND($I23026=MID(kododd,1,2),$J23026=MID(kododd,3,3))</f>
      </c>
    </row>
    <row r="23027">
      <c r="A23027" s="95">
        <v>48686</v>
      </c>
      <c r="B23027" s="93" t="s">
        <v>15976</v>
      </c>
      <c r="C23027" s="93" t="s">
        <v>1406</v>
      </c>
      <c r="G23027" s="95">
        <v>0</v>
      </c>
      <c r="H23027" s="93" t="s">
        <v>8976</v>
      </c>
      <c r="I23027" s="93" t="s">
        <v>23895</v>
      </c>
      <c r="J23027" s="93" t="s">
        <v>20878</v>
      </c>
      <c r="K23027" s="93" t="s">
        <v>6859</v>
      </c>
      <c r="L23027" s="14">
        <f>AND(vyberHrace&lt;&gt;"",ISNUMBER(SEARCH(vyberHrace,$B23027)))</f>
      </c>
      <c r="M23027" s="14">
        <f>AND($I23027=MID(kododd,1,2),$J23027=MID(kododd,3,3))</f>
      </c>
    </row>
    <row r="23028">
      <c r="A23028" s="95">
        <v>58001</v>
      </c>
      <c r="B23028" s="93" t="s">
        <v>24538</v>
      </c>
      <c r="C23028" s="93" t="s">
        <v>1412</v>
      </c>
      <c r="F23028" s="95">
        <v>23789751</v>
      </c>
      <c r="G23028" s="95">
        <v>250</v>
      </c>
      <c r="H23028" s="93" t="s">
        <v>8976</v>
      </c>
      <c r="I23028" s="93" t="s">
        <v>23895</v>
      </c>
      <c r="J23028" s="93" t="s">
        <v>20947</v>
      </c>
      <c r="K23028" s="93" t="s">
        <v>6833</v>
      </c>
      <c r="L23028" s="14">
        <f>AND(vyberHrace&lt;&gt;"",ISNUMBER(SEARCH(vyberHrace,$B23028)))</f>
      </c>
      <c r="M23028" s="14">
        <f>AND($I23028=MID(kododd,1,2),$J23028=MID(kododd,3,3))</f>
      </c>
    </row>
    <row r="23029">
      <c r="A23029" s="95">
        <v>58002</v>
      </c>
      <c r="B23029" s="93" t="s">
        <v>24539</v>
      </c>
      <c r="C23029" s="93" t="s">
        <v>1424</v>
      </c>
      <c r="G23029" s="95">
        <v>0</v>
      </c>
      <c r="H23029" s="93" t="s">
        <v>8976</v>
      </c>
      <c r="I23029" s="93" t="s">
        <v>23895</v>
      </c>
      <c r="J23029" s="93" t="s">
        <v>20947</v>
      </c>
      <c r="K23029" s="93" t="s">
        <v>6833</v>
      </c>
      <c r="L23029" s="14">
        <f>AND(vyberHrace&lt;&gt;"",ISNUMBER(SEARCH(vyberHrace,$B23029)))</f>
      </c>
      <c r="M23029" s="14">
        <f>AND($I23029=MID(kododd,1,2),$J23029=MID(kododd,3,3))</f>
      </c>
    </row>
    <row r="23030">
      <c r="A23030" s="95">
        <v>58363</v>
      </c>
      <c r="B23030" s="93" t="s">
        <v>24871</v>
      </c>
      <c r="C23030" s="93" t="s">
        <v>1450</v>
      </c>
      <c r="G23030" s="95">
        <v>250</v>
      </c>
      <c r="H23030" s="93" t="s">
        <v>8976</v>
      </c>
      <c r="I23030" s="93" t="s">
        <v>23895</v>
      </c>
      <c r="J23030" s="93" t="s">
        <v>20878</v>
      </c>
      <c r="K23030" s="93" t="s">
        <v>6859</v>
      </c>
      <c r="L23030" s="14">
        <f>AND(vyberHrace&lt;&gt;"",ISNUMBER(SEARCH(vyberHrace,$B23030)))</f>
      </c>
      <c r="M23030" s="14">
        <f>AND($I23030=MID(kododd,1,2),$J23030=MID(kododd,3,3))</f>
      </c>
    </row>
    <row r="23031">
      <c r="A23031" s="95">
        <v>28432</v>
      </c>
      <c r="B23031" s="93" t="s">
        <v>8792</v>
      </c>
      <c r="C23031" s="93" t="s">
        <v>1441</v>
      </c>
      <c r="D23031" s="95">
        <v>1870</v>
      </c>
      <c r="E23031" s="95">
        <v>1903</v>
      </c>
      <c r="F23031" s="95">
        <v>317373</v>
      </c>
      <c r="G23031" s="95">
        <v>250</v>
      </c>
      <c r="H23031" s="93" t="s">
        <v>8976</v>
      </c>
      <c r="I23031" s="93" t="s">
        <v>23895</v>
      </c>
      <c r="J23031" s="93" t="s">
        <v>20934</v>
      </c>
      <c r="K23031" s="93" t="s">
        <v>21374</v>
      </c>
      <c r="L23031" s="14">
        <f>AND(vyberHrace&lt;&gt;"",ISNUMBER(SEARCH(vyberHrace,$B23031)))</f>
      </c>
      <c r="M23031" s="14">
        <f>AND($I23031=MID(kododd,1,2),$J23031=MID(kododd,3,3))</f>
      </c>
    </row>
    <row r="23032">
      <c r="A23032" s="95">
        <v>63888</v>
      </c>
      <c r="B23032" s="93" t="s">
        <v>8792</v>
      </c>
      <c r="C23032" s="93" t="s">
        <v>1488</v>
      </c>
      <c r="F23032" s="95">
        <v>571006842</v>
      </c>
      <c r="G23032" s="95">
        <v>250</v>
      </c>
      <c r="H23032" s="93" t="s">
        <v>8976</v>
      </c>
      <c r="I23032" s="93" t="s">
        <v>23895</v>
      </c>
      <c r="J23032" s="93" t="s">
        <v>20891</v>
      </c>
      <c r="K23032" s="93" t="s">
        <v>6860</v>
      </c>
      <c r="L23032" s="14">
        <f>AND(vyberHrace&lt;&gt;"",ISNUMBER(SEARCH(vyberHrace,$B23032)))</f>
      </c>
      <c r="M23032" s="14">
        <f>AND($I23032=MID(kododd,1,2),$J23032=MID(kododd,3,3))</f>
      </c>
    </row>
    <row r="23033">
      <c r="A23033" s="95">
        <v>58015</v>
      </c>
      <c r="B23033" s="93" t="s">
        <v>24551</v>
      </c>
      <c r="C23033" s="93" t="s">
        <v>1406</v>
      </c>
      <c r="G23033" s="95">
        <v>250</v>
      </c>
      <c r="H23033" s="93" t="s">
        <v>8976</v>
      </c>
      <c r="I23033" s="93" t="s">
        <v>23895</v>
      </c>
      <c r="J23033" s="93" t="s">
        <v>20934</v>
      </c>
      <c r="K23033" s="93" t="s">
        <v>21374</v>
      </c>
      <c r="L23033" s="14">
        <f>AND(vyberHrace&lt;&gt;"",ISNUMBER(SEARCH(vyberHrace,$B23033)))</f>
      </c>
      <c r="M23033" s="14">
        <f>AND($I23033=MID(kododd,1,2),$J23033=MID(kododd,3,3))</f>
      </c>
    </row>
    <row r="23034">
      <c r="A23034" s="95">
        <v>44420</v>
      </c>
      <c r="B23034" s="93" t="s">
        <v>8793</v>
      </c>
      <c r="C23034" s="93" t="s">
        <v>1408</v>
      </c>
      <c r="G23034" s="95">
        <v>0</v>
      </c>
      <c r="H23034" s="93" t="s">
        <v>8976</v>
      </c>
      <c r="I23034" s="93" t="s">
        <v>23895</v>
      </c>
      <c r="J23034" s="93" t="s">
        <v>20878</v>
      </c>
      <c r="K23034" s="93" t="s">
        <v>6859</v>
      </c>
      <c r="L23034" s="14">
        <f>AND(vyberHrace&lt;&gt;"",ISNUMBER(SEARCH(vyberHrace,$B23034)))</f>
      </c>
      <c r="M23034" s="14">
        <f>AND($I23034=MID(kododd,1,2),$J23034=MID(kododd,3,3))</f>
      </c>
    </row>
    <row r="23035">
      <c r="A23035" s="95">
        <v>44421</v>
      </c>
      <c r="B23035" s="93" t="s">
        <v>8794</v>
      </c>
      <c r="C23035" s="93" t="s">
        <v>1408</v>
      </c>
      <c r="F23035" s="95">
        <v>23714735</v>
      </c>
      <c r="G23035" s="95">
        <v>0</v>
      </c>
      <c r="H23035" s="93" t="s">
        <v>8976</v>
      </c>
      <c r="I23035" s="93" t="s">
        <v>23895</v>
      </c>
      <c r="J23035" s="93" t="s">
        <v>20878</v>
      </c>
      <c r="K23035" s="93" t="s">
        <v>6859</v>
      </c>
      <c r="L23035" s="14">
        <f>AND(vyberHrace&lt;&gt;"",ISNUMBER(SEARCH(vyberHrace,$B23035)))</f>
      </c>
      <c r="M23035" s="14">
        <f>AND($I23035=MID(kododd,1,2),$J23035=MID(kododd,3,3))</f>
      </c>
    </row>
    <row r="23036">
      <c r="A23036" s="95">
        <v>38603</v>
      </c>
      <c r="B23036" s="93" t="s">
        <v>8795</v>
      </c>
      <c r="C23036" s="93" t="s">
        <v>1400</v>
      </c>
      <c r="D23036" s="95">
        <v>1467</v>
      </c>
      <c r="E23036" s="95">
        <v>1687</v>
      </c>
      <c r="F23036" s="95">
        <v>392065</v>
      </c>
      <c r="G23036" s="95">
        <v>0</v>
      </c>
      <c r="H23036" s="93" t="s">
        <v>8976</v>
      </c>
      <c r="I23036" s="93" t="s">
        <v>23895</v>
      </c>
      <c r="J23036" s="93" t="s">
        <v>20878</v>
      </c>
      <c r="K23036" s="93" t="s">
        <v>6859</v>
      </c>
      <c r="L23036" s="14">
        <f>AND(vyberHrace&lt;&gt;"",ISNUMBER(SEARCH(vyberHrace,$B23036)))</f>
      </c>
      <c r="M23036" s="14">
        <f>AND($I23036=MID(kododd,1,2),$J23036=MID(kododd,3,3))</f>
      </c>
    </row>
    <row r="23037">
      <c r="A23037" s="95">
        <v>56440</v>
      </c>
      <c r="B23037" s="93" t="s">
        <v>23106</v>
      </c>
      <c r="C23037" s="93" t="s">
        <v>1424</v>
      </c>
      <c r="G23037" s="95">
        <v>0</v>
      </c>
      <c r="H23037" s="93" t="s">
        <v>8976</v>
      </c>
      <c r="I23037" s="93" t="s">
        <v>23895</v>
      </c>
      <c r="J23037" s="93" t="s">
        <v>3580</v>
      </c>
      <c r="K23037" s="93" t="s">
        <v>4827</v>
      </c>
      <c r="L23037" s="14">
        <f>AND(vyberHrace&lt;&gt;"",ISNUMBER(SEARCH(vyberHrace,$B23037)))</f>
      </c>
      <c r="M23037" s="14">
        <f>AND($I23037=MID(kododd,1,2),$J23037=MID(kododd,3,3))</f>
      </c>
    </row>
    <row r="23038">
      <c r="A23038" s="95">
        <v>38468</v>
      </c>
      <c r="B23038" s="93" t="s">
        <v>8701</v>
      </c>
      <c r="C23038" s="93" t="s">
        <v>1400</v>
      </c>
      <c r="D23038" s="95">
        <v>1427</v>
      </c>
      <c r="E23038" s="95">
        <v>1639</v>
      </c>
      <c r="F23038" s="95">
        <v>23705337</v>
      </c>
      <c r="G23038" s="95">
        <v>0</v>
      </c>
      <c r="H23038" s="93" t="s">
        <v>8976</v>
      </c>
      <c r="I23038" s="93" t="s">
        <v>23895</v>
      </c>
      <c r="J23038" s="93" t="s">
        <v>20934</v>
      </c>
      <c r="K23038" s="93" t="s">
        <v>21374</v>
      </c>
      <c r="L23038" s="14">
        <f>AND(vyberHrace&lt;&gt;"",ISNUMBER(SEARCH(vyberHrace,$B23038)))</f>
      </c>
      <c r="M23038" s="14">
        <f>AND($I23038=MID(kododd,1,2),$J23038=MID(kododd,3,3))</f>
      </c>
    </row>
    <row r="23039">
      <c r="A23039" s="95">
        <v>51891</v>
      </c>
      <c r="B23039" s="93" t="s">
        <v>3844</v>
      </c>
      <c r="C23039" s="93" t="s">
        <v>3255</v>
      </c>
      <c r="G23039" s="95">
        <v>0</v>
      </c>
      <c r="H23039" s="93" t="s">
        <v>8976</v>
      </c>
      <c r="I23039" s="93" t="s">
        <v>23895</v>
      </c>
      <c r="J23039" s="93" t="s">
        <v>20934</v>
      </c>
      <c r="K23039" s="93" t="s">
        <v>21374</v>
      </c>
      <c r="L23039" s="14">
        <f>AND(vyberHrace&lt;&gt;"",ISNUMBER(SEARCH(vyberHrace,$B23039)))</f>
      </c>
      <c r="M23039" s="14">
        <f>AND($I23039=MID(kododd,1,2),$J23039=MID(kododd,3,3))</f>
      </c>
    </row>
    <row r="23040">
      <c r="A23040" s="95">
        <v>57715</v>
      </c>
      <c r="B23040" s="93" t="s">
        <v>24282</v>
      </c>
      <c r="C23040" s="93" t="s">
        <v>1402</v>
      </c>
      <c r="D23040" s="95">
        <v>1575</v>
      </c>
      <c r="E23040" s="95">
        <v>1732</v>
      </c>
      <c r="F23040" s="95">
        <v>23770619</v>
      </c>
      <c r="G23040" s="95">
        <v>250</v>
      </c>
      <c r="H23040" s="93" t="s">
        <v>8976</v>
      </c>
      <c r="I23040" s="93" t="s">
        <v>23895</v>
      </c>
      <c r="J23040" s="93" t="s">
        <v>20887</v>
      </c>
      <c r="K23040" s="93" t="s">
        <v>6893</v>
      </c>
      <c r="L23040" s="14">
        <f>AND(vyberHrace&lt;&gt;"",ISNUMBER(SEARCH(vyberHrace,$B23040)))</f>
      </c>
      <c r="M23040" s="14">
        <f>AND($I23040=MID(kododd,1,2),$J23040=MID(kododd,3,3))</f>
      </c>
    </row>
    <row r="23041">
      <c r="A23041" s="95">
        <v>63900</v>
      </c>
      <c r="B23041" s="93" t="s">
        <v>30044</v>
      </c>
      <c r="C23041" s="93" t="s">
        <v>1411</v>
      </c>
      <c r="G23041" s="95">
        <v>250</v>
      </c>
      <c r="H23041" s="93" t="s">
        <v>8976</v>
      </c>
      <c r="I23041" s="93" t="s">
        <v>23895</v>
      </c>
      <c r="J23041" s="93" t="s">
        <v>20882</v>
      </c>
      <c r="K23041" s="93" t="s">
        <v>6865</v>
      </c>
      <c r="L23041" s="14">
        <f>AND(vyberHrace&lt;&gt;"",ISNUMBER(SEARCH(vyberHrace,$B23041)))</f>
      </c>
      <c r="M23041" s="14">
        <f>AND($I23041=MID(kododd,1,2),$J23041=MID(kododd,3,3))</f>
      </c>
    </row>
    <row r="23042">
      <c r="A23042" s="95">
        <v>69</v>
      </c>
      <c r="B23042" s="93" t="s">
        <v>8697</v>
      </c>
      <c r="C23042" s="93" t="s">
        <v>1449</v>
      </c>
      <c r="D23042" s="95">
        <v>2337</v>
      </c>
      <c r="E23042" s="95">
        <v>2350</v>
      </c>
      <c r="F23042" s="95">
        <v>300403</v>
      </c>
      <c r="G23042" s="95">
        <v>250</v>
      </c>
      <c r="H23042" s="93" t="s">
        <v>8976</v>
      </c>
      <c r="I23042" s="93" t="s">
        <v>23895</v>
      </c>
      <c r="J23042" s="93" t="s">
        <v>20864</v>
      </c>
      <c r="K23042" s="93" t="s">
        <v>1505</v>
      </c>
      <c r="L23042" s="14">
        <f>AND(vyberHrace&lt;&gt;"",ISNUMBER(SEARCH(vyberHrace,$B23042)))</f>
      </c>
      <c r="M23042" s="14">
        <f>AND($I23042=MID(kododd,1,2),$J23042=MID(kododd,3,3))</f>
      </c>
    </row>
    <row r="23043">
      <c r="A23043" s="95">
        <v>47306</v>
      </c>
      <c r="B23043" s="93" t="s">
        <v>8698</v>
      </c>
      <c r="C23043" s="93" t="s">
        <v>1412</v>
      </c>
      <c r="D23043" s="95">
        <v>1129</v>
      </c>
      <c r="E23043" s="95">
        <v>1531</v>
      </c>
      <c r="F23043" s="95">
        <v>23723823</v>
      </c>
      <c r="G23043" s="95">
        <v>0</v>
      </c>
      <c r="H23043" s="93" t="s">
        <v>8976</v>
      </c>
      <c r="I23043" s="93" t="s">
        <v>23895</v>
      </c>
      <c r="J23043" s="93" t="s">
        <v>20884</v>
      </c>
      <c r="K23043" s="93" t="s">
        <v>6918</v>
      </c>
      <c r="L23043" s="14">
        <f>AND(vyberHrace&lt;&gt;"",ISNUMBER(SEARCH(vyberHrace,$B23043)))</f>
      </c>
      <c r="M23043" s="14">
        <f>AND($I23043=MID(kododd,1,2),$J23043=MID(kododd,3,3))</f>
      </c>
    </row>
    <row r="23044">
      <c r="A23044" s="95">
        <v>20908</v>
      </c>
      <c r="B23044" s="93" t="s">
        <v>10807</v>
      </c>
      <c r="C23044" s="93" t="s">
        <v>1442</v>
      </c>
      <c r="D23044" s="95">
        <v>1294</v>
      </c>
      <c r="E23044" s="95">
        <v>1573</v>
      </c>
      <c r="F23044" s="95">
        <v>360279</v>
      </c>
      <c r="G23044" s="95">
        <v>0</v>
      </c>
      <c r="H23044" s="93" t="s">
        <v>8976</v>
      </c>
      <c r="I23044" s="93" t="s">
        <v>23895</v>
      </c>
      <c r="J23044" s="93" t="s">
        <v>20887</v>
      </c>
      <c r="K23044" s="93" t="s">
        <v>6893</v>
      </c>
      <c r="L23044" s="14">
        <f>AND(vyberHrace&lt;&gt;"",ISNUMBER(SEARCH(vyberHrace,$B23044)))</f>
      </c>
      <c r="M23044" s="14">
        <f>AND($I23044=MID(kododd,1,2),$J23044=MID(kododd,3,3))</f>
      </c>
    </row>
    <row r="23045">
      <c r="A23045" s="95">
        <v>53325</v>
      </c>
      <c r="B23045" s="93" t="s">
        <v>17632</v>
      </c>
      <c r="C23045" s="93" t="s">
        <v>1402</v>
      </c>
      <c r="D23045" s="95">
        <v>1532</v>
      </c>
      <c r="E23045" s="95">
        <v>1617</v>
      </c>
      <c r="F23045" s="95">
        <v>23748001</v>
      </c>
      <c r="G23045" s="95">
        <v>250</v>
      </c>
      <c r="H23045" s="93" t="s">
        <v>8976</v>
      </c>
      <c r="I23045" s="93" t="s">
        <v>23895</v>
      </c>
      <c r="J23045" s="93" t="s">
        <v>20911</v>
      </c>
      <c r="K23045" s="93" t="s">
        <v>3262</v>
      </c>
      <c r="L23045" s="14">
        <f>AND(vyberHrace&lt;&gt;"",ISNUMBER(SEARCH(vyberHrace,$B23045)))</f>
      </c>
      <c r="M23045" s="14">
        <f>AND($I23045=MID(kododd,1,2),$J23045=MID(kododd,3,3))</f>
      </c>
    </row>
    <row r="23046">
      <c r="A23046" s="95">
        <v>50654</v>
      </c>
      <c r="B23046" s="93" t="s">
        <v>4381</v>
      </c>
      <c r="C23046" s="93" t="s">
        <v>1402</v>
      </c>
      <c r="F23046" s="95">
        <v>23739231</v>
      </c>
      <c r="G23046" s="95">
        <v>0</v>
      </c>
      <c r="H23046" s="93" t="s">
        <v>8976</v>
      </c>
      <c r="I23046" s="93" t="s">
        <v>23895</v>
      </c>
      <c r="J23046" s="93" t="s">
        <v>20947</v>
      </c>
      <c r="K23046" s="93" t="s">
        <v>6833</v>
      </c>
      <c r="L23046" s="14">
        <f>AND(vyberHrace&lt;&gt;"",ISNUMBER(SEARCH(vyberHrace,$B23046)))</f>
      </c>
      <c r="M23046" s="14">
        <f>AND($I23046=MID(kododd,1,2),$J23046=MID(kododd,3,3))</f>
      </c>
    </row>
    <row r="23047">
      <c r="A23047" s="95">
        <v>23713</v>
      </c>
      <c r="B23047" s="93" t="s">
        <v>19379</v>
      </c>
      <c r="C23047" s="93" t="s">
        <v>1428</v>
      </c>
      <c r="D23047" s="95">
        <v>1620</v>
      </c>
      <c r="F23047" s="95">
        <v>380393</v>
      </c>
      <c r="G23047" s="95">
        <v>0</v>
      </c>
      <c r="H23047" s="93" t="s">
        <v>8976</v>
      </c>
      <c r="I23047" s="93" t="s">
        <v>23895</v>
      </c>
      <c r="J23047" s="93" t="s">
        <v>20911</v>
      </c>
      <c r="K23047" s="93" t="s">
        <v>3262</v>
      </c>
      <c r="L23047" s="14">
        <f>AND(vyberHrace&lt;&gt;"",ISNUMBER(SEARCH(vyberHrace,$B23047)))</f>
      </c>
      <c r="M23047" s="14">
        <f>AND($I23047=MID(kododd,1,2),$J23047=MID(kododd,3,3))</f>
      </c>
    </row>
    <row r="23048">
      <c r="A23048" s="95">
        <v>61975</v>
      </c>
      <c r="B23048" s="93" t="s">
        <v>28180</v>
      </c>
      <c r="C23048" s="93" t="s">
        <v>1420</v>
      </c>
      <c r="G23048" s="95">
        <v>250</v>
      </c>
      <c r="H23048" s="93" t="s">
        <v>8976</v>
      </c>
      <c r="I23048" s="93" t="s">
        <v>23895</v>
      </c>
      <c r="J23048" s="93" t="s">
        <v>20914</v>
      </c>
      <c r="K23048" s="93" t="s">
        <v>4359</v>
      </c>
      <c r="L23048" s="14">
        <f>AND(vyberHrace&lt;&gt;"",ISNUMBER(SEARCH(vyberHrace,$B23048)))</f>
      </c>
      <c r="M23048" s="14">
        <f>AND($I23048=MID(kododd,1,2),$J23048=MID(kododd,3,3))</f>
      </c>
    </row>
    <row r="23049">
      <c r="A23049" s="95">
        <v>63576</v>
      </c>
      <c r="B23049" s="93" t="s">
        <v>29655</v>
      </c>
      <c r="C23049" s="93" t="s">
        <v>1468</v>
      </c>
      <c r="G23049" s="95">
        <v>250</v>
      </c>
      <c r="H23049" s="93" t="s">
        <v>8976</v>
      </c>
      <c r="I23049" s="93" t="s">
        <v>23895</v>
      </c>
      <c r="J23049" s="93" t="s">
        <v>20868</v>
      </c>
      <c r="K23049" s="93" t="s">
        <v>6769</v>
      </c>
      <c r="L23049" s="14">
        <f>AND(vyberHrace&lt;&gt;"",ISNUMBER(SEARCH(vyberHrace,$B23049)))</f>
      </c>
      <c r="M23049" s="14">
        <f>AND($I23049=MID(kododd,1,2),$J23049=MID(kododd,3,3))</f>
      </c>
    </row>
    <row r="23050">
      <c r="A23050" s="95">
        <v>31234</v>
      </c>
      <c r="B23050" s="93" t="s">
        <v>10827</v>
      </c>
      <c r="C23050" s="93" t="s">
        <v>1469</v>
      </c>
      <c r="D23050" s="95">
        <v>1411</v>
      </c>
      <c r="F23050" s="95">
        <v>23797703</v>
      </c>
      <c r="G23050" s="95">
        <v>250</v>
      </c>
      <c r="H23050" s="93" t="s">
        <v>8976</v>
      </c>
      <c r="I23050" s="93" t="s">
        <v>23895</v>
      </c>
      <c r="J23050" s="93" t="s">
        <v>20965</v>
      </c>
      <c r="K23050" s="93" t="s">
        <v>3065</v>
      </c>
      <c r="L23050" s="14">
        <f>AND(vyberHrace&lt;&gt;"",ISNUMBER(SEARCH(vyberHrace,$B23050)))</f>
      </c>
      <c r="M23050" s="14">
        <f>AND($I23050=MID(kododd,1,2),$J23050=MID(kododd,3,3))</f>
      </c>
    </row>
    <row r="23051">
      <c r="A23051" s="95">
        <v>39769</v>
      </c>
      <c r="B23051" s="93" t="s">
        <v>10833</v>
      </c>
      <c r="C23051" s="93" t="s">
        <v>1399</v>
      </c>
      <c r="D23051" s="95">
        <v>1090</v>
      </c>
      <c r="F23051" s="95">
        <v>391166</v>
      </c>
      <c r="G23051" s="95">
        <v>0</v>
      </c>
      <c r="H23051" s="93" t="s">
        <v>8976</v>
      </c>
      <c r="I23051" s="93" t="s">
        <v>23895</v>
      </c>
      <c r="J23051" s="93" t="s">
        <v>20936</v>
      </c>
      <c r="K23051" s="93" t="s">
        <v>5615</v>
      </c>
      <c r="L23051" s="14">
        <f>AND(vyberHrace&lt;&gt;"",ISNUMBER(SEARCH(vyberHrace,$B23051)))</f>
      </c>
      <c r="M23051" s="14">
        <f>AND($I23051=MID(kododd,1,2),$J23051=MID(kododd,3,3))</f>
      </c>
    </row>
    <row r="23052">
      <c r="A23052" s="95">
        <v>63377</v>
      </c>
      <c r="B23052" s="93" t="s">
        <v>29656</v>
      </c>
      <c r="C23052" s="93" t="s">
        <v>1488</v>
      </c>
      <c r="G23052" s="95">
        <v>250</v>
      </c>
      <c r="H23052" s="93" t="s">
        <v>8976</v>
      </c>
      <c r="I23052" s="93" t="s">
        <v>23895</v>
      </c>
      <c r="J23052" s="93" t="s">
        <v>20936</v>
      </c>
      <c r="K23052" s="93" t="s">
        <v>5615</v>
      </c>
      <c r="L23052" s="14">
        <f>AND(vyberHrace&lt;&gt;"",ISNUMBER(SEARCH(vyberHrace,$B23052)))</f>
      </c>
      <c r="M23052" s="14">
        <f>AND($I23052=MID(kododd,1,2),$J23052=MID(kododd,3,3))</f>
      </c>
    </row>
    <row r="23053">
      <c r="A23053" s="95">
        <v>39771</v>
      </c>
      <c r="B23053" s="93" t="s">
        <v>10834</v>
      </c>
      <c r="C23053" s="93" t="s">
        <v>1399</v>
      </c>
      <c r="D23053" s="95">
        <v>1247</v>
      </c>
      <c r="F23053" s="95">
        <v>391174</v>
      </c>
      <c r="G23053" s="95">
        <v>0</v>
      </c>
      <c r="H23053" s="93" t="s">
        <v>8976</v>
      </c>
      <c r="I23053" s="93" t="s">
        <v>23895</v>
      </c>
      <c r="J23053" s="93" t="s">
        <v>20936</v>
      </c>
      <c r="K23053" s="93" t="s">
        <v>5615</v>
      </c>
      <c r="L23053" s="14">
        <f>AND(vyberHrace&lt;&gt;"",ISNUMBER(SEARCH(vyberHrace,$B23053)))</f>
      </c>
      <c r="M23053" s="14">
        <f>AND($I23053=MID(kododd,1,2),$J23053=MID(kododd,3,3))</f>
      </c>
    </row>
    <row r="23054">
      <c r="A23054" s="95">
        <v>42387</v>
      </c>
      <c r="B23054" s="93" t="s">
        <v>10849</v>
      </c>
      <c r="C23054" s="93" t="s">
        <v>1438</v>
      </c>
      <c r="D23054" s="95">
        <v>1307</v>
      </c>
      <c r="F23054" s="95">
        <v>23763698</v>
      </c>
      <c r="G23054" s="95">
        <v>250</v>
      </c>
      <c r="H23054" s="93" t="s">
        <v>8976</v>
      </c>
      <c r="I23054" s="93" t="s">
        <v>23895</v>
      </c>
      <c r="J23054" s="93" t="s">
        <v>20943</v>
      </c>
      <c r="K23054" s="93" t="s">
        <v>5112</v>
      </c>
      <c r="L23054" s="14">
        <f>AND(vyberHrace&lt;&gt;"",ISNUMBER(SEARCH(vyberHrace,$B23054)))</f>
      </c>
      <c r="M23054" s="14">
        <f>AND($I23054=MID(kododd,1,2),$J23054=MID(kododd,3,3))</f>
      </c>
    </row>
    <row r="23055">
      <c r="A23055" s="95">
        <v>57027</v>
      </c>
      <c r="B23055" s="93" t="s">
        <v>23121</v>
      </c>
      <c r="C23055" s="93" t="s">
        <v>1411</v>
      </c>
      <c r="G23055" s="95">
        <v>250</v>
      </c>
      <c r="H23055" s="93" t="s">
        <v>8976</v>
      </c>
      <c r="I23055" s="93" t="s">
        <v>23895</v>
      </c>
      <c r="J23055" s="93" t="s">
        <v>20913</v>
      </c>
      <c r="K23055" s="93" t="s">
        <v>3849</v>
      </c>
      <c r="L23055" s="14">
        <f>AND(vyberHrace&lt;&gt;"",ISNUMBER(SEARCH(vyberHrace,$B23055)))</f>
      </c>
      <c r="M23055" s="14">
        <f>AND($I23055=MID(kododd,1,2),$J23055=MID(kododd,3,3))</f>
      </c>
    </row>
    <row r="23056">
      <c r="A23056" s="95">
        <v>53631</v>
      </c>
      <c r="B23056" s="93" t="s">
        <v>17633</v>
      </c>
      <c r="C23056" s="93" t="s">
        <v>3255</v>
      </c>
      <c r="G23056" s="95">
        <v>0</v>
      </c>
      <c r="H23056" s="93" t="s">
        <v>8976</v>
      </c>
      <c r="I23056" s="93" t="s">
        <v>23895</v>
      </c>
      <c r="J23056" s="93" t="s">
        <v>20875</v>
      </c>
      <c r="K23056" s="93" t="s">
        <v>11215</v>
      </c>
      <c r="L23056" s="14">
        <f>AND(vyberHrace&lt;&gt;"",ISNUMBER(SEARCH(vyberHrace,$B23056)))</f>
      </c>
      <c r="M23056" s="14">
        <f>AND($I23056=MID(kododd,1,2),$J23056=MID(kododd,3,3))</f>
      </c>
    </row>
    <row r="23057">
      <c r="A23057" s="95">
        <v>36934</v>
      </c>
      <c r="B23057" s="93" t="s">
        <v>10859</v>
      </c>
      <c r="C23057" s="93" t="s">
        <v>1419</v>
      </c>
      <c r="D23057" s="95">
        <v>2058</v>
      </c>
      <c r="E23057" s="95">
        <v>2061</v>
      </c>
      <c r="F23057" s="95">
        <v>368270</v>
      </c>
      <c r="G23057" s="95">
        <v>0</v>
      </c>
      <c r="H23057" s="93" t="s">
        <v>8976</v>
      </c>
      <c r="I23057" s="93" t="s">
        <v>23895</v>
      </c>
      <c r="J23057" s="93" t="s">
        <v>20878</v>
      </c>
      <c r="K23057" s="93" t="s">
        <v>6859</v>
      </c>
      <c r="L23057" s="14">
        <f>AND(vyberHrace&lt;&gt;"",ISNUMBER(SEARCH(vyberHrace,$B23057)))</f>
      </c>
      <c r="M23057" s="14">
        <f>AND($I23057=MID(kododd,1,2),$J23057=MID(kododd,3,3))</f>
      </c>
    </row>
    <row r="23058">
      <c r="A23058" s="95">
        <v>58364</v>
      </c>
      <c r="B23058" s="93" t="s">
        <v>24872</v>
      </c>
      <c r="C23058" s="93" t="s">
        <v>1424</v>
      </c>
      <c r="G23058" s="95">
        <v>250</v>
      </c>
      <c r="H23058" s="93" t="s">
        <v>8976</v>
      </c>
      <c r="I23058" s="93" t="s">
        <v>23895</v>
      </c>
      <c r="J23058" s="93" t="s">
        <v>20878</v>
      </c>
      <c r="K23058" s="93" t="s">
        <v>6859</v>
      </c>
      <c r="L23058" s="14">
        <f>AND(vyberHrace&lt;&gt;"",ISNUMBER(SEARCH(vyberHrace,$B23058)))</f>
      </c>
      <c r="M23058" s="14">
        <f>AND($I23058=MID(kododd,1,2),$J23058=MID(kododd,3,3))</f>
      </c>
    </row>
    <row r="23059">
      <c r="A23059" s="95">
        <v>51400</v>
      </c>
      <c r="B23059" s="93" t="s">
        <v>2312</v>
      </c>
      <c r="C23059" s="93" t="s">
        <v>1444</v>
      </c>
      <c r="G23059" s="95">
        <v>0</v>
      </c>
      <c r="H23059" s="93" t="s">
        <v>8976</v>
      </c>
      <c r="I23059" s="93" t="s">
        <v>23895</v>
      </c>
      <c r="J23059" s="93" t="s">
        <v>20882</v>
      </c>
      <c r="K23059" s="93" t="s">
        <v>6865</v>
      </c>
      <c r="L23059" s="14">
        <f>AND(vyberHrace&lt;&gt;"",ISNUMBER(SEARCH(vyberHrace,$B23059)))</f>
      </c>
      <c r="M23059" s="14">
        <f>AND($I23059=MID(kododd,1,2),$J23059=MID(kododd,3,3))</f>
      </c>
    </row>
    <row r="23060">
      <c r="A23060" s="95">
        <v>61119</v>
      </c>
      <c r="B23060" s="93" t="s">
        <v>27387</v>
      </c>
      <c r="C23060" s="93" t="s">
        <v>1486</v>
      </c>
      <c r="G23060" s="95">
        <v>0</v>
      </c>
      <c r="H23060" s="93" t="s">
        <v>8976</v>
      </c>
      <c r="I23060" s="93" t="s">
        <v>23895</v>
      </c>
      <c r="J23060" s="93" t="s">
        <v>20913</v>
      </c>
      <c r="K23060" s="93" t="s">
        <v>3849</v>
      </c>
      <c r="L23060" s="14">
        <f>AND(vyberHrace&lt;&gt;"",ISNUMBER(SEARCH(vyberHrace,$B23060)))</f>
      </c>
      <c r="M23060" s="14">
        <f>AND($I23060=MID(kododd,1,2),$J23060=MID(kododd,3,3))</f>
      </c>
    </row>
    <row r="23061">
      <c r="A23061" s="95">
        <v>10603</v>
      </c>
      <c r="B23061" s="93" t="s">
        <v>10865</v>
      </c>
      <c r="C23061" s="93" t="s">
        <v>1472</v>
      </c>
      <c r="D23061" s="95">
        <v>1391</v>
      </c>
      <c r="E23061" s="95">
        <v>1553</v>
      </c>
      <c r="F23061" s="95">
        <v>306657</v>
      </c>
      <c r="G23061" s="95">
        <v>250</v>
      </c>
      <c r="H23061" s="93" t="s">
        <v>8976</v>
      </c>
      <c r="I23061" s="93" t="s">
        <v>23895</v>
      </c>
      <c r="J23061" s="93" t="s">
        <v>21007</v>
      </c>
      <c r="K23061" s="93" t="s">
        <v>2006</v>
      </c>
      <c r="L23061" s="14">
        <f>AND(vyberHrace&lt;&gt;"",ISNUMBER(SEARCH(vyberHrace,$B23061)))</f>
      </c>
      <c r="M23061" s="14">
        <f>AND($I23061=MID(kododd,1,2),$J23061=MID(kododd,3,3))</f>
      </c>
    </row>
    <row r="23062">
      <c r="A23062" s="95">
        <v>55128</v>
      </c>
      <c r="B23062" s="93" t="s">
        <v>1230</v>
      </c>
      <c r="C23062" s="93" t="s">
        <v>1412</v>
      </c>
      <c r="D23062" s="95">
        <v>1530</v>
      </c>
      <c r="F23062" s="95">
        <v>23756462</v>
      </c>
      <c r="G23062" s="95">
        <v>250</v>
      </c>
      <c r="H23062" s="93" t="s">
        <v>8976</v>
      </c>
      <c r="I23062" s="93" t="s">
        <v>23895</v>
      </c>
      <c r="J23062" s="93" t="s">
        <v>21013</v>
      </c>
      <c r="K23062" s="93" t="s">
        <v>12269</v>
      </c>
      <c r="L23062" s="14">
        <f>AND(vyberHrace&lt;&gt;"",ISNUMBER(SEARCH(vyberHrace,$B23062)))</f>
      </c>
      <c r="M23062" s="14">
        <f>AND($I23062=MID(kododd,1,2),$J23062=MID(kododd,3,3))</f>
      </c>
    </row>
    <row r="23063">
      <c r="A23063" s="95">
        <v>59923</v>
      </c>
      <c r="B23063" s="93" t="s">
        <v>26415</v>
      </c>
      <c r="C23063" s="93" t="s">
        <v>1412</v>
      </c>
      <c r="G23063" s="95">
        <v>250</v>
      </c>
      <c r="H23063" s="93" t="s">
        <v>8976</v>
      </c>
      <c r="I23063" s="93" t="s">
        <v>23895</v>
      </c>
      <c r="J23063" s="93" t="s">
        <v>20882</v>
      </c>
      <c r="K23063" s="93" t="s">
        <v>6865</v>
      </c>
      <c r="L23063" s="14">
        <f>AND(vyberHrace&lt;&gt;"",ISNUMBER(SEARCH(vyberHrace,$B23063)))</f>
      </c>
      <c r="M23063" s="14">
        <f>AND($I23063=MID(kododd,1,2),$J23063=MID(kododd,3,3))</f>
      </c>
    </row>
    <row r="23064">
      <c r="A23064" s="95">
        <v>53860</v>
      </c>
      <c r="B23064" s="93" t="s">
        <v>1254</v>
      </c>
      <c r="C23064" s="93" t="s">
        <v>1420</v>
      </c>
      <c r="D23064" s="95">
        <v>1479</v>
      </c>
      <c r="E23064" s="95">
        <v>1512</v>
      </c>
      <c r="F23064" s="95">
        <v>23784512</v>
      </c>
      <c r="G23064" s="95">
        <v>250</v>
      </c>
      <c r="H23064" s="93" t="s">
        <v>8976</v>
      </c>
      <c r="I23064" s="93" t="s">
        <v>23895</v>
      </c>
      <c r="J23064" s="93" t="s">
        <v>20882</v>
      </c>
      <c r="K23064" s="93" t="s">
        <v>6865</v>
      </c>
      <c r="L23064" s="14">
        <f>AND(vyberHrace&lt;&gt;"",ISNUMBER(SEARCH(vyberHrace,$B23064)))</f>
      </c>
      <c r="M23064" s="14">
        <f>AND($I23064=MID(kododd,1,2),$J23064=MID(kododd,3,3))</f>
      </c>
    </row>
    <row r="23065">
      <c r="A23065" s="95">
        <v>52425</v>
      </c>
      <c r="B23065" s="93" t="s">
        <v>2364</v>
      </c>
      <c r="C23065" s="93" t="s">
        <v>1422</v>
      </c>
      <c r="G23065" s="95">
        <v>0</v>
      </c>
      <c r="H23065" s="93" t="s">
        <v>8976</v>
      </c>
      <c r="I23065" s="93" t="s">
        <v>23895</v>
      </c>
      <c r="J23065" s="93" t="s">
        <v>20878</v>
      </c>
      <c r="K23065" s="93" t="s">
        <v>6859</v>
      </c>
      <c r="L23065" s="14">
        <f>AND(vyberHrace&lt;&gt;"",ISNUMBER(SEARCH(vyberHrace,$B23065)))</f>
      </c>
      <c r="M23065" s="14">
        <f>AND($I23065=MID(kododd,1,2),$J23065=MID(kododd,3,3))</f>
      </c>
    </row>
    <row r="23066">
      <c r="A23066" s="95">
        <v>63252</v>
      </c>
      <c r="B23066" s="93" t="s">
        <v>29657</v>
      </c>
      <c r="C23066" s="93" t="s">
        <v>1412</v>
      </c>
      <c r="D23066" s="95">
        <v>1436</v>
      </c>
      <c r="E23066" s="95">
        <v>1544</v>
      </c>
      <c r="F23066" s="95">
        <v>23792019</v>
      </c>
      <c r="G23066" s="95">
        <v>250</v>
      </c>
      <c r="H23066" s="93" t="s">
        <v>8976</v>
      </c>
      <c r="I23066" s="93" t="s">
        <v>23895</v>
      </c>
      <c r="J23066" s="93" t="s">
        <v>20848</v>
      </c>
      <c r="K23066" s="93" t="s">
        <v>3603</v>
      </c>
      <c r="L23066" s="14">
        <f>AND(vyberHrace&lt;&gt;"",ISNUMBER(SEARCH(vyberHrace,$B23066)))</f>
      </c>
      <c r="M23066" s="14">
        <f>AND($I23066=MID(kododd,1,2),$J23066=MID(kododd,3,3))</f>
      </c>
    </row>
    <row r="23067">
      <c r="A23067" s="95">
        <v>48687</v>
      </c>
      <c r="B23067" s="93" t="s">
        <v>19525</v>
      </c>
      <c r="C23067" s="93" t="s">
        <v>1406</v>
      </c>
      <c r="G23067" s="95">
        <v>0</v>
      </c>
      <c r="H23067" s="93" t="s">
        <v>8976</v>
      </c>
      <c r="I23067" s="93" t="s">
        <v>23895</v>
      </c>
      <c r="J23067" s="93" t="s">
        <v>20878</v>
      </c>
      <c r="K23067" s="93" t="s">
        <v>6859</v>
      </c>
      <c r="L23067" s="14">
        <f>AND(vyberHrace&lt;&gt;"",ISNUMBER(SEARCH(vyberHrace,$B23067)))</f>
      </c>
      <c r="M23067" s="14">
        <f>AND($I23067=MID(kododd,1,2),$J23067=MID(kododd,3,3))</f>
      </c>
    </row>
    <row r="23068">
      <c r="A23068" s="95">
        <v>48688</v>
      </c>
      <c r="B23068" s="93" t="s">
        <v>19529</v>
      </c>
      <c r="C23068" s="93" t="s">
        <v>1406</v>
      </c>
      <c r="D23068" s="95">
        <v>1100</v>
      </c>
      <c r="F23068" s="95">
        <v>23737530</v>
      </c>
      <c r="G23068" s="95">
        <v>0</v>
      </c>
      <c r="H23068" s="93" t="s">
        <v>8976</v>
      </c>
      <c r="I23068" s="93" t="s">
        <v>23895</v>
      </c>
      <c r="J23068" s="93" t="s">
        <v>20878</v>
      </c>
      <c r="K23068" s="93" t="s">
        <v>6859</v>
      </c>
      <c r="L23068" s="14">
        <f>AND(vyberHrace&lt;&gt;"",ISNUMBER(SEARCH(vyberHrace,$B23068)))</f>
      </c>
      <c r="M23068" s="14">
        <f>AND($I23068=MID(kododd,1,2),$J23068=MID(kododd,3,3))</f>
      </c>
    </row>
    <row r="23069">
      <c r="A23069" s="95">
        <v>46830</v>
      </c>
      <c r="B23069" s="93" t="s">
        <v>19530</v>
      </c>
      <c r="C23069" s="93" t="s">
        <v>3255</v>
      </c>
      <c r="G23069" s="95">
        <v>0</v>
      </c>
      <c r="H23069" s="93" t="s">
        <v>8976</v>
      </c>
      <c r="I23069" s="93" t="s">
        <v>23895</v>
      </c>
      <c r="J23069" s="93" t="s">
        <v>20878</v>
      </c>
      <c r="K23069" s="93" t="s">
        <v>6859</v>
      </c>
      <c r="L23069" s="14">
        <f>AND(vyberHrace&lt;&gt;"",ISNUMBER(SEARCH(vyberHrace,$B23069)))</f>
      </c>
      <c r="M23069" s="14">
        <f>AND($I23069=MID(kododd,1,2),$J23069=MID(kododd,3,3))</f>
      </c>
    </row>
    <row r="23070">
      <c r="A23070" s="95">
        <v>39770</v>
      </c>
      <c r="B23070" s="93" t="s">
        <v>19531</v>
      </c>
      <c r="C23070" s="93" t="s">
        <v>1444</v>
      </c>
      <c r="F23070" s="95">
        <v>23706040</v>
      </c>
      <c r="G23070" s="95">
        <v>0</v>
      </c>
      <c r="H23070" s="93" t="s">
        <v>8976</v>
      </c>
      <c r="I23070" s="93" t="s">
        <v>23895</v>
      </c>
      <c r="J23070" s="93" t="s">
        <v>20936</v>
      </c>
      <c r="K23070" s="93" t="s">
        <v>5615</v>
      </c>
      <c r="L23070" s="14">
        <f>AND(vyberHrace&lt;&gt;"",ISNUMBER(SEARCH(vyberHrace,$B23070)))</f>
      </c>
      <c r="M23070" s="14">
        <f>AND($I23070=MID(kododd,1,2),$J23070=MID(kododd,3,3))</f>
      </c>
    </row>
    <row r="23071">
      <c r="A23071" s="95">
        <v>55122</v>
      </c>
      <c r="B23071" s="93" t="s">
        <v>1152</v>
      </c>
      <c r="C23071" s="93" t="s">
        <v>1420</v>
      </c>
      <c r="F23071" s="95">
        <v>23754320</v>
      </c>
      <c r="G23071" s="95">
        <v>0</v>
      </c>
      <c r="H23071" s="93" t="s">
        <v>8976</v>
      </c>
      <c r="I23071" s="93" t="s">
        <v>23895</v>
      </c>
      <c r="J23071" s="93" t="s">
        <v>20878</v>
      </c>
      <c r="K23071" s="93" t="s">
        <v>6859</v>
      </c>
      <c r="L23071" s="14">
        <f>AND(vyberHrace&lt;&gt;"",ISNUMBER(SEARCH(vyberHrace,$B23071)))</f>
      </c>
      <c r="M23071" s="14">
        <f>AND($I23071=MID(kododd,1,2),$J23071=MID(kododd,3,3))</f>
      </c>
    </row>
    <row r="23072">
      <c r="A23072" s="95">
        <v>46484</v>
      </c>
      <c r="B23072" s="93" t="s">
        <v>11003</v>
      </c>
      <c r="C23072" s="93" t="s">
        <v>1434</v>
      </c>
      <c r="D23072" s="95">
        <v>1522</v>
      </c>
      <c r="F23072" s="95">
        <v>23798700</v>
      </c>
      <c r="G23072" s="95">
        <v>250</v>
      </c>
      <c r="H23072" s="93" t="s">
        <v>8976</v>
      </c>
      <c r="I23072" s="93" t="s">
        <v>23895</v>
      </c>
      <c r="J23072" s="93" t="s">
        <v>21012</v>
      </c>
      <c r="K23072" s="93" t="s">
        <v>7767</v>
      </c>
      <c r="L23072" s="14">
        <f>AND(vyberHrace&lt;&gt;"",ISNUMBER(SEARCH(vyberHrace,$B23072)))</f>
      </c>
      <c r="M23072" s="14">
        <f>AND($I23072=MID(kododd,1,2),$J23072=MID(kododd,3,3))</f>
      </c>
    </row>
    <row r="23073">
      <c r="A23073" s="95">
        <v>50797</v>
      </c>
      <c r="B23073" s="93" t="s">
        <v>4309</v>
      </c>
      <c r="C23073" s="93" t="s">
        <v>1412</v>
      </c>
      <c r="G23073" s="95">
        <v>0</v>
      </c>
      <c r="H23073" s="93" t="s">
        <v>8976</v>
      </c>
      <c r="I23073" s="93" t="s">
        <v>23895</v>
      </c>
      <c r="J23073" s="93" t="s">
        <v>20878</v>
      </c>
      <c r="K23073" s="93" t="s">
        <v>6859</v>
      </c>
      <c r="L23073" s="14">
        <f>AND(vyberHrace&lt;&gt;"",ISNUMBER(SEARCH(vyberHrace,$B23073)))</f>
      </c>
      <c r="M23073" s="14">
        <f>AND($I23073=MID(kododd,1,2),$J23073=MID(kododd,3,3))</f>
      </c>
    </row>
    <row r="23074">
      <c r="A23074" s="95">
        <v>48808</v>
      </c>
      <c r="B23074" s="93" t="s">
        <v>10903</v>
      </c>
      <c r="C23074" s="93" t="s">
        <v>3255</v>
      </c>
      <c r="G23074" s="95">
        <v>0</v>
      </c>
      <c r="H23074" s="93" t="s">
        <v>8976</v>
      </c>
      <c r="I23074" s="93" t="s">
        <v>23895</v>
      </c>
      <c r="J23074" s="93" t="s">
        <v>21013</v>
      </c>
      <c r="K23074" s="93" t="s">
        <v>12269</v>
      </c>
      <c r="L23074" s="14">
        <f>AND(vyberHrace&lt;&gt;"",ISNUMBER(SEARCH(vyberHrace,$B23074)))</f>
      </c>
      <c r="M23074" s="14">
        <f>AND($I23074=MID(kododd,1,2),$J23074=MID(kododd,3,3))</f>
      </c>
    </row>
    <row r="23075">
      <c r="A23075" s="95">
        <v>46831</v>
      </c>
      <c r="B23075" s="93" t="s">
        <v>10905</v>
      </c>
      <c r="C23075" s="93" t="s">
        <v>3255</v>
      </c>
      <c r="G23075" s="95">
        <v>0</v>
      </c>
      <c r="H23075" s="93" t="s">
        <v>8976</v>
      </c>
      <c r="I23075" s="93" t="s">
        <v>23895</v>
      </c>
      <c r="J23075" s="93" t="s">
        <v>20878</v>
      </c>
      <c r="K23075" s="93" t="s">
        <v>6859</v>
      </c>
      <c r="L23075" s="14">
        <f>AND(vyberHrace&lt;&gt;"",ISNUMBER(SEARCH(vyberHrace,$B23075)))</f>
      </c>
      <c r="M23075" s="14">
        <f>AND($I23075=MID(kododd,1,2),$J23075=MID(kododd,3,3))</f>
      </c>
    </row>
    <row r="23076">
      <c r="A23076" s="95">
        <v>847</v>
      </c>
      <c r="B23076" s="93" t="s">
        <v>10906</v>
      </c>
      <c r="C23076" s="93" t="s">
        <v>1429</v>
      </c>
      <c r="D23076" s="95">
        <v>1761</v>
      </c>
      <c r="E23076" s="95">
        <v>1852</v>
      </c>
      <c r="F23076" s="95">
        <v>307742</v>
      </c>
      <c r="G23076" s="95">
        <v>250</v>
      </c>
      <c r="H23076" s="93" t="s">
        <v>8976</v>
      </c>
      <c r="I23076" s="93" t="s">
        <v>23895</v>
      </c>
      <c r="J23076" s="93" t="s">
        <v>20878</v>
      </c>
      <c r="K23076" s="93" t="s">
        <v>6859</v>
      </c>
      <c r="L23076" s="14">
        <f>AND(vyberHrace&lt;&gt;"",ISNUMBER(SEARCH(vyberHrace,$B23076)))</f>
      </c>
      <c r="M23076" s="14">
        <f>AND($I23076=MID(kododd,1,2),$J23076=MID(kododd,3,3))</f>
      </c>
    </row>
    <row r="23077">
      <c r="A23077" s="95">
        <v>46832</v>
      </c>
      <c r="B23077" s="93" t="s">
        <v>7012</v>
      </c>
      <c r="C23077" s="93" t="s">
        <v>1406</v>
      </c>
      <c r="D23077" s="95">
        <v>1536</v>
      </c>
      <c r="E23077" s="95">
        <v>1751</v>
      </c>
      <c r="F23077" s="95">
        <v>23719257</v>
      </c>
      <c r="G23077" s="95">
        <v>0</v>
      </c>
      <c r="H23077" s="93" t="s">
        <v>8976</v>
      </c>
      <c r="I23077" s="93" t="s">
        <v>23895</v>
      </c>
      <c r="J23077" s="93" t="s">
        <v>20878</v>
      </c>
      <c r="K23077" s="93" t="s">
        <v>6859</v>
      </c>
      <c r="L23077" s="14">
        <f>AND(vyberHrace&lt;&gt;"",ISNUMBER(SEARCH(vyberHrace,$B23077)))</f>
      </c>
      <c r="M23077" s="14">
        <f>AND($I23077=MID(kododd,1,2),$J23077=MID(kododd,3,3))</f>
      </c>
    </row>
    <row r="23078">
      <c r="A23078" s="95">
        <v>46833</v>
      </c>
      <c r="B23078" s="93" t="s">
        <v>7013</v>
      </c>
      <c r="C23078" s="93" t="s">
        <v>1416</v>
      </c>
      <c r="D23078" s="95">
        <v>1210</v>
      </c>
      <c r="E23078" s="95">
        <v>1577</v>
      </c>
      <c r="F23078" s="95">
        <v>23719265</v>
      </c>
      <c r="G23078" s="95">
        <v>0</v>
      </c>
      <c r="H23078" s="93" t="s">
        <v>8976</v>
      </c>
      <c r="I23078" s="93" t="s">
        <v>23895</v>
      </c>
      <c r="J23078" s="93" t="s">
        <v>20878</v>
      </c>
      <c r="K23078" s="93" t="s">
        <v>6859</v>
      </c>
      <c r="L23078" s="14">
        <f>AND(vyberHrace&lt;&gt;"",ISNUMBER(SEARCH(vyberHrace,$B23078)))</f>
      </c>
      <c r="M23078" s="14">
        <f>AND($I23078=MID(kododd,1,2),$J23078=MID(kododd,3,3))</f>
      </c>
    </row>
    <row r="23079">
      <c r="A23079" s="95">
        <v>12229</v>
      </c>
      <c r="B23079" s="93" t="s">
        <v>7015</v>
      </c>
      <c r="C23079" s="93" t="s">
        <v>1453</v>
      </c>
      <c r="D23079" s="95">
        <v>1862</v>
      </c>
      <c r="E23079" s="95">
        <v>1915</v>
      </c>
      <c r="F23079" s="95">
        <v>361410</v>
      </c>
      <c r="G23079" s="95">
        <v>250</v>
      </c>
      <c r="H23079" s="93" t="s">
        <v>8976</v>
      </c>
      <c r="I23079" s="93" t="s">
        <v>23895</v>
      </c>
      <c r="J23079" s="93" t="s">
        <v>20864</v>
      </c>
      <c r="K23079" s="93" t="s">
        <v>1505</v>
      </c>
      <c r="L23079" s="14">
        <f>AND(vyberHrace&lt;&gt;"",ISNUMBER(SEARCH(vyberHrace,$B23079)))</f>
      </c>
      <c r="M23079" s="14">
        <f>AND($I23079=MID(kododd,1,2),$J23079=MID(kododd,3,3))</f>
      </c>
    </row>
    <row r="23080">
      <c r="A23080" s="95">
        <v>50798</v>
      </c>
      <c r="B23080" s="93" t="s">
        <v>4310</v>
      </c>
      <c r="C23080" s="93" t="s">
        <v>1422</v>
      </c>
      <c r="G23080" s="95">
        <v>0</v>
      </c>
      <c r="H23080" s="93" t="s">
        <v>8976</v>
      </c>
      <c r="I23080" s="93" t="s">
        <v>23895</v>
      </c>
      <c r="J23080" s="93" t="s">
        <v>20878</v>
      </c>
      <c r="K23080" s="93" t="s">
        <v>6859</v>
      </c>
      <c r="L23080" s="14">
        <f>AND(vyberHrace&lt;&gt;"",ISNUMBER(SEARCH(vyberHrace,$B23080)))</f>
      </c>
      <c r="M23080" s="14">
        <f>AND($I23080=MID(kododd,1,2),$J23080=MID(kododd,3,3))</f>
      </c>
    </row>
    <row r="23081">
      <c r="A23081" s="95">
        <v>63361</v>
      </c>
      <c r="B23081" s="93" t="s">
        <v>29658</v>
      </c>
      <c r="C23081" s="93" t="s">
        <v>1420</v>
      </c>
      <c r="F23081" s="95">
        <v>571003363</v>
      </c>
      <c r="G23081" s="95">
        <v>500</v>
      </c>
      <c r="H23081" s="93" t="s">
        <v>8976</v>
      </c>
      <c r="I23081" s="93" t="s">
        <v>23895</v>
      </c>
      <c r="J23081" s="93" t="s">
        <v>23412</v>
      </c>
      <c r="K23081" s="93" t="s">
        <v>21370</v>
      </c>
      <c r="L23081" s="14">
        <f>AND(vyberHrace&lt;&gt;"",ISNUMBER(SEARCH(vyberHrace,$B23081)))</f>
      </c>
      <c r="M23081" s="14">
        <f>AND($I23081=MID(kododd,1,2),$J23081=MID(kododd,3,3))</f>
      </c>
    </row>
    <row r="23082">
      <c r="A23082" s="95">
        <v>52426</v>
      </c>
      <c r="B23082" s="93" t="s">
        <v>2365</v>
      </c>
      <c r="C23082" s="93" t="s">
        <v>1420</v>
      </c>
      <c r="G23082" s="95">
        <v>0</v>
      </c>
      <c r="H23082" s="93" t="s">
        <v>8976</v>
      </c>
      <c r="I23082" s="93" t="s">
        <v>23895</v>
      </c>
      <c r="J23082" s="93" t="s">
        <v>20878</v>
      </c>
      <c r="K23082" s="93" t="s">
        <v>6859</v>
      </c>
      <c r="L23082" s="14">
        <f>AND(vyberHrace&lt;&gt;"",ISNUMBER(SEARCH(vyberHrace,$B23082)))</f>
      </c>
      <c r="M23082" s="14">
        <f>AND($I23082=MID(kododd,1,2),$J23082=MID(kododd,3,3))</f>
      </c>
    </row>
    <row r="23083">
      <c r="A23083" s="95">
        <v>58365</v>
      </c>
      <c r="B23083" s="93" t="s">
        <v>24873</v>
      </c>
      <c r="C23083" s="93" t="s">
        <v>1411</v>
      </c>
      <c r="G23083" s="95">
        <v>250</v>
      </c>
      <c r="H23083" s="93" t="s">
        <v>8976</v>
      </c>
      <c r="I23083" s="93" t="s">
        <v>23895</v>
      </c>
      <c r="J23083" s="93" t="s">
        <v>20878</v>
      </c>
      <c r="K23083" s="93" t="s">
        <v>6859</v>
      </c>
      <c r="L23083" s="14">
        <f>AND(vyberHrace&lt;&gt;"",ISNUMBER(SEARCH(vyberHrace,$B23083)))</f>
      </c>
      <c r="M23083" s="14">
        <f>AND($I23083=MID(kododd,1,2),$J23083=MID(kododd,3,3))</f>
      </c>
    </row>
    <row r="23084">
      <c r="A23084" s="95">
        <v>43076</v>
      </c>
      <c r="B23084" s="93" t="s">
        <v>7192</v>
      </c>
      <c r="C23084" s="93" t="s">
        <v>1402</v>
      </c>
      <c r="D23084" s="95">
        <v>1574</v>
      </c>
      <c r="E23084" s="95">
        <v>1721</v>
      </c>
      <c r="F23084" s="95">
        <v>23709251</v>
      </c>
      <c r="G23084" s="95">
        <v>0</v>
      </c>
      <c r="H23084" s="93" t="s">
        <v>8976</v>
      </c>
      <c r="I23084" s="93" t="s">
        <v>23895</v>
      </c>
      <c r="J23084" s="93" t="s">
        <v>20878</v>
      </c>
      <c r="K23084" s="93" t="s">
        <v>6859</v>
      </c>
      <c r="L23084" s="14">
        <f>AND(vyberHrace&lt;&gt;"",ISNUMBER(SEARCH(vyberHrace,$B23084)))</f>
      </c>
      <c r="M23084" s="14">
        <f>AND($I23084=MID(kododd,1,2),$J23084=MID(kododd,3,3))</f>
      </c>
    </row>
    <row r="23085">
      <c r="A23085" s="95">
        <v>8879</v>
      </c>
      <c r="B23085" s="93" t="s">
        <v>7193</v>
      </c>
      <c r="C23085" s="93" t="s">
        <v>1407</v>
      </c>
      <c r="D23085" s="95">
        <v>1415</v>
      </c>
      <c r="E23085" s="95">
        <v>1576</v>
      </c>
      <c r="F23085" s="95">
        <v>358223</v>
      </c>
      <c r="G23085" s="95">
        <v>250</v>
      </c>
      <c r="H23085" s="93" t="s">
        <v>8976</v>
      </c>
      <c r="I23085" s="93" t="s">
        <v>23895</v>
      </c>
      <c r="J23085" s="93" t="s">
        <v>20966</v>
      </c>
      <c r="K23085" s="93" t="s">
        <v>3069</v>
      </c>
      <c r="L23085" s="14">
        <f>AND(vyberHrace&lt;&gt;"",ISNUMBER(SEARCH(vyberHrace,$B23085)))</f>
      </c>
      <c r="M23085" s="14">
        <f>AND($I23085=MID(kododd,1,2),$J23085=MID(kododd,3,3))</f>
      </c>
    </row>
    <row r="23086">
      <c r="A23086" s="95">
        <v>3047</v>
      </c>
      <c r="B23086" s="93" t="s">
        <v>7196</v>
      </c>
      <c r="C23086" s="93" t="s">
        <v>1404</v>
      </c>
      <c r="D23086" s="95">
        <v>1783</v>
      </c>
      <c r="F23086" s="95">
        <v>23712945</v>
      </c>
      <c r="G23086" s="95">
        <v>0</v>
      </c>
      <c r="H23086" s="93" t="s">
        <v>8976</v>
      </c>
      <c r="I23086" s="93" t="s">
        <v>23895</v>
      </c>
      <c r="J23086" s="93" t="s">
        <v>20938</v>
      </c>
      <c r="K23086" s="93" t="s">
        <v>5086</v>
      </c>
      <c r="L23086" s="14">
        <f>AND(vyberHrace&lt;&gt;"",ISNUMBER(SEARCH(vyberHrace,$B23086)))</f>
      </c>
      <c r="M23086" s="14">
        <f>AND($I23086=MID(kododd,1,2),$J23086=MID(kododd,3,3))</f>
      </c>
    </row>
    <row r="23087">
      <c r="A23087" s="95">
        <v>60269</v>
      </c>
      <c r="B23087" s="93" t="s">
        <v>26728</v>
      </c>
      <c r="C23087" s="93" t="s">
        <v>1486</v>
      </c>
      <c r="G23087" s="95">
        <v>0</v>
      </c>
      <c r="H23087" s="93" t="s">
        <v>8976</v>
      </c>
      <c r="I23087" s="93" t="s">
        <v>23895</v>
      </c>
      <c r="J23087" s="93" t="s">
        <v>20878</v>
      </c>
      <c r="K23087" s="93" t="s">
        <v>6859</v>
      </c>
      <c r="L23087" s="14">
        <f>AND(vyberHrace&lt;&gt;"",ISNUMBER(SEARCH(vyberHrace,$B23087)))</f>
      </c>
      <c r="M23087" s="14">
        <f>AND($I23087=MID(kododd,1,2),$J23087=MID(kododd,3,3))</f>
      </c>
    </row>
    <row r="23088">
      <c r="A23088" s="95">
        <v>45877</v>
      </c>
      <c r="B23088" s="93" t="s">
        <v>7197</v>
      </c>
      <c r="C23088" s="93" t="s">
        <v>1416</v>
      </c>
      <c r="G23088" s="95">
        <v>0</v>
      </c>
      <c r="H23088" s="93" t="s">
        <v>8976</v>
      </c>
      <c r="I23088" s="93" t="s">
        <v>23895</v>
      </c>
      <c r="J23088" s="93" t="s">
        <v>20878</v>
      </c>
      <c r="K23088" s="93" t="s">
        <v>6859</v>
      </c>
      <c r="L23088" s="14">
        <f>AND(vyberHrace&lt;&gt;"",ISNUMBER(SEARCH(vyberHrace,$B23088)))</f>
      </c>
      <c r="M23088" s="14">
        <f>AND($I23088=MID(kododd,1,2),$J23088=MID(kododd,3,3))</f>
      </c>
    </row>
    <row r="23089">
      <c r="A23089" s="95">
        <v>60707</v>
      </c>
      <c r="B23089" s="93" t="s">
        <v>27120</v>
      </c>
      <c r="C23089" s="93" t="s">
        <v>1487</v>
      </c>
      <c r="G23089" s="95">
        <v>0</v>
      </c>
      <c r="H23089" s="93" t="s">
        <v>8976</v>
      </c>
      <c r="I23089" s="93" t="s">
        <v>23895</v>
      </c>
      <c r="J23089" s="93" t="s">
        <v>20882</v>
      </c>
      <c r="K23089" s="93" t="s">
        <v>6865</v>
      </c>
      <c r="L23089" s="14">
        <f>AND(vyberHrace&lt;&gt;"",ISNUMBER(SEARCH(vyberHrace,$B23089)))</f>
      </c>
      <c r="M23089" s="14">
        <f>AND($I23089=MID(kododd,1,2),$J23089=MID(kododd,3,3))</f>
      </c>
    </row>
    <row r="23090">
      <c r="A23090" s="95">
        <v>58366</v>
      </c>
      <c r="B23090" s="93" t="s">
        <v>24874</v>
      </c>
      <c r="C23090" s="93" t="s">
        <v>1486</v>
      </c>
      <c r="G23090" s="95">
        <v>0</v>
      </c>
      <c r="H23090" s="93" t="s">
        <v>8976</v>
      </c>
      <c r="I23090" s="93" t="s">
        <v>23895</v>
      </c>
      <c r="J23090" s="93" t="s">
        <v>20878</v>
      </c>
      <c r="K23090" s="93" t="s">
        <v>6859</v>
      </c>
      <c r="L23090" s="14">
        <f>AND(vyberHrace&lt;&gt;"",ISNUMBER(SEARCH(vyberHrace,$B23090)))</f>
      </c>
      <c r="M23090" s="14">
        <f>AND($I23090=MID(kododd,1,2),$J23090=MID(kododd,3,3))</f>
      </c>
    </row>
    <row r="23091">
      <c r="A23091" s="95">
        <v>58422</v>
      </c>
      <c r="B23091" s="93" t="s">
        <v>24928</v>
      </c>
      <c r="C23091" s="93" t="s">
        <v>1411</v>
      </c>
      <c r="G23091" s="95">
        <v>0</v>
      </c>
      <c r="H23091" s="93" t="s">
        <v>8976</v>
      </c>
      <c r="I23091" s="93" t="s">
        <v>23895</v>
      </c>
      <c r="J23091" s="93" t="s">
        <v>20878</v>
      </c>
      <c r="K23091" s="93" t="s">
        <v>6859</v>
      </c>
      <c r="L23091" s="14">
        <f>AND(vyberHrace&lt;&gt;"",ISNUMBER(SEARCH(vyberHrace,$B23091)))</f>
      </c>
      <c r="M23091" s="14">
        <f>AND($I23091=MID(kododd,1,2),$J23091=MID(kododd,3,3))</f>
      </c>
    </row>
    <row r="23092">
      <c r="A23092" s="95">
        <v>48734</v>
      </c>
      <c r="B23092" s="93" t="s">
        <v>24053</v>
      </c>
      <c r="C23092" s="93" t="s">
        <v>1416</v>
      </c>
      <c r="G23092" s="95">
        <v>0</v>
      </c>
      <c r="H23092" s="93" t="s">
        <v>8976</v>
      </c>
      <c r="I23092" s="93" t="s">
        <v>23895</v>
      </c>
      <c r="J23092" s="93" t="s">
        <v>20869</v>
      </c>
      <c r="K23092" s="93" t="s">
        <v>6770</v>
      </c>
      <c r="L23092" s="14">
        <f>AND(vyberHrace&lt;&gt;"",ISNUMBER(SEARCH(vyberHrace,$B23092)))</f>
      </c>
      <c r="M23092" s="14">
        <f>AND($I23092=MID(kododd,1,2),$J23092=MID(kododd,3,3))</f>
      </c>
    </row>
    <row r="23093">
      <c r="A23093" s="95">
        <v>58367</v>
      </c>
      <c r="B23093" s="93" t="s">
        <v>24875</v>
      </c>
      <c r="C23093" s="93" t="s">
        <v>1450</v>
      </c>
      <c r="G23093" s="95">
        <v>250</v>
      </c>
      <c r="H23093" s="93" t="s">
        <v>8976</v>
      </c>
      <c r="I23093" s="93" t="s">
        <v>23895</v>
      </c>
      <c r="J23093" s="93" t="s">
        <v>20878</v>
      </c>
      <c r="K23093" s="93" t="s">
        <v>6859</v>
      </c>
      <c r="L23093" s="14">
        <f>AND(vyberHrace&lt;&gt;"",ISNUMBER(SEARCH(vyberHrace,$B23093)))</f>
      </c>
      <c r="M23093" s="14">
        <f>AND($I23093=MID(kododd,1,2),$J23093=MID(kododd,3,3))</f>
      </c>
    </row>
    <row r="23094">
      <c r="A23094" s="95">
        <v>46834</v>
      </c>
      <c r="B23094" s="93" t="s">
        <v>13246</v>
      </c>
      <c r="C23094" s="93" t="s">
        <v>1416</v>
      </c>
      <c r="D23094" s="95">
        <v>1066</v>
      </c>
      <c r="E23094" s="95">
        <v>1440</v>
      </c>
      <c r="F23094" s="95">
        <v>23724080</v>
      </c>
      <c r="G23094" s="95">
        <v>0</v>
      </c>
      <c r="H23094" s="93" t="s">
        <v>8976</v>
      </c>
      <c r="I23094" s="93" t="s">
        <v>23895</v>
      </c>
      <c r="J23094" s="93" t="s">
        <v>20878</v>
      </c>
      <c r="K23094" s="93" t="s">
        <v>6859</v>
      </c>
      <c r="L23094" s="14">
        <f>AND(vyberHrace&lt;&gt;"",ISNUMBER(SEARCH(vyberHrace,$B23094)))</f>
      </c>
      <c r="M23094" s="14">
        <f>AND($I23094=MID(kododd,1,2),$J23094=MID(kododd,3,3))</f>
      </c>
    </row>
    <row r="23095">
      <c r="A23095" s="95">
        <v>6567</v>
      </c>
      <c r="B23095" s="93" t="s">
        <v>13251</v>
      </c>
      <c r="C23095" s="93" t="s">
        <v>1468</v>
      </c>
      <c r="D23095" s="95">
        <v>1458</v>
      </c>
      <c r="E23095" s="95">
        <v>1685</v>
      </c>
      <c r="F23095" s="95">
        <v>358231</v>
      </c>
      <c r="G23095" s="95">
        <v>0</v>
      </c>
      <c r="H23095" s="93" t="s">
        <v>8976</v>
      </c>
      <c r="I23095" s="93" t="s">
        <v>23895</v>
      </c>
      <c r="J23095" s="93" t="s">
        <v>20966</v>
      </c>
      <c r="K23095" s="93" t="s">
        <v>3069</v>
      </c>
      <c r="L23095" s="14">
        <f>AND(vyberHrace&lt;&gt;"",ISNUMBER(SEARCH(vyberHrace,$B23095)))</f>
      </c>
      <c r="M23095" s="14">
        <f>AND($I23095=MID(kododd,1,2),$J23095=MID(kododd,3,3))</f>
      </c>
    </row>
    <row r="23096">
      <c r="A23096" s="95">
        <v>59636</v>
      </c>
      <c r="B23096" s="93" t="s">
        <v>26022</v>
      </c>
      <c r="C23096" s="93" t="s">
        <v>1437</v>
      </c>
      <c r="F23096" s="95">
        <v>23797711</v>
      </c>
      <c r="G23096" s="95">
        <v>250</v>
      </c>
      <c r="H23096" s="93" t="s">
        <v>8976</v>
      </c>
      <c r="I23096" s="93" t="s">
        <v>23895</v>
      </c>
      <c r="J23096" s="93" t="s">
        <v>20938</v>
      </c>
      <c r="K23096" s="93" t="s">
        <v>5086</v>
      </c>
      <c r="L23096" s="14">
        <f>AND(vyberHrace&lt;&gt;"",ISNUMBER(SEARCH(vyberHrace,$B23096)))</f>
      </c>
      <c r="M23096" s="14">
        <f>AND($I23096=MID(kododd,1,2),$J23096=MID(kododd,3,3))</f>
      </c>
    </row>
    <row r="23097">
      <c r="A23097" s="95">
        <v>58511</v>
      </c>
      <c r="B23097" s="93" t="s">
        <v>25011</v>
      </c>
      <c r="C23097" s="93" t="s">
        <v>1424</v>
      </c>
      <c r="G23097" s="95">
        <v>0</v>
      </c>
      <c r="H23097" s="93" t="s">
        <v>8976</v>
      </c>
      <c r="I23097" s="93" t="s">
        <v>23895</v>
      </c>
      <c r="J23097" s="93" t="s">
        <v>20935</v>
      </c>
      <c r="K23097" s="93" t="s">
        <v>6901</v>
      </c>
      <c r="L23097" s="14">
        <f>AND(vyberHrace&lt;&gt;"",ISNUMBER(SEARCH(vyberHrace,$B23097)))</f>
      </c>
      <c r="M23097" s="14">
        <f>AND($I23097=MID(kododd,1,2),$J23097=MID(kododd,3,3))</f>
      </c>
    </row>
    <row r="23098">
      <c r="A23098" s="95">
        <v>46835</v>
      </c>
      <c r="B23098" s="93" t="s">
        <v>15564</v>
      </c>
      <c r="C23098" s="93" t="s">
        <v>1416</v>
      </c>
      <c r="G23098" s="95">
        <v>0</v>
      </c>
      <c r="H23098" s="93" t="s">
        <v>8976</v>
      </c>
      <c r="I23098" s="93" t="s">
        <v>23895</v>
      </c>
      <c r="J23098" s="93" t="s">
        <v>20878</v>
      </c>
      <c r="K23098" s="93" t="s">
        <v>6859</v>
      </c>
      <c r="L23098" s="14">
        <f>AND(vyberHrace&lt;&gt;"",ISNUMBER(SEARCH(vyberHrace,$B23098)))</f>
      </c>
      <c r="M23098" s="14">
        <f>AND($I23098=MID(kododd,1,2),$J23098=MID(kododd,3,3))</f>
      </c>
    </row>
    <row r="23099">
      <c r="A23099" s="95">
        <v>52543</v>
      </c>
      <c r="B23099" s="93" t="s">
        <v>2305</v>
      </c>
      <c r="C23099" s="93" t="s">
        <v>1422</v>
      </c>
      <c r="G23099" s="95">
        <v>0</v>
      </c>
      <c r="H23099" s="93" t="s">
        <v>8976</v>
      </c>
      <c r="I23099" s="93" t="s">
        <v>23895</v>
      </c>
      <c r="J23099" s="93" t="s">
        <v>20935</v>
      </c>
      <c r="K23099" s="93" t="s">
        <v>6901</v>
      </c>
      <c r="L23099" s="14">
        <f>AND(vyberHrace&lt;&gt;"",ISNUMBER(SEARCH(vyberHrace,$B23099)))</f>
      </c>
      <c r="M23099" s="14">
        <f>AND($I23099=MID(kododd,1,2),$J23099=MID(kododd,3,3))</f>
      </c>
    </row>
    <row r="23100">
      <c r="A23100" s="95">
        <v>61277</v>
      </c>
      <c r="B23100" s="93" t="s">
        <v>27489</v>
      </c>
      <c r="C23100" s="93" t="s">
        <v>1416</v>
      </c>
      <c r="F23100" s="95">
        <v>23798432</v>
      </c>
      <c r="G23100" s="95">
        <v>250</v>
      </c>
      <c r="H23100" s="93" t="s">
        <v>8976</v>
      </c>
      <c r="I23100" s="93" t="s">
        <v>23895</v>
      </c>
      <c r="J23100" s="93" t="s">
        <v>20987</v>
      </c>
      <c r="K23100" s="93" t="s">
        <v>4935</v>
      </c>
      <c r="L23100" s="14">
        <f>AND(vyberHrace&lt;&gt;"",ISNUMBER(SEARCH(vyberHrace,$B23100)))</f>
      </c>
      <c r="M23100" s="14">
        <f>AND($I23100=MID(kododd,1,2),$J23100=MID(kododd,3,3))</f>
      </c>
    </row>
    <row r="23101">
      <c r="A23101" s="95">
        <v>37964</v>
      </c>
      <c r="B23101" s="93" t="s">
        <v>15565</v>
      </c>
      <c r="C23101" s="93" t="s">
        <v>1455</v>
      </c>
      <c r="D23101" s="95">
        <v>1655</v>
      </c>
      <c r="E23101" s="95">
        <v>1760</v>
      </c>
      <c r="F23101" s="95">
        <v>382850</v>
      </c>
      <c r="G23101" s="95">
        <v>250</v>
      </c>
      <c r="H23101" s="93" t="s">
        <v>8976</v>
      </c>
      <c r="I23101" s="93" t="s">
        <v>23895</v>
      </c>
      <c r="J23101" s="93" t="s">
        <v>20987</v>
      </c>
      <c r="K23101" s="93" t="s">
        <v>4935</v>
      </c>
      <c r="L23101" s="14">
        <f>AND(vyberHrace&lt;&gt;"",ISNUMBER(SEARCH(vyberHrace,$B23101)))</f>
      </c>
      <c r="M23101" s="14">
        <f>AND($I23101=MID(kododd,1,2),$J23101=MID(kododd,3,3))</f>
      </c>
    </row>
    <row r="23102">
      <c r="A23102" s="95">
        <v>50409</v>
      </c>
      <c r="B23102" s="93" t="s">
        <v>4425</v>
      </c>
      <c r="C23102" s="93" t="s">
        <v>1422</v>
      </c>
      <c r="F23102" s="95">
        <v>23732881</v>
      </c>
      <c r="G23102" s="95">
        <v>0</v>
      </c>
      <c r="H23102" s="93" t="s">
        <v>8976</v>
      </c>
      <c r="I23102" s="93" t="s">
        <v>23895</v>
      </c>
      <c r="J23102" s="93" t="s">
        <v>20935</v>
      </c>
      <c r="K23102" s="93" t="s">
        <v>6901</v>
      </c>
      <c r="L23102" s="14">
        <f>AND(vyberHrace&lt;&gt;"",ISNUMBER(SEARCH(vyberHrace,$B23102)))</f>
      </c>
      <c r="M23102" s="14">
        <f>AND($I23102=MID(kododd,1,2),$J23102=MID(kododd,3,3))</f>
      </c>
    </row>
    <row r="23103">
      <c r="A23103" s="95">
        <v>1427</v>
      </c>
      <c r="B23103" s="93" t="s">
        <v>15568</v>
      </c>
      <c r="C23103" s="93" t="s">
        <v>1440</v>
      </c>
      <c r="D23103" s="95">
        <v>1767</v>
      </c>
      <c r="E23103" s="95">
        <v>1844</v>
      </c>
      <c r="F23103" s="95">
        <v>306720</v>
      </c>
      <c r="G23103" s="95">
        <v>250</v>
      </c>
      <c r="H23103" s="93" t="s">
        <v>8976</v>
      </c>
      <c r="I23103" s="93" t="s">
        <v>23895</v>
      </c>
      <c r="J23103" s="93" t="s">
        <v>20887</v>
      </c>
      <c r="K23103" s="93" t="s">
        <v>6893</v>
      </c>
      <c r="L23103" s="14">
        <f>AND(vyberHrace&lt;&gt;"",ISNUMBER(SEARCH(vyberHrace,$B23103)))</f>
      </c>
      <c r="M23103" s="14">
        <f>AND($I23103=MID(kododd,1,2),$J23103=MID(kododd,3,3))</f>
      </c>
    </row>
    <row r="23104">
      <c r="A23104" s="95">
        <v>23556</v>
      </c>
      <c r="B23104" s="93" t="s">
        <v>15571</v>
      </c>
      <c r="C23104" s="93" t="s">
        <v>1423</v>
      </c>
      <c r="G23104" s="95">
        <v>0</v>
      </c>
      <c r="H23104" s="93" t="s">
        <v>8976</v>
      </c>
      <c r="I23104" s="93" t="s">
        <v>23895</v>
      </c>
      <c r="J23104" s="93" t="s">
        <v>20936</v>
      </c>
      <c r="K23104" s="93" t="s">
        <v>5615</v>
      </c>
      <c r="L23104" s="14">
        <f>AND(vyberHrace&lt;&gt;"",ISNUMBER(SEARCH(vyberHrace,$B23104)))</f>
      </c>
      <c r="M23104" s="14">
        <f>AND($I23104=MID(kododd,1,2),$J23104=MID(kododd,3,3))</f>
      </c>
    </row>
    <row r="23105">
      <c r="A23105" s="95">
        <v>44422</v>
      </c>
      <c r="B23105" s="93" t="s">
        <v>15575</v>
      </c>
      <c r="C23105" s="93" t="s">
        <v>3255</v>
      </c>
      <c r="G23105" s="95">
        <v>0</v>
      </c>
      <c r="H23105" s="93" t="s">
        <v>8976</v>
      </c>
      <c r="I23105" s="93" t="s">
        <v>23895</v>
      </c>
      <c r="J23105" s="93" t="s">
        <v>20878</v>
      </c>
      <c r="K23105" s="93" t="s">
        <v>6859</v>
      </c>
      <c r="L23105" s="14">
        <f>AND(vyberHrace&lt;&gt;"",ISNUMBER(SEARCH(vyberHrace,$B23105)))</f>
      </c>
      <c r="M23105" s="14">
        <f>AND($I23105=MID(kododd,1,2),$J23105=MID(kododd,3,3))</f>
      </c>
    </row>
    <row r="23106">
      <c r="A23106" s="95">
        <v>12614</v>
      </c>
      <c r="B23106" s="93" t="s">
        <v>15576</v>
      </c>
      <c r="C23106" s="93" t="s">
        <v>1466</v>
      </c>
      <c r="D23106" s="95">
        <v>1347</v>
      </c>
      <c r="E23106" s="95">
        <v>1521</v>
      </c>
      <c r="F23106" s="95">
        <v>329312</v>
      </c>
      <c r="G23106" s="95">
        <v>250</v>
      </c>
      <c r="H23106" s="93" t="s">
        <v>8976</v>
      </c>
      <c r="I23106" s="93" t="s">
        <v>23895</v>
      </c>
      <c r="J23106" s="93" t="s">
        <v>20866</v>
      </c>
      <c r="K23106" s="93" t="s">
        <v>6762</v>
      </c>
      <c r="L23106" s="14">
        <f>AND(vyberHrace&lt;&gt;"",ISNUMBER(SEARCH(vyberHrace,$B23106)))</f>
      </c>
      <c r="M23106" s="14">
        <f>AND($I23106=MID(kododd,1,2),$J23106=MID(kododd,3,3))</f>
      </c>
    </row>
    <row r="23107">
      <c r="A23107" s="95">
        <v>43290</v>
      </c>
      <c r="B23107" s="93" t="s">
        <v>15577</v>
      </c>
      <c r="C23107" s="93" t="s">
        <v>1400</v>
      </c>
      <c r="D23107" s="95">
        <v>1581</v>
      </c>
      <c r="E23107" s="95">
        <v>1762</v>
      </c>
      <c r="F23107" s="95">
        <v>23706058</v>
      </c>
      <c r="G23107" s="95">
        <v>250</v>
      </c>
      <c r="H23107" s="93" t="s">
        <v>8976</v>
      </c>
      <c r="I23107" s="93" t="s">
        <v>23895</v>
      </c>
      <c r="J23107" s="93" t="s">
        <v>20864</v>
      </c>
      <c r="K23107" s="93" t="s">
        <v>1505</v>
      </c>
      <c r="L23107" s="14">
        <f>AND(vyberHrace&lt;&gt;"",ISNUMBER(SEARCH(vyberHrace,$B23107)))</f>
      </c>
      <c r="M23107" s="14">
        <f>AND($I23107=MID(kododd,1,2),$J23107=MID(kododd,3,3))</f>
      </c>
    </row>
    <row r="23108">
      <c r="A23108" s="95">
        <v>60270</v>
      </c>
      <c r="B23108" s="93" t="s">
        <v>26729</v>
      </c>
      <c r="C23108" s="93" t="s">
        <v>1487</v>
      </c>
      <c r="G23108" s="95">
        <v>250</v>
      </c>
      <c r="H23108" s="93" t="s">
        <v>8976</v>
      </c>
      <c r="I23108" s="93" t="s">
        <v>23895</v>
      </c>
      <c r="J23108" s="93" t="s">
        <v>20878</v>
      </c>
      <c r="K23108" s="93" t="s">
        <v>6859</v>
      </c>
      <c r="L23108" s="14">
        <f>AND(vyberHrace&lt;&gt;"",ISNUMBER(SEARCH(vyberHrace,$B23108)))</f>
      </c>
      <c r="M23108" s="14">
        <f>AND($I23108=MID(kododd,1,2),$J23108=MID(kododd,3,3))</f>
      </c>
    </row>
    <row r="23109">
      <c r="A23109" s="95">
        <v>7594</v>
      </c>
      <c r="B23109" s="93" t="s">
        <v>20195</v>
      </c>
      <c r="C23109" s="93" t="s">
        <v>1427</v>
      </c>
      <c r="D23109" s="95">
        <v>1647</v>
      </c>
      <c r="E23109" s="95">
        <v>1721</v>
      </c>
      <c r="F23109" s="95">
        <v>23708530</v>
      </c>
      <c r="G23109" s="95">
        <v>250</v>
      </c>
      <c r="H23109" s="93" t="s">
        <v>8976</v>
      </c>
      <c r="I23109" s="93" t="s">
        <v>23895</v>
      </c>
      <c r="J23109" s="93" t="s">
        <v>20962</v>
      </c>
      <c r="K23109" s="93" t="s">
        <v>5181</v>
      </c>
      <c r="L23109" s="14">
        <f>AND(vyberHrace&lt;&gt;"",ISNUMBER(SEARCH(vyberHrace,$B23109)))</f>
      </c>
      <c r="M23109" s="14">
        <f>AND($I23109=MID(kododd,1,2),$J23109=MID(kododd,3,3))</f>
      </c>
    </row>
    <row r="23110">
      <c r="A23110" s="95">
        <v>48689</v>
      </c>
      <c r="B23110" s="93" t="s">
        <v>15595</v>
      </c>
      <c r="C23110" s="93" t="s">
        <v>1416</v>
      </c>
      <c r="D23110" s="95">
        <v>1100</v>
      </c>
      <c r="G23110" s="95">
        <v>0</v>
      </c>
      <c r="H23110" s="93" t="s">
        <v>8976</v>
      </c>
      <c r="I23110" s="93" t="s">
        <v>23895</v>
      </c>
      <c r="J23110" s="93" t="s">
        <v>20878</v>
      </c>
      <c r="K23110" s="93" t="s">
        <v>6859</v>
      </c>
      <c r="L23110" s="14">
        <f>AND(vyberHrace&lt;&gt;"",ISNUMBER(SEARCH(vyberHrace,$B23110)))</f>
      </c>
      <c r="M23110" s="14">
        <f>AND($I23110=MID(kododd,1,2),$J23110=MID(kododd,3,3))</f>
      </c>
    </row>
    <row r="23111">
      <c r="A23111" s="95">
        <v>13025</v>
      </c>
      <c r="B23111" s="93" t="s">
        <v>15596</v>
      </c>
      <c r="C23111" s="93" t="s">
        <v>1466</v>
      </c>
      <c r="D23111" s="95">
        <v>1493</v>
      </c>
      <c r="E23111" s="95">
        <v>1718</v>
      </c>
      <c r="F23111" s="95">
        <v>387843</v>
      </c>
      <c r="G23111" s="95">
        <v>0</v>
      </c>
      <c r="H23111" s="93" t="s">
        <v>8976</v>
      </c>
      <c r="I23111" s="93" t="s">
        <v>23895</v>
      </c>
      <c r="J23111" s="93" t="s">
        <v>20875</v>
      </c>
      <c r="K23111" s="93" t="s">
        <v>11215</v>
      </c>
      <c r="L23111" s="14">
        <f>AND(vyberHrace&lt;&gt;"",ISNUMBER(SEARCH(vyberHrace,$B23111)))</f>
      </c>
      <c r="M23111" s="14">
        <f>AND($I23111=MID(kododd,1,2),$J23111=MID(kododd,3,3))</f>
      </c>
    </row>
    <row r="23112">
      <c r="A23112" s="95">
        <v>48690</v>
      </c>
      <c r="B23112" s="93" t="s">
        <v>15601</v>
      </c>
      <c r="C23112" s="93" t="s">
        <v>1422</v>
      </c>
      <c r="G23112" s="95">
        <v>0</v>
      </c>
      <c r="H23112" s="93" t="s">
        <v>8976</v>
      </c>
      <c r="I23112" s="93" t="s">
        <v>23895</v>
      </c>
      <c r="J23112" s="93" t="s">
        <v>20878</v>
      </c>
      <c r="K23112" s="93" t="s">
        <v>6859</v>
      </c>
      <c r="L23112" s="14">
        <f>AND(vyberHrace&lt;&gt;"",ISNUMBER(SEARCH(vyberHrace,$B23112)))</f>
      </c>
      <c r="M23112" s="14">
        <f>AND($I23112=MID(kododd,1,2),$J23112=MID(kododd,3,3))</f>
      </c>
    </row>
    <row r="23113">
      <c r="A23113" s="95">
        <v>36684</v>
      </c>
      <c r="B23113" s="93" t="s">
        <v>15610</v>
      </c>
      <c r="C23113" s="93" t="s">
        <v>1399</v>
      </c>
      <c r="D23113" s="95">
        <v>2120</v>
      </c>
      <c r="E23113" s="95">
        <v>2134</v>
      </c>
      <c r="F23113" s="95">
        <v>358649</v>
      </c>
      <c r="G23113" s="95">
        <v>250</v>
      </c>
      <c r="H23113" s="93" t="s">
        <v>8976</v>
      </c>
      <c r="I23113" s="93" t="s">
        <v>23895</v>
      </c>
      <c r="J23113" s="93" t="s">
        <v>20869</v>
      </c>
      <c r="K23113" s="93" t="s">
        <v>6770</v>
      </c>
      <c r="L23113" s="14">
        <f>AND(vyberHrace&lt;&gt;"",ISNUMBER(SEARCH(vyberHrace,$B23113)))</f>
      </c>
      <c r="M23113" s="14">
        <f>AND($I23113=MID(kododd,1,2),$J23113=MID(kododd,3,3))</f>
      </c>
    </row>
    <row r="23114">
      <c r="A23114" s="95">
        <v>51889</v>
      </c>
      <c r="B23114" s="93" t="s">
        <v>298</v>
      </c>
      <c r="C23114" s="93" t="s">
        <v>1422</v>
      </c>
      <c r="G23114" s="95">
        <v>0</v>
      </c>
      <c r="H23114" s="93" t="s">
        <v>8976</v>
      </c>
      <c r="I23114" s="93" t="s">
        <v>23895</v>
      </c>
      <c r="J23114" s="93" t="s">
        <v>20938</v>
      </c>
      <c r="K23114" s="93" t="s">
        <v>5086</v>
      </c>
      <c r="L23114" s="14">
        <f>AND(vyberHrace&lt;&gt;"",ISNUMBER(SEARCH(vyberHrace,$B23114)))</f>
      </c>
      <c r="M23114" s="14">
        <f>AND($I23114=MID(kododd,1,2),$J23114=MID(kododd,3,3))</f>
      </c>
    </row>
    <row r="23115">
      <c r="A23115" s="95">
        <v>62953</v>
      </c>
      <c r="B23115" s="93" t="s">
        <v>29659</v>
      </c>
      <c r="C23115" s="93" t="s">
        <v>3255</v>
      </c>
      <c r="G23115" s="95">
        <v>250</v>
      </c>
      <c r="H23115" s="93" t="s">
        <v>8976</v>
      </c>
      <c r="I23115" s="93" t="s">
        <v>23895</v>
      </c>
      <c r="J23115" s="93" t="s">
        <v>20882</v>
      </c>
      <c r="K23115" s="93" t="s">
        <v>6865</v>
      </c>
      <c r="L23115" s="14">
        <f>AND(vyberHrace&lt;&gt;"",ISNUMBER(SEARCH(vyberHrace,$B23115)))</f>
      </c>
      <c r="M23115" s="14">
        <f>AND($I23115=MID(kododd,1,2),$J23115=MID(kododd,3,3))</f>
      </c>
    </row>
    <row r="23116">
      <c r="A23116" s="95">
        <v>63452</v>
      </c>
      <c r="B23116" s="93" t="s">
        <v>29660</v>
      </c>
      <c r="C23116" s="93" t="s">
        <v>1430</v>
      </c>
      <c r="E23116" s="95">
        <v>1400</v>
      </c>
      <c r="F23116" s="95">
        <v>23759712</v>
      </c>
      <c r="G23116" s="95">
        <v>250</v>
      </c>
      <c r="H23116" s="93" t="s">
        <v>8976</v>
      </c>
      <c r="I23116" s="93" t="s">
        <v>23895</v>
      </c>
      <c r="J23116" s="93" t="s">
        <v>20878</v>
      </c>
      <c r="K23116" s="93" t="s">
        <v>6859</v>
      </c>
      <c r="L23116" s="14">
        <f>AND(vyberHrace&lt;&gt;"",ISNUMBER(SEARCH(vyberHrace,$B23116)))</f>
      </c>
      <c r="M23116" s="14">
        <f>AND($I23116=MID(kododd,1,2),$J23116=MID(kododd,3,3))</f>
      </c>
    </row>
    <row r="23117">
      <c r="A23117" s="95">
        <v>51584</v>
      </c>
      <c r="B23117" s="93" t="s">
        <v>3862</v>
      </c>
      <c r="C23117" s="93" t="s">
        <v>1422</v>
      </c>
      <c r="G23117" s="95">
        <v>250</v>
      </c>
      <c r="H23117" s="93" t="s">
        <v>8976</v>
      </c>
      <c r="I23117" s="93" t="s">
        <v>23895</v>
      </c>
      <c r="J23117" s="93" t="s">
        <v>20864</v>
      </c>
      <c r="K23117" s="93" t="s">
        <v>1505</v>
      </c>
      <c r="L23117" s="14">
        <f>AND(vyberHrace&lt;&gt;"",ISNUMBER(SEARCH(vyberHrace,$B23117)))</f>
      </c>
      <c r="M23117" s="14">
        <f>AND($I23117=MID(kododd,1,2),$J23117=MID(kododd,3,3))</f>
      </c>
    </row>
    <row r="23118">
      <c r="A23118" s="95">
        <v>56591</v>
      </c>
      <c r="B23118" s="93" t="s">
        <v>1017</v>
      </c>
      <c r="C23118" s="93" t="s">
        <v>1406</v>
      </c>
      <c r="D23118" s="95">
        <v>1857</v>
      </c>
      <c r="E23118" s="95">
        <v>1971</v>
      </c>
      <c r="F23118" s="95">
        <v>23772468</v>
      </c>
      <c r="G23118" s="95">
        <v>250</v>
      </c>
      <c r="H23118" s="93" t="s">
        <v>8976</v>
      </c>
      <c r="I23118" s="93" t="s">
        <v>23895</v>
      </c>
      <c r="J23118" s="93" t="s">
        <v>20896</v>
      </c>
      <c r="K23118" s="93" t="s">
        <v>6905</v>
      </c>
      <c r="L23118" s="14">
        <f>AND(vyberHrace&lt;&gt;"",ISNUMBER(SEARCH(vyberHrace,$B23118)))</f>
      </c>
      <c r="M23118" s="14">
        <f>AND($I23118=MID(kododd,1,2),$J23118=MID(kododd,3,3))</f>
      </c>
    </row>
    <row r="23119">
      <c r="A23119" s="95">
        <v>57725</v>
      </c>
      <c r="B23119" s="93" t="s">
        <v>24290</v>
      </c>
      <c r="C23119" s="93" t="s">
        <v>1411</v>
      </c>
      <c r="G23119" s="95">
        <v>250</v>
      </c>
      <c r="H23119" s="93" t="s">
        <v>8976</v>
      </c>
      <c r="I23119" s="93" t="s">
        <v>23895</v>
      </c>
      <c r="J23119" s="93" t="s">
        <v>20926</v>
      </c>
      <c r="K23119" s="93" t="s">
        <v>5577</v>
      </c>
      <c r="L23119" s="14">
        <f>AND(vyberHrace&lt;&gt;"",ISNUMBER(SEARCH(vyberHrace,$B23119)))</f>
      </c>
      <c r="M23119" s="14">
        <f>AND($I23119=MID(kododd,1,2),$J23119=MID(kododd,3,3))</f>
      </c>
    </row>
    <row r="23120">
      <c r="A23120" s="95">
        <v>55522</v>
      </c>
      <c r="B23120" s="93" t="s">
        <v>23109</v>
      </c>
      <c r="C23120" s="93" t="s">
        <v>1416</v>
      </c>
      <c r="D23120" s="95">
        <v>1141</v>
      </c>
      <c r="E23120" s="95">
        <v>1532</v>
      </c>
      <c r="F23120" s="95">
        <v>23760354</v>
      </c>
      <c r="G23120" s="95">
        <v>250</v>
      </c>
      <c r="H23120" s="93" t="s">
        <v>8976</v>
      </c>
      <c r="I23120" s="93" t="s">
        <v>23895</v>
      </c>
      <c r="J23120" s="93" t="s">
        <v>20920</v>
      </c>
      <c r="K23120" s="93" t="s">
        <v>3843</v>
      </c>
      <c r="L23120" s="14">
        <f>AND(vyberHrace&lt;&gt;"",ISNUMBER(SEARCH(vyberHrace,$B23120)))</f>
      </c>
      <c r="M23120" s="14">
        <f>AND($I23120=MID(kododd,1,2),$J23120=MID(kododd,3,3))</f>
      </c>
    </row>
    <row r="23121">
      <c r="A23121" s="95">
        <v>52685</v>
      </c>
      <c r="B23121" s="93" t="s">
        <v>2366</v>
      </c>
      <c r="C23121" s="93" t="s">
        <v>1412</v>
      </c>
      <c r="G23121" s="95">
        <v>0</v>
      </c>
      <c r="H23121" s="93" t="s">
        <v>8976</v>
      </c>
      <c r="I23121" s="93" t="s">
        <v>23895</v>
      </c>
      <c r="J23121" s="93" t="s">
        <v>20878</v>
      </c>
      <c r="K23121" s="93" t="s">
        <v>6859</v>
      </c>
      <c r="L23121" s="14">
        <f>AND(vyberHrace&lt;&gt;"",ISNUMBER(SEARCH(vyberHrace,$B23121)))</f>
      </c>
      <c r="M23121" s="14">
        <f>AND($I23121=MID(kododd,1,2),$J23121=MID(kododd,3,3))</f>
      </c>
    </row>
    <row r="23122">
      <c r="A23122" s="95">
        <v>42876</v>
      </c>
      <c r="B23122" s="93" t="s">
        <v>28077</v>
      </c>
      <c r="C23122" s="93" t="s">
        <v>1438</v>
      </c>
      <c r="D23122" s="95">
        <v>1310</v>
      </c>
      <c r="F23122" s="95">
        <v>23706163</v>
      </c>
      <c r="G23122" s="95">
        <v>0</v>
      </c>
      <c r="H23122" s="93" t="s">
        <v>8976</v>
      </c>
      <c r="I23122" s="93" t="s">
        <v>23895</v>
      </c>
      <c r="J23122" s="93" t="s">
        <v>20864</v>
      </c>
      <c r="K23122" s="93" t="s">
        <v>1505</v>
      </c>
      <c r="L23122" s="14">
        <f>AND(vyberHrace&lt;&gt;"",ISNUMBER(SEARCH(vyberHrace,$B23122)))</f>
      </c>
      <c r="M23122" s="14">
        <f>AND($I23122=MID(kododd,1,2),$J23122=MID(kododd,3,3))</f>
      </c>
    </row>
    <row r="23123">
      <c r="A23123" s="95">
        <v>59796</v>
      </c>
      <c r="B23123" s="93" t="s">
        <v>26306</v>
      </c>
      <c r="C23123" s="93" t="s">
        <v>1487</v>
      </c>
      <c r="G23123" s="95">
        <v>250</v>
      </c>
      <c r="H23123" s="93" t="s">
        <v>8976</v>
      </c>
      <c r="I23123" s="93" t="s">
        <v>23895</v>
      </c>
      <c r="J23123" s="93" t="s">
        <v>20948</v>
      </c>
      <c r="K23123" s="93" t="s">
        <v>6265</v>
      </c>
      <c r="L23123" s="14">
        <f>AND(vyberHrace&lt;&gt;"",ISNUMBER(SEARCH(vyberHrace,$B23123)))</f>
      </c>
      <c r="M23123" s="14">
        <f>AND($I23123=MID(kododd,1,2),$J23123=MID(kododd,3,3))</f>
      </c>
    </row>
    <row r="23124">
      <c r="A23124" s="95">
        <v>27869</v>
      </c>
      <c r="B23124" s="93" t="s">
        <v>15665</v>
      </c>
      <c r="C23124" s="93" t="s">
        <v>1431</v>
      </c>
      <c r="D23124" s="95">
        <v>1958</v>
      </c>
      <c r="E23124" s="95">
        <v>1964</v>
      </c>
      <c r="F23124" s="95">
        <v>337358</v>
      </c>
      <c r="G23124" s="95">
        <v>0</v>
      </c>
      <c r="H23124" s="93" t="s">
        <v>8976</v>
      </c>
      <c r="I23124" s="93" t="s">
        <v>23895</v>
      </c>
      <c r="J23124" s="93" t="s">
        <v>20869</v>
      </c>
      <c r="K23124" s="93" t="s">
        <v>6770</v>
      </c>
      <c r="L23124" s="14">
        <f>AND(vyberHrace&lt;&gt;"",ISNUMBER(SEARCH(vyberHrace,$B23124)))</f>
      </c>
      <c r="M23124" s="14">
        <f>AND($I23124=MID(kododd,1,2),$J23124=MID(kododd,3,3))</f>
      </c>
    </row>
    <row r="23125">
      <c r="A23125" s="95">
        <v>56375</v>
      </c>
      <c r="B23125" s="93" t="s">
        <v>23224</v>
      </c>
      <c r="C23125" s="93" t="s">
        <v>1424</v>
      </c>
      <c r="G23125" s="95">
        <v>250</v>
      </c>
      <c r="H23125" s="93" t="s">
        <v>8976</v>
      </c>
      <c r="I23125" s="93" t="s">
        <v>23895</v>
      </c>
      <c r="J23125" s="93" t="s">
        <v>20948</v>
      </c>
      <c r="K23125" s="93" t="s">
        <v>6265</v>
      </c>
      <c r="L23125" s="14">
        <f>AND(vyberHrace&lt;&gt;"",ISNUMBER(SEARCH(vyberHrace,$B23125)))</f>
      </c>
      <c r="M23125" s="14">
        <f>AND($I23125=MID(kododd,1,2),$J23125=MID(kododd,3,3))</f>
      </c>
    </row>
    <row r="23126">
      <c r="A23126" s="95">
        <v>63094</v>
      </c>
      <c r="B23126" s="93" t="s">
        <v>29661</v>
      </c>
      <c r="C23126" s="93" t="s">
        <v>1431</v>
      </c>
      <c r="D23126" s="95">
        <v>1215</v>
      </c>
      <c r="E23126" s="95">
        <v>1437</v>
      </c>
      <c r="F23126" s="95">
        <v>23793589</v>
      </c>
      <c r="G23126" s="95">
        <v>250</v>
      </c>
      <c r="H23126" s="93" t="s">
        <v>8976</v>
      </c>
      <c r="I23126" s="93" t="s">
        <v>23895</v>
      </c>
      <c r="J23126" s="93" t="s">
        <v>20878</v>
      </c>
      <c r="K23126" s="93" t="s">
        <v>6859</v>
      </c>
      <c r="L23126" s="14">
        <f>AND(vyberHrace&lt;&gt;"",ISNUMBER(SEARCH(vyberHrace,$B23126)))</f>
      </c>
      <c r="M23126" s="14">
        <f>AND($I23126=MID(kododd,1,2),$J23126=MID(kododd,3,3))</f>
      </c>
    </row>
    <row r="23127">
      <c r="A23127" s="95">
        <v>63458</v>
      </c>
      <c r="B23127" s="93" t="s">
        <v>29662</v>
      </c>
      <c r="C23127" s="93" t="s">
        <v>1431</v>
      </c>
      <c r="E23127" s="95">
        <v>1502</v>
      </c>
      <c r="F23127" s="95">
        <v>23798475</v>
      </c>
      <c r="G23127" s="95">
        <v>250</v>
      </c>
      <c r="H23127" s="93" t="s">
        <v>8976</v>
      </c>
      <c r="I23127" s="93" t="s">
        <v>23895</v>
      </c>
      <c r="J23127" s="93" t="s">
        <v>20878</v>
      </c>
      <c r="K23127" s="93" t="s">
        <v>6859</v>
      </c>
      <c r="L23127" s="14">
        <f>AND(vyberHrace&lt;&gt;"",ISNUMBER(SEARCH(vyberHrace,$B23127)))</f>
      </c>
      <c r="M23127" s="14">
        <f>AND($I23127=MID(kododd,1,2),$J23127=MID(kododd,3,3))</f>
      </c>
    </row>
    <row r="23128">
      <c r="A23128" s="95">
        <v>8859</v>
      </c>
      <c r="B23128" s="93" t="s">
        <v>18164</v>
      </c>
      <c r="C23128" s="93" t="s">
        <v>1435</v>
      </c>
      <c r="D23128" s="95">
        <v>1399</v>
      </c>
      <c r="E23128" s="95">
        <v>1720</v>
      </c>
      <c r="F23128" s="95">
        <v>360864</v>
      </c>
      <c r="G23128" s="95">
        <v>250</v>
      </c>
      <c r="H23128" s="93" t="s">
        <v>8976</v>
      </c>
      <c r="I23128" s="93" t="s">
        <v>23895</v>
      </c>
      <c r="J23128" s="93" t="s">
        <v>20945</v>
      </c>
      <c r="K23128" s="93" t="s">
        <v>6870</v>
      </c>
      <c r="L23128" s="14">
        <f>AND(vyberHrace&lt;&gt;"",ISNUMBER(SEARCH(vyberHrace,$B23128)))</f>
      </c>
      <c r="M23128" s="14">
        <f>AND($I23128=MID(kododd,1,2),$J23128=MID(kododd,3,3))</f>
      </c>
    </row>
    <row r="23129">
      <c r="A23129" s="95">
        <v>7728</v>
      </c>
      <c r="B23129" s="93" t="s">
        <v>18166</v>
      </c>
      <c r="C23129" s="93" t="s">
        <v>1459</v>
      </c>
      <c r="D23129" s="95">
        <v>1817</v>
      </c>
      <c r="E23129" s="95">
        <v>1882</v>
      </c>
      <c r="F23129" s="95">
        <v>334146</v>
      </c>
      <c r="G23129" s="95">
        <v>250</v>
      </c>
      <c r="H23129" s="93" t="s">
        <v>8976</v>
      </c>
      <c r="I23129" s="93" t="s">
        <v>23895</v>
      </c>
      <c r="J23129" s="93" t="s">
        <v>20934</v>
      </c>
      <c r="K23129" s="93" t="s">
        <v>21374</v>
      </c>
      <c r="L23129" s="14">
        <f>AND(vyberHrace&lt;&gt;"",ISNUMBER(SEARCH(vyberHrace,$B23129)))</f>
      </c>
      <c r="M23129" s="14">
        <f>AND($I23129=MID(kododd,1,2),$J23129=MID(kododd,3,3))</f>
      </c>
    </row>
    <row r="23130">
      <c r="A23130" s="95">
        <v>62798</v>
      </c>
      <c r="B23130" s="93" t="s">
        <v>29663</v>
      </c>
      <c r="C23130" s="93" t="s">
        <v>1488</v>
      </c>
      <c r="G23130" s="95">
        <v>250</v>
      </c>
      <c r="H23130" s="93" t="s">
        <v>8976</v>
      </c>
      <c r="I23130" s="93" t="s">
        <v>23895</v>
      </c>
      <c r="J23130" s="93" t="s">
        <v>20878</v>
      </c>
      <c r="K23130" s="93" t="s">
        <v>6859</v>
      </c>
      <c r="L23130" s="14">
        <f>AND(vyberHrace&lt;&gt;"",ISNUMBER(SEARCH(vyberHrace,$B23130)))</f>
      </c>
      <c r="M23130" s="14">
        <f>AND($I23130=MID(kododd,1,2),$J23130=MID(kododd,3,3))</f>
      </c>
    </row>
    <row r="23131">
      <c r="A23131" s="95">
        <v>60300</v>
      </c>
      <c r="B23131" s="93" t="s">
        <v>26757</v>
      </c>
      <c r="C23131" s="93" t="s">
        <v>1450</v>
      </c>
      <c r="G23131" s="95">
        <v>250</v>
      </c>
      <c r="H23131" s="93" t="s">
        <v>8976</v>
      </c>
      <c r="I23131" s="93" t="s">
        <v>23895</v>
      </c>
      <c r="J23131" s="93" t="s">
        <v>20878</v>
      </c>
      <c r="K23131" s="93" t="s">
        <v>6859</v>
      </c>
      <c r="L23131" s="14">
        <f>AND(vyberHrace&lt;&gt;"",ISNUMBER(SEARCH(vyberHrace,$B23131)))</f>
      </c>
      <c r="M23131" s="14">
        <f>AND($I23131=MID(kododd,1,2),$J23131=MID(kododd,3,3))</f>
      </c>
    </row>
    <row r="23132">
      <c r="A23132" s="95">
        <v>31485</v>
      </c>
      <c r="B23132" s="93" t="s">
        <v>18170</v>
      </c>
      <c r="C23132" s="93" t="s">
        <v>1446</v>
      </c>
      <c r="D23132" s="95">
        <v>1756</v>
      </c>
      <c r="F23132" s="95">
        <v>304506</v>
      </c>
      <c r="G23132" s="95">
        <v>0</v>
      </c>
      <c r="H23132" s="93" t="s">
        <v>8976</v>
      </c>
      <c r="I23132" s="93" t="s">
        <v>23895</v>
      </c>
      <c r="J23132" s="93" t="s">
        <v>20882</v>
      </c>
      <c r="K23132" s="93" t="s">
        <v>6865</v>
      </c>
      <c r="L23132" s="14">
        <f>AND(vyberHrace&lt;&gt;"",ISNUMBER(SEARCH(vyberHrace,$B23132)))</f>
      </c>
      <c r="M23132" s="14">
        <f>AND($I23132=MID(kododd,1,2),$J23132=MID(kododd,3,3))</f>
      </c>
    </row>
    <row r="23133">
      <c r="A23133" s="95">
        <v>61145</v>
      </c>
      <c r="B23133" s="93" t="s">
        <v>27409</v>
      </c>
      <c r="C23133" s="93" t="s">
        <v>1487</v>
      </c>
      <c r="G23133" s="95">
        <v>0</v>
      </c>
      <c r="H23133" s="93" t="s">
        <v>8976</v>
      </c>
      <c r="I23133" s="93" t="s">
        <v>23895</v>
      </c>
      <c r="J23133" s="93" t="s">
        <v>20936</v>
      </c>
      <c r="K23133" s="93" t="s">
        <v>5615</v>
      </c>
      <c r="L23133" s="14">
        <f>AND(vyberHrace&lt;&gt;"",ISNUMBER(SEARCH(vyberHrace,$B23133)))</f>
      </c>
      <c r="M23133" s="14">
        <f>AND($I23133=MID(kododd,1,2),$J23133=MID(kododd,3,3))</f>
      </c>
    </row>
    <row r="23134">
      <c r="A23134" s="95">
        <v>57119</v>
      </c>
      <c r="B23134" s="93" t="s">
        <v>23195</v>
      </c>
      <c r="C23134" s="93" t="s">
        <v>1424</v>
      </c>
      <c r="G23134" s="95">
        <v>0</v>
      </c>
      <c r="H23134" s="93" t="s">
        <v>8976</v>
      </c>
      <c r="I23134" s="93" t="s">
        <v>23895</v>
      </c>
      <c r="J23134" s="93" t="s">
        <v>20936</v>
      </c>
      <c r="K23134" s="93" t="s">
        <v>5615</v>
      </c>
      <c r="L23134" s="14">
        <f>AND(vyberHrace&lt;&gt;"",ISNUMBER(SEARCH(vyberHrace,$B23134)))</f>
      </c>
      <c r="M23134" s="14">
        <f>AND($I23134=MID(kododd,1,2),$J23134=MID(kododd,3,3))</f>
      </c>
    </row>
    <row r="23135">
      <c r="A23135" s="95">
        <v>49617</v>
      </c>
      <c r="B23135" s="93" t="s">
        <v>18187</v>
      </c>
      <c r="C23135" s="93" t="s">
        <v>3255</v>
      </c>
      <c r="D23135" s="95">
        <v>1005</v>
      </c>
      <c r="F23135" s="95">
        <v>23729309</v>
      </c>
      <c r="G23135" s="95">
        <v>250</v>
      </c>
      <c r="H23135" s="93" t="s">
        <v>8976</v>
      </c>
      <c r="I23135" s="93" t="s">
        <v>23895</v>
      </c>
      <c r="J23135" s="93" t="s">
        <v>20869</v>
      </c>
      <c r="K23135" s="93" t="s">
        <v>6770</v>
      </c>
      <c r="L23135" s="14">
        <f>AND(vyberHrace&lt;&gt;"",ISNUMBER(SEARCH(vyberHrace,$B23135)))</f>
      </c>
      <c r="M23135" s="14">
        <f>AND($I23135=MID(kododd,1,2),$J23135=MID(kododd,3,3))</f>
      </c>
    </row>
    <row r="23136">
      <c r="A23136" s="95">
        <v>50525</v>
      </c>
      <c r="B23136" s="93" t="s">
        <v>4311</v>
      </c>
      <c r="C23136" s="93" t="s">
        <v>1422</v>
      </c>
      <c r="D23136" s="95">
        <v>1119</v>
      </c>
      <c r="E23136" s="95">
        <v>1458</v>
      </c>
      <c r="F23136" s="95">
        <v>23735066</v>
      </c>
      <c r="G23136" s="95">
        <v>0</v>
      </c>
      <c r="H23136" s="93" t="s">
        <v>8976</v>
      </c>
      <c r="I23136" s="93" t="s">
        <v>23895</v>
      </c>
      <c r="J23136" s="93" t="s">
        <v>20878</v>
      </c>
      <c r="K23136" s="93" t="s">
        <v>6859</v>
      </c>
      <c r="L23136" s="14">
        <f>AND(vyberHrace&lt;&gt;"",ISNUMBER(SEARCH(vyberHrace,$B23136)))</f>
      </c>
      <c r="M23136" s="14">
        <f>AND($I23136=MID(kododd,1,2),$J23136=MID(kododd,3,3))</f>
      </c>
    </row>
    <row r="23137">
      <c r="A23137" s="95">
        <v>55842</v>
      </c>
      <c r="B23137" s="93" t="s">
        <v>23348</v>
      </c>
      <c r="C23137" s="93" t="s">
        <v>1486</v>
      </c>
      <c r="G23137" s="95">
        <v>0</v>
      </c>
      <c r="H23137" s="93" t="s">
        <v>8976</v>
      </c>
      <c r="I23137" s="93" t="s">
        <v>23895</v>
      </c>
      <c r="J23137" s="93" t="s">
        <v>20882</v>
      </c>
      <c r="K23137" s="93" t="s">
        <v>6865</v>
      </c>
      <c r="L23137" s="14">
        <f>AND(vyberHrace&lt;&gt;"",ISNUMBER(SEARCH(vyberHrace,$B23137)))</f>
      </c>
      <c r="M23137" s="14">
        <f>AND($I23137=MID(kododd,1,2),$J23137=MID(kododd,3,3))</f>
      </c>
    </row>
    <row r="23138">
      <c r="A23138" s="95">
        <v>48996</v>
      </c>
      <c r="B23138" s="93" t="s">
        <v>18322</v>
      </c>
      <c r="C23138" s="93" t="s">
        <v>1422</v>
      </c>
      <c r="G23138" s="95">
        <v>0</v>
      </c>
      <c r="H23138" s="93" t="s">
        <v>8976</v>
      </c>
      <c r="I23138" s="93" t="s">
        <v>23895</v>
      </c>
      <c r="J23138" s="93" t="s">
        <v>20936</v>
      </c>
      <c r="K23138" s="93" t="s">
        <v>5615</v>
      </c>
      <c r="L23138" s="14">
        <f>AND(vyberHrace&lt;&gt;"",ISNUMBER(SEARCH(vyberHrace,$B23138)))</f>
      </c>
      <c r="M23138" s="14">
        <f>AND($I23138=MID(kododd,1,2),$J23138=MID(kododd,3,3))</f>
      </c>
    </row>
    <row r="23139">
      <c r="A23139" s="95">
        <v>59643</v>
      </c>
      <c r="B23139" s="93" t="s">
        <v>28097</v>
      </c>
      <c r="C23139" s="93" t="s">
        <v>1424</v>
      </c>
      <c r="F23139" s="95">
        <v>23780878</v>
      </c>
      <c r="G23139" s="95">
        <v>250</v>
      </c>
      <c r="H23139" s="93" t="s">
        <v>8976</v>
      </c>
      <c r="I23139" s="93" t="s">
        <v>23895</v>
      </c>
      <c r="J23139" s="93" t="s">
        <v>21013</v>
      </c>
      <c r="K23139" s="93" t="s">
        <v>12269</v>
      </c>
      <c r="L23139" s="14">
        <f>AND(vyberHrace&lt;&gt;"",ISNUMBER(SEARCH(vyberHrace,$B23139)))</f>
      </c>
      <c r="M23139" s="14">
        <f>AND($I23139=MID(kododd,1,2),$J23139=MID(kododd,3,3))</f>
      </c>
    </row>
    <row r="23140">
      <c r="A23140" s="95">
        <v>61673</v>
      </c>
      <c r="B23140" s="93" t="s">
        <v>27832</v>
      </c>
      <c r="C23140" s="93" t="s">
        <v>1487</v>
      </c>
      <c r="F23140" s="95">
        <v>23791829</v>
      </c>
      <c r="G23140" s="95">
        <v>250</v>
      </c>
      <c r="H23140" s="93" t="s">
        <v>8976</v>
      </c>
      <c r="I23140" s="93" t="s">
        <v>23895</v>
      </c>
      <c r="J23140" s="93" t="s">
        <v>21013</v>
      </c>
      <c r="K23140" s="93" t="s">
        <v>12269</v>
      </c>
      <c r="L23140" s="14">
        <f>AND(vyberHrace&lt;&gt;"",ISNUMBER(SEARCH(vyberHrace,$B23140)))</f>
      </c>
      <c r="M23140" s="14">
        <f>AND($I23140=MID(kododd,1,2),$J23140=MID(kododd,3,3))</f>
      </c>
    </row>
    <row r="23141">
      <c r="A23141" s="95">
        <v>60696</v>
      </c>
      <c r="B23141" s="93" t="s">
        <v>27109</v>
      </c>
      <c r="C23141" s="93" t="s">
        <v>1411</v>
      </c>
      <c r="F23141" s="95">
        <v>23788470</v>
      </c>
      <c r="G23141" s="95">
        <v>0</v>
      </c>
      <c r="H23141" s="93" t="s">
        <v>8976</v>
      </c>
      <c r="I23141" s="93" t="s">
        <v>23895</v>
      </c>
      <c r="J23141" s="93" t="s">
        <v>20882</v>
      </c>
      <c r="K23141" s="93" t="s">
        <v>6865</v>
      </c>
      <c r="L23141" s="14">
        <f>AND(vyberHrace&lt;&gt;"",ISNUMBER(SEARCH(vyberHrace,$B23141)))</f>
      </c>
      <c r="M23141" s="14">
        <f>AND($I23141=MID(kododd,1,2),$J23141=MID(kododd,3,3))</f>
      </c>
    </row>
    <row r="23142">
      <c r="A23142" s="95">
        <v>3032</v>
      </c>
      <c r="B23142" s="93" t="s">
        <v>18330</v>
      </c>
      <c r="C23142" s="93" t="s">
        <v>1474</v>
      </c>
      <c r="D23142" s="95">
        <v>1793</v>
      </c>
      <c r="E23142" s="95">
        <v>1897</v>
      </c>
      <c r="F23142" s="95">
        <v>341495</v>
      </c>
      <c r="G23142" s="95">
        <v>0</v>
      </c>
      <c r="H23142" s="93" t="s">
        <v>8976</v>
      </c>
      <c r="I23142" s="93" t="s">
        <v>23895</v>
      </c>
      <c r="J23142" s="93" t="s">
        <v>3580</v>
      </c>
      <c r="K23142" s="93" t="s">
        <v>4827</v>
      </c>
      <c r="L23142" s="14">
        <f>AND(vyberHrace&lt;&gt;"",ISNUMBER(SEARCH(vyberHrace,$B23142)))</f>
      </c>
      <c r="M23142" s="14">
        <f>AND($I23142=MID(kododd,1,2),$J23142=MID(kododd,3,3))</f>
      </c>
    </row>
    <row r="23143">
      <c r="A23143" s="95">
        <v>55851</v>
      </c>
      <c r="B23143" s="93" t="s">
        <v>23260</v>
      </c>
      <c r="C23143" s="93" t="s">
        <v>1424</v>
      </c>
      <c r="G23143" s="95">
        <v>0</v>
      </c>
      <c r="H23143" s="93" t="s">
        <v>8976</v>
      </c>
      <c r="I23143" s="93" t="s">
        <v>23895</v>
      </c>
      <c r="J23143" s="93" t="s">
        <v>20947</v>
      </c>
      <c r="K23143" s="93" t="s">
        <v>6833</v>
      </c>
      <c r="L23143" s="14">
        <f>AND(vyberHrace&lt;&gt;"",ISNUMBER(SEARCH(vyberHrace,$B23143)))</f>
      </c>
      <c r="M23143" s="14">
        <f>AND($I23143=MID(kododd,1,2),$J23143=MID(kododd,3,3))</f>
      </c>
    </row>
    <row r="23144">
      <c r="A23144" s="95">
        <v>6585</v>
      </c>
      <c r="B23144" s="93" t="s">
        <v>18331</v>
      </c>
      <c r="C23144" s="93" t="s">
        <v>1451</v>
      </c>
      <c r="D23144" s="95">
        <v>1638</v>
      </c>
      <c r="E23144" s="95">
        <v>1726</v>
      </c>
      <c r="F23144" s="95">
        <v>23757515</v>
      </c>
      <c r="G23144" s="95">
        <v>250</v>
      </c>
      <c r="H23144" s="93" t="s">
        <v>8976</v>
      </c>
      <c r="I23144" s="93" t="s">
        <v>23895</v>
      </c>
      <c r="J23144" s="93" t="s">
        <v>20959</v>
      </c>
      <c r="K23144" s="93" t="s">
        <v>9927</v>
      </c>
      <c r="L23144" s="14">
        <f>AND(vyberHrace&lt;&gt;"",ISNUMBER(SEARCH(vyberHrace,$B23144)))</f>
      </c>
      <c r="M23144" s="14">
        <f>AND($I23144=MID(kododd,1,2),$J23144=MID(kododd,3,3))</f>
      </c>
    </row>
    <row r="23145">
      <c r="A23145" s="95">
        <v>51002</v>
      </c>
      <c r="B23145" s="93" t="s">
        <v>4426</v>
      </c>
      <c r="C23145" s="93" t="s">
        <v>1412</v>
      </c>
      <c r="G23145" s="95">
        <v>0</v>
      </c>
      <c r="H23145" s="93" t="s">
        <v>8976</v>
      </c>
      <c r="I23145" s="93" t="s">
        <v>23895</v>
      </c>
      <c r="J23145" s="93" t="s">
        <v>20935</v>
      </c>
      <c r="K23145" s="93" t="s">
        <v>6901</v>
      </c>
      <c r="L23145" s="14">
        <f>AND(vyberHrace&lt;&gt;"",ISNUMBER(SEARCH(vyberHrace,$B23145)))</f>
      </c>
      <c r="M23145" s="14">
        <f>AND($I23145=MID(kododd,1,2),$J23145=MID(kododd,3,3))</f>
      </c>
    </row>
    <row r="23146">
      <c r="A23146" s="95">
        <v>163</v>
      </c>
      <c r="B23146" s="93" t="s">
        <v>18332</v>
      </c>
      <c r="C23146" s="93" t="s">
        <v>1413</v>
      </c>
      <c r="D23146" s="95">
        <v>1958</v>
      </c>
      <c r="E23146" s="95">
        <v>2009</v>
      </c>
      <c r="F23146" s="95">
        <v>302244</v>
      </c>
      <c r="G23146" s="95">
        <v>250</v>
      </c>
      <c r="H23146" s="93" t="s">
        <v>8976</v>
      </c>
      <c r="I23146" s="93" t="s">
        <v>23895</v>
      </c>
      <c r="J23146" s="93" t="s">
        <v>20966</v>
      </c>
      <c r="K23146" s="93" t="s">
        <v>3069</v>
      </c>
      <c r="L23146" s="14">
        <f>AND(vyberHrace&lt;&gt;"",ISNUMBER(SEARCH(vyberHrace,$B23146)))</f>
      </c>
      <c r="M23146" s="14">
        <f>AND($I23146=MID(kododd,1,2),$J23146=MID(kododd,3,3))</f>
      </c>
    </row>
    <row r="23147">
      <c r="A23147" s="95">
        <v>49950</v>
      </c>
      <c r="B23147" s="93" t="s">
        <v>18335</v>
      </c>
      <c r="C23147" s="93" t="s">
        <v>1416</v>
      </c>
      <c r="F23147" s="95">
        <v>23748958</v>
      </c>
      <c r="G23147" s="95">
        <v>0</v>
      </c>
      <c r="H23147" s="93" t="s">
        <v>8976</v>
      </c>
      <c r="I23147" s="93" t="s">
        <v>23895</v>
      </c>
      <c r="J23147" s="93" t="s">
        <v>20864</v>
      </c>
      <c r="K23147" s="93" t="s">
        <v>1505</v>
      </c>
      <c r="L23147" s="14">
        <f>AND(vyberHrace&lt;&gt;"",ISNUMBER(SEARCH(vyberHrace,$B23147)))</f>
      </c>
      <c r="M23147" s="14">
        <f>AND($I23147=MID(kododd,1,2),$J23147=MID(kododd,3,3))</f>
      </c>
    </row>
    <row r="23148">
      <c r="A23148" s="95">
        <v>60301</v>
      </c>
      <c r="B23148" s="93" t="s">
        <v>26758</v>
      </c>
      <c r="C23148" s="93" t="s">
        <v>1486</v>
      </c>
      <c r="G23148" s="95">
        <v>250</v>
      </c>
      <c r="H23148" s="93" t="s">
        <v>8976</v>
      </c>
      <c r="I23148" s="93" t="s">
        <v>23895</v>
      </c>
      <c r="J23148" s="93" t="s">
        <v>20878</v>
      </c>
      <c r="K23148" s="93" t="s">
        <v>6859</v>
      </c>
      <c r="L23148" s="14">
        <f>AND(vyberHrace&lt;&gt;"",ISNUMBER(SEARCH(vyberHrace,$B23148)))</f>
      </c>
      <c r="M23148" s="14">
        <f>AND($I23148=MID(kododd,1,2),$J23148=MID(kododd,3,3))</f>
      </c>
    </row>
    <row r="23149">
      <c r="A23149" s="95">
        <v>48997</v>
      </c>
      <c r="B23149" s="93" t="s">
        <v>18336</v>
      </c>
      <c r="C23149" s="93" t="s">
        <v>1402</v>
      </c>
      <c r="G23149" s="95">
        <v>0</v>
      </c>
      <c r="H23149" s="93" t="s">
        <v>8976</v>
      </c>
      <c r="I23149" s="93" t="s">
        <v>23895</v>
      </c>
      <c r="J23149" s="93" t="s">
        <v>20936</v>
      </c>
      <c r="K23149" s="93" t="s">
        <v>5615</v>
      </c>
      <c r="L23149" s="14">
        <f>AND(vyberHrace&lt;&gt;"",ISNUMBER(SEARCH(vyberHrace,$B23149)))</f>
      </c>
      <c r="M23149" s="14">
        <f>AND($I23149=MID(kododd,1,2),$J23149=MID(kododd,3,3))</f>
      </c>
    </row>
    <row r="23150">
      <c r="A23150" s="95">
        <v>54305</v>
      </c>
      <c r="B23150" s="93" t="s">
        <v>1294</v>
      </c>
      <c r="C23150" s="93" t="s">
        <v>1412</v>
      </c>
      <c r="F23150" s="95">
        <v>23777486</v>
      </c>
      <c r="G23150" s="95">
        <v>250</v>
      </c>
      <c r="H23150" s="93" t="s">
        <v>8976</v>
      </c>
      <c r="I23150" s="93" t="s">
        <v>23895</v>
      </c>
      <c r="J23150" s="93" t="s">
        <v>20935</v>
      </c>
      <c r="K23150" s="93" t="s">
        <v>6901</v>
      </c>
      <c r="L23150" s="14">
        <f>AND(vyberHrace&lt;&gt;"",ISNUMBER(SEARCH(vyberHrace,$B23150)))</f>
      </c>
      <c r="M23150" s="14">
        <f>AND($I23150=MID(kododd,1,2),$J23150=MID(kododd,3,3))</f>
      </c>
    </row>
    <row r="23151">
      <c r="A23151" s="95">
        <v>54633</v>
      </c>
      <c r="B23151" s="93" t="s">
        <v>1137</v>
      </c>
      <c r="C23151" s="93" t="s">
        <v>1411</v>
      </c>
      <c r="F23151" s="95">
        <v>23770627</v>
      </c>
      <c r="G23151" s="95">
        <v>250</v>
      </c>
      <c r="H23151" s="93" t="s">
        <v>8976</v>
      </c>
      <c r="I23151" s="93" t="s">
        <v>23895</v>
      </c>
      <c r="J23151" s="93" t="s">
        <v>20864</v>
      </c>
      <c r="K23151" s="93" t="s">
        <v>1505</v>
      </c>
      <c r="L23151" s="14">
        <f>AND(vyberHrace&lt;&gt;"",ISNUMBER(SEARCH(vyberHrace,$B23151)))</f>
      </c>
      <c r="M23151" s="14">
        <f>AND($I23151=MID(kododd,1,2),$J23151=MID(kododd,3,3))</f>
      </c>
    </row>
    <row r="23152">
      <c r="A23152" s="95">
        <v>57755</v>
      </c>
      <c r="B23152" s="93" t="s">
        <v>24313</v>
      </c>
      <c r="C23152" s="93" t="s">
        <v>1453</v>
      </c>
      <c r="D23152" s="95">
        <v>1917</v>
      </c>
      <c r="E23152" s="95">
        <v>2013</v>
      </c>
      <c r="F23152" s="95">
        <v>23768126</v>
      </c>
      <c r="G23152" s="95">
        <v>250</v>
      </c>
      <c r="H23152" s="93" t="s">
        <v>8976</v>
      </c>
      <c r="I23152" s="93" t="s">
        <v>23895</v>
      </c>
      <c r="J23152" s="93" t="s">
        <v>20878</v>
      </c>
      <c r="K23152" s="93" t="s">
        <v>6859</v>
      </c>
      <c r="L23152" s="14">
        <f>AND(vyberHrace&lt;&gt;"",ISNUMBER(SEARCH(vyberHrace,$B23152)))</f>
      </c>
      <c r="M23152" s="14">
        <f>AND($I23152=MID(kododd,1,2),$J23152=MID(kododd,3,3))</f>
      </c>
    </row>
    <row r="23153">
      <c r="A23153" s="95">
        <v>7612</v>
      </c>
      <c r="B23153" s="93" t="s">
        <v>18345</v>
      </c>
      <c r="C23153" s="93" t="s">
        <v>1468</v>
      </c>
      <c r="D23153" s="95">
        <v>1641</v>
      </c>
      <c r="E23153" s="95">
        <v>1718</v>
      </c>
      <c r="F23153" s="95">
        <v>23746882</v>
      </c>
      <c r="G23153" s="95">
        <v>250</v>
      </c>
      <c r="H23153" s="93" t="s">
        <v>8976</v>
      </c>
      <c r="I23153" s="93" t="s">
        <v>23895</v>
      </c>
      <c r="J23153" s="93" t="s">
        <v>20851</v>
      </c>
      <c r="K23153" s="93" t="s">
        <v>5148</v>
      </c>
      <c r="L23153" s="14">
        <f>AND(vyberHrace&lt;&gt;"",ISNUMBER(SEARCH(vyberHrace,$B23153)))</f>
      </c>
      <c r="M23153" s="14">
        <f>AND($I23153=MID(kododd,1,2),$J23153=MID(kododd,3,3))</f>
      </c>
    </row>
    <row r="23154">
      <c r="A23154" s="95">
        <v>59720</v>
      </c>
      <c r="B23154" s="93" t="s">
        <v>18345</v>
      </c>
      <c r="C23154" s="93" t="s">
        <v>1415</v>
      </c>
      <c r="D23154" s="95">
        <v>1530</v>
      </c>
      <c r="E23154" s="95">
        <v>1893</v>
      </c>
      <c r="F23154" s="95">
        <v>23783028</v>
      </c>
      <c r="G23154" s="95">
        <v>250</v>
      </c>
      <c r="H23154" s="93" t="s">
        <v>8976</v>
      </c>
      <c r="I23154" s="93" t="s">
        <v>23895</v>
      </c>
      <c r="J23154" s="93" t="s">
        <v>20851</v>
      </c>
      <c r="K23154" s="93" t="s">
        <v>5148</v>
      </c>
      <c r="L23154" s="14">
        <f>AND(vyberHrace&lt;&gt;"",ISNUMBER(SEARCH(vyberHrace,$B23154)))</f>
      </c>
      <c r="M23154" s="14">
        <f>AND($I23154=MID(kododd,1,2),$J23154=MID(kododd,3,3))</f>
      </c>
    </row>
    <row r="23155">
      <c r="A23155" s="95">
        <v>54295</v>
      </c>
      <c r="B23155" s="93" t="s">
        <v>1295</v>
      </c>
      <c r="C23155" s="93" t="s">
        <v>1411</v>
      </c>
      <c r="G23155" s="95">
        <v>0</v>
      </c>
      <c r="H23155" s="93" t="s">
        <v>8976</v>
      </c>
      <c r="I23155" s="93" t="s">
        <v>23895</v>
      </c>
      <c r="J23155" s="93" t="s">
        <v>20935</v>
      </c>
      <c r="K23155" s="93" t="s">
        <v>6901</v>
      </c>
      <c r="L23155" s="14">
        <f>AND(vyberHrace&lt;&gt;"",ISNUMBER(SEARCH(vyberHrace,$B23155)))</f>
      </c>
      <c r="M23155" s="14">
        <f>AND($I23155=MID(kododd,1,2),$J23155=MID(kododd,3,3))</f>
      </c>
    </row>
    <row r="23156">
      <c r="A23156" s="95">
        <v>58987</v>
      </c>
      <c r="B23156" s="93" t="s">
        <v>25441</v>
      </c>
      <c r="C23156" s="93" t="s">
        <v>3255</v>
      </c>
      <c r="G23156" s="95">
        <v>0</v>
      </c>
      <c r="H23156" s="93" t="s">
        <v>8976</v>
      </c>
      <c r="I23156" s="93" t="s">
        <v>23895</v>
      </c>
      <c r="J23156" s="93" t="s">
        <v>20867</v>
      </c>
      <c r="K23156" s="93" t="s">
        <v>6764</v>
      </c>
      <c r="L23156" s="14">
        <f>AND(vyberHrace&lt;&gt;"",ISNUMBER(SEARCH(vyberHrace,$B23156)))</f>
      </c>
      <c r="M23156" s="14">
        <f>AND($I23156=MID(kododd,1,2),$J23156=MID(kododd,3,3))</f>
      </c>
    </row>
    <row r="23157">
      <c r="A23157" s="95">
        <v>12266</v>
      </c>
      <c r="B23157" s="93" t="s">
        <v>18359</v>
      </c>
      <c r="C23157" s="93" t="s">
        <v>1436</v>
      </c>
      <c r="D23157" s="95">
        <v>1717</v>
      </c>
      <c r="E23157" s="95">
        <v>1798</v>
      </c>
      <c r="F23157" s="95">
        <v>325902</v>
      </c>
      <c r="G23157" s="95">
        <v>250</v>
      </c>
      <c r="H23157" s="93" t="s">
        <v>8976</v>
      </c>
      <c r="I23157" s="93" t="s">
        <v>23895</v>
      </c>
      <c r="J23157" s="93" t="s">
        <v>20881</v>
      </c>
      <c r="K23157" s="93" t="s">
        <v>1955</v>
      </c>
      <c r="L23157" s="14">
        <f>AND(vyberHrace&lt;&gt;"",ISNUMBER(SEARCH(vyberHrace,$B23157)))</f>
      </c>
      <c r="M23157" s="14">
        <f>AND($I23157=MID(kododd,1,2),$J23157=MID(kododd,3,3))</f>
      </c>
    </row>
    <row r="23158">
      <c r="A23158" s="95">
        <v>60714</v>
      </c>
      <c r="B23158" s="93" t="s">
        <v>27126</v>
      </c>
      <c r="C23158" s="93" t="s">
        <v>1452</v>
      </c>
      <c r="G23158" s="95">
        <v>0</v>
      </c>
      <c r="H23158" s="93" t="s">
        <v>8976</v>
      </c>
      <c r="I23158" s="93" t="s">
        <v>23895</v>
      </c>
      <c r="J23158" s="93" t="s">
        <v>23412</v>
      </c>
      <c r="K23158" s="93" t="s">
        <v>21370</v>
      </c>
      <c r="L23158" s="14">
        <f>AND(vyberHrace&lt;&gt;"",ISNUMBER(SEARCH(vyberHrace,$B23158)))</f>
      </c>
      <c r="M23158" s="14">
        <f>AND($I23158=MID(kododd,1,2),$J23158=MID(kododd,3,3))</f>
      </c>
    </row>
    <row r="23159">
      <c r="A23159" s="95">
        <v>48598</v>
      </c>
      <c r="B23159" s="93" t="s">
        <v>9967</v>
      </c>
      <c r="C23159" s="93" t="s">
        <v>1406</v>
      </c>
      <c r="D23159" s="95">
        <v>1882</v>
      </c>
      <c r="E23159" s="95">
        <v>1923</v>
      </c>
      <c r="F23159" s="95">
        <v>23730463</v>
      </c>
      <c r="G23159" s="95">
        <v>250</v>
      </c>
      <c r="H23159" s="93" t="s">
        <v>8976</v>
      </c>
      <c r="I23159" s="93" t="s">
        <v>23895</v>
      </c>
      <c r="J23159" s="93" t="s">
        <v>20864</v>
      </c>
      <c r="K23159" s="93" t="s">
        <v>1505</v>
      </c>
      <c r="L23159" s="14">
        <f>AND(vyberHrace&lt;&gt;"",ISNUMBER(SEARCH(vyberHrace,$B23159)))</f>
      </c>
      <c r="M23159" s="14">
        <f>AND($I23159=MID(kododd,1,2),$J23159=MID(kododd,3,3))</f>
      </c>
    </row>
    <row r="23160">
      <c r="A23160" s="95">
        <v>48691</v>
      </c>
      <c r="B23160" s="93" t="s">
        <v>9972</v>
      </c>
      <c r="C23160" s="93" t="s">
        <v>1406</v>
      </c>
      <c r="G23160" s="95">
        <v>0</v>
      </c>
      <c r="H23160" s="93" t="s">
        <v>8976</v>
      </c>
      <c r="I23160" s="93" t="s">
        <v>23895</v>
      </c>
      <c r="J23160" s="93" t="s">
        <v>20878</v>
      </c>
      <c r="K23160" s="93" t="s">
        <v>6859</v>
      </c>
      <c r="L23160" s="14">
        <f>AND(vyberHrace&lt;&gt;"",ISNUMBER(SEARCH(vyberHrace,$B23160)))</f>
      </c>
      <c r="M23160" s="14">
        <f>AND($I23160=MID(kododd,1,2),$J23160=MID(kododd,3,3))</f>
      </c>
    </row>
    <row r="23161">
      <c r="A23161" s="95">
        <v>41008</v>
      </c>
      <c r="B23161" s="93" t="s">
        <v>9973</v>
      </c>
      <c r="C23161" s="93" t="s">
        <v>1410</v>
      </c>
      <c r="G23161" s="95">
        <v>0</v>
      </c>
      <c r="H23161" s="93" t="s">
        <v>8976</v>
      </c>
      <c r="I23161" s="93" t="s">
        <v>23895</v>
      </c>
      <c r="J23161" s="93" t="s">
        <v>20878</v>
      </c>
      <c r="K23161" s="93" t="s">
        <v>6859</v>
      </c>
      <c r="L23161" s="14">
        <f>AND(vyberHrace&lt;&gt;"",ISNUMBER(SEARCH(vyberHrace,$B23161)))</f>
      </c>
      <c r="M23161" s="14">
        <f>AND($I23161=MID(kododd,1,2),$J23161=MID(kododd,3,3))</f>
      </c>
    </row>
    <row r="23162">
      <c r="A23162" s="95">
        <v>59994</v>
      </c>
      <c r="B23162" s="93" t="s">
        <v>26476</v>
      </c>
      <c r="C23162" s="93" t="s">
        <v>1462</v>
      </c>
      <c r="F23162" s="95">
        <v>23797720</v>
      </c>
      <c r="G23162" s="95">
        <v>0</v>
      </c>
      <c r="H23162" s="93" t="s">
        <v>8976</v>
      </c>
      <c r="I23162" s="93" t="s">
        <v>23895</v>
      </c>
      <c r="J23162" s="93" t="s">
        <v>20944</v>
      </c>
      <c r="K23162" s="93" t="s">
        <v>11221</v>
      </c>
      <c r="L23162" s="14">
        <f>AND(vyberHrace&lt;&gt;"",ISNUMBER(SEARCH(vyberHrace,$B23162)))</f>
      </c>
      <c r="M23162" s="14">
        <f>AND($I23162=MID(kododd,1,2),$J23162=MID(kododd,3,3))</f>
      </c>
    </row>
    <row r="23163">
      <c r="A23163" s="95">
        <v>59002</v>
      </c>
      <c r="B23163" s="93" t="s">
        <v>25454</v>
      </c>
      <c r="C23163" s="93" t="s">
        <v>1422</v>
      </c>
      <c r="F23163" s="95">
        <v>23784148</v>
      </c>
      <c r="G23163" s="95">
        <v>0</v>
      </c>
      <c r="H23163" s="93" t="s">
        <v>8976</v>
      </c>
      <c r="I23163" s="93" t="s">
        <v>23895</v>
      </c>
      <c r="J23163" s="93" t="s">
        <v>20944</v>
      </c>
      <c r="K23163" s="93" t="s">
        <v>11221</v>
      </c>
      <c r="L23163" s="14">
        <f>AND(vyberHrace&lt;&gt;"",ISNUMBER(SEARCH(vyberHrace,$B23163)))</f>
      </c>
      <c r="M23163" s="14">
        <f>AND($I23163=MID(kododd,1,2),$J23163=MID(kododd,3,3))</f>
      </c>
    </row>
    <row r="23164">
      <c r="A23164" s="95">
        <v>56557</v>
      </c>
      <c r="B23164" s="93" t="s">
        <v>23319</v>
      </c>
      <c r="C23164" s="93" t="s">
        <v>1411</v>
      </c>
      <c r="G23164" s="95">
        <v>0</v>
      </c>
      <c r="H23164" s="93" t="s">
        <v>8976</v>
      </c>
      <c r="I23164" s="93" t="s">
        <v>23895</v>
      </c>
      <c r="J23164" s="93" t="s">
        <v>20935</v>
      </c>
      <c r="K23164" s="93" t="s">
        <v>6901</v>
      </c>
      <c r="L23164" s="14">
        <f>AND(vyberHrace&lt;&gt;"",ISNUMBER(SEARCH(vyberHrace,$B23164)))</f>
      </c>
      <c r="M23164" s="14">
        <f>AND($I23164=MID(kododd,1,2),$J23164=MID(kododd,3,3))</f>
      </c>
    </row>
    <row r="23165">
      <c r="A23165" s="95">
        <v>57716</v>
      </c>
      <c r="B23165" s="93" t="s">
        <v>24283</v>
      </c>
      <c r="C23165" s="93" t="s">
        <v>1402</v>
      </c>
      <c r="D23165" s="95">
        <v>1100</v>
      </c>
      <c r="E23165" s="95">
        <v>1530</v>
      </c>
      <c r="F23165" s="95">
        <v>23770635</v>
      </c>
      <c r="G23165" s="95">
        <v>250</v>
      </c>
      <c r="H23165" s="93" t="s">
        <v>8976</v>
      </c>
      <c r="I23165" s="93" t="s">
        <v>23895</v>
      </c>
      <c r="J23165" s="93" t="s">
        <v>20887</v>
      </c>
      <c r="K23165" s="93" t="s">
        <v>6893</v>
      </c>
      <c r="L23165" s="14">
        <f>AND(vyberHrace&lt;&gt;"",ISNUMBER(SEARCH(vyberHrace,$B23165)))</f>
      </c>
      <c r="M23165" s="14">
        <f>AND($I23165=MID(kododd,1,2),$J23165=MID(kododd,3,3))</f>
      </c>
    </row>
    <row r="23166">
      <c r="A23166" s="95">
        <v>54255</v>
      </c>
      <c r="B23166" s="93" t="s">
        <v>1296</v>
      </c>
      <c r="C23166" s="93" t="s">
        <v>1411</v>
      </c>
      <c r="G23166" s="95">
        <v>0</v>
      </c>
      <c r="H23166" s="93" t="s">
        <v>8976</v>
      </c>
      <c r="I23166" s="93" t="s">
        <v>23895</v>
      </c>
      <c r="J23166" s="93" t="s">
        <v>20935</v>
      </c>
      <c r="K23166" s="93" t="s">
        <v>6901</v>
      </c>
      <c r="L23166" s="14">
        <f>AND(vyberHrace&lt;&gt;"",ISNUMBER(SEARCH(vyberHrace,$B23166)))</f>
      </c>
      <c r="M23166" s="14">
        <f>AND($I23166=MID(kododd,1,2),$J23166=MID(kododd,3,3))</f>
      </c>
    </row>
    <row r="23167">
      <c r="A23167" s="95">
        <v>20753</v>
      </c>
      <c r="B23167" s="93" t="s">
        <v>9995</v>
      </c>
      <c r="C23167" s="93" t="s">
        <v>1451</v>
      </c>
      <c r="D23167" s="95">
        <v>1774</v>
      </c>
      <c r="E23167" s="95">
        <v>1779</v>
      </c>
      <c r="F23167" s="95">
        <v>347116</v>
      </c>
      <c r="G23167" s="95">
        <v>250</v>
      </c>
      <c r="H23167" s="93" t="s">
        <v>8976</v>
      </c>
      <c r="I23167" s="93" t="s">
        <v>23895</v>
      </c>
      <c r="J23167" s="93" t="s">
        <v>20962</v>
      </c>
      <c r="K23167" s="93" t="s">
        <v>5181</v>
      </c>
      <c r="L23167" s="14">
        <f>AND(vyberHrace&lt;&gt;"",ISNUMBER(SEARCH(vyberHrace,$B23167)))</f>
      </c>
      <c r="M23167" s="14">
        <f>AND($I23167=MID(kododd,1,2),$J23167=MID(kododd,3,3))</f>
      </c>
    </row>
    <row r="23168">
      <c r="A23168" s="95">
        <v>7468</v>
      </c>
      <c r="B23168" s="93" t="s">
        <v>10003</v>
      </c>
      <c r="C23168" s="93" t="s">
        <v>1447</v>
      </c>
      <c r="D23168" s="95">
        <v>1613</v>
      </c>
      <c r="E23168" s="95">
        <v>1759</v>
      </c>
      <c r="F23168" s="95">
        <v>387851</v>
      </c>
      <c r="G23168" s="95">
        <v>250</v>
      </c>
      <c r="H23168" s="93" t="s">
        <v>8976</v>
      </c>
      <c r="I23168" s="93" t="s">
        <v>23895</v>
      </c>
      <c r="J23168" s="93" t="s">
        <v>20867</v>
      </c>
      <c r="K23168" s="93" t="s">
        <v>6764</v>
      </c>
      <c r="L23168" s="14">
        <f>AND(vyberHrace&lt;&gt;"",ISNUMBER(SEARCH(vyberHrace,$B23168)))</f>
      </c>
      <c r="M23168" s="14">
        <f>AND($I23168=MID(kododd,1,2),$J23168=MID(kododd,3,3))</f>
      </c>
    </row>
    <row r="23169">
      <c r="A23169" s="95">
        <v>21988</v>
      </c>
      <c r="B23169" s="93" t="s">
        <v>10005</v>
      </c>
      <c r="C23169" s="93" t="s">
        <v>1437</v>
      </c>
      <c r="D23169" s="95">
        <v>1547</v>
      </c>
      <c r="E23169" s="95">
        <v>1650</v>
      </c>
      <c r="F23169" s="95">
        <v>397202</v>
      </c>
      <c r="G23169" s="95">
        <v>250</v>
      </c>
      <c r="H23169" s="93" t="s">
        <v>8976</v>
      </c>
      <c r="I23169" s="93" t="s">
        <v>23895</v>
      </c>
      <c r="J23169" s="93" t="s">
        <v>20867</v>
      </c>
      <c r="K23169" s="93" t="s">
        <v>6764</v>
      </c>
      <c r="L23169" s="14">
        <f>AND(vyberHrace&lt;&gt;"",ISNUMBER(SEARCH(vyberHrace,$B23169)))</f>
      </c>
      <c r="M23169" s="14">
        <f>AND($I23169=MID(kododd,1,2),$J23169=MID(kododd,3,3))</f>
      </c>
    </row>
    <row r="23170">
      <c r="A23170" s="95">
        <v>45913</v>
      </c>
      <c r="B23170" s="93" t="s">
        <v>10008</v>
      </c>
      <c r="C23170" s="93" t="s">
        <v>1408</v>
      </c>
      <c r="D23170" s="95">
        <v>2091</v>
      </c>
      <c r="E23170" s="95">
        <v>2117</v>
      </c>
      <c r="F23170" s="95">
        <v>23717700</v>
      </c>
      <c r="G23170" s="95">
        <v>250</v>
      </c>
      <c r="H23170" s="93" t="s">
        <v>8976</v>
      </c>
      <c r="I23170" s="93" t="s">
        <v>23895</v>
      </c>
      <c r="J23170" s="93" t="s">
        <v>20882</v>
      </c>
      <c r="K23170" s="93" t="s">
        <v>6865</v>
      </c>
      <c r="L23170" s="14">
        <f>AND(vyberHrace&lt;&gt;"",ISNUMBER(SEARCH(vyberHrace,$B23170)))</f>
      </c>
      <c r="M23170" s="14">
        <f>AND($I23170=MID(kododd,1,2),$J23170=MID(kododd,3,3))</f>
      </c>
    </row>
    <row r="23171">
      <c r="A23171" s="95">
        <v>61926</v>
      </c>
      <c r="B23171" s="93" t="s">
        <v>10008</v>
      </c>
      <c r="C23171" s="93" t="s">
        <v>1398</v>
      </c>
      <c r="D23171" s="95">
        <v>1003</v>
      </c>
      <c r="F23171" s="95">
        <v>23798440</v>
      </c>
      <c r="G23171" s="95">
        <v>250</v>
      </c>
      <c r="H23171" s="93" t="s">
        <v>8976</v>
      </c>
      <c r="I23171" s="93" t="s">
        <v>23895</v>
      </c>
      <c r="J23171" s="93" t="s">
        <v>20890</v>
      </c>
      <c r="K23171" s="93" t="s">
        <v>29570</v>
      </c>
      <c r="L23171" s="14">
        <f>AND(vyberHrace&lt;&gt;"",ISNUMBER(SEARCH(vyberHrace,$B23171)))</f>
      </c>
      <c r="M23171" s="14">
        <f>AND($I23171=MID(kododd,1,2),$J23171=MID(kododd,3,3))</f>
      </c>
    </row>
    <row r="23172">
      <c r="A23172" s="95">
        <v>56573</v>
      </c>
      <c r="B23172" s="93" t="s">
        <v>23170</v>
      </c>
      <c r="C23172" s="93" t="s">
        <v>1420</v>
      </c>
      <c r="G23172" s="95">
        <v>0</v>
      </c>
      <c r="H23172" s="93" t="s">
        <v>8976</v>
      </c>
      <c r="I23172" s="93" t="s">
        <v>23895</v>
      </c>
      <c r="J23172" s="93" t="s">
        <v>20878</v>
      </c>
      <c r="K23172" s="93" t="s">
        <v>6859</v>
      </c>
      <c r="L23172" s="14">
        <f>AND(vyberHrace&lt;&gt;"",ISNUMBER(SEARCH(vyberHrace,$B23172)))</f>
      </c>
      <c r="M23172" s="14">
        <f>AND($I23172=MID(kododd,1,2),$J23172=MID(kododd,3,3))</f>
      </c>
    </row>
    <row r="23173">
      <c r="A23173" s="95">
        <v>51453</v>
      </c>
      <c r="B23173" s="93" t="s">
        <v>299</v>
      </c>
      <c r="C23173" s="93" t="s">
        <v>1465</v>
      </c>
      <c r="D23173" s="95">
        <v>1493</v>
      </c>
      <c r="F23173" s="95">
        <v>23748664</v>
      </c>
      <c r="G23173" s="95">
        <v>0</v>
      </c>
      <c r="H23173" s="93" t="s">
        <v>8976</v>
      </c>
      <c r="I23173" s="93" t="s">
        <v>23895</v>
      </c>
      <c r="J23173" s="93" t="s">
        <v>20938</v>
      </c>
      <c r="K23173" s="93" t="s">
        <v>5086</v>
      </c>
      <c r="L23173" s="14">
        <f>AND(vyberHrace&lt;&gt;"",ISNUMBER(SEARCH(vyberHrace,$B23173)))</f>
      </c>
      <c r="M23173" s="14">
        <f>AND($I23173=MID(kododd,1,2),$J23173=MID(kododd,3,3))</f>
      </c>
    </row>
    <row r="23174">
      <c r="A23174" s="95">
        <v>20976</v>
      </c>
      <c r="B23174" s="93" t="s">
        <v>13622</v>
      </c>
      <c r="C23174" s="93" t="s">
        <v>1447</v>
      </c>
      <c r="D23174" s="95">
        <v>1229</v>
      </c>
      <c r="G23174" s="95">
        <v>0</v>
      </c>
      <c r="H23174" s="93" t="s">
        <v>8976</v>
      </c>
      <c r="I23174" s="93" t="s">
        <v>23895</v>
      </c>
      <c r="J23174" s="93" t="s">
        <v>20890</v>
      </c>
      <c r="K23174" s="93" t="s">
        <v>29570</v>
      </c>
      <c r="L23174" s="14">
        <f>AND(vyberHrace&lt;&gt;"",ISNUMBER(SEARCH(vyberHrace,$B23174)))</f>
      </c>
      <c r="M23174" s="14">
        <f>AND($I23174=MID(kododd,1,2),$J23174=MID(kododd,3,3))</f>
      </c>
    </row>
    <row r="23175">
      <c r="A23175" s="95">
        <v>54259</v>
      </c>
      <c r="B23175" s="93" t="s">
        <v>1297</v>
      </c>
      <c r="C23175" s="93" t="s">
        <v>1412</v>
      </c>
      <c r="G23175" s="95">
        <v>0</v>
      </c>
      <c r="H23175" s="93" t="s">
        <v>8976</v>
      </c>
      <c r="I23175" s="93" t="s">
        <v>23895</v>
      </c>
      <c r="J23175" s="93" t="s">
        <v>20935</v>
      </c>
      <c r="K23175" s="93" t="s">
        <v>6901</v>
      </c>
      <c r="L23175" s="14">
        <f>AND(vyberHrace&lt;&gt;"",ISNUMBER(SEARCH(vyberHrace,$B23175)))</f>
      </c>
      <c r="M23175" s="14">
        <f>AND($I23175=MID(kododd,1,2),$J23175=MID(kododd,3,3))</f>
      </c>
    </row>
    <row r="23176">
      <c r="A23176" s="95">
        <v>41009</v>
      </c>
      <c r="B23176" s="93" t="s">
        <v>20583</v>
      </c>
      <c r="C23176" s="93" t="s">
        <v>1410</v>
      </c>
      <c r="G23176" s="95">
        <v>0</v>
      </c>
      <c r="H23176" s="93" t="s">
        <v>8976</v>
      </c>
      <c r="I23176" s="93" t="s">
        <v>23895</v>
      </c>
      <c r="J23176" s="93" t="s">
        <v>20878</v>
      </c>
      <c r="K23176" s="93" t="s">
        <v>6859</v>
      </c>
      <c r="L23176" s="14">
        <f>AND(vyberHrace&lt;&gt;"",ISNUMBER(SEARCH(vyberHrace,$B23176)))</f>
      </c>
      <c r="M23176" s="14">
        <f>AND($I23176=MID(kododd,1,2),$J23176=MID(kododd,3,3))</f>
      </c>
    </row>
    <row r="23177">
      <c r="A23177" s="95">
        <v>7734</v>
      </c>
      <c r="B23177" s="93" t="s">
        <v>20584</v>
      </c>
      <c r="C23177" s="93" t="s">
        <v>1441</v>
      </c>
      <c r="D23177" s="95">
        <v>1827</v>
      </c>
      <c r="E23177" s="95">
        <v>1879</v>
      </c>
      <c r="F23177" s="95">
        <v>341509</v>
      </c>
      <c r="G23177" s="95">
        <v>250</v>
      </c>
      <c r="H23177" s="93" t="s">
        <v>8976</v>
      </c>
      <c r="I23177" s="93" t="s">
        <v>23895</v>
      </c>
      <c r="J23177" s="93" t="s">
        <v>3580</v>
      </c>
      <c r="K23177" s="93" t="s">
        <v>4827</v>
      </c>
      <c r="L23177" s="14">
        <f>AND(vyberHrace&lt;&gt;"",ISNUMBER(SEARCH(vyberHrace,$B23177)))</f>
      </c>
      <c r="M23177" s="14">
        <f>AND($I23177=MID(kododd,1,2),$J23177=MID(kododd,3,3))</f>
      </c>
    </row>
    <row r="23178">
      <c r="A23178" s="95">
        <v>40681</v>
      </c>
      <c r="B23178" s="93" t="s">
        <v>20586</v>
      </c>
      <c r="C23178" s="93" t="s">
        <v>1408</v>
      </c>
      <c r="G23178" s="95">
        <v>0</v>
      </c>
      <c r="H23178" s="93" t="s">
        <v>8976</v>
      </c>
      <c r="I23178" s="93" t="s">
        <v>23895</v>
      </c>
      <c r="J23178" s="93" t="s">
        <v>20878</v>
      </c>
      <c r="K23178" s="93" t="s">
        <v>6859</v>
      </c>
      <c r="L23178" s="14">
        <f>AND(vyberHrace&lt;&gt;"",ISNUMBER(SEARCH(vyberHrace,$B23178)))</f>
      </c>
      <c r="M23178" s="14">
        <f>AND($I23178=MID(kododd,1,2),$J23178=MID(kododd,3,3))</f>
      </c>
    </row>
    <row r="23179">
      <c r="A23179" s="95">
        <v>45878</v>
      </c>
      <c r="B23179" s="93" t="s">
        <v>20589</v>
      </c>
      <c r="C23179" s="93" t="s">
        <v>1408</v>
      </c>
      <c r="G23179" s="95">
        <v>0</v>
      </c>
      <c r="H23179" s="93" t="s">
        <v>8976</v>
      </c>
      <c r="I23179" s="93" t="s">
        <v>23895</v>
      </c>
      <c r="J23179" s="93" t="s">
        <v>20878</v>
      </c>
      <c r="K23179" s="93" t="s">
        <v>6859</v>
      </c>
      <c r="L23179" s="14">
        <f>AND(vyberHrace&lt;&gt;"",ISNUMBER(SEARCH(vyberHrace,$B23179)))</f>
      </c>
      <c r="M23179" s="14">
        <f>AND($I23179=MID(kododd,1,2),$J23179=MID(kododd,3,3))</f>
      </c>
    </row>
    <row r="23180">
      <c r="A23180" s="95">
        <v>946</v>
      </c>
      <c r="B23180" s="93" t="s">
        <v>20611</v>
      </c>
      <c r="C23180" s="93" t="s">
        <v>1474</v>
      </c>
      <c r="D23180" s="95">
        <v>1915</v>
      </c>
      <c r="E23180" s="95">
        <v>1947</v>
      </c>
      <c r="F23180" s="95">
        <v>316920</v>
      </c>
      <c r="G23180" s="95">
        <v>250</v>
      </c>
      <c r="H23180" s="93" t="s">
        <v>8976</v>
      </c>
      <c r="I23180" s="93" t="s">
        <v>23895</v>
      </c>
      <c r="J23180" s="93" t="s">
        <v>20869</v>
      </c>
      <c r="K23180" s="93" t="s">
        <v>6770</v>
      </c>
      <c r="L23180" s="14">
        <f>AND(vyberHrace&lt;&gt;"",ISNUMBER(SEARCH(vyberHrace,$B23180)))</f>
      </c>
      <c r="M23180" s="14">
        <f>AND($I23180=MID(kododd,1,2),$J23180=MID(kododd,3,3))</f>
      </c>
    </row>
    <row r="23181">
      <c r="A23181" s="95">
        <v>62799</v>
      </c>
      <c r="B23181" s="93" t="s">
        <v>29664</v>
      </c>
      <c r="C23181" s="93" t="s">
        <v>1420</v>
      </c>
      <c r="G23181" s="95">
        <v>250</v>
      </c>
      <c r="H23181" s="93" t="s">
        <v>8976</v>
      </c>
      <c r="I23181" s="93" t="s">
        <v>23895</v>
      </c>
      <c r="J23181" s="93" t="s">
        <v>20878</v>
      </c>
      <c r="K23181" s="93" t="s">
        <v>6859</v>
      </c>
      <c r="L23181" s="14">
        <f>AND(vyberHrace&lt;&gt;"",ISNUMBER(SEARCH(vyberHrace,$B23181)))</f>
      </c>
      <c r="M23181" s="14">
        <f>AND($I23181=MID(kododd,1,2),$J23181=MID(kododd,3,3))</f>
      </c>
    </row>
    <row r="23182">
      <c r="A23182" s="95">
        <v>60302</v>
      </c>
      <c r="B23182" s="93" t="s">
        <v>26759</v>
      </c>
      <c r="C23182" s="93" t="s">
        <v>1486</v>
      </c>
      <c r="G23182" s="95">
        <v>250</v>
      </c>
      <c r="H23182" s="93" t="s">
        <v>8976</v>
      </c>
      <c r="I23182" s="93" t="s">
        <v>23895</v>
      </c>
      <c r="J23182" s="93" t="s">
        <v>20878</v>
      </c>
      <c r="K23182" s="93" t="s">
        <v>6859</v>
      </c>
      <c r="L23182" s="14">
        <f>AND(vyberHrace&lt;&gt;"",ISNUMBER(SEARCH(vyberHrace,$B23182)))</f>
      </c>
      <c r="M23182" s="14">
        <f>AND($I23182=MID(kododd,1,2),$J23182=MID(kododd,3,3))</f>
      </c>
    </row>
    <row r="23183">
      <c r="A23183" s="95">
        <v>7596</v>
      </c>
      <c r="B23183" s="93" t="s">
        <v>20619</v>
      </c>
      <c r="C23183" s="93" t="s">
        <v>1451</v>
      </c>
      <c r="D23183" s="95">
        <v>1621</v>
      </c>
      <c r="G23183" s="95">
        <v>0</v>
      </c>
      <c r="H23183" s="93" t="s">
        <v>8976</v>
      </c>
      <c r="I23183" s="93" t="s">
        <v>23895</v>
      </c>
      <c r="J23183" s="93" t="s">
        <v>20962</v>
      </c>
      <c r="K23183" s="93" t="s">
        <v>5181</v>
      </c>
      <c r="L23183" s="14">
        <f>AND(vyberHrace&lt;&gt;"",ISNUMBER(SEARCH(vyberHrace,$B23183)))</f>
      </c>
      <c r="M23183" s="14">
        <f>AND($I23183=MID(kododd,1,2),$J23183=MID(kododd,3,3))</f>
      </c>
    </row>
    <row r="23184">
      <c r="A23184" s="95">
        <v>57740</v>
      </c>
      <c r="B23184" s="93" t="s">
        <v>24300</v>
      </c>
      <c r="C23184" s="93" t="s">
        <v>1406</v>
      </c>
      <c r="D23184" s="95">
        <v>1302</v>
      </c>
      <c r="F23184" s="95">
        <v>23761806</v>
      </c>
      <c r="G23184" s="95">
        <v>0</v>
      </c>
      <c r="H23184" s="93" t="s">
        <v>8976</v>
      </c>
      <c r="I23184" s="93" t="s">
        <v>23895</v>
      </c>
      <c r="J23184" s="93" t="s">
        <v>20962</v>
      </c>
      <c r="K23184" s="93" t="s">
        <v>5181</v>
      </c>
      <c r="L23184" s="14">
        <f>AND(vyberHrace&lt;&gt;"",ISNUMBER(SEARCH(vyberHrace,$B23184)))</f>
      </c>
      <c r="M23184" s="14">
        <f>AND($I23184=MID(kododd,1,2),$J23184=MID(kododd,3,3))</f>
      </c>
    </row>
    <row r="23185">
      <c r="A23185" s="95">
        <v>61613</v>
      </c>
      <c r="B23185" s="93" t="s">
        <v>27778</v>
      </c>
      <c r="C23185" s="93" t="s">
        <v>1412</v>
      </c>
      <c r="G23185" s="95">
        <v>0</v>
      </c>
      <c r="H23185" s="93" t="s">
        <v>8976</v>
      </c>
      <c r="I23185" s="93" t="s">
        <v>23895</v>
      </c>
      <c r="J23185" s="93" t="s">
        <v>20882</v>
      </c>
      <c r="K23185" s="93" t="s">
        <v>6865</v>
      </c>
      <c r="L23185" s="14">
        <f>AND(vyberHrace&lt;&gt;"",ISNUMBER(SEARCH(vyberHrace,$B23185)))</f>
      </c>
      <c r="M23185" s="14">
        <f>AND($I23185=MID(kododd,1,2),$J23185=MID(kododd,3,3))</f>
      </c>
    </row>
    <row r="23186">
      <c r="A23186" s="95">
        <v>10339</v>
      </c>
      <c r="B23186" s="93" t="s">
        <v>20627</v>
      </c>
      <c r="C23186" s="93" t="s">
        <v>1434</v>
      </c>
      <c r="D23186" s="95">
        <v>2239</v>
      </c>
      <c r="E23186" s="95">
        <v>2253</v>
      </c>
      <c r="F23186" s="95">
        <v>317500</v>
      </c>
      <c r="G23186" s="95">
        <v>250</v>
      </c>
      <c r="H23186" s="93" t="s">
        <v>8976</v>
      </c>
      <c r="I23186" s="93" t="s">
        <v>23895</v>
      </c>
      <c r="J23186" s="93" t="s">
        <v>20882</v>
      </c>
      <c r="K23186" s="93" t="s">
        <v>6865</v>
      </c>
      <c r="L23186" s="14">
        <f>AND(vyberHrace&lt;&gt;"",ISNUMBER(SEARCH(vyberHrace,$B23186)))</f>
      </c>
      <c r="M23186" s="14">
        <f>AND($I23186=MID(kododd,1,2),$J23186=MID(kododd,3,3))</f>
      </c>
    </row>
    <row r="23187">
      <c r="A23187" s="95">
        <v>59844</v>
      </c>
      <c r="B23187" s="93" t="s">
        <v>26346</v>
      </c>
      <c r="C23187" s="93" t="s">
        <v>1450</v>
      </c>
      <c r="G23187" s="95">
        <v>250</v>
      </c>
      <c r="H23187" s="93" t="s">
        <v>8976</v>
      </c>
      <c r="I23187" s="93" t="s">
        <v>23895</v>
      </c>
      <c r="J23187" s="93" t="s">
        <v>20948</v>
      </c>
      <c r="K23187" s="93" t="s">
        <v>6265</v>
      </c>
      <c r="L23187" s="14">
        <f>AND(vyberHrace&lt;&gt;"",ISNUMBER(SEARCH(vyberHrace,$B23187)))</f>
      </c>
      <c r="M23187" s="14">
        <f>AND($I23187=MID(kododd,1,2),$J23187=MID(kododd,3,3))</f>
      </c>
    </row>
    <row r="23188">
      <c r="A23188" s="95">
        <v>55092</v>
      </c>
      <c r="B23188" s="93" t="s">
        <v>1138</v>
      </c>
      <c r="C23188" s="93" t="s">
        <v>1405</v>
      </c>
      <c r="F23188" s="95">
        <v>23740655</v>
      </c>
      <c r="G23188" s="95">
        <v>250</v>
      </c>
      <c r="H23188" s="93" t="s">
        <v>8976</v>
      </c>
      <c r="I23188" s="93" t="s">
        <v>23895</v>
      </c>
      <c r="J23188" s="93" t="s">
        <v>20864</v>
      </c>
      <c r="K23188" s="93" t="s">
        <v>1505</v>
      </c>
      <c r="L23188" s="14">
        <f>AND(vyberHrace&lt;&gt;"",ISNUMBER(SEARCH(vyberHrace,$B23188)))</f>
      </c>
      <c r="M23188" s="14">
        <f>AND($I23188=MID(kododd,1,2),$J23188=MID(kododd,3,3))</f>
      </c>
    </row>
    <row r="23189">
      <c r="A23189" s="95">
        <v>55013</v>
      </c>
      <c r="B23189" s="93" t="s">
        <v>1139</v>
      </c>
      <c r="C23189" s="93" t="s">
        <v>1412</v>
      </c>
      <c r="G23189" s="95">
        <v>250</v>
      </c>
      <c r="H23189" s="93" t="s">
        <v>8976</v>
      </c>
      <c r="I23189" s="93" t="s">
        <v>23895</v>
      </c>
      <c r="J23189" s="93" t="s">
        <v>20864</v>
      </c>
      <c r="K23189" s="93" t="s">
        <v>1505</v>
      </c>
      <c r="L23189" s="14">
        <f>AND(vyberHrace&lt;&gt;"",ISNUMBER(SEARCH(vyberHrace,$B23189)))</f>
      </c>
      <c r="M23189" s="14">
        <f>AND($I23189=MID(kododd,1,2),$J23189=MID(kododd,3,3))</f>
      </c>
    </row>
    <row r="23190">
      <c r="A23190" s="95">
        <v>49639</v>
      </c>
      <c r="B23190" s="93" t="s">
        <v>20634</v>
      </c>
      <c r="C23190" s="93" t="s">
        <v>3255</v>
      </c>
      <c r="D23190" s="95">
        <v>1522</v>
      </c>
      <c r="E23190" s="95">
        <v>1690</v>
      </c>
      <c r="F23190" s="95">
        <v>23733977</v>
      </c>
      <c r="G23190" s="95">
        <v>250</v>
      </c>
      <c r="H23190" s="93" t="s">
        <v>8976</v>
      </c>
      <c r="I23190" s="93" t="s">
        <v>23895</v>
      </c>
      <c r="J23190" s="93" t="s">
        <v>20864</v>
      </c>
      <c r="K23190" s="93" t="s">
        <v>1505</v>
      </c>
      <c r="L23190" s="14">
        <f>AND(vyberHrace&lt;&gt;"",ISNUMBER(SEARCH(vyberHrace,$B23190)))</f>
      </c>
      <c r="M23190" s="14">
        <f>AND($I23190=MID(kododd,1,2),$J23190=MID(kododd,3,3))</f>
      </c>
    </row>
    <row r="23191">
      <c r="A23191" s="95">
        <v>56574</v>
      </c>
      <c r="B23191" s="93" t="s">
        <v>23171</v>
      </c>
      <c r="C23191" s="93" t="s">
        <v>1450</v>
      </c>
      <c r="D23191" s="95">
        <v>1102</v>
      </c>
      <c r="F23191" s="95">
        <v>23778032</v>
      </c>
      <c r="G23191" s="95">
        <v>250</v>
      </c>
      <c r="H23191" s="93" t="s">
        <v>8976</v>
      </c>
      <c r="I23191" s="93" t="s">
        <v>23895</v>
      </c>
      <c r="J23191" s="93" t="s">
        <v>20878</v>
      </c>
      <c r="K23191" s="93" t="s">
        <v>6859</v>
      </c>
      <c r="L23191" s="14">
        <f>AND(vyberHrace&lt;&gt;"",ISNUMBER(SEARCH(vyberHrace,$B23191)))</f>
      </c>
      <c r="M23191" s="14">
        <f>AND($I23191=MID(kododd,1,2),$J23191=MID(kododd,3,3))</f>
      </c>
    </row>
    <row r="23192">
      <c r="A23192" s="95">
        <v>20729</v>
      </c>
      <c r="B23192" s="93" t="s">
        <v>20641</v>
      </c>
      <c r="C23192" s="93" t="s">
        <v>1442</v>
      </c>
      <c r="D23192" s="95">
        <v>1577</v>
      </c>
      <c r="E23192" s="95">
        <v>1700</v>
      </c>
      <c r="F23192" s="95">
        <v>375330</v>
      </c>
      <c r="G23192" s="95">
        <v>250</v>
      </c>
      <c r="H23192" s="93" t="s">
        <v>8976</v>
      </c>
      <c r="I23192" s="93" t="s">
        <v>23895</v>
      </c>
      <c r="J23192" s="93" t="s">
        <v>20882</v>
      </c>
      <c r="K23192" s="93" t="s">
        <v>6865</v>
      </c>
      <c r="L23192" s="14">
        <f>AND(vyberHrace&lt;&gt;"",ISNUMBER(SEARCH(vyberHrace,$B23192)))</f>
      </c>
      <c r="M23192" s="14">
        <f>AND($I23192=MID(kododd,1,2),$J23192=MID(kododd,3,3))</f>
      </c>
    </row>
    <row r="23193">
      <c r="A23193" s="95">
        <v>734</v>
      </c>
      <c r="B23193" s="93" t="s">
        <v>18425</v>
      </c>
      <c r="C23193" s="93" t="s">
        <v>1469</v>
      </c>
      <c r="D23193" s="95">
        <v>1907</v>
      </c>
      <c r="E23193" s="95">
        <v>1971</v>
      </c>
      <c r="F23193" s="95">
        <v>314307</v>
      </c>
      <c r="G23193" s="95">
        <v>250</v>
      </c>
      <c r="H23193" s="93" t="s">
        <v>8976</v>
      </c>
      <c r="I23193" s="93" t="s">
        <v>23895</v>
      </c>
      <c r="J23193" s="93" t="s">
        <v>20913</v>
      </c>
      <c r="K23193" s="93" t="s">
        <v>3849</v>
      </c>
      <c r="L23193" s="14">
        <f>AND(vyberHrace&lt;&gt;"",ISNUMBER(SEARCH(vyberHrace,$B23193)))</f>
      </c>
      <c r="M23193" s="14">
        <f>AND($I23193=MID(kododd,1,2),$J23193=MID(kododd,3,3))</f>
      </c>
    </row>
    <row r="23194">
      <c r="A23194" s="95">
        <v>57671</v>
      </c>
      <c r="B23194" s="93" t="s">
        <v>24241</v>
      </c>
      <c r="C23194" s="93" t="s">
        <v>1411</v>
      </c>
      <c r="D23194" s="95">
        <v>1497</v>
      </c>
      <c r="E23194" s="95">
        <v>1602</v>
      </c>
      <c r="F23194" s="95">
        <v>23769157</v>
      </c>
      <c r="G23194" s="95">
        <v>250</v>
      </c>
      <c r="H23194" s="93" t="s">
        <v>8976</v>
      </c>
      <c r="I23194" s="93" t="s">
        <v>23895</v>
      </c>
      <c r="J23194" s="93" t="s">
        <v>20878</v>
      </c>
      <c r="K23194" s="93" t="s">
        <v>6859</v>
      </c>
      <c r="L23194" s="14">
        <f>AND(vyberHrace&lt;&gt;"",ISNUMBER(SEARCH(vyberHrace,$B23194)))</f>
      </c>
      <c r="M23194" s="14">
        <f>AND($I23194=MID(kododd,1,2),$J23194=MID(kododd,3,3))</f>
      </c>
    </row>
    <row r="23195">
      <c r="A23195" s="95">
        <v>62549</v>
      </c>
      <c r="B23195" s="93" t="s">
        <v>29665</v>
      </c>
      <c r="C23195" s="93" t="s">
        <v>1424</v>
      </c>
      <c r="D23195" s="95">
        <v>1336</v>
      </c>
      <c r="E23195" s="95">
        <v>1577</v>
      </c>
      <c r="F23195" s="95">
        <v>571004939</v>
      </c>
      <c r="G23195" s="95">
        <v>250</v>
      </c>
      <c r="H23195" s="93" t="s">
        <v>8976</v>
      </c>
      <c r="I23195" s="93" t="s">
        <v>23895</v>
      </c>
      <c r="J23195" s="93" t="s">
        <v>20882</v>
      </c>
      <c r="K23195" s="93" t="s">
        <v>6865</v>
      </c>
      <c r="L23195" s="14">
        <f>AND(vyberHrace&lt;&gt;"",ISNUMBER(SEARCH(vyberHrace,$B23195)))</f>
      </c>
      <c r="M23195" s="14">
        <f>AND($I23195=MID(kododd,1,2),$J23195=MID(kododd,3,3))</f>
      </c>
    </row>
    <row r="23196">
      <c r="A23196" s="95">
        <v>1398</v>
      </c>
      <c r="B23196" s="93" t="s">
        <v>18443</v>
      </c>
      <c r="C23196" s="93" t="s">
        <v>1462</v>
      </c>
      <c r="D23196" s="95">
        <v>1870</v>
      </c>
      <c r="E23196" s="95">
        <v>1928</v>
      </c>
      <c r="F23196" s="95">
        <v>347124</v>
      </c>
      <c r="G23196" s="95">
        <v>250</v>
      </c>
      <c r="H23196" s="93" t="s">
        <v>8976</v>
      </c>
      <c r="I23196" s="93" t="s">
        <v>23895</v>
      </c>
      <c r="J23196" s="93" t="s">
        <v>20864</v>
      </c>
      <c r="K23196" s="93" t="s">
        <v>1505</v>
      </c>
      <c r="L23196" s="14">
        <f>AND(vyberHrace&lt;&gt;"",ISNUMBER(SEARCH(vyberHrace,$B23196)))</f>
      </c>
      <c r="M23196" s="14">
        <f>AND($I23196=MID(kododd,1,2),$J23196=MID(kododd,3,3))</f>
      </c>
    </row>
    <row r="23197">
      <c r="A23197" s="95">
        <v>58156</v>
      </c>
      <c r="B23197" s="93" t="s">
        <v>24675</v>
      </c>
      <c r="C23197" s="93" t="s">
        <v>1486</v>
      </c>
      <c r="G23197" s="95">
        <v>0</v>
      </c>
      <c r="H23197" s="93" t="s">
        <v>8976</v>
      </c>
      <c r="I23197" s="93" t="s">
        <v>23895</v>
      </c>
      <c r="J23197" s="93" t="s">
        <v>20947</v>
      </c>
      <c r="K23197" s="93" t="s">
        <v>6833</v>
      </c>
      <c r="L23197" s="14">
        <f>AND(vyberHrace&lt;&gt;"",ISNUMBER(SEARCH(vyberHrace,$B23197)))</f>
      </c>
      <c r="M23197" s="14">
        <f>AND($I23197=MID(kododd,1,2),$J23197=MID(kododd,3,3))</f>
      </c>
    </row>
    <row r="23198">
      <c r="A23198" s="95">
        <v>14712</v>
      </c>
      <c r="B23198" s="93" t="s">
        <v>14478</v>
      </c>
      <c r="C23198" s="93" t="s">
        <v>1449</v>
      </c>
      <c r="D23198" s="95">
        <v>1771</v>
      </c>
      <c r="F23198" s="95">
        <v>341517</v>
      </c>
      <c r="G23198" s="95">
        <v>250</v>
      </c>
      <c r="H23198" s="93" t="s">
        <v>8976</v>
      </c>
      <c r="I23198" s="93" t="s">
        <v>23895</v>
      </c>
      <c r="J23198" s="93" t="s">
        <v>20914</v>
      </c>
      <c r="K23198" s="93" t="s">
        <v>4359</v>
      </c>
      <c r="L23198" s="14">
        <f>AND(vyberHrace&lt;&gt;"",ISNUMBER(SEARCH(vyberHrace,$B23198)))</f>
      </c>
      <c r="M23198" s="14">
        <f>AND($I23198=MID(kododd,1,2),$J23198=MID(kododd,3,3))</f>
      </c>
    </row>
    <row r="23199">
      <c r="A23199" s="95">
        <v>36057</v>
      </c>
      <c r="B23199" s="93" t="s">
        <v>14481</v>
      </c>
      <c r="C23199" s="93" t="s">
        <v>1419</v>
      </c>
      <c r="D23199" s="95">
        <v>1322</v>
      </c>
      <c r="E23199" s="95">
        <v>1710</v>
      </c>
      <c r="F23199" s="95">
        <v>371890</v>
      </c>
      <c r="G23199" s="95">
        <v>0</v>
      </c>
      <c r="H23199" s="93" t="s">
        <v>8976</v>
      </c>
      <c r="I23199" s="93" t="s">
        <v>23895</v>
      </c>
      <c r="J23199" s="93" t="s">
        <v>20878</v>
      </c>
      <c r="K23199" s="93" t="s">
        <v>6859</v>
      </c>
      <c r="L23199" s="14">
        <f>AND(vyberHrace&lt;&gt;"",ISNUMBER(SEARCH(vyberHrace,$B23199)))</f>
      </c>
      <c r="M23199" s="14">
        <f>AND($I23199=MID(kododd,1,2),$J23199=MID(kododd,3,3))</f>
      </c>
    </row>
    <row r="23200">
      <c r="A23200" s="95">
        <v>55046</v>
      </c>
      <c r="B23200" s="93" t="s">
        <v>1231</v>
      </c>
      <c r="C23200" s="93" t="s">
        <v>1411</v>
      </c>
      <c r="G23200" s="95">
        <v>0</v>
      </c>
      <c r="H23200" s="93" t="s">
        <v>8976</v>
      </c>
      <c r="I23200" s="93" t="s">
        <v>23895</v>
      </c>
      <c r="J23200" s="93" t="s">
        <v>21013</v>
      </c>
      <c r="K23200" s="93" t="s">
        <v>12269</v>
      </c>
      <c r="L23200" s="14">
        <f>AND(vyberHrace&lt;&gt;"",ISNUMBER(SEARCH(vyberHrace,$B23200)))</f>
      </c>
      <c r="M23200" s="14">
        <f>AND($I23200=MID(kododd,1,2),$J23200=MID(kododd,3,3))</f>
      </c>
    </row>
    <row r="23201">
      <c r="A23201" s="95">
        <v>56401</v>
      </c>
      <c r="B23201" s="93" t="s">
        <v>23261</v>
      </c>
      <c r="C23201" s="93" t="s">
        <v>1422</v>
      </c>
      <c r="G23201" s="95">
        <v>0</v>
      </c>
      <c r="H23201" s="93" t="s">
        <v>8976</v>
      </c>
      <c r="I23201" s="93" t="s">
        <v>23895</v>
      </c>
      <c r="J23201" s="93" t="s">
        <v>20947</v>
      </c>
      <c r="K23201" s="93" t="s">
        <v>6833</v>
      </c>
      <c r="L23201" s="14">
        <f>AND(vyberHrace&lt;&gt;"",ISNUMBER(SEARCH(vyberHrace,$B23201)))</f>
      </c>
      <c r="M23201" s="14">
        <f>AND($I23201=MID(kododd,1,2),$J23201=MID(kododd,3,3))</f>
      </c>
    </row>
    <row r="23202">
      <c r="A23202" s="95">
        <v>56796</v>
      </c>
      <c r="B23202" s="93" t="s">
        <v>23262</v>
      </c>
      <c r="C23202" s="93" t="s">
        <v>1411</v>
      </c>
      <c r="G23202" s="95">
        <v>0</v>
      </c>
      <c r="H23202" s="93" t="s">
        <v>8976</v>
      </c>
      <c r="I23202" s="93" t="s">
        <v>23895</v>
      </c>
      <c r="J23202" s="93" t="s">
        <v>20947</v>
      </c>
      <c r="K23202" s="93" t="s">
        <v>6833</v>
      </c>
      <c r="L23202" s="14">
        <f>AND(vyberHrace&lt;&gt;"",ISNUMBER(SEARCH(vyberHrace,$B23202)))</f>
      </c>
      <c r="M23202" s="14">
        <f>AND($I23202=MID(kododd,1,2),$J23202=MID(kododd,3,3))</f>
      </c>
    </row>
    <row r="23203">
      <c r="A23203" s="95">
        <v>63730</v>
      </c>
      <c r="B23203" s="93" t="s">
        <v>29908</v>
      </c>
      <c r="C23203" s="93" t="s">
        <v>1431</v>
      </c>
      <c r="G23203" s="95">
        <v>250</v>
      </c>
      <c r="H23203" s="93" t="s">
        <v>8976</v>
      </c>
      <c r="I23203" s="93" t="s">
        <v>23895</v>
      </c>
      <c r="J23203" s="93" t="s">
        <v>20962</v>
      </c>
      <c r="K23203" s="93" t="s">
        <v>5181</v>
      </c>
      <c r="L23203" s="14">
        <f>AND(vyberHrace&lt;&gt;"",ISNUMBER(SEARCH(vyberHrace,$B23203)))</f>
      </c>
      <c r="M23203" s="14">
        <f>AND($I23203=MID(kododd,1,2),$J23203=MID(kododd,3,3))</f>
      </c>
    </row>
    <row r="23204">
      <c r="A23204" s="95">
        <v>55195</v>
      </c>
      <c r="B23204" s="93" t="s">
        <v>1252</v>
      </c>
      <c r="C23204" s="93" t="s">
        <v>1415</v>
      </c>
      <c r="D23204" s="95">
        <v>1021</v>
      </c>
      <c r="F23204" s="95">
        <v>23746998</v>
      </c>
      <c r="G23204" s="95">
        <v>250</v>
      </c>
      <c r="H23204" s="93" t="s">
        <v>8976</v>
      </c>
      <c r="I23204" s="93" t="s">
        <v>23895</v>
      </c>
      <c r="J23204" s="93" t="s">
        <v>20938</v>
      </c>
      <c r="K23204" s="93" t="s">
        <v>5086</v>
      </c>
      <c r="L23204" s="14">
        <f>AND(vyberHrace&lt;&gt;"",ISNUMBER(SEARCH(vyberHrace,$B23204)))</f>
      </c>
      <c r="M23204" s="14">
        <f>AND($I23204=MID(kododd,1,2),$J23204=MID(kododd,3,3))</f>
      </c>
    </row>
    <row r="23205">
      <c r="A23205" s="95">
        <v>32441</v>
      </c>
      <c r="B23205" s="93" t="s">
        <v>14500</v>
      </c>
      <c r="C23205" s="93" t="s">
        <v>1444</v>
      </c>
      <c r="D23205" s="95">
        <v>2306</v>
      </c>
      <c r="E23205" s="95">
        <v>2325</v>
      </c>
      <c r="F23205" s="95">
        <v>335398</v>
      </c>
      <c r="G23205" s="95">
        <v>250</v>
      </c>
      <c r="H23205" s="93" t="s">
        <v>8976</v>
      </c>
      <c r="I23205" s="93" t="s">
        <v>23895</v>
      </c>
      <c r="J23205" s="93" t="s">
        <v>20890</v>
      </c>
      <c r="K23205" s="93" t="s">
        <v>29570</v>
      </c>
      <c r="L23205" s="14">
        <f>AND(vyberHrace&lt;&gt;"",ISNUMBER(SEARCH(vyberHrace,$B23205)))</f>
      </c>
      <c r="M23205" s="14">
        <f>AND($I23205=MID(kododd,1,2),$J23205=MID(kododd,3,3))</f>
      </c>
    </row>
    <row r="23206">
      <c r="A23206" s="95">
        <v>46741</v>
      </c>
      <c r="B23206" s="93" t="s">
        <v>14503</v>
      </c>
      <c r="C23206" s="93" t="s">
        <v>1410</v>
      </c>
      <c r="G23206" s="95">
        <v>0</v>
      </c>
      <c r="H23206" s="93" t="s">
        <v>8976</v>
      </c>
      <c r="I23206" s="93" t="s">
        <v>23895</v>
      </c>
      <c r="J23206" s="93" t="s">
        <v>20869</v>
      </c>
      <c r="K23206" s="93" t="s">
        <v>6770</v>
      </c>
      <c r="L23206" s="14">
        <f>AND(vyberHrace&lt;&gt;"",ISNUMBER(SEARCH(vyberHrace,$B23206)))</f>
      </c>
      <c r="M23206" s="14">
        <f>AND($I23206=MID(kododd,1,2),$J23206=MID(kododd,3,3))</f>
      </c>
    </row>
    <row r="23207">
      <c r="A23207" s="95">
        <v>51718</v>
      </c>
      <c r="B23207" s="93" t="s">
        <v>14505</v>
      </c>
      <c r="C23207" s="93" t="s">
        <v>1408</v>
      </c>
      <c r="F23207" s="95">
        <v>23738987</v>
      </c>
      <c r="G23207" s="95">
        <v>0</v>
      </c>
      <c r="H23207" s="93" t="s">
        <v>8976</v>
      </c>
      <c r="I23207" s="93" t="s">
        <v>23895</v>
      </c>
      <c r="J23207" s="93" t="s">
        <v>20887</v>
      </c>
      <c r="K23207" s="93" t="s">
        <v>6893</v>
      </c>
      <c r="L23207" s="14">
        <f>AND(vyberHrace&lt;&gt;"",ISNUMBER(SEARCH(vyberHrace,$B23207)))</f>
      </c>
      <c r="M23207" s="14">
        <f>AND($I23207=MID(kododd,1,2),$J23207=MID(kododd,3,3))</f>
      </c>
    </row>
    <row r="23208">
      <c r="A23208" s="95">
        <v>13026</v>
      </c>
      <c r="B23208" s="93" t="s">
        <v>18711</v>
      </c>
      <c r="C23208" s="93" t="s">
        <v>1456</v>
      </c>
      <c r="D23208" s="95">
        <v>1706</v>
      </c>
      <c r="E23208" s="95">
        <v>1815</v>
      </c>
      <c r="F23208" s="95">
        <v>387878</v>
      </c>
      <c r="G23208" s="95">
        <v>0</v>
      </c>
      <c r="H23208" s="93" t="s">
        <v>8976</v>
      </c>
      <c r="I23208" s="93" t="s">
        <v>23895</v>
      </c>
      <c r="J23208" s="93" t="s">
        <v>20875</v>
      </c>
      <c r="K23208" s="93" t="s">
        <v>11215</v>
      </c>
      <c r="L23208" s="14">
        <f>AND(vyberHrace&lt;&gt;"",ISNUMBER(SEARCH(vyberHrace,$B23208)))</f>
      </c>
      <c r="M23208" s="14">
        <f>AND($I23208=MID(kododd,1,2),$J23208=MID(kododd,3,3))</f>
      </c>
    </row>
    <row r="23209">
      <c r="A23209" s="95">
        <v>10705</v>
      </c>
      <c r="B23209" s="93" t="s">
        <v>14514</v>
      </c>
      <c r="C23209" s="93" t="s">
        <v>1459</v>
      </c>
      <c r="D23209" s="95">
        <v>1439</v>
      </c>
      <c r="G23209" s="95">
        <v>0</v>
      </c>
      <c r="H23209" s="93" t="s">
        <v>8976</v>
      </c>
      <c r="I23209" s="93" t="s">
        <v>23895</v>
      </c>
      <c r="J23209" s="93" t="s">
        <v>20843</v>
      </c>
      <c r="K23209" s="93" t="s">
        <v>9950</v>
      </c>
      <c r="L23209" s="14">
        <f>AND(vyberHrace&lt;&gt;"",ISNUMBER(SEARCH(vyberHrace,$B23209)))</f>
      </c>
      <c r="M23209" s="14">
        <f>AND($I23209=MID(kododd,1,2),$J23209=MID(kododd,3,3))</f>
      </c>
    </row>
    <row r="23210">
      <c r="A23210" s="95">
        <v>8501</v>
      </c>
      <c r="B23210" s="93" t="s">
        <v>18512</v>
      </c>
      <c r="C23210" s="93" t="s">
        <v>1429</v>
      </c>
      <c r="D23210" s="95">
        <v>1624</v>
      </c>
      <c r="E23210" s="95">
        <v>1800</v>
      </c>
      <c r="F23210" s="95">
        <v>331759</v>
      </c>
      <c r="G23210" s="95">
        <v>250</v>
      </c>
      <c r="H23210" s="93" t="s">
        <v>8976</v>
      </c>
      <c r="I23210" s="93" t="s">
        <v>23895</v>
      </c>
      <c r="J23210" s="93" t="s">
        <v>20908</v>
      </c>
      <c r="K23210" s="93" t="s">
        <v>4333</v>
      </c>
      <c r="L23210" s="14">
        <f>AND(vyberHrace&lt;&gt;"",ISNUMBER(SEARCH(vyberHrace,$B23210)))</f>
      </c>
      <c r="M23210" s="14">
        <f>AND($I23210=MID(kododd,1,2),$J23210=MID(kododd,3,3))</f>
      </c>
    </row>
    <row r="23211">
      <c r="A23211" s="95">
        <v>55491</v>
      </c>
      <c r="B23211" s="93" t="s">
        <v>23320</v>
      </c>
      <c r="C23211" s="93" t="s">
        <v>1450</v>
      </c>
      <c r="F23211" s="95">
        <v>23789158</v>
      </c>
      <c r="G23211" s="95">
        <v>250</v>
      </c>
      <c r="H23211" s="93" t="s">
        <v>8976</v>
      </c>
      <c r="I23211" s="93" t="s">
        <v>23895</v>
      </c>
      <c r="J23211" s="93" t="s">
        <v>20935</v>
      </c>
      <c r="K23211" s="93" t="s">
        <v>6901</v>
      </c>
      <c r="L23211" s="14">
        <f>AND(vyberHrace&lt;&gt;"",ISNUMBER(SEARCH(vyberHrace,$B23211)))</f>
      </c>
      <c r="M23211" s="14">
        <f>AND($I23211=MID(kododd,1,2),$J23211=MID(kododd,3,3))</f>
      </c>
    </row>
    <row r="23212">
      <c r="A23212" s="95">
        <v>59677</v>
      </c>
      <c r="B23212" s="93" t="s">
        <v>26059</v>
      </c>
      <c r="C23212" s="93" t="s">
        <v>1440</v>
      </c>
      <c r="D23212" s="95">
        <v>1124</v>
      </c>
      <c r="E23212" s="95">
        <v>1445</v>
      </c>
      <c r="F23212" s="95">
        <v>23747005</v>
      </c>
      <c r="G23212" s="95">
        <v>250</v>
      </c>
      <c r="H23212" s="93" t="s">
        <v>8976</v>
      </c>
      <c r="I23212" s="93" t="s">
        <v>23895</v>
      </c>
      <c r="J23212" s="93" t="s">
        <v>20938</v>
      </c>
      <c r="K23212" s="93" t="s">
        <v>5086</v>
      </c>
      <c r="L23212" s="14">
        <f>AND(vyberHrace&lt;&gt;"",ISNUMBER(SEARCH(vyberHrace,$B23212)))</f>
      </c>
      <c r="M23212" s="14">
        <f>AND($I23212=MID(kododd,1,2),$J23212=MID(kododd,3,3))</f>
      </c>
    </row>
    <row r="23213">
      <c r="A23213" s="95">
        <v>36936</v>
      </c>
      <c r="B23213" s="93" t="s">
        <v>16124</v>
      </c>
      <c r="C23213" s="93" t="s">
        <v>1419</v>
      </c>
      <c r="D23213" s="95">
        <v>1690</v>
      </c>
      <c r="E23213" s="95">
        <v>1829</v>
      </c>
      <c r="F23213" s="95">
        <v>371904</v>
      </c>
      <c r="G23213" s="95">
        <v>0</v>
      </c>
      <c r="H23213" s="93" t="s">
        <v>8976</v>
      </c>
      <c r="I23213" s="93" t="s">
        <v>23895</v>
      </c>
      <c r="J23213" s="93" t="s">
        <v>20848</v>
      </c>
      <c r="K23213" s="93" t="s">
        <v>3603</v>
      </c>
      <c r="L23213" s="14">
        <f>AND(vyberHrace&lt;&gt;"",ISNUMBER(SEARCH(vyberHrace,$B23213)))</f>
      </c>
      <c r="M23213" s="14">
        <f>AND($I23213=MID(kododd,1,2),$J23213=MID(kododd,3,3))</f>
      </c>
    </row>
    <row r="23214">
      <c r="A23214" s="95">
        <v>58742</v>
      </c>
      <c r="B23214" s="93" t="s">
        <v>25222</v>
      </c>
      <c r="C23214" s="93" t="s">
        <v>1424</v>
      </c>
      <c r="G23214" s="95">
        <v>0</v>
      </c>
      <c r="H23214" s="93" t="s">
        <v>8976</v>
      </c>
      <c r="I23214" s="93" t="s">
        <v>23895</v>
      </c>
      <c r="J23214" s="93" t="s">
        <v>20878</v>
      </c>
      <c r="K23214" s="93" t="s">
        <v>6859</v>
      </c>
      <c r="L23214" s="14">
        <f>AND(vyberHrace&lt;&gt;"",ISNUMBER(SEARCH(vyberHrace,$B23214)))</f>
      </c>
      <c r="M23214" s="14">
        <f>AND($I23214=MID(kododd,1,2),$J23214=MID(kododd,3,3))</f>
      </c>
    </row>
    <row r="23215">
      <c r="A23215" s="95">
        <v>51741</v>
      </c>
      <c r="B23215" s="93" t="s">
        <v>2398</v>
      </c>
      <c r="C23215" s="93" t="s">
        <v>1416</v>
      </c>
      <c r="G23215" s="95">
        <v>0</v>
      </c>
      <c r="H23215" s="93" t="s">
        <v>8976</v>
      </c>
      <c r="I23215" s="93" t="s">
        <v>23895</v>
      </c>
      <c r="J23215" s="93" t="s">
        <v>20936</v>
      </c>
      <c r="K23215" s="93" t="s">
        <v>5615</v>
      </c>
      <c r="L23215" s="14">
        <f>AND(vyberHrace&lt;&gt;"",ISNUMBER(SEARCH(vyberHrace,$B23215)))</f>
      </c>
      <c r="M23215" s="14">
        <f>AND($I23215=MID(kododd,1,2),$J23215=MID(kododd,3,3))</f>
      </c>
    </row>
    <row r="23216">
      <c r="A23216" s="95">
        <v>405</v>
      </c>
      <c r="B23216" s="93" t="s">
        <v>16129</v>
      </c>
      <c r="C23216" s="93" t="s">
        <v>1445</v>
      </c>
      <c r="D23216" s="95">
        <v>1782</v>
      </c>
      <c r="E23216" s="95">
        <v>1841</v>
      </c>
      <c r="F23216" s="95">
        <v>312096</v>
      </c>
      <c r="G23216" s="95">
        <v>250</v>
      </c>
      <c r="H23216" s="93" t="s">
        <v>8976</v>
      </c>
      <c r="I23216" s="93" t="s">
        <v>23895</v>
      </c>
      <c r="J23216" s="93" t="s">
        <v>20864</v>
      </c>
      <c r="K23216" s="93" t="s">
        <v>1505</v>
      </c>
      <c r="L23216" s="14">
        <f>AND(vyberHrace&lt;&gt;"",ISNUMBER(SEARCH(vyberHrace,$B23216)))</f>
      </c>
      <c r="M23216" s="14">
        <f>AND($I23216=MID(kododd,1,2),$J23216=MID(kododd,3,3))</f>
      </c>
    </row>
    <row r="23217">
      <c r="A23217" s="95">
        <v>45946</v>
      </c>
      <c r="B23217" s="93" t="s">
        <v>24031</v>
      </c>
      <c r="C23217" s="93" t="s">
        <v>1410</v>
      </c>
      <c r="D23217" s="95">
        <v>1088</v>
      </c>
      <c r="F23217" s="95">
        <v>23707054</v>
      </c>
      <c r="G23217" s="95">
        <v>0</v>
      </c>
      <c r="H23217" s="93" t="s">
        <v>8976</v>
      </c>
      <c r="I23217" s="93" t="s">
        <v>23895</v>
      </c>
      <c r="J23217" s="93" t="s">
        <v>20869</v>
      </c>
      <c r="K23217" s="93" t="s">
        <v>6770</v>
      </c>
      <c r="L23217" s="14">
        <f>AND(vyberHrace&lt;&gt;"",ISNUMBER(SEARCH(vyberHrace,$B23217)))</f>
      </c>
      <c r="M23217" s="14">
        <f>AND($I23217=MID(kododd,1,2),$J23217=MID(kododd,3,3))</f>
      </c>
    </row>
    <row r="23218">
      <c r="A23218" s="95">
        <v>62547</v>
      </c>
      <c r="B23218" s="93" t="s">
        <v>29666</v>
      </c>
      <c r="C23218" s="93" t="s">
        <v>1415</v>
      </c>
      <c r="D23218" s="95">
        <v>1596</v>
      </c>
      <c r="E23218" s="95">
        <v>1779</v>
      </c>
      <c r="F23218" s="95">
        <v>571000801</v>
      </c>
      <c r="G23218" s="95">
        <v>250</v>
      </c>
      <c r="H23218" s="93" t="s">
        <v>8976</v>
      </c>
      <c r="I23218" s="93" t="s">
        <v>23895</v>
      </c>
      <c r="J23218" s="93" t="s">
        <v>20854</v>
      </c>
      <c r="K23218" s="93" t="s">
        <v>9943</v>
      </c>
      <c r="L23218" s="14">
        <f>AND(vyberHrace&lt;&gt;"",ISNUMBER(SEARCH(vyberHrace,$B23218)))</f>
      </c>
      <c r="M23218" s="14">
        <f>AND($I23218=MID(kododd,1,2),$J23218=MID(kododd,3,3))</f>
      </c>
    </row>
    <row r="23219">
      <c r="A23219" s="95">
        <v>48389</v>
      </c>
      <c r="B23219" s="93" t="s">
        <v>16132</v>
      </c>
      <c r="C23219" s="93" t="s">
        <v>1416</v>
      </c>
      <c r="G23219" s="95">
        <v>0</v>
      </c>
      <c r="H23219" s="93" t="s">
        <v>8976</v>
      </c>
      <c r="I23219" s="93" t="s">
        <v>23895</v>
      </c>
      <c r="J23219" s="93" t="s">
        <v>20936</v>
      </c>
      <c r="K23219" s="93" t="s">
        <v>5615</v>
      </c>
      <c r="L23219" s="14">
        <f>AND(vyberHrace&lt;&gt;"",ISNUMBER(SEARCH(vyberHrace,$B23219)))</f>
      </c>
      <c r="M23219" s="14">
        <f>AND($I23219=MID(kododd,1,2),$J23219=MID(kododd,3,3))</f>
      </c>
    </row>
    <row r="23220">
      <c r="A23220" s="95">
        <v>61146</v>
      </c>
      <c r="B23220" s="93" t="s">
        <v>27410</v>
      </c>
      <c r="C23220" s="93" t="s">
        <v>1486</v>
      </c>
      <c r="G23220" s="95">
        <v>250</v>
      </c>
      <c r="H23220" s="93" t="s">
        <v>8976</v>
      </c>
      <c r="I23220" s="93" t="s">
        <v>23895</v>
      </c>
      <c r="J23220" s="93" t="s">
        <v>20936</v>
      </c>
      <c r="K23220" s="93" t="s">
        <v>5615</v>
      </c>
      <c r="L23220" s="14">
        <f>AND(vyberHrace&lt;&gt;"",ISNUMBER(SEARCH(vyberHrace,$B23220)))</f>
      </c>
      <c r="M23220" s="14">
        <f>AND($I23220=MID(kododd,1,2),$J23220=MID(kododd,3,3))</f>
      </c>
    </row>
    <row r="23221">
      <c r="A23221" s="95">
        <v>11357</v>
      </c>
      <c r="B23221" s="93" t="s">
        <v>16136</v>
      </c>
      <c r="C23221" s="93" t="s">
        <v>1472</v>
      </c>
      <c r="D23221" s="95">
        <v>1886</v>
      </c>
      <c r="E23221" s="95">
        <v>1975</v>
      </c>
      <c r="F23221" s="95">
        <v>312690</v>
      </c>
      <c r="G23221" s="95">
        <v>0</v>
      </c>
      <c r="H23221" s="93" t="s">
        <v>8976</v>
      </c>
      <c r="I23221" s="93" t="s">
        <v>23895</v>
      </c>
      <c r="J23221" s="93" t="s">
        <v>20890</v>
      </c>
      <c r="K23221" s="93" t="s">
        <v>29570</v>
      </c>
      <c r="L23221" s="14">
        <f>AND(vyberHrace&lt;&gt;"",ISNUMBER(SEARCH(vyberHrace,$B23221)))</f>
      </c>
      <c r="M23221" s="14">
        <f>AND($I23221=MID(kododd,1,2),$J23221=MID(kododd,3,3))</f>
      </c>
    </row>
    <row r="23222">
      <c r="A23222" s="95">
        <v>56298</v>
      </c>
      <c r="B23222" s="93" t="s">
        <v>23349</v>
      </c>
      <c r="C23222" s="93" t="s">
        <v>1412</v>
      </c>
      <c r="G23222" s="95">
        <v>0</v>
      </c>
      <c r="H23222" s="93" t="s">
        <v>8976</v>
      </c>
      <c r="I23222" s="93" t="s">
        <v>23895</v>
      </c>
      <c r="J23222" s="93" t="s">
        <v>20882</v>
      </c>
      <c r="K23222" s="93" t="s">
        <v>6865</v>
      </c>
      <c r="L23222" s="14">
        <f>AND(vyberHrace&lt;&gt;"",ISNUMBER(SEARCH(vyberHrace,$B23222)))</f>
      </c>
      <c r="M23222" s="14">
        <f>AND($I23222=MID(kododd,1,2),$J23222=MID(kododd,3,3))</f>
      </c>
    </row>
    <row r="23223">
      <c r="A23223" s="95">
        <v>52921</v>
      </c>
      <c r="B23223" s="93" t="s">
        <v>2367</v>
      </c>
      <c r="C23223" s="93" t="s">
        <v>1405</v>
      </c>
      <c r="D23223" s="95">
        <v>1358</v>
      </c>
      <c r="E23223" s="95">
        <v>1576</v>
      </c>
      <c r="F23223" s="95">
        <v>23739444</v>
      </c>
      <c r="G23223" s="95">
        <v>0</v>
      </c>
      <c r="H23223" s="93" t="s">
        <v>8976</v>
      </c>
      <c r="I23223" s="93" t="s">
        <v>23895</v>
      </c>
      <c r="J23223" s="93" t="s">
        <v>20878</v>
      </c>
      <c r="K23223" s="93" t="s">
        <v>6859</v>
      </c>
      <c r="L23223" s="14">
        <f>AND(vyberHrace&lt;&gt;"",ISNUMBER(SEARCH(vyberHrace,$B23223)))</f>
      </c>
      <c r="M23223" s="14">
        <f>AND($I23223=MID(kododd,1,2),$J23223=MID(kododd,3,3))</f>
      </c>
    </row>
    <row r="23224">
      <c r="A23224" s="95">
        <v>60976</v>
      </c>
      <c r="B23224" s="93" t="s">
        <v>27320</v>
      </c>
      <c r="C23224" s="93" t="s">
        <v>1453</v>
      </c>
      <c r="F23224" s="95">
        <v>23790636</v>
      </c>
      <c r="G23224" s="95">
        <v>500</v>
      </c>
      <c r="H23224" s="93" t="s">
        <v>8976</v>
      </c>
      <c r="I23224" s="93" t="s">
        <v>23895</v>
      </c>
      <c r="J23224" s="93" t="s">
        <v>23412</v>
      </c>
      <c r="K23224" s="93" t="s">
        <v>21370</v>
      </c>
      <c r="L23224" s="14">
        <f>AND(vyberHrace&lt;&gt;"",ISNUMBER(SEARCH(vyberHrace,$B23224)))</f>
      </c>
      <c r="M23224" s="14">
        <f>AND($I23224=MID(kododd,1,2),$J23224=MID(kododd,3,3))</f>
      </c>
    </row>
    <row r="23225">
      <c r="A23225" s="95">
        <v>59541</v>
      </c>
      <c r="B23225" s="93" t="s">
        <v>25938</v>
      </c>
      <c r="C23225" s="93" t="s">
        <v>1487</v>
      </c>
      <c r="D23225" s="95">
        <v>1058</v>
      </c>
      <c r="F23225" s="95">
        <v>23789409</v>
      </c>
      <c r="G23225" s="95">
        <v>250</v>
      </c>
      <c r="H23225" s="93" t="s">
        <v>8976</v>
      </c>
      <c r="I23225" s="93" t="s">
        <v>23895</v>
      </c>
      <c r="J23225" s="93" t="s">
        <v>20913</v>
      </c>
      <c r="K23225" s="93" t="s">
        <v>3849</v>
      </c>
      <c r="L23225" s="14">
        <f>AND(vyberHrace&lt;&gt;"",ISNUMBER(SEARCH(vyberHrace,$B23225)))</f>
      </c>
      <c r="M23225" s="14">
        <f>AND($I23225=MID(kododd,1,2),$J23225=MID(kododd,3,3))</f>
      </c>
    </row>
    <row r="23226">
      <c r="A23226" s="95">
        <v>60063</v>
      </c>
      <c r="B23226" s="93" t="s">
        <v>26540</v>
      </c>
      <c r="C23226" s="93" t="s">
        <v>1412</v>
      </c>
      <c r="F23226" s="95">
        <v>23792949</v>
      </c>
      <c r="G23226" s="95">
        <v>250</v>
      </c>
      <c r="H23226" s="93" t="s">
        <v>8976</v>
      </c>
      <c r="I23226" s="93" t="s">
        <v>23895</v>
      </c>
      <c r="J23226" s="93" t="s">
        <v>20913</v>
      </c>
      <c r="K23226" s="93" t="s">
        <v>3849</v>
      </c>
      <c r="L23226" s="14">
        <f>AND(vyberHrace&lt;&gt;"",ISNUMBER(SEARCH(vyberHrace,$B23226)))</f>
      </c>
      <c r="M23226" s="14">
        <f>AND($I23226=MID(kododd,1,2),$J23226=MID(kododd,3,3))</f>
      </c>
    </row>
    <row r="23227">
      <c r="A23227" s="95">
        <v>52357</v>
      </c>
      <c r="B23227" s="93" t="s">
        <v>2368</v>
      </c>
      <c r="C23227" s="93" t="s">
        <v>1420</v>
      </c>
      <c r="D23227" s="95">
        <v>1287</v>
      </c>
      <c r="E23227" s="95">
        <v>1459</v>
      </c>
      <c r="F23227" s="95">
        <v>23741724</v>
      </c>
      <c r="G23227" s="95">
        <v>0</v>
      </c>
      <c r="H23227" s="93" t="s">
        <v>8976</v>
      </c>
      <c r="I23227" s="93" t="s">
        <v>23895</v>
      </c>
      <c r="J23227" s="93" t="s">
        <v>20878</v>
      </c>
      <c r="K23227" s="93" t="s">
        <v>6859</v>
      </c>
      <c r="L23227" s="14">
        <f>AND(vyberHrace&lt;&gt;"",ISNUMBER(SEARCH(vyberHrace,$B23227)))</f>
      </c>
      <c r="M23227" s="14">
        <f>AND($I23227=MID(kododd,1,2),$J23227=MID(kododd,3,3))</f>
      </c>
    </row>
    <row r="23228">
      <c r="A23228" s="95">
        <v>57024</v>
      </c>
      <c r="B23228" s="93" t="s">
        <v>23122</v>
      </c>
      <c r="C23228" s="93" t="s">
        <v>1450</v>
      </c>
      <c r="F23228" s="95">
        <v>23790644</v>
      </c>
      <c r="G23228" s="95">
        <v>250</v>
      </c>
      <c r="H23228" s="93" t="s">
        <v>8976</v>
      </c>
      <c r="I23228" s="93" t="s">
        <v>23895</v>
      </c>
      <c r="J23228" s="93" t="s">
        <v>20913</v>
      </c>
      <c r="K23228" s="93" t="s">
        <v>3849</v>
      </c>
      <c r="L23228" s="14">
        <f>AND(vyberHrace&lt;&gt;"",ISNUMBER(SEARCH(vyberHrace,$B23228)))</f>
      </c>
      <c r="M23228" s="14">
        <f>AND($I23228=MID(kododd,1,2),$J23228=MID(kododd,3,3))</f>
      </c>
    </row>
    <row r="23229">
      <c r="A23229" s="95">
        <v>6626</v>
      </c>
      <c r="B23229" s="93" t="s">
        <v>13197</v>
      </c>
      <c r="C23229" s="93" t="s">
        <v>1405</v>
      </c>
      <c r="D23229" s="95">
        <v>1664</v>
      </c>
      <c r="E23229" s="95">
        <v>1754</v>
      </c>
      <c r="F23229" s="95">
        <v>23725575</v>
      </c>
      <c r="G23229" s="95">
        <v>250</v>
      </c>
      <c r="H23229" s="93" t="s">
        <v>8976</v>
      </c>
      <c r="I23229" s="93" t="s">
        <v>23895</v>
      </c>
      <c r="J23229" s="93" t="s">
        <v>21003</v>
      </c>
      <c r="K23229" s="93" t="s">
        <v>11216</v>
      </c>
      <c r="L23229" s="14">
        <f>AND(vyberHrace&lt;&gt;"",ISNUMBER(SEARCH(vyberHrace,$B23229)))</f>
      </c>
      <c r="M23229" s="14">
        <f>AND($I23229=MID(kododd,1,2),$J23229=MID(kododd,3,3))</f>
      </c>
    </row>
    <row r="23230">
      <c r="A23230" s="95">
        <v>43077</v>
      </c>
      <c r="B23230" s="93" t="s">
        <v>9250</v>
      </c>
      <c r="C23230" s="93" t="s">
        <v>1402</v>
      </c>
      <c r="G23230" s="95">
        <v>0</v>
      </c>
      <c r="H23230" s="93" t="s">
        <v>8976</v>
      </c>
      <c r="I23230" s="93" t="s">
        <v>23895</v>
      </c>
      <c r="J23230" s="93" t="s">
        <v>20878</v>
      </c>
      <c r="K23230" s="93" t="s">
        <v>6859</v>
      </c>
      <c r="L23230" s="14">
        <f>AND(vyberHrace&lt;&gt;"",ISNUMBER(SEARCH(vyberHrace,$B23230)))</f>
      </c>
      <c r="M23230" s="14">
        <f>AND($I23230=MID(kododd,1,2),$J23230=MID(kododd,3,3))</f>
      </c>
    </row>
    <row r="23231">
      <c r="A23231" s="95">
        <v>8126</v>
      </c>
      <c r="B23231" s="93" t="s">
        <v>9254</v>
      </c>
      <c r="C23231" s="93" t="s">
        <v>1404</v>
      </c>
      <c r="D23231" s="95">
        <v>1780</v>
      </c>
      <c r="E23231" s="95">
        <v>1766</v>
      </c>
      <c r="F23231" s="95">
        <v>327948</v>
      </c>
      <c r="G23231" s="95">
        <v>250</v>
      </c>
      <c r="H23231" s="93" t="s">
        <v>8976</v>
      </c>
      <c r="I23231" s="93" t="s">
        <v>23895</v>
      </c>
      <c r="J23231" s="93" t="s">
        <v>20935</v>
      </c>
      <c r="K23231" s="93" t="s">
        <v>6901</v>
      </c>
      <c r="L23231" s="14">
        <f>AND(vyberHrace&lt;&gt;"",ISNUMBER(SEARCH(vyberHrace,$B23231)))</f>
      </c>
      <c r="M23231" s="14">
        <f>AND($I23231=MID(kododd,1,2),$J23231=MID(kododd,3,3))</f>
      </c>
    </row>
    <row r="23232">
      <c r="A23232" s="95">
        <v>59496</v>
      </c>
      <c r="B23232" s="93" t="s">
        <v>25901</v>
      </c>
      <c r="C23232" s="93" t="s">
        <v>1412</v>
      </c>
      <c r="D23232" s="95">
        <v>1893</v>
      </c>
      <c r="E23232" s="95">
        <v>1939</v>
      </c>
      <c r="F23232" s="95">
        <v>23778040</v>
      </c>
      <c r="G23232" s="95">
        <v>250</v>
      </c>
      <c r="H23232" s="93" t="s">
        <v>8976</v>
      </c>
      <c r="I23232" s="93" t="s">
        <v>23895</v>
      </c>
      <c r="J23232" s="93" t="s">
        <v>20882</v>
      </c>
      <c r="K23232" s="93" t="s">
        <v>6865</v>
      </c>
      <c r="L23232" s="14">
        <f>AND(vyberHrace&lt;&gt;"",ISNUMBER(SEARCH(vyberHrace,$B23232)))</f>
      </c>
      <c r="M23232" s="14">
        <f>AND($I23232=MID(kododd,1,2),$J23232=MID(kododd,3,3))</f>
      </c>
    </row>
    <row r="23233">
      <c r="A23233" s="95">
        <v>12901</v>
      </c>
      <c r="B23233" s="93" t="s">
        <v>9261</v>
      </c>
      <c r="C23233" s="93" t="s">
        <v>1462</v>
      </c>
      <c r="D23233" s="95">
        <v>1785</v>
      </c>
      <c r="E23233" s="95">
        <v>1858</v>
      </c>
      <c r="F23233" s="95">
        <v>373753</v>
      </c>
      <c r="G23233" s="95">
        <v>250</v>
      </c>
      <c r="H23233" s="93" t="s">
        <v>8976</v>
      </c>
      <c r="I23233" s="93" t="s">
        <v>23895</v>
      </c>
      <c r="J23233" s="93" t="s">
        <v>20891</v>
      </c>
      <c r="K23233" s="93" t="s">
        <v>6860</v>
      </c>
      <c r="L23233" s="14">
        <f>AND(vyberHrace&lt;&gt;"",ISNUMBER(SEARCH(vyberHrace,$B23233)))</f>
      </c>
      <c r="M23233" s="14">
        <f>AND($I23233=MID(kododd,1,2),$J23233=MID(kododd,3,3))</f>
      </c>
    </row>
    <row r="23234">
      <c r="A23234" s="95">
        <v>7477</v>
      </c>
      <c r="B23234" s="93" t="s">
        <v>9262</v>
      </c>
      <c r="C23234" s="93" t="s">
        <v>1469</v>
      </c>
      <c r="D23234" s="95">
        <v>1730</v>
      </c>
      <c r="E23234" s="95">
        <v>1856</v>
      </c>
      <c r="F23234" s="95">
        <v>373761</v>
      </c>
      <c r="G23234" s="95">
        <v>250</v>
      </c>
      <c r="H23234" s="93" t="s">
        <v>8976</v>
      </c>
      <c r="I23234" s="93" t="s">
        <v>23895</v>
      </c>
      <c r="J23234" s="93" t="s">
        <v>20891</v>
      </c>
      <c r="K23234" s="93" t="s">
        <v>6860</v>
      </c>
      <c r="L23234" s="14">
        <f>AND(vyberHrace&lt;&gt;"",ISNUMBER(SEARCH(vyberHrace,$B23234)))</f>
      </c>
      <c r="M23234" s="14">
        <f>AND($I23234=MID(kododd,1,2),$J23234=MID(kododd,3,3))</f>
      </c>
    </row>
    <row r="23235">
      <c r="A23235" s="95">
        <v>8129</v>
      </c>
      <c r="B23235" s="93" t="s">
        <v>23935</v>
      </c>
      <c r="C23235" s="93" t="s">
        <v>1441</v>
      </c>
      <c r="D23235" s="95">
        <v>1686</v>
      </c>
      <c r="E23235" s="95">
        <v>1793</v>
      </c>
      <c r="F23235" s="95">
        <v>375063</v>
      </c>
      <c r="G23235" s="95">
        <v>250</v>
      </c>
      <c r="H23235" s="93" t="s">
        <v>8976</v>
      </c>
      <c r="I23235" s="93" t="s">
        <v>23895</v>
      </c>
      <c r="J23235" s="93" t="s">
        <v>20866</v>
      </c>
      <c r="K23235" s="93" t="s">
        <v>6762</v>
      </c>
      <c r="L23235" s="14">
        <f>AND(vyberHrace&lt;&gt;"",ISNUMBER(SEARCH(vyberHrace,$B23235)))</f>
      </c>
      <c r="M23235" s="14">
        <f>AND($I23235=MID(kododd,1,2),$J23235=MID(kododd,3,3))</f>
      </c>
    </row>
    <row r="23236">
      <c r="A23236" s="95">
        <v>54472</v>
      </c>
      <c r="B23236" s="93" t="s">
        <v>1112</v>
      </c>
      <c r="C23236" s="93" t="s">
        <v>1411</v>
      </c>
      <c r="G23236" s="95">
        <v>0</v>
      </c>
      <c r="H23236" s="93" t="s">
        <v>8976</v>
      </c>
      <c r="I23236" s="93" t="s">
        <v>23895</v>
      </c>
      <c r="J23236" s="93" t="s">
        <v>20944</v>
      </c>
      <c r="K23236" s="93" t="s">
        <v>11221</v>
      </c>
      <c r="L23236" s="14">
        <f>AND(vyberHrace&lt;&gt;"",ISNUMBER(SEARCH(vyberHrace,$B23236)))</f>
      </c>
      <c r="M23236" s="14">
        <f>AND($I23236=MID(kododd,1,2),$J23236=MID(kododd,3,3))</f>
      </c>
    </row>
    <row r="23237">
      <c r="A23237" s="95">
        <v>60749</v>
      </c>
      <c r="B23237" s="93" t="s">
        <v>25522</v>
      </c>
      <c r="C23237" s="93" t="s">
        <v>1487</v>
      </c>
      <c r="G23237" s="95">
        <v>0</v>
      </c>
      <c r="H23237" s="93" t="s">
        <v>8976</v>
      </c>
      <c r="I23237" s="93" t="s">
        <v>23895</v>
      </c>
      <c r="J23237" s="93" t="s">
        <v>20878</v>
      </c>
      <c r="K23237" s="93" t="s">
        <v>6859</v>
      </c>
      <c r="L23237" s="14">
        <f>AND(vyberHrace&lt;&gt;"",ISNUMBER(SEARCH(vyberHrace,$B23237)))</f>
      </c>
      <c r="M23237" s="14">
        <f>AND($I23237=MID(kododd,1,2),$J23237=MID(kododd,3,3))</f>
      </c>
    </row>
    <row r="23238">
      <c r="A23238" s="95">
        <v>39772</v>
      </c>
      <c r="B23238" s="93" t="s">
        <v>7029</v>
      </c>
      <c r="C23238" s="93" t="s">
        <v>1399</v>
      </c>
      <c r="G23238" s="95">
        <v>0</v>
      </c>
      <c r="H23238" s="93" t="s">
        <v>8976</v>
      </c>
      <c r="I23238" s="93" t="s">
        <v>23895</v>
      </c>
      <c r="J23238" s="93" t="s">
        <v>20936</v>
      </c>
      <c r="K23238" s="93" t="s">
        <v>5615</v>
      </c>
      <c r="L23238" s="14">
        <f>AND(vyberHrace&lt;&gt;"",ISNUMBER(SEARCH(vyberHrace,$B23238)))</f>
      </c>
      <c r="M23238" s="14">
        <f>AND($I23238=MID(kododd,1,2),$J23238=MID(kododd,3,3))</f>
      </c>
    </row>
    <row r="23239">
      <c r="A23239" s="95">
        <v>46708</v>
      </c>
      <c r="B23239" s="93" t="s">
        <v>7030</v>
      </c>
      <c r="C23239" s="93" t="s">
        <v>1410</v>
      </c>
      <c r="G23239" s="95">
        <v>0</v>
      </c>
      <c r="H23239" s="93" t="s">
        <v>8976</v>
      </c>
      <c r="I23239" s="93" t="s">
        <v>23895</v>
      </c>
      <c r="J23239" s="93" t="s">
        <v>20936</v>
      </c>
      <c r="K23239" s="93" t="s">
        <v>5615</v>
      </c>
      <c r="L23239" s="14">
        <f>AND(vyberHrace&lt;&gt;"",ISNUMBER(SEARCH(vyberHrace,$B23239)))</f>
      </c>
      <c r="M23239" s="14">
        <f>AND($I23239=MID(kododd,1,2),$J23239=MID(kododd,3,3))</f>
      </c>
    </row>
    <row r="23240">
      <c r="A23240" s="95">
        <v>39773</v>
      </c>
      <c r="B23240" s="93" t="s">
        <v>7031</v>
      </c>
      <c r="C23240" s="93" t="s">
        <v>1409</v>
      </c>
      <c r="G23240" s="95">
        <v>0</v>
      </c>
      <c r="H23240" s="93" t="s">
        <v>8976</v>
      </c>
      <c r="I23240" s="93" t="s">
        <v>23895</v>
      </c>
      <c r="J23240" s="93" t="s">
        <v>20936</v>
      </c>
      <c r="K23240" s="93" t="s">
        <v>5615</v>
      </c>
      <c r="L23240" s="14">
        <f>AND(vyberHrace&lt;&gt;"",ISNUMBER(SEARCH(vyberHrace,$B23240)))</f>
      </c>
      <c r="M23240" s="14">
        <f>AND($I23240=MID(kododd,1,2),$J23240=MID(kododd,3,3))</f>
      </c>
    </row>
    <row r="23241">
      <c r="A23241" s="95">
        <v>48376</v>
      </c>
      <c r="B23241" s="93" t="s">
        <v>7032</v>
      </c>
      <c r="C23241" s="93" t="s">
        <v>1416</v>
      </c>
      <c r="G23241" s="95">
        <v>0</v>
      </c>
      <c r="H23241" s="93" t="s">
        <v>8976</v>
      </c>
      <c r="I23241" s="93" t="s">
        <v>23895</v>
      </c>
      <c r="J23241" s="93" t="s">
        <v>20936</v>
      </c>
      <c r="K23241" s="93" t="s">
        <v>5615</v>
      </c>
      <c r="L23241" s="14">
        <f>AND(vyberHrace&lt;&gt;"",ISNUMBER(SEARCH(vyberHrace,$B23241)))</f>
      </c>
      <c r="M23241" s="14">
        <f>AND($I23241=MID(kododd,1,2),$J23241=MID(kododd,3,3))</f>
      </c>
    </row>
    <row r="23242">
      <c r="A23242" s="95">
        <v>54601</v>
      </c>
      <c r="B23242" s="93" t="s">
        <v>1140</v>
      </c>
      <c r="C23242" s="93" t="s">
        <v>1411</v>
      </c>
      <c r="D23242" s="95">
        <v>1298</v>
      </c>
      <c r="E23242" s="95">
        <v>1488</v>
      </c>
      <c r="F23242" s="95">
        <v>23760885</v>
      </c>
      <c r="G23242" s="95">
        <v>250</v>
      </c>
      <c r="H23242" s="93" t="s">
        <v>8976</v>
      </c>
      <c r="I23242" s="93" t="s">
        <v>23895</v>
      </c>
      <c r="J23242" s="93" t="s">
        <v>20864</v>
      </c>
      <c r="K23242" s="93" t="s">
        <v>1505</v>
      </c>
      <c r="L23242" s="14">
        <f>AND(vyberHrace&lt;&gt;"",ISNUMBER(SEARCH(vyberHrace,$B23242)))</f>
      </c>
      <c r="M23242" s="14">
        <f>AND($I23242=MID(kododd,1,2),$J23242=MID(kododd,3,3))</f>
      </c>
    </row>
    <row r="23243">
      <c r="A23243" s="95">
        <v>48493</v>
      </c>
      <c r="B23243" s="93" t="s">
        <v>7038</v>
      </c>
      <c r="C23243" s="93" t="s">
        <v>1410</v>
      </c>
      <c r="F23243" s="95">
        <v>23724226</v>
      </c>
      <c r="G23243" s="95">
        <v>0</v>
      </c>
      <c r="H23243" s="93" t="s">
        <v>8976</v>
      </c>
      <c r="I23243" s="93" t="s">
        <v>23895</v>
      </c>
      <c r="J23243" s="93" t="s">
        <v>20936</v>
      </c>
      <c r="K23243" s="93" t="s">
        <v>5615</v>
      </c>
      <c r="L23243" s="14">
        <f>AND(vyberHrace&lt;&gt;"",ISNUMBER(SEARCH(vyberHrace,$B23243)))</f>
      </c>
      <c r="M23243" s="14">
        <f>AND($I23243=MID(kododd,1,2),$J23243=MID(kododd,3,3))</f>
      </c>
    </row>
    <row r="23244">
      <c r="A23244" s="95">
        <v>58368</v>
      </c>
      <c r="B23244" s="93" t="s">
        <v>24876</v>
      </c>
      <c r="C23244" s="93" t="s">
        <v>1486</v>
      </c>
      <c r="G23244" s="95">
        <v>0</v>
      </c>
      <c r="H23244" s="93" t="s">
        <v>8976</v>
      </c>
      <c r="I23244" s="93" t="s">
        <v>23895</v>
      </c>
      <c r="J23244" s="93" t="s">
        <v>20878</v>
      </c>
      <c r="K23244" s="93" t="s">
        <v>6859</v>
      </c>
      <c r="L23244" s="14">
        <f>AND(vyberHrace&lt;&gt;"",ISNUMBER(SEARCH(vyberHrace,$B23244)))</f>
      </c>
      <c r="M23244" s="14">
        <f>AND($I23244=MID(kododd,1,2),$J23244=MID(kododd,3,3))</f>
      </c>
    </row>
    <row r="23245">
      <c r="A23245" s="95">
        <v>56341</v>
      </c>
      <c r="B23245" s="93" t="s">
        <v>23235</v>
      </c>
      <c r="C23245" s="93" t="s">
        <v>1406</v>
      </c>
      <c r="F23245" s="95">
        <v>23763922</v>
      </c>
      <c r="G23245" s="95">
        <v>0</v>
      </c>
      <c r="H23245" s="93" t="s">
        <v>8976</v>
      </c>
      <c r="I23245" s="93" t="s">
        <v>23895</v>
      </c>
      <c r="J23245" s="93" t="s">
        <v>21013</v>
      </c>
      <c r="K23245" s="93" t="s">
        <v>12269</v>
      </c>
      <c r="L23245" s="14">
        <f>AND(vyberHrace&lt;&gt;"",ISNUMBER(SEARCH(vyberHrace,$B23245)))</f>
      </c>
      <c r="M23245" s="14">
        <f>AND($I23245=MID(kododd,1,2),$J23245=MID(kododd,3,3))</f>
      </c>
    </row>
    <row r="23246">
      <c r="A23246" s="95">
        <v>46836</v>
      </c>
      <c r="B23246" s="93" t="s">
        <v>15530</v>
      </c>
      <c r="C23246" s="93" t="s">
        <v>1410</v>
      </c>
      <c r="G23246" s="95">
        <v>0</v>
      </c>
      <c r="H23246" s="93" t="s">
        <v>8976</v>
      </c>
      <c r="I23246" s="93" t="s">
        <v>23895</v>
      </c>
      <c r="J23246" s="93" t="s">
        <v>20878</v>
      </c>
      <c r="K23246" s="93" t="s">
        <v>6859</v>
      </c>
      <c r="L23246" s="14">
        <f>AND(vyberHrace&lt;&gt;"",ISNUMBER(SEARCH(vyberHrace,$B23246)))</f>
      </c>
      <c r="M23246" s="14">
        <f>AND($I23246=MID(kododd,1,2),$J23246=MID(kododd,3,3))</f>
      </c>
    </row>
    <row r="23247">
      <c r="A23247" s="95">
        <v>42947</v>
      </c>
      <c r="B23247" s="93" t="s">
        <v>15532</v>
      </c>
      <c r="C23247" s="93" t="s">
        <v>1410</v>
      </c>
      <c r="G23247" s="95">
        <v>0</v>
      </c>
      <c r="H23247" s="93" t="s">
        <v>8976</v>
      </c>
      <c r="I23247" s="93" t="s">
        <v>23895</v>
      </c>
      <c r="J23247" s="93" t="s">
        <v>20869</v>
      </c>
      <c r="K23247" s="93" t="s">
        <v>6770</v>
      </c>
      <c r="L23247" s="14">
        <f>AND(vyberHrace&lt;&gt;"",ISNUMBER(SEARCH(vyberHrace,$B23247)))</f>
      </c>
      <c r="M23247" s="14">
        <f>AND($I23247=MID(kododd,1,2),$J23247=MID(kododd,3,3))</f>
      </c>
    </row>
    <row r="23248">
      <c r="A23248" s="95">
        <v>46865</v>
      </c>
      <c r="B23248" s="93" t="s">
        <v>7071</v>
      </c>
      <c r="C23248" s="93" t="s">
        <v>1406</v>
      </c>
      <c r="G23248" s="95">
        <v>0</v>
      </c>
      <c r="H23248" s="93" t="s">
        <v>8976</v>
      </c>
      <c r="I23248" s="93" t="s">
        <v>23895</v>
      </c>
      <c r="J23248" s="93" t="s">
        <v>20878</v>
      </c>
      <c r="K23248" s="93" t="s">
        <v>6859</v>
      </c>
      <c r="L23248" s="14">
        <f>AND(vyberHrace&lt;&gt;"",ISNUMBER(SEARCH(vyberHrace,$B23248)))</f>
      </c>
      <c r="M23248" s="14">
        <f>AND($I23248=MID(kododd,1,2),$J23248=MID(kododd,3,3))</f>
      </c>
    </row>
    <row r="23249">
      <c r="A23249" s="95">
        <v>55120</v>
      </c>
      <c r="B23249" s="93" t="s">
        <v>1153</v>
      </c>
      <c r="C23249" s="93" t="s">
        <v>1424</v>
      </c>
      <c r="D23249" s="95">
        <v>1063</v>
      </c>
      <c r="E23249" s="95">
        <v>1431</v>
      </c>
      <c r="F23249" s="95">
        <v>23763566</v>
      </c>
      <c r="G23249" s="95">
        <v>250</v>
      </c>
      <c r="H23249" s="93" t="s">
        <v>8976</v>
      </c>
      <c r="I23249" s="93" t="s">
        <v>23895</v>
      </c>
      <c r="J23249" s="93" t="s">
        <v>20878</v>
      </c>
      <c r="K23249" s="93" t="s">
        <v>6859</v>
      </c>
      <c r="L23249" s="14">
        <f>AND(vyberHrace&lt;&gt;"",ISNUMBER(SEARCH(vyberHrace,$B23249)))</f>
      </c>
      <c r="M23249" s="14">
        <f>AND($I23249=MID(kododd,1,2),$J23249=MID(kododd,3,3))</f>
      </c>
    </row>
    <row r="23250">
      <c r="A23250" s="95">
        <v>14910</v>
      </c>
      <c r="B23250" s="93" t="s">
        <v>7234</v>
      </c>
      <c r="C23250" s="93" t="s">
        <v>1432</v>
      </c>
      <c r="D23250" s="95">
        <v>1613</v>
      </c>
      <c r="E23250" s="95">
        <v>1743</v>
      </c>
      <c r="F23250" s="95">
        <v>320200</v>
      </c>
      <c r="G23250" s="95">
        <v>250</v>
      </c>
      <c r="H23250" s="93" t="s">
        <v>8976</v>
      </c>
      <c r="I23250" s="93" t="s">
        <v>23895</v>
      </c>
      <c r="J23250" s="93" t="s">
        <v>20869</v>
      </c>
      <c r="K23250" s="93" t="s">
        <v>6770</v>
      </c>
      <c r="L23250" s="14">
        <f>AND(vyberHrace&lt;&gt;"",ISNUMBER(SEARCH(vyberHrace,$B23250)))</f>
      </c>
      <c r="M23250" s="14">
        <f>AND($I23250=MID(kododd,1,2),$J23250=MID(kododd,3,3))</f>
      </c>
    </row>
    <row r="23251">
      <c r="A23251" s="95">
        <v>6639</v>
      </c>
      <c r="B23251" s="93" t="s">
        <v>7239</v>
      </c>
      <c r="C23251" s="93" t="s">
        <v>1455</v>
      </c>
      <c r="D23251" s="95">
        <v>2186</v>
      </c>
      <c r="E23251" s="95">
        <v>2184</v>
      </c>
      <c r="F23251" s="95">
        <v>315095</v>
      </c>
      <c r="G23251" s="95">
        <v>250</v>
      </c>
      <c r="H23251" s="93" t="s">
        <v>8976</v>
      </c>
      <c r="I23251" s="93" t="s">
        <v>23895</v>
      </c>
      <c r="J23251" s="93" t="s">
        <v>20947</v>
      </c>
      <c r="K23251" s="93" t="s">
        <v>6833</v>
      </c>
      <c r="L23251" s="14">
        <f>AND(vyberHrace&lt;&gt;"",ISNUMBER(SEARCH(vyberHrace,$B23251)))</f>
      </c>
      <c r="M23251" s="14">
        <f>AND($I23251=MID(kododd,1,2),$J23251=MID(kododd,3,3))</f>
      </c>
    </row>
    <row r="23252">
      <c r="A23252" s="95">
        <v>46837</v>
      </c>
      <c r="B23252" s="93" t="s">
        <v>7245</v>
      </c>
      <c r="C23252" s="93" t="s">
        <v>1416</v>
      </c>
      <c r="G23252" s="95">
        <v>0</v>
      </c>
      <c r="H23252" s="93" t="s">
        <v>8976</v>
      </c>
      <c r="I23252" s="93" t="s">
        <v>23895</v>
      </c>
      <c r="J23252" s="93" t="s">
        <v>20878</v>
      </c>
      <c r="K23252" s="93" t="s">
        <v>6859</v>
      </c>
      <c r="L23252" s="14">
        <f>AND(vyberHrace&lt;&gt;"",ISNUMBER(SEARCH(vyberHrace,$B23252)))</f>
      </c>
      <c r="M23252" s="14">
        <f>AND($I23252=MID(kododd,1,2),$J23252=MID(kododd,3,3))</f>
      </c>
    </row>
    <row r="23253">
      <c r="A23253" s="95">
        <v>58717</v>
      </c>
      <c r="B23253" s="93" t="s">
        <v>25198</v>
      </c>
      <c r="C23253" s="93" t="s">
        <v>1450</v>
      </c>
      <c r="G23253" s="95">
        <v>0</v>
      </c>
      <c r="H23253" s="93" t="s">
        <v>8976</v>
      </c>
      <c r="I23253" s="93" t="s">
        <v>23895</v>
      </c>
      <c r="J23253" s="93" t="s">
        <v>20878</v>
      </c>
      <c r="K23253" s="93" t="s">
        <v>6859</v>
      </c>
      <c r="L23253" s="14">
        <f>AND(vyberHrace&lt;&gt;"",ISNUMBER(SEARCH(vyberHrace,$B23253)))</f>
      </c>
      <c r="M23253" s="14">
        <f>AND($I23253=MID(kododd,1,2),$J23253=MID(kododd,3,3))</f>
      </c>
    </row>
    <row r="23254">
      <c r="A23254" s="95">
        <v>62064</v>
      </c>
      <c r="B23254" s="93" t="s">
        <v>28266</v>
      </c>
      <c r="C23254" s="93" t="s">
        <v>1450</v>
      </c>
      <c r="F23254" s="95">
        <v>571006850</v>
      </c>
      <c r="G23254" s="95">
        <v>250</v>
      </c>
      <c r="H23254" s="93" t="s">
        <v>8976</v>
      </c>
      <c r="I23254" s="93" t="s">
        <v>23895</v>
      </c>
      <c r="J23254" s="93" t="s">
        <v>20948</v>
      </c>
      <c r="K23254" s="93" t="s">
        <v>6265</v>
      </c>
      <c r="L23254" s="14">
        <f>AND(vyberHrace&lt;&gt;"",ISNUMBER(SEARCH(vyberHrace,$B23254)))</f>
      </c>
      <c r="M23254" s="14">
        <f>AND($I23254=MID(kododd,1,2),$J23254=MID(kododd,3,3))</f>
      </c>
    </row>
    <row r="23255">
      <c r="A23255" s="95">
        <v>38144</v>
      </c>
      <c r="B23255" s="93" t="s">
        <v>16938</v>
      </c>
      <c r="C23255" s="93" t="s">
        <v>1419</v>
      </c>
      <c r="D23255" s="95">
        <v>1099</v>
      </c>
      <c r="F23255" s="95">
        <v>371920</v>
      </c>
      <c r="G23255" s="95">
        <v>0</v>
      </c>
      <c r="H23255" s="93" t="s">
        <v>8976</v>
      </c>
      <c r="I23255" s="93" t="s">
        <v>23895</v>
      </c>
      <c r="J23255" s="93" t="s">
        <v>20878</v>
      </c>
      <c r="K23255" s="93" t="s">
        <v>6859</v>
      </c>
      <c r="L23255" s="14">
        <f>AND(vyberHrace&lt;&gt;"",ISNUMBER(SEARCH(vyberHrace,$B23255)))</f>
      </c>
      <c r="M23255" s="14">
        <f>AND($I23255=MID(kododd,1,2),$J23255=MID(kododd,3,3))</f>
      </c>
    </row>
    <row r="23256">
      <c r="A23256" s="95">
        <v>3500</v>
      </c>
      <c r="B23256" s="93" t="s">
        <v>16939</v>
      </c>
      <c r="C23256" s="93" t="s">
        <v>1440</v>
      </c>
      <c r="D23256" s="95">
        <v>1672</v>
      </c>
      <c r="E23256" s="95">
        <v>1776</v>
      </c>
      <c r="F23256" s="95">
        <v>384755</v>
      </c>
      <c r="G23256" s="95">
        <v>250</v>
      </c>
      <c r="H23256" s="93" t="s">
        <v>8976</v>
      </c>
      <c r="I23256" s="93" t="s">
        <v>23895</v>
      </c>
      <c r="J23256" s="93" t="s">
        <v>20866</v>
      </c>
      <c r="K23256" s="93" t="s">
        <v>6762</v>
      </c>
      <c r="L23256" s="14">
        <f>AND(vyberHrace&lt;&gt;"",ISNUMBER(SEARCH(vyberHrace,$B23256)))</f>
      </c>
      <c r="M23256" s="14">
        <f>AND($I23256=MID(kododd,1,2),$J23256=MID(kododd,3,3))</f>
      </c>
    </row>
    <row r="23257">
      <c r="A23257" s="95">
        <v>46260</v>
      </c>
      <c r="B23257" s="93" t="s">
        <v>16940</v>
      </c>
      <c r="C23257" s="93" t="s">
        <v>1438</v>
      </c>
      <c r="D23257" s="95">
        <v>1100</v>
      </c>
      <c r="G23257" s="95">
        <v>0</v>
      </c>
      <c r="H23257" s="93" t="s">
        <v>8976</v>
      </c>
      <c r="I23257" s="93" t="s">
        <v>23895</v>
      </c>
      <c r="J23257" s="93" t="s">
        <v>3580</v>
      </c>
      <c r="K23257" s="93" t="s">
        <v>4827</v>
      </c>
      <c r="L23257" s="14">
        <f>AND(vyberHrace&lt;&gt;"",ISNUMBER(SEARCH(vyberHrace,$B23257)))</f>
      </c>
      <c r="M23257" s="14">
        <f>AND($I23257=MID(kododd,1,2),$J23257=MID(kododd,3,3))</f>
      </c>
    </row>
    <row r="23258">
      <c r="A23258" s="95">
        <v>36072</v>
      </c>
      <c r="B23258" s="93" t="s">
        <v>16943</v>
      </c>
      <c r="C23258" s="93" t="s">
        <v>1444</v>
      </c>
      <c r="D23258" s="95">
        <v>2052</v>
      </c>
      <c r="E23258" s="95">
        <v>2062</v>
      </c>
      <c r="F23258" s="95">
        <v>367818</v>
      </c>
      <c r="G23258" s="95">
        <v>250</v>
      </c>
      <c r="H23258" s="93" t="s">
        <v>8976</v>
      </c>
      <c r="I23258" s="93" t="s">
        <v>23895</v>
      </c>
      <c r="J23258" s="93" t="s">
        <v>20934</v>
      </c>
      <c r="K23258" s="93" t="s">
        <v>21374</v>
      </c>
      <c r="L23258" s="14">
        <f>AND(vyberHrace&lt;&gt;"",ISNUMBER(SEARCH(vyberHrace,$B23258)))</f>
      </c>
      <c r="M23258" s="14">
        <f>AND($I23258=MID(kododd,1,2),$J23258=MID(kododd,3,3))</f>
      </c>
    </row>
    <row r="23259">
      <c r="A23259" s="95">
        <v>9157</v>
      </c>
      <c r="B23259" s="93" t="s">
        <v>17094</v>
      </c>
      <c r="C23259" s="93" t="s">
        <v>1469</v>
      </c>
      <c r="D23259" s="95">
        <v>1787</v>
      </c>
      <c r="F23259" s="95">
        <v>327980</v>
      </c>
      <c r="G23259" s="95">
        <v>0</v>
      </c>
      <c r="H23259" s="93" t="s">
        <v>8976</v>
      </c>
      <c r="I23259" s="93" t="s">
        <v>23895</v>
      </c>
      <c r="J23259" s="93" t="s">
        <v>20944</v>
      </c>
      <c r="K23259" s="93" t="s">
        <v>11221</v>
      </c>
      <c r="L23259" s="14">
        <f>AND(vyberHrace&lt;&gt;"",ISNUMBER(SEARCH(vyberHrace,$B23259)))</f>
      </c>
      <c r="M23259" s="14">
        <f>AND($I23259=MID(kododd,1,2),$J23259=MID(kododd,3,3))</f>
      </c>
    </row>
    <row r="23260">
      <c r="A23260" s="95">
        <v>55083</v>
      </c>
      <c r="B23260" s="93" t="s">
        <v>17099</v>
      </c>
      <c r="C23260" s="93" t="s">
        <v>1442</v>
      </c>
      <c r="G23260" s="95">
        <v>0</v>
      </c>
      <c r="H23260" s="93" t="s">
        <v>8976</v>
      </c>
      <c r="I23260" s="93" t="s">
        <v>23895</v>
      </c>
      <c r="J23260" s="93" t="s">
        <v>20868</v>
      </c>
      <c r="K23260" s="93" t="s">
        <v>6769</v>
      </c>
      <c r="L23260" s="14">
        <f>AND(vyberHrace&lt;&gt;"",ISNUMBER(SEARCH(vyberHrace,$B23260)))</f>
      </c>
      <c r="M23260" s="14">
        <f>AND($I23260=MID(kododd,1,2),$J23260=MID(kododd,3,3))</f>
      </c>
    </row>
    <row r="23261">
      <c r="A23261" s="95">
        <v>62800</v>
      </c>
      <c r="B23261" s="93" t="s">
        <v>29667</v>
      </c>
      <c r="C23261" s="93" t="s">
        <v>1486</v>
      </c>
      <c r="G23261" s="95">
        <v>250</v>
      </c>
      <c r="H23261" s="93" t="s">
        <v>8976</v>
      </c>
      <c r="I23261" s="93" t="s">
        <v>23895</v>
      </c>
      <c r="J23261" s="93" t="s">
        <v>20878</v>
      </c>
      <c r="K23261" s="93" t="s">
        <v>6859</v>
      </c>
      <c r="L23261" s="14">
        <f>AND(vyberHrace&lt;&gt;"",ISNUMBER(SEARCH(vyberHrace,$B23261)))</f>
      </c>
      <c r="M23261" s="14">
        <f>AND($I23261=MID(kododd,1,2),$J23261=MID(kododd,3,3))</f>
      </c>
    </row>
    <row r="23262">
      <c r="A23262" s="95">
        <v>61606</v>
      </c>
      <c r="B23262" s="93" t="s">
        <v>27773</v>
      </c>
      <c r="C23262" s="93" t="s">
        <v>1420</v>
      </c>
      <c r="F23262" s="95">
        <v>571006869</v>
      </c>
      <c r="G23262" s="95">
        <v>250</v>
      </c>
      <c r="H23262" s="93" t="s">
        <v>8976</v>
      </c>
      <c r="I23262" s="93" t="s">
        <v>23895</v>
      </c>
      <c r="J23262" s="93" t="s">
        <v>20891</v>
      </c>
      <c r="K23262" s="93" t="s">
        <v>6860</v>
      </c>
      <c r="L23262" s="14">
        <f>AND(vyberHrace&lt;&gt;"",ISNUMBER(SEARCH(vyberHrace,$B23262)))</f>
      </c>
      <c r="M23262" s="14">
        <f>AND($I23262=MID(kododd,1,2),$J23262=MID(kododd,3,3))</f>
      </c>
    </row>
    <row r="23263">
      <c r="A23263" s="95">
        <v>62801</v>
      </c>
      <c r="B23263" s="93" t="s">
        <v>29668</v>
      </c>
      <c r="C23263" s="93" t="s">
        <v>1411</v>
      </c>
      <c r="G23263" s="95">
        <v>250</v>
      </c>
      <c r="H23263" s="93" t="s">
        <v>8976</v>
      </c>
      <c r="I23263" s="93" t="s">
        <v>23895</v>
      </c>
      <c r="J23263" s="93" t="s">
        <v>20878</v>
      </c>
      <c r="K23263" s="93" t="s">
        <v>6859</v>
      </c>
      <c r="L23263" s="14">
        <f>AND(vyberHrace&lt;&gt;"",ISNUMBER(SEARCH(vyberHrace,$B23263)))</f>
      </c>
      <c r="M23263" s="14">
        <f>AND($I23263=MID(kododd,1,2),$J23263=MID(kododd,3,3))</f>
      </c>
    </row>
    <row r="23264">
      <c r="A23264" s="95">
        <v>22379</v>
      </c>
      <c r="B23264" s="93" t="s">
        <v>17112</v>
      </c>
      <c r="C23264" s="93" t="s">
        <v>1446</v>
      </c>
      <c r="D23264" s="95">
        <v>1271</v>
      </c>
      <c r="E23264" s="95">
        <v>1569</v>
      </c>
      <c r="F23264" s="95">
        <v>23724528</v>
      </c>
      <c r="G23264" s="95">
        <v>0</v>
      </c>
      <c r="H23264" s="93" t="s">
        <v>8976</v>
      </c>
      <c r="I23264" s="93" t="s">
        <v>23895</v>
      </c>
      <c r="J23264" s="93" t="s">
        <v>20878</v>
      </c>
      <c r="K23264" s="93" t="s">
        <v>6859</v>
      </c>
      <c r="L23264" s="14">
        <f>AND(vyberHrace&lt;&gt;"",ISNUMBER(SEARCH(vyberHrace,$B23264)))</f>
      </c>
      <c r="M23264" s="14">
        <f>AND($I23264=MID(kododd,1,2),$J23264=MID(kododd,3,3))</f>
      </c>
    </row>
    <row r="23265">
      <c r="A23265" s="95">
        <v>44827</v>
      </c>
      <c r="B23265" s="93" t="s">
        <v>17113</v>
      </c>
      <c r="C23265" s="93" t="s">
        <v>3255</v>
      </c>
      <c r="D23265" s="95">
        <v>1562</v>
      </c>
      <c r="E23265" s="95">
        <v>1741</v>
      </c>
      <c r="F23265" s="95">
        <v>23710756</v>
      </c>
      <c r="G23265" s="95">
        <v>0</v>
      </c>
      <c r="H23265" s="93" t="s">
        <v>8976</v>
      </c>
      <c r="I23265" s="93" t="s">
        <v>23895</v>
      </c>
      <c r="J23265" s="93" t="s">
        <v>20878</v>
      </c>
      <c r="K23265" s="93" t="s">
        <v>6859</v>
      </c>
      <c r="L23265" s="14">
        <f>AND(vyberHrace&lt;&gt;"",ISNUMBER(SEARCH(vyberHrace,$B23265)))</f>
      </c>
      <c r="M23265" s="14">
        <f>AND($I23265=MID(kododd,1,2),$J23265=MID(kododd,3,3))</f>
      </c>
    </row>
    <row r="23266">
      <c r="A23266" s="95">
        <v>46838</v>
      </c>
      <c r="B23266" s="93" t="s">
        <v>17114</v>
      </c>
      <c r="C23266" s="93" t="s">
        <v>1406</v>
      </c>
      <c r="D23266" s="95">
        <v>1067</v>
      </c>
      <c r="E23266" s="95">
        <v>1425</v>
      </c>
      <c r="F23266" s="95">
        <v>23716509</v>
      </c>
      <c r="G23266" s="95">
        <v>0</v>
      </c>
      <c r="H23266" s="93" t="s">
        <v>8976</v>
      </c>
      <c r="I23266" s="93" t="s">
        <v>23895</v>
      </c>
      <c r="J23266" s="93" t="s">
        <v>20878</v>
      </c>
      <c r="K23266" s="93" t="s">
        <v>6859</v>
      </c>
      <c r="L23266" s="14">
        <f>AND(vyberHrace&lt;&gt;"",ISNUMBER(SEARCH(vyberHrace,$B23266)))</f>
      </c>
      <c r="M23266" s="14">
        <f>AND($I23266=MID(kododd,1,2),$J23266=MID(kododd,3,3))</f>
      </c>
    </row>
    <row r="23267">
      <c r="A23267" s="95">
        <v>48383</v>
      </c>
      <c r="B23267" s="93" t="s">
        <v>17115</v>
      </c>
      <c r="C23267" s="93" t="s">
        <v>1416</v>
      </c>
      <c r="F23267" s="95">
        <v>23726393</v>
      </c>
      <c r="G23267" s="95">
        <v>0</v>
      </c>
      <c r="H23267" s="93" t="s">
        <v>8976</v>
      </c>
      <c r="I23267" s="93" t="s">
        <v>23895</v>
      </c>
      <c r="J23267" s="93" t="s">
        <v>20936</v>
      </c>
      <c r="K23267" s="93" t="s">
        <v>5615</v>
      </c>
      <c r="L23267" s="14">
        <f>AND(vyberHrace&lt;&gt;"",ISNUMBER(SEARCH(vyberHrace,$B23267)))</f>
      </c>
      <c r="M23267" s="14">
        <f>AND($I23267=MID(kododd,1,2),$J23267=MID(kododd,3,3))</f>
      </c>
    </row>
    <row r="23268">
      <c r="A23268" s="95">
        <v>48378</v>
      </c>
      <c r="B23268" s="93" t="s">
        <v>17116</v>
      </c>
      <c r="C23268" s="93" t="s">
        <v>3255</v>
      </c>
      <c r="F23268" s="95">
        <v>23726407</v>
      </c>
      <c r="G23268" s="95">
        <v>0</v>
      </c>
      <c r="H23268" s="93" t="s">
        <v>8976</v>
      </c>
      <c r="I23268" s="93" t="s">
        <v>23895</v>
      </c>
      <c r="J23268" s="93" t="s">
        <v>20936</v>
      </c>
      <c r="K23268" s="93" t="s">
        <v>5615</v>
      </c>
      <c r="L23268" s="14">
        <f>AND(vyberHrace&lt;&gt;"",ISNUMBER(SEARCH(vyberHrace,$B23268)))</f>
      </c>
      <c r="M23268" s="14">
        <f>AND($I23268=MID(kododd,1,2),$J23268=MID(kododd,3,3))</f>
      </c>
    </row>
    <row r="23269">
      <c r="A23269" s="95">
        <v>58750</v>
      </c>
      <c r="B23269" s="93" t="s">
        <v>25227</v>
      </c>
      <c r="C23269" s="93" t="s">
        <v>1424</v>
      </c>
      <c r="G23269" s="95">
        <v>250</v>
      </c>
      <c r="H23269" s="93" t="s">
        <v>8976</v>
      </c>
      <c r="I23269" s="93" t="s">
        <v>23895</v>
      </c>
      <c r="J23269" s="93" t="s">
        <v>20882</v>
      </c>
      <c r="K23269" s="93" t="s">
        <v>6865</v>
      </c>
      <c r="L23269" s="14">
        <f>AND(vyberHrace&lt;&gt;"",ISNUMBER(SEARCH(vyberHrace,$B23269)))</f>
      </c>
      <c r="M23269" s="14">
        <f>AND($I23269=MID(kododd,1,2),$J23269=MID(kododd,3,3))</f>
      </c>
    </row>
    <row r="23270">
      <c r="A23270" s="95">
        <v>52358</v>
      </c>
      <c r="B23270" s="93" t="s">
        <v>2369</v>
      </c>
      <c r="C23270" s="93" t="s">
        <v>1422</v>
      </c>
      <c r="G23270" s="95">
        <v>0</v>
      </c>
      <c r="H23270" s="93" t="s">
        <v>8976</v>
      </c>
      <c r="I23270" s="93" t="s">
        <v>23895</v>
      </c>
      <c r="J23270" s="93" t="s">
        <v>20878</v>
      </c>
      <c r="K23270" s="93" t="s">
        <v>6859</v>
      </c>
      <c r="L23270" s="14">
        <f>AND(vyberHrace&lt;&gt;"",ISNUMBER(SEARCH(vyberHrace,$B23270)))</f>
      </c>
      <c r="M23270" s="14">
        <f>AND($I23270=MID(kododd,1,2),$J23270=MID(kododd,3,3))</f>
      </c>
    </row>
    <row r="23271">
      <c r="A23271" s="95">
        <v>50799</v>
      </c>
      <c r="B23271" s="93" t="s">
        <v>4312</v>
      </c>
      <c r="C23271" s="93" t="s">
        <v>1412</v>
      </c>
      <c r="G23271" s="95">
        <v>0</v>
      </c>
      <c r="H23271" s="93" t="s">
        <v>8976</v>
      </c>
      <c r="I23271" s="93" t="s">
        <v>23895</v>
      </c>
      <c r="J23271" s="93" t="s">
        <v>20878</v>
      </c>
      <c r="K23271" s="93" t="s">
        <v>6859</v>
      </c>
      <c r="L23271" s="14">
        <f>AND(vyberHrace&lt;&gt;"",ISNUMBER(SEARCH(vyberHrace,$B23271)))</f>
      </c>
      <c r="M23271" s="14">
        <f>AND($I23271=MID(kododd,1,2),$J23271=MID(kododd,3,3))</f>
      </c>
    </row>
    <row r="23272">
      <c r="A23272" s="95">
        <v>2920</v>
      </c>
      <c r="B23272" s="93" t="s">
        <v>9655</v>
      </c>
      <c r="C23272" s="93" t="s">
        <v>1432</v>
      </c>
      <c r="D23272" s="95">
        <v>1800</v>
      </c>
      <c r="F23272" s="95">
        <v>23716100</v>
      </c>
      <c r="G23272" s="95">
        <v>250</v>
      </c>
      <c r="H23272" s="93" t="s">
        <v>8976</v>
      </c>
      <c r="I23272" s="93" t="s">
        <v>23895</v>
      </c>
      <c r="J23272" s="93" t="s">
        <v>20868</v>
      </c>
      <c r="K23272" s="93" t="s">
        <v>6769</v>
      </c>
      <c r="L23272" s="14">
        <f>AND(vyberHrace&lt;&gt;"",ISNUMBER(SEARCH(vyberHrace,$B23272)))</f>
      </c>
      <c r="M23272" s="14">
        <f>AND($I23272=MID(kododd,1,2),$J23272=MID(kododd,3,3))</f>
      </c>
    </row>
    <row r="23273">
      <c r="A23273" s="95">
        <v>39643</v>
      </c>
      <c r="B23273" s="93" t="s">
        <v>9661</v>
      </c>
      <c r="C23273" s="93" t="s">
        <v>1419</v>
      </c>
      <c r="D23273" s="95">
        <v>1791</v>
      </c>
      <c r="E23273" s="95">
        <v>1885</v>
      </c>
      <c r="F23273" s="95">
        <v>386260</v>
      </c>
      <c r="G23273" s="95">
        <v>0</v>
      </c>
      <c r="H23273" s="93" t="s">
        <v>8976</v>
      </c>
      <c r="I23273" s="93" t="s">
        <v>23895</v>
      </c>
      <c r="J23273" s="93" t="s">
        <v>20878</v>
      </c>
      <c r="K23273" s="93" t="s">
        <v>6859</v>
      </c>
      <c r="L23273" s="14">
        <f>AND(vyberHrace&lt;&gt;"",ISNUMBER(SEARCH(vyberHrace,$B23273)))</f>
      </c>
      <c r="M23273" s="14">
        <f>AND($I23273=MID(kododd,1,2),$J23273=MID(kododd,3,3))</f>
      </c>
    </row>
    <row r="23274">
      <c r="A23274" s="95">
        <v>60281</v>
      </c>
      <c r="B23274" s="93" t="s">
        <v>26740</v>
      </c>
      <c r="C23274" s="93" t="s">
        <v>1486</v>
      </c>
      <c r="G23274" s="95">
        <v>0</v>
      </c>
      <c r="H23274" s="93" t="s">
        <v>8976</v>
      </c>
      <c r="I23274" s="93" t="s">
        <v>23895</v>
      </c>
      <c r="J23274" s="93" t="s">
        <v>20878</v>
      </c>
      <c r="K23274" s="93" t="s">
        <v>6859</v>
      </c>
      <c r="L23274" s="14">
        <f>AND(vyberHrace&lt;&gt;"",ISNUMBER(SEARCH(vyberHrace,$B23274)))</f>
      </c>
      <c r="M23274" s="14">
        <f>AND($I23274=MID(kododd,1,2),$J23274=MID(kododd,3,3))</f>
      </c>
    </row>
    <row r="23275">
      <c r="A23275" s="95">
        <v>60284</v>
      </c>
      <c r="B23275" s="93" t="s">
        <v>26743</v>
      </c>
      <c r="C23275" s="93" t="s">
        <v>1450</v>
      </c>
      <c r="G23275" s="95">
        <v>0</v>
      </c>
      <c r="H23275" s="93" t="s">
        <v>8976</v>
      </c>
      <c r="I23275" s="93" t="s">
        <v>23895</v>
      </c>
      <c r="J23275" s="93" t="s">
        <v>20878</v>
      </c>
      <c r="K23275" s="93" t="s">
        <v>6859</v>
      </c>
      <c r="L23275" s="14">
        <f>AND(vyberHrace&lt;&gt;"",ISNUMBER(SEARCH(vyberHrace,$B23275)))</f>
      </c>
      <c r="M23275" s="14">
        <f>AND($I23275=MID(kododd,1,2),$J23275=MID(kododd,3,3))</f>
      </c>
    </row>
    <row r="23276">
      <c r="A23276" s="95">
        <v>28189</v>
      </c>
      <c r="B23276" s="93" t="s">
        <v>9543</v>
      </c>
      <c r="C23276" s="93" t="s">
        <v>1472</v>
      </c>
      <c r="D23276" s="95">
        <v>1316</v>
      </c>
      <c r="F23276" s="95">
        <v>343692</v>
      </c>
      <c r="G23276" s="95">
        <v>0</v>
      </c>
      <c r="H23276" s="93" t="s">
        <v>8976</v>
      </c>
      <c r="I23276" s="93" t="s">
        <v>23895</v>
      </c>
      <c r="J23276" s="93" t="s">
        <v>20948</v>
      </c>
      <c r="K23276" s="93" t="s">
        <v>6265</v>
      </c>
      <c r="L23276" s="14">
        <f>AND(vyberHrace&lt;&gt;"",ISNUMBER(SEARCH(vyberHrace,$B23276)))</f>
      </c>
      <c r="M23276" s="14">
        <f>AND($I23276=MID(kododd,1,2),$J23276=MID(kododd,3,3))</f>
      </c>
    </row>
    <row r="23277">
      <c r="A23277" s="95">
        <v>60119</v>
      </c>
      <c r="B23277" s="93" t="s">
        <v>26590</v>
      </c>
      <c r="C23277" s="93" t="s">
        <v>1417</v>
      </c>
      <c r="D23277" s="95">
        <v>1463</v>
      </c>
      <c r="E23277" s="95">
        <v>1665</v>
      </c>
      <c r="F23277" s="95">
        <v>23786930</v>
      </c>
      <c r="G23277" s="95">
        <v>250</v>
      </c>
      <c r="H23277" s="93" t="s">
        <v>8976</v>
      </c>
      <c r="I23277" s="93" t="s">
        <v>23895</v>
      </c>
      <c r="J23277" s="93" t="s">
        <v>20965</v>
      </c>
      <c r="K23277" s="93" t="s">
        <v>3065</v>
      </c>
      <c r="L23277" s="14">
        <f>AND(vyberHrace&lt;&gt;"",ISNUMBER(SEARCH(vyberHrace,$B23277)))</f>
      </c>
      <c r="M23277" s="14">
        <f>AND($I23277=MID(kododd,1,2),$J23277=MID(kododd,3,3))</f>
      </c>
    </row>
    <row r="23278">
      <c r="A23278" s="95">
        <v>61147</v>
      </c>
      <c r="B23278" s="93" t="s">
        <v>27411</v>
      </c>
      <c r="C23278" s="93" t="s">
        <v>1411</v>
      </c>
      <c r="G23278" s="95">
        <v>0</v>
      </c>
      <c r="H23278" s="93" t="s">
        <v>8976</v>
      </c>
      <c r="I23278" s="93" t="s">
        <v>23895</v>
      </c>
      <c r="J23278" s="93" t="s">
        <v>20936</v>
      </c>
      <c r="K23278" s="93" t="s">
        <v>5615</v>
      </c>
      <c r="L23278" s="14">
        <f>AND(vyberHrace&lt;&gt;"",ISNUMBER(SEARCH(vyberHrace,$B23278)))</f>
      </c>
      <c r="M23278" s="14">
        <f>AND($I23278=MID(kododd,1,2),$J23278=MID(kododd,3,3))</f>
      </c>
    </row>
    <row r="23279">
      <c r="A23279" s="95">
        <v>50989</v>
      </c>
      <c r="B23279" s="93" t="s">
        <v>4355</v>
      </c>
      <c r="C23279" s="93" t="s">
        <v>1422</v>
      </c>
      <c r="D23279" s="95">
        <v>1633</v>
      </c>
      <c r="E23279" s="95">
        <v>1742</v>
      </c>
      <c r="F23279" s="95">
        <v>23742160</v>
      </c>
      <c r="G23279" s="95">
        <v>250</v>
      </c>
      <c r="H23279" s="93" t="s">
        <v>8976</v>
      </c>
      <c r="I23279" s="93" t="s">
        <v>23895</v>
      </c>
      <c r="J23279" s="93" t="s">
        <v>20869</v>
      </c>
      <c r="K23279" s="93" t="s">
        <v>6770</v>
      </c>
      <c r="L23279" s="14">
        <f>AND(vyberHrace&lt;&gt;"",ISNUMBER(SEARCH(vyberHrace,$B23279)))</f>
      </c>
      <c r="M23279" s="14">
        <f>AND($I23279=MID(kododd,1,2),$J23279=MID(kododd,3,3))</f>
      </c>
    </row>
    <row r="23280">
      <c r="A23280" s="95">
        <v>48818</v>
      </c>
      <c r="B23280" s="93" t="s">
        <v>7442</v>
      </c>
      <c r="C23280" s="93" t="s">
        <v>1422</v>
      </c>
      <c r="G23280" s="95">
        <v>0</v>
      </c>
      <c r="H23280" s="93" t="s">
        <v>8976</v>
      </c>
      <c r="I23280" s="93" t="s">
        <v>23895</v>
      </c>
      <c r="J23280" s="93" t="s">
        <v>21013</v>
      </c>
      <c r="K23280" s="93" t="s">
        <v>12269</v>
      </c>
      <c r="L23280" s="14">
        <f>AND(vyberHrace&lt;&gt;"",ISNUMBER(SEARCH(vyberHrace,$B23280)))</f>
      </c>
      <c r="M23280" s="14">
        <f>AND($I23280=MID(kododd,1,2),$J23280=MID(kododd,3,3))</f>
      </c>
    </row>
    <row r="23281">
      <c r="A23281" s="95">
        <v>53692</v>
      </c>
      <c r="B23281" s="93" t="s">
        <v>1202</v>
      </c>
      <c r="C23281" s="93" t="s">
        <v>1420</v>
      </c>
      <c r="D23281" s="95">
        <v>1143</v>
      </c>
      <c r="E23281" s="95">
        <v>1432</v>
      </c>
      <c r="F23281" s="95">
        <v>23748907</v>
      </c>
      <c r="G23281" s="95">
        <v>250</v>
      </c>
      <c r="H23281" s="93" t="s">
        <v>8976</v>
      </c>
      <c r="I23281" s="93" t="s">
        <v>23895</v>
      </c>
      <c r="J23281" s="93" t="s">
        <v>21013</v>
      </c>
      <c r="K23281" s="93" t="s">
        <v>12269</v>
      </c>
      <c r="L23281" s="14">
        <f>AND(vyberHrace&lt;&gt;"",ISNUMBER(SEARCH(vyberHrace,$B23281)))</f>
      </c>
      <c r="M23281" s="14">
        <f>AND($I23281=MID(kododd,1,2),$J23281=MID(kododd,3,3))</f>
      </c>
    </row>
    <row r="23282">
      <c r="A23282" s="95">
        <v>60417</v>
      </c>
      <c r="B23282" s="93" t="s">
        <v>26859</v>
      </c>
      <c r="C23282" s="93" t="s">
        <v>1488</v>
      </c>
      <c r="G23282" s="95">
        <v>0</v>
      </c>
      <c r="H23282" s="93" t="s">
        <v>8976</v>
      </c>
      <c r="I23282" s="93" t="s">
        <v>23895</v>
      </c>
      <c r="J23282" s="93" t="s">
        <v>20878</v>
      </c>
      <c r="K23282" s="93" t="s">
        <v>6859</v>
      </c>
      <c r="L23282" s="14">
        <f>AND(vyberHrace&lt;&gt;"",ISNUMBER(SEARCH(vyberHrace,$B23282)))</f>
      </c>
      <c r="M23282" s="14">
        <f>AND($I23282=MID(kododd,1,2),$J23282=MID(kododd,3,3))</f>
      </c>
    </row>
    <row r="23283">
      <c r="A23283" s="95">
        <v>58369</v>
      </c>
      <c r="B23283" s="93" t="s">
        <v>24877</v>
      </c>
      <c r="C23283" s="93" t="s">
        <v>1424</v>
      </c>
      <c r="G23283" s="95">
        <v>0</v>
      </c>
      <c r="H23283" s="93" t="s">
        <v>8976</v>
      </c>
      <c r="I23283" s="93" t="s">
        <v>23895</v>
      </c>
      <c r="J23283" s="93" t="s">
        <v>20878</v>
      </c>
      <c r="K23283" s="93" t="s">
        <v>6859</v>
      </c>
      <c r="L23283" s="14">
        <f>AND(vyberHrace&lt;&gt;"",ISNUMBER(SEARCH(vyberHrace,$B23283)))</f>
      </c>
      <c r="M23283" s="14">
        <f>AND($I23283=MID(kododd,1,2),$J23283=MID(kododd,3,3))</f>
      </c>
    </row>
    <row r="23284">
      <c r="A23284" s="95">
        <v>49551</v>
      </c>
      <c r="B23284" s="93" t="s">
        <v>15682</v>
      </c>
      <c r="C23284" s="93" t="s">
        <v>1408</v>
      </c>
      <c r="F23284" s="95">
        <v>23740027</v>
      </c>
      <c r="G23284" s="95">
        <v>0</v>
      </c>
      <c r="H23284" s="93" t="s">
        <v>8976</v>
      </c>
      <c r="I23284" s="93" t="s">
        <v>23895</v>
      </c>
      <c r="J23284" s="93" t="s">
        <v>20969</v>
      </c>
      <c r="K23284" s="93" t="s">
        <v>11269</v>
      </c>
      <c r="L23284" s="14">
        <f>AND(vyberHrace&lt;&gt;"",ISNUMBER(SEARCH(vyberHrace,$B23284)))</f>
      </c>
      <c r="M23284" s="14">
        <f>AND($I23284=MID(kododd,1,2),$J23284=MID(kododd,3,3))</f>
      </c>
    </row>
    <row r="23285">
      <c r="A23285" s="95">
        <v>60311</v>
      </c>
      <c r="B23285" s="93" t="s">
        <v>26767</v>
      </c>
      <c r="C23285" s="93" t="s">
        <v>1486</v>
      </c>
      <c r="G23285" s="95">
        <v>0</v>
      </c>
      <c r="H23285" s="93" t="s">
        <v>8976</v>
      </c>
      <c r="I23285" s="93" t="s">
        <v>23895</v>
      </c>
      <c r="J23285" s="93" t="s">
        <v>20878</v>
      </c>
      <c r="K23285" s="93" t="s">
        <v>6859</v>
      </c>
      <c r="L23285" s="14">
        <f>AND(vyberHrace&lt;&gt;"",ISNUMBER(SEARCH(vyberHrace,$B23285)))</f>
      </c>
      <c r="M23285" s="14">
        <f>AND($I23285=MID(kododd,1,2),$J23285=MID(kododd,3,3))</f>
      </c>
    </row>
    <row r="23286">
      <c r="A23286" s="95">
        <v>56427</v>
      </c>
      <c r="B23286" s="93" t="s">
        <v>23249</v>
      </c>
      <c r="C23286" s="93" t="s">
        <v>1405</v>
      </c>
      <c r="G23286" s="95">
        <v>0</v>
      </c>
      <c r="H23286" s="93" t="s">
        <v>8976</v>
      </c>
      <c r="I23286" s="93" t="s">
        <v>23895</v>
      </c>
      <c r="J23286" s="93" t="s">
        <v>20879</v>
      </c>
      <c r="K23286" s="93" t="s">
        <v>23919</v>
      </c>
      <c r="L23286" s="14">
        <f>AND(vyberHrace&lt;&gt;"",ISNUMBER(SEARCH(vyberHrace,$B23286)))</f>
      </c>
      <c r="M23286" s="14">
        <f>AND($I23286=MID(kododd,1,2),$J23286=MID(kododd,3,3))</f>
      </c>
    </row>
    <row r="23287">
      <c r="A23287" s="95">
        <v>10112</v>
      </c>
      <c r="B23287" s="93" t="s">
        <v>7461</v>
      </c>
      <c r="C23287" s="93" t="s">
        <v>1427</v>
      </c>
      <c r="D23287" s="95">
        <v>1651</v>
      </c>
      <c r="E23287" s="95">
        <v>1729</v>
      </c>
      <c r="F23287" s="95">
        <v>385395</v>
      </c>
      <c r="G23287" s="95">
        <v>250</v>
      </c>
      <c r="H23287" s="93" t="s">
        <v>8976</v>
      </c>
      <c r="I23287" s="93" t="s">
        <v>23895</v>
      </c>
      <c r="J23287" s="93" t="s">
        <v>21012</v>
      </c>
      <c r="K23287" s="93" t="s">
        <v>7767</v>
      </c>
      <c r="L23287" s="14">
        <f>AND(vyberHrace&lt;&gt;"",ISNUMBER(SEARCH(vyberHrace,$B23287)))</f>
      </c>
      <c r="M23287" s="14">
        <f>AND($I23287=MID(kododd,1,2),$J23287=MID(kododd,3,3))</f>
      </c>
    </row>
    <row r="23288">
      <c r="A23288" s="95">
        <v>56399</v>
      </c>
      <c r="B23288" s="93" t="s">
        <v>23263</v>
      </c>
      <c r="C23288" s="93" t="s">
        <v>1422</v>
      </c>
      <c r="G23288" s="95">
        <v>0</v>
      </c>
      <c r="H23288" s="93" t="s">
        <v>8976</v>
      </c>
      <c r="I23288" s="93" t="s">
        <v>23895</v>
      </c>
      <c r="J23288" s="93" t="s">
        <v>20947</v>
      </c>
      <c r="K23288" s="93" t="s">
        <v>6833</v>
      </c>
      <c r="L23288" s="14">
        <f>AND(vyberHrace&lt;&gt;"",ISNUMBER(SEARCH(vyberHrace,$B23288)))</f>
      </c>
      <c r="M23288" s="14">
        <f>AND($I23288=MID(kododd,1,2),$J23288=MID(kododd,3,3))</f>
      </c>
    </row>
    <row r="23289">
      <c r="A23289" s="95">
        <v>58370</v>
      </c>
      <c r="B23289" s="93" t="s">
        <v>24878</v>
      </c>
      <c r="C23289" s="93" t="s">
        <v>1450</v>
      </c>
      <c r="G23289" s="95">
        <v>0</v>
      </c>
      <c r="H23289" s="93" t="s">
        <v>8976</v>
      </c>
      <c r="I23289" s="93" t="s">
        <v>23895</v>
      </c>
      <c r="J23289" s="93" t="s">
        <v>20878</v>
      </c>
      <c r="K23289" s="93" t="s">
        <v>6859</v>
      </c>
      <c r="L23289" s="14">
        <f>AND(vyberHrace&lt;&gt;"",ISNUMBER(SEARCH(vyberHrace,$B23289)))</f>
      </c>
      <c r="M23289" s="14">
        <f>AND($I23289=MID(kododd,1,2),$J23289=MID(kododd,3,3))</f>
      </c>
    </row>
    <row r="23290">
      <c r="A23290" s="95">
        <v>38145</v>
      </c>
      <c r="B23290" s="93" t="s">
        <v>7471</v>
      </c>
      <c r="C23290" s="93" t="s">
        <v>1438</v>
      </c>
      <c r="D23290" s="95">
        <v>1100</v>
      </c>
      <c r="G23290" s="95">
        <v>0</v>
      </c>
      <c r="H23290" s="93" t="s">
        <v>8976</v>
      </c>
      <c r="I23290" s="93" t="s">
        <v>23895</v>
      </c>
      <c r="J23290" s="93" t="s">
        <v>20878</v>
      </c>
      <c r="K23290" s="93" t="s">
        <v>6859</v>
      </c>
      <c r="L23290" s="14">
        <f>AND(vyberHrace&lt;&gt;"",ISNUMBER(SEARCH(vyberHrace,$B23290)))</f>
      </c>
      <c r="M23290" s="14">
        <f>AND($I23290=MID(kododd,1,2),$J23290=MID(kododd,3,3))</f>
      </c>
    </row>
    <row r="23291">
      <c r="A23291" s="95">
        <v>34190</v>
      </c>
      <c r="B23291" s="93" t="s">
        <v>28050</v>
      </c>
      <c r="C23291" s="93" t="s">
        <v>1408</v>
      </c>
      <c r="G23291" s="95">
        <v>0</v>
      </c>
      <c r="H23291" s="93" t="s">
        <v>8976</v>
      </c>
      <c r="I23291" s="93" t="s">
        <v>23895</v>
      </c>
      <c r="J23291" s="93" t="s">
        <v>20947</v>
      </c>
      <c r="K23291" s="93" t="s">
        <v>6833</v>
      </c>
      <c r="L23291" s="14">
        <f>AND(vyberHrace&lt;&gt;"",ISNUMBER(SEARCH(vyberHrace,$B23291)))</f>
      </c>
      <c r="M23291" s="14">
        <f>AND($I23291=MID(kododd,1,2),$J23291=MID(kododd,3,3))</f>
      </c>
    </row>
    <row r="23292">
      <c r="A23292" s="95">
        <v>6646</v>
      </c>
      <c r="B23292" s="93" t="s">
        <v>7472</v>
      </c>
      <c r="C23292" s="93" t="s">
        <v>1465</v>
      </c>
      <c r="D23292" s="95">
        <v>1827</v>
      </c>
      <c r="E23292" s="95">
        <v>1886</v>
      </c>
      <c r="F23292" s="95">
        <v>317519</v>
      </c>
      <c r="G23292" s="95">
        <v>0</v>
      </c>
      <c r="H23292" s="93" t="s">
        <v>8976</v>
      </c>
      <c r="I23292" s="93" t="s">
        <v>23895</v>
      </c>
      <c r="J23292" s="93" t="s">
        <v>20947</v>
      </c>
      <c r="K23292" s="93" t="s">
        <v>6833</v>
      </c>
      <c r="L23292" s="14">
        <f>AND(vyberHrace&lt;&gt;"",ISNUMBER(SEARCH(vyberHrace,$B23292)))</f>
      </c>
      <c r="M23292" s="14">
        <f>AND($I23292=MID(kododd,1,2),$J23292=MID(kododd,3,3))</f>
      </c>
    </row>
    <row r="23293">
      <c r="A23293" s="95">
        <v>34188</v>
      </c>
      <c r="B23293" s="93" t="s">
        <v>7473</v>
      </c>
      <c r="C23293" s="93" t="s">
        <v>1402</v>
      </c>
      <c r="D23293" s="95">
        <v>1348</v>
      </c>
      <c r="E23293" s="95">
        <v>1524</v>
      </c>
      <c r="F23293" s="95">
        <v>23708590</v>
      </c>
      <c r="G23293" s="95">
        <v>250</v>
      </c>
      <c r="H23293" s="93" t="s">
        <v>8976</v>
      </c>
      <c r="I23293" s="93" t="s">
        <v>23895</v>
      </c>
      <c r="J23293" s="93" t="s">
        <v>20947</v>
      </c>
      <c r="K23293" s="93" t="s">
        <v>6833</v>
      </c>
      <c r="L23293" s="14">
        <f>AND(vyberHrace&lt;&gt;"",ISNUMBER(SEARCH(vyberHrace,$B23293)))</f>
      </c>
      <c r="M23293" s="14">
        <f>AND($I23293=MID(kododd,1,2),$J23293=MID(kododd,3,3))</f>
      </c>
    </row>
    <row r="23294">
      <c r="A23294" s="95">
        <v>54270</v>
      </c>
      <c r="B23294" s="93" t="s">
        <v>1298</v>
      </c>
      <c r="C23294" s="93" t="s">
        <v>1411</v>
      </c>
      <c r="G23294" s="95">
        <v>0</v>
      </c>
      <c r="H23294" s="93" t="s">
        <v>8976</v>
      </c>
      <c r="I23294" s="93" t="s">
        <v>23895</v>
      </c>
      <c r="J23294" s="93" t="s">
        <v>20935</v>
      </c>
      <c r="K23294" s="93" t="s">
        <v>6901</v>
      </c>
      <c r="L23294" s="14">
        <f>AND(vyberHrace&lt;&gt;"",ISNUMBER(SEARCH(vyberHrace,$B23294)))</f>
      </c>
      <c r="M23294" s="14">
        <f>AND($I23294=MID(kododd,1,2),$J23294=MID(kododd,3,3))</f>
      </c>
    </row>
    <row r="23295">
      <c r="A23295" s="95">
        <v>55806</v>
      </c>
      <c r="B23295" s="93" t="s">
        <v>23205</v>
      </c>
      <c r="C23295" s="93" t="s">
        <v>1424</v>
      </c>
      <c r="G23295" s="95">
        <v>0</v>
      </c>
      <c r="H23295" s="93" t="s">
        <v>8976</v>
      </c>
      <c r="I23295" s="93" t="s">
        <v>23895</v>
      </c>
      <c r="J23295" s="93" t="s">
        <v>20866</v>
      </c>
      <c r="K23295" s="93" t="s">
        <v>6762</v>
      </c>
      <c r="L23295" s="14">
        <f>AND(vyberHrace&lt;&gt;"",ISNUMBER(SEARCH(vyberHrace,$B23295)))</f>
      </c>
      <c r="M23295" s="14">
        <f>AND($I23295=MID(kododd,1,2),$J23295=MID(kododd,3,3))</f>
      </c>
    </row>
    <row r="23296">
      <c r="A23296" s="95">
        <v>33904</v>
      </c>
      <c r="B23296" s="93" t="s">
        <v>7484</v>
      </c>
      <c r="C23296" s="93" t="s">
        <v>1421</v>
      </c>
      <c r="D23296" s="95">
        <v>2058</v>
      </c>
      <c r="E23296" s="95">
        <v>2076</v>
      </c>
      <c r="F23296" s="95">
        <v>345326</v>
      </c>
      <c r="G23296" s="95">
        <v>0</v>
      </c>
      <c r="H23296" s="93" t="s">
        <v>8976</v>
      </c>
      <c r="I23296" s="93" t="s">
        <v>23895</v>
      </c>
      <c r="J23296" s="93" t="s">
        <v>20908</v>
      </c>
      <c r="K23296" s="93" t="s">
        <v>4333</v>
      </c>
      <c r="L23296" s="14">
        <f>AND(vyberHrace&lt;&gt;"",ISNUMBER(SEARCH(vyberHrace,$B23296)))</f>
      </c>
      <c r="M23296" s="14">
        <f>AND($I23296=MID(kododd,1,2),$J23296=MID(kododd,3,3))</f>
      </c>
    </row>
    <row r="23297">
      <c r="A23297" s="95">
        <v>27531</v>
      </c>
      <c r="B23297" s="93" t="s">
        <v>7486</v>
      </c>
      <c r="C23297" s="93" t="s">
        <v>1462</v>
      </c>
      <c r="D23297" s="95">
        <v>1682</v>
      </c>
      <c r="E23297" s="95">
        <v>1802</v>
      </c>
      <c r="F23297" s="95">
        <v>358240</v>
      </c>
      <c r="G23297" s="95">
        <v>250</v>
      </c>
      <c r="H23297" s="93" t="s">
        <v>8976</v>
      </c>
      <c r="I23297" s="93" t="s">
        <v>23895</v>
      </c>
      <c r="J23297" s="93" t="s">
        <v>20948</v>
      </c>
      <c r="K23297" s="93" t="s">
        <v>6265</v>
      </c>
      <c r="L23297" s="14">
        <f>AND(vyberHrace&lt;&gt;"",ISNUMBER(SEARCH(vyberHrace,$B23297)))</f>
      </c>
      <c r="M23297" s="14">
        <f>AND($I23297=MID(kododd,1,2),$J23297=MID(kododd,3,3))</f>
      </c>
    </row>
    <row r="23298">
      <c r="A23298" s="95">
        <v>54402</v>
      </c>
      <c r="B23298" s="93" t="s">
        <v>1141</v>
      </c>
      <c r="C23298" s="93" t="s">
        <v>1416</v>
      </c>
      <c r="G23298" s="95">
        <v>0</v>
      </c>
      <c r="H23298" s="93" t="s">
        <v>8976</v>
      </c>
      <c r="I23298" s="93" t="s">
        <v>23895</v>
      </c>
      <c r="J23298" s="93" t="s">
        <v>20864</v>
      </c>
      <c r="K23298" s="93" t="s">
        <v>1505</v>
      </c>
      <c r="L23298" s="14">
        <f>AND(vyberHrace&lt;&gt;"",ISNUMBER(SEARCH(vyberHrace,$B23298)))</f>
      </c>
      <c r="M23298" s="14">
        <f>AND($I23298=MID(kododd,1,2),$J23298=MID(kododd,3,3))</f>
      </c>
    </row>
    <row r="23299">
      <c r="A23299" s="95">
        <v>48721</v>
      </c>
      <c r="B23299" s="93" t="s">
        <v>9728</v>
      </c>
      <c r="C23299" s="93" t="s">
        <v>1406</v>
      </c>
      <c r="G23299" s="95">
        <v>0</v>
      </c>
      <c r="H23299" s="93" t="s">
        <v>8976</v>
      </c>
      <c r="I23299" s="93" t="s">
        <v>23895</v>
      </c>
      <c r="J23299" s="93" t="s">
        <v>20878</v>
      </c>
      <c r="K23299" s="93" t="s">
        <v>6859</v>
      </c>
      <c r="L23299" s="14">
        <f>AND(vyberHrace&lt;&gt;"",ISNUMBER(SEARCH(vyberHrace,$B23299)))</f>
      </c>
      <c r="M23299" s="14">
        <f>AND($I23299=MID(kododd,1,2),$J23299=MID(kododd,3,3))</f>
      </c>
    </row>
    <row r="23300">
      <c r="A23300" s="95">
        <v>50673</v>
      </c>
      <c r="B23300" s="93" t="s">
        <v>4382</v>
      </c>
      <c r="C23300" s="93" t="s">
        <v>1406</v>
      </c>
      <c r="G23300" s="95">
        <v>0</v>
      </c>
      <c r="H23300" s="93" t="s">
        <v>8976</v>
      </c>
      <c r="I23300" s="93" t="s">
        <v>23895</v>
      </c>
      <c r="J23300" s="93" t="s">
        <v>20947</v>
      </c>
      <c r="K23300" s="93" t="s">
        <v>6833</v>
      </c>
      <c r="L23300" s="14">
        <f>AND(vyberHrace&lt;&gt;"",ISNUMBER(SEARCH(vyberHrace,$B23300)))</f>
      </c>
      <c r="M23300" s="14">
        <f>AND($I23300=MID(kododd,1,2),$J23300=MID(kododd,3,3))</f>
      </c>
    </row>
    <row r="23301">
      <c r="A23301" s="95">
        <v>50990</v>
      </c>
      <c r="B23301" s="93" t="s">
        <v>6609</v>
      </c>
      <c r="C23301" s="93" t="s">
        <v>1406</v>
      </c>
      <c r="G23301" s="95">
        <v>0</v>
      </c>
      <c r="H23301" s="93" t="s">
        <v>8976</v>
      </c>
      <c r="I23301" s="93" t="s">
        <v>23895</v>
      </c>
      <c r="J23301" s="93" t="s">
        <v>20935</v>
      </c>
      <c r="K23301" s="93" t="s">
        <v>6901</v>
      </c>
      <c r="L23301" s="14">
        <f>AND(vyberHrace&lt;&gt;"",ISNUMBER(SEARCH(vyberHrace,$B23301)))</f>
      </c>
      <c r="M23301" s="14">
        <f>AND($I23301=MID(kododd,1,2),$J23301=MID(kododd,3,3))</f>
      </c>
    </row>
    <row r="23302">
      <c r="A23302" s="95">
        <v>50674</v>
      </c>
      <c r="B23302" s="93" t="s">
        <v>4383</v>
      </c>
      <c r="C23302" s="93" t="s">
        <v>3255</v>
      </c>
      <c r="G23302" s="95">
        <v>0</v>
      </c>
      <c r="H23302" s="93" t="s">
        <v>8976</v>
      </c>
      <c r="I23302" s="93" t="s">
        <v>23895</v>
      </c>
      <c r="J23302" s="93" t="s">
        <v>20947</v>
      </c>
      <c r="K23302" s="93" t="s">
        <v>6833</v>
      </c>
      <c r="L23302" s="14">
        <f>AND(vyberHrace&lt;&gt;"",ISNUMBER(SEARCH(vyberHrace,$B23302)))</f>
      </c>
      <c r="M23302" s="14">
        <f>AND($I23302=MID(kododd,1,2),$J23302=MID(kododd,3,3))</f>
      </c>
    </row>
    <row r="23303">
      <c r="A23303" s="95">
        <v>44423</v>
      </c>
      <c r="B23303" s="93" t="s">
        <v>9730</v>
      </c>
      <c r="C23303" s="93" t="s">
        <v>1402</v>
      </c>
      <c r="G23303" s="95">
        <v>0</v>
      </c>
      <c r="H23303" s="93" t="s">
        <v>8976</v>
      </c>
      <c r="I23303" s="93" t="s">
        <v>23895</v>
      </c>
      <c r="J23303" s="93" t="s">
        <v>20878</v>
      </c>
      <c r="K23303" s="93" t="s">
        <v>6859</v>
      </c>
      <c r="L23303" s="14">
        <f>AND(vyberHrace&lt;&gt;"",ISNUMBER(SEARCH(vyberHrace,$B23303)))</f>
      </c>
      <c r="M23303" s="14">
        <f>AND($I23303=MID(kododd,1,2),$J23303=MID(kododd,3,3))</f>
      </c>
    </row>
    <row r="23304">
      <c r="A23304" s="95">
        <v>50991</v>
      </c>
      <c r="B23304" s="93" t="s">
        <v>9730</v>
      </c>
      <c r="C23304" s="93" t="s">
        <v>1412</v>
      </c>
      <c r="G23304" s="95">
        <v>0</v>
      </c>
      <c r="H23304" s="93" t="s">
        <v>8976</v>
      </c>
      <c r="I23304" s="93" t="s">
        <v>23895</v>
      </c>
      <c r="J23304" s="93" t="s">
        <v>20935</v>
      </c>
      <c r="K23304" s="93" t="s">
        <v>6901</v>
      </c>
      <c r="L23304" s="14">
        <f>AND(vyberHrace&lt;&gt;"",ISNUMBER(SEARCH(vyberHrace,$B23304)))</f>
      </c>
      <c r="M23304" s="14">
        <f>AND($I23304=MID(kododd,1,2),$J23304=MID(kododd,3,3))</f>
      </c>
    </row>
    <row r="23305">
      <c r="A23305" s="95">
        <v>27652</v>
      </c>
      <c r="B23305" s="93" t="s">
        <v>7503</v>
      </c>
      <c r="C23305" s="93" t="s">
        <v>1451</v>
      </c>
      <c r="D23305" s="95">
        <v>1298</v>
      </c>
      <c r="F23305" s="95">
        <v>23746890</v>
      </c>
      <c r="G23305" s="95">
        <v>250</v>
      </c>
      <c r="H23305" s="93" t="s">
        <v>8976</v>
      </c>
      <c r="I23305" s="93" t="s">
        <v>23895</v>
      </c>
      <c r="J23305" s="93" t="s">
        <v>20945</v>
      </c>
      <c r="K23305" s="93" t="s">
        <v>6870</v>
      </c>
      <c r="L23305" s="14">
        <f>AND(vyberHrace&lt;&gt;"",ISNUMBER(SEARCH(vyberHrace,$B23305)))</f>
      </c>
      <c r="M23305" s="14">
        <f>AND($I23305=MID(kododd,1,2),$J23305=MID(kododd,3,3))</f>
      </c>
    </row>
    <row r="23306">
      <c r="A23306" s="95">
        <v>58371</v>
      </c>
      <c r="B23306" s="93" t="s">
        <v>24879</v>
      </c>
      <c r="C23306" s="93" t="s">
        <v>1411</v>
      </c>
      <c r="F23306" s="95">
        <v>23790288</v>
      </c>
      <c r="G23306" s="95">
        <v>250</v>
      </c>
      <c r="H23306" s="93" t="s">
        <v>8976</v>
      </c>
      <c r="I23306" s="93" t="s">
        <v>23895</v>
      </c>
      <c r="J23306" s="93" t="s">
        <v>20878</v>
      </c>
      <c r="K23306" s="93" t="s">
        <v>6859</v>
      </c>
      <c r="L23306" s="14">
        <f>AND(vyberHrace&lt;&gt;"",ISNUMBER(SEARCH(vyberHrace,$B23306)))</f>
      </c>
      <c r="M23306" s="14">
        <f>AND($I23306=MID(kododd,1,2),$J23306=MID(kododd,3,3))</f>
      </c>
    </row>
    <row r="23307">
      <c r="A23307" s="95">
        <v>58372</v>
      </c>
      <c r="B23307" s="93" t="s">
        <v>24880</v>
      </c>
      <c r="C23307" s="93" t="s">
        <v>1486</v>
      </c>
      <c r="F23307" s="95">
        <v>23789417</v>
      </c>
      <c r="G23307" s="95">
        <v>250</v>
      </c>
      <c r="H23307" s="93" t="s">
        <v>8976</v>
      </c>
      <c r="I23307" s="93" t="s">
        <v>23895</v>
      </c>
      <c r="J23307" s="93" t="s">
        <v>20878</v>
      </c>
      <c r="K23307" s="93" t="s">
        <v>6859</v>
      </c>
      <c r="L23307" s="14">
        <f>AND(vyberHrace&lt;&gt;"",ISNUMBER(SEARCH(vyberHrace,$B23307)))</f>
      </c>
      <c r="M23307" s="14">
        <f>AND($I23307=MID(kododd,1,2),$J23307=MID(kododd,3,3))</f>
      </c>
    </row>
    <row r="23308">
      <c r="A23308" s="95">
        <v>63366</v>
      </c>
      <c r="B23308" s="93" t="s">
        <v>29669</v>
      </c>
      <c r="C23308" s="93" t="s">
        <v>1399</v>
      </c>
      <c r="G23308" s="95">
        <v>500</v>
      </c>
      <c r="H23308" s="93" t="s">
        <v>8976</v>
      </c>
      <c r="I23308" s="93" t="s">
        <v>23895</v>
      </c>
      <c r="J23308" s="93" t="s">
        <v>23412</v>
      </c>
      <c r="K23308" s="93" t="s">
        <v>21370</v>
      </c>
      <c r="L23308" s="14">
        <f>AND(vyberHrace&lt;&gt;"",ISNUMBER(SEARCH(vyberHrace,$B23308)))</f>
      </c>
      <c r="M23308" s="14">
        <f>AND($I23308=MID(kododd,1,2),$J23308=MID(kododd,3,3))</f>
      </c>
    </row>
    <row r="23309">
      <c r="A23309" s="95">
        <v>46756</v>
      </c>
      <c r="B23309" s="93" t="s">
        <v>17138</v>
      </c>
      <c r="C23309" s="93" t="s">
        <v>1406</v>
      </c>
      <c r="D23309" s="95">
        <v>1088</v>
      </c>
      <c r="F23309" s="95">
        <v>23724234</v>
      </c>
      <c r="G23309" s="95">
        <v>0</v>
      </c>
      <c r="H23309" s="93" t="s">
        <v>8976</v>
      </c>
      <c r="I23309" s="93" t="s">
        <v>23895</v>
      </c>
      <c r="J23309" s="93" t="s">
        <v>20869</v>
      </c>
      <c r="K23309" s="93" t="s">
        <v>6770</v>
      </c>
      <c r="L23309" s="14">
        <f>AND(vyberHrace&lt;&gt;"",ISNUMBER(SEARCH(vyberHrace,$B23309)))</f>
      </c>
      <c r="M23309" s="14">
        <f>AND($I23309=MID(kododd,1,2),$J23309=MID(kododd,3,3))</f>
      </c>
    </row>
    <row r="23310">
      <c r="A23310" s="95">
        <v>57328</v>
      </c>
      <c r="B23310" s="93" t="s">
        <v>23172</v>
      </c>
      <c r="C23310" s="93" t="s">
        <v>1422</v>
      </c>
      <c r="D23310" s="95">
        <v>1175</v>
      </c>
      <c r="E23310" s="95">
        <v>1453</v>
      </c>
      <c r="F23310" s="95">
        <v>23765267</v>
      </c>
      <c r="G23310" s="95">
        <v>250</v>
      </c>
      <c r="H23310" s="93" t="s">
        <v>8976</v>
      </c>
      <c r="I23310" s="93" t="s">
        <v>23895</v>
      </c>
      <c r="J23310" s="93" t="s">
        <v>20878</v>
      </c>
      <c r="K23310" s="93" t="s">
        <v>6859</v>
      </c>
      <c r="L23310" s="14">
        <f>AND(vyberHrace&lt;&gt;"",ISNUMBER(SEARCH(vyberHrace,$B23310)))</f>
      </c>
      <c r="M23310" s="14">
        <f>AND($I23310=MID(kododd,1,2),$J23310=MID(kododd,3,3))</f>
      </c>
    </row>
    <row r="23311">
      <c r="A23311" s="95">
        <v>48692</v>
      </c>
      <c r="B23311" s="93" t="s">
        <v>17146</v>
      </c>
      <c r="C23311" s="93" t="s">
        <v>1422</v>
      </c>
      <c r="G23311" s="95">
        <v>0</v>
      </c>
      <c r="H23311" s="93" t="s">
        <v>8976</v>
      </c>
      <c r="I23311" s="93" t="s">
        <v>23895</v>
      </c>
      <c r="J23311" s="93" t="s">
        <v>20878</v>
      </c>
      <c r="K23311" s="93" t="s">
        <v>6859</v>
      </c>
      <c r="L23311" s="14">
        <f>AND(vyberHrace&lt;&gt;"",ISNUMBER(SEARCH(vyberHrace,$B23311)))</f>
      </c>
      <c r="M23311" s="14">
        <f>AND($I23311=MID(kododd,1,2),$J23311=MID(kododd,3,3))</f>
      </c>
    </row>
    <row r="23312">
      <c r="A23312" s="95">
        <v>1521</v>
      </c>
      <c r="B23312" s="93" t="s">
        <v>17152</v>
      </c>
      <c r="C23312" s="93" t="s">
        <v>1429</v>
      </c>
      <c r="D23312" s="95">
        <v>1647</v>
      </c>
      <c r="E23312" s="95">
        <v>1740</v>
      </c>
      <c r="F23312" s="95">
        <v>327999</v>
      </c>
      <c r="G23312" s="95">
        <v>250</v>
      </c>
      <c r="H23312" s="93" t="s">
        <v>8976</v>
      </c>
      <c r="I23312" s="93" t="s">
        <v>23895</v>
      </c>
      <c r="J23312" s="93" t="s">
        <v>20944</v>
      </c>
      <c r="K23312" s="93" t="s">
        <v>11221</v>
      </c>
      <c r="L23312" s="14">
        <f>AND(vyberHrace&lt;&gt;"",ISNUMBER(SEARCH(vyberHrace,$B23312)))</f>
      </c>
      <c r="M23312" s="14">
        <f>AND($I23312=MID(kododd,1,2),$J23312=MID(kododd,3,3))</f>
      </c>
    </row>
    <row r="23313">
      <c r="A23313" s="95">
        <v>30370</v>
      </c>
      <c r="B23313" s="93" t="s">
        <v>17153</v>
      </c>
      <c r="C23313" s="93" t="s">
        <v>1403</v>
      </c>
      <c r="G23313" s="95">
        <v>0</v>
      </c>
      <c r="H23313" s="93" t="s">
        <v>8976</v>
      </c>
      <c r="I23313" s="93" t="s">
        <v>23895</v>
      </c>
      <c r="J23313" s="93" t="s">
        <v>20944</v>
      </c>
      <c r="K23313" s="93" t="s">
        <v>11221</v>
      </c>
      <c r="L23313" s="14">
        <f>AND(vyberHrace&lt;&gt;"",ISNUMBER(SEARCH(vyberHrace,$B23313)))</f>
      </c>
      <c r="M23313" s="14">
        <f>AND($I23313=MID(kododd,1,2),$J23313=MID(kododd,3,3))</f>
      </c>
    </row>
    <row r="23314">
      <c r="A23314" s="95">
        <v>44882</v>
      </c>
      <c r="B23314" s="93" t="s">
        <v>17157</v>
      </c>
      <c r="C23314" s="93" t="s">
        <v>1419</v>
      </c>
      <c r="D23314" s="95">
        <v>1064</v>
      </c>
      <c r="F23314" s="95">
        <v>397466</v>
      </c>
      <c r="G23314" s="95">
        <v>0</v>
      </c>
      <c r="H23314" s="93" t="s">
        <v>8976</v>
      </c>
      <c r="I23314" s="93" t="s">
        <v>23895</v>
      </c>
      <c r="J23314" s="93" t="s">
        <v>20848</v>
      </c>
      <c r="K23314" s="93" t="s">
        <v>3603</v>
      </c>
      <c r="L23314" s="14">
        <f>AND(vyberHrace&lt;&gt;"",ISNUMBER(SEARCH(vyberHrace,$B23314)))</f>
      </c>
      <c r="M23314" s="14">
        <f>AND($I23314=MID(kododd,1,2),$J23314=MID(kododd,3,3))</f>
      </c>
    </row>
    <row r="23315">
      <c r="A23315" s="95">
        <v>38615</v>
      </c>
      <c r="B23315" s="93" t="s">
        <v>17158</v>
      </c>
      <c r="C23315" s="93" t="s">
        <v>1400</v>
      </c>
      <c r="D23315" s="95">
        <v>2316</v>
      </c>
      <c r="E23315" s="95">
        <v>2327</v>
      </c>
      <c r="F23315" s="95">
        <v>382884</v>
      </c>
      <c r="G23315" s="95">
        <v>250</v>
      </c>
      <c r="H23315" s="93" t="s">
        <v>8976</v>
      </c>
      <c r="I23315" s="93" t="s">
        <v>23895</v>
      </c>
      <c r="J23315" s="93" t="s">
        <v>20878</v>
      </c>
      <c r="K23315" s="93" t="s">
        <v>6859</v>
      </c>
      <c r="L23315" s="14">
        <f>AND(vyberHrace&lt;&gt;"",ISNUMBER(SEARCH(vyberHrace,$B23315)))</f>
      </c>
      <c r="M23315" s="14">
        <f>AND($I23315=MID(kododd,1,2),$J23315=MID(kododd,3,3))</f>
      </c>
    </row>
    <row r="23316">
      <c r="A23316" s="95">
        <v>48693</v>
      </c>
      <c r="B23316" s="93" t="s">
        <v>17159</v>
      </c>
      <c r="C23316" s="93" t="s">
        <v>1406</v>
      </c>
      <c r="G23316" s="95">
        <v>0</v>
      </c>
      <c r="H23316" s="93" t="s">
        <v>8976</v>
      </c>
      <c r="I23316" s="93" t="s">
        <v>23895</v>
      </c>
      <c r="J23316" s="93" t="s">
        <v>20878</v>
      </c>
      <c r="K23316" s="93" t="s">
        <v>6859</v>
      </c>
      <c r="L23316" s="14">
        <f>AND(vyberHrace&lt;&gt;"",ISNUMBER(SEARCH(vyberHrace,$B23316)))</f>
      </c>
      <c r="M23316" s="14">
        <f>AND($I23316=MID(kododd,1,2),$J23316=MID(kododd,3,3))</f>
      </c>
    </row>
    <row r="23317">
      <c r="A23317" s="95">
        <v>24756</v>
      </c>
      <c r="B23317" s="93" t="s">
        <v>17162</v>
      </c>
      <c r="C23317" s="93" t="s">
        <v>1457</v>
      </c>
      <c r="D23317" s="95">
        <v>1134</v>
      </c>
      <c r="F23317" s="95">
        <v>23713046</v>
      </c>
      <c r="G23317" s="95">
        <v>250</v>
      </c>
      <c r="H23317" s="93" t="s">
        <v>8976</v>
      </c>
      <c r="I23317" s="93" t="s">
        <v>23895</v>
      </c>
      <c r="J23317" s="93" t="s">
        <v>20875</v>
      </c>
      <c r="K23317" s="93" t="s">
        <v>11215</v>
      </c>
      <c r="L23317" s="14">
        <f>AND(vyberHrace&lt;&gt;"",ISNUMBER(SEARCH(vyberHrace,$B23317)))</f>
      </c>
      <c r="M23317" s="14">
        <f>AND($I23317=MID(kododd,1,2),$J23317=MID(kododd,3,3))</f>
      </c>
    </row>
    <row r="23318">
      <c r="A23318" s="95">
        <v>56496</v>
      </c>
      <c r="B23318" s="93" t="s">
        <v>23246</v>
      </c>
      <c r="C23318" s="93" t="s">
        <v>1412</v>
      </c>
      <c r="G23318" s="95">
        <v>250</v>
      </c>
      <c r="H23318" s="93" t="s">
        <v>8976</v>
      </c>
      <c r="I23318" s="93" t="s">
        <v>23895</v>
      </c>
      <c r="J23318" s="93" t="s">
        <v>20867</v>
      </c>
      <c r="K23318" s="93" t="s">
        <v>6764</v>
      </c>
      <c r="L23318" s="14">
        <f>AND(vyberHrace&lt;&gt;"",ISNUMBER(SEARCH(vyberHrace,$B23318)))</f>
      </c>
      <c r="M23318" s="14">
        <f>AND($I23318=MID(kododd,1,2),$J23318=MID(kododd,3,3))</f>
      </c>
    </row>
    <row r="23319">
      <c r="A23319" s="95">
        <v>47765</v>
      </c>
      <c r="B23319" s="93" t="s">
        <v>17168</v>
      </c>
      <c r="C23319" s="93" t="s">
        <v>1406</v>
      </c>
      <c r="D23319" s="95">
        <v>1135</v>
      </c>
      <c r="E23319" s="95">
        <v>1415</v>
      </c>
      <c r="F23319" s="95">
        <v>23717360</v>
      </c>
      <c r="G23319" s="95">
        <v>0</v>
      </c>
      <c r="H23319" s="93" t="s">
        <v>8976</v>
      </c>
      <c r="I23319" s="93" t="s">
        <v>23895</v>
      </c>
      <c r="J23319" s="93" t="s">
        <v>20878</v>
      </c>
      <c r="K23319" s="93" t="s">
        <v>6859</v>
      </c>
      <c r="L23319" s="14">
        <f>AND(vyberHrace&lt;&gt;"",ISNUMBER(SEARCH(vyberHrace,$B23319)))</f>
      </c>
      <c r="M23319" s="14">
        <f>AND($I23319=MID(kododd,1,2),$J23319=MID(kododd,3,3))</f>
      </c>
    </row>
    <row r="23320">
      <c r="A23320" s="95">
        <v>48186</v>
      </c>
      <c r="B23320" s="93" t="s">
        <v>17169</v>
      </c>
      <c r="C23320" s="93" t="s">
        <v>1400</v>
      </c>
      <c r="D23320" s="95">
        <v>1128</v>
      </c>
      <c r="F23320" s="95">
        <v>23725559</v>
      </c>
      <c r="G23320" s="95">
        <v>0</v>
      </c>
      <c r="H23320" s="93" t="s">
        <v>8976</v>
      </c>
      <c r="I23320" s="93" t="s">
        <v>23895</v>
      </c>
      <c r="J23320" s="93" t="s">
        <v>20878</v>
      </c>
      <c r="K23320" s="93" t="s">
        <v>6859</v>
      </c>
      <c r="L23320" s="14">
        <f>AND(vyberHrace&lt;&gt;"",ISNUMBER(SEARCH(vyberHrace,$B23320)))</f>
      </c>
      <c r="M23320" s="14">
        <f>AND($I23320=MID(kododd,1,2),$J23320=MID(kododd,3,3))</f>
      </c>
    </row>
    <row r="23321">
      <c r="A23321" s="95">
        <v>29163</v>
      </c>
      <c r="B23321" s="93" t="s">
        <v>17170</v>
      </c>
      <c r="C23321" s="93" t="s">
        <v>1398</v>
      </c>
      <c r="D23321" s="95">
        <v>1998</v>
      </c>
      <c r="E23321" s="95">
        <v>2043</v>
      </c>
      <c r="F23321" s="95">
        <v>332658</v>
      </c>
      <c r="G23321" s="95">
        <v>250</v>
      </c>
      <c r="H23321" s="93" t="s">
        <v>8976</v>
      </c>
      <c r="I23321" s="93" t="s">
        <v>23895</v>
      </c>
      <c r="J23321" s="93" t="s">
        <v>20882</v>
      </c>
      <c r="K23321" s="93" t="s">
        <v>6865</v>
      </c>
      <c r="L23321" s="14">
        <f>AND(vyberHrace&lt;&gt;"",ISNUMBER(SEARCH(vyberHrace,$B23321)))</f>
      </c>
      <c r="M23321" s="14">
        <f>AND($I23321=MID(kododd,1,2),$J23321=MID(kododd,3,3))</f>
      </c>
    </row>
    <row r="23322">
      <c r="A23322" s="95">
        <v>24949</v>
      </c>
      <c r="B23322" s="93" t="s">
        <v>17171</v>
      </c>
      <c r="C23322" s="93" t="s">
        <v>1452</v>
      </c>
      <c r="D23322" s="95">
        <v>1809</v>
      </c>
      <c r="E23322" s="95">
        <v>1892</v>
      </c>
      <c r="F23322" s="95">
        <v>361151</v>
      </c>
      <c r="G23322" s="95">
        <v>250</v>
      </c>
      <c r="H23322" s="93" t="s">
        <v>8976</v>
      </c>
      <c r="I23322" s="93" t="s">
        <v>23895</v>
      </c>
      <c r="J23322" s="93" t="s">
        <v>20878</v>
      </c>
      <c r="K23322" s="93" t="s">
        <v>6859</v>
      </c>
      <c r="L23322" s="14">
        <f>AND(vyberHrace&lt;&gt;"",ISNUMBER(SEARCH(vyberHrace,$B23322)))</f>
      </c>
      <c r="M23322" s="14">
        <f>AND($I23322=MID(kododd,1,2),$J23322=MID(kododd,3,3))</f>
      </c>
    </row>
    <row r="23323">
      <c r="A23323" s="95">
        <v>58373</v>
      </c>
      <c r="B23323" s="93" t="s">
        <v>24881</v>
      </c>
      <c r="C23323" s="93" t="s">
        <v>1486</v>
      </c>
      <c r="G23323" s="95">
        <v>0</v>
      </c>
      <c r="H23323" s="93" t="s">
        <v>8976</v>
      </c>
      <c r="I23323" s="93" t="s">
        <v>23895</v>
      </c>
      <c r="J23323" s="93" t="s">
        <v>20878</v>
      </c>
      <c r="K23323" s="93" t="s">
        <v>6859</v>
      </c>
      <c r="L23323" s="14">
        <f>AND(vyberHrace&lt;&gt;"",ISNUMBER(SEARCH(vyberHrace,$B23323)))</f>
      </c>
      <c r="M23323" s="14">
        <f>AND($I23323=MID(kododd,1,2),$J23323=MID(kododd,3,3))</f>
      </c>
    </row>
    <row r="23324">
      <c r="A23324" s="95">
        <v>63155</v>
      </c>
      <c r="B23324" s="93" t="s">
        <v>29670</v>
      </c>
      <c r="C23324" s="93" t="s">
        <v>1487</v>
      </c>
      <c r="G23324" s="95">
        <v>250</v>
      </c>
      <c r="H23324" s="93" t="s">
        <v>8976</v>
      </c>
      <c r="I23324" s="93" t="s">
        <v>23895</v>
      </c>
      <c r="J23324" s="93" t="s">
        <v>20848</v>
      </c>
      <c r="K23324" s="93" t="s">
        <v>3603</v>
      </c>
      <c r="L23324" s="14">
        <f>AND(vyberHrace&lt;&gt;"",ISNUMBER(SEARCH(vyberHrace,$B23324)))</f>
      </c>
      <c r="M23324" s="14">
        <f>AND($I23324=MID(kododd,1,2),$J23324=MID(kododd,3,3))</f>
      </c>
    </row>
    <row r="23325">
      <c r="A23325" s="95">
        <v>52360</v>
      </c>
      <c r="B23325" s="93" t="s">
        <v>2370</v>
      </c>
      <c r="C23325" s="93" t="s">
        <v>1420</v>
      </c>
      <c r="G23325" s="95">
        <v>0</v>
      </c>
      <c r="H23325" s="93" t="s">
        <v>8976</v>
      </c>
      <c r="I23325" s="93" t="s">
        <v>23895</v>
      </c>
      <c r="J23325" s="93" t="s">
        <v>20878</v>
      </c>
      <c r="K23325" s="93" t="s">
        <v>6859</v>
      </c>
      <c r="L23325" s="14">
        <f>AND(vyberHrace&lt;&gt;"",ISNUMBER(SEARCH(vyberHrace,$B23325)))</f>
      </c>
      <c r="M23325" s="14">
        <f>AND($I23325=MID(kododd,1,2),$J23325=MID(kododd,3,3))</f>
      </c>
    </row>
    <row r="23326">
      <c r="A23326" s="95">
        <v>52359</v>
      </c>
      <c r="B23326" s="93" t="s">
        <v>2371</v>
      </c>
      <c r="C23326" s="93" t="s">
        <v>1406</v>
      </c>
      <c r="G23326" s="95">
        <v>0</v>
      </c>
      <c r="H23326" s="93" t="s">
        <v>8976</v>
      </c>
      <c r="I23326" s="93" t="s">
        <v>23895</v>
      </c>
      <c r="J23326" s="93" t="s">
        <v>20878</v>
      </c>
      <c r="K23326" s="93" t="s">
        <v>6859</v>
      </c>
      <c r="L23326" s="14">
        <f>AND(vyberHrace&lt;&gt;"",ISNUMBER(SEARCH(vyberHrace,$B23326)))</f>
      </c>
      <c r="M23326" s="14">
        <f>AND($I23326=MID(kododd,1,2),$J23326=MID(kododd,3,3))</f>
      </c>
    </row>
    <row r="23327">
      <c r="A23327" s="95">
        <v>60900</v>
      </c>
      <c r="B23327" s="93" t="s">
        <v>27275</v>
      </c>
      <c r="C23327" s="93" t="s">
        <v>1422</v>
      </c>
      <c r="G23327" s="95">
        <v>0</v>
      </c>
      <c r="H23327" s="93" t="s">
        <v>8976</v>
      </c>
      <c r="I23327" s="93" t="s">
        <v>23895</v>
      </c>
      <c r="J23327" s="93" t="s">
        <v>20884</v>
      </c>
      <c r="K23327" s="93" t="s">
        <v>6918</v>
      </c>
      <c r="L23327" s="14">
        <f>AND(vyberHrace&lt;&gt;"",ISNUMBER(SEARCH(vyberHrace,$B23327)))</f>
      </c>
      <c r="M23327" s="14">
        <f>AND($I23327=MID(kododd,1,2),$J23327=MID(kododd,3,3))</f>
      </c>
    </row>
    <row r="23328">
      <c r="A23328" s="95">
        <v>23546</v>
      </c>
      <c r="B23328" s="93" t="s">
        <v>17177</v>
      </c>
      <c r="C23328" s="93" t="s">
        <v>1464</v>
      </c>
      <c r="D23328" s="95">
        <v>1989</v>
      </c>
      <c r="E23328" s="95">
        <v>1987</v>
      </c>
      <c r="F23328" s="95">
        <v>341525</v>
      </c>
      <c r="G23328" s="95">
        <v>0</v>
      </c>
      <c r="H23328" s="93" t="s">
        <v>8976</v>
      </c>
      <c r="I23328" s="93" t="s">
        <v>23895</v>
      </c>
      <c r="J23328" s="93" t="s">
        <v>20878</v>
      </c>
      <c r="K23328" s="93" t="s">
        <v>6859</v>
      </c>
      <c r="L23328" s="14">
        <f>AND(vyberHrace&lt;&gt;"",ISNUMBER(SEARCH(vyberHrace,$B23328)))</f>
      </c>
      <c r="M23328" s="14">
        <f>AND($I23328=MID(kododd,1,2),$J23328=MID(kododd,3,3))</f>
      </c>
    </row>
    <row r="23329">
      <c r="A23329" s="95">
        <v>60195</v>
      </c>
      <c r="B23329" s="93" t="s">
        <v>26658</v>
      </c>
      <c r="C23329" s="93" t="s">
        <v>1450</v>
      </c>
      <c r="G23329" s="95">
        <v>250</v>
      </c>
      <c r="H23329" s="93" t="s">
        <v>8976</v>
      </c>
      <c r="I23329" s="93" t="s">
        <v>23895</v>
      </c>
      <c r="J23329" s="93" t="s">
        <v>20882</v>
      </c>
      <c r="K23329" s="93" t="s">
        <v>6865</v>
      </c>
      <c r="L23329" s="14">
        <f>AND(vyberHrace&lt;&gt;"",ISNUMBER(SEARCH(vyberHrace,$B23329)))</f>
      </c>
      <c r="M23329" s="14">
        <f>AND($I23329=MID(kododd,1,2),$J23329=MID(kododd,3,3))</f>
      </c>
    </row>
    <row r="23330">
      <c r="A23330" s="95">
        <v>58374</v>
      </c>
      <c r="B23330" s="93" t="s">
        <v>24882</v>
      </c>
      <c r="C23330" s="93" t="s">
        <v>1486</v>
      </c>
      <c r="G23330" s="95">
        <v>0</v>
      </c>
      <c r="H23330" s="93" t="s">
        <v>8976</v>
      </c>
      <c r="I23330" s="93" t="s">
        <v>23895</v>
      </c>
      <c r="J23330" s="93" t="s">
        <v>20878</v>
      </c>
      <c r="K23330" s="93" t="s">
        <v>6859</v>
      </c>
      <c r="L23330" s="14">
        <f>AND(vyberHrace&lt;&gt;"",ISNUMBER(SEARCH(vyberHrace,$B23330)))</f>
      </c>
      <c r="M23330" s="14">
        <f>AND($I23330=MID(kododd,1,2),$J23330=MID(kododd,3,3))</f>
      </c>
    </row>
    <row r="23331">
      <c r="A23331" s="95">
        <v>62802</v>
      </c>
      <c r="B23331" s="93" t="s">
        <v>29671</v>
      </c>
      <c r="C23331" s="93" t="s">
        <v>1488</v>
      </c>
      <c r="G23331" s="95">
        <v>250</v>
      </c>
      <c r="H23331" s="93" t="s">
        <v>8976</v>
      </c>
      <c r="I23331" s="93" t="s">
        <v>23895</v>
      </c>
      <c r="J23331" s="93" t="s">
        <v>20878</v>
      </c>
      <c r="K23331" s="93" t="s">
        <v>6859</v>
      </c>
      <c r="L23331" s="14">
        <f>AND(vyberHrace&lt;&gt;"",ISNUMBER(SEARCH(vyberHrace,$B23331)))</f>
      </c>
      <c r="M23331" s="14">
        <f>AND($I23331=MID(kododd,1,2),$J23331=MID(kododd,3,3))</f>
      </c>
    </row>
    <row r="23332">
      <c r="A23332" s="95">
        <v>13762</v>
      </c>
      <c r="B23332" s="93" t="s">
        <v>17198</v>
      </c>
      <c r="C23332" s="93" t="s">
        <v>1437</v>
      </c>
      <c r="D23332" s="95">
        <v>1605</v>
      </c>
      <c r="E23332" s="95">
        <v>1628</v>
      </c>
      <c r="F23332" s="95">
        <v>331767</v>
      </c>
      <c r="G23332" s="95">
        <v>0</v>
      </c>
      <c r="H23332" s="93" t="s">
        <v>8976</v>
      </c>
      <c r="I23332" s="93" t="s">
        <v>23895</v>
      </c>
      <c r="J23332" s="93" t="s">
        <v>20948</v>
      </c>
      <c r="K23332" s="93" t="s">
        <v>6265</v>
      </c>
      <c r="L23332" s="14">
        <f>AND(vyberHrace&lt;&gt;"",ISNUMBER(SEARCH(vyberHrace,$B23332)))</f>
      </c>
      <c r="M23332" s="14">
        <f>AND($I23332=MID(kododd,1,2),$J23332=MID(kododd,3,3))</f>
      </c>
    </row>
    <row r="23333">
      <c r="A23333" s="95">
        <v>50082</v>
      </c>
      <c r="B23333" s="93" t="s">
        <v>17200</v>
      </c>
      <c r="C23333" s="93" t="s">
        <v>3255</v>
      </c>
      <c r="G23333" s="95">
        <v>0</v>
      </c>
      <c r="H23333" s="93" t="s">
        <v>8976</v>
      </c>
      <c r="I23333" s="93" t="s">
        <v>23895</v>
      </c>
      <c r="J23333" s="93" t="s">
        <v>20936</v>
      </c>
      <c r="K23333" s="93" t="s">
        <v>5615</v>
      </c>
      <c r="L23333" s="14">
        <f>AND(vyberHrace&lt;&gt;"",ISNUMBER(SEARCH(vyberHrace,$B23333)))</f>
      </c>
      <c r="M23333" s="14">
        <f>AND($I23333=MID(kododd,1,2),$J23333=MID(kododd,3,3))</f>
      </c>
    </row>
    <row r="23334">
      <c r="A23334" s="95">
        <v>62803</v>
      </c>
      <c r="B23334" s="93" t="s">
        <v>29672</v>
      </c>
      <c r="C23334" s="93" t="s">
        <v>1487</v>
      </c>
      <c r="G23334" s="95">
        <v>250</v>
      </c>
      <c r="H23334" s="93" t="s">
        <v>8976</v>
      </c>
      <c r="I23334" s="93" t="s">
        <v>23895</v>
      </c>
      <c r="J23334" s="93" t="s">
        <v>20878</v>
      </c>
      <c r="K23334" s="93" t="s">
        <v>6859</v>
      </c>
      <c r="L23334" s="14">
        <f>AND(vyberHrace&lt;&gt;"",ISNUMBER(SEARCH(vyberHrace,$B23334)))</f>
      </c>
      <c r="M23334" s="14">
        <f>AND($I23334=MID(kododd,1,2),$J23334=MID(kododd,3,3))</f>
      </c>
    </row>
    <row r="23335">
      <c r="A23335" s="95">
        <v>58375</v>
      </c>
      <c r="B23335" s="93" t="s">
        <v>24883</v>
      </c>
      <c r="C23335" s="93" t="s">
        <v>1424</v>
      </c>
      <c r="G23335" s="95">
        <v>0</v>
      </c>
      <c r="H23335" s="93" t="s">
        <v>8976</v>
      </c>
      <c r="I23335" s="93" t="s">
        <v>23895</v>
      </c>
      <c r="J23335" s="93" t="s">
        <v>20878</v>
      </c>
      <c r="K23335" s="93" t="s">
        <v>6859</v>
      </c>
      <c r="L23335" s="14">
        <f>AND(vyberHrace&lt;&gt;"",ISNUMBER(SEARCH(vyberHrace,$B23335)))</f>
      </c>
      <c r="M23335" s="14">
        <f>AND($I23335=MID(kododd,1,2),$J23335=MID(kododd,3,3))</f>
      </c>
    </row>
    <row r="23336">
      <c r="A23336" s="95">
        <v>55526</v>
      </c>
      <c r="B23336" s="93" t="s">
        <v>23173</v>
      </c>
      <c r="C23336" s="93" t="s">
        <v>1412</v>
      </c>
      <c r="G23336" s="95">
        <v>0</v>
      </c>
      <c r="H23336" s="93" t="s">
        <v>8976</v>
      </c>
      <c r="I23336" s="93" t="s">
        <v>23895</v>
      </c>
      <c r="J23336" s="93" t="s">
        <v>20878</v>
      </c>
      <c r="K23336" s="93" t="s">
        <v>6859</v>
      </c>
      <c r="L23336" s="14">
        <f>AND(vyberHrace&lt;&gt;"",ISNUMBER(SEARCH(vyberHrace,$B23336)))</f>
      </c>
      <c r="M23336" s="14">
        <f>AND($I23336=MID(kododd,1,2),$J23336=MID(kododd,3,3))</f>
      </c>
    </row>
    <row r="23337">
      <c r="A23337" s="95">
        <v>45266</v>
      </c>
      <c r="B23337" s="93" t="s">
        <v>6131</v>
      </c>
      <c r="C23337" s="93" t="s">
        <v>3255</v>
      </c>
      <c r="D23337" s="95">
        <v>1215</v>
      </c>
      <c r="F23337" s="95">
        <v>397369</v>
      </c>
      <c r="G23337" s="95">
        <v>0</v>
      </c>
      <c r="H23337" s="93" t="s">
        <v>8976</v>
      </c>
      <c r="I23337" s="93" t="s">
        <v>23895</v>
      </c>
      <c r="J23337" s="93" t="s">
        <v>20869</v>
      </c>
      <c r="K23337" s="93" t="s">
        <v>6770</v>
      </c>
      <c r="L23337" s="14">
        <f>AND(vyberHrace&lt;&gt;"",ISNUMBER(SEARCH(vyberHrace,$B23337)))</f>
      </c>
      <c r="M23337" s="14">
        <f>AND($I23337=MID(kododd,1,2),$J23337=MID(kododd,3,3))</f>
      </c>
    </row>
    <row r="23338">
      <c r="A23338" s="95">
        <v>58264</v>
      </c>
      <c r="B23338" s="93" t="s">
        <v>24779</v>
      </c>
      <c r="C23338" s="93" t="s">
        <v>1450</v>
      </c>
      <c r="G23338" s="95">
        <v>250</v>
      </c>
      <c r="H23338" s="93" t="s">
        <v>8976</v>
      </c>
      <c r="I23338" s="93" t="s">
        <v>23895</v>
      </c>
      <c r="J23338" s="93" t="s">
        <v>20935</v>
      </c>
      <c r="K23338" s="93" t="s">
        <v>6901</v>
      </c>
      <c r="L23338" s="14">
        <f>AND(vyberHrace&lt;&gt;"",ISNUMBER(SEARCH(vyberHrace,$B23338)))</f>
      </c>
      <c r="M23338" s="14">
        <f>AND($I23338=MID(kododd,1,2),$J23338=MID(kododd,3,3))</f>
      </c>
    </row>
    <row r="23339">
      <c r="A23339" s="95">
        <v>42948</v>
      </c>
      <c r="B23339" s="93" t="s">
        <v>6133</v>
      </c>
      <c r="C23339" s="93" t="s">
        <v>1410</v>
      </c>
      <c r="D23339" s="95">
        <v>1061</v>
      </c>
      <c r="F23339" s="95">
        <v>397377</v>
      </c>
      <c r="G23339" s="95">
        <v>0</v>
      </c>
      <c r="H23339" s="93" t="s">
        <v>8976</v>
      </c>
      <c r="I23339" s="93" t="s">
        <v>23895</v>
      </c>
      <c r="J23339" s="93" t="s">
        <v>20869</v>
      </c>
      <c r="K23339" s="93" t="s">
        <v>6770</v>
      </c>
      <c r="L23339" s="14">
        <f>AND(vyberHrace&lt;&gt;"",ISNUMBER(SEARCH(vyberHrace,$B23339)))</f>
      </c>
      <c r="M23339" s="14">
        <f>AND($I23339=MID(kododd,1,2),$J23339=MID(kododd,3,3))</f>
      </c>
    </row>
    <row r="23340">
      <c r="A23340" s="95">
        <v>56667</v>
      </c>
      <c r="B23340" s="93" t="s">
        <v>23321</v>
      </c>
      <c r="C23340" s="93" t="s">
        <v>1420</v>
      </c>
      <c r="G23340" s="95">
        <v>0</v>
      </c>
      <c r="H23340" s="93" t="s">
        <v>8976</v>
      </c>
      <c r="I23340" s="93" t="s">
        <v>23895</v>
      </c>
      <c r="J23340" s="93" t="s">
        <v>20935</v>
      </c>
      <c r="K23340" s="93" t="s">
        <v>6901</v>
      </c>
      <c r="L23340" s="14">
        <f>AND(vyberHrace&lt;&gt;"",ISNUMBER(SEARCH(vyberHrace,$B23340)))</f>
      </c>
      <c r="M23340" s="14">
        <f>AND($I23340=MID(kododd,1,2),$J23340=MID(kododd,3,3))</f>
      </c>
    </row>
    <row r="23341">
      <c r="A23341" s="95">
        <v>38604</v>
      </c>
      <c r="B23341" s="93" t="s">
        <v>6138</v>
      </c>
      <c r="C23341" s="93" t="s">
        <v>1419</v>
      </c>
      <c r="D23341" s="95">
        <v>1710</v>
      </c>
      <c r="E23341" s="95">
        <v>1816</v>
      </c>
      <c r="F23341" s="95">
        <v>371939</v>
      </c>
      <c r="G23341" s="95">
        <v>0</v>
      </c>
      <c r="H23341" s="93" t="s">
        <v>8976</v>
      </c>
      <c r="I23341" s="93" t="s">
        <v>23895</v>
      </c>
      <c r="J23341" s="93" t="s">
        <v>20848</v>
      </c>
      <c r="K23341" s="93" t="s">
        <v>3603</v>
      </c>
      <c r="L23341" s="14">
        <f>AND(vyberHrace&lt;&gt;"",ISNUMBER(SEARCH(vyberHrace,$B23341)))</f>
      </c>
      <c r="M23341" s="14">
        <f>AND($I23341=MID(kododd,1,2),$J23341=MID(kododd,3,3))</f>
      </c>
    </row>
    <row r="23342">
      <c r="A23342" s="95">
        <v>63013</v>
      </c>
      <c r="B23342" s="93" t="s">
        <v>29673</v>
      </c>
      <c r="C23342" s="93" t="s">
        <v>1420</v>
      </c>
      <c r="F23342" s="95">
        <v>571002820</v>
      </c>
      <c r="G23342" s="95">
        <v>250</v>
      </c>
      <c r="H23342" s="93" t="s">
        <v>8976</v>
      </c>
      <c r="I23342" s="93" t="s">
        <v>23895</v>
      </c>
      <c r="J23342" s="93" t="s">
        <v>20947</v>
      </c>
      <c r="K23342" s="93" t="s">
        <v>6833</v>
      </c>
      <c r="L23342" s="14">
        <f>AND(vyberHrace&lt;&gt;"",ISNUMBER(SEARCH(vyberHrace,$B23342)))</f>
      </c>
      <c r="M23342" s="14">
        <f>AND($I23342=MID(kododd,1,2),$J23342=MID(kododd,3,3))</f>
      </c>
    </row>
    <row r="23343">
      <c r="A23343" s="95">
        <v>50676</v>
      </c>
      <c r="B23343" s="93" t="s">
        <v>4384</v>
      </c>
      <c r="C23343" s="93" t="s">
        <v>3255</v>
      </c>
      <c r="G23343" s="95">
        <v>0</v>
      </c>
      <c r="H23343" s="93" t="s">
        <v>8976</v>
      </c>
      <c r="I23343" s="93" t="s">
        <v>23895</v>
      </c>
      <c r="J23343" s="93" t="s">
        <v>20947</v>
      </c>
      <c r="K23343" s="93" t="s">
        <v>6833</v>
      </c>
      <c r="L23343" s="14">
        <f>AND(vyberHrace&lt;&gt;"",ISNUMBER(SEARCH(vyberHrace,$B23343)))</f>
      </c>
      <c r="M23343" s="14">
        <f>AND($I23343=MID(kododd,1,2),$J23343=MID(kododd,3,3))</f>
      </c>
    </row>
    <row r="23344">
      <c r="A23344" s="95">
        <v>2529</v>
      </c>
      <c r="B23344" s="93" t="s">
        <v>8471</v>
      </c>
      <c r="C23344" s="93" t="s">
        <v>1463</v>
      </c>
      <c r="D23344" s="95">
        <v>1793</v>
      </c>
      <c r="E23344" s="95">
        <v>1848</v>
      </c>
      <c r="F23344" s="95">
        <v>341533</v>
      </c>
      <c r="G23344" s="95">
        <v>0</v>
      </c>
      <c r="H23344" s="93" t="s">
        <v>8976</v>
      </c>
      <c r="I23344" s="93" t="s">
        <v>23895</v>
      </c>
      <c r="J23344" s="93" t="s">
        <v>20947</v>
      </c>
      <c r="K23344" s="93" t="s">
        <v>6833</v>
      </c>
      <c r="L23344" s="14">
        <f>AND(vyberHrace&lt;&gt;"",ISNUMBER(SEARCH(vyberHrace,$B23344)))</f>
      </c>
      <c r="M23344" s="14">
        <f>AND($I23344=MID(kododd,1,2),$J23344=MID(kododd,3,3))</f>
      </c>
    </row>
    <row r="23345">
      <c r="A23345" s="95">
        <v>33354</v>
      </c>
      <c r="B23345" s="93" t="s">
        <v>8472</v>
      </c>
      <c r="C23345" s="93" t="s">
        <v>1444</v>
      </c>
      <c r="D23345" s="95">
        <v>1100</v>
      </c>
      <c r="G23345" s="95">
        <v>0</v>
      </c>
      <c r="H23345" s="93" t="s">
        <v>8976</v>
      </c>
      <c r="I23345" s="93" t="s">
        <v>23895</v>
      </c>
      <c r="J23345" s="93" t="s">
        <v>20947</v>
      </c>
      <c r="K23345" s="93" t="s">
        <v>6833</v>
      </c>
      <c r="L23345" s="14">
        <f>AND(vyberHrace&lt;&gt;"",ISNUMBER(SEARCH(vyberHrace,$B23345)))</f>
      </c>
      <c r="M23345" s="14">
        <f>AND($I23345=MID(kododd,1,2),$J23345=MID(kododd,3,3))</f>
      </c>
    </row>
    <row r="23346">
      <c r="A23346" s="95">
        <v>28035</v>
      </c>
      <c r="B23346" s="93" t="s">
        <v>8473</v>
      </c>
      <c r="C23346" s="93" t="s">
        <v>1457</v>
      </c>
      <c r="D23346" s="95">
        <v>1688</v>
      </c>
      <c r="F23346" s="95">
        <v>397091</v>
      </c>
      <c r="G23346" s="95">
        <v>0</v>
      </c>
      <c r="H23346" s="93" t="s">
        <v>8976</v>
      </c>
      <c r="I23346" s="93" t="s">
        <v>23895</v>
      </c>
      <c r="J23346" s="93" t="s">
        <v>20947</v>
      </c>
      <c r="K23346" s="93" t="s">
        <v>6833</v>
      </c>
      <c r="L23346" s="14">
        <f>AND(vyberHrace&lt;&gt;"",ISNUMBER(SEARCH(vyberHrace,$B23346)))</f>
      </c>
      <c r="M23346" s="14">
        <f>AND($I23346=MID(kododd,1,2),$J23346=MID(kododd,3,3))</f>
      </c>
    </row>
    <row r="23347">
      <c r="A23347" s="95">
        <v>20552</v>
      </c>
      <c r="B23347" s="93" t="s">
        <v>8474</v>
      </c>
      <c r="C23347" s="93" t="s">
        <v>1427</v>
      </c>
      <c r="D23347" s="95">
        <v>1100</v>
      </c>
      <c r="G23347" s="95">
        <v>0</v>
      </c>
      <c r="H23347" s="93" t="s">
        <v>8976</v>
      </c>
      <c r="I23347" s="93" t="s">
        <v>23895</v>
      </c>
      <c r="J23347" s="93" t="s">
        <v>20947</v>
      </c>
      <c r="K23347" s="93" t="s">
        <v>6833</v>
      </c>
      <c r="L23347" s="14">
        <f>AND(vyberHrace&lt;&gt;"",ISNUMBER(SEARCH(vyberHrace,$B23347)))</f>
      </c>
      <c r="M23347" s="14">
        <f>AND($I23347=MID(kododd,1,2),$J23347=MID(kododd,3,3))</f>
      </c>
    </row>
    <row r="23348">
      <c r="A23348" s="95">
        <v>48443</v>
      </c>
      <c r="B23348" s="93" t="s">
        <v>8475</v>
      </c>
      <c r="C23348" s="93" t="s">
        <v>1402</v>
      </c>
      <c r="G23348" s="95">
        <v>0</v>
      </c>
      <c r="H23348" s="93" t="s">
        <v>8976</v>
      </c>
      <c r="I23348" s="93" t="s">
        <v>23895</v>
      </c>
      <c r="J23348" s="93" t="s">
        <v>20936</v>
      </c>
      <c r="K23348" s="93" t="s">
        <v>5615</v>
      </c>
      <c r="L23348" s="14">
        <f>AND(vyberHrace&lt;&gt;"",ISNUMBER(SEARCH(vyberHrace,$B23348)))</f>
      </c>
      <c r="M23348" s="14">
        <f>AND($I23348=MID(kododd,1,2),$J23348=MID(kododd,3,3))</f>
      </c>
    </row>
    <row r="23349">
      <c r="A23349" s="95">
        <v>51742</v>
      </c>
      <c r="B23349" s="93" t="s">
        <v>2399</v>
      </c>
      <c r="C23349" s="93" t="s">
        <v>1406</v>
      </c>
      <c r="G23349" s="95">
        <v>0</v>
      </c>
      <c r="H23349" s="93" t="s">
        <v>8976</v>
      </c>
      <c r="I23349" s="93" t="s">
        <v>23895</v>
      </c>
      <c r="J23349" s="93" t="s">
        <v>20936</v>
      </c>
      <c r="K23349" s="93" t="s">
        <v>5615</v>
      </c>
      <c r="L23349" s="14">
        <f>AND(vyberHrace&lt;&gt;"",ISNUMBER(SEARCH(vyberHrace,$B23349)))</f>
      </c>
      <c r="M23349" s="14">
        <f>AND($I23349=MID(kododd,1,2),$J23349=MID(kododd,3,3))</f>
      </c>
    </row>
    <row r="23350">
      <c r="A23350" s="95">
        <v>6650</v>
      </c>
      <c r="B23350" s="93" t="s">
        <v>8485</v>
      </c>
      <c r="C23350" s="93" t="s">
        <v>1435</v>
      </c>
      <c r="D23350" s="95">
        <v>1619</v>
      </c>
      <c r="E23350" s="95">
        <v>1778</v>
      </c>
      <c r="F23350" s="95">
        <v>387908</v>
      </c>
      <c r="G23350" s="95">
        <v>250</v>
      </c>
      <c r="H23350" s="93" t="s">
        <v>8976</v>
      </c>
      <c r="I23350" s="93" t="s">
        <v>23895</v>
      </c>
      <c r="J23350" s="93" t="s">
        <v>20879</v>
      </c>
      <c r="K23350" s="93" t="s">
        <v>23919</v>
      </c>
      <c r="L23350" s="14">
        <f>AND(vyberHrace&lt;&gt;"",ISNUMBER(SEARCH(vyberHrace,$B23350)))</f>
      </c>
      <c r="M23350" s="14">
        <f>AND($I23350=MID(kododd,1,2),$J23350=MID(kododd,3,3))</f>
      </c>
    </row>
    <row r="23351">
      <c r="A23351" s="95">
        <v>55862</v>
      </c>
      <c r="B23351" s="93" t="s">
        <v>23264</v>
      </c>
      <c r="C23351" s="93" t="s">
        <v>1416</v>
      </c>
      <c r="G23351" s="95">
        <v>0</v>
      </c>
      <c r="H23351" s="93" t="s">
        <v>8976</v>
      </c>
      <c r="I23351" s="93" t="s">
        <v>23895</v>
      </c>
      <c r="J23351" s="93" t="s">
        <v>20947</v>
      </c>
      <c r="K23351" s="93" t="s">
        <v>6833</v>
      </c>
      <c r="L23351" s="14">
        <f>AND(vyberHrace&lt;&gt;"",ISNUMBER(SEARCH(vyberHrace,$B23351)))</f>
      </c>
      <c r="M23351" s="14">
        <f>AND($I23351=MID(kododd,1,2),$J23351=MID(kododd,3,3))</f>
      </c>
    </row>
    <row r="23352">
      <c r="A23352" s="95">
        <v>54294</v>
      </c>
      <c r="B23352" s="93" t="s">
        <v>1299</v>
      </c>
      <c r="C23352" s="93" t="s">
        <v>1411</v>
      </c>
      <c r="F23352" s="95">
        <v>571003380</v>
      </c>
      <c r="G23352" s="95">
        <v>250</v>
      </c>
      <c r="H23352" s="93" t="s">
        <v>8976</v>
      </c>
      <c r="I23352" s="93" t="s">
        <v>23895</v>
      </c>
      <c r="J23352" s="93" t="s">
        <v>20935</v>
      </c>
      <c r="K23352" s="93" t="s">
        <v>6901</v>
      </c>
      <c r="L23352" s="14">
        <f>AND(vyberHrace&lt;&gt;"",ISNUMBER(SEARCH(vyberHrace,$B23352)))</f>
      </c>
      <c r="M23352" s="14">
        <f>AND($I23352=MID(kododd,1,2),$J23352=MID(kododd,3,3))</f>
      </c>
    </row>
    <row r="23353">
      <c r="A23353" s="95">
        <v>57525</v>
      </c>
      <c r="B23353" s="93" t="s">
        <v>23247</v>
      </c>
      <c r="C23353" s="93" t="s">
        <v>1436</v>
      </c>
      <c r="D23353" s="95">
        <v>1129</v>
      </c>
      <c r="G23353" s="95">
        <v>250</v>
      </c>
      <c r="H23353" s="93" t="s">
        <v>8976</v>
      </c>
      <c r="I23353" s="93" t="s">
        <v>23895</v>
      </c>
      <c r="J23353" s="93" t="s">
        <v>20867</v>
      </c>
      <c r="K23353" s="93" t="s">
        <v>6764</v>
      </c>
      <c r="L23353" s="14">
        <f>AND(vyberHrace&lt;&gt;"",ISNUMBER(SEARCH(vyberHrace,$B23353)))</f>
      </c>
      <c r="M23353" s="14">
        <f>AND($I23353=MID(kododd,1,2),$J23353=MID(kododd,3,3))</f>
      </c>
    </row>
    <row r="23354">
      <c r="A23354" s="95">
        <v>9093</v>
      </c>
      <c r="B23354" s="93" t="s">
        <v>16709</v>
      </c>
      <c r="C23354" s="93" t="s">
        <v>1464</v>
      </c>
      <c r="D23354" s="95">
        <v>1989</v>
      </c>
      <c r="E23354" s="95">
        <v>1988</v>
      </c>
      <c r="F23354" s="95">
        <v>304514</v>
      </c>
      <c r="G23354" s="95">
        <v>0</v>
      </c>
      <c r="H23354" s="93" t="s">
        <v>8976</v>
      </c>
      <c r="I23354" s="93" t="s">
        <v>23895</v>
      </c>
      <c r="J23354" s="93" t="s">
        <v>20890</v>
      </c>
      <c r="K23354" s="93" t="s">
        <v>29570</v>
      </c>
      <c r="L23354" s="14">
        <f>AND(vyberHrace&lt;&gt;"",ISNUMBER(SEARCH(vyberHrace,$B23354)))</f>
      </c>
      <c r="M23354" s="14">
        <f>AND($I23354=MID(kododd,1,2),$J23354=MID(kododd,3,3))</f>
      </c>
    </row>
    <row r="23355">
      <c r="A23355" s="95">
        <v>27530</v>
      </c>
      <c r="B23355" s="93" t="s">
        <v>16711</v>
      </c>
      <c r="C23355" s="93" t="s">
        <v>1455</v>
      </c>
      <c r="D23355" s="95">
        <v>1771</v>
      </c>
      <c r="E23355" s="95">
        <v>1875</v>
      </c>
      <c r="F23355" s="95">
        <v>302376</v>
      </c>
      <c r="G23355" s="95">
        <v>250</v>
      </c>
      <c r="H23355" s="93" t="s">
        <v>8976</v>
      </c>
      <c r="I23355" s="93" t="s">
        <v>23895</v>
      </c>
      <c r="J23355" s="93" t="s">
        <v>20938</v>
      </c>
      <c r="K23355" s="93" t="s">
        <v>5086</v>
      </c>
      <c r="L23355" s="14">
        <f>AND(vyberHrace&lt;&gt;"",ISNUMBER(SEARCH(vyberHrace,$B23355)))</f>
      </c>
      <c r="M23355" s="14">
        <f>AND($I23355=MID(kododd,1,2),$J23355=MID(kododd,3,3))</f>
      </c>
    </row>
    <row r="23356">
      <c r="A23356" s="95">
        <v>5200</v>
      </c>
      <c r="B23356" s="93" t="s">
        <v>16712</v>
      </c>
      <c r="C23356" s="93" t="s">
        <v>1447</v>
      </c>
      <c r="D23356" s="95">
        <v>1551</v>
      </c>
      <c r="F23356" s="95">
        <v>302384</v>
      </c>
      <c r="G23356" s="95">
        <v>0</v>
      </c>
      <c r="H23356" s="93" t="s">
        <v>8976</v>
      </c>
      <c r="I23356" s="93" t="s">
        <v>23895</v>
      </c>
      <c r="J23356" s="93" t="s">
        <v>20938</v>
      </c>
      <c r="K23356" s="93" t="s">
        <v>5086</v>
      </c>
      <c r="L23356" s="14">
        <f>AND(vyberHrace&lt;&gt;"",ISNUMBER(SEARCH(vyberHrace,$B23356)))</f>
      </c>
      <c r="M23356" s="14">
        <f>AND($I23356=MID(kododd,1,2),$J23356=MID(kododd,3,3))</f>
      </c>
    </row>
    <row r="23357">
      <c r="A23357" s="95">
        <v>36390</v>
      </c>
      <c r="B23357" s="93" t="s">
        <v>16713</v>
      </c>
      <c r="C23357" s="93" t="s">
        <v>1449</v>
      </c>
      <c r="D23357" s="95">
        <v>1378</v>
      </c>
      <c r="E23357" s="95">
        <v>1570</v>
      </c>
      <c r="F23357" s="95">
        <v>351300</v>
      </c>
      <c r="G23357" s="95">
        <v>250</v>
      </c>
      <c r="H23357" s="93" t="s">
        <v>8976</v>
      </c>
      <c r="I23357" s="93" t="s">
        <v>23895</v>
      </c>
      <c r="J23357" s="93" t="s">
        <v>20938</v>
      </c>
      <c r="K23357" s="93" t="s">
        <v>5086</v>
      </c>
      <c r="L23357" s="14">
        <f>AND(vyberHrace&lt;&gt;"",ISNUMBER(SEARCH(vyberHrace,$B23357)))</f>
      </c>
      <c r="M23357" s="14">
        <f>AND($I23357=MID(kododd,1,2),$J23357=MID(kododd,3,3))</f>
      </c>
    </row>
    <row r="23358">
      <c r="A23358" s="95">
        <v>5203</v>
      </c>
      <c r="B23358" s="93" t="s">
        <v>16714</v>
      </c>
      <c r="C23358" s="93" t="s">
        <v>1426</v>
      </c>
      <c r="D23358" s="95">
        <v>1600</v>
      </c>
      <c r="G23358" s="95">
        <v>0</v>
      </c>
      <c r="H23358" s="93" t="s">
        <v>8976</v>
      </c>
      <c r="I23358" s="93" t="s">
        <v>23895</v>
      </c>
      <c r="J23358" s="93" t="s">
        <v>20938</v>
      </c>
      <c r="K23358" s="93" t="s">
        <v>5086</v>
      </c>
      <c r="L23358" s="14">
        <f>AND(vyberHrace&lt;&gt;"",ISNUMBER(SEARCH(vyberHrace,$B23358)))</f>
      </c>
      <c r="M23358" s="14">
        <f>AND($I23358=MID(kododd,1,2),$J23358=MID(kododd,3,3))</f>
      </c>
    </row>
    <row r="23359">
      <c r="A23359" s="95">
        <v>56123</v>
      </c>
      <c r="B23359" s="93" t="s">
        <v>23288</v>
      </c>
      <c r="C23359" s="93" t="s">
        <v>1412</v>
      </c>
      <c r="G23359" s="95">
        <v>0</v>
      </c>
      <c r="H23359" s="93" t="s">
        <v>8976</v>
      </c>
      <c r="I23359" s="93" t="s">
        <v>23895</v>
      </c>
      <c r="J23359" s="93" t="s">
        <v>20938</v>
      </c>
      <c r="K23359" s="93" t="s">
        <v>5086</v>
      </c>
      <c r="L23359" s="14">
        <f>AND(vyberHrace&lt;&gt;"",ISNUMBER(SEARCH(vyberHrace,$B23359)))</f>
      </c>
      <c r="M23359" s="14">
        <f>AND($I23359=MID(kododd,1,2),$J23359=MID(kododd,3,3))</f>
      </c>
    </row>
    <row r="23360">
      <c r="A23360" s="95">
        <v>43604</v>
      </c>
      <c r="B23360" s="93" t="s">
        <v>16725</v>
      </c>
      <c r="C23360" s="93" t="s">
        <v>1444</v>
      </c>
      <c r="D23360" s="95">
        <v>1177</v>
      </c>
      <c r="F23360" s="95">
        <v>389463</v>
      </c>
      <c r="G23360" s="95">
        <v>0</v>
      </c>
      <c r="H23360" s="93" t="s">
        <v>8976</v>
      </c>
      <c r="I23360" s="93" t="s">
        <v>23895</v>
      </c>
      <c r="J23360" s="93" t="s">
        <v>20854</v>
      </c>
      <c r="K23360" s="93" t="s">
        <v>9943</v>
      </c>
      <c r="L23360" s="14">
        <f>AND(vyberHrace&lt;&gt;"",ISNUMBER(SEARCH(vyberHrace,$B23360)))</f>
      </c>
      <c r="M23360" s="14">
        <f>AND($I23360=MID(kododd,1,2),$J23360=MID(kododd,3,3))</f>
      </c>
    </row>
    <row r="23361">
      <c r="A23361" s="95">
        <v>16143</v>
      </c>
      <c r="B23361" s="93" t="s">
        <v>16729</v>
      </c>
      <c r="C23361" s="93" t="s">
        <v>1457</v>
      </c>
      <c r="D23361" s="95">
        <v>2001</v>
      </c>
      <c r="E23361" s="95">
        <v>2000</v>
      </c>
      <c r="F23361" s="95">
        <v>322512</v>
      </c>
      <c r="G23361" s="95">
        <v>250</v>
      </c>
      <c r="H23361" s="93" t="s">
        <v>8976</v>
      </c>
      <c r="I23361" s="93" t="s">
        <v>23895</v>
      </c>
      <c r="J23361" s="93" t="s">
        <v>20878</v>
      </c>
      <c r="K23361" s="93" t="s">
        <v>6859</v>
      </c>
      <c r="L23361" s="14">
        <f>AND(vyberHrace&lt;&gt;"",ISNUMBER(SEARCH(vyberHrace,$B23361)))</f>
      </c>
      <c r="M23361" s="14">
        <f>AND($I23361=MID(kododd,1,2),$J23361=MID(kododd,3,3))</f>
      </c>
    </row>
    <row r="23362">
      <c r="A23362" s="95">
        <v>48694</v>
      </c>
      <c r="B23362" s="93" t="s">
        <v>16735</v>
      </c>
      <c r="C23362" s="93" t="s">
        <v>1406</v>
      </c>
      <c r="D23362" s="95">
        <v>1117</v>
      </c>
      <c r="E23362" s="95">
        <v>1486</v>
      </c>
      <c r="F23362" s="95">
        <v>23731826</v>
      </c>
      <c r="G23362" s="95">
        <v>0</v>
      </c>
      <c r="H23362" s="93" t="s">
        <v>8976</v>
      </c>
      <c r="I23362" s="93" t="s">
        <v>23895</v>
      </c>
      <c r="J23362" s="93" t="s">
        <v>20878</v>
      </c>
      <c r="K23362" s="93" t="s">
        <v>6859</v>
      </c>
      <c r="L23362" s="14">
        <f>AND(vyberHrace&lt;&gt;"",ISNUMBER(SEARCH(vyberHrace,$B23362)))</f>
      </c>
      <c r="M23362" s="14">
        <f>AND($I23362=MID(kododd,1,2),$J23362=MID(kododd,3,3))</f>
      </c>
    </row>
    <row r="23363">
      <c r="A23363" s="95">
        <v>54187</v>
      </c>
      <c r="B23363" s="93" t="s">
        <v>1185</v>
      </c>
      <c r="C23363" s="93" t="s">
        <v>1424</v>
      </c>
      <c r="D23363" s="95">
        <v>1222</v>
      </c>
      <c r="E23363" s="95">
        <v>1423</v>
      </c>
      <c r="F23363" s="95">
        <v>23750871</v>
      </c>
      <c r="G23363" s="95">
        <v>250</v>
      </c>
      <c r="H23363" s="93" t="s">
        <v>8976</v>
      </c>
      <c r="I23363" s="93" t="s">
        <v>23895</v>
      </c>
      <c r="J23363" s="93" t="s">
        <v>20848</v>
      </c>
      <c r="K23363" s="93" t="s">
        <v>3603</v>
      </c>
      <c r="L23363" s="14">
        <f>AND(vyberHrace&lt;&gt;"",ISNUMBER(SEARCH(vyberHrace,$B23363)))</f>
      </c>
      <c r="M23363" s="14">
        <f>AND($I23363=MID(kododd,1,2),$J23363=MID(kododd,3,3))</f>
      </c>
    </row>
    <row r="23364">
      <c r="A23364" s="95">
        <v>2961</v>
      </c>
      <c r="B23364" s="93" t="s">
        <v>16740</v>
      </c>
      <c r="C23364" s="93" t="s">
        <v>1471</v>
      </c>
      <c r="D23364" s="95">
        <v>1729</v>
      </c>
      <c r="E23364" s="95">
        <v>1845</v>
      </c>
      <c r="F23364" s="95">
        <v>337528</v>
      </c>
      <c r="G23364" s="95">
        <v>250</v>
      </c>
      <c r="H23364" s="93" t="s">
        <v>8976</v>
      </c>
      <c r="I23364" s="93" t="s">
        <v>23895</v>
      </c>
      <c r="J23364" s="93" t="s">
        <v>20920</v>
      </c>
      <c r="K23364" s="93" t="s">
        <v>3843</v>
      </c>
      <c r="L23364" s="14">
        <f>AND(vyberHrace&lt;&gt;"",ISNUMBER(SEARCH(vyberHrace,$B23364)))</f>
      </c>
      <c r="M23364" s="14">
        <f>AND($I23364=MID(kododd,1,2),$J23364=MID(kododd,3,3))</f>
      </c>
    </row>
    <row r="23365">
      <c r="A23365" s="95">
        <v>20713</v>
      </c>
      <c r="B23365" s="93" t="s">
        <v>16740</v>
      </c>
      <c r="C23365" s="93" t="s">
        <v>1446</v>
      </c>
      <c r="D23365" s="95">
        <v>1710</v>
      </c>
      <c r="E23365" s="95">
        <v>1806</v>
      </c>
      <c r="F23365" s="95">
        <v>378070</v>
      </c>
      <c r="G23365" s="95">
        <v>250</v>
      </c>
      <c r="H23365" s="93" t="s">
        <v>8976</v>
      </c>
      <c r="I23365" s="93" t="s">
        <v>23895</v>
      </c>
      <c r="J23365" s="93" t="s">
        <v>20934</v>
      </c>
      <c r="K23365" s="93" t="s">
        <v>21374</v>
      </c>
      <c r="L23365" s="14">
        <f>AND(vyberHrace&lt;&gt;"",ISNUMBER(SEARCH(vyberHrace,$B23365)))</f>
      </c>
      <c r="M23365" s="14">
        <f>AND($I23365=MID(kododd,1,2),$J23365=MID(kododd,3,3))</f>
      </c>
    </row>
    <row r="23366">
      <c r="A23366" s="95">
        <v>60215</v>
      </c>
      <c r="B23366" s="93" t="s">
        <v>26676</v>
      </c>
      <c r="C23366" s="93" t="s">
        <v>1410</v>
      </c>
      <c r="D23366" s="95">
        <v>1519</v>
      </c>
      <c r="F23366" s="95">
        <v>23786949</v>
      </c>
      <c r="G23366" s="95">
        <v>250</v>
      </c>
      <c r="H23366" s="93" t="s">
        <v>8976</v>
      </c>
      <c r="I23366" s="93" t="s">
        <v>23895</v>
      </c>
      <c r="J23366" s="93" t="s">
        <v>20967</v>
      </c>
      <c r="K23366" s="93" t="s">
        <v>4711</v>
      </c>
      <c r="L23366" s="14">
        <f>AND(vyberHrace&lt;&gt;"",ISNUMBER(SEARCH(vyberHrace,$B23366)))</f>
      </c>
      <c r="M23366" s="14">
        <f>AND($I23366=MID(kododd,1,2),$J23366=MID(kododd,3,3))</f>
      </c>
    </row>
    <row r="23367">
      <c r="A23367" s="95">
        <v>57624</v>
      </c>
      <c r="B23367" s="93" t="s">
        <v>24198</v>
      </c>
      <c r="C23367" s="93" t="s">
        <v>1422</v>
      </c>
      <c r="F23367" s="95">
        <v>23772069</v>
      </c>
      <c r="G23367" s="95">
        <v>250</v>
      </c>
      <c r="H23367" s="93" t="s">
        <v>8976</v>
      </c>
      <c r="I23367" s="93" t="s">
        <v>23895</v>
      </c>
      <c r="J23367" s="93" t="s">
        <v>20967</v>
      </c>
      <c r="K23367" s="93" t="s">
        <v>4711</v>
      </c>
      <c r="L23367" s="14">
        <f>AND(vyberHrace&lt;&gt;"",ISNUMBER(SEARCH(vyberHrace,$B23367)))</f>
      </c>
      <c r="M23367" s="14">
        <f>AND($I23367=MID(kododd,1,2),$J23367=MID(kododd,3,3))</f>
      </c>
    </row>
    <row r="23368">
      <c r="A23368" s="95">
        <v>56713</v>
      </c>
      <c r="B23368" s="93" t="s">
        <v>23265</v>
      </c>
      <c r="C23368" s="93" t="s">
        <v>1424</v>
      </c>
      <c r="F23368" s="95">
        <v>571002839</v>
      </c>
      <c r="G23368" s="95">
        <v>250</v>
      </c>
      <c r="H23368" s="93" t="s">
        <v>8976</v>
      </c>
      <c r="I23368" s="93" t="s">
        <v>23895</v>
      </c>
      <c r="J23368" s="93" t="s">
        <v>20947</v>
      </c>
      <c r="K23368" s="93" t="s">
        <v>6833</v>
      </c>
      <c r="L23368" s="14">
        <f>AND(vyberHrace&lt;&gt;"",ISNUMBER(SEARCH(vyberHrace,$B23368)))</f>
      </c>
      <c r="M23368" s="14">
        <f>AND($I23368=MID(kododd,1,2),$J23368=MID(kododd,3,3))</f>
      </c>
    </row>
    <row r="23369">
      <c r="A23369" s="95">
        <v>56806</v>
      </c>
      <c r="B23369" s="93" t="s">
        <v>23215</v>
      </c>
      <c r="C23369" s="93" t="s">
        <v>1424</v>
      </c>
      <c r="F23369" s="95">
        <v>23763892</v>
      </c>
      <c r="G23369" s="95">
        <v>0</v>
      </c>
      <c r="H23369" s="93" t="s">
        <v>8976</v>
      </c>
      <c r="I23369" s="93" t="s">
        <v>23895</v>
      </c>
      <c r="J23369" s="93" t="s">
        <v>20869</v>
      </c>
      <c r="K23369" s="93" t="s">
        <v>6770</v>
      </c>
      <c r="L23369" s="14">
        <f>AND(vyberHrace&lt;&gt;"",ISNUMBER(SEARCH(vyberHrace,$B23369)))</f>
      </c>
      <c r="M23369" s="14">
        <f>AND($I23369=MID(kododd,1,2),$J23369=MID(kododd,3,3))</f>
      </c>
    </row>
    <row r="23370">
      <c r="A23370" s="95">
        <v>46432</v>
      </c>
      <c r="B23370" s="93" t="s">
        <v>16778</v>
      </c>
      <c r="C23370" s="93" t="s">
        <v>1419</v>
      </c>
      <c r="D23370" s="95">
        <v>1109</v>
      </c>
      <c r="F23370" s="95">
        <v>23721898</v>
      </c>
      <c r="G23370" s="95">
        <v>0</v>
      </c>
      <c r="H23370" s="93" t="s">
        <v>8976</v>
      </c>
      <c r="I23370" s="93" t="s">
        <v>23895</v>
      </c>
      <c r="J23370" s="93" t="s">
        <v>20967</v>
      </c>
      <c r="K23370" s="93" t="s">
        <v>4711</v>
      </c>
      <c r="L23370" s="14">
        <f>AND(vyberHrace&lt;&gt;"",ISNUMBER(SEARCH(vyberHrace,$B23370)))</f>
      </c>
      <c r="M23370" s="14">
        <f>AND($I23370=MID(kododd,1,2),$J23370=MID(kododd,3,3))</f>
      </c>
    </row>
    <row r="23371">
      <c r="A23371" s="95">
        <v>48391</v>
      </c>
      <c r="B23371" s="93" t="s">
        <v>16784</v>
      </c>
      <c r="C23371" s="93" t="s">
        <v>3255</v>
      </c>
      <c r="F23371" s="95">
        <v>23725273</v>
      </c>
      <c r="G23371" s="95">
        <v>0</v>
      </c>
      <c r="H23371" s="93" t="s">
        <v>8976</v>
      </c>
      <c r="I23371" s="93" t="s">
        <v>23895</v>
      </c>
      <c r="J23371" s="93" t="s">
        <v>20936</v>
      </c>
      <c r="K23371" s="93" t="s">
        <v>5615</v>
      </c>
      <c r="L23371" s="14">
        <f>AND(vyberHrace&lt;&gt;"",ISNUMBER(SEARCH(vyberHrace,$B23371)))</f>
      </c>
      <c r="M23371" s="14">
        <f>AND($I23371=MID(kododd,1,2),$J23371=MID(kododd,3,3))</f>
      </c>
    </row>
    <row r="23372">
      <c r="A23372" s="95">
        <v>48396</v>
      </c>
      <c r="B23372" s="93" t="s">
        <v>16785</v>
      </c>
      <c r="C23372" s="93" t="s">
        <v>1410</v>
      </c>
      <c r="F23372" s="95">
        <v>23724242</v>
      </c>
      <c r="G23372" s="95">
        <v>0</v>
      </c>
      <c r="H23372" s="93" t="s">
        <v>8976</v>
      </c>
      <c r="I23372" s="93" t="s">
        <v>23895</v>
      </c>
      <c r="J23372" s="93" t="s">
        <v>20936</v>
      </c>
      <c r="K23372" s="93" t="s">
        <v>5615</v>
      </c>
      <c r="L23372" s="14">
        <f>AND(vyberHrace&lt;&gt;"",ISNUMBER(SEARCH(vyberHrace,$B23372)))</f>
      </c>
      <c r="M23372" s="14">
        <f>AND($I23372=MID(kododd,1,2),$J23372=MID(kododd,3,3))</f>
      </c>
    </row>
    <row r="23373">
      <c r="A23373" s="95">
        <v>26126</v>
      </c>
      <c r="B23373" s="93" t="s">
        <v>16788</v>
      </c>
      <c r="C23373" s="93" t="s">
        <v>1403</v>
      </c>
      <c r="D23373" s="95">
        <v>2058</v>
      </c>
      <c r="E23373" s="95">
        <v>2061</v>
      </c>
      <c r="F23373" s="95">
        <v>328413</v>
      </c>
      <c r="G23373" s="95">
        <v>250</v>
      </c>
      <c r="H23373" s="93" t="s">
        <v>8976</v>
      </c>
      <c r="I23373" s="93" t="s">
        <v>23895</v>
      </c>
      <c r="J23373" s="93" t="s">
        <v>20884</v>
      </c>
      <c r="K23373" s="93" t="s">
        <v>6918</v>
      </c>
      <c r="L23373" s="14">
        <f>AND(vyberHrace&lt;&gt;"",ISNUMBER(SEARCH(vyberHrace,$B23373)))</f>
      </c>
      <c r="M23373" s="14">
        <f>AND($I23373=MID(kododd,1,2),$J23373=MID(kododd,3,3))</f>
      </c>
    </row>
    <row r="23374">
      <c r="A23374" s="95">
        <v>167</v>
      </c>
      <c r="B23374" s="93" t="s">
        <v>16789</v>
      </c>
      <c r="C23374" s="93" t="s">
        <v>1469</v>
      </c>
      <c r="D23374" s="95">
        <v>2014</v>
      </c>
      <c r="E23374" s="95">
        <v>2020</v>
      </c>
      <c r="F23374" s="95">
        <v>305278</v>
      </c>
      <c r="G23374" s="95">
        <v>250</v>
      </c>
      <c r="H23374" s="93" t="s">
        <v>8976</v>
      </c>
      <c r="I23374" s="93" t="s">
        <v>23895</v>
      </c>
      <c r="J23374" s="93" t="s">
        <v>20884</v>
      </c>
      <c r="K23374" s="93" t="s">
        <v>6918</v>
      </c>
      <c r="L23374" s="14">
        <f>AND(vyberHrace&lt;&gt;"",ISNUMBER(SEARCH(vyberHrace,$B23374)))</f>
      </c>
      <c r="M23374" s="14">
        <f>AND($I23374=MID(kododd,1,2),$J23374=MID(kododd,3,3))</f>
      </c>
    </row>
    <row r="23375">
      <c r="A23375" s="95">
        <v>43624</v>
      </c>
      <c r="B23375" s="93" t="s">
        <v>16790</v>
      </c>
      <c r="C23375" s="93" t="s">
        <v>1407</v>
      </c>
      <c r="G23375" s="95">
        <v>0</v>
      </c>
      <c r="H23375" s="93" t="s">
        <v>8976</v>
      </c>
      <c r="I23375" s="93" t="s">
        <v>23895</v>
      </c>
      <c r="J23375" s="93" t="s">
        <v>20878</v>
      </c>
      <c r="K23375" s="93" t="s">
        <v>6859</v>
      </c>
      <c r="L23375" s="14">
        <f>AND(vyberHrace&lt;&gt;"",ISNUMBER(SEARCH(vyberHrace,$B23375)))</f>
      </c>
      <c r="M23375" s="14">
        <f>AND($I23375=MID(kododd,1,2),$J23375=MID(kododd,3,3))</f>
      </c>
    </row>
    <row r="23376">
      <c r="A23376" s="95">
        <v>16131</v>
      </c>
      <c r="B23376" s="93" t="s">
        <v>16791</v>
      </c>
      <c r="C23376" s="93" t="s">
        <v>1431</v>
      </c>
      <c r="D23376" s="95">
        <v>2189</v>
      </c>
      <c r="E23376" s="95">
        <v>2104</v>
      </c>
      <c r="F23376" s="95">
        <v>330221</v>
      </c>
      <c r="G23376" s="95">
        <v>250</v>
      </c>
      <c r="H23376" s="93" t="s">
        <v>8976</v>
      </c>
      <c r="I23376" s="93" t="s">
        <v>23895</v>
      </c>
      <c r="J23376" s="93" t="s">
        <v>20884</v>
      </c>
      <c r="K23376" s="93" t="s">
        <v>6918</v>
      </c>
      <c r="L23376" s="14">
        <f>AND(vyberHrace&lt;&gt;"",ISNUMBER(SEARCH(vyberHrace,$B23376)))</f>
      </c>
      <c r="M23376" s="14">
        <f>AND($I23376=MID(kododd,1,2),$J23376=MID(kododd,3,3))</f>
      </c>
    </row>
    <row r="23377">
      <c r="A23377" s="95">
        <v>39852</v>
      </c>
      <c r="B23377" s="93" t="s">
        <v>16792</v>
      </c>
      <c r="C23377" s="93" t="s">
        <v>1465</v>
      </c>
      <c r="D23377" s="95">
        <v>1567</v>
      </c>
      <c r="F23377" s="95">
        <v>23738871</v>
      </c>
      <c r="G23377" s="95">
        <v>250</v>
      </c>
      <c r="H23377" s="93" t="s">
        <v>8976</v>
      </c>
      <c r="I23377" s="93" t="s">
        <v>23895</v>
      </c>
      <c r="J23377" s="93" t="s">
        <v>20884</v>
      </c>
      <c r="K23377" s="93" t="s">
        <v>6918</v>
      </c>
      <c r="L23377" s="14">
        <f>AND(vyberHrace&lt;&gt;"",ISNUMBER(SEARCH(vyberHrace,$B23377)))</f>
      </c>
      <c r="M23377" s="14">
        <f>AND($I23377=MID(kododd,1,2),$J23377=MID(kododd,3,3))</f>
      </c>
    </row>
    <row r="23378">
      <c r="A23378" s="95">
        <v>55127</v>
      </c>
      <c r="B23378" s="93" t="s">
        <v>1232</v>
      </c>
      <c r="C23378" s="93" t="s">
        <v>1411</v>
      </c>
      <c r="G23378" s="95">
        <v>0</v>
      </c>
      <c r="H23378" s="93" t="s">
        <v>8976</v>
      </c>
      <c r="I23378" s="93" t="s">
        <v>23895</v>
      </c>
      <c r="J23378" s="93" t="s">
        <v>21013</v>
      </c>
      <c r="K23378" s="93" t="s">
        <v>12269</v>
      </c>
      <c r="L23378" s="14">
        <f>AND(vyberHrace&lt;&gt;"",ISNUMBER(SEARCH(vyberHrace,$B23378)))</f>
      </c>
      <c r="M23378" s="14">
        <f>AND($I23378=MID(kododd,1,2),$J23378=MID(kododd,3,3))</f>
      </c>
    </row>
    <row r="23379">
      <c r="A23379" s="95">
        <v>7595</v>
      </c>
      <c r="B23379" s="93" t="s">
        <v>16794</v>
      </c>
      <c r="C23379" s="93" t="s">
        <v>1401</v>
      </c>
      <c r="D23379" s="95">
        <v>1528</v>
      </c>
      <c r="E23379" s="95">
        <v>1651</v>
      </c>
      <c r="F23379" s="95">
        <v>394807</v>
      </c>
      <c r="G23379" s="95">
        <v>250</v>
      </c>
      <c r="H23379" s="93" t="s">
        <v>8976</v>
      </c>
      <c r="I23379" s="93" t="s">
        <v>23895</v>
      </c>
      <c r="J23379" s="93" t="s">
        <v>20962</v>
      </c>
      <c r="K23379" s="93" t="s">
        <v>5181</v>
      </c>
      <c r="L23379" s="14">
        <f>AND(vyberHrace&lt;&gt;"",ISNUMBER(SEARCH(vyberHrace,$B23379)))</f>
      </c>
      <c r="M23379" s="14">
        <f>AND($I23379=MID(kododd,1,2),$J23379=MID(kododd,3,3))</f>
      </c>
    </row>
    <row r="23380">
      <c r="A23380" s="95">
        <v>50800</v>
      </c>
      <c r="B23380" s="93" t="s">
        <v>4313</v>
      </c>
      <c r="C23380" s="93" t="s">
        <v>1412</v>
      </c>
      <c r="G23380" s="95">
        <v>0</v>
      </c>
      <c r="H23380" s="93" t="s">
        <v>8976</v>
      </c>
      <c r="I23380" s="93" t="s">
        <v>23895</v>
      </c>
      <c r="J23380" s="93" t="s">
        <v>20878</v>
      </c>
      <c r="K23380" s="93" t="s">
        <v>6859</v>
      </c>
      <c r="L23380" s="14">
        <f>AND(vyberHrace&lt;&gt;"",ISNUMBER(SEARCH(vyberHrace,$B23380)))</f>
      </c>
      <c r="M23380" s="14">
        <f>AND($I23380=MID(kododd,1,2),$J23380=MID(kododd,3,3))</f>
      </c>
    </row>
    <row r="23381">
      <c r="A23381" s="95">
        <v>45267</v>
      </c>
      <c r="B23381" s="93" t="s">
        <v>14526</v>
      </c>
      <c r="C23381" s="93" t="s">
        <v>1410</v>
      </c>
      <c r="D23381" s="95">
        <v>1052</v>
      </c>
      <c r="F23381" s="95">
        <v>23706600</v>
      </c>
      <c r="G23381" s="95">
        <v>0</v>
      </c>
      <c r="H23381" s="93" t="s">
        <v>8976</v>
      </c>
      <c r="I23381" s="93" t="s">
        <v>23895</v>
      </c>
      <c r="J23381" s="93" t="s">
        <v>20869</v>
      </c>
      <c r="K23381" s="93" t="s">
        <v>6770</v>
      </c>
      <c r="L23381" s="14">
        <f>AND(vyberHrace&lt;&gt;"",ISNUMBER(SEARCH(vyberHrace,$B23381)))</f>
      </c>
      <c r="M23381" s="14">
        <f>AND($I23381=MID(kododd,1,2),$J23381=MID(kododd,3,3))</f>
      </c>
    </row>
    <row r="23382">
      <c r="A23382" s="95">
        <v>60809</v>
      </c>
      <c r="B23382" s="93" t="s">
        <v>27201</v>
      </c>
      <c r="C23382" s="93" t="s">
        <v>1450</v>
      </c>
      <c r="G23382" s="95">
        <v>250</v>
      </c>
      <c r="H23382" s="93" t="s">
        <v>8976</v>
      </c>
      <c r="I23382" s="93" t="s">
        <v>23895</v>
      </c>
      <c r="J23382" s="93" t="s">
        <v>20882</v>
      </c>
      <c r="K23382" s="93" t="s">
        <v>6865</v>
      </c>
      <c r="L23382" s="14">
        <f>AND(vyberHrace&lt;&gt;"",ISNUMBER(SEARCH(vyberHrace,$B23382)))</f>
      </c>
      <c r="M23382" s="14">
        <f>AND($I23382=MID(kododd,1,2),$J23382=MID(kododd,3,3))</f>
      </c>
    </row>
    <row r="23383">
      <c r="A23383" s="95">
        <v>55619</v>
      </c>
      <c r="B23383" s="93" t="s">
        <v>23107</v>
      </c>
      <c r="C23383" s="93" t="s">
        <v>3255</v>
      </c>
      <c r="D23383" s="95">
        <v>1031</v>
      </c>
      <c r="F23383" s="95">
        <v>23780533</v>
      </c>
      <c r="G23383" s="95">
        <v>250</v>
      </c>
      <c r="H23383" s="93" t="s">
        <v>8976</v>
      </c>
      <c r="I23383" s="93" t="s">
        <v>23895</v>
      </c>
      <c r="J23383" s="93" t="s">
        <v>3580</v>
      </c>
      <c r="K23383" s="93" t="s">
        <v>4827</v>
      </c>
      <c r="L23383" s="14">
        <f>AND(vyberHrace&lt;&gt;"",ISNUMBER(SEARCH(vyberHrace,$B23383)))</f>
      </c>
      <c r="M23383" s="14">
        <f>AND($I23383=MID(kododd,1,2),$J23383=MID(kododd,3,3))</f>
      </c>
    </row>
    <row r="23384">
      <c r="A23384" s="95">
        <v>56958</v>
      </c>
      <c r="B23384" s="93" t="s">
        <v>23279</v>
      </c>
      <c r="C23384" s="93" t="s">
        <v>1422</v>
      </c>
      <c r="D23384" s="95">
        <v>1243</v>
      </c>
      <c r="F23384" s="95">
        <v>23784156</v>
      </c>
      <c r="G23384" s="95">
        <v>250</v>
      </c>
      <c r="H23384" s="93" t="s">
        <v>8976</v>
      </c>
      <c r="I23384" s="93" t="s">
        <v>23895</v>
      </c>
      <c r="J23384" s="93" t="s">
        <v>20891</v>
      </c>
      <c r="K23384" s="93" t="s">
        <v>6860</v>
      </c>
      <c r="L23384" s="14">
        <f>AND(vyberHrace&lt;&gt;"",ISNUMBER(SEARCH(vyberHrace,$B23384)))</f>
      </c>
      <c r="M23384" s="14">
        <f>AND($I23384=MID(kododd,1,2),$J23384=MID(kododd,3,3))</f>
      </c>
    </row>
    <row r="23385">
      <c r="A23385" s="95">
        <v>63889</v>
      </c>
      <c r="B23385" s="93" t="s">
        <v>30045</v>
      </c>
      <c r="C23385" s="93" t="s">
        <v>3255</v>
      </c>
      <c r="G23385" s="95">
        <v>250</v>
      </c>
      <c r="H23385" s="93" t="s">
        <v>8976</v>
      </c>
      <c r="I23385" s="93" t="s">
        <v>23895</v>
      </c>
      <c r="J23385" s="93" t="s">
        <v>20891</v>
      </c>
      <c r="K23385" s="93" t="s">
        <v>6860</v>
      </c>
      <c r="L23385" s="14">
        <f>AND(vyberHrace&lt;&gt;"",ISNUMBER(SEARCH(vyberHrace,$B23385)))</f>
      </c>
      <c r="M23385" s="14">
        <f>AND($I23385=MID(kododd,1,2),$J23385=MID(kododd,3,3))</f>
      </c>
    </row>
    <row r="23386">
      <c r="A23386" s="95">
        <v>48695</v>
      </c>
      <c r="B23386" s="93" t="s">
        <v>14658</v>
      </c>
      <c r="C23386" s="93" t="s">
        <v>1406</v>
      </c>
      <c r="G23386" s="95">
        <v>0</v>
      </c>
      <c r="H23386" s="93" t="s">
        <v>8976</v>
      </c>
      <c r="I23386" s="93" t="s">
        <v>23895</v>
      </c>
      <c r="J23386" s="93" t="s">
        <v>20878</v>
      </c>
      <c r="K23386" s="93" t="s">
        <v>6859</v>
      </c>
      <c r="L23386" s="14">
        <f>AND(vyberHrace&lt;&gt;"",ISNUMBER(SEARCH(vyberHrace,$B23386)))</f>
      </c>
      <c r="M23386" s="14">
        <f>AND($I23386=MID(kododd,1,2),$J23386=MID(kododd,3,3))</f>
      </c>
    </row>
    <row r="23387">
      <c r="A23387" s="95">
        <v>55082</v>
      </c>
      <c r="B23387" s="93" t="s">
        <v>1338</v>
      </c>
      <c r="C23387" s="93" t="s">
        <v>1417</v>
      </c>
      <c r="D23387" s="95">
        <v>1600</v>
      </c>
      <c r="E23387" s="95">
        <v>1650</v>
      </c>
      <c r="F23387" s="95">
        <v>23764589</v>
      </c>
      <c r="G23387" s="95">
        <v>250</v>
      </c>
      <c r="H23387" s="93" t="s">
        <v>8976</v>
      </c>
      <c r="I23387" s="93" t="s">
        <v>23895</v>
      </c>
      <c r="J23387" s="93" t="s">
        <v>1506</v>
      </c>
      <c r="K23387" s="93" t="s">
        <v>1507</v>
      </c>
      <c r="L23387" s="14">
        <f>AND(vyberHrace&lt;&gt;"",ISNUMBER(SEARCH(vyberHrace,$B23387)))</f>
      </c>
      <c r="M23387" s="14">
        <f>AND($I23387=MID(kododd,1,2),$J23387=MID(kododd,3,3))</f>
      </c>
    </row>
    <row r="23388">
      <c r="A23388" s="95">
        <v>46738</v>
      </c>
      <c r="B23388" s="93" t="s">
        <v>14560</v>
      </c>
      <c r="C23388" s="93" t="s">
        <v>3255</v>
      </c>
      <c r="G23388" s="95">
        <v>0</v>
      </c>
      <c r="H23388" s="93" t="s">
        <v>8976</v>
      </c>
      <c r="I23388" s="93" t="s">
        <v>23895</v>
      </c>
      <c r="J23388" s="93" t="s">
        <v>20869</v>
      </c>
      <c r="K23388" s="93" t="s">
        <v>6770</v>
      </c>
      <c r="L23388" s="14">
        <f>AND(vyberHrace&lt;&gt;"",ISNUMBER(SEARCH(vyberHrace,$B23388)))</f>
      </c>
      <c r="M23388" s="14">
        <f>AND($I23388=MID(kododd,1,2),$J23388=MID(kododd,3,3))</f>
      </c>
    </row>
    <row r="23389">
      <c r="A23389" s="95">
        <v>63186</v>
      </c>
      <c r="B23389" s="93" t="s">
        <v>29674</v>
      </c>
      <c r="C23389" s="93" t="s">
        <v>1450</v>
      </c>
      <c r="G23389" s="95">
        <v>250</v>
      </c>
      <c r="H23389" s="93" t="s">
        <v>8976</v>
      </c>
      <c r="I23389" s="93" t="s">
        <v>23895</v>
      </c>
      <c r="J23389" s="93" t="s">
        <v>20947</v>
      </c>
      <c r="K23389" s="93" t="s">
        <v>6833</v>
      </c>
      <c r="L23389" s="14">
        <f>AND(vyberHrace&lt;&gt;"",ISNUMBER(SEARCH(vyberHrace,$B23389)))</f>
      </c>
      <c r="M23389" s="14">
        <f>AND($I23389=MID(kododd,1,2),$J23389=MID(kododd,3,3))</f>
      </c>
    </row>
    <row r="23390">
      <c r="A23390" s="95">
        <v>58376</v>
      </c>
      <c r="B23390" s="93" t="s">
        <v>24884</v>
      </c>
      <c r="C23390" s="93" t="s">
        <v>1411</v>
      </c>
      <c r="G23390" s="95">
        <v>250</v>
      </c>
      <c r="H23390" s="93" t="s">
        <v>8976</v>
      </c>
      <c r="I23390" s="93" t="s">
        <v>23895</v>
      </c>
      <c r="J23390" s="93" t="s">
        <v>20878</v>
      </c>
      <c r="K23390" s="93" t="s">
        <v>6859</v>
      </c>
      <c r="L23390" s="14">
        <f>AND(vyberHrace&lt;&gt;"",ISNUMBER(SEARCH(vyberHrace,$B23390)))</f>
      </c>
      <c r="M23390" s="14">
        <f>AND($I23390=MID(kododd,1,2),$J23390=MID(kododd,3,3))</f>
      </c>
    </row>
    <row r="23391">
      <c r="A23391" s="95">
        <v>5381</v>
      </c>
      <c r="B23391" s="93" t="s">
        <v>14562</v>
      </c>
      <c r="C23391" s="93" t="s">
        <v>1439</v>
      </c>
      <c r="D23391" s="95">
        <v>1999</v>
      </c>
      <c r="E23391" s="95">
        <v>2000</v>
      </c>
      <c r="F23391" s="95">
        <v>314153</v>
      </c>
      <c r="G23391" s="95">
        <v>0</v>
      </c>
      <c r="H23391" s="93" t="s">
        <v>8976</v>
      </c>
      <c r="I23391" s="93" t="s">
        <v>23895</v>
      </c>
      <c r="J23391" s="93" t="s">
        <v>20908</v>
      </c>
      <c r="K23391" s="93" t="s">
        <v>4333</v>
      </c>
      <c r="L23391" s="14">
        <f>AND(vyberHrace&lt;&gt;"",ISNUMBER(SEARCH(vyberHrace,$B23391)))</f>
      </c>
      <c r="M23391" s="14">
        <f>AND($I23391=MID(kododd,1,2),$J23391=MID(kododd,3,3))</f>
      </c>
    </row>
    <row r="23392">
      <c r="A23392" s="95">
        <v>45879</v>
      </c>
      <c r="B23392" s="93" t="s">
        <v>6379</v>
      </c>
      <c r="C23392" s="93" t="s">
        <v>3255</v>
      </c>
      <c r="G23392" s="95">
        <v>0</v>
      </c>
      <c r="H23392" s="93" t="s">
        <v>8976</v>
      </c>
      <c r="I23392" s="93" t="s">
        <v>23895</v>
      </c>
      <c r="J23392" s="93" t="s">
        <v>20878</v>
      </c>
      <c r="K23392" s="93" t="s">
        <v>6859</v>
      </c>
      <c r="L23392" s="14">
        <f>AND(vyberHrace&lt;&gt;"",ISNUMBER(SEARCH(vyberHrace,$B23392)))</f>
      </c>
      <c r="M23392" s="14">
        <f>AND($I23392=MID(kododd,1,2),$J23392=MID(kododd,3,3))</f>
      </c>
    </row>
    <row r="23393">
      <c r="A23393" s="95">
        <v>58712</v>
      </c>
      <c r="B23393" s="93" t="s">
        <v>25193</v>
      </c>
      <c r="C23393" s="93" t="s">
        <v>1487</v>
      </c>
      <c r="G23393" s="95">
        <v>0</v>
      </c>
      <c r="H23393" s="93" t="s">
        <v>8976</v>
      </c>
      <c r="I23393" s="93" t="s">
        <v>23895</v>
      </c>
      <c r="J23393" s="93" t="s">
        <v>20878</v>
      </c>
      <c r="K23393" s="93" t="s">
        <v>6859</v>
      </c>
      <c r="L23393" s="14">
        <f>AND(vyberHrace&lt;&gt;"",ISNUMBER(SEARCH(vyberHrace,$B23393)))</f>
      </c>
      <c r="M23393" s="14">
        <f>AND($I23393=MID(kododd,1,2),$J23393=MID(kododd,3,3))</f>
      </c>
    </row>
    <row r="23394">
      <c r="A23394" s="95">
        <v>48696</v>
      </c>
      <c r="B23394" s="93" t="s">
        <v>6387</v>
      </c>
      <c r="C23394" s="93" t="s">
        <v>1406</v>
      </c>
      <c r="G23394" s="95">
        <v>0</v>
      </c>
      <c r="H23394" s="93" t="s">
        <v>8976</v>
      </c>
      <c r="I23394" s="93" t="s">
        <v>23895</v>
      </c>
      <c r="J23394" s="93" t="s">
        <v>20878</v>
      </c>
      <c r="K23394" s="93" t="s">
        <v>6859</v>
      </c>
      <c r="L23394" s="14">
        <f>AND(vyberHrace&lt;&gt;"",ISNUMBER(SEARCH(vyberHrace,$B23394)))</f>
      </c>
      <c r="M23394" s="14">
        <f>AND($I23394=MID(kododd,1,2),$J23394=MID(kododd,3,3))</f>
      </c>
    </row>
    <row r="23395">
      <c r="A23395" s="95">
        <v>44424</v>
      </c>
      <c r="B23395" s="93" t="s">
        <v>6388</v>
      </c>
      <c r="C23395" s="93" t="s">
        <v>1402</v>
      </c>
      <c r="D23395" s="95">
        <v>1100</v>
      </c>
      <c r="G23395" s="95">
        <v>0</v>
      </c>
      <c r="H23395" s="93" t="s">
        <v>8976</v>
      </c>
      <c r="I23395" s="93" t="s">
        <v>23895</v>
      </c>
      <c r="J23395" s="93" t="s">
        <v>20878</v>
      </c>
      <c r="K23395" s="93" t="s">
        <v>6859</v>
      </c>
      <c r="L23395" s="14">
        <f>AND(vyberHrace&lt;&gt;"",ISNUMBER(SEARCH(vyberHrace,$B23395)))</f>
      </c>
      <c r="M23395" s="14">
        <f>AND($I23395=MID(kododd,1,2),$J23395=MID(kododd,3,3))</f>
      </c>
    </row>
    <row r="23396">
      <c r="A23396" s="95">
        <v>49613</v>
      </c>
      <c r="B23396" s="93" t="s">
        <v>6389</v>
      </c>
      <c r="C23396" s="93" t="s">
        <v>1416</v>
      </c>
      <c r="F23396" s="95">
        <v>23743239</v>
      </c>
      <c r="G23396" s="95">
        <v>0</v>
      </c>
      <c r="H23396" s="93" t="s">
        <v>8976</v>
      </c>
      <c r="I23396" s="93" t="s">
        <v>23895</v>
      </c>
      <c r="J23396" s="93" t="s">
        <v>20864</v>
      </c>
      <c r="K23396" s="93" t="s">
        <v>1505</v>
      </c>
      <c r="L23396" s="14">
        <f>AND(vyberHrace&lt;&gt;"",ISNUMBER(SEARCH(vyberHrace,$B23396)))</f>
      </c>
      <c r="M23396" s="14">
        <f>AND($I23396=MID(kododd,1,2),$J23396=MID(kododd,3,3))</f>
      </c>
    </row>
    <row r="23397">
      <c r="A23397" s="95">
        <v>48368</v>
      </c>
      <c r="B23397" s="93" t="s">
        <v>6390</v>
      </c>
      <c r="C23397" s="93" t="s">
        <v>1422</v>
      </c>
      <c r="G23397" s="95">
        <v>0</v>
      </c>
      <c r="H23397" s="93" t="s">
        <v>8976</v>
      </c>
      <c r="I23397" s="93" t="s">
        <v>23895</v>
      </c>
      <c r="J23397" s="93" t="s">
        <v>20936</v>
      </c>
      <c r="K23397" s="93" t="s">
        <v>5615</v>
      </c>
      <c r="L23397" s="14">
        <f>AND(vyberHrace&lt;&gt;"",ISNUMBER(SEARCH(vyberHrace,$B23397)))</f>
      </c>
      <c r="M23397" s="14">
        <f>AND($I23397=MID(kododd,1,2),$J23397=MID(kododd,3,3))</f>
      </c>
    </row>
    <row r="23398">
      <c r="A23398" s="95">
        <v>11310</v>
      </c>
      <c r="B23398" s="93" t="s">
        <v>6391</v>
      </c>
      <c r="C23398" s="93" t="s">
        <v>1451</v>
      </c>
      <c r="D23398" s="95">
        <v>1481</v>
      </c>
      <c r="F23398" s="95">
        <v>23708549</v>
      </c>
      <c r="G23398" s="95">
        <v>250</v>
      </c>
      <c r="H23398" s="93" t="s">
        <v>8976</v>
      </c>
      <c r="I23398" s="93" t="s">
        <v>23895</v>
      </c>
      <c r="J23398" s="93" t="s">
        <v>20945</v>
      </c>
      <c r="K23398" s="93" t="s">
        <v>6870</v>
      </c>
      <c r="L23398" s="14">
        <f>AND(vyberHrace&lt;&gt;"",ISNUMBER(SEARCH(vyberHrace,$B23398)))</f>
      </c>
      <c r="M23398" s="14">
        <f>AND($I23398=MID(kododd,1,2),$J23398=MID(kododd,3,3))</f>
      </c>
    </row>
    <row r="23399">
      <c r="A23399" s="95">
        <v>45359</v>
      </c>
      <c r="B23399" s="93" t="s">
        <v>6392</v>
      </c>
      <c r="C23399" s="93" t="s">
        <v>1400</v>
      </c>
      <c r="G23399" s="95">
        <v>0</v>
      </c>
      <c r="H23399" s="93" t="s">
        <v>8976</v>
      </c>
      <c r="I23399" s="93" t="s">
        <v>23895</v>
      </c>
      <c r="J23399" s="93" t="s">
        <v>20869</v>
      </c>
      <c r="K23399" s="93" t="s">
        <v>6770</v>
      </c>
      <c r="L23399" s="14">
        <f>AND(vyberHrace&lt;&gt;"",ISNUMBER(SEARCH(vyberHrace,$B23399)))</f>
      </c>
      <c r="M23399" s="14">
        <f>AND($I23399=MID(kododd,1,2),$J23399=MID(kododd,3,3))</f>
      </c>
    </row>
    <row r="23400">
      <c r="A23400" s="95">
        <v>22495</v>
      </c>
      <c r="B23400" s="93" t="s">
        <v>23972</v>
      </c>
      <c r="C23400" s="93" t="s">
        <v>1417</v>
      </c>
      <c r="D23400" s="95">
        <v>1611</v>
      </c>
      <c r="E23400" s="95">
        <v>1741</v>
      </c>
      <c r="F23400" s="95">
        <v>389064</v>
      </c>
      <c r="G23400" s="95">
        <v>0</v>
      </c>
      <c r="H23400" s="93" t="s">
        <v>8976</v>
      </c>
      <c r="I23400" s="93" t="s">
        <v>23895</v>
      </c>
      <c r="J23400" s="93" t="s">
        <v>20891</v>
      </c>
      <c r="K23400" s="93" t="s">
        <v>6860</v>
      </c>
      <c r="L23400" s="14">
        <f>AND(vyberHrace&lt;&gt;"",ISNUMBER(SEARCH(vyberHrace,$B23400)))</f>
      </c>
      <c r="M23400" s="14">
        <f>AND($I23400=MID(kododd,1,2),$J23400=MID(kododd,3,3))</f>
      </c>
    </row>
    <row r="23401">
      <c r="A23401" s="95">
        <v>9944</v>
      </c>
      <c r="B23401" s="93" t="s">
        <v>6415</v>
      </c>
      <c r="C23401" s="93" t="s">
        <v>1401</v>
      </c>
      <c r="D23401" s="95">
        <v>1469</v>
      </c>
      <c r="E23401" s="95">
        <v>1565</v>
      </c>
      <c r="F23401" s="95">
        <v>23713330</v>
      </c>
      <c r="G23401" s="95">
        <v>250</v>
      </c>
      <c r="H23401" s="93" t="s">
        <v>8976</v>
      </c>
      <c r="I23401" s="93" t="s">
        <v>23895</v>
      </c>
      <c r="J23401" s="93" t="s">
        <v>20908</v>
      </c>
      <c r="K23401" s="93" t="s">
        <v>4333</v>
      </c>
      <c r="L23401" s="14">
        <f>AND(vyberHrace&lt;&gt;"",ISNUMBER(SEARCH(vyberHrace,$B23401)))</f>
      </c>
      <c r="M23401" s="14">
        <f>AND($I23401=MID(kododd,1,2),$J23401=MID(kododd,3,3))</f>
      </c>
    </row>
    <row r="23402">
      <c r="A23402" s="95">
        <v>57550</v>
      </c>
      <c r="B23402" s="93" t="s">
        <v>23174</v>
      </c>
      <c r="C23402" s="93" t="s">
        <v>1406</v>
      </c>
      <c r="D23402" s="95">
        <v>1702</v>
      </c>
      <c r="E23402" s="95">
        <v>1766</v>
      </c>
      <c r="F23402" s="95">
        <v>23763477</v>
      </c>
      <c r="G23402" s="95">
        <v>250</v>
      </c>
      <c r="H23402" s="93" t="s">
        <v>8976</v>
      </c>
      <c r="I23402" s="93" t="s">
        <v>23895</v>
      </c>
      <c r="J23402" s="93" t="s">
        <v>20878</v>
      </c>
      <c r="K23402" s="93" t="s">
        <v>6859</v>
      </c>
      <c r="L23402" s="14">
        <f>AND(vyberHrace&lt;&gt;"",ISNUMBER(SEARCH(vyberHrace,$B23402)))</f>
      </c>
      <c r="M23402" s="14">
        <f>AND($I23402=MID(kododd,1,2),$J23402=MID(kododd,3,3))</f>
      </c>
    </row>
    <row r="23403">
      <c r="A23403" s="95">
        <v>57551</v>
      </c>
      <c r="B23403" s="93" t="s">
        <v>23175</v>
      </c>
      <c r="C23403" s="93" t="s">
        <v>1486</v>
      </c>
      <c r="D23403" s="95">
        <v>1009</v>
      </c>
      <c r="F23403" s="95">
        <v>23786426</v>
      </c>
      <c r="G23403" s="95">
        <v>250</v>
      </c>
      <c r="H23403" s="93" t="s">
        <v>8976</v>
      </c>
      <c r="I23403" s="93" t="s">
        <v>23895</v>
      </c>
      <c r="J23403" s="93" t="s">
        <v>20878</v>
      </c>
      <c r="K23403" s="93" t="s">
        <v>6859</v>
      </c>
      <c r="L23403" s="14">
        <f>AND(vyberHrace&lt;&gt;"",ISNUMBER(SEARCH(vyberHrace,$B23403)))</f>
      </c>
      <c r="M23403" s="14">
        <f>AND($I23403=MID(kododd,1,2),$J23403=MID(kododd,3,3))</f>
      </c>
    </row>
    <row r="23404">
      <c r="A23404" s="95">
        <v>42938</v>
      </c>
      <c r="B23404" s="93" t="s">
        <v>8772</v>
      </c>
      <c r="C23404" s="93" t="s">
        <v>1419</v>
      </c>
      <c r="D23404" s="95">
        <v>1793</v>
      </c>
      <c r="E23404" s="95">
        <v>1885</v>
      </c>
      <c r="F23404" s="95">
        <v>23716738</v>
      </c>
      <c r="G23404" s="95">
        <v>250</v>
      </c>
      <c r="H23404" s="93" t="s">
        <v>8976</v>
      </c>
      <c r="I23404" s="93" t="s">
        <v>23895</v>
      </c>
      <c r="J23404" s="93" t="s">
        <v>20896</v>
      </c>
      <c r="K23404" s="93" t="s">
        <v>6905</v>
      </c>
      <c r="L23404" s="14">
        <f>AND(vyberHrace&lt;&gt;"",ISNUMBER(SEARCH(vyberHrace,$B23404)))</f>
      </c>
      <c r="M23404" s="14">
        <f>AND($I23404=MID(kododd,1,2),$J23404=MID(kododd,3,3))</f>
      </c>
    </row>
    <row r="23405">
      <c r="A23405" s="95">
        <v>10099</v>
      </c>
      <c r="B23405" s="93" t="s">
        <v>8773</v>
      </c>
      <c r="C23405" s="93" t="s">
        <v>1443</v>
      </c>
      <c r="D23405" s="95">
        <v>1533</v>
      </c>
      <c r="F23405" s="95">
        <v>395447</v>
      </c>
      <c r="G23405" s="95">
        <v>250</v>
      </c>
      <c r="H23405" s="93" t="s">
        <v>8976</v>
      </c>
      <c r="I23405" s="93" t="s">
        <v>23895</v>
      </c>
      <c r="J23405" s="93" t="s">
        <v>21001</v>
      </c>
      <c r="K23405" s="93" t="s">
        <v>23915</v>
      </c>
      <c r="L23405" s="14">
        <f>AND(vyberHrace&lt;&gt;"",ISNUMBER(SEARCH(vyberHrace,$B23405)))</f>
      </c>
      <c r="M23405" s="14">
        <f>AND($I23405=MID(kododd,1,2),$J23405=MID(kododd,3,3))</f>
      </c>
    </row>
    <row r="23406">
      <c r="A23406" s="95">
        <v>10101</v>
      </c>
      <c r="B23406" s="93" t="s">
        <v>8781</v>
      </c>
      <c r="C23406" s="93" t="s">
        <v>1459</v>
      </c>
      <c r="D23406" s="95">
        <v>1599</v>
      </c>
      <c r="F23406" s="95">
        <v>23798718</v>
      </c>
      <c r="G23406" s="95">
        <v>250</v>
      </c>
      <c r="H23406" s="93" t="s">
        <v>8976</v>
      </c>
      <c r="I23406" s="93" t="s">
        <v>23895</v>
      </c>
      <c r="J23406" s="93" t="s">
        <v>21001</v>
      </c>
      <c r="K23406" s="93" t="s">
        <v>23915</v>
      </c>
      <c r="L23406" s="14">
        <f>AND(vyberHrace&lt;&gt;"",ISNUMBER(SEARCH(vyberHrace,$B23406)))</f>
      </c>
      <c r="M23406" s="14">
        <f>AND($I23406=MID(kododd,1,2),$J23406=MID(kododd,3,3))</f>
      </c>
    </row>
    <row r="23407">
      <c r="A23407" s="95">
        <v>50085</v>
      </c>
      <c r="B23407" s="93" t="s">
        <v>16897</v>
      </c>
      <c r="C23407" s="93" t="s">
        <v>1422</v>
      </c>
      <c r="G23407" s="95">
        <v>0</v>
      </c>
      <c r="H23407" s="93" t="s">
        <v>8976</v>
      </c>
      <c r="I23407" s="93" t="s">
        <v>23895</v>
      </c>
      <c r="J23407" s="93" t="s">
        <v>20936</v>
      </c>
      <c r="K23407" s="93" t="s">
        <v>5615</v>
      </c>
      <c r="L23407" s="14">
        <f>AND(vyberHrace&lt;&gt;"",ISNUMBER(SEARCH(vyberHrace,$B23407)))</f>
      </c>
      <c r="M23407" s="14">
        <f>AND($I23407=MID(kododd,1,2),$J23407=MID(kododd,3,3))</f>
      </c>
    </row>
    <row r="23408">
      <c r="A23408" s="95">
        <v>50086</v>
      </c>
      <c r="B23408" s="93" t="s">
        <v>16898</v>
      </c>
      <c r="C23408" s="93" t="s">
        <v>1416</v>
      </c>
      <c r="G23408" s="95">
        <v>0</v>
      </c>
      <c r="H23408" s="93" t="s">
        <v>8976</v>
      </c>
      <c r="I23408" s="93" t="s">
        <v>23895</v>
      </c>
      <c r="J23408" s="93" t="s">
        <v>20936</v>
      </c>
      <c r="K23408" s="93" t="s">
        <v>5615</v>
      </c>
      <c r="L23408" s="14">
        <f>AND(vyberHrace&lt;&gt;"",ISNUMBER(SEARCH(vyberHrace,$B23408)))</f>
      </c>
      <c r="M23408" s="14">
        <f>AND($I23408=MID(kododd,1,2),$J23408=MID(kododd,3,3))</f>
      </c>
    </row>
    <row r="23409">
      <c r="A23409" s="95">
        <v>50801</v>
      </c>
      <c r="B23409" s="93" t="s">
        <v>4314</v>
      </c>
      <c r="C23409" s="93" t="s">
        <v>1422</v>
      </c>
      <c r="G23409" s="95">
        <v>0</v>
      </c>
      <c r="H23409" s="93" t="s">
        <v>8976</v>
      </c>
      <c r="I23409" s="93" t="s">
        <v>23895</v>
      </c>
      <c r="J23409" s="93" t="s">
        <v>20878</v>
      </c>
      <c r="K23409" s="93" t="s">
        <v>6859</v>
      </c>
      <c r="L23409" s="14">
        <f>AND(vyberHrace&lt;&gt;"",ISNUMBER(SEARCH(vyberHrace,$B23409)))</f>
      </c>
      <c r="M23409" s="14">
        <f>AND($I23409=MID(kododd,1,2),$J23409=MID(kododd,3,3))</f>
      </c>
    </row>
    <row r="23410">
      <c r="A23410" s="95">
        <v>63968</v>
      </c>
      <c r="B23410" s="93" t="s">
        <v>30173</v>
      </c>
      <c r="C23410" s="93" t="s">
        <v>1487</v>
      </c>
      <c r="D23410" s="95">
        <v>80271</v>
      </c>
      <c r="E23410" s="95">
        <v>80271</v>
      </c>
      <c r="G23410" s="95">
        <v>250</v>
      </c>
      <c r="H23410" s="93" t="s">
        <v>8976</v>
      </c>
      <c r="I23410" s="93" t="s">
        <v>23895</v>
      </c>
      <c r="J23410" s="93" t="s">
        <v>20935</v>
      </c>
      <c r="K23410" s="93" t="s">
        <v>6901</v>
      </c>
      <c r="L23410" s="14">
        <f>AND(vyberHrace&lt;&gt;"",ISNUMBER(SEARCH(vyberHrace,$B23410)))</f>
      </c>
      <c r="M23410" s="14">
        <f>AND($I23410=MID(kododd,1,2),$J23410=MID(kododd,3,3))</f>
      </c>
    </row>
    <row r="23411">
      <c r="A23411" s="95">
        <v>39240</v>
      </c>
      <c r="B23411" s="93" t="s">
        <v>19340</v>
      </c>
      <c r="C23411" s="93" t="s">
        <v>1408</v>
      </c>
      <c r="F23411" s="95">
        <v>371947</v>
      </c>
      <c r="G23411" s="95">
        <v>0</v>
      </c>
      <c r="H23411" s="93" t="s">
        <v>8976</v>
      </c>
      <c r="I23411" s="93" t="s">
        <v>23895</v>
      </c>
      <c r="J23411" s="93" t="s">
        <v>20848</v>
      </c>
      <c r="K23411" s="93" t="s">
        <v>3603</v>
      </c>
      <c r="L23411" s="14">
        <f>AND(vyberHrace&lt;&gt;"",ISNUMBER(SEARCH(vyberHrace,$B23411)))</f>
      </c>
      <c r="M23411" s="14">
        <f>AND($I23411=MID(kododd,1,2),$J23411=MID(kododd,3,3))</f>
      </c>
    </row>
    <row r="23412">
      <c r="A23412" s="95">
        <v>44321</v>
      </c>
      <c r="B23412" s="93" t="s">
        <v>19341</v>
      </c>
      <c r="C23412" s="93" t="s">
        <v>3255</v>
      </c>
      <c r="F23412" s="95">
        <v>23708980</v>
      </c>
      <c r="G23412" s="95">
        <v>0</v>
      </c>
      <c r="H23412" s="93" t="s">
        <v>8976</v>
      </c>
      <c r="I23412" s="93" t="s">
        <v>23895</v>
      </c>
      <c r="J23412" s="93" t="s">
        <v>20848</v>
      </c>
      <c r="K23412" s="93" t="s">
        <v>3603</v>
      </c>
      <c r="L23412" s="14">
        <f>AND(vyberHrace&lt;&gt;"",ISNUMBER(SEARCH(vyberHrace,$B23412)))</f>
      </c>
      <c r="M23412" s="14">
        <f>AND($I23412=MID(kododd,1,2),$J23412=MID(kododd,3,3))</f>
      </c>
    </row>
    <row r="23413">
      <c r="A23413" s="95">
        <v>46839</v>
      </c>
      <c r="B23413" s="93" t="s">
        <v>19343</v>
      </c>
      <c r="C23413" s="93" t="s">
        <v>1402</v>
      </c>
      <c r="G23413" s="95">
        <v>0</v>
      </c>
      <c r="H23413" s="93" t="s">
        <v>8976</v>
      </c>
      <c r="I23413" s="93" t="s">
        <v>23895</v>
      </c>
      <c r="J23413" s="93" t="s">
        <v>20878</v>
      </c>
      <c r="K23413" s="93" t="s">
        <v>6859</v>
      </c>
      <c r="L23413" s="14">
        <f>AND(vyberHrace&lt;&gt;"",ISNUMBER(SEARCH(vyberHrace,$B23413)))</f>
      </c>
      <c r="M23413" s="14">
        <f>AND($I23413=MID(kododd,1,2),$J23413=MID(kododd,3,3))</f>
      </c>
    </row>
    <row r="23414">
      <c r="A23414" s="95">
        <v>58570</v>
      </c>
      <c r="B23414" s="93" t="s">
        <v>25066</v>
      </c>
      <c r="C23414" s="93" t="s">
        <v>1410</v>
      </c>
      <c r="G23414" s="95">
        <v>250</v>
      </c>
      <c r="H23414" s="93" t="s">
        <v>8976</v>
      </c>
      <c r="I23414" s="93" t="s">
        <v>23895</v>
      </c>
      <c r="J23414" s="93" t="s">
        <v>20948</v>
      </c>
      <c r="K23414" s="93" t="s">
        <v>6265</v>
      </c>
      <c r="L23414" s="14">
        <f>AND(vyberHrace&lt;&gt;"",ISNUMBER(SEARCH(vyberHrace,$B23414)))</f>
      </c>
      <c r="M23414" s="14">
        <f>AND($I23414=MID(kododd,1,2),$J23414=MID(kododd,3,3))</f>
      </c>
    </row>
    <row r="23415">
      <c r="A23415" s="95">
        <v>57325</v>
      </c>
      <c r="B23415" s="93" t="s">
        <v>23176</v>
      </c>
      <c r="C23415" s="93" t="s">
        <v>1450</v>
      </c>
      <c r="D23415" s="95">
        <v>1449</v>
      </c>
      <c r="E23415" s="95">
        <v>1584</v>
      </c>
      <c r="F23415" s="95">
        <v>23786434</v>
      </c>
      <c r="G23415" s="95">
        <v>250</v>
      </c>
      <c r="H23415" s="93" t="s">
        <v>8976</v>
      </c>
      <c r="I23415" s="93" t="s">
        <v>23895</v>
      </c>
      <c r="J23415" s="93" t="s">
        <v>20878</v>
      </c>
      <c r="K23415" s="93" t="s">
        <v>6859</v>
      </c>
      <c r="L23415" s="14">
        <f>AND(vyberHrace&lt;&gt;"",ISNUMBER(SEARCH(vyberHrace,$B23415)))</f>
      </c>
      <c r="M23415" s="14">
        <f>AND($I23415=MID(kododd,1,2),$J23415=MID(kododd,3,3))</f>
      </c>
    </row>
    <row r="23416">
      <c r="A23416" s="95">
        <v>60930</v>
      </c>
      <c r="B23416" s="93" t="s">
        <v>27304</v>
      </c>
      <c r="C23416" s="93" t="s">
        <v>27305</v>
      </c>
      <c r="G23416" s="95">
        <v>250</v>
      </c>
      <c r="H23416" s="93" t="s">
        <v>8976</v>
      </c>
      <c r="I23416" s="93" t="s">
        <v>23895</v>
      </c>
      <c r="J23416" s="93" t="s">
        <v>20878</v>
      </c>
      <c r="K23416" s="93" t="s">
        <v>6859</v>
      </c>
      <c r="L23416" s="14">
        <f>AND(vyberHrace&lt;&gt;"",ISNUMBER(SEARCH(vyberHrace,$B23416)))</f>
      </c>
      <c r="M23416" s="14">
        <f>AND($I23416=MID(kododd,1,2),$J23416=MID(kododd,3,3))</f>
      </c>
    </row>
    <row r="23417">
      <c r="A23417" s="95">
        <v>60271</v>
      </c>
      <c r="B23417" s="93" t="s">
        <v>26730</v>
      </c>
      <c r="C23417" s="93" t="s">
        <v>1486</v>
      </c>
      <c r="G23417" s="95">
        <v>0</v>
      </c>
      <c r="H23417" s="93" t="s">
        <v>8976</v>
      </c>
      <c r="I23417" s="93" t="s">
        <v>23895</v>
      </c>
      <c r="J23417" s="93" t="s">
        <v>20878</v>
      </c>
      <c r="K23417" s="93" t="s">
        <v>6859</v>
      </c>
      <c r="L23417" s="14">
        <f>AND(vyberHrace&lt;&gt;"",ISNUMBER(SEARCH(vyberHrace,$B23417)))</f>
      </c>
      <c r="M23417" s="14">
        <f>AND($I23417=MID(kododd,1,2),$J23417=MID(kododd,3,3))</f>
      </c>
    </row>
    <row r="23418">
      <c r="A23418" s="95">
        <v>58380</v>
      </c>
      <c r="B23418" s="93" t="s">
        <v>24888</v>
      </c>
      <c r="C23418" s="93" t="s">
        <v>1487</v>
      </c>
      <c r="D23418" s="95">
        <v>1076</v>
      </c>
      <c r="F23418" s="95">
        <v>23789611</v>
      </c>
      <c r="G23418" s="95">
        <v>250</v>
      </c>
      <c r="H23418" s="93" t="s">
        <v>8976</v>
      </c>
      <c r="I23418" s="93" t="s">
        <v>23895</v>
      </c>
      <c r="J23418" s="93" t="s">
        <v>20878</v>
      </c>
      <c r="K23418" s="93" t="s">
        <v>6859</v>
      </c>
      <c r="L23418" s="14">
        <f>AND(vyberHrace&lt;&gt;"",ISNUMBER(SEARCH(vyberHrace,$B23418)))</f>
      </c>
      <c r="M23418" s="14">
        <f>AND($I23418=MID(kododd,1,2),$J23418=MID(kododd,3,3))</f>
      </c>
    </row>
    <row r="23419">
      <c r="A23419" s="95">
        <v>50070</v>
      </c>
      <c r="B23419" s="93" t="s">
        <v>19368</v>
      </c>
      <c r="C23419" s="93" t="s">
        <v>3255</v>
      </c>
      <c r="G23419" s="95">
        <v>0</v>
      </c>
      <c r="H23419" s="93" t="s">
        <v>8976</v>
      </c>
      <c r="I23419" s="93" t="s">
        <v>23895</v>
      </c>
      <c r="J23419" s="93" t="s">
        <v>20936</v>
      </c>
      <c r="K23419" s="93" t="s">
        <v>5615</v>
      </c>
      <c r="L23419" s="14">
        <f>AND(vyberHrace&lt;&gt;"",ISNUMBER(SEARCH(vyberHrace,$B23419)))</f>
      </c>
      <c r="M23419" s="14">
        <f>AND($I23419=MID(kododd,1,2),$J23419=MID(kododd,3,3))</f>
      </c>
    </row>
    <row r="23420">
      <c r="A23420" s="95">
        <v>50089</v>
      </c>
      <c r="B23420" s="93" t="s">
        <v>19369</v>
      </c>
      <c r="C23420" s="93" t="s">
        <v>1422</v>
      </c>
      <c r="G23420" s="95">
        <v>0</v>
      </c>
      <c r="H23420" s="93" t="s">
        <v>8976</v>
      </c>
      <c r="I23420" s="93" t="s">
        <v>23895</v>
      </c>
      <c r="J23420" s="93" t="s">
        <v>20936</v>
      </c>
      <c r="K23420" s="93" t="s">
        <v>5615</v>
      </c>
      <c r="L23420" s="14">
        <f>AND(vyberHrace&lt;&gt;"",ISNUMBER(SEARCH(vyberHrace,$B23420)))</f>
      </c>
      <c r="M23420" s="14">
        <f>AND($I23420=MID(kododd,1,2),$J23420=MID(kododd,3,3))</f>
      </c>
    </row>
    <row r="23421">
      <c r="A23421" s="95">
        <v>46840</v>
      </c>
      <c r="B23421" s="93" t="s">
        <v>9468</v>
      </c>
      <c r="C23421" s="93" t="s">
        <v>1406</v>
      </c>
      <c r="D23421" s="95">
        <v>1100</v>
      </c>
      <c r="G23421" s="95">
        <v>0</v>
      </c>
      <c r="H23421" s="93" t="s">
        <v>8976</v>
      </c>
      <c r="I23421" s="93" t="s">
        <v>23895</v>
      </c>
      <c r="J23421" s="93" t="s">
        <v>20878</v>
      </c>
      <c r="K23421" s="93" t="s">
        <v>6859</v>
      </c>
      <c r="L23421" s="14">
        <f>AND(vyberHrace&lt;&gt;"",ISNUMBER(SEARCH(vyberHrace,$B23421)))</f>
      </c>
      <c r="M23421" s="14">
        <f>AND($I23421=MID(kododd,1,2),$J23421=MID(kododd,3,3))</f>
      </c>
    </row>
    <row r="23422">
      <c r="A23422" s="95">
        <v>59521</v>
      </c>
      <c r="B23422" s="93" t="s">
        <v>25922</v>
      </c>
      <c r="C23422" s="93" t="s">
        <v>1424</v>
      </c>
      <c r="F23422" s="95">
        <v>23776706</v>
      </c>
      <c r="G23422" s="95">
        <v>250</v>
      </c>
      <c r="H23422" s="93" t="s">
        <v>8976</v>
      </c>
      <c r="I23422" s="93" t="s">
        <v>23895</v>
      </c>
      <c r="J23422" s="93" t="s">
        <v>20869</v>
      </c>
      <c r="K23422" s="93" t="s">
        <v>6770</v>
      </c>
      <c r="L23422" s="14">
        <f>AND(vyberHrace&lt;&gt;"",ISNUMBER(SEARCH(vyberHrace,$B23422)))</f>
      </c>
      <c r="M23422" s="14">
        <f>AND($I23422=MID(kododd,1,2),$J23422=MID(kododd,3,3))</f>
      </c>
    </row>
    <row r="23423">
      <c r="A23423" s="95">
        <v>38710</v>
      </c>
      <c r="B23423" s="93" t="s">
        <v>19388</v>
      </c>
      <c r="C23423" s="93" t="s">
        <v>1414</v>
      </c>
      <c r="D23423" s="95">
        <v>1314</v>
      </c>
      <c r="F23423" s="95">
        <v>374580</v>
      </c>
      <c r="G23423" s="95">
        <v>0</v>
      </c>
      <c r="H23423" s="93" t="s">
        <v>8976</v>
      </c>
      <c r="I23423" s="93" t="s">
        <v>23895</v>
      </c>
      <c r="J23423" s="93" t="s">
        <v>20864</v>
      </c>
      <c r="K23423" s="93" t="s">
        <v>1505</v>
      </c>
      <c r="L23423" s="14">
        <f>AND(vyberHrace&lt;&gt;"",ISNUMBER(SEARCH(vyberHrace,$B23423)))</f>
      </c>
      <c r="M23423" s="14">
        <f>AND($I23423=MID(kododd,1,2),$J23423=MID(kododd,3,3))</f>
      </c>
    </row>
    <row r="23424">
      <c r="A23424" s="95">
        <v>10983</v>
      </c>
      <c r="B23424" s="93" t="s">
        <v>19389</v>
      </c>
      <c r="C23424" s="93" t="s">
        <v>1418</v>
      </c>
      <c r="D23424" s="95">
        <v>1690</v>
      </c>
      <c r="E23424" s="95">
        <v>1809</v>
      </c>
      <c r="F23424" s="95">
        <v>328014</v>
      </c>
      <c r="G23424" s="95">
        <v>0</v>
      </c>
      <c r="H23424" s="93" t="s">
        <v>8976</v>
      </c>
      <c r="I23424" s="93" t="s">
        <v>23895</v>
      </c>
      <c r="J23424" s="93" t="s">
        <v>20938</v>
      </c>
      <c r="K23424" s="93" t="s">
        <v>5086</v>
      </c>
      <c r="L23424" s="14">
        <f>AND(vyberHrace&lt;&gt;"",ISNUMBER(SEARCH(vyberHrace,$B23424)))</f>
      </c>
      <c r="M23424" s="14">
        <f>AND($I23424=MID(kododd,1,2),$J23424=MID(kododd,3,3))</f>
      </c>
    </row>
    <row r="23425">
      <c r="A23425" s="95">
        <v>29997</v>
      </c>
      <c r="B23425" s="93" t="s">
        <v>19400</v>
      </c>
      <c r="C23425" s="93" t="s">
        <v>1431</v>
      </c>
      <c r="D23425" s="95">
        <v>2290</v>
      </c>
      <c r="E23425" s="95">
        <v>2317</v>
      </c>
      <c r="F23425" s="95">
        <v>332127</v>
      </c>
      <c r="G23425" s="95">
        <v>250</v>
      </c>
      <c r="H23425" s="93" t="s">
        <v>8976</v>
      </c>
      <c r="I23425" s="93" t="s">
        <v>23895</v>
      </c>
      <c r="J23425" s="93" t="s">
        <v>20869</v>
      </c>
      <c r="K23425" s="93" t="s">
        <v>6770</v>
      </c>
      <c r="L23425" s="14">
        <f>AND(vyberHrace&lt;&gt;"",ISNUMBER(SEARCH(vyberHrace,$B23425)))</f>
      </c>
      <c r="M23425" s="14">
        <f>AND($I23425=MID(kododd,1,2),$J23425=MID(kododd,3,3))</f>
      </c>
    </row>
    <row r="23426">
      <c r="A23426" s="95">
        <v>48697</v>
      </c>
      <c r="B23426" s="93" t="s">
        <v>19401</v>
      </c>
      <c r="C23426" s="93" t="s">
        <v>1422</v>
      </c>
      <c r="D23426" s="95">
        <v>1147</v>
      </c>
      <c r="E23426" s="95">
        <v>1423</v>
      </c>
      <c r="F23426" s="95">
        <v>23729287</v>
      </c>
      <c r="G23426" s="95">
        <v>0</v>
      </c>
      <c r="H23426" s="93" t="s">
        <v>8976</v>
      </c>
      <c r="I23426" s="93" t="s">
        <v>23895</v>
      </c>
      <c r="J23426" s="93" t="s">
        <v>20878</v>
      </c>
      <c r="K23426" s="93" t="s">
        <v>6859</v>
      </c>
      <c r="L23426" s="14">
        <f>AND(vyberHrace&lt;&gt;"",ISNUMBER(SEARCH(vyberHrace,$B23426)))</f>
      </c>
      <c r="M23426" s="14">
        <f>AND($I23426=MID(kododd,1,2),$J23426=MID(kododd,3,3))</f>
      </c>
    </row>
    <row r="23427">
      <c r="A23427" s="95">
        <v>5227</v>
      </c>
      <c r="B23427" s="93" t="s">
        <v>19403</v>
      </c>
      <c r="C23427" s="93" t="s">
        <v>1442</v>
      </c>
      <c r="D23427" s="95">
        <v>1783</v>
      </c>
      <c r="E23427" s="95">
        <v>1846</v>
      </c>
      <c r="F23427" s="95">
        <v>320218</v>
      </c>
      <c r="G23427" s="95">
        <v>250</v>
      </c>
      <c r="H23427" s="93" t="s">
        <v>8976</v>
      </c>
      <c r="I23427" s="93" t="s">
        <v>23895</v>
      </c>
      <c r="J23427" s="93" t="s">
        <v>20911</v>
      </c>
      <c r="K23427" s="93" t="s">
        <v>3262</v>
      </c>
      <c r="L23427" s="14">
        <f>AND(vyberHrace&lt;&gt;"",ISNUMBER(SEARCH(vyberHrace,$B23427)))</f>
      </c>
      <c r="M23427" s="14">
        <f>AND($I23427=MID(kododd,1,2),$J23427=MID(kododd,3,3))</f>
      </c>
    </row>
    <row r="23428">
      <c r="A23428" s="95">
        <v>45066</v>
      </c>
      <c r="B23428" s="93" t="s">
        <v>19403</v>
      </c>
      <c r="C23428" s="93" t="s">
        <v>1410</v>
      </c>
      <c r="D23428" s="95">
        <v>1958</v>
      </c>
      <c r="E23428" s="95">
        <v>1997</v>
      </c>
      <c r="F23428" s="95">
        <v>23707062</v>
      </c>
      <c r="G23428" s="95">
        <v>250</v>
      </c>
      <c r="H23428" s="93" t="s">
        <v>8976</v>
      </c>
      <c r="I23428" s="93" t="s">
        <v>23895</v>
      </c>
      <c r="J23428" s="93" t="s">
        <v>20869</v>
      </c>
      <c r="K23428" s="93" t="s">
        <v>6770</v>
      </c>
      <c r="L23428" s="14">
        <f>AND(vyberHrace&lt;&gt;"",ISNUMBER(SEARCH(vyberHrace,$B23428)))</f>
      </c>
      <c r="M23428" s="14">
        <f>AND($I23428=MID(kododd,1,2),$J23428=MID(kododd,3,3))</f>
      </c>
    </row>
    <row r="23429">
      <c r="A23429" s="95">
        <v>50802</v>
      </c>
      <c r="B23429" s="93" t="s">
        <v>4315</v>
      </c>
      <c r="C23429" s="93" t="s">
        <v>1406</v>
      </c>
      <c r="G23429" s="95">
        <v>0</v>
      </c>
      <c r="H23429" s="93" t="s">
        <v>8976</v>
      </c>
      <c r="I23429" s="93" t="s">
        <v>23895</v>
      </c>
      <c r="J23429" s="93" t="s">
        <v>20878</v>
      </c>
      <c r="K23429" s="93" t="s">
        <v>6859</v>
      </c>
      <c r="L23429" s="14">
        <f>AND(vyberHrace&lt;&gt;"",ISNUMBER(SEARCH(vyberHrace,$B23429)))</f>
      </c>
      <c r="M23429" s="14">
        <f>AND($I23429=MID(kododd,1,2),$J23429=MID(kododd,3,3))</f>
      </c>
    </row>
    <row r="23430">
      <c r="A23430" s="95">
        <v>60659</v>
      </c>
      <c r="B23430" s="93" t="s">
        <v>27074</v>
      </c>
      <c r="C23430" s="93" t="s">
        <v>1424</v>
      </c>
      <c r="G23430" s="95">
        <v>0</v>
      </c>
      <c r="H23430" s="93" t="s">
        <v>8976</v>
      </c>
      <c r="I23430" s="93" t="s">
        <v>23895</v>
      </c>
      <c r="J23430" s="93" t="s">
        <v>20947</v>
      </c>
      <c r="K23430" s="93" t="s">
        <v>6833</v>
      </c>
      <c r="L23430" s="14">
        <f>AND(vyberHrace&lt;&gt;"",ISNUMBER(SEARCH(vyberHrace,$B23430)))</f>
      </c>
      <c r="M23430" s="14">
        <f>AND($I23430=MID(kododd,1,2),$J23430=MID(kododd,3,3))</f>
      </c>
    </row>
    <row r="23431">
      <c r="A23431" s="95">
        <v>60658</v>
      </c>
      <c r="B23431" s="93" t="s">
        <v>27073</v>
      </c>
      <c r="C23431" s="93" t="s">
        <v>1487</v>
      </c>
      <c r="G23431" s="95">
        <v>0</v>
      </c>
      <c r="H23431" s="93" t="s">
        <v>8976</v>
      </c>
      <c r="I23431" s="93" t="s">
        <v>23895</v>
      </c>
      <c r="J23431" s="93" t="s">
        <v>20947</v>
      </c>
      <c r="K23431" s="93" t="s">
        <v>6833</v>
      </c>
      <c r="L23431" s="14">
        <f>AND(vyberHrace&lt;&gt;"",ISNUMBER(SEARCH(vyberHrace,$B23431)))</f>
      </c>
      <c r="M23431" s="14">
        <f>AND($I23431=MID(kododd,1,2),$J23431=MID(kododd,3,3))</f>
      </c>
    </row>
    <row r="23432">
      <c r="A23432" s="95">
        <v>58014</v>
      </c>
      <c r="B23432" s="93" t="s">
        <v>24550</v>
      </c>
      <c r="C23432" s="93" t="s">
        <v>1406</v>
      </c>
      <c r="D23432" s="95">
        <v>1553</v>
      </c>
      <c r="E23432" s="95">
        <v>1586</v>
      </c>
      <c r="F23432" s="95">
        <v>23779306</v>
      </c>
      <c r="G23432" s="95">
        <v>250</v>
      </c>
      <c r="H23432" s="93" t="s">
        <v>8976</v>
      </c>
      <c r="I23432" s="93" t="s">
        <v>23895</v>
      </c>
      <c r="J23432" s="93" t="s">
        <v>20913</v>
      </c>
      <c r="K23432" s="93" t="s">
        <v>3849</v>
      </c>
      <c r="L23432" s="14">
        <f>AND(vyberHrace&lt;&gt;"",ISNUMBER(SEARCH(vyberHrace,$B23432)))</f>
      </c>
      <c r="M23432" s="14">
        <f>AND($I23432=MID(kododd,1,2),$J23432=MID(kododd,3,3))</f>
      </c>
    </row>
    <row r="23433">
      <c r="A23433" s="95">
        <v>59990</v>
      </c>
      <c r="B23433" s="93" t="s">
        <v>26472</v>
      </c>
      <c r="C23433" s="93" t="s">
        <v>1424</v>
      </c>
      <c r="F23433" s="95">
        <v>23786680</v>
      </c>
      <c r="G23433" s="95">
        <v>250</v>
      </c>
      <c r="H23433" s="93" t="s">
        <v>8976</v>
      </c>
      <c r="I23433" s="93" t="s">
        <v>23895</v>
      </c>
      <c r="J23433" s="93" t="s">
        <v>20869</v>
      </c>
      <c r="K23433" s="93" t="s">
        <v>6770</v>
      </c>
      <c r="L23433" s="14">
        <f>AND(vyberHrace&lt;&gt;"",ISNUMBER(SEARCH(vyberHrace,$B23433)))</f>
      </c>
      <c r="M23433" s="14">
        <f>AND($I23433=MID(kododd,1,2),$J23433=MID(kododd,3,3))</f>
      </c>
    </row>
    <row r="23434">
      <c r="A23434" s="95">
        <v>59991</v>
      </c>
      <c r="B23434" s="93" t="s">
        <v>26473</v>
      </c>
      <c r="C23434" s="93" t="s">
        <v>1486</v>
      </c>
      <c r="F23434" s="95">
        <v>23786698</v>
      </c>
      <c r="G23434" s="95">
        <v>250</v>
      </c>
      <c r="H23434" s="93" t="s">
        <v>8976</v>
      </c>
      <c r="I23434" s="93" t="s">
        <v>23895</v>
      </c>
      <c r="J23434" s="93" t="s">
        <v>20869</v>
      </c>
      <c r="K23434" s="93" t="s">
        <v>6770</v>
      </c>
      <c r="L23434" s="14">
        <f>AND(vyberHrace&lt;&gt;"",ISNUMBER(SEARCH(vyberHrace,$B23434)))</f>
      </c>
      <c r="M23434" s="14">
        <f>AND($I23434=MID(kododd,1,2),$J23434=MID(kododd,3,3))</f>
      </c>
    </row>
    <row r="23435">
      <c r="A23435" s="95">
        <v>30345</v>
      </c>
      <c r="B23435" s="93" t="s">
        <v>16973</v>
      </c>
      <c r="C23435" s="93" t="s">
        <v>1452</v>
      </c>
      <c r="D23435" s="95">
        <v>1643</v>
      </c>
      <c r="F23435" s="95">
        <v>23712970</v>
      </c>
      <c r="G23435" s="95">
        <v>0</v>
      </c>
      <c r="H23435" s="93" t="s">
        <v>8976</v>
      </c>
      <c r="I23435" s="93" t="s">
        <v>23895</v>
      </c>
      <c r="J23435" s="93" t="s">
        <v>20938</v>
      </c>
      <c r="K23435" s="93" t="s">
        <v>5086</v>
      </c>
      <c r="L23435" s="14">
        <f>AND(vyberHrace&lt;&gt;"",ISNUMBER(SEARCH(vyberHrace,$B23435)))</f>
      </c>
      <c r="M23435" s="14">
        <f>AND($I23435=MID(kododd,1,2),$J23435=MID(kododd,3,3))</f>
      </c>
    </row>
    <row r="23436">
      <c r="A23436" s="95">
        <v>56714</v>
      </c>
      <c r="B23436" s="93" t="s">
        <v>23266</v>
      </c>
      <c r="C23436" s="93" t="s">
        <v>1411</v>
      </c>
      <c r="G23436" s="95">
        <v>0</v>
      </c>
      <c r="H23436" s="93" t="s">
        <v>8976</v>
      </c>
      <c r="I23436" s="93" t="s">
        <v>23895</v>
      </c>
      <c r="J23436" s="93" t="s">
        <v>20947</v>
      </c>
      <c r="K23436" s="93" t="s">
        <v>6833</v>
      </c>
      <c r="L23436" s="14">
        <f>AND(vyberHrace&lt;&gt;"",ISNUMBER(SEARCH(vyberHrace,$B23436)))</f>
      </c>
      <c r="M23436" s="14">
        <f>AND($I23436=MID(kododd,1,2),$J23436=MID(kododd,3,3))</f>
      </c>
    </row>
    <row r="23437">
      <c r="A23437" s="95">
        <v>15795</v>
      </c>
      <c r="B23437" s="93" t="s">
        <v>19502</v>
      </c>
      <c r="C23437" s="93" t="s">
        <v>1436</v>
      </c>
      <c r="D23437" s="95">
        <v>1412</v>
      </c>
      <c r="F23437" s="95">
        <v>23798726</v>
      </c>
      <c r="G23437" s="95">
        <v>250</v>
      </c>
      <c r="H23437" s="93" t="s">
        <v>8976</v>
      </c>
      <c r="I23437" s="93" t="s">
        <v>23895</v>
      </c>
      <c r="J23437" s="93" t="s">
        <v>21000</v>
      </c>
      <c r="K23437" s="93" t="s">
        <v>14613</v>
      </c>
      <c r="L23437" s="14">
        <f>AND(vyberHrace&lt;&gt;"",ISNUMBER(SEARCH(vyberHrace,$B23437)))</f>
      </c>
      <c r="M23437" s="14">
        <f>AND($I23437=MID(kododd,1,2),$J23437=MID(kododd,3,3))</f>
      </c>
    </row>
    <row r="23438">
      <c r="A23438" s="95">
        <v>62804</v>
      </c>
      <c r="B23438" s="93" t="s">
        <v>29675</v>
      </c>
      <c r="C23438" s="93" t="s">
        <v>1488</v>
      </c>
      <c r="G23438" s="95">
        <v>250</v>
      </c>
      <c r="H23438" s="93" t="s">
        <v>8976</v>
      </c>
      <c r="I23438" s="93" t="s">
        <v>23895</v>
      </c>
      <c r="J23438" s="93" t="s">
        <v>20878</v>
      </c>
      <c r="K23438" s="93" t="s">
        <v>6859</v>
      </c>
      <c r="L23438" s="14">
        <f>AND(vyberHrace&lt;&gt;"",ISNUMBER(SEARCH(vyberHrace,$B23438)))</f>
      </c>
      <c r="M23438" s="14">
        <f>AND($I23438=MID(kododd,1,2),$J23438=MID(kododd,3,3))</f>
      </c>
    </row>
    <row r="23439">
      <c r="A23439" s="95">
        <v>20331</v>
      </c>
      <c r="B23439" s="93" t="s">
        <v>19504</v>
      </c>
      <c r="C23439" s="93" t="s">
        <v>1435</v>
      </c>
      <c r="D23439" s="95">
        <v>1250</v>
      </c>
      <c r="G23439" s="95">
        <v>0</v>
      </c>
      <c r="H23439" s="93" t="s">
        <v>8976</v>
      </c>
      <c r="I23439" s="93" t="s">
        <v>23895</v>
      </c>
      <c r="J23439" s="93" t="s">
        <v>20911</v>
      </c>
      <c r="K23439" s="93" t="s">
        <v>3262</v>
      </c>
      <c r="L23439" s="14">
        <f>AND(vyberHrace&lt;&gt;"",ISNUMBER(SEARCH(vyberHrace,$B23439)))</f>
      </c>
      <c r="M23439" s="14">
        <f>AND($I23439=MID(kododd,1,2),$J23439=MID(kododd,3,3))</f>
      </c>
    </row>
    <row r="23440">
      <c r="A23440" s="95">
        <v>45360</v>
      </c>
      <c r="B23440" s="93" t="s">
        <v>19505</v>
      </c>
      <c r="C23440" s="93" t="s">
        <v>1402</v>
      </c>
      <c r="G23440" s="95">
        <v>0</v>
      </c>
      <c r="H23440" s="93" t="s">
        <v>8976</v>
      </c>
      <c r="I23440" s="93" t="s">
        <v>23895</v>
      </c>
      <c r="J23440" s="93" t="s">
        <v>20869</v>
      </c>
      <c r="K23440" s="93" t="s">
        <v>6770</v>
      </c>
      <c r="L23440" s="14">
        <f>AND(vyberHrace&lt;&gt;"",ISNUMBER(SEARCH(vyberHrace,$B23440)))</f>
      </c>
      <c r="M23440" s="14">
        <f>AND($I23440=MID(kododd,1,2),$J23440=MID(kododd,3,3))</f>
      </c>
    </row>
    <row r="23441">
      <c r="A23441" s="95">
        <v>51005</v>
      </c>
      <c r="B23441" s="93" t="s">
        <v>6610</v>
      </c>
      <c r="C23441" s="93" t="s">
        <v>1410</v>
      </c>
      <c r="F23441" s="95">
        <v>23732890</v>
      </c>
      <c r="G23441" s="95">
        <v>0</v>
      </c>
      <c r="H23441" s="93" t="s">
        <v>8976</v>
      </c>
      <c r="I23441" s="93" t="s">
        <v>23895</v>
      </c>
      <c r="J23441" s="93" t="s">
        <v>20935</v>
      </c>
      <c r="K23441" s="93" t="s">
        <v>6901</v>
      </c>
      <c r="L23441" s="14">
        <f>AND(vyberHrace&lt;&gt;"",ISNUMBER(SEARCH(vyberHrace,$B23441)))</f>
      </c>
      <c r="M23441" s="14">
        <f>AND($I23441=MID(kododd,1,2),$J23441=MID(kododd,3,3))</f>
      </c>
    </row>
    <row r="23442">
      <c r="A23442" s="95">
        <v>63727</v>
      </c>
      <c r="B23442" s="93" t="s">
        <v>29909</v>
      </c>
      <c r="C23442" s="93" t="s">
        <v>1412</v>
      </c>
      <c r="G23442" s="95">
        <v>250</v>
      </c>
      <c r="H23442" s="93" t="s">
        <v>8976</v>
      </c>
      <c r="I23442" s="93" t="s">
        <v>23895</v>
      </c>
      <c r="J23442" s="93" t="s">
        <v>20891</v>
      </c>
      <c r="K23442" s="93" t="s">
        <v>6860</v>
      </c>
      <c r="L23442" s="14">
        <f>AND(vyberHrace&lt;&gt;"",ISNUMBER(SEARCH(vyberHrace,$B23442)))</f>
      </c>
      <c r="M23442" s="14">
        <f>AND($I23442=MID(kododd,1,2),$J23442=MID(kododd,3,3))</f>
      </c>
    </row>
    <row r="23443">
      <c r="A23443" s="95">
        <v>274</v>
      </c>
      <c r="B23443" s="93" t="s">
        <v>19509</v>
      </c>
      <c r="C23443" s="93" t="s">
        <v>1417</v>
      </c>
      <c r="D23443" s="95">
        <v>2072</v>
      </c>
      <c r="E23443" s="95">
        <v>2094</v>
      </c>
      <c r="F23443" s="95">
        <v>316288</v>
      </c>
      <c r="G23443" s="95">
        <v>250</v>
      </c>
      <c r="H23443" s="93" t="s">
        <v>8976</v>
      </c>
      <c r="I23443" s="93" t="s">
        <v>23895</v>
      </c>
      <c r="J23443" s="93" t="s">
        <v>20865</v>
      </c>
      <c r="K23443" s="93" t="s">
        <v>6760</v>
      </c>
      <c r="L23443" s="14">
        <f>AND(vyberHrace&lt;&gt;"",ISNUMBER(SEARCH(vyberHrace,$B23443)))</f>
      </c>
      <c r="M23443" s="14">
        <f>AND($I23443=MID(kododd,1,2),$J23443=MID(kododd,3,3))</f>
      </c>
    </row>
    <row r="23444">
      <c r="A23444" s="95">
        <v>60931</v>
      </c>
      <c r="B23444" s="93" t="s">
        <v>27306</v>
      </c>
      <c r="C23444" s="93" t="s">
        <v>1486</v>
      </c>
      <c r="G23444" s="95">
        <v>0</v>
      </c>
      <c r="H23444" s="93" t="s">
        <v>8976</v>
      </c>
      <c r="I23444" s="93" t="s">
        <v>23895</v>
      </c>
      <c r="J23444" s="93" t="s">
        <v>20878</v>
      </c>
      <c r="K23444" s="93" t="s">
        <v>6859</v>
      </c>
      <c r="L23444" s="14">
        <f>AND(vyberHrace&lt;&gt;"",ISNUMBER(SEARCH(vyberHrace,$B23444)))</f>
      </c>
      <c r="M23444" s="14">
        <f>AND($I23444=MID(kododd,1,2),$J23444=MID(kododd,3,3))</f>
      </c>
    </row>
    <row r="23445">
      <c r="A23445" s="95">
        <v>7732</v>
      </c>
      <c r="B23445" s="93" t="s">
        <v>9517</v>
      </c>
      <c r="C23445" s="93" t="s">
        <v>1463</v>
      </c>
      <c r="D23445" s="95">
        <v>1734</v>
      </c>
      <c r="E23445" s="95">
        <v>1798</v>
      </c>
      <c r="F23445" s="95">
        <v>306819</v>
      </c>
      <c r="G23445" s="95">
        <v>250</v>
      </c>
      <c r="H23445" s="93" t="s">
        <v>8976</v>
      </c>
      <c r="I23445" s="93" t="s">
        <v>23895</v>
      </c>
      <c r="J23445" s="93" t="s">
        <v>20934</v>
      </c>
      <c r="K23445" s="93" t="s">
        <v>21374</v>
      </c>
      <c r="L23445" s="14">
        <f>AND(vyberHrace&lt;&gt;"",ISNUMBER(SEARCH(vyberHrace,$B23445)))</f>
      </c>
      <c r="M23445" s="14">
        <f>AND($I23445=MID(kododd,1,2),$J23445=MID(kododd,3,3))</f>
      </c>
    </row>
    <row r="23446">
      <c r="A23446" s="95">
        <v>50075</v>
      </c>
      <c r="B23446" s="93" t="s">
        <v>9518</v>
      </c>
      <c r="C23446" s="93" t="s">
        <v>1422</v>
      </c>
      <c r="G23446" s="95">
        <v>0</v>
      </c>
      <c r="H23446" s="93" t="s">
        <v>8976</v>
      </c>
      <c r="I23446" s="93" t="s">
        <v>23895</v>
      </c>
      <c r="J23446" s="93" t="s">
        <v>20936</v>
      </c>
      <c r="K23446" s="93" t="s">
        <v>5615</v>
      </c>
      <c r="L23446" s="14">
        <f>AND(vyberHrace&lt;&gt;"",ISNUMBER(SEARCH(vyberHrace,$B23446)))</f>
      </c>
      <c r="M23446" s="14">
        <f>AND($I23446=MID(kododd,1,2),$J23446=MID(kododd,3,3))</f>
      </c>
    </row>
    <row r="23447">
      <c r="A23447" s="95">
        <v>38718</v>
      </c>
      <c r="B23447" s="93" t="s">
        <v>9519</v>
      </c>
      <c r="C23447" s="93" t="s">
        <v>1409</v>
      </c>
      <c r="D23447" s="95">
        <v>1123</v>
      </c>
      <c r="F23447" s="95">
        <v>23706074</v>
      </c>
      <c r="G23447" s="95">
        <v>0</v>
      </c>
      <c r="H23447" s="93" t="s">
        <v>8976</v>
      </c>
      <c r="I23447" s="93" t="s">
        <v>23895</v>
      </c>
      <c r="J23447" s="93" t="s">
        <v>20973</v>
      </c>
      <c r="K23447" s="93" t="s">
        <v>6055</v>
      </c>
      <c r="L23447" s="14">
        <f>AND(vyberHrace&lt;&gt;"",ISNUMBER(SEARCH(vyberHrace,$B23447)))</f>
      </c>
      <c r="M23447" s="14">
        <f>AND($I23447=MID(kododd,1,2),$J23447=MID(kododd,3,3))</f>
      </c>
    </row>
    <row r="23448">
      <c r="A23448" s="95">
        <v>46710</v>
      </c>
      <c r="B23448" s="93" t="s">
        <v>9524</v>
      </c>
      <c r="C23448" s="93" t="s">
        <v>1416</v>
      </c>
      <c r="F23448" s="95">
        <v>23717378</v>
      </c>
      <c r="G23448" s="95">
        <v>0</v>
      </c>
      <c r="H23448" s="93" t="s">
        <v>8976</v>
      </c>
      <c r="I23448" s="93" t="s">
        <v>23895</v>
      </c>
      <c r="J23448" s="93" t="s">
        <v>20936</v>
      </c>
      <c r="K23448" s="93" t="s">
        <v>5615</v>
      </c>
      <c r="L23448" s="14">
        <f>AND(vyberHrace&lt;&gt;"",ISNUMBER(SEARCH(vyberHrace,$B23448)))</f>
      </c>
      <c r="M23448" s="14">
        <f>AND($I23448=MID(kododd,1,2),$J23448=MID(kododd,3,3))</f>
      </c>
    </row>
    <row r="23449">
      <c r="A23449" s="95">
        <v>50076</v>
      </c>
      <c r="B23449" s="93" t="s">
        <v>9525</v>
      </c>
      <c r="C23449" s="93" t="s">
        <v>1422</v>
      </c>
      <c r="G23449" s="95">
        <v>0</v>
      </c>
      <c r="H23449" s="93" t="s">
        <v>8976</v>
      </c>
      <c r="I23449" s="93" t="s">
        <v>23895</v>
      </c>
      <c r="J23449" s="93" t="s">
        <v>20936</v>
      </c>
      <c r="K23449" s="93" t="s">
        <v>5615</v>
      </c>
      <c r="L23449" s="14">
        <f>AND(vyberHrace&lt;&gt;"",ISNUMBER(SEARCH(vyberHrace,$B23449)))</f>
      </c>
      <c r="M23449" s="14">
        <f>AND($I23449=MID(kododd,1,2),$J23449=MID(kododd,3,3))</f>
      </c>
    </row>
    <row r="23450">
      <c r="A23450" s="95">
        <v>44425</v>
      </c>
      <c r="B23450" s="93" t="s">
        <v>9533</v>
      </c>
      <c r="C23450" s="93" t="s">
        <v>1402</v>
      </c>
      <c r="G23450" s="95">
        <v>0</v>
      </c>
      <c r="H23450" s="93" t="s">
        <v>8976</v>
      </c>
      <c r="I23450" s="93" t="s">
        <v>23895</v>
      </c>
      <c r="J23450" s="93" t="s">
        <v>20878</v>
      </c>
      <c r="K23450" s="93" t="s">
        <v>6859</v>
      </c>
      <c r="L23450" s="14">
        <f>AND(vyberHrace&lt;&gt;"",ISNUMBER(SEARCH(vyberHrace,$B23450)))</f>
      </c>
      <c r="M23450" s="14">
        <f>AND($I23450=MID(kododd,1,2),$J23450=MID(kododd,3,3))</f>
      </c>
    </row>
    <row r="23451">
      <c r="A23451" s="95">
        <v>34488</v>
      </c>
      <c r="B23451" s="93" t="s">
        <v>9535</v>
      </c>
      <c r="C23451" s="93" t="s">
        <v>1462</v>
      </c>
      <c r="D23451" s="95">
        <v>1652</v>
      </c>
      <c r="E23451" s="95">
        <v>1780</v>
      </c>
      <c r="F23451" s="95">
        <v>358266</v>
      </c>
      <c r="G23451" s="95">
        <v>250</v>
      </c>
      <c r="H23451" s="93" t="s">
        <v>8976</v>
      </c>
      <c r="I23451" s="93" t="s">
        <v>23895</v>
      </c>
      <c r="J23451" s="93" t="s">
        <v>20891</v>
      </c>
      <c r="K23451" s="93" t="s">
        <v>6860</v>
      </c>
      <c r="L23451" s="14">
        <f>AND(vyberHrace&lt;&gt;"",ISNUMBER(SEARCH(vyberHrace,$B23451)))</f>
      </c>
      <c r="M23451" s="14">
        <f>AND($I23451=MID(kododd,1,2),$J23451=MID(kododd,3,3))</f>
      </c>
    </row>
    <row r="23452">
      <c r="A23452" s="95">
        <v>50958</v>
      </c>
      <c r="B23452" s="93" t="s">
        <v>6611</v>
      </c>
      <c r="C23452" s="93" t="s">
        <v>1412</v>
      </c>
      <c r="F23452" s="95">
        <v>23756470</v>
      </c>
      <c r="G23452" s="95">
        <v>0</v>
      </c>
      <c r="H23452" s="93" t="s">
        <v>8976</v>
      </c>
      <c r="I23452" s="93" t="s">
        <v>23895</v>
      </c>
      <c r="J23452" s="93" t="s">
        <v>20935</v>
      </c>
      <c r="K23452" s="93" t="s">
        <v>6901</v>
      </c>
      <c r="L23452" s="14">
        <f>AND(vyberHrace&lt;&gt;"",ISNUMBER(SEARCH(vyberHrace,$B23452)))</f>
      </c>
      <c r="M23452" s="14">
        <f>AND($I23452=MID(kododd,1,2),$J23452=MID(kododd,3,3))</f>
      </c>
    </row>
    <row r="23453">
      <c r="A23453" s="95">
        <v>54230</v>
      </c>
      <c r="B23453" s="93" t="s">
        <v>1259</v>
      </c>
      <c r="C23453" s="93" t="s">
        <v>1406</v>
      </c>
      <c r="F23453" s="95">
        <v>23754354</v>
      </c>
      <c r="G23453" s="95">
        <v>0</v>
      </c>
      <c r="H23453" s="93" t="s">
        <v>8976</v>
      </c>
      <c r="I23453" s="93" t="s">
        <v>23895</v>
      </c>
      <c r="J23453" s="93" t="s">
        <v>20865</v>
      </c>
      <c r="K23453" s="93" t="s">
        <v>6760</v>
      </c>
      <c r="L23453" s="14">
        <f>AND(vyberHrace&lt;&gt;"",ISNUMBER(SEARCH(vyberHrace,$B23453)))</f>
      </c>
      <c r="M23453" s="14">
        <f>AND($I23453=MID(kododd,1,2),$J23453=MID(kododd,3,3))</f>
      </c>
    </row>
    <row r="23454">
      <c r="A23454" s="95">
        <v>63543</v>
      </c>
      <c r="B23454" s="93" t="s">
        <v>29676</v>
      </c>
      <c r="C23454" s="93" t="s">
        <v>1432</v>
      </c>
      <c r="G23454" s="95">
        <v>250</v>
      </c>
      <c r="H23454" s="93" t="s">
        <v>8976</v>
      </c>
      <c r="I23454" s="93" t="s">
        <v>23895</v>
      </c>
      <c r="J23454" s="93" t="s">
        <v>20973</v>
      </c>
      <c r="K23454" s="93" t="s">
        <v>6055</v>
      </c>
      <c r="L23454" s="14">
        <f>AND(vyberHrace&lt;&gt;"",ISNUMBER(SEARCH(vyberHrace,$B23454)))</f>
      </c>
      <c r="M23454" s="14">
        <f>AND($I23454=MID(kododd,1,2),$J23454=MID(kododd,3,3))</f>
      </c>
    </row>
    <row r="23455">
      <c r="A23455" s="95">
        <v>61674</v>
      </c>
      <c r="B23455" s="93" t="s">
        <v>27833</v>
      </c>
      <c r="C23455" s="93" t="s">
        <v>1403</v>
      </c>
      <c r="D23455" s="95">
        <v>1315</v>
      </c>
      <c r="E23455" s="95">
        <v>1628</v>
      </c>
      <c r="F23455" s="95">
        <v>23791837</v>
      </c>
      <c r="G23455" s="95">
        <v>250</v>
      </c>
      <c r="H23455" s="93" t="s">
        <v>8976</v>
      </c>
      <c r="I23455" s="93" t="s">
        <v>23895</v>
      </c>
      <c r="J23455" s="93" t="s">
        <v>20948</v>
      </c>
      <c r="K23455" s="93" t="s">
        <v>6265</v>
      </c>
      <c r="L23455" s="14">
        <f>AND(vyberHrace&lt;&gt;"",ISNUMBER(SEARCH(vyberHrace,$B23455)))</f>
      </c>
      <c r="M23455" s="14">
        <f>AND($I23455=MID(kododd,1,2),$J23455=MID(kododd,3,3))</f>
      </c>
    </row>
    <row r="23456">
      <c r="A23456" s="95">
        <v>55525</v>
      </c>
      <c r="B23456" s="93" t="s">
        <v>23177</v>
      </c>
      <c r="C23456" s="93" t="s">
        <v>1420</v>
      </c>
      <c r="G23456" s="95">
        <v>0</v>
      </c>
      <c r="H23456" s="93" t="s">
        <v>8976</v>
      </c>
      <c r="I23456" s="93" t="s">
        <v>23895</v>
      </c>
      <c r="J23456" s="93" t="s">
        <v>20878</v>
      </c>
      <c r="K23456" s="93" t="s">
        <v>6859</v>
      </c>
      <c r="L23456" s="14">
        <f>AND(vyberHrace&lt;&gt;"",ISNUMBER(SEARCH(vyberHrace,$B23456)))</f>
      </c>
      <c r="M23456" s="14">
        <f>AND($I23456=MID(kododd,1,2),$J23456=MID(kododd,3,3))</f>
      </c>
    </row>
    <row r="23457">
      <c r="A23457" s="95">
        <v>56502</v>
      </c>
      <c r="B23457" s="93" t="s">
        <v>23300</v>
      </c>
      <c r="C23457" s="93" t="s">
        <v>1420</v>
      </c>
      <c r="D23457" s="95">
        <v>1688</v>
      </c>
      <c r="E23457" s="95">
        <v>1838</v>
      </c>
      <c r="F23457" s="95">
        <v>23769211</v>
      </c>
      <c r="G23457" s="95">
        <v>250</v>
      </c>
      <c r="H23457" s="93" t="s">
        <v>8976</v>
      </c>
      <c r="I23457" s="93" t="s">
        <v>23895</v>
      </c>
      <c r="J23457" s="93" t="s">
        <v>29575</v>
      </c>
      <c r="K23457" s="93" t="s">
        <v>29576</v>
      </c>
      <c r="L23457" s="14">
        <f>AND(vyberHrace&lt;&gt;"",ISNUMBER(SEARCH(vyberHrace,$B23457)))</f>
      </c>
      <c r="M23457" s="14">
        <f>AND($I23457=MID(kododd,1,2),$J23457=MID(kododd,3,3))</f>
      </c>
    </row>
    <row r="23458">
      <c r="A23458" s="95">
        <v>62805</v>
      </c>
      <c r="B23458" s="93" t="s">
        <v>29677</v>
      </c>
      <c r="C23458" s="93" t="s">
        <v>1487</v>
      </c>
      <c r="G23458" s="95">
        <v>250</v>
      </c>
      <c r="H23458" s="93" t="s">
        <v>8976</v>
      </c>
      <c r="I23458" s="93" t="s">
        <v>23895</v>
      </c>
      <c r="J23458" s="93" t="s">
        <v>20878</v>
      </c>
      <c r="K23458" s="93" t="s">
        <v>6859</v>
      </c>
      <c r="L23458" s="14">
        <f>AND(vyberHrace&lt;&gt;"",ISNUMBER(SEARCH(vyberHrace,$B23458)))</f>
      </c>
      <c r="M23458" s="14">
        <f>AND($I23458=MID(kododd,1,2),$J23458=MID(kododd,3,3))</f>
      </c>
    </row>
    <row r="23459">
      <c r="A23459" s="95">
        <v>36060</v>
      </c>
      <c r="B23459" s="93" t="s">
        <v>14748</v>
      </c>
      <c r="C23459" s="93" t="s">
        <v>1438</v>
      </c>
      <c r="D23459" s="95">
        <v>1583</v>
      </c>
      <c r="E23459" s="95">
        <v>1685</v>
      </c>
      <c r="F23459" s="95">
        <v>371688</v>
      </c>
      <c r="G23459" s="95">
        <v>0</v>
      </c>
      <c r="H23459" s="93" t="s">
        <v>8976</v>
      </c>
      <c r="I23459" s="93" t="s">
        <v>23895</v>
      </c>
      <c r="J23459" s="93" t="s">
        <v>20878</v>
      </c>
      <c r="K23459" s="93" t="s">
        <v>6859</v>
      </c>
      <c r="L23459" s="14">
        <f>AND(vyberHrace&lt;&gt;"",ISNUMBER(SEARCH(vyberHrace,$B23459)))</f>
      </c>
      <c r="M23459" s="14">
        <f>AND($I23459=MID(kododd,1,2),$J23459=MID(kododd,3,3))</f>
      </c>
    </row>
    <row r="23460">
      <c r="A23460" s="95">
        <v>43603</v>
      </c>
      <c r="B23460" s="93" t="s">
        <v>14752</v>
      </c>
      <c r="C23460" s="93" t="s">
        <v>1419</v>
      </c>
      <c r="F23460" s="95">
        <v>396370</v>
      </c>
      <c r="G23460" s="95">
        <v>0</v>
      </c>
      <c r="H23460" s="93" t="s">
        <v>8976</v>
      </c>
      <c r="I23460" s="93" t="s">
        <v>23895</v>
      </c>
      <c r="J23460" s="93" t="s">
        <v>20854</v>
      </c>
      <c r="K23460" s="93" t="s">
        <v>9943</v>
      </c>
      <c r="L23460" s="14">
        <f>AND(vyberHrace&lt;&gt;"",ISNUMBER(SEARCH(vyberHrace,$B23460)))</f>
      </c>
      <c r="M23460" s="14">
        <f>AND($I23460=MID(kododd,1,2),$J23460=MID(kododd,3,3))</f>
      </c>
    </row>
    <row r="23461">
      <c r="A23461" s="95">
        <v>35555</v>
      </c>
      <c r="B23461" s="93" t="s">
        <v>26195</v>
      </c>
      <c r="C23461" s="93" t="s">
        <v>1421</v>
      </c>
      <c r="D23461" s="95">
        <v>1761</v>
      </c>
      <c r="E23461" s="95">
        <v>2021</v>
      </c>
      <c r="F23461" s="95">
        <v>387568</v>
      </c>
      <c r="G23461" s="95">
        <v>250</v>
      </c>
      <c r="H23461" s="93" t="s">
        <v>8976</v>
      </c>
      <c r="I23461" s="93" t="s">
        <v>23895</v>
      </c>
      <c r="J23461" s="93" t="s">
        <v>20913</v>
      </c>
      <c r="K23461" s="93" t="s">
        <v>3849</v>
      </c>
      <c r="L23461" s="14">
        <f>AND(vyberHrace&lt;&gt;"",ISNUMBER(SEARCH(vyberHrace,$B23461)))</f>
      </c>
      <c r="M23461" s="14">
        <f>AND($I23461=MID(kododd,1,2),$J23461=MID(kododd,3,3))</f>
      </c>
    </row>
    <row r="23462">
      <c r="A23462" s="95">
        <v>63014</v>
      </c>
      <c r="B23462" s="93" t="s">
        <v>29678</v>
      </c>
      <c r="C23462" s="93" t="s">
        <v>1450</v>
      </c>
      <c r="G23462" s="95">
        <v>250</v>
      </c>
      <c r="H23462" s="93" t="s">
        <v>8976</v>
      </c>
      <c r="I23462" s="93" t="s">
        <v>23895</v>
      </c>
      <c r="J23462" s="93" t="s">
        <v>20947</v>
      </c>
      <c r="K23462" s="93" t="s">
        <v>6833</v>
      </c>
      <c r="L23462" s="14">
        <f>AND(vyberHrace&lt;&gt;"",ISNUMBER(SEARCH(vyberHrace,$B23462)))</f>
      </c>
      <c r="M23462" s="14">
        <f>AND($I23462=MID(kododd,1,2),$J23462=MID(kododd,3,3))</f>
      </c>
    </row>
    <row r="23463">
      <c r="A23463" s="95">
        <v>192</v>
      </c>
      <c r="B23463" s="93" t="s">
        <v>10920</v>
      </c>
      <c r="C23463" s="93" t="s">
        <v>1417</v>
      </c>
      <c r="D23463" s="95">
        <v>2051</v>
      </c>
      <c r="E23463" s="95">
        <v>2100</v>
      </c>
      <c r="F23463" s="95">
        <v>306355</v>
      </c>
      <c r="G23463" s="95">
        <v>250</v>
      </c>
      <c r="H23463" s="93" t="s">
        <v>8976</v>
      </c>
      <c r="I23463" s="93" t="s">
        <v>23895</v>
      </c>
      <c r="J23463" s="93" t="s">
        <v>20896</v>
      </c>
      <c r="K23463" s="93" t="s">
        <v>6905</v>
      </c>
      <c r="L23463" s="14">
        <f>AND(vyberHrace&lt;&gt;"",ISNUMBER(SEARCH(vyberHrace,$B23463)))</f>
      </c>
      <c r="M23463" s="14">
        <f>AND($I23463=MID(kododd,1,2),$J23463=MID(kododd,3,3))</f>
      </c>
    </row>
    <row r="23464">
      <c r="A23464" s="95">
        <v>53148</v>
      </c>
      <c r="B23464" s="93" t="s">
        <v>17696</v>
      </c>
      <c r="C23464" s="93" t="s">
        <v>1437</v>
      </c>
      <c r="E23464" s="95">
        <v>1598</v>
      </c>
      <c r="F23464" s="95">
        <v>23735201</v>
      </c>
      <c r="G23464" s="95">
        <v>250</v>
      </c>
      <c r="H23464" s="93" t="s">
        <v>8976</v>
      </c>
      <c r="I23464" s="93" t="s">
        <v>23895</v>
      </c>
      <c r="J23464" s="93" t="s">
        <v>20913</v>
      </c>
      <c r="K23464" s="93" t="s">
        <v>3849</v>
      </c>
      <c r="L23464" s="14">
        <f>AND(vyberHrace&lt;&gt;"",ISNUMBER(SEARCH(vyberHrace,$B23464)))</f>
      </c>
      <c r="M23464" s="14">
        <f>AND($I23464=MID(kododd,1,2),$J23464=MID(kododd,3,3))</f>
      </c>
    </row>
    <row r="23465">
      <c r="A23465" s="95">
        <v>50627</v>
      </c>
      <c r="B23465" s="93" t="s">
        <v>8848</v>
      </c>
      <c r="C23465" s="93" t="s">
        <v>1422</v>
      </c>
      <c r="D23465" s="95">
        <v>2131</v>
      </c>
      <c r="E23465" s="95">
        <v>2188</v>
      </c>
      <c r="F23465" s="95">
        <v>23735074</v>
      </c>
      <c r="G23465" s="95">
        <v>250</v>
      </c>
      <c r="H23465" s="93" t="s">
        <v>8976</v>
      </c>
      <c r="I23465" s="93" t="s">
        <v>23895</v>
      </c>
      <c r="J23465" s="93" t="s">
        <v>20913</v>
      </c>
      <c r="K23465" s="93" t="s">
        <v>3849</v>
      </c>
      <c r="L23465" s="14">
        <f>AND(vyberHrace&lt;&gt;"",ISNUMBER(SEARCH(vyberHrace,$B23465)))</f>
      </c>
      <c r="M23465" s="14">
        <f>AND($I23465=MID(kododd,1,2),$J23465=MID(kododd,3,3))</f>
      </c>
    </row>
    <row r="23466">
      <c r="A23466" s="95">
        <v>50963</v>
      </c>
      <c r="B23466" s="93" t="s">
        <v>6612</v>
      </c>
      <c r="C23466" s="93" t="s">
        <v>1420</v>
      </c>
      <c r="D23466" s="95">
        <v>1558</v>
      </c>
      <c r="E23466" s="95">
        <v>1640</v>
      </c>
      <c r="F23466" s="95">
        <v>23750561</v>
      </c>
      <c r="G23466" s="95">
        <v>250</v>
      </c>
      <c r="H23466" s="93" t="s">
        <v>8976</v>
      </c>
      <c r="I23466" s="93" t="s">
        <v>23895</v>
      </c>
      <c r="J23466" s="93" t="s">
        <v>20935</v>
      </c>
      <c r="K23466" s="93" t="s">
        <v>6901</v>
      </c>
      <c r="L23466" s="14">
        <f>AND(vyberHrace&lt;&gt;"",ISNUMBER(SEARCH(vyberHrace,$B23466)))</f>
      </c>
      <c r="M23466" s="14">
        <f>AND($I23466=MID(kododd,1,2),$J23466=MID(kododd,3,3))</f>
      </c>
    </row>
    <row r="23467">
      <c r="A23467" s="95">
        <v>44426</v>
      </c>
      <c r="B23467" s="93" t="s">
        <v>10924</v>
      </c>
      <c r="C23467" s="93" t="s">
        <v>1402</v>
      </c>
      <c r="D23467" s="95">
        <v>1100</v>
      </c>
      <c r="G23467" s="95">
        <v>0</v>
      </c>
      <c r="H23467" s="93" t="s">
        <v>8976</v>
      </c>
      <c r="I23467" s="93" t="s">
        <v>23895</v>
      </c>
      <c r="J23467" s="93" t="s">
        <v>20878</v>
      </c>
      <c r="K23467" s="93" t="s">
        <v>6859</v>
      </c>
      <c r="L23467" s="14">
        <f>AND(vyberHrace&lt;&gt;"",ISNUMBER(SEARCH(vyberHrace,$B23467)))</f>
      </c>
      <c r="M23467" s="14">
        <f>AND($I23467=MID(kododd,1,2),$J23467=MID(kododd,3,3))</f>
      </c>
    </row>
    <row r="23468">
      <c r="A23468" s="95">
        <v>50968</v>
      </c>
      <c r="B23468" s="93" t="s">
        <v>6613</v>
      </c>
      <c r="C23468" s="93" t="s">
        <v>1406</v>
      </c>
      <c r="G23468" s="95">
        <v>0</v>
      </c>
      <c r="H23468" s="93" t="s">
        <v>8976</v>
      </c>
      <c r="I23468" s="93" t="s">
        <v>23895</v>
      </c>
      <c r="J23468" s="93" t="s">
        <v>20935</v>
      </c>
      <c r="K23468" s="93" t="s">
        <v>6901</v>
      </c>
      <c r="L23468" s="14">
        <f>AND(vyberHrace&lt;&gt;"",ISNUMBER(SEARCH(vyberHrace,$B23468)))</f>
      </c>
      <c r="M23468" s="14">
        <f>AND($I23468=MID(kododd,1,2),$J23468=MID(kododd,3,3))</f>
      </c>
    </row>
    <row r="23469">
      <c r="A23469" s="95">
        <v>60237</v>
      </c>
      <c r="B23469" s="93" t="s">
        <v>26697</v>
      </c>
      <c r="C23469" s="93" t="s">
        <v>1422</v>
      </c>
      <c r="G23469" s="95">
        <v>0</v>
      </c>
      <c r="H23469" s="93" t="s">
        <v>8976</v>
      </c>
      <c r="I23469" s="93" t="s">
        <v>23895</v>
      </c>
      <c r="J23469" s="93" t="s">
        <v>20878</v>
      </c>
      <c r="K23469" s="93" t="s">
        <v>6859</v>
      </c>
      <c r="L23469" s="14">
        <f>AND(vyberHrace&lt;&gt;"",ISNUMBER(SEARCH(vyberHrace,$B23469)))</f>
      </c>
      <c r="M23469" s="14">
        <f>AND($I23469=MID(kododd,1,2),$J23469=MID(kododd,3,3))</f>
      </c>
    </row>
    <row r="23470">
      <c r="A23470" s="95">
        <v>48069</v>
      </c>
      <c r="B23470" s="93" t="s">
        <v>10925</v>
      </c>
      <c r="C23470" s="93" t="s">
        <v>1456</v>
      </c>
      <c r="G23470" s="95">
        <v>0</v>
      </c>
      <c r="H23470" s="93" t="s">
        <v>8976</v>
      </c>
      <c r="I23470" s="93" t="s">
        <v>23895</v>
      </c>
      <c r="J23470" s="93" t="s">
        <v>20935</v>
      </c>
      <c r="K23470" s="93" t="s">
        <v>6901</v>
      </c>
      <c r="L23470" s="14">
        <f>AND(vyberHrace&lt;&gt;"",ISNUMBER(SEARCH(vyberHrace,$B23470)))</f>
      </c>
      <c r="M23470" s="14">
        <f>AND($I23470=MID(kododd,1,2),$J23470=MID(kododd,3,3))</f>
      </c>
    </row>
    <row r="23471">
      <c r="A23471" s="95">
        <v>60303</v>
      </c>
      <c r="B23471" s="93" t="s">
        <v>26760</v>
      </c>
      <c r="C23471" s="93" t="s">
        <v>1450</v>
      </c>
      <c r="G23471" s="95">
        <v>0</v>
      </c>
      <c r="H23471" s="93" t="s">
        <v>8976</v>
      </c>
      <c r="I23471" s="93" t="s">
        <v>23895</v>
      </c>
      <c r="J23471" s="93" t="s">
        <v>20878</v>
      </c>
      <c r="K23471" s="93" t="s">
        <v>6859</v>
      </c>
      <c r="L23471" s="14">
        <f>AND(vyberHrace&lt;&gt;"",ISNUMBER(SEARCH(vyberHrace,$B23471)))</f>
      </c>
      <c r="M23471" s="14">
        <f>AND($I23471=MID(kododd,1,2),$J23471=MID(kododd,3,3))</f>
      </c>
    </row>
    <row r="23472">
      <c r="A23472" s="95">
        <v>45880</v>
      </c>
      <c r="B23472" s="93" t="s">
        <v>10926</v>
      </c>
      <c r="C23472" s="93" t="s">
        <v>3255</v>
      </c>
      <c r="G23472" s="95">
        <v>0</v>
      </c>
      <c r="H23472" s="93" t="s">
        <v>8976</v>
      </c>
      <c r="I23472" s="93" t="s">
        <v>23895</v>
      </c>
      <c r="J23472" s="93" t="s">
        <v>20878</v>
      </c>
      <c r="K23472" s="93" t="s">
        <v>6859</v>
      </c>
      <c r="L23472" s="14">
        <f>AND(vyberHrace&lt;&gt;"",ISNUMBER(SEARCH(vyberHrace,$B23472)))</f>
      </c>
      <c r="M23472" s="14">
        <f>AND($I23472=MID(kododd,1,2),$J23472=MID(kododd,3,3))</f>
      </c>
    </row>
    <row r="23473">
      <c r="A23473" s="95">
        <v>48698</v>
      </c>
      <c r="B23473" s="93" t="s">
        <v>10927</v>
      </c>
      <c r="C23473" s="93" t="s">
        <v>1406</v>
      </c>
      <c r="G23473" s="95">
        <v>0</v>
      </c>
      <c r="H23473" s="93" t="s">
        <v>8976</v>
      </c>
      <c r="I23473" s="93" t="s">
        <v>23895</v>
      </c>
      <c r="J23473" s="93" t="s">
        <v>20878</v>
      </c>
      <c r="K23473" s="93" t="s">
        <v>6859</v>
      </c>
      <c r="L23473" s="14">
        <f>AND(vyberHrace&lt;&gt;"",ISNUMBER(SEARCH(vyberHrace,$B23473)))</f>
      </c>
      <c r="M23473" s="14">
        <f>AND($I23473=MID(kododd,1,2),$J23473=MID(kododd,3,3))</f>
      </c>
    </row>
    <row r="23474">
      <c r="A23474" s="95">
        <v>12086</v>
      </c>
      <c r="B23474" s="93" t="s">
        <v>10934</v>
      </c>
      <c r="C23474" s="93" t="s">
        <v>1464</v>
      </c>
      <c r="D23474" s="95">
        <v>2214</v>
      </c>
      <c r="E23474" s="95">
        <v>2208</v>
      </c>
      <c r="F23474" s="95">
        <v>316245</v>
      </c>
      <c r="G23474" s="95">
        <v>250</v>
      </c>
      <c r="H23474" s="93" t="s">
        <v>8976</v>
      </c>
      <c r="I23474" s="93" t="s">
        <v>23895</v>
      </c>
      <c r="J23474" s="93" t="s">
        <v>20896</v>
      </c>
      <c r="K23474" s="93" t="s">
        <v>6905</v>
      </c>
      <c r="L23474" s="14">
        <f>AND(vyberHrace&lt;&gt;"",ISNUMBER(SEARCH(vyberHrace,$B23474)))</f>
      </c>
      <c r="M23474" s="14">
        <f>AND($I23474=MID(kododd,1,2),$J23474=MID(kododd,3,3))</f>
      </c>
    </row>
    <row r="23475">
      <c r="A23475" s="95">
        <v>56118</v>
      </c>
      <c r="B23475" s="93" t="s">
        <v>23322</v>
      </c>
      <c r="C23475" s="93" t="s">
        <v>1450</v>
      </c>
      <c r="G23475" s="95">
        <v>0</v>
      </c>
      <c r="H23475" s="93" t="s">
        <v>8976</v>
      </c>
      <c r="I23475" s="93" t="s">
        <v>23895</v>
      </c>
      <c r="J23475" s="93" t="s">
        <v>20935</v>
      </c>
      <c r="K23475" s="93" t="s">
        <v>6901</v>
      </c>
      <c r="L23475" s="14">
        <f>AND(vyberHrace&lt;&gt;"",ISNUMBER(SEARCH(vyberHrace,$B23475)))</f>
      </c>
      <c r="M23475" s="14">
        <f>AND($I23475=MID(kododd,1,2),$J23475=MID(kododd,3,3))</f>
      </c>
    </row>
    <row r="23476">
      <c r="A23476" s="95">
        <v>44428</v>
      </c>
      <c r="B23476" s="93" t="s">
        <v>10941</v>
      </c>
      <c r="C23476" s="93" t="s">
        <v>3255</v>
      </c>
      <c r="G23476" s="95">
        <v>0</v>
      </c>
      <c r="H23476" s="93" t="s">
        <v>8976</v>
      </c>
      <c r="I23476" s="93" t="s">
        <v>23895</v>
      </c>
      <c r="J23476" s="93" t="s">
        <v>20878</v>
      </c>
      <c r="K23476" s="93" t="s">
        <v>6859</v>
      </c>
      <c r="L23476" s="14">
        <f>AND(vyberHrace&lt;&gt;"",ISNUMBER(SEARCH(vyberHrace,$B23476)))</f>
      </c>
      <c r="M23476" s="14">
        <f>AND($I23476=MID(kododd,1,2),$J23476=MID(kododd,3,3))</f>
      </c>
    </row>
    <row r="23477">
      <c r="A23477" s="95">
        <v>57073</v>
      </c>
      <c r="B23477" s="93" t="s">
        <v>23226</v>
      </c>
      <c r="C23477" s="93" t="s">
        <v>1416</v>
      </c>
      <c r="F23477" s="95">
        <v>23767502</v>
      </c>
      <c r="G23477" s="95">
        <v>250</v>
      </c>
      <c r="H23477" s="93" t="s">
        <v>8976</v>
      </c>
      <c r="I23477" s="93" t="s">
        <v>23895</v>
      </c>
      <c r="J23477" s="93" t="s">
        <v>20948</v>
      </c>
      <c r="K23477" s="93" t="s">
        <v>6265</v>
      </c>
      <c r="L23477" s="14">
        <f>AND(vyberHrace&lt;&gt;"",ISNUMBER(SEARCH(vyberHrace,$B23477)))</f>
      </c>
      <c r="M23477" s="14">
        <f>AND($I23477=MID(kododd,1,2),$J23477=MID(kododd,3,3))</f>
      </c>
    </row>
    <row r="23478">
      <c r="A23478" s="95">
        <v>54515</v>
      </c>
      <c r="B23478" s="93" t="s">
        <v>1154</v>
      </c>
      <c r="C23478" s="93" t="s">
        <v>1424</v>
      </c>
      <c r="D23478" s="95">
        <v>1294</v>
      </c>
      <c r="E23478" s="95">
        <v>1497</v>
      </c>
      <c r="F23478" s="95">
        <v>23764295</v>
      </c>
      <c r="G23478" s="95">
        <v>250</v>
      </c>
      <c r="H23478" s="93" t="s">
        <v>8976</v>
      </c>
      <c r="I23478" s="93" t="s">
        <v>23895</v>
      </c>
      <c r="J23478" s="93" t="s">
        <v>20878</v>
      </c>
      <c r="K23478" s="93" t="s">
        <v>6859</v>
      </c>
      <c r="L23478" s="14">
        <f>AND(vyberHrace&lt;&gt;"",ISNUMBER(SEARCH(vyberHrace,$B23478)))</f>
      </c>
      <c r="M23478" s="14">
        <f>AND($I23478=MID(kododd,1,2),$J23478=MID(kododd,3,3))</f>
      </c>
    </row>
    <row r="23479">
      <c r="A23479" s="95">
        <v>52361</v>
      </c>
      <c r="B23479" s="93" t="s">
        <v>2372</v>
      </c>
      <c r="C23479" s="93" t="s">
        <v>1420</v>
      </c>
      <c r="D23479" s="95">
        <v>1166</v>
      </c>
      <c r="E23479" s="95">
        <v>1424</v>
      </c>
      <c r="F23479" s="95">
        <v>23751290</v>
      </c>
      <c r="G23479" s="95">
        <v>250</v>
      </c>
      <c r="H23479" s="93" t="s">
        <v>8976</v>
      </c>
      <c r="I23479" s="93" t="s">
        <v>23895</v>
      </c>
      <c r="J23479" s="93" t="s">
        <v>20878</v>
      </c>
      <c r="K23479" s="93" t="s">
        <v>6859</v>
      </c>
      <c r="L23479" s="14">
        <f>AND(vyberHrace&lt;&gt;"",ISNUMBER(SEARCH(vyberHrace,$B23479)))</f>
      </c>
      <c r="M23479" s="14">
        <f>AND($I23479=MID(kododd,1,2),$J23479=MID(kododd,3,3))</f>
      </c>
    </row>
    <row r="23480">
      <c r="A23480" s="95">
        <v>57599</v>
      </c>
      <c r="B23480" s="93" t="s">
        <v>24190</v>
      </c>
      <c r="C23480" s="93" t="s">
        <v>1416</v>
      </c>
      <c r="D23480" s="95">
        <v>1092</v>
      </c>
      <c r="F23480" s="95">
        <v>23769475</v>
      </c>
      <c r="G23480" s="95">
        <v>0</v>
      </c>
      <c r="H23480" s="93" t="s">
        <v>8976</v>
      </c>
      <c r="I23480" s="93" t="s">
        <v>23895</v>
      </c>
      <c r="J23480" s="93" t="s">
        <v>20854</v>
      </c>
      <c r="K23480" s="93" t="s">
        <v>9943</v>
      </c>
      <c r="L23480" s="14">
        <f>AND(vyberHrace&lt;&gt;"",ISNUMBER(SEARCH(vyberHrace,$B23480)))</f>
      </c>
      <c r="M23480" s="14">
        <f>AND($I23480=MID(kododd,1,2),$J23480=MID(kododd,3,3))</f>
      </c>
    </row>
    <row r="23481">
      <c r="A23481" s="95">
        <v>59692</v>
      </c>
      <c r="B23481" s="93" t="s">
        <v>26072</v>
      </c>
      <c r="C23481" s="93" t="s">
        <v>1417</v>
      </c>
      <c r="D23481" s="95">
        <v>1042</v>
      </c>
      <c r="F23481" s="95">
        <v>23786957</v>
      </c>
      <c r="G23481" s="95">
        <v>250</v>
      </c>
      <c r="H23481" s="93" t="s">
        <v>8976</v>
      </c>
      <c r="I23481" s="93" t="s">
        <v>23895</v>
      </c>
      <c r="J23481" s="93" t="s">
        <v>20865</v>
      </c>
      <c r="K23481" s="93" t="s">
        <v>6760</v>
      </c>
      <c r="L23481" s="14">
        <f>AND(vyberHrace&lt;&gt;"",ISNUMBER(SEARCH(vyberHrace,$B23481)))</f>
      </c>
      <c r="M23481" s="14">
        <f>AND($I23481=MID(kododd,1,2),$J23481=MID(kododd,3,3))</f>
      </c>
    </row>
    <row r="23482">
      <c r="A23482" s="95">
        <v>37966</v>
      </c>
      <c r="B23482" s="93" t="s">
        <v>17813</v>
      </c>
      <c r="C23482" s="93" t="s">
        <v>1407</v>
      </c>
      <c r="D23482" s="95">
        <v>1508</v>
      </c>
      <c r="F23482" s="95">
        <v>23733446</v>
      </c>
      <c r="G23482" s="95">
        <v>250</v>
      </c>
      <c r="H23482" s="93" t="s">
        <v>8976</v>
      </c>
      <c r="I23482" s="93" t="s">
        <v>23895</v>
      </c>
      <c r="J23482" s="93" t="s">
        <v>21012</v>
      </c>
      <c r="K23482" s="93" t="s">
        <v>7767</v>
      </c>
      <c r="L23482" s="14">
        <f>AND(vyberHrace&lt;&gt;"",ISNUMBER(SEARCH(vyberHrace,$B23482)))</f>
      </c>
      <c r="M23482" s="14">
        <f>AND($I23482=MID(kododd,1,2),$J23482=MID(kododd,3,3))</f>
      </c>
    </row>
    <row r="23483">
      <c r="A23483" s="95">
        <v>11234</v>
      </c>
      <c r="B23483" s="93" t="s">
        <v>17814</v>
      </c>
      <c r="C23483" s="93" t="s">
        <v>1446</v>
      </c>
      <c r="D23483" s="95">
        <v>1658</v>
      </c>
      <c r="E23483" s="95">
        <v>1744</v>
      </c>
      <c r="F23483" s="95">
        <v>23733454</v>
      </c>
      <c r="G23483" s="95">
        <v>250</v>
      </c>
      <c r="H23483" s="93" t="s">
        <v>8976</v>
      </c>
      <c r="I23483" s="93" t="s">
        <v>23895</v>
      </c>
      <c r="J23483" s="93" t="s">
        <v>21001</v>
      </c>
      <c r="K23483" s="93" t="s">
        <v>23915</v>
      </c>
      <c r="L23483" s="14">
        <f>AND(vyberHrace&lt;&gt;"",ISNUMBER(SEARCH(vyberHrace,$B23483)))</f>
      </c>
      <c r="M23483" s="14">
        <f>AND($I23483=MID(kododd,1,2),$J23483=MID(kododd,3,3))</f>
      </c>
    </row>
    <row r="23484">
      <c r="A23484" s="95">
        <v>54887</v>
      </c>
      <c r="B23484" s="93" t="s">
        <v>1300</v>
      </c>
      <c r="C23484" s="93" t="s">
        <v>1422</v>
      </c>
      <c r="G23484" s="95">
        <v>0</v>
      </c>
      <c r="H23484" s="93" t="s">
        <v>8976</v>
      </c>
      <c r="I23484" s="93" t="s">
        <v>23895</v>
      </c>
      <c r="J23484" s="93" t="s">
        <v>20935</v>
      </c>
      <c r="K23484" s="93" t="s">
        <v>6901</v>
      </c>
      <c r="L23484" s="14">
        <f>AND(vyberHrace&lt;&gt;"",ISNUMBER(SEARCH(vyberHrace,$B23484)))</f>
      </c>
      <c r="M23484" s="14">
        <f>AND($I23484=MID(kododd,1,2),$J23484=MID(kododd,3,3))</f>
      </c>
    </row>
    <row r="23485">
      <c r="A23485" s="95">
        <v>35627</v>
      </c>
      <c r="B23485" s="93" t="s">
        <v>17815</v>
      </c>
      <c r="C23485" s="93" t="s">
        <v>1409</v>
      </c>
      <c r="D23485" s="95">
        <v>1301</v>
      </c>
      <c r="E23485" s="95">
        <v>1506</v>
      </c>
      <c r="F23485" s="95">
        <v>23733675</v>
      </c>
      <c r="G23485" s="95">
        <v>0</v>
      </c>
      <c r="H23485" s="93" t="s">
        <v>8976</v>
      </c>
      <c r="I23485" s="93" t="s">
        <v>23895</v>
      </c>
      <c r="J23485" s="93" t="s">
        <v>20882</v>
      </c>
      <c r="K23485" s="93" t="s">
        <v>6865</v>
      </c>
      <c r="L23485" s="14">
        <f>AND(vyberHrace&lt;&gt;"",ISNUMBER(SEARCH(vyberHrace,$B23485)))</f>
      </c>
      <c r="M23485" s="14">
        <f>AND($I23485=MID(kododd,1,2),$J23485=MID(kododd,3,3))</f>
      </c>
    </row>
    <row r="23486">
      <c r="A23486" s="95">
        <v>7616</v>
      </c>
      <c r="B23486" s="93" t="s">
        <v>17816</v>
      </c>
      <c r="C23486" s="93" t="s">
        <v>1428</v>
      </c>
      <c r="D23486" s="95">
        <v>1484</v>
      </c>
      <c r="E23486" s="95">
        <v>1604</v>
      </c>
      <c r="F23486" s="95">
        <v>23730390</v>
      </c>
      <c r="G23486" s="95">
        <v>250</v>
      </c>
      <c r="H23486" s="93" t="s">
        <v>8976</v>
      </c>
      <c r="I23486" s="93" t="s">
        <v>23895</v>
      </c>
      <c r="J23486" s="93" t="s">
        <v>20882</v>
      </c>
      <c r="K23486" s="93" t="s">
        <v>6865</v>
      </c>
      <c r="L23486" s="14">
        <f>AND(vyberHrace&lt;&gt;"",ISNUMBER(SEARCH(vyberHrace,$B23486)))</f>
      </c>
      <c r="M23486" s="14">
        <f>AND($I23486=MID(kododd,1,2),$J23486=MID(kododd,3,3))</f>
      </c>
    </row>
    <row r="23487">
      <c r="A23487" s="95">
        <v>46841</v>
      </c>
      <c r="B23487" s="93" t="s">
        <v>20169</v>
      </c>
      <c r="C23487" s="93" t="s">
        <v>1406</v>
      </c>
      <c r="G23487" s="95">
        <v>0</v>
      </c>
      <c r="H23487" s="93" t="s">
        <v>8976</v>
      </c>
      <c r="I23487" s="93" t="s">
        <v>23895</v>
      </c>
      <c r="J23487" s="93" t="s">
        <v>20878</v>
      </c>
      <c r="K23487" s="93" t="s">
        <v>6859</v>
      </c>
      <c r="L23487" s="14">
        <f>AND(vyberHrace&lt;&gt;"",ISNUMBER(SEARCH(vyberHrace,$B23487)))</f>
      </c>
      <c r="M23487" s="14">
        <f>AND($I23487=MID(kododd,1,2),$J23487=MID(kododd,3,3))</f>
      </c>
    </row>
    <row r="23488">
      <c r="A23488" s="95">
        <v>44427</v>
      </c>
      <c r="B23488" s="93" t="s">
        <v>20172</v>
      </c>
      <c r="C23488" s="93" t="s">
        <v>1408</v>
      </c>
      <c r="F23488" s="95">
        <v>23750995</v>
      </c>
      <c r="G23488" s="95">
        <v>0</v>
      </c>
      <c r="H23488" s="93" t="s">
        <v>8976</v>
      </c>
      <c r="I23488" s="93" t="s">
        <v>23895</v>
      </c>
      <c r="J23488" s="93" t="s">
        <v>20935</v>
      </c>
      <c r="K23488" s="93" t="s">
        <v>6901</v>
      </c>
      <c r="L23488" s="14">
        <f>AND(vyberHrace&lt;&gt;"",ISNUMBER(SEARCH(vyberHrace,$B23488)))</f>
      </c>
      <c r="M23488" s="14">
        <f>AND($I23488=MID(kododd,1,2),$J23488=MID(kododd,3,3))</f>
      </c>
    </row>
    <row r="23489">
      <c r="A23489" s="95">
        <v>49937</v>
      </c>
      <c r="B23489" s="93" t="s">
        <v>20178</v>
      </c>
      <c r="C23489" s="93" t="s">
        <v>1416</v>
      </c>
      <c r="F23489" s="95">
        <v>23757590</v>
      </c>
      <c r="G23489" s="95">
        <v>0</v>
      </c>
      <c r="H23489" s="93" t="s">
        <v>8976</v>
      </c>
      <c r="I23489" s="93" t="s">
        <v>23895</v>
      </c>
      <c r="J23489" s="93" t="s">
        <v>20867</v>
      </c>
      <c r="K23489" s="93" t="s">
        <v>6764</v>
      </c>
      <c r="L23489" s="14">
        <f>AND(vyberHrace&lt;&gt;"",ISNUMBER(SEARCH(vyberHrace,$B23489)))</f>
      </c>
      <c r="M23489" s="14">
        <f>AND($I23489=MID(kododd,1,2),$J23489=MID(kododd,3,3))</f>
      </c>
    </row>
    <row r="23490">
      <c r="A23490" s="95">
        <v>16628</v>
      </c>
      <c r="B23490" s="93" t="s">
        <v>20181</v>
      </c>
      <c r="C23490" s="93" t="s">
        <v>1421</v>
      </c>
      <c r="D23490" s="95">
        <v>1387</v>
      </c>
      <c r="G23490" s="95">
        <v>0</v>
      </c>
      <c r="H23490" s="93" t="s">
        <v>8976</v>
      </c>
      <c r="I23490" s="93" t="s">
        <v>23895</v>
      </c>
      <c r="J23490" s="93" t="s">
        <v>20882</v>
      </c>
      <c r="K23490" s="93" t="s">
        <v>6865</v>
      </c>
      <c r="L23490" s="14">
        <f>AND(vyberHrace&lt;&gt;"",ISNUMBER(SEARCH(vyberHrace,$B23490)))</f>
      </c>
      <c r="M23490" s="14">
        <f>AND($I23490=MID(kododd,1,2),$J23490=MID(kododd,3,3))</f>
      </c>
    </row>
    <row r="23491">
      <c r="A23491" s="95">
        <v>35626</v>
      </c>
      <c r="B23491" s="93" t="s">
        <v>20182</v>
      </c>
      <c r="C23491" s="93" t="s">
        <v>1444</v>
      </c>
      <c r="D23491" s="95">
        <v>1089</v>
      </c>
      <c r="G23491" s="95">
        <v>0</v>
      </c>
      <c r="H23491" s="93" t="s">
        <v>8976</v>
      </c>
      <c r="I23491" s="93" t="s">
        <v>23895</v>
      </c>
      <c r="J23491" s="93" t="s">
        <v>20882</v>
      </c>
      <c r="K23491" s="93" t="s">
        <v>6865</v>
      </c>
      <c r="L23491" s="14">
        <f>AND(vyberHrace&lt;&gt;"",ISNUMBER(SEARCH(vyberHrace,$B23491)))</f>
      </c>
      <c r="M23491" s="14">
        <f>AND($I23491=MID(kododd,1,2),$J23491=MID(kododd,3,3))</f>
      </c>
    </row>
    <row r="23492">
      <c r="A23492" s="95">
        <v>61491</v>
      </c>
      <c r="B23492" s="93" t="s">
        <v>27670</v>
      </c>
      <c r="C23492" s="93" t="s">
        <v>1420</v>
      </c>
      <c r="F23492" s="95">
        <v>571006893</v>
      </c>
      <c r="G23492" s="95">
        <v>250</v>
      </c>
      <c r="H23492" s="93" t="s">
        <v>8976</v>
      </c>
      <c r="I23492" s="93" t="s">
        <v>23895</v>
      </c>
      <c r="J23492" s="93" t="s">
        <v>29575</v>
      </c>
      <c r="K23492" s="93" t="s">
        <v>29576</v>
      </c>
      <c r="L23492" s="14">
        <f>AND(vyberHrace&lt;&gt;"",ISNUMBER(SEARCH(vyberHrace,$B23492)))</f>
      </c>
      <c r="M23492" s="14">
        <f>AND($I23492=MID(kododd,1,2),$J23492=MID(kododd,3,3))</f>
      </c>
    </row>
    <row r="23493">
      <c r="A23493" s="95">
        <v>32834</v>
      </c>
      <c r="B23493" s="93" t="s">
        <v>20184</v>
      </c>
      <c r="C23493" s="93" t="s">
        <v>1431</v>
      </c>
      <c r="D23493" s="95">
        <v>1408</v>
      </c>
      <c r="F23493" s="95">
        <v>386073</v>
      </c>
      <c r="G23493" s="95">
        <v>250</v>
      </c>
      <c r="H23493" s="93" t="s">
        <v>8976</v>
      </c>
      <c r="I23493" s="93" t="s">
        <v>23895</v>
      </c>
      <c r="J23493" s="93" t="s">
        <v>20914</v>
      </c>
      <c r="K23493" s="93" t="s">
        <v>4359</v>
      </c>
      <c r="L23493" s="14">
        <f>AND(vyberHrace&lt;&gt;"",ISNUMBER(SEARCH(vyberHrace,$B23493)))</f>
      </c>
      <c r="M23493" s="14">
        <f>AND($I23493=MID(kododd,1,2),$J23493=MID(kododd,3,3))</f>
      </c>
    </row>
    <row r="23494">
      <c r="A23494" s="95">
        <v>59554</v>
      </c>
      <c r="B23494" s="93" t="s">
        <v>25950</v>
      </c>
      <c r="C23494" s="93" t="s">
        <v>1486</v>
      </c>
      <c r="G23494" s="95">
        <v>250</v>
      </c>
      <c r="H23494" s="93" t="s">
        <v>8976</v>
      </c>
      <c r="I23494" s="93" t="s">
        <v>23895</v>
      </c>
      <c r="J23494" s="93" t="s">
        <v>20948</v>
      </c>
      <c r="K23494" s="93" t="s">
        <v>6265</v>
      </c>
      <c r="L23494" s="14">
        <f>AND(vyberHrace&lt;&gt;"",ISNUMBER(SEARCH(vyberHrace,$B23494)))</f>
      </c>
      <c r="M23494" s="14">
        <f>AND($I23494=MID(kododd,1,2),$J23494=MID(kododd,3,3))</f>
      </c>
    </row>
    <row r="23495">
      <c r="A23495" s="95">
        <v>40623</v>
      </c>
      <c r="B23495" s="93" t="s">
        <v>20198</v>
      </c>
      <c r="C23495" s="93" t="s">
        <v>1408</v>
      </c>
      <c r="D23495" s="95">
        <v>1434</v>
      </c>
      <c r="E23495" s="95">
        <v>1613</v>
      </c>
      <c r="F23495" s="95">
        <v>385174</v>
      </c>
      <c r="G23495" s="95">
        <v>250</v>
      </c>
      <c r="H23495" s="93" t="s">
        <v>8976</v>
      </c>
      <c r="I23495" s="93" t="s">
        <v>23895</v>
      </c>
      <c r="J23495" s="93" t="s">
        <v>20948</v>
      </c>
      <c r="K23495" s="93" t="s">
        <v>6265</v>
      </c>
      <c r="L23495" s="14">
        <f>AND(vyberHrace&lt;&gt;"",ISNUMBER(SEARCH(vyberHrace,$B23495)))</f>
      </c>
      <c r="M23495" s="14">
        <f>AND($I23495=MID(kododd,1,2),$J23495=MID(kododd,3,3))</f>
      </c>
    </row>
    <row r="23496">
      <c r="A23496" s="95">
        <v>51531</v>
      </c>
      <c r="B23496" s="93" t="s">
        <v>3259</v>
      </c>
      <c r="C23496" s="93" t="s">
        <v>1416</v>
      </c>
      <c r="G23496" s="95">
        <v>250</v>
      </c>
      <c r="H23496" s="93" t="s">
        <v>8976</v>
      </c>
      <c r="I23496" s="93" t="s">
        <v>23895</v>
      </c>
      <c r="J23496" s="93" t="s">
        <v>20948</v>
      </c>
      <c r="K23496" s="93" t="s">
        <v>6265</v>
      </c>
      <c r="L23496" s="14">
        <f>AND(vyberHrace&lt;&gt;"",ISNUMBER(SEARCH(vyberHrace,$B23496)))</f>
      </c>
      <c r="M23496" s="14">
        <f>AND($I23496=MID(kododd,1,2),$J23496=MID(kododd,3,3))</f>
      </c>
    </row>
    <row r="23497">
      <c r="A23497" s="95">
        <v>24</v>
      </c>
      <c r="B23497" s="93" t="s">
        <v>20201</v>
      </c>
      <c r="C23497" s="93" t="s">
        <v>1430</v>
      </c>
      <c r="D23497" s="95">
        <v>2224</v>
      </c>
      <c r="E23497" s="95">
        <v>2257</v>
      </c>
      <c r="F23497" s="95">
        <v>303259</v>
      </c>
      <c r="G23497" s="95">
        <v>250</v>
      </c>
      <c r="H23497" s="93" t="s">
        <v>8976</v>
      </c>
      <c r="I23497" s="93" t="s">
        <v>23895</v>
      </c>
      <c r="J23497" s="93" t="s">
        <v>20948</v>
      </c>
      <c r="K23497" s="93" t="s">
        <v>6265</v>
      </c>
      <c r="L23497" s="14">
        <f>AND(vyberHrace&lt;&gt;"",ISNUMBER(SEARCH(vyberHrace,$B23497)))</f>
      </c>
      <c r="M23497" s="14">
        <f>AND($I23497=MID(kododd,1,2),$J23497=MID(kododd,3,3))</f>
      </c>
    </row>
    <row r="23498">
      <c r="A23498" s="95">
        <v>43951</v>
      </c>
      <c r="B23498" s="93" t="s">
        <v>20204</v>
      </c>
      <c r="C23498" s="93" t="s">
        <v>1400</v>
      </c>
      <c r="D23498" s="95">
        <v>1212</v>
      </c>
      <c r="G23498" s="95">
        <v>250</v>
      </c>
      <c r="H23498" s="93" t="s">
        <v>8976</v>
      </c>
      <c r="I23498" s="93" t="s">
        <v>23895</v>
      </c>
      <c r="J23498" s="93" t="s">
        <v>20948</v>
      </c>
      <c r="K23498" s="93" t="s">
        <v>6265</v>
      </c>
      <c r="L23498" s="14">
        <f>AND(vyberHrace&lt;&gt;"",ISNUMBER(SEARCH(vyberHrace,$B23498)))</f>
      </c>
      <c r="M23498" s="14">
        <f>AND($I23498=MID(kododd,1,2),$J23498=MID(kododd,3,3))</f>
      </c>
    </row>
    <row r="23499">
      <c r="A23499" s="95">
        <v>11309</v>
      </c>
      <c r="B23499" s="93" t="s">
        <v>20214</v>
      </c>
      <c r="C23499" s="93" t="s">
        <v>1427</v>
      </c>
      <c r="D23499" s="95">
        <v>1502</v>
      </c>
      <c r="G23499" s="95">
        <v>250</v>
      </c>
      <c r="H23499" s="93" t="s">
        <v>8976</v>
      </c>
      <c r="I23499" s="93" t="s">
        <v>23895</v>
      </c>
      <c r="J23499" s="93" t="s">
        <v>20868</v>
      </c>
      <c r="K23499" s="93" t="s">
        <v>6769</v>
      </c>
      <c r="L23499" s="14">
        <f>AND(vyberHrace&lt;&gt;"",ISNUMBER(SEARCH(vyberHrace,$B23499)))</f>
      </c>
      <c r="M23499" s="14">
        <f>AND($I23499=MID(kododd,1,2),$J23499=MID(kododd,3,3))</f>
      </c>
    </row>
    <row r="23500">
      <c r="A23500" s="95">
        <v>44033</v>
      </c>
      <c r="B23500" s="93" t="s">
        <v>20216</v>
      </c>
      <c r="C23500" s="93" t="s">
        <v>3255</v>
      </c>
      <c r="G23500" s="95">
        <v>0</v>
      </c>
      <c r="H23500" s="93" t="s">
        <v>8976</v>
      </c>
      <c r="I23500" s="93" t="s">
        <v>23895</v>
      </c>
      <c r="J23500" s="93" t="s">
        <v>20878</v>
      </c>
      <c r="K23500" s="93" t="s">
        <v>6859</v>
      </c>
      <c r="L23500" s="14">
        <f>AND(vyberHrace&lt;&gt;"",ISNUMBER(SEARCH(vyberHrace,$B23500)))</f>
      </c>
      <c r="M23500" s="14">
        <f>AND($I23500=MID(kododd,1,2),$J23500=MID(kododd,3,3))</f>
      </c>
    </row>
    <row r="23501">
      <c r="A23501" s="95">
        <v>13836</v>
      </c>
      <c r="B23501" s="93" t="s">
        <v>20217</v>
      </c>
      <c r="C23501" s="93" t="s">
        <v>1427</v>
      </c>
      <c r="D23501" s="95">
        <v>1559</v>
      </c>
      <c r="E23501" s="95">
        <v>1793</v>
      </c>
      <c r="F23501" s="95">
        <v>344877</v>
      </c>
      <c r="G23501" s="95">
        <v>250</v>
      </c>
      <c r="H23501" s="93" t="s">
        <v>8976</v>
      </c>
      <c r="I23501" s="93" t="s">
        <v>23895</v>
      </c>
      <c r="J23501" s="93" t="s">
        <v>20938</v>
      </c>
      <c r="K23501" s="93" t="s">
        <v>5086</v>
      </c>
      <c r="L23501" s="14">
        <f>AND(vyberHrace&lt;&gt;"",ISNUMBER(SEARCH(vyberHrace,$B23501)))</f>
      </c>
      <c r="M23501" s="14">
        <f>AND($I23501=MID(kododd,1,2),$J23501=MID(kododd,3,3))</f>
      </c>
    </row>
    <row r="23502">
      <c r="A23502" s="95">
        <v>37779</v>
      </c>
      <c r="B23502" s="93" t="s">
        <v>20217</v>
      </c>
      <c r="C23502" s="93" t="s">
        <v>1403</v>
      </c>
      <c r="D23502" s="95">
        <v>1615</v>
      </c>
      <c r="F23502" s="95">
        <v>387576</v>
      </c>
      <c r="G23502" s="95">
        <v>0</v>
      </c>
      <c r="H23502" s="93" t="s">
        <v>8976</v>
      </c>
      <c r="I23502" s="93" t="s">
        <v>23895</v>
      </c>
      <c r="J23502" s="93" t="s">
        <v>20938</v>
      </c>
      <c r="K23502" s="93" t="s">
        <v>5086</v>
      </c>
      <c r="L23502" s="14">
        <f>AND(vyberHrace&lt;&gt;"",ISNUMBER(SEARCH(vyberHrace,$B23502)))</f>
      </c>
      <c r="M23502" s="14">
        <f>AND($I23502=MID(kododd,1,2),$J23502=MID(kododd,3,3))</f>
      </c>
    </row>
    <row r="23503">
      <c r="A23503" s="95">
        <v>63717</v>
      </c>
      <c r="B23503" s="93" t="s">
        <v>29910</v>
      </c>
      <c r="C23503" s="93" t="s">
        <v>1486</v>
      </c>
      <c r="F23503" s="95">
        <v>571000488</v>
      </c>
      <c r="G23503" s="95">
        <v>250</v>
      </c>
      <c r="H23503" s="93" t="s">
        <v>8976</v>
      </c>
      <c r="I23503" s="93" t="s">
        <v>23895</v>
      </c>
      <c r="J23503" s="93" t="s">
        <v>20868</v>
      </c>
      <c r="K23503" s="93" t="s">
        <v>6769</v>
      </c>
      <c r="L23503" s="14">
        <f>AND(vyberHrace&lt;&gt;"",ISNUMBER(SEARCH(vyberHrace,$B23503)))</f>
      </c>
      <c r="M23503" s="14">
        <f>AND($I23503=MID(kododd,1,2),$J23503=MID(kododd,3,3))</f>
      </c>
    </row>
    <row r="23504">
      <c r="A23504" s="95">
        <v>60848</v>
      </c>
      <c r="B23504" s="93" t="s">
        <v>27233</v>
      </c>
      <c r="C23504" s="93" t="s">
        <v>1487</v>
      </c>
      <c r="G23504" s="95">
        <v>0</v>
      </c>
      <c r="H23504" s="93" t="s">
        <v>8976</v>
      </c>
      <c r="I23504" s="93" t="s">
        <v>23895</v>
      </c>
      <c r="J23504" s="93" t="s">
        <v>20935</v>
      </c>
      <c r="K23504" s="93" t="s">
        <v>6901</v>
      </c>
      <c r="L23504" s="14">
        <f>AND(vyberHrace&lt;&gt;"",ISNUMBER(SEARCH(vyberHrace,$B23504)))</f>
      </c>
      <c r="M23504" s="14">
        <f>AND($I23504=MID(kododd,1,2),$J23504=MID(kododd,3,3))</f>
      </c>
    </row>
    <row r="23505">
      <c r="A23505" s="95">
        <v>38009</v>
      </c>
      <c r="B23505" s="93" t="s">
        <v>19659</v>
      </c>
      <c r="C23505" s="93" t="s">
        <v>1431</v>
      </c>
      <c r="D23505" s="95">
        <v>1592</v>
      </c>
      <c r="E23505" s="95">
        <v>1706</v>
      </c>
      <c r="F23505" s="95">
        <v>23716118</v>
      </c>
      <c r="G23505" s="95">
        <v>250</v>
      </c>
      <c r="H23505" s="93" t="s">
        <v>8976</v>
      </c>
      <c r="I23505" s="93" t="s">
        <v>23895</v>
      </c>
      <c r="J23505" s="93" t="s">
        <v>20908</v>
      </c>
      <c r="K23505" s="93" t="s">
        <v>4333</v>
      </c>
      <c r="L23505" s="14">
        <f>AND(vyberHrace&lt;&gt;"",ISNUMBER(SEARCH(vyberHrace,$B23505)))</f>
      </c>
      <c r="M23505" s="14">
        <f>AND($I23505=MID(kododd,1,2),$J23505=MID(kododd,3,3))</f>
      </c>
    </row>
    <row r="23506">
      <c r="A23506" s="95">
        <v>30887</v>
      </c>
      <c r="B23506" s="93" t="s">
        <v>18965</v>
      </c>
      <c r="C23506" s="93" t="s">
        <v>1463</v>
      </c>
      <c r="D23506" s="95">
        <v>1260</v>
      </c>
      <c r="G23506" s="95">
        <v>0</v>
      </c>
      <c r="H23506" s="93" t="s">
        <v>8976</v>
      </c>
      <c r="I23506" s="93" t="s">
        <v>23895</v>
      </c>
      <c r="J23506" s="93" t="s">
        <v>20938</v>
      </c>
      <c r="K23506" s="93" t="s">
        <v>5086</v>
      </c>
      <c r="L23506" s="14">
        <f>AND(vyberHrace&lt;&gt;"",ISNUMBER(SEARCH(vyberHrace,$B23506)))</f>
      </c>
      <c r="M23506" s="14">
        <f>AND($I23506=MID(kododd,1,2),$J23506=MID(kododd,3,3))</f>
      </c>
    </row>
    <row r="23507">
      <c r="A23507" s="95">
        <v>26039</v>
      </c>
      <c r="B23507" s="93" t="s">
        <v>21134</v>
      </c>
      <c r="C23507" s="93" t="s">
        <v>1468</v>
      </c>
      <c r="D23507" s="95">
        <v>1434</v>
      </c>
      <c r="F23507" s="95">
        <v>23706414</v>
      </c>
      <c r="G23507" s="95">
        <v>0</v>
      </c>
      <c r="H23507" s="93" t="s">
        <v>8976</v>
      </c>
      <c r="I23507" s="93" t="s">
        <v>23895</v>
      </c>
      <c r="J23507" s="93" t="s">
        <v>20948</v>
      </c>
      <c r="K23507" s="93" t="s">
        <v>6265</v>
      </c>
      <c r="L23507" s="14">
        <f>AND(vyberHrace&lt;&gt;"",ISNUMBER(SEARCH(vyberHrace,$B23507)))</f>
      </c>
      <c r="M23507" s="14">
        <f>AND($I23507=MID(kododd,1,2),$J23507=MID(kododd,3,3))</f>
      </c>
    </row>
    <row r="23508">
      <c r="A23508" s="95">
        <v>45881</v>
      </c>
      <c r="B23508" s="93" t="s">
        <v>19662</v>
      </c>
      <c r="C23508" s="93" t="s">
        <v>1416</v>
      </c>
      <c r="G23508" s="95">
        <v>0</v>
      </c>
      <c r="H23508" s="93" t="s">
        <v>8976</v>
      </c>
      <c r="I23508" s="93" t="s">
        <v>23895</v>
      </c>
      <c r="J23508" s="93" t="s">
        <v>20878</v>
      </c>
      <c r="K23508" s="93" t="s">
        <v>6859</v>
      </c>
      <c r="L23508" s="14">
        <f>AND(vyberHrace&lt;&gt;"",ISNUMBER(SEARCH(vyberHrace,$B23508)))</f>
      </c>
      <c r="M23508" s="14">
        <f>AND($I23508=MID(kododd,1,2),$J23508=MID(kododd,3,3))</f>
      </c>
    </row>
    <row r="23509">
      <c r="A23509" s="95">
        <v>44429</v>
      </c>
      <c r="B23509" s="93" t="s">
        <v>19664</v>
      </c>
      <c r="C23509" s="93" t="s">
        <v>3255</v>
      </c>
      <c r="D23509" s="95">
        <v>1093</v>
      </c>
      <c r="E23509" s="95">
        <v>1470</v>
      </c>
      <c r="F23509" s="95">
        <v>23712740</v>
      </c>
      <c r="G23509" s="95">
        <v>0</v>
      </c>
      <c r="H23509" s="93" t="s">
        <v>8976</v>
      </c>
      <c r="I23509" s="93" t="s">
        <v>23895</v>
      </c>
      <c r="J23509" s="93" t="s">
        <v>20878</v>
      </c>
      <c r="K23509" s="93" t="s">
        <v>6859</v>
      </c>
      <c r="L23509" s="14">
        <f>AND(vyberHrace&lt;&gt;"",ISNUMBER(SEARCH(vyberHrace,$B23509)))</f>
      </c>
      <c r="M23509" s="14">
        <f>AND($I23509=MID(kododd,1,2),$J23509=MID(kododd,3,3))</f>
      </c>
    </row>
    <row r="23510">
      <c r="A23510" s="95">
        <v>59013</v>
      </c>
      <c r="B23510" s="93" t="s">
        <v>25465</v>
      </c>
      <c r="C23510" s="93" t="s">
        <v>1422</v>
      </c>
      <c r="D23510" s="95">
        <v>1165</v>
      </c>
      <c r="F23510" s="95">
        <v>23780932</v>
      </c>
      <c r="G23510" s="95">
        <v>250</v>
      </c>
      <c r="H23510" s="93" t="s">
        <v>8976</v>
      </c>
      <c r="I23510" s="93" t="s">
        <v>23895</v>
      </c>
      <c r="J23510" s="93" t="s">
        <v>20896</v>
      </c>
      <c r="K23510" s="93" t="s">
        <v>6905</v>
      </c>
      <c r="L23510" s="14">
        <f>AND(vyberHrace&lt;&gt;"",ISNUMBER(SEARCH(vyberHrace,$B23510)))</f>
      </c>
      <c r="M23510" s="14">
        <f>AND($I23510=MID(kododd,1,2),$J23510=MID(kododd,3,3))</f>
      </c>
    </row>
    <row r="23511">
      <c r="A23511" s="95">
        <v>52362</v>
      </c>
      <c r="B23511" s="93" t="s">
        <v>2373</v>
      </c>
      <c r="C23511" s="93" t="s">
        <v>1412</v>
      </c>
      <c r="G23511" s="95">
        <v>0</v>
      </c>
      <c r="H23511" s="93" t="s">
        <v>8976</v>
      </c>
      <c r="I23511" s="93" t="s">
        <v>23895</v>
      </c>
      <c r="J23511" s="93" t="s">
        <v>20878</v>
      </c>
      <c r="K23511" s="93" t="s">
        <v>6859</v>
      </c>
      <c r="L23511" s="14">
        <f>AND(vyberHrace&lt;&gt;"",ISNUMBER(SEARCH(vyberHrace,$B23511)))</f>
      </c>
      <c r="M23511" s="14">
        <f>AND($I23511=MID(kododd,1,2),$J23511=MID(kododd,3,3))</f>
      </c>
    </row>
    <row r="23512">
      <c r="A23512" s="95">
        <v>60282</v>
      </c>
      <c r="B23512" s="93" t="s">
        <v>26741</v>
      </c>
      <c r="C23512" s="93" t="s">
        <v>1487</v>
      </c>
      <c r="F23512" s="95">
        <v>23789433</v>
      </c>
      <c r="G23512" s="95">
        <v>250</v>
      </c>
      <c r="H23512" s="93" t="s">
        <v>8976</v>
      </c>
      <c r="I23512" s="93" t="s">
        <v>23895</v>
      </c>
      <c r="J23512" s="93" t="s">
        <v>20878</v>
      </c>
      <c r="K23512" s="93" t="s">
        <v>6859</v>
      </c>
      <c r="L23512" s="14">
        <f>AND(vyberHrace&lt;&gt;"",ISNUMBER(SEARCH(vyberHrace,$B23512)))</f>
      </c>
      <c r="M23512" s="14">
        <f>AND($I23512=MID(kododd,1,2),$J23512=MID(kododd,3,3))</f>
      </c>
    </row>
    <row r="23513">
      <c r="A23513" s="95">
        <v>51311</v>
      </c>
      <c r="B23513" s="93" t="s">
        <v>4271</v>
      </c>
      <c r="C23513" s="93" t="s">
        <v>1416</v>
      </c>
      <c r="G23513" s="95">
        <v>250</v>
      </c>
      <c r="H23513" s="93" t="s">
        <v>8976</v>
      </c>
      <c r="I23513" s="93" t="s">
        <v>23895</v>
      </c>
      <c r="J23513" s="93" t="s">
        <v>20864</v>
      </c>
      <c r="K23513" s="93" t="s">
        <v>1505</v>
      </c>
      <c r="L23513" s="14">
        <f>AND(vyberHrace&lt;&gt;"",ISNUMBER(SEARCH(vyberHrace,$B23513)))</f>
      </c>
      <c r="M23513" s="14">
        <f>AND($I23513=MID(kododd,1,2),$J23513=MID(kododd,3,3))</f>
      </c>
    </row>
    <row r="23514">
      <c r="A23514" s="95">
        <v>62901</v>
      </c>
      <c r="B23514" s="93" t="s">
        <v>29679</v>
      </c>
      <c r="C23514" s="93" t="s">
        <v>1486</v>
      </c>
      <c r="G23514" s="95">
        <v>250</v>
      </c>
      <c r="H23514" s="93" t="s">
        <v>8976</v>
      </c>
      <c r="I23514" s="93" t="s">
        <v>23895</v>
      </c>
      <c r="J23514" s="93" t="s">
        <v>20911</v>
      </c>
      <c r="K23514" s="93" t="s">
        <v>3262</v>
      </c>
      <c r="L23514" s="14">
        <f>AND(vyberHrace&lt;&gt;"",ISNUMBER(SEARCH(vyberHrace,$B23514)))</f>
      </c>
      <c r="M23514" s="14">
        <f>AND($I23514=MID(kododd,1,2),$J23514=MID(kododd,3,3))</f>
      </c>
    </row>
    <row r="23515">
      <c r="A23515" s="95">
        <v>58443</v>
      </c>
      <c r="B23515" s="93" t="s">
        <v>24948</v>
      </c>
      <c r="C23515" s="93" t="s">
        <v>1406</v>
      </c>
      <c r="G23515" s="95">
        <v>250</v>
      </c>
      <c r="H23515" s="93" t="s">
        <v>8976</v>
      </c>
      <c r="I23515" s="93" t="s">
        <v>23895</v>
      </c>
      <c r="J23515" s="93" t="s">
        <v>20948</v>
      </c>
      <c r="K23515" s="93" t="s">
        <v>6265</v>
      </c>
      <c r="L23515" s="14">
        <f>AND(vyberHrace&lt;&gt;"",ISNUMBER(SEARCH(vyberHrace,$B23515)))</f>
      </c>
      <c r="M23515" s="14">
        <f>AND($I23515=MID(kododd,1,2),$J23515=MID(kododd,3,3))</f>
      </c>
    </row>
    <row r="23516">
      <c r="A23516" s="95">
        <v>53658</v>
      </c>
      <c r="B23516" s="93" t="s">
        <v>1122</v>
      </c>
      <c r="C23516" s="93" t="s">
        <v>1437</v>
      </c>
      <c r="F23516" s="95">
        <v>23748672</v>
      </c>
      <c r="G23516" s="95">
        <v>250</v>
      </c>
      <c r="H23516" s="93" t="s">
        <v>8976</v>
      </c>
      <c r="I23516" s="93" t="s">
        <v>23895</v>
      </c>
      <c r="J23516" s="93" t="s">
        <v>20913</v>
      </c>
      <c r="K23516" s="93" t="s">
        <v>3849</v>
      </c>
      <c r="L23516" s="14">
        <f>AND(vyberHrace&lt;&gt;"",ISNUMBER(SEARCH(vyberHrace,$B23516)))</f>
      </c>
      <c r="M23516" s="14">
        <f>AND($I23516=MID(kododd,1,2),$J23516=MID(kododd,3,3))</f>
      </c>
    </row>
    <row r="23517">
      <c r="A23517" s="95">
        <v>7731</v>
      </c>
      <c r="B23517" s="93" t="s">
        <v>13863</v>
      </c>
      <c r="C23517" s="93" t="s">
        <v>1429</v>
      </c>
      <c r="D23517" s="95">
        <v>1751</v>
      </c>
      <c r="E23517" s="95">
        <v>1886</v>
      </c>
      <c r="F23517" s="95">
        <v>351342</v>
      </c>
      <c r="G23517" s="95">
        <v>250</v>
      </c>
      <c r="H23517" s="93" t="s">
        <v>8976</v>
      </c>
      <c r="I23517" s="93" t="s">
        <v>23895</v>
      </c>
      <c r="J23517" s="93" t="s">
        <v>20920</v>
      </c>
      <c r="K23517" s="93" t="s">
        <v>3843</v>
      </c>
      <c r="L23517" s="14">
        <f>AND(vyberHrace&lt;&gt;"",ISNUMBER(SEARCH(vyberHrace,$B23517)))</f>
      </c>
      <c r="M23517" s="14">
        <f>AND($I23517=MID(kododd,1,2),$J23517=MID(kododd,3,3))</f>
      </c>
    </row>
    <row r="23518">
      <c r="A23518" s="95">
        <v>53777</v>
      </c>
      <c r="B23518" s="93" t="s">
        <v>1123</v>
      </c>
      <c r="C23518" s="93" t="s">
        <v>1412</v>
      </c>
      <c r="F23518" s="95">
        <v>23753862</v>
      </c>
      <c r="G23518" s="95">
        <v>250</v>
      </c>
      <c r="H23518" s="93" t="s">
        <v>8976</v>
      </c>
      <c r="I23518" s="93" t="s">
        <v>23895</v>
      </c>
      <c r="J23518" s="93" t="s">
        <v>20913</v>
      </c>
      <c r="K23518" s="93" t="s">
        <v>3849</v>
      </c>
      <c r="L23518" s="14">
        <f>AND(vyberHrace&lt;&gt;"",ISNUMBER(SEARCH(vyberHrace,$B23518)))</f>
      </c>
      <c r="M23518" s="14">
        <f>AND($I23518=MID(kododd,1,2),$J23518=MID(kododd,3,3))</f>
      </c>
    </row>
    <row r="23519">
      <c r="A23519" s="95">
        <v>57035</v>
      </c>
      <c r="B23519" s="93" t="s">
        <v>23123</v>
      </c>
      <c r="C23519" s="93" t="s">
        <v>1486</v>
      </c>
      <c r="G23519" s="95">
        <v>250</v>
      </c>
      <c r="H23519" s="93" t="s">
        <v>8976</v>
      </c>
      <c r="I23519" s="93" t="s">
        <v>23895</v>
      </c>
      <c r="J23519" s="93" t="s">
        <v>20913</v>
      </c>
      <c r="K23519" s="93" t="s">
        <v>3849</v>
      </c>
      <c r="L23519" s="14">
        <f>AND(vyberHrace&lt;&gt;"",ISNUMBER(SEARCH(vyberHrace,$B23519)))</f>
      </c>
      <c r="M23519" s="14">
        <f>AND($I23519=MID(kododd,1,2),$J23519=MID(kododd,3,3))</f>
      </c>
    </row>
    <row r="23520">
      <c r="A23520" s="95">
        <v>60065</v>
      </c>
      <c r="B23520" s="93" t="s">
        <v>26542</v>
      </c>
      <c r="C23520" s="93" t="s">
        <v>1411</v>
      </c>
      <c r="F23520" s="95">
        <v>571006419</v>
      </c>
      <c r="G23520" s="95">
        <v>250</v>
      </c>
      <c r="H23520" s="93" t="s">
        <v>8976</v>
      </c>
      <c r="I23520" s="93" t="s">
        <v>23895</v>
      </c>
      <c r="J23520" s="93" t="s">
        <v>20913</v>
      </c>
      <c r="K23520" s="93" t="s">
        <v>3849</v>
      </c>
      <c r="L23520" s="14">
        <f>AND(vyberHrace&lt;&gt;"",ISNUMBER(SEARCH(vyberHrace,$B23520)))</f>
      </c>
      <c r="M23520" s="14">
        <f>AND($I23520=MID(kododd,1,2),$J23520=MID(kododd,3,3))</f>
      </c>
    </row>
    <row r="23521">
      <c r="A23521" s="95">
        <v>55114</v>
      </c>
      <c r="B23521" s="93" t="s">
        <v>1124</v>
      </c>
      <c r="C23521" s="93" t="s">
        <v>1434</v>
      </c>
      <c r="G23521" s="95">
        <v>250</v>
      </c>
      <c r="H23521" s="93" t="s">
        <v>8976</v>
      </c>
      <c r="I23521" s="93" t="s">
        <v>23895</v>
      </c>
      <c r="J23521" s="93" t="s">
        <v>20913</v>
      </c>
      <c r="K23521" s="93" t="s">
        <v>3849</v>
      </c>
      <c r="L23521" s="14">
        <f>AND(vyberHrace&lt;&gt;"",ISNUMBER(SEARCH(vyberHrace,$B23521)))</f>
      </c>
      <c r="M23521" s="14">
        <f>AND($I23521=MID(kododd,1,2),$J23521=MID(kododd,3,3))</f>
      </c>
    </row>
    <row r="23522">
      <c r="A23522" s="95">
        <v>43079</v>
      </c>
      <c r="B23522" s="93" t="s">
        <v>13509</v>
      </c>
      <c r="C23522" s="93" t="s">
        <v>1402</v>
      </c>
      <c r="G23522" s="95">
        <v>0</v>
      </c>
      <c r="H23522" s="93" t="s">
        <v>8976</v>
      </c>
      <c r="I23522" s="93" t="s">
        <v>23895</v>
      </c>
      <c r="J23522" s="93" t="s">
        <v>20878</v>
      </c>
      <c r="K23522" s="93" t="s">
        <v>6859</v>
      </c>
      <c r="L23522" s="14">
        <f>AND(vyberHrace&lt;&gt;"",ISNUMBER(SEARCH(vyberHrace,$B23522)))</f>
      </c>
      <c r="M23522" s="14">
        <f>AND($I23522=MID(kododd,1,2),$J23522=MID(kododd,3,3))</f>
      </c>
    </row>
    <row r="23523">
      <c r="A23523" s="95">
        <v>31378</v>
      </c>
      <c r="B23523" s="93" t="s">
        <v>13510</v>
      </c>
      <c r="C23523" s="93" t="s">
        <v>1460</v>
      </c>
      <c r="D23523" s="95">
        <v>1604</v>
      </c>
      <c r="E23523" s="95">
        <v>1686</v>
      </c>
      <c r="F23523" s="95">
        <v>358274</v>
      </c>
      <c r="G23523" s="95">
        <v>250</v>
      </c>
      <c r="H23523" s="93" t="s">
        <v>8976</v>
      </c>
      <c r="I23523" s="93" t="s">
        <v>23895</v>
      </c>
      <c r="J23523" s="93" t="s">
        <v>20935</v>
      </c>
      <c r="K23523" s="93" t="s">
        <v>6901</v>
      </c>
      <c r="L23523" s="14">
        <f>AND(vyberHrace&lt;&gt;"",ISNUMBER(SEARCH(vyberHrace,$B23523)))</f>
      </c>
      <c r="M23523" s="14">
        <f>AND($I23523=MID(kododd,1,2),$J23523=MID(kododd,3,3))</f>
      </c>
    </row>
    <row r="23524">
      <c r="A23524" s="95">
        <v>58381</v>
      </c>
      <c r="B23524" s="93" t="s">
        <v>24889</v>
      </c>
      <c r="C23524" s="93" t="s">
        <v>1486</v>
      </c>
      <c r="F23524" s="95">
        <v>571002782</v>
      </c>
      <c r="G23524" s="95">
        <v>250</v>
      </c>
      <c r="H23524" s="93" t="s">
        <v>8976</v>
      </c>
      <c r="I23524" s="93" t="s">
        <v>23895</v>
      </c>
      <c r="J23524" s="93" t="s">
        <v>20878</v>
      </c>
      <c r="K23524" s="93" t="s">
        <v>6859</v>
      </c>
      <c r="L23524" s="14">
        <f>AND(vyberHrace&lt;&gt;"",ISNUMBER(SEARCH(vyberHrace,$B23524)))</f>
      </c>
      <c r="M23524" s="14">
        <f>AND($I23524=MID(kododd,1,2),$J23524=MID(kododd,3,3))</f>
      </c>
    </row>
    <row r="23525">
      <c r="A23525" s="95">
        <v>39344</v>
      </c>
      <c r="B23525" s="93" t="s">
        <v>15742</v>
      </c>
      <c r="C23525" s="93" t="s">
        <v>1408</v>
      </c>
      <c r="D23525" s="95">
        <v>2120</v>
      </c>
      <c r="E23525" s="95">
        <v>2134</v>
      </c>
      <c r="F23525" s="95">
        <v>375640</v>
      </c>
      <c r="G23525" s="95">
        <v>250</v>
      </c>
      <c r="H23525" s="93" t="s">
        <v>8976</v>
      </c>
      <c r="I23525" s="93" t="s">
        <v>23895</v>
      </c>
      <c r="J23525" s="93" t="s">
        <v>20865</v>
      </c>
      <c r="K23525" s="93" t="s">
        <v>6760</v>
      </c>
      <c r="L23525" s="14">
        <f>AND(vyberHrace&lt;&gt;"",ISNUMBER(SEARCH(vyberHrace,$B23525)))</f>
      </c>
      <c r="M23525" s="14">
        <f>AND($I23525=MID(kododd,1,2),$J23525=MID(kododd,3,3))</f>
      </c>
    </row>
    <row r="23526">
      <c r="A23526" s="95">
        <v>42076</v>
      </c>
      <c r="B23526" s="93" t="s">
        <v>15744</v>
      </c>
      <c r="C23526" s="93" t="s">
        <v>1446</v>
      </c>
      <c r="D23526" s="95">
        <v>1547</v>
      </c>
      <c r="E23526" s="95">
        <v>1727</v>
      </c>
      <c r="F23526" s="95">
        <v>385182</v>
      </c>
      <c r="G23526" s="95">
        <v>250</v>
      </c>
      <c r="H23526" s="93" t="s">
        <v>8976</v>
      </c>
      <c r="I23526" s="93" t="s">
        <v>23895</v>
      </c>
      <c r="J23526" s="93" t="s">
        <v>20865</v>
      </c>
      <c r="K23526" s="93" t="s">
        <v>6760</v>
      </c>
      <c r="L23526" s="14">
        <f>AND(vyberHrace&lt;&gt;"",ISNUMBER(SEARCH(vyberHrace,$B23526)))</f>
      </c>
      <c r="M23526" s="14">
        <f>AND($I23526=MID(kododd,1,2),$J23526=MID(kododd,3,3))</f>
      </c>
    </row>
    <row r="23527">
      <c r="A23527" s="95">
        <v>618</v>
      </c>
      <c r="B23527" s="93" t="s">
        <v>15747</v>
      </c>
      <c r="C23527" s="93" t="s">
        <v>1430</v>
      </c>
      <c r="D23527" s="95">
        <v>2111</v>
      </c>
      <c r="E23527" s="95">
        <v>2119</v>
      </c>
      <c r="F23527" s="95">
        <v>304913</v>
      </c>
      <c r="G23527" s="95">
        <v>250</v>
      </c>
      <c r="H23527" s="93" t="s">
        <v>8976</v>
      </c>
      <c r="I23527" s="93" t="s">
        <v>23895</v>
      </c>
      <c r="J23527" s="93" t="s">
        <v>20865</v>
      </c>
      <c r="K23527" s="93" t="s">
        <v>6760</v>
      </c>
      <c r="L23527" s="14">
        <f>AND(vyberHrace&lt;&gt;"",ISNUMBER(SEARCH(vyberHrace,$B23527)))</f>
      </c>
      <c r="M23527" s="14">
        <f>AND($I23527=MID(kododd,1,2),$J23527=MID(kododd,3,3))</f>
      </c>
    </row>
    <row r="23528">
      <c r="A23528" s="95">
        <v>57989</v>
      </c>
      <c r="B23528" s="93" t="s">
        <v>24526</v>
      </c>
      <c r="C23528" s="93" t="s">
        <v>1416</v>
      </c>
      <c r="D23528" s="95">
        <v>1051</v>
      </c>
      <c r="F23528" s="95">
        <v>23791357</v>
      </c>
      <c r="G23528" s="95">
        <v>250</v>
      </c>
      <c r="H23528" s="93" t="s">
        <v>8976</v>
      </c>
      <c r="I23528" s="93" t="s">
        <v>23895</v>
      </c>
      <c r="J23528" s="93" t="s">
        <v>1506</v>
      </c>
      <c r="K23528" s="93" t="s">
        <v>1507</v>
      </c>
      <c r="L23528" s="14">
        <f>AND(vyberHrace&lt;&gt;"",ISNUMBER(SEARCH(vyberHrace,$B23528)))</f>
      </c>
      <c r="M23528" s="14">
        <f>AND($I23528=MID(kododd,1,2),$J23528=MID(kododd,3,3))</f>
      </c>
    </row>
    <row r="23529">
      <c r="A23529" s="95">
        <v>6700</v>
      </c>
      <c r="B23529" s="93" t="s">
        <v>15748</v>
      </c>
      <c r="C23529" s="93" t="s">
        <v>1443</v>
      </c>
      <c r="D23529" s="95">
        <v>1510</v>
      </c>
      <c r="E23529" s="95">
        <v>1661</v>
      </c>
      <c r="F23529" s="95">
        <v>387924</v>
      </c>
      <c r="G23529" s="95">
        <v>250</v>
      </c>
      <c r="H23529" s="93" t="s">
        <v>8976</v>
      </c>
      <c r="I23529" s="93" t="s">
        <v>23895</v>
      </c>
      <c r="J23529" s="93" t="s">
        <v>20854</v>
      </c>
      <c r="K23529" s="93" t="s">
        <v>9943</v>
      </c>
      <c r="L23529" s="14">
        <f>AND(vyberHrace&lt;&gt;"",ISNUMBER(SEARCH(vyberHrace,$B23529)))</f>
      </c>
      <c r="M23529" s="14">
        <f>AND($I23529=MID(kododd,1,2),$J23529=MID(kododd,3,3))</f>
      </c>
    </row>
    <row r="23530">
      <c r="A23530" s="95">
        <v>56545</v>
      </c>
      <c r="B23530" s="93" t="s">
        <v>24164</v>
      </c>
      <c r="C23530" s="93" t="s">
        <v>1420</v>
      </c>
      <c r="G23530" s="95">
        <v>0</v>
      </c>
      <c r="H23530" s="93" t="s">
        <v>8976</v>
      </c>
      <c r="I23530" s="93" t="s">
        <v>23895</v>
      </c>
      <c r="J23530" s="93" t="s">
        <v>20882</v>
      </c>
      <c r="K23530" s="93" t="s">
        <v>6865</v>
      </c>
      <c r="L23530" s="14">
        <f>AND(vyberHrace&lt;&gt;"",ISNUMBER(SEARCH(vyberHrace,$B23530)))</f>
      </c>
      <c r="M23530" s="14">
        <f>AND($I23530=MID(kododd,1,2),$J23530=MID(kododd,3,3))</f>
      </c>
    </row>
    <row r="23531">
      <c r="A23531" s="95">
        <v>57886</v>
      </c>
      <c r="B23531" s="93" t="s">
        <v>24433</v>
      </c>
      <c r="C23531" s="93" t="s">
        <v>1420</v>
      </c>
      <c r="D23531" s="95">
        <v>1129</v>
      </c>
      <c r="E23531" s="95">
        <v>1515</v>
      </c>
      <c r="F23531" s="95">
        <v>23778482</v>
      </c>
      <c r="G23531" s="95">
        <v>250</v>
      </c>
      <c r="H23531" s="93" t="s">
        <v>8976</v>
      </c>
      <c r="I23531" s="93" t="s">
        <v>23895</v>
      </c>
      <c r="J23531" s="93" t="s">
        <v>20882</v>
      </c>
      <c r="K23531" s="93" t="s">
        <v>6865</v>
      </c>
      <c r="L23531" s="14">
        <f>AND(vyberHrace&lt;&gt;"",ISNUMBER(SEARCH(vyberHrace,$B23531)))</f>
      </c>
      <c r="M23531" s="14">
        <f>AND($I23531=MID(kododd,1,2),$J23531=MID(kododd,3,3))</f>
      </c>
    </row>
    <row r="23532">
      <c r="A23532" s="95">
        <v>58657</v>
      </c>
      <c r="B23532" s="93" t="s">
        <v>24436</v>
      </c>
      <c r="C23532" s="93" t="s">
        <v>1420</v>
      </c>
      <c r="G23532" s="95">
        <v>0</v>
      </c>
      <c r="H23532" s="93" t="s">
        <v>8976</v>
      </c>
      <c r="I23532" s="93" t="s">
        <v>23895</v>
      </c>
      <c r="J23532" s="93" t="s">
        <v>20882</v>
      </c>
      <c r="K23532" s="93" t="s">
        <v>6865</v>
      </c>
      <c r="L23532" s="14">
        <f>AND(vyberHrace&lt;&gt;"",ISNUMBER(SEARCH(vyberHrace,$B23532)))</f>
      </c>
      <c r="M23532" s="14">
        <f>AND($I23532=MID(kododd,1,2),$J23532=MID(kododd,3,3))</f>
      </c>
    </row>
    <row r="23533">
      <c r="A23533" s="95">
        <v>39269</v>
      </c>
      <c r="B23533" s="93" t="s">
        <v>15766</v>
      </c>
      <c r="C23533" s="93" t="s">
        <v>1408</v>
      </c>
      <c r="D23533" s="95">
        <v>2023</v>
      </c>
      <c r="E23533" s="95">
        <v>1991</v>
      </c>
      <c r="F23533" s="95">
        <v>375349</v>
      </c>
      <c r="G23533" s="95">
        <v>0</v>
      </c>
      <c r="H23533" s="93" t="s">
        <v>8976</v>
      </c>
      <c r="I23533" s="93" t="s">
        <v>23895</v>
      </c>
      <c r="J23533" s="93" t="s">
        <v>20848</v>
      </c>
      <c r="K23533" s="93" t="s">
        <v>3603</v>
      </c>
      <c r="L23533" s="14">
        <f>AND(vyberHrace&lt;&gt;"",ISNUMBER(SEARCH(vyberHrace,$B23533)))</f>
      </c>
      <c r="M23533" s="14">
        <f>AND($I23533=MID(kododd,1,2),$J23533=MID(kododd,3,3))</f>
      </c>
    </row>
    <row r="23534">
      <c r="A23534" s="95">
        <v>44043</v>
      </c>
      <c r="B23534" s="93" t="s">
        <v>15767</v>
      </c>
      <c r="C23534" s="93" t="s">
        <v>3255</v>
      </c>
      <c r="D23534" s="95">
        <v>1608</v>
      </c>
      <c r="E23534" s="95">
        <v>1806</v>
      </c>
      <c r="F23534" s="95">
        <v>398551</v>
      </c>
      <c r="G23534" s="95">
        <v>250</v>
      </c>
      <c r="H23534" s="93" t="s">
        <v>8976</v>
      </c>
      <c r="I23534" s="93" t="s">
        <v>23895</v>
      </c>
      <c r="J23534" s="93" t="s">
        <v>20848</v>
      </c>
      <c r="K23534" s="93" t="s">
        <v>3603</v>
      </c>
      <c r="L23534" s="14">
        <f>AND(vyberHrace&lt;&gt;"",ISNUMBER(SEARCH(vyberHrace,$B23534)))</f>
      </c>
      <c r="M23534" s="14">
        <f>AND($I23534=MID(kododd,1,2),$J23534=MID(kododd,3,3))</f>
      </c>
    </row>
    <row r="23535">
      <c r="A23535" s="95">
        <v>62879</v>
      </c>
      <c r="B23535" s="93" t="s">
        <v>29680</v>
      </c>
      <c r="C23535" s="93" t="s">
        <v>1487</v>
      </c>
      <c r="G23535" s="95">
        <v>250</v>
      </c>
      <c r="H23535" s="93" t="s">
        <v>8976</v>
      </c>
      <c r="I23535" s="93" t="s">
        <v>23895</v>
      </c>
      <c r="J23535" s="93" t="s">
        <v>20935</v>
      </c>
      <c r="K23535" s="93" t="s">
        <v>6901</v>
      </c>
      <c r="L23535" s="14">
        <f>AND(vyberHrace&lt;&gt;"",ISNUMBER(SEARCH(vyberHrace,$B23535)))</f>
      </c>
      <c r="M23535" s="14">
        <f>AND($I23535=MID(kododd,1,2),$J23535=MID(kododd,3,3))</f>
      </c>
    </row>
    <row r="23536">
      <c r="A23536" s="95">
        <v>48994</v>
      </c>
      <c r="B23536" s="93" t="s">
        <v>15774</v>
      </c>
      <c r="C23536" s="93" t="s">
        <v>1406</v>
      </c>
      <c r="G23536" s="95">
        <v>0</v>
      </c>
      <c r="H23536" s="93" t="s">
        <v>8976</v>
      </c>
      <c r="I23536" s="93" t="s">
        <v>23895</v>
      </c>
      <c r="J23536" s="93" t="s">
        <v>20936</v>
      </c>
      <c r="K23536" s="93" t="s">
        <v>5615</v>
      </c>
      <c r="L23536" s="14">
        <f>AND(vyberHrace&lt;&gt;"",ISNUMBER(SEARCH(vyberHrace,$B23536)))</f>
      </c>
      <c r="M23536" s="14">
        <f>AND($I23536=MID(kododd,1,2),$J23536=MID(kododd,3,3))</f>
      </c>
    </row>
    <row r="23537">
      <c r="A23537" s="95">
        <v>48400</v>
      </c>
      <c r="B23537" s="93" t="s">
        <v>15775</v>
      </c>
      <c r="C23537" s="93" t="s">
        <v>3255</v>
      </c>
      <c r="D23537" s="95">
        <v>1250</v>
      </c>
      <c r="F23537" s="95">
        <v>23724250</v>
      </c>
      <c r="G23537" s="95">
        <v>0</v>
      </c>
      <c r="H23537" s="93" t="s">
        <v>8976</v>
      </c>
      <c r="I23537" s="93" t="s">
        <v>23895</v>
      </c>
      <c r="J23537" s="93" t="s">
        <v>20936</v>
      </c>
      <c r="K23537" s="93" t="s">
        <v>5615</v>
      </c>
      <c r="L23537" s="14">
        <f>AND(vyberHrace&lt;&gt;"",ISNUMBER(SEARCH(vyberHrace,$B23537)))</f>
      </c>
      <c r="M23537" s="14">
        <f>AND($I23537=MID(kododd,1,2),$J23537=MID(kododd,3,3))</f>
      </c>
    </row>
    <row r="23538">
      <c r="A23538" s="95">
        <v>60895</v>
      </c>
      <c r="B23538" s="93" t="s">
        <v>27271</v>
      </c>
      <c r="C23538" s="93" t="s">
        <v>1420</v>
      </c>
      <c r="G23538" s="95">
        <v>0</v>
      </c>
      <c r="H23538" s="93" t="s">
        <v>8976</v>
      </c>
      <c r="I23538" s="93" t="s">
        <v>23895</v>
      </c>
      <c r="J23538" s="93" t="s">
        <v>20884</v>
      </c>
      <c r="K23538" s="93" t="s">
        <v>6918</v>
      </c>
      <c r="L23538" s="14">
        <f>AND(vyberHrace&lt;&gt;"",ISNUMBER(SEARCH(vyberHrace,$B23538)))</f>
      </c>
      <c r="M23538" s="14">
        <f>AND($I23538=MID(kododd,1,2),$J23538=MID(kododd,3,3))</f>
      </c>
    </row>
    <row r="23539">
      <c r="A23539" s="95">
        <v>48375</v>
      </c>
      <c r="B23539" s="93" t="s">
        <v>15779</v>
      </c>
      <c r="C23539" s="93" t="s">
        <v>1402</v>
      </c>
      <c r="D23539" s="95">
        <v>1100</v>
      </c>
      <c r="F23539" s="95">
        <v>23724269</v>
      </c>
      <c r="G23539" s="95">
        <v>0</v>
      </c>
      <c r="H23539" s="93" t="s">
        <v>8976</v>
      </c>
      <c r="I23539" s="93" t="s">
        <v>23895</v>
      </c>
      <c r="J23539" s="93" t="s">
        <v>20936</v>
      </c>
      <c r="K23539" s="93" t="s">
        <v>5615</v>
      </c>
      <c r="L23539" s="14">
        <f>AND(vyberHrace&lt;&gt;"",ISNUMBER(SEARCH(vyberHrace,$B23539)))</f>
      </c>
      <c r="M23539" s="14">
        <f>AND($I23539=MID(kododd,1,2),$J23539=MID(kododd,3,3))</f>
      </c>
    </row>
    <row r="23540">
      <c r="A23540" s="95">
        <v>51313</v>
      </c>
      <c r="B23540" s="93" t="s">
        <v>4272</v>
      </c>
      <c r="C23540" s="93" t="s">
        <v>1406</v>
      </c>
      <c r="G23540" s="95">
        <v>250</v>
      </c>
      <c r="H23540" s="93" t="s">
        <v>8976</v>
      </c>
      <c r="I23540" s="93" t="s">
        <v>23895</v>
      </c>
      <c r="J23540" s="93" t="s">
        <v>20864</v>
      </c>
      <c r="K23540" s="93" t="s">
        <v>1505</v>
      </c>
      <c r="L23540" s="14">
        <f>AND(vyberHrace&lt;&gt;"",ISNUMBER(SEARCH(vyberHrace,$B23540)))</f>
      </c>
      <c r="M23540" s="14">
        <f>AND($I23540=MID(kododd,1,2),$J23540=MID(kododd,3,3))</f>
      </c>
    </row>
    <row r="23541">
      <c r="A23541" s="95">
        <v>48440</v>
      </c>
      <c r="B23541" s="93" t="s">
        <v>15780</v>
      </c>
      <c r="C23541" s="93" t="s">
        <v>3255</v>
      </c>
      <c r="F23541" s="95">
        <v>23726415</v>
      </c>
      <c r="G23541" s="95">
        <v>0</v>
      </c>
      <c r="H23541" s="93" t="s">
        <v>8976</v>
      </c>
      <c r="I23541" s="93" t="s">
        <v>23895</v>
      </c>
      <c r="J23541" s="93" t="s">
        <v>20936</v>
      </c>
      <c r="K23541" s="93" t="s">
        <v>5615</v>
      </c>
      <c r="L23541" s="14">
        <f>AND(vyberHrace&lt;&gt;"",ISNUMBER(SEARCH(vyberHrace,$B23541)))</f>
      </c>
      <c r="M23541" s="14">
        <f>AND($I23541=MID(kododd,1,2),$J23541=MID(kododd,3,3))</f>
      </c>
    </row>
    <row r="23542">
      <c r="A23542" s="95">
        <v>38592</v>
      </c>
      <c r="B23542" s="93" t="s">
        <v>15783</v>
      </c>
      <c r="C23542" s="93" t="s">
        <v>1399</v>
      </c>
      <c r="D23542" s="95">
        <v>1236</v>
      </c>
      <c r="G23542" s="95">
        <v>0</v>
      </c>
      <c r="H23542" s="93" t="s">
        <v>8976</v>
      </c>
      <c r="I23542" s="93" t="s">
        <v>23895</v>
      </c>
      <c r="J23542" s="93" t="s">
        <v>21003</v>
      </c>
      <c r="K23542" s="93" t="s">
        <v>11216</v>
      </c>
      <c r="L23542" s="14">
        <f>AND(vyberHrace&lt;&gt;"",ISNUMBER(SEARCH(vyberHrace,$B23542)))</f>
      </c>
      <c r="M23542" s="14">
        <f>AND($I23542=MID(kododd,1,2),$J23542=MID(kododd,3,3))</f>
      </c>
    </row>
    <row r="23543">
      <c r="A23543" s="95">
        <v>58203</v>
      </c>
      <c r="B23543" s="93" t="s">
        <v>24721</v>
      </c>
      <c r="C23543" s="93" t="s">
        <v>1424</v>
      </c>
      <c r="F23543" s="95">
        <v>23776714</v>
      </c>
      <c r="G23543" s="95">
        <v>0</v>
      </c>
      <c r="H23543" s="93" t="s">
        <v>8976</v>
      </c>
      <c r="I23543" s="93" t="s">
        <v>23895</v>
      </c>
      <c r="J23543" s="93" t="s">
        <v>20869</v>
      </c>
      <c r="K23543" s="93" t="s">
        <v>6770</v>
      </c>
      <c r="L23543" s="14">
        <f>AND(vyberHrace&lt;&gt;"",ISNUMBER(SEARCH(vyberHrace,$B23543)))</f>
      </c>
      <c r="M23543" s="14">
        <f>AND($I23543=MID(kododd,1,2),$J23543=MID(kododd,3,3))</f>
      </c>
    </row>
    <row r="23544">
      <c r="A23544" s="95">
        <v>58283</v>
      </c>
      <c r="B23544" s="93" t="s">
        <v>24797</v>
      </c>
      <c r="C23544" s="93" t="s">
        <v>1422</v>
      </c>
      <c r="F23544" s="95">
        <v>571004297</v>
      </c>
      <c r="G23544" s="95">
        <v>250</v>
      </c>
      <c r="H23544" s="93" t="s">
        <v>8976</v>
      </c>
      <c r="I23544" s="93" t="s">
        <v>23895</v>
      </c>
      <c r="J23544" s="93" t="s">
        <v>20948</v>
      </c>
      <c r="K23544" s="93" t="s">
        <v>6265</v>
      </c>
      <c r="L23544" s="14">
        <f>AND(vyberHrace&lt;&gt;"",ISNUMBER(SEARCH(vyberHrace,$B23544)))</f>
      </c>
      <c r="M23544" s="14">
        <f>AND($I23544=MID(kododd,1,2),$J23544=MID(kododd,3,3))</f>
      </c>
    </row>
    <row r="23545">
      <c r="A23545" s="95">
        <v>59564</v>
      </c>
      <c r="B23545" s="93" t="s">
        <v>25959</v>
      </c>
      <c r="C23545" s="93" t="s">
        <v>1486</v>
      </c>
      <c r="F23545" s="95">
        <v>23788313</v>
      </c>
      <c r="G23545" s="95">
        <v>250</v>
      </c>
      <c r="H23545" s="93" t="s">
        <v>8976</v>
      </c>
      <c r="I23545" s="93" t="s">
        <v>23895</v>
      </c>
      <c r="J23545" s="93" t="s">
        <v>20882</v>
      </c>
      <c r="K23545" s="93" t="s">
        <v>6865</v>
      </c>
      <c r="L23545" s="14">
        <f>AND(vyberHrace&lt;&gt;"",ISNUMBER(SEARCH(vyberHrace,$B23545)))</f>
      </c>
      <c r="M23545" s="14">
        <f>AND($I23545=MID(kododd,1,2),$J23545=MID(kododd,3,3))</f>
      </c>
    </row>
    <row r="23546">
      <c r="A23546" s="95">
        <v>56263</v>
      </c>
      <c r="B23546" s="93" t="s">
        <v>23197</v>
      </c>
      <c r="C23546" s="93" t="s">
        <v>1422</v>
      </c>
      <c r="D23546" s="95">
        <v>1095</v>
      </c>
      <c r="E23546" s="95">
        <v>1472</v>
      </c>
      <c r="F23546" s="95">
        <v>23763515</v>
      </c>
      <c r="G23546" s="95">
        <v>250</v>
      </c>
      <c r="H23546" s="93" t="s">
        <v>8976</v>
      </c>
      <c r="I23546" s="93" t="s">
        <v>23895</v>
      </c>
      <c r="J23546" s="93" t="s">
        <v>20848</v>
      </c>
      <c r="K23546" s="93" t="s">
        <v>3603</v>
      </c>
      <c r="L23546" s="14">
        <f>AND(vyberHrace&lt;&gt;"",ISNUMBER(SEARCH(vyberHrace,$B23546)))</f>
      </c>
      <c r="M23546" s="14">
        <f>AND($I23546=MID(kododd,1,2),$J23546=MID(kododd,3,3))</f>
      </c>
    </row>
    <row r="23547">
      <c r="A23547" s="95">
        <v>48720</v>
      </c>
      <c r="B23547" s="93" t="s">
        <v>18132</v>
      </c>
      <c r="C23547" s="93" t="s">
        <v>1406</v>
      </c>
      <c r="G23547" s="95">
        <v>0</v>
      </c>
      <c r="H23547" s="93" t="s">
        <v>8976</v>
      </c>
      <c r="I23547" s="93" t="s">
        <v>23895</v>
      </c>
      <c r="J23547" s="93" t="s">
        <v>20878</v>
      </c>
      <c r="K23547" s="93" t="s">
        <v>6859</v>
      </c>
      <c r="L23547" s="14">
        <f>AND(vyberHrace&lt;&gt;"",ISNUMBER(SEARCH(vyberHrace,$B23547)))</f>
      </c>
      <c r="M23547" s="14">
        <f>AND($I23547=MID(kododd,1,2),$J23547=MID(kododd,3,3))</f>
      </c>
    </row>
    <row r="23548">
      <c r="A23548" s="95">
        <v>51331</v>
      </c>
      <c r="B23548" s="93" t="s">
        <v>4273</v>
      </c>
      <c r="C23548" s="93" t="s">
        <v>1422</v>
      </c>
      <c r="F23548" s="95">
        <v>23760907</v>
      </c>
      <c r="G23548" s="95">
        <v>250</v>
      </c>
      <c r="H23548" s="93" t="s">
        <v>8976</v>
      </c>
      <c r="I23548" s="93" t="s">
        <v>23895</v>
      </c>
      <c r="J23548" s="93" t="s">
        <v>20864</v>
      </c>
      <c r="K23548" s="93" t="s">
        <v>1505</v>
      </c>
      <c r="L23548" s="14">
        <f>AND(vyberHrace&lt;&gt;"",ISNUMBER(SEARCH(vyberHrace,$B23548)))</f>
      </c>
      <c r="M23548" s="14">
        <f>AND($I23548=MID(kododd,1,2),$J23548=MID(kododd,3,3))</f>
      </c>
    </row>
    <row r="23549">
      <c r="A23549" s="95">
        <v>60902</v>
      </c>
      <c r="B23549" s="93" t="s">
        <v>27277</v>
      </c>
      <c r="C23549" s="93" t="s">
        <v>1450</v>
      </c>
      <c r="G23549" s="95">
        <v>0</v>
      </c>
      <c r="H23549" s="93" t="s">
        <v>8976</v>
      </c>
      <c r="I23549" s="93" t="s">
        <v>23895</v>
      </c>
      <c r="J23549" s="93" t="s">
        <v>20884</v>
      </c>
      <c r="K23549" s="93" t="s">
        <v>6918</v>
      </c>
      <c r="L23549" s="14">
        <f>AND(vyberHrace&lt;&gt;"",ISNUMBER(SEARCH(vyberHrace,$B23549)))</f>
      </c>
      <c r="M23549" s="14">
        <f>AND($I23549=MID(kododd,1,2),$J23549=MID(kododd,3,3))</f>
      </c>
    </row>
    <row r="23550">
      <c r="A23550" s="95">
        <v>2184</v>
      </c>
      <c r="B23550" s="93" t="s">
        <v>18149</v>
      </c>
      <c r="C23550" s="93" t="s">
        <v>1462</v>
      </c>
      <c r="D23550" s="95">
        <v>1947</v>
      </c>
      <c r="E23550" s="95">
        <v>1964</v>
      </c>
      <c r="F23550" s="95">
        <v>314803</v>
      </c>
      <c r="G23550" s="95">
        <v>500</v>
      </c>
      <c r="H23550" s="93" t="s">
        <v>8976</v>
      </c>
      <c r="I23550" s="93" t="s">
        <v>23895</v>
      </c>
      <c r="J23550" s="93" t="s">
        <v>23412</v>
      </c>
      <c r="K23550" s="93" t="s">
        <v>21370</v>
      </c>
      <c r="L23550" s="14">
        <f>AND(vyberHrace&lt;&gt;"",ISNUMBER(SEARCH(vyberHrace,$B23550)))</f>
      </c>
      <c r="M23550" s="14">
        <f>AND($I23550=MID(kododd,1,2),$J23550=MID(kododd,3,3))</f>
      </c>
    </row>
    <row r="23551">
      <c r="A23551" s="95">
        <v>57021</v>
      </c>
      <c r="B23551" s="93" t="s">
        <v>583</v>
      </c>
      <c r="C23551" s="93" t="s">
        <v>1424</v>
      </c>
      <c r="F23551" s="95">
        <v>23781467</v>
      </c>
      <c r="G23551" s="95">
        <v>250</v>
      </c>
      <c r="H23551" s="93" t="s">
        <v>8976</v>
      </c>
      <c r="I23551" s="93" t="s">
        <v>23895</v>
      </c>
      <c r="J23551" s="93" t="s">
        <v>20913</v>
      </c>
      <c r="K23551" s="93" t="s">
        <v>3849</v>
      </c>
      <c r="L23551" s="14">
        <f>AND(vyberHrace&lt;&gt;"",ISNUMBER(SEARCH(vyberHrace,$B23551)))</f>
      </c>
      <c r="M23551" s="14">
        <f>AND($I23551=MID(kododd,1,2),$J23551=MID(kododd,3,3))</f>
      </c>
    </row>
    <row r="23552">
      <c r="A23552" s="95">
        <v>1973</v>
      </c>
      <c r="B23552" s="93" t="s">
        <v>14039</v>
      </c>
      <c r="C23552" s="93" t="s">
        <v>1447</v>
      </c>
      <c r="D23552" s="95">
        <v>1887</v>
      </c>
      <c r="E23552" s="95">
        <v>1804</v>
      </c>
      <c r="F23552" s="95">
        <v>312088</v>
      </c>
      <c r="G23552" s="95">
        <v>250</v>
      </c>
      <c r="H23552" s="93" t="s">
        <v>8976</v>
      </c>
      <c r="I23552" s="93" t="s">
        <v>23895</v>
      </c>
      <c r="J23552" s="93" t="s">
        <v>20869</v>
      </c>
      <c r="K23552" s="93" t="s">
        <v>6770</v>
      </c>
      <c r="L23552" s="14">
        <f>AND(vyberHrace&lt;&gt;"",ISNUMBER(SEARCH(vyberHrace,$B23552)))</f>
      </c>
      <c r="M23552" s="14">
        <f>AND($I23552=MID(kododd,1,2),$J23552=MID(kododd,3,3))</f>
      </c>
    </row>
    <row r="23553">
      <c r="A23553" s="95">
        <v>2577</v>
      </c>
      <c r="B23553" s="93" t="s">
        <v>14039</v>
      </c>
      <c r="C23553" s="93" t="s">
        <v>1430</v>
      </c>
      <c r="D23553" s="95">
        <v>1915</v>
      </c>
      <c r="E23553" s="95">
        <v>1942</v>
      </c>
      <c r="F23553" s="95">
        <v>345717</v>
      </c>
      <c r="G23553" s="95">
        <v>250</v>
      </c>
      <c r="H23553" s="93" t="s">
        <v>8976</v>
      </c>
      <c r="I23553" s="93" t="s">
        <v>23895</v>
      </c>
      <c r="J23553" s="93" t="s">
        <v>20908</v>
      </c>
      <c r="K23553" s="93" t="s">
        <v>4333</v>
      </c>
      <c r="L23553" s="14">
        <f>AND(vyberHrace&lt;&gt;"",ISNUMBER(SEARCH(vyberHrace,$B23553)))</f>
      </c>
      <c r="M23553" s="14">
        <f>AND($I23553=MID(kododd,1,2),$J23553=MID(kododd,3,3))</f>
      </c>
    </row>
    <row r="23554">
      <c r="A23554" s="95">
        <v>27873</v>
      </c>
      <c r="B23554" s="93" t="s">
        <v>14039</v>
      </c>
      <c r="C23554" s="93" t="s">
        <v>1421</v>
      </c>
      <c r="D23554" s="95">
        <v>2017</v>
      </c>
      <c r="E23554" s="95">
        <v>2037</v>
      </c>
      <c r="F23554" s="95">
        <v>300284</v>
      </c>
      <c r="G23554" s="95">
        <v>250</v>
      </c>
      <c r="H23554" s="93" t="s">
        <v>8976</v>
      </c>
      <c r="I23554" s="93" t="s">
        <v>23895</v>
      </c>
      <c r="J23554" s="93" t="s">
        <v>20869</v>
      </c>
      <c r="K23554" s="93" t="s">
        <v>6770</v>
      </c>
      <c r="L23554" s="14">
        <f>AND(vyberHrace&lt;&gt;"",ISNUMBER(SEARCH(vyberHrace,$B23554)))</f>
      </c>
      <c r="M23554" s="14">
        <f>AND($I23554=MID(kododd,1,2),$J23554=MID(kododd,3,3))</f>
      </c>
    </row>
    <row r="23555">
      <c r="A23555" s="95">
        <v>51010</v>
      </c>
      <c r="B23555" s="93" t="s">
        <v>8616</v>
      </c>
      <c r="C23555" s="93" t="s">
        <v>1412</v>
      </c>
      <c r="G23555" s="95">
        <v>0</v>
      </c>
      <c r="H23555" s="93" t="s">
        <v>8976</v>
      </c>
      <c r="I23555" s="93" t="s">
        <v>23895</v>
      </c>
      <c r="J23555" s="93" t="s">
        <v>20935</v>
      </c>
      <c r="K23555" s="93" t="s">
        <v>6901</v>
      </c>
      <c r="L23555" s="14">
        <f>AND(vyberHrace&lt;&gt;"",ISNUMBER(SEARCH(vyberHrace,$B23555)))</f>
      </c>
      <c r="M23555" s="14">
        <f>AND($I23555=MID(kododd,1,2),$J23555=MID(kododd,3,3))</f>
      </c>
    </row>
    <row r="23556">
      <c r="A23556" s="95">
        <v>54471</v>
      </c>
      <c r="B23556" s="93" t="s">
        <v>1113</v>
      </c>
      <c r="C23556" s="93" t="s">
        <v>1411</v>
      </c>
      <c r="F23556" s="95">
        <v>23772077</v>
      </c>
      <c r="G23556" s="95">
        <v>250</v>
      </c>
      <c r="H23556" s="93" t="s">
        <v>8976</v>
      </c>
      <c r="I23556" s="93" t="s">
        <v>23895</v>
      </c>
      <c r="J23556" s="93" t="s">
        <v>20944</v>
      </c>
      <c r="K23556" s="93" t="s">
        <v>11221</v>
      </c>
      <c r="L23556" s="14">
        <f>AND(vyberHrace&lt;&gt;"",ISNUMBER(SEARCH(vyberHrace,$B23556)))</f>
      </c>
      <c r="M23556" s="14">
        <f>AND($I23556=MID(kododd,1,2),$J23556=MID(kododd,3,3))</f>
      </c>
    </row>
    <row r="23557">
      <c r="A23557" s="95">
        <v>58382</v>
      </c>
      <c r="B23557" s="93" t="s">
        <v>8622</v>
      </c>
      <c r="C23557" s="93" t="s">
        <v>1424</v>
      </c>
      <c r="G23557" s="95">
        <v>250</v>
      </c>
      <c r="H23557" s="93" t="s">
        <v>8976</v>
      </c>
      <c r="I23557" s="93" t="s">
        <v>23895</v>
      </c>
      <c r="J23557" s="93" t="s">
        <v>20878</v>
      </c>
      <c r="K23557" s="93" t="s">
        <v>6859</v>
      </c>
      <c r="L23557" s="14">
        <f>AND(vyberHrace&lt;&gt;"",ISNUMBER(SEARCH(vyberHrace,$B23557)))</f>
      </c>
      <c r="M23557" s="14">
        <f>AND($I23557=MID(kododd,1,2),$J23557=MID(kododd,3,3))</f>
      </c>
    </row>
    <row r="23558">
      <c r="A23558" s="95">
        <v>51743</v>
      </c>
      <c r="B23558" s="93" t="s">
        <v>7791</v>
      </c>
      <c r="C23558" s="93" t="s">
        <v>1412</v>
      </c>
      <c r="G23558" s="95">
        <v>0</v>
      </c>
      <c r="H23558" s="93" t="s">
        <v>8976</v>
      </c>
      <c r="I23558" s="93" t="s">
        <v>23895</v>
      </c>
      <c r="J23558" s="93" t="s">
        <v>20936</v>
      </c>
      <c r="K23558" s="93" t="s">
        <v>5615</v>
      </c>
      <c r="L23558" s="14">
        <f>AND(vyberHrace&lt;&gt;"",ISNUMBER(SEARCH(vyberHrace,$B23558)))</f>
      </c>
      <c r="M23558" s="14">
        <f>AND($I23558=MID(kododd,1,2),$J23558=MID(kododd,3,3))</f>
      </c>
    </row>
    <row r="23559">
      <c r="A23559" s="95">
        <v>63613</v>
      </c>
      <c r="B23559" s="93" t="s">
        <v>20146</v>
      </c>
      <c r="C23559" s="93" t="s">
        <v>1454</v>
      </c>
      <c r="F23559" s="95">
        <v>571003665</v>
      </c>
      <c r="G23559" s="95">
        <v>250</v>
      </c>
      <c r="H23559" s="93" t="s">
        <v>8976</v>
      </c>
      <c r="I23559" s="93" t="s">
        <v>23895</v>
      </c>
      <c r="J23559" s="93" t="s">
        <v>20962</v>
      </c>
      <c r="K23559" s="93" t="s">
        <v>5181</v>
      </c>
      <c r="L23559" s="14">
        <f>AND(vyberHrace&lt;&gt;"",ISNUMBER(SEARCH(vyberHrace,$B23559)))</f>
      </c>
      <c r="M23559" s="14">
        <f>AND($I23559=MID(kododd,1,2),$J23559=MID(kododd,3,3))</f>
      </c>
    </row>
    <row r="23560">
      <c r="A23560" s="95">
        <v>55233</v>
      </c>
      <c r="B23560" s="93" t="s">
        <v>1155</v>
      </c>
      <c r="C23560" s="93" t="s">
        <v>1411</v>
      </c>
      <c r="D23560" s="95">
        <v>1225</v>
      </c>
      <c r="E23560" s="95">
        <v>1400</v>
      </c>
      <c r="F23560" s="95">
        <v>23753803</v>
      </c>
      <c r="G23560" s="95">
        <v>250</v>
      </c>
      <c r="H23560" s="93" t="s">
        <v>8976</v>
      </c>
      <c r="I23560" s="93" t="s">
        <v>23895</v>
      </c>
      <c r="J23560" s="93" t="s">
        <v>20878</v>
      </c>
      <c r="K23560" s="93" t="s">
        <v>6859</v>
      </c>
      <c r="L23560" s="14">
        <f>AND(vyberHrace&lt;&gt;"",ISNUMBER(SEARCH(vyberHrace,$B23560)))</f>
      </c>
      <c r="M23560" s="14">
        <f>AND($I23560=MID(kododd,1,2),$J23560=MID(kododd,3,3))</f>
      </c>
    </row>
    <row r="23561">
      <c r="A23561" s="95">
        <v>41423</v>
      </c>
      <c r="B23561" s="93" t="s">
        <v>16372</v>
      </c>
      <c r="C23561" s="93" t="s">
        <v>1408</v>
      </c>
      <c r="D23561" s="95">
        <v>1232</v>
      </c>
      <c r="E23561" s="95">
        <v>1480</v>
      </c>
      <c r="F23561" s="95">
        <v>383155</v>
      </c>
      <c r="G23561" s="95">
        <v>0</v>
      </c>
      <c r="H23561" s="93" t="s">
        <v>8976</v>
      </c>
      <c r="I23561" s="93" t="s">
        <v>23895</v>
      </c>
      <c r="J23561" s="93" t="s">
        <v>20869</v>
      </c>
      <c r="K23561" s="93" t="s">
        <v>6770</v>
      </c>
      <c r="L23561" s="14">
        <f>AND(vyberHrace&lt;&gt;"",ISNUMBER(SEARCH(vyberHrace,$B23561)))</f>
      </c>
      <c r="M23561" s="14">
        <f>AND($I23561=MID(kododd,1,2),$J23561=MID(kododd,3,3))</f>
      </c>
    </row>
    <row r="23562">
      <c r="A23562" s="95">
        <v>55447</v>
      </c>
      <c r="B23562" s="93" t="s">
        <v>23206</v>
      </c>
      <c r="C23562" s="93" t="s">
        <v>1422</v>
      </c>
      <c r="G23562" s="95">
        <v>0</v>
      </c>
      <c r="H23562" s="93" t="s">
        <v>8976</v>
      </c>
      <c r="I23562" s="93" t="s">
        <v>23895</v>
      </c>
      <c r="J23562" s="93" t="s">
        <v>20866</v>
      </c>
      <c r="K23562" s="93" t="s">
        <v>6762</v>
      </c>
      <c r="L23562" s="14">
        <f>AND(vyberHrace&lt;&gt;"",ISNUMBER(SEARCH(vyberHrace,$B23562)))</f>
      </c>
      <c r="M23562" s="14">
        <f>AND($I23562=MID(kododd,1,2),$J23562=MID(kododd,3,3))</f>
      </c>
    </row>
    <row r="23563">
      <c r="A23563" s="95">
        <v>55287</v>
      </c>
      <c r="B23563" s="93" t="s">
        <v>8640</v>
      </c>
      <c r="C23563" s="93" t="s">
        <v>1404</v>
      </c>
      <c r="G23563" s="95">
        <v>250</v>
      </c>
      <c r="H23563" s="93" t="s">
        <v>8976</v>
      </c>
      <c r="I23563" s="93" t="s">
        <v>23895</v>
      </c>
      <c r="J23563" s="93" t="s">
        <v>20913</v>
      </c>
      <c r="K23563" s="93" t="s">
        <v>3849</v>
      </c>
      <c r="L23563" s="14">
        <f>AND(vyberHrace&lt;&gt;"",ISNUMBER(SEARCH(vyberHrace,$B23563)))</f>
      </c>
      <c r="M23563" s="14">
        <f>AND($I23563=MID(kododd,1,2),$J23563=MID(kododd,3,3))</f>
      </c>
    </row>
    <row r="23564">
      <c r="A23564" s="95">
        <v>58263</v>
      </c>
      <c r="B23564" s="93" t="s">
        <v>24778</v>
      </c>
      <c r="C23564" s="93" t="s">
        <v>1486</v>
      </c>
      <c r="G23564" s="95">
        <v>0</v>
      </c>
      <c r="H23564" s="93" t="s">
        <v>8976</v>
      </c>
      <c r="I23564" s="93" t="s">
        <v>23895</v>
      </c>
      <c r="J23564" s="93" t="s">
        <v>20935</v>
      </c>
      <c r="K23564" s="93" t="s">
        <v>6901</v>
      </c>
      <c r="L23564" s="14">
        <f>AND(vyberHrace&lt;&gt;"",ISNUMBER(SEARCH(vyberHrace,$B23564)))</f>
      </c>
      <c r="M23564" s="14">
        <f>AND($I23564=MID(kododd,1,2),$J23564=MID(kododd,3,3))</f>
      </c>
    </row>
    <row r="23565">
      <c r="A23565" s="95">
        <v>61612</v>
      </c>
      <c r="B23565" s="93" t="s">
        <v>27777</v>
      </c>
      <c r="C23565" s="93" t="s">
        <v>1486</v>
      </c>
      <c r="G23565" s="95">
        <v>250</v>
      </c>
      <c r="H23565" s="93" t="s">
        <v>8976</v>
      </c>
      <c r="I23565" s="93" t="s">
        <v>23895</v>
      </c>
      <c r="J23565" s="93" t="s">
        <v>20882</v>
      </c>
      <c r="K23565" s="93" t="s">
        <v>6865</v>
      </c>
      <c r="L23565" s="14">
        <f>AND(vyberHrace&lt;&gt;"",ISNUMBER(SEARCH(vyberHrace,$B23565)))</f>
      </c>
      <c r="M23565" s="14">
        <f>AND($I23565=MID(kododd,1,2),$J23565=MID(kododd,3,3))</f>
      </c>
    </row>
    <row r="23566">
      <c r="A23566" s="95">
        <v>44430</v>
      </c>
      <c r="B23566" s="93" t="s">
        <v>6399</v>
      </c>
      <c r="C23566" s="93" t="s">
        <v>1402</v>
      </c>
      <c r="G23566" s="95">
        <v>0</v>
      </c>
      <c r="H23566" s="93" t="s">
        <v>8976</v>
      </c>
      <c r="I23566" s="93" t="s">
        <v>23895</v>
      </c>
      <c r="J23566" s="93" t="s">
        <v>20878</v>
      </c>
      <c r="K23566" s="93" t="s">
        <v>6859</v>
      </c>
      <c r="L23566" s="14">
        <f>AND(vyberHrace&lt;&gt;"",ISNUMBER(SEARCH(vyberHrace,$B23566)))</f>
      </c>
      <c r="M23566" s="14">
        <f>AND($I23566=MID(kododd,1,2),$J23566=MID(kododd,3,3))</f>
      </c>
    </row>
    <row r="23567">
      <c r="A23567" s="95">
        <v>46262</v>
      </c>
      <c r="B23567" s="93" t="s">
        <v>14208</v>
      </c>
      <c r="C23567" s="93" t="s">
        <v>3255</v>
      </c>
      <c r="G23567" s="95">
        <v>0</v>
      </c>
      <c r="H23567" s="93" t="s">
        <v>8976</v>
      </c>
      <c r="I23567" s="93" t="s">
        <v>23895</v>
      </c>
      <c r="J23567" s="93" t="s">
        <v>3580</v>
      </c>
      <c r="K23567" s="93" t="s">
        <v>4827</v>
      </c>
      <c r="L23567" s="14">
        <f>AND(vyberHrace&lt;&gt;"",ISNUMBER(SEARCH(vyberHrace,$B23567)))</f>
      </c>
      <c r="M23567" s="14">
        <f>AND($I23567=MID(kododd,1,2),$J23567=MID(kododd,3,3))</f>
      </c>
    </row>
    <row r="23568">
      <c r="A23568" s="95">
        <v>7475</v>
      </c>
      <c r="B23568" s="93" t="s">
        <v>16319</v>
      </c>
      <c r="C23568" s="93" t="s">
        <v>1471</v>
      </c>
      <c r="D23568" s="95">
        <v>1639</v>
      </c>
      <c r="E23568" s="95">
        <v>1738</v>
      </c>
      <c r="F23568" s="95">
        <v>387932</v>
      </c>
      <c r="G23568" s="95">
        <v>250</v>
      </c>
      <c r="H23568" s="93" t="s">
        <v>8976</v>
      </c>
      <c r="I23568" s="93" t="s">
        <v>23895</v>
      </c>
      <c r="J23568" s="93" t="s">
        <v>20854</v>
      </c>
      <c r="K23568" s="93" t="s">
        <v>9943</v>
      </c>
      <c r="L23568" s="14">
        <f>AND(vyberHrace&lt;&gt;"",ISNUMBER(SEARCH(vyberHrace,$B23568)))</f>
      </c>
      <c r="M23568" s="14">
        <f>AND($I23568=MID(kododd,1,2),$J23568=MID(kododd,3,3))</f>
      </c>
    </row>
    <row r="23569">
      <c r="A23569" s="95">
        <v>59158</v>
      </c>
      <c r="B23569" s="93" t="s">
        <v>6408</v>
      </c>
      <c r="C23569" s="93" t="s">
        <v>1448</v>
      </c>
      <c r="F23569" s="95">
        <v>23798734</v>
      </c>
      <c r="G23569" s="95">
        <v>250</v>
      </c>
      <c r="H23569" s="93" t="s">
        <v>8976</v>
      </c>
      <c r="I23569" s="93" t="s">
        <v>23895</v>
      </c>
      <c r="J23569" s="93" t="s">
        <v>20965</v>
      </c>
      <c r="K23569" s="93" t="s">
        <v>3065</v>
      </c>
      <c r="L23569" s="14">
        <f>AND(vyberHrace&lt;&gt;"",ISNUMBER(SEARCH(vyberHrace,$B23569)))</f>
      </c>
      <c r="M23569" s="14">
        <f>AND($I23569=MID(kododd,1,2),$J23569=MID(kododd,3,3))</f>
      </c>
    </row>
    <row r="23570">
      <c r="A23570" s="95">
        <v>62158</v>
      </c>
      <c r="B23570" s="93" t="s">
        <v>11457</v>
      </c>
      <c r="C23570" s="93" t="s">
        <v>1444</v>
      </c>
      <c r="F23570" s="95">
        <v>571000496</v>
      </c>
      <c r="G23570" s="95">
        <v>250</v>
      </c>
      <c r="H23570" s="93" t="s">
        <v>8976</v>
      </c>
      <c r="I23570" s="93" t="s">
        <v>23895</v>
      </c>
      <c r="J23570" s="93" t="s">
        <v>20985</v>
      </c>
      <c r="K23570" s="93" t="s">
        <v>6869</v>
      </c>
      <c r="L23570" s="14">
        <f>AND(vyberHrace&lt;&gt;"",ISNUMBER(SEARCH(vyberHrace,$B23570)))</f>
      </c>
      <c r="M23570" s="14">
        <f>AND($I23570=MID(kododd,1,2),$J23570=MID(kododd,3,3))</f>
      </c>
    </row>
    <row r="23571">
      <c r="A23571" s="95">
        <v>44431</v>
      </c>
      <c r="B23571" s="93" t="s">
        <v>8660</v>
      </c>
      <c r="C23571" s="93" t="s">
        <v>1410</v>
      </c>
      <c r="G23571" s="95">
        <v>0</v>
      </c>
      <c r="H23571" s="93" t="s">
        <v>8976</v>
      </c>
      <c r="I23571" s="93" t="s">
        <v>23895</v>
      </c>
      <c r="J23571" s="93" t="s">
        <v>20878</v>
      </c>
      <c r="K23571" s="93" t="s">
        <v>6859</v>
      </c>
      <c r="L23571" s="14">
        <f>AND(vyberHrace&lt;&gt;"",ISNUMBER(SEARCH(vyberHrace,$B23571)))</f>
      </c>
      <c r="M23571" s="14">
        <f>AND($I23571=MID(kododd,1,2),$J23571=MID(kododd,3,3))</f>
      </c>
    </row>
    <row r="23572">
      <c r="A23572" s="95">
        <v>7946</v>
      </c>
      <c r="B23572" s="93" t="s">
        <v>8664</v>
      </c>
      <c r="C23572" s="93" t="s">
        <v>1446</v>
      </c>
      <c r="D23572" s="95">
        <v>1872</v>
      </c>
      <c r="E23572" s="95">
        <v>1922</v>
      </c>
      <c r="F23572" s="95">
        <v>23702354</v>
      </c>
      <c r="G23572" s="95">
        <v>250</v>
      </c>
      <c r="H23572" s="93" t="s">
        <v>8976</v>
      </c>
      <c r="I23572" s="93" t="s">
        <v>23895</v>
      </c>
      <c r="J23572" s="93" t="s">
        <v>20884</v>
      </c>
      <c r="K23572" s="93" t="s">
        <v>6918</v>
      </c>
      <c r="L23572" s="14">
        <f>AND(vyberHrace&lt;&gt;"",ISNUMBER(SEARCH(vyberHrace,$B23572)))</f>
      </c>
      <c r="M23572" s="14">
        <f>AND($I23572=MID(kododd,1,2),$J23572=MID(kododd,3,3))</f>
      </c>
    </row>
    <row r="23573">
      <c r="A23573" s="95">
        <v>8868</v>
      </c>
      <c r="B23573" s="93" t="s">
        <v>8668</v>
      </c>
      <c r="C23573" s="93" t="s">
        <v>1469</v>
      </c>
      <c r="D23573" s="95">
        <v>1628</v>
      </c>
      <c r="E23573" s="95">
        <v>1727</v>
      </c>
      <c r="F23573" s="95">
        <v>360350</v>
      </c>
      <c r="G23573" s="95">
        <v>250</v>
      </c>
      <c r="H23573" s="93" t="s">
        <v>8976</v>
      </c>
      <c r="I23573" s="93" t="s">
        <v>23895</v>
      </c>
      <c r="J23573" s="93" t="s">
        <v>20868</v>
      </c>
      <c r="K23573" s="93" t="s">
        <v>6769</v>
      </c>
      <c r="L23573" s="14">
        <f>AND(vyberHrace&lt;&gt;"",ISNUMBER(SEARCH(vyberHrace,$B23573)))</f>
      </c>
      <c r="M23573" s="14">
        <f>AND($I23573=MID(kododd,1,2),$J23573=MID(kododd,3,3))</f>
      </c>
    </row>
    <row r="23574">
      <c r="A23574" s="95">
        <v>10925</v>
      </c>
      <c r="B23574" s="93" t="s">
        <v>8682</v>
      </c>
      <c r="C23574" s="93" t="s">
        <v>1442</v>
      </c>
      <c r="D23574" s="95">
        <v>1719</v>
      </c>
      <c r="E23574" s="95">
        <v>1799</v>
      </c>
      <c r="F23574" s="95">
        <v>375071</v>
      </c>
      <c r="G23574" s="95">
        <v>250</v>
      </c>
      <c r="H23574" s="93" t="s">
        <v>8976</v>
      </c>
      <c r="I23574" s="93" t="s">
        <v>23895</v>
      </c>
      <c r="J23574" s="93" t="s">
        <v>20996</v>
      </c>
      <c r="K23574" s="93" t="s">
        <v>2013</v>
      </c>
      <c r="L23574" s="14">
        <f>AND(vyberHrace&lt;&gt;"",ISNUMBER(SEARCH(vyberHrace,$B23574)))</f>
      </c>
      <c r="M23574" s="14">
        <f>AND($I23574=MID(kododd,1,2),$J23574=MID(kododd,3,3))</f>
      </c>
    </row>
    <row r="23575">
      <c r="A23575" s="95">
        <v>63333</v>
      </c>
      <c r="B23575" s="93" t="s">
        <v>29681</v>
      </c>
      <c r="C23575" s="93" t="s">
        <v>1487</v>
      </c>
      <c r="G23575" s="95">
        <v>250</v>
      </c>
      <c r="H23575" s="93" t="s">
        <v>8976</v>
      </c>
      <c r="I23575" s="93" t="s">
        <v>23895</v>
      </c>
      <c r="J23575" s="93" t="s">
        <v>20864</v>
      </c>
      <c r="K23575" s="93" t="s">
        <v>1505</v>
      </c>
      <c r="L23575" s="14">
        <f>AND(vyberHrace&lt;&gt;"",ISNUMBER(SEARCH(vyberHrace,$B23575)))</f>
      </c>
      <c r="M23575" s="14">
        <f>AND($I23575=MID(kododd,1,2),$J23575=MID(kododd,3,3))</f>
      </c>
    </row>
    <row r="23576">
      <c r="A23576" s="95">
        <v>63334</v>
      </c>
      <c r="B23576" s="93" t="s">
        <v>29682</v>
      </c>
      <c r="C23576" s="93" t="s">
        <v>1450</v>
      </c>
      <c r="G23576" s="95">
        <v>250</v>
      </c>
      <c r="H23576" s="93" t="s">
        <v>8976</v>
      </c>
      <c r="I23576" s="93" t="s">
        <v>23895</v>
      </c>
      <c r="J23576" s="93" t="s">
        <v>20864</v>
      </c>
      <c r="K23576" s="93" t="s">
        <v>1505</v>
      </c>
      <c r="L23576" s="14">
        <f>AND(vyberHrace&lt;&gt;"",ISNUMBER(SEARCH(vyberHrace,$B23576)))</f>
      </c>
      <c r="M23576" s="14">
        <f>AND($I23576=MID(kododd,1,2),$J23576=MID(kododd,3,3))</f>
      </c>
    </row>
    <row r="23577">
      <c r="A23577" s="95">
        <v>48699</v>
      </c>
      <c r="B23577" s="93" t="s">
        <v>10787</v>
      </c>
      <c r="C23577" s="93" t="s">
        <v>1422</v>
      </c>
      <c r="G23577" s="95">
        <v>0</v>
      </c>
      <c r="H23577" s="93" t="s">
        <v>8976</v>
      </c>
      <c r="I23577" s="93" t="s">
        <v>23895</v>
      </c>
      <c r="J23577" s="93" t="s">
        <v>20878</v>
      </c>
      <c r="K23577" s="93" t="s">
        <v>6859</v>
      </c>
      <c r="L23577" s="14">
        <f>AND(vyberHrace&lt;&gt;"",ISNUMBER(SEARCH(vyberHrace,$B23577)))</f>
      </c>
      <c r="M23577" s="14">
        <f>AND($I23577=MID(kododd,1,2),$J23577=MID(kododd,3,3))</f>
      </c>
    </row>
    <row r="23578">
      <c r="A23578" s="95">
        <v>61524</v>
      </c>
      <c r="B23578" s="93" t="s">
        <v>27699</v>
      </c>
      <c r="C23578" s="93" t="s">
        <v>1417</v>
      </c>
      <c r="D23578" s="95">
        <v>1357</v>
      </c>
      <c r="E23578" s="95">
        <v>1499</v>
      </c>
      <c r="F23578" s="95">
        <v>23793945</v>
      </c>
      <c r="G23578" s="95">
        <v>250</v>
      </c>
      <c r="H23578" s="93" t="s">
        <v>8976</v>
      </c>
      <c r="I23578" s="93" t="s">
        <v>23895</v>
      </c>
      <c r="J23578" s="93" t="s">
        <v>20881</v>
      </c>
      <c r="K23578" s="93" t="s">
        <v>1955</v>
      </c>
      <c r="L23578" s="14">
        <f>AND(vyberHrace&lt;&gt;"",ISNUMBER(SEARCH(vyberHrace,$B23578)))</f>
      </c>
      <c r="M23578" s="14">
        <f>AND($I23578=MID(kododd,1,2),$J23578=MID(kododd,3,3))</f>
      </c>
    </row>
    <row r="23579">
      <c r="A23579" s="95">
        <v>38605</v>
      </c>
      <c r="B23579" s="93" t="s">
        <v>10788</v>
      </c>
      <c r="C23579" s="93" t="s">
        <v>1400</v>
      </c>
      <c r="D23579" s="95">
        <v>2173</v>
      </c>
      <c r="E23579" s="95">
        <v>2140</v>
      </c>
      <c r="F23579" s="95">
        <v>371955</v>
      </c>
      <c r="G23579" s="95">
        <v>250</v>
      </c>
      <c r="H23579" s="93" t="s">
        <v>8976</v>
      </c>
      <c r="I23579" s="93" t="s">
        <v>23895</v>
      </c>
      <c r="J23579" s="93" t="s">
        <v>20878</v>
      </c>
      <c r="K23579" s="93" t="s">
        <v>6859</v>
      </c>
      <c r="L23579" s="14">
        <f>AND(vyberHrace&lt;&gt;"",ISNUMBER(SEARCH(vyberHrace,$B23579)))</f>
      </c>
      <c r="M23579" s="14">
        <f>AND($I23579=MID(kododd,1,2),$J23579=MID(kododd,3,3))</f>
      </c>
    </row>
    <row r="23580">
      <c r="A23580" s="95">
        <v>34015</v>
      </c>
      <c r="B23580" s="93" t="s">
        <v>10789</v>
      </c>
      <c r="C23580" s="93" t="s">
        <v>1414</v>
      </c>
      <c r="D23580" s="95">
        <v>1990</v>
      </c>
      <c r="E23580" s="95">
        <v>1983</v>
      </c>
      <c r="F23580" s="95">
        <v>344087</v>
      </c>
      <c r="G23580" s="95">
        <v>250</v>
      </c>
      <c r="H23580" s="93" t="s">
        <v>8976</v>
      </c>
      <c r="I23580" s="93" t="s">
        <v>23895</v>
      </c>
      <c r="J23580" s="93" t="s">
        <v>20869</v>
      </c>
      <c r="K23580" s="93" t="s">
        <v>6770</v>
      </c>
      <c r="L23580" s="14">
        <f>AND(vyberHrace&lt;&gt;"",ISNUMBER(SEARCH(vyberHrace,$B23580)))</f>
      </c>
      <c r="M23580" s="14">
        <f>AND($I23580=MID(kododd,1,2),$J23580=MID(kododd,3,3))</f>
      </c>
    </row>
    <row r="23581">
      <c r="A23581" s="95">
        <v>41674</v>
      </c>
      <c r="B23581" s="93" t="s">
        <v>10789</v>
      </c>
      <c r="C23581" s="93" t="s">
        <v>1449</v>
      </c>
      <c r="D23581" s="95">
        <v>1252</v>
      </c>
      <c r="F23581" s="95">
        <v>389471</v>
      </c>
      <c r="G23581" s="95">
        <v>250</v>
      </c>
      <c r="H23581" s="93" t="s">
        <v>8976</v>
      </c>
      <c r="I23581" s="93" t="s">
        <v>23895</v>
      </c>
      <c r="J23581" s="93" t="s">
        <v>20878</v>
      </c>
      <c r="K23581" s="93" t="s">
        <v>6859</v>
      </c>
      <c r="L23581" s="14">
        <f>AND(vyberHrace&lt;&gt;"",ISNUMBER(SEARCH(vyberHrace,$B23581)))</f>
      </c>
      <c r="M23581" s="14">
        <f>AND($I23581=MID(kododd,1,2),$J23581=MID(kododd,3,3))</f>
      </c>
    </row>
    <row r="23582">
      <c r="A23582" s="95">
        <v>60286</v>
      </c>
      <c r="B23582" s="93" t="s">
        <v>26745</v>
      </c>
      <c r="C23582" s="93" t="s">
        <v>1486</v>
      </c>
      <c r="G23582" s="95">
        <v>0</v>
      </c>
      <c r="H23582" s="93" t="s">
        <v>8976</v>
      </c>
      <c r="I23582" s="93" t="s">
        <v>23895</v>
      </c>
      <c r="J23582" s="93" t="s">
        <v>20878</v>
      </c>
      <c r="K23582" s="93" t="s">
        <v>6859</v>
      </c>
      <c r="L23582" s="14">
        <f>AND(vyberHrace&lt;&gt;"",ISNUMBER(SEARCH(vyberHrace,$B23582)))</f>
      </c>
      <c r="M23582" s="14">
        <f>AND($I23582=MID(kododd,1,2),$J23582=MID(kododd,3,3))</f>
      </c>
    </row>
    <row r="23583">
      <c r="A23583" s="95">
        <v>51342</v>
      </c>
      <c r="B23583" s="93" t="s">
        <v>4274</v>
      </c>
      <c r="C23583" s="93" t="s">
        <v>1406</v>
      </c>
      <c r="G23583" s="95">
        <v>0</v>
      </c>
      <c r="H23583" s="93" t="s">
        <v>8976</v>
      </c>
      <c r="I23583" s="93" t="s">
        <v>23895</v>
      </c>
      <c r="J23583" s="93" t="s">
        <v>20864</v>
      </c>
      <c r="K23583" s="93" t="s">
        <v>1505</v>
      </c>
      <c r="L23583" s="14">
        <f>AND(vyberHrace&lt;&gt;"",ISNUMBER(SEARCH(vyberHrace,$B23583)))</f>
      </c>
      <c r="M23583" s="14">
        <f>AND($I23583=MID(kododd,1,2),$J23583=MID(kododd,3,3))</f>
      </c>
    </row>
    <row r="23584">
      <c r="A23584" s="95">
        <v>41945</v>
      </c>
      <c r="B23584" s="93" t="s">
        <v>10790</v>
      </c>
      <c r="C23584" s="93" t="s">
        <v>1455</v>
      </c>
      <c r="D23584" s="95">
        <v>1584</v>
      </c>
      <c r="E23584" s="95">
        <v>1701</v>
      </c>
      <c r="F23584" s="95">
        <v>385409</v>
      </c>
      <c r="G23584" s="95">
        <v>250</v>
      </c>
      <c r="H23584" s="93" t="s">
        <v>8976</v>
      </c>
      <c r="I23584" s="93" t="s">
        <v>23895</v>
      </c>
      <c r="J23584" s="93" t="s">
        <v>20878</v>
      </c>
      <c r="K23584" s="93" t="s">
        <v>6859</v>
      </c>
      <c r="L23584" s="14">
        <f>AND(vyberHrace&lt;&gt;"",ISNUMBER(SEARCH(vyberHrace,$B23584)))</f>
      </c>
      <c r="M23584" s="14">
        <f>AND($I23584=MID(kododd,1,2),$J23584=MID(kododd,3,3))</f>
      </c>
    </row>
    <row r="23585">
      <c r="A23585" s="95">
        <v>63860</v>
      </c>
      <c r="B23585" s="93" t="s">
        <v>30046</v>
      </c>
      <c r="C23585" s="93" t="s">
        <v>1400</v>
      </c>
      <c r="G23585" s="95">
        <v>250</v>
      </c>
      <c r="H23585" s="93" t="s">
        <v>8976</v>
      </c>
      <c r="I23585" s="93" t="s">
        <v>23895</v>
      </c>
      <c r="J23585" s="93" t="s">
        <v>20865</v>
      </c>
      <c r="K23585" s="93" t="s">
        <v>6760</v>
      </c>
      <c r="L23585" s="14">
        <f>AND(vyberHrace&lt;&gt;"",ISNUMBER(SEARCH(vyberHrace,$B23585)))</f>
      </c>
      <c r="M23585" s="14">
        <f>AND($I23585=MID(kododd,1,2),$J23585=MID(kododd,3,3))</f>
      </c>
    </row>
    <row r="23586">
      <c r="A23586" s="95">
        <v>58383</v>
      </c>
      <c r="B23586" s="93" t="s">
        <v>24890</v>
      </c>
      <c r="C23586" s="93" t="s">
        <v>1424</v>
      </c>
      <c r="G23586" s="95">
        <v>0</v>
      </c>
      <c r="H23586" s="93" t="s">
        <v>8976</v>
      </c>
      <c r="I23586" s="93" t="s">
        <v>23895</v>
      </c>
      <c r="J23586" s="93" t="s">
        <v>20878</v>
      </c>
      <c r="K23586" s="93" t="s">
        <v>6859</v>
      </c>
      <c r="L23586" s="14">
        <f>AND(vyberHrace&lt;&gt;"",ISNUMBER(SEARCH(vyberHrace,$B23586)))</f>
      </c>
      <c r="M23586" s="14">
        <f>AND($I23586=MID(kododd,1,2),$J23586=MID(kododd,3,3))</f>
      </c>
    </row>
    <row r="23587">
      <c r="A23587" s="95">
        <v>58384</v>
      </c>
      <c r="B23587" s="93" t="s">
        <v>24891</v>
      </c>
      <c r="C23587" s="93" t="s">
        <v>1487</v>
      </c>
      <c r="G23587" s="95">
        <v>0</v>
      </c>
      <c r="H23587" s="93" t="s">
        <v>8976</v>
      </c>
      <c r="I23587" s="93" t="s">
        <v>23895</v>
      </c>
      <c r="J23587" s="93" t="s">
        <v>20878</v>
      </c>
      <c r="K23587" s="93" t="s">
        <v>6859</v>
      </c>
      <c r="L23587" s="14">
        <f>AND(vyberHrace&lt;&gt;"",ISNUMBER(SEARCH(vyberHrace,$B23587)))</f>
      </c>
      <c r="M23587" s="14">
        <f>AND($I23587=MID(kododd,1,2),$J23587=MID(kododd,3,3))</f>
      </c>
    </row>
    <row r="23588">
      <c r="A23588" s="95">
        <v>52399</v>
      </c>
      <c r="B23588" s="93" t="s">
        <v>2424</v>
      </c>
      <c r="C23588" s="93" t="s">
        <v>1410</v>
      </c>
      <c r="G23588" s="95">
        <v>0</v>
      </c>
      <c r="H23588" s="93" t="s">
        <v>8976</v>
      </c>
      <c r="I23588" s="93" t="s">
        <v>23895</v>
      </c>
      <c r="J23588" s="93" t="s">
        <v>20867</v>
      </c>
      <c r="K23588" s="93" t="s">
        <v>6764</v>
      </c>
      <c r="L23588" s="14">
        <f>AND(vyberHrace&lt;&gt;"",ISNUMBER(SEARCH(vyberHrace,$B23588)))</f>
      </c>
      <c r="M23588" s="14">
        <f>AND($I23588=MID(kododd,1,2),$J23588=MID(kododd,3,3))</f>
      </c>
    </row>
    <row r="23589">
      <c r="A23589" s="95">
        <v>8877</v>
      </c>
      <c r="B23589" s="93" t="s">
        <v>10795</v>
      </c>
      <c r="C23589" s="93" t="s">
        <v>1427</v>
      </c>
      <c r="D23589" s="95">
        <v>1580</v>
      </c>
      <c r="E23589" s="95">
        <v>1683</v>
      </c>
      <c r="F23589" s="95">
        <v>366684</v>
      </c>
      <c r="G23589" s="95">
        <v>250</v>
      </c>
      <c r="H23589" s="93" t="s">
        <v>8976</v>
      </c>
      <c r="I23589" s="93" t="s">
        <v>23895</v>
      </c>
      <c r="J23589" s="93" t="s">
        <v>20851</v>
      </c>
      <c r="K23589" s="93" t="s">
        <v>5148</v>
      </c>
      <c r="L23589" s="14">
        <f>AND(vyberHrace&lt;&gt;"",ISNUMBER(SEARCH(vyberHrace,$B23589)))</f>
      </c>
      <c r="M23589" s="14">
        <f>AND($I23589=MID(kododd,1,2),$J23589=MID(kododd,3,3))</f>
      </c>
    </row>
    <row r="23590">
      <c r="A23590" s="95">
        <v>62752</v>
      </c>
      <c r="B23590" s="93" t="s">
        <v>29683</v>
      </c>
      <c r="C23590" s="93" t="s">
        <v>1488</v>
      </c>
      <c r="G23590" s="95">
        <v>250</v>
      </c>
      <c r="H23590" s="93" t="s">
        <v>8976</v>
      </c>
      <c r="I23590" s="93" t="s">
        <v>23895</v>
      </c>
      <c r="J23590" s="93" t="s">
        <v>20947</v>
      </c>
      <c r="K23590" s="93" t="s">
        <v>6833</v>
      </c>
      <c r="L23590" s="14">
        <f>AND(vyberHrace&lt;&gt;"",ISNUMBER(SEARCH(vyberHrace,$B23590)))</f>
      </c>
      <c r="M23590" s="14">
        <f>AND($I23590=MID(kododd,1,2),$J23590=MID(kododd,3,3))</f>
      </c>
    </row>
    <row r="23591">
      <c r="A23591" s="95">
        <v>60272</v>
      </c>
      <c r="B23591" s="93" t="s">
        <v>26731</v>
      </c>
      <c r="C23591" s="93" t="s">
        <v>1487</v>
      </c>
      <c r="G23591" s="95">
        <v>250</v>
      </c>
      <c r="H23591" s="93" t="s">
        <v>8976</v>
      </c>
      <c r="I23591" s="93" t="s">
        <v>23895</v>
      </c>
      <c r="J23591" s="93" t="s">
        <v>20878</v>
      </c>
      <c r="K23591" s="93" t="s">
        <v>6859</v>
      </c>
      <c r="L23591" s="14">
        <f>AND(vyberHrace&lt;&gt;"",ISNUMBER(SEARCH(vyberHrace,$B23591)))</f>
      </c>
      <c r="M23591" s="14">
        <f>AND($I23591=MID(kododd,1,2),$J23591=MID(kododd,3,3))</f>
      </c>
    </row>
    <row r="23592">
      <c r="A23592" s="95">
        <v>1904</v>
      </c>
      <c r="B23592" s="93" t="s">
        <v>10796</v>
      </c>
      <c r="C23592" s="93" t="s">
        <v>1432</v>
      </c>
      <c r="D23592" s="95">
        <v>1905</v>
      </c>
      <c r="E23592" s="95">
        <v>1943</v>
      </c>
      <c r="F23592" s="95">
        <v>337749</v>
      </c>
      <c r="G23592" s="95">
        <v>250</v>
      </c>
      <c r="H23592" s="93" t="s">
        <v>8976</v>
      </c>
      <c r="I23592" s="93" t="s">
        <v>23895</v>
      </c>
      <c r="J23592" s="93" t="s">
        <v>20882</v>
      </c>
      <c r="K23592" s="93" t="s">
        <v>6865</v>
      </c>
      <c r="L23592" s="14">
        <f>AND(vyberHrace&lt;&gt;"",ISNUMBER(SEARCH(vyberHrace,$B23592)))</f>
      </c>
      <c r="M23592" s="14">
        <f>AND($I23592=MID(kododd,1,2),$J23592=MID(kododd,3,3))</f>
      </c>
    </row>
    <row r="23593">
      <c r="A23593" s="95">
        <v>59982</v>
      </c>
      <c r="B23593" s="93" t="s">
        <v>26465</v>
      </c>
      <c r="C23593" s="93" t="s">
        <v>1450</v>
      </c>
      <c r="F23593" s="95">
        <v>23788321</v>
      </c>
      <c r="G23593" s="95">
        <v>250</v>
      </c>
      <c r="H23593" s="93" t="s">
        <v>8976</v>
      </c>
      <c r="I23593" s="93" t="s">
        <v>23895</v>
      </c>
      <c r="J23593" s="93" t="s">
        <v>20948</v>
      </c>
      <c r="K23593" s="93" t="s">
        <v>6265</v>
      </c>
      <c r="L23593" s="14">
        <f>AND(vyberHrace&lt;&gt;"",ISNUMBER(SEARCH(vyberHrace,$B23593)))</f>
      </c>
      <c r="M23593" s="14">
        <f>AND($I23593=MID(kododd,1,2),$J23593=MID(kododd,3,3))</f>
      </c>
    </row>
    <row r="23594">
      <c r="A23594" s="95">
        <v>47016</v>
      </c>
      <c r="B23594" s="93" t="s">
        <v>18451</v>
      </c>
      <c r="C23594" s="93" t="s">
        <v>1426</v>
      </c>
      <c r="D23594" s="95">
        <v>1554</v>
      </c>
      <c r="E23594" s="95">
        <v>1681</v>
      </c>
      <c r="F23594" s="95">
        <v>23721901</v>
      </c>
      <c r="G23594" s="95">
        <v>250</v>
      </c>
      <c r="H23594" s="93" t="s">
        <v>8976</v>
      </c>
      <c r="I23594" s="93" t="s">
        <v>23895</v>
      </c>
      <c r="J23594" s="93" t="s">
        <v>20875</v>
      </c>
      <c r="K23594" s="93" t="s">
        <v>11215</v>
      </c>
      <c r="L23594" s="14">
        <f>AND(vyberHrace&lt;&gt;"",ISNUMBER(SEARCH(vyberHrace,$B23594)))</f>
      </c>
      <c r="M23594" s="14">
        <f>AND($I23594=MID(kododd,1,2),$J23594=MID(kododd,3,3))</f>
      </c>
    </row>
    <row r="23595">
      <c r="A23595" s="95">
        <v>59808</v>
      </c>
      <c r="B23595" s="93" t="s">
        <v>26317</v>
      </c>
      <c r="C23595" s="93" t="s">
        <v>1416</v>
      </c>
      <c r="D23595" s="95">
        <v>1384</v>
      </c>
      <c r="E23595" s="95">
        <v>1652</v>
      </c>
      <c r="F23595" s="95">
        <v>23782790</v>
      </c>
      <c r="G23595" s="95">
        <v>250</v>
      </c>
      <c r="H23595" s="93" t="s">
        <v>8976</v>
      </c>
      <c r="I23595" s="93" t="s">
        <v>23895</v>
      </c>
      <c r="J23595" s="93" t="s">
        <v>20890</v>
      </c>
      <c r="K23595" s="93" t="s">
        <v>29570</v>
      </c>
      <c r="L23595" s="14">
        <f>AND(vyberHrace&lt;&gt;"",ISNUMBER(SEARCH(vyberHrace,$B23595)))</f>
      </c>
      <c r="M23595" s="14">
        <f>AND($I23595=MID(kododd,1,2),$J23595=MID(kododd,3,3))</f>
      </c>
    </row>
    <row r="23596">
      <c r="A23596" s="95">
        <v>2181</v>
      </c>
      <c r="B23596" s="93" t="s">
        <v>18461</v>
      </c>
      <c r="C23596" s="93" t="s">
        <v>1435</v>
      </c>
      <c r="D23596" s="95">
        <v>1628</v>
      </c>
      <c r="E23596" s="95">
        <v>1749</v>
      </c>
      <c r="F23596" s="95">
        <v>334618</v>
      </c>
      <c r="G23596" s="95">
        <v>250</v>
      </c>
      <c r="H23596" s="93" t="s">
        <v>8976</v>
      </c>
      <c r="I23596" s="93" t="s">
        <v>23895</v>
      </c>
      <c r="J23596" s="93" t="s">
        <v>20908</v>
      </c>
      <c r="K23596" s="93" t="s">
        <v>4333</v>
      </c>
      <c r="L23596" s="14">
        <f>AND(vyberHrace&lt;&gt;"",ISNUMBER(SEARCH(vyberHrace,$B23596)))</f>
      </c>
      <c r="M23596" s="14">
        <f>AND($I23596=MID(kododd,1,2),$J23596=MID(kododd,3,3))</f>
      </c>
    </row>
    <row r="23597">
      <c r="A23597" s="95">
        <v>12887</v>
      </c>
      <c r="B23597" s="93" t="s">
        <v>18466</v>
      </c>
      <c r="C23597" s="93" t="s">
        <v>1418</v>
      </c>
      <c r="D23597" s="95">
        <v>2006</v>
      </c>
      <c r="E23597" s="95">
        <v>2015</v>
      </c>
      <c r="F23597" s="95">
        <v>321230</v>
      </c>
      <c r="G23597" s="95">
        <v>250</v>
      </c>
      <c r="H23597" s="93" t="s">
        <v>8976</v>
      </c>
      <c r="I23597" s="93" t="s">
        <v>23895</v>
      </c>
      <c r="J23597" s="93" t="s">
        <v>20882</v>
      </c>
      <c r="K23597" s="93" t="s">
        <v>6865</v>
      </c>
      <c r="L23597" s="14">
        <f>AND(vyberHrace&lt;&gt;"",ISNUMBER(SEARCH(vyberHrace,$B23597)))</f>
      </c>
      <c r="M23597" s="14">
        <f>AND($I23597=MID(kododd,1,2),$J23597=MID(kododd,3,3))</f>
      </c>
    </row>
    <row r="23598">
      <c r="A23598" s="95">
        <v>38561</v>
      </c>
      <c r="B23598" s="93" t="s">
        <v>18467</v>
      </c>
      <c r="C23598" s="93" t="s">
        <v>1419</v>
      </c>
      <c r="D23598" s="95">
        <v>1904</v>
      </c>
      <c r="E23598" s="95">
        <v>1943</v>
      </c>
      <c r="F23598" s="95">
        <v>371963</v>
      </c>
      <c r="G23598" s="95">
        <v>0</v>
      </c>
      <c r="H23598" s="93" t="s">
        <v>8976</v>
      </c>
      <c r="I23598" s="93" t="s">
        <v>23895</v>
      </c>
      <c r="J23598" s="93" t="s">
        <v>20848</v>
      </c>
      <c r="K23598" s="93" t="s">
        <v>3603</v>
      </c>
      <c r="L23598" s="14">
        <f>AND(vyberHrace&lt;&gt;"",ISNUMBER(SEARCH(vyberHrace,$B23598)))</f>
      </c>
      <c r="M23598" s="14">
        <f>AND($I23598=MID(kododd,1,2),$J23598=MID(kododd,3,3))</f>
      </c>
    </row>
    <row r="23599">
      <c r="A23599" s="95">
        <v>46585</v>
      </c>
      <c r="B23599" s="93" t="s">
        <v>18468</v>
      </c>
      <c r="C23599" s="93" t="s">
        <v>1416</v>
      </c>
      <c r="D23599" s="95">
        <v>1174</v>
      </c>
      <c r="E23599" s="95">
        <v>1437</v>
      </c>
      <c r="F23599" s="95">
        <v>23714808</v>
      </c>
      <c r="G23599" s="95">
        <v>0</v>
      </c>
      <c r="H23599" s="93" t="s">
        <v>8976</v>
      </c>
      <c r="I23599" s="93" t="s">
        <v>23895</v>
      </c>
      <c r="J23599" s="93" t="s">
        <v>20848</v>
      </c>
      <c r="K23599" s="93" t="s">
        <v>3603</v>
      </c>
      <c r="L23599" s="14">
        <f>AND(vyberHrace&lt;&gt;"",ISNUMBER(SEARCH(vyberHrace,$B23599)))</f>
      </c>
      <c r="M23599" s="14">
        <f>AND($I23599=MID(kododd,1,2),$J23599=MID(kododd,3,3))</f>
      </c>
    </row>
    <row r="23600">
      <c r="A23600" s="95">
        <v>38149</v>
      </c>
      <c r="B23600" s="93" t="s">
        <v>18471</v>
      </c>
      <c r="C23600" s="93" t="s">
        <v>1419</v>
      </c>
      <c r="D23600" s="95">
        <v>1242</v>
      </c>
      <c r="E23600" s="95">
        <v>1528</v>
      </c>
      <c r="F23600" s="95">
        <v>382906</v>
      </c>
      <c r="G23600" s="95">
        <v>0</v>
      </c>
      <c r="H23600" s="93" t="s">
        <v>8976</v>
      </c>
      <c r="I23600" s="93" t="s">
        <v>23895</v>
      </c>
      <c r="J23600" s="93" t="s">
        <v>20878</v>
      </c>
      <c r="K23600" s="93" t="s">
        <v>6859</v>
      </c>
      <c r="L23600" s="14">
        <f>AND(vyberHrace&lt;&gt;"",ISNUMBER(SEARCH(vyberHrace,$B23600)))</f>
      </c>
      <c r="M23600" s="14">
        <f>AND($I23600=MID(kododd,1,2),$J23600=MID(kododd,3,3))</f>
      </c>
    </row>
    <row r="23601">
      <c r="A23601" s="95">
        <v>63770</v>
      </c>
      <c r="B23601" s="93" t="s">
        <v>30047</v>
      </c>
      <c r="C23601" s="93" t="s">
        <v>1411</v>
      </c>
      <c r="F23601" s="95">
        <v>571007113</v>
      </c>
      <c r="G23601" s="95">
        <v>250</v>
      </c>
      <c r="H23601" s="93" t="s">
        <v>8976</v>
      </c>
      <c r="I23601" s="93" t="s">
        <v>23895</v>
      </c>
      <c r="J23601" s="93" t="s">
        <v>20896</v>
      </c>
      <c r="K23601" s="93" t="s">
        <v>6905</v>
      </c>
      <c r="L23601" s="14">
        <f>AND(vyberHrace&lt;&gt;"",ISNUMBER(SEARCH(vyberHrace,$B23601)))</f>
      </c>
      <c r="M23601" s="14">
        <f>AND($I23601=MID(kododd,1,2),$J23601=MID(kododd,3,3))</f>
      </c>
    </row>
    <row r="23602">
      <c r="A23602" s="95">
        <v>39241</v>
      </c>
      <c r="B23602" s="93" t="s">
        <v>18479</v>
      </c>
      <c r="C23602" s="93" t="s">
        <v>1400</v>
      </c>
      <c r="D23602" s="95">
        <v>1433</v>
      </c>
      <c r="E23602" s="95">
        <v>1689</v>
      </c>
      <c r="F23602" s="95">
        <v>382914</v>
      </c>
      <c r="G23602" s="95">
        <v>0</v>
      </c>
      <c r="H23602" s="93" t="s">
        <v>8976</v>
      </c>
      <c r="I23602" s="93" t="s">
        <v>23895</v>
      </c>
      <c r="J23602" s="93" t="s">
        <v>20878</v>
      </c>
      <c r="K23602" s="93" t="s">
        <v>6859</v>
      </c>
      <c r="L23602" s="14">
        <f>AND(vyberHrace&lt;&gt;"",ISNUMBER(SEARCH(vyberHrace,$B23602)))</f>
      </c>
      <c r="M23602" s="14">
        <f>AND($I23602=MID(kododd,1,2),$J23602=MID(kododd,3,3))</f>
      </c>
    </row>
    <row r="23603">
      <c r="A23603" s="95">
        <v>43080</v>
      </c>
      <c r="B23603" s="93" t="s">
        <v>18480</v>
      </c>
      <c r="C23603" s="93" t="s">
        <v>1402</v>
      </c>
      <c r="D23603" s="95">
        <v>1164</v>
      </c>
      <c r="F23603" s="95">
        <v>23703253</v>
      </c>
      <c r="G23603" s="95">
        <v>0</v>
      </c>
      <c r="H23603" s="93" t="s">
        <v>8976</v>
      </c>
      <c r="I23603" s="93" t="s">
        <v>23895</v>
      </c>
      <c r="J23603" s="93" t="s">
        <v>20878</v>
      </c>
      <c r="K23603" s="93" t="s">
        <v>6859</v>
      </c>
      <c r="L23603" s="14">
        <f>AND(vyberHrace&lt;&gt;"",ISNUMBER(SEARCH(vyberHrace,$B23603)))</f>
      </c>
      <c r="M23603" s="14">
        <f>AND($I23603=MID(kododd,1,2),$J23603=MID(kododd,3,3))</f>
      </c>
    </row>
    <row r="23604">
      <c r="A23604" s="95">
        <v>63771</v>
      </c>
      <c r="B23604" s="93" t="s">
        <v>30048</v>
      </c>
      <c r="C23604" s="93" t="s">
        <v>1411</v>
      </c>
      <c r="D23604" s="95">
        <v>1105</v>
      </c>
      <c r="F23604" s="95">
        <v>571007121</v>
      </c>
      <c r="G23604" s="95">
        <v>250</v>
      </c>
      <c r="H23604" s="93" t="s">
        <v>8976</v>
      </c>
      <c r="I23604" s="93" t="s">
        <v>23895</v>
      </c>
      <c r="J23604" s="93" t="s">
        <v>20896</v>
      </c>
      <c r="K23604" s="93" t="s">
        <v>6905</v>
      </c>
      <c r="L23604" s="14">
        <f>AND(vyberHrace&lt;&gt;"",ISNUMBER(SEARCH(vyberHrace,$B23604)))</f>
      </c>
      <c r="M23604" s="14">
        <f>AND($I23604=MID(kododd,1,2),$J23604=MID(kododd,3,3))</f>
      </c>
    </row>
    <row r="23605">
      <c r="A23605" s="95">
        <v>6738</v>
      </c>
      <c r="B23605" s="93" t="s">
        <v>18483</v>
      </c>
      <c r="C23605" s="93" t="s">
        <v>1472</v>
      </c>
      <c r="D23605" s="95">
        <v>1397</v>
      </c>
      <c r="E23605" s="95">
        <v>1515</v>
      </c>
      <c r="F23605" s="95">
        <v>23764317</v>
      </c>
      <c r="G23605" s="95">
        <v>250</v>
      </c>
      <c r="H23605" s="93" t="s">
        <v>8976</v>
      </c>
      <c r="I23605" s="93" t="s">
        <v>23895</v>
      </c>
      <c r="J23605" s="93" t="s">
        <v>21003</v>
      </c>
      <c r="K23605" s="93" t="s">
        <v>11216</v>
      </c>
      <c r="L23605" s="14">
        <f>AND(vyberHrace&lt;&gt;"",ISNUMBER(SEARCH(vyberHrace,$B23605)))</f>
      </c>
      <c r="M23605" s="14">
        <f>AND($I23605=MID(kododd,1,2),$J23605=MID(kododd,3,3))</f>
      </c>
    </row>
    <row r="23606">
      <c r="A23606" s="95">
        <v>41015</v>
      </c>
      <c r="B23606" s="93" t="s">
        <v>18484</v>
      </c>
      <c r="C23606" s="93" t="s">
        <v>1410</v>
      </c>
      <c r="G23606" s="95">
        <v>0</v>
      </c>
      <c r="H23606" s="93" t="s">
        <v>8976</v>
      </c>
      <c r="I23606" s="93" t="s">
        <v>23895</v>
      </c>
      <c r="J23606" s="93" t="s">
        <v>20878</v>
      </c>
      <c r="K23606" s="93" t="s">
        <v>6859</v>
      </c>
      <c r="L23606" s="14">
        <f>AND(vyberHrace&lt;&gt;"",ISNUMBER(SEARCH(vyberHrace,$B23606)))</f>
      </c>
      <c r="M23606" s="14">
        <f>AND($I23606=MID(kododd,1,2),$J23606=MID(kododd,3,3))</f>
      </c>
    </row>
    <row r="23607">
      <c r="A23607" s="95">
        <v>34562</v>
      </c>
      <c r="B23607" s="93" t="s">
        <v>18486</v>
      </c>
      <c r="C23607" s="93" t="s">
        <v>1472</v>
      </c>
      <c r="D23607" s="95">
        <v>1635</v>
      </c>
      <c r="E23607" s="95">
        <v>1713</v>
      </c>
      <c r="F23607" s="95">
        <v>375080</v>
      </c>
      <c r="G23607" s="95">
        <v>0</v>
      </c>
      <c r="H23607" s="93" t="s">
        <v>8976</v>
      </c>
      <c r="I23607" s="93" t="s">
        <v>23895</v>
      </c>
      <c r="J23607" s="93" t="s">
        <v>20908</v>
      </c>
      <c r="K23607" s="93" t="s">
        <v>4333</v>
      </c>
      <c r="L23607" s="14">
        <f>AND(vyberHrace&lt;&gt;"",ISNUMBER(SEARCH(vyberHrace,$B23607)))</f>
      </c>
      <c r="M23607" s="14">
        <f>AND($I23607=MID(kododd,1,2),$J23607=MID(kododd,3,3))</f>
      </c>
    </row>
    <row r="23608">
      <c r="A23608" s="95">
        <v>35622</v>
      </c>
      <c r="B23608" s="93" t="s">
        <v>18497</v>
      </c>
      <c r="C23608" s="93" t="s">
        <v>1409</v>
      </c>
      <c r="D23608" s="95">
        <v>1743</v>
      </c>
      <c r="E23608" s="95">
        <v>1863</v>
      </c>
      <c r="F23608" s="95">
        <v>358657</v>
      </c>
      <c r="G23608" s="95">
        <v>250</v>
      </c>
      <c r="H23608" s="93" t="s">
        <v>8976</v>
      </c>
      <c r="I23608" s="93" t="s">
        <v>23895</v>
      </c>
      <c r="J23608" s="93" t="s">
        <v>20869</v>
      </c>
      <c r="K23608" s="93" t="s">
        <v>6770</v>
      </c>
      <c r="L23608" s="14">
        <f>AND(vyberHrace&lt;&gt;"",ISNUMBER(SEARCH(vyberHrace,$B23608)))</f>
      </c>
      <c r="M23608" s="14">
        <f>AND($I23608=MID(kododd,1,2),$J23608=MID(kododd,3,3))</f>
      </c>
    </row>
    <row r="23609">
      <c r="A23609" s="95">
        <v>54774</v>
      </c>
      <c r="B23609" s="93" t="s">
        <v>1301</v>
      </c>
      <c r="C23609" s="93" t="s">
        <v>1406</v>
      </c>
      <c r="F23609" s="95">
        <v>23751002</v>
      </c>
      <c r="G23609" s="95">
        <v>0</v>
      </c>
      <c r="H23609" s="93" t="s">
        <v>8976</v>
      </c>
      <c r="I23609" s="93" t="s">
        <v>23895</v>
      </c>
      <c r="J23609" s="93" t="s">
        <v>20935</v>
      </c>
      <c r="K23609" s="93" t="s">
        <v>6901</v>
      </c>
      <c r="L23609" s="14">
        <f>AND(vyberHrace&lt;&gt;"",ISNUMBER(SEARCH(vyberHrace,$B23609)))</f>
      </c>
      <c r="M23609" s="14">
        <f>AND($I23609=MID(kododd,1,2),$J23609=MID(kododd,3,3))</f>
      </c>
    </row>
    <row r="23610">
      <c r="A23610" s="95">
        <v>137</v>
      </c>
      <c r="B23610" s="93" t="s">
        <v>13145</v>
      </c>
      <c r="C23610" s="93" t="s">
        <v>1440</v>
      </c>
      <c r="D23610" s="95">
        <v>1986</v>
      </c>
      <c r="E23610" s="95">
        <v>2000</v>
      </c>
      <c r="F23610" s="95">
        <v>307327</v>
      </c>
      <c r="G23610" s="95">
        <v>250</v>
      </c>
      <c r="H23610" s="93" t="s">
        <v>8976</v>
      </c>
      <c r="I23610" s="93" t="s">
        <v>23895</v>
      </c>
      <c r="J23610" s="93" t="s">
        <v>20911</v>
      </c>
      <c r="K23610" s="93" t="s">
        <v>3262</v>
      </c>
      <c r="L23610" s="14">
        <f>AND(vyberHrace&lt;&gt;"",ISNUMBER(SEARCH(vyberHrace,$B23610)))</f>
      </c>
      <c r="M23610" s="14">
        <f>AND($I23610=MID(kododd,1,2),$J23610=MID(kododd,3,3))</f>
      </c>
    </row>
    <row r="23611">
      <c r="A23611" s="95">
        <v>15266</v>
      </c>
      <c r="B23611" s="93" t="s">
        <v>13146</v>
      </c>
      <c r="C23611" s="93" t="s">
        <v>1464</v>
      </c>
      <c r="D23611" s="95">
        <v>2040</v>
      </c>
      <c r="E23611" s="95">
        <v>2062</v>
      </c>
      <c r="F23611" s="95">
        <v>322628</v>
      </c>
      <c r="G23611" s="95">
        <v>250</v>
      </c>
      <c r="H23611" s="93" t="s">
        <v>8976</v>
      </c>
      <c r="I23611" s="93" t="s">
        <v>23895</v>
      </c>
      <c r="J23611" s="93" t="s">
        <v>20896</v>
      </c>
      <c r="K23611" s="93" t="s">
        <v>6905</v>
      </c>
      <c r="L23611" s="14">
        <f>AND(vyberHrace&lt;&gt;"",ISNUMBER(SEARCH(vyberHrace,$B23611)))</f>
      </c>
      <c r="M23611" s="14">
        <f>AND($I23611=MID(kododd,1,2),$J23611=MID(kododd,3,3))</f>
      </c>
    </row>
    <row r="23612">
      <c r="A23612" s="95">
        <v>769</v>
      </c>
      <c r="B23612" s="93" t="s">
        <v>13147</v>
      </c>
      <c r="C23612" s="93" t="s">
        <v>1471</v>
      </c>
      <c r="D23612" s="95">
        <v>1869</v>
      </c>
      <c r="E23612" s="95">
        <v>1884</v>
      </c>
      <c r="F23612" s="95">
        <v>311219</v>
      </c>
      <c r="G23612" s="95">
        <v>250</v>
      </c>
      <c r="H23612" s="93" t="s">
        <v>8976</v>
      </c>
      <c r="I23612" s="93" t="s">
        <v>23895</v>
      </c>
      <c r="J23612" s="93" t="s">
        <v>20869</v>
      </c>
      <c r="K23612" s="93" t="s">
        <v>6770</v>
      </c>
      <c r="L23612" s="14">
        <f>AND(vyberHrace&lt;&gt;"",ISNUMBER(SEARCH(vyberHrace,$B23612)))</f>
      </c>
      <c r="M23612" s="14">
        <f>AND($I23612=MID(kododd,1,2),$J23612=MID(kododd,3,3))</f>
      </c>
    </row>
    <row r="23613">
      <c r="A23613" s="95">
        <v>56939</v>
      </c>
      <c r="B23613" s="93" t="s">
        <v>23178</v>
      </c>
      <c r="C23613" s="93" t="s">
        <v>1464</v>
      </c>
      <c r="D23613" s="95">
        <v>1537</v>
      </c>
      <c r="E23613" s="95">
        <v>1728</v>
      </c>
      <c r="F23613" s="95">
        <v>23763230</v>
      </c>
      <c r="G23613" s="95">
        <v>250</v>
      </c>
      <c r="H23613" s="93" t="s">
        <v>8976</v>
      </c>
      <c r="I23613" s="93" t="s">
        <v>23895</v>
      </c>
      <c r="J23613" s="93" t="s">
        <v>20878</v>
      </c>
      <c r="K23613" s="93" t="s">
        <v>6859</v>
      </c>
      <c r="L23613" s="14">
        <f>AND(vyberHrace&lt;&gt;"",ISNUMBER(SEARCH(vyberHrace,$B23613)))</f>
      </c>
      <c r="M23613" s="14">
        <f>AND($I23613=MID(kododd,1,2),$J23613=MID(kododd,3,3))</f>
      </c>
    </row>
    <row r="23614">
      <c r="A23614" s="95">
        <v>56940</v>
      </c>
      <c r="B23614" s="93" t="s">
        <v>23179</v>
      </c>
      <c r="C23614" s="93" t="s">
        <v>1450</v>
      </c>
      <c r="F23614" s="95">
        <v>23770643</v>
      </c>
      <c r="G23614" s="95">
        <v>0</v>
      </c>
      <c r="H23614" s="93" t="s">
        <v>8976</v>
      </c>
      <c r="I23614" s="93" t="s">
        <v>23895</v>
      </c>
      <c r="J23614" s="93" t="s">
        <v>20878</v>
      </c>
      <c r="K23614" s="93" t="s">
        <v>6859</v>
      </c>
      <c r="L23614" s="14">
        <f>AND(vyberHrace&lt;&gt;"",ISNUMBER(SEARCH(vyberHrace,$B23614)))</f>
      </c>
      <c r="M23614" s="14">
        <f>AND($I23614=MID(kododd,1,2),$J23614=MID(kododd,3,3))</f>
      </c>
    </row>
    <row r="23615">
      <c r="A23615" s="95">
        <v>2642</v>
      </c>
      <c r="B23615" s="93" t="s">
        <v>10871</v>
      </c>
      <c r="C23615" s="93" t="s">
        <v>1404</v>
      </c>
      <c r="D23615" s="95">
        <v>2036</v>
      </c>
      <c r="E23615" s="95">
        <v>2052</v>
      </c>
      <c r="F23615" s="95">
        <v>331074</v>
      </c>
      <c r="G23615" s="95">
        <v>250</v>
      </c>
      <c r="H23615" s="93" t="s">
        <v>8976</v>
      </c>
      <c r="I23615" s="93" t="s">
        <v>23895</v>
      </c>
      <c r="J23615" s="93" t="s">
        <v>20854</v>
      </c>
      <c r="K23615" s="93" t="s">
        <v>9943</v>
      </c>
      <c r="L23615" s="14">
        <f>AND(vyberHrace&lt;&gt;"",ISNUMBER(SEARCH(vyberHrace,$B23615)))</f>
      </c>
      <c r="M23615" s="14">
        <f>AND($I23615=MID(kododd,1,2),$J23615=MID(kododd,3,3))</f>
      </c>
    </row>
    <row r="23616">
      <c r="A23616" s="95">
        <v>56348</v>
      </c>
      <c r="B23616" s="93" t="s">
        <v>23323</v>
      </c>
      <c r="C23616" s="93" t="s">
        <v>1450</v>
      </c>
      <c r="G23616" s="95">
        <v>250</v>
      </c>
      <c r="H23616" s="93" t="s">
        <v>8976</v>
      </c>
      <c r="I23616" s="93" t="s">
        <v>23895</v>
      </c>
      <c r="J23616" s="93" t="s">
        <v>20935</v>
      </c>
      <c r="K23616" s="93" t="s">
        <v>6901</v>
      </c>
      <c r="L23616" s="14">
        <f>AND(vyberHrace&lt;&gt;"",ISNUMBER(SEARCH(vyberHrace,$B23616)))</f>
      </c>
      <c r="M23616" s="14">
        <f>AND($I23616=MID(kododd,1,2),$J23616=MID(kododd,3,3))</f>
      </c>
    </row>
    <row r="23617">
      <c r="A23617" s="95">
        <v>50073</v>
      </c>
      <c r="B23617" s="93" t="s">
        <v>10875</v>
      </c>
      <c r="C23617" s="93" t="s">
        <v>1412</v>
      </c>
      <c r="G23617" s="95">
        <v>0</v>
      </c>
      <c r="H23617" s="93" t="s">
        <v>8976</v>
      </c>
      <c r="I23617" s="93" t="s">
        <v>23895</v>
      </c>
      <c r="J23617" s="93" t="s">
        <v>20936</v>
      </c>
      <c r="K23617" s="93" t="s">
        <v>5615</v>
      </c>
      <c r="L23617" s="14">
        <f>AND(vyberHrace&lt;&gt;"",ISNUMBER(SEARCH(vyberHrace,$B23617)))</f>
      </c>
      <c r="M23617" s="14">
        <f>AND($I23617=MID(kododd,1,2),$J23617=MID(kododd,3,3))</f>
      </c>
    </row>
    <row r="23618">
      <c r="A23618" s="95">
        <v>50649</v>
      </c>
      <c r="B23618" s="93" t="s">
        <v>4385</v>
      </c>
      <c r="C23618" s="93" t="s">
        <v>1416</v>
      </c>
      <c r="F23618" s="95">
        <v>23739185</v>
      </c>
      <c r="G23618" s="95">
        <v>0</v>
      </c>
      <c r="H23618" s="93" t="s">
        <v>8976</v>
      </c>
      <c r="I23618" s="93" t="s">
        <v>23895</v>
      </c>
      <c r="J23618" s="93" t="s">
        <v>20947</v>
      </c>
      <c r="K23618" s="93" t="s">
        <v>6833</v>
      </c>
      <c r="L23618" s="14">
        <f>AND(vyberHrace&lt;&gt;"",ISNUMBER(SEARCH(vyberHrace,$B23618)))</f>
      </c>
      <c r="M23618" s="14">
        <f>AND($I23618=MID(kododd,1,2),$J23618=MID(kododd,3,3))</f>
      </c>
    </row>
    <row r="23619">
      <c r="A23619" s="95">
        <v>58385</v>
      </c>
      <c r="B23619" s="93" t="s">
        <v>24892</v>
      </c>
      <c r="C23619" s="93" t="s">
        <v>1486</v>
      </c>
      <c r="G23619" s="95">
        <v>0</v>
      </c>
      <c r="H23619" s="93" t="s">
        <v>8976</v>
      </c>
      <c r="I23619" s="93" t="s">
        <v>23895</v>
      </c>
      <c r="J23619" s="93" t="s">
        <v>20878</v>
      </c>
      <c r="K23619" s="93" t="s">
        <v>6859</v>
      </c>
      <c r="L23619" s="14">
        <f>AND(vyberHrace&lt;&gt;"",ISNUMBER(SEARCH(vyberHrace,$B23619)))</f>
      </c>
      <c r="M23619" s="14">
        <f>AND($I23619=MID(kododd,1,2),$J23619=MID(kododd,3,3))</f>
      </c>
    </row>
    <row r="23620">
      <c r="A23620" s="95">
        <v>61020</v>
      </c>
      <c r="B23620" s="93" t="s">
        <v>27331</v>
      </c>
      <c r="C23620" s="93" t="s">
        <v>1464</v>
      </c>
      <c r="F23620" s="95">
        <v>23798742</v>
      </c>
      <c r="G23620" s="95">
        <v>250</v>
      </c>
      <c r="H23620" s="93" t="s">
        <v>8976</v>
      </c>
      <c r="I23620" s="93" t="s">
        <v>23895</v>
      </c>
      <c r="J23620" s="93" t="s">
        <v>20969</v>
      </c>
      <c r="K23620" s="93" t="s">
        <v>11269</v>
      </c>
      <c r="L23620" s="14">
        <f>AND(vyberHrace&lt;&gt;"",ISNUMBER(SEARCH(vyberHrace,$B23620)))</f>
      </c>
      <c r="M23620" s="14">
        <f>AND($I23620=MID(kododd,1,2),$J23620=MID(kododd,3,3))</f>
      </c>
    </row>
    <row r="23621">
      <c r="A23621" s="95">
        <v>41809</v>
      </c>
      <c r="B23621" s="93" t="s">
        <v>10877</v>
      </c>
      <c r="C23621" s="93" t="s">
        <v>1413</v>
      </c>
      <c r="D23621" s="95">
        <v>1241</v>
      </c>
      <c r="F23621" s="95">
        <v>397016</v>
      </c>
      <c r="G23621" s="95">
        <v>250</v>
      </c>
      <c r="H23621" s="93" t="s">
        <v>8976</v>
      </c>
      <c r="I23621" s="93" t="s">
        <v>23895</v>
      </c>
      <c r="J23621" s="93" t="s">
        <v>20965</v>
      </c>
      <c r="K23621" s="93" t="s">
        <v>3065</v>
      </c>
      <c r="L23621" s="14">
        <f>AND(vyberHrace&lt;&gt;"",ISNUMBER(SEARCH(vyberHrace,$B23621)))</f>
      </c>
      <c r="M23621" s="14">
        <f>AND($I23621=MID(kododd,1,2),$J23621=MID(kododd,3,3))</f>
      </c>
    </row>
    <row r="23622">
      <c r="A23622" s="95">
        <v>50803</v>
      </c>
      <c r="B23622" s="93" t="s">
        <v>4316</v>
      </c>
      <c r="C23622" s="93" t="s">
        <v>1412</v>
      </c>
      <c r="G23622" s="95">
        <v>0</v>
      </c>
      <c r="H23622" s="93" t="s">
        <v>8976</v>
      </c>
      <c r="I23622" s="93" t="s">
        <v>23895</v>
      </c>
      <c r="J23622" s="93" t="s">
        <v>20878</v>
      </c>
      <c r="K23622" s="93" t="s">
        <v>6859</v>
      </c>
      <c r="L23622" s="14">
        <f>AND(vyberHrace&lt;&gt;"",ISNUMBER(SEARCH(vyberHrace,$B23622)))</f>
      </c>
      <c r="M23622" s="14">
        <f>AND($I23622=MID(kododd,1,2),$J23622=MID(kododd,3,3))</f>
      </c>
    </row>
    <row r="23623">
      <c r="A23623" s="95">
        <v>52637</v>
      </c>
      <c r="B23623" s="93" t="s">
        <v>2338</v>
      </c>
      <c r="C23623" s="93" t="s">
        <v>1416</v>
      </c>
      <c r="F23623" s="95">
        <v>23772085</v>
      </c>
      <c r="G23623" s="95">
        <v>0</v>
      </c>
      <c r="H23623" s="93" t="s">
        <v>8976</v>
      </c>
      <c r="I23623" s="93" t="s">
        <v>23895</v>
      </c>
      <c r="J23623" s="93" t="s">
        <v>20944</v>
      </c>
      <c r="K23623" s="93" t="s">
        <v>11221</v>
      </c>
      <c r="L23623" s="14">
        <f>AND(vyberHrace&lt;&gt;"",ISNUMBER(SEARCH(vyberHrace,$B23623)))</f>
      </c>
      <c r="M23623" s="14">
        <f>AND($I23623=MID(kododd,1,2),$J23623=MID(kododd,3,3))</f>
      </c>
    </row>
    <row r="23624">
      <c r="A23624" s="95">
        <v>9164</v>
      </c>
      <c r="B23624" s="93" t="s">
        <v>10891</v>
      </c>
      <c r="C23624" s="93" t="s">
        <v>1405</v>
      </c>
      <c r="D23624" s="95">
        <v>1917</v>
      </c>
      <c r="E23624" s="95">
        <v>1941</v>
      </c>
      <c r="F23624" s="95">
        <v>327301</v>
      </c>
      <c r="G23624" s="95">
        <v>250</v>
      </c>
      <c r="H23624" s="93" t="s">
        <v>8976</v>
      </c>
      <c r="I23624" s="93" t="s">
        <v>23895</v>
      </c>
      <c r="J23624" s="93" t="s">
        <v>20934</v>
      </c>
      <c r="K23624" s="93" t="s">
        <v>21374</v>
      </c>
      <c r="L23624" s="14">
        <f>AND(vyberHrace&lt;&gt;"",ISNUMBER(SEARCH(vyberHrace,$B23624)))</f>
      </c>
      <c r="M23624" s="14">
        <f>AND($I23624=MID(kododd,1,2),$J23624=MID(kododd,3,3))</f>
      </c>
    </row>
    <row r="23625">
      <c r="A23625" s="95">
        <v>57709</v>
      </c>
      <c r="B23625" s="93" t="s">
        <v>24277</v>
      </c>
      <c r="C23625" s="93" t="s">
        <v>1455</v>
      </c>
      <c r="D23625" s="95">
        <v>1190</v>
      </c>
      <c r="F23625" s="95">
        <v>23781254</v>
      </c>
      <c r="G23625" s="95">
        <v>250</v>
      </c>
      <c r="H23625" s="93" t="s">
        <v>8976</v>
      </c>
      <c r="I23625" s="93" t="s">
        <v>23895</v>
      </c>
      <c r="J23625" s="93" t="s">
        <v>21012</v>
      </c>
      <c r="K23625" s="93" t="s">
        <v>7767</v>
      </c>
      <c r="L23625" s="14">
        <f>AND(vyberHrace&lt;&gt;"",ISNUMBER(SEARCH(vyberHrace,$B23625)))</f>
      </c>
      <c r="M23625" s="14">
        <f>AND($I23625=MID(kododd,1,2),$J23625=MID(kododd,3,3))</f>
      </c>
    </row>
    <row r="23626">
      <c r="A23626" s="95">
        <v>33198</v>
      </c>
      <c r="B23626" s="93" t="s">
        <v>13204</v>
      </c>
      <c r="C23626" s="93" t="s">
        <v>1399</v>
      </c>
      <c r="D23626" s="95">
        <v>1655</v>
      </c>
      <c r="E23626" s="95">
        <v>1807</v>
      </c>
      <c r="F23626" s="95">
        <v>376132</v>
      </c>
      <c r="G23626" s="95">
        <v>0</v>
      </c>
      <c r="H23626" s="93" t="s">
        <v>8976</v>
      </c>
      <c r="I23626" s="93" t="s">
        <v>23895</v>
      </c>
      <c r="J23626" s="93" t="s">
        <v>20848</v>
      </c>
      <c r="K23626" s="93" t="s">
        <v>3603</v>
      </c>
      <c r="L23626" s="14">
        <f>AND(vyberHrace&lt;&gt;"",ISNUMBER(SEARCH(vyberHrace,$B23626)))</f>
      </c>
      <c r="M23626" s="14">
        <f>AND($I23626=MID(kododd,1,2),$J23626=MID(kododd,3,3))</f>
      </c>
    </row>
    <row r="23627">
      <c r="A23627" s="95">
        <v>43510</v>
      </c>
      <c r="B23627" s="93" t="s">
        <v>13209</v>
      </c>
      <c r="C23627" s="93" t="s">
        <v>1468</v>
      </c>
      <c r="D23627" s="95">
        <v>1688</v>
      </c>
      <c r="E23627" s="95">
        <v>1797</v>
      </c>
      <c r="F23627" s="95">
        <v>386081</v>
      </c>
      <c r="G23627" s="95">
        <v>250</v>
      </c>
      <c r="H23627" s="93" t="s">
        <v>8976</v>
      </c>
      <c r="I23627" s="93" t="s">
        <v>23895</v>
      </c>
      <c r="J23627" s="93" t="s">
        <v>20914</v>
      </c>
      <c r="K23627" s="93" t="s">
        <v>4359</v>
      </c>
      <c r="L23627" s="14">
        <f>AND(vyberHrace&lt;&gt;"",ISNUMBER(SEARCH(vyberHrace,$B23627)))</f>
      </c>
      <c r="M23627" s="14">
        <f>AND($I23627=MID(kododd,1,2),$J23627=MID(kododd,3,3))</f>
      </c>
    </row>
    <row r="23628">
      <c r="A23628" s="95">
        <v>36862</v>
      </c>
      <c r="B23628" s="93" t="s">
        <v>13211</v>
      </c>
      <c r="C23628" s="93" t="s">
        <v>1439</v>
      </c>
      <c r="D23628" s="95">
        <v>1612</v>
      </c>
      <c r="F23628" s="95">
        <v>387940</v>
      </c>
      <c r="G23628" s="95">
        <v>0</v>
      </c>
      <c r="H23628" s="93" t="s">
        <v>8976</v>
      </c>
      <c r="I23628" s="93" t="s">
        <v>23895</v>
      </c>
      <c r="J23628" s="93" t="s">
        <v>20875</v>
      </c>
      <c r="K23628" s="93" t="s">
        <v>11215</v>
      </c>
      <c r="L23628" s="14">
        <f>AND(vyberHrace&lt;&gt;"",ISNUMBER(SEARCH(vyberHrace,$B23628)))</f>
      </c>
      <c r="M23628" s="14">
        <f>AND($I23628=MID(kododd,1,2),$J23628=MID(kododd,3,3))</f>
      </c>
    </row>
    <row r="23629">
      <c r="A23629" s="95">
        <v>48731</v>
      </c>
      <c r="B23629" s="93" t="s">
        <v>13213</v>
      </c>
      <c r="C23629" s="93" t="s">
        <v>1416</v>
      </c>
      <c r="G23629" s="95">
        <v>0</v>
      </c>
      <c r="H23629" s="93" t="s">
        <v>8976</v>
      </c>
      <c r="I23629" s="93" t="s">
        <v>23895</v>
      </c>
      <c r="J23629" s="93" t="s">
        <v>20869</v>
      </c>
      <c r="K23629" s="93" t="s">
        <v>6770</v>
      </c>
      <c r="L23629" s="14">
        <f>AND(vyberHrace&lt;&gt;"",ISNUMBER(SEARCH(vyberHrace,$B23629)))</f>
      </c>
      <c r="M23629" s="14">
        <f>AND($I23629=MID(kododd,1,2),$J23629=MID(kododd,3,3))</f>
      </c>
    </row>
    <row r="23630">
      <c r="A23630" s="95">
        <v>47479</v>
      </c>
      <c r="B23630" s="93" t="s">
        <v>26217</v>
      </c>
      <c r="C23630" s="93" t="s">
        <v>1408</v>
      </c>
      <c r="D23630" s="95">
        <v>1255</v>
      </c>
      <c r="F23630" s="95">
        <v>23716126</v>
      </c>
      <c r="G23630" s="95">
        <v>250</v>
      </c>
      <c r="H23630" s="93" t="s">
        <v>8976</v>
      </c>
      <c r="I23630" s="93" t="s">
        <v>23895</v>
      </c>
      <c r="J23630" s="93" t="s">
        <v>20985</v>
      </c>
      <c r="K23630" s="93" t="s">
        <v>6869</v>
      </c>
      <c r="L23630" s="14">
        <f>AND(vyberHrace&lt;&gt;"",ISNUMBER(SEARCH(vyberHrace,$B23630)))</f>
      </c>
      <c r="M23630" s="14">
        <f>AND($I23630=MID(kododd,1,2),$J23630=MID(kododd,3,3))</f>
      </c>
    </row>
    <row r="23631">
      <c r="A23631" s="95">
        <v>62091</v>
      </c>
      <c r="B23631" s="93" t="s">
        <v>28291</v>
      </c>
      <c r="C23631" s="93" t="s">
        <v>1488</v>
      </c>
      <c r="G23631" s="95">
        <v>250</v>
      </c>
      <c r="H23631" s="93" t="s">
        <v>8976</v>
      </c>
      <c r="I23631" s="93" t="s">
        <v>23895</v>
      </c>
      <c r="J23631" s="93" t="s">
        <v>20865</v>
      </c>
      <c r="K23631" s="93" t="s">
        <v>6760</v>
      </c>
      <c r="L23631" s="14">
        <f>AND(vyberHrace&lt;&gt;"",ISNUMBER(SEARCH(vyberHrace,$B23631)))</f>
      </c>
      <c r="M23631" s="14">
        <f>AND($I23631=MID(kododd,1,2),$J23631=MID(kododd,3,3))</f>
      </c>
    </row>
    <row r="23632">
      <c r="A23632" s="95">
        <v>54143</v>
      </c>
      <c r="B23632" s="93" t="s">
        <v>1240</v>
      </c>
      <c r="C23632" s="93" t="s">
        <v>1408</v>
      </c>
      <c r="D23632" s="95">
        <v>1429</v>
      </c>
      <c r="G23632" s="95">
        <v>250</v>
      </c>
      <c r="H23632" s="93" t="s">
        <v>8976</v>
      </c>
      <c r="I23632" s="93" t="s">
        <v>23895</v>
      </c>
      <c r="J23632" s="93" t="s">
        <v>20879</v>
      </c>
      <c r="K23632" s="93" t="s">
        <v>23919</v>
      </c>
      <c r="L23632" s="14">
        <f>AND(vyberHrace&lt;&gt;"",ISNUMBER(SEARCH(vyberHrace,$B23632)))</f>
      </c>
      <c r="M23632" s="14">
        <f>AND($I23632=MID(kododd,1,2),$J23632=MID(kododd,3,3))</f>
      </c>
    </row>
    <row r="23633">
      <c r="A23633" s="95">
        <v>35618</v>
      </c>
      <c r="B23633" s="93" t="s">
        <v>13230</v>
      </c>
      <c r="C23633" s="93" t="s">
        <v>1451</v>
      </c>
      <c r="D23633" s="95">
        <v>1739</v>
      </c>
      <c r="E23633" s="95">
        <v>1833</v>
      </c>
      <c r="F23633" s="95">
        <v>23705353</v>
      </c>
      <c r="G23633" s="95">
        <v>250</v>
      </c>
      <c r="H23633" s="93" t="s">
        <v>8976</v>
      </c>
      <c r="I23633" s="93" t="s">
        <v>23895</v>
      </c>
      <c r="J23633" s="93" t="s">
        <v>20987</v>
      </c>
      <c r="K23633" s="93" t="s">
        <v>4935</v>
      </c>
      <c r="L23633" s="14">
        <f>AND(vyberHrace&lt;&gt;"",ISNUMBER(SEARCH(vyberHrace,$B23633)))</f>
      </c>
      <c r="M23633" s="14">
        <f>AND($I23633=MID(kododd,1,2),$J23633=MID(kododd,3,3))</f>
      </c>
    </row>
    <row r="23634">
      <c r="A23634" s="95">
        <v>55123</v>
      </c>
      <c r="B23634" s="93" t="s">
        <v>1156</v>
      </c>
      <c r="C23634" s="93" t="s">
        <v>1406</v>
      </c>
      <c r="G23634" s="95">
        <v>0</v>
      </c>
      <c r="H23634" s="93" t="s">
        <v>8976</v>
      </c>
      <c r="I23634" s="93" t="s">
        <v>23895</v>
      </c>
      <c r="J23634" s="93" t="s">
        <v>20878</v>
      </c>
      <c r="K23634" s="93" t="s">
        <v>6859</v>
      </c>
      <c r="L23634" s="14">
        <f>AND(vyberHrace&lt;&gt;"",ISNUMBER(SEARCH(vyberHrace,$B23634)))</f>
      </c>
      <c r="M23634" s="14">
        <f>AND($I23634=MID(kododd,1,2),$J23634=MID(kododd,3,3))</f>
      </c>
    </row>
    <row r="23635">
      <c r="A23635" s="95">
        <v>55449</v>
      </c>
      <c r="B23635" s="93" t="s">
        <v>23207</v>
      </c>
      <c r="C23635" s="93" t="s">
        <v>1406</v>
      </c>
      <c r="F23635" s="95">
        <v>23775963</v>
      </c>
      <c r="G23635" s="95">
        <v>0</v>
      </c>
      <c r="H23635" s="93" t="s">
        <v>8976</v>
      </c>
      <c r="I23635" s="93" t="s">
        <v>23895</v>
      </c>
      <c r="J23635" s="93" t="s">
        <v>20866</v>
      </c>
      <c r="K23635" s="93" t="s">
        <v>6762</v>
      </c>
      <c r="L23635" s="14">
        <f>AND(vyberHrace&lt;&gt;"",ISNUMBER(SEARCH(vyberHrace,$B23635)))</f>
      </c>
      <c r="M23635" s="14">
        <f>AND($I23635=MID(kododd,1,2),$J23635=MID(kododd,3,3))</f>
      </c>
    </row>
    <row r="23636">
      <c r="A23636" s="95">
        <v>56886</v>
      </c>
      <c r="B23636" s="93" t="s">
        <v>23324</v>
      </c>
      <c r="C23636" s="93" t="s">
        <v>1412</v>
      </c>
      <c r="G23636" s="95">
        <v>0</v>
      </c>
      <c r="H23636" s="93" t="s">
        <v>8976</v>
      </c>
      <c r="I23636" s="93" t="s">
        <v>23895</v>
      </c>
      <c r="J23636" s="93" t="s">
        <v>20935</v>
      </c>
      <c r="K23636" s="93" t="s">
        <v>6901</v>
      </c>
      <c r="L23636" s="14">
        <f>AND(vyberHrace&lt;&gt;"",ISNUMBER(SEARCH(vyberHrace,$B23636)))</f>
      </c>
      <c r="M23636" s="14">
        <f>AND($I23636=MID(kododd,1,2),$J23636=MID(kododd,3,3))</f>
      </c>
    </row>
    <row r="23637">
      <c r="A23637" s="95">
        <v>44432</v>
      </c>
      <c r="B23637" s="93" t="s">
        <v>13239</v>
      </c>
      <c r="C23637" s="93" t="s">
        <v>3255</v>
      </c>
      <c r="D23637" s="95">
        <v>1889</v>
      </c>
      <c r="E23637" s="95">
        <v>1952</v>
      </c>
      <c r="F23637" s="95">
        <v>23712759</v>
      </c>
      <c r="G23637" s="95">
        <v>250</v>
      </c>
      <c r="H23637" s="93" t="s">
        <v>8976</v>
      </c>
      <c r="I23637" s="93" t="s">
        <v>23895</v>
      </c>
      <c r="J23637" s="93" t="s">
        <v>20878</v>
      </c>
      <c r="K23637" s="93" t="s">
        <v>6859</v>
      </c>
      <c r="L23637" s="14">
        <f>AND(vyberHrace&lt;&gt;"",ISNUMBER(SEARCH(vyberHrace,$B23637)))</f>
      </c>
      <c r="M23637" s="14">
        <f>AND($I23637=MID(kododd,1,2),$J23637=MID(kododd,3,3))</f>
      </c>
    </row>
    <row r="23638">
      <c r="A23638" s="95">
        <v>6746</v>
      </c>
      <c r="B23638" s="93" t="s">
        <v>13240</v>
      </c>
      <c r="C23638" s="93" t="s">
        <v>1447</v>
      </c>
      <c r="D23638" s="95">
        <v>1629</v>
      </c>
      <c r="E23638" s="95">
        <v>1769</v>
      </c>
      <c r="F23638" s="95">
        <v>387959</v>
      </c>
      <c r="G23638" s="95">
        <v>250</v>
      </c>
      <c r="H23638" s="93" t="s">
        <v>8976</v>
      </c>
      <c r="I23638" s="93" t="s">
        <v>23895</v>
      </c>
      <c r="J23638" s="93" t="s">
        <v>20914</v>
      </c>
      <c r="K23638" s="93" t="s">
        <v>4359</v>
      </c>
      <c r="L23638" s="14">
        <f>AND(vyberHrace&lt;&gt;"",ISNUMBER(SEARCH(vyberHrace,$B23638)))</f>
      </c>
      <c r="M23638" s="14">
        <f>AND($I23638=MID(kododd,1,2),$J23638=MID(kododd,3,3))</f>
      </c>
    </row>
    <row r="23639">
      <c r="A23639" s="95">
        <v>50650</v>
      </c>
      <c r="B23639" s="93" t="s">
        <v>4386</v>
      </c>
      <c r="C23639" s="93" t="s">
        <v>3255</v>
      </c>
      <c r="G23639" s="95">
        <v>0</v>
      </c>
      <c r="H23639" s="93" t="s">
        <v>8976</v>
      </c>
      <c r="I23639" s="93" t="s">
        <v>23895</v>
      </c>
      <c r="J23639" s="93" t="s">
        <v>20947</v>
      </c>
      <c r="K23639" s="93" t="s">
        <v>6833</v>
      </c>
      <c r="L23639" s="14">
        <f>AND(vyberHrace&lt;&gt;"",ISNUMBER(SEARCH(vyberHrace,$B23639)))</f>
      </c>
      <c r="M23639" s="14">
        <f>AND($I23639=MID(kododd,1,2),$J23639=MID(kododd,3,3))</f>
      </c>
    </row>
    <row r="23640">
      <c r="A23640" s="95">
        <v>24887</v>
      </c>
      <c r="B23640" s="93" t="s">
        <v>13244</v>
      </c>
      <c r="C23640" s="93" t="s">
        <v>1452</v>
      </c>
      <c r="D23640" s="95">
        <v>1251</v>
      </c>
      <c r="G23640" s="95">
        <v>0</v>
      </c>
      <c r="H23640" s="93" t="s">
        <v>8976</v>
      </c>
      <c r="I23640" s="93" t="s">
        <v>23895</v>
      </c>
      <c r="J23640" s="93" t="s">
        <v>20943</v>
      </c>
      <c r="K23640" s="93" t="s">
        <v>5112</v>
      </c>
      <c r="L23640" s="14">
        <f>AND(vyberHrace&lt;&gt;"",ISNUMBER(SEARCH(vyberHrace,$B23640)))</f>
      </c>
      <c r="M23640" s="14">
        <f>AND($I23640=MID(kododd,1,2),$J23640=MID(kododd,3,3))</f>
      </c>
    </row>
    <row r="23641">
      <c r="A23641" s="95">
        <v>61939</v>
      </c>
      <c r="B23641" s="93" t="s">
        <v>28147</v>
      </c>
      <c r="C23641" s="93" t="s">
        <v>1420</v>
      </c>
      <c r="G23641" s="95">
        <v>250</v>
      </c>
      <c r="H23641" s="93" t="s">
        <v>8976</v>
      </c>
      <c r="I23641" s="93" t="s">
        <v>23895</v>
      </c>
      <c r="J23641" s="93" t="s">
        <v>20948</v>
      </c>
      <c r="K23641" s="93" t="s">
        <v>6265</v>
      </c>
      <c r="L23641" s="14">
        <f>AND(vyberHrace&lt;&gt;"",ISNUMBER(SEARCH(vyberHrace,$B23641)))</f>
      </c>
      <c r="M23641" s="14">
        <f>AND($I23641=MID(kododd,1,2),$J23641=MID(kododd,3,3))</f>
      </c>
    </row>
    <row r="23642">
      <c r="A23642" s="95">
        <v>48039</v>
      </c>
      <c r="B23642" s="93" t="s">
        <v>15301</v>
      </c>
      <c r="C23642" s="93" t="s">
        <v>1432</v>
      </c>
      <c r="D23642" s="95">
        <v>1490</v>
      </c>
      <c r="E23642" s="95">
        <v>1643</v>
      </c>
      <c r="F23642" s="95">
        <v>23720948</v>
      </c>
      <c r="G23642" s="95">
        <v>250</v>
      </c>
      <c r="H23642" s="93" t="s">
        <v>8976</v>
      </c>
      <c r="I23642" s="93" t="s">
        <v>23895</v>
      </c>
      <c r="J23642" s="93" t="s">
        <v>20876</v>
      </c>
      <c r="K23642" s="93" t="s">
        <v>13710</v>
      </c>
      <c r="L23642" s="14">
        <f>AND(vyberHrace&lt;&gt;"",ISNUMBER(SEARCH(vyberHrace,$B23642)))</f>
      </c>
      <c r="M23642" s="14">
        <f>AND($I23642=MID(kododd,1,2),$J23642=MID(kododd,3,3))</f>
      </c>
    </row>
    <row r="23643">
      <c r="A23643" s="95">
        <v>61022</v>
      </c>
      <c r="B23643" s="93" t="s">
        <v>27332</v>
      </c>
      <c r="C23643" s="93" t="s">
        <v>1414</v>
      </c>
      <c r="F23643" s="95">
        <v>23798750</v>
      </c>
      <c r="G23643" s="95">
        <v>250</v>
      </c>
      <c r="H23643" s="93" t="s">
        <v>8976</v>
      </c>
      <c r="I23643" s="93" t="s">
        <v>23895</v>
      </c>
      <c r="J23643" s="93" t="s">
        <v>20969</v>
      </c>
      <c r="K23643" s="93" t="s">
        <v>11269</v>
      </c>
      <c r="L23643" s="14">
        <f>AND(vyberHrace&lt;&gt;"",ISNUMBER(SEARCH(vyberHrace,$B23643)))</f>
      </c>
      <c r="M23643" s="14">
        <f>AND($I23643=MID(kododd,1,2),$J23643=MID(kododd,3,3))</f>
      </c>
    </row>
    <row r="23644">
      <c r="A23644" s="95">
        <v>45883</v>
      </c>
      <c r="B23644" s="93" t="s">
        <v>15308</v>
      </c>
      <c r="C23644" s="93" t="s">
        <v>1416</v>
      </c>
      <c r="G23644" s="95">
        <v>0</v>
      </c>
      <c r="H23644" s="93" t="s">
        <v>8976</v>
      </c>
      <c r="I23644" s="93" t="s">
        <v>23895</v>
      </c>
      <c r="J23644" s="93" t="s">
        <v>20878</v>
      </c>
      <c r="K23644" s="93" t="s">
        <v>6859</v>
      </c>
      <c r="L23644" s="14">
        <f>AND(vyberHrace&lt;&gt;"",ISNUMBER(SEARCH(vyberHrace,$B23644)))</f>
      </c>
      <c r="M23644" s="14">
        <f>AND($I23644=MID(kododd,1,2),$J23644=MID(kododd,3,3))</f>
      </c>
    </row>
    <row r="23645">
      <c r="A23645" s="95">
        <v>58502</v>
      </c>
      <c r="B23645" s="93" t="s">
        <v>25002</v>
      </c>
      <c r="C23645" s="93" t="s">
        <v>1424</v>
      </c>
      <c r="G23645" s="95">
        <v>0</v>
      </c>
      <c r="H23645" s="93" t="s">
        <v>8976</v>
      </c>
      <c r="I23645" s="93" t="s">
        <v>23895</v>
      </c>
      <c r="J23645" s="93" t="s">
        <v>20935</v>
      </c>
      <c r="K23645" s="93" t="s">
        <v>6901</v>
      </c>
      <c r="L23645" s="14">
        <f>AND(vyberHrace&lt;&gt;"",ISNUMBER(SEARCH(vyberHrace,$B23645)))</f>
      </c>
      <c r="M23645" s="14">
        <f>AND($I23645=MID(kododd,1,2),$J23645=MID(kododd,3,3))</f>
      </c>
    </row>
    <row r="23646">
      <c r="A23646" s="95">
        <v>43081</v>
      </c>
      <c r="B23646" s="93" t="s">
        <v>15309</v>
      </c>
      <c r="C23646" s="93" t="s">
        <v>1402</v>
      </c>
      <c r="G23646" s="95">
        <v>0</v>
      </c>
      <c r="H23646" s="93" t="s">
        <v>8976</v>
      </c>
      <c r="I23646" s="93" t="s">
        <v>23895</v>
      </c>
      <c r="J23646" s="93" t="s">
        <v>20878</v>
      </c>
      <c r="K23646" s="93" t="s">
        <v>6859</v>
      </c>
      <c r="L23646" s="14">
        <f>AND(vyberHrace&lt;&gt;"",ISNUMBER(SEARCH(vyberHrace,$B23646)))</f>
      </c>
      <c r="M23646" s="14">
        <f>AND($I23646=MID(kododd,1,2),$J23646=MID(kododd,3,3))</f>
      </c>
    </row>
    <row r="23647">
      <c r="A23647" s="95">
        <v>44433</v>
      </c>
      <c r="B23647" s="93" t="s">
        <v>15553</v>
      </c>
      <c r="C23647" s="93" t="s">
        <v>1416</v>
      </c>
      <c r="G23647" s="95">
        <v>0</v>
      </c>
      <c r="H23647" s="93" t="s">
        <v>8976</v>
      </c>
      <c r="I23647" s="93" t="s">
        <v>23895</v>
      </c>
      <c r="J23647" s="93" t="s">
        <v>20878</v>
      </c>
      <c r="K23647" s="93" t="s">
        <v>6859</v>
      </c>
      <c r="L23647" s="14">
        <f>AND(vyberHrace&lt;&gt;"",ISNUMBER(SEARCH(vyberHrace,$B23647)))</f>
      </c>
      <c r="M23647" s="14">
        <f>AND($I23647=MID(kododd,1,2),$J23647=MID(kododd,3,3))</f>
      </c>
    </row>
    <row r="23648">
      <c r="A23648" s="95">
        <v>38209</v>
      </c>
      <c r="B23648" s="93" t="s">
        <v>15559</v>
      </c>
      <c r="C23648" s="93" t="s">
        <v>1418</v>
      </c>
      <c r="D23648" s="95">
        <v>1266</v>
      </c>
      <c r="G23648" s="95">
        <v>0</v>
      </c>
      <c r="H23648" s="93" t="s">
        <v>8976</v>
      </c>
      <c r="I23648" s="93" t="s">
        <v>23895</v>
      </c>
      <c r="J23648" s="93" t="s">
        <v>20843</v>
      </c>
      <c r="K23648" s="93" t="s">
        <v>9950</v>
      </c>
      <c r="L23648" s="14">
        <f>AND(vyberHrace&lt;&gt;"",ISNUMBER(SEARCH(vyberHrace,$B23648)))</f>
      </c>
      <c r="M23648" s="14">
        <f>AND($I23648=MID(kododd,1,2),$J23648=MID(kododd,3,3))</f>
      </c>
    </row>
    <row r="23649">
      <c r="A23649" s="95">
        <v>52370</v>
      </c>
      <c r="B23649" s="93" t="s">
        <v>2406</v>
      </c>
      <c r="C23649" s="93" t="s">
        <v>1420</v>
      </c>
      <c r="G23649" s="95">
        <v>0</v>
      </c>
      <c r="H23649" s="93" t="s">
        <v>8976</v>
      </c>
      <c r="I23649" s="93" t="s">
        <v>23895</v>
      </c>
      <c r="J23649" s="93" t="s">
        <v>20848</v>
      </c>
      <c r="K23649" s="93" t="s">
        <v>3603</v>
      </c>
      <c r="L23649" s="14">
        <f>AND(vyberHrace&lt;&gt;"",ISNUMBER(SEARCH(vyberHrace,$B23649)))</f>
      </c>
      <c r="M23649" s="14">
        <f>AND($I23649=MID(kododd,1,2),$J23649=MID(kododd,3,3))</f>
      </c>
    </row>
    <row r="23650">
      <c r="A23650" s="95">
        <v>51661</v>
      </c>
      <c r="B23650" s="93" t="s">
        <v>3845</v>
      </c>
      <c r="C23650" s="93" t="s">
        <v>1410</v>
      </c>
      <c r="G23650" s="95">
        <v>0</v>
      </c>
      <c r="H23650" s="93" t="s">
        <v>8976</v>
      </c>
      <c r="I23650" s="93" t="s">
        <v>23895</v>
      </c>
      <c r="J23650" s="93" t="s">
        <v>20934</v>
      </c>
      <c r="K23650" s="93" t="s">
        <v>21374</v>
      </c>
      <c r="L23650" s="14">
        <f>AND(vyberHrace&lt;&gt;"",ISNUMBER(SEARCH(vyberHrace,$B23650)))</f>
      </c>
      <c r="M23650" s="14">
        <f>AND($I23650=MID(kododd,1,2),$J23650=MID(kododd,3,3))</f>
      </c>
    </row>
    <row r="23651">
      <c r="A23651" s="95">
        <v>51660</v>
      </c>
      <c r="B23651" s="93" t="s">
        <v>3846</v>
      </c>
      <c r="C23651" s="93" t="s">
        <v>3255</v>
      </c>
      <c r="F23651" s="95">
        <v>23739630</v>
      </c>
      <c r="G23651" s="95">
        <v>0</v>
      </c>
      <c r="H23651" s="93" t="s">
        <v>8976</v>
      </c>
      <c r="I23651" s="93" t="s">
        <v>23895</v>
      </c>
      <c r="J23651" s="93" t="s">
        <v>20934</v>
      </c>
      <c r="K23651" s="93" t="s">
        <v>21374</v>
      </c>
      <c r="L23651" s="14">
        <f>AND(vyberHrace&lt;&gt;"",ISNUMBER(SEARCH(vyberHrace,$B23651)))</f>
      </c>
      <c r="M23651" s="14">
        <f>AND($I23651=MID(kododd,1,2),$J23651=MID(kododd,3,3))</f>
      </c>
    </row>
    <row r="23652">
      <c r="A23652" s="95">
        <v>48700</v>
      </c>
      <c r="B23652" s="93" t="s">
        <v>15458</v>
      </c>
      <c r="C23652" s="93" t="s">
        <v>1416</v>
      </c>
      <c r="G23652" s="95">
        <v>0</v>
      </c>
      <c r="H23652" s="93" t="s">
        <v>8976</v>
      </c>
      <c r="I23652" s="93" t="s">
        <v>23895</v>
      </c>
      <c r="J23652" s="93" t="s">
        <v>20878</v>
      </c>
      <c r="K23652" s="93" t="s">
        <v>6859</v>
      </c>
      <c r="L23652" s="14">
        <f>AND(vyberHrace&lt;&gt;"",ISNUMBER(SEARCH(vyberHrace,$B23652)))</f>
      </c>
      <c r="M23652" s="14">
        <f>AND($I23652=MID(kododd,1,2),$J23652=MID(kododd,3,3))</f>
      </c>
    </row>
    <row r="23653">
      <c r="A23653" s="95">
        <v>56189</v>
      </c>
      <c r="B23653" s="93" t="s">
        <v>23325</v>
      </c>
      <c r="C23653" s="93" t="s">
        <v>1408</v>
      </c>
      <c r="F23653" s="95">
        <v>23762489</v>
      </c>
      <c r="G23653" s="95">
        <v>0</v>
      </c>
      <c r="H23653" s="93" t="s">
        <v>8976</v>
      </c>
      <c r="I23653" s="93" t="s">
        <v>23895</v>
      </c>
      <c r="J23653" s="93" t="s">
        <v>20935</v>
      </c>
      <c r="K23653" s="93" t="s">
        <v>6901</v>
      </c>
      <c r="L23653" s="14">
        <f>AND(vyberHrace&lt;&gt;"",ISNUMBER(SEARCH(vyberHrace,$B23653)))</f>
      </c>
      <c r="M23653" s="14">
        <f>AND($I23653=MID(kododd,1,2),$J23653=MID(kododd,3,3))</f>
      </c>
    </row>
    <row r="23654">
      <c r="A23654" s="95">
        <v>57440</v>
      </c>
      <c r="B23654" s="93" t="s">
        <v>23236</v>
      </c>
      <c r="C23654" s="93" t="s">
        <v>1412</v>
      </c>
      <c r="F23654" s="95">
        <v>23791187</v>
      </c>
      <c r="G23654" s="95">
        <v>0</v>
      </c>
      <c r="H23654" s="93" t="s">
        <v>8976</v>
      </c>
      <c r="I23654" s="93" t="s">
        <v>23895</v>
      </c>
      <c r="J23654" s="93" t="s">
        <v>21013</v>
      </c>
      <c r="K23654" s="93" t="s">
        <v>12269</v>
      </c>
      <c r="L23654" s="14">
        <f>AND(vyberHrace&lt;&gt;"",ISNUMBER(SEARCH(vyberHrace,$B23654)))</f>
      </c>
      <c r="M23654" s="14">
        <f>AND($I23654=MID(kododd,1,2),$J23654=MID(kododd,3,3))</f>
      </c>
    </row>
    <row r="23655">
      <c r="A23655" s="95">
        <v>56575</v>
      </c>
      <c r="B23655" s="93" t="s">
        <v>23180</v>
      </c>
      <c r="C23655" s="93" t="s">
        <v>1424</v>
      </c>
      <c r="G23655" s="95">
        <v>0</v>
      </c>
      <c r="H23655" s="93" t="s">
        <v>8976</v>
      </c>
      <c r="I23655" s="93" t="s">
        <v>23895</v>
      </c>
      <c r="J23655" s="93" t="s">
        <v>20878</v>
      </c>
      <c r="K23655" s="93" t="s">
        <v>6859</v>
      </c>
      <c r="L23655" s="14">
        <f>AND(vyberHrace&lt;&gt;"",ISNUMBER(SEARCH(vyberHrace,$B23655)))</f>
      </c>
      <c r="M23655" s="14">
        <f>AND($I23655=MID(kododd,1,2),$J23655=MID(kododd,3,3))</f>
      </c>
    </row>
    <row r="23656">
      <c r="A23656" s="95">
        <v>208</v>
      </c>
      <c r="B23656" s="93" t="s">
        <v>15460</v>
      </c>
      <c r="C23656" s="93" t="s">
        <v>1466</v>
      </c>
      <c r="D23656" s="95">
        <v>1966</v>
      </c>
      <c r="E23656" s="95">
        <v>2008</v>
      </c>
      <c r="F23656" s="95">
        <v>302031</v>
      </c>
      <c r="G23656" s="95">
        <v>250</v>
      </c>
      <c r="H23656" s="93" t="s">
        <v>8976</v>
      </c>
      <c r="I23656" s="93" t="s">
        <v>23895</v>
      </c>
      <c r="J23656" s="93" t="s">
        <v>20935</v>
      </c>
      <c r="K23656" s="93" t="s">
        <v>6901</v>
      </c>
      <c r="L23656" s="14">
        <f>AND(vyberHrace&lt;&gt;"",ISNUMBER(SEARCH(vyberHrace,$B23656)))</f>
      </c>
      <c r="M23656" s="14">
        <f>AND($I23656=MID(kododd,1,2),$J23656=MID(kododd,3,3))</f>
      </c>
    </row>
    <row r="23657">
      <c r="A23657" s="95">
        <v>60273</v>
      </c>
      <c r="B23657" s="93" t="s">
        <v>26732</v>
      </c>
      <c r="C23657" s="93" t="s">
        <v>1487</v>
      </c>
      <c r="F23657" s="95">
        <v>23789450</v>
      </c>
      <c r="G23657" s="95">
        <v>250</v>
      </c>
      <c r="H23657" s="93" t="s">
        <v>8976</v>
      </c>
      <c r="I23657" s="93" t="s">
        <v>23895</v>
      </c>
      <c r="J23657" s="93" t="s">
        <v>20878</v>
      </c>
      <c r="K23657" s="93" t="s">
        <v>6859</v>
      </c>
      <c r="L23657" s="14">
        <f>AND(vyberHrace&lt;&gt;"",ISNUMBER(SEARCH(vyberHrace,$B23657)))</f>
      </c>
      <c r="M23657" s="14">
        <f>AND($I23657=MID(kododd,1,2),$J23657=MID(kododd,3,3))</f>
      </c>
    </row>
    <row r="23658">
      <c r="A23658" s="95">
        <v>45361</v>
      </c>
      <c r="B23658" s="93" t="s">
        <v>7259</v>
      </c>
      <c r="C23658" s="93" t="s">
        <v>1438</v>
      </c>
      <c r="G23658" s="95">
        <v>0</v>
      </c>
      <c r="H23658" s="93" t="s">
        <v>8976</v>
      </c>
      <c r="I23658" s="93" t="s">
        <v>23895</v>
      </c>
      <c r="J23658" s="93" t="s">
        <v>20869</v>
      </c>
      <c r="K23658" s="93" t="s">
        <v>6770</v>
      </c>
      <c r="L23658" s="14">
        <f>AND(vyberHrace&lt;&gt;"",ISNUMBER(SEARCH(vyberHrace,$B23658)))</f>
      </c>
      <c r="M23658" s="14">
        <f>AND($I23658=MID(kododd,1,2),$J23658=MID(kododd,3,3))</f>
      </c>
    </row>
    <row r="23659">
      <c r="A23659" s="95">
        <v>48701</v>
      </c>
      <c r="B23659" s="93" t="s">
        <v>7387</v>
      </c>
      <c r="C23659" s="93" t="s">
        <v>1406</v>
      </c>
      <c r="G23659" s="95">
        <v>0</v>
      </c>
      <c r="H23659" s="93" t="s">
        <v>8976</v>
      </c>
      <c r="I23659" s="93" t="s">
        <v>23895</v>
      </c>
      <c r="J23659" s="93" t="s">
        <v>20878</v>
      </c>
      <c r="K23659" s="93" t="s">
        <v>6859</v>
      </c>
      <c r="L23659" s="14">
        <f>AND(vyberHrace&lt;&gt;"",ISNUMBER(SEARCH(vyberHrace,$B23659)))</f>
      </c>
      <c r="M23659" s="14">
        <f>AND($I23659=MID(kododd,1,2),$J23659=MID(kododd,3,3))</f>
      </c>
    </row>
    <row r="23660">
      <c r="A23660" s="95">
        <v>428</v>
      </c>
      <c r="B23660" s="93" t="s">
        <v>7293</v>
      </c>
      <c r="C23660" s="93" t="s">
        <v>1433</v>
      </c>
      <c r="D23660" s="95">
        <v>1919</v>
      </c>
      <c r="E23660" s="95">
        <v>1950</v>
      </c>
      <c r="F23660" s="95">
        <v>305499</v>
      </c>
      <c r="G23660" s="95">
        <v>250</v>
      </c>
      <c r="H23660" s="93" t="s">
        <v>8976</v>
      </c>
      <c r="I23660" s="93" t="s">
        <v>23895</v>
      </c>
      <c r="J23660" s="93" t="s">
        <v>20934</v>
      </c>
      <c r="K23660" s="93" t="s">
        <v>21374</v>
      </c>
      <c r="L23660" s="14">
        <f>AND(vyberHrace&lt;&gt;"",ISNUMBER(SEARCH(vyberHrace,$B23660)))</f>
      </c>
      <c r="M23660" s="14">
        <f>AND($I23660=MID(kododd,1,2),$J23660=MID(kododd,3,3))</f>
      </c>
    </row>
    <row r="23661">
      <c r="A23661" s="95">
        <v>63547</v>
      </c>
      <c r="B23661" s="93" t="s">
        <v>29684</v>
      </c>
      <c r="C23661" s="93" t="s">
        <v>1455</v>
      </c>
      <c r="G23661" s="95">
        <v>250</v>
      </c>
      <c r="H23661" s="93" t="s">
        <v>8976</v>
      </c>
      <c r="I23661" s="93" t="s">
        <v>23895</v>
      </c>
      <c r="J23661" s="93" t="s">
        <v>21003</v>
      </c>
      <c r="K23661" s="93" t="s">
        <v>11216</v>
      </c>
      <c r="L23661" s="14">
        <f>AND(vyberHrace&lt;&gt;"",ISNUMBER(SEARCH(vyberHrace,$B23661)))</f>
      </c>
      <c r="M23661" s="14">
        <f>AND($I23661=MID(kododd,1,2),$J23661=MID(kododd,3,3))</f>
      </c>
    </row>
    <row r="23662">
      <c r="A23662" s="95">
        <v>51003</v>
      </c>
      <c r="B23662" s="93" t="s">
        <v>6614</v>
      </c>
      <c r="C23662" s="93" t="s">
        <v>1412</v>
      </c>
      <c r="F23662" s="95">
        <v>23760915</v>
      </c>
      <c r="G23662" s="95">
        <v>0</v>
      </c>
      <c r="H23662" s="93" t="s">
        <v>8976</v>
      </c>
      <c r="I23662" s="93" t="s">
        <v>23895</v>
      </c>
      <c r="J23662" s="93" t="s">
        <v>20935</v>
      </c>
      <c r="K23662" s="93" t="s">
        <v>6901</v>
      </c>
      <c r="L23662" s="14">
        <f>AND(vyberHrace&lt;&gt;"",ISNUMBER(SEARCH(vyberHrace,$B23662)))</f>
      </c>
      <c r="M23662" s="14">
        <f>AND($I23662=MID(kododd,1,2),$J23662=MID(kododd,3,3))</f>
      </c>
    </row>
    <row r="23663">
      <c r="A23663" s="95">
        <v>56576</v>
      </c>
      <c r="B23663" s="93" t="s">
        <v>23181</v>
      </c>
      <c r="C23663" s="93" t="s">
        <v>1424</v>
      </c>
      <c r="G23663" s="95">
        <v>0</v>
      </c>
      <c r="H23663" s="93" t="s">
        <v>8976</v>
      </c>
      <c r="I23663" s="93" t="s">
        <v>23895</v>
      </c>
      <c r="J23663" s="93" t="s">
        <v>20878</v>
      </c>
      <c r="K23663" s="93" t="s">
        <v>6859</v>
      </c>
      <c r="L23663" s="14">
        <f>AND(vyberHrace&lt;&gt;"",ISNUMBER(SEARCH(vyberHrace,$B23663)))</f>
      </c>
      <c r="M23663" s="14">
        <f>AND($I23663=MID(kododd,1,2),$J23663=MID(kododd,3,3))</f>
      </c>
    </row>
    <row r="23664">
      <c r="A23664" s="95">
        <v>45884</v>
      </c>
      <c r="B23664" s="93" t="s">
        <v>7297</v>
      </c>
      <c r="C23664" s="93" t="s">
        <v>1416</v>
      </c>
      <c r="F23664" s="95">
        <v>23760923</v>
      </c>
      <c r="G23664" s="95">
        <v>0</v>
      </c>
      <c r="H23664" s="93" t="s">
        <v>8976</v>
      </c>
      <c r="I23664" s="93" t="s">
        <v>23895</v>
      </c>
      <c r="J23664" s="93" t="s">
        <v>20935</v>
      </c>
      <c r="K23664" s="93" t="s">
        <v>6901</v>
      </c>
      <c r="L23664" s="14">
        <f>AND(vyberHrace&lt;&gt;"",ISNUMBER(SEARCH(vyberHrace,$B23664)))</f>
      </c>
      <c r="M23664" s="14">
        <f>AND($I23664=MID(kododd,1,2),$J23664=MID(kododd,3,3))</f>
      </c>
    </row>
    <row r="23665">
      <c r="A23665" s="95">
        <v>28986</v>
      </c>
      <c r="B23665" s="93" t="s">
        <v>2412</v>
      </c>
      <c r="C23665" s="93" t="s">
        <v>1461</v>
      </c>
      <c r="D23665" s="95">
        <v>1249</v>
      </c>
      <c r="G23665" s="95">
        <v>0</v>
      </c>
      <c r="H23665" s="93" t="s">
        <v>8976</v>
      </c>
      <c r="I23665" s="93" t="s">
        <v>23895</v>
      </c>
      <c r="J23665" s="93" t="s">
        <v>21003</v>
      </c>
      <c r="K23665" s="93" t="s">
        <v>11216</v>
      </c>
      <c r="L23665" s="14">
        <f>AND(vyberHrace&lt;&gt;"",ISNUMBER(SEARCH(vyberHrace,$B23665)))</f>
      </c>
      <c r="M23665" s="14">
        <f>AND($I23665=MID(kododd,1,2),$J23665=MID(kododd,3,3))</f>
      </c>
    </row>
    <row r="23666">
      <c r="A23666" s="95">
        <v>43082</v>
      </c>
      <c r="B23666" s="93" t="s">
        <v>17976</v>
      </c>
      <c r="C23666" s="93" t="s">
        <v>1402</v>
      </c>
      <c r="G23666" s="95">
        <v>0</v>
      </c>
      <c r="H23666" s="93" t="s">
        <v>8976</v>
      </c>
      <c r="I23666" s="93" t="s">
        <v>23895</v>
      </c>
      <c r="J23666" s="93" t="s">
        <v>20878</v>
      </c>
      <c r="K23666" s="93" t="s">
        <v>6859</v>
      </c>
      <c r="L23666" s="14">
        <f>AND(vyberHrace&lt;&gt;"",ISNUMBER(SEARCH(vyberHrace,$B23666)))</f>
      </c>
      <c r="M23666" s="14">
        <f>AND($I23666=MID(kododd,1,2),$J23666=MID(kododd,3,3))</f>
      </c>
    </row>
    <row r="23667">
      <c r="A23667" s="95">
        <v>1557</v>
      </c>
      <c r="B23667" s="93" t="s">
        <v>17985</v>
      </c>
      <c r="C23667" s="93" t="s">
        <v>1472</v>
      </c>
      <c r="D23667" s="95">
        <v>1677</v>
      </c>
      <c r="E23667" s="95">
        <v>1751</v>
      </c>
      <c r="F23667" s="95">
        <v>315729</v>
      </c>
      <c r="G23667" s="95">
        <v>250</v>
      </c>
      <c r="H23667" s="93" t="s">
        <v>8976</v>
      </c>
      <c r="I23667" s="93" t="s">
        <v>23895</v>
      </c>
      <c r="J23667" s="93" t="s">
        <v>20854</v>
      </c>
      <c r="K23667" s="93" t="s">
        <v>9943</v>
      </c>
      <c r="L23667" s="14">
        <f>AND(vyberHrace&lt;&gt;"",ISNUMBER(SEARCH(vyberHrace,$B23667)))</f>
      </c>
      <c r="M23667" s="14">
        <f>AND($I23667=MID(kododd,1,2),$J23667=MID(kododd,3,3))</f>
      </c>
    </row>
    <row r="23668">
      <c r="A23668" s="95">
        <v>43789</v>
      </c>
      <c r="B23668" s="93" t="s">
        <v>17988</v>
      </c>
      <c r="C23668" s="93" t="s">
        <v>1474</v>
      </c>
      <c r="D23668" s="95">
        <v>1356</v>
      </c>
      <c r="F23668" s="95">
        <v>23738790</v>
      </c>
      <c r="G23668" s="95">
        <v>250</v>
      </c>
      <c r="H23668" s="93" t="s">
        <v>8976</v>
      </c>
      <c r="I23668" s="93" t="s">
        <v>23895</v>
      </c>
      <c r="J23668" s="93" t="s">
        <v>20926</v>
      </c>
      <c r="K23668" s="93" t="s">
        <v>5577</v>
      </c>
      <c r="L23668" s="14">
        <f>AND(vyberHrace&lt;&gt;"",ISNUMBER(SEARCH(vyberHrace,$B23668)))</f>
      </c>
      <c r="M23668" s="14">
        <f>AND($I23668=MID(kododd,1,2),$J23668=MID(kododd,3,3))</f>
      </c>
    </row>
    <row r="23669">
      <c r="A23669" s="95">
        <v>11300</v>
      </c>
      <c r="B23669" s="93" t="s">
        <v>17992</v>
      </c>
      <c r="C23669" s="93" t="s">
        <v>1445</v>
      </c>
      <c r="D23669" s="95">
        <v>1476</v>
      </c>
      <c r="E23669" s="95">
        <v>1648</v>
      </c>
      <c r="F23669" s="95">
        <v>571003185</v>
      </c>
      <c r="G23669" s="95">
        <v>0</v>
      </c>
      <c r="H23669" s="93" t="s">
        <v>8976</v>
      </c>
      <c r="I23669" s="93" t="s">
        <v>23895</v>
      </c>
      <c r="J23669" s="93" t="s">
        <v>20963</v>
      </c>
      <c r="K23669" s="93" t="s">
        <v>11271</v>
      </c>
      <c r="L23669" s="14">
        <f>AND(vyberHrace&lt;&gt;"",ISNUMBER(SEARCH(vyberHrace,$B23669)))</f>
      </c>
      <c r="M23669" s="14">
        <f>AND($I23669=MID(kododd,1,2),$J23669=MID(kododd,3,3))</f>
      </c>
    </row>
    <row r="23670">
      <c r="A23670" s="95">
        <v>10928</v>
      </c>
      <c r="B23670" s="93" t="s">
        <v>17993</v>
      </c>
      <c r="C23670" s="93" t="s">
        <v>1466</v>
      </c>
      <c r="D23670" s="95">
        <v>1456</v>
      </c>
      <c r="E23670" s="95">
        <v>1577</v>
      </c>
      <c r="F23670" s="95">
        <v>23718846</v>
      </c>
      <c r="G23670" s="95">
        <v>0</v>
      </c>
      <c r="H23670" s="93" t="s">
        <v>8976</v>
      </c>
      <c r="I23670" s="93" t="s">
        <v>23895</v>
      </c>
      <c r="J23670" s="93" t="s">
        <v>20963</v>
      </c>
      <c r="K23670" s="93" t="s">
        <v>11271</v>
      </c>
      <c r="L23670" s="14">
        <f>AND(vyberHrace&lt;&gt;"",ISNUMBER(SEARCH(vyberHrace,$B23670)))</f>
      </c>
      <c r="M23670" s="14">
        <f>AND($I23670=MID(kododd,1,2),$J23670=MID(kododd,3,3))</f>
      </c>
    </row>
    <row r="23671">
      <c r="A23671" s="95">
        <v>4300</v>
      </c>
      <c r="B23671" s="93" t="s">
        <v>18001</v>
      </c>
      <c r="C23671" s="93" t="s">
        <v>1429</v>
      </c>
      <c r="D23671" s="95">
        <v>1674</v>
      </c>
      <c r="E23671" s="95">
        <v>1795</v>
      </c>
      <c r="F23671" s="95">
        <v>389072</v>
      </c>
      <c r="G23671" s="95">
        <v>250</v>
      </c>
      <c r="H23671" s="93" t="s">
        <v>8976</v>
      </c>
      <c r="I23671" s="93" t="s">
        <v>23895</v>
      </c>
      <c r="J23671" s="93" t="s">
        <v>20891</v>
      </c>
      <c r="K23671" s="93" t="s">
        <v>6860</v>
      </c>
      <c r="L23671" s="14">
        <f>AND(vyberHrace&lt;&gt;"",ISNUMBER(SEARCH(vyberHrace,$B23671)))</f>
      </c>
      <c r="M23671" s="14">
        <f>AND($I23671=MID(kododd,1,2),$J23671=MID(kododd,3,3))</f>
      </c>
    </row>
    <row r="23672">
      <c r="A23672" s="95">
        <v>9715</v>
      </c>
      <c r="B23672" s="93" t="s">
        <v>18001</v>
      </c>
      <c r="C23672" s="93" t="s">
        <v>1437</v>
      </c>
      <c r="D23672" s="95">
        <v>1901</v>
      </c>
      <c r="E23672" s="95">
        <v>1924</v>
      </c>
      <c r="F23672" s="95">
        <v>373770</v>
      </c>
      <c r="G23672" s="95">
        <v>250</v>
      </c>
      <c r="H23672" s="93" t="s">
        <v>8976</v>
      </c>
      <c r="I23672" s="93" t="s">
        <v>23895</v>
      </c>
      <c r="J23672" s="93" t="s">
        <v>20891</v>
      </c>
      <c r="K23672" s="93" t="s">
        <v>6860</v>
      </c>
      <c r="L23672" s="14">
        <f>AND(vyberHrace&lt;&gt;"",ISNUMBER(SEARCH(vyberHrace,$B23672)))</f>
      </c>
      <c r="M23672" s="14">
        <f>AND($I23672=MID(kododd,1,2),$J23672=MID(kododd,3,3))</f>
      </c>
    </row>
    <row r="23673">
      <c r="A23673" s="95">
        <v>7479</v>
      </c>
      <c r="B23673" s="93" t="s">
        <v>18002</v>
      </c>
      <c r="C23673" s="93" t="s">
        <v>1415</v>
      </c>
      <c r="D23673" s="95">
        <v>1903</v>
      </c>
      <c r="E23673" s="95">
        <v>1949</v>
      </c>
      <c r="F23673" s="95">
        <v>318647</v>
      </c>
      <c r="G23673" s="95">
        <v>250</v>
      </c>
      <c r="H23673" s="93" t="s">
        <v>8976</v>
      </c>
      <c r="I23673" s="93" t="s">
        <v>23895</v>
      </c>
      <c r="J23673" s="93" t="s">
        <v>20896</v>
      </c>
      <c r="K23673" s="93" t="s">
        <v>6905</v>
      </c>
      <c r="L23673" s="14">
        <f>AND(vyberHrace&lt;&gt;"",ISNUMBER(SEARCH(vyberHrace,$B23673)))</f>
      </c>
      <c r="M23673" s="14">
        <f>AND($I23673=MID(kododd,1,2),$J23673=MID(kododd,3,3))</f>
      </c>
    </row>
    <row r="23674">
      <c r="A23674" s="95">
        <v>1734</v>
      </c>
      <c r="B23674" s="93" t="s">
        <v>18004</v>
      </c>
      <c r="C23674" s="93" t="s">
        <v>1459</v>
      </c>
      <c r="D23674" s="95">
        <v>1796</v>
      </c>
      <c r="E23674" s="95">
        <v>1859</v>
      </c>
      <c r="F23674" s="95">
        <v>375098</v>
      </c>
      <c r="G23674" s="95">
        <v>0</v>
      </c>
      <c r="H23674" s="93" t="s">
        <v>8976</v>
      </c>
      <c r="I23674" s="93" t="s">
        <v>23895</v>
      </c>
      <c r="J23674" s="93" t="s">
        <v>20908</v>
      </c>
      <c r="K23674" s="93" t="s">
        <v>4333</v>
      </c>
      <c r="L23674" s="14">
        <f>AND(vyberHrace&lt;&gt;"",ISNUMBER(SEARCH(vyberHrace,$B23674)))</f>
      </c>
      <c r="M23674" s="14">
        <f>AND($I23674=MID(kododd,1,2),$J23674=MID(kododd,3,3))</f>
      </c>
    </row>
    <row r="23675">
      <c r="A23675" s="95">
        <v>62284</v>
      </c>
      <c r="B23675" s="93" t="s">
        <v>28463</v>
      </c>
      <c r="C23675" s="93" t="s">
        <v>1487</v>
      </c>
      <c r="F23675" s="95">
        <v>23799846</v>
      </c>
      <c r="G23675" s="95">
        <v>250</v>
      </c>
      <c r="H23675" s="93" t="s">
        <v>8976</v>
      </c>
      <c r="I23675" s="93" t="s">
        <v>23895</v>
      </c>
      <c r="J23675" s="93" t="s">
        <v>20869</v>
      </c>
      <c r="K23675" s="93" t="s">
        <v>6770</v>
      </c>
      <c r="L23675" s="14">
        <f>AND(vyberHrace&lt;&gt;"",ISNUMBER(SEARCH(vyberHrace,$B23675)))</f>
      </c>
      <c r="M23675" s="14">
        <f>AND($I23675=MID(kododd,1,2),$J23675=MID(kododd,3,3))</f>
      </c>
    </row>
    <row r="23676">
      <c r="A23676" s="95">
        <v>47040</v>
      </c>
      <c r="B23676" s="93" t="s">
        <v>20538</v>
      </c>
      <c r="C23676" s="93" t="s">
        <v>1442</v>
      </c>
      <c r="D23676" s="95">
        <v>1640</v>
      </c>
      <c r="E23676" s="95">
        <v>1760</v>
      </c>
      <c r="F23676" s="95">
        <v>23715154</v>
      </c>
      <c r="G23676" s="95">
        <v>250</v>
      </c>
      <c r="H23676" s="93" t="s">
        <v>8976</v>
      </c>
      <c r="I23676" s="93" t="s">
        <v>23895</v>
      </c>
      <c r="J23676" s="93" t="s">
        <v>1506</v>
      </c>
      <c r="K23676" s="93" t="s">
        <v>1507</v>
      </c>
      <c r="L23676" s="14">
        <f>AND(vyberHrace&lt;&gt;"",ISNUMBER(SEARCH(vyberHrace,$B23676)))</f>
      </c>
      <c r="M23676" s="14">
        <f>AND($I23676=MID(kododd,1,2),$J23676=MID(kododd,3,3))</f>
      </c>
    </row>
    <row r="23677">
      <c r="A23677" s="95">
        <v>43083</v>
      </c>
      <c r="B23677" s="93" t="s">
        <v>20539</v>
      </c>
      <c r="C23677" s="93" t="s">
        <v>1402</v>
      </c>
      <c r="D23677" s="95">
        <v>2294</v>
      </c>
      <c r="E23677" s="95">
        <v>2266</v>
      </c>
      <c r="F23677" s="95">
        <v>23703296</v>
      </c>
      <c r="G23677" s="95">
        <v>250</v>
      </c>
      <c r="H23677" s="93" t="s">
        <v>8976</v>
      </c>
      <c r="I23677" s="93" t="s">
        <v>23895</v>
      </c>
      <c r="J23677" s="93" t="s">
        <v>20878</v>
      </c>
      <c r="K23677" s="93" t="s">
        <v>6859</v>
      </c>
      <c r="L23677" s="14">
        <f>AND(vyberHrace&lt;&gt;"",ISNUMBER(SEARCH(vyberHrace,$B23677)))</f>
      </c>
      <c r="M23677" s="14">
        <f>AND($I23677=MID(kododd,1,2),$J23677=MID(kododd,3,3))</f>
      </c>
    </row>
    <row r="23678">
      <c r="A23678" s="95">
        <v>63527</v>
      </c>
      <c r="B23678" s="93" t="s">
        <v>29685</v>
      </c>
      <c r="C23678" s="93" t="s">
        <v>1404</v>
      </c>
      <c r="F23678" s="95">
        <v>571007059</v>
      </c>
      <c r="G23678" s="95">
        <v>250</v>
      </c>
      <c r="H23678" s="93" t="s">
        <v>8976</v>
      </c>
      <c r="I23678" s="93" t="s">
        <v>23895</v>
      </c>
      <c r="J23678" s="93" t="s">
        <v>20878</v>
      </c>
      <c r="K23678" s="93" t="s">
        <v>6859</v>
      </c>
      <c r="L23678" s="14">
        <f>AND(vyberHrace&lt;&gt;"",ISNUMBER(SEARCH(vyberHrace,$B23678)))</f>
      </c>
      <c r="M23678" s="14">
        <f>AND($I23678=MID(kododd,1,2),$J23678=MID(kododd,3,3))</f>
      </c>
    </row>
    <row r="23679">
      <c r="A23679" s="95">
        <v>44903</v>
      </c>
      <c r="B23679" s="93" t="s">
        <v>20544</v>
      </c>
      <c r="C23679" s="93" t="s">
        <v>1410</v>
      </c>
      <c r="D23679" s="95">
        <v>1233</v>
      </c>
      <c r="F23679" s="95">
        <v>23707070</v>
      </c>
      <c r="G23679" s="95">
        <v>0</v>
      </c>
      <c r="H23679" s="93" t="s">
        <v>8976</v>
      </c>
      <c r="I23679" s="93" t="s">
        <v>23895</v>
      </c>
      <c r="J23679" s="93" t="s">
        <v>20869</v>
      </c>
      <c r="K23679" s="93" t="s">
        <v>6770</v>
      </c>
      <c r="L23679" s="14">
        <f>AND(vyberHrace&lt;&gt;"",ISNUMBER(SEARCH(vyberHrace,$B23679)))</f>
      </c>
      <c r="M23679" s="14">
        <f>AND($I23679=MID(kododd,1,2),$J23679=MID(kododd,3,3))</f>
      </c>
    </row>
    <row r="23680">
      <c r="A23680" s="95">
        <v>1515</v>
      </c>
      <c r="B23680" s="93" t="s">
        <v>15688</v>
      </c>
      <c r="C23680" s="93" t="s">
        <v>1425</v>
      </c>
      <c r="D23680" s="95">
        <v>1888</v>
      </c>
      <c r="E23680" s="95">
        <v>2004</v>
      </c>
      <c r="F23680" s="95">
        <v>318728</v>
      </c>
      <c r="G23680" s="95">
        <v>0</v>
      </c>
      <c r="H23680" s="93" t="s">
        <v>8976</v>
      </c>
      <c r="I23680" s="93" t="s">
        <v>23895</v>
      </c>
      <c r="J23680" s="93" t="s">
        <v>20938</v>
      </c>
      <c r="K23680" s="93" t="s">
        <v>5086</v>
      </c>
      <c r="L23680" s="14">
        <f>AND(vyberHrace&lt;&gt;"",ISNUMBER(SEARCH(vyberHrace,$B23680)))</f>
      </c>
      <c r="M23680" s="14">
        <f>AND($I23680=MID(kododd,1,2),$J23680=MID(kododd,3,3))</f>
      </c>
    </row>
    <row r="23681">
      <c r="A23681" s="95">
        <v>58461</v>
      </c>
      <c r="B23681" s="93" t="s">
        <v>24962</v>
      </c>
      <c r="C23681" s="93" t="s">
        <v>1486</v>
      </c>
      <c r="G23681" s="95">
        <v>250</v>
      </c>
      <c r="H23681" s="93" t="s">
        <v>8976</v>
      </c>
      <c r="I23681" s="93" t="s">
        <v>23895</v>
      </c>
      <c r="J23681" s="93" t="s">
        <v>20935</v>
      </c>
      <c r="K23681" s="93" t="s">
        <v>6901</v>
      </c>
      <c r="L23681" s="14">
        <f>AND(vyberHrace&lt;&gt;"",ISNUMBER(SEARCH(vyberHrace,$B23681)))</f>
      </c>
      <c r="M23681" s="14">
        <f>AND($I23681=MID(kododd,1,2),$J23681=MID(kododd,3,3))</f>
      </c>
    </row>
    <row r="23682">
      <c r="A23682" s="95">
        <v>51120</v>
      </c>
      <c r="B23682" s="93" t="s">
        <v>6615</v>
      </c>
      <c r="C23682" s="93" t="s">
        <v>1412</v>
      </c>
      <c r="G23682" s="95">
        <v>0</v>
      </c>
      <c r="H23682" s="93" t="s">
        <v>8976</v>
      </c>
      <c r="I23682" s="93" t="s">
        <v>23895</v>
      </c>
      <c r="J23682" s="93" t="s">
        <v>20935</v>
      </c>
      <c r="K23682" s="93" t="s">
        <v>6901</v>
      </c>
      <c r="L23682" s="14">
        <f>AND(vyberHrace&lt;&gt;"",ISNUMBER(SEARCH(vyberHrace,$B23682)))</f>
      </c>
      <c r="M23682" s="14">
        <f>AND($I23682=MID(kododd,1,2),$J23682=MID(kododd,3,3))</f>
      </c>
    </row>
    <row r="23683">
      <c r="A23683" s="95">
        <v>62696</v>
      </c>
      <c r="B23683" s="93" t="s">
        <v>29686</v>
      </c>
      <c r="C23683" s="93" t="s">
        <v>1487</v>
      </c>
      <c r="G23683" s="95">
        <v>250</v>
      </c>
      <c r="H23683" s="93" t="s">
        <v>8976</v>
      </c>
      <c r="I23683" s="93" t="s">
        <v>23895</v>
      </c>
      <c r="J23683" s="93" t="s">
        <v>20935</v>
      </c>
      <c r="K23683" s="93" t="s">
        <v>6901</v>
      </c>
      <c r="L23683" s="14">
        <f>AND(vyberHrace&lt;&gt;"",ISNUMBER(SEARCH(vyberHrace,$B23683)))</f>
      </c>
      <c r="M23683" s="14">
        <f>AND($I23683=MID(kododd,1,2),$J23683=MID(kododd,3,3))</f>
      </c>
    </row>
    <row r="23684">
      <c r="A23684" s="95">
        <v>62699</v>
      </c>
      <c r="B23684" s="93" t="s">
        <v>29687</v>
      </c>
      <c r="C23684" s="93" t="s">
        <v>1486</v>
      </c>
      <c r="G23684" s="95">
        <v>250</v>
      </c>
      <c r="H23684" s="93" t="s">
        <v>8976</v>
      </c>
      <c r="I23684" s="93" t="s">
        <v>23895</v>
      </c>
      <c r="J23684" s="93" t="s">
        <v>20935</v>
      </c>
      <c r="K23684" s="93" t="s">
        <v>6901</v>
      </c>
      <c r="L23684" s="14">
        <f>AND(vyberHrace&lt;&gt;"",ISNUMBER(SEARCH(vyberHrace,$B23684)))</f>
      </c>
      <c r="M23684" s="14">
        <f>AND($I23684=MID(kododd,1,2),$J23684=MID(kododd,3,3))</f>
      </c>
    </row>
    <row r="23685">
      <c r="A23685" s="95">
        <v>57285</v>
      </c>
      <c r="B23685" s="93" t="s">
        <v>23326</v>
      </c>
      <c r="C23685" s="93" t="s">
        <v>1450</v>
      </c>
      <c r="G23685" s="95">
        <v>0</v>
      </c>
      <c r="H23685" s="93" t="s">
        <v>8976</v>
      </c>
      <c r="I23685" s="93" t="s">
        <v>23895</v>
      </c>
      <c r="J23685" s="93" t="s">
        <v>20935</v>
      </c>
      <c r="K23685" s="93" t="s">
        <v>6901</v>
      </c>
      <c r="L23685" s="14">
        <f>AND(vyberHrace&lt;&gt;"",ISNUMBER(SEARCH(vyberHrace,$B23685)))</f>
      </c>
      <c r="M23685" s="14">
        <f>AND($I23685=MID(kododd,1,2),$J23685=MID(kododd,3,3))</f>
      </c>
    </row>
    <row r="23686">
      <c r="A23686" s="95">
        <v>20870</v>
      </c>
      <c r="B23686" s="93" t="s">
        <v>15810</v>
      </c>
      <c r="C23686" s="93" t="s">
        <v>1474</v>
      </c>
      <c r="G23686" s="95">
        <v>0</v>
      </c>
      <c r="H23686" s="93" t="s">
        <v>8976</v>
      </c>
      <c r="I23686" s="93" t="s">
        <v>23895</v>
      </c>
      <c r="J23686" s="93" t="s">
        <v>20943</v>
      </c>
      <c r="K23686" s="93" t="s">
        <v>5112</v>
      </c>
      <c r="L23686" s="14">
        <f>AND(vyberHrace&lt;&gt;"",ISNUMBER(SEARCH(vyberHrace,$B23686)))</f>
      </c>
      <c r="M23686" s="14">
        <f>AND($I23686=MID(kododd,1,2),$J23686=MID(kododd,3,3))</f>
      </c>
    </row>
    <row r="23687">
      <c r="A23687" s="95">
        <v>56577</v>
      </c>
      <c r="B23687" s="93" t="s">
        <v>23182</v>
      </c>
      <c r="C23687" s="93" t="s">
        <v>1424</v>
      </c>
      <c r="G23687" s="95">
        <v>0</v>
      </c>
      <c r="H23687" s="93" t="s">
        <v>8976</v>
      </c>
      <c r="I23687" s="93" t="s">
        <v>23895</v>
      </c>
      <c r="J23687" s="93" t="s">
        <v>20878</v>
      </c>
      <c r="K23687" s="93" t="s">
        <v>6859</v>
      </c>
      <c r="L23687" s="14">
        <f>AND(vyberHrace&lt;&gt;"",ISNUMBER(SEARCH(vyberHrace,$B23687)))</f>
      </c>
      <c r="M23687" s="14">
        <f>AND($I23687=MID(kododd,1,2),$J23687=MID(kododd,3,3))</f>
      </c>
    </row>
    <row r="23688">
      <c r="A23688" s="95">
        <v>566</v>
      </c>
      <c r="B23688" s="93" t="s">
        <v>18095</v>
      </c>
      <c r="C23688" s="93" t="s">
        <v>1401</v>
      </c>
      <c r="D23688" s="95">
        <v>2010</v>
      </c>
      <c r="E23688" s="95">
        <v>2033</v>
      </c>
      <c r="F23688" s="95">
        <v>314285</v>
      </c>
      <c r="G23688" s="95">
        <v>250</v>
      </c>
      <c r="H23688" s="93" t="s">
        <v>8976</v>
      </c>
      <c r="I23688" s="93" t="s">
        <v>23895</v>
      </c>
      <c r="J23688" s="93" t="s">
        <v>20896</v>
      </c>
      <c r="K23688" s="93" t="s">
        <v>6905</v>
      </c>
      <c r="L23688" s="14">
        <f>AND(vyberHrace&lt;&gt;"",ISNUMBER(SEARCH(vyberHrace,$B23688)))</f>
      </c>
      <c r="M23688" s="14">
        <f>AND($I23688=MID(kododd,1,2),$J23688=MID(kododd,3,3))</f>
      </c>
    </row>
    <row r="23689">
      <c r="A23689" s="95">
        <v>50804</v>
      </c>
      <c r="B23689" s="93" t="s">
        <v>4317</v>
      </c>
      <c r="C23689" s="93" t="s">
        <v>1412</v>
      </c>
      <c r="G23689" s="95">
        <v>0</v>
      </c>
      <c r="H23689" s="93" t="s">
        <v>8976</v>
      </c>
      <c r="I23689" s="93" t="s">
        <v>23895</v>
      </c>
      <c r="J23689" s="93" t="s">
        <v>20878</v>
      </c>
      <c r="K23689" s="93" t="s">
        <v>6859</v>
      </c>
      <c r="L23689" s="14">
        <f>AND(vyberHrace&lt;&gt;"",ISNUMBER(SEARCH(vyberHrace,$B23689)))</f>
      </c>
      <c r="M23689" s="14">
        <f>AND($I23689=MID(kododd,1,2),$J23689=MID(kododd,3,3))</f>
      </c>
    </row>
    <row r="23690">
      <c r="A23690" s="95">
        <v>44364</v>
      </c>
      <c r="B23690" s="93" t="s">
        <v>18096</v>
      </c>
      <c r="C23690" s="93" t="s">
        <v>1402</v>
      </c>
      <c r="F23690" s="95">
        <v>23706082</v>
      </c>
      <c r="G23690" s="95">
        <v>250</v>
      </c>
      <c r="H23690" s="93" t="s">
        <v>8976</v>
      </c>
      <c r="I23690" s="93" t="s">
        <v>23895</v>
      </c>
      <c r="J23690" s="93" t="s">
        <v>20881</v>
      </c>
      <c r="K23690" s="93" t="s">
        <v>1955</v>
      </c>
      <c r="L23690" s="14">
        <f>AND(vyberHrace&lt;&gt;"",ISNUMBER(SEARCH(vyberHrace,$B23690)))</f>
      </c>
      <c r="M23690" s="14">
        <f>AND($I23690=MID(kododd,1,2),$J23690=MID(kododd,3,3))</f>
      </c>
    </row>
    <row r="23691">
      <c r="A23691" s="95">
        <v>55519</v>
      </c>
      <c r="B23691" s="93" t="s">
        <v>23110</v>
      </c>
      <c r="C23691" s="93" t="s">
        <v>1402</v>
      </c>
      <c r="D23691" s="95">
        <v>1559</v>
      </c>
      <c r="E23691" s="95">
        <v>1657</v>
      </c>
      <c r="F23691" s="95">
        <v>23760389</v>
      </c>
      <c r="G23691" s="95">
        <v>250</v>
      </c>
      <c r="H23691" s="93" t="s">
        <v>8976</v>
      </c>
      <c r="I23691" s="93" t="s">
        <v>23895</v>
      </c>
      <c r="J23691" s="93" t="s">
        <v>20920</v>
      </c>
      <c r="K23691" s="93" t="s">
        <v>3843</v>
      </c>
      <c r="L23691" s="14">
        <f>AND(vyberHrace&lt;&gt;"",ISNUMBER(SEARCH(vyberHrace,$B23691)))</f>
      </c>
      <c r="M23691" s="14">
        <f>AND($I23691=MID(kododd,1,2),$J23691=MID(kododd,3,3))</f>
      </c>
    </row>
    <row r="23692">
      <c r="A23692" s="95">
        <v>26550</v>
      </c>
      <c r="B23692" s="93" t="s">
        <v>18097</v>
      </c>
      <c r="C23692" s="93" t="s">
        <v>1433</v>
      </c>
      <c r="D23692" s="95">
        <v>1680</v>
      </c>
      <c r="E23692" s="95">
        <v>1734</v>
      </c>
      <c r="F23692" s="95">
        <v>337790</v>
      </c>
      <c r="G23692" s="95">
        <v>250</v>
      </c>
      <c r="H23692" s="93" t="s">
        <v>8976</v>
      </c>
      <c r="I23692" s="93" t="s">
        <v>23895</v>
      </c>
      <c r="J23692" s="93" t="s">
        <v>20965</v>
      </c>
      <c r="K23692" s="93" t="s">
        <v>3065</v>
      </c>
      <c r="L23692" s="14">
        <f>AND(vyberHrace&lt;&gt;"",ISNUMBER(SEARCH(vyberHrace,$B23692)))</f>
      </c>
      <c r="M23692" s="14">
        <f>AND($I23692=MID(kododd,1,2),$J23692=MID(kododd,3,3))</f>
      </c>
    </row>
    <row r="23693">
      <c r="A23693" s="95">
        <v>45885</v>
      </c>
      <c r="B23693" s="93" t="s">
        <v>18098</v>
      </c>
      <c r="C23693" s="93" t="s">
        <v>1416</v>
      </c>
      <c r="G23693" s="95">
        <v>0</v>
      </c>
      <c r="H23693" s="93" t="s">
        <v>8976</v>
      </c>
      <c r="I23693" s="93" t="s">
        <v>23895</v>
      </c>
      <c r="J23693" s="93" t="s">
        <v>20878</v>
      </c>
      <c r="K23693" s="93" t="s">
        <v>6859</v>
      </c>
      <c r="L23693" s="14">
        <f>AND(vyberHrace&lt;&gt;"",ISNUMBER(SEARCH(vyberHrace,$B23693)))</f>
      </c>
      <c r="M23693" s="14">
        <f>AND($I23693=MID(kododd,1,2),$J23693=MID(kododd,3,3))</f>
      </c>
    </row>
    <row r="23694">
      <c r="A23694" s="95">
        <v>26551</v>
      </c>
      <c r="B23694" s="93" t="s">
        <v>18099</v>
      </c>
      <c r="C23694" s="93" t="s">
        <v>1414</v>
      </c>
      <c r="D23694" s="95">
        <v>1998</v>
      </c>
      <c r="E23694" s="95">
        <v>1999</v>
      </c>
      <c r="F23694" s="95">
        <v>331910</v>
      </c>
      <c r="G23694" s="95">
        <v>0</v>
      </c>
      <c r="H23694" s="93" t="s">
        <v>8976</v>
      </c>
      <c r="I23694" s="93" t="s">
        <v>23895</v>
      </c>
      <c r="J23694" s="93" t="s">
        <v>20878</v>
      </c>
      <c r="K23694" s="93" t="s">
        <v>6859</v>
      </c>
      <c r="L23694" s="14">
        <f>AND(vyberHrace&lt;&gt;"",ISNUMBER(SEARCH(vyberHrace,$B23694)))</f>
      </c>
      <c r="M23694" s="14">
        <f>AND($I23694=MID(kododd,1,2),$J23694=MID(kododd,3,3))</f>
      </c>
    </row>
    <row r="23695">
      <c r="A23695" s="95">
        <v>43084</v>
      </c>
      <c r="B23695" s="93" t="s">
        <v>18105</v>
      </c>
      <c r="C23695" s="93" t="s">
        <v>1402</v>
      </c>
      <c r="F23695" s="95">
        <v>393835</v>
      </c>
      <c r="G23695" s="95">
        <v>0</v>
      </c>
      <c r="H23695" s="93" t="s">
        <v>8976</v>
      </c>
      <c r="I23695" s="93" t="s">
        <v>23895</v>
      </c>
      <c r="J23695" s="93" t="s">
        <v>20878</v>
      </c>
      <c r="K23695" s="93" t="s">
        <v>6859</v>
      </c>
      <c r="L23695" s="14">
        <f>AND(vyberHrace&lt;&gt;"",ISNUMBER(SEARCH(vyberHrace,$B23695)))</f>
      </c>
      <c r="M23695" s="14">
        <f>AND($I23695=MID(kododd,1,2),$J23695=MID(kododd,3,3))</f>
      </c>
    </row>
    <row r="23696">
      <c r="A23696" s="95">
        <v>10132</v>
      </c>
      <c r="B23696" s="93" t="s">
        <v>7517</v>
      </c>
      <c r="C23696" s="93" t="s">
        <v>1427</v>
      </c>
      <c r="D23696" s="95">
        <v>1614</v>
      </c>
      <c r="F23696" s="95">
        <v>397024</v>
      </c>
      <c r="G23696" s="95">
        <v>250</v>
      </c>
      <c r="H23696" s="93" t="s">
        <v>8976</v>
      </c>
      <c r="I23696" s="93" t="s">
        <v>23895</v>
      </c>
      <c r="J23696" s="93" t="s">
        <v>20943</v>
      </c>
      <c r="K23696" s="93" t="s">
        <v>5112</v>
      </c>
      <c r="L23696" s="14">
        <f>AND(vyberHrace&lt;&gt;"",ISNUMBER(SEARCH(vyberHrace,$B23696)))</f>
      </c>
      <c r="M23696" s="14">
        <f>AND($I23696=MID(kododd,1,2),$J23696=MID(kododd,3,3))</f>
      </c>
    </row>
    <row r="23697">
      <c r="A23697" s="95">
        <v>6763</v>
      </c>
      <c r="B23697" s="93" t="s">
        <v>7518</v>
      </c>
      <c r="C23697" s="93" t="s">
        <v>1467</v>
      </c>
      <c r="D23697" s="95">
        <v>1518</v>
      </c>
      <c r="E23697" s="95">
        <v>1675</v>
      </c>
      <c r="F23697" s="95">
        <v>302430</v>
      </c>
      <c r="G23697" s="95">
        <v>0</v>
      </c>
      <c r="H23697" s="93" t="s">
        <v>8976</v>
      </c>
      <c r="I23697" s="93" t="s">
        <v>23895</v>
      </c>
      <c r="J23697" s="93" t="s">
        <v>20938</v>
      </c>
      <c r="K23697" s="93" t="s">
        <v>5086</v>
      </c>
      <c r="L23697" s="14">
        <f>AND(vyberHrace&lt;&gt;"",ISNUMBER(SEARCH(vyberHrace,$B23697)))</f>
      </c>
      <c r="M23697" s="14">
        <f>AND($I23697=MID(kododd,1,2),$J23697=MID(kododd,3,3))</f>
      </c>
    </row>
    <row r="23698">
      <c r="A23698" s="95">
        <v>12908</v>
      </c>
      <c r="B23698" s="93" t="s">
        <v>7519</v>
      </c>
      <c r="C23698" s="93" t="s">
        <v>1415</v>
      </c>
      <c r="D23698" s="95">
        <v>1922</v>
      </c>
      <c r="E23698" s="95">
        <v>1928</v>
      </c>
      <c r="F23698" s="95">
        <v>349623</v>
      </c>
      <c r="G23698" s="95">
        <v>250</v>
      </c>
      <c r="H23698" s="93" t="s">
        <v>8976</v>
      </c>
      <c r="I23698" s="93" t="s">
        <v>23895</v>
      </c>
      <c r="J23698" s="93" t="s">
        <v>20891</v>
      </c>
      <c r="K23698" s="93" t="s">
        <v>6860</v>
      </c>
      <c r="L23698" s="14">
        <f>AND(vyberHrace&lt;&gt;"",ISNUMBER(SEARCH(vyberHrace,$B23698)))</f>
      </c>
      <c r="M23698" s="14">
        <f>AND($I23698=MID(kododd,1,2),$J23698=MID(kododd,3,3))</f>
      </c>
    </row>
    <row r="23699">
      <c r="A23699" s="95">
        <v>6764</v>
      </c>
      <c r="B23699" s="93" t="s">
        <v>7523</v>
      </c>
      <c r="C23699" s="93" t="s">
        <v>1447</v>
      </c>
      <c r="D23699" s="95">
        <v>1496</v>
      </c>
      <c r="E23699" s="95">
        <v>1635</v>
      </c>
      <c r="F23699" s="95">
        <v>387584</v>
      </c>
      <c r="G23699" s="95">
        <v>250</v>
      </c>
      <c r="H23699" s="93" t="s">
        <v>8976</v>
      </c>
      <c r="I23699" s="93" t="s">
        <v>23895</v>
      </c>
      <c r="J23699" s="93" t="s">
        <v>20966</v>
      </c>
      <c r="K23699" s="93" t="s">
        <v>3069</v>
      </c>
      <c r="L23699" s="14">
        <f>AND(vyberHrace&lt;&gt;"",ISNUMBER(SEARCH(vyberHrace,$B23699)))</f>
      </c>
      <c r="M23699" s="14">
        <f>AND($I23699=MID(kododd,1,2),$J23699=MID(kododd,3,3))</f>
      </c>
    </row>
    <row r="23700">
      <c r="A23700" s="95">
        <v>592</v>
      </c>
      <c r="B23700" s="93" t="s">
        <v>7527</v>
      </c>
      <c r="C23700" s="93" t="s">
        <v>1463</v>
      </c>
      <c r="D23700" s="95">
        <v>2039</v>
      </c>
      <c r="E23700" s="95">
        <v>2023</v>
      </c>
      <c r="F23700" s="95">
        <v>328073</v>
      </c>
      <c r="G23700" s="95">
        <v>250</v>
      </c>
      <c r="H23700" s="93" t="s">
        <v>8976</v>
      </c>
      <c r="I23700" s="93" t="s">
        <v>23895</v>
      </c>
      <c r="J23700" s="93" t="s">
        <v>20944</v>
      </c>
      <c r="K23700" s="93" t="s">
        <v>11221</v>
      </c>
      <c r="L23700" s="14">
        <f>AND(vyberHrace&lt;&gt;"",ISNUMBER(SEARCH(vyberHrace,$B23700)))</f>
      </c>
      <c r="M23700" s="14">
        <f>AND($I23700=MID(kododd,1,2),$J23700=MID(kododd,3,3))</f>
      </c>
    </row>
    <row r="23701">
      <c r="A23701" s="95">
        <v>35178</v>
      </c>
      <c r="B23701" s="93" t="s">
        <v>7528</v>
      </c>
      <c r="C23701" s="93" t="s">
        <v>1444</v>
      </c>
      <c r="D23701" s="95">
        <v>1672</v>
      </c>
      <c r="E23701" s="95">
        <v>1835</v>
      </c>
      <c r="F23701" s="95">
        <v>23712988</v>
      </c>
      <c r="G23701" s="95">
        <v>250</v>
      </c>
      <c r="H23701" s="93" t="s">
        <v>8976</v>
      </c>
      <c r="I23701" s="93" t="s">
        <v>23895</v>
      </c>
      <c r="J23701" s="93" t="s">
        <v>20944</v>
      </c>
      <c r="K23701" s="93" t="s">
        <v>11221</v>
      </c>
      <c r="L23701" s="14">
        <f>AND(vyberHrace&lt;&gt;"",ISNUMBER(SEARCH(vyberHrace,$B23701)))</f>
      </c>
      <c r="M23701" s="14">
        <f>AND($I23701=MID(kododd,1,2),$J23701=MID(kododd,3,3))</f>
      </c>
    </row>
    <row r="23702">
      <c r="A23702" s="95">
        <v>55533</v>
      </c>
      <c r="B23702" s="93" t="s">
        <v>23327</v>
      </c>
      <c r="C23702" s="93" t="s">
        <v>1411</v>
      </c>
      <c r="G23702" s="95">
        <v>0</v>
      </c>
      <c r="H23702" s="93" t="s">
        <v>8976</v>
      </c>
      <c r="I23702" s="93" t="s">
        <v>23895</v>
      </c>
      <c r="J23702" s="93" t="s">
        <v>20935</v>
      </c>
      <c r="K23702" s="93" t="s">
        <v>6901</v>
      </c>
      <c r="L23702" s="14">
        <f>AND(vyberHrace&lt;&gt;"",ISNUMBER(SEARCH(vyberHrace,$B23702)))</f>
      </c>
      <c r="M23702" s="14">
        <f>AND($I23702=MID(kododd,1,2),$J23702=MID(kododd,3,3))</f>
      </c>
    </row>
    <row r="23703">
      <c r="A23703" s="95">
        <v>50721</v>
      </c>
      <c r="B23703" s="93" t="s">
        <v>7530</v>
      </c>
      <c r="C23703" s="93" t="s">
        <v>1463</v>
      </c>
      <c r="D23703" s="95">
        <v>1151</v>
      </c>
      <c r="F23703" s="95">
        <v>23797738</v>
      </c>
      <c r="G23703" s="95">
        <v>250</v>
      </c>
      <c r="H23703" s="93" t="s">
        <v>8976</v>
      </c>
      <c r="I23703" s="93" t="s">
        <v>23895</v>
      </c>
      <c r="J23703" s="93" t="s">
        <v>20965</v>
      </c>
      <c r="K23703" s="93" t="s">
        <v>3065</v>
      </c>
      <c r="L23703" s="14">
        <f>AND(vyberHrace&lt;&gt;"",ISNUMBER(SEARCH(vyberHrace,$B23703)))</f>
      </c>
      <c r="M23703" s="14">
        <f>AND($I23703=MID(kododd,1,2),$J23703=MID(kododd,3,3))</f>
      </c>
    </row>
    <row r="23704">
      <c r="A23704" s="95">
        <v>44434</v>
      </c>
      <c r="B23704" s="93" t="s">
        <v>7532</v>
      </c>
      <c r="C23704" s="93" t="s">
        <v>3255</v>
      </c>
      <c r="G23704" s="95">
        <v>0</v>
      </c>
      <c r="H23704" s="93" t="s">
        <v>8976</v>
      </c>
      <c r="I23704" s="93" t="s">
        <v>23895</v>
      </c>
      <c r="J23704" s="93" t="s">
        <v>20878</v>
      </c>
      <c r="K23704" s="93" t="s">
        <v>6859</v>
      </c>
      <c r="L23704" s="14">
        <f>AND(vyberHrace&lt;&gt;"",ISNUMBER(SEARCH(vyberHrace,$B23704)))</f>
      </c>
      <c r="M23704" s="14">
        <f>AND($I23704=MID(kododd,1,2),$J23704=MID(kododd,3,3))</f>
      </c>
    </row>
    <row r="23705">
      <c r="A23705" s="95">
        <v>48398</v>
      </c>
      <c r="B23705" s="93" t="s">
        <v>7539</v>
      </c>
      <c r="C23705" s="93" t="s">
        <v>3255</v>
      </c>
      <c r="G23705" s="95">
        <v>0</v>
      </c>
      <c r="H23705" s="93" t="s">
        <v>8976</v>
      </c>
      <c r="I23705" s="93" t="s">
        <v>23895</v>
      </c>
      <c r="J23705" s="93" t="s">
        <v>20936</v>
      </c>
      <c r="K23705" s="93" t="s">
        <v>5615</v>
      </c>
      <c r="L23705" s="14">
        <f>AND(vyberHrace&lt;&gt;"",ISNUMBER(SEARCH(vyberHrace,$B23705)))</f>
      </c>
      <c r="M23705" s="14">
        <f>AND($I23705=MID(kododd,1,2),$J23705=MID(kododd,3,3))</f>
      </c>
    </row>
    <row r="23706">
      <c r="A23706" s="95">
        <v>28351</v>
      </c>
      <c r="B23706" s="93" t="s">
        <v>7633</v>
      </c>
      <c r="C23706" s="93" t="s">
        <v>1454</v>
      </c>
      <c r="D23706" s="95">
        <v>1865</v>
      </c>
      <c r="E23706" s="95">
        <v>1895</v>
      </c>
      <c r="F23706" s="95">
        <v>337803</v>
      </c>
      <c r="G23706" s="95">
        <v>250</v>
      </c>
      <c r="H23706" s="93" t="s">
        <v>8976</v>
      </c>
      <c r="I23706" s="93" t="s">
        <v>23895</v>
      </c>
      <c r="J23706" s="93" t="s">
        <v>20948</v>
      </c>
      <c r="K23706" s="93" t="s">
        <v>6265</v>
      </c>
      <c r="L23706" s="14">
        <f>AND(vyberHrace&lt;&gt;"",ISNUMBER(SEARCH(vyberHrace,$B23706)))</f>
      </c>
      <c r="M23706" s="14">
        <f>AND($I23706=MID(kododd,1,2),$J23706=MID(kododd,3,3))</f>
      </c>
    </row>
    <row r="23707">
      <c r="A23707" s="95">
        <v>33351</v>
      </c>
      <c r="B23707" s="93" t="s">
        <v>7635</v>
      </c>
      <c r="C23707" s="93" t="s">
        <v>1399</v>
      </c>
      <c r="D23707" s="95">
        <v>1100</v>
      </c>
      <c r="G23707" s="95">
        <v>0</v>
      </c>
      <c r="H23707" s="93" t="s">
        <v>8976</v>
      </c>
      <c r="I23707" s="93" t="s">
        <v>23895</v>
      </c>
      <c r="J23707" s="93" t="s">
        <v>20947</v>
      </c>
      <c r="K23707" s="93" t="s">
        <v>6833</v>
      </c>
      <c r="L23707" s="14">
        <f>AND(vyberHrace&lt;&gt;"",ISNUMBER(SEARCH(vyberHrace,$B23707)))</f>
      </c>
      <c r="M23707" s="14">
        <f>AND($I23707=MID(kododd,1,2),$J23707=MID(kododd,3,3))</f>
      </c>
    </row>
    <row r="23708">
      <c r="A23708" s="95">
        <v>55828</v>
      </c>
      <c r="B23708" s="93" t="s">
        <v>23281</v>
      </c>
      <c r="C23708" s="93" t="s">
        <v>3255</v>
      </c>
      <c r="G23708" s="95">
        <v>250</v>
      </c>
      <c r="H23708" s="93" t="s">
        <v>8976</v>
      </c>
      <c r="I23708" s="93" t="s">
        <v>23895</v>
      </c>
      <c r="J23708" s="93" t="s">
        <v>20943</v>
      </c>
      <c r="K23708" s="93" t="s">
        <v>5112</v>
      </c>
      <c r="L23708" s="14">
        <f>AND(vyberHrace&lt;&gt;"",ISNUMBER(SEARCH(vyberHrace,$B23708)))</f>
      </c>
      <c r="M23708" s="14">
        <f>AND($I23708=MID(kododd,1,2),$J23708=MID(kododd,3,3))</f>
      </c>
    </row>
    <row r="23709">
      <c r="A23709" s="95">
        <v>25318</v>
      </c>
      <c r="B23709" s="93" t="s">
        <v>7639</v>
      </c>
      <c r="C23709" s="93" t="s">
        <v>1465</v>
      </c>
      <c r="D23709" s="95">
        <v>1559</v>
      </c>
      <c r="F23709" s="95">
        <v>397059</v>
      </c>
      <c r="G23709" s="95">
        <v>250</v>
      </c>
      <c r="H23709" s="93" t="s">
        <v>8976</v>
      </c>
      <c r="I23709" s="93" t="s">
        <v>23895</v>
      </c>
      <c r="J23709" s="93" t="s">
        <v>20947</v>
      </c>
      <c r="K23709" s="93" t="s">
        <v>6833</v>
      </c>
      <c r="L23709" s="14">
        <f>AND(vyberHrace&lt;&gt;"",ISNUMBER(SEARCH(vyberHrace,$B23709)))</f>
      </c>
      <c r="M23709" s="14">
        <f>AND($I23709=MID(kododd,1,2),$J23709=MID(kododd,3,3))</f>
      </c>
    </row>
    <row r="23710">
      <c r="A23710" s="95">
        <v>59639</v>
      </c>
      <c r="B23710" s="93" t="s">
        <v>7639</v>
      </c>
      <c r="C23710" s="93" t="s">
        <v>1412</v>
      </c>
      <c r="F23710" s="95">
        <v>23798769</v>
      </c>
      <c r="G23710" s="95">
        <v>250</v>
      </c>
      <c r="H23710" s="93" t="s">
        <v>8976</v>
      </c>
      <c r="I23710" s="93" t="s">
        <v>23895</v>
      </c>
      <c r="J23710" s="93" t="s">
        <v>20943</v>
      </c>
      <c r="K23710" s="93" t="s">
        <v>5112</v>
      </c>
      <c r="L23710" s="14">
        <f>AND(vyberHrace&lt;&gt;"",ISNUMBER(SEARCH(vyberHrace,$B23710)))</f>
      </c>
      <c r="M23710" s="14">
        <f>AND($I23710=MID(kododd,1,2),$J23710=MID(kododd,3,3))</f>
      </c>
    </row>
    <row r="23711">
      <c r="A23711" s="95">
        <v>13845</v>
      </c>
      <c r="B23711" s="93" t="s">
        <v>7640</v>
      </c>
      <c r="C23711" s="93" t="s">
        <v>1440</v>
      </c>
      <c r="D23711" s="95">
        <v>1765</v>
      </c>
      <c r="E23711" s="95">
        <v>1834</v>
      </c>
      <c r="F23711" s="95">
        <v>306908</v>
      </c>
      <c r="G23711" s="95">
        <v>250</v>
      </c>
      <c r="H23711" s="93" t="s">
        <v>8976</v>
      </c>
      <c r="I23711" s="93" t="s">
        <v>23895</v>
      </c>
      <c r="J23711" s="93" t="s">
        <v>20896</v>
      </c>
      <c r="K23711" s="93" t="s">
        <v>6905</v>
      </c>
      <c r="L23711" s="14">
        <f>AND(vyberHrace&lt;&gt;"",ISNUMBER(SEARCH(vyberHrace,$B23711)))</f>
      </c>
      <c r="M23711" s="14">
        <f>AND($I23711=MID(kododd,1,2),$J23711=MID(kododd,3,3))</f>
      </c>
    </row>
    <row r="23712">
      <c r="A23712" s="95">
        <v>25637</v>
      </c>
      <c r="B23712" s="93" t="s">
        <v>7641</v>
      </c>
      <c r="C23712" s="93" t="s">
        <v>1454</v>
      </c>
      <c r="D23712" s="95">
        <v>1249</v>
      </c>
      <c r="F23712" s="95">
        <v>347140</v>
      </c>
      <c r="G23712" s="95">
        <v>0</v>
      </c>
      <c r="H23712" s="93" t="s">
        <v>8976</v>
      </c>
      <c r="I23712" s="93" t="s">
        <v>23895</v>
      </c>
      <c r="J23712" s="93" t="s">
        <v>20947</v>
      </c>
      <c r="K23712" s="93" t="s">
        <v>6833</v>
      </c>
      <c r="L23712" s="14">
        <f>AND(vyberHrace&lt;&gt;"",ISNUMBER(SEARCH(vyberHrace,$B23712)))</f>
      </c>
      <c r="M23712" s="14">
        <f>AND($I23712=MID(kododd,1,2),$J23712=MID(kododd,3,3))</f>
      </c>
    </row>
    <row r="23713">
      <c r="A23713" s="95">
        <v>63772</v>
      </c>
      <c r="B23713" s="93" t="s">
        <v>30049</v>
      </c>
      <c r="C23713" s="93" t="s">
        <v>1486</v>
      </c>
      <c r="F23713" s="95">
        <v>571007083</v>
      </c>
      <c r="G23713" s="95">
        <v>250</v>
      </c>
      <c r="H23713" s="93" t="s">
        <v>8976</v>
      </c>
      <c r="I23713" s="93" t="s">
        <v>23895</v>
      </c>
      <c r="J23713" s="93" t="s">
        <v>20896</v>
      </c>
      <c r="K23713" s="93" t="s">
        <v>6905</v>
      </c>
      <c r="L23713" s="14">
        <f>AND(vyberHrace&lt;&gt;"",ISNUMBER(SEARCH(vyberHrace,$B23713)))</f>
      </c>
      <c r="M23713" s="14">
        <f>AND($I23713=MID(kododd,1,2),$J23713=MID(kododd,3,3))</f>
      </c>
    </row>
    <row r="23714">
      <c r="A23714" s="95">
        <v>49333</v>
      </c>
      <c r="B23714" s="93" t="s">
        <v>7557</v>
      </c>
      <c r="C23714" s="93" t="s">
        <v>1406</v>
      </c>
      <c r="D23714" s="95">
        <v>1839</v>
      </c>
      <c r="E23714" s="95">
        <v>1798</v>
      </c>
      <c r="F23714" s="95">
        <v>23763833</v>
      </c>
      <c r="G23714" s="95">
        <v>0</v>
      </c>
      <c r="H23714" s="93" t="s">
        <v>8976</v>
      </c>
      <c r="I23714" s="93" t="s">
        <v>23895</v>
      </c>
      <c r="J23714" s="93" t="s">
        <v>20875</v>
      </c>
      <c r="K23714" s="93" t="s">
        <v>11215</v>
      </c>
      <c r="L23714" s="14">
        <f>AND(vyberHrace&lt;&gt;"",ISNUMBER(SEARCH(vyberHrace,$B23714)))</f>
      </c>
      <c r="M23714" s="14">
        <f>AND($I23714=MID(kododd,1,2),$J23714=MID(kododd,3,3))</f>
      </c>
    </row>
    <row r="23715">
      <c r="A23715" s="95">
        <v>62459</v>
      </c>
      <c r="B23715" s="93" t="s">
        <v>29688</v>
      </c>
      <c r="C23715" s="93" t="s">
        <v>1402</v>
      </c>
      <c r="F23715" s="95">
        <v>571002847</v>
      </c>
      <c r="G23715" s="95">
        <v>250</v>
      </c>
      <c r="H23715" s="93" t="s">
        <v>8976</v>
      </c>
      <c r="I23715" s="93" t="s">
        <v>23895</v>
      </c>
      <c r="J23715" s="93" t="s">
        <v>21012</v>
      </c>
      <c r="K23715" s="93" t="s">
        <v>7767</v>
      </c>
      <c r="L23715" s="14">
        <f>AND(vyberHrace&lt;&gt;"",ISNUMBER(SEARCH(vyberHrace,$B23715)))</f>
      </c>
      <c r="M23715" s="14">
        <f>AND($I23715=MID(kododd,1,2),$J23715=MID(kododd,3,3))</f>
      </c>
    </row>
    <row r="23716">
      <c r="A23716" s="95">
        <v>54488</v>
      </c>
      <c r="B23716" s="93" t="s">
        <v>1178</v>
      </c>
      <c r="C23716" s="93" t="s">
        <v>1420</v>
      </c>
      <c r="G23716" s="95">
        <v>0</v>
      </c>
      <c r="H23716" s="93" t="s">
        <v>8976</v>
      </c>
      <c r="I23716" s="93" t="s">
        <v>23895</v>
      </c>
      <c r="J23716" s="93" t="s">
        <v>20936</v>
      </c>
      <c r="K23716" s="93" t="s">
        <v>5615</v>
      </c>
      <c r="L23716" s="14">
        <f>AND(vyberHrace&lt;&gt;"",ISNUMBER(SEARCH(vyberHrace,$B23716)))</f>
      </c>
      <c r="M23716" s="14">
        <f>AND($I23716=MID(kododd,1,2),$J23716=MID(kododd,3,3))</f>
      </c>
    </row>
    <row r="23717">
      <c r="A23717" s="95">
        <v>60887</v>
      </c>
      <c r="B23717" s="93" t="s">
        <v>27264</v>
      </c>
      <c r="C23717" s="93" t="s">
        <v>1486</v>
      </c>
      <c r="G23717" s="95">
        <v>0</v>
      </c>
      <c r="H23717" s="93" t="s">
        <v>8976</v>
      </c>
      <c r="I23717" s="93" t="s">
        <v>23895</v>
      </c>
      <c r="J23717" s="93" t="s">
        <v>20884</v>
      </c>
      <c r="K23717" s="93" t="s">
        <v>6918</v>
      </c>
      <c r="L23717" s="14">
        <f>AND(vyberHrace&lt;&gt;"",ISNUMBER(SEARCH(vyberHrace,$B23717)))</f>
      </c>
      <c r="M23717" s="14">
        <f>AND($I23717=MID(kododd,1,2),$J23717=MID(kododd,3,3))</f>
      </c>
    </row>
    <row r="23718">
      <c r="A23718" s="95">
        <v>36697</v>
      </c>
      <c r="B23718" s="93" t="s">
        <v>7566</v>
      </c>
      <c r="C23718" s="93" t="s">
        <v>1463</v>
      </c>
      <c r="D23718" s="95">
        <v>1690</v>
      </c>
      <c r="E23718" s="95">
        <v>1815</v>
      </c>
      <c r="F23718" s="95">
        <v>358886</v>
      </c>
      <c r="G23718" s="95">
        <v>250</v>
      </c>
      <c r="H23718" s="93" t="s">
        <v>8976</v>
      </c>
      <c r="I23718" s="93" t="s">
        <v>23895</v>
      </c>
      <c r="J23718" s="93" t="s">
        <v>20911</v>
      </c>
      <c r="K23718" s="93" t="s">
        <v>3262</v>
      </c>
      <c r="L23718" s="14">
        <f>AND(vyberHrace&lt;&gt;"",ISNUMBER(SEARCH(vyberHrace,$B23718)))</f>
      </c>
      <c r="M23718" s="14">
        <f>AND($I23718=MID(kododd,1,2),$J23718=MID(kododd,3,3))</f>
      </c>
    </row>
    <row r="23719">
      <c r="A23719" s="95">
        <v>37805</v>
      </c>
      <c r="B23719" s="93" t="s">
        <v>7573</v>
      </c>
      <c r="C23719" s="93" t="s">
        <v>1440</v>
      </c>
      <c r="D23719" s="95">
        <v>1740</v>
      </c>
      <c r="E23719" s="95">
        <v>1816</v>
      </c>
      <c r="F23719" s="95">
        <v>375101</v>
      </c>
      <c r="G23719" s="95">
        <v>250</v>
      </c>
      <c r="H23719" s="93" t="s">
        <v>8976</v>
      </c>
      <c r="I23719" s="93" t="s">
        <v>23895</v>
      </c>
      <c r="J23719" s="93" t="s">
        <v>20996</v>
      </c>
      <c r="K23719" s="93" t="s">
        <v>2013</v>
      </c>
      <c r="L23719" s="14">
        <f>AND(vyberHrace&lt;&gt;"",ISNUMBER(SEARCH(vyberHrace,$B23719)))</f>
      </c>
      <c r="M23719" s="14">
        <f>AND($I23719=MID(kododd,1,2),$J23719=MID(kododd,3,3))</f>
      </c>
    </row>
    <row r="23720">
      <c r="A23720" s="95">
        <v>54516</v>
      </c>
      <c r="B23720" s="93" t="s">
        <v>1157</v>
      </c>
      <c r="C23720" s="93" t="s">
        <v>1450</v>
      </c>
      <c r="D23720" s="95">
        <v>1348</v>
      </c>
      <c r="E23720" s="95">
        <v>1545</v>
      </c>
      <c r="F23720" s="95">
        <v>23763574</v>
      </c>
      <c r="G23720" s="95">
        <v>250</v>
      </c>
      <c r="H23720" s="93" t="s">
        <v>8976</v>
      </c>
      <c r="I23720" s="93" t="s">
        <v>23895</v>
      </c>
      <c r="J23720" s="93" t="s">
        <v>20878</v>
      </c>
      <c r="K23720" s="93" t="s">
        <v>6859</v>
      </c>
      <c r="L23720" s="14">
        <f>AND(vyberHrace&lt;&gt;"",ISNUMBER(SEARCH(vyberHrace,$B23720)))</f>
      </c>
      <c r="M23720" s="14">
        <f>AND($I23720=MID(kododd,1,2),$J23720=MID(kododd,3,3))</f>
      </c>
    </row>
    <row r="23721">
      <c r="A23721" s="95">
        <v>52427</v>
      </c>
      <c r="B23721" s="93" t="s">
        <v>2374</v>
      </c>
      <c r="C23721" s="93" t="s">
        <v>1412</v>
      </c>
      <c r="G23721" s="95">
        <v>0</v>
      </c>
      <c r="H23721" s="93" t="s">
        <v>8976</v>
      </c>
      <c r="I23721" s="93" t="s">
        <v>23895</v>
      </c>
      <c r="J23721" s="93" t="s">
        <v>20878</v>
      </c>
      <c r="K23721" s="93" t="s">
        <v>6859</v>
      </c>
      <c r="L23721" s="14">
        <f>AND(vyberHrace&lt;&gt;"",ISNUMBER(SEARCH(vyberHrace,$B23721)))</f>
      </c>
      <c r="M23721" s="14">
        <f>AND($I23721=MID(kododd,1,2),$J23721=MID(kododd,3,3))</f>
      </c>
    </row>
    <row r="23722">
      <c r="A23722" s="95">
        <v>15626</v>
      </c>
      <c r="B23722" s="93" t="s">
        <v>9802</v>
      </c>
      <c r="C23722" s="93" t="s">
        <v>1476</v>
      </c>
      <c r="D23722" s="95">
        <v>1371</v>
      </c>
      <c r="G23722" s="95">
        <v>0</v>
      </c>
      <c r="H23722" s="93" t="s">
        <v>8976</v>
      </c>
      <c r="I23722" s="93" t="s">
        <v>23895</v>
      </c>
      <c r="J23722" s="93" t="s">
        <v>20866</v>
      </c>
      <c r="K23722" s="93" t="s">
        <v>6762</v>
      </c>
      <c r="L23722" s="14">
        <f>AND(vyberHrace&lt;&gt;"",ISNUMBER(SEARCH(vyberHrace,$B23722)))</f>
      </c>
      <c r="M23722" s="14">
        <f>AND($I23722=MID(kododd,1,2),$J23722=MID(kododd,3,3))</f>
      </c>
    </row>
    <row r="23723">
      <c r="A23723" s="95">
        <v>52297</v>
      </c>
      <c r="B23723" s="93" t="s">
        <v>1562</v>
      </c>
      <c r="C23723" s="93" t="s">
        <v>1410</v>
      </c>
      <c r="D23723" s="95">
        <v>1374</v>
      </c>
      <c r="E23723" s="95">
        <v>1619</v>
      </c>
      <c r="F23723" s="95">
        <v>23742925</v>
      </c>
      <c r="G23723" s="95">
        <v>250</v>
      </c>
      <c r="H23723" s="93" t="s">
        <v>8976</v>
      </c>
      <c r="I23723" s="93" t="s">
        <v>23895</v>
      </c>
      <c r="J23723" s="93" t="s">
        <v>20864</v>
      </c>
      <c r="K23723" s="93" t="s">
        <v>1505</v>
      </c>
      <c r="L23723" s="14">
        <f>AND(vyberHrace&lt;&gt;"",ISNUMBER(SEARCH(vyberHrace,$B23723)))</f>
      </c>
      <c r="M23723" s="14">
        <f>AND($I23723=MID(kododd,1,2),$J23723=MID(kododd,3,3))</f>
      </c>
    </row>
    <row r="23724">
      <c r="A23724" s="95">
        <v>27899</v>
      </c>
      <c r="B23724" s="93" t="s">
        <v>11962</v>
      </c>
      <c r="C23724" s="93" t="s">
        <v>1475</v>
      </c>
      <c r="D23724" s="95">
        <v>2168</v>
      </c>
      <c r="E23724" s="95">
        <v>2167</v>
      </c>
      <c r="F23724" s="95">
        <v>325171</v>
      </c>
      <c r="G23724" s="95">
        <v>0</v>
      </c>
      <c r="H23724" s="93" t="s">
        <v>8976</v>
      </c>
      <c r="I23724" s="93" t="s">
        <v>23895</v>
      </c>
      <c r="J23724" s="93" t="s">
        <v>20878</v>
      </c>
      <c r="K23724" s="93" t="s">
        <v>6859</v>
      </c>
      <c r="L23724" s="14">
        <f>AND(vyberHrace&lt;&gt;"",ISNUMBER(SEARCH(vyberHrace,$B23724)))</f>
      </c>
      <c r="M23724" s="14">
        <f>AND($I23724=MID(kododd,1,2),$J23724=MID(kododd,3,3))</f>
      </c>
    </row>
    <row r="23725">
      <c r="A23725" s="95">
        <v>16422</v>
      </c>
      <c r="B23725" s="93" t="s">
        <v>11963</v>
      </c>
      <c r="C23725" s="93" t="s">
        <v>1462</v>
      </c>
      <c r="D23725" s="95">
        <v>1736</v>
      </c>
      <c r="E23725" s="95">
        <v>1830</v>
      </c>
      <c r="F23725" s="95">
        <v>326895</v>
      </c>
      <c r="G23725" s="95">
        <v>0</v>
      </c>
      <c r="H23725" s="93" t="s">
        <v>8976</v>
      </c>
      <c r="I23725" s="93" t="s">
        <v>23895</v>
      </c>
      <c r="J23725" s="93" t="s">
        <v>20878</v>
      </c>
      <c r="K23725" s="93" t="s">
        <v>6859</v>
      </c>
      <c r="L23725" s="14">
        <f>AND(vyberHrace&lt;&gt;"",ISNUMBER(SEARCH(vyberHrace,$B23725)))</f>
      </c>
      <c r="M23725" s="14">
        <f>AND($I23725=MID(kododd,1,2),$J23725=MID(kododd,3,3))</f>
      </c>
    </row>
    <row r="23726">
      <c r="A23726" s="95">
        <v>50805</v>
      </c>
      <c r="B23726" s="93" t="s">
        <v>4318</v>
      </c>
      <c r="C23726" s="93" t="s">
        <v>1412</v>
      </c>
      <c r="G23726" s="95">
        <v>0</v>
      </c>
      <c r="H23726" s="93" t="s">
        <v>8976</v>
      </c>
      <c r="I23726" s="93" t="s">
        <v>23895</v>
      </c>
      <c r="J23726" s="93" t="s">
        <v>20878</v>
      </c>
      <c r="K23726" s="93" t="s">
        <v>6859</v>
      </c>
      <c r="L23726" s="14">
        <f>AND(vyberHrace&lt;&gt;"",ISNUMBER(SEARCH(vyberHrace,$B23726)))</f>
      </c>
      <c r="M23726" s="14">
        <f>AND($I23726=MID(kododd,1,2),$J23726=MID(kododd,3,3))</f>
      </c>
    </row>
    <row r="23727">
      <c r="A23727" s="95">
        <v>45886</v>
      </c>
      <c r="B23727" s="93" t="s">
        <v>11980</v>
      </c>
      <c r="C23727" s="93" t="s">
        <v>3255</v>
      </c>
      <c r="G23727" s="95">
        <v>0</v>
      </c>
      <c r="H23727" s="93" t="s">
        <v>8976</v>
      </c>
      <c r="I23727" s="93" t="s">
        <v>23895</v>
      </c>
      <c r="J23727" s="93" t="s">
        <v>20878</v>
      </c>
      <c r="K23727" s="93" t="s">
        <v>6859</v>
      </c>
      <c r="L23727" s="14">
        <f>AND(vyberHrace&lt;&gt;"",ISNUMBER(SEARCH(vyberHrace,$B23727)))</f>
      </c>
      <c r="M23727" s="14">
        <f>AND($I23727=MID(kododd,1,2),$J23727=MID(kododd,3,3))</f>
      </c>
    </row>
    <row r="23728">
      <c r="A23728" s="95">
        <v>39742</v>
      </c>
      <c r="B23728" s="93" t="s">
        <v>11991</v>
      </c>
      <c r="C23728" s="93" t="s">
        <v>1410</v>
      </c>
      <c r="D23728" s="95">
        <v>1047</v>
      </c>
      <c r="F23728" s="95">
        <v>23703300</v>
      </c>
      <c r="G23728" s="95">
        <v>0</v>
      </c>
      <c r="H23728" s="93" t="s">
        <v>8976</v>
      </c>
      <c r="I23728" s="93" t="s">
        <v>23895</v>
      </c>
      <c r="J23728" s="93" t="s">
        <v>20878</v>
      </c>
      <c r="K23728" s="93" t="s">
        <v>6859</v>
      </c>
      <c r="L23728" s="14">
        <f>AND(vyberHrace&lt;&gt;"",ISNUMBER(SEARCH(vyberHrace,$B23728)))</f>
      </c>
      <c r="M23728" s="14">
        <f>AND($I23728=MID(kododd,1,2),$J23728=MID(kododd,3,3))</f>
      </c>
    </row>
    <row r="23729">
      <c r="A23729" s="95">
        <v>38606</v>
      </c>
      <c r="B23729" s="93" t="s">
        <v>11992</v>
      </c>
      <c r="C23729" s="93" t="s">
        <v>1400</v>
      </c>
      <c r="D23729" s="95">
        <v>1105</v>
      </c>
      <c r="F23729" s="95">
        <v>382930</v>
      </c>
      <c r="G23729" s="95">
        <v>0</v>
      </c>
      <c r="H23729" s="93" t="s">
        <v>8976</v>
      </c>
      <c r="I23729" s="93" t="s">
        <v>23895</v>
      </c>
      <c r="J23729" s="93" t="s">
        <v>20878</v>
      </c>
      <c r="K23729" s="93" t="s">
        <v>6859</v>
      </c>
      <c r="L23729" s="14">
        <f>AND(vyberHrace&lt;&gt;"",ISNUMBER(SEARCH(vyberHrace,$B23729)))</f>
      </c>
      <c r="M23729" s="14">
        <f>AND($I23729=MID(kododd,1,2),$J23729=MID(kododd,3,3))</f>
      </c>
    </row>
    <row r="23730">
      <c r="A23730" s="95">
        <v>37792</v>
      </c>
      <c r="B23730" s="93" t="s">
        <v>19861</v>
      </c>
      <c r="C23730" s="93" t="s">
        <v>1438</v>
      </c>
      <c r="D23730" s="95">
        <v>1865</v>
      </c>
      <c r="E23730" s="95">
        <v>1889</v>
      </c>
      <c r="F23730" s="95">
        <v>366960</v>
      </c>
      <c r="G23730" s="95">
        <v>250</v>
      </c>
      <c r="H23730" s="93" t="s">
        <v>8976</v>
      </c>
      <c r="I23730" s="93" t="s">
        <v>23895</v>
      </c>
      <c r="J23730" s="93" t="s">
        <v>20869</v>
      </c>
      <c r="K23730" s="93" t="s">
        <v>6770</v>
      </c>
      <c r="L23730" s="14">
        <f>AND(vyberHrace&lt;&gt;"",ISNUMBER(SEARCH(vyberHrace,$B23730)))</f>
      </c>
      <c r="M23730" s="14">
        <f>AND($I23730=MID(kododd,1,2),$J23730=MID(kododd,3,3))</f>
      </c>
    </row>
    <row r="23731">
      <c r="A23731" s="95">
        <v>45587</v>
      </c>
      <c r="B23731" s="93" t="s">
        <v>12016</v>
      </c>
      <c r="C23731" s="93" t="s">
        <v>1402</v>
      </c>
      <c r="D23731" s="95">
        <v>1994</v>
      </c>
      <c r="E23731" s="95">
        <v>2027</v>
      </c>
      <c r="F23731" s="95">
        <v>23723033</v>
      </c>
      <c r="G23731" s="95">
        <v>250</v>
      </c>
      <c r="H23731" s="93" t="s">
        <v>8976</v>
      </c>
      <c r="I23731" s="93" t="s">
        <v>23895</v>
      </c>
      <c r="J23731" s="93" t="s">
        <v>20934</v>
      </c>
      <c r="K23731" s="93" t="s">
        <v>21374</v>
      </c>
      <c r="L23731" s="14">
        <f>AND(vyberHrace&lt;&gt;"",ISNUMBER(SEARCH(vyberHrace,$B23731)))</f>
      </c>
      <c r="M23731" s="14">
        <f>AND($I23731=MID(kododd,1,2),$J23731=MID(kododd,3,3))</f>
      </c>
    </row>
    <row r="23732">
      <c r="A23732" s="95">
        <v>48702</v>
      </c>
      <c r="B23732" s="93" t="s">
        <v>9884</v>
      </c>
      <c r="C23732" s="93" t="s">
        <v>1422</v>
      </c>
      <c r="G23732" s="95">
        <v>0</v>
      </c>
      <c r="H23732" s="93" t="s">
        <v>8976</v>
      </c>
      <c r="I23732" s="93" t="s">
        <v>23895</v>
      </c>
      <c r="J23732" s="93" t="s">
        <v>20878</v>
      </c>
      <c r="K23732" s="93" t="s">
        <v>6859</v>
      </c>
      <c r="L23732" s="14">
        <f>AND(vyberHrace&lt;&gt;"",ISNUMBER(SEARCH(vyberHrace,$B23732)))</f>
      </c>
      <c r="M23732" s="14">
        <f>AND($I23732=MID(kododd,1,2),$J23732=MID(kododd,3,3))</f>
      </c>
    </row>
    <row r="23733">
      <c r="A23733" s="95">
        <v>61382</v>
      </c>
      <c r="B23733" s="93" t="s">
        <v>27577</v>
      </c>
      <c r="C23733" s="93" t="s">
        <v>1424</v>
      </c>
      <c r="G23733" s="95">
        <v>250</v>
      </c>
      <c r="H23733" s="93" t="s">
        <v>8976</v>
      </c>
      <c r="I23733" s="93" t="s">
        <v>23895</v>
      </c>
      <c r="J23733" s="93" t="s">
        <v>21013</v>
      </c>
      <c r="K23733" s="93" t="s">
        <v>12269</v>
      </c>
      <c r="L23733" s="14">
        <f>AND(vyberHrace&lt;&gt;"",ISNUMBER(SEARCH(vyberHrace,$B23733)))</f>
      </c>
      <c r="M23733" s="14">
        <f>AND($I23733=MID(kododd,1,2),$J23733=MID(kododd,3,3))</f>
      </c>
    </row>
    <row r="23734">
      <c r="A23734" s="95">
        <v>50806</v>
      </c>
      <c r="B23734" s="93" t="s">
        <v>4319</v>
      </c>
      <c r="C23734" s="93" t="s">
        <v>1422</v>
      </c>
      <c r="G23734" s="95">
        <v>0</v>
      </c>
      <c r="H23734" s="93" t="s">
        <v>8976</v>
      </c>
      <c r="I23734" s="93" t="s">
        <v>23895</v>
      </c>
      <c r="J23734" s="93" t="s">
        <v>20878</v>
      </c>
      <c r="K23734" s="93" t="s">
        <v>6859</v>
      </c>
      <c r="L23734" s="14">
        <f>AND(vyberHrace&lt;&gt;"",ISNUMBER(SEARCH(vyberHrace,$B23734)))</f>
      </c>
      <c r="M23734" s="14">
        <f>AND($I23734=MID(kododd,1,2),$J23734=MID(kododd,3,3))</f>
      </c>
    </row>
    <row r="23735">
      <c r="A23735" s="95">
        <v>46045</v>
      </c>
      <c r="B23735" s="93" t="s">
        <v>12069</v>
      </c>
      <c r="C23735" s="93" t="s">
        <v>1402</v>
      </c>
      <c r="D23735" s="95">
        <v>1053</v>
      </c>
      <c r="F23735" s="95">
        <v>23723599</v>
      </c>
      <c r="G23735" s="95">
        <v>0</v>
      </c>
      <c r="H23735" s="93" t="s">
        <v>8976</v>
      </c>
      <c r="I23735" s="93" t="s">
        <v>23895</v>
      </c>
      <c r="J23735" s="93" t="s">
        <v>20913</v>
      </c>
      <c r="K23735" s="93" t="s">
        <v>3849</v>
      </c>
      <c r="L23735" s="14">
        <f>AND(vyberHrace&lt;&gt;"",ISNUMBER(SEARCH(vyberHrace,$B23735)))</f>
      </c>
      <c r="M23735" s="14">
        <f>AND($I23735=MID(kododd,1,2),$J23735=MID(kododd,3,3))</f>
      </c>
    </row>
    <row r="23736">
      <c r="A23736" s="95">
        <v>2620</v>
      </c>
      <c r="B23736" s="93" t="s">
        <v>12078</v>
      </c>
      <c r="C23736" s="93" t="s">
        <v>1472</v>
      </c>
      <c r="D23736" s="95">
        <v>1670</v>
      </c>
      <c r="E23736" s="95">
        <v>1758</v>
      </c>
      <c r="F23736" s="95">
        <v>332232</v>
      </c>
      <c r="G23736" s="95">
        <v>0</v>
      </c>
      <c r="H23736" s="93" t="s">
        <v>8976</v>
      </c>
      <c r="I23736" s="93" t="s">
        <v>23895</v>
      </c>
      <c r="J23736" s="93" t="s">
        <v>20966</v>
      </c>
      <c r="K23736" s="93" t="s">
        <v>3069</v>
      </c>
      <c r="L23736" s="14">
        <f>AND(vyberHrace&lt;&gt;"",ISNUMBER(SEARCH(vyberHrace,$B23736)))</f>
      </c>
      <c r="M23736" s="14">
        <f>AND($I23736=MID(kododd,1,2),$J23736=MID(kododd,3,3))</f>
      </c>
    </row>
    <row r="23737">
      <c r="A23737" s="95">
        <v>32973</v>
      </c>
      <c r="B23737" s="93" t="s">
        <v>12082</v>
      </c>
      <c r="C23737" s="93" t="s">
        <v>1476</v>
      </c>
      <c r="D23737" s="95">
        <v>1417</v>
      </c>
      <c r="E23737" s="95">
        <v>1655</v>
      </c>
      <c r="F23737" s="95">
        <v>389080</v>
      </c>
      <c r="G23737" s="95">
        <v>250</v>
      </c>
      <c r="H23737" s="93" t="s">
        <v>8976</v>
      </c>
      <c r="I23737" s="93" t="s">
        <v>23895</v>
      </c>
      <c r="J23737" s="93" t="s">
        <v>20926</v>
      </c>
      <c r="K23737" s="93" t="s">
        <v>5577</v>
      </c>
      <c r="L23737" s="14">
        <f>AND(vyberHrace&lt;&gt;"",ISNUMBER(SEARCH(vyberHrace,$B23737)))</f>
      </c>
      <c r="M23737" s="14">
        <f>AND($I23737=MID(kododd,1,2),$J23737=MID(kododd,3,3))</f>
      </c>
    </row>
    <row r="23738">
      <c r="A23738" s="95">
        <v>51319</v>
      </c>
      <c r="B23738" s="93" t="s">
        <v>4358</v>
      </c>
      <c r="C23738" s="93" t="s">
        <v>1402</v>
      </c>
      <c r="F23738" s="95">
        <v>23734612</v>
      </c>
      <c r="G23738" s="95">
        <v>0</v>
      </c>
      <c r="H23738" s="93" t="s">
        <v>8976</v>
      </c>
      <c r="I23738" s="93" t="s">
        <v>23895</v>
      </c>
      <c r="J23738" s="93" t="s">
        <v>21013</v>
      </c>
      <c r="K23738" s="93" t="s">
        <v>12269</v>
      </c>
      <c r="L23738" s="14">
        <f>AND(vyberHrace&lt;&gt;"",ISNUMBER(SEARCH(vyberHrace,$B23738)))</f>
      </c>
      <c r="M23738" s="14">
        <f>AND($I23738=MID(kododd,1,2),$J23738=MID(kododd,3,3))</f>
      </c>
    </row>
    <row r="23739">
      <c r="A23739" s="95">
        <v>11320</v>
      </c>
      <c r="B23739" s="93" t="s">
        <v>12101</v>
      </c>
      <c r="C23739" s="93" t="s">
        <v>1471</v>
      </c>
      <c r="D23739" s="95">
        <v>1497</v>
      </c>
      <c r="E23739" s="95">
        <v>1669</v>
      </c>
      <c r="F23739" s="95">
        <v>385417</v>
      </c>
      <c r="G23739" s="95">
        <v>250</v>
      </c>
      <c r="H23739" s="93" t="s">
        <v>8976</v>
      </c>
      <c r="I23739" s="93" t="s">
        <v>23895</v>
      </c>
      <c r="J23739" s="93" t="s">
        <v>21023</v>
      </c>
      <c r="K23739" s="93" t="s">
        <v>232</v>
      </c>
      <c r="L23739" s="14">
        <f>AND(vyberHrace&lt;&gt;"",ISNUMBER(SEARCH(vyberHrace,$B23739)))</f>
      </c>
      <c r="M23739" s="14">
        <f>AND($I23739=MID(kododd,1,2),$J23739=MID(kododd,3,3))</f>
      </c>
    </row>
    <row r="23740">
      <c r="A23740" s="95">
        <v>46739</v>
      </c>
      <c r="B23740" s="93" t="s">
        <v>12116</v>
      </c>
      <c r="C23740" s="93" t="s">
        <v>1408</v>
      </c>
      <c r="G23740" s="95">
        <v>0</v>
      </c>
      <c r="H23740" s="93" t="s">
        <v>8976</v>
      </c>
      <c r="I23740" s="93" t="s">
        <v>23895</v>
      </c>
      <c r="J23740" s="93" t="s">
        <v>20869</v>
      </c>
      <c r="K23740" s="93" t="s">
        <v>6770</v>
      </c>
      <c r="L23740" s="14">
        <f>AND(vyberHrace&lt;&gt;"",ISNUMBER(SEARCH(vyberHrace,$B23740)))</f>
      </c>
      <c r="M23740" s="14">
        <f>AND($I23740=MID(kododd,1,2),$J23740=MID(kododd,3,3))</f>
      </c>
    </row>
    <row r="23741">
      <c r="A23741" s="95">
        <v>46740</v>
      </c>
      <c r="B23741" s="93" t="s">
        <v>12120</v>
      </c>
      <c r="C23741" s="93" t="s">
        <v>1408</v>
      </c>
      <c r="G23741" s="95">
        <v>0</v>
      </c>
      <c r="H23741" s="93" t="s">
        <v>8976</v>
      </c>
      <c r="I23741" s="93" t="s">
        <v>23895</v>
      </c>
      <c r="J23741" s="93" t="s">
        <v>20869</v>
      </c>
      <c r="K23741" s="93" t="s">
        <v>6770</v>
      </c>
      <c r="L23741" s="14">
        <f>AND(vyberHrace&lt;&gt;"",ISNUMBER(SEARCH(vyberHrace,$B23741)))</f>
      </c>
      <c r="M23741" s="14">
        <f>AND($I23741=MID(kododd,1,2),$J23741=MID(kododd,3,3))</f>
      </c>
    </row>
    <row r="23742">
      <c r="A23742" s="95">
        <v>48703</v>
      </c>
      <c r="B23742" s="93" t="s">
        <v>12121</v>
      </c>
      <c r="C23742" s="93" t="s">
        <v>1406</v>
      </c>
      <c r="G23742" s="95">
        <v>0</v>
      </c>
      <c r="H23742" s="93" t="s">
        <v>8976</v>
      </c>
      <c r="I23742" s="93" t="s">
        <v>23895</v>
      </c>
      <c r="J23742" s="93" t="s">
        <v>20878</v>
      </c>
      <c r="K23742" s="93" t="s">
        <v>6859</v>
      </c>
      <c r="L23742" s="14">
        <f>AND(vyberHrace&lt;&gt;"",ISNUMBER(SEARCH(vyberHrace,$B23742)))</f>
      </c>
      <c r="M23742" s="14">
        <f>AND($I23742=MID(kododd,1,2),$J23742=MID(kododd,3,3))</f>
      </c>
    </row>
    <row r="23743">
      <c r="A23743" s="95">
        <v>54517</v>
      </c>
      <c r="B23743" s="93" t="s">
        <v>1158</v>
      </c>
      <c r="C23743" s="93" t="s">
        <v>1406</v>
      </c>
      <c r="G23743" s="95">
        <v>0</v>
      </c>
      <c r="H23743" s="93" t="s">
        <v>8976</v>
      </c>
      <c r="I23743" s="93" t="s">
        <v>23895</v>
      </c>
      <c r="J23743" s="93" t="s">
        <v>20878</v>
      </c>
      <c r="K23743" s="93" t="s">
        <v>6859</v>
      </c>
      <c r="L23743" s="14">
        <f>AND(vyberHrace&lt;&gt;"",ISNUMBER(SEARCH(vyberHrace,$B23743)))</f>
      </c>
      <c r="M23743" s="14">
        <f>AND($I23743=MID(kododd,1,2),$J23743=MID(kododd,3,3))</f>
      </c>
    </row>
    <row r="23744">
      <c r="A23744" s="95">
        <v>51498</v>
      </c>
      <c r="B23744" s="93" t="s">
        <v>3285</v>
      </c>
      <c r="C23744" s="93" t="s">
        <v>1410</v>
      </c>
      <c r="F23744" s="95">
        <v>23748680</v>
      </c>
      <c r="G23744" s="95">
        <v>250</v>
      </c>
      <c r="H23744" s="93" t="s">
        <v>8976</v>
      </c>
      <c r="I23744" s="93" t="s">
        <v>23895</v>
      </c>
      <c r="J23744" s="93" t="s">
        <v>20926</v>
      </c>
      <c r="K23744" s="93" t="s">
        <v>5577</v>
      </c>
      <c r="L23744" s="14">
        <f>AND(vyberHrace&lt;&gt;"",ISNUMBER(SEARCH(vyberHrace,$B23744)))</f>
      </c>
      <c r="M23744" s="14">
        <f>AND($I23744=MID(kododd,1,2),$J23744=MID(kododd,3,3))</f>
      </c>
    </row>
    <row r="23745">
      <c r="A23745" s="95">
        <v>62806</v>
      </c>
      <c r="B23745" s="93" t="s">
        <v>29689</v>
      </c>
      <c r="C23745" s="93" t="s">
        <v>1487</v>
      </c>
      <c r="G23745" s="95">
        <v>250</v>
      </c>
      <c r="H23745" s="93" t="s">
        <v>8976</v>
      </c>
      <c r="I23745" s="93" t="s">
        <v>23895</v>
      </c>
      <c r="J23745" s="93" t="s">
        <v>20878</v>
      </c>
      <c r="K23745" s="93" t="s">
        <v>6859</v>
      </c>
      <c r="L23745" s="14">
        <f>AND(vyberHrace&lt;&gt;"",ISNUMBER(SEARCH(vyberHrace,$B23745)))</f>
      </c>
      <c r="M23745" s="14">
        <f>AND($I23745=MID(kododd,1,2),$J23745=MID(kododd,3,3))</f>
      </c>
    </row>
    <row r="23746">
      <c r="A23746" s="95">
        <v>46170</v>
      </c>
      <c r="B23746" s="93" t="s">
        <v>12124</v>
      </c>
      <c r="C23746" s="93" t="s">
        <v>1454</v>
      </c>
      <c r="D23746" s="95">
        <v>1567</v>
      </c>
      <c r="E23746" s="95">
        <v>1678</v>
      </c>
      <c r="F23746" s="95">
        <v>23708557</v>
      </c>
      <c r="G23746" s="95">
        <v>0</v>
      </c>
      <c r="H23746" s="93" t="s">
        <v>8976</v>
      </c>
      <c r="I23746" s="93" t="s">
        <v>23895</v>
      </c>
      <c r="J23746" s="93" t="s">
        <v>20865</v>
      </c>
      <c r="K23746" s="93" t="s">
        <v>6760</v>
      </c>
      <c r="L23746" s="14">
        <f>AND(vyberHrace&lt;&gt;"",ISNUMBER(SEARCH(vyberHrace,$B23746)))</f>
      </c>
      <c r="M23746" s="14">
        <f>AND($I23746=MID(kododd,1,2),$J23746=MID(kododd,3,3))</f>
      </c>
    </row>
    <row r="23747">
      <c r="A23747" s="95">
        <v>55053</v>
      </c>
      <c r="B23747" s="93" t="s">
        <v>1250</v>
      </c>
      <c r="C23747" s="93" t="s">
        <v>1400</v>
      </c>
      <c r="D23747" s="95">
        <v>1696</v>
      </c>
      <c r="E23747" s="95">
        <v>1809</v>
      </c>
      <c r="F23747" s="95">
        <v>23749601</v>
      </c>
      <c r="G23747" s="95">
        <v>250</v>
      </c>
      <c r="H23747" s="93" t="s">
        <v>8976</v>
      </c>
      <c r="I23747" s="93" t="s">
        <v>23895</v>
      </c>
      <c r="J23747" s="93" t="s">
        <v>20891</v>
      </c>
      <c r="K23747" s="93" t="s">
        <v>6860</v>
      </c>
      <c r="L23747" s="14">
        <f>AND(vyberHrace&lt;&gt;"",ISNUMBER(SEARCH(vyberHrace,$B23747)))</f>
      </c>
      <c r="M23747" s="14">
        <f>AND($I23747=MID(kododd,1,2),$J23747=MID(kododd,3,3))</f>
      </c>
    </row>
    <row r="23748">
      <c r="A23748" s="95">
        <v>38752</v>
      </c>
      <c r="B23748" s="93" t="s">
        <v>16155</v>
      </c>
      <c r="C23748" s="93" t="s">
        <v>1461</v>
      </c>
      <c r="D23748" s="95">
        <v>1848</v>
      </c>
      <c r="E23748" s="95">
        <v>1924</v>
      </c>
      <c r="F23748" s="95">
        <v>389099</v>
      </c>
      <c r="G23748" s="95">
        <v>250</v>
      </c>
      <c r="H23748" s="93" t="s">
        <v>8976</v>
      </c>
      <c r="I23748" s="93" t="s">
        <v>23895</v>
      </c>
      <c r="J23748" s="93" t="s">
        <v>20913</v>
      </c>
      <c r="K23748" s="93" t="s">
        <v>3849</v>
      </c>
      <c r="L23748" s="14">
        <f>AND(vyberHrace&lt;&gt;"",ISNUMBER(SEARCH(vyberHrace,$B23748)))</f>
      </c>
      <c r="M23748" s="14">
        <f>AND($I23748=MID(kododd,1,2),$J23748=MID(kododd,3,3))</f>
      </c>
    </row>
    <row r="23749">
      <c r="A23749" s="95">
        <v>20718</v>
      </c>
      <c r="B23749" s="93" t="s">
        <v>16159</v>
      </c>
      <c r="C23749" s="93" t="s">
        <v>1428</v>
      </c>
      <c r="D23749" s="95">
        <v>1762</v>
      </c>
      <c r="E23749" s="95">
        <v>1799</v>
      </c>
      <c r="F23749" s="95">
        <v>356476</v>
      </c>
      <c r="G23749" s="95">
        <v>250</v>
      </c>
      <c r="H23749" s="93" t="s">
        <v>8976</v>
      </c>
      <c r="I23749" s="93" t="s">
        <v>23895</v>
      </c>
      <c r="J23749" s="93" t="s">
        <v>20896</v>
      </c>
      <c r="K23749" s="93" t="s">
        <v>6905</v>
      </c>
      <c r="L23749" s="14">
        <f>AND(vyberHrace&lt;&gt;"",ISNUMBER(SEARCH(vyberHrace,$B23749)))</f>
      </c>
      <c r="M23749" s="14">
        <f>AND($I23749=MID(kododd,1,2),$J23749=MID(kododd,3,3))</f>
      </c>
    </row>
    <row r="23750">
      <c r="A23750" s="95">
        <v>51403</v>
      </c>
      <c r="B23750" s="93" t="s">
        <v>3863</v>
      </c>
      <c r="C23750" s="93" t="s">
        <v>1412</v>
      </c>
      <c r="G23750" s="95">
        <v>250</v>
      </c>
      <c r="H23750" s="93" t="s">
        <v>8976</v>
      </c>
      <c r="I23750" s="93" t="s">
        <v>23895</v>
      </c>
      <c r="J23750" s="93" t="s">
        <v>20864</v>
      </c>
      <c r="K23750" s="93" t="s">
        <v>1505</v>
      </c>
      <c r="L23750" s="14">
        <f>AND(vyberHrace&lt;&gt;"",ISNUMBER(SEARCH(vyberHrace,$B23750)))</f>
      </c>
      <c r="M23750" s="14">
        <f>AND($I23750=MID(kododd,1,2),$J23750=MID(kododd,3,3))</f>
      </c>
    </row>
    <row r="23751">
      <c r="A23751" s="95">
        <v>55647</v>
      </c>
      <c r="B23751" s="93" t="s">
        <v>14568</v>
      </c>
      <c r="C23751" s="93" t="s">
        <v>1422</v>
      </c>
      <c r="G23751" s="95">
        <v>250</v>
      </c>
      <c r="H23751" s="93" t="s">
        <v>8976</v>
      </c>
      <c r="I23751" s="93" t="s">
        <v>23895</v>
      </c>
      <c r="J23751" s="93" t="s">
        <v>20948</v>
      </c>
      <c r="K23751" s="93" t="s">
        <v>6265</v>
      </c>
      <c r="L23751" s="14">
        <f>AND(vyberHrace&lt;&gt;"",ISNUMBER(SEARCH(vyberHrace,$B23751)))</f>
      </c>
      <c r="M23751" s="14">
        <f>AND($I23751=MID(kododd,1,2),$J23751=MID(kododd,3,3))</f>
      </c>
    </row>
    <row r="23752">
      <c r="A23752" s="95">
        <v>24395</v>
      </c>
      <c r="B23752" s="93" t="s">
        <v>14570</v>
      </c>
      <c r="C23752" s="93" t="s">
        <v>1456</v>
      </c>
      <c r="D23752" s="95">
        <v>1313</v>
      </c>
      <c r="G23752" s="95">
        <v>0</v>
      </c>
      <c r="H23752" s="93" t="s">
        <v>8976</v>
      </c>
      <c r="I23752" s="93" t="s">
        <v>23895</v>
      </c>
      <c r="J23752" s="93" t="s">
        <v>20967</v>
      </c>
      <c r="K23752" s="93" t="s">
        <v>4711</v>
      </c>
      <c r="L23752" s="14">
        <f>AND(vyberHrace&lt;&gt;"",ISNUMBER(SEARCH(vyberHrace,$B23752)))</f>
      </c>
      <c r="M23752" s="14">
        <f>AND($I23752=MID(kododd,1,2),$J23752=MID(kododd,3,3))</f>
      </c>
    </row>
    <row r="23753">
      <c r="A23753" s="95">
        <v>55981</v>
      </c>
      <c r="B23753" s="93" t="s">
        <v>23250</v>
      </c>
      <c r="C23753" s="93" t="s">
        <v>1419</v>
      </c>
      <c r="G23753" s="95">
        <v>0</v>
      </c>
      <c r="H23753" s="93" t="s">
        <v>8976</v>
      </c>
      <c r="I23753" s="93" t="s">
        <v>23895</v>
      </c>
      <c r="J23753" s="93" t="s">
        <v>20879</v>
      </c>
      <c r="K23753" s="93" t="s">
        <v>23919</v>
      </c>
      <c r="L23753" s="14">
        <f>AND(vyberHrace&lt;&gt;"",ISNUMBER(SEARCH(vyberHrace,$B23753)))</f>
      </c>
      <c r="M23753" s="14">
        <f>AND($I23753=MID(kododd,1,2),$J23753=MID(kododd,3,3))</f>
      </c>
    </row>
    <row r="23754">
      <c r="A23754" s="95">
        <v>50965</v>
      </c>
      <c r="B23754" s="93" t="s">
        <v>6616</v>
      </c>
      <c r="C23754" s="93" t="s">
        <v>1420</v>
      </c>
      <c r="G23754" s="95">
        <v>0</v>
      </c>
      <c r="H23754" s="93" t="s">
        <v>8976</v>
      </c>
      <c r="I23754" s="93" t="s">
        <v>23895</v>
      </c>
      <c r="J23754" s="93" t="s">
        <v>20935</v>
      </c>
      <c r="K23754" s="93" t="s">
        <v>6901</v>
      </c>
      <c r="L23754" s="14">
        <f>AND(vyberHrace&lt;&gt;"",ISNUMBER(SEARCH(vyberHrace,$B23754)))</f>
      </c>
      <c r="M23754" s="14">
        <f>AND($I23754=MID(kododd,1,2),$J23754=MID(kododd,3,3))</f>
      </c>
    </row>
    <row r="23755">
      <c r="A23755" s="95">
        <v>50964</v>
      </c>
      <c r="B23755" s="93" t="s">
        <v>6617</v>
      </c>
      <c r="C23755" s="93" t="s">
        <v>1412</v>
      </c>
      <c r="G23755" s="95">
        <v>0</v>
      </c>
      <c r="H23755" s="93" t="s">
        <v>8976</v>
      </c>
      <c r="I23755" s="93" t="s">
        <v>23895</v>
      </c>
      <c r="J23755" s="93" t="s">
        <v>20935</v>
      </c>
      <c r="K23755" s="93" t="s">
        <v>6901</v>
      </c>
      <c r="L23755" s="14">
        <f>AND(vyberHrace&lt;&gt;"",ISNUMBER(SEARCH(vyberHrace,$B23755)))</f>
      </c>
      <c r="M23755" s="14">
        <f>AND($I23755=MID(kododd,1,2),$J23755=MID(kododd,3,3))</f>
      </c>
    </row>
    <row r="23756">
      <c r="A23756" s="95">
        <v>51143</v>
      </c>
      <c r="B23756" s="93" t="s">
        <v>4345</v>
      </c>
      <c r="C23756" s="93" t="s">
        <v>1453</v>
      </c>
      <c r="G23756" s="95">
        <v>0</v>
      </c>
      <c r="H23756" s="93" t="s">
        <v>8976</v>
      </c>
      <c r="I23756" s="93" t="s">
        <v>23895</v>
      </c>
      <c r="J23756" s="93" t="s">
        <v>21003</v>
      </c>
      <c r="K23756" s="93" t="s">
        <v>11216</v>
      </c>
      <c r="L23756" s="14">
        <f>AND(vyberHrace&lt;&gt;"",ISNUMBER(SEARCH(vyberHrace,$B23756)))</f>
      </c>
      <c r="M23756" s="14">
        <f>AND($I23756=MID(kododd,1,2),$J23756=MID(kododd,3,3))</f>
      </c>
    </row>
    <row r="23757">
      <c r="A23757" s="95">
        <v>51885</v>
      </c>
      <c r="B23757" s="93" t="s">
        <v>300</v>
      </c>
      <c r="C23757" s="93" t="s">
        <v>1406</v>
      </c>
      <c r="G23757" s="95">
        <v>0</v>
      </c>
      <c r="H23757" s="93" t="s">
        <v>8976</v>
      </c>
      <c r="I23757" s="93" t="s">
        <v>23895</v>
      </c>
      <c r="J23757" s="93" t="s">
        <v>20938</v>
      </c>
      <c r="K23757" s="93" t="s">
        <v>5086</v>
      </c>
      <c r="L23757" s="14">
        <f>AND(vyberHrace&lt;&gt;"",ISNUMBER(SEARCH(vyberHrace,$B23757)))</f>
      </c>
      <c r="M23757" s="14">
        <f>AND($I23757=MID(kododd,1,2),$J23757=MID(kododd,3,3))</f>
      </c>
    </row>
    <row r="23758">
      <c r="A23758" s="95">
        <v>47957</v>
      </c>
      <c r="B23758" s="93" t="s">
        <v>16868</v>
      </c>
      <c r="C23758" s="93" t="s">
        <v>1431</v>
      </c>
      <c r="D23758" s="95">
        <v>1550</v>
      </c>
      <c r="E23758" s="95">
        <v>1721</v>
      </c>
      <c r="F23758" s="95">
        <v>23730404</v>
      </c>
      <c r="G23758" s="95">
        <v>250</v>
      </c>
      <c r="H23758" s="93" t="s">
        <v>8976</v>
      </c>
      <c r="I23758" s="93" t="s">
        <v>23895</v>
      </c>
      <c r="J23758" s="93" t="s">
        <v>20882</v>
      </c>
      <c r="K23758" s="93" t="s">
        <v>6865</v>
      </c>
      <c r="L23758" s="14">
        <f>AND(vyberHrace&lt;&gt;"",ISNUMBER(SEARCH(vyberHrace,$B23758)))</f>
      </c>
      <c r="M23758" s="14">
        <f>AND($I23758=MID(kododd,1,2),$J23758=MID(kododd,3,3))</f>
      </c>
    </row>
    <row r="23759">
      <c r="A23759" s="95">
        <v>37715</v>
      </c>
      <c r="B23759" s="93" t="s">
        <v>16870</v>
      </c>
      <c r="C23759" s="93" t="s">
        <v>1426</v>
      </c>
      <c r="D23759" s="95">
        <v>1666</v>
      </c>
      <c r="E23759" s="95">
        <v>1741</v>
      </c>
      <c r="F23759" s="95">
        <v>358290</v>
      </c>
      <c r="G23759" s="95">
        <v>250</v>
      </c>
      <c r="H23759" s="93" t="s">
        <v>8976</v>
      </c>
      <c r="I23759" s="93" t="s">
        <v>23895</v>
      </c>
      <c r="J23759" s="93" t="s">
        <v>20882</v>
      </c>
      <c r="K23759" s="93" t="s">
        <v>6865</v>
      </c>
      <c r="L23759" s="14">
        <f>AND(vyberHrace&lt;&gt;"",ISNUMBER(SEARCH(vyberHrace,$B23759)))</f>
      </c>
      <c r="M23759" s="14">
        <f>AND($I23759=MID(kododd,1,2),$J23759=MID(kododd,3,3))</f>
      </c>
    </row>
    <row r="23760">
      <c r="A23760" s="95">
        <v>44435</v>
      </c>
      <c r="B23760" s="93" t="s">
        <v>16871</v>
      </c>
      <c r="C23760" s="93" t="s">
        <v>1402</v>
      </c>
      <c r="G23760" s="95">
        <v>0</v>
      </c>
      <c r="H23760" s="93" t="s">
        <v>8976</v>
      </c>
      <c r="I23760" s="93" t="s">
        <v>23895</v>
      </c>
      <c r="J23760" s="93" t="s">
        <v>20878</v>
      </c>
      <c r="K23760" s="93" t="s">
        <v>6859</v>
      </c>
      <c r="L23760" s="14">
        <f>AND(vyberHrace&lt;&gt;"",ISNUMBER(SEARCH(vyberHrace,$B23760)))</f>
      </c>
      <c r="M23760" s="14">
        <f>AND($I23760=MID(kododd,1,2),$J23760=MID(kododd,3,3))</f>
      </c>
    </row>
    <row r="23761">
      <c r="A23761" s="95">
        <v>54518</v>
      </c>
      <c r="B23761" s="93" t="s">
        <v>1159</v>
      </c>
      <c r="C23761" s="93" t="s">
        <v>1411</v>
      </c>
      <c r="F23761" s="95">
        <v>23754362</v>
      </c>
      <c r="G23761" s="95">
        <v>0</v>
      </c>
      <c r="H23761" s="93" t="s">
        <v>8976</v>
      </c>
      <c r="I23761" s="93" t="s">
        <v>23895</v>
      </c>
      <c r="J23761" s="93" t="s">
        <v>20878</v>
      </c>
      <c r="K23761" s="93" t="s">
        <v>6859</v>
      </c>
      <c r="L23761" s="14">
        <f>AND(vyberHrace&lt;&gt;"",ISNUMBER(SEARCH(vyberHrace,$B23761)))</f>
      </c>
      <c r="M23761" s="14">
        <f>AND($I23761=MID(kododd,1,2),$J23761=MID(kododd,3,3))</f>
      </c>
    </row>
    <row r="23762">
      <c r="A23762" s="95">
        <v>58386</v>
      </c>
      <c r="B23762" s="93" t="s">
        <v>24893</v>
      </c>
      <c r="C23762" s="93" t="s">
        <v>1486</v>
      </c>
      <c r="G23762" s="95">
        <v>0</v>
      </c>
      <c r="H23762" s="93" t="s">
        <v>8976</v>
      </c>
      <c r="I23762" s="93" t="s">
        <v>23895</v>
      </c>
      <c r="J23762" s="93" t="s">
        <v>20878</v>
      </c>
      <c r="K23762" s="93" t="s">
        <v>6859</v>
      </c>
      <c r="L23762" s="14">
        <f>AND(vyberHrace&lt;&gt;"",ISNUMBER(SEARCH(vyberHrace,$B23762)))</f>
      </c>
      <c r="M23762" s="14">
        <f>AND($I23762=MID(kododd,1,2),$J23762=MID(kododd,3,3))</f>
      </c>
    </row>
    <row r="23763">
      <c r="A23763" s="95">
        <v>56319</v>
      </c>
      <c r="B23763" s="93" t="s">
        <v>16886</v>
      </c>
      <c r="C23763" s="93" t="s">
        <v>1416</v>
      </c>
      <c r="D23763" s="95">
        <v>1252</v>
      </c>
      <c r="E23763" s="95">
        <v>1525</v>
      </c>
      <c r="F23763" s="95">
        <v>23761822</v>
      </c>
      <c r="G23763" s="95">
        <v>0</v>
      </c>
      <c r="H23763" s="93" t="s">
        <v>8976</v>
      </c>
      <c r="I23763" s="93" t="s">
        <v>23895</v>
      </c>
      <c r="J23763" s="93" t="s">
        <v>20985</v>
      </c>
      <c r="K23763" s="93" t="s">
        <v>6869</v>
      </c>
      <c r="L23763" s="14">
        <f>AND(vyberHrace&lt;&gt;"",ISNUMBER(SEARCH(vyberHrace,$B23763)))</f>
      </c>
      <c r="M23763" s="14">
        <f>AND($I23763=MID(kododd,1,2),$J23763=MID(kododd,3,3))</f>
      </c>
    </row>
    <row r="23764">
      <c r="A23764" s="95">
        <v>40619</v>
      </c>
      <c r="B23764" s="93" t="s">
        <v>9319</v>
      </c>
      <c r="C23764" s="93" t="s">
        <v>1441</v>
      </c>
      <c r="D23764" s="95">
        <v>1697</v>
      </c>
      <c r="E23764" s="95">
        <v>1800</v>
      </c>
      <c r="F23764" s="95">
        <v>389102</v>
      </c>
      <c r="G23764" s="95">
        <v>250</v>
      </c>
      <c r="H23764" s="93" t="s">
        <v>8976</v>
      </c>
      <c r="I23764" s="93" t="s">
        <v>23895</v>
      </c>
      <c r="J23764" s="93" t="s">
        <v>20926</v>
      </c>
      <c r="K23764" s="93" t="s">
        <v>5577</v>
      </c>
      <c r="L23764" s="14">
        <f>AND(vyberHrace&lt;&gt;"",ISNUMBER(SEARCH(vyberHrace,$B23764)))</f>
      </c>
      <c r="M23764" s="14">
        <f>AND($I23764=MID(kododd,1,2),$J23764=MID(kododd,3,3))</f>
      </c>
    </row>
    <row r="23765">
      <c r="A23765" s="95">
        <v>62751</v>
      </c>
      <c r="B23765" s="93" t="s">
        <v>29690</v>
      </c>
      <c r="C23765" s="93" t="s">
        <v>1487</v>
      </c>
      <c r="G23765" s="95">
        <v>250</v>
      </c>
      <c r="H23765" s="93" t="s">
        <v>8976</v>
      </c>
      <c r="I23765" s="93" t="s">
        <v>23895</v>
      </c>
      <c r="J23765" s="93" t="s">
        <v>20947</v>
      </c>
      <c r="K23765" s="93" t="s">
        <v>6833</v>
      </c>
      <c r="L23765" s="14">
        <f>AND(vyberHrace&lt;&gt;"",ISNUMBER(SEARCH(vyberHrace,$B23765)))</f>
      </c>
      <c r="M23765" s="14">
        <f>AND($I23765=MID(kododd,1,2),$J23765=MID(kododd,3,3))</f>
      </c>
    </row>
    <row r="23766">
      <c r="A23766" s="95">
        <v>31507</v>
      </c>
      <c r="B23766" s="93" t="s">
        <v>9320</v>
      </c>
      <c r="C23766" s="93" t="s">
        <v>1431</v>
      </c>
      <c r="D23766" s="95">
        <v>1347</v>
      </c>
      <c r="G23766" s="95">
        <v>0</v>
      </c>
      <c r="H23766" s="93" t="s">
        <v>8976</v>
      </c>
      <c r="I23766" s="93" t="s">
        <v>23895</v>
      </c>
      <c r="J23766" s="93" t="s">
        <v>20947</v>
      </c>
      <c r="K23766" s="93" t="s">
        <v>6833</v>
      </c>
      <c r="L23766" s="14">
        <f>AND(vyberHrace&lt;&gt;"",ISNUMBER(SEARCH(vyberHrace,$B23766)))</f>
      </c>
      <c r="M23766" s="14">
        <f>AND($I23766=MID(kododd,1,2),$J23766=MID(kododd,3,3))</f>
      </c>
    </row>
    <row r="23767">
      <c r="A23767" s="95">
        <v>46842</v>
      </c>
      <c r="B23767" s="93" t="s">
        <v>9321</v>
      </c>
      <c r="C23767" s="93" t="s">
        <v>1416</v>
      </c>
      <c r="D23767" s="95">
        <v>1100</v>
      </c>
      <c r="F23767" s="95">
        <v>23726040</v>
      </c>
      <c r="G23767" s="95">
        <v>0</v>
      </c>
      <c r="H23767" s="93" t="s">
        <v>8976</v>
      </c>
      <c r="I23767" s="93" t="s">
        <v>23895</v>
      </c>
      <c r="J23767" s="93" t="s">
        <v>20878</v>
      </c>
      <c r="K23767" s="93" t="s">
        <v>6859</v>
      </c>
      <c r="L23767" s="14">
        <f>AND(vyberHrace&lt;&gt;"",ISNUMBER(SEARCH(vyberHrace,$B23767)))</f>
      </c>
      <c r="M23767" s="14">
        <f>AND($I23767=MID(kododd,1,2),$J23767=MID(kododd,3,3))</f>
      </c>
    </row>
    <row r="23768">
      <c r="A23768" s="95">
        <v>60290</v>
      </c>
      <c r="B23768" s="93" t="s">
        <v>26749</v>
      </c>
      <c r="C23768" s="93" t="s">
        <v>1450</v>
      </c>
      <c r="G23768" s="95">
        <v>0</v>
      </c>
      <c r="H23768" s="93" t="s">
        <v>8976</v>
      </c>
      <c r="I23768" s="93" t="s">
        <v>23895</v>
      </c>
      <c r="J23768" s="93" t="s">
        <v>20878</v>
      </c>
      <c r="K23768" s="93" t="s">
        <v>6859</v>
      </c>
      <c r="L23768" s="14">
        <f>AND(vyberHrace&lt;&gt;"",ISNUMBER(SEARCH(vyberHrace,$B23768)))</f>
      </c>
      <c r="M23768" s="14">
        <f>AND($I23768=MID(kododd,1,2),$J23768=MID(kododd,3,3))</f>
      </c>
    </row>
    <row r="23769">
      <c r="A23769" s="95">
        <v>39921</v>
      </c>
      <c r="B23769" s="93" t="s">
        <v>3157</v>
      </c>
      <c r="C23769" s="93" t="s">
        <v>1457</v>
      </c>
      <c r="D23769" s="95">
        <v>2377</v>
      </c>
      <c r="E23769" s="95">
        <v>2413</v>
      </c>
      <c r="F23769" s="95">
        <v>1136194</v>
      </c>
      <c r="G23769" s="95">
        <v>250</v>
      </c>
      <c r="H23769" s="93" t="s">
        <v>8976</v>
      </c>
      <c r="I23769" s="93" t="s">
        <v>23895</v>
      </c>
      <c r="J23769" s="93" t="s">
        <v>20878</v>
      </c>
      <c r="K23769" s="93" t="s">
        <v>6859</v>
      </c>
      <c r="L23769" s="14">
        <f>AND(vyberHrace&lt;&gt;"",ISNUMBER(SEARCH(vyberHrace,$B23769)))</f>
      </c>
      <c r="M23769" s="14">
        <f>AND($I23769=MID(kododd,1,2),$J23769=MID(kododd,3,3))</f>
      </c>
    </row>
    <row r="23770">
      <c r="A23770" s="95">
        <v>62807</v>
      </c>
      <c r="B23770" s="93" t="s">
        <v>29691</v>
      </c>
      <c r="C23770" s="93" t="s">
        <v>1450</v>
      </c>
      <c r="G23770" s="95">
        <v>250</v>
      </c>
      <c r="H23770" s="93" t="s">
        <v>8976</v>
      </c>
      <c r="I23770" s="93" t="s">
        <v>23895</v>
      </c>
      <c r="J23770" s="93" t="s">
        <v>20878</v>
      </c>
      <c r="K23770" s="93" t="s">
        <v>6859</v>
      </c>
      <c r="L23770" s="14">
        <f>AND(vyberHrace&lt;&gt;"",ISNUMBER(SEARCH(vyberHrace,$B23770)))</f>
      </c>
      <c r="M23770" s="14">
        <f>AND($I23770=MID(kododd,1,2),$J23770=MID(kododd,3,3))</f>
      </c>
    </row>
    <row r="23771">
      <c r="A23771" s="95">
        <v>57347</v>
      </c>
      <c r="B23771" s="93" t="s">
        <v>23350</v>
      </c>
      <c r="C23771" s="93" t="s">
        <v>1416</v>
      </c>
      <c r="F23771" s="95">
        <v>23765291</v>
      </c>
      <c r="G23771" s="95">
        <v>250</v>
      </c>
      <c r="H23771" s="93" t="s">
        <v>8976</v>
      </c>
      <c r="I23771" s="93" t="s">
        <v>23895</v>
      </c>
      <c r="J23771" s="93" t="s">
        <v>20882</v>
      </c>
      <c r="K23771" s="93" t="s">
        <v>6865</v>
      </c>
      <c r="L23771" s="14">
        <f>AND(vyberHrace&lt;&gt;"",ISNUMBER(SEARCH(vyberHrace,$B23771)))</f>
      </c>
      <c r="M23771" s="14">
        <f>AND($I23771=MID(kododd,1,2),$J23771=MID(kododd,3,3))</f>
      </c>
    </row>
    <row r="23772">
      <c r="A23772" s="95">
        <v>56578</v>
      </c>
      <c r="B23772" s="93" t="s">
        <v>23183</v>
      </c>
      <c r="C23772" s="93" t="s">
        <v>1424</v>
      </c>
      <c r="G23772" s="95">
        <v>0</v>
      </c>
      <c r="H23772" s="93" t="s">
        <v>8976</v>
      </c>
      <c r="I23772" s="93" t="s">
        <v>23895</v>
      </c>
      <c r="J23772" s="93" t="s">
        <v>20878</v>
      </c>
      <c r="K23772" s="93" t="s">
        <v>6859</v>
      </c>
      <c r="L23772" s="14">
        <f>AND(vyberHrace&lt;&gt;"",ISNUMBER(SEARCH(vyberHrace,$B23772)))</f>
      </c>
      <c r="M23772" s="14">
        <f>AND($I23772=MID(kododd,1,2),$J23772=MID(kododd,3,3))</f>
      </c>
    </row>
    <row r="23773">
      <c r="A23773" s="95">
        <v>34195</v>
      </c>
      <c r="B23773" s="93" t="s">
        <v>9481</v>
      </c>
      <c r="C23773" s="93" t="s">
        <v>1399</v>
      </c>
      <c r="D23773" s="95">
        <v>1704</v>
      </c>
      <c r="E23773" s="95">
        <v>1831</v>
      </c>
      <c r="F23773" s="95">
        <v>358665</v>
      </c>
      <c r="G23773" s="95">
        <v>0</v>
      </c>
      <c r="H23773" s="93" t="s">
        <v>8976</v>
      </c>
      <c r="I23773" s="93" t="s">
        <v>23895</v>
      </c>
      <c r="J23773" s="93" t="s">
        <v>20869</v>
      </c>
      <c r="K23773" s="93" t="s">
        <v>6770</v>
      </c>
      <c r="L23773" s="14">
        <f>AND(vyberHrace&lt;&gt;"",ISNUMBER(SEARCH(vyberHrace,$B23773)))</f>
      </c>
      <c r="M23773" s="14">
        <f>AND($I23773=MID(kododd,1,2),$J23773=MID(kododd,3,3))</f>
      </c>
    </row>
    <row r="23774">
      <c r="A23774" s="95">
        <v>3072</v>
      </c>
      <c r="B23774" s="93" t="s">
        <v>9482</v>
      </c>
      <c r="C23774" s="93" t="s">
        <v>1468</v>
      </c>
      <c r="D23774" s="95">
        <v>1684</v>
      </c>
      <c r="E23774" s="95">
        <v>1785</v>
      </c>
      <c r="F23774" s="95">
        <v>375110</v>
      </c>
      <c r="G23774" s="95">
        <v>0</v>
      </c>
      <c r="H23774" s="93" t="s">
        <v>8976</v>
      </c>
      <c r="I23774" s="93" t="s">
        <v>23895</v>
      </c>
      <c r="J23774" s="93" t="s">
        <v>20908</v>
      </c>
      <c r="K23774" s="93" t="s">
        <v>4333</v>
      </c>
      <c r="L23774" s="14">
        <f>AND(vyberHrace&lt;&gt;"",ISNUMBER(SEARCH(vyberHrace,$B23774)))</f>
      </c>
      <c r="M23774" s="14">
        <f>AND($I23774=MID(kododd,1,2),$J23774=MID(kododd,3,3))</f>
      </c>
    </row>
    <row r="23775">
      <c r="A23775" s="95">
        <v>30947</v>
      </c>
      <c r="B23775" s="93" t="s">
        <v>9483</v>
      </c>
      <c r="C23775" s="93" t="s">
        <v>1475</v>
      </c>
      <c r="D23775" s="95">
        <v>2126</v>
      </c>
      <c r="E23775" s="95">
        <v>2134</v>
      </c>
      <c r="F23775" s="95">
        <v>337870</v>
      </c>
      <c r="G23775" s="95">
        <v>250</v>
      </c>
      <c r="H23775" s="93" t="s">
        <v>8976</v>
      </c>
      <c r="I23775" s="93" t="s">
        <v>23895</v>
      </c>
      <c r="J23775" s="93" t="s">
        <v>20864</v>
      </c>
      <c r="K23775" s="93" t="s">
        <v>1505</v>
      </c>
      <c r="L23775" s="14">
        <f>AND(vyberHrace&lt;&gt;"",ISNUMBER(SEARCH(vyberHrace,$B23775)))</f>
      </c>
      <c r="M23775" s="14">
        <f>AND($I23775=MID(kododd,1,2),$J23775=MID(kododd,3,3))</f>
      </c>
    </row>
    <row r="23776">
      <c r="A23776" s="95">
        <v>14014</v>
      </c>
      <c r="B23776" s="93" t="s">
        <v>9489</v>
      </c>
      <c r="C23776" s="93" t="s">
        <v>1453</v>
      </c>
      <c r="D23776" s="95">
        <v>1743</v>
      </c>
      <c r="E23776" s="95">
        <v>1820</v>
      </c>
      <c r="F23776" s="95">
        <v>387967</v>
      </c>
      <c r="G23776" s="95">
        <v>250</v>
      </c>
      <c r="H23776" s="93" t="s">
        <v>8976</v>
      </c>
      <c r="I23776" s="93" t="s">
        <v>23895</v>
      </c>
      <c r="J23776" s="93" t="s">
        <v>20967</v>
      </c>
      <c r="K23776" s="93" t="s">
        <v>4711</v>
      </c>
      <c r="L23776" s="14">
        <f>AND(vyberHrace&lt;&gt;"",ISNUMBER(SEARCH(vyberHrace,$B23776)))</f>
      </c>
      <c r="M23776" s="14">
        <f>AND($I23776=MID(kododd,1,2),$J23776=MID(kododd,3,3))</f>
      </c>
    </row>
    <row r="23777">
      <c r="A23777" s="95">
        <v>58265</v>
      </c>
      <c r="B23777" s="93" t="s">
        <v>24780</v>
      </c>
      <c r="C23777" s="93" t="s">
        <v>1486</v>
      </c>
      <c r="F23777" s="95">
        <v>23790296</v>
      </c>
      <c r="G23777" s="95">
        <v>250</v>
      </c>
      <c r="H23777" s="93" t="s">
        <v>8976</v>
      </c>
      <c r="I23777" s="93" t="s">
        <v>23895</v>
      </c>
      <c r="J23777" s="93" t="s">
        <v>20935</v>
      </c>
      <c r="K23777" s="93" t="s">
        <v>6901</v>
      </c>
      <c r="L23777" s="14">
        <f>AND(vyberHrace&lt;&gt;"",ISNUMBER(SEARCH(vyberHrace,$B23777)))</f>
      </c>
      <c r="M23777" s="14">
        <f>AND($I23777=MID(kododd,1,2),$J23777=MID(kododd,3,3))</f>
      </c>
    </row>
    <row r="23778">
      <c r="A23778" s="95">
        <v>48397</v>
      </c>
      <c r="B23778" s="93" t="s">
        <v>9490</v>
      </c>
      <c r="C23778" s="93" t="s">
        <v>1406</v>
      </c>
      <c r="G23778" s="95">
        <v>0</v>
      </c>
      <c r="H23778" s="93" t="s">
        <v>8976</v>
      </c>
      <c r="I23778" s="93" t="s">
        <v>23895</v>
      </c>
      <c r="J23778" s="93" t="s">
        <v>20936</v>
      </c>
      <c r="K23778" s="93" t="s">
        <v>5615</v>
      </c>
      <c r="L23778" s="14">
        <f>AND(vyberHrace&lt;&gt;"",ISNUMBER(SEARCH(vyberHrace,$B23778)))</f>
      </c>
      <c r="M23778" s="14">
        <f>AND($I23778=MID(kododd,1,2),$J23778=MID(kododd,3,3))</f>
      </c>
    </row>
    <row r="23779">
      <c r="A23779" s="95">
        <v>46843</v>
      </c>
      <c r="B23779" s="93" t="s">
        <v>9496</v>
      </c>
      <c r="C23779" s="93" t="s">
        <v>3255</v>
      </c>
      <c r="G23779" s="95">
        <v>0</v>
      </c>
      <c r="H23779" s="93" t="s">
        <v>8976</v>
      </c>
      <c r="I23779" s="93" t="s">
        <v>23895</v>
      </c>
      <c r="J23779" s="93" t="s">
        <v>20878</v>
      </c>
      <c r="K23779" s="93" t="s">
        <v>6859</v>
      </c>
      <c r="L23779" s="14">
        <f>AND(vyberHrace&lt;&gt;"",ISNUMBER(SEARCH(vyberHrace,$B23779)))</f>
      </c>
      <c r="M23779" s="14">
        <f>AND($I23779=MID(kododd,1,2),$J23779=MID(kododd,3,3))</f>
      </c>
    </row>
    <row r="23780">
      <c r="A23780" s="95">
        <v>7473</v>
      </c>
      <c r="B23780" s="93" t="s">
        <v>9503</v>
      </c>
      <c r="C23780" s="93" t="s">
        <v>1443</v>
      </c>
      <c r="D23780" s="95">
        <v>1307</v>
      </c>
      <c r="E23780" s="95">
        <v>1505</v>
      </c>
      <c r="F23780" s="95">
        <v>334812</v>
      </c>
      <c r="G23780" s="95">
        <v>250</v>
      </c>
      <c r="H23780" s="93" t="s">
        <v>8976</v>
      </c>
      <c r="I23780" s="93" t="s">
        <v>23895</v>
      </c>
      <c r="J23780" s="93" t="s">
        <v>20851</v>
      </c>
      <c r="K23780" s="93" t="s">
        <v>5148</v>
      </c>
      <c r="L23780" s="14">
        <f>AND(vyberHrace&lt;&gt;"",ISNUMBER(SEARCH(vyberHrace,$B23780)))</f>
      </c>
      <c r="M23780" s="14">
        <f>AND($I23780=MID(kododd,1,2),$J23780=MID(kododd,3,3))</f>
      </c>
    </row>
    <row r="23781">
      <c r="A23781" s="95">
        <v>54285</v>
      </c>
      <c r="B23781" s="93" t="s">
        <v>1302</v>
      </c>
      <c r="C23781" s="93" t="s">
        <v>1420</v>
      </c>
      <c r="F23781" s="95">
        <v>23760931</v>
      </c>
      <c r="G23781" s="95">
        <v>250</v>
      </c>
      <c r="H23781" s="93" t="s">
        <v>8976</v>
      </c>
      <c r="I23781" s="93" t="s">
        <v>23895</v>
      </c>
      <c r="J23781" s="93" t="s">
        <v>20878</v>
      </c>
      <c r="K23781" s="93" t="s">
        <v>6859</v>
      </c>
      <c r="L23781" s="14">
        <f>AND(vyberHrace&lt;&gt;"",ISNUMBER(SEARCH(vyberHrace,$B23781)))</f>
      </c>
      <c r="M23781" s="14">
        <f>AND($I23781=MID(kododd,1,2),$J23781=MID(kododd,3,3))</f>
      </c>
    </row>
    <row r="23782">
      <c r="A23782" s="95">
        <v>46844</v>
      </c>
      <c r="B23782" s="93" t="s">
        <v>17862</v>
      </c>
      <c r="C23782" s="93" t="s">
        <v>1416</v>
      </c>
      <c r="G23782" s="95">
        <v>0</v>
      </c>
      <c r="H23782" s="93" t="s">
        <v>8976</v>
      </c>
      <c r="I23782" s="93" t="s">
        <v>23895</v>
      </c>
      <c r="J23782" s="93" t="s">
        <v>20878</v>
      </c>
      <c r="K23782" s="93" t="s">
        <v>6859</v>
      </c>
      <c r="L23782" s="14">
        <f>AND(vyberHrace&lt;&gt;"",ISNUMBER(SEARCH(vyberHrace,$B23782)))</f>
      </c>
      <c r="M23782" s="14">
        <f>AND($I23782=MID(kododd,1,2),$J23782=MID(kododd,3,3))</f>
      </c>
    </row>
    <row r="23783">
      <c r="A23783" s="95">
        <v>62808</v>
      </c>
      <c r="B23783" s="93" t="s">
        <v>29692</v>
      </c>
      <c r="C23783" s="93" t="s">
        <v>1488</v>
      </c>
      <c r="G23783" s="95">
        <v>250</v>
      </c>
      <c r="H23783" s="93" t="s">
        <v>8976</v>
      </c>
      <c r="I23783" s="93" t="s">
        <v>23895</v>
      </c>
      <c r="J23783" s="93" t="s">
        <v>20878</v>
      </c>
      <c r="K23783" s="93" t="s">
        <v>6859</v>
      </c>
      <c r="L23783" s="14">
        <f>AND(vyberHrace&lt;&gt;"",ISNUMBER(SEARCH(vyberHrace,$B23783)))</f>
      </c>
      <c r="M23783" s="14">
        <f>AND($I23783=MID(kododd,1,2),$J23783=MID(kododd,3,3))</f>
      </c>
    </row>
    <row r="23784">
      <c r="A23784" s="95">
        <v>50162</v>
      </c>
      <c r="B23784" s="93" t="s">
        <v>8860</v>
      </c>
      <c r="C23784" s="93" t="s">
        <v>1408</v>
      </c>
      <c r="D23784" s="95">
        <v>1041</v>
      </c>
      <c r="F23784" s="95">
        <v>23731303</v>
      </c>
      <c r="G23784" s="95">
        <v>0</v>
      </c>
      <c r="H23784" s="93" t="s">
        <v>8976</v>
      </c>
      <c r="I23784" s="93" t="s">
        <v>23895</v>
      </c>
      <c r="J23784" s="93" t="s">
        <v>20887</v>
      </c>
      <c r="K23784" s="93" t="s">
        <v>6893</v>
      </c>
      <c r="L23784" s="14">
        <f>AND(vyberHrace&lt;&gt;"",ISNUMBER(SEARCH(vyberHrace,$B23784)))</f>
      </c>
      <c r="M23784" s="14">
        <f>AND($I23784=MID(kododd,1,2),$J23784=MID(kododd,3,3))</f>
      </c>
    </row>
    <row r="23785">
      <c r="A23785" s="95">
        <v>14015</v>
      </c>
      <c r="B23785" s="93" t="s">
        <v>17867</v>
      </c>
      <c r="C23785" s="93" t="s">
        <v>1470</v>
      </c>
      <c r="D23785" s="95">
        <v>1510</v>
      </c>
      <c r="E23785" s="95">
        <v>1741</v>
      </c>
      <c r="F23785" s="95">
        <v>387975</v>
      </c>
      <c r="G23785" s="95">
        <v>250</v>
      </c>
      <c r="H23785" s="93" t="s">
        <v>8976</v>
      </c>
      <c r="I23785" s="93" t="s">
        <v>23895</v>
      </c>
      <c r="J23785" s="93" t="s">
        <v>20914</v>
      </c>
      <c r="K23785" s="93" t="s">
        <v>4359</v>
      </c>
      <c r="L23785" s="14">
        <f>AND(vyberHrace&lt;&gt;"",ISNUMBER(SEARCH(vyberHrace,$B23785)))</f>
      </c>
      <c r="M23785" s="14">
        <f>AND($I23785=MID(kododd,1,2),$J23785=MID(kododd,3,3))</f>
      </c>
    </row>
    <row r="23786">
      <c r="A23786" s="95">
        <v>1910</v>
      </c>
      <c r="B23786" s="93" t="s">
        <v>17868</v>
      </c>
      <c r="C23786" s="93" t="s">
        <v>1476</v>
      </c>
      <c r="D23786" s="95">
        <v>1739</v>
      </c>
      <c r="E23786" s="95">
        <v>1790</v>
      </c>
      <c r="F23786" s="95">
        <v>358312</v>
      </c>
      <c r="G23786" s="95">
        <v>250</v>
      </c>
      <c r="H23786" s="93" t="s">
        <v>8976</v>
      </c>
      <c r="I23786" s="93" t="s">
        <v>23895</v>
      </c>
      <c r="J23786" s="93" t="s">
        <v>21001</v>
      </c>
      <c r="K23786" s="93" t="s">
        <v>23915</v>
      </c>
      <c r="L23786" s="14">
        <f>AND(vyberHrace&lt;&gt;"",ISNUMBER(SEARCH(vyberHrace,$B23786)))</f>
      </c>
      <c r="M23786" s="14">
        <f>AND($I23786=MID(kododd,1,2),$J23786=MID(kododd,3,3))</f>
      </c>
    </row>
    <row r="23787">
      <c r="A23787" s="95">
        <v>46845</v>
      </c>
      <c r="B23787" s="93" t="s">
        <v>17871</v>
      </c>
      <c r="C23787" s="93" t="s">
        <v>1416</v>
      </c>
      <c r="G23787" s="95">
        <v>0</v>
      </c>
      <c r="H23787" s="93" t="s">
        <v>8976</v>
      </c>
      <c r="I23787" s="93" t="s">
        <v>23895</v>
      </c>
      <c r="J23787" s="93" t="s">
        <v>20878</v>
      </c>
      <c r="K23787" s="93" t="s">
        <v>6859</v>
      </c>
      <c r="L23787" s="14">
        <f>AND(vyberHrace&lt;&gt;"",ISNUMBER(SEARCH(vyberHrace,$B23787)))</f>
      </c>
      <c r="M23787" s="14">
        <f>AND($I23787=MID(kododd,1,2),$J23787=MID(kododd,3,3))</f>
      </c>
    </row>
    <row r="23788">
      <c r="A23788" s="95">
        <v>10128</v>
      </c>
      <c r="B23788" s="93" t="s">
        <v>9674</v>
      </c>
      <c r="C23788" s="93" t="s">
        <v>1479</v>
      </c>
      <c r="D23788" s="95">
        <v>1604</v>
      </c>
      <c r="G23788" s="95">
        <v>0</v>
      </c>
      <c r="H23788" s="93" t="s">
        <v>8976</v>
      </c>
      <c r="I23788" s="93" t="s">
        <v>23895</v>
      </c>
      <c r="J23788" s="93" t="s">
        <v>20943</v>
      </c>
      <c r="K23788" s="93" t="s">
        <v>5112</v>
      </c>
      <c r="L23788" s="14">
        <f>AND(vyberHrace&lt;&gt;"",ISNUMBER(SEARCH(vyberHrace,$B23788)))</f>
      </c>
      <c r="M23788" s="14">
        <f>AND($I23788=MID(kododd,1,2),$J23788=MID(kododd,3,3))</f>
      </c>
    </row>
    <row r="23789">
      <c r="A23789" s="95">
        <v>60197</v>
      </c>
      <c r="B23789" s="93" t="s">
        <v>26660</v>
      </c>
      <c r="C23789" s="93" t="s">
        <v>1487</v>
      </c>
      <c r="G23789" s="95">
        <v>250</v>
      </c>
      <c r="H23789" s="93" t="s">
        <v>8976</v>
      </c>
      <c r="I23789" s="93" t="s">
        <v>23895</v>
      </c>
      <c r="J23789" s="93" t="s">
        <v>20882</v>
      </c>
      <c r="K23789" s="93" t="s">
        <v>6865</v>
      </c>
      <c r="L23789" s="14">
        <f>AND(vyberHrace&lt;&gt;"",ISNUMBER(SEARCH(vyberHrace,$B23789)))</f>
      </c>
      <c r="M23789" s="14">
        <f>AND($I23789=MID(kododd,1,2),$J23789=MID(kododd,3,3))</f>
      </c>
    </row>
    <row r="23790">
      <c r="A23790" s="95">
        <v>49318</v>
      </c>
      <c r="B23790" s="93" t="s">
        <v>9675</v>
      </c>
      <c r="C23790" s="93" t="s">
        <v>1402</v>
      </c>
      <c r="D23790" s="95">
        <v>1091</v>
      </c>
      <c r="F23790" s="95">
        <v>23725419</v>
      </c>
      <c r="G23790" s="95">
        <v>0</v>
      </c>
      <c r="H23790" s="93" t="s">
        <v>8976</v>
      </c>
      <c r="I23790" s="93" t="s">
        <v>23895</v>
      </c>
      <c r="J23790" s="93" t="s">
        <v>21013</v>
      </c>
      <c r="K23790" s="93" t="s">
        <v>12269</v>
      </c>
      <c r="L23790" s="14">
        <f>AND(vyberHrace&lt;&gt;"",ISNUMBER(SEARCH(vyberHrace,$B23790)))</f>
      </c>
      <c r="M23790" s="14">
        <f>AND($I23790=MID(kododd,1,2),$J23790=MID(kododd,3,3))</f>
      </c>
    </row>
    <row r="23791">
      <c r="A23791" s="95">
        <v>50647</v>
      </c>
      <c r="B23791" s="93" t="s">
        <v>4387</v>
      </c>
      <c r="C23791" s="93" t="s">
        <v>1406</v>
      </c>
      <c r="F23791" s="95">
        <v>23798777</v>
      </c>
      <c r="G23791" s="95">
        <v>0</v>
      </c>
      <c r="H23791" s="93" t="s">
        <v>8976</v>
      </c>
      <c r="I23791" s="93" t="s">
        <v>23895</v>
      </c>
      <c r="J23791" s="93" t="s">
        <v>21012</v>
      </c>
      <c r="K23791" s="93" t="s">
        <v>7767</v>
      </c>
      <c r="L23791" s="14">
        <f>AND(vyberHrace&lt;&gt;"",ISNUMBER(SEARCH(vyberHrace,$B23791)))</f>
      </c>
      <c r="M23791" s="14">
        <f>AND($I23791=MID(kododd,1,2),$J23791=MID(kododd,3,3))</f>
      </c>
    </row>
    <row r="23792">
      <c r="A23792" s="95">
        <v>5187</v>
      </c>
      <c r="B23792" s="93" t="s">
        <v>1132</v>
      </c>
      <c r="C23792" s="93" t="s">
        <v>1434</v>
      </c>
      <c r="D23792" s="95">
        <v>2070</v>
      </c>
      <c r="E23792" s="95">
        <v>2113</v>
      </c>
      <c r="F23792" s="95">
        <v>312681</v>
      </c>
      <c r="G23792" s="95">
        <v>250</v>
      </c>
      <c r="H23792" s="93" t="s">
        <v>8976</v>
      </c>
      <c r="I23792" s="93" t="s">
        <v>23895</v>
      </c>
      <c r="J23792" s="93" t="s">
        <v>20848</v>
      </c>
      <c r="K23792" s="93" t="s">
        <v>3603</v>
      </c>
      <c r="L23792" s="14">
        <f>AND(vyberHrace&lt;&gt;"",ISNUMBER(SEARCH(vyberHrace,$B23792)))</f>
      </c>
      <c r="M23792" s="14">
        <f>AND($I23792=MID(kododd,1,2),$J23792=MID(kododd,3,3))</f>
      </c>
    </row>
    <row r="23793">
      <c r="A23793" s="95">
        <v>54249</v>
      </c>
      <c r="B23793" s="93" t="s">
        <v>1132</v>
      </c>
      <c r="C23793" s="93" t="s">
        <v>1424</v>
      </c>
      <c r="G23793" s="95">
        <v>0</v>
      </c>
      <c r="H23793" s="93" t="s">
        <v>8976</v>
      </c>
      <c r="I23793" s="93" t="s">
        <v>23895</v>
      </c>
      <c r="J23793" s="93" t="s">
        <v>20848</v>
      </c>
      <c r="K23793" s="93" t="s">
        <v>3603</v>
      </c>
      <c r="L23793" s="14">
        <f>AND(vyberHrace&lt;&gt;"",ISNUMBER(SEARCH(vyberHrace,$B23793)))</f>
      </c>
      <c r="M23793" s="14">
        <f>AND($I23793=MID(kododd,1,2),$J23793=MID(kododd,3,3))</f>
      </c>
    </row>
    <row r="23794">
      <c r="A23794" s="95">
        <v>60413</v>
      </c>
      <c r="B23794" s="93" t="s">
        <v>26855</v>
      </c>
      <c r="C23794" s="93" t="s">
        <v>1487</v>
      </c>
      <c r="G23794" s="95">
        <v>0</v>
      </c>
      <c r="H23794" s="93" t="s">
        <v>8976</v>
      </c>
      <c r="I23794" s="93" t="s">
        <v>23895</v>
      </c>
      <c r="J23794" s="93" t="s">
        <v>20878</v>
      </c>
      <c r="K23794" s="93" t="s">
        <v>6859</v>
      </c>
      <c r="L23794" s="14">
        <f>AND(vyberHrace&lt;&gt;"",ISNUMBER(SEARCH(vyberHrace,$B23794)))</f>
      </c>
      <c r="M23794" s="14">
        <f>AND($I23794=MID(kododd,1,2),$J23794=MID(kododd,3,3))</f>
      </c>
    </row>
    <row r="23795">
      <c r="A23795" s="95">
        <v>27648</v>
      </c>
      <c r="B23795" s="93" t="s">
        <v>14776</v>
      </c>
      <c r="C23795" s="93" t="s">
        <v>1435</v>
      </c>
      <c r="D23795" s="95">
        <v>1355</v>
      </c>
      <c r="F23795" s="95">
        <v>397032</v>
      </c>
      <c r="G23795" s="95">
        <v>250</v>
      </c>
      <c r="H23795" s="93" t="s">
        <v>8976</v>
      </c>
      <c r="I23795" s="93" t="s">
        <v>23895</v>
      </c>
      <c r="J23795" s="93" t="s">
        <v>20965</v>
      </c>
      <c r="K23795" s="93" t="s">
        <v>3065</v>
      </c>
      <c r="L23795" s="14">
        <f>AND(vyberHrace&lt;&gt;"",ISNUMBER(SEARCH(vyberHrace,$B23795)))</f>
      </c>
      <c r="M23795" s="14">
        <f>AND($I23795=MID(kododd,1,2),$J23795=MID(kododd,3,3))</f>
      </c>
    </row>
    <row r="23796">
      <c r="A23796" s="95">
        <v>54366</v>
      </c>
      <c r="B23796" s="93" t="s">
        <v>1239</v>
      </c>
      <c r="C23796" s="93" t="s">
        <v>1422</v>
      </c>
      <c r="D23796" s="95">
        <v>1669</v>
      </c>
      <c r="E23796" s="95">
        <v>1725</v>
      </c>
      <c r="F23796" s="95">
        <v>23763523</v>
      </c>
      <c r="G23796" s="95">
        <v>250</v>
      </c>
      <c r="H23796" s="93" t="s">
        <v>8976</v>
      </c>
      <c r="I23796" s="93" t="s">
        <v>23895</v>
      </c>
      <c r="J23796" s="93" t="s">
        <v>20878</v>
      </c>
      <c r="K23796" s="93" t="s">
        <v>6859</v>
      </c>
      <c r="L23796" s="14">
        <f>AND(vyberHrace&lt;&gt;"",ISNUMBER(SEARCH(vyberHrace,$B23796)))</f>
      </c>
      <c r="M23796" s="14">
        <f>AND($I23796=MID(kododd,1,2),$J23796=MID(kododd,3,3))</f>
      </c>
    </row>
    <row r="23797">
      <c r="A23797" s="95">
        <v>48403</v>
      </c>
      <c r="B23797" s="93" t="s">
        <v>14783</v>
      </c>
      <c r="C23797" s="93" t="s">
        <v>1416</v>
      </c>
      <c r="D23797" s="95">
        <v>1001</v>
      </c>
      <c r="F23797" s="95">
        <v>23731842</v>
      </c>
      <c r="G23797" s="95">
        <v>0</v>
      </c>
      <c r="H23797" s="93" t="s">
        <v>8976</v>
      </c>
      <c r="I23797" s="93" t="s">
        <v>23895</v>
      </c>
      <c r="J23797" s="93" t="s">
        <v>20934</v>
      </c>
      <c r="K23797" s="93" t="s">
        <v>21374</v>
      </c>
      <c r="L23797" s="14">
        <f>AND(vyberHrace&lt;&gt;"",ISNUMBER(SEARCH(vyberHrace,$B23797)))</f>
      </c>
      <c r="M23797" s="14">
        <f>AND($I23797=MID(kododd,1,2),$J23797=MID(kododd,3,3))</f>
      </c>
    </row>
    <row r="23798">
      <c r="A23798" s="95">
        <v>51263</v>
      </c>
      <c r="B23798" s="93" t="s">
        <v>8859</v>
      </c>
      <c r="C23798" s="93" t="s">
        <v>1430</v>
      </c>
      <c r="F23798" s="95">
        <v>23772093</v>
      </c>
      <c r="G23798" s="95">
        <v>0</v>
      </c>
      <c r="H23798" s="93" t="s">
        <v>8976</v>
      </c>
      <c r="I23798" s="93" t="s">
        <v>23895</v>
      </c>
      <c r="J23798" s="93" t="s">
        <v>20934</v>
      </c>
      <c r="K23798" s="93" t="s">
        <v>21374</v>
      </c>
      <c r="L23798" s="14">
        <f>AND(vyberHrace&lt;&gt;"",ISNUMBER(SEARCH(vyberHrace,$B23798)))</f>
      </c>
      <c r="M23798" s="14">
        <f>AND($I23798=MID(kododd,1,2),$J23798=MID(kododd,3,3))</f>
      </c>
    </row>
    <row r="23799">
      <c r="A23799" s="95">
        <v>2598</v>
      </c>
      <c r="B23799" s="93" t="s">
        <v>14784</v>
      </c>
      <c r="C23799" s="93" t="s">
        <v>1472</v>
      </c>
      <c r="D23799" s="95">
        <v>1636</v>
      </c>
      <c r="E23799" s="95">
        <v>1789</v>
      </c>
      <c r="F23799" s="95">
        <v>325201</v>
      </c>
      <c r="G23799" s="95">
        <v>0</v>
      </c>
      <c r="H23799" s="93" t="s">
        <v>8976</v>
      </c>
      <c r="I23799" s="93" t="s">
        <v>23895</v>
      </c>
      <c r="J23799" s="93" t="s">
        <v>21007</v>
      </c>
      <c r="K23799" s="93" t="s">
        <v>2006</v>
      </c>
      <c r="L23799" s="14">
        <f>AND(vyberHrace&lt;&gt;"",ISNUMBER(SEARCH(vyberHrace,$B23799)))</f>
      </c>
      <c r="M23799" s="14">
        <f>AND($I23799=MID(kododd,1,2),$J23799=MID(kododd,3,3))</f>
      </c>
    </row>
    <row r="23800">
      <c r="A23800" s="95">
        <v>53657</v>
      </c>
      <c r="B23800" s="93" t="s">
        <v>1125</v>
      </c>
      <c r="C23800" s="93" t="s">
        <v>1430</v>
      </c>
      <c r="D23800" s="95">
        <v>1540</v>
      </c>
      <c r="E23800" s="95">
        <v>1672</v>
      </c>
      <c r="F23800" s="95">
        <v>23748699</v>
      </c>
      <c r="G23800" s="95">
        <v>250</v>
      </c>
      <c r="H23800" s="93" t="s">
        <v>8976</v>
      </c>
      <c r="I23800" s="93" t="s">
        <v>23895</v>
      </c>
      <c r="J23800" s="93" t="s">
        <v>20913</v>
      </c>
      <c r="K23800" s="93" t="s">
        <v>3849</v>
      </c>
      <c r="L23800" s="14">
        <f>AND(vyberHrace&lt;&gt;"",ISNUMBER(SEARCH(vyberHrace,$B23800)))</f>
      </c>
      <c r="M23800" s="14">
        <f>AND($I23800=MID(kododd,1,2),$J23800=MID(kododd,3,3))</f>
      </c>
    </row>
    <row r="23801">
      <c r="A23801" s="95">
        <v>56472</v>
      </c>
      <c r="B23801" s="93" t="s">
        <v>23328</v>
      </c>
      <c r="C23801" s="93" t="s">
        <v>1424</v>
      </c>
      <c r="G23801" s="95">
        <v>0</v>
      </c>
      <c r="H23801" s="93" t="s">
        <v>8976</v>
      </c>
      <c r="I23801" s="93" t="s">
        <v>23895</v>
      </c>
      <c r="J23801" s="93" t="s">
        <v>20935</v>
      </c>
      <c r="K23801" s="93" t="s">
        <v>6901</v>
      </c>
      <c r="L23801" s="14">
        <f>AND(vyberHrace&lt;&gt;"",ISNUMBER(SEARCH(vyberHrace,$B23801)))</f>
      </c>
      <c r="M23801" s="14">
        <f>AND($I23801=MID(kododd,1,2),$J23801=MID(kododd,3,3))</f>
      </c>
    </row>
    <row r="23802">
      <c r="A23802" s="95">
        <v>48392</v>
      </c>
      <c r="B23802" s="93" t="s">
        <v>14791</v>
      </c>
      <c r="C23802" s="93" t="s">
        <v>1416</v>
      </c>
      <c r="G23802" s="95">
        <v>0</v>
      </c>
      <c r="H23802" s="93" t="s">
        <v>8976</v>
      </c>
      <c r="I23802" s="93" t="s">
        <v>23895</v>
      </c>
      <c r="J23802" s="93" t="s">
        <v>20936</v>
      </c>
      <c r="K23802" s="93" t="s">
        <v>5615</v>
      </c>
      <c r="L23802" s="14">
        <f>AND(vyberHrace&lt;&gt;"",ISNUMBER(SEARCH(vyberHrace,$B23802)))</f>
      </c>
      <c r="M23802" s="14">
        <f>AND($I23802=MID(kododd,1,2),$J23802=MID(kododd,3,3))</f>
      </c>
    </row>
    <row r="23803">
      <c r="A23803" s="95">
        <v>51452</v>
      </c>
      <c r="B23803" s="93" t="s">
        <v>301</v>
      </c>
      <c r="C23803" s="93" t="s">
        <v>1465</v>
      </c>
      <c r="D23803" s="95">
        <v>1669</v>
      </c>
      <c r="E23803" s="95">
        <v>1666</v>
      </c>
      <c r="F23803" s="95">
        <v>23742097</v>
      </c>
      <c r="G23803" s="95">
        <v>0</v>
      </c>
      <c r="H23803" s="93" t="s">
        <v>8976</v>
      </c>
      <c r="I23803" s="93" t="s">
        <v>23895</v>
      </c>
      <c r="J23803" s="93" t="s">
        <v>20938</v>
      </c>
      <c r="K23803" s="93" t="s">
        <v>5086</v>
      </c>
      <c r="L23803" s="14">
        <f>AND(vyberHrace&lt;&gt;"",ISNUMBER(SEARCH(vyberHrace,$B23803)))</f>
      </c>
      <c r="M23803" s="14">
        <f>AND($I23803=MID(kododd,1,2),$J23803=MID(kododd,3,3))</f>
      </c>
    </row>
    <row r="23804">
      <c r="A23804" s="95">
        <v>54451</v>
      </c>
      <c r="B23804" s="93" t="s">
        <v>1255</v>
      </c>
      <c r="C23804" s="93" t="s">
        <v>3255</v>
      </c>
      <c r="G23804" s="95">
        <v>0</v>
      </c>
      <c r="H23804" s="93" t="s">
        <v>8976</v>
      </c>
      <c r="I23804" s="93" t="s">
        <v>23895</v>
      </c>
      <c r="J23804" s="93" t="s">
        <v>20938</v>
      </c>
      <c r="K23804" s="93" t="s">
        <v>5086</v>
      </c>
      <c r="L23804" s="14">
        <f>AND(vyberHrace&lt;&gt;"",ISNUMBER(SEARCH(vyberHrace,$B23804)))</f>
      </c>
      <c r="M23804" s="14">
        <f>AND($I23804=MID(kododd,1,2),$J23804=MID(kododd,3,3))</f>
      </c>
    </row>
    <row r="23805">
      <c r="A23805" s="95">
        <v>9948</v>
      </c>
      <c r="B23805" s="93" t="s">
        <v>19609</v>
      </c>
      <c r="C23805" s="93" t="s">
        <v>1405</v>
      </c>
      <c r="D23805" s="95">
        <v>1257</v>
      </c>
      <c r="F23805" s="95">
        <v>361135</v>
      </c>
      <c r="G23805" s="95">
        <v>250</v>
      </c>
      <c r="H23805" s="93" t="s">
        <v>8976</v>
      </c>
      <c r="I23805" s="93" t="s">
        <v>23895</v>
      </c>
      <c r="J23805" s="93" t="s">
        <v>20878</v>
      </c>
      <c r="K23805" s="93" t="s">
        <v>6859</v>
      </c>
      <c r="L23805" s="14">
        <f>AND(vyberHrace&lt;&gt;"",ISNUMBER(SEARCH(vyberHrace,$B23805)))</f>
      </c>
      <c r="M23805" s="14">
        <f>AND($I23805=MID(kododd,1,2),$J23805=MID(kododd,3,3))</f>
      </c>
    </row>
    <row r="23806">
      <c r="A23806" s="95">
        <v>61688</v>
      </c>
      <c r="B23806" s="93" t="s">
        <v>27845</v>
      </c>
      <c r="C23806" s="93" t="s">
        <v>1469</v>
      </c>
      <c r="F23806" s="95">
        <v>23791683</v>
      </c>
      <c r="G23806" s="95">
        <v>0</v>
      </c>
      <c r="H23806" s="93" t="s">
        <v>8976</v>
      </c>
      <c r="I23806" s="93" t="s">
        <v>23895</v>
      </c>
      <c r="J23806" s="93" t="s">
        <v>23412</v>
      </c>
      <c r="K23806" s="93" t="s">
        <v>21370</v>
      </c>
      <c r="L23806" s="14">
        <f>AND(vyberHrace&lt;&gt;"",ISNUMBER(SEARCH(vyberHrace,$B23806)))</f>
      </c>
      <c r="M23806" s="14">
        <f>AND($I23806=MID(kododd,1,2),$J23806=MID(kododd,3,3))</f>
      </c>
    </row>
    <row r="23807">
      <c r="A23807" s="95">
        <v>33199</v>
      </c>
      <c r="B23807" s="93" t="s">
        <v>15319</v>
      </c>
      <c r="C23807" s="93" t="s">
        <v>1399</v>
      </c>
      <c r="D23807" s="95">
        <v>1490</v>
      </c>
      <c r="E23807" s="95">
        <v>1716</v>
      </c>
      <c r="F23807" s="95">
        <v>369934</v>
      </c>
      <c r="G23807" s="95">
        <v>0</v>
      </c>
      <c r="H23807" s="93" t="s">
        <v>8976</v>
      </c>
      <c r="I23807" s="93" t="s">
        <v>23895</v>
      </c>
      <c r="J23807" s="93" t="s">
        <v>20878</v>
      </c>
      <c r="K23807" s="93" t="s">
        <v>6859</v>
      </c>
      <c r="L23807" s="14">
        <f>AND(vyberHrace&lt;&gt;"",ISNUMBER(SEARCH(vyberHrace,$B23807)))</f>
      </c>
      <c r="M23807" s="14">
        <f>AND($I23807=MID(kododd,1,2),$J23807=MID(kododd,3,3))</f>
      </c>
    </row>
    <row r="23808">
      <c r="A23808" s="95">
        <v>53691</v>
      </c>
      <c r="B23808" s="93" t="s">
        <v>1203</v>
      </c>
      <c r="C23808" s="93" t="s">
        <v>1450</v>
      </c>
      <c r="F23808" s="95">
        <v>23763906</v>
      </c>
      <c r="G23808" s="95">
        <v>0</v>
      </c>
      <c r="H23808" s="93" t="s">
        <v>8976</v>
      </c>
      <c r="I23808" s="93" t="s">
        <v>23895</v>
      </c>
      <c r="J23808" s="93" t="s">
        <v>20869</v>
      </c>
      <c r="K23808" s="93" t="s">
        <v>6770</v>
      </c>
      <c r="L23808" s="14">
        <f>AND(vyberHrace&lt;&gt;"",ISNUMBER(SEARCH(vyberHrace,$B23808)))</f>
      </c>
      <c r="M23808" s="14">
        <f>AND($I23808=MID(kododd,1,2),$J23808=MID(kododd,3,3))</f>
      </c>
    </row>
    <row r="23809">
      <c r="A23809" s="95">
        <v>58387</v>
      </c>
      <c r="B23809" s="93" t="s">
        <v>24894</v>
      </c>
      <c r="C23809" s="93" t="s">
        <v>1412</v>
      </c>
      <c r="F23809" s="95">
        <v>571003398</v>
      </c>
      <c r="G23809" s="95">
        <v>250</v>
      </c>
      <c r="H23809" s="93" t="s">
        <v>8976</v>
      </c>
      <c r="I23809" s="93" t="s">
        <v>23895</v>
      </c>
      <c r="J23809" s="93" t="s">
        <v>20878</v>
      </c>
      <c r="K23809" s="93" t="s">
        <v>6859</v>
      </c>
      <c r="L23809" s="14">
        <f>AND(vyberHrace&lt;&gt;"",ISNUMBER(SEARCH(vyberHrace,$B23809)))</f>
      </c>
      <c r="M23809" s="14">
        <f>AND($I23809=MID(kododd,1,2),$J23809=MID(kododd,3,3))</f>
      </c>
    </row>
    <row r="23810">
      <c r="A23810" s="95">
        <v>58388</v>
      </c>
      <c r="B23810" s="93" t="s">
        <v>24895</v>
      </c>
      <c r="C23810" s="93" t="s">
        <v>1450</v>
      </c>
      <c r="G23810" s="95">
        <v>0</v>
      </c>
      <c r="H23810" s="93" t="s">
        <v>8976</v>
      </c>
      <c r="I23810" s="93" t="s">
        <v>23895</v>
      </c>
      <c r="J23810" s="93" t="s">
        <v>20878</v>
      </c>
      <c r="K23810" s="93" t="s">
        <v>6859</v>
      </c>
      <c r="L23810" s="14">
        <f>AND(vyberHrace&lt;&gt;"",ISNUMBER(SEARCH(vyberHrace,$B23810)))</f>
      </c>
      <c r="M23810" s="14">
        <f>AND($I23810=MID(kododd,1,2),$J23810=MID(kododd,3,3))</f>
      </c>
    </row>
    <row r="23811">
      <c r="A23811" s="95">
        <v>58389</v>
      </c>
      <c r="B23811" s="93" t="s">
        <v>24896</v>
      </c>
      <c r="C23811" s="93" t="s">
        <v>1486</v>
      </c>
      <c r="G23811" s="95">
        <v>0</v>
      </c>
      <c r="H23811" s="93" t="s">
        <v>8976</v>
      </c>
      <c r="I23811" s="93" t="s">
        <v>23895</v>
      </c>
      <c r="J23811" s="93" t="s">
        <v>20878</v>
      </c>
      <c r="K23811" s="93" t="s">
        <v>6859</v>
      </c>
      <c r="L23811" s="14">
        <f>AND(vyberHrace&lt;&gt;"",ISNUMBER(SEARCH(vyberHrace,$B23811)))</f>
      </c>
      <c r="M23811" s="14">
        <f>AND($I23811=MID(kododd,1,2),$J23811=MID(kododd,3,3))</f>
      </c>
    </row>
    <row r="23812">
      <c r="A23812" s="95">
        <v>48995</v>
      </c>
      <c r="B23812" s="93" t="s">
        <v>9748</v>
      </c>
      <c r="C23812" s="93" t="s">
        <v>1422</v>
      </c>
      <c r="G23812" s="95">
        <v>0</v>
      </c>
      <c r="H23812" s="93" t="s">
        <v>8976</v>
      </c>
      <c r="I23812" s="93" t="s">
        <v>23895</v>
      </c>
      <c r="J23812" s="93" t="s">
        <v>20936</v>
      </c>
      <c r="K23812" s="93" t="s">
        <v>5615</v>
      </c>
      <c r="L23812" s="14">
        <f>AND(vyberHrace&lt;&gt;"",ISNUMBER(SEARCH(vyberHrace,$B23812)))</f>
      </c>
      <c r="M23812" s="14">
        <f>AND($I23812=MID(kododd,1,2),$J23812=MID(kododd,3,3))</f>
      </c>
    </row>
    <row r="23813">
      <c r="A23813" s="95">
        <v>660</v>
      </c>
      <c r="B23813" s="93" t="s">
        <v>9754</v>
      </c>
      <c r="C23813" s="93" t="s">
        <v>1469</v>
      </c>
      <c r="D23813" s="95">
        <v>2003</v>
      </c>
      <c r="E23813" s="95">
        <v>2034</v>
      </c>
      <c r="F23813" s="95">
        <v>308676</v>
      </c>
      <c r="G23813" s="95">
        <v>250</v>
      </c>
      <c r="H23813" s="93" t="s">
        <v>8976</v>
      </c>
      <c r="I23813" s="93" t="s">
        <v>23895</v>
      </c>
      <c r="J23813" s="93" t="s">
        <v>20908</v>
      </c>
      <c r="K23813" s="93" t="s">
        <v>4333</v>
      </c>
      <c r="L23813" s="14">
        <f>AND(vyberHrace&lt;&gt;"",ISNUMBER(SEARCH(vyberHrace,$B23813)))</f>
      </c>
      <c r="M23813" s="14">
        <f>AND($I23813=MID(kododd,1,2),$J23813=MID(kododd,3,3))</f>
      </c>
    </row>
    <row r="23814">
      <c r="A23814" s="95">
        <v>1712</v>
      </c>
      <c r="B23814" s="93" t="s">
        <v>9755</v>
      </c>
      <c r="C23814" s="93" t="s">
        <v>1429</v>
      </c>
      <c r="D23814" s="95">
        <v>1889</v>
      </c>
      <c r="E23814" s="95">
        <v>1924</v>
      </c>
      <c r="F23814" s="95">
        <v>315346</v>
      </c>
      <c r="G23814" s="95">
        <v>250</v>
      </c>
      <c r="H23814" s="93" t="s">
        <v>8976</v>
      </c>
      <c r="I23814" s="93" t="s">
        <v>23895</v>
      </c>
      <c r="J23814" s="93" t="s">
        <v>20908</v>
      </c>
      <c r="K23814" s="93" t="s">
        <v>4333</v>
      </c>
      <c r="L23814" s="14">
        <f>AND(vyberHrace&lt;&gt;"",ISNUMBER(SEARCH(vyberHrace,$B23814)))</f>
      </c>
      <c r="M23814" s="14">
        <f>AND($I23814=MID(kododd,1,2),$J23814=MID(kododd,3,3))</f>
      </c>
    </row>
    <row r="23815">
      <c r="A23815" s="95">
        <v>58390</v>
      </c>
      <c r="B23815" s="93" t="s">
        <v>24897</v>
      </c>
      <c r="C23815" s="93" t="s">
        <v>1406</v>
      </c>
      <c r="G23815" s="95">
        <v>0</v>
      </c>
      <c r="H23815" s="93" t="s">
        <v>8976</v>
      </c>
      <c r="I23815" s="93" t="s">
        <v>23895</v>
      </c>
      <c r="J23815" s="93" t="s">
        <v>20878</v>
      </c>
      <c r="K23815" s="93" t="s">
        <v>6859</v>
      </c>
      <c r="L23815" s="14">
        <f>AND(vyberHrace&lt;&gt;"",ISNUMBER(SEARCH(vyberHrace,$B23815)))</f>
      </c>
      <c r="M23815" s="14">
        <f>AND($I23815=MID(kododd,1,2),$J23815=MID(kododd,3,3))</f>
      </c>
    </row>
    <row r="23816">
      <c r="A23816" s="95">
        <v>58391</v>
      </c>
      <c r="B23816" s="93" t="s">
        <v>24898</v>
      </c>
      <c r="C23816" s="93" t="s">
        <v>1422</v>
      </c>
      <c r="G23816" s="95">
        <v>0</v>
      </c>
      <c r="H23816" s="93" t="s">
        <v>8976</v>
      </c>
      <c r="I23816" s="93" t="s">
        <v>23895</v>
      </c>
      <c r="J23816" s="93" t="s">
        <v>20878</v>
      </c>
      <c r="K23816" s="93" t="s">
        <v>6859</v>
      </c>
      <c r="L23816" s="14">
        <f>AND(vyberHrace&lt;&gt;"",ISNUMBER(SEARCH(vyberHrace,$B23816)))</f>
      </c>
      <c r="M23816" s="14">
        <f>AND($I23816=MID(kododd,1,2),$J23816=MID(kododd,3,3))</f>
      </c>
    </row>
    <row r="23817">
      <c r="A23817" s="95">
        <v>35875</v>
      </c>
      <c r="B23817" s="93" t="s">
        <v>19493</v>
      </c>
      <c r="C23817" s="93" t="s">
        <v>1446</v>
      </c>
      <c r="D23817" s="95">
        <v>1235</v>
      </c>
      <c r="F23817" s="95">
        <v>393363</v>
      </c>
      <c r="G23817" s="95">
        <v>250</v>
      </c>
      <c r="H23817" s="93" t="s">
        <v>8976</v>
      </c>
      <c r="I23817" s="93" t="s">
        <v>23895</v>
      </c>
      <c r="J23817" s="93" t="s">
        <v>20843</v>
      </c>
      <c r="K23817" s="93" t="s">
        <v>9950</v>
      </c>
      <c r="L23817" s="14">
        <f>AND(vyberHrace&lt;&gt;"",ISNUMBER(SEARCH(vyberHrace,$B23817)))</f>
      </c>
      <c r="M23817" s="14">
        <f>AND($I23817=MID(kododd,1,2),$J23817=MID(kododd,3,3))</f>
      </c>
    </row>
    <row r="23818">
      <c r="A23818" s="95">
        <v>2200</v>
      </c>
      <c r="B23818" s="93" t="s">
        <v>19494</v>
      </c>
      <c r="C23818" s="93" t="s">
        <v>1430</v>
      </c>
      <c r="D23818" s="95">
        <v>1889</v>
      </c>
      <c r="E23818" s="95">
        <v>1953</v>
      </c>
      <c r="F23818" s="95">
        <v>337927</v>
      </c>
      <c r="G23818" s="95">
        <v>250</v>
      </c>
      <c r="H23818" s="93" t="s">
        <v>8976</v>
      </c>
      <c r="I23818" s="93" t="s">
        <v>23895</v>
      </c>
      <c r="J23818" s="93" t="s">
        <v>20935</v>
      </c>
      <c r="K23818" s="93" t="s">
        <v>6901</v>
      </c>
      <c r="L23818" s="14">
        <f>AND(vyberHrace&lt;&gt;"",ISNUMBER(SEARCH(vyberHrace,$B23818)))</f>
      </c>
      <c r="M23818" s="14">
        <f>AND($I23818=MID(kododd,1,2),$J23818=MID(kododd,3,3))</f>
      </c>
    </row>
    <row r="23819">
      <c r="A23819" s="95">
        <v>57997</v>
      </c>
      <c r="B23819" s="93" t="s">
        <v>24534</v>
      </c>
      <c r="C23819" s="93" t="s">
        <v>1486</v>
      </c>
      <c r="F23819" s="95">
        <v>23788330</v>
      </c>
      <c r="G23819" s="95">
        <v>250</v>
      </c>
      <c r="H23819" s="93" t="s">
        <v>8976</v>
      </c>
      <c r="I23819" s="93" t="s">
        <v>23895</v>
      </c>
      <c r="J23819" s="93" t="s">
        <v>29575</v>
      </c>
      <c r="K23819" s="93" t="s">
        <v>29576</v>
      </c>
      <c r="L23819" s="14">
        <f>AND(vyberHrace&lt;&gt;"",ISNUMBER(SEARCH(vyberHrace,$B23819)))</f>
      </c>
      <c r="M23819" s="14">
        <f>AND($I23819=MID(kododd,1,2),$J23819=MID(kododd,3,3))</f>
      </c>
    </row>
    <row r="23820">
      <c r="A23820" s="95">
        <v>59191</v>
      </c>
      <c r="B23820" s="93" t="s">
        <v>25623</v>
      </c>
      <c r="C23820" s="93" t="s">
        <v>1424</v>
      </c>
      <c r="F23820" s="95">
        <v>23786710</v>
      </c>
      <c r="G23820" s="95">
        <v>250</v>
      </c>
      <c r="H23820" s="93" t="s">
        <v>8976</v>
      </c>
      <c r="I23820" s="93" t="s">
        <v>23895</v>
      </c>
      <c r="J23820" s="93" t="s">
        <v>20864</v>
      </c>
      <c r="K23820" s="93" t="s">
        <v>1505</v>
      </c>
      <c r="L23820" s="14">
        <f>AND(vyberHrace&lt;&gt;"",ISNUMBER(SEARCH(vyberHrace,$B23820)))</f>
      </c>
      <c r="M23820" s="14">
        <f>AND($I23820=MID(kododd,1,2),$J23820=MID(kododd,3,3))</f>
      </c>
    </row>
    <row r="23821">
      <c r="A23821" s="95">
        <v>63778</v>
      </c>
      <c r="B23821" s="93" t="s">
        <v>30050</v>
      </c>
      <c r="C23821" s="93" t="s">
        <v>1407</v>
      </c>
      <c r="F23821" s="95">
        <v>571002340</v>
      </c>
      <c r="G23821" s="95">
        <v>250</v>
      </c>
      <c r="H23821" s="93" t="s">
        <v>8976</v>
      </c>
      <c r="I23821" s="93" t="s">
        <v>23895</v>
      </c>
      <c r="J23821" s="93" t="s">
        <v>1506</v>
      </c>
      <c r="K23821" s="93" t="s">
        <v>1507</v>
      </c>
      <c r="L23821" s="14">
        <f>AND(vyberHrace&lt;&gt;"",ISNUMBER(SEARCH(vyberHrace,$B23821)))</f>
      </c>
      <c r="M23821" s="14">
        <f>AND($I23821=MID(kododd,1,2),$J23821=MID(kododd,3,3))</f>
      </c>
    </row>
    <row r="23822">
      <c r="A23822" s="95">
        <v>55027</v>
      </c>
      <c r="B23822" s="93" t="s">
        <v>11943</v>
      </c>
      <c r="C23822" s="93" t="s">
        <v>1420</v>
      </c>
      <c r="D23822" s="95">
        <v>1289</v>
      </c>
      <c r="F23822" s="95">
        <v>23760940</v>
      </c>
      <c r="G23822" s="95">
        <v>250</v>
      </c>
      <c r="H23822" s="93" t="s">
        <v>8976</v>
      </c>
      <c r="I23822" s="93" t="s">
        <v>23895</v>
      </c>
      <c r="J23822" s="93" t="s">
        <v>20864</v>
      </c>
      <c r="K23822" s="93" t="s">
        <v>1505</v>
      </c>
      <c r="L23822" s="14">
        <f>AND(vyberHrace&lt;&gt;"",ISNUMBER(SEARCH(vyberHrace,$B23822)))</f>
      </c>
      <c r="M23822" s="14">
        <f>AND($I23822=MID(kododd,1,2),$J23822=MID(kododd,3,3))</f>
      </c>
    </row>
    <row r="23823">
      <c r="A23823" s="95">
        <v>63773</v>
      </c>
      <c r="B23823" s="93" t="s">
        <v>30051</v>
      </c>
      <c r="C23823" s="93" t="s">
        <v>1450</v>
      </c>
      <c r="F23823" s="95">
        <v>571006915</v>
      </c>
      <c r="G23823" s="95">
        <v>250</v>
      </c>
      <c r="H23823" s="93" t="s">
        <v>8976</v>
      </c>
      <c r="I23823" s="93" t="s">
        <v>23895</v>
      </c>
      <c r="J23823" s="93" t="s">
        <v>20896</v>
      </c>
      <c r="K23823" s="93" t="s">
        <v>6905</v>
      </c>
      <c r="L23823" s="14">
        <f>AND(vyberHrace&lt;&gt;"",ISNUMBER(SEARCH(vyberHrace,$B23823)))</f>
      </c>
      <c r="M23823" s="14">
        <f>AND($I23823=MID(kododd,1,2),$J23823=MID(kododd,3,3))</f>
      </c>
    </row>
    <row r="23824">
      <c r="A23824" s="95">
        <v>8041</v>
      </c>
      <c r="B23824" s="93" t="s">
        <v>11950</v>
      </c>
      <c r="C23824" s="93" t="s">
        <v>1407</v>
      </c>
      <c r="D23824" s="95">
        <v>1943</v>
      </c>
      <c r="E23824" s="95">
        <v>1968</v>
      </c>
      <c r="F23824" s="95">
        <v>319325</v>
      </c>
      <c r="G23824" s="95">
        <v>250</v>
      </c>
      <c r="H23824" s="93" t="s">
        <v>8976</v>
      </c>
      <c r="I23824" s="93" t="s">
        <v>23895</v>
      </c>
      <c r="J23824" s="93" t="s">
        <v>20865</v>
      </c>
      <c r="K23824" s="93" t="s">
        <v>6760</v>
      </c>
      <c r="L23824" s="14">
        <f>AND(vyberHrace&lt;&gt;"",ISNUMBER(SEARCH(vyberHrace,$B23824)))</f>
      </c>
      <c r="M23824" s="14">
        <f>AND($I23824=MID(kododd,1,2),$J23824=MID(kododd,3,3))</f>
      </c>
    </row>
    <row r="23825">
      <c r="A23825" s="95">
        <v>47407</v>
      </c>
      <c r="B23825" s="93" t="s">
        <v>11853</v>
      </c>
      <c r="C23825" s="93" t="s">
        <v>1419</v>
      </c>
      <c r="G23825" s="95">
        <v>0</v>
      </c>
      <c r="H23825" s="93" t="s">
        <v>8976</v>
      </c>
      <c r="I23825" s="93" t="s">
        <v>23895</v>
      </c>
      <c r="J23825" s="93" t="s">
        <v>20944</v>
      </c>
      <c r="K23825" s="93" t="s">
        <v>11221</v>
      </c>
      <c r="L23825" s="14">
        <f>AND(vyberHrace&lt;&gt;"",ISNUMBER(SEARCH(vyberHrace,$B23825)))</f>
      </c>
      <c r="M23825" s="14">
        <f>AND($I23825=MID(kododd,1,2),$J23825=MID(kododd,3,3))</f>
      </c>
    </row>
    <row r="23826">
      <c r="A23826" s="95">
        <v>50979</v>
      </c>
      <c r="B23826" s="93" t="s">
        <v>4349</v>
      </c>
      <c r="C23826" s="93" t="s">
        <v>1416</v>
      </c>
      <c r="D23826" s="95">
        <v>1063</v>
      </c>
      <c r="F23826" s="95">
        <v>23739452</v>
      </c>
      <c r="G23826" s="95">
        <v>250</v>
      </c>
      <c r="H23826" s="93" t="s">
        <v>8976</v>
      </c>
      <c r="I23826" s="93" t="s">
        <v>23895</v>
      </c>
      <c r="J23826" s="93" t="s">
        <v>20948</v>
      </c>
      <c r="K23826" s="93" t="s">
        <v>6265</v>
      </c>
      <c r="L23826" s="14">
        <f>AND(vyberHrace&lt;&gt;"",ISNUMBER(SEARCH(vyberHrace,$B23826)))</f>
      </c>
      <c r="M23826" s="14">
        <f>AND($I23826=MID(kododd,1,2),$J23826=MID(kododd,3,3))</f>
      </c>
    </row>
    <row r="23827">
      <c r="A23827" s="95">
        <v>3522</v>
      </c>
      <c r="B23827" s="93" t="s">
        <v>19768</v>
      </c>
      <c r="C23827" s="93" t="s">
        <v>1456</v>
      </c>
      <c r="D23827" s="95">
        <v>1836</v>
      </c>
      <c r="E23827" s="95">
        <v>1929</v>
      </c>
      <c r="F23827" s="95">
        <v>323802</v>
      </c>
      <c r="G23827" s="95">
        <v>250</v>
      </c>
      <c r="H23827" s="93" t="s">
        <v>8976</v>
      </c>
      <c r="I23827" s="93" t="s">
        <v>23895</v>
      </c>
      <c r="J23827" s="93" t="s">
        <v>20891</v>
      </c>
      <c r="K23827" s="93" t="s">
        <v>6860</v>
      </c>
      <c r="L23827" s="14">
        <f>AND(vyberHrace&lt;&gt;"",ISNUMBER(SEARCH(vyberHrace,$B23827)))</f>
      </c>
      <c r="M23827" s="14">
        <f>AND($I23827=MID(kododd,1,2),$J23827=MID(kododd,3,3))</f>
      </c>
    </row>
    <row r="23828">
      <c r="A23828" s="95">
        <v>3662</v>
      </c>
      <c r="B23828" s="93" t="s">
        <v>11867</v>
      </c>
      <c r="C23828" s="93" t="s">
        <v>1433</v>
      </c>
      <c r="D23828" s="95">
        <v>1808</v>
      </c>
      <c r="E23828" s="95">
        <v>1884</v>
      </c>
      <c r="F23828" s="95">
        <v>320757</v>
      </c>
      <c r="G23828" s="95">
        <v>250</v>
      </c>
      <c r="H23828" s="93" t="s">
        <v>8976</v>
      </c>
      <c r="I23828" s="93" t="s">
        <v>23895</v>
      </c>
      <c r="J23828" s="93" t="s">
        <v>21013</v>
      </c>
      <c r="K23828" s="93" t="s">
        <v>12269</v>
      </c>
      <c r="L23828" s="14">
        <f>AND(vyberHrace&lt;&gt;"",ISNUMBER(SEARCH(vyberHrace,$B23828)))</f>
      </c>
      <c r="M23828" s="14">
        <f>AND($I23828=MID(kododd,1,2),$J23828=MID(kododd,3,3))</f>
      </c>
    </row>
    <row r="23829">
      <c r="A23829" s="95">
        <v>58434</v>
      </c>
      <c r="B23829" s="93" t="s">
        <v>24939</v>
      </c>
      <c r="C23829" s="93" t="s">
        <v>1420</v>
      </c>
      <c r="G23829" s="95">
        <v>0</v>
      </c>
      <c r="H23829" s="93" t="s">
        <v>8976</v>
      </c>
      <c r="I23829" s="93" t="s">
        <v>23895</v>
      </c>
      <c r="J23829" s="93" t="s">
        <v>20878</v>
      </c>
      <c r="K23829" s="93" t="s">
        <v>6859</v>
      </c>
      <c r="L23829" s="14">
        <f>AND(vyberHrace&lt;&gt;"",ISNUMBER(SEARCH(vyberHrace,$B23829)))</f>
      </c>
      <c r="M23829" s="14">
        <f>AND($I23829=MID(kododd,1,2),$J23829=MID(kododd,3,3))</f>
      </c>
    </row>
    <row r="23830">
      <c r="A23830" s="95">
        <v>11930</v>
      </c>
      <c r="B23830" s="93" t="s">
        <v>11878</v>
      </c>
      <c r="C23830" s="93" t="s">
        <v>1407</v>
      </c>
      <c r="D23830" s="95">
        <v>1562</v>
      </c>
      <c r="E23830" s="95">
        <v>1791</v>
      </c>
      <c r="F23830" s="95">
        <v>23702494</v>
      </c>
      <c r="G23830" s="95">
        <v>250</v>
      </c>
      <c r="H23830" s="93" t="s">
        <v>8976</v>
      </c>
      <c r="I23830" s="93" t="s">
        <v>23895</v>
      </c>
      <c r="J23830" s="93" t="s">
        <v>20924</v>
      </c>
      <c r="K23830" s="93" t="s">
        <v>5572</v>
      </c>
      <c r="L23830" s="14">
        <f>AND(vyberHrace&lt;&gt;"",ISNUMBER(SEARCH(vyberHrace,$B23830)))</f>
      </c>
      <c r="M23830" s="14">
        <f>AND($I23830=MID(kododd,1,2),$J23830=MID(kododd,3,3))</f>
      </c>
    </row>
    <row r="23831">
      <c r="A23831" s="95">
        <v>47927</v>
      </c>
      <c r="B23831" s="93" t="s">
        <v>19678</v>
      </c>
      <c r="C23831" s="93" t="s">
        <v>1459</v>
      </c>
      <c r="D23831" s="95">
        <v>1425</v>
      </c>
      <c r="E23831" s="95">
        <v>1570</v>
      </c>
      <c r="F23831" s="95">
        <v>23721910</v>
      </c>
      <c r="G23831" s="95">
        <v>250</v>
      </c>
      <c r="H23831" s="93" t="s">
        <v>8976</v>
      </c>
      <c r="I23831" s="93" t="s">
        <v>23895</v>
      </c>
      <c r="J23831" s="93" t="s">
        <v>20854</v>
      </c>
      <c r="K23831" s="93" t="s">
        <v>9943</v>
      </c>
      <c r="L23831" s="14">
        <f>AND(vyberHrace&lt;&gt;"",ISNUMBER(SEARCH(vyberHrace,$B23831)))</f>
      </c>
      <c r="M23831" s="14">
        <f>AND($I23831=MID(kododd,1,2),$J23831=MID(kododd,3,3))</f>
      </c>
    </row>
    <row r="23832">
      <c r="A23832" s="95">
        <v>55150</v>
      </c>
      <c r="B23832" s="93" t="s">
        <v>1204</v>
      </c>
      <c r="C23832" s="93" t="s">
        <v>1412</v>
      </c>
      <c r="G23832" s="95">
        <v>0</v>
      </c>
      <c r="H23832" s="93" t="s">
        <v>8976</v>
      </c>
      <c r="I23832" s="93" t="s">
        <v>23895</v>
      </c>
      <c r="J23832" s="93" t="s">
        <v>20869</v>
      </c>
      <c r="K23832" s="93" t="s">
        <v>6770</v>
      </c>
      <c r="L23832" s="14">
        <f>AND(vyberHrace&lt;&gt;"",ISNUMBER(SEARCH(vyberHrace,$B23832)))</f>
      </c>
      <c r="M23832" s="14">
        <f>AND($I23832=MID(kododd,1,2),$J23832=MID(kododd,3,3))</f>
      </c>
    </row>
    <row r="23833">
      <c r="A23833" s="95">
        <v>35854</v>
      </c>
      <c r="B23833" s="93" t="s">
        <v>17255</v>
      </c>
      <c r="C23833" s="93" t="s">
        <v>1421</v>
      </c>
      <c r="G23833" s="95">
        <v>0</v>
      </c>
      <c r="H23833" s="93" t="s">
        <v>8976</v>
      </c>
      <c r="I23833" s="93" t="s">
        <v>23895</v>
      </c>
      <c r="J23833" s="93" t="s">
        <v>20881</v>
      </c>
      <c r="K23833" s="93" t="s">
        <v>1955</v>
      </c>
      <c r="L23833" s="14">
        <f>AND(vyberHrace&lt;&gt;"",ISNUMBER(SEARCH(vyberHrace,$B23833)))</f>
      </c>
      <c r="M23833" s="14">
        <f>AND($I23833=MID(kododd,1,2),$J23833=MID(kododd,3,3))</f>
      </c>
    </row>
    <row r="23834">
      <c r="A23834" s="95">
        <v>35855</v>
      </c>
      <c r="B23834" s="93" t="s">
        <v>17259</v>
      </c>
      <c r="C23834" s="93" t="s">
        <v>1421</v>
      </c>
      <c r="D23834" s="95">
        <v>1147</v>
      </c>
      <c r="F23834" s="95">
        <v>23706090</v>
      </c>
      <c r="G23834" s="95">
        <v>0</v>
      </c>
      <c r="H23834" s="93" t="s">
        <v>8976</v>
      </c>
      <c r="I23834" s="93" t="s">
        <v>23895</v>
      </c>
      <c r="J23834" s="93" t="s">
        <v>20881</v>
      </c>
      <c r="K23834" s="93" t="s">
        <v>1955</v>
      </c>
      <c r="L23834" s="14">
        <f>AND(vyberHrace&lt;&gt;"",ISNUMBER(SEARCH(vyberHrace,$B23834)))</f>
      </c>
      <c r="M23834" s="14">
        <f>AND($I23834=MID(kododd,1,2),$J23834=MID(kododd,3,3))</f>
      </c>
    </row>
    <row r="23835">
      <c r="A23835" s="95">
        <v>8128</v>
      </c>
      <c r="B23835" s="93" t="s">
        <v>17260</v>
      </c>
      <c r="C23835" s="93" t="s">
        <v>1482</v>
      </c>
      <c r="D23835" s="95">
        <v>1492</v>
      </c>
      <c r="E23835" s="95">
        <v>1764</v>
      </c>
      <c r="F23835" s="95">
        <v>334626</v>
      </c>
      <c r="G23835" s="95">
        <v>0</v>
      </c>
      <c r="H23835" s="93" t="s">
        <v>8976</v>
      </c>
      <c r="I23835" s="93" t="s">
        <v>23895</v>
      </c>
      <c r="J23835" s="93" t="s">
        <v>20908</v>
      </c>
      <c r="K23835" s="93" t="s">
        <v>4333</v>
      </c>
      <c r="L23835" s="14">
        <f>AND(vyberHrace&lt;&gt;"",ISNUMBER(SEARCH(vyberHrace,$B23835)))</f>
      </c>
      <c r="M23835" s="14">
        <f>AND($I23835=MID(kododd,1,2),$J23835=MID(kododd,3,3))</f>
      </c>
    </row>
    <row r="23836">
      <c r="A23836" s="95">
        <v>59465</v>
      </c>
      <c r="B23836" s="93" t="s">
        <v>25875</v>
      </c>
      <c r="C23836" s="93" t="s">
        <v>1424</v>
      </c>
      <c r="G23836" s="95">
        <v>0</v>
      </c>
      <c r="H23836" s="93" t="s">
        <v>8976</v>
      </c>
      <c r="I23836" s="93" t="s">
        <v>23895</v>
      </c>
      <c r="J23836" s="93" t="s">
        <v>20869</v>
      </c>
      <c r="K23836" s="93" t="s">
        <v>6770</v>
      </c>
      <c r="L23836" s="14">
        <f>AND(vyberHrace&lt;&gt;"",ISNUMBER(SEARCH(vyberHrace,$B23836)))</f>
      </c>
      <c r="M23836" s="14">
        <f>AND($I23836=MID(kododd,1,2),$J23836=MID(kododd,3,3))</f>
      </c>
    </row>
    <row r="23837">
      <c r="A23837" s="95">
        <v>51</v>
      </c>
      <c r="B23837" s="93" t="s">
        <v>17263</v>
      </c>
      <c r="C23837" s="93" t="s">
        <v>1426</v>
      </c>
      <c r="D23837" s="95">
        <v>2201</v>
      </c>
      <c r="E23837" s="95">
        <v>2235</v>
      </c>
      <c r="F23837" s="95">
        <v>300292</v>
      </c>
      <c r="G23837" s="95">
        <v>250</v>
      </c>
      <c r="H23837" s="93" t="s">
        <v>8976</v>
      </c>
      <c r="I23837" s="93" t="s">
        <v>23895</v>
      </c>
      <c r="J23837" s="93" t="s">
        <v>20966</v>
      </c>
      <c r="K23837" s="93" t="s">
        <v>3069</v>
      </c>
      <c r="L23837" s="14">
        <f>AND(vyberHrace&lt;&gt;"",ISNUMBER(SEARCH(vyberHrace,$B23837)))</f>
      </c>
      <c r="M23837" s="14">
        <f>AND($I23837=MID(kododd,1,2),$J23837=MID(kododd,3,3))</f>
      </c>
    </row>
    <row r="23838">
      <c r="A23838" s="95">
        <v>50807</v>
      </c>
      <c r="B23838" s="93" t="s">
        <v>4320</v>
      </c>
      <c r="C23838" s="93" t="s">
        <v>1422</v>
      </c>
      <c r="G23838" s="95">
        <v>0</v>
      </c>
      <c r="H23838" s="93" t="s">
        <v>8976</v>
      </c>
      <c r="I23838" s="93" t="s">
        <v>23895</v>
      </c>
      <c r="J23838" s="93" t="s">
        <v>20878</v>
      </c>
      <c r="K23838" s="93" t="s">
        <v>6859</v>
      </c>
      <c r="L23838" s="14">
        <f>AND(vyberHrace&lt;&gt;"",ISNUMBER(SEARCH(vyberHrace,$B23838)))</f>
      </c>
      <c r="M23838" s="14">
        <f>AND($I23838=MID(kododd,1,2),$J23838=MID(kododd,3,3))</f>
      </c>
    </row>
    <row r="23839">
      <c r="A23839" s="95">
        <v>59544</v>
      </c>
      <c r="B23839" s="93" t="s">
        <v>25941</v>
      </c>
      <c r="C23839" s="93" t="s">
        <v>1411</v>
      </c>
      <c r="G23839" s="95">
        <v>0</v>
      </c>
      <c r="H23839" s="93" t="s">
        <v>8976</v>
      </c>
      <c r="I23839" s="93" t="s">
        <v>23895</v>
      </c>
      <c r="J23839" s="93" t="s">
        <v>20913</v>
      </c>
      <c r="K23839" s="93" t="s">
        <v>3849</v>
      </c>
      <c r="L23839" s="14">
        <f>AND(vyberHrace&lt;&gt;"",ISNUMBER(SEARCH(vyberHrace,$B23839)))</f>
      </c>
      <c r="M23839" s="14">
        <f>AND($I23839=MID(kododd,1,2),$J23839=MID(kododd,3,3))</f>
      </c>
    </row>
    <row r="23840">
      <c r="A23840" s="95">
        <v>56525</v>
      </c>
      <c r="B23840" s="93" t="s">
        <v>23124</v>
      </c>
      <c r="C23840" s="93" t="s">
        <v>1486</v>
      </c>
      <c r="G23840" s="95">
        <v>0</v>
      </c>
      <c r="H23840" s="93" t="s">
        <v>8976</v>
      </c>
      <c r="I23840" s="93" t="s">
        <v>23895</v>
      </c>
      <c r="J23840" s="93" t="s">
        <v>20913</v>
      </c>
      <c r="K23840" s="93" t="s">
        <v>3849</v>
      </c>
      <c r="L23840" s="14">
        <f>AND(vyberHrace&lt;&gt;"",ISNUMBER(SEARCH(vyberHrace,$B23840)))</f>
      </c>
      <c r="M23840" s="14">
        <f>AND($I23840=MID(kododd,1,2),$J23840=MID(kododd,3,3))</f>
      </c>
    </row>
    <row r="23841">
      <c r="A23841" s="95">
        <v>62367</v>
      </c>
      <c r="B23841" s="93" t="s">
        <v>28538</v>
      </c>
      <c r="C23841" s="93" t="s">
        <v>1457</v>
      </c>
      <c r="G23841" s="95">
        <v>250</v>
      </c>
      <c r="H23841" s="93" t="s">
        <v>8976</v>
      </c>
      <c r="I23841" s="93" t="s">
        <v>23895</v>
      </c>
      <c r="J23841" s="93" t="s">
        <v>21013</v>
      </c>
      <c r="K23841" s="93" t="s">
        <v>12269</v>
      </c>
      <c r="L23841" s="14">
        <f>AND(vyberHrace&lt;&gt;"",ISNUMBER(SEARCH(vyberHrace,$B23841)))</f>
      </c>
      <c r="M23841" s="14">
        <f>AND($I23841=MID(kododd,1,2),$J23841=MID(kododd,3,3))</f>
      </c>
    </row>
    <row r="23842">
      <c r="A23842" s="95">
        <v>2356</v>
      </c>
      <c r="B23842" s="93" t="s">
        <v>17267</v>
      </c>
      <c r="C23842" s="93" t="s">
        <v>1432</v>
      </c>
      <c r="D23842" s="95">
        <v>1784</v>
      </c>
      <c r="E23842" s="95">
        <v>2016</v>
      </c>
      <c r="F23842" s="95">
        <v>315885</v>
      </c>
      <c r="G23842" s="95">
        <v>0</v>
      </c>
      <c r="H23842" s="93" t="s">
        <v>8976</v>
      </c>
      <c r="I23842" s="93" t="s">
        <v>23895</v>
      </c>
      <c r="J23842" s="93" t="s">
        <v>21003</v>
      </c>
      <c r="K23842" s="93" t="s">
        <v>11216</v>
      </c>
      <c r="L23842" s="14">
        <f>AND(vyberHrace&lt;&gt;"",ISNUMBER(SEARCH(vyberHrace,$B23842)))</f>
      </c>
      <c r="M23842" s="14">
        <f>AND($I23842=MID(kododd,1,2),$J23842=MID(kododd,3,3))</f>
      </c>
    </row>
    <row r="23843">
      <c r="A23843" s="95">
        <v>56559</v>
      </c>
      <c r="B23843" s="93" t="s">
        <v>23141</v>
      </c>
      <c r="C23843" s="93" t="s">
        <v>1424</v>
      </c>
      <c r="F23843" s="95">
        <v>23770864</v>
      </c>
      <c r="G23843" s="95">
        <v>250</v>
      </c>
      <c r="H23843" s="93" t="s">
        <v>8976</v>
      </c>
      <c r="I23843" s="93" t="s">
        <v>23895</v>
      </c>
      <c r="J23843" s="93" t="s">
        <v>20864</v>
      </c>
      <c r="K23843" s="93" t="s">
        <v>1505</v>
      </c>
      <c r="L23843" s="14">
        <f>AND(vyberHrace&lt;&gt;"",ISNUMBER(SEARCH(vyberHrace,$B23843)))</f>
      </c>
      <c r="M23843" s="14">
        <f>AND($I23843=MID(kododd,1,2),$J23843=MID(kododd,3,3))</f>
      </c>
    </row>
    <row r="23844">
      <c r="A23844" s="95">
        <v>56560</v>
      </c>
      <c r="B23844" s="93" t="s">
        <v>23142</v>
      </c>
      <c r="C23844" s="93" t="s">
        <v>1412</v>
      </c>
      <c r="G23844" s="95">
        <v>250</v>
      </c>
      <c r="H23844" s="93" t="s">
        <v>8976</v>
      </c>
      <c r="I23844" s="93" t="s">
        <v>23895</v>
      </c>
      <c r="J23844" s="93" t="s">
        <v>20864</v>
      </c>
      <c r="K23844" s="93" t="s">
        <v>1505</v>
      </c>
      <c r="L23844" s="14">
        <f>AND(vyberHrace&lt;&gt;"",ISNUMBER(SEARCH(vyberHrace,$B23844)))</f>
      </c>
      <c r="M23844" s="14">
        <f>AND($I23844=MID(kododd,1,2),$J23844=MID(kododd,3,3))</f>
      </c>
    </row>
    <row r="23845">
      <c r="A23845" s="95">
        <v>54519</v>
      </c>
      <c r="B23845" s="93" t="s">
        <v>1160</v>
      </c>
      <c r="C23845" s="93" t="s">
        <v>1411</v>
      </c>
      <c r="F23845" s="95">
        <v>23754397</v>
      </c>
      <c r="G23845" s="95">
        <v>0</v>
      </c>
      <c r="H23845" s="93" t="s">
        <v>8976</v>
      </c>
      <c r="I23845" s="93" t="s">
        <v>23895</v>
      </c>
      <c r="J23845" s="93" t="s">
        <v>20878</v>
      </c>
      <c r="K23845" s="93" t="s">
        <v>6859</v>
      </c>
      <c r="L23845" s="14">
        <f>AND(vyberHrace&lt;&gt;"",ISNUMBER(SEARCH(vyberHrace,$B23845)))</f>
      </c>
      <c r="M23845" s="14">
        <f>AND($I23845=MID(kododd,1,2),$J23845=MID(kododd,3,3))</f>
      </c>
    </row>
    <row r="23846">
      <c r="A23846" s="95">
        <v>7620</v>
      </c>
      <c r="B23846" s="93" t="s">
        <v>17271</v>
      </c>
      <c r="C23846" s="93" t="s">
        <v>1459</v>
      </c>
      <c r="D23846" s="95">
        <v>1616</v>
      </c>
      <c r="E23846" s="95">
        <v>1681</v>
      </c>
      <c r="F23846" s="95">
        <v>23746920</v>
      </c>
      <c r="G23846" s="95">
        <v>250</v>
      </c>
      <c r="H23846" s="93" t="s">
        <v>8976</v>
      </c>
      <c r="I23846" s="93" t="s">
        <v>23895</v>
      </c>
      <c r="J23846" s="93" t="s">
        <v>20851</v>
      </c>
      <c r="K23846" s="93" t="s">
        <v>5148</v>
      </c>
      <c r="L23846" s="14">
        <f>AND(vyberHrace&lt;&gt;"",ISNUMBER(SEARCH(vyberHrace,$B23846)))</f>
      </c>
      <c r="M23846" s="14">
        <f>AND($I23846=MID(kododd,1,2),$J23846=MID(kododd,3,3))</f>
      </c>
    </row>
    <row r="23847">
      <c r="A23847" s="95">
        <v>37977</v>
      </c>
      <c r="B23847" s="93" t="s">
        <v>17277</v>
      </c>
      <c r="C23847" s="93" t="s">
        <v>1444</v>
      </c>
      <c r="D23847" s="95">
        <v>1449</v>
      </c>
      <c r="F23847" s="95">
        <v>389110</v>
      </c>
      <c r="G23847" s="95">
        <v>250</v>
      </c>
      <c r="H23847" s="93" t="s">
        <v>8976</v>
      </c>
      <c r="I23847" s="93" t="s">
        <v>23895</v>
      </c>
      <c r="J23847" s="93" t="s">
        <v>3580</v>
      </c>
      <c r="K23847" s="93" t="s">
        <v>4827</v>
      </c>
      <c r="L23847" s="14">
        <f>AND(vyberHrace&lt;&gt;"",ISNUMBER(SEARCH(vyberHrace,$B23847)))</f>
      </c>
      <c r="M23847" s="14">
        <f>AND($I23847=MID(kododd,1,2),$J23847=MID(kododd,3,3))</f>
      </c>
    </row>
    <row r="23848">
      <c r="A23848" s="95">
        <v>55829</v>
      </c>
      <c r="B23848" s="93" t="s">
        <v>23282</v>
      </c>
      <c r="C23848" s="93" t="s">
        <v>1402</v>
      </c>
      <c r="F23848" s="95">
        <v>23798785</v>
      </c>
      <c r="G23848" s="95">
        <v>250</v>
      </c>
      <c r="H23848" s="93" t="s">
        <v>8976</v>
      </c>
      <c r="I23848" s="93" t="s">
        <v>23895</v>
      </c>
      <c r="J23848" s="93" t="s">
        <v>20943</v>
      </c>
      <c r="K23848" s="93" t="s">
        <v>5112</v>
      </c>
      <c r="L23848" s="14">
        <f>AND(vyberHrace&lt;&gt;"",ISNUMBER(SEARCH(vyberHrace,$B23848)))</f>
      </c>
      <c r="M23848" s="14">
        <f>AND($I23848=MID(kododd,1,2),$J23848=MID(kododd,3,3))</f>
      </c>
    </row>
    <row r="23849">
      <c r="A23849" s="95">
        <v>45887</v>
      </c>
      <c r="B23849" s="93" t="s">
        <v>15010</v>
      </c>
      <c r="C23849" s="93" t="s">
        <v>3255</v>
      </c>
      <c r="G23849" s="95">
        <v>0</v>
      </c>
      <c r="H23849" s="93" t="s">
        <v>8976</v>
      </c>
      <c r="I23849" s="93" t="s">
        <v>23895</v>
      </c>
      <c r="J23849" s="93" t="s">
        <v>20878</v>
      </c>
      <c r="K23849" s="93" t="s">
        <v>6859</v>
      </c>
      <c r="L23849" s="14">
        <f>AND(vyberHrace&lt;&gt;"",ISNUMBER(SEARCH(vyberHrace,$B23849)))</f>
      </c>
      <c r="M23849" s="14">
        <f>AND($I23849=MID(kododd,1,2),$J23849=MID(kododd,3,3))</f>
      </c>
    </row>
    <row r="23850">
      <c r="A23850" s="95">
        <v>56579</v>
      </c>
      <c r="B23850" s="93" t="s">
        <v>23184</v>
      </c>
      <c r="C23850" s="93" t="s">
        <v>1422</v>
      </c>
      <c r="G23850" s="95">
        <v>0</v>
      </c>
      <c r="H23850" s="93" t="s">
        <v>8976</v>
      </c>
      <c r="I23850" s="93" t="s">
        <v>23895</v>
      </c>
      <c r="J23850" s="93" t="s">
        <v>20878</v>
      </c>
      <c r="K23850" s="93" t="s">
        <v>6859</v>
      </c>
      <c r="L23850" s="14">
        <f>AND(vyberHrace&lt;&gt;"",ISNUMBER(SEARCH(vyberHrace,$B23850)))</f>
      </c>
      <c r="M23850" s="14">
        <f>AND($I23850=MID(kododd,1,2),$J23850=MID(kododd,3,3))</f>
      </c>
    </row>
    <row r="23851">
      <c r="A23851" s="95">
        <v>1754</v>
      </c>
      <c r="B23851" s="93" t="s">
        <v>15020</v>
      </c>
      <c r="C23851" s="93" t="s">
        <v>1442</v>
      </c>
      <c r="D23851" s="95">
        <v>2025</v>
      </c>
      <c r="E23851" s="95">
        <v>1999</v>
      </c>
      <c r="F23851" s="95">
        <v>316024</v>
      </c>
      <c r="G23851" s="95">
        <v>0</v>
      </c>
      <c r="H23851" s="93" t="s">
        <v>8976</v>
      </c>
      <c r="I23851" s="93" t="s">
        <v>23895</v>
      </c>
      <c r="J23851" s="93" t="s">
        <v>20878</v>
      </c>
      <c r="K23851" s="93" t="s">
        <v>6859</v>
      </c>
      <c r="L23851" s="14">
        <f>AND(vyberHrace&lt;&gt;"",ISNUMBER(SEARCH(vyberHrace,$B23851)))</f>
      </c>
      <c r="M23851" s="14">
        <f>AND($I23851=MID(kododd,1,2),$J23851=MID(kododd,3,3))</f>
      </c>
    </row>
    <row r="23852">
      <c r="A23852" s="95">
        <v>58656</v>
      </c>
      <c r="B23852" s="93" t="s">
        <v>25142</v>
      </c>
      <c r="C23852" s="93" t="s">
        <v>1450</v>
      </c>
      <c r="D23852" s="95">
        <v>1130</v>
      </c>
      <c r="E23852" s="95">
        <v>1478</v>
      </c>
      <c r="F23852" s="95">
        <v>23788348</v>
      </c>
      <c r="G23852" s="95">
        <v>250</v>
      </c>
      <c r="H23852" s="93" t="s">
        <v>8976</v>
      </c>
      <c r="I23852" s="93" t="s">
        <v>23895</v>
      </c>
      <c r="J23852" s="93" t="s">
        <v>20882</v>
      </c>
      <c r="K23852" s="93" t="s">
        <v>6865</v>
      </c>
      <c r="L23852" s="14">
        <f>AND(vyberHrace&lt;&gt;"",ISNUMBER(SEARCH(vyberHrace,$B23852)))</f>
      </c>
      <c r="M23852" s="14">
        <f>AND($I23852=MID(kododd,1,2),$J23852=MID(kododd,3,3))</f>
      </c>
    </row>
    <row r="23853">
      <c r="A23853" s="95">
        <v>45888</v>
      </c>
      <c r="B23853" s="93" t="s">
        <v>8124</v>
      </c>
      <c r="C23853" s="93" t="s">
        <v>1416</v>
      </c>
      <c r="G23853" s="95">
        <v>0</v>
      </c>
      <c r="H23853" s="93" t="s">
        <v>8976</v>
      </c>
      <c r="I23853" s="93" t="s">
        <v>23895</v>
      </c>
      <c r="J23853" s="93" t="s">
        <v>20878</v>
      </c>
      <c r="K23853" s="93" t="s">
        <v>6859</v>
      </c>
      <c r="L23853" s="14">
        <f>AND(vyberHrace&lt;&gt;"",ISNUMBER(SEARCH(vyberHrace,$B23853)))</f>
      </c>
      <c r="M23853" s="14">
        <f>AND($I23853=MID(kododd,1,2),$J23853=MID(kododd,3,3))</f>
      </c>
    </row>
    <row r="23854">
      <c r="A23854" s="95">
        <v>53696</v>
      </c>
      <c r="B23854" s="93" t="s">
        <v>1108</v>
      </c>
      <c r="C23854" s="93" t="s">
        <v>1402</v>
      </c>
      <c r="D23854" s="95">
        <v>1186</v>
      </c>
      <c r="G23854" s="95">
        <v>250</v>
      </c>
      <c r="H23854" s="93" t="s">
        <v>8976</v>
      </c>
      <c r="I23854" s="93" t="s">
        <v>23895</v>
      </c>
      <c r="J23854" s="93" t="s">
        <v>3580</v>
      </c>
      <c r="K23854" s="93" t="s">
        <v>4827</v>
      </c>
      <c r="L23854" s="14">
        <f>AND(vyberHrace&lt;&gt;"",ISNUMBER(SEARCH(vyberHrace,$B23854)))</f>
      </c>
      <c r="M23854" s="14">
        <f>AND($I23854=MID(kododd,1,2),$J23854=MID(kododd,3,3))</f>
      </c>
    </row>
    <row r="23855">
      <c r="A23855" s="95">
        <v>54258</v>
      </c>
      <c r="B23855" s="93" t="s">
        <v>23329</v>
      </c>
      <c r="C23855" s="93" t="s">
        <v>1420</v>
      </c>
      <c r="G23855" s="95">
        <v>0</v>
      </c>
      <c r="H23855" s="93" t="s">
        <v>8976</v>
      </c>
      <c r="I23855" s="93" t="s">
        <v>23895</v>
      </c>
      <c r="J23855" s="93" t="s">
        <v>20935</v>
      </c>
      <c r="K23855" s="93" t="s">
        <v>6901</v>
      </c>
      <c r="L23855" s="14">
        <f>AND(vyberHrace&lt;&gt;"",ISNUMBER(SEARCH(vyberHrace,$B23855)))</f>
      </c>
      <c r="M23855" s="14">
        <f>AND($I23855=MID(kododd,1,2),$J23855=MID(kododd,3,3))</f>
      </c>
    </row>
    <row r="23856">
      <c r="A23856" s="95">
        <v>62987</v>
      </c>
      <c r="B23856" s="93" t="s">
        <v>29693</v>
      </c>
      <c r="C23856" s="93" t="s">
        <v>1419</v>
      </c>
      <c r="F23856" s="95">
        <v>571002472</v>
      </c>
      <c r="G23856" s="95">
        <v>250</v>
      </c>
      <c r="H23856" s="93" t="s">
        <v>8976</v>
      </c>
      <c r="I23856" s="93" t="s">
        <v>23895</v>
      </c>
      <c r="J23856" s="93" t="s">
        <v>20962</v>
      </c>
      <c r="K23856" s="93" t="s">
        <v>5181</v>
      </c>
      <c r="L23856" s="14">
        <f>AND(vyberHrace&lt;&gt;"",ISNUMBER(SEARCH(vyberHrace,$B23856)))</f>
      </c>
      <c r="M23856" s="14">
        <f>AND($I23856=MID(kododd,1,2),$J23856=MID(kododd,3,3))</f>
      </c>
    </row>
    <row r="23857">
      <c r="A23857" s="95">
        <v>62653</v>
      </c>
      <c r="B23857" s="93" t="s">
        <v>334</v>
      </c>
      <c r="C23857" s="93" t="s">
        <v>1488</v>
      </c>
      <c r="G23857" s="95">
        <v>250</v>
      </c>
      <c r="H23857" s="93" t="s">
        <v>8976</v>
      </c>
      <c r="I23857" s="93" t="s">
        <v>23895</v>
      </c>
      <c r="J23857" s="93" t="s">
        <v>20913</v>
      </c>
      <c r="K23857" s="93" t="s">
        <v>3849</v>
      </c>
      <c r="L23857" s="14">
        <f>AND(vyberHrace&lt;&gt;"",ISNUMBER(SEARCH(vyberHrace,$B23857)))</f>
      </c>
      <c r="M23857" s="14">
        <f>AND($I23857=MID(kododd,1,2),$J23857=MID(kododd,3,3))</f>
      </c>
    </row>
    <row r="23858">
      <c r="A23858" s="95">
        <v>57018</v>
      </c>
      <c r="B23858" s="93" t="s">
        <v>23125</v>
      </c>
      <c r="C23858" s="93" t="s">
        <v>1450</v>
      </c>
      <c r="G23858" s="95">
        <v>250</v>
      </c>
      <c r="H23858" s="93" t="s">
        <v>8976</v>
      </c>
      <c r="I23858" s="93" t="s">
        <v>23895</v>
      </c>
      <c r="J23858" s="93" t="s">
        <v>20913</v>
      </c>
      <c r="K23858" s="93" t="s">
        <v>3849</v>
      </c>
      <c r="L23858" s="14">
        <f>AND(vyberHrace&lt;&gt;"",ISNUMBER(SEARCH(vyberHrace,$B23858)))</f>
      </c>
      <c r="M23858" s="14">
        <f>AND($I23858=MID(kododd,1,2),$J23858=MID(kododd,3,3))</f>
      </c>
    </row>
    <row r="23859">
      <c r="A23859" s="95">
        <v>8494</v>
      </c>
      <c r="B23859" s="93" t="s">
        <v>8316</v>
      </c>
      <c r="C23859" s="93" t="s">
        <v>1401</v>
      </c>
      <c r="D23859" s="95">
        <v>1634</v>
      </c>
      <c r="F23859" s="95">
        <v>380415</v>
      </c>
      <c r="G23859" s="95">
        <v>250</v>
      </c>
      <c r="H23859" s="93" t="s">
        <v>8976</v>
      </c>
      <c r="I23859" s="93" t="s">
        <v>23895</v>
      </c>
      <c r="J23859" s="93" t="s">
        <v>20876</v>
      </c>
      <c r="K23859" s="93" t="s">
        <v>13710</v>
      </c>
      <c r="L23859" s="14">
        <f>AND(vyberHrace&lt;&gt;"",ISNUMBER(SEARCH(vyberHrace,$B23859)))</f>
      </c>
      <c r="M23859" s="14">
        <f>AND($I23859=MID(kododd,1,2),$J23859=MID(kododd,3,3))</f>
      </c>
    </row>
    <row r="23860">
      <c r="A23860" s="95">
        <v>52493</v>
      </c>
      <c r="B23860" s="93" t="s">
        <v>24088</v>
      </c>
      <c r="C23860" s="93" t="s">
        <v>1419</v>
      </c>
      <c r="D23860" s="95">
        <v>1388</v>
      </c>
      <c r="E23860" s="95">
        <v>1562</v>
      </c>
      <c r="F23860" s="95">
        <v>23751061</v>
      </c>
      <c r="G23860" s="95">
        <v>250</v>
      </c>
      <c r="H23860" s="93" t="s">
        <v>8976</v>
      </c>
      <c r="I23860" s="93" t="s">
        <v>23895</v>
      </c>
      <c r="J23860" s="93" t="s">
        <v>20965</v>
      </c>
      <c r="K23860" s="93" t="s">
        <v>3065</v>
      </c>
      <c r="L23860" s="14">
        <f>AND(vyberHrace&lt;&gt;"",ISNUMBER(SEARCH(vyberHrace,$B23860)))</f>
      </c>
      <c r="M23860" s="14">
        <f>AND($I23860=MID(kododd,1,2),$J23860=MID(kododd,3,3))</f>
      </c>
    </row>
    <row r="23861">
      <c r="A23861" s="95">
        <v>53755</v>
      </c>
      <c r="B23861" s="93" t="s">
        <v>1109</v>
      </c>
      <c r="C23861" s="93" t="s">
        <v>3255</v>
      </c>
      <c r="G23861" s="95">
        <v>250</v>
      </c>
      <c r="H23861" s="93" t="s">
        <v>8976</v>
      </c>
      <c r="I23861" s="93" t="s">
        <v>23895</v>
      </c>
      <c r="J23861" s="93" t="s">
        <v>3580</v>
      </c>
      <c r="K23861" s="93" t="s">
        <v>4827</v>
      </c>
      <c r="L23861" s="14">
        <f>AND(vyberHrace&lt;&gt;"",ISNUMBER(SEARCH(vyberHrace,$B23861)))</f>
      </c>
      <c r="M23861" s="14">
        <f>AND($I23861=MID(kododd,1,2),$J23861=MID(kododd,3,3))</f>
      </c>
    </row>
    <row r="23862">
      <c r="A23862" s="95">
        <v>60812</v>
      </c>
      <c r="B23862" s="93" t="s">
        <v>27203</v>
      </c>
      <c r="C23862" s="93" t="s">
        <v>1450</v>
      </c>
      <c r="G23862" s="95">
        <v>250</v>
      </c>
      <c r="H23862" s="93" t="s">
        <v>8976</v>
      </c>
      <c r="I23862" s="93" t="s">
        <v>23895</v>
      </c>
      <c r="J23862" s="93" t="s">
        <v>20882</v>
      </c>
      <c r="K23862" s="93" t="s">
        <v>6865</v>
      </c>
      <c r="L23862" s="14">
        <f>AND(vyberHrace&lt;&gt;"",ISNUMBER(SEARCH(vyberHrace,$B23862)))</f>
      </c>
      <c r="M23862" s="14">
        <f>AND($I23862=MID(kododd,1,2),$J23862=MID(kododd,3,3))</f>
      </c>
    </row>
    <row r="23863">
      <c r="A23863" s="95">
        <v>47881</v>
      </c>
      <c r="B23863" s="93" t="s">
        <v>8323</v>
      </c>
      <c r="C23863" s="93" t="s">
        <v>1402</v>
      </c>
      <c r="D23863" s="95">
        <v>1183</v>
      </c>
      <c r="E23863" s="95">
        <v>1439</v>
      </c>
      <c r="F23863" s="95">
        <v>23717394</v>
      </c>
      <c r="G23863" s="95">
        <v>0</v>
      </c>
      <c r="H23863" s="93" t="s">
        <v>8976</v>
      </c>
      <c r="I23863" s="93" t="s">
        <v>23895</v>
      </c>
      <c r="J23863" s="93" t="s">
        <v>20848</v>
      </c>
      <c r="K23863" s="93" t="s">
        <v>3603</v>
      </c>
      <c r="L23863" s="14">
        <f>AND(vyberHrace&lt;&gt;"",ISNUMBER(SEARCH(vyberHrace,$B23863)))</f>
      </c>
      <c r="M23863" s="14">
        <f>AND($I23863=MID(kododd,1,2),$J23863=MID(kododd,3,3))</f>
      </c>
    </row>
    <row r="23864">
      <c r="A23864" s="95">
        <v>28368</v>
      </c>
      <c r="B23864" s="93" t="s">
        <v>8343</v>
      </c>
      <c r="C23864" s="93" t="s">
        <v>1457</v>
      </c>
      <c r="D23864" s="95">
        <v>1123</v>
      </c>
      <c r="E23864" s="95">
        <v>1612</v>
      </c>
      <c r="F23864" s="95">
        <v>23732547</v>
      </c>
      <c r="G23864" s="95">
        <v>250</v>
      </c>
      <c r="H23864" s="93" t="s">
        <v>8976</v>
      </c>
      <c r="I23864" s="93" t="s">
        <v>23895</v>
      </c>
      <c r="J23864" s="93" t="s">
        <v>20987</v>
      </c>
      <c r="K23864" s="93" t="s">
        <v>4935</v>
      </c>
      <c r="L23864" s="14">
        <f>AND(vyberHrace&lt;&gt;"",ISNUMBER(SEARCH(vyberHrace,$B23864)))</f>
      </c>
      <c r="M23864" s="14">
        <f>AND($I23864=MID(kododd,1,2),$J23864=MID(kododd,3,3))</f>
      </c>
    </row>
    <row r="23865">
      <c r="A23865" s="95">
        <v>35666</v>
      </c>
      <c r="B23865" s="93" t="s">
        <v>8343</v>
      </c>
      <c r="C23865" s="93" t="s">
        <v>1449</v>
      </c>
      <c r="D23865" s="95">
        <v>1619</v>
      </c>
      <c r="E23865" s="95">
        <v>1750</v>
      </c>
      <c r="F23865" s="95">
        <v>366706</v>
      </c>
      <c r="G23865" s="95">
        <v>250</v>
      </c>
      <c r="H23865" s="93" t="s">
        <v>8976</v>
      </c>
      <c r="I23865" s="93" t="s">
        <v>23895</v>
      </c>
      <c r="J23865" s="93" t="s">
        <v>20926</v>
      </c>
      <c r="K23865" s="93" t="s">
        <v>5577</v>
      </c>
      <c r="L23865" s="14">
        <f>AND(vyberHrace&lt;&gt;"",ISNUMBER(SEARCH(vyberHrace,$B23865)))</f>
      </c>
      <c r="M23865" s="14">
        <f>AND($I23865=MID(kododd,1,2),$J23865=MID(kododd,3,3))</f>
      </c>
    </row>
    <row r="23866">
      <c r="A23866" s="95">
        <v>63040</v>
      </c>
      <c r="B23866" s="93" t="s">
        <v>29694</v>
      </c>
      <c r="C23866" s="93" t="s">
        <v>1450</v>
      </c>
      <c r="G23866" s="95">
        <v>250</v>
      </c>
      <c r="H23866" s="93" t="s">
        <v>8976</v>
      </c>
      <c r="I23866" s="93" t="s">
        <v>23895</v>
      </c>
      <c r="J23866" s="93" t="s">
        <v>20884</v>
      </c>
      <c r="K23866" s="93" t="s">
        <v>6918</v>
      </c>
      <c r="L23866" s="14">
        <f>AND(vyberHrace&lt;&gt;"",ISNUMBER(SEARCH(vyberHrace,$B23866)))</f>
      </c>
      <c r="M23866" s="14">
        <f>AND($I23866=MID(kododd,1,2),$J23866=MID(kododd,3,3))</f>
      </c>
    </row>
    <row r="23867">
      <c r="A23867" s="95">
        <v>41467</v>
      </c>
      <c r="B23867" s="93" t="s">
        <v>8355</v>
      </c>
      <c r="C23867" s="93" t="s">
        <v>1410</v>
      </c>
      <c r="F23867" s="95">
        <v>393843</v>
      </c>
      <c r="G23867" s="95">
        <v>0</v>
      </c>
      <c r="H23867" s="93" t="s">
        <v>8976</v>
      </c>
      <c r="I23867" s="93" t="s">
        <v>23895</v>
      </c>
      <c r="J23867" s="93" t="s">
        <v>20878</v>
      </c>
      <c r="K23867" s="93" t="s">
        <v>6859</v>
      </c>
      <c r="L23867" s="14">
        <f>AND(vyberHrace&lt;&gt;"",ISNUMBER(SEARCH(vyberHrace,$B23867)))</f>
      </c>
      <c r="M23867" s="14">
        <f>AND($I23867=MID(kododd,1,2),$J23867=MID(kododd,3,3))</f>
      </c>
    </row>
    <row r="23868">
      <c r="A23868" s="95">
        <v>50966</v>
      </c>
      <c r="B23868" s="93" t="s">
        <v>10427</v>
      </c>
      <c r="C23868" s="93" t="s">
        <v>1412</v>
      </c>
      <c r="G23868" s="95">
        <v>0</v>
      </c>
      <c r="H23868" s="93" t="s">
        <v>8976</v>
      </c>
      <c r="I23868" s="93" t="s">
        <v>23895</v>
      </c>
      <c r="J23868" s="93" t="s">
        <v>20935</v>
      </c>
      <c r="K23868" s="93" t="s">
        <v>6901</v>
      </c>
      <c r="L23868" s="14">
        <f>AND(vyberHrace&lt;&gt;"",ISNUMBER(SEARCH(vyberHrace,$B23868)))</f>
      </c>
      <c r="M23868" s="14">
        <f>AND($I23868=MID(kododd,1,2),$J23868=MID(kododd,3,3))</f>
      </c>
    </row>
    <row r="23869">
      <c r="A23869" s="95">
        <v>31370</v>
      </c>
      <c r="B23869" s="93" t="s">
        <v>8397</v>
      </c>
      <c r="C23869" s="93" t="s">
        <v>1457</v>
      </c>
      <c r="D23869" s="95">
        <v>1485</v>
      </c>
      <c r="E23869" s="95">
        <v>1592</v>
      </c>
      <c r="F23869" s="95">
        <v>23738901</v>
      </c>
      <c r="G23869" s="95">
        <v>250</v>
      </c>
      <c r="H23869" s="93" t="s">
        <v>8976</v>
      </c>
      <c r="I23869" s="93" t="s">
        <v>23895</v>
      </c>
      <c r="J23869" s="93" t="s">
        <v>20854</v>
      </c>
      <c r="K23869" s="93" t="s">
        <v>9943</v>
      </c>
      <c r="L23869" s="14">
        <f>AND(vyberHrace&lt;&gt;"",ISNUMBER(SEARCH(vyberHrace,$B23869)))</f>
      </c>
      <c r="M23869" s="14">
        <f>AND($I23869=MID(kododd,1,2),$J23869=MID(kododd,3,3))</f>
      </c>
    </row>
    <row r="23870">
      <c r="A23870" s="95">
        <v>51196</v>
      </c>
      <c r="B23870" s="93" t="s">
        <v>8402</v>
      </c>
      <c r="C23870" s="93" t="s">
        <v>3255</v>
      </c>
      <c r="D23870" s="95">
        <v>1572</v>
      </c>
      <c r="E23870" s="95">
        <v>1636</v>
      </c>
      <c r="F23870" s="95">
        <v>23735120</v>
      </c>
      <c r="G23870" s="95">
        <v>250</v>
      </c>
      <c r="H23870" s="93" t="s">
        <v>8976</v>
      </c>
      <c r="I23870" s="93" t="s">
        <v>23895</v>
      </c>
      <c r="J23870" s="93" t="s">
        <v>20865</v>
      </c>
      <c r="K23870" s="93" t="s">
        <v>6760</v>
      </c>
      <c r="L23870" s="14">
        <f>AND(vyberHrace&lt;&gt;"",ISNUMBER(SEARCH(vyberHrace,$B23870)))</f>
      </c>
      <c r="M23870" s="14">
        <f>AND($I23870=MID(kododd,1,2),$J23870=MID(kododd,3,3))</f>
      </c>
    </row>
    <row r="23871">
      <c r="A23871" s="95">
        <v>31371</v>
      </c>
      <c r="B23871" s="93" t="s">
        <v>8403</v>
      </c>
      <c r="C23871" s="93" t="s">
        <v>1475</v>
      </c>
      <c r="D23871" s="95">
        <v>1498</v>
      </c>
      <c r="E23871" s="95">
        <v>1667</v>
      </c>
      <c r="F23871" s="95">
        <v>387991</v>
      </c>
      <c r="G23871" s="95">
        <v>250</v>
      </c>
      <c r="H23871" s="93" t="s">
        <v>8976</v>
      </c>
      <c r="I23871" s="93" t="s">
        <v>23895</v>
      </c>
      <c r="J23871" s="93" t="s">
        <v>20854</v>
      </c>
      <c r="K23871" s="93" t="s">
        <v>9943</v>
      </c>
      <c r="L23871" s="14">
        <f>AND(vyberHrace&lt;&gt;"",ISNUMBER(SEARCH(vyberHrace,$B23871)))</f>
      </c>
      <c r="M23871" s="14">
        <f>AND($I23871=MID(kododd,1,2),$J23871=MID(kododd,3,3))</f>
      </c>
    </row>
    <row r="23872">
      <c r="A23872" s="95">
        <v>8492</v>
      </c>
      <c r="B23872" s="93" t="s">
        <v>8404</v>
      </c>
      <c r="C23872" s="93" t="s">
        <v>1432</v>
      </c>
      <c r="D23872" s="95">
        <v>1795</v>
      </c>
      <c r="E23872" s="95">
        <v>1884</v>
      </c>
      <c r="F23872" s="95">
        <v>317586</v>
      </c>
      <c r="G23872" s="95">
        <v>250</v>
      </c>
      <c r="H23872" s="93" t="s">
        <v>8976</v>
      </c>
      <c r="I23872" s="93" t="s">
        <v>23895</v>
      </c>
      <c r="J23872" s="93" t="s">
        <v>20876</v>
      </c>
      <c r="K23872" s="93" t="s">
        <v>13710</v>
      </c>
      <c r="L23872" s="14">
        <f>AND(vyberHrace&lt;&gt;"",ISNUMBER(SEARCH(vyberHrace,$B23872)))</f>
      </c>
      <c r="M23872" s="14">
        <f>AND($I23872=MID(kododd,1,2),$J23872=MID(kododd,3,3))</f>
      </c>
    </row>
    <row r="23873">
      <c r="A23873" s="95">
        <v>59093</v>
      </c>
      <c r="B23873" s="93" t="s">
        <v>25540</v>
      </c>
      <c r="C23873" s="93" t="s">
        <v>1450</v>
      </c>
      <c r="F23873" s="95">
        <v>23781483</v>
      </c>
      <c r="G23873" s="95">
        <v>250</v>
      </c>
      <c r="H23873" s="93" t="s">
        <v>8976</v>
      </c>
      <c r="I23873" s="93" t="s">
        <v>23895</v>
      </c>
      <c r="J23873" s="93" t="s">
        <v>29575</v>
      </c>
      <c r="K23873" s="93" t="s">
        <v>29576</v>
      </c>
      <c r="L23873" s="14">
        <f>AND(vyberHrace&lt;&gt;"",ISNUMBER(SEARCH(vyberHrace,$B23873)))</f>
      </c>
      <c r="M23873" s="14">
        <f>AND($I23873=MID(kododd,1,2),$J23873=MID(kododd,3,3))</f>
      </c>
    </row>
    <row r="23874">
      <c r="A23874" s="95">
        <v>7691</v>
      </c>
      <c r="B23874" s="93" t="s">
        <v>8412</v>
      </c>
      <c r="C23874" s="93" t="s">
        <v>1426</v>
      </c>
      <c r="D23874" s="95">
        <v>1763</v>
      </c>
      <c r="E23874" s="95">
        <v>1857</v>
      </c>
      <c r="F23874" s="95">
        <v>324558</v>
      </c>
      <c r="G23874" s="95">
        <v>250</v>
      </c>
      <c r="H23874" s="93" t="s">
        <v>8976</v>
      </c>
      <c r="I23874" s="93" t="s">
        <v>23895</v>
      </c>
      <c r="J23874" s="93" t="s">
        <v>20913</v>
      </c>
      <c r="K23874" s="93" t="s">
        <v>3849</v>
      </c>
      <c r="L23874" s="14">
        <f>AND(vyberHrace&lt;&gt;"",ISNUMBER(SEARCH(vyberHrace,$B23874)))</f>
      </c>
      <c r="M23874" s="14">
        <f>AND($I23874=MID(kododd,1,2),$J23874=MID(kododd,3,3))</f>
      </c>
    </row>
    <row r="23875">
      <c r="A23875" s="95">
        <v>46744</v>
      </c>
      <c r="B23875" s="93" t="s">
        <v>8417</v>
      </c>
      <c r="C23875" s="93" t="s">
        <v>1410</v>
      </c>
      <c r="G23875" s="95">
        <v>0</v>
      </c>
      <c r="H23875" s="93" t="s">
        <v>8976</v>
      </c>
      <c r="I23875" s="93" t="s">
        <v>23895</v>
      </c>
      <c r="J23875" s="93" t="s">
        <v>20869</v>
      </c>
      <c r="K23875" s="93" t="s">
        <v>6770</v>
      </c>
      <c r="L23875" s="14">
        <f>AND(vyberHrace&lt;&gt;"",ISNUMBER(SEARCH(vyberHrace,$B23875)))</f>
      </c>
      <c r="M23875" s="14">
        <f>AND($I23875=MID(kododd,1,2),$J23875=MID(kododd,3,3))</f>
      </c>
    </row>
    <row r="23876">
      <c r="A23876" s="95">
        <v>40683</v>
      </c>
      <c r="B23876" s="93" t="s">
        <v>18369</v>
      </c>
      <c r="C23876" s="93" t="s">
        <v>1410</v>
      </c>
      <c r="G23876" s="95">
        <v>0</v>
      </c>
      <c r="H23876" s="93" t="s">
        <v>8976</v>
      </c>
      <c r="I23876" s="93" t="s">
        <v>23895</v>
      </c>
      <c r="J23876" s="93" t="s">
        <v>20878</v>
      </c>
      <c r="K23876" s="93" t="s">
        <v>6859</v>
      </c>
      <c r="L23876" s="14">
        <f>AND(vyberHrace&lt;&gt;"",ISNUMBER(SEARCH(vyberHrace,$B23876)))</f>
      </c>
      <c r="M23876" s="14">
        <f>AND($I23876=MID(kododd,1,2),$J23876=MID(kododd,3,3))</f>
      </c>
    </row>
    <row r="23877">
      <c r="A23877" s="95">
        <v>60615</v>
      </c>
      <c r="B23877" s="93" t="s">
        <v>27035</v>
      </c>
      <c r="C23877" s="93" t="s">
        <v>1422</v>
      </c>
      <c r="D23877" s="95">
        <v>1442</v>
      </c>
      <c r="E23877" s="95">
        <v>1589</v>
      </c>
      <c r="F23877" s="95">
        <v>23752548</v>
      </c>
      <c r="G23877" s="95">
        <v>250</v>
      </c>
      <c r="H23877" s="93" t="s">
        <v>8976</v>
      </c>
      <c r="I23877" s="93" t="s">
        <v>23895</v>
      </c>
      <c r="J23877" s="93" t="s">
        <v>20865</v>
      </c>
      <c r="K23877" s="93" t="s">
        <v>6760</v>
      </c>
      <c r="L23877" s="14">
        <f>AND(vyberHrace&lt;&gt;"",ISNUMBER(SEARCH(vyberHrace,$B23877)))</f>
      </c>
      <c r="M23877" s="14">
        <f>AND($I23877=MID(kododd,1,2),$J23877=MID(kododd,3,3))</f>
      </c>
    </row>
    <row r="23878">
      <c r="A23878" s="95">
        <v>55162</v>
      </c>
      <c r="B23878" s="93" t="s">
        <v>1233</v>
      </c>
      <c r="C23878" s="93" t="s">
        <v>1411</v>
      </c>
      <c r="G23878" s="95">
        <v>0</v>
      </c>
      <c r="H23878" s="93" t="s">
        <v>8976</v>
      </c>
      <c r="I23878" s="93" t="s">
        <v>23895</v>
      </c>
      <c r="J23878" s="93" t="s">
        <v>21013</v>
      </c>
      <c r="K23878" s="93" t="s">
        <v>12269</v>
      </c>
      <c r="L23878" s="14">
        <f>AND(vyberHrace&lt;&gt;"",ISNUMBER(SEARCH(vyberHrace,$B23878)))</f>
      </c>
      <c r="M23878" s="14">
        <f>AND($I23878=MID(kododd,1,2),$J23878=MID(kododd,3,3))</f>
      </c>
    </row>
    <row r="23879">
      <c r="A23879" s="95">
        <v>46846</v>
      </c>
      <c r="B23879" s="93" t="s">
        <v>13585</v>
      </c>
      <c r="C23879" s="93" t="s">
        <v>1422</v>
      </c>
      <c r="D23879" s="95">
        <v>1351</v>
      </c>
      <c r="E23879" s="95">
        <v>1488</v>
      </c>
      <c r="F23879" s="95">
        <v>23725745</v>
      </c>
      <c r="G23879" s="95">
        <v>250</v>
      </c>
      <c r="H23879" s="93" t="s">
        <v>8976</v>
      </c>
      <c r="I23879" s="93" t="s">
        <v>23895</v>
      </c>
      <c r="J23879" s="93" t="s">
        <v>20878</v>
      </c>
      <c r="K23879" s="93" t="s">
        <v>6859</v>
      </c>
      <c r="L23879" s="14">
        <f>AND(vyberHrace&lt;&gt;"",ISNUMBER(SEARCH(vyberHrace,$B23879)))</f>
      </c>
      <c r="M23879" s="14">
        <f>AND($I23879=MID(kododd,1,2),$J23879=MID(kododd,3,3))</f>
      </c>
    </row>
    <row r="23880">
      <c r="A23880" s="95">
        <v>61121</v>
      </c>
      <c r="B23880" s="93" t="s">
        <v>13590</v>
      </c>
      <c r="C23880" s="93" t="s">
        <v>1450</v>
      </c>
      <c r="G23880" s="95">
        <v>250</v>
      </c>
      <c r="H23880" s="93" t="s">
        <v>8976</v>
      </c>
      <c r="I23880" s="93" t="s">
        <v>23895</v>
      </c>
      <c r="J23880" s="93" t="s">
        <v>20913</v>
      </c>
      <c r="K23880" s="93" t="s">
        <v>3849</v>
      </c>
      <c r="L23880" s="14">
        <f>AND(vyberHrace&lt;&gt;"",ISNUMBER(SEARCH(vyberHrace,$B23880)))</f>
      </c>
      <c r="M23880" s="14">
        <f>AND($I23880=MID(kododd,1,2),$J23880=MID(kododd,3,3))</f>
      </c>
    </row>
    <row r="23881">
      <c r="A23881" s="95">
        <v>61863</v>
      </c>
      <c r="B23881" s="93" t="s">
        <v>28003</v>
      </c>
      <c r="C23881" s="93" t="s">
        <v>1452</v>
      </c>
      <c r="G23881" s="95">
        <v>250</v>
      </c>
      <c r="H23881" s="93" t="s">
        <v>8976</v>
      </c>
      <c r="I23881" s="93" t="s">
        <v>23895</v>
      </c>
      <c r="J23881" s="93" t="s">
        <v>20913</v>
      </c>
      <c r="K23881" s="93" t="s">
        <v>3849</v>
      </c>
      <c r="L23881" s="14">
        <f>AND(vyberHrace&lt;&gt;"",ISNUMBER(SEARCH(vyberHrace,$B23881)))</f>
      </c>
      <c r="M23881" s="14">
        <f>AND($I23881=MID(kododd,1,2),$J23881=MID(kododd,3,3))</f>
      </c>
    </row>
    <row r="23882">
      <c r="A23882" s="95">
        <v>62652</v>
      </c>
      <c r="B23882" s="93" t="s">
        <v>29695</v>
      </c>
      <c r="C23882" s="93" t="s">
        <v>1486</v>
      </c>
      <c r="G23882" s="95">
        <v>250</v>
      </c>
      <c r="H23882" s="93" t="s">
        <v>8976</v>
      </c>
      <c r="I23882" s="93" t="s">
        <v>23895</v>
      </c>
      <c r="J23882" s="93" t="s">
        <v>20913</v>
      </c>
      <c r="K23882" s="93" t="s">
        <v>3849</v>
      </c>
      <c r="L23882" s="14">
        <f>AND(vyberHrace&lt;&gt;"",ISNUMBER(SEARCH(vyberHrace,$B23882)))</f>
      </c>
      <c r="M23882" s="14">
        <f>AND($I23882=MID(kododd,1,2),$J23882=MID(kododd,3,3))</f>
      </c>
    </row>
    <row r="23883">
      <c r="A23883" s="95">
        <v>57601</v>
      </c>
      <c r="B23883" s="93" t="s">
        <v>23240</v>
      </c>
      <c r="C23883" s="93" t="s">
        <v>1422</v>
      </c>
      <c r="D23883" s="95">
        <v>1399</v>
      </c>
      <c r="E23883" s="95">
        <v>1521</v>
      </c>
      <c r="F23883" s="95">
        <v>23769483</v>
      </c>
      <c r="G23883" s="95">
        <v>250</v>
      </c>
      <c r="H23883" s="93" t="s">
        <v>8976</v>
      </c>
      <c r="I23883" s="93" t="s">
        <v>23895</v>
      </c>
      <c r="J23883" s="93" t="s">
        <v>20854</v>
      </c>
      <c r="K23883" s="93" t="s">
        <v>9943</v>
      </c>
      <c r="L23883" s="14">
        <f>AND(vyberHrace&lt;&gt;"",ISNUMBER(SEARCH(vyberHrace,$B23883)))</f>
      </c>
      <c r="M23883" s="14">
        <f>AND($I23883=MID(kododd,1,2),$J23883=MID(kododd,3,3))</f>
      </c>
    </row>
    <row r="23884">
      <c r="A23884" s="95">
        <v>58634</v>
      </c>
      <c r="B23884" s="93" t="s">
        <v>25122</v>
      </c>
      <c r="C23884" s="93" t="s">
        <v>1424</v>
      </c>
      <c r="F23884" s="95">
        <v>23781475</v>
      </c>
      <c r="G23884" s="95">
        <v>250</v>
      </c>
      <c r="H23884" s="93" t="s">
        <v>8976</v>
      </c>
      <c r="I23884" s="93" t="s">
        <v>23895</v>
      </c>
      <c r="J23884" s="93" t="s">
        <v>20935</v>
      </c>
      <c r="K23884" s="93" t="s">
        <v>6901</v>
      </c>
      <c r="L23884" s="14">
        <f>AND(vyberHrace&lt;&gt;"",ISNUMBER(SEARCH(vyberHrace,$B23884)))</f>
      </c>
      <c r="M23884" s="14">
        <f>AND($I23884=MID(kododd,1,2),$J23884=MID(kododd,3,3))</f>
      </c>
    </row>
    <row r="23885">
      <c r="A23885" s="95">
        <v>46847</v>
      </c>
      <c r="B23885" s="93" t="s">
        <v>13609</v>
      </c>
      <c r="C23885" s="93" t="s">
        <v>1406</v>
      </c>
      <c r="G23885" s="95">
        <v>0</v>
      </c>
      <c r="H23885" s="93" t="s">
        <v>8976</v>
      </c>
      <c r="I23885" s="93" t="s">
        <v>23895</v>
      </c>
      <c r="J23885" s="93" t="s">
        <v>20935</v>
      </c>
      <c r="K23885" s="93" t="s">
        <v>6901</v>
      </c>
      <c r="L23885" s="14">
        <f>AND(vyberHrace&lt;&gt;"",ISNUMBER(SEARCH(vyberHrace,$B23885)))</f>
      </c>
      <c r="M23885" s="14">
        <f>AND($I23885=MID(kododd,1,2),$J23885=MID(kododd,3,3))</f>
      </c>
    </row>
    <row r="23886">
      <c r="A23886" s="95">
        <v>44436</v>
      </c>
      <c r="B23886" s="93" t="s">
        <v>13612</v>
      </c>
      <c r="C23886" s="93" t="s">
        <v>3255</v>
      </c>
      <c r="G23886" s="95">
        <v>0</v>
      </c>
      <c r="H23886" s="93" t="s">
        <v>8976</v>
      </c>
      <c r="I23886" s="93" t="s">
        <v>23895</v>
      </c>
      <c r="J23886" s="93" t="s">
        <v>20935</v>
      </c>
      <c r="K23886" s="93" t="s">
        <v>6901</v>
      </c>
      <c r="L23886" s="14">
        <f>AND(vyberHrace&lt;&gt;"",ISNUMBER(SEARCH(vyberHrace,$B23886)))</f>
      </c>
      <c r="M23886" s="14">
        <f>AND($I23886=MID(kododd,1,2),$J23886=MID(kododd,3,3))</f>
      </c>
    </row>
    <row r="23887">
      <c r="A23887" s="95">
        <v>54458</v>
      </c>
      <c r="B23887" s="93" t="s">
        <v>1261</v>
      </c>
      <c r="C23887" s="93" t="s">
        <v>1406</v>
      </c>
      <c r="F23887" s="95">
        <v>23798017</v>
      </c>
      <c r="G23887" s="95">
        <v>0</v>
      </c>
      <c r="H23887" s="93" t="s">
        <v>8976</v>
      </c>
      <c r="I23887" s="93" t="s">
        <v>23895</v>
      </c>
      <c r="J23887" s="93" t="s">
        <v>20865</v>
      </c>
      <c r="K23887" s="93" t="s">
        <v>6760</v>
      </c>
      <c r="L23887" s="14">
        <f>AND(vyberHrace&lt;&gt;"",ISNUMBER(SEARCH(vyberHrace,$B23887)))</f>
      </c>
      <c r="M23887" s="14">
        <f>AND($I23887=MID(kododd,1,2),$J23887=MID(kododd,3,3))</f>
      </c>
    </row>
    <row r="23888">
      <c r="A23888" s="95">
        <v>52428</v>
      </c>
      <c r="B23888" s="93" t="s">
        <v>2375</v>
      </c>
      <c r="C23888" s="93" t="s">
        <v>1412</v>
      </c>
      <c r="D23888" s="95">
        <v>1371</v>
      </c>
      <c r="E23888" s="95">
        <v>1571</v>
      </c>
      <c r="F23888" s="95">
        <v>23745770</v>
      </c>
      <c r="G23888" s="95">
        <v>0</v>
      </c>
      <c r="H23888" s="93" t="s">
        <v>8976</v>
      </c>
      <c r="I23888" s="93" t="s">
        <v>23895</v>
      </c>
      <c r="J23888" s="93" t="s">
        <v>20878</v>
      </c>
      <c r="K23888" s="93" t="s">
        <v>6859</v>
      </c>
      <c r="L23888" s="14">
        <f>AND(vyberHrace&lt;&gt;"",ISNUMBER(SEARCH(vyberHrace,$B23888)))</f>
      </c>
      <c r="M23888" s="14">
        <f>AND($I23888=MID(kododd,1,2),$J23888=MID(kododd,3,3))</f>
      </c>
    </row>
    <row r="23889">
      <c r="A23889" s="95">
        <v>60889</v>
      </c>
      <c r="B23889" s="93" t="s">
        <v>27266</v>
      </c>
      <c r="C23889" s="93" t="s">
        <v>1424</v>
      </c>
      <c r="G23889" s="95">
        <v>0</v>
      </c>
      <c r="H23889" s="93" t="s">
        <v>8976</v>
      </c>
      <c r="I23889" s="93" t="s">
        <v>23895</v>
      </c>
      <c r="J23889" s="93" t="s">
        <v>20884</v>
      </c>
      <c r="K23889" s="93" t="s">
        <v>6918</v>
      </c>
      <c r="L23889" s="14">
        <f>AND(vyberHrace&lt;&gt;"",ISNUMBER(SEARCH(vyberHrace,$B23889)))</f>
      </c>
      <c r="M23889" s="14">
        <f>AND($I23889=MID(kododd,1,2),$J23889=MID(kododd,3,3))</f>
      </c>
    </row>
    <row r="23890">
      <c r="A23890" s="95">
        <v>47434</v>
      </c>
      <c r="B23890" s="93" t="s">
        <v>8592</v>
      </c>
      <c r="C23890" s="93" t="s">
        <v>1416</v>
      </c>
      <c r="G23890" s="95">
        <v>0</v>
      </c>
      <c r="H23890" s="93" t="s">
        <v>8976</v>
      </c>
      <c r="I23890" s="93" t="s">
        <v>23895</v>
      </c>
      <c r="J23890" s="93" t="s">
        <v>20878</v>
      </c>
      <c r="K23890" s="93" t="s">
        <v>6859</v>
      </c>
      <c r="L23890" s="14">
        <f>AND(vyberHrace&lt;&gt;"",ISNUMBER(SEARCH(vyberHrace,$B23890)))</f>
      </c>
      <c r="M23890" s="14">
        <f>AND($I23890=MID(kododd,1,2),$J23890=MID(kododd,3,3))</f>
      </c>
    </row>
    <row r="23891">
      <c r="A23891" s="95">
        <v>60888</v>
      </c>
      <c r="B23891" s="93" t="s">
        <v>27265</v>
      </c>
      <c r="C23891" s="93" t="s">
        <v>1486</v>
      </c>
      <c r="G23891" s="95">
        <v>0</v>
      </c>
      <c r="H23891" s="93" t="s">
        <v>8976</v>
      </c>
      <c r="I23891" s="93" t="s">
        <v>23895</v>
      </c>
      <c r="J23891" s="93" t="s">
        <v>20884</v>
      </c>
      <c r="K23891" s="93" t="s">
        <v>6918</v>
      </c>
      <c r="L23891" s="14">
        <f>AND(vyberHrace&lt;&gt;"",ISNUMBER(SEARCH(vyberHrace,$B23891)))</f>
      </c>
      <c r="M23891" s="14">
        <f>AND($I23891=MID(kododd,1,2),$J23891=MID(kododd,3,3))</f>
      </c>
    </row>
    <row r="23892">
      <c r="A23892" s="95">
        <v>13243</v>
      </c>
      <c r="B23892" s="93" t="s">
        <v>10693</v>
      </c>
      <c r="C23892" s="93" t="s">
        <v>1464</v>
      </c>
      <c r="D23892" s="95">
        <v>2114</v>
      </c>
      <c r="E23892" s="95">
        <v>2061</v>
      </c>
      <c r="F23892" s="95">
        <v>328138</v>
      </c>
      <c r="G23892" s="95">
        <v>250</v>
      </c>
      <c r="H23892" s="93" t="s">
        <v>8976</v>
      </c>
      <c r="I23892" s="93" t="s">
        <v>23895</v>
      </c>
      <c r="J23892" s="93" t="s">
        <v>20959</v>
      </c>
      <c r="K23892" s="93" t="s">
        <v>9927</v>
      </c>
      <c r="L23892" s="14">
        <f>AND(vyberHrace&lt;&gt;"",ISNUMBER(SEARCH(vyberHrace,$B23892)))</f>
      </c>
      <c r="M23892" s="14">
        <f>AND($I23892=MID(kododd,1,2),$J23892=MID(kododd,3,3))</f>
      </c>
    </row>
    <row r="23893">
      <c r="A23893" s="95">
        <v>43085</v>
      </c>
      <c r="B23893" s="93" t="s">
        <v>10706</v>
      </c>
      <c r="C23893" s="93" t="s">
        <v>1402</v>
      </c>
      <c r="D23893" s="95">
        <v>1513</v>
      </c>
      <c r="E23893" s="95">
        <v>1655</v>
      </c>
      <c r="F23893" s="95">
        <v>23712791</v>
      </c>
      <c r="G23893" s="95">
        <v>250</v>
      </c>
      <c r="H23893" s="93" t="s">
        <v>8976</v>
      </c>
      <c r="I23893" s="93" t="s">
        <v>23895</v>
      </c>
      <c r="J23893" s="93" t="s">
        <v>20878</v>
      </c>
      <c r="K23893" s="93" t="s">
        <v>6859</v>
      </c>
      <c r="L23893" s="14">
        <f>AND(vyberHrace&lt;&gt;"",ISNUMBER(SEARCH(vyberHrace,$B23893)))</f>
      </c>
      <c r="M23893" s="14">
        <f>AND($I23893=MID(kododd,1,2),$J23893=MID(kododd,3,3))</f>
      </c>
    </row>
    <row r="23894">
      <c r="A23894" s="95">
        <v>55119</v>
      </c>
      <c r="B23894" s="93" t="s">
        <v>1161</v>
      </c>
      <c r="C23894" s="93" t="s">
        <v>1422</v>
      </c>
      <c r="G23894" s="95">
        <v>0</v>
      </c>
      <c r="H23894" s="93" t="s">
        <v>8976</v>
      </c>
      <c r="I23894" s="93" t="s">
        <v>23895</v>
      </c>
      <c r="J23894" s="93" t="s">
        <v>20878</v>
      </c>
      <c r="K23894" s="93" t="s">
        <v>6859</v>
      </c>
      <c r="L23894" s="14">
        <f>AND(vyberHrace&lt;&gt;"",ISNUMBER(SEARCH(vyberHrace,$B23894)))</f>
      </c>
      <c r="M23894" s="14">
        <f>AND($I23894=MID(kododd,1,2),$J23894=MID(kododd,3,3))</f>
      </c>
    </row>
    <row r="23895">
      <c r="A23895" s="95">
        <v>58452</v>
      </c>
      <c r="B23895" s="93" t="s">
        <v>24954</v>
      </c>
      <c r="C23895" s="93" t="s">
        <v>1450</v>
      </c>
      <c r="G23895" s="95">
        <v>0</v>
      </c>
      <c r="H23895" s="93" t="s">
        <v>8976</v>
      </c>
      <c r="I23895" s="93" t="s">
        <v>23895</v>
      </c>
      <c r="J23895" s="93" t="s">
        <v>20935</v>
      </c>
      <c r="K23895" s="93" t="s">
        <v>6901</v>
      </c>
      <c r="L23895" s="14">
        <f>AND(vyberHrace&lt;&gt;"",ISNUMBER(SEARCH(vyberHrace,$B23895)))</f>
      </c>
      <c r="M23895" s="14">
        <f>AND($I23895=MID(kododd,1,2),$J23895=MID(kododd,3,3))</f>
      </c>
    </row>
    <row r="23896">
      <c r="A23896" s="95">
        <v>62697</v>
      </c>
      <c r="B23896" s="93" t="s">
        <v>29696</v>
      </c>
      <c r="C23896" s="93" t="s">
        <v>1487</v>
      </c>
      <c r="G23896" s="95">
        <v>250</v>
      </c>
      <c r="H23896" s="93" t="s">
        <v>8976</v>
      </c>
      <c r="I23896" s="93" t="s">
        <v>23895</v>
      </c>
      <c r="J23896" s="93" t="s">
        <v>20935</v>
      </c>
      <c r="K23896" s="93" t="s">
        <v>6901</v>
      </c>
      <c r="L23896" s="14">
        <f>AND(vyberHrace&lt;&gt;"",ISNUMBER(SEARCH(vyberHrace,$B23896)))</f>
      </c>
      <c r="M23896" s="14">
        <f>AND($I23896=MID(kododd,1,2),$J23896=MID(kododd,3,3))</f>
      </c>
    </row>
    <row r="23897">
      <c r="A23897" s="95">
        <v>28798</v>
      </c>
      <c r="B23897" s="93" t="s">
        <v>8606</v>
      </c>
      <c r="C23897" s="93" t="s">
        <v>1403</v>
      </c>
      <c r="D23897" s="95">
        <v>1781</v>
      </c>
      <c r="E23897" s="95">
        <v>1882</v>
      </c>
      <c r="F23897" s="95">
        <v>328928</v>
      </c>
      <c r="G23897" s="95">
        <v>0</v>
      </c>
      <c r="H23897" s="93" t="s">
        <v>8976</v>
      </c>
      <c r="I23897" s="93" t="s">
        <v>23895</v>
      </c>
      <c r="J23897" s="93" t="s">
        <v>20869</v>
      </c>
      <c r="K23897" s="93" t="s">
        <v>6770</v>
      </c>
      <c r="L23897" s="14">
        <f>AND(vyberHrace&lt;&gt;"",ISNUMBER(SEARCH(vyberHrace,$B23897)))</f>
      </c>
      <c r="M23897" s="14">
        <f>AND($I23897=MID(kododd,1,2),$J23897=MID(kododd,3,3))</f>
      </c>
    </row>
    <row r="23898">
      <c r="A23898" s="95">
        <v>51299</v>
      </c>
      <c r="B23898" s="93" t="s">
        <v>4275</v>
      </c>
      <c r="C23898" s="93" t="s">
        <v>1406</v>
      </c>
      <c r="G23898" s="95">
        <v>250</v>
      </c>
      <c r="H23898" s="93" t="s">
        <v>8976</v>
      </c>
      <c r="I23898" s="93" t="s">
        <v>23895</v>
      </c>
      <c r="J23898" s="93" t="s">
        <v>20864</v>
      </c>
      <c r="K23898" s="93" t="s">
        <v>1505</v>
      </c>
      <c r="L23898" s="14">
        <f>AND(vyberHrace&lt;&gt;"",ISNUMBER(SEARCH(vyberHrace,$B23898)))</f>
      </c>
      <c r="M23898" s="14">
        <f>AND($I23898=MID(kododd,1,2),$J23898=MID(kododd,3,3))</f>
      </c>
    </row>
    <row r="23899">
      <c r="A23899" s="95">
        <v>51300</v>
      </c>
      <c r="B23899" s="93" t="s">
        <v>4276</v>
      </c>
      <c r="C23899" s="93" t="s">
        <v>1416</v>
      </c>
      <c r="G23899" s="95">
        <v>250</v>
      </c>
      <c r="H23899" s="93" t="s">
        <v>8976</v>
      </c>
      <c r="I23899" s="93" t="s">
        <v>23895</v>
      </c>
      <c r="J23899" s="93" t="s">
        <v>20864</v>
      </c>
      <c r="K23899" s="93" t="s">
        <v>1505</v>
      </c>
      <c r="L23899" s="14">
        <f>AND(vyberHrace&lt;&gt;"",ISNUMBER(SEARCH(vyberHrace,$B23899)))</f>
      </c>
      <c r="M23899" s="14">
        <f>AND($I23899=MID(kododd,1,2),$J23899=MID(kododd,3,3))</f>
      </c>
    </row>
    <row r="23900">
      <c r="A23900" s="95">
        <v>48401</v>
      </c>
      <c r="B23900" s="93" t="s">
        <v>8608</v>
      </c>
      <c r="C23900" s="93" t="s">
        <v>1400</v>
      </c>
      <c r="D23900" s="95">
        <v>1098</v>
      </c>
      <c r="F23900" s="95">
        <v>23724277</v>
      </c>
      <c r="G23900" s="95">
        <v>0</v>
      </c>
      <c r="H23900" s="93" t="s">
        <v>8976</v>
      </c>
      <c r="I23900" s="93" t="s">
        <v>23895</v>
      </c>
      <c r="J23900" s="93" t="s">
        <v>20936</v>
      </c>
      <c r="K23900" s="93" t="s">
        <v>5615</v>
      </c>
      <c r="L23900" s="14">
        <f>AND(vyberHrace&lt;&gt;"",ISNUMBER(SEARCH(vyberHrace,$B23900)))</f>
      </c>
      <c r="M23900" s="14">
        <f>AND($I23900=MID(kododd,1,2),$J23900=MID(kododd,3,3))</f>
      </c>
    </row>
    <row r="23901">
      <c r="A23901" s="95">
        <v>14828</v>
      </c>
      <c r="B23901" s="93" t="s">
        <v>19438</v>
      </c>
      <c r="C23901" s="93" t="s">
        <v>1436</v>
      </c>
      <c r="D23901" s="95">
        <v>1752</v>
      </c>
      <c r="E23901" s="95">
        <v>1805</v>
      </c>
      <c r="F23901" s="95">
        <v>23705361</v>
      </c>
      <c r="G23901" s="95">
        <v>250</v>
      </c>
      <c r="H23901" s="93" t="s">
        <v>8976</v>
      </c>
      <c r="I23901" s="93" t="s">
        <v>23895</v>
      </c>
      <c r="J23901" s="93" t="s">
        <v>20987</v>
      </c>
      <c r="K23901" s="93" t="s">
        <v>4935</v>
      </c>
      <c r="L23901" s="14">
        <f>AND(vyberHrace&lt;&gt;"",ISNUMBER(SEARCH(vyberHrace,$B23901)))</f>
      </c>
      <c r="M23901" s="14">
        <f>AND($I23901=MID(kododd,1,2),$J23901=MID(kododd,3,3))</f>
      </c>
    </row>
    <row r="23902">
      <c r="A23902" s="95">
        <v>62850</v>
      </c>
      <c r="B23902" s="93" t="s">
        <v>29697</v>
      </c>
      <c r="C23902" s="93" t="s">
        <v>1487</v>
      </c>
      <c r="G23902" s="95">
        <v>250</v>
      </c>
      <c r="H23902" s="93" t="s">
        <v>8976</v>
      </c>
      <c r="I23902" s="93" t="s">
        <v>23895</v>
      </c>
      <c r="J23902" s="93" t="s">
        <v>20935</v>
      </c>
      <c r="K23902" s="93" t="s">
        <v>6901</v>
      </c>
      <c r="L23902" s="14">
        <f>AND(vyberHrace&lt;&gt;"",ISNUMBER(SEARCH(vyberHrace,$B23902)))</f>
      </c>
      <c r="M23902" s="14">
        <f>AND($I23902=MID(kododd,1,2),$J23902=MID(kododd,3,3))</f>
      </c>
    </row>
    <row r="23903">
      <c r="A23903" s="95">
        <v>58490</v>
      </c>
      <c r="B23903" s="93" t="s">
        <v>24991</v>
      </c>
      <c r="C23903" s="93" t="s">
        <v>1486</v>
      </c>
      <c r="G23903" s="95">
        <v>0</v>
      </c>
      <c r="H23903" s="93" t="s">
        <v>8976</v>
      </c>
      <c r="I23903" s="93" t="s">
        <v>23895</v>
      </c>
      <c r="J23903" s="93" t="s">
        <v>20935</v>
      </c>
      <c r="K23903" s="93" t="s">
        <v>6901</v>
      </c>
      <c r="L23903" s="14">
        <f>AND(vyberHrace&lt;&gt;"",ISNUMBER(SEARCH(vyberHrace,$B23903)))</f>
      </c>
      <c r="M23903" s="14">
        <f>AND($I23903=MID(kododd,1,2),$J23903=MID(kododd,3,3))</f>
      </c>
    </row>
    <row r="23904">
      <c r="A23904" s="95">
        <v>53772</v>
      </c>
      <c r="B23904" s="93" t="s">
        <v>1195</v>
      </c>
      <c r="C23904" s="93" t="s">
        <v>1411</v>
      </c>
      <c r="F23904" s="95">
        <v>23760176</v>
      </c>
      <c r="G23904" s="95">
        <v>0</v>
      </c>
      <c r="H23904" s="93" t="s">
        <v>8976</v>
      </c>
      <c r="I23904" s="93" t="s">
        <v>23895</v>
      </c>
      <c r="J23904" s="93" t="s">
        <v>20866</v>
      </c>
      <c r="K23904" s="93" t="s">
        <v>6762</v>
      </c>
      <c r="L23904" s="14">
        <f>AND(vyberHrace&lt;&gt;"",ISNUMBER(SEARCH(vyberHrace,$B23904)))</f>
      </c>
      <c r="M23904" s="14">
        <f>AND($I23904=MID(kododd,1,2),$J23904=MID(kododd,3,3))</f>
      </c>
    </row>
    <row r="23905">
      <c r="A23905" s="95">
        <v>54192</v>
      </c>
      <c r="B23905" s="93" t="s">
        <v>1237</v>
      </c>
      <c r="C23905" s="93" t="s">
        <v>1442</v>
      </c>
      <c r="D23905" s="95">
        <v>1147</v>
      </c>
      <c r="E23905" s="95">
        <v>1518</v>
      </c>
      <c r="F23905" s="95">
        <v>23757604</v>
      </c>
      <c r="G23905" s="95">
        <v>0</v>
      </c>
      <c r="H23905" s="93" t="s">
        <v>8976</v>
      </c>
      <c r="I23905" s="93" t="s">
        <v>23895</v>
      </c>
      <c r="J23905" s="93" t="s">
        <v>20875</v>
      </c>
      <c r="K23905" s="93" t="s">
        <v>11215</v>
      </c>
      <c r="L23905" s="14">
        <f>AND(vyberHrace&lt;&gt;"",ISNUMBER(SEARCH(vyberHrace,$B23905)))</f>
      </c>
      <c r="M23905" s="14">
        <f>AND($I23905=MID(kododd,1,2),$J23905=MID(kododd,3,3))</f>
      </c>
    </row>
    <row r="23906">
      <c r="A23906" s="95">
        <v>52372</v>
      </c>
      <c r="B23906" s="93" t="s">
        <v>3283</v>
      </c>
      <c r="C23906" s="93" t="s">
        <v>3255</v>
      </c>
      <c r="D23906" s="95">
        <v>1888</v>
      </c>
      <c r="E23906" s="95">
        <v>1932</v>
      </c>
      <c r="F23906" s="95">
        <v>23757612</v>
      </c>
      <c r="G23906" s="95">
        <v>250</v>
      </c>
      <c r="H23906" s="93" t="s">
        <v>8976</v>
      </c>
      <c r="I23906" s="93" t="s">
        <v>23895</v>
      </c>
      <c r="J23906" s="93" t="s">
        <v>20882</v>
      </c>
      <c r="K23906" s="93" t="s">
        <v>6865</v>
      </c>
      <c r="L23906" s="14">
        <f>AND(vyberHrace&lt;&gt;"",ISNUMBER(SEARCH(vyberHrace,$B23906)))</f>
      </c>
      <c r="M23906" s="14">
        <f>AND($I23906=MID(kododd,1,2),$J23906=MID(kododd,3,3))</f>
      </c>
    </row>
    <row r="23907">
      <c r="A23907" s="95">
        <v>52401</v>
      </c>
      <c r="B23907" s="93" t="s">
        <v>2425</v>
      </c>
      <c r="C23907" s="93" t="s">
        <v>1410</v>
      </c>
      <c r="F23907" s="95">
        <v>23757620</v>
      </c>
      <c r="G23907" s="95">
        <v>0</v>
      </c>
      <c r="H23907" s="93" t="s">
        <v>8976</v>
      </c>
      <c r="I23907" s="93" t="s">
        <v>23895</v>
      </c>
      <c r="J23907" s="93" t="s">
        <v>20867</v>
      </c>
      <c r="K23907" s="93" t="s">
        <v>6764</v>
      </c>
      <c r="L23907" s="14">
        <f>AND(vyberHrace&lt;&gt;"",ISNUMBER(SEARCH(vyberHrace,$B23907)))</f>
      </c>
      <c r="M23907" s="14">
        <f>AND($I23907=MID(kododd,1,2),$J23907=MID(kododd,3,3))</f>
      </c>
    </row>
    <row r="23908">
      <c r="A23908" s="95">
        <v>58790</v>
      </c>
      <c r="B23908" s="93" t="s">
        <v>25263</v>
      </c>
      <c r="C23908" s="93" t="s">
        <v>1415</v>
      </c>
      <c r="F23908" s="95">
        <v>23781262</v>
      </c>
      <c r="G23908" s="95">
        <v>250</v>
      </c>
      <c r="H23908" s="93" t="s">
        <v>8976</v>
      </c>
      <c r="I23908" s="93" t="s">
        <v>23895</v>
      </c>
      <c r="J23908" s="93" t="s">
        <v>20882</v>
      </c>
      <c r="K23908" s="93" t="s">
        <v>6865</v>
      </c>
      <c r="L23908" s="14">
        <f>AND(vyberHrace&lt;&gt;"",ISNUMBER(SEARCH(vyberHrace,$B23908)))</f>
      </c>
      <c r="M23908" s="14">
        <f>AND($I23908=MID(kododd,1,2),$J23908=MID(kododd,3,3))</f>
      </c>
    </row>
    <row r="23909">
      <c r="A23909" s="95">
        <v>58791</v>
      </c>
      <c r="B23909" s="93" t="s">
        <v>26248</v>
      </c>
      <c r="C23909" s="93" t="s">
        <v>1487</v>
      </c>
      <c r="D23909" s="95">
        <v>1090</v>
      </c>
      <c r="E23909" s="95">
        <v>1483</v>
      </c>
      <c r="F23909" s="95">
        <v>23786965</v>
      </c>
      <c r="G23909" s="95">
        <v>250</v>
      </c>
      <c r="H23909" s="93" t="s">
        <v>8976</v>
      </c>
      <c r="I23909" s="93" t="s">
        <v>23895</v>
      </c>
      <c r="J23909" s="93" t="s">
        <v>20882</v>
      </c>
      <c r="K23909" s="93" t="s">
        <v>6865</v>
      </c>
      <c r="L23909" s="14">
        <f>AND(vyberHrace&lt;&gt;"",ISNUMBER(SEARCH(vyberHrace,$B23909)))</f>
      </c>
      <c r="M23909" s="14">
        <f>AND($I23909=MID(kododd,1,2),$J23909=MID(kododd,3,3))</f>
      </c>
    </row>
    <row r="23910">
      <c r="A23910" s="95">
        <v>54520</v>
      </c>
      <c r="B23910" s="93" t="s">
        <v>1162</v>
      </c>
      <c r="C23910" s="93" t="s">
        <v>1424</v>
      </c>
      <c r="G23910" s="95">
        <v>0</v>
      </c>
      <c r="H23910" s="93" t="s">
        <v>8976</v>
      </c>
      <c r="I23910" s="93" t="s">
        <v>23895</v>
      </c>
      <c r="J23910" s="93" t="s">
        <v>20878</v>
      </c>
      <c r="K23910" s="93" t="s">
        <v>6859</v>
      </c>
      <c r="L23910" s="14">
        <f>AND(vyberHrace&lt;&gt;"",ISNUMBER(SEARCH(vyberHrace,$B23910)))</f>
      </c>
      <c r="M23910" s="14">
        <f>AND($I23910=MID(kododd,1,2),$J23910=MID(kododd,3,3))</f>
      </c>
    </row>
    <row r="23911">
      <c r="A23911" s="95">
        <v>60898</v>
      </c>
      <c r="B23911" s="93" t="s">
        <v>27274</v>
      </c>
      <c r="C23911" s="93" t="s">
        <v>1488</v>
      </c>
      <c r="G23911" s="95">
        <v>0</v>
      </c>
      <c r="H23911" s="93" t="s">
        <v>8976</v>
      </c>
      <c r="I23911" s="93" t="s">
        <v>23895</v>
      </c>
      <c r="J23911" s="93" t="s">
        <v>20884</v>
      </c>
      <c r="K23911" s="93" t="s">
        <v>6918</v>
      </c>
      <c r="L23911" s="14">
        <f>AND(vyberHrace&lt;&gt;"",ISNUMBER(SEARCH(vyberHrace,$B23911)))</f>
      </c>
      <c r="M23911" s="14">
        <f>AND($I23911=MID(kododd,1,2),$J23911=MID(kododd,3,3))</f>
      </c>
    </row>
    <row r="23912">
      <c r="A23912" s="95">
        <v>48992</v>
      </c>
      <c r="B23912" s="93" t="s">
        <v>19555</v>
      </c>
      <c r="C23912" s="93" t="s">
        <v>1406</v>
      </c>
      <c r="G23912" s="95">
        <v>0</v>
      </c>
      <c r="H23912" s="93" t="s">
        <v>8976</v>
      </c>
      <c r="I23912" s="93" t="s">
        <v>23895</v>
      </c>
      <c r="J23912" s="93" t="s">
        <v>20936</v>
      </c>
      <c r="K23912" s="93" t="s">
        <v>5615</v>
      </c>
      <c r="L23912" s="14">
        <f>AND(vyberHrace&lt;&gt;"",ISNUMBER(SEARCH(vyberHrace,$B23912)))</f>
      </c>
      <c r="M23912" s="14">
        <f>AND($I23912=MID(kododd,1,2),$J23912=MID(kododd,3,3))</f>
      </c>
    </row>
    <row r="23913">
      <c r="A23913" s="95">
        <v>52711</v>
      </c>
      <c r="B23913" s="93" t="s">
        <v>2400</v>
      </c>
      <c r="C23913" s="93" t="s">
        <v>1412</v>
      </c>
      <c r="G23913" s="95">
        <v>0</v>
      </c>
      <c r="H23913" s="93" t="s">
        <v>8976</v>
      </c>
      <c r="I23913" s="93" t="s">
        <v>23895</v>
      </c>
      <c r="J23913" s="93" t="s">
        <v>20936</v>
      </c>
      <c r="K23913" s="93" t="s">
        <v>5615</v>
      </c>
      <c r="L23913" s="14">
        <f>AND(vyberHrace&lt;&gt;"",ISNUMBER(SEARCH(vyberHrace,$B23913)))</f>
      </c>
      <c r="M23913" s="14">
        <f>AND($I23913=MID(kododd,1,2),$J23913=MID(kododd,3,3))</f>
      </c>
    </row>
    <row r="23914">
      <c r="A23914" s="95">
        <v>50074</v>
      </c>
      <c r="B23914" s="93" t="s">
        <v>11527</v>
      </c>
      <c r="C23914" s="93" t="s">
        <v>1400</v>
      </c>
      <c r="G23914" s="95">
        <v>0</v>
      </c>
      <c r="H23914" s="93" t="s">
        <v>8976</v>
      </c>
      <c r="I23914" s="93" t="s">
        <v>23895</v>
      </c>
      <c r="J23914" s="93" t="s">
        <v>20936</v>
      </c>
      <c r="K23914" s="93" t="s">
        <v>5615</v>
      </c>
      <c r="L23914" s="14">
        <f>AND(vyberHrace&lt;&gt;"",ISNUMBER(SEARCH(vyberHrace,$B23914)))</f>
      </c>
      <c r="M23914" s="14">
        <f>AND($I23914=MID(kododd,1,2),$J23914=MID(kododd,3,3))</f>
      </c>
    </row>
    <row r="23915">
      <c r="A23915" s="95">
        <v>54489</v>
      </c>
      <c r="B23915" s="93" t="s">
        <v>1179</v>
      </c>
      <c r="C23915" s="93" t="s">
        <v>1411</v>
      </c>
      <c r="G23915" s="95">
        <v>0</v>
      </c>
      <c r="H23915" s="93" t="s">
        <v>8976</v>
      </c>
      <c r="I23915" s="93" t="s">
        <v>23895</v>
      </c>
      <c r="J23915" s="93" t="s">
        <v>20936</v>
      </c>
      <c r="K23915" s="93" t="s">
        <v>5615</v>
      </c>
      <c r="L23915" s="14">
        <f>AND(vyberHrace&lt;&gt;"",ISNUMBER(SEARCH(vyberHrace,$B23915)))</f>
      </c>
      <c r="M23915" s="14">
        <f>AND($I23915=MID(kododd,1,2),$J23915=MID(kododd,3,3))</f>
      </c>
    </row>
    <row r="23916">
      <c r="A23916" s="95">
        <v>61148</v>
      </c>
      <c r="B23916" s="93" t="s">
        <v>27412</v>
      </c>
      <c r="C23916" s="93" t="s">
        <v>1486</v>
      </c>
      <c r="G23916" s="95">
        <v>250</v>
      </c>
      <c r="H23916" s="93" t="s">
        <v>8976</v>
      </c>
      <c r="I23916" s="93" t="s">
        <v>23895</v>
      </c>
      <c r="J23916" s="93" t="s">
        <v>20936</v>
      </c>
      <c r="K23916" s="93" t="s">
        <v>5615</v>
      </c>
      <c r="L23916" s="14">
        <f>AND(vyberHrace&lt;&gt;"",ISNUMBER(SEARCH(vyberHrace,$B23916)))</f>
      </c>
      <c r="M23916" s="14">
        <f>AND($I23916=MID(kododd,1,2),$J23916=MID(kododd,3,3))</f>
      </c>
    </row>
    <row r="23917">
      <c r="A23917" s="95">
        <v>61149</v>
      </c>
      <c r="B23917" s="93" t="s">
        <v>27413</v>
      </c>
      <c r="C23917" s="93" t="s">
        <v>1486</v>
      </c>
      <c r="G23917" s="95">
        <v>0</v>
      </c>
      <c r="H23917" s="93" t="s">
        <v>8976</v>
      </c>
      <c r="I23917" s="93" t="s">
        <v>23895</v>
      </c>
      <c r="J23917" s="93" t="s">
        <v>20936</v>
      </c>
      <c r="K23917" s="93" t="s">
        <v>5615</v>
      </c>
      <c r="L23917" s="14">
        <f>AND(vyberHrace&lt;&gt;"",ISNUMBER(SEARCH(vyberHrace,$B23917)))</f>
      </c>
      <c r="M23917" s="14">
        <f>AND($I23917=MID(kododd,1,2),$J23917=MID(kododd,3,3))</f>
      </c>
    </row>
    <row r="23918">
      <c r="A23918" s="95">
        <v>60422</v>
      </c>
      <c r="B23918" s="93" t="s">
        <v>26864</v>
      </c>
      <c r="C23918" s="93" t="s">
        <v>1412</v>
      </c>
      <c r="G23918" s="95">
        <v>0</v>
      </c>
      <c r="H23918" s="93" t="s">
        <v>8976</v>
      </c>
      <c r="I23918" s="93" t="s">
        <v>23895</v>
      </c>
      <c r="J23918" s="93" t="s">
        <v>20878</v>
      </c>
      <c r="K23918" s="93" t="s">
        <v>6859</v>
      </c>
      <c r="L23918" s="14">
        <f>AND(vyberHrace&lt;&gt;"",ISNUMBER(SEARCH(vyberHrace,$B23918)))</f>
      </c>
      <c r="M23918" s="14">
        <f>AND($I23918=MID(kododd,1,2),$J23918=MID(kododd,3,3))</f>
      </c>
    </row>
    <row r="23919">
      <c r="A23919" s="95">
        <v>63152</v>
      </c>
      <c r="B23919" s="93" t="s">
        <v>29698</v>
      </c>
      <c r="C23919" s="93" t="s">
        <v>1487</v>
      </c>
      <c r="G23919" s="95">
        <v>250</v>
      </c>
      <c r="H23919" s="93" t="s">
        <v>8976</v>
      </c>
      <c r="I23919" s="93" t="s">
        <v>23895</v>
      </c>
      <c r="J23919" s="93" t="s">
        <v>20935</v>
      </c>
      <c r="K23919" s="93" t="s">
        <v>6901</v>
      </c>
      <c r="L23919" s="14">
        <f>AND(vyberHrace&lt;&gt;"",ISNUMBER(SEARCH(vyberHrace,$B23919)))</f>
      </c>
      <c r="M23919" s="14">
        <f>AND($I23919=MID(kododd,1,2),$J23919=MID(kododd,3,3))</f>
      </c>
    </row>
    <row r="23920">
      <c r="A23920" s="95">
        <v>27901</v>
      </c>
      <c r="B23920" s="93" t="s">
        <v>19565</v>
      </c>
      <c r="C23920" s="93" t="s">
        <v>1448</v>
      </c>
      <c r="D23920" s="95">
        <v>2268</v>
      </c>
      <c r="E23920" s="95">
        <v>2317</v>
      </c>
      <c r="F23920" s="95">
        <v>329517</v>
      </c>
      <c r="G23920" s="95">
        <v>250</v>
      </c>
      <c r="H23920" s="93" t="s">
        <v>8976</v>
      </c>
      <c r="I23920" s="93" t="s">
        <v>23895</v>
      </c>
      <c r="J23920" s="93" t="s">
        <v>20878</v>
      </c>
      <c r="K23920" s="93" t="s">
        <v>6859</v>
      </c>
      <c r="L23920" s="14">
        <f>AND(vyberHrace&lt;&gt;"",ISNUMBER(SEARCH(vyberHrace,$B23920)))</f>
      </c>
      <c r="M23920" s="14">
        <f>AND($I23920=MID(kododd,1,2),$J23920=MID(kododd,3,3))</f>
      </c>
    </row>
    <row r="23921">
      <c r="A23921" s="95">
        <v>49838</v>
      </c>
      <c r="B23921" s="93" t="s">
        <v>19576</v>
      </c>
      <c r="C23921" s="93" t="s">
        <v>1442</v>
      </c>
      <c r="D23921" s="95">
        <v>1146</v>
      </c>
      <c r="F23921" s="95">
        <v>23733497</v>
      </c>
      <c r="G23921" s="95">
        <v>250</v>
      </c>
      <c r="H23921" s="93" t="s">
        <v>8976</v>
      </c>
      <c r="I23921" s="93" t="s">
        <v>23895</v>
      </c>
      <c r="J23921" s="93" t="s">
        <v>20935</v>
      </c>
      <c r="K23921" s="93" t="s">
        <v>6901</v>
      </c>
      <c r="L23921" s="14">
        <f>AND(vyberHrace&lt;&gt;"",ISNUMBER(SEARCH(vyberHrace,$B23921)))</f>
      </c>
      <c r="M23921" s="14">
        <f>AND($I23921=MID(kododd,1,2),$J23921=MID(kododd,3,3))</f>
      </c>
    </row>
    <row r="23922">
      <c r="A23922" s="95">
        <v>13438</v>
      </c>
      <c r="B23922" s="93" t="s">
        <v>19582</v>
      </c>
      <c r="C23922" s="93" t="s">
        <v>1415</v>
      </c>
      <c r="D23922" s="95">
        <v>2019</v>
      </c>
      <c r="E23922" s="95">
        <v>2043</v>
      </c>
      <c r="F23922" s="95">
        <v>344346</v>
      </c>
      <c r="G23922" s="95">
        <v>250</v>
      </c>
      <c r="H23922" s="93" t="s">
        <v>8976</v>
      </c>
      <c r="I23922" s="93" t="s">
        <v>23895</v>
      </c>
      <c r="J23922" s="93" t="s">
        <v>20996</v>
      </c>
      <c r="K23922" s="93" t="s">
        <v>2013</v>
      </c>
      <c r="L23922" s="14">
        <f>AND(vyberHrace&lt;&gt;"",ISNUMBER(SEARCH(vyberHrace,$B23922)))</f>
      </c>
      <c r="M23922" s="14">
        <f>AND($I23922=MID(kododd,1,2),$J23922=MID(kododd,3,3))</f>
      </c>
    </row>
    <row r="23923">
      <c r="A23923" s="95">
        <v>45546</v>
      </c>
      <c r="B23923" s="93" t="s">
        <v>19585</v>
      </c>
      <c r="C23923" s="93" t="s">
        <v>1475</v>
      </c>
      <c r="D23923" s="95">
        <v>1789</v>
      </c>
      <c r="E23923" s="95">
        <v>1876</v>
      </c>
      <c r="F23923" s="95">
        <v>23708603</v>
      </c>
      <c r="G23923" s="95">
        <v>0</v>
      </c>
      <c r="H23923" s="93" t="s">
        <v>8976</v>
      </c>
      <c r="I23923" s="93" t="s">
        <v>23895</v>
      </c>
      <c r="J23923" s="93" t="s">
        <v>20878</v>
      </c>
      <c r="K23923" s="93" t="s">
        <v>6859</v>
      </c>
      <c r="L23923" s="14">
        <f>AND(vyberHrace&lt;&gt;"",ISNUMBER(SEARCH(vyberHrace,$B23923)))</f>
      </c>
      <c r="M23923" s="14">
        <f>AND($I23923=MID(kododd,1,2),$J23923=MID(kododd,3,3))</f>
      </c>
    </row>
    <row r="23924">
      <c r="A23924" s="95">
        <v>28033</v>
      </c>
      <c r="B23924" s="93" t="s">
        <v>19596</v>
      </c>
      <c r="C23924" s="93" t="s">
        <v>1403</v>
      </c>
      <c r="D23924" s="95">
        <v>1916</v>
      </c>
      <c r="E23924" s="95">
        <v>1962</v>
      </c>
      <c r="F23924" s="95">
        <v>376949</v>
      </c>
      <c r="G23924" s="95">
        <v>250</v>
      </c>
      <c r="H23924" s="93" t="s">
        <v>8976</v>
      </c>
      <c r="I23924" s="93" t="s">
        <v>23895</v>
      </c>
      <c r="J23924" s="93" t="s">
        <v>20896</v>
      </c>
      <c r="K23924" s="93" t="s">
        <v>6905</v>
      </c>
      <c r="L23924" s="14">
        <f>AND(vyberHrace&lt;&gt;"",ISNUMBER(SEARCH(vyberHrace,$B23924)))</f>
      </c>
      <c r="M23924" s="14">
        <f>AND($I23924=MID(kododd,1,2),$J23924=MID(kododd,3,3))</f>
      </c>
    </row>
    <row r="23925">
      <c r="A23925" s="95">
        <v>38719</v>
      </c>
      <c r="B23925" s="93" t="s">
        <v>19598</v>
      </c>
      <c r="C23925" s="93" t="s">
        <v>1438</v>
      </c>
      <c r="D23925" s="95">
        <v>1255</v>
      </c>
      <c r="F23925" s="95">
        <v>23706104</v>
      </c>
      <c r="G23925" s="95">
        <v>0</v>
      </c>
      <c r="H23925" s="93" t="s">
        <v>8976</v>
      </c>
      <c r="I23925" s="93" t="s">
        <v>23895</v>
      </c>
      <c r="J23925" s="93" t="s">
        <v>20973</v>
      </c>
      <c r="K23925" s="93" t="s">
        <v>6055</v>
      </c>
      <c r="L23925" s="14">
        <f>AND(vyberHrace&lt;&gt;"",ISNUMBER(SEARCH(vyberHrace,$B23925)))</f>
      </c>
      <c r="M23925" s="14">
        <f>AND($I23925=MID(kododd,1,2),$J23925=MID(kododd,3,3))</f>
      </c>
    </row>
    <row r="23926">
      <c r="A23926" s="95">
        <v>31122</v>
      </c>
      <c r="B23926" s="93" t="s">
        <v>19602</v>
      </c>
      <c r="C23926" s="93" t="s">
        <v>1407</v>
      </c>
      <c r="D23926" s="95">
        <v>1746</v>
      </c>
      <c r="E23926" s="95">
        <v>1831</v>
      </c>
      <c r="F23926" s="95">
        <v>375144</v>
      </c>
      <c r="G23926" s="95">
        <v>250</v>
      </c>
      <c r="H23926" s="93" t="s">
        <v>8976</v>
      </c>
      <c r="I23926" s="93" t="s">
        <v>23895</v>
      </c>
      <c r="J23926" s="93" t="s">
        <v>21013</v>
      </c>
      <c r="K23926" s="93" t="s">
        <v>12269</v>
      </c>
      <c r="L23926" s="14">
        <f>AND(vyberHrace&lt;&gt;"",ISNUMBER(SEARCH(vyberHrace,$B23926)))</f>
      </c>
      <c r="M23926" s="14">
        <f>AND($I23926=MID(kododd,1,2),$J23926=MID(kododd,3,3))</f>
      </c>
    </row>
    <row r="23927">
      <c r="A23927" s="95">
        <v>52429</v>
      </c>
      <c r="B23927" s="93" t="s">
        <v>2376</v>
      </c>
      <c r="C23927" s="93" t="s">
        <v>1420</v>
      </c>
      <c r="G23927" s="95">
        <v>0</v>
      </c>
      <c r="H23927" s="93" t="s">
        <v>8976</v>
      </c>
      <c r="I23927" s="93" t="s">
        <v>23895</v>
      </c>
      <c r="J23927" s="93" t="s">
        <v>20878</v>
      </c>
      <c r="K23927" s="93" t="s">
        <v>6859</v>
      </c>
      <c r="L23927" s="14">
        <f>AND(vyberHrace&lt;&gt;"",ISNUMBER(SEARCH(vyberHrace,$B23927)))</f>
      </c>
      <c r="M23927" s="14">
        <f>AND($I23927=MID(kododd,1,2),$J23927=MID(kododd,3,3))</f>
      </c>
    </row>
    <row r="23928">
      <c r="A23928" s="95">
        <v>54316</v>
      </c>
      <c r="B23928" s="93" t="s">
        <v>1303</v>
      </c>
      <c r="C23928" s="93" t="s">
        <v>1422</v>
      </c>
      <c r="G23928" s="95">
        <v>0</v>
      </c>
      <c r="H23928" s="93" t="s">
        <v>8976</v>
      </c>
      <c r="I23928" s="93" t="s">
        <v>23895</v>
      </c>
      <c r="J23928" s="93" t="s">
        <v>20935</v>
      </c>
      <c r="K23928" s="93" t="s">
        <v>6901</v>
      </c>
      <c r="L23928" s="14">
        <f>AND(vyberHrace&lt;&gt;"",ISNUMBER(SEARCH(vyberHrace,$B23928)))</f>
      </c>
      <c r="M23928" s="14">
        <f>AND($I23928=MID(kododd,1,2),$J23928=MID(kododd,3,3))</f>
      </c>
    </row>
    <row r="23929">
      <c r="A23929" s="95">
        <v>62849</v>
      </c>
      <c r="B23929" s="93" t="s">
        <v>29699</v>
      </c>
      <c r="C23929" s="93" t="s">
        <v>1424</v>
      </c>
      <c r="G23929" s="95">
        <v>250</v>
      </c>
      <c r="H23929" s="93" t="s">
        <v>8976</v>
      </c>
      <c r="I23929" s="93" t="s">
        <v>23895</v>
      </c>
      <c r="J23929" s="93" t="s">
        <v>20935</v>
      </c>
      <c r="K23929" s="93" t="s">
        <v>6901</v>
      </c>
      <c r="L23929" s="14">
        <f>AND(vyberHrace&lt;&gt;"",ISNUMBER(SEARCH(vyberHrace,$B23929)))</f>
      </c>
      <c r="M23929" s="14">
        <f>AND($I23929=MID(kododd,1,2),$J23929=MID(kododd,3,3))</f>
      </c>
    </row>
    <row r="23930">
      <c r="A23930" s="95">
        <v>52430</v>
      </c>
      <c r="B23930" s="93" t="s">
        <v>2377</v>
      </c>
      <c r="C23930" s="93" t="s">
        <v>1412</v>
      </c>
      <c r="G23930" s="95">
        <v>0</v>
      </c>
      <c r="H23930" s="93" t="s">
        <v>8976</v>
      </c>
      <c r="I23930" s="93" t="s">
        <v>23895</v>
      </c>
      <c r="J23930" s="93" t="s">
        <v>20878</v>
      </c>
      <c r="K23930" s="93" t="s">
        <v>6859</v>
      </c>
      <c r="L23930" s="14">
        <f>AND(vyberHrace&lt;&gt;"",ISNUMBER(SEARCH(vyberHrace,$B23930)))</f>
      </c>
      <c r="M23930" s="14">
        <f>AND($I23930=MID(kododd,1,2),$J23930=MID(kododd,3,3))</f>
      </c>
    </row>
    <row r="23931">
      <c r="A23931" s="95">
        <v>14895</v>
      </c>
      <c r="B23931" s="93" t="s">
        <v>9587</v>
      </c>
      <c r="C23931" s="93" t="s">
        <v>1461</v>
      </c>
      <c r="D23931" s="95">
        <v>2134</v>
      </c>
      <c r="E23931" s="95">
        <v>2146</v>
      </c>
      <c r="F23931" s="95">
        <v>321931</v>
      </c>
      <c r="G23931" s="95">
        <v>250</v>
      </c>
      <c r="H23931" s="93" t="s">
        <v>8976</v>
      </c>
      <c r="I23931" s="93" t="s">
        <v>23895</v>
      </c>
      <c r="J23931" s="93" t="s">
        <v>20947</v>
      </c>
      <c r="K23931" s="93" t="s">
        <v>6833</v>
      </c>
      <c r="L23931" s="14">
        <f>AND(vyberHrace&lt;&gt;"",ISNUMBER(SEARCH(vyberHrace,$B23931)))</f>
      </c>
      <c r="M23931" s="14">
        <f>AND($I23931=MID(kododd,1,2),$J23931=MID(kododd,3,3))</f>
      </c>
    </row>
    <row r="23932">
      <c r="A23932" s="95">
        <v>516</v>
      </c>
      <c r="B23932" s="93" t="s">
        <v>9592</v>
      </c>
      <c r="C23932" s="93" t="s">
        <v>1429</v>
      </c>
      <c r="D23932" s="95">
        <v>1907</v>
      </c>
      <c r="E23932" s="95">
        <v>1929</v>
      </c>
      <c r="F23932" s="95">
        <v>319287</v>
      </c>
      <c r="G23932" s="95">
        <v>250</v>
      </c>
      <c r="H23932" s="93" t="s">
        <v>8976</v>
      </c>
      <c r="I23932" s="93" t="s">
        <v>23895</v>
      </c>
      <c r="J23932" s="93" t="s">
        <v>20896</v>
      </c>
      <c r="K23932" s="93" t="s">
        <v>6905</v>
      </c>
      <c r="L23932" s="14">
        <f>AND(vyberHrace&lt;&gt;"",ISNUMBER(SEARCH(vyberHrace,$B23932)))</f>
      </c>
      <c r="M23932" s="14">
        <f>AND($I23932=MID(kododd,1,2),$J23932=MID(kododd,3,3))</f>
      </c>
    </row>
    <row r="23933">
      <c r="A23933" s="95">
        <v>6852</v>
      </c>
      <c r="B23933" s="93" t="s">
        <v>11731</v>
      </c>
      <c r="C23933" s="93" t="s">
        <v>1430</v>
      </c>
      <c r="D23933" s="95">
        <v>1924</v>
      </c>
      <c r="E23933" s="95">
        <v>1973</v>
      </c>
      <c r="F23933" s="95">
        <v>314129</v>
      </c>
      <c r="G23933" s="95">
        <v>250</v>
      </c>
      <c r="H23933" s="93" t="s">
        <v>8976</v>
      </c>
      <c r="I23933" s="93" t="s">
        <v>23895</v>
      </c>
      <c r="J23933" s="93" t="s">
        <v>20908</v>
      </c>
      <c r="K23933" s="93" t="s">
        <v>4333</v>
      </c>
      <c r="L23933" s="14">
        <f>AND(vyberHrace&lt;&gt;"",ISNUMBER(SEARCH(vyberHrace,$B23933)))</f>
      </c>
      <c r="M23933" s="14">
        <f>AND($I23933=MID(kododd,1,2),$J23933=MID(kododd,3,3))</f>
      </c>
    </row>
    <row r="23934">
      <c r="A23934" s="95">
        <v>13439</v>
      </c>
      <c r="B23934" s="93" t="s">
        <v>20270</v>
      </c>
      <c r="C23934" s="93" t="s">
        <v>1436</v>
      </c>
      <c r="D23934" s="95">
        <v>1757</v>
      </c>
      <c r="E23934" s="95">
        <v>1853</v>
      </c>
      <c r="F23934" s="95">
        <v>338060</v>
      </c>
      <c r="G23934" s="95">
        <v>0</v>
      </c>
      <c r="H23934" s="93" t="s">
        <v>8976</v>
      </c>
      <c r="I23934" s="93" t="s">
        <v>23895</v>
      </c>
      <c r="J23934" s="93" t="s">
        <v>21003</v>
      </c>
      <c r="K23934" s="93" t="s">
        <v>11216</v>
      </c>
      <c r="L23934" s="14">
        <f>AND(vyberHrace&lt;&gt;"",ISNUMBER(SEARCH(vyberHrace,$B23934)))</f>
      </c>
      <c r="M23934" s="14">
        <f>AND($I23934=MID(kododd,1,2),$J23934=MID(kododd,3,3))</f>
      </c>
    </row>
    <row r="23935">
      <c r="A23935" s="95">
        <v>8841</v>
      </c>
      <c r="B23935" s="93" t="s">
        <v>20274</v>
      </c>
      <c r="C23935" s="93" t="s">
        <v>1401</v>
      </c>
      <c r="D23935" s="95">
        <v>1676</v>
      </c>
      <c r="F23935" s="95">
        <v>23757531</v>
      </c>
      <c r="G23935" s="95">
        <v>0</v>
      </c>
      <c r="H23935" s="93" t="s">
        <v>8976</v>
      </c>
      <c r="I23935" s="93" t="s">
        <v>23895</v>
      </c>
      <c r="J23935" s="93" t="s">
        <v>20959</v>
      </c>
      <c r="K23935" s="93" t="s">
        <v>9927</v>
      </c>
      <c r="L23935" s="14">
        <f>AND(vyberHrace&lt;&gt;"",ISNUMBER(SEARCH(vyberHrace,$B23935)))</f>
      </c>
      <c r="M23935" s="14">
        <f>AND($I23935=MID(kododd,1,2),$J23935=MID(kododd,3,3))</f>
      </c>
    </row>
    <row r="23936">
      <c r="A23936" s="95">
        <v>6855</v>
      </c>
      <c r="B23936" s="93" t="s">
        <v>2288</v>
      </c>
      <c r="C23936" s="93" t="s">
        <v>1451</v>
      </c>
      <c r="D23936" s="95">
        <v>1653</v>
      </c>
      <c r="E23936" s="95">
        <v>1640</v>
      </c>
      <c r="F23936" s="95">
        <v>23757540</v>
      </c>
      <c r="G23936" s="95">
        <v>250</v>
      </c>
      <c r="H23936" s="93" t="s">
        <v>8976</v>
      </c>
      <c r="I23936" s="93" t="s">
        <v>23895</v>
      </c>
      <c r="J23936" s="93" t="s">
        <v>20959</v>
      </c>
      <c r="K23936" s="93" t="s">
        <v>9927</v>
      </c>
      <c r="L23936" s="14">
        <f>AND(vyberHrace&lt;&gt;"",ISNUMBER(SEARCH(vyberHrace,$B23936)))</f>
      </c>
      <c r="M23936" s="14">
        <f>AND($I23936=MID(kododd,1,2),$J23936=MID(kododd,3,3))</f>
      </c>
    </row>
    <row r="23937">
      <c r="A23937" s="95">
        <v>41990</v>
      </c>
      <c r="B23937" s="93" t="s">
        <v>20277</v>
      </c>
      <c r="C23937" s="93" t="s">
        <v>1400</v>
      </c>
      <c r="D23937" s="95">
        <v>1911</v>
      </c>
      <c r="E23937" s="95">
        <v>1955</v>
      </c>
      <c r="F23937" s="95">
        <v>394653</v>
      </c>
      <c r="G23937" s="95">
        <v>250</v>
      </c>
      <c r="H23937" s="93" t="s">
        <v>8976</v>
      </c>
      <c r="I23937" s="93" t="s">
        <v>23895</v>
      </c>
      <c r="J23937" s="93" t="s">
        <v>20913</v>
      </c>
      <c r="K23937" s="93" t="s">
        <v>3849</v>
      </c>
      <c r="L23937" s="14">
        <f>AND(vyberHrace&lt;&gt;"",ISNUMBER(SEARCH(vyberHrace,$B23937)))</f>
      </c>
      <c r="M23937" s="14">
        <f>AND($I23937=MID(kododd,1,2),$J23937=MID(kododd,3,3))</f>
      </c>
    </row>
    <row r="23938">
      <c r="A23938" s="95">
        <v>60890</v>
      </c>
      <c r="B23938" s="93" t="s">
        <v>27267</v>
      </c>
      <c r="C23938" s="93" t="s">
        <v>1450</v>
      </c>
      <c r="G23938" s="95">
        <v>0</v>
      </c>
      <c r="H23938" s="93" t="s">
        <v>8976</v>
      </c>
      <c r="I23938" s="93" t="s">
        <v>23895</v>
      </c>
      <c r="J23938" s="93" t="s">
        <v>20884</v>
      </c>
      <c r="K23938" s="93" t="s">
        <v>6918</v>
      </c>
      <c r="L23938" s="14">
        <f>AND(vyberHrace&lt;&gt;"",ISNUMBER(SEARCH(vyberHrace,$B23938)))</f>
      </c>
      <c r="M23938" s="14">
        <f>AND($I23938=MID(kododd,1,2),$J23938=MID(kododd,3,3))</f>
      </c>
    </row>
    <row r="23939">
      <c r="A23939" s="95">
        <v>32097</v>
      </c>
      <c r="B23939" s="93" t="s">
        <v>20280</v>
      </c>
      <c r="C23939" s="93" t="s">
        <v>1414</v>
      </c>
      <c r="G23939" s="95">
        <v>0</v>
      </c>
      <c r="H23939" s="93" t="s">
        <v>8976</v>
      </c>
      <c r="I23939" s="93" t="s">
        <v>23895</v>
      </c>
      <c r="J23939" s="93" t="s">
        <v>20936</v>
      </c>
      <c r="K23939" s="93" t="s">
        <v>5615</v>
      </c>
      <c r="L23939" s="14">
        <f>AND(vyberHrace&lt;&gt;"",ISNUMBER(SEARCH(vyberHrace,$B23939)))</f>
      </c>
      <c r="M23939" s="14">
        <f>AND($I23939=MID(kododd,1,2),$J23939=MID(kododd,3,3))</f>
      </c>
    </row>
    <row r="23940">
      <c r="A23940" s="95">
        <v>51544</v>
      </c>
      <c r="B23940" s="93" t="s">
        <v>2306</v>
      </c>
      <c r="C23940" s="93" t="s">
        <v>3255</v>
      </c>
      <c r="F23940" s="95">
        <v>23750570</v>
      </c>
      <c r="G23940" s="95">
        <v>0</v>
      </c>
      <c r="H23940" s="93" t="s">
        <v>8976</v>
      </c>
      <c r="I23940" s="93" t="s">
        <v>23895</v>
      </c>
      <c r="J23940" s="93" t="s">
        <v>20935</v>
      </c>
      <c r="K23940" s="93" t="s">
        <v>6901</v>
      </c>
      <c r="L23940" s="14">
        <f>AND(vyberHrace&lt;&gt;"",ISNUMBER(SEARCH(vyberHrace,$B23940)))</f>
      </c>
      <c r="M23940" s="14">
        <f>AND($I23940=MID(kododd,1,2),$J23940=MID(kododd,3,3))</f>
      </c>
    </row>
    <row r="23941">
      <c r="A23941" s="95">
        <v>49565</v>
      </c>
      <c r="B23941" s="93" t="s">
        <v>20281</v>
      </c>
      <c r="C23941" s="93" t="s">
        <v>1416</v>
      </c>
      <c r="F23941" s="95">
        <v>23733985</v>
      </c>
      <c r="G23941" s="95">
        <v>0</v>
      </c>
      <c r="H23941" s="93" t="s">
        <v>8976</v>
      </c>
      <c r="I23941" s="93" t="s">
        <v>23895</v>
      </c>
      <c r="J23941" s="93" t="s">
        <v>20864</v>
      </c>
      <c r="K23941" s="93" t="s">
        <v>1505</v>
      </c>
      <c r="L23941" s="14">
        <f>AND(vyberHrace&lt;&gt;"",ISNUMBER(SEARCH(vyberHrace,$B23941)))</f>
      </c>
      <c r="M23941" s="14">
        <f>AND($I23941=MID(kododd,1,2),$J23941=MID(kododd,3,3))</f>
      </c>
    </row>
    <row r="23942">
      <c r="A23942" s="95">
        <v>63949</v>
      </c>
      <c r="B23942" s="93" t="s">
        <v>30123</v>
      </c>
      <c r="C23942" s="93" t="s">
        <v>24215</v>
      </c>
      <c r="D23942" s="95">
        <v>80272</v>
      </c>
      <c r="E23942" s="95">
        <v>80272</v>
      </c>
      <c r="G23942" s="95">
        <v>250</v>
      </c>
      <c r="H23942" s="93" t="s">
        <v>8976</v>
      </c>
      <c r="I23942" s="93" t="s">
        <v>23895</v>
      </c>
      <c r="J23942" s="93" t="s">
        <v>20882</v>
      </c>
      <c r="K23942" s="93" t="s">
        <v>6865</v>
      </c>
      <c r="L23942" s="14">
        <f>AND(vyberHrace&lt;&gt;"",ISNUMBER(SEARCH(vyberHrace,$B23942)))</f>
      </c>
      <c r="M23942" s="14">
        <f>AND($I23942=MID(kododd,1,2),$J23942=MID(kododd,3,3))</f>
      </c>
    </row>
    <row r="23943">
      <c r="A23943" s="95">
        <v>19</v>
      </c>
      <c r="B23943" s="93" t="s">
        <v>20282</v>
      </c>
      <c r="C23943" s="93" t="s">
        <v>1442</v>
      </c>
      <c r="D23943" s="95">
        <v>2334</v>
      </c>
      <c r="E23943" s="95">
        <v>2372</v>
      </c>
      <c r="F23943" s="95">
        <v>300306</v>
      </c>
      <c r="G23943" s="95">
        <v>250</v>
      </c>
      <c r="H23943" s="93" t="s">
        <v>8976</v>
      </c>
      <c r="I23943" s="93" t="s">
        <v>23895</v>
      </c>
      <c r="J23943" s="93" t="s">
        <v>20882</v>
      </c>
      <c r="K23943" s="93" t="s">
        <v>6865</v>
      </c>
      <c r="L23943" s="14">
        <f>AND(vyberHrace&lt;&gt;"",ISNUMBER(SEARCH(vyberHrace,$B23943)))</f>
      </c>
      <c r="M23943" s="14">
        <f>AND($I23943=MID(kododd,1,2),$J23943=MID(kododd,3,3))</f>
      </c>
    </row>
    <row r="23944">
      <c r="A23944" s="95">
        <v>57083</v>
      </c>
      <c r="B23944" s="93" t="s">
        <v>24179</v>
      </c>
      <c r="C23944" s="93" t="s">
        <v>1406</v>
      </c>
      <c r="D23944" s="95">
        <v>1354</v>
      </c>
      <c r="F23944" s="95">
        <v>23772107</v>
      </c>
      <c r="G23944" s="95">
        <v>250</v>
      </c>
      <c r="H23944" s="93" t="s">
        <v>8976</v>
      </c>
      <c r="I23944" s="93" t="s">
        <v>23895</v>
      </c>
      <c r="J23944" s="93" t="s">
        <v>20934</v>
      </c>
      <c r="K23944" s="93" t="s">
        <v>21374</v>
      </c>
      <c r="L23944" s="14">
        <f>AND(vyberHrace&lt;&gt;"",ISNUMBER(SEARCH(vyberHrace,$B23944)))</f>
      </c>
      <c r="M23944" s="14">
        <f>AND($I23944=MID(kododd,1,2),$J23944=MID(kododd,3,3))</f>
      </c>
    </row>
    <row r="23945">
      <c r="A23945" s="95">
        <v>6856</v>
      </c>
      <c r="B23945" s="93" t="s">
        <v>15474</v>
      </c>
      <c r="C23945" s="93" t="s">
        <v>1472</v>
      </c>
      <c r="D23945" s="95">
        <v>1472</v>
      </c>
      <c r="E23945" s="95">
        <v>1623</v>
      </c>
      <c r="F23945" s="95">
        <v>341568</v>
      </c>
      <c r="G23945" s="95">
        <v>250</v>
      </c>
      <c r="H23945" s="93" t="s">
        <v>8976</v>
      </c>
      <c r="I23945" s="93" t="s">
        <v>23895</v>
      </c>
      <c r="J23945" s="93" t="s">
        <v>20878</v>
      </c>
      <c r="K23945" s="93" t="s">
        <v>6859</v>
      </c>
      <c r="L23945" s="14">
        <f>AND(vyberHrace&lt;&gt;"",ISNUMBER(SEARCH(vyberHrace,$B23945)))</f>
      </c>
      <c r="M23945" s="14">
        <f>AND($I23945=MID(kododd,1,2),$J23945=MID(kododd,3,3))</f>
      </c>
    </row>
    <row r="23946">
      <c r="A23946" s="95">
        <v>56962</v>
      </c>
      <c r="B23946" s="93" t="s">
        <v>23280</v>
      </c>
      <c r="C23946" s="93" t="s">
        <v>1422</v>
      </c>
      <c r="F23946" s="95">
        <v>23784164</v>
      </c>
      <c r="G23946" s="95">
        <v>250</v>
      </c>
      <c r="H23946" s="93" t="s">
        <v>8976</v>
      </c>
      <c r="I23946" s="93" t="s">
        <v>23895</v>
      </c>
      <c r="J23946" s="93" t="s">
        <v>20891</v>
      </c>
      <c r="K23946" s="93" t="s">
        <v>6860</v>
      </c>
      <c r="L23946" s="14">
        <f>AND(vyberHrace&lt;&gt;"",ISNUMBER(SEARCH(vyberHrace,$B23946)))</f>
      </c>
      <c r="M23946" s="14">
        <f>AND($I23946=MID(kododd,1,2),$J23946=MID(kododd,3,3))</f>
      </c>
    </row>
    <row r="23947">
      <c r="A23947" s="95">
        <v>55874</v>
      </c>
      <c r="B23947" s="93" t="s">
        <v>15478</v>
      </c>
      <c r="C23947" s="93" t="s">
        <v>1416</v>
      </c>
      <c r="D23947" s="95">
        <v>1782</v>
      </c>
      <c r="E23947" s="95">
        <v>1849</v>
      </c>
      <c r="F23947" s="95">
        <v>23769491</v>
      </c>
      <c r="G23947" s="95">
        <v>250</v>
      </c>
      <c r="H23947" s="93" t="s">
        <v>8976</v>
      </c>
      <c r="I23947" s="93" t="s">
        <v>23895</v>
      </c>
      <c r="J23947" s="93" t="s">
        <v>20947</v>
      </c>
      <c r="K23947" s="93" t="s">
        <v>6833</v>
      </c>
      <c r="L23947" s="14">
        <f>AND(vyberHrace&lt;&gt;"",ISNUMBER(SEARCH(vyberHrace,$B23947)))</f>
      </c>
      <c r="M23947" s="14">
        <f>AND($I23947=MID(kododd,1,2),$J23947=MID(kododd,3,3))</f>
      </c>
    </row>
    <row r="23948">
      <c r="A23948" s="95">
        <v>45889</v>
      </c>
      <c r="B23948" s="93" t="s">
        <v>15486</v>
      </c>
      <c r="C23948" s="93" t="s">
        <v>3255</v>
      </c>
      <c r="G23948" s="95">
        <v>0</v>
      </c>
      <c r="H23948" s="93" t="s">
        <v>8976</v>
      </c>
      <c r="I23948" s="93" t="s">
        <v>23895</v>
      </c>
      <c r="J23948" s="93" t="s">
        <v>20878</v>
      </c>
      <c r="K23948" s="93" t="s">
        <v>6859</v>
      </c>
      <c r="L23948" s="14">
        <f>AND(vyberHrace&lt;&gt;"",ISNUMBER(SEARCH(vyberHrace,$B23948)))</f>
      </c>
      <c r="M23948" s="14">
        <f>AND($I23948=MID(kododd,1,2),$J23948=MID(kododd,3,3))</f>
      </c>
    </row>
    <row r="23949">
      <c r="A23949" s="95">
        <v>41280</v>
      </c>
      <c r="B23949" s="93" t="s">
        <v>17957</v>
      </c>
      <c r="C23949" s="93" t="s">
        <v>1414</v>
      </c>
      <c r="D23949" s="95">
        <v>1829</v>
      </c>
      <c r="E23949" s="95">
        <v>1922</v>
      </c>
      <c r="F23949" s="95">
        <v>385425</v>
      </c>
      <c r="G23949" s="95">
        <v>250</v>
      </c>
      <c r="H23949" s="93" t="s">
        <v>8976</v>
      </c>
      <c r="I23949" s="93" t="s">
        <v>23895</v>
      </c>
      <c r="J23949" s="93" t="s">
        <v>20896</v>
      </c>
      <c r="K23949" s="93" t="s">
        <v>6905</v>
      </c>
      <c r="L23949" s="14">
        <f>AND(vyberHrace&lt;&gt;"",ISNUMBER(SEARCH(vyberHrace,$B23949)))</f>
      </c>
      <c r="M23949" s="14">
        <f>AND($I23949=MID(kododd,1,2),$J23949=MID(kododd,3,3))</f>
      </c>
    </row>
    <row r="23950">
      <c r="A23950" s="95">
        <v>5839</v>
      </c>
      <c r="B23950" s="93" t="s">
        <v>17959</v>
      </c>
      <c r="C23950" s="93" t="s">
        <v>1427</v>
      </c>
      <c r="D23950" s="95">
        <v>1800</v>
      </c>
      <c r="E23950" s="95">
        <v>1888</v>
      </c>
      <c r="F23950" s="95">
        <v>302937</v>
      </c>
      <c r="G23950" s="95">
        <v>0</v>
      </c>
      <c r="H23950" s="93" t="s">
        <v>8976</v>
      </c>
      <c r="I23950" s="93" t="s">
        <v>23895</v>
      </c>
      <c r="J23950" s="93" t="s">
        <v>20890</v>
      </c>
      <c r="K23950" s="93" t="s">
        <v>29570</v>
      </c>
      <c r="L23950" s="14">
        <f>AND(vyberHrace&lt;&gt;"",ISNUMBER(SEARCH(vyberHrace,$B23950)))</f>
      </c>
      <c r="M23950" s="14">
        <f>AND($I23950=MID(kododd,1,2),$J23950=MID(kododd,3,3))</f>
      </c>
    </row>
    <row r="23951">
      <c r="A23951" s="95">
        <v>40929</v>
      </c>
      <c r="B23951" s="93" t="s">
        <v>17963</v>
      </c>
      <c r="C23951" s="93" t="s">
        <v>1409</v>
      </c>
      <c r="D23951" s="95">
        <v>1229</v>
      </c>
      <c r="E23951" s="95">
        <v>1530</v>
      </c>
      <c r="F23951" s="95">
        <v>394114</v>
      </c>
      <c r="G23951" s="95">
        <v>0</v>
      </c>
      <c r="H23951" s="93" t="s">
        <v>8976</v>
      </c>
      <c r="I23951" s="93" t="s">
        <v>23895</v>
      </c>
      <c r="J23951" s="93" t="s">
        <v>3580</v>
      </c>
      <c r="K23951" s="93" t="s">
        <v>4827</v>
      </c>
      <c r="L23951" s="14">
        <f>AND(vyberHrace&lt;&gt;"",ISNUMBER(SEARCH(vyberHrace,$B23951)))</f>
      </c>
      <c r="M23951" s="14">
        <f>AND($I23951=MID(kododd,1,2),$J23951=MID(kododd,3,3))</f>
      </c>
    </row>
    <row r="23952">
      <c r="A23952" s="95">
        <v>45577</v>
      </c>
      <c r="B23952" s="93" t="s">
        <v>17964</v>
      </c>
      <c r="C23952" s="93" t="s">
        <v>1410</v>
      </c>
      <c r="G23952" s="95">
        <v>0</v>
      </c>
      <c r="H23952" s="93" t="s">
        <v>8976</v>
      </c>
      <c r="I23952" s="93" t="s">
        <v>23895</v>
      </c>
      <c r="J23952" s="93" t="s">
        <v>3580</v>
      </c>
      <c r="K23952" s="93" t="s">
        <v>4827</v>
      </c>
      <c r="L23952" s="14">
        <f>AND(vyberHrace&lt;&gt;"",ISNUMBER(SEARCH(vyberHrace,$B23952)))</f>
      </c>
      <c r="M23952" s="14">
        <f>AND($I23952=MID(kododd,1,2),$J23952=MID(kododd,3,3))</f>
      </c>
    </row>
    <row r="23953">
      <c r="A23953" s="95">
        <v>55770</v>
      </c>
      <c r="B23953" s="93" t="s">
        <v>23208</v>
      </c>
      <c r="C23953" s="93" t="s">
        <v>1424</v>
      </c>
      <c r="F23953" s="95">
        <v>23762497</v>
      </c>
      <c r="G23953" s="95">
        <v>0</v>
      </c>
      <c r="H23953" s="93" t="s">
        <v>8976</v>
      </c>
      <c r="I23953" s="93" t="s">
        <v>23895</v>
      </c>
      <c r="J23953" s="93" t="s">
        <v>20866</v>
      </c>
      <c r="K23953" s="93" t="s">
        <v>6762</v>
      </c>
      <c r="L23953" s="14">
        <f>AND(vyberHrace&lt;&gt;"",ISNUMBER(SEARCH(vyberHrace,$B23953)))</f>
      </c>
      <c r="M23953" s="14">
        <f>AND($I23953=MID(kododd,1,2),$J23953=MID(kododd,3,3))</f>
      </c>
    </row>
    <row r="23954">
      <c r="A23954" s="95">
        <v>16677</v>
      </c>
      <c r="B23954" s="93" t="s">
        <v>17967</v>
      </c>
      <c r="C23954" s="93" t="s">
        <v>1413</v>
      </c>
      <c r="D23954" s="95">
        <v>1445</v>
      </c>
      <c r="F23954" s="95">
        <v>23734620</v>
      </c>
      <c r="G23954" s="95">
        <v>0</v>
      </c>
      <c r="H23954" s="93" t="s">
        <v>8976</v>
      </c>
      <c r="I23954" s="93" t="s">
        <v>23895</v>
      </c>
      <c r="J23954" s="93" t="s">
        <v>20985</v>
      </c>
      <c r="K23954" s="93" t="s">
        <v>6869</v>
      </c>
      <c r="L23954" s="14">
        <f>AND(vyberHrace&lt;&gt;"",ISNUMBER(SEARCH(vyberHrace,$B23954)))</f>
      </c>
      <c r="M23954" s="14">
        <f>AND($I23954=MID(kododd,1,2),$J23954=MID(kododd,3,3))</f>
      </c>
    </row>
    <row r="23955">
      <c r="A23955" s="95">
        <v>37289</v>
      </c>
      <c r="B23955" s="93" t="s">
        <v>17968</v>
      </c>
      <c r="C23955" s="93" t="s">
        <v>1457</v>
      </c>
      <c r="D23955" s="95">
        <v>1644</v>
      </c>
      <c r="E23955" s="95">
        <v>1764</v>
      </c>
      <c r="F23955" s="95">
        <v>358371</v>
      </c>
      <c r="G23955" s="95">
        <v>250</v>
      </c>
      <c r="H23955" s="93" t="s">
        <v>8976</v>
      </c>
      <c r="I23955" s="93" t="s">
        <v>23895</v>
      </c>
      <c r="J23955" s="93" t="s">
        <v>29575</v>
      </c>
      <c r="K23955" s="93" t="s">
        <v>29576</v>
      </c>
      <c r="L23955" s="14">
        <f>AND(vyberHrace&lt;&gt;"",ISNUMBER(SEARCH(vyberHrace,$B23955)))</f>
      </c>
      <c r="M23955" s="14">
        <f>AND($I23955=MID(kododd,1,2),$J23955=MID(kododd,3,3))</f>
      </c>
    </row>
    <row r="23956">
      <c r="A23956" s="95">
        <v>53948</v>
      </c>
      <c r="B23956" s="93" t="s">
        <v>1126</v>
      </c>
      <c r="C23956" s="93" t="s">
        <v>1400</v>
      </c>
      <c r="D23956" s="95">
        <v>1475</v>
      </c>
      <c r="E23956" s="95">
        <v>1718</v>
      </c>
      <c r="F23956" s="95">
        <v>23757329</v>
      </c>
      <c r="G23956" s="95">
        <v>250</v>
      </c>
      <c r="H23956" s="93" t="s">
        <v>8976</v>
      </c>
      <c r="I23956" s="93" t="s">
        <v>23895</v>
      </c>
      <c r="J23956" s="93" t="s">
        <v>20913</v>
      </c>
      <c r="K23956" s="93" t="s">
        <v>3849</v>
      </c>
      <c r="L23956" s="14">
        <f>AND(vyberHrace&lt;&gt;"",ISNUMBER(SEARCH(vyberHrace,$B23956)))</f>
      </c>
      <c r="M23956" s="14">
        <f>AND($I23956=MID(kododd,1,2),$J23956=MID(kododd,3,3))</f>
      </c>
    </row>
    <row r="23957">
      <c r="A23957" s="95">
        <v>58515</v>
      </c>
      <c r="B23957" s="93" t="s">
        <v>25015</v>
      </c>
      <c r="C23957" s="93" t="s">
        <v>1486</v>
      </c>
      <c r="G23957" s="95">
        <v>0</v>
      </c>
      <c r="H23957" s="93" t="s">
        <v>8976</v>
      </c>
      <c r="I23957" s="93" t="s">
        <v>23895</v>
      </c>
      <c r="J23957" s="93" t="s">
        <v>20935</v>
      </c>
      <c r="K23957" s="93" t="s">
        <v>6901</v>
      </c>
      <c r="L23957" s="14">
        <f>AND(vyberHrace&lt;&gt;"",ISNUMBER(SEARCH(vyberHrace,$B23957)))</f>
      </c>
      <c r="M23957" s="14">
        <f>AND($I23957=MID(kododd,1,2),$J23957=MID(kododd,3,3))</f>
      </c>
    </row>
    <row r="23958">
      <c r="A23958" s="95">
        <v>48786</v>
      </c>
      <c r="B23958" s="93" t="s">
        <v>20398</v>
      </c>
      <c r="C23958" s="93" t="s">
        <v>1402</v>
      </c>
      <c r="D23958" s="95">
        <v>1279</v>
      </c>
      <c r="F23958" s="95">
        <v>23725290</v>
      </c>
      <c r="G23958" s="95">
        <v>250</v>
      </c>
      <c r="H23958" s="93" t="s">
        <v>8976</v>
      </c>
      <c r="I23958" s="93" t="s">
        <v>23895</v>
      </c>
      <c r="J23958" s="93" t="s">
        <v>20935</v>
      </c>
      <c r="K23958" s="93" t="s">
        <v>6901</v>
      </c>
      <c r="L23958" s="14">
        <f>AND(vyberHrace&lt;&gt;"",ISNUMBER(SEARCH(vyberHrace,$B23958)))</f>
      </c>
      <c r="M23958" s="14">
        <f>AND($I23958=MID(kododd,1,2),$J23958=MID(kododd,3,3))</f>
      </c>
    </row>
    <row r="23959">
      <c r="A23959" s="95">
        <v>41630</v>
      </c>
      <c r="B23959" s="93" t="s">
        <v>20500</v>
      </c>
      <c r="C23959" s="93" t="s">
        <v>1399</v>
      </c>
      <c r="D23959" s="95">
        <v>1531</v>
      </c>
      <c r="F23959" s="95">
        <v>390968</v>
      </c>
      <c r="G23959" s="95">
        <v>250</v>
      </c>
      <c r="H23959" s="93" t="s">
        <v>8976</v>
      </c>
      <c r="I23959" s="93" t="s">
        <v>23895</v>
      </c>
      <c r="J23959" s="93" t="s">
        <v>20896</v>
      </c>
      <c r="K23959" s="93" t="s">
        <v>6905</v>
      </c>
      <c r="L23959" s="14">
        <f>AND(vyberHrace&lt;&gt;"",ISNUMBER(SEARCH(vyberHrace,$B23959)))</f>
      </c>
      <c r="M23959" s="14">
        <f>AND($I23959=MID(kododd,1,2),$J23959=MID(kododd,3,3))</f>
      </c>
    </row>
    <row r="23960">
      <c r="A23960" s="95">
        <v>55524</v>
      </c>
      <c r="B23960" s="93" t="s">
        <v>23185</v>
      </c>
      <c r="C23960" s="93" t="s">
        <v>1412</v>
      </c>
      <c r="F23960" s="95">
        <v>23763531</v>
      </c>
      <c r="G23960" s="95">
        <v>0</v>
      </c>
      <c r="H23960" s="93" t="s">
        <v>8976</v>
      </c>
      <c r="I23960" s="93" t="s">
        <v>23895</v>
      </c>
      <c r="J23960" s="93" t="s">
        <v>20878</v>
      </c>
      <c r="K23960" s="93" t="s">
        <v>6859</v>
      </c>
      <c r="L23960" s="14">
        <f>AND(vyberHrace&lt;&gt;"",ISNUMBER(SEARCH(vyberHrace,$B23960)))</f>
      </c>
      <c r="M23960" s="14">
        <f>AND($I23960=MID(kododd,1,2),$J23960=MID(kododd,3,3))</f>
      </c>
    </row>
    <row r="23961">
      <c r="A23961" s="95">
        <v>59797</v>
      </c>
      <c r="B23961" s="93" t="s">
        <v>26307</v>
      </c>
      <c r="C23961" s="93" t="s">
        <v>1487</v>
      </c>
      <c r="G23961" s="95">
        <v>250</v>
      </c>
      <c r="H23961" s="93" t="s">
        <v>8976</v>
      </c>
      <c r="I23961" s="93" t="s">
        <v>23895</v>
      </c>
      <c r="J23961" s="93" t="s">
        <v>20948</v>
      </c>
      <c r="K23961" s="93" t="s">
        <v>6265</v>
      </c>
      <c r="L23961" s="14">
        <f>AND(vyberHrace&lt;&gt;"",ISNUMBER(SEARCH(vyberHrace,$B23961)))</f>
      </c>
      <c r="M23961" s="14">
        <f>AND($I23961=MID(kododd,1,2),$J23961=MID(kododd,3,3))</f>
      </c>
    </row>
    <row r="23962">
      <c r="A23962" s="95">
        <v>48735</v>
      </c>
      <c r="B23962" s="93" t="s">
        <v>20514</v>
      </c>
      <c r="C23962" s="93" t="s">
        <v>1410</v>
      </c>
      <c r="G23962" s="95">
        <v>0</v>
      </c>
      <c r="H23962" s="93" t="s">
        <v>8976</v>
      </c>
      <c r="I23962" s="93" t="s">
        <v>23895</v>
      </c>
      <c r="J23962" s="93" t="s">
        <v>20869</v>
      </c>
      <c r="K23962" s="93" t="s">
        <v>6770</v>
      </c>
      <c r="L23962" s="14">
        <f>AND(vyberHrace&lt;&gt;"",ISNUMBER(SEARCH(vyberHrace,$B23962)))</f>
      </c>
      <c r="M23962" s="14">
        <f>AND($I23962=MID(kododd,1,2),$J23962=MID(kododd,3,3))</f>
      </c>
    </row>
    <row r="23963">
      <c r="A23963" s="95">
        <v>59568</v>
      </c>
      <c r="B23963" s="93" t="s">
        <v>25963</v>
      </c>
      <c r="C23963" s="93" t="s">
        <v>1450</v>
      </c>
      <c r="G23963" s="95">
        <v>250</v>
      </c>
      <c r="H23963" s="93" t="s">
        <v>8976</v>
      </c>
      <c r="I23963" s="93" t="s">
        <v>23895</v>
      </c>
      <c r="J23963" s="93" t="s">
        <v>20882</v>
      </c>
      <c r="K23963" s="93" t="s">
        <v>6865</v>
      </c>
      <c r="L23963" s="14">
        <f>AND(vyberHrace&lt;&gt;"",ISNUMBER(SEARCH(vyberHrace,$B23963)))</f>
      </c>
      <c r="M23963" s="14">
        <f>AND($I23963=MID(kododd,1,2),$J23963=MID(kododd,3,3))</f>
      </c>
    </row>
    <row r="23964">
      <c r="A23964" s="95">
        <v>59606</v>
      </c>
      <c r="B23964" s="93" t="s">
        <v>25996</v>
      </c>
      <c r="C23964" s="93" t="s">
        <v>1411</v>
      </c>
      <c r="F23964" s="95">
        <v>23788488</v>
      </c>
      <c r="G23964" s="95">
        <v>250</v>
      </c>
      <c r="H23964" s="93" t="s">
        <v>8976</v>
      </c>
      <c r="I23964" s="93" t="s">
        <v>23895</v>
      </c>
      <c r="J23964" s="93" t="s">
        <v>20882</v>
      </c>
      <c r="K23964" s="93" t="s">
        <v>6865</v>
      </c>
      <c r="L23964" s="14">
        <f>AND(vyberHrace&lt;&gt;"",ISNUMBER(SEARCH(vyberHrace,$B23964)))</f>
      </c>
      <c r="M23964" s="14">
        <f>AND($I23964=MID(kododd,1,2),$J23964=MID(kododd,3,3))</f>
      </c>
    </row>
    <row r="23965">
      <c r="A23965" s="95">
        <v>43684</v>
      </c>
      <c r="B23965" s="93" t="s">
        <v>20518</v>
      </c>
      <c r="C23965" s="93" t="s">
        <v>1437</v>
      </c>
      <c r="D23965" s="95">
        <v>1434</v>
      </c>
      <c r="F23965" s="95">
        <v>23731028</v>
      </c>
      <c r="G23965" s="95">
        <v>0</v>
      </c>
      <c r="H23965" s="93" t="s">
        <v>8976</v>
      </c>
      <c r="I23965" s="93" t="s">
        <v>23895</v>
      </c>
      <c r="J23965" s="93" t="s">
        <v>20926</v>
      </c>
      <c r="K23965" s="93" t="s">
        <v>5577</v>
      </c>
      <c r="L23965" s="14">
        <f>AND(vyberHrace&lt;&gt;"",ISNUMBER(SEARCH(vyberHrace,$B23965)))</f>
      </c>
      <c r="M23965" s="14">
        <f>AND($I23965=MID(kododd,1,2),$J23965=MID(kododd,3,3))</f>
      </c>
    </row>
    <row r="23966">
      <c r="A23966" s="95">
        <v>59180</v>
      </c>
      <c r="B23966" s="93" t="s">
        <v>25613</v>
      </c>
      <c r="C23966" s="93" t="s">
        <v>1450</v>
      </c>
      <c r="G23966" s="95">
        <v>0</v>
      </c>
      <c r="H23966" s="93" t="s">
        <v>8976</v>
      </c>
      <c r="I23966" s="93" t="s">
        <v>23895</v>
      </c>
      <c r="J23966" s="93" t="s">
        <v>20882</v>
      </c>
      <c r="K23966" s="93" t="s">
        <v>6865</v>
      </c>
      <c r="L23966" s="14">
        <f>AND(vyberHrace&lt;&gt;"",ISNUMBER(SEARCH(vyberHrace,$B23966)))</f>
      </c>
      <c r="M23966" s="14">
        <f>AND($I23966=MID(kododd,1,2),$J23966=MID(kododd,3,3))</f>
      </c>
    </row>
    <row r="23967">
      <c r="A23967" s="95">
        <v>60243</v>
      </c>
      <c r="B23967" s="93" t="s">
        <v>26702</v>
      </c>
      <c r="C23967" s="93" t="s">
        <v>1422</v>
      </c>
      <c r="G23967" s="95">
        <v>0</v>
      </c>
      <c r="H23967" s="93" t="s">
        <v>8976</v>
      </c>
      <c r="I23967" s="93" t="s">
        <v>23895</v>
      </c>
      <c r="J23967" s="93" t="s">
        <v>20878</v>
      </c>
      <c r="K23967" s="93" t="s">
        <v>6859</v>
      </c>
      <c r="L23967" s="14">
        <f>AND(vyberHrace&lt;&gt;"",ISNUMBER(SEARCH(vyberHrace,$B23967)))</f>
      </c>
      <c r="M23967" s="14">
        <f>AND($I23967=MID(kododd,1,2),$J23967=MID(kododd,3,3))</f>
      </c>
    </row>
    <row r="23968">
      <c r="A23968" s="95">
        <v>34343</v>
      </c>
      <c r="B23968" s="93" t="s">
        <v>20534</v>
      </c>
      <c r="C23968" s="93" t="s">
        <v>1441</v>
      </c>
      <c r="D23968" s="95">
        <v>1583</v>
      </c>
      <c r="E23968" s="95">
        <v>1717</v>
      </c>
      <c r="F23968" s="95">
        <v>389145</v>
      </c>
      <c r="G23968" s="95">
        <v>0</v>
      </c>
      <c r="H23968" s="93" t="s">
        <v>8976</v>
      </c>
      <c r="I23968" s="93" t="s">
        <v>23895</v>
      </c>
      <c r="J23968" s="93" t="s">
        <v>20926</v>
      </c>
      <c r="K23968" s="93" t="s">
        <v>5577</v>
      </c>
      <c r="L23968" s="14">
        <f>AND(vyberHrace&lt;&gt;"",ISNUMBER(SEARCH(vyberHrace,$B23968)))</f>
      </c>
      <c r="M23968" s="14">
        <f>AND($I23968=MID(kododd,1,2),$J23968=MID(kododd,3,3))</f>
      </c>
    </row>
    <row r="23969">
      <c r="A23969" s="95">
        <v>51208</v>
      </c>
      <c r="B23969" s="93" t="s">
        <v>6618</v>
      </c>
      <c r="C23969" s="93" t="s">
        <v>1412</v>
      </c>
      <c r="G23969" s="95">
        <v>0</v>
      </c>
      <c r="H23969" s="93" t="s">
        <v>8976</v>
      </c>
      <c r="I23969" s="93" t="s">
        <v>23895</v>
      </c>
      <c r="J23969" s="93" t="s">
        <v>20935</v>
      </c>
      <c r="K23969" s="93" t="s">
        <v>6901</v>
      </c>
      <c r="L23969" s="14">
        <f>AND(vyberHrace&lt;&gt;"",ISNUMBER(SEARCH(vyberHrace,$B23969)))</f>
      </c>
      <c r="M23969" s="14">
        <f>AND($I23969=MID(kododd,1,2),$J23969=MID(kododd,3,3))</f>
      </c>
    </row>
    <row r="23970">
      <c r="A23970" s="95">
        <v>53827</v>
      </c>
      <c r="B23970" s="93" t="s">
        <v>1304</v>
      </c>
      <c r="C23970" s="93" t="s">
        <v>1428</v>
      </c>
      <c r="D23970" s="95">
        <v>1433</v>
      </c>
      <c r="E23970" s="95">
        <v>1597</v>
      </c>
      <c r="F23970" s="95">
        <v>23757558</v>
      </c>
      <c r="G23970" s="95">
        <v>250</v>
      </c>
      <c r="H23970" s="93" t="s">
        <v>8976</v>
      </c>
      <c r="I23970" s="93" t="s">
        <v>23895</v>
      </c>
      <c r="J23970" s="93" t="s">
        <v>20935</v>
      </c>
      <c r="K23970" s="93" t="s">
        <v>6901</v>
      </c>
      <c r="L23970" s="14">
        <f>AND(vyberHrace&lt;&gt;"",ISNUMBER(SEARCH(vyberHrace,$B23970)))</f>
      </c>
      <c r="M23970" s="14">
        <f>AND($I23970=MID(kododd,1,2),$J23970=MID(kododd,3,3))</f>
      </c>
    </row>
    <row r="23971">
      <c r="A23971" s="95">
        <v>60810</v>
      </c>
      <c r="B23971" s="93" t="s">
        <v>2452</v>
      </c>
      <c r="C23971" s="93" t="s">
        <v>1486</v>
      </c>
      <c r="G23971" s="95">
        <v>250</v>
      </c>
      <c r="H23971" s="93" t="s">
        <v>8976</v>
      </c>
      <c r="I23971" s="93" t="s">
        <v>23895</v>
      </c>
      <c r="J23971" s="93" t="s">
        <v>20882</v>
      </c>
      <c r="K23971" s="93" t="s">
        <v>6865</v>
      </c>
      <c r="L23971" s="14">
        <f>AND(vyberHrace&lt;&gt;"",ISNUMBER(SEARCH(vyberHrace,$B23971)))</f>
      </c>
      <c r="M23971" s="14">
        <f>AND($I23971=MID(kododd,1,2),$J23971=MID(kododd,3,3))</f>
      </c>
    </row>
    <row r="23972">
      <c r="A23972" s="95">
        <v>43713</v>
      </c>
      <c r="B23972" s="93" t="s">
        <v>20537</v>
      </c>
      <c r="C23972" s="93" t="s">
        <v>3255</v>
      </c>
      <c r="D23972" s="95">
        <v>1247</v>
      </c>
      <c r="E23972" s="95">
        <v>1450</v>
      </c>
      <c r="F23972" s="95">
        <v>391026</v>
      </c>
      <c r="G23972" s="95">
        <v>250</v>
      </c>
      <c r="H23972" s="93" t="s">
        <v>8976</v>
      </c>
      <c r="I23972" s="93" t="s">
        <v>23895</v>
      </c>
      <c r="J23972" s="93" t="s">
        <v>20869</v>
      </c>
      <c r="K23972" s="93" t="s">
        <v>6770</v>
      </c>
      <c r="L23972" s="14">
        <f>AND(vyberHrace&lt;&gt;"",ISNUMBER(SEARCH(vyberHrace,$B23972)))</f>
      </c>
      <c r="M23972" s="14">
        <f>AND($I23972=MID(kododd,1,2),$J23972=MID(kododd,3,3))</f>
      </c>
    </row>
    <row r="23973">
      <c r="A23973" s="95">
        <v>43711</v>
      </c>
      <c r="B23973" s="93" t="s">
        <v>14137</v>
      </c>
      <c r="C23973" s="93" t="s">
        <v>3255</v>
      </c>
      <c r="D23973" s="95">
        <v>1150</v>
      </c>
      <c r="E23973" s="95">
        <v>1528</v>
      </c>
      <c r="F23973" s="95">
        <v>391034</v>
      </c>
      <c r="G23973" s="95">
        <v>250</v>
      </c>
      <c r="H23973" s="93" t="s">
        <v>8976</v>
      </c>
      <c r="I23973" s="93" t="s">
        <v>23895</v>
      </c>
      <c r="J23973" s="93" t="s">
        <v>20869</v>
      </c>
      <c r="K23973" s="93" t="s">
        <v>6770</v>
      </c>
      <c r="L23973" s="14">
        <f>AND(vyberHrace&lt;&gt;"",ISNUMBER(SEARCH(vyberHrace,$B23973)))</f>
      </c>
      <c r="M23973" s="14">
        <f>AND($I23973=MID(kododd,1,2),$J23973=MID(kododd,3,3))</f>
      </c>
    </row>
    <row r="23974">
      <c r="A23974" s="95">
        <v>43709</v>
      </c>
      <c r="B23974" s="93" t="s">
        <v>14138</v>
      </c>
      <c r="C23974" s="93" t="s">
        <v>1427</v>
      </c>
      <c r="D23974" s="95">
        <v>1306</v>
      </c>
      <c r="E23974" s="95">
        <v>1573</v>
      </c>
      <c r="F23974" s="95">
        <v>392839</v>
      </c>
      <c r="G23974" s="95">
        <v>250</v>
      </c>
      <c r="H23974" s="93" t="s">
        <v>8976</v>
      </c>
      <c r="I23974" s="93" t="s">
        <v>23895</v>
      </c>
      <c r="J23974" s="93" t="s">
        <v>20869</v>
      </c>
      <c r="K23974" s="93" t="s">
        <v>6770</v>
      </c>
      <c r="L23974" s="14">
        <f>AND(vyberHrace&lt;&gt;"",ISNUMBER(SEARCH(vyberHrace,$B23974)))</f>
      </c>
      <c r="M23974" s="14">
        <f>AND($I23974=MID(kododd,1,2),$J23974=MID(kododd,3,3))</f>
      </c>
    </row>
    <row r="23975">
      <c r="A23975" s="95">
        <v>26007</v>
      </c>
      <c r="B23975" s="93" t="s">
        <v>20656</v>
      </c>
      <c r="C23975" s="93" t="s">
        <v>1434</v>
      </c>
      <c r="D23975" s="95">
        <v>1295</v>
      </c>
      <c r="F23975" s="95">
        <v>23748028</v>
      </c>
      <c r="G23975" s="95">
        <v>0</v>
      </c>
      <c r="H23975" s="93" t="s">
        <v>8976</v>
      </c>
      <c r="I23975" s="93" t="s">
        <v>23895</v>
      </c>
      <c r="J23975" s="93" t="s">
        <v>20866</v>
      </c>
      <c r="K23975" s="93" t="s">
        <v>6762</v>
      </c>
      <c r="L23975" s="14">
        <f>AND(vyberHrace&lt;&gt;"",ISNUMBER(SEARCH(vyberHrace,$B23975)))</f>
      </c>
      <c r="M23975" s="14">
        <f>AND($I23975=MID(kododd,1,2),$J23975=MID(kododd,3,3))</f>
      </c>
    </row>
    <row r="23976">
      <c r="A23976" s="95">
        <v>63572</v>
      </c>
      <c r="B23976" s="93" t="s">
        <v>29700</v>
      </c>
      <c r="C23976" s="93" t="s">
        <v>1450</v>
      </c>
      <c r="F23976" s="95">
        <v>571007105</v>
      </c>
      <c r="G23976" s="95">
        <v>250</v>
      </c>
      <c r="H23976" s="93" t="s">
        <v>8976</v>
      </c>
      <c r="I23976" s="93" t="s">
        <v>23895</v>
      </c>
      <c r="J23976" s="93" t="s">
        <v>21013</v>
      </c>
      <c r="K23976" s="93" t="s">
        <v>12269</v>
      </c>
      <c r="L23976" s="14">
        <f>AND(vyberHrace&lt;&gt;"",ISNUMBER(SEARCH(vyberHrace,$B23976)))</f>
      </c>
      <c r="M23976" s="14">
        <f>AND($I23976=MID(kododd,1,2),$J23976=MID(kododd,3,3))</f>
      </c>
    </row>
    <row r="23977">
      <c r="A23977" s="95">
        <v>13086</v>
      </c>
      <c r="B23977" s="93" t="s">
        <v>20560</v>
      </c>
      <c r="C23977" s="93" t="s">
        <v>1457</v>
      </c>
      <c r="D23977" s="95">
        <v>2358</v>
      </c>
      <c r="E23977" s="95">
        <v>2366</v>
      </c>
      <c r="F23977" s="95">
        <v>319902</v>
      </c>
      <c r="G23977" s="95">
        <v>250</v>
      </c>
      <c r="H23977" s="93" t="s">
        <v>8976</v>
      </c>
      <c r="I23977" s="93" t="s">
        <v>23895</v>
      </c>
      <c r="J23977" s="93" t="s">
        <v>20878</v>
      </c>
      <c r="K23977" s="93" t="s">
        <v>6859</v>
      </c>
      <c r="L23977" s="14">
        <f>AND(vyberHrace&lt;&gt;"",ISNUMBER(SEARCH(vyberHrace,$B23977)))</f>
      </c>
      <c r="M23977" s="14">
        <f>AND($I23977=MID(kododd,1,2),$J23977=MID(kododd,3,3))</f>
      </c>
    </row>
    <row r="23978">
      <c r="A23978" s="95">
        <v>53652</v>
      </c>
      <c r="B23978" s="93" t="s">
        <v>1196</v>
      </c>
      <c r="C23978" s="93" t="s">
        <v>1402</v>
      </c>
      <c r="F23978" s="95">
        <v>23748036</v>
      </c>
      <c r="G23978" s="95">
        <v>250</v>
      </c>
      <c r="H23978" s="93" t="s">
        <v>8976</v>
      </c>
      <c r="I23978" s="93" t="s">
        <v>23895</v>
      </c>
      <c r="J23978" s="93" t="s">
        <v>20866</v>
      </c>
      <c r="K23978" s="93" t="s">
        <v>6762</v>
      </c>
      <c r="L23978" s="14">
        <f>AND(vyberHrace&lt;&gt;"",ISNUMBER(SEARCH(vyberHrace,$B23978)))</f>
      </c>
      <c r="M23978" s="14">
        <f>AND($I23978=MID(kododd,1,2),$J23978=MID(kododd,3,3))</f>
      </c>
    </row>
    <row r="23979">
      <c r="A23979" s="95">
        <v>53653</v>
      </c>
      <c r="B23979" s="93" t="s">
        <v>1197</v>
      </c>
      <c r="C23979" s="93" t="s">
        <v>1411</v>
      </c>
      <c r="F23979" s="95">
        <v>23748044</v>
      </c>
      <c r="G23979" s="95">
        <v>250</v>
      </c>
      <c r="H23979" s="93" t="s">
        <v>8976</v>
      </c>
      <c r="I23979" s="93" t="s">
        <v>23895</v>
      </c>
      <c r="J23979" s="93" t="s">
        <v>20866</v>
      </c>
      <c r="K23979" s="93" t="s">
        <v>6762</v>
      </c>
      <c r="L23979" s="14">
        <f>AND(vyberHrace&lt;&gt;"",ISNUMBER(SEARCH(vyberHrace,$B23979)))</f>
      </c>
      <c r="M23979" s="14">
        <f>AND($I23979=MID(kododd,1,2),$J23979=MID(kododd,3,3))</f>
      </c>
    </row>
    <row r="23980">
      <c r="A23980" s="95">
        <v>48788</v>
      </c>
      <c r="B23980" s="93" t="s">
        <v>19132</v>
      </c>
      <c r="C23980" s="93" t="s">
        <v>1416</v>
      </c>
      <c r="F23980" s="95">
        <v>23725427</v>
      </c>
      <c r="G23980" s="95">
        <v>0</v>
      </c>
      <c r="H23980" s="93" t="s">
        <v>8976</v>
      </c>
      <c r="I23980" s="93" t="s">
        <v>23895</v>
      </c>
      <c r="J23980" s="93" t="s">
        <v>20935</v>
      </c>
      <c r="K23980" s="93" t="s">
        <v>6901</v>
      </c>
      <c r="L23980" s="14">
        <f>AND(vyberHrace&lt;&gt;"",ISNUMBER(SEARCH(vyberHrace,$B23980)))</f>
      </c>
      <c r="M23980" s="14">
        <f>AND($I23980=MID(kododd,1,2),$J23980=MID(kododd,3,3))</f>
      </c>
    </row>
    <row r="23981">
      <c r="A23981" s="95">
        <v>58159</v>
      </c>
      <c r="B23981" s="93" t="s">
        <v>24678</v>
      </c>
      <c r="C23981" s="93" t="s">
        <v>1420</v>
      </c>
      <c r="F23981" s="95">
        <v>23793651</v>
      </c>
      <c r="G23981" s="95">
        <v>250</v>
      </c>
      <c r="H23981" s="93" t="s">
        <v>8976</v>
      </c>
      <c r="I23981" s="93" t="s">
        <v>23895</v>
      </c>
      <c r="J23981" s="93" t="s">
        <v>20947</v>
      </c>
      <c r="K23981" s="93" t="s">
        <v>6833</v>
      </c>
      <c r="L23981" s="14">
        <f>AND(vyberHrace&lt;&gt;"",ISNUMBER(SEARCH(vyberHrace,$B23981)))</f>
      </c>
      <c r="M23981" s="14">
        <f>AND($I23981=MID(kododd,1,2),$J23981=MID(kododd,3,3))</f>
      </c>
    </row>
    <row r="23982">
      <c r="A23982" s="95">
        <v>58158</v>
      </c>
      <c r="B23982" s="93" t="s">
        <v>24677</v>
      </c>
      <c r="C23982" s="93" t="s">
        <v>1424</v>
      </c>
      <c r="G23982" s="95">
        <v>250</v>
      </c>
      <c r="H23982" s="93" t="s">
        <v>8976</v>
      </c>
      <c r="I23982" s="93" t="s">
        <v>23895</v>
      </c>
      <c r="J23982" s="93" t="s">
        <v>20947</v>
      </c>
      <c r="K23982" s="93" t="s">
        <v>6833</v>
      </c>
      <c r="L23982" s="14">
        <f>AND(vyberHrace&lt;&gt;"",ISNUMBER(SEARCH(vyberHrace,$B23982)))</f>
      </c>
      <c r="M23982" s="14">
        <f>AND($I23982=MID(kododd,1,2),$J23982=MID(kododd,3,3))</f>
      </c>
    </row>
    <row r="23983">
      <c r="A23983" s="95">
        <v>44308</v>
      </c>
      <c r="B23983" s="93" t="s">
        <v>19143</v>
      </c>
      <c r="C23983" s="93" t="s">
        <v>1408</v>
      </c>
      <c r="F23983" s="95">
        <v>23716746</v>
      </c>
      <c r="G23983" s="95">
        <v>0</v>
      </c>
      <c r="H23983" s="93" t="s">
        <v>8976</v>
      </c>
      <c r="I23983" s="93" t="s">
        <v>23895</v>
      </c>
      <c r="J23983" s="93" t="s">
        <v>20969</v>
      </c>
      <c r="K23983" s="93" t="s">
        <v>11269</v>
      </c>
      <c r="L23983" s="14">
        <f>AND(vyberHrace&lt;&gt;"",ISNUMBER(SEARCH(vyberHrace,$B23983)))</f>
      </c>
      <c r="M23983" s="14">
        <f>AND($I23983=MID(kododd,1,2),$J23983=MID(kododd,3,3))</f>
      </c>
    </row>
    <row r="23984">
      <c r="A23984" s="95">
        <v>58392</v>
      </c>
      <c r="B23984" s="93" t="s">
        <v>24899</v>
      </c>
      <c r="C23984" s="93" t="s">
        <v>1450</v>
      </c>
      <c r="F23984" s="95">
        <v>571003401</v>
      </c>
      <c r="G23984" s="95">
        <v>250</v>
      </c>
      <c r="H23984" s="93" t="s">
        <v>8976</v>
      </c>
      <c r="I23984" s="93" t="s">
        <v>23895</v>
      </c>
      <c r="J23984" s="93" t="s">
        <v>20878</v>
      </c>
      <c r="K23984" s="93" t="s">
        <v>6859</v>
      </c>
      <c r="L23984" s="14">
        <f>AND(vyberHrace&lt;&gt;"",ISNUMBER(SEARCH(vyberHrace,$B23984)))</f>
      </c>
      <c r="M23984" s="14">
        <f>AND($I23984=MID(kododd,1,2),$J23984=MID(kododd,3,3))</f>
      </c>
    </row>
    <row r="23985">
      <c r="A23985" s="95">
        <v>49562</v>
      </c>
      <c r="B23985" s="93" t="s">
        <v>17296</v>
      </c>
      <c r="C23985" s="93" t="s">
        <v>1406</v>
      </c>
      <c r="D23985" s="95">
        <v>1311</v>
      </c>
      <c r="E23985" s="95">
        <v>1555</v>
      </c>
      <c r="F23985" s="95">
        <v>23733993</v>
      </c>
      <c r="G23985" s="95">
        <v>250</v>
      </c>
      <c r="H23985" s="93" t="s">
        <v>8976</v>
      </c>
      <c r="I23985" s="93" t="s">
        <v>23895</v>
      </c>
      <c r="J23985" s="93" t="s">
        <v>20864</v>
      </c>
      <c r="K23985" s="93" t="s">
        <v>1505</v>
      </c>
      <c r="L23985" s="14">
        <f>AND(vyberHrace&lt;&gt;"",ISNUMBER(SEARCH(vyberHrace,$B23985)))</f>
      </c>
      <c r="M23985" s="14">
        <f>AND($I23985=MID(kododd,1,2),$J23985=MID(kododd,3,3))</f>
      </c>
    </row>
    <row r="23986">
      <c r="A23986" s="95">
        <v>46848</v>
      </c>
      <c r="B23986" s="93" t="s">
        <v>17297</v>
      </c>
      <c r="C23986" s="93" t="s">
        <v>1406</v>
      </c>
      <c r="G23986" s="95">
        <v>0</v>
      </c>
      <c r="H23986" s="93" t="s">
        <v>8976</v>
      </c>
      <c r="I23986" s="93" t="s">
        <v>23895</v>
      </c>
      <c r="J23986" s="93" t="s">
        <v>20878</v>
      </c>
      <c r="K23986" s="93" t="s">
        <v>6859</v>
      </c>
      <c r="L23986" s="14">
        <f>AND(vyberHrace&lt;&gt;"",ISNUMBER(SEARCH(vyberHrace,$B23986)))</f>
      </c>
      <c r="M23986" s="14">
        <f>AND($I23986=MID(kododd,1,2),$J23986=MID(kododd,3,3))</f>
      </c>
    </row>
    <row r="23987">
      <c r="A23987" s="95">
        <v>46849</v>
      </c>
      <c r="B23987" s="93" t="s">
        <v>17298</v>
      </c>
      <c r="C23987" s="93" t="s">
        <v>1406</v>
      </c>
      <c r="G23987" s="95">
        <v>0</v>
      </c>
      <c r="H23987" s="93" t="s">
        <v>8976</v>
      </c>
      <c r="I23987" s="93" t="s">
        <v>23895</v>
      </c>
      <c r="J23987" s="93" t="s">
        <v>20878</v>
      </c>
      <c r="K23987" s="93" t="s">
        <v>6859</v>
      </c>
      <c r="L23987" s="14">
        <f>AND(vyberHrace&lt;&gt;"",ISNUMBER(SEARCH(vyberHrace,$B23987)))</f>
      </c>
      <c r="M23987" s="14">
        <f>AND($I23987=MID(kododd,1,2),$J23987=MID(kododd,3,3))</f>
      </c>
    </row>
    <row r="23988">
      <c r="A23988" s="95">
        <v>59219</v>
      </c>
      <c r="B23988" s="93" t="s">
        <v>25649</v>
      </c>
      <c r="C23988" s="93" t="s">
        <v>1420</v>
      </c>
      <c r="D23988" s="95">
        <v>1088</v>
      </c>
      <c r="F23988" s="95">
        <v>23783036</v>
      </c>
      <c r="G23988" s="95">
        <v>250</v>
      </c>
      <c r="H23988" s="93" t="s">
        <v>8976</v>
      </c>
      <c r="I23988" s="93" t="s">
        <v>23895</v>
      </c>
      <c r="J23988" s="93" t="s">
        <v>20865</v>
      </c>
      <c r="K23988" s="93" t="s">
        <v>6760</v>
      </c>
      <c r="L23988" s="14">
        <f>AND(vyberHrace&lt;&gt;"",ISNUMBER(SEARCH(vyberHrace,$B23988)))</f>
      </c>
      <c r="M23988" s="14">
        <f>AND($I23988=MID(kododd,1,2),$J23988=MID(kododd,3,3))</f>
      </c>
    </row>
    <row r="23989">
      <c r="A23989" s="95">
        <v>48993</v>
      </c>
      <c r="B23989" s="93" t="s">
        <v>20319</v>
      </c>
      <c r="C23989" s="93" t="s">
        <v>1422</v>
      </c>
      <c r="F23989" s="95">
        <v>23734000</v>
      </c>
      <c r="G23989" s="95">
        <v>0</v>
      </c>
      <c r="H23989" s="93" t="s">
        <v>8976</v>
      </c>
      <c r="I23989" s="93" t="s">
        <v>23895</v>
      </c>
      <c r="J23989" s="93" t="s">
        <v>20936</v>
      </c>
      <c r="K23989" s="93" t="s">
        <v>5615</v>
      </c>
      <c r="L23989" s="14">
        <f>AND(vyberHrace&lt;&gt;"",ISNUMBER(SEARCH(vyberHrace,$B23989)))</f>
      </c>
      <c r="M23989" s="14">
        <f>AND($I23989=MID(kododd,1,2),$J23989=MID(kododd,3,3))</f>
      </c>
    </row>
    <row r="23990">
      <c r="A23990" s="95">
        <v>27509</v>
      </c>
      <c r="B23990" s="93" t="s">
        <v>20328</v>
      </c>
      <c r="C23990" s="93" t="s">
        <v>1451</v>
      </c>
      <c r="D23990" s="95">
        <v>1519</v>
      </c>
      <c r="F23990" s="95">
        <v>23769602</v>
      </c>
      <c r="G23990" s="95">
        <v>0</v>
      </c>
      <c r="H23990" s="93" t="s">
        <v>8976</v>
      </c>
      <c r="I23990" s="93" t="s">
        <v>23895</v>
      </c>
      <c r="J23990" s="93" t="s">
        <v>21003</v>
      </c>
      <c r="K23990" s="93" t="s">
        <v>11216</v>
      </c>
      <c r="L23990" s="14">
        <f>AND(vyberHrace&lt;&gt;"",ISNUMBER(SEARCH(vyberHrace,$B23990)))</f>
      </c>
      <c r="M23990" s="14">
        <f>AND($I23990=MID(kododd,1,2),$J23990=MID(kododd,3,3))</f>
      </c>
    </row>
    <row r="23991">
      <c r="A23991" s="95">
        <v>39156</v>
      </c>
      <c r="B23991" s="93" t="s">
        <v>20330</v>
      </c>
      <c r="C23991" s="93" t="s">
        <v>1442</v>
      </c>
      <c r="D23991" s="95">
        <v>1780</v>
      </c>
      <c r="E23991" s="95">
        <v>1754</v>
      </c>
      <c r="F23991" s="95">
        <v>23706112</v>
      </c>
      <c r="G23991" s="95">
        <v>250</v>
      </c>
      <c r="H23991" s="93" t="s">
        <v>8976</v>
      </c>
      <c r="I23991" s="93" t="s">
        <v>23895</v>
      </c>
      <c r="J23991" s="93" t="s">
        <v>20881</v>
      </c>
      <c r="K23991" s="93" t="s">
        <v>1955</v>
      </c>
      <c r="L23991" s="14">
        <f>AND(vyberHrace&lt;&gt;"",ISNUMBER(SEARCH(vyberHrace,$B23991)))</f>
      </c>
      <c r="M23991" s="14">
        <f>AND($I23991=MID(kododd,1,2),$J23991=MID(kododd,3,3))</f>
      </c>
    </row>
    <row r="23992">
      <c r="A23992" s="95">
        <v>49783</v>
      </c>
      <c r="B23992" s="93" t="s">
        <v>20331</v>
      </c>
      <c r="C23992" s="93" t="s">
        <v>1418</v>
      </c>
      <c r="D23992" s="95">
        <v>1022</v>
      </c>
      <c r="F23992" s="95">
        <v>23730471</v>
      </c>
      <c r="G23992" s="95">
        <v>0</v>
      </c>
      <c r="H23992" s="93" t="s">
        <v>8976</v>
      </c>
      <c r="I23992" s="93" t="s">
        <v>23895</v>
      </c>
      <c r="J23992" s="93" t="s">
        <v>20878</v>
      </c>
      <c r="K23992" s="93" t="s">
        <v>6859</v>
      </c>
      <c r="L23992" s="14">
        <f>AND(vyberHrace&lt;&gt;"",ISNUMBER(SEARCH(vyberHrace,$B23992)))</f>
      </c>
      <c r="M23992" s="14">
        <f>AND($I23992=MID(kododd,1,2),$J23992=MID(kododd,3,3))</f>
      </c>
    </row>
    <row r="23993">
      <c r="A23993" s="95">
        <v>58393</v>
      </c>
      <c r="B23993" s="93" t="s">
        <v>24900</v>
      </c>
      <c r="C23993" s="93" t="s">
        <v>1487</v>
      </c>
      <c r="G23993" s="95">
        <v>0</v>
      </c>
      <c r="H23993" s="93" t="s">
        <v>8976</v>
      </c>
      <c r="I23993" s="93" t="s">
        <v>23895</v>
      </c>
      <c r="J23993" s="93" t="s">
        <v>20878</v>
      </c>
      <c r="K23993" s="93" t="s">
        <v>6859</v>
      </c>
      <c r="L23993" s="14">
        <f>AND(vyberHrace&lt;&gt;"",ISNUMBER(SEARCH(vyberHrace,$B23993)))</f>
      </c>
      <c r="M23993" s="14">
        <f>AND($I23993=MID(kododd,1,2),$J23993=MID(kododd,3,3))</f>
      </c>
    </row>
    <row r="23994">
      <c r="A23994" s="95">
        <v>59201</v>
      </c>
      <c r="B23994" s="93" t="s">
        <v>25633</v>
      </c>
      <c r="C23994" s="93" t="s">
        <v>1424</v>
      </c>
      <c r="G23994" s="95">
        <v>0</v>
      </c>
      <c r="H23994" s="93" t="s">
        <v>8976</v>
      </c>
      <c r="I23994" s="93" t="s">
        <v>23895</v>
      </c>
      <c r="J23994" s="93" t="s">
        <v>20878</v>
      </c>
      <c r="K23994" s="93" t="s">
        <v>6859</v>
      </c>
      <c r="L23994" s="14">
        <f>AND(vyberHrace&lt;&gt;"",ISNUMBER(SEARCH(vyberHrace,$B23994)))</f>
      </c>
      <c r="M23994" s="14">
        <f>AND($I23994=MID(kododd,1,2),$J23994=MID(kododd,3,3))</f>
      </c>
    </row>
    <row r="23995">
      <c r="A23995" s="95">
        <v>54757</v>
      </c>
      <c r="B23995" s="93" t="s">
        <v>1305</v>
      </c>
      <c r="C23995" s="93" t="s">
        <v>1411</v>
      </c>
      <c r="G23995" s="95">
        <v>0</v>
      </c>
      <c r="H23995" s="93" t="s">
        <v>8976</v>
      </c>
      <c r="I23995" s="93" t="s">
        <v>23895</v>
      </c>
      <c r="J23995" s="93" t="s">
        <v>20935</v>
      </c>
      <c r="K23995" s="93" t="s">
        <v>6901</v>
      </c>
      <c r="L23995" s="14">
        <f>AND(vyberHrace&lt;&gt;"",ISNUMBER(SEARCH(vyberHrace,$B23995)))</f>
      </c>
      <c r="M23995" s="14">
        <f>AND($I23995=MID(kododd,1,2),$J23995=MID(kododd,3,3))</f>
      </c>
    </row>
    <row r="23996">
      <c r="A23996" s="95">
        <v>47333</v>
      </c>
      <c r="B23996" s="93" t="s">
        <v>20344</v>
      </c>
      <c r="C23996" s="93" t="s">
        <v>1402</v>
      </c>
      <c r="D23996" s="95">
        <v>1457</v>
      </c>
      <c r="F23996" s="95">
        <v>23715880</v>
      </c>
      <c r="G23996" s="95">
        <v>0</v>
      </c>
      <c r="H23996" s="93" t="s">
        <v>8976</v>
      </c>
      <c r="I23996" s="93" t="s">
        <v>23895</v>
      </c>
      <c r="J23996" s="93" t="s">
        <v>20865</v>
      </c>
      <c r="K23996" s="93" t="s">
        <v>6760</v>
      </c>
      <c r="L23996" s="14">
        <f>AND(vyberHrace&lt;&gt;"",ISNUMBER(SEARCH(vyberHrace,$B23996)))</f>
      </c>
      <c r="M23996" s="14">
        <f>AND($I23996=MID(kododd,1,2),$J23996=MID(kododd,3,3))</f>
      </c>
    </row>
    <row r="23997">
      <c r="A23997" s="95">
        <v>27455</v>
      </c>
      <c r="B23997" s="93" t="s">
        <v>20348</v>
      </c>
      <c r="C23997" s="93" t="s">
        <v>1452</v>
      </c>
      <c r="D23997" s="95">
        <v>1844</v>
      </c>
      <c r="E23997" s="95">
        <v>1888</v>
      </c>
      <c r="F23997" s="95">
        <v>389609</v>
      </c>
      <c r="G23997" s="95">
        <v>250</v>
      </c>
      <c r="H23997" s="93" t="s">
        <v>8976</v>
      </c>
      <c r="I23997" s="93" t="s">
        <v>23895</v>
      </c>
      <c r="J23997" s="93" t="s">
        <v>20884</v>
      </c>
      <c r="K23997" s="93" t="s">
        <v>6918</v>
      </c>
      <c r="L23997" s="14">
        <f>AND(vyberHrace&lt;&gt;"",ISNUMBER(SEARCH(vyberHrace,$B23997)))</f>
      </c>
      <c r="M23997" s="14">
        <f>AND($I23997=MID(kododd,1,2),$J23997=MID(kododd,3,3))</f>
      </c>
    </row>
    <row r="23998">
      <c r="A23998" s="95">
        <v>15627</v>
      </c>
      <c r="B23998" s="93" t="s">
        <v>18193</v>
      </c>
      <c r="C23998" s="93" t="s">
        <v>1453</v>
      </c>
      <c r="D23998" s="95">
        <v>1782</v>
      </c>
      <c r="E23998" s="95">
        <v>1815</v>
      </c>
      <c r="F23998" s="95">
        <v>349534</v>
      </c>
      <c r="G23998" s="95">
        <v>0</v>
      </c>
      <c r="H23998" s="93" t="s">
        <v>8976</v>
      </c>
      <c r="I23998" s="93" t="s">
        <v>23895</v>
      </c>
      <c r="J23998" s="93" t="s">
        <v>20911</v>
      </c>
      <c r="K23998" s="93" t="s">
        <v>3262</v>
      </c>
      <c r="L23998" s="14">
        <f>AND(vyberHrace&lt;&gt;"",ISNUMBER(SEARCH(vyberHrace,$B23998)))</f>
      </c>
      <c r="M23998" s="14">
        <f>AND($I23998=MID(kododd,1,2),$J23998=MID(kododd,3,3))</f>
      </c>
    </row>
    <row r="23999">
      <c r="A23999" s="95">
        <v>61150</v>
      </c>
      <c r="B23999" s="93" t="s">
        <v>27414</v>
      </c>
      <c r="C23999" s="93" t="s">
        <v>1486</v>
      </c>
      <c r="G23999" s="95">
        <v>0</v>
      </c>
      <c r="H23999" s="93" t="s">
        <v>8976</v>
      </c>
      <c r="I23999" s="93" t="s">
        <v>23895</v>
      </c>
      <c r="J23999" s="93" t="s">
        <v>20936</v>
      </c>
      <c r="K23999" s="93" t="s">
        <v>5615</v>
      </c>
      <c r="L23999" s="14">
        <f>AND(vyberHrace&lt;&gt;"",ISNUMBER(SEARCH(vyberHrace,$B23999)))</f>
      </c>
      <c r="M23999" s="14">
        <f>AND($I23999=MID(kododd,1,2),$J23999=MID(kododd,3,3))</f>
      </c>
    </row>
    <row r="24000">
      <c r="A24000" s="95">
        <v>60907</v>
      </c>
      <c r="B24000" s="93" t="s">
        <v>27282</v>
      </c>
      <c r="C24000" s="93" t="s">
        <v>1424</v>
      </c>
      <c r="G24000" s="95">
        <v>0</v>
      </c>
      <c r="H24000" s="93" t="s">
        <v>8976</v>
      </c>
      <c r="I24000" s="93" t="s">
        <v>23895</v>
      </c>
      <c r="J24000" s="93" t="s">
        <v>20884</v>
      </c>
      <c r="K24000" s="93" t="s">
        <v>6918</v>
      </c>
      <c r="L24000" s="14">
        <f>AND(vyberHrace&lt;&gt;"",ISNUMBER(SEARCH(vyberHrace,$B24000)))</f>
      </c>
      <c r="M24000" s="14">
        <f>AND($I24000=MID(kododd,1,2),$J24000=MID(kododd,3,3))</f>
      </c>
    </row>
    <row r="24001">
      <c r="A24001" s="95">
        <v>48380</v>
      </c>
      <c r="B24001" s="93" t="s">
        <v>18196</v>
      </c>
      <c r="C24001" s="93" t="s">
        <v>1416</v>
      </c>
      <c r="F24001" s="95">
        <v>23726431</v>
      </c>
      <c r="G24001" s="95">
        <v>0</v>
      </c>
      <c r="H24001" s="93" t="s">
        <v>8976</v>
      </c>
      <c r="I24001" s="93" t="s">
        <v>23895</v>
      </c>
      <c r="J24001" s="93" t="s">
        <v>20936</v>
      </c>
      <c r="K24001" s="93" t="s">
        <v>5615</v>
      </c>
      <c r="L24001" s="14">
        <f>AND(vyberHrace&lt;&gt;"",ISNUMBER(SEARCH(vyberHrace,$B24001)))</f>
      </c>
      <c r="M24001" s="14">
        <f>AND($I24001=MID(kododd,1,2),$J24001=MID(kododd,3,3))</f>
      </c>
    </row>
    <row r="24002">
      <c r="A24002" s="95">
        <v>14594</v>
      </c>
      <c r="B24002" s="93" t="s">
        <v>18197</v>
      </c>
      <c r="C24002" s="93" t="s">
        <v>1446</v>
      </c>
      <c r="D24002" s="95">
        <v>1692</v>
      </c>
      <c r="E24002" s="95">
        <v>1795</v>
      </c>
      <c r="F24002" s="95">
        <v>391190</v>
      </c>
      <c r="G24002" s="95">
        <v>250</v>
      </c>
      <c r="H24002" s="93" t="s">
        <v>8976</v>
      </c>
      <c r="I24002" s="93" t="s">
        <v>23895</v>
      </c>
      <c r="J24002" s="93" t="s">
        <v>20915</v>
      </c>
      <c r="K24002" s="93" t="s">
        <v>166</v>
      </c>
      <c r="L24002" s="14">
        <f>AND(vyberHrace&lt;&gt;"",ISNUMBER(SEARCH(vyberHrace,$B24002)))</f>
      </c>
      <c r="M24002" s="14">
        <f>AND($I24002=MID(kododd,1,2),$J24002=MID(kododd,3,3))</f>
      </c>
    </row>
    <row r="24003">
      <c r="A24003" s="95">
        <v>48373</v>
      </c>
      <c r="B24003" s="93" t="s">
        <v>18198</v>
      </c>
      <c r="C24003" s="93" t="s">
        <v>1402</v>
      </c>
      <c r="D24003" s="95">
        <v>1096</v>
      </c>
      <c r="F24003" s="95">
        <v>23725435</v>
      </c>
      <c r="G24003" s="95">
        <v>0</v>
      </c>
      <c r="H24003" s="93" t="s">
        <v>8976</v>
      </c>
      <c r="I24003" s="93" t="s">
        <v>23895</v>
      </c>
      <c r="J24003" s="93" t="s">
        <v>20936</v>
      </c>
      <c r="K24003" s="93" t="s">
        <v>5615</v>
      </c>
      <c r="L24003" s="14">
        <f>AND(vyberHrace&lt;&gt;"",ISNUMBER(SEARCH(vyberHrace,$B24003)))</f>
      </c>
      <c r="M24003" s="14">
        <f>AND($I24003=MID(kododd,1,2),$J24003=MID(kododd,3,3))</f>
      </c>
    </row>
    <row r="24004">
      <c r="A24004" s="95">
        <v>45378</v>
      </c>
      <c r="B24004" s="93" t="s">
        <v>18199</v>
      </c>
      <c r="C24004" s="93" t="s">
        <v>1408</v>
      </c>
      <c r="G24004" s="95">
        <v>0</v>
      </c>
      <c r="H24004" s="93" t="s">
        <v>8976</v>
      </c>
      <c r="I24004" s="93" t="s">
        <v>23895</v>
      </c>
      <c r="J24004" s="93" t="s">
        <v>20878</v>
      </c>
      <c r="K24004" s="93" t="s">
        <v>6859</v>
      </c>
      <c r="L24004" s="14">
        <f>AND(vyberHrace&lt;&gt;"",ISNUMBER(SEARCH(vyberHrace,$B24004)))</f>
      </c>
      <c r="M24004" s="14">
        <f>AND($I24004=MID(kododd,1,2),$J24004=MID(kododd,3,3))</f>
      </c>
    </row>
    <row r="24005">
      <c r="A24005" s="95">
        <v>61644</v>
      </c>
      <c r="B24005" s="93" t="s">
        <v>27806</v>
      </c>
      <c r="C24005" s="93" t="s">
        <v>1416</v>
      </c>
      <c r="D24005" s="95">
        <v>1431</v>
      </c>
      <c r="F24005" s="95">
        <v>23787457</v>
      </c>
      <c r="G24005" s="95">
        <v>250</v>
      </c>
      <c r="H24005" s="93" t="s">
        <v>8976</v>
      </c>
      <c r="I24005" s="93" t="s">
        <v>23895</v>
      </c>
      <c r="J24005" s="93" t="s">
        <v>20866</v>
      </c>
      <c r="K24005" s="93" t="s">
        <v>6762</v>
      </c>
      <c r="L24005" s="14">
        <f>AND(vyberHrace&lt;&gt;"",ISNUMBER(SEARCH(vyberHrace,$B24005)))</f>
      </c>
      <c r="M24005" s="14">
        <f>AND($I24005=MID(kododd,1,2),$J24005=MID(kododd,3,3))</f>
      </c>
    </row>
    <row r="24006">
      <c r="A24006" s="95">
        <v>8834</v>
      </c>
      <c r="B24006" s="93" t="s">
        <v>18202</v>
      </c>
      <c r="C24006" s="93" t="s">
        <v>1415</v>
      </c>
      <c r="D24006" s="95">
        <v>1785</v>
      </c>
      <c r="G24006" s="95">
        <v>0</v>
      </c>
      <c r="H24006" s="93" t="s">
        <v>8976</v>
      </c>
      <c r="I24006" s="93" t="s">
        <v>23895</v>
      </c>
      <c r="J24006" s="93" t="s">
        <v>20935</v>
      </c>
      <c r="K24006" s="93" t="s">
        <v>6901</v>
      </c>
      <c r="L24006" s="14">
        <f>AND(vyberHrace&lt;&gt;"",ISNUMBER(SEARCH(vyberHrace,$B24006)))</f>
      </c>
      <c r="M24006" s="14">
        <f>AND($I24006=MID(kododd,1,2),$J24006=MID(kododd,3,3))</f>
      </c>
    </row>
    <row r="24007">
      <c r="A24007" s="95">
        <v>57625</v>
      </c>
      <c r="B24007" s="93" t="s">
        <v>24199</v>
      </c>
      <c r="C24007" s="93" t="s">
        <v>1406</v>
      </c>
      <c r="D24007" s="95">
        <v>1632</v>
      </c>
      <c r="E24007" s="95">
        <v>1672</v>
      </c>
      <c r="F24007" s="95">
        <v>23769505</v>
      </c>
      <c r="G24007" s="95">
        <v>250</v>
      </c>
      <c r="H24007" s="93" t="s">
        <v>8976</v>
      </c>
      <c r="I24007" s="93" t="s">
        <v>23895</v>
      </c>
      <c r="J24007" s="93" t="s">
        <v>20854</v>
      </c>
      <c r="K24007" s="93" t="s">
        <v>9943</v>
      </c>
      <c r="L24007" s="14">
        <f>AND(vyberHrace&lt;&gt;"",ISNUMBER(SEARCH(vyberHrace,$B24007)))</f>
      </c>
      <c r="M24007" s="14">
        <f>AND($I24007=MID(kododd,1,2),$J24007=MID(kododd,3,3))</f>
      </c>
    </row>
    <row r="24008">
      <c r="A24008" s="95">
        <v>62843</v>
      </c>
      <c r="B24008" s="93" t="s">
        <v>1262</v>
      </c>
      <c r="C24008" s="93" t="s">
        <v>1487</v>
      </c>
      <c r="G24008" s="95">
        <v>250</v>
      </c>
      <c r="H24008" s="93" t="s">
        <v>8976</v>
      </c>
      <c r="I24008" s="93" t="s">
        <v>23895</v>
      </c>
      <c r="J24008" s="93" t="s">
        <v>20882</v>
      </c>
      <c r="K24008" s="93" t="s">
        <v>6865</v>
      </c>
      <c r="L24008" s="14">
        <f>AND(vyberHrace&lt;&gt;"",ISNUMBER(SEARCH(vyberHrace,$B24008)))</f>
      </c>
      <c r="M24008" s="14">
        <f>AND($I24008=MID(kododd,1,2),$J24008=MID(kododd,3,3))</f>
      </c>
    </row>
    <row r="24009">
      <c r="A24009" s="95">
        <v>50999</v>
      </c>
      <c r="B24009" s="93" t="s">
        <v>18215</v>
      </c>
      <c r="C24009" s="93" t="s">
        <v>1420</v>
      </c>
      <c r="F24009" s="95">
        <v>23754036</v>
      </c>
      <c r="G24009" s="95">
        <v>0</v>
      </c>
      <c r="H24009" s="93" t="s">
        <v>8976</v>
      </c>
      <c r="I24009" s="93" t="s">
        <v>23895</v>
      </c>
      <c r="J24009" s="93" t="s">
        <v>20935</v>
      </c>
      <c r="K24009" s="93" t="s">
        <v>6901</v>
      </c>
      <c r="L24009" s="14">
        <f>AND(vyberHrace&lt;&gt;"",ISNUMBER(SEARCH(vyberHrace,$B24009)))</f>
      </c>
      <c r="M24009" s="14">
        <f>AND($I24009=MID(kododd,1,2),$J24009=MID(kododd,3,3))</f>
      </c>
    </row>
    <row r="24010">
      <c r="A24010" s="95">
        <v>50997</v>
      </c>
      <c r="B24010" s="93" t="s">
        <v>13969</v>
      </c>
      <c r="C24010" s="93" t="s">
        <v>1406</v>
      </c>
      <c r="G24010" s="95">
        <v>0</v>
      </c>
      <c r="H24010" s="93" t="s">
        <v>8976</v>
      </c>
      <c r="I24010" s="93" t="s">
        <v>23895</v>
      </c>
      <c r="J24010" s="93" t="s">
        <v>20935</v>
      </c>
      <c r="K24010" s="93" t="s">
        <v>6901</v>
      </c>
      <c r="L24010" s="14">
        <f>AND(vyberHrace&lt;&gt;"",ISNUMBER(SEARCH(vyberHrace,$B24010)))</f>
      </c>
      <c r="M24010" s="14">
        <f>AND($I24010=MID(kododd,1,2),$J24010=MID(kododd,3,3))</f>
      </c>
    </row>
    <row r="24011">
      <c r="A24011" s="95">
        <v>218</v>
      </c>
      <c r="B24011" s="93" t="s">
        <v>18224</v>
      </c>
      <c r="C24011" s="93" t="s">
        <v>1442</v>
      </c>
      <c r="D24011" s="95">
        <v>2114</v>
      </c>
      <c r="E24011" s="95">
        <v>2184</v>
      </c>
      <c r="F24011" s="95">
        <v>304069</v>
      </c>
      <c r="G24011" s="95">
        <v>250</v>
      </c>
      <c r="H24011" s="93" t="s">
        <v>8976</v>
      </c>
      <c r="I24011" s="93" t="s">
        <v>23895</v>
      </c>
      <c r="J24011" s="93" t="s">
        <v>20865</v>
      </c>
      <c r="K24011" s="93" t="s">
        <v>6760</v>
      </c>
      <c r="L24011" s="14">
        <f>AND(vyberHrace&lt;&gt;"",ISNUMBER(SEARCH(vyberHrace,$B24011)))</f>
      </c>
      <c r="M24011" s="14">
        <f>AND($I24011=MID(kododd,1,2),$J24011=MID(kododd,3,3))</f>
      </c>
    </row>
    <row r="24012">
      <c r="A24012" s="95">
        <v>52890</v>
      </c>
      <c r="B24012" s="93" t="s">
        <v>2286</v>
      </c>
      <c r="C24012" s="93" t="s">
        <v>1427</v>
      </c>
      <c r="G24012" s="95">
        <v>0</v>
      </c>
      <c r="H24012" s="93" t="s">
        <v>8976</v>
      </c>
      <c r="I24012" s="93" t="s">
        <v>23895</v>
      </c>
      <c r="J24012" s="93" t="s">
        <v>20965</v>
      </c>
      <c r="K24012" s="93" t="s">
        <v>3065</v>
      </c>
      <c r="L24012" s="14">
        <f>AND(vyberHrace&lt;&gt;"",ISNUMBER(SEARCH(vyberHrace,$B24012)))</f>
      </c>
      <c r="M24012" s="14">
        <f>AND($I24012=MID(kododd,1,2),$J24012=MID(kododd,3,3))</f>
      </c>
    </row>
    <row r="24013">
      <c r="A24013" s="95">
        <v>58394</v>
      </c>
      <c r="B24013" s="93" t="s">
        <v>24901</v>
      </c>
      <c r="C24013" s="93" t="s">
        <v>1424</v>
      </c>
      <c r="G24013" s="95">
        <v>0</v>
      </c>
      <c r="H24013" s="93" t="s">
        <v>8976</v>
      </c>
      <c r="I24013" s="93" t="s">
        <v>23895</v>
      </c>
      <c r="J24013" s="93" t="s">
        <v>20878</v>
      </c>
      <c r="K24013" s="93" t="s">
        <v>6859</v>
      </c>
      <c r="L24013" s="14">
        <f>AND(vyberHrace&lt;&gt;"",ISNUMBER(SEARCH(vyberHrace,$B24013)))</f>
      </c>
      <c r="M24013" s="14">
        <f>AND($I24013=MID(kododd,1,2),$J24013=MID(kododd,3,3))</f>
      </c>
    </row>
    <row r="24014">
      <c r="A24014" s="95">
        <v>60133</v>
      </c>
      <c r="B24014" s="93" t="s">
        <v>26601</v>
      </c>
      <c r="C24014" s="93" t="s">
        <v>1453</v>
      </c>
      <c r="G24014" s="95">
        <v>250</v>
      </c>
      <c r="H24014" s="93" t="s">
        <v>8976</v>
      </c>
      <c r="I24014" s="93" t="s">
        <v>23895</v>
      </c>
      <c r="J24014" s="93" t="s">
        <v>3580</v>
      </c>
      <c r="K24014" s="93" t="s">
        <v>4827</v>
      </c>
      <c r="L24014" s="14">
        <f>AND(vyberHrace&lt;&gt;"",ISNUMBER(SEARCH(vyberHrace,$B24014)))</f>
      </c>
      <c r="M24014" s="14">
        <f>AND($I24014=MID(kododd,1,2),$J24014=MID(kododd,3,3))</f>
      </c>
    </row>
    <row r="24015">
      <c r="A24015" s="95">
        <v>51515</v>
      </c>
      <c r="B24015" s="93" t="s">
        <v>2335</v>
      </c>
      <c r="C24015" s="93" t="s">
        <v>1406</v>
      </c>
      <c r="D24015" s="95">
        <v>1778</v>
      </c>
      <c r="E24015" s="95">
        <v>1839</v>
      </c>
      <c r="F24015" s="95">
        <v>23760060</v>
      </c>
      <c r="G24015" s="95">
        <v>250</v>
      </c>
      <c r="H24015" s="93" t="s">
        <v>8976</v>
      </c>
      <c r="I24015" s="93" t="s">
        <v>23895</v>
      </c>
      <c r="J24015" s="93" t="s">
        <v>20913</v>
      </c>
      <c r="K24015" s="93" t="s">
        <v>3849</v>
      </c>
      <c r="L24015" s="14">
        <f>AND(vyberHrace&lt;&gt;"",ISNUMBER(SEARCH(vyberHrace,$B24015)))</f>
      </c>
      <c r="M24015" s="14">
        <f>AND($I24015=MID(kododd,1,2),$J24015=MID(kododd,3,3))</f>
      </c>
    </row>
    <row r="24016">
      <c r="A24016" s="95">
        <v>55761</v>
      </c>
      <c r="B24016" s="93" t="s">
        <v>23126</v>
      </c>
      <c r="C24016" s="93" t="s">
        <v>1411</v>
      </c>
      <c r="D24016" s="95">
        <v>1590</v>
      </c>
      <c r="E24016" s="95">
        <v>1589</v>
      </c>
      <c r="F24016" s="95">
        <v>23763604</v>
      </c>
      <c r="G24016" s="95">
        <v>250</v>
      </c>
      <c r="H24016" s="93" t="s">
        <v>8976</v>
      </c>
      <c r="I24016" s="93" t="s">
        <v>23895</v>
      </c>
      <c r="J24016" s="93" t="s">
        <v>20913</v>
      </c>
      <c r="K24016" s="93" t="s">
        <v>3849</v>
      </c>
      <c r="L24016" s="14">
        <f>AND(vyberHrace&lt;&gt;"",ISNUMBER(SEARCH(vyberHrace,$B24016)))</f>
      </c>
      <c r="M24016" s="14">
        <f>AND($I24016=MID(kododd,1,2),$J24016=MID(kododd,3,3))</f>
      </c>
    </row>
    <row r="24017">
      <c r="A24017" s="95">
        <v>45890</v>
      </c>
      <c r="B24017" s="93" t="s">
        <v>18244</v>
      </c>
      <c r="C24017" s="93" t="s">
        <v>1416</v>
      </c>
      <c r="G24017" s="95">
        <v>0</v>
      </c>
      <c r="H24017" s="93" t="s">
        <v>8976</v>
      </c>
      <c r="I24017" s="93" t="s">
        <v>23895</v>
      </c>
      <c r="J24017" s="93" t="s">
        <v>20878</v>
      </c>
      <c r="K24017" s="93" t="s">
        <v>6859</v>
      </c>
      <c r="L24017" s="14">
        <f>AND(vyberHrace&lt;&gt;"",ISNUMBER(SEARCH(vyberHrace,$B24017)))</f>
      </c>
      <c r="M24017" s="14">
        <f>AND($I24017=MID(kododd,1,2),$J24017=MID(kododd,3,3))</f>
      </c>
    </row>
    <row r="24018">
      <c r="A24018" s="95">
        <v>16011</v>
      </c>
      <c r="B24018" s="93" t="s">
        <v>18249</v>
      </c>
      <c r="C24018" s="93" t="s">
        <v>1452</v>
      </c>
      <c r="D24018" s="95">
        <v>1310</v>
      </c>
      <c r="G24018" s="95">
        <v>0</v>
      </c>
      <c r="H24018" s="93" t="s">
        <v>8976</v>
      </c>
      <c r="I24018" s="93" t="s">
        <v>23895</v>
      </c>
      <c r="J24018" s="93" t="s">
        <v>20943</v>
      </c>
      <c r="K24018" s="93" t="s">
        <v>5112</v>
      </c>
      <c r="L24018" s="14">
        <f>AND(vyberHrace&lt;&gt;"",ISNUMBER(SEARCH(vyberHrace,$B24018)))</f>
      </c>
      <c r="M24018" s="14">
        <f>AND($I24018=MID(kododd,1,2),$J24018=MID(kododd,3,3))</f>
      </c>
    </row>
    <row r="24019">
      <c r="A24019" s="95">
        <v>62456</v>
      </c>
      <c r="B24019" s="93" t="s">
        <v>29701</v>
      </c>
      <c r="C24019" s="93" t="s">
        <v>1450</v>
      </c>
      <c r="F24019" s="95">
        <v>23799854</v>
      </c>
      <c r="G24019" s="95">
        <v>250</v>
      </c>
      <c r="H24019" s="93" t="s">
        <v>8976</v>
      </c>
      <c r="I24019" s="93" t="s">
        <v>23895</v>
      </c>
      <c r="J24019" s="93" t="s">
        <v>21013</v>
      </c>
      <c r="K24019" s="93" t="s">
        <v>12269</v>
      </c>
      <c r="L24019" s="14">
        <f>AND(vyberHrace&lt;&gt;"",ISNUMBER(SEARCH(vyberHrace,$B24019)))</f>
      </c>
      <c r="M24019" s="14">
        <f>AND($I24019=MID(kododd,1,2),$J24019=MID(kododd,3,3))</f>
      </c>
    </row>
    <row r="24020">
      <c r="A24020" s="95">
        <v>32212</v>
      </c>
      <c r="B24020" s="93" t="s">
        <v>18260</v>
      </c>
      <c r="C24020" s="93" t="s">
        <v>1426</v>
      </c>
      <c r="D24020" s="95">
        <v>1663</v>
      </c>
      <c r="E24020" s="95">
        <v>1761</v>
      </c>
      <c r="F24020" s="95">
        <v>377163</v>
      </c>
      <c r="G24020" s="95">
        <v>250</v>
      </c>
      <c r="H24020" s="93" t="s">
        <v>8976</v>
      </c>
      <c r="I24020" s="93" t="s">
        <v>23895</v>
      </c>
      <c r="J24020" s="93" t="s">
        <v>20881</v>
      </c>
      <c r="K24020" s="93" t="s">
        <v>1955</v>
      </c>
      <c r="L24020" s="14">
        <f>AND(vyberHrace&lt;&gt;"",ISNUMBER(SEARCH(vyberHrace,$B24020)))</f>
      </c>
      <c r="M24020" s="14">
        <f>AND($I24020=MID(kododd,1,2),$J24020=MID(kododd,3,3))</f>
      </c>
    </row>
    <row r="24021">
      <c r="A24021" s="95">
        <v>53748</v>
      </c>
      <c r="B24021" s="93" t="s">
        <v>1127</v>
      </c>
      <c r="C24021" s="93" t="s">
        <v>1424</v>
      </c>
      <c r="G24021" s="95">
        <v>250</v>
      </c>
      <c r="H24021" s="93" t="s">
        <v>8976</v>
      </c>
      <c r="I24021" s="93" t="s">
        <v>23895</v>
      </c>
      <c r="J24021" s="93" t="s">
        <v>20913</v>
      </c>
      <c r="K24021" s="93" t="s">
        <v>3849</v>
      </c>
      <c r="L24021" s="14">
        <f>AND(vyberHrace&lt;&gt;"",ISNUMBER(SEARCH(vyberHrace,$B24021)))</f>
      </c>
      <c r="M24021" s="14">
        <f>AND($I24021=MID(kododd,1,2),$J24021=MID(kododd,3,3))</f>
      </c>
    </row>
    <row r="24022">
      <c r="A24022" s="95">
        <v>58533</v>
      </c>
      <c r="B24022" s="93" t="s">
        <v>25031</v>
      </c>
      <c r="C24022" s="93" t="s">
        <v>1424</v>
      </c>
      <c r="F24022" s="95">
        <v>571006923</v>
      </c>
      <c r="G24022" s="95">
        <v>250</v>
      </c>
      <c r="H24022" s="93" t="s">
        <v>8976</v>
      </c>
      <c r="I24022" s="93" t="s">
        <v>23895</v>
      </c>
      <c r="J24022" s="93" t="s">
        <v>29575</v>
      </c>
      <c r="K24022" s="93" t="s">
        <v>29576</v>
      </c>
      <c r="L24022" s="14">
        <f>AND(vyberHrace&lt;&gt;"",ISNUMBER(SEARCH(vyberHrace,$B24022)))</f>
      </c>
      <c r="M24022" s="14">
        <f>AND($I24022=MID(kododd,1,2),$J24022=MID(kododd,3,3))</f>
      </c>
    </row>
    <row r="24023">
      <c r="A24023" s="95">
        <v>24418</v>
      </c>
      <c r="B24023" s="93" t="s">
        <v>18381</v>
      </c>
      <c r="C24023" s="93" t="s">
        <v>1436</v>
      </c>
      <c r="D24023" s="95">
        <v>1378</v>
      </c>
      <c r="F24023" s="95">
        <v>23783044</v>
      </c>
      <c r="G24023" s="95">
        <v>250</v>
      </c>
      <c r="H24023" s="93" t="s">
        <v>8976</v>
      </c>
      <c r="I24023" s="93" t="s">
        <v>23895</v>
      </c>
      <c r="J24023" s="93" t="s">
        <v>20966</v>
      </c>
      <c r="K24023" s="93" t="s">
        <v>3069</v>
      </c>
      <c r="L24023" s="14">
        <f>AND(vyberHrace&lt;&gt;"",ISNUMBER(SEARCH(vyberHrace,$B24023)))</f>
      </c>
      <c r="M24023" s="14">
        <f>AND($I24023=MID(kododd,1,2),$J24023=MID(kododd,3,3))</f>
      </c>
    </row>
    <row r="24024">
      <c r="A24024" s="95">
        <v>59988</v>
      </c>
      <c r="B24024" s="93" t="s">
        <v>18381</v>
      </c>
      <c r="C24024" s="93" t="s">
        <v>1422</v>
      </c>
      <c r="G24024" s="95">
        <v>250</v>
      </c>
      <c r="H24024" s="93" t="s">
        <v>8976</v>
      </c>
      <c r="I24024" s="93" t="s">
        <v>23895</v>
      </c>
      <c r="J24024" s="93" t="s">
        <v>20966</v>
      </c>
      <c r="K24024" s="93" t="s">
        <v>3069</v>
      </c>
      <c r="L24024" s="14">
        <f>AND(vyberHrace&lt;&gt;"",ISNUMBER(SEARCH(vyberHrace,$B24024)))</f>
      </c>
      <c r="M24024" s="14">
        <f>AND($I24024=MID(kododd,1,2),$J24024=MID(kododd,3,3))</f>
      </c>
    </row>
    <row r="24025">
      <c r="A24025" s="95">
        <v>43086</v>
      </c>
      <c r="B24025" s="93" t="s">
        <v>18384</v>
      </c>
      <c r="C24025" s="93" t="s">
        <v>1402</v>
      </c>
      <c r="G24025" s="95">
        <v>0</v>
      </c>
      <c r="H24025" s="93" t="s">
        <v>8976</v>
      </c>
      <c r="I24025" s="93" t="s">
        <v>23895</v>
      </c>
      <c r="J24025" s="93" t="s">
        <v>20878</v>
      </c>
      <c r="K24025" s="93" t="s">
        <v>6859</v>
      </c>
      <c r="L24025" s="14">
        <f>AND(vyberHrace&lt;&gt;"",ISNUMBER(SEARCH(vyberHrace,$B24025)))</f>
      </c>
      <c r="M24025" s="14">
        <f>AND($I24025=MID(kododd,1,2),$J24025=MID(kododd,3,3))</f>
      </c>
    </row>
    <row r="24026">
      <c r="A24026" s="95">
        <v>61903</v>
      </c>
      <c r="B24026" s="93" t="s">
        <v>28115</v>
      </c>
      <c r="C24026" s="93" t="s">
        <v>1415</v>
      </c>
      <c r="G24026" s="95">
        <v>0</v>
      </c>
      <c r="H24026" s="93" t="s">
        <v>8976</v>
      </c>
      <c r="I24026" s="93" t="s">
        <v>23895</v>
      </c>
      <c r="J24026" s="93" t="s">
        <v>23412</v>
      </c>
      <c r="K24026" s="93" t="s">
        <v>21370</v>
      </c>
      <c r="L24026" s="14">
        <f>AND(vyberHrace&lt;&gt;"",ISNUMBER(SEARCH(vyberHrace,$B24026)))</f>
      </c>
      <c r="M24026" s="14">
        <f>AND($I24026=MID(kododd,1,2),$J24026=MID(kododd,3,3))</f>
      </c>
    </row>
    <row r="24027">
      <c r="A24027" s="95">
        <v>58395</v>
      </c>
      <c r="B24027" s="93" t="s">
        <v>24902</v>
      </c>
      <c r="C24027" s="93" t="s">
        <v>1411</v>
      </c>
      <c r="G24027" s="95">
        <v>0</v>
      </c>
      <c r="H24027" s="93" t="s">
        <v>8976</v>
      </c>
      <c r="I24027" s="93" t="s">
        <v>23895</v>
      </c>
      <c r="J24027" s="93" t="s">
        <v>20878</v>
      </c>
      <c r="K24027" s="93" t="s">
        <v>6859</v>
      </c>
      <c r="L24027" s="14">
        <f>AND(vyberHrace&lt;&gt;"",ISNUMBER(SEARCH(vyberHrace,$B24027)))</f>
      </c>
      <c r="M24027" s="14">
        <f>AND($I24027=MID(kododd,1,2),$J24027=MID(kododd,3,3))</f>
      </c>
    </row>
    <row r="24028">
      <c r="A24028" s="95">
        <v>60312</v>
      </c>
      <c r="B24028" s="93" t="s">
        <v>26768</v>
      </c>
      <c r="C24028" s="93" t="s">
        <v>1486</v>
      </c>
      <c r="G24028" s="95">
        <v>0</v>
      </c>
      <c r="H24028" s="93" t="s">
        <v>8976</v>
      </c>
      <c r="I24028" s="93" t="s">
        <v>23895</v>
      </c>
      <c r="J24028" s="93" t="s">
        <v>20878</v>
      </c>
      <c r="K24028" s="93" t="s">
        <v>6859</v>
      </c>
      <c r="L24028" s="14">
        <f>AND(vyberHrace&lt;&gt;"",ISNUMBER(SEARCH(vyberHrace,$B24028)))</f>
      </c>
      <c r="M24028" s="14">
        <f>AND($I24028=MID(kododd,1,2),$J24028=MID(kododd,3,3))</f>
      </c>
    </row>
    <row r="24029">
      <c r="A24029" s="95">
        <v>27571</v>
      </c>
      <c r="B24029" s="93" t="s">
        <v>26185</v>
      </c>
      <c r="C24029" s="93" t="s">
        <v>1401</v>
      </c>
      <c r="D24029" s="95">
        <v>1727</v>
      </c>
      <c r="F24029" s="95">
        <v>23708794</v>
      </c>
      <c r="G24029" s="95">
        <v>250</v>
      </c>
      <c r="H24029" s="93" t="s">
        <v>8976</v>
      </c>
      <c r="I24029" s="93" t="s">
        <v>23895</v>
      </c>
      <c r="J24029" s="93" t="s">
        <v>1506</v>
      </c>
      <c r="K24029" s="93" t="s">
        <v>1507</v>
      </c>
      <c r="L24029" s="14">
        <f>AND(vyberHrace&lt;&gt;"",ISNUMBER(SEARCH(vyberHrace,$B24029)))</f>
      </c>
      <c r="M24029" s="14">
        <f>AND($I24029=MID(kododd,1,2),$J24029=MID(kododd,3,3))</f>
      </c>
    </row>
    <row r="24030">
      <c r="A24030" s="95">
        <v>32748</v>
      </c>
      <c r="B24030" s="93" t="s">
        <v>2294</v>
      </c>
      <c r="C24030" s="93" t="s">
        <v>1437</v>
      </c>
      <c r="D24030" s="95">
        <v>1738</v>
      </c>
      <c r="E24030" s="95">
        <v>1811</v>
      </c>
      <c r="F24030" s="95">
        <v>23708808</v>
      </c>
      <c r="G24030" s="95">
        <v>250</v>
      </c>
      <c r="H24030" s="93" t="s">
        <v>8976</v>
      </c>
      <c r="I24030" s="93" t="s">
        <v>23895</v>
      </c>
      <c r="J24030" s="93" t="s">
        <v>1506</v>
      </c>
      <c r="K24030" s="93" t="s">
        <v>1507</v>
      </c>
      <c r="L24030" s="14">
        <f>AND(vyberHrace&lt;&gt;"",ISNUMBER(SEARCH(vyberHrace,$B24030)))</f>
      </c>
      <c r="M24030" s="14">
        <f>AND($I24030=MID(kododd,1,2),$J24030=MID(kododd,3,3))</f>
      </c>
    </row>
    <row r="24031">
      <c r="A24031" s="95">
        <v>63012</v>
      </c>
      <c r="B24031" s="93" t="s">
        <v>29702</v>
      </c>
      <c r="C24031" s="93" t="s">
        <v>1450</v>
      </c>
      <c r="F24031" s="95">
        <v>571002855</v>
      </c>
      <c r="G24031" s="95">
        <v>250</v>
      </c>
      <c r="H24031" s="93" t="s">
        <v>8976</v>
      </c>
      <c r="I24031" s="93" t="s">
        <v>23895</v>
      </c>
      <c r="J24031" s="93" t="s">
        <v>20947</v>
      </c>
      <c r="K24031" s="93" t="s">
        <v>6833</v>
      </c>
      <c r="L24031" s="14">
        <f>AND(vyberHrace&lt;&gt;"",ISNUMBER(SEARCH(vyberHrace,$B24031)))</f>
      </c>
      <c r="M24031" s="14">
        <f>AND($I24031=MID(kododd,1,2),$J24031=MID(kododd,3,3))</f>
      </c>
    </row>
    <row r="24032">
      <c r="A24032" s="95">
        <v>44437</v>
      </c>
      <c r="B24032" s="93" t="s">
        <v>18403</v>
      </c>
      <c r="C24032" s="93" t="s">
        <v>3255</v>
      </c>
      <c r="G24032" s="95">
        <v>0</v>
      </c>
      <c r="H24032" s="93" t="s">
        <v>8976</v>
      </c>
      <c r="I24032" s="93" t="s">
        <v>23895</v>
      </c>
      <c r="J24032" s="93" t="s">
        <v>20878</v>
      </c>
      <c r="K24032" s="93" t="s">
        <v>6859</v>
      </c>
      <c r="L24032" s="14">
        <f>AND(vyberHrace&lt;&gt;"",ISNUMBER(SEARCH(vyberHrace,$B24032)))</f>
      </c>
      <c r="M24032" s="14">
        <f>AND($I24032=MID(kododd,1,2),$J24032=MID(kododd,3,3))</f>
      </c>
    </row>
    <row r="24033">
      <c r="A24033" s="95">
        <v>59359</v>
      </c>
      <c r="B24033" s="93" t="s">
        <v>25778</v>
      </c>
      <c r="C24033" s="93" t="s">
        <v>1424</v>
      </c>
      <c r="G24033" s="95">
        <v>0</v>
      </c>
      <c r="H24033" s="93" t="s">
        <v>8976</v>
      </c>
      <c r="I24033" s="93" t="s">
        <v>23895</v>
      </c>
      <c r="J24033" s="93" t="s">
        <v>20935</v>
      </c>
      <c r="K24033" s="93" t="s">
        <v>6901</v>
      </c>
      <c r="L24033" s="14">
        <f>AND(vyberHrace&lt;&gt;"",ISNUMBER(SEARCH(vyberHrace,$B24033)))</f>
      </c>
      <c r="M24033" s="14">
        <f>AND($I24033=MID(kododd,1,2),$J24033=MID(kododd,3,3))</f>
      </c>
    </row>
    <row r="24034">
      <c r="A24034" s="95">
        <v>35851</v>
      </c>
      <c r="B24034" s="93" t="s">
        <v>18404</v>
      </c>
      <c r="C24034" s="93" t="s">
        <v>1421</v>
      </c>
      <c r="G24034" s="95">
        <v>0</v>
      </c>
      <c r="H24034" s="93" t="s">
        <v>8976</v>
      </c>
      <c r="I24034" s="93" t="s">
        <v>23895</v>
      </c>
      <c r="J24034" s="93" t="s">
        <v>20881</v>
      </c>
      <c r="K24034" s="93" t="s">
        <v>1955</v>
      </c>
      <c r="L24034" s="14">
        <f>AND(vyberHrace&lt;&gt;"",ISNUMBER(SEARCH(vyberHrace,$B24034)))</f>
      </c>
      <c r="M24034" s="14">
        <f>AND($I24034=MID(kododd,1,2),$J24034=MID(kododd,3,3))</f>
      </c>
    </row>
    <row r="24035">
      <c r="A24035" s="95">
        <v>46850</v>
      </c>
      <c r="B24035" s="93" t="s">
        <v>18406</v>
      </c>
      <c r="C24035" s="93" t="s">
        <v>1406</v>
      </c>
      <c r="G24035" s="95">
        <v>0</v>
      </c>
      <c r="H24035" s="93" t="s">
        <v>8976</v>
      </c>
      <c r="I24035" s="93" t="s">
        <v>23895</v>
      </c>
      <c r="J24035" s="93" t="s">
        <v>20878</v>
      </c>
      <c r="K24035" s="93" t="s">
        <v>6859</v>
      </c>
      <c r="L24035" s="14">
        <f>AND(vyberHrace&lt;&gt;"",ISNUMBER(SEARCH(vyberHrace,$B24035)))</f>
      </c>
      <c r="M24035" s="14">
        <f>AND($I24035=MID(kododd,1,2),$J24035=MID(kododd,3,3))</f>
      </c>
    </row>
    <row r="24036">
      <c r="A24036" s="95">
        <v>45573</v>
      </c>
      <c r="B24036" s="93" t="s">
        <v>18407</v>
      </c>
      <c r="C24036" s="93" t="s">
        <v>1419</v>
      </c>
      <c r="D24036" s="95">
        <v>1100</v>
      </c>
      <c r="G24036" s="95">
        <v>0</v>
      </c>
      <c r="H24036" s="93" t="s">
        <v>8976</v>
      </c>
      <c r="I24036" s="93" t="s">
        <v>23895</v>
      </c>
      <c r="J24036" s="93" t="s">
        <v>3580</v>
      </c>
      <c r="K24036" s="93" t="s">
        <v>4827</v>
      </c>
      <c r="L24036" s="14">
        <f>AND(vyberHrace&lt;&gt;"",ISNUMBER(SEARCH(vyberHrace,$B24036)))</f>
      </c>
      <c r="M24036" s="14">
        <f>AND($I24036=MID(kododd,1,2),$J24036=MID(kododd,3,3))</f>
      </c>
    </row>
    <row r="24037">
      <c r="A24037" s="95">
        <v>45576</v>
      </c>
      <c r="B24037" s="93" t="s">
        <v>18412</v>
      </c>
      <c r="C24037" s="93" t="s">
        <v>1410</v>
      </c>
      <c r="G24037" s="95">
        <v>0</v>
      </c>
      <c r="H24037" s="93" t="s">
        <v>8976</v>
      </c>
      <c r="I24037" s="93" t="s">
        <v>23895</v>
      </c>
      <c r="J24037" s="93" t="s">
        <v>3580</v>
      </c>
      <c r="K24037" s="93" t="s">
        <v>4827</v>
      </c>
      <c r="L24037" s="14">
        <f>AND(vyberHrace&lt;&gt;"",ISNUMBER(SEARCH(vyberHrace,$B24037)))</f>
      </c>
      <c r="M24037" s="14">
        <f>AND($I24037=MID(kododd,1,2),$J24037=MID(kododd,3,3))</f>
      </c>
    </row>
    <row r="24038">
      <c r="A24038" s="95">
        <v>62902</v>
      </c>
      <c r="B24038" s="93" t="s">
        <v>29703</v>
      </c>
      <c r="C24038" s="93" t="s">
        <v>1487</v>
      </c>
      <c r="G24038" s="95">
        <v>250</v>
      </c>
      <c r="H24038" s="93" t="s">
        <v>8976</v>
      </c>
      <c r="I24038" s="93" t="s">
        <v>23895</v>
      </c>
      <c r="J24038" s="93" t="s">
        <v>20911</v>
      </c>
      <c r="K24038" s="93" t="s">
        <v>3262</v>
      </c>
      <c r="L24038" s="14">
        <f>AND(vyberHrace&lt;&gt;"",ISNUMBER(SEARCH(vyberHrace,$B24038)))</f>
      </c>
      <c r="M24038" s="14">
        <f>AND($I24038=MID(kododd,1,2),$J24038=MID(kododd,3,3))</f>
      </c>
    </row>
    <row r="24039">
      <c r="A24039" s="95">
        <v>14024</v>
      </c>
      <c r="B24039" s="93" t="s">
        <v>18414</v>
      </c>
      <c r="C24039" s="93" t="s">
        <v>1423</v>
      </c>
      <c r="D24039" s="95">
        <v>1150</v>
      </c>
      <c r="F24039" s="95">
        <v>23749865</v>
      </c>
      <c r="G24039" s="95">
        <v>250</v>
      </c>
      <c r="H24039" s="93" t="s">
        <v>8976</v>
      </c>
      <c r="I24039" s="93" t="s">
        <v>23895</v>
      </c>
      <c r="J24039" s="93" t="s">
        <v>20879</v>
      </c>
      <c r="K24039" s="93" t="s">
        <v>23919</v>
      </c>
      <c r="L24039" s="14">
        <f>AND(vyberHrace&lt;&gt;"",ISNUMBER(SEARCH(vyberHrace,$B24039)))</f>
      </c>
      <c r="M24039" s="14">
        <f>AND($I24039=MID(kododd,1,2),$J24039=MID(kododd,3,3))</f>
      </c>
    </row>
    <row r="24040">
      <c r="A24040" s="95">
        <v>61521</v>
      </c>
      <c r="B24040" s="93" t="s">
        <v>27697</v>
      </c>
      <c r="C24040" s="93" t="s">
        <v>27305</v>
      </c>
      <c r="G24040" s="95">
        <v>250</v>
      </c>
      <c r="H24040" s="93" t="s">
        <v>8976</v>
      </c>
      <c r="I24040" s="93" t="s">
        <v>23895</v>
      </c>
      <c r="J24040" s="93" t="s">
        <v>29575</v>
      </c>
      <c r="K24040" s="93" t="s">
        <v>29576</v>
      </c>
      <c r="L24040" s="14">
        <f>AND(vyberHrace&lt;&gt;"",ISNUMBER(SEARCH(vyberHrace,$B24040)))</f>
      </c>
      <c r="M24040" s="14">
        <f>AND($I24040=MID(kododd,1,2),$J24040=MID(kododd,3,3))</f>
      </c>
    </row>
    <row r="24041">
      <c r="A24041" s="95">
        <v>49794</v>
      </c>
      <c r="B24041" s="93" t="s">
        <v>15930</v>
      </c>
      <c r="C24041" s="93" t="s">
        <v>1419</v>
      </c>
      <c r="D24041" s="95">
        <v>1254</v>
      </c>
      <c r="E24041" s="95">
        <v>1731</v>
      </c>
      <c r="F24041" s="95">
        <v>395455</v>
      </c>
      <c r="G24041" s="95">
        <v>250</v>
      </c>
      <c r="H24041" s="93" t="s">
        <v>8976</v>
      </c>
      <c r="I24041" s="93" t="s">
        <v>23895</v>
      </c>
      <c r="J24041" s="93" t="s">
        <v>20943</v>
      </c>
      <c r="K24041" s="93" t="s">
        <v>5112</v>
      </c>
      <c r="L24041" s="14">
        <f>AND(vyberHrace&lt;&gt;"",ISNUMBER(SEARCH(vyberHrace,$B24041)))</f>
      </c>
      <c r="M24041" s="14">
        <f>AND($I24041=MID(kododd,1,2),$J24041=MID(kododd,3,3))</f>
      </c>
    </row>
    <row r="24042">
      <c r="A24042" s="95">
        <v>7325</v>
      </c>
      <c r="B24042" s="93" t="s">
        <v>20563</v>
      </c>
      <c r="C24042" s="93" t="s">
        <v>1442</v>
      </c>
      <c r="D24042" s="95">
        <v>1959</v>
      </c>
      <c r="F24042" s="95">
        <v>387606</v>
      </c>
      <c r="G24042" s="95">
        <v>0</v>
      </c>
      <c r="H24042" s="93" t="s">
        <v>8976</v>
      </c>
      <c r="I24042" s="93" t="s">
        <v>23895</v>
      </c>
      <c r="J24042" s="93" t="s">
        <v>20938</v>
      </c>
      <c r="K24042" s="93" t="s">
        <v>5086</v>
      </c>
      <c r="L24042" s="14">
        <f>AND(vyberHrace&lt;&gt;"",ISNUMBER(SEARCH(vyberHrace,$B24042)))</f>
      </c>
      <c r="M24042" s="14">
        <f>AND($I24042=MID(kododd,1,2),$J24042=MID(kododd,3,3))</f>
      </c>
    </row>
    <row r="24043">
      <c r="A24043" s="95">
        <v>11251</v>
      </c>
      <c r="B24043" s="93" t="s">
        <v>20564</v>
      </c>
      <c r="C24043" s="93" t="s">
        <v>1476</v>
      </c>
      <c r="D24043" s="95">
        <v>1511</v>
      </c>
      <c r="F24043" s="95">
        <v>389137</v>
      </c>
      <c r="G24043" s="95">
        <v>0</v>
      </c>
      <c r="H24043" s="93" t="s">
        <v>8976</v>
      </c>
      <c r="I24043" s="93" t="s">
        <v>23895</v>
      </c>
      <c r="J24043" s="93" t="s">
        <v>20938</v>
      </c>
      <c r="K24043" s="93" t="s">
        <v>5086</v>
      </c>
      <c r="L24043" s="14">
        <f>AND(vyberHrace&lt;&gt;"",ISNUMBER(SEARCH(vyberHrace,$B24043)))</f>
      </c>
      <c r="M24043" s="14">
        <f>AND($I24043=MID(kododd,1,2),$J24043=MID(kododd,3,3))</f>
      </c>
    </row>
    <row r="24044">
      <c r="A24044" s="95">
        <v>47313</v>
      </c>
      <c r="B24044" s="93" t="s">
        <v>20570</v>
      </c>
      <c r="C24044" s="93" t="s">
        <v>1408</v>
      </c>
      <c r="G24044" s="95">
        <v>0</v>
      </c>
      <c r="H24044" s="93" t="s">
        <v>8976</v>
      </c>
      <c r="I24044" s="93" t="s">
        <v>23895</v>
      </c>
      <c r="J24044" s="93" t="s">
        <v>20935</v>
      </c>
      <c r="K24044" s="93" t="s">
        <v>6901</v>
      </c>
      <c r="L24044" s="14">
        <f>AND(vyberHrace&lt;&gt;"",ISNUMBER(SEARCH(vyberHrace,$B24044)))</f>
      </c>
      <c r="M24044" s="14">
        <f>AND($I24044=MID(kododd,1,2),$J24044=MID(kododd,3,3))</f>
      </c>
    </row>
    <row r="24045">
      <c r="A24045" s="95">
        <v>948</v>
      </c>
      <c r="B24045" s="93" t="s">
        <v>15147</v>
      </c>
      <c r="C24045" s="93" t="s">
        <v>1432</v>
      </c>
      <c r="D24045" s="95">
        <v>1937</v>
      </c>
      <c r="E24045" s="95">
        <v>1986</v>
      </c>
      <c r="F24045" s="95">
        <v>304131</v>
      </c>
      <c r="G24045" s="95">
        <v>250</v>
      </c>
      <c r="H24045" s="93" t="s">
        <v>8976</v>
      </c>
      <c r="I24045" s="93" t="s">
        <v>23895</v>
      </c>
      <c r="J24045" s="93" t="s">
        <v>20938</v>
      </c>
      <c r="K24045" s="93" t="s">
        <v>5086</v>
      </c>
      <c r="L24045" s="14">
        <f>AND(vyberHrace&lt;&gt;"",ISNUMBER(SEARCH(vyberHrace,$B24045)))</f>
      </c>
      <c r="M24045" s="14">
        <f>AND($I24045=MID(kododd,1,2),$J24045=MID(kododd,3,3))</f>
      </c>
    </row>
    <row r="24046">
      <c r="A24046" s="95">
        <v>60287</v>
      </c>
      <c r="B24046" s="93" t="s">
        <v>26746</v>
      </c>
      <c r="C24046" s="93" t="s">
        <v>1487</v>
      </c>
      <c r="F24046" s="95">
        <v>23789492</v>
      </c>
      <c r="G24046" s="95">
        <v>250</v>
      </c>
      <c r="H24046" s="93" t="s">
        <v>8976</v>
      </c>
      <c r="I24046" s="93" t="s">
        <v>23895</v>
      </c>
      <c r="J24046" s="93" t="s">
        <v>20878</v>
      </c>
      <c r="K24046" s="93" t="s">
        <v>6859</v>
      </c>
      <c r="L24046" s="14">
        <f>AND(vyberHrace&lt;&gt;"",ISNUMBER(SEARCH(vyberHrace,$B24046)))</f>
      </c>
      <c r="M24046" s="14">
        <f>AND($I24046=MID(kododd,1,2),$J24046=MID(kododd,3,3))</f>
      </c>
    </row>
    <row r="24047">
      <c r="A24047" s="95">
        <v>19698</v>
      </c>
      <c r="B24047" s="93" t="s">
        <v>15162</v>
      </c>
      <c r="C24047" s="93" t="s">
        <v>1440</v>
      </c>
      <c r="D24047" s="95">
        <v>1567</v>
      </c>
      <c r="E24047" s="95">
        <v>1747</v>
      </c>
      <c r="F24047" s="95">
        <v>393380</v>
      </c>
      <c r="G24047" s="95">
        <v>250</v>
      </c>
      <c r="H24047" s="93" t="s">
        <v>8976</v>
      </c>
      <c r="I24047" s="93" t="s">
        <v>23895</v>
      </c>
      <c r="J24047" s="93" t="s">
        <v>20882</v>
      </c>
      <c r="K24047" s="93" t="s">
        <v>6865</v>
      </c>
      <c r="L24047" s="14">
        <f>AND(vyberHrace&lt;&gt;"",ISNUMBER(SEARCH(vyberHrace,$B24047)))</f>
      </c>
      <c r="M24047" s="14">
        <f>AND($I24047=MID(kododd,1,2),$J24047=MID(kododd,3,3))</f>
      </c>
    </row>
    <row r="24048">
      <c r="A24048" s="95">
        <v>53750</v>
      </c>
      <c r="B24048" s="93" t="s">
        <v>24104</v>
      </c>
      <c r="C24048" s="93" t="s">
        <v>1411</v>
      </c>
      <c r="F24048" s="95">
        <v>23753811</v>
      </c>
      <c r="G24048" s="95">
        <v>0</v>
      </c>
      <c r="H24048" s="93" t="s">
        <v>8976</v>
      </c>
      <c r="I24048" s="93" t="s">
        <v>23895</v>
      </c>
      <c r="J24048" s="93" t="s">
        <v>20913</v>
      </c>
      <c r="K24048" s="93" t="s">
        <v>3849</v>
      </c>
      <c r="L24048" s="14">
        <f>AND(vyberHrace&lt;&gt;"",ISNUMBER(SEARCH(vyberHrace,$B24048)))</f>
      </c>
      <c r="M24048" s="14">
        <f>AND($I24048=MID(kododd,1,2),$J24048=MID(kododd,3,3))</f>
      </c>
    </row>
    <row r="24049">
      <c r="A24049" s="95">
        <v>49897</v>
      </c>
      <c r="B24049" s="93" t="s">
        <v>24063</v>
      </c>
      <c r="C24049" s="93" t="s">
        <v>1402</v>
      </c>
      <c r="D24049" s="95">
        <v>1249</v>
      </c>
      <c r="F24049" s="95">
        <v>397652</v>
      </c>
      <c r="G24049" s="95">
        <v>0</v>
      </c>
      <c r="H24049" s="93" t="s">
        <v>8976</v>
      </c>
      <c r="I24049" s="93" t="s">
        <v>23895</v>
      </c>
      <c r="J24049" s="93" t="s">
        <v>20869</v>
      </c>
      <c r="K24049" s="93" t="s">
        <v>6770</v>
      </c>
      <c r="L24049" s="14">
        <f>AND(vyberHrace&lt;&gt;"",ISNUMBER(SEARCH(vyberHrace,$B24049)))</f>
      </c>
      <c r="M24049" s="14">
        <f>AND($I24049=MID(kododd,1,2),$J24049=MID(kododd,3,3))</f>
      </c>
    </row>
    <row r="24050">
      <c r="A24050" s="95">
        <v>58396</v>
      </c>
      <c r="B24050" s="93" t="s">
        <v>24903</v>
      </c>
      <c r="C24050" s="93" t="s">
        <v>1487</v>
      </c>
      <c r="F24050" s="95">
        <v>23788356</v>
      </c>
      <c r="G24050" s="95">
        <v>0</v>
      </c>
      <c r="H24050" s="93" t="s">
        <v>8976</v>
      </c>
      <c r="I24050" s="93" t="s">
        <v>23895</v>
      </c>
      <c r="J24050" s="93" t="s">
        <v>20878</v>
      </c>
      <c r="K24050" s="93" t="s">
        <v>6859</v>
      </c>
      <c r="L24050" s="14">
        <f>AND(vyberHrace&lt;&gt;"",ISNUMBER(SEARCH(vyberHrace,$B24050)))</f>
      </c>
      <c r="M24050" s="14">
        <f>AND($I24050=MID(kododd,1,2),$J24050=MID(kododd,3,3))</f>
      </c>
    </row>
    <row r="24051">
      <c r="A24051" s="95">
        <v>47408</v>
      </c>
      <c r="B24051" s="93" t="s">
        <v>14389</v>
      </c>
      <c r="C24051" s="93" t="s">
        <v>1400</v>
      </c>
      <c r="D24051" s="95">
        <v>1205</v>
      </c>
      <c r="F24051" s="95">
        <v>23738804</v>
      </c>
      <c r="G24051" s="95">
        <v>0</v>
      </c>
      <c r="H24051" s="93" t="s">
        <v>8976</v>
      </c>
      <c r="I24051" s="93" t="s">
        <v>23895</v>
      </c>
      <c r="J24051" s="93" t="s">
        <v>20944</v>
      </c>
      <c r="K24051" s="93" t="s">
        <v>11221</v>
      </c>
      <c r="L24051" s="14">
        <f>AND(vyberHrace&lt;&gt;"",ISNUMBER(SEARCH(vyberHrace,$B24051)))</f>
      </c>
      <c r="M24051" s="14">
        <f>AND($I24051=MID(kododd,1,2),$J24051=MID(kododd,3,3))</f>
      </c>
    </row>
    <row r="24052">
      <c r="A24052" s="95">
        <v>62809</v>
      </c>
      <c r="B24052" s="93" t="s">
        <v>29704</v>
      </c>
      <c r="C24052" s="93" t="s">
        <v>1450</v>
      </c>
      <c r="G24052" s="95">
        <v>250</v>
      </c>
      <c r="H24052" s="93" t="s">
        <v>8976</v>
      </c>
      <c r="I24052" s="93" t="s">
        <v>23895</v>
      </c>
      <c r="J24052" s="93" t="s">
        <v>20878</v>
      </c>
      <c r="K24052" s="93" t="s">
        <v>6859</v>
      </c>
      <c r="L24052" s="14">
        <f>AND(vyberHrace&lt;&gt;"",ISNUMBER(SEARCH(vyberHrace,$B24052)))</f>
      </c>
      <c r="M24052" s="14">
        <f>AND($I24052=MID(kododd,1,2),$J24052=MID(kododd,3,3))</f>
      </c>
    </row>
    <row r="24053">
      <c r="A24053" s="95">
        <v>62810</v>
      </c>
      <c r="B24053" s="93" t="s">
        <v>29705</v>
      </c>
      <c r="C24053" s="93" t="s">
        <v>1488</v>
      </c>
      <c r="G24053" s="95">
        <v>250</v>
      </c>
      <c r="H24053" s="93" t="s">
        <v>8976</v>
      </c>
      <c r="I24053" s="93" t="s">
        <v>23895</v>
      </c>
      <c r="J24053" s="93" t="s">
        <v>20878</v>
      </c>
      <c r="K24053" s="93" t="s">
        <v>6859</v>
      </c>
      <c r="L24053" s="14">
        <f>AND(vyberHrace&lt;&gt;"",ISNUMBER(SEARCH(vyberHrace,$B24053)))</f>
      </c>
      <c r="M24053" s="14">
        <f>AND($I24053=MID(kododd,1,2),$J24053=MID(kododd,3,3))</f>
      </c>
    </row>
    <row r="24054">
      <c r="A24054" s="95">
        <v>6886</v>
      </c>
      <c r="B24054" s="93" t="s">
        <v>14402</v>
      </c>
      <c r="C24054" s="93" t="s">
        <v>1407</v>
      </c>
      <c r="D24054" s="95">
        <v>1614</v>
      </c>
      <c r="E24054" s="95">
        <v>1759</v>
      </c>
      <c r="F24054" s="95">
        <v>378224</v>
      </c>
      <c r="G24054" s="95">
        <v>250</v>
      </c>
      <c r="H24054" s="93" t="s">
        <v>8976</v>
      </c>
      <c r="I24054" s="93" t="s">
        <v>23895</v>
      </c>
      <c r="J24054" s="93" t="s">
        <v>20878</v>
      </c>
      <c r="K24054" s="93" t="s">
        <v>6859</v>
      </c>
      <c r="L24054" s="14">
        <f>AND(vyberHrace&lt;&gt;"",ISNUMBER(SEARCH(vyberHrace,$B24054)))</f>
      </c>
      <c r="M24054" s="14">
        <f>AND($I24054=MID(kododd,1,2),$J24054=MID(kododd,3,3))</f>
      </c>
    </row>
    <row r="24055">
      <c r="A24055" s="95">
        <v>46637</v>
      </c>
      <c r="B24055" s="93" t="s">
        <v>14404</v>
      </c>
      <c r="C24055" s="93" t="s">
        <v>1408</v>
      </c>
      <c r="D24055" s="95">
        <v>1250</v>
      </c>
      <c r="G24055" s="95">
        <v>0</v>
      </c>
      <c r="H24055" s="93" t="s">
        <v>8976</v>
      </c>
      <c r="I24055" s="93" t="s">
        <v>23895</v>
      </c>
      <c r="J24055" s="93" t="s">
        <v>20869</v>
      </c>
      <c r="K24055" s="93" t="s">
        <v>6770</v>
      </c>
      <c r="L24055" s="14">
        <f>AND(vyberHrace&lt;&gt;"",ISNUMBER(SEARCH(vyberHrace,$B24055)))</f>
      </c>
      <c r="M24055" s="14">
        <f>AND($I24055=MID(kododd,1,2),$J24055=MID(kododd,3,3))</f>
      </c>
    </row>
    <row r="24056">
      <c r="A24056" s="95">
        <v>50520</v>
      </c>
      <c r="B24056" s="93" t="s">
        <v>4401</v>
      </c>
      <c r="C24056" s="93" t="s">
        <v>1409</v>
      </c>
      <c r="D24056" s="95">
        <v>1471</v>
      </c>
      <c r="E24056" s="95">
        <v>1662</v>
      </c>
      <c r="F24056" s="95">
        <v>23732474</v>
      </c>
      <c r="G24056" s="95">
        <v>250</v>
      </c>
      <c r="H24056" s="93" t="s">
        <v>8976</v>
      </c>
      <c r="I24056" s="93" t="s">
        <v>23895</v>
      </c>
      <c r="J24056" s="93" t="s">
        <v>20865</v>
      </c>
      <c r="K24056" s="93" t="s">
        <v>6760</v>
      </c>
      <c r="L24056" s="14">
        <f>AND(vyberHrace&lt;&gt;"",ISNUMBER(SEARCH(vyberHrace,$B24056)))</f>
      </c>
      <c r="M24056" s="14">
        <f>AND($I24056=MID(kododd,1,2),$J24056=MID(kododd,3,3))</f>
      </c>
    </row>
    <row r="24057">
      <c r="A24057" s="95">
        <v>59235</v>
      </c>
      <c r="B24057" s="93" t="s">
        <v>25664</v>
      </c>
      <c r="C24057" s="93" t="s">
        <v>1450</v>
      </c>
      <c r="F24057" s="95">
        <v>23779888</v>
      </c>
      <c r="G24057" s="95">
        <v>0</v>
      </c>
      <c r="H24057" s="93" t="s">
        <v>8976</v>
      </c>
      <c r="I24057" s="93" t="s">
        <v>23895</v>
      </c>
      <c r="J24057" s="93" t="s">
        <v>21013</v>
      </c>
      <c r="K24057" s="93" t="s">
        <v>12269</v>
      </c>
      <c r="L24057" s="14">
        <f>AND(vyberHrace&lt;&gt;"",ISNUMBER(SEARCH(vyberHrace,$B24057)))</f>
      </c>
      <c r="M24057" s="14">
        <f>AND($I24057=MID(kododd,1,2),$J24057=MID(kododd,3,3))</f>
      </c>
    </row>
    <row r="24058">
      <c r="A24058" s="95">
        <v>62483</v>
      </c>
      <c r="B24058" s="93" t="s">
        <v>29706</v>
      </c>
      <c r="C24058" s="93" t="s">
        <v>1487</v>
      </c>
      <c r="G24058" s="95">
        <v>250</v>
      </c>
      <c r="H24058" s="93" t="s">
        <v>8976</v>
      </c>
      <c r="I24058" s="93" t="s">
        <v>23895</v>
      </c>
      <c r="J24058" s="93" t="s">
        <v>29575</v>
      </c>
      <c r="K24058" s="93" t="s">
        <v>29576</v>
      </c>
      <c r="L24058" s="14">
        <f>AND(vyberHrace&lt;&gt;"",ISNUMBER(SEARCH(vyberHrace,$B24058)))</f>
      </c>
      <c r="M24058" s="14">
        <f>AND($I24058=MID(kododd,1,2),$J24058=MID(kododd,3,3))</f>
      </c>
    </row>
    <row r="24059">
      <c r="A24059" s="95">
        <v>25949</v>
      </c>
      <c r="B24059" s="93" t="s">
        <v>16704</v>
      </c>
      <c r="C24059" s="93" t="s">
        <v>1461</v>
      </c>
      <c r="D24059" s="95">
        <v>1978</v>
      </c>
      <c r="E24059" s="95">
        <v>1965</v>
      </c>
      <c r="F24059" s="95">
        <v>332313</v>
      </c>
      <c r="G24059" s="95">
        <v>250</v>
      </c>
      <c r="H24059" s="93" t="s">
        <v>8976</v>
      </c>
      <c r="I24059" s="93" t="s">
        <v>23895</v>
      </c>
      <c r="J24059" s="93" t="s">
        <v>20936</v>
      </c>
      <c r="K24059" s="93" t="s">
        <v>5615</v>
      </c>
      <c r="L24059" s="14">
        <f>AND(vyberHrace&lt;&gt;"",ISNUMBER(SEARCH(vyberHrace,$B24059)))</f>
      </c>
      <c r="M24059" s="14">
        <f>AND($I24059=MID(kododd,1,2),$J24059=MID(kododd,3,3))</f>
      </c>
    </row>
    <row r="24060">
      <c r="A24060" s="95">
        <v>45279</v>
      </c>
      <c r="B24060" s="93" t="s">
        <v>18872</v>
      </c>
      <c r="C24060" s="93" t="s">
        <v>1471</v>
      </c>
      <c r="D24060" s="95">
        <v>1054</v>
      </c>
      <c r="F24060" s="95">
        <v>23748702</v>
      </c>
      <c r="G24060" s="95">
        <v>250</v>
      </c>
      <c r="H24060" s="93" t="s">
        <v>8976</v>
      </c>
      <c r="I24060" s="93" t="s">
        <v>23895</v>
      </c>
      <c r="J24060" s="93" t="s">
        <v>20926</v>
      </c>
      <c r="K24060" s="93" t="s">
        <v>5577</v>
      </c>
      <c r="L24060" s="14">
        <f>AND(vyberHrace&lt;&gt;"",ISNUMBER(SEARCH(vyberHrace,$B24060)))</f>
      </c>
      <c r="M24060" s="14">
        <f>AND($I24060=MID(kododd,1,2),$J24060=MID(kododd,3,3))</f>
      </c>
    </row>
    <row r="24061">
      <c r="A24061" s="95">
        <v>60274</v>
      </c>
      <c r="B24061" s="93" t="s">
        <v>26733</v>
      </c>
      <c r="C24061" s="93" t="s">
        <v>1487</v>
      </c>
      <c r="F24061" s="95">
        <v>571005099</v>
      </c>
      <c r="G24061" s="95">
        <v>250</v>
      </c>
      <c r="H24061" s="93" t="s">
        <v>8976</v>
      </c>
      <c r="I24061" s="93" t="s">
        <v>23895</v>
      </c>
      <c r="J24061" s="93" t="s">
        <v>20878</v>
      </c>
      <c r="K24061" s="93" t="s">
        <v>6859</v>
      </c>
      <c r="L24061" s="14">
        <f>AND(vyberHrace&lt;&gt;"",ISNUMBER(SEARCH(vyberHrace,$B24061)))</f>
      </c>
      <c r="M24061" s="14">
        <f>AND($I24061=MID(kododd,1,2),$J24061=MID(kododd,3,3))</f>
      </c>
    </row>
    <row r="24062">
      <c r="A24062" s="95">
        <v>62811</v>
      </c>
      <c r="B24062" s="93" t="s">
        <v>29707</v>
      </c>
      <c r="C24062" s="93" t="s">
        <v>1424</v>
      </c>
      <c r="G24062" s="95">
        <v>250</v>
      </c>
      <c r="H24062" s="93" t="s">
        <v>8976</v>
      </c>
      <c r="I24062" s="93" t="s">
        <v>23895</v>
      </c>
      <c r="J24062" s="93" t="s">
        <v>20878</v>
      </c>
      <c r="K24062" s="93" t="s">
        <v>6859</v>
      </c>
      <c r="L24062" s="14">
        <f>AND(vyberHrace&lt;&gt;"",ISNUMBER(SEARCH(vyberHrace,$B24062)))</f>
      </c>
      <c r="M24062" s="14">
        <f>AND($I24062=MID(kododd,1,2),$J24062=MID(kododd,3,3))</f>
      </c>
    </row>
    <row r="24063">
      <c r="A24063" s="95">
        <v>57326</v>
      </c>
      <c r="B24063" s="93" t="s">
        <v>23186</v>
      </c>
      <c r="C24063" s="93" t="s">
        <v>1411</v>
      </c>
      <c r="F24063" s="95">
        <v>23788496</v>
      </c>
      <c r="G24063" s="95">
        <v>0</v>
      </c>
      <c r="H24063" s="93" t="s">
        <v>8976</v>
      </c>
      <c r="I24063" s="93" t="s">
        <v>23895</v>
      </c>
      <c r="J24063" s="93" t="s">
        <v>20878</v>
      </c>
      <c r="K24063" s="93" t="s">
        <v>6859</v>
      </c>
      <c r="L24063" s="14">
        <f>AND(vyberHrace&lt;&gt;"",ISNUMBER(SEARCH(vyberHrace,$B24063)))</f>
      </c>
      <c r="M24063" s="14">
        <f>AND($I24063=MID(kododd,1,2),$J24063=MID(kododd,3,3))</f>
      </c>
    </row>
    <row r="24064">
      <c r="A24064" s="95">
        <v>60226</v>
      </c>
      <c r="B24064" s="93" t="s">
        <v>26687</v>
      </c>
      <c r="C24064" s="93" t="s">
        <v>1450</v>
      </c>
      <c r="G24064" s="95">
        <v>0</v>
      </c>
      <c r="H24064" s="93" t="s">
        <v>8976</v>
      </c>
      <c r="I24064" s="93" t="s">
        <v>23895</v>
      </c>
      <c r="J24064" s="93" t="s">
        <v>20878</v>
      </c>
      <c r="K24064" s="93" t="s">
        <v>6859</v>
      </c>
      <c r="L24064" s="14">
        <f>AND(vyberHrace&lt;&gt;"",ISNUMBER(SEARCH(vyberHrace,$B24064)))</f>
      </c>
      <c r="M24064" s="14">
        <f>AND($I24064=MID(kododd,1,2),$J24064=MID(kododd,3,3))</f>
      </c>
    </row>
    <row r="24065">
      <c r="A24065" s="95">
        <v>54552</v>
      </c>
      <c r="B24065" s="93" t="s">
        <v>5665</v>
      </c>
      <c r="C24065" s="93" t="s">
        <v>1419</v>
      </c>
      <c r="D24065" s="95">
        <v>1673</v>
      </c>
      <c r="E24065" s="95">
        <v>1744</v>
      </c>
      <c r="F24065" s="95">
        <v>23757337</v>
      </c>
      <c r="G24065" s="95">
        <v>250</v>
      </c>
      <c r="H24065" s="93" t="s">
        <v>8976</v>
      </c>
      <c r="I24065" s="93" t="s">
        <v>23895</v>
      </c>
      <c r="J24065" s="93" t="s">
        <v>20965</v>
      </c>
      <c r="K24065" s="93" t="s">
        <v>3065</v>
      </c>
      <c r="L24065" s="14">
        <f>AND(vyberHrace&lt;&gt;"",ISNUMBER(SEARCH(vyberHrace,$B24065)))</f>
      </c>
      <c r="M24065" s="14">
        <f>AND($I24065=MID(kododd,1,2),$J24065=MID(kododd,3,3))</f>
      </c>
    </row>
    <row r="24066">
      <c r="A24066" s="95">
        <v>48348</v>
      </c>
      <c r="B24066" s="93" t="s">
        <v>18901</v>
      </c>
      <c r="C24066" s="93" t="s">
        <v>1419</v>
      </c>
      <c r="D24066" s="95">
        <v>1070</v>
      </c>
      <c r="G24066" s="95">
        <v>0</v>
      </c>
      <c r="H24066" s="93" t="s">
        <v>8976</v>
      </c>
      <c r="I24066" s="93" t="s">
        <v>23895</v>
      </c>
      <c r="J24066" s="93" t="s">
        <v>20843</v>
      </c>
      <c r="K24066" s="93" t="s">
        <v>9950</v>
      </c>
      <c r="L24066" s="14">
        <f>AND(vyberHrace&lt;&gt;"",ISNUMBER(SEARCH(vyberHrace,$B24066)))</f>
      </c>
      <c r="M24066" s="14">
        <f>AND($I24066=MID(kododd,1,2),$J24066=MID(kododd,3,3))</f>
      </c>
    </row>
    <row r="24067">
      <c r="A24067" s="95">
        <v>58160</v>
      </c>
      <c r="B24067" s="93" t="s">
        <v>24679</v>
      </c>
      <c r="C24067" s="93" t="s">
        <v>1411</v>
      </c>
      <c r="G24067" s="95">
        <v>0</v>
      </c>
      <c r="H24067" s="93" t="s">
        <v>8976</v>
      </c>
      <c r="I24067" s="93" t="s">
        <v>23895</v>
      </c>
      <c r="J24067" s="93" t="s">
        <v>20947</v>
      </c>
      <c r="K24067" s="93" t="s">
        <v>6833</v>
      </c>
      <c r="L24067" s="14">
        <f>AND(vyberHrace&lt;&gt;"",ISNUMBER(SEARCH(vyberHrace,$B24067)))</f>
      </c>
      <c r="M24067" s="14">
        <f>AND($I24067=MID(kododd,1,2),$J24067=MID(kododd,3,3))</f>
      </c>
    </row>
    <row r="24068">
      <c r="A24068" s="95">
        <v>43623</v>
      </c>
      <c r="B24068" s="93" t="s">
        <v>16230</v>
      </c>
      <c r="C24068" s="93" t="s">
        <v>1446</v>
      </c>
      <c r="G24068" s="95">
        <v>0</v>
      </c>
      <c r="H24068" s="93" t="s">
        <v>8976</v>
      </c>
      <c r="I24068" s="93" t="s">
        <v>23895</v>
      </c>
      <c r="J24068" s="93" t="s">
        <v>20878</v>
      </c>
      <c r="K24068" s="93" t="s">
        <v>6859</v>
      </c>
      <c r="L24068" s="14">
        <f>AND(vyberHrace&lt;&gt;"",ISNUMBER(SEARCH(vyberHrace,$B24068)))</f>
      </c>
      <c r="M24068" s="14">
        <f>AND($I24068=MID(kododd,1,2),$J24068=MID(kododd,3,3))</f>
      </c>
    </row>
    <row r="24069">
      <c r="A24069" s="95">
        <v>62877</v>
      </c>
      <c r="B24069" s="93" t="s">
        <v>29708</v>
      </c>
      <c r="C24069" s="93" t="s">
        <v>1422</v>
      </c>
      <c r="G24069" s="95">
        <v>250</v>
      </c>
      <c r="H24069" s="93" t="s">
        <v>8976</v>
      </c>
      <c r="I24069" s="93" t="s">
        <v>23895</v>
      </c>
      <c r="J24069" s="93" t="s">
        <v>20935</v>
      </c>
      <c r="K24069" s="93" t="s">
        <v>6901</v>
      </c>
      <c r="L24069" s="14">
        <f>AND(vyberHrace&lt;&gt;"",ISNUMBER(SEARCH(vyberHrace,$B24069)))</f>
      </c>
      <c r="M24069" s="14">
        <f>AND($I24069=MID(kododd,1,2),$J24069=MID(kododd,3,3))</f>
      </c>
    </row>
    <row r="24070">
      <c r="A24070" s="95">
        <v>50876</v>
      </c>
      <c r="B24070" s="93" t="s">
        <v>16233</v>
      </c>
      <c r="C24070" s="93" t="s">
        <v>1420</v>
      </c>
      <c r="G24070" s="95">
        <v>0</v>
      </c>
      <c r="H24070" s="93" t="s">
        <v>8976</v>
      </c>
      <c r="I24070" s="93" t="s">
        <v>23895</v>
      </c>
      <c r="J24070" s="93" t="s">
        <v>20935</v>
      </c>
      <c r="K24070" s="93" t="s">
        <v>6901</v>
      </c>
      <c r="L24070" s="14">
        <f>AND(vyberHrace&lt;&gt;"",ISNUMBER(SEARCH(vyberHrace,$B24070)))</f>
      </c>
      <c r="M24070" s="14">
        <f>AND($I24070=MID(kododd,1,2),$J24070=MID(kododd,3,3))</f>
      </c>
    </row>
    <row r="24071">
      <c r="A24071" s="95">
        <v>971</v>
      </c>
      <c r="B24071" s="93" t="s">
        <v>16244</v>
      </c>
      <c r="C24071" s="93" t="s">
        <v>1413</v>
      </c>
      <c r="D24071" s="95">
        <v>1826</v>
      </c>
      <c r="E24071" s="95">
        <v>1840</v>
      </c>
      <c r="F24071" s="95">
        <v>23746939</v>
      </c>
      <c r="G24071" s="95">
        <v>250</v>
      </c>
      <c r="H24071" s="93" t="s">
        <v>8976</v>
      </c>
      <c r="I24071" s="93" t="s">
        <v>23895</v>
      </c>
      <c r="J24071" s="93" t="s">
        <v>20851</v>
      </c>
      <c r="K24071" s="93" t="s">
        <v>5148</v>
      </c>
      <c r="L24071" s="14">
        <f>AND(vyberHrace&lt;&gt;"",ISNUMBER(SEARCH(vyberHrace,$B24071)))</f>
      </c>
      <c r="M24071" s="14">
        <f>AND($I24071=MID(kododd,1,2),$J24071=MID(kododd,3,3))</f>
      </c>
    </row>
    <row r="24072">
      <c r="A24072" s="95">
        <v>44438</v>
      </c>
      <c r="B24072" s="93" t="s">
        <v>18526</v>
      </c>
      <c r="C24072" s="93" t="s">
        <v>3255</v>
      </c>
      <c r="G24072" s="95">
        <v>0</v>
      </c>
      <c r="H24072" s="93" t="s">
        <v>8976</v>
      </c>
      <c r="I24072" s="93" t="s">
        <v>23895</v>
      </c>
      <c r="J24072" s="93" t="s">
        <v>20878</v>
      </c>
      <c r="K24072" s="93" t="s">
        <v>6859</v>
      </c>
      <c r="L24072" s="14">
        <f>AND(vyberHrace&lt;&gt;"",ISNUMBER(SEARCH(vyberHrace,$B24072)))</f>
      </c>
      <c r="M24072" s="14">
        <f>AND($I24072=MID(kododd,1,2),$J24072=MID(kododd,3,3))</f>
      </c>
    </row>
    <row r="24073">
      <c r="A24073" s="95">
        <v>1458</v>
      </c>
      <c r="B24073" s="93" t="s">
        <v>18556</v>
      </c>
      <c r="C24073" s="93" t="s">
        <v>1417</v>
      </c>
      <c r="D24073" s="95">
        <v>1926</v>
      </c>
      <c r="E24073" s="95">
        <v>1964</v>
      </c>
      <c r="F24073" s="95">
        <v>307920</v>
      </c>
      <c r="G24073" s="95">
        <v>0</v>
      </c>
      <c r="H24073" s="93" t="s">
        <v>8976</v>
      </c>
      <c r="I24073" s="93" t="s">
        <v>23895</v>
      </c>
      <c r="J24073" s="93" t="s">
        <v>20908</v>
      </c>
      <c r="K24073" s="93" t="s">
        <v>4333</v>
      </c>
      <c r="L24073" s="14">
        <f>AND(vyberHrace&lt;&gt;"",ISNUMBER(SEARCH(vyberHrace,$B24073)))</f>
      </c>
      <c r="M24073" s="14">
        <f>AND($I24073=MID(kododd,1,2),$J24073=MID(kododd,3,3))</f>
      </c>
    </row>
    <row r="24074">
      <c r="A24074" s="95">
        <v>19716</v>
      </c>
      <c r="B24074" s="93" t="s">
        <v>18558</v>
      </c>
      <c r="C24074" s="93" t="s">
        <v>1432</v>
      </c>
      <c r="D24074" s="95">
        <v>1358</v>
      </c>
      <c r="E24074" s="95">
        <v>1617</v>
      </c>
      <c r="F24074" s="95">
        <v>397393</v>
      </c>
      <c r="G24074" s="95">
        <v>250</v>
      </c>
      <c r="H24074" s="93" t="s">
        <v>8976</v>
      </c>
      <c r="I24074" s="93" t="s">
        <v>23895</v>
      </c>
      <c r="J24074" s="93" t="s">
        <v>20869</v>
      </c>
      <c r="K24074" s="93" t="s">
        <v>6770</v>
      </c>
      <c r="L24074" s="14">
        <f>AND(vyberHrace&lt;&gt;"",ISNUMBER(SEARCH(vyberHrace,$B24074)))</f>
      </c>
      <c r="M24074" s="14">
        <f>AND($I24074=MID(kododd,1,2),$J24074=MID(kododd,3,3))</f>
      </c>
    </row>
    <row r="24075">
      <c r="A24075" s="95">
        <v>50079</v>
      </c>
      <c r="B24075" s="93" t="s">
        <v>18560</v>
      </c>
      <c r="C24075" s="93" t="s">
        <v>1412</v>
      </c>
      <c r="G24075" s="95">
        <v>0</v>
      </c>
      <c r="H24075" s="93" t="s">
        <v>8976</v>
      </c>
      <c r="I24075" s="93" t="s">
        <v>23895</v>
      </c>
      <c r="J24075" s="93" t="s">
        <v>20936</v>
      </c>
      <c r="K24075" s="93" t="s">
        <v>5615</v>
      </c>
      <c r="L24075" s="14">
        <f>AND(vyberHrace&lt;&gt;"",ISNUMBER(SEARCH(vyberHrace,$B24075)))</f>
      </c>
      <c r="M24075" s="14">
        <f>AND($I24075=MID(kododd,1,2),$J24075=MID(kododd,3,3))</f>
      </c>
    </row>
    <row r="24076">
      <c r="A24076" s="95">
        <v>46757</v>
      </c>
      <c r="B24076" s="93" t="s">
        <v>18561</v>
      </c>
      <c r="C24076" s="93" t="s">
        <v>1416</v>
      </c>
      <c r="D24076" s="95">
        <v>1426</v>
      </c>
      <c r="E24076" s="95">
        <v>1498</v>
      </c>
      <c r="F24076" s="95">
        <v>23714905</v>
      </c>
      <c r="G24076" s="95">
        <v>250</v>
      </c>
      <c r="H24076" s="93" t="s">
        <v>8976</v>
      </c>
      <c r="I24076" s="93" t="s">
        <v>23895</v>
      </c>
      <c r="J24076" s="93" t="s">
        <v>20869</v>
      </c>
      <c r="K24076" s="93" t="s">
        <v>6770</v>
      </c>
      <c r="L24076" s="14">
        <f>AND(vyberHrace&lt;&gt;"",ISNUMBER(SEARCH(vyberHrace,$B24076)))</f>
      </c>
      <c r="M24076" s="14">
        <f>AND($I24076=MID(kododd,1,2),$J24076=MID(kododd,3,3))</f>
      </c>
    </row>
    <row r="24077">
      <c r="A24077" s="95">
        <v>15271</v>
      </c>
      <c r="B24077" s="93" t="s">
        <v>18566</v>
      </c>
      <c r="C24077" s="93" t="s">
        <v>1407</v>
      </c>
      <c r="D24077" s="95">
        <v>1745</v>
      </c>
      <c r="E24077" s="95">
        <v>1821</v>
      </c>
      <c r="F24077" s="95">
        <v>375373</v>
      </c>
      <c r="G24077" s="95">
        <v>250</v>
      </c>
      <c r="H24077" s="93" t="s">
        <v>8976</v>
      </c>
      <c r="I24077" s="93" t="s">
        <v>23895</v>
      </c>
      <c r="J24077" s="93" t="s">
        <v>20866</v>
      </c>
      <c r="K24077" s="93" t="s">
        <v>6762</v>
      </c>
      <c r="L24077" s="14">
        <f>AND(vyberHrace&lt;&gt;"",ISNUMBER(SEARCH(vyberHrace,$B24077)))</f>
      </c>
      <c r="M24077" s="14">
        <f>AND($I24077=MID(kododd,1,2),$J24077=MID(kododd,3,3))</f>
      </c>
    </row>
    <row r="24078">
      <c r="A24078" s="95">
        <v>42262</v>
      </c>
      <c r="B24078" s="93" t="s">
        <v>16144</v>
      </c>
      <c r="C24078" s="93" t="s">
        <v>1408</v>
      </c>
      <c r="D24078" s="95">
        <v>1224</v>
      </c>
      <c r="E24078" s="95">
        <v>1623</v>
      </c>
      <c r="F24078" s="95">
        <v>393819</v>
      </c>
      <c r="G24078" s="95">
        <v>250</v>
      </c>
      <c r="H24078" s="93" t="s">
        <v>8976</v>
      </c>
      <c r="I24078" s="93" t="s">
        <v>23895</v>
      </c>
      <c r="J24078" s="93" t="s">
        <v>20866</v>
      </c>
      <c r="K24078" s="93" t="s">
        <v>6762</v>
      </c>
      <c r="L24078" s="14">
        <f>AND(vyberHrace&lt;&gt;"",ISNUMBER(SEARCH(vyberHrace,$B24078)))</f>
      </c>
      <c r="M24078" s="14">
        <f>AND($I24078=MID(kododd,1,2),$J24078=MID(kododd,3,3))</f>
      </c>
    </row>
    <row r="24079">
      <c r="A24079" s="95">
        <v>49945</v>
      </c>
      <c r="B24079" s="93" t="s">
        <v>16145</v>
      </c>
      <c r="C24079" s="93" t="s">
        <v>1402</v>
      </c>
      <c r="F24079" s="95">
        <v>23760117</v>
      </c>
      <c r="G24079" s="95">
        <v>250</v>
      </c>
      <c r="H24079" s="93" t="s">
        <v>8976</v>
      </c>
      <c r="I24079" s="93" t="s">
        <v>23895</v>
      </c>
      <c r="J24079" s="93" t="s">
        <v>20866</v>
      </c>
      <c r="K24079" s="93" t="s">
        <v>6762</v>
      </c>
      <c r="L24079" s="14">
        <f>AND(vyberHrace&lt;&gt;"",ISNUMBER(SEARCH(vyberHrace,$B24079)))</f>
      </c>
      <c r="M24079" s="14">
        <f>AND($I24079=MID(kododd,1,2),$J24079=MID(kododd,3,3))</f>
      </c>
    </row>
    <row r="24080">
      <c r="A24080" s="95">
        <v>47969</v>
      </c>
      <c r="B24080" s="93" t="s">
        <v>16146</v>
      </c>
      <c r="C24080" s="93" t="s">
        <v>1442</v>
      </c>
      <c r="F24080" s="95">
        <v>23720182</v>
      </c>
      <c r="G24080" s="95">
        <v>250</v>
      </c>
      <c r="H24080" s="93" t="s">
        <v>8976</v>
      </c>
      <c r="I24080" s="93" t="s">
        <v>23895</v>
      </c>
      <c r="J24080" s="93" t="s">
        <v>20866</v>
      </c>
      <c r="K24080" s="93" t="s">
        <v>6762</v>
      </c>
      <c r="L24080" s="14">
        <f>AND(vyberHrace&lt;&gt;"",ISNUMBER(SEARCH(vyberHrace,$B24080)))</f>
      </c>
      <c r="M24080" s="14">
        <f>AND($I24080=MID(kododd,1,2),$J24080=MID(kododd,3,3))</f>
      </c>
    </row>
    <row r="24081">
      <c r="A24081" s="95">
        <v>21166</v>
      </c>
      <c r="B24081" s="93" t="s">
        <v>19812</v>
      </c>
      <c r="C24081" s="93" t="s">
        <v>1459</v>
      </c>
      <c r="D24081" s="95">
        <v>1125</v>
      </c>
      <c r="G24081" s="95">
        <v>0</v>
      </c>
      <c r="H24081" s="93" t="s">
        <v>8976</v>
      </c>
      <c r="I24081" s="93" t="s">
        <v>23895</v>
      </c>
      <c r="J24081" s="93" t="s">
        <v>20926</v>
      </c>
      <c r="K24081" s="93" t="s">
        <v>5577</v>
      </c>
      <c r="L24081" s="14">
        <f>AND(vyberHrace&lt;&gt;"",ISNUMBER(SEARCH(vyberHrace,$B24081)))</f>
      </c>
      <c r="M24081" s="14">
        <f>AND($I24081=MID(kododd,1,2),$J24081=MID(kododd,3,3))</f>
      </c>
    </row>
    <row r="24082">
      <c r="A24082" s="95">
        <v>59644</v>
      </c>
      <c r="B24082" s="93" t="s">
        <v>26029</v>
      </c>
      <c r="C24082" s="93" t="s">
        <v>1412</v>
      </c>
      <c r="F24082" s="95">
        <v>23791810</v>
      </c>
      <c r="G24082" s="95">
        <v>0</v>
      </c>
      <c r="H24082" s="93" t="s">
        <v>8976</v>
      </c>
      <c r="I24082" s="93" t="s">
        <v>23895</v>
      </c>
      <c r="J24082" s="93" t="s">
        <v>21013</v>
      </c>
      <c r="K24082" s="93" t="s">
        <v>12269</v>
      </c>
      <c r="L24082" s="14">
        <f>AND(vyberHrace&lt;&gt;"",ISNUMBER(SEARCH(vyberHrace,$B24082)))</f>
      </c>
      <c r="M24082" s="14">
        <f>AND($I24082=MID(kododd,1,2),$J24082=MID(kododd,3,3))</f>
      </c>
    </row>
    <row r="24083">
      <c r="A24083" s="95">
        <v>58423</v>
      </c>
      <c r="B24083" s="93" t="s">
        <v>24929</v>
      </c>
      <c r="C24083" s="93" t="s">
        <v>1487</v>
      </c>
      <c r="G24083" s="95">
        <v>0</v>
      </c>
      <c r="H24083" s="93" t="s">
        <v>8976</v>
      </c>
      <c r="I24083" s="93" t="s">
        <v>23895</v>
      </c>
      <c r="J24083" s="93" t="s">
        <v>20878</v>
      </c>
      <c r="K24083" s="93" t="s">
        <v>6859</v>
      </c>
      <c r="L24083" s="14">
        <f>AND(vyberHrace&lt;&gt;"",ISNUMBER(SEARCH(vyberHrace,$B24083)))</f>
      </c>
      <c r="M24083" s="14">
        <f>AND($I24083=MID(kododd,1,2),$J24083=MID(kododd,3,3))</f>
      </c>
    </row>
    <row r="24084">
      <c r="A24084" s="95">
        <v>62306</v>
      </c>
      <c r="B24084" s="93" t="s">
        <v>28481</v>
      </c>
      <c r="C24084" s="93" t="s">
        <v>1486</v>
      </c>
      <c r="G24084" s="95">
        <v>250</v>
      </c>
      <c r="H24084" s="93" t="s">
        <v>8976</v>
      </c>
      <c r="I24084" s="93" t="s">
        <v>23895</v>
      </c>
      <c r="J24084" s="93" t="s">
        <v>20934</v>
      </c>
      <c r="K24084" s="93" t="s">
        <v>21374</v>
      </c>
      <c r="L24084" s="14">
        <f>AND(vyberHrace&lt;&gt;"",ISNUMBER(SEARCH(vyberHrace,$B24084)))</f>
      </c>
      <c r="M24084" s="14">
        <f>AND($I24084=MID(kododd,1,2),$J24084=MID(kododd,3,3))</f>
      </c>
    </row>
    <row r="24085">
      <c r="A24085" s="95">
        <v>60933</v>
      </c>
      <c r="B24085" s="93" t="s">
        <v>27308</v>
      </c>
      <c r="C24085" s="93" t="s">
        <v>1487</v>
      </c>
      <c r="G24085" s="95">
        <v>0</v>
      </c>
      <c r="H24085" s="93" t="s">
        <v>8976</v>
      </c>
      <c r="I24085" s="93" t="s">
        <v>23895</v>
      </c>
      <c r="J24085" s="93" t="s">
        <v>20878</v>
      </c>
      <c r="K24085" s="93" t="s">
        <v>6859</v>
      </c>
      <c r="L24085" s="14">
        <f>AND(vyberHrace&lt;&gt;"",ISNUMBER(SEARCH(vyberHrace,$B24085)))</f>
      </c>
      <c r="M24085" s="14">
        <f>AND($I24085=MID(kododd,1,2),$J24085=MID(kododd,3,3))</f>
      </c>
    </row>
    <row r="24086">
      <c r="A24086" s="95">
        <v>55121</v>
      </c>
      <c r="B24086" s="93" t="s">
        <v>1163</v>
      </c>
      <c r="C24086" s="93" t="s">
        <v>1411</v>
      </c>
      <c r="F24086" s="95">
        <v>23754443</v>
      </c>
      <c r="G24086" s="95">
        <v>0</v>
      </c>
      <c r="H24086" s="93" t="s">
        <v>8976</v>
      </c>
      <c r="I24086" s="93" t="s">
        <v>23895</v>
      </c>
      <c r="J24086" s="93" t="s">
        <v>20878</v>
      </c>
      <c r="K24086" s="93" t="s">
        <v>6859</v>
      </c>
      <c r="L24086" s="14">
        <f>AND(vyberHrace&lt;&gt;"",ISNUMBER(SEARCH(vyberHrace,$B24086)))</f>
      </c>
      <c r="M24086" s="14">
        <f>AND($I24086=MID(kododd,1,2),$J24086=MID(kododd,3,3))</f>
      </c>
    </row>
    <row r="24087">
      <c r="A24087" s="95">
        <v>60289</v>
      </c>
      <c r="B24087" s="93" t="s">
        <v>26748</v>
      </c>
      <c r="C24087" s="93" t="s">
        <v>1450</v>
      </c>
      <c r="G24087" s="95">
        <v>0</v>
      </c>
      <c r="H24087" s="93" t="s">
        <v>8976</v>
      </c>
      <c r="I24087" s="93" t="s">
        <v>23895</v>
      </c>
      <c r="J24087" s="93" t="s">
        <v>20878</v>
      </c>
      <c r="K24087" s="93" t="s">
        <v>6859</v>
      </c>
      <c r="L24087" s="14">
        <f>AND(vyberHrace&lt;&gt;"",ISNUMBER(SEARCH(vyberHrace,$B24087)))</f>
      </c>
      <c r="M24087" s="14">
        <f>AND($I24087=MID(kododd,1,2),$J24087=MID(kododd,3,3))</f>
      </c>
    </row>
    <row r="24088">
      <c r="A24088" s="95">
        <v>59236</v>
      </c>
      <c r="B24088" s="93" t="s">
        <v>25665</v>
      </c>
      <c r="C24088" s="93" t="s">
        <v>1452</v>
      </c>
      <c r="E24088" s="95">
        <v>1830</v>
      </c>
      <c r="F24088" s="95">
        <v>14110466</v>
      </c>
      <c r="G24088" s="95">
        <v>250</v>
      </c>
      <c r="H24088" s="93" t="s">
        <v>8976</v>
      </c>
      <c r="I24088" s="93" t="s">
        <v>23895</v>
      </c>
      <c r="J24088" s="93" t="s">
        <v>20869</v>
      </c>
      <c r="K24088" s="93" t="s">
        <v>6770</v>
      </c>
      <c r="L24088" s="14">
        <f>AND(vyberHrace&lt;&gt;"",ISNUMBER(SEARCH(vyberHrace,$B24088)))</f>
      </c>
      <c r="M24088" s="14">
        <f>AND($I24088=MID(kododd,1,2),$J24088=MID(kododd,3,3))</f>
      </c>
    </row>
    <row r="24089">
      <c r="A24089" s="95">
        <v>59237</v>
      </c>
      <c r="B24089" s="93" t="s">
        <v>25666</v>
      </c>
      <c r="C24089" s="93" t="s">
        <v>1453</v>
      </c>
      <c r="E24089" s="95">
        <v>1804</v>
      </c>
      <c r="F24089" s="95">
        <v>14123070</v>
      </c>
      <c r="G24089" s="95">
        <v>250</v>
      </c>
      <c r="H24089" s="93" t="s">
        <v>8976</v>
      </c>
      <c r="I24089" s="93" t="s">
        <v>23895</v>
      </c>
      <c r="J24089" s="93" t="s">
        <v>20869</v>
      </c>
      <c r="K24089" s="93" t="s">
        <v>6770</v>
      </c>
      <c r="L24089" s="14">
        <f>AND(vyberHrace&lt;&gt;"",ISNUMBER(SEARCH(vyberHrace,$B24089)))</f>
      </c>
      <c r="M24089" s="14">
        <f>AND($I24089=MID(kododd,1,2),$J24089=MID(kododd,3,3))</f>
      </c>
    </row>
    <row r="24090">
      <c r="A24090" s="95">
        <v>21112</v>
      </c>
      <c r="B24090" s="93" t="s">
        <v>17890</v>
      </c>
      <c r="C24090" s="93" t="s">
        <v>1437</v>
      </c>
      <c r="G24090" s="95">
        <v>0</v>
      </c>
      <c r="H24090" s="93" t="s">
        <v>8976</v>
      </c>
      <c r="I24090" s="93" t="s">
        <v>23895</v>
      </c>
      <c r="J24090" s="93" t="s">
        <v>20908</v>
      </c>
      <c r="K24090" s="93" t="s">
        <v>4333</v>
      </c>
      <c r="L24090" s="14">
        <f>AND(vyberHrace&lt;&gt;"",ISNUMBER(SEARCH(vyberHrace,$B24090)))</f>
      </c>
      <c r="M24090" s="14">
        <f>AND($I24090=MID(kododd,1,2),$J24090=MID(kododd,3,3))</f>
      </c>
    </row>
    <row r="24091">
      <c r="A24091" s="95">
        <v>58438</v>
      </c>
      <c r="B24091" s="93" t="s">
        <v>24943</v>
      </c>
      <c r="C24091" s="93" t="s">
        <v>1408</v>
      </c>
      <c r="D24091" s="95">
        <v>1377</v>
      </c>
      <c r="E24091" s="95">
        <v>1748</v>
      </c>
      <c r="F24091" s="95">
        <v>23798793</v>
      </c>
      <c r="G24091" s="95">
        <v>250</v>
      </c>
      <c r="H24091" s="93" t="s">
        <v>8976</v>
      </c>
      <c r="I24091" s="93" t="s">
        <v>23895</v>
      </c>
      <c r="J24091" s="93" t="s">
        <v>20943</v>
      </c>
      <c r="K24091" s="93" t="s">
        <v>5112</v>
      </c>
      <c r="L24091" s="14">
        <f>AND(vyberHrace&lt;&gt;"",ISNUMBER(SEARCH(vyberHrace,$B24091)))</f>
      </c>
      <c r="M24091" s="14">
        <f>AND($I24091=MID(kododd,1,2),$J24091=MID(kododd,3,3))</f>
      </c>
    </row>
    <row r="24092">
      <c r="A24092" s="95">
        <v>47829</v>
      </c>
      <c r="B24092" s="93" t="s">
        <v>17895</v>
      </c>
      <c r="C24092" s="93" t="s">
        <v>1472</v>
      </c>
      <c r="D24092" s="95">
        <v>1401</v>
      </c>
      <c r="E24092" s="95">
        <v>1624</v>
      </c>
      <c r="F24092" s="95">
        <v>23720956</v>
      </c>
      <c r="G24092" s="95">
        <v>0</v>
      </c>
      <c r="H24092" s="93" t="s">
        <v>8976</v>
      </c>
      <c r="I24092" s="93" t="s">
        <v>23895</v>
      </c>
      <c r="J24092" s="93" t="s">
        <v>21007</v>
      </c>
      <c r="K24092" s="93" t="s">
        <v>2006</v>
      </c>
      <c r="L24092" s="14">
        <f>AND(vyberHrace&lt;&gt;"",ISNUMBER(SEARCH(vyberHrace,$B24092)))</f>
      </c>
      <c r="M24092" s="14">
        <f>AND($I24092=MID(kododd,1,2),$J24092=MID(kododd,3,3))</f>
      </c>
    </row>
    <row r="24093">
      <c r="A24093" s="95">
        <v>63153</v>
      </c>
      <c r="B24093" s="93" t="s">
        <v>29709</v>
      </c>
      <c r="C24093" s="93" t="s">
        <v>1450</v>
      </c>
      <c r="G24093" s="95">
        <v>250</v>
      </c>
      <c r="H24093" s="93" t="s">
        <v>8976</v>
      </c>
      <c r="I24093" s="93" t="s">
        <v>23895</v>
      </c>
      <c r="J24093" s="93" t="s">
        <v>20935</v>
      </c>
      <c r="K24093" s="93" t="s">
        <v>6901</v>
      </c>
      <c r="L24093" s="14">
        <f>AND(vyberHrace&lt;&gt;"",ISNUMBER(SEARCH(vyberHrace,$B24093)))</f>
      </c>
      <c r="M24093" s="14">
        <f>AND($I24093=MID(kododd,1,2),$J24093=MID(kododd,3,3))</f>
      </c>
    </row>
    <row r="24094">
      <c r="A24094" s="95">
        <v>46851</v>
      </c>
      <c r="B24094" s="93" t="s">
        <v>9691</v>
      </c>
      <c r="C24094" s="93" t="s">
        <v>1406</v>
      </c>
      <c r="G24094" s="95">
        <v>0</v>
      </c>
      <c r="H24094" s="93" t="s">
        <v>8976</v>
      </c>
      <c r="I24094" s="93" t="s">
        <v>23895</v>
      </c>
      <c r="J24094" s="93" t="s">
        <v>20878</v>
      </c>
      <c r="K24094" s="93" t="s">
        <v>6859</v>
      </c>
      <c r="L24094" s="14">
        <f>AND(vyberHrace&lt;&gt;"",ISNUMBER(SEARCH(vyberHrace,$B24094)))</f>
      </c>
      <c r="M24094" s="14">
        <f>AND($I24094=MID(kododd,1,2),$J24094=MID(kododd,3,3))</f>
      </c>
    </row>
    <row r="24095">
      <c r="A24095" s="95">
        <v>63965</v>
      </c>
      <c r="B24095" s="93" t="s">
        <v>30124</v>
      </c>
      <c r="C24095" s="93" t="s">
        <v>1486</v>
      </c>
      <c r="D24095" s="95">
        <v>80272</v>
      </c>
      <c r="E24095" s="95">
        <v>80272</v>
      </c>
      <c r="G24095" s="95">
        <v>250</v>
      </c>
      <c r="H24095" s="93" t="s">
        <v>8976</v>
      </c>
      <c r="I24095" s="93" t="s">
        <v>23895</v>
      </c>
      <c r="J24095" s="93" t="s">
        <v>20882</v>
      </c>
      <c r="K24095" s="93" t="s">
        <v>6865</v>
      </c>
      <c r="L24095" s="14">
        <f>AND(vyberHrace&lt;&gt;"",ISNUMBER(SEARCH(vyberHrace,$B24095)))</f>
      </c>
      <c r="M24095" s="14">
        <f>AND($I24095=MID(kododd,1,2),$J24095=MID(kododd,3,3))</f>
      </c>
    </row>
    <row r="24096">
      <c r="A24096" s="95">
        <v>63964</v>
      </c>
      <c r="B24096" s="93" t="s">
        <v>30125</v>
      </c>
      <c r="C24096" s="93" t="s">
        <v>1486</v>
      </c>
      <c r="D24096" s="95">
        <v>80272</v>
      </c>
      <c r="E24096" s="95">
        <v>80272</v>
      </c>
      <c r="G24096" s="95">
        <v>250</v>
      </c>
      <c r="H24096" s="93" t="s">
        <v>8976</v>
      </c>
      <c r="I24096" s="93" t="s">
        <v>23895</v>
      </c>
      <c r="J24096" s="93" t="s">
        <v>20882</v>
      </c>
      <c r="K24096" s="93" t="s">
        <v>6865</v>
      </c>
      <c r="L24096" s="14">
        <f>AND(vyberHrace&lt;&gt;"",ISNUMBER(SEARCH(vyberHrace,$B24096)))</f>
      </c>
      <c r="M24096" s="14">
        <f>AND($I24096=MID(kododd,1,2),$J24096=MID(kododd,3,3))</f>
      </c>
    </row>
    <row r="24097">
      <c r="A24097" s="95">
        <v>63995</v>
      </c>
      <c r="B24097" s="93" t="s">
        <v>30174</v>
      </c>
      <c r="C24097" s="93" t="s">
        <v>1424</v>
      </c>
      <c r="D24097" s="95">
        <v>80658</v>
      </c>
      <c r="E24097" s="95">
        <v>80658</v>
      </c>
      <c r="G24097" s="95">
        <v>0</v>
      </c>
      <c r="H24097" s="93" t="s">
        <v>8976</v>
      </c>
      <c r="I24097" s="93" t="s">
        <v>23895</v>
      </c>
      <c r="J24097" s="93" t="s">
        <v>29575</v>
      </c>
      <c r="K24097" s="93" t="s">
        <v>29576</v>
      </c>
      <c r="L24097" s="14">
        <f>AND(vyberHrace&lt;&gt;"",ISNUMBER(SEARCH(vyberHrace,$B24097)))</f>
      </c>
      <c r="M24097" s="14">
        <f>AND($I24097=MID(kododd,1,2),$J24097=MID(kododd,3,3))</f>
      </c>
    </row>
    <row r="24098">
      <c r="A24098" s="95">
        <v>59973</v>
      </c>
      <c r="B24098" s="93" t="s">
        <v>26456</v>
      </c>
      <c r="C24098" s="93" t="s">
        <v>1486</v>
      </c>
      <c r="F24098" s="95">
        <v>23788364</v>
      </c>
      <c r="G24098" s="95">
        <v>250</v>
      </c>
      <c r="H24098" s="93" t="s">
        <v>8976</v>
      </c>
      <c r="I24098" s="93" t="s">
        <v>23895</v>
      </c>
      <c r="J24098" s="93" t="s">
        <v>29575</v>
      </c>
      <c r="K24098" s="93" t="s">
        <v>29576</v>
      </c>
      <c r="L24098" s="14">
        <f>AND(vyberHrace&lt;&gt;"",ISNUMBER(SEARCH(vyberHrace,$B24098)))</f>
      </c>
      <c r="M24098" s="14">
        <f>AND($I24098=MID(kododd,1,2),$J24098=MID(kododd,3,3))</f>
      </c>
    </row>
    <row r="24099">
      <c r="A24099" s="95">
        <v>48385</v>
      </c>
      <c r="B24099" s="93" t="s">
        <v>9711</v>
      </c>
      <c r="C24099" s="93" t="s">
        <v>1406</v>
      </c>
      <c r="D24099" s="95">
        <v>1100</v>
      </c>
      <c r="F24099" s="95">
        <v>23724293</v>
      </c>
      <c r="G24099" s="95">
        <v>0</v>
      </c>
      <c r="H24099" s="93" t="s">
        <v>8976</v>
      </c>
      <c r="I24099" s="93" t="s">
        <v>23895</v>
      </c>
      <c r="J24099" s="93" t="s">
        <v>20936</v>
      </c>
      <c r="K24099" s="93" t="s">
        <v>5615</v>
      </c>
      <c r="L24099" s="14">
        <f>AND(vyberHrace&lt;&gt;"",ISNUMBER(SEARCH(vyberHrace,$B24099)))</f>
      </c>
      <c r="M24099" s="14">
        <f>AND($I24099=MID(kododd,1,2),$J24099=MID(kododd,3,3))</f>
      </c>
    </row>
    <row r="24100">
      <c r="A24100" s="95">
        <v>48369</v>
      </c>
      <c r="B24100" s="93" t="s">
        <v>9712</v>
      </c>
      <c r="C24100" s="93" t="s">
        <v>1422</v>
      </c>
      <c r="D24100" s="95">
        <v>1100</v>
      </c>
      <c r="F24100" s="95">
        <v>23724307</v>
      </c>
      <c r="G24100" s="95">
        <v>0</v>
      </c>
      <c r="H24100" s="93" t="s">
        <v>8976</v>
      </c>
      <c r="I24100" s="93" t="s">
        <v>23895</v>
      </c>
      <c r="J24100" s="93" t="s">
        <v>20936</v>
      </c>
      <c r="K24100" s="93" t="s">
        <v>5615</v>
      </c>
      <c r="L24100" s="14">
        <f>AND(vyberHrace&lt;&gt;"",ISNUMBER(SEARCH(vyberHrace,$B24100)))</f>
      </c>
      <c r="M24100" s="14">
        <f>AND($I24100=MID(kododd,1,2),$J24100=MID(kododd,3,3))</f>
      </c>
    </row>
    <row r="24101">
      <c r="A24101" s="95">
        <v>54490</v>
      </c>
      <c r="B24101" s="93" t="s">
        <v>1180</v>
      </c>
      <c r="C24101" s="93" t="s">
        <v>1411</v>
      </c>
      <c r="G24101" s="95">
        <v>0</v>
      </c>
      <c r="H24101" s="93" t="s">
        <v>8976</v>
      </c>
      <c r="I24101" s="93" t="s">
        <v>23895</v>
      </c>
      <c r="J24101" s="93" t="s">
        <v>20936</v>
      </c>
      <c r="K24101" s="93" t="s">
        <v>5615</v>
      </c>
      <c r="L24101" s="14">
        <f>AND(vyberHrace&lt;&gt;"",ISNUMBER(SEARCH(vyberHrace,$B24101)))</f>
      </c>
      <c r="M24101" s="14">
        <f>AND($I24101=MID(kododd,1,2),$J24101=MID(kododd,3,3))</f>
      </c>
    </row>
    <row r="24102">
      <c r="A24102" s="95">
        <v>8866</v>
      </c>
      <c r="B24102" s="93" t="s">
        <v>9715</v>
      </c>
      <c r="C24102" s="93" t="s">
        <v>1474</v>
      </c>
      <c r="D24102" s="95">
        <v>1642</v>
      </c>
      <c r="E24102" s="95">
        <v>1732</v>
      </c>
      <c r="F24102" s="95">
        <v>339539</v>
      </c>
      <c r="G24102" s="95">
        <v>250</v>
      </c>
      <c r="H24102" s="93" t="s">
        <v>8976</v>
      </c>
      <c r="I24102" s="93" t="s">
        <v>23895</v>
      </c>
      <c r="J24102" s="93" t="s">
        <v>20935</v>
      </c>
      <c r="K24102" s="93" t="s">
        <v>6901</v>
      </c>
      <c r="L24102" s="14">
        <f>AND(vyberHrace&lt;&gt;"",ISNUMBER(SEARCH(vyberHrace,$B24102)))</f>
      </c>
      <c r="M24102" s="14">
        <f>AND($I24102=MID(kododd,1,2),$J24102=MID(kododd,3,3))</f>
      </c>
    </row>
    <row r="24103">
      <c r="A24103" s="95">
        <v>11356</v>
      </c>
      <c r="B24103" s="93" t="s">
        <v>9722</v>
      </c>
      <c r="C24103" s="93" t="s">
        <v>1439</v>
      </c>
      <c r="D24103" s="95">
        <v>1910</v>
      </c>
      <c r="E24103" s="95">
        <v>1949</v>
      </c>
      <c r="F24103" s="95">
        <v>320374</v>
      </c>
      <c r="G24103" s="95">
        <v>250</v>
      </c>
      <c r="H24103" s="93" t="s">
        <v>8976</v>
      </c>
      <c r="I24103" s="93" t="s">
        <v>23895</v>
      </c>
      <c r="J24103" s="93" t="s">
        <v>20864</v>
      </c>
      <c r="K24103" s="93" t="s">
        <v>1505</v>
      </c>
      <c r="L24103" s="14">
        <f>AND(vyberHrace&lt;&gt;"",ISNUMBER(SEARCH(vyberHrace,$B24103)))</f>
      </c>
      <c r="M24103" s="14">
        <f>AND($I24103=MID(kododd,1,2),$J24103=MID(kododd,3,3))</f>
      </c>
    </row>
    <row r="24104">
      <c r="A24104" s="95">
        <v>51239</v>
      </c>
      <c r="B24104" s="93" t="s">
        <v>8857</v>
      </c>
      <c r="C24104" s="93" t="s">
        <v>3255</v>
      </c>
      <c r="F24104" s="95">
        <v>23748710</v>
      </c>
      <c r="G24104" s="95">
        <v>0</v>
      </c>
      <c r="H24104" s="93" t="s">
        <v>8976</v>
      </c>
      <c r="I24104" s="93" t="s">
        <v>23895</v>
      </c>
      <c r="J24104" s="93" t="s">
        <v>20944</v>
      </c>
      <c r="K24104" s="93" t="s">
        <v>11221</v>
      </c>
      <c r="L24104" s="14">
        <f>AND(vyberHrace&lt;&gt;"",ISNUMBER(SEARCH(vyberHrace,$B24104)))</f>
      </c>
      <c r="M24104" s="14">
        <f>AND($I24104=MID(kododd,1,2),$J24104=MID(kododd,3,3))</f>
      </c>
    </row>
    <row r="24105">
      <c r="A24105" s="95">
        <v>59688</v>
      </c>
      <c r="B24105" s="93" t="s">
        <v>26069</v>
      </c>
      <c r="C24105" s="93" t="s">
        <v>1465</v>
      </c>
      <c r="G24105" s="95">
        <v>0</v>
      </c>
      <c r="H24105" s="93" t="s">
        <v>8976</v>
      </c>
      <c r="I24105" s="93" t="s">
        <v>23895</v>
      </c>
      <c r="J24105" s="93" t="s">
        <v>20985</v>
      </c>
      <c r="K24105" s="93" t="s">
        <v>6869</v>
      </c>
      <c r="L24105" s="14">
        <f>AND(vyberHrace&lt;&gt;"",ISNUMBER(SEARCH(vyberHrace,$B24105)))</f>
      </c>
      <c r="M24105" s="14">
        <f>AND($I24105=MID(kododd,1,2),$J24105=MID(kododd,3,3))</f>
      </c>
    </row>
    <row r="24106">
      <c r="A24106" s="95">
        <v>50675</v>
      </c>
      <c r="B24106" s="93" t="s">
        <v>4388</v>
      </c>
      <c r="C24106" s="93" t="s">
        <v>3255</v>
      </c>
      <c r="G24106" s="95">
        <v>0</v>
      </c>
      <c r="H24106" s="93" t="s">
        <v>8976</v>
      </c>
      <c r="I24106" s="93" t="s">
        <v>23895</v>
      </c>
      <c r="J24106" s="93" t="s">
        <v>20947</v>
      </c>
      <c r="K24106" s="93" t="s">
        <v>6833</v>
      </c>
      <c r="L24106" s="14">
        <f>AND(vyberHrace&lt;&gt;"",ISNUMBER(SEARCH(vyberHrace,$B24106)))</f>
      </c>
      <c r="M24106" s="14">
        <f>AND($I24106=MID(kododd,1,2),$J24106=MID(kododd,3,3))</f>
      </c>
    </row>
    <row r="24107">
      <c r="A24107" s="95">
        <v>14887</v>
      </c>
      <c r="B24107" s="93" t="s">
        <v>9603</v>
      </c>
      <c r="C24107" s="93" t="s">
        <v>1415</v>
      </c>
      <c r="D24107" s="95">
        <v>1656</v>
      </c>
      <c r="F24107" s="95">
        <v>23708611</v>
      </c>
      <c r="G24107" s="95">
        <v>0</v>
      </c>
      <c r="H24107" s="93" t="s">
        <v>8976</v>
      </c>
      <c r="I24107" s="93" t="s">
        <v>23895</v>
      </c>
      <c r="J24107" s="93" t="s">
        <v>21000</v>
      </c>
      <c r="K24107" s="93" t="s">
        <v>14613</v>
      </c>
      <c r="L24107" s="14">
        <f>AND(vyberHrace&lt;&gt;"",ISNUMBER(SEARCH(vyberHrace,$B24107)))</f>
      </c>
      <c r="M24107" s="14">
        <f>AND($I24107=MID(kododd,1,2),$J24107=MID(kododd,3,3))</f>
      </c>
    </row>
    <row r="24108">
      <c r="A24108" s="95">
        <v>12902</v>
      </c>
      <c r="B24108" s="93" t="s">
        <v>9605</v>
      </c>
      <c r="C24108" s="93" t="s">
        <v>1436</v>
      </c>
      <c r="D24108" s="95">
        <v>2010</v>
      </c>
      <c r="E24108" s="95">
        <v>2050</v>
      </c>
      <c r="F24108" s="95">
        <v>331350</v>
      </c>
      <c r="G24108" s="95">
        <v>250</v>
      </c>
      <c r="H24108" s="93" t="s">
        <v>8976</v>
      </c>
      <c r="I24108" s="93" t="s">
        <v>23895</v>
      </c>
      <c r="J24108" s="93" t="s">
        <v>20969</v>
      </c>
      <c r="K24108" s="93" t="s">
        <v>11269</v>
      </c>
      <c r="L24108" s="14">
        <f>AND(vyberHrace&lt;&gt;"",ISNUMBER(SEARCH(vyberHrace,$B24108)))</f>
      </c>
      <c r="M24108" s="14">
        <f>AND($I24108=MID(kododd,1,2),$J24108=MID(kododd,3,3))</f>
      </c>
    </row>
    <row r="24109">
      <c r="A24109" s="95">
        <v>63039</v>
      </c>
      <c r="B24109" s="93" t="s">
        <v>29710</v>
      </c>
      <c r="C24109" s="93" t="s">
        <v>1488</v>
      </c>
      <c r="F24109" s="95">
        <v>571005102</v>
      </c>
      <c r="G24109" s="95">
        <v>250</v>
      </c>
      <c r="H24109" s="93" t="s">
        <v>8976</v>
      </c>
      <c r="I24109" s="93" t="s">
        <v>23895</v>
      </c>
      <c r="J24109" s="93" t="s">
        <v>20884</v>
      </c>
      <c r="K24109" s="93" t="s">
        <v>6918</v>
      </c>
      <c r="L24109" s="14">
        <f>AND(vyberHrace&lt;&gt;"",ISNUMBER(SEARCH(vyberHrace,$B24109)))</f>
      </c>
      <c r="M24109" s="14">
        <f>AND($I24109=MID(kododd,1,2),$J24109=MID(kododd,3,3))</f>
      </c>
    </row>
    <row r="24110">
      <c r="A24110" s="95">
        <v>41102</v>
      </c>
      <c r="B24110" s="93" t="s">
        <v>15713</v>
      </c>
      <c r="C24110" s="93" t="s">
        <v>1426</v>
      </c>
      <c r="D24110" s="95">
        <v>1470</v>
      </c>
      <c r="E24110" s="95">
        <v>1606</v>
      </c>
      <c r="F24110" s="95">
        <v>23724315</v>
      </c>
      <c r="G24110" s="95">
        <v>250</v>
      </c>
      <c r="H24110" s="93" t="s">
        <v>8976</v>
      </c>
      <c r="I24110" s="93" t="s">
        <v>23895</v>
      </c>
      <c r="J24110" s="93" t="s">
        <v>20869</v>
      </c>
      <c r="K24110" s="93" t="s">
        <v>6770</v>
      </c>
      <c r="L24110" s="14">
        <f>AND(vyberHrace&lt;&gt;"",ISNUMBER(SEARCH(vyberHrace,$B24110)))</f>
      </c>
      <c r="M24110" s="14">
        <f>AND($I24110=MID(kododd,1,2),$J24110=MID(kododd,3,3))</f>
      </c>
    </row>
    <row r="24111">
      <c r="A24111" s="95">
        <v>14423</v>
      </c>
      <c r="B24111" s="93" t="s">
        <v>15714</v>
      </c>
      <c r="C24111" s="93" t="s">
        <v>1452</v>
      </c>
      <c r="D24111" s="95">
        <v>2095</v>
      </c>
      <c r="E24111" s="95">
        <v>2084</v>
      </c>
      <c r="F24111" s="95">
        <v>327590</v>
      </c>
      <c r="G24111" s="95">
        <v>250</v>
      </c>
      <c r="H24111" s="93" t="s">
        <v>8976</v>
      </c>
      <c r="I24111" s="93" t="s">
        <v>23895</v>
      </c>
      <c r="J24111" s="93" t="s">
        <v>20869</v>
      </c>
      <c r="K24111" s="93" t="s">
        <v>6770</v>
      </c>
      <c r="L24111" s="14">
        <f>AND(vyberHrace&lt;&gt;"",ISNUMBER(SEARCH(vyberHrace,$B24111)))</f>
      </c>
      <c r="M24111" s="14">
        <f>AND($I24111=MID(kododd,1,2),$J24111=MID(kododd,3,3))</f>
      </c>
    </row>
    <row r="24112">
      <c r="A24112" s="95">
        <v>58824</v>
      </c>
      <c r="B24112" s="93" t="s">
        <v>25296</v>
      </c>
      <c r="C24112" s="93" t="s">
        <v>1406</v>
      </c>
      <c r="D24112" s="95">
        <v>1497</v>
      </c>
      <c r="E24112" s="95">
        <v>1634</v>
      </c>
      <c r="F24112" s="95">
        <v>23763302</v>
      </c>
      <c r="G24112" s="95">
        <v>250</v>
      </c>
      <c r="H24112" s="93" t="s">
        <v>8976</v>
      </c>
      <c r="I24112" s="93" t="s">
        <v>23895</v>
      </c>
      <c r="J24112" s="93" t="s">
        <v>20865</v>
      </c>
      <c r="K24112" s="93" t="s">
        <v>6760</v>
      </c>
      <c r="L24112" s="14">
        <f>AND(vyberHrace&lt;&gt;"",ISNUMBER(SEARCH(vyberHrace,$B24112)))</f>
      </c>
      <c r="M24112" s="14">
        <f>AND($I24112=MID(kododd,1,2),$J24112=MID(kododd,3,3))</f>
      </c>
    </row>
    <row r="24113">
      <c r="A24113" s="95">
        <v>55064</v>
      </c>
      <c r="B24113" s="93" t="s">
        <v>1198</v>
      </c>
      <c r="C24113" s="93" t="s">
        <v>1412</v>
      </c>
      <c r="F24113" s="95">
        <v>23760184</v>
      </c>
      <c r="G24113" s="95">
        <v>0</v>
      </c>
      <c r="H24113" s="93" t="s">
        <v>8976</v>
      </c>
      <c r="I24113" s="93" t="s">
        <v>23895</v>
      </c>
      <c r="J24113" s="93" t="s">
        <v>20866</v>
      </c>
      <c r="K24113" s="93" t="s">
        <v>6762</v>
      </c>
      <c r="L24113" s="14">
        <f>AND(vyberHrace&lt;&gt;"",ISNUMBER(SEARCH(vyberHrace,$B24113)))</f>
      </c>
      <c r="M24113" s="14">
        <f>AND($I24113=MID(kododd,1,2),$J24113=MID(kododd,3,3))</f>
      </c>
    </row>
    <row r="24114">
      <c r="A24114" s="95">
        <v>45466</v>
      </c>
      <c r="B24114" s="93" t="s">
        <v>18061</v>
      </c>
      <c r="C24114" s="93" t="s">
        <v>1400</v>
      </c>
      <c r="D24114" s="95">
        <v>1090</v>
      </c>
      <c r="F24114" s="95">
        <v>23713747</v>
      </c>
      <c r="G24114" s="95">
        <v>0</v>
      </c>
      <c r="H24114" s="93" t="s">
        <v>8976</v>
      </c>
      <c r="I24114" s="93" t="s">
        <v>23895</v>
      </c>
      <c r="J24114" s="93" t="s">
        <v>20936</v>
      </c>
      <c r="K24114" s="93" t="s">
        <v>5615</v>
      </c>
      <c r="L24114" s="14">
        <f>AND(vyberHrace&lt;&gt;"",ISNUMBER(SEARCH(vyberHrace,$B24114)))</f>
      </c>
      <c r="M24114" s="14">
        <f>AND($I24114=MID(kododd,1,2),$J24114=MID(kododd,3,3))</f>
      </c>
    </row>
    <row r="24115">
      <c r="A24115" s="95">
        <v>629</v>
      </c>
      <c r="B24115" s="93" t="s">
        <v>18062</v>
      </c>
      <c r="C24115" s="93" t="s">
        <v>1430</v>
      </c>
      <c r="D24115" s="95">
        <v>2096</v>
      </c>
      <c r="E24115" s="95">
        <v>2129</v>
      </c>
      <c r="F24115" s="95">
        <v>305405</v>
      </c>
      <c r="G24115" s="95">
        <v>250</v>
      </c>
      <c r="H24115" s="93" t="s">
        <v>8976</v>
      </c>
      <c r="I24115" s="93" t="s">
        <v>23895</v>
      </c>
      <c r="J24115" s="93" t="s">
        <v>20864</v>
      </c>
      <c r="K24115" s="93" t="s">
        <v>1505</v>
      </c>
      <c r="L24115" s="14">
        <f>AND(vyberHrace&lt;&gt;"",ISNUMBER(SEARCH(vyberHrace,$B24115)))</f>
      </c>
      <c r="M24115" s="14">
        <f>AND($I24115=MID(kododd,1,2),$J24115=MID(kododd,3,3))</f>
      </c>
    </row>
    <row r="24116">
      <c r="A24116" s="95">
        <v>37012</v>
      </c>
      <c r="B24116" s="93" t="s">
        <v>18064</v>
      </c>
      <c r="C24116" s="93" t="s">
        <v>1444</v>
      </c>
      <c r="D24116" s="95">
        <v>1957</v>
      </c>
      <c r="E24116" s="95">
        <v>1975</v>
      </c>
      <c r="F24116" s="95">
        <v>366714</v>
      </c>
      <c r="G24116" s="95">
        <v>250</v>
      </c>
      <c r="H24116" s="93" t="s">
        <v>8976</v>
      </c>
      <c r="I24116" s="93" t="s">
        <v>23895</v>
      </c>
      <c r="J24116" s="93" t="s">
        <v>20866</v>
      </c>
      <c r="K24116" s="93" t="s">
        <v>6762</v>
      </c>
      <c r="L24116" s="14">
        <f>AND(vyberHrace&lt;&gt;"",ISNUMBER(SEARCH(vyberHrace,$B24116)))</f>
      </c>
      <c r="M24116" s="14">
        <f>AND($I24116=MID(kododd,1,2),$J24116=MID(kododd,3,3))</f>
      </c>
    </row>
    <row r="24117">
      <c r="A24117" s="95">
        <v>16253</v>
      </c>
      <c r="B24117" s="93" t="s">
        <v>18065</v>
      </c>
      <c r="C24117" s="93" t="s">
        <v>1404</v>
      </c>
      <c r="D24117" s="95">
        <v>1313</v>
      </c>
      <c r="E24117" s="95">
        <v>1539</v>
      </c>
      <c r="F24117" s="95">
        <v>380873</v>
      </c>
      <c r="G24117" s="95">
        <v>250</v>
      </c>
      <c r="H24117" s="93" t="s">
        <v>8976</v>
      </c>
      <c r="I24117" s="93" t="s">
        <v>23895</v>
      </c>
      <c r="J24117" s="93" t="s">
        <v>20882</v>
      </c>
      <c r="K24117" s="93" t="s">
        <v>6865</v>
      </c>
      <c r="L24117" s="14">
        <f>AND(vyberHrace&lt;&gt;"",ISNUMBER(SEARCH(vyberHrace,$B24117)))</f>
      </c>
      <c r="M24117" s="14">
        <f>AND($I24117=MID(kododd,1,2),$J24117=MID(kododd,3,3))</f>
      </c>
    </row>
    <row r="24118">
      <c r="A24118" s="95">
        <v>33256</v>
      </c>
      <c r="B24118" s="93" t="s">
        <v>18066</v>
      </c>
      <c r="C24118" s="93" t="s">
        <v>1456</v>
      </c>
      <c r="D24118" s="95">
        <v>1413</v>
      </c>
      <c r="F24118" s="95">
        <v>23705388</v>
      </c>
      <c r="G24118" s="95">
        <v>0</v>
      </c>
      <c r="H24118" s="93" t="s">
        <v>8976</v>
      </c>
      <c r="I24118" s="93" t="s">
        <v>23895</v>
      </c>
      <c r="J24118" s="93" t="s">
        <v>20938</v>
      </c>
      <c r="K24118" s="93" t="s">
        <v>5086</v>
      </c>
      <c r="L24118" s="14">
        <f>AND(vyberHrace&lt;&gt;"",ISNUMBER(SEARCH(vyberHrace,$B24118)))</f>
      </c>
      <c r="M24118" s="14">
        <f>AND($I24118=MID(kododd,1,2),$J24118=MID(kododd,3,3))</f>
      </c>
    </row>
    <row r="24119">
      <c r="A24119" s="95">
        <v>50400</v>
      </c>
      <c r="B24119" s="93" t="s">
        <v>4332</v>
      </c>
      <c r="C24119" s="93" t="s">
        <v>1410</v>
      </c>
      <c r="G24119" s="95">
        <v>0</v>
      </c>
      <c r="H24119" s="93" t="s">
        <v>8976</v>
      </c>
      <c r="I24119" s="93" t="s">
        <v>23895</v>
      </c>
      <c r="J24119" s="93" t="s">
        <v>20936</v>
      </c>
      <c r="K24119" s="93" t="s">
        <v>5615</v>
      </c>
      <c r="L24119" s="14">
        <f>AND(vyberHrace&lt;&gt;"",ISNUMBER(SEARCH(vyberHrace,$B24119)))</f>
      </c>
      <c r="M24119" s="14">
        <f>AND($I24119=MID(kododd,1,2),$J24119=MID(kododd,3,3))</f>
      </c>
    </row>
    <row r="24120">
      <c r="A24120" s="95">
        <v>25951</v>
      </c>
      <c r="B24120" s="93" t="s">
        <v>18067</v>
      </c>
      <c r="C24120" s="93" t="s">
        <v>1464</v>
      </c>
      <c r="G24120" s="95">
        <v>0</v>
      </c>
      <c r="H24120" s="93" t="s">
        <v>8976</v>
      </c>
      <c r="I24120" s="93" t="s">
        <v>23895</v>
      </c>
      <c r="J24120" s="93" t="s">
        <v>20936</v>
      </c>
      <c r="K24120" s="93" t="s">
        <v>5615</v>
      </c>
      <c r="L24120" s="14">
        <f>AND(vyberHrace&lt;&gt;"",ISNUMBER(SEARCH(vyberHrace,$B24120)))</f>
      </c>
      <c r="M24120" s="14">
        <f>AND($I24120=MID(kododd,1,2),$J24120=MID(kododd,3,3))</f>
      </c>
    </row>
    <row r="24121">
      <c r="A24121" s="95">
        <v>1669</v>
      </c>
      <c r="B24121" s="93" t="s">
        <v>18068</v>
      </c>
      <c r="C24121" s="93" t="s">
        <v>1474</v>
      </c>
      <c r="D24121" s="95">
        <v>1848</v>
      </c>
      <c r="E24121" s="95">
        <v>1878</v>
      </c>
      <c r="F24121" s="95">
        <v>347167</v>
      </c>
      <c r="G24121" s="95">
        <v>250</v>
      </c>
      <c r="H24121" s="93" t="s">
        <v>8976</v>
      </c>
      <c r="I24121" s="93" t="s">
        <v>23895</v>
      </c>
      <c r="J24121" s="93" t="s">
        <v>20864</v>
      </c>
      <c r="K24121" s="93" t="s">
        <v>1505</v>
      </c>
      <c r="L24121" s="14">
        <f>AND(vyberHrace&lt;&gt;"",ISNUMBER(SEARCH(vyberHrace,$B24121)))</f>
      </c>
      <c r="M24121" s="14">
        <f>AND($I24121=MID(kododd,1,2),$J24121=MID(kododd,3,3))</f>
      </c>
    </row>
    <row r="24122">
      <c r="A24122" s="95">
        <v>61151</v>
      </c>
      <c r="B24122" s="93" t="s">
        <v>27415</v>
      </c>
      <c r="C24122" s="93" t="s">
        <v>1486</v>
      </c>
      <c r="G24122" s="95">
        <v>0</v>
      </c>
      <c r="H24122" s="93" t="s">
        <v>8976</v>
      </c>
      <c r="I24122" s="93" t="s">
        <v>23895</v>
      </c>
      <c r="J24122" s="93" t="s">
        <v>20936</v>
      </c>
      <c r="K24122" s="93" t="s">
        <v>5615</v>
      </c>
      <c r="L24122" s="14">
        <f>AND(vyberHrace&lt;&gt;"",ISNUMBER(SEARCH(vyberHrace,$B24122)))</f>
      </c>
      <c r="M24122" s="14">
        <f>AND($I24122=MID(kododd,1,2),$J24122=MID(kododd,3,3))</f>
      </c>
    </row>
    <row r="24123">
      <c r="A24123" s="95">
        <v>50080</v>
      </c>
      <c r="B24123" s="93" t="s">
        <v>18069</v>
      </c>
      <c r="C24123" s="93" t="s">
        <v>1412</v>
      </c>
      <c r="G24123" s="95">
        <v>0</v>
      </c>
      <c r="H24123" s="93" t="s">
        <v>8976</v>
      </c>
      <c r="I24123" s="93" t="s">
        <v>23895</v>
      </c>
      <c r="J24123" s="93" t="s">
        <v>20936</v>
      </c>
      <c r="K24123" s="93" t="s">
        <v>5615</v>
      </c>
      <c r="L24123" s="14">
        <f>AND(vyberHrace&lt;&gt;"",ISNUMBER(SEARCH(vyberHrace,$B24123)))</f>
      </c>
      <c r="M24123" s="14">
        <f>AND($I24123=MID(kododd,1,2),$J24123=MID(kododd,3,3))</f>
      </c>
    </row>
    <row r="24124">
      <c r="A24124" s="95">
        <v>42875</v>
      </c>
      <c r="B24124" s="93" t="s">
        <v>18070</v>
      </c>
      <c r="C24124" s="93" t="s">
        <v>3255</v>
      </c>
      <c r="D24124" s="95">
        <v>1858</v>
      </c>
      <c r="E24124" s="95">
        <v>1826</v>
      </c>
      <c r="F24124" s="95">
        <v>392472</v>
      </c>
      <c r="G24124" s="95">
        <v>250</v>
      </c>
      <c r="H24124" s="93" t="s">
        <v>8976</v>
      </c>
      <c r="I24124" s="93" t="s">
        <v>23895</v>
      </c>
      <c r="J24124" s="93" t="s">
        <v>20864</v>
      </c>
      <c r="K24124" s="93" t="s">
        <v>1505</v>
      </c>
      <c r="L24124" s="14">
        <f>AND(vyberHrace&lt;&gt;"",ISNUMBER(SEARCH(vyberHrace,$B24124)))</f>
      </c>
      <c r="M24124" s="14">
        <f>AND($I24124=MID(kododd,1,2),$J24124=MID(kododd,3,3))</f>
      </c>
    </row>
    <row r="24125">
      <c r="A24125" s="95">
        <v>57996</v>
      </c>
      <c r="B24125" s="93" t="s">
        <v>24533</v>
      </c>
      <c r="C24125" s="93" t="s">
        <v>1422</v>
      </c>
      <c r="G24125" s="95">
        <v>0</v>
      </c>
      <c r="H24125" s="93" t="s">
        <v>8976</v>
      </c>
      <c r="I24125" s="93" t="s">
        <v>23895</v>
      </c>
      <c r="J24125" s="93" t="s">
        <v>20865</v>
      </c>
      <c r="K24125" s="93" t="s">
        <v>6760</v>
      </c>
      <c r="L24125" s="14">
        <f>AND(vyberHrace&lt;&gt;"",ISNUMBER(SEARCH(vyberHrace,$B24125)))</f>
      </c>
      <c r="M24125" s="14">
        <f>AND($I24125=MID(kododd,1,2),$J24125=MID(kododd,3,3))</f>
      </c>
    </row>
    <row r="24126">
      <c r="A24126" s="95">
        <v>454</v>
      </c>
      <c r="B24126" s="93" t="s">
        <v>18071</v>
      </c>
      <c r="C24126" s="93" t="s">
        <v>1405</v>
      </c>
      <c r="D24126" s="95">
        <v>2211</v>
      </c>
      <c r="E24126" s="95">
        <v>2192</v>
      </c>
      <c r="F24126" s="95">
        <v>307033</v>
      </c>
      <c r="G24126" s="95">
        <v>250</v>
      </c>
      <c r="H24126" s="93" t="s">
        <v>8976</v>
      </c>
      <c r="I24126" s="93" t="s">
        <v>23895</v>
      </c>
      <c r="J24126" s="93" t="s">
        <v>20864</v>
      </c>
      <c r="K24126" s="93" t="s">
        <v>1505</v>
      </c>
      <c r="L24126" s="14">
        <f>AND(vyberHrace&lt;&gt;"",ISNUMBER(SEARCH(vyberHrace,$B24126)))</f>
      </c>
      <c r="M24126" s="14">
        <f>AND($I24126=MID(kododd,1,2),$J24126=MID(kododd,3,3))</f>
      </c>
    </row>
    <row r="24127">
      <c r="A24127" s="95">
        <v>63997</v>
      </c>
      <c r="B24127" s="93" t="s">
        <v>30175</v>
      </c>
      <c r="C24127" s="93" t="s">
        <v>1488</v>
      </c>
      <c r="D24127" s="95">
        <v>80658</v>
      </c>
      <c r="E24127" s="95">
        <v>80658</v>
      </c>
      <c r="G24127" s="95">
        <v>0</v>
      </c>
      <c r="H24127" s="93" t="s">
        <v>8976</v>
      </c>
      <c r="I24127" s="93" t="s">
        <v>23895</v>
      </c>
      <c r="J24127" s="93" t="s">
        <v>29575</v>
      </c>
      <c r="K24127" s="93" t="s">
        <v>29576</v>
      </c>
      <c r="L24127" s="14">
        <f>AND(vyberHrace&lt;&gt;"",ISNUMBER(SEARCH(vyberHrace,$B24127)))</f>
      </c>
      <c r="M24127" s="14">
        <f>AND($I24127=MID(kododd,1,2),$J24127=MID(kododd,3,3))</f>
      </c>
    </row>
    <row r="24128">
      <c r="A24128" s="95">
        <v>61152</v>
      </c>
      <c r="B24128" s="93" t="s">
        <v>27416</v>
      </c>
      <c r="C24128" s="93" t="s">
        <v>1424</v>
      </c>
      <c r="G24128" s="95">
        <v>0</v>
      </c>
      <c r="H24128" s="93" t="s">
        <v>8976</v>
      </c>
      <c r="I24128" s="93" t="s">
        <v>23895</v>
      </c>
      <c r="J24128" s="93" t="s">
        <v>20936</v>
      </c>
      <c r="K24128" s="93" t="s">
        <v>5615</v>
      </c>
      <c r="L24128" s="14">
        <f>AND(vyberHrace&lt;&gt;"",ISNUMBER(SEARCH(vyberHrace,$B24128)))</f>
      </c>
      <c r="M24128" s="14">
        <f>AND($I24128=MID(kododd,1,2),$J24128=MID(kododd,3,3))</f>
      </c>
    </row>
    <row r="24129">
      <c r="A24129" s="95">
        <v>35860</v>
      </c>
      <c r="B24129" s="93" t="s">
        <v>18076</v>
      </c>
      <c r="C24129" s="93" t="s">
        <v>1399</v>
      </c>
      <c r="D24129" s="95">
        <v>2129</v>
      </c>
      <c r="E24129" s="95">
        <v>2159</v>
      </c>
      <c r="F24129" s="95">
        <v>377244</v>
      </c>
      <c r="G24129" s="95">
        <v>250</v>
      </c>
      <c r="H24129" s="93" t="s">
        <v>8976</v>
      </c>
      <c r="I24129" s="93" t="s">
        <v>23895</v>
      </c>
      <c r="J24129" s="93" t="s">
        <v>20965</v>
      </c>
      <c r="K24129" s="93" t="s">
        <v>3065</v>
      </c>
      <c r="L24129" s="14">
        <f>AND(vyberHrace&lt;&gt;"",ISNUMBER(SEARCH(vyberHrace,$B24129)))</f>
      </c>
      <c r="M24129" s="14">
        <f>AND($I24129=MID(kododd,1,2),$J24129=MID(kododd,3,3))</f>
      </c>
    </row>
    <row r="24130">
      <c r="A24130" s="95">
        <v>37978</v>
      </c>
      <c r="B24130" s="93" t="s">
        <v>18081</v>
      </c>
      <c r="C24130" s="93" t="s">
        <v>1398</v>
      </c>
      <c r="D24130" s="95">
        <v>1382</v>
      </c>
      <c r="F24130" s="95">
        <v>23705396</v>
      </c>
      <c r="G24130" s="95">
        <v>250</v>
      </c>
      <c r="H24130" s="93" t="s">
        <v>8976</v>
      </c>
      <c r="I24130" s="93" t="s">
        <v>23895</v>
      </c>
      <c r="J24130" s="93" t="s">
        <v>3580</v>
      </c>
      <c r="K24130" s="93" t="s">
        <v>4827</v>
      </c>
      <c r="L24130" s="14">
        <f>AND(vyberHrace&lt;&gt;"",ISNUMBER(SEARCH(vyberHrace,$B24130)))</f>
      </c>
      <c r="M24130" s="14">
        <f>AND($I24130=MID(kododd,1,2),$J24130=MID(kododd,3,3))</f>
      </c>
    </row>
    <row r="24131">
      <c r="A24131" s="95">
        <v>48704</v>
      </c>
      <c r="B24131" s="93" t="s">
        <v>24052</v>
      </c>
      <c r="C24131" s="93" t="s">
        <v>1422</v>
      </c>
      <c r="G24131" s="95">
        <v>0</v>
      </c>
      <c r="H24131" s="93" t="s">
        <v>8976</v>
      </c>
      <c r="I24131" s="93" t="s">
        <v>23895</v>
      </c>
      <c r="J24131" s="93" t="s">
        <v>20878</v>
      </c>
      <c r="K24131" s="93" t="s">
        <v>6859</v>
      </c>
      <c r="L24131" s="14">
        <f>AND(vyberHrace&lt;&gt;"",ISNUMBER(SEARCH(vyberHrace,$B24131)))</f>
      </c>
      <c r="M24131" s="14">
        <f>AND($I24131=MID(kododd,1,2),$J24131=MID(kododd,3,3))</f>
      </c>
    </row>
    <row r="24132">
      <c r="A24132" s="95">
        <v>48736</v>
      </c>
      <c r="B24132" s="93" t="s">
        <v>19484</v>
      </c>
      <c r="C24132" s="93" t="s">
        <v>1416</v>
      </c>
      <c r="D24132" s="95">
        <v>1047</v>
      </c>
      <c r="F24132" s="95">
        <v>23724110</v>
      </c>
      <c r="G24132" s="95">
        <v>0</v>
      </c>
      <c r="H24132" s="93" t="s">
        <v>8976</v>
      </c>
      <c r="I24132" s="93" t="s">
        <v>23895</v>
      </c>
      <c r="J24132" s="93" t="s">
        <v>20869</v>
      </c>
      <c r="K24132" s="93" t="s">
        <v>6770</v>
      </c>
      <c r="L24132" s="14">
        <f>AND(vyberHrace&lt;&gt;"",ISNUMBER(SEARCH(vyberHrace,$B24132)))</f>
      </c>
      <c r="M24132" s="14">
        <f>AND($I24132=MID(kododd,1,2),$J24132=MID(kododd,3,3))</f>
      </c>
    </row>
    <row r="24133">
      <c r="A24133" s="95">
        <v>48705</v>
      </c>
      <c r="B24133" s="93" t="s">
        <v>19487</v>
      </c>
      <c r="C24133" s="93" t="s">
        <v>1406</v>
      </c>
      <c r="G24133" s="95">
        <v>0</v>
      </c>
      <c r="H24133" s="93" t="s">
        <v>8976</v>
      </c>
      <c r="I24133" s="93" t="s">
        <v>23895</v>
      </c>
      <c r="J24133" s="93" t="s">
        <v>20878</v>
      </c>
      <c r="K24133" s="93" t="s">
        <v>6859</v>
      </c>
      <c r="L24133" s="14">
        <f>AND(vyberHrace&lt;&gt;"",ISNUMBER(SEARCH(vyberHrace,$B24133)))</f>
      </c>
      <c r="M24133" s="14">
        <f>AND($I24133=MID(kododd,1,2),$J24133=MID(kododd,3,3))</f>
      </c>
    </row>
    <row r="24134">
      <c r="A24134" s="95">
        <v>60934</v>
      </c>
      <c r="B24134" s="93" t="s">
        <v>27309</v>
      </c>
      <c r="C24134" s="93" t="s">
        <v>1420</v>
      </c>
      <c r="G24134" s="95">
        <v>0</v>
      </c>
      <c r="H24134" s="93" t="s">
        <v>8976</v>
      </c>
      <c r="I24134" s="93" t="s">
        <v>23895</v>
      </c>
      <c r="J24134" s="93" t="s">
        <v>20878</v>
      </c>
      <c r="K24134" s="93" t="s">
        <v>6859</v>
      </c>
      <c r="L24134" s="14">
        <f>AND(vyberHrace&lt;&gt;"",ISNUMBER(SEARCH(vyberHrace,$B24134)))</f>
      </c>
      <c r="M24134" s="14">
        <f>AND($I24134=MID(kododd,1,2),$J24134=MID(kododd,3,3))</f>
      </c>
    </row>
    <row r="24135">
      <c r="A24135" s="95">
        <v>58714</v>
      </c>
      <c r="B24135" s="93" t="s">
        <v>25195</v>
      </c>
      <c r="C24135" s="93" t="s">
        <v>1450</v>
      </c>
      <c r="G24135" s="95">
        <v>0</v>
      </c>
      <c r="H24135" s="93" t="s">
        <v>8976</v>
      </c>
      <c r="I24135" s="93" t="s">
        <v>23895</v>
      </c>
      <c r="J24135" s="93" t="s">
        <v>20878</v>
      </c>
      <c r="K24135" s="93" t="s">
        <v>6859</v>
      </c>
      <c r="L24135" s="14">
        <f>AND(vyberHrace&lt;&gt;"",ISNUMBER(SEARCH(vyberHrace,$B24135)))</f>
      </c>
      <c r="M24135" s="14">
        <f>AND($I24135=MID(kododd,1,2),$J24135=MID(kododd,3,3))</f>
      </c>
    </row>
    <row r="24136">
      <c r="A24136" s="95">
        <v>44439</v>
      </c>
      <c r="B24136" s="93" t="s">
        <v>20093</v>
      </c>
      <c r="C24136" s="93" t="s">
        <v>3255</v>
      </c>
      <c r="G24136" s="95">
        <v>0</v>
      </c>
      <c r="H24136" s="93" t="s">
        <v>8976</v>
      </c>
      <c r="I24136" s="93" t="s">
        <v>23895</v>
      </c>
      <c r="J24136" s="93" t="s">
        <v>20878</v>
      </c>
      <c r="K24136" s="93" t="s">
        <v>6859</v>
      </c>
      <c r="L24136" s="14">
        <f>AND(vyberHrace&lt;&gt;"",ISNUMBER(SEARCH(vyberHrace,$B24136)))</f>
      </c>
      <c r="M24136" s="14">
        <f>AND($I24136=MID(kododd,1,2),$J24136=MID(kododd,3,3))</f>
      </c>
    </row>
    <row r="24137">
      <c r="A24137" s="95">
        <v>52527</v>
      </c>
      <c r="B24137" s="93" t="s">
        <v>2378</v>
      </c>
      <c r="C24137" s="93" t="s">
        <v>1421</v>
      </c>
      <c r="G24137" s="95">
        <v>0</v>
      </c>
      <c r="H24137" s="93" t="s">
        <v>8976</v>
      </c>
      <c r="I24137" s="93" t="s">
        <v>23895</v>
      </c>
      <c r="J24137" s="93" t="s">
        <v>20878</v>
      </c>
      <c r="K24137" s="93" t="s">
        <v>6859</v>
      </c>
      <c r="L24137" s="14">
        <f>AND(vyberHrace&lt;&gt;"",ISNUMBER(SEARCH(vyberHrace,$B24137)))</f>
      </c>
      <c r="M24137" s="14">
        <f>AND($I24137=MID(kododd,1,2),$J24137=MID(kododd,3,3))</f>
      </c>
    </row>
    <row r="24138">
      <c r="A24138" s="95">
        <v>49651</v>
      </c>
      <c r="B24138" s="93" t="s">
        <v>18661</v>
      </c>
      <c r="C24138" s="93" t="s">
        <v>3255</v>
      </c>
      <c r="D24138" s="95">
        <v>1408</v>
      </c>
      <c r="E24138" s="95">
        <v>1535</v>
      </c>
      <c r="F24138" s="95">
        <v>23748052</v>
      </c>
      <c r="G24138" s="95">
        <v>250</v>
      </c>
      <c r="H24138" s="93" t="s">
        <v>8976</v>
      </c>
      <c r="I24138" s="93" t="s">
        <v>23895</v>
      </c>
      <c r="J24138" s="93" t="s">
        <v>20866</v>
      </c>
      <c r="K24138" s="93" t="s">
        <v>6762</v>
      </c>
      <c r="L24138" s="14">
        <f>AND(vyberHrace&lt;&gt;"",ISNUMBER(SEARCH(vyberHrace,$B24138)))</f>
      </c>
      <c r="M24138" s="14">
        <f>AND($I24138=MID(kododd,1,2),$J24138=MID(kododd,3,3))</f>
      </c>
    </row>
    <row r="24139">
      <c r="A24139" s="95">
        <v>20094</v>
      </c>
      <c r="B24139" s="93" t="s">
        <v>18664</v>
      </c>
      <c r="C24139" s="93" t="s">
        <v>1446</v>
      </c>
      <c r="D24139" s="95">
        <v>1300</v>
      </c>
      <c r="E24139" s="95">
        <v>1733</v>
      </c>
      <c r="F24139" s="95">
        <v>389161</v>
      </c>
      <c r="G24139" s="95">
        <v>250</v>
      </c>
      <c r="H24139" s="93" t="s">
        <v>8976</v>
      </c>
      <c r="I24139" s="93" t="s">
        <v>23895</v>
      </c>
      <c r="J24139" s="93" t="s">
        <v>20913</v>
      </c>
      <c r="K24139" s="93" t="s">
        <v>3849</v>
      </c>
      <c r="L24139" s="14">
        <f>AND(vyberHrace&lt;&gt;"",ISNUMBER(SEARCH(vyberHrace,$B24139)))</f>
      </c>
      <c r="M24139" s="14">
        <f>AND($I24139=MID(kododd,1,2),$J24139=MID(kododd,3,3))</f>
      </c>
    </row>
    <row r="24140">
      <c r="A24140" s="95">
        <v>62812</v>
      </c>
      <c r="B24140" s="93" t="s">
        <v>29711</v>
      </c>
      <c r="C24140" s="93" t="s">
        <v>1488</v>
      </c>
      <c r="G24140" s="95">
        <v>250</v>
      </c>
      <c r="H24140" s="93" t="s">
        <v>8976</v>
      </c>
      <c r="I24140" s="93" t="s">
        <v>23895</v>
      </c>
      <c r="J24140" s="93" t="s">
        <v>20878</v>
      </c>
      <c r="K24140" s="93" t="s">
        <v>6859</v>
      </c>
      <c r="L24140" s="14">
        <f>AND(vyberHrace&lt;&gt;"",ISNUMBER(SEARCH(vyberHrace,$B24140)))</f>
      </c>
      <c r="M24140" s="14">
        <f>AND($I24140=MID(kododd,1,2),$J24140=MID(kododd,3,3))</f>
      </c>
    </row>
    <row r="24141">
      <c r="A24141" s="95">
        <v>58397</v>
      </c>
      <c r="B24141" s="93" t="s">
        <v>24904</v>
      </c>
      <c r="C24141" s="93" t="s">
        <v>1411</v>
      </c>
      <c r="F24141" s="95">
        <v>23788500</v>
      </c>
      <c r="G24141" s="95">
        <v>250</v>
      </c>
      <c r="H24141" s="93" t="s">
        <v>8976</v>
      </c>
      <c r="I24141" s="93" t="s">
        <v>23895</v>
      </c>
      <c r="J24141" s="93" t="s">
        <v>20878</v>
      </c>
      <c r="K24141" s="93" t="s">
        <v>6859</v>
      </c>
      <c r="L24141" s="14">
        <f>AND(vyberHrace&lt;&gt;"",ISNUMBER(SEARCH(vyberHrace,$B24141)))</f>
      </c>
      <c r="M24141" s="14">
        <f>AND($I24141=MID(kododd,1,2),$J24141=MID(kododd,3,3))</f>
      </c>
    </row>
    <row r="24142">
      <c r="A24142" s="95">
        <v>59536</v>
      </c>
      <c r="B24142" s="93" t="s">
        <v>25934</v>
      </c>
      <c r="C24142" s="93" t="s">
        <v>1411</v>
      </c>
      <c r="G24142" s="95">
        <v>0</v>
      </c>
      <c r="H24142" s="93" t="s">
        <v>8976</v>
      </c>
      <c r="I24142" s="93" t="s">
        <v>23895</v>
      </c>
      <c r="J24142" s="93" t="s">
        <v>20913</v>
      </c>
      <c r="K24142" s="93" t="s">
        <v>3849</v>
      </c>
      <c r="L24142" s="14">
        <f>AND(vyberHrace&lt;&gt;"",ISNUMBER(SEARCH(vyberHrace,$B24142)))</f>
      </c>
      <c r="M24142" s="14">
        <f>AND($I24142=MID(kododd,1,2),$J24142=MID(kododd,3,3))</f>
      </c>
    </row>
    <row r="24143">
      <c r="A24143" s="95">
        <v>28204</v>
      </c>
      <c r="B24143" s="93" t="s">
        <v>21125</v>
      </c>
      <c r="C24143" s="93" t="s">
        <v>1452</v>
      </c>
      <c r="D24143" s="95">
        <v>1591</v>
      </c>
      <c r="E24143" s="95">
        <v>1680</v>
      </c>
      <c r="F24143" s="95">
        <v>315842</v>
      </c>
      <c r="G24143" s="95">
        <v>250</v>
      </c>
      <c r="H24143" s="93" t="s">
        <v>8976</v>
      </c>
      <c r="I24143" s="93" t="s">
        <v>23895</v>
      </c>
      <c r="J24143" s="93" t="s">
        <v>20966</v>
      </c>
      <c r="K24143" s="93" t="s">
        <v>3069</v>
      </c>
      <c r="L24143" s="14">
        <f>AND(vyberHrace&lt;&gt;"",ISNUMBER(SEARCH(vyberHrace,$B24143)))</f>
      </c>
      <c r="M24143" s="14">
        <f>AND($I24143=MID(kododd,1,2),$J24143=MID(kododd,3,3))</f>
      </c>
    </row>
    <row r="24144">
      <c r="A24144" s="95">
        <v>57796</v>
      </c>
      <c r="B24144" s="93" t="s">
        <v>24350</v>
      </c>
      <c r="C24144" s="93" t="s">
        <v>1487</v>
      </c>
      <c r="G24144" s="95">
        <v>250</v>
      </c>
      <c r="H24144" s="93" t="s">
        <v>8976</v>
      </c>
      <c r="I24144" s="93" t="s">
        <v>23895</v>
      </c>
      <c r="J24144" s="93" t="s">
        <v>20948</v>
      </c>
      <c r="K24144" s="93" t="s">
        <v>6265</v>
      </c>
      <c r="L24144" s="14">
        <f>AND(vyberHrace&lt;&gt;"",ISNUMBER(SEARCH(vyberHrace,$B24144)))</f>
      </c>
      <c r="M24144" s="14">
        <f>AND($I24144=MID(kododd,1,2),$J24144=MID(kododd,3,3))</f>
      </c>
    </row>
    <row r="24145">
      <c r="A24145" s="95">
        <v>59365</v>
      </c>
      <c r="B24145" s="93" t="s">
        <v>25784</v>
      </c>
      <c r="C24145" s="93" t="s">
        <v>1416</v>
      </c>
      <c r="D24145" s="95">
        <v>1913</v>
      </c>
      <c r="E24145" s="95">
        <v>2028</v>
      </c>
      <c r="F24145" s="95">
        <v>23777494</v>
      </c>
      <c r="G24145" s="95">
        <v>250</v>
      </c>
      <c r="H24145" s="93" t="s">
        <v>8976</v>
      </c>
      <c r="I24145" s="93" t="s">
        <v>23895</v>
      </c>
      <c r="J24145" s="93" t="s">
        <v>20913</v>
      </c>
      <c r="K24145" s="93" t="s">
        <v>3849</v>
      </c>
      <c r="L24145" s="14">
        <f>AND(vyberHrace&lt;&gt;"",ISNUMBER(SEARCH(vyberHrace,$B24145)))</f>
      </c>
      <c r="M24145" s="14">
        <f>AND($I24145=MID(kododd,1,2),$J24145=MID(kododd,3,3))</f>
      </c>
    </row>
    <row r="24146">
      <c r="A24146" s="95">
        <v>60850</v>
      </c>
      <c r="B24146" s="93" t="s">
        <v>27235</v>
      </c>
      <c r="C24146" s="93" t="s">
        <v>1486</v>
      </c>
      <c r="G24146" s="95">
        <v>0</v>
      </c>
      <c r="H24146" s="93" t="s">
        <v>8976</v>
      </c>
      <c r="I24146" s="93" t="s">
        <v>23895</v>
      </c>
      <c r="J24146" s="93" t="s">
        <v>20935</v>
      </c>
      <c r="K24146" s="93" t="s">
        <v>6901</v>
      </c>
      <c r="L24146" s="14">
        <f>AND(vyberHrace&lt;&gt;"",ISNUMBER(SEARCH(vyberHrace,$B24146)))</f>
      </c>
      <c r="M24146" s="14">
        <f>AND($I24146=MID(kododd,1,2),$J24146=MID(kododd,3,3))</f>
      </c>
    </row>
    <row r="24147">
      <c r="A24147" s="95">
        <v>46852</v>
      </c>
      <c r="B24147" s="93" t="s">
        <v>18698</v>
      </c>
      <c r="C24147" s="93" t="s">
        <v>1416</v>
      </c>
      <c r="G24147" s="95">
        <v>0</v>
      </c>
      <c r="H24147" s="93" t="s">
        <v>8976</v>
      </c>
      <c r="I24147" s="93" t="s">
        <v>23895</v>
      </c>
      <c r="J24147" s="93" t="s">
        <v>20878</v>
      </c>
      <c r="K24147" s="93" t="s">
        <v>6859</v>
      </c>
      <c r="L24147" s="14">
        <f>AND(vyberHrace&lt;&gt;"",ISNUMBER(SEARCH(vyberHrace,$B24147)))</f>
      </c>
      <c r="M24147" s="14">
        <f>AND($I24147=MID(kododd,1,2),$J24147=MID(kododd,3,3))</f>
      </c>
    </row>
    <row r="24148">
      <c r="A24148" s="95">
        <v>62552</v>
      </c>
      <c r="B24148" s="93" t="s">
        <v>29712</v>
      </c>
      <c r="C24148" s="93" t="s">
        <v>1450</v>
      </c>
      <c r="F24148" s="95">
        <v>571003193</v>
      </c>
      <c r="G24148" s="95">
        <v>250</v>
      </c>
      <c r="H24148" s="93" t="s">
        <v>8976</v>
      </c>
      <c r="I24148" s="93" t="s">
        <v>23895</v>
      </c>
      <c r="J24148" s="93" t="s">
        <v>20848</v>
      </c>
      <c r="K24148" s="93" t="s">
        <v>3603</v>
      </c>
      <c r="L24148" s="14">
        <f>AND(vyberHrace&lt;&gt;"",ISNUMBER(SEARCH(vyberHrace,$B24148)))</f>
      </c>
      <c r="M24148" s="14">
        <f>AND($I24148=MID(kododd,1,2),$J24148=MID(kododd,3,3))</f>
      </c>
    </row>
    <row r="24149">
      <c r="A24149" s="95">
        <v>55054</v>
      </c>
      <c r="B24149" s="93" t="s">
        <v>1306</v>
      </c>
      <c r="C24149" s="93" t="s">
        <v>1406</v>
      </c>
      <c r="G24149" s="95">
        <v>0</v>
      </c>
      <c r="H24149" s="93" t="s">
        <v>8976</v>
      </c>
      <c r="I24149" s="93" t="s">
        <v>23895</v>
      </c>
      <c r="J24149" s="93" t="s">
        <v>20935</v>
      </c>
      <c r="K24149" s="93" t="s">
        <v>6901</v>
      </c>
      <c r="L24149" s="14">
        <f>AND(vyberHrace&lt;&gt;"",ISNUMBER(SEARCH(vyberHrace,$B24149)))</f>
      </c>
      <c r="M24149" s="14">
        <f>AND($I24149=MID(kododd,1,2),$J24149=MID(kododd,3,3))</f>
      </c>
    </row>
    <row r="24150">
      <c r="A24150" s="95">
        <v>54340</v>
      </c>
      <c r="B24150" s="93" t="s">
        <v>1307</v>
      </c>
      <c r="C24150" s="93" t="s">
        <v>1411</v>
      </c>
      <c r="G24150" s="95">
        <v>0</v>
      </c>
      <c r="H24150" s="93" t="s">
        <v>8976</v>
      </c>
      <c r="I24150" s="93" t="s">
        <v>23895</v>
      </c>
      <c r="J24150" s="93" t="s">
        <v>20935</v>
      </c>
      <c r="K24150" s="93" t="s">
        <v>6901</v>
      </c>
      <c r="L24150" s="14">
        <f>AND(vyberHrace&lt;&gt;"",ISNUMBER(SEARCH(vyberHrace,$B24150)))</f>
      </c>
      <c r="M24150" s="14">
        <f>AND($I24150=MID(kododd,1,2),$J24150=MID(kododd,3,3))</f>
      </c>
    </row>
    <row r="24151">
      <c r="A24151" s="95">
        <v>15882</v>
      </c>
      <c r="B24151" s="93" t="s">
        <v>14295</v>
      </c>
      <c r="C24151" s="93" t="s">
        <v>1461</v>
      </c>
      <c r="D24151" s="95">
        <v>1482</v>
      </c>
      <c r="F24151" s="95">
        <v>23702508</v>
      </c>
      <c r="G24151" s="95">
        <v>0</v>
      </c>
      <c r="H24151" s="93" t="s">
        <v>8976</v>
      </c>
      <c r="I24151" s="93" t="s">
        <v>23895</v>
      </c>
      <c r="J24151" s="93" t="s">
        <v>20867</v>
      </c>
      <c r="K24151" s="93" t="s">
        <v>6764</v>
      </c>
      <c r="L24151" s="14">
        <f>AND(vyberHrace&lt;&gt;"",ISNUMBER(SEARCH(vyberHrace,$B24151)))</f>
      </c>
      <c r="M24151" s="14">
        <f>AND($I24151=MID(kododd,1,2),$J24151=MID(kododd,3,3))</f>
      </c>
    </row>
    <row r="24152">
      <c r="A24152" s="95">
        <v>58155</v>
      </c>
      <c r="B24152" s="93" t="s">
        <v>1605</v>
      </c>
      <c r="C24152" s="93" t="s">
        <v>1420</v>
      </c>
      <c r="G24152" s="95">
        <v>0</v>
      </c>
      <c r="H24152" s="93" t="s">
        <v>8976</v>
      </c>
      <c r="I24152" s="93" t="s">
        <v>23895</v>
      </c>
      <c r="J24152" s="93" t="s">
        <v>20947</v>
      </c>
      <c r="K24152" s="93" t="s">
        <v>6833</v>
      </c>
      <c r="L24152" s="14">
        <f>AND(vyberHrace&lt;&gt;"",ISNUMBER(SEARCH(vyberHrace,$B24152)))</f>
      </c>
      <c r="M24152" s="14">
        <f>AND($I24152=MID(kododd,1,2),$J24152=MID(kododd,3,3))</f>
      </c>
    </row>
    <row r="24153">
      <c r="A24153" s="95">
        <v>60865</v>
      </c>
      <c r="B24153" s="93" t="s">
        <v>27244</v>
      </c>
      <c r="C24153" s="93" t="s">
        <v>1411</v>
      </c>
      <c r="G24153" s="95">
        <v>250</v>
      </c>
      <c r="H24153" s="93" t="s">
        <v>8976</v>
      </c>
      <c r="I24153" s="93" t="s">
        <v>23895</v>
      </c>
      <c r="J24153" s="93" t="s">
        <v>20948</v>
      </c>
      <c r="K24153" s="93" t="s">
        <v>6265</v>
      </c>
      <c r="L24153" s="14">
        <f>AND(vyberHrace&lt;&gt;"",ISNUMBER(SEARCH(vyberHrace,$B24153)))</f>
      </c>
      <c r="M24153" s="14">
        <f>AND($I24153=MID(kododd,1,2),$J24153=MID(kododd,3,3))</f>
      </c>
    </row>
    <row r="24154">
      <c r="A24154" s="95">
        <v>58942</v>
      </c>
      <c r="B24154" s="93" t="s">
        <v>25403</v>
      </c>
      <c r="C24154" s="93" t="s">
        <v>1406</v>
      </c>
      <c r="D24154" s="95">
        <v>1606</v>
      </c>
      <c r="E24154" s="95">
        <v>1678</v>
      </c>
      <c r="F24154" s="95">
        <v>23761849</v>
      </c>
      <c r="G24154" s="95">
        <v>250</v>
      </c>
      <c r="H24154" s="93" t="s">
        <v>8976</v>
      </c>
      <c r="I24154" s="93" t="s">
        <v>23895</v>
      </c>
      <c r="J24154" s="93" t="s">
        <v>20882</v>
      </c>
      <c r="K24154" s="93" t="s">
        <v>6865</v>
      </c>
      <c r="L24154" s="14">
        <f>AND(vyberHrace&lt;&gt;"",ISNUMBER(SEARCH(vyberHrace,$B24154)))</f>
      </c>
      <c r="M24154" s="14">
        <f>AND($I24154=MID(kododd,1,2),$J24154=MID(kododd,3,3))</f>
      </c>
    </row>
    <row r="24155">
      <c r="A24155" s="95">
        <v>2137</v>
      </c>
      <c r="B24155" s="93" t="s">
        <v>12032</v>
      </c>
      <c r="C24155" s="93" t="s">
        <v>1474</v>
      </c>
      <c r="D24155" s="95">
        <v>1945</v>
      </c>
      <c r="E24155" s="95">
        <v>1962</v>
      </c>
      <c r="F24155" s="95">
        <v>312355</v>
      </c>
      <c r="G24155" s="95">
        <v>0</v>
      </c>
      <c r="H24155" s="93" t="s">
        <v>8976</v>
      </c>
      <c r="I24155" s="93" t="s">
        <v>23895</v>
      </c>
      <c r="J24155" s="93" t="s">
        <v>20944</v>
      </c>
      <c r="K24155" s="93" t="s">
        <v>11221</v>
      </c>
      <c r="L24155" s="14">
        <f>AND(vyberHrace&lt;&gt;"",ISNUMBER(SEARCH(vyberHrace,$B24155)))</f>
      </c>
      <c r="M24155" s="14">
        <f>AND($I24155=MID(kododd,1,2),$J24155=MID(kododd,3,3))</f>
      </c>
    </row>
    <row r="24156">
      <c r="A24156" s="95">
        <v>10107</v>
      </c>
      <c r="B24156" s="93" t="s">
        <v>12039</v>
      </c>
      <c r="C24156" s="93" t="s">
        <v>1441</v>
      </c>
      <c r="D24156" s="95">
        <v>1584</v>
      </c>
      <c r="E24156" s="95">
        <v>1663</v>
      </c>
      <c r="F24156" s="95">
        <v>397067</v>
      </c>
      <c r="G24156" s="95">
        <v>250</v>
      </c>
      <c r="H24156" s="93" t="s">
        <v>8976</v>
      </c>
      <c r="I24156" s="93" t="s">
        <v>23895</v>
      </c>
      <c r="J24156" s="93" t="s">
        <v>20947</v>
      </c>
      <c r="K24156" s="93" t="s">
        <v>6833</v>
      </c>
      <c r="L24156" s="14">
        <f>AND(vyberHrace&lt;&gt;"",ISNUMBER(SEARCH(vyberHrace,$B24156)))</f>
      </c>
      <c r="M24156" s="14">
        <f>AND($I24156=MID(kododd,1,2),$J24156=MID(kododd,3,3))</f>
      </c>
    </row>
    <row r="24157">
      <c r="A24157" s="95">
        <v>574</v>
      </c>
      <c r="B24157" s="93" t="s">
        <v>12040</v>
      </c>
      <c r="C24157" s="93" t="s">
        <v>1405</v>
      </c>
      <c r="D24157" s="95">
        <v>2135</v>
      </c>
      <c r="E24157" s="95">
        <v>2146</v>
      </c>
      <c r="F24157" s="95">
        <v>304867</v>
      </c>
      <c r="G24157" s="95">
        <v>250</v>
      </c>
      <c r="H24157" s="93" t="s">
        <v>8976</v>
      </c>
      <c r="I24157" s="93" t="s">
        <v>23895</v>
      </c>
      <c r="J24157" s="93" t="s">
        <v>20890</v>
      </c>
      <c r="K24157" s="93" t="s">
        <v>29570</v>
      </c>
      <c r="L24157" s="14">
        <f>AND(vyberHrace&lt;&gt;"",ISNUMBER(SEARCH(vyberHrace,$B24157)))</f>
      </c>
      <c r="M24157" s="14">
        <f>AND($I24157=MID(kododd,1,2),$J24157=MID(kododd,3,3))</f>
      </c>
    </row>
    <row r="24158">
      <c r="A24158" s="95">
        <v>11239</v>
      </c>
      <c r="B24158" s="93" t="s">
        <v>12041</v>
      </c>
      <c r="C24158" s="93" t="s">
        <v>1434</v>
      </c>
      <c r="D24158" s="95">
        <v>1565</v>
      </c>
      <c r="F24158" s="95">
        <v>397075</v>
      </c>
      <c r="G24158" s="95">
        <v>250</v>
      </c>
      <c r="H24158" s="93" t="s">
        <v>8976</v>
      </c>
      <c r="I24158" s="93" t="s">
        <v>23895</v>
      </c>
      <c r="J24158" s="93" t="s">
        <v>20947</v>
      </c>
      <c r="K24158" s="93" t="s">
        <v>6833</v>
      </c>
      <c r="L24158" s="14">
        <f>AND(vyberHrace&lt;&gt;"",ISNUMBER(SEARCH(vyberHrace,$B24158)))</f>
      </c>
      <c r="M24158" s="14">
        <f>AND($I24158=MID(kododd,1,2),$J24158=MID(kododd,3,3))</f>
      </c>
    </row>
    <row r="24159">
      <c r="A24159" s="95">
        <v>44842</v>
      </c>
      <c r="B24159" s="93" t="s">
        <v>12043</v>
      </c>
      <c r="C24159" s="93" t="s">
        <v>1463</v>
      </c>
      <c r="D24159" s="95">
        <v>1457</v>
      </c>
      <c r="E24159" s="95">
        <v>1678</v>
      </c>
      <c r="F24159" s="95">
        <v>23702516</v>
      </c>
      <c r="G24159" s="95">
        <v>0</v>
      </c>
      <c r="H24159" s="93" t="s">
        <v>8976</v>
      </c>
      <c r="I24159" s="93" t="s">
        <v>23895</v>
      </c>
      <c r="J24159" s="93" t="s">
        <v>21023</v>
      </c>
      <c r="K24159" s="93" t="s">
        <v>232</v>
      </c>
      <c r="L24159" s="14">
        <f>AND(vyberHrace&lt;&gt;"",ISNUMBER(SEARCH(vyberHrace,$B24159)))</f>
      </c>
      <c r="M24159" s="14">
        <f>AND($I24159=MID(kododd,1,2),$J24159=MID(kododd,3,3))</f>
      </c>
    </row>
    <row r="24160">
      <c r="A24160" s="95">
        <v>57726</v>
      </c>
      <c r="B24160" s="93" t="s">
        <v>12043</v>
      </c>
      <c r="C24160" s="93" t="s">
        <v>1411</v>
      </c>
      <c r="D24160" s="95">
        <v>1108</v>
      </c>
      <c r="G24160" s="95">
        <v>250</v>
      </c>
      <c r="H24160" s="93" t="s">
        <v>8976</v>
      </c>
      <c r="I24160" s="93" t="s">
        <v>23895</v>
      </c>
      <c r="J24160" s="93" t="s">
        <v>20926</v>
      </c>
      <c r="K24160" s="93" t="s">
        <v>5577</v>
      </c>
      <c r="L24160" s="14">
        <f>AND(vyberHrace&lt;&gt;"",ISNUMBER(SEARCH(vyberHrace,$B24160)))</f>
      </c>
      <c r="M24160" s="14">
        <f>AND($I24160=MID(kododd,1,2),$J24160=MID(kododd,3,3))</f>
      </c>
    </row>
    <row r="24161">
      <c r="A24161" s="95">
        <v>45891</v>
      </c>
      <c r="B24161" s="93" t="s">
        <v>12044</v>
      </c>
      <c r="C24161" s="93" t="s">
        <v>3255</v>
      </c>
      <c r="G24161" s="95">
        <v>0</v>
      </c>
      <c r="H24161" s="93" t="s">
        <v>8976</v>
      </c>
      <c r="I24161" s="93" t="s">
        <v>23895</v>
      </c>
      <c r="J24161" s="93" t="s">
        <v>20878</v>
      </c>
      <c r="K24161" s="93" t="s">
        <v>6859</v>
      </c>
      <c r="L24161" s="14">
        <f>AND(vyberHrace&lt;&gt;"",ISNUMBER(SEARCH(vyberHrace,$B24161)))</f>
      </c>
      <c r="M24161" s="14">
        <f>AND($I24161=MID(kododd,1,2),$J24161=MID(kododd,3,3))</f>
      </c>
    </row>
    <row r="24162">
      <c r="A24162" s="95">
        <v>57727</v>
      </c>
      <c r="B24162" s="93" t="s">
        <v>12044</v>
      </c>
      <c r="C24162" s="93" t="s">
        <v>1450</v>
      </c>
      <c r="G24162" s="95">
        <v>250</v>
      </c>
      <c r="H24162" s="93" t="s">
        <v>8976</v>
      </c>
      <c r="I24162" s="93" t="s">
        <v>23895</v>
      </c>
      <c r="J24162" s="93" t="s">
        <v>20926</v>
      </c>
      <c r="K24162" s="93" t="s">
        <v>5577</v>
      </c>
      <c r="L24162" s="14">
        <f>AND(vyberHrace&lt;&gt;"",ISNUMBER(SEARCH(vyberHrace,$B24162)))</f>
      </c>
      <c r="M24162" s="14">
        <f>AND($I24162=MID(kododd,1,2),$J24162=MID(kododd,3,3))</f>
      </c>
    </row>
    <row r="24163">
      <c r="A24163" s="95">
        <v>44032</v>
      </c>
      <c r="B24163" s="93" t="s">
        <v>12045</v>
      </c>
      <c r="C24163" s="93" t="s">
        <v>1408</v>
      </c>
      <c r="D24163" s="95">
        <v>1100</v>
      </c>
      <c r="G24163" s="95">
        <v>0</v>
      </c>
      <c r="H24163" s="93" t="s">
        <v>8976</v>
      </c>
      <c r="I24163" s="93" t="s">
        <v>23895</v>
      </c>
      <c r="J24163" s="93" t="s">
        <v>20878</v>
      </c>
      <c r="K24163" s="93" t="s">
        <v>6859</v>
      </c>
      <c r="L24163" s="14">
        <f>AND(vyberHrace&lt;&gt;"",ISNUMBER(SEARCH(vyberHrace,$B24163)))</f>
      </c>
      <c r="M24163" s="14">
        <f>AND($I24163=MID(kododd,1,2),$J24163=MID(kododd,3,3))</f>
      </c>
    </row>
    <row r="24164">
      <c r="A24164" s="95">
        <v>50531</v>
      </c>
      <c r="B24164" s="93" t="s">
        <v>12048</v>
      </c>
      <c r="C24164" s="93" t="s">
        <v>1410</v>
      </c>
      <c r="D24164" s="95">
        <v>1100</v>
      </c>
      <c r="F24164" s="95">
        <v>23732911</v>
      </c>
      <c r="G24164" s="95">
        <v>250</v>
      </c>
      <c r="H24164" s="93" t="s">
        <v>8976</v>
      </c>
      <c r="I24164" s="93" t="s">
        <v>23895</v>
      </c>
      <c r="J24164" s="93" t="s">
        <v>20948</v>
      </c>
      <c r="K24164" s="93" t="s">
        <v>6265</v>
      </c>
      <c r="L24164" s="14">
        <f>AND(vyberHrace&lt;&gt;"",ISNUMBER(SEARCH(vyberHrace,$B24164)))</f>
      </c>
      <c r="M24164" s="14">
        <f>AND($I24164=MID(kododd,1,2),$J24164=MID(kododd,3,3))</f>
      </c>
    </row>
    <row r="24165">
      <c r="A24165" s="95">
        <v>43712</v>
      </c>
      <c r="B24165" s="93" t="s">
        <v>12055</v>
      </c>
      <c r="C24165" s="93" t="s">
        <v>1410</v>
      </c>
      <c r="D24165" s="95">
        <v>1123</v>
      </c>
      <c r="F24165" s="95">
        <v>391050</v>
      </c>
      <c r="G24165" s="95">
        <v>0</v>
      </c>
      <c r="H24165" s="93" t="s">
        <v>8976</v>
      </c>
      <c r="I24165" s="93" t="s">
        <v>23895</v>
      </c>
      <c r="J24165" s="93" t="s">
        <v>20869</v>
      </c>
      <c r="K24165" s="93" t="s">
        <v>6770</v>
      </c>
      <c r="L24165" s="14">
        <f>AND(vyberHrace&lt;&gt;"",ISNUMBER(SEARCH(vyberHrace,$B24165)))</f>
      </c>
      <c r="M24165" s="14">
        <f>AND($I24165=MID(kododd,1,2),$J24165=MID(kododd,3,3))</f>
      </c>
    </row>
    <row r="24166">
      <c r="A24166" s="95">
        <v>46261</v>
      </c>
      <c r="B24166" s="93" t="s">
        <v>15331</v>
      </c>
      <c r="C24166" s="93" t="s">
        <v>1408</v>
      </c>
      <c r="G24166" s="95">
        <v>0</v>
      </c>
      <c r="H24166" s="93" t="s">
        <v>8976</v>
      </c>
      <c r="I24166" s="93" t="s">
        <v>23895</v>
      </c>
      <c r="J24166" s="93" t="s">
        <v>3580</v>
      </c>
      <c r="K24166" s="93" t="s">
        <v>4827</v>
      </c>
      <c r="L24166" s="14">
        <f>AND(vyberHrace&lt;&gt;"",ISNUMBER(SEARCH(vyberHrace,$B24166)))</f>
      </c>
      <c r="M24166" s="14">
        <f>AND($I24166=MID(kododd,1,2),$J24166=MID(kododd,3,3))</f>
      </c>
    </row>
    <row r="24167">
      <c r="A24167" s="95">
        <v>635</v>
      </c>
      <c r="B24167" s="93" t="s">
        <v>12065</v>
      </c>
      <c r="C24167" s="93" t="s">
        <v>1401</v>
      </c>
      <c r="D24167" s="95">
        <v>1869</v>
      </c>
      <c r="E24167" s="95">
        <v>1942</v>
      </c>
      <c r="F24167" s="95">
        <v>306959</v>
      </c>
      <c r="G24167" s="95">
        <v>250</v>
      </c>
      <c r="H24167" s="93" t="s">
        <v>8976</v>
      </c>
      <c r="I24167" s="93" t="s">
        <v>23895</v>
      </c>
      <c r="J24167" s="93" t="s">
        <v>20854</v>
      </c>
      <c r="K24167" s="93" t="s">
        <v>9943</v>
      </c>
      <c r="L24167" s="14">
        <f>AND(vyberHrace&lt;&gt;"",ISNUMBER(SEARCH(vyberHrace,$B24167)))</f>
      </c>
      <c r="M24167" s="14">
        <f>AND($I24167=MID(kododd,1,2),$J24167=MID(kododd,3,3))</f>
      </c>
    </row>
    <row r="24168">
      <c r="A24168" s="95">
        <v>46853</v>
      </c>
      <c r="B24168" s="93" t="s">
        <v>14347</v>
      </c>
      <c r="C24168" s="93" t="s">
        <v>1416</v>
      </c>
      <c r="G24168" s="95">
        <v>0</v>
      </c>
      <c r="H24168" s="93" t="s">
        <v>8976</v>
      </c>
      <c r="I24168" s="93" t="s">
        <v>23895</v>
      </c>
      <c r="J24168" s="93" t="s">
        <v>20878</v>
      </c>
      <c r="K24168" s="93" t="s">
        <v>6859</v>
      </c>
      <c r="L24168" s="14">
        <f>AND(vyberHrace&lt;&gt;"",ISNUMBER(SEARCH(vyberHrace,$B24168)))</f>
      </c>
      <c r="M24168" s="14">
        <f>AND($I24168=MID(kododd,1,2),$J24168=MID(kododd,3,3))</f>
      </c>
    </row>
    <row r="24169">
      <c r="A24169" s="95">
        <v>15669</v>
      </c>
      <c r="B24169" s="93" t="s">
        <v>14357</v>
      </c>
      <c r="C24169" s="93" t="s">
        <v>1443</v>
      </c>
      <c r="D24169" s="95">
        <v>1649</v>
      </c>
      <c r="G24169" s="95">
        <v>0</v>
      </c>
      <c r="H24169" s="93" t="s">
        <v>8976</v>
      </c>
      <c r="I24169" s="93" t="s">
        <v>23895</v>
      </c>
      <c r="J24169" s="93" t="s">
        <v>21023</v>
      </c>
      <c r="K24169" s="93" t="s">
        <v>232</v>
      </c>
      <c r="L24169" s="14">
        <f>AND(vyberHrace&lt;&gt;"",ISNUMBER(SEARCH(vyberHrace,$B24169)))</f>
      </c>
      <c r="M24169" s="14">
        <f>AND($I24169=MID(kododd,1,2),$J24169=MID(kododd,3,3))</f>
      </c>
    </row>
    <row r="24170">
      <c r="A24170" s="95">
        <v>59603</v>
      </c>
      <c r="B24170" s="93" t="s">
        <v>25995</v>
      </c>
      <c r="C24170" s="93" t="s">
        <v>1412</v>
      </c>
      <c r="D24170" s="95">
        <v>1273</v>
      </c>
      <c r="F24170" s="95">
        <v>23780940</v>
      </c>
      <c r="G24170" s="95">
        <v>250</v>
      </c>
      <c r="H24170" s="93" t="s">
        <v>8976</v>
      </c>
      <c r="I24170" s="93" t="s">
        <v>23895</v>
      </c>
      <c r="J24170" s="93" t="s">
        <v>20935</v>
      </c>
      <c r="K24170" s="93" t="s">
        <v>6901</v>
      </c>
      <c r="L24170" s="14">
        <f>AND(vyberHrace&lt;&gt;"",ISNUMBER(SEARCH(vyberHrace,$B24170)))</f>
      </c>
      <c r="M24170" s="14">
        <f>AND($I24170=MID(kododd,1,2),$J24170=MID(kododd,3,3))</f>
      </c>
    </row>
    <row r="24171">
      <c r="A24171" s="95">
        <v>51004</v>
      </c>
      <c r="B24171" s="93" t="s">
        <v>6619</v>
      </c>
      <c r="C24171" s="93" t="s">
        <v>1411</v>
      </c>
      <c r="G24171" s="95">
        <v>0</v>
      </c>
      <c r="H24171" s="93" t="s">
        <v>8976</v>
      </c>
      <c r="I24171" s="93" t="s">
        <v>23895</v>
      </c>
      <c r="J24171" s="93" t="s">
        <v>20935</v>
      </c>
      <c r="K24171" s="93" t="s">
        <v>6901</v>
      </c>
      <c r="L24171" s="14">
        <f>AND(vyberHrace&lt;&gt;"",ISNUMBER(SEARCH(vyberHrace,$B24171)))</f>
      </c>
      <c r="M24171" s="14">
        <f>AND($I24171=MID(kododd,1,2),$J24171=MID(kododd,3,3))</f>
      </c>
    </row>
    <row r="24172">
      <c r="A24172" s="95">
        <v>60414</v>
      </c>
      <c r="B24172" s="93" t="s">
        <v>26856</v>
      </c>
      <c r="C24172" s="93" t="s">
        <v>1487</v>
      </c>
      <c r="G24172" s="95">
        <v>0</v>
      </c>
      <c r="H24172" s="93" t="s">
        <v>8976</v>
      </c>
      <c r="I24172" s="93" t="s">
        <v>23895</v>
      </c>
      <c r="J24172" s="93" t="s">
        <v>20878</v>
      </c>
      <c r="K24172" s="93" t="s">
        <v>6859</v>
      </c>
      <c r="L24172" s="14">
        <f>AND(vyberHrace&lt;&gt;"",ISNUMBER(SEARCH(vyberHrace,$B24172)))</f>
      </c>
      <c r="M24172" s="14">
        <f>AND($I24172=MID(kododd,1,2),$J24172=MID(kododd,3,3))</f>
      </c>
    </row>
    <row r="24173">
      <c r="A24173" s="95">
        <v>52328</v>
      </c>
      <c r="B24173" s="93" t="s">
        <v>2308</v>
      </c>
      <c r="C24173" s="93" t="s">
        <v>1412</v>
      </c>
      <c r="G24173" s="95">
        <v>0</v>
      </c>
      <c r="H24173" s="93" t="s">
        <v>8976</v>
      </c>
      <c r="I24173" s="93" t="s">
        <v>23895</v>
      </c>
      <c r="J24173" s="93" t="s">
        <v>20935</v>
      </c>
      <c r="K24173" s="93" t="s">
        <v>6901</v>
      </c>
      <c r="L24173" s="14">
        <f>AND(vyberHrace&lt;&gt;"",ISNUMBER(SEARCH(vyberHrace,$B24173)))</f>
      </c>
      <c r="M24173" s="14">
        <f>AND($I24173=MID(kododd,1,2),$J24173=MID(kododd,3,3))</f>
      </c>
    </row>
    <row r="24174">
      <c r="A24174" s="95">
        <v>62550</v>
      </c>
      <c r="B24174" s="93" t="s">
        <v>29713</v>
      </c>
      <c r="C24174" s="93" t="s">
        <v>1486</v>
      </c>
      <c r="G24174" s="95">
        <v>250</v>
      </c>
      <c r="H24174" s="93" t="s">
        <v>8976</v>
      </c>
      <c r="I24174" s="93" t="s">
        <v>23895</v>
      </c>
      <c r="J24174" s="93" t="s">
        <v>20935</v>
      </c>
      <c r="K24174" s="93" t="s">
        <v>6901</v>
      </c>
      <c r="L24174" s="14">
        <f>AND(vyberHrace&lt;&gt;"",ISNUMBER(SEARCH(vyberHrace,$B24174)))</f>
      </c>
      <c r="M24174" s="14">
        <f>AND($I24174=MID(kododd,1,2),$J24174=MID(kododd,3,3))</f>
      </c>
    </row>
    <row r="24175">
      <c r="A24175" s="95">
        <v>62886</v>
      </c>
      <c r="B24175" s="93" t="s">
        <v>29714</v>
      </c>
      <c r="C24175" s="93" t="s">
        <v>1424</v>
      </c>
      <c r="G24175" s="95">
        <v>250</v>
      </c>
      <c r="H24175" s="93" t="s">
        <v>8976</v>
      </c>
      <c r="I24175" s="93" t="s">
        <v>23895</v>
      </c>
      <c r="J24175" s="93" t="s">
        <v>20882</v>
      </c>
      <c r="K24175" s="93" t="s">
        <v>6865</v>
      </c>
      <c r="L24175" s="14">
        <f>AND(vyberHrace&lt;&gt;"",ISNUMBER(SEARCH(vyberHrace,$B24175)))</f>
      </c>
      <c r="M24175" s="14">
        <f>AND($I24175=MID(kododd,1,2),$J24175=MID(kododd,3,3))</f>
      </c>
    </row>
    <row r="24176">
      <c r="A24176" s="95">
        <v>59072</v>
      </c>
      <c r="B24176" s="93" t="s">
        <v>25523</v>
      </c>
      <c r="C24176" s="93" t="s">
        <v>1450</v>
      </c>
      <c r="G24176" s="95">
        <v>0</v>
      </c>
      <c r="H24176" s="93" t="s">
        <v>8976</v>
      </c>
      <c r="I24176" s="93" t="s">
        <v>23895</v>
      </c>
      <c r="J24176" s="93" t="s">
        <v>20878</v>
      </c>
      <c r="K24176" s="93" t="s">
        <v>6859</v>
      </c>
      <c r="L24176" s="14">
        <f>AND(vyberHrace&lt;&gt;"",ISNUMBER(SEARCH(vyberHrace,$B24176)))</f>
      </c>
      <c r="M24176" s="14">
        <f>AND($I24176=MID(kododd,1,2),$J24176=MID(kododd,3,3))</f>
      </c>
    </row>
    <row r="24177">
      <c r="A24177" s="95">
        <v>6927</v>
      </c>
      <c r="B24177" s="93" t="s">
        <v>14370</v>
      </c>
      <c r="C24177" s="93" t="s">
        <v>1442</v>
      </c>
      <c r="D24177" s="95">
        <v>1763</v>
      </c>
      <c r="F24177" s="95">
        <v>317616</v>
      </c>
      <c r="G24177" s="95">
        <v>250</v>
      </c>
      <c r="H24177" s="93" t="s">
        <v>8976</v>
      </c>
      <c r="I24177" s="93" t="s">
        <v>23895</v>
      </c>
      <c r="J24177" s="93" t="s">
        <v>20887</v>
      </c>
      <c r="K24177" s="93" t="s">
        <v>6893</v>
      </c>
      <c r="L24177" s="14">
        <f>AND(vyberHrace&lt;&gt;"",ISNUMBER(SEARCH(vyberHrace,$B24177)))</f>
      </c>
      <c r="M24177" s="14">
        <f>AND($I24177=MID(kododd,1,2),$J24177=MID(kododd,3,3))</f>
      </c>
    </row>
    <row r="24178">
      <c r="A24178" s="95">
        <v>55554</v>
      </c>
      <c r="B24178" s="93" t="s">
        <v>23227</v>
      </c>
      <c r="C24178" s="93" t="s">
        <v>1416</v>
      </c>
      <c r="D24178" s="95">
        <v>1229</v>
      </c>
      <c r="E24178" s="95">
        <v>1505</v>
      </c>
      <c r="F24178" s="95">
        <v>23767510</v>
      </c>
      <c r="G24178" s="95">
        <v>250</v>
      </c>
      <c r="H24178" s="93" t="s">
        <v>8976</v>
      </c>
      <c r="I24178" s="93" t="s">
        <v>23895</v>
      </c>
      <c r="J24178" s="93" t="s">
        <v>20948</v>
      </c>
      <c r="K24178" s="93" t="s">
        <v>6265</v>
      </c>
      <c r="L24178" s="14">
        <f>AND(vyberHrace&lt;&gt;"",ISNUMBER(SEARCH(vyberHrace,$B24178)))</f>
      </c>
      <c r="M24178" s="14">
        <f>AND($I24178=MID(kododd,1,2),$J24178=MID(kododd,3,3))</f>
      </c>
    </row>
    <row r="24179">
      <c r="A24179" s="95">
        <v>12645</v>
      </c>
      <c r="B24179" s="93" t="s">
        <v>14272</v>
      </c>
      <c r="C24179" s="93" t="s">
        <v>1415</v>
      </c>
      <c r="D24179" s="95">
        <v>1795</v>
      </c>
      <c r="E24179" s="95">
        <v>1896</v>
      </c>
      <c r="F24179" s="95">
        <v>372641</v>
      </c>
      <c r="G24179" s="95">
        <v>250</v>
      </c>
      <c r="H24179" s="93" t="s">
        <v>8976</v>
      </c>
      <c r="I24179" s="93" t="s">
        <v>23895</v>
      </c>
      <c r="J24179" s="93" t="s">
        <v>20854</v>
      </c>
      <c r="K24179" s="93" t="s">
        <v>9943</v>
      </c>
      <c r="L24179" s="14">
        <f>AND(vyberHrace&lt;&gt;"",ISNUMBER(SEARCH(vyberHrace,$B24179)))</f>
      </c>
      <c r="M24179" s="14">
        <f>AND($I24179=MID(kododd,1,2),$J24179=MID(kododd,3,3))</f>
      </c>
    </row>
    <row r="24180">
      <c r="A24180" s="95">
        <v>774</v>
      </c>
      <c r="B24180" s="93" t="s">
        <v>1268</v>
      </c>
      <c r="C24180" s="93" t="s">
        <v>1442</v>
      </c>
      <c r="D24180" s="95">
        <v>1928</v>
      </c>
      <c r="E24180" s="95">
        <v>1871</v>
      </c>
      <c r="F24180" s="95">
        <v>314234</v>
      </c>
      <c r="G24180" s="95">
        <v>250</v>
      </c>
      <c r="H24180" s="93" t="s">
        <v>8976</v>
      </c>
      <c r="I24180" s="93" t="s">
        <v>23895</v>
      </c>
      <c r="J24180" s="93" t="s">
        <v>21023</v>
      </c>
      <c r="K24180" s="93" t="s">
        <v>232</v>
      </c>
      <c r="L24180" s="14">
        <f>AND(vyberHrace&lt;&gt;"",ISNUMBER(SEARCH(vyberHrace,$B24180)))</f>
      </c>
      <c r="M24180" s="14">
        <f>AND($I24180=MID(kododd,1,2),$J24180=MID(kododd,3,3))</f>
      </c>
    </row>
    <row r="24181">
      <c r="A24181" s="95">
        <v>60060</v>
      </c>
      <c r="B24181" s="93" t="s">
        <v>26537</v>
      </c>
      <c r="C24181" s="93" t="s">
        <v>1411</v>
      </c>
      <c r="G24181" s="95">
        <v>0</v>
      </c>
      <c r="H24181" s="93" t="s">
        <v>8976</v>
      </c>
      <c r="I24181" s="93" t="s">
        <v>23895</v>
      </c>
      <c r="J24181" s="93" t="s">
        <v>20947</v>
      </c>
      <c r="K24181" s="93" t="s">
        <v>6833</v>
      </c>
      <c r="L24181" s="14">
        <f>AND(vyberHrace&lt;&gt;"",ISNUMBER(SEARCH(vyberHrace,$B24181)))</f>
      </c>
      <c r="M24181" s="14">
        <f>AND($I24181=MID(kododd,1,2),$J24181=MID(kododd,3,3))</f>
      </c>
    </row>
    <row r="24182">
      <c r="A24182" s="95">
        <v>55556</v>
      </c>
      <c r="B24182" s="93" t="s">
        <v>23330</v>
      </c>
      <c r="C24182" s="93" t="s">
        <v>3255</v>
      </c>
      <c r="G24182" s="95">
        <v>0</v>
      </c>
      <c r="H24182" s="93" t="s">
        <v>8976</v>
      </c>
      <c r="I24182" s="93" t="s">
        <v>23895</v>
      </c>
      <c r="J24182" s="93" t="s">
        <v>20935</v>
      </c>
      <c r="K24182" s="93" t="s">
        <v>6901</v>
      </c>
      <c r="L24182" s="14">
        <f>AND(vyberHrace&lt;&gt;"",ISNUMBER(SEARCH(vyberHrace,$B24182)))</f>
      </c>
      <c r="M24182" s="14">
        <f>AND($I24182=MID(kododd,1,2),$J24182=MID(kododd,3,3))</f>
      </c>
    </row>
    <row r="24183">
      <c r="A24183" s="95">
        <v>16144</v>
      </c>
      <c r="B24183" s="93" t="s">
        <v>14294</v>
      </c>
      <c r="C24183" s="93" t="s">
        <v>1457</v>
      </c>
      <c r="D24183" s="95">
        <v>1618</v>
      </c>
      <c r="E24183" s="95">
        <v>1770</v>
      </c>
      <c r="F24183" s="95">
        <v>23706171</v>
      </c>
      <c r="G24183" s="95">
        <v>250</v>
      </c>
      <c r="H24183" s="93" t="s">
        <v>8976</v>
      </c>
      <c r="I24183" s="93" t="s">
        <v>23895</v>
      </c>
      <c r="J24183" s="93" t="s">
        <v>20876</v>
      </c>
      <c r="K24183" s="93" t="s">
        <v>13710</v>
      </c>
      <c r="L24183" s="14">
        <f>AND(vyberHrace&lt;&gt;"",ISNUMBER(SEARCH(vyberHrace,$B24183)))</f>
      </c>
      <c r="M24183" s="14">
        <f>AND($I24183=MID(kododd,1,2),$J24183=MID(kododd,3,3))</f>
      </c>
    </row>
    <row r="24184">
      <c r="A24184" s="95">
        <v>35852</v>
      </c>
      <c r="B24184" s="93" t="s">
        <v>16691</v>
      </c>
      <c r="C24184" s="93" t="s">
        <v>1421</v>
      </c>
      <c r="G24184" s="95">
        <v>0</v>
      </c>
      <c r="H24184" s="93" t="s">
        <v>8976</v>
      </c>
      <c r="I24184" s="93" t="s">
        <v>23895</v>
      </c>
      <c r="J24184" s="93" t="s">
        <v>20881</v>
      </c>
      <c r="K24184" s="93" t="s">
        <v>1955</v>
      </c>
      <c r="L24184" s="14">
        <f>AND(vyberHrace&lt;&gt;"",ISNUMBER(SEARCH(vyberHrace,$B24184)))</f>
      </c>
      <c r="M24184" s="14">
        <f>AND($I24184=MID(kododd,1,2),$J24184=MID(kododd,3,3))</f>
      </c>
    </row>
    <row r="24185">
      <c r="A24185" s="95">
        <v>35853</v>
      </c>
      <c r="B24185" s="93" t="s">
        <v>16692</v>
      </c>
      <c r="C24185" s="93" t="s">
        <v>1444</v>
      </c>
      <c r="D24185" s="95">
        <v>1085</v>
      </c>
      <c r="G24185" s="95">
        <v>0</v>
      </c>
      <c r="H24185" s="93" t="s">
        <v>8976</v>
      </c>
      <c r="I24185" s="93" t="s">
        <v>23895</v>
      </c>
      <c r="J24185" s="93" t="s">
        <v>20881</v>
      </c>
      <c r="K24185" s="93" t="s">
        <v>1955</v>
      </c>
      <c r="L24185" s="14">
        <f>AND(vyberHrace&lt;&gt;"",ISNUMBER(SEARCH(vyberHrace,$B24185)))</f>
      </c>
      <c r="M24185" s="14">
        <f>AND($I24185=MID(kododd,1,2),$J24185=MID(kododd,3,3))</f>
      </c>
    </row>
    <row r="24186">
      <c r="A24186" s="95">
        <v>10106</v>
      </c>
      <c r="B24186" s="93" t="s">
        <v>16694</v>
      </c>
      <c r="C24186" s="93" t="s">
        <v>1442</v>
      </c>
      <c r="D24186" s="95">
        <v>1599</v>
      </c>
      <c r="F24186" s="95">
        <v>23798823</v>
      </c>
      <c r="G24186" s="95">
        <v>250</v>
      </c>
      <c r="H24186" s="93" t="s">
        <v>8976</v>
      </c>
      <c r="I24186" s="93" t="s">
        <v>23895</v>
      </c>
      <c r="J24186" s="93" t="s">
        <v>21001</v>
      </c>
      <c r="K24186" s="93" t="s">
        <v>23915</v>
      </c>
      <c r="L24186" s="14">
        <f>AND(vyberHrace&lt;&gt;"",ISNUMBER(SEARCH(vyberHrace,$B24186)))</f>
      </c>
      <c r="M24186" s="14">
        <f>AND($I24186=MID(kododd,1,2),$J24186=MID(kododd,3,3))</f>
      </c>
    </row>
    <row r="24187">
      <c r="A24187" s="95">
        <v>46401</v>
      </c>
      <c r="B24187" s="93" t="s">
        <v>16608</v>
      </c>
      <c r="C24187" s="93" t="s">
        <v>1405</v>
      </c>
      <c r="G24187" s="95">
        <v>0</v>
      </c>
      <c r="H24187" s="93" t="s">
        <v>8976</v>
      </c>
      <c r="I24187" s="93" t="s">
        <v>23895</v>
      </c>
      <c r="J24187" s="93" t="s">
        <v>20969</v>
      </c>
      <c r="K24187" s="93" t="s">
        <v>11269</v>
      </c>
      <c r="L24187" s="14">
        <f>AND(vyberHrace&lt;&gt;"",ISNUMBER(SEARCH(vyberHrace,$B24187)))</f>
      </c>
      <c r="M24187" s="14">
        <f>AND($I24187=MID(kododd,1,2),$J24187=MID(kododd,3,3))</f>
      </c>
    </row>
    <row r="24188">
      <c r="A24188" s="95">
        <v>63009</v>
      </c>
      <c r="B24188" s="93" t="s">
        <v>29715</v>
      </c>
      <c r="C24188" s="93" t="s">
        <v>1420</v>
      </c>
      <c r="G24188" s="95">
        <v>250</v>
      </c>
      <c r="H24188" s="93" t="s">
        <v>8976</v>
      </c>
      <c r="I24188" s="93" t="s">
        <v>23895</v>
      </c>
      <c r="J24188" s="93" t="s">
        <v>20882</v>
      </c>
      <c r="K24188" s="93" t="s">
        <v>6865</v>
      </c>
      <c r="L24188" s="14">
        <f>AND(vyberHrace&lt;&gt;"",ISNUMBER(SEARCH(vyberHrace,$B24188)))</f>
      </c>
      <c r="M24188" s="14">
        <f>AND($I24188=MID(kododd,1,2),$J24188=MID(kododd,3,3))</f>
      </c>
    </row>
    <row r="24189">
      <c r="A24189" s="95">
        <v>10130</v>
      </c>
      <c r="B24189" s="93" t="s">
        <v>16615</v>
      </c>
      <c r="C24189" s="93" t="s">
        <v>1462</v>
      </c>
      <c r="D24189" s="95">
        <v>1763</v>
      </c>
      <c r="G24189" s="95">
        <v>0</v>
      </c>
      <c r="H24189" s="93" t="s">
        <v>8976</v>
      </c>
      <c r="I24189" s="93" t="s">
        <v>23895</v>
      </c>
      <c r="J24189" s="93" t="s">
        <v>20943</v>
      </c>
      <c r="K24189" s="93" t="s">
        <v>5112</v>
      </c>
      <c r="L24189" s="14">
        <f>AND(vyberHrace&lt;&gt;"",ISNUMBER(SEARCH(vyberHrace,$B24189)))</f>
      </c>
      <c r="M24189" s="14">
        <f>AND($I24189=MID(kododd,1,2),$J24189=MID(kododd,3,3))</f>
      </c>
    </row>
    <row r="24190">
      <c r="A24190" s="95">
        <v>8819</v>
      </c>
      <c r="B24190" s="93" t="s">
        <v>16616</v>
      </c>
      <c r="C24190" s="93" t="s">
        <v>1428</v>
      </c>
      <c r="D24190" s="95">
        <v>1681</v>
      </c>
      <c r="F24190" s="95">
        <v>341576</v>
      </c>
      <c r="G24190" s="95">
        <v>250</v>
      </c>
      <c r="H24190" s="93" t="s">
        <v>8976</v>
      </c>
      <c r="I24190" s="93" t="s">
        <v>23895</v>
      </c>
      <c r="J24190" s="93" t="s">
        <v>20947</v>
      </c>
      <c r="K24190" s="93" t="s">
        <v>6833</v>
      </c>
      <c r="L24190" s="14">
        <f>AND(vyberHrace&lt;&gt;"",ISNUMBER(SEARCH(vyberHrace,$B24190)))</f>
      </c>
      <c r="M24190" s="14">
        <f>AND($I24190=MID(kododd,1,2),$J24190=MID(kododd,3,3))</f>
      </c>
    </row>
    <row r="24191">
      <c r="A24191" s="95">
        <v>60623</v>
      </c>
      <c r="B24191" s="93" t="s">
        <v>27042</v>
      </c>
      <c r="C24191" s="93" t="s">
        <v>1431</v>
      </c>
      <c r="F24191" s="95">
        <v>23786981</v>
      </c>
      <c r="G24191" s="95">
        <v>0</v>
      </c>
      <c r="H24191" s="93" t="s">
        <v>8976</v>
      </c>
      <c r="I24191" s="93" t="s">
        <v>23895</v>
      </c>
      <c r="J24191" s="93" t="s">
        <v>23412</v>
      </c>
      <c r="K24191" s="93" t="s">
        <v>21370</v>
      </c>
      <c r="L24191" s="14">
        <f>AND(vyberHrace&lt;&gt;"",ISNUMBER(SEARCH(vyberHrace,$B24191)))</f>
      </c>
      <c r="M24191" s="14">
        <f>AND($I24191=MID(kododd,1,2),$J24191=MID(kododd,3,3))</f>
      </c>
    </row>
    <row r="24192">
      <c r="A24192" s="95">
        <v>46916</v>
      </c>
      <c r="B24192" s="93" t="s">
        <v>16617</v>
      </c>
      <c r="C24192" s="93" t="s">
        <v>1416</v>
      </c>
      <c r="G24192" s="95">
        <v>0</v>
      </c>
      <c r="H24192" s="93" t="s">
        <v>8976</v>
      </c>
      <c r="I24192" s="93" t="s">
        <v>23895</v>
      </c>
      <c r="J24192" s="93" t="s">
        <v>20935</v>
      </c>
      <c r="K24192" s="93" t="s">
        <v>6901</v>
      </c>
      <c r="L24192" s="14">
        <f>AND(vyberHrace&lt;&gt;"",ISNUMBER(SEARCH(vyberHrace,$B24192)))</f>
      </c>
      <c r="M24192" s="14">
        <f>AND($I24192=MID(kododd,1,2),$J24192=MID(kododd,3,3))</f>
      </c>
    </row>
    <row r="24193">
      <c r="A24193" s="95">
        <v>7472</v>
      </c>
      <c r="B24193" s="93" t="s">
        <v>16620</v>
      </c>
      <c r="C24193" s="93" t="s">
        <v>1472</v>
      </c>
      <c r="D24193" s="95">
        <v>1638</v>
      </c>
      <c r="E24193" s="95">
        <v>1749</v>
      </c>
      <c r="F24193" s="95">
        <v>314242</v>
      </c>
      <c r="G24193" s="95">
        <v>250</v>
      </c>
      <c r="H24193" s="93" t="s">
        <v>8976</v>
      </c>
      <c r="I24193" s="93" t="s">
        <v>23895</v>
      </c>
      <c r="J24193" s="93" t="s">
        <v>20966</v>
      </c>
      <c r="K24193" s="93" t="s">
        <v>3069</v>
      </c>
      <c r="L24193" s="14">
        <f>AND(vyberHrace&lt;&gt;"",ISNUMBER(SEARCH(vyberHrace,$B24193)))</f>
      </c>
      <c r="M24193" s="14">
        <f>AND($I24193=MID(kododd,1,2),$J24193=MID(kododd,3,3))</f>
      </c>
    </row>
    <row r="24194">
      <c r="A24194" s="95">
        <v>47224</v>
      </c>
      <c r="B24194" s="93" t="s">
        <v>16621</v>
      </c>
      <c r="C24194" s="93" t="s">
        <v>1416</v>
      </c>
      <c r="D24194" s="95">
        <v>1518</v>
      </c>
      <c r="E24194" s="95">
        <v>1598</v>
      </c>
      <c r="F24194" s="95">
        <v>23719273</v>
      </c>
      <c r="G24194" s="95">
        <v>0</v>
      </c>
      <c r="H24194" s="93" t="s">
        <v>8976</v>
      </c>
      <c r="I24194" s="93" t="s">
        <v>23895</v>
      </c>
      <c r="J24194" s="93" t="s">
        <v>20896</v>
      </c>
      <c r="K24194" s="93" t="s">
        <v>6905</v>
      </c>
      <c r="L24194" s="14">
        <f>AND(vyberHrace&lt;&gt;"",ISNUMBER(SEARCH(vyberHrace,$B24194)))</f>
      </c>
      <c r="M24194" s="14">
        <f>AND($I24194=MID(kododd,1,2),$J24194=MID(kododd,3,3))</f>
      </c>
    </row>
    <row r="24195">
      <c r="A24195" s="95">
        <v>149</v>
      </c>
      <c r="B24195" s="93" t="s">
        <v>16622</v>
      </c>
      <c r="C24195" s="93" t="s">
        <v>1451</v>
      </c>
      <c r="D24195" s="95">
        <v>2166</v>
      </c>
      <c r="E24195" s="95">
        <v>2176</v>
      </c>
      <c r="F24195" s="95">
        <v>301388</v>
      </c>
      <c r="G24195" s="95">
        <v>250</v>
      </c>
      <c r="H24195" s="93" t="s">
        <v>8976</v>
      </c>
      <c r="I24195" s="93" t="s">
        <v>23895</v>
      </c>
      <c r="J24195" s="93" t="s">
        <v>20908</v>
      </c>
      <c r="K24195" s="93" t="s">
        <v>4333</v>
      </c>
      <c r="L24195" s="14">
        <f>AND(vyberHrace&lt;&gt;"",ISNUMBER(SEARCH(vyberHrace,$B24195)))</f>
      </c>
      <c r="M24195" s="14">
        <f>AND($I24195=MID(kododd,1,2),$J24195=MID(kododd,3,3))</f>
      </c>
    </row>
    <row r="24196">
      <c r="A24196" s="95">
        <v>52889</v>
      </c>
      <c r="B24196" s="93" t="s">
        <v>3864</v>
      </c>
      <c r="C24196" s="93" t="s">
        <v>1418</v>
      </c>
      <c r="D24196" s="95">
        <v>1405</v>
      </c>
      <c r="E24196" s="95">
        <v>1601</v>
      </c>
      <c r="F24196" s="95">
        <v>23743247</v>
      </c>
      <c r="G24196" s="95">
        <v>250</v>
      </c>
      <c r="H24196" s="93" t="s">
        <v>8976</v>
      </c>
      <c r="I24196" s="93" t="s">
        <v>23895</v>
      </c>
      <c r="J24196" s="93" t="s">
        <v>20864</v>
      </c>
      <c r="K24196" s="93" t="s">
        <v>1505</v>
      </c>
      <c r="L24196" s="14">
        <f>AND(vyberHrace&lt;&gt;"",ISNUMBER(SEARCH(vyberHrace,$B24196)))</f>
      </c>
      <c r="M24196" s="14">
        <f>AND($I24196=MID(kododd,1,2),$J24196=MID(kododd,3,3))</f>
      </c>
    </row>
    <row r="24197">
      <c r="A24197" s="95">
        <v>13437</v>
      </c>
      <c r="B24197" s="93" t="s">
        <v>16623</v>
      </c>
      <c r="C24197" s="93" t="s">
        <v>1434</v>
      </c>
      <c r="D24197" s="95">
        <v>1844</v>
      </c>
      <c r="E24197" s="95">
        <v>1905</v>
      </c>
      <c r="F24197" s="95">
        <v>328227</v>
      </c>
      <c r="G24197" s="95">
        <v>250</v>
      </c>
      <c r="H24197" s="93" t="s">
        <v>8976</v>
      </c>
      <c r="I24197" s="93" t="s">
        <v>23895</v>
      </c>
      <c r="J24197" s="93" t="s">
        <v>20911</v>
      </c>
      <c r="K24197" s="93" t="s">
        <v>3262</v>
      </c>
      <c r="L24197" s="14">
        <f>AND(vyberHrace&lt;&gt;"",ISNUMBER(SEARCH(vyberHrace,$B24197)))</f>
      </c>
      <c r="M24197" s="14">
        <f>AND($I24197=MID(kododd,1,2),$J24197=MID(kododd,3,3))</f>
      </c>
    </row>
    <row r="24198">
      <c r="A24198" s="95">
        <v>49593</v>
      </c>
      <c r="B24198" s="93" t="s">
        <v>16624</v>
      </c>
      <c r="C24198" s="93" t="s">
        <v>1406</v>
      </c>
      <c r="D24198" s="95">
        <v>1637</v>
      </c>
      <c r="E24198" s="95">
        <v>1703</v>
      </c>
      <c r="F24198" s="95">
        <v>23743255</v>
      </c>
      <c r="G24198" s="95">
        <v>250</v>
      </c>
      <c r="H24198" s="93" t="s">
        <v>8976</v>
      </c>
      <c r="I24198" s="93" t="s">
        <v>23895</v>
      </c>
      <c r="J24198" s="93" t="s">
        <v>20864</v>
      </c>
      <c r="K24198" s="93" t="s">
        <v>1505</v>
      </c>
      <c r="L24198" s="14">
        <f>AND(vyberHrace&lt;&gt;"",ISNUMBER(SEARCH(vyberHrace,$B24198)))</f>
      </c>
      <c r="M24198" s="14">
        <f>AND($I24198=MID(kododd,1,2),$J24198=MID(kododd,3,3))</f>
      </c>
    </row>
    <row r="24199">
      <c r="A24199" s="95">
        <v>949</v>
      </c>
      <c r="B24199" s="93" t="s">
        <v>16625</v>
      </c>
      <c r="C24199" s="93" t="s">
        <v>1426</v>
      </c>
      <c r="D24199" s="95">
        <v>1827</v>
      </c>
      <c r="E24199" s="95">
        <v>1857</v>
      </c>
      <c r="F24199" s="95">
        <v>319244</v>
      </c>
      <c r="G24199" s="95">
        <v>250</v>
      </c>
      <c r="H24199" s="93" t="s">
        <v>8976</v>
      </c>
      <c r="I24199" s="93" t="s">
        <v>23895</v>
      </c>
      <c r="J24199" s="93" t="s">
        <v>20911</v>
      </c>
      <c r="K24199" s="93" t="s">
        <v>3262</v>
      </c>
      <c r="L24199" s="14">
        <f>AND(vyberHrace&lt;&gt;"",ISNUMBER(SEARCH(vyberHrace,$B24199)))</f>
      </c>
      <c r="M24199" s="14">
        <f>AND($I24199=MID(kododd,1,2),$J24199=MID(kododd,3,3))</f>
      </c>
    </row>
    <row r="24200">
      <c r="A24200" s="95">
        <v>58398</v>
      </c>
      <c r="B24200" s="93" t="s">
        <v>24905</v>
      </c>
      <c r="C24200" s="93" t="s">
        <v>1412</v>
      </c>
      <c r="G24200" s="95">
        <v>0</v>
      </c>
      <c r="H24200" s="93" t="s">
        <v>8976</v>
      </c>
      <c r="I24200" s="93" t="s">
        <v>23895</v>
      </c>
      <c r="J24200" s="93" t="s">
        <v>20878</v>
      </c>
      <c r="K24200" s="93" t="s">
        <v>6859</v>
      </c>
      <c r="L24200" s="14">
        <f>AND(vyberHrace&lt;&gt;"",ISNUMBER(SEARCH(vyberHrace,$B24200)))</f>
      </c>
      <c r="M24200" s="14">
        <f>AND($I24200=MID(kododd,1,2),$J24200=MID(kododd,3,3))</f>
      </c>
    </row>
    <row r="24201">
      <c r="A24201" s="95">
        <v>43707</v>
      </c>
      <c r="B24201" s="93" t="s">
        <v>16626</v>
      </c>
      <c r="C24201" s="93" t="s">
        <v>1401</v>
      </c>
      <c r="G24201" s="95">
        <v>0</v>
      </c>
      <c r="H24201" s="93" t="s">
        <v>8976</v>
      </c>
      <c r="I24201" s="93" t="s">
        <v>23895</v>
      </c>
      <c r="J24201" s="93" t="s">
        <v>20869</v>
      </c>
      <c r="K24201" s="93" t="s">
        <v>6770</v>
      </c>
      <c r="L24201" s="14">
        <f>AND(vyberHrace&lt;&gt;"",ISNUMBER(SEARCH(vyberHrace,$B24201)))</f>
      </c>
      <c r="M24201" s="14">
        <f>AND($I24201=MID(kododd,1,2),$J24201=MID(kododd,3,3))</f>
      </c>
    </row>
    <row r="24202">
      <c r="A24202" s="95">
        <v>46755</v>
      </c>
      <c r="B24202" s="93" t="s">
        <v>16634</v>
      </c>
      <c r="C24202" s="93" t="s">
        <v>1416</v>
      </c>
      <c r="G24202" s="95">
        <v>0</v>
      </c>
      <c r="H24202" s="93" t="s">
        <v>8976</v>
      </c>
      <c r="I24202" s="93" t="s">
        <v>23895</v>
      </c>
      <c r="J24202" s="93" t="s">
        <v>20869</v>
      </c>
      <c r="K24202" s="93" t="s">
        <v>6770</v>
      </c>
      <c r="L24202" s="14">
        <f>AND(vyberHrace&lt;&gt;"",ISNUMBER(SEARCH(vyberHrace,$B24202)))</f>
      </c>
      <c r="M24202" s="14">
        <f>AND($I24202=MID(kododd,1,2),$J24202=MID(kododd,3,3))</f>
      </c>
    </row>
    <row r="24203">
      <c r="A24203" s="95">
        <v>57658</v>
      </c>
      <c r="B24203" s="93" t="s">
        <v>24231</v>
      </c>
      <c r="C24203" s="93" t="s">
        <v>1450</v>
      </c>
      <c r="F24203" s="95">
        <v>23780886</v>
      </c>
      <c r="G24203" s="95">
        <v>250</v>
      </c>
      <c r="H24203" s="93" t="s">
        <v>8976</v>
      </c>
      <c r="I24203" s="93" t="s">
        <v>23895</v>
      </c>
      <c r="J24203" s="93" t="s">
        <v>20948</v>
      </c>
      <c r="K24203" s="93" t="s">
        <v>6265</v>
      </c>
      <c r="L24203" s="14">
        <f>AND(vyberHrace&lt;&gt;"",ISNUMBER(SEARCH(vyberHrace,$B24203)))</f>
      </c>
      <c r="M24203" s="14">
        <f>AND($I24203=MID(kododd,1,2),$J24203=MID(kododd,3,3))</f>
      </c>
    </row>
    <row r="24204">
      <c r="A24204" s="95">
        <v>6937</v>
      </c>
      <c r="B24204" s="93" t="s">
        <v>16642</v>
      </c>
      <c r="C24204" s="93" t="s">
        <v>1446</v>
      </c>
      <c r="D24204" s="95">
        <v>1846</v>
      </c>
      <c r="E24204" s="95">
        <v>1898</v>
      </c>
      <c r="F24204" s="95">
        <v>324604</v>
      </c>
      <c r="G24204" s="95">
        <v>250</v>
      </c>
      <c r="H24204" s="93" t="s">
        <v>8976</v>
      </c>
      <c r="I24204" s="93" t="s">
        <v>23895</v>
      </c>
      <c r="J24204" s="93" t="s">
        <v>20854</v>
      </c>
      <c r="K24204" s="93" t="s">
        <v>9943</v>
      </c>
      <c r="L24204" s="14">
        <f>AND(vyberHrace&lt;&gt;"",ISNUMBER(SEARCH(vyberHrace,$B24204)))</f>
      </c>
      <c r="M24204" s="14">
        <f>AND($I24204=MID(kododd,1,2),$J24204=MID(kododd,3,3))</f>
      </c>
    </row>
    <row r="24205">
      <c r="A24205" s="95">
        <v>57600</v>
      </c>
      <c r="B24205" s="93" t="s">
        <v>23241</v>
      </c>
      <c r="C24205" s="93" t="s">
        <v>1412</v>
      </c>
      <c r="D24205" s="95">
        <v>1024</v>
      </c>
      <c r="F24205" s="95">
        <v>23769513</v>
      </c>
      <c r="G24205" s="95">
        <v>250</v>
      </c>
      <c r="H24205" s="93" t="s">
        <v>8976</v>
      </c>
      <c r="I24205" s="93" t="s">
        <v>23895</v>
      </c>
      <c r="J24205" s="93" t="s">
        <v>20854</v>
      </c>
      <c r="K24205" s="93" t="s">
        <v>9943</v>
      </c>
      <c r="L24205" s="14">
        <f>AND(vyberHrace&lt;&gt;"",ISNUMBER(SEARCH(vyberHrace,$B24205)))</f>
      </c>
      <c r="M24205" s="14">
        <f>AND($I24205=MID(kododd,1,2),$J24205=MID(kododd,3,3))</f>
      </c>
    </row>
    <row r="24206">
      <c r="A24206" s="95">
        <v>56029</v>
      </c>
      <c r="B24206" s="93" t="s">
        <v>23373</v>
      </c>
      <c r="C24206" s="93" t="s">
        <v>1411</v>
      </c>
      <c r="D24206" s="95">
        <v>1004</v>
      </c>
      <c r="F24206" s="95">
        <v>23784016</v>
      </c>
      <c r="G24206" s="95">
        <v>250</v>
      </c>
      <c r="H24206" s="93" t="s">
        <v>8976</v>
      </c>
      <c r="I24206" s="93" t="s">
        <v>23895</v>
      </c>
      <c r="J24206" s="93" t="s">
        <v>20896</v>
      </c>
      <c r="K24206" s="93" t="s">
        <v>6905</v>
      </c>
      <c r="L24206" s="14">
        <f>AND(vyberHrace&lt;&gt;"",ISNUMBER(SEARCH(vyberHrace,$B24206)))</f>
      </c>
      <c r="M24206" s="14">
        <f>AND($I24206=MID(kododd,1,2),$J24206=MID(kododd,3,3))</f>
      </c>
    </row>
    <row r="24207">
      <c r="A24207" s="95">
        <v>51360</v>
      </c>
      <c r="B24207" s="93" t="s">
        <v>4277</v>
      </c>
      <c r="C24207" s="93" t="s">
        <v>1422</v>
      </c>
      <c r="G24207" s="95">
        <v>250</v>
      </c>
      <c r="H24207" s="93" t="s">
        <v>8976</v>
      </c>
      <c r="I24207" s="93" t="s">
        <v>23895</v>
      </c>
      <c r="J24207" s="93" t="s">
        <v>20864</v>
      </c>
      <c r="K24207" s="93" t="s">
        <v>1505</v>
      </c>
      <c r="L24207" s="14">
        <f>AND(vyberHrace&lt;&gt;"",ISNUMBER(SEARCH(vyberHrace,$B24207)))</f>
      </c>
      <c r="M24207" s="14">
        <f>AND($I24207=MID(kododd,1,2),$J24207=MID(kododd,3,3))</f>
      </c>
    </row>
    <row r="24208">
      <c r="A24208" s="95">
        <v>55539</v>
      </c>
      <c r="B24208" s="93" t="s">
        <v>4277</v>
      </c>
      <c r="C24208" s="93" t="s">
        <v>1424</v>
      </c>
      <c r="F24208" s="95">
        <v>23762756</v>
      </c>
      <c r="G24208" s="95">
        <v>250</v>
      </c>
      <c r="H24208" s="93" t="s">
        <v>8976</v>
      </c>
      <c r="I24208" s="93" t="s">
        <v>23895</v>
      </c>
      <c r="J24208" s="93" t="s">
        <v>20869</v>
      </c>
      <c r="K24208" s="93" t="s">
        <v>6770</v>
      </c>
      <c r="L24208" s="14">
        <f>AND(vyberHrace&lt;&gt;"",ISNUMBER(SEARCH(vyberHrace,$B24208)))</f>
      </c>
      <c r="M24208" s="14">
        <f>AND($I24208=MID(kododd,1,2),$J24208=MID(kododd,3,3))</f>
      </c>
    </row>
    <row r="24209">
      <c r="A24209" s="95">
        <v>51119</v>
      </c>
      <c r="B24209" s="93" t="s">
        <v>6620</v>
      </c>
      <c r="C24209" s="93" t="s">
        <v>1406</v>
      </c>
      <c r="G24209" s="95">
        <v>0</v>
      </c>
      <c r="H24209" s="93" t="s">
        <v>8976</v>
      </c>
      <c r="I24209" s="93" t="s">
        <v>23895</v>
      </c>
      <c r="J24209" s="93" t="s">
        <v>20935</v>
      </c>
      <c r="K24209" s="93" t="s">
        <v>6901</v>
      </c>
      <c r="L24209" s="14">
        <f>AND(vyberHrace&lt;&gt;"",ISNUMBER(SEARCH(vyberHrace,$B24209)))</f>
      </c>
      <c r="M24209" s="14">
        <f>AND($I24209=MID(kododd,1,2),$J24209=MID(kododd,3,3))</f>
      </c>
    </row>
    <row r="24210">
      <c r="A24210" s="95">
        <v>51118</v>
      </c>
      <c r="B24210" s="93" t="s">
        <v>6621</v>
      </c>
      <c r="C24210" s="93" t="s">
        <v>1406</v>
      </c>
      <c r="G24210" s="95">
        <v>0</v>
      </c>
      <c r="H24210" s="93" t="s">
        <v>8976</v>
      </c>
      <c r="I24210" s="93" t="s">
        <v>23895</v>
      </c>
      <c r="J24210" s="93" t="s">
        <v>20935</v>
      </c>
      <c r="K24210" s="93" t="s">
        <v>6901</v>
      </c>
      <c r="L24210" s="14">
        <f>AND(vyberHrace&lt;&gt;"",ISNUMBER(SEARCH(vyberHrace,$B24210)))</f>
      </c>
      <c r="M24210" s="14">
        <f>AND($I24210=MID(kododd,1,2),$J24210=MID(kododd,3,3))</f>
      </c>
    </row>
    <row r="24211">
      <c r="A24211" s="95">
        <v>45892</v>
      </c>
      <c r="B24211" s="93" t="s">
        <v>16671</v>
      </c>
      <c r="C24211" s="93" t="s">
        <v>1416</v>
      </c>
      <c r="G24211" s="95">
        <v>0</v>
      </c>
      <c r="H24211" s="93" t="s">
        <v>8976</v>
      </c>
      <c r="I24211" s="93" t="s">
        <v>23895</v>
      </c>
      <c r="J24211" s="93" t="s">
        <v>20878</v>
      </c>
      <c r="K24211" s="93" t="s">
        <v>6859</v>
      </c>
      <c r="L24211" s="14">
        <f>AND(vyberHrace&lt;&gt;"",ISNUMBER(SEARCH(vyberHrace,$B24211)))</f>
      </c>
      <c r="M24211" s="14">
        <f>AND($I24211=MID(kododd,1,2),$J24211=MID(kododd,3,3))</f>
      </c>
    </row>
    <row r="24212">
      <c r="A24212" s="95">
        <v>10120</v>
      </c>
      <c r="B24212" s="93" t="s">
        <v>16675</v>
      </c>
      <c r="C24212" s="93" t="s">
        <v>1442</v>
      </c>
      <c r="D24212" s="95">
        <v>1889</v>
      </c>
      <c r="E24212" s="95">
        <v>1923</v>
      </c>
      <c r="F24212" s="95">
        <v>361437</v>
      </c>
      <c r="G24212" s="95">
        <v>250</v>
      </c>
      <c r="H24212" s="93" t="s">
        <v>8976</v>
      </c>
      <c r="I24212" s="93" t="s">
        <v>23895</v>
      </c>
      <c r="J24212" s="93" t="s">
        <v>20891</v>
      </c>
      <c r="K24212" s="93" t="s">
        <v>6860</v>
      </c>
      <c r="L24212" s="14">
        <f>AND(vyberHrace&lt;&gt;"",ISNUMBER(SEARCH(vyberHrace,$B24212)))</f>
      </c>
      <c r="M24212" s="14">
        <f>AND($I24212=MID(kododd,1,2),$J24212=MID(kododd,3,3))</f>
      </c>
    </row>
    <row r="24213">
      <c r="A24213" s="95">
        <v>48707</v>
      </c>
      <c r="B24213" s="93" t="s">
        <v>26219</v>
      </c>
      <c r="C24213" s="93" t="s">
        <v>1402</v>
      </c>
      <c r="D24213" s="95">
        <v>1446</v>
      </c>
      <c r="E24213" s="95">
        <v>1869</v>
      </c>
      <c r="F24213" s="95">
        <v>23775360</v>
      </c>
      <c r="G24213" s="95">
        <v>250</v>
      </c>
      <c r="H24213" s="93" t="s">
        <v>8976</v>
      </c>
      <c r="I24213" s="93" t="s">
        <v>23895</v>
      </c>
      <c r="J24213" s="93" t="s">
        <v>20882</v>
      </c>
      <c r="K24213" s="93" t="s">
        <v>6865</v>
      </c>
      <c r="L24213" s="14">
        <f>AND(vyberHrace&lt;&gt;"",ISNUMBER(SEARCH(vyberHrace,$B24213)))</f>
      </c>
      <c r="M24213" s="14">
        <f>AND($I24213=MID(kododd,1,2),$J24213=MID(kododd,3,3))</f>
      </c>
    </row>
    <row r="24214">
      <c r="A24214" s="95">
        <v>48706</v>
      </c>
      <c r="B24214" s="93" t="s">
        <v>10501</v>
      </c>
      <c r="C24214" s="93" t="s">
        <v>1422</v>
      </c>
      <c r="D24214" s="95">
        <v>1100</v>
      </c>
      <c r="G24214" s="95">
        <v>0</v>
      </c>
      <c r="H24214" s="93" t="s">
        <v>8976</v>
      </c>
      <c r="I24214" s="93" t="s">
        <v>23895</v>
      </c>
      <c r="J24214" s="93" t="s">
        <v>20878</v>
      </c>
      <c r="K24214" s="93" t="s">
        <v>6859</v>
      </c>
      <c r="L24214" s="14">
        <f>AND(vyberHrace&lt;&gt;"",ISNUMBER(SEARCH(vyberHrace,$B24214)))</f>
      </c>
      <c r="M24214" s="14">
        <f>AND($I24214=MID(kododd,1,2),$J24214=MID(kododd,3,3))</f>
      </c>
    </row>
    <row r="24215">
      <c r="A24215" s="95">
        <v>53424</v>
      </c>
      <c r="B24215" s="93" t="s">
        <v>20694</v>
      </c>
      <c r="C24215" s="93" t="s">
        <v>1406</v>
      </c>
      <c r="F24215" s="95">
        <v>23745789</v>
      </c>
      <c r="G24215" s="95">
        <v>0</v>
      </c>
      <c r="H24215" s="93" t="s">
        <v>8976</v>
      </c>
      <c r="I24215" s="93" t="s">
        <v>23895</v>
      </c>
      <c r="J24215" s="93" t="s">
        <v>20848</v>
      </c>
      <c r="K24215" s="93" t="s">
        <v>3603</v>
      </c>
      <c r="L24215" s="14">
        <f>AND(vyberHrace&lt;&gt;"",ISNUMBER(SEARCH(vyberHrace,$B24215)))</f>
      </c>
      <c r="M24215" s="14">
        <f>AND($I24215=MID(kododd,1,2),$J24215=MID(kododd,3,3))</f>
      </c>
    </row>
    <row r="24216">
      <c r="A24216" s="95">
        <v>53425</v>
      </c>
      <c r="B24216" s="93" t="s">
        <v>20695</v>
      </c>
      <c r="C24216" s="93" t="s">
        <v>1416</v>
      </c>
      <c r="F24216" s="95">
        <v>23745800</v>
      </c>
      <c r="G24216" s="95">
        <v>0</v>
      </c>
      <c r="H24216" s="93" t="s">
        <v>8976</v>
      </c>
      <c r="I24216" s="93" t="s">
        <v>23895</v>
      </c>
      <c r="J24216" s="93" t="s">
        <v>20848</v>
      </c>
      <c r="K24216" s="93" t="s">
        <v>3603</v>
      </c>
      <c r="L24216" s="14">
        <f>AND(vyberHrace&lt;&gt;"",ISNUMBER(SEARCH(vyberHrace,$B24216)))</f>
      </c>
      <c r="M24216" s="14">
        <f>AND($I24216=MID(kododd,1,2),$J24216=MID(kododd,3,3))</f>
      </c>
    </row>
    <row r="24217">
      <c r="A24217" s="95">
        <v>62844</v>
      </c>
      <c r="B24217" s="93" t="s">
        <v>29716</v>
      </c>
      <c r="C24217" s="93" t="s">
        <v>1486</v>
      </c>
      <c r="G24217" s="95">
        <v>250</v>
      </c>
      <c r="H24217" s="93" t="s">
        <v>8976</v>
      </c>
      <c r="I24217" s="93" t="s">
        <v>23895</v>
      </c>
      <c r="J24217" s="93" t="s">
        <v>20882</v>
      </c>
      <c r="K24217" s="93" t="s">
        <v>6865</v>
      </c>
      <c r="L24217" s="14">
        <f>AND(vyberHrace&lt;&gt;"",ISNUMBER(SEARCH(vyberHrace,$B24217)))</f>
      </c>
      <c r="M24217" s="14">
        <f>AND($I24217=MID(kododd,1,2),$J24217=MID(kododd,3,3))</f>
      </c>
    </row>
    <row r="24218">
      <c r="A24218" s="95">
        <v>56501</v>
      </c>
      <c r="B24218" s="93" t="s">
        <v>23302</v>
      </c>
      <c r="C24218" s="93" t="s">
        <v>1450</v>
      </c>
      <c r="D24218" s="95">
        <v>1490</v>
      </c>
      <c r="E24218" s="95">
        <v>1684</v>
      </c>
      <c r="F24218" s="95">
        <v>23769173</v>
      </c>
      <c r="G24218" s="95">
        <v>250</v>
      </c>
      <c r="H24218" s="93" t="s">
        <v>8976</v>
      </c>
      <c r="I24218" s="93" t="s">
        <v>23895</v>
      </c>
      <c r="J24218" s="93" t="s">
        <v>29575</v>
      </c>
      <c r="K24218" s="93" t="s">
        <v>29576</v>
      </c>
      <c r="L24218" s="14">
        <f>AND(vyberHrace&lt;&gt;"",ISNUMBER(SEARCH(vyberHrace,$B24218)))</f>
      </c>
      <c r="M24218" s="14">
        <f>AND($I24218=MID(kododd,1,2),$J24218=MID(kododd,3,3))</f>
      </c>
    </row>
    <row r="24219">
      <c r="A24219" s="95">
        <v>60606</v>
      </c>
      <c r="B24219" s="93" t="s">
        <v>27027</v>
      </c>
      <c r="C24219" s="93" t="s">
        <v>1487</v>
      </c>
      <c r="F24219" s="95">
        <v>23788380</v>
      </c>
      <c r="G24219" s="95">
        <v>250</v>
      </c>
      <c r="H24219" s="93" t="s">
        <v>8976</v>
      </c>
      <c r="I24219" s="93" t="s">
        <v>23895</v>
      </c>
      <c r="J24219" s="93" t="s">
        <v>29575</v>
      </c>
      <c r="K24219" s="93" t="s">
        <v>29576</v>
      </c>
      <c r="L24219" s="14">
        <f>AND(vyberHrace&lt;&gt;"",ISNUMBER(SEARCH(vyberHrace,$B24219)))</f>
      </c>
      <c r="M24219" s="14">
        <f>AND($I24219=MID(kododd,1,2),$J24219=MID(kododd,3,3))</f>
      </c>
    </row>
    <row r="24220">
      <c r="A24220" s="95">
        <v>10601</v>
      </c>
      <c r="B24220" s="93" t="s">
        <v>8561</v>
      </c>
      <c r="C24220" s="93" t="s">
        <v>1474</v>
      </c>
      <c r="D24220" s="95">
        <v>1577</v>
      </c>
      <c r="E24220" s="95">
        <v>1701</v>
      </c>
      <c r="F24220" s="95">
        <v>358436</v>
      </c>
      <c r="G24220" s="95">
        <v>250</v>
      </c>
      <c r="H24220" s="93" t="s">
        <v>8976</v>
      </c>
      <c r="I24220" s="93" t="s">
        <v>23895</v>
      </c>
      <c r="J24220" s="93" t="s">
        <v>20890</v>
      </c>
      <c r="K24220" s="93" t="s">
        <v>29570</v>
      </c>
      <c r="L24220" s="14">
        <f>AND(vyberHrace&lt;&gt;"",ISNUMBER(SEARCH(vyberHrace,$B24220)))</f>
      </c>
      <c r="M24220" s="14">
        <f>AND($I24220=MID(kododd,1,2),$J24220=MID(kododd,3,3))</f>
      </c>
    </row>
    <row r="24221">
      <c r="A24221" s="95">
        <v>60418</v>
      </c>
      <c r="B24221" s="93" t="s">
        <v>26860</v>
      </c>
      <c r="C24221" s="93" t="s">
        <v>1486</v>
      </c>
      <c r="G24221" s="95">
        <v>250</v>
      </c>
      <c r="H24221" s="93" t="s">
        <v>8976</v>
      </c>
      <c r="I24221" s="93" t="s">
        <v>23895</v>
      </c>
      <c r="J24221" s="93" t="s">
        <v>20878</v>
      </c>
      <c r="K24221" s="93" t="s">
        <v>6859</v>
      </c>
      <c r="L24221" s="14">
        <f>AND(vyberHrace&lt;&gt;"",ISNUMBER(SEARCH(vyberHrace,$B24221)))</f>
      </c>
      <c r="M24221" s="14">
        <f>AND($I24221=MID(kododd,1,2),$J24221=MID(kododd,3,3))</f>
      </c>
    </row>
    <row r="24222">
      <c r="A24222" s="95">
        <v>60225</v>
      </c>
      <c r="B24222" s="93" t="s">
        <v>26686</v>
      </c>
      <c r="C24222" s="93" t="s">
        <v>1450</v>
      </c>
      <c r="G24222" s="95">
        <v>250</v>
      </c>
      <c r="H24222" s="93" t="s">
        <v>8976</v>
      </c>
      <c r="I24222" s="93" t="s">
        <v>23895</v>
      </c>
      <c r="J24222" s="93" t="s">
        <v>20878</v>
      </c>
      <c r="K24222" s="93" t="s">
        <v>6859</v>
      </c>
      <c r="L24222" s="14">
        <f>AND(vyberHrace&lt;&gt;"",ISNUMBER(SEARCH(vyberHrace,$B24222)))</f>
      </c>
      <c r="M24222" s="14">
        <f>AND($I24222=MID(kododd,1,2),$J24222=MID(kododd,3,3))</f>
      </c>
    </row>
    <row r="24223">
      <c r="A24223" s="95">
        <v>36782</v>
      </c>
      <c r="B24223" s="93" t="s">
        <v>8564</v>
      </c>
      <c r="C24223" s="93" t="s">
        <v>1438</v>
      </c>
      <c r="D24223" s="95">
        <v>1052</v>
      </c>
      <c r="F24223" s="95">
        <v>380504</v>
      </c>
      <c r="G24223" s="95">
        <v>0</v>
      </c>
      <c r="H24223" s="93" t="s">
        <v>8976</v>
      </c>
      <c r="I24223" s="93" t="s">
        <v>23895</v>
      </c>
      <c r="J24223" s="93" t="s">
        <v>20878</v>
      </c>
      <c r="K24223" s="93" t="s">
        <v>6859</v>
      </c>
      <c r="L24223" s="14">
        <f>AND(vyberHrace&lt;&gt;"",ISNUMBER(SEARCH(vyberHrace,$B24223)))</f>
      </c>
      <c r="M24223" s="14">
        <f>AND($I24223=MID(kododd,1,2),$J24223=MID(kododd,3,3))</f>
      </c>
    </row>
    <row r="24224">
      <c r="A24224" s="95">
        <v>1446</v>
      </c>
      <c r="B24224" s="93" t="s">
        <v>8566</v>
      </c>
      <c r="C24224" s="93" t="s">
        <v>1441</v>
      </c>
      <c r="D24224" s="95">
        <v>1854</v>
      </c>
      <c r="E24224" s="95">
        <v>1910</v>
      </c>
      <c r="F24224" s="95">
        <v>356484</v>
      </c>
      <c r="G24224" s="95">
        <v>250</v>
      </c>
      <c r="H24224" s="93" t="s">
        <v>8976</v>
      </c>
      <c r="I24224" s="93" t="s">
        <v>23895</v>
      </c>
      <c r="J24224" s="93" t="s">
        <v>20896</v>
      </c>
      <c r="K24224" s="93" t="s">
        <v>6905</v>
      </c>
      <c r="L24224" s="14">
        <f>AND(vyberHrace&lt;&gt;"",ISNUMBER(SEARCH(vyberHrace,$B24224)))</f>
      </c>
      <c r="M24224" s="14">
        <f>AND($I24224=MID(kododd,1,2),$J24224=MID(kododd,3,3))</f>
      </c>
    </row>
    <row r="24225">
      <c r="A24225" s="95">
        <v>62098</v>
      </c>
      <c r="B24225" s="93" t="s">
        <v>28298</v>
      </c>
      <c r="C24225" s="93" t="s">
        <v>1486</v>
      </c>
      <c r="G24225" s="95">
        <v>250</v>
      </c>
      <c r="H24225" s="93" t="s">
        <v>8976</v>
      </c>
      <c r="I24225" s="93" t="s">
        <v>23895</v>
      </c>
      <c r="J24225" s="93" t="s">
        <v>20878</v>
      </c>
      <c r="K24225" s="93" t="s">
        <v>6859</v>
      </c>
      <c r="L24225" s="14">
        <f>AND(vyberHrace&lt;&gt;"",ISNUMBER(SEARCH(vyberHrace,$B24225)))</f>
      </c>
      <c r="M24225" s="14">
        <f>AND($I24225=MID(kododd,1,2),$J24225=MID(kododd,3,3))</f>
      </c>
    </row>
    <row r="24226">
      <c r="A24226" s="95">
        <v>60813</v>
      </c>
      <c r="B24226" s="93" t="s">
        <v>27204</v>
      </c>
      <c r="C24226" s="93" t="s">
        <v>1420</v>
      </c>
      <c r="G24226" s="95">
        <v>250</v>
      </c>
      <c r="H24226" s="93" t="s">
        <v>8976</v>
      </c>
      <c r="I24226" s="93" t="s">
        <v>23895</v>
      </c>
      <c r="J24226" s="93" t="s">
        <v>20882</v>
      </c>
      <c r="K24226" s="93" t="s">
        <v>6865</v>
      </c>
      <c r="L24226" s="14">
        <f>AND(vyberHrace&lt;&gt;"",ISNUMBER(SEARCH(vyberHrace,$B24226)))</f>
      </c>
      <c r="M24226" s="14">
        <f>AND($I24226=MID(kododd,1,2),$J24226=MID(kododd,3,3))</f>
      </c>
    </row>
    <row r="24227">
      <c r="A24227" s="95">
        <v>52654</v>
      </c>
      <c r="B24227" s="93" t="s">
        <v>24089</v>
      </c>
      <c r="C24227" s="93" t="s">
        <v>1422</v>
      </c>
      <c r="D24227" s="95">
        <v>1220</v>
      </c>
      <c r="F24227" s="95">
        <v>23745797</v>
      </c>
      <c r="G24227" s="95">
        <v>250</v>
      </c>
      <c r="H24227" s="93" t="s">
        <v>8976</v>
      </c>
      <c r="I24227" s="93" t="s">
        <v>23895</v>
      </c>
      <c r="J24227" s="93" t="s">
        <v>20913</v>
      </c>
      <c r="K24227" s="93" t="s">
        <v>3849</v>
      </c>
      <c r="L24227" s="14">
        <f>AND(vyberHrace&lt;&gt;"",ISNUMBER(SEARCH(vyberHrace,$B24227)))</f>
      </c>
      <c r="M24227" s="14">
        <f>AND($I24227=MID(kododd,1,2),$J24227=MID(kododd,3,3))</f>
      </c>
    </row>
    <row r="24228">
      <c r="A24228" s="95">
        <v>41149</v>
      </c>
      <c r="B24228" s="93" t="s">
        <v>14543</v>
      </c>
      <c r="C24228" s="93" t="s">
        <v>1409</v>
      </c>
      <c r="D24228" s="95">
        <v>1593</v>
      </c>
      <c r="E24228" s="95">
        <v>1761</v>
      </c>
      <c r="F24228" s="95">
        <v>23706198</v>
      </c>
      <c r="G24228" s="95">
        <v>0</v>
      </c>
      <c r="H24228" s="93" t="s">
        <v>8976</v>
      </c>
      <c r="I24228" s="93" t="s">
        <v>23895</v>
      </c>
      <c r="J24228" s="93" t="s">
        <v>20973</v>
      </c>
      <c r="K24228" s="93" t="s">
        <v>6055</v>
      </c>
      <c r="L24228" s="14">
        <f>AND(vyberHrace&lt;&gt;"",ISNUMBER(SEARCH(vyberHrace,$B24228)))</f>
      </c>
      <c r="M24228" s="14">
        <f>AND($I24228=MID(kododd,1,2),$J24228=MID(kododd,3,3))</f>
      </c>
    </row>
    <row r="24229">
      <c r="A24229" s="95">
        <v>56467</v>
      </c>
      <c r="B24229" s="93" t="s">
        <v>23331</v>
      </c>
      <c r="C24229" s="93" t="s">
        <v>1486</v>
      </c>
      <c r="F24229" s="95">
        <v>23760958</v>
      </c>
      <c r="G24229" s="95">
        <v>250</v>
      </c>
      <c r="H24229" s="93" t="s">
        <v>8976</v>
      </c>
      <c r="I24229" s="93" t="s">
        <v>23895</v>
      </c>
      <c r="J24229" s="93" t="s">
        <v>20935</v>
      </c>
      <c r="K24229" s="93" t="s">
        <v>6901</v>
      </c>
      <c r="L24229" s="14">
        <f>AND(vyberHrace&lt;&gt;"",ISNUMBER(SEARCH(vyberHrace,$B24229)))</f>
      </c>
      <c r="M24229" s="14">
        <f>AND($I24229=MID(kododd,1,2),$J24229=MID(kododd,3,3))</f>
      </c>
    </row>
    <row r="24230">
      <c r="A24230" s="95">
        <v>54254</v>
      </c>
      <c r="B24230" s="93" t="s">
        <v>1308</v>
      </c>
      <c r="C24230" s="93" t="s">
        <v>1420</v>
      </c>
      <c r="D24230" s="95">
        <v>1030</v>
      </c>
      <c r="F24230" s="95">
        <v>23756497</v>
      </c>
      <c r="G24230" s="95">
        <v>250</v>
      </c>
      <c r="H24230" s="93" t="s">
        <v>8976</v>
      </c>
      <c r="I24230" s="93" t="s">
        <v>23895</v>
      </c>
      <c r="J24230" s="93" t="s">
        <v>20935</v>
      </c>
      <c r="K24230" s="93" t="s">
        <v>6901</v>
      </c>
      <c r="L24230" s="14">
        <f>AND(vyberHrace&lt;&gt;"",ISNUMBER(SEARCH(vyberHrace,$B24230)))</f>
      </c>
      <c r="M24230" s="14">
        <f>AND($I24230=MID(kododd,1,2),$J24230=MID(kododd,3,3))</f>
      </c>
    </row>
    <row r="24231">
      <c r="A24231" s="95">
        <v>54257</v>
      </c>
      <c r="B24231" s="93" t="s">
        <v>1309</v>
      </c>
      <c r="C24231" s="93" t="s">
        <v>1422</v>
      </c>
      <c r="G24231" s="95">
        <v>0</v>
      </c>
      <c r="H24231" s="93" t="s">
        <v>8976</v>
      </c>
      <c r="I24231" s="93" t="s">
        <v>23895</v>
      </c>
      <c r="J24231" s="93" t="s">
        <v>20935</v>
      </c>
      <c r="K24231" s="93" t="s">
        <v>6901</v>
      </c>
      <c r="L24231" s="14">
        <f>AND(vyberHrace&lt;&gt;"",ISNUMBER(SEARCH(vyberHrace,$B24231)))</f>
      </c>
      <c r="M24231" s="14">
        <f>AND($I24231=MID(kododd,1,2),$J24231=MID(kododd,3,3))</f>
      </c>
    </row>
    <row r="24232">
      <c r="A24232" s="95">
        <v>62566</v>
      </c>
      <c r="B24232" s="93" t="s">
        <v>29717</v>
      </c>
      <c r="C24232" s="93" t="s">
        <v>1446</v>
      </c>
      <c r="G24232" s="95">
        <v>250</v>
      </c>
      <c r="H24232" s="93" t="s">
        <v>8976</v>
      </c>
      <c r="I24232" s="93" t="s">
        <v>23895</v>
      </c>
      <c r="J24232" s="93" t="s">
        <v>20913</v>
      </c>
      <c r="K24232" s="93" t="s">
        <v>3849</v>
      </c>
      <c r="L24232" s="14">
        <f>AND(vyberHrace&lt;&gt;"",ISNUMBER(SEARCH(vyberHrace,$B24232)))</f>
      </c>
      <c r="M24232" s="14">
        <f>AND($I24232=MID(kododd,1,2),$J24232=MID(kododd,3,3))</f>
      </c>
    </row>
    <row r="24233">
      <c r="A24233" s="95">
        <v>43087</v>
      </c>
      <c r="B24233" s="93" t="s">
        <v>16848</v>
      </c>
      <c r="C24233" s="93" t="s">
        <v>1408</v>
      </c>
      <c r="G24233" s="95">
        <v>0</v>
      </c>
      <c r="H24233" s="93" t="s">
        <v>8976</v>
      </c>
      <c r="I24233" s="93" t="s">
        <v>23895</v>
      </c>
      <c r="J24233" s="93" t="s">
        <v>20878</v>
      </c>
      <c r="K24233" s="93" t="s">
        <v>6859</v>
      </c>
      <c r="L24233" s="14">
        <f>AND(vyberHrace&lt;&gt;"",ISNUMBER(SEARCH(vyberHrace,$B24233)))</f>
      </c>
      <c r="M24233" s="14">
        <f>AND($I24233=MID(kododd,1,2),$J24233=MID(kododd,3,3))</f>
      </c>
    </row>
    <row r="24234">
      <c r="A24234" s="95">
        <v>55508</v>
      </c>
      <c r="B24234" s="93" t="s">
        <v>23365</v>
      </c>
      <c r="C24234" s="93" t="s">
        <v>1455</v>
      </c>
      <c r="G24234" s="95">
        <v>0</v>
      </c>
      <c r="H24234" s="93" t="s">
        <v>8976</v>
      </c>
      <c r="I24234" s="93" t="s">
        <v>23895</v>
      </c>
      <c r="J24234" s="93" t="s">
        <v>20985</v>
      </c>
      <c r="K24234" s="93" t="s">
        <v>6869</v>
      </c>
      <c r="L24234" s="14">
        <f>AND(vyberHrace&lt;&gt;"",ISNUMBER(SEARCH(vyberHrace,$B24234)))</f>
      </c>
      <c r="M24234" s="14">
        <f>AND($I24234=MID(kododd,1,2),$J24234=MID(kododd,3,3))</f>
      </c>
    </row>
    <row r="24235">
      <c r="A24235" s="95">
        <v>1105</v>
      </c>
      <c r="B24235" s="93" t="s">
        <v>16849</v>
      </c>
      <c r="C24235" s="93" t="s">
        <v>1427</v>
      </c>
      <c r="D24235" s="95">
        <v>2041</v>
      </c>
      <c r="E24235" s="95">
        <v>2053</v>
      </c>
      <c r="F24235" s="95">
        <v>300195</v>
      </c>
      <c r="G24235" s="95">
        <v>250</v>
      </c>
      <c r="H24235" s="93" t="s">
        <v>8976</v>
      </c>
      <c r="I24235" s="93" t="s">
        <v>23895</v>
      </c>
      <c r="J24235" s="93" t="s">
        <v>20854</v>
      </c>
      <c r="K24235" s="93" t="s">
        <v>9943</v>
      </c>
      <c r="L24235" s="14">
        <f>AND(vyberHrace&lt;&gt;"",ISNUMBER(SEARCH(vyberHrace,$B24235)))</f>
      </c>
      <c r="M24235" s="14">
        <f>AND($I24235=MID(kododd,1,2),$J24235=MID(kododd,3,3))</f>
      </c>
    </row>
    <row r="24236">
      <c r="A24236" s="95">
        <v>41020</v>
      </c>
      <c r="B24236" s="93" t="s">
        <v>16850</v>
      </c>
      <c r="C24236" s="93" t="s">
        <v>1402</v>
      </c>
      <c r="G24236" s="95">
        <v>0</v>
      </c>
      <c r="H24236" s="93" t="s">
        <v>8976</v>
      </c>
      <c r="I24236" s="93" t="s">
        <v>23895</v>
      </c>
      <c r="J24236" s="93" t="s">
        <v>20878</v>
      </c>
      <c r="K24236" s="93" t="s">
        <v>6859</v>
      </c>
      <c r="L24236" s="14">
        <f>AND(vyberHrace&lt;&gt;"",ISNUMBER(SEARCH(vyberHrace,$B24236)))</f>
      </c>
      <c r="M24236" s="14">
        <f>AND($I24236=MID(kododd,1,2),$J24236=MID(kododd,3,3))</f>
      </c>
    </row>
    <row r="24237">
      <c r="A24237" s="95">
        <v>39242</v>
      </c>
      <c r="B24237" s="93" t="s">
        <v>16851</v>
      </c>
      <c r="C24237" s="93" t="s">
        <v>1410</v>
      </c>
      <c r="D24237" s="95">
        <v>2439</v>
      </c>
      <c r="E24237" s="95">
        <v>2456</v>
      </c>
      <c r="F24237" s="95">
        <v>372048</v>
      </c>
      <c r="G24237" s="95">
        <v>250</v>
      </c>
      <c r="H24237" s="93" t="s">
        <v>8976</v>
      </c>
      <c r="I24237" s="93" t="s">
        <v>23895</v>
      </c>
      <c r="J24237" s="93" t="s">
        <v>20878</v>
      </c>
      <c r="K24237" s="93" t="s">
        <v>6859</v>
      </c>
      <c r="L24237" s="14">
        <f>AND(vyberHrace&lt;&gt;"",ISNUMBER(SEARCH(vyberHrace,$B24237)))</f>
      </c>
      <c r="M24237" s="14">
        <f>AND($I24237=MID(kododd,1,2),$J24237=MID(kododd,3,3))</f>
      </c>
    </row>
    <row r="24238">
      <c r="A24238" s="95">
        <v>53673</v>
      </c>
      <c r="B24238" s="93" t="s">
        <v>1310</v>
      </c>
      <c r="C24238" s="93" t="s">
        <v>1423</v>
      </c>
      <c r="D24238" s="95">
        <v>1685</v>
      </c>
      <c r="E24238" s="95">
        <v>1762</v>
      </c>
      <c r="F24238" s="95">
        <v>23746955</v>
      </c>
      <c r="G24238" s="95">
        <v>250</v>
      </c>
      <c r="H24238" s="93" t="s">
        <v>8976</v>
      </c>
      <c r="I24238" s="93" t="s">
        <v>23895</v>
      </c>
      <c r="J24238" s="93" t="s">
        <v>20935</v>
      </c>
      <c r="K24238" s="93" t="s">
        <v>6901</v>
      </c>
      <c r="L24238" s="14">
        <f>AND(vyberHrace&lt;&gt;"",ISNUMBER(SEARCH(vyberHrace,$B24238)))</f>
      </c>
      <c r="M24238" s="14">
        <f>AND($I24238=MID(kododd,1,2),$J24238=MID(kododd,3,3))</f>
      </c>
    </row>
    <row r="24239">
      <c r="A24239" s="95">
        <v>48345</v>
      </c>
      <c r="B24239" s="93" t="s">
        <v>21275</v>
      </c>
      <c r="C24239" s="93" t="s">
        <v>1422</v>
      </c>
      <c r="G24239" s="95">
        <v>0</v>
      </c>
      <c r="H24239" s="93" t="s">
        <v>8976</v>
      </c>
      <c r="I24239" s="93" t="s">
        <v>23895</v>
      </c>
      <c r="J24239" s="93" t="s">
        <v>20947</v>
      </c>
      <c r="K24239" s="93" t="s">
        <v>6833</v>
      </c>
      <c r="L24239" s="14">
        <f>AND(vyberHrace&lt;&gt;"",ISNUMBER(SEARCH(vyberHrace,$B24239)))</f>
      </c>
      <c r="M24239" s="14">
        <f>AND($I24239=MID(kododd,1,2),$J24239=MID(kododd,3,3))</f>
      </c>
    </row>
    <row r="24240">
      <c r="A24240" s="95">
        <v>55872</v>
      </c>
      <c r="B24240" s="93" t="s">
        <v>21277</v>
      </c>
      <c r="C24240" s="93" t="s">
        <v>1450</v>
      </c>
      <c r="D24240" s="95">
        <v>1031</v>
      </c>
      <c r="F24240" s="95">
        <v>23760974</v>
      </c>
      <c r="G24240" s="95">
        <v>250</v>
      </c>
      <c r="H24240" s="93" t="s">
        <v>8976</v>
      </c>
      <c r="I24240" s="93" t="s">
        <v>23895</v>
      </c>
      <c r="J24240" s="93" t="s">
        <v>20869</v>
      </c>
      <c r="K24240" s="93" t="s">
        <v>6770</v>
      </c>
      <c r="L24240" s="14">
        <f>AND(vyberHrace&lt;&gt;"",ISNUMBER(SEARCH(vyberHrace,$B24240)))</f>
      </c>
      <c r="M24240" s="14">
        <f>AND($I24240=MID(kododd,1,2),$J24240=MID(kododd,3,3))</f>
      </c>
    </row>
    <row r="24241">
      <c r="A24241" s="95">
        <v>51830</v>
      </c>
      <c r="B24241" s="93" t="s">
        <v>3842</v>
      </c>
      <c r="C24241" s="93" t="s">
        <v>1410</v>
      </c>
      <c r="D24241" s="95">
        <v>1503</v>
      </c>
      <c r="E24241" s="95">
        <v>1782</v>
      </c>
      <c r="F24241" s="95">
        <v>23748729</v>
      </c>
      <c r="G24241" s="95">
        <v>250</v>
      </c>
      <c r="H24241" s="93" t="s">
        <v>8976</v>
      </c>
      <c r="I24241" s="93" t="s">
        <v>23895</v>
      </c>
      <c r="J24241" s="93" t="s">
        <v>20944</v>
      </c>
      <c r="K24241" s="93" t="s">
        <v>11221</v>
      </c>
      <c r="L24241" s="14">
        <f>AND(vyberHrace&lt;&gt;"",ISNUMBER(SEARCH(vyberHrace,$B24241)))</f>
      </c>
      <c r="M24241" s="14">
        <f>AND($I24241=MID(kododd,1,2),$J24241=MID(kododd,3,3))</f>
      </c>
    </row>
    <row r="24242">
      <c r="A24242" s="95">
        <v>59360</v>
      </c>
      <c r="B24242" s="93" t="s">
        <v>25779</v>
      </c>
      <c r="C24242" s="93" t="s">
        <v>1420</v>
      </c>
      <c r="G24242" s="95">
        <v>0</v>
      </c>
      <c r="H24242" s="93" t="s">
        <v>8976</v>
      </c>
      <c r="I24242" s="93" t="s">
        <v>23895</v>
      </c>
      <c r="J24242" s="93" t="s">
        <v>20935</v>
      </c>
      <c r="K24242" s="93" t="s">
        <v>6901</v>
      </c>
      <c r="L24242" s="14">
        <f>AND(vyberHrace&lt;&gt;"",ISNUMBER(SEARCH(vyberHrace,$B24242)))</f>
      </c>
      <c r="M24242" s="14">
        <f>AND($I24242=MID(kododd,1,2),$J24242=MID(kododd,3,3))</f>
      </c>
    </row>
    <row r="24243">
      <c r="A24243" s="95">
        <v>56466</v>
      </c>
      <c r="B24243" s="93" t="s">
        <v>23332</v>
      </c>
      <c r="C24243" s="93" t="s">
        <v>1424</v>
      </c>
      <c r="G24243" s="95">
        <v>0</v>
      </c>
      <c r="H24243" s="93" t="s">
        <v>8976</v>
      </c>
      <c r="I24243" s="93" t="s">
        <v>23895</v>
      </c>
      <c r="J24243" s="93" t="s">
        <v>20935</v>
      </c>
      <c r="K24243" s="93" t="s">
        <v>6901</v>
      </c>
      <c r="L24243" s="14">
        <f>AND(vyberHrace&lt;&gt;"",ISNUMBER(SEARCH(vyberHrace,$B24243)))</f>
      </c>
      <c r="M24243" s="14">
        <f>AND($I24243=MID(kododd,1,2),$J24243=MID(kododd,3,3))</f>
      </c>
    </row>
    <row r="24244">
      <c r="A24244" s="95">
        <v>56400</v>
      </c>
      <c r="B24244" s="93" t="s">
        <v>23267</v>
      </c>
      <c r="C24244" s="93" t="s">
        <v>1411</v>
      </c>
      <c r="F24244" s="95">
        <v>23763779</v>
      </c>
      <c r="G24244" s="95">
        <v>250</v>
      </c>
      <c r="H24244" s="93" t="s">
        <v>8976</v>
      </c>
      <c r="I24244" s="93" t="s">
        <v>23895</v>
      </c>
      <c r="J24244" s="93" t="s">
        <v>20947</v>
      </c>
      <c r="K24244" s="93" t="s">
        <v>6833</v>
      </c>
      <c r="L24244" s="14">
        <f>AND(vyberHrace&lt;&gt;"",ISNUMBER(SEARCH(vyberHrace,$B24244)))</f>
      </c>
      <c r="M24244" s="14">
        <f>AND($I24244=MID(kododd,1,2),$J24244=MID(kododd,3,3))</f>
      </c>
    </row>
    <row r="24245">
      <c r="A24245" s="95">
        <v>41022</v>
      </c>
      <c r="B24245" s="93" t="s">
        <v>21284</v>
      </c>
      <c r="C24245" s="93" t="s">
        <v>1408</v>
      </c>
      <c r="G24245" s="95">
        <v>0</v>
      </c>
      <c r="H24245" s="93" t="s">
        <v>8976</v>
      </c>
      <c r="I24245" s="93" t="s">
        <v>23895</v>
      </c>
      <c r="J24245" s="93" t="s">
        <v>20878</v>
      </c>
      <c r="K24245" s="93" t="s">
        <v>6859</v>
      </c>
      <c r="L24245" s="14">
        <f>AND(vyberHrace&lt;&gt;"",ISNUMBER(SEARCH(vyberHrace,$B24245)))</f>
      </c>
      <c r="M24245" s="14">
        <f>AND($I24245=MID(kododd,1,2),$J24245=MID(kododd,3,3))</f>
      </c>
    </row>
    <row r="24246">
      <c r="A24246" s="95">
        <v>51744</v>
      </c>
      <c r="B24246" s="93" t="s">
        <v>2401</v>
      </c>
      <c r="C24246" s="93" t="s">
        <v>1420</v>
      </c>
      <c r="G24246" s="95">
        <v>0</v>
      </c>
      <c r="H24246" s="93" t="s">
        <v>8976</v>
      </c>
      <c r="I24246" s="93" t="s">
        <v>23895</v>
      </c>
      <c r="J24246" s="93" t="s">
        <v>20936</v>
      </c>
      <c r="K24246" s="93" t="s">
        <v>5615</v>
      </c>
      <c r="L24246" s="14">
        <f>AND(vyberHrace&lt;&gt;"",ISNUMBER(SEARCH(vyberHrace,$B24246)))</f>
      </c>
      <c r="M24246" s="14">
        <f>AND($I24246=MID(kododd,1,2),$J24246=MID(kododd,3,3))</f>
      </c>
    </row>
    <row r="24247">
      <c r="A24247" s="95">
        <v>53308</v>
      </c>
      <c r="B24247" s="93" t="s">
        <v>21287</v>
      </c>
      <c r="C24247" s="93" t="s">
        <v>1455</v>
      </c>
      <c r="D24247" s="95">
        <v>1458</v>
      </c>
      <c r="G24247" s="95">
        <v>500</v>
      </c>
      <c r="H24247" s="93" t="s">
        <v>8976</v>
      </c>
      <c r="I24247" s="93" t="s">
        <v>23895</v>
      </c>
      <c r="J24247" s="93" t="s">
        <v>23412</v>
      </c>
      <c r="K24247" s="93" t="s">
        <v>21370</v>
      </c>
      <c r="L24247" s="14">
        <f>AND(vyberHrace&lt;&gt;"",ISNUMBER(SEARCH(vyberHrace,$B24247)))</f>
      </c>
      <c r="M24247" s="14">
        <f>AND($I24247=MID(kododd,1,2),$J24247=MID(kododd,3,3))</f>
      </c>
    </row>
    <row r="24248">
      <c r="A24248" s="95">
        <v>10125</v>
      </c>
      <c r="B24248" s="93" t="s">
        <v>21288</v>
      </c>
      <c r="C24248" s="93" t="s">
        <v>1435</v>
      </c>
      <c r="D24248" s="95">
        <v>1698</v>
      </c>
      <c r="G24248" s="95">
        <v>0</v>
      </c>
      <c r="H24248" s="93" t="s">
        <v>8976</v>
      </c>
      <c r="I24248" s="93" t="s">
        <v>23895</v>
      </c>
      <c r="J24248" s="93" t="s">
        <v>20943</v>
      </c>
      <c r="K24248" s="93" t="s">
        <v>5112</v>
      </c>
      <c r="L24248" s="14">
        <f>AND(vyberHrace&lt;&gt;"",ISNUMBER(SEARCH(vyberHrace,$B24248)))</f>
      </c>
      <c r="M24248" s="14">
        <f>AND($I24248=MID(kododd,1,2),$J24248=MID(kododd,3,3))</f>
      </c>
    </row>
    <row r="24249">
      <c r="A24249" s="95">
        <v>54126</v>
      </c>
      <c r="B24249" s="93" t="s">
        <v>1251</v>
      </c>
      <c r="C24249" s="93" t="s">
        <v>1433</v>
      </c>
      <c r="G24249" s="95">
        <v>500</v>
      </c>
      <c r="H24249" s="93" t="s">
        <v>8976</v>
      </c>
      <c r="I24249" s="93" t="s">
        <v>23895</v>
      </c>
      <c r="J24249" s="93" t="s">
        <v>23412</v>
      </c>
      <c r="K24249" s="93" t="s">
        <v>21370</v>
      </c>
      <c r="L24249" s="14">
        <f>AND(vyberHrace&lt;&gt;"",ISNUMBER(SEARCH(vyberHrace,$B24249)))</f>
      </c>
      <c r="M24249" s="14">
        <f>AND($I24249=MID(kododd,1,2),$J24249=MID(kododd,3,3))</f>
      </c>
    </row>
    <row r="24250">
      <c r="A24250" s="95">
        <v>60932</v>
      </c>
      <c r="B24250" s="93" t="s">
        <v>27307</v>
      </c>
      <c r="C24250" s="93" t="s">
        <v>1452</v>
      </c>
      <c r="F24250" s="95">
        <v>23794399</v>
      </c>
      <c r="G24250" s="95">
        <v>0</v>
      </c>
      <c r="H24250" s="93" t="s">
        <v>8976</v>
      </c>
      <c r="I24250" s="93" t="s">
        <v>23895</v>
      </c>
      <c r="J24250" s="93" t="s">
        <v>20878</v>
      </c>
      <c r="K24250" s="93" t="s">
        <v>6859</v>
      </c>
      <c r="L24250" s="14">
        <f>AND(vyberHrace&lt;&gt;"",ISNUMBER(SEARCH(vyberHrace,$B24250)))</f>
      </c>
      <c r="M24250" s="14">
        <f>AND($I24250=MID(kododd,1,2),$J24250=MID(kododd,3,3))</f>
      </c>
    </row>
    <row r="24251">
      <c r="A24251" s="95">
        <v>58399</v>
      </c>
      <c r="B24251" s="93" t="s">
        <v>24906</v>
      </c>
      <c r="C24251" s="93" t="s">
        <v>1450</v>
      </c>
      <c r="G24251" s="95">
        <v>0</v>
      </c>
      <c r="H24251" s="93" t="s">
        <v>8976</v>
      </c>
      <c r="I24251" s="93" t="s">
        <v>23895</v>
      </c>
      <c r="J24251" s="93" t="s">
        <v>20878</v>
      </c>
      <c r="K24251" s="93" t="s">
        <v>6859</v>
      </c>
      <c r="L24251" s="14">
        <f>AND(vyberHrace&lt;&gt;"",ISNUMBER(SEARCH(vyberHrace,$B24251)))</f>
      </c>
      <c r="M24251" s="14">
        <f>AND($I24251=MID(kododd,1,2),$J24251=MID(kododd,3,3))</f>
      </c>
    </row>
    <row r="24252">
      <c r="A24252" s="95">
        <v>53353</v>
      </c>
      <c r="B24252" s="93" t="s">
        <v>21297</v>
      </c>
      <c r="C24252" s="93" t="s">
        <v>1466</v>
      </c>
      <c r="F24252" s="95">
        <v>23748060</v>
      </c>
      <c r="G24252" s="95">
        <v>0</v>
      </c>
      <c r="H24252" s="93" t="s">
        <v>8976</v>
      </c>
      <c r="I24252" s="93" t="s">
        <v>23895</v>
      </c>
      <c r="J24252" s="93" t="s">
        <v>20908</v>
      </c>
      <c r="K24252" s="93" t="s">
        <v>4333</v>
      </c>
      <c r="L24252" s="14">
        <f>AND(vyberHrace&lt;&gt;"",ISNUMBER(SEARCH(vyberHrace,$B24252)))</f>
      </c>
      <c r="M24252" s="14">
        <f>AND($I24252=MID(kododd,1,2),$J24252=MID(kododd,3,3))</f>
      </c>
    </row>
    <row r="24253">
      <c r="A24253" s="95">
        <v>60908</v>
      </c>
      <c r="B24253" s="93" t="s">
        <v>27283</v>
      </c>
      <c r="C24253" s="93" t="s">
        <v>1450</v>
      </c>
      <c r="G24253" s="95">
        <v>0</v>
      </c>
      <c r="H24253" s="93" t="s">
        <v>8976</v>
      </c>
      <c r="I24253" s="93" t="s">
        <v>23895</v>
      </c>
      <c r="J24253" s="93" t="s">
        <v>20884</v>
      </c>
      <c r="K24253" s="93" t="s">
        <v>6918</v>
      </c>
      <c r="L24253" s="14">
        <f>AND(vyberHrace&lt;&gt;"",ISNUMBER(SEARCH(vyberHrace,$B24253)))</f>
      </c>
      <c r="M24253" s="14">
        <f>AND($I24253=MID(kododd,1,2),$J24253=MID(kododd,3,3))</f>
      </c>
    </row>
    <row r="24254">
      <c r="A24254" s="95">
        <v>58400</v>
      </c>
      <c r="B24254" s="93" t="s">
        <v>24907</v>
      </c>
      <c r="C24254" s="93" t="s">
        <v>1487</v>
      </c>
      <c r="G24254" s="95">
        <v>0</v>
      </c>
      <c r="H24254" s="93" t="s">
        <v>8976</v>
      </c>
      <c r="I24254" s="93" t="s">
        <v>23895</v>
      </c>
      <c r="J24254" s="93" t="s">
        <v>20878</v>
      </c>
      <c r="K24254" s="93" t="s">
        <v>6859</v>
      </c>
      <c r="L24254" s="14">
        <f>AND(vyberHrace&lt;&gt;"",ISNUMBER(SEARCH(vyberHrace,$B24254)))</f>
      </c>
      <c r="M24254" s="14">
        <f>AND($I24254=MID(kododd,1,2),$J24254=MID(kododd,3,3))</f>
      </c>
    </row>
    <row r="24255">
      <c r="A24255" s="95">
        <v>58401</v>
      </c>
      <c r="B24255" s="93" t="s">
        <v>24908</v>
      </c>
      <c r="C24255" s="93" t="s">
        <v>1450</v>
      </c>
      <c r="D24255" s="95">
        <v>1166</v>
      </c>
      <c r="E24255" s="95">
        <v>1432</v>
      </c>
      <c r="F24255" s="95">
        <v>23778083</v>
      </c>
      <c r="G24255" s="95">
        <v>250</v>
      </c>
      <c r="H24255" s="93" t="s">
        <v>8976</v>
      </c>
      <c r="I24255" s="93" t="s">
        <v>23895</v>
      </c>
      <c r="J24255" s="93" t="s">
        <v>20878</v>
      </c>
      <c r="K24255" s="93" t="s">
        <v>6859</v>
      </c>
      <c r="L24255" s="14">
        <f>AND(vyberHrace&lt;&gt;"",ISNUMBER(SEARCH(vyberHrace,$B24255)))</f>
      </c>
      <c r="M24255" s="14">
        <f>AND($I24255=MID(kododd,1,2),$J24255=MID(kododd,3,3))</f>
      </c>
    </row>
    <row r="24256">
      <c r="A24256" s="95">
        <v>62097</v>
      </c>
      <c r="B24256" s="93" t="s">
        <v>28297</v>
      </c>
      <c r="C24256" s="93" t="s">
        <v>1450</v>
      </c>
      <c r="G24256" s="95">
        <v>250</v>
      </c>
      <c r="H24256" s="93" t="s">
        <v>8976</v>
      </c>
      <c r="I24256" s="93" t="s">
        <v>23895</v>
      </c>
      <c r="J24256" s="93" t="s">
        <v>20878</v>
      </c>
      <c r="K24256" s="93" t="s">
        <v>6859</v>
      </c>
      <c r="L24256" s="14">
        <f>AND(vyberHrace&lt;&gt;"",ISNUMBER(SEARCH(vyberHrace,$B24256)))</f>
      </c>
      <c r="M24256" s="14">
        <f>AND($I24256=MID(kododd,1,2),$J24256=MID(kododd,3,3))</f>
      </c>
    </row>
    <row r="24257">
      <c r="A24257" s="95">
        <v>50877</v>
      </c>
      <c r="B24257" s="93" t="s">
        <v>6622</v>
      </c>
      <c r="C24257" s="93" t="s">
        <v>1416</v>
      </c>
      <c r="G24257" s="95">
        <v>0</v>
      </c>
      <c r="H24257" s="93" t="s">
        <v>8976</v>
      </c>
      <c r="I24257" s="93" t="s">
        <v>23895</v>
      </c>
      <c r="J24257" s="93" t="s">
        <v>20935</v>
      </c>
      <c r="K24257" s="93" t="s">
        <v>6901</v>
      </c>
      <c r="L24257" s="14">
        <f>AND(vyberHrace&lt;&gt;"",ISNUMBER(SEARCH(vyberHrace,$B24257)))</f>
      </c>
      <c r="M24257" s="14">
        <f>AND($I24257=MID(kododd,1,2),$J24257=MID(kododd,3,3))</f>
      </c>
    </row>
    <row r="24258">
      <c r="A24258" s="95">
        <v>54287</v>
      </c>
      <c r="B24258" s="93" t="s">
        <v>1311</v>
      </c>
      <c r="C24258" s="93" t="s">
        <v>1424</v>
      </c>
      <c r="G24258" s="95">
        <v>0</v>
      </c>
      <c r="H24258" s="93" t="s">
        <v>8976</v>
      </c>
      <c r="I24258" s="93" t="s">
        <v>23895</v>
      </c>
      <c r="J24258" s="93" t="s">
        <v>20935</v>
      </c>
      <c r="K24258" s="93" t="s">
        <v>6901</v>
      </c>
      <c r="L24258" s="14">
        <f>AND(vyberHrace&lt;&gt;"",ISNUMBER(SEARCH(vyberHrace,$B24258)))</f>
      </c>
      <c r="M24258" s="14">
        <f>AND($I24258=MID(kododd,1,2),$J24258=MID(kododd,3,3))</f>
      </c>
    </row>
    <row r="24259">
      <c r="A24259" s="95">
        <v>10131</v>
      </c>
      <c r="B24259" s="93" t="s">
        <v>21303</v>
      </c>
      <c r="C24259" s="93" t="s">
        <v>1477</v>
      </c>
      <c r="D24259" s="95">
        <v>1294</v>
      </c>
      <c r="G24259" s="95">
        <v>0</v>
      </c>
      <c r="H24259" s="93" t="s">
        <v>8976</v>
      </c>
      <c r="I24259" s="93" t="s">
        <v>23895</v>
      </c>
      <c r="J24259" s="93" t="s">
        <v>20943</v>
      </c>
      <c r="K24259" s="93" t="s">
        <v>5112</v>
      </c>
      <c r="L24259" s="14">
        <f>AND(vyberHrace&lt;&gt;"",ISNUMBER(SEARCH(vyberHrace,$B24259)))</f>
      </c>
      <c r="M24259" s="14">
        <f>AND($I24259=MID(kododd,1,2),$J24259=MID(kododd,3,3))</f>
      </c>
    </row>
    <row r="24260">
      <c r="A24260" s="95">
        <v>55639</v>
      </c>
      <c r="B24260" s="93" t="s">
        <v>23143</v>
      </c>
      <c r="C24260" s="93" t="s">
        <v>1411</v>
      </c>
      <c r="G24260" s="95">
        <v>250</v>
      </c>
      <c r="H24260" s="93" t="s">
        <v>8976</v>
      </c>
      <c r="I24260" s="93" t="s">
        <v>23895</v>
      </c>
      <c r="J24260" s="93" t="s">
        <v>20864</v>
      </c>
      <c r="K24260" s="93" t="s">
        <v>1505</v>
      </c>
      <c r="L24260" s="14">
        <f>AND(vyberHrace&lt;&gt;"",ISNUMBER(SEARCH(vyberHrace,$B24260)))</f>
      </c>
      <c r="M24260" s="14">
        <f>AND($I24260=MID(kododd,1,2),$J24260=MID(kododd,3,3))</f>
      </c>
    </row>
    <row r="24261">
      <c r="A24261" s="95">
        <v>52400</v>
      </c>
      <c r="B24261" s="93" t="s">
        <v>2426</v>
      </c>
      <c r="C24261" s="93" t="s">
        <v>1410</v>
      </c>
      <c r="G24261" s="95">
        <v>0</v>
      </c>
      <c r="H24261" s="93" t="s">
        <v>8976</v>
      </c>
      <c r="I24261" s="93" t="s">
        <v>23895</v>
      </c>
      <c r="J24261" s="93" t="s">
        <v>20867</v>
      </c>
      <c r="K24261" s="93" t="s">
        <v>6764</v>
      </c>
      <c r="L24261" s="14">
        <f>AND(vyberHrace&lt;&gt;"",ISNUMBER(SEARCH(vyberHrace,$B24261)))</f>
      </c>
      <c r="M24261" s="14">
        <f>AND($I24261=MID(kododd,1,2),$J24261=MID(kododd,3,3))</f>
      </c>
    </row>
    <row r="24262">
      <c r="A24262" s="95">
        <v>62482</v>
      </c>
      <c r="B24262" s="93" t="s">
        <v>29718</v>
      </c>
      <c r="C24262" s="93" t="s">
        <v>1486</v>
      </c>
      <c r="G24262" s="95">
        <v>250</v>
      </c>
      <c r="H24262" s="93" t="s">
        <v>8976</v>
      </c>
      <c r="I24262" s="93" t="s">
        <v>23895</v>
      </c>
      <c r="J24262" s="93" t="s">
        <v>29575</v>
      </c>
      <c r="K24262" s="93" t="s">
        <v>29576</v>
      </c>
      <c r="L24262" s="14">
        <f>AND(vyberHrace&lt;&gt;"",ISNUMBER(SEARCH(vyberHrace,$B24262)))</f>
      </c>
      <c r="M24262" s="14">
        <f>AND($I24262=MID(kododd,1,2),$J24262=MID(kododd,3,3))</f>
      </c>
    </row>
    <row r="24263">
      <c r="A24263" s="95">
        <v>45242</v>
      </c>
      <c r="B24263" s="93" t="s">
        <v>11728</v>
      </c>
      <c r="C24263" s="93" t="s">
        <v>3255</v>
      </c>
      <c r="D24263" s="95">
        <v>1120</v>
      </c>
      <c r="E24263" s="95">
        <v>1545</v>
      </c>
      <c r="F24263" s="95">
        <v>23723629</v>
      </c>
      <c r="G24263" s="95">
        <v>0</v>
      </c>
      <c r="H24263" s="93" t="s">
        <v>8976</v>
      </c>
      <c r="I24263" s="93" t="s">
        <v>23895</v>
      </c>
      <c r="J24263" s="93" t="s">
        <v>20848</v>
      </c>
      <c r="K24263" s="93" t="s">
        <v>3603</v>
      </c>
      <c r="L24263" s="14">
        <f>AND(vyberHrace&lt;&gt;"",ISNUMBER(SEARCH(vyberHrace,$B24263)))</f>
      </c>
      <c r="M24263" s="14">
        <f>AND($I24263=MID(kododd,1,2),$J24263=MID(kododd,3,3))</f>
      </c>
    </row>
    <row r="24264">
      <c r="A24264" s="95">
        <v>58402</v>
      </c>
      <c r="B24264" s="93" t="s">
        <v>24909</v>
      </c>
      <c r="C24264" s="93" t="s">
        <v>1411</v>
      </c>
      <c r="G24264" s="95">
        <v>0</v>
      </c>
      <c r="H24264" s="93" t="s">
        <v>8976</v>
      </c>
      <c r="I24264" s="93" t="s">
        <v>23895</v>
      </c>
      <c r="J24264" s="93" t="s">
        <v>20878</v>
      </c>
      <c r="K24264" s="93" t="s">
        <v>6859</v>
      </c>
      <c r="L24264" s="14">
        <f>AND(vyberHrace&lt;&gt;"",ISNUMBER(SEARCH(vyberHrace,$B24264)))</f>
      </c>
      <c r="M24264" s="14">
        <f>AND($I24264=MID(kododd,1,2),$J24264=MID(kododd,3,3))</f>
      </c>
    </row>
    <row r="24265">
      <c r="A24265" s="95">
        <v>45893</v>
      </c>
      <c r="B24265" s="93" t="s">
        <v>21344</v>
      </c>
      <c r="C24265" s="93" t="s">
        <v>3255</v>
      </c>
      <c r="G24265" s="95">
        <v>0</v>
      </c>
      <c r="H24265" s="93" t="s">
        <v>8976</v>
      </c>
      <c r="I24265" s="93" t="s">
        <v>23895</v>
      </c>
      <c r="J24265" s="93" t="s">
        <v>20878</v>
      </c>
      <c r="K24265" s="93" t="s">
        <v>6859</v>
      </c>
      <c r="L24265" s="14">
        <f>AND(vyberHrace&lt;&gt;"",ISNUMBER(SEARCH(vyberHrace,$B24265)))</f>
      </c>
      <c r="M24265" s="14">
        <f>AND($I24265=MID(kododd,1,2),$J24265=MID(kododd,3,3))</f>
      </c>
    </row>
    <row r="24266">
      <c r="A24266" s="95">
        <v>62813</v>
      </c>
      <c r="B24266" s="93" t="s">
        <v>29719</v>
      </c>
      <c r="C24266" s="93" t="s">
        <v>1450</v>
      </c>
      <c r="G24266" s="95">
        <v>250</v>
      </c>
      <c r="H24266" s="93" t="s">
        <v>8976</v>
      </c>
      <c r="I24266" s="93" t="s">
        <v>23895</v>
      </c>
      <c r="J24266" s="93" t="s">
        <v>20878</v>
      </c>
      <c r="K24266" s="93" t="s">
        <v>6859</v>
      </c>
      <c r="L24266" s="14">
        <f>AND(vyberHrace&lt;&gt;"",ISNUMBER(SEARCH(vyberHrace,$B24266)))</f>
      </c>
      <c r="M24266" s="14">
        <f>AND($I24266=MID(kododd,1,2),$J24266=MID(kododd,3,3))</f>
      </c>
    </row>
    <row r="24267">
      <c r="A24267" s="95">
        <v>44055</v>
      </c>
      <c r="B24267" s="93" t="s">
        <v>21349</v>
      </c>
      <c r="C24267" s="93" t="s">
        <v>1410</v>
      </c>
      <c r="D24267" s="95">
        <v>1050</v>
      </c>
      <c r="F24267" s="95">
        <v>23784180</v>
      </c>
      <c r="G24267" s="95">
        <v>0</v>
      </c>
      <c r="H24267" s="93" t="s">
        <v>8976</v>
      </c>
      <c r="I24267" s="93" t="s">
        <v>23895</v>
      </c>
      <c r="J24267" s="93" t="s">
        <v>20920</v>
      </c>
      <c r="K24267" s="93" t="s">
        <v>3843</v>
      </c>
      <c r="L24267" s="14">
        <f>AND(vyberHrace&lt;&gt;"",ISNUMBER(SEARCH(vyberHrace,$B24267)))</f>
      </c>
      <c r="M24267" s="14">
        <f>AND($I24267=MID(kododd,1,2),$J24267=MID(kododd,3,3))</f>
      </c>
    </row>
    <row r="24268">
      <c r="A24268" s="95">
        <v>51669</v>
      </c>
      <c r="B24268" s="93" t="s">
        <v>5055</v>
      </c>
      <c r="C24268" s="93" t="s">
        <v>1433</v>
      </c>
      <c r="G24268" s="95">
        <v>0</v>
      </c>
      <c r="H24268" s="93" t="s">
        <v>8976</v>
      </c>
      <c r="I24268" s="93" t="s">
        <v>23895</v>
      </c>
      <c r="J24268" s="93" t="s">
        <v>20854</v>
      </c>
      <c r="K24268" s="93" t="s">
        <v>9943</v>
      </c>
      <c r="L24268" s="14">
        <f>AND(vyberHrace&lt;&gt;"",ISNUMBER(SEARCH(vyberHrace,$B24268)))</f>
      </c>
      <c r="M24268" s="14">
        <f>AND($I24268=MID(kododd,1,2),$J24268=MID(kododd,3,3))</f>
      </c>
    </row>
    <row r="24269">
      <c r="A24269" s="95">
        <v>55151</v>
      </c>
      <c r="B24269" s="93" t="s">
        <v>1205</v>
      </c>
      <c r="C24269" s="93" t="s">
        <v>1422</v>
      </c>
      <c r="G24269" s="95">
        <v>0</v>
      </c>
      <c r="H24269" s="93" t="s">
        <v>8976</v>
      </c>
      <c r="I24269" s="93" t="s">
        <v>23895</v>
      </c>
      <c r="J24269" s="93" t="s">
        <v>20869</v>
      </c>
      <c r="K24269" s="93" t="s">
        <v>6770</v>
      </c>
      <c r="L24269" s="14">
        <f>AND(vyberHrace&lt;&gt;"",ISNUMBER(SEARCH(vyberHrace,$B24269)))</f>
      </c>
      <c r="M24269" s="14">
        <f>AND($I24269=MID(kododd,1,2),$J24269=MID(kododd,3,3))</f>
      </c>
    </row>
    <row r="24270">
      <c r="A24270" s="95">
        <v>1186</v>
      </c>
      <c r="B24270" s="93" t="s">
        <v>13113</v>
      </c>
      <c r="C24270" s="93" t="s">
        <v>1427</v>
      </c>
      <c r="D24270" s="95">
        <v>1949</v>
      </c>
      <c r="E24270" s="95">
        <v>1978</v>
      </c>
      <c r="F24270" s="95">
        <v>311669</v>
      </c>
      <c r="G24270" s="95">
        <v>250</v>
      </c>
      <c r="H24270" s="93" t="s">
        <v>8976</v>
      </c>
      <c r="I24270" s="93" t="s">
        <v>23895</v>
      </c>
      <c r="J24270" s="93" t="s">
        <v>20884</v>
      </c>
      <c r="K24270" s="93" t="s">
        <v>6918</v>
      </c>
      <c r="L24270" s="14">
        <f>AND(vyberHrace&lt;&gt;"",ISNUMBER(SEARCH(vyberHrace,$B24270)))</f>
      </c>
      <c r="M24270" s="14">
        <f>AND($I24270=MID(kododd,1,2),$J24270=MID(kododd,3,3))</f>
      </c>
    </row>
    <row r="24271">
      <c r="A24271" s="95">
        <v>43970</v>
      </c>
      <c r="B24271" s="93" t="s">
        <v>13115</v>
      </c>
      <c r="C24271" s="93" t="s">
        <v>1416</v>
      </c>
      <c r="D24271" s="95">
        <v>1079</v>
      </c>
      <c r="E24271" s="95">
        <v>1466</v>
      </c>
      <c r="F24271" s="95">
        <v>399329</v>
      </c>
      <c r="G24271" s="95">
        <v>250</v>
      </c>
      <c r="H24271" s="93" t="s">
        <v>8976</v>
      </c>
      <c r="I24271" s="93" t="s">
        <v>23895</v>
      </c>
      <c r="J24271" s="93" t="s">
        <v>20884</v>
      </c>
      <c r="K24271" s="93" t="s">
        <v>6918</v>
      </c>
      <c r="L24271" s="14">
        <f>AND(vyberHrace&lt;&gt;"",ISNUMBER(SEARCH(vyberHrace,$B24271)))</f>
      </c>
      <c r="M24271" s="14">
        <f>AND($I24271=MID(kododd,1,2),$J24271=MID(kododd,3,3))</f>
      </c>
    </row>
    <row r="24272">
      <c r="A24272" s="95">
        <v>1788</v>
      </c>
      <c r="B24272" s="93" t="s">
        <v>13116</v>
      </c>
      <c r="C24272" s="93" t="s">
        <v>1469</v>
      </c>
      <c r="D24272" s="95">
        <v>1962</v>
      </c>
      <c r="E24272" s="95">
        <v>1932</v>
      </c>
      <c r="F24272" s="95">
        <v>389617</v>
      </c>
      <c r="G24272" s="95">
        <v>0</v>
      </c>
      <c r="H24272" s="93" t="s">
        <v>8976</v>
      </c>
      <c r="I24272" s="93" t="s">
        <v>23895</v>
      </c>
      <c r="J24272" s="93" t="s">
        <v>20884</v>
      </c>
      <c r="K24272" s="93" t="s">
        <v>6918</v>
      </c>
      <c r="L24272" s="14">
        <f>AND(vyberHrace&lt;&gt;"",ISNUMBER(SEARCH(vyberHrace,$B24272)))</f>
      </c>
      <c r="M24272" s="14">
        <f>AND($I24272=MID(kododd,1,2),$J24272=MID(kododd,3,3))</f>
      </c>
    </row>
    <row r="24273">
      <c r="A24273" s="95">
        <v>56344</v>
      </c>
      <c r="B24273" s="93" t="s">
        <v>23333</v>
      </c>
      <c r="C24273" s="93" t="s">
        <v>1424</v>
      </c>
      <c r="G24273" s="95">
        <v>0</v>
      </c>
      <c r="H24273" s="93" t="s">
        <v>8976</v>
      </c>
      <c r="I24273" s="93" t="s">
        <v>23895</v>
      </c>
      <c r="J24273" s="93" t="s">
        <v>20935</v>
      </c>
      <c r="K24273" s="93" t="s">
        <v>6901</v>
      </c>
      <c r="L24273" s="14">
        <f>AND(vyberHrace&lt;&gt;"",ISNUMBER(SEARCH(vyberHrace,$B24273)))</f>
      </c>
      <c r="M24273" s="14">
        <f>AND($I24273=MID(kododd,1,2),$J24273=MID(kododd,3,3))</f>
      </c>
    </row>
    <row r="24274">
      <c r="A24274" s="95">
        <v>3505</v>
      </c>
      <c r="B24274" s="93" t="s">
        <v>13117</v>
      </c>
      <c r="C24274" s="93" t="s">
        <v>1466</v>
      </c>
      <c r="D24274" s="95">
        <v>1749</v>
      </c>
      <c r="E24274" s="95">
        <v>1837</v>
      </c>
      <c r="F24274" s="95">
        <v>327344</v>
      </c>
      <c r="G24274" s="95">
        <v>250</v>
      </c>
      <c r="H24274" s="93" t="s">
        <v>8976</v>
      </c>
      <c r="I24274" s="93" t="s">
        <v>23895</v>
      </c>
      <c r="J24274" s="93" t="s">
        <v>20882</v>
      </c>
      <c r="K24274" s="93" t="s">
        <v>6865</v>
      </c>
      <c r="L24274" s="14">
        <f>AND(vyberHrace&lt;&gt;"",ISNUMBER(SEARCH(vyberHrace,$B24274)))</f>
      </c>
      <c r="M24274" s="14">
        <f>AND($I24274=MID(kododd,1,2),$J24274=MID(kododd,3,3))</f>
      </c>
    </row>
    <row r="24275">
      <c r="A24275" s="95">
        <v>41098</v>
      </c>
      <c r="B24275" s="93" t="s">
        <v>13118</v>
      </c>
      <c r="C24275" s="93" t="s">
        <v>1449</v>
      </c>
      <c r="D24275" s="95">
        <v>1483</v>
      </c>
      <c r="F24275" s="95">
        <v>23700815</v>
      </c>
      <c r="G24275" s="95">
        <v>250</v>
      </c>
      <c r="H24275" s="93" t="s">
        <v>8976</v>
      </c>
      <c r="I24275" s="93" t="s">
        <v>23895</v>
      </c>
      <c r="J24275" s="93" t="s">
        <v>20879</v>
      </c>
      <c r="K24275" s="93" t="s">
        <v>23919</v>
      </c>
      <c r="L24275" s="14">
        <f>AND(vyberHrace&lt;&gt;"",ISNUMBER(SEARCH(vyberHrace,$B24275)))</f>
      </c>
      <c r="M24275" s="14">
        <f>AND($I24275=MID(kododd,1,2),$J24275=MID(kododd,3,3))</f>
      </c>
    </row>
    <row r="24276">
      <c r="A24276" s="95">
        <v>38201</v>
      </c>
      <c r="B24276" s="93" t="s">
        <v>13122</v>
      </c>
      <c r="C24276" s="93" t="s">
        <v>1407</v>
      </c>
      <c r="D24276" s="95">
        <v>1549</v>
      </c>
      <c r="F24276" s="95">
        <v>389536</v>
      </c>
      <c r="G24276" s="95">
        <v>250</v>
      </c>
      <c r="H24276" s="93" t="s">
        <v>8976</v>
      </c>
      <c r="I24276" s="93" t="s">
        <v>23895</v>
      </c>
      <c r="J24276" s="93" t="s">
        <v>21012</v>
      </c>
      <c r="K24276" s="93" t="s">
        <v>7767</v>
      </c>
      <c r="L24276" s="14">
        <f>AND(vyberHrace&lt;&gt;"",ISNUMBER(SEARCH(vyberHrace,$B24276)))</f>
      </c>
      <c r="M24276" s="14">
        <f>AND($I24276=MID(kododd,1,2),$J24276=MID(kododd,3,3))</f>
      </c>
    </row>
    <row r="24277">
      <c r="A24277" s="95">
        <v>41960</v>
      </c>
      <c r="B24277" s="93" t="s">
        <v>13123</v>
      </c>
      <c r="C24277" s="93" t="s">
        <v>3255</v>
      </c>
      <c r="D24277" s="95">
        <v>1115</v>
      </c>
      <c r="F24277" s="95">
        <v>389544</v>
      </c>
      <c r="G24277" s="95">
        <v>0</v>
      </c>
      <c r="H24277" s="93" t="s">
        <v>8976</v>
      </c>
      <c r="I24277" s="93" t="s">
        <v>23895</v>
      </c>
      <c r="J24277" s="93" t="s">
        <v>20878</v>
      </c>
      <c r="K24277" s="93" t="s">
        <v>6859</v>
      </c>
      <c r="L24277" s="14">
        <f>AND(vyberHrace&lt;&gt;"",ISNUMBER(SEARCH(vyberHrace,$B24277)))</f>
      </c>
      <c r="M24277" s="14">
        <f>AND($I24277=MID(kododd,1,2),$J24277=MID(kododd,3,3))</f>
      </c>
    </row>
    <row r="24278">
      <c r="A24278" s="95">
        <v>60315</v>
      </c>
      <c r="B24278" s="93" t="s">
        <v>26771</v>
      </c>
      <c r="C24278" s="93" t="s">
        <v>1486</v>
      </c>
      <c r="G24278" s="95">
        <v>0</v>
      </c>
      <c r="H24278" s="93" t="s">
        <v>8976</v>
      </c>
      <c r="I24278" s="93" t="s">
        <v>23895</v>
      </c>
      <c r="J24278" s="93" t="s">
        <v>20878</v>
      </c>
      <c r="K24278" s="93" t="s">
        <v>6859</v>
      </c>
      <c r="L24278" s="14">
        <f>AND(vyberHrace&lt;&gt;"",ISNUMBER(SEARCH(vyberHrace,$B24278)))</f>
      </c>
      <c r="M24278" s="14">
        <f>AND($I24278=MID(kododd,1,2),$J24278=MID(kododd,3,3))</f>
      </c>
    </row>
    <row r="24279">
      <c r="A24279" s="95">
        <v>62285</v>
      </c>
      <c r="B24279" s="93" t="s">
        <v>28464</v>
      </c>
      <c r="C24279" s="93" t="s">
        <v>1486</v>
      </c>
      <c r="F24279" s="95">
        <v>23786752</v>
      </c>
      <c r="G24279" s="95">
        <v>250</v>
      </c>
      <c r="H24279" s="93" t="s">
        <v>8976</v>
      </c>
      <c r="I24279" s="93" t="s">
        <v>23895</v>
      </c>
      <c r="J24279" s="93" t="s">
        <v>20869</v>
      </c>
      <c r="K24279" s="93" t="s">
        <v>6770</v>
      </c>
      <c r="L24279" s="14">
        <f>AND(vyberHrace&lt;&gt;"",ISNUMBER(SEARCH(vyberHrace,$B24279)))</f>
      </c>
      <c r="M24279" s="14">
        <f>AND($I24279=MID(kododd,1,2),$J24279=MID(kododd,3,3))</f>
      </c>
    </row>
    <row r="24280">
      <c r="A24280" s="95">
        <v>2188</v>
      </c>
      <c r="B24280" s="93" t="s">
        <v>13135</v>
      </c>
      <c r="C24280" s="93" t="s">
        <v>1443</v>
      </c>
      <c r="D24280" s="95">
        <v>1646</v>
      </c>
      <c r="E24280" s="95">
        <v>1774</v>
      </c>
      <c r="F24280" s="95">
        <v>316113</v>
      </c>
      <c r="G24280" s="95">
        <v>250</v>
      </c>
      <c r="H24280" s="93" t="s">
        <v>8976</v>
      </c>
      <c r="I24280" s="93" t="s">
        <v>23895</v>
      </c>
      <c r="J24280" s="93" t="s">
        <v>20944</v>
      </c>
      <c r="K24280" s="93" t="s">
        <v>11221</v>
      </c>
      <c r="L24280" s="14">
        <f>AND(vyberHrace&lt;&gt;"",ISNUMBER(SEARCH(vyberHrace,$B24280)))</f>
      </c>
      <c r="M24280" s="14">
        <f>AND($I24280=MID(kododd,1,2),$J24280=MID(kododd,3,3))</f>
      </c>
    </row>
    <row r="24281">
      <c r="A24281" s="95">
        <v>59740</v>
      </c>
      <c r="B24281" s="93" t="s">
        <v>26106</v>
      </c>
      <c r="C24281" s="93" t="s">
        <v>1420</v>
      </c>
      <c r="F24281" s="95">
        <v>23793660</v>
      </c>
      <c r="G24281" s="95">
        <v>250</v>
      </c>
      <c r="H24281" s="93" t="s">
        <v>8976</v>
      </c>
      <c r="I24281" s="93" t="s">
        <v>23895</v>
      </c>
      <c r="J24281" s="93" t="s">
        <v>20882</v>
      </c>
      <c r="K24281" s="93" t="s">
        <v>6865</v>
      </c>
      <c r="L24281" s="14">
        <f>AND(vyberHrace&lt;&gt;"",ISNUMBER(SEARCH(vyberHrace,$B24281)))</f>
      </c>
      <c r="M24281" s="14">
        <f>AND($I24281=MID(kododd,1,2),$J24281=MID(kododd,3,3))</f>
      </c>
    </row>
    <row r="24282">
      <c r="A24282" s="95">
        <v>48708</v>
      </c>
      <c r="B24282" s="93" t="s">
        <v>18954</v>
      </c>
      <c r="C24282" s="93" t="s">
        <v>1410</v>
      </c>
      <c r="G24282" s="95">
        <v>0</v>
      </c>
      <c r="H24282" s="93" t="s">
        <v>8976</v>
      </c>
      <c r="I24282" s="93" t="s">
        <v>23895</v>
      </c>
      <c r="J24282" s="93" t="s">
        <v>20878</v>
      </c>
      <c r="K24282" s="93" t="s">
        <v>6859</v>
      </c>
      <c r="L24282" s="14">
        <f>AND(vyberHrace&lt;&gt;"",ISNUMBER(SEARCH(vyberHrace,$B24282)))</f>
      </c>
      <c r="M24282" s="14">
        <f>AND($I24282=MID(kododd,1,2),$J24282=MID(kododd,3,3))</f>
      </c>
    </row>
    <row r="24283">
      <c r="A24283" s="95">
        <v>52431</v>
      </c>
      <c r="B24283" s="93" t="s">
        <v>2379</v>
      </c>
      <c r="C24283" s="93" t="s">
        <v>1420</v>
      </c>
      <c r="G24283" s="95">
        <v>0</v>
      </c>
      <c r="H24283" s="93" t="s">
        <v>8976</v>
      </c>
      <c r="I24283" s="93" t="s">
        <v>23895</v>
      </c>
      <c r="J24283" s="93" t="s">
        <v>20878</v>
      </c>
      <c r="K24283" s="93" t="s">
        <v>6859</v>
      </c>
      <c r="L24283" s="14">
        <f>AND(vyberHrace&lt;&gt;"",ISNUMBER(SEARCH(vyberHrace,$B24283)))</f>
      </c>
      <c r="M24283" s="14">
        <f>AND($I24283=MID(kododd,1,2),$J24283=MID(kododd,3,3))</f>
      </c>
    </row>
    <row r="24284">
      <c r="A24284" s="95">
        <v>56859</v>
      </c>
      <c r="B24284" s="93" t="s">
        <v>23351</v>
      </c>
      <c r="C24284" s="93" t="s">
        <v>1420</v>
      </c>
      <c r="D24284" s="95">
        <v>1010</v>
      </c>
      <c r="E24284" s="95">
        <v>1443</v>
      </c>
      <c r="F24284" s="95">
        <v>23778504</v>
      </c>
      <c r="G24284" s="95">
        <v>250</v>
      </c>
      <c r="H24284" s="93" t="s">
        <v>8976</v>
      </c>
      <c r="I24284" s="93" t="s">
        <v>23895</v>
      </c>
      <c r="J24284" s="93" t="s">
        <v>20882</v>
      </c>
      <c r="K24284" s="93" t="s">
        <v>6865</v>
      </c>
      <c r="L24284" s="14">
        <f>AND(vyberHrace&lt;&gt;"",ISNUMBER(SEARCH(vyberHrace,$B24284)))</f>
      </c>
      <c r="M24284" s="14">
        <f>AND($I24284=MID(kododd,1,2),$J24284=MID(kododd,3,3))</f>
      </c>
    </row>
    <row r="24285">
      <c r="A24285" s="95">
        <v>59364</v>
      </c>
      <c r="B24285" s="93" t="s">
        <v>25783</v>
      </c>
      <c r="C24285" s="93" t="s">
        <v>1441</v>
      </c>
      <c r="G24285" s="95">
        <v>250</v>
      </c>
      <c r="H24285" s="93" t="s">
        <v>8976</v>
      </c>
      <c r="I24285" s="93" t="s">
        <v>23895</v>
      </c>
      <c r="J24285" s="93" t="s">
        <v>20882</v>
      </c>
      <c r="K24285" s="93" t="s">
        <v>6865</v>
      </c>
      <c r="L24285" s="14">
        <f>AND(vyberHrace&lt;&gt;"",ISNUMBER(SEARCH(vyberHrace,$B24285)))</f>
      </c>
      <c r="M24285" s="14">
        <f>AND($I24285=MID(kododd,1,2),$J24285=MID(kododd,3,3))</f>
      </c>
    </row>
    <row r="24286">
      <c r="A24286" s="95">
        <v>50623</v>
      </c>
      <c r="B24286" s="93" t="s">
        <v>8851</v>
      </c>
      <c r="C24286" s="93" t="s">
        <v>1406</v>
      </c>
      <c r="G24286" s="95">
        <v>0</v>
      </c>
      <c r="H24286" s="93" t="s">
        <v>8976</v>
      </c>
      <c r="I24286" s="93" t="s">
        <v>23895</v>
      </c>
      <c r="J24286" s="93" t="s">
        <v>20913</v>
      </c>
      <c r="K24286" s="93" t="s">
        <v>3849</v>
      </c>
      <c r="L24286" s="14">
        <f>AND(vyberHrace&lt;&gt;"",ISNUMBER(SEARCH(vyberHrace,$B24286)))</f>
      </c>
      <c r="M24286" s="14">
        <f>AND($I24286=MID(kododd,1,2),$J24286=MID(kododd,3,3))</f>
      </c>
    </row>
    <row r="24287">
      <c r="A24287" s="95">
        <v>43088</v>
      </c>
      <c r="B24287" s="93" t="s">
        <v>11940</v>
      </c>
      <c r="C24287" s="93" t="s">
        <v>1402</v>
      </c>
      <c r="F24287" s="95">
        <v>23712821</v>
      </c>
      <c r="G24287" s="95">
        <v>0</v>
      </c>
      <c r="H24287" s="93" t="s">
        <v>8976</v>
      </c>
      <c r="I24287" s="93" t="s">
        <v>23895</v>
      </c>
      <c r="J24287" s="93" t="s">
        <v>20878</v>
      </c>
      <c r="K24287" s="93" t="s">
        <v>6859</v>
      </c>
      <c r="L24287" s="14">
        <f>AND(vyberHrace&lt;&gt;"",ISNUMBER(SEARCH(vyberHrace,$B24287)))</f>
      </c>
      <c r="M24287" s="14">
        <f>AND($I24287=MID(kododd,1,2),$J24287=MID(kododd,3,3))</f>
      </c>
    </row>
    <row r="24288">
      <c r="A24288" s="95">
        <v>43613</v>
      </c>
      <c r="B24288" s="93" t="s">
        <v>11709</v>
      </c>
      <c r="C24288" s="93" t="s">
        <v>1402</v>
      </c>
      <c r="D24288" s="95">
        <v>1248</v>
      </c>
      <c r="E24288" s="95">
        <v>1456</v>
      </c>
      <c r="F24288" s="95">
        <v>23723165</v>
      </c>
      <c r="G24288" s="95">
        <v>0</v>
      </c>
      <c r="H24288" s="93" t="s">
        <v>8976</v>
      </c>
      <c r="I24288" s="93" t="s">
        <v>23895</v>
      </c>
      <c r="J24288" s="93" t="s">
        <v>20947</v>
      </c>
      <c r="K24288" s="93" t="s">
        <v>6833</v>
      </c>
      <c r="L24288" s="14">
        <f>AND(vyberHrace&lt;&gt;"",ISNUMBER(SEARCH(vyberHrace,$B24288)))</f>
      </c>
      <c r="M24288" s="14">
        <f>AND($I24288=MID(kododd,1,2),$J24288=MID(kododd,3,3))</f>
      </c>
    </row>
    <row r="24289">
      <c r="A24289" s="95">
        <v>40684</v>
      </c>
      <c r="B24289" s="93" t="s">
        <v>11713</v>
      </c>
      <c r="C24289" s="93" t="s">
        <v>1408</v>
      </c>
      <c r="D24289" s="95">
        <v>1092</v>
      </c>
      <c r="G24289" s="95">
        <v>0</v>
      </c>
      <c r="H24289" s="93" t="s">
        <v>8976</v>
      </c>
      <c r="I24289" s="93" t="s">
        <v>23895</v>
      </c>
      <c r="J24289" s="93" t="s">
        <v>20878</v>
      </c>
      <c r="K24289" s="93" t="s">
        <v>6859</v>
      </c>
      <c r="L24289" s="14">
        <f>AND(vyberHrace&lt;&gt;"",ISNUMBER(SEARCH(vyberHrace,$B24289)))</f>
      </c>
      <c r="M24289" s="14">
        <f>AND($I24289=MID(kododd,1,2),$J24289=MID(kododd,3,3))</f>
      </c>
    </row>
    <row r="24290">
      <c r="A24290" s="95">
        <v>47726</v>
      </c>
      <c r="B24290" s="93" t="s">
        <v>11714</v>
      </c>
      <c r="C24290" s="93" t="s">
        <v>1416</v>
      </c>
      <c r="D24290" s="95">
        <v>1741</v>
      </c>
      <c r="E24290" s="95">
        <v>1870</v>
      </c>
      <c r="F24290" s="95">
        <v>23723530</v>
      </c>
      <c r="G24290" s="95">
        <v>250</v>
      </c>
      <c r="H24290" s="93" t="s">
        <v>8976</v>
      </c>
      <c r="I24290" s="93" t="s">
        <v>23895</v>
      </c>
      <c r="J24290" s="93" t="s">
        <v>20913</v>
      </c>
      <c r="K24290" s="93" t="s">
        <v>3849</v>
      </c>
      <c r="L24290" s="14">
        <f>AND(vyberHrace&lt;&gt;"",ISNUMBER(SEARCH(vyberHrace,$B24290)))</f>
      </c>
      <c r="M24290" s="14">
        <f>AND($I24290=MID(kododd,1,2),$J24290=MID(kododd,3,3))</f>
      </c>
    </row>
    <row r="24291">
      <c r="A24291" s="95">
        <v>54749</v>
      </c>
      <c r="B24291" s="93" t="s">
        <v>1128</v>
      </c>
      <c r="C24291" s="93" t="s">
        <v>1436</v>
      </c>
      <c r="G24291" s="95">
        <v>250</v>
      </c>
      <c r="H24291" s="93" t="s">
        <v>8976</v>
      </c>
      <c r="I24291" s="93" t="s">
        <v>23895</v>
      </c>
      <c r="J24291" s="93" t="s">
        <v>20913</v>
      </c>
      <c r="K24291" s="93" t="s">
        <v>3849</v>
      </c>
      <c r="L24291" s="14">
        <f>AND(vyberHrace&lt;&gt;"",ISNUMBER(SEARCH(vyberHrace,$B24291)))</f>
      </c>
      <c r="M24291" s="14">
        <f>AND($I24291=MID(kododd,1,2),$J24291=MID(kododd,3,3))</f>
      </c>
    </row>
    <row r="24292">
      <c r="A24292" s="95">
        <v>62814</v>
      </c>
      <c r="B24292" s="93" t="s">
        <v>29720</v>
      </c>
      <c r="C24292" s="93" t="s">
        <v>1486</v>
      </c>
      <c r="G24292" s="95">
        <v>250</v>
      </c>
      <c r="H24292" s="93" t="s">
        <v>8976</v>
      </c>
      <c r="I24292" s="93" t="s">
        <v>23895</v>
      </c>
      <c r="J24292" s="93" t="s">
        <v>20878</v>
      </c>
      <c r="K24292" s="93" t="s">
        <v>6859</v>
      </c>
      <c r="L24292" s="14">
        <f>AND(vyberHrace&lt;&gt;"",ISNUMBER(SEARCH(vyberHrace,$B24292)))</f>
      </c>
      <c r="M24292" s="14">
        <f>AND($I24292=MID(kododd,1,2),$J24292=MID(kododd,3,3))</f>
      </c>
    </row>
    <row r="24293">
      <c r="A24293" s="95">
        <v>48709</v>
      </c>
      <c r="B24293" s="93" t="s">
        <v>11718</v>
      </c>
      <c r="C24293" s="93" t="s">
        <v>1416</v>
      </c>
      <c r="F24293" s="95">
        <v>23739290</v>
      </c>
      <c r="G24293" s="95">
        <v>0</v>
      </c>
      <c r="H24293" s="93" t="s">
        <v>8976</v>
      </c>
      <c r="I24293" s="93" t="s">
        <v>23895</v>
      </c>
      <c r="J24293" s="93" t="s">
        <v>20878</v>
      </c>
      <c r="K24293" s="93" t="s">
        <v>6859</v>
      </c>
      <c r="L24293" s="14">
        <f>AND(vyberHrace&lt;&gt;"",ISNUMBER(SEARCH(vyberHrace,$B24293)))</f>
      </c>
      <c r="M24293" s="14">
        <f>AND($I24293=MID(kododd,1,2),$J24293=MID(kododd,3,3))</f>
      </c>
    </row>
    <row r="24294">
      <c r="A24294" s="95">
        <v>45894</v>
      </c>
      <c r="B24294" s="93" t="s">
        <v>14136</v>
      </c>
      <c r="C24294" s="93" t="s">
        <v>1416</v>
      </c>
      <c r="G24294" s="95">
        <v>0</v>
      </c>
      <c r="H24294" s="93" t="s">
        <v>8976</v>
      </c>
      <c r="I24294" s="93" t="s">
        <v>23895</v>
      </c>
      <c r="J24294" s="93" t="s">
        <v>20878</v>
      </c>
      <c r="K24294" s="93" t="s">
        <v>6859</v>
      </c>
      <c r="L24294" s="14">
        <f>AND(vyberHrace&lt;&gt;"",ISNUMBER(SEARCH(vyberHrace,$B24294)))</f>
      </c>
      <c r="M24294" s="14">
        <f>AND($I24294=MID(kododd,1,2),$J24294=MID(kododd,3,3))</f>
      </c>
    </row>
    <row r="24295">
      <c r="A24295" s="95">
        <v>57463</v>
      </c>
      <c r="B24295" s="93" t="s">
        <v>23379</v>
      </c>
      <c r="C24295" s="93" t="s">
        <v>1410</v>
      </c>
      <c r="D24295" s="95">
        <v>1233</v>
      </c>
      <c r="F24295" s="95">
        <v>23783079</v>
      </c>
      <c r="G24295" s="95">
        <v>250</v>
      </c>
      <c r="H24295" s="93" t="s">
        <v>8976</v>
      </c>
      <c r="I24295" s="93" t="s">
        <v>23895</v>
      </c>
      <c r="J24295" s="93" t="s">
        <v>1506</v>
      </c>
      <c r="K24295" s="93" t="s">
        <v>1507</v>
      </c>
      <c r="L24295" s="14">
        <f>AND(vyberHrace&lt;&gt;"",ISNUMBER(SEARCH(vyberHrace,$B24295)))</f>
      </c>
      <c r="M24295" s="14">
        <f>AND($I24295=MID(kododd,1,2),$J24295=MID(kododd,3,3))</f>
      </c>
    </row>
    <row r="24296">
      <c r="A24296" s="95">
        <v>39390</v>
      </c>
      <c r="B24296" s="93" t="s">
        <v>14151</v>
      </c>
      <c r="C24296" s="93" t="s">
        <v>1464</v>
      </c>
      <c r="D24296" s="95">
        <v>1397</v>
      </c>
      <c r="F24296" s="95">
        <v>393401</v>
      </c>
      <c r="G24296" s="95">
        <v>0</v>
      </c>
      <c r="H24296" s="93" t="s">
        <v>8976</v>
      </c>
      <c r="I24296" s="93" t="s">
        <v>23895</v>
      </c>
      <c r="J24296" s="93" t="s">
        <v>20843</v>
      </c>
      <c r="K24296" s="93" t="s">
        <v>9950</v>
      </c>
      <c r="L24296" s="14">
        <f>AND(vyberHrace&lt;&gt;"",ISNUMBER(SEARCH(vyberHrace,$B24296)))</f>
      </c>
      <c r="M24296" s="14">
        <f>AND($I24296=MID(kododd,1,2),$J24296=MID(kododd,3,3))</f>
      </c>
    </row>
    <row r="24297">
      <c r="A24297" s="95">
        <v>39391</v>
      </c>
      <c r="B24297" s="93" t="s">
        <v>14153</v>
      </c>
      <c r="C24297" s="93" t="s">
        <v>1461</v>
      </c>
      <c r="D24297" s="95">
        <v>1428</v>
      </c>
      <c r="G24297" s="95">
        <v>0</v>
      </c>
      <c r="H24297" s="93" t="s">
        <v>8976</v>
      </c>
      <c r="I24297" s="93" t="s">
        <v>23895</v>
      </c>
      <c r="J24297" s="93" t="s">
        <v>20843</v>
      </c>
      <c r="K24297" s="93" t="s">
        <v>9950</v>
      </c>
      <c r="L24297" s="14">
        <f>AND(vyberHrace&lt;&gt;"",ISNUMBER(SEARCH(vyberHrace,$B24297)))</f>
      </c>
      <c r="M24297" s="14">
        <f>AND($I24297=MID(kododd,1,2),$J24297=MID(kododd,3,3))</f>
      </c>
    </row>
    <row r="24298">
      <c r="A24298" s="95">
        <v>60275</v>
      </c>
      <c r="B24298" s="93" t="s">
        <v>26734</v>
      </c>
      <c r="C24298" s="93" t="s">
        <v>1486</v>
      </c>
      <c r="G24298" s="95">
        <v>250</v>
      </c>
      <c r="H24298" s="93" t="s">
        <v>8976</v>
      </c>
      <c r="I24298" s="93" t="s">
        <v>23895</v>
      </c>
      <c r="J24298" s="93" t="s">
        <v>20878</v>
      </c>
      <c r="K24298" s="93" t="s">
        <v>6859</v>
      </c>
      <c r="L24298" s="14">
        <f>AND(vyberHrace&lt;&gt;"",ISNUMBER(SEARCH(vyberHrace,$B24298)))</f>
      </c>
      <c r="M24298" s="14">
        <f>AND($I24298=MID(kododd,1,2),$J24298=MID(kododd,3,3))</f>
      </c>
    </row>
    <row r="24299">
      <c r="A24299" s="95">
        <v>14026</v>
      </c>
      <c r="B24299" s="93" t="s">
        <v>29721</v>
      </c>
      <c r="C24299" s="93" t="s">
        <v>1427</v>
      </c>
      <c r="D24299" s="95">
        <v>1248</v>
      </c>
      <c r="G24299" s="95">
        <v>250</v>
      </c>
      <c r="H24299" s="93" t="s">
        <v>8976</v>
      </c>
      <c r="I24299" s="93" t="s">
        <v>23895</v>
      </c>
      <c r="J24299" s="93" t="s">
        <v>20854</v>
      </c>
      <c r="K24299" s="93" t="s">
        <v>9943</v>
      </c>
      <c r="L24299" s="14">
        <f>AND(vyberHrace&lt;&gt;"",ISNUMBER(SEARCH(vyberHrace,$B24299)))</f>
      </c>
      <c r="M24299" s="14">
        <f>AND($I24299=MID(kododd,1,2),$J24299=MID(kododd,3,3))</f>
      </c>
    </row>
    <row r="24300">
      <c r="A24300" s="95">
        <v>58426</v>
      </c>
      <c r="B24300" s="93" t="s">
        <v>24931</v>
      </c>
      <c r="C24300" s="93" t="s">
        <v>3255</v>
      </c>
      <c r="G24300" s="95">
        <v>0</v>
      </c>
      <c r="H24300" s="93" t="s">
        <v>8976</v>
      </c>
      <c r="I24300" s="93" t="s">
        <v>23895</v>
      </c>
      <c r="J24300" s="93" t="s">
        <v>20878</v>
      </c>
      <c r="K24300" s="93" t="s">
        <v>6859</v>
      </c>
      <c r="L24300" s="14">
        <f>AND(vyberHrace&lt;&gt;"",ISNUMBER(SEARCH(vyberHrace,$B24300)))</f>
      </c>
      <c r="M24300" s="14">
        <f>AND($I24300=MID(kododd,1,2),$J24300=MID(kododd,3,3))</f>
      </c>
    </row>
    <row r="24301">
      <c r="A24301" s="95">
        <v>54356</v>
      </c>
      <c r="B24301" s="93" t="s">
        <v>1333</v>
      </c>
      <c r="C24301" s="93" t="s">
        <v>1420</v>
      </c>
      <c r="G24301" s="95">
        <v>250</v>
      </c>
      <c r="H24301" s="93" t="s">
        <v>8976</v>
      </c>
      <c r="I24301" s="93" t="s">
        <v>23895</v>
      </c>
      <c r="J24301" s="93" t="s">
        <v>20882</v>
      </c>
      <c r="K24301" s="93" t="s">
        <v>6865</v>
      </c>
      <c r="L24301" s="14">
        <f>AND(vyberHrace&lt;&gt;"",ISNUMBER(SEARCH(vyberHrace,$B24301)))</f>
      </c>
      <c r="M24301" s="14">
        <f>AND($I24301=MID(kododd,1,2),$J24301=MID(kododd,3,3))</f>
      </c>
    </row>
    <row r="24302">
      <c r="A24302" s="95">
        <v>46754</v>
      </c>
      <c r="B24302" s="93" t="s">
        <v>14166</v>
      </c>
      <c r="C24302" s="93" t="s">
        <v>3255</v>
      </c>
      <c r="G24302" s="95">
        <v>0</v>
      </c>
      <c r="H24302" s="93" t="s">
        <v>8976</v>
      </c>
      <c r="I24302" s="93" t="s">
        <v>23895</v>
      </c>
      <c r="J24302" s="93" t="s">
        <v>20869</v>
      </c>
      <c r="K24302" s="93" t="s">
        <v>6770</v>
      </c>
      <c r="L24302" s="14">
        <f>AND(vyberHrace&lt;&gt;"",ISNUMBER(SEARCH(vyberHrace,$B24302)))</f>
      </c>
      <c r="M24302" s="14">
        <f>AND($I24302=MID(kododd,1,2),$J24302=MID(kododd,3,3))</f>
      </c>
    </row>
    <row r="24303">
      <c r="A24303" s="95">
        <v>24926</v>
      </c>
      <c r="B24303" s="93" t="s">
        <v>14172</v>
      </c>
      <c r="C24303" s="93" t="s">
        <v>1403</v>
      </c>
      <c r="D24303" s="95">
        <v>2019</v>
      </c>
      <c r="E24303" s="95">
        <v>2035</v>
      </c>
      <c r="F24303" s="95">
        <v>306983</v>
      </c>
      <c r="G24303" s="95">
        <v>250</v>
      </c>
      <c r="H24303" s="93" t="s">
        <v>8976</v>
      </c>
      <c r="I24303" s="93" t="s">
        <v>23895</v>
      </c>
      <c r="J24303" s="93" t="s">
        <v>20947</v>
      </c>
      <c r="K24303" s="93" t="s">
        <v>6833</v>
      </c>
      <c r="L24303" s="14">
        <f>AND(vyberHrace&lt;&gt;"",ISNUMBER(SEARCH(vyberHrace,$B24303)))</f>
      </c>
      <c r="M24303" s="14">
        <f>AND($I24303=MID(kododd,1,2),$J24303=MID(kododd,3,3))</f>
      </c>
    </row>
    <row r="24304">
      <c r="A24304" s="95">
        <v>63011</v>
      </c>
      <c r="B24304" s="93" t="s">
        <v>29722</v>
      </c>
      <c r="C24304" s="93" t="s">
        <v>1487</v>
      </c>
      <c r="G24304" s="95">
        <v>250</v>
      </c>
      <c r="H24304" s="93" t="s">
        <v>8976</v>
      </c>
      <c r="I24304" s="93" t="s">
        <v>23895</v>
      </c>
      <c r="J24304" s="93" t="s">
        <v>20947</v>
      </c>
      <c r="K24304" s="93" t="s">
        <v>6833</v>
      </c>
      <c r="L24304" s="14">
        <f>AND(vyberHrace&lt;&gt;"",ISNUMBER(SEARCH(vyberHrace,$B24304)))</f>
      </c>
      <c r="M24304" s="14">
        <f>AND($I24304=MID(kododd,1,2),$J24304=MID(kododd,3,3))</f>
      </c>
    </row>
    <row r="24305">
      <c r="A24305" s="95">
        <v>14721</v>
      </c>
      <c r="B24305" s="93" t="s">
        <v>14321</v>
      </c>
      <c r="C24305" s="93" t="s">
        <v>1472</v>
      </c>
      <c r="D24305" s="95">
        <v>1535</v>
      </c>
      <c r="E24305" s="95">
        <v>1703</v>
      </c>
      <c r="F24305" s="95">
        <v>388335</v>
      </c>
      <c r="G24305" s="95">
        <v>0</v>
      </c>
      <c r="H24305" s="93" t="s">
        <v>8976</v>
      </c>
      <c r="I24305" s="93" t="s">
        <v>23895</v>
      </c>
      <c r="J24305" s="93" t="s">
        <v>21023</v>
      </c>
      <c r="K24305" s="93" t="s">
        <v>232</v>
      </c>
      <c r="L24305" s="14">
        <f>AND(vyberHrace&lt;&gt;"",ISNUMBER(SEARCH(vyberHrace,$B24305)))</f>
      </c>
      <c r="M24305" s="14">
        <f>AND($I24305=MID(kododd,1,2),$J24305=MID(kododd,3,3))</f>
      </c>
    </row>
    <row r="24306">
      <c r="A24306" s="95">
        <v>56580</v>
      </c>
      <c r="B24306" s="93" t="s">
        <v>24165</v>
      </c>
      <c r="C24306" s="93" t="s">
        <v>1424</v>
      </c>
      <c r="G24306" s="95">
        <v>0</v>
      </c>
      <c r="H24306" s="93" t="s">
        <v>8976</v>
      </c>
      <c r="I24306" s="93" t="s">
        <v>23895</v>
      </c>
      <c r="J24306" s="93" t="s">
        <v>20878</v>
      </c>
      <c r="K24306" s="93" t="s">
        <v>6859</v>
      </c>
      <c r="L24306" s="14">
        <f>AND(vyberHrace&lt;&gt;"",ISNUMBER(SEARCH(vyberHrace,$B24306)))</f>
      </c>
      <c r="M24306" s="14">
        <f>AND($I24306=MID(kododd,1,2),$J24306=MID(kododd,3,3))</f>
      </c>
    </row>
    <row r="24307">
      <c r="A24307" s="95">
        <v>50410</v>
      </c>
      <c r="B24307" s="93" t="s">
        <v>6623</v>
      </c>
      <c r="C24307" s="93" t="s">
        <v>1422</v>
      </c>
      <c r="G24307" s="95">
        <v>0</v>
      </c>
      <c r="H24307" s="93" t="s">
        <v>8976</v>
      </c>
      <c r="I24307" s="93" t="s">
        <v>23895</v>
      </c>
      <c r="J24307" s="93" t="s">
        <v>20935</v>
      </c>
      <c r="K24307" s="93" t="s">
        <v>6901</v>
      </c>
      <c r="L24307" s="14">
        <f>AND(vyberHrace&lt;&gt;"",ISNUMBER(SEARCH(vyberHrace,$B24307)))</f>
      </c>
      <c r="M24307" s="14">
        <f>AND($I24307=MID(kododd,1,2),$J24307=MID(kododd,3,3))</f>
      </c>
    </row>
    <row r="24308">
      <c r="A24308" s="95">
        <v>51001</v>
      </c>
      <c r="B24308" s="93" t="s">
        <v>6624</v>
      </c>
      <c r="C24308" s="93" t="s">
        <v>1412</v>
      </c>
      <c r="G24308" s="95">
        <v>0</v>
      </c>
      <c r="H24308" s="93" t="s">
        <v>8976</v>
      </c>
      <c r="I24308" s="93" t="s">
        <v>23895</v>
      </c>
      <c r="J24308" s="93" t="s">
        <v>20935</v>
      </c>
      <c r="K24308" s="93" t="s">
        <v>6901</v>
      </c>
      <c r="L24308" s="14">
        <f>AND(vyberHrace&lt;&gt;"",ISNUMBER(SEARCH(vyberHrace,$B24308)))</f>
      </c>
      <c r="M24308" s="14">
        <f>AND($I24308=MID(kododd,1,2),$J24308=MID(kododd,3,3))</f>
      </c>
    </row>
    <row r="24309">
      <c r="A24309" s="95">
        <v>54133</v>
      </c>
      <c r="B24309" s="93" t="s">
        <v>1334</v>
      </c>
      <c r="C24309" s="93" t="s">
        <v>1475</v>
      </c>
      <c r="D24309" s="95">
        <v>1228</v>
      </c>
      <c r="F24309" s="95">
        <v>23749873</v>
      </c>
      <c r="G24309" s="95">
        <v>0</v>
      </c>
      <c r="H24309" s="93" t="s">
        <v>8976</v>
      </c>
      <c r="I24309" s="93" t="s">
        <v>23895</v>
      </c>
      <c r="J24309" s="93" t="s">
        <v>20966</v>
      </c>
      <c r="K24309" s="93" t="s">
        <v>3069</v>
      </c>
      <c r="L24309" s="14">
        <f>AND(vyberHrace&lt;&gt;"",ISNUMBER(SEARCH(vyberHrace,$B24309)))</f>
      </c>
      <c r="M24309" s="14">
        <f>AND($I24309=MID(kododd,1,2),$J24309=MID(kododd,3,3))</f>
      </c>
    </row>
    <row r="24310">
      <c r="A24310" s="95">
        <v>8278</v>
      </c>
      <c r="B24310" s="93" t="s">
        <v>14337</v>
      </c>
      <c r="C24310" s="93" t="s">
        <v>1465</v>
      </c>
      <c r="D24310" s="95">
        <v>1864</v>
      </c>
      <c r="F24310" s="95">
        <v>376078</v>
      </c>
      <c r="G24310" s="95">
        <v>250</v>
      </c>
      <c r="H24310" s="93" t="s">
        <v>8976</v>
      </c>
      <c r="I24310" s="93" t="s">
        <v>23895</v>
      </c>
      <c r="J24310" s="93" t="s">
        <v>20878</v>
      </c>
      <c r="K24310" s="93" t="s">
        <v>6859</v>
      </c>
      <c r="L24310" s="14">
        <f>AND(vyberHrace&lt;&gt;"",ISNUMBER(SEARCH(vyberHrace,$B24310)))</f>
      </c>
      <c r="M24310" s="14">
        <f>AND($I24310=MID(kododd,1,2),$J24310=MID(kododd,3,3))</f>
      </c>
    </row>
    <row r="24311">
      <c r="A24311" s="95">
        <v>8481</v>
      </c>
      <c r="B24311" s="93" t="s">
        <v>14338</v>
      </c>
      <c r="C24311" s="93" t="s">
        <v>1433</v>
      </c>
      <c r="D24311" s="95">
        <v>1692</v>
      </c>
      <c r="E24311" s="95">
        <v>1806</v>
      </c>
      <c r="F24311" s="95">
        <v>361127</v>
      </c>
      <c r="G24311" s="95">
        <v>250</v>
      </c>
      <c r="H24311" s="93" t="s">
        <v>8976</v>
      </c>
      <c r="I24311" s="93" t="s">
        <v>23895</v>
      </c>
      <c r="J24311" s="93" t="s">
        <v>20878</v>
      </c>
      <c r="K24311" s="93" t="s">
        <v>6859</v>
      </c>
      <c r="L24311" s="14">
        <f>AND(vyberHrace&lt;&gt;"",ISNUMBER(SEARCH(vyberHrace,$B24311)))</f>
      </c>
      <c r="M24311" s="14">
        <f>AND($I24311=MID(kododd,1,2),$J24311=MID(kododd,3,3))</f>
      </c>
    </row>
    <row r="24312">
      <c r="A24312" s="95">
        <v>63833</v>
      </c>
      <c r="B24312" s="93" t="s">
        <v>30052</v>
      </c>
      <c r="C24312" s="93" t="s">
        <v>1486</v>
      </c>
      <c r="G24312" s="95">
        <v>250</v>
      </c>
      <c r="H24312" s="93" t="s">
        <v>8976</v>
      </c>
      <c r="I24312" s="93" t="s">
        <v>23895</v>
      </c>
      <c r="J24312" s="93" t="s">
        <v>20948</v>
      </c>
      <c r="K24312" s="93" t="s">
        <v>6265</v>
      </c>
      <c r="L24312" s="14">
        <f>AND(vyberHrace&lt;&gt;"",ISNUMBER(SEARCH(vyberHrace,$B24312)))</f>
      </c>
      <c r="M24312" s="14">
        <f>AND($I24312=MID(kododd,1,2),$J24312=MID(kododd,3,3))</f>
      </c>
    </row>
    <row r="24313">
      <c r="A24313" s="95">
        <v>58403</v>
      </c>
      <c r="B24313" s="93" t="s">
        <v>24910</v>
      </c>
      <c r="C24313" s="93" t="s">
        <v>1424</v>
      </c>
      <c r="G24313" s="95">
        <v>0</v>
      </c>
      <c r="H24313" s="93" t="s">
        <v>8976</v>
      </c>
      <c r="I24313" s="93" t="s">
        <v>23895</v>
      </c>
      <c r="J24313" s="93" t="s">
        <v>20878</v>
      </c>
      <c r="K24313" s="93" t="s">
        <v>6859</v>
      </c>
      <c r="L24313" s="14">
        <f>AND(vyberHrace&lt;&gt;"",ISNUMBER(SEARCH(vyberHrace,$B24313)))</f>
      </c>
      <c r="M24313" s="14">
        <f>AND($I24313=MID(kododd,1,2),$J24313=MID(kododd,3,3))</f>
      </c>
    </row>
    <row r="24314">
      <c r="A24314" s="95">
        <v>48710</v>
      </c>
      <c r="B24314" s="93" t="s">
        <v>10254</v>
      </c>
      <c r="C24314" s="93" t="s">
        <v>1412</v>
      </c>
      <c r="G24314" s="95">
        <v>0</v>
      </c>
      <c r="H24314" s="93" t="s">
        <v>8976</v>
      </c>
      <c r="I24314" s="93" t="s">
        <v>23895</v>
      </c>
      <c r="J24314" s="93" t="s">
        <v>20878</v>
      </c>
      <c r="K24314" s="93" t="s">
        <v>6859</v>
      </c>
      <c r="L24314" s="14">
        <f>AND(vyberHrace&lt;&gt;"",ISNUMBER(SEARCH(vyberHrace,$B24314)))</f>
      </c>
      <c r="M24314" s="14">
        <f>AND($I24314=MID(kododd,1,2),$J24314=MID(kododd,3,3))</f>
      </c>
    </row>
    <row r="24315">
      <c r="A24315" s="95">
        <v>50196</v>
      </c>
      <c r="B24315" s="93" t="s">
        <v>8858</v>
      </c>
      <c r="C24315" s="93" t="s">
        <v>1402</v>
      </c>
      <c r="D24315" s="95">
        <v>1257</v>
      </c>
      <c r="E24315" s="95">
        <v>1572</v>
      </c>
      <c r="F24315" s="95">
        <v>23738847</v>
      </c>
      <c r="G24315" s="95">
        <v>250</v>
      </c>
      <c r="H24315" s="93" t="s">
        <v>8976</v>
      </c>
      <c r="I24315" s="93" t="s">
        <v>23895</v>
      </c>
      <c r="J24315" s="93" t="s">
        <v>20944</v>
      </c>
      <c r="K24315" s="93" t="s">
        <v>11221</v>
      </c>
      <c r="L24315" s="14">
        <f>AND(vyberHrace&lt;&gt;"",ISNUMBER(SEARCH(vyberHrace,$B24315)))</f>
      </c>
      <c r="M24315" s="14">
        <f>AND($I24315=MID(kododd,1,2),$J24315=MID(kododd,3,3))</f>
      </c>
    </row>
    <row r="24316">
      <c r="A24316" s="95">
        <v>62022</v>
      </c>
      <c r="B24316" s="93" t="s">
        <v>28224</v>
      </c>
      <c r="C24316" s="93" t="s">
        <v>1402</v>
      </c>
      <c r="F24316" s="95">
        <v>23798955</v>
      </c>
      <c r="G24316" s="95">
        <v>250</v>
      </c>
      <c r="H24316" s="93" t="s">
        <v>8976</v>
      </c>
      <c r="I24316" s="93" t="s">
        <v>23895</v>
      </c>
      <c r="J24316" s="93" t="s">
        <v>20881</v>
      </c>
      <c r="K24316" s="93" t="s">
        <v>1955</v>
      </c>
      <c r="L24316" s="14">
        <f>AND(vyberHrace&lt;&gt;"",ISNUMBER(SEARCH(vyberHrace,$B24316)))</f>
      </c>
      <c r="M24316" s="14">
        <f>AND($I24316=MID(kododd,1,2),$J24316=MID(kododd,3,3))</f>
      </c>
    </row>
    <row r="24317">
      <c r="A24317" s="95">
        <v>44440</v>
      </c>
      <c r="B24317" s="93" t="s">
        <v>10267</v>
      </c>
      <c r="C24317" s="93" t="s">
        <v>3255</v>
      </c>
      <c r="G24317" s="95">
        <v>0</v>
      </c>
      <c r="H24317" s="93" t="s">
        <v>8976</v>
      </c>
      <c r="I24317" s="93" t="s">
        <v>23895</v>
      </c>
      <c r="J24317" s="93" t="s">
        <v>20878</v>
      </c>
      <c r="K24317" s="93" t="s">
        <v>6859</v>
      </c>
      <c r="L24317" s="14">
        <f>AND(vyberHrace&lt;&gt;"",ISNUMBER(SEARCH(vyberHrace,$B24317)))</f>
      </c>
      <c r="M24317" s="14">
        <f>AND($I24317=MID(kododd,1,2),$J24317=MID(kododd,3,3))</f>
      </c>
    </row>
    <row r="24318">
      <c r="A24318" s="95">
        <v>43606</v>
      </c>
      <c r="B24318" s="93" t="s">
        <v>10275</v>
      </c>
      <c r="C24318" s="93" t="s">
        <v>1410</v>
      </c>
      <c r="D24318" s="95">
        <v>1353</v>
      </c>
      <c r="E24318" s="95">
        <v>1712</v>
      </c>
      <c r="F24318" s="95">
        <v>396427</v>
      </c>
      <c r="G24318" s="95">
        <v>0</v>
      </c>
      <c r="H24318" s="93" t="s">
        <v>8976</v>
      </c>
      <c r="I24318" s="93" t="s">
        <v>23895</v>
      </c>
      <c r="J24318" s="93" t="s">
        <v>20854</v>
      </c>
      <c r="K24318" s="93" t="s">
        <v>9943</v>
      </c>
      <c r="L24318" s="14">
        <f>AND(vyberHrace&lt;&gt;"",ISNUMBER(SEARCH(vyberHrace,$B24318)))</f>
      </c>
      <c r="M24318" s="14">
        <f>AND($I24318=MID(kododd,1,2),$J24318=MID(kododd,3,3))</f>
      </c>
    </row>
    <row r="24319">
      <c r="A24319" s="95">
        <v>62845</v>
      </c>
      <c r="B24319" s="93" t="s">
        <v>15031</v>
      </c>
      <c r="C24319" s="93" t="s">
        <v>1450</v>
      </c>
      <c r="G24319" s="95">
        <v>250</v>
      </c>
      <c r="H24319" s="93" t="s">
        <v>8976</v>
      </c>
      <c r="I24319" s="93" t="s">
        <v>23895</v>
      </c>
      <c r="J24319" s="93" t="s">
        <v>20882</v>
      </c>
      <c r="K24319" s="93" t="s">
        <v>6865</v>
      </c>
      <c r="L24319" s="14">
        <f>AND(vyberHrace&lt;&gt;"",ISNUMBER(SEARCH(vyberHrace,$B24319)))</f>
      </c>
      <c r="M24319" s="14">
        <f>AND($I24319=MID(kododd,1,2),$J24319=MID(kododd,3,3))</f>
      </c>
    </row>
    <row r="24320">
      <c r="A24320" s="95">
        <v>31309</v>
      </c>
      <c r="B24320" s="93" t="s">
        <v>21127</v>
      </c>
      <c r="C24320" s="93" t="s">
        <v>1414</v>
      </c>
      <c r="D24320" s="95">
        <v>1941</v>
      </c>
      <c r="E24320" s="95">
        <v>1996</v>
      </c>
      <c r="F24320" s="95">
        <v>300390</v>
      </c>
      <c r="G24320" s="95">
        <v>0</v>
      </c>
      <c r="H24320" s="93" t="s">
        <v>8976</v>
      </c>
      <c r="I24320" s="93" t="s">
        <v>23895</v>
      </c>
      <c r="J24320" s="93" t="s">
        <v>20878</v>
      </c>
      <c r="K24320" s="93" t="s">
        <v>6859</v>
      </c>
      <c r="L24320" s="14">
        <f>AND(vyberHrace&lt;&gt;"",ISNUMBER(SEARCH(vyberHrace,$B24320)))</f>
      </c>
      <c r="M24320" s="14">
        <f>AND($I24320=MID(kododd,1,2),$J24320=MID(kododd,3,3))</f>
      </c>
    </row>
    <row r="24321">
      <c r="A24321" s="95">
        <v>6977</v>
      </c>
      <c r="B24321" s="93" t="s">
        <v>1210</v>
      </c>
      <c r="C24321" s="93" t="s">
        <v>1459</v>
      </c>
      <c r="D24321" s="95">
        <v>1399</v>
      </c>
      <c r="F24321" s="95">
        <v>23760079</v>
      </c>
      <c r="G24321" s="95">
        <v>0</v>
      </c>
      <c r="H24321" s="93" t="s">
        <v>8976</v>
      </c>
      <c r="I24321" s="93" t="s">
        <v>23895</v>
      </c>
      <c r="J24321" s="93" t="s">
        <v>20996</v>
      </c>
      <c r="K24321" s="93" t="s">
        <v>2013</v>
      </c>
      <c r="L24321" s="14">
        <f>AND(vyberHrace&lt;&gt;"",ISNUMBER(SEARCH(vyberHrace,$B24321)))</f>
      </c>
      <c r="M24321" s="14">
        <f>AND($I24321=MID(kododd,1,2),$J24321=MID(kododd,3,3))</f>
      </c>
    </row>
    <row r="24322">
      <c r="A24322" s="95">
        <v>1417</v>
      </c>
      <c r="B24322" s="93" t="s">
        <v>19838</v>
      </c>
      <c r="C24322" s="93" t="s">
        <v>1430</v>
      </c>
      <c r="D24322" s="95">
        <v>1775</v>
      </c>
      <c r="E24322" s="95">
        <v>1814</v>
      </c>
      <c r="F24322" s="95">
        <v>311189</v>
      </c>
      <c r="G24322" s="95">
        <v>250</v>
      </c>
      <c r="H24322" s="93" t="s">
        <v>8976</v>
      </c>
      <c r="I24322" s="93" t="s">
        <v>23895</v>
      </c>
      <c r="J24322" s="93" t="s">
        <v>20882</v>
      </c>
      <c r="K24322" s="93" t="s">
        <v>6865</v>
      </c>
      <c r="L24322" s="14">
        <f>AND(vyberHrace&lt;&gt;"",ISNUMBER(SEARCH(vyberHrace,$B24322)))</f>
      </c>
      <c r="M24322" s="14">
        <f>AND($I24322=MID(kododd,1,2),$J24322=MID(kododd,3,3))</f>
      </c>
    </row>
    <row r="24323">
      <c r="A24323" s="95">
        <v>48785</v>
      </c>
      <c r="B24323" s="93" t="s">
        <v>10290</v>
      </c>
      <c r="C24323" s="93" t="s">
        <v>1416</v>
      </c>
      <c r="F24323" s="95">
        <v>23725303</v>
      </c>
      <c r="G24323" s="95">
        <v>0</v>
      </c>
      <c r="H24323" s="93" t="s">
        <v>8976</v>
      </c>
      <c r="I24323" s="93" t="s">
        <v>23895</v>
      </c>
      <c r="J24323" s="93" t="s">
        <v>20935</v>
      </c>
      <c r="K24323" s="93" t="s">
        <v>6901</v>
      </c>
      <c r="L24323" s="14">
        <f>AND(vyberHrace&lt;&gt;"",ISNUMBER(SEARCH(vyberHrace,$B24323)))</f>
      </c>
      <c r="M24323" s="14">
        <f>AND($I24323=MID(kododd,1,2),$J24323=MID(kododd,3,3))</f>
      </c>
    </row>
    <row r="24324">
      <c r="A24324" s="95">
        <v>55634</v>
      </c>
      <c r="B24324" s="93" t="s">
        <v>23352</v>
      </c>
      <c r="C24324" s="93" t="s">
        <v>1416</v>
      </c>
      <c r="D24324" s="95">
        <v>1957</v>
      </c>
      <c r="E24324" s="95">
        <v>2036</v>
      </c>
      <c r="F24324" s="95">
        <v>23761644</v>
      </c>
      <c r="G24324" s="95">
        <v>250</v>
      </c>
      <c r="H24324" s="93" t="s">
        <v>8976</v>
      </c>
      <c r="I24324" s="93" t="s">
        <v>23895</v>
      </c>
      <c r="J24324" s="93" t="s">
        <v>20882</v>
      </c>
      <c r="K24324" s="93" t="s">
        <v>6865</v>
      </c>
      <c r="L24324" s="14">
        <f>AND(vyberHrace&lt;&gt;"",ISNUMBER(SEARCH(vyberHrace,$B24324)))</f>
      </c>
      <c r="M24324" s="14">
        <f>AND($I24324=MID(kododd,1,2),$J24324=MID(kododd,3,3))</f>
      </c>
    </row>
    <row r="24325">
      <c r="A24325" s="95">
        <v>56838</v>
      </c>
      <c r="B24325" s="93" t="s">
        <v>23353</v>
      </c>
      <c r="C24325" s="93" t="s">
        <v>1446</v>
      </c>
      <c r="G24325" s="95">
        <v>0</v>
      </c>
      <c r="H24325" s="93" t="s">
        <v>8976</v>
      </c>
      <c r="I24325" s="93" t="s">
        <v>23895</v>
      </c>
      <c r="J24325" s="93" t="s">
        <v>20882</v>
      </c>
      <c r="K24325" s="93" t="s">
        <v>6865</v>
      </c>
      <c r="L24325" s="14">
        <f>AND(vyberHrace&lt;&gt;"",ISNUMBER(SEARCH(vyberHrace,$B24325)))</f>
      </c>
      <c r="M24325" s="14">
        <f>AND($I24325=MID(kododd,1,2),$J24325=MID(kododd,3,3))</f>
      </c>
    </row>
    <row r="24326">
      <c r="A24326" s="95">
        <v>46854</v>
      </c>
      <c r="B24326" s="93" t="s">
        <v>10305</v>
      </c>
      <c r="C24326" s="93" t="s">
        <v>1406</v>
      </c>
      <c r="G24326" s="95">
        <v>0</v>
      </c>
      <c r="H24326" s="93" t="s">
        <v>8976</v>
      </c>
      <c r="I24326" s="93" t="s">
        <v>23895</v>
      </c>
      <c r="J24326" s="93" t="s">
        <v>20878</v>
      </c>
      <c r="K24326" s="93" t="s">
        <v>6859</v>
      </c>
      <c r="L24326" s="14">
        <f>AND(vyberHrace&lt;&gt;"",ISNUMBER(SEARCH(vyberHrace,$B24326)))</f>
      </c>
      <c r="M24326" s="14">
        <f>AND($I24326=MID(kododd,1,2),$J24326=MID(kododd,3,3))</f>
      </c>
    </row>
    <row r="24327">
      <c r="A24327" s="95">
        <v>49777</v>
      </c>
      <c r="B24327" s="93" t="s">
        <v>10306</v>
      </c>
      <c r="C24327" s="93" t="s">
        <v>1410</v>
      </c>
      <c r="F24327" s="95">
        <v>23748079</v>
      </c>
      <c r="G24327" s="95">
        <v>0</v>
      </c>
      <c r="H24327" s="93" t="s">
        <v>8976</v>
      </c>
      <c r="I24327" s="93" t="s">
        <v>23895</v>
      </c>
      <c r="J24327" s="93" t="s">
        <v>20866</v>
      </c>
      <c r="K24327" s="93" t="s">
        <v>6762</v>
      </c>
      <c r="L24327" s="14">
        <f>AND(vyberHrace&lt;&gt;"",ISNUMBER(SEARCH(vyberHrace,$B24327)))</f>
      </c>
      <c r="M24327" s="14">
        <f>AND($I24327=MID(kododd,1,2),$J24327=MID(kododd,3,3))</f>
      </c>
    </row>
    <row r="24328">
      <c r="A24328" s="95">
        <v>62815</v>
      </c>
      <c r="B24328" s="93" t="s">
        <v>28431</v>
      </c>
      <c r="C24328" s="93" t="s">
        <v>1487</v>
      </c>
      <c r="G24328" s="95">
        <v>250</v>
      </c>
      <c r="H24328" s="93" t="s">
        <v>8976</v>
      </c>
      <c r="I24328" s="93" t="s">
        <v>23895</v>
      </c>
      <c r="J24328" s="93" t="s">
        <v>20878</v>
      </c>
      <c r="K24328" s="93" t="s">
        <v>6859</v>
      </c>
      <c r="L24328" s="14">
        <f>AND(vyberHrace&lt;&gt;"",ISNUMBER(SEARCH(vyberHrace,$B24328)))</f>
      </c>
      <c r="M24328" s="14">
        <f>AND($I24328=MID(kododd,1,2),$J24328=MID(kododd,3,3))</f>
      </c>
    </row>
    <row r="24329">
      <c r="A24329" s="95">
        <v>60745</v>
      </c>
      <c r="B24329" s="93" t="s">
        <v>8164</v>
      </c>
      <c r="C24329" s="93" t="s">
        <v>1486</v>
      </c>
      <c r="D24329" s="95">
        <v>1074</v>
      </c>
      <c r="F24329" s="95">
        <v>23788399</v>
      </c>
      <c r="G24329" s="95">
        <v>250</v>
      </c>
      <c r="H24329" s="93" t="s">
        <v>8976</v>
      </c>
      <c r="I24329" s="93" t="s">
        <v>23895</v>
      </c>
      <c r="J24329" s="93" t="s">
        <v>20896</v>
      </c>
      <c r="K24329" s="93" t="s">
        <v>6905</v>
      </c>
      <c r="L24329" s="14">
        <f>AND(vyberHrace&lt;&gt;"",ISNUMBER(SEARCH(vyberHrace,$B24329)))</f>
      </c>
      <c r="M24329" s="14">
        <f>AND($I24329=MID(kododd,1,2),$J24329=MID(kododd,3,3))</f>
      </c>
    </row>
    <row r="24330">
      <c r="A24330" s="95">
        <v>22404</v>
      </c>
      <c r="B24330" s="93" t="s">
        <v>8190</v>
      </c>
      <c r="C24330" s="93" t="s">
        <v>1401</v>
      </c>
      <c r="D24330" s="95">
        <v>1680</v>
      </c>
      <c r="E24330" s="95">
        <v>1806</v>
      </c>
      <c r="F24330" s="95">
        <v>391204</v>
      </c>
      <c r="G24330" s="95">
        <v>250</v>
      </c>
      <c r="H24330" s="93" t="s">
        <v>8976</v>
      </c>
      <c r="I24330" s="93" t="s">
        <v>23895</v>
      </c>
      <c r="J24330" s="93" t="s">
        <v>20878</v>
      </c>
      <c r="K24330" s="93" t="s">
        <v>6859</v>
      </c>
      <c r="L24330" s="14">
        <f>AND(vyberHrace&lt;&gt;"",ISNUMBER(SEARCH(vyberHrace,$B24330)))</f>
      </c>
      <c r="M24330" s="14">
        <f>AND($I24330=MID(kododd,1,2),$J24330=MID(kododd,3,3))</f>
      </c>
    </row>
    <row r="24331">
      <c r="A24331" s="95">
        <v>61698</v>
      </c>
      <c r="B24331" s="93" t="s">
        <v>27853</v>
      </c>
      <c r="C24331" s="93" t="s">
        <v>1420</v>
      </c>
      <c r="G24331" s="95">
        <v>0</v>
      </c>
      <c r="H24331" s="93" t="s">
        <v>8976</v>
      </c>
      <c r="I24331" s="93" t="s">
        <v>23895</v>
      </c>
      <c r="J24331" s="93" t="s">
        <v>20935</v>
      </c>
      <c r="K24331" s="93" t="s">
        <v>6901</v>
      </c>
      <c r="L24331" s="14">
        <f>AND(vyberHrace&lt;&gt;"",ISNUMBER(SEARCH(vyberHrace,$B24331)))</f>
      </c>
      <c r="M24331" s="14">
        <f>AND($I24331=MID(kododd,1,2),$J24331=MID(kododd,3,3))</f>
      </c>
    </row>
    <row r="24332">
      <c r="A24332" s="95">
        <v>6984</v>
      </c>
      <c r="B24332" s="93" t="s">
        <v>8201</v>
      </c>
      <c r="C24332" s="93" t="s">
        <v>1478</v>
      </c>
      <c r="D24332" s="95">
        <v>1507</v>
      </c>
      <c r="E24332" s="95">
        <v>1691</v>
      </c>
      <c r="F24332" s="95">
        <v>360872</v>
      </c>
      <c r="G24332" s="95">
        <v>0</v>
      </c>
      <c r="H24332" s="93" t="s">
        <v>8976</v>
      </c>
      <c r="I24332" s="93" t="s">
        <v>23895</v>
      </c>
      <c r="J24332" s="93" t="s">
        <v>20962</v>
      </c>
      <c r="K24332" s="93" t="s">
        <v>5181</v>
      </c>
      <c r="L24332" s="14">
        <f>AND(vyberHrace&lt;&gt;"",ISNUMBER(SEARCH(vyberHrace,$B24332)))</f>
      </c>
      <c r="M24332" s="14">
        <f>AND($I24332=MID(kododd,1,2),$J24332=MID(kododd,3,3))</f>
      </c>
    </row>
    <row r="24333">
      <c r="A24333" s="95">
        <v>51442</v>
      </c>
      <c r="B24333" s="93" t="s">
        <v>3865</v>
      </c>
      <c r="C24333" s="93" t="s">
        <v>1412</v>
      </c>
      <c r="G24333" s="95">
        <v>250</v>
      </c>
      <c r="H24333" s="93" t="s">
        <v>8976</v>
      </c>
      <c r="I24333" s="93" t="s">
        <v>23895</v>
      </c>
      <c r="J24333" s="93" t="s">
        <v>20864</v>
      </c>
      <c r="K24333" s="93" t="s">
        <v>1505</v>
      </c>
      <c r="L24333" s="14">
        <f>AND(vyberHrace&lt;&gt;"",ISNUMBER(SEARCH(vyberHrace,$B24333)))</f>
      </c>
      <c r="M24333" s="14">
        <f>AND($I24333=MID(kododd,1,2),$J24333=MID(kododd,3,3))</f>
      </c>
    </row>
    <row r="24334">
      <c r="A24334" s="95">
        <v>44940</v>
      </c>
      <c r="B24334" s="93" t="s">
        <v>8203</v>
      </c>
      <c r="C24334" s="93" t="s">
        <v>1463</v>
      </c>
      <c r="D24334" s="95">
        <v>1274</v>
      </c>
      <c r="F24334" s="95">
        <v>23769610</v>
      </c>
      <c r="G24334" s="95">
        <v>250</v>
      </c>
      <c r="H24334" s="93" t="s">
        <v>8976</v>
      </c>
      <c r="I24334" s="93" t="s">
        <v>23895</v>
      </c>
      <c r="J24334" s="93" t="s">
        <v>21003</v>
      </c>
      <c r="K24334" s="93" t="s">
        <v>11216</v>
      </c>
      <c r="L24334" s="14">
        <f>AND(vyberHrace&lt;&gt;"",ISNUMBER(SEARCH(vyberHrace,$B24334)))</f>
      </c>
      <c r="M24334" s="14">
        <f>AND($I24334=MID(kododd,1,2),$J24334=MID(kododd,3,3))</f>
      </c>
    </row>
    <row r="24335">
      <c r="A24335" s="95">
        <v>50087</v>
      </c>
      <c r="B24335" s="93" t="s">
        <v>8204</v>
      </c>
      <c r="C24335" s="93" t="s">
        <v>1408</v>
      </c>
      <c r="G24335" s="95">
        <v>0</v>
      </c>
      <c r="H24335" s="93" t="s">
        <v>8976</v>
      </c>
      <c r="I24335" s="93" t="s">
        <v>23895</v>
      </c>
      <c r="J24335" s="93" t="s">
        <v>20936</v>
      </c>
      <c r="K24335" s="93" t="s">
        <v>5615</v>
      </c>
      <c r="L24335" s="14">
        <f>AND(vyberHrace&lt;&gt;"",ISNUMBER(SEARCH(vyberHrace,$B24335)))</f>
      </c>
      <c r="M24335" s="14">
        <f>AND($I24335=MID(kododd,1,2),$J24335=MID(kododd,3,3))</f>
      </c>
    </row>
    <row r="24336">
      <c r="A24336" s="95">
        <v>45895</v>
      </c>
      <c r="B24336" s="93" t="s">
        <v>8205</v>
      </c>
      <c r="C24336" s="93" t="s">
        <v>1416</v>
      </c>
      <c r="D24336" s="95">
        <v>1051</v>
      </c>
      <c r="F24336" s="95">
        <v>23714832</v>
      </c>
      <c r="G24336" s="95">
        <v>0</v>
      </c>
      <c r="H24336" s="93" t="s">
        <v>8976</v>
      </c>
      <c r="I24336" s="93" t="s">
        <v>23895</v>
      </c>
      <c r="J24336" s="93" t="s">
        <v>20878</v>
      </c>
      <c r="K24336" s="93" t="s">
        <v>6859</v>
      </c>
      <c r="L24336" s="14">
        <f>AND(vyberHrace&lt;&gt;"",ISNUMBER(SEARCH(vyberHrace,$B24336)))</f>
      </c>
      <c r="M24336" s="14">
        <f>AND($I24336=MID(kododd,1,2),$J24336=MID(kododd,3,3))</f>
      </c>
    </row>
    <row r="24337">
      <c r="A24337" s="95">
        <v>46520</v>
      </c>
      <c r="B24337" s="93" t="s">
        <v>8206</v>
      </c>
      <c r="C24337" s="93" t="s">
        <v>1408</v>
      </c>
      <c r="F24337" s="95">
        <v>23791268</v>
      </c>
      <c r="G24337" s="95">
        <v>0</v>
      </c>
      <c r="H24337" s="93" t="s">
        <v>8976</v>
      </c>
      <c r="I24337" s="93" t="s">
        <v>23895</v>
      </c>
      <c r="J24337" s="93" t="s">
        <v>20936</v>
      </c>
      <c r="K24337" s="93" t="s">
        <v>5615</v>
      </c>
      <c r="L24337" s="14">
        <f>AND(vyberHrace&lt;&gt;"",ISNUMBER(SEARCH(vyberHrace,$B24337)))</f>
      </c>
      <c r="M24337" s="14">
        <f>AND($I24337=MID(kododd,1,2),$J24337=MID(kododd,3,3))</f>
      </c>
    </row>
    <row r="24338">
      <c r="A24338" s="95">
        <v>59175</v>
      </c>
      <c r="B24338" s="93" t="s">
        <v>25608</v>
      </c>
      <c r="C24338" s="93" t="s">
        <v>1406</v>
      </c>
      <c r="F24338" s="95">
        <v>23776544</v>
      </c>
      <c r="G24338" s="95">
        <v>0</v>
      </c>
      <c r="H24338" s="93" t="s">
        <v>8976</v>
      </c>
      <c r="I24338" s="93" t="s">
        <v>23895</v>
      </c>
      <c r="J24338" s="93" t="s">
        <v>20864</v>
      </c>
      <c r="K24338" s="93" t="s">
        <v>1505</v>
      </c>
      <c r="L24338" s="14">
        <f>AND(vyberHrace&lt;&gt;"",ISNUMBER(SEARCH(vyberHrace,$B24338)))</f>
      </c>
      <c r="M24338" s="14">
        <f>AND($I24338=MID(kododd,1,2),$J24338=MID(kododd,3,3))</f>
      </c>
    </row>
    <row r="24339">
      <c r="A24339" s="95">
        <v>39642</v>
      </c>
      <c r="B24339" s="93" t="s">
        <v>8207</v>
      </c>
      <c r="C24339" s="93" t="s">
        <v>1400</v>
      </c>
      <c r="D24339" s="95">
        <v>1395</v>
      </c>
      <c r="E24339" s="95">
        <v>1597</v>
      </c>
      <c r="F24339" s="95">
        <v>372072</v>
      </c>
      <c r="G24339" s="95">
        <v>0</v>
      </c>
      <c r="H24339" s="93" t="s">
        <v>8976</v>
      </c>
      <c r="I24339" s="93" t="s">
        <v>23895</v>
      </c>
      <c r="J24339" s="93" t="s">
        <v>20878</v>
      </c>
      <c r="K24339" s="93" t="s">
        <v>6859</v>
      </c>
      <c r="L24339" s="14">
        <f>AND(vyberHrace&lt;&gt;"",ISNUMBER(SEARCH(vyberHrace,$B24339)))</f>
      </c>
      <c r="M24339" s="14">
        <f>AND($I24339=MID(kododd,1,2),$J24339=MID(kododd,3,3))</f>
      </c>
    </row>
    <row r="24340">
      <c r="A24340" s="95">
        <v>60527</v>
      </c>
      <c r="B24340" s="93" t="s">
        <v>26956</v>
      </c>
      <c r="C24340" s="93" t="s">
        <v>1412</v>
      </c>
      <c r="G24340" s="95">
        <v>0</v>
      </c>
      <c r="H24340" s="93" t="s">
        <v>8976</v>
      </c>
      <c r="I24340" s="93" t="s">
        <v>23895</v>
      </c>
      <c r="J24340" s="93" t="s">
        <v>20864</v>
      </c>
      <c r="K24340" s="93" t="s">
        <v>1505</v>
      </c>
      <c r="L24340" s="14">
        <f>AND(vyberHrace&lt;&gt;"",ISNUMBER(SEARCH(vyberHrace,$B24340)))</f>
      </c>
      <c r="M24340" s="14">
        <f>AND($I24340=MID(kododd,1,2),$J24340=MID(kododd,3,3))</f>
      </c>
    </row>
    <row r="24341">
      <c r="A24341" s="95">
        <v>51695</v>
      </c>
      <c r="B24341" s="93" t="s">
        <v>3866</v>
      </c>
      <c r="C24341" s="93" t="s">
        <v>1422</v>
      </c>
      <c r="G24341" s="95">
        <v>250</v>
      </c>
      <c r="H24341" s="93" t="s">
        <v>8976</v>
      </c>
      <c r="I24341" s="93" t="s">
        <v>23895</v>
      </c>
      <c r="J24341" s="93" t="s">
        <v>20864</v>
      </c>
      <c r="K24341" s="93" t="s">
        <v>1505</v>
      </c>
      <c r="L24341" s="14">
        <f>AND(vyberHrace&lt;&gt;"",ISNUMBER(SEARCH(vyberHrace,$B24341)))</f>
      </c>
      <c r="M24341" s="14">
        <f>AND($I24341=MID(kododd,1,2),$J24341=MID(kododd,3,3))</f>
      </c>
    </row>
    <row r="24342">
      <c r="A24342" s="95">
        <v>10312</v>
      </c>
      <c r="B24342" s="93" t="s">
        <v>8209</v>
      </c>
      <c r="C24342" s="93" t="s">
        <v>1441</v>
      </c>
      <c r="D24342" s="95">
        <v>1693</v>
      </c>
      <c r="E24342" s="95">
        <v>1769</v>
      </c>
      <c r="F24342" s="95">
        <v>349259</v>
      </c>
      <c r="G24342" s="95">
        <v>250</v>
      </c>
      <c r="H24342" s="93" t="s">
        <v>8976</v>
      </c>
      <c r="I24342" s="93" t="s">
        <v>23895</v>
      </c>
      <c r="J24342" s="93" t="s">
        <v>21013</v>
      </c>
      <c r="K24342" s="93" t="s">
        <v>12269</v>
      </c>
      <c r="L24342" s="14">
        <f>AND(vyberHrace&lt;&gt;"",ISNUMBER(SEARCH(vyberHrace,$B24342)))</f>
      </c>
      <c r="M24342" s="14">
        <f>AND($I24342=MID(kododd,1,2),$J24342=MID(kododd,3,3))</f>
      </c>
    </row>
    <row r="24343">
      <c r="A24343" s="95">
        <v>50887</v>
      </c>
      <c r="B24343" s="93" t="s">
        <v>4335</v>
      </c>
      <c r="C24343" s="93" t="s">
        <v>1420</v>
      </c>
      <c r="F24343" s="95">
        <v>23732920</v>
      </c>
      <c r="G24343" s="95">
        <v>0</v>
      </c>
      <c r="H24343" s="93" t="s">
        <v>8976</v>
      </c>
      <c r="I24343" s="93" t="s">
        <v>23895</v>
      </c>
      <c r="J24343" s="93" t="s">
        <v>20869</v>
      </c>
      <c r="K24343" s="93" t="s">
        <v>6770</v>
      </c>
      <c r="L24343" s="14">
        <f>AND(vyberHrace&lt;&gt;"",ISNUMBER(SEARCH(vyberHrace,$B24343)))</f>
      </c>
      <c r="M24343" s="14">
        <f>AND($I24343=MID(kododd,1,2),$J24343=MID(kododd,3,3))</f>
      </c>
    </row>
    <row r="24344">
      <c r="A24344" s="95">
        <v>61709</v>
      </c>
      <c r="B24344" s="93" t="s">
        <v>27862</v>
      </c>
      <c r="C24344" s="93" t="s">
        <v>1486</v>
      </c>
      <c r="F24344" s="95">
        <v>23780428</v>
      </c>
      <c r="G24344" s="95">
        <v>250</v>
      </c>
      <c r="H24344" s="93" t="s">
        <v>8976</v>
      </c>
      <c r="I24344" s="93" t="s">
        <v>23895</v>
      </c>
      <c r="J24344" s="93" t="s">
        <v>20882</v>
      </c>
      <c r="K24344" s="93" t="s">
        <v>6865</v>
      </c>
      <c r="L24344" s="14">
        <f>AND(vyberHrace&lt;&gt;"",ISNUMBER(SEARCH(vyberHrace,$B24344)))</f>
      </c>
      <c r="M24344" s="14">
        <f>AND($I24344=MID(kododd,1,2),$J24344=MID(kododd,3,3))</f>
      </c>
    </row>
    <row r="24345">
      <c r="A24345" s="95">
        <v>55093</v>
      </c>
      <c r="B24345" s="93" t="s">
        <v>1245</v>
      </c>
      <c r="C24345" s="93" t="s">
        <v>1411</v>
      </c>
      <c r="D24345" s="95">
        <v>1361</v>
      </c>
      <c r="E24345" s="95">
        <v>1572</v>
      </c>
      <c r="F24345" s="95">
        <v>23753269</v>
      </c>
      <c r="G24345" s="95">
        <v>250</v>
      </c>
      <c r="H24345" s="93" t="s">
        <v>8976</v>
      </c>
      <c r="I24345" s="93" t="s">
        <v>23895</v>
      </c>
      <c r="J24345" s="93" t="s">
        <v>20882</v>
      </c>
      <c r="K24345" s="93" t="s">
        <v>6865</v>
      </c>
      <c r="L24345" s="14">
        <f>AND(vyberHrace&lt;&gt;"",ISNUMBER(SEARCH(vyberHrace,$B24345)))</f>
      </c>
      <c r="M24345" s="14">
        <f>AND($I24345=MID(kododd,1,2),$J24345=MID(kododd,3,3))</f>
      </c>
    </row>
    <row r="24346">
      <c r="A24346" s="95">
        <v>55094</v>
      </c>
      <c r="B24346" s="93" t="s">
        <v>1246</v>
      </c>
      <c r="C24346" s="93" t="s">
        <v>1424</v>
      </c>
      <c r="D24346" s="95">
        <v>1187</v>
      </c>
      <c r="E24346" s="95">
        <v>1496</v>
      </c>
      <c r="F24346" s="95">
        <v>23753277</v>
      </c>
      <c r="G24346" s="95">
        <v>250</v>
      </c>
      <c r="H24346" s="93" t="s">
        <v>8976</v>
      </c>
      <c r="I24346" s="93" t="s">
        <v>23895</v>
      </c>
      <c r="J24346" s="93" t="s">
        <v>20882</v>
      </c>
      <c r="K24346" s="93" t="s">
        <v>6865</v>
      </c>
      <c r="L24346" s="14">
        <f>AND(vyberHrace&lt;&gt;"",ISNUMBER(SEARCH(vyberHrace,$B24346)))</f>
      </c>
      <c r="M24346" s="14">
        <f>AND($I24346=MID(kododd,1,2),$J24346=MID(kododd,3,3))</f>
      </c>
    </row>
    <row r="24347">
      <c r="A24347" s="95">
        <v>55581</v>
      </c>
      <c r="B24347" s="93" t="s">
        <v>23268</v>
      </c>
      <c r="C24347" s="93" t="s">
        <v>1412</v>
      </c>
      <c r="D24347" s="95">
        <v>1143</v>
      </c>
      <c r="E24347" s="95">
        <v>1447</v>
      </c>
      <c r="F24347" s="95">
        <v>23767260</v>
      </c>
      <c r="G24347" s="95">
        <v>250</v>
      </c>
      <c r="H24347" s="93" t="s">
        <v>8976</v>
      </c>
      <c r="I24347" s="93" t="s">
        <v>23895</v>
      </c>
      <c r="J24347" s="93" t="s">
        <v>20882</v>
      </c>
      <c r="K24347" s="93" t="s">
        <v>6865</v>
      </c>
      <c r="L24347" s="14">
        <f>AND(vyberHrace&lt;&gt;"",ISNUMBER(SEARCH(vyberHrace,$B24347)))</f>
      </c>
      <c r="M24347" s="14">
        <f>AND($I24347=MID(kododd,1,2),$J24347=MID(kododd,3,3))</f>
      </c>
    </row>
    <row r="24348">
      <c r="A24348" s="95">
        <v>863</v>
      </c>
      <c r="B24348" s="93" t="s">
        <v>8210</v>
      </c>
      <c r="C24348" s="93" t="s">
        <v>1429</v>
      </c>
      <c r="D24348" s="95">
        <v>1793</v>
      </c>
      <c r="E24348" s="95">
        <v>1878</v>
      </c>
      <c r="F24348" s="95">
        <v>307408</v>
      </c>
      <c r="G24348" s="95">
        <v>250</v>
      </c>
      <c r="H24348" s="93" t="s">
        <v>8976</v>
      </c>
      <c r="I24348" s="93" t="s">
        <v>23895</v>
      </c>
      <c r="J24348" s="93" t="s">
        <v>20911</v>
      </c>
      <c r="K24348" s="93" t="s">
        <v>3262</v>
      </c>
      <c r="L24348" s="14">
        <f>AND(vyberHrace&lt;&gt;"",ISNUMBER(SEARCH(vyberHrace,$B24348)))</f>
      </c>
      <c r="M24348" s="14">
        <f>AND($I24348=MID(kododd,1,2),$J24348=MID(kododd,3,3))</f>
      </c>
    </row>
    <row r="24349">
      <c r="A24349" s="95">
        <v>60891</v>
      </c>
      <c r="B24349" s="93" t="s">
        <v>27268</v>
      </c>
      <c r="C24349" s="93" t="s">
        <v>1420</v>
      </c>
      <c r="G24349" s="95">
        <v>0</v>
      </c>
      <c r="H24349" s="93" t="s">
        <v>8976</v>
      </c>
      <c r="I24349" s="93" t="s">
        <v>23895</v>
      </c>
      <c r="J24349" s="93" t="s">
        <v>20884</v>
      </c>
      <c r="K24349" s="93" t="s">
        <v>6918</v>
      </c>
      <c r="L24349" s="14">
        <f>AND(vyberHrace&lt;&gt;"",ISNUMBER(SEARCH(vyberHrace,$B24349)))</f>
      </c>
      <c r="M24349" s="14">
        <f>AND($I24349=MID(kododd,1,2),$J24349=MID(kododd,3,3))</f>
      </c>
    </row>
    <row r="24350">
      <c r="A24350" s="95">
        <v>21817</v>
      </c>
      <c r="B24350" s="93" t="s">
        <v>8211</v>
      </c>
      <c r="C24350" s="93" t="s">
        <v>1456</v>
      </c>
      <c r="D24350" s="95">
        <v>1765</v>
      </c>
      <c r="E24350" s="95">
        <v>1822</v>
      </c>
      <c r="F24350" s="95">
        <v>325830</v>
      </c>
      <c r="G24350" s="95">
        <v>250</v>
      </c>
      <c r="H24350" s="93" t="s">
        <v>8976</v>
      </c>
      <c r="I24350" s="93" t="s">
        <v>23895</v>
      </c>
      <c r="J24350" s="93" t="s">
        <v>20936</v>
      </c>
      <c r="K24350" s="93" t="s">
        <v>5615</v>
      </c>
      <c r="L24350" s="14">
        <f>AND(vyberHrace&lt;&gt;"",ISNUMBER(SEARCH(vyberHrace,$B24350)))</f>
      </c>
      <c r="M24350" s="14">
        <f>AND($I24350=MID(kododd,1,2),$J24350=MID(kododd,3,3))</f>
      </c>
    </row>
    <row r="24351">
      <c r="A24351" s="95">
        <v>38608</v>
      </c>
      <c r="B24351" s="93" t="s">
        <v>8212</v>
      </c>
      <c r="C24351" s="93" t="s">
        <v>1419</v>
      </c>
      <c r="D24351" s="95">
        <v>1865</v>
      </c>
      <c r="E24351" s="95">
        <v>1906</v>
      </c>
      <c r="F24351" s="95">
        <v>377465</v>
      </c>
      <c r="G24351" s="95">
        <v>250</v>
      </c>
      <c r="H24351" s="93" t="s">
        <v>8976</v>
      </c>
      <c r="I24351" s="93" t="s">
        <v>23895</v>
      </c>
      <c r="J24351" s="93" t="s">
        <v>20936</v>
      </c>
      <c r="K24351" s="93" t="s">
        <v>5615</v>
      </c>
      <c r="L24351" s="14">
        <f>AND(vyberHrace&lt;&gt;"",ISNUMBER(SEARCH(vyberHrace,$B24351)))</f>
      </c>
      <c r="M24351" s="14">
        <f>AND($I24351=MID(kododd,1,2),$J24351=MID(kododd,3,3))</f>
      </c>
    </row>
    <row r="24352">
      <c r="A24352" s="95">
        <v>63375</v>
      </c>
      <c r="B24352" s="93" t="s">
        <v>29723</v>
      </c>
      <c r="C24352" s="93" t="s">
        <v>1450</v>
      </c>
      <c r="G24352" s="95">
        <v>250</v>
      </c>
      <c r="H24352" s="93" t="s">
        <v>8976</v>
      </c>
      <c r="I24352" s="93" t="s">
        <v>23895</v>
      </c>
      <c r="J24352" s="93" t="s">
        <v>20936</v>
      </c>
      <c r="K24352" s="93" t="s">
        <v>5615</v>
      </c>
      <c r="L24352" s="14">
        <f>AND(vyberHrace&lt;&gt;"",ISNUMBER(SEARCH(vyberHrace,$B24352)))</f>
      </c>
      <c r="M24352" s="14">
        <f>AND($I24352=MID(kododd,1,2),$J24352=MID(kododd,3,3))</f>
      </c>
    </row>
    <row r="24353">
      <c r="A24353" s="95">
        <v>32098</v>
      </c>
      <c r="B24353" s="93" t="s">
        <v>8213</v>
      </c>
      <c r="C24353" s="93" t="s">
        <v>1414</v>
      </c>
      <c r="D24353" s="95">
        <v>2304</v>
      </c>
      <c r="E24353" s="95">
        <v>2313</v>
      </c>
      <c r="F24353" s="95">
        <v>330590</v>
      </c>
      <c r="G24353" s="95">
        <v>250</v>
      </c>
      <c r="H24353" s="93" t="s">
        <v>8976</v>
      </c>
      <c r="I24353" s="93" t="s">
        <v>23895</v>
      </c>
      <c r="J24353" s="93" t="s">
        <v>20882</v>
      </c>
      <c r="K24353" s="93" t="s">
        <v>6865</v>
      </c>
      <c r="L24353" s="14">
        <f>AND(vyberHrace&lt;&gt;"",ISNUMBER(SEARCH(vyberHrace,$B24353)))</f>
      </c>
      <c r="M24353" s="14">
        <f>AND($I24353=MID(kododd,1,2),$J24353=MID(kododd,3,3))</f>
      </c>
    </row>
    <row r="24354">
      <c r="A24354" s="95">
        <v>34166</v>
      </c>
      <c r="B24354" s="93" t="s">
        <v>8359</v>
      </c>
      <c r="C24354" s="93" t="s">
        <v>1451</v>
      </c>
      <c r="D24354" s="95">
        <v>1624</v>
      </c>
      <c r="F24354" s="95">
        <v>334642</v>
      </c>
      <c r="G24354" s="95">
        <v>0</v>
      </c>
      <c r="H24354" s="93" t="s">
        <v>8976</v>
      </c>
      <c r="I24354" s="93" t="s">
        <v>23895</v>
      </c>
      <c r="J24354" s="93" t="s">
        <v>20915</v>
      </c>
      <c r="K24354" s="93" t="s">
        <v>166</v>
      </c>
      <c r="L24354" s="14">
        <f>AND(vyberHrace&lt;&gt;"",ISNUMBER(SEARCH(vyberHrace,$B24354)))</f>
      </c>
      <c r="M24354" s="14">
        <f>AND($I24354=MID(kododd,1,2),$J24354=MID(kododd,3,3))</f>
      </c>
    </row>
    <row r="24355">
      <c r="A24355" s="95">
        <v>39774</v>
      </c>
      <c r="B24355" s="93" t="s">
        <v>8359</v>
      </c>
      <c r="C24355" s="93" t="s">
        <v>1419</v>
      </c>
      <c r="F24355" s="95">
        <v>397660</v>
      </c>
      <c r="G24355" s="95">
        <v>0</v>
      </c>
      <c r="H24355" s="93" t="s">
        <v>8976</v>
      </c>
      <c r="I24355" s="93" t="s">
        <v>23895</v>
      </c>
      <c r="J24355" s="93" t="s">
        <v>20936</v>
      </c>
      <c r="K24355" s="93" t="s">
        <v>5615</v>
      </c>
      <c r="L24355" s="14">
        <f>AND(vyberHrace&lt;&gt;"",ISNUMBER(SEARCH(vyberHrace,$B24355)))</f>
      </c>
      <c r="M24355" s="14">
        <f>AND($I24355=MID(kododd,1,2),$J24355=MID(kododd,3,3))</f>
      </c>
    </row>
    <row r="24356">
      <c r="A24356" s="95">
        <v>52978</v>
      </c>
      <c r="B24356" s="93" t="s">
        <v>2402</v>
      </c>
      <c r="C24356" s="93" t="s">
        <v>1456</v>
      </c>
      <c r="E24356" s="95">
        <v>1610</v>
      </c>
      <c r="F24356" s="95">
        <v>376248</v>
      </c>
      <c r="G24356" s="95">
        <v>250</v>
      </c>
      <c r="H24356" s="93" t="s">
        <v>8976</v>
      </c>
      <c r="I24356" s="93" t="s">
        <v>23895</v>
      </c>
      <c r="J24356" s="93" t="s">
        <v>20936</v>
      </c>
      <c r="K24356" s="93" t="s">
        <v>5615</v>
      </c>
      <c r="L24356" s="14">
        <f>AND(vyberHrace&lt;&gt;"",ISNUMBER(SEARCH(vyberHrace,$B24356)))</f>
      </c>
      <c r="M24356" s="14">
        <f>AND($I24356=MID(kododd,1,2),$J24356=MID(kododd,3,3))</f>
      </c>
    </row>
    <row r="24357">
      <c r="A24357" s="95">
        <v>24565</v>
      </c>
      <c r="B24357" s="93" t="s">
        <v>8360</v>
      </c>
      <c r="C24357" s="93" t="s">
        <v>1418</v>
      </c>
      <c r="D24357" s="95">
        <v>1618</v>
      </c>
      <c r="E24357" s="95">
        <v>1739</v>
      </c>
      <c r="F24357" s="95">
        <v>391794</v>
      </c>
      <c r="G24357" s="95">
        <v>250</v>
      </c>
      <c r="H24357" s="93" t="s">
        <v>8976</v>
      </c>
      <c r="I24357" s="93" t="s">
        <v>23895</v>
      </c>
      <c r="J24357" s="93" t="s">
        <v>20884</v>
      </c>
      <c r="K24357" s="93" t="s">
        <v>6918</v>
      </c>
      <c r="L24357" s="14">
        <f>AND(vyberHrace&lt;&gt;"",ISNUMBER(SEARCH(vyberHrace,$B24357)))</f>
      </c>
      <c r="M24357" s="14">
        <f>AND($I24357=MID(kododd,1,2),$J24357=MID(kododd,3,3))</f>
      </c>
    </row>
    <row r="24358">
      <c r="A24358" s="95">
        <v>50910</v>
      </c>
      <c r="B24358" s="93" t="s">
        <v>4278</v>
      </c>
      <c r="C24358" s="93" t="s">
        <v>1406</v>
      </c>
      <c r="G24358" s="95">
        <v>250</v>
      </c>
      <c r="H24358" s="93" t="s">
        <v>8976</v>
      </c>
      <c r="I24358" s="93" t="s">
        <v>23895</v>
      </c>
      <c r="J24358" s="93" t="s">
        <v>20864</v>
      </c>
      <c r="K24358" s="93" t="s">
        <v>1505</v>
      </c>
      <c r="L24358" s="14">
        <f>AND(vyberHrace&lt;&gt;"",ISNUMBER(SEARCH(vyberHrace,$B24358)))</f>
      </c>
      <c r="M24358" s="14">
        <f>AND($I24358=MID(kododd,1,2),$J24358=MID(kododd,3,3))</f>
      </c>
    </row>
    <row r="24359">
      <c r="A24359" s="95">
        <v>29110</v>
      </c>
      <c r="B24359" s="93" t="s">
        <v>8361</v>
      </c>
      <c r="C24359" s="93" t="s">
        <v>1461</v>
      </c>
      <c r="G24359" s="95">
        <v>0</v>
      </c>
      <c r="H24359" s="93" t="s">
        <v>8976</v>
      </c>
      <c r="I24359" s="93" t="s">
        <v>23895</v>
      </c>
      <c r="J24359" s="93" t="s">
        <v>20936</v>
      </c>
      <c r="K24359" s="93" t="s">
        <v>5615</v>
      </c>
      <c r="L24359" s="14">
        <f>AND(vyberHrace&lt;&gt;"",ISNUMBER(SEARCH(vyberHrace,$B24359)))</f>
      </c>
      <c r="M24359" s="14">
        <f>AND($I24359=MID(kododd,1,2),$J24359=MID(kododd,3,3))</f>
      </c>
    </row>
    <row r="24360">
      <c r="A24360" s="95">
        <v>31144</v>
      </c>
      <c r="B24360" s="93" t="s">
        <v>8362</v>
      </c>
      <c r="C24360" s="93" t="s">
        <v>1407</v>
      </c>
      <c r="G24360" s="95">
        <v>0</v>
      </c>
      <c r="H24360" s="93" t="s">
        <v>8976</v>
      </c>
      <c r="I24360" s="93" t="s">
        <v>23895</v>
      </c>
      <c r="J24360" s="93" t="s">
        <v>20936</v>
      </c>
      <c r="K24360" s="93" t="s">
        <v>5615</v>
      </c>
      <c r="L24360" s="14">
        <f>AND(vyberHrace&lt;&gt;"",ISNUMBER(SEARCH(vyberHrace,$B24360)))</f>
      </c>
      <c r="M24360" s="14">
        <f>AND($I24360=MID(kododd,1,2),$J24360=MID(kododd,3,3))</f>
      </c>
    </row>
    <row r="24361">
      <c r="A24361" s="95">
        <v>57120</v>
      </c>
      <c r="B24361" s="93" t="s">
        <v>23196</v>
      </c>
      <c r="C24361" s="93" t="s">
        <v>1424</v>
      </c>
      <c r="G24361" s="95">
        <v>0</v>
      </c>
      <c r="H24361" s="93" t="s">
        <v>8976</v>
      </c>
      <c r="I24361" s="93" t="s">
        <v>23895</v>
      </c>
      <c r="J24361" s="93" t="s">
        <v>20936</v>
      </c>
      <c r="K24361" s="93" t="s">
        <v>5615</v>
      </c>
      <c r="L24361" s="14">
        <f>AND(vyberHrace&lt;&gt;"",ISNUMBER(SEARCH(vyberHrace,$B24361)))</f>
      </c>
      <c r="M24361" s="14">
        <f>AND($I24361=MID(kododd,1,2),$J24361=MID(kododd,3,3))</f>
      </c>
    </row>
    <row r="24362">
      <c r="A24362" s="95">
        <v>35532</v>
      </c>
      <c r="B24362" s="93" t="s">
        <v>8363</v>
      </c>
      <c r="C24362" s="93" t="s">
        <v>1455</v>
      </c>
      <c r="D24362" s="95">
        <v>1390</v>
      </c>
      <c r="E24362" s="95">
        <v>1554</v>
      </c>
      <c r="F24362" s="95">
        <v>383163</v>
      </c>
      <c r="G24362" s="95">
        <v>250</v>
      </c>
      <c r="H24362" s="93" t="s">
        <v>8976</v>
      </c>
      <c r="I24362" s="93" t="s">
        <v>23895</v>
      </c>
      <c r="J24362" s="93" t="s">
        <v>21003</v>
      </c>
      <c r="K24362" s="93" t="s">
        <v>11216</v>
      </c>
      <c r="L24362" s="14">
        <f>AND(vyberHrace&lt;&gt;"",ISNUMBER(SEARCH(vyberHrace,$B24362)))</f>
      </c>
      <c r="M24362" s="14">
        <f>AND($I24362=MID(kododd,1,2),$J24362=MID(kododd,3,3))</f>
      </c>
    </row>
    <row r="24363">
      <c r="A24363" s="95">
        <v>34380</v>
      </c>
      <c r="B24363" s="93" t="s">
        <v>8366</v>
      </c>
      <c r="C24363" s="93" t="s">
        <v>1462</v>
      </c>
      <c r="D24363" s="95">
        <v>1769</v>
      </c>
      <c r="E24363" s="95">
        <v>1849</v>
      </c>
      <c r="F24363" s="95">
        <v>372650</v>
      </c>
      <c r="G24363" s="95">
        <v>250</v>
      </c>
      <c r="H24363" s="93" t="s">
        <v>8976</v>
      </c>
      <c r="I24363" s="93" t="s">
        <v>23895</v>
      </c>
      <c r="J24363" s="93" t="s">
        <v>20948</v>
      </c>
      <c r="K24363" s="93" t="s">
        <v>6265</v>
      </c>
      <c r="L24363" s="14">
        <f>AND(vyberHrace&lt;&gt;"",ISNUMBER(SEARCH(vyberHrace,$B24363)))</f>
      </c>
      <c r="M24363" s="14">
        <f>AND($I24363=MID(kododd,1,2),$J24363=MID(kododd,3,3))</f>
      </c>
    </row>
    <row r="24364">
      <c r="A24364" s="95">
        <v>50885</v>
      </c>
      <c r="B24364" s="93" t="s">
        <v>4279</v>
      </c>
      <c r="C24364" s="93" t="s">
        <v>1422</v>
      </c>
      <c r="G24364" s="95">
        <v>250</v>
      </c>
      <c r="H24364" s="93" t="s">
        <v>8976</v>
      </c>
      <c r="I24364" s="93" t="s">
        <v>23895</v>
      </c>
      <c r="J24364" s="93" t="s">
        <v>20864</v>
      </c>
      <c r="K24364" s="93" t="s">
        <v>1505</v>
      </c>
      <c r="L24364" s="14">
        <f>AND(vyberHrace&lt;&gt;"",ISNUMBER(SEARCH(vyberHrace,$B24364)))</f>
      </c>
      <c r="M24364" s="14">
        <f>AND($I24364=MID(kododd,1,2),$J24364=MID(kododd,3,3))</f>
      </c>
    </row>
    <row r="24365">
      <c r="A24365" s="95">
        <v>39743</v>
      </c>
      <c r="B24365" s="93" t="s">
        <v>8367</v>
      </c>
      <c r="C24365" s="93" t="s">
        <v>1410</v>
      </c>
      <c r="D24365" s="95">
        <v>1262</v>
      </c>
      <c r="E24365" s="95">
        <v>1570</v>
      </c>
      <c r="F24365" s="95">
        <v>390496</v>
      </c>
      <c r="G24365" s="95">
        <v>0</v>
      </c>
      <c r="H24365" s="93" t="s">
        <v>8976</v>
      </c>
      <c r="I24365" s="93" t="s">
        <v>23895</v>
      </c>
      <c r="J24365" s="93" t="s">
        <v>20878</v>
      </c>
      <c r="K24365" s="93" t="s">
        <v>6859</v>
      </c>
      <c r="L24365" s="14">
        <f>AND(vyberHrace&lt;&gt;"",ISNUMBER(SEARCH(vyberHrace,$B24365)))</f>
      </c>
      <c r="M24365" s="14">
        <f>AND($I24365=MID(kododd,1,2),$J24365=MID(kododd,3,3))</f>
      </c>
    </row>
    <row r="24366">
      <c r="A24366" s="95">
        <v>50808</v>
      </c>
      <c r="B24366" s="93" t="s">
        <v>4321</v>
      </c>
      <c r="C24366" s="93" t="s">
        <v>1422</v>
      </c>
      <c r="G24366" s="95">
        <v>0</v>
      </c>
      <c r="H24366" s="93" t="s">
        <v>8976</v>
      </c>
      <c r="I24366" s="93" t="s">
        <v>23895</v>
      </c>
      <c r="J24366" s="93" t="s">
        <v>20878</v>
      </c>
      <c r="K24366" s="93" t="s">
        <v>6859</v>
      </c>
      <c r="L24366" s="14">
        <f>AND(vyberHrace&lt;&gt;"",ISNUMBER(SEARCH(vyberHrace,$B24366)))</f>
      </c>
      <c r="M24366" s="14">
        <f>AND($I24366=MID(kododd,1,2),$J24366=MID(kododd,3,3))</f>
      </c>
    </row>
    <row r="24367">
      <c r="A24367" s="95">
        <v>60054</v>
      </c>
      <c r="B24367" s="93" t="s">
        <v>26531</v>
      </c>
      <c r="C24367" s="93" t="s">
        <v>1486</v>
      </c>
      <c r="G24367" s="95">
        <v>250</v>
      </c>
      <c r="H24367" s="93" t="s">
        <v>8976</v>
      </c>
      <c r="I24367" s="93" t="s">
        <v>23895</v>
      </c>
      <c r="J24367" s="93" t="s">
        <v>20948</v>
      </c>
      <c r="K24367" s="93" t="s">
        <v>6265</v>
      </c>
      <c r="L24367" s="14">
        <f>AND(vyberHrace&lt;&gt;"",ISNUMBER(SEARCH(vyberHrace,$B24367)))</f>
      </c>
      <c r="M24367" s="14">
        <f>AND($I24367=MID(kododd,1,2),$J24367=MID(kododd,3,3))</f>
      </c>
    </row>
    <row r="24368">
      <c r="A24368" s="95">
        <v>61938</v>
      </c>
      <c r="B24368" s="93" t="s">
        <v>28146</v>
      </c>
      <c r="C24368" s="93" t="s">
        <v>1488</v>
      </c>
      <c r="G24368" s="95">
        <v>250</v>
      </c>
      <c r="H24368" s="93" t="s">
        <v>8976</v>
      </c>
      <c r="I24368" s="93" t="s">
        <v>23895</v>
      </c>
      <c r="J24368" s="93" t="s">
        <v>20948</v>
      </c>
      <c r="K24368" s="93" t="s">
        <v>6265</v>
      </c>
      <c r="L24368" s="14">
        <f>AND(vyberHrace&lt;&gt;"",ISNUMBER(SEARCH(vyberHrace,$B24368)))</f>
      </c>
      <c r="M24368" s="14">
        <f>AND($I24368=MID(kododd,1,2),$J24368=MID(kododd,3,3))</f>
      </c>
    </row>
    <row r="24369">
      <c r="A24369" s="95">
        <v>10513</v>
      </c>
      <c r="B24369" s="93" t="s">
        <v>8224</v>
      </c>
      <c r="C24369" s="93" t="s">
        <v>1463</v>
      </c>
      <c r="D24369" s="95">
        <v>1385</v>
      </c>
      <c r="E24369" s="95">
        <v>1559</v>
      </c>
      <c r="F24369" s="95">
        <v>358398</v>
      </c>
      <c r="G24369" s="95">
        <v>250</v>
      </c>
      <c r="H24369" s="93" t="s">
        <v>8976</v>
      </c>
      <c r="I24369" s="93" t="s">
        <v>23895</v>
      </c>
      <c r="J24369" s="93" t="s">
        <v>21023</v>
      </c>
      <c r="K24369" s="93" t="s">
        <v>232</v>
      </c>
      <c r="L24369" s="14">
        <f>AND(vyberHrace&lt;&gt;"",ISNUMBER(SEARCH(vyberHrace,$B24369)))</f>
      </c>
      <c r="M24369" s="14">
        <f>AND($I24369=MID(kododd,1,2),$J24369=MID(kododd,3,3))</f>
      </c>
    </row>
    <row r="24370">
      <c r="A24370" s="95">
        <v>8038</v>
      </c>
      <c r="B24370" s="93" t="s">
        <v>8234</v>
      </c>
      <c r="C24370" s="93" t="s">
        <v>1428</v>
      </c>
      <c r="D24370" s="95">
        <v>1639</v>
      </c>
      <c r="E24370" s="95">
        <v>1757</v>
      </c>
      <c r="F24370" s="95">
        <v>382957</v>
      </c>
      <c r="G24370" s="95">
        <v>250</v>
      </c>
      <c r="H24370" s="93" t="s">
        <v>8976</v>
      </c>
      <c r="I24370" s="93" t="s">
        <v>23895</v>
      </c>
      <c r="J24370" s="93" t="s">
        <v>20851</v>
      </c>
      <c r="K24370" s="93" t="s">
        <v>5148</v>
      </c>
      <c r="L24370" s="14">
        <f>AND(vyberHrace&lt;&gt;"",ISNUMBER(SEARCH(vyberHrace,$B24370)))</f>
      </c>
      <c r="M24370" s="14">
        <f>AND($I24370=MID(kododd,1,2),$J24370=MID(kododd,3,3))</f>
      </c>
    </row>
    <row r="24371">
      <c r="A24371" s="95">
        <v>48813</v>
      </c>
      <c r="B24371" s="93" t="s">
        <v>8240</v>
      </c>
      <c r="C24371" s="93" t="s">
        <v>1406</v>
      </c>
      <c r="G24371" s="95">
        <v>0</v>
      </c>
      <c r="H24371" s="93" t="s">
        <v>8976</v>
      </c>
      <c r="I24371" s="93" t="s">
        <v>23895</v>
      </c>
      <c r="J24371" s="93" t="s">
        <v>21013</v>
      </c>
      <c r="K24371" s="93" t="s">
        <v>12269</v>
      </c>
      <c r="L24371" s="14">
        <f>AND(vyberHrace&lt;&gt;"",ISNUMBER(SEARCH(vyberHrace,$B24371)))</f>
      </c>
      <c r="M24371" s="14">
        <f>AND($I24371=MID(kododd,1,2),$J24371=MID(kododd,3,3))</f>
      </c>
    </row>
    <row r="24372">
      <c r="A24372" s="95">
        <v>55830</v>
      </c>
      <c r="B24372" s="93" t="s">
        <v>23283</v>
      </c>
      <c r="C24372" s="93" t="s">
        <v>1438</v>
      </c>
      <c r="G24372" s="95">
        <v>0</v>
      </c>
      <c r="H24372" s="93" t="s">
        <v>8976</v>
      </c>
      <c r="I24372" s="93" t="s">
        <v>23895</v>
      </c>
      <c r="J24372" s="93" t="s">
        <v>20943</v>
      </c>
      <c r="K24372" s="93" t="s">
        <v>5112</v>
      </c>
      <c r="L24372" s="14">
        <f>AND(vyberHrace&lt;&gt;"",ISNUMBER(SEARCH(vyberHrace,$B24372)))</f>
      </c>
      <c r="M24372" s="14">
        <f>AND($I24372=MID(kododd,1,2),$J24372=MID(kododd,3,3))</f>
      </c>
    </row>
    <row r="24373">
      <c r="A24373" s="95">
        <v>63650</v>
      </c>
      <c r="B24373" s="93" t="s">
        <v>29911</v>
      </c>
      <c r="C24373" s="93" t="s">
        <v>1438</v>
      </c>
      <c r="G24373" s="95">
        <v>250</v>
      </c>
      <c r="H24373" s="93" t="s">
        <v>8976</v>
      </c>
      <c r="I24373" s="93" t="s">
        <v>23895</v>
      </c>
      <c r="J24373" s="93" t="s">
        <v>20890</v>
      </c>
      <c r="K24373" s="93" t="s">
        <v>29570</v>
      </c>
      <c r="L24373" s="14">
        <f>AND(vyberHrace&lt;&gt;"",ISNUMBER(SEARCH(vyberHrace,$B24373)))</f>
      </c>
      <c r="M24373" s="14">
        <f>AND($I24373=MID(kododd,1,2),$J24373=MID(kododd,3,3))</f>
      </c>
    </row>
    <row r="24374">
      <c r="A24374" s="95">
        <v>52432</v>
      </c>
      <c r="B24374" s="93" t="s">
        <v>2380</v>
      </c>
      <c r="C24374" s="93" t="s">
        <v>1412</v>
      </c>
      <c r="G24374" s="95">
        <v>0</v>
      </c>
      <c r="H24374" s="93" t="s">
        <v>8976</v>
      </c>
      <c r="I24374" s="93" t="s">
        <v>23895</v>
      </c>
      <c r="J24374" s="93" t="s">
        <v>20878</v>
      </c>
      <c r="K24374" s="93" t="s">
        <v>6859</v>
      </c>
      <c r="L24374" s="14">
        <f>AND(vyberHrace&lt;&gt;"",ISNUMBER(SEARCH(vyberHrace,$B24374)))</f>
      </c>
      <c r="M24374" s="14">
        <f>AND($I24374=MID(kododd,1,2),$J24374=MID(kododd,3,3))</f>
      </c>
    </row>
    <row r="24375">
      <c r="A24375" s="95">
        <v>60061</v>
      </c>
      <c r="B24375" s="93" t="s">
        <v>26538</v>
      </c>
      <c r="C24375" s="93" t="s">
        <v>1412</v>
      </c>
      <c r="F24375" s="95">
        <v>23789760</v>
      </c>
      <c r="G24375" s="95">
        <v>250</v>
      </c>
      <c r="H24375" s="93" t="s">
        <v>8976</v>
      </c>
      <c r="I24375" s="93" t="s">
        <v>23895</v>
      </c>
      <c r="J24375" s="93" t="s">
        <v>20947</v>
      </c>
      <c r="K24375" s="93" t="s">
        <v>6833</v>
      </c>
      <c r="L24375" s="14">
        <f>AND(vyberHrace&lt;&gt;"",ISNUMBER(SEARCH(vyberHrace,$B24375)))</f>
      </c>
      <c r="M24375" s="14">
        <f>AND($I24375=MID(kododd,1,2),$J24375=MID(kododd,3,3))</f>
      </c>
    </row>
    <row r="24376">
      <c r="A24376" s="95">
        <v>61927</v>
      </c>
      <c r="B24376" s="93" t="s">
        <v>28137</v>
      </c>
      <c r="C24376" s="93" t="s">
        <v>1416</v>
      </c>
      <c r="F24376" s="95">
        <v>23794380</v>
      </c>
      <c r="G24376" s="95">
        <v>250</v>
      </c>
      <c r="H24376" s="93" t="s">
        <v>8976</v>
      </c>
      <c r="I24376" s="93" t="s">
        <v>23895</v>
      </c>
      <c r="J24376" s="93" t="s">
        <v>20890</v>
      </c>
      <c r="K24376" s="93" t="s">
        <v>29570</v>
      </c>
      <c r="L24376" s="14">
        <f>AND(vyberHrace&lt;&gt;"",ISNUMBER(SEARCH(vyberHrace,$B24376)))</f>
      </c>
      <c r="M24376" s="14">
        <f>AND($I24376=MID(kododd,1,2),$J24376=MID(kododd,3,3))</f>
      </c>
    </row>
    <row r="24377">
      <c r="A24377" s="95">
        <v>3801</v>
      </c>
      <c r="B24377" s="93" t="s">
        <v>10489</v>
      </c>
      <c r="C24377" s="93" t="s">
        <v>1474</v>
      </c>
      <c r="D24377" s="95">
        <v>1718</v>
      </c>
      <c r="F24377" s="95">
        <v>358401</v>
      </c>
      <c r="G24377" s="95">
        <v>0</v>
      </c>
      <c r="H24377" s="93" t="s">
        <v>8976</v>
      </c>
      <c r="I24377" s="93" t="s">
        <v>23895</v>
      </c>
      <c r="J24377" s="93" t="s">
        <v>20985</v>
      </c>
      <c r="K24377" s="93" t="s">
        <v>6869</v>
      </c>
      <c r="L24377" s="14">
        <f>AND(vyberHrace&lt;&gt;"",ISNUMBER(SEARCH(vyberHrace,$B24377)))</f>
      </c>
      <c r="M24377" s="14">
        <f>AND($I24377=MID(kododd,1,2),$J24377=MID(kododd,3,3))</f>
      </c>
    </row>
    <row r="24378">
      <c r="A24378" s="95">
        <v>51483</v>
      </c>
      <c r="B24378" s="93" t="s">
        <v>2407</v>
      </c>
      <c r="C24378" s="93" t="s">
        <v>1459</v>
      </c>
      <c r="D24378" s="95">
        <v>1254</v>
      </c>
      <c r="E24378" s="95">
        <v>1436</v>
      </c>
      <c r="F24378" s="95">
        <v>23737921</v>
      </c>
      <c r="G24378" s="95">
        <v>250</v>
      </c>
      <c r="H24378" s="93" t="s">
        <v>8976</v>
      </c>
      <c r="I24378" s="93" t="s">
        <v>23895</v>
      </c>
      <c r="J24378" s="93" t="s">
        <v>21007</v>
      </c>
      <c r="K24378" s="93" t="s">
        <v>2006</v>
      </c>
      <c r="L24378" s="14">
        <f>AND(vyberHrace&lt;&gt;"",ISNUMBER(SEARCH(vyberHrace,$B24378)))</f>
      </c>
      <c r="M24378" s="14">
        <f>AND($I24378=MID(kododd,1,2),$J24378=MID(kododd,3,3))</f>
      </c>
    </row>
    <row r="24379">
      <c r="A24379" s="95">
        <v>7252</v>
      </c>
      <c r="B24379" s="93" t="s">
        <v>10496</v>
      </c>
      <c r="C24379" s="93" t="s">
        <v>1456</v>
      </c>
      <c r="D24379" s="95">
        <v>1796</v>
      </c>
      <c r="E24379" s="95">
        <v>1875</v>
      </c>
      <c r="F24379" s="95">
        <v>330981</v>
      </c>
      <c r="G24379" s="95">
        <v>250</v>
      </c>
      <c r="H24379" s="93" t="s">
        <v>8976</v>
      </c>
      <c r="I24379" s="93" t="s">
        <v>23895</v>
      </c>
      <c r="J24379" s="93" t="s">
        <v>20865</v>
      </c>
      <c r="K24379" s="93" t="s">
        <v>6760</v>
      </c>
      <c r="L24379" s="14">
        <f>AND(vyberHrace&lt;&gt;"",ISNUMBER(SEARCH(vyberHrace,$B24379)))</f>
      </c>
      <c r="M24379" s="14">
        <f>AND($I24379=MID(kododd,1,2),$J24379=MID(kododd,3,3))</f>
      </c>
    </row>
    <row r="24380">
      <c r="A24380" s="95">
        <v>59522</v>
      </c>
      <c r="B24380" s="93" t="s">
        <v>26256</v>
      </c>
      <c r="C24380" s="93" t="s">
        <v>1424</v>
      </c>
      <c r="G24380" s="95">
        <v>250</v>
      </c>
      <c r="H24380" s="93" t="s">
        <v>8976</v>
      </c>
      <c r="I24380" s="93" t="s">
        <v>23895</v>
      </c>
      <c r="J24380" s="93" t="s">
        <v>20935</v>
      </c>
      <c r="K24380" s="93" t="s">
        <v>6901</v>
      </c>
      <c r="L24380" s="14">
        <f>AND(vyberHrace&lt;&gt;"",ISNUMBER(SEARCH(vyberHrace,$B24380)))</f>
      </c>
      <c r="M24380" s="14">
        <f>AND($I24380=MID(kododd,1,2),$J24380=MID(kododd,3,3))</f>
      </c>
    </row>
    <row r="24381">
      <c r="A24381" s="95">
        <v>58404</v>
      </c>
      <c r="B24381" s="93" t="s">
        <v>24911</v>
      </c>
      <c r="C24381" s="93" t="s">
        <v>1411</v>
      </c>
      <c r="D24381" s="95">
        <v>1063</v>
      </c>
      <c r="E24381" s="95">
        <v>1478</v>
      </c>
      <c r="F24381" s="95">
        <v>23777516</v>
      </c>
      <c r="G24381" s="95">
        <v>250</v>
      </c>
      <c r="H24381" s="93" t="s">
        <v>8976</v>
      </c>
      <c r="I24381" s="93" t="s">
        <v>23895</v>
      </c>
      <c r="J24381" s="93" t="s">
        <v>20878</v>
      </c>
      <c r="K24381" s="93" t="s">
        <v>6859</v>
      </c>
      <c r="L24381" s="14">
        <f>AND(vyberHrace&lt;&gt;"",ISNUMBER(SEARCH(vyberHrace,$B24381)))</f>
      </c>
      <c r="M24381" s="14">
        <f>AND($I24381=MID(kododd,1,2),$J24381=MID(kododd,3,3))</f>
      </c>
    </row>
    <row r="24382">
      <c r="A24382" s="95">
        <v>8228</v>
      </c>
      <c r="B24382" s="93" t="s">
        <v>8431</v>
      </c>
      <c r="C24382" s="93" t="s">
        <v>1447</v>
      </c>
      <c r="D24382" s="95">
        <v>1347</v>
      </c>
      <c r="E24382" s="95">
        <v>1493</v>
      </c>
      <c r="F24382" s="95">
        <v>23733691</v>
      </c>
      <c r="G24382" s="95">
        <v>250</v>
      </c>
      <c r="H24382" s="93" t="s">
        <v>8976</v>
      </c>
      <c r="I24382" s="93" t="s">
        <v>23895</v>
      </c>
      <c r="J24382" s="93" t="s">
        <v>20965</v>
      </c>
      <c r="K24382" s="93" t="s">
        <v>3065</v>
      </c>
      <c r="L24382" s="14">
        <f>AND(vyberHrace&lt;&gt;"",ISNUMBER(SEARCH(vyberHrace,$B24382)))</f>
      </c>
      <c r="M24382" s="14">
        <f>AND($I24382=MID(kododd,1,2),$J24382=MID(kododd,3,3))</f>
      </c>
    </row>
    <row r="24383">
      <c r="A24383" s="95">
        <v>51454</v>
      </c>
      <c r="B24383" s="93" t="s">
        <v>3260</v>
      </c>
      <c r="C24383" s="93" t="s">
        <v>1406</v>
      </c>
      <c r="D24383" s="95">
        <v>1314</v>
      </c>
      <c r="F24383" s="95">
        <v>23763299</v>
      </c>
      <c r="G24383" s="95">
        <v>250</v>
      </c>
      <c r="H24383" s="93" t="s">
        <v>8976</v>
      </c>
      <c r="I24383" s="93" t="s">
        <v>23895</v>
      </c>
      <c r="J24383" s="93" t="s">
        <v>20948</v>
      </c>
      <c r="K24383" s="93" t="s">
        <v>6265</v>
      </c>
      <c r="L24383" s="14">
        <f>AND(vyberHrace&lt;&gt;"",ISNUMBER(SEARCH(vyberHrace,$B24383)))</f>
      </c>
      <c r="M24383" s="14">
        <f>AND($I24383=MID(kododd,1,2),$J24383=MID(kododd,3,3))</f>
      </c>
    </row>
    <row r="24384">
      <c r="A24384" s="95">
        <v>58405</v>
      </c>
      <c r="B24384" s="93" t="s">
        <v>24912</v>
      </c>
      <c r="C24384" s="93" t="s">
        <v>1487</v>
      </c>
      <c r="G24384" s="95">
        <v>0</v>
      </c>
      <c r="H24384" s="93" t="s">
        <v>8976</v>
      </c>
      <c r="I24384" s="93" t="s">
        <v>23895</v>
      </c>
      <c r="J24384" s="93" t="s">
        <v>20878</v>
      </c>
      <c r="K24384" s="93" t="s">
        <v>6859</v>
      </c>
      <c r="L24384" s="14">
        <f>AND(vyberHrace&lt;&gt;"",ISNUMBER(SEARCH(vyberHrace,$B24384)))</f>
      </c>
      <c r="M24384" s="14">
        <f>AND($I24384=MID(kododd,1,2),$J24384=MID(kododd,3,3))</f>
      </c>
    </row>
    <row r="24385">
      <c r="A24385" s="95">
        <v>56499</v>
      </c>
      <c r="B24385" s="93" t="s">
        <v>23303</v>
      </c>
      <c r="C24385" s="93" t="s">
        <v>1450</v>
      </c>
      <c r="G24385" s="95">
        <v>250</v>
      </c>
      <c r="H24385" s="93" t="s">
        <v>8976</v>
      </c>
      <c r="I24385" s="93" t="s">
        <v>23895</v>
      </c>
      <c r="J24385" s="93" t="s">
        <v>29575</v>
      </c>
      <c r="K24385" s="93" t="s">
        <v>29576</v>
      </c>
      <c r="L24385" s="14">
        <f>AND(vyberHrace&lt;&gt;"",ISNUMBER(SEARCH(vyberHrace,$B24385)))</f>
      </c>
      <c r="M24385" s="14">
        <f>AND($I24385=MID(kododd,1,2),$J24385=MID(kododd,3,3))</f>
      </c>
    </row>
    <row r="24386">
      <c r="A24386" s="95">
        <v>56500</v>
      </c>
      <c r="B24386" s="93" t="s">
        <v>23304</v>
      </c>
      <c r="C24386" s="93" t="s">
        <v>1412</v>
      </c>
      <c r="F24386" s="95">
        <v>23770872</v>
      </c>
      <c r="G24386" s="95">
        <v>250</v>
      </c>
      <c r="H24386" s="93" t="s">
        <v>8976</v>
      </c>
      <c r="I24386" s="93" t="s">
        <v>23895</v>
      </c>
      <c r="J24386" s="93" t="s">
        <v>29575</v>
      </c>
      <c r="K24386" s="93" t="s">
        <v>29576</v>
      </c>
      <c r="L24386" s="14">
        <f>AND(vyberHrace&lt;&gt;"",ISNUMBER(SEARCH(vyberHrace,$B24386)))</f>
      </c>
      <c r="M24386" s="14">
        <f>AND($I24386=MID(kododd,1,2),$J24386=MID(kododd,3,3))</f>
      </c>
    </row>
    <row r="24387">
      <c r="A24387" s="95">
        <v>39245</v>
      </c>
      <c r="B24387" s="93" t="s">
        <v>8440</v>
      </c>
      <c r="C24387" s="93" t="s">
        <v>1400</v>
      </c>
      <c r="D24387" s="95">
        <v>1436</v>
      </c>
      <c r="E24387" s="95">
        <v>1664</v>
      </c>
      <c r="F24387" s="95">
        <v>372005</v>
      </c>
      <c r="G24387" s="95">
        <v>0</v>
      </c>
      <c r="H24387" s="93" t="s">
        <v>8976</v>
      </c>
      <c r="I24387" s="93" t="s">
        <v>23895</v>
      </c>
      <c r="J24387" s="93" t="s">
        <v>20878</v>
      </c>
      <c r="K24387" s="93" t="s">
        <v>6859</v>
      </c>
      <c r="L24387" s="14">
        <f>AND(vyberHrace&lt;&gt;"",ISNUMBER(SEARCH(vyberHrace,$B24387)))</f>
      </c>
      <c r="M24387" s="14">
        <f>AND($I24387=MID(kododd,1,2),$J24387=MID(kododd,3,3))</f>
      </c>
    </row>
    <row r="24388">
      <c r="A24388" s="95">
        <v>40687</v>
      </c>
      <c r="B24388" s="93" t="s">
        <v>8441</v>
      </c>
      <c r="C24388" s="93" t="s">
        <v>1410</v>
      </c>
      <c r="D24388" s="95">
        <v>1044</v>
      </c>
      <c r="F24388" s="95">
        <v>23714743</v>
      </c>
      <c r="G24388" s="95">
        <v>0</v>
      </c>
      <c r="H24388" s="93" t="s">
        <v>8976</v>
      </c>
      <c r="I24388" s="93" t="s">
        <v>23895</v>
      </c>
      <c r="J24388" s="93" t="s">
        <v>20878</v>
      </c>
      <c r="K24388" s="93" t="s">
        <v>6859</v>
      </c>
      <c r="L24388" s="14">
        <f>AND(vyberHrace&lt;&gt;"",ISNUMBER(SEARCH(vyberHrace,$B24388)))</f>
      </c>
      <c r="M24388" s="14">
        <f>AND($I24388=MID(kododd,1,2),$J24388=MID(kododd,3,3))</f>
      </c>
    </row>
    <row r="24389">
      <c r="A24389" s="95">
        <v>38618</v>
      </c>
      <c r="B24389" s="93" t="s">
        <v>8442</v>
      </c>
      <c r="C24389" s="93" t="s">
        <v>1400</v>
      </c>
      <c r="D24389" s="95">
        <v>1859</v>
      </c>
      <c r="E24389" s="95">
        <v>1914</v>
      </c>
      <c r="F24389" s="95">
        <v>372013</v>
      </c>
      <c r="G24389" s="95">
        <v>250</v>
      </c>
      <c r="H24389" s="93" t="s">
        <v>8976</v>
      </c>
      <c r="I24389" s="93" t="s">
        <v>23895</v>
      </c>
      <c r="J24389" s="93" t="s">
        <v>20869</v>
      </c>
      <c r="K24389" s="93" t="s">
        <v>6770</v>
      </c>
      <c r="L24389" s="14">
        <f>AND(vyberHrace&lt;&gt;"",ISNUMBER(SEARCH(vyberHrace,$B24389)))</f>
      </c>
      <c r="M24389" s="14">
        <f>AND($I24389=MID(kododd,1,2),$J24389=MID(kododd,3,3))</f>
      </c>
    </row>
    <row r="24390">
      <c r="A24390" s="95">
        <v>39946</v>
      </c>
      <c r="B24390" s="93" t="s">
        <v>8443</v>
      </c>
      <c r="C24390" s="93" t="s">
        <v>1427</v>
      </c>
      <c r="D24390" s="95">
        <v>1730</v>
      </c>
      <c r="E24390" s="95">
        <v>1816</v>
      </c>
      <c r="F24390" s="95">
        <v>377775</v>
      </c>
      <c r="G24390" s="95">
        <v>250</v>
      </c>
      <c r="H24390" s="93" t="s">
        <v>8976</v>
      </c>
      <c r="I24390" s="93" t="s">
        <v>23895</v>
      </c>
      <c r="J24390" s="93" t="s">
        <v>20869</v>
      </c>
      <c r="K24390" s="93" t="s">
        <v>6770</v>
      </c>
      <c r="L24390" s="14">
        <f>AND(vyberHrace&lt;&gt;"",ISNUMBER(SEARCH(vyberHrace,$B24390)))</f>
      </c>
      <c r="M24390" s="14">
        <f>AND($I24390=MID(kododd,1,2),$J24390=MID(kododd,3,3))</f>
      </c>
    </row>
    <row r="24391">
      <c r="A24391" s="95">
        <v>46517</v>
      </c>
      <c r="B24391" s="93" t="s">
        <v>8456</v>
      </c>
      <c r="C24391" s="93" t="s">
        <v>1402</v>
      </c>
      <c r="F24391" s="95">
        <v>23720964</v>
      </c>
      <c r="G24391" s="95">
        <v>0</v>
      </c>
      <c r="H24391" s="93" t="s">
        <v>8976</v>
      </c>
      <c r="I24391" s="93" t="s">
        <v>23895</v>
      </c>
      <c r="J24391" s="93" t="s">
        <v>20936</v>
      </c>
      <c r="K24391" s="93" t="s">
        <v>5615</v>
      </c>
      <c r="L24391" s="14">
        <f>AND(vyberHrace&lt;&gt;"",ISNUMBER(SEARCH(vyberHrace,$B24391)))</f>
      </c>
      <c r="M24391" s="14">
        <f>AND($I24391=MID(kododd,1,2),$J24391=MID(kododd,3,3))</f>
      </c>
    </row>
    <row r="24392">
      <c r="A24392" s="95">
        <v>55630</v>
      </c>
      <c r="B24392" s="93" t="s">
        <v>23354</v>
      </c>
      <c r="C24392" s="93" t="s">
        <v>1407</v>
      </c>
      <c r="F24392" s="95">
        <v>23715103</v>
      </c>
      <c r="G24392" s="95">
        <v>250</v>
      </c>
      <c r="H24392" s="93" t="s">
        <v>8976</v>
      </c>
      <c r="I24392" s="93" t="s">
        <v>23895</v>
      </c>
      <c r="J24392" s="93" t="s">
        <v>20882</v>
      </c>
      <c r="K24392" s="93" t="s">
        <v>6865</v>
      </c>
      <c r="L24392" s="14">
        <f>AND(vyberHrace&lt;&gt;"",ISNUMBER(SEARCH(vyberHrace,$B24392)))</f>
      </c>
      <c r="M24392" s="14">
        <f>AND($I24392=MID(kododd,1,2),$J24392=MID(kododd,3,3))</f>
      </c>
    </row>
    <row r="24393">
      <c r="A24393" s="95">
        <v>55631</v>
      </c>
      <c r="B24393" s="93" t="s">
        <v>23355</v>
      </c>
      <c r="C24393" s="93" t="s">
        <v>1411</v>
      </c>
      <c r="F24393" s="95">
        <v>23761628</v>
      </c>
      <c r="G24393" s="95">
        <v>250</v>
      </c>
      <c r="H24393" s="93" t="s">
        <v>8976</v>
      </c>
      <c r="I24393" s="93" t="s">
        <v>23895</v>
      </c>
      <c r="J24393" s="93" t="s">
        <v>20882</v>
      </c>
      <c r="K24393" s="93" t="s">
        <v>6865</v>
      </c>
      <c r="L24393" s="14">
        <f>AND(vyberHrace&lt;&gt;"",ISNUMBER(SEARCH(vyberHrace,$B24393)))</f>
      </c>
      <c r="M24393" s="14">
        <f>AND($I24393=MID(kododd,1,2),$J24393=MID(kododd,3,3))</f>
      </c>
    </row>
    <row r="24394">
      <c r="A24394" s="95">
        <v>44727</v>
      </c>
      <c r="B24394" s="93" t="s">
        <v>10563</v>
      </c>
      <c r="C24394" s="93" t="s">
        <v>1467</v>
      </c>
      <c r="D24394" s="95">
        <v>1497</v>
      </c>
      <c r="F24394" s="95">
        <v>23706422</v>
      </c>
      <c r="G24394" s="95">
        <v>250</v>
      </c>
      <c r="H24394" s="93" t="s">
        <v>8976</v>
      </c>
      <c r="I24394" s="93" t="s">
        <v>23895</v>
      </c>
      <c r="J24394" s="93" t="s">
        <v>20866</v>
      </c>
      <c r="K24394" s="93" t="s">
        <v>6762</v>
      </c>
      <c r="L24394" s="14">
        <f>AND(vyberHrace&lt;&gt;"",ISNUMBER(SEARCH(vyberHrace,$B24394)))</f>
      </c>
      <c r="M24394" s="14">
        <f>AND($I24394=MID(kododd,1,2),$J24394=MID(kododd,3,3))</f>
      </c>
    </row>
    <row r="24395">
      <c r="A24395" s="95">
        <v>60874</v>
      </c>
      <c r="B24395" s="93" t="s">
        <v>27252</v>
      </c>
      <c r="C24395" s="93" t="s">
        <v>1487</v>
      </c>
      <c r="F24395" s="95">
        <v>23789166</v>
      </c>
      <c r="G24395" s="95">
        <v>250</v>
      </c>
      <c r="H24395" s="93" t="s">
        <v>8976</v>
      </c>
      <c r="I24395" s="93" t="s">
        <v>23895</v>
      </c>
      <c r="J24395" s="93" t="s">
        <v>20935</v>
      </c>
      <c r="K24395" s="93" t="s">
        <v>6901</v>
      </c>
      <c r="L24395" s="14">
        <f>AND(vyberHrace&lt;&gt;"",ISNUMBER(SEARCH(vyberHrace,$B24395)))</f>
      </c>
      <c r="M24395" s="14">
        <f>AND($I24395=MID(kododd,1,2),$J24395=MID(kododd,3,3))</f>
      </c>
    </row>
    <row r="24396">
      <c r="A24396" s="95">
        <v>61701</v>
      </c>
      <c r="B24396" s="93" t="s">
        <v>27855</v>
      </c>
      <c r="C24396" s="93" t="s">
        <v>24215</v>
      </c>
      <c r="G24396" s="95">
        <v>250</v>
      </c>
      <c r="H24396" s="93" t="s">
        <v>8976</v>
      </c>
      <c r="I24396" s="93" t="s">
        <v>23895</v>
      </c>
      <c r="J24396" s="93" t="s">
        <v>20935</v>
      </c>
      <c r="K24396" s="93" t="s">
        <v>6901</v>
      </c>
      <c r="L24396" s="14">
        <f>AND(vyberHrace&lt;&gt;"",ISNUMBER(SEARCH(vyberHrace,$B24396)))</f>
      </c>
      <c r="M24396" s="14">
        <f>AND($I24396=MID(kododd,1,2),$J24396=MID(kododd,3,3))</f>
      </c>
    </row>
    <row r="24397">
      <c r="A24397" s="95">
        <v>50970</v>
      </c>
      <c r="B24397" s="93" t="s">
        <v>6625</v>
      </c>
      <c r="C24397" s="93" t="s">
        <v>1422</v>
      </c>
      <c r="F24397" s="95">
        <v>23750588</v>
      </c>
      <c r="G24397" s="95">
        <v>0</v>
      </c>
      <c r="H24397" s="93" t="s">
        <v>8976</v>
      </c>
      <c r="I24397" s="93" t="s">
        <v>23895</v>
      </c>
      <c r="J24397" s="93" t="s">
        <v>20935</v>
      </c>
      <c r="K24397" s="93" t="s">
        <v>6901</v>
      </c>
      <c r="L24397" s="14">
        <f>AND(vyberHrace&lt;&gt;"",ISNUMBER(SEARCH(vyberHrace,$B24397)))</f>
      </c>
      <c r="M24397" s="14">
        <f>AND($I24397=MID(kododd,1,2),$J24397=MID(kododd,3,3))</f>
      </c>
    </row>
    <row r="24398">
      <c r="A24398" s="95">
        <v>51095</v>
      </c>
      <c r="B24398" s="93" t="s">
        <v>6626</v>
      </c>
      <c r="C24398" s="93" t="s">
        <v>1420</v>
      </c>
      <c r="F24398" s="95">
        <v>23756489</v>
      </c>
      <c r="G24398" s="95">
        <v>0</v>
      </c>
      <c r="H24398" s="93" t="s">
        <v>8976</v>
      </c>
      <c r="I24398" s="93" t="s">
        <v>23895</v>
      </c>
      <c r="J24398" s="93" t="s">
        <v>20935</v>
      </c>
      <c r="K24398" s="93" t="s">
        <v>6901</v>
      </c>
      <c r="L24398" s="14">
        <f>AND(vyberHrace&lt;&gt;"",ISNUMBER(SEARCH(vyberHrace,$B24398)))</f>
      </c>
      <c r="M24398" s="14">
        <f>AND($I24398=MID(kododd,1,2),$J24398=MID(kododd,3,3))</f>
      </c>
    </row>
    <row r="24399">
      <c r="A24399" s="95">
        <v>63774</v>
      </c>
      <c r="B24399" s="93" t="s">
        <v>30053</v>
      </c>
      <c r="C24399" s="93" t="s">
        <v>1411</v>
      </c>
      <c r="E24399" s="95">
        <v>1549</v>
      </c>
      <c r="F24399" s="95">
        <v>571007130</v>
      </c>
      <c r="G24399" s="95">
        <v>250</v>
      </c>
      <c r="H24399" s="93" t="s">
        <v>8976</v>
      </c>
      <c r="I24399" s="93" t="s">
        <v>23895</v>
      </c>
      <c r="J24399" s="93" t="s">
        <v>20896</v>
      </c>
      <c r="K24399" s="93" t="s">
        <v>6905</v>
      </c>
      <c r="L24399" s="14">
        <f>AND(vyberHrace&lt;&gt;"",ISNUMBER(SEARCH(vyberHrace,$B24399)))</f>
      </c>
      <c r="M24399" s="14">
        <f>AND($I24399=MID(kododd,1,2),$J24399=MID(kododd,3,3))</f>
      </c>
    </row>
    <row r="24400">
      <c r="A24400" s="95">
        <v>34517</v>
      </c>
      <c r="B24400" s="93" t="s">
        <v>18824</v>
      </c>
      <c r="C24400" s="93" t="s">
        <v>1399</v>
      </c>
      <c r="D24400" s="95">
        <v>1761</v>
      </c>
      <c r="E24400" s="95">
        <v>1845</v>
      </c>
      <c r="F24400" s="95">
        <v>386111</v>
      </c>
      <c r="G24400" s="95">
        <v>250</v>
      </c>
      <c r="H24400" s="93" t="s">
        <v>8976</v>
      </c>
      <c r="I24400" s="93" t="s">
        <v>23895</v>
      </c>
      <c r="J24400" s="93" t="s">
        <v>20967</v>
      </c>
      <c r="K24400" s="93" t="s">
        <v>4711</v>
      </c>
      <c r="L24400" s="14">
        <f>AND(vyberHrace&lt;&gt;"",ISNUMBER(SEARCH(vyberHrace,$B24400)))</f>
      </c>
      <c r="M24400" s="14">
        <f>AND($I24400=MID(kododd,1,2),$J24400=MID(kododd,3,3))</f>
      </c>
    </row>
    <row r="24401">
      <c r="A24401" s="95">
        <v>48442</v>
      </c>
      <c r="B24401" s="93" t="s">
        <v>18825</v>
      </c>
      <c r="C24401" s="93" t="s">
        <v>1406</v>
      </c>
      <c r="G24401" s="95">
        <v>0</v>
      </c>
      <c r="H24401" s="93" t="s">
        <v>8976</v>
      </c>
      <c r="I24401" s="93" t="s">
        <v>23895</v>
      </c>
      <c r="J24401" s="93" t="s">
        <v>20936</v>
      </c>
      <c r="K24401" s="93" t="s">
        <v>5615</v>
      </c>
      <c r="L24401" s="14">
        <f>AND(vyberHrace&lt;&gt;"",ISNUMBER(SEARCH(vyberHrace,$B24401)))</f>
      </c>
      <c r="M24401" s="14">
        <f>AND($I24401=MID(kododd,1,2),$J24401=MID(kododd,3,3))</f>
      </c>
    </row>
    <row r="24402">
      <c r="A24402" s="95">
        <v>52712</v>
      </c>
      <c r="B24402" s="93" t="s">
        <v>2403</v>
      </c>
      <c r="C24402" s="93" t="s">
        <v>1406</v>
      </c>
      <c r="G24402" s="95">
        <v>0</v>
      </c>
      <c r="H24402" s="93" t="s">
        <v>8976</v>
      </c>
      <c r="I24402" s="93" t="s">
        <v>23895</v>
      </c>
      <c r="J24402" s="93" t="s">
        <v>20936</v>
      </c>
      <c r="K24402" s="93" t="s">
        <v>5615</v>
      </c>
      <c r="L24402" s="14">
        <f>AND(vyberHrace&lt;&gt;"",ISNUMBER(SEARCH(vyberHrace,$B24402)))</f>
      </c>
      <c r="M24402" s="14">
        <f>AND($I24402=MID(kododd,1,2),$J24402=MID(kododd,3,3))</f>
      </c>
    </row>
    <row r="24403">
      <c r="A24403" s="95">
        <v>4055</v>
      </c>
      <c r="B24403" s="93" t="s">
        <v>18837</v>
      </c>
      <c r="C24403" s="93" t="s">
        <v>1447</v>
      </c>
      <c r="D24403" s="95">
        <v>1824</v>
      </c>
      <c r="F24403" s="95">
        <v>317594</v>
      </c>
      <c r="G24403" s="95">
        <v>0</v>
      </c>
      <c r="H24403" s="93" t="s">
        <v>8976</v>
      </c>
      <c r="I24403" s="93" t="s">
        <v>23895</v>
      </c>
      <c r="J24403" s="93" t="s">
        <v>20935</v>
      </c>
      <c r="K24403" s="93" t="s">
        <v>6901</v>
      </c>
      <c r="L24403" s="14">
        <f>AND(vyberHrace&lt;&gt;"",ISNUMBER(SEARCH(vyberHrace,$B24403)))</f>
      </c>
      <c r="M24403" s="14">
        <f>AND($I24403=MID(kododd,1,2),$J24403=MID(kododd,3,3))</f>
      </c>
    </row>
    <row r="24404">
      <c r="A24404" s="95">
        <v>56465</v>
      </c>
      <c r="B24404" s="93" t="s">
        <v>20723</v>
      </c>
      <c r="C24404" s="93" t="s">
        <v>1424</v>
      </c>
      <c r="G24404" s="95">
        <v>0</v>
      </c>
      <c r="H24404" s="93" t="s">
        <v>8976</v>
      </c>
      <c r="I24404" s="93" t="s">
        <v>23895</v>
      </c>
      <c r="J24404" s="93" t="s">
        <v>20935</v>
      </c>
      <c r="K24404" s="93" t="s">
        <v>6901</v>
      </c>
      <c r="L24404" s="14">
        <f>AND(vyberHrace&lt;&gt;"",ISNUMBER(SEARCH(vyberHrace,$B24404)))</f>
      </c>
      <c r="M24404" s="14">
        <f>AND($I24404=MID(kododd,1,2),$J24404=MID(kododd,3,3))</f>
      </c>
    </row>
    <row r="24405">
      <c r="A24405" s="95">
        <v>52433</v>
      </c>
      <c r="B24405" s="93" t="s">
        <v>2381</v>
      </c>
      <c r="C24405" s="93" t="s">
        <v>1420</v>
      </c>
      <c r="G24405" s="95">
        <v>0</v>
      </c>
      <c r="H24405" s="93" t="s">
        <v>8976</v>
      </c>
      <c r="I24405" s="93" t="s">
        <v>23895</v>
      </c>
      <c r="J24405" s="93" t="s">
        <v>20878</v>
      </c>
      <c r="K24405" s="93" t="s">
        <v>6859</v>
      </c>
      <c r="L24405" s="14">
        <f>AND(vyberHrace&lt;&gt;"",ISNUMBER(SEARCH(vyberHrace,$B24405)))</f>
      </c>
      <c r="M24405" s="14">
        <f>AND($I24405=MID(kododd,1,2),$J24405=MID(kododd,3,3))</f>
      </c>
    </row>
    <row r="24406">
      <c r="A24406" s="95">
        <v>52434</v>
      </c>
      <c r="B24406" s="93" t="s">
        <v>2381</v>
      </c>
      <c r="C24406" s="93" t="s">
        <v>1420</v>
      </c>
      <c r="F24406" s="95">
        <v>23754435</v>
      </c>
      <c r="G24406" s="95">
        <v>250</v>
      </c>
      <c r="H24406" s="93" t="s">
        <v>8976</v>
      </c>
      <c r="I24406" s="93" t="s">
        <v>23895</v>
      </c>
      <c r="J24406" s="93" t="s">
        <v>20878</v>
      </c>
      <c r="K24406" s="93" t="s">
        <v>6859</v>
      </c>
      <c r="L24406" s="14">
        <f>AND(vyberHrace&lt;&gt;"",ISNUMBER(SEARCH(vyberHrace,$B24406)))</f>
      </c>
      <c r="M24406" s="14">
        <f>AND($I24406=MID(kododd,1,2),$J24406=MID(kododd,3,3))</f>
      </c>
    </row>
    <row r="24407">
      <c r="A24407" s="95">
        <v>54521</v>
      </c>
      <c r="B24407" s="93" t="s">
        <v>18850</v>
      </c>
      <c r="C24407" s="93" t="s">
        <v>1424</v>
      </c>
      <c r="G24407" s="95">
        <v>0</v>
      </c>
      <c r="H24407" s="93" t="s">
        <v>8976</v>
      </c>
      <c r="I24407" s="93" t="s">
        <v>23895</v>
      </c>
      <c r="J24407" s="93" t="s">
        <v>20878</v>
      </c>
      <c r="K24407" s="93" t="s">
        <v>6859</v>
      </c>
      <c r="L24407" s="14">
        <f>AND(vyberHrace&lt;&gt;"",ISNUMBER(SEARCH(vyberHrace,$B24407)))</f>
      </c>
      <c r="M24407" s="14">
        <f>AND($I24407=MID(kododd,1,2),$J24407=MID(kododd,3,3))</f>
      </c>
    </row>
    <row r="24408">
      <c r="A24408" s="95">
        <v>62395</v>
      </c>
      <c r="B24408" s="93" t="s">
        <v>28564</v>
      </c>
      <c r="C24408" s="93" t="s">
        <v>1436</v>
      </c>
      <c r="G24408" s="95">
        <v>500</v>
      </c>
      <c r="H24408" s="93" t="s">
        <v>8976</v>
      </c>
      <c r="I24408" s="93" t="s">
        <v>23895</v>
      </c>
      <c r="J24408" s="93" t="s">
        <v>23412</v>
      </c>
      <c r="K24408" s="93" t="s">
        <v>21370</v>
      </c>
      <c r="L24408" s="14">
        <f>AND(vyberHrace&lt;&gt;"",ISNUMBER(SEARCH(vyberHrace,$B24408)))</f>
      </c>
      <c r="M24408" s="14">
        <f>AND($I24408=MID(kododd,1,2),$J24408=MID(kododd,3,3))</f>
      </c>
    </row>
    <row r="24409">
      <c r="A24409" s="95">
        <v>7263</v>
      </c>
      <c r="B24409" s="93" t="s">
        <v>18856</v>
      </c>
      <c r="C24409" s="93" t="s">
        <v>1404</v>
      </c>
      <c r="D24409" s="95">
        <v>1212</v>
      </c>
      <c r="E24409" s="95">
        <v>1525</v>
      </c>
      <c r="F24409" s="95">
        <v>23706120</v>
      </c>
      <c r="G24409" s="95">
        <v>0</v>
      </c>
      <c r="H24409" s="93" t="s">
        <v>8976</v>
      </c>
      <c r="I24409" s="93" t="s">
        <v>23895</v>
      </c>
      <c r="J24409" s="93" t="s">
        <v>20887</v>
      </c>
      <c r="K24409" s="93" t="s">
        <v>6893</v>
      </c>
      <c r="L24409" s="14">
        <f>AND(vyberHrace&lt;&gt;"",ISNUMBER(SEARCH(vyberHrace,$B24409)))</f>
      </c>
      <c r="M24409" s="14">
        <f>AND($I24409=MID(kododd,1,2),$J24409=MID(kododd,3,3))</f>
      </c>
    </row>
    <row r="24410">
      <c r="A24410" s="95">
        <v>59355</v>
      </c>
      <c r="B24410" s="93" t="s">
        <v>25774</v>
      </c>
      <c r="C24410" s="93" t="s">
        <v>1424</v>
      </c>
      <c r="G24410" s="95">
        <v>250</v>
      </c>
      <c r="H24410" s="93" t="s">
        <v>8976</v>
      </c>
      <c r="I24410" s="93" t="s">
        <v>23895</v>
      </c>
      <c r="J24410" s="93" t="s">
        <v>20948</v>
      </c>
      <c r="K24410" s="93" t="s">
        <v>6265</v>
      </c>
      <c r="L24410" s="14">
        <f>AND(vyberHrace&lt;&gt;"",ISNUMBER(SEARCH(vyberHrace,$B24410)))</f>
      </c>
      <c r="M24410" s="14">
        <f>AND($I24410=MID(kododd,1,2),$J24410=MID(kododd,3,3))</f>
      </c>
    </row>
    <row r="24411">
      <c r="A24411" s="95">
        <v>58205</v>
      </c>
      <c r="B24411" s="93" t="s">
        <v>24723</v>
      </c>
      <c r="C24411" s="93" t="s">
        <v>1411</v>
      </c>
      <c r="F24411" s="95">
        <v>23776722</v>
      </c>
      <c r="G24411" s="95">
        <v>250</v>
      </c>
      <c r="H24411" s="93" t="s">
        <v>8976</v>
      </c>
      <c r="I24411" s="93" t="s">
        <v>23895</v>
      </c>
      <c r="J24411" s="93" t="s">
        <v>20869</v>
      </c>
      <c r="K24411" s="93" t="s">
        <v>6770</v>
      </c>
      <c r="L24411" s="14">
        <f>AND(vyberHrace&lt;&gt;"",ISNUMBER(SEARCH(vyberHrace,$B24411)))</f>
      </c>
      <c r="M24411" s="14">
        <f>AND($I24411=MID(kododd,1,2),$J24411=MID(kododd,3,3))</f>
      </c>
    </row>
    <row r="24412">
      <c r="A24412" s="95">
        <v>58206</v>
      </c>
      <c r="B24412" s="93" t="s">
        <v>24724</v>
      </c>
      <c r="C24412" s="93" t="s">
        <v>1424</v>
      </c>
      <c r="F24412" s="95">
        <v>23776730</v>
      </c>
      <c r="G24412" s="95">
        <v>250</v>
      </c>
      <c r="H24412" s="93" t="s">
        <v>8976</v>
      </c>
      <c r="I24412" s="93" t="s">
        <v>23895</v>
      </c>
      <c r="J24412" s="93" t="s">
        <v>20869</v>
      </c>
      <c r="K24412" s="93" t="s">
        <v>6770</v>
      </c>
      <c r="L24412" s="14">
        <f>AND(vyberHrace&lt;&gt;"",ISNUMBER(SEARCH(vyberHrace,$B24412)))</f>
      </c>
      <c r="M24412" s="14">
        <f>AND($I24412=MID(kododd,1,2),$J24412=MID(kododd,3,3))</f>
      </c>
    </row>
    <row r="24413">
      <c r="A24413" s="95">
        <v>52435</v>
      </c>
      <c r="B24413" s="93" t="s">
        <v>2382</v>
      </c>
      <c r="C24413" s="93" t="s">
        <v>1412</v>
      </c>
      <c r="G24413" s="95">
        <v>0</v>
      </c>
      <c r="H24413" s="93" t="s">
        <v>8976</v>
      </c>
      <c r="I24413" s="93" t="s">
        <v>23895</v>
      </c>
      <c r="J24413" s="93" t="s">
        <v>20878</v>
      </c>
      <c r="K24413" s="93" t="s">
        <v>6859</v>
      </c>
      <c r="L24413" s="14">
        <f>AND(vyberHrace&lt;&gt;"",ISNUMBER(SEARCH(vyberHrace,$B24413)))</f>
      </c>
      <c r="M24413" s="14">
        <f>AND($I24413=MID(kododd,1,2),$J24413=MID(kododd,3,3))</f>
      </c>
    </row>
    <row r="24414">
      <c r="A24414" s="95">
        <v>53728</v>
      </c>
      <c r="B24414" s="93" t="s">
        <v>1257</v>
      </c>
      <c r="C24414" s="93" t="s">
        <v>1421</v>
      </c>
      <c r="D24414" s="95">
        <v>1269</v>
      </c>
      <c r="E24414" s="95">
        <v>1454</v>
      </c>
      <c r="F24414" s="95">
        <v>23746947</v>
      </c>
      <c r="G24414" s="95">
        <v>250</v>
      </c>
      <c r="H24414" s="93" t="s">
        <v>8976</v>
      </c>
      <c r="I24414" s="93" t="s">
        <v>23895</v>
      </c>
      <c r="J24414" s="93" t="s">
        <v>20851</v>
      </c>
      <c r="K24414" s="93" t="s">
        <v>5148</v>
      </c>
      <c r="L24414" s="14">
        <f>AND(vyberHrace&lt;&gt;"",ISNUMBER(SEARCH(vyberHrace,$B24414)))</f>
      </c>
      <c r="M24414" s="14">
        <f>AND($I24414=MID(kododd,1,2),$J24414=MID(kododd,3,3))</f>
      </c>
    </row>
    <row r="24415">
      <c r="A24415" s="95">
        <v>44441</v>
      </c>
      <c r="B24415" s="93" t="s">
        <v>8655</v>
      </c>
      <c r="C24415" s="93" t="s">
        <v>3255</v>
      </c>
      <c r="D24415" s="95">
        <v>2025</v>
      </c>
      <c r="E24415" s="95">
        <v>1997</v>
      </c>
      <c r="F24415" s="95">
        <v>23712813</v>
      </c>
      <c r="G24415" s="95">
        <v>250</v>
      </c>
      <c r="H24415" s="93" t="s">
        <v>8976</v>
      </c>
      <c r="I24415" s="93" t="s">
        <v>23895</v>
      </c>
      <c r="J24415" s="93" t="s">
        <v>20878</v>
      </c>
      <c r="K24415" s="93" t="s">
        <v>6859</v>
      </c>
      <c r="L24415" s="14">
        <f>AND(vyberHrace&lt;&gt;"",ISNUMBER(SEARCH(vyberHrace,$B24415)))</f>
      </c>
      <c r="M24415" s="14">
        <f>AND($I24415=MID(kododd,1,2),$J24415=MID(kododd,3,3))</f>
      </c>
    </row>
    <row r="24416">
      <c r="A24416" s="95">
        <v>14891</v>
      </c>
      <c r="B24416" s="93" t="s">
        <v>10777</v>
      </c>
      <c r="C24416" s="93" t="s">
        <v>1434</v>
      </c>
      <c r="D24416" s="95">
        <v>1338</v>
      </c>
      <c r="F24416" s="95">
        <v>23757345</v>
      </c>
      <c r="G24416" s="95">
        <v>250</v>
      </c>
      <c r="H24416" s="93" t="s">
        <v>8976</v>
      </c>
      <c r="I24416" s="93" t="s">
        <v>23895</v>
      </c>
      <c r="J24416" s="93" t="s">
        <v>21000</v>
      </c>
      <c r="K24416" s="93" t="s">
        <v>14613</v>
      </c>
      <c r="L24416" s="14">
        <f>AND(vyberHrace&lt;&gt;"",ISNUMBER(SEARCH(vyberHrace,$B24416)))</f>
      </c>
      <c r="M24416" s="14">
        <f>AND($I24416=MID(kododd,1,2),$J24416=MID(kododd,3,3))</f>
      </c>
    </row>
    <row r="24417">
      <c r="A24417" s="95">
        <v>32869</v>
      </c>
      <c r="B24417" s="93" t="s">
        <v>10778</v>
      </c>
      <c r="C24417" s="93" t="s">
        <v>1431</v>
      </c>
      <c r="D24417" s="95">
        <v>1608</v>
      </c>
      <c r="E24417" s="95">
        <v>1752</v>
      </c>
      <c r="F24417" s="95">
        <v>23708824</v>
      </c>
      <c r="G24417" s="95">
        <v>250</v>
      </c>
      <c r="H24417" s="93" t="s">
        <v>8976</v>
      </c>
      <c r="I24417" s="93" t="s">
        <v>23895</v>
      </c>
      <c r="J24417" s="93" t="s">
        <v>21000</v>
      </c>
      <c r="K24417" s="93" t="s">
        <v>14613</v>
      </c>
      <c r="L24417" s="14">
        <f>AND(vyberHrace&lt;&gt;"",ISNUMBER(SEARCH(vyberHrace,$B24417)))</f>
      </c>
      <c r="M24417" s="14">
        <f>AND($I24417=MID(kododd,1,2),$J24417=MID(kododd,3,3))</f>
      </c>
    </row>
    <row r="24418">
      <c r="A24418" s="95">
        <v>15447</v>
      </c>
      <c r="B24418" s="93" t="s">
        <v>10779</v>
      </c>
      <c r="C24418" s="93" t="s">
        <v>1407</v>
      </c>
      <c r="D24418" s="95">
        <v>1801</v>
      </c>
      <c r="E24418" s="95">
        <v>1876</v>
      </c>
      <c r="F24418" s="95">
        <v>334634</v>
      </c>
      <c r="G24418" s="95">
        <v>250</v>
      </c>
      <c r="H24418" s="93" t="s">
        <v>8976</v>
      </c>
      <c r="I24418" s="93" t="s">
        <v>23895</v>
      </c>
      <c r="J24418" s="93" t="s">
        <v>20966</v>
      </c>
      <c r="K24418" s="93" t="s">
        <v>3069</v>
      </c>
      <c r="L24418" s="14">
        <f>AND(vyberHrace&lt;&gt;"",ISNUMBER(SEARCH(vyberHrace,$B24418)))</f>
      </c>
      <c r="M24418" s="14">
        <f>AND($I24418=MID(kododd,1,2),$J24418=MID(kododd,3,3))</f>
      </c>
    </row>
    <row r="24419">
      <c r="A24419" s="95">
        <v>10521</v>
      </c>
      <c r="B24419" s="93" t="s">
        <v>10781</v>
      </c>
      <c r="C24419" s="93" t="s">
        <v>1455</v>
      </c>
      <c r="D24419" s="95">
        <v>1954</v>
      </c>
      <c r="E24419" s="95">
        <v>1980</v>
      </c>
      <c r="F24419" s="95">
        <v>318302</v>
      </c>
      <c r="G24419" s="95">
        <v>250</v>
      </c>
      <c r="H24419" s="93" t="s">
        <v>8976</v>
      </c>
      <c r="I24419" s="93" t="s">
        <v>23895</v>
      </c>
      <c r="J24419" s="93" t="s">
        <v>20967</v>
      </c>
      <c r="K24419" s="93" t="s">
        <v>4711</v>
      </c>
      <c r="L24419" s="14">
        <f>AND(vyberHrace&lt;&gt;"",ISNUMBER(SEARCH(vyberHrace,$B24419)))</f>
      </c>
      <c r="M24419" s="14">
        <f>AND($I24419=MID(kododd,1,2),$J24419=MID(kododd,3,3))</f>
      </c>
    </row>
    <row r="24420">
      <c r="A24420" s="95">
        <v>53011</v>
      </c>
      <c r="B24420" s="93" t="s">
        <v>20725</v>
      </c>
      <c r="C24420" s="93" t="s">
        <v>1419</v>
      </c>
      <c r="E24420" s="95">
        <v>1603</v>
      </c>
      <c r="F24420" s="95">
        <v>23740035</v>
      </c>
      <c r="G24420" s="95">
        <v>0</v>
      </c>
      <c r="H24420" s="93" t="s">
        <v>8976</v>
      </c>
      <c r="I24420" s="93" t="s">
        <v>23895</v>
      </c>
      <c r="J24420" s="93" t="s">
        <v>20878</v>
      </c>
      <c r="K24420" s="93" t="s">
        <v>6859</v>
      </c>
      <c r="L24420" s="14">
        <f>AND(vyberHrace&lt;&gt;"",ISNUMBER(SEARCH(vyberHrace,$B24420)))</f>
      </c>
      <c r="M24420" s="14">
        <f>AND($I24420=MID(kododd,1,2),$J24420=MID(kododd,3,3))</f>
      </c>
    </row>
    <row r="24421">
      <c r="A24421" s="95">
        <v>54256</v>
      </c>
      <c r="B24421" s="93" t="s">
        <v>1312</v>
      </c>
      <c r="C24421" s="93" t="s">
        <v>1420</v>
      </c>
      <c r="G24421" s="95">
        <v>0</v>
      </c>
      <c r="H24421" s="93" t="s">
        <v>8976</v>
      </c>
      <c r="I24421" s="93" t="s">
        <v>23895</v>
      </c>
      <c r="J24421" s="93" t="s">
        <v>20935</v>
      </c>
      <c r="K24421" s="93" t="s">
        <v>6901</v>
      </c>
      <c r="L24421" s="14">
        <f>AND(vyberHrace&lt;&gt;"",ISNUMBER(SEARCH(vyberHrace,$B24421)))</f>
      </c>
      <c r="M24421" s="14">
        <f>AND($I24421=MID(kododd,1,2),$J24421=MID(kododd,3,3))</f>
      </c>
    </row>
    <row r="24422">
      <c r="A24422" s="95">
        <v>13030</v>
      </c>
      <c r="B24422" s="93" t="s">
        <v>13002</v>
      </c>
      <c r="C24422" s="93" t="s">
        <v>1441</v>
      </c>
      <c r="D24422" s="95">
        <v>1669</v>
      </c>
      <c r="E24422" s="95">
        <v>1774</v>
      </c>
      <c r="F24422" s="95">
        <v>388289</v>
      </c>
      <c r="G24422" s="95">
        <v>250</v>
      </c>
      <c r="H24422" s="93" t="s">
        <v>8976</v>
      </c>
      <c r="I24422" s="93" t="s">
        <v>23895</v>
      </c>
      <c r="J24422" s="93" t="s">
        <v>20875</v>
      </c>
      <c r="K24422" s="93" t="s">
        <v>11215</v>
      </c>
      <c r="L24422" s="14">
        <f>AND(vyberHrace&lt;&gt;"",ISNUMBER(SEARCH(vyberHrace,$B24422)))</f>
      </c>
      <c r="M24422" s="14">
        <f>AND($I24422=MID(kododd,1,2),$J24422=MID(kododd,3,3))</f>
      </c>
    </row>
    <row r="24423">
      <c r="A24423" s="95">
        <v>63015</v>
      </c>
      <c r="B24423" s="93" t="s">
        <v>29724</v>
      </c>
      <c r="C24423" s="93" t="s">
        <v>1486</v>
      </c>
      <c r="F24423" s="95">
        <v>571002863</v>
      </c>
      <c r="G24423" s="95">
        <v>250</v>
      </c>
      <c r="H24423" s="93" t="s">
        <v>8976</v>
      </c>
      <c r="I24423" s="93" t="s">
        <v>23895</v>
      </c>
      <c r="J24423" s="93" t="s">
        <v>20947</v>
      </c>
      <c r="K24423" s="93" t="s">
        <v>6833</v>
      </c>
      <c r="L24423" s="14">
        <f>AND(vyberHrace&lt;&gt;"",ISNUMBER(SEARCH(vyberHrace,$B24423)))</f>
      </c>
      <c r="M24423" s="14">
        <f>AND($I24423=MID(kododd,1,2),$J24423=MID(kododd,3,3))</f>
      </c>
    </row>
    <row r="24424">
      <c r="A24424" s="95">
        <v>54888</v>
      </c>
      <c r="B24424" s="93" t="s">
        <v>1313</v>
      </c>
      <c r="C24424" s="93" t="s">
        <v>1411</v>
      </c>
      <c r="G24424" s="95">
        <v>0</v>
      </c>
      <c r="H24424" s="93" t="s">
        <v>8976</v>
      </c>
      <c r="I24424" s="93" t="s">
        <v>23895</v>
      </c>
      <c r="J24424" s="93" t="s">
        <v>20935</v>
      </c>
      <c r="K24424" s="93" t="s">
        <v>6901</v>
      </c>
      <c r="L24424" s="14">
        <f>AND(vyberHrace&lt;&gt;"",ISNUMBER(SEARCH(vyberHrace,$B24424)))</f>
      </c>
      <c r="M24424" s="14">
        <f>AND($I24424=MID(kododd,1,2),$J24424=MID(kododd,3,3))</f>
      </c>
    </row>
    <row r="24425">
      <c r="A24425" s="95">
        <v>41024</v>
      </c>
      <c r="B24425" s="93" t="s">
        <v>13005</v>
      </c>
      <c r="C24425" s="93" t="s">
        <v>1410</v>
      </c>
      <c r="G24425" s="95">
        <v>0</v>
      </c>
      <c r="H24425" s="93" t="s">
        <v>8976</v>
      </c>
      <c r="I24425" s="93" t="s">
        <v>23895</v>
      </c>
      <c r="J24425" s="93" t="s">
        <v>20878</v>
      </c>
      <c r="K24425" s="93" t="s">
        <v>6859</v>
      </c>
      <c r="L24425" s="14">
        <f>AND(vyberHrace&lt;&gt;"",ISNUMBER(SEARCH(vyberHrace,$B24425)))</f>
      </c>
      <c r="M24425" s="14">
        <f>AND($I24425=MID(kododd,1,2),$J24425=MID(kododd,3,3))</f>
      </c>
    </row>
    <row r="24426">
      <c r="A24426" s="95">
        <v>5841</v>
      </c>
      <c r="B24426" s="93" t="s">
        <v>13007</v>
      </c>
      <c r="C24426" s="93" t="s">
        <v>1432</v>
      </c>
      <c r="D24426" s="95">
        <v>1702</v>
      </c>
      <c r="G24426" s="95">
        <v>0</v>
      </c>
      <c r="H24426" s="93" t="s">
        <v>8976</v>
      </c>
      <c r="I24426" s="93" t="s">
        <v>23895</v>
      </c>
      <c r="J24426" s="93" t="s">
        <v>21003</v>
      </c>
      <c r="K24426" s="93" t="s">
        <v>11216</v>
      </c>
      <c r="L24426" s="14">
        <f>AND(vyberHrace&lt;&gt;"",ISNUMBER(SEARCH(vyberHrace,$B24426)))</f>
      </c>
      <c r="M24426" s="14">
        <f>AND($I24426=MID(kododd,1,2),$J24426=MID(kododd,3,3))</f>
      </c>
    </row>
    <row r="24427">
      <c r="A24427" s="95">
        <v>62816</v>
      </c>
      <c r="B24427" s="93" t="s">
        <v>29725</v>
      </c>
      <c r="C24427" s="93" t="s">
        <v>1488</v>
      </c>
      <c r="G24427" s="95">
        <v>250</v>
      </c>
      <c r="H24427" s="93" t="s">
        <v>8976</v>
      </c>
      <c r="I24427" s="93" t="s">
        <v>23895</v>
      </c>
      <c r="J24427" s="93" t="s">
        <v>20878</v>
      </c>
      <c r="K24427" s="93" t="s">
        <v>6859</v>
      </c>
      <c r="L24427" s="14">
        <f>AND(vyberHrace&lt;&gt;"",ISNUMBER(SEARCH(vyberHrace,$B24427)))</f>
      </c>
      <c r="M24427" s="14">
        <f>AND($I24427=MID(kododd,1,2),$J24427=MID(kododd,3,3))</f>
      </c>
    </row>
    <row r="24428">
      <c r="A24428" s="95">
        <v>36955</v>
      </c>
      <c r="B24428" s="93" t="s">
        <v>13011</v>
      </c>
      <c r="C24428" s="93" t="s">
        <v>1421</v>
      </c>
      <c r="D24428" s="95">
        <v>1613</v>
      </c>
      <c r="E24428" s="95">
        <v>1729</v>
      </c>
      <c r="F24428" s="95">
        <v>382736</v>
      </c>
      <c r="G24428" s="95">
        <v>250</v>
      </c>
      <c r="H24428" s="93" t="s">
        <v>8976</v>
      </c>
      <c r="I24428" s="93" t="s">
        <v>23895</v>
      </c>
      <c r="J24428" s="93" t="s">
        <v>20948</v>
      </c>
      <c r="K24428" s="93" t="s">
        <v>6265</v>
      </c>
      <c r="L24428" s="14">
        <f>AND(vyberHrace&lt;&gt;"",ISNUMBER(SEARCH(vyberHrace,$B24428)))</f>
      </c>
      <c r="M24428" s="14">
        <f>AND($I24428=MID(kododd,1,2),$J24428=MID(kododd,3,3))</f>
      </c>
    </row>
    <row r="24429">
      <c r="A24429" s="95">
        <v>58406</v>
      </c>
      <c r="B24429" s="93" t="s">
        <v>24913</v>
      </c>
      <c r="C24429" s="93" t="s">
        <v>1450</v>
      </c>
      <c r="G24429" s="95">
        <v>0</v>
      </c>
      <c r="H24429" s="93" t="s">
        <v>8976</v>
      </c>
      <c r="I24429" s="93" t="s">
        <v>23895</v>
      </c>
      <c r="J24429" s="93" t="s">
        <v>20878</v>
      </c>
      <c r="K24429" s="93" t="s">
        <v>6859</v>
      </c>
      <c r="L24429" s="14">
        <f>AND(vyberHrace&lt;&gt;"",ISNUMBER(SEARCH(vyberHrace,$B24429)))</f>
      </c>
      <c r="M24429" s="14">
        <f>AND($I24429=MID(kododd,1,2),$J24429=MID(kododd,3,3))</f>
      </c>
    </row>
    <row r="24430">
      <c r="A24430" s="95">
        <v>31372</v>
      </c>
      <c r="B24430" s="93" t="s">
        <v>13015</v>
      </c>
      <c r="C24430" s="93" t="s">
        <v>1475</v>
      </c>
      <c r="D24430" s="95">
        <v>1530</v>
      </c>
      <c r="F24430" s="95">
        <v>388297</v>
      </c>
      <c r="G24430" s="95">
        <v>0</v>
      </c>
      <c r="H24430" s="93" t="s">
        <v>8976</v>
      </c>
      <c r="I24430" s="93" t="s">
        <v>23895</v>
      </c>
      <c r="J24430" s="93" t="s">
        <v>20854</v>
      </c>
      <c r="K24430" s="93" t="s">
        <v>9943</v>
      </c>
      <c r="L24430" s="14">
        <f>AND(vyberHrace&lt;&gt;"",ISNUMBER(SEARCH(vyberHrace,$B24430)))</f>
      </c>
      <c r="M24430" s="14">
        <f>AND($I24430=MID(kododd,1,2),$J24430=MID(kododd,3,3))</f>
      </c>
    </row>
    <row r="24431">
      <c r="A24431" s="95">
        <v>10530</v>
      </c>
      <c r="B24431" s="93" t="s">
        <v>13040</v>
      </c>
      <c r="C24431" s="93" t="s">
        <v>1474</v>
      </c>
      <c r="D24431" s="95">
        <v>1578</v>
      </c>
      <c r="E24431" s="95">
        <v>1709</v>
      </c>
      <c r="F24431" s="95">
        <v>388300</v>
      </c>
      <c r="G24431" s="95">
        <v>250</v>
      </c>
      <c r="H24431" s="93" t="s">
        <v>8976</v>
      </c>
      <c r="I24431" s="93" t="s">
        <v>23895</v>
      </c>
      <c r="J24431" s="93" t="s">
        <v>20875</v>
      </c>
      <c r="K24431" s="93" t="s">
        <v>11215</v>
      </c>
      <c r="L24431" s="14">
        <f>AND(vyberHrace&lt;&gt;"",ISNUMBER(SEARCH(vyberHrace,$B24431)))</f>
      </c>
      <c r="M24431" s="14">
        <f>AND($I24431=MID(kododd,1,2),$J24431=MID(kododd,3,3))</f>
      </c>
    </row>
    <row r="24432">
      <c r="A24432" s="95">
        <v>52436</v>
      </c>
      <c r="B24432" s="93" t="s">
        <v>13148</v>
      </c>
      <c r="C24432" s="93" t="s">
        <v>1412</v>
      </c>
      <c r="G24432" s="95">
        <v>0</v>
      </c>
      <c r="H24432" s="93" t="s">
        <v>8976</v>
      </c>
      <c r="I24432" s="93" t="s">
        <v>23895</v>
      </c>
      <c r="J24432" s="93" t="s">
        <v>20878</v>
      </c>
      <c r="K24432" s="93" t="s">
        <v>6859</v>
      </c>
      <c r="L24432" s="14">
        <f>AND(vyberHrace&lt;&gt;"",ISNUMBER(SEARCH(vyberHrace,$B24432)))</f>
      </c>
      <c r="M24432" s="14">
        <f>AND($I24432=MID(kododd,1,2),$J24432=MID(kododd,3,3))</f>
      </c>
    </row>
    <row r="24433">
      <c r="A24433" s="95">
        <v>34593</v>
      </c>
      <c r="B24433" s="93" t="s">
        <v>13152</v>
      </c>
      <c r="C24433" s="93" t="s">
        <v>1475</v>
      </c>
      <c r="G24433" s="95">
        <v>0</v>
      </c>
      <c r="H24433" s="93" t="s">
        <v>8976</v>
      </c>
      <c r="I24433" s="93" t="s">
        <v>23895</v>
      </c>
      <c r="J24433" s="93" t="s">
        <v>20924</v>
      </c>
      <c r="K24433" s="93" t="s">
        <v>5572</v>
      </c>
      <c r="L24433" s="14">
        <f>AND(vyberHrace&lt;&gt;"",ISNUMBER(SEARCH(vyberHrace,$B24433)))</f>
      </c>
      <c r="M24433" s="14">
        <f>AND($I24433=MID(kododd,1,2),$J24433=MID(kododd,3,3))</f>
      </c>
    </row>
    <row r="24434">
      <c r="A24434" s="95">
        <v>63861</v>
      </c>
      <c r="B24434" s="93" t="s">
        <v>30054</v>
      </c>
      <c r="C24434" s="93" t="s">
        <v>1486</v>
      </c>
      <c r="G24434" s="95">
        <v>250</v>
      </c>
      <c r="H24434" s="93" t="s">
        <v>8976</v>
      </c>
      <c r="I24434" s="93" t="s">
        <v>23895</v>
      </c>
      <c r="J24434" s="93" t="s">
        <v>20865</v>
      </c>
      <c r="K24434" s="93" t="s">
        <v>6760</v>
      </c>
      <c r="L24434" s="14">
        <f>AND(vyberHrace&lt;&gt;"",ISNUMBER(SEARCH(vyberHrace,$B24434)))</f>
      </c>
      <c r="M24434" s="14">
        <f>AND($I24434=MID(kododd,1,2),$J24434=MID(kododd,3,3))</f>
      </c>
    </row>
    <row r="24435">
      <c r="A24435" s="95">
        <v>63862</v>
      </c>
      <c r="B24435" s="93" t="s">
        <v>30055</v>
      </c>
      <c r="C24435" s="93" t="s">
        <v>1418</v>
      </c>
      <c r="G24435" s="95">
        <v>0</v>
      </c>
      <c r="H24435" s="93" t="s">
        <v>8976</v>
      </c>
      <c r="I24435" s="93" t="s">
        <v>23895</v>
      </c>
      <c r="J24435" s="93" t="s">
        <v>20865</v>
      </c>
      <c r="K24435" s="93" t="s">
        <v>6760</v>
      </c>
      <c r="L24435" s="14">
        <f>AND(vyberHrace&lt;&gt;"",ISNUMBER(SEARCH(vyberHrace,$B24435)))</f>
      </c>
      <c r="M24435" s="14">
        <f>AND($I24435=MID(kododd,1,2),$J24435=MID(kododd,3,3))</f>
      </c>
    </row>
    <row r="24436">
      <c r="A24436" s="95">
        <v>55646</v>
      </c>
      <c r="B24436" s="93" t="s">
        <v>23229</v>
      </c>
      <c r="C24436" s="93" t="s">
        <v>1406</v>
      </c>
      <c r="F24436" s="95">
        <v>23786728</v>
      </c>
      <c r="G24436" s="95">
        <v>250</v>
      </c>
      <c r="H24436" s="93" t="s">
        <v>8976</v>
      </c>
      <c r="I24436" s="93" t="s">
        <v>23895</v>
      </c>
      <c r="J24436" s="93" t="s">
        <v>20948</v>
      </c>
      <c r="K24436" s="93" t="s">
        <v>6265</v>
      </c>
      <c r="L24436" s="14">
        <f>AND(vyberHrace&lt;&gt;"",ISNUMBER(SEARCH(vyberHrace,$B24436)))</f>
      </c>
      <c r="M24436" s="14">
        <f>AND($I24436=MID(kododd,1,2),$J24436=MID(kododd,3,3))</f>
      </c>
    </row>
    <row r="24437">
      <c r="A24437" s="95">
        <v>55645</v>
      </c>
      <c r="B24437" s="93" t="s">
        <v>23230</v>
      </c>
      <c r="C24437" s="93" t="s">
        <v>1406</v>
      </c>
      <c r="F24437" s="95">
        <v>23786736</v>
      </c>
      <c r="G24437" s="95">
        <v>250</v>
      </c>
      <c r="H24437" s="93" t="s">
        <v>8976</v>
      </c>
      <c r="I24437" s="93" t="s">
        <v>23895</v>
      </c>
      <c r="J24437" s="93" t="s">
        <v>20948</v>
      </c>
      <c r="K24437" s="93" t="s">
        <v>6265</v>
      </c>
      <c r="L24437" s="14">
        <f>AND(vyberHrace&lt;&gt;"",ISNUMBER(SEARCH(vyberHrace,$B24437)))</f>
      </c>
      <c r="M24437" s="14">
        <f>AND($I24437=MID(kododd,1,2),$J24437=MID(kododd,3,3))</f>
      </c>
    </row>
    <row r="24438">
      <c r="A24438" s="95">
        <v>60387</v>
      </c>
      <c r="B24438" s="93" t="s">
        <v>26834</v>
      </c>
      <c r="C24438" s="93" t="s">
        <v>1406</v>
      </c>
      <c r="F24438" s="95">
        <v>23786744</v>
      </c>
      <c r="G24438" s="95">
        <v>0</v>
      </c>
      <c r="H24438" s="93" t="s">
        <v>8976</v>
      </c>
      <c r="I24438" s="93" t="s">
        <v>23895</v>
      </c>
      <c r="J24438" s="93" t="s">
        <v>20869</v>
      </c>
      <c r="K24438" s="93" t="s">
        <v>6770</v>
      </c>
      <c r="L24438" s="14">
        <f>AND(vyberHrace&lt;&gt;"",ISNUMBER(SEARCH(vyberHrace,$B24438)))</f>
      </c>
      <c r="M24438" s="14">
        <f>AND($I24438=MID(kododd,1,2),$J24438=MID(kododd,3,3))</f>
      </c>
    </row>
    <row r="24439">
      <c r="A24439" s="95">
        <v>43089</v>
      </c>
      <c r="B24439" s="93" t="s">
        <v>13164</v>
      </c>
      <c r="C24439" s="93" t="s">
        <v>1410</v>
      </c>
      <c r="G24439" s="95">
        <v>0</v>
      </c>
      <c r="H24439" s="93" t="s">
        <v>8976</v>
      </c>
      <c r="I24439" s="93" t="s">
        <v>23895</v>
      </c>
      <c r="J24439" s="93" t="s">
        <v>20878</v>
      </c>
      <c r="K24439" s="93" t="s">
        <v>6859</v>
      </c>
      <c r="L24439" s="14">
        <f>AND(vyberHrace&lt;&gt;"",ISNUMBER(SEARCH(vyberHrace,$B24439)))</f>
      </c>
      <c r="M24439" s="14">
        <f>AND($I24439=MID(kododd,1,2),$J24439=MID(kododd,3,3))</f>
      </c>
    </row>
    <row r="24440">
      <c r="A24440" s="95">
        <v>48599</v>
      </c>
      <c r="B24440" s="93" t="s">
        <v>9271</v>
      </c>
      <c r="C24440" s="93" t="s">
        <v>1406</v>
      </c>
      <c r="D24440" s="95">
        <v>1195</v>
      </c>
      <c r="F24440" s="95">
        <v>23734019</v>
      </c>
      <c r="G24440" s="95">
        <v>0</v>
      </c>
      <c r="H24440" s="93" t="s">
        <v>8976</v>
      </c>
      <c r="I24440" s="93" t="s">
        <v>23895</v>
      </c>
      <c r="J24440" s="93" t="s">
        <v>20864</v>
      </c>
      <c r="K24440" s="93" t="s">
        <v>1505</v>
      </c>
      <c r="L24440" s="14">
        <f>AND(vyberHrace&lt;&gt;"",ISNUMBER(SEARCH(vyberHrace,$B24440)))</f>
      </c>
      <c r="M24440" s="14">
        <f>AND($I24440=MID(kododd,1,2),$J24440=MID(kododd,3,3))</f>
      </c>
    </row>
    <row r="24441">
      <c r="A24441" s="95">
        <v>44442</v>
      </c>
      <c r="B24441" s="93" t="s">
        <v>9274</v>
      </c>
      <c r="C24441" s="93" t="s">
        <v>3255</v>
      </c>
      <c r="G24441" s="95">
        <v>0</v>
      </c>
      <c r="H24441" s="93" t="s">
        <v>8976</v>
      </c>
      <c r="I24441" s="93" t="s">
        <v>23895</v>
      </c>
      <c r="J24441" s="93" t="s">
        <v>20878</v>
      </c>
      <c r="K24441" s="93" t="s">
        <v>6859</v>
      </c>
      <c r="L24441" s="14">
        <f>AND(vyberHrace&lt;&gt;"",ISNUMBER(SEARCH(vyberHrace,$B24441)))</f>
      </c>
      <c r="M24441" s="14">
        <f>AND($I24441=MID(kododd,1,2),$J24441=MID(kododd,3,3))</f>
      </c>
    </row>
    <row r="24442">
      <c r="A24442" s="95">
        <v>46856</v>
      </c>
      <c r="B24442" s="93" t="s">
        <v>9279</v>
      </c>
      <c r="C24442" s="93" t="s">
        <v>1406</v>
      </c>
      <c r="G24442" s="95">
        <v>0</v>
      </c>
      <c r="H24442" s="93" t="s">
        <v>8976</v>
      </c>
      <c r="I24442" s="93" t="s">
        <v>23895</v>
      </c>
      <c r="J24442" s="93" t="s">
        <v>20878</v>
      </c>
      <c r="K24442" s="93" t="s">
        <v>6859</v>
      </c>
      <c r="L24442" s="14">
        <f>AND(vyberHrace&lt;&gt;"",ISNUMBER(SEARCH(vyberHrace,$B24442)))</f>
      </c>
      <c r="M24442" s="14">
        <f>AND($I24442=MID(kododd,1,2),$J24442=MID(kododd,3,3))</f>
      </c>
    </row>
    <row r="24443">
      <c r="A24443" s="95">
        <v>48957</v>
      </c>
      <c r="B24443" s="93" t="s">
        <v>9296</v>
      </c>
      <c r="C24443" s="93" t="s">
        <v>1416</v>
      </c>
      <c r="D24443" s="95">
        <v>1811</v>
      </c>
      <c r="E24443" s="95">
        <v>1901</v>
      </c>
      <c r="F24443" s="95">
        <v>23731133</v>
      </c>
      <c r="G24443" s="95">
        <v>250</v>
      </c>
      <c r="H24443" s="93" t="s">
        <v>8976</v>
      </c>
      <c r="I24443" s="93" t="s">
        <v>23895</v>
      </c>
      <c r="J24443" s="93" t="s">
        <v>20965</v>
      </c>
      <c r="K24443" s="93" t="s">
        <v>3065</v>
      </c>
      <c r="L24443" s="14">
        <f>AND(vyberHrace&lt;&gt;"",ISNUMBER(SEARCH(vyberHrace,$B24443)))</f>
      </c>
      <c r="M24443" s="14">
        <f>AND($I24443=MID(kododd,1,2),$J24443=MID(kododd,3,3))</f>
      </c>
    </row>
    <row r="24444">
      <c r="A24444" s="95">
        <v>222</v>
      </c>
      <c r="B24444" s="93" t="s">
        <v>9303</v>
      </c>
      <c r="C24444" s="93" t="s">
        <v>1427</v>
      </c>
      <c r="D24444" s="95">
        <v>1988</v>
      </c>
      <c r="E24444" s="95">
        <v>2004</v>
      </c>
      <c r="F24444" s="95">
        <v>305413</v>
      </c>
      <c r="G24444" s="95">
        <v>250</v>
      </c>
      <c r="H24444" s="93" t="s">
        <v>8976</v>
      </c>
      <c r="I24444" s="93" t="s">
        <v>23895</v>
      </c>
      <c r="J24444" s="93" t="s">
        <v>20865</v>
      </c>
      <c r="K24444" s="93" t="s">
        <v>6760</v>
      </c>
      <c r="L24444" s="14">
        <f>AND(vyberHrace&lt;&gt;"",ISNUMBER(SEARCH(vyberHrace,$B24444)))</f>
      </c>
      <c r="M24444" s="14">
        <f>AND($I24444=MID(kododd,1,2),$J24444=MID(kododd,3,3))</f>
      </c>
    </row>
    <row r="24445">
      <c r="A24445" s="95">
        <v>56581</v>
      </c>
      <c r="B24445" s="93" t="s">
        <v>23187</v>
      </c>
      <c r="C24445" s="93" t="s">
        <v>1420</v>
      </c>
      <c r="D24445" s="95">
        <v>1316</v>
      </c>
      <c r="E24445" s="95">
        <v>1455</v>
      </c>
      <c r="F24445" s="95">
        <v>23778075</v>
      </c>
      <c r="G24445" s="95">
        <v>250</v>
      </c>
      <c r="H24445" s="93" t="s">
        <v>8976</v>
      </c>
      <c r="I24445" s="93" t="s">
        <v>23895</v>
      </c>
      <c r="J24445" s="93" t="s">
        <v>20878</v>
      </c>
      <c r="K24445" s="93" t="s">
        <v>6859</v>
      </c>
      <c r="L24445" s="14">
        <f>AND(vyberHrace&lt;&gt;"",ISNUMBER(SEARCH(vyberHrace,$B24445)))</f>
      </c>
      <c r="M24445" s="14">
        <f>AND($I24445=MID(kododd,1,2),$J24445=MID(kododd,3,3))</f>
      </c>
    </row>
    <row r="24446">
      <c r="A24446" s="95">
        <v>52437</v>
      </c>
      <c r="B24446" s="93" t="s">
        <v>2383</v>
      </c>
      <c r="C24446" s="93" t="s">
        <v>1420</v>
      </c>
      <c r="G24446" s="95">
        <v>0</v>
      </c>
      <c r="H24446" s="93" t="s">
        <v>8976</v>
      </c>
      <c r="I24446" s="93" t="s">
        <v>23895</v>
      </c>
      <c r="J24446" s="93" t="s">
        <v>20878</v>
      </c>
      <c r="K24446" s="93" t="s">
        <v>6859</v>
      </c>
      <c r="L24446" s="14">
        <f>AND(vyberHrace&lt;&gt;"",ISNUMBER(SEARCH(vyberHrace,$B24446)))</f>
      </c>
      <c r="M24446" s="14">
        <f>AND($I24446=MID(kododd,1,2),$J24446=MID(kododd,3,3))</f>
      </c>
    </row>
    <row r="24447">
      <c r="A24447" s="95">
        <v>42761</v>
      </c>
      <c r="B24447" s="93" t="s">
        <v>9305</v>
      </c>
      <c r="C24447" s="93" t="s">
        <v>1410</v>
      </c>
      <c r="D24447" s="95">
        <v>1343</v>
      </c>
      <c r="E24447" s="95">
        <v>1549</v>
      </c>
      <c r="F24447" s="95">
        <v>23714263</v>
      </c>
      <c r="G24447" s="95">
        <v>250</v>
      </c>
      <c r="H24447" s="93" t="s">
        <v>8976</v>
      </c>
      <c r="I24447" s="93" t="s">
        <v>23895</v>
      </c>
      <c r="J24447" s="93" t="s">
        <v>20934</v>
      </c>
      <c r="K24447" s="93" t="s">
        <v>21374</v>
      </c>
      <c r="L24447" s="14">
        <f>AND(vyberHrace&lt;&gt;"",ISNUMBER(SEARCH(vyberHrace,$B24447)))</f>
      </c>
      <c r="M24447" s="14">
        <f>AND($I24447=MID(kododd,1,2),$J24447=MID(kododd,3,3))</f>
      </c>
    </row>
    <row r="24448">
      <c r="A24448" s="95">
        <v>55015</v>
      </c>
      <c r="B24448" s="93" t="s">
        <v>1206</v>
      </c>
      <c r="C24448" s="93" t="s">
        <v>1462</v>
      </c>
      <c r="G24448" s="95">
        <v>250</v>
      </c>
      <c r="H24448" s="93" t="s">
        <v>8976</v>
      </c>
      <c r="I24448" s="93" t="s">
        <v>23895</v>
      </c>
      <c r="J24448" s="93" t="s">
        <v>20869</v>
      </c>
      <c r="K24448" s="93" t="s">
        <v>6770</v>
      </c>
      <c r="L24448" s="14">
        <f>AND(vyberHrace&lt;&gt;"",ISNUMBER(SEARCH(vyberHrace,$B24448)))</f>
      </c>
      <c r="M24448" s="14">
        <f>AND($I24448=MID(kododd,1,2),$J24448=MID(kododd,3,3))</f>
      </c>
    </row>
    <row r="24449">
      <c r="A24449" s="95">
        <v>37764</v>
      </c>
      <c r="B24449" s="93" t="s">
        <v>15499</v>
      </c>
      <c r="C24449" s="93" t="s">
        <v>1463</v>
      </c>
      <c r="D24449" s="95">
        <v>1854</v>
      </c>
      <c r="E24449" s="95">
        <v>1901</v>
      </c>
      <c r="F24449" s="95">
        <v>382965</v>
      </c>
      <c r="G24449" s="95">
        <v>250</v>
      </c>
      <c r="H24449" s="93" t="s">
        <v>8976</v>
      </c>
      <c r="I24449" s="93" t="s">
        <v>23895</v>
      </c>
      <c r="J24449" s="93" t="s">
        <v>20987</v>
      </c>
      <c r="K24449" s="93" t="s">
        <v>4935</v>
      </c>
      <c r="L24449" s="14">
        <f>AND(vyberHrace&lt;&gt;"",ISNUMBER(SEARCH(vyberHrace,$B24449)))</f>
      </c>
      <c r="M24449" s="14">
        <f>AND($I24449=MID(kododd,1,2),$J24449=MID(kododd,3,3))</f>
      </c>
    </row>
    <row r="24450">
      <c r="A24450" s="95">
        <v>10117</v>
      </c>
      <c r="B24450" s="93" t="s">
        <v>15500</v>
      </c>
      <c r="C24450" s="93" t="s">
        <v>1405</v>
      </c>
      <c r="D24450" s="95">
        <v>1619</v>
      </c>
      <c r="F24450" s="95">
        <v>23798807</v>
      </c>
      <c r="G24450" s="95">
        <v>250</v>
      </c>
      <c r="H24450" s="93" t="s">
        <v>8976</v>
      </c>
      <c r="I24450" s="93" t="s">
        <v>23895</v>
      </c>
      <c r="J24450" s="93" t="s">
        <v>21012</v>
      </c>
      <c r="K24450" s="93" t="s">
        <v>7767</v>
      </c>
      <c r="L24450" s="14">
        <f>AND(vyberHrace&lt;&gt;"",ISNUMBER(SEARCH(vyberHrace,$B24450)))</f>
      </c>
      <c r="M24450" s="14">
        <f>AND($I24450=MID(kododd,1,2),$J24450=MID(kododd,3,3))</f>
      </c>
    </row>
    <row r="24451">
      <c r="A24451" s="95">
        <v>50517</v>
      </c>
      <c r="B24451" s="93" t="s">
        <v>4370</v>
      </c>
      <c r="C24451" s="93" t="s">
        <v>1410</v>
      </c>
      <c r="F24451" s="95">
        <v>23798815</v>
      </c>
      <c r="G24451" s="95">
        <v>250</v>
      </c>
      <c r="H24451" s="93" t="s">
        <v>8976</v>
      </c>
      <c r="I24451" s="93" t="s">
        <v>23895</v>
      </c>
      <c r="J24451" s="93" t="s">
        <v>20969</v>
      </c>
      <c r="K24451" s="93" t="s">
        <v>11269</v>
      </c>
      <c r="L24451" s="14">
        <f>AND(vyberHrace&lt;&gt;"",ISNUMBER(SEARCH(vyberHrace,$B24451)))</f>
      </c>
      <c r="M24451" s="14">
        <f>AND($I24451=MID(kododd,1,2),$J24451=MID(kododd,3,3))</f>
      </c>
    </row>
    <row r="24452">
      <c r="A24452" s="95">
        <v>27582</v>
      </c>
      <c r="B24452" s="93" t="s">
        <v>15502</v>
      </c>
      <c r="C24452" s="93" t="s">
        <v>1413</v>
      </c>
      <c r="D24452" s="95">
        <v>1636</v>
      </c>
      <c r="F24452" s="95">
        <v>389501</v>
      </c>
      <c r="G24452" s="95">
        <v>250</v>
      </c>
      <c r="H24452" s="93" t="s">
        <v>8976</v>
      </c>
      <c r="I24452" s="93" t="s">
        <v>23895</v>
      </c>
      <c r="J24452" s="93" t="s">
        <v>20969</v>
      </c>
      <c r="K24452" s="93" t="s">
        <v>11269</v>
      </c>
      <c r="L24452" s="14">
        <f>AND(vyberHrace&lt;&gt;"",ISNUMBER(SEARCH(vyberHrace,$B24452)))</f>
      </c>
      <c r="M24452" s="14">
        <f>AND($I24452=MID(kododd,1,2),$J24452=MID(kododd,3,3))</f>
      </c>
    </row>
    <row r="24453">
      <c r="A24453" s="95">
        <v>45467</v>
      </c>
      <c r="B24453" s="93" t="s">
        <v>15506</v>
      </c>
      <c r="C24453" s="93" t="s">
        <v>1410</v>
      </c>
      <c r="D24453" s="95">
        <v>1059</v>
      </c>
      <c r="E24453" s="95">
        <v>1407</v>
      </c>
      <c r="F24453" s="95">
        <v>23707569</v>
      </c>
      <c r="G24453" s="95">
        <v>0</v>
      </c>
      <c r="H24453" s="93" t="s">
        <v>8976</v>
      </c>
      <c r="I24453" s="93" t="s">
        <v>23895</v>
      </c>
      <c r="J24453" s="93" t="s">
        <v>20936</v>
      </c>
      <c r="K24453" s="93" t="s">
        <v>5615</v>
      </c>
      <c r="L24453" s="14">
        <f>AND(vyberHrace&lt;&gt;"",ISNUMBER(SEARCH(vyberHrace,$B24453)))</f>
      </c>
      <c r="M24453" s="14">
        <f>AND($I24453=MID(kododd,1,2),$J24453=MID(kododd,3,3))</f>
      </c>
    </row>
    <row r="24454">
      <c r="A24454" s="95">
        <v>46523</v>
      </c>
      <c r="B24454" s="93" t="s">
        <v>15507</v>
      </c>
      <c r="C24454" s="93" t="s">
        <v>1416</v>
      </c>
      <c r="F24454" s="95">
        <v>23726440</v>
      </c>
      <c r="G24454" s="95">
        <v>0</v>
      </c>
      <c r="H24454" s="93" t="s">
        <v>8976</v>
      </c>
      <c r="I24454" s="93" t="s">
        <v>23895</v>
      </c>
      <c r="J24454" s="93" t="s">
        <v>20936</v>
      </c>
      <c r="K24454" s="93" t="s">
        <v>5615</v>
      </c>
      <c r="L24454" s="14">
        <f>AND(vyberHrace&lt;&gt;"",ISNUMBER(SEARCH(vyberHrace,$B24454)))</f>
      </c>
      <c r="M24454" s="14">
        <f>AND($I24454=MID(kododd,1,2),$J24454=MID(kododd,3,3))</f>
      </c>
    </row>
    <row r="24455">
      <c r="A24455" s="95">
        <v>43090</v>
      </c>
      <c r="B24455" s="93" t="s">
        <v>15510</v>
      </c>
      <c r="C24455" s="93" t="s">
        <v>1410</v>
      </c>
      <c r="G24455" s="95">
        <v>0</v>
      </c>
      <c r="H24455" s="93" t="s">
        <v>8976</v>
      </c>
      <c r="I24455" s="93" t="s">
        <v>23895</v>
      </c>
      <c r="J24455" s="93" t="s">
        <v>20878</v>
      </c>
      <c r="K24455" s="93" t="s">
        <v>6859</v>
      </c>
      <c r="L24455" s="14">
        <f>AND(vyberHrace&lt;&gt;"",ISNUMBER(SEARCH(vyberHrace,$B24455)))</f>
      </c>
      <c r="M24455" s="14">
        <f>AND($I24455=MID(kododd,1,2),$J24455=MID(kododd,3,3))</f>
      </c>
    </row>
    <row r="24456">
      <c r="A24456" s="95">
        <v>49650</v>
      </c>
      <c r="B24456" s="93" t="s">
        <v>15511</v>
      </c>
      <c r="C24456" s="93" t="s">
        <v>1416</v>
      </c>
      <c r="F24456" s="95">
        <v>23740663</v>
      </c>
      <c r="G24456" s="95">
        <v>0</v>
      </c>
      <c r="H24456" s="93" t="s">
        <v>8976</v>
      </c>
      <c r="I24456" s="93" t="s">
        <v>23895</v>
      </c>
      <c r="J24456" s="93" t="s">
        <v>20866</v>
      </c>
      <c r="K24456" s="93" t="s">
        <v>6762</v>
      </c>
      <c r="L24456" s="14">
        <f>AND(vyberHrace&lt;&gt;"",ISNUMBER(SEARCH(vyberHrace,$B24456)))</f>
      </c>
      <c r="M24456" s="14">
        <f>AND($I24456=MID(kododd,1,2),$J24456=MID(kododd,3,3))</f>
      </c>
    </row>
    <row r="24457">
      <c r="A24457" s="95">
        <v>44443</v>
      </c>
      <c r="B24457" s="93" t="s">
        <v>15517</v>
      </c>
      <c r="C24457" s="93" t="s">
        <v>3255</v>
      </c>
      <c r="G24457" s="95">
        <v>0</v>
      </c>
      <c r="H24457" s="93" t="s">
        <v>8976</v>
      </c>
      <c r="I24457" s="93" t="s">
        <v>23895</v>
      </c>
      <c r="J24457" s="93" t="s">
        <v>20878</v>
      </c>
      <c r="K24457" s="93" t="s">
        <v>6859</v>
      </c>
      <c r="L24457" s="14">
        <f>AND(vyberHrace&lt;&gt;"",ISNUMBER(SEARCH(vyberHrace,$B24457)))</f>
      </c>
      <c r="M24457" s="14">
        <f>AND($I24457=MID(kododd,1,2),$J24457=MID(kododd,3,3))</f>
      </c>
    </row>
    <row r="24458">
      <c r="A24458" s="95">
        <v>55841</v>
      </c>
      <c r="B24458" s="93" t="s">
        <v>23356</v>
      </c>
      <c r="C24458" s="93" t="s">
        <v>1422</v>
      </c>
      <c r="G24458" s="95">
        <v>250</v>
      </c>
      <c r="H24458" s="93" t="s">
        <v>8976</v>
      </c>
      <c r="I24458" s="93" t="s">
        <v>23895</v>
      </c>
      <c r="J24458" s="93" t="s">
        <v>20882</v>
      </c>
      <c r="K24458" s="93" t="s">
        <v>6865</v>
      </c>
      <c r="L24458" s="14">
        <f>AND(vyberHrace&lt;&gt;"",ISNUMBER(SEARCH(vyberHrace,$B24458)))</f>
      </c>
      <c r="M24458" s="14">
        <f>AND($I24458=MID(kododd,1,2),$J24458=MID(kododd,3,3))</f>
      </c>
    </row>
    <row r="24459">
      <c r="A24459" s="95">
        <v>43574</v>
      </c>
      <c r="B24459" s="93" t="s">
        <v>15521</v>
      </c>
      <c r="C24459" s="93" t="s">
        <v>1408</v>
      </c>
      <c r="D24459" s="95">
        <v>1789</v>
      </c>
      <c r="E24459" s="95">
        <v>1875</v>
      </c>
      <c r="F24459" s="95">
        <v>394661</v>
      </c>
      <c r="G24459" s="95">
        <v>250</v>
      </c>
      <c r="H24459" s="93" t="s">
        <v>8976</v>
      </c>
      <c r="I24459" s="93" t="s">
        <v>23895</v>
      </c>
      <c r="J24459" s="93" t="s">
        <v>20913</v>
      </c>
      <c r="K24459" s="93" t="s">
        <v>3849</v>
      </c>
      <c r="L24459" s="14">
        <f>AND(vyberHrace&lt;&gt;"",ISNUMBER(SEARCH(vyberHrace,$B24459)))</f>
      </c>
      <c r="M24459" s="14">
        <f>AND($I24459=MID(kododd,1,2),$J24459=MID(kododd,3,3))</f>
      </c>
    </row>
    <row r="24460">
      <c r="A24460" s="95">
        <v>54750</v>
      </c>
      <c r="B24460" s="93" t="s">
        <v>1129</v>
      </c>
      <c r="C24460" s="93" t="s">
        <v>1450</v>
      </c>
      <c r="D24460" s="95">
        <v>1003</v>
      </c>
      <c r="F24460" s="95">
        <v>23769165</v>
      </c>
      <c r="G24460" s="95">
        <v>250</v>
      </c>
      <c r="H24460" s="93" t="s">
        <v>8976</v>
      </c>
      <c r="I24460" s="93" t="s">
        <v>23895</v>
      </c>
      <c r="J24460" s="93" t="s">
        <v>20913</v>
      </c>
      <c r="K24460" s="93" t="s">
        <v>3849</v>
      </c>
      <c r="L24460" s="14">
        <f>AND(vyberHrace&lt;&gt;"",ISNUMBER(SEARCH(vyberHrace,$B24460)))</f>
      </c>
      <c r="M24460" s="14">
        <f>AND($I24460=MID(kododd,1,2),$J24460=MID(kododd,3,3))</f>
      </c>
    </row>
    <row r="24461">
      <c r="A24461" s="95">
        <v>43091</v>
      </c>
      <c r="B24461" s="93" t="s">
        <v>15522</v>
      </c>
      <c r="C24461" s="93" t="s">
        <v>1410</v>
      </c>
      <c r="G24461" s="95">
        <v>0</v>
      </c>
      <c r="H24461" s="93" t="s">
        <v>8976</v>
      </c>
      <c r="I24461" s="93" t="s">
        <v>23895</v>
      </c>
      <c r="J24461" s="93" t="s">
        <v>20878</v>
      </c>
      <c r="K24461" s="93" t="s">
        <v>6859</v>
      </c>
      <c r="L24461" s="14">
        <f>AND(vyberHrace&lt;&gt;"",ISNUMBER(SEARCH(vyberHrace,$B24461)))</f>
      </c>
      <c r="M24461" s="14">
        <f>AND($I24461=MID(kododd,1,2),$J24461=MID(kododd,3,3))</f>
      </c>
    </row>
    <row r="24462">
      <c r="A24462" s="95">
        <v>52438</v>
      </c>
      <c r="B24462" s="93" t="s">
        <v>2384</v>
      </c>
      <c r="C24462" s="93" t="s">
        <v>1420</v>
      </c>
      <c r="G24462" s="95">
        <v>0</v>
      </c>
      <c r="H24462" s="93" t="s">
        <v>8976</v>
      </c>
      <c r="I24462" s="93" t="s">
        <v>23895</v>
      </c>
      <c r="J24462" s="93" t="s">
        <v>20878</v>
      </c>
      <c r="K24462" s="93" t="s">
        <v>6859</v>
      </c>
      <c r="L24462" s="14">
        <f>AND(vyberHrace&lt;&gt;"",ISNUMBER(SEARCH(vyberHrace,$B24462)))</f>
      </c>
      <c r="M24462" s="14">
        <f>AND($I24462=MID(kododd,1,2),$J24462=MID(kododd,3,3))</f>
      </c>
    </row>
    <row r="24463">
      <c r="A24463" s="95">
        <v>53749</v>
      </c>
      <c r="B24463" s="93" t="s">
        <v>1130</v>
      </c>
      <c r="C24463" s="93" t="s">
        <v>1420</v>
      </c>
      <c r="F24463" s="95">
        <v>23753820</v>
      </c>
      <c r="G24463" s="95">
        <v>250</v>
      </c>
      <c r="H24463" s="93" t="s">
        <v>8976</v>
      </c>
      <c r="I24463" s="93" t="s">
        <v>23895</v>
      </c>
      <c r="J24463" s="93" t="s">
        <v>20913</v>
      </c>
      <c r="K24463" s="93" t="s">
        <v>3849</v>
      </c>
      <c r="L24463" s="14">
        <f>AND(vyberHrace&lt;&gt;"",ISNUMBER(SEARCH(vyberHrace,$B24463)))</f>
      </c>
      <c r="M24463" s="14">
        <f>AND($I24463=MID(kododd,1,2),$J24463=MID(kododd,3,3))</f>
      </c>
    </row>
    <row r="24464">
      <c r="A24464" s="95">
        <v>60239</v>
      </c>
      <c r="B24464" s="93" t="s">
        <v>26699</v>
      </c>
      <c r="C24464" s="93" t="s">
        <v>1424</v>
      </c>
      <c r="G24464" s="95">
        <v>250</v>
      </c>
      <c r="H24464" s="93" t="s">
        <v>8976</v>
      </c>
      <c r="I24464" s="93" t="s">
        <v>23895</v>
      </c>
      <c r="J24464" s="93" t="s">
        <v>20878</v>
      </c>
      <c r="K24464" s="93" t="s">
        <v>6859</v>
      </c>
      <c r="L24464" s="14">
        <f>AND(vyberHrace&lt;&gt;"",ISNUMBER(SEARCH(vyberHrace,$B24464)))</f>
      </c>
      <c r="M24464" s="14">
        <f>AND($I24464=MID(kododd,1,2),$J24464=MID(kododd,3,3))</f>
      </c>
    </row>
    <row r="24465">
      <c r="A24465" s="95">
        <v>57019</v>
      </c>
      <c r="B24465" s="93" t="s">
        <v>23127</v>
      </c>
      <c r="C24465" s="93" t="s">
        <v>1450</v>
      </c>
      <c r="G24465" s="95">
        <v>0</v>
      </c>
      <c r="H24465" s="93" t="s">
        <v>8976</v>
      </c>
      <c r="I24465" s="93" t="s">
        <v>23895</v>
      </c>
      <c r="J24465" s="93" t="s">
        <v>20913</v>
      </c>
      <c r="K24465" s="93" t="s">
        <v>3849</v>
      </c>
      <c r="L24465" s="14">
        <f>AND(vyberHrace&lt;&gt;"",ISNUMBER(SEARCH(vyberHrace,$B24465)))</f>
      </c>
      <c r="M24465" s="14">
        <f>AND($I24465=MID(kododd,1,2),$J24465=MID(kododd,3,3))</f>
      </c>
    </row>
    <row r="24466">
      <c r="A24466" s="95">
        <v>50809</v>
      </c>
      <c r="B24466" s="93" t="s">
        <v>4322</v>
      </c>
      <c r="C24466" s="93" t="s">
        <v>1412</v>
      </c>
      <c r="G24466" s="95">
        <v>0</v>
      </c>
      <c r="H24466" s="93" t="s">
        <v>8976</v>
      </c>
      <c r="I24466" s="93" t="s">
        <v>23895</v>
      </c>
      <c r="J24466" s="93" t="s">
        <v>20878</v>
      </c>
      <c r="K24466" s="93" t="s">
        <v>6859</v>
      </c>
      <c r="L24466" s="14">
        <f>AND(vyberHrace&lt;&gt;"",ISNUMBER(SEARCH(vyberHrace,$B24466)))</f>
      </c>
      <c r="M24466" s="14">
        <f>AND($I24466=MID(kododd,1,2),$J24466=MID(kododd,3,3))</f>
      </c>
    </row>
    <row r="24467">
      <c r="A24467" s="95">
        <v>63546</v>
      </c>
      <c r="B24467" s="93" t="s">
        <v>29726</v>
      </c>
      <c r="C24467" s="93" t="s">
        <v>1462</v>
      </c>
      <c r="G24467" s="95">
        <v>250</v>
      </c>
      <c r="H24467" s="93" t="s">
        <v>8976</v>
      </c>
      <c r="I24467" s="93" t="s">
        <v>23895</v>
      </c>
      <c r="J24467" s="93" t="s">
        <v>20868</v>
      </c>
      <c r="K24467" s="93" t="s">
        <v>6769</v>
      </c>
      <c r="L24467" s="14">
        <f>AND(vyberHrace&lt;&gt;"",ISNUMBER(SEARCH(vyberHrace,$B24467)))</f>
      </c>
      <c r="M24467" s="14">
        <f>AND($I24467=MID(kododd,1,2),$J24467=MID(kododd,3,3))</f>
      </c>
    </row>
    <row r="24468">
      <c r="A24468" s="95">
        <v>2855</v>
      </c>
      <c r="B24468" s="93" t="s">
        <v>17856</v>
      </c>
      <c r="C24468" s="93" t="s">
        <v>1463</v>
      </c>
      <c r="D24468" s="95">
        <v>1855</v>
      </c>
      <c r="E24468" s="95">
        <v>1927</v>
      </c>
      <c r="F24468" s="95">
        <v>315834</v>
      </c>
      <c r="G24468" s="95">
        <v>250</v>
      </c>
      <c r="H24468" s="93" t="s">
        <v>8976</v>
      </c>
      <c r="I24468" s="93" t="s">
        <v>23895</v>
      </c>
      <c r="J24468" s="93" t="s">
        <v>20938</v>
      </c>
      <c r="K24468" s="93" t="s">
        <v>5086</v>
      </c>
      <c r="L24468" s="14">
        <f>AND(vyberHrace&lt;&gt;"",ISNUMBER(SEARCH(vyberHrace,$B24468)))</f>
      </c>
      <c r="M24468" s="14">
        <f>AND($I24468=MID(kododd,1,2),$J24468=MID(kododd,3,3))</f>
      </c>
    </row>
    <row r="24469">
      <c r="A24469" s="95">
        <v>2284</v>
      </c>
      <c r="B24469" s="93" t="s">
        <v>19803</v>
      </c>
      <c r="C24469" s="93" t="s">
        <v>1459</v>
      </c>
      <c r="D24469" s="95">
        <v>1647</v>
      </c>
      <c r="E24469" s="95">
        <v>1781</v>
      </c>
      <c r="F24469" s="95">
        <v>375381</v>
      </c>
      <c r="G24469" s="95">
        <v>250</v>
      </c>
      <c r="H24469" s="93" t="s">
        <v>8976</v>
      </c>
      <c r="I24469" s="93" t="s">
        <v>23895</v>
      </c>
      <c r="J24469" s="93" t="s">
        <v>20945</v>
      </c>
      <c r="K24469" s="93" t="s">
        <v>6870</v>
      </c>
      <c r="L24469" s="14">
        <f>AND(vyberHrace&lt;&gt;"",ISNUMBER(SEARCH(vyberHrace,$B24469)))</f>
      </c>
      <c r="M24469" s="14">
        <f>AND($I24469=MID(kododd,1,2),$J24469=MID(kododd,3,3))</f>
      </c>
    </row>
    <row r="24470">
      <c r="A24470" s="95">
        <v>52686</v>
      </c>
      <c r="B24470" s="93" t="s">
        <v>17349</v>
      </c>
      <c r="C24470" s="93" t="s">
        <v>1406</v>
      </c>
      <c r="G24470" s="95">
        <v>0</v>
      </c>
      <c r="H24470" s="93" t="s">
        <v>8976</v>
      </c>
      <c r="I24470" s="93" t="s">
        <v>23895</v>
      </c>
      <c r="J24470" s="93" t="s">
        <v>20878</v>
      </c>
      <c r="K24470" s="93" t="s">
        <v>6859</v>
      </c>
      <c r="L24470" s="14">
        <f>AND(vyberHrace&lt;&gt;"",ISNUMBER(SEARCH(vyberHrace,$B24470)))</f>
      </c>
      <c r="M24470" s="14">
        <f>AND($I24470=MID(kododd,1,2),$J24470=MID(kododd,3,3))</f>
      </c>
    </row>
    <row r="24471">
      <c r="A24471" s="95">
        <v>50926</v>
      </c>
      <c r="B24471" s="93" t="s">
        <v>6627</v>
      </c>
      <c r="C24471" s="93" t="s">
        <v>1406</v>
      </c>
      <c r="F24471" s="95">
        <v>23751010</v>
      </c>
      <c r="G24471" s="95">
        <v>0</v>
      </c>
      <c r="H24471" s="93" t="s">
        <v>8976</v>
      </c>
      <c r="I24471" s="93" t="s">
        <v>23895</v>
      </c>
      <c r="J24471" s="93" t="s">
        <v>20935</v>
      </c>
      <c r="K24471" s="93" t="s">
        <v>6901</v>
      </c>
      <c r="L24471" s="14">
        <f>AND(vyberHrace&lt;&gt;"",ISNUMBER(SEARCH(vyberHrace,$B24471)))</f>
      </c>
      <c r="M24471" s="14">
        <f>AND($I24471=MID(kododd,1,2),$J24471=MID(kododd,3,3))</f>
      </c>
    </row>
    <row r="24472">
      <c r="A24472" s="95">
        <v>58804</v>
      </c>
      <c r="B24472" s="93" t="s">
        <v>25276</v>
      </c>
      <c r="C24472" s="93" t="s">
        <v>1486</v>
      </c>
      <c r="F24472" s="95">
        <v>23788372</v>
      </c>
      <c r="G24472" s="95">
        <v>250</v>
      </c>
      <c r="H24472" s="93" t="s">
        <v>8976</v>
      </c>
      <c r="I24472" s="93" t="s">
        <v>23895</v>
      </c>
      <c r="J24472" s="93" t="s">
        <v>20947</v>
      </c>
      <c r="K24472" s="93" t="s">
        <v>6833</v>
      </c>
      <c r="L24472" s="14">
        <f>AND(vyberHrace&lt;&gt;"",ISNUMBER(SEARCH(vyberHrace,$B24472)))</f>
      </c>
      <c r="M24472" s="14">
        <f>AND($I24472=MID(kododd,1,2),$J24472=MID(kododd,3,3))</f>
      </c>
    </row>
    <row r="24473">
      <c r="A24473" s="95">
        <v>48711</v>
      </c>
      <c r="B24473" s="93" t="s">
        <v>17356</v>
      </c>
      <c r="C24473" s="93" t="s">
        <v>1422</v>
      </c>
      <c r="F24473" s="95">
        <v>23731869</v>
      </c>
      <c r="G24473" s="95">
        <v>0</v>
      </c>
      <c r="H24473" s="93" t="s">
        <v>8976</v>
      </c>
      <c r="I24473" s="93" t="s">
        <v>23895</v>
      </c>
      <c r="J24473" s="93" t="s">
        <v>20878</v>
      </c>
      <c r="K24473" s="93" t="s">
        <v>6859</v>
      </c>
      <c r="L24473" s="14">
        <f>AND(vyberHrace&lt;&gt;"",ISNUMBER(SEARCH(vyberHrace,$B24473)))</f>
      </c>
      <c r="M24473" s="14">
        <f>AND($I24473=MID(kododd,1,2),$J24473=MID(kododd,3,3))</f>
      </c>
    </row>
    <row r="24474">
      <c r="A24474" s="95">
        <v>45896</v>
      </c>
      <c r="B24474" s="93" t="s">
        <v>17357</v>
      </c>
      <c r="C24474" s="93" t="s">
        <v>3255</v>
      </c>
      <c r="D24474" s="95">
        <v>1133</v>
      </c>
      <c r="E24474" s="95">
        <v>1456</v>
      </c>
      <c r="F24474" s="95">
        <v>23724129</v>
      </c>
      <c r="G24474" s="95">
        <v>0</v>
      </c>
      <c r="H24474" s="93" t="s">
        <v>8976</v>
      </c>
      <c r="I24474" s="93" t="s">
        <v>23895</v>
      </c>
      <c r="J24474" s="93" t="s">
        <v>20878</v>
      </c>
      <c r="K24474" s="93" t="s">
        <v>6859</v>
      </c>
      <c r="L24474" s="14">
        <f>AND(vyberHrace&lt;&gt;"",ISNUMBER(SEARCH(vyberHrace,$B24474)))</f>
      </c>
      <c r="M24474" s="14">
        <f>AND($I24474=MID(kododd,1,2),$J24474=MID(kododd,3,3))</f>
      </c>
    </row>
    <row r="24475">
      <c r="A24475" s="95">
        <v>13752</v>
      </c>
      <c r="B24475" s="93" t="s">
        <v>17361</v>
      </c>
      <c r="C24475" s="93" t="s">
        <v>1451</v>
      </c>
      <c r="D24475" s="95">
        <v>1512</v>
      </c>
      <c r="G24475" s="95">
        <v>0</v>
      </c>
      <c r="H24475" s="93" t="s">
        <v>8976</v>
      </c>
      <c r="I24475" s="93" t="s">
        <v>23895</v>
      </c>
      <c r="J24475" s="93" t="s">
        <v>20963</v>
      </c>
      <c r="K24475" s="93" t="s">
        <v>11271</v>
      </c>
      <c r="L24475" s="14">
        <f>AND(vyberHrace&lt;&gt;"",ISNUMBER(SEARCH(vyberHrace,$B24475)))</f>
      </c>
      <c r="M24475" s="14">
        <f>AND($I24475=MID(kododd,1,2),$J24475=MID(kododd,3,3))</f>
      </c>
    </row>
    <row r="24476">
      <c r="A24476" s="95">
        <v>52245</v>
      </c>
      <c r="B24476" s="93" t="s">
        <v>5062</v>
      </c>
      <c r="C24476" s="93" t="s">
        <v>1412</v>
      </c>
      <c r="D24476" s="95">
        <v>1978</v>
      </c>
      <c r="E24476" s="95">
        <v>1974</v>
      </c>
      <c r="F24476" s="95">
        <v>23742178</v>
      </c>
      <c r="G24476" s="95">
        <v>250</v>
      </c>
      <c r="H24476" s="93" t="s">
        <v>8976</v>
      </c>
      <c r="I24476" s="93" t="s">
        <v>23895</v>
      </c>
      <c r="J24476" s="93" t="s">
        <v>20896</v>
      </c>
      <c r="K24476" s="93" t="s">
        <v>6905</v>
      </c>
      <c r="L24476" s="14">
        <f>AND(vyberHrace&lt;&gt;"",ISNUMBER(SEARCH(vyberHrace,$B24476)))</f>
      </c>
      <c r="M24476" s="14">
        <f>AND($I24476=MID(kododd,1,2),$J24476=MID(kododd,3,3))</f>
      </c>
    </row>
    <row r="24477">
      <c r="A24477" s="95">
        <v>51345</v>
      </c>
      <c r="B24477" s="93" t="s">
        <v>4392</v>
      </c>
      <c r="C24477" s="93" t="s">
        <v>1406</v>
      </c>
      <c r="D24477" s="95">
        <v>2136</v>
      </c>
      <c r="E24477" s="95">
        <v>2179</v>
      </c>
      <c r="F24477" s="95">
        <v>23735082</v>
      </c>
      <c r="G24477" s="95">
        <v>250</v>
      </c>
      <c r="H24477" s="93" t="s">
        <v>8976</v>
      </c>
      <c r="I24477" s="93" t="s">
        <v>23895</v>
      </c>
      <c r="J24477" s="93" t="s">
        <v>20882</v>
      </c>
      <c r="K24477" s="93" t="s">
        <v>6865</v>
      </c>
      <c r="L24477" s="14">
        <f>AND(vyberHrace&lt;&gt;"",ISNUMBER(SEARCH(vyberHrace,$B24477)))</f>
      </c>
      <c r="M24477" s="14">
        <f>AND($I24477=MID(kododd,1,2),$J24477=MID(kododd,3,3))</f>
      </c>
    </row>
    <row r="24478">
      <c r="A24478" s="95">
        <v>54491</v>
      </c>
      <c r="B24478" s="93" t="s">
        <v>1181</v>
      </c>
      <c r="C24478" s="93" t="s">
        <v>1420</v>
      </c>
      <c r="G24478" s="95">
        <v>0</v>
      </c>
      <c r="H24478" s="93" t="s">
        <v>8976</v>
      </c>
      <c r="I24478" s="93" t="s">
        <v>23895</v>
      </c>
      <c r="J24478" s="93" t="s">
        <v>20936</v>
      </c>
      <c r="K24478" s="93" t="s">
        <v>5615</v>
      </c>
      <c r="L24478" s="14">
        <f>AND(vyberHrace&lt;&gt;"",ISNUMBER(SEARCH(vyberHrace,$B24478)))</f>
      </c>
      <c r="M24478" s="14">
        <f>AND($I24478=MID(kododd,1,2),$J24478=MID(kododd,3,3))</f>
      </c>
    </row>
    <row r="24479">
      <c r="A24479" s="95">
        <v>57074</v>
      </c>
      <c r="B24479" s="93" t="s">
        <v>23128</v>
      </c>
      <c r="C24479" s="93" t="s">
        <v>1450</v>
      </c>
      <c r="G24479" s="95">
        <v>250</v>
      </c>
      <c r="H24479" s="93" t="s">
        <v>8976</v>
      </c>
      <c r="I24479" s="93" t="s">
        <v>23895</v>
      </c>
      <c r="J24479" s="93" t="s">
        <v>20913</v>
      </c>
      <c r="K24479" s="93" t="s">
        <v>3849</v>
      </c>
      <c r="L24479" s="14">
        <f>AND(vyberHrace&lt;&gt;"",ISNUMBER(SEARCH(vyberHrace,$B24479)))</f>
      </c>
      <c r="M24479" s="14">
        <f>AND($I24479=MID(kododd,1,2),$J24479=MID(kododd,3,3))</f>
      </c>
    </row>
    <row r="24480">
      <c r="A24480" s="95">
        <v>53543</v>
      </c>
      <c r="B24480" s="93" t="s">
        <v>21177</v>
      </c>
      <c r="C24480" s="93" t="s">
        <v>1402</v>
      </c>
      <c r="D24480" s="95">
        <v>1295</v>
      </c>
      <c r="F24480" s="95">
        <v>23748338</v>
      </c>
      <c r="G24480" s="95">
        <v>0</v>
      </c>
      <c r="H24480" s="93" t="s">
        <v>8976</v>
      </c>
      <c r="I24480" s="93" t="s">
        <v>23895</v>
      </c>
      <c r="J24480" s="93" t="s">
        <v>20887</v>
      </c>
      <c r="K24480" s="93" t="s">
        <v>6893</v>
      </c>
      <c r="L24480" s="14">
        <f>AND(vyberHrace&lt;&gt;"",ISNUMBER(SEARCH(vyberHrace,$B24480)))</f>
      </c>
      <c r="M24480" s="14">
        <f>AND($I24480=MID(kododd,1,2),$J24480=MID(kododd,3,3))</f>
      </c>
    </row>
    <row r="24481">
      <c r="A24481" s="95">
        <v>41355</v>
      </c>
      <c r="B24481" s="93" t="s">
        <v>10330</v>
      </c>
      <c r="C24481" s="93" t="s">
        <v>1474</v>
      </c>
      <c r="D24481" s="95">
        <v>1754</v>
      </c>
      <c r="E24481" s="95">
        <v>1847</v>
      </c>
      <c r="F24481" s="95">
        <v>382760</v>
      </c>
      <c r="G24481" s="95">
        <v>250</v>
      </c>
      <c r="H24481" s="93" t="s">
        <v>8976</v>
      </c>
      <c r="I24481" s="93" t="s">
        <v>23895</v>
      </c>
      <c r="J24481" s="93" t="s">
        <v>20987</v>
      </c>
      <c r="K24481" s="93" t="s">
        <v>4935</v>
      </c>
      <c r="L24481" s="14">
        <f>AND(vyberHrace&lt;&gt;"",ISNUMBER(SEARCH(vyberHrace,$B24481)))</f>
      </c>
      <c r="M24481" s="14">
        <f>AND($I24481=MID(kododd,1,2),$J24481=MID(kododd,3,3))</f>
      </c>
    </row>
    <row r="24482">
      <c r="A24482" s="95">
        <v>60283</v>
      </c>
      <c r="B24482" s="93" t="s">
        <v>26742</v>
      </c>
      <c r="C24482" s="93" t="s">
        <v>1487</v>
      </c>
      <c r="G24482" s="95">
        <v>0</v>
      </c>
      <c r="H24482" s="93" t="s">
        <v>8976</v>
      </c>
      <c r="I24482" s="93" t="s">
        <v>23895</v>
      </c>
      <c r="J24482" s="93" t="s">
        <v>20878</v>
      </c>
      <c r="K24482" s="93" t="s">
        <v>6859</v>
      </c>
      <c r="L24482" s="14">
        <f>AND(vyberHrace&lt;&gt;"",ISNUMBER(SEARCH(vyberHrace,$B24482)))</f>
      </c>
      <c r="M24482" s="14">
        <f>AND($I24482=MID(kododd,1,2),$J24482=MID(kododd,3,3))</f>
      </c>
    </row>
    <row r="24483">
      <c r="A24483" s="95">
        <v>44269</v>
      </c>
      <c r="B24483" s="93" t="s">
        <v>10331</v>
      </c>
      <c r="C24483" s="93" t="s">
        <v>1429</v>
      </c>
      <c r="F24483" s="95">
        <v>23706180</v>
      </c>
      <c r="G24483" s="95">
        <v>250</v>
      </c>
      <c r="H24483" s="93" t="s">
        <v>8976</v>
      </c>
      <c r="I24483" s="93" t="s">
        <v>23895</v>
      </c>
      <c r="J24483" s="93" t="s">
        <v>20881</v>
      </c>
      <c r="K24483" s="93" t="s">
        <v>1955</v>
      </c>
      <c r="L24483" s="14">
        <f>AND(vyberHrace&lt;&gt;"",ISNUMBER(SEARCH(vyberHrace,$B24483)))</f>
      </c>
      <c r="M24483" s="14">
        <f>AND($I24483=MID(kododd,1,2),$J24483=MID(kododd,3,3))</f>
      </c>
    </row>
    <row r="24484">
      <c r="A24484" s="95">
        <v>63017</v>
      </c>
      <c r="B24484" s="93" t="s">
        <v>29727</v>
      </c>
      <c r="C24484" s="93" t="s">
        <v>1450</v>
      </c>
      <c r="G24484" s="95">
        <v>250</v>
      </c>
      <c r="H24484" s="93" t="s">
        <v>8976</v>
      </c>
      <c r="I24484" s="93" t="s">
        <v>23895</v>
      </c>
      <c r="J24484" s="93" t="s">
        <v>20947</v>
      </c>
      <c r="K24484" s="93" t="s">
        <v>6833</v>
      </c>
      <c r="L24484" s="14">
        <f>AND(vyberHrace&lt;&gt;"",ISNUMBER(SEARCH(vyberHrace,$B24484)))</f>
      </c>
      <c r="M24484" s="14">
        <f>AND($I24484=MID(kododd,1,2),$J24484=MID(kododd,3,3))</f>
      </c>
    </row>
    <row r="24485">
      <c r="A24485" s="95">
        <v>62903</v>
      </c>
      <c r="B24485" s="93" t="s">
        <v>29728</v>
      </c>
      <c r="C24485" s="93" t="s">
        <v>1450</v>
      </c>
      <c r="G24485" s="95">
        <v>250</v>
      </c>
      <c r="H24485" s="93" t="s">
        <v>8976</v>
      </c>
      <c r="I24485" s="93" t="s">
        <v>23895</v>
      </c>
      <c r="J24485" s="93" t="s">
        <v>20911</v>
      </c>
      <c r="K24485" s="93" t="s">
        <v>3262</v>
      </c>
      <c r="L24485" s="14">
        <f>AND(vyberHrace&lt;&gt;"",ISNUMBER(SEARCH(vyberHrace,$B24485)))</f>
      </c>
      <c r="M24485" s="14">
        <f>AND($I24485=MID(kododd,1,2),$J24485=MID(kododd,3,3))</f>
      </c>
    </row>
    <row r="24486">
      <c r="A24486" s="95">
        <v>44444</v>
      </c>
      <c r="B24486" s="93" t="s">
        <v>10337</v>
      </c>
      <c r="C24486" s="93" t="s">
        <v>3255</v>
      </c>
      <c r="G24486" s="95">
        <v>0</v>
      </c>
      <c r="H24486" s="93" t="s">
        <v>8976</v>
      </c>
      <c r="I24486" s="93" t="s">
        <v>23895</v>
      </c>
      <c r="J24486" s="93" t="s">
        <v>20878</v>
      </c>
      <c r="K24486" s="93" t="s">
        <v>6859</v>
      </c>
      <c r="L24486" s="14">
        <f>AND(vyberHrace&lt;&gt;"",ISNUMBER(SEARCH(vyberHrace,$B24486)))</f>
      </c>
      <c r="M24486" s="14">
        <f>AND($I24486=MID(kododd,1,2),$J24486=MID(kododd,3,3))</f>
      </c>
    </row>
    <row r="24487">
      <c r="A24487" s="95">
        <v>58407</v>
      </c>
      <c r="B24487" s="93" t="s">
        <v>24914</v>
      </c>
      <c r="C24487" s="93" t="s">
        <v>1487</v>
      </c>
      <c r="G24487" s="95">
        <v>0</v>
      </c>
      <c r="H24487" s="93" t="s">
        <v>8976</v>
      </c>
      <c r="I24487" s="93" t="s">
        <v>23895</v>
      </c>
      <c r="J24487" s="93" t="s">
        <v>20878</v>
      </c>
      <c r="K24487" s="93" t="s">
        <v>6859</v>
      </c>
      <c r="L24487" s="14">
        <f>AND(vyberHrace&lt;&gt;"",ISNUMBER(SEARCH(vyberHrace,$B24487)))</f>
      </c>
      <c r="M24487" s="14">
        <f>AND($I24487=MID(kododd,1,2),$J24487=MID(kododd,3,3))</f>
      </c>
    </row>
    <row r="24488">
      <c r="A24488" s="95">
        <v>31089</v>
      </c>
      <c r="B24488" s="93" t="s">
        <v>1238</v>
      </c>
      <c r="C24488" s="93" t="s">
        <v>1475</v>
      </c>
      <c r="D24488" s="95">
        <v>1455</v>
      </c>
      <c r="E24488" s="95">
        <v>1550</v>
      </c>
      <c r="F24488" s="95">
        <v>23757353</v>
      </c>
      <c r="G24488" s="95">
        <v>250</v>
      </c>
      <c r="H24488" s="93" t="s">
        <v>8976</v>
      </c>
      <c r="I24488" s="93" t="s">
        <v>23895</v>
      </c>
      <c r="J24488" s="93" t="s">
        <v>20967</v>
      </c>
      <c r="K24488" s="93" t="s">
        <v>4711</v>
      </c>
      <c r="L24488" s="14">
        <f>AND(vyberHrace&lt;&gt;"",ISNUMBER(SEARCH(vyberHrace,$B24488)))</f>
      </c>
      <c r="M24488" s="14">
        <f>AND($I24488=MID(kododd,1,2),$J24488=MID(kododd,3,3))</f>
      </c>
    </row>
    <row r="24489">
      <c r="A24489" s="95">
        <v>59838</v>
      </c>
      <c r="B24489" s="93" t="s">
        <v>26340</v>
      </c>
      <c r="C24489" s="93" t="s">
        <v>1430</v>
      </c>
      <c r="G24489" s="95">
        <v>0</v>
      </c>
      <c r="H24489" s="93" t="s">
        <v>8976</v>
      </c>
      <c r="I24489" s="93" t="s">
        <v>23895</v>
      </c>
      <c r="J24489" s="93" t="s">
        <v>23412</v>
      </c>
      <c r="K24489" s="93" t="s">
        <v>21370</v>
      </c>
      <c r="L24489" s="14">
        <f>AND(vyberHrace&lt;&gt;"",ISNUMBER(SEARCH(vyberHrace,$B24489)))</f>
      </c>
      <c r="M24489" s="14">
        <f>AND($I24489=MID(kododd,1,2),$J24489=MID(kododd,3,3))</f>
      </c>
    </row>
    <row r="24490">
      <c r="A24490" s="95">
        <v>50618</v>
      </c>
      <c r="B24490" s="93" t="s">
        <v>2333</v>
      </c>
      <c r="C24490" s="93" t="s">
        <v>1422</v>
      </c>
      <c r="D24490" s="95">
        <v>1230</v>
      </c>
      <c r="E24490" s="95">
        <v>1437</v>
      </c>
      <c r="F24490" s="95">
        <v>23735090</v>
      </c>
      <c r="G24490" s="95">
        <v>250</v>
      </c>
      <c r="H24490" s="93" t="s">
        <v>8976</v>
      </c>
      <c r="I24490" s="93" t="s">
        <v>23895</v>
      </c>
      <c r="J24490" s="93" t="s">
        <v>20913</v>
      </c>
      <c r="K24490" s="93" t="s">
        <v>3849</v>
      </c>
      <c r="L24490" s="14">
        <f>AND(vyberHrace&lt;&gt;"",ISNUMBER(SEARCH(vyberHrace,$B24490)))</f>
      </c>
      <c r="M24490" s="14">
        <f>AND($I24490=MID(kododd,1,2),$J24490=MID(kododd,3,3))</f>
      </c>
    </row>
    <row r="24491">
      <c r="A24491" s="95">
        <v>56974</v>
      </c>
      <c r="B24491" s="93" t="s">
        <v>23277</v>
      </c>
      <c r="C24491" s="93" t="s">
        <v>1424</v>
      </c>
      <c r="D24491" s="95">
        <v>1167</v>
      </c>
      <c r="E24491" s="95">
        <v>1522</v>
      </c>
      <c r="F24491" s="95">
        <v>23784024</v>
      </c>
      <c r="G24491" s="95">
        <v>250</v>
      </c>
      <c r="H24491" s="93" t="s">
        <v>8976</v>
      </c>
      <c r="I24491" s="93" t="s">
        <v>23895</v>
      </c>
      <c r="J24491" s="93" t="s">
        <v>20896</v>
      </c>
      <c r="K24491" s="93" t="s">
        <v>6905</v>
      </c>
      <c r="L24491" s="14">
        <f>AND(vyberHrace&lt;&gt;"",ISNUMBER(SEARCH(vyberHrace,$B24491)))</f>
      </c>
      <c r="M24491" s="14">
        <f>AND($I24491=MID(kododd,1,2),$J24491=MID(kododd,3,3))</f>
      </c>
    </row>
    <row r="24492">
      <c r="A24492" s="95">
        <v>58010</v>
      </c>
      <c r="B24492" s="93" t="s">
        <v>24547</v>
      </c>
      <c r="C24492" s="93" t="s">
        <v>1424</v>
      </c>
      <c r="F24492" s="95">
        <v>23777508</v>
      </c>
      <c r="G24492" s="95">
        <v>250</v>
      </c>
      <c r="H24492" s="93" t="s">
        <v>8976</v>
      </c>
      <c r="I24492" s="93" t="s">
        <v>23895</v>
      </c>
      <c r="J24492" s="93" t="s">
        <v>20848</v>
      </c>
      <c r="K24492" s="93" t="s">
        <v>3603</v>
      </c>
      <c r="L24492" s="14">
        <f>AND(vyberHrace&lt;&gt;"",ISNUMBER(SEARCH(vyberHrace,$B24492)))</f>
      </c>
      <c r="M24492" s="14">
        <f>AND($I24492=MID(kododd,1,2),$J24492=MID(kododd,3,3))</f>
      </c>
    </row>
    <row r="24493">
      <c r="A24493" s="95">
        <v>61038</v>
      </c>
      <c r="B24493" s="93" t="s">
        <v>27343</v>
      </c>
      <c r="C24493" s="93" t="s">
        <v>1487</v>
      </c>
      <c r="G24493" s="95">
        <v>0</v>
      </c>
      <c r="H24493" s="93" t="s">
        <v>8976</v>
      </c>
      <c r="I24493" s="93" t="s">
        <v>23895</v>
      </c>
      <c r="J24493" s="93" t="s">
        <v>20935</v>
      </c>
      <c r="K24493" s="93" t="s">
        <v>6901</v>
      </c>
      <c r="L24493" s="14">
        <f>AND(vyberHrace&lt;&gt;"",ISNUMBER(SEARCH(vyberHrace,$B24493)))</f>
      </c>
      <c r="M24493" s="14">
        <f>AND($I24493=MID(kododd,1,2),$J24493=MID(kododd,3,3))</f>
      </c>
    </row>
    <row r="24494">
      <c r="A24494" s="95">
        <v>54252</v>
      </c>
      <c r="B24494" s="93" t="s">
        <v>1314</v>
      </c>
      <c r="C24494" s="93" t="s">
        <v>1411</v>
      </c>
      <c r="D24494" s="95">
        <v>1082</v>
      </c>
      <c r="F24494" s="95">
        <v>23780924</v>
      </c>
      <c r="G24494" s="95">
        <v>250</v>
      </c>
      <c r="H24494" s="93" t="s">
        <v>8976</v>
      </c>
      <c r="I24494" s="93" t="s">
        <v>23895</v>
      </c>
      <c r="J24494" s="93" t="s">
        <v>20935</v>
      </c>
      <c r="K24494" s="93" t="s">
        <v>6901</v>
      </c>
      <c r="L24494" s="14">
        <f>AND(vyberHrace&lt;&gt;"",ISNUMBER(SEARCH(vyberHrace,$B24494)))</f>
      </c>
      <c r="M24494" s="14">
        <f>AND($I24494=MID(kododd,1,2),$J24494=MID(kododd,3,3))</f>
      </c>
    </row>
    <row r="24495">
      <c r="A24495" s="95">
        <v>61944</v>
      </c>
      <c r="B24495" s="93" t="s">
        <v>28152</v>
      </c>
      <c r="C24495" s="93" t="s">
        <v>1422</v>
      </c>
      <c r="G24495" s="95">
        <v>250</v>
      </c>
      <c r="H24495" s="93" t="s">
        <v>8976</v>
      </c>
      <c r="I24495" s="93" t="s">
        <v>23895</v>
      </c>
      <c r="J24495" s="93" t="s">
        <v>20854</v>
      </c>
      <c r="K24495" s="93" t="s">
        <v>9943</v>
      </c>
      <c r="L24495" s="14">
        <f>AND(vyberHrace&lt;&gt;"",ISNUMBER(SEARCH(vyberHrace,$B24495)))</f>
      </c>
      <c r="M24495" s="14">
        <f>AND($I24495=MID(kododd,1,2),$J24495=MID(kododd,3,3))</f>
      </c>
    </row>
    <row r="24496">
      <c r="A24496" s="95">
        <v>58267</v>
      </c>
      <c r="B24496" s="93" t="s">
        <v>24782</v>
      </c>
      <c r="C24496" s="93" t="s">
        <v>1486</v>
      </c>
      <c r="F24496" s="95">
        <v>23780894</v>
      </c>
      <c r="G24496" s="95">
        <v>250</v>
      </c>
      <c r="H24496" s="93" t="s">
        <v>8976</v>
      </c>
      <c r="I24496" s="93" t="s">
        <v>23895</v>
      </c>
      <c r="J24496" s="93" t="s">
        <v>20935</v>
      </c>
      <c r="K24496" s="93" t="s">
        <v>6901</v>
      </c>
      <c r="L24496" s="14">
        <f>AND(vyberHrace&lt;&gt;"",ISNUMBER(SEARCH(vyberHrace,$B24496)))</f>
      </c>
      <c r="M24496" s="14">
        <f>AND($I24496=MID(kododd,1,2),$J24496=MID(kododd,3,3))</f>
      </c>
    </row>
    <row r="24497">
      <c r="A24497" s="95">
        <v>286</v>
      </c>
      <c r="B24497" s="93" t="s">
        <v>20113</v>
      </c>
      <c r="C24497" s="93" t="s">
        <v>1428</v>
      </c>
      <c r="D24497" s="95">
        <v>2064</v>
      </c>
      <c r="E24497" s="95">
        <v>2075</v>
      </c>
      <c r="F24497" s="95">
        <v>310476</v>
      </c>
      <c r="G24497" s="95">
        <v>250</v>
      </c>
      <c r="H24497" s="93" t="s">
        <v>8976</v>
      </c>
      <c r="I24497" s="93" t="s">
        <v>23895</v>
      </c>
      <c r="J24497" s="93" t="s">
        <v>20865</v>
      </c>
      <c r="K24497" s="93" t="s">
        <v>6760</v>
      </c>
      <c r="L24497" s="14">
        <f>AND(vyberHrace&lt;&gt;"",ISNUMBER(SEARCH(vyberHrace,$B24497)))</f>
      </c>
      <c r="M24497" s="14">
        <f>AND($I24497=MID(kododd,1,2),$J24497=MID(kododd,3,3))</f>
      </c>
    </row>
    <row r="24498">
      <c r="A24498" s="95">
        <v>59771</v>
      </c>
      <c r="B24498" s="93" t="s">
        <v>26284</v>
      </c>
      <c r="C24498" s="93" t="s">
        <v>1402</v>
      </c>
      <c r="D24498" s="95">
        <v>1253</v>
      </c>
      <c r="F24498" s="95">
        <v>23788631</v>
      </c>
      <c r="G24498" s="95">
        <v>250</v>
      </c>
      <c r="H24498" s="93" t="s">
        <v>8976</v>
      </c>
      <c r="I24498" s="93" t="s">
        <v>23895</v>
      </c>
      <c r="J24498" s="93" t="s">
        <v>20896</v>
      </c>
      <c r="K24498" s="93" t="s">
        <v>6905</v>
      </c>
      <c r="L24498" s="14">
        <f>AND(vyberHrace&lt;&gt;"",ISNUMBER(SEARCH(vyberHrace,$B24498)))</f>
      </c>
      <c r="M24498" s="14">
        <f>AND($I24498=MID(kododd,1,2),$J24498=MID(kododd,3,3))</f>
      </c>
    </row>
    <row r="24499">
      <c r="A24499" s="95">
        <v>62857</v>
      </c>
      <c r="B24499" s="93" t="s">
        <v>29729</v>
      </c>
      <c r="C24499" s="93" t="s">
        <v>1464</v>
      </c>
      <c r="G24499" s="95">
        <v>250</v>
      </c>
      <c r="H24499" s="93" t="s">
        <v>8976</v>
      </c>
      <c r="I24499" s="93" t="s">
        <v>23895</v>
      </c>
      <c r="J24499" s="93" t="s">
        <v>20987</v>
      </c>
      <c r="K24499" s="93" t="s">
        <v>4935</v>
      </c>
      <c r="L24499" s="14">
        <f>AND(vyberHrace&lt;&gt;"",ISNUMBER(SEARCH(vyberHrace,$B24499)))</f>
      </c>
      <c r="M24499" s="14">
        <f>AND($I24499=MID(kododd,1,2),$J24499=MID(kododd,3,3))</f>
      </c>
    </row>
    <row r="24500">
      <c r="A24500" s="95">
        <v>63616</v>
      </c>
      <c r="B24500" s="93" t="s">
        <v>29730</v>
      </c>
      <c r="C24500" s="93" t="s">
        <v>1453</v>
      </c>
      <c r="G24500" s="95">
        <v>0</v>
      </c>
      <c r="H24500" s="93" t="s">
        <v>8976</v>
      </c>
      <c r="I24500" s="93" t="s">
        <v>23895</v>
      </c>
      <c r="J24500" s="93" t="s">
        <v>20913</v>
      </c>
      <c r="K24500" s="93" t="s">
        <v>3849</v>
      </c>
      <c r="L24500" s="14">
        <f>AND(vyberHrace&lt;&gt;"",ISNUMBER(SEARCH(vyberHrace,$B24500)))</f>
      </c>
      <c r="M24500" s="14">
        <f>AND($I24500=MID(kododd,1,2),$J24500=MID(kododd,3,3))</f>
      </c>
    </row>
    <row r="24501">
      <c r="A24501" s="95">
        <v>51265</v>
      </c>
      <c r="B24501" s="93" t="s">
        <v>4395</v>
      </c>
      <c r="C24501" s="93" t="s">
        <v>1416</v>
      </c>
      <c r="D24501" s="95">
        <v>1490</v>
      </c>
      <c r="F24501" s="95">
        <v>23738812</v>
      </c>
      <c r="G24501" s="95">
        <v>250</v>
      </c>
      <c r="H24501" s="93" t="s">
        <v>8976</v>
      </c>
      <c r="I24501" s="93" t="s">
        <v>23895</v>
      </c>
      <c r="J24501" s="93" t="s">
        <v>20891</v>
      </c>
      <c r="K24501" s="93" t="s">
        <v>6860</v>
      </c>
      <c r="L24501" s="14">
        <f>AND(vyberHrace&lt;&gt;"",ISNUMBER(SEARCH(vyberHrace,$B24501)))</f>
      </c>
      <c r="M24501" s="14">
        <f>AND($I24501=MID(kododd,1,2),$J24501=MID(kododd,3,3))</f>
      </c>
    </row>
    <row r="24502">
      <c r="A24502" s="95">
        <v>43092</v>
      </c>
      <c r="B24502" s="93" t="s">
        <v>20122</v>
      </c>
      <c r="C24502" s="93" t="s">
        <v>1410</v>
      </c>
      <c r="G24502" s="95">
        <v>0</v>
      </c>
      <c r="H24502" s="93" t="s">
        <v>8976</v>
      </c>
      <c r="I24502" s="93" t="s">
        <v>23895</v>
      </c>
      <c r="J24502" s="93" t="s">
        <v>20878</v>
      </c>
      <c r="K24502" s="93" t="s">
        <v>6859</v>
      </c>
      <c r="L24502" s="14">
        <f>AND(vyberHrace&lt;&gt;"",ISNUMBER(SEARCH(vyberHrace,$B24502)))</f>
      </c>
      <c r="M24502" s="14">
        <f>AND($I24502=MID(kododd,1,2),$J24502=MID(kododd,3,3))</f>
      </c>
    </row>
    <row r="24503">
      <c r="A24503" s="95">
        <v>46857</v>
      </c>
      <c r="B24503" s="93" t="s">
        <v>19228</v>
      </c>
      <c r="C24503" s="93" t="s">
        <v>1406</v>
      </c>
      <c r="G24503" s="95">
        <v>0</v>
      </c>
      <c r="H24503" s="93" t="s">
        <v>8976</v>
      </c>
      <c r="I24503" s="93" t="s">
        <v>23895</v>
      </c>
      <c r="J24503" s="93" t="s">
        <v>20878</v>
      </c>
      <c r="K24503" s="93" t="s">
        <v>6859</v>
      </c>
      <c r="L24503" s="14">
        <f>AND(vyberHrace&lt;&gt;"",ISNUMBER(SEARCH(vyberHrace,$B24503)))</f>
      </c>
      <c r="M24503" s="14">
        <f>AND($I24503=MID(kododd,1,2),$J24503=MID(kododd,3,3))</f>
      </c>
    </row>
    <row r="24504">
      <c r="A24504" s="95">
        <v>62817</v>
      </c>
      <c r="B24504" s="93" t="s">
        <v>29731</v>
      </c>
      <c r="C24504" s="93" t="s">
        <v>1424</v>
      </c>
      <c r="G24504" s="95">
        <v>250</v>
      </c>
      <c r="H24504" s="93" t="s">
        <v>8976</v>
      </c>
      <c r="I24504" s="93" t="s">
        <v>23895</v>
      </c>
      <c r="J24504" s="93" t="s">
        <v>20878</v>
      </c>
      <c r="K24504" s="93" t="s">
        <v>6859</v>
      </c>
      <c r="L24504" s="14">
        <f>AND(vyberHrace&lt;&gt;"",ISNUMBER(SEARCH(vyberHrace,$B24504)))</f>
      </c>
      <c r="M24504" s="14">
        <f>AND($I24504=MID(kododd,1,2),$J24504=MID(kododd,3,3))</f>
      </c>
    </row>
    <row r="24505">
      <c r="A24505" s="95">
        <v>45897</v>
      </c>
      <c r="B24505" s="93" t="s">
        <v>13854</v>
      </c>
      <c r="C24505" s="93" t="s">
        <v>1400</v>
      </c>
      <c r="D24505" s="95">
        <v>1100</v>
      </c>
      <c r="G24505" s="95">
        <v>0</v>
      </c>
      <c r="H24505" s="93" t="s">
        <v>8976</v>
      </c>
      <c r="I24505" s="93" t="s">
        <v>23895</v>
      </c>
      <c r="J24505" s="93" t="s">
        <v>20878</v>
      </c>
      <c r="K24505" s="93" t="s">
        <v>6859</v>
      </c>
      <c r="L24505" s="14">
        <f>AND(vyberHrace&lt;&gt;"",ISNUMBER(SEARCH(vyberHrace,$B24505)))</f>
      </c>
      <c r="M24505" s="14">
        <f>AND($I24505=MID(kododd,1,2),$J24505=MID(kododd,3,3))</f>
      </c>
    </row>
    <row r="24506">
      <c r="A24506" s="95">
        <v>34012</v>
      </c>
      <c r="B24506" s="93" t="s">
        <v>19232</v>
      </c>
      <c r="C24506" s="93" t="s">
        <v>1398</v>
      </c>
      <c r="D24506" s="95">
        <v>1954</v>
      </c>
      <c r="E24506" s="95">
        <v>1942</v>
      </c>
      <c r="F24506" s="95">
        <v>358673</v>
      </c>
      <c r="G24506" s="95">
        <v>250</v>
      </c>
      <c r="H24506" s="93" t="s">
        <v>8976</v>
      </c>
      <c r="I24506" s="93" t="s">
        <v>23895</v>
      </c>
      <c r="J24506" s="93" t="s">
        <v>20869</v>
      </c>
      <c r="K24506" s="93" t="s">
        <v>6770</v>
      </c>
      <c r="L24506" s="14">
        <f>AND(vyberHrace&lt;&gt;"",ISNUMBER(SEARCH(vyberHrace,$B24506)))</f>
      </c>
      <c r="M24506" s="14">
        <f>AND($I24506=MID(kododd,1,2),$J24506=MID(kododd,3,3))</f>
      </c>
    </row>
    <row r="24507">
      <c r="A24507" s="95">
        <v>1564</v>
      </c>
      <c r="B24507" s="93" t="s">
        <v>19234</v>
      </c>
      <c r="C24507" s="93" t="s">
        <v>1462</v>
      </c>
      <c r="D24507" s="95">
        <v>1858</v>
      </c>
      <c r="E24507" s="95">
        <v>1908</v>
      </c>
      <c r="F24507" s="95">
        <v>368369</v>
      </c>
      <c r="G24507" s="95">
        <v>250</v>
      </c>
      <c r="H24507" s="93" t="s">
        <v>8976</v>
      </c>
      <c r="I24507" s="93" t="s">
        <v>23895</v>
      </c>
      <c r="J24507" s="93" t="s">
        <v>20869</v>
      </c>
      <c r="K24507" s="93" t="s">
        <v>6770</v>
      </c>
      <c r="L24507" s="14">
        <f>AND(vyberHrace&lt;&gt;"",ISNUMBER(SEARCH(vyberHrace,$B24507)))</f>
      </c>
      <c r="M24507" s="14">
        <f>AND($I24507=MID(kododd,1,2),$J24507=MID(kododd,3,3))</f>
      </c>
    </row>
    <row r="24508">
      <c r="A24508" s="95">
        <v>34013</v>
      </c>
      <c r="B24508" s="93" t="s">
        <v>19235</v>
      </c>
      <c r="C24508" s="93" t="s">
        <v>1409</v>
      </c>
      <c r="D24508" s="95">
        <v>2182</v>
      </c>
      <c r="E24508" s="95">
        <v>2185</v>
      </c>
      <c r="F24508" s="95">
        <v>358681</v>
      </c>
      <c r="G24508" s="95">
        <v>250</v>
      </c>
      <c r="H24508" s="93" t="s">
        <v>8976</v>
      </c>
      <c r="I24508" s="93" t="s">
        <v>23895</v>
      </c>
      <c r="J24508" s="93" t="s">
        <v>20869</v>
      </c>
      <c r="K24508" s="93" t="s">
        <v>6770</v>
      </c>
      <c r="L24508" s="14">
        <f>AND(vyberHrace&lt;&gt;"",ISNUMBER(SEARCH(vyberHrace,$B24508)))</f>
      </c>
      <c r="M24508" s="14">
        <f>AND($I24508=MID(kododd,1,2),$J24508=MID(kododd,3,3))</f>
      </c>
    </row>
    <row r="24509">
      <c r="A24509" s="95">
        <v>63213</v>
      </c>
      <c r="B24509" s="93" t="s">
        <v>29732</v>
      </c>
      <c r="C24509" s="93" t="s">
        <v>1454</v>
      </c>
      <c r="G24509" s="95">
        <v>250</v>
      </c>
      <c r="H24509" s="93" t="s">
        <v>8976</v>
      </c>
      <c r="I24509" s="93" t="s">
        <v>23895</v>
      </c>
      <c r="J24509" s="93" t="s">
        <v>20865</v>
      </c>
      <c r="K24509" s="93" t="s">
        <v>6760</v>
      </c>
      <c r="L24509" s="14">
        <f>AND(vyberHrace&lt;&gt;"",ISNUMBER(SEARCH(vyberHrace,$B24509)))</f>
      </c>
      <c r="M24509" s="14">
        <f>AND($I24509=MID(kododd,1,2),$J24509=MID(kododd,3,3))</f>
      </c>
    </row>
    <row r="24510">
      <c r="A24510" s="95">
        <v>57877</v>
      </c>
      <c r="B24510" s="93" t="s">
        <v>24424</v>
      </c>
      <c r="C24510" s="93" t="s">
        <v>1431</v>
      </c>
      <c r="G24510" s="95">
        <v>250</v>
      </c>
      <c r="H24510" s="93" t="s">
        <v>8976</v>
      </c>
      <c r="I24510" s="93" t="s">
        <v>23895</v>
      </c>
      <c r="J24510" s="93" t="s">
        <v>20914</v>
      </c>
      <c r="K24510" s="93" t="s">
        <v>4359</v>
      </c>
      <c r="L24510" s="14">
        <f>AND(vyberHrace&lt;&gt;"",ISNUMBER(SEARCH(vyberHrace,$B24510)))</f>
      </c>
      <c r="M24510" s="14">
        <f>AND($I24510=MID(kododd,1,2),$J24510=MID(kododd,3,3))</f>
      </c>
    </row>
    <row r="24511">
      <c r="A24511" s="95">
        <v>9708</v>
      </c>
      <c r="B24511" s="93" t="s">
        <v>19254</v>
      </c>
      <c r="C24511" s="93" t="s">
        <v>1417</v>
      </c>
      <c r="D24511" s="95">
        <v>1832</v>
      </c>
      <c r="E24511" s="95">
        <v>1905</v>
      </c>
      <c r="F24511" s="95">
        <v>313866</v>
      </c>
      <c r="G24511" s="95">
        <v>0</v>
      </c>
      <c r="H24511" s="93" t="s">
        <v>8976</v>
      </c>
      <c r="I24511" s="93" t="s">
        <v>23895</v>
      </c>
      <c r="J24511" s="93" t="s">
        <v>20908</v>
      </c>
      <c r="K24511" s="93" t="s">
        <v>4333</v>
      </c>
      <c r="L24511" s="14">
        <f>AND(vyberHrace&lt;&gt;"",ISNUMBER(SEARCH(vyberHrace,$B24511)))</f>
      </c>
      <c r="M24511" s="14">
        <f>AND($I24511=MID(kododd,1,2),$J24511=MID(kododd,3,3))</f>
      </c>
    </row>
    <row r="24512">
      <c r="A24512" s="95">
        <v>7593</v>
      </c>
      <c r="B24512" s="93" t="s">
        <v>19283</v>
      </c>
      <c r="C24512" s="93" t="s">
        <v>1451</v>
      </c>
      <c r="D24512" s="95">
        <v>1520</v>
      </c>
      <c r="E24512" s="95">
        <v>1672</v>
      </c>
      <c r="F24512" s="95">
        <v>386642</v>
      </c>
      <c r="G24512" s="95">
        <v>250</v>
      </c>
      <c r="H24512" s="93" t="s">
        <v>8976</v>
      </c>
      <c r="I24512" s="93" t="s">
        <v>23895</v>
      </c>
      <c r="J24512" s="93" t="s">
        <v>20962</v>
      </c>
      <c r="K24512" s="93" t="s">
        <v>5181</v>
      </c>
      <c r="L24512" s="14">
        <f>AND(vyberHrace&lt;&gt;"",ISNUMBER(SEARCH(vyberHrace,$B24512)))</f>
      </c>
      <c r="M24512" s="14">
        <f>AND($I24512=MID(kododd,1,2),$J24512=MID(kododd,3,3))</f>
      </c>
    </row>
    <row r="24513">
      <c r="A24513" s="95">
        <v>35491</v>
      </c>
      <c r="B24513" s="93" t="s">
        <v>19285</v>
      </c>
      <c r="C24513" s="93" t="s">
        <v>1435</v>
      </c>
      <c r="D24513" s="95">
        <v>1526</v>
      </c>
      <c r="E24513" s="95">
        <v>1639</v>
      </c>
      <c r="F24513" s="95">
        <v>380431</v>
      </c>
      <c r="G24513" s="95">
        <v>250</v>
      </c>
      <c r="H24513" s="93" t="s">
        <v>8976</v>
      </c>
      <c r="I24513" s="93" t="s">
        <v>23895</v>
      </c>
      <c r="J24513" s="93" t="s">
        <v>20911</v>
      </c>
      <c r="K24513" s="93" t="s">
        <v>3262</v>
      </c>
      <c r="L24513" s="14">
        <f>AND(vyberHrace&lt;&gt;"",ISNUMBER(SEARCH(vyberHrace,$B24513)))</f>
      </c>
      <c r="M24513" s="14">
        <f>AND($I24513=MID(kododd,1,2),$J24513=MID(kododd,3,3))</f>
      </c>
    </row>
    <row r="24514">
      <c r="A24514" s="95">
        <v>41845</v>
      </c>
      <c r="B24514" s="93" t="s">
        <v>19286</v>
      </c>
      <c r="C24514" s="93" t="s">
        <v>1438</v>
      </c>
      <c r="D24514" s="95">
        <v>2089</v>
      </c>
      <c r="E24514" s="95">
        <v>2117</v>
      </c>
      <c r="F24514" s="95">
        <v>385190</v>
      </c>
      <c r="G24514" s="95">
        <v>250</v>
      </c>
      <c r="H24514" s="93" t="s">
        <v>8976</v>
      </c>
      <c r="I24514" s="93" t="s">
        <v>23895</v>
      </c>
      <c r="J24514" s="93" t="s">
        <v>20865</v>
      </c>
      <c r="K24514" s="93" t="s">
        <v>6760</v>
      </c>
      <c r="L24514" s="14">
        <f>AND(vyberHrace&lt;&gt;"",ISNUMBER(SEARCH(vyberHrace,$B24514)))</f>
      </c>
      <c r="M24514" s="14">
        <f>AND($I24514=MID(kododd,1,2),$J24514=MID(kododd,3,3))</f>
      </c>
    </row>
    <row r="24515">
      <c r="A24515" s="95">
        <v>8935</v>
      </c>
      <c r="B24515" s="93" t="s">
        <v>19288</v>
      </c>
      <c r="C24515" s="93" t="s">
        <v>1417</v>
      </c>
      <c r="D24515" s="95">
        <v>1462</v>
      </c>
      <c r="E24515" s="95">
        <v>1563</v>
      </c>
      <c r="F24515" s="95">
        <v>380520</v>
      </c>
      <c r="G24515" s="95">
        <v>250</v>
      </c>
      <c r="H24515" s="93" t="s">
        <v>8976</v>
      </c>
      <c r="I24515" s="93" t="s">
        <v>23895</v>
      </c>
      <c r="J24515" s="93" t="s">
        <v>20854</v>
      </c>
      <c r="K24515" s="93" t="s">
        <v>9943</v>
      </c>
      <c r="L24515" s="14">
        <f>AND(vyberHrace&lt;&gt;"",ISNUMBER(SEARCH(vyberHrace,$B24515)))</f>
      </c>
      <c r="M24515" s="14">
        <f>AND($I24515=MID(kododd,1,2),$J24515=MID(kododd,3,3))</f>
      </c>
    </row>
    <row r="24516">
      <c r="A24516" s="95">
        <v>30377</v>
      </c>
      <c r="B24516" s="93" t="s">
        <v>19290</v>
      </c>
      <c r="C24516" s="93" t="s">
        <v>1398</v>
      </c>
      <c r="D24516" s="95">
        <v>1883</v>
      </c>
      <c r="E24516" s="95">
        <v>1912</v>
      </c>
      <c r="F24516" s="95">
        <v>367826</v>
      </c>
      <c r="G24516" s="95">
        <v>250</v>
      </c>
      <c r="H24516" s="93" t="s">
        <v>8976</v>
      </c>
      <c r="I24516" s="93" t="s">
        <v>23895</v>
      </c>
      <c r="J24516" s="93" t="s">
        <v>20944</v>
      </c>
      <c r="K24516" s="93" t="s">
        <v>11221</v>
      </c>
      <c r="L24516" s="14">
        <f>AND(vyberHrace&lt;&gt;"",ISNUMBER(SEARCH(vyberHrace,$B24516)))</f>
      </c>
      <c r="M24516" s="14">
        <f>AND($I24516=MID(kododd,1,2),$J24516=MID(kododd,3,3))</f>
      </c>
    </row>
    <row r="24517">
      <c r="A24517" s="95">
        <v>51713</v>
      </c>
      <c r="B24517" s="93" t="s">
        <v>2316</v>
      </c>
      <c r="C24517" s="93" t="s">
        <v>1402</v>
      </c>
      <c r="D24517" s="95">
        <v>1076</v>
      </c>
      <c r="E24517" s="95">
        <v>1409</v>
      </c>
      <c r="F24517" s="95">
        <v>23746963</v>
      </c>
      <c r="G24517" s="95">
        <v>250</v>
      </c>
      <c r="H24517" s="93" t="s">
        <v>8976</v>
      </c>
      <c r="I24517" s="93" t="s">
        <v>23895</v>
      </c>
      <c r="J24517" s="93" t="s">
        <v>20896</v>
      </c>
      <c r="K24517" s="93" t="s">
        <v>6905</v>
      </c>
      <c r="L24517" s="14">
        <f>AND(vyberHrace&lt;&gt;"",ISNUMBER(SEARCH(vyberHrace,$B24517)))</f>
      </c>
      <c r="M24517" s="14">
        <f>AND($I24517=MID(kododd,1,2),$J24517=MID(kododd,3,3))</f>
      </c>
    </row>
    <row r="24518">
      <c r="A24518" s="95">
        <v>25269</v>
      </c>
      <c r="B24518" s="93" t="s">
        <v>19293</v>
      </c>
      <c r="C24518" s="93" t="s">
        <v>1440</v>
      </c>
      <c r="D24518" s="95">
        <v>1593</v>
      </c>
      <c r="G24518" s="95">
        <v>0</v>
      </c>
      <c r="H24518" s="93" t="s">
        <v>8976</v>
      </c>
      <c r="I24518" s="93" t="s">
        <v>23895</v>
      </c>
      <c r="J24518" s="93" t="s">
        <v>21000</v>
      </c>
      <c r="K24518" s="93" t="s">
        <v>14613</v>
      </c>
      <c r="L24518" s="14">
        <f>AND(vyberHrace&lt;&gt;"",ISNUMBER(SEARCH(vyberHrace,$B24518)))</f>
      </c>
      <c r="M24518" s="14">
        <f>AND($I24518=MID(kododd,1,2),$J24518=MID(kododd,3,3))</f>
      </c>
    </row>
    <row r="24519">
      <c r="A24519" s="95">
        <v>59003</v>
      </c>
      <c r="B24519" s="93" t="s">
        <v>25455</v>
      </c>
      <c r="C24519" s="93" t="s">
        <v>1416</v>
      </c>
      <c r="F24519" s="95">
        <v>23784172</v>
      </c>
      <c r="G24519" s="95">
        <v>0</v>
      </c>
      <c r="H24519" s="93" t="s">
        <v>8976</v>
      </c>
      <c r="I24519" s="93" t="s">
        <v>23895</v>
      </c>
      <c r="J24519" s="93" t="s">
        <v>20944</v>
      </c>
      <c r="K24519" s="93" t="s">
        <v>11221</v>
      </c>
      <c r="L24519" s="14">
        <f>AND(vyberHrace&lt;&gt;"",ISNUMBER(SEARCH(vyberHrace,$B24519)))</f>
      </c>
      <c r="M24519" s="14">
        <f>AND($I24519=MID(kododd,1,2),$J24519=MID(kododd,3,3))</f>
      </c>
    </row>
    <row r="24520">
      <c r="A24520" s="95">
        <v>60847</v>
      </c>
      <c r="B24520" s="93" t="s">
        <v>27232</v>
      </c>
      <c r="C24520" s="93" t="s">
        <v>1450</v>
      </c>
      <c r="G24520" s="95">
        <v>0</v>
      </c>
      <c r="H24520" s="93" t="s">
        <v>8976</v>
      </c>
      <c r="I24520" s="93" t="s">
        <v>23895</v>
      </c>
      <c r="J24520" s="93" t="s">
        <v>20935</v>
      </c>
      <c r="K24520" s="93" t="s">
        <v>6901</v>
      </c>
      <c r="L24520" s="14">
        <f>AND(vyberHrace&lt;&gt;"",ISNUMBER(SEARCH(vyberHrace,$B24520)))</f>
      </c>
      <c r="M24520" s="14">
        <f>AND($I24520=MID(kododd,1,2),$J24520=MID(kododd,3,3))</f>
      </c>
    </row>
    <row r="24521">
      <c r="A24521" s="95">
        <v>63887</v>
      </c>
      <c r="B24521" s="93" t="s">
        <v>30056</v>
      </c>
      <c r="C24521" s="93" t="s">
        <v>1488</v>
      </c>
      <c r="G24521" s="95">
        <v>250</v>
      </c>
      <c r="H24521" s="93" t="s">
        <v>8976</v>
      </c>
      <c r="I24521" s="93" t="s">
        <v>23895</v>
      </c>
      <c r="J24521" s="93" t="s">
        <v>20891</v>
      </c>
      <c r="K24521" s="93" t="s">
        <v>6860</v>
      </c>
      <c r="L24521" s="14">
        <f>AND(vyberHrace&lt;&gt;"",ISNUMBER(SEARCH(vyberHrace,$B24521)))</f>
      </c>
      <c r="M24521" s="14">
        <f>AND($I24521=MID(kododd,1,2),$J24521=MID(kododd,3,3))</f>
      </c>
    </row>
    <row r="24522">
      <c r="A24522" s="95">
        <v>52883</v>
      </c>
      <c r="B24522" s="93" t="s">
        <v>19313</v>
      </c>
      <c r="C24522" s="93" t="s">
        <v>1402</v>
      </c>
      <c r="D24522" s="95">
        <v>1552</v>
      </c>
      <c r="F24522" s="95">
        <v>23748737</v>
      </c>
      <c r="G24522" s="95">
        <v>250</v>
      </c>
      <c r="H24522" s="93" t="s">
        <v>8976</v>
      </c>
      <c r="I24522" s="93" t="s">
        <v>23895</v>
      </c>
      <c r="J24522" s="93" t="s">
        <v>20891</v>
      </c>
      <c r="K24522" s="93" t="s">
        <v>6860</v>
      </c>
      <c r="L24522" s="14">
        <f>AND(vyberHrace&lt;&gt;"",ISNUMBER(SEARCH(vyberHrace,$B24522)))</f>
      </c>
      <c r="M24522" s="14">
        <f>AND($I24522=MID(kododd,1,2),$J24522=MID(kododd,3,3))</f>
      </c>
    </row>
    <row r="24523">
      <c r="A24523" s="95">
        <v>2859</v>
      </c>
      <c r="B24523" s="93" t="s">
        <v>19314</v>
      </c>
      <c r="C24523" s="93" t="s">
        <v>1472</v>
      </c>
      <c r="D24523" s="95">
        <v>1767</v>
      </c>
      <c r="E24523" s="95">
        <v>1860</v>
      </c>
      <c r="F24523" s="95">
        <v>361445</v>
      </c>
      <c r="G24523" s="95">
        <v>0</v>
      </c>
      <c r="H24523" s="93" t="s">
        <v>8976</v>
      </c>
      <c r="I24523" s="93" t="s">
        <v>23895</v>
      </c>
      <c r="J24523" s="93" t="s">
        <v>20938</v>
      </c>
      <c r="K24523" s="93" t="s">
        <v>5086</v>
      </c>
      <c r="L24523" s="14">
        <f>AND(vyberHrace&lt;&gt;"",ISNUMBER(SEARCH(vyberHrace,$B24523)))</f>
      </c>
      <c r="M24523" s="14">
        <f>AND($I24523=MID(kododd,1,2),$J24523=MID(kododd,3,3))</f>
      </c>
    </row>
    <row r="24524">
      <c r="A24524" s="95">
        <v>33202</v>
      </c>
      <c r="B24524" s="93" t="s">
        <v>19320</v>
      </c>
      <c r="C24524" s="93" t="s">
        <v>1444</v>
      </c>
      <c r="D24524" s="95">
        <v>2189</v>
      </c>
      <c r="E24524" s="95">
        <v>2202</v>
      </c>
      <c r="F24524" s="95">
        <v>358444</v>
      </c>
      <c r="G24524" s="95">
        <v>250</v>
      </c>
      <c r="H24524" s="93" t="s">
        <v>8976</v>
      </c>
      <c r="I24524" s="93" t="s">
        <v>23895</v>
      </c>
      <c r="J24524" s="93" t="s">
        <v>20878</v>
      </c>
      <c r="K24524" s="93" t="s">
        <v>6859</v>
      </c>
      <c r="L24524" s="14">
        <f>AND(vyberHrace&lt;&gt;"",ISNUMBER(SEARCH(vyberHrace,$B24524)))</f>
      </c>
      <c r="M24524" s="14">
        <f>AND($I24524=MID(kododd,1,2),$J24524=MID(kododd,3,3))</f>
      </c>
    </row>
    <row r="24525">
      <c r="A24525" s="95">
        <v>57750</v>
      </c>
      <c r="B24525" s="93" t="s">
        <v>24308</v>
      </c>
      <c r="C24525" s="93" t="s">
        <v>1406</v>
      </c>
      <c r="D24525" s="95">
        <v>1598</v>
      </c>
      <c r="E24525" s="95">
        <v>1659</v>
      </c>
      <c r="F24525" s="95">
        <v>23762500</v>
      </c>
      <c r="G24525" s="95">
        <v>250</v>
      </c>
      <c r="H24525" s="93" t="s">
        <v>8976</v>
      </c>
      <c r="I24525" s="93" t="s">
        <v>23895</v>
      </c>
      <c r="J24525" s="93" t="s">
        <v>20865</v>
      </c>
      <c r="K24525" s="93" t="s">
        <v>6760</v>
      </c>
      <c r="L24525" s="14">
        <f>AND(vyberHrace&lt;&gt;"",ISNUMBER(SEARCH(vyberHrace,$B24525)))</f>
      </c>
      <c r="M24525" s="14">
        <f>AND($I24525=MID(kododd,1,2),$J24525=MID(kododd,3,3))</f>
      </c>
    </row>
    <row r="24526">
      <c r="A24526" s="95">
        <v>62985</v>
      </c>
      <c r="B24526" s="93" t="s">
        <v>29733</v>
      </c>
      <c r="C24526" s="93" t="s">
        <v>1420</v>
      </c>
      <c r="G24526" s="95">
        <v>250</v>
      </c>
      <c r="H24526" s="93" t="s">
        <v>8976</v>
      </c>
      <c r="I24526" s="93" t="s">
        <v>23895</v>
      </c>
      <c r="J24526" s="93" t="s">
        <v>20896</v>
      </c>
      <c r="K24526" s="93" t="s">
        <v>6905</v>
      </c>
      <c r="L24526" s="14">
        <f>AND(vyberHrace&lt;&gt;"",ISNUMBER(SEARCH(vyberHrace,$B24526)))</f>
      </c>
      <c r="M24526" s="14">
        <f>AND($I24526=MID(kododd,1,2),$J24526=MID(kododd,3,3))</f>
      </c>
    </row>
    <row r="24527">
      <c r="A24527" s="95">
        <v>57022</v>
      </c>
      <c r="B24527" s="93" t="s">
        <v>19328</v>
      </c>
      <c r="C24527" s="93" t="s">
        <v>1411</v>
      </c>
      <c r="F24527" s="95">
        <v>23788518</v>
      </c>
      <c r="G24527" s="95">
        <v>250</v>
      </c>
      <c r="H24527" s="93" t="s">
        <v>8976</v>
      </c>
      <c r="I24527" s="93" t="s">
        <v>23895</v>
      </c>
      <c r="J24527" s="93" t="s">
        <v>20913</v>
      </c>
      <c r="K24527" s="93" t="s">
        <v>3849</v>
      </c>
      <c r="L24527" s="14">
        <f>AND(vyberHrace&lt;&gt;"",ISNUMBER(SEARCH(vyberHrace,$B24527)))</f>
      </c>
      <c r="M24527" s="14">
        <f>AND($I24527=MID(kododd,1,2),$J24527=MID(kododd,3,3))</f>
      </c>
    </row>
    <row r="24528">
      <c r="A24528" s="95">
        <v>60293</v>
      </c>
      <c r="B24528" s="93" t="s">
        <v>21773</v>
      </c>
      <c r="C24528" s="93" t="s">
        <v>1486</v>
      </c>
      <c r="G24528" s="95">
        <v>0</v>
      </c>
      <c r="H24528" s="93" t="s">
        <v>8976</v>
      </c>
      <c r="I24528" s="93" t="s">
        <v>23895</v>
      </c>
      <c r="J24528" s="93" t="s">
        <v>20878</v>
      </c>
      <c r="K24528" s="93" t="s">
        <v>6859</v>
      </c>
      <c r="L24528" s="14">
        <f>AND(vyberHrace&lt;&gt;"",ISNUMBER(SEARCH(vyberHrace,$B24528)))</f>
      </c>
      <c r="M24528" s="14">
        <f>AND($I24528=MID(kododd,1,2),$J24528=MID(kododd,3,3))</f>
      </c>
    </row>
    <row r="24529">
      <c r="A24529" s="95">
        <v>62447</v>
      </c>
      <c r="B24529" s="93" t="s">
        <v>29734</v>
      </c>
      <c r="C24529" s="93" t="s">
        <v>1450</v>
      </c>
      <c r="G24529" s="95">
        <v>250</v>
      </c>
      <c r="H24529" s="93" t="s">
        <v>8976</v>
      </c>
      <c r="I24529" s="93" t="s">
        <v>23895</v>
      </c>
      <c r="J24529" s="93" t="s">
        <v>20882</v>
      </c>
      <c r="K24529" s="93" t="s">
        <v>6865</v>
      </c>
      <c r="L24529" s="14">
        <f>AND(vyberHrace&lt;&gt;"",ISNUMBER(SEARCH(vyberHrace,$B24529)))</f>
      </c>
      <c r="M24529" s="14">
        <f>AND($I24529=MID(kododd,1,2),$J24529=MID(kododd,3,3))</f>
      </c>
    </row>
    <row r="24530">
      <c r="A24530" s="95">
        <v>62279</v>
      </c>
      <c r="B24530" s="93" t="s">
        <v>28459</v>
      </c>
      <c r="C24530" s="93" t="s">
        <v>1457</v>
      </c>
      <c r="F24530" s="95">
        <v>23799765</v>
      </c>
      <c r="G24530" s="95">
        <v>0</v>
      </c>
      <c r="H24530" s="93" t="s">
        <v>8976</v>
      </c>
      <c r="I24530" s="93" t="s">
        <v>23895</v>
      </c>
      <c r="J24530" s="93" t="s">
        <v>23412</v>
      </c>
      <c r="K24530" s="93" t="s">
        <v>21370</v>
      </c>
      <c r="L24530" s="14">
        <f>AND(vyberHrace&lt;&gt;"",ISNUMBER(SEARCH(vyberHrace,$B24530)))</f>
      </c>
      <c r="M24530" s="14">
        <f>AND($I24530=MID(kododd,1,2),$J24530=MID(kododd,3,3))</f>
      </c>
    </row>
    <row r="24531">
      <c r="A24531" s="95">
        <v>50411</v>
      </c>
      <c r="B24531" s="93" t="s">
        <v>6628</v>
      </c>
      <c r="C24531" s="93" t="s">
        <v>1402</v>
      </c>
      <c r="D24531" s="95">
        <v>1342</v>
      </c>
      <c r="F24531" s="95">
        <v>23733225</v>
      </c>
      <c r="G24531" s="95">
        <v>0</v>
      </c>
      <c r="H24531" s="93" t="s">
        <v>8976</v>
      </c>
      <c r="I24531" s="93" t="s">
        <v>23895</v>
      </c>
      <c r="J24531" s="93" t="s">
        <v>20935</v>
      </c>
      <c r="K24531" s="93" t="s">
        <v>6901</v>
      </c>
      <c r="L24531" s="14">
        <f>AND(vyberHrace&lt;&gt;"",ISNUMBER(SEARCH(vyberHrace,$B24531)))</f>
      </c>
      <c r="M24531" s="14">
        <f>AND($I24531=MID(kododd,1,2),$J24531=MID(kododd,3,3))</f>
      </c>
    </row>
    <row r="24532">
      <c r="A24532" s="95">
        <v>50412</v>
      </c>
      <c r="B24532" s="93" t="s">
        <v>6629</v>
      </c>
      <c r="C24532" s="93" t="s">
        <v>1416</v>
      </c>
      <c r="D24532" s="95">
        <v>1098</v>
      </c>
      <c r="F24532" s="95">
        <v>23733233</v>
      </c>
      <c r="G24532" s="95">
        <v>0</v>
      </c>
      <c r="H24532" s="93" t="s">
        <v>8976</v>
      </c>
      <c r="I24532" s="93" t="s">
        <v>23895</v>
      </c>
      <c r="J24532" s="93" t="s">
        <v>20935</v>
      </c>
      <c r="K24532" s="93" t="s">
        <v>6901</v>
      </c>
      <c r="L24532" s="14">
        <f>AND(vyberHrace&lt;&gt;"",ISNUMBER(SEARCH(vyberHrace,$B24532)))</f>
      </c>
      <c r="M24532" s="14">
        <f>AND($I24532=MID(kododd,1,2),$J24532=MID(kododd,3,3))</f>
      </c>
    </row>
    <row r="24533">
      <c r="A24533" s="95">
        <v>53236</v>
      </c>
      <c r="B24533" s="93" t="s">
        <v>20738</v>
      </c>
      <c r="C24533" s="93" t="s">
        <v>1411</v>
      </c>
      <c r="F24533" s="95">
        <v>23750600</v>
      </c>
      <c r="G24533" s="95">
        <v>0</v>
      </c>
      <c r="H24533" s="93" t="s">
        <v>8976</v>
      </c>
      <c r="I24533" s="93" t="s">
        <v>23895</v>
      </c>
      <c r="J24533" s="93" t="s">
        <v>20935</v>
      </c>
      <c r="K24533" s="93" t="s">
        <v>6901</v>
      </c>
      <c r="L24533" s="14">
        <f>AND(vyberHrace&lt;&gt;"",ISNUMBER(SEARCH(vyberHrace,$B24533)))</f>
      </c>
      <c r="M24533" s="14">
        <f>AND($I24533=MID(kododd,1,2),$J24533=MID(kododd,3,3))</f>
      </c>
    </row>
    <row r="24534">
      <c r="A24534" s="95">
        <v>45575</v>
      </c>
      <c r="B24534" s="93" t="s">
        <v>24026</v>
      </c>
      <c r="C24534" s="93" t="s">
        <v>1419</v>
      </c>
      <c r="G24534" s="95">
        <v>0</v>
      </c>
      <c r="H24534" s="93" t="s">
        <v>8976</v>
      </c>
      <c r="I24534" s="93" t="s">
        <v>23895</v>
      </c>
      <c r="J24534" s="93" t="s">
        <v>3580</v>
      </c>
      <c r="K24534" s="93" t="s">
        <v>4827</v>
      </c>
      <c r="L24534" s="14">
        <f>AND(vyberHrace&lt;&gt;"",ISNUMBER(SEARCH(vyberHrace,$B24534)))</f>
      </c>
      <c r="M24534" s="14">
        <f>AND($I24534=MID(kododd,1,2),$J24534=MID(kododd,3,3))</f>
      </c>
    </row>
    <row r="24535">
      <c r="A24535" s="95">
        <v>59698</v>
      </c>
      <c r="B24535" s="93" t="s">
        <v>26078</v>
      </c>
      <c r="C24535" s="93" t="s">
        <v>1428</v>
      </c>
      <c r="D24535" s="95">
        <v>1296</v>
      </c>
      <c r="F24535" s="95">
        <v>23783060</v>
      </c>
      <c r="G24535" s="95">
        <v>250</v>
      </c>
      <c r="H24535" s="93" t="s">
        <v>8976</v>
      </c>
      <c r="I24535" s="93" t="s">
        <v>23895</v>
      </c>
      <c r="J24535" s="93" t="s">
        <v>20966</v>
      </c>
      <c r="K24535" s="93" t="s">
        <v>3069</v>
      </c>
      <c r="L24535" s="14">
        <f>AND(vyberHrace&lt;&gt;"",ISNUMBER(SEARCH(vyberHrace,$B24535)))</f>
      </c>
      <c r="M24535" s="14">
        <f>AND($I24535=MID(kododd,1,2),$J24535=MID(kododd,3,3))</f>
      </c>
    </row>
    <row r="24536">
      <c r="A24536" s="95">
        <v>63782</v>
      </c>
      <c r="B24536" s="93" t="s">
        <v>30057</v>
      </c>
      <c r="C24536" s="93" t="s">
        <v>1487</v>
      </c>
      <c r="G24536" s="95">
        <v>250</v>
      </c>
      <c r="H24536" s="93" t="s">
        <v>8976</v>
      </c>
      <c r="I24536" s="93" t="s">
        <v>23895</v>
      </c>
      <c r="J24536" s="93" t="s">
        <v>21013</v>
      </c>
      <c r="K24536" s="93" t="s">
        <v>12269</v>
      </c>
      <c r="L24536" s="14">
        <f>AND(vyberHrace&lt;&gt;"",ISNUMBER(SEARCH(vyberHrace,$B24536)))</f>
      </c>
      <c r="M24536" s="14">
        <f>AND($I24536=MID(kododd,1,2),$J24536=MID(kododd,3,3))</f>
      </c>
    </row>
    <row r="24537">
      <c r="A24537" s="95">
        <v>16126</v>
      </c>
      <c r="B24537" s="93" t="s">
        <v>15035</v>
      </c>
      <c r="C24537" s="93" t="s">
        <v>1457</v>
      </c>
      <c r="D24537" s="95">
        <v>2145</v>
      </c>
      <c r="E24537" s="95">
        <v>2155</v>
      </c>
      <c r="F24537" s="95">
        <v>327603</v>
      </c>
      <c r="G24537" s="95">
        <v>0</v>
      </c>
      <c r="H24537" s="93" t="s">
        <v>8976</v>
      </c>
      <c r="I24537" s="93" t="s">
        <v>23895</v>
      </c>
      <c r="J24537" s="93" t="s">
        <v>20878</v>
      </c>
      <c r="K24537" s="93" t="s">
        <v>6859</v>
      </c>
      <c r="L24537" s="14">
        <f>AND(vyberHrace&lt;&gt;"",ISNUMBER(SEARCH(vyberHrace,$B24537)))</f>
      </c>
      <c r="M24537" s="14">
        <f>AND($I24537=MID(kododd,1,2),$J24537=MID(kododd,3,3))</f>
      </c>
    </row>
    <row r="24538">
      <c r="A24538" s="95">
        <v>43093</v>
      </c>
      <c r="B24538" s="93" t="s">
        <v>15038</v>
      </c>
      <c r="C24538" s="93" t="s">
        <v>1402</v>
      </c>
      <c r="G24538" s="95">
        <v>0</v>
      </c>
      <c r="H24538" s="93" t="s">
        <v>8976</v>
      </c>
      <c r="I24538" s="93" t="s">
        <v>23895</v>
      </c>
      <c r="J24538" s="93" t="s">
        <v>20878</v>
      </c>
      <c r="K24538" s="93" t="s">
        <v>6859</v>
      </c>
      <c r="L24538" s="14">
        <f>AND(vyberHrace&lt;&gt;"",ISNUMBER(SEARCH(vyberHrace,$B24538)))</f>
      </c>
      <c r="M24538" s="14">
        <f>AND($I24538=MID(kododd,1,2),$J24538=MID(kododd,3,3))</f>
      </c>
    </row>
    <row r="24539">
      <c r="A24539" s="95">
        <v>47876</v>
      </c>
      <c r="B24539" s="93" t="s">
        <v>11645</v>
      </c>
      <c r="C24539" s="93" t="s">
        <v>1409</v>
      </c>
      <c r="D24539" s="95">
        <v>1498</v>
      </c>
      <c r="E24539" s="95">
        <v>1640</v>
      </c>
      <c r="F24539" s="95">
        <v>23721928</v>
      </c>
      <c r="G24539" s="95">
        <v>250</v>
      </c>
      <c r="H24539" s="93" t="s">
        <v>8976</v>
      </c>
      <c r="I24539" s="93" t="s">
        <v>23895</v>
      </c>
      <c r="J24539" s="93" t="s">
        <v>20854</v>
      </c>
      <c r="K24539" s="93" t="s">
        <v>9943</v>
      </c>
      <c r="L24539" s="14">
        <f>AND(vyberHrace&lt;&gt;"",ISNUMBER(SEARCH(vyberHrace,$B24539)))</f>
      </c>
      <c r="M24539" s="14">
        <f>AND($I24539=MID(kododd,1,2),$J24539=MID(kododd,3,3))</f>
      </c>
    </row>
    <row r="24540">
      <c r="A24540" s="95">
        <v>48343</v>
      </c>
      <c r="B24540" s="93" t="s">
        <v>11649</v>
      </c>
      <c r="C24540" s="93" t="s">
        <v>1419</v>
      </c>
      <c r="D24540" s="95">
        <v>1155</v>
      </c>
      <c r="F24540" s="95">
        <v>23738839</v>
      </c>
      <c r="G24540" s="95">
        <v>0</v>
      </c>
      <c r="H24540" s="93" t="s">
        <v>8976</v>
      </c>
      <c r="I24540" s="93" t="s">
        <v>23895</v>
      </c>
      <c r="J24540" s="93" t="s">
        <v>20944</v>
      </c>
      <c r="K24540" s="93" t="s">
        <v>11221</v>
      </c>
      <c r="L24540" s="14">
        <f>AND(vyberHrace&lt;&gt;"",ISNUMBER(SEARCH(vyberHrace,$B24540)))</f>
      </c>
      <c r="M24540" s="14">
        <f>AND($I24540=MID(kododd,1,2),$J24540=MID(kododd,3,3))</f>
      </c>
    </row>
    <row r="24541">
      <c r="A24541" s="95">
        <v>57198</v>
      </c>
      <c r="B24541" s="93" t="s">
        <v>23129</v>
      </c>
      <c r="C24541" s="93" t="s">
        <v>1436</v>
      </c>
      <c r="G24541" s="95">
        <v>250</v>
      </c>
      <c r="H24541" s="93" t="s">
        <v>8976</v>
      </c>
      <c r="I24541" s="93" t="s">
        <v>23895</v>
      </c>
      <c r="J24541" s="93" t="s">
        <v>20913</v>
      </c>
      <c r="K24541" s="93" t="s">
        <v>3849</v>
      </c>
      <c r="L24541" s="14">
        <f>AND(vyberHrace&lt;&gt;"",ISNUMBER(SEARCH(vyberHrace,$B24541)))</f>
      </c>
      <c r="M24541" s="14">
        <f>AND($I24541=MID(kododd,1,2),$J24541=MID(kododd,3,3))</f>
      </c>
    </row>
    <row r="24542">
      <c r="A24542" s="95">
        <v>56533</v>
      </c>
      <c r="B24542" s="93" t="s">
        <v>23130</v>
      </c>
      <c r="C24542" s="93" t="s">
        <v>1486</v>
      </c>
      <c r="F24542" s="95">
        <v>23781505</v>
      </c>
      <c r="G24542" s="95">
        <v>250</v>
      </c>
      <c r="H24542" s="93" t="s">
        <v>8976</v>
      </c>
      <c r="I24542" s="93" t="s">
        <v>23895</v>
      </c>
      <c r="J24542" s="93" t="s">
        <v>20913</v>
      </c>
      <c r="K24542" s="93" t="s">
        <v>3849</v>
      </c>
      <c r="L24542" s="14">
        <f>AND(vyberHrace&lt;&gt;"",ISNUMBER(SEARCH(vyberHrace,$B24542)))</f>
      </c>
      <c r="M24542" s="14">
        <f>AND($I24542=MID(kododd,1,2),$J24542=MID(kododd,3,3))</f>
      </c>
    </row>
    <row r="24543">
      <c r="A24543" s="95">
        <v>47146</v>
      </c>
      <c r="B24543" s="93" t="s">
        <v>13953</v>
      </c>
      <c r="C24543" s="93" t="s">
        <v>3255</v>
      </c>
      <c r="D24543" s="95">
        <v>1338</v>
      </c>
      <c r="E24543" s="95">
        <v>1527</v>
      </c>
      <c r="F24543" s="95">
        <v>23720697</v>
      </c>
      <c r="G24543" s="95">
        <v>250</v>
      </c>
      <c r="H24543" s="93" t="s">
        <v>8976</v>
      </c>
      <c r="I24543" s="93" t="s">
        <v>23895</v>
      </c>
      <c r="J24543" s="93" t="s">
        <v>29575</v>
      </c>
      <c r="K24543" s="93" t="s">
        <v>29576</v>
      </c>
      <c r="L24543" s="14">
        <f>AND(vyberHrace&lt;&gt;"",ISNUMBER(SEARCH(vyberHrace,$B24543)))</f>
      </c>
      <c r="M24543" s="14">
        <f>AND($I24543=MID(kododd,1,2),$J24543=MID(kododd,3,3))</f>
      </c>
    </row>
    <row r="24544">
      <c r="A24544" s="95">
        <v>52565</v>
      </c>
      <c r="B24544" s="93" t="s">
        <v>2296</v>
      </c>
      <c r="C24544" s="93" t="s">
        <v>1420</v>
      </c>
      <c r="F24544" s="95">
        <v>23761865</v>
      </c>
      <c r="G24544" s="95">
        <v>250</v>
      </c>
      <c r="H24544" s="93" t="s">
        <v>8976</v>
      </c>
      <c r="I24544" s="93" t="s">
        <v>23895</v>
      </c>
      <c r="J24544" s="93" t="s">
        <v>29575</v>
      </c>
      <c r="K24544" s="93" t="s">
        <v>29576</v>
      </c>
      <c r="L24544" s="14">
        <f>AND(vyberHrace&lt;&gt;"",ISNUMBER(SEARCH(vyberHrace,$B24544)))</f>
      </c>
      <c r="M24544" s="14">
        <f>AND($I24544=MID(kododd,1,2),$J24544=MID(kododd,3,3))</f>
      </c>
    </row>
    <row r="24545">
      <c r="A24545" s="95">
        <v>63750</v>
      </c>
      <c r="B24545" s="93" t="s">
        <v>29912</v>
      </c>
      <c r="C24545" s="93" t="s">
        <v>1486</v>
      </c>
      <c r="G24545" s="95">
        <v>250</v>
      </c>
      <c r="H24545" s="93" t="s">
        <v>8976</v>
      </c>
      <c r="I24545" s="93" t="s">
        <v>23895</v>
      </c>
      <c r="J24545" s="93" t="s">
        <v>20934</v>
      </c>
      <c r="K24545" s="93" t="s">
        <v>21374</v>
      </c>
      <c r="L24545" s="14">
        <f>AND(vyberHrace&lt;&gt;"",ISNUMBER(SEARCH(vyberHrace,$B24545)))</f>
      </c>
      <c r="M24545" s="14">
        <f>AND($I24545=MID(kododd,1,2),$J24545=MID(kododd,3,3))</f>
      </c>
    </row>
    <row r="24546">
      <c r="A24546" s="95">
        <v>44821</v>
      </c>
      <c r="B24546" s="93" t="s">
        <v>15188</v>
      </c>
      <c r="C24546" s="93" t="s">
        <v>1400</v>
      </c>
      <c r="D24546" s="95">
        <v>1339</v>
      </c>
      <c r="E24546" s="95">
        <v>1573</v>
      </c>
      <c r="F24546" s="95">
        <v>394955</v>
      </c>
      <c r="G24546" s="95">
        <v>250</v>
      </c>
      <c r="H24546" s="93" t="s">
        <v>8976</v>
      </c>
      <c r="I24546" s="93" t="s">
        <v>23895</v>
      </c>
      <c r="J24546" s="93" t="s">
        <v>20935</v>
      </c>
      <c r="K24546" s="93" t="s">
        <v>6901</v>
      </c>
      <c r="L24546" s="14">
        <f>AND(vyberHrace&lt;&gt;"",ISNUMBER(SEARCH(vyberHrace,$B24546)))</f>
      </c>
      <c r="M24546" s="14">
        <f>AND($I24546=MID(kododd,1,2),$J24546=MID(kododd,3,3))</f>
      </c>
    </row>
    <row r="24547">
      <c r="A24547" s="95">
        <v>46858</v>
      </c>
      <c r="B24547" s="93" t="s">
        <v>15194</v>
      </c>
      <c r="C24547" s="93" t="s">
        <v>3255</v>
      </c>
      <c r="F24547" s="95">
        <v>23737603</v>
      </c>
      <c r="G24547" s="95">
        <v>0</v>
      </c>
      <c r="H24547" s="93" t="s">
        <v>8976</v>
      </c>
      <c r="I24547" s="93" t="s">
        <v>23895</v>
      </c>
      <c r="J24547" s="93" t="s">
        <v>20878</v>
      </c>
      <c r="K24547" s="93" t="s">
        <v>6859</v>
      </c>
      <c r="L24547" s="14">
        <f>AND(vyberHrace&lt;&gt;"",ISNUMBER(SEARCH(vyberHrace,$B24547)))</f>
      </c>
      <c r="M24547" s="14">
        <f>AND($I24547=MID(kododd,1,2),$J24547=MID(kododd,3,3))</f>
      </c>
    </row>
    <row r="24548">
      <c r="A24548" s="95">
        <v>54522</v>
      </c>
      <c r="B24548" s="93" t="s">
        <v>1164</v>
      </c>
      <c r="C24548" s="93" t="s">
        <v>1424</v>
      </c>
      <c r="D24548" s="95">
        <v>1163</v>
      </c>
      <c r="E24548" s="95">
        <v>1465</v>
      </c>
      <c r="F24548" s="95">
        <v>23765348</v>
      </c>
      <c r="G24548" s="95">
        <v>250</v>
      </c>
      <c r="H24548" s="93" t="s">
        <v>8976</v>
      </c>
      <c r="I24548" s="93" t="s">
        <v>23895</v>
      </c>
      <c r="J24548" s="93" t="s">
        <v>20878</v>
      </c>
      <c r="K24548" s="93" t="s">
        <v>6859</v>
      </c>
      <c r="L24548" s="14">
        <f>AND(vyberHrace&lt;&gt;"",ISNUMBER(SEARCH(vyberHrace,$B24548)))</f>
      </c>
      <c r="M24548" s="14">
        <f>AND($I24548=MID(kododd,1,2),$J24548=MID(kododd,3,3))</f>
      </c>
    </row>
    <row r="24549">
      <c r="A24549" s="95">
        <v>31120</v>
      </c>
      <c r="B24549" s="93" t="s">
        <v>23981</v>
      </c>
      <c r="C24549" s="93" t="s">
        <v>1418</v>
      </c>
      <c r="D24549" s="95">
        <v>1398</v>
      </c>
      <c r="E24549" s="95">
        <v>1662</v>
      </c>
      <c r="F24549" s="95">
        <v>23765356</v>
      </c>
      <c r="G24549" s="95">
        <v>250</v>
      </c>
      <c r="H24549" s="93" t="s">
        <v>8976</v>
      </c>
      <c r="I24549" s="93" t="s">
        <v>23895</v>
      </c>
      <c r="J24549" s="93" t="s">
        <v>20878</v>
      </c>
      <c r="K24549" s="93" t="s">
        <v>6859</v>
      </c>
      <c r="L24549" s="14">
        <f>AND(vyberHrace&lt;&gt;"",ISNUMBER(SEARCH(vyberHrace,$B24549)))</f>
      </c>
      <c r="M24549" s="14">
        <f>AND($I24549=MID(kododd,1,2),$J24549=MID(kododd,3,3))</f>
      </c>
    </row>
    <row r="24550">
      <c r="A24550" s="95">
        <v>43679</v>
      </c>
      <c r="B24550" s="93" t="s">
        <v>16678</v>
      </c>
      <c r="C24550" s="93" t="s">
        <v>1461</v>
      </c>
      <c r="D24550" s="95">
        <v>1603</v>
      </c>
      <c r="G24550" s="95">
        <v>500</v>
      </c>
      <c r="H24550" s="93" t="s">
        <v>8976</v>
      </c>
      <c r="I24550" s="93" t="s">
        <v>23895</v>
      </c>
      <c r="J24550" s="93" t="s">
        <v>23412</v>
      </c>
      <c r="K24550" s="93" t="s">
        <v>21370</v>
      </c>
      <c r="L24550" s="14">
        <f>AND(vyberHrace&lt;&gt;"",ISNUMBER(SEARCH(vyberHrace,$B24550)))</f>
      </c>
      <c r="M24550" s="14">
        <f>AND($I24550=MID(kododd,1,2),$J24550=MID(kododd,3,3))</f>
      </c>
    </row>
    <row r="24551">
      <c r="A24551" s="95">
        <v>50648</v>
      </c>
      <c r="B24551" s="93" t="s">
        <v>4389</v>
      </c>
      <c r="C24551" s="93" t="s">
        <v>1416</v>
      </c>
      <c r="G24551" s="95">
        <v>0</v>
      </c>
      <c r="H24551" s="93" t="s">
        <v>8976</v>
      </c>
      <c r="I24551" s="93" t="s">
        <v>23895</v>
      </c>
      <c r="J24551" s="93" t="s">
        <v>20947</v>
      </c>
      <c r="K24551" s="93" t="s">
        <v>6833</v>
      </c>
      <c r="L24551" s="14">
        <f>AND(vyberHrace&lt;&gt;"",ISNUMBER(SEARCH(vyberHrace,$B24551)))</f>
      </c>
      <c r="M24551" s="14">
        <f>AND($I24551=MID(kododd,1,2),$J24551=MID(kododd,3,3))</f>
      </c>
    </row>
    <row r="24552">
      <c r="A24552" s="95">
        <v>50617</v>
      </c>
      <c r="B24552" s="93" t="s">
        <v>2334</v>
      </c>
      <c r="C24552" s="93" t="s">
        <v>1406</v>
      </c>
      <c r="D24552" s="95">
        <v>1175</v>
      </c>
      <c r="E24552" s="95">
        <v>1482</v>
      </c>
      <c r="F24552" s="95">
        <v>23735104</v>
      </c>
      <c r="G24552" s="95">
        <v>250</v>
      </c>
      <c r="H24552" s="93" t="s">
        <v>8976</v>
      </c>
      <c r="I24552" s="93" t="s">
        <v>23895</v>
      </c>
      <c r="J24552" s="93" t="s">
        <v>20913</v>
      </c>
      <c r="K24552" s="93" t="s">
        <v>3849</v>
      </c>
      <c r="L24552" s="14">
        <f>AND(vyberHrace&lt;&gt;"",ISNUMBER(SEARCH(vyberHrace,$B24552)))</f>
      </c>
      <c r="M24552" s="14">
        <f>AND($I24552=MID(kododd,1,2),$J24552=MID(kododd,3,3))</f>
      </c>
    </row>
    <row r="24553">
      <c r="A24553" s="95">
        <v>1280</v>
      </c>
      <c r="B24553" s="93" t="s">
        <v>19218</v>
      </c>
      <c r="C24553" s="93" t="s">
        <v>1463</v>
      </c>
      <c r="D24553" s="95">
        <v>1838</v>
      </c>
      <c r="E24553" s="95">
        <v>1752</v>
      </c>
      <c r="F24553" s="95">
        <v>387614</v>
      </c>
      <c r="G24553" s="95">
        <v>0</v>
      </c>
      <c r="H24553" s="93" t="s">
        <v>8976</v>
      </c>
      <c r="I24553" s="93" t="s">
        <v>23895</v>
      </c>
      <c r="J24553" s="93" t="s">
        <v>20938</v>
      </c>
      <c r="K24553" s="93" t="s">
        <v>5086</v>
      </c>
      <c r="L24553" s="14">
        <f>AND(vyberHrace&lt;&gt;"",ISNUMBER(SEARCH(vyberHrace,$B24553)))</f>
      </c>
      <c r="M24553" s="14">
        <f>AND($I24553=MID(kododd,1,2),$J24553=MID(kododd,3,3))</f>
      </c>
    </row>
    <row r="24554">
      <c r="A24554" s="95">
        <v>60780</v>
      </c>
      <c r="B24554" s="93" t="s">
        <v>27176</v>
      </c>
      <c r="C24554" s="93" t="s">
        <v>1411</v>
      </c>
      <c r="F24554" s="95">
        <v>23789778</v>
      </c>
      <c r="G24554" s="95">
        <v>0</v>
      </c>
      <c r="H24554" s="93" t="s">
        <v>8976</v>
      </c>
      <c r="I24554" s="93" t="s">
        <v>23895</v>
      </c>
      <c r="J24554" s="93" t="s">
        <v>20935</v>
      </c>
      <c r="K24554" s="93" t="s">
        <v>6901</v>
      </c>
      <c r="L24554" s="14">
        <f>AND(vyberHrace&lt;&gt;"",ISNUMBER(SEARCH(vyberHrace,$B24554)))</f>
      </c>
      <c r="M24554" s="14">
        <f>AND($I24554=MID(kododd,1,2),$J24554=MID(kododd,3,3))</f>
      </c>
    </row>
    <row r="24555">
      <c r="A24555" s="95">
        <v>60905</v>
      </c>
      <c r="B24555" s="93" t="s">
        <v>27280</v>
      </c>
      <c r="C24555" s="93" t="s">
        <v>1424</v>
      </c>
      <c r="G24555" s="95">
        <v>0</v>
      </c>
      <c r="H24555" s="93" t="s">
        <v>8976</v>
      </c>
      <c r="I24555" s="93" t="s">
        <v>23895</v>
      </c>
      <c r="J24555" s="93" t="s">
        <v>20884</v>
      </c>
      <c r="K24555" s="93" t="s">
        <v>6918</v>
      </c>
      <c r="L24555" s="14">
        <f>AND(vyberHrace&lt;&gt;"",ISNUMBER(SEARCH(vyberHrace,$B24555)))</f>
      </c>
      <c r="M24555" s="14">
        <f>AND($I24555=MID(kododd,1,2),$J24555=MID(kododd,3,3))</f>
      </c>
    </row>
    <row r="24556">
      <c r="A24556" s="95">
        <v>60884</v>
      </c>
      <c r="B24556" s="93" t="s">
        <v>27262</v>
      </c>
      <c r="C24556" s="93" t="s">
        <v>1486</v>
      </c>
      <c r="G24556" s="95">
        <v>0</v>
      </c>
      <c r="H24556" s="93" t="s">
        <v>8976</v>
      </c>
      <c r="I24556" s="93" t="s">
        <v>23895</v>
      </c>
      <c r="J24556" s="93" t="s">
        <v>20884</v>
      </c>
      <c r="K24556" s="93" t="s">
        <v>6918</v>
      </c>
      <c r="L24556" s="14">
        <f>AND(vyberHrace&lt;&gt;"",ISNUMBER(SEARCH(vyberHrace,$B24556)))</f>
      </c>
      <c r="M24556" s="14">
        <f>AND($I24556=MID(kododd,1,2),$J24556=MID(kododd,3,3))</f>
      </c>
    </row>
    <row r="24557">
      <c r="A24557" s="95">
        <v>55871</v>
      </c>
      <c r="B24557" s="93" t="s">
        <v>23216</v>
      </c>
      <c r="C24557" s="93" t="s">
        <v>1412</v>
      </c>
      <c r="G24557" s="95">
        <v>250</v>
      </c>
      <c r="H24557" s="93" t="s">
        <v>8976</v>
      </c>
      <c r="I24557" s="93" t="s">
        <v>23895</v>
      </c>
      <c r="J24557" s="93" t="s">
        <v>20869</v>
      </c>
      <c r="K24557" s="93" t="s">
        <v>6770</v>
      </c>
      <c r="L24557" s="14">
        <f>AND(vyberHrace&lt;&gt;"",ISNUMBER(SEARCH(vyberHrace,$B24557)))</f>
      </c>
      <c r="M24557" s="14">
        <f>AND($I24557=MID(kododd,1,2),$J24557=MID(kododd,3,3))</f>
      </c>
    </row>
    <row r="24558">
      <c r="A24558" s="95">
        <v>60935</v>
      </c>
      <c r="B24558" s="93" t="s">
        <v>27310</v>
      </c>
      <c r="C24558" s="93" t="s">
        <v>1411</v>
      </c>
      <c r="F24558" s="95">
        <v>23790318</v>
      </c>
      <c r="G24558" s="95">
        <v>0</v>
      </c>
      <c r="H24558" s="93" t="s">
        <v>8976</v>
      </c>
      <c r="I24558" s="93" t="s">
        <v>23895</v>
      </c>
      <c r="J24558" s="93" t="s">
        <v>20878</v>
      </c>
      <c r="K24558" s="93" t="s">
        <v>6859</v>
      </c>
      <c r="L24558" s="14">
        <f>AND(vyberHrace&lt;&gt;"",ISNUMBER(SEARCH(vyberHrace,$B24558)))</f>
      </c>
      <c r="M24558" s="14">
        <f>AND($I24558=MID(kododd,1,2),$J24558=MID(kododd,3,3))</f>
      </c>
    </row>
    <row r="24559">
      <c r="A24559" s="95">
        <v>161</v>
      </c>
      <c r="B24559" s="93" t="s">
        <v>15284</v>
      </c>
      <c r="C24559" s="93" t="s">
        <v>1442</v>
      </c>
      <c r="D24559" s="95">
        <v>2391</v>
      </c>
      <c r="E24559" s="95">
        <v>2392</v>
      </c>
      <c r="F24559" s="95">
        <v>303445</v>
      </c>
      <c r="G24559" s="95">
        <v>0</v>
      </c>
      <c r="H24559" s="93" t="s">
        <v>8976</v>
      </c>
      <c r="I24559" s="93" t="s">
        <v>23895</v>
      </c>
      <c r="J24559" s="93" t="s">
        <v>20848</v>
      </c>
      <c r="K24559" s="93" t="s">
        <v>3603</v>
      </c>
      <c r="L24559" s="14">
        <f>AND(vyberHrace&lt;&gt;"",ISNUMBER(SEARCH(vyberHrace,$B24559)))</f>
      </c>
      <c r="M24559" s="14">
        <f>AND($I24559=MID(kododd,1,2),$J24559=MID(kododd,3,3))</f>
      </c>
    </row>
    <row r="24560">
      <c r="A24560" s="95">
        <v>60212</v>
      </c>
      <c r="B24560" s="93" t="s">
        <v>26674</v>
      </c>
      <c r="C24560" s="93" t="s">
        <v>1461</v>
      </c>
      <c r="G24560" s="95">
        <v>0</v>
      </c>
      <c r="H24560" s="93" t="s">
        <v>8976</v>
      </c>
      <c r="I24560" s="93" t="s">
        <v>23895</v>
      </c>
      <c r="J24560" s="93" t="s">
        <v>23412</v>
      </c>
      <c r="K24560" s="93" t="s">
        <v>21370</v>
      </c>
      <c r="L24560" s="14">
        <f>AND(vyberHrace&lt;&gt;"",ISNUMBER(SEARCH(vyberHrace,$B24560)))</f>
      </c>
      <c r="M24560" s="14">
        <f>AND($I24560=MID(kododd,1,2),$J24560=MID(kododd,3,3))</f>
      </c>
    </row>
    <row r="24561">
      <c r="A24561" s="95">
        <v>60022</v>
      </c>
      <c r="B24561" s="93" t="s">
        <v>26502</v>
      </c>
      <c r="C24561" s="93" t="s">
        <v>1408</v>
      </c>
      <c r="D24561" s="95">
        <v>1271</v>
      </c>
      <c r="F24561" s="95">
        <v>23797746</v>
      </c>
      <c r="G24561" s="95">
        <v>250</v>
      </c>
      <c r="H24561" s="93" t="s">
        <v>8976</v>
      </c>
      <c r="I24561" s="93" t="s">
        <v>23895</v>
      </c>
      <c r="J24561" s="93" t="s">
        <v>20891</v>
      </c>
      <c r="K24561" s="93" t="s">
        <v>6860</v>
      </c>
      <c r="L24561" s="14">
        <f>AND(vyberHrace&lt;&gt;"",ISNUMBER(SEARCH(vyberHrace,$B24561)))</f>
      </c>
      <c r="M24561" s="14">
        <f>AND($I24561=MID(kododd,1,2),$J24561=MID(kododd,3,3))</f>
      </c>
    </row>
    <row r="24562">
      <c r="A24562" s="95">
        <v>39950</v>
      </c>
      <c r="B24562" s="93" t="s">
        <v>18567</v>
      </c>
      <c r="C24562" s="93" t="s">
        <v>1419</v>
      </c>
      <c r="D24562" s="95">
        <v>1323</v>
      </c>
      <c r="E24562" s="95">
        <v>1579</v>
      </c>
      <c r="F24562" s="95">
        <v>375667</v>
      </c>
      <c r="G24562" s="95">
        <v>250</v>
      </c>
      <c r="H24562" s="93" t="s">
        <v>8976</v>
      </c>
      <c r="I24562" s="93" t="s">
        <v>23895</v>
      </c>
      <c r="J24562" s="93" t="s">
        <v>20869</v>
      </c>
      <c r="K24562" s="93" t="s">
        <v>6770</v>
      </c>
      <c r="L24562" s="14">
        <f>AND(vyberHrace&lt;&gt;"",ISNUMBER(SEARCH(vyberHrace,$B24562)))</f>
      </c>
      <c r="M24562" s="14">
        <f>AND($I24562=MID(kododd,1,2),$J24562=MID(kododd,3,3))</f>
      </c>
    </row>
    <row r="24563">
      <c r="A24563" s="95">
        <v>48584</v>
      </c>
      <c r="B24563" s="93" t="s">
        <v>18567</v>
      </c>
      <c r="C24563" s="93" t="s">
        <v>1471</v>
      </c>
      <c r="D24563" s="95">
        <v>1232</v>
      </c>
      <c r="G24563" s="95">
        <v>250</v>
      </c>
      <c r="H24563" s="93" t="s">
        <v>8976</v>
      </c>
      <c r="I24563" s="93" t="s">
        <v>23895</v>
      </c>
      <c r="J24563" s="93" t="s">
        <v>21013</v>
      </c>
      <c r="K24563" s="93" t="s">
        <v>12269</v>
      </c>
      <c r="L24563" s="14">
        <f>AND(vyberHrace&lt;&gt;"",ISNUMBER(SEARCH(vyberHrace,$B24563)))</f>
      </c>
      <c r="M24563" s="14">
        <f>AND($I24563=MID(kododd,1,2),$J24563=MID(kododd,3,3))</f>
      </c>
    </row>
    <row r="24564">
      <c r="A24564" s="95">
        <v>50365</v>
      </c>
      <c r="B24564" s="93" t="s">
        <v>24066</v>
      </c>
      <c r="C24564" s="93" t="s">
        <v>1411</v>
      </c>
      <c r="D24564" s="95">
        <v>1558</v>
      </c>
      <c r="E24564" s="95">
        <v>1558</v>
      </c>
      <c r="F24564" s="95">
        <v>23744235</v>
      </c>
      <c r="G24564" s="95">
        <v>250</v>
      </c>
      <c r="H24564" s="93" t="s">
        <v>8976</v>
      </c>
      <c r="I24564" s="93" t="s">
        <v>23895</v>
      </c>
      <c r="J24564" s="93" t="s">
        <v>20848</v>
      </c>
      <c r="K24564" s="93" t="s">
        <v>3603</v>
      </c>
      <c r="L24564" s="14">
        <f>AND(vyberHrace&lt;&gt;"",ISNUMBER(SEARCH(vyberHrace,$B24564)))</f>
      </c>
      <c r="M24564" s="14">
        <f>AND($I24564=MID(kododd,1,2),$J24564=MID(kododd,3,3))</f>
      </c>
    </row>
    <row r="24565">
      <c r="A24565" s="95">
        <v>2168</v>
      </c>
      <c r="B24565" s="93" t="s">
        <v>18569</v>
      </c>
      <c r="C24565" s="93" t="s">
        <v>1435</v>
      </c>
      <c r="D24565" s="95">
        <v>1781</v>
      </c>
      <c r="E24565" s="95">
        <v>1875</v>
      </c>
      <c r="F24565" s="95">
        <v>330361</v>
      </c>
      <c r="G24565" s="95">
        <v>0</v>
      </c>
      <c r="H24565" s="93" t="s">
        <v>8976</v>
      </c>
      <c r="I24565" s="93" t="s">
        <v>23895</v>
      </c>
      <c r="J24565" s="93" t="s">
        <v>20938</v>
      </c>
      <c r="K24565" s="93" t="s">
        <v>5086</v>
      </c>
      <c r="L24565" s="14">
        <f>AND(vyberHrace&lt;&gt;"",ISNUMBER(SEARCH(vyberHrace,$B24565)))</f>
      </c>
      <c r="M24565" s="14">
        <f>AND($I24565=MID(kododd,1,2),$J24565=MID(kododd,3,3))</f>
      </c>
    </row>
    <row r="24566">
      <c r="A24566" s="95">
        <v>26816</v>
      </c>
      <c r="B24566" s="93" t="s">
        <v>18570</v>
      </c>
      <c r="C24566" s="93" t="s">
        <v>1431</v>
      </c>
      <c r="G24566" s="95">
        <v>0</v>
      </c>
      <c r="H24566" s="93" t="s">
        <v>8976</v>
      </c>
      <c r="I24566" s="93" t="s">
        <v>23895</v>
      </c>
      <c r="J24566" s="93" t="s">
        <v>20936</v>
      </c>
      <c r="K24566" s="93" t="s">
        <v>5615</v>
      </c>
      <c r="L24566" s="14">
        <f>AND(vyberHrace&lt;&gt;"",ISNUMBER(SEARCH(vyberHrace,$B24566)))</f>
      </c>
      <c r="M24566" s="14">
        <f>AND($I24566=MID(kododd,1,2),$J24566=MID(kododd,3,3))</f>
      </c>
    </row>
    <row r="24567">
      <c r="A24567" s="95">
        <v>26817</v>
      </c>
      <c r="B24567" s="93" t="s">
        <v>18571</v>
      </c>
      <c r="C24567" s="93" t="s">
        <v>1465</v>
      </c>
      <c r="G24567" s="95">
        <v>0</v>
      </c>
      <c r="H24567" s="93" t="s">
        <v>8976</v>
      </c>
      <c r="I24567" s="93" t="s">
        <v>23895</v>
      </c>
      <c r="J24567" s="93" t="s">
        <v>20936</v>
      </c>
      <c r="K24567" s="93" t="s">
        <v>5615</v>
      </c>
      <c r="L24567" s="14">
        <f>AND(vyberHrace&lt;&gt;"",ISNUMBER(SEARCH(vyberHrace,$B24567)))</f>
      </c>
      <c r="M24567" s="14">
        <f>AND($I24567=MID(kododd,1,2),$J24567=MID(kododd,3,3))</f>
      </c>
    </row>
    <row r="24568">
      <c r="A24568" s="95">
        <v>43094</v>
      </c>
      <c r="B24568" s="93" t="s">
        <v>18572</v>
      </c>
      <c r="C24568" s="93" t="s">
        <v>1402</v>
      </c>
      <c r="G24568" s="95">
        <v>0</v>
      </c>
      <c r="H24568" s="93" t="s">
        <v>8976</v>
      </c>
      <c r="I24568" s="93" t="s">
        <v>23895</v>
      </c>
      <c r="J24568" s="93" t="s">
        <v>20878</v>
      </c>
      <c r="K24568" s="93" t="s">
        <v>6859</v>
      </c>
      <c r="L24568" s="14">
        <f>AND(vyberHrace&lt;&gt;"",ISNUMBER(SEARCH(vyberHrace,$B24568)))</f>
      </c>
      <c r="M24568" s="14">
        <f>AND($I24568=MID(kododd,1,2),$J24568=MID(kododd,3,3))</f>
      </c>
    </row>
    <row r="24569">
      <c r="A24569" s="95">
        <v>1622</v>
      </c>
      <c r="B24569" s="93" t="s">
        <v>18577</v>
      </c>
      <c r="C24569" s="93" t="s">
        <v>1446</v>
      </c>
      <c r="D24569" s="95">
        <v>2014</v>
      </c>
      <c r="E24569" s="95">
        <v>2049</v>
      </c>
      <c r="F24569" s="95">
        <v>308471</v>
      </c>
      <c r="G24569" s="95">
        <v>250</v>
      </c>
      <c r="H24569" s="93" t="s">
        <v>8976</v>
      </c>
      <c r="I24569" s="93" t="s">
        <v>23895</v>
      </c>
      <c r="J24569" s="93" t="s">
        <v>20996</v>
      </c>
      <c r="K24569" s="93" t="s">
        <v>2013</v>
      </c>
      <c r="L24569" s="14">
        <f>AND(vyberHrace&lt;&gt;"",ISNUMBER(SEARCH(vyberHrace,$B24569)))</f>
      </c>
      <c r="M24569" s="14">
        <f>AND($I24569=MID(kododd,1,2),$J24569=MID(kododd,3,3))</f>
      </c>
    </row>
    <row r="24570">
      <c r="A24570" s="95">
        <v>44322</v>
      </c>
      <c r="B24570" s="93" t="s">
        <v>18578</v>
      </c>
      <c r="C24570" s="93" t="s">
        <v>1416</v>
      </c>
      <c r="D24570" s="95">
        <v>1520</v>
      </c>
      <c r="E24570" s="95">
        <v>1792</v>
      </c>
      <c r="F24570" s="95">
        <v>397695</v>
      </c>
      <c r="G24570" s="95">
        <v>250</v>
      </c>
      <c r="H24570" s="93" t="s">
        <v>8976</v>
      </c>
      <c r="I24570" s="93" t="s">
        <v>23895</v>
      </c>
      <c r="J24570" s="93" t="s">
        <v>20890</v>
      </c>
      <c r="K24570" s="93" t="s">
        <v>29570</v>
      </c>
      <c r="L24570" s="14">
        <f>AND(vyberHrace&lt;&gt;"",ISNUMBER(SEARCH(vyberHrace,$B24570)))</f>
      </c>
      <c r="M24570" s="14">
        <f>AND($I24570=MID(kododd,1,2),$J24570=MID(kododd,3,3))</f>
      </c>
    </row>
    <row r="24571">
      <c r="A24571" s="95">
        <v>46734</v>
      </c>
      <c r="B24571" s="93" t="s">
        <v>16170</v>
      </c>
      <c r="C24571" s="93" t="s">
        <v>1416</v>
      </c>
      <c r="G24571" s="95">
        <v>0</v>
      </c>
      <c r="H24571" s="93" t="s">
        <v>8976</v>
      </c>
      <c r="I24571" s="93" t="s">
        <v>23895</v>
      </c>
      <c r="J24571" s="93" t="s">
        <v>20869</v>
      </c>
      <c r="K24571" s="93" t="s">
        <v>6770</v>
      </c>
      <c r="L24571" s="14">
        <f>AND(vyberHrace&lt;&gt;"",ISNUMBER(SEARCH(vyberHrace,$B24571)))</f>
      </c>
      <c r="M24571" s="14">
        <f>AND($I24571=MID(kododd,1,2),$J24571=MID(kododd,3,3))</f>
      </c>
    </row>
    <row r="24572">
      <c r="A24572" s="95">
        <v>44445</v>
      </c>
      <c r="B24572" s="93" t="s">
        <v>16179</v>
      </c>
      <c r="C24572" s="93" t="s">
        <v>1410</v>
      </c>
      <c r="G24572" s="95">
        <v>0</v>
      </c>
      <c r="H24572" s="93" t="s">
        <v>8976</v>
      </c>
      <c r="I24572" s="93" t="s">
        <v>23895</v>
      </c>
      <c r="J24572" s="93" t="s">
        <v>20878</v>
      </c>
      <c r="K24572" s="93" t="s">
        <v>6859</v>
      </c>
      <c r="L24572" s="14">
        <f>AND(vyberHrace&lt;&gt;"",ISNUMBER(SEARCH(vyberHrace,$B24572)))</f>
      </c>
      <c r="M24572" s="14">
        <f>AND($I24572=MID(kododd,1,2),$J24572=MID(kododd,3,3))</f>
      </c>
    </row>
    <row r="24573">
      <c r="A24573" s="95">
        <v>61792</v>
      </c>
      <c r="B24573" s="93" t="s">
        <v>27939</v>
      </c>
      <c r="C24573" s="93" t="s">
        <v>1435</v>
      </c>
      <c r="F24573" s="95">
        <v>23716134</v>
      </c>
      <c r="G24573" s="95">
        <v>250</v>
      </c>
      <c r="H24573" s="93" t="s">
        <v>8976</v>
      </c>
      <c r="I24573" s="93" t="s">
        <v>23895</v>
      </c>
      <c r="J24573" s="93" t="s">
        <v>20959</v>
      </c>
      <c r="K24573" s="93" t="s">
        <v>9927</v>
      </c>
      <c r="L24573" s="14">
        <f>AND(vyberHrace&lt;&gt;"",ISNUMBER(SEARCH(vyberHrace,$B24573)))</f>
      </c>
      <c r="M24573" s="14">
        <f>AND($I24573=MID(kododd,1,2),$J24573=MID(kododd,3,3))</f>
      </c>
    </row>
    <row r="24574">
      <c r="A24574" s="95">
        <v>49837</v>
      </c>
      <c r="B24574" s="93" t="s">
        <v>16189</v>
      </c>
      <c r="C24574" s="93" t="s">
        <v>1444</v>
      </c>
      <c r="D24574" s="95">
        <v>1300</v>
      </c>
      <c r="F24574" s="95">
        <v>23733470</v>
      </c>
      <c r="G24574" s="95">
        <v>0</v>
      </c>
      <c r="H24574" s="93" t="s">
        <v>8976</v>
      </c>
      <c r="I24574" s="93" t="s">
        <v>23895</v>
      </c>
      <c r="J24574" s="93" t="s">
        <v>20938</v>
      </c>
      <c r="K24574" s="93" t="s">
        <v>5086</v>
      </c>
      <c r="L24574" s="14">
        <f>AND(vyberHrace&lt;&gt;"",ISNUMBER(SEARCH(vyberHrace,$B24574)))</f>
      </c>
      <c r="M24574" s="14">
        <f>AND($I24574=MID(kododd,1,2),$J24574=MID(kododd,3,3))</f>
      </c>
    </row>
    <row r="24575">
      <c r="A24575" s="95">
        <v>58579</v>
      </c>
      <c r="B24575" s="93" t="s">
        <v>25074</v>
      </c>
      <c r="C24575" s="93" t="s">
        <v>1410</v>
      </c>
      <c r="D24575" s="95">
        <v>1608</v>
      </c>
      <c r="E24575" s="95">
        <v>1696</v>
      </c>
      <c r="F24575" s="95">
        <v>23784520</v>
      </c>
      <c r="G24575" s="95">
        <v>250</v>
      </c>
      <c r="H24575" s="93" t="s">
        <v>8976</v>
      </c>
      <c r="I24575" s="93" t="s">
        <v>23895</v>
      </c>
      <c r="J24575" s="93" t="s">
        <v>20854</v>
      </c>
      <c r="K24575" s="93" t="s">
        <v>9943</v>
      </c>
      <c r="L24575" s="14">
        <f>AND(vyberHrace&lt;&gt;"",ISNUMBER(SEARCH(vyberHrace,$B24575)))</f>
      </c>
      <c r="M24575" s="14">
        <f>AND($I24575=MID(kododd,1,2),$J24575=MID(kododd,3,3))</f>
      </c>
    </row>
    <row r="24576">
      <c r="A24576" s="95">
        <v>41025</v>
      </c>
      <c r="B24576" s="93" t="s">
        <v>16190</v>
      </c>
      <c r="C24576" s="93" t="s">
        <v>1410</v>
      </c>
      <c r="G24576" s="95">
        <v>0</v>
      </c>
      <c r="H24576" s="93" t="s">
        <v>8976</v>
      </c>
      <c r="I24576" s="93" t="s">
        <v>23895</v>
      </c>
      <c r="J24576" s="93" t="s">
        <v>20878</v>
      </c>
      <c r="K24576" s="93" t="s">
        <v>6859</v>
      </c>
      <c r="L24576" s="14">
        <f>AND(vyberHrace&lt;&gt;"",ISNUMBER(SEARCH(vyberHrace,$B24576)))</f>
      </c>
      <c r="M24576" s="14">
        <f>AND($I24576=MID(kododd,1,2),$J24576=MID(kododd,3,3))</f>
      </c>
    </row>
    <row r="24577">
      <c r="A24577" s="95">
        <v>44446</v>
      </c>
      <c r="B24577" s="93" t="s">
        <v>16191</v>
      </c>
      <c r="C24577" s="93" t="s">
        <v>1402</v>
      </c>
      <c r="G24577" s="95">
        <v>0</v>
      </c>
      <c r="H24577" s="93" t="s">
        <v>8976</v>
      </c>
      <c r="I24577" s="93" t="s">
        <v>23895</v>
      </c>
      <c r="J24577" s="93" t="s">
        <v>20878</v>
      </c>
      <c r="K24577" s="93" t="s">
        <v>6859</v>
      </c>
      <c r="L24577" s="14">
        <f>AND(vyberHrace&lt;&gt;"",ISNUMBER(SEARCH(vyberHrace,$B24577)))</f>
      </c>
      <c r="M24577" s="14">
        <f>AND($I24577=MID(kododd,1,2),$J24577=MID(kododd,3,3))</f>
      </c>
    </row>
    <row r="24578">
      <c r="A24578" s="95">
        <v>25050</v>
      </c>
      <c r="B24578" s="93" t="s">
        <v>16195</v>
      </c>
      <c r="C24578" s="93" t="s">
        <v>1441</v>
      </c>
      <c r="D24578" s="95">
        <v>1619</v>
      </c>
      <c r="G24578" s="95">
        <v>0</v>
      </c>
      <c r="H24578" s="93" t="s">
        <v>8976</v>
      </c>
      <c r="I24578" s="93" t="s">
        <v>23895</v>
      </c>
      <c r="J24578" s="93" t="s">
        <v>21003</v>
      </c>
      <c r="K24578" s="93" t="s">
        <v>11216</v>
      </c>
      <c r="L24578" s="14">
        <f>AND(vyberHrace&lt;&gt;"",ISNUMBER(SEARCH(vyberHrace,$B24578)))</f>
      </c>
      <c r="M24578" s="14">
        <f>AND($I24578=MID(kododd,1,2),$J24578=MID(kododd,3,3))</f>
      </c>
    </row>
    <row r="24579">
      <c r="A24579" s="95">
        <v>13396</v>
      </c>
      <c r="B24579" s="93" t="s">
        <v>16196</v>
      </c>
      <c r="C24579" s="93" t="s">
        <v>1483</v>
      </c>
      <c r="D24579" s="95">
        <v>1678</v>
      </c>
      <c r="F24579" s="95">
        <v>385433</v>
      </c>
      <c r="G24579" s="95">
        <v>250</v>
      </c>
      <c r="H24579" s="93" t="s">
        <v>8976</v>
      </c>
      <c r="I24579" s="93" t="s">
        <v>23895</v>
      </c>
      <c r="J24579" s="93" t="s">
        <v>20969</v>
      </c>
      <c r="K24579" s="93" t="s">
        <v>11269</v>
      </c>
      <c r="L24579" s="14">
        <f>AND(vyberHrace&lt;&gt;"",ISNUMBER(SEARCH(vyberHrace,$B24579)))</f>
      </c>
      <c r="M24579" s="14">
        <f>AND($I24579=MID(kododd,1,2),$J24579=MID(kododd,3,3))</f>
      </c>
    </row>
    <row r="24580">
      <c r="A24580" s="95">
        <v>34176</v>
      </c>
      <c r="B24580" s="93" t="s">
        <v>16197</v>
      </c>
      <c r="C24580" s="93" t="s">
        <v>1463</v>
      </c>
      <c r="D24580" s="95">
        <v>1649</v>
      </c>
      <c r="F24580" s="95">
        <v>23798831</v>
      </c>
      <c r="G24580" s="95">
        <v>250</v>
      </c>
      <c r="H24580" s="93" t="s">
        <v>8976</v>
      </c>
      <c r="I24580" s="93" t="s">
        <v>23895</v>
      </c>
      <c r="J24580" s="93" t="s">
        <v>20969</v>
      </c>
      <c r="K24580" s="93" t="s">
        <v>11269</v>
      </c>
      <c r="L24580" s="14">
        <f>AND(vyberHrace&lt;&gt;"",ISNUMBER(SEARCH(vyberHrace,$B24580)))</f>
      </c>
      <c r="M24580" s="14">
        <f>AND($I24580=MID(kododd,1,2),$J24580=MID(kododd,3,3))</f>
      </c>
    </row>
    <row r="24581">
      <c r="A24581" s="95">
        <v>59537</v>
      </c>
      <c r="B24581" s="93" t="s">
        <v>25935</v>
      </c>
      <c r="C24581" s="93" t="s">
        <v>1486</v>
      </c>
      <c r="G24581" s="95">
        <v>250</v>
      </c>
      <c r="H24581" s="93" t="s">
        <v>8976</v>
      </c>
      <c r="I24581" s="93" t="s">
        <v>23895</v>
      </c>
      <c r="J24581" s="93" t="s">
        <v>20913</v>
      </c>
      <c r="K24581" s="93" t="s">
        <v>3849</v>
      </c>
      <c r="L24581" s="14">
        <f>AND(vyberHrace&lt;&gt;"",ISNUMBER(SEARCH(vyberHrace,$B24581)))</f>
      </c>
      <c r="M24581" s="14">
        <f>AND($I24581=MID(kododd,1,2),$J24581=MID(kododd,3,3))</f>
      </c>
    </row>
    <row r="24582">
      <c r="A24582" s="95">
        <v>10153</v>
      </c>
      <c r="B24582" s="93" t="s">
        <v>16204</v>
      </c>
      <c r="C24582" s="93" t="s">
        <v>1435</v>
      </c>
      <c r="D24582" s="95">
        <v>1533</v>
      </c>
      <c r="E24582" s="95">
        <v>1624</v>
      </c>
      <c r="F24582" s="95">
        <v>23705418</v>
      </c>
      <c r="G24582" s="95">
        <v>250</v>
      </c>
      <c r="H24582" s="93" t="s">
        <v>8976</v>
      </c>
      <c r="I24582" s="93" t="s">
        <v>23895</v>
      </c>
      <c r="J24582" s="93" t="s">
        <v>20987</v>
      </c>
      <c r="K24582" s="93" t="s">
        <v>4935</v>
      </c>
      <c r="L24582" s="14">
        <f>AND(vyberHrace&lt;&gt;"",ISNUMBER(SEARCH(vyberHrace,$B24582)))</f>
      </c>
      <c r="M24582" s="14">
        <f>AND($I24582=MID(kododd,1,2),$J24582=MID(kododd,3,3))</f>
      </c>
    </row>
    <row r="24583">
      <c r="A24583" s="95">
        <v>59738</v>
      </c>
      <c r="B24583" s="93" t="s">
        <v>26105</v>
      </c>
      <c r="C24583" s="93" t="s">
        <v>1420</v>
      </c>
      <c r="F24583" s="95">
        <v>23788526</v>
      </c>
      <c r="G24583" s="95">
        <v>250</v>
      </c>
      <c r="H24583" s="93" t="s">
        <v>8976</v>
      </c>
      <c r="I24583" s="93" t="s">
        <v>23895</v>
      </c>
      <c r="J24583" s="93" t="s">
        <v>20882</v>
      </c>
      <c r="K24583" s="93" t="s">
        <v>6865</v>
      </c>
      <c r="L24583" s="14">
        <f>AND(vyberHrace&lt;&gt;"",ISNUMBER(SEARCH(vyberHrace,$B24583)))</f>
      </c>
      <c r="M24583" s="14">
        <f>AND($I24583=MID(kododd,1,2),$J24583=MID(kododd,3,3))</f>
      </c>
    </row>
    <row r="24584">
      <c r="A24584" s="95">
        <v>56529</v>
      </c>
      <c r="B24584" s="93" t="s">
        <v>23132</v>
      </c>
      <c r="C24584" s="93" t="s">
        <v>1450</v>
      </c>
      <c r="G24584" s="95">
        <v>250</v>
      </c>
      <c r="H24584" s="93" t="s">
        <v>8976</v>
      </c>
      <c r="I24584" s="93" t="s">
        <v>23895</v>
      </c>
      <c r="J24584" s="93" t="s">
        <v>20913</v>
      </c>
      <c r="K24584" s="93" t="s">
        <v>3849</v>
      </c>
      <c r="L24584" s="14">
        <f>AND(vyberHrace&lt;&gt;"",ISNUMBER(SEARCH(vyberHrace,$B24584)))</f>
      </c>
      <c r="M24584" s="14">
        <f>AND($I24584=MID(kododd,1,2),$J24584=MID(kododd,3,3))</f>
      </c>
    </row>
    <row r="24585">
      <c r="A24585" s="95">
        <v>52652</v>
      </c>
      <c r="B24585" s="93" t="s">
        <v>3853</v>
      </c>
      <c r="C24585" s="93" t="s">
        <v>1420</v>
      </c>
      <c r="G24585" s="95">
        <v>250</v>
      </c>
      <c r="H24585" s="93" t="s">
        <v>8976</v>
      </c>
      <c r="I24585" s="93" t="s">
        <v>23895</v>
      </c>
      <c r="J24585" s="93" t="s">
        <v>20913</v>
      </c>
      <c r="K24585" s="93" t="s">
        <v>3849</v>
      </c>
      <c r="L24585" s="14">
        <f>AND(vyberHrace&lt;&gt;"",ISNUMBER(SEARCH(vyberHrace,$B24585)))</f>
      </c>
      <c r="M24585" s="14">
        <f>AND($I24585=MID(kododd,1,2),$J24585=MID(kododd,3,3))</f>
      </c>
    </row>
    <row r="24586">
      <c r="A24586" s="95">
        <v>52651</v>
      </c>
      <c r="B24586" s="93" t="s">
        <v>3854</v>
      </c>
      <c r="C24586" s="93" t="s">
        <v>1412</v>
      </c>
      <c r="G24586" s="95">
        <v>250</v>
      </c>
      <c r="H24586" s="93" t="s">
        <v>8976</v>
      </c>
      <c r="I24586" s="93" t="s">
        <v>23895</v>
      </c>
      <c r="J24586" s="93" t="s">
        <v>20913</v>
      </c>
      <c r="K24586" s="93" t="s">
        <v>3849</v>
      </c>
      <c r="L24586" s="14">
        <f>AND(vyberHrace&lt;&gt;"",ISNUMBER(SEARCH(vyberHrace,$B24586)))</f>
      </c>
      <c r="M24586" s="14">
        <f>AND($I24586=MID(kododd,1,2),$J24586=MID(kododd,3,3))</f>
      </c>
    </row>
    <row r="24587">
      <c r="A24587" s="95">
        <v>58981</v>
      </c>
      <c r="B24587" s="93" t="s">
        <v>25435</v>
      </c>
      <c r="C24587" s="93" t="s">
        <v>1406</v>
      </c>
      <c r="F24587" s="95">
        <v>23798840</v>
      </c>
      <c r="G24587" s="95">
        <v>250</v>
      </c>
      <c r="H24587" s="93" t="s">
        <v>8976</v>
      </c>
      <c r="I24587" s="93" t="s">
        <v>23895</v>
      </c>
      <c r="J24587" s="93" t="s">
        <v>21000</v>
      </c>
      <c r="K24587" s="93" t="s">
        <v>14613</v>
      </c>
      <c r="L24587" s="14">
        <f>AND(vyberHrace&lt;&gt;"",ISNUMBER(SEARCH(vyberHrace,$B24587)))</f>
      </c>
      <c r="M24587" s="14">
        <f>AND($I24587=MID(kododd,1,2),$J24587=MID(kododd,3,3))</f>
      </c>
    </row>
    <row r="24588">
      <c r="A24588" s="95">
        <v>6992</v>
      </c>
      <c r="B24588" s="93" t="s">
        <v>16218</v>
      </c>
      <c r="C24588" s="93" t="s">
        <v>1433</v>
      </c>
      <c r="D24588" s="95">
        <v>1807</v>
      </c>
      <c r="E24588" s="95">
        <v>1883</v>
      </c>
      <c r="F24588" s="95">
        <v>341592</v>
      </c>
      <c r="G24588" s="95">
        <v>250</v>
      </c>
      <c r="H24588" s="93" t="s">
        <v>8976</v>
      </c>
      <c r="I24588" s="93" t="s">
        <v>23895</v>
      </c>
      <c r="J24588" s="93" t="s">
        <v>21013</v>
      </c>
      <c r="K24588" s="93" t="s">
        <v>12269</v>
      </c>
      <c r="L24588" s="14">
        <f>AND(vyberHrace&lt;&gt;"",ISNUMBER(SEARCH(vyberHrace,$B24588)))</f>
      </c>
      <c r="M24588" s="14">
        <f>AND($I24588=MID(kododd,1,2),$J24588=MID(kododd,3,3))</f>
      </c>
    </row>
    <row r="24589">
      <c r="A24589" s="95">
        <v>53753</v>
      </c>
      <c r="B24589" s="93" t="s">
        <v>1110</v>
      </c>
      <c r="C24589" s="93" t="s">
        <v>1422</v>
      </c>
      <c r="G24589" s="95">
        <v>0</v>
      </c>
      <c r="H24589" s="93" t="s">
        <v>8976</v>
      </c>
      <c r="I24589" s="93" t="s">
        <v>23895</v>
      </c>
      <c r="J24589" s="93" t="s">
        <v>3580</v>
      </c>
      <c r="K24589" s="93" t="s">
        <v>4827</v>
      </c>
      <c r="L24589" s="14">
        <f>AND(vyberHrace&lt;&gt;"",ISNUMBER(SEARCH(vyberHrace,$B24589)))</f>
      </c>
      <c r="M24589" s="14">
        <f>AND($I24589=MID(kododd,1,2),$J24589=MID(kododd,3,3))</f>
      </c>
    </row>
    <row r="24590">
      <c r="A24590" s="95">
        <v>44447</v>
      </c>
      <c r="B24590" s="93" t="s">
        <v>11428</v>
      </c>
      <c r="C24590" s="93" t="s">
        <v>1402</v>
      </c>
      <c r="D24590" s="95">
        <v>1275</v>
      </c>
      <c r="E24590" s="95">
        <v>1545</v>
      </c>
      <c r="F24590" s="95">
        <v>23709324</v>
      </c>
      <c r="G24590" s="95">
        <v>0</v>
      </c>
      <c r="H24590" s="93" t="s">
        <v>8976</v>
      </c>
      <c r="I24590" s="93" t="s">
        <v>23895</v>
      </c>
      <c r="J24590" s="93" t="s">
        <v>20878</v>
      </c>
      <c r="K24590" s="93" t="s">
        <v>6859</v>
      </c>
      <c r="L24590" s="14">
        <f>AND(vyberHrace&lt;&gt;"",ISNUMBER(SEARCH(vyberHrace,$B24590)))</f>
      </c>
      <c r="M24590" s="14">
        <f>AND($I24590=MID(kododd,1,2),$J24590=MID(kododd,3,3))</f>
      </c>
    </row>
    <row r="24591">
      <c r="A24591" s="95">
        <v>46859</v>
      </c>
      <c r="B24591" s="93" t="s">
        <v>11429</v>
      </c>
      <c r="C24591" s="93" t="s">
        <v>1406</v>
      </c>
      <c r="D24591" s="95">
        <v>1109</v>
      </c>
      <c r="E24591" s="95">
        <v>1404</v>
      </c>
      <c r="F24591" s="95">
        <v>23714840</v>
      </c>
      <c r="G24591" s="95">
        <v>0</v>
      </c>
      <c r="H24591" s="93" t="s">
        <v>8976</v>
      </c>
      <c r="I24591" s="93" t="s">
        <v>23895</v>
      </c>
      <c r="J24591" s="93" t="s">
        <v>20878</v>
      </c>
      <c r="K24591" s="93" t="s">
        <v>6859</v>
      </c>
      <c r="L24591" s="14">
        <f>AND(vyberHrace&lt;&gt;"",ISNUMBER(SEARCH(vyberHrace,$B24591)))</f>
      </c>
      <c r="M24591" s="14">
        <f>AND($I24591=MID(kododd,1,2),$J24591=MID(kododd,3,3))</f>
      </c>
    </row>
    <row r="24592">
      <c r="A24592" s="95">
        <v>62818</v>
      </c>
      <c r="B24592" s="93" t="s">
        <v>29735</v>
      </c>
      <c r="C24592" s="93" t="s">
        <v>24215</v>
      </c>
      <c r="G24592" s="95">
        <v>250</v>
      </c>
      <c r="H24592" s="93" t="s">
        <v>8976</v>
      </c>
      <c r="I24592" s="93" t="s">
        <v>23895</v>
      </c>
      <c r="J24592" s="93" t="s">
        <v>20878</v>
      </c>
      <c r="K24592" s="93" t="s">
        <v>6859</v>
      </c>
      <c r="L24592" s="14">
        <f>AND(vyberHrace&lt;&gt;"",ISNUMBER(SEARCH(vyberHrace,$B24592)))</f>
      </c>
      <c r="M24592" s="14">
        <f>AND($I24592=MID(kododd,1,2),$J24592=MID(kododd,3,3))</f>
      </c>
    </row>
    <row r="24593">
      <c r="A24593" s="95">
        <v>56370</v>
      </c>
      <c r="B24593" s="93" t="s">
        <v>18747</v>
      </c>
      <c r="C24593" s="93" t="s">
        <v>1410</v>
      </c>
      <c r="D24593" s="95">
        <v>1752</v>
      </c>
      <c r="E24593" s="95">
        <v>1790</v>
      </c>
      <c r="F24593" s="95">
        <v>23761873</v>
      </c>
      <c r="G24593" s="95">
        <v>250</v>
      </c>
      <c r="H24593" s="93" t="s">
        <v>8976</v>
      </c>
      <c r="I24593" s="93" t="s">
        <v>23895</v>
      </c>
      <c r="J24593" s="93" t="s">
        <v>20865</v>
      </c>
      <c r="K24593" s="93" t="s">
        <v>6760</v>
      </c>
      <c r="L24593" s="14">
        <f>AND(vyberHrace&lt;&gt;"",ISNUMBER(SEARCH(vyberHrace,$B24593)))</f>
      </c>
      <c r="M24593" s="14">
        <f>AND($I24593=MID(kododd,1,2),$J24593=MID(kododd,3,3))</f>
      </c>
    </row>
    <row r="24594">
      <c r="A24594" s="95">
        <v>45307</v>
      </c>
      <c r="B24594" s="93" t="s">
        <v>1264</v>
      </c>
      <c r="C24594" s="93" t="s">
        <v>1402</v>
      </c>
      <c r="D24594" s="95">
        <v>1972</v>
      </c>
      <c r="E24594" s="95">
        <v>2001</v>
      </c>
      <c r="F24594" s="95">
        <v>23714247</v>
      </c>
      <c r="G24594" s="95">
        <v>250</v>
      </c>
      <c r="H24594" s="93" t="s">
        <v>8976</v>
      </c>
      <c r="I24594" s="93" t="s">
        <v>23895</v>
      </c>
      <c r="J24594" s="93" t="s">
        <v>20947</v>
      </c>
      <c r="K24594" s="93" t="s">
        <v>6833</v>
      </c>
      <c r="L24594" s="14">
        <f>AND(vyberHrace&lt;&gt;"",ISNUMBER(SEARCH(vyberHrace,$B24594)))</f>
      </c>
      <c r="M24594" s="14">
        <f>AND($I24594=MID(kododd,1,2),$J24594=MID(kododd,3,3))</f>
      </c>
    </row>
    <row r="24595">
      <c r="A24595" s="95">
        <v>34940</v>
      </c>
      <c r="B24595" s="93" t="s">
        <v>20752</v>
      </c>
      <c r="C24595" s="93" t="s">
        <v>1409</v>
      </c>
      <c r="D24595" s="95">
        <v>1899</v>
      </c>
      <c r="E24595" s="95">
        <v>1962</v>
      </c>
      <c r="F24595" s="95">
        <v>23703245</v>
      </c>
      <c r="G24595" s="95">
        <v>250</v>
      </c>
      <c r="H24595" s="93" t="s">
        <v>8976</v>
      </c>
      <c r="I24595" s="93" t="s">
        <v>23895</v>
      </c>
      <c r="J24595" s="93" t="s">
        <v>20947</v>
      </c>
      <c r="K24595" s="93" t="s">
        <v>6833</v>
      </c>
      <c r="L24595" s="14">
        <f>AND(vyberHrace&lt;&gt;"",ISNUMBER(SEARCH(vyberHrace,$B24595)))</f>
      </c>
      <c r="M24595" s="14">
        <f>AND($I24595=MID(kododd,1,2),$J24595=MID(kododd,3,3))</f>
      </c>
    </row>
    <row r="24596">
      <c r="A24596" s="95">
        <v>56116</v>
      </c>
      <c r="B24596" s="93" t="s">
        <v>24155</v>
      </c>
      <c r="C24596" s="93" t="s">
        <v>1450</v>
      </c>
      <c r="G24596" s="95">
        <v>0</v>
      </c>
      <c r="H24596" s="93" t="s">
        <v>8976</v>
      </c>
      <c r="I24596" s="93" t="s">
        <v>23895</v>
      </c>
      <c r="J24596" s="93" t="s">
        <v>20935</v>
      </c>
      <c r="K24596" s="93" t="s">
        <v>6901</v>
      </c>
      <c r="L24596" s="14">
        <f>AND(vyberHrace&lt;&gt;"",ISNUMBER(SEARCH(vyberHrace,$B24596)))</f>
      </c>
      <c r="M24596" s="14">
        <f>AND($I24596=MID(kododd,1,2),$J24596=MID(kododd,3,3))</f>
      </c>
    </row>
    <row r="24597">
      <c r="A24597" s="95">
        <v>55735</v>
      </c>
      <c r="B24597" s="93" t="s">
        <v>23145</v>
      </c>
      <c r="C24597" s="93" t="s">
        <v>1412</v>
      </c>
      <c r="F24597" s="95">
        <v>23786760</v>
      </c>
      <c r="G24597" s="95">
        <v>250</v>
      </c>
      <c r="H24597" s="93" t="s">
        <v>8976</v>
      </c>
      <c r="I24597" s="93" t="s">
        <v>23895</v>
      </c>
      <c r="J24597" s="93" t="s">
        <v>20864</v>
      </c>
      <c r="K24597" s="93" t="s">
        <v>1505</v>
      </c>
      <c r="L24597" s="14">
        <f>AND(vyberHrace&lt;&gt;"",ISNUMBER(SEARCH(vyberHrace,$B24597)))</f>
      </c>
      <c r="M24597" s="14">
        <f>AND($I24597=MID(kododd,1,2),$J24597=MID(kododd,3,3))</f>
      </c>
    </row>
    <row r="24598">
      <c r="A24598" s="95">
        <v>46860</v>
      </c>
      <c r="B24598" s="93" t="s">
        <v>18775</v>
      </c>
      <c r="C24598" s="93" t="s">
        <v>1406</v>
      </c>
      <c r="G24598" s="95">
        <v>0</v>
      </c>
      <c r="H24598" s="93" t="s">
        <v>8976</v>
      </c>
      <c r="I24598" s="93" t="s">
        <v>23895</v>
      </c>
      <c r="J24598" s="93" t="s">
        <v>20878</v>
      </c>
      <c r="K24598" s="93" t="s">
        <v>6859</v>
      </c>
      <c r="L24598" s="14">
        <f>AND(vyberHrace&lt;&gt;"",ISNUMBER(SEARCH(vyberHrace,$B24598)))</f>
      </c>
      <c r="M24598" s="14">
        <f>AND($I24598=MID(kododd,1,2),$J24598=MID(kododd,3,3))</f>
      </c>
    </row>
    <row r="24599">
      <c r="A24599" s="95">
        <v>31314</v>
      </c>
      <c r="B24599" s="93" t="s">
        <v>19410</v>
      </c>
      <c r="C24599" s="93" t="s">
        <v>1444</v>
      </c>
      <c r="D24599" s="95">
        <v>1373</v>
      </c>
      <c r="E24599" s="95">
        <v>1611</v>
      </c>
      <c r="F24599" s="95">
        <v>386294</v>
      </c>
      <c r="G24599" s="95">
        <v>0</v>
      </c>
      <c r="H24599" s="93" t="s">
        <v>8976</v>
      </c>
      <c r="I24599" s="93" t="s">
        <v>23895</v>
      </c>
      <c r="J24599" s="93" t="s">
        <v>20878</v>
      </c>
      <c r="K24599" s="93" t="s">
        <v>6859</v>
      </c>
      <c r="L24599" s="14">
        <f>AND(vyberHrace&lt;&gt;"",ISNUMBER(SEARCH(vyberHrace,$B24599)))</f>
      </c>
      <c r="M24599" s="14">
        <f>AND($I24599=MID(kododd,1,2),$J24599=MID(kododd,3,3))</f>
      </c>
    </row>
    <row r="24600">
      <c r="A24600" s="95">
        <v>52776</v>
      </c>
      <c r="B24600" s="93" t="s">
        <v>2309</v>
      </c>
      <c r="C24600" s="93" t="s">
        <v>1422</v>
      </c>
      <c r="G24600" s="95">
        <v>0</v>
      </c>
      <c r="H24600" s="93" t="s">
        <v>8976</v>
      </c>
      <c r="I24600" s="93" t="s">
        <v>23895</v>
      </c>
      <c r="J24600" s="93" t="s">
        <v>20935</v>
      </c>
      <c r="K24600" s="93" t="s">
        <v>6901</v>
      </c>
      <c r="L24600" s="14">
        <f>AND(vyberHrace&lt;&gt;"",ISNUMBER(SEARCH(vyberHrace,$B24600)))</f>
      </c>
      <c r="M24600" s="14">
        <f>AND($I24600=MID(kododd,1,2),$J24600=MID(kododd,3,3))</f>
      </c>
    </row>
    <row r="24601">
      <c r="A24601" s="95">
        <v>52777</v>
      </c>
      <c r="B24601" s="93" t="s">
        <v>2310</v>
      </c>
      <c r="C24601" s="93" t="s">
        <v>1422</v>
      </c>
      <c r="G24601" s="95">
        <v>0</v>
      </c>
      <c r="H24601" s="93" t="s">
        <v>8976</v>
      </c>
      <c r="I24601" s="93" t="s">
        <v>23895</v>
      </c>
      <c r="J24601" s="93" t="s">
        <v>20935</v>
      </c>
      <c r="K24601" s="93" t="s">
        <v>6901</v>
      </c>
      <c r="L24601" s="14">
        <f>AND(vyberHrace&lt;&gt;"",ISNUMBER(SEARCH(vyberHrace,$B24601)))</f>
      </c>
      <c r="M24601" s="14">
        <f>AND($I24601=MID(kododd,1,2),$J24601=MID(kododd,3,3))</f>
      </c>
    </row>
    <row r="24602">
      <c r="A24602" s="95">
        <v>7007</v>
      </c>
      <c r="B24602" s="93" t="s">
        <v>9375</v>
      </c>
      <c r="C24602" s="93" t="s">
        <v>1429</v>
      </c>
      <c r="D24602" s="95">
        <v>1746</v>
      </c>
      <c r="E24602" s="95">
        <v>1835</v>
      </c>
      <c r="F24602" s="95">
        <v>23740671</v>
      </c>
      <c r="G24602" s="95">
        <v>250</v>
      </c>
      <c r="H24602" s="93" t="s">
        <v>8976</v>
      </c>
      <c r="I24602" s="93" t="s">
        <v>23895</v>
      </c>
      <c r="J24602" s="93" t="s">
        <v>20851</v>
      </c>
      <c r="K24602" s="93" t="s">
        <v>5148</v>
      </c>
      <c r="L24602" s="14">
        <f>AND(vyberHrace&lt;&gt;"",ISNUMBER(SEARCH(vyberHrace,$B24602)))</f>
      </c>
      <c r="M24602" s="14">
        <f>AND($I24602=MID(kododd,1,2),$J24602=MID(kododd,3,3))</f>
      </c>
    </row>
    <row r="24603">
      <c r="A24603" s="95">
        <v>10495</v>
      </c>
      <c r="B24603" s="93" t="s">
        <v>9379</v>
      </c>
      <c r="C24603" s="93" t="s">
        <v>1465</v>
      </c>
      <c r="D24603" s="95">
        <v>1335</v>
      </c>
      <c r="G24603" s="95">
        <v>0</v>
      </c>
      <c r="H24603" s="93" t="s">
        <v>8976</v>
      </c>
      <c r="I24603" s="93" t="s">
        <v>23895</v>
      </c>
      <c r="J24603" s="93" t="s">
        <v>20935</v>
      </c>
      <c r="K24603" s="93" t="s">
        <v>6901</v>
      </c>
      <c r="L24603" s="14">
        <f>AND(vyberHrace&lt;&gt;"",ISNUMBER(SEARCH(vyberHrace,$B24603)))</f>
      </c>
      <c r="M24603" s="14">
        <f>AND($I24603=MID(kododd,1,2),$J24603=MID(kododd,3,3))</f>
      </c>
    </row>
    <row r="24604">
      <c r="A24604" s="95">
        <v>5023</v>
      </c>
      <c r="B24604" s="93" t="s">
        <v>9381</v>
      </c>
      <c r="C24604" s="93" t="s">
        <v>1446</v>
      </c>
      <c r="D24604" s="95">
        <v>1832</v>
      </c>
      <c r="F24604" s="95">
        <v>347574</v>
      </c>
      <c r="G24604" s="95">
        <v>0</v>
      </c>
      <c r="H24604" s="93" t="s">
        <v>8976</v>
      </c>
      <c r="I24604" s="93" t="s">
        <v>23895</v>
      </c>
      <c r="J24604" s="93" t="s">
        <v>20947</v>
      </c>
      <c r="K24604" s="93" t="s">
        <v>6833</v>
      </c>
      <c r="L24604" s="14">
        <f>AND(vyberHrace&lt;&gt;"",ISNUMBER(SEARCH(vyberHrace,$B24604)))</f>
      </c>
      <c r="M24604" s="14">
        <f>AND($I24604=MID(kododd,1,2),$J24604=MID(kododd,3,3))</f>
      </c>
    </row>
    <row r="24605">
      <c r="A24605" s="95">
        <v>51295</v>
      </c>
      <c r="B24605" s="93" t="s">
        <v>4280</v>
      </c>
      <c r="C24605" s="93" t="s">
        <v>1406</v>
      </c>
      <c r="G24605" s="95">
        <v>0</v>
      </c>
      <c r="H24605" s="93" t="s">
        <v>8976</v>
      </c>
      <c r="I24605" s="93" t="s">
        <v>23895</v>
      </c>
      <c r="J24605" s="93" t="s">
        <v>20864</v>
      </c>
      <c r="K24605" s="93" t="s">
        <v>1505</v>
      </c>
      <c r="L24605" s="14">
        <f>AND(vyberHrace&lt;&gt;"",ISNUMBER(SEARCH(vyberHrace,$B24605)))</f>
      </c>
      <c r="M24605" s="14">
        <f>AND($I24605=MID(kododd,1,2),$J24605=MID(kododd,3,3))</f>
      </c>
    </row>
    <row r="24606">
      <c r="A24606" s="95">
        <v>49921</v>
      </c>
      <c r="B24606" s="93" t="s">
        <v>9384</v>
      </c>
      <c r="C24606" s="93" t="s">
        <v>1415</v>
      </c>
      <c r="G24606" s="95">
        <v>250</v>
      </c>
      <c r="H24606" s="93" t="s">
        <v>8976</v>
      </c>
      <c r="I24606" s="93" t="s">
        <v>23895</v>
      </c>
      <c r="J24606" s="93" t="s">
        <v>3580</v>
      </c>
      <c r="K24606" s="93" t="s">
        <v>4827</v>
      </c>
      <c r="L24606" s="14">
        <f>AND(vyberHrace&lt;&gt;"",ISNUMBER(SEARCH(vyberHrace,$B24606)))</f>
      </c>
      <c r="M24606" s="14">
        <f>AND($I24606=MID(kododd,1,2),$J24606=MID(kododd,3,3))</f>
      </c>
    </row>
    <row r="24607">
      <c r="A24607" s="95">
        <v>45898</v>
      </c>
      <c r="B24607" s="93" t="s">
        <v>9388</v>
      </c>
      <c r="C24607" s="93" t="s">
        <v>1416</v>
      </c>
      <c r="D24607" s="95">
        <v>1098</v>
      </c>
      <c r="F24607" s="95">
        <v>23750618</v>
      </c>
      <c r="G24607" s="95">
        <v>250</v>
      </c>
      <c r="H24607" s="93" t="s">
        <v>8976</v>
      </c>
      <c r="I24607" s="93" t="s">
        <v>23895</v>
      </c>
      <c r="J24607" s="93" t="s">
        <v>20935</v>
      </c>
      <c r="K24607" s="93" t="s">
        <v>6901</v>
      </c>
      <c r="L24607" s="14">
        <f>AND(vyberHrace&lt;&gt;"",ISNUMBER(SEARCH(vyberHrace,$B24607)))</f>
      </c>
      <c r="M24607" s="14">
        <f>AND($I24607=MID(kododd,1,2),$J24607=MID(kododd,3,3))</f>
      </c>
    </row>
    <row r="24608">
      <c r="A24608" s="95">
        <v>50810</v>
      </c>
      <c r="B24608" s="93" t="s">
        <v>4323</v>
      </c>
      <c r="C24608" s="93" t="s">
        <v>1412</v>
      </c>
      <c r="G24608" s="95">
        <v>0</v>
      </c>
      <c r="H24608" s="93" t="s">
        <v>8976</v>
      </c>
      <c r="I24608" s="93" t="s">
        <v>23895</v>
      </c>
      <c r="J24608" s="93" t="s">
        <v>20878</v>
      </c>
      <c r="K24608" s="93" t="s">
        <v>6859</v>
      </c>
      <c r="L24608" s="14">
        <f>AND(vyberHrace&lt;&gt;"",ISNUMBER(SEARCH(vyberHrace,$B24608)))</f>
      </c>
      <c r="M24608" s="14">
        <f>AND($I24608=MID(kododd,1,2),$J24608=MID(kododd,3,3))</f>
      </c>
    </row>
    <row r="24609">
      <c r="A24609" s="95">
        <v>42943</v>
      </c>
      <c r="B24609" s="93" t="s">
        <v>9392</v>
      </c>
      <c r="C24609" s="93" t="s">
        <v>1408</v>
      </c>
      <c r="D24609" s="95">
        <v>1545</v>
      </c>
      <c r="E24609" s="95">
        <v>1682</v>
      </c>
      <c r="F24609" s="95">
        <v>393827</v>
      </c>
      <c r="G24609" s="95">
        <v>250</v>
      </c>
      <c r="H24609" s="93" t="s">
        <v>8976</v>
      </c>
      <c r="I24609" s="93" t="s">
        <v>23895</v>
      </c>
      <c r="J24609" s="93" t="s">
        <v>20869</v>
      </c>
      <c r="K24609" s="93" t="s">
        <v>6770</v>
      </c>
      <c r="L24609" s="14">
        <f>AND(vyberHrace&lt;&gt;"",ISNUMBER(SEARCH(vyberHrace,$B24609)))</f>
      </c>
      <c r="M24609" s="14">
        <f>AND($I24609=MID(kododd,1,2),$J24609=MID(kododd,3,3))</f>
      </c>
    </row>
    <row r="24610">
      <c r="A24610" s="95">
        <v>59524</v>
      </c>
      <c r="B24610" s="93" t="s">
        <v>25924</v>
      </c>
      <c r="C24610" s="93" t="s">
        <v>1420</v>
      </c>
      <c r="G24610" s="95">
        <v>0</v>
      </c>
      <c r="H24610" s="93" t="s">
        <v>8976</v>
      </c>
      <c r="I24610" s="93" t="s">
        <v>23895</v>
      </c>
      <c r="J24610" s="93" t="s">
        <v>20935</v>
      </c>
      <c r="K24610" s="93" t="s">
        <v>6901</v>
      </c>
      <c r="L24610" s="14">
        <f>AND(vyberHrace&lt;&gt;"",ISNUMBER(SEARCH(vyberHrace,$B24610)))</f>
      </c>
      <c r="M24610" s="14">
        <f>AND($I24610=MID(kododd,1,2),$J24610=MID(kododd,3,3))</f>
      </c>
    </row>
    <row r="24611">
      <c r="A24611" s="95">
        <v>43096</v>
      </c>
      <c r="B24611" s="93" t="s">
        <v>9393</v>
      </c>
      <c r="C24611" s="93" t="s">
        <v>1410</v>
      </c>
      <c r="G24611" s="95">
        <v>0</v>
      </c>
      <c r="H24611" s="93" t="s">
        <v>8976</v>
      </c>
      <c r="I24611" s="93" t="s">
        <v>23895</v>
      </c>
      <c r="J24611" s="93" t="s">
        <v>20878</v>
      </c>
      <c r="K24611" s="93" t="s">
        <v>6859</v>
      </c>
      <c r="L24611" s="14">
        <f>AND(vyberHrace&lt;&gt;"",ISNUMBER(SEARCH(vyberHrace,$B24611)))</f>
      </c>
      <c r="M24611" s="14">
        <f>AND($I24611=MID(kododd,1,2),$J24611=MID(kododd,3,3))</f>
      </c>
    </row>
    <row r="24612">
      <c r="A24612" s="95">
        <v>56297</v>
      </c>
      <c r="B24612" s="93" t="s">
        <v>23357</v>
      </c>
      <c r="C24612" s="93" t="s">
        <v>1411</v>
      </c>
      <c r="F24612" s="95">
        <v>23788534</v>
      </c>
      <c r="G24612" s="95">
        <v>250</v>
      </c>
      <c r="H24612" s="93" t="s">
        <v>8976</v>
      </c>
      <c r="I24612" s="93" t="s">
        <v>23895</v>
      </c>
      <c r="J24612" s="93" t="s">
        <v>20882</v>
      </c>
      <c r="K24612" s="93" t="s">
        <v>6865</v>
      </c>
      <c r="L24612" s="14">
        <f>AND(vyberHrace&lt;&gt;"",ISNUMBER(SEARCH(vyberHrace,$B24612)))</f>
      </c>
      <c r="M24612" s="14">
        <f>AND($I24612=MID(kododd,1,2),$J24612=MID(kododd,3,3))</f>
      </c>
    </row>
    <row r="24613">
      <c r="A24613" s="95">
        <v>14027</v>
      </c>
      <c r="B24613" s="93" t="s">
        <v>9396</v>
      </c>
      <c r="C24613" s="93" t="s">
        <v>1423</v>
      </c>
      <c r="D24613" s="95">
        <v>1780</v>
      </c>
      <c r="E24613" s="95">
        <v>1866</v>
      </c>
      <c r="F24613" s="95">
        <v>366722</v>
      </c>
      <c r="G24613" s="95">
        <v>250</v>
      </c>
      <c r="H24613" s="93" t="s">
        <v>8976</v>
      </c>
      <c r="I24613" s="93" t="s">
        <v>23895</v>
      </c>
      <c r="J24613" s="93" t="s">
        <v>20924</v>
      </c>
      <c r="K24613" s="93" t="s">
        <v>5572</v>
      </c>
      <c r="L24613" s="14">
        <f>AND(vyberHrace&lt;&gt;"",ISNUMBER(SEARCH(vyberHrace,$B24613)))</f>
      </c>
      <c r="M24613" s="14">
        <f>AND($I24613=MID(kododd,1,2),$J24613=MID(kododd,3,3))</f>
      </c>
    </row>
    <row r="24614">
      <c r="A24614" s="95">
        <v>54565</v>
      </c>
      <c r="B24614" s="93" t="s">
        <v>1248</v>
      </c>
      <c r="C24614" s="93" t="s">
        <v>1424</v>
      </c>
      <c r="F24614" s="95">
        <v>23784040</v>
      </c>
      <c r="G24614" s="95">
        <v>250</v>
      </c>
      <c r="H24614" s="93" t="s">
        <v>8976</v>
      </c>
      <c r="I24614" s="93" t="s">
        <v>23895</v>
      </c>
      <c r="J24614" s="93" t="s">
        <v>20896</v>
      </c>
      <c r="K24614" s="93" t="s">
        <v>6905</v>
      </c>
      <c r="L24614" s="14">
        <f>AND(vyberHrace&lt;&gt;"",ISNUMBER(SEARCH(vyberHrace,$B24614)))</f>
      </c>
      <c r="M24614" s="14">
        <f>AND($I24614=MID(kododd,1,2),$J24614=MID(kododd,3,3))</f>
      </c>
    </row>
    <row r="24615">
      <c r="A24615" s="95">
        <v>62819</v>
      </c>
      <c r="B24615" s="93" t="s">
        <v>9400</v>
      </c>
      <c r="C24615" s="93" t="s">
        <v>1488</v>
      </c>
      <c r="G24615" s="95">
        <v>250</v>
      </c>
      <c r="H24615" s="93" t="s">
        <v>8976</v>
      </c>
      <c r="I24615" s="93" t="s">
        <v>23895</v>
      </c>
      <c r="J24615" s="93" t="s">
        <v>20878</v>
      </c>
      <c r="K24615" s="93" t="s">
        <v>6859</v>
      </c>
      <c r="L24615" s="14">
        <f>AND(vyberHrace&lt;&gt;"",ISNUMBER(SEARCH(vyberHrace,$B24615)))</f>
      </c>
      <c r="M24615" s="14">
        <f>AND($I24615=MID(kododd,1,2),$J24615=MID(kododd,3,3))</f>
      </c>
    </row>
    <row r="24616">
      <c r="A24616" s="95">
        <v>52439</v>
      </c>
      <c r="B24616" s="93" t="s">
        <v>2385</v>
      </c>
      <c r="C24616" s="93" t="s">
        <v>1420</v>
      </c>
      <c r="G24616" s="95">
        <v>0</v>
      </c>
      <c r="H24616" s="93" t="s">
        <v>8976</v>
      </c>
      <c r="I24616" s="93" t="s">
        <v>23895</v>
      </c>
      <c r="J24616" s="93" t="s">
        <v>20878</v>
      </c>
      <c r="K24616" s="93" t="s">
        <v>6859</v>
      </c>
      <c r="L24616" s="14">
        <f>AND(vyberHrace&lt;&gt;"",ISNUMBER(SEARCH(vyberHrace,$B24616)))</f>
      </c>
      <c r="M24616" s="14">
        <f>AND($I24616=MID(kododd,1,2),$J24616=MID(kododd,3,3))</f>
      </c>
    </row>
    <row r="24617">
      <c r="A24617" s="95">
        <v>260</v>
      </c>
      <c r="B24617" s="93" t="s">
        <v>13933</v>
      </c>
      <c r="C24617" s="93" t="s">
        <v>1459</v>
      </c>
      <c r="D24617" s="95">
        <v>2020</v>
      </c>
      <c r="E24617" s="95">
        <v>2040</v>
      </c>
      <c r="F24617" s="95">
        <v>309885</v>
      </c>
      <c r="G24617" s="95">
        <v>250</v>
      </c>
      <c r="H24617" s="93" t="s">
        <v>8976</v>
      </c>
      <c r="I24617" s="93" t="s">
        <v>23895</v>
      </c>
      <c r="J24617" s="93" t="s">
        <v>20908</v>
      </c>
      <c r="K24617" s="93" t="s">
        <v>4333</v>
      </c>
      <c r="L24617" s="14">
        <f>AND(vyberHrace&lt;&gt;"",ISNUMBER(SEARCH(vyberHrace,$B24617)))</f>
      </c>
      <c r="M24617" s="14">
        <f>AND($I24617=MID(kododd,1,2),$J24617=MID(kododd,3,3))</f>
      </c>
    </row>
    <row r="24618">
      <c r="A24618" s="95">
        <v>49679</v>
      </c>
      <c r="B24618" s="93" t="s">
        <v>9550</v>
      </c>
      <c r="C24618" s="93" t="s">
        <v>1399</v>
      </c>
      <c r="D24618" s="95">
        <v>1178</v>
      </c>
      <c r="G24618" s="95">
        <v>0</v>
      </c>
      <c r="H24618" s="93" t="s">
        <v>8976</v>
      </c>
      <c r="I24618" s="93" t="s">
        <v>23895</v>
      </c>
      <c r="J24618" s="93" t="s">
        <v>20924</v>
      </c>
      <c r="K24618" s="93" t="s">
        <v>5572</v>
      </c>
      <c r="L24618" s="14">
        <f>AND(vyberHrace&lt;&gt;"",ISNUMBER(SEARCH(vyberHrace,$B24618)))</f>
      </c>
      <c r="M24618" s="14">
        <f>AND($I24618=MID(kododd,1,2),$J24618=MID(kododd,3,3))</f>
      </c>
    </row>
    <row r="24619">
      <c r="A24619" s="95">
        <v>61153</v>
      </c>
      <c r="B24619" s="93" t="s">
        <v>27417</v>
      </c>
      <c r="C24619" s="93" t="s">
        <v>1450</v>
      </c>
      <c r="G24619" s="95">
        <v>0</v>
      </c>
      <c r="H24619" s="93" t="s">
        <v>8976</v>
      </c>
      <c r="I24619" s="93" t="s">
        <v>23895</v>
      </c>
      <c r="J24619" s="93" t="s">
        <v>20936</v>
      </c>
      <c r="K24619" s="93" t="s">
        <v>5615</v>
      </c>
      <c r="L24619" s="14">
        <f>AND(vyberHrace&lt;&gt;"",ISNUMBER(SEARCH(vyberHrace,$B24619)))</f>
      </c>
      <c r="M24619" s="14">
        <f>AND($I24619=MID(kododd,1,2),$J24619=MID(kododd,3,3))</f>
      </c>
    </row>
    <row r="24620">
      <c r="A24620" s="95">
        <v>51296</v>
      </c>
      <c r="B24620" s="93" t="s">
        <v>4282</v>
      </c>
      <c r="C24620" s="93" t="s">
        <v>1402</v>
      </c>
      <c r="D24620" s="95">
        <v>1165</v>
      </c>
      <c r="F24620" s="95">
        <v>23743263</v>
      </c>
      <c r="G24620" s="95">
        <v>250</v>
      </c>
      <c r="H24620" s="93" t="s">
        <v>8976</v>
      </c>
      <c r="I24620" s="93" t="s">
        <v>23895</v>
      </c>
      <c r="J24620" s="93" t="s">
        <v>20864</v>
      </c>
      <c r="K24620" s="93" t="s">
        <v>1505</v>
      </c>
      <c r="L24620" s="14">
        <f>AND(vyberHrace&lt;&gt;"",ISNUMBER(SEARCH(vyberHrace,$B24620)))</f>
      </c>
      <c r="M24620" s="14">
        <f>AND($I24620=MID(kododd,1,2),$J24620=MID(kododd,3,3))</f>
      </c>
    </row>
    <row r="24621">
      <c r="A24621" s="95">
        <v>40849</v>
      </c>
      <c r="B24621" s="93" t="s">
        <v>9561</v>
      </c>
      <c r="C24621" s="93" t="s">
        <v>1433</v>
      </c>
      <c r="D24621" s="95">
        <v>1357</v>
      </c>
      <c r="E24621" s="95">
        <v>1512</v>
      </c>
      <c r="F24621" s="95">
        <v>23706244</v>
      </c>
      <c r="G24621" s="95">
        <v>250</v>
      </c>
      <c r="H24621" s="93" t="s">
        <v>8976</v>
      </c>
      <c r="I24621" s="93" t="s">
        <v>23895</v>
      </c>
      <c r="J24621" s="93" t="s">
        <v>20890</v>
      </c>
      <c r="K24621" s="93" t="s">
        <v>29570</v>
      </c>
      <c r="L24621" s="14">
        <f>AND(vyberHrace&lt;&gt;"",ISNUMBER(SEARCH(vyberHrace,$B24621)))</f>
      </c>
      <c r="M24621" s="14">
        <f>AND($I24621=MID(kododd,1,2),$J24621=MID(kododd,3,3))</f>
      </c>
    </row>
    <row r="24622">
      <c r="A24622" s="95">
        <v>56582</v>
      </c>
      <c r="B24622" s="93" t="s">
        <v>23188</v>
      </c>
      <c r="C24622" s="93" t="s">
        <v>1450</v>
      </c>
      <c r="G24622" s="95">
        <v>0</v>
      </c>
      <c r="H24622" s="93" t="s">
        <v>8976</v>
      </c>
      <c r="I24622" s="93" t="s">
        <v>23895</v>
      </c>
      <c r="J24622" s="93" t="s">
        <v>20878</v>
      </c>
      <c r="K24622" s="93" t="s">
        <v>6859</v>
      </c>
      <c r="L24622" s="14">
        <f>AND(vyberHrace&lt;&gt;"",ISNUMBER(SEARCH(vyberHrace,$B24622)))</f>
      </c>
      <c r="M24622" s="14">
        <f>AND($I24622=MID(kododd,1,2),$J24622=MID(kododd,3,3))</f>
      </c>
    </row>
    <row r="24623">
      <c r="A24623" s="95">
        <v>61614</v>
      </c>
      <c r="B24623" s="93" t="s">
        <v>27779</v>
      </c>
      <c r="C24623" s="93" t="s">
        <v>1486</v>
      </c>
      <c r="G24623" s="95">
        <v>250</v>
      </c>
      <c r="H24623" s="93" t="s">
        <v>8976</v>
      </c>
      <c r="I24623" s="93" t="s">
        <v>23895</v>
      </c>
      <c r="J24623" s="93" t="s">
        <v>20882</v>
      </c>
      <c r="K24623" s="93" t="s">
        <v>6865</v>
      </c>
      <c r="L24623" s="14">
        <f>AND(vyberHrace&lt;&gt;"",ISNUMBER(SEARCH(vyberHrace,$B24623)))</f>
      </c>
      <c r="M24623" s="14">
        <f>AND($I24623=MID(kododd,1,2),$J24623=MID(kododd,3,3))</f>
      </c>
    </row>
    <row r="24624">
      <c r="A24624" s="95">
        <v>46936</v>
      </c>
      <c r="B24624" s="93" t="s">
        <v>9580</v>
      </c>
      <c r="C24624" s="93" t="s">
        <v>1444</v>
      </c>
      <c r="D24624" s="95">
        <v>1324</v>
      </c>
      <c r="E24624" s="95">
        <v>1596</v>
      </c>
      <c r="F24624" s="95">
        <v>23714689</v>
      </c>
      <c r="G24624" s="95">
        <v>250</v>
      </c>
      <c r="H24624" s="93" t="s">
        <v>8976</v>
      </c>
      <c r="I24624" s="93" t="s">
        <v>23895</v>
      </c>
      <c r="J24624" s="93" t="s">
        <v>20911</v>
      </c>
      <c r="K24624" s="93" t="s">
        <v>3262</v>
      </c>
      <c r="L24624" s="14">
        <f>AND(vyberHrace&lt;&gt;"",ISNUMBER(SEARCH(vyberHrace,$B24624)))</f>
      </c>
      <c r="M24624" s="14">
        <f>AND($I24624=MID(kododd,1,2),$J24624=MID(kododd,3,3))</f>
      </c>
    </row>
    <row r="24625">
      <c r="A24625" s="95">
        <v>44448</v>
      </c>
      <c r="B24625" s="93" t="s">
        <v>19181</v>
      </c>
      <c r="C24625" s="93" t="s">
        <v>3255</v>
      </c>
      <c r="G24625" s="95">
        <v>0</v>
      </c>
      <c r="H24625" s="93" t="s">
        <v>8976</v>
      </c>
      <c r="I24625" s="93" t="s">
        <v>23895</v>
      </c>
      <c r="J24625" s="93" t="s">
        <v>20878</v>
      </c>
      <c r="K24625" s="93" t="s">
        <v>6859</v>
      </c>
      <c r="L24625" s="14">
        <f>AND(vyberHrace&lt;&gt;"",ISNUMBER(SEARCH(vyberHrace,$B24625)))</f>
      </c>
      <c r="M24625" s="14">
        <f>AND($I24625=MID(kododd,1,2),$J24625=MID(kododd,3,3))</f>
      </c>
    </row>
    <row r="24626">
      <c r="A24626" s="95">
        <v>55464</v>
      </c>
      <c r="B24626" s="93" t="s">
        <v>23217</v>
      </c>
      <c r="C24626" s="93" t="s">
        <v>1406</v>
      </c>
      <c r="D24626" s="95">
        <v>1472</v>
      </c>
      <c r="E24626" s="95">
        <v>1552</v>
      </c>
      <c r="F24626" s="95">
        <v>23750626</v>
      </c>
      <c r="G24626" s="95">
        <v>250</v>
      </c>
      <c r="H24626" s="93" t="s">
        <v>8976</v>
      </c>
      <c r="I24626" s="93" t="s">
        <v>23895</v>
      </c>
      <c r="J24626" s="93" t="s">
        <v>20869</v>
      </c>
      <c r="K24626" s="93" t="s">
        <v>6770</v>
      </c>
      <c r="L24626" s="14">
        <f>AND(vyberHrace&lt;&gt;"",ISNUMBER(SEARCH(vyberHrace,$B24626)))</f>
      </c>
      <c r="M24626" s="14">
        <f>AND($I24626=MID(kododd,1,2),$J24626=MID(kododd,3,3))</f>
      </c>
    </row>
    <row r="24627">
      <c r="A24627" s="95">
        <v>47435</v>
      </c>
      <c r="B24627" s="93" t="s">
        <v>19188</v>
      </c>
      <c r="C24627" s="93" t="s">
        <v>1406</v>
      </c>
      <c r="G24627" s="95">
        <v>0</v>
      </c>
      <c r="H24627" s="93" t="s">
        <v>8976</v>
      </c>
      <c r="I24627" s="93" t="s">
        <v>23895</v>
      </c>
      <c r="J24627" s="93" t="s">
        <v>20878</v>
      </c>
      <c r="K24627" s="93" t="s">
        <v>6859</v>
      </c>
      <c r="L24627" s="14">
        <f>AND(vyberHrace&lt;&gt;"",ISNUMBER(SEARCH(vyberHrace,$B24627)))</f>
      </c>
      <c r="M24627" s="14">
        <f>AND($I24627=MID(kododd,1,2),$J24627=MID(kododd,3,3))</f>
      </c>
    </row>
    <row r="24628">
      <c r="A24628" s="95">
        <v>61635</v>
      </c>
      <c r="B24628" s="93" t="s">
        <v>27798</v>
      </c>
      <c r="C24628" s="93" t="s">
        <v>1411</v>
      </c>
      <c r="G24628" s="95">
        <v>0</v>
      </c>
      <c r="H24628" s="93" t="s">
        <v>8976</v>
      </c>
      <c r="I24628" s="93" t="s">
        <v>23895</v>
      </c>
      <c r="J24628" s="93" t="s">
        <v>20935</v>
      </c>
      <c r="K24628" s="93" t="s">
        <v>6901</v>
      </c>
      <c r="L24628" s="14">
        <f>AND(vyberHrace&lt;&gt;"",ISNUMBER(SEARCH(vyberHrace,$B24628)))</f>
      </c>
      <c r="M24628" s="14">
        <f>AND($I24628=MID(kododd,1,2),$J24628=MID(kododd,3,3))</f>
      </c>
    </row>
    <row r="24629">
      <c r="A24629" s="95">
        <v>60307</v>
      </c>
      <c r="B24629" s="93" t="s">
        <v>26764</v>
      </c>
      <c r="C24629" s="93" t="s">
        <v>1487</v>
      </c>
      <c r="G24629" s="95">
        <v>0</v>
      </c>
      <c r="H24629" s="93" t="s">
        <v>8976</v>
      </c>
      <c r="I24629" s="93" t="s">
        <v>23895</v>
      </c>
      <c r="J24629" s="93" t="s">
        <v>20878</v>
      </c>
      <c r="K24629" s="93" t="s">
        <v>6859</v>
      </c>
      <c r="L24629" s="14">
        <f>AND(vyberHrace&lt;&gt;"",ISNUMBER(SEARCH(vyberHrace,$B24629)))</f>
      </c>
      <c r="M24629" s="14">
        <f>AND($I24629=MID(kododd,1,2),$J24629=MID(kododd,3,3))</f>
      </c>
    </row>
    <row r="24630">
      <c r="A24630" s="95">
        <v>58427</v>
      </c>
      <c r="B24630" s="93" t="s">
        <v>24932</v>
      </c>
      <c r="C24630" s="93" t="s">
        <v>1450</v>
      </c>
      <c r="G24630" s="95">
        <v>0</v>
      </c>
      <c r="H24630" s="93" t="s">
        <v>8976</v>
      </c>
      <c r="I24630" s="93" t="s">
        <v>23895</v>
      </c>
      <c r="J24630" s="93" t="s">
        <v>20878</v>
      </c>
      <c r="K24630" s="93" t="s">
        <v>6859</v>
      </c>
      <c r="L24630" s="14">
        <f>AND(vyberHrace&lt;&gt;"",ISNUMBER(SEARCH(vyberHrace,$B24630)))</f>
      </c>
      <c r="M24630" s="14">
        <f>AND($I24630=MID(kododd,1,2),$J24630=MID(kododd,3,3))</f>
      </c>
    </row>
    <row r="24631">
      <c r="A24631" s="95">
        <v>45899</v>
      </c>
      <c r="B24631" s="93" t="s">
        <v>16257</v>
      </c>
      <c r="C24631" s="93" t="s">
        <v>1416</v>
      </c>
      <c r="G24631" s="95">
        <v>0</v>
      </c>
      <c r="H24631" s="93" t="s">
        <v>8976</v>
      </c>
      <c r="I24631" s="93" t="s">
        <v>23895</v>
      </c>
      <c r="J24631" s="93" t="s">
        <v>20878</v>
      </c>
      <c r="K24631" s="93" t="s">
        <v>6859</v>
      </c>
      <c r="L24631" s="14">
        <f>AND(vyberHrace&lt;&gt;"",ISNUMBER(SEARCH(vyberHrace,$B24631)))</f>
      </c>
      <c r="M24631" s="14">
        <f>AND($I24631=MID(kododd,1,2),$J24631=MID(kododd,3,3))</f>
      </c>
    </row>
    <row r="24632">
      <c r="A24632" s="95">
        <v>44105</v>
      </c>
      <c r="B24632" s="93" t="s">
        <v>20356</v>
      </c>
      <c r="C24632" s="93" t="s">
        <v>1410</v>
      </c>
      <c r="D24632" s="95">
        <v>2078</v>
      </c>
      <c r="E24632" s="95">
        <v>2102</v>
      </c>
      <c r="F24632" s="95">
        <v>23710764</v>
      </c>
      <c r="G24632" s="95">
        <v>0</v>
      </c>
      <c r="H24632" s="93" t="s">
        <v>8976</v>
      </c>
      <c r="I24632" s="93" t="s">
        <v>23895</v>
      </c>
      <c r="J24632" s="93" t="s">
        <v>20878</v>
      </c>
      <c r="K24632" s="93" t="s">
        <v>6859</v>
      </c>
      <c r="L24632" s="14">
        <f>AND(vyberHrace&lt;&gt;"",ISNUMBER(SEARCH(vyberHrace,$B24632)))</f>
      </c>
      <c r="M24632" s="14">
        <f>AND($I24632=MID(kododd,1,2),$J24632=MID(kododd,3,3))</f>
      </c>
    </row>
    <row r="24633">
      <c r="A24633" s="95">
        <v>60304</v>
      </c>
      <c r="B24633" s="93" t="s">
        <v>26761</v>
      </c>
      <c r="C24633" s="93" t="s">
        <v>1424</v>
      </c>
      <c r="G24633" s="95">
        <v>0</v>
      </c>
      <c r="H24633" s="93" t="s">
        <v>8976</v>
      </c>
      <c r="I24633" s="93" t="s">
        <v>23895</v>
      </c>
      <c r="J24633" s="93" t="s">
        <v>20878</v>
      </c>
      <c r="K24633" s="93" t="s">
        <v>6859</v>
      </c>
      <c r="L24633" s="14">
        <f>AND(vyberHrace&lt;&gt;"",ISNUMBER(SEARCH(vyberHrace,$B24633)))</f>
      </c>
      <c r="M24633" s="14">
        <f>AND($I24633=MID(kododd,1,2),$J24633=MID(kododd,3,3))</f>
      </c>
    </row>
    <row r="24634">
      <c r="A24634" s="95">
        <v>7021</v>
      </c>
      <c r="B24634" s="93" t="s">
        <v>20358</v>
      </c>
      <c r="C24634" s="93" t="s">
        <v>1467</v>
      </c>
      <c r="D24634" s="95">
        <v>1661</v>
      </c>
      <c r="E24634" s="95">
        <v>1785</v>
      </c>
      <c r="F24634" s="95">
        <v>329622</v>
      </c>
      <c r="G24634" s="95">
        <v>0</v>
      </c>
      <c r="H24634" s="93" t="s">
        <v>8976</v>
      </c>
      <c r="I24634" s="93" t="s">
        <v>23895</v>
      </c>
      <c r="J24634" s="93" t="s">
        <v>20938</v>
      </c>
      <c r="K24634" s="93" t="s">
        <v>5086</v>
      </c>
      <c r="L24634" s="14">
        <f>AND(vyberHrace&lt;&gt;"",ISNUMBER(SEARCH(vyberHrace,$B24634)))</f>
      </c>
      <c r="M24634" s="14">
        <f>AND($I24634=MID(kododd,1,2),$J24634=MID(kododd,3,3))</f>
      </c>
    </row>
    <row r="24635">
      <c r="A24635" s="95">
        <v>47332</v>
      </c>
      <c r="B24635" s="93" t="s">
        <v>24039</v>
      </c>
      <c r="C24635" s="93" t="s">
        <v>1416</v>
      </c>
      <c r="D24635" s="95">
        <v>1100</v>
      </c>
      <c r="F24635" s="95">
        <v>23716843</v>
      </c>
      <c r="G24635" s="95">
        <v>0</v>
      </c>
      <c r="H24635" s="93" t="s">
        <v>8976</v>
      </c>
      <c r="I24635" s="93" t="s">
        <v>23895</v>
      </c>
      <c r="J24635" s="93" t="s">
        <v>20869</v>
      </c>
      <c r="K24635" s="93" t="s">
        <v>6770</v>
      </c>
      <c r="L24635" s="14">
        <f>AND(vyberHrace&lt;&gt;"",ISNUMBER(SEARCH(vyberHrace,$B24635)))</f>
      </c>
      <c r="M24635" s="14">
        <f>AND($I24635=MID(kododd,1,2),$J24635=MID(kododd,3,3))</f>
      </c>
    </row>
    <row r="24636">
      <c r="A24636" s="95">
        <v>59074</v>
      </c>
      <c r="B24636" s="93" t="s">
        <v>25525</v>
      </c>
      <c r="C24636" s="93" t="s">
        <v>1450</v>
      </c>
      <c r="G24636" s="95">
        <v>0</v>
      </c>
      <c r="H24636" s="93" t="s">
        <v>8976</v>
      </c>
      <c r="I24636" s="93" t="s">
        <v>23895</v>
      </c>
      <c r="J24636" s="93" t="s">
        <v>20878</v>
      </c>
      <c r="K24636" s="93" t="s">
        <v>6859</v>
      </c>
      <c r="L24636" s="14">
        <f>AND(vyberHrace&lt;&gt;"",ISNUMBER(SEARCH(vyberHrace,$B24636)))</f>
      </c>
      <c r="M24636" s="14">
        <f>AND($I24636=MID(kododd,1,2),$J24636=MID(kododd,3,3))</f>
      </c>
    </row>
    <row r="24637">
      <c r="A24637" s="95">
        <v>54306</v>
      </c>
      <c r="B24637" s="93" t="s">
        <v>1315</v>
      </c>
      <c r="C24637" s="93" t="s">
        <v>1420</v>
      </c>
      <c r="G24637" s="95">
        <v>0</v>
      </c>
      <c r="H24637" s="93" t="s">
        <v>8976</v>
      </c>
      <c r="I24637" s="93" t="s">
        <v>23895</v>
      </c>
      <c r="J24637" s="93" t="s">
        <v>20935</v>
      </c>
      <c r="K24637" s="93" t="s">
        <v>6901</v>
      </c>
      <c r="L24637" s="14">
        <f>AND(vyberHrace&lt;&gt;"",ISNUMBER(SEARCH(vyberHrace,$B24637)))</f>
      </c>
      <c r="M24637" s="14">
        <f>AND($I24637=MID(kododd,1,2),$J24637=MID(kododd,3,3))</f>
      </c>
    </row>
    <row r="24638">
      <c r="A24638" s="95">
        <v>56489</v>
      </c>
      <c r="B24638" s="93" t="s">
        <v>23334</v>
      </c>
      <c r="C24638" s="93" t="s">
        <v>1424</v>
      </c>
      <c r="G24638" s="95">
        <v>0</v>
      </c>
      <c r="H24638" s="93" t="s">
        <v>8976</v>
      </c>
      <c r="I24638" s="93" t="s">
        <v>23895</v>
      </c>
      <c r="J24638" s="93" t="s">
        <v>20935</v>
      </c>
      <c r="K24638" s="93" t="s">
        <v>6901</v>
      </c>
      <c r="L24638" s="14">
        <f>AND(vyberHrace&lt;&gt;"",ISNUMBER(SEARCH(vyberHrace,$B24638)))</f>
      </c>
      <c r="M24638" s="14">
        <f>AND($I24638=MID(kododd,1,2),$J24638=MID(kododd,3,3))</f>
      </c>
    </row>
    <row r="24639">
      <c r="A24639" s="95">
        <v>29074</v>
      </c>
      <c r="B24639" s="93" t="s">
        <v>14266</v>
      </c>
      <c r="C24639" s="93" t="s">
        <v>1453</v>
      </c>
      <c r="D24639" s="95">
        <v>1711</v>
      </c>
      <c r="E24639" s="95">
        <v>1812</v>
      </c>
      <c r="F24639" s="95">
        <v>23740043</v>
      </c>
      <c r="G24639" s="95">
        <v>250</v>
      </c>
      <c r="H24639" s="93" t="s">
        <v>8976</v>
      </c>
      <c r="I24639" s="93" t="s">
        <v>23895</v>
      </c>
      <c r="J24639" s="93" t="s">
        <v>20851</v>
      </c>
      <c r="K24639" s="93" t="s">
        <v>5148</v>
      </c>
      <c r="L24639" s="14">
        <f>AND(vyberHrace&lt;&gt;"",ISNUMBER(SEARCH(vyberHrace,$B24639)))</f>
      </c>
      <c r="M24639" s="14">
        <f>AND($I24639=MID(kododd,1,2),$J24639=MID(kododd,3,3))</f>
      </c>
    </row>
    <row r="24640">
      <c r="A24640" s="95">
        <v>61617</v>
      </c>
      <c r="B24640" s="93" t="s">
        <v>27782</v>
      </c>
      <c r="C24640" s="93" t="s">
        <v>1487</v>
      </c>
      <c r="G24640" s="95">
        <v>250</v>
      </c>
      <c r="H24640" s="93" t="s">
        <v>8976</v>
      </c>
      <c r="I24640" s="93" t="s">
        <v>23895</v>
      </c>
      <c r="J24640" s="93" t="s">
        <v>20882</v>
      </c>
      <c r="K24640" s="93" t="s">
        <v>6865</v>
      </c>
      <c r="L24640" s="14">
        <f>AND(vyberHrace&lt;&gt;"",ISNUMBER(SEARCH(vyberHrace,$B24640)))</f>
      </c>
      <c r="M24640" s="14">
        <f>AND($I24640=MID(kododd,1,2),$J24640=MID(kododd,3,3))</f>
      </c>
    </row>
    <row r="24641">
      <c r="A24641" s="95">
        <v>49686</v>
      </c>
      <c r="B24641" s="93" t="s">
        <v>16567</v>
      </c>
      <c r="C24641" s="93" t="s">
        <v>1406</v>
      </c>
      <c r="F24641" s="95">
        <v>23743271</v>
      </c>
      <c r="G24641" s="95">
        <v>0</v>
      </c>
      <c r="H24641" s="93" t="s">
        <v>8976</v>
      </c>
      <c r="I24641" s="93" t="s">
        <v>23895</v>
      </c>
      <c r="J24641" s="93" t="s">
        <v>20864</v>
      </c>
      <c r="K24641" s="93" t="s">
        <v>1505</v>
      </c>
      <c r="L24641" s="14">
        <f>AND(vyberHrace&lt;&gt;"",ISNUMBER(SEARCH(vyberHrace,$B24641)))</f>
      </c>
      <c r="M24641" s="14">
        <f>AND($I24641=MID(kododd,1,2),$J24641=MID(kododd,3,3))</f>
      </c>
    </row>
    <row r="24642">
      <c r="A24642" s="95">
        <v>62446</v>
      </c>
      <c r="B24642" s="93" t="s">
        <v>22367</v>
      </c>
      <c r="C24642" s="93" t="s">
        <v>24215</v>
      </c>
      <c r="G24642" s="95">
        <v>250</v>
      </c>
      <c r="H24642" s="93" t="s">
        <v>8976</v>
      </c>
      <c r="I24642" s="93" t="s">
        <v>23895</v>
      </c>
      <c r="J24642" s="93" t="s">
        <v>20882</v>
      </c>
      <c r="K24642" s="93" t="s">
        <v>6865</v>
      </c>
      <c r="L24642" s="14">
        <f>AND(vyberHrace&lt;&gt;"",ISNUMBER(SEARCH(vyberHrace,$B24642)))</f>
      </c>
      <c r="M24642" s="14">
        <f>AND($I24642=MID(kododd,1,2),$J24642=MID(kododd,3,3))</f>
      </c>
    </row>
    <row r="24643">
      <c r="A24643" s="95">
        <v>60276</v>
      </c>
      <c r="B24643" s="93" t="s">
        <v>26735</v>
      </c>
      <c r="C24643" s="93" t="s">
        <v>1487</v>
      </c>
      <c r="D24643" s="95">
        <v>1086</v>
      </c>
      <c r="E24643" s="95">
        <v>1472</v>
      </c>
      <c r="F24643" s="95">
        <v>23788402</v>
      </c>
      <c r="G24643" s="95">
        <v>250</v>
      </c>
      <c r="H24643" s="93" t="s">
        <v>8976</v>
      </c>
      <c r="I24643" s="93" t="s">
        <v>23895</v>
      </c>
      <c r="J24643" s="93" t="s">
        <v>20878</v>
      </c>
      <c r="K24643" s="93" t="s">
        <v>6859</v>
      </c>
      <c r="L24643" s="14">
        <f>AND(vyberHrace&lt;&gt;"",ISNUMBER(SEARCH(vyberHrace,$B24643)))</f>
      </c>
      <c r="M24643" s="14">
        <f>AND($I24643=MID(kododd,1,2),$J24643=MID(kododd,3,3))</f>
      </c>
    </row>
    <row r="24644">
      <c r="A24644" s="95">
        <v>48712</v>
      </c>
      <c r="B24644" s="93" t="s">
        <v>16589</v>
      </c>
      <c r="C24644" s="93" t="s">
        <v>1406</v>
      </c>
      <c r="G24644" s="95">
        <v>0</v>
      </c>
      <c r="H24644" s="93" t="s">
        <v>8976</v>
      </c>
      <c r="I24644" s="93" t="s">
        <v>23895</v>
      </c>
      <c r="J24644" s="93" t="s">
        <v>20878</v>
      </c>
      <c r="K24644" s="93" t="s">
        <v>6859</v>
      </c>
      <c r="L24644" s="14">
        <f>AND(vyberHrace&lt;&gt;"",ISNUMBER(SEARCH(vyberHrace,$B24644)))</f>
      </c>
      <c r="M24644" s="14">
        <f>AND($I24644=MID(kododd,1,2),$J24644=MID(kododd,3,3))</f>
      </c>
    </row>
    <row r="24645">
      <c r="A24645" s="95">
        <v>47884</v>
      </c>
      <c r="B24645" s="93" t="s">
        <v>16591</v>
      </c>
      <c r="C24645" s="93" t="s">
        <v>1413</v>
      </c>
      <c r="D24645" s="95">
        <v>1660</v>
      </c>
      <c r="E24645" s="95">
        <v>1793</v>
      </c>
      <c r="F24645" s="95">
        <v>23721936</v>
      </c>
      <c r="G24645" s="95">
        <v>0</v>
      </c>
      <c r="H24645" s="93" t="s">
        <v>8976</v>
      </c>
      <c r="I24645" s="93" t="s">
        <v>23895</v>
      </c>
      <c r="J24645" s="93" t="s">
        <v>20854</v>
      </c>
      <c r="K24645" s="93" t="s">
        <v>9943</v>
      </c>
      <c r="L24645" s="14">
        <f>AND(vyberHrace&lt;&gt;"",ISNUMBER(SEARCH(vyberHrace,$B24645)))</f>
      </c>
      <c r="M24645" s="14">
        <f>AND($I24645=MID(kododd,1,2),$J24645=MID(kododd,3,3))</f>
      </c>
    </row>
    <row r="24646">
      <c r="A24646" s="95">
        <v>60759</v>
      </c>
      <c r="B24646" s="93" t="s">
        <v>27156</v>
      </c>
      <c r="C24646" s="93" t="s">
        <v>1406</v>
      </c>
      <c r="G24646" s="95">
        <v>250</v>
      </c>
      <c r="H24646" s="93" t="s">
        <v>8976</v>
      </c>
      <c r="I24646" s="93" t="s">
        <v>23895</v>
      </c>
      <c r="J24646" s="93" t="s">
        <v>20848</v>
      </c>
      <c r="K24646" s="93" t="s">
        <v>3603</v>
      </c>
      <c r="L24646" s="14">
        <f>AND(vyberHrace&lt;&gt;"",ISNUMBER(SEARCH(vyberHrace,$B24646)))</f>
      </c>
      <c r="M24646" s="14">
        <f>AND($I24646=MID(kododd,1,2),$J24646=MID(kododd,3,3))</f>
      </c>
    </row>
    <row r="24647">
      <c r="A24647" s="95">
        <v>56799</v>
      </c>
      <c r="B24647" s="93" t="s">
        <v>23189</v>
      </c>
      <c r="C24647" s="93" t="s">
        <v>1406</v>
      </c>
      <c r="D24647" s="95">
        <v>1292</v>
      </c>
      <c r="E24647" s="95">
        <v>1518</v>
      </c>
      <c r="F24647" s="95">
        <v>23763485</v>
      </c>
      <c r="G24647" s="95">
        <v>250</v>
      </c>
      <c r="H24647" s="93" t="s">
        <v>8976</v>
      </c>
      <c r="I24647" s="93" t="s">
        <v>23895</v>
      </c>
      <c r="J24647" s="93" t="s">
        <v>20878</v>
      </c>
      <c r="K24647" s="93" t="s">
        <v>6859</v>
      </c>
      <c r="L24647" s="14">
        <f>AND(vyberHrace&lt;&gt;"",ISNUMBER(SEARCH(vyberHrace,$B24647)))</f>
      </c>
      <c r="M24647" s="14">
        <f>AND($I24647=MID(kododd,1,2),$J24647=MID(kododd,3,3))</f>
      </c>
    </row>
    <row r="24648">
      <c r="A24648" s="95">
        <v>52447</v>
      </c>
      <c r="B24648" s="93" t="s">
        <v>2287</v>
      </c>
      <c r="C24648" s="93" t="s">
        <v>1416</v>
      </c>
      <c r="G24648" s="95">
        <v>250</v>
      </c>
      <c r="H24648" s="93" t="s">
        <v>8976</v>
      </c>
      <c r="I24648" s="93" t="s">
        <v>23895</v>
      </c>
      <c r="J24648" s="93" t="s">
        <v>20965</v>
      </c>
      <c r="K24648" s="93" t="s">
        <v>3065</v>
      </c>
      <c r="L24648" s="14">
        <f>AND(vyberHrace&lt;&gt;"",ISNUMBER(SEARCH(vyberHrace,$B24648)))</f>
      </c>
      <c r="M24648" s="14">
        <f>AND($I24648=MID(kododd,1,2),$J24648=MID(kododd,3,3))</f>
      </c>
    </row>
    <row r="24649">
      <c r="A24649" s="95">
        <v>60711</v>
      </c>
      <c r="B24649" s="93" t="s">
        <v>27123</v>
      </c>
      <c r="C24649" s="93" t="s">
        <v>1411</v>
      </c>
      <c r="G24649" s="95">
        <v>250</v>
      </c>
      <c r="H24649" s="93" t="s">
        <v>8976</v>
      </c>
      <c r="I24649" s="93" t="s">
        <v>23895</v>
      </c>
      <c r="J24649" s="93" t="s">
        <v>20864</v>
      </c>
      <c r="K24649" s="93" t="s">
        <v>1505</v>
      </c>
      <c r="L24649" s="14">
        <f>AND(vyberHrace&lt;&gt;"",ISNUMBER(SEARCH(vyberHrace,$B24649)))</f>
      </c>
      <c r="M24649" s="14">
        <f>AND($I24649=MID(kododd,1,2),$J24649=MID(kododd,3,3))</f>
      </c>
    </row>
    <row r="24650">
      <c r="A24650" s="95">
        <v>15611</v>
      </c>
      <c r="B24650" s="93" t="s">
        <v>16597</v>
      </c>
      <c r="C24650" s="93" t="s">
        <v>1427</v>
      </c>
      <c r="D24650" s="95">
        <v>1932</v>
      </c>
      <c r="E24650" s="95">
        <v>1962</v>
      </c>
      <c r="F24650" s="95">
        <v>320439</v>
      </c>
      <c r="G24650" s="95">
        <v>250</v>
      </c>
      <c r="H24650" s="93" t="s">
        <v>8976</v>
      </c>
      <c r="I24650" s="93" t="s">
        <v>23895</v>
      </c>
      <c r="J24650" s="93" t="s">
        <v>20973</v>
      </c>
      <c r="K24650" s="93" t="s">
        <v>6055</v>
      </c>
      <c r="L24650" s="14">
        <f>AND(vyberHrace&lt;&gt;"",ISNUMBER(SEARCH(vyberHrace,$B24650)))</f>
      </c>
      <c r="M24650" s="14">
        <f>AND($I24650=MID(kododd,1,2),$J24650=MID(kododd,3,3))</f>
      </c>
    </row>
    <row r="24651">
      <c r="A24651" s="95">
        <v>44449</v>
      </c>
      <c r="B24651" s="93" t="s">
        <v>16503</v>
      </c>
      <c r="C24651" s="93" t="s">
        <v>1400</v>
      </c>
      <c r="G24651" s="95">
        <v>0</v>
      </c>
      <c r="H24651" s="93" t="s">
        <v>8976</v>
      </c>
      <c r="I24651" s="93" t="s">
        <v>23895</v>
      </c>
      <c r="J24651" s="93" t="s">
        <v>20878</v>
      </c>
      <c r="K24651" s="93" t="s">
        <v>6859</v>
      </c>
      <c r="L24651" s="14">
        <f>AND(vyberHrace&lt;&gt;"",ISNUMBER(SEARCH(vyberHrace,$B24651)))</f>
      </c>
      <c r="M24651" s="14">
        <f>AND($I24651=MID(kododd,1,2),$J24651=MID(kododd,3,3))</f>
      </c>
    </row>
    <row r="24652">
      <c r="A24652" s="95">
        <v>56188</v>
      </c>
      <c r="B24652" s="93" t="s">
        <v>23335</v>
      </c>
      <c r="C24652" s="93" t="s">
        <v>1408</v>
      </c>
      <c r="D24652" s="95">
        <v>1371</v>
      </c>
      <c r="F24652" s="95">
        <v>23761881</v>
      </c>
      <c r="G24652" s="95">
        <v>0</v>
      </c>
      <c r="H24652" s="93" t="s">
        <v>8976</v>
      </c>
      <c r="I24652" s="93" t="s">
        <v>23895</v>
      </c>
      <c r="J24652" s="93" t="s">
        <v>20935</v>
      </c>
      <c r="K24652" s="93" t="s">
        <v>6901</v>
      </c>
      <c r="L24652" s="14">
        <f>AND(vyberHrace&lt;&gt;"",ISNUMBER(SEARCH(vyberHrace,$B24652)))</f>
      </c>
      <c r="M24652" s="14">
        <f>AND($I24652=MID(kododd,1,2),$J24652=MID(kododd,3,3))</f>
      </c>
    </row>
    <row r="24653">
      <c r="A24653" s="95">
        <v>62820</v>
      </c>
      <c r="B24653" s="93" t="s">
        <v>29736</v>
      </c>
      <c r="C24653" s="93" t="s">
        <v>1487</v>
      </c>
      <c r="G24653" s="95">
        <v>250</v>
      </c>
      <c r="H24653" s="93" t="s">
        <v>8976</v>
      </c>
      <c r="I24653" s="93" t="s">
        <v>23895</v>
      </c>
      <c r="J24653" s="93" t="s">
        <v>20878</v>
      </c>
      <c r="K24653" s="93" t="s">
        <v>6859</v>
      </c>
      <c r="L24653" s="14">
        <f>AND(vyberHrace&lt;&gt;"",ISNUMBER(SEARCH(vyberHrace,$B24653)))</f>
      </c>
      <c r="M24653" s="14">
        <f>AND($I24653=MID(kododd,1,2),$J24653=MID(kododd,3,3))</f>
      </c>
    </row>
    <row r="24654">
      <c r="A24654" s="95">
        <v>58408</v>
      </c>
      <c r="B24654" s="93" t="s">
        <v>24915</v>
      </c>
      <c r="C24654" s="93" t="s">
        <v>1450</v>
      </c>
      <c r="G24654" s="95">
        <v>0</v>
      </c>
      <c r="H24654" s="93" t="s">
        <v>8976</v>
      </c>
      <c r="I24654" s="93" t="s">
        <v>23895</v>
      </c>
      <c r="J24654" s="93" t="s">
        <v>20878</v>
      </c>
      <c r="K24654" s="93" t="s">
        <v>6859</v>
      </c>
      <c r="L24654" s="14">
        <f>AND(vyberHrace&lt;&gt;"",ISNUMBER(SEARCH(vyberHrace,$B24654)))</f>
      </c>
      <c r="M24654" s="14">
        <f>AND($I24654=MID(kododd,1,2),$J24654=MID(kododd,3,3))</f>
      </c>
    </row>
    <row r="24655">
      <c r="A24655" s="95">
        <v>11797</v>
      </c>
      <c r="B24655" s="93" t="s">
        <v>16511</v>
      </c>
      <c r="C24655" s="93" t="s">
        <v>1415</v>
      </c>
      <c r="D24655" s="95">
        <v>1839</v>
      </c>
      <c r="E24655" s="95">
        <v>1932</v>
      </c>
      <c r="F24655" s="95">
        <v>304590</v>
      </c>
      <c r="G24655" s="95">
        <v>250</v>
      </c>
      <c r="H24655" s="93" t="s">
        <v>8976</v>
      </c>
      <c r="I24655" s="93" t="s">
        <v>23895</v>
      </c>
      <c r="J24655" s="93" t="s">
        <v>20890</v>
      </c>
      <c r="K24655" s="93" t="s">
        <v>29570</v>
      </c>
      <c r="L24655" s="14">
        <f>AND(vyberHrace&lt;&gt;"",ISNUMBER(SEARCH(vyberHrace,$B24655)))</f>
      </c>
      <c r="M24655" s="14">
        <f>AND($I24655=MID(kododd,1,2),$J24655=MID(kododd,3,3))</f>
      </c>
    </row>
    <row r="24656">
      <c r="A24656" s="95">
        <v>62821</v>
      </c>
      <c r="B24656" s="93" t="s">
        <v>29737</v>
      </c>
      <c r="C24656" s="93" t="s">
        <v>1488</v>
      </c>
      <c r="G24656" s="95">
        <v>250</v>
      </c>
      <c r="H24656" s="93" t="s">
        <v>8976</v>
      </c>
      <c r="I24656" s="93" t="s">
        <v>23895</v>
      </c>
      <c r="J24656" s="93" t="s">
        <v>20878</v>
      </c>
      <c r="K24656" s="93" t="s">
        <v>6859</v>
      </c>
      <c r="L24656" s="14">
        <f>AND(vyberHrace&lt;&gt;"",ISNUMBER(SEARCH(vyberHrace,$B24656)))</f>
      </c>
      <c r="M24656" s="14">
        <f>AND($I24656=MID(kododd,1,2),$J24656=MID(kododd,3,3))</f>
      </c>
    </row>
    <row r="24657">
      <c r="A24657" s="95">
        <v>3291</v>
      </c>
      <c r="B24657" s="93" t="s">
        <v>16520</v>
      </c>
      <c r="C24657" s="93" t="s">
        <v>1441</v>
      </c>
      <c r="D24657" s="95">
        <v>1720</v>
      </c>
      <c r="E24657" s="95">
        <v>1802</v>
      </c>
      <c r="F24657" s="95">
        <v>322636</v>
      </c>
      <c r="G24657" s="95">
        <v>250</v>
      </c>
      <c r="H24657" s="93" t="s">
        <v>8976</v>
      </c>
      <c r="I24657" s="93" t="s">
        <v>23895</v>
      </c>
      <c r="J24657" s="93" t="s">
        <v>20865</v>
      </c>
      <c r="K24657" s="93" t="s">
        <v>6760</v>
      </c>
      <c r="L24657" s="14">
        <f>AND(vyberHrace&lt;&gt;"",ISNUMBER(SEARCH(vyberHrace,$B24657)))</f>
      </c>
      <c r="M24657" s="14">
        <f>AND($I24657=MID(kododd,1,2),$J24657=MID(kododd,3,3))</f>
      </c>
    </row>
    <row r="24658">
      <c r="A24658" s="95">
        <v>48713</v>
      </c>
      <c r="B24658" s="93" t="s">
        <v>19042</v>
      </c>
      <c r="C24658" s="93" t="s">
        <v>1406</v>
      </c>
      <c r="G24658" s="95">
        <v>0</v>
      </c>
      <c r="H24658" s="93" t="s">
        <v>8976</v>
      </c>
      <c r="I24658" s="93" t="s">
        <v>23895</v>
      </c>
      <c r="J24658" s="93" t="s">
        <v>20878</v>
      </c>
      <c r="K24658" s="93" t="s">
        <v>6859</v>
      </c>
      <c r="L24658" s="14">
        <f>AND(vyberHrace&lt;&gt;"",ISNUMBER(SEARCH(vyberHrace,$B24658)))</f>
      </c>
      <c r="M24658" s="14">
        <f>AND($I24658=MID(kododd,1,2),$J24658=MID(kododd,3,3))</f>
      </c>
    </row>
    <row r="24659">
      <c r="A24659" s="95">
        <v>62073</v>
      </c>
      <c r="B24659" s="93" t="s">
        <v>28275</v>
      </c>
      <c r="C24659" s="93" t="s">
        <v>1424</v>
      </c>
      <c r="G24659" s="95">
        <v>250</v>
      </c>
      <c r="H24659" s="93" t="s">
        <v>8976</v>
      </c>
      <c r="I24659" s="93" t="s">
        <v>23895</v>
      </c>
      <c r="J24659" s="93" t="s">
        <v>20948</v>
      </c>
      <c r="K24659" s="93" t="s">
        <v>6265</v>
      </c>
      <c r="L24659" s="14">
        <f>AND(vyberHrace&lt;&gt;"",ISNUMBER(SEARCH(vyberHrace,$B24659)))</f>
      </c>
      <c r="M24659" s="14">
        <f>AND($I24659=MID(kododd,1,2),$J24659=MID(kododd,3,3))</f>
      </c>
    </row>
    <row r="24660">
      <c r="A24660" s="95">
        <v>61620</v>
      </c>
      <c r="B24660" s="93" t="s">
        <v>27785</v>
      </c>
      <c r="C24660" s="93" t="s">
        <v>1486</v>
      </c>
      <c r="G24660" s="95">
        <v>250</v>
      </c>
      <c r="H24660" s="93" t="s">
        <v>8976</v>
      </c>
      <c r="I24660" s="93" t="s">
        <v>23895</v>
      </c>
      <c r="J24660" s="93" t="s">
        <v>20882</v>
      </c>
      <c r="K24660" s="93" t="s">
        <v>6865</v>
      </c>
      <c r="L24660" s="14">
        <f>AND(vyberHrace&lt;&gt;"",ISNUMBER(SEARCH(vyberHrace,$B24660)))</f>
      </c>
      <c r="M24660" s="14">
        <f>AND($I24660=MID(kododd,1,2),$J24660=MID(kododd,3,3))</f>
      </c>
    </row>
    <row r="24661">
      <c r="A24661" s="95">
        <v>56619</v>
      </c>
      <c r="B24661" s="93" t="s">
        <v>23366</v>
      </c>
      <c r="C24661" s="93" t="s">
        <v>1416</v>
      </c>
      <c r="D24661" s="95">
        <v>1125</v>
      </c>
      <c r="E24661" s="95">
        <v>1476</v>
      </c>
      <c r="F24661" s="95">
        <v>23762764</v>
      </c>
      <c r="G24661" s="95">
        <v>0</v>
      </c>
      <c r="H24661" s="93" t="s">
        <v>8976</v>
      </c>
      <c r="I24661" s="93" t="s">
        <v>23895</v>
      </c>
      <c r="J24661" s="93" t="s">
        <v>20985</v>
      </c>
      <c r="K24661" s="93" t="s">
        <v>6869</v>
      </c>
      <c r="L24661" s="14">
        <f>AND(vyberHrace&lt;&gt;"",ISNUMBER(SEARCH(vyberHrace,$B24661)))</f>
      </c>
      <c r="M24661" s="14">
        <f>AND($I24661=MID(kododd,1,2),$J24661=MID(kododd,3,3))</f>
      </c>
    </row>
    <row r="24662">
      <c r="A24662" s="95">
        <v>59859</v>
      </c>
      <c r="B24662" s="93" t="s">
        <v>26358</v>
      </c>
      <c r="C24662" s="93" t="s">
        <v>1416</v>
      </c>
      <c r="D24662" s="95">
        <v>1144</v>
      </c>
      <c r="F24662" s="95">
        <v>23763795</v>
      </c>
      <c r="G24662" s="95">
        <v>0</v>
      </c>
      <c r="H24662" s="93" t="s">
        <v>8976</v>
      </c>
      <c r="I24662" s="93" t="s">
        <v>23895</v>
      </c>
      <c r="J24662" s="93" t="s">
        <v>20865</v>
      </c>
      <c r="K24662" s="93" t="s">
        <v>6760</v>
      </c>
      <c r="L24662" s="14">
        <f>AND(vyberHrace&lt;&gt;"",ISNUMBER(SEARCH(vyberHrace,$B24662)))</f>
      </c>
      <c r="M24662" s="14">
        <f>AND($I24662=MID(kododd,1,2),$J24662=MID(kododd,3,3))</f>
      </c>
    </row>
    <row r="24663">
      <c r="A24663" s="95">
        <v>58805</v>
      </c>
      <c r="B24663" s="93" t="s">
        <v>25277</v>
      </c>
      <c r="C24663" s="93" t="s">
        <v>1412</v>
      </c>
      <c r="G24663" s="95">
        <v>0</v>
      </c>
      <c r="H24663" s="93" t="s">
        <v>8976</v>
      </c>
      <c r="I24663" s="93" t="s">
        <v>23895</v>
      </c>
      <c r="J24663" s="93" t="s">
        <v>20947</v>
      </c>
      <c r="K24663" s="93" t="s">
        <v>6833</v>
      </c>
      <c r="L24663" s="14">
        <f>AND(vyberHrace&lt;&gt;"",ISNUMBER(SEARCH(vyberHrace,$B24663)))</f>
      </c>
      <c r="M24663" s="14">
        <f>AND($I24663=MID(kododd,1,2),$J24663=MID(kododd,3,3))</f>
      </c>
    </row>
    <row r="24664">
      <c r="A24664" s="95">
        <v>62449</v>
      </c>
      <c r="B24664" s="93" t="s">
        <v>29738</v>
      </c>
      <c r="C24664" s="93" t="s">
        <v>1419</v>
      </c>
      <c r="G24664" s="95">
        <v>0</v>
      </c>
      <c r="H24664" s="93" t="s">
        <v>8976</v>
      </c>
      <c r="I24664" s="93" t="s">
        <v>23895</v>
      </c>
      <c r="J24664" s="93" t="s">
        <v>23412</v>
      </c>
      <c r="K24664" s="93" t="s">
        <v>21370</v>
      </c>
      <c r="L24664" s="14">
        <f>AND(vyberHrace&lt;&gt;"",ISNUMBER(SEARCH(vyberHrace,$B24664)))</f>
      </c>
      <c r="M24664" s="14">
        <f>AND($I24664=MID(kododd,1,2),$J24664=MID(kododd,3,3))</f>
      </c>
    </row>
    <row r="24665">
      <c r="A24665" s="95">
        <v>50088</v>
      </c>
      <c r="B24665" s="93" t="s">
        <v>19070</v>
      </c>
      <c r="C24665" s="93" t="s">
        <v>1416</v>
      </c>
      <c r="G24665" s="95">
        <v>0</v>
      </c>
      <c r="H24665" s="93" t="s">
        <v>8976</v>
      </c>
      <c r="I24665" s="93" t="s">
        <v>23895</v>
      </c>
      <c r="J24665" s="93" t="s">
        <v>20936</v>
      </c>
      <c r="K24665" s="93" t="s">
        <v>5615</v>
      </c>
      <c r="L24665" s="14">
        <f>AND(vyberHrace&lt;&gt;"",ISNUMBER(SEARCH(vyberHrace,$B24665)))</f>
      </c>
      <c r="M24665" s="14">
        <f>AND($I24665=MID(kododd,1,2),$J24665=MID(kododd,3,3))</f>
      </c>
    </row>
    <row r="24666">
      <c r="A24666" s="95">
        <v>54219</v>
      </c>
      <c r="B24666" s="93" t="s">
        <v>1199</v>
      </c>
      <c r="C24666" s="93" t="s">
        <v>1405</v>
      </c>
      <c r="D24666" s="95">
        <v>1565</v>
      </c>
      <c r="E24666" s="95">
        <v>1684</v>
      </c>
      <c r="F24666" s="95">
        <v>23749636</v>
      </c>
      <c r="G24666" s="95">
        <v>250</v>
      </c>
      <c r="H24666" s="93" t="s">
        <v>8976</v>
      </c>
      <c r="I24666" s="93" t="s">
        <v>23895</v>
      </c>
      <c r="J24666" s="93" t="s">
        <v>20866</v>
      </c>
      <c r="K24666" s="93" t="s">
        <v>6762</v>
      </c>
      <c r="L24666" s="14">
        <f>AND(vyberHrace&lt;&gt;"",ISNUMBER(SEARCH(vyberHrace,$B24666)))</f>
      </c>
      <c r="M24666" s="14">
        <f>AND($I24666=MID(kododd,1,2),$J24666=MID(kododd,3,3))</f>
      </c>
    </row>
    <row r="24667">
      <c r="A24667" s="95">
        <v>43097</v>
      </c>
      <c r="B24667" s="93" t="s">
        <v>19078</v>
      </c>
      <c r="C24667" s="93" t="s">
        <v>1402</v>
      </c>
      <c r="G24667" s="95">
        <v>0</v>
      </c>
      <c r="H24667" s="93" t="s">
        <v>8976</v>
      </c>
      <c r="I24667" s="93" t="s">
        <v>23895</v>
      </c>
      <c r="J24667" s="93" t="s">
        <v>20878</v>
      </c>
      <c r="K24667" s="93" t="s">
        <v>6859</v>
      </c>
      <c r="L24667" s="14">
        <f>AND(vyberHrace&lt;&gt;"",ISNUMBER(SEARCH(vyberHrace,$B24667)))</f>
      </c>
      <c r="M24667" s="14">
        <f>AND($I24667=MID(kododd,1,2),$J24667=MID(kododd,3,3))</f>
      </c>
    </row>
    <row r="24668">
      <c r="A24668" s="95">
        <v>49606</v>
      </c>
      <c r="B24668" s="93" t="s">
        <v>19087</v>
      </c>
      <c r="C24668" s="93" t="s">
        <v>1402</v>
      </c>
      <c r="D24668" s="95">
        <v>1445</v>
      </c>
      <c r="E24668" s="95">
        <v>1679</v>
      </c>
      <c r="F24668" s="95">
        <v>23730412</v>
      </c>
      <c r="G24668" s="95">
        <v>0</v>
      </c>
      <c r="H24668" s="93" t="s">
        <v>8976</v>
      </c>
      <c r="I24668" s="93" t="s">
        <v>23895</v>
      </c>
      <c r="J24668" s="93" t="s">
        <v>20854</v>
      </c>
      <c r="K24668" s="93" t="s">
        <v>9943</v>
      </c>
      <c r="L24668" s="14">
        <f>AND(vyberHrace&lt;&gt;"",ISNUMBER(SEARCH(vyberHrace,$B24668)))</f>
      </c>
      <c r="M24668" s="14">
        <f>AND($I24668=MID(kododd,1,2),$J24668=MID(kododd,3,3))</f>
      </c>
    </row>
    <row r="24669">
      <c r="A24669" s="95">
        <v>47054</v>
      </c>
      <c r="B24669" s="93" t="s">
        <v>28081</v>
      </c>
      <c r="C24669" s="93" t="s">
        <v>1408</v>
      </c>
      <c r="D24669" s="95">
        <v>1281</v>
      </c>
      <c r="F24669" s="95">
        <v>23730420</v>
      </c>
      <c r="G24669" s="95">
        <v>0</v>
      </c>
      <c r="H24669" s="93" t="s">
        <v>8976</v>
      </c>
      <c r="I24669" s="93" t="s">
        <v>23895</v>
      </c>
      <c r="J24669" s="93" t="s">
        <v>20875</v>
      </c>
      <c r="K24669" s="93" t="s">
        <v>11215</v>
      </c>
      <c r="L24669" s="14">
        <f>AND(vyberHrace&lt;&gt;"",ISNUMBER(SEARCH(vyberHrace,$B24669)))</f>
      </c>
      <c r="M24669" s="14">
        <f>AND($I24669=MID(kododd,1,2),$J24669=MID(kododd,3,3))</f>
      </c>
    </row>
    <row r="24670">
      <c r="A24670" s="95">
        <v>58262</v>
      </c>
      <c r="B24670" s="93" t="s">
        <v>24777</v>
      </c>
      <c r="C24670" s="93" t="s">
        <v>1450</v>
      </c>
      <c r="G24670" s="95">
        <v>0</v>
      </c>
      <c r="H24670" s="93" t="s">
        <v>8976</v>
      </c>
      <c r="I24670" s="93" t="s">
        <v>23895</v>
      </c>
      <c r="J24670" s="93" t="s">
        <v>20935</v>
      </c>
      <c r="K24670" s="93" t="s">
        <v>6901</v>
      </c>
      <c r="L24670" s="14">
        <f>AND(vyberHrace&lt;&gt;"",ISNUMBER(SEARCH(vyberHrace,$B24670)))</f>
      </c>
      <c r="M24670" s="14">
        <f>AND($I24670=MID(kododd,1,2),$J24670=MID(kododd,3,3))</f>
      </c>
    </row>
    <row r="24671">
      <c r="A24671" s="95">
        <v>53670</v>
      </c>
      <c r="B24671" s="93" t="s">
        <v>16310</v>
      </c>
      <c r="C24671" s="93" t="s">
        <v>3255</v>
      </c>
      <c r="D24671" s="95">
        <v>1722</v>
      </c>
      <c r="F24671" s="95">
        <v>23757361</v>
      </c>
      <c r="G24671" s="95">
        <v>0</v>
      </c>
      <c r="H24671" s="93" t="s">
        <v>8976</v>
      </c>
      <c r="I24671" s="93" t="s">
        <v>23895</v>
      </c>
      <c r="J24671" s="93" t="s">
        <v>20891</v>
      </c>
      <c r="K24671" s="93" t="s">
        <v>6860</v>
      </c>
      <c r="L24671" s="14">
        <f>AND(vyberHrace&lt;&gt;"",ISNUMBER(SEARCH(vyberHrace,$B24671)))</f>
      </c>
      <c r="M24671" s="14">
        <f>AND($I24671=MID(kododd,1,2),$J24671=MID(kododd,3,3))</f>
      </c>
    </row>
    <row r="24672">
      <c r="A24672" s="95">
        <v>13661</v>
      </c>
      <c r="B24672" s="93" t="s">
        <v>16820</v>
      </c>
      <c r="C24672" s="93" t="s">
        <v>1441</v>
      </c>
      <c r="D24672" s="95">
        <v>1315</v>
      </c>
      <c r="F24672" s="95">
        <v>23798858</v>
      </c>
      <c r="G24672" s="95">
        <v>250</v>
      </c>
      <c r="H24672" s="93" t="s">
        <v>8976</v>
      </c>
      <c r="I24672" s="93" t="s">
        <v>23895</v>
      </c>
      <c r="J24672" s="93" t="s">
        <v>21000</v>
      </c>
      <c r="K24672" s="93" t="s">
        <v>14613</v>
      </c>
      <c r="L24672" s="14">
        <f>AND(vyberHrace&lt;&gt;"",ISNUMBER(SEARCH(vyberHrace,$B24672)))</f>
      </c>
      <c r="M24672" s="14">
        <f>AND($I24672=MID(kododd,1,2),$J24672=MID(kododd,3,3))</f>
      </c>
    </row>
    <row r="24673">
      <c r="A24673" s="95">
        <v>60879</v>
      </c>
      <c r="B24673" s="93" t="s">
        <v>27257</v>
      </c>
      <c r="C24673" s="93" t="s">
        <v>1406</v>
      </c>
      <c r="G24673" s="95">
        <v>0</v>
      </c>
      <c r="H24673" s="93" t="s">
        <v>8976</v>
      </c>
      <c r="I24673" s="93" t="s">
        <v>23895</v>
      </c>
      <c r="J24673" s="93" t="s">
        <v>20865</v>
      </c>
      <c r="K24673" s="93" t="s">
        <v>6760</v>
      </c>
      <c r="L24673" s="14">
        <f>AND(vyberHrace&lt;&gt;"",ISNUMBER(SEARCH(vyberHrace,$B24673)))</f>
      </c>
      <c r="M24673" s="14">
        <f>AND($I24673=MID(kododd,1,2),$J24673=MID(kododd,3,3))</f>
      </c>
    </row>
    <row r="24674">
      <c r="A24674" s="95">
        <v>49660</v>
      </c>
      <c r="B24674" s="93" t="s">
        <v>16833</v>
      </c>
      <c r="C24674" s="93" t="s">
        <v>1417</v>
      </c>
      <c r="D24674" s="95">
        <v>1529</v>
      </c>
      <c r="E24674" s="95">
        <v>1740</v>
      </c>
      <c r="F24674" s="95">
        <v>23730498</v>
      </c>
      <c r="G24674" s="95">
        <v>250</v>
      </c>
      <c r="H24674" s="93" t="s">
        <v>8976</v>
      </c>
      <c r="I24674" s="93" t="s">
        <v>23895</v>
      </c>
      <c r="J24674" s="93" t="s">
        <v>21013</v>
      </c>
      <c r="K24674" s="93" t="s">
        <v>12269</v>
      </c>
      <c r="L24674" s="14">
        <f>AND(vyberHrace&lt;&gt;"",ISNUMBER(SEARCH(vyberHrace,$B24674)))</f>
      </c>
      <c r="M24674" s="14">
        <f>AND($I24674=MID(kododd,1,2),$J24674=MID(kododd,3,3))</f>
      </c>
    </row>
    <row r="24675">
      <c r="A24675" s="95">
        <v>54700</v>
      </c>
      <c r="B24675" s="93" t="s">
        <v>1165</v>
      </c>
      <c r="C24675" s="93" t="s">
        <v>1407</v>
      </c>
      <c r="D24675" s="95">
        <v>1294</v>
      </c>
      <c r="E24675" s="95">
        <v>1487</v>
      </c>
      <c r="F24675" s="95">
        <v>23751312</v>
      </c>
      <c r="G24675" s="95">
        <v>250</v>
      </c>
      <c r="H24675" s="93" t="s">
        <v>8976</v>
      </c>
      <c r="I24675" s="93" t="s">
        <v>23895</v>
      </c>
      <c r="J24675" s="93" t="s">
        <v>20878</v>
      </c>
      <c r="K24675" s="93" t="s">
        <v>6859</v>
      </c>
      <c r="L24675" s="14">
        <f>AND(vyberHrace&lt;&gt;"",ISNUMBER(SEARCH(vyberHrace,$B24675)))</f>
      </c>
      <c r="M24675" s="14">
        <f>AND($I24675=MID(kododd,1,2),$J24675=MID(kododd,3,3))</f>
      </c>
    </row>
    <row r="24676">
      <c r="A24676" s="95">
        <v>1337</v>
      </c>
      <c r="B24676" s="93" t="s">
        <v>15057</v>
      </c>
      <c r="C24676" s="93" t="s">
        <v>1439</v>
      </c>
      <c r="D24676" s="95">
        <v>2035</v>
      </c>
      <c r="E24676" s="95">
        <v>2033</v>
      </c>
      <c r="F24676" s="95">
        <v>335479</v>
      </c>
      <c r="G24676" s="95">
        <v>250</v>
      </c>
      <c r="H24676" s="93" t="s">
        <v>8976</v>
      </c>
      <c r="I24676" s="93" t="s">
        <v>23895</v>
      </c>
      <c r="J24676" s="93" t="s">
        <v>20882</v>
      </c>
      <c r="K24676" s="93" t="s">
        <v>6865</v>
      </c>
      <c r="L24676" s="14">
        <f>AND(vyberHrace&lt;&gt;"",ISNUMBER(SEARCH(vyberHrace,$B24676)))</f>
      </c>
      <c r="M24676" s="14">
        <f>AND($I24676=MID(kododd,1,2),$J24676=MID(kododd,3,3))</f>
      </c>
    </row>
    <row r="24677">
      <c r="A24677" s="95">
        <v>2744</v>
      </c>
      <c r="B24677" s="93" t="s">
        <v>15059</v>
      </c>
      <c r="C24677" s="93" t="s">
        <v>1423</v>
      </c>
      <c r="D24677" s="95">
        <v>2065</v>
      </c>
      <c r="E24677" s="95">
        <v>2089</v>
      </c>
      <c r="F24677" s="95">
        <v>313513</v>
      </c>
      <c r="G24677" s="95">
        <v>250</v>
      </c>
      <c r="H24677" s="93" t="s">
        <v>8976</v>
      </c>
      <c r="I24677" s="93" t="s">
        <v>23895</v>
      </c>
      <c r="J24677" s="93" t="s">
        <v>20882</v>
      </c>
      <c r="K24677" s="93" t="s">
        <v>6865</v>
      </c>
      <c r="L24677" s="14">
        <f>AND(vyberHrace&lt;&gt;"",ISNUMBER(SEARCH(vyberHrace,$B24677)))</f>
      </c>
      <c r="M24677" s="14">
        <f>AND($I24677=MID(kododd,1,2),$J24677=MID(kododd,3,3))</f>
      </c>
    </row>
    <row r="24678">
      <c r="A24678" s="95">
        <v>58411</v>
      </c>
      <c r="B24678" s="93" t="s">
        <v>24917</v>
      </c>
      <c r="C24678" s="93" t="s">
        <v>1487</v>
      </c>
      <c r="F24678" s="95">
        <v>23788410</v>
      </c>
      <c r="G24678" s="95">
        <v>250</v>
      </c>
      <c r="H24678" s="93" t="s">
        <v>8976</v>
      </c>
      <c r="I24678" s="93" t="s">
        <v>23895</v>
      </c>
      <c r="J24678" s="93" t="s">
        <v>20878</v>
      </c>
      <c r="K24678" s="93" t="s">
        <v>6859</v>
      </c>
      <c r="L24678" s="14">
        <f>AND(vyberHrace&lt;&gt;"",ISNUMBER(SEARCH(vyberHrace,$B24678)))</f>
      </c>
      <c r="M24678" s="14">
        <f>AND($I24678=MID(kododd,1,2),$J24678=MID(kododd,3,3))</f>
      </c>
    </row>
    <row r="24679">
      <c r="A24679" s="95">
        <v>48714</v>
      </c>
      <c r="B24679" s="93" t="s">
        <v>15065</v>
      </c>
      <c r="C24679" s="93" t="s">
        <v>1406</v>
      </c>
      <c r="D24679" s="95">
        <v>1339</v>
      </c>
      <c r="E24679" s="95">
        <v>1493</v>
      </c>
      <c r="F24679" s="95">
        <v>23731893</v>
      </c>
      <c r="G24679" s="95">
        <v>250</v>
      </c>
      <c r="H24679" s="93" t="s">
        <v>8976</v>
      </c>
      <c r="I24679" s="93" t="s">
        <v>23895</v>
      </c>
      <c r="J24679" s="93" t="s">
        <v>20878</v>
      </c>
      <c r="K24679" s="93" t="s">
        <v>6859</v>
      </c>
      <c r="L24679" s="14">
        <f>AND(vyberHrace&lt;&gt;"",ISNUMBER(SEARCH(vyberHrace,$B24679)))</f>
      </c>
      <c r="M24679" s="14">
        <f>AND($I24679=MID(kododd,1,2),$J24679=MID(kododd,3,3))</f>
      </c>
    </row>
    <row r="24680">
      <c r="A24680" s="95">
        <v>7144</v>
      </c>
      <c r="B24680" s="93" t="s">
        <v>10711</v>
      </c>
      <c r="C24680" s="93" t="s">
        <v>1429</v>
      </c>
      <c r="D24680" s="95">
        <v>1925</v>
      </c>
      <c r="E24680" s="95">
        <v>1968</v>
      </c>
      <c r="F24680" s="95">
        <v>331082</v>
      </c>
      <c r="G24680" s="95">
        <v>0</v>
      </c>
      <c r="H24680" s="93" t="s">
        <v>8976</v>
      </c>
      <c r="I24680" s="93" t="s">
        <v>23895</v>
      </c>
      <c r="J24680" s="93" t="s">
        <v>23412</v>
      </c>
      <c r="K24680" s="93" t="s">
        <v>21370</v>
      </c>
      <c r="L24680" s="14">
        <f>AND(vyberHrace&lt;&gt;"",ISNUMBER(SEARCH(vyberHrace,$B24680)))</f>
      </c>
      <c r="M24680" s="14">
        <f>AND($I24680=MID(kododd,1,2),$J24680=MID(kododd,3,3))</f>
      </c>
    </row>
    <row r="24681">
      <c r="A24681" s="95">
        <v>58984</v>
      </c>
      <c r="B24681" s="93" t="s">
        <v>25438</v>
      </c>
      <c r="C24681" s="93" t="s">
        <v>1424</v>
      </c>
      <c r="G24681" s="95">
        <v>250</v>
      </c>
      <c r="H24681" s="93" t="s">
        <v>8976</v>
      </c>
      <c r="I24681" s="93" t="s">
        <v>23895</v>
      </c>
      <c r="J24681" s="93" t="s">
        <v>20867</v>
      </c>
      <c r="K24681" s="93" t="s">
        <v>6764</v>
      </c>
      <c r="L24681" s="14">
        <f>AND(vyberHrace&lt;&gt;"",ISNUMBER(SEARCH(vyberHrace,$B24681)))</f>
      </c>
      <c r="M24681" s="14">
        <f>AND($I24681=MID(kododd,1,2),$J24681=MID(kododd,3,3))</f>
      </c>
    </row>
    <row r="24682">
      <c r="A24682" s="95">
        <v>61748</v>
      </c>
      <c r="B24682" s="93" t="s">
        <v>27898</v>
      </c>
      <c r="C24682" s="93" t="s">
        <v>1438</v>
      </c>
      <c r="D24682" s="95">
        <v>1584</v>
      </c>
      <c r="E24682" s="95">
        <v>1672</v>
      </c>
      <c r="F24682" s="95">
        <v>23787007</v>
      </c>
      <c r="G24682" s="95">
        <v>250</v>
      </c>
      <c r="H24682" s="93" t="s">
        <v>8976</v>
      </c>
      <c r="I24682" s="93" t="s">
        <v>23895</v>
      </c>
      <c r="J24682" s="93" t="s">
        <v>20966</v>
      </c>
      <c r="K24682" s="93" t="s">
        <v>3069</v>
      </c>
      <c r="L24682" s="14">
        <f>AND(vyberHrace&lt;&gt;"",ISNUMBER(SEARCH(vyberHrace,$B24682)))</f>
      </c>
      <c r="M24682" s="14">
        <f>AND($I24682=MID(kododd,1,2),$J24682=MID(kododd,3,3))</f>
      </c>
    </row>
    <row r="24683">
      <c r="A24683" s="95">
        <v>51011</v>
      </c>
      <c r="B24683" s="93" t="s">
        <v>6630</v>
      </c>
      <c r="C24683" s="93" t="s">
        <v>1406</v>
      </c>
      <c r="G24683" s="95">
        <v>0</v>
      </c>
      <c r="H24683" s="93" t="s">
        <v>8976</v>
      </c>
      <c r="I24683" s="93" t="s">
        <v>23895</v>
      </c>
      <c r="J24683" s="93" t="s">
        <v>20935</v>
      </c>
      <c r="K24683" s="93" t="s">
        <v>6901</v>
      </c>
      <c r="L24683" s="14">
        <f>AND(vyberHrace&lt;&gt;"",ISNUMBER(SEARCH(vyberHrace,$B24683)))</f>
      </c>
      <c r="M24683" s="14">
        <f>AND($I24683=MID(kododd,1,2),$J24683=MID(kododd,3,3))</f>
      </c>
    </row>
    <row r="24684">
      <c r="A24684" s="95">
        <v>55055</v>
      </c>
      <c r="B24684" s="93" t="s">
        <v>1131</v>
      </c>
      <c r="C24684" s="93" t="s">
        <v>3255</v>
      </c>
      <c r="D24684" s="95">
        <v>1627</v>
      </c>
      <c r="E24684" s="95">
        <v>1750</v>
      </c>
      <c r="F24684" s="95">
        <v>23754044</v>
      </c>
      <c r="G24684" s="95">
        <v>250</v>
      </c>
      <c r="H24684" s="93" t="s">
        <v>8976</v>
      </c>
      <c r="I24684" s="93" t="s">
        <v>23895</v>
      </c>
      <c r="J24684" s="93" t="s">
        <v>20887</v>
      </c>
      <c r="K24684" s="93" t="s">
        <v>6893</v>
      </c>
      <c r="L24684" s="14">
        <f>AND(vyberHrace&lt;&gt;"",ISNUMBER(SEARCH(vyberHrace,$B24684)))</f>
      </c>
      <c r="M24684" s="14">
        <f>AND($I24684=MID(kododd,1,2),$J24684=MID(kododd,3,3))</f>
      </c>
    </row>
    <row r="24685">
      <c r="A24685" s="95">
        <v>58409</v>
      </c>
      <c r="B24685" s="93" t="s">
        <v>24916</v>
      </c>
      <c r="C24685" s="93" t="s">
        <v>1487</v>
      </c>
      <c r="G24685" s="95">
        <v>0</v>
      </c>
      <c r="H24685" s="93" t="s">
        <v>8976</v>
      </c>
      <c r="I24685" s="93" t="s">
        <v>23895</v>
      </c>
      <c r="J24685" s="93" t="s">
        <v>20878</v>
      </c>
      <c r="K24685" s="93" t="s">
        <v>6859</v>
      </c>
      <c r="L24685" s="14">
        <f>AND(vyberHrace&lt;&gt;"",ISNUMBER(SEARCH(vyberHrace,$B24685)))</f>
      </c>
      <c r="M24685" s="14">
        <f>AND($I24685=MID(kododd,1,2),$J24685=MID(kododd,3,3))</f>
      </c>
    </row>
    <row r="24686">
      <c r="A24686" s="95">
        <v>41027</v>
      </c>
      <c r="B24686" s="93" t="s">
        <v>14106</v>
      </c>
      <c r="C24686" s="93" t="s">
        <v>1409</v>
      </c>
      <c r="G24686" s="95">
        <v>0</v>
      </c>
      <c r="H24686" s="93" t="s">
        <v>8976</v>
      </c>
      <c r="I24686" s="93" t="s">
        <v>23895</v>
      </c>
      <c r="J24686" s="93" t="s">
        <v>20878</v>
      </c>
      <c r="K24686" s="93" t="s">
        <v>6859</v>
      </c>
      <c r="L24686" s="14">
        <f>AND(vyberHrace&lt;&gt;"",ISNUMBER(SEARCH(vyberHrace,$B24686)))</f>
      </c>
      <c r="M24686" s="14">
        <f>AND($I24686=MID(kododd,1,2),$J24686=MID(kododd,3,3))</f>
      </c>
    </row>
    <row r="24687">
      <c r="A24687" s="95">
        <v>46745</v>
      </c>
      <c r="B24687" s="93" t="s">
        <v>14107</v>
      </c>
      <c r="C24687" s="93" t="s">
        <v>1416</v>
      </c>
      <c r="G24687" s="95">
        <v>0</v>
      </c>
      <c r="H24687" s="93" t="s">
        <v>8976</v>
      </c>
      <c r="I24687" s="93" t="s">
        <v>23895</v>
      </c>
      <c r="J24687" s="93" t="s">
        <v>20869</v>
      </c>
      <c r="K24687" s="93" t="s">
        <v>6770</v>
      </c>
      <c r="L24687" s="14">
        <f>AND(vyberHrace&lt;&gt;"",ISNUMBER(SEARCH(vyberHrace,$B24687)))</f>
      </c>
      <c r="M24687" s="14">
        <f>AND($I24687=MID(kododd,1,2),$J24687=MID(kododd,3,3))</f>
      </c>
    </row>
    <row r="24688">
      <c r="A24688" s="95">
        <v>1600</v>
      </c>
      <c r="B24688" s="93" t="s">
        <v>14113</v>
      </c>
      <c r="C24688" s="93" t="s">
        <v>1471</v>
      </c>
      <c r="D24688" s="95">
        <v>1894</v>
      </c>
      <c r="E24688" s="95">
        <v>1934</v>
      </c>
      <c r="F24688" s="95">
        <v>312258</v>
      </c>
      <c r="G24688" s="95">
        <v>0</v>
      </c>
      <c r="H24688" s="93" t="s">
        <v>8976</v>
      </c>
      <c r="I24688" s="93" t="s">
        <v>23895</v>
      </c>
      <c r="J24688" s="93" t="s">
        <v>20890</v>
      </c>
      <c r="K24688" s="93" t="s">
        <v>29570</v>
      </c>
      <c r="L24688" s="14">
        <f>AND(vyberHrace&lt;&gt;"",ISNUMBER(SEARCH(vyberHrace,$B24688)))</f>
      </c>
      <c r="M24688" s="14">
        <f>AND($I24688=MID(kododd,1,2),$J24688=MID(kododd,3,3))</f>
      </c>
    </row>
    <row r="24689">
      <c r="A24689" s="95">
        <v>56396</v>
      </c>
      <c r="B24689" s="93" t="s">
        <v>22261</v>
      </c>
      <c r="C24689" s="93" t="s">
        <v>1420</v>
      </c>
      <c r="G24689" s="95">
        <v>0</v>
      </c>
      <c r="H24689" s="93" t="s">
        <v>8976</v>
      </c>
      <c r="I24689" s="93" t="s">
        <v>23895</v>
      </c>
      <c r="J24689" s="93" t="s">
        <v>20947</v>
      </c>
      <c r="K24689" s="93" t="s">
        <v>6833</v>
      </c>
      <c r="L24689" s="14">
        <f>AND(vyberHrace&lt;&gt;"",ISNUMBER(SEARCH(vyberHrace,$B24689)))</f>
      </c>
      <c r="M24689" s="14">
        <f>AND($I24689=MID(kododd,1,2),$J24689=MID(kododd,3,3))</f>
      </c>
    </row>
    <row r="24690">
      <c r="A24690" s="95">
        <v>28193</v>
      </c>
      <c r="B24690" s="93" t="s">
        <v>14119</v>
      </c>
      <c r="C24690" s="93" t="s">
        <v>1475</v>
      </c>
      <c r="D24690" s="95">
        <v>1940</v>
      </c>
      <c r="E24690" s="95">
        <v>1951</v>
      </c>
      <c r="F24690" s="95">
        <v>326372</v>
      </c>
      <c r="G24690" s="95">
        <v>250</v>
      </c>
      <c r="H24690" s="93" t="s">
        <v>8976</v>
      </c>
      <c r="I24690" s="93" t="s">
        <v>23895</v>
      </c>
      <c r="J24690" s="93" t="s">
        <v>20948</v>
      </c>
      <c r="K24690" s="93" t="s">
        <v>6265</v>
      </c>
      <c r="L24690" s="14">
        <f>AND(vyberHrace&lt;&gt;"",ISNUMBER(SEARCH(vyberHrace,$B24690)))</f>
      </c>
      <c r="M24690" s="14">
        <f>AND($I24690=MID(kododd,1,2),$J24690=MID(kododd,3,3))</f>
      </c>
    </row>
    <row r="24691">
      <c r="A24691" s="95">
        <v>57873</v>
      </c>
      <c r="B24691" s="93" t="s">
        <v>24421</v>
      </c>
      <c r="C24691" s="93" t="s">
        <v>1406</v>
      </c>
      <c r="F24691" s="95">
        <v>23788640</v>
      </c>
      <c r="G24691" s="95">
        <v>250</v>
      </c>
      <c r="H24691" s="93" t="s">
        <v>8976</v>
      </c>
      <c r="I24691" s="93" t="s">
        <v>23895</v>
      </c>
      <c r="J24691" s="93" t="s">
        <v>20948</v>
      </c>
      <c r="K24691" s="93" t="s">
        <v>6265</v>
      </c>
      <c r="L24691" s="14">
        <f>AND(vyberHrace&lt;&gt;"",ISNUMBER(SEARCH(vyberHrace,$B24691)))</f>
      </c>
      <c r="M24691" s="14">
        <f>AND($I24691=MID(kododd,1,2),$J24691=MID(kododd,3,3))</f>
      </c>
    </row>
    <row r="24692">
      <c r="A24692" s="95">
        <v>62822</v>
      </c>
      <c r="B24692" s="93" t="s">
        <v>29739</v>
      </c>
      <c r="C24692" s="93" t="s">
        <v>1488</v>
      </c>
      <c r="F24692" s="95">
        <v>571006931</v>
      </c>
      <c r="G24692" s="95">
        <v>250</v>
      </c>
      <c r="H24692" s="93" t="s">
        <v>8976</v>
      </c>
      <c r="I24692" s="93" t="s">
        <v>23895</v>
      </c>
      <c r="J24692" s="93" t="s">
        <v>20878</v>
      </c>
      <c r="K24692" s="93" t="s">
        <v>6859</v>
      </c>
      <c r="L24692" s="14">
        <f>AND(vyberHrace&lt;&gt;"",ISNUMBER(SEARCH(vyberHrace,$B24692)))</f>
      </c>
      <c r="M24692" s="14">
        <f>AND($I24692=MID(kododd,1,2),$J24692=MID(kododd,3,3))</f>
      </c>
    </row>
    <row r="24693">
      <c r="A24693" s="95">
        <v>51109</v>
      </c>
      <c r="B24693" s="93" t="s">
        <v>4390</v>
      </c>
      <c r="C24693" s="93" t="s">
        <v>1402</v>
      </c>
      <c r="G24693" s="95">
        <v>0</v>
      </c>
      <c r="H24693" s="93" t="s">
        <v>8976</v>
      </c>
      <c r="I24693" s="93" t="s">
        <v>23895</v>
      </c>
      <c r="J24693" s="93" t="s">
        <v>20947</v>
      </c>
      <c r="K24693" s="93" t="s">
        <v>6833</v>
      </c>
      <c r="L24693" s="14">
        <f>AND(vyberHrace&lt;&gt;"",ISNUMBER(SEARCH(vyberHrace,$B24693)))</f>
      </c>
      <c r="M24693" s="14">
        <f>AND($I24693=MID(kododd,1,2),$J24693=MID(kododd,3,3))</f>
      </c>
    </row>
    <row r="24694">
      <c r="A24694" s="95">
        <v>51229</v>
      </c>
      <c r="B24694" s="93" t="s">
        <v>6631</v>
      </c>
      <c r="C24694" s="93" t="s">
        <v>1416</v>
      </c>
      <c r="G24694" s="95">
        <v>0</v>
      </c>
      <c r="H24694" s="93" t="s">
        <v>8976</v>
      </c>
      <c r="I24694" s="93" t="s">
        <v>23895</v>
      </c>
      <c r="J24694" s="93" t="s">
        <v>20935</v>
      </c>
      <c r="K24694" s="93" t="s">
        <v>6901</v>
      </c>
      <c r="L24694" s="14">
        <f>AND(vyberHrace&lt;&gt;"",ISNUMBER(SEARCH(vyberHrace,$B24694)))</f>
      </c>
      <c r="M24694" s="14">
        <f>AND($I24694=MID(kododd,1,2),$J24694=MID(kododd,3,3))</f>
      </c>
    </row>
    <row r="24695">
      <c r="A24695" s="95">
        <v>43098</v>
      </c>
      <c r="B24695" s="93" t="s">
        <v>16540</v>
      </c>
      <c r="C24695" s="93" t="s">
        <v>1410</v>
      </c>
      <c r="G24695" s="95">
        <v>0</v>
      </c>
      <c r="H24695" s="93" t="s">
        <v>8976</v>
      </c>
      <c r="I24695" s="93" t="s">
        <v>23895</v>
      </c>
      <c r="J24695" s="93" t="s">
        <v>20878</v>
      </c>
      <c r="K24695" s="93" t="s">
        <v>6859</v>
      </c>
      <c r="L24695" s="14">
        <f>AND(vyberHrace&lt;&gt;"",ISNUMBER(SEARCH(vyberHrace,$B24695)))</f>
      </c>
      <c r="M24695" s="14">
        <f>AND($I24695=MID(kododd,1,2),$J24695=MID(kododd,3,3))</f>
      </c>
    </row>
    <row r="24696">
      <c r="A24696" s="95">
        <v>45900</v>
      </c>
      <c r="B24696" s="93" t="s">
        <v>16544</v>
      </c>
      <c r="C24696" s="93" t="s">
        <v>3255</v>
      </c>
      <c r="G24696" s="95">
        <v>0</v>
      </c>
      <c r="H24696" s="93" t="s">
        <v>8976</v>
      </c>
      <c r="I24696" s="93" t="s">
        <v>23895</v>
      </c>
      <c r="J24696" s="93" t="s">
        <v>20878</v>
      </c>
      <c r="K24696" s="93" t="s">
        <v>6859</v>
      </c>
      <c r="L24696" s="14">
        <f>AND(vyberHrace&lt;&gt;"",ISNUMBER(SEARCH(vyberHrace,$B24696)))</f>
      </c>
      <c r="M24696" s="14">
        <f>AND($I24696=MID(kododd,1,2),$J24696=MID(kododd,3,3))</f>
      </c>
    </row>
    <row r="24697">
      <c r="A24697" s="95">
        <v>43621</v>
      </c>
      <c r="B24697" s="93" t="s">
        <v>16551</v>
      </c>
      <c r="C24697" s="93" t="s">
        <v>1398</v>
      </c>
      <c r="G24697" s="95">
        <v>0</v>
      </c>
      <c r="H24697" s="93" t="s">
        <v>8976</v>
      </c>
      <c r="I24697" s="93" t="s">
        <v>23895</v>
      </c>
      <c r="J24697" s="93" t="s">
        <v>20878</v>
      </c>
      <c r="K24697" s="93" t="s">
        <v>6859</v>
      </c>
      <c r="L24697" s="14">
        <f>AND(vyberHrace&lt;&gt;"",ISNUMBER(SEARCH(vyberHrace,$B24697)))</f>
      </c>
      <c r="M24697" s="14">
        <f>AND($I24697=MID(kododd,1,2),$J24697=MID(kododd,3,3))</f>
      </c>
    </row>
    <row r="24698">
      <c r="A24698" s="95">
        <v>54470</v>
      </c>
      <c r="B24698" s="93" t="s">
        <v>1114</v>
      </c>
      <c r="C24698" s="93" t="s">
        <v>1424</v>
      </c>
      <c r="G24698" s="95">
        <v>0</v>
      </c>
      <c r="H24698" s="93" t="s">
        <v>8976</v>
      </c>
      <c r="I24698" s="93" t="s">
        <v>23895</v>
      </c>
      <c r="J24698" s="93" t="s">
        <v>20944</v>
      </c>
      <c r="K24698" s="93" t="s">
        <v>11221</v>
      </c>
      <c r="L24698" s="14">
        <f>AND(vyberHrace&lt;&gt;"",ISNUMBER(SEARCH(vyberHrace,$B24698)))</f>
      </c>
      <c r="M24698" s="14">
        <f>AND($I24698=MID(kododd,1,2),$J24698=MID(kododd,3,3))</f>
      </c>
    </row>
    <row r="24699">
      <c r="A24699" s="95">
        <v>47312</v>
      </c>
      <c r="B24699" s="93" t="s">
        <v>16554</v>
      </c>
      <c r="C24699" s="93" t="s">
        <v>1416</v>
      </c>
      <c r="F24699" s="95">
        <v>23716290</v>
      </c>
      <c r="G24699" s="95">
        <v>0</v>
      </c>
      <c r="H24699" s="93" t="s">
        <v>8976</v>
      </c>
      <c r="I24699" s="93" t="s">
        <v>23895</v>
      </c>
      <c r="J24699" s="93" t="s">
        <v>20935</v>
      </c>
      <c r="K24699" s="93" t="s">
        <v>6901</v>
      </c>
      <c r="L24699" s="14">
        <f>AND(vyberHrace&lt;&gt;"",ISNUMBER(SEARCH(vyberHrace,$B24699)))</f>
      </c>
      <c r="M24699" s="14">
        <f>AND($I24699=MID(kododd,1,2),$J24699=MID(kododd,3,3))</f>
      </c>
    </row>
    <row r="24700">
      <c r="A24700" s="95">
        <v>24361</v>
      </c>
      <c r="B24700" s="93" t="s">
        <v>16563</v>
      </c>
      <c r="C24700" s="93" t="s">
        <v>1442</v>
      </c>
      <c r="D24700" s="95">
        <v>1917</v>
      </c>
      <c r="E24700" s="95">
        <v>1887</v>
      </c>
      <c r="F24700" s="95">
        <v>380881</v>
      </c>
      <c r="G24700" s="95">
        <v>0</v>
      </c>
      <c r="H24700" s="93" t="s">
        <v>8976</v>
      </c>
      <c r="I24700" s="93" t="s">
        <v>23895</v>
      </c>
      <c r="J24700" s="93" t="s">
        <v>20854</v>
      </c>
      <c r="K24700" s="93" t="s">
        <v>9943</v>
      </c>
      <c r="L24700" s="14">
        <f>AND(vyberHrace&lt;&gt;"",ISNUMBER(SEARCH(vyberHrace,$B24700)))</f>
      </c>
      <c r="M24700" s="14">
        <f>AND($I24700=MID(kododd,1,2),$J24700=MID(kododd,3,3))</f>
      </c>
    </row>
    <row r="24701">
      <c r="A24701" s="95">
        <v>62287</v>
      </c>
      <c r="B24701" s="93" t="s">
        <v>28466</v>
      </c>
      <c r="C24701" s="93" t="s">
        <v>1450</v>
      </c>
      <c r="G24701" s="95">
        <v>250</v>
      </c>
      <c r="H24701" s="93" t="s">
        <v>8976</v>
      </c>
      <c r="I24701" s="93" t="s">
        <v>23895</v>
      </c>
      <c r="J24701" s="93" t="s">
        <v>20948</v>
      </c>
      <c r="K24701" s="93" t="s">
        <v>6265</v>
      </c>
      <c r="L24701" s="14">
        <f>AND(vyberHrace&lt;&gt;"",ISNUMBER(SEARCH(vyberHrace,$B24701)))</f>
      </c>
      <c r="M24701" s="14">
        <f>AND($I24701=MID(kododd,1,2),$J24701=MID(kododd,3,3))</f>
      </c>
    </row>
    <row r="24702">
      <c r="A24702" s="95">
        <v>43099</v>
      </c>
      <c r="B24702" s="93" t="s">
        <v>19944</v>
      </c>
      <c r="C24702" s="93" t="s">
        <v>1402</v>
      </c>
      <c r="G24702" s="95">
        <v>0</v>
      </c>
      <c r="H24702" s="93" t="s">
        <v>8976</v>
      </c>
      <c r="I24702" s="93" t="s">
        <v>23895</v>
      </c>
      <c r="J24702" s="93" t="s">
        <v>20878</v>
      </c>
      <c r="K24702" s="93" t="s">
        <v>6859</v>
      </c>
      <c r="L24702" s="14">
        <f>AND(vyberHrace&lt;&gt;"",ISNUMBER(SEARCH(vyberHrace,$B24702)))</f>
      </c>
      <c r="M24702" s="14">
        <f>AND($I24702=MID(kododd,1,2),$J24702=MID(kododd,3,3))</f>
      </c>
    </row>
    <row r="24703">
      <c r="A24703" s="95">
        <v>50239</v>
      </c>
      <c r="B24703" s="93" t="s">
        <v>4324</v>
      </c>
      <c r="C24703" s="93" t="s">
        <v>1412</v>
      </c>
      <c r="D24703" s="95">
        <v>2054</v>
      </c>
      <c r="E24703" s="95">
        <v>2111</v>
      </c>
      <c r="F24703" s="95">
        <v>23731907</v>
      </c>
      <c r="G24703" s="95">
        <v>250</v>
      </c>
      <c r="H24703" s="93" t="s">
        <v>8976</v>
      </c>
      <c r="I24703" s="93" t="s">
        <v>23895</v>
      </c>
      <c r="J24703" s="93" t="s">
        <v>20878</v>
      </c>
      <c r="K24703" s="93" t="s">
        <v>6859</v>
      </c>
      <c r="L24703" s="14">
        <f>AND(vyberHrace&lt;&gt;"",ISNUMBER(SEARCH(vyberHrace,$B24703)))</f>
      </c>
      <c r="M24703" s="14">
        <f>AND($I24703=MID(kododd,1,2),$J24703=MID(kododd,3,3))</f>
      </c>
    </row>
    <row r="24704">
      <c r="A24704" s="95">
        <v>53547</v>
      </c>
      <c r="B24704" s="93" t="s">
        <v>24102</v>
      </c>
      <c r="C24704" s="93" t="s">
        <v>1402</v>
      </c>
      <c r="D24704" s="95">
        <v>1135</v>
      </c>
      <c r="E24704" s="95">
        <v>1470</v>
      </c>
      <c r="F24704" s="95">
        <v>23748354</v>
      </c>
      <c r="G24704" s="95">
        <v>0</v>
      </c>
      <c r="H24704" s="93" t="s">
        <v>8976</v>
      </c>
      <c r="I24704" s="93" t="s">
        <v>23895</v>
      </c>
      <c r="J24704" s="93" t="s">
        <v>20869</v>
      </c>
      <c r="K24704" s="93" t="s">
        <v>6770</v>
      </c>
      <c r="L24704" s="14">
        <f>AND(vyberHrace&lt;&gt;"",ISNUMBER(SEARCH(vyberHrace,$B24704)))</f>
      </c>
      <c r="M24704" s="14">
        <f>AND($I24704=MID(kododd,1,2),$J24704=MID(kododd,3,3))</f>
      </c>
    </row>
    <row r="24705">
      <c r="A24705" s="95">
        <v>43100</v>
      </c>
      <c r="B24705" s="93" t="s">
        <v>12680</v>
      </c>
      <c r="C24705" s="93" t="s">
        <v>1402</v>
      </c>
      <c r="G24705" s="95">
        <v>0</v>
      </c>
      <c r="H24705" s="93" t="s">
        <v>8976</v>
      </c>
      <c r="I24705" s="93" t="s">
        <v>23895</v>
      </c>
      <c r="J24705" s="93" t="s">
        <v>20878</v>
      </c>
      <c r="K24705" s="93" t="s">
        <v>6859</v>
      </c>
      <c r="L24705" s="14">
        <f>AND(vyberHrace&lt;&gt;"",ISNUMBER(SEARCH(vyberHrace,$B24705)))</f>
      </c>
      <c r="M24705" s="14">
        <f>AND($I24705=MID(kododd,1,2),$J24705=MID(kododd,3,3))</f>
      </c>
    </row>
    <row r="24706">
      <c r="A24706" s="95">
        <v>58429</v>
      </c>
      <c r="B24706" s="93" t="s">
        <v>24934</v>
      </c>
      <c r="C24706" s="93" t="s">
        <v>3255</v>
      </c>
      <c r="G24706" s="95">
        <v>0</v>
      </c>
      <c r="H24706" s="93" t="s">
        <v>8976</v>
      </c>
      <c r="I24706" s="93" t="s">
        <v>23895</v>
      </c>
      <c r="J24706" s="93" t="s">
        <v>20878</v>
      </c>
      <c r="K24706" s="93" t="s">
        <v>6859</v>
      </c>
      <c r="L24706" s="14">
        <f>AND(vyberHrace&lt;&gt;"",ISNUMBER(SEARCH(vyberHrace,$B24706)))</f>
      </c>
      <c r="M24706" s="14">
        <f>AND($I24706=MID(kododd,1,2),$J24706=MID(kododd,3,3))</f>
      </c>
    </row>
    <row r="24707">
      <c r="A24707" s="95">
        <v>52981</v>
      </c>
      <c r="B24707" s="93" t="s">
        <v>2297</v>
      </c>
      <c r="C24707" s="93" t="s">
        <v>1456</v>
      </c>
      <c r="F24707" s="95">
        <v>23781092</v>
      </c>
      <c r="G24707" s="95">
        <v>250</v>
      </c>
      <c r="H24707" s="93" t="s">
        <v>8976</v>
      </c>
      <c r="I24707" s="93" t="s">
        <v>23895</v>
      </c>
      <c r="J24707" s="93" t="s">
        <v>20865</v>
      </c>
      <c r="K24707" s="93" t="s">
        <v>6760</v>
      </c>
      <c r="L24707" s="14">
        <f>AND(vyberHrace&lt;&gt;"",ISNUMBER(SEARCH(vyberHrace,$B24707)))</f>
      </c>
      <c r="M24707" s="14">
        <f>AND($I24707=MID(kododd,1,2),$J24707=MID(kododd,3,3))</f>
      </c>
    </row>
    <row r="24708">
      <c r="A24708" s="95">
        <v>46601</v>
      </c>
      <c r="B24708" s="93" t="s">
        <v>15372</v>
      </c>
      <c r="C24708" s="93" t="s">
        <v>3255</v>
      </c>
      <c r="D24708" s="95">
        <v>1791</v>
      </c>
      <c r="E24708" s="95">
        <v>1881</v>
      </c>
      <c r="F24708" s="95">
        <v>23718056</v>
      </c>
      <c r="G24708" s="95">
        <v>250</v>
      </c>
      <c r="H24708" s="93" t="s">
        <v>8976</v>
      </c>
      <c r="I24708" s="93" t="s">
        <v>23895</v>
      </c>
      <c r="J24708" s="93" t="s">
        <v>20865</v>
      </c>
      <c r="K24708" s="93" t="s">
        <v>6760</v>
      </c>
      <c r="L24708" s="14">
        <f>AND(vyberHrace&lt;&gt;"",ISNUMBER(SEARCH(vyberHrace,$B24708)))</f>
      </c>
      <c r="M24708" s="14">
        <f>AND($I24708=MID(kododd,1,2),$J24708=MID(kododd,3,3))</f>
      </c>
    </row>
    <row r="24709">
      <c r="A24709" s="95">
        <v>54523</v>
      </c>
      <c r="B24709" s="93" t="s">
        <v>15372</v>
      </c>
      <c r="C24709" s="93" t="s">
        <v>1450</v>
      </c>
      <c r="F24709" s="95">
        <v>23769181</v>
      </c>
      <c r="G24709" s="95">
        <v>250</v>
      </c>
      <c r="H24709" s="93" t="s">
        <v>8976</v>
      </c>
      <c r="I24709" s="93" t="s">
        <v>23895</v>
      </c>
      <c r="J24709" s="93" t="s">
        <v>20878</v>
      </c>
      <c r="K24709" s="93" t="s">
        <v>6859</v>
      </c>
      <c r="L24709" s="14">
        <f>AND(vyberHrace&lt;&gt;"",ISNUMBER(SEARCH(vyberHrace,$B24709)))</f>
      </c>
      <c r="M24709" s="14">
        <f>AND($I24709=MID(kododd,1,2),$J24709=MID(kododd,3,3))</f>
      </c>
    </row>
    <row r="24710">
      <c r="A24710" s="95">
        <v>55831</v>
      </c>
      <c r="B24710" s="93" t="s">
        <v>15372</v>
      </c>
      <c r="C24710" s="93" t="s">
        <v>1408</v>
      </c>
      <c r="D24710" s="95">
        <v>1324</v>
      </c>
      <c r="E24710" s="95">
        <v>1408</v>
      </c>
      <c r="F24710" s="95">
        <v>23764708</v>
      </c>
      <c r="G24710" s="95">
        <v>250</v>
      </c>
      <c r="H24710" s="93" t="s">
        <v>8976</v>
      </c>
      <c r="I24710" s="93" t="s">
        <v>23895</v>
      </c>
      <c r="J24710" s="93" t="s">
        <v>20943</v>
      </c>
      <c r="K24710" s="93" t="s">
        <v>5112</v>
      </c>
      <c r="L24710" s="14">
        <f>AND(vyberHrace&lt;&gt;"",ISNUMBER(SEARCH(vyberHrace,$B24710)))</f>
      </c>
      <c r="M24710" s="14">
        <f>AND($I24710=MID(kododd,1,2),$J24710=MID(kododd,3,3))</f>
      </c>
    </row>
    <row r="24711">
      <c r="A24711" s="95">
        <v>5943</v>
      </c>
      <c r="B24711" s="93" t="s">
        <v>10454</v>
      </c>
      <c r="C24711" s="93" t="s">
        <v>1447</v>
      </c>
      <c r="D24711" s="95">
        <v>1705</v>
      </c>
      <c r="G24711" s="95">
        <v>250</v>
      </c>
      <c r="H24711" s="93" t="s">
        <v>8976</v>
      </c>
      <c r="I24711" s="93" t="s">
        <v>23895</v>
      </c>
      <c r="J24711" s="93" t="s">
        <v>20868</v>
      </c>
      <c r="K24711" s="93" t="s">
        <v>6769</v>
      </c>
      <c r="L24711" s="14">
        <f>AND(vyberHrace&lt;&gt;"",ISNUMBER(SEARCH(vyberHrace,$B24711)))</f>
      </c>
      <c r="M24711" s="14">
        <f>AND($I24711=MID(kododd,1,2),$J24711=MID(kododd,3,3))</f>
      </c>
    </row>
    <row r="24712">
      <c r="A24712" s="95">
        <v>54524</v>
      </c>
      <c r="B24712" s="93" t="s">
        <v>10454</v>
      </c>
      <c r="C24712" s="93" t="s">
        <v>1420</v>
      </c>
      <c r="F24712" s="95">
        <v>23753838</v>
      </c>
      <c r="G24712" s="95">
        <v>250</v>
      </c>
      <c r="H24712" s="93" t="s">
        <v>8976</v>
      </c>
      <c r="I24712" s="93" t="s">
        <v>23895</v>
      </c>
      <c r="J24712" s="93" t="s">
        <v>20878</v>
      </c>
      <c r="K24712" s="93" t="s">
        <v>6859</v>
      </c>
      <c r="L24712" s="14">
        <f>AND(vyberHrace&lt;&gt;"",ISNUMBER(SEARCH(vyberHrace,$B24712)))</f>
      </c>
      <c r="M24712" s="14">
        <f>AND($I24712=MID(kododd,1,2),$J24712=MID(kododd,3,3))</f>
      </c>
    </row>
    <row r="24713">
      <c r="A24713" s="95">
        <v>57324</v>
      </c>
      <c r="B24713" s="93" t="s">
        <v>23190</v>
      </c>
      <c r="C24713" s="93" t="s">
        <v>1420</v>
      </c>
      <c r="D24713" s="95">
        <v>1767</v>
      </c>
      <c r="E24713" s="95">
        <v>1885</v>
      </c>
      <c r="F24713" s="95">
        <v>23769238</v>
      </c>
      <c r="G24713" s="95">
        <v>250</v>
      </c>
      <c r="H24713" s="93" t="s">
        <v>8976</v>
      </c>
      <c r="I24713" s="93" t="s">
        <v>23895</v>
      </c>
      <c r="J24713" s="93" t="s">
        <v>20878</v>
      </c>
      <c r="K24713" s="93" t="s">
        <v>6859</v>
      </c>
      <c r="L24713" s="14">
        <f>AND(vyberHrace&lt;&gt;"",ISNUMBER(SEARCH(vyberHrace,$B24713)))</f>
      </c>
      <c r="M24713" s="14">
        <f>AND($I24713=MID(kododd,1,2),$J24713=MID(kododd,3,3))</f>
      </c>
    </row>
    <row r="24714">
      <c r="A24714" s="95">
        <v>59873</v>
      </c>
      <c r="B24714" s="93" t="s">
        <v>26370</v>
      </c>
      <c r="C24714" s="93" t="s">
        <v>1486</v>
      </c>
      <c r="G24714" s="95">
        <v>0</v>
      </c>
      <c r="H24714" s="93" t="s">
        <v>8976</v>
      </c>
      <c r="I24714" s="93" t="s">
        <v>23895</v>
      </c>
      <c r="J24714" s="93" t="s">
        <v>20865</v>
      </c>
      <c r="K24714" s="93" t="s">
        <v>6760</v>
      </c>
      <c r="L24714" s="14">
        <f>AND(vyberHrace&lt;&gt;"",ISNUMBER(SEARCH(vyberHrace,$B24714)))</f>
      </c>
      <c r="M24714" s="14">
        <f>AND($I24714=MID(kododd,1,2),$J24714=MID(kododd,3,3))</f>
      </c>
    </row>
    <row r="24715">
      <c r="A24715" s="95">
        <v>57323</v>
      </c>
      <c r="B24715" s="93" t="s">
        <v>12701</v>
      </c>
      <c r="C24715" s="93" t="s">
        <v>1424</v>
      </c>
      <c r="D24715" s="95">
        <v>1580</v>
      </c>
      <c r="E24715" s="95">
        <v>1729</v>
      </c>
      <c r="F24715" s="95">
        <v>23769190</v>
      </c>
      <c r="G24715" s="95">
        <v>250</v>
      </c>
      <c r="H24715" s="93" t="s">
        <v>8976</v>
      </c>
      <c r="I24715" s="93" t="s">
        <v>23895</v>
      </c>
      <c r="J24715" s="93" t="s">
        <v>20878</v>
      </c>
      <c r="K24715" s="93" t="s">
        <v>6859</v>
      </c>
      <c r="L24715" s="14">
        <f>AND(vyberHrace&lt;&gt;"",ISNUMBER(SEARCH(vyberHrace,$B24715)))</f>
      </c>
      <c r="M24715" s="14">
        <f>AND($I24715=MID(kododd,1,2),$J24715=MID(kododd,3,3))</f>
      </c>
    </row>
    <row r="24716">
      <c r="A24716" s="95">
        <v>58410</v>
      </c>
      <c r="B24716" s="93" t="s">
        <v>950</v>
      </c>
      <c r="C24716" s="93" t="s">
        <v>1420</v>
      </c>
      <c r="G24716" s="95">
        <v>0</v>
      </c>
      <c r="H24716" s="93" t="s">
        <v>8976</v>
      </c>
      <c r="I24716" s="93" t="s">
        <v>23895</v>
      </c>
      <c r="J24716" s="93" t="s">
        <v>20878</v>
      </c>
      <c r="K24716" s="93" t="s">
        <v>6859</v>
      </c>
      <c r="L24716" s="14">
        <f>AND(vyberHrace&lt;&gt;"",ISNUMBER(SEARCH(vyberHrace,$B24716)))</f>
      </c>
      <c r="M24716" s="14">
        <f>AND($I24716=MID(kododd,1,2),$J24716=MID(kododd,3,3))</f>
      </c>
    </row>
    <row r="24717">
      <c r="A24717" s="95">
        <v>62078</v>
      </c>
      <c r="B24717" s="93" t="s">
        <v>28280</v>
      </c>
      <c r="C24717" s="93" t="s">
        <v>1416</v>
      </c>
      <c r="G24717" s="95">
        <v>250</v>
      </c>
      <c r="H24717" s="93" t="s">
        <v>8976</v>
      </c>
      <c r="I24717" s="93" t="s">
        <v>23895</v>
      </c>
      <c r="J24717" s="93" t="s">
        <v>20854</v>
      </c>
      <c r="K24717" s="93" t="s">
        <v>9943</v>
      </c>
      <c r="L24717" s="14">
        <f>AND(vyberHrace&lt;&gt;"",ISNUMBER(SEARCH(vyberHrace,$B24717)))</f>
      </c>
      <c r="M24717" s="14">
        <f>AND($I24717=MID(kododd,1,2),$J24717=MID(kododd,3,3))</f>
      </c>
    </row>
    <row r="24718">
      <c r="A24718" s="95">
        <v>39342</v>
      </c>
      <c r="B24718" s="93" t="s">
        <v>12704</v>
      </c>
      <c r="C24718" s="93" t="s">
        <v>1400</v>
      </c>
      <c r="D24718" s="95">
        <v>1250</v>
      </c>
      <c r="E24718" s="95">
        <v>1512</v>
      </c>
      <c r="F24718" s="95">
        <v>375675</v>
      </c>
      <c r="G24718" s="95">
        <v>0</v>
      </c>
      <c r="H24718" s="93" t="s">
        <v>8976</v>
      </c>
      <c r="I24718" s="93" t="s">
        <v>23895</v>
      </c>
      <c r="J24718" s="93" t="s">
        <v>20869</v>
      </c>
      <c r="K24718" s="93" t="s">
        <v>6770</v>
      </c>
      <c r="L24718" s="14">
        <f>AND(vyberHrace&lt;&gt;"",ISNUMBER(SEARCH(vyberHrace,$B24718)))</f>
      </c>
      <c r="M24718" s="14">
        <f>AND($I24718=MID(kododd,1,2),$J24718=MID(kododd,3,3))</f>
      </c>
    </row>
    <row r="24719">
      <c r="A24719" s="95">
        <v>10606</v>
      </c>
      <c r="B24719" s="93" t="s">
        <v>12718</v>
      </c>
      <c r="C24719" s="93" t="s">
        <v>1437</v>
      </c>
      <c r="D24719" s="95">
        <v>1798</v>
      </c>
      <c r="E24719" s="95">
        <v>1861</v>
      </c>
      <c r="F24719" s="95">
        <v>338850</v>
      </c>
      <c r="G24719" s="95">
        <v>250</v>
      </c>
      <c r="H24719" s="93" t="s">
        <v>8976</v>
      </c>
      <c r="I24719" s="93" t="s">
        <v>23895</v>
      </c>
      <c r="J24719" s="93" t="s">
        <v>20878</v>
      </c>
      <c r="K24719" s="93" t="s">
        <v>6859</v>
      </c>
      <c r="L24719" s="14">
        <f>AND(vyberHrace&lt;&gt;"",ISNUMBER(SEARCH(vyberHrace,$B24719)))</f>
      </c>
      <c r="M24719" s="14">
        <f>AND($I24719=MID(kododd,1,2),$J24719=MID(kododd,3,3))</f>
      </c>
    </row>
    <row r="24720">
      <c r="A24720" s="95">
        <v>60421</v>
      </c>
      <c r="B24720" s="93" t="s">
        <v>26863</v>
      </c>
      <c r="C24720" s="93" t="s">
        <v>1406</v>
      </c>
      <c r="D24720" s="95">
        <v>1217</v>
      </c>
      <c r="E24720" s="95">
        <v>1461</v>
      </c>
      <c r="F24720" s="95">
        <v>23790326</v>
      </c>
      <c r="G24720" s="95">
        <v>250</v>
      </c>
      <c r="H24720" s="93" t="s">
        <v>8976</v>
      </c>
      <c r="I24720" s="93" t="s">
        <v>23895</v>
      </c>
      <c r="J24720" s="93" t="s">
        <v>20878</v>
      </c>
      <c r="K24720" s="93" t="s">
        <v>6859</v>
      </c>
      <c r="L24720" s="14">
        <f>AND(vyberHrace&lt;&gt;"",ISNUMBER(SEARCH(vyberHrace,$B24720)))</f>
      </c>
      <c r="M24720" s="14">
        <f>AND($I24720=MID(kododd,1,2),$J24720=MID(kododd,3,3))</f>
      </c>
    </row>
    <row r="24721">
      <c r="A24721" s="95">
        <v>40689</v>
      </c>
      <c r="B24721" s="93" t="s">
        <v>12796</v>
      </c>
      <c r="C24721" s="93" t="s">
        <v>1408</v>
      </c>
      <c r="D24721" s="95">
        <v>1986</v>
      </c>
      <c r="E24721" s="95">
        <v>1983</v>
      </c>
      <c r="F24721" s="95">
        <v>385131</v>
      </c>
      <c r="G24721" s="95">
        <v>250</v>
      </c>
      <c r="H24721" s="93" t="s">
        <v>8976</v>
      </c>
      <c r="I24721" s="93" t="s">
        <v>23895</v>
      </c>
      <c r="J24721" s="93" t="s">
        <v>20878</v>
      </c>
      <c r="K24721" s="93" t="s">
        <v>6859</v>
      </c>
      <c r="L24721" s="14">
        <f>AND(vyberHrace&lt;&gt;"",ISNUMBER(SEARCH(vyberHrace,$B24721)))</f>
      </c>
      <c r="M24721" s="14">
        <f>AND($I24721=MID(kododd,1,2),$J24721=MID(kododd,3,3))</f>
      </c>
    </row>
    <row r="24722">
      <c r="A24722" s="95">
        <v>25284</v>
      </c>
      <c r="B24722" s="93" t="s">
        <v>12797</v>
      </c>
      <c r="C24722" s="93" t="s">
        <v>1452</v>
      </c>
      <c r="D24722" s="95">
        <v>1296</v>
      </c>
      <c r="F24722" s="95">
        <v>23706279</v>
      </c>
      <c r="G24722" s="95">
        <v>0</v>
      </c>
      <c r="H24722" s="93" t="s">
        <v>8976</v>
      </c>
      <c r="I24722" s="93" t="s">
        <v>23895</v>
      </c>
      <c r="J24722" s="93" t="s">
        <v>20887</v>
      </c>
      <c r="K24722" s="93" t="s">
        <v>6893</v>
      </c>
      <c r="L24722" s="14">
        <f>AND(vyberHrace&lt;&gt;"",ISNUMBER(SEARCH(vyberHrace,$B24722)))</f>
      </c>
      <c r="M24722" s="14">
        <f>AND($I24722=MID(kododd,1,2),$J24722=MID(kododd,3,3))</f>
      </c>
    </row>
    <row r="24723">
      <c r="A24723" s="95">
        <v>54253</v>
      </c>
      <c r="B24723" s="93" t="s">
        <v>1316</v>
      </c>
      <c r="C24723" s="93" t="s">
        <v>1406</v>
      </c>
      <c r="G24723" s="95">
        <v>0</v>
      </c>
      <c r="H24723" s="93" t="s">
        <v>8976</v>
      </c>
      <c r="I24723" s="93" t="s">
        <v>23895</v>
      </c>
      <c r="J24723" s="93" t="s">
        <v>20935</v>
      </c>
      <c r="K24723" s="93" t="s">
        <v>6901</v>
      </c>
      <c r="L24723" s="14">
        <f>AND(vyberHrace&lt;&gt;"",ISNUMBER(SEARCH(vyberHrace,$B24723)))</f>
      </c>
      <c r="M24723" s="14">
        <f>AND($I24723=MID(kododd,1,2),$J24723=MID(kododd,3,3))</f>
      </c>
    </row>
    <row r="24724">
      <c r="A24724" s="95">
        <v>53399</v>
      </c>
      <c r="B24724" s="93" t="s">
        <v>20780</v>
      </c>
      <c r="C24724" s="93" t="s">
        <v>1406</v>
      </c>
      <c r="G24724" s="95">
        <v>0</v>
      </c>
      <c r="H24724" s="93" t="s">
        <v>8976</v>
      </c>
      <c r="I24724" s="93" t="s">
        <v>23895</v>
      </c>
      <c r="J24724" s="93" t="s">
        <v>20935</v>
      </c>
      <c r="K24724" s="93" t="s">
        <v>6901</v>
      </c>
      <c r="L24724" s="14">
        <f>AND(vyberHrace&lt;&gt;"",ISNUMBER(SEARCH(vyberHrace,$B24724)))</f>
      </c>
      <c r="M24724" s="14">
        <f>AND($I24724=MID(kododd,1,2),$J24724=MID(kododd,3,3))</f>
      </c>
    </row>
    <row r="24725">
      <c r="A24725" s="95">
        <v>49614</v>
      </c>
      <c r="B24725" s="93" t="s">
        <v>21055</v>
      </c>
      <c r="C24725" s="93" t="s">
        <v>1422</v>
      </c>
      <c r="G24725" s="95">
        <v>0</v>
      </c>
      <c r="H24725" s="93" t="s">
        <v>8976</v>
      </c>
      <c r="I24725" s="93" t="s">
        <v>23895</v>
      </c>
      <c r="J24725" s="93" t="s">
        <v>20864</v>
      </c>
      <c r="K24725" s="93" t="s">
        <v>1505</v>
      </c>
      <c r="L24725" s="14">
        <f>AND(vyberHrace&lt;&gt;"",ISNUMBER(SEARCH(vyberHrace,$B24725)))</f>
      </c>
      <c r="M24725" s="14">
        <f>AND($I24725=MID(kododd,1,2),$J24725=MID(kododd,3,3))</f>
      </c>
    </row>
    <row r="24726">
      <c r="A24726" s="95">
        <v>62092</v>
      </c>
      <c r="B24726" s="93" t="s">
        <v>28292</v>
      </c>
      <c r="C24726" s="93" t="s">
        <v>1488</v>
      </c>
      <c r="G24726" s="95">
        <v>250</v>
      </c>
      <c r="H24726" s="93" t="s">
        <v>8976</v>
      </c>
      <c r="I24726" s="93" t="s">
        <v>23895</v>
      </c>
      <c r="J24726" s="93" t="s">
        <v>29575</v>
      </c>
      <c r="K24726" s="93" t="s">
        <v>29576</v>
      </c>
      <c r="L24726" s="14">
        <f>AND(vyberHrace&lt;&gt;"",ISNUMBER(SEARCH(vyberHrace,$B24726)))</f>
      </c>
      <c r="M24726" s="14">
        <f>AND($I24726=MID(kododd,1,2),$J24726=MID(kododd,3,3))</f>
      </c>
    </row>
    <row r="24727">
      <c r="A24727" s="95">
        <v>49134</v>
      </c>
      <c r="B24727" s="93" t="s">
        <v>13169</v>
      </c>
      <c r="C24727" s="93" t="s">
        <v>1405</v>
      </c>
      <c r="D24727" s="95">
        <v>1628</v>
      </c>
      <c r="E24727" s="95">
        <v>1721</v>
      </c>
      <c r="F24727" s="95">
        <v>23730439</v>
      </c>
      <c r="G24727" s="95">
        <v>0</v>
      </c>
      <c r="H24727" s="93" t="s">
        <v>8976</v>
      </c>
      <c r="I24727" s="93" t="s">
        <v>23895</v>
      </c>
      <c r="J24727" s="93" t="s">
        <v>20875</v>
      </c>
      <c r="K24727" s="93" t="s">
        <v>11215</v>
      </c>
      <c r="L24727" s="14">
        <f>AND(vyberHrace&lt;&gt;"",ISNUMBER(SEARCH(vyberHrace,$B24727)))</f>
      </c>
      <c r="M24727" s="14">
        <f>AND($I24727=MID(kododd,1,2),$J24727=MID(kododd,3,3))</f>
      </c>
    </row>
    <row r="24728">
      <c r="A24728" s="95">
        <v>14711</v>
      </c>
      <c r="B24728" s="93" t="s">
        <v>13176</v>
      </c>
      <c r="C24728" s="93" t="s">
        <v>1465</v>
      </c>
      <c r="D24728" s="95">
        <v>1910</v>
      </c>
      <c r="E24728" s="95">
        <v>2006</v>
      </c>
      <c r="F24728" s="95">
        <v>321966</v>
      </c>
      <c r="G24728" s="95">
        <v>0</v>
      </c>
      <c r="H24728" s="93" t="s">
        <v>8976</v>
      </c>
      <c r="I24728" s="93" t="s">
        <v>23895</v>
      </c>
      <c r="J24728" s="93" t="s">
        <v>20882</v>
      </c>
      <c r="K24728" s="93" t="s">
        <v>6865</v>
      </c>
      <c r="L24728" s="14">
        <f>AND(vyberHrace&lt;&gt;"",ISNUMBER(SEARCH(vyberHrace,$B24728)))</f>
      </c>
      <c r="M24728" s="14">
        <f>AND($I24728=MID(kododd,1,2),$J24728=MID(kododd,3,3))</f>
      </c>
    </row>
    <row r="24729">
      <c r="A24729" s="95">
        <v>44450</v>
      </c>
      <c r="B24729" s="93" t="s">
        <v>13177</v>
      </c>
      <c r="C24729" s="93" t="s">
        <v>1402</v>
      </c>
      <c r="G24729" s="95">
        <v>0</v>
      </c>
      <c r="H24729" s="93" t="s">
        <v>8976</v>
      </c>
      <c r="I24729" s="93" t="s">
        <v>23895</v>
      </c>
      <c r="J24729" s="93" t="s">
        <v>20878</v>
      </c>
      <c r="K24729" s="93" t="s">
        <v>6859</v>
      </c>
      <c r="L24729" s="14">
        <f>AND(vyberHrace&lt;&gt;"",ISNUMBER(SEARCH(vyberHrace,$B24729)))</f>
      </c>
      <c r="M24729" s="14">
        <f>AND($I24729=MID(kododd,1,2),$J24729=MID(kododd,3,3))</f>
      </c>
    </row>
    <row r="24730">
      <c r="A24730" s="95">
        <v>50811</v>
      </c>
      <c r="B24730" s="93" t="s">
        <v>4325</v>
      </c>
      <c r="C24730" s="93" t="s">
        <v>1412</v>
      </c>
      <c r="G24730" s="95">
        <v>0</v>
      </c>
      <c r="H24730" s="93" t="s">
        <v>8976</v>
      </c>
      <c r="I24730" s="93" t="s">
        <v>23895</v>
      </c>
      <c r="J24730" s="93" t="s">
        <v>20878</v>
      </c>
      <c r="K24730" s="93" t="s">
        <v>6859</v>
      </c>
      <c r="L24730" s="14">
        <f>AND(vyberHrace&lt;&gt;"",ISNUMBER(SEARCH(vyberHrace,$B24730)))</f>
      </c>
      <c r="M24730" s="14">
        <f>AND($I24730=MID(kododd,1,2),$J24730=MID(kododd,3,3))</f>
      </c>
    </row>
    <row r="24731">
      <c r="A24731" s="95">
        <v>46746</v>
      </c>
      <c r="B24731" s="93" t="s">
        <v>13181</v>
      </c>
      <c r="C24731" s="93" t="s">
        <v>1416</v>
      </c>
      <c r="G24731" s="95">
        <v>0</v>
      </c>
      <c r="H24731" s="93" t="s">
        <v>8976</v>
      </c>
      <c r="I24731" s="93" t="s">
        <v>23895</v>
      </c>
      <c r="J24731" s="93" t="s">
        <v>20869</v>
      </c>
      <c r="K24731" s="93" t="s">
        <v>6770</v>
      </c>
      <c r="L24731" s="14">
        <f>AND(vyberHrace&lt;&gt;"",ISNUMBER(SEARCH(vyberHrace,$B24731)))</f>
      </c>
      <c r="M24731" s="14">
        <f>AND($I24731=MID(kododd,1,2),$J24731=MID(kododd,3,3))</f>
      </c>
    </row>
    <row r="24732">
      <c r="A24732" s="95">
        <v>54463</v>
      </c>
      <c r="B24732" s="93" t="s">
        <v>1317</v>
      </c>
      <c r="C24732" s="93" t="s">
        <v>1420</v>
      </c>
      <c r="G24732" s="95">
        <v>0</v>
      </c>
      <c r="H24732" s="93" t="s">
        <v>8976</v>
      </c>
      <c r="I24732" s="93" t="s">
        <v>23895</v>
      </c>
      <c r="J24732" s="93" t="s">
        <v>20935</v>
      </c>
      <c r="K24732" s="93" t="s">
        <v>6901</v>
      </c>
      <c r="L24732" s="14">
        <f>AND(vyberHrace&lt;&gt;"",ISNUMBER(SEARCH(vyberHrace,$B24732)))</f>
      </c>
      <c r="M24732" s="14">
        <f>AND($I24732=MID(kododd,1,2),$J24732=MID(kododd,3,3))</f>
      </c>
    </row>
    <row r="24733">
      <c r="A24733" s="95">
        <v>7069</v>
      </c>
      <c r="B24733" s="93" t="s">
        <v>13187</v>
      </c>
      <c r="C24733" s="93" t="s">
        <v>1427</v>
      </c>
      <c r="D24733" s="95">
        <v>1853</v>
      </c>
      <c r="E24733" s="95">
        <v>1902</v>
      </c>
      <c r="F24733" s="95">
        <v>317683</v>
      </c>
      <c r="G24733" s="95">
        <v>250</v>
      </c>
      <c r="H24733" s="93" t="s">
        <v>8976</v>
      </c>
      <c r="I24733" s="93" t="s">
        <v>23895</v>
      </c>
      <c r="J24733" s="93" t="s">
        <v>20935</v>
      </c>
      <c r="K24733" s="93" t="s">
        <v>6901</v>
      </c>
      <c r="L24733" s="14">
        <f>AND(vyberHrace&lt;&gt;"",ISNUMBER(SEARCH(vyberHrace,$B24733)))</f>
      </c>
      <c r="M24733" s="14">
        <f>AND($I24733=MID(kododd,1,2),$J24733=MID(kododd,3,3))</f>
      </c>
    </row>
    <row r="24734">
      <c r="A24734" s="95">
        <v>45901</v>
      </c>
      <c r="B24734" s="93" t="s">
        <v>13188</v>
      </c>
      <c r="C24734" s="93" t="s">
        <v>1416</v>
      </c>
      <c r="G24734" s="95">
        <v>0</v>
      </c>
      <c r="H24734" s="93" t="s">
        <v>8976</v>
      </c>
      <c r="I24734" s="93" t="s">
        <v>23895</v>
      </c>
      <c r="J24734" s="93" t="s">
        <v>20878</v>
      </c>
      <c r="K24734" s="93" t="s">
        <v>6859</v>
      </c>
      <c r="L24734" s="14">
        <f>AND(vyberHrace&lt;&gt;"",ISNUMBER(SEARCH(vyberHrace,$B24734)))</f>
      </c>
      <c r="M24734" s="14">
        <f>AND($I24734=MID(kododd,1,2),$J24734=MID(kododd,3,3))</f>
      </c>
    </row>
    <row r="24735">
      <c r="A24735" s="95">
        <v>41675</v>
      </c>
      <c r="B24735" s="93" t="s">
        <v>13083</v>
      </c>
      <c r="C24735" s="93" t="s">
        <v>1402</v>
      </c>
      <c r="D24735" s="95">
        <v>1881</v>
      </c>
      <c r="E24735" s="95">
        <v>1937</v>
      </c>
      <c r="F24735" s="95">
        <v>392200</v>
      </c>
      <c r="G24735" s="95">
        <v>0</v>
      </c>
      <c r="H24735" s="93" t="s">
        <v>8976</v>
      </c>
      <c r="I24735" s="93" t="s">
        <v>23895</v>
      </c>
      <c r="J24735" s="93" t="s">
        <v>20878</v>
      </c>
      <c r="K24735" s="93" t="s">
        <v>6859</v>
      </c>
      <c r="L24735" s="14">
        <f>AND(vyberHrace&lt;&gt;"",ISNUMBER(SEARCH(vyberHrace,$B24735)))</f>
      </c>
      <c r="M24735" s="14">
        <f>AND($I24735=MID(kododd,1,2),$J24735=MID(kododd,3,3))</f>
      </c>
    </row>
    <row r="24736">
      <c r="A24736" s="95">
        <v>41028</v>
      </c>
      <c r="B24736" s="93" t="s">
        <v>13091</v>
      </c>
      <c r="C24736" s="93" t="s">
        <v>1400</v>
      </c>
      <c r="G24736" s="95">
        <v>0</v>
      </c>
      <c r="H24736" s="93" t="s">
        <v>8976</v>
      </c>
      <c r="I24736" s="93" t="s">
        <v>23895</v>
      </c>
      <c r="J24736" s="93" t="s">
        <v>20878</v>
      </c>
      <c r="K24736" s="93" t="s">
        <v>6859</v>
      </c>
      <c r="L24736" s="14">
        <f>AND(vyberHrace&lt;&gt;"",ISNUMBER(SEARCH(vyberHrace,$B24736)))</f>
      </c>
      <c r="M24736" s="14">
        <f>AND($I24736=MID(kododd,1,2),$J24736=MID(kododd,3,3))</f>
      </c>
    </row>
    <row r="24737">
      <c r="A24737" s="95">
        <v>20962</v>
      </c>
      <c r="B24737" s="93" t="s">
        <v>13092</v>
      </c>
      <c r="C24737" s="93" t="s">
        <v>1465</v>
      </c>
      <c r="D24737" s="95">
        <v>1442</v>
      </c>
      <c r="E24737" s="95">
        <v>1588</v>
      </c>
      <c r="F24737" s="95">
        <v>358460</v>
      </c>
      <c r="G24737" s="95">
        <v>250</v>
      </c>
      <c r="H24737" s="93" t="s">
        <v>8976</v>
      </c>
      <c r="I24737" s="93" t="s">
        <v>23895</v>
      </c>
      <c r="J24737" s="93" t="s">
        <v>20881</v>
      </c>
      <c r="K24737" s="93" t="s">
        <v>1955</v>
      </c>
      <c r="L24737" s="14">
        <f>AND(vyberHrace&lt;&gt;"",ISNUMBER(SEARCH(vyberHrace,$B24737)))</f>
      </c>
      <c r="M24737" s="14">
        <f>AND($I24737=MID(kododd,1,2),$J24737=MID(kododd,3,3))</f>
      </c>
    </row>
    <row r="24738">
      <c r="A24738" s="95">
        <v>26120</v>
      </c>
      <c r="B24738" s="93" t="s">
        <v>15490</v>
      </c>
      <c r="C24738" s="93" t="s">
        <v>1474</v>
      </c>
      <c r="D24738" s="95">
        <v>1711</v>
      </c>
      <c r="E24738" s="95">
        <v>1770</v>
      </c>
      <c r="F24738" s="95">
        <v>23738855</v>
      </c>
      <c r="G24738" s="95">
        <v>250</v>
      </c>
      <c r="H24738" s="93" t="s">
        <v>8976</v>
      </c>
      <c r="I24738" s="93" t="s">
        <v>23895</v>
      </c>
      <c r="J24738" s="93" t="s">
        <v>20913</v>
      </c>
      <c r="K24738" s="93" t="s">
        <v>3849</v>
      </c>
      <c r="L24738" s="14">
        <f>AND(vyberHrace&lt;&gt;"",ISNUMBER(SEARCH(vyberHrace,$B24738)))</f>
      </c>
      <c r="M24738" s="14">
        <f>AND($I24738=MID(kododd,1,2),$J24738=MID(kododd,3,3))</f>
      </c>
    </row>
    <row r="24739">
      <c r="A24739" s="95">
        <v>50812</v>
      </c>
      <c r="B24739" s="93" t="s">
        <v>4326</v>
      </c>
      <c r="C24739" s="93" t="s">
        <v>1422</v>
      </c>
      <c r="G24739" s="95">
        <v>0</v>
      </c>
      <c r="H24739" s="93" t="s">
        <v>8976</v>
      </c>
      <c r="I24739" s="93" t="s">
        <v>23895</v>
      </c>
      <c r="J24739" s="93" t="s">
        <v>20878</v>
      </c>
      <c r="K24739" s="93" t="s">
        <v>6859</v>
      </c>
      <c r="L24739" s="14">
        <f>AND(vyberHrace&lt;&gt;"",ISNUMBER(SEARCH(vyberHrace,$B24739)))</f>
      </c>
      <c r="M24739" s="14">
        <f>AND($I24739=MID(kododd,1,2),$J24739=MID(kododd,3,3))</f>
      </c>
    </row>
    <row r="24740">
      <c r="A24740" s="95">
        <v>58415</v>
      </c>
      <c r="B24740" s="93" t="s">
        <v>24921</v>
      </c>
      <c r="C24740" s="93" t="s">
        <v>1450</v>
      </c>
      <c r="G24740" s="95">
        <v>0</v>
      </c>
      <c r="H24740" s="93" t="s">
        <v>8976</v>
      </c>
      <c r="I24740" s="93" t="s">
        <v>23895</v>
      </c>
      <c r="J24740" s="93" t="s">
        <v>20878</v>
      </c>
      <c r="K24740" s="93" t="s">
        <v>6859</v>
      </c>
      <c r="L24740" s="14">
        <f>AND(vyberHrace&lt;&gt;"",ISNUMBER(SEARCH(vyberHrace,$B24740)))</f>
      </c>
      <c r="M24740" s="14">
        <f>AND($I24740=MID(kododd,1,2),$J24740=MID(kododd,3,3))</f>
      </c>
    </row>
    <row r="24741">
      <c r="A24741" s="95">
        <v>45902</v>
      </c>
      <c r="B24741" s="93" t="s">
        <v>21210</v>
      </c>
      <c r="C24741" s="93" t="s">
        <v>1416</v>
      </c>
      <c r="G24741" s="95">
        <v>0</v>
      </c>
      <c r="H24741" s="93" t="s">
        <v>8976</v>
      </c>
      <c r="I24741" s="93" t="s">
        <v>23895</v>
      </c>
      <c r="J24741" s="93" t="s">
        <v>20878</v>
      </c>
      <c r="K24741" s="93" t="s">
        <v>6859</v>
      </c>
      <c r="L24741" s="14">
        <f>AND(vyberHrace&lt;&gt;"",ISNUMBER(SEARCH(vyberHrace,$B24741)))</f>
      </c>
      <c r="M24741" s="14">
        <f>AND($I24741=MID(kododd,1,2),$J24741=MID(kododd,3,3))</f>
      </c>
    </row>
    <row r="24742">
      <c r="A24742" s="95">
        <v>60765</v>
      </c>
      <c r="B24742" s="93" t="s">
        <v>27162</v>
      </c>
      <c r="C24742" s="93" t="s">
        <v>1424</v>
      </c>
      <c r="F24742" s="95">
        <v>23788429</v>
      </c>
      <c r="G24742" s="95">
        <v>250</v>
      </c>
      <c r="H24742" s="93" t="s">
        <v>8976</v>
      </c>
      <c r="I24742" s="93" t="s">
        <v>23895</v>
      </c>
      <c r="J24742" s="93" t="s">
        <v>20891</v>
      </c>
      <c r="K24742" s="93" t="s">
        <v>6860</v>
      </c>
      <c r="L24742" s="14">
        <f>AND(vyberHrace&lt;&gt;"",ISNUMBER(SEARCH(vyberHrace,$B24742)))</f>
      </c>
      <c r="M24742" s="14">
        <f>AND($I24742=MID(kododd,1,2),$J24742=MID(kododd,3,3))</f>
      </c>
    </row>
    <row r="24743">
      <c r="A24743" s="95">
        <v>16013</v>
      </c>
      <c r="B24743" s="93" t="s">
        <v>21212</v>
      </c>
      <c r="C24743" s="93" t="s">
        <v>1429</v>
      </c>
      <c r="D24743" s="95">
        <v>1478</v>
      </c>
      <c r="F24743" s="95">
        <v>23798866</v>
      </c>
      <c r="G24743" s="95">
        <v>250</v>
      </c>
      <c r="H24743" s="93" t="s">
        <v>8976</v>
      </c>
      <c r="I24743" s="93" t="s">
        <v>23895</v>
      </c>
      <c r="J24743" s="93" t="s">
        <v>20943</v>
      </c>
      <c r="K24743" s="93" t="s">
        <v>5112</v>
      </c>
      <c r="L24743" s="14">
        <f>AND(vyberHrace&lt;&gt;"",ISNUMBER(SEARCH(vyberHrace,$B24743)))</f>
      </c>
      <c r="M24743" s="14">
        <f>AND($I24743=MID(kododd,1,2),$J24743=MID(kododd,3,3))</f>
      </c>
    </row>
    <row r="24744">
      <c r="A24744" s="95">
        <v>48820</v>
      </c>
      <c r="B24744" s="93" t="s">
        <v>21217</v>
      </c>
      <c r="C24744" s="93" t="s">
        <v>3255</v>
      </c>
      <c r="G24744" s="95">
        <v>0</v>
      </c>
      <c r="H24744" s="93" t="s">
        <v>8976</v>
      </c>
      <c r="I24744" s="93" t="s">
        <v>23895</v>
      </c>
      <c r="J24744" s="93" t="s">
        <v>21013</v>
      </c>
      <c r="K24744" s="93" t="s">
        <v>12269</v>
      </c>
      <c r="L24744" s="14">
        <f>AND(vyberHrace&lt;&gt;"",ISNUMBER(SEARCH(vyberHrace,$B24744)))</f>
      </c>
      <c r="M24744" s="14">
        <f>AND($I24744=MID(kododd,1,2),$J24744=MID(kododd,3,3))</f>
      </c>
    </row>
    <row r="24745">
      <c r="A24745" s="95">
        <v>60313</v>
      </c>
      <c r="B24745" s="93" t="s">
        <v>26769</v>
      </c>
      <c r="C24745" s="93" t="s">
        <v>1420</v>
      </c>
      <c r="G24745" s="95">
        <v>0</v>
      </c>
      <c r="H24745" s="93" t="s">
        <v>8976</v>
      </c>
      <c r="I24745" s="93" t="s">
        <v>23895</v>
      </c>
      <c r="J24745" s="93" t="s">
        <v>20878</v>
      </c>
      <c r="K24745" s="93" t="s">
        <v>6859</v>
      </c>
      <c r="L24745" s="14">
        <f>AND(vyberHrace&lt;&gt;"",ISNUMBER(SEARCH(vyberHrace,$B24745)))</f>
      </c>
      <c r="M24745" s="14">
        <f>AND($I24745=MID(kododd,1,2),$J24745=MID(kododd,3,3))</f>
      </c>
    </row>
    <row r="24746">
      <c r="A24746" s="95">
        <v>11241</v>
      </c>
      <c r="B24746" s="93" t="s">
        <v>21221</v>
      </c>
      <c r="C24746" s="93" t="s">
        <v>1457</v>
      </c>
      <c r="D24746" s="95">
        <v>1811</v>
      </c>
      <c r="E24746" s="95">
        <v>1885</v>
      </c>
      <c r="F24746" s="95">
        <v>327115</v>
      </c>
      <c r="G24746" s="95">
        <v>0</v>
      </c>
      <c r="H24746" s="93" t="s">
        <v>8976</v>
      </c>
      <c r="I24746" s="93" t="s">
        <v>23895</v>
      </c>
      <c r="J24746" s="93" t="s">
        <v>20947</v>
      </c>
      <c r="K24746" s="93" t="s">
        <v>6833</v>
      </c>
      <c r="L24746" s="14">
        <f>AND(vyberHrace&lt;&gt;"",ISNUMBER(SEARCH(vyberHrace,$B24746)))</f>
      </c>
      <c r="M24746" s="14">
        <f>AND($I24746=MID(kododd,1,2),$J24746=MID(kododd,3,3))</f>
      </c>
    </row>
    <row r="24747">
      <c r="A24747" s="95">
        <v>8826</v>
      </c>
      <c r="B24747" s="93" t="s">
        <v>21222</v>
      </c>
      <c r="C24747" s="93" t="s">
        <v>1462</v>
      </c>
      <c r="D24747" s="95">
        <v>1664</v>
      </c>
      <c r="E24747" s="95">
        <v>1778</v>
      </c>
      <c r="F24747" s="95">
        <v>341614</v>
      </c>
      <c r="G24747" s="95">
        <v>250</v>
      </c>
      <c r="H24747" s="93" t="s">
        <v>8976</v>
      </c>
      <c r="I24747" s="93" t="s">
        <v>23895</v>
      </c>
      <c r="J24747" s="93" t="s">
        <v>20947</v>
      </c>
      <c r="K24747" s="93" t="s">
        <v>6833</v>
      </c>
      <c r="L24747" s="14">
        <f>AND(vyberHrace&lt;&gt;"",ISNUMBER(SEARCH(vyberHrace,$B24747)))</f>
      </c>
      <c r="M24747" s="14">
        <f>AND($I24747=MID(kododd,1,2),$J24747=MID(kododd,3,3))</f>
      </c>
    </row>
    <row r="24748">
      <c r="A24748" s="95">
        <v>5306</v>
      </c>
      <c r="B24748" s="93" t="s">
        <v>21223</v>
      </c>
      <c r="C24748" s="93" t="s">
        <v>1449</v>
      </c>
      <c r="D24748" s="95">
        <v>1688</v>
      </c>
      <c r="E24748" s="95">
        <v>1803</v>
      </c>
      <c r="F24748" s="95">
        <v>341622</v>
      </c>
      <c r="G24748" s="95">
        <v>250</v>
      </c>
      <c r="H24748" s="93" t="s">
        <v>8976</v>
      </c>
      <c r="I24748" s="93" t="s">
        <v>23895</v>
      </c>
      <c r="J24748" s="93" t="s">
        <v>20947</v>
      </c>
      <c r="K24748" s="93" t="s">
        <v>6833</v>
      </c>
      <c r="L24748" s="14">
        <f>AND(vyberHrace&lt;&gt;"",ISNUMBER(SEARCH(vyberHrace,$B24748)))</f>
      </c>
      <c r="M24748" s="14">
        <f>AND($I24748=MID(kododd,1,2),$J24748=MID(kododd,3,3))</f>
      </c>
    </row>
    <row r="24749">
      <c r="A24749" s="95">
        <v>37186</v>
      </c>
      <c r="B24749" s="93" t="s">
        <v>21224</v>
      </c>
      <c r="C24749" s="93" t="s">
        <v>1400</v>
      </c>
      <c r="D24749" s="95">
        <v>1690</v>
      </c>
      <c r="E24749" s="95">
        <v>1808</v>
      </c>
      <c r="F24749" s="95">
        <v>372080</v>
      </c>
      <c r="G24749" s="95">
        <v>250</v>
      </c>
      <c r="H24749" s="93" t="s">
        <v>8976</v>
      </c>
      <c r="I24749" s="93" t="s">
        <v>23895</v>
      </c>
      <c r="J24749" s="93" t="s">
        <v>20947</v>
      </c>
      <c r="K24749" s="93" t="s">
        <v>6833</v>
      </c>
      <c r="L24749" s="14">
        <f>AND(vyberHrace&lt;&gt;"",ISNUMBER(SEARCH(vyberHrace,$B24749)))</f>
      </c>
      <c r="M24749" s="14">
        <f>AND($I24749=MID(kododd,1,2),$J24749=MID(kododd,3,3))</f>
      </c>
    </row>
    <row r="24750">
      <c r="A24750" s="95">
        <v>34803</v>
      </c>
      <c r="B24750" s="93" t="s">
        <v>21225</v>
      </c>
      <c r="C24750" s="93" t="s">
        <v>1409</v>
      </c>
      <c r="D24750" s="95">
        <v>1762</v>
      </c>
      <c r="E24750" s="95">
        <v>1821</v>
      </c>
      <c r="F24750" s="95">
        <v>366021</v>
      </c>
      <c r="G24750" s="95">
        <v>250</v>
      </c>
      <c r="H24750" s="93" t="s">
        <v>8976</v>
      </c>
      <c r="I24750" s="93" t="s">
        <v>23895</v>
      </c>
      <c r="J24750" s="93" t="s">
        <v>20947</v>
      </c>
      <c r="K24750" s="93" t="s">
        <v>6833</v>
      </c>
      <c r="L24750" s="14">
        <f>AND(vyberHrace&lt;&gt;"",ISNUMBER(SEARCH(vyberHrace,$B24750)))</f>
      </c>
      <c r="M24750" s="14">
        <f>AND($I24750=MID(kododd,1,2),$J24750=MID(kododd,3,3))</f>
      </c>
    </row>
    <row r="24751">
      <c r="A24751" s="95">
        <v>5229</v>
      </c>
      <c r="B24751" s="93" t="s">
        <v>21226</v>
      </c>
      <c r="C24751" s="93" t="s">
        <v>1404</v>
      </c>
      <c r="D24751" s="95">
        <v>1539</v>
      </c>
      <c r="E24751" s="95">
        <v>1683</v>
      </c>
      <c r="F24751" s="95">
        <v>356522</v>
      </c>
      <c r="G24751" s="95">
        <v>250</v>
      </c>
      <c r="H24751" s="93" t="s">
        <v>8976</v>
      </c>
      <c r="I24751" s="93" t="s">
        <v>23895</v>
      </c>
      <c r="J24751" s="93" t="s">
        <v>20947</v>
      </c>
      <c r="K24751" s="93" t="s">
        <v>6833</v>
      </c>
      <c r="L24751" s="14">
        <f>AND(vyberHrace&lt;&gt;"",ISNUMBER(SEARCH(vyberHrace,$B24751)))</f>
      </c>
      <c r="M24751" s="14">
        <f>AND($I24751=MID(kododd,1,2),$J24751=MID(kododd,3,3))</f>
      </c>
    </row>
    <row r="24752">
      <c r="A24752" s="95">
        <v>42750</v>
      </c>
      <c r="B24752" s="93" t="s">
        <v>21227</v>
      </c>
      <c r="C24752" s="93" t="s">
        <v>1402</v>
      </c>
      <c r="D24752" s="95">
        <v>1536</v>
      </c>
      <c r="E24752" s="95">
        <v>1686</v>
      </c>
      <c r="F24752" s="95">
        <v>392154</v>
      </c>
      <c r="G24752" s="95">
        <v>250</v>
      </c>
      <c r="H24752" s="93" t="s">
        <v>8976</v>
      </c>
      <c r="I24752" s="93" t="s">
        <v>23895</v>
      </c>
      <c r="J24752" s="93" t="s">
        <v>20947</v>
      </c>
      <c r="K24752" s="93" t="s">
        <v>6833</v>
      </c>
      <c r="L24752" s="14">
        <f>AND(vyberHrace&lt;&gt;"",ISNUMBER(SEARCH(vyberHrace,$B24752)))</f>
      </c>
      <c r="M24752" s="14">
        <f>AND($I24752=MID(kododd,1,2),$J24752=MID(kododd,3,3))</f>
      </c>
    </row>
    <row r="24753">
      <c r="A24753" s="95">
        <v>15265</v>
      </c>
      <c r="B24753" s="93" t="s">
        <v>26181</v>
      </c>
      <c r="C24753" s="93" t="s">
        <v>1461</v>
      </c>
      <c r="D24753" s="95">
        <v>1498</v>
      </c>
      <c r="E24753" s="95">
        <v>1757</v>
      </c>
      <c r="F24753" s="95">
        <v>23798874</v>
      </c>
      <c r="G24753" s="95">
        <v>250</v>
      </c>
      <c r="H24753" s="93" t="s">
        <v>8976</v>
      </c>
      <c r="I24753" s="93" t="s">
        <v>23895</v>
      </c>
      <c r="J24753" s="93" t="s">
        <v>20969</v>
      </c>
      <c r="K24753" s="93" t="s">
        <v>11269</v>
      </c>
      <c r="L24753" s="14">
        <f>AND(vyberHrace&lt;&gt;"",ISNUMBER(SEARCH(vyberHrace,$B24753)))</f>
      </c>
      <c r="M24753" s="14">
        <f>AND($I24753=MID(kododd,1,2),$J24753=MID(kododd,3,3))</f>
      </c>
    </row>
    <row r="24754">
      <c r="A24754" s="95">
        <v>55962</v>
      </c>
      <c r="B24754" s="93" t="s">
        <v>23108</v>
      </c>
      <c r="C24754" s="93" t="s">
        <v>3255</v>
      </c>
      <c r="D24754" s="95">
        <v>1156</v>
      </c>
      <c r="E24754" s="95">
        <v>1440</v>
      </c>
      <c r="F24754" s="95">
        <v>23767367</v>
      </c>
      <c r="G24754" s="95">
        <v>250</v>
      </c>
      <c r="H24754" s="93" t="s">
        <v>8976</v>
      </c>
      <c r="I24754" s="93" t="s">
        <v>23895</v>
      </c>
      <c r="J24754" s="93" t="s">
        <v>20944</v>
      </c>
      <c r="K24754" s="93" t="s">
        <v>11221</v>
      </c>
      <c r="L24754" s="14">
        <f>AND(vyberHrace&lt;&gt;"",ISNUMBER(SEARCH(vyberHrace,$B24754)))</f>
      </c>
      <c r="M24754" s="14">
        <f>AND($I24754=MID(kododd,1,2),$J24754=MID(kododd,3,3))</f>
      </c>
    </row>
    <row r="24755">
      <c r="A24755" s="95">
        <v>56140</v>
      </c>
      <c r="B24755" s="93" t="s">
        <v>23231</v>
      </c>
      <c r="C24755" s="93" t="s">
        <v>1412</v>
      </c>
      <c r="F24755" s="95">
        <v>23772484</v>
      </c>
      <c r="G24755" s="95">
        <v>250</v>
      </c>
      <c r="H24755" s="93" t="s">
        <v>8976</v>
      </c>
      <c r="I24755" s="93" t="s">
        <v>23895</v>
      </c>
      <c r="J24755" s="93" t="s">
        <v>20948</v>
      </c>
      <c r="K24755" s="93" t="s">
        <v>6265</v>
      </c>
      <c r="L24755" s="14">
        <f>AND(vyberHrace&lt;&gt;"",ISNUMBER(SEARCH(vyberHrace,$B24755)))</f>
      </c>
      <c r="M24755" s="14">
        <f>AND($I24755=MID(kododd,1,2),$J24755=MID(kododd,3,3))</f>
      </c>
    </row>
    <row r="24756">
      <c r="A24756" s="95">
        <v>60192</v>
      </c>
      <c r="B24756" s="93" t="s">
        <v>26655</v>
      </c>
      <c r="C24756" s="93" t="s">
        <v>1450</v>
      </c>
      <c r="G24756" s="95">
        <v>250</v>
      </c>
      <c r="H24756" s="93" t="s">
        <v>8976</v>
      </c>
      <c r="I24756" s="93" t="s">
        <v>23895</v>
      </c>
      <c r="J24756" s="93" t="s">
        <v>20878</v>
      </c>
      <c r="K24756" s="93" t="s">
        <v>6859</v>
      </c>
      <c r="L24756" s="14">
        <f>AND(vyberHrace&lt;&gt;"",ISNUMBER(SEARCH(vyberHrace,$B24756)))</f>
      </c>
      <c r="M24756" s="14">
        <f>AND($I24756=MID(kododd,1,2),$J24756=MID(kododd,3,3))</f>
      </c>
    </row>
    <row r="24757">
      <c r="A24757" s="95">
        <v>25</v>
      </c>
      <c r="B24757" s="93" t="s">
        <v>21262</v>
      </c>
      <c r="C24757" s="93" t="s">
        <v>1432</v>
      </c>
      <c r="D24757" s="95">
        <v>2325</v>
      </c>
      <c r="E24757" s="95">
        <v>2333</v>
      </c>
      <c r="F24757" s="95">
        <v>300659</v>
      </c>
      <c r="G24757" s="95">
        <v>250</v>
      </c>
      <c r="H24757" s="93" t="s">
        <v>8976</v>
      </c>
      <c r="I24757" s="93" t="s">
        <v>23895</v>
      </c>
      <c r="J24757" s="93" t="s">
        <v>20882</v>
      </c>
      <c r="K24757" s="93" t="s">
        <v>6865</v>
      </c>
      <c r="L24757" s="14">
        <f>AND(vyberHrace&lt;&gt;"",ISNUMBER(SEARCH(vyberHrace,$B24757)))</f>
      </c>
      <c r="M24757" s="14">
        <f>AND($I24757=MID(kododd,1,2),$J24757=MID(kododd,3,3))</f>
      </c>
    </row>
    <row r="24758">
      <c r="A24758" s="95">
        <v>62823</v>
      </c>
      <c r="B24758" s="93" t="s">
        <v>29740</v>
      </c>
      <c r="C24758" s="93" t="s">
        <v>1487</v>
      </c>
      <c r="G24758" s="95">
        <v>250</v>
      </c>
      <c r="H24758" s="93" t="s">
        <v>8976</v>
      </c>
      <c r="I24758" s="93" t="s">
        <v>23895</v>
      </c>
      <c r="J24758" s="93" t="s">
        <v>20878</v>
      </c>
      <c r="K24758" s="93" t="s">
        <v>6859</v>
      </c>
      <c r="L24758" s="14">
        <f>AND(vyberHrace&lt;&gt;"",ISNUMBER(SEARCH(vyberHrace,$B24758)))</f>
      </c>
      <c r="M24758" s="14">
        <f>AND($I24758=MID(kododd,1,2),$J24758=MID(kododd,3,3))</f>
      </c>
    </row>
    <row r="24759">
      <c r="A24759" s="95">
        <v>61616</v>
      </c>
      <c r="B24759" s="93" t="s">
        <v>27781</v>
      </c>
      <c r="C24759" s="93" t="s">
        <v>1411</v>
      </c>
      <c r="G24759" s="95">
        <v>0</v>
      </c>
      <c r="H24759" s="93" t="s">
        <v>8976</v>
      </c>
      <c r="I24759" s="93" t="s">
        <v>23895</v>
      </c>
      <c r="J24759" s="93" t="s">
        <v>20882</v>
      </c>
      <c r="K24759" s="93" t="s">
        <v>6865</v>
      </c>
      <c r="L24759" s="14">
        <f>AND(vyberHrace&lt;&gt;"",ISNUMBER(SEARCH(vyberHrace,$B24759)))</f>
      </c>
      <c r="M24759" s="14">
        <f>AND($I24759=MID(kododd,1,2),$J24759=MID(kododd,3,3))</f>
      </c>
    </row>
    <row r="24760">
      <c r="A24760" s="95">
        <v>52440</v>
      </c>
      <c r="B24760" s="93" t="s">
        <v>2386</v>
      </c>
      <c r="C24760" s="93" t="s">
        <v>1422</v>
      </c>
      <c r="G24760" s="95">
        <v>0</v>
      </c>
      <c r="H24760" s="93" t="s">
        <v>8976</v>
      </c>
      <c r="I24760" s="93" t="s">
        <v>23895</v>
      </c>
      <c r="J24760" s="93" t="s">
        <v>20878</v>
      </c>
      <c r="K24760" s="93" t="s">
        <v>6859</v>
      </c>
      <c r="L24760" s="14">
        <f>AND(vyberHrace&lt;&gt;"",ISNUMBER(SEARCH(vyberHrace,$B24760)))</f>
      </c>
      <c r="M24760" s="14">
        <f>AND($I24760=MID(kododd,1,2),$J24760=MID(kododd,3,3))</f>
      </c>
    </row>
    <row r="24761">
      <c r="A24761" s="95">
        <v>60697</v>
      </c>
      <c r="B24761" s="93" t="s">
        <v>27110</v>
      </c>
      <c r="C24761" s="93" t="s">
        <v>1487</v>
      </c>
      <c r="G24761" s="95">
        <v>250</v>
      </c>
      <c r="H24761" s="93" t="s">
        <v>8976</v>
      </c>
      <c r="I24761" s="93" t="s">
        <v>23895</v>
      </c>
      <c r="J24761" s="93" t="s">
        <v>20867</v>
      </c>
      <c r="K24761" s="93" t="s">
        <v>6764</v>
      </c>
      <c r="L24761" s="14">
        <f>AND(vyberHrace&lt;&gt;"",ISNUMBER(SEARCH(vyberHrace,$B24761)))</f>
      </c>
      <c r="M24761" s="14">
        <f>AND($I24761=MID(kododd,1,2),$J24761=MID(kododd,3,3))</f>
      </c>
    </row>
    <row r="24762">
      <c r="A24762" s="95">
        <v>58416</v>
      </c>
      <c r="B24762" s="93" t="s">
        <v>24922</v>
      </c>
      <c r="C24762" s="93" t="s">
        <v>1420</v>
      </c>
      <c r="G24762" s="95">
        <v>0</v>
      </c>
      <c r="H24762" s="93" t="s">
        <v>8976</v>
      </c>
      <c r="I24762" s="93" t="s">
        <v>23895</v>
      </c>
      <c r="J24762" s="93" t="s">
        <v>20878</v>
      </c>
      <c r="K24762" s="93" t="s">
        <v>6859</v>
      </c>
      <c r="L24762" s="14">
        <f>AND(vyberHrace&lt;&gt;"",ISNUMBER(SEARCH(vyberHrace,$B24762)))</f>
      </c>
      <c r="M24762" s="14">
        <f>AND($I24762=MID(kododd,1,2),$J24762=MID(kododd,3,3))</f>
      </c>
    </row>
    <row r="24763">
      <c r="A24763" s="95">
        <v>7084</v>
      </c>
      <c r="B24763" s="93" t="s">
        <v>19802</v>
      </c>
      <c r="C24763" s="93" t="s">
        <v>1433</v>
      </c>
      <c r="D24763" s="95">
        <v>1732</v>
      </c>
      <c r="E24763" s="95">
        <v>1840</v>
      </c>
      <c r="F24763" s="95">
        <v>367966</v>
      </c>
      <c r="G24763" s="95">
        <v>250</v>
      </c>
      <c r="H24763" s="93" t="s">
        <v>8976</v>
      </c>
      <c r="I24763" s="93" t="s">
        <v>23895</v>
      </c>
      <c r="J24763" s="93" t="s">
        <v>20854</v>
      </c>
      <c r="K24763" s="93" t="s">
        <v>9943</v>
      </c>
      <c r="L24763" s="14">
        <f>AND(vyberHrace&lt;&gt;"",ISNUMBER(SEARCH(vyberHrace,$B24763)))</f>
      </c>
      <c r="M24763" s="14">
        <f>AND($I24763=MID(kododd,1,2),$J24763=MID(kododd,3,3))</f>
      </c>
    </row>
    <row r="24764">
      <c r="A24764" s="95">
        <v>43930</v>
      </c>
      <c r="B24764" s="93" t="s">
        <v>14058</v>
      </c>
      <c r="C24764" s="93" t="s">
        <v>3255</v>
      </c>
      <c r="D24764" s="95">
        <v>1292</v>
      </c>
      <c r="E24764" s="95">
        <v>1533</v>
      </c>
      <c r="F24764" s="95">
        <v>23723637</v>
      </c>
      <c r="G24764" s="95">
        <v>250</v>
      </c>
      <c r="H24764" s="93" t="s">
        <v>8976</v>
      </c>
      <c r="I24764" s="93" t="s">
        <v>23895</v>
      </c>
      <c r="J24764" s="93" t="s">
        <v>20920</v>
      </c>
      <c r="K24764" s="93" t="s">
        <v>3843</v>
      </c>
      <c r="L24764" s="14">
        <f>AND(vyberHrace&lt;&gt;"",ISNUMBER(SEARCH(vyberHrace,$B24764)))</f>
      </c>
      <c r="M24764" s="14">
        <f>AND($I24764=MID(kododd,1,2),$J24764=MID(kododd,3,3))</f>
      </c>
    </row>
    <row r="24765">
      <c r="A24765" s="95">
        <v>50817</v>
      </c>
      <c r="B24765" s="93" t="s">
        <v>14060</v>
      </c>
      <c r="C24765" s="93" t="s">
        <v>1406</v>
      </c>
      <c r="D24765" s="95">
        <v>1093</v>
      </c>
      <c r="F24765" s="95">
        <v>23739061</v>
      </c>
      <c r="G24765" s="95">
        <v>250</v>
      </c>
      <c r="H24765" s="93" t="s">
        <v>8976</v>
      </c>
      <c r="I24765" s="93" t="s">
        <v>23895</v>
      </c>
      <c r="J24765" s="93" t="s">
        <v>20920</v>
      </c>
      <c r="K24765" s="93" t="s">
        <v>3843</v>
      </c>
      <c r="L24765" s="14">
        <f>AND(vyberHrace&lt;&gt;"",ISNUMBER(SEARCH(vyberHrace,$B24765)))</f>
      </c>
      <c r="M24765" s="14">
        <f>AND($I24765=MID(kododd,1,2),$J24765=MID(kododd,3,3))</f>
      </c>
    </row>
    <row r="24766">
      <c r="A24766" s="95">
        <v>40628</v>
      </c>
      <c r="B24766" s="93" t="s">
        <v>11653</v>
      </c>
      <c r="C24766" s="93" t="s">
        <v>1438</v>
      </c>
      <c r="D24766" s="95">
        <v>1202</v>
      </c>
      <c r="E24766" s="95">
        <v>1506</v>
      </c>
      <c r="F24766" s="95">
        <v>23706651</v>
      </c>
      <c r="G24766" s="95">
        <v>250</v>
      </c>
      <c r="H24766" s="93" t="s">
        <v>8976</v>
      </c>
      <c r="I24766" s="93" t="s">
        <v>23895</v>
      </c>
      <c r="J24766" s="93" t="s">
        <v>20920</v>
      </c>
      <c r="K24766" s="93" t="s">
        <v>3843</v>
      </c>
      <c r="L24766" s="14">
        <f>AND(vyberHrace&lt;&gt;"",ISNUMBER(SEARCH(vyberHrace,$B24766)))</f>
      </c>
      <c r="M24766" s="14">
        <f>AND($I24766=MID(kododd,1,2),$J24766=MID(kododd,3,3))</f>
      </c>
    </row>
    <row r="24767">
      <c r="A24767" s="95">
        <v>12925</v>
      </c>
      <c r="B24767" s="93" t="s">
        <v>19818</v>
      </c>
      <c r="C24767" s="93" t="s">
        <v>1464</v>
      </c>
      <c r="D24767" s="95">
        <v>2127</v>
      </c>
      <c r="E24767" s="95">
        <v>2117</v>
      </c>
      <c r="F24767" s="95">
        <v>321206</v>
      </c>
      <c r="G24767" s="95">
        <v>250</v>
      </c>
      <c r="H24767" s="93" t="s">
        <v>8976</v>
      </c>
      <c r="I24767" s="93" t="s">
        <v>23895</v>
      </c>
      <c r="J24767" s="93" t="s">
        <v>20882</v>
      </c>
      <c r="K24767" s="93" t="s">
        <v>6865</v>
      </c>
      <c r="L24767" s="14">
        <f>AND(vyberHrace&lt;&gt;"",ISNUMBER(SEARCH(vyberHrace,$B24767)))</f>
      </c>
      <c r="M24767" s="14">
        <f>AND($I24767=MID(kododd,1,2),$J24767=MID(kododd,3,3))</f>
      </c>
    </row>
    <row r="24768">
      <c r="A24768" s="95">
        <v>8039</v>
      </c>
      <c r="B24768" s="93" t="s">
        <v>12852</v>
      </c>
      <c r="C24768" s="93" t="s">
        <v>1446</v>
      </c>
      <c r="D24768" s="95">
        <v>2019</v>
      </c>
      <c r="E24768" s="95">
        <v>2031</v>
      </c>
      <c r="F24768" s="95">
        <v>314269</v>
      </c>
      <c r="G24768" s="95">
        <v>250</v>
      </c>
      <c r="H24768" s="93" t="s">
        <v>8976</v>
      </c>
      <c r="I24768" s="93" t="s">
        <v>23895</v>
      </c>
      <c r="J24768" s="93" t="s">
        <v>20865</v>
      </c>
      <c r="K24768" s="93" t="s">
        <v>6760</v>
      </c>
      <c r="L24768" s="14">
        <f>AND(vyberHrace&lt;&gt;"",ISNUMBER(SEARCH(vyberHrace,$B24768)))</f>
      </c>
      <c r="M24768" s="14">
        <f>AND($I24768=MID(kododd,1,2),$J24768=MID(kododd,3,3))</f>
      </c>
    </row>
    <row r="24769">
      <c r="A24769" s="95">
        <v>49290</v>
      </c>
      <c r="B24769" s="93" t="s">
        <v>17367</v>
      </c>
      <c r="C24769" s="93" t="s">
        <v>1430</v>
      </c>
      <c r="G24769" s="95">
        <v>0</v>
      </c>
      <c r="H24769" s="93" t="s">
        <v>8976</v>
      </c>
      <c r="I24769" s="93" t="s">
        <v>23895</v>
      </c>
      <c r="J24769" s="93" t="s">
        <v>20920</v>
      </c>
      <c r="K24769" s="93" t="s">
        <v>3843</v>
      </c>
      <c r="L24769" s="14">
        <f>AND(vyberHrace&lt;&gt;"",ISNUMBER(SEARCH(vyberHrace,$B24769)))</f>
      </c>
      <c r="M24769" s="14">
        <f>AND($I24769=MID(kododd,1,2),$J24769=MID(kododd,3,3))</f>
      </c>
    </row>
    <row r="24770">
      <c r="A24770" s="95">
        <v>13141</v>
      </c>
      <c r="B24770" s="93" t="s">
        <v>17368</v>
      </c>
      <c r="C24770" s="93" t="s">
        <v>1401</v>
      </c>
      <c r="D24770" s="95">
        <v>2172</v>
      </c>
      <c r="E24770" s="95">
        <v>2229</v>
      </c>
      <c r="F24770" s="95">
        <v>313998</v>
      </c>
      <c r="G24770" s="95">
        <v>250</v>
      </c>
      <c r="H24770" s="93" t="s">
        <v>8976</v>
      </c>
      <c r="I24770" s="93" t="s">
        <v>23895</v>
      </c>
      <c r="J24770" s="93" t="s">
        <v>20966</v>
      </c>
      <c r="K24770" s="93" t="s">
        <v>3069</v>
      </c>
      <c r="L24770" s="14">
        <f>AND(vyberHrace&lt;&gt;"",ISNUMBER(SEARCH(vyberHrace,$B24770)))</f>
      </c>
      <c r="M24770" s="14">
        <f>AND($I24770=MID(kododd,1,2),$J24770=MID(kododd,3,3))</f>
      </c>
    </row>
    <row r="24771">
      <c r="A24771" s="95">
        <v>63491</v>
      </c>
      <c r="B24771" s="93" t="s">
        <v>29741</v>
      </c>
      <c r="C24771" s="93" t="s">
        <v>1457</v>
      </c>
      <c r="G24771" s="95">
        <v>250</v>
      </c>
      <c r="H24771" s="93" t="s">
        <v>8976</v>
      </c>
      <c r="I24771" s="93" t="s">
        <v>23895</v>
      </c>
      <c r="J24771" s="93" t="s">
        <v>20914</v>
      </c>
      <c r="K24771" s="93" t="s">
        <v>4359</v>
      </c>
      <c r="L24771" s="14">
        <f>AND(vyberHrace&lt;&gt;"",ISNUMBER(SEARCH(vyberHrace,$B24771)))</f>
      </c>
      <c r="M24771" s="14">
        <f>AND($I24771=MID(kododd,1,2),$J24771=MID(kododd,3,3))</f>
      </c>
    </row>
    <row r="24772">
      <c r="A24772" s="95">
        <v>27498</v>
      </c>
      <c r="B24772" s="93" t="s">
        <v>17370</v>
      </c>
      <c r="C24772" s="93" t="s">
        <v>1439</v>
      </c>
      <c r="D24772" s="95">
        <v>1507</v>
      </c>
      <c r="F24772" s="95">
        <v>23784199</v>
      </c>
      <c r="G24772" s="95">
        <v>250</v>
      </c>
      <c r="H24772" s="93" t="s">
        <v>8976</v>
      </c>
      <c r="I24772" s="93" t="s">
        <v>23895</v>
      </c>
      <c r="J24772" s="93" t="s">
        <v>20843</v>
      </c>
      <c r="K24772" s="93" t="s">
        <v>9950</v>
      </c>
      <c r="L24772" s="14">
        <f>AND(vyberHrace&lt;&gt;"",ISNUMBER(SEARCH(vyberHrace,$B24772)))</f>
      </c>
      <c r="M24772" s="14">
        <f>AND($I24772=MID(kododd,1,2),$J24772=MID(kododd,3,3))</f>
      </c>
    </row>
    <row r="24773">
      <c r="A24773" s="95">
        <v>36064</v>
      </c>
      <c r="B24773" s="93" t="s">
        <v>17373</v>
      </c>
      <c r="C24773" s="93" t="s">
        <v>1438</v>
      </c>
      <c r="D24773" s="95">
        <v>1128</v>
      </c>
      <c r="E24773" s="95">
        <v>1479</v>
      </c>
      <c r="F24773" s="95">
        <v>23706864</v>
      </c>
      <c r="G24773" s="95">
        <v>0</v>
      </c>
      <c r="H24773" s="93" t="s">
        <v>8976</v>
      </c>
      <c r="I24773" s="93" t="s">
        <v>23895</v>
      </c>
      <c r="J24773" s="93" t="s">
        <v>20848</v>
      </c>
      <c r="K24773" s="93" t="s">
        <v>3603</v>
      </c>
      <c r="L24773" s="14">
        <f>AND(vyberHrace&lt;&gt;"",ISNUMBER(SEARCH(vyberHrace,$B24773)))</f>
      </c>
      <c r="M24773" s="14">
        <f>AND($I24773=MID(kododd,1,2),$J24773=MID(kododd,3,3))</f>
      </c>
    </row>
    <row r="24774">
      <c r="A24774" s="95">
        <v>41029</v>
      </c>
      <c r="B24774" s="93" t="s">
        <v>17376</v>
      </c>
      <c r="C24774" s="93" t="s">
        <v>1402</v>
      </c>
      <c r="F24774" s="95">
        <v>23714859</v>
      </c>
      <c r="G24774" s="95">
        <v>0</v>
      </c>
      <c r="H24774" s="93" t="s">
        <v>8976</v>
      </c>
      <c r="I24774" s="93" t="s">
        <v>23895</v>
      </c>
      <c r="J24774" s="93" t="s">
        <v>20848</v>
      </c>
      <c r="K24774" s="93" t="s">
        <v>3603</v>
      </c>
      <c r="L24774" s="14">
        <f>AND(vyberHrace&lt;&gt;"",ISNUMBER(SEARCH(vyberHrace,$B24774)))</f>
      </c>
      <c r="M24774" s="14">
        <f>AND($I24774=MID(kododd,1,2),$J24774=MID(kododd,3,3))</f>
      </c>
    </row>
    <row r="24775">
      <c r="A24775" s="95">
        <v>60198</v>
      </c>
      <c r="B24775" s="93" t="s">
        <v>26661</v>
      </c>
      <c r="C24775" s="93" t="s">
        <v>1450</v>
      </c>
      <c r="G24775" s="95">
        <v>250</v>
      </c>
      <c r="H24775" s="93" t="s">
        <v>8976</v>
      </c>
      <c r="I24775" s="93" t="s">
        <v>23895</v>
      </c>
      <c r="J24775" s="93" t="s">
        <v>20882</v>
      </c>
      <c r="K24775" s="93" t="s">
        <v>6865</v>
      </c>
      <c r="L24775" s="14">
        <f>AND(vyberHrace&lt;&gt;"",ISNUMBER(SEARCH(vyberHrace,$B24775)))</f>
      </c>
      <c r="M24775" s="14">
        <f>AND($I24775=MID(kododd,1,2),$J24775=MID(kododd,3,3))</f>
      </c>
    </row>
    <row r="24776">
      <c r="A24776" s="95">
        <v>54288</v>
      </c>
      <c r="B24776" s="93" t="s">
        <v>1318</v>
      </c>
      <c r="C24776" s="93" t="s">
        <v>1411</v>
      </c>
      <c r="G24776" s="95">
        <v>0</v>
      </c>
      <c r="H24776" s="93" t="s">
        <v>8976</v>
      </c>
      <c r="I24776" s="93" t="s">
        <v>23895</v>
      </c>
      <c r="J24776" s="93" t="s">
        <v>20935</v>
      </c>
      <c r="K24776" s="93" t="s">
        <v>6901</v>
      </c>
      <c r="L24776" s="14">
        <f>AND(vyberHrace&lt;&gt;"",ISNUMBER(SEARCH(vyberHrace,$B24776)))</f>
      </c>
      <c r="M24776" s="14">
        <f>AND($I24776=MID(kododd,1,2),$J24776=MID(kododd,3,3))</f>
      </c>
    </row>
    <row r="24777">
      <c r="A24777" s="95">
        <v>56668</v>
      </c>
      <c r="B24777" s="93" t="s">
        <v>23336</v>
      </c>
      <c r="C24777" s="93" t="s">
        <v>1411</v>
      </c>
      <c r="F24777" s="95">
        <v>23781513</v>
      </c>
      <c r="G24777" s="95">
        <v>0</v>
      </c>
      <c r="H24777" s="93" t="s">
        <v>8976</v>
      </c>
      <c r="I24777" s="93" t="s">
        <v>23895</v>
      </c>
      <c r="J24777" s="93" t="s">
        <v>20935</v>
      </c>
      <c r="K24777" s="93" t="s">
        <v>6901</v>
      </c>
      <c r="L24777" s="14">
        <f>AND(vyberHrace&lt;&gt;"",ISNUMBER(SEARCH(vyberHrace,$B24777)))</f>
      </c>
      <c r="M24777" s="14">
        <f>AND($I24777=MID(kododd,1,2),$J24777=MID(kododd,3,3))</f>
      </c>
    </row>
    <row r="24778">
      <c r="A24778" s="95">
        <v>62754</v>
      </c>
      <c r="B24778" s="93" t="s">
        <v>29742</v>
      </c>
      <c r="C24778" s="93" t="s">
        <v>1486</v>
      </c>
      <c r="G24778" s="95">
        <v>250</v>
      </c>
      <c r="H24778" s="93" t="s">
        <v>8976</v>
      </c>
      <c r="I24778" s="93" t="s">
        <v>23895</v>
      </c>
      <c r="J24778" s="93" t="s">
        <v>20947</v>
      </c>
      <c r="K24778" s="93" t="s">
        <v>6833</v>
      </c>
      <c r="L24778" s="14">
        <f>AND(vyberHrace&lt;&gt;"",ISNUMBER(SEARCH(vyberHrace,$B24778)))</f>
      </c>
      <c r="M24778" s="14">
        <f>AND($I24778=MID(kododd,1,2),$J24778=MID(kododd,3,3))</f>
      </c>
    </row>
    <row r="24779">
      <c r="A24779" s="95">
        <v>46867</v>
      </c>
      <c r="B24779" s="93" t="s">
        <v>17386</v>
      </c>
      <c r="C24779" s="93" t="s">
        <v>1416</v>
      </c>
      <c r="G24779" s="95">
        <v>0</v>
      </c>
      <c r="H24779" s="93" t="s">
        <v>8976</v>
      </c>
      <c r="I24779" s="93" t="s">
        <v>23895</v>
      </c>
      <c r="J24779" s="93" t="s">
        <v>20878</v>
      </c>
      <c r="K24779" s="93" t="s">
        <v>6859</v>
      </c>
      <c r="L24779" s="14">
        <f>AND(vyberHrace&lt;&gt;"",ISNUMBER(SEARCH(vyberHrace,$B24779)))</f>
      </c>
      <c r="M24779" s="14">
        <f>AND($I24779=MID(kododd,1,2),$J24779=MID(kododd,3,3))</f>
      </c>
    </row>
    <row r="24780">
      <c r="A24780" s="95">
        <v>7088</v>
      </c>
      <c r="B24780" s="93" t="s">
        <v>17900</v>
      </c>
      <c r="C24780" s="93" t="s">
        <v>1432</v>
      </c>
      <c r="D24780" s="95">
        <v>1904</v>
      </c>
      <c r="E24780" s="95">
        <v>1919</v>
      </c>
      <c r="F24780" s="95">
        <v>23713054</v>
      </c>
      <c r="G24780" s="95">
        <v>0</v>
      </c>
      <c r="H24780" s="93" t="s">
        <v>8976</v>
      </c>
      <c r="I24780" s="93" t="s">
        <v>23895</v>
      </c>
      <c r="J24780" s="93" t="s">
        <v>20882</v>
      </c>
      <c r="K24780" s="93" t="s">
        <v>6865</v>
      </c>
      <c r="L24780" s="14">
        <f>AND(vyberHrace&lt;&gt;"",ISNUMBER(SEARCH(vyberHrace,$B24780)))</f>
      </c>
      <c r="M24780" s="14">
        <f>AND($I24780=MID(kododd,1,2),$J24780=MID(kododd,3,3))</f>
      </c>
    </row>
    <row r="24781">
      <c r="A24781" s="95">
        <v>2185</v>
      </c>
      <c r="B24781" s="93" t="s">
        <v>17905</v>
      </c>
      <c r="C24781" s="93" t="s">
        <v>1455</v>
      </c>
      <c r="D24781" s="95">
        <v>1891</v>
      </c>
      <c r="E24781" s="95">
        <v>1918</v>
      </c>
      <c r="F24781" s="95">
        <v>317691</v>
      </c>
      <c r="G24781" s="95">
        <v>250</v>
      </c>
      <c r="H24781" s="93" t="s">
        <v>8976</v>
      </c>
      <c r="I24781" s="93" t="s">
        <v>23895</v>
      </c>
      <c r="J24781" s="93" t="s">
        <v>20882</v>
      </c>
      <c r="K24781" s="93" t="s">
        <v>6865</v>
      </c>
      <c r="L24781" s="14">
        <f>AND(vyberHrace&lt;&gt;"",ISNUMBER(SEARCH(vyberHrace,$B24781)))</f>
      </c>
      <c r="M24781" s="14">
        <f>AND($I24781=MID(kododd,1,2),$J24781=MID(kododd,3,3))</f>
      </c>
    </row>
    <row r="24782">
      <c r="A24782" s="95">
        <v>3154</v>
      </c>
      <c r="B24782" s="93" t="s">
        <v>17906</v>
      </c>
      <c r="C24782" s="93" t="s">
        <v>1430</v>
      </c>
      <c r="D24782" s="95">
        <v>1865</v>
      </c>
      <c r="E24782" s="95">
        <v>1889</v>
      </c>
      <c r="F24782" s="95">
        <v>327360</v>
      </c>
      <c r="G24782" s="95">
        <v>250</v>
      </c>
      <c r="H24782" s="93" t="s">
        <v>8976</v>
      </c>
      <c r="I24782" s="93" t="s">
        <v>23895</v>
      </c>
      <c r="J24782" s="93" t="s">
        <v>20882</v>
      </c>
      <c r="K24782" s="93" t="s">
        <v>6865</v>
      </c>
      <c r="L24782" s="14">
        <f>AND(vyberHrace&lt;&gt;"",ISNUMBER(SEARCH(vyberHrace,$B24782)))</f>
      </c>
      <c r="M24782" s="14">
        <f>AND($I24782=MID(kododd,1,2),$J24782=MID(kododd,3,3))</f>
      </c>
    </row>
    <row r="24783">
      <c r="A24783" s="95">
        <v>858</v>
      </c>
      <c r="B24783" s="93" t="s">
        <v>17908</v>
      </c>
      <c r="C24783" s="93" t="s">
        <v>1428</v>
      </c>
      <c r="D24783" s="95">
        <v>1936</v>
      </c>
      <c r="E24783" s="95">
        <v>1965</v>
      </c>
      <c r="F24783" s="95">
        <v>375187</v>
      </c>
      <c r="G24783" s="95">
        <v>250</v>
      </c>
      <c r="H24783" s="93" t="s">
        <v>8976</v>
      </c>
      <c r="I24783" s="93" t="s">
        <v>23895</v>
      </c>
      <c r="J24783" s="93" t="s">
        <v>21013</v>
      </c>
      <c r="K24783" s="93" t="s">
        <v>12269</v>
      </c>
      <c r="L24783" s="14">
        <f>AND(vyberHrace&lt;&gt;"",ISNUMBER(SEARCH(vyberHrace,$B24783)))</f>
      </c>
      <c r="M24783" s="14">
        <f>AND($I24783=MID(kododd,1,2),$J24783=MID(kododd,3,3))</f>
      </c>
    </row>
    <row r="24784">
      <c r="A24784" s="95">
        <v>62848</v>
      </c>
      <c r="B24784" s="93" t="s">
        <v>29743</v>
      </c>
      <c r="C24784" s="93" t="s">
        <v>1487</v>
      </c>
      <c r="G24784" s="95">
        <v>250</v>
      </c>
      <c r="H24784" s="93" t="s">
        <v>8976</v>
      </c>
      <c r="I24784" s="93" t="s">
        <v>23895</v>
      </c>
      <c r="J24784" s="93" t="s">
        <v>20935</v>
      </c>
      <c r="K24784" s="93" t="s">
        <v>6901</v>
      </c>
      <c r="L24784" s="14">
        <f>AND(vyberHrace&lt;&gt;"",ISNUMBER(SEARCH(vyberHrace,$B24784)))</f>
      </c>
      <c r="M24784" s="14">
        <f>AND($I24784=MID(kododd,1,2),$J24784=MID(kododd,3,3))</f>
      </c>
    </row>
    <row r="24785">
      <c r="A24785" s="95">
        <v>10529</v>
      </c>
      <c r="B24785" s="93" t="s">
        <v>17915</v>
      </c>
      <c r="C24785" s="93" t="s">
        <v>1451</v>
      </c>
      <c r="D24785" s="95">
        <v>1746</v>
      </c>
      <c r="E24785" s="95">
        <v>1881</v>
      </c>
      <c r="F24785" s="95">
        <v>327379</v>
      </c>
      <c r="G24785" s="95">
        <v>0</v>
      </c>
      <c r="H24785" s="93" t="s">
        <v>8976</v>
      </c>
      <c r="I24785" s="93" t="s">
        <v>23895</v>
      </c>
      <c r="J24785" s="93" t="s">
        <v>20896</v>
      </c>
      <c r="K24785" s="93" t="s">
        <v>6905</v>
      </c>
      <c r="L24785" s="14">
        <f>AND(vyberHrace&lt;&gt;"",ISNUMBER(SEARCH(vyberHrace,$B24785)))</f>
      </c>
      <c r="M24785" s="14">
        <f>AND($I24785=MID(kododd,1,2),$J24785=MID(kododd,3,3))</f>
      </c>
    </row>
    <row r="24786">
      <c r="A24786" s="95">
        <v>63726</v>
      </c>
      <c r="B24786" s="93" t="s">
        <v>29913</v>
      </c>
      <c r="C24786" s="93" t="s">
        <v>1450</v>
      </c>
      <c r="D24786" s="95">
        <v>1039</v>
      </c>
      <c r="F24786" s="95">
        <v>571004980</v>
      </c>
      <c r="G24786" s="95">
        <v>250</v>
      </c>
      <c r="H24786" s="93" t="s">
        <v>8976</v>
      </c>
      <c r="I24786" s="93" t="s">
        <v>23895</v>
      </c>
      <c r="J24786" s="93" t="s">
        <v>20891</v>
      </c>
      <c r="K24786" s="93" t="s">
        <v>6860</v>
      </c>
      <c r="L24786" s="14">
        <f>AND(vyberHrace&lt;&gt;"",ISNUMBER(SEARCH(vyberHrace,$B24786)))</f>
      </c>
      <c r="M24786" s="14">
        <f>AND($I24786=MID(kododd,1,2),$J24786=MID(kododd,3,3))</f>
      </c>
    </row>
    <row r="24787">
      <c r="A24787" s="95">
        <v>57885</v>
      </c>
      <c r="B24787" s="93" t="s">
        <v>24432</v>
      </c>
      <c r="C24787" s="93" t="s">
        <v>1411</v>
      </c>
      <c r="G24787" s="95">
        <v>0</v>
      </c>
      <c r="H24787" s="93" t="s">
        <v>8976</v>
      </c>
      <c r="I24787" s="93" t="s">
        <v>23895</v>
      </c>
      <c r="J24787" s="93" t="s">
        <v>20882</v>
      </c>
      <c r="K24787" s="93" t="s">
        <v>6865</v>
      </c>
      <c r="L24787" s="14">
        <f>AND(vyberHrace&lt;&gt;"",ISNUMBER(SEARCH(vyberHrace,$B24787)))</f>
      </c>
      <c r="M24787" s="14">
        <f>AND($I24787=MID(kododd,1,2),$J24787=MID(kododd,3,3))</f>
      </c>
    </row>
    <row r="24788">
      <c r="A24788" s="95">
        <v>34059</v>
      </c>
      <c r="B24788" s="93" t="s">
        <v>18023</v>
      </c>
      <c r="C24788" s="93" t="s">
        <v>1421</v>
      </c>
      <c r="D24788" s="95">
        <v>1816</v>
      </c>
      <c r="E24788" s="95">
        <v>1898</v>
      </c>
      <c r="F24788" s="95">
        <v>358479</v>
      </c>
      <c r="G24788" s="95">
        <v>250</v>
      </c>
      <c r="H24788" s="93" t="s">
        <v>8976</v>
      </c>
      <c r="I24788" s="93" t="s">
        <v>23895</v>
      </c>
      <c r="J24788" s="93" t="s">
        <v>20879</v>
      </c>
      <c r="K24788" s="93" t="s">
        <v>23919</v>
      </c>
      <c r="L24788" s="14">
        <f>AND(vyberHrace&lt;&gt;"",ISNUMBER(SEARCH(vyberHrace,$B24788)))</f>
      </c>
      <c r="M24788" s="14">
        <f>AND($I24788=MID(kododd,1,2),$J24788=MID(kododd,3,3))</f>
      </c>
    </row>
    <row r="24789">
      <c r="A24789" s="95">
        <v>2754</v>
      </c>
      <c r="B24789" s="93" t="s">
        <v>18024</v>
      </c>
      <c r="C24789" s="93" t="s">
        <v>1474</v>
      </c>
      <c r="D24789" s="95">
        <v>1670</v>
      </c>
      <c r="E24789" s="95">
        <v>1800</v>
      </c>
      <c r="F24789" s="95">
        <v>358487</v>
      </c>
      <c r="G24789" s="95">
        <v>250</v>
      </c>
      <c r="H24789" s="93" t="s">
        <v>8976</v>
      </c>
      <c r="I24789" s="93" t="s">
        <v>23895</v>
      </c>
      <c r="J24789" s="93" t="s">
        <v>20879</v>
      </c>
      <c r="K24789" s="93" t="s">
        <v>23919</v>
      </c>
      <c r="L24789" s="14">
        <f>AND(vyberHrace&lt;&gt;"",ISNUMBER(SEARCH(vyberHrace,$B24789)))</f>
      </c>
      <c r="M24789" s="14">
        <f>AND($I24789=MID(kododd,1,2),$J24789=MID(kododd,3,3))</f>
      </c>
    </row>
    <row r="24790">
      <c r="A24790" s="95">
        <v>951</v>
      </c>
      <c r="B24790" s="93" t="s">
        <v>15701</v>
      </c>
      <c r="C24790" s="93" t="s">
        <v>1405</v>
      </c>
      <c r="D24790" s="95">
        <v>1991</v>
      </c>
      <c r="E24790" s="95">
        <v>2002</v>
      </c>
      <c r="F24790" s="95">
        <v>305928</v>
      </c>
      <c r="G24790" s="95">
        <v>0</v>
      </c>
      <c r="H24790" s="93" t="s">
        <v>8976</v>
      </c>
      <c r="I24790" s="93" t="s">
        <v>23895</v>
      </c>
      <c r="J24790" s="93" t="s">
        <v>20882</v>
      </c>
      <c r="K24790" s="93" t="s">
        <v>6865</v>
      </c>
      <c r="L24790" s="14">
        <f>AND(vyberHrace&lt;&gt;"",ISNUMBER(SEARCH(vyberHrace,$B24790)))</f>
      </c>
      <c r="M24790" s="14">
        <f>AND($I24790=MID(kododd,1,2),$J24790=MID(kododd,3,3))</f>
      </c>
    </row>
    <row r="24791">
      <c r="A24791" s="95">
        <v>41234</v>
      </c>
      <c r="B24791" s="93" t="s">
        <v>19917</v>
      </c>
      <c r="C24791" s="93" t="s">
        <v>1410</v>
      </c>
      <c r="G24791" s="95">
        <v>0</v>
      </c>
      <c r="H24791" s="93" t="s">
        <v>8976</v>
      </c>
      <c r="I24791" s="93" t="s">
        <v>23895</v>
      </c>
      <c r="J24791" s="93" t="s">
        <v>20947</v>
      </c>
      <c r="K24791" s="93" t="s">
        <v>6833</v>
      </c>
      <c r="L24791" s="14">
        <f>AND(vyberHrace&lt;&gt;"",ISNUMBER(SEARCH(vyberHrace,$B24791)))</f>
      </c>
      <c r="M24791" s="14">
        <f>AND($I24791=MID(kododd,1,2),$J24791=MID(kododd,3,3))</f>
      </c>
    </row>
    <row r="24792">
      <c r="A24792" s="95">
        <v>44251</v>
      </c>
      <c r="B24792" s="93" t="s">
        <v>19918</v>
      </c>
      <c r="C24792" s="93" t="s">
        <v>1410</v>
      </c>
      <c r="D24792" s="95">
        <v>1100</v>
      </c>
      <c r="F24792" s="95">
        <v>395471</v>
      </c>
      <c r="G24792" s="95">
        <v>0</v>
      </c>
      <c r="H24792" s="93" t="s">
        <v>8976</v>
      </c>
      <c r="I24792" s="93" t="s">
        <v>23895</v>
      </c>
      <c r="J24792" s="93" t="s">
        <v>20947</v>
      </c>
      <c r="K24792" s="93" t="s">
        <v>6833</v>
      </c>
      <c r="L24792" s="14">
        <f>AND(vyberHrace&lt;&gt;"",ISNUMBER(SEARCH(vyberHrace,$B24792)))</f>
      </c>
      <c r="M24792" s="14">
        <f>AND($I24792=MID(kododd,1,2),$J24792=MID(kododd,3,3))</f>
      </c>
    </row>
    <row r="24793">
      <c r="A24793" s="95">
        <v>51881</v>
      </c>
      <c r="B24793" s="93" t="s">
        <v>3774</v>
      </c>
      <c r="C24793" s="93" t="s">
        <v>1403</v>
      </c>
      <c r="F24793" s="95">
        <v>23748745</v>
      </c>
      <c r="G24793" s="95">
        <v>250</v>
      </c>
      <c r="H24793" s="93" t="s">
        <v>8976</v>
      </c>
      <c r="I24793" s="93" t="s">
        <v>23895</v>
      </c>
      <c r="J24793" s="93" t="s">
        <v>20891</v>
      </c>
      <c r="K24793" s="93" t="s">
        <v>6860</v>
      </c>
      <c r="L24793" s="14">
        <f>AND(vyberHrace&lt;&gt;"",ISNUMBER(SEARCH(vyberHrace,$B24793)))</f>
      </c>
      <c r="M24793" s="14">
        <f>AND($I24793=MID(kododd,1,2),$J24793=MID(kododd,3,3))</f>
      </c>
    </row>
    <row r="24794">
      <c r="A24794" s="95">
        <v>8820</v>
      </c>
      <c r="B24794" s="93" t="s">
        <v>19157</v>
      </c>
      <c r="C24794" s="93" t="s">
        <v>1404</v>
      </c>
      <c r="D24794" s="95">
        <v>1872</v>
      </c>
      <c r="E24794" s="95">
        <v>1921</v>
      </c>
      <c r="F24794" s="95">
        <v>341630</v>
      </c>
      <c r="G24794" s="95">
        <v>250</v>
      </c>
      <c r="H24794" s="93" t="s">
        <v>8976</v>
      </c>
      <c r="I24794" s="93" t="s">
        <v>23895</v>
      </c>
      <c r="J24794" s="93" t="s">
        <v>20947</v>
      </c>
      <c r="K24794" s="93" t="s">
        <v>6833</v>
      </c>
      <c r="L24794" s="14">
        <f>AND(vyberHrace&lt;&gt;"",ISNUMBER(SEARCH(vyberHrace,$B24794)))</f>
      </c>
      <c r="M24794" s="14">
        <f>AND($I24794=MID(kododd,1,2),$J24794=MID(kododd,3,3))</f>
      </c>
    </row>
    <row r="24795">
      <c r="A24795" s="95">
        <v>1352</v>
      </c>
      <c r="B24795" s="93" t="s">
        <v>23912</v>
      </c>
      <c r="C24795" s="93" t="s">
        <v>1413</v>
      </c>
      <c r="D24795" s="95">
        <v>1748</v>
      </c>
      <c r="E24795" s="95">
        <v>1808</v>
      </c>
      <c r="F24795" s="95">
        <v>346756</v>
      </c>
      <c r="G24795" s="95">
        <v>250</v>
      </c>
      <c r="H24795" s="93" t="s">
        <v>8976</v>
      </c>
      <c r="I24795" s="93" t="s">
        <v>23895</v>
      </c>
      <c r="J24795" s="93" t="s">
        <v>20908</v>
      </c>
      <c r="K24795" s="93" t="s">
        <v>4333</v>
      </c>
      <c r="L24795" s="14">
        <f>AND(vyberHrace&lt;&gt;"",ISNUMBER(SEARCH(vyberHrace,$B24795)))</f>
      </c>
      <c r="M24795" s="14">
        <f>AND($I24795=MID(kododd,1,2),$J24795=MID(kododd,3,3))</f>
      </c>
    </row>
    <row r="24796">
      <c r="A24796" s="95">
        <v>58417</v>
      </c>
      <c r="B24796" s="93" t="s">
        <v>24923</v>
      </c>
      <c r="C24796" s="93" t="s">
        <v>1486</v>
      </c>
      <c r="G24796" s="95">
        <v>0</v>
      </c>
      <c r="H24796" s="93" t="s">
        <v>8976</v>
      </c>
      <c r="I24796" s="93" t="s">
        <v>23895</v>
      </c>
      <c r="J24796" s="93" t="s">
        <v>20878</v>
      </c>
      <c r="K24796" s="93" t="s">
        <v>6859</v>
      </c>
      <c r="L24796" s="14">
        <f>AND(vyberHrace&lt;&gt;"",ISNUMBER(SEARCH(vyberHrace,$B24796)))</f>
      </c>
      <c r="M24796" s="14">
        <f>AND($I24796=MID(kododd,1,2),$J24796=MID(kododd,3,3))</f>
      </c>
    </row>
    <row r="24797">
      <c r="A24797" s="95">
        <v>5307</v>
      </c>
      <c r="B24797" s="93" t="s">
        <v>17312</v>
      </c>
      <c r="C24797" s="93" t="s">
        <v>1451</v>
      </c>
      <c r="D24797" s="95">
        <v>1868</v>
      </c>
      <c r="E24797" s="95">
        <v>1911</v>
      </c>
      <c r="F24797" s="95">
        <v>316695</v>
      </c>
      <c r="G24797" s="95">
        <v>250</v>
      </c>
      <c r="H24797" s="93" t="s">
        <v>8976</v>
      </c>
      <c r="I24797" s="93" t="s">
        <v>23895</v>
      </c>
      <c r="J24797" s="93" t="s">
        <v>20913</v>
      </c>
      <c r="K24797" s="93" t="s">
        <v>3849</v>
      </c>
      <c r="L24797" s="14">
        <f>AND(vyberHrace&lt;&gt;"",ISNUMBER(SEARCH(vyberHrace,$B24797)))</f>
      </c>
      <c r="M24797" s="14">
        <f>AND($I24797=MID(kododd,1,2),$J24797=MID(kododd,3,3))</f>
      </c>
    </row>
    <row r="24798">
      <c r="A24798" s="95">
        <v>58424</v>
      </c>
      <c r="B24798" s="93" t="s">
        <v>24930</v>
      </c>
      <c r="C24798" s="93" t="s">
        <v>1487</v>
      </c>
      <c r="G24798" s="95">
        <v>0</v>
      </c>
      <c r="H24798" s="93" t="s">
        <v>8976</v>
      </c>
      <c r="I24798" s="93" t="s">
        <v>23895</v>
      </c>
      <c r="J24798" s="93" t="s">
        <v>20878</v>
      </c>
      <c r="K24798" s="93" t="s">
        <v>6859</v>
      </c>
      <c r="L24798" s="14">
        <f>AND(vyberHrace&lt;&gt;"",ISNUMBER(SEARCH(vyberHrace,$B24798)))</f>
      </c>
      <c r="M24798" s="14">
        <f>AND($I24798=MID(kododd,1,2),$J24798=MID(kododd,3,3))</f>
      </c>
    </row>
    <row r="24799">
      <c r="A24799" s="95">
        <v>545</v>
      </c>
      <c r="B24799" s="93" t="s">
        <v>17324</v>
      </c>
      <c r="C24799" s="93" t="s">
        <v>1465</v>
      </c>
      <c r="D24799" s="95">
        <v>1889</v>
      </c>
      <c r="E24799" s="95">
        <v>1946</v>
      </c>
      <c r="F24799" s="95">
        <v>23706295</v>
      </c>
      <c r="G24799" s="95">
        <v>250</v>
      </c>
      <c r="H24799" s="93" t="s">
        <v>8976</v>
      </c>
      <c r="I24799" s="93" t="s">
        <v>23895</v>
      </c>
      <c r="J24799" s="93" t="s">
        <v>20876</v>
      </c>
      <c r="K24799" s="93" t="s">
        <v>13710</v>
      </c>
      <c r="L24799" s="14">
        <f>AND(vyberHrace&lt;&gt;"",ISNUMBER(SEARCH(vyberHrace,$B24799)))</f>
      </c>
      <c r="M24799" s="14">
        <f>AND($I24799=MID(kododd,1,2),$J24799=MID(kododd,3,3))</f>
      </c>
    </row>
    <row r="24800">
      <c r="A24800" s="95">
        <v>13750</v>
      </c>
      <c r="B24800" s="93" t="s">
        <v>17325</v>
      </c>
      <c r="C24800" s="93" t="s">
        <v>1469</v>
      </c>
      <c r="D24800" s="95">
        <v>1691</v>
      </c>
      <c r="E24800" s="95">
        <v>1687</v>
      </c>
      <c r="F24800" s="95">
        <v>375195</v>
      </c>
      <c r="G24800" s="95">
        <v>250</v>
      </c>
      <c r="H24800" s="93" t="s">
        <v>8976</v>
      </c>
      <c r="I24800" s="93" t="s">
        <v>23895</v>
      </c>
      <c r="J24800" s="93" t="s">
        <v>20996</v>
      </c>
      <c r="K24800" s="93" t="s">
        <v>2013</v>
      </c>
      <c r="L24800" s="14">
        <f>AND(vyberHrace&lt;&gt;"",ISNUMBER(SEARCH(vyberHrace,$B24800)))</f>
      </c>
      <c r="M24800" s="14">
        <f>AND($I24800=MID(kododd,1,2),$J24800=MID(kododd,3,3))</f>
      </c>
    </row>
    <row r="24801">
      <c r="A24801" s="95">
        <v>15798</v>
      </c>
      <c r="B24801" s="93" t="s">
        <v>17327</v>
      </c>
      <c r="C24801" s="93" t="s">
        <v>1401</v>
      </c>
      <c r="D24801" s="95">
        <v>1578</v>
      </c>
      <c r="E24801" s="95">
        <v>1678</v>
      </c>
      <c r="F24801" s="95">
        <v>358495</v>
      </c>
      <c r="G24801" s="95">
        <v>250</v>
      </c>
      <c r="H24801" s="93" t="s">
        <v>8976</v>
      </c>
      <c r="I24801" s="93" t="s">
        <v>23895</v>
      </c>
      <c r="J24801" s="93" t="s">
        <v>20965</v>
      </c>
      <c r="K24801" s="93" t="s">
        <v>3065</v>
      </c>
      <c r="L24801" s="14">
        <f>AND(vyberHrace&lt;&gt;"",ISNUMBER(SEARCH(vyberHrace,$B24801)))</f>
      </c>
      <c r="M24801" s="14">
        <f>AND($I24801=MID(kododd,1,2),$J24801=MID(kododd,3,3))</f>
      </c>
    </row>
    <row r="24802">
      <c r="A24802" s="95">
        <v>60277</v>
      </c>
      <c r="B24802" s="93" t="s">
        <v>26736</v>
      </c>
      <c r="C24802" s="93" t="s">
        <v>1486</v>
      </c>
      <c r="G24802" s="95">
        <v>0</v>
      </c>
      <c r="H24802" s="93" t="s">
        <v>8976</v>
      </c>
      <c r="I24802" s="93" t="s">
        <v>23895</v>
      </c>
      <c r="J24802" s="93" t="s">
        <v>20878</v>
      </c>
      <c r="K24802" s="93" t="s">
        <v>6859</v>
      </c>
      <c r="L24802" s="14">
        <f>AND(vyberHrace&lt;&gt;"",ISNUMBER(SEARCH(vyberHrace,$B24802)))</f>
      </c>
      <c r="M24802" s="14">
        <f>AND($I24802=MID(kododd,1,2),$J24802=MID(kododd,3,3))</f>
      </c>
    </row>
    <row r="24803">
      <c r="A24803" s="95">
        <v>46861</v>
      </c>
      <c r="B24803" s="93" t="s">
        <v>17348</v>
      </c>
      <c r="C24803" s="93" t="s">
        <v>1416</v>
      </c>
      <c r="D24803" s="95">
        <v>1100</v>
      </c>
      <c r="G24803" s="95">
        <v>0</v>
      </c>
      <c r="H24803" s="93" t="s">
        <v>8976</v>
      </c>
      <c r="I24803" s="93" t="s">
        <v>23895</v>
      </c>
      <c r="J24803" s="93" t="s">
        <v>20878</v>
      </c>
      <c r="K24803" s="93" t="s">
        <v>6859</v>
      </c>
      <c r="L24803" s="14">
        <f>AND(vyberHrace&lt;&gt;"",ISNUMBER(SEARCH(vyberHrace,$B24803)))</f>
      </c>
      <c r="M24803" s="14">
        <f>AND($I24803=MID(kododd,1,2),$J24803=MID(kododd,3,3))</f>
      </c>
    </row>
    <row r="24804">
      <c r="A24804" s="95">
        <v>48715</v>
      </c>
      <c r="B24804" s="93" t="s">
        <v>10582</v>
      </c>
      <c r="C24804" s="93" t="s">
        <v>1422</v>
      </c>
      <c r="D24804" s="95">
        <v>1060</v>
      </c>
      <c r="F24804" s="95">
        <v>23725761</v>
      </c>
      <c r="G24804" s="95">
        <v>0</v>
      </c>
      <c r="H24804" s="93" t="s">
        <v>8976</v>
      </c>
      <c r="I24804" s="93" t="s">
        <v>23895</v>
      </c>
      <c r="J24804" s="93" t="s">
        <v>20878</v>
      </c>
      <c r="K24804" s="93" t="s">
        <v>6859</v>
      </c>
      <c r="L24804" s="14">
        <f>AND(vyberHrace&lt;&gt;"",ISNUMBER(SEARCH(vyberHrace,$B24804)))</f>
      </c>
      <c r="M24804" s="14">
        <f>AND($I24804=MID(kododd,1,2),$J24804=MID(kododd,3,3))</f>
      </c>
    </row>
    <row r="24805">
      <c r="A24805" s="95">
        <v>62824</v>
      </c>
      <c r="B24805" s="93" t="s">
        <v>29744</v>
      </c>
      <c r="C24805" s="93" t="s">
        <v>1488</v>
      </c>
      <c r="G24805" s="95">
        <v>250</v>
      </c>
      <c r="H24805" s="93" t="s">
        <v>8976</v>
      </c>
      <c r="I24805" s="93" t="s">
        <v>23895</v>
      </c>
      <c r="J24805" s="93" t="s">
        <v>20878</v>
      </c>
      <c r="K24805" s="93" t="s">
        <v>6859</v>
      </c>
      <c r="L24805" s="14">
        <f>AND(vyberHrace&lt;&gt;"",ISNUMBER(SEARCH(vyberHrace,$B24805)))</f>
      </c>
      <c r="M24805" s="14">
        <f>AND($I24805=MID(kododd,1,2),$J24805=MID(kododd,3,3))</f>
      </c>
    </row>
    <row r="24806">
      <c r="A24806" s="95">
        <v>55863</v>
      </c>
      <c r="B24806" s="93" t="s">
        <v>23284</v>
      </c>
      <c r="C24806" s="93" t="s">
        <v>1447</v>
      </c>
      <c r="D24806" s="95">
        <v>1007</v>
      </c>
      <c r="F24806" s="95">
        <v>23798882</v>
      </c>
      <c r="G24806" s="95">
        <v>250</v>
      </c>
      <c r="H24806" s="93" t="s">
        <v>8976</v>
      </c>
      <c r="I24806" s="93" t="s">
        <v>23895</v>
      </c>
      <c r="J24806" s="93" t="s">
        <v>21012</v>
      </c>
      <c r="K24806" s="93" t="s">
        <v>7767</v>
      </c>
      <c r="L24806" s="14">
        <f>AND(vyberHrace&lt;&gt;"",ISNUMBER(SEARCH(vyberHrace,$B24806)))</f>
      </c>
      <c r="M24806" s="14">
        <f>AND($I24806=MID(kododd,1,2),$J24806=MID(kododd,3,3))</f>
      </c>
    </row>
    <row r="24807">
      <c r="A24807" s="95">
        <v>63079</v>
      </c>
      <c r="B24807" s="93" t="s">
        <v>29745</v>
      </c>
      <c r="C24807" s="93" t="s">
        <v>1487</v>
      </c>
      <c r="G24807" s="95">
        <v>250</v>
      </c>
      <c r="H24807" s="93" t="s">
        <v>8976</v>
      </c>
      <c r="I24807" s="93" t="s">
        <v>23895</v>
      </c>
      <c r="J24807" s="93" t="s">
        <v>20875</v>
      </c>
      <c r="K24807" s="93" t="s">
        <v>11215</v>
      </c>
      <c r="L24807" s="14">
        <f>AND(vyberHrace&lt;&gt;"",ISNUMBER(SEARCH(vyberHrace,$B24807)))</f>
      </c>
      <c r="M24807" s="14">
        <f>AND($I24807=MID(kododd,1,2),$J24807=MID(kododd,3,3))</f>
      </c>
    </row>
    <row r="24808">
      <c r="A24808" s="95">
        <v>43839</v>
      </c>
      <c r="B24808" s="93" t="s">
        <v>10602</v>
      </c>
      <c r="C24808" s="93" t="s">
        <v>1433</v>
      </c>
      <c r="D24808" s="95">
        <v>1735</v>
      </c>
      <c r="E24808" s="95">
        <v>1822</v>
      </c>
      <c r="F24808" s="95">
        <v>399035</v>
      </c>
      <c r="G24808" s="95">
        <v>250</v>
      </c>
      <c r="H24808" s="93" t="s">
        <v>8976</v>
      </c>
      <c r="I24808" s="93" t="s">
        <v>23895</v>
      </c>
      <c r="J24808" s="93" t="s">
        <v>20891</v>
      </c>
      <c r="K24808" s="93" t="s">
        <v>6860</v>
      </c>
      <c r="L24808" s="14">
        <f>AND(vyberHrace&lt;&gt;"",ISNUMBER(SEARCH(vyberHrace,$B24808)))</f>
      </c>
      <c r="M24808" s="14">
        <f>AND($I24808=MID(kododd,1,2),$J24808=MID(kododd,3,3))</f>
      </c>
    </row>
    <row r="24809">
      <c r="A24809" s="95">
        <v>35691</v>
      </c>
      <c r="B24809" s="93" t="s">
        <v>10604</v>
      </c>
      <c r="C24809" s="93" t="s">
        <v>1405</v>
      </c>
      <c r="D24809" s="95">
        <v>1317</v>
      </c>
      <c r="F24809" s="95">
        <v>23702532</v>
      </c>
      <c r="G24809" s="95">
        <v>250</v>
      </c>
      <c r="H24809" s="93" t="s">
        <v>8976</v>
      </c>
      <c r="I24809" s="93" t="s">
        <v>23895</v>
      </c>
      <c r="J24809" s="93" t="s">
        <v>20875</v>
      </c>
      <c r="K24809" s="93" t="s">
        <v>11215</v>
      </c>
      <c r="L24809" s="14">
        <f>AND(vyberHrace&lt;&gt;"",ISNUMBER(SEARCH(vyberHrace,$B24809)))</f>
      </c>
      <c r="M24809" s="14">
        <f>AND($I24809=MID(kododd,1,2),$J24809=MID(kododd,3,3))</f>
      </c>
    </row>
    <row r="24810">
      <c r="A24810" s="95">
        <v>51487</v>
      </c>
      <c r="B24810" s="93" t="s">
        <v>3284</v>
      </c>
      <c r="C24810" s="93" t="s">
        <v>1419</v>
      </c>
      <c r="E24810" s="95">
        <v>1790</v>
      </c>
      <c r="F24810" s="95">
        <v>23764260</v>
      </c>
      <c r="G24810" s="95">
        <v>0</v>
      </c>
      <c r="H24810" s="93" t="s">
        <v>8976</v>
      </c>
      <c r="I24810" s="93" t="s">
        <v>23895</v>
      </c>
      <c r="J24810" s="93" t="s">
        <v>20875</v>
      </c>
      <c r="K24810" s="93" t="s">
        <v>11215</v>
      </c>
      <c r="L24810" s="14">
        <f>AND(vyberHrace&lt;&gt;"",ISNUMBER(SEARCH(vyberHrace,$B24810)))</f>
      </c>
      <c r="M24810" s="14">
        <f>AND($I24810=MID(kododd,1,2),$J24810=MID(kododd,3,3))</f>
      </c>
    </row>
    <row r="24811">
      <c r="A24811" s="95">
        <v>60309</v>
      </c>
      <c r="B24811" s="93" t="s">
        <v>26766</v>
      </c>
      <c r="C24811" s="93" t="s">
        <v>1486</v>
      </c>
      <c r="G24811" s="95">
        <v>0</v>
      </c>
      <c r="H24811" s="93" t="s">
        <v>8976</v>
      </c>
      <c r="I24811" s="93" t="s">
        <v>23895</v>
      </c>
      <c r="J24811" s="93" t="s">
        <v>20878</v>
      </c>
      <c r="K24811" s="93" t="s">
        <v>6859</v>
      </c>
      <c r="L24811" s="14">
        <f>AND(vyberHrace&lt;&gt;"",ISNUMBER(SEARCH(vyberHrace,$B24811)))</f>
      </c>
      <c r="M24811" s="14">
        <f>AND($I24811=MID(kododd,1,2),$J24811=MID(kododd,3,3))</f>
      </c>
    </row>
    <row r="24812">
      <c r="A24812" s="95">
        <v>60120</v>
      </c>
      <c r="B24812" s="93" t="s">
        <v>26591</v>
      </c>
      <c r="C24812" s="93" t="s">
        <v>1487</v>
      </c>
      <c r="G24812" s="95">
        <v>250</v>
      </c>
      <c r="H24812" s="93" t="s">
        <v>8976</v>
      </c>
      <c r="I24812" s="93" t="s">
        <v>23895</v>
      </c>
      <c r="J24812" s="93" t="s">
        <v>20882</v>
      </c>
      <c r="K24812" s="93" t="s">
        <v>6865</v>
      </c>
      <c r="L24812" s="14">
        <f>AND(vyberHrace&lt;&gt;"",ISNUMBER(SEARCH(vyberHrace,$B24812)))</f>
      </c>
      <c r="M24812" s="14">
        <f>AND($I24812=MID(kododd,1,2),$J24812=MID(kododd,3,3))</f>
      </c>
    </row>
    <row r="24813">
      <c r="A24813" s="95">
        <v>2810</v>
      </c>
      <c r="B24813" s="93" t="s">
        <v>10753</v>
      </c>
      <c r="C24813" s="93" t="s">
        <v>1413</v>
      </c>
      <c r="D24813" s="95">
        <v>1596</v>
      </c>
      <c r="E24813" s="95">
        <v>1771</v>
      </c>
      <c r="F24813" s="95">
        <v>329681</v>
      </c>
      <c r="G24813" s="95">
        <v>0</v>
      </c>
      <c r="H24813" s="93" t="s">
        <v>8976</v>
      </c>
      <c r="I24813" s="93" t="s">
        <v>23895</v>
      </c>
      <c r="J24813" s="93" t="s">
        <v>20938</v>
      </c>
      <c r="K24813" s="93" t="s">
        <v>5086</v>
      </c>
      <c r="L24813" s="14">
        <f>AND(vyberHrace&lt;&gt;"",ISNUMBER(SEARCH(vyberHrace,$B24813)))</f>
      </c>
      <c r="M24813" s="14">
        <f>AND($I24813=MID(kododd,1,2),$J24813=MID(kododd,3,3))</f>
      </c>
    </row>
    <row r="24814">
      <c r="A24814" s="95">
        <v>50287</v>
      </c>
      <c r="B24814" s="93" t="s">
        <v>4366</v>
      </c>
      <c r="C24814" s="93" t="s">
        <v>3255</v>
      </c>
      <c r="D24814" s="95">
        <v>1366</v>
      </c>
      <c r="F24814" s="95">
        <v>23769521</v>
      </c>
      <c r="G24814" s="95">
        <v>250</v>
      </c>
      <c r="H24814" s="93" t="s">
        <v>8976</v>
      </c>
      <c r="I24814" s="93" t="s">
        <v>23895</v>
      </c>
      <c r="J24814" s="93" t="s">
        <v>20867</v>
      </c>
      <c r="K24814" s="93" t="s">
        <v>6764</v>
      </c>
      <c r="L24814" s="14">
        <f>AND(vyberHrace&lt;&gt;"",ISNUMBER(SEARCH(vyberHrace,$B24814)))</f>
      </c>
      <c r="M24814" s="14">
        <f>AND($I24814=MID(kododd,1,2),$J24814=MID(kododd,3,3))</f>
      </c>
    </row>
    <row r="24815">
      <c r="A24815" s="95">
        <v>63963</v>
      </c>
      <c r="B24815" s="93" t="s">
        <v>30126</v>
      </c>
      <c r="C24815" s="93" t="s">
        <v>1424</v>
      </c>
      <c r="D24815" s="95">
        <v>80272</v>
      </c>
      <c r="E24815" s="95">
        <v>80272</v>
      </c>
      <c r="G24815" s="95">
        <v>250</v>
      </c>
      <c r="H24815" s="93" t="s">
        <v>8976</v>
      </c>
      <c r="I24815" s="93" t="s">
        <v>23895</v>
      </c>
      <c r="J24815" s="93" t="s">
        <v>20882</v>
      </c>
      <c r="K24815" s="93" t="s">
        <v>6865</v>
      </c>
      <c r="L24815" s="14">
        <f>AND(vyberHrace&lt;&gt;"",ISNUMBER(SEARCH(vyberHrace,$B24815)))</f>
      </c>
      <c r="M24815" s="14">
        <f>AND($I24815=MID(kododd,1,2),$J24815=MID(kododd,3,3))</f>
      </c>
    </row>
    <row r="24816">
      <c r="A24816" s="95">
        <v>7111</v>
      </c>
      <c r="B24816" s="93" t="s">
        <v>10652</v>
      </c>
      <c r="C24816" s="93" t="s">
        <v>1407</v>
      </c>
      <c r="D24816" s="95">
        <v>1710</v>
      </c>
      <c r="F24816" s="95">
        <v>380440</v>
      </c>
      <c r="G24816" s="95">
        <v>0</v>
      </c>
      <c r="H24816" s="93" t="s">
        <v>8976</v>
      </c>
      <c r="I24816" s="93" t="s">
        <v>23895</v>
      </c>
      <c r="J24816" s="93" t="s">
        <v>20878</v>
      </c>
      <c r="K24816" s="93" t="s">
        <v>6859</v>
      </c>
      <c r="L24816" s="14">
        <f>AND(vyberHrace&lt;&gt;"",ISNUMBER(SEARCH(vyberHrace,$B24816)))</f>
      </c>
      <c r="M24816" s="14">
        <f>AND($I24816=MID(kododd,1,2),$J24816=MID(kododd,3,3))</f>
      </c>
    </row>
    <row r="24817">
      <c r="A24817" s="95">
        <v>43101</v>
      </c>
      <c r="B24817" s="93" t="s">
        <v>10653</v>
      </c>
      <c r="C24817" s="93" t="s">
        <v>1410</v>
      </c>
      <c r="G24817" s="95">
        <v>0</v>
      </c>
      <c r="H24817" s="93" t="s">
        <v>8976</v>
      </c>
      <c r="I24817" s="93" t="s">
        <v>23895</v>
      </c>
      <c r="J24817" s="93" t="s">
        <v>20878</v>
      </c>
      <c r="K24817" s="93" t="s">
        <v>6859</v>
      </c>
      <c r="L24817" s="14">
        <f>AND(vyberHrace&lt;&gt;"",ISNUMBER(SEARCH(vyberHrace,$B24817)))</f>
      </c>
      <c r="M24817" s="14">
        <f>AND($I24817=MID(kododd,1,2),$J24817=MID(kododd,3,3))</f>
      </c>
    </row>
    <row r="24818">
      <c r="A24818" s="95">
        <v>58418</v>
      </c>
      <c r="B24818" s="93" t="s">
        <v>24924</v>
      </c>
      <c r="C24818" s="93" t="s">
        <v>1487</v>
      </c>
      <c r="G24818" s="95">
        <v>0</v>
      </c>
      <c r="H24818" s="93" t="s">
        <v>8976</v>
      </c>
      <c r="I24818" s="93" t="s">
        <v>23895</v>
      </c>
      <c r="J24818" s="93" t="s">
        <v>20878</v>
      </c>
      <c r="K24818" s="93" t="s">
        <v>6859</v>
      </c>
      <c r="L24818" s="14">
        <f>AND(vyberHrace&lt;&gt;"",ISNUMBER(SEARCH(vyberHrace,$B24818)))</f>
      </c>
      <c r="M24818" s="14">
        <f>AND($I24818=MID(kododd,1,2),$J24818=MID(kododd,3,3))</f>
      </c>
    </row>
    <row r="24819">
      <c r="A24819" s="95">
        <v>59449</v>
      </c>
      <c r="B24819" s="93" t="s">
        <v>25859</v>
      </c>
      <c r="C24819" s="93" t="s">
        <v>1398</v>
      </c>
      <c r="D24819" s="95">
        <v>1575</v>
      </c>
      <c r="E24819" s="95">
        <v>1681</v>
      </c>
      <c r="F24819" s="95">
        <v>23781270</v>
      </c>
      <c r="G24819" s="95">
        <v>250</v>
      </c>
      <c r="H24819" s="93" t="s">
        <v>8976</v>
      </c>
      <c r="I24819" s="93" t="s">
        <v>23895</v>
      </c>
      <c r="J24819" s="93" t="s">
        <v>20987</v>
      </c>
      <c r="K24819" s="93" t="s">
        <v>4935</v>
      </c>
      <c r="L24819" s="14">
        <f>AND(vyberHrace&lt;&gt;"",ISNUMBER(SEARCH(vyberHrace,$B24819)))</f>
      </c>
      <c r="M24819" s="14">
        <f>AND($I24819=MID(kododd,1,2),$J24819=MID(kododd,3,3))</f>
      </c>
    </row>
    <row r="24820">
      <c r="A24820" s="95">
        <v>50690</v>
      </c>
      <c r="B24820" s="93" t="s">
        <v>6632</v>
      </c>
      <c r="C24820" s="93" t="s">
        <v>1412</v>
      </c>
      <c r="G24820" s="95">
        <v>0</v>
      </c>
      <c r="H24820" s="93" t="s">
        <v>8976</v>
      </c>
      <c r="I24820" s="93" t="s">
        <v>23895</v>
      </c>
      <c r="J24820" s="93" t="s">
        <v>20935</v>
      </c>
      <c r="K24820" s="93" t="s">
        <v>6901</v>
      </c>
      <c r="L24820" s="14">
        <f>AND(vyberHrace&lt;&gt;"",ISNUMBER(SEARCH(vyberHrace,$B24820)))</f>
      </c>
      <c r="M24820" s="14">
        <f>AND($I24820=MID(kododd,1,2),$J24820=MID(kododd,3,3))</f>
      </c>
    </row>
    <row r="24821">
      <c r="A24821" s="95">
        <v>16631</v>
      </c>
      <c r="B24821" s="93" t="s">
        <v>10654</v>
      </c>
      <c r="C24821" s="93" t="s">
        <v>1475</v>
      </c>
      <c r="D24821" s="95">
        <v>1775</v>
      </c>
      <c r="E24821" s="95">
        <v>1834</v>
      </c>
      <c r="F24821" s="95">
        <v>315877</v>
      </c>
      <c r="G24821" s="95">
        <v>250</v>
      </c>
      <c r="H24821" s="93" t="s">
        <v>8976</v>
      </c>
      <c r="I24821" s="93" t="s">
        <v>23895</v>
      </c>
      <c r="J24821" s="93" t="s">
        <v>20936</v>
      </c>
      <c r="K24821" s="93" t="s">
        <v>5615</v>
      </c>
      <c r="L24821" s="14">
        <f>AND(vyberHrace&lt;&gt;"",ISNUMBER(SEARCH(vyberHrace,$B24821)))</f>
      </c>
      <c r="M24821" s="14">
        <f>AND($I24821=MID(kododd,1,2),$J24821=MID(kododd,3,3))</f>
      </c>
    </row>
    <row r="24822">
      <c r="A24822" s="95">
        <v>59372</v>
      </c>
      <c r="B24822" s="93" t="s">
        <v>25789</v>
      </c>
      <c r="C24822" s="93" t="s">
        <v>1411</v>
      </c>
      <c r="G24822" s="95">
        <v>250</v>
      </c>
      <c r="H24822" s="93" t="s">
        <v>8976</v>
      </c>
      <c r="I24822" s="93" t="s">
        <v>23895</v>
      </c>
      <c r="J24822" s="93" t="s">
        <v>20882</v>
      </c>
      <c r="K24822" s="93" t="s">
        <v>6865</v>
      </c>
      <c r="L24822" s="14">
        <f>AND(vyberHrace&lt;&gt;"",ISNUMBER(SEARCH(vyberHrace,$B24822)))</f>
      </c>
      <c r="M24822" s="14">
        <f>AND($I24822=MID(kododd,1,2),$J24822=MID(kododd,3,3))</f>
      </c>
    </row>
    <row r="24823">
      <c r="A24823" s="95">
        <v>61276</v>
      </c>
      <c r="B24823" s="93" t="s">
        <v>27488</v>
      </c>
      <c r="C24823" s="93" t="s">
        <v>3255</v>
      </c>
      <c r="D24823" s="95">
        <v>1358</v>
      </c>
      <c r="E24823" s="95">
        <v>1559</v>
      </c>
      <c r="F24823" s="95">
        <v>23790385</v>
      </c>
      <c r="G24823" s="95">
        <v>250</v>
      </c>
      <c r="H24823" s="93" t="s">
        <v>8976</v>
      </c>
      <c r="I24823" s="93" t="s">
        <v>23895</v>
      </c>
      <c r="J24823" s="93" t="s">
        <v>20987</v>
      </c>
      <c r="K24823" s="93" t="s">
        <v>4935</v>
      </c>
      <c r="L24823" s="14">
        <f>AND(vyberHrace&lt;&gt;"",ISNUMBER(SEARCH(vyberHrace,$B24823)))</f>
      </c>
      <c r="M24823" s="14">
        <f>AND($I24823=MID(kododd,1,2),$J24823=MID(kododd,3,3))</f>
      </c>
    </row>
    <row r="24824">
      <c r="A24824" s="95">
        <v>60278</v>
      </c>
      <c r="B24824" s="93" t="s">
        <v>26737</v>
      </c>
      <c r="C24824" s="93" t="s">
        <v>1487</v>
      </c>
      <c r="G24824" s="95">
        <v>250</v>
      </c>
      <c r="H24824" s="93" t="s">
        <v>8976</v>
      </c>
      <c r="I24824" s="93" t="s">
        <v>23895</v>
      </c>
      <c r="J24824" s="93" t="s">
        <v>20878</v>
      </c>
      <c r="K24824" s="93" t="s">
        <v>6859</v>
      </c>
      <c r="L24824" s="14">
        <f>AND(vyberHrace&lt;&gt;"",ISNUMBER(SEARCH(vyberHrace,$B24824)))</f>
      </c>
      <c r="M24824" s="14">
        <f>AND($I24824=MID(kododd,1,2),$J24824=MID(kododd,3,3))</f>
      </c>
    </row>
    <row r="24825">
      <c r="A24825" s="95">
        <v>60929</v>
      </c>
      <c r="B24825" s="93" t="s">
        <v>27303</v>
      </c>
      <c r="C24825" s="93" t="s">
        <v>1487</v>
      </c>
      <c r="G24825" s="95">
        <v>0</v>
      </c>
      <c r="H24825" s="93" t="s">
        <v>8976</v>
      </c>
      <c r="I24825" s="93" t="s">
        <v>23895</v>
      </c>
      <c r="J24825" s="93" t="s">
        <v>20878</v>
      </c>
      <c r="K24825" s="93" t="s">
        <v>6859</v>
      </c>
      <c r="L24825" s="14">
        <f>AND(vyberHrace&lt;&gt;"",ISNUMBER(SEARCH(vyberHrace,$B24825)))</f>
      </c>
      <c r="M24825" s="14">
        <f>AND($I24825=MID(kododd,1,2),$J24825=MID(kododd,3,3))</f>
      </c>
    </row>
    <row r="24826">
      <c r="A24826" s="95">
        <v>46862</v>
      </c>
      <c r="B24826" s="93" t="s">
        <v>12979</v>
      </c>
      <c r="C24826" s="93" t="s">
        <v>3255</v>
      </c>
      <c r="G24826" s="95">
        <v>0</v>
      </c>
      <c r="H24826" s="93" t="s">
        <v>8976</v>
      </c>
      <c r="I24826" s="93" t="s">
        <v>23895</v>
      </c>
      <c r="J24826" s="93" t="s">
        <v>20878</v>
      </c>
      <c r="K24826" s="93" t="s">
        <v>6859</v>
      </c>
      <c r="L24826" s="14">
        <f>AND(vyberHrace&lt;&gt;"",ISNUMBER(SEARCH(vyberHrace,$B24826)))</f>
      </c>
      <c r="M24826" s="14">
        <f>AND($I24826=MID(kododd,1,2),$J24826=MID(kododd,3,3))</f>
      </c>
    </row>
    <row r="24827">
      <c r="A24827" s="95">
        <v>60410</v>
      </c>
      <c r="B24827" s="93" t="s">
        <v>28103</v>
      </c>
      <c r="C24827" s="93" t="s">
        <v>1420</v>
      </c>
      <c r="G24827" s="95">
        <v>250</v>
      </c>
      <c r="H24827" s="93" t="s">
        <v>8976</v>
      </c>
      <c r="I24827" s="93" t="s">
        <v>23895</v>
      </c>
      <c r="J24827" s="93" t="s">
        <v>20878</v>
      </c>
      <c r="K24827" s="93" t="s">
        <v>6859</v>
      </c>
      <c r="L24827" s="14">
        <f>AND(vyberHrace&lt;&gt;"",ISNUMBER(SEARCH(vyberHrace,$B24827)))</f>
      </c>
      <c r="M24827" s="14">
        <f>AND($I24827=MID(kododd,1,2),$J24827=MID(kododd,3,3))</f>
      </c>
    </row>
    <row r="24828">
      <c r="A24828" s="95">
        <v>58419</v>
      </c>
      <c r="B24828" s="93" t="s">
        <v>24925</v>
      </c>
      <c r="C24828" s="93" t="s">
        <v>1450</v>
      </c>
      <c r="G24828" s="95">
        <v>0</v>
      </c>
      <c r="H24828" s="93" t="s">
        <v>8976</v>
      </c>
      <c r="I24828" s="93" t="s">
        <v>23895</v>
      </c>
      <c r="J24828" s="93" t="s">
        <v>20878</v>
      </c>
      <c r="K24828" s="93" t="s">
        <v>6859</v>
      </c>
      <c r="L24828" s="14">
        <f>AND(vyberHrace&lt;&gt;"",ISNUMBER(SEARCH(vyberHrace,$B24828)))</f>
      </c>
      <c r="M24828" s="14">
        <f>AND($I24828=MID(kododd,1,2),$J24828=MID(kododd,3,3))</f>
      </c>
    </row>
    <row r="24829">
      <c r="A24829" s="95">
        <v>60288</v>
      </c>
      <c r="B24829" s="93" t="s">
        <v>26747</v>
      </c>
      <c r="C24829" s="93" t="s">
        <v>1450</v>
      </c>
      <c r="G24829" s="95">
        <v>0</v>
      </c>
      <c r="H24829" s="93" t="s">
        <v>8976</v>
      </c>
      <c r="I24829" s="93" t="s">
        <v>23895</v>
      </c>
      <c r="J24829" s="93" t="s">
        <v>20878</v>
      </c>
      <c r="K24829" s="93" t="s">
        <v>6859</v>
      </c>
      <c r="L24829" s="14">
        <f>AND(vyberHrace&lt;&gt;"",ISNUMBER(SEARCH(vyberHrace,$B24829)))</f>
      </c>
      <c r="M24829" s="14">
        <f>AND($I24829=MID(kododd,1,2),$J24829=MID(kododd,3,3))</f>
      </c>
    </row>
    <row r="24830">
      <c r="A24830" s="95">
        <v>58988</v>
      </c>
      <c r="B24830" s="93" t="s">
        <v>25442</v>
      </c>
      <c r="C24830" s="93" t="s">
        <v>1416</v>
      </c>
      <c r="G24830" s="95">
        <v>0</v>
      </c>
      <c r="H24830" s="93" t="s">
        <v>8976</v>
      </c>
      <c r="I24830" s="93" t="s">
        <v>23895</v>
      </c>
      <c r="J24830" s="93" t="s">
        <v>20867</v>
      </c>
      <c r="K24830" s="93" t="s">
        <v>6764</v>
      </c>
      <c r="L24830" s="14">
        <f>AND(vyberHrace&lt;&gt;"",ISNUMBER(SEARCH(vyberHrace,$B24830)))</f>
      </c>
      <c r="M24830" s="14">
        <f>AND($I24830=MID(kododd,1,2),$J24830=MID(kododd,3,3))</f>
      </c>
    </row>
    <row r="24831">
      <c r="A24831" s="95">
        <v>50972</v>
      </c>
      <c r="B24831" s="93" t="s">
        <v>6633</v>
      </c>
      <c r="C24831" s="93" t="s">
        <v>1422</v>
      </c>
      <c r="G24831" s="95">
        <v>0</v>
      </c>
      <c r="H24831" s="93" t="s">
        <v>8976</v>
      </c>
      <c r="I24831" s="93" t="s">
        <v>23895</v>
      </c>
      <c r="J24831" s="93" t="s">
        <v>20935</v>
      </c>
      <c r="K24831" s="93" t="s">
        <v>6901</v>
      </c>
      <c r="L24831" s="14">
        <f>AND(vyberHrace&lt;&gt;"",ISNUMBER(SEARCH(vyberHrace,$B24831)))</f>
      </c>
      <c r="M24831" s="14">
        <f>AND($I24831=MID(kododd,1,2),$J24831=MID(kododd,3,3))</f>
      </c>
    </row>
    <row r="24832">
      <c r="A24832" s="95">
        <v>48716</v>
      </c>
      <c r="B24832" s="93" t="s">
        <v>13044</v>
      </c>
      <c r="C24832" s="93" t="s">
        <v>1412</v>
      </c>
      <c r="G24832" s="95">
        <v>0</v>
      </c>
      <c r="H24832" s="93" t="s">
        <v>8976</v>
      </c>
      <c r="I24832" s="93" t="s">
        <v>23895</v>
      </c>
      <c r="J24832" s="93" t="s">
        <v>20878</v>
      </c>
      <c r="K24832" s="93" t="s">
        <v>6859</v>
      </c>
      <c r="L24832" s="14">
        <f>AND(vyberHrace&lt;&gt;"",ISNUMBER(SEARCH(vyberHrace,$B24832)))</f>
      </c>
      <c r="M24832" s="14">
        <f>AND($I24832=MID(kododd,1,2),$J24832=MID(kododd,3,3))</f>
      </c>
    </row>
    <row r="24833">
      <c r="A24833" s="95">
        <v>53497</v>
      </c>
      <c r="B24833" s="93" t="s">
        <v>20804</v>
      </c>
      <c r="C24833" s="93" t="s">
        <v>1419</v>
      </c>
      <c r="D24833" s="95">
        <v>1758</v>
      </c>
      <c r="E24833" s="95">
        <v>1881</v>
      </c>
      <c r="F24833" s="95">
        <v>23744790</v>
      </c>
      <c r="G24833" s="95">
        <v>250</v>
      </c>
      <c r="H24833" s="93" t="s">
        <v>8976</v>
      </c>
      <c r="I24833" s="93" t="s">
        <v>23895</v>
      </c>
      <c r="J24833" s="93" t="s">
        <v>20948</v>
      </c>
      <c r="K24833" s="93" t="s">
        <v>6265</v>
      </c>
      <c r="L24833" s="14">
        <f>AND(vyberHrace&lt;&gt;"",ISNUMBER(SEARCH(vyberHrace,$B24833)))</f>
      </c>
      <c r="M24833" s="14">
        <f>AND($I24833=MID(kododd,1,2),$J24833=MID(kododd,3,3))</f>
      </c>
    </row>
    <row r="24834">
      <c r="A24834" s="95">
        <v>43102</v>
      </c>
      <c r="B24834" s="93" t="s">
        <v>13053</v>
      </c>
      <c r="C24834" s="93" t="s">
        <v>1410</v>
      </c>
      <c r="G24834" s="95">
        <v>0</v>
      </c>
      <c r="H24834" s="93" t="s">
        <v>8976</v>
      </c>
      <c r="I24834" s="93" t="s">
        <v>23895</v>
      </c>
      <c r="J24834" s="93" t="s">
        <v>20878</v>
      </c>
      <c r="K24834" s="93" t="s">
        <v>6859</v>
      </c>
      <c r="L24834" s="14">
        <f>AND(vyberHrace&lt;&gt;"",ISNUMBER(SEARCH(vyberHrace,$B24834)))</f>
      </c>
      <c r="M24834" s="14">
        <f>AND($I24834=MID(kododd,1,2),$J24834=MID(kododd,3,3))</f>
      </c>
    </row>
    <row r="24835">
      <c r="A24835" s="95">
        <v>48404</v>
      </c>
      <c r="B24835" s="93" t="s">
        <v>13058</v>
      </c>
      <c r="C24835" s="93" t="s">
        <v>3255</v>
      </c>
      <c r="D24835" s="95">
        <v>1553</v>
      </c>
      <c r="E24835" s="95">
        <v>1632</v>
      </c>
      <c r="F24835" s="95">
        <v>23731753</v>
      </c>
      <c r="G24835" s="95">
        <v>250</v>
      </c>
      <c r="H24835" s="93" t="s">
        <v>8976</v>
      </c>
      <c r="I24835" s="93" t="s">
        <v>23895</v>
      </c>
      <c r="J24835" s="93" t="s">
        <v>20934</v>
      </c>
      <c r="K24835" s="93" t="s">
        <v>21374</v>
      </c>
      <c r="L24835" s="14">
        <f>AND(vyberHrace&lt;&gt;"",ISNUMBER(SEARCH(vyberHrace,$B24835)))</f>
      </c>
      <c r="M24835" s="14">
        <f>AND($I24835=MID(kododd,1,2),$J24835=MID(kododd,3,3))</f>
      </c>
    </row>
    <row r="24836">
      <c r="A24836" s="95">
        <v>62448</v>
      </c>
      <c r="B24836" s="93" t="s">
        <v>29746</v>
      </c>
      <c r="C24836" s="93" t="s">
        <v>1450</v>
      </c>
      <c r="G24836" s="95">
        <v>250</v>
      </c>
      <c r="H24836" s="93" t="s">
        <v>8976</v>
      </c>
      <c r="I24836" s="93" t="s">
        <v>23895</v>
      </c>
      <c r="J24836" s="93" t="s">
        <v>20882</v>
      </c>
      <c r="K24836" s="93" t="s">
        <v>6865</v>
      </c>
      <c r="L24836" s="14">
        <f>AND(vyberHrace&lt;&gt;"",ISNUMBER(SEARCH(vyberHrace,$B24836)))</f>
      </c>
      <c r="M24836" s="14">
        <f>AND($I24836=MID(kododd,1,2),$J24836=MID(kododd,3,3))</f>
      </c>
    </row>
    <row r="24837">
      <c r="A24837" s="95">
        <v>10906</v>
      </c>
      <c r="B24837" s="93" t="s">
        <v>13061</v>
      </c>
      <c r="C24837" s="93" t="s">
        <v>1456</v>
      </c>
      <c r="D24837" s="95">
        <v>1470</v>
      </c>
      <c r="E24837" s="95">
        <v>1661</v>
      </c>
      <c r="F24837" s="95">
        <v>23705426</v>
      </c>
      <c r="G24837" s="95">
        <v>250</v>
      </c>
      <c r="H24837" s="93" t="s">
        <v>8976</v>
      </c>
      <c r="I24837" s="93" t="s">
        <v>23895</v>
      </c>
      <c r="J24837" s="93" t="s">
        <v>20934</v>
      </c>
      <c r="K24837" s="93" t="s">
        <v>21374</v>
      </c>
      <c r="L24837" s="14">
        <f>AND(vyberHrace&lt;&gt;"",ISNUMBER(SEARCH(vyberHrace,$B24837)))</f>
      </c>
      <c r="M24837" s="14">
        <f>AND($I24837=MID(kododd,1,2),$J24837=MID(kododd,3,3))</f>
      </c>
    </row>
    <row r="24838">
      <c r="A24838" s="95">
        <v>54229</v>
      </c>
      <c r="B24838" s="93" t="s">
        <v>1265</v>
      </c>
      <c r="C24838" s="93" t="s">
        <v>1402</v>
      </c>
      <c r="D24838" s="95">
        <v>1312</v>
      </c>
      <c r="E24838" s="95">
        <v>1512</v>
      </c>
      <c r="F24838" s="95">
        <v>23755245</v>
      </c>
      <c r="G24838" s="95">
        <v>250</v>
      </c>
      <c r="H24838" s="93" t="s">
        <v>8976</v>
      </c>
      <c r="I24838" s="93" t="s">
        <v>23895</v>
      </c>
      <c r="J24838" s="93" t="s">
        <v>20865</v>
      </c>
      <c r="K24838" s="93" t="s">
        <v>6760</v>
      </c>
      <c r="L24838" s="14">
        <f>AND(vyberHrace&lt;&gt;"",ISNUMBER(SEARCH(vyberHrace,$B24838)))</f>
      </c>
      <c r="M24838" s="14">
        <f>AND($I24838=MID(kododd,1,2),$J24838=MID(kododd,3,3))</f>
      </c>
    </row>
    <row r="24839">
      <c r="A24839" s="95">
        <v>10526</v>
      </c>
      <c r="B24839" s="93" t="s">
        <v>13071</v>
      </c>
      <c r="C24839" s="93" t="s">
        <v>1451</v>
      </c>
      <c r="D24839" s="95">
        <v>1660</v>
      </c>
      <c r="E24839" s="95">
        <v>1754</v>
      </c>
      <c r="F24839" s="95">
        <v>388351</v>
      </c>
      <c r="G24839" s="95">
        <v>250</v>
      </c>
      <c r="H24839" s="93" t="s">
        <v>8976</v>
      </c>
      <c r="I24839" s="93" t="s">
        <v>23895</v>
      </c>
      <c r="J24839" s="93" t="s">
        <v>20967</v>
      </c>
      <c r="K24839" s="93" t="s">
        <v>4711</v>
      </c>
      <c r="L24839" s="14">
        <f>AND(vyberHrace&lt;&gt;"",ISNUMBER(SEARCH(vyberHrace,$B24839)))</f>
      </c>
      <c r="M24839" s="14">
        <f>AND($I24839=MID(kododd,1,2),$J24839=MID(kododd,3,3))</f>
      </c>
    </row>
    <row r="24840">
      <c r="A24840" s="95">
        <v>54525</v>
      </c>
      <c r="B24840" s="93" t="s">
        <v>1166</v>
      </c>
      <c r="C24840" s="93" t="s">
        <v>1424</v>
      </c>
      <c r="G24840" s="95">
        <v>0</v>
      </c>
      <c r="H24840" s="93" t="s">
        <v>8976</v>
      </c>
      <c r="I24840" s="93" t="s">
        <v>23895</v>
      </c>
      <c r="J24840" s="93" t="s">
        <v>20878</v>
      </c>
      <c r="K24840" s="93" t="s">
        <v>6859</v>
      </c>
      <c r="L24840" s="14">
        <f>AND(vyberHrace&lt;&gt;"",ISNUMBER(SEARCH(vyberHrace,$B24840)))</f>
      </c>
      <c r="M24840" s="14">
        <f>AND($I24840=MID(kododd,1,2),$J24840=MID(kododd,3,3))</f>
      </c>
    </row>
    <row r="24841">
      <c r="A24841" s="95">
        <v>57884</v>
      </c>
      <c r="B24841" s="93" t="s">
        <v>24431</v>
      </c>
      <c r="C24841" s="93" t="s">
        <v>1406</v>
      </c>
      <c r="G24841" s="95">
        <v>250</v>
      </c>
      <c r="H24841" s="93" t="s">
        <v>8976</v>
      </c>
      <c r="I24841" s="93" t="s">
        <v>23895</v>
      </c>
      <c r="J24841" s="93" t="s">
        <v>20882</v>
      </c>
      <c r="K24841" s="93" t="s">
        <v>6865</v>
      </c>
      <c r="L24841" s="14">
        <f>AND(vyberHrace&lt;&gt;"",ISNUMBER(SEARCH(vyberHrace,$B24841)))</f>
      </c>
      <c r="M24841" s="14">
        <f>AND($I24841=MID(kododd,1,2),$J24841=MID(kododd,3,3))</f>
      </c>
    </row>
    <row r="24842">
      <c r="A24842" s="95">
        <v>8151</v>
      </c>
      <c r="B24842" s="93" t="s">
        <v>15389</v>
      </c>
      <c r="C24842" s="93" t="s">
        <v>1418</v>
      </c>
      <c r="D24842" s="95">
        <v>2060</v>
      </c>
      <c r="E24842" s="95">
        <v>2077</v>
      </c>
      <c r="F24842" s="95">
        <v>324655</v>
      </c>
      <c r="G24842" s="95">
        <v>250</v>
      </c>
      <c r="H24842" s="93" t="s">
        <v>8976</v>
      </c>
      <c r="I24842" s="93" t="s">
        <v>23895</v>
      </c>
      <c r="J24842" s="93" t="s">
        <v>20934</v>
      </c>
      <c r="K24842" s="93" t="s">
        <v>21374</v>
      </c>
      <c r="L24842" s="14">
        <f>AND(vyberHrace&lt;&gt;"",ISNUMBER(SEARCH(vyberHrace,$B24842)))</f>
      </c>
      <c r="M24842" s="14">
        <f>AND($I24842=MID(kododd,1,2),$J24842=MID(kododd,3,3))</f>
      </c>
    </row>
    <row r="24843">
      <c r="A24843" s="95">
        <v>53963</v>
      </c>
      <c r="B24843" s="93" t="s">
        <v>1319</v>
      </c>
      <c r="C24843" s="93" t="s">
        <v>1411</v>
      </c>
      <c r="D24843" s="95">
        <v>1617</v>
      </c>
      <c r="E24843" s="95">
        <v>1723</v>
      </c>
      <c r="F24843" s="95">
        <v>23750642</v>
      </c>
      <c r="G24843" s="95">
        <v>250</v>
      </c>
      <c r="H24843" s="93" t="s">
        <v>8976</v>
      </c>
      <c r="I24843" s="93" t="s">
        <v>23895</v>
      </c>
      <c r="J24843" s="93" t="s">
        <v>20935</v>
      </c>
      <c r="K24843" s="93" t="s">
        <v>6901</v>
      </c>
      <c r="L24843" s="14">
        <f>AND(vyberHrace&lt;&gt;"",ISNUMBER(SEARCH(vyberHrace,$B24843)))</f>
      </c>
      <c r="M24843" s="14">
        <f>AND($I24843=MID(kododd,1,2),$J24843=MID(kododd,3,3))</f>
      </c>
    </row>
    <row r="24844">
      <c r="A24844" s="95">
        <v>53964</v>
      </c>
      <c r="B24844" s="93" t="s">
        <v>1320</v>
      </c>
      <c r="C24844" s="93" t="s">
        <v>1406</v>
      </c>
      <c r="G24844" s="95">
        <v>0</v>
      </c>
      <c r="H24844" s="93" t="s">
        <v>8976</v>
      </c>
      <c r="I24844" s="93" t="s">
        <v>23895</v>
      </c>
      <c r="J24844" s="93" t="s">
        <v>20935</v>
      </c>
      <c r="K24844" s="93" t="s">
        <v>6901</v>
      </c>
      <c r="L24844" s="14">
        <f>AND(vyberHrace&lt;&gt;"",ISNUMBER(SEARCH(vyberHrace,$B24844)))</f>
      </c>
      <c r="M24844" s="14">
        <f>AND($I24844=MID(kododd,1,2),$J24844=MID(kododd,3,3))</f>
      </c>
    </row>
    <row r="24845">
      <c r="A24845" s="95">
        <v>56345</v>
      </c>
      <c r="B24845" s="93" t="s">
        <v>23337</v>
      </c>
      <c r="C24845" s="93" t="s">
        <v>1450</v>
      </c>
      <c r="D24845" s="95">
        <v>1085</v>
      </c>
      <c r="E24845" s="95">
        <v>1477</v>
      </c>
      <c r="F24845" s="95">
        <v>23779896</v>
      </c>
      <c r="G24845" s="95">
        <v>250</v>
      </c>
      <c r="H24845" s="93" t="s">
        <v>8976</v>
      </c>
      <c r="I24845" s="93" t="s">
        <v>23895</v>
      </c>
      <c r="J24845" s="93" t="s">
        <v>20935</v>
      </c>
      <c r="K24845" s="93" t="s">
        <v>6901</v>
      </c>
      <c r="L24845" s="14">
        <f>AND(vyberHrace&lt;&gt;"",ISNUMBER(SEARCH(vyberHrace,$B24845)))</f>
      </c>
      <c r="M24845" s="14">
        <f>AND($I24845=MID(kododd,1,2),$J24845=MID(kododd,3,3))</f>
      </c>
    </row>
    <row r="24846">
      <c r="A24846" s="95">
        <v>60039</v>
      </c>
      <c r="B24846" s="93" t="s">
        <v>26516</v>
      </c>
      <c r="C24846" s="93" t="s">
        <v>1418</v>
      </c>
      <c r="G24846" s="95">
        <v>0</v>
      </c>
      <c r="H24846" s="93" t="s">
        <v>8976</v>
      </c>
      <c r="I24846" s="93" t="s">
        <v>23895</v>
      </c>
      <c r="J24846" s="93" t="s">
        <v>20935</v>
      </c>
      <c r="K24846" s="93" t="s">
        <v>6901</v>
      </c>
      <c r="L24846" s="14">
        <f>AND(vyberHrace&lt;&gt;"",ISNUMBER(SEARCH(vyberHrace,$B24846)))</f>
      </c>
      <c r="M24846" s="14">
        <f>AND($I24846=MID(kododd,1,2),$J24846=MID(kododd,3,3))</f>
      </c>
    </row>
    <row r="24847">
      <c r="A24847" s="95">
        <v>44451</v>
      </c>
      <c r="B24847" s="93" t="s">
        <v>16484</v>
      </c>
      <c r="C24847" s="93" t="s">
        <v>3255</v>
      </c>
      <c r="F24847" s="95">
        <v>23712856</v>
      </c>
      <c r="G24847" s="95">
        <v>0</v>
      </c>
      <c r="H24847" s="93" t="s">
        <v>8976</v>
      </c>
      <c r="I24847" s="93" t="s">
        <v>23895</v>
      </c>
      <c r="J24847" s="93" t="s">
        <v>20878</v>
      </c>
      <c r="K24847" s="93" t="s">
        <v>6859</v>
      </c>
      <c r="L24847" s="14">
        <f>AND(vyberHrace&lt;&gt;"",ISNUMBER(SEARCH(vyberHrace,$B24847)))</f>
      </c>
      <c r="M24847" s="14">
        <f>AND($I24847=MID(kododd,1,2),$J24847=MID(kododd,3,3))</f>
      </c>
    </row>
    <row r="24848">
      <c r="A24848" s="95">
        <v>57203</v>
      </c>
      <c r="B24848" s="93" t="s">
        <v>23338</v>
      </c>
      <c r="C24848" s="93" t="s">
        <v>1450</v>
      </c>
      <c r="G24848" s="95">
        <v>250</v>
      </c>
      <c r="H24848" s="93" t="s">
        <v>8976</v>
      </c>
      <c r="I24848" s="93" t="s">
        <v>23895</v>
      </c>
      <c r="J24848" s="93" t="s">
        <v>20935</v>
      </c>
      <c r="K24848" s="93" t="s">
        <v>6901</v>
      </c>
      <c r="L24848" s="14">
        <f>AND(vyberHrace&lt;&gt;"",ISNUMBER(SEARCH(vyberHrace,$B24848)))</f>
      </c>
      <c r="M24848" s="14">
        <f>AND($I24848=MID(kododd,1,2),$J24848=MID(kododd,3,3))</f>
      </c>
    </row>
    <row r="24849">
      <c r="A24849" s="95">
        <v>54353</v>
      </c>
      <c r="B24849" s="93" t="s">
        <v>1321</v>
      </c>
      <c r="C24849" s="93" t="s">
        <v>1420</v>
      </c>
      <c r="G24849" s="95">
        <v>0</v>
      </c>
      <c r="H24849" s="93" t="s">
        <v>8976</v>
      </c>
      <c r="I24849" s="93" t="s">
        <v>23895</v>
      </c>
      <c r="J24849" s="93" t="s">
        <v>20935</v>
      </c>
      <c r="K24849" s="93" t="s">
        <v>6901</v>
      </c>
      <c r="L24849" s="14">
        <f>AND(vyberHrace&lt;&gt;"",ISNUMBER(SEARCH(vyberHrace,$B24849)))</f>
      </c>
      <c r="M24849" s="14">
        <f>AND($I24849=MID(kododd,1,2),$J24849=MID(kododd,3,3))</f>
      </c>
    </row>
    <row r="24850">
      <c r="A24850" s="95">
        <v>54703</v>
      </c>
      <c r="B24850" s="93" t="s">
        <v>1207</v>
      </c>
      <c r="C24850" s="93" t="s">
        <v>1412</v>
      </c>
      <c r="F24850" s="95">
        <v>23752564</v>
      </c>
      <c r="G24850" s="95">
        <v>250</v>
      </c>
      <c r="H24850" s="93" t="s">
        <v>8976</v>
      </c>
      <c r="I24850" s="93" t="s">
        <v>23895</v>
      </c>
      <c r="J24850" s="93" t="s">
        <v>20869</v>
      </c>
      <c r="K24850" s="93" t="s">
        <v>6770</v>
      </c>
      <c r="L24850" s="14">
        <f>AND(vyberHrace&lt;&gt;"",ISNUMBER(SEARCH(vyberHrace,$B24850)))</f>
      </c>
      <c r="M24850" s="14">
        <f>AND($I24850=MID(kododd,1,2),$J24850=MID(kododd,3,3))</f>
      </c>
    </row>
    <row r="24851">
      <c r="A24851" s="95">
        <v>60241</v>
      </c>
      <c r="B24851" s="93" t="s">
        <v>26700</v>
      </c>
      <c r="C24851" s="93" t="s">
        <v>1412</v>
      </c>
      <c r="G24851" s="95">
        <v>0</v>
      </c>
      <c r="H24851" s="93" t="s">
        <v>8976</v>
      </c>
      <c r="I24851" s="93" t="s">
        <v>23895</v>
      </c>
      <c r="J24851" s="93" t="s">
        <v>20878</v>
      </c>
      <c r="K24851" s="93" t="s">
        <v>6859</v>
      </c>
      <c r="L24851" s="14">
        <f>AND(vyberHrace&lt;&gt;"",ISNUMBER(SEARCH(vyberHrace,$B24851)))</f>
      </c>
      <c r="M24851" s="14">
        <f>AND($I24851=MID(kododd,1,2),$J24851=MID(kododd,3,3))</f>
      </c>
    </row>
    <row r="24852">
      <c r="A24852" s="95">
        <v>60279</v>
      </c>
      <c r="B24852" s="93" t="s">
        <v>26738</v>
      </c>
      <c r="C24852" s="93" t="s">
        <v>1487</v>
      </c>
      <c r="G24852" s="95">
        <v>250</v>
      </c>
      <c r="H24852" s="93" t="s">
        <v>8976</v>
      </c>
      <c r="I24852" s="93" t="s">
        <v>23895</v>
      </c>
      <c r="J24852" s="93" t="s">
        <v>20878</v>
      </c>
      <c r="K24852" s="93" t="s">
        <v>6859</v>
      </c>
      <c r="L24852" s="14">
        <f>AND(vyberHrace&lt;&gt;"",ISNUMBER(SEARCH(vyberHrace,$B24852)))</f>
      </c>
      <c r="M24852" s="14">
        <f>AND($I24852=MID(kododd,1,2),$J24852=MID(kododd,3,3))</f>
      </c>
    </row>
    <row r="24853">
      <c r="A24853" s="95">
        <v>738</v>
      </c>
      <c r="B24853" s="93" t="s">
        <v>9332</v>
      </c>
      <c r="C24853" s="93" t="s">
        <v>1449</v>
      </c>
      <c r="D24853" s="95">
        <v>1841</v>
      </c>
      <c r="E24853" s="95">
        <v>1931</v>
      </c>
      <c r="F24853" s="95">
        <v>304310</v>
      </c>
      <c r="G24853" s="95">
        <v>250</v>
      </c>
      <c r="H24853" s="93" t="s">
        <v>8976</v>
      </c>
      <c r="I24853" s="93" t="s">
        <v>23895</v>
      </c>
      <c r="J24853" s="93" t="s">
        <v>20966</v>
      </c>
      <c r="K24853" s="93" t="s">
        <v>3069</v>
      </c>
      <c r="L24853" s="14">
        <f>AND(vyberHrace&lt;&gt;"",ISNUMBER(SEARCH(vyberHrace,$B24853)))</f>
      </c>
      <c r="M24853" s="14">
        <f>AND($I24853=MID(kododd,1,2),$J24853=MID(kododd,3,3))</f>
      </c>
    </row>
    <row r="24854">
      <c r="A24854" s="95">
        <v>45903</v>
      </c>
      <c r="B24854" s="93" t="s">
        <v>9341</v>
      </c>
      <c r="C24854" s="93" t="s">
        <v>1406</v>
      </c>
      <c r="G24854" s="95">
        <v>0</v>
      </c>
      <c r="H24854" s="93" t="s">
        <v>8976</v>
      </c>
      <c r="I24854" s="93" t="s">
        <v>23895</v>
      </c>
      <c r="J24854" s="93" t="s">
        <v>20878</v>
      </c>
      <c r="K24854" s="93" t="s">
        <v>6859</v>
      </c>
      <c r="L24854" s="14">
        <f>AND(vyberHrace&lt;&gt;"",ISNUMBER(SEARCH(vyberHrace,$B24854)))</f>
      </c>
      <c r="M24854" s="14">
        <f>AND($I24854=MID(kododd,1,2),$J24854=MID(kododd,3,3))</f>
      </c>
    </row>
    <row r="24855">
      <c r="A24855" s="95">
        <v>52441</v>
      </c>
      <c r="B24855" s="93" t="s">
        <v>2387</v>
      </c>
      <c r="C24855" s="93" t="s">
        <v>1406</v>
      </c>
      <c r="F24855" s="95">
        <v>23755253</v>
      </c>
      <c r="G24855" s="95">
        <v>0</v>
      </c>
      <c r="H24855" s="93" t="s">
        <v>8976</v>
      </c>
      <c r="I24855" s="93" t="s">
        <v>23895</v>
      </c>
      <c r="J24855" s="93" t="s">
        <v>20878</v>
      </c>
      <c r="K24855" s="93" t="s">
        <v>6859</v>
      </c>
      <c r="L24855" s="14">
        <f>AND(vyberHrace&lt;&gt;"",ISNUMBER(SEARCH(vyberHrace,$B24855)))</f>
      </c>
      <c r="M24855" s="14">
        <f>AND($I24855=MID(kododd,1,2),$J24855=MID(kododd,3,3))</f>
      </c>
    </row>
    <row r="24856">
      <c r="A24856" s="95">
        <v>40313</v>
      </c>
      <c r="B24856" s="93" t="s">
        <v>9342</v>
      </c>
      <c r="C24856" s="93" t="s">
        <v>1433</v>
      </c>
      <c r="D24856" s="95">
        <v>1472</v>
      </c>
      <c r="E24856" s="95">
        <v>1622</v>
      </c>
      <c r="F24856" s="95">
        <v>393150</v>
      </c>
      <c r="G24856" s="95">
        <v>250</v>
      </c>
      <c r="H24856" s="93" t="s">
        <v>8976</v>
      </c>
      <c r="I24856" s="93" t="s">
        <v>23895</v>
      </c>
      <c r="J24856" s="93" t="s">
        <v>20878</v>
      </c>
      <c r="K24856" s="93" t="s">
        <v>6859</v>
      </c>
      <c r="L24856" s="14">
        <f>AND(vyberHrace&lt;&gt;"",ISNUMBER(SEARCH(vyberHrace,$B24856)))</f>
      </c>
      <c r="M24856" s="14">
        <f>AND($I24856=MID(kododd,1,2),$J24856=MID(kododd,3,3))</f>
      </c>
    </row>
    <row r="24857">
      <c r="A24857" s="95">
        <v>60305</v>
      </c>
      <c r="B24857" s="93" t="s">
        <v>26762</v>
      </c>
      <c r="C24857" s="93" t="s">
        <v>1450</v>
      </c>
      <c r="G24857" s="95">
        <v>250</v>
      </c>
      <c r="H24857" s="93" t="s">
        <v>8976</v>
      </c>
      <c r="I24857" s="93" t="s">
        <v>23895</v>
      </c>
      <c r="J24857" s="93" t="s">
        <v>20878</v>
      </c>
      <c r="K24857" s="93" t="s">
        <v>6859</v>
      </c>
      <c r="L24857" s="14">
        <f>AND(vyberHrace&lt;&gt;"",ISNUMBER(SEARCH(vyberHrace,$B24857)))</f>
      </c>
      <c r="M24857" s="14">
        <f>AND($I24857=MID(kododd,1,2),$J24857=MID(kododd,3,3))</f>
      </c>
    </row>
    <row r="24858">
      <c r="A24858" s="95">
        <v>48717</v>
      </c>
      <c r="B24858" s="93" t="s">
        <v>9343</v>
      </c>
      <c r="C24858" s="93" t="s">
        <v>3255</v>
      </c>
      <c r="G24858" s="95">
        <v>0</v>
      </c>
      <c r="H24858" s="93" t="s">
        <v>8976</v>
      </c>
      <c r="I24858" s="93" t="s">
        <v>23895</v>
      </c>
      <c r="J24858" s="93" t="s">
        <v>20878</v>
      </c>
      <c r="K24858" s="93" t="s">
        <v>6859</v>
      </c>
      <c r="L24858" s="14">
        <f>AND(vyberHrace&lt;&gt;"",ISNUMBER(SEARCH(vyberHrace,$B24858)))</f>
      </c>
      <c r="M24858" s="14">
        <f>AND($I24858=MID(kododd,1,2),$J24858=MID(kododd,3,3))</f>
      </c>
    </row>
    <row r="24859">
      <c r="A24859" s="95">
        <v>50813</v>
      </c>
      <c r="B24859" s="93" t="s">
        <v>4327</v>
      </c>
      <c r="C24859" s="93" t="s">
        <v>1412</v>
      </c>
      <c r="G24859" s="95">
        <v>0</v>
      </c>
      <c r="H24859" s="93" t="s">
        <v>8976</v>
      </c>
      <c r="I24859" s="93" t="s">
        <v>23895</v>
      </c>
      <c r="J24859" s="93" t="s">
        <v>20878</v>
      </c>
      <c r="K24859" s="93" t="s">
        <v>6859</v>
      </c>
      <c r="L24859" s="14">
        <f>AND(vyberHrace&lt;&gt;"",ISNUMBER(SEARCH(vyberHrace,$B24859)))</f>
      </c>
      <c r="M24859" s="14">
        <f>AND($I24859=MID(kododd,1,2),$J24859=MID(kododd,3,3))</f>
      </c>
    </row>
    <row r="24860">
      <c r="A24860" s="95">
        <v>48441</v>
      </c>
      <c r="B24860" s="93" t="s">
        <v>9345</v>
      </c>
      <c r="C24860" s="93" t="s">
        <v>3255</v>
      </c>
      <c r="G24860" s="95">
        <v>0</v>
      </c>
      <c r="H24860" s="93" t="s">
        <v>8976</v>
      </c>
      <c r="I24860" s="93" t="s">
        <v>23895</v>
      </c>
      <c r="J24860" s="93" t="s">
        <v>20936</v>
      </c>
      <c r="K24860" s="93" t="s">
        <v>5615</v>
      </c>
      <c r="L24860" s="14">
        <f>AND(vyberHrace&lt;&gt;"",ISNUMBER(SEARCH(vyberHrace,$B24860)))</f>
      </c>
      <c r="M24860" s="14">
        <f>AND($I24860=MID(kododd,1,2),$J24860=MID(kododd,3,3))</f>
      </c>
    </row>
    <row r="24861">
      <c r="A24861" s="95">
        <v>62221</v>
      </c>
      <c r="B24861" s="93" t="s">
        <v>28408</v>
      </c>
      <c r="C24861" s="93" t="s">
        <v>1450</v>
      </c>
      <c r="G24861" s="95">
        <v>250</v>
      </c>
      <c r="H24861" s="93" t="s">
        <v>8976</v>
      </c>
      <c r="I24861" s="93" t="s">
        <v>23895</v>
      </c>
      <c r="J24861" s="93" t="s">
        <v>20948</v>
      </c>
      <c r="K24861" s="93" t="s">
        <v>6265</v>
      </c>
      <c r="L24861" s="14">
        <f>AND(vyberHrace&lt;&gt;"",ISNUMBER(SEARCH(vyberHrace,$B24861)))</f>
      </c>
      <c r="M24861" s="14">
        <f>AND($I24861=MID(kododd,1,2),$J24861=MID(kododd,3,3))</f>
      </c>
    </row>
    <row r="24862">
      <c r="A24862" s="95">
        <v>46749</v>
      </c>
      <c r="B24862" s="93" t="s">
        <v>9350</v>
      </c>
      <c r="C24862" s="93" t="s">
        <v>1416</v>
      </c>
      <c r="G24862" s="95">
        <v>0</v>
      </c>
      <c r="H24862" s="93" t="s">
        <v>8976</v>
      </c>
      <c r="I24862" s="93" t="s">
        <v>23895</v>
      </c>
      <c r="J24862" s="93" t="s">
        <v>20869</v>
      </c>
      <c r="K24862" s="93" t="s">
        <v>6770</v>
      </c>
      <c r="L24862" s="14">
        <f>AND(vyberHrace&lt;&gt;"",ISNUMBER(SEARCH(vyberHrace,$B24862)))</f>
      </c>
      <c r="M24862" s="14">
        <f>AND($I24862=MID(kododd,1,2),$J24862=MID(kododd,3,3))</f>
      </c>
    </row>
    <row r="24863">
      <c r="A24863" s="95">
        <v>54365</v>
      </c>
      <c r="B24863" s="93" t="s">
        <v>1322</v>
      </c>
      <c r="C24863" s="93" t="s">
        <v>1420</v>
      </c>
      <c r="G24863" s="95">
        <v>0</v>
      </c>
      <c r="H24863" s="93" t="s">
        <v>8976</v>
      </c>
      <c r="I24863" s="93" t="s">
        <v>23895</v>
      </c>
      <c r="J24863" s="93" t="s">
        <v>20935</v>
      </c>
      <c r="K24863" s="93" t="s">
        <v>6901</v>
      </c>
      <c r="L24863" s="14">
        <f>AND(vyberHrace&lt;&gt;"",ISNUMBER(SEARCH(vyberHrace,$B24863)))</f>
      </c>
      <c r="M24863" s="14">
        <f>AND($I24863=MID(kododd,1,2),$J24863=MID(kododd,3,3))</f>
      </c>
    </row>
    <row r="24864">
      <c r="A24864" s="95">
        <v>46915</v>
      </c>
      <c r="B24864" s="93" t="s">
        <v>9355</v>
      </c>
      <c r="C24864" s="93" t="s">
        <v>1406</v>
      </c>
      <c r="G24864" s="95">
        <v>0</v>
      </c>
      <c r="H24864" s="93" t="s">
        <v>8976</v>
      </c>
      <c r="I24864" s="93" t="s">
        <v>23895</v>
      </c>
      <c r="J24864" s="93" t="s">
        <v>20935</v>
      </c>
      <c r="K24864" s="93" t="s">
        <v>6901</v>
      </c>
      <c r="L24864" s="14">
        <f>AND(vyberHrace&lt;&gt;"",ISNUMBER(SEARCH(vyberHrace,$B24864)))</f>
      </c>
      <c r="M24864" s="14">
        <f>AND($I24864=MID(kododd,1,2),$J24864=MID(kododd,3,3))</f>
      </c>
    </row>
    <row r="24865">
      <c r="A24865" s="95">
        <v>46426</v>
      </c>
      <c r="B24865" s="93" t="s">
        <v>9356</v>
      </c>
      <c r="C24865" s="93" t="s">
        <v>1408</v>
      </c>
      <c r="D24865" s="95">
        <v>1302</v>
      </c>
      <c r="F24865" s="95">
        <v>23723653</v>
      </c>
      <c r="G24865" s="95">
        <v>0</v>
      </c>
      <c r="H24865" s="93" t="s">
        <v>8976</v>
      </c>
      <c r="I24865" s="93" t="s">
        <v>23895</v>
      </c>
      <c r="J24865" s="93" t="s">
        <v>20948</v>
      </c>
      <c r="K24865" s="93" t="s">
        <v>6265</v>
      </c>
      <c r="L24865" s="14">
        <f>AND(vyberHrace&lt;&gt;"",ISNUMBER(SEARCH(vyberHrace,$B24865)))</f>
      </c>
      <c r="M24865" s="14">
        <f>AND($I24865=MID(kododd,1,2),$J24865=MID(kododd,3,3))</f>
      </c>
    </row>
    <row r="24866">
      <c r="A24866" s="95">
        <v>44820</v>
      </c>
      <c r="B24866" s="93" t="s">
        <v>9357</v>
      </c>
      <c r="C24866" s="93" t="s">
        <v>1400</v>
      </c>
      <c r="D24866" s="95">
        <v>1430</v>
      </c>
      <c r="F24866" s="95">
        <v>394971</v>
      </c>
      <c r="G24866" s="95">
        <v>250</v>
      </c>
      <c r="H24866" s="93" t="s">
        <v>8976</v>
      </c>
      <c r="I24866" s="93" t="s">
        <v>23895</v>
      </c>
      <c r="J24866" s="93" t="s">
        <v>20935</v>
      </c>
      <c r="K24866" s="93" t="s">
        <v>6901</v>
      </c>
      <c r="L24866" s="14">
        <f>AND(vyberHrace&lt;&gt;"",ISNUMBER(SEARCH(vyberHrace,$B24866)))</f>
      </c>
      <c r="M24866" s="14">
        <f>AND($I24866=MID(kododd,1,2),$J24866=MID(kododd,3,3))</f>
      </c>
    </row>
    <row r="24867">
      <c r="A24867" s="95">
        <v>46417</v>
      </c>
      <c r="B24867" s="93" t="s">
        <v>9358</v>
      </c>
      <c r="C24867" s="93" t="s">
        <v>1409</v>
      </c>
      <c r="D24867" s="95">
        <v>1329</v>
      </c>
      <c r="F24867" s="95">
        <v>23715502</v>
      </c>
      <c r="G24867" s="95">
        <v>250</v>
      </c>
      <c r="H24867" s="93" t="s">
        <v>8976</v>
      </c>
      <c r="I24867" s="93" t="s">
        <v>23895</v>
      </c>
      <c r="J24867" s="93" t="s">
        <v>20935</v>
      </c>
      <c r="K24867" s="93" t="s">
        <v>6901</v>
      </c>
      <c r="L24867" s="14">
        <f>AND(vyberHrace&lt;&gt;"",ISNUMBER(SEARCH(vyberHrace,$B24867)))</f>
      </c>
      <c r="M24867" s="14">
        <f>AND($I24867=MID(kododd,1,2),$J24867=MID(kododd,3,3))</f>
      </c>
    </row>
    <row r="24868">
      <c r="A24868" s="95">
        <v>43703</v>
      </c>
      <c r="B24868" s="93" t="s">
        <v>9360</v>
      </c>
      <c r="C24868" s="93" t="s">
        <v>1410</v>
      </c>
      <c r="G24868" s="95">
        <v>0</v>
      </c>
      <c r="H24868" s="93" t="s">
        <v>8976</v>
      </c>
      <c r="I24868" s="93" t="s">
        <v>23895</v>
      </c>
      <c r="J24868" s="93" t="s">
        <v>20869</v>
      </c>
      <c r="K24868" s="93" t="s">
        <v>6770</v>
      </c>
      <c r="L24868" s="14">
        <f>AND(vyberHrace&lt;&gt;"",ISNUMBER(SEARCH(vyberHrace,$B24868)))</f>
      </c>
      <c r="M24868" s="14">
        <f>AND($I24868=MID(kododd,1,2),$J24868=MID(kododd,3,3))</f>
      </c>
    </row>
    <row r="24869">
      <c r="A24869" s="95">
        <v>46751</v>
      </c>
      <c r="B24869" s="93" t="s">
        <v>23269</v>
      </c>
      <c r="C24869" s="93" t="s">
        <v>3255</v>
      </c>
      <c r="G24869" s="95">
        <v>0</v>
      </c>
      <c r="H24869" s="93" t="s">
        <v>8976</v>
      </c>
      <c r="I24869" s="93" t="s">
        <v>23895</v>
      </c>
      <c r="J24869" s="93" t="s">
        <v>20947</v>
      </c>
      <c r="K24869" s="93" t="s">
        <v>6833</v>
      </c>
      <c r="L24869" s="14">
        <f>AND(vyberHrace&lt;&gt;"",ISNUMBER(SEARCH(vyberHrace,$B24869)))</f>
      </c>
      <c r="M24869" s="14">
        <f>AND($I24869=MID(kododd,1,2),$J24869=MID(kododd,3,3))</f>
      </c>
    </row>
    <row r="24870">
      <c r="A24870" s="95">
        <v>52253</v>
      </c>
      <c r="B24870" s="93" t="s">
        <v>2298</v>
      </c>
      <c r="C24870" s="93" t="s">
        <v>1412</v>
      </c>
      <c r="D24870" s="95">
        <v>1870</v>
      </c>
      <c r="E24870" s="95">
        <v>2011</v>
      </c>
      <c r="F24870" s="95">
        <v>23743360</v>
      </c>
      <c r="G24870" s="95">
        <v>250</v>
      </c>
      <c r="H24870" s="93" t="s">
        <v>8976</v>
      </c>
      <c r="I24870" s="93" t="s">
        <v>23895</v>
      </c>
      <c r="J24870" s="93" t="s">
        <v>20878</v>
      </c>
      <c r="K24870" s="93" t="s">
        <v>6859</v>
      </c>
      <c r="L24870" s="14">
        <f>AND(vyberHrace&lt;&gt;"",ISNUMBER(SEARCH(vyberHrace,$B24870)))</f>
      </c>
      <c r="M24870" s="14">
        <f>AND($I24870=MID(kododd,1,2),$J24870=MID(kododd,3,3))</f>
      </c>
    </row>
    <row r="24871">
      <c r="A24871" s="95">
        <v>38612</v>
      </c>
      <c r="B24871" s="93" t="s">
        <v>9361</v>
      </c>
      <c r="C24871" s="93" t="s">
        <v>1400</v>
      </c>
      <c r="D24871" s="95">
        <v>1567</v>
      </c>
      <c r="E24871" s="95">
        <v>1676</v>
      </c>
      <c r="F24871" s="95">
        <v>372099</v>
      </c>
      <c r="G24871" s="95">
        <v>0</v>
      </c>
      <c r="H24871" s="93" t="s">
        <v>8976</v>
      </c>
      <c r="I24871" s="93" t="s">
        <v>23895</v>
      </c>
      <c r="J24871" s="93" t="s">
        <v>20878</v>
      </c>
      <c r="K24871" s="93" t="s">
        <v>6859</v>
      </c>
      <c r="L24871" s="14">
        <f>AND(vyberHrace&lt;&gt;"",ISNUMBER(SEARCH(vyberHrace,$B24871)))</f>
      </c>
      <c r="M24871" s="14">
        <f>AND($I24871=MID(kododd,1,2),$J24871=MID(kododd,3,3))</f>
      </c>
    </row>
    <row r="24872">
      <c r="A24872" s="95">
        <v>108</v>
      </c>
      <c r="B24872" s="93" t="s">
        <v>9362</v>
      </c>
      <c r="C24872" s="93" t="s">
        <v>1449</v>
      </c>
      <c r="D24872" s="95">
        <v>2285</v>
      </c>
      <c r="E24872" s="95">
        <v>2299</v>
      </c>
      <c r="F24872" s="95">
        <v>301469</v>
      </c>
      <c r="G24872" s="95">
        <v>0</v>
      </c>
      <c r="H24872" s="93" t="s">
        <v>8976</v>
      </c>
      <c r="I24872" s="93" t="s">
        <v>23895</v>
      </c>
      <c r="J24872" s="93" t="s">
        <v>20864</v>
      </c>
      <c r="K24872" s="93" t="s">
        <v>1505</v>
      </c>
      <c r="L24872" s="14">
        <f>AND(vyberHrace&lt;&gt;"",ISNUMBER(SEARCH(vyberHrace,$B24872)))</f>
      </c>
      <c r="M24872" s="14">
        <f>AND($I24872=MID(kododd,1,2),$J24872=MID(kododd,3,3))</f>
      </c>
    </row>
    <row r="24873">
      <c r="A24873" s="95">
        <v>36683</v>
      </c>
      <c r="B24873" s="93" t="s">
        <v>9364</v>
      </c>
      <c r="C24873" s="93" t="s">
        <v>1398</v>
      </c>
      <c r="D24873" s="95">
        <v>2082</v>
      </c>
      <c r="E24873" s="95">
        <v>2101</v>
      </c>
      <c r="F24873" s="95">
        <v>358690</v>
      </c>
      <c r="G24873" s="95">
        <v>250</v>
      </c>
      <c r="H24873" s="93" t="s">
        <v>8976</v>
      </c>
      <c r="I24873" s="93" t="s">
        <v>23895</v>
      </c>
      <c r="J24873" s="93" t="s">
        <v>20869</v>
      </c>
      <c r="K24873" s="93" t="s">
        <v>6770</v>
      </c>
      <c r="L24873" s="14">
        <f>AND(vyberHrace&lt;&gt;"",ISNUMBER(SEARCH(vyberHrace,$B24873)))</f>
      </c>
      <c r="M24873" s="14">
        <f>AND($I24873=MID(kododd,1,2),$J24873=MID(kododd,3,3))</f>
      </c>
    </row>
    <row r="24874">
      <c r="A24874" s="95">
        <v>51659</v>
      </c>
      <c r="B24874" s="93" t="s">
        <v>3847</v>
      </c>
      <c r="C24874" s="93" t="s">
        <v>1400</v>
      </c>
      <c r="D24874" s="95">
        <v>1098</v>
      </c>
      <c r="F24874" s="95">
        <v>23772115</v>
      </c>
      <c r="G24874" s="95">
        <v>250</v>
      </c>
      <c r="H24874" s="93" t="s">
        <v>8976</v>
      </c>
      <c r="I24874" s="93" t="s">
        <v>23895</v>
      </c>
      <c r="J24874" s="93" t="s">
        <v>20934</v>
      </c>
      <c r="K24874" s="93" t="s">
        <v>21374</v>
      </c>
      <c r="L24874" s="14">
        <f>AND(vyberHrace&lt;&gt;"",ISNUMBER(SEARCH(vyberHrace,$B24874)))</f>
      </c>
      <c r="M24874" s="14">
        <f>AND($I24874=MID(kododd,1,2),$J24874=MID(kododd,3,3))</f>
      </c>
    </row>
    <row r="24875">
      <c r="A24875" s="95">
        <v>46750</v>
      </c>
      <c r="B24875" s="93" t="s">
        <v>9484</v>
      </c>
      <c r="C24875" s="93" t="s">
        <v>1406</v>
      </c>
      <c r="G24875" s="95">
        <v>0</v>
      </c>
      <c r="H24875" s="93" t="s">
        <v>8976</v>
      </c>
      <c r="I24875" s="93" t="s">
        <v>23895</v>
      </c>
      <c r="J24875" s="93" t="s">
        <v>20869</v>
      </c>
      <c r="K24875" s="93" t="s">
        <v>6770</v>
      </c>
      <c r="L24875" s="14">
        <f>AND(vyberHrace&lt;&gt;"",ISNUMBER(SEARCH(vyberHrace,$B24875)))</f>
      </c>
      <c r="M24875" s="14">
        <f>AND($I24875=MID(kododd,1,2),$J24875=MID(kododd,3,3))</f>
      </c>
    </row>
    <row r="24876">
      <c r="A24876" s="95">
        <v>15235</v>
      </c>
      <c r="B24876" s="93" t="s">
        <v>13892</v>
      </c>
      <c r="C24876" s="93" t="s">
        <v>1446</v>
      </c>
      <c r="D24876" s="95">
        <v>1879</v>
      </c>
      <c r="E24876" s="95">
        <v>1906</v>
      </c>
      <c r="F24876" s="95">
        <v>320471</v>
      </c>
      <c r="G24876" s="95">
        <v>250</v>
      </c>
      <c r="H24876" s="93" t="s">
        <v>8976</v>
      </c>
      <c r="I24876" s="93" t="s">
        <v>23895</v>
      </c>
      <c r="J24876" s="93" t="s">
        <v>20869</v>
      </c>
      <c r="K24876" s="93" t="s">
        <v>6770</v>
      </c>
      <c r="L24876" s="14">
        <f>AND(vyberHrace&lt;&gt;"",ISNUMBER(SEARCH(vyberHrace,$B24876)))</f>
      </c>
      <c r="M24876" s="14">
        <f>AND($I24876=MID(kododd,1,2),$J24876=MID(kododd,3,3))</f>
      </c>
    </row>
    <row r="24877">
      <c r="A24877" s="95">
        <v>47909</v>
      </c>
      <c r="B24877" s="93" t="s">
        <v>13893</v>
      </c>
      <c r="C24877" s="93" t="s">
        <v>1473</v>
      </c>
      <c r="D24877" s="95">
        <v>1413</v>
      </c>
      <c r="E24877" s="95">
        <v>1651</v>
      </c>
      <c r="F24877" s="95">
        <v>23720972</v>
      </c>
      <c r="G24877" s="95">
        <v>250</v>
      </c>
      <c r="H24877" s="93" t="s">
        <v>8976</v>
      </c>
      <c r="I24877" s="93" t="s">
        <v>23895</v>
      </c>
      <c r="J24877" s="93" t="s">
        <v>20973</v>
      </c>
      <c r="K24877" s="93" t="s">
        <v>6055</v>
      </c>
      <c r="L24877" s="14">
        <f>AND(vyberHrace&lt;&gt;"",ISNUMBER(SEARCH(vyberHrace,$B24877)))</f>
      </c>
      <c r="M24877" s="14">
        <f>AND($I24877=MID(kododd,1,2),$J24877=MID(kododd,3,3))</f>
      </c>
    </row>
    <row r="24878">
      <c r="A24878" s="95">
        <v>51560</v>
      </c>
      <c r="B24878" s="93" t="s">
        <v>2410</v>
      </c>
      <c r="C24878" s="93" t="s">
        <v>1422</v>
      </c>
      <c r="F24878" s="95">
        <v>23739487</v>
      </c>
      <c r="G24878" s="95">
        <v>0</v>
      </c>
      <c r="H24878" s="93" t="s">
        <v>8976</v>
      </c>
      <c r="I24878" s="93" t="s">
        <v>23895</v>
      </c>
      <c r="J24878" s="93" t="s">
        <v>20869</v>
      </c>
      <c r="K24878" s="93" t="s">
        <v>6770</v>
      </c>
      <c r="L24878" s="14">
        <f>AND(vyberHrace&lt;&gt;"",ISNUMBER(SEARCH(vyberHrace,$B24878)))</f>
      </c>
      <c r="M24878" s="14">
        <f>AND($I24878=MID(kododd,1,2),$J24878=MID(kododd,3,3))</f>
      </c>
    </row>
    <row r="24879">
      <c r="A24879" s="95">
        <v>9706</v>
      </c>
      <c r="B24879" s="93" t="s">
        <v>13894</v>
      </c>
      <c r="C24879" s="93" t="s">
        <v>1413</v>
      </c>
      <c r="D24879" s="95">
        <v>1669</v>
      </c>
      <c r="G24879" s="95">
        <v>0</v>
      </c>
      <c r="H24879" s="93" t="s">
        <v>8976</v>
      </c>
      <c r="I24879" s="93" t="s">
        <v>23895</v>
      </c>
      <c r="J24879" s="93" t="s">
        <v>21003</v>
      </c>
      <c r="K24879" s="93" t="s">
        <v>11216</v>
      </c>
      <c r="L24879" s="14">
        <f>AND(vyberHrace&lt;&gt;"",ISNUMBER(SEARCH(vyberHrace,$B24879)))</f>
      </c>
      <c r="M24879" s="14">
        <f>AND($I24879=MID(kododd,1,2),$J24879=MID(kododd,3,3))</f>
      </c>
    </row>
    <row r="24880">
      <c r="A24880" s="95">
        <v>33121</v>
      </c>
      <c r="B24880" s="93" t="s">
        <v>13895</v>
      </c>
      <c r="C24880" s="93" t="s">
        <v>1403</v>
      </c>
      <c r="D24880" s="95">
        <v>1672</v>
      </c>
      <c r="E24880" s="95">
        <v>1791</v>
      </c>
      <c r="F24880" s="95">
        <v>375209</v>
      </c>
      <c r="G24880" s="95">
        <v>250</v>
      </c>
      <c r="H24880" s="93" t="s">
        <v>8976</v>
      </c>
      <c r="I24880" s="93" t="s">
        <v>23895</v>
      </c>
      <c r="J24880" s="93" t="s">
        <v>21013</v>
      </c>
      <c r="K24880" s="93" t="s">
        <v>12269</v>
      </c>
      <c r="L24880" s="14">
        <f>AND(vyberHrace&lt;&gt;"",ISNUMBER(SEARCH(vyberHrace,$B24880)))</f>
      </c>
      <c r="M24880" s="14">
        <f>AND($I24880=MID(kododd,1,2),$J24880=MID(kododd,3,3))</f>
      </c>
    </row>
    <row r="24881">
      <c r="A24881" s="95">
        <v>61618</v>
      </c>
      <c r="B24881" s="93" t="s">
        <v>27783</v>
      </c>
      <c r="C24881" s="93" t="s">
        <v>1487</v>
      </c>
      <c r="G24881" s="95">
        <v>250</v>
      </c>
      <c r="H24881" s="93" t="s">
        <v>8976</v>
      </c>
      <c r="I24881" s="93" t="s">
        <v>23895</v>
      </c>
      <c r="J24881" s="93" t="s">
        <v>20882</v>
      </c>
      <c r="K24881" s="93" t="s">
        <v>6865</v>
      </c>
      <c r="L24881" s="14">
        <f>AND(vyberHrace&lt;&gt;"",ISNUMBER(SEARCH(vyberHrace,$B24881)))</f>
      </c>
      <c r="M24881" s="14">
        <f>AND($I24881=MID(kododd,1,2),$J24881=MID(kododd,3,3))</f>
      </c>
    </row>
    <row r="24882">
      <c r="A24882" s="95">
        <v>52442</v>
      </c>
      <c r="B24882" s="93" t="s">
        <v>2388</v>
      </c>
      <c r="C24882" s="93" t="s">
        <v>1420</v>
      </c>
      <c r="G24882" s="95">
        <v>0</v>
      </c>
      <c r="H24882" s="93" t="s">
        <v>8976</v>
      </c>
      <c r="I24882" s="93" t="s">
        <v>23895</v>
      </c>
      <c r="J24882" s="93" t="s">
        <v>20878</v>
      </c>
      <c r="K24882" s="93" t="s">
        <v>6859</v>
      </c>
      <c r="L24882" s="14">
        <f>AND(vyberHrace&lt;&gt;"",ISNUMBER(SEARCH(vyberHrace,$B24882)))</f>
      </c>
      <c r="M24882" s="14">
        <f>AND($I24882=MID(kododd,1,2),$J24882=MID(kododd,3,3))</f>
      </c>
    </row>
    <row r="24883">
      <c r="A24883" s="95">
        <v>60316</v>
      </c>
      <c r="B24883" s="93" t="s">
        <v>26772</v>
      </c>
      <c r="C24883" s="93" t="s">
        <v>1486</v>
      </c>
      <c r="G24883" s="95">
        <v>0</v>
      </c>
      <c r="H24883" s="93" t="s">
        <v>8976</v>
      </c>
      <c r="I24883" s="93" t="s">
        <v>23895</v>
      </c>
      <c r="J24883" s="93" t="s">
        <v>20878</v>
      </c>
      <c r="K24883" s="93" t="s">
        <v>6859</v>
      </c>
      <c r="L24883" s="14">
        <f>AND(vyberHrace&lt;&gt;"",ISNUMBER(SEARCH(vyberHrace,$B24883)))</f>
      </c>
      <c r="M24883" s="14">
        <f>AND($I24883=MID(kododd,1,2),$J24883=MID(kododd,3,3))</f>
      </c>
    </row>
    <row r="24884">
      <c r="A24884" s="95">
        <v>59719</v>
      </c>
      <c r="B24884" s="93" t="s">
        <v>26092</v>
      </c>
      <c r="C24884" s="93" t="s">
        <v>1431</v>
      </c>
      <c r="F24884" s="95">
        <v>23785403</v>
      </c>
      <c r="G24884" s="95">
        <v>250</v>
      </c>
      <c r="H24884" s="93" t="s">
        <v>8976</v>
      </c>
      <c r="I24884" s="93" t="s">
        <v>23895</v>
      </c>
      <c r="J24884" s="93" t="s">
        <v>20996</v>
      </c>
      <c r="K24884" s="93" t="s">
        <v>2013</v>
      </c>
      <c r="L24884" s="14">
        <f>AND(vyberHrace&lt;&gt;"",ISNUMBER(SEARCH(vyberHrace,$B24884)))</f>
      </c>
      <c r="M24884" s="14">
        <f>AND($I24884=MID(kododd,1,2),$J24884=MID(kododd,3,3))</f>
      </c>
    </row>
    <row r="24885">
      <c r="A24885" s="95">
        <v>43862</v>
      </c>
      <c r="B24885" s="93" t="s">
        <v>13902</v>
      </c>
      <c r="C24885" s="93" t="s">
        <v>1410</v>
      </c>
      <c r="D24885" s="95">
        <v>1402</v>
      </c>
      <c r="E24885" s="95">
        <v>1544</v>
      </c>
      <c r="F24885" s="95">
        <v>23714271</v>
      </c>
      <c r="G24885" s="95">
        <v>250</v>
      </c>
      <c r="H24885" s="93" t="s">
        <v>8976</v>
      </c>
      <c r="I24885" s="93" t="s">
        <v>23895</v>
      </c>
      <c r="J24885" s="93" t="s">
        <v>20913</v>
      </c>
      <c r="K24885" s="93" t="s">
        <v>3849</v>
      </c>
      <c r="L24885" s="14">
        <f>AND(vyberHrace&lt;&gt;"",ISNUMBER(SEARCH(vyberHrace,$B24885)))</f>
      </c>
      <c r="M24885" s="14">
        <f>AND($I24885=MID(kododd,1,2),$J24885=MID(kododd,3,3))</f>
      </c>
    </row>
    <row r="24886">
      <c r="A24886" s="95">
        <v>1903</v>
      </c>
      <c r="B24886" s="93" t="s">
        <v>13903</v>
      </c>
      <c r="C24886" s="93" t="s">
        <v>1442</v>
      </c>
      <c r="D24886" s="95">
        <v>1939</v>
      </c>
      <c r="E24886" s="95">
        <v>1959</v>
      </c>
      <c r="F24886" s="95">
        <v>317560</v>
      </c>
      <c r="G24886" s="95">
        <v>250</v>
      </c>
      <c r="H24886" s="93" t="s">
        <v>8976</v>
      </c>
      <c r="I24886" s="93" t="s">
        <v>23895</v>
      </c>
      <c r="J24886" s="93" t="s">
        <v>20947</v>
      </c>
      <c r="K24886" s="93" t="s">
        <v>6833</v>
      </c>
      <c r="L24886" s="14">
        <f>AND(vyberHrace&lt;&gt;"",ISNUMBER(SEARCH(vyberHrace,$B24886)))</f>
      </c>
      <c r="M24886" s="14">
        <f>AND($I24886=MID(kododd,1,2),$J24886=MID(kododd,3,3))</f>
      </c>
    </row>
    <row r="24887">
      <c r="A24887" s="95">
        <v>48027</v>
      </c>
      <c r="B24887" s="93" t="s">
        <v>13904</v>
      </c>
      <c r="C24887" s="93" t="s">
        <v>1429</v>
      </c>
      <c r="D24887" s="95">
        <v>1620</v>
      </c>
      <c r="E24887" s="95">
        <v>1792</v>
      </c>
      <c r="F24887" s="95">
        <v>23720239</v>
      </c>
      <c r="G24887" s="95">
        <v>250</v>
      </c>
      <c r="H24887" s="93" t="s">
        <v>8976</v>
      </c>
      <c r="I24887" s="93" t="s">
        <v>23895</v>
      </c>
      <c r="J24887" s="93" t="s">
        <v>20926</v>
      </c>
      <c r="K24887" s="93" t="s">
        <v>5577</v>
      </c>
      <c r="L24887" s="14">
        <f>AND(vyberHrace&lt;&gt;"",ISNUMBER(SEARCH(vyberHrace,$B24887)))</f>
      </c>
      <c r="M24887" s="14">
        <f>AND($I24887=MID(kododd,1,2),$J24887=MID(kododd,3,3))</f>
      </c>
    </row>
    <row r="24888">
      <c r="A24888" s="95">
        <v>61629</v>
      </c>
      <c r="B24888" s="93" t="s">
        <v>27793</v>
      </c>
      <c r="C24888" s="93" t="s">
        <v>1420</v>
      </c>
      <c r="F24888" s="95">
        <v>23791160</v>
      </c>
      <c r="G24888" s="95">
        <v>250</v>
      </c>
      <c r="H24888" s="93" t="s">
        <v>8976</v>
      </c>
      <c r="I24888" s="93" t="s">
        <v>23895</v>
      </c>
      <c r="J24888" s="93" t="s">
        <v>20869</v>
      </c>
      <c r="K24888" s="93" t="s">
        <v>6770</v>
      </c>
      <c r="L24888" s="14">
        <f>AND(vyberHrace&lt;&gt;"",ISNUMBER(SEARCH(vyberHrace,$B24888)))</f>
      </c>
      <c r="M24888" s="14">
        <f>AND($I24888=MID(kododd,1,2),$J24888=MID(kododd,3,3))</f>
      </c>
    </row>
    <row r="24889">
      <c r="A24889" s="95">
        <v>61630</v>
      </c>
      <c r="B24889" s="93" t="s">
        <v>27794</v>
      </c>
      <c r="C24889" s="93" t="s">
        <v>1487</v>
      </c>
      <c r="F24889" s="95">
        <v>23799862</v>
      </c>
      <c r="G24889" s="95">
        <v>250</v>
      </c>
      <c r="H24889" s="93" t="s">
        <v>8976</v>
      </c>
      <c r="I24889" s="93" t="s">
        <v>23895</v>
      </c>
      <c r="J24889" s="93" t="s">
        <v>20869</v>
      </c>
      <c r="K24889" s="93" t="s">
        <v>6770</v>
      </c>
      <c r="L24889" s="14">
        <f>AND(vyberHrace&lt;&gt;"",ISNUMBER(SEARCH(vyberHrace,$B24889)))</f>
      </c>
      <c r="M24889" s="14">
        <f>AND($I24889=MID(kododd,1,2),$J24889=MID(kododd,3,3))</f>
      </c>
    </row>
    <row r="24890">
      <c r="A24890" s="95">
        <v>1714</v>
      </c>
      <c r="B24890" s="93" t="s">
        <v>13918</v>
      </c>
      <c r="C24890" s="93" t="s">
        <v>1455</v>
      </c>
      <c r="D24890" s="95">
        <v>2083</v>
      </c>
      <c r="E24890" s="95">
        <v>2098</v>
      </c>
      <c r="F24890" s="95">
        <v>315087</v>
      </c>
      <c r="G24890" s="95">
        <v>250</v>
      </c>
      <c r="H24890" s="93" t="s">
        <v>8976</v>
      </c>
      <c r="I24890" s="93" t="s">
        <v>23895</v>
      </c>
      <c r="J24890" s="93" t="s">
        <v>20878</v>
      </c>
      <c r="K24890" s="93" t="s">
        <v>6859</v>
      </c>
      <c r="L24890" s="14">
        <f>AND(vyberHrace&lt;&gt;"",ISNUMBER(SEARCH(vyberHrace,$B24890)))</f>
      </c>
      <c r="M24890" s="14">
        <f>AND($I24890=MID(kododd,1,2),$J24890=MID(kododd,3,3))</f>
      </c>
    </row>
    <row r="24891">
      <c r="A24891" s="95">
        <v>63701</v>
      </c>
      <c r="B24891" s="93" t="s">
        <v>29914</v>
      </c>
      <c r="C24891" s="93" t="s">
        <v>1422</v>
      </c>
      <c r="G24891" s="95">
        <v>250</v>
      </c>
      <c r="H24891" s="93" t="s">
        <v>8976</v>
      </c>
      <c r="I24891" s="93" t="s">
        <v>23895</v>
      </c>
      <c r="J24891" s="93" t="s">
        <v>20911</v>
      </c>
      <c r="K24891" s="93" t="s">
        <v>3262</v>
      </c>
      <c r="L24891" s="14">
        <f>AND(vyberHrace&lt;&gt;"",ISNUMBER(SEARCH(vyberHrace,$B24891)))</f>
      </c>
      <c r="M24891" s="14">
        <f>AND($I24891=MID(kododd,1,2),$J24891=MID(kododd,3,3))</f>
      </c>
    </row>
    <row r="24892">
      <c r="A24892" s="95">
        <v>26621</v>
      </c>
      <c r="B24892" s="93" t="s">
        <v>13921</v>
      </c>
      <c r="C24892" s="93" t="s">
        <v>1413</v>
      </c>
      <c r="D24892" s="95">
        <v>1614</v>
      </c>
      <c r="E24892" s="95">
        <v>1753</v>
      </c>
      <c r="F24892" s="95">
        <v>345954</v>
      </c>
      <c r="G24892" s="95">
        <v>250</v>
      </c>
      <c r="H24892" s="93" t="s">
        <v>8976</v>
      </c>
      <c r="I24892" s="93" t="s">
        <v>23895</v>
      </c>
      <c r="J24892" s="93" t="s">
        <v>20948</v>
      </c>
      <c r="K24892" s="93" t="s">
        <v>6265</v>
      </c>
      <c r="L24892" s="14">
        <f>AND(vyberHrace&lt;&gt;"",ISNUMBER(SEARCH(vyberHrace,$B24892)))</f>
      </c>
      <c r="M24892" s="14">
        <f>AND($I24892=MID(kododd,1,2),$J24892=MID(kododd,3,3))</f>
      </c>
    </row>
    <row r="24893">
      <c r="A24893" s="95">
        <v>62825</v>
      </c>
      <c r="B24893" s="93" t="s">
        <v>29747</v>
      </c>
      <c r="C24893" s="93" t="s">
        <v>1486</v>
      </c>
      <c r="G24893" s="95">
        <v>250</v>
      </c>
      <c r="H24893" s="93" t="s">
        <v>8976</v>
      </c>
      <c r="I24893" s="93" t="s">
        <v>23895</v>
      </c>
      <c r="J24893" s="93" t="s">
        <v>20878</v>
      </c>
      <c r="K24893" s="93" t="s">
        <v>6859</v>
      </c>
      <c r="L24893" s="14">
        <f>AND(vyberHrace&lt;&gt;"",ISNUMBER(SEARCH(vyberHrace,$B24893)))</f>
      </c>
      <c r="M24893" s="14">
        <f>AND($I24893=MID(kododd,1,2),$J24893=MID(kododd,3,3))</f>
      </c>
    </row>
    <row r="24894">
      <c r="A24894" s="95">
        <v>58420</v>
      </c>
      <c r="B24894" s="93" t="s">
        <v>24926</v>
      </c>
      <c r="C24894" s="93" t="s">
        <v>1411</v>
      </c>
      <c r="G24894" s="95">
        <v>250</v>
      </c>
      <c r="H24894" s="93" t="s">
        <v>8976</v>
      </c>
      <c r="I24894" s="93" t="s">
        <v>23895</v>
      </c>
      <c r="J24894" s="93" t="s">
        <v>20878</v>
      </c>
      <c r="K24894" s="93" t="s">
        <v>6859</v>
      </c>
      <c r="L24894" s="14">
        <f>AND(vyberHrace&lt;&gt;"",ISNUMBER(SEARCH(vyberHrace,$B24894)))</f>
      </c>
      <c r="M24894" s="14">
        <f>AND($I24894=MID(kododd,1,2),$J24894=MID(kododd,3,3))</f>
      </c>
    </row>
    <row r="24895">
      <c r="A24895" s="95">
        <v>50077</v>
      </c>
      <c r="B24895" s="93" t="s">
        <v>16291</v>
      </c>
      <c r="C24895" s="93" t="s">
        <v>1412</v>
      </c>
      <c r="G24895" s="95">
        <v>0</v>
      </c>
      <c r="H24895" s="93" t="s">
        <v>8976</v>
      </c>
      <c r="I24895" s="93" t="s">
        <v>23895</v>
      </c>
      <c r="J24895" s="93" t="s">
        <v>20936</v>
      </c>
      <c r="K24895" s="93" t="s">
        <v>5615</v>
      </c>
      <c r="L24895" s="14">
        <f>AND(vyberHrace&lt;&gt;"",ISNUMBER(SEARCH(vyberHrace,$B24895)))</f>
      </c>
      <c r="M24895" s="14">
        <f>AND($I24895=MID(kododd,1,2),$J24895=MID(kododd,3,3))</f>
      </c>
    </row>
    <row r="24896">
      <c r="A24896" s="95">
        <v>41283</v>
      </c>
      <c r="B24896" s="93" t="s">
        <v>16292</v>
      </c>
      <c r="C24896" s="93" t="s">
        <v>1414</v>
      </c>
      <c r="D24896" s="95">
        <v>1604</v>
      </c>
      <c r="E24896" s="95">
        <v>1728</v>
      </c>
      <c r="F24896" s="95">
        <v>389218</v>
      </c>
      <c r="G24896" s="95">
        <v>250</v>
      </c>
      <c r="H24896" s="93" t="s">
        <v>8976</v>
      </c>
      <c r="I24896" s="93" t="s">
        <v>23895</v>
      </c>
      <c r="J24896" s="93" t="s">
        <v>20896</v>
      </c>
      <c r="K24896" s="93" t="s">
        <v>6905</v>
      </c>
      <c r="L24896" s="14">
        <f>AND(vyberHrace&lt;&gt;"",ISNUMBER(SEARCH(vyberHrace,$B24896)))</f>
      </c>
      <c r="M24896" s="14">
        <f>AND($I24896=MID(kododd,1,2),$J24896=MID(kododd,3,3))</f>
      </c>
    </row>
    <row r="24897">
      <c r="A24897" s="95">
        <v>62741</v>
      </c>
      <c r="B24897" s="93" t="s">
        <v>29748</v>
      </c>
      <c r="C24897" s="93" t="s">
        <v>1450</v>
      </c>
      <c r="G24897" s="95">
        <v>250</v>
      </c>
      <c r="H24897" s="93" t="s">
        <v>8976</v>
      </c>
      <c r="I24897" s="93" t="s">
        <v>23895</v>
      </c>
      <c r="J24897" s="93" t="s">
        <v>20864</v>
      </c>
      <c r="K24897" s="93" t="s">
        <v>1505</v>
      </c>
      <c r="L24897" s="14">
        <f>AND(vyberHrace&lt;&gt;"",ISNUMBER(SEARCH(vyberHrace,$B24897)))</f>
      </c>
      <c r="M24897" s="14">
        <f>AND($I24897=MID(kododd,1,2),$J24897=MID(kododd,3,3))</f>
      </c>
    </row>
    <row r="24898">
      <c r="A24898" s="95">
        <v>51919</v>
      </c>
      <c r="B24898" s="93" t="s">
        <v>302</v>
      </c>
      <c r="C24898" s="93" t="s">
        <v>3255</v>
      </c>
      <c r="G24898" s="95">
        <v>0</v>
      </c>
      <c r="H24898" s="93" t="s">
        <v>8976</v>
      </c>
      <c r="I24898" s="93" t="s">
        <v>23895</v>
      </c>
      <c r="J24898" s="93" t="s">
        <v>20938</v>
      </c>
      <c r="K24898" s="93" t="s">
        <v>5086</v>
      </c>
      <c r="L24898" s="14">
        <f>AND(vyberHrace&lt;&gt;"",ISNUMBER(SEARCH(vyberHrace,$B24898)))</f>
      </c>
      <c r="M24898" s="14">
        <f>AND($I24898=MID(kododd,1,2),$J24898=MID(kododd,3,3))</f>
      </c>
    </row>
    <row r="24899">
      <c r="A24899" s="95">
        <v>7164</v>
      </c>
      <c r="B24899" s="93" t="s">
        <v>29749</v>
      </c>
      <c r="C24899" s="93" t="s">
        <v>1442</v>
      </c>
      <c r="D24899" s="95">
        <v>1983</v>
      </c>
      <c r="E24899" s="95">
        <v>2020</v>
      </c>
      <c r="F24899" s="95">
        <v>320480</v>
      </c>
      <c r="G24899" s="95">
        <v>250</v>
      </c>
      <c r="H24899" s="93" t="s">
        <v>8976</v>
      </c>
      <c r="I24899" s="93" t="s">
        <v>23895</v>
      </c>
      <c r="J24899" s="93" t="s">
        <v>20973</v>
      </c>
      <c r="K24899" s="93" t="s">
        <v>6055</v>
      </c>
      <c r="L24899" s="14">
        <f>AND(vyberHrace&lt;&gt;"",ISNUMBER(SEARCH(vyberHrace,$B24899)))</f>
      </c>
      <c r="M24899" s="14">
        <f>AND($I24899=MID(kododd,1,2),$J24899=MID(kododd,3,3))</f>
      </c>
    </row>
    <row r="24900">
      <c r="A24900" s="95">
        <v>19654</v>
      </c>
      <c r="B24900" s="93" t="s">
        <v>18028</v>
      </c>
      <c r="C24900" s="93" t="s">
        <v>1460</v>
      </c>
      <c r="D24900" s="95">
        <v>1647</v>
      </c>
      <c r="G24900" s="95">
        <v>0</v>
      </c>
      <c r="H24900" s="93" t="s">
        <v>8976</v>
      </c>
      <c r="I24900" s="93" t="s">
        <v>23895</v>
      </c>
      <c r="J24900" s="93" t="s">
        <v>20969</v>
      </c>
      <c r="K24900" s="93" t="s">
        <v>11269</v>
      </c>
      <c r="L24900" s="14">
        <f>AND(vyberHrace&lt;&gt;"",ISNUMBER(SEARCH(vyberHrace,$B24900)))</f>
      </c>
      <c r="M24900" s="14">
        <f>AND($I24900=MID(kododd,1,2),$J24900=MID(kododd,3,3))</f>
      </c>
    </row>
    <row r="24901">
      <c r="A24901" s="95">
        <v>57456</v>
      </c>
      <c r="B24901" s="93" t="s">
        <v>23358</v>
      </c>
      <c r="C24901" s="93" t="s">
        <v>1424</v>
      </c>
      <c r="G24901" s="95">
        <v>250</v>
      </c>
      <c r="H24901" s="93" t="s">
        <v>8976</v>
      </c>
      <c r="I24901" s="93" t="s">
        <v>23895</v>
      </c>
      <c r="J24901" s="93" t="s">
        <v>20882</v>
      </c>
      <c r="K24901" s="93" t="s">
        <v>6865</v>
      </c>
      <c r="L24901" s="14">
        <f>AND(vyberHrace&lt;&gt;"",ISNUMBER(SEARCH(vyberHrace,$B24901)))</f>
      </c>
      <c r="M24901" s="14">
        <f>AND($I24901=MID(kododd,1,2),$J24901=MID(kododd,3,3))</f>
      </c>
    </row>
    <row r="24902">
      <c r="A24902" s="95">
        <v>57455</v>
      </c>
      <c r="B24902" s="93" t="s">
        <v>23359</v>
      </c>
      <c r="C24902" s="93" t="s">
        <v>1420</v>
      </c>
      <c r="G24902" s="95">
        <v>250</v>
      </c>
      <c r="H24902" s="93" t="s">
        <v>8976</v>
      </c>
      <c r="I24902" s="93" t="s">
        <v>23895</v>
      </c>
      <c r="J24902" s="93" t="s">
        <v>20882</v>
      </c>
      <c r="K24902" s="93" t="s">
        <v>6865</v>
      </c>
      <c r="L24902" s="14">
        <f>AND(vyberHrace&lt;&gt;"",ISNUMBER(SEARCH(vyberHrace,$B24902)))</f>
      </c>
      <c r="M24902" s="14">
        <f>AND($I24902=MID(kododd,1,2),$J24902=MID(kododd,3,3))</f>
      </c>
    </row>
    <row r="24903">
      <c r="A24903" s="95">
        <v>50814</v>
      </c>
      <c r="B24903" s="93" t="s">
        <v>4328</v>
      </c>
      <c r="C24903" s="93" t="s">
        <v>1422</v>
      </c>
      <c r="G24903" s="95">
        <v>0</v>
      </c>
      <c r="H24903" s="93" t="s">
        <v>8976</v>
      </c>
      <c r="I24903" s="93" t="s">
        <v>23895</v>
      </c>
      <c r="J24903" s="93" t="s">
        <v>20878</v>
      </c>
      <c r="K24903" s="93" t="s">
        <v>6859</v>
      </c>
      <c r="L24903" s="14">
        <f>AND(vyberHrace&lt;&gt;"",ISNUMBER(SEARCH(vyberHrace,$B24903)))</f>
      </c>
      <c r="M24903" s="14">
        <f>AND($I24903=MID(kododd,1,2),$J24903=MID(kododd,3,3))</f>
      </c>
    </row>
    <row r="24904">
      <c r="A24904" s="95">
        <v>63374</v>
      </c>
      <c r="B24904" s="93" t="s">
        <v>29750</v>
      </c>
      <c r="C24904" s="93" t="s">
        <v>1422</v>
      </c>
      <c r="F24904" s="95">
        <v>571003428</v>
      </c>
      <c r="G24904" s="95">
        <v>250</v>
      </c>
      <c r="H24904" s="93" t="s">
        <v>8976</v>
      </c>
      <c r="I24904" s="93" t="s">
        <v>23895</v>
      </c>
      <c r="J24904" s="93" t="s">
        <v>20865</v>
      </c>
      <c r="K24904" s="93" t="s">
        <v>6760</v>
      </c>
      <c r="L24904" s="14">
        <f>AND(vyberHrace&lt;&gt;"",ISNUMBER(SEARCH(vyberHrace,$B24904)))</f>
      </c>
      <c r="M24904" s="14">
        <f>AND($I24904=MID(kododd,1,2),$J24904=MID(kododd,3,3))</f>
      </c>
    </row>
    <row r="24905">
      <c r="A24905" s="95">
        <v>60306</v>
      </c>
      <c r="B24905" s="93" t="s">
        <v>26763</v>
      </c>
      <c r="C24905" s="93" t="s">
        <v>1411</v>
      </c>
      <c r="G24905" s="95">
        <v>0</v>
      </c>
      <c r="H24905" s="93" t="s">
        <v>8976</v>
      </c>
      <c r="I24905" s="93" t="s">
        <v>23895</v>
      </c>
      <c r="J24905" s="93" t="s">
        <v>20878</v>
      </c>
      <c r="K24905" s="93" t="s">
        <v>6859</v>
      </c>
      <c r="L24905" s="14">
        <f>AND(vyberHrace&lt;&gt;"",ISNUMBER(SEARCH(vyberHrace,$B24905)))</f>
      </c>
      <c r="M24905" s="14">
        <f>AND($I24905=MID(kododd,1,2),$J24905=MID(kododd,3,3))</f>
      </c>
    </row>
    <row r="24906">
      <c r="A24906" s="95">
        <v>168</v>
      </c>
      <c r="B24906" s="93" t="s">
        <v>18048</v>
      </c>
      <c r="C24906" s="93" t="s">
        <v>1413</v>
      </c>
      <c r="D24906" s="95">
        <v>2083</v>
      </c>
      <c r="E24906" s="95">
        <v>2079</v>
      </c>
      <c r="F24906" s="95">
        <v>301337</v>
      </c>
      <c r="G24906" s="95">
        <v>250</v>
      </c>
      <c r="H24906" s="93" t="s">
        <v>8976</v>
      </c>
      <c r="I24906" s="93" t="s">
        <v>23895</v>
      </c>
      <c r="J24906" s="93" t="s">
        <v>20869</v>
      </c>
      <c r="K24906" s="93" t="s">
        <v>6770</v>
      </c>
      <c r="L24906" s="14">
        <f>AND(vyberHrace&lt;&gt;"",ISNUMBER(SEARCH(vyberHrace,$B24906)))</f>
      </c>
      <c r="M24906" s="14">
        <f>AND($I24906=MID(kododd,1,2),$J24906=MID(kododd,3,3))</f>
      </c>
    </row>
    <row r="24907">
      <c r="A24907" s="95">
        <v>60199</v>
      </c>
      <c r="B24907" s="93" t="s">
        <v>26662</v>
      </c>
      <c r="C24907" s="93" t="s">
        <v>1450</v>
      </c>
      <c r="G24907" s="95">
        <v>250</v>
      </c>
      <c r="H24907" s="93" t="s">
        <v>8976</v>
      </c>
      <c r="I24907" s="93" t="s">
        <v>23895</v>
      </c>
      <c r="J24907" s="93" t="s">
        <v>20882</v>
      </c>
      <c r="K24907" s="93" t="s">
        <v>6865</v>
      </c>
      <c r="L24907" s="14">
        <f>AND(vyberHrace&lt;&gt;"",ISNUMBER(SEARCH(vyberHrace,$B24907)))</f>
      </c>
      <c r="M24907" s="14">
        <f>AND($I24907=MID(kododd,1,2),$J24907=MID(kododd,3,3))</f>
      </c>
    </row>
    <row r="24908">
      <c r="A24908" s="95">
        <v>61120</v>
      </c>
      <c r="B24908" s="93" t="s">
        <v>27388</v>
      </c>
      <c r="C24908" s="93" t="s">
        <v>1486</v>
      </c>
      <c r="G24908" s="95">
        <v>250</v>
      </c>
      <c r="H24908" s="93" t="s">
        <v>8976</v>
      </c>
      <c r="I24908" s="93" t="s">
        <v>23895</v>
      </c>
      <c r="J24908" s="93" t="s">
        <v>20913</v>
      </c>
      <c r="K24908" s="93" t="s">
        <v>3849</v>
      </c>
      <c r="L24908" s="14">
        <f>AND(vyberHrace&lt;&gt;"",ISNUMBER(SEARCH(vyberHrace,$B24908)))</f>
      </c>
      <c r="M24908" s="14">
        <f>AND($I24908=MID(kododd,1,2),$J24908=MID(kododd,3,3))</f>
      </c>
    </row>
    <row r="24909">
      <c r="A24909" s="95">
        <v>45904</v>
      </c>
      <c r="B24909" s="93" t="s">
        <v>16294</v>
      </c>
      <c r="C24909" s="93" t="s">
        <v>1416</v>
      </c>
      <c r="G24909" s="95">
        <v>0</v>
      </c>
      <c r="H24909" s="93" t="s">
        <v>8976</v>
      </c>
      <c r="I24909" s="93" t="s">
        <v>23895</v>
      </c>
      <c r="J24909" s="93" t="s">
        <v>20878</v>
      </c>
      <c r="K24909" s="93" t="s">
        <v>6859</v>
      </c>
      <c r="L24909" s="14">
        <f>AND(vyberHrace&lt;&gt;"",ISNUMBER(SEARCH(vyberHrace,$B24909)))</f>
      </c>
      <c r="M24909" s="14">
        <f>AND($I24909=MID(kododd,1,2),$J24909=MID(kododd,3,3))</f>
      </c>
    </row>
    <row r="24910">
      <c r="A24910" s="95">
        <v>48718</v>
      </c>
      <c r="B24910" s="93" t="s">
        <v>16295</v>
      </c>
      <c r="C24910" s="93" t="s">
        <v>1422</v>
      </c>
      <c r="D24910" s="95">
        <v>1130</v>
      </c>
      <c r="E24910" s="95">
        <v>1429</v>
      </c>
      <c r="F24910" s="95">
        <v>23725788</v>
      </c>
      <c r="G24910" s="95">
        <v>250</v>
      </c>
      <c r="H24910" s="93" t="s">
        <v>8976</v>
      </c>
      <c r="I24910" s="93" t="s">
        <v>23895</v>
      </c>
      <c r="J24910" s="93" t="s">
        <v>20878</v>
      </c>
      <c r="K24910" s="93" t="s">
        <v>6859</v>
      </c>
      <c r="L24910" s="14">
        <f>AND(vyberHrace&lt;&gt;"",ISNUMBER(SEARCH(vyberHrace,$B24910)))</f>
      </c>
      <c r="M24910" s="14">
        <f>AND($I24910=MID(kododd,1,2),$J24910=MID(kododd,3,3))</f>
      </c>
    </row>
    <row r="24911">
      <c r="A24911" s="95">
        <v>57017</v>
      </c>
      <c r="B24911" s="93" t="s">
        <v>18911</v>
      </c>
      <c r="C24911" s="93" t="s">
        <v>1411</v>
      </c>
      <c r="G24911" s="95">
        <v>0</v>
      </c>
      <c r="H24911" s="93" t="s">
        <v>8976</v>
      </c>
      <c r="I24911" s="93" t="s">
        <v>23895</v>
      </c>
      <c r="J24911" s="93" t="s">
        <v>20913</v>
      </c>
      <c r="K24911" s="93" t="s">
        <v>3849</v>
      </c>
      <c r="L24911" s="14">
        <f>AND(vyberHrace&lt;&gt;"",ISNUMBER(SEARCH(vyberHrace,$B24911)))</f>
      </c>
      <c r="M24911" s="14">
        <f>AND($I24911=MID(kododd,1,2),$J24911=MID(kododd,3,3))</f>
      </c>
    </row>
    <row r="24912">
      <c r="A24912" s="95">
        <v>50869</v>
      </c>
      <c r="B24912" s="93" t="s">
        <v>4283</v>
      </c>
      <c r="C24912" s="93" t="s">
        <v>1422</v>
      </c>
      <c r="G24912" s="95">
        <v>250</v>
      </c>
      <c r="H24912" s="93" t="s">
        <v>8976</v>
      </c>
      <c r="I24912" s="93" t="s">
        <v>23895</v>
      </c>
      <c r="J24912" s="93" t="s">
        <v>20864</v>
      </c>
      <c r="K24912" s="93" t="s">
        <v>1505</v>
      </c>
      <c r="L24912" s="14">
        <f>AND(vyberHrace&lt;&gt;"",ISNUMBER(SEARCH(vyberHrace,$B24912)))</f>
      </c>
      <c r="M24912" s="14">
        <f>AND($I24912=MID(kododd,1,2),$J24912=MID(kododd,3,3))</f>
      </c>
    </row>
    <row r="24913">
      <c r="A24913" s="95">
        <v>5013</v>
      </c>
      <c r="B24913" s="93" t="s">
        <v>18925</v>
      </c>
      <c r="C24913" s="93" t="s">
        <v>1430</v>
      </c>
      <c r="D24913" s="95">
        <v>1934</v>
      </c>
      <c r="E24913" s="95">
        <v>1955</v>
      </c>
      <c r="F24913" s="95">
        <v>316717</v>
      </c>
      <c r="G24913" s="95">
        <v>250</v>
      </c>
      <c r="H24913" s="93" t="s">
        <v>8976</v>
      </c>
      <c r="I24913" s="93" t="s">
        <v>23895</v>
      </c>
      <c r="J24913" s="93" t="s">
        <v>20896</v>
      </c>
      <c r="K24913" s="93" t="s">
        <v>6905</v>
      </c>
      <c r="L24913" s="14">
        <f>AND(vyberHrace&lt;&gt;"",ISNUMBER(SEARCH(vyberHrace,$B24913)))</f>
      </c>
      <c r="M24913" s="14">
        <f>AND($I24913=MID(kododd,1,2),$J24913=MID(kododd,3,3))</f>
      </c>
    </row>
    <row r="24914">
      <c r="A24914" s="95">
        <v>48719</v>
      </c>
      <c r="B24914" s="93" t="s">
        <v>18926</v>
      </c>
      <c r="C24914" s="93" t="s">
        <v>1406</v>
      </c>
      <c r="G24914" s="95">
        <v>0</v>
      </c>
      <c r="H24914" s="93" t="s">
        <v>8976</v>
      </c>
      <c r="I24914" s="93" t="s">
        <v>23895</v>
      </c>
      <c r="J24914" s="93" t="s">
        <v>20878</v>
      </c>
      <c r="K24914" s="93" t="s">
        <v>6859</v>
      </c>
      <c r="L24914" s="14">
        <f>AND(vyberHrace&lt;&gt;"",ISNUMBER(SEARCH(vyberHrace,$B24914)))</f>
      </c>
      <c r="M24914" s="14">
        <f>AND($I24914=MID(kododd,1,2),$J24914=MID(kododd,3,3))</f>
      </c>
    </row>
    <row r="24915">
      <c r="A24915" s="95">
        <v>56530</v>
      </c>
      <c r="B24915" s="93" t="s">
        <v>23133</v>
      </c>
      <c r="C24915" s="93" t="s">
        <v>1424</v>
      </c>
      <c r="G24915" s="95">
        <v>0</v>
      </c>
      <c r="H24915" s="93" t="s">
        <v>8976</v>
      </c>
      <c r="I24915" s="93" t="s">
        <v>23895</v>
      </c>
      <c r="J24915" s="93" t="s">
        <v>20913</v>
      </c>
      <c r="K24915" s="93" t="s">
        <v>3849</v>
      </c>
      <c r="L24915" s="14">
        <f>AND(vyberHrace&lt;&gt;"",ISNUMBER(SEARCH(vyberHrace,$B24915)))</f>
      </c>
      <c r="M24915" s="14">
        <f>AND($I24915=MID(kododd,1,2),$J24915=MID(kododd,3,3))</f>
      </c>
    </row>
    <row r="24916">
      <c r="A24916" s="95">
        <v>43928</v>
      </c>
      <c r="B24916" s="93" t="s">
        <v>18933</v>
      </c>
      <c r="C24916" s="93" t="s">
        <v>1410</v>
      </c>
      <c r="D24916" s="95">
        <v>1566</v>
      </c>
      <c r="E24916" s="95">
        <v>1673</v>
      </c>
      <c r="F24916" s="95">
        <v>23714280</v>
      </c>
      <c r="G24916" s="95">
        <v>250</v>
      </c>
      <c r="H24916" s="93" t="s">
        <v>8976</v>
      </c>
      <c r="I24916" s="93" t="s">
        <v>23895</v>
      </c>
      <c r="J24916" s="93" t="s">
        <v>20913</v>
      </c>
      <c r="K24916" s="93" t="s">
        <v>3849</v>
      </c>
      <c r="L24916" s="14">
        <f>AND(vyberHrace&lt;&gt;"",ISNUMBER(SEARCH(vyberHrace,$B24916)))</f>
      </c>
      <c r="M24916" s="14">
        <f>AND($I24916=MID(kododd,1,2),$J24916=MID(kododd,3,3))</f>
      </c>
    </row>
    <row r="24917">
      <c r="A24917" s="95">
        <v>16286</v>
      </c>
      <c r="B24917" s="93" t="s">
        <v>18934</v>
      </c>
      <c r="C24917" s="93" t="s">
        <v>1442</v>
      </c>
      <c r="D24917" s="95">
        <v>1635</v>
      </c>
      <c r="E24917" s="95">
        <v>1751</v>
      </c>
      <c r="F24917" s="95">
        <v>389226</v>
      </c>
      <c r="G24917" s="95">
        <v>250</v>
      </c>
      <c r="H24917" s="93" t="s">
        <v>8976</v>
      </c>
      <c r="I24917" s="93" t="s">
        <v>23895</v>
      </c>
      <c r="J24917" s="93" t="s">
        <v>20851</v>
      </c>
      <c r="K24917" s="93" t="s">
        <v>5148</v>
      </c>
      <c r="L24917" s="14">
        <f>AND(vyberHrace&lt;&gt;"",ISNUMBER(SEARCH(vyberHrace,$B24917)))</f>
      </c>
      <c r="M24917" s="14">
        <f>AND($I24917=MID(kododd,1,2),$J24917=MID(kododd,3,3))</f>
      </c>
    </row>
    <row r="24918">
      <c r="A24918" s="95">
        <v>59886</v>
      </c>
      <c r="B24918" s="93" t="s">
        <v>26382</v>
      </c>
      <c r="C24918" s="93" t="s">
        <v>1486</v>
      </c>
      <c r="G24918" s="95">
        <v>250</v>
      </c>
      <c r="H24918" s="93" t="s">
        <v>8976</v>
      </c>
      <c r="I24918" s="93" t="s">
        <v>23895</v>
      </c>
      <c r="J24918" s="93" t="s">
        <v>21013</v>
      </c>
      <c r="K24918" s="93" t="s">
        <v>12269</v>
      </c>
      <c r="L24918" s="14">
        <f>AND(vyberHrace&lt;&gt;"",ISNUMBER(SEARCH(vyberHrace,$B24918)))</f>
      </c>
      <c r="M24918" s="14">
        <f>AND($I24918=MID(kododd,1,2),$J24918=MID(kododd,3,3))</f>
      </c>
    </row>
    <row r="24919">
      <c r="A24919" s="95">
        <v>40852</v>
      </c>
      <c r="B24919" s="93" t="s">
        <v>9639</v>
      </c>
      <c r="C24919" s="93" t="s">
        <v>1410</v>
      </c>
      <c r="G24919" s="95">
        <v>0</v>
      </c>
      <c r="H24919" s="93" t="s">
        <v>8976</v>
      </c>
      <c r="I24919" s="93" t="s">
        <v>23895</v>
      </c>
      <c r="J24919" s="93" t="s">
        <v>20878</v>
      </c>
      <c r="K24919" s="93" t="s">
        <v>6859</v>
      </c>
      <c r="L24919" s="14">
        <f>AND(vyberHrace&lt;&gt;"",ISNUMBER(SEARCH(vyberHrace,$B24919)))</f>
      </c>
      <c r="M24919" s="14">
        <f>AND($I24919=MID(kododd,1,2),$J24919=MID(kododd,3,3))</f>
      </c>
    </row>
    <row r="24920">
      <c r="A24920" s="95">
        <v>44452</v>
      </c>
      <c r="B24920" s="93" t="s">
        <v>9767</v>
      </c>
      <c r="C24920" s="93" t="s">
        <v>3255</v>
      </c>
      <c r="G24920" s="95">
        <v>0</v>
      </c>
      <c r="H24920" s="93" t="s">
        <v>8976</v>
      </c>
      <c r="I24920" s="93" t="s">
        <v>23895</v>
      </c>
      <c r="J24920" s="93" t="s">
        <v>20878</v>
      </c>
      <c r="K24920" s="93" t="s">
        <v>6859</v>
      </c>
      <c r="L24920" s="14">
        <f>AND(vyberHrace&lt;&gt;"",ISNUMBER(SEARCH(vyberHrace,$B24920)))</f>
      </c>
      <c r="M24920" s="14">
        <f>AND($I24920=MID(kododd,1,2),$J24920=MID(kododd,3,3))</f>
      </c>
    </row>
    <row r="24921">
      <c r="A24921" s="95">
        <v>54492</v>
      </c>
      <c r="B24921" s="93" t="s">
        <v>1182</v>
      </c>
      <c r="C24921" s="93" t="s">
        <v>1411</v>
      </c>
      <c r="G24921" s="95">
        <v>0</v>
      </c>
      <c r="H24921" s="93" t="s">
        <v>8976</v>
      </c>
      <c r="I24921" s="93" t="s">
        <v>23895</v>
      </c>
      <c r="J24921" s="93" t="s">
        <v>20936</v>
      </c>
      <c r="K24921" s="93" t="s">
        <v>5615</v>
      </c>
      <c r="L24921" s="14">
        <f>AND(vyberHrace&lt;&gt;"",ISNUMBER(SEARCH(vyberHrace,$B24921)))</f>
      </c>
      <c r="M24921" s="14">
        <f>AND($I24921=MID(kododd,1,2),$J24921=MID(kododd,3,3))</f>
      </c>
    </row>
    <row r="24922">
      <c r="A24922" s="95">
        <v>9843</v>
      </c>
      <c r="B24922" s="93" t="s">
        <v>9771</v>
      </c>
      <c r="C24922" s="93" t="s">
        <v>1418</v>
      </c>
      <c r="D24922" s="95">
        <v>1459</v>
      </c>
      <c r="F24922" s="95">
        <v>351725</v>
      </c>
      <c r="G24922" s="95">
        <v>250</v>
      </c>
      <c r="H24922" s="93" t="s">
        <v>8976</v>
      </c>
      <c r="I24922" s="93" t="s">
        <v>23895</v>
      </c>
      <c r="J24922" s="93" t="s">
        <v>20878</v>
      </c>
      <c r="K24922" s="93" t="s">
        <v>6859</v>
      </c>
      <c r="L24922" s="14">
        <f>AND(vyberHrace&lt;&gt;"",ISNUMBER(SEARCH(vyberHrace,$B24922)))</f>
      </c>
      <c r="M24922" s="14">
        <f>AND($I24922=MID(kododd,1,2),$J24922=MID(kododd,3,3))</f>
      </c>
    </row>
    <row r="24923">
      <c r="A24923" s="95">
        <v>49790</v>
      </c>
      <c r="B24923" s="93" t="s">
        <v>11913</v>
      </c>
      <c r="C24923" s="93" t="s">
        <v>1427</v>
      </c>
      <c r="G24923" s="95">
        <v>0</v>
      </c>
      <c r="H24923" s="93" t="s">
        <v>8976</v>
      </c>
      <c r="I24923" s="93" t="s">
        <v>23895</v>
      </c>
      <c r="J24923" s="93" t="s">
        <v>20878</v>
      </c>
      <c r="K24923" s="93" t="s">
        <v>6859</v>
      </c>
      <c r="L24923" s="14">
        <f>AND(vyberHrace&lt;&gt;"",ISNUMBER(SEARCH(vyberHrace,$B24923)))</f>
      </c>
      <c r="M24923" s="14">
        <f>AND($I24923=MID(kododd,1,2),$J24923=MID(kododd,3,3))</f>
      </c>
    </row>
    <row r="24924">
      <c r="A24924" s="95">
        <v>62827</v>
      </c>
      <c r="B24924" s="93" t="s">
        <v>29751</v>
      </c>
      <c r="C24924" s="93" t="s">
        <v>24215</v>
      </c>
      <c r="G24924" s="95">
        <v>250</v>
      </c>
      <c r="H24924" s="93" t="s">
        <v>8976</v>
      </c>
      <c r="I24924" s="93" t="s">
        <v>23895</v>
      </c>
      <c r="J24924" s="93" t="s">
        <v>20878</v>
      </c>
      <c r="K24924" s="93" t="s">
        <v>6859</v>
      </c>
      <c r="L24924" s="14">
        <f>AND(vyberHrace&lt;&gt;"",ISNUMBER(SEARCH(vyberHrace,$B24924)))</f>
      </c>
      <c r="M24924" s="14">
        <f>AND($I24924=MID(kododd,1,2),$J24924=MID(kododd,3,3))</f>
      </c>
    </row>
    <row r="24925">
      <c r="A24925" s="95">
        <v>62826</v>
      </c>
      <c r="B24925" s="93" t="s">
        <v>29752</v>
      </c>
      <c r="C24925" s="93" t="s">
        <v>1486</v>
      </c>
      <c r="G24925" s="95">
        <v>250</v>
      </c>
      <c r="H24925" s="93" t="s">
        <v>8976</v>
      </c>
      <c r="I24925" s="93" t="s">
        <v>23895</v>
      </c>
      <c r="J24925" s="93" t="s">
        <v>20878</v>
      </c>
      <c r="K24925" s="93" t="s">
        <v>6859</v>
      </c>
      <c r="L24925" s="14">
        <f>AND(vyberHrace&lt;&gt;"",ISNUMBER(SEARCH(vyberHrace,$B24925)))</f>
      </c>
      <c r="M24925" s="14">
        <f>AND($I24925=MID(kododd,1,2),$J24925=MID(kododd,3,3))</f>
      </c>
    </row>
    <row r="24926">
      <c r="A24926" s="95">
        <v>8521</v>
      </c>
      <c r="B24926" s="93" t="s">
        <v>11930</v>
      </c>
      <c r="C24926" s="93" t="s">
        <v>1471</v>
      </c>
      <c r="D24926" s="95">
        <v>1734</v>
      </c>
      <c r="E24926" s="95">
        <v>1872</v>
      </c>
      <c r="F24926" s="95">
        <v>307025</v>
      </c>
      <c r="G24926" s="95">
        <v>0</v>
      </c>
      <c r="H24926" s="93" t="s">
        <v>8976</v>
      </c>
      <c r="I24926" s="93" t="s">
        <v>23895</v>
      </c>
      <c r="J24926" s="93" t="s">
        <v>20879</v>
      </c>
      <c r="K24926" s="93" t="s">
        <v>23919</v>
      </c>
      <c r="L24926" s="14">
        <f>AND(vyberHrace&lt;&gt;"",ISNUMBER(SEARCH(vyberHrace,$B24926)))</f>
      </c>
      <c r="M24926" s="14">
        <f>AND($I24926=MID(kododd,1,2),$J24926=MID(kododd,3,3))</f>
      </c>
    </row>
    <row r="24927">
      <c r="A24927" s="95">
        <v>48821</v>
      </c>
      <c r="B24927" s="93" t="s">
        <v>18985</v>
      </c>
      <c r="C24927" s="93" t="s">
        <v>1422</v>
      </c>
      <c r="G24927" s="95">
        <v>0</v>
      </c>
      <c r="H24927" s="93" t="s">
        <v>8976</v>
      </c>
      <c r="I24927" s="93" t="s">
        <v>23895</v>
      </c>
      <c r="J24927" s="93" t="s">
        <v>21013</v>
      </c>
      <c r="K24927" s="93" t="s">
        <v>12269</v>
      </c>
      <c r="L24927" s="14">
        <f>AND(vyberHrace&lt;&gt;"",ISNUMBER(SEARCH(vyberHrace,$B24927)))</f>
      </c>
      <c r="M24927" s="14">
        <f>AND($I24927=MID(kododd,1,2),$J24927=MID(kododd,3,3))</f>
      </c>
    </row>
    <row r="24928">
      <c r="A24928" s="95">
        <v>47291</v>
      </c>
      <c r="B24928" s="93" t="s">
        <v>18986</v>
      </c>
      <c r="C24928" s="93" t="s">
        <v>1422</v>
      </c>
      <c r="F24928" s="95">
        <v>23723556</v>
      </c>
      <c r="G24928" s="95">
        <v>0</v>
      </c>
      <c r="H24928" s="93" t="s">
        <v>8976</v>
      </c>
      <c r="I24928" s="93" t="s">
        <v>23895</v>
      </c>
      <c r="J24928" s="93" t="s">
        <v>20848</v>
      </c>
      <c r="K24928" s="93" t="s">
        <v>3603</v>
      </c>
      <c r="L24928" s="14">
        <f>AND(vyberHrace&lt;&gt;"",ISNUMBER(SEARCH(vyberHrace,$B24928)))</f>
      </c>
      <c r="M24928" s="14">
        <f>AND($I24928=MID(kododd,1,2),$J24928=MID(kododd,3,3))</f>
      </c>
    </row>
    <row r="24929">
      <c r="A24929" s="95">
        <v>58421</v>
      </c>
      <c r="B24929" s="93" t="s">
        <v>24927</v>
      </c>
      <c r="C24929" s="93" t="s">
        <v>1487</v>
      </c>
      <c r="G24929" s="95">
        <v>0</v>
      </c>
      <c r="H24929" s="93" t="s">
        <v>8976</v>
      </c>
      <c r="I24929" s="93" t="s">
        <v>23895</v>
      </c>
      <c r="J24929" s="93" t="s">
        <v>20878</v>
      </c>
      <c r="K24929" s="93" t="s">
        <v>6859</v>
      </c>
      <c r="L24929" s="14">
        <f>AND(vyberHrace&lt;&gt;"",ISNUMBER(SEARCH(vyberHrace,$B24929)))</f>
      </c>
      <c r="M24929" s="14">
        <f>AND($I24929=MID(kododd,1,2),$J24929=MID(kododd,3,3))</f>
      </c>
    </row>
    <row r="24930">
      <c r="A24930" s="95">
        <v>58428</v>
      </c>
      <c r="B24930" s="93" t="s">
        <v>24933</v>
      </c>
      <c r="C24930" s="93" t="s">
        <v>1422</v>
      </c>
      <c r="G24930" s="95">
        <v>0</v>
      </c>
      <c r="H24930" s="93" t="s">
        <v>8976</v>
      </c>
      <c r="I24930" s="93" t="s">
        <v>23895</v>
      </c>
      <c r="J24930" s="93" t="s">
        <v>20878</v>
      </c>
      <c r="K24930" s="93" t="s">
        <v>6859</v>
      </c>
      <c r="L24930" s="14">
        <f>AND(vyberHrace&lt;&gt;"",ISNUMBER(SEARCH(vyberHrace,$B24930)))</f>
      </c>
      <c r="M24930" s="14">
        <f>AND($I24930=MID(kododd,1,2),$J24930=MID(kododd,3,3))</f>
      </c>
    </row>
    <row r="24931">
      <c r="A24931" s="95">
        <v>57729</v>
      </c>
      <c r="B24931" s="93" t="s">
        <v>24292</v>
      </c>
      <c r="C24931" s="93" t="s">
        <v>1422</v>
      </c>
      <c r="D24931" s="95">
        <v>1161</v>
      </c>
      <c r="F24931" s="95">
        <v>23784202</v>
      </c>
      <c r="G24931" s="95">
        <v>250</v>
      </c>
      <c r="H24931" s="93" t="s">
        <v>8976</v>
      </c>
      <c r="I24931" s="93" t="s">
        <v>23895</v>
      </c>
      <c r="J24931" s="93" t="s">
        <v>20891</v>
      </c>
      <c r="K24931" s="93" t="s">
        <v>6860</v>
      </c>
      <c r="L24931" s="14">
        <f>AND(vyberHrace&lt;&gt;"",ISNUMBER(SEARCH(vyberHrace,$B24931)))</f>
      </c>
      <c r="M24931" s="14">
        <f>AND($I24931=MID(kododd,1,2),$J24931=MID(kododd,3,3))</f>
      </c>
    </row>
    <row r="24932">
      <c r="A24932" s="95">
        <v>50815</v>
      </c>
      <c r="B24932" s="93" t="s">
        <v>4329</v>
      </c>
      <c r="C24932" s="93" t="s">
        <v>1406</v>
      </c>
      <c r="G24932" s="95">
        <v>0</v>
      </c>
      <c r="H24932" s="93" t="s">
        <v>8976</v>
      </c>
      <c r="I24932" s="93" t="s">
        <v>23895</v>
      </c>
      <c r="J24932" s="93" t="s">
        <v>20878</v>
      </c>
      <c r="K24932" s="93" t="s">
        <v>6859</v>
      </c>
      <c r="L24932" s="14">
        <f>AND(vyberHrace&lt;&gt;"",ISNUMBER(SEARCH(vyberHrace,$B24932)))</f>
      </c>
      <c r="M24932" s="14">
        <f>AND($I24932=MID(kododd,1,2),$J24932=MID(kododd,3,3))</f>
      </c>
    </row>
    <row r="24933">
      <c r="A24933" s="95">
        <v>48562</v>
      </c>
      <c r="B24933" s="93" t="s">
        <v>19002</v>
      </c>
      <c r="C24933" s="93" t="s">
        <v>1431</v>
      </c>
      <c r="D24933" s="95">
        <v>1398</v>
      </c>
      <c r="F24933" s="95">
        <v>23724587</v>
      </c>
      <c r="G24933" s="95">
        <v>250</v>
      </c>
      <c r="H24933" s="93" t="s">
        <v>8976</v>
      </c>
      <c r="I24933" s="93" t="s">
        <v>23895</v>
      </c>
      <c r="J24933" s="93" t="s">
        <v>20879</v>
      </c>
      <c r="K24933" s="93" t="s">
        <v>23919</v>
      </c>
      <c r="L24933" s="14">
        <f>AND(vyberHrace&lt;&gt;"",ISNUMBER(SEARCH(vyberHrace,$B24933)))</f>
      </c>
      <c r="M24933" s="14">
        <f>AND($I24933=MID(kododd,1,2),$J24933=MID(kododd,3,3))</f>
      </c>
    </row>
    <row r="24934">
      <c r="A24934" s="95">
        <v>47245</v>
      </c>
      <c r="B24934" s="93" t="s">
        <v>19010</v>
      </c>
      <c r="C24934" s="93" t="s">
        <v>3255</v>
      </c>
      <c r="G24934" s="95">
        <v>0</v>
      </c>
      <c r="H24934" s="93" t="s">
        <v>8976</v>
      </c>
      <c r="I24934" s="93" t="s">
        <v>23895</v>
      </c>
      <c r="J24934" s="93" t="s">
        <v>20947</v>
      </c>
      <c r="K24934" s="93" t="s">
        <v>6833</v>
      </c>
      <c r="L24934" s="14">
        <f>AND(vyberHrace&lt;&gt;"",ISNUMBER(SEARCH(vyberHrace,$B24934)))</f>
      </c>
      <c r="M24934" s="14">
        <f>AND($I24934=MID(kododd,1,2),$J24934=MID(kododd,3,3))</f>
      </c>
    </row>
    <row r="24935">
      <c r="A24935" s="95">
        <v>46863</v>
      </c>
      <c r="B24935" s="93" t="s">
        <v>19017</v>
      </c>
      <c r="C24935" s="93" t="s">
        <v>1416</v>
      </c>
      <c r="G24935" s="95">
        <v>0</v>
      </c>
      <c r="H24935" s="93" t="s">
        <v>8976</v>
      </c>
      <c r="I24935" s="93" t="s">
        <v>23895</v>
      </c>
      <c r="J24935" s="93" t="s">
        <v>20935</v>
      </c>
      <c r="K24935" s="93" t="s">
        <v>6901</v>
      </c>
      <c r="L24935" s="14">
        <f>AND(vyberHrace&lt;&gt;"",ISNUMBER(SEARCH(vyberHrace,$B24935)))</f>
      </c>
      <c r="M24935" s="14">
        <f>AND($I24935=MID(kododd,1,2),$J24935=MID(kododd,3,3))</f>
      </c>
    </row>
    <row r="24936">
      <c r="A24936" s="95">
        <v>13853</v>
      </c>
      <c r="B24936" s="93" t="s">
        <v>19021</v>
      </c>
      <c r="C24936" s="93" t="s">
        <v>1476</v>
      </c>
      <c r="D24936" s="95">
        <v>1454</v>
      </c>
      <c r="F24936" s="95">
        <v>390518</v>
      </c>
      <c r="G24936" s="95">
        <v>0</v>
      </c>
      <c r="H24936" s="93" t="s">
        <v>8976</v>
      </c>
      <c r="I24936" s="93" t="s">
        <v>23895</v>
      </c>
      <c r="J24936" s="93" t="s">
        <v>20938</v>
      </c>
      <c r="K24936" s="93" t="s">
        <v>5086</v>
      </c>
      <c r="L24936" s="14">
        <f>AND(vyberHrace&lt;&gt;"",ISNUMBER(SEARCH(vyberHrace,$B24936)))</f>
      </c>
      <c r="M24936" s="14">
        <f>AND($I24936=MID(kododd,1,2),$J24936=MID(kododd,3,3))</f>
      </c>
    </row>
    <row r="24937">
      <c r="A24937" s="95">
        <v>5000</v>
      </c>
      <c r="B24937" s="93" t="s">
        <v>19022</v>
      </c>
      <c r="C24937" s="93" t="s">
        <v>1418</v>
      </c>
      <c r="D24937" s="95">
        <v>1916</v>
      </c>
      <c r="F24937" s="95">
        <v>307076</v>
      </c>
      <c r="G24937" s="95">
        <v>0</v>
      </c>
      <c r="H24937" s="93" t="s">
        <v>8976</v>
      </c>
      <c r="I24937" s="93" t="s">
        <v>23895</v>
      </c>
      <c r="J24937" s="93" t="s">
        <v>20913</v>
      </c>
      <c r="K24937" s="93" t="s">
        <v>3849</v>
      </c>
      <c r="L24937" s="14">
        <f>AND(vyberHrace&lt;&gt;"",ISNUMBER(SEARCH(vyberHrace,$B24937)))</f>
      </c>
      <c r="M24937" s="14">
        <f>AND($I24937=MID(kododd,1,2),$J24937=MID(kododd,3,3))</f>
      </c>
    </row>
    <row r="24938">
      <c r="A24938" s="95">
        <v>43612</v>
      </c>
      <c r="B24938" s="93" t="s">
        <v>9445</v>
      </c>
      <c r="C24938" s="93" t="s">
        <v>1418</v>
      </c>
      <c r="D24938" s="95">
        <v>1858</v>
      </c>
      <c r="E24938" s="95">
        <v>1879</v>
      </c>
      <c r="F24938" s="95">
        <v>394190</v>
      </c>
      <c r="G24938" s="95">
        <v>250</v>
      </c>
      <c r="H24938" s="93" t="s">
        <v>8976</v>
      </c>
      <c r="I24938" s="93" t="s">
        <v>23895</v>
      </c>
      <c r="J24938" s="93" t="s">
        <v>20924</v>
      </c>
      <c r="K24938" s="93" t="s">
        <v>5572</v>
      </c>
      <c r="L24938" s="14">
        <f>AND(vyberHrace&lt;&gt;"",ISNUMBER(SEARCH(vyberHrace,$B24938)))</f>
      </c>
      <c r="M24938" s="14">
        <f>AND($I24938=MID(kododd,1,2),$J24938=MID(kododd,3,3))</f>
      </c>
    </row>
    <row r="24939">
      <c r="A24939" s="95">
        <v>50164</v>
      </c>
      <c r="B24939" s="93" t="s">
        <v>4367</v>
      </c>
      <c r="C24939" s="93" t="s">
        <v>1410</v>
      </c>
      <c r="F24939" s="95">
        <v>23757639</v>
      </c>
      <c r="G24939" s="95">
        <v>0</v>
      </c>
      <c r="H24939" s="93" t="s">
        <v>8976</v>
      </c>
      <c r="I24939" s="93" t="s">
        <v>23895</v>
      </c>
      <c r="J24939" s="93" t="s">
        <v>20867</v>
      </c>
      <c r="K24939" s="93" t="s">
        <v>6764</v>
      </c>
      <c r="L24939" s="14">
        <f>AND(vyberHrace&lt;&gt;"",ISNUMBER(SEARCH(vyberHrace,$B24939)))</f>
      </c>
      <c r="M24939" s="14">
        <f>AND($I24939=MID(kododd,1,2),$J24939=MID(kododd,3,3))</f>
      </c>
    </row>
    <row r="24940">
      <c r="A24940" s="95">
        <v>7466</v>
      </c>
      <c r="B24940" s="93" t="s">
        <v>19993</v>
      </c>
      <c r="C24940" s="93" t="s">
        <v>1417</v>
      </c>
      <c r="D24940" s="95">
        <v>1635</v>
      </c>
      <c r="E24940" s="95">
        <v>1755</v>
      </c>
      <c r="F24940" s="95">
        <v>339547</v>
      </c>
      <c r="G24940" s="95">
        <v>250</v>
      </c>
      <c r="H24940" s="93" t="s">
        <v>8976</v>
      </c>
      <c r="I24940" s="93" t="s">
        <v>23895</v>
      </c>
      <c r="J24940" s="93" t="s">
        <v>20867</v>
      </c>
      <c r="K24940" s="93" t="s">
        <v>6764</v>
      </c>
      <c r="L24940" s="14">
        <f>AND(vyberHrace&lt;&gt;"",ISNUMBER(SEARCH(vyberHrace,$B24940)))</f>
      </c>
      <c r="M24940" s="14">
        <f>AND($I24940=MID(kododd,1,2),$J24940=MID(kododd,3,3))</f>
      </c>
    </row>
    <row r="24941">
      <c r="A24941" s="95">
        <v>55633</v>
      </c>
      <c r="B24941" s="93" t="s">
        <v>20007</v>
      </c>
      <c r="C24941" s="93" t="s">
        <v>1410</v>
      </c>
      <c r="D24941" s="95">
        <v>1367</v>
      </c>
      <c r="F24941" s="95">
        <v>23749644</v>
      </c>
      <c r="G24941" s="95">
        <v>0</v>
      </c>
      <c r="H24941" s="93" t="s">
        <v>8976</v>
      </c>
      <c r="I24941" s="93" t="s">
        <v>23895</v>
      </c>
      <c r="J24941" s="93" t="s">
        <v>20882</v>
      </c>
      <c r="K24941" s="93" t="s">
        <v>6865</v>
      </c>
      <c r="L24941" s="14">
        <f>AND(vyberHrace&lt;&gt;"",ISNUMBER(SEARCH(vyberHrace,$B24941)))</f>
      </c>
      <c r="M24941" s="14">
        <f>AND($I24941=MID(kododd,1,2),$J24941=MID(kododd,3,3))</f>
      </c>
    </row>
    <row r="24942">
      <c r="A24942" s="95">
        <v>13058</v>
      </c>
      <c r="B24942" s="93" t="s">
        <v>19751</v>
      </c>
      <c r="C24942" s="93" t="s">
        <v>1466</v>
      </c>
      <c r="D24942" s="95">
        <v>1671</v>
      </c>
      <c r="E24942" s="95">
        <v>1805</v>
      </c>
      <c r="F24942" s="95">
        <v>339121</v>
      </c>
      <c r="G24942" s="95">
        <v>250</v>
      </c>
      <c r="H24942" s="93" t="s">
        <v>8976</v>
      </c>
      <c r="I24942" s="93" t="s">
        <v>23895</v>
      </c>
      <c r="J24942" s="93" t="s">
        <v>20913</v>
      </c>
      <c r="K24942" s="93" t="s">
        <v>3849</v>
      </c>
      <c r="L24942" s="14">
        <f>AND(vyberHrace&lt;&gt;"",ISNUMBER(SEARCH(vyberHrace,$B24942)))</f>
      </c>
      <c r="M24942" s="14">
        <f>AND($I24942=MID(kododd,1,2),$J24942=MID(kododd,3,3))</f>
      </c>
    </row>
    <row r="24943">
      <c r="A24943" s="95">
        <v>20964</v>
      </c>
      <c r="B24943" s="93" t="s">
        <v>19751</v>
      </c>
      <c r="C24943" s="93" t="s">
        <v>1415</v>
      </c>
      <c r="D24943" s="95">
        <v>1411</v>
      </c>
      <c r="G24943" s="95">
        <v>0</v>
      </c>
      <c r="H24943" s="93" t="s">
        <v>8976</v>
      </c>
      <c r="I24943" s="93" t="s">
        <v>23895</v>
      </c>
      <c r="J24943" s="93" t="s">
        <v>20881</v>
      </c>
      <c r="K24943" s="93" t="s">
        <v>1955</v>
      </c>
      <c r="L24943" s="14">
        <f>AND(vyberHrace&lt;&gt;"",ISNUMBER(SEARCH(vyberHrace,$B24943)))</f>
      </c>
      <c r="M24943" s="14">
        <f>AND($I24943=MID(kododd,1,2),$J24943=MID(kododd,3,3))</f>
      </c>
    </row>
    <row r="24944">
      <c r="A24944" s="95">
        <v>53707</v>
      </c>
      <c r="B24944" s="93" t="s">
        <v>20011</v>
      </c>
      <c r="C24944" s="93" t="s">
        <v>1431</v>
      </c>
      <c r="D24944" s="95">
        <v>1495</v>
      </c>
      <c r="E24944" s="95">
        <v>1678</v>
      </c>
      <c r="F24944" s="95">
        <v>23751320</v>
      </c>
      <c r="G24944" s="95">
        <v>250</v>
      </c>
      <c r="H24944" s="93" t="s">
        <v>8976</v>
      </c>
      <c r="I24944" s="93" t="s">
        <v>23895</v>
      </c>
      <c r="J24944" s="93" t="s">
        <v>20985</v>
      </c>
      <c r="K24944" s="93" t="s">
        <v>6869</v>
      </c>
      <c r="L24944" s="14">
        <f>AND(vyberHrace&lt;&gt;"",ISNUMBER(SEARCH(vyberHrace,$B24944)))</f>
      </c>
      <c r="M24944" s="14">
        <f>AND($I24944=MID(kododd,1,2),$J24944=MID(kododd,3,3))</f>
      </c>
    </row>
    <row r="24945">
      <c r="A24945" s="95">
        <v>7181</v>
      </c>
      <c r="B24945" s="93" t="s">
        <v>20012</v>
      </c>
      <c r="C24945" s="93" t="s">
        <v>1459</v>
      </c>
      <c r="D24945" s="95">
        <v>1640</v>
      </c>
      <c r="E24945" s="95">
        <v>1762</v>
      </c>
      <c r="F24945" s="95">
        <v>388394</v>
      </c>
      <c r="G24945" s="95">
        <v>250</v>
      </c>
      <c r="H24945" s="93" t="s">
        <v>8976</v>
      </c>
      <c r="I24945" s="93" t="s">
        <v>23895</v>
      </c>
      <c r="J24945" s="93" t="s">
        <v>20854</v>
      </c>
      <c r="K24945" s="93" t="s">
        <v>9943</v>
      </c>
      <c r="L24945" s="14">
        <f>AND(vyberHrace&lt;&gt;"",ISNUMBER(SEARCH(vyberHrace,$B24945)))</f>
      </c>
      <c r="M24945" s="14">
        <f>AND($I24945=MID(kododd,1,2),$J24945=MID(kododd,3,3))</f>
      </c>
    </row>
    <row r="24946">
      <c r="A24946" s="95">
        <v>61021</v>
      </c>
      <c r="B24946" s="93" t="s">
        <v>11679</v>
      </c>
      <c r="C24946" s="93" t="s">
        <v>1461</v>
      </c>
      <c r="D24946" s="95">
        <v>1457</v>
      </c>
      <c r="E24946" s="95">
        <v>1672</v>
      </c>
      <c r="F24946" s="95">
        <v>23798890</v>
      </c>
      <c r="G24946" s="95">
        <v>250</v>
      </c>
      <c r="H24946" s="93" t="s">
        <v>8976</v>
      </c>
      <c r="I24946" s="93" t="s">
        <v>23895</v>
      </c>
      <c r="J24946" s="93" t="s">
        <v>20969</v>
      </c>
      <c r="K24946" s="93" t="s">
        <v>11269</v>
      </c>
      <c r="L24946" s="14">
        <f>AND(vyberHrace&lt;&gt;"",ISNUMBER(SEARCH(vyberHrace,$B24946)))</f>
      </c>
      <c r="M24946" s="14">
        <f>AND($I24946=MID(kododd,1,2),$J24946=MID(kododd,3,3))</f>
      </c>
    </row>
    <row r="24947">
      <c r="A24947" s="95">
        <v>15192</v>
      </c>
      <c r="B24947" s="93" t="s">
        <v>20018</v>
      </c>
      <c r="C24947" s="93" t="s">
        <v>1456</v>
      </c>
      <c r="D24947" s="95">
        <v>1694</v>
      </c>
      <c r="E24947" s="95">
        <v>1789</v>
      </c>
      <c r="F24947" s="95">
        <v>23720247</v>
      </c>
      <c r="G24947" s="95">
        <v>250</v>
      </c>
      <c r="H24947" s="93" t="s">
        <v>8976</v>
      </c>
      <c r="I24947" s="93" t="s">
        <v>23895</v>
      </c>
      <c r="J24947" s="93" t="s">
        <v>20913</v>
      </c>
      <c r="K24947" s="93" t="s">
        <v>3849</v>
      </c>
      <c r="L24947" s="14">
        <f>AND(vyberHrace&lt;&gt;"",ISNUMBER(SEARCH(vyberHrace,$B24947)))</f>
      </c>
      <c r="M24947" s="14">
        <f>AND($I24947=MID(kododd,1,2),$J24947=MID(kododd,3,3))</f>
      </c>
    </row>
    <row r="24948">
      <c r="A24948" s="95">
        <v>45188</v>
      </c>
      <c r="B24948" s="93" t="s">
        <v>19453</v>
      </c>
      <c r="C24948" s="93" t="s">
        <v>1465</v>
      </c>
      <c r="D24948" s="95">
        <v>1786</v>
      </c>
      <c r="E24948" s="95">
        <v>1872</v>
      </c>
      <c r="F24948" s="95">
        <v>23713755</v>
      </c>
      <c r="G24948" s="95">
        <v>250</v>
      </c>
      <c r="H24948" s="93" t="s">
        <v>8976</v>
      </c>
      <c r="I24948" s="93" t="s">
        <v>23895</v>
      </c>
      <c r="J24948" s="93" t="s">
        <v>20876</v>
      </c>
      <c r="K24948" s="93" t="s">
        <v>13710</v>
      </c>
      <c r="L24948" s="14">
        <f>AND(vyberHrace&lt;&gt;"",ISNUMBER(SEARCH(vyberHrace,$B24948)))</f>
      </c>
      <c r="M24948" s="14">
        <f>AND($I24948=MID(kododd,1,2),$J24948=MID(kododd,3,3))</f>
      </c>
    </row>
    <row r="24949">
      <c r="A24949" s="95">
        <v>44023</v>
      </c>
      <c r="B24949" s="93" t="s">
        <v>19470</v>
      </c>
      <c r="C24949" s="93" t="s">
        <v>1416</v>
      </c>
      <c r="D24949" s="95">
        <v>1813</v>
      </c>
      <c r="E24949" s="95">
        <v>1858</v>
      </c>
      <c r="F24949" s="95">
        <v>23703474</v>
      </c>
      <c r="G24949" s="95">
        <v>250</v>
      </c>
      <c r="H24949" s="93" t="s">
        <v>8976</v>
      </c>
      <c r="I24949" s="93" t="s">
        <v>23895</v>
      </c>
      <c r="J24949" s="93" t="s">
        <v>20848</v>
      </c>
      <c r="K24949" s="93" t="s">
        <v>3603</v>
      </c>
      <c r="L24949" s="14">
        <f>AND(vyberHrace&lt;&gt;"",ISNUMBER(SEARCH(vyberHrace,$B24949)))</f>
      </c>
      <c r="M24949" s="14">
        <f>AND($I24949=MID(kododd,1,2),$J24949=MID(kododd,3,3))</f>
      </c>
    </row>
    <row r="24950">
      <c r="A24950" s="95">
        <v>59816</v>
      </c>
      <c r="B24950" s="93" t="s">
        <v>26324</v>
      </c>
      <c r="C24950" s="93" t="s">
        <v>1432</v>
      </c>
      <c r="F24950" s="95">
        <v>23783087</v>
      </c>
      <c r="G24950" s="95">
        <v>250</v>
      </c>
      <c r="H24950" s="93" t="s">
        <v>8976</v>
      </c>
      <c r="I24950" s="93" t="s">
        <v>23895</v>
      </c>
      <c r="J24950" s="93" t="s">
        <v>20848</v>
      </c>
      <c r="K24950" s="93" t="s">
        <v>3603</v>
      </c>
      <c r="L24950" s="14">
        <f>AND(vyberHrace&lt;&gt;"",ISNUMBER(SEARCH(vyberHrace,$B24950)))</f>
      </c>
      <c r="M24950" s="14">
        <f>AND($I24950=MID(kododd,1,2),$J24950=MID(kododd,3,3))</f>
      </c>
    </row>
    <row r="24951">
      <c r="A24951" s="95">
        <v>26358</v>
      </c>
      <c r="B24951" s="93" t="s">
        <v>18586</v>
      </c>
      <c r="C24951" s="93" t="s">
        <v>1414</v>
      </c>
      <c r="D24951" s="95">
        <v>1835</v>
      </c>
      <c r="E24951" s="95">
        <v>1889</v>
      </c>
      <c r="F24951" s="95">
        <v>344117</v>
      </c>
      <c r="G24951" s="95">
        <v>250</v>
      </c>
      <c r="H24951" s="93" t="s">
        <v>8976</v>
      </c>
      <c r="I24951" s="93" t="s">
        <v>23895</v>
      </c>
      <c r="J24951" s="93" t="s">
        <v>20848</v>
      </c>
      <c r="K24951" s="93" t="s">
        <v>3603</v>
      </c>
      <c r="L24951" s="14">
        <f>AND(vyberHrace&lt;&gt;"",ISNUMBER(SEARCH(vyberHrace,$B24951)))</f>
      </c>
      <c r="M24951" s="14">
        <f>AND($I24951=MID(kododd,1,2),$J24951=MID(kododd,3,3))</f>
      </c>
    </row>
    <row r="24952">
      <c r="A24952" s="95">
        <v>63406</v>
      </c>
      <c r="B24952" s="93" t="s">
        <v>29753</v>
      </c>
      <c r="C24952" s="93" t="s">
        <v>1486</v>
      </c>
      <c r="G24952" s="95">
        <v>250</v>
      </c>
      <c r="H24952" s="93" t="s">
        <v>8976</v>
      </c>
      <c r="I24952" s="93" t="s">
        <v>23895</v>
      </c>
      <c r="J24952" s="93" t="s">
        <v>20882</v>
      </c>
      <c r="K24952" s="93" t="s">
        <v>6865</v>
      </c>
      <c r="L24952" s="14">
        <f>AND(vyberHrace&lt;&gt;"",ISNUMBER(SEARCH(vyberHrace,$B24952)))</f>
      </c>
      <c r="M24952" s="14">
        <f>AND($I24952=MID(kododd,1,2),$J24952=MID(kododd,3,3))</f>
      </c>
    </row>
    <row r="24953">
      <c r="A24953" s="95">
        <v>60280</v>
      </c>
      <c r="B24953" s="93" t="s">
        <v>26739</v>
      </c>
      <c r="C24953" s="93" t="s">
        <v>1486</v>
      </c>
      <c r="G24953" s="95">
        <v>250</v>
      </c>
      <c r="H24953" s="93" t="s">
        <v>8976</v>
      </c>
      <c r="I24953" s="93" t="s">
        <v>23895</v>
      </c>
      <c r="J24953" s="93" t="s">
        <v>20878</v>
      </c>
      <c r="K24953" s="93" t="s">
        <v>6859</v>
      </c>
      <c r="L24953" s="14">
        <f>AND(vyberHrace&lt;&gt;"",ISNUMBER(SEARCH(vyberHrace,$B24953)))</f>
      </c>
      <c r="M24953" s="14">
        <f>AND($I24953=MID(kododd,1,2),$J24953=MID(kododd,3,3))</f>
      </c>
    </row>
    <row r="24954">
      <c r="A24954" s="95">
        <v>49591</v>
      </c>
      <c r="B24954" s="93" t="s">
        <v>14231</v>
      </c>
      <c r="C24954" s="93" t="s">
        <v>1402</v>
      </c>
      <c r="D24954" s="95">
        <v>1328</v>
      </c>
      <c r="E24954" s="95">
        <v>1618</v>
      </c>
      <c r="F24954" s="95">
        <v>23744650</v>
      </c>
      <c r="G24954" s="95">
        <v>250</v>
      </c>
      <c r="H24954" s="93" t="s">
        <v>8976</v>
      </c>
      <c r="I24954" s="93" t="s">
        <v>23895</v>
      </c>
      <c r="J24954" s="93" t="s">
        <v>20864</v>
      </c>
      <c r="K24954" s="93" t="s">
        <v>1505</v>
      </c>
      <c r="L24954" s="14">
        <f>AND(vyberHrace&lt;&gt;"",ISNUMBER(SEARCH(vyberHrace,$B24954)))</f>
      </c>
      <c r="M24954" s="14">
        <f>AND($I24954=MID(kododd,1,2),$J24954=MID(kododd,3,3))</f>
      </c>
    </row>
    <row r="24955">
      <c r="A24955" s="95">
        <v>46638</v>
      </c>
      <c r="B24955" s="93" t="s">
        <v>14233</v>
      </c>
      <c r="C24955" s="93" t="s">
        <v>1400</v>
      </c>
      <c r="D24955" s="95">
        <v>1250</v>
      </c>
      <c r="G24955" s="95">
        <v>0</v>
      </c>
      <c r="H24955" s="93" t="s">
        <v>8976</v>
      </c>
      <c r="I24955" s="93" t="s">
        <v>23895</v>
      </c>
      <c r="J24955" s="93" t="s">
        <v>20869</v>
      </c>
      <c r="K24955" s="93" t="s">
        <v>6770</v>
      </c>
      <c r="L24955" s="14">
        <f>AND(vyberHrace&lt;&gt;"",ISNUMBER(SEARCH(vyberHrace,$B24955)))</f>
      </c>
      <c r="M24955" s="14">
        <f>AND($I24955=MID(kododd,1,2),$J24955=MID(kododd,3,3))</f>
      </c>
    </row>
    <row r="24956">
      <c r="A24956" s="95">
        <v>50655</v>
      </c>
      <c r="B24956" s="93" t="s">
        <v>4391</v>
      </c>
      <c r="C24956" s="93" t="s">
        <v>1402</v>
      </c>
      <c r="G24956" s="95">
        <v>0</v>
      </c>
      <c r="H24956" s="93" t="s">
        <v>8976</v>
      </c>
      <c r="I24956" s="93" t="s">
        <v>23895</v>
      </c>
      <c r="J24956" s="93" t="s">
        <v>20947</v>
      </c>
      <c r="K24956" s="93" t="s">
        <v>6833</v>
      </c>
      <c r="L24956" s="14">
        <f>AND(vyberHrace&lt;&gt;"",ISNUMBER(SEARCH(vyberHrace,$B24956)))</f>
      </c>
      <c r="M24956" s="14">
        <f>AND($I24956=MID(kododd,1,2),$J24956=MID(kododd,3,3))</f>
      </c>
    </row>
    <row r="24957">
      <c r="A24957" s="95">
        <v>45483</v>
      </c>
      <c r="B24957" s="93" t="s">
        <v>14247</v>
      </c>
      <c r="C24957" s="93" t="s">
        <v>1416</v>
      </c>
      <c r="F24957" s="95">
        <v>23769530</v>
      </c>
      <c r="G24957" s="95">
        <v>0</v>
      </c>
      <c r="H24957" s="93" t="s">
        <v>8976</v>
      </c>
      <c r="I24957" s="93" t="s">
        <v>23895</v>
      </c>
      <c r="J24957" s="93" t="s">
        <v>20875</v>
      </c>
      <c r="K24957" s="93" t="s">
        <v>11215</v>
      </c>
      <c r="L24957" s="14">
        <f>AND(vyberHrace&lt;&gt;"",ISNUMBER(SEARCH(vyberHrace,$B24957)))</f>
      </c>
      <c r="M24957" s="14">
        <f>AND($I24957=MID(kododd,1,2),$J24957=MID(kododd,3,3))</f>
      </c>
    </row>
    <row r="24958">
      <c r="A24958" s="95">
        <v>57348</v>
      </c>
      <c r="B24958" s="93" t="s">
        <v>23360</v>
      </c>
      <c r="C24958" s="93" t="s">
        <v>1406</v>
      </c>
      <c r="G24958" s="95">
        <v>250</v>
      </c>
      <c r="H24958" s="93" t="s">
        <v>8976</v>
      </c>
      <c r="I24958" s="93" t="s">
        <v>23895</v>
      </c>
      <c r="J24958" s="93" t="s">
        <v>20882</v>
      </c>
      <c r="K24958" s="93" t="s">
        <v>6865</v>
      </c>
      <c r="L24958" s="14">
        <f>AND(vyberHrace&lt;&gt;"",ISNUMBER(SEARCH(vyberHrace,$B24958)))</f>
      </c>
      <c r="M24958" s="14">
        <f>AND($I24958=MID(kododd,1,2),$J24958=MID(kododd,3,3))</f>
      </c>
    </row>
    <row r="24959">
      <c r="A24959" s="95">
        <v>63975</v>
      </c>
      <c r="B24959" s="93" t="s">
        <v>30176</v>
      </c>
      <c r="C24959" s="93" t="s">
        <v>1413</v>
      </c>
      <c r="D24959" s="95">
        <v>80263</v>
      </c>
      <c r="E24959" s="95">
        <v>80263</v>
      </c>
      <c r="G24959" s="95">
        <v>250</v>
      </c>
      <c r="H24959" s="93" t="s">
        <v>8976</v>
      </c>
      <c r="I24959" s="93" t="s">
        <v>23895</v>
      </c>
      <c r="J24959" s="93" t="s">
        <v>20865</v>
      </c>
      <c r="K24959" s="93" t="s">
        <v>6760</v>
      </c>
      <c r="L24959" s="14">
        <f>AND(vyberHrace&lt;&gt;"",ISNUMBER(SEARCH(vyberHrace,$B24959)))</f>
      </c>
      <c r="M24959" s="14">
        <f>AND($I24959=MID(kododd,1,2),$J24959=MID(kododd,3,3))</f>
      </c>
    </row>
    <row r="24960">
      <c r="A24960" s="95">
        <v>352</v>
      </c>
      <c r="B24960" s="93" t="s">
        <v>19706</v>
      </c>
      <c r="C24960" s="93" t="s">
        <v>1462</v>
      </c>
      <c r="D24960" s="95">
        <v>1858</v>
      </c>
      <c r="E24960" s="95">
        <v>1923</v>
      </c>
      <c r="F24960" s="95">
        <v>307343</v>
      </c>
      <c r="G24960" s="95">
        <v>250</v>
      </c>
      <c r="H24960" s="93" t="s">
        <v>8976</v>
      </c>
      <c r="I24960" s="93" t="s">
        <v>23895</v>
      </c>
      <c r="J24960" s="93" t="s">
        <v>20911</v>
      </c>
      <c r="K24960" s="93" t="s">
        <v>3262</v>
      </c>
      <c r="L24960" s="14">
        <f>AND(vyberHrace&lt;&gt;"",ISNUMBER(SEARCH(vyberHrace,$B24960)))</f>
      </c>
      <c r="M24960" s="14">
        <f>AND($I24960=MID(kododd,1,2),$J24960=MID(kododd,3,3))</f>
      </c>
    </row>
    <row r="24961">
      <c r="A24961" s="95">
        <v>5209</v>
      </c>
      <c r="B24961" s="93" t="s">
        <v>19707</v>
      </c>
      <c r="C24961" s="93" t="s">
        <v>1449</v>
      </c>
      <c r="D24961" s="95">
        <v>1654</v>
      </c>
      <c r="E24961" s="95">
        <v>1777</v>
      </c>
      <c r="F24961" s="95">
        <v>313831</v>
      </c>
      <c r="G24961" s="95">
        <v>250</v>
      </c>
      <c r="H24961" s="93" t="s">
        <v>8976</v>
      </c>
      <c r="I24961" s="93" t="s">
        <v>23895</v>
      </c>
      <c r="J24961" s="93" t="s">
        <v>20911</v>
      </c>
      <c r="K24961" s="93" t="s">
        <v>3262</v>
      </c>
      <c r="L24961" s="14">
        <f>AND(vyberHrace&lt;&gt;"",ISNUMBER(SEARCH(vyberHrace,$B24961)))</f>
      </c>
      <c r="M24961" s="14">
        <f>AND($I24961=MID(kododd,1,2),$J24961=MID(kododd,3,3))</f>
      </c>
    </row>
    <row r="24962">
      <c r="A24962" s="95">
        <v>28773</v>
      </c>
      <c r="B24962" s="93" t="s">
        <v>19708</v>
      </c>
      <c r="C24962" s="93" t="s">
        <v>1447</v>
      </c>
      <c r="G24962" s="95">
        <v>0</v>
      </c>
      <c r="H24962" s="93" t="s">
        <v>8976</v>
      </c>
      <c r="I24962" s="93" t="s">
        <v>23895</v>
      </c>
      <c r="J24962" s="93" t="s">
        <v>20911</v>
      </c>
      <c r="K24962" s="93" t="s">
        <v>3262</v>
      </c>
      <c r="L24962" s="14">
        <f>AND(vyberHrace&lt;&gt;"",ISNUMBER(SEARCH(vyberHrace,$B24962)))</f>
      </c>
      <c r="M24962" s="14">
        <f>AND($I24962=MID(kododd,1,2),$J24962=MID(kododd,3,3))</f>
      </c>
    </row>
    <row r="24963">
      <c r="A24963" s="95">
        <v>19553</v>
      </c>
      <c r="B24963" s="93" t="s">
        <v>19715</v>
      </c>
      <c r="C24963" s="93" t="s">
        <v>1439</v>
      </c>
      <c r="D24963" s="95">
        <v>1877</v>
      </c>
      <c r="E24963" s="95">
        <v>1918</v>
      </c>
      <c r="F24963" s="95">
        <v>315915</v>
      </c>
      <c r="G24963" s="95">
        <v>250</v>
      </c>
      <c r="H24963" s="93" t="s">
        <v>8976</v>
      </c>
      <c r="I24963" s="93" t="s">
        <v>23895</v>
      </c>
      <c r="J24963" s="93" t="s">
        <v>21023</v>
      </c>
      <c r="K24963" s="93" t="s">
        <v>232</v>
      </c>
      <c r="L24963" s="14">
        <f>AND(vyberHrace&lt;&gt;"",ISNUMBER(SEARCH(vyberHrace,$B24963)))</f>
      </c>
      <c r="M24963" s="14">
        <f>AND($I24963=MID(kododd,1,2),$J24963=MID(kododd,3,3))</f>
      </c>
    </row>
    <row r="24964">
      <c r="A24964" s="95">
        <v>52564</v>
      </c>
      <c r="B24964" s="93" t="s">
        <v>2299</v>
      </c>
      <c r="C24964" s="93" t="s">
        <v>3255</v>
      </c>
      <c r="D24964" s="95">
        <v>1557</v>
      </c>
      <c r="E24964" s="95">
        <v>1624</v>
      </c>
      <c r="F24964" s="95">
        <v>23743395</v>
      </c>
      <c r="G24964" s="95">
        <v>0</v>
      </c>
      <c r="H24964" s="93" t="s">
        <v>8976</v>
      </c>
      <c r="I24964" s="93" t="s">
        <v>23895</v>
      </c>
      <c r="J24964" s="93" t="s">
        <v>20878</v>
      </c>
      <c r="K24964" s="93" t="s">
        <v>6859</v>
      </c>
      <c r="L24964" s="14">
        <f>AND(vyberHrace&lt;&gt;"",ISNUMBER(SEARCH(vyberHrace,$B24964)))</f>
      </c>
      <c r="M24964" s="14">
        <f>AND($I24964=MID(kododd,1,2),$J24964=MID(kododd,3,3))</f>
      </c>
    </row>
    <row r="24965">
      <c r="A24965" s="95">
        <v>56531</v>
      </c>
      <c r="B24965" s="93" t="s">
        <v>23134</v>
      </c>
      <c r="C24965" s="93" t="s">
        <v>1450</v>
      </c>
      <c r="D24965" s="95">
        <v>1088</v>
      </c>
      <c r="F24965" s="95">
        <v>23787970</v>
      </c>
      <c r="G24965" s="95">
        <v>250</v>
      </c>
      <c r="H24965" s="93" t="s">
        <v>8976</v>
      </c>
      <c r="I24965" s="93" t="s">
        <v>23895</v>
      </c>
      <c r="J24965" s="93" t="s">
        <v>20913</v>
      </c>
      <c r="K24965" s="93" t="s">
        <v>3849</v>
      </c>
      <c r="L24965" s="14">
        <f>AND(vyberHrace&lt;&gt;"",ISNUMBER(SEARCH(vyberHrace,$B24965)))</f>
      </c>
      <c r="M24965" s="14">
        <f>AND($I24965=MID(kododd,1,2),$J24965=MID(kododd,3,3))</f>
      </c>
    </row>
    <row r="24966">
      <c r="A24966" s="95">
        <v>54931</v>
      </c>
      <c r="B24966" s="93" t="s">
        <v>1234</v>
      </c>
      <c r="C24966" s="93" t="s">
        <v>1412</v>
      </c>
      <c r="G24966" s="95">
        <v>0</v>
      </c>
      <c r="H24966" s="93" t="s">
        <v>8976</v>
      </c>
      <c r="I24966" s="93" t="s">
        <v>23895</v>
      </c>
      <c r="J24966" s="93" t="s">
        <v>21013</v>
      </c>
      <c r="K24966" s="93" t="s">
        <v>12269</v>
      </c>
      <c r="L24966" s="14">
        <f>AND(vyberHrace&lt;&gt;"",ISNUMBER(SEARCH(vyberHrace,$B24966)))</f>
      </c>
      <c r="M24966" s="14">
        <f>AND($I24966=MID(kododd,1,2),$J24966=MID(kododd,3,3))</f>
      </c>
    </row>
    <row r="24967">
      <c r="A24967" s="95">
        <v>54932</v>
      </c>
      <c r="B24967" s="93" t="s">
        <v>1235</v>
      </c>
      <c r="C24967" s="93" t="s">
        <v>1411</v>
      </c>
      <c r="G24967" s="95">
        <v>0</v>
      </c>
      <c r="H24967" s="93" t="s">
        <v>8976</v>
      </c>
      <c r="I24967" s="93" t="s">
        <v>23895</v>
      </c>
      <c r="J24967" s="93" t="s">
        <v>21013</v>
      </c>
      <c r="K24967" s="93" t="s">
        <v>12269</v>
      </c>
      <c r="L24967" s="14">
        <f>AND(vyberHrace&lt;&gt;"",ISNUMBER(SEARCH(vyberHrace,$B24967)))</f>
      </c>
      <c r="M24967" s="14">
        <f>AND($I24967=MID(kododd,1,2),$J24967=MID(kododd,3,3))</f>
      </c>
    </row>
    <row r="24968">
      <c r="A24968" s="95">
        <v>46917</v>
      </c>
      <c r="B24968" s="93" t="s">
        <v>15051</v>
      </c>
      <c r="C24968" s="93" t="s">
        <v>1457</v>
      </c>
      <c r="D24968" s="95">
        <v>1415</v>
      </c>
      <c r="E24968" s="95">
        <v>1575</v>
      </c>
      <c r="F24968" s="95">
        <v>23725486</v>
      </c>
      <c r="G24968" s="95">
        <v>250</v>
      </c>
      <c r="H24968" s="93" t="s">
        <v>8976</v>
      </c>
      <c r="I24968" s="93" t="s">
        <v>23895</v>
      </c>
      <c r="J24968" s="93" t="s">
        <v>20878</v>
      </c>
      <c r="K24968" s="93" t="s">
        <v>6859</v>
      </c>
      <c r="L24968" s="14">
        <f>AND(vyberHrace&lt;&gt;"",ISNUMBER(SEARCH(vyberHrace,$B24968)))</f>
      </c>
      <c r="M24968" s="14">
        <f>AND($I24968=MID(kododd,1,2),$J24968=MID(kododd,3,3))</f>
      </c>
    </row>
    <row r="24969">
      <c r="A24969" s="95">
        <v>63788</v>
      </c>
      <c r="B24969" s="93" t="s">
        <v>30058</v>
      </c>
      <c r="C24969" s="93" t="s">
        <v>1411</v>
      </c>
      <c r="G24969" s="95">
        <v>250</v>
      </c>
      <c r="H24969" s="93" t="s">
        <v>8976</v>
      </c>
      <c r="I24969" s="93" t="s">
        <v>23895</v>
      </c>
      <c r="J24969" s="93" t="s">
        <v>20934</v>
      </c>
      <c r="K24969" s="93" t="s">
        <v>21374</v>
      </c>
      <c r="L24969" s="14">
        <f>AND(vyberHrace&lt;&gt;"",ISNUMBER(SEARCH(vyberHrace,$B24969)))</f>
      </c>
      <c r="M24969" s="14">
        <f>AND($I24969=MID(kododd,1,2),$J24969=MID(kododd,3,3))</f>
      </c>
    </row>
    <row r="24970">
      <c r="A24970" s="95">
        <v>57690</v>
      </c>
      <c r="B24970" s="93" t="s">
        <v>24260</v>
      </c>
      <c r="C24970" s="93" t="s">
        <v>1406</v>
      </c>
      <c r="F24970" s="95">
        <v>23770651</v>
      </c>
      <c r="G24970" s="95">
        <v>0</v>
      </c>
      <c r="H24970" s="93" t="s">
        <v>8976</v>
      </c>
      <c r="I24970" s="93" t="s">
        <v>23895</v>
      </c>
      <c r="J24970" s="93" t="s">
        <v>20881</v>
      </c>
      <c r="K24970" s="93" t="s">
        <v>1955</v>
      </c>
      <c r="L24970" s="14">
        <f>AND(vyberHrace&lt;&gt;"",ISNUMBER(SEARCH(vyberHrace,$B24970)))</f>
      </c>
      <c r="M24970" s="14">
        <f>AND($I24970=MID(kododd,1,2),$J24970=MID(kododd,3,3))</f>
      </c>
    </row>
    <row r="24971">
      <c r="A24971" s="95">
        <v>57691</v>
      </c>
      <c r="B24971" s="93" t="s">
        <v>24261</v>
      </c>
      <c r="C24971" s="93" t="s">
        <v>1402</v>
      </c>
      <c r="F24971" s="95">
        <v>23770660</v>
      </c>
      <c r="G24971" s="95">
        <v>0</v>
      </c>
      <c r="H24971" s="93" t="s">
        <v>8976</v>
      </c>
      <c r="I24971" s="93" t="s">
        <v>23895</v>
      </c>
      <c r="J24971" s="93" t="s">
        <v>20881</v>
      </c>
      <c r="K24971" s="93" t="s">
        <v>1955</v>
      </c>
      <c r="L24971" s="14">
        <f>AND(vyberHrace&lt;&gt;"",ISNUMBER(SEARCH(vyberHrace,$B24971)))</f>
      </c>
      <c r="M24971" s="14">
        <f>AND($I24971=MID(kododd,1,2),$J24971=MID(kododd,3,3))</f>
      </c>
    </row>
    <row r="24972">
      <c r="A24972" s="95">
        <v>54526</v>
      </c>
      <c r="B24972" s="93" t="s">
        <v>1167</v>
      </c>
      <c r="C24972" s="93" t="s">
        <v>1416</v>
      </c>
      <c r="F24972" s="95">
        <v>23755296</v>
      </c>
      <c r="G24972" s="95">
        <v>0</v>
      </c>
      <c r="H24972" s="93" t="s">
        <v>8976</v>
      </c>
      <c r="I24972" s="93" t="s">
        <v>23895</v>
      </c>
      <c r="J24972" s="93" t="s">
        <v>20878</v>
      </c>
      <c r="K24972" s="93" t="s">
        <v>6859</v>
      </c>
      <c r="L24972" s="14">
        <f>AND(vyberHrace&lt;&gt;"",ISNUMBER(SEARCH(vyberHrace,$B24972)))</f>
      </c>
      <c r="M24972" s="14">
        <f>AND($I24972=MID(kododd,1,2),$J24972=MID(kododd,3,3))</f>
      </c>
    </row>
    <row r="24973">
      <c r="A24973" s="95">
        <v>50874</v>
      </c>
      <c r="B24973" s="93" t="s">
        <v>4284</v>
      </c>
      <c r="C24973" s="93" t="s">
        <v>1402</v>
      </c>
      <c r="D24973" s="95">
        <v>1341</v>
      </c>
      <c r="E24973" s="95">
        <v>1558</v>
      </c>
      <c r="F24973" s="95">
        <v>23743280</v>
      </c>
      <c r="G24973" s="95">
        <v>0</v>
      </c>
      <c r="H24973" s="93" t="s">
        <v>8976</v>
      </c>
      <c r="I24973" s="93" t="s">
        <v>23895</v>
      </c>
      <c r="J24973" s="93" t="s">
        <v>20864</v>
      </c>
      <c r="K24973" s="93" t="s">
        <v>1505</v>
      </c>
      <c r="L24973" s="14">
        <f>AND(vyberHrace&lt;&gt;"",ISNUMBER(SEARCH(vyberHrace,$B24973)))</f>
      </c>
      <c r="M24973" s="14">
        <f>AND($I24973=MID(kododd,1,2),$J24973=MID(kododd,3,3))</f>
      </c>
    </row>
    <row r="24974">
      <c r="A24974" s="95">
        <v>52874</v>
      </c>
      <c r="B24974" s="93" t="s">
        <v>3868</v>
      </c>
      <c r="C24974" s="93" t="s">
        <v>1437</v>
      </c>
      <c r="G24974" s="95">
        <v>0</v>
      </c>
      <c r="H24974" s="93" t="s">
        <v>8976</v>
      </c>
      <c r="I24974" s="93" t="s">
        <v>23895</v>
      </c>
      <c r="J24974" s="93" t="s">
        <v>20864</v>
      </c>
      <c r="K24974" s="93" t="s">
        <v>1505</v>
      </c>
      <c r="L24974" s="14">
        <f>AND(vyberHrace&lt;&gt;"",ISNUMBER(SEARCH(vyberHrace,$B24974)))</f>
      </c>
      <c r="M24974" s="14">
        <f>AND($I24974=MID(kododd,1,2),$J24974=MID(kododd,3,3))</f>
      </c>
    </row>
    <row r="24975">
      <c r="A24975" s="95">
        <v>53754</v>
      </c>
      <c r="B24975" s="93" t="s">
        <v>1111</v>
      </c>
      <c r="C24975" s="93" t="s">
        <v>1422</v>
      </c>
      <c r="G24975" s="95">
        <v>0</v>
      </c>
      <c r="H24975" s="93" t="s">
        <v>8976</v>
      </c>
      <c r="I24975" s="93" t="s">
        <v>23895</v>
      </c>
      <c r="J24975" s="93" t="s">
        <v>3580</v>
      </c>
      <c r="K24975" s="93" t="s">
        <v>4827</v>
      </c>
      <c r="L24975" s="14">
        <f>AND(vyberHrace&lt;&gt;"",ISNUMBER(SEARCH(vyberHrace,$B24975)))</f>
      </c>
      <c r="M24975" s="14">
        <f>AND($I24975=MID(kododd,1,2),$J24975=MID(kododd,3,3))</f>
      </c>
    </row>
    <row r="24976">
      <c r="A24976" s="95">
        <v>4544</v>
      </c>
      <c r="B24976" s="93" t="s">
        <v>23209</v>
      </c>
      <c r="C24976" s="93" t="s">
        <v>1446</v>
      </c>
      <c r="D24976" s="95">
        <v>1840</v>
      </c>
      <c r="E24976" s="95">
        <v>1950</v>
      </c>
      <c r="F24976" s="95">
        <v>2511789</v>
      </c>
      <c r="G24976" s="95">
        <v>250</v>
      </c>
      <c r="H24976" s="93" t="s">
        <v>8976</v>
      </c>
      <c r="I24976" s="93" t="s">
        <v>23895</v>
      </c>
      <c r="J24976" s="93" t="s">
        <v>20866</v>
      </c>
      <c r="K24976" s="93" t="s">
        <v>6762</v>
      </c>
      <c r="L24976" s="14">
        <f>AND(vyberHrace&lt;&gt;"",ISNUMBER(SEARCH(vyberHrace,$B24976)))</f>
      </c>
      <c r="M24976" s="14">
        <f>AND($I24976=MID(kododd,1,2),$J24976=MID(kododd,3,3))</f>
      </c>
    </row>
    <row r="24977">
      <c r="A24977" s="95">
        <v>50078</v>
      </c>
      <c r="B24977" s="93" t="s">
        <v>17942</v>
      </c>
      <c r="C24977" s="93" t="s">
        <v>1400</v>
      </c>
      <c r="G24977" s="95">
        <v>0</v>
      </c>
      <c r="H24977" s="93" t="s">
        <v>8976</v>
      </c>
      <c r="I24977" s="93" t="s">
        <v>23895</v>
      </c>
      <c r="J24977" s="93" t="s">
        <v>20936</v>
      </c>
      <c r="K24977" s="93" t="s">
        <v>5615</v>
      </c>
      <c r="L24977" s="14">
        <f>AND(vyberHrace&lt;&gt;"",ISNUMBER(SEARCH(vyberHrace,$B24977)))</f>
      </c>
      <c r="M24977" s="14">
        <f>AND($I24977=MID(kododd,1,2),$J24977=MID(kododd,3,3))</f>
      </c>
    </row>
    <row r="24978">
      <c r="A24978" s="95">
        <v>12630</v>
      </c>
      <c r="B24978" s="93" t="s">
        <v>28065</v>
      </c>
      <c r="C24978" s="93" t="s">
        <v>1457</v>
      </c>
      <c r="D24978" s="95">
        <v>2422</v>
      </c>
      <c r="E24978" s="95">
        <v>2386</v>
      </c>
      <c r="F24978" s="95">
        <v>325511</v>
      </c>
      <c r="G24978" s="95">
        <v>250</v>
      </c>
      <c r="H24978" s="93" t="s">
        <v>8976</v>
      </c>
      <c r="I24978" s="93" t="s">
        <v>23895</v>
      </c>
      <c r="J24978" s="93" t="s">
        <v>20878</v>
      </c>
      <c r="K24978" s="93" t="s">
        <v>6859</v>
      </c>
      <c r="L24978" s="14">
        <f>AND(vyberHrace&lt;&gt;"",ISNUMBER(SEARCH(vyberHrace,$B24978)))</f>
      </c>
      <c r="M24978" s="14">
        <f>AND($I24978=MID(kododd,1,2),$J24978=MID(kododd,3,3))</f>
      </c>
    </row>
    <row r="24979">
      <c r="A24979" s="95">
        <v>40723</v>
      </c>
      <c r="B24979" s="93" t="s">
        <v>17755</v>
      </c>
      <c r="C24979" s="93" t="s">
        <v>1438</v>
      </c>
      <c r="D24979" s="95">
        <v>1006</v>
      </c>
      <c r="F24979" s="95">
        <v>391212</v>
      </c>
      <c r="G24979" s="95">
        <v>0</v>
      </c>
      <c r="H24979" s="93" t="s">
        <v>8976</v>
      </c>
      <c r="I24979" s="93" t="s">
        <v>23895</v>
      </c>
      <c r="J24979" s="93" t="s">
        <v>20869</v>
      </c>
      <c r="K24979" s="93" t="s">
        <v>6770</v>
      </c>
      <c r="L24979" s="14">
        <f>AND(vyberHrace&lt;&gt;"",ISNUMBER(SEARCH(vyberHrace,$B24979)))</f>
      </c>
      <c r="M24979" s="14">
        <f>AND($I24979=MID(kododd,1,2),$J24979=MID(kododd,3,3))</f>
      </c>
    </row>
    <row r="24980">
      <c r="A24980" s="95">
        <v>7246</v>
      </c>
      <c r="B24980" s="93" t="s">
        <v>17760</v>
      </c>
      <c r="C24980" s="93" t="s">
        <v>1463</v>
      </c>
      <c r="D24980" s="95">
        <v>1529</v>
      </c>
      <c r="E24980" s="95">
        <v>1714</v>
      </c>
      <c r="F24980" s="95">
        <v>388360</v>
      </c>
      <c r="G24980" s="95">
        <v>250</v>
      </c>
      <c r="H24980" s="93" t="s">
        <v>8976</v>
      </c>
      <c r="I24980" s="93" t="s">
        <v>23895</v>
      </c>
      <c r="J24980" s="93" t="s">
        <v>20875</v>
      </c>
      <c r="K24980" s="93" t="s">
        <v>11215</v>
      </c>
      <c r="L24980" s="14">
        <f>AND(vyberHrace&lt;&gt;"",ISNUMBER(SEARCH(vyberHrace,$B24980)))</f>
      </c>
      <c r="M24980" s="14">
        <f>AND($I24980=MID(kododd,1,2),$J24980=MID(kododd,3,3))</f>
      </c>
    </row>
    <row r="24981">
      <c r="A24981" s="95">
        <v>60189</v>
      </c>
      <c r="B24981" s="93" t="s">
        <v>26653</v>
      </c>
      <c r="C24981" s="93" t="s">
        <v>1411</v>
      </c>
      <c r="G24981" s="95">
        <v>250</v>
      </c>
      <c r="H24981" s="93" t="s">
        <v>8976</v>
      </c>
      <c r="I24981" s="93" t="s">
        <v>23895</v>
      </c>
      <c r="J24981" s="93" t="s">
        <v>20882</v>
      </c>
      <c r="K24981" s="93" t="s">
        <v>6865</v>
      </c>
      <c r="L24981" s="14">
        <f>AND(vyberHrace&lt;&gt;"",ISNUMBER(SEARCH(vyberHrace,$B24981)))</f>
      </c>
      <c r="M24981" s="14">
        <f>AND($I24981=MID(kododd,1,2),$J24981=MID(kododd,3,3))</f>
      </c>
    </row>
    <row r="24982">
      <c r="A24982" s="95">
        <v>56583</v>
      </c>
      <c r="B24982" s="93" t="s">
        <v>23192</v>
      </c>
      <c r="C24982" s="93" t="s">
        <v>1450</v>
      </c>
      <c r="G24982" s="95">
        <v>0</v>
      </c>
      <c r="H24982" s="93" t="s">
        <v>8976</v>
      </c>
      <c r="I24982" s="93" t="s">
        <v>23895</v>
      </c>
      <c r="J24982" s="93" t="s">
        <v>20878</v>
      </c>
      <c r="K24982" s="93" t="s">
        <v>6859</v>
      </c>
      <c r="L24982" s="14">
        <f>AND(vyberHrace&lt;&gt;"",ISNUMBER(SEARCH(vyberHrace,$B24982)))</f>
      </c>
      <c r="M24982" s="14">
        <f>AND($I24982=MID(kododd,1,2),$J24982=MID(kododd,3,3))</f>
      </c>
    </row>
    <row r="24983">
      <c r="A24983" s="95">
        <v>56890</v>
      </c>
      <c r="B24983" s="93" t="s">
        <v>23147</v>
      </c>
      <c r="C24983" s="93" t="s">
        <v>1411</v>
      </c>
      <c r="D24983" s="95">
        <v>1428</v>
      </c>
      <c r="E24983" s="95">
        <v>1551</v>
      </c>
      <c r="F24983" s="95">
        <v>23768959</v>
      </c>
      <c r="G24983" s="95">
        <v>250</v>
      </c>
      <c r="H24983" s="93" t="s">
        <v>8976</v>
      </c>
      <c r="I24983" s="93" t="s">
        <v>23895</v>
      </c>
      <c r="J24983" s="93" t="s">
        <v>20864</v>
      </c>
      <c r="K24983" s="93" t="s">
        <v>1505</v>
      </c>
      <c r="L24983" s="14">
        <f>AND(vyberHrace&lt;&gt;"",ISNUMBER(SEARCH(vyberHrace,$B24983)))</f>
      </c>
      <c r="M24983" s="14">
        <f>AND($I24983=MID(kododd,1,2),$J24983=MID(kododd,3,3))</f>
      </c>
    </row>
    <row r="24984">
      <c r="A24984" s="95">
        <v>4706</v>
      </c>
      <c r="B24984" s="93" t="s">
        <v>10365</v>
      </c>
      <c r="C24984" s="93" t="s">
        <v>1415</v>
      </c>
      <c r="D24984" s="95">
        <v>1964</v>
      </c>
      <c r="E24984" s="95">
        <v>1985</v>
      </c>
      <c r="F24984" s="95">
        <v>331538</v>
      </c>
      <c r="G24984" s="95">
        <v>250</v>
      </c>
      <c r="H24984" s="93" t="s">
        <v>8976</v>
      </c>
      <c r="I24984" s="93" t="s">
        <v>23895</v>
      </c>
      <c r="J24984" s="93" t="s">
        <v>20947</v>
      </c>
      <c r="K24984" s="93" t="s">
        <v>6833</v>
      </c>
      <c r="L24984" s="14">
        <f>AND(vyberHrace&lt;&gt;"",ISNUMBER(SEARCH(vyberHrace,$B24984)))</f>
      </c>
      <c r="M24984" s="14">
        <f>AND($I24984=MID(kododd,1,2),$J24984=MID(kododd,3,3))</f>
      </c>
    </row>
    <row r="24985">
      <c r="A24985" s="95">
        <v>59430</v>
      </c>
      <c r="B24985" s="93" t="s">
        <v>25843</v>
      </c>
      <c r="C24985" s="93" t="s">
        <v>1450</v>
      </c>
      <c r="D24985" s="95">
        <v>1215</v>
      </c>
      <c r="E24985" s="95">
        <v>1550</v>
      </c>
      <c r="F24985" s="95">
        <v>23778652</v>
      </c>
      <c r="G24985" s="95">
        <v>250</v>
      </c>
      <c r="H24985" s="93" t="s">
        <v>8976</v>
      </c>
      <c r="I24985" s="93" t="s">
        <v>23895</v>
      </c>
      <c r="J24985" s="93" t="s">
        <v>20864</v>
      </c>
      <c r="K24985" s="93" t="s">
        <v>1505</v>
      </c>
      <c r="L24985" s="14">
        <f>AND(vyberHrace&lt;&gt;"",ISNUMBER(SEARCH(vyberHrace,$B24985)))</f>
      </c>
      <c r="M24985" s="14">
        <f>AND($I24985=MID(kododd,1,2),$J24985=MID(kododd,3,3))</f>
      </c>
    </row>
    <row r="24986">
      <c r="A24986" s="95">
        <v>61743</v>
      </c>
      <c r="B24986" s="93" t="s">
        <v>27893</v>
      </c>
      <c r="C24986" s="93" t="s">
        <v>1423</v>
      </c>
      <c r="D24986" s="95">
        <v>1267</v>
      </c>
      <c r="F24986" s="95">
        <v>23794402</v>
      </c>
      <c r="G24986" s="95">
        <v>250</v>
      </c>
      <c r="H24986" s="93" t="s">
        <v>8976</v>
      </c>
      <c r="I24986" s="93" t="s">
        <v>23895</v>
      </c>
      <c r="J24986" s="93" t="s">
        <v>20864</v>
      </c>
      <c r="K24986" s="93" t="s">
        <v>1505</v>
      </c>
      <c r="L24986" s="14">
        <f>AND(vyberHrace&lt;&gt;"",ISNUMBER(SEARCH(vyberHrace,$B24986)))</f>
      </c>
      <c r="M24986" s="14">
        <f>AND($I24986=MID(kododd,1,2),$J24986=MID(kododd,3,3))</f>
      </c>
    </row>
    <row r="24987">
      <c r="A24987" s="95">
        <v>48578</v>
      </c>
      <c r="B24987" s="93" t="s">
        <v>10376</v>
      </c>
      <c r="C24987" s="93" t="s">
        <v>1400</v>
      </c>
      <c r="G24987" s="95">
        <v>0</v>
      </c>
      <c r="H24987" s="93" t="s">
        <v>8976</v>
      </c>
      <c r="I24987" s="93" t="s">
        <v>23895</v>
      </c>
      <c r="J24987" s="93" t="s">
        <v>20843</v>
      </c>
      <c r="K24987" s="93" t="s">
        <v>9950</v>
      </c>
      <c r="L24987" s="14">
        <f>AND(vyberHrace&lt;&gt;"",ISNUMBER(SEARCH(vyberHrace,$B24987)))</f>
      </c>
      <c r="M24987" s="14">
        <f>AND($I24987=MID(kododd,1,2),$J24987=MID(kododd,3,3))</f>
      </c>
    </row>
    <row r="24988">
      <c r="A24988" s="95">
        <v>60240</v>
      </c>
      <c r="B24988" s="93" t="s">
        <v>3438</v>
      </c>
      <c r="C24988" s="93" t="s">
        <v>1406</v>
      </c>
      <c r="G24988" s="95">
        <v>0</v>
      </c>
      <c r="H24988" s="93" t="s">
        <v>8976</v>
      </c>
      <c r="I24988" s="93" t="s">
        <v>23895</v>
      </c>
      <c r="J24988" s="93" t="s">
        <v>20878</v>
      </c>
      <c r="K24988" s="93" t="s">
        <v>6859</v>
      </c>
      <c r="L24988" s="14">
        <f>AND(vyberHrace&lt;&gt;"",ISNUMBER(SEARCH(vyberHrace,$B24988)))</f>
      </c>
      <c r="M24988" s="14">
        <f>AND($I24988=MID(kododd,1,2),$J24988=MID(kododd,3,3))</f>
      </c>
    </row>
    <row r="24989">
      <c r="A24989" s="95">
        <v>62828</v>
      </c>
      <c r="B24989" s="93" t="s">
        <v>29754</v>
      </c>
      <c r="C24989" s="93" t="s">
        <v>1488</v>
      </c>
      <c r="G24989" s="95">
        <v>250</v>
      </c>
      <c r="H24989" s="93" t="s">
        <v>8976</v>
      </c>
      <c r="I24989" s="93" t="s">
        <v>23895</v>
      </c>
      <c r="J24989" s="93" t="s">
        <v>20878</v>
      </c>
      <c r="K24989" s="93" t="s">
        <v>6859</v>
      </c>
      <c r="L24989" s="14">
        <f>AND(vyberHrace&lt;&gt;"",ISNUMBER(SEARCH(vyberHrace,$B24989)))</f>
      </c>
      <c r="M24989" s="14">
        <f>AND($I24989=MID(kododd,1,2),$J24989=MID(kododd,3,3))</f>
      </c>
    </row>
    <row r="24990">
      <c r="A24990" s="95">
        <v>59981</v>
      </c>
      <c r="B24990" s="93" t="s">
        <v>26464</v>
      </c>
      <c r="C24990" s="93" t="s">
        <v>1411</v>
      </c>
      <c r="G24990" s="95">
        <v>0</v>
      </c>
      <c r="H24990" s="93" t="s">
        <v>8976</v>
      </c>
      <c r="I24990" s="93" t="s">
        <v>23895</v>
      </c>
      <c r="J24990" s="93" t="s">
        <v>20882</v>
      </c>
      <c r="K24990" s="93" t="s">
        <v>6865</v>
      </c>
      <c r="L24990" s="14">
        <f>AND(vyberHrace&lt;&gt;"",ISNUMBER(SEARCH(vyberHrace,$B24990)))</f>
      </c>
      <c r="M24990" s="14">
        <f>AND($I24990=MID(kododd,1,2),$J24990=MID(kododd,3,3))</f>
      </c>
    </row>
    <row r="24991">
      <c r="A24991" s="95">
        <v>55629</v>
      </c>
      <c r="B24991" s="93" t="s">
        <v>23361</v>
      </c>
      <c r="C24991" s="93" t="s">
        <v>1450</v>
      </c>
      <c r="D24991" s="95">
        <v>1977</v>
      </c>
      <c r="E24991" s="95">
        <v>2062</v>
      </c>
      <c r="F24991" s="95">
        <v>23761652</v>
      </c>
      <c r="G24991" s="95">
        <v>250</v>
      </c>
      <c r="H24991" s="93" t="s">
        <v>8976</v>
      </c>
      <c r="I24991" s="93" t="s">
        <v>23895</v>
      </c>
      <c r="J24991" s="93" t="s">
        <v>20882</v>
      </c>
      <c r="K24991" s="93" t="s">
        <v>6865</v>
      </c>
      <c r="L24991" s="14">
        <f>AND(vyberHrace&lt;&gt;"",ISNUMBER(SEARCH(vyberHrace,$B24991)))</f>
      </c>
      <c r="M24991" s="14">
        <f>AND($I24991=MID(kododd,1,2),$J24991=MID(kododd,3,3))</f>
      </c>
    </row>
    <row r="24992">
      <c r="A24992" s="95">
        <v>34441</v>
      </c>
      <c r="B24992" s="93" t="s">
        <v>12663</v>
      </c>
      <c r="C24992" s="93" t="s">
        <v>1409</v>
      </c>
      <c r="D24992" s="95">
        <v>1811</v>
      </c>
      <c r="E24992" s="95">
        <v>1888</v>
      </c>
      <c r="F24992" s="95">
        <v>358517</v>
      </c>
      <c r="G24992" s="95">
        <v>250</v>
      </c>
      <c r="H24992" s="93" t="s">
        <v>8976</v>
      </c>
      <c r="I24992" s="93" t="s">
        <v>23895</v>
      </c>
      <c r="J24992" s="93" t="s">
        <v>20878</v>
      </c>
      <c r="K24992" s="93" t="s">
        <v>6859</v>
      </c>
      <c r="L24992" s="14">
        <f>AND(vyberHrace&lt;&gt;"",ISNUMBER(SEARCH(vyberHrace,$B24992)))</f>
      </c>
      <c r="M24992" s="14">
        <f>AND($I24992=MID(kododd,1,2),$J24992=MID(kododd,3,3))</f>
      </c>
    </row>
    <row r="24993">
      <c r="A24993" s="95">
        <v>31271</v>
      </c>
      <c r="B24993" s="93" t="s">
        <v>12666</v>
      </c>
      <c r="C24993" s="93" t="s">
        <v>1415</v>
      </c>
      <c r="G24993" s="95">
        <v>0</v>
      </c>
      <c r="H24993" s="93" t="s">
        <v>8976</v>
      </c>
      <c r="I24993" s="93" t="s">
        <v>23895</v>
      </c>
      <c r="J24993" s="93" t="s">
        <v>20926</v>
      </c>
      <c r="K24993" s="93" t="s">
        <v>5577</v>
      </c>
      <c r="L24993" s="14">
        <f>AND(vyberHrace&lt;&gt;"",ISNUMBER(SEARCH(vyberHrace,$B24993)))</f>
      </c>
      <c r="M24993" s="14">
        <f>AND($I24993=MID(kododd,1,2),$J24993=MID(kododd,3,3))</f>
      </c>
    </row>
    <row r="24994">
      <c r="A24994" s="95">
        <v>45905</v>
      </c>
      <c r="B24994" s="93" t="s">
        <v>12669</v>
      </c>
      <c r="C24994" s="93" t="s">
        <v>3255</v>
      </c>
      <c r="G24994" s="95">
        <v>0</v>
      </c>
      <c r="H24994" s="93" t="s">
        <v>8976</v>
      </c>
      <c r="I24994" s="93" t="s">
        <v>23895</v>
      </c>
      <c r="J24994" s="93" t="s">
        <v>20878</v>
      </c>
      <c r="K24994" s="93" t="s">
        <v>6859</v>
      </c>
      <c r="L24994" s="14">
        <f>AND(vyberHrace&lt;&gt;"",ISNUMBER(SEARCH(vyberHrace,$B24994)))</f>
      </c>
      <c r="M24994" s="14">
        <f>AND($I24994=MID(kododd,1,2),$J24994=MID(kododd,3,3))</f>
      </c>
    </row>
    <row r="24995">
      <c r="A24995" s="95">
        <v>14707</v>
      </c>
      <c r="B24995" s="93" t="s">
        <v>12670</v>
      </c>
      <c r="C24995" s="93" t="s">
        <v>1453</v>
      </c>
      <c r="D24995" s="95">
        <v>2026</v>
      </c>
      <c r="E24995" s="95">
        <v>2060</v>
      </c>
      <c r="F24995" s="95">
        <v>322644</v>
      </c>
      <c r="G24995" s="95">
        <v>250</v>
      </c>
      <c r="H24995" s="93" t="s">
        <v>8976</v>
      </c>
      <c r="I24995" s="93" t="s">
        <v>23895</v>
      </c>
      <c r="J24995" s="93" t="s">
        <v>20882</v>
      </c>
      <c r="K24995" s="93" t="s">
        <v>6865</v>
      </c>
      <c r="L24995" s="14">
        <f>AND(vyberHrace&lt;&gt;"",ISNUMBER(SEARCH(vyberHrace,$B24995)))</f>
      </c>
      <c r="M24995" s="14">
        <f>AND($I24995=MID(kododd,1,2),$J24995=MID(kododd,3,3))</f>
      </c>
    </row>
    <row r="24996">
      <c r="A24996" s="95">
        <v>55628</v>
      </c>
      <c r="B24996" s="93" t="s">
        <v>23362</v>
      </c>
      <c r="C24996" s="93" t="s">
        <v>1420</v>
      </c>
      <c r="D24996" s="95">
        <v>1412</v>
      </c>
      <c r="E24996" s="95">
        <v>1522</v>
      </c>
      <c r="F24996" s="95">
        <v>23761660</v>
      </c>
      <c r="G24996" s="95">
        <v>250</v>
      </c>
      <c r="H24996" s="93" t="s">
        <v>8976</v>
      </c>
      <c r="I24996" s="93" t="s">
        <v>23895</v>
      </c>
      <c r="J24996" s="93" t="s">
        <v>20882</v>
      </c>
      <c r="K24996" s="93" t="s">
        <v>6865</v>
      </c>
      <c r="L24996" s="14">
        <f>AND(vyberHrace&lt;&gt;"",ISNUMBER(SEARCH(vyberHrace,$B24996)))</f>
      </c>
      <c r="M24996" s="14">
        <f>AND($I24996=MID(kododd,1,2),$J24996=MID(kododd,3,3))</f>
      </c>
    </row>
    <row r="24997">
      <c r="A24997" s="95">
        <v>45906</v>
      </c>
      <c r="B24997" s="93" t="s">
        <v>12672</v>
      </c>
      <c r="C24997" s="93" t="s">
        <v>1416</v>
      </c>
      <c r="G24997" s="95">
        <v>0</v>
      </c>
      <c r="H24997" s="93" t="s">
        <v>8976</v>
      </c>
      <c r="I24997" s="93" t="s">
        <v>23895</v>
      </c>
      <c r="J24997" s="93" t="s">
        <v>20878</v>
      </c>
      <c r="K24997" s="93" t="s">
        <v>6859</v>
      </c>
      <c r="L24997" s="14">
        <f>AND(vyberHrace&lt;&gt;"",ISNUMBER(SEARCH(vyberHrace,$B24997)))</f>
      </c>
      <c r="M24997" s="14">
        <f>AND($I24997=MID(kododd,1,2),$J24997=MID(kododd,3,3))</f>
      </c>
    </row>
    <row r="24998">
      <c r="A24998" s="95">
        <v>61619</v>
      </c>
      <c r="B24998" s="93" t="s">
        <v>27784</v>
      </c>
      <c r="C24998" s="93" t="s">
        <v>1487</v>
      </c>
      <c r="G24998" s="95">
        <v>250</v>
      </c>
      <c r="H24998" s="93" t="s">
        <v>8976</v>
      </c>
      <c r="I24998" s="93" t="s">
        <v>23895</v>
      </c>
      <c r="J24998" s="93" t="s">
        <v>20882</v>
      </c>
      <c r="K24998" s="93" t="s">
        <v>6865</v>
      </c>
      <c r="L24998" s="14">
        <f>AND(vyberHrace&lt;&gt;"",ISNUMBER(SEARCH(vyberHrace,$B24998)))</f>
      </c>
      <c r="M24998" s="14">
        <f>AND($I24998=MID(kododd,1,2),$J24998=MID(kododd,3,3))</f>
      </c>
    </row>
    <row r="24999">
      <c r="A24999" s="95">
        <v>46709</v>
      </c>
      <c r="B24999" s="93" t="s">
        <v>10522</v>
      </c>
      <c r="C24999" s="93" t="s">
        <v>1400</v>
      </c>
      <c r="F24999" s="95">
        <v>23720980</v>
      </c>
      <c r="G24999" s="95">
        <v>0</v>
      </c>
      <c r="H24999" s="93" t="s">
        <v>8976</v>
      </c>
      <c r="I24999" s="93" t="s">
        <v>23895</v>
      </c>
      <c r="J24999" s="93" t="s">
        <v>20936</v>
      </c>
      <c r="K24999" s="93" t="s">
        <v>5615</v>
      </c>
      <c r="L24999" s="14">
        <f>AND(vyberHrace&lt;&gt;"",ISNUMBER(SEARCH(vyberHrace,$B24999)))</f>
      </c>
      <c r="M24999" s="14">
        <f>AND($I24999=MID(kododd,1,2),$J24999=MID(kododd,3,3))</f>
      </c>
    </row>
    <row r="25000">
      <c r="A25000" s="95">
        <v>22288</v>
      </c>
      <c r="B25000" s="93" t="s">
        <v>10525</v>
      </c>
      <c r="C25000" s="93" t="s">
        <v>1469</v>
      </c>
      <c r="D25000" s="95">
        <v>1250</v>
      </c>
      <c r="F25000" s="95">
        <v>23783095</v>
      </c>
      <c r="G25000" s="95">
        <v>250</v>
      </c>
      <c r="H25000" s="93" t="s">
        <v>8976</v>
      </c>
      <c r="I25000" s="93" t="s">
        <v>23895</v>
      </c>
      <c r="J25000" s="93" t="s">
        <v>20864</v>
      </c>
      <c r="K25000" s="93" t="s">
        <v>1505</v>
      </c>
      <c r="L25000" s="14">
        <f>AND(vyberHrace&lt;&gt;"",ISNUMBER(SEARCH(vyberHrace,$B25000)))</f>
      </c>
      <c r="M25000" s="14">
        <f>AND($I25000=MID(kododd,1,2),$J25000=MID(kododd,3,3))</f>
      </c>
    </row>
    <row r="25001">
      <c r="A25001" s="95">
        <v>27741</v>
      </c>
      <c r="B25001" s="93" t="s">
        <v>10527</v>
      </c>
      <c r="C25001" s="93" t="s">
        <v>1455</v>
      </c>
      <c r="D25001" s="95">
        <v>1666</v>
      </c>
      <c r="E25001" s="95">
        <v>1792</v>
      </c>
      <c r="F25001" s="95">
        <v>358525</v>
      </c>
      <c r="G25001" s="95">
        <v>250</v>
      </c>
      <c r="H25001" s="93" t="s">
        <v>8976</v>
      </c>
      <c r="I25001" s="93" t="s">
        <v>23895</v>
      </c>
      <c r="J25001" s="93" t="s">
        <v>20890</v>
      </c>
      <c r="K25001" s="93" t="s">
        <v>29570</v>
      </c>
      <c r="L25001" s="14">
        <f>AND(vyberHrace&lt;&gt;"",ISNUMBER(SEARCH(vyberHrace,$B25001)))</f>
      </c>
      <c r="M25001" s="14">
        <f>AND($I25001=MID(kododd,1,2),$J25001=MID(kododd,3,3))</f>
      </c>
    </row>
    <row r="25002">
      <c r="A25002" s="95">
        <v>62829</v>
      </c>
      <c r="B25002" s="93" t="s">
        <v>29755</v>
      </c>
      <c r="C25002" s="93" t="s">
        <v>1487</v>
      </c>
      <c r="D25002" s="95">
        <v>1135</v>
      </c>
      <c r="E25002" s="95">
        <v>1490</v>
      </c>
      <c r="F25002" s="95">
        <v>571002790</v>
      </c>
      <c r="G25002" s="95">
        <v>250</v>
      </c>
      <c r="H25002" s="93" t="s">
        <v>8976</v>
      </c>
      <c r="I25002" s="93" t="s">
        <v>23895</v>
      </c>
      <c r="J25002" s="93" t="s">
        <v>20878</v>
      </c>
      <c r="K25002" s="93" t="s">
        <v>6859</v>
      </c>
      <c r="L25002" s="14">
        <f>AND(vyberHrace&lt;&gt;"",ISNUMBER(SEARCH(vyberHrace,$B25002)))</f>
      </c>
      <c r="M25002" s="14">
        <f>AND($I25002=MID(kododd,1,2),$J25002=MID(kododd,3,3))</f>
      </c>
    </row>
    <row r="25003">
      <c r="A25003" s="95">
        <v>62099</v>
      </c>
      <c r="B25003" s="93" t="s">
        <v>28299</v>
      </c>
      <c r="C25003" s="93" t="s">
        <v>1412</v>
      </c>
      <c r="G25003" s="95">
        <v>250</v>
      </c>
      <c r="H25003" s="93" t="s">
        <v>8976</v>
      </c>
      <c r="I25003" s="93" t="s">
        <v>23895</v>
      </c>
      <c r="J25003" s="93" t="s">
        <v>20878</v>
      </c>
      <c r="K25003" s="93" t="s">
        <v>6859</v>
      </c>
      <c r="L25003" s="14">
        <f>AND(vyberHrace&lt;&gt;"",ISNUMBER(SEARCH(vyberHrace,$B25003)))</f>
      </c>
      <c r="M25003" s="14">
        <f>AND($I25003=MID(kododd,1,2),$J25003=MID(kododd,3,3))</f>
      </c>
    </row>
    <row r="25004">
      <c r="A25004" s="95">
        <v>48737</v>
      </c>
      <c r="B25004" s="93" t="s">
        <v>10530</v>
      </c>
      <c r="C25004" s="93" t="s">
        <v>1430</v>
      </c>
      <c r="G25004" s="95">
        <v>0</v>
      </c>
      <c r="H25004" s="93" t="s">
        <v>8976</v>
      </c>
      <c r="I25004" s="93" t="s">
        <v>23895</v>
      </c>
      <c r="J25004" s="93" t="s">
        <v>20864</v>
      </c>
      <c r="K25004" s="93" t="s">
        <v>1505</v>
      </c>
      <c r="L25004" s="14">
        <f>AND(vyberHrace&lt;&gt;"",ISNUMBER(SEARCH(vyberHrace,$B25004)))</f>
      </c>
      <c r="M25004" s="14">
        <f>AND($I25004=MID(kododd,1,2),$J25004=MID(kododd,3,3))</f>
      </c>
    </row>
    <row r="25005">
      <c r="A25005" s="95">
        <v>54231</v>
      </c>
      <c r="B25005" s="93" t="s">
        <v>1266</v>
      </c>
      <c r="C25005" s="93" t="s">
        <v>1411</v>
      </c>
      <c r="F25005" s="95">
        <v>23788542</v>
      </c>
      <c r="G25005" s="95">
        <v>0</v>
      </c>
      <c r="H25005" s="93" t="s">
        <v>8976</v>
      </c>
      <c r="I25005" s="93" t="s">
        <v>23895</v>
      </c>
      <c r="J25005" s="93" t="s">
        <v>20865</v>
      </c>
      <c r="K25005" s="93" t="s">
        <v>6760</v>
      </c>
      <c r="L25005" s="14">
        <f>AND(vyberHrace&lt;&gt;"",ISNUMBER(SEARCH(vyberHrace,$B25005)))</f>
      </c>
      <c r="M25005" s="14">
        <f>AND($I25005=MID(kododd,1,2),$J25005=MID(kododd,3,3))</f>
      </c>
    </row>
    <row r="25006">
      <c r="A25006" s="95">
        <v>53463</v>
      </c>
      <c r="B25006" s="93" t="s">
        <v>20841</v>
      </c>
      <c r="C25006" s="93" t="s">
        <v>1412</v>
      </c>
      <c r="D25006" s="95">
        <v>1551</v>
      </c>
      <c r="F25006" s="95">
        <v>23748370</v>
      </c>
      <c r="G25006" s="95">
        <v>250</v>
      </c>
      <c r="H25006" s="93" t="s">
        <v>8976</v>
      </c>
      <c r="I25006" s="93" t="s">
        <v>23895</v>
      </c>
      <c r="J25006" s="93" t="s">
        <v>20865</v>
      </c>
      <c r="K25006" s="93" t="s">
        <v>6760</v>
      </c>
      <c r="L25006" s="14">
        <f>AND(vyberHrace&lt;&gt;"",ISNUMBER(SEARCH(vyberHrace,$B25006)))</f>
      </c>
      <c r="M25006" s="14">
        <f>AND($I25006=MID(kododd,1,2),$J25006=MID(kododd,3,3))</f>
      </c>
    </row>
    <row r="25007">
      <c r="A25007" s="95">
        <v>61372</v>
      </c>
      <c r="B25007" s="93" t="s">
        <v>27568</v>
      </c>
      <c r="C25007" s="93" t="s">
        <v>1411</v>
      </c>
      <c r="F25007" s="95">
        <v>23788550</v>
      </c>
      <c r="G25007" s="95">
        <v>250</v>
      </c>
      <c r="H25007" s="93" t="s">
        <v>8976</v>
      </c>
      <c r="I25007" s="93" t="s">
        <v>23895</v>
      </c>
      <c r="J25007" s="93" t="s">
        <v>20896</v>
      </c>
      <c r="K25007" s="93" t="s">
        <v>6905</v>
      </c>
      <c r="L25007" s="14">
        <f>AND(vyberHrace&lt;&gt;"",ISNUMBER(SEARCH(vyberHrace,$B25007)))</f>
      </c>
      <c r="M25007" s="14">
        <f>AND($I25007=MID(kododd,1,2),$J25007=MID(kododd,3,3))</f>
      </c>
    </row>
    <row r="25008">
      <c r="A25008" s="95">
        <v>3354</v>
      </c>
      <c r="B25008" s="93" t="s">
        <v>10535</v>
      </c>
      <c r="C25008" s="93" t="s">
        <v>1441</v>
      </c>
      <c r="D25008" s="95">
        <v>1778</v>
      </c>
      <c r="G25008" s="95">
        <v>0</v>
      </c>
      <c r="H25008" s="93" t="s">
        <v>8976</v>
      </c>
      <c r="I25008" s="93" t="s">
        <v>23895</v>
      </c>
      <c r="J25008" s="93" t="s">
        <v>20882</v>
      </c>
      <c r="K25008" s="93" t="s">
        <v>6865</v>
      </c>
      <c r="L25008" s="14">
        <f>AND(vyberHrace&lt;&gt;"",ISNUMBER(SEARCH(vyberHrace,$B25008)))</f>
      </c>
      <c r="M25008" s="14">
        <f>AND($I25008=MID(kododd,1,2),$J25008=MID(kododd,3,3))</f>
      </c>
    </row>
    <row r="25009">
      <c r="A25009" s="95">
        <v>58450</v>
      </c>
      <c r="B25009" s="93" t="s">
        <v>24952</v>
      </c>
      <c r="C25009" s="93" t="s">
        <v>1486</v>
      </c>
      <c r="G25009" s="95">
        <v>0</v>
      </c>
      <c r="H25009" s="93" t="s">
        <v>8976</v>
      </c>
      <c r="I25009" s="93" t="s">
        <v>23895</v>
      </c>
      <c r="J25009" s="93" t="s">
        <v>20935</v>
      </c>
      <c r="K25009" s="93" t="s">
        <v>6901</v>
      </c>
      <c r="L25009" s="14">
        <f>AND(vyberHrace&lt;&gt;"",ISNUMBER(SEARCH(vyberHrace,$B25009)))</f>
      </c>
      <c r="M25009" s="14">
        <f>AND($I25009=MID(kododd,1,2),$J25009=MID(kododd,3,3))</f>
      </c>
    </row>
    <row r="25010">
      <c r="A25010" s="95">
        <v>54758</v>
      </c>
      <c r="B25010" s="93" t="s">
        <v>1323</v>
      </c>
      <c r="C25010" s="93" t="s">
        <v>1411</v>
      </c>
      <c r="G25010" s="95">
        <v>0</v>
      </c>
      <c r="H25010" s="93" t="s">
        <v>8976</v>
      </c>
      <c r="I25010" s="93" t="s">
        <v>23895</v>
      </c>
      <c r="J25010" s="93" t="s">
        <v>20935</v>
      </c>
      <c r="K25010" s="93" t="s">
        <v>6901</v>
      </c>
      <c r="L25010" s="14">
        <f>AND(vyberHrace&lt;&gt;"",ISNUMBER(SEARCH(vyberHrace,$B25010)))</f>
      </c>
      <c r="M25010" s="14">
        <f>AND($I25010=MID(kododd,1,2),$J25010=MID(kododd,3,3))</f>
      </c>
    </row>
    <row r="25011">
      <c r="A25011" s="95">
        <v>51482</v>
      </c>
      <c r="B25011" s="93" t="s">
        <v>2408</v>
      </c>
      <c r="C25011" s="93" t="s">
        <v>1460</v>
      </c>
      <c r="D25011" s="95">
        <v>1084</v>
      </c>
      <c r="F25011" s="95">
        <v>23737930</v>
      </c>
      <c r="G25011" s="95">
        <v>0</v>
      </c>
      <c r="H25011" s="93" t="s">
        <v>8976</v>
      </c>
      <c r="I25011" s="93" t="s">
        <v>23895</v>
      </c>
      <c r="J25011" s="93" t="s">
        <v>21007</v>
      </c>
      <c r="K25011" s="93" t="s">
        <v>2006</v>
      </c>
      <c r="L25011" s="14">
        <f>AND(vyberHrace&lt;&gt;"",ISNUMBER(SEARCH(vyberHrace,$B25011)))</f>
      </c>
      <c r="M25011" s="14">
        <f>AND($I25011=MID(kododd,1,2),$J25011=MID(kododd,3,3))</f>
      </c>
    </row>
    <row r="25012">
      <c r="A25012" s="95">
        <v>47955</v>
      </c>
      <c r="B25012" s="93" t="s">
        <v>10537</v>
      </c>
      <c r="C25012" s="93" t="s">
        <v>1406</v>
      </c>
      <c r="D25012" s="95">
        <v>1192</v>
      </c>
      <c r="F25012" s="95">
        <v>23720999</v>
      </c>
      <c r="G25012" s="95">
        <v>0</v>
      </c>
      <c r="H25012" s="93" t="s">
        <v>8976</v>
      </c>
      <c r="I25012" s="93" t="s">
        <v>23895</v>
      </c>
      <c r="J25012" s="93" t="s">
        <v>21007</v>
      </c>
      <c r="K25012" s="93" t="s">
        <v>2006</v>
      </c>
      <c r="L25012" s="14">
        <f>AND(vyberHrace&lt;&gt;"",ISNUMBER(SEARCH(vyberHrace,$B25012)))</f>
      </c>
      <c r="M25012" s="14">
        <f>AND($I25012=MID(kododd,1,2),$J25012=MID(kododd,3,3))</f>
      </c>
    </row>
    <row r="25013">
      <c r="A25013" s="95">
        <v>48569</v>
      </c>
      <c r="B25013" s="93" t="s">
        <v>10538</v>
      </c>
      <c r="C25013" s="93" t="s">
        <v>1407</v>
      </c>
      <c r="D25013" s="95">
        <v>1593</v>
      </c>
      <c r="E25013" s="95">
        <v>1734</v>
      </c>
      <c r="F25013" s="95">
        <v>23724730</v>
      </c>
      <c r="G25013" s="95">
        <v>250</v>
      </c>
      <c r="H25013" s="93" t="s">
        <v>8976</v>
      </c>
      <c r="I25013" s="93" t="s">
        <v>23895</v>
      </c>
      <c r="J25013" s="93" t="s">
        <v>21007</v>
      </c>
      <c r="K25013" s="93" t="s">
        <v>2006</v>
      </c>
      <c r="L25013" s="14">
        <f>AND(vyberHrace&lt;&gt;"",ISNUMBER(SEARCH(vyberHrace,$B25013)))</f>
      </c>
      <c r="M25013" s="14">
        <f>AND($I25013=MID(kododd,1,2),$J25013=MID(kododd,3,3))</f>
      </c>
    </row>
    <row r="25014">
      <c r="A25014" s="95">
        <v>48361</v>
      </c>
      <c r="B25014" s="93" t="s">
        <v>10539</v>
      </c>
      <c r="C25014" s="93" t="s">
        <v>1422</v>
      </c>
      <c r="D25014" s="95">
        <v>1272</v>
      </c>
      <c r="E25014" s="95">
        <v>1509</v>
      </c>
      <c r="F25014" s="95">
        <v>23734701</v>
      </c>
      <c r="G25014" s="95">
        <v>250</v>
      </c>
      <c r="H25014" s="93" t="s">
        <v>8976</v>
      </c>
      <c r="I25014" s="93" t="s">
        <v>23895</v>
      </c>
      <c r="J25014" s="93" t="s">
        <v>20864</v>
      </c>
      <c r="K25014" s="93" t="s">
        <v>1505</v>
      </c>
      <c r="L25014" s="14">
        <f>AND(vyberHrace&lt;&gt;"",ISNUMBER(SEARCH(vyberHrace,$B25014)))</f>
      </c>
      <c r="M25014" s="14">
        <f>AND($I25014=MID(kododd,1,2),$J25014=MID(kododd,3,3))</f>
      </c>
    </row>
    <row r="25015">
      <c r="A25015" s="95">
        <v>63661</v>
      </c>
      <c r="B25015" s="93" t="s">
        <v>29915</v>
      </c>
      <c r="C25015" s="93" t="s">
        <v>1433</v>
      </c>
      <c r="E25015" s="95">
        <v>2142</v>
      </c>
      <c r="F25015" s="95">
        <v>14902346</v>
      </c>
      <c r="G25015" s="95">
        <v>200</v>
      </c>
      <c r="H25015" s="93" t="s">
        <v>6724</v>
      </c>
      <c r="I25015" s="93" t="s">
        <v>23903</v>
      </c>
      <c r="J25015" s="93" t="s">
        <v>20859</v>
      </c>
      <c r="K25015" s="93" t="s">
        <v>2348</v>
      </c>
      <c r="L25015" s="14">
        <f>AND(vyberHrace&lt;&gt;"",ISNUMBER(SEARCH(vyberHrace,$B25015)))</f>
      </c>
      <c r="M25015" s="14">
        <f>AND($I25015=MID(kododd,1,2),$J25015=MID(kododd,3,3))</f>
      </c>
    </row>
    <row r="25016">
      <c r="A25016" s="95">
        <v>37849</v>
      </c>
      <c r="B25016" s="93" t="s">
        <v>2349</v>
      </c>
      <c r="C25016" s="93" t="s">
        <v>1456</v>
      </c>
      <c r="E25016" s="95">
        <v>1824</v>
      </c>
      <c r="F25016" s="95">
        <v>1174312</v>
      </c>
      <c r="G25016" s="95">
        <v>200</v>
      </c>
      <c r="H25016" s="93" t="s">
        <v>2350</v>
      </c>
      <c r="I25016" s="93" t="s">
        <v>23903</v>
      </c>
      <c r="J25016" s="93" t="s">
        <v>20859</v>
      </c>
      <c r="K25016" s="93" t="s">
        <v>2348</v>
      </c>
      <c r="L25016" s="14">
        <f>AND(vyberHrace&lt;&gt;"",ISNUMBER(SEARCH(vyberHrace,$B25016)))</f>
      </c>
      <c r="M25016" s="14">
        <f>AND($I25016=MID(kododd,1,2),$J25016=MID(kododd,3,3))</f>
      </c>
    </row>
    <row r="25017">
      <c r="A25017" s="95">
        <v>43610</v>
      </c>
      <c r="B25017" s="93" t="s">
        <v>20022</v>
      </c>
      <c r="C25017" s="93" t="s">
        <v>1400</v>
      </c>
      <c r="E25017" s="95">
        <v>1965</v>
      </c>
      <c r="F25017" s="95">
        <v>1187570</v>
      </c>
      <c r="G25017" s="95">
        <v>200</v>
      </c>
      <c r="H25017" s="93" t="s">
        <v>2350</v>
      </c>
      <c r="I25017" s="93" t="s">
        <v>23903</v>
      </c>
      <c r="J25017" s="93" t="s">
        <v>20859</v>
      </c>
      <c r="K25017" s="93" t="s">
        <v>2348</v>
      </c>
      <c r="L25017" s="14">
        <f>AND(vyberHrace&lt;&gt;"",ISNUMBER(SEARCH(vyberHrace,$B25017)))</f>
      </c>
      <c r="M25017" s="14">
        <f>AND($I25017=MID(kododd,1,2),$J25017=MID(kododd,3,3))</f>
      </c>
    </row>
    <row r="25018">
      <c r="A25018" s="95">
        <v>46460</v>
      </c>
      <c r="B25018" s="93" t="s">
        <v>2351</v>
      </c>
      <c r="C25018" s="93" t="s">
        <v>1428</v>
      </c>
      <c r="E25018" s="95">
        <v>2015</v>
      </c>
      <c r="F25018" s="95">
        <v>14902540</v>
      </c>
      <c r="G25018" s="95">
        <v>200</v>
      </c>
      <c r="H25018" s="93" t="s">
        <v>6724</v>
      </c>
      <c r="I25018" s="93" t="s">
        <v>23903</v>
      </c>
      <c r="J25018" s="93" t="s">
        <v>20859</v>
      </c>
      <c r="K25018" s="93" t="s">
        <v>2348</v>
      </c>
      <c r="L25018" s="14">
        <f>AND(vyberHrace&lt;&gt;"",ISNUMBER(SEARCH(vyberHrace,$B25018)))</f>
      </c>
      <c r="M25018" s="14">
        <f>AND($I25018=MID(kododd,1,2),$J25018=MID(kododd,3,3))</f>
      </c>
    </row>
    <row r="25019">
      <c r="A25019" s="95">
        <v>63620</v>
      </c>
      <c r="B25019" s="93" t="s">
        <v>29916</v>
      </c>
      <c r="C25019" s="93" t="s">
        <v>1410</v>
      </c>
      <c r="E25019" s="95">
        <v>2621</v>
      </c>
      <c r="F25019" s="95">
        <v>35042025</v>
      </c>
      <c r="G25019" s="95">
        <v>200</v>
      </c>
      <c r="H25019" s="93" t="s">
        <v>5495</v>
      </c>
      <c r="I25019" s="93" t="s">
        <v>23903</v>
      </c>
      <c r="J25019" s="93" t="s">
        <v>20859</v>
      </c>
      <c r="K25019" s="93" t="s">
        <v>2348</v>
      </c>
      <c r="L25019" s="14">
        <f>AND(vyberHrace&lt;&gt;"",ISNUMBER(SEARCH(vyberHrace,$B25019)))</f>
      </c>
      <c r="M25019" s="14">
        <f>AND($I25019=MID(kododd,1,2),$J25019=MID(kododd,3,3))</f>
      </c>
    </row>
    <row r="25020">
      <c r="A25020" s="95">
        <v>49692</v>
      </c>
      <c r="B25020" s="93" t="s">
        <v>2353</v>
      </c>
      <c r="C25020" s="93" t="s">
        <v>1414</v>
      </c>
      <c r="E25020" s="95">
        <v>2640</v>
      </c>
      <c r="F25020" s="95">
        <v>4135539</v>
      </c>
      <c r="G25020" s="95">
        <v>200</v>
      </c>
      <c r="H25020" s="93" t="s">
        <v>269</v>
      </c>
      <c r="I25020" s="93" t="s">
        <v>23903</v>
      </c>
      <c r="J25020" s="93" t="s">
        <v>20859</v>
      </c>
      <c r="K25020" s="93" t="s">
        <v>2348</v>
      </c>
      <c r="L25020" s="14">
        <f>AND(vyberHrace&lt;&gt;"",ISNUMBER(SEARCH(vyberHrace,$B25020)))</f>
      </c>
      <c r="M25020" s="14">
        <f>AND($I25020=MID(kododd,1,2),$J25020=MID(kododd,3,3))</f>
      </c>
    </row>
    <row r="25021">
      <c r="A25021" s="95">
        <v>50061</v>
      </c>
      <c r="B25021" s="93" t="s">
        <v>19955</v>
      </c>
      <c r="C25021" s="93" t="s">
        <v>1422</v>
      </c>
      <c r="E25021" s="95">
        <v>2184</v>
      </c>
      <c r="F25021" s="95">
        <v>23731311</v>
      </c>
      <c r="G25021" s="95">
        <v>200</v>
      </c>
      <c r="H25021" s="93" t="s">
        <v>28055</v>
      </c>
      <c r="I25021" s="93" t="s">
        <v>23903</v>
      </c>
      <c r="J25021" s="93" t="s">
        <v>20859</v>
      </c>
      <c r="K25021" s="93" t="s">
        <v>2348</v>
      </c>
      <c r="L25021" s="14">
        <f>AND(vyberHrace&lt;&gt;"",ISNUMBER(SEARCH(vyberHrace,$B25021)))</f>
      </c>
      <c r="M25021" s="14">
        <f>AND($I25021=MID(kododd,1,2),$J25021=MID(kododd,3,3))</f>
      </c>
    </row>
    <row r="25022">
      <c r="A25022" s="95">
        <v>38835</v>
      </c>
      <c r="B25022" s="93" t="s">
        <v>2355</v>
      </c>
      <c r="C25022" s="93" t="s">
        <v>1439</v>
      </c>
      <c r="E25022" s="95">
        <v>2370</v>
      </c>
      <c r="F25022" s="95">
        <v>14103400</v>
      </c>
      <c r="G25022" s="95">
        <v>200</v>
      </c>
      <c r="H25022" s="93" t="s">
        <v>2356</v>
      </c>
      <c r="I25022" s="93" t="s">
        <v>23903</v>
      </c>
      <c r="J25022" s="93" t="s">
        <v>20859</v>
      </c>
      <c r="K25022" s="93" t="s">
        <v>2348</v>
      </c>
      <c r="L25022" s="14">
        <f>AND(vyberHrace&lt;&gt;"",ISNUMBER(SEARCH(vyberHrace,$B25022)))</f>
      </c>
      <c r="M25022" s="14">
        <f>AND($I25022=MID(kododd,1,2),$J25022=MID(kododd,3,3))</f>
      </c>
    </row>
    <row r="25023">
      <c r="A25023" s="95">
        <v>51308</v>
      </c>
      <c r="B25023" s="93" t="s">
        <v>20025</v>
      </c>
      <c r="C25023" s="93" t="s">
        <v>1454</v>
      </c>
      <c r="E25023" s="95">
        <v>2634</v>
      </c>
      <c r="F25023" s="95">
        <v>2285525</v>
      </c>
      <c r="G25023" s="95">
        <v>200</v>
      </c>
      <c r="H25023" s="93" t="s">
        <v>5481</v>
      </c>
      <c r="I25023" s="93" t="s">
        <v>23903</v>
      </c>
      <c r="J25023" s="93" t="s">
        <v>20859</v>
      </c>
      <c r="K25023" s="93" t="s">
        <v>2348</v>
      </c>
      <c r="L25023" s="14">
        <f>AND(vyberHrace&lt;&gt;"",ISNUMBER(SEARCH(vyberHrace,$B25023)))</f>
      </c>
      <c r="M25023" s="14">
        <f>AND($I25023=MID(kododd,1,2),$J25023=MID(kododd,3,3))</f>
      </c>
    </row>
    <row r="25024">
      <c r="A25024" s="95">
        <v>23715</v>
      </c>
      <c r="B25024" s="93" t="s">
        <v>2357</v>
      </c>
      <c r="C25024" s="93" t="s">
        <v>1439</v>
      </c>
      <c r="E25024" s="95">
        <v>2454</v>
      </c>
      <c r="F25024" s="95">
        <v>1111078</v>
      </c>
      <c r="G25024" s="95">
        <v>200</v>
      </c>
      <c r="H25024" s="93" t="s">
        <v>2350</v>
      </c>
      <c r="I25024" s="93" t="s">
        <v>23903</v>
      </c>
      <c r="J25024" s="93" t="s">
        <v>20859</v>
      </c>
      <c r="K25024" s="93" t="s">
        <v>2348</v>
      </c>
      <c r="L25024" s="14">
        <f>AND(vyberHrace&lt;&gt;"",ISNUMBER(SEARCH(vyberHrace,$B25024)))</f>
      </c>
      <c r="M25024" s="14">
        <f>AND($I25024=MID(kododd,1,2),$J25024=MID(kododd,3,3))</f>
      </c>
    </row>
    <row r="25025">
      <c r="A25025" s="95">
        <v>63602</v>
      </c>
      <c r="B25025" s="93" t="s">
        <v>29756</v>
      </c>
      <c r="C25025" s="93" t="s">
        <v>1437</v>
      </c>
      <c r="E25025" s="95">
        <v>2457</v>
      </c>
      <c r="F25025" s="95">
        <v>13300660</v>
      </c>
      <c r="G25025" s="95">
        <v>200</v>
      </c>
      <c r="H25025" s="93" t="s">
        <v>269</v>
      </c>
      <c r="I25025" s="93" t="s">
        <v>23903</v>
      </c>
      <c r="J25025" s="93" t="s">
        <v>20859</v>
      </c>
      <c r="K25025" s="93" t="s">
        <v>2348</v>
      </c>
      <c r="L25025" s="14">
        <f>AND(vyberHrace&lt;&gt;"",ISNUMBER(SEARCH(vyberHrace,$B25025)))</f>
      </c>
      <c r="M25025" s="14">
        <f>AND($I25025=MID(kododd,1,2),$J25025=MID(kododd,3,3))</f>
      </c>
    </row>
    <row r="25026">
      <c r="A25026" s="95">
        <v>32573</v>
      </c>
      <c r="B25026" s="93" t="s">
        <v>256</v>
      </c>
      <c r="C25026" s="93" t="s">
        <v>1423</v>
      </c>
      <c r="E25026" s="95">
        <v>2538</v>
      </c>
      <c r="F25026" s="95">
        <v>13501470</v>
      </c>
      <c r="G25026" s="95">
        <v>200</v>
      </c>
      <c r="H25026" s="93" t="s">
        <v>1489</v>
      </c>
      <c r="I25026" s="93" t="s">
        <v>23903</v>
      </c>
      <c r="J25026" s="93" t="s">
        <v>20859</v>
      </c>
      <c r="K25026" s="93" t="s">
        <v>2348</v>
      </c>
      <c r="L25026" s="14">
        <f>AND(vyberHrace&lt;&gt;"",ISNUMBER(SEARCH(vyberHrace,$B25026)))</f>
      </c>
      <c r="M25026" s="14">
        <f>AND($I25026=MID(kododd,1,2),$J25026=MID(kododd,3,3))</f>
      </c>
    </row>
    <row r="25027">
      <c r="A25027" s="95">
        <v>32627</v>
      </c>
      <c r="B25027" s="93" t="s">
        <v>258</v>
      </c>
      <c r="C25027" s="93" t="s">
        <v>1452</v>
      </c>
      <c r="E25027" s="95">
        <v>2152</v>
      </c>
      <c r="F25027" s="95">
        <v>24603376</v>
      </c>
      <c r="G25027" s="95">
        <v>200</v>
      </c>
      <c r="H25027" s="93" t="s">
        <v>259</v>
      </c>
      <c r="I25027" s="93" t="s">
        <v>23903</v>
      </c>
      <c r="J25027" s="93" t="s">
        <v>20859</v>
      </c>
      <c r="K25027" s="93" t="s">
        <v>2348</v>
      </c>
      <c r="L25027" s="14">
        <f>AND(vyberHrace&lt;&gt;"",ISNUMBER(SEARCH(vyberHrace,$B25027)))</f>
      </c>
      <c r="M25027" s="14">
        <f>AND($I25027=MID(kododd,1,2),$J25027=MID(kododd,3,3))</f>
      </c>
    </row>
    <row r="25028">
      <c r="A25028" s="95">
        <v>32625</v>
      </c>
      <c r="B25028" s="93" t="s">
        <v>260</v>
      </c>
      <c r="C25028" s="93" t="s">
        <v>1427</v>
      </c>
      <c r="E25028" s="95">
        <v>1960</v>
      </c>
      <c r="F25028" s="95">
        <v>24603384</v>
      </c>
      <c r="G25028" s="95">
        <v>200</v>
      </c>
      <c r="H25028" s="93" t="s">
        <v>259</v>
      </c>
      <c r="I25028" s="93" t="s">
        <v>23903</v>
      </c>
      <c r="J25028" s="93" t="s">
        <v>20859</v>
      </c>
      <c r="K25028" s="93" t="s">
        <v>2348</v>
      </c>
      <c r="L25028" s="14">
        <f>AND(vyberHrace&lt;&gt;"",ISNUMBER(SEARCH(vyberHrace,$B25028)))</f>
      </c>
      <c r="M25028" s="14">
        <f>AND($I25028=MID(kododd,1,2),$J25028=MID(kododd,3,3))</f>
      </c>
    </row>
    <row r="25029">
      <c r="A25029" s="95">
        <v>55024</v>
      </c>
      <c r="B25029" s="93" t="s">
        <v>1360</v>
      </c>
      <c r="C25029" s="93" t="s">
        <v>1438</v>
      </c>
      <c r="E25029" s="95">
        <v>2488</v>
      </c>
      <c r="F25029" s="95">
        <v>14142317</v>
      </c>
      <c r="G25029" s="95">
        <v>200</v>
      </c>
      <c r="H25029" s="93" t="s">
        <v>269</v>
      </c>
      <c r="I25029" s="93" t="s">
        <v>23903</v>
      </c>
      <c r="J25029" s="93" t="s">
        <v>20859</v>
      </c>
      <c r="K25029" s="93" t="s">
        <v>2348</v>
      </c>
      <c r="L25029" s="14">
        <f>AND(vyberHrace&lt;&gt;"",ISNUMBER(SEARCH(vyberHrace,$B25029)))</f>
      </c>
      <c r="M25029" s="14">
        <f>AND($I25029=MID(kododd,1,2),$J25029=MID(kododd,3,3))</f>
      </c>
    </row>
    <row r="25030">
      <c r="A25030" s="95">
        <v>55260</v>
      </c>
      <c r="B25030" s="93" t="s">
        <v>1361</v>
      </c>
      <c r="C25030" s="93" t="s">
        <v>1415</v>
      </c>
      <c r="E25030" s="95">
        <v>2520</v>
      </c>
      <c r="F25030" s="95">
        <v>14102196</v>
      </c>
      <c r="G25030" s="95">
        <v>200</v>
      </c>
      <c r="H25030" s="93" t="s">
        <v>2356</v>
      </c>
      <c r="I25030" s="93" t="s">
        <v>23903</v>
      </c>
      <c r="J25030" s="93" t="s">
        <v>20859</v>
      </c>
      <c r="K25030" s="93" t="s">
        <v>2348</v>
      </c>
      <c r="L25030" s="14">
        <f>AND(vyberHrace&lt;&gt;"",ISNUMBER(SEARCH(vyberHrace,$B25030)))</f>
      </c>
      <c r="M25030" s="14">
        <f>AND($I25030=MID(kododd,1,2),$J25030=MID(kododd,3,3))</f>
      </c>
    </row>
    <row r="25031">
      <c r="A25031" s="95">
        <v>53580</v>
      </c>
      <c r="B25031" s="93" t="s">
        <v>20031</v>
      </c>
      <c r="C25031" s="93" t="s">
        <v>1465</v>
      </c>
      <c r="E25031" s="95">
        <v>2377</v>
      </c>
      <c r="F25031" s="95">
        <v>1610201</v>
      </c>
      <c r="G25031" s="95">
        <v>200</v>
      </c>
      <c r="H25031" s="93" t="s">
        <v>269</v>
      </c>
      <c r="I25031" s="93" t="s">
        <v>23903</v>
      </c>
      <c r="J25031" s="93" t="s">
        <v>20859</v>
      </c>
      <c r="K25031" s="93" t="s">
        <v>2348</v>
      </c>
      <c r="L25031" s="14">
        <f>AND(vyberHrace&lt;&gt;"",ISNUMBER(SEARCH(vyberHrace,$B25031)))</f>
      </c>
      <c r="M25031" s="14">
        <f>AND($I25031=MID(kododd,1,2),$J25031=MID(kododd,3,3))</f>
      </c>
    </row>
    <row r="25032">
      <c r="A25032" s="95">
        <v>55363</v>
      </c>
      <c r="B25032" s="93" t="s">
        <v>23383</v>
      </c>
      <c r="C25032" s="93" t="s">
        <v>1406</v>
      </c>
      <c r="E25032" s="95">
        <v>2437</v>
      </c>
      <c r="F25032" s="95">
        <v>1660713</v>
      </c>
      <c r="G25032" s="95">
        <v>200</v>
      </c>
      <c r="H25032" s="93" t="s">
        <v>269</v>
      </c>
      <c r="I25032" s="93" t="s">
        <v>23903</v>
      </c>
      <c r="J25032" s="93" t="s">
        <v>20859</v>
      </c>
      <c r="K25032" s="93" t="s">
        <v>2348</v>
      </c>
      <c r="L25032" s="14">
        <f>AND(vyberHrace&lt;&gt;"",ISNUMBER(SEARCH(vyberHrace,$B25032)))</f>
      </c>
      <c r="M25032" s="14">
        <f>AND($I25032=MID(kododd,1,2),$J25032=MID(kododd,3,3))</f>
      </c>
    </row>
    <row r="25033">
      <c r="A25033" s="95">
        <v>46388</v>
      </c>
      <c r="B25033" s="93" t="s">
        <v>261</v>
      </c>
      <c r="C25033" s="93" t="s">
        <v>1464</v>
      </c>
      <c r="E25033" s="95">
        <v>2544</v>
      </c>
      <c r="F25033" s="95">
        <v>718939</v>
      </c>
      <c r="G25033" s="95">
        <v>200</v>
      </c>
      <c r="H25033" s="93" t="s">
        <v>262</v>
      </c>
      <c r="I25033" s="93" t="s">
        <v>23903</v>
      </c>
      <c r="J25033" s="93" t="s">
        <v>20859</v>
      </c>
      <c r="K25033" s="93" t="s">
        <v>2348</v>
      </c>
      <c r="L25033" s="14">
        <f>AND(vyberHrace&lt;&gt;"",ISNUMBER(SEARCH(vyberHrace,$B25033)))</f>
      </c>
      <c r="M25033" s="14">
        <f>AND($I25033=MID(kododd,1,2),$J25033=MID(kododd,3,3))</f>
      </c>
    </row>
    <row r="25034">
      <c r="A25034" s="95">
        <v>38863</v>
      </c>
      <c r="B25034" s="93" t="s">
        <v>263</v>
      </c>
      <c r="C25034" s="93" t="s">
        <v>1434</v>
      </c>
      <c r="E25034" s="95">
        <v>2163</v>
      </c>
      <c r="F25034" s="95">
        <v>1125222</v>
      </c>
      <c r="G25034" s="95">
        <v>200</v>
      </c>
      <c r="H25034" s="93" t="s">
        <v>2350</v>
      </c>
      <c r="I25034" s="93" t="s">
        <v>23903</v>
      </c>
      <c r="J25034" s="93" t="s">
        <v>20859</v>
      </c>
      <c r="K25034" s="93" t="s">
        <v>2348</v>
      </c>
      <c r="L25034" s="14">
        <f>AND(vyberHrace&lt;&gt;"",ISNUMBER(SEARCH(vyberHrace,$B25034)))</f>
      </c>
      <c r="M25034" s="14">
        <f>AND($I25034=MID(kododd,1,2),$J25034=MID(kododd,3,3))</f>
      </c>
    </row>
    <row r="25035">
      <c r="A25035" s="95">
        <v>61778</v>
      </c>
      <c r="B25035" s="93" t="s">
        <v>27925</v>
      </c>
      <c r="C25035" s="93" t="s">
        <v>1438</v>
      </c>
      <c r="E25035" s="95">
        <v>2307</v>
      </c>
      <c r="F25035" s="95">
        <v>14933365</v>
      </c>
      <c r="G25035" s="95">
        <v>200</v>
      </c>
      <c r="H25035" s="93" t="s">
        <v>6724</v>
      </c>
      <c r="I25035" s="93" t="s">
        <v>23903</v>
      </c>
      <c r="J25035" s="93" t="s">
        <v>20859</v>
      </c>
      <c r="K25035" s="93" t="s">
        <v>2348</v>
      </c>
      <c r="L25035" s="14">
        <f>AND(vyberHrace&lt;&gt;"",ISNUMBER(SEARCH(vyberHrace,$B25035)))</f>
      </c>
      <c r="M25035" s="14">
        <f>AND($I25035=MID(kododd,1,2),$J25035=MID(kododd,3,3))</f>
      </c>
    </row>
    <row r="25036">
      <c r="A25036" s="95">
        <v>48000</v>
      </c>
      <c r="B25036" s="93" t="s">
        <v>264</v>
      </c>
      <c r="C25036" s="93" t="s">
        <v>1404</v>
      </c>
      <c r="E25036" s="95">
        <v>1951</v>
      </c>
      <c r="F25036" s="95">
        <v>14908336</v>
      </c>
      <c r="G25036" s="95">
        <v>200</v>
      </c>
      <c r="H25036" s="93" t="s">
        <v>6724</v>
      </c>
      <c r="I25036" s="93" t="s">
        <v>23903</v>
      </c>
      <c r="J25036" s="93" t="s">
        <v>20859</v>
      </c>
      <c r="K25036" s="93" t="s">
        <v>2348</v>
      </c>
      <c r="L25036" s="14">
        <f>AND(vyberHrace&lt;&gt;"",ISNUMBER(SEARCH(vyberHrace,$B25036)))</f>
      </c>
      <c r="M25036" s="14">
        <f>AND($I25036=MID(kododd,1,2),$J25036=MID(kododd,3,3))</f>
      </c>
    </row>
    <row r="25037">
      <c r="A25037" s="95">
        <v>51327</v>
      </c>
      <c r="B25037" s="93" t="s">
        <v>265</v>
      </c>
      <c r="C25037" s="93" t="s">
        <v>1461</v>
      </c>
      <c r="E25037" s="95">
        <v>2571</v>
      </c>
      <c r="F25037" s="95">
        <v>722413</v>
      </c>
      <c r="G25037" s="95">
        <v>200</v>
      </c>
      <c r="H25037" s="93" t="s">
        <v>262</v>
      </c>
      <c r="I25037" s="93" t="s">
        <v>23903</v>
      </c>
      <c r="J25037" s="93" t="s">
        <v>20859</v>
      </c>
      <c r="K25037" s="93" t="s">
        <v>2348</v>
      </c>
      <c r="L25037" s="14">
        <f>AND(vyberHrace&lt;&gt;"",ISNUMBER(SEARCH(vyberHrace,$B25037)))</f>
      </c>
      <c r="M25037" s="14">
        <f>AND($I25037=MID(kododd,1,2),$J25037=MID(kododd,3,3))</f>
      </c>
    </row>
    <row r="25038">
      <c r="A25038" s="95">
        <v>17013</v>
      </c>
      <c r="B25038" s="93" t="s">
        <v>11274</v>
      </c>
      <c r="C25038" s="93" t="s">
        <v>1451</v>
      </c>
      <c r="D25038" s="95">
        <v>1816</v>
      </c>
      <c r="E25038" s="95">
        <v>1889</v>
      </c>
      <c r="F25038" s="95">
        <v>14906082</v>
      </c>
      <c r="G25038" s="95">
        <v>200</v>
      </c>
      <c r="H25038" s="93" t="s">
        <v>28055</v>
      </c>
      <c r="I25038" s="93" t="s">
        <v>23903</v>
      </c>
      <c r="J25038" s="93" t="s">
        <v>20859</v>
      </c>
      <c r="K25038" s="93" t="s">
        <v>2348</v>
      </c>
      <c r="L25038" s="14">
        <f>AND(vyberHrace&lt;&gt;"",ISNUMBER(SEARCH(vyberHrace,$B25038)))</f>
      </c>
      <c r="M25038" s="14">
        <f>AND($I25038=MID(kododd,1,2),$J25038=MID(kododd,3,3))</f>
      </c>
    </row>
    <row r="25039">
      <c r="A25039" s="95">
        <v>63502</v>
      </c>
      <c r="B25039" s="93" t="s">
        <v>29757</v>
      </c>
      <c r="C25039" s="93" t="s">
        <v>1416</v>
      </c>
      <c r="E25039" s="95">
        <v>1870</v>
      </c>
      <c r="F25039" s="95">
        <v>21094233</v>
      </c>
      <c r="G25039" s="95">
        <v>200</v>
      </c>
      <c r="H25039" s="93" t="s">
        <v>2350</v>
      </c>
      <c r="I25039" s="93" t="s">
        <v>23903</v>
      </c>
      <c r="J25039" s="93" t="s">
        <v>20859</v>
      </c>
      <c r="K25039" s="93" t="s">
        <v>2348</v>
      </c>
      <c r="L25039" s="14">
        <f>AND(vyberHrace&lt;&gt;"",ISNUMBER(SEARCH(vyberHrace,$B25039)))</f>
      </c>
      <c r="M25039" s="14">
        <f>AND($I25039=MID(kododd,1,2),$J25039=MID(kododd,3,3))</f>
      </c>
    </row>
    <row r="25040">
      <c r="A25040" s="95">
        <v>43667</v>
      </c>
      <c r="B25040" s="93" t="s">
        <v>266</v>
      </c>
      <c r="C25040" s="93" t="s">
        <v>1431</v>
      </c>
      <c r="E25040" s="95">
        <v>2352</v>
      </c>
      <c r="F25040" s="95">
        <v>1131710</v>
      </c>
      <c r="G25040" s="95">
        <v>200</v>
      </c>
      <c r="H25040" s="93" t="s">
        <v>2350</v>
      </c>
      <c r="I25040" s="93" t="s">
        <v>23903</v>
      </c>
      <c r="J25040" s="93" t="s">
        <v>20859</v>
      </c>
      <c r="K25040" s="93" t="s">
        <v>2348</v>
      </c>
      <c r="L25040" s="14">
        <f>AND(vyberHrace&lt;&gt;"",ISNUMBER(SEARCH(vyberHrace,$B25040)))</f>
      </c>
      <c r="M25040" s="14">
        <f>AND($I25040=MID(kododd,1,2),$J25040=MID(kododd,3,3))</f>
      </c>
    </row>
    <row r="25041">
      <c r="A25041" s="95">
        <v>36722</v>
      </c>
      <c r="B25041" s="93" t="s">
        <v>267</v>
      </c>
      <c r="C25041" s="93" t="s">
        <v>1434</v>
      </c>
      <c r="E25041" s="95">
        <v>2549</v>
      </c>
      <c r="F25041" s="95">
        <v>1112635</v>
      </c>
      <c r="G25041" s="95">
        <v>200</v>
      </c>
      <c r="H25041" s="93" t="s">
        <v>2350</v>
      </c>
      <c r="I25041" s="93" t="s">
        <v>23903</v>
      </c>
      <c r="J25041" s="93" t="s">
        <v>20859</v>
      </c>
      <c r="K25041" s="93" t="s">
        <v>2348</v>
      </c>
      <c r="L25041" s="14">
        <f>AND(vyberHrace&lt;&gt;"",ISNUMBER(SEARCH(vyberHrace,$B25041)))</f>
      </c>
      <c r="M25041" s="14">
        <f>AND($I25041=MID(kododd,1,2),$J25041=MID(kododd,3,3))</f>
      </c>
    </row>
    <row r="25042">
      <c r="A25042" s="95">
        <v>62131</v>
      </c>
      <c r="B25042" s="93" t="s">
        <v>28327</v>
      </c>
      <c r="C25042" s="93" t="s">
        <v>1399</v>
      </c>
      <c r="E25042" s="95">
        <v>2103</v>
      </c>
      <c r="F25042" s="95">
        <v>14937182</v>
      </c>
      <c r="G25042" s="95">
        <v>200</v>
      </c>
      <c r="H25042" s="93" t="s">
        <v>6724</v>
      </c>
      <c r="I25042" s="93" t="s">
        <v>23903</v>
      </c>
      <c r="J25042" s="93" t="s">
        <v>20859</v>
      </c>
      <c r="K25042" s="93" t="s">
        <v>2348</v>
      </c>
      <c r="L25042" s="14">
        <f>AND(vyberHrace&lt;&gt;"",ISNUMBER(SEARCH(vyberHrace,$B25042)))</f>
      </c>
      <c r="M25042" s="14">
        <f>AND($I25042=MID(kododd,1,2),$J25042=MID(kododd,3,3))</f>
      </c>
    </row>
    <row r="25043">
      <c r="A25043" s="95">
        <v>47879</v>
      </c>
      <c r="B25043" s="93" t="s">
        <v>268</v>
      </c>
      <c r="C25043" s="93" t="s">
        <v>1421</v>
      </c>
      <c r="E25043" s="95">
        <v>2142</v>
      </c>
      <c r="F25043" s="95">
        <v>1639293</v>
      </c>
      <c r="G25043" s="95">
        <v>200</v>
      </c>
      <c r="H25043" s="93" t="s">
        <v>269</v>
      </c>
      <c r="I25043" s="93" t="s">
        <v>23903</v>
      </c>
      <c r="J25043" s="93" t="s">
        <v>20859</v>
      </c>
      <c r="K25043" s="93" t="s">
        <v>2348</v>
      </c>
      <c r="L25043" s="14">
        <f>AND(vyberHrace&lt;&gt;"",ISNUMBER(SEARCH(vyberHrace,$B25043)))</f>
      </c>
      <c r="M25043" s="14">
        <f>AND($I25043=MID(kododd,1,2),$J25043=MID(kododd,3,3))</f>
      </c>
    </row>
    <row r="25044">
      <c r="A25044" s="95">
        <v>63577</v>
      </c>
      <c r="B25044" s="93" t="s">
        <v>29758</v>
      </c>
      <c r="C25044" s="93" t="s">
        <v>1421</v>
      </c>
      <c r="E25044" s="95">
        <v>2005</v>
      </c>
      <c r="F25044" s="95">
        <v>14929732</v>
      </c>
      <c r="G25044" s="95">
        <v>200</v>
      </c>
      <c r="H25044" s="93" t="s">
        <v>6724</v>
      </c>
      <c r="I25044" s="93" t="s">
        <v>23903</v>
      </c>
      <c r="J25044" s="93" t="s">
        <v>20859</v>
      </c>
      <c r="K25044" s="93" t="s">
        <v>2348</v>
      </c>
      <c r="L25044" s="14">
        <f>AND(vyberHrace&lt;&gt;"",ISNUMBER(SEARCH(vyberHrace,$B25044)))</f>
      </c>
      <c r="M25044" s="14">
        <f>AND($I25044=MID(kododd,1,2),$J25044=MID(kododd,3,3))</f>
      </c>
    </row>
    <row r="25045">
      <c r="A25045" s="95">
        <v>29256</v>
      </c>
      <c r="B25045" s="93" t="s">
        <v>270</v>
      </c>
      <c r="C25045" s="93" t="s">
        <v>1455</v>
      </c>
      <c r="E25045" s="95">
        <v>2182</v>
      </c>
      <c r="F25045" s="95">
        <v>14900807</v>
      </c>
      <c r="G25045" s="95">
        <v>200</v>
      </c>
      <c r="H25045" s="93" t="s">
        <v>6724</v>
      </c>
      <c r="I25045" s="93" t="s">
        <v>23903</v>
      </c>
      <c r="J25045" s="93" t="s">
        <v>20859</v>
      </c>
      <c r="K25045" s="93" t="s">
        <v>2348</v>
      </c>
      <c r="L25045" s="14">
        <f>AND(vyberHrace&lt;&gt;"",ISNUMBER(SEARCH(vyberHrace,$B25045)))</f>
      </c>
      <c r="M25045" s="14">
        <f>AND($I25045=MID(kododd,1,2),$J25045=MID(kododd,3,3))</f>
      </c>
    </row>
    <row r="25046">
      <c r="A25046" s="95">
        <v>63934</v>
      </c>
      <c r="B25046" s="93" t="s">
        <v>30127</v>
      </c>
      <c r="C25046" s="93" t="s">
        <v>1417</v>
      </c>
      <c r="D25046" s="95">
        <v>70003</v>
      </c>
      <c r="E25046" s="95">
        <v>70003</v>
      </c>
      <c r="F25046" s="95">
        <v>4646215</v>
      </c>
      <c r="G25046" s="95">
        <v>200</v>
      </c>
      <c r="H25046" s="93" t="s">
        <v>30128</v>
      </c>
      <c r="I25046" s="93" t="s">
        <v>23903</v>
      </c>
      <c r="J25046" s="93" t="s">
        <v>20859</v>
      </c>
      <c r="K25046" s="93" t="s">
        <v>2348</v>
      </c>
      <c r="L25046" s="14">
        <f>AND(vyberHrace&lt;&gt;"",ISNUMBER(SEARCH(vyberHrace,$B25046)))</f>
      </c>
      <c r="M25046" s="14">
        <f>AND($I25046=MID(kododd,1,2),$J25046=MID(kododd,3,3))</f>
      </c>
    </row>
    <row r="25047">
      <c r="A25047" s="95">
        <v>57672</v>
      </c>
      <c r="B25047" s="93" t="s">
        <v>24242</v>
      </c>
      <c r="C25047" s="93" t="s">
        <v>1448</v>
      </c>
      <c r="E25047" s="95">
        <v>2517</v>
      </c>
      <c r="F25047" s="95">
        <v>14100371</v>
      </c>
      <c r="G25047" s="95">
        <v>200</v>
      </c>
      <c r="H25047" s="93" t="s">
        <v>2356</v>
      </c>
      <c r="I25047" s="93" t="s">
        <v>23903</v>
      </c>
      <c r="J25047" s="93" t="s">
        <v>20859</v>
      </c>
      <c r="K25047" s="93" t="s">
        <v>2348</v>
      </c>
      <c r="L25047" s="14">
        <f>AND(vyberHrace&lt;&gt;"",ISNUMBER(SEARCH(vyberHrace,$B25047)))</f>
      </c>
      <c r="M25047" s="14">
        <f>AND($I25047=MID(kododd,1,2),$J25047=MID(kododd,3,3))</f>
      </c>
    </row>
    <row r="25048">
      <c r="A25048" s="95">
        <v>17991</v>
      </c>
      <c r="B25048" s="93" t="s">
        <v>272</v>
      </c>
      <c r="C25048" s="93" t="s">
        <v>1457</v>
      </c>
      <c r="E25048" s="95">
        <v>2584</v>
      </c>
      <c r="F25048" s="95">
        <v>4676670</v>
      </c>
      <c r="G25048" s="95">
        <v>200</v>
      </c>
      <c r="H25048" s="93" t="s">
        <v>259</v>
      </c>
      <c r="I25048" s="93" t="s">
        <v>23903</v>
      </c>
      <c r="J25048" s="93" t="s">
        <v>20859</v>
      </c>
      <c r="K25048" s="93" t="s">
        <v>2348</v>
      </c>
      <c r="L25048" s="14">
        <f>AND(vyberHrace&lt;&gt;"",ISNUMBER(SEARCH(vyberHrace,$B25048)))</f>
      </c>
      <c r="M25048" s="14">
        <f>AND($I25048=MID(kododd,1,2),$J25048=MID(kododd,3,3))</f>
      </c>
    </row>
    <row r="25049">
      <c r="A25049" s="95">
        <v>61929</v>
      </c>
      <c r="B25049" s="93" t="s">
        <v>28138</v>
      </c>
      <c r="C25049" s="93" t="s">
        <v>1400</v>
      </c>
      <c r="E25049" s="95">
        <v>2627</v>
      </c>
      <c r="F25049" s="95">
        <v>1444948</v>
      </c>
      <c r="G25049" s="95">
        <v>200</v>
      </c>
      <c r="H25049" s="93" t="s">
        <v>5500</v>
      </c>
      <c r="I25049" s="93" t="s">
        <v>23903</v>
      </c>
      <c r="J25049" s="93" t="s">
        <v>20859</v>
      </c>
      <c r="K25049" s="93" t="s">
        <v>2348</v>
      </c>
      <c r="L25049" s="14">
        <f>AND(vyberHrace&lt;&gt;"",ISNUMBER(SEARCH(vyberHrace,$B25049)))</f>
      </c>
      <c r="M25049" s="14">
        <f>AND($I25049=MID(kododd,1,2),$J25049=MID(kododd,3,3))</f>
      </c>
    </row>
    <row r="25050">
      <c r="A25050" s="95">
        <v>9733</v>
      </c>
      <c r="B25050" s="93" t="s">
        <v>273</v>
      </c>
      <c r="C25050" s="93" t="s">
        <v>1449</v>
      </c>
      <c r="E25050" s="95">
        <v>2046</v>
      </c>
      <c r="F25050" s="95">
        <v>1118986</v>
      </c>
      <c r="G25050" s="95">
        <v>200</v>
      </c>
      <c r="H25050" s="93" t="s">
        <v>2350</v>
      </c>
      <c r="I25050" s="93" t="s">
        <v>23903</v>
      </c>
      <c r="J25050" s="93" t="s">
        <v>20859</v>
      </c>
      <c r="K25050" s="93" t="s">
        <v>2348</v>
      </c>
      <c r="L25050" s="14">
        <f>AND(vyberHrace&lt;&gt;"",ISNUMBER(SEARCH(vyberHrace,$B25050)))</f>
      </c>
      <c r="M25050" s="14">
        <f>AND($I25050=MID(kododd,1,2),$J25050=MID(kododd,3,3))</f>
      </c>
    </row>
    <row r="25051">
      <c r="A25051" s="95">
        <v>44938</v>
      </c>
      <c r="B25051" s="93" t="s">
        <v>274</v>
      </c>
      <c r="C25051" s="93" t="s">
        <v>1448</v>
      </c>
      <c r="E25051" s="95">
        <v>2099</v>
      </c>
      <c r="F25051" s="95">
        <v>24696790</v>
      </c>
      <c r="G25051" s="95">
        <v>200</v>
      </c>
      <c r="H25051" s="93" t="s">
        <v>259</v>
      </c>
      <c r="I25051" s="93" t="s">
        <v>23903</v>
      </c>
      <c r="J25051" s="93" t="s">
        <v>20859</v>
      </c>
      <c r="K25051" s="93" t="s">
        <v>2348</v>
      </c>
      <c r="L25051" s="14">
        <f>AND(vyberHrace&lt;&gt;"",ISNUMBER(SEARCH(vyberHrace,$B25051)))</f>
      </c>
      <c r="M25051" s="14">
        <f>AND($I25051=MID(kododd,1,2),$J25051=MID(kododd,3,3))</f>
      </c>
    </row>
    <row r="25052">
      <c r="A25052" s="95">
        <v>17874</v>
      </c>
      <c r="B25052" s="93" t="s">
        <v>275</v>
      </c>
      <c r="C25052" s="93" t="s">
        <v>1401</v>
      </c>
      <c r="E25052" s="95">
        <v>2055</v>
      </c>
      <c r="F25052" s="95">
        <v>4607597</v>
      </c>
      <c r="G25052" s="95">
        <v>200</v>
      </c>
      <c r="H25052" s="93" t="s">
        <v>259</v>
      </c>
      <c r="I25052" s="93" t="s">
        <v>23903</v>
      </c>
      <c r="J25052" s="93" t="s">
        <v>20859</v>
      </c>
      <c r="K25052" s="93" t="s">
        <v>2348</v>
      </c>
      <c r="L25052" s="14">
        <f>AND(vyberHrace&lt;&gt;"",ISNUMBER(SEARCH(vyberHrace,$B25052)))</f>
      </c>
      <c r="M25052" s="14">
        <f>AND($I25052=MID(kododd,1,2),$J25052=MID(kododd,3,3))</f>
      </c>
    </row>
    <row r="25053">
      <c r="A25053" s="95">
        <v>49653</v>
      </c>
      <c r="B25053" s="93" t="s">
        <v>20057</v>
      </c>
      <c r="C25053" s="93" t="s">
        <v>1438</v>
      </c>
      <c r="E25053" s="95">
        <v>2549</v>
      </c>
      <c r="F25053" s="95">
        <v>1632051</v>
      </c>
      <c r="G25053" s="95">
        <v>200</v>
      </c>
      <c r="H25053" s="93" t="s">
        <v>269</v>
      </c>
      <c r="I25053" s="93" t="s">
        <v>23903</v>
      </c>
      <c r="J25053" s="93" t="s">
        <v>20859</v>
      </c>
      <c r="K25053" s="93" t="s">
        <v>2348</v>
      </c>
      <c r="L25053" s="14">
        <f>AND(vyberHrace&lt;&gt;"",ISNUMBER(SEARCH(vyberHrace,$B25053)))</f>
      </c>
      <c r="M25053" s="14">
        <f>AND($I25053=MID(kododd,1,2),$J25053=MID(kododd,3,3))</f>
      </c>
    </row>
    <row r="25054">
      <c r="A25054" s="95">
        <v>63662</v>
      </c>
      <c r="B25054" s="93" t="s">
        <v>29917</v>
      </c>
      <c r="C25054" s="93" t="s">
        <v>1414</v>
      </c>
      <c r="E25054" s="95">
        <v>1868</v>
      </c>
      <c r="F25054" s="95">
        <v>1188887</v>
      </c>
      <c r="G25054" s="95">
        <v>200</v>
      </c>
      <c r="H25054" s="93" t="s">
        <v>2350</v>
      </c>
      <c r="I25054" s="93" t="s">
        <v>23903</v>
      </c>
      <c r="J25054" s="93" t="s">
        <v>20859</v>
      </c>
      <c r="K25054" s="93" t="s">
        <v>2348</v>
      </c>
      <c r="L25054" s="14">
        <f>AND(vyberHrace&lt;&gt;"",ISNUMBER(SEARCH(vyberHrace,$B25054)))</f>
      </c>
      <c r="M25054" s="14">
        <f>AND($I25054=MID(kododd,1,2),$J25054=MID(kododd,3,3))</f>
      </c>
    </row>
    <row r="25055">
      <c r="A25055" s="95">
        <v>34272</v>
      </c>
      <c r="B25055" s="93" t="s">
        <v>276</v>
      </c>
      <c r="C25055" s="93" t="s">
        <v>1404</v>
      </c>
      <c r="E25055" s="95">
        <v>2435</v>
      </c>
      <c r="F25055" s="95">
        <v>1106880</v>
      </c>
      <c r="G25055" s="95">
        <v>200</v>
      </c>
      <c r="H25055" s="93" t="s">
        <v>2350</v>
      </c>
      <c r="I25055" s="93" t="s">
        <v>23903</v>
      </c>
      <c r="J25055" s="93" t="s">
        <v>20859</v>
      </c>
      <c r="K25055" s="93" t="s">
        <v>2348</v>
      </c>
      <c r="L25055" s="14">
        <f>AND(vyberHrace&lt;&gt;"",ISNUMBER(SEARCH(vyberHrace,$B25055)))</f>
      </c>
      <c r="M25055" s="14">
        <f>AND($I25055=MID(kododd,1,2),$J25055=MID(kododd,3,3))</f>
      </c>
    </row>
    <row r="25056">
      <c r="A25056" s="95">
        <v>59717</v>
      </c>
      <c r="B25056" s="93" t="s">
        <v>26090</v>
      </c>
      <c r="C25056" s="93" t="s">
        <v>1408</v>
      </c>
      <c r="E25056" s="95">
        <v>2369</v>
      </c>
      <c r="F25056" s="95">
        <v>14943450</v>
      </c>
      <c r="G25056" s="95">
        <v>200</v>
      </c>
      <c r="H25056" s="93" t="s">
        <v>6724</v>
      </c>
      <c r="I25056" s="93" t="s">
        <v>23903</v>
      </c>
      <c r="J25056" s="93" t="s">
        <v>20859</v>
      </c>
      <c r="K25056" s="93" t="s">
        <v>2348</v>
      </c>
      <c r="L25056" s="14">
        <f>AND(vyberHrace&lt;&gt;"",ISNUMBER(SEARCH(vyberHrace,$B25056)))</f>
      </c>
      <c r="M25056" s="14">
        <f>AND($I25056=MID(kododd,1,2),$J25056=MID(kododd,3,3))</f>
      </c>
    </row>
    <row r="25057">
      <c r="A25057" s="95">
        <v>54148</v>
      </c>
      <c r="B25057" s="93" t="s">
        <v>1091</v>
      </c>
      <c r="C25057" s="93" t="s">
        <v>1422</v>
      </c>
      <c r="F25057" s="95">
        <v>34105476</v>
      </c>
      <c r="G25057" s="95">
        <v>200</v>
      </c>
      <c r="H25057" s="93" t="s">
        <v>28055</v>
      </c>
      <c r="I25057" s="93" t="s">
        <v>23903</v>
      </c>
      <c r="J25057" s="93" t="s">
        <v>20859</v>
      </c>
      <c r="K25057" s="93" t="s">
        <v>2348</v>
      </c>
      <c r="L25057" s="14">
        <f>AND(vyberHrace&lt;&gt;"",ISNUMBER(SEARCH(vyberHrace,$B25057)))</f>
      </c>
      <c r="M25057" s="14">
        <f>AND($I25057=MID(kododd,1,2),$J25057=MID(kododd,3,3))</f>
      </c>
    </row>
    <row r="25058">
      <c r="A25058" s="95">
        <v>51426</v>
      </c>
      <c r="B25058" s="93" t="s">
        <v>278</v>
      </c>
      <c r="C25058" s="93" t="s">
        <v>1465</v>
      </c>
      <c r="E25058" s="95">
        <v>2104</v>
      </c>
      <c r="F25058" s="95">
        <v>14902230</v>
      </c>
      <c r="G25058" s="95">
        <v>200</v>
      </c>
      <c r="H25058" s="93" t="s">
        <v>6724</v>
      </c>
      <c r="I25058" s="93" t="s">
        <v>23903</v>
      </c>
      <c r="J25058" s="93" t="s">
        <v>20859</v>
      </c>
      <c r="K25058" s="93" t="s">
        <v>2348</v>
      </c>
      <c r="L25058" s="14">
        <f>AND(vyberHrace&lt;&gt;"",ISNUMBER(SEARCH(vyberHrace,$B25058)))</f>
      </c>
      <c r="M25058" s="14">
        <f>AND($I25058=MID(kododd,1,2),$J25058=MID(kododd,3,3))</f>
      </c>
    </row>
    <row r="25059">
      <c r="A25059" s="95">
        <v>55405</v>
      </c>
      <c r="B25059" s="93" t="s">
        <v>22638</v>
      </c>
      <c r="C25059" s="93" t="s">
        <v>1457</v>
      </c>
      <c r="D25059" s="95">
        <v>1835</v>
      </c>
      <c r="F25059" s="95">
        <v>14932156</v>
      </c>
      <c r="G25059" s="95">
        <v>200</v>
      </c>
      <c r="H25059" s="93" t="s">
        <v>28055</v>
      </c>
      <c r="I25059" s="93" t="s">
        <v>23903</v>
      </c>
      <c r="J25059" s="93" t="s">
        <v>20859</v>
      </c>
      <c r="K25059" s="93" t="s">
        <v>2348</v>
      </c>
      <c r="L25059" s="14">
        <f>AND(vyberHrace&lt;&gt;"",ISNUMBER(SEARCH(vyberHrace,$B25059)))</f>
      </c>
      <c r="M25059" s="14">
        <f>AND($I25059=MID(kododd,1,2),$J25059=MID(kododd,3,3))</f>
      </c>
    </row>
    <row r="25060">
      <c r="A25060" s="95">
        <v>45140</v>
      </c>
      <c r="B25060" s="93" t="s">
        <v>279</v>
      </c>
      <c r="C25060" s="93" t="s">
        <v>1434</v>
      </c>
      <c r="E25060" s="95">
        <v>1877</v>
      </c>
      <c r="F25060" s="95">
        <v>14915456</v>
      </c>
      <c r="G25060" s="95">
        <v>200</v>
      </c>
      <c r="H25060" s="93" t="s">
        <v>6724</v>
      </c>
      <c r="I25060" s="93" t="s">
        <v>23903</v>
      </c>
      <c r="J25060" s="93" t="s">
        <v>20859</v>
      </c>
      <c r="K25060" s="93" t="s">
        <v>2348</v>
      </c>
      <c r="L25060" s="14">
        <f>AND(vyberHrace&lt;&gt;"",ISNUMBER(SEARCH(vyberHrace,$B25060)))</f>
      </c>
      <c r="M25060" s="14">
        <f>AND($I25060=MID(kododd,1,2),$J25060=MID(kododd,3,3))</f>
      </c>
    </row>
    <row r="25061">
      <c r="A25061" s="95">
        <v>53778</v>
      </c>
      <c r="B25061" s="93" t="s">
        <v>1362</v>
      </c>
      <c r="C25061" s="93" t="s">
        <v>1421</v>
      </c>
      <c r="F25061" s="95">
        <v>22292659</v>
      </c>
      <c r="G25061" s="95">
        <v>200</v>
      </c>
      <c r="H25061" s="93" t="s">
        <v>5481</v>
      </c>
      <c r="I25061" s="93" t="s">
        <v>23903</v>
      </c>
      <c r="J25061" s="93" t="s">
        <v>20859</v>
      </c>
      <c r="K25061" s="93" t="s">
        <v>2348</v>
      </c>
      <c r="L25061" s="14">
        <f>AND(vyberHrace&lt;&gt;"",ISNUMBER(SEARCH(vyberHrace,$B25061)))</f>
      </c>
      <c r="M25061" s="14">
        <f>AND($I25061=MID(kododd,1,2),$J25061=MID(kododd,3,3))</f>
      </c>
    </row>
    <row r="25062">
      <c r="A25062" s="95">
        <v>59851</v>
      </c>
      <c r="B25062" s="93" t="s">
        <v>26352</v>
      </c>
      <c r="C25062" s="93" t="s">
        <v>1444</v>
      </c>
      <c r="E25062" s="95">
        <v>1929</v>
      </c>
      <c r="F25062" s="95">
        <v>14948656</v>
      </c>
      <c r="G25062" s="95">
        <v>200</v>
      </c>
      <c r="H25062" s="93" t="s">
        <v>6724</v>
      </c>
      <c r="I25062" s="93" t="s">
        <v>23903</v>
      </c>
      <c r="J25062" s="93" t="s">
        <v>20859</v>
      </c>
      <c r="K25062" s="93" t="s">
        <v>2348</v>
      </c>
      <c r="L25062" s="14">
        <f>AND(vyberHrace&lt;&gt;"",ISNUMBER(SEARCH(vyberHrace,$B25062)))</f>
      </c>
      <c r="M25062" s="14">
        <f>AND($I25062=MID(kododd,1,2),$J25062=MID(kododd,3,3))</f>
      </c>
    </row>
    <row r="25063">
      <c r="A25063" s="95">
        <v>55061</v>
      </c>
      <c r="B25063" s="93" t="s">
        <v>26233</v>
      </c>
      <c r="C25063" s="93" t="s">
        <v>1406</v>
      </c>
      <c r="F25063" s="95">
        <v>34172122</v>
      </c>
      <c r="G25063" s="95">
        <v>200</v>
      </c>
      <c r="H25063" s="93" t="s">
        <v>28055</v>
      </c>
      <c r="I25063" s="93" t="s">
        <v>23903</v>
      </c>
      <c r="J25063" s="93" t="s">
        <v>20859</v>
      </c>
      <c r="K25063" s="93" t="s">
        <v>2348</v>
      </c>
      <c r="L25063" s="14">
        <f>AND(vyberHrace&lt;&gt;"",ISNUMBER(SEARCH(vyberHrace,$B25063)))</f>
      </c>
      <c r="M25063" s="14">
        <f>AND($I25063=MID(kododd,1,2),$J25063=MID(kododd,3,3))</f>
      </c>
    </row>
    <row r="25064">
      <c r="A25064" s="95">
        <v>63532</v>
      </c>
      <c r="B25064" s="93" t="s">
        <v>29759</v>
      </c>
      <c r="C25064" s="93" t="s">
        <v>1408</v>
      </c>
      <c r="E25064" s="95">
        <v>2011</v>
      </c>
      <c r="F25064" s="95">
        <v>21829870</v>
      </c>
      <c r="G25064" s="95">
        <v>200</v>
      </c>
      <c r="H25064" s="93" t="s">
        <v>2350</v>
      </c>
      <c r="I25064" s="93" t="s">
        <v>23903</v>
      </c>
      <c r="J25064" s="93" t="s">
        <v>20859</v>
      </c>
      <c r="K25064" s="93" t="s">
        <v>2348</v>
      </c>
      <c r="L25064" s="14">
        <f>AND(vyberHrace&lt;&gt;"",ISNUMBER(SEARCH(vyberHrace,$B25064)))</f>
      </c>
      <c r="M25064" s="14">
        <f>AND($I25064=MID(kododd,1,2),$J25064=MID(kododd,3,3))</f>
      </c>
    </row>
    <row r="25065">
      <c r="A25065" s="95">
        <v>36957</v>
      </c>
      <c r="B25065" s="93" t="s">
        <v>17779</v>
      </c>
      <c r="C25065" s="93" t="s">
        <v>1426</v>
      </c>
      <c r="D25065" s="95">
        <v>2131</v>
      </c>
      <c r="E25065" s="95">
        <v>1994</v>
      </c>
      <c r="F25065" s="95">
        <v>372390</v>
      </c>
      <c r="G25065" s="95">
        <v>200</v>
      </c>
      <c r="H25065" s="93" t="s">
        <v>23409</v>
      </c>
      <c r="I25065" s="93" t="s">
        <v>23903</v>
      </c>
      <c r="J25065" s="93" t="s">
        <v>20859</v>
      </c>
      <c r="K25065" s="93" t="s">
        <v>2348</v>
      </c>
      <c r="L25065" s="14">
        <f>AND(vyberHrace&lt;&gt;"",ISNUMBER(SEARCH(vyberHrace,$B25065)))</f>
      </c>
      <c r="M25065" s="14">
        <f>AND($I25065=MID(kododd,1,2),$J25065=MID(kododd,3,3))</f>
      </c>
    </row>
    <row r="25066">
      <c r="A25066" s="95">
        <v>49785</v>
      </c>
      <c r="B25066" s="93" t="s">
        <v>280</v>
      </c>
      <c r="C25066" s="93" t="s">
        <v>1402</v>
      </c>
      <c r="E25066" s="95">
        <v>2083</v>
      </c>
      <c r="F25066" s="95">
        <v>14955679</v>
      </c>
      <c r="G25066" s="95">
        <v>200</v>
      </c>
      <c r="H25066" s="93" t="s">
        <v>6724</v>
      </c>
      <c r="I25066" s="93" t="s">
        <v>23903</v>
      </c>
      <c r="J25066" s="93" t="s">
        <v>20859</v>
      </c>
      <c r="K25066" s="93" t="s">
        <v>2348</v>
      </c>
      <c r="L25066" s="14">
        <f>AND(vyberHrace&lt;&gt;"",ISNUMBER(SEARCH(vyberHrace,$B25066)))</f>
      </c>
      <c r="M25066" s="14">
        <f>AND($I25066=MID(kododd,1,2),$J25066=MID(kododd,3,3))</f>
      </c>
    </row>
    <row r="25067">
      <c r="A25067" s="95">
        <v>38800</v>
      </c>
      <c r="B25067" s="93" t="s">
        <v>281</v>
      </c>
      <c r="C25067" s="93" t="s">
        <v>1464</v>
      </c>
      <c r="E25067" s="95">
        <v>2531</v>
      </c>
      <c r="F25067" s="95">
        <v>1121499</v>
      </c>
      <c r="G25067" s="95">
        <v>200</v>
      </c>
      <c r="H25067" s="93" t="s">
        <v>2350</v>
      </c>
      <c r="I25067" s="93" t="s">
        <v>23903</v>
      </c>
      <c r="J25067" s="93" t="s">
        <v>20859</v>
      </c>
      <c r="K25067" s="93" t="s">
        <v>2348</v>
      </c>
      <c r="L25067" s="14">
        <f>AND(vyberHrace&lt;&gt;"",ISNUMBER(SEARCH(vyberHrace,$B25067)))</f>
      </c>
      <c r="M25067" s="14">
        <f>AND($I25067=MID(kododd,1,2),$J25067=MID(kododd,3,3))</f>
      </c>
    </row>
    <row r="25068">
      <c r="A25068" s="95">
        <v>15413</v>
      </c>
      <c r="B25068" s="93" t="s">
        <v>8924</v>
      </c>
      <c r="C25068" s="93" t="s">
        <v>1431</v>
      </c>
      <c r="D25068" s="95">
        <v>2349</v>
      </c>
      <c r="E25068" s="95">
        <v>2375</v>
      </c>
      <c r="F25068" s="95">
        <v>322890</v>
      </c>
      <c r="G25068" s="95">
        <v>200</v>
      </c>
      <c r="H25068" s="93" t="s">
        <v>6724</v>
      </c>
      <c r="I25068" s="93" t="s">
        <v>23903</v>
      </c>
      <c r="J25068" s="93" t="s">
        <v>20859</v>
      </c>
      <c r="K25068" s="93" t="s">
        <v>2348</v>
      </c>
      <c r="L25068" s="14">
        <f>AND(vyberHrace&lt;&gt;"",ISNUMBER(SEARCH(vyberHrace,$B25068)))</f>
      </c>
      <c r="M25068" s="14">
        <f>AND($I25068=MID(kododd,1,2),$J25068=MID(kododd,3,3))</f>
      </c>
    </row>
    <row r="25069">
      <c r="A25069" s="95">
        <v>35569</v>
      </c>
      <c r="B25069" s="93" t="s">
        <v>282</v>
      </c>
      <c r="C25069" s="93" t="s">
        <v>1452</v>
      </c>
      <c r="E25069" s="95">
        <v>2324</v>
      </c>
      <c r="F25069" s="95">
        <v>1122428</v>
      </c>
      <c r="G25069" s="95">
        <v>200</v>
      </c>
      <c r="H25069" s="93" t="s">
        <v>2350</v>
      </c>
      <c r="I25069" s="93" t="s">
        <v>23903</v>
      </c>
      <c r="J25069" s="93" t="s">
        <v>20859</v>
      </c>
      <c r="K25069" s="93" t="s">
        <v>2348</v>
      </c>
      <c r="L25069" s="14">
        <f>AND(vyberHrace&lt;&gt;"",ISNUMBER(SEARCH(vyberHrace,$B25069)))</f>
      </c>
      <c r="M25069" s="14">
        <f>AND($I25069=MID(kododd,1,2),$J25069=MID(kododd,3,3))</f>
      </c>
    </row>
    <row r="25070">
      <c r="A25070" s="95">
        <v>63480</v>
      </c>
      <c r="B25070" s="93" t="s">
        <v>29760</v>
      </c>
      <c r="C25070" s="93" t="s">
        <v>3255</v>
      </c>
      <c r="E25070" s="95">
        <v>2082</v>
      </c>
      <c r="F25070" s="95">
        <v>14975726</v>
      </c>
      <c r="G25070" s="95">
        <v>200</v>
      </c>
      <c r="H25070" s="93" t="s">
        <v>6724</v>
      </c>
      <c r="I25070" s="93" t="s">
        <v>23903</v>
      </c>
      <c r="J25070" s="93" t="s">
        <v>20859</v>
      </c>
      <c r="K25070" s="93" t="s">
        <v>2348</v>
      </c>
      <c r="L25070" s="14">
        <f>AND(vyberHrace&lt;&gt;"",ISNUMBER(SEARCH(vyberHrace,$B25070)))</f>
      </c>
      <c r="M25070" s="14">
        <f>AND($I25070=MID(kododd,1,2),$J25070=MID(kododd,3,3))</f>
      </c>
    </row>
    <row r="25071">
      <c r="A25071" s="95">
        <v>55210</v>
      </c>
      <c r="B25071" s="93" t="s">
        <v>1363</v>
      </c>
      <c r="C25071" s="93" t="s">
        <v>1454</v>
      </c>
      <c r="E25071" s="95">
        <v>1712</v>
      </c>
      <c r="F25071" s="95">
        <v>24518050</v>
      </c>
      <c r="G25071" s="95">
        <v>200</v>
      </c>
      <c r="H25071" s="93" t="s">
        <v>5481</v>
      </c>
      <c r="I25071" s="93" t="s">
        <v>23903</v>
      </c>
      <c r="J25071" s="93" t="s">
        <v>20859</v>
      </c>
      <c r="K25071" s="93" t="s">
        <v>2348</v>
      </c>
      <c r="L25071" s="14">
        <f>AND(vyberHrace&lt;&gt;"",ISNUMBER(SEARCH(vyberHrace,$B25071)))</f>
      </c>
      <c r="M25071" s="14">
        <f>AND($I25071=MID(kododd,1,2),$J25071=MID(kododd,3,3))</f>
      </c>
    </row>
    <row r="25072">
      <c r="A25072" s="95">
        <v>44942</v>
      </c>
      <c r="B25072" s="93" t="s">
        <v>283</v>
      </c>
      <c r="C25072" s="93" t="s">
        <v>1465</v>
      </c>
      <c r="E25072" s="95">
        <v>2049</v>
      </c>
      <c r="F25072" s="95">
        <v>1008153</v>
      </c>
      <c r="G25072" s="95">
        <v>200</v>
      </c>
      <c r="H25072" s="93" t="s">
        <v>1851</v>
      </c>
      <c r="I25072" s="93" t="s">
        <v>23903</v>
      </c>
      <c r="J25072" s="93" t="s">
        <v>20859</v>
      </c>
      <c r="K25072" s="93" t="s">
        <v>2348</v>
      </c>
      <c r="L25072" s="14">
        <f>AND(vyberHrace&lt;&gt;"",ISNUMBER(SEARCH(vyberHrace,$B25072)))</f>
      </c>
      <c r="M25072" s="14">
        <f>AND($I25072=MID(kododd,1,2),$J25072=MID(kododd,3,3))</f>
      </c>
    </row>
    <row r="25073">
      <c r="A25073" s="95">
        <v>55126</v>
      </c>
      <c r="B25073" s="93" t="s">
        <v>841</v>
      </c>
      <c r="C25073" s="93" t="s">
        <v>1437</v>
      </c>
      <c r="D25073" s="95">
        <v>1403</v>
      </c>
      <c r="E25073" s="95">
        <v>1657</v>
      </c>
      <c r="F25073" s="95">
        <v>337105380</v>
      </c>
      <c r="G25073" s="95">
        <v>200</v>
      </c>
      <c r="H25073" s="93" t="s">
        <v>1489</v>
      </c>
      <c r="I25073" s="93" t="s">
        <v>23903</v>
      </c>
      <c r="J25073" s="93" t="s">
        <v>20859</v>
      </c>
      <c r="K25073" s="93" t="s">
        <v>2348</v>
      </c>
      <c r="L25073" s="14">
        <f>AND(vyberHrace&lt;&gt;"",ISNUMBER(SEARCH(vyberHrace,$B25073)))</f>
      </c>
      <c r="M25073" s="14">
        <f>AND($I25073=MID(kododd,1,2),$J25073=MID(kododd,3,3))</f>
      </c>
    </row>
    <row r="25074">
      <c r="A25074" s="95">
        <v>57476</v>
      </c>
      <c r="B25074" s="93" t="s">
        <v>22219</v>
      </c>
      <c r="C25074" s="93" t="s">
        <v>1416</v>
      </c>
      <c r="E25074" s="95">
        <v>1680</v>
      </c>
      <c r="F25074" s="95">
        <v>23417404</v>
      </c>
      <c r="G25074" s="95">
        <v>200</v>
      </c>
      <c r="H25074" s="93" t="s">
        <v>28055</v>
      </c>
      <c r="I25074" s="93" t="s">
        <v>23903</v>
      </c>
      <c r="J25074" s="93" t="s">
        <v>20859</v>
      </c>
      <c r="K25074" s="93" t="s">
        <v>2348</v>
      </c>
      <c r="L25074" s="14">
        <f>AND(vyberHrace&lt;&gt;"",ISNUMBER(SEARCH(vyberHrace,$B25074)))</f>
      </c>
      <c r="M25074" s="14">
        <f>AND($I25074=MID(kododd,1,2),$J25074=MID(kododd,3,3))</f>
      </c>
    </row>
    <row r="25075">
      <c r="A25075" s="95">
        <v>41957</v>
      </c>
      <c r="B25075" s="93" t="s">
        <v>284</v>
      </c>
      <c r="C25075" s="93" t="s">
        <v>1418</v>
      </c>
      <c r="E25075" s="95">
        <v>2450</v>
      </c>
      <c r="F25075" s="95">
        <v>1705814</v>
      </c>
      <c r="G25075" s="95">
        <v>200</v>
      </c>
      <c r="H25075" s="93" t="s">
        <v>285</v>
      </c>
      <c r="I25075" s="93" t="s">
        <v>23903</v>
      </c>
      <c r="J25075" s="93" t="s">
        <v>20859</v>
      </c>
      <c r="K25075" s="93" t="s">
        <v>2348</v>
      </c>
      <c r="L25075" s="14">
        <f>AND(vyberHrace&lt;&gt;"",ISNUMBER(SEARCH(vyberHrace,$B25075)))</f>
      </c>
      <c r="M25075" s="14">
        <f>AND($I25075=MID(kododd,1,2),$J25075=MID(kododd,3,3))</f>
      </c>
    </row>
    <row r="25076">
      <c r="A25076" s="95">
        <v>60223</v>
      </c>
      <c r="B25076" s="93" t="s">
        <v>26684</v>
      </c>
      <c r="C25076" s="93" t="s">
        <v>1462</v>
      </c>
      <c r="F25076" s="95">
        <v>14996375</v>
      </c>
      <c r="G25076" s="95">
        <v>200</v>
      </c>
      <c r="H25076" s="93" t="s">
        <v>6724</v>
      </c>
      <c r="I25076" s="93" t="s">
        <v>23903</v>
      </c>
      <c r="J25076" s="93" t="s">
        <v>20859</v>
      </c>
      <c r="K25076" s="93" t="s">
        <v>2348</v>
      </c>
      <c r="L25076" s="14">
        <f>AND(vyberHrace&lt;&gt;"",ISNUMBER(SEARCH(vyberHrace,$B25076)))</f>
      </c>
      <c r="M25076" s="14">
        <f>AND($I25076=MID(kododd,1,2),$J25076=MID(kododd,3,3))</f>
      </c>
    </row>
    <row r="25077">
      <c r="A25077" s="95">
        <v>48028</v>
      </c>
      <c r="B25077" s="93" t="s">
        <v>286</v>
      </c>
      <c r="C25077" s="93" t="s">
        <v>1414</v>
      </c>
      <c r="E25077" s="95">
        <v>1980</v>
      </c>
      <c r="F25077" s="95">
        <v>1115863</v>
      </c>
      <c r="G25077" s="95">
        <v>200</v>
      </c>
      <c r="H25077" s="93" t="s">
        <v>2350</v>
      </c>
      <c r="I25077" s="93" t="s">
        <v>23903</v>
      </c>
      <c r="J25077" s="93" t="s">
        <v>20859</v>
      </c>
      <c r="K25077" s="93" t="s">
        <v>2348</v>
      </c>
      <c r="L25077" s="14">
        <f>AND(vyberHrace&lt;&gt;"",ISNUMBER(SEARCH(vyberHrace,$B25077)))</f>
      </c>
      <c r="M25077" s="14">
        <f>AND($I25077=MID(kododd,1,2),$J25077=MID(kododd,3,3))</f>
      </c>
    </row>
    <row r="25078">
      <c r="A25078" s="95">
        <v>61564</v>
      </c>
      <c r="B25078" s="93" t="s">
        <v>27735</v>
      </c>
      <c r="C25078" s="93" t="s">
        <v>1406</v>
      </c>
      <c r="E25078" s="95">
        <v>2513</v>
      </c>
      <c r="F25078" s="95">
        <v>21078882</v>
      </c>
      <c r="G25078" s="95">
        <v>200</v>
      </c>
      <c r="H25078" s="93" t="s">
        <v>2350</v>
      </c>
      <c r="I25078" s="93" t="s">
        <v>23903</v>
      </c>
      <c r="J25078" s="93" t="s">
        <v>20859</v>
      </c>
      <c r="K25078" s="93" t="s">
        <v>2348</v>
      </c>
      <c r="L25078" s="14">
        <f>AND(vyberHrace&lt;&gt;"",ISNUMBER(SEARCH(vyberHrace,$B25078)))</f>
      </c>
      <c r="M25078" s="14">
        <f>AND($I25078=MID(kododd,1,2),$J25078=MID(kododd,3,3))</f>
      </c>
    </row>
    <row r="25079">
      <c r="A25079" s="95">
        <v>45069</v>
      </c>
      <c r="B25079" s="93" t="s">
        <v>287</v>
      </c>
      <c r="C25079" s="93" t="s">
        <v>1399</v>
      </c>
      <c r="E25079" s="95">
        <v>1960</v>
      </c>
      <c r="F25079" s="95">
        <v>1160036</v>
      </c>
      <c r="G25079" s="95">
        <v>200</v>
      </c>
      <c r="H25079" s="93" t="s">
        <v>2350</v>
      </c>
      <c r="I25079" s="93" t="s">
        <v>23903</v>
      </c>
      <c r="J25079" s="93" t="s">
        <v>20859</v>
      </c>
      <c r="K25079" s="93" t="s">
        <v>2348</v>
      </c>
      <c r="L25079" s="14">
        <f>AND(vyberHrace&lt;&gt;"",ISNUMBER(SEARCH(vyberHrace,$B25079)))</f>
      </c>
      <c r="M25079" s="14">
        <f>AND($I25079=MID(kododd,1,2),$J25079=MID(kododd,3,3))</f>
      </c>
    </row>
    <row r="25080">
      <c r="A25080" s="95">
        <v>55232</v>
      </c>
      <c r="B25080" s="93" t="s">
        <v>1364</v>
      </c>
      <c r="C25080" s="93" t="s">
        <v>1440</v>
      </c>
      <c r="E25080" s="95">
        <v>1791</v>
      </c>
      <c r="F25080" s="95">
        <v>21824185</v>
      </c>
      <c r="G25080" s="95">
        <v>200</v>
      </c>
      <c r="H25080" s="93" t="s">
        <v>2350</v>
      </c>
      <c r="I25080" s="93" t="s">
        <v>23903</v>
      </c>
      <c r="J25080" s="93" t="s">
        <v>20859</v>
      </c>
      <c r="K25080" s="93" t="s">
        <v>2348</v>
      </c>
      <c r="L25080" s="14">
        <f>AND(vyberHrace&lt;&gt;"",ISNUMBER(SEARCH(vyberHrace,$B25080)))</f>
      </c>
      <c r="M25080" s="14">
        <f>AND($I25080=MID(kododd,1,2),$J25080=MID(kododd,3,3))</f>
      </c>
    </row>
    <row r="25081">
      <c r="A25081" s="95">
        <v>63486</v>
      </c>
      <c r="B25081" s="93" t="s">
        <v>29761</v>
      </c>
      <c r="C25081" s="93" t="s">
        <v>1406</v>
      </c>
      <c r="E25081" s="95">
        <v>1707</v>
      </c>
      <c r="F25081" s="95">
        <v>91107032</v>
      </c>
      <c r="G25081" s="95">
        <v>200</v>
      </c>
      <c r="H25081" s="93" t="s">
        <v>2350</v>
      </c>
      <c r="I25081" s="93" t="s">
        <v>23903</v>
      </c>
      <c r="J25081" s="93" t="s">
        <v>20859</v>
      </c>
      <c r="K25081" s="93" t="s">
        <v>2348</v>
      </c>
      <c r="L25081" s="14">
        <f>AND(vyberHrace&lt;&gt;"",ISNUMBER(SEARCH(vyberHrace,$B25081)))</f>
      </c>
      <c r="M25081" s="14">
        <f>AND($I25081=MID(kododd,1,2),$J25081=MID(kododd,3,3))</f>
      </c>
    </row>
    <row r="25082">
      <c r="A25082" s="95">
        <v>62226</v>
      </c>
      <c r="B25082" s="93" t="s">
        <v>28413</v>
      </c>
      <c r="C25082" s="93" t="s">
        <v>1454</v>
      </c>
      <c r="E25082" s="95">
        <v>1573</v>
      </c>
      <c r="F25082" s="95">
        <v>39908690</v>
      </c>
      <c r="G25082" s="95">
        <v>200</v>
      </c>
      <c r="H25082" s="93" t="s">
        <v>4249</v>
      </c>
      <c r="I25082" s="93" t="s">
        <v>23903</v>
      </c>
      <c r="J25082" s="93" t="s">
        <v>20859</v>
      </c>
      <c r="K25082" s="93" t="s">
        <v>2348</v>
      </c>
      <c r="L25082" s="14">
        <f>AND(vyberHrace&lt;&gt;"",ISNUMBER(SEARCH(vyberHrace,$B25082)))</f>
      </c>
      <c r="M25082" s="14">
        <f>AND($I25082=MID(kododd,1,2),$J25082=MID(kododd,3,3))</f>
      </c>
    </row>
    <row r="25083">
      <c r="A25083" s="95">
        <v>63593</v>
      </c>
      <c r="B25083" s="93" t="s">
        <v>29762</v>
      </c>
      <c r="C25083" s="93" t="s">
        <v>1410</v>
      </c>
      <c r="E25083" s="95">
        <v>2148</v>
      </c>
      <c r="F25083" s="95">
        <v>14952645</v>
      </c>
      <c r="G25083" s="95">
        <v>200</v>
      </c>
      <c r="H25083" s="93" t="s">
        <v>6724</v>
      </c>
      <c r="I25083" s="93" t="s">
        <v>23903</v>
      </c>
      <c r="J25083" s="93" t="s">
        <v>20859</v>
      </c>
      <c r="K25083" s="93" t="s">
        <v>2348</v>
      </c>
      <c r="L25083" s="14">
        <f>AND(vyberHrace&lt;&gt;"",ISNUMBER(SEARCH(vyberHrace,$B25083)))</f>
      </c>
      <c r="M25083" s="14">
        <f>AND($I25083=MID(kododd,1,2),$J25083=MID(kododd,3,3))</f>
      </c>
    </row>
    <row r="25084">
      <c r="A25084" s="95">
        <v>35514</v>
      </c>
      <c r="B25084" s="93" t="s">
        <v>5388</v>
      </c>
      <c r="C25084" s="93" t="s">
        <v>1451</v>
      </c>
      <c r="E25084" s="95">
        <v>2025</v>
      </c>
      <c r="F25084" s="95">
        <v>1107062</v>
      </c>
      <c r="G25084" s="95">
        <v>200</v>
      </c>
      <c r="H25084" s="93" t="s">
        <v>2350</v>
      </c>
      <c r="I25084" s="93" t="s">
        <v>23903</v>
      </c>
      <c r="J25084" s="93" t="s">
        <v>20859</v>
      </c>
      <c r="K25084" s="93" t="s">
        <v>2348</v>
      </c>
      <c r="L25084" s="14">
        <f>AND(vyberHrace&lt;&gt;"",ISNUMBER(SEARCH(vyberHrace,$B25084)))</f>
      </c>
      <c r="M25084" s="14">
        <f>AND($I25084=MID(kododd,1,2),$J25084=MID(kododd,3,3))</f>
      </c>
    </row>
    <row r="25085">
      <c r="A25085" s="95">
        <v>52924</v>
      </c>
      <c r="B25085" s="93" t="s">
        <v>5389</v>
      </c>
      <c r="C25085" s="93" t="s">
        <v>1439</v>
      </c>
      <c r="E25085" s="95">
        <v>2081</v>
      </c>
      <c r="F25085" s="95">
        <v>929140</v>
      </c>
      <c r="G25085" s="95">
        <v>200</v>
      </c>
      <c r="H25085" s="93" t="s">
        <v>5390</v>
      </c>
      <c r="I25085" s="93" t="s">
        <v>23903</v>
      </c>
      <c r="J25085" s="93" t="s">
        <v>20859</v>
      </c>
      <c r="K25085" s="93" t="s">
        <v>2348</v>
      </c>
      <c r="L25085" s="14">
        <f>AND(vyberHrace&lt;&gt;"",ISNUMBER(SEARCH(vyberHrace,$B25085)))</f>
      </c>
      <c r="M25085" s="14">
        <f>AND($I25085=MID(kododd,1,2),$J25085=MID(kododd,3,3))</f>
      </c>
    </row>
    <row r="25086">
      <c r="A25086" s="95">
        <v>39817</v>
      </c>
      <c r="B25086" s="93" t="s">
        <v>5391</v>
      </c>
      <c r="C25086" s="93" t="s">
        <v>1439</v>
      </c>
      <c r="E25086" s="95">
        <v>2440</v>
      </c>
      <c r="F25086" s="95">
        <v>1108760</v>
      </c>
      <c r="G25086" s="95">
        <v>200</v>
      </c>
      <c r="H25086" s="93" t="s">
        <v>2350</v>
      </c>
      <c r="I25086" s="93" t="s">
        <v>23903</v>
      </c>
      <c r="J25086" s="93" t="s">
        <v>20859</v>
      </c>
      <c r="K25086" s="93" t="s">
        <v>2348</v>
      </c>
      <c r="L25086" s="14">
        <f>AND(vyberHrace&lt;&gt;"",ISNUMBER(SEARCH(vyberHrace,$B25086)))</f>
      </c>
      <c r="M25086" s="14">
        <f>AND($I25086=MID(kododd,1,2),$J25086=MID(kododd,3,3))</f>
      </c>
    </row>
    <row r="25087">
      <c r="A25087" s="95">
        <v>37824</v>
      </c>
      <c r="B25087" s="93" t="s">
        <v>20087</v>
      </c>
      <c r="C25087" s="93" t="s">
        <v>1464</v>
      </c>
      <c r="E25087" s="95">
        <v>2317</v>
      </c>
      <c r="F25087" s="95">
        <v>1122681</v>
      </c>
      <c r="G25087" s="95">
        <v>200</v>
      </c>
      <c r="H25087" s="93" t="s">
        <v>2350</v>
      </c>
      <c r="I25087" s="93" t="s">
        <v>23903</v>
      </c>
      <c r="J25087" s="93" t="s">
        <v>20859</v>
      </c>
      <c r="K25087" s="93" t="s">
        <v>2348</v>
      </c>
      <c r="L25087" s="14">
        <f>AND(vyberHrace&lt;&gt;"",ISNUMBER(SEARCH(vyberHrace,$B25087)))</f>
      </c>
      <c r="M25087" s="14">
        <f>AND($I25087=MID(kododd,1,2),$J25087=MID(kododd,3,3))</f>
      </c>
    </row>
    <row r="25088">
      <c r="A25088" s="95">
        <v>48047</v>
      </c>
      <c r="B25088" s="93" t="s">
        <v>5392</v>
      </c>
      <c r="C25088" s="93" t="s">
        <v>1419</v>
      </c>
      <c r="E25088" s="95">
        <v>2013</v>
      </c>
      <c r="F25088" s="95">
        <v>1194933</v>
      </c>
      <c r="G25088" s="95">
        <v>200</v>
      </c>
      <c r="H25088" s="93" t="s">
        <v>2350</v>
      </c>
      <c r="I25088" s="93" t="s">
        <v>23903</v>
      </c>
      <c r="J25088" s="93" t="s">
        <v>20859</v>
      </c>
      <c r="K25088" s="93" t="s">
        <v>2348</v>
      </c>
      <c r="L25088" s="14">
        <f>AND(vyberHrace&lt;&gt;"",ISNUMBER(SEARCH(vyberHrace,$B25088)))</f>
      </c>
      <c r="M25088" s="14">
        <f>AND($I25088=MID(kododd,1,2),$J25088=MID(kododd,3,3))</f>
      </c>
    </row>
    <row r="25089">
      <c r="A25089" s="95">
        <v>57512</v>
      </c>
      <c r="B25089" s="93" t="s">
        <v>23384</v>
      </c>
      <c r="C25089" s="93" t="s">
        <v>1405</v>
      </c>
      <c r="E25089" s="95">
        <v>2309</v>
      </c>
      <c r="F25089" s="95">
        <v>705268</v>
      </c>
      <c r="G25089" s="95">
        <v>200</v>
      </c>
      <c r="H25089" s="93" t="s">
        <v>262</v>
      </c>
      <c r="I25089" s="93" t="s">
        <v>23903</v>
      </c>
      <c r="J25089" s="93" t="s">
        <v>20859</v>
      </c>
      <c r="K25089" s="93" t="s">
        <v>2348</v>
      </c>
      <c r="L25089" s="14">
        <f>AND(vyberHrace&lt;&gt;"",ISNUMBER(SEARCH(vyberHrace,$B25089)))</f>
      </c>
      <c r="M25089" s="14">
        <f>AND($I25089=MID(kododd,1,2),$J25089=MID(kododd,3,3))</f>
      </c>
    </row>
    <row r="25090">
      <c r="A25090" s="95">
        <v>59769</v>
      </c>
      <c r="B25090" s="93" t="s">
        <v>26282</v>
      </c>
      <c r="C25090" s="93" t="s">
        <v>1410</v>
      </c>
      <c r="E25090" s="95">
        <v>1996</v>
      </c>
      <c r="F25090" s="95">
        <v>21810117</v>
      </c>
      <c r="G25090" s="95">
        <v>200</v>
      </c>
      <c r="H25090" s="93" t="s">
        <v>2350</v>
      </c>
      <c r="I25090" s="93" t="s">
        <v>23903</v>
      </c>
      <c r="J25090" s="93" t="s">
        <v>20859</v>
      </c>
      <c r="K25090" s="93" t="s">
        <v>2348</v>
      </c>
      <c r="L25090" s="14">
        <f>AND(vyberHrace&lt;&gt;"",ISNUMBER(SEARCH(vyberHrace,$B25090)))</f>
      </c>
      <c r="M25090" s="14">
        <f>AND($I25090=MID(kododd,1,2),$J25090=MID(kododd,3,3))</f>
      </c>
    </row>
    <row r="25091">
      <c r="A25091" s="95">
        <v>47992</v>
      </c>
      <c r="B25091" s="93" t="s">
        <v>5393</v>
      </c>
      <c r="C25091" s="93" t="s">
        <v>1414</v>
      </c>
      <c r="E25091" s="95">
        <v>2364</v>
      </c>
      <c r="F25091" s="95">
        <v>1145746</v>
      </c>
      <c r="G25091" s="95">
        <v>200</v>
      </c>
      <c r="H25091" s="93" t="s">
        <v>2350</v>
      </c>
      <c r="I25091" s="93" t="s">
        <v>23903</v>
      </c>
      <c r="J25091" s="93" t="s">
        <v>20859</v>
      </c>
      <c r="K25091" s="93" t="s">
        <v>2348</v>
      </c>
      <c r="L25091" s="14">
        <f>AND(vyberHrace&lt;&gt;"",ISNUMBER(SEARCH(vyberHrace,$B25091)))</f>
      </c>
      <c r="M25091" s="14">
        <f>AND($I25091=MID(kododd,1,2),$J25091=MID(kododd,3,3))</f>
      </c>
    </row>
    <row r="25092">
      <c r="A25092" s="95">
        <v>30960</v>
      </c>
      <c r="B25092" s="93" t="s">
        <v>5394</v>
      </c>
      <c r="C25092" s="93" t="s">
        <v>1404</v>
      </c>
      <c r="E25092" s="95">
        <v>1990</v>
      </c>
      <c r="F25092" s="95">
        <v>1125800</v>
      </c>
      <c r="G25092" s="95">
        <v>200</v>
      </c>
      <c r="H25092" s="93" t="s">
        <v>2350</v>
      </c>
      <c r="I25092" s="93" t="s">
        <v>23903</v>
      </c>
      <c r="J25092" s="93" t="s">
        <v>20859</v>
      </c>
      <c r="K25092" s="93" t="s">
        <v>2348</v>
      </c>
      <c r="L25092" s="14">
        <f>AND(vyberHrace&lt;&gt;"",ISNUMBER(SEARCH(vyberHrace,$B25092)))</f>
      </c>
      <c r="M25092" s="14">
        <f>AND($I25092=MID(kododd,1,2),$J25092=MID(kododd,3,3))</f>
      </c>
    </row>
    <row r="25093">
      <c r="A25093" s="95">
        <v>44955</v>
      </c>
      <c r="B25093" s="93" t="s">
        <v>5395</v>
      </c>
      <c r="C25093" s="93" t="s">
        <v>1454</v>
      </c>
      <c r="E25093" s="95">
        <v>2202</v>
      </c>
      <c r="F25093" s="95">
        <v>14919362</v>
      </c>
      <c r="G25093" s="95">
        <v>200</v>
      </c>
      <c r="H25093" s="93" t="s">
        <v>6724</v>
      </c>
      <c r="I25093" s="93" t="s">
        <v>23903</v>
      </c>
      <c r="J25093" s="93" t="s">
        <v>20859</v>
      </c>
      <c r="K25093" s="93" t="s">
        <v>2348</v>
      </c>
      <c r="L25093" s="14">
        <f>AND(vyberHrace&lt;&gt;"",ISNUMBER(SEARCH(vyberHrace,$B25093)))</f>
      </c>
      <c r="M25093" s="14">
        <f>AND($I25093=MID(kododd,1,2),$J25093=MID(kododd,3,3))</f>
      </c>
    </row>
    <row r="25094">
      <c r="A25094" s="95">
        <v>41866</v>
      </c>
      <c r="B25094" s="93" t="s">
        <v>19980</v>
      </c>
      <c r="C25094" s="93" t="s">
        <v>1436</v>
      </c>
      <c r="E25094" s="95">
        <v>2525</v>
      </c>
      <c r="F25094" s="95">
        <v>4144031</v>
      </c>
      <c r="G25094" s="95">
        <v>200</v>
      </c>
      <c r="H25094" s="93" t="s">
        <v>2354</v>
      </c>
      <c r="I25094" s="93" t="s">
        <v>23903</v>
      </c>
      <c r="J25094" s="93" t="s">
        <v>20859</v>
      </c>
      <c r="K25094" s="93" t="s">
        <v>2348</v>
      </c>
      <c r="L25094" s="14">
        <f>AND(vyberHrace&lt;&gt;"",ISNUMBER(SEARCH(vyberHrace,$B25094)))</f>
      </c>
      <c r="M25094" s="14">
        <f>AND($I25094=MID(kododd,1,2),$J25094=MID(kododd,3,3))</f>
      </c>
    </row>
    <row r="25095">
      <c r="A25095" s="95">
        <v>59745</v>
      </c>
      <c r="B25095" s="93" t="s">
        <v>26111</v>
      </c>
      <c r="C25095" s="93" t="s">
        <v>1408</v>
      </c>
      <c r="E25095" s="95">
        <v>2612</v>
      </c>
      <c r="F25095" s="95">
        <v>240990</v>
      </c>
      <c r="G25095" s="95">
        <v>200</v>
      </c>
      <c r="H25095" s="93" t="s">
        <v>26112</v>
      </c>
      <c r="I25095" s="93" t="s">
        <v>23903</v>
      </c>
      <c r="J25095" s="93" t="s">
        <v>20859</v>
      </c>
      <c r="K25095" s="93" t="s">
        <v>2348</v>
      </c>
      <c r="L25095" s="14">
        <f>AND(vyberHrace&lt;&gt;"",ISNUMBER(SEARCH(vyberHrace,$B25095)))</f>
      </c>
      <c r="M25095" s="14">
        <f>AND($I25095=MID(kododd,1,2),$J25095=MID(kododd,3,3))</f>
      </c>
    </row>
    <row r="25096">
      <c r="A25096" s="95">
        <v>58060</v>
      </c>
      <c r="B25096" s="93" t="s">
        <v>24590</v>
      </c>
      <c r="C25096" s="93" t="s">
        <v>1409</v>
      </c>
      <c r="E25096" s="95">
        <v>1725</v>
      </c>
      <c r="F25096" s="95">
        <v>13706705</v>
      </c>
      <c r="G25096" s="95">
        <v>200</v>
      </c>
      <c r="H25096" s="93" t="s">
        <v>3118</v>
      </c>
      <c r="I25096" s="93" t="s">
        <v>23903</v>
      </c>
      <c r="J25096" s="93" t="s">
        <v>20859</v>
      </c>
      <c r="K25096" s="93" t="s">
        <v>2348</v>
      </c>
      <c r="L25096" s="14">
        <f>AND(vyberHrace&lt;&gt;"",ISNUMBER(SEARCH(vyberHrace,$B25096)))</f>
      </c>
      <c r="M25096" s="14">
        <f>AND($I25096=MID(kododd,1,2),$J25096=MID(kododd,3,3))</f>
      </c>
    </row>
    <row r="25097">
      <c r="A25097" s="95">
        <v>44988</v>
      </c>
      <c r="B25097" s="93" t="s">
        <v>5396</v>
      </c>
      <c r="C25097" s="93" t="s">
        <v>1475</v>
      </c>
      <c r="E25097" s="95">
        <v>2512</v>
      </c>
      <c r="F25097" s="95">
        <v>4197143</v>
      </c>
      <c r="G25097" s="95">
        <v>200</v>
      </c>
      <c r="H25097" s="93" t="s">
        <v>1489</v>
      </c>
      <c r="I25097" s="93" t="s">
        <v>23903</v>
      </c>
      <c r="J25097" s="93" t="s">
        <v>20859</v>
      </c>
      <c r="K25097" s="93" t="s">
        <v>2348</v>
      </c>
      <c r="L25097" s="14">
        <f>AND(vyberHrace&lt;&gt;"",ISNUMBER(SEARCH(vyberHrace,$B25097)))</f>
      </c>
      <c r="M25097" s="14">
        <f>AND($I25097=MID(kododd,1,2),$J25097=MID(kododd,3,3))</f>
      </c>
    </row>
    <row r="25098">
      <c r="A25098" s="95">
        <v>63935</v>
      </c>
      <c r="B25098" s="93" t="s">
        <v>30129</v>
      </c>
      <c r="C25098" s="93" t="s">
        <v>3255</v>
      </c>
      <c r="D25098" s="95">
        <v>70003</v>
      </c>
      <c r="E25098" s="95">
        <v>70003</v>
      </c>
      <c r="F25098" s="95">
        <v>34156488</v>
      </c>
      <c r="G25098" s="95">
        <v>200</v>
      </c>
      <c r="H25098" s="93" t="s">
        <v>2356</v>
      </c>
      <c r="I25098" s="93" t="s">
        <v>23903</v>
      </c>
      <c r="J25098" s="93" t="s">
        <v>20859</v>
      </c>
      <c r="K25098" s="93" t="s">
        <v>2348</v>
      </c>
      <c r="L25098" s="14">
        <f>AND(vyberHrace&lt;&gt;"",ISNUMBER(SEARCH(vyberHrace,$B25098)))</f>
      </c>
      <c r="M25098" s="14">
        <f>AND($I25098=MID(kododd,1,2),$J25098=MID(kododd,3,3))</f>
      </c>
    </row>
    <row r="25099">
      <c r="A25099" s="95">
        <v>48012</v>
      </c>
      <c r="B25099" s="93" t="s">
        <v>5397</v>
      </c>
      <c r="C25099" s="93" t="s">
        <v>1475</v>
      </c>
      <c r="E25099" s="95">
        <v>1856</v>
      </c>
      <c r="F25099" s="95">
        <v>847127</v>
      </c>
      <c r="G25099" s="95">
        <v>200</v>
      </c>
      <c r="H25099" s="93" t="s">
        <v>5398</v>
      </c>
      <c r="I25099" s="93" t="s">
        <v>23903</v>
      </c>
      <c r="J25099" s="93" t="s">
        <v>20859</v>
      </c>
      <c r="K25099" s="93" t="s">
        <v>2348</v>
      </c>
      <c r="L25099" s="14">
        <f>AND(vyberHrace&lt;&gt;"",ISNUMBER(SEARCH(vyberHrace,$B25099)))</f>
      </c>
      <c r="M25099" s="14">
        <f>AND($I25099=MID(kododd,1,2),$J25099=MID(kododd,3,3))</f>
      </c>
    </row>
    <row r="25100">
      <c r="A25100" s="95">
        <v>54989</v>
      </c>
      <c r="B25100" s="93" t="s">
        <v>2752</v>
      </c>
      <c r="C25100" s="93" t="s">
        <v>1439</v>
      </c>
      <c r="F25100" s="95">
        <v>424048</v>
      </c>
      <c r="G25100" s="95">
        <v>200</v>
      </c>
      <c r="H25100" s="93" t="s">
        <v>28055</v>
      </c>
      <c r="I25100" s="93" t="s">
        <v>23903</v>
      </c>
      <c r="J25100" s="93" t="s">
        <v>20859</v>
      </c>
      <c r="K25100" s="93" t="s">
        <v>2348</v>
      </c>
      <c r="L25100" s="14">
        <f>AND(vyberHrace&lt;&gt;"",ISNUMBER(SEARCH(vyberHrace,$B25100)))</f>
      </c>
      <c r="M25100" s="14">
        <f>AND($I25100=MID(kododd,1,2),$J25100=MID(kododd,3,3))</f>
      </c>
    </row>
    <row r="25101">
      <c r="A25101" s="95">
        <v>38836</v>
      </c>
      <c r="B25101" s="93" t="s">
        <v>5400</v>
      </c>
      <c r="C25101" s="93" t="s">
        <v>1434</v>
      </c>
      <c r="E25101" s="95">
        <v>2395</v>
      </c>
      <c r="F25101" s="95">
        <v>14110270</v>
      </c>
      <c r="G25101" s="95">
        <v>200</v>
      </c>
      <c r="H25101" s="93" t="s">
        <v>2356</v>
      </c>
      <c r="I25101" s="93" t="s">
        <v>23903</v>
      </c>
      <c r="J25101" s="93" t="s">
        <v>20859</v>
      </c>
      <c r="K25101" s="93" t="s">
        <v>2348</v>
      </c>
      <c r="L25101" s="14">
        <f>AND(vyberHrace&lt;&gt;"",ISNUMBER(SEARCH(vyberHrace,$B25101)))</f>
      </c>
      <c r="M25101" s="14">
        <f>AND($I25101=MID(kododd,1,2),$J25101=MID(kododd,3,3))</f>
      </c>
    </row>
    <row r="25102">
      <c r="A25102" s="95">
        <v>61838</v>
      </c>
      <c r="B25102" s="93" t="s">
        <v>27979</v>
      </c>
      <c r="C25102" s="93" t="s">
        <v>1406</v>
      </c>
      <c r="E25102" s="95">
        <v>2474</v>
      </c>
      <c r="F25102" s="95">
        <v>1666975</v>
      </c>
      <c r="G25102" s="95">
        <v>200</v>
      </c>
      <c r="H25102" s="93" t="s">
        <v>269</v>
      </c>
      <c r="I25102" s="93" t="s">
        <v>23903</v>
      </c>
      <c r="J25102" s="93" t="s">
        <v>20859</v>
      </c>
      <c r="K25102" s="93" t="s">
        <v>2348</v>
      </c>
      <c r="L25102" s="14">
        <f>AND(vyberHrace&lt;&gt;"",ISNUMBER(SEARCH(vyberHrace,$B25102)))</f>
      </c>
      <c r="M25102" s="14">
        <f>AND($I25102=MID(kododd,1,2),$J25102=MID(kododd,3,3))</f>
      </c>
    </row>
    <row r="25103">
      <c r="A25103" s="95">
        <v>47907</v>
      </c>
      <c r="B25103" s="93" t="s">
        <v>5401</v>
      </c>
      <c r="C25103" s="93" t="s">
        <v>1444</v>
      </c>
      <c r="E25103" s="95">
        <v>2544</v>
      </c>
      <c r="F25103" s="95">
        <v>1634852</v>
      </c>
      <c r="G25103" s="95">
        <v>200</v>
      </c>
      <c r="H25103" s="93" t="s">
        <v>269</v>
      </c>
      <c r="I25103" s="93" t="s">
        <v>23903</v>
      </c>
      <c r="J25103" s="93" t="s">
        <v>20859</v>
      </c>
      <c r="K25103" s="93" t="s">
        <v>2348</v>
      </c>
      <c r="L25103" s="14">
        <f>AND(vyberHrace&lt;&gt;"",ISNUMBER(SEARCH(vyberHrace,$B25103)))</f>
      </c>
      <c r="M25103" s="14">
        <f>AND($I25103=MID(kododd,1,2),$J25103=MID(kododd,3,3))</f>
      </c>
    </row>
    <row r="25104">
      <c r="A25104" s="95">
        <v>43611</v>
      </c>
      <c r="B25104" s="93" t="s">
        <v>5402</v>
      </c>
      <c r="C25104" s="93" t="s">
        <v>1454</v>
      </c>
      <c r="E25104" s="95">
        <v>2512</v>
      </c>
      <c r="F25104" s="95">
        <v>1134167</v>
      </c>
      <c r="G25104" s="95">
        <v>200</v>
      </c>
      <c r="H25104" s="93" t="s">
        <v>2350</v>
      </c>
      <c r="I25104" s="93" t="s">
        <v>23903</v>
      </c>
      <c r="J25104" s="93" t="s">
        <v>20859</v>
      </c>
      <c r="K25104" s="93" t="s">
        <v>2348</v>
      </c>
      <c r="L25104" s="14">
        <f>AND(vyberHrace&lt;&gt;"",ISNUMBER(SEARCH(vyberHrace,$B25104)))</f>
      </c>
      <c r="M25104" s="14">
        <f>AND($I25104=MID(kododd,1,2),$J25104=MID(kododd,3,3))</f>
      </c>
    </row>
    <row r="25105">
      <c r="A25105" s="95">
        <v>43757</v>
      </c>
      <c r="B25105" s="93" t="s">
        <v>5403</v>
      </c>
      <c r="C25105" s="93" t="s">
        <v>1398</v>
      </c>
      <c r="E25105" s="95">
        <v>2080</v>
      </c>
      <c r="F25105" s="95">
        <v>1188895</v>
      </c>
      <c r="G25105" s="95">
        <v>200</v>
      </c>
      <c r="H25105" s="93" t="s">
        <v>2350</v>
      </c>
      <c r="I25105" s="93" t="s">
        <v>23903</v>
      </c>
      <c r="J25105" s="93" t="s">
        <v>20859</v>
      </c>
      <c r="K25105" s="93" t="s">
        <v>2348</v>
      </c>
      <c r="L25105" s="14">
        <f>AND(vyberHrace&lt;&gt;"",ISNUMBER(SEARCH(vyberHrace,$B25105)))</f>
      </c>
      <c r="M25105" s="14">
        <f>AND($I25105=MID(kododd,1,2),$J25105=MID(kododd,3,3))</f>
      </c>
    </row>
    <row r="25106">
      <c r="A25106" s="95">
        <v>46543</v>
      </c>
      <c r="B25106" s="93" t="s">
        <v>5404</v>
      </c>
      <c r="C25106" s="93" t="s">
        <v>1448</v>
      </c>
      <c r="E25106" s="95">
        <v>2470</v>
      </c>
      <c r="F25106" s="95">
        <v>14915650</v>
      </c>
      <c r="G25106" s="95">
        <v>200</v>
      </c>
      <c r="H25106" s="93" t="s">
        <v>6724</v>
      </c>
      <c r="I25106" s="93" t="s">
        <v>23903</v>
      </c>
      <c r="J25106" s="93" t="s">
        <v>20859</v>
      </c>
      <c r="K25106" s="93" t="s">
        <v>2348</v>
      </c>
      <c r="L25106" s="14">
        <f>AND(vyberHrace&lt;&gt;"",ISNUMBER(SEARCH(vyberHrace,$B25106)))</f>
      </c>
      <c r="M25106" s="14">
        <f>AND($I25106=MID(kododd,1,2),$J25106=MID(kododd,3,3))</f>
      </c>
    </row>
    <row r="25107">
      <c r="A25107" s="95">
        <v>38796</v>
      </c>
      <c r="B25107" s="93" t="s">
        <v>5405</v>
      </c>
      <c r="C25107" s="93" t="s">
        <v>1451</v>
      </c>
      <c r="E25107" s="95">
        <v>2008</v>
      </c>
      <c r="F25107" s="95">
        <v>1106341</v>
      </c>
      <c r="G25107" s="95">
        <v>200</v>
      </c>
      <c r="H25107" s="93" t="s">
        <v>2350</v>
      </c>
      <c r="I25107" s="93" t="s">
        <v>23903</v>
      </c>
      <c r="J25107" s="93" t="s">
        <v>20859</v>
      </c>
      <c r="K25107" s="93" t="s">
        <v>2348</v>
      </c>
      <c r="L25107" s="14">
        <f>AND(vyberHrace&lt;&gt;"",ISNUMBER(SEARCH(vyberHrace,$B25107)))</f>
      </c>
      <c r="M25107" s="14">
        <f>AND($I25107=MID(kododd,1,2),$J25107=MID(kododd,3,3))</f>
      </c>
    </row>
    <row r="25108">
      <c r="A25108" s="95">
        <v>49752</v>
      </c>
      <c r="B25108" s="93" t="s">
        <v>28083</v>
      </c>
      <c r="C25108" s="93" t="s">
        <v>1457</v>
      </c>
      <c r="E25108" s="95">
        <v>2168</v>
      </c>
      <c r="F25108" s="95">
        <v>1125923</v>
      </c>
      <c r="G25108" s="95">
        <v>200</v>
      </c>
      <c r="H25108" s="93" t="s">
        <v>2350</v>
      </c>
      <c r="I25108" s="93" t="s">
        <v>23903</v>
      </c>
      <c r="J25108" s="93" t="s">
        <v>20859</v>
      </c>
      <c r="K25108" s="93" t="s">
        <v>2348</v>
      </c>
      <c r="L25108" s="14">
        <f>AND(vyberHrace&lt;&gt;"",ISNUMBER(SEARCH(vyberHrace,$B25108)))</f>
      </c>
      <c r="M25108" s="14">
        <f>AND($I25108=MID(kododd,1,2),$J25108=MID(kododd,3,3))</f>
      </c>
    </row>
    <row r="25109">
      <c r="A25109" s="95">
        <v>49724</v>
      </c>
      <c r="B25109" s="93" t="s">
        <v>5407</v>
      </c>
      <c r="C25109" s="93" t="s">
        <v>1421</v>
      </c>
      <c r="E25109" s="95">
        <v>2654</v>
      </c>
      <c r="F25109" s="95">
        <v>24126055</v>
      </c>
      <c r="G25109" s="95">
        <v>200</v>
      </c>
      <c r="H25109" s="93" t="s">
        <v>2354</v>
      </c>
      <c r="I25109" s="93" t="s">
        <v>23903</v>
      </c>
      <c r="J25109" s="93" t="s">
        <v>20859</v>
      </c>
      <c r="K25109" s="93" t="s">
        <v>2348</v>
      </c>
      <c r="L25109" s="14">
        <f>AND(vyberHrace&lt;&gt;"",ISNUMBER(SEARCH(vyberHrace,$B25109)))</f>
      </c>
      <c r="M25109" s="14">
        <f>AND($I25109=MID(kododd,1,2),$J25109=MID(kododd,3,3))</f>
      </c>
    </row>
    <row r="25110">
      <c r="A25110" s="95">
        <v>62393</v>
      </c>
      <c r="B25110" s="93" t="s">
        <v>28562</v>
      </c>
      <c r="C25110" s="93" t="s">
        <v>1475</v>
      </c>
      <c r="F25110" s="95">
        <v>14974355</v>
      </c>
      <c r="G25110" s="95">
        <v>200</v>
      </c>
      <c r="H25110" s="93" t="s">
        <v>6724</v>
      </c>
      <c r="I25110" s="93" t="s">
        <v>23903</v>
      </c>
      <c r="J25110" s="93" t="s">
        <v>20859</v>
      </c>
      <c r="K25110" s="93" t="s">
        <v>2348</v>
      </c>
      <c r="L25110" s="14">
        <f>AND(vyberHrace&lt;&gt;"",ISNUMBER(SEARCH(vyberHrace,$B25110)))</f>
      </c>
      <c r="M25110" s="14">
        <f>AND($I25110=MID(kododd,1,2),$J25110=MID(kododd,3,3))</f>
      </c>
    </row>
    <row r="25111">
      <c r="A25111" s="95">
        <v>63623</v>
      </c>
      <c r="B25111" s="93" t="s">
        <v>29918</v>
      </c>
      <c r="C25111" s="93" t="s">
        <v>1410</v>
      </c>
      <c r="E25111" s="95">
        <v>1899</v>
      </c>
      <c r="F25111" s="95">
        <v>14955628</v>
      </c>
      <c r="G25111" s="95">
        <v>200</v>
      </c>
      <c r="H25111" s="93" t="s">
        <v>6724</v>
      </c>
      <c r="I25111" s="93" t="s">
        <v>23903</v>
      </c>
      <c r="J25111" s="93" t="s">
        <v>20859</v>
      </c>
      <c r="K25111" s="93" t="s">
        <v>2348</v>
      </c>
      <c r="L25111" s="14">
        <f>AND(vyberHrace&lt;&gt;"",ISNUMBER(SEARCH(vyberHrace,$B25111)))</f>
      </c>
      <c r="M25111" s="14">
        <f>AND($I25111=MID(kododd,1,2),$J25111=MID(kododd,3,3))</f>
      </c>
    </row>
    <row r="25112">
      <c r="A25112" s="95">
        <v>39923</v>
      </c>
      <c r="B25112" s="93" t="s">
        <v>5408</v>
      </c>
      <c r="C25112" s="93" t="s">
        <v>1398</v>
      </c>
      <c r="E25112" s="95">
        <v>2741</v>
      </c>
      <c r="F25112" s="95">
        <v>1170546</v>
      </c>
      <c r="G25112" s="95">
        <v>200</v>
      </c>
      <c r="H25112" s="93" t="s">
        <v>2350</v>
      </c>
      <c r="I25112" s="93" t="s">
        <v>23903</v>
      </c>
      <c r="J25112" s="93" t="s">
        <v>20859</v>
      </c>
      <c r="K25112" s="93" t="s">
        <v>2348</v>
      </c>
      <c r="L25112" s="14">
        <f>AND(vyberHrace&lt;&gt;"",ISNUMBER(SEARCH(vyberHrace,$B25112)))</f>
      </c>
      <c r="M25112" s="14">
        <f>AND($I25112=MID(kododd,1,2),$J25112=MID(kododd,3,3))</f>
      </c>
    </row>
    <row r="25113">
      <c r="A25113" s="95">
        <v>29593</v>
      </c>
      <c r="B25113" s="93" t="s">
        <v>5409</v>
      </c>
      <c r="C25113" s="93" t="s">
        <v>1462</v>
      </c>
      <c r="E25113" s="95">
        <v>1857</v>
      </c>
      <c r="F25113" s="95">
        <v>1123335</v>
      </c>
      <c r="G25113" s="95">
        <v>200</v>
      </c>
      <c r="H25113" s="93" t="s">
        <v>2350</v>
      </c>
      <c r="I25113" s="93" t="s">
        <v>23903</v>
      </c>
      <c r="J25113" s="93" t="s">
        <v>20859</v>
      </c>
      <c r="K25113" s="93" t="s">
        <v>2348</v>
      </c>
      <c r="L25113" s="14">
        <f>AND(vyberHrace&lt;&gt;"",ISNUMBER(SEARCH(vyberHrace,$B25113)))</f>
      </c>
      <c r="M25113" s="14">
        <f>AND($I25113=MID(kododd,1,2),$J25113=MID(kododd,3,3))</f>
      </c>
    </row>
    <row r="25114">
      <c r="A25114" s="95">
        <v>61849</v>
      </c>
      <c r="B25114" s="93" t="s">
        <v>27990</v>
      </c>
      <c r="C25114" s="93" t="s">
        <v>3255</v>
      </c>
      <c r="E25114" s="95">
        <v>2113</v>
      </c>
      <c r="F25114" s="95">
        <v>21008272</v>
      </c>
      <c r="G25114" s="95">
        <v>200</v>
      </c>
      <c r="H25114" s="93" t="s">
        <v>2350</v>
      </c>
      <c r="I25114" s="93" t="s">
        <v>23903</v>
      </c>
      <c r="J25114" s="93" t="s">
        <v>20859</v>
      </c>
      <c r="K25114" s="93" t="s">
        <v>2348</v>
      </c>
      <c r="L25114" s="14">
        <f>AND(vyberHrace&lt;&gt;"",ISNUMBER(SEARCH(vyberHrace,$B25114)))</f>
      </c>
      <c r="M25114" s="14">
        <f>AND($I25114=MID(kododd,1,2),$J25114=MID(kododd,3,3))</f>
      </c>
    </row>
    <row r="25115">
      <c r="A25115" s="95">
        <v>52974</v>
      </c>
      <c r="B25115" s="93" t="s">
        <v>5467</v>
      </c>
      <c r="C25115" s="93" t="s">
        <v>1454</v>
      </c>
      <c r="E25115" s="95">
        <v>2187</v>
      </c>
      <c r="F25115" s="95">
        <v>1161407</v>
      </c>
      <c r="G25115" s="95">
        <v>200</v>
      </c>
      <c r="H25115" s="93" t="s">
        <v>2350</v>
      </c>
      <c r="I25115" s="93" t="s">
        <v>23903</v>
      </c>
      <c r="J25115" s="93" t="s">
        <v>20859</v>
      </c>
      <c r="K25115" s="93" t="s">
        <v>2348</v>
      </c>
      <c r="L25115" s="14">
        <f>AND(vyberHrace&lt;&gt;"",ISNUMBER(SEARCH(vyberHrace,$B25115)))</f>
      </c>
      <c r="M25115" s="14">
        <f>AND($I25115=MID(kododd,1,2),$J25115=MID(kododd,3,3))</f>
      </c>
    </row>
    <row r="25116">
      <c r="A25116" s="95">
        <v>37826</v>
      </c>
      <c r="B25116" s="93" t="s">
        <v>17424</v>
      </c>
      <c r="C25116" s="93" t="s">
        <v>1423</v>
      </c>
      <c r="E25116" s="95">
        <v>2505</v>
      </c>
      <c r="F25116" s="95">
        <v>1112953</v>
      </c>
      <c r="G25116" s="95">
        <v>200</v>
      </c>
      <c r="H25116" s="93" t="s">
        <v>2350</v>
      </c>
      <c r="I25116" s="93" t="s">
        <v>23903</v>
      </c>
      <c r="J25116" s="93" t="s">
        <v>20859</v>
      </c>
      <c r="K25116" s="93" t="s">
        <v>2348</v>
      </c>
      <c r="L25116" s="14">
        <f>AND(vyberHrace&lt;&gt;"",ISNUMBER(SEARCH(vyberHrace,$B25116)))</f>
      </c>
      <c r="M25116" s="14">
        <f>AND($I25116=MID(kododd,1,2),$J25116=MID(kododd,3,3))</f>
      </c>
    </row>
    <row r="25117">
      <c r="A25117" s="95">
        <v>53576</v>
      </c>
      <c r="B25117" s="93" t="s">
        <v>17426</v>
      </c>
      <c r="C25117" s="93" t="s">
        <v>1423</v>
      </c>
      <c r="E25117" s="95">
        <v>2664</v>
      </c>
      <c r="F25117" s="95">
        <v>14102951</v>
      </c>
      <c r="G25117" s="95">
        <v>200</v>
      </c>
      <c r="H25117" s="93" t="s">
        <v>2356</v>
      </c>
      <c r="I25117" s="93" t="s">
        <v>23903</v>
      </c>
      <c r="J25117" s="93" t="s">
        <v>20859</v>
      </c>
      <c r="K25117" s="93" t="s">
        <v>2348</v>
      </c>
      <c r="L25117" s="14">
        <f>AND(vyberHrace&lt;&gt;"",ISNUMBER(SEARCH(vyberHrace,$B25117)))</f>
      </c>
      <c r="M25117" s="14">
        <f>AND($I25117=MID(kododd,1,2),$J25117=MID(kododd,3,3))</f>
      </c>
    </row>
    <row r="25118">
      <c r="A25118" s="95">
        <v>63850</v>
      </c>
      <c r="B25118" s="93" t="s">
        <v>30059</v>
      </c>
      <c r="C25118" s="93" t="s">
        <v>1416</v>
      </c>
      <c r="E25118" s="95">
        <v>1784</v>
      </c>
      <c r="F25118" s="95">
        <v>2830515</v>
      </c>
      <c r="G25118" s="95">
        <v>200</v>
      </c>
      <c r="H25118" s="93" t="s">
        <v>5488</v>
      </c>
      <c r="I25118" s="93" t="s">
        <v>23903</v>
      </c>
      <c r="J25118" s="93" t="s">
        <v>20859</v>
      </c>
      <c r="K25118" s="93" t="s">
        <v>2348</v>
      </c>
      <c r="L25118" s="14">
        <f>AND(vyberHrace&lt;&gt;"",ISNUMBER(SEARCH(vyberHrace,$B25118)))</f>
      </c>
      <c r="M25118" s="14">
        <f>AND($I25118=MID(kododd,1,2),$J25118=MID(kododd,3,3))</f>
      </c>
    </row>
    <row r="25119">
      <c r="A25119" s="95">
        <v>57630</v>
      </c>
      <c r="B25119" s="93" t="s">
        <v>24204</v>
      </c>
      <c r="C25119" s="93" t="s">
        <v>1437</v>
      </c>
      <c r="E25119" s="95">
        <v>2291</v>
      </c>
      <c r="F25119" s="95">
        <v>1608894</v>
      </c>
      <c r="G25119" s="95">
        <v>200</v>
      </c>
      <c r="H25119" s="93" t="s">
        <v>269</v>
      </c>
      <c r="I25119" s="93" t="s">
        <v>23903</v>
      </c>
      <c r="J25119" s="93" t="s">
        <v>20859</v>
      </c>
      <c r="K25119" s="93" t="s">
        <v>2348</v>
      </c>
      <c r="L25119" s="14">
        <f>AND(vyberHrace&lt;&gt;"",ISNUMBER(SEARCH(vyberHrace,$B25119)))</f>
      </c>
      <c r="M25119" s="14">
        <f>AND($I25119=MID(kododd,1,2),$J25119=MID(kododd,3,3))</f>
      </c>
    </row>
    <row r="25120">
      <c r="A25120" s="95">
        <v>63619</v>
      </c>
      <c r="B25120" s="93" t="s">
        <v>29919</v>
      </c>
      <c r="C25120" s="93" t="s">
        <v>1416</v>
      </c>
      <c r="E25120" s="95">
        <v>2416</v>
      </c>
      <c r="F25120" s="95">
        <v>1662643</v>
      </c>
      <c r="G25120" s="95">
        <v>200</v>
      </c>
      <c r="H25120" s="93" t="s">
        <v>269</v>
      </c>
      <c r="I25120" s="93" t="s">
        <v>23903</v>
      </c>
      <c r="J25120" s="93" t="s">
        <v>20859</v>
      </c>
      <c r="K25120" s="93" t="s">
        <v>2348</v>
      </c>
      <c r="L25120" s="14">
        <f>AND(vyberHrace&lt;&gt;"",ISNUMBER(SEARCH(vyberHrace,$B25120)))</f>
      </c>
      <c r="M25120" s="14">
        <f>AND($I25120=MID(kododd,1,2),$J25120=MID(kododd,3,3))</f>
      </c>
    </row>
    <row r="25121">
      <c r="A25121" s="95">
        <v>51393</v>
      </c>
      <c r="B25121" s="93" t="s">
        <v>5468</v>
      </c>
      <c r="C25121" s="93" t="s">
        <v>1457</v>
      </c>
      <c r="E25121" s="95">
        <v>2172</v>
      </c>
      <c r="F25121" s="95">
        <v>1620550</v>
      </c>
      <c r="G25121" s="95">
        <v>200</v>
      </c>
      <c r="H25121" s="93" t="s">
        <v>269</v>
      </c>
      <c r="I25121" s="93" t="s">
        <v>23903</v>
      </c>
      <c r="J25121" s="93" t="s">
        <v>20859</v>
      </c>
      <c r="K25121" s="93" t="s">
        <v>2348</v>
      </c>
      <c r="L25121" s="14">
        <f>AND(vyberHrace&lt;&gt;"",ISNUMBER(SEARCH(vyberHrace,$B25121)))</f>
      </c>
      <c r="M25121" s="14">
        <f>AND($I25121=MID(kododd,1,2),$J25121=MID(kododd,3,3))</f>
      </c>
    </row>
    <row r="25122">
      <c r="A25122" s="95">
        <v>29264</v>
      </c>
      <c r="B25122" s="93" t="s">
        <v>5469</v>
      </c>
      <c r="C25122" s="93" t="s">
        <v>1441</v>
      </c>
      <c r="E25122" s="95">
        <v>1908</v>
      </c>
      <c r="F25122" s="95">
        <v>14907739</v>
      </c>
      <c r="G25122" s="95">
        <v>200</v>
      </c>
      <c r="H25122" s="93" t="s">
        <v>6724</v>
      </c>
      <c r="I25122" s="93" t="s">
        <v>23903</v>
      </c>
      <c r="J25122" s="93" t="s">
        <v>20859</v>
      </c>
      <c r="K25122" s="93" t="s">
        <v>2348</v>
      </c>
      <c r="L25122" s="14">
        <f>AND(vyberHrace&lt;&gt;"",ISNUMBER(SEARCH(vyberHrace,$B25122)))</f>
      </c>
      <c r="M25122" s="14">
        <f>AND($I25122=MID(kododd,1,2),$J25122=MID(kododd,3,3))</f>
      </c>
    </row>
    <row r="25123">
      <c r="A25123" s="95">
        <v>63522</v>
      </c>
      <c r="B25123" s="93" t="s">
        <v>29763</v>
      </c>
      <c r="C25123" s="93" t="s">
        <v>3255</v>
      </c>
      <c r="E25123" s="95">
        <v>1833</v>
      </c>
      <c r="F25123" s="95">
        <v>797260</v>
      </c>
      <c r="G25123" s="95">
        <v>200</v>
      </c>
      <c r="H25123" s="93" t="s">
        <v>262</v>
      </c>
      <c r="I25123" s="93" t="s">
        <v>23903</v>
      </c>
      <c r="J25123" s="93" t="s">
        <v>20859</v>
      </c>
      <c r="K25123" s="93" t="s">
        <v>2348</v>
      </c>
      <c r="L25123" s="14">
        <f>AND(vyberHrace&lt;&gt;"",ISNUMBER(SEARCH(vyberHrace,$B25123)))</f>
      </c>
      <c r="M25123" s="14">
        <f>AND($I25123=MID(kododd,1,2),$J25123=MID(kododd,3,3))</f>
      </c>
    </row>
    <row r="25124">
      <c r="A25124" s="95">
        <v>36737</v>
      </c>
      <c r="B25124" s="93" t="s">
        <v>5470</v>
      </c>
      <c r="C25124" s="93" t="s">
        <v>1436</v>
      </c>
      <c r="E25124" s="95">
        <v>2230</v>
      </c>
      <c r="F25124" s="95">
        <v>14910659</v>
      </c>
      <c r="G25124" s="95">
        <v>200</v>
      </c>
      <c r="H25124" s="93" t="s">
        <v>6724</v>
      </c>
      <c r="I25124" s="93" t="s">
        <v>23903</v>
      </c>
      <c r="J25124" s="93" t="s">
        <v>20859</v>
      </c>
      <c r="K25124" s="93" t="s">
        <v>2348</v>
      </c>
      <c r="L25124" s="14">
        <f>AND(vyberHrace&lt;&gt;"",ISNUMBER(SEARCH(vyberHrace,$B25124)))</f>
      </c>
      <c r="M25124" s="14">
        <f>AND($I25124=MID(kododd,1,2),$J25124=MID(kododd,3,3))</f>
      </c>
    </row>
    <row r="25125">
      <c r="A25125" s="95">
        <v>38833</v>
      </c>
      <c r="B25125" s="93" t="s">
        <v>17431</v>
      </c>
      <c r="C25125" s="93" t="s">
        <v>1430</v>
      </c>
      <c r="E25125" s="95">
        <v>2385</v>
      </c>
      <c r="F25125" s="95">
        <v>13500465</v>
      </c>
      <c r="G25125" s="95">
        <v>200</v>
      </c>
      <c r="H25125" s="93" t="s">
        <v>257</v>
      </c>
      <c r="I25125" s="93" t="s">
        <v>23903</v>
      </c>
      <c r="J25125" s="93" t="s">
        <v>20859</v>
      </c>
      <c r="K25125" s="93" t="s">
        <v>2348</v>
      </c>
      <c r="L25125" s="14">
        <f>AND(vyberHrace&lt;&gt;"",ISNUMBER(SEARCH(vyberHrace,$B25125)))</f>
      </c>
      <c r="M25125" s="14">
        <f>AND($I25125=MID(kododd,1,2),$J25125=MID(kododd,3,3))</f>
      </c>
    </row>
    <row r="25126">
      <c r="A25126" s="95">
        <v>53769</v>
      </c>
      <c r="B25126" s="93" t="s">
        <v>1365</v>
      </c>
      <c r="C25126" s="93" t="s">
        <v>1438</v>
      </c>
      <c r="E25126" s="95">
        <v>2045</v>
      </c>
      <c r="F25126" s="95">
        <v>14933071</v>
      </c>
      <c r="G25126" s="95">
        <v>200</v>
      </c>
      <c r="H25126" s="93" t="s">
        <v>6724</v>
      </c>
      <c r="I25126" s="93" t="s">
        <v>23903</v>
      </c>
      <c r="J25126" s="93" t="s">
        <v>20859</v>
      </c>
      <c r="K25126" s="93" t="s">
        <v>2348</v>
      </c>
      <c r="L25126" s="14">
        <f>AND(vyberHrace&lt;&gt;"",ISNUMBER(SEARCH(vyberHrace,$B25126)))</f>
      </c>
      <c r="M25126" s="14">
        <f>AND($I25126=MID(kododd,1,2),$J25126=MID(kododd,3,3))</f>
      </c>
    </row>
    <row r="25127">
      <c r="A25127" s="95">
        <v>49760</v>
      </c>
      <c r="B25127" s="93" t="s">
        <v>5472</v>
      </c>
      <c r="C25127" s="93" t="s">
        <v>1400</v>
      </c>
      <c r="E25127" s="95">
        <v>2354</v>
      </c>
      <c r="F25127" s="95">
        <v>1199528</v>
      </c>
      <c r="G25127" s="95">
        <v>200</v>
      </c>
      <c r="H25127" s="93" t="s">
        <v>2350</v>
      </c>
      <c r="I25127" s="93" t="s">
        <v>23903</v>
      </c>
      <c r="J25127" s="93" t="s">
        <v>20859</v>
      </c>
      <c r="K25127" s="93" t="s">
        <v>2348</v>
      </c>
      <c r="L25127" s="14">
        <f>AND(vyberHrace&lt;&gt;"",ISNUMBER(SEARCH(vyberHrace,$B25127)))</f>
      </c>
      <c r="M25127" s="14">
        <f>AND($I25127=MID(kododd,1,2),$J25127=MID(kododd,3,3))</f>
      </c>
    </row>
    <row r="25128">
      <c r="A25128" s="95">
        <v>41940</v>
      </c>
      <c r="B25128" s="93" t="s">
        <v>5473</v>
      </c>
      <c r="C25128" s="93" t="s">
        <v>1452</v>
      </c>
      <c r="E25128" s="95">
        <v>2502</v>
      </c>
      <c r="F25128" s="95">
        <v>2107139</v>
      </c>
      <c r="G25128" s="95">
        <v>200</v>
      </c>
      <c r="H25128" s="93" t="s">
        <v>5474</v>
      </c>
      <c r="I25128" s="93" t="s">
        <v>23903</v>
      </c>
      <c r="J25128" s="93" t="s">
        <v>20859</v>
      </c>
      <c r="K25128" s="93" t="s">
        <v>2348</v>
      </c>
      <c r="L25128" s="14">
        <f>AND(vyberHrace&lt;&gt;"",ISNUMBER(SEARCH(vyberHrace,$B25128)))</f>
      </c>
      <c r="M25128" s="14">
        <f>AND($I25128=MID(kododd,1,2),$J25128=MID(kododd,3,3))</f>
      </c>
    </row>
    <row r="25129">
      <c r="A25129" s="95">
        <v>61855</v>
      </c>
      <c r="B25129" s="93" t="s">
        <v>27996</v>
      </c>
      <c r="C25129" s="93" t="s">
        <v>1455</v>
      </c>
      <c r="E25129" s="95">
        <v>2006</v>
      </c>
      <c r="F25129" s="95">
        <v>2804816</v>
      </c>
      <c r="G25129" s="95">
        <v>200</v>
      </c>
      <c r="H25129" s="93" t="s">
        <v>5488</v>
      </c>
      <c r="I25129" s="93" t="s">
        <v>23903</v>
      </c>
      <c r="J25129" s="93" t="s">
        <v>20859</v>
      </c>
      <c r="K25129" s="93" t="s">
        <v>2348</v>
      </c>
      <c r="L25129" s="14">
        <f>AND(vyberHrace&lt;&gt;"",ISNUMBER(SEARCH(vyberHrace,$B25129)))</f>
      </c>
      <c r="M25129" s="14">
        <f>AND($I25129=MID(kododd,1,2),$J25129=MID(kododd,3,3))</f>
      </c>
    </row>
    <row r="25130">
      <c r="A25130" s="95">
        <v>34266</v>
      </c>
      <c r="B25130" s="93" t="s">
        <v>5475</v>
      </c>
      <c r="C25130" s="93" t="s">
        <v>1452</v>
      </c>
      <c r="E25130" s="95">
        <v>1957</v>
      </c>
      <c r="F25130" s="95">
        <v>1128639</v>
      </c>
      <c r="G25130" s="95">
        <v>200</v>
      </c>
      <c r="H25130" s="93" t="s">
        <v>2350</v>
      </c>
      <c r="I25130" s="93" t="s">
        <v>23903</v>
      </c>
      <c r="J25130" s="93" t="s">
        <v>20859</v>
      </c>
      <c r="K25130" s="93" t="s">
        <v>2348</v>
      </c>
      <c r="L25130" s="14">
        <f>AND(vyberHrace&lt;&gt;"",ISNUMBER(SEARCH(vyberHrace,$B25130)))</f>
      </c>
      <c r="M25130" s="14">
        <f>AND($I25130=MID(kododd,1,2),$J25130=MID(kododd,3,3))</f>
      </c>
    </row>
    <row r="25131">
      <c r="A25131" s="95">
        <v>46434</v>
      </c>
      <c r="B25131" s="93" t="s">
        <v>5476</v>
      </c>
      <c r="C25131" s="93" t="s">
        <v>1399</v>
      </c>
      <c r="E25131" s="95">
        <v>2087</v>
      </c>
      <c r="F25131" s="95">
        <v>1169327</v>
      </c>
      <c r="G25131" s="95">
        <v>200</v>
      </c>
      <c r="H25131" s="93" t="s">
        <v>2350</v>
      </c>
      <c r="I25131" s="93" t="s">
        <v>23903</v>
      </c>
      <c r="J25131" s="93" t="s">
        <v>20859</v>
      </c>
      <c r="K25131" s="93" t="s">
        <v>2348</v>
      </c>
      <c r="L25131" s="14">
        <f>AND(vyberHrace&lt;&gt;"",ISNUMBER(SEARCH(vyberHrace,$B25131)))</f>
      </c>
      <c r="M25131" s="14">
        <f>AND($I25131=MID(kododd,1,2),$J25131=MID(kododd,3,3))</f>
      </c>
    </row>
    <row r="25132">
      <c r="A25132" s="95">
        <v>46380</v>
      </c>
      <c r="B25132" s="93" t="s">
        <v>5477</v>
      </c>
      <c r="C25132" s="93" t="s">
        <v>1433</v>
      </c>
      <c r="E25132" s="95">
        <v>2379</v>
      </c>
      <c r="F25132" s="95">
        <v>14100134</v>
      </c>
      <c r="G25132" s="95">
        <v>200</v>
      </c>
      <c r="H25132" s="93" t="s">
        <v>2356</v>
      </c>
      <c r="I25132" s="93" t="s">
        <v>23903</v>
      </c>
      <c r="J25132" s="93" t="s">
        <v>20859</v>
      </c>
      <c r="K25132" s="93" t="s">
        <v>2348</v>
      </c>
      <c r="L25132" s="14">
        <f>AND(vyberHrace&lt;&gt;"",ISNUMBER(SEARCH(vyberHrace,$B25132)))</f>
      </c>
      <c r="M25132" s="14">
        <f>AND($I25132=MID(kododd,1,2),$J25132=MID(kododd,3,3))</f>
      </c>
    </row>
    <row r="25133">
      <c r="A25133" s="95">
        <v>25060</v>
      </c>
      <c r="B25133" s="93" t="s">
        <v>5478</v>
      </c>
      <c r="C25133" s="93" t="s">
        <v>1413</v>
      </c>
      <c r="E25133" s="95">
        <v>2406</v>
      </c>
      <c r="F25133" s="95">
        <v>14900017</v>
      </c>
      <c r="G25133" s="95">
        <v>200</v>
      </c>
      <c r="H25133" s="93" t="s">
        <v>6724</v>
      </c>
      <c r="I25133" s="93" t="s">
        <v>23903</v>
      </c>
      <c r="J25133" s="93" t="s">
        <v>20859</v>
      </c>
      <c r="K25133" s="93" t="s">
        <v>2348</v>
      </c>
      <c r="L25133" s="14">
        <f>AND(vyberHrace&lt;&gt;"",ISNUMBER(SEARCH(vyberHrace,$B25133)))</f>
      </c>
      <c r="M25133" s="14">
        <f>AND($I25133=MID(kododd,1,2),$J25133=MID(kododd,3,3))</f>
      </c>
    </row>
    <row r="25134">
      <c r="A25134" s="95">
        <v>55307</v>
      </c>
      <c r="B25134" s="93" t="s">
        <v>1366</v>
      </c>
      <c r="C25134" s="93" t="s">
        <v>1436</v>
      </c>
      <c r="E25134" s="95">
        <v>1601</v>
      </c>
      <c r="F25134" s="95">
        <v>14930218</v>
      </c>
      <c r="G25134" s="95">
        <v>200</v>
      </c>
      <c r="H25134" s="93" t="s">
        <v>6724</v>
      </c>
      <c r="I25134" s="93" t="s">
        <v>23903</v>
      </c>
      <c r="J25134" s="93" t="s">
        <v>20859</v>
      </c>
      <c r="K25134" s="93" t="s">
        <v>2348</v>
      </c>
      <c r="L25134" s="14">
        <f>AND(vyberHrace&lt;&gt;"",ISNUMBER(SEARCH(vyberHrace,$B25134)))</f>
      </c>
      <c r="M25134" s="14">
        <f>AND($I25134=MID(kododd,1,2),$J25134=MID(kododd,3,3))</f>
      </c>
    </row>
    <row r="25135">
      <c r="A25135" s="95">
        <v>37825</v>
      </c>
      <c r="B25135" s="93" t="s">
        <v>5479</v>
      </c>
      <c r="C25135" s="93" t="s">
        <v>1434</v>
      </c>
      <c r="E25135" s="95">
        <v>2547</v>
      </c>
      <c r="F25135" s="95">
        <v>1116207</v>
      </c>
      <c r="G25135" s="95">
        <v>200</v>
      </c>
      <c r="H25135" s="93" t="s">
        <v>2350</v>
      </c>
      <c r="I25135" s="93" t="s">
        <v>23903</v>
      </c>
      <c r="J25135" s="93" t="s">
        <v>20859</v>
      </c>
      <c r="K25135" s="93" t="s">
        <v>2348</v>
      </c>
      <c r="L25135" s="14">
        <f>AND(vyberHrace&lt;&gt;"",ISNUMBER(SEARCH(vyberHrace,$B25135)))</f>
      </c>
      <c r="M25135" s="14">
        <f>AND($I25135=MID(kododd,1,2),$J25135=MID(kododd,3,3))</f>
      </c>
    </row>
    <row r="25136">
      <c r="A25136" s="95">
        <v>51561</v>
      </c>
      <c r="B25136" s="93" t="s">
        <v>5480</v>
      </c>
      <c r="C25136" s="93" t="s">
        <v>1462</v>
      </c>
      <c r="E25136" s="95">
        <v>1920</v>
      </c>
      <c r="F25136" s="95">
        <v>2277492</v>
      </c>
      <c r="G25136" s="95">
        <v>200</v>
      </c>
      <c r="H25136" s="93" t="s">
        <v>5481</v>
      </c>
      <c r="I25136" s="93" t="s">
        <v>23903</v>
      </c>
      <c r="J25136" s="93" t="s">
        <v>20859</v>
      </c>
      <c r="K25136" s="93" t="s">
        <v>2348</v>
      </c>
      <c r="L25136" s="14">
        <f>AND(vyberHrace&lt;&gt;"",ISNUMBER(SEARCH(vyberHrace,$B25136)))</f>
      </c>
      <c r="M25136" s="14">
        <f>AND($I25136=MID(kododd,1,2),$J25136=MID(kododd,3,3))</f>
      </c>
    </row>
    <row r="25137">
      <c r="A25137" s="95">
        <v>63514</v>
      </c>
      <c r="B25137" s="93" t="s">
        <v>29764</v>
      </c>
      <c r="C25137" s="93" t="s">
        <v>1422</v>
      </c>
      <c r="F25137" s="95">
        <v>80427251</v>
      </c>
      <c r="G25137" s="95">
        <v>200</v>
      </c>
      <c r="H25137" s="93" t="s">
        <v>1490</v>
      </c>
      <c r="I25137" s="93" t="s">
        <v>23903</v>
      </c>
      <c r="J25137" s="93" t="s">
        <v>20859</v>
      </c>
      <c r="K25137" s="93" t="s">
        <v>2348</v>
      </c>
      <c r="L25137" s="14">
        <f>AND(vyberHrace&lt;&gt;"",ISNUMBER(SEARCH(vyberHrace,$B25137)))</f>
      </c>
      <c r="M25137" s="14">
        <f>AND($I25137=MID(kododd,1,2),$J25137=MID(kododd,3,3))</f>
      </c>
    </row>
    <row r="25138">
      <c r="A25138" s="95">
        <v>43758</v>
      </c>
      <c r="B25138" s="93" t="s">
        <v>5482</v>
      </c>
      <c r="C25138" s="93" t="s">
        <v>1438</v>
      </c>
      <c r="E25138" s="95">
        <v>2174</v>
      </c>
      <c r="F25138" s="95">
        <v>21816409</v>
      </c>
      <c r="G25138" s="95">
        <v>200</v>
      </c>
      <c r="H25138" s="93" t="s">
        <v>2350</v>
      </c>
      <c r="I25138" s="93" t="s">
        <v>23903</v>
      </c>
      <c r="J25138" s="93" t="s">
        <v>20859</v>
      </c>
      <c r="K25138" s="93" t="s">
        <v>2348</v>
      </c>
      <c r="L25138" s="14">
        <f>AND(vyberHrace&lt;&gt;"",ISNUMBER(SEARCH(vyberHrace,$B25138)))</f>
      </c>
      <c r="M25138" s="14">
        <f>AND($I25138=MID(kododd,1,2),$J25138=MID(kododd,3,3))</f>
      </c>
    </row>
    <row r="25139">
      <c r="A25139" s="95">
        <v>32729</v>
      </c>
      <c r="B25139" s="93" t="s">
        <v>5483</v>
      </c>
      <c r="C25139" s="93" t="s">
        <v>1470</v>
      </c>
      <c r="E25139" s="95">
        <v>1731</v>
      </c>
      <c r="F25139" s="95">
        <v>1110683</v>
      </c>
      <c r="G25139" s="95">
        <v>200</v>
      </c>
      <c r="H25139" s="93" t="s">
        <v>2350</v>
      </c>
      <c r="I25139" s="93" t="s">
        <v>23903</v>
      </c>
      <c r="J25139" s="93" t="s">
        <v>20859</v>
      </c>
      <c r="K25139" s="93" t="s">
        <v>2348</v>
      </c>
      <c r="L25139" s="14">
        <f>AND(vyberHrace&lt;&gt;"",ISNUMBER(SEARCH(vyberHrace,$B25139)))</f>
      </c>
      <c r="M25139" s="14">
        <f>AND($I25139=MID(kododd,1,2),$J25139=MID(kododd,3,3))</f>
      </c>
    </row>
    <row r="25140">
      <c r="A25140" s="95">
        <v>34197</v>
      </c>
      <c r="B25140" s="93" t="s">
        <v>5484</v>
      </c>
      <c r="C25140" s="93" t="s">
        <v>1442</v>
      </c>
      <c r="E25140" s="95">
        <v>2174</v>
      </c>
      <c r="F25140" s="95">
        <v>14905647</v>
      </c>
      <c r="G25140" s="95">
        <v>200</v>
      </c>
      <c r="H25140" s="93" t="s">
        <v>6724</v>
      </c>
      <c r="I25140" s="93" t="s">
        <v>23903</v>
      </c>
      <c r="J25140" s="93" t="s">
        <v>20859</v>
      </c>
      <c r="K25140" s="93" t="s">
        <v>2348</v>
      </c>
      <c r="L25140" s="14">
        <f>AND(vyberHrace&lt;&gt;"",ISNUMBER(SEARCH(vyberHrace,$B25140)))</f>
      </c>
      <c r="M25140" s="14">
        <f>AND($I25140=MID(kododd,1,2),$J25140=MID(kododd,3,3))</f>
      </c>
    </row>
    <row r="25141">
      <c r="A25141" s="95">
        <v>39859</v>
      </c>
      <c r="B25141" s="93" t="s">
        <v>5485</v>
      </c>
      <c r="C25141" s="93" t="s">
        <v>1414</v>
      </c>
      <c r="E25141" s="95">
        <v>2166</v>
      </c>
      <c r="F25141" s="95">
        <v>14925168</v>
      </c>
      <c r="G25141" s="95">
        <v>200</v>
      </c>
      <c r="H25141" s="93" t="s">
        <v>6724</v>
      </c>
      <c r="I25141" s="93" t="s">
        <v>23903</v>
      </c>
      <c r="J25141" s="93" t="s">
        <v>20859</v>
      </c>
      <c r="K25141" s="93" t="s">
        <v>2348</v>
      </c>
      <c r="L25141" s="14">
        <f>AND(vyberHrace&lt;&gt;"",ISNUMBER(SEARCH(vyberHrace,$B25141)))</f>
      </c>
      <c r="M25141" s="14">
        <f>AND($I25141=MID(kododd,1,2),$J25141=MID(kododd,3,3))</f>
      </c>
    </row>
    <row r="25142">
      <c r="A25142" s="95">
        <v>38764</v>
      </c>
      <c r="B25142" s="93" t="s">
        <v>5486</v>
      </c>
      <c r="C25142" s="93" t="s">
        <v>1409</v>
      </c>
      <c r="E25142" s="95">
        <v>2549</v>
      </c>
      <c r="F25142" s="95">
        <v>14928752</v>
      </c>
      <c r="G25142" s="95">
        <v>200</v>
      </c>
      <c r="H25142" s="93" t="s">
        <v>6724</v>
      </c>
      <c r="I25142" s="93" t="s">
        <v>23903</v>
      </c>
      <c r="J25142" s="93" t="s">
        <v>20859</v>
      </c>
      <c r="K25142" s="93" t="s">
        <v>2348</v>
      </c>
      <c r="L25142" s="14">
        <f>AND(vyberHrace&lt;&gt;"",ISNUMBER(SEARCH(vyberHrace,$B25142)))</f>
      </c>
      <c r="M25142" s="14">
        <f>AND($I25142=MID(kododd,1,2),$J25142=MID(kododd,3,3))</f>
      </c>
    </row>
    <row r="25143">
      <c r="A25143" s="95">
        <v>52872</v>
      </c>
      <c r="B25143" s="93" t="s">
        <v>17450</v>
      </c>
      <c r="C25143" s="93" t="s">
        <v>1455</v>
      </c>
      <c r="D25143" s="95">
        <v>1535</v>
      </c>
      <c r="E25143" s="95">
        <v>1740</v>
      </c>
      <c r="F25143" s="95">
        <v>651077418</v>
      </c>
      <c r="G25143" s="95">
        <v>200</v>
      </c>
      <c r="H25143" s="93" t="s">
        <v>1490</v>
      </c>
      <c r="I25143" s="93" t="s">
        <v>23903</v>
      </c>
      <c r="J25143" s="93" t="s">
        <v>20859</v>
      </c>
      <c r="K25143" s="93" t="s">
        <v>2348</v>
      </c>
      <c r="L25143" s="14">
        <f>AND(vyberHrace&lt;&gt;"",ISNUMBER(SEARCH(vyberHrace,$B25143)))</f>
      </c>
      <c r="M25143" s="14">
        <f>AND($I25143=MID(kododd,1,2),$J25143=MID(kododd,3,3))</f>
      </c>
    </row>
    <row r="25144">
      <c r="A25144" s="95">
        <v>51425</v>
      </c>
      <c r="B25144" s="93" t="s">
        <v>5487</v>
      </c>
      <c r="C25144" s="93" t="s">
        <v>1456</v>
      </c>
      <c r="E25144" s="95">
        <v>2641</v>
      </c>
      <c r="F25144" s="95">
        <v>2805677</v>
      </c>
      <c r="G25144" s="95">
        <v>200</v>
      </c>
      <c r="H25144" s="93" t="s">
        <v>5488</v>
      </c>
      <c r="I25144" s="93" t="s">
        <v>23903</v>
      </c>
      <c r="J25144" s="93" t="s">
        <v>20859</v>
      </c>
      <c r="K25144" s="93" t="s">
        <v>2348</v>
      </c>
      <c r="L25144" s="14">
        <f>AND(vyberHrace&lt;&gt;"",ISNUMBER(SEARCH(vyberHrace,$B25144)))</f>
      </c>
      <c r="M25144" s="14">
        <f>AND($I25144=MID(kododd,1,2),$J25144=MID(kododd,3,3))</f>
      </c>
    </row>
    <row r="25145">
      <c r="A25145" s="95">
        <v>59633</v>
      </c>
      <c r="B25145" s="93" t="s">
        <v>26019</v>
      </c>
      <c r="C25145" s="93" t="s">
        <v>1452</v>
      </c>
      <c r="E25145" s="95">
        <v>1853</v>
      </c>
      <c r="F25145" s="95">
        <v>21838259</v>
      </c>
      <c r="G25145" s="95">
        <v>200</v>
      </c>
      <c r="H25145" s="93" t="s">
        <v>2350</v>
      </c>
      <c r="I25145" s="93" t="s">
        <v>23903</v>
      </c>
      <c r="J25145" s="93" t="s">
        <v>20859</v>
      </c>
      <c r="K25145" s="93" t="s">
        <v>2348</v>
      </c>
      <c r="L25145" s="14">
        <f>AND(vyberHrace&lt;&gt;"",ISNUMBER(SEARCH(vyberHrace,$B25145)))</f>
      </c>
      <c r="M25145" s="14">
        <f>AND($I25145=MID(kododd,1,2),$J25145=MID(kododd,3,3))</f>
      </c>
    </row>
    <row r="25146">
      <c r="A25146" s="95">
        <v>59635</v>
      </c>
      <c r="B25146" s="93" t="s">
        <v>26021</v>
      </c>
      <c r="C25146" s="93" t="s">
        <v>1423</v>
      </c>
      <c r="E25146" s="95">
        <v>1504</v>
      </c>
      <c r="F25146" s="95">
        <v>21069930</v>
      </c>
      <c r="G25146" s="95">
        <v>200</v>
      </c>
      <c r="H25146" s="93" t="s">
        <v>2350</v>
      </c>
      <c r="I25146" s="93" t="s">
        <v>23903</v>
      </c>
      <c r="J25146" s="93" t="s">
        <v>20859</v>
      </c>
      <c r="K25146" s="93" t="s">
        <v>2348</v>
      </c>
      <c r="L25146" s="14">
        <f>AND(vyberHrace&lt;&gt;"",ISNUMBER(SEARCH(vyberHrace,$B25146)))</f>
      </c>
      <c r="M25146" s="14">
        <f>AND($I25146=MID(kododd,1,2),$J25146=MID(kododd,3,3))</f>
      </c>
    </row>
    <row r="25147">
      <c r="A25147" s="95">
        <v>59634</v>
      </c>
      <c r="B25147" s="93" t="s">
        <v>26020</v>
      </c>
      <c r="C25147" s="93" t="s">
        <v>1416</v>
      </c>
      <c r="E25147" s="95">
        <v>1865</v>
      </c>
      <c r="F25147" s="95">
        <v>21067090</v>
      </c>
      <c r="G25147" s="95">
        <v>200</v>
      </c>
      <c r="H25147" s="93" t="s">
        <v>2350</v>
      </c>
      <c r="I25147" s="93" t="s">
        <v>23903</v>
      </c>
      <c r="J25147" s="93" t="s">
        <v>20859</v>
      </c>
      <c r="K25147" s="93" t="s">
        <v>2348</v>
      </c>
      <c r="L25147" s="14">
        <f>AND(vyberHrace&lt;&gt;"",ISNUMBER(SEARCH(vyberHrace,$B25147)))</f>
      </c>
      <c r="M25147" s="14">
        <f>AND($I25147=MID(kododd,1,2),$J25147=MID(kododd,3,3))</f>
      </c>
    </row>
    <row r="25148">
      <c r="A25148" s="95">
        <v>53669</v>
      </c>
      <c r="B25148" s="93" t="s">
        <v>1367</v>
      </c>
      <c r="C25148" s="93" t="s">
        <v>1438</v>
      </c>
      <c r="E25148" s="95">
        <v>1968</v>
      </c>
      <c r="F25148" s="95">
        <v>16210271</v>
      </c>
      <c r="G25148" s="95">
        <v>200</v>
      </c>
      <c r="H25148" s="93" t="s">
        <v>259</v>
      </c>
      <c r="I25148" s="93" t="s">
        <v>23903</v>
      </c>
      <c r="J25148" s="93" t="s">
        <v>20859</v>
      </c>
      <c r="K25148" s="93" t="s">
        <v>2348</v>
      </c>
      <c r="L25148" s="14">
        <f>AND(vyberHrace&lt;&gt;"",ISNUMBER(SEARCH(vyberHrace,$B25148)))</f>
      </c>
      <c r="M25148" s="14">
        <f>AND($I25148=MID(kododd,1,2),$J25148=MID(kododd,3,3))</f>
      </c>
    </row>
    <row r="25149">
      <c r="A25149" s="95">
        <v>59705</v>
      </c>
      <c r="B25149" s="93" t="s">
        <v>26082</v>
      </c>
      <c r="C25149" s="93" t="s">
        <v>1444</v>
      </c>
      <c r="E25149" s="95">
        <v>2613</v>
      </c>
      <c r="F25149" s="95">
        <v>712779</v>
      </c>
      <c r="G25149" s="95">
        <v>200</v>
      </c>
      <c r="H25149" s="93" t="s">
        <v>262</v>
      </c>
      <c r="I25149" s="93" t="s">
        <v>23903</v>
      </c>
      <c r="J25149" s="93" t="s">
        <v>20859</v>
      </c>
      <c r="K25149" s="93" t="s">
        <v>2348</v>
      </c>
      <c r="L25149" s="14">
        <f>AND(vyberHrace&lt;&gt;"",ISNUMBER(SEARCH(vyberHrace,$B25149)))</f>
      </c>
      <c r="M25149" s="14">
        <f>AND($I25149=MID(kododd,1,2),$J25149=MID(kododd,3,3))</f>
      </c>
    </row>
    <row r="25150">
      <c r="A25150" s="95">
        <v>61798</v>
      </c>
      <c r="B25150" s="93" t="s">
        <v>27945</v>
      </c>
      <c r="C25150" s="93" t="s">
        <v>1412</v>
      </c>
      <c r="E25150" s="95">
        <v>2337</v>
      </c>
      <c r="F25150" s="95">
        <v>21055874</v>
      </c>
      <c r="G25150" s="95">
        <v>200</v>
      </c>
      <c r="H25150" s="93" t="s">
        <v>2350</v>
      </c>
      <c r="I25150" s="93" t="s">
        <v>23903</v>
      </c>
      <c r="J25150" s="93" t="s">
        <v>20859</v>
      </c>
      <c r="K25150" s="93" t="s">
        <v>2348</v>
      </c>
      <c r="L25150" s="14">
        <f>AND(vyberHrace&lt;&gt;"",ISNUMBER(SEARCH(vyberHrace,$B25150)))</f>
      </c>
      <c r="M25150" s="14">
        <f>AND($I25150=MID(kododd,1,2),$J25150=MID(kododd,3,3))</f>
      </c>
    </row>
    <row r="25151">
      <c r="A25151" s="95">
        <v>59586</v>
      </c>
      <c r="B25151" s="93" t="s">
        <v>25980</v>
      </c>
      <c r="C25151" s="93" t="s">
        <v>1461</v>
      </c>
      <c r="E25151" s="95">
        <v>2346</v>
      </c>
      <c r="F25151" s="95">
        <v>14114224</v>
      </c>
      <c r="G25151" s="95">
        <v>200</v>
      </c>
      <c r="H25151" s="93" t="s">
        <v>29765</v>
      </c>
      <c r="I25151" s="93" t="s">
        <v>23903</v>
      </c>
      <c r="J25151" s="93" t="s">
        <v>20859</v>
      </c>
      <c r="K25151" s="93" t="s">
        <v>2348</v>
      </c>
      <c r="L25151" s="14">
        <f>AND(vyberHrace&lt;&gt;"",ISNUMBER(SEARCH(vyberHrace,$B25151)))</f>
      </c>
      <c r="M25151" s="14">
        <f>AND($I25151=MID(kododd,1,2),$J25151=MID(kododd,3,3))</f>
      </c>
    </row>
    <row r="25152">
      <c r="A25152" s="95">
        <v>39982</v>
      </c>
      <c r="B25152" s="93" t="s">
        <v>5489</v>
      </c>
      <c r="C25152" s="93" t="s">
        <v>1475</v>
      </c>
      <c r="E25152" s="95">
        <v>2272</v>
      </c>
      <c r="F25152" s="95">
        <v>1137840</v>
      </c>
      <c r="G25152" s="95">
        <v>200</v>
      </c>
      <c r="H25152" s="93" t="s">
        <v>2350</v>
      </c>
      <c r="I25152" s="93" t="s">
        <v>23903</v>
      </c>
      <c r="J25152" s="93" t="s">
        <v>20859</v>
      </c>
      <c r="K25152" s="93" t="s">
        <v>2348</v>
      </c>
      <c r="L25152" s="14">
        <f>AND(vyberHrace&lt;&gt;"",ISNUMBER(SEARCH(vyberHrace,$B25152)))</f>
      </c>
      <c r="M25152" s="14">
        <f>AND($I25152=MID(kododd,1,2),$J25152=MID(kododd,3,3))</f>
      </c>
    </row>
    <row r="25153">
      <c r="A25153" s="95">
        <v>51332</v>
      </c>
      <c r="B25153" s="93" t="s">
        <v>5490</v>
      </c>
      <c r="C25153" s="93" t="s">
        <v>1452</v>
      </c>
      <c r="E25153" s="95">
        <v>2453</v>
      </c>
      <c r="F25153" s="95">
        <v>720852</v>
      </c>
      <c r="G25153" s="95">
        <v>200</v>
      </c>
      <c r="H25153" s="93" t="s">
        <v>262</v>
      </c>
      <c r="I25153" s="93" t="s">
        <v>23903</v>
      </c>
      <c r="J25153" s="93" t="s">
        <v>20859</v>
      </c>
      <c r="K25153" s="93" t="s">
        <v>2348</v>
      </c>
      <c r="L25153" s="14">
        <f>AND(vyberHrace&lt;&gt;"",ISNUMBER(SEARCH(vyberHrace,$B25153)))</f>
      </c>
      <c r="M25153" s="14">
        <f>AND($I25153=MID(kododd,1,2),$J25153=MID(kododd,3,3))</f>
      </c>
    </row>
    <row r="25154">
      <c r="A25154" s="95">
        <v>15232</v>
      </c>
      <c r="B25154" s="93" t="s">
        <v>5491</v>
      </c>
      <c r="C25154" s="93" t="s">
        <v>1459</v>
      </c>
      <c r="E25154" s="95">
        <v>1784</v>
      </c>
      <c r="F25154" s="95">
        <v>1114794</v>
      </c>
      <c r="G25154" s="95">
        <v>200</v>
      </c>
      <c r="H25154" s="93" t="s">
        <v>2350</v>
      </c>
      <c r="I25154" s="93" t="s">
        <v>23903</v>
      </c>
      <c r="J25154" s="93" t="s">
        <v>20859</v>
      </c>
      <c r="K25154" s="93" t="s">
        <v>2348</v>
      </c>
      <c r="L25154" s="14">
        <f>AND(vyberHrace&lt;&gt;"",ISNUMBER(SEARCH(vyberHrace,$B25154)))</f>
      </c>
      <c r="M25154" s="14">
        <f>AND($I25154=MID(kododd,1,2),$J25154=MID(kododd,3,3))</f>
      </c>
    </row>
    <row r="25155">
      <c r="A25155" s="95">
        <v>51440</v>
      </c>
      <c r="B25155" s="93" t="s">
        <v>5492</v>
      </c>
      <c r="C25155" s="93" t="s">
        <v>1410</v>
      </c>
      <c r="E25155" s="95">
        <v>1750</v>
      </c>
      <c r="F25155" s="95">
        <v>21807760</v>
      </c>
      <c r="G25155" s="95">
        <v>200</v>
      </c>
      <c r="H25155" s="93" t="s">
        <v>2350</v>
      </c>
      <c r="I25155" s="93" t="s">
        <v>23903</v>
      </c>
      <c r="J25155" s="93" t="s">
        <v>20859</v>
      </c>
      <c r="K25155" s="93" t="s">
        <v>2348</v>
      </c>
      <c r="L25155" s="14">
        <f>AND(vyberHrace&lt;&gt;"",ISNUMBER(SEARCH(vyberHrace,$B25155)))</f>
      </c>
      <c r="M25155" s="14">
        <f>AND($I25155=MID(kododd,1,2),$J25155=MID(kododd,3,3))</f>
      </c>
    </row>
    <row r="25156">
      <c r="A25156" s="95">
        <v>53558</v>
      </c>
      <c r="B25156" s="93" t="s">
        <v>17457</v>
      </c>
      <c r="C25156" s="93" t="s">
        <v>1431</v>
      </c>
      <c r="E25156" s="95">
        <v>2603</v>
      </c>
      <c r="F25156" s="95">
        <v>1710400</v>
      </c>
      <c r="G25156" s="95">
        <v>200</v>
      </c>
      <c r="H25156" s="93" t="s">
        <v>285</v>
      </c>
      <c r="I25156" s="93" t="s">
        <v>23903</v>
      </c>
      <c r="J25156" s="93" t="s">
        <v>20859</v>
      </c>
      <c r="K25156" s="93" t="s">
        <v>2348</v>
      </c>
      <c r="L25156" s="14">
        <f>AND(vyberHrace&lt;&gt;"",ISNUMBER(SEARCH(vyberHrace,$B25156)))</f>
      </c>
      <c r="M25156" s="14">
        <f>AND($I25156=MID(kododd,1,2),$J25156=MID(kododd,3,3))</f>
      </c>
    </row>
    <row r="25157">
      <c r="A25157" s="95">
        <v>53588</v>
      </c>
      <c r="B25157" s="93" t="s">
        <v>17460</v>
      </c>
      <c r="C25157" s="93" t="s">
        <v>1431</v>
      </c>
      <c r="E25157" s="95">
        <v>2494</v>
      </c>
      <c r="F25157" s="95">
        <v>2302241</v>
      </c>
      <c r="G25157" s="95">
        <v>200</v>
      </c>
      <c r="H25157" s="93" t="s">
        <v>3204</v>
      </c>
      <c r="I25157" s="93" t="s">
        <v>23903</v>
      </c>
      <c r="J25157" s="93" t="s">
        <v>20859</v>
      </c>
      <c r="K25157" s="93" t="s">
        <v>2348</v>
      </c>
      <c r="L25157" s="14">
        <f>AND(vyberHrace&lt;&gt;"",ISNUMBER(SEARCH(vyberHrace,$B25157)))</f>
      </c>
      <c r="M25157" s="14">
        <f>AND($I25157=MID(kododd,1,2),$J25157=MID(kododd,3,3))</f>
      </c>
    </row>
    <row r="25158">
      <c r="A25158" s="95">
        <v>52996</v>
      </c>
      <c r="B25158" s="93" t="s">
        <v>5493</v>
      </c>
      <c r="C25158" s="93" t="s">
        <v>1419</v>
      </c>
      <c r="E25158" s="95">
        <v>2201</v>
      </c>
      <c r="F25158" s="95">
        <v>21819629</v>
      </c>
      <c r="G25158" s="95">
        <v>200</v>
      </c>
      <c r="H25158" s="93" t="s">
        <v>2350</v>
      </c>
      <c r="I25158" s="93" t="s">
        <v>23903</v>
      </c>
      <c r="J25158" s="93" t="s">
        <v>20859</v>
      </c>
      <c r="K25158" s="93" t="s">
        <v>2348</v>
      </c>
      <c r="L25158" s="14">
        <f>AND(vyberHrace&lt;&gt;"",ISNUMBER(SEARCH(vyberHrace,$B25158)))</f>
      </c>
      <c r="M25158" s="14">
        <f>AND($I25158=MID(kododd,1,2),$J25158=MID(kododd,3,3))</f>
      </c>
    </row>
    <row r="25159">
      <c r="A25159" s="95">
        <v>43665</v>
      </c>
      <c r="B25159" s="93" t="s">
        <v>5494</v>
      </c>
      <c r="C25159" s="93" t="s">
        <v>1403</v>
      </c>
      <c r="E25159" s="95">
        <v>2217</v>
      </c>
      <c r="F25159" s="95">
        <v>1139193</v>
      </c>
      <c r="G25159" s="95">
        <v>200</v>
      </c>
      <c r="H25159" s="93" t="s">
        <v>2350</v>
      </c>
      <c r="I25159" s="93" t="s">
        <v>23903</v>
      </c>
      <c r="J25159" s="93" t="s">
        <v>20859</v>
      </c>
      <c r="K25159" s="93" t="s">
        <v>2348</v>
      </c>
      <c r="L25159" s="14">
        <f>AND(vyberHrace&lt;&gt;"",ISNUMBER(SEARCH(vyberHrace,$B25159)))</f>
      </c>
      <c r="M25159" s="14">
        <f>AND($I25159=MID(kododd,1,2),$J25159=MID(kododd,3,3))</f>
      </c>
    </row>
    <row r="25160">
      <c r="A25160" s="95">
        <v>139</v>
      </c>
      <c r="B25160" s="93" t="s">
        <v>3100</v>
      </c>
      <c r="C25160" s="93" t="s">
        <v>1463</v>
      </c>
      <c r="D25160" s="95">
        <v>2014</v>
      </c>
      <c r="E25160" s="95">
        <v>1828</v>
      </c>
      <c r="F25160" s="95">
        <v>307297</v>
      </c>
      <c r="G25160" s="95">
        <v>200</v>
      </c>
      <c r="H25160" s="93" t="s">
        <v>28055</v>
      </c>
      <c r="I25160" s="93" t="s">
        <v>23903</v>
      </c>
      <c r="J25160" s="93" t="s">
        <v>20859</v>
      </c>
      <c r="K25160" s="93" t="s">
        <v>2348</v>
      </c>
      <c r="L25160" s="14">
        <f>AND(vyberHrace&lt;&gt;"",ISNUMBER(SEARCH(vyberHrace,$B25160)))</f>
      </c>
      <c r="M25160" s="14">
        <f>AND($I25160=MID(kododd,1,2),$J25160=MID(kododd,3,3))</f>
      </c>
    </row>
    <row r="25161">
      <c r="A25161" s="95">
        <v>55246</v>
      </c>
      <c r="B25161" s="93" t="s">
        <v>1368</v>
      </c>
      <c r="C25161" s="93" t="s">
        <v>1409</v>
      </c>
      <c r="E25161" s="95">
        <v>2609</v>
      </c>
      <c r="F25161" s="95">
        <v>1188062</v>
      </c>
      <c r="G25161" s="95">
        <v>200</v>
      </c>
      <c r="H25161" s="93" t="s">
        <v>2350</v>
      </c>
      <c r="I25161" s="93" t="s">
        <v>23903</v>
      </c>
      <c r="J25161" s="93" t="s">
        <v>20859</v>
      </c>
      <c r="K25161" s="93" t="s">
        <v>2348</v>
      </c>
      <c r="L25161" s="14">
        <f>AND(vyberHrace&lt;&gt;"",ISNUMBER(SEARCH(vyberHrace,$B25161)))</f>
      </c>
      <c r="M25161" s="14">
        <f>AND($I25161=MID(kododd,1,2),$J25161=MID(kododd,3,3))</f>
      </c>
    </row>
    <row r="25162">
      <c r="A25162" s="95">
        <v>61747</v>
      </c>
      <c r="B25162" s="93" t="s">
        <v>27897</v>
      </c>
      <c r="C25162" s="93" t="s">
        <v>1407</v>
      </c>
      <c r="E25162" s="95">
        <v>2580</v>
      </c>
      <c r="F25162" s="95">
        <v>4625498</v>
      </c>
      <c r="G25162" s="95">
        <v>200</v>
      </c>
      <c r="H25162" s="93" t="s">
        <v>259</v>
      </c>
      <c r="I25162" s="93" t="s">
        <v>23903</v>
      </c>
      <c r="J25162" s="93" t="s">
        <v>20859</v>
      </c>
      <c r="K25162" s="93" t="s">
        <v>2348</v>
      </c>
      <c r="L25162" s="14">
        <f>AND(vyberHrace&lt;&gt;"",ISNUMBER(SEARCH(vyberHrace,$B25162)))</f>
      </c>
      <c r="M25162" s="14">
        <f>AND($I25162=MID(kododd,1,2),$J25162=MID(kododd,3,3))</f>
      </c>
    </row>
    <row r="25163">
      <c r="A25163" s="95">
        <v>61699</v>
      </c>
      <c r="B25163" s="93" t="s">
        <v>26061</v>
      </c>
      <c r="C25163" s="93" t="s">
        <v>1434</v>
      </c>
      <c r="E25163" s="95">
        <v>1843</v>
      </c>
      <c r="F25163" s="95">
        <v>1139908</v>
      </c>
      <c r="G25163" s="95">
        <v>200</v>
      </c>
      <c r="H25163" s="93" t="s">
        <v>2350</v>
      </c>
      <c r="I25163" s="93" t="s">
        <v>23903</v>
      </c>
      <c r="J25163" s="93" t="s">
        <v>20859</v>
      </c>
      <c r="K25163" s="93" t="s">
        <v>2348</v>
      </c>
      <c r="L25163" s="14">
        <f>AND(vyberHrace&lt;&gt;"",ISNUMBER(SEARCH(vyberHrace,$B25163)))</f>
      </c>
      <c r="M25163" s="14">
        <f>AND($I25163=MID(kododd,1,2),$J25163=MID(kododd,3,3))</f>
      </c>
    </row>
    <row r="25164">
      <c r="A25164" s="95">
        <v>63515</v>
      </c>
      <c r="B25164" s="93" t="s">
        <v>29766</v>
      </c>
      <c r="C25164" s="93" t="s">
        <v>1407</v>
      </c>
      <c r="E25164" s="95">
        <v>2353</v>
      </c>
      <c r="F25164" s="95">
        <v>14901943</v>
      </c>
      <c r="G25164" s="95">
        <v>200</v>
      </c>
      <c r="H25164" s="93" t="s">
        <v>6724</v>
      </c>
      <c r="I25164" s="93" t="s">
        <v>23903</v>
      </c>
      <c r="J25164" s="93" t="s">
        <v>20859</v>
      </c>
      <c r="K25164" s="93" t="s">
        <v>2348</v>
      </c>
      <c r="L25164" s="14">
        <f>AND(vyberHrace&lt;&gt;"",ISNUMBER(SEARCH(vyberHrace,$B25164)))</f>
      </c>
      <c r="M25164" s="14">
        <f>AND($I25164=MID(kododd,1,2),$J25164=MID(kododd,3,3))</f>
      </c>
    </row>
    <row r="25165">
      <c r="A25165" s="95">
        <v>17697</v>
      </c>
      <c r="B25165" s="93" t="s">
        <v>5496</v>
      </c>
      <c r="C25165" s="93" t="s">
        <v>1404</v>
      </c>
      <c r="E25165" s="95">
        <v>2271</v>
      </c>
      <c r="F25165" s="95">
        <v>14900866</v>
      </c>
      <c r="G25165" s="95">
        <v>200</v>
      </c>
      <c r="H25165" s="93" t="s">
        <v>6724</v>
      </c>
      <c r="I25165" s="93" t="s">
        <v>23903</v>
      </c>
      <c r="J25165" s="93" t="s">
        <v>20859</v>
      </c>
      <c r="K25165" s="93" t="s">
        <v>2348</v>
      </c>
      <c r="L25165" s="14">
        <f>AND(vyberHrace&lt;&gt;"",ISNUMBER(SEARCH(vyberHrace,$B25165)))</f>
      </c>
      <c r="M25165" s="14">
        <f>AND($I25165=MID(kododd,1,2),$J25165=MID(kododd,3,3))</f>
      </c>
    </row>
    <row r="25166">
      <c r="A25166" s="95">
        <v>53592</v>
      </c>
      <c r="B25166" s="93" t="s">
        <v>17464</v>
      </c>
      <c r="C25166" s="93" t="s">
        <v>1464</v>
      </c>
      <c r="E25166" s="95">
        <v>2239</v>
      </c>
      <c r="F25166" s="95">
        <v>13404148</v>
      </c>
      <c r="G25166" s="95">
        <v>200</v>
      </c>
      <c r="H25166" s="93" t="s">
        <v>17465</v>
      </c>
      <c r="I25166" s="93" t="s">
        <v>23903</v>
      </c>
      <c r="J25166" s="93" t="s">
        <v>20859</v>
      </c>
      <c r="K25166" s="93" t="s">
        <v>2348</v>
      </c>
      <c r="L25166" s="14">
        <f>AND(vyberHrace&lt;&gt;"",ISNUMBER(SEARCH(vyberHrace,$B25166)))</f>
      </c>
      <c r="M25166" s="14">
        <f>AND($I25166=MID(kododd,1,2),$J25166=MID(kododd,3,3))</f>
      </c>
    </row>
    <row r="25167">
      <c r="A25167" s="95">
        <v>59779</v>
      </c>
      <c r="B25167" s="93" t="s">
        <v>26292</v>
      </c>
      <c r="C25167" s="93" t="s">
        <v>1409</v>
      </c>
      <c r="E25167" s="95">
        <v>2638</v>
      </c>
      <c r="F25167" s="95">
        <v>13306677</v>
      </c>
      <c r="G25167" s="95">
        <v>200</v>
      </c>
      <c r="H25167" s="93" t="s">
        <v>4</v>
      </c>
      <c r="I25167" s="93" t="s">
        <v>23903</v>
      </c>
      <c r="J25167" s="93" t="s">
        <v>20859</v>
      </c>
      <c r="K25167" s="93" t="s">
        <v>2348</v>
      </c>
      <c r="L25167" s="14">
        <f>AND(vyberHrace&lt;&gt;"",ISNUMBER(SEARCH(vyberHrace,$B25167)))</f>
      </c>
      <c r="M25167" s="14">
        <f>AND($I25167=MID(kododd,1,2),$J25167=MID(kododd,3,3))</f>
      </c>
    </row>
    <row r="25168">
      <c r="A25168" s="95">
        <v>47981</v>
      </c>
      <c r="B25168" s="93" t="s">
        <v>5497</v>
      </c>
      <c r="C25168" s="93" t="s">
        <v>1415</v>
      </c>
      <c r="E25168" s="95">
        <v>1979</v>
      </c>
      <c r="F25168" s="95">
        <v>14903032</v>
      </c>
      <c r="G25168" s="95">
        <v>200</v>
      </c>
      <c r="H25168" s="93" t="s">
        <v>6724</v>
      </c>
      <c r="I25168" s="93" t="s">
        <v>23903</v>
      </c>
      <c r="J25168" s="93" t="s">
        <v>20859</v>
      </c>
      <c r="K25168" s="93" t="s">
        <v>2348</v>
      </c>
      <c r="L25168" s="14">
        <f>AND(vyberHrace&lt;&gt;"",ISNUMBER(SEARCH(vyberHrace,$B25168)))</f>
      </c>
      <c r="M25168" s="14">
        <f>AND($I25168=MID(kododd,1,2),$J25168=MID(kododd,3,3))</f>
      </c>
    </row>
    <row r="25169">
      <c r="A25169" s="95">
        <v>41890</v>
      </c>
      <c r="B25169" s="93" t="s">
        <v>17471</v>
      </c>
      <c r="C25169" s="93" t="s">
        <v>1436</v>
      </c>
      <c r="E25169" s="95">
        <v>2648</v>
      </c>
      <c r="F25169" s="95">
        <v>5007003</v>
      </c>
      <c r="G25169" s="95">
        <v>200</v>
      </c>
      <c r="H25169" s="93" t="s">
        <v>5495</v>
      </c>
      <c r="I25169" s="93" t="s">
        <v>23903</v>
      </c>
      <c r="J25169" s="93" t="s">
        <v>20859</v>
      </c>
      <c r="K25169" s="93" t="s">
        <v>2348</v>
      </c>
      <c r="L25169" s="14">
        <f>AND(vyberHrace&lt;&gt;"",ISNUMBER(SEARCH(vyberHrace,$B25169)))</f>
      </c>
      <c r="M25169" s="14">
        <f>AND($I25169=MID(kododd,1,2),$J25169=MID(kododd,3,3))</f>
      </c>
    </row>
    <row r="25170">
      <c r="A25170" s="95">
        <v>43475</v>
      </c>
      <c r="B25170" s="93" t="s">
        <v>5498</v>
      </c>
      <c r="C25170" s="93" t="s">
        <v>1419</v>
      </c>
      <c r="E25170" s="95">
        <v>2445</v>
      </c>
      <c r="F25170" s="95">
        <v>14933080</v>
      </c>
      <c r="G25170" s="95">
        <v>200</v>
      </c>
      <c r="H25170" s="93" t="s">
        <v>6724</v>
      </c>
      <c r="I25170" s="93" t="s">
        <v>23903</v>
      </c>
      <c r="J25170" s="93" t="s">
        <v>20859</v>
      </c>
      <c r="K25170" s="93" t="s">
        <v>2348</v>
      </c>
      <c r="L25170" s="14">
        <f>AND(vyberHrace&lt;&gt;"",ISNUMBER(SEARCH(vyberHrace,$B25170)))</f>
      </c>
      <c r="M25170" s="14">
        <f>AND($I25170=MID(kododd,1,2),$J25170=MID(kododd,3,3))</f>
      </c>
    </row>
    <row r="25171">
      <c r="A25171" s="95">
        <v>29352</v>
      </c>
      <c r="B25171" s="93" t="s">
        <v>17476</v>
      </c>
      <c r="C25171" s="93" t="s">
        <v>1434</v>
      </c>
      <c r="E25171" s="95">
        <v>2494</v>
      </c>
      <c r="F25171" s="95">
        <v>1115120</v>
      </c>
      <c r="G25171" s="95">
        <v>200</v>
      </c>
      <c r="H25171" s="93" t="s">
        <v>2350</v>
      </c>
      <c r="I25171" s="93" t="s">
        <v>23903</v>
      </c>
      <c r="J25171" s="93" t="s">
        <v>20859</v>
      </c>
      <c r="K25171" s="93" t="s">
        <v>2348</v>
      </c>
      <c r="L25171" s="14">
        <f>AND(vyberHrace&lt;&gt;"",ISNUMBER(SEARCH(vyberHrace,$B25171)))</f>
      </c>
      <c r="M25171" s="14">
        <f>AND($I25171=MID(kododd,1,2),$J25171=MID(kododd,3,3))</f>
      </c>
    </row>
    <row r="25172">
      <c r="A25172" s="95">
        <v>31042</v>
      </c>
      <c r="B25172" s="93" t="s">
        <v>27951</v>
      </c>
      <c r="C25172" s="93" t="s">
        <v>1456</v>
      </c>
      <c r="E25172" s="95">
        <v>2021</v>
      </c>
      <c r="F25172" s="95">
        <v>1103750</v>
      </c>
      <c r="G25172" s="95">
        <v>200</v>
      </c>
      <c r="H25172" s="93" t="s">
        <v>2350</v>
      </c>
      <c r="I25172" s="93" t="s">
        <v>23903</v>
      </c>
      <c r="J25172" s="93" t="s">
        <v>20859</v>
      </c>
      <c r="K25172" s="93" t="s">
        <v>2348</v>
      </c>
      <c r="L25172" s="14">
        <f>AND(vyberHrace&lt;&gt;"",ISNUMBER(SEARCH(vyberHrace,$B25172)))</f>
      </c>
      <c r="M25172" s="14">
        <f>AND($I25172=MID(kododd,1,2),$J25172=MID(kododd,3,3))</f>
      </c>
    </row>
    <row r="25173">
      <c r="A25173" s="95">
        <v>46760</v>
      </c>
      <c r="B25173" s="93" t="s">
        <v>15919</v>
      </c>
      <c r="C25173" s="93" t="s">
        <v>1415</v>
      </c>
      <c r="E25173" s="95">
        <v>1828</v>
      </c>
      <c r="F25173" s="95">
        <v>14942143</v>
      </c>
      <c r="G25173" s="95">
        <v>200</v>
      </c>
      <c r="H25173" s="93" t="s">
        <v>6724</v>
      </c>
      <c r="I25173" s="93" t="s">
        <v>23903</v>
      </c>
      <c r="J25173" s="93" t="s">
        <v>20859</v>
      </c>
      <c r="K25173" s="93" t="s">
        <v>2348</v>
      </c>
      <c r="L25173" s="14">
        <f>AND(vyberHrace&lt;&gt;"",ISNUMBER(SEARCH(vyberHrace,$B25173)))</f>
      </c>
      <c r="M25173" s="14">
        <f>AND($I25173=MID(kododd,1,2),$J25173=MID(kododd,3,3))</f>
      </c>
    </row>
    <row r="25174">
      <c r="A25174" s="95">
        <v>58212</v>
      </c>
      <c r="B25174" s="93" t="s">
        <v>24730</v>
      </c>
      <c r="C25174" s="93" t="s">
        <v>1419</v>
      </c>
      <c r="E25174" s="95">
        <v>2274</v>
      </c>
      <c r="F25174" s="95">
        <v>14947781</v>
      </c>
      <c r="G25174" s="95">
        <v>200</v>
      </c>
      <c r="H25174" s="93" t="s">
        <v>6724</v>
      </c>
      <c r="I25174" s="93" t="s">
        <v>23903</v>
      </c>
      <c r="J25174" s="93" t="s">
        <v>20859</v>
      </c>
      <c r="K25174" s="93" t="s">
        <v>2348</v>
      </c>
      <c r="L25174" s="14">
        <f>AND(vyberHrace&lt;&gt;"",ISNUMBER(SEARCH(vyberHrace,$B25174)))</f>
      </c>
      <c r="M25174" s="14">
        <f>AND($I25174=MID(kododd,1,2),$J25174=MID(kododd,3,3))</f>
      </c>
    </row>
    <row r="25175">
      <c r="A25175" s="95">
        <v>47913</v>
      </c>
      <c r="B25175" s="93" t="s">
        <v>5499</v>
      </c>
      <c r="C25175" s="93" t="s">
        <v>1398</v>
      </c>
      <c r="E25175" s="95">
        <v>2227</v>
      </c>
      <c r="F25175" s="95">
        <v>14933721</v>
      </c>
      <c r="G25175" s="95">
        <v>200</v>
      </c>
      <c r="H25175" s="93" t="s">
        <v>6724</v>
      </c>
      <c r="I25175" s="93" t="s">
        <v>23903</v>
      </c>
      <c r="J25175" s="93" t="s">
        <v>20859</v>
      </c>
      <c r="K25175" s="93" t="s">
        <v>2348</v>
      </c>
      <c r="L25175" s="14">
        <f>AND(vyberHrace&lt;&gt;"",ISNUMBER(SEARCH(vyberHrace,$B25175)))</f>
      </c>
      <c r="M25175" s="14">
        <f>AND($I25175=MID(kododd,1,2),$J25175=MID(kododd,3,3))</f>
      </c>
    </row>
    <row r="25176">
      <c r="A25176" s="95">
        <v>32717</v>
      </c>
      <c r="B25176" s="93" t="s">
        <v>5501</v>
      </c>
      <c r="C25176" s="93" t="s">
        <v>1457</v>
      </c>
      <c r="E25176" s="95">
        <v>2379</v>
      </c>
      <c r="F25176" s="95">
        <v>14908042</v>
      </c>
      <c r="G25176" s="95">
        <v>200</v>
      </c>
      <c r="H25176" s="93" t="s">
        <v>6724</v>
      </c>
      <c r="I25176" s="93" t="s">
        <v>23903</v>
      </c>
      <c r="J25176" s="93" t="s">
        <v>20859</v>
      </c>
      <c r="K25176" s="93" t="s">
        <v>2348</v>
      </c>
      <c r="L25176" s="14">
        <f>AND(vyberHrace&lt;&gt;"",ISNUMBER(SEARCH(vyberHrace,$B25176)))</f>
      </c>
      <c r="M25176" s="14">
        <f>AND($I25176=MID(kododd,1,2),$J25176=MID(kododd,3,3))</f>
      </c>
    </row>
    <row r="25177">
      <c r="A25177" s="95">
        <v>47949</v>
      </c>
      <c r="B25177" s="93" t="s">
        <v>5503</v>
      </c>
      <c r="C25177" s="93" t="s">
        <v>1432</v>
      </c>
      <c r="E25177" s="95">
        <v>1865</v>
      </c>
      <c r="F25177" s="95">
        <v>14915898</v>
      </c>
      <c r="G25177" s="95">
        <v>200</v>
      </c>
      <c r="H25177" s="93" t="s">
        <v>6724</v>
      </c>
      <c r="I25177" s="93" t="s">
        <v>23903</v>
      </c>
      <c r="J25177" s="93" t="s">
        <v>20859</v>
      </c>
      <c r="K25177" s="93" t="s">
        <v>2348</v>
      </c>
      <c r="L25177" s="14">
        <f>AND(vyberHrace&lt;&gt;"",ISNUMBER(SEARCH(vyberHrace,$B25177)))</f>
      </c>
      <c r="M25177" s="14">
        <f>AND($I25177=MID(kododd,1,2),$J25177=MID(kododd,3,3))</f>
      </c>
    </row>
    <row r="25178">
      <c r="A25178" s="95">
        <v>51338</v>
      </c>
      <c r="B25178" s="93" t="s">
        <v>5504</v>
      </c>
      <c r="C25178" s="93" t="s">
        <v>1462</v>
      </c>
      <c r="E25178" s="95">
        <v>2091</v>
      </c>
      <c r="F25178" s="95">
        <v>14910047</v>
      </c>
      <c r="G25178" s="95">
        <v>200</v>
      </c>
      <c r="H25178" s="93" t="s">
        <v>6724</v>
      </c>
      <c r="I25178" s="93" t="s">
        <v>23903</v>
      </c>
      <c r="J25178" s="93" t="s">
        <v>20859</v>
      </c>
      <c r="K25178" s="93" t="s">
        <v>2348</v>
      </c>
      <c r="L25178" s="14">
        <f>AND(vyberHrace&lt;&gt;"",ISNUMBER(SEARCH(vyberHrace,$B25178)))</f>
      </c>
      <c r="M25178" s="14">
        <f>AND($I25178=MID(kododd,1,2),$J25178=MID(kododd,3,3))</f>
      </c>
    </row>
    <row r="25179">
      <c r="A25179" s="95">
        <v>48653</v>
      </c>
      <c r="B25179" s="93" t="s">
        <v>5505</v>
      </c>
      <c r="C25179" s="93" t="s">
        <v>1448</v>
      </c>
      <c r="E25179" s="95">
        <v>1854</v>
      </c>
      <c r="F25179" s="95">
        <v>14932750</v>
      </c>
      <c r="G25179" s="95">
        <v>200</v>
      </c>
      <c r="H25179" s="93" t="s">
        <v>6724</v>
      </c>
      <c r="I25179" s="93" t="s">
        <v>23903</v>
      </c>
      <c r="J25179" s="93" t="s">
        <v>20859</v>
      </c>
      <c r="K25179" s="93" t="s">
        <v>2348</v>
      </c>
      <c r="L25179" s="14">
        <f>AND(vyberHrace&lt;&gt;"",ISNUMBER(SEARCH(vyberHrace,$B25179)))</f>
      </c>
      <c r="M25179" s="14">
        <f>AND($I25179=MID(kododd,1,2),$J25179=MID(kododd,3,3))</f>
      </c>
    </row>
    <row r="25180">
      <c r="A25180" s="95">
        <v>61770</v>
      </c>
      <c r="B25180" s="93" t="s">
        <v>27919</v>
      </c>
      <c r="C25180" s="93" t="s">
        <v>1414</v>
      </c>
      <c r="E25180" s="95">
        <v>1967</v>
      </c>
      <c r="F25180" s="95">
        <v>14935031</v>
      </c>
      <c r="G25180" s="95">
        <v>200</v>
      </c>
      <c r="H25180" s="93" t="s">
        <v>6724</v>
      </c>
      <c r="I25180" s="93" t="s">
        <v>23903</v>
      </c>
      <c r="J25180" s="93" t="s">
        <v>20859</v>
      </c>
      <c r="K25180" s="93" t="s">
        <v>2348</v>
      </c>
      <c r="L25180" s="14">
        <f>AND(vyberHrace&lt;&gt;"",ISNUMBER(SEARCH(vyberHrace,$B25180)))</f>
      </c>
      <c r="M25180" s="14">
        <f>AND($I25180=MID(kododd,1,2),$J25180=MID(kododd,3,3))</f>
      </c>
    </row>
    <row r="25181">
      <c r="A25181" s="95">
        <v>47906</v>
      </c>
      <c r="B25181" s="93" t="s">
        <v>5506</v>
      </c>
      <c r="C25181" s="93" t="s">
        <v>1475</v>
      </c>
      <c r="E25181" s="95">
        <v>2575</v>
      </c>
      <c r="F25181" s="95">
        <v>24604747</v>
      </c>
      <c r="G25181" s="95">
        <v>200</v>
      </c>
      <c r="H25181" s="93" t="s">
        <v>259</v>
      </c>
      <c r="I25181" s="93" t="s">
        <v>23903</v>
      </c>
      <c r="J25181" s="93" t="s">
        <v>20859</v>
      </c>
      <c r="K25181" s="93" t="s">
        <v>2348</v>
      </c>
      <c r="L25181" s="14">
        <f>AND(vyberHrace&lt;&gt;"",ISNUMBER(SEARCH(vyberHrace,$B25181)))</f>
      </c>
      <c r="M25181" s="14">
        <f>AND($I25181=MID(kododd,1,2),$J25181=MID(kododd,3,3))</f>
      </c>
    </row>
    <row r="25182">
      <c r="A25182" s="95">
        <v>57492</v>
      </c>
      <c r="B25182" s="93" t="s">
        <v>23386</v>
      </c>
      <c r="C25182" s="93" t="s">
        <v>1444</v>
      </c>
      <c r="E25182" s="95">
        <v>2395</v>
      </c>
      <c r="F25182" s="95">
        <v>12524840</v>
      </c>
      <c r="G25182" s="95">
        <v>200</v>
      </c>
      <c r="H25182" s="93" t="s">
        <v>17568</v>
      </c>
      <c r="I25182" s="93" t="s">
        <v>23903</v>
      </c>
      <c r="J25182" s="93" t="s">
        <v>20859</v>
      </c>
      <c r="K25182" s="93" t="s">
        <v>2348</v>
      </c>
      <c r="L25182" s="14">
        <f>AND(vyberHrace&lt;&gt;"",ISNUMBER(SEARCH(vyberHrace,$B25182)))</f>
      </c>
      <c r="M25182" s="14">
        <f>AND($I25182=MID(kododd,1,2),$J25182=MID(kododd,3,3))</f>
      </c>
    </row>
    <row r="25183">
      <c r="A25183" s="95">
        <v>51270</v>
      </c>
      <c r="B25183" s="93" t="s">
        <v>5507</v>
      </c>
      <c r="C25183" s="93" t="s">
        <v>1398</v>
      </c>
      <c r="E25183" s="95">
        <v>2300</v>
      </c>
      <c r="F25183" s="95">
        <v>14933691</v>
      </c>
      <c r="G25183" s="95">
        <v>200</v>
      </c>
      <c r="H25183" s="93" t="s">
        <v>6724</v>
      </c>
      <c r="I25183" s="93" t="s">
        <v>23903</v>
      </c>
      <c r="J25183" s="93" t="s">
        <v>20859</v>
      </c>
      <c r="K25183" s="93" t="s">
        <v>2348</v>
      </c>
      <c r="L25183" s="14">
        <f>AND(vyberHrace&lt;&gt;"",ISNUMBER(SEARCH(vyberHrace,$B25183)))</f>
      </c>
      <c r="M25183" s="14">
        <f>AND($I25183=MID(kododd,1,2),$J25183=MID(kododd,3,3))</f>
      </c>
    </row>
    <row r="25184">
      <c r="A25184" s="95">
        <v>57622</v>
      </c>
      <c r="B25184" s="93" t="s">
        <v>24197</v>
      </c>
      <c r="C25184" s="93" t="s">
        <v>1457</v>
      </c>
      <c r="E25184" s="95">
        <v>2037</v>
      </c>
      <c r="F25184" s="95">
        <v>10617370</v>
      </c>
      <c r="G25184" s="95">
        <v>200</v>
      </c>
      <c r="H25184" s="93" t="s">
        <v>23410</v>
      </c>
      <c r="I25184" s="93" t="s">
        <v>23903</v>
      </c>
      <c r="J25184" s="93" t="s">
        <v>20859</v>
      </c>
      <c r="K25184" s="93" t="s">
        <v>2348</v>
      </c>
      <c r="L25184" s="14">
        <f>AND(vyberHrace&lt;&gt;"",ISNUMBER(SEARCH(vyberHrace,$B25184)))</f>
      </c>
      <c r="M25184" s="14">
        <f>AND($I25184=MID(kododd,1,2),$J25184=MID(kododd,3,3))</f>
      </c>
    </row>
    <row r="25185">
      <c r="A25185" s="95">
        <v>42037</v>
      </c>
      <c r="B25185" s="93" t="s">
        <v>5508</v>
      </c>
      <c r="C25185" s="93" t="s">
        <v>1463</v>
      </c>
      <c r="E25185" s="95">
        <v>2041</v>
      </c>
      <c r="F25185" s="95">
        <v>4200276</v>
      </c>
      <c r="G25185" s="95">
        <v>200</v>
      </c>
      <c r="H25185" s="93" t="s">
        <v>5509</v>
      </c>
      <c r="I25185" s="93" t="s">
        <v>23903</v>
      </c>
      <c r="J25185" s="93" t="s">
        <v>20859</v>
      </c>
      <c r="K25185" s="93" t="s">
        <v>2348</v>
      </c>
      <c r="L25185" s="14">
        <f>AND(vyberHrace&lt;&gt;"",ISNUMBER(SEARCH(vyberHrace,$B25185)))</f>
      </c>
      <c r="M25185" s="14">
        <f>AND($I25185=MID(kododd,1,2),$J25185=MID(kododd,3,3))</f>
      </c>
    </row>
    <row r="25186">
      <c r="A25186" s="95">
        <v>63657</v>
      </c>
      <c r="B25186" s="93" t="s">
        <v>29920</v>
      </c>
      <c r="C25186" s="93" t="s">
        <v>1399</v>
      </c>
      <c r="E25186" s="95">
        <v>2405</v>
      </c>
      <c r="F25186" s="95">
        <v>932400</v>
      </c>
      <c r="G25186" s="95">
        <v>200</v>
      </c>
      <c r="H25186" s="93" t="s">
        <v>5390</v>
      </c>
      <c r="I25186" s="93" t="s">
        <v>23903</v>
      </c>
      <c r="J25186" s="93" t="s">
        <v>20859</v>
      </c>
      <c r="K25186" s="93" t="s">
        <v>2348</v>
      </c>
      <c r="L25186" s="14">
        <f>AND(vyberHrace&lt;&gt;"",ISNUMBER(SEARCH(vyberHrace,$B25186)))</f>
      </c>
      <c r="M25186" s="14">
        <f>AND($I25186=MID(kododd,1,2),$J25186=MID(kododd,3,3))</f>
      </c>
    </row>
    <row r="25187">
      <c r="A25187" s="95">
        <v>46379</v>
      </c>
      <c r="B25187" s="93" t="s">
        <v>5510</v>
      </c>
      <c r="C25187" s="93" t="s">
        <v>1414</v>
      </c>
      <c r="E25187" s="95">
        <v>2211</v>
      </c>
      <c r="F25187" s="95">
        <v>14923475</v>
      </c>
      <c r="G25187" s="95">
        <v>200</v>
      </c>
      <c r="H25187" s="93" t="s">
        <v>6724</v>
      </c>
      <c r="I25187" s="93" t="s">
        <v>23903</v>
      </c>
      <c r="J25187" s="93" t="s">
        <v>20859</v>
      </c>
      <c r="K25187" s="93" t="s">
        <v>2348</v>
      </c>
      <c r="L25187" s="14">
        <f>AND(vyberHrace&lt;&gt;"",ISNUMBER(SEARCH(vyberHrace,$B25187)))</f>
      </c>
      <c r="M25187" s="14">
        <f>AND($I25187=MID(kododd,1,2),$J25187=MID(kododd,3,3))</f>
      </c>
    </row>
    <row r="25188">
      <c r="A25188" s="95">
        <v>51334</v>
      </c>
      <c r="B25188" s="93" t="s">
        <v>5511</v>
      </c>
      <c r="C25188" s="93" t="s">
        <v>1449</v>
      </c>
      <c r="E25188" s="95">
        <v>2628</v>
      </c>
      <c r="F25188" s="95">
        <v>14100010</v>
      </c>
      <c r="G25188" s="95">
        <v>200</v>
      </c>
      <c r="H25188" s="93" t="s">
        <v>2356</v>
      </c>
      <c r="I25188" s="93" t="s">
        <v>23903</v>
      </c>
      <c r="J25188" s="93" t="s">
        <v>20859</v>
      </c>
      <c r="K25188" s="93" t="s">
        <v>2348</v>
      </c>
      <c r="L25188" s="14">
        <f>AND(vyberHrace&lt;&gt;"",ISNUMBER(SEARCH(vyberHrace,$B25188)))</f>
      </c>
      <c r="M25188" s="14">
        <f>AND($I25188=MID(kododd,1,2),$J25188=MID(kododd,3,3))</f>
      </c>
    </row>
    <row r="25189">
      <c r="A25189" s="95">
        <v>34107</v>
      </c>
      <c r="B25189" s="93" t="s">
        <v>17522</v>
      </c>
      <c r="C25189" s="93" t="s">
        <v>1449</v>
      </c>
      <c r="E25189" s="95">
        <v>2276</v>
      </c>
      <c r="F25189" s="95">
        <v>4114906</v>
      </c>
      <c r="G25189" s="95">
        <v>200</v>
      </c>
      <c r="H25189" s="93" t="s">
        <v>5390</v>
      </c>
      <c r="I25189" s="93" t="s">
        <v>23903</v>
      </c>
      <c r="J25189" s="93" t="s">
        <v>20859</v>
      </c>
      <c r="K25189" s="93" t="s">
        <v>2348</v>
      </c>
      <c r="L25189" s="14">
        <f>AND(vyberHrace&lt;&gt;"",ISNUMBER(SEARCH(vyberHrace,$B25189)))</f>
      </c>
      <c r="M25189" s="14">
        <f>AND($I25189=MID(kododd,1,2),$J25189=MID(kododd,3,3))</f>
      </c>
    </row>
    <row r="25190">
      <c r="A25190" s="95">
        <v>55728</v>
      </c>
      <c r="B25190" s="93" t="s">
        <v>23387</v>
      </c>
      <c r="C25190" s="93" t="s">
        <v>1439</v>
      </c>
      <c r="E25190" s="95">
        <v>1770</v>
      </c>
      <c r="F25190" s="95">
        <v>14923939</v>
      </c>
      <c r="G25190" s="95">
        <v>200</v>
      </c>
      <c r="H25190" s="93" t="s">
        <v>6724</v>
      </c>
      <c r="I25190" s="93" t="s">
        <v>23903</v>
      </c>
      <c r="J25190" s="93" t="s">
        <v>20859</v>
      </c>
      <c r="K25190" s="93" t="s">
        <v>2348</v>
      </c>
      <c r="L25190" s="14">
        <f>AND(vyberHrace&lt;&gt;"",ISNUMBER(SEARCH(vyberHrace,$B25190)))</f>
      </c>
      <c r="M25190" s="14">
        <f>AND($I25190=MID(kododd,1,2),$J25190=MID(kododd,3,3))</f>
      </c>
    </row>
    <row r="25191">
      <c r="A25191" s="95">
        <v>49709</v>
      </c>
      <c r="B25191" s="93" t="s">
        <v>5512</v>
      </c>
      <c r="C25191" s="93" t="s">
        <v>1444</v>
      </c>
      <c r="E25191" s="95">
        <v>2359</v>
      </c>
      <c r="F25191" s="95">
        <v>14925621</v>
      </c>
      <c r="G25191" s="95">
        <v>200</v>
      </c>
      <c r="H25191" s="93" t="s">
        <v>6724</v>
      </c>
      <c r="I25191" s="93" t="s">
        <v>23903</v>
      </c>
      <c r="J25191" s="93" t="s">
        <v>20859</v>
      </c>
      <c r="K25191" s="93" t="s">
        <v>2348</v>
      </c>
      <c r="L25191" s="14">
        <f>AND(vyberHrace&lt;&gt;"",ISNUMBER(SEARCH(vyberHrace,$B25191)))</f>
      </c>
      <c r="M25191" s="14">
        <f>AND($I25191=MID(kododd,1,2),$J25191=MID(kododd,3,3))</f>
      </c>
    </row>
    <row r="25192">
      <c r="A25192" s="95">
        <v>34179</v>
      </c>
      <c r="B25192" s="93" t="s">
        <v>6518</v>
      </c>
      <c r="C25192" s="93" t="s">
        <v>1431</v>
      </c>
      <c r="E25192" s="95">
        <v>2378</v>
      </c>
      <c r="F25192" s="95">
        <v>14915928</v>
      </c>
      <c r="G25192" s="95">
        <v>200</v>
      </c>
      <c r="H25192" s="93" t="s">
        <v>6724</v>
      </c>
      <c r="I25192" s="93" t="s">
        <v>23903</v>
      </c>
      <c r="J25192" s="93" t="s">
        <v>20859</v>
      </c>
      <c r="K25192" s="93" t="s">
        <v>2348</v>
      </c>
      <c r="L25192" s="14">
        <f>AND(vyberHrace&lt;&gt;"",ISNUMBER(SEARCH(vyberHrace,$B25192)))</f>
      </c>
      <c r="M25192" s="14">
        <f>AND($I25192=MID(kododd,1,2),$J25192=MID(kododd,3,3))</f>
      </c>
    </row>
    <row r="25193">
      <c r="A25193" s="95">
        <v>59724</v>
      </c>
      <c r="B25193" s="93" t="s">
        <v>26264</v>
      </c>
      <c r="C25193" s="93" t="s">
        <v>1438</v>
      </c>
      <c r="E25193" s="95">
        <v>2330</v>
      </c>
      <c r="F25193" s="95">
        <v>14933128</v>
      </c>
      <c r="G25193" s="95">
        <v>200</v>
      </c>
      <c r="H25193" s="93" t="s">
        <v>6724</v>
      </c>
      <c r="I25193" s="93" t="s">
        <v>23903</v>
      </c>
      <c r="J25193" s="93" t="s">
        <v>20859</v>
      </c>
      <c r="K25193" s="93" t="s">
        <v>2348</v>
      </c>
      <c r="L25193" s="14">
        <f>AND(vyberHrace&lt;&gt;"",ISNUMBER(SEARCH(vyberHrace,$B25193)))</f>
      </c>
      <c r="M25193" s="14">
        <f>AND($I25193=MID(kododd,1,2),$J25193=MID(kododd,3,3))</f>
      </c>
    </row>
    <row r="25194">
      <c r="A25194" s="95">
        <v>25932</v>
      </c>
      <c r="B25194" s="93" t="s">
        <v>6519</v>
      </c>
      <c r="C25194" s="93" t="s">
        <v>1442</v>
      </c>
      <c r="E25194" s="95">
        <v>2420</v>
      </c>
      <c r="F25194" s="95">
        <v>1103261</v>
      </c>
      <c r="G25194" s="95">
        <v>200</v>
      </c>
      <c r="H25194" s="93" t="s">
        <v>2350</v>
      </c>
      <c r="I25194" s="93" t="s">
        <v>23903</v>
      </c>
      <c r="J25194" s="93" t="s">
        <v>20859</v>
      </c>
      <c r="K25194" s="93" t="s">
        <v>2348</v>
      </c>
      <c r="L25194" s="14">
        <f>AND(vyberHrace&lt;&gt;"",ISNUMBER(SEARCH(vyberHrace,$B25194)))</f>
      </c>
      <c r="M25194" s="14">
        <f>AND($I25194=MID(kododd,1,2),$J25194=MID(kododd,3,3))</f>
      </c>
    </row>
    <row r="25195">
      <c r="A25195" s="95">
        <v>32708</v>
      </c>
      <c r="B25195" s="93" t="s">
        <v>6520</v>
      </c>
      <c r="C25195" s="93" t="s">
        <v>1437</v>
      </c>
      <c r="E25195" s="95">
        <v>2226</v>
      </c>
      <c r="F25195" s="95">
        <v>1114158</v>
      </c>
      <c r="G25195" s="95">
        <v>200</v>
      </c>
      <c r="H25195" s="93" t="s">
        <v>2350</v>
      </c>
      <c r="I25195" s="93" t="s">
        <v>23903</v>
      </c>
      <c r="J25195" s="93" t="s">
        <v>20859</v>
      </c>
      <c r="K25195" s="93" t="s">
        <v>2348</v>
      </c>
      <c r="L25195" s="14">
        <f>AND(vyberHrace&lt;&gt;"",ISNUMBER(SEARCH(vyberHrace,$B25195)))</f>
      </c>
      <c r="M25195" s="14">
        <f>AND($I25195=MID(kododd,1,2),$J25195=MID(kododd,3,3))</f>
      </c>
    </row>
    <row r="25196">
      <c r="A25196" s="95">
        <v>34094</v>
      </c>
      <c r="B25196" s="93" t="s">
        <v>6521</v>
      </c>
      <c r="C25196" s="93" t="s">
        <v>1423</v>
      </c>
      <c r="E25196" s="95">
        <v>2417</v>
      </c>
      <c r="F25196" s="95">
        <v>1112848</v>
      </c>
      <c r="G25196" s="95">
        <v>200</v>
      </c>
      <c r="H25196" s="93" t="s">
        <v>2350</v>
      </c>
      <c r="I25196" s="93" t="s">
        <v>23903</v>
      </c>
      <c r="J25196" s="93" t="s">
        <v>20859</v>
      </c>
      <c r="K25196" s="93" t="s">
        <v>2348</v>
      </c>
      <c r="L25196" s="14">
        <f>AND(vyberHrace&lt;&gt;"",ISNUMBER(SEARCH(vyberHrace,$B25196)))</f>
      </c>
      <c r="M25196" s="14">
        <f>AND($I25196=MID(kododd,1,2),$J25196=MID(kododd,3,3))</f>
      </c>
    </row>
    <row r="25197">
      <c r="A25197" s="95">
        <v>53584</v>
      </c>
      <c r="B25197" s="93" t="s">
        <v>17529</v>
      </c>
      <c r="C25197" s="93" t="s">
        <v>1399</v>
      </c>
      <c r="E25197" s="95">
        <v>2537</v>
      </c>
      <c r="F25197" s="95">
        <v>1159259</v>
      </c>
      <c r="G25197" s="95">
        <v>200</v>
      </c>
      <c r="H25197" s="93" t="s">
        <v>2350</v>
      </c>
      <c r="I25197" s="93" t="s">
        <v>23903</v>
      </c>
      <c r="J25197" s="93" t="s">
        <v>20859</v>
      </c>
      <c r="K25197" s="93" t="s">
        <v>2348</v>
      </c>
      <c r="L25197" s="14">
        <f>AND(vyberHrace&lt;&gt;"",ISNUMBER(SEARCH(vyberHrace,$B25197)))</f>
      </c>
      <c r="M25197" s="14">
        <f>AND($I25197=MID(kododd,1,2),$J25197=MID(kododd,3,3))</f>
      </c>
    </row>
    <row r="25198">
      <c r="A25198" s="95">
        <v>37955</v>
      </c>
      <c r="B25198" s="93" t="s">
        <v>17533</v>
      </c>
      <c r="C25198" s="93" t="s">
        <v>1405</v>
      </c>
      <c r="E25198" s="95">
        <v>2437</v>
      </c>
      <c r="F25198" s="95">
        <v>1102222</v>
      </c>
      <c r="G25198" s="95">
        <v>200</v>
      </c>
      <c r="H25198" s="93" t="s">
        <v>2350</v>
      </c>
      <c r="I25198" s="93" t="s">
        <v>23903</v>
      </c>
      <c r="J25198" s="93" t="s">
        <v>20859</v>
      </c>
      <c r="K25198" s="93" t="s">
        <v>2348</v>
      </c>
      <c r="L25198" s="14">
        <f>AND(vyberHrace&lt;&gt;"",ISNUMBER(SEARCH(vyberHrace,$B25198)))</f>
      </c>
      <c r="M25198" s="14">
        <f>AND($I25198=MID(kododd,1,2),$J25198=MID(kododd,3,3))</f>
      </c>
    </row>
    <row r="25199">
      <c r="A25199" s="95">
        <v>52242</v>
      </c>
      <c r="B25199" s="93" t="s">
        <v>4207</v>
      </c>
      <c r="C25199" s="93" t="s">
        <v>1410</v>
      </c>
      <c r="E25199" s="95">
        <v>1738</v>
      </c>
      <c r="F25199" s="95">
        <v>21835853</v>
      </c>
      <c r="G25199" s="95">
        <v>200</v>
      </c>
      <c r="H25199" s="93" t="s">
        <v>2350</v>
      </c>
      <c r="I25199" s="93" t="s">
        <v>23903</v>
      </c>
      <c r="J25199" s="93" t="s">
        <v>20859</v>
      </c>
      <c r="K25199" s="93" t="s">
        <v>2348</v>
      </c>
      <c r="L25199" s="14">
        <f>AND(vyberHrace&lt;&gt;"",ISNUMBER(SEARCH(vyberHrace,$B25199)))</f>
      </c>
      <c r="M25199" s="14">
        <f>AND($I25199=MID(kododd,1,2),$J25199=MID(kododd,3,3))</f>
      </c>
    </row>
    <row r="25200">
      <c r="A25200" s="95">
        <v>16423</v>
      </c>
      <c r="B25200" s="93" t="s">
        <v>4208</v>
      </c>
      <c r="C25200" s="93" t="s">
        <v>1462</v>
      </c>
      <c r="E25200" s="95">
        <v>2130</v>
      </c>
      <c r="F25200" s="95">
        <v>1101579</v>
      </c>
      <c r="G25200" s="95">
        <v>200</v>
      </c>
      <c r="H25200" s="93" t="s">
        <v>2350</v>
      </c>
      <c r="I25200" s="93" t="s">
        <v>23903</v>
      </c>
      <c r="J25200" s="93" t="s">
        <v>20859</v>
      </c>
      <c r="K25200" s="93" t="s">
        <v>2348</v>
      </c>
      <c r="L25200" s="14">
        <f>AND(vyberHrace&lt;&gt;"",ISNUMBER(SEARCH(vyberHrace,$B25200)))</f>
      </c>
      <c r="M25200" s="14">
        <f>AND($I25200=MID(kododd,1,2),$J25200=MID(kododd,3,3))</f>
      </c>
    </row>
    <row r="25201">
      <c r="A25201" s="95">
        <v>29000</v>
      </c>
      <c r="B25201" s="93" t="s">
        <v>4209</v>
      </c>
      <c r="C25201" s="93" t="s">
        <v>1418</v>
      </c>
      <c r="E25201" s="95">
        <v>2348</v>
      </c>
      <c r="F25201" s="95">
        <v>1109243</v>
      </c>
      <c r="G25201" s="95">
        <v>200</v>
      </c>
      <c r="H25201" s="93" t="s">
        <v>2350</v>
      </c>
      <c r="I25201" s="93" t="s">
        <v>23903</v>
      </c>
      <c r="J25201" s="93" t="s">
        <v>20859</v>
      </c>
      <c r="K25201" s="93" t="s">
        <v>2348</v>
      </c>
      <c r="L25201" s="14">
        <f>AND(vyberHrace&lt;&gt;"",ISNUMBER(SEARCH(vyberHrace,$B25201)))</f>
      </c>
      <c r="M25201" s="14">
        <f>AND($I25201=MID(kododd,1,2),$J25201=MID(kododd,3,3))</f>
      </c>
    </row>
    <row r="25202">
      <c r="A25202" s="95">
        <v>61847</v>
      </c>
      <c r="B25202" s="93" t="s">
        <v>27988</v>
      </c>
      <c r="C25202" s="93" t="s">
        <v>1402</v>
      </c>
      <c r="E25202" s="95">
        <v>2189</v>
      </c>
      <c r="F25202" s="95">
        <v>21861374</v>
      </c>
      <c r="G25202" s="95">
        <v>200</v>
      </c>
      <c r="H25202" s="93" t="s">
        <v>2350</v>
      </c>
      <c r="I25202" s="93" t="s">
        <v>23903</v>
      </c>
      <c r="J25202" s="93" t="s">
        <v>20859</v>
      </c>
      <c r="K25202" s="93" t="s">
        <v>2348</v>
      </c>
      <c r="L25202" s="14">
        <f>AND(vyberHrace&lt;&gt;"",ISNUMBER(SEARCH(vyberHrace,$B25202)))</f>
      </c>
      <c r="M25202" s="14">
        <f>AND($I25202=MID(kododd,1,2),$J25202=MID(kododd,3,3))</f>
      </c>
    </row>
    <row r="25203">
      <c r="A25203" s="95">
        <v>49726</v>
      </c>
      <c r="B25203" s="93" t="s">
        <v>4210</v>
      </c>
      <c r="C25203" s="93" t="s">
        <v>1400</v>
      </c>
      <c r="E25203" s="95">
        <v>2264</v>
      </c>
      <c r="F25203" s="95">
        <v>15004473</v>
      </c>
      <c r="G25203" s="95">
        <v>200</v>
      </c>
      <c r="H25203" s="93" t="s">
        <v>4211</v>
      </c>
      <c r="I25203" s="93" t="s">
        <v>23903</v>
      </c>
      <c r="J25203" s="93" t="s">
        <v>20859</v>
      </c>
      <c r="K25203" s="93" t="s">
        <v>2348</v>
      </c>
      <c r="L25203" s="14">
        <f>AND(vyberHrace&lt;&gt;"",ISNUMBER(SEARCH(vyberHrace,$B25203)))</f>
      </c>
      <c r="M25203" s="14">
        <f>AND($I25203=MID(kododd,1,2),$J25203=MID(kododd,3,3))</f>
      </c>
    </row>
    <row r="25204">
      <c r="A25204" s="95">
        <v>55250</v>
      </c>
      <c r="B25204" s="93" t="s">
        <v>1369</v>
      </c>
      <c r="C25204" s="93" t="s">
        <v>1444</v>
      </c>
      <c r="E25204" s="95">
        <v>1834</v>
      </c>
      <c r="F25204" s="95">
        <v>14955423</v>
      </c>
      <c r="G25204" s="95">
        <v>200</v>
      </c>
      <c r="H25204" s="93" t="s">
        <v>6724</v>
      </c>
      <c r="I25204" s="93" t="s">
        <v>23903</v>
      </c>
      <c r="J25204" s="93" t="s">
        <v>20859</v>
      </c>
      <c r="K25204" s="93" t="s">
        <v>2348</v>
      </c>
      <c r="L25204" s="14">
        <f>AND(vyberHrace&lt;&gt;"",ISNUMBER(SEARCH(vyberHrace,$B25204)))</f>
      </c>
      <c r="M25204" s="14">
        <f>AND($I25204=MID(kododd,1,2),$J25204=MID(kododd,3,3))</f>
      </c>
    </row>
    <row r="25205">
      <c r="A25205" s="95">
        <v>29117</v>
      </c>
      <c r="B25205" s="93" t="s">
        <v>4212</v>
      </c>
      <c r="C25205" s="93" t="s">
        <v>1464</v>
      </c>
      <c r="E25205" s="95">
        <v>2404</v>
      </c>
      <c r="F25205" s="95">
        <v>14907518</v>
      </c>
      <c r="G25205" s="95">
        <v>200</v>
      </c>
      <c r="H25205" s="93" t="s">
        <v>6724</v>
      </c>
      <c r="I25205" s="93" t="s">
        <v>23903</v>
      </c>
      <c r="J25205" s="93" t="s">
        <v>20859</v>
      </c>
      <c r="K25205" s="93" t="s">
        <v>2348</v>
      </c>
      <c r="L25205" s="14">
        <f>AND(vyberHrace&lt;&gt;"",ISNUMBER(SEARCH(vyberHrace,$B25205)))</f>
      </c>
      <c r="M25205" s="14">
        <f>AND($I25205=MID(kododd,1,2),$J25205=MID(kododd,3,3))</f>
      </c>
    </row>
    <row r="25206">
      <c r="A25206" s="95">
        <v>31009</v>
      </c>
      <c r="B25206" s="93" t="s">
        <v>6244</v>
      </c>
      <c r="C25206" s="93" t="s">
        <v>1461</v>
      </c>
      <c r="E25206" s="95">
        <v>2331</v>
      </c>
      <c r="F25206" s="95">
        <v>14907534</v>
      </c>
      <c r="G25206" s="95">
        <v>200</v>
      </c>
      <c r="H25206" s="93" t="s">
        <v>6724</v>
      </c>
      <c r="I25206" s="93" t="s">
        <v>23903</v>
      </c>
      <c r="J25206" s="93" t="s">
        <v>20859</v>
      </c>
      <c r="K25206" s="93" t="s">
        <v>2348</v>
      </c>
      <c r="L25206" s="14">
        <f>AND(vyberHrace&lt;&gt;"",ISNUMBER(SEARCH(vyberHrace,$B25206)))</f>
      </c>
      <c r="M25206" s="14">
        <f>AND($I25206=MID(kododd,1,2),$J25206=MID(kododd,3,3))</f>
      </c>
    </row>
    <row r="25207">
      <c r="A25207" s="95">
        <v>52933</v>
      </c>
      <c r="B25207" s="93" t="s">
        <v>17550</v>
      </c>
      <c r="C25207" s="93" t="s">
        <v>1398</v>
      </c>
      <c r="E25207" s="95">
        <v>2480</v>
      </c>
      <c r="F25207" s="95">
        <v>705098</v>
      </c>
      <c r="G25207" s="95">
        <v>200</v>
      </c>
      <c r="H25207" s="93" t="s">
        <v>262</v>
      </c>
      <c r="I25207" s="93" t="s">
        <v>23903</v>
      </c>
      <c r="J25207" s="93" t="s">
        <v>20859</v>
      </c>
      <c r="K25207" s="93" t="s">
        <v>2348</v>
      </c>
      <c r="L25207" s="14">
        <f>AND(vyberHrace&lt;&gt;"",ISNUMBER(SEARCH(vyberHrace,$B25207)))</f>
      </c>
      <c r="M25207" s="14">
        <f>AND($I25207=MID(kododd,1,2),$J25207=MID(kododd,3,3))</f>
      </c>
    </row>
    <row r="25208">
      <c r="A25208" s="95">
        <v>57548</v>
      </c>
      <c r="B25208" s="93" t="s">
        <v>23388</v>
      </c>
      <c r="C25208" s="93" t="s">
        <v>1408</v>
      </c>
      <c r="E25208" s="95">
        <v>2192</v>
      </c>
      <c r="F25208" s="95">
        <v>21870160</v>
      </c>
      <c r="G25208" s="95">
        <v>200</v>
      </c>
      <c r="H25208" s="93" t="s">
        <v>2350</v>
      </c>
      <c r="I25208" s="93" t="s">
        <v>23903</v>
      </c>
      <c r="J25208" s="93" t="s">
        <v>20859</v>
      </c>
      <c r="K25208" s="93" t="s">
        <v>2348</v>
      </c>
      <c r="L25208" s="14">
        <f>AND(vyberHrace&lt;&gt;"",ISNUMBER(SEARCH(vyberHrace,$B25208)))</f>
      </c>
      <c r="M25208" s="14">
        <f>AND($I25208=MID(kododd,1,2),$J25208=MID(kododd,3,3))</f>
      </c>
    </row>
    <row r="25209">
      <c r="A25209" s="95">
        <v>46344</v>
      </c>
      <c r="B25209" s="93" t="s">
        <v>4213</v>
      </c>
      <c r="C25209" s="93" t="s">
        <v>1431</v>
      </c>
      <c r="E25209" s="95">
        <v>2478</v>
      </c>
      <c r="F25209" s="95">
        <v>1126822</v>
      </c>
      <c r="G25209" s="95">
        <v>200</v>
      </c>
      <c r="H25209" s="93" t="s">
        <v>2350</v>
      </c>
      <c r="I25209" s="93" t="s">
        <v>23903</v>
      </c>
      <c r="J25209" s="93" t="s">
        <v>20859</v>
      </c>
      <c r="K25209" s="93" t="s">
        <v>2348</v>
      </c>
      <c r="L25209" s="14">
        <f>AND(vyberHrace&lt;&gt;"",ISNUMBER(SEARCH(vyberHrace,$B25209)))</f>
      </c>
      <c r="M25209" s="14">
        <f>AND($I25209=MID(kododd,1,2),$J25209=MID(kododd,3,3))</f>
      </c>
    </row>
    <row r="25210">
      <c r="A25210" s="95">
        <v>51329</v>
      </c>
      <c r="B25210" s="93" t="s">
        <v>4214</v>
      </c>
      <c r="C25210" s="93" t="s">
        <v>1448</v>
      </c>
      <c r="E25210" s="95">
        <v>2556</v>
      </c>
      <c r="F25210" s="95">
        <v>11602945</v>
      </c>
      <c r="G25210" s="95">
        <v>200</v>
      </c>
      <c r="H25210" s="93" t="s">
        <v>271</v>
      </c>
      <c r="I25210" s="93" t="s">
        <v>23903</v>
      </c>
      <c r="J25210" s="93" t="s">
        <v>20859</v>
      </c>
      <c r="K25210" s="93" t="s">
        <v>2348</v>
      </c>
      <c r="L25210" s="14">
        <f>AND(vyberHrace&lt;&gt;"",ISNUMBER(SEARCH(vyberHrace,$B25210)))</f>
      </c>
      <c r="M25210" s="14">
        <f>AND($I25210=MID(kododd,1,2),$J25210=MID(kododd,3,3))</f>
      </c>
    </row>
    <row r="25211">
      <c r="A25211" s="95">
        <v>35678</v>
      </c>
      <c r="B25211" s="93" t="s">
        <v>4215</v>
      </c>
      <c r="C25211" s="93" t="s">
        <v>1441</v>
      </c>
      <c r="E25211" s="95">
        <v>1882</v>
      </c>
      <c r="F25211" s="95">
        <v>14907780</v>
      </c>
      <c r="G25211" s="95">
        <v>200</v>
      </c>
      <c r="H25211" s="93" t="s">
        <v>6724</v>
      </c>
      <c r="I25211" s="93" t="s">
        <v>23903</v>
      </c>
      <c r="J25211" s="93" t="s">
        <v>20859</v>
      </c>
      <c r="K25211" s="93" t="s">
        <v>2348</v>
      </c>
      <c r="L25211" s="14">
        <f>AND(vyberHrace&lt;&gt;"",ISNUMBER(SEARCH(vyberHrace,$B25211)))</f>
      </c>
      <c r="M25211" s="14">
        <f>AND($I25211=MID(kododd,1,2),$J25211=MID(kododd,3,3))</f>
      </c>
    </row>
    <row r="25212">
      <c r="A25212" s="95">
        <v>26080</v>
      </c>
      <c r="B25212" s="93" t="s">
        <v>4216</v>
      </c>
      <c r="C25212" s="93" t="s">
        <v>1465</v>
      </c>
      <c r="E25212" s="95">
        <v>2200</v>
      </c>
      <c r="F25212" s="95">
        <v>14900513</v>
      </c>
      <c r="G25212" s="95">
        <v>200</v>
      </c>
      <c r="H25212" s="93" t="s">
        <v>6724</v>
      </c>
      <c r="I25212" s="93" t="s">
        <v>23903</v>
      </c>
      <c r="J25212" s="93" t="s">
        <v>20859</v>
      </c>
      <c r="K25212" s="93" t="s">
        <v>2348</v>
      </c>
      <c r="L25212" s="14">
        <f>AND(vyberHrace&lt;&gt;"",ISNUMBER(SEARCH(vyberHrace,$B25212)))</f>
      </c>
      <c r="M25212" s="14">
        <f>AND($I25212=MID(kododd,1,2),$J25212=MID(kododd,3,3))</f>
      </c>
    </row>
    <row r="25213">
      <c r="A25213" s="95">
        <v>59768</v>
      </c>
      <c r="B25213" s="93" t="s">
        <v>26281</v>
      </c>
      <c r="C25213" s="93" t="s">
        <v>1449</v>
      </c>
      <c r="E25213" s="95">
        <v>2220</v>
      </c>
      <c r="F25213" s="95">
        <v>13500961</v>
      </c>
      <c r="G25213" s="95">
        <v>200</v>
      </c>
      <c r="H25213" s="93" t="s">
        <v>2350</v>
      </c>
      <c r="I25213" s="93" t="s">
        <v>23903</v>
      </c>
      <c r="J25213" s="93" t="s">
        <v>20859</v>
      </c>
      <c r="K25213" s="93" t="s">
        <v>2348</v>
      </c>
      <c r="L25213" s="14">
        <f>AND(vyberHrace&lt;&gt;"",ISNUMBER(SEARCH(vyberHrace,$B25213)))</f>
      </c>
      <c r="M25213" s="14">
        <f>AND($I25213=MID(kododd,1,2),$J25213=MID(kododd,3,3))</f>
      </c>
    </row>
    <row r="25214">
      <c r="A25214" s="95">
        <v>51428</v>
      </c>
      <c r="B25214" s="93" t="s">
        <v>4217</v>
      </c>
      <c r="C25214" s="93" t="s">
        <v>1444</v>
      </c>
      <c r="D25214" s="95">
        <v>2173</v>
      </c>
      <c r="E25214" s="95">
        <v>2239</v>
      </c>
      <c r="F25214" s="95">
        <v>14928558</v>
      </c>
      <c r="G25214" s="95">
        <v>200</v>
      </c>
      <c r="H25214" s="93" t="s">
        <v>6724</v>
      </c>
      <c r="I25214" s="93" t="s">
        <v>23903</v>
      </c>
      <c r="J25214" s="93" t="s">
        <v>20859</v>
      </c>
      <c r="K25214" s="93" t="s">
        <v>2348</v>
      </c>
      <c r="L25214" s="14">
        <f>AND(vyberHrace&lt;&gt;"",ISNUMBER(SEARCH(vyberHrace,$B25214)))</f>
      </c>
      <c r="M25214" s="14">
        <f>AND($I25214=MID(kododd,1,2),$J25214=MID(kododd,3,3))</f>
      </c>
    </row>
    <row r="25215">
      <c r="A25215" s="95">
        <v>55196</v>
      </c>
      <c r="B25215" s="93" t="s">
        <v>1370</v>
      </c>
      <c r="C25215" s="93" t="s">
        <v>1422</v>
      </c>
      <c r="E25215" s="95">
        <v>2070</v>
      </c>
      <c r="F25215" s="95">
        <v>21006326</v>
      </c>
      <c r="G25215" s="95">
        <v>200</v>
      </c>
      <c r="H25215" s="93" t="s">
        <v>2350</v>
      </c>
      <c r="I25215" s="93" t="s">
        <v>23903</v>
      </c>
      <c r="J25215" s="93" t="s">
        <v>20859</v>
      </c>
      <c r="K25215" s="93" t="s">
        <v>2348</v>
      </c>
      <c r="L25215" s="14">
        <f>AND(vyberHrace&lt;&gt;"",ISNUMBER(SEARCH(vyberHrace,$B25215)))</f>
      </c>
      <c r="M25215" s="14">
        <f>AND($I25215=MID(kododd,1,2),$J25215=MID(kododd,3,3))</f>
      </c>
    </row>
    <row r="25216">
      <c r="A25216" s="95">
        <v>59661</v>
      </c>
      <c r="B25216" s="93" t="s">
        <v>26044</v>
      </c>
      <c r="C25216" s="93" t="s">
        <v>1402</v>
      </c>
      <c r="E25216" s="95">
        <v>1653</v>
      </c>
      <c r="F25216" s="95">
        <v>529003440</v>
      </c>
      <c r="G25216" s="95">
        <v>200</v>
      </c>
      <c r="H25216" s="93" t="s">
        <v>2356</v>
      </c>
      <c r="I25216" s="93" t="s">
        <v>23903</v>
      </c>
      <c r="J25216" s="93" t="s">
        <v>20859</v>
      </c>
      <c r="K25216" s="93" t="s">
        <v>2348</v>
      </c>
      <c r="L25216" s="14">
        <f>AND(vyberHrace&lt;&gt;"",ISNUMBER(SEARCH(vyberHrace,$B25216)))</f>
      </c>
      <c r="M25216" s="14">
        <f>AND($I25216=MID(kododd,1,2),$J25216=MID(kododd,3,3))</f>
      </c>
    </row>
    <row r="25217">
      <c r="A25217" s="95">
        <v>59728</v>
      </c>
      <c r="B25217" s="93" t="s">
        <v>26265</v>
      </c>
      <c r="C25217" s="93" t="s">
        <v>1399</v>
      </c>
      <c r="E25217" s="95">
        <v>2554</v>
      </c>
      <c r="F25217" s="95">
        <v>13507443</v>
      </c>
      <c r="G25217" s="95">
        <v>200</v>
      </c>
      <c r="H25217" s="93" t="s">
        <v>26266</v>
      </c>
      <c r="I25217" s="93" t="s">
        <v>23903</v>
      </c>
      <c r="J25217" s="93" t="s">
        <v>20859</v>
      </c>
      <c r="K25217" s="93" t="s">
        <v>2348</v>
      </c>
      <c r="L25217" s="14">
        <f>AND(vyberHrace&lt;&gt;"",ISNUMBER(SEARCH(vyberHrace,$B25217)))</f>
      </c>
      <c r="M25217" s="14">
        <f>AND($I25217=MID(kododd,1,2),$J25217=MID(kododd,3,3))</f>
      </c>
    </row>
    <row r="25218">
      <c r="A25218" s="95">
        <v>59691</v>
      </c>
      <c r="B25218" s="93" t="s">
        <v>26071</v>
      </c>
      <c r="C25218" s="93" t="s">
        <v>1402</v>
      </c>
      <c r="E25218" s="95">
        <v>2376</v>
      </c>
      <c r="F25218" s="95">
        <v>21821704</v>
      </c>
      <c r="G25218" s="95">
        <v>200</v>
      </c>
      <c r="H25218" s="93" t="s">
        <v>2350</v>
      </c>
      <c r="I25218" s="93" t="s">
        <v>23903</v>
      </c>
      <c r="J25218" s="93" t="s">
        <v>20859</v>
      </c>
      <c r="K25218" s="93" t="s">
        <v>2348</v>
      </c>
      <c r="L25218" s="14">
        <f>AND(vyberHrace&lt;&gt;"",ISNUMBER(SEARCH(vyberHrace,$B25218)))</f>
      </c>
      <c r="M25218" s="14">
        <f>AND($I25218=MID(kododd,1,2),$J25218=MID(kododd,3,3))</f>
      </c>
    </row>
    <row r="25219">
      <c r="A25219" s="95">
        <v>34619</v>
      </c>
      <c r="B25219" s="93" t="s">
        <v>4218</v>
      </c>
      <c r="C25219" s="93" t="s">
        <v>1404</v>
      </c>
      <c r="E25219" s="95">
        <v>2507</v>
      </c>
      <c r="F25219" s="95">
        <v>1105663</v>
      </c>
      <c r="G25219" s="95">
        <v>200</v>
      </c>
      <c r="H25219" s="93" t="s">
        <v>2350</v>
      </c>
      <c r="I25219" s="93" t="s">
        <v>23903</v>
      </c>
      <c r="J25219" s="93" t="s">
        <v>20859</v>
      </c>
      <c r="K25219" s="93" t="s">
        <v>2348</v>
      </c>
      <c r="L25219" s="14">
        <f>AND(vyberHrace&lt;&gt;"",ISNUMBER(SEARCH(vyberHrace,$B25219)))</f>
      </c>
      <c r="M25219" s="14">
        <f>AND($I25219=MID(kododd,1,2),$J25219=MID(kododd,3,3))</f>
      </c>
    </row>
    <row r="25220">
      <c r="A25220" s="95">
        <v>55326</v>
      </c>
      <c r="B25220" s="93" t="s">
        <v>23087</v>
      </c>
      <c r="C25220" s="93" t="s">
        <v>1410</v>
      </c>
      <c r="E25220" s="95">
        <v>1953</v>
      </c>
      <c r="F25220" s="95">
        <v>14186217</v>
      </c>
      <c r="G25220" s="95">
        <v>200</v>
      </c>
      <c r="H25220" s="93" t="s">
        <v>28055</v>
      </c>
      <c r="I25220" s="93" t="s">
        <v>23903</v>
      </c>
      <c r="J25220" s="93" t="s">
        <v>20859</v>
      </c>
      <c r="K25220" s="93" t="s">
        <v>2348</v>
      </c>
      <c r="L25220" s="14">
        <f>AND(vyberHrace&lt;&gt;"",ISNUMBER(SEARCH(vyberHrace,$B25220)))</f>
      </c>
      <c r="M25220" s="14">
        <f>AND($I25220=MID(kododd,1,2),$J25220=MID(kododd,3,3))</f>
      </c>
    </row>
    <row r="25221">
      <c r="A25221" s="95">
        <v>39816</v>
      </c>
      <c r="B25221" s="93" t="s">
        <v>4220</v>
      </c>
      <c r="C25221" s="93" t="s">
        <v>1456</v>
      </c>
      <c r="E25221" s="95">
        <v>2479</v>
      </c>
      <c r="F25221" s="95">
        <v>4659600</v>
      </c>
      <c r="G25221" s="95">
        <v>200</v>
      </c>
      <c r="H25221" s="93" t="s">
        <v>259</v>
      </c>
      <c r="I25221" s="93" t="s">
        <v>23903</v>
      </c>
      <c r="J25221" s="93" t="s">
        <v>20859</v>
      </c>
      <c r="K25221" s="93" t="s">
        <v>2348</v>
      </c>
      <c r="L25221" s="14">
        <f>AND(vyberHrace&lt;&gt;"",ISNUMBER(SEARCH(vyberHrace,$B25221)))</f>
      </c>
      <c r="M25221" s="14">
        <f>AND($I25221=MID(kododd,1,2),$J25221=MID(kododd,3,3))</f>
      </c>
    </row>
    <row r="25222">
      <c r="A25222" s="95">
        <v>53615</v>
      </c>
      <c r="B25222" s="93" t="s">
        <v>17566</v>
      </c>
      <c r="C25222" s="93" t="s">
        <v>1419</v>
      </c>
      <c r="E25222" s="95">
        <v>1911</v>
      </c>
      <c r="F25222" s="95">
        <v>34107568</v>
      </c>
      <c r="G25222" s="95">
        <v>200</v>
      </c>
      <c r="H25222" s="93" t="s">
        <v>2356</v>
      </c>
      <c r="I25222" s="93" t="s">
        <v>23903</v>
      </c>
      <c r="J25222" s="93" t="s">
        <v>20859</v>
      </c>
      <c r="K25222" s="93" t="s">
        <v>2348</v>
      </c>
      <c r="L25222" s="14">
        <f>AND(vyberHrace&lt;&gt;"",ISNUMBER(SEARCH(vyberHrace,$B25222)))</f>
      </c>
      <c r="M25222" s="14">
        <f>AND($I25222=MID(kododd,1,2),$J25222=MID(kododd,3,3))</f>
      </c>
    </row>
    <row r="25223">
      <c r="A25223" s="95">
        <v>52977</v>
      </c>
      <c r="B25223" s="93" t="s">
        <v>17567</v>
      </c>
      <c r="C25223" s="93" t="s">
        <v>1421</v>
      </c>
      <c r="E25223" s="95">
        <v>2096</v>
      </c>
      <c r="F25223" s="95">
        <v>12500054</v>
      </c>
      <c r="G25223" s="95">
        <v>200</v>
      </c>
      <c r="H25223" s="93" t="s">
        <v>17568</v>
      </c>
      <c r="I25223" s="93" t="s">
        <v>23903</v>
      </c>
      <c r="J25223" s="93" t="s">
        <v>20859</v>
      </c>
      <c r="K25223" s="93" t="s">
        <v>2348</v>
      </c>
      <c r="L25223" s="14">
        <f>AND(vyberHrace&lt;&gt;"",ISNUMBER(SEARCH(vyberHrace,$B25223)))</f>
      </c>
      <c r="M25223" s="14">
        <f>AND($I25223=MID(kododd,1,2),$J25223=MID(kododd,3,3))</f>
      </c>
    </row>
    <row r="25224">
      <c r="A25224" s="95">
        <v>49767</v>
      </c>
      <c r="B25224" s="93" t="s">
        <v>4221</v>
      </c>
      <c r="C25224" s="93" t="s">
        <v>1461</v>
      </c>
      <c r="E25224" s="95">
        <v>2169</v>
      </c>
      <c r="F25224" s="95">
        <v>4207629</v>
      </c>
      <c r="G25224" s="95">
        <v>200</v>
      </c>
      <c r="H25224" s="93" t="s">
        <v>5509</v>
      </c>
      <c r="I25224" s="93" t="s">
        <v>23903</v>
      </c>
      <c r="J25224" s="93" t="s">
        <v>20859</v>
      </c>
      <c r="K25224" s="93" t="s">
        <v>2348</v>
      </c>
      <c r="L25224" s="14">
        <f>AND(vyberHrace&lt;&gt;"",ISNUMBER(SEARCH(vyberHrace,$B25224)))</f>
      </c>
      <c r="M25224" s="14">
        <f>AND($I25224=MID(kododd,1,2),$J25224=MID(kododd,3,3))</f>
      </c>
    </row>
    <row r="25225">
      <c r="A25225" s="95">
        <v>46906</v>
      </c>
      <c r="B25225" s="93" t="s">
        <v>4222</v>
      </c>
      <c r="C25225" s="93" t="s">
        <v>1452</v>
      </c>
      <c r="E25225" s="95">
        <v>1822</v>
      </c>
      <c r="F25225" s="95">
        <v>14912414</v>
      </c>
      <c r="G25225" s="95">
        <v>200</v>
      </c>
      <c r="H25225" s="93" t="s">
        <v>6724</v>
      </c>
      <c r="I25225" s="93" t="s">
        <v>23903</v>
      </c>
      <c r="J25225" s="93" t="s">
        <v>20859</v>
      </c>
      <c r="K25225" s="93" t="s">
        <v>2348</v>
      </c>
      <c r="L25225" s="14">
        <f>AND(vyberHrace&lt;&gt;"",ISNUMBER(SEARCH(vyberHrace,$B25225)))</f>
      </c>
      <c r="M25225" s="14">
        <f>AND($I25225=MID(kododd,1,2),$J25225=MID(kododd,3,3))</f>
      </c>
    </row>
    <row r="25226">
      <c r="A25226" s="95">
        <v>45095</v>
      </c>
      <c r="B25226" s="93" t="s">
        <v>4223</v>
      </c>
      <c r="C25226" s="93" t="s">
        <v>1475</v>
      </c>
      <c r="E25226" s="95">
        <v>2470</v>
      </c>
      <c r="F25226" s="95">
        <v>1132717</v>
      </c>
      <c r="G25226" s="95">
        <v>200</v>
      </c>
      <c r="H25226" s="93" t="s">
        <v>2350</v>
      </c>
      <c r="I25226" s="93" t="s">
        <v>23903</v>
      </c>
      <c r="J25226" s="93" t="s">
        <v>20859</v>
      </c>
      <c r="K25226" s="93" t="s">
        <v>2348</v>
      </c>
      <c r="L25226" s="14">
        <f>AND(vyberHrace&lt;&gt;"",ISNUMBER(SEARCH(vyberHrace,$B25226)))</f>
      </c>
      <c r="M25226" s="14">
        <f>AND($I25226=MID(kododd,1,2),$J25226=MID(kododd,3,3))</f>
      </c>
    </row>
    <row r="25227">
      <c r="A25227" s="95">
        <v>55336</v>
      </c>
      <c r="B25227" s="93" t="s">
        <v>23389</v>
      </c>
      <c r="C25227" s="93" t="s">
        <v>1437</v>
      </c>
      <c r="E25227" s="95">
        <v>2191</v>
      </c>
      <c r="F25227" s="95">
        <v>14904179</v>
      </c>
      <c r="G25227" s="95">
        <v>200</v>
      </c>
      <c r="H25227" s="93" t="s">
        <v>6724</v>
      </c>
      <c r="I25227" s="93" t="s">
        <v>23903</v>
      </c>
      <c r="J25227" s="93" t="s">
        <v>20859</v>
      </c>
      <c r="K25227" s="93" t="s">
        <v>2348</v>
      </c>
      <c r="L25227" s="14">
        <f>AND(vyberHrace&lt;&gt;"",ISNUMBER(SEARCH(vyberHrace,$B25227)))</f>
      </c>
      <c r="M25227" s="14">
        <f>AND($I25227=MID(kododd,1,2),$J25227=MID(kododd,3,3))</f>
      </c>
    </row>
    <row r="25228">
      <c r="A25228" s="95">
        <v>46435</v>
      </c>
      <c r="B25228" s="93" t="s">
        <v>4224</v>
      </c>
      <c r="C25228" s="93" t="s">
        <v>1399</v>
      </c>
      <c r="E25228" s="95">
        <v>1970</v>
      </c>
      <c r="F25228" s="95">
        <v>1161539</v>
      </c>
      <c r="G25228" s="95">
        <v>200</v>
      </c>
      <c r="H25228" s="93" t="s">
        <v>2350</v>
      </c>
      <c r="I25228" s="93" t="s">
        <v>23903</v>
      </c>
      <c r="J25228" s="93" t="s">
        <v>20859</v>
      </c>
      <c r="K25228" s="93" t="s">
        <v>2348</v>
      </c>
      <c r="L25228" s="14">
        <f>AND(vyberHrace&lt;&gt;"",ISNUMBER(SEARCH(vyberHrace,$B25228)))</f>
      </c>
      <c r="M25228" s="14">
        <f>AND($I25228=MID(kododd,1,2),$J25228=MID(kododd,3,3))</f>
      </c>
    </row>
    <row r="25229">
      <c r="A25229" s="95">
        <v>43793</v>
      </c>
      <c r="B25229" s="93" t="s">
        <v>4225</v>
      </c>
      <c r="C25229" s="93" t="s">
        <v>1432</v>
      </c>
      <c r="E25229" s="95">
        <v>1759</v>
      </c>
      <c r="F25229" s="95">
        <v>14929856</v>
      </c>
      <c r="G25229" s="95">
        <v>200</v>
      </c>
      <c r="H25229" s="93" t="s">
        <v>6724</v>
      </c>
      <c r="I25229" s="93" t="s">
        <v>23903</v>
      </c>
      <c r="J25229" s="93" t="s">
        <v>20859</v>
      </c>
      <c r="K25229" s="93" t="s">
        <v>2348</v>
      </c>
      <c r="L25229" s="14">
        <f>AND(vyberHrace&lt;&gt;"",ISNUMBER(SEARCH(vyberHrace,$B25229)))</f>
      </c>
      <c r="M25229" s="14">
        <f>AND($I25229=MID(kododd,1,2),$J25229=MID(kododd,3,3))</f>
      </c>
    </row>
    <row r="25230">
      <c r="A25230" s="95">
        <v>61833</v>
      </c>
      <c r="B25230" s="93" t="s">
        <v>27974</v>
      </c>
      <c r="C25230" s="93" t="s">
        <v>1402</v>
      </c>
      <c r="E25230" s="95">
        <v>2508</v>
      </c>
      <c r="F25230" s="95">
        <v>21856222</v>
      </c>
      <c r="G25230" s="95">
        <v>200</v>
      </c>
      <c r="H25230" s="93" t="s">
        <v>2350</v>
      </c>
      <c r="I25230" s="93" t="s">
        <v>23903</v>
      </c>
      <c r="J25230" s="93" t="s">
        <v>20859</v>
      </c>
      <c r="K25230" s="93" t="s">
        <v>2348</v>
      </c>
      <c r="L25230" s="14">
        <f>AND(vyberHrace&lt;&gt;"",ISNUMBER(SEARCH(vyberHrace,$B25230)))</f>
      </c>
      <c r="M25230" s="14">
        <f>AND($I25230=MID(kododd,1,2),$J25230=MID(kododd,3,3))</f>
      </c>
    </row>
    <row r="25231">
      <c r="A25231" s="95">
        <v>57151</v>
      </c>
      <c r="B25231" s="93" t="s">
        <v>22777</v>
      </c>
      <c r="C25231" s="93" t="s">
        <v>1434</v>
      </c>
      <c r="D25231" s="95">
        <v>1830</v>
      </c>
      <c r="F25231" s="95">
        <v>14919974</v>
      </c>
      <c r="G25231" s="95">
        <v>200</v>
      </c>
      <c r="H25231" s="93" t="s">
        <v>28055</v>
      </c>
      <c r="I25231" s="93" t="s">
        <v>23903</v>
      </c>
      <c r="J25231" s="93" t="s">
        <v>20859</v>
      </c>
      <c r="K25231" s="93" t="s">
        <v>2348</v>
      </c>
      <c r="L25231" s="14">
        <f>AND(vyberHrace&lt;&gt;"",ISNUMBER(SEARCH(vyberHrace,$B25231)))</f>
      </c>
      <c r="M25231" s="14">
        <f>AND($I25231=MID(kododd,1,2),$J25231=MID(kododd,3,3))</f>
      </c>
    </row>
    <row r="25232">
      <c r="A25232" s="95">
        <v>61696</v>
      </c>
      <c r="B25232" s="93" t="s">
        <v>27851</v>
      </c>
      <c r="C25232" s="93" t="s">
        <v>1453</v>
      </c>
      <c r="E25232" s="95">
        <v>1931</v>
      </c>
      <c r="F25232" s="95">
        <v>1129481</v>
      </c>
      <c r="G25232" s="95">
        <v>200</v>
      </c>
      <c r="H25232" s="93" t="s">
        <v>2350</v>
      </c>
      <c r="I25232" s="93" t="s">
        <v>23903</v>
      </c>
      <c r="J25232" s="93" t="s">
        <v>20859</v>
      </c>
      <c r="K25232" s="93" t="s">
        <v>2348</v>
      </c>
      <c r="L25232" s="14">
        <f>AND(vyberHrace&lt;&gt;"",ISNUMBER(SEARCH(vyberHrace,$B25232)))</f>
      </c>
      <c r="M25232" s="14">
        <f>AND($I25232=MID(kododd,1,2),$J25232=MID(kododd,3,3))</f>
      </c>
    </row>
    <row r="25233">
      <c r="A25233" s="95">
        <v>63658</v>
      </c>
      <c r="B25233" s="93" t="s">
        <v>29921</v>
      </c>
      <c r="C25233" s="93" t="s">
        <v>1469</v>
      </c>
      <c r="E25233" s="95">
        <v>2002</v>
      </c>
      <c r="F25233" s="95">
        <v>1118510</v>
      </c>
      <c r="G25233" s="95">
        <v>200</v>
      </c>
      <c r="H25233" s="93" t="s">
        <v>2350</v>
      </c>
      <c r="I25233" s="93" t="s">
        <v>23903</v>
      </c>
      <c r="J25233" s="93" t="s">
        <v>20859</v>
      </c>
      <c r="K25233" s="93" t="s">
        <v>2348</v>
      </c>
      <c r="L25233" s="14">
        <f>AND(vyberHrace&lt;&gt;"",ISNUMBER(SEARCH(vyberHrace,$B25233)))</f>
      </c>
      <c r="M25233" s="14">
        <f>AND($I25233=MID(kododd,1,2),$J25233=MID(kododd,3,3))</f>
      </c>
    </row>
    <row r="25234">
      <c r="A25234" s="95">
        <v>57621</v>
      </c>
      <c r="B25234" s="93" t="s">
        <v>24196</v>
      </c>
      <c r="C25234" s="93" t="s">
        <v>1414</v>
      </c>
      <c r="E25234" s="95">
        <v>2485</v>
      </c>
      <c r="F25234" s="95">
        <v>2812320</v>
      </c>
      <c r="G25234" s="95">
        <v>200</v>
      </c>
      <c r="H25234" s="93" t="s">
        <v>5488</v>
      </c>
      <c r="I25234" s="93" t="s">
        <v>23903</v>
      </c>
      <c r="J25234" s="93" t="s">
        <v>20859</v>
      </c>
      <c r="K25234" s="93" t="s">
        <v>2348</v>
      </c>
      <c r="L25234" s="14">
        <f>AND(vyberHrace&lt;&gt;"",ISNUMBER(SEARCH(vyberHrace,$B25234)))</f>
      </c>
      <c r="M25234" s="14">
        <f>AND($I25234=MID(kododd,1,2),$J25234=MID(kododd,3,3))</f>
      </c>
    </row>
    <row r="25235">
      <c r="A25235" s="95">
        <v>47991</v>
      </c>
      <c r="B25235" s="93" t="s">
        <v>4226</v>
      </c>
      <c r="C25235" s="93" t="s">
        <v>1464</v>
      </c>
      <c r="E25235" s="95">
        <v>2010</v>
      </c>
      <c r="F25235" s="95">
        <v>1119788</v>
      </c>
      <c r="G25235" s="95">
        <v>200</v>
      </c>
      <c r="H25235" s="93" t="s">
        <v>2350</v>
      </c>
      <c r="I25235" s="93" t="s">
        <v>23903</v>
      </c>
      <c r="J25235" s="93" t="s">
        <v>20859</v>
      </c>
      <c r="K25235" s="93" t="s">
        <v>2348</v>
      </c>
      <c r="L25235" s="14">
        <f>AND(vyberHrace&lt;&gt;"",ISNUMBER(SEARCH(vyberHrace,$B25235)))</f>
      </c>
      <c r="M25235" s="14">
        <f>AND($I25235=MID(kododd,1,2),$J25235=MID(kododd,3,3))</f>
      </c>
    </row>
    <row r="25236">
      <c r="A25236" s="95">
        <v>61779</v>
      </c>
      <c r="B25236" s="93" t="s">
        <v>27926</v>
      </c>
      <c r="C25236" s="93" t="s">
        <v>1464</v>
      </c>
      <c r="E25236" s="95">
        <v>1978</v>
      </c>
      <c r="F25236" s="95">
        <v>14922266</v>
      </c>
      <c r="G25236" s="95">
        <v>200</v>
      </c>
      <c r="H25236" s="93" t="s">
        <v>6724</v>
      </c>
      <c r="I25236" s="93" t="s">
        <v>23903</v>
      </c>
      <c r="J25236" s="93" t="s">
        <v>20859</v>
      </c>
      <c r="K25236" s="93" t="s">
        <v>2348</v>
      </c>
      <c r="L25236" s="14">
        <f>AND(vyberHrace&lt;&gt;"",ISNUMBER(SEARCH(vyberHrace,$B25236)))</f>
      </c>
      <c r="M25236" s="14">
        <f>AND($I25236=MID(kododd,1,2),$J25236=MID(kododd,3,3))</f>
      </c>
    </row>
    <row r="25237">
      <c r="A25237" s="95">
        <v>51750</v>
      </c>
      <c r="B25237" s="93" t="s">
        <v>4227</v>
      </c>
      <c r="C25237" s="93" t="s">
        <v>1399</v>
      </c>
      <c r="E25237" s="95">
        <v>1990</v>
      </c>
      <c r="F25237" s="95">
        <v>24173959</v>
      </c>
      <c r="G25237" s="95">
        <v>200</v>
      </c>
      <c r="H25237" s="93" t="s">
        <v>1489</v>
      </c>
      <c r="I25237" s="93" t="s">
        <v>23903</v>
      </c>
      <c r="J25237" s="93" t="s">
        <v>20859</v>
      </c>
      <c r="K25237" s="93" t="s">
        <v>2348</v>
      </c>
      <c r="L25237" s="14">
        <f>AND(vyberHrace&lt;&gt;"",ISNUMBER(SEARCH(vyberHrace,$B25237)))</f>
      </c>
      <c r="M25237" s="14">
        <f>AND($I25237=MID(kododd,1,2),$J25237=MID(kododd,3,3))</f>
      </c>
    </row>
    <row r="25238">
      <c r="A25238" s="95">
        <v>39951</v>
      </c>
      <c r="B25238" s="93" t="s">
        <v>4228</v>
      </c>
      <c r="C25238" s="93" t="s">
        <v>1399</v>
      </c>
      <c r="E25238" s="95">
        <v>1959</v>
      </c>
      <c r="F25238" s="95">
        <v>1198785</v>
      </c>
      <c r="G25238" s="95">
        <v>200</v>
      </c>
      <c r="H25238" s="93" t="s">
        <v>2350</v>
      </c>
      <c r="I25238" s="93" t="s">
        <v>23903</v>
      </c>
      <c r="J25238" s="93" t="s">
        <v>20859</v>
      </c>
      <c r="K25238" s="93" t="s">
        <v>2348</v>
      </c>
      <c r="L25238" s="14">
        <f>AND(vyberHrace&lt;&gt;"",ISNUMBER(SEARCH(vyberHrace,$B25238)))</f>
      </c>
      <c r="M25238" s="14">
        <f>AND($I25238=MID(kododd,1,2),$J25238=MID(kododd,3,3))</f>
      </c>
    </row>
    <row r="25239">
      <c r="A25239" s="95">
        <v>44966</v>
      </c>
      <c r="B25239" s="93" t="s">
        <v>4229</v>
      </c>
      <c r="C25239" s="93" t="s">
        <v>1417</v>
      </c>
      <c r="E25239" s="95">
        <v>1781</v>
      </c>
      <c r="F25239" s="95">
        <v>21846162</v>
      </c>
      <c r="G25239" s="95">
        <v>200</v>
      </c>
      <c r="H25239" s="93" t="s">
        <v>2350</v>
      </c>
      <c r="I25239" s="93" t="s">
        <v>23903</v>
      </c>
      <c r="J25239" s="93" t="s">
        <v>20859</v>
      </c>
      <c r="K25239" s="93" t="s">
        <v>2348</v>
      </c>
      <c r="L25239" s="14">
        <f>AND(vyberHrace&lt;&gt;"",ISNUMBER(SEARCH(vyberHrace,$B25239)))</f>
      </c>
      <c r="M25239" s="14">
        <f>AND($I25239=MID(kododd,1,2),$J25239=MID(kododd,3,3))</f>
      </c>
    </row>
    <row r="25240">
      <c r="A25240" s="95">
        <v>39878</v>
      </c>
      <c r="B25240" s="93" t="s">
        <v>4230</v>
      </c>
      <c r="C25240" s="93" t="s">
        <v>1475</v>
      </c>
      <c r="E25240" s="95">
        <v>2435</v>
      </c>
      <c r="F25240" s="95">
        <v>1129708</v>
      </c>
      <c r="G25240" s="95">
        <v>200</v>
      </c>
      <c r="H25240" s="93" t="s">
        <v>2350</v>
      </c>
      <c r="I25240" s="93" t="s">
        <v>23903</v>
      </c>
      <c r="J25240" s="93" t="s">
        <v>20859</v>
      </c>
      <c r="K25240" s="93" t="s">
        <v>2348</v>
      </c>
      <c r="L25240" s="14">
        <f>AND(vyberHrace&lt;&gt;"",ISNUMBER(SEARCH(vyberHrace,$B25240)))</f>
      </c>
      <c r="M25240" s="14">
        <f>AND($I25240=MID(kododd,1,2),$J25240=MID(kododd,3,3))</f>
      </c>
    </row>
    <row r="25241">
      <c r="A25241" s="95">
        <v>60211</v>
      </c>
      <c r="B25241" s="93" t="s">
        <v>26673</v>
      </c>
      <c r="C25241" s="93" t="s">
        <v>1419</v>
      </c>
      <c r="E25241" s="95">
        <v>1765</v>
      </c>
      <c r="F25241" s="95">
        <v>14974282</v>
      </c>
      <c r="G25241" s="95">
        <v>200</v>
      </c>
      <c r="H25241" s="93" t="s">
        <v>6724</v>
      </c>
      <c r="I25241" s="93" t="s">
        <v>23903</v>
      </c>
      <c r="J25241" s="93" t="s">
        <v>20859</v>
      </c>
      <c r="K25241" s="93" t="s">
        <v>2348</v>
      </c>
      <c r="L25241" s="14">
        <f>AND(vyberHrace&lt;&gt;"",ISNUMBER(SEARCH(vyberHrace,$B25241)))</f>
      </c>
      <c r="M25241" s="14">
        <f>AND($I25241=MID(kododd,1,2),$J25241=MID(kododd,3,3))</f>
      </c>
    </row>
    <row r="25242">
      <c r="A25242" s="95">
        <v>59642</v>
      </c>
      <c r="B25242" s="93" t="s">
        <v>26027</v>
      </c>
      <c r="C25242" s="93" t="s">
        <v>1410</v>
      </c>
      <c r="E25242" s="95">
        <v>2125</v>
      </c>
      <c r="F25242" s="95">
        <v>21885575</v>
      </c>
      <c r="G25242" s="95">
        <v>200</v>
      </c>
      <c r="H25242" s="93" t="s">
        <v>2350</v>
      </c>
      <c r="I25242" s="93" t="s">
        <v>23903</v>
      </c>
      <c r="J25242" s="93" t="s">
        <v>20859</v>
      </c>
      <c r="K25242" s="93" t="s">
        <v>2348</v>
      </c>
      <c r="L25242" s="14">
        <f>AND(vyberHrace&lt;&gt;"",ISNUMBER(SEARCH(vyberHrace,$B25242)))</f>
      </c>
      <c r="M25242" s="14">
        <f>AND($I25242=MID(kododd,1,2),$J25242=MID(kododd,3,3))</f>
      </c>
    </row>
    <row r="25243">
      <c r="A25243" s="95">
        <v>36791</v>
      </c>
      <c r="B25243" s="93" t="s">
        <v>4231</v>
      </c>
      <c r="C25243" s="93" t="s">
        <v>1398</v>
      </c>
      <c r="E25243" s="95">
        <v>1673</v>
      </c>
      <c r="F25243" s="95">
        <v>1161547</v>
      </c>
      <c r="G25243" s="95">
        <v>200</v>
      </c>
      <c r="H25243" s="93" t="s">
        <v>2350</v>
      </c>
      <c r="I25243" s="93" t="s">
        <v>23903</v>
      </c>
      <c r="J25243" s="93" t="s">
        <v>20859</v>
      </c>
      <c r="K25243" s="93" t="s">
        <v>2348</v>
      </c>
      <c r="L25243" s="14">
        <f>AND(vyberHrace&lt;&gt;"",ISNUMBER(SEARCH(vyberHrace,$B25243)))</f>
      </c>
      <c r="M25243" s="14">
        <f>AND($I25243=MID(kododd,1,2),$J25243=MID(kododd,3,3))</f>
      </c>
    </row>
    <row r="25244">
      <c r="A25244" s="95">
        <v>18956</v>
      </c>
      <c r="B25244" s="93" t="s">
        <v>4232</v>
      </c>
      <c r="C25244" s="93" t="s">
        <v>1434</v>
      </c>
      <c r="E25244" s="95">
        <v>2620</v>
      </c>
      <c r="F25244" s="95">
        <v>14105730</v>
      </c>
      <c r="G25244" s="95">
        <v>200</v>
      </c>
      <c r="H25244" s="93" t="s">
        <v>2356</v>
      </c>
      <c r="I25244" s="93" t="s">
        <v>23903</v>
      </c>
      <c r="J25244" s="93" t="s">
        <v>20859</v>
      </c>
      <c r="K25244" s="93" t="s">
        <v>2348</v>
      </c>
      <c r="L25244" s="14">
        <f>AND(vyberHrace&lt;&gt;"",ISNUMBER(SEARCH(vyberHrace,$B25244)))</f>
      </c>
      <c r="M25244" s="14">
        <f>AND($I25244=MID(kododd,1,2),$J25244=MID(kododd,3,3))</f>
      </c>
    </row>
    <row r="25245">
      <c r="A25245" s="95">
        <v>52932</v>
      </c>
      <c r="B25245" s="93" t="s">
        <v>17588</v>
      </c>
      <c r="C25245" s="93" t="s">
        <v>1398</v>
      </c>
      <c r="E25245" s="95">
        <v>2513</v>
      </c>
      <c r="F25245" s="95">
        <v>706671</v>
      </c>
      <c r="G25245" s="95">
        <v>200</v>
      </c>
      <c r="H25245" s="93" t="s">
        <v>262</v>
      </c>
      <c r="I25245" s="93" t="s">
        <v>23903</v>
      </c>
      <c r="J25245" s="93" t="s">
        <v>20859</v>
      </c>
      <c r="K25245" s="93" t="s">
        <v>2348</v>
      </c>
      <c r="L25245" s="14">
        <f>AND(vyberHrace&lt;&gt;"",ISNUMBER(SEARCH(vyberHrace,$B25245)))</f>
      </c>
      <c r="M25245" s="14">
        <f>AND($I25245=MID(kododd,1,2),$J25245=MID(kododd,3,3))</f>
      </c>
    </row>
    <row r="25246">
      <c r="A25246" s="95">
        <v>63854</v>
      </c>
      <c r="B25246" s="93" t="s">
        <v>30060</v>
      </c>
      <c r="C25246" s="93" t="s">
        <v>1424</v>
      </c>
      <c r="F25246" s="95">
        <v>529054834</v>
      </c>
      <c r="G25246" s="95">
        <v>200</v>
      </c>
      <c r="H25246" s="93" t="s">
        <v>2356</v>
      </c>
      <c r="I25246" s="93" t="s">
        <v>23903</v>
      </c>
      <c r="J25246" s="93" t="s">
        <v>20859</v>
      </c>
      <c r="K25246" s="93" t="s">
        <v>2348</v>
      </c>
      <c r="L25246" s="14">
        <f>AND(vyberHrace&lt;&gt;"",ISNUMBER(SEARCH(vyberHrace,$B25246)))</f>
      </c>
      <c r="M25246" s="14">
        <f>AND($I25246=MID(kododd,1,2),$J25246=MID(kododd,3,3))</f>
      </c>
    </row>
    <row r="25247">
      <c r="A25247" s="95">
        <v>57733</v>
      </c>
      <c r="B25247" s="93" t="s">
        <v>5358</v>
      </c>
      <c r="C25247" s="93" t="s">
        <v>1403</v>
      </c>
      <c r="E25247" s="95">
        <v>1674</v>
      </c>
      <c r="F25247" s="95">
        <v>14949849</v>
      </c>
      <c r="G25247" s="95">
        <v>200</v>
      </c>
      <c r="H25247" s="93" t="s">
        <v>6724</v>
      </c>
      <c r="I25247" s="93" t="s">
        <v>23903</v>
      </c>
      <c r="J25247" s="93" t="s">
        <v>20859</v>
      </c>
      <c r="K25247" s="93" t="s">
        <v>2348</v>
      </c>
      <c r="L25247" s="14">
        <f>AND(vyberHrace&lt;&gt;"",ISNUMBER(SEARCH(vyberHrace,$B25247)))</f>
      </c>
      <c r="M25247" s="14">
        <f>AND($I25247=MID(kododd,1,2),$J25247=MID(kododd,3,3))</f>
      </c>
    </row>
    <row r="25248">
      <c r="A25248" s="95">
        <v>63660</v>
      </c>
      <c r="B25248" s="93" t="s">
        <v>29922</v>
      </c>
      <c r="C25248" s="93" t="s">
        <v>1438</v>
      </c>
      <c r="E25248" s="95">
        <v>2518</v>
      </c>
      <c r="F25248" s="95">
        <v>1185080</v>
      </c>
      <c r="G25248" s="95">
        <v>200</v>
      </c>
      <c r="H25248" s="93" t="s">
        <v>2350</v>
      </c>
      <c r="I25248" s="93" t="s">
        <v>23903</v>
      </c>
      <c r="J25248" s="93" t="s">
        <v>20859</v>
      </c>
      <c r="K25248" s="93" t="s">
        <v>2348</v>
      </c>
      <c r="L25248" s="14">
        <f>AND(vyberHrace&lt;&gt;"",ISNUMBER(SEARCH(vyberHrace,$B25248)))</f>
      </c>
      <c r="M25248" s="14">
        <f>AND($I25248=MID(kododd,1,2),$J25248=MID(kododd,3,3))</f>
      </c>
    </row>
    <row r="25249">
      <c r="A25249" s="95">
        <v>57655</v>
      </c>
      <c r="B25249" s="93" t="s">
        <v>24228</v>
      </c>
      <c r="C25249" s="93" t="s">
        <v>1410</v>
      </c>
      <c r="E25249" s="95">
        <v>2444</v>
      </c>
      <c r="F25249" s="95">
        <v>14950596</v>
      </c>
      <c r="G25249" s="95">
        <v>200</v>
      </c>
      <c r="H25249" s="93" t="s">
        <v>6724</v>
      </c>
      <c r="I25249" s="93" t="s">
        <v>23903</v>
      </c>
      <c r="J25249" s="93" t="s">
        <v>20859</v>
      </c>
      <c r="K25249" s="93" t="s">
        <v>2348</v>
      </c>
      <c r="L25249" s="14">
        <f>AND(vyberHrace&lt;&gt;"",ISNUMBER(SEARCH(vyberHrace,$B25249)))</f>
      </c>
      <c r="M25249" s="14">
        <f>AND($I25249=MID(kododd,1,2),$J25249=MID(kododd,3,3))</f>
      </c>
    </row>
    <row r="25250">
      <c r="A25250" s="95">
        <v>59680</v>
      </c>
      <c r="B25250" s="93" t="s">
        <v>26062</v>
      </c>
      <c r="C25250" s="93" t="s">
        <v>1418</v>
      </c>
      <c r="E25250" s="95">
        <v>1742</v>
      </c>
      <c r="F25250" s="95">
        <v>1191721</v>
      </c>
      <c r="G25250" s="95">
        <v>200</v>
      </c>
      <c r="H25250" s="93" t="s">
        <v>2350</v>
      </c>
      <c r="I25250" s="93" t="s">
        <v>23903</v>
      </c>
      <c r="J25250" s="93" t="s">
        <v>20859</v>
      </c>
      <c r="K25250" s="93" t="s">
        <v>2348</v>
      </c>
      <c r="L25250" s="14">
        <f>AND(vyberHrace&lt;&gt;"",ISNUMBER(SEARCH(vyberHrace,$B25250)))</f>
      </c>
      <c r="M25250" s="14">
        <f>AND($I25250=MID(kododd,1,2),$J25250=MID(kododd,3,3))</f>
      </c>
    </row>
    <row r="25251">
      <c r="A25251" s="95">
        <v>41392</v>
      </c>
      <c r="B25251" s="93" t="s">
        <v>7668</v>
      </c>
      <c r="C25251" s="93" t="s">
        <v>1454</v>
      </c>
      <c r="E25251" s="95">
        <v>1896</v>
      </c>
      <c r="F25251" s="95">
        <v>14919214</v>
      </c>
      <c r="G25251" s="95">
        <v>200</v>
      </c>
      <c r="H25251" s="93" t="s">
        <v>6724</v>
      </c>
      <c r="I25251" s="93" t="s">
        <v>23903</v>
      </c>
      <c r="J25251" s="93" t="s">
        <v>20859</v>
      </c>
      <c r="K25251" s="93" t="s">
        <v>2348</v>
      </c>
      <c r="L25251" s="14">
        <f>AND(vyberHrace&lt;&gt;"",ISNUMBER(SEARCH(vyberHrace,$B25251)))</f>
      </c>
      <c r="M25251" s="14">
        <f>AND($I25251=MID(kododd,1,2),$J25251=MID(kododd,3,3))</f>
      </c>
    </row>
    <row r="25252">
      <c r="A25252" s="95">
        <v>55236</v>
      </c>
      <c r="B25252" s="93" t="s">
        <v>1372</v>
      </c>
      <c r="C25252" s="93" t="s">
        <v>1469</v>
      </c>
      <c r="E25252" s="95">
        <v>2252</v>
      </c>
      <c r="F25252" s="95">
        <v>14104407</v>
      </c>
      <c r="G25252" s="95">
        <v>200</v>
      </c>
      <c r="H25252" s="93" t="s">
        <v>2356</v>
      </c>
      <c r="I25252" s="93" t="s">
        <v>23903</v>
      </c>
      <c r="J25252" s="93" t="s">
        <v>20859</v>
      </c>
      <c r="K25252" s="93" t="s">
        <v>2348</v>
      </c>
      <c r="L25252" s="14">
        <f>AND(vyberHrace&lt;&gt;"",ISNUMBER(SEARCH(vyberHrace,$B25252)))</f>
      </c>
      <c r="M25252" s="14">
        <f>AND($I25252=MID(kododd,1,2),$J25252=MID(kododd,3,3))</f>
      </c>
    </row>
    <row r="25253">
      <c r="A25253" s="95">
        <v>18959</v>
      </c>
      <c r="B25253" s="93" t="s">
        <v>4233</v>
      </c>
      <c r="C25253" s="93" t="s">
        <v>1447</v>
      </c>
      <c r="E25253" s="95">
        <v>2402</v>
      </c>
      <c r="F25253" s="95">
        <v>13500023</v>
      </c>
      <c r="G25253" s="95">
        <v>200</v>
      </c>
      <c r="H25253" s="93" t="s">
        <v>257</v>
      </c>
      <c r="I25253" s="93" t="s">
        <v>23903</v>
      </c>
      <c r="J25253" s="93" t="s">
        <v>20859</v>
      </c>
      <c r="K25253" s="93" t="s">
        <v>2348</v>
      </c>
      <c r="L25253" s="14">
        <f>AND(vyberHrace&lt;&gt;"",ISNUMBER(SEARCH(vyberHrace,$B25253)))</f>
      </c>
      <c r="M25253" s="14">
        <f>AND($I25253=MID(kododd,1,2),$J25253=MID(kododd,3,3))</f>
      </c>
    </row>
    <row r="25254">
      <c r="A25254" s="95">
        <v>38882</v>
      </c>
      <c r="B25254" s="93" t="s">
        <v>4234</v>
      </c>
      <c r="C25254" s="93" t="s">
        <v>1440</v>
      </c>
      <c r="E25254" s="95">
        <v>1894</v>
      </c>
      <c r="F25254" s="95">
        <v>1194755</v>
      </c>
      <c r="G25254" s="95">
        <v>200</v>
      </c>
      <c r="H25254" s="93" t="s">
        <v>2350</v>
      </c>
      <c r="I25254" s="93" t="s">
        <v>23903</v>
      </c>
      <c r="J25254" s="93" t="s">
        <v>20859</v>
      </c>
      <c r="K25254" s="93" t="s">
        <v>2348</v>
      </c>
      <c r="L25254" s="14">
        <f>AND(vyberHrace&lt;&gt;"",ISNUMBER(SEARCH(vyberHrace,$B25254)))</f>
      </c>
      <c r="M25254" s="14">
        <f>AND($I25254=MID(kododd,1,2),$J25254=MID(kododd,3,3))</f>
      </c>
    </row>
    <row r="25255">
      <c r="A25255" s="95">
        <v>43716</v>
      </c>
      <c r="B25255" s="93" t="s">
        <v>4235</v>
      </c>
      <c r="C25255" s="93" t="s">
        <v>1475</v>
      </c>
      <c r="E25255" s="95">
        <v>2227</v>
      </c>
      <c r="F25255" s="95">
        <v>1130641</v>
      </c>
      <c r="G25255" s="95">
        <v>200</v>
      </c>
      <c r="H25255" s="93" t="s">
        <v>2350</v>
      </c>
      <c r="I25255" s="93" t="s">
        <v>23903</v>
      </c>
      <c r="J25255" s="93" t="s">
        <v>20859</v>
      </c>
      <c r="K25255" s="93" t="s">
        <v>2348</v>
      </c>
      <c r="L25255" s="14">
        <f>AND(vyberHrace&lt;&gt;"",ISNUMBER(SEARCH(vyberHrace,$B25255)))</f>
      </c>
      <c r="M25255" s="14">
        <f>AND($I25255=MID(kododd,1,2),$J25255=MID(kododd,3,3))</f>
      </c>
    </row>
    <row r="25256">
      <c r="A25256" s="95">
        <v>51333</v>
      </c>
      <c r="B25256" s="93" t="s">
        <v>4236</v>
      </c>
      <c r="C25256" s="93" t="s">
        <v>1438</v>
      </c>
      <c r="E25256" s="95">
        <v>2529</v>
      </c>
      <c r="F25256" s="95">
        <v>753246</v>
      </c>
      <c r="G25256" s="95">
        <v>200</v>
      </c>
      <c r="H25256" s="93" t="s">
        <v>262</v>
      </c>
      <c r="I25256" s="93" t="s">
        <v>23903</v>
      </c>
      <c r="J25256" s="93" t="s">
        <v>20859</v>
      </c>
      <c r="K25256" s="93" t="s">
        <v>2348</v>
      </c>
      <c r="L25256" s="14">
        <f>AND(vyberHrace&lt;&gt;"",ISNUMBER(SEARCH(vyberHrace,$B25256)))</f>
      </c>
      <c r="M25256" s="14">
        <f>AND($I25256=MID(kododd,1,2),$J25256=MID(kododd,3,3))</f>
      </c>
    </row>
    <row r="25257">
      <c r="A25257" s="95">
        <v>41905</v>
      </c>
      <c r="B25257" s="93" t="s">
        <v>4237</v>
      </c>
      <c r="C25257" s="93" t="s">
        <v>1399</v>
      </c>
      <c r="E25257" s="95">
        <v>2286</v>
      </c>
      <c r="F25257" s="95">
        <v>1161555</v>
      </c>
      <c r="G25257" s="95">
        <v>200</v>
      </c>
      <c r="H25257" s="93" t="s">
        <v>2350</v>
      </c>
      <c r="I25257" s="93" t="s">
        <v>23903</v>
      </c>
      <c r="J25257" s="93" t="s">
        <v>20859</v>
      </c>
      <c r="K25257" s="93" t="s">
        <v>2348</v>
      </c>
      <c r="L25257" s="14">
        <f>AND(vyberHrace&lt;&gt;"",ISNUMBER(SEARCH(vyberHrace,$B25257)))</f>
      </c>
      <c r="M25257" s="14">
        <f>AND($I25257=MID(kododd,1,2),$J25257=MID(kododd,3,3))</f>
      </c>
    </row>
    <row r="25258">
      <c r="A25258" s="95">
        <v>59752</v>
      </c>
      <c r="B25258" s="93" t="s">
        <v>26117</v>
      </c>
      <c r="C25258" s="93" t="s">
        <v>1444</v>
      </c>
      <c r="E25258" s="95">
        <v>1719</v>
      </c>
      <c r="F25258" s="95">
        <v>14939347</v>
      </c>
      <c r="G25258" s="95">
        <v>200</v>
      </c>
      <c r="H25258" s="93" t="s">
        <v>6724</v>
      </c>
      <c r="I25258" s="93" t="s">
        <v>23903</v>
      </c>
      <c r="J25258" s="93" t="s">
        <v>20859</v>
      </c>
      <c r="K25258" s="93" t="s">
        <v>2348</v>
      </c>
      <c r="L25258" s="14">
        <f>AND(vyberHrace&lt;&gt;"",ISNUMBER(SEARCH(vyberHrace,$B25258)))</f>
      </c>
      <c r="M25258" s="14">
        <f>AND($I25258=MID(kododd,1,2),$J25258=MID(kododd,3,3))</f>
      </c>
    </row>
    <row r="25259">
      <c r="A25259" s="95">
        <v>61952</v>
      </c>
      <c r="B25259" s="93" t="s">
        <v>28159</v>
      </c>
      <c r="C25259" s="93" t="s">
        <v>1465</v>
      </c>
      <c r="E25259" s="95">
        <v>1807</v>
      </c>
      <c r="F25259" s="95">
        <v>14968525</v>
      </c>
      <c r="G25259" s="95">
        <v>200</v>
      </c>
      <c r="H25259" s="93" t="s">
        <v>6724</v>
      </c>
      <c r="I25259" s="93" t="s">
        <v>23903</v>
      </c>
      <c r="J25259" s="93" t="s">
        <v>20859</v>
      </c>
      <c r="K25259" s="93" t="s">
        <v>2348</v>
      </c>
      <c r="L25259" s="14">
        <f>AND(vyberHrace&lt;&gt;"",ISNUMBER(SEARCH(vyberHrace,$B25259)))</f>
      </c>
      <c r="M25259" s="14">
        <f>AND($I25259=MID(kododd,1,2),$J25259=MID(kododd,3,3))</f>
      </c>
    </row>
    <row r="25260">
      <c r="A25260" s="95">
        <v>61829</v>
      </c>
      <c r="B25260" s="93" t="s">
        <v>27970</v>
      </c>
      <c r="C25260" s="93" t="s">
        <v>3255</v>
      </c>
      <c r="E25260" s="95">
        <v>2306</v>
      </c>
      <c r="F25260" s="95">
        <v>21881413</v>
      </c>
      <c r="G25260" s="95">
        <v>200</v>
      </c>
      <c r="H25260" s="93" t="s">
        <v>2350</v>
      </c>
      <c r="I25260" s="93" t="s">
        <v>23903</v>
      </c>
      <c r="J25260" s="93" t="s">
        <v>20859</v>
      </c>
      <c r="K25260" s="93" t="s">
        <v>2348</v>
      </c>
      <c r="L25260" s="14">
        <f>AND(vyberHrace&lt;&gt;"",ISNUMBER(SEARCH(vyberHrace,$B25260)))</f>
      </c>
      <c r="M25260" s="14">
        <f>AND($I25260=MID(kododd,1,2),$J25260=MID(kododd,3,3))</f>
      </c>
    </row>
    <row r="25261">
      <c r="A25261" s="95">
        <v>43796</v>
      </c>
      <c r="B25261" s="93" t="s">
        <v>4238</v>
      </c>
      <c r="C25261" s="93" t="s">
        <v>1447</v>
      </c>
      <c r="E25261" s="95">
        <v>1982</v>
      </c>
      <c r="F25261" s="95">
        <v>12956279</v>
      </c>
      <c r="G25261" s="95">
        <v>200</v>
      </c>
      <c r="H25261" s="93" t="s">
        <v>259</v>
      </c>
      <c r="I25261" s="93" t="s">
        <v>23903</v>
      </c>
      <c r="J25261" s="93" t="s">
        <v>20859</v>
      </c>
      <c r="K25261" s="93" t="s">
        <v>2348</v>
      </c>
      <c r="L25261" s="14">
        <f>AND(vyberHrace&lt;&gt;"",ISNUMBER(SEARCH(vyberHrace,$B25261)))</f>
      </c>
      <c r="M25261" s="14">
        <f>AND($I25261=MID(kododd,1,2),$J25261=MID(kododd,3,3))</f>
      </c>
    </row>
    <row r="25262">
      <c r="A25262" s="95">
        <v>53635</v>
      </c>
      <c r="B25262" s="93" t="s">
        <v>1373</v>
      </c>
      <c r="C25262" s="93" t="s">
        <v>1400</v>
      </c>
      <c r="E25262" s="95">
        <v>1927</v>
      </c>
      <c r="F25262" s="95">
        <v>21816727</v>
      </c>
      <c r="G25262" s="95">
        <v>200</v>
      </c>
      <c r="H25262" s="93" t="s">
        <v>2350</v>
      </c>
      <c r="I25262" s="93" t="s">
        <v>23903</v>
      </c>
      <c r="J25262" s="93" t="s">
        <v>20859</v>
      </c>
      <c r="K25262" s="93" t="s">
        <v>2348</v>
      </c>
      <c r="L25262" s="14">
        <f>AND(vyberHrace&lt;&gt;"",ISNUMBER(SEARCH(vyberHrace,$B25262)))</f>
      </c>
      <c r="M25262" s="14">
        <f>AND($I25262=MID(kododd,1,2),$J25262=MID(kododd,3,3))</f>
      </c>
    </row>
    <row r="25263">
      <c r="A25263" s="95">
        <v>60116</v>
      </c>
      <c r="B25263" s="93" t="s">
        <v>26588</v>
      </c>
      <c r="C25263" s="93" t="s">
        <v>1457</v>
      </c>
      <c r="F25263" s="95">
        <v>14908956</v>
      </c>
      <c r="G25263" s="95">
        <v>200</v>
      </c>
      <c r="H25263" s="93" t="s">
        <v>6724</v>
      </c>
      <c r="I25263" s="93" t="s">
        <v>23903</v>
      </c>
      <c r="J25263" s="93" t="s">
        <v>20859</v>
      </c>
      <c r="K25263" s="93" t="s">
        <v>2348</v>
      </c>
      <c r="L25263" s="14">
        <f>AND(vyberHrace&lt;&gt;"",ISNUMBER(SEARCH(vyberHrace,$B25263)))</f>
      </c>
      <c r="M25263" s="14">
        <f>AND($I25263=MID(kododd,1,2),$J25263=MID(kododd,3,3))</f>
      </c>
    </row>
    <row r="25264">
      <c r="A25264" s="95">
        <v>55362</v>
      </c>
      <c r="B25264" s="93" t="s">
        <v>23390</v>
      </c>
      <c r="C25264" s="93" t="s">
        <v>1419</v>
      </c>
      <c r="E25264" s="95">
        <v>2370</v>
      </c>
      <c r="F25264" s="95">
        <v>1642812</v>
      </c>
      <c r="G25264" s="95">
        <v>200</v>
      </c>
      <c r="H25264" s="93" t="s">
        <v>269</v>
      </c>
      <c r="I25264" s="93" t="s">
        <v>23903</v>
      </c>
      <c r="J25264" s="93" t="s">
        <v>20859</v>
      </c>
      <c r="K25264" s="93" t="s">
        <v>2348</v>
      </c>
      <c r="L25264" s="14">
        <f>AND(vyberHrace&lt;&gt;"",ISNUMBER(SEARCH(vyberHrace,$B25264)))</f>
      </c>
      <c r="M25264" s="14">
        <f>AND($I25264=MID(kododd,1,2),$J25264=MID(kododd,3,3))</f>
      </c>
    </row>
    <row r="25265">
      <c r="A25265" s="95">
        <v>45103</v>
      </c>
      <c r="B25265" s="93" t="s">
        <v>17029</v>
      </c>
      <c r="C25265" s="93" t="s">
        <v>1404</v>
      </c>
      <c r="E25265" s="95">
        <v>1809</v>
      </c>
      <c r="F25265" s="95">
        <v>21851050</v>
      </c>
      <c r="G25265" s="95">
        <v>200</v>
      </c>
      <c r="H25265" s="93" t="s">
        <v>2350</v>
      </c>
      <c r="I25265" s="93" t="s">
        <v>23903</v>
      </c>
      <c r="J25265" s="93" t="s">
        <v>20859</v>
      </c>
      <c r="K25265" s="93" t="s">
        <v>2348</v>
      </c>
      <c r="L25265" s="14">
        <f>AND(vyberHrace&lt;&gt;"",ISNUMBER(SEARCH(vyberHrace,$B25265)))</f>
      </c>
      <c r="M25265" s="14">
        <f>AND($I25265=MID(kododd,1,2),$J25265=MID(kododd,3,3))</f>
      </c>
    </row>
    <row r="25266">
      <c r="A25266" s="95">
        <v>46508</v>
      </c>
      <c r="B25266" s="93" t="s">
        <v>17618</v>
      </c>
      <c r="C25266" s="93" t="s">
        <v>1407</v>
      </c>
      <c r="E25266" s="95">
        <v>1966</v>
      </c>
      <c r="F25266" s="95">
        <v>14510006</v>
      </c>
      <c r="G25266" s="95">
        <v>200</v>
      </c>
      <c r="H25266" s="93" t="s">
        <v>4239</v>
      </c>
      <c r="I25266" s="93" t="s">
        <v>23903</v>
      </c>
      <c r="J25266" s="93" t="s">
        <v>20859</v>
      </c>
      <c r="K25266" s="93" t="s">
        <v>2348</v>
      </c>
      <c r="L25266" s="14">
        <f>AND(vyberHrace&lt;&gt;"",ISNUMBER(SEARCH(vyberHrace,$B25266)))</f>
      </c>
      <c r="M25266" s="14">
        <f>AND($I25266=MID(kododd,1,2),$J25266=MID(kododd,3,3))</f>
      </c>
    </row>
    <row r="25267">
      <c r="A25267" s="95">
        <v>40002</v>
      </c>
      <c r="B25267" s="93" t="s">
        <v>4240</v>
      </c>
      <c r="C25267" s="93" t="s">
        <v>1436</v>
      </c>
      <c r="E25267" s="95">
        <v>2614</v>
      </c>
      <c r="F25267" s="95">
        <v>14109182</v>
      </c>
      <c r="G25267" s="95">
        <v>200</v>
      </c>
      <c r="H25267" s="93" t="s">
        <v>2356</v>
      </c>
      <c r="I25267" s="93" t="s">
        <v>23903</v>
      </c>
      <c r="J25267" s="93" t="s">
        <v>20859</v>
      </c>
      <c r="K25267" s="93" t="s">
        <v>2348</v>
      </c>
      <c r="L25267" s="14">
        <f>AND(vyberHrace&lt;&gt;"",ISNUMBER(SEARCH(vyberHrace,$B25267)))</f>
      </c>
      <c r="M25267" s="14">
        <f>AND($I25267=MID(kododd,1,2),$J25267=MID(kododd,3,3))</f>
      </c>
    </row>
    <row r="25268">
      <c r="A25268" s="95">
        <v>35582</v>
      </c>
      <c r="B25268" s="93" t="s">
        <v>4241</v>
      </c>
      <c r="C25268" s="93" t="s">
        <v>1448</v>
      </c>
      <c r="E25268" s="95">
        <v>2493</v>
      </c>
      <c r="F25268" s="95">
        <v>1132199</v>
      </c>
      <c r="G25268" s="95">
        <v>200</v>
      </c>
      <c r="H25268" s="93" t="s">
        <v>2350</v>
      </c>
      <c r="I25268" s="93" t="s">
        <v>23903</v>
      </c>
      <c r="J25268" s="93" t="s">
        <v>20859</v>
      </c>
      <c r="K25268" s="93" t="s">
        <v>2348</v>
      </c>
      <c r="L25268" s="14">
        <f>AND(vyberHrace&lt;&gt;"",ISNUMBER(SEARCH(vyberHrace,$B25268)))</f>
      </c>
      <c r="M25268" s="14">
        <f>AND($I25268=MID(kododd,1,2),$J25268=MID(kododd,3,3))</f>
      </c>
    </row>
    <row r="25269">
      <c r="A25269" s="95">
        <v>43660</v>
      </c>
      <c r="B25269" s="93" t="s">
        <v>4242</v>
      </c>
      <c r="C25269" s="93" t="s">
        <v>1448</v>
      </c>
      <c r="E25269" s="95">
        <v>2179</v>
      </c>
      <c r="F25269" s="95">
        <v>1146360</v>
      </c>
      <c r="G25269" s="95">
        <v>200</v>
      </c>
      <c r="H25269" s="93" t="s">
        <v>2350</v>
      </c>
      <c r="I25269" s="93" t="s">
        <v>23903</v>
      </c>
      <c r="J25269" s="93" t="s">
        <v>20859</v>
      </c>
      <c r="K25269" s="93" t="s">
        <v>2348</v>
      </c>
      <c r="L25269" s="14">
        <f>AND(vyberHrace&lt;&gt;"",ISNUMBER(SEARCH(vyberHrace,$B25269)))</f>
      </c>
      <c r="M25269" s="14">
        <f>AND($I25269=MID(kododd,1,2),$J25269=MID(kododd,3,3))</f>
      </c>
    </row>
    <row r="25270">
      <c r="A25270" s="95">
        <v>46459</v>
      </c>
      <c r="B25270" s="93" t="s">
        <v>4243</v>
      </c>
      <c r="C25270" s="93" t="s">
        <v>1444</v>
      </c>
      <c r="E25270" s="95">
        <v>2222</v>
      </c>
      <c r="F25270" s="95">
        <v>1152254</v>
      </c>
      <c r="G25270" s="95">
        <v>200</v>
      </c>
      <c r="H25270" s="93" t="s">
        <v>2350</v>
      </c>
      <c r="I25270" s="93" t="s">
        <v>23903</v>
      </c>
      <c r="J25270" s="93" t="s">
        <v>20859</v>
      </c>
      <c r="K25270" s="93" t="s">
        <v>2348</v>
      </c>
      <c r="L25270" s="14">
        <f>AND(vyberHrace&lt;&gt;"",ISNUMBER(SEARCH(vyberHrace,$B25270)))</f>
      </c>
      <c r="M25270" s="14">
        <f>AND($I25270=MID(kododd,1,2),$J25270=MID(kododd,3,3))</f>
      </c>
    </row>
    <row r="25271">
      <c r="A25271" s="95">
        <v>61848</v>
      </c>
      <c r="B25271" s="93" t="s">
        <v>27989</v>
      </c>
      <c r="C25271" s="93" t="s">
        <v>1402</v>
      </c>
      <c r="E25271" s="95">
        <v>2201</v>
      </c>
      <c r="F25271" s="95">
        <v>21022852</v>
      </c>
      <c r="G25271" s="95">
        <v>200</v>
      </c>
      <c r="H25271" s="93" t="s">
        <v>2350</v>
      </c>
      <c r="I25271" s="93" t="s">
        <v>23903</v>
      </c>
      <c r="J25271" s="93" t="s">
        <v>20859</v>
      </c>
      <c r="K25271" s="93" t="s">
        <v>2348</v>
      </c>
      <c r="L25271" s="14">
        <f>AND(vyberHrace&lt;&gt;"",ISNUMBER(SEARCH(vyberHrace,$B25271)))</f>
      </c>
      <c r="M25271" s="14">
        <f>AND($I25271=MID(kododd,1,2),$J25271=MID(kododd,3,3))</f>
      </c>
    </row>
    <row r="25272">
      <c r="A25272" s="95">
        <v>38883</v>
      </c>
      <c r="B25272" s="93" t="s">
        <v>4244</v>
      </c>
      <c r="C25272" s="93" t="s">
        <v>1435</v>
      </c>
      <c r="E25272" s="95">
        <v>1510</v>
      </c>
      <c r="F25272" s="95">
        <v>1175289</v>
      </c>
      <c r="G25272" s="95">
        <v>200</v>
      </c>
      <c r="H25272" s="93" t="s">
        <v>2350</v>
      </c>
      <c r="I25272" s="93" t="s">
        <v>23903</v>
      </c>
      <c r="J25272" s="93" t="s">
        <v>20859</v>
      </c>
      <c r="K25272" s="93" t="s">
        <v>2348</v>
      </c>
      <c r="L25272" s="14">
        <f>AND(vyberHrace&lt;&gt;"",ISNUMBER(SEARCH(vyberHrace,$B25272)))</f>
      </c>
      <c r="M25272" s="14">
        <f>AND($I25272=MID(kododd,1,2),$J25272=MID(kododd,3,3))</f>
      </c>
    </row>
    <row r="25273">
      <c r="A25273" s="95">
        <v>6497</v>
      </c>
      <c r="B25273" s="93" t="s">
        <v>4245</v>
      </c>
      <c r="C25273" s="93" t="s">
        <v>1440</v>
      </c>
      <c r="E25273" s="95">
        <v>1920</v>
      </c>
      <c r="F25273" s="95">
        <v>14906023</v>
      </c>
      <c r="G25273" s="95">
        <v>200</v>
      </c>
      <c r="H25273" s="93" t="s">
        <v>6724</v>
      </c>
      <c r="I25273" s="93" t="s">
        <v>23903</v>
      </c>
      <c r="J25273" s="93" t="s">
        <v>20859</v>
      </c>
      <c r="K25273" s="93" t="s">
        <v>2348</v>
      </c>
      <c r="L25273" s="14">
        <f>AND(vyberHrace&lt;&gt;"",ISNUMBER(SEARCH(vyberHrace,$B25273)))</f>
      </c>
      <c r="M25273" s="14">
        <f>AND($I25273=MID(kododd,1,2),$J25273=MID(kododd,3,3))</f>
      </c>
    </row>
    <row r="25274">
      <c r="A25274" s="95">
        <v>53911</v>
      </c>
      <c r="B25274" s="93" t="s">
        <v>1374</v>
      </c>
      <c r="C25274" s="93" t="s">
        <v>1438</v>
      </c>
      <c r="F25274" s="95">
        <v>73601926</v>
      </c>
      <c r="G25274" s="95">
        <v>200</v>
      </c>
      <c r="H25274" s="93" t="s">
        <v>6724</v>
      </c>
      <c r="I25274" s="93" t="s">
        <v>23903</v>
      </c>
      <c r="J25274" s="93" t="s">
        <v>20859</v>
      </c>
      <c r="K25274" s="93" t="s">
        <v>2348</v>
      </c>
      <c r="L25274" s="14">
        <f>AND(vyberHrace&lt;&gt;"",ISNUMBER(SEARCH(vyberHrace,$B25274)))</f>
      </c>
      <c r="M25274" s="14">
        <f>AND($I25274=MID(kododd,1,2),$J25274=MID(kododd,3,3))</f>
      </c>
    </row>
    <row r="25275">
      <c r="A25275" s="95">
        <v>53862</v>
      </c>
      <c r="B25275" s="93" t="s">
        <v>1375</v>
      </c>
      <c r="C25275" s="93" t="s">
        <v>1436</v>
      </c>
      <c r="E25275" s="95">
        <v>2075</v>
      </c>
      <c r="F25275" s="95">
        <v>4693604</v>
      </c>
      <c r="G25275" s="95">
        <v>200</v>
      </c>
      <c r="H25275" s="93" t="s">
        <v>259</v>
      </c>
      <c r="I25275" s="93" t="s">
        <v>23903</v>
      </c>
      <c r="J25275" s="93" t="s">
        <v>20859</v>
      </c>
      <c r="K25275" s="93" t="s">
        <v>2348</v>
      </c>
      <c r="L25275" s="14">
        <f>AND(vyberHrace&lt;&gt;"",ISNUMBER(SEARCH(vyberHrace,$B25275)))</f>
      </c>
      <c r="M25275" s="14">
        <f>AND($I25275=MID(kododd,1,2),$J25275=MID(kododd,3,3))</f>
      </c>
    </row>
    <row r="25276">
      <c r="A25276" s="95">
        <v>30896</v>
      </c>
      <c r="B25276" s="93" t="s">
        <v>4246</v>
      </c>
      <c r="C25276" s="93" t="s">
        <v>1434</v>
      </c>
      <c r="E25276" s="95">
        <v>2257</v>
      </c>
      <c r="F25276" s="95">
        <v>14903636</v>
      </c>
      <c r="G25276" s="95">
        <v>200</v>
      </c>
      <c r="H25276" s="93" t="s">
        <v>6724</v>
      </c>
      <c r="I25276" s="93" t="s">
        <v>23903</v>
      </c>
      <c r="J25276" s="93" t="s">
        <v>20859</v>
      </c>
      <c r="K25276" s="93" t="s">
        <v>2348</v>
      </c>
      <c r="L25276" s="14">
        <f>AND(vyberHrace&lt;&gt;"",ISNUMBER(SEARCH(vyberHrace,$B25276)))</f>
      </c>
      <c r="M25276" s="14">
        <f>AND($I25276=MID(kododd,1,2),$J25276=MID(kododd,3,3))</f>
      </c>
    </row>
    <row r="25277">
      <c r="A25277" s="95">
        <v>57660</v>
      </c>
      <c r="B25277" s="93" t="s">
        <v>24233</v>
      </c>
      <c r="C25277" s="93" t="s">
        <v>1416</v>
      </c>
      <c r="E25277" s="95">
        <v>2090</v>
      </c>
      <c r="F25277" s="95">
        <v>21031053</v>
      </c>
      <c r="G25277" s="95">
        <v>200</v>
      </c>
      <c r="H25277" s="93" t="s">
        <v>2350</v>
      </c>
      <c r="I25277" s="93" t="s">
        <v>23903</v>
      </c>
      <c r="J25277" s="93" t="s">
        <v>20859</v>
      </c>
      <c r="K25277" s="93" t="s">
        <v>2348</v>
      </c>
      <c r="L25277" s="14">
        <f>AND(vyberHrace&lt;&gt;"",ISNUMBER(SEARCH(vyberHrace,$B25277)))</f>
      </c>
      <c r="M25277" s="14">
        <f>AND($I25277=MID(kododd,1,2),$J25277=MID(kododd,3,3))</f>
      </c>
    </row>
    <row r="25278">
      <c r="A25278" s="95">
        <v>38859</v>
      </c>
      <c r="B25278" s="93" t="s">
        <v>18275</v>
      </c>
      <c r="C25278" s="93" t="s">
        <v>1462</v>
      </c>
      <c r="E25278" s="95">
        <v>1739</v>
      </c>
      <c r="F25278" s="95">
        <v>14909049</v>
      </c>
      <c r="G25278" s="95">
        <v>200</v>
      </c>
      <c r="H25278" s="93" t="s">
        <v>6724</v>
      </c>
      <c r="I25278" s="93" t="s">
        <v>23903</v>
      </c>
      <c r="J25278" s="93" t="s">
        <v>20859</v>
      </c>
      <c r="K25278" s="93" t="s">
        <v>2348</v>
      </c>
      <c r="L25278" s="14">
        <f>AND(vyberHrace&lt;&gt;"",ISNUMBER(SEARCH(vyberHrace,$B25278)))</f>
      </c>
      <c r="M25278" s="14">
        <f>AND($I25278=MID(kododd,1,2),$J25278=MID(kododd,3,3))</f>
      </c>
    </row>
    <row r="25279">
      <c r="A25279" s="95">
        <v>56110</v>
      </c>
      <c r="B25279" s="93" t="s">
        <v>22280</v>
      </c>
      <c r="C25279" s="93" t="s">
        <v>1412</v>
      </c>
      <c r="E25279" s="95">
        <v>1405</v>
      </c>
      <c r="F25279" s="95">
        <v>34162160</v>
      </c>
      <c r="G25279" s="95">
        <v>200</v>
      </c>
      <c r="H25279" s="93" t="s">
        <v>28055</v>
      </c>
      <c r="I25279" s="93" t="s">
        <v>23903</v>
      </c>
      <c r="J25279" s="93" t="s">
        <v>20859</v>
      </c>
      <c r="K25279" s="93" t="s">
        <v>2348</v>
      </c>
      <c r="L25279" s="14">
        <f>AND(vyberHrace&lt;&gt;"",ISNUMBER(SEARCH(vyberHrace,$B25279)))</f>
      </c>
      <c r="M25279" s="14">
        <f>AND($I25279=MID(kododd,1,2),$J25279=MID(kododd,3,3))</f>
      </c>
    </row>
    <row r="25280">
      <c r="A25280" s="95">
        <v>50136</v>
      </c>
      <c r="B25280" s="93" t="s">
        <v>4247</v>
      </c>
      <c r="C25280" s="93" t="s">
        <v>1444</v>
      </c>
      <c r="E25280" s="95">
        <v>1960</v>
      </c>
      <c r="F25280" s="95">
        <v>14936577</v>
      </c>
      <c r="G25280" s="95">
        <v>200</v>
      </c>
      <c r="H25280" s="93" t="s">
        <v>6724</v>
      </c>
      <c r="I25280" s="93" t="s">
        <v>23903</v>
      </c>
      <c r="J25280" s="93" t="s">
        <v>20859</v>
      </c>
      <c r="K25280" s="93" t="s">
        <v>2348</v>
      </c>
      <c r="L25280" s="14">
        <f>AND(vyberHrace&lt;&gt;"",ISNUMBER(SEARCH(vyberHrace,$B25280)))</f>
      </c>
      <c r="M25280" s="14">
        <f>AND($I25280=MID(kododd,1,2),$J25280=MID(kododd,3,3))</f>
      </c>
    </row>
    <row r="25281">
      <c r="A25281" s="95">
        <v>60371</v>
      </c>
      <c r="B25281" s="93" t="s">
        <v>26820</v>
      </c>
      <c r="C25281" s="93" t="s">
        <v>1408</v>
      </c>
      <c r="E25281" s="95">
        <v>2067</v>
      </c>
      <c r="F25281" s="95">
        <v>14949865</v>
      </c>
      <c r="G25281" s="95">
        <v>200</v>
      </c>
      <c r="H25281" s="93" t="s">
        <v>6724</v>
      </c>
      <c r="I25281" s="93" t="s">
        <v>23903</v>
      </c>
      <c r="J25281" s="93" t="s">
        <v>20859</v>
      </c>
      <c r="K25281" s="93" t="s">
        <v>2348</v>
      </c>
      <c r="L25281" s="14">
        <f>AND(vyberHrace&lt;&gt;"",ISNUMBER(SEARCH(vyberHrace,$B25281)))</f>
      </c>
      <c r="M25281" s="14">
        <f>AND($I25281=MID(kododd,1,2),$J25281=MID(kododd,3,3))</f>
      </c>
    </row>
    <row r="25282">
      <c r="A25282" s="95">
        <v>63603</v>
      </c>
      <c r="B25282" s="93" t="s">
        <v>29767</v>
      </c>
      <c r="C25282" s="93" t="s">
        <v>1408</v>
      </c>
      <c r="E25282" s="95">
        <v>2435</v>
      </c>
      <c r="F25282" s="95">
        <v>44157819</v>
      </c>
      <c r="G25282" s="95">
        <v>200</v>
      </c>
      <c r="H25282" s="93" t="s">
        <v>1489</v>
      </c>
      <c r="I25282" s="93" t="s">
        <v>23903</v>
      </c>
      <c r="J25282" s="93" t="s">
        <v>20859</v>
      </c>
      <c r="K25282" s="93" t="s">
        <v>2348</v>
      </c>
      <c r="L25282" s="14">
        <f>AND(vyberHrace&lt;&gt;"",ISNUMBER(SEARCH(vyberHrace,$B25282)))</f>
      </c>
      <c r="M25282" s="14">
        <f>AND($I25282=MID(kododd,1,2),$J25282=MID(kododd,3,3))</f>
      </c>
    </row>
    <row r="25283">
      <c r="A25283" s="95">
        <v>61814</v>
      </c>
      <c r="B25283" s="93" t="s">
        <v>27956</v>
      </c>
      <c r="C25283" s="93" t="s">
        <v>1457</v>
      </c>
      <c r="E25283" s="95">
        <v>2572</v>
      </c>
      <c r="F25283" s="95">
        <v>14112906</v>
      </c>
      <c r="G25283" s="95">
        <v>200</v>
      </c>
      <c r="H25283" s="93" t="s">
        <v>2356</v>
      </c>
      <c r="I25283" s="93" t="s">
        <v>23903</v>
      </c>
      <c r="J25283" s="93" t="s">
        <v>20859</v>
      </c>
      <c r="K25283" s="93" t="s">
        <v>2348</v>
      </c>
      <c r="L25283" s="14">
        <f>AND(vyberHrace&lt;&gt;"",ISNUMBER(SEARCH(vyberHrace,$B25283)))</f>
      </c>
      <c r="M25283" s="14">
        <f>AND($I25283=MID(kododd,1,2),$J25283=MID(kododd,3,3))</f>
      </c>
    </row>
    <row r="25284">
      <c r="A25284" s="95">
        <v>47935</v>
      </c>
      <c r="B25284" s="93" t="s">
        <v>4248</v>
      </c>
      <c r="C25284" s="93" t="s">
        <v>1409</v>
      </c>
      <c r="E25284" s="95">
        <v>1666</v>
      </c>
      <c r="F25284" s="95">
        <v>30908647</v>
      </c>
      <c r="G25284" s="95">
        <v>200</v>
      </c>
      <c r="H25284" s="93" t="s">
        <v>4249</v>
      </c>
      <c r="I25284" s="93" t="s">
        <v>23903</v>
      </c>
      <c r="J25284" s="93" t="s">
        <v>20859</v>
      </c>
      <c r="K25284" s="93" t="s">
        <v>2348</v>
      </c>
      <c r="L25284" s="14">
        <f>AND(vyberHrace&lt;&gt;"",ISNUMBER(SEARCH(vyberHrace,$B25284)))</f>
      </c>
      <c r="M25284" s="14">
        <f>AND($I25284=MID(kododd,1,2),$J25284=MID(kododd,3,3))</f>
      </c>
    </row>
    <row r="25285">
      <c r="A25285" s="95">
        <v>57636</v>
      </c>
      <c r="B25285" s="93" t="s">
        <v>24209</v>
      </c>
      <c r="C25285" s="93" t="s">
        <v>1434</v>
      </c>
      <c r="E25285" s="95">
        <v>2579</v>
      </c>
      <c r="F25285" s="95">
        <v>1007998</v>
      </c>
      <c r="G25285" s="95">
        <v>200</v>
      </c>
      <c r="H25285" s="93" t="s">
        <v>1851</v>
      </c>
      <c r="I25285" s="93" t="s">
        <v>23903</v>
      </c>
      <c r="J25285" s="93" t="s">
        <v>20859</v>
      </c>
      <c r="K25285" s="93" t="s">
        <v>2348</v>
      </c>
      <c r="L25285" s="14">
        <f>AND(vyberHrace&lt;&gt;"",ISNUMBER(SEARCH(vyberHrace,$B25285)))</f>
      </c>
      <c r="M25285" s="14">
        <f>AND($I25285=MID(kododd,1,2),$J25285=MID(kododd,3,3))</f>
      </c>
    </row>
    <row r="25286">
      <c r="A25286" s="95">
        <v>59772</v>
      </c>
      <c r="B25286" s="93" t="s">
        <v>26285</v>
      </c>
      <c r="C25286" s="93" t="s">
        <v>1454</v>
      </c>
      <c r="E25286" s="95">
        <v>1867</v>
      </c>
      <c r="F25286" s="95">
        <v>14923041</v>
      </c>
      <c r="G25286" s="95">
        <v>200</v>
      </c>
      <c r="H25286" s="93" t="s">
        <v>6724</v>
      </c>
      <c r="I25286" s="93" t="s">
        <v>23903</v>
      </c>
      <c r="J25286" s="93" t="s">
        <v>20859</v>
      </c>
      <c r="K25286" s="93" t="s">
        <v>2348</v>
      </c>
      <c r="L25286" s="14">
        <f>AND(vyberHrace&lt;&gt;"",ISNUMBER(SEARCH(vyberHrace,$B25286)))</f>
      </c>
      <c r="M25286" s="14">
        <f>AND($I25286=MID(kododd,1,2),$J25286=MID(kododd,3,3))</f>
      </c>
    </row>
    <row r="25287">
      <c r="A25287" s="95">
        <v>25934</v>
      </c>
      <c r="B25287" s="93" t="s">
        <v>4250</v>
      </c>
      <c r="C25287" s="93" t="s">
        <v>1443</v>
      </c>
      <c r="E25287" s="95">
        <v>2257</v>
      </c>
      <c r="F25287" s="95">
        <v>14900041</v>
      </c>
      <c r="G25287" s="95">
        <v>200</v>
      </c>
      <c r="H25287" s="93" t="s">
        <v>6724</v>
      </c>
      <c r="I25287" s="93" t="s">
        <v>23903</v>
      </c>
      <c r="J25287" s="93" t="s">
        <v>20859</v>
      </c>
      <c r="K25287" s="93" t="s">
        <v>2348</v>
      </c>
      <c r="L25287" s="14">
        <f>AND(vyberHrace&lt;&gt;"",ISNUMBER(SEARCH(vyberHrace,$B25287)))</f>
      </c>
      <c r="M25287" s="14">
        <f>AND($I25287=MID(kododd,1,2),$J25287=MID(kododd,3,3))</f>
      </c>
    </row>
    <row r="25288">
      <c r="A25288" s="95">
        <v>41897</v>
      </c>
      <c r="B25288" s="93" t="s">
        <v>4252</v>
      </c>
      <c r="C25288" s="93" t="s">
        <v>1430</v>
      </c>
      <c r="E25288" s="95">
        <v>2628</v>
      </c>
      <c r="F25288" s="95">
        <v>4101685</v>
      </c>
      <c r="G25288" s="95">
        <v>200</v>
      </c>
      <c r="H25288" s="93" t="s">
        <v>2354</v>
      </c>
      <c r="I25288" s="93" t="s">
        <v>23903</v>
      </c>
      <c r="J25288" s="93" t="s">
        <v>20859</v>
      </c>
      <c r="K25288" s="93" t="s">
        <v>2348</v>
      </c>
      <c r="L25288" s="14">
        <f>AND(vyberHrace&lt;&gt;"",ISNUMBER(SEARCH(vyberHrace,$B25288)))</f>
      </c>
      <c r="M25288" s="14">
        <f>AND($I25288=MID(kododd,1,2),$J25288=MID(kododd,3,3))</f>
      </c>
    </row>
    <row r="25289">
      <c r="A25289" s="95">
        <v>61791</v>
      </c>
      <c r="B25289" s="93" t="s">
        <v>27938</v>
      </c>
      <c r="C25289" s="93" t="s">
        <v>1421</v>
      </c>
      <c r="E25289" s="95">
        <v>2535</v>
      </c>
      <c r="F25289" s="95">
        <v>12803731</v>
      </c>
      <c r="G25289" s="95">
        <v>200</v>
      </c>
      <c r="H25289" s="93" t="s">
        <v>26266</v>
      </c>
      <c r="I25289" s="93" t="s">
        <v>23903</v>
      </c>
      <c r="J25289" s="93" t="s">
        <v>20859</v>
      </c>
      <c r="K25289" s="93" t="s">
        <v>2348</v>
      </c>
      <c r="L25289" s="14">
        <f>AND(vyberHrace&lt;&gt;"",ISNUMBER(SEARCH(vyberHrace,$B25289)))</f>
      </c>
      <c r="M25289" s="14">
        <f>AND($I25289=MID(kododd,1,2),$J25289=MID(kododd,3,3))</f>
      </c>
    </row>
    <row r="25290">
      <c r="A25290" s="95">
        <v>61822</v>
      </c>
      <c r="B25290" s="93" t="s">
        <v>27963</v>
      </c>
      <c r="C25290" s="93" t="s">
        <v>1406</v>
      </c>
      <c r="E25290" s="95">
        <v>2306</v>
      </c>
      <c r="F25290" s="95">
        <v>21041067</v>
      </c>
      <c r="G25290" s="95">
        <v>200</v>
      </c>
      <c r="H25290" s="93" t="s">
        <v>2350</v>
      </c>
      <c r="I25290" s="93" t="s">
        <v>23903</v>
      </c>
      <c r="J25290" s="93" t="s">
        <v>20859</v>
      </c>
      <c r="K25290" s="93" t="s">
        <v>2348</v>
      </c>
      <c r="L25290" s="14">
        <f>AND(vyberHrace&lt;&gt;"",ISNUMBER(SEARCH(vyberHrace,$B25290)))</f>
      </c>
      <c r="M25290" s="14">
        <f>AND($I25290=MID(kododd,1,2),$J25290=MID(kododd,3,3))</f>
      </c>
    </row>
    <row r="25291">
      <c r="A25291" s="95">
        <v>36731</v>
      </c>
      <c r="B25291" s="93" t="s">
        <v>4253</v>
      </c>
      <c r="C25291" s="93" t="s">
        <v>1423</v>
      </c>
      <c r="E25291" s="95">
        <v>2081</v>
      </c>
      <c r="F25291" s="95">
        <v>14904535</v>
      </c>
      <c r="G25291" s="95">
        <v>200</v>
      </c>
      <c r="H25291" s="93" t="s">
        <v>6724</v>
      </c>
      <c r="I25291" s="93" t="s">
        <v>23903</v>
      </c>
      <c r="J25291" s="93" t="s">
        <v>20859</v>
      </c>
      <c r="K25291" s="93" t="s">
        <v>2348</v>
      </c>
      <c r="L25291" s="14">
        <f>AND(vyberHrace&lt;&gt;"",ISNUMBER(SEARCH(vyberHrace,$B25291)))</f>
      </c>
      <c r="M25291" s="14">
        <f>AND($I25291=MID(kododd,1,2),$J25291=MID(kododd,3,3))</f>
      </c>
    </row>
    <row r="25292">
      <c r="A25292" s="95">
        <v>41900</v>
      </c>
      <c r="B25292" s="93" t="s">
        <v>4254</v>
      </c>
      <c r="C25292" s="93" t="s">
        <v>1423</v>
      </c>
      <c r="E25292" s="95">
        <v>2095</v>
      </c>
      <c r="F25292" s="95">
        <v>1901222</v>
      </c>
      <c r="G25292" s="95">
        <v>200</v>
      </c>
      <c r="H25292" s="93" t="s">
        <v>4255</v>
      </c>
      <c r="I25292" s="93" t="s">
        <v>23903</v>
      </c>
      <c r="J25292" s="93" t="s">
        <v>20859</v>
      </c>
      <c r="K25292" s="93" t="s">
        <v>2348</v>
      </c>
      <c r="L25292" s="14">
        <f>AND(vyberHrace&lt;&gt;"",ISNUMBER(SEARCH(vyberHrace,$B25292)))</f>
      </c>
      <c r="M25292" s="14">
        <f>AND($I25292=MID(kododd,1,2),$J25292=MID(kododd,3,3))</f>
      </c>
    </row>
    <row r="25293">
      <c r="A25293" s="95">
        <v>51436</v>
      </c>
      <c r="B25293" s="93" t="s">
        <v>4256</v>
      </c>
      <c r="C25293" s="93" t="s">
        <v>1454</v>
      </c>
      <c r="E25293" s="95">
        <v>2307</v>
      </c>
      <c r="F25293" s="95">
        <v>1141724</v>
      </c>
      <c r="G25293" s="95">
        <v>200</v>
      </c>
      <c r="H25293" s="93" t="s">
        <v>2350</v>
      </c>
      <c r="I25293" s="93" t="s">
        <v>23903</v>
      </c>
      <c r="J25293" s="93" t="s">
        <v>20859</v>
      </c>
      <c r="K25293" s="93" t="s">
        <v>2348</v>
      </c>
      <c r="L25293" s="14">
        <f>AND(vyberHrace&lt;&gt;"",ISNUMBER(SEARCH(vyberHrace,$B25293)))</f>
      </c>
      <c r="M25293" s="14">
        <f>AND($I25293=MID(kododd,1,2),$J25293=MID(kododd,3,3))</f>
      </c>
    </row>
    <row r="25294">
      <c r="A25294" s="95">
        <v>34124</v>
      </c>
      <c r="B25294" s="93" t="s">
        <v>26060</v>
      </c>
      <c r="C25294" s="93" t="s">
        <v>1446</v>
      </c>
      <c r="E25294" s="95">
        <v>2037</v>
      </c>
      <c r="F25294" s="95">
        <v>1124374</v>
      </c>
      <c r="G25294" s="95">
        <v>200</v>
      </c>
      <c r="H25294" s="93" t="s">
        <v>2350</v>
      </c>
      <c r="I25294" s="93" t="s">
        <v>23903</v>
      </c>
      <c r="J25294" s="93" t="s">
        <v>20859</v>
      </c>
      <c r="K25294" s="93" t="s">
        <v>2348</v>
      </c>
      <c r="L25294" s="14">
        <f>AND(vyberHrace&lt;&gt;"",ISNUMBER(SEARCH(vyberHrace,$B25294)))</f>
      </c>
      <c r="M25294" s="14">
        <f>AND($I25294=MID(kododd,1,2),$J25294=MID(kododd,3,3))</f>
      </c>
    </row>
    <row r="25295">
      <c r="A25295" s="95">
        <v>19184</v>
      </c>
      <c r="B25295" s="93" t="s">
        <v>4258</v>
      </c>
      <c r="C25295" s="93" t="s">
        <v>1405</v>
      </c>
      <c r="E25295" s="95">
        <v>2335</v>
      </c>
      <c r="F25295" s="95">
        <v>14900475</v>
      </c>
      <c r="G25295" s="95">
        <v>200</v>
      </c>
      <c r="H25295" s="93" t="s">
        <v>6724</v>
      </c>
      <c r="I25295" s="93" t="s">
        <v>23903</v>
      </c>
      <c r="J25295" s="93" t="s">
        <v>20859</v>
      </c>
      <c r="K25295" s="93" t="s">
        <v>2348</v>
      </c>
      <c r="L25295" s="14">
        <f>AND(vyberHrace&lt;&gt;"",ISNUMBER(SEARCH(vyberHrace,$B25295)))</f>
      </c>
      <c r="M25295" s="14">
        <f>AND($I25295=MID(kododd,1,2),$J25295=MID(kododd,3,3))</f>
      </c>
    </row>
    <row r="25296">
      <c r="A25296" s="95">
        <v>38887</v>
      </c>
      <c r="B25296" s="93" t="s">
        <v>4259</v>
      </c>
      <c r="C25296" s="93" t="s">
        <v>1444</v>
      </c>
      <c r="E25296" s="95">
        <v>1596</v>
      </c>
      <c r="F25296" s="95">
        <v>1172026</v>
      </c>
      <c r="G25296" s="95">
        <v>200</v>
      </c>
      <c r="H25296" s="93" t="s">
        <v>2350</v>
      </c>
      <c r="I25296" s="93" t="s">
        <v>23903</v>
      </c>
      <c r="J25296" s="93" t="s">
        <v>20859</v>
      </c>
      <c r="K25296" s="93" t="s">
        <v>2348</v>
      </c>
      <c r="L25296" s="14">
        <f>AND(vyberHrace&lt;&gt;"",ISNUMBER(SEARCH(vyberHrace,$B25296)))</f>
      </c>
      <c r="M25296" s="14">
        <f>AND($I25296=MID(kododd,1,2),$J25296=MID(kododd,3,3))</f>
      </c>
    </row>
    <row r="25297">
      <c r="A25297" s="95">
        <v>35857</v>
      </c>
      <c r="B25297" s="93" t="s">
        <v>4260</v>
      </c>
      <c r="C25297" s="93" t="s">
        <v>1436</v>
      </c>
      <c r="E25297" s="95">
        <v>2055</v>
      </c>
      <c r="F25297" s="95">
        <v>14100614</v>
      </c>
      <c r="G25297" s="95">
        <v>200</v>
      </c>
      <c r="H25297" s="93" t="s">
        <v>2356</v>
      </c>
      <c r="I25297" s="93" t="s">
        <v>23903</v>
      </c>
      <c r="J25297" s="93" t="s">
        <v>20859</v>
      </c>
      <c r="K25297" s="93" t="s">
        <v>2348</v>
      </c>
      <c r="L25297" s="14">
        <f>AND(vyberHrace&lt;&gt;"",ISNUMBER(SEARCH(vyberHrace,$B25297)))</f>
      </c>
      <c r="M25297" s="14">
        <f>AND($I25297=MID(kododd,1,2),$J25297=MID(kododd,3,3))</f>
      </c>
    </row>
    <row r="25298">
      <c r="A25298" s="95">
        <v>45142</v>
      </c>
      <c r="B25298" s="93" t="s">
        <v>4261</v>
      </c>
      <c r="C25298" s="93" t="s">
        <v>1398</v>
      </c>
      <c r="E25298" s="95">
        <v>2186</v>
      </c>
      <c r="F25298" s="95">
        <v>1158520</v>
      </c>
      <c r="G25298" s="95">
        <v>200</v>
      </c>
      <c r="H25298" s="93" t="s">
        <v>2350</v>
      </c>
      <c r="I25298" s="93" t="s">
        <v>23903</v>
      </c>
      <c r="J25298" s="93" t="s">
        <v>20859</v>
      </c>
      <c r="K25298" s="93" t="s">
        <v>2348</v>
      </c>
      <c r="L25298" s="14">
        <f>AND(vyberHrace&lt;&gt;"",ISNUMBER(SEARCH(vyberHrace,$B25298)))</f>
      </c>
      <c r="M25298" s="14">
        <f>AND($I25298=MID(kododd,1,2),$J25298=MID(kododd,3,3))</f>
      </c>
    </row>
    <row r="25299">
      <c r="A25299" s="95">
        <v>6578</v>
      </c>
      <c r="B25299" s="93" t="s">
        <v>15617</v>
      </c>
      <c r="C25299" s="93" t="s">
        <v>1442</v>
      </c>
      <c r="D25299" s="95">
        <v>1930</v>
      </c>
      <c r="E25299" s="95">
        <v>1944</v>
      </c>
      <c r="F25299" s="95">
        <v>14910152</v>
      </c>
      <c r="G25299" s="95">
        <v>200</v>
      </c>
      <c r="H25299" s="93" t="s">
        <v>6724</v>
      </c>
      <c r="I25299" s="93" t="s">
        <v>23903</v>
      </c>
      <c r="J25299" s="93" t="s">
        <v>20859</v>
      </c>
      <c r="K25299" s="93" t="s">
        <v>2348</v>
      </c>
      <c r="L25299" s="14">
        <f>AND(vyberHrace&lt;&gt;"",ISNUMBER(SEARCH(vyberHrace,$B25299)))</f>
      </c>
      <c r="M25299" s="14">
        <f>AND($I25299=MID(kododd,1,2),$J25299=MID(kododd,3,3))</f>
      </c>
    </row>
    <row r="25300">
      <c r="A25300" s="95">
        <v>51554</v>
      </c>
      <c r="B25300" s="93" t="s">
        <v>4262</v>
      </c>
      <c r="C25300" s="93" t="s">
        <v>1454</v>
      </c>
      <c r="E25300" s="95">
        <v>2129</v>
      </c>
      <c r="F25300" s="95">
        <v>14608960</v>
      </c>
      <c r="G25300" s="95">
        <v>200</v>
      </c>
      <c r="H25300" s="93" t="s">
        <v>4263</v>
      </c>
      <c r="I25300" s="93" t="s">
        <v>23903</v>
      </c>
      <c r="J25300" s="93" t="s">
        <v>20859</v>
      </c>
      <c r="K25300" s="93" t="s">
        <v>2348</v>
      </c>
      <c r="L25300" s="14">
        <f>AND(vyberHrace&lt;&gt;"",ISNUMBER(SEARCH(vyberHrace,$B25300)))</f>
      </c>
      <c r="M25300" s="14">
        <f>AND($I25300=MID(kododd,1,2),$J25300=MID(kododd,3,3))</f>
      </c>
    </row>
    <row r="25301">
      <c r="A25301" s="95">
        <v>57675</v>
      </c>
      <c r="B25301" s="93" t="s">
        <v>24245</v>
      </c>
      <c r="C25301" s="93" t="s">
        <v>3255</v>
      </c>
      <c r="E25301" s="95">
        <v>2227</v>
      </c>
      <c r="F25301" s="95">
        <v>16281799</v>
      </c>
      <c r="G25301" s="95">
        <v>200</v>
      </c>
      <c r="H25301" s="93" t="s">
        <v>259</v>
      </c>
      <c r="I25301" s="93" t="s">
        <v>23903</v>
      </c>
      <c r="J25301" s="93" t="s">
        <v>20859</v>
      </c>
      <c r="K25301" s="93" t="s">
        <v>2348</v>
      </c>
      <c r="L25301" s="14">
        <f>AND(vyberHrace&lt;&gt;"",ISNUMBER(SEARCH(vyberHrace,$B25301)))</f>
      </c>
      <c r="M25301" s="14">
        <f>AND($I25301=MID(kododd,1,2),$J25301=MID(kododd,3,3))</f>
      </c>
    </row>
    <row r="25302">
      <c r="A25302" s="95">
        <v>29258</v>
      </c>
      <c r="B25302" s="93" t="s">
        <v>4264</v>
      </c>
      <c r="C25302" s="93" t="s">
        <v>1452</v>
      </c>
      <c r="E25302" s="95">
        <v>2340</v>
      </c>
      <c r="F25302" s="95">
        <v>1120042</v>
      </c>
      <c r="G25302" s="95">
        <v>200</v>
      </c>
      <c r="H25302" s="93" t="s">
        <v>2350</v>
      </c>
      <c r="I25302" s="93" t="s">
        <v>23903</v>
      </c>
      <c r="J25302" s="93" t="s">
        <v>20859</v>
      </c>
      <c r="K25302" s="93" t="s">
        <v>2348</v>
      </c>
      <c r="L25302" s="14">
        <f>AND(vyberHrace&lt;&gt;"",ISNUMBER(SEARCH(vyberHrace,$B25302)))</f>
      </c>
      <c r="M25302" s="14">
        <f>AND($I25302=MID(kododd,1,2),$J25302=MID(kododd,3,3))</f>
      </c>
    </row>
    <row r="25303">
      <c r="A25303" s="95">
        <v>60092</v>
      </c>
      <c r="B25303" s="93" t="s">
        <v>26566</v>
      </c>
      <c r="C25303" s="93" t="s">
        <v>1448</v>
      </c>
      <c r="E25303" s="95">
        <v>2096</v>
      </c>
      <c r="F25303" s="95">
        <v>1134302</v>
      </c>
      <c r="G25303" s="95">
        <v>200</v>
      </c>
      <c r="H25303" s="93" t="s">
        <v>2350</v>
      </c>
      <c r="I25303" s="93" t="s">
        <v>23903</v>
      </c>
      <c r="J25303" s="93" t="s">
        <v>20859</v>
      </c>
      <c r="K25303" s="93" t="s">
        <v>2348</v>
      </c>
      <c r="L25303" s="14">
        <f>AND(vyberHrace&lt;&gt;"",ISNUMBER(SEARCH(vyberHrace,$B25303)))</f>
      </c>
      <c r="M25303" s="14">
        <f>AND($I25303=MID(kododd,1,2),$J25303=MID(kododd,3,3))</f>
      </c>
    </row>
    <row r="25304">
      <c r="A25304" s="95">
        <v>47939</v>
      </c>
      <c r="B25304" s="93" t="s">
        <v>4265</v>
      </c>
      <c r="C25304" s="93" t="s">
        <v>1463</v>
      </c>
      <c r="E25304" s="95">
        <v>1909</v>
      </c>
      <c r="F25304" s="95">
        <v>14910160</v>
      </c>
      <c r="G25304" s="95">
        <v>200</v>
      </c>
      <c r="H25304" s="93" t="s">
        <v>6724</v>
      </c>
      <c r="I25304" s="93" t="s">
        <v>23903</v>
      </c>
      <c r="J25304" s="93" t="s">
        <v>20859</v>
      </c>
      <c r="K25304" s="93" t="s">
        <v>2348</v>
      </c>
      <c r="L25304" s="14">
        <f>AND(vyberHrace&lt;&gt;"",ISNUMBER(SEARCH(vyberHrace,$B25304)))</f>
      </c>
      <c r="M25304" s="14">
        <f>AND($I25304=MID(kododd,1,2),$J25304=MID(kododd,3,3))</f>
      </c>
    </row>
    <row r="25305">
      <c r="A25305" s="95">
        <v>52975</v>
      </c>
      <c r="B25305" s="93" t="s">
        <v>4266</v>
      </c>
      <c r="C25305" s="93" t="s">
        <v>1416</v>
      </c>
      <c r="E25305" s="95">
        <v>1920</v>
      </c>
      <c r="F25305" s="95">
        <v>21852510</v>
      </c>
      <c r="G25305" s="95">
        <v>200</v>
      </c>
      <c r="H25305" s="93" t="s">
        <v>2350</v>
      </c>
      <c r="I25305" s="93" t="s">
        <v>23903</v>
      </c>
      <c r="J25305" s="93" t="s">
        <v>20859</v>
      </c>
      <c r="K25305" s="93" t="s">
        <v>2348</v>
      </c>
      <c r="L25305" s="14">
        <f>AND(vyberHrace&lt;&gt;"",ISNUMBER(SEARCH(vyberHrace,$B25305)))</f>
      </c>
      <c r="M25305" s="14">
        <f>AND($I25305=MID(kododd,1,2),$J25305=MID(kododd,3,3))</f>
      </c>
    </row>
    <row r="25306">
      <c r="A25306" s="95">
        <v>43794</v>
      </c>
      <c r="B25306" s="93" t="s">
        <v>4267</v>
      </c>
      <c r="C25306" s="93" t="s">
        <v>1403</v>
      </c>
      <c r="E25306" s="95">
        <v>2124</v>
      </c>
      <c r="F25306" s="95">
        <v>24662208</v>
      </c>
      <c r="G25306" s="95">
        <v>200</v>
      </c>
      <c r="H25306" s="93" t="s">
        <v>259</v>
      </c>
      <c r="I25306" s="93" t="s">
        <v>23903</v>
      </c>
      <c r="J25306" s="93" t="s">
        <v>20859</v>
      </c>
      <c r="K25306" s="93" t="s">
        <v>2348</v>
      </c>
      <c r="L25306" s="14">
        <f>AND(vyberHrace&lt;&gt;"",ISNUMBER(SEARCH(vyberHrace,$B25306)))</f>
      </c>
      <c r="M25306" s="14">
        <f>AND($I25306=MID(kododd,1,2),$J25306=MID(kododd,3,3))</f>
      </c>
    </row>
    <row r="25307">
      <c r="A25307" s="95">
        <v>52992</v>
      </c>
      <c r="B25307" s="93" t="s">
        <v>4268</v>
      </c>
      <c r="C25307" s="93" t="s">
        <v>1432</v>
      </c>
      <c r="E25307" s="95">
        <v>1624</v>
      </c>
      <c r="F25307" s="95">
        <v>14918978</v>
      </c>
      <c r="G25307" s="95">
        <v>200</v>
      </c>
      <c r="H25307" s="93" t="s">
        <v>6724</v>
      </c>
      <c r="I25307" s="93" t="s">
        <v>23903</v>
      </c>
      <c r="J25307" s="93" t="s">
        <v>20859</v>
      </c>
      <c r="K25307" s="93" t="s">
        <v>2348</v>
      </c>
      <c r="L25307" s="14">
        <f>AND(vyberHrace&lt;&gt;"",ISNUMBER(SEARCH(vyberHrace,$B25307)))</f>
      </c>
      <c r="M25307" s="14">
        <f>AND($I25307=MID(kododd,1,2),$J25307=MID(kododd,3,3))</f>
      </c>
    </row>
    <row r="25308">
      <c r="A25308" s="95">
        <v>42268</v>
      </c>
      <c r="B25308" s="93" t="s">
        <v>4269</v>
      </c>
      <c r="C25308" s="93" t="s">
        <v>1454</v>
      </c>
      <c r="E25308" s="95">
        <v>1948</v>
      </c>
      <c r="F25308" s="95">
        <v>4111249</v>
      </c>
      <c r="G25308" s="95">
        <v>200</v>
      </c>
      <c r="H25308" s="93" t="s">
        <v>2354</v>
      </c>
      <c r="I25308" s="93" t="s">
        <v>23903</v>
      </c>
      <c r="J25308" s="93" t="s">
        <v>20859</v>
      </c>
      <c r="K25308" s="93" t="s">
        <v>2348</v>
      </c>
      <c r="L25308" s="14">
        <f>AND(vyberHrace&lt;&gt;"",ISNUMBER(SEARCH(vyberHrace,$B25308)))</f>
      </c>
      <c r="M25308" s="14">
        <f>AND($I25308=MID(kododd,1,2),$J25308=MID(kododd,3,3))</f>
      </c>
    </row>
    <row r="25309">
      <c r="A25309" s="95">
        <v>39812</v>
      </c>
      <c r="B25309" s="93" t="s">
        <v>4270</v>
      </c>
      <c r="C25309" s="93" t="s">
        <v>1438</v>
      </c>
      <c r="E25309" s="95">
        <v>2103</v>
      </c>
      <c r="F25309" s="95">
        <v>1190342</v>
      </c>
      <c r="G25309" s="95">
        <v>200</v>
      </c>
      <c r="H25309" s="93" t="s">
        <v>2350</v>
      </c>
      <c r="I25309" s="93" t="s">
        <v>23903</v>
      </c>
      <c r="J25309" s="93" t="s">
        <v>20859</v>
      </c>
      <c r="K25309" s="93" t="s">
        <v>2348</v>
      </c>
      <c r="L25309" s="14">
        <f>AND(vyberHrace&lt;&gt;"",ISNUMBER(SEARCH(vyberHrace,$B25309)))</f>
      </c>
      <c r="M25309" s="14">
        <f>AND($I25309=MID(kododd,1,2),$J25309=MID(kododd,3,3))</f>
      </c>
    </row>
    <row r="25310">
      <c r="A25310" s="95">
        <v>37923</v>
      </c>
      <c r="B25310" s="93" t="s">
        <v>17649</v>
      </c>
      <c r="C25310" s="93" t="s">
        <v>1418</v>
      </c>
      <c r="E25310" s="95">
        <v>2055</v>
      </c>
      <c r="F25310" s="95">
        <v>13502433</v>
      </c>
      <c r="G25310" s="95">
        <v>200</v>
      </c>
      <c r="H25310" s="93" t="s">
        <v>257</v>
      </c>
      <c r="I25310" s="93" t="s">
        <v>23903</v>
      </c>
      <c r="J25310" s="93" t="s">
        <v>20859</v>
      </c>
      <c r="K25310" s="93" t="s">
        <v>2348</v>
      </c>
      <c r="L25310" s="14">
        <f>AND(vyberHrace&lt;&gt;"",ISNUMBER(SEARCH(vyberHrace,$B25310)))</f>
      </c>
      <c r="M25310" s="14">
        <f>AND($I25310=MID(kododd,1,2),$J25310=MID(kododd,3,3))</f>
      </c>
    </row>
    <row r="25311">
      <c r="A25311" s="95">
        <v>57635</v>
      </c>
      <c r="B25311" s="93" t="s">
        <v>24208</v>
      </c>
      <c r="C25311" s="93" t="s">
        <v>1402</v>
      </c>
      <c r="E25311" s="95">
        <v>2596</v>
      </c>
      <c r="F25311" s="95">
        <v>21864080</v>
      </c>
      <c r="G25311" s="95">
        <v>200</v>
      </c>
      <c r="H25311" s="93" t="s">
        <v>2350</v>
      </c>
      <c r="I25311" s="93" t="s">
        <v>23903</v>
      </c>
      <c r="J25311" s="93" t="s">
        <v>20859</v>
      </c>
      <c r="K25311" s="93" t="s">
        <v>2348</v>
      </c>
      <c r="L25311" s="14">
        <f>AND(vyberHrace&lt;&gt;"",ISNUMBER(SEARCH(vyberHrace,$B25311)))</f>
      </c>
      <c r="M25311" s="14">
        <f>AND($I25311=MID(kododd,1,2),$J25311=MID(kododd,3,3))</f>
      </c>
    </row>
    <row r="25312">
      <c r="A25312" s="95">
        <v>59748</v>
      </c>
      <c r="B25312" s="93" t="s">
        <v>26268</v>
      </c>
      <c r="C25312" s="93" t="s">
        <v>1408</v>
      </c>
      <c r="E25312" s="95">
        <v>2182</v>
      </c>
      <c r="F25312" s="95">
        <v>21007071</v>
      </c>
      <c r="G25312" s="95">
        <v>200</v>
      </c>
      <c r="H25312" s="93" t="s">
        <v>2350</v>
      </c>
      <c r="I25312" s="93" t="s">
        <v>23903</v>
      </c>
      <c r="J25312" s="93" t="s">
        <v>20859</v>
      </c>
      <c r="K25312" s="93" t="s">
        <v>2348</v>
      </c>
      <c r="L25312" s="14">
        <f>AND(vyberHrace&lt;&gt;"",ISNUMBER(SEARCH(vyberHrace,$B25312)))</f>
      </c>
      <c r="M25312" s="14">
        <f>AND($I25312=MID(kododd,1,2),$J25312=MID(kododd,3,3))</f>
      </c>
    </row>
    <row r="25313">
      <c r="A25313" s="95">
        <v>59798</v>
      </c>
      <c r="B25313" s="93" t="s">
        <v>26308</v>
      </c>
      <c r="C25313" s="93" t="s">
        <v>1475</v>
      </c>
      <c r="E25313" s="95">
        <v>1919</v>
      </c>
      <c r="F25313" s="95">
        <v>1157140</v>
      </c>
      <c r="G25313" s="95">
        <v>200</v>
      </c>
      <c r="H25313" s="93" t="s">
        <v>2350</v>
      </c>
      <c r="I25313" s="93" t="s">
        <v>23903</v>
      </c>
      <c r="J25313" s="93" t="s">
        <v>20859</v>
      </c>
      <c r="K25313" s="93" t="s">
        <v>2348</v>
      </c>
      <c r="L25313" s="14">
        <f>AND(vyberHrace&lt;&gt;"",ISNUMBER(SEARCH(vyberHrace,$B25313)))</f>
      </c>
      <c r="M25313" s="14">
        <f>AND($I25313=MID(kododd,1,2),$J25313=MID(kododd,3,3))</f>
      </c>
    </row>
    <row r="25314">
      <c r="A25314" s="95">
        <v>17146</v>
      </c>
      <c r="B25314" s="93" t="s">
        <v>3105</v>
      </c>
      <c r="C25314" s="93" t="s">
        <v>1405</v>
      </c>
      <c r="E25314" s="95">
        <v>2243</v>
      </c>
      <c r="F25314" s="95">
        <v>14900734</v>
      </c>
      <c r="G25314" s="95">
        <v>200</v>
      </c>
      <c r="H25314" s="93" t="s">
        <v>6724</v>
      </c>
      <c r="I25314" s="93" t="s">
        <v>23903</v>
      </c>
      <c r="J25314" s="93" t="s">
        <v>20859</v>
      </c>
      <c r="K25314" s="93" t="s">
        <v>2348</v>
      </c>
      <c r="L25314" s="14">
        <f>AND(vyberHrace&lt;&gt;"",ISNUMBER(SEARCH(vyberHrace,$B25314)))</f>
      </c>
      <c r="M25314" s="14">
        <f>AND($I25314=MID(kododd,1,2),$J25314=MID(kododd,3,3))</f>
      </c>
    </row>
    <row r="25315">
      <c r="A25315" s="95">
        <v>46481</v>
      </c>
      <c r="B25315" s="93" t="s">
        <v>3106</v>
      </c>
      <c r="C25315" s="93" t="s">
        <v>1409</v>
      </c>
      <c r="E25315" s="95">
        <v>1951</v>
      </c>
      <c r="F25315" s="95">
        <v>1192884</v>
      </c>
      <c r="G25315" s="95">
        <v>200</v>
      </c>
      <c r="H25315" s="93" t="s">
        <v>2350</v>
      </c>
      <c r="I25315" s="93" t="s">
        <v>23903</v>
      </c>
      <c r="J25315" s="93" t="s">
        <v>20859</v>
      </c>
      <c r="K25315" s="93" t="s">
        <v>2348</v>
      </c>
      <c r="L25315" s="14">
        <f>AND(vyberHrace&lt;&gt;"",ISNUMBER(SEARCH(vyberHrace,$B25315)))</f>
      </c>
      <c r="M25315" s="14">
        <f>AND($I25315=MID(kododd,1,2),$J25315=MID(kododd,3,3))</f>
      </c>
    </row>
    <row r="25316">
      <c r="A25316" s="95">
        <v>25061</v>
      </c>
      <c r="B25316" s="93" t="s">
        <v>3107</v>
      </c>
      <c r="C25316" s="93" t="s">
        <v>1434</v>
      </c>
      <c r="E25316" s="95">
        <v>2555</v>
      </c>
      <c r="F25316" s="95">
        <v>14903474</v>
      </c>
      <c r="G25316" s="95">
        <v>200</v>
      </c>
      <c r="H25316" s="93" t="s">
        <v>6724</v>
      </c>
      <c r="I25316" s="93" t="s">
        <v>23903</v>
      </c>
      <c r="J25316" s="93" t="s">
        <v>20859</v>
      </c>
      <c r="K25316" s="93" t="s">
        <v>2348</v>
      </c>
      <c r="L25316" s="14">
        <f>AND(vyberHrace&lt;&gt;"",ISNUMBER(SEARCH(vyberHrace,$B25316)))</f>
      </c>
      <c r="M25316" s="14">
        <f>AND($I25316=MID(kododd,1,2),$J25316=MID(kododd,3,3))</f>
      </c>
    </row>
    <row r="25317">
      <c r="A25317" s="95">
        <v>34153</v>
      </c>
      <c r="B25317" s="93" t="s">
        <v>3108</v>
      </c>
      <c r="C25317" s="93" t="s">
        <v>1405</v>
      </c>
      <c r="E25317" s="95">
        <v>2475</v>
      </c>
      <c r="F25317" s="95">
        <v>1105680</v>
      </c>
      <c r="G25317" s="95">
        <v>200</v>
      </c>
      <c r="H25317" s="93" t="s">
        <v>2350</v>
      </c>
      <c r="I25317" s="93" t="s">
        <v>23903</v>
      </c>
      <c r="J25317" s="93" t="s">
        <v>20859</v>
      </c>
      <c r="K25317" s="93" t="s">
        <v>2348</v>
      </c>
      <c r="L25317" s="14">
        <f>AND(vyberHrace&lt;&gt;"",ISNUMBER(SEARCH(vyberHrace,$B25317)))</f>
      </c>
      <c r="M25317" s="14">
        <f>AND($I25317=MID(kododd,1,2),$J25317=MID(kododd,3,3))</f>
      </c>
    </row>
    <row r="25318">
      <c r="A25318" s="95">
        <v>45070</v>
      </c>
      <c r="B25318" s="93" t="s">
        <v>17657</v>
      </c>
      <c r="C25318" s="93" t="s">
        <v>1432</v>
      </c>
      <c r="E25318" s="95">
        <v>1997</v>
      </c>
      <c r="F25318" s="95">
        <v>12938220</v>
      </c>
      <c r="G25318" s="95">
        <v>200</v>
      </c>
      <c r="H25318" s="93" t="s">
        <v>259</v>
      </c>
      <c r="I25318" s="93" t="s">
        <v>23903</v>
      </c>
      <c r="J25318" s="93" t="s">
        <v>20859</v>
      </c>
      <c r="K25318" s="93" t="s">
        <v>2348</v>
      </c>
      <c r="L25318" s="14">
        <f>AND(vyberHrace&lt;&gt;"",ISNUMBER(SEARCH(vyberHrace,$B25318)))</f>
      </c>
      <c r="M25318" s="14">
        <f>AND($I25318=MID(kododd,1,2),$J25318=MID(kododd,3,3))</f>
      </c>
    </row>
    <row r="25319">
      <c r="A25319" s="95">
        <v>55231</v>
      </c>
      <c r="B25319" s="93" t="s">
        <v>23391</v>
      </c>
      <c r="C25319" s="93" t="s">
        <v>1399</v>
      </c>
      <c r="E25319" s="95">
        <v>2661</v>
      </c>
      <c r="F25319" s="95">
        <v>13306553</v>
      </c>
      <c r="G25319" s="95">
        <v>200</v>
      </c>
      <c r="H25319" s="93" t="s">
        <v>4</v>
      </c>
      <c r="I25319" s="93" t="s">
        <v>23903</v>
      </c>
      <c r="J25319" s="93" t="s">
        <v>20859</v>
      </c>
      <c r="K25319" s="93" t="s">
        <v>2348</v>
      </c>
      <c r="L25319" s="14">
        <f>AND(vyberHrace&lt;&gt;"",ISNUMBER(SEARCH(vyberHrace,$B25319)))</f>
      </c>
      <c r="M25319" s="14">
        <f>AND($I25319=MID(kododd,1,2),$J25319=MID(kododd,3,3))</f>
      </c>
    </row>
    <row r="25320">
      <c r="A25320" s="95">
        <v>33123</v>
      </c>
      <c r="B25320" s="93" t="s">
        <v>3109</v>
      </c>
      <c r="C25320" s="93" t="s">
        <v>1407</v>
      </c>
      <c r="E25320" s="95">
        <v>2324</v>
      </c>
      <c r="F25320" s="95">
        <v>14902192</v>
      </c>
      <c r="G25320" s="95">
        <v>200</v>
      </c>
      <c r="H25320" s="93" t="s">
        <v>6724</v>
      </c>
      <c r="I25320" s="93" t="s">
        <v>23903</v>
      </c>
      <c r="J25320" s="93" t="s">
        <v>20859</v>
      </c>
      <c r="K25320" s="93" t="s">
        <v>2348</v>
      </c>
      <c r="L25320" s="14">
        <f>AND(vyberHrace&lt;&gt;"",ISNUMBER(SEARCH(vyberHrace,$B25320)))</f>
      </c>
      <c r="M25320" s="14">
        <f>AND($I25320=MID(kododd,1,2),$J25320=MID(kododd,3,3))</f>
      </c>
    </row>
    <row r="25321">
      <c r="A25321" s="95">
        <v>49696</v>
      </c>
      <c r="B25321" s="93" t="s">
        <v>3110</v>
      </c>
      <c r="C25321" s="93" t="s">
        <v>1436</v>
      </c>
      <c r="E25321" s="95">
        <v>2142</v>
      </c>
      <c r="F25321" s="95">
        <v>14904888</v>
      </c>
      <c r="G25321" s="95">
        <v>200</v>
      </c>
      <c r="H25321" s="93" t="s">
        <v>6724</v>
      </c>
      <c r="I25321" s="93" t="s">
        <v>23903</v>
      </c>
      <c r="J25321" s="93" t="s">
        <v>20859</v>
      </c>
      <c r="K25321" s="93" t="s">
        <v>2348</v>
      </c>
      <c r="L25321" s="14">
        <f>AND(vyberHrace&lt;&gt;"",ISNUMBER(SEARCH(vyberHrace,$B25321)))</f>
      </c>
      <c r="M25321" s="14">
        <f>AND($I25321=MID(kododd,1,2),$J25321=MID(kododd,3,3))</f>
      </c>
    </row>
    <row r="25322">
      <c r="A25322" s="95">
        <v>38889</v>
      </c>
      <c r="B25322" s="93" t="s">
        <v>3111</v>
      </c>
      <c r="C25322" s="93" t="s">
        <v>1403</v>
      </c>
      <c r="E25322" s="95">
        <v>2596</v>
      </c>
      <c r="F25322" s="95">
        <v>4168003</v>
      </c>
      <c r="G25322" s="95">
        <v>200</v>
      </c>
      <c r="H25322" s="93" t="s">
        <v>2354</v>
      </c>
      <c r="I25322" s="93" t="s">
        <v>23903</v>
      </c>
      <c r="J25322" s="93" t="s">
        <v>20859</v>
      </c>
      <c r="K25322" s="93" t="s">
        <v>2348</v>
      </c>
      <c r="L25322" s="14">
        <f>AND(vyberHrace&lt;&gt;"",ISNUMBER(SEARCH(vyberHrace,$B25322)))</f>
      </c>
      <c r="M25322" s="14">
        <f>AND($I25322=MID(kododd,1,2),$J25322=MID(kododd,3,3))</f>
      </c>
    </row>
    <row r="25323">
      <c r="A25323" s="95">
        <v>45102</v>
      </c>
      <c r="B25323" s="93" t="s">
        <v>3112</v>
      </c>
      <c r="C25323" s="93" t="s">
        <v>1447</v>
      </c>
      <c r="E25323" s="95">
        <v>1648</v>
      </c>
      <c r="F25323" s="95">
        <v>21810001</v>
      </c>
      <c r="G25323" s="95">
        <v>200</v>
      </c>
      <c r="H25323" s="93" t="s">
        <v>2350</v>
      </c>
      <c r="I25323" s="93" t="s">
        <v>23903</v>
      </c>
      <c r="J25323" s="93" t="s">
        <v>20859</v>
      </c>
      <c r="K25323" s="93" t="s">
        <v>2348</v>
      </c>
      <c r="L25323" s="14">
        <f>AND(vyberHrace&lt;&gt;"",ISNUMBER(SEARCH(vyberHrace,$B25323)))</f>
      </c>
      <c r="M25323" s="14">
        <f>AND($I25323=MID(kododd,1,2),$J25323=MID(kododd,3,3))</f>
      </c>
    </row>
    <row r="25324">
      <c r="A25324" s="95">
        <v>53912</v>
      </c>
      <c r="B25324" s="93" t="s">
        <v>1376</v>
      </c>
      <c r="C25324" s="93" t="s">
        <v>1400</v>
      </c>
      <c r="E25324" s="95">
        <v>2000</v>
      </c>
      <c r="F25324" s="95">
        <v>14146673</v>
      </c>
      <c r="G25324" s="95">
        <v>200</v>
      </c>
      <c r="H25324" s="93" t="s">
        <v>2356</v>
      </c>
      <c r="I25324" s="93" t="s">
        <v>23903</v>
      </c>
      <c r="J25324" s="93" t="s">
        <v>20859</v>
      </c>
      <c r="K25324" s="93" t="s">
        <v>2348</v>
      </c>
      <c r="L25324" s="14">
        <f>AND(vyberHrace&lt;&gt;"",ISNUMBER(SEARCH(vyberHrace,$B25324)))</f>
      </c>
      <c r="M25324" s="14">
        <f>AND($I25324=MID(kododd,1,2),$J25324=MID(kododd,3,3))</f>
      </c>
    </row>
    <row r="25325">
      <c r="A25325" s="95">
        <v>51352</v>
      </c>
      <c r="B25325" s="93" t="s">
        <v>3113</v>
      </c>
      <c r="C25325" s="93" t="s">
        <v>1453</v>
      </c>
      <c r="E25325" s="95">
        <v>2096</v>
      </c>
      <c r="F25325" s="95">
        <v>4675517</v>
      </c>
      <c r="G25325" s="95">
        <v>200</v>
      </c>
      <c r="H25325" s="93" t="s">
        <v>259</v>
      </c>
      <c r="I25325" s="93" t="s">
        <v>23903</v>
      </c>
      <c r="J25325" s="93" t="s">
        <v>20859</v>
      </c>
      <c r="K25325" s="93" t="s">
        <v>2348</v>
      </c>
      <c r="L25325" s="14">
        <f>AND(vyberHrace&lt;&gt;"",ISNUMBER(SEARCH(vyberHrace,$B25325)))</f>
      </c>
      <c r="M25325" s="14">
        <f>AND($I25325=MID(kododd,1,2),$J25325=MID(kododd,3,3))</f>
      </c>
    </row>
    <row r="25326">
      <c r="A25326" s="95">
        <v>61937</v>
      </c>
      <c r="B25326" s="93" t="s">
        <v>28145</v>
      </c>
      <c r="C25326" s="93" t="s">
        <v>1402</v>
      </c>
      <c r="E25326" s="95">
        <v>2624</v>
      </c>
      <c r="F25326" s="95">
        <v>36083534</v>
      </c>
      <c r="G25326" s="95">
        <v>200</v>
      </c>
      <c r="H25326" s="93" t="s">
        <v>1490</v>
      </c>
      <c r="I25326" s="93" t="s">
        <v>23903</v>
      </c>
      <c r="J25326" s="93" t="s">
        <v>20859</v>
      </c>
      <c r="K25326" s="93" t="s">
        <v>2348</v>
      </c>
      <c r="L25326" s="14">
        <f>AND(vyberHrace&lt;&gt;"",ISNUMBER(SEARCH(vyberHrace,$B25326)))</f>
      </c>
      <c r="M25326" s="14">
        <f>AND($I25326=MID(kododd,1,2),$J25326=MID(kododd,3,3))</f>
      </c>
    </row>
    <row r="25327">
      <c r="A25327" s="95">
        <v>38102</v>
      </c>
      <c r="B25327" s="93" t="s">
        <v>3114</v>
      </c>
      <c r="C25327" s="93" t="s">
        <v>1475</v>
      </c>
      <c r="E25327" s="95">
        <v>2367</v>
      </c>
      <c r="F25327" s="95">
        <v>14909332</v>
      </c>
      <c r="G25327" s="95">
        <v>200</v>
      </c>
      <c r="H25327" s="93" t="s">
        <v>6724</v>
      </c>
      <c r="I25327" s="93" t="s">
        <v>23903</v>
      </c>
      <c r="J25327" s="93" t="s">
        <v>20859</v>
      </c>
      <c r="K25327" s="93" t="s">
        <v>2348</v>
      </c>
      <c r="L25327" s="14">
        <f>AND(vyberHrace&lt;&gt;"",ISNUMBER(SEARCH(vyberHrace,$B25327)))</f>
      </c>
      <c r="M25327" s="14">
        <f>AND($I25327=MID(kododd,1,2),$J25327=MID(kododd,3,3))</f>
      </c>
    </row>
    <row r="25328">
      <c r="A25328" s="95">
        <v>53581</v>
      </c>
      <c r="B25328" s="93" t="s">
        <v>17673</v>
      </c>
      <c r="C25328" s="93" t="s">
        <v>1421</v>
      </c>
      <c r="E25328" s="95">
        <v>2356</v>
      </c>
      <c r="F25328" s="95">
        <v>1617001</v>
      </c>
      <c r="G25328" s="95">
        <v>200</v>
      </c>
      <c r="H25328" s="93" t="s">
        <v>269</v>
      </c>
      <c r="I25328" s="93" t="s">
        <v>23903</v>
      </c>
      <c r="J25328" s="93" t="s">
        <v>20859</v>
      </c>
      <c r="K25328" s="93" t="s">
        <v>2348</v>
      </c>
      <c r="L25328" s="14">
        <f>AND(vyberHrace&lt;&gt;"",ISNUMBER(SEARCH(vyberHrace,$B25328)))</f>
      </c>
      <c r="M25328" s="14">
        <f>AND($I25328=MID(kododd,1,2),$J25328=MID(kododd,3,3))</f>
      </c>
    </row>
    <row r="25329">
      <c r="A25329" s="95">
        <v>43920</v>
      </c>
      <c r="B25329" s="93" t="s">
        <v>15102</v>
      </c>
      <c r="C25329" s="93" t="s">
        <v>1451</v>
      </c>
      <c r="D25329" s="95">
        <v>1782</v>
      </c>
      <c r="F25329" s="95">
        <v>1339214</v>
      </c>
      <c r="G25329" s="95">
        <v>200</v>
      </c>
      <c r="H25329" s="93" t="s">
        <v>1492</v>
      </c>
      <c r="I25329" s="93" t="s">
        <v>23903</v>
      </c>
      <c r="J25329" s="93" t="s">
        <v>20859</v>
      </c>
      <c r="K25329" s="93" t="s">
        <v>2348</v>
      </c>
      <c r="L25329" s="14">
        <f>AND(vyberHrace&lt;&gt;"",ISNUMBER(SEARCH(vyberHrace,$B25329)))</f>
      </c>
      <c r="M25329" s="14">
        <f>AND($I25329=MID(kododd,1,2),$J25329=MID(kododd,3,3))</f>
      </c>
    </row>
    <row r="25330">
      <c r="A25330" s="95">
        <v>52934</v>
      </c>
      <c r="B25330" s="93" t="s">
        <v>17674</v>
      </c>
      <c r="C25330" s="93" t="s">
        <v>1431</v>
      </c>
      <c r="E25330" s="95">
        <v>2499</v>
      </c>
      <c r="F25330" s="95">
        <v>728012</v>
      </c>
      <c r="G25330" s="95">
        <v>200</v>
      </c>
      <c r="H25330" s="93" t="s">
        <v>262</v>
      </c>
      <c r="I25330" s="93" t="s">
        <v>23903</v>
      </c>
      <c r="J25330" s="93" t="s">
        <v>20859</v>
      </c>
      <c r="K25330" s="93" t="s">
        <v>2348</v>
      </c>
      <c r="L25330" s="14">
        <f>AND(vyberHrace&lt;&gt;"",ISNUMBER(SEARCH(vyberHrace,$B25330)))</f>
      </c>
      <c r="M25330" s="14">
        <f>AND($I25330=MID(kododd,1,2),$J25330=MID(kododd,3,3))</f>
      </c>
    </row>
    <row r="25331">
      <c r="A25331" s="95">
        <v>59723</v>
      </c>
      <c r="B25331" s="93" t="s">
        <v>26095</v>
      </c>
      <c r="C25331" s="93" t="s">
        <v>1414</v>
      </c>
      <c r="E25331" s="95">
        <v>1979</v>
      </c>
      <c r="F25331" s="95">
        <v>14924889</v>
      </c>
      <c r="G25331" s="95">
        <v>200</v>
      </c>
      <c r="H25331" s="93" t="s">
        <v>6724</v>
      </c>
      <c r="I25331" s="93" t="s">
        <v>23903</v>
      </c>
      <c r="J25331" s="93" t="s">
        <v>20859</v>
      </c>
      <c r="K25331" s="93" t="s">
        <v>2348</v>
      </c>
      <c r="L25331" s="14">
        <f>AND(vyberHrace&lt;&gt;"",ISNUMBER(SEARCH(vyberHrace,$B25331)))</f>
      </c>
      <c r="M25331" s="14">
        <f>AND($I25331=MID(kododd,1,2),$J25331=MID(kododd,3,3))</f>
      </c>
    </row>
    <row r="25332">
      <c r="A25332" s="95">
        <v>52947</v>
      </c>
      <c r="B25332" s="93" t="s">
        <v>3115</v>
      </c>
      <c r="C25332" s="93" t="s">
        <v>1418</v>
      </c>
      <c r="E25332" s="95">
        <v>2123</v>
      </c>
      <c r="F25332" s="95">
        <v>14908760</v>
      </c>
      <c r="G25332" s="95">
        <v>200</v>
      </c>
      <c r="H25332" s="93" t="s">
        <v>6724</v>
      </c>
      <c r="I25332" s="93" t="s">
        <v>23903</v>
      </c>
      <c r="J25332" s="93" t="s">
        <v>20859</v>
      </c>
      <c r="K25332" s="93" t="s">
        <v>2348</v>
      </c>
      <c r="L25332" s="14">
        <f>AND(vyberHrace&lt;&gt;"",ISNUMBER(SEARCH(vyberHrace,$B25332)))</f>
      </c>
      <c r="M25332" s="14">
        <f>AND($I25332=MID(kododd,1,2),$J25332=MID(kododd,3,3))</f>
      </c>
    </row>
    <row r="25333">
      <c r="A25333" s="95">
        <v>35527</v>
      </c>
      <c r="B25333" s="93" t="s">
        <v>11474</v>
      </c>
      <c r="C25333" s="93" t="s">
        <v>1457</v>
      </c>
      <c r="D25333" s="95">
        <v>2547</v>
      </c>
      <c r="E25333" s="95">
        <v>2543</v>
      </c>
      <c r="F25333" s="95">
        <v>14907526</v>
      </c>
      <c r="G25333" s="95">
        <v>200</v>
      </c>
      <c r="H25333" s="93" t="s">
        <v>6724</v>
      </c>
      <c r="I25333" s="93" t="s">
        <v>23903</v>
      </c>
      <c r="J25333" s="93" t="s">
        <v>20859</v>
      </c>
      <c r="K25333" s="93" t="s">
        <v>2348</v>
      </c>
      <c r="L25333" s="14">
        <f>AND(vyberHrace&lt;&gt;"",ISNUMBER(SEARCH(vyberHrace,$B25333)))</f>
      </c>
      <c r="M25333" s="14">
        <f>AND($I25333=MID(kododd,1,2),$J25333=MID(kododd,3,3))</f>
      </c>
    </row>
    <row r="25334">
      <c r="A25334" s="95">
        <v>53689</v>
      </c>
      <c r="B25334" s="93" t="s">
        <v>1377</v>
      </c>
      <c r="C25334" s="93" t="s">
        <v>1408</v>
      </c>
      <c r="E25334" s="95">
        <v>1946</v>
      </c>
      <c r="F25334" s="95">
        <v>14963140</v>
      </c>
      <c r="G25334" s="95">
        <v>200</v>
      </c>
      <c r="H25334" s="93" t="s">
        <v>6724</v>
      </c>
      <c r="I25334" s="93" t="s">
        <v>23903</v>
      </c>
      <c r="J25334" s="93" t="s">
        <v>20859</v>
      </c>
      <c r="K25334" s="93" t="s">
        <v>2348</v>
      </c>
      <c r="L25334" s="14">
        <f>AND(vyberHrace&lt;&gt;"",ISNUMBER(SEARCH(vyberHrace,$B25334)))</f>
      </c>
      <c r="M25334" s="14">
        <f>AND($I25334=MID(kododd,1,2),$J25334=MID(kododd,3,3))</f>
      </c>
    </row>
    <row r="25335">
      <c r="A25335" s="95">
        <v>32784</v>
      </c>
      <c r="B25335" s="93" t="s">
        <v>3116</v>
      </c>
      <c r="C25335" s="93" t="s">
        <v>1407</v>
      </c>
      <c r="E25335" s="95">
        <v>2321</v>
      </c>
      <c r="F25335" s="95">
        <v>1112791</v>
      </c>
      <c r="G25335" s="95">
        <v>200</v>
      </c>
      <c r="H25335" s="93" t="s">
        <v>2350</v>
      </c>
      <c r="I25335" s="93" t="s">
        <v>23903</v>
      </c>
      <c r="J25335" s="93" t="s">
        <v>20859</v>
      </c>
      <c r="K25335" s="93" t="s">
        <v>2348</v>
      </c>
      <c r="L25335" s="14">
        <f>AND(vyberHrace&lt;&gt;"",ISNUMBER(SEARCH(vyberHrace,$B25335)))</f>
      </c>
      <c r="M25335" s="14">
        <f>AND($I25335=MID(kododd,1,2),$J25335=MID(kododd,3,3))</f>
      </c>
    </row>
    <row r="25336">
      <c r="A25336" s="95">
        <v>63494</v>
      </c>
      <c r="B25336" s="93" t="s">
        <v>29768</v>
      </c>
      <c r="C25336" s="93" t="s">
        <v>1408</v>
      </c>
      <c r="E25336" s="95">
        <v>1779</v>
      </c>
      <c r="F25336" s="95">
        <v>34122761</v>
      </c>
      <c r="G25336" s="95">
        <v>200</v>
      </c>
      <c r="H25336" s="93" t="s">
        <v>2356</v>
      </c>
      <c r="I25336" s="93" t="s">
        <v>23903</v>
      </c>
      <c r="J25336" s="93" t="s">
        <v>20859</v>
      </c>
      <c r="K25336" s="93" t="s">
        <v>2348</v>
      </c>
      <c r="L25336" s="14">
        <f>AND(vyberHrace&lt;&gt;"",ISNUMBER(SEARCH(vyberHrace,$B25336)))</f>
      </c>
      <c r="M25336" s="14">
        <f>AND($I25336=MID(kododd,1,2),$J25336=MID(kododd,3,3))</f>
      </c>
    </row>
    <row r="25337">
      <c r="A25337" s="95">
        <v>49630</v>
      </c>
      <c r="B25337" s="93" t="s">
        <v>3117</v>
      </c>
      <c r="C25337" s="93" t="s">
        <v>1444</v>
      </c>
      <c r="E25337" s="95">
        <v>2078</v>
      </c>
      <c r="F25337" s="95">
        <v>13714503</v>
      </c>
      <c r="G25337" s="95">
        <v>200</v>
      </c>
      <c r="H25337" s="93" t="s">
        <v>3118</v>
      </c>
      <c r="I25337" s="93" t="s">
        <v>23903</v>
      </c>
      <c r="J25337" s="93" t="s">
        <v>20859</v>
      </c>
      <c r="K25337" s="93" t="s">
        <v>2348</v>
      </c>
      <c r="L25337" s="14">
        <f>AND(vyberHrace&lt;&gt;"",ISNUMBER(SEARCH(vyberHrace,$B25337)))</f>
      </c>
      <c r="M25337" s="14">
        <f>AND($I25337=MID(kododd,1,2),$J25337=MID(kododd,3,3))</f>
      </c>
    </row>
    <row r="25338">
      <c r="A25338" s="95">
        <v>57804</v>
      </c>
      <c r="B25338" s="93" t="s">
        <v>24357</v>
      </c>
      <c r="C25338" s="93" t="s">
        <v>1410</v>
      </c>
      <c r="E25338" s="95">
        <v>1776</v>
      </c>
      <c r="F25338" s="95">
        <v>13316940</v>
      </c>
      <c r="G25338" s="95">
        <v>200</v>
      </c>
      <c r="H25338" s="93" t="s">
        <v>4</v>
      </c>
      <c r="I25338" s="93" t="s">
        <v>23903</v>
      </c>
      <c r="J25338" s="93" t="s">
        <v>20859</v>
      </c>
      <c r="K25338" s="93" t="s">
        <v>2348</v>
      </c>
      <c r="L25338" s="14">
        <f>AND(vyberHrace&lt;&gt;"",ISNUMBER(SEARCH(vyberHrace,$B25338)))</f>
      </c>
      <c r="M25338" s="14">
        <f>AND($I25338=MID(kododd,1,2),$J25338=MID(kododd,3,3))</f>
      </c>
    </row>
    <row r="25339">
      <c r="A25339" s="95">
        <v>28998</v>
      </c>
      <c r="B25339" s="93" t="s">
        <v>17683</v>
      </c>
      <c r="C25339" s="93" t="s">
        <v>1423</v>
      </c>
      <c r="E25339" s="95">
        <v>2494</v>
      </c>
      <c r="F25339" s="95">
        <v>1110381</v>
      </c>
      <c r="G25339" s="95">
        <v>200</v>
      </c>
      <c r="H25339" s="93" t="s">
        <v>2350</v>
      </c>
      <c r="I25339" s="93" t="s">
        <v>23903</v>
      </c>
      <c r="J25339" s="93" t="s">
        <v>20859</v>
      </c>
      <c r="K25339" s="93" t="s">
        <v>2348</v>
      </c>
      <c r="L25339" s="14">
        <f>AND(vyberHrace&lt;&gt;"",ISNUMBER(SEARCH(vyberHrace,$B25339)))</f>
      </c>
      <c r="M25339" s="14">
        <f>AND($I25339=MID(kododd,1,2),$J25339=MID(kododd,3,3))</f>
      </c>
    </row>
    <row r="25340">
      <c r="A25340" s="95">
        <v>46411</v>
      </c>
      <c r="B25340" s="93" t="s">
        <v>3119</v>
      </c>
      <c r="C25340" s="93" t="s">
        <v>1405</v>
      </c>
      <c r="E25340" s="95">
        <v>1965</v>
      </c>
      <c r="F25340" s="95">
        <v>1111590</v>
      </c>
      <c r="G25340" s="95">
        <v>200</v>
      </c>
      <c r="H25340" s="93" t="s">
        <v>2350</v>
      </c>
      <c r="I25340" s="93" t="s">
        <v>23903</v>
      </c>
      <c r="J25340" s="93" t="s">
        <v>20859</v>
      </c>
      <c r="K25340" s="93" t="s">
        <v>2348</v>
      </c>
      <c r="L25340" s="14">
        <f>AND(vyberHrace&lt;&gt;"",ISNUMBER(SEARCH(vyberHrace,$B25340)))</f>
      </c>
      <c r="M25340" s="14">
        <f>AND($I25340=MID(kododd,1,2),$J25340=MID(kododd,3,3))</f>
      </c>
    </row>
    <row r="25341">
      <c r="A25341" s="95">
        <v>33208</v>
      </c>
      <c r="B25341" s="93" t="s">
        <v>3120</v>
      </c>
      <c r="C25341" s="93" t="s">
        <v>1433</v>
      </c>
      <c r="E25341" s="95">
        <v>1958</v>
      </c>
      <c r="F25341" s="95">
        <v>14902273</v>
      </c>
      <c r="G25341" s="95">
        <v>200</v>
      </c>
      <c r="H25341" s="93" t="s">
        <v>6724</v>
      </c>
      <c r="I25341" s="93" t="s">
        <v>23903</v>
      </c>
      <c r="J25341" s="93" t="s">
        <v>20859</v>
      </c>
      <c r="K25341" s="93" t="s">
        <v>2348</v>
      </c>
      <c r="L25341" s="14">
        <f>AND(vyberHrace&lt;&gt;"",ISNUMBER(SEARCH(vyberHrace,$B25341)))</f>
      </c>
      <c r="M25341" s="14">
        <f>AND($I25341=MID(kododd,1,2),$J25341=MID(kododd,3,3))</f>
      </c>
    </row>
    <row r="25342">
      <c r="A25342" s="95">
        <v>36693</v>
      </c>
      <c r="B25342" s="93" t="s">
        <v>3121</v>
      </c>
      <c r="C25342" s="93" t="s">
        <v>1453</v>
      </c>
      <c r="E25342" s="95">
        <v>2568</v>
      </c>
      <c r="F25342" s="95">
        <v>1111914</v>
      </c>
      <c r="G25342" s="95">
        <v>200</v>
      </c>
      <c r="H25342" s="93" t="s">
        <v>2350</v>
      </c>
      <c r="I25342" s="93" t="s">
        <v>23903</v>
      </c>
      <c r="J25342" s="93" t="s">
        <v>20859</v>
      </c>
      <c r="K25342" s="93" t="s">
        <v>2348</v>
      </c>
      <c r="L25342" s="14">
        <f>AND(vyberHrace&lt;&gt;"",ISNUMBER(SEARCH(vyberHrace,$B25342)))</f>
      </c>
      <c r="M25342" s="14">
        <f>AND($I25342=MID(kododd,1,2),$J25342=MID(kododd,3,3))</f>
      </c>
    </row>
    <row r="25343">
      <c r="A25343" s="95">
        <v>55262</v>
      </c>
      <c r="B25343" s="93" t="s">
        <v>1378</v>
      </c>
      <c r="C25343" s="93" t="s">
        <v>1418</v>
      </c>
      <c r="E25343" s="95">
        <v>2368</v>
      </c>
      <c r="F25343" s="95">
        <v>13300601</v>
      </c>
      <c r="G25343" s="95">
        <v>200</v>
      </c>
      <c r="H25343" s="93" t="s">
        <v>4</v>
      </c>
      <c r="I25343" s="93" t="s">
        <v>23903</v>
      </c>
      <c r="J25343" s="93" t="s">
        <v>20859</v>
      </c>
      <c r="K25343" s="93" t="s">
        <v>2348</v>
      </c>
      <c r="L25343" s="14">
        <f>AND(vyberHrace&lt;&gt;"",ISNUMBER(SEARCH(vyberHrace,$B25343)))</f>
      </c>
      <c r="M25343" s="14">
        <f>AND($I25343=MID(kododd,1,2),$J25343=MID(kododd,3,3))</f>
      </c>
    </row>
    <row r="25344">
      <c r="A25344" s="95">
        <v>63664</v>
      </c>
      <c r="B25344" s="93" t="s">
        <v>29923</v>
      </c>
      <c r="C25344" s="93" t="s">
        <v>1416</v>
      </c>
      <c r="E25344" s="95">
        <v>2026</v>
      </c>
      <c r="F25344" s="95">
        <v>41828046</v>
      </c>
      <c r="G25344" s="95">
        <v>200</v>
      </c>
      <c r="H25344" s="93" t="s">
        <v>2350</v>
      </c>
      <c r="I25344" s="93" t="s">
        <v>23903</v>
      </c>
      <c r="J25344" s="93" t="s">
        <v>20859</v>
      </c>
      <c r="K25344" s="93" t="s">
        <v>2348</v>
      </c>
      <c r="L25344" s="14">
        <f>AND(vyberHrace&lt;&gt;"",ISNUMBER(SEARCH(vyberHrace,$B25344)))</f>
      </c>
      <c r="M25344" s="14">
        <f>AND($I25344=MID(kododd,1,2),$J25344=MID(kododd,3,3))</f>
      </c>
    </row>
    <row r="25345">
      <c r="A25345" s="95">
        <v>14216</v>
      </c>
      <c r="B25345" s="93" t="s">
        <v>3122</v>
      </c>
      <c r="C25345" s="93" t="s">
        <v>1464</v>
      </c>
      <c r="E25345" s="95">
        <v>1745</v>
      </c>
      <c r="F25345" s="95">
        <v>14142104</v>
      </c>
      <c r="G25345" s="95">
        <v>200</v>
      </c>
      <c r="H25345" s="93" t="s">
        <v>28055</v>
      </c>
      <c r="I25345" s="93" t="s">
        <v>23903</v>
      </c>
      <c r="J25345" s="93" t="s">
        <v>20859</v>
      </c>
      <c r="K25345" s="93" t="s">
        <v>2348</v>
      </c>
      <c r="L25345" s="14">
        <f>AND(vyberHrace&lt;&gt;"",ISNUMBER(SEARCH(vyberHrace,$B25345)))</f>
      </c>
      <c r="M25345" s="14">
        <f>AND($I25345=MID(kododd,1,2),$J25345=MID(kododd,3,3))</f>
      </c>
    </row>
    <row r="25346">
      <c r="A25346" s="95">
        <v>48026</v>
      </c>
      <c r="B25346" s="93" t="s">
        <v>3123</v>
      </c>
      <c r="C25346" s="93" t="s">
        <v>1398</v>
      </c>
      <c r="E25346" s="95">
        <v>2362</v>
      </c>
      <c r="F25346" s="95">
        <v>1173065</v>
      </c>
      <c r="G25346" s="95">
        <v>200</v>
      </c>
      <c r="H25346" s="93" t="s">
        <v>2350</v>
      </c>
      <c r="I25346" s="93" t="s">
        <v>23903</v>
      </c>
      <c r="J25346" s="93" t="s">
        <v>20859</v>
      </c>
      <c r="K25346" s="93" t="s">
        <v>2348</v>
      </c>
      <c r="L25346" s="14">
        <f>AND(vyberHrace&lt;&gt;"",ISNUMBER(SEARCH(vyberHrace,$B25346)))</f>
      </c>
      <c r="M25346" s="14">
        <f>AND($I25346=MID(kododd,1,2),$J25346=MID(kododd,3,3))</f>
      </c>
    </row>
    <row r="25347">
      <c r="A25347" s="95">
        <v>36814</v>
      </c>
      <c r="B25347" s="93" t="s">
        <v>3124</v>
      </c>
      <c r="C25347" s="93" t="s">
        <v>1466</v>
      </c>
      <c r="E25347" s="95">
        <v>1899</v>
      </c>
      <c r="F25347" s="95">
        <v>1173588</v>
      </c>
      <c r="G25347" s="95">
        <v>200</v>
      </c>
      <c r="H25347" s="93" t="s">
        <v>2350</v>
      </c>
      <c r="I25347" s="93" t="s">
        <v>23903</v>
      </c>
      <c r="J25347" s="93" t="s">
        <v>20859</v>
      </c>
      <c r="K25347" s="93" t="s">
        <v>2348</v>
      </c>
      <c r="L25347" s="14">
        <f>AND(vyberHrace&lt;&gt;"",ISNUMBER(SEARCH(vyberHrace,$B25347)))</f>
      </c>
      <c r="M25347" s="14">
        <f>AND($I25347=MID(kododd,1,2),$J25347=MID(kododd,3,3))</f>
      </c>
    </row>
    <row r="25348">
      <c r="A25348" s="95">
        <v>46436</v>
      </c>
      <c r="B25348" s="93" t="s">
        <v>17690</v>
      </c>
      <c r="C25348" s="93" t="s">
        <v>1434</v>
      </c>
      <c r="E25348" s="95">
        <v>2170</v>
      </c>
      <c r="F25348" s="95">
        <v>1407929</v>
      </c>
      <c r="G25348" s="95">
        <v>200</v>
      </c>
      <c r="H25348" s="93" t="s">
        <v>5500</v>
      </c>
      <c r="I25348" s="93" t="s">
        <v>23903</v>
      </c>
      <c r="J25348" s="93" t="s">
        <v>20859</v>
      </c>
      <c r="K25348" s="93" t="s">
        <v>2348</v>
      </c>
      <c r="L25348" s="14">
        <f>AND(vyberHrace&lt;&gt;"",ISNUMBER(SEARCH(vyberHrace,$B25348)))</f>
      </c>
      <c r="M25348" s="14">
        <f>AND($I25348=MID(kododd,1,2),$J25348=MID(kododd,3,3))</f>
      </c>
    </row>
    <row r="25349">
      <c r="A25349" s="95">
        <v>52898</v>
      </c>
      <c r="B25349" s="93" t="s">
        <v>3125</v>
      </c>
      <c r="C25349" s="93" t="s">
        <v>1417</v>
      </c>
      <c r="E25349" s="95">
        <v>1931</v>
      </c>
      <c r="F25349" s="95">
        <v>14612208</v>
      </c>
      <c r="G25349" s="95">
        <v>200</v>
      </c>
      <c r="H25349" s="93" t="s">
        <v>4263</v>
      </c>
      <c r="I25349" s="93" t="s">
        <v>23903</v>
      </c>
      <c r="J25349" s="93" t="s">
        <v>20859</v>
      </c>
      <c r="K25349" s="93" t="s">
        <v>2348</v>
      </c>
      <c r="L25349" s="14">
        <f>AND(vyberHrace&lt;&gt;"",ISNUMBER(SEARCH(vyberHrace,$B25349)))</f>
      </c>
      <c r="M25349" s="14">
        <f>AND($I25349=MID(kododd,1,2),$J25349=MID(kododd,3,3))</f>
      </c>
    </row>
    <row r="25350">
      <c r="A25350" s="95">
        <v>36727</v>
      </c>
      <c r="B25350" s="93" t="s">
        <v>17691</v>
      </c>
      <c r="C25350" s="93" t="s">
        <v>1405</v>
      </c>
      <c r="E25350" s="95">
        <v>1939</v>
      </c>
      <c r="F25350" s="95">
        <v>22226982</v>
      </c>
      <c r="G25350" s="95">
        <v>200</v>
      </c>
      <c r="H25350" s="93" t="s">
        <v>5481</v>
      </c>
      <c r="I25350" s="93" t="s">
        <v>23903</v>
      </c>
      <c r="J25350" s="93" t="s">
        <v>20859</v>
      </c>
      <c r="K25350" s="93" t="s">
        <v>2348</v>
      </c>
      <c r="L25350" s="14">
        <f>AND(vyberHrace&lt;&gt;"",ISNUMBER(SEARCH(vyberHrace,$B25350)))</f>
      </c>
      <c r="M25350" s="14">
        <f>AND($I25350=MID(kododd,1,2),$J25350=MID(kododd,3,3))</f>
      </c>
    </row>
    <row r="25351">
      <c r="A25351" s="95">
        <v>63663</v>
      </c>
      <c r="B25351" s="93" t="s">
        <v>29924</v>
      </c>
      <c r="C25351" s="93" t="s">
        <v>1399</v>
      </c>
      <c r="E25351" s="95">
        <v>2552</v>
      </c>
      <c r="F25351" s="95">
        <v>865834</v>
      </c>
      <c r="G25351" s="95">
        <v>200</v>
      </c>
      <c r="H25351" s="93" t="s">
        <v>5398</v>
      </c>
      <c r="I25351" s="93" t="s">
        <v>23903</v>
      </c>
      <c r="J25351" s="93" t="s">
        <v>20859</v>
      </c>
      <c r="K25351" s="93" t="s">
        <v>2348</v>
      </c>
      <c r="L25351" s="14">
        <f>AND(vyberHrace&lt;&gt;"",ISNUMBER(SEARCH(vyberHrace,$B25351)))</f>
      </c>
      <c r="M25351" s="14">
        <f>AND($I25351=MID(kododd,1,2),$J25351=MID(kododd,3,3))</f>
      </c>
    </row>
    <row r="25352">
      <c r="A25352" s="95">
        <v>38804</v>
      </c>
      <c r="B25352" s="93" t="s">
        <v>3126</v>
      </c>
      <c r="C25352" s="93" t="s">
        <v>1447</v>
      </c>
      <c r="E25352" s="95">
        <v>2237</v>
      </c>
      <c r="F25352" s="95">
        <v>14902621</v>
      </c>
      <c r="G25352" s="95">
        <v>200</v>
      </c>
      <c r="H25352" s="93" t="s">
        <v>6724</v>
      </c>
      <c r="I25352" s="93" t="s">
        <v>23903</v>
      </c>
      <c r="J25352" s="93" t="s">
        <v>20859</v>
      </c>
      <c r="K25352" s="93" t="s">
        <v>2348</v>
      </c>
      <c r="L25352" s="14">
        <f>AND(vyberHrace&lt;&gt;"",ISNUMBER(SEARCH(vyberHrace,$B25352)))</f>
      </c>
      <c r="M25352" s="14">
        <f>AND($I25352=MID(kododd,1,2),$J25352=MID(kododd,3,3))</f>
      </c>
    </row>
    <row r="25353">
      <c r="A25353" s="95">
        <v>43635</v>
      </c>
      <c r="B25353" s="93" t="s">
        <v>3127</v>
      </c>
      <c r="C25353" s="93" t="s">
        <v>1428</v>
      </c>
      <c r="E25353" s="95">
        <v>1826</v>
      </c>
      <c r="F25353" s="95">
        <v>14919346</v>
      </c>
      <c r="G25353" s="95">
        <v>200</v>
      </c>
      <c r="H25353" s="93" t="s">
        <v>6724</v>
      </c>
      <c r="I25353" s="93" t="s">
        <v>23903</v>
      </c>
      <c r="J25353" s="93" t="s">
        <v>20859</v>
      </c>
      <c r="K25353" s="93" t="s">
        <v>2348</v>
      </c>
      <c r="L25353" s="14">
        <f>AND(vyberHrace&lt;&gt;"",ISNUMBER(SEARCH(vyberHrace,$B25353)))</f>
      </c>
      <c r="M25353" s="14">
        <f>AND($I25353=MID(kododd,1,2),$J25353=MID(kododd,3,3))</f>
      </c>
    </row>
    <row r="25354">
      <c r="A25354" s="95">
        <v>55708</v>
      </c>
      <c r="B25354" s="93" t="s">
        <v>23392</v>
      </c>
      <c r="C25354" s="93" t="s">
        <v>1399</v>
      </c>
      <c r="E25354" s="95">
        <v>2001</v>
      </c>
      <c r="F25354" s="95">
        <v>36059170</v>
      </c>
      <c r="G25354" s="95">
        <v>200</v>
      </c>
      <c r="H25354" s="93" t="s">
        <v>1490</v>
      </c>
      <c r="I25354" s="93" t="s">
        <v>23903</v>
      </c>
      <c r="J25354" s="93" t="s">
        <v>20859</v>
      </c>
      <c r="K25354" s="93" t="s">
        <v>2348</v>
      </c>
      <c r="L25354" s="14">
        <f>AND(vyberHrace&lt;&gt;"",ISNUMBER(SEARCH(vyberHrace,$B25354)))</f>
      </c>
      <c r="M25354" s="14">
        <f>AND($I25354=MID(kododd,1,2),$J25354=MID(kododd,3,3))</f>
      </c>
    </row>
    <row r="25355">
      <c r="A25355" s="95">
        <v>9773</v>
      </c>
      <c r="B25355" s="93" t="s">
        <v>26168</v>
      </c>
      <c r="C25355" s="93" t="s">
        <v>1415</v>
      </c>
      <c r="E25355" s="95">
        <v>2594</v>
      </c>
      <c r="F25355" s="95">
        <v>310204</v>
      </c>
      <c r="G25355" s="95">
        <v>200</v>
      </c>
      <c r="H25355" s="93" t="s">
        <v>4</v>
      </c>
      <c r="I25355" s="93" t="s">
        <v>23903</v>
      </c>
      <c r="J25355" s="93" t="s">
        <v>20859</v>
      </c>
      <c r="K25355" s="93" t="s">
        <v>2348</v>
      </c>
      <c r="L25355" s="14">
        <f>AND(vyberHrace&lt;&gt;"",ISNUMBER(SEARCH(vyberHrace,$B25355)))</f>
      </c>
      <c r="M25355" s="14">
        <f>AND($I25355=MID(kododd,1,2),$J25355=MID(kododd,3,3))</f>
      </c>
    </row>
    <row r="25356">
      <c r="A25356" s="95">
        <v>41912</v>
      </c>
      <c r="B25356" s="93" t="s">
        <v>3129</v>
      </c>
      <c r="C25356" s="93" t="s">
        <v>1454</v>
      </c>
      <c r="E25356" s="95">
        <v>2313</v>
      </c>
      <c r="F25356" s="95">
        <v>1139665</v>
      </c>
      <c r="G25356" s="95">
        <v>200</v>
      </c>
      <c r="H25356" s="93" t="s">
        <v>2350</v>
      </c>
      <c r="I25356" s="93" t="s">
        <v>23903</v>
      </c>
      <c r="J25356" s="93" t="s">
        <v>20859</v>
      </c>
      <c r="K25356" s="93" t="s">
        <v>2348</v>
      </c>
      <c r="L25356" s="14">
        <f>AND(vyberHrace&lt;&gt;"",ISNUMBER(SEARCH(vyberHrace,$B25356)))</f>
      </c>
      <c r="M25356" s="14">
        <f>AND($I25356=MID(kododd,1,2),$J25356=MID(kododd,3,3))</f>
      </c>
    </row>
    <row r="25357">
      <c r="A25357" s="95">
        <v>29044</v>
      </c>
      <c r="B25357" s="93" t="s">
        <v>3131</v>
      </c>
      <c r="C25357" s="93" t="s">
        <v>1405</v>
      </c>
      <c r="E25357" s="95">
        <v>2409</v>
      </c>
      <c r="F25357" s="95">
        <v>1105671</v>
      </c>
      <c r="G25357" s="95">
        <v>200</v>
      </c>
      <c r="H25357" s="93" t="s">
        <v>2350</v>
      </c>
      <c r="I25357" s="93" t="s">
        <v>23903</v>
      </c>
      <c r="J25357" s="93" t="s">
        <v>20859</v>
      </c>
      <c r="K25357" s="93" t="s">
        <v>2348</v>
      </c>
      <c r="L25357" s="14">
        <f>AND(vyberHrace&lt;&gt;"",ISNUMBER(SEARCH(vyberHrace,$B25357)))</f>
      </c>
      <c r="M25357" s="14">
        <f>AND($I25357=MID(kododd,1,2),$J25357=MID(kododd,3,3))</f>
      </c>
    </row>
    <row r="25358">
      <c r="A25358" s="95">
        <v>38007</v>
      </c>
      <c r="B25358" s="93" t="s">
        <v>3132</v>
      </c>
      <c r="C25358" s="93" t="s">
        <v>1403</v>
      </c>
      <c r="E25358" s="95">
        <v>1896</v>
      </c>
      <c r="F25358" s="95">
        <v>14919044</v>
      </c>
      <c r="G25358" s="95">
        <v>200</v>
      </c>
      <c r="H25358" s="93" t="s">
        <v>6724</v>
      </c>
      <c r="I25358" s="93" t="s">
        <v>23903</v>
      </c>
      <c r="J25358" s="93" t="s">
        <v>20859</v>
      </c>
      <c r="K25358" s="93" t="s">
        <v>2348</v>
      </c>
      <c r="L25358" s="14">
        <f>AND(vyberHrace&lt;&gt;"",ISNUMBER(SEARCH(vyberHrace,$B25358)))</f>
      </c>
      <c r="M25358" s="14">
        <f>AND($I25358=MID(kododd,1,2),$J25358=MID(kododd,3,3))</f>
      </c>
    </row>
    <row r="25359">
      <c r="A25359" s="95">
        <v>57552</v>
      </c>
      <c r="B25359" s="93" t="s">
        <v>23393</v>
      </c>
      <c r="C25359" s="93" t="s">
        <v>1446</v>
      </c>
      <c r="E25359" s="95">
        <v>1753</v>
      </c>
      <c r="F25359" s="95">
        <v>10811257</v>
      </c>
      <c r="G25359" s="95">
        <v>200</v>
      </c>
      <c r="H25359" s="93" t="s">
        <v>23411</v>
      </c>
      <c r="I25359" s="93" t="s">
        <v>23903</v>
      </c>
      <c r="J25359" s="93" t="s">
        <v>20859</v>
      </c>
      <c r="K25359" s="93" t="s">
        <v>2348</v>
      </c>
      <c r="L25359" s="14">
        <f>AND(vyberHrace&lt;&gt;"",ISNUMBER(SEARCH(vyberHrace,$B25359)))</f>
      </c>
      <c r="M25359" s="14">
        <f>AND($I25359=MID(kododd,1,2),$J25359=MID(kododd,3,3))</f>
      </c>
    </row>
    <row r="25360">
      <c r="A25360" s="95">
        <v>62182</v>
      </c>
      <c r="B25360" s="93" t="s">
        <v>28373</v>
      </c>
      <c r="C25360" s="93" t="s">
        <v>1475</v>
      </c>
      <c r="E25360" s="95">
        <v>2071</v>
      </c>
      <c r="F25360" s="95">
        <v>4222431</v>
      </c>
      <c r="G25360" s="95">
        <v>200</v>
      </c>
      <c r="H25360" s="93" t="s">
        <v>5509</v>
      </c>
      <c r="I25360" s="93" t="s">
        <v>23903</v>
      </c>
      <c r="J25360" s="93" t="s">
        <v>20859</v>
      </c>
      <c r="K25360" s="93" t="s">
        <v>2348</v>
      </c>
      <c r="L25360" s="14">
        <f>AND(vyberHrace&lt;&gt;"",ISNUMBER(SEARCH(vyberHrace,$B25360)))</f>
      </c>
      <c r="M25360" s="14">
        <f>AND($I25360=MID(kododd,1,2),$J25360=MID(kododd,3,3))</f>
      </c>
    </row>
    <row r="25361">
      <c r="A25361" s="95">
        <v>53025</v>
      </c>
      <c r="B25361" s="93" t="s">
        <v>3133</v>
      </c>
      <c r="C25361" s="93" t="s">
        <v>1410</v>
      </c>
      <c r="E25361" s="95">
        <v>2069</v>
      </c>
      <c r="F25361" s="95">
        <v>21825335</v>
      </c>
      <c r="G25361" s="95">
        <v>200</v>
      </c>
      <c r="H25361" s="93" t="s">
        <v>2350</v>
      </c>
      <c r="I25361" s="93" t="s">
        <v>23903</v>
      </c>
      <c r="J25361" s="93" t="s">
        <v>20859</v>
      </c>
      <c r="K25361" s="93" t="s">
        <v>2348</v>
      </c>
      <c r="L25361" s="14">
        <f>AND(vyberHrace&lt;&gt;"",ISNUMBER(SEARCH(vyberHrace,$B25361)))</f>
      </c>
      <c r="M25361" s="14">
        <f>AND($I25361=MID(kododd,1,2),$J25361=MID(kododd,3,3))</f>
      </c>
    </row>
    <row r="25362">
      <c r="A25362" s="95">
        <v>49601</v>
      </c>
      <c r="B25362" s="93" t="s">
        <v>3134</v>
      </c>
      <c r="C25362" s="93" t="s">
        <v>1403</v>
      </c>
      <c r="E25362" s="95">
        <v>2613</v>
      </c>
      <c r="F25362" s="95">
        <v>2809052</v>
      </c>
      <c r="G25362" s="95">
        <v>200</v>
      </c>
      <c r="H25362" s="93" t="s">
        <v>5488</v>
      </c>
      <c r="I25362" s="93" t="s">
        <v>23903</v>
      </c>
      <c r="J25362" s="93" t="s">
        <v>20859</v>
      </c>
      <c r="K25362" s="93" t="s">
        <v>2348</v>
      </c>
      <c r="L25362" s="14">
        <f>AND(vyberHrace&lt;&gt;"",ISNUMBER(SEARCH(vyberHrace,$B25362)))</f>
      </c>
      <c r="M25362" s="14">
        <f>AND($I25362=MID(kododd,1,2),$J25362=MID(kododd,3,3))</f>
      </c>
    </row>
    <row r="25363">
      <c r="A25363" s="95">
        <v>49813</v>
      </c>
      <c r="B25363" s="93" t="s">
        <v>3135</v>
      </c>
      <c r="C25363" s="93" t="s">
        <v>1448</v>
      </c>
      <c r="E25363" s="95">
        <v>2430</v>
      </c>
      <c r="F25363" s="95">
        <v>737119</v>
      </c>
      <c r="G25363" s="95">
        <v>200</v>
      </c>
      <c r="H25363" s="93" t="s">
        <v>262</v>
      </c>
      <c r="I25363" s="93" t="s">
        <v>23903</v>
      </c>
      <c r="J25363" s="93" t="s">
        <v>20859</v>
      </c>
      <c r="K25363" s="93" t="s">
        <v>2348</v>
      </c>
      <c r="L25363" s="14">
        <f>AND(vyberHrace&lt;&gt;"",ISNUMBER(SEARCH(vyberHrace,$B25363)))</f>
      </c>
      <c r="M25363" s="14">
        <f>AND($I25363=MID(kododd,1,2),$J25363=MID(kododd,3,3))</f>
      </c>
    </row>
    <row r="25364">
      <c r="A25364" s="95">
        <v>32713</v>
      </c>
      <c r="B25364" s="93" t="s">
        <v>3136</v>
      </c>
      <c r="C25364" s="93" t="s">
        <v>1404</v>
      </c>
      <c r="E25364" s="95">
        <v>2580</v>
      </c>
      <c r="F25364" s="95">
        <v>4118987</v>
      </c>
      <c r="G25364" s="95">
        <v>200</v>
      </c>
      <c r="H25364" s="93" t="s">
        <v>1489</v>
      </c>
      <c r="I25364" s="93" t="s">
        <v>23903</v>
      </c>
      <c r="J25364" s="93" t="s">
        <v>20859</v>
      </c>
      <c r="K25364" s="93" t="s">
        <v>2348</v>
      </c>
      <c r="L25364" s="14">
        <f>AND(vyberHrace&lt;&gt;"",ISNUMBER(SEARCH(vyberHrace,$B25364)))</f>
      </c>
      <c r="M25364" s="14">
        <f>AND($I25364=MID(kododd,1,2),$J25364=MID(kododd,3,3))</f>
      </c>
    </row>
    <row r="25365">
      <c r="A25365" s="95">
        <v>51339</v>
      </c>
      <c r="B25365" s="93" t="s">
        <v>3137</v>
      </c>
      <c r="C25365" s="93" t="s">
        <v>1421</v>
      </c>
      <c r="E25365" s="95">
        <v>2487</v>
      </c>
      <c r="F25365" s="95">
        <v>1141686</v>
      </c>
      <c r="G25365" s="95">
        <v>200</v>
      </c>
      <c r="H25365" s="93" t="s">
        <v>2350</v>
      </c>
      <c r="I25365" s="93" t="s">
        <v>23903</v>
      </c>
      <c r="J25365" s="93" t="s">
        <v>20859</v>
      </c>
      <c r="K25365" s="93" t="s">
        <v>2348</v>
      </c>
      <c r="L25365" s="14">
        <f>AND(vyberHrace&lt;&gt;"",ISNUMBER(SEARCH(vyberHrace,$B25365)))</f>
      </c>
      <c r="M25365" s="14">
        <f>AND($I25365=MID(kododd,1,2),$J25365=MID(kododd,3,3))</f>
      </c>
    </row>
    <row r="25366">
      <c r="A25366" s="95">
        <v>32626</v>
      </c>
      <c r="B25366" s="93" t="s">
        <v>3138</v>
      </c>
      <c r="C25366" s="93" t="s">
        <v>1452</v>
      </c>
      <c r="E25366" s="95">
        <v>2347</v>
      </c>
      <c r="F25366" s="95">
        <v>24601179</v>
      </c>
      <c r="G25366" s="95">
        <v>200</v>
      </c>
      <c r="H25366" s="93" t="s">
        <v>259</v>
      </c>
      <c r="I25366" s="93" t="s">
        <v>23903</v>
      </c>
      <c r="J25366" s="93" t="s">
        <v>20859</v>
      </c>
      <c r="K25366" s="93" t="s">
        <v>2348</v>
      </c>
      <c r="L25366" s="14">
        <f>AND(vyberHrace&lt;&gt;"",ISNUMBER(SEARCH(vyberHrace,$B25366)))</f>
      </c>
      <c r="M25366" s="14">
        <f>AND($I25366=MID(kododd,1,2),$J25366=MID(kododd,3,3))</f>
      </c>
    </row>
    <row r="25367">
      <c r="A25367" s="95">
        <v>62230</v>
      </c>
      <c r="B25367" s="93" t="s">
        <v>28417</v>
      </c>
      <c r="C25367" s="93" t="s">
        <v>1408</v>
      </c>
      <c r="E25367" s="95">
        <v>1979</v>
      </c>
      <c r="F25367" s="95">
        <v>24538523</v>
      </c>
      <c r="G25367" s="95">
        <v>200</v>
      </c>
      <c r="H25367" s="93" t="s">
        <v>5481</v>
      </c>
      <c r="I25367" s="93" t="s">
        <v>23903</v>
      </c>
      <c r="J25367" s="93" t="s">
        <v>20859</v>
      </c>
      <c r="K25367" s="93" t="s">
        <v>2348</v>
      </c>
      <c r="L25367" s="14">
        <f>AND(vyberHrace&lt;&gt;"",ISNUMBER(SEARCH(vyberHrace,$B25367)))</f>
      </c>
      <c r="M25367" s="14">
        <f>AND($I25367=MID(kododd,1,2),$J25367=MID(kododd,3,3))</f>
      </c>
    </row>
    <row r="25368">
      <c r="A25368" s="95">
        <v>53681</v>
      </c>
      <c r="B25368" s="93" t="s">
        <v>1379</v>
      </c>
      <c r="C25368" s="93" t="s">
        <v>1444</v>
      </c>
      <c r="E25368" s="95">
        <v>1579</v>
      </c>
      <c r="F25368" s="95">
        <v>14932601</v>
      </c>
      <c r="G25368" s="95">
        <v>200</v>
      </c>
      <c r="H25368" s="93" t="s">
        <v>6724</v>
      </c>
      <c r="I25368" s="93" t="s">
        <v>23903</v>
      </c>
      <c r="J25368" s="93" t="s">
        <v>20859</v>
      </c>
      <c r="K25368" s="93" t="s">
        <v>2348</v>
      </c>
      <c r="L25368" s="14">
        <f>AND(vyberHrace&lt;&gt;"",ISNUMBER(SEARCH(vyberHrace,$B25368)))</f>
      </c>
      <c r="M25368" s="14">
        <f>AND($I25368=MID(kododd,1,2),$J25368=MID(kododd,3,3))</f>
      </c>
    </row>
    <row r="25369">
      <c r="A25369" s="95">
        <v>57657</v>
      </c>
      <c r="B25369" s="93" t="s">
        <v>24230</v>
      </c>
      <c r="C25369" s="93" t="s">
        <v>1423</v>
      </c>
      <c r="E25369" s="95">
        <v>2553</v>
      </c>
      <c r="F25369" s="95">
        <v>11601388</v>
      </c>
      <c r="G25369" s="95">
        <v>200</v>
      </c>
      <c r="H25369" s="93" t="s">
        <v>271</v>
      </c>
      <c r="I25369" s="93" t="s">
        <v>23903</v>
      </c>
      <c r="J25369" s="93" t="s">
        <v>20859</v>
      </c>
      <c r="K25369" s="93" t="s">
        <v>2348</v>
      </c>
      <c r="L25369" s="14">
        <f>AND(vyberHrace&lt;&gt;"",ISNUMBER(SEARCH(vyberHrace,$B25369)))</f>
      </c>
      <c r="M25369" s="14">
        <f>AND($I25369=MID(kododd,1,2),$J25369=MID(kododd,3,3))</f>
      </c>
    </row>
    <row r="25370">
      <c r="A25370" s="95">
        <v>61854</v>
      </c>
      <c r="B25370" s="93" t="s">
        <v>27995</v>
      </c>
      <c r="C25370" s="93" t="s">
        <v>1433</v>
      </c>
      <c r="F25370" s="95">
        <v>34150606</v>
      </c>
      <c r="G25370" s="95">
        <v>200</v>
      </c>
      <c r="H25370" s="93" t="s">
        <v>5488</v>
      </c>
      <c r="I25370" s="93" t="s">
        <v>23903</v>
      </c>
      <c r="J25370" s="93" t="s">
        <v>20859</v>
      </c>
      <c r="K25370" s="93" t="s">
        <v>2348</v>
      </c>
      <c r="L25370" s="14">
        <f>AND(vyberHrace&lt;&gt;"",ISNUMBER(SEARCH(vyberHrace,$B25370)))</f>
      </c>
      <c r="M25370" s="14">
        <f>AND($I25370=MID(kododd,1,2),$J25370=MID(kododd,3,3))</f>
      </c>
    </row>
    <row r="25371">
      <c r="A25371" s="95">
        <v>63621</v>
      </c>
      <c r="B25371" s="93" t="s">
        <v>29925</v>
      </c>
      <c r="C25371" s="93" t="s">
        <v>3255</v>
      </c>
      <c r="E25371" s="95">
        <v>2206</v>
      </c>
      <c r="F25371" s="95">
        <v>14176335</v>
      </c>
      <c r="G25371" s="95">
        <v>200</v>
      </c>
      <c r="H25371" s="93" t="s">
        <v>2356</v>
      </c>
      <c r="I25371" s="93" t="s">
        <v>23903</v>
      </c>
      <c r="J25371" s="93" t="s">
        <v>20859</v>
      </c>
      <c r="K25371" s="93" t="s">
        <v>2348</v>
      </c>
      <c r="L25371" s="14">
        <f>AND(vyberHrace&lt;&gt;"",ISNUMBER(SEARCH(vyberHrace,$B25371)))</f>
      </c>
      <c r="M25371" s="14">
        <f>AND($I25371=MID(kododd,1,2),$J25371=MID(kododd,3,3))</f>
      </c>
    </row>
    <row r="25372">
      <c r="A25372" s="95">
        <v>49693</v>
      </c>
      <c r="B25372" s="93" t="s">
        <v>1380</v>
      </c>
      <c r="C25372" s="93" t="s">
        <v>1444</v>
      </c>
      <c r="E25372" s="95">
        <v>2469</v>
      </c>
      <c r="F25372" s="95">
        <v>14923432</v>
      </c>
      <c r="G25372" s="95">
        <v>200</v>
      </c>
      <c r="H25372" s="93" t="s">
        <v>6724</v>
      </c>
      <c r="I25372" s="93" t="s">
        <v>23903</v>
      </c>
      <c r="J25372" s="93" t="s">
        <v>20859</v>
      </c>
      <c r="K25372" s="93" t="s">
        <v>2348</v>
      </c>
      <c r="L25372" s="14">
        <f>AND(vyberHrace&lt;&gt;"",ISNUMBER(SEARCH(vyberHrace,$B25372)))</f>
      </c>
      <c r="M25372" s="14">
        <f>AND($I25372=MID(kododd,1,2),$J25372=MID(kododd,3,3))</f>
      </c>
    </row>
    <row r="25373">
      <c r="A25373" s="95">
        <v>51340</v>
      </c>
      <c r="B25373" s="93" t="s">
        <v>26225</v>
      </c>
      <c r="C25373" s="93" t="s">
        <v>1444</v>
      </c>
      <c r="E25373" s="95">
        <v>1842</v>
      </c>
      <c r="F25373" s="95">
        <v>14941597</v>
      </c>
      <c r="G25373" s="95">
        <v>200</v>
      </c>
      <c r="H25373" s="93" t="s">
        <v>6724</v>
      </c>
      <c r="I25373" s="93" t="s">
        <v>23903</v>
      </c>
      <c r="J25373" s="93" t="s">
        <v>20859</v>
      </c>
      <c r="K25373" s="93" t="s">
        <v>2348</v>
      </c>
      <c r="L25373" s="14">
        <f>AND(vyberHrace&lt;&gt;"",ISNUMBER(SEARCH(vyberHrace,$B25373)))</f>
      </c>
      <c r="M25373" s="14">
        <f>AND($I25373=MID(kododd,1,2),$J25373=MID(kododd,3,3))</f>
      </c>
    </row>
    <row r="25374">
      <c r="A25374" s="95">
        <v>63578</v>
      </c>
      <c r="B25374" s="93" t="s">
        <v>29769</v>
      </c>
      <c r="C25374" s="93" t="s">
        <v>1411</v>
      </c>
      <c r="E25374" s="95">
        <v>1865</v>
      </c>
      <c r="F25374" s="95">
        <v>41801202</v>
      </c>
      <c r="G25374" s="95">
        <v>200</v>
      </c>
      <c r="H25374" s="93" t="s">
        <v>2350</v>
      </c>
      <c r="I25374" s="93" t="s">
        <v>23903</v>
      </c>
      <c r="J25374" s="93" t="s">
        <v>20859</v>
      </c>
      <c r="K25374" s="93" t="s">
        <v>2348</v>
      </c>
      <c r="L25374" s="14">
        <f>AND(vyberHrace&lt;&gt;"",ISNUMBER(SEARCH(vyberHrace,$B25374)))</f>
      </c>
      <c r="M25374" s="14">
        <f>AND($I25374=MID(kododd,1,2),$J25374=MID(kododd,3,3))</f>
      </c>
    </row>
    <row r="25375">
      <c r="A25375" s="95">
        <v>61856</v>
      </c>
      <c r="B25375" s="93" t="s">
        <v>27997</v>
      </c>
      <c r="C25375" s="93" t="s">
        <v>1422</v>
      </c>
      <c r="E25375" s="95">
        <v>2097</v>
      </c>
      <c r="F25375" s="95">
        <v>34627804</v>
      </c>
      <c r="G25375" s="95">
        <v>200</v>
      </c>
      <c r="H25375" s="93" t="s">
        <v>259</v>
      </c>
      <c r="I25375" s="93" t="s">
        <v>23903</v>
      </c>
      <c r="J25375" s="93" t="s">
        <v>20859</v>
      </c>
      <c r="K25375" s="93" t="s">
        <v>2348</v>
      </c>
      <c r="L25375" s="14">
        <f>AND(vyberHrace&lt;&gt;"",ISNUMBER(SEARCH(vyberHrace,$B25375)))</f>
      </c>
      <c r="M25375" s="14">
        <f>AND($I25375=MID(kododd,1,2),$J25375=MID(kododd,3,3))</f>
      </c>
    </row>
    <row r="25376">
      <c r="A25376" s="95">
        <v>63596</v>
      </c>
      <c r="B25376" s="93" t="s">
        <v>29770</v>
      </c>
      <c r="C25376" s="93" t="s">
        <v>1398</v>
      </c>
      <c r="E25376" s="95">
        <v>1891</v>
      </c>
      <c r="F25376" s="95">
        <v>32046448</v>
      </c>
      <c r="G25376" s="95">
        <v>200</v>
      </c>
      <c r="H25376" s="93" t="s">
        <v>5481</v>
      </c>
      <c r="I25376" s="93" t="s">
        <v>23903</v>
      </c>
      <c r="J25376" s="93" t="s">
        <v>20859</v>
      </c>
      <c r="K25376" s="93" t="s">
        <v>2348</v>
      </c>
      <c r="L25376" s="14">
        <f>AND(vyberHrace&lt;&gt;"",ISNUMBER(SEARCH(vyberHrace,$B25376)))</f>
      </c>
      <c r="M25376" s="14">
        <f>AND($I25376=MID(kododd,1,2),$J25376=MID(kododd,3,3))</f>
      </c>
    </row>
    <row r="25377">
      <c r="A25377" s="95">
        <v>53028</v>
      </c>
      <c r="B25377" s="93" t="s">
        <v>17706</v>
      </c>
      <c r="C25377" s="93" t="s">
        <v>3255</v>
      </c>
      <c r="E25377" s="95">
        <v>1762</v>
      </c>
      <c r="F25377" s="95">
        <v>21885168</v>
      </c>
      <c r="G25377" s="95">
        <v>200</v>
      </c>
      <c r="H25377" s="93" t="s">
        <v>2350</v>
      </c>
      <c r="I25377" s="93" t="s">
        <v>23903</v>
      </c>
      <c r="J25377" s="93" t="s">
        <v>20859</v>
      </c>
      <c r="K25377" s="93" t="s">
        <v>2348</v>
      </c>
      <c r="L25377" s="14">
        <f>AND(vyberHrace&lt;&gt;"",ISNUMBER(SEARCH(vyberHrace,$B25377)))</f>
      </c>
      <c r="M25377" s="14">
        <f>AND($I25377=MID(kododd,1,2),$J25377=MID(kododd,3,3))</f>
      </c>
    </row>
    <row r="25378">
      <c r="A25378" s="95">
        <v>55230</v>
      </c>
      <c r="B25378" s="93" t="s">
        <v>1381</v>
      </c>
      <c r="C25378" s="93" t="s">
        <v>1400</v>
      </c>
      <c r="E25378" s="95">
        <v>2376</v>
      </c>
      <c r="F25378" s="95">
        <v>21834008</v>
      </c>
      <c r="G25378" s="95">
        <v>200</v>
      </c>
      <c r="H25378" s="93" t="s">
        <v>2350</v>
      </c>
      <c r="I25378" s="93" t="s">
        <v>23903</v>
      </c>
      <c r="J25378" s="93" t="s">
        <v>20859</v>
      </c>
      <c r="K25378" s="93" t="s">
        <v>2348</v>
      </c>
      <c r="L25378" s="14">
        <f>AND(vyberHrace&lt;&gt;"",ISNUMBER(SEARCH(vyberHrace,$B25378)))</f>
      </c>
      <c r="M25378" s="14">
        <f>AND($I25378=MID(kododd,1,2),$J25378=MID(kododd,3,3))</f>
      </c>
    </row>
    <row r="25379">
      <c r="A25379" s="95">
        <v>53027</v>
      </c>
      <c r="B25379" s="93" t="s">
        <v>17707</v>
      </c>
      <c r="C25379" s="93" t="s">
        <v>3255</v>
      </c>
      <c r="E25379" s="95">
        <v>1821</v>
      </c>
      <c r="F25379" s="95">
        <v>21021619</v>
      </c>
      <c r="G25379" s="95">
        <v>200</v>
      </c>
      <c r="H25379" s="93" t="s">
        <v>2350</v>
      </c>
      <c r="I25379" s="93" t="s">
        <v>23903</v>
      </c>
      <c r="J25379" s="93" t="s">
        <v>20859</v>
      </c>
      <c r="K25379" s="93" t="s">
        <v>2348</v>
      </c>
      <c r="L25379" s="14">
        <f>AND(vyberHrace&lt;&gt;"",ISNUMBER(SEARCH(vyberHrace,$B25379)))</f>
      </c>
      <c r="M25379" s="14">
        <f>AND($I25379=MID(kododd,1,2),$J25379=MID(kododd,3,3))</f>
      </c>
    </row>
    <row r="25380">
      <c r="A25380" s="95">
        <v>52976</v>
      </c>
      <c r="B25380" s="93" t="s">
        <v>3139</v>
      </c>
      <c r="C25380" s="93" t="s">
        <v>1406</v>
      </c>
      <c r="E25380" s="95">
        <v>1964</v>
      </c>
      <c r="F25380" s="95">
        <v>21031568</v>
      </c>
      <c r="G25380" s="95">
        <v>200</v>
      </c>
      <c r="H25380" s="93" t="s">
        <v>2350</v>
      </c>
      <c r="I25380" s="93" t="s">
        <v>23903</v>
      </c>
      <c r="J25380" s="93" t="s">
        <v>20859</v>
      </c>
      <c r="K25380" s="93" t="s">
        <v>2348</v>
      </c>
      <c r="L25380" s="14">
        <f>AND(vyberHrace&lt;&gt;"",ISNUMBER(SEARCH(vyberHrace,$B25380)))</f>
      </c>
      <c r="M25380" s="14">
        <f>AND($I25380=MID(kododd,1,2),$J25380=MID(kododd,3,3))</f>
      </c>
    </row>
    <row r="25381">
      <c r="A25381" s="95">
        <v>63698</v>
      </c>
      <c r="B25381" s="93" t="s">
        <v>29926</v>
      </c>
      <c r="C25381" s="93" t="s">
        <v>1400</v>
      </c>
      <c r="E25381" s="95">
        <v>2709</v>
      </c>
      <c r="F25381" s="95">
        <v>25092340</v>
      </c>
      <c r="G25381" s="95">
        <v>200</v>
      </c>
      <c r="H25381" s="93" t="s">
        <v>5495</v>
      </c>
      <c r="I25381" s="93" t="s">
        <v>23903</v>
      </c>
      <c r="J25381" s="93" t="s">
        <v>20859</v>
      </c>
      <c r="K25381" s="93" t="s">
        <v>2348</v>
      </c>
      <c r="L25381" s="14">
        <f>AND(vyberHrace&lt;&gt;"",ISNUMBER(SEARCH(vyberHrace,$B25381)))</f>
      </c>
      <c r="M25381" s="14">
        <f>AND($I25381=MID(kododd,1,2),$J25381=MID(kododd,3,3))</f>
      </c>
    </row>
    <row r="25382">
      <c r="A25382" s="95">
        <v>63622</v>
      </c>
      <c r="B25382" s="93" t="s">
        <v>29927</v>
      </c>
      <c r="C25382" s="93" t="s">
        <v>1413</v>
      </c>
      <c r="E25382" s="95">
        <v>1710</v>
      </c>
      <c r="F25382" s="95">
        <v>1112392</v>
      </c>
      <c r="G25382" s="95">
        <v>200</v>
      </c>
      <c r="H25382" s="93" t="s">
        <v>2350</v>
      </c>
      <c r="I25382" s="93" t="s">
        <v>23903</v>
      </c>
      <c r="J25382" s="93" t="s">
        <v>20859</v>
      </c>
      <c r="K25382" s="93" t="s">
        <v>2348</v>
      </c>
      <c r="L25382" s="14">
        <f>AND(vyberHrace&lt;&gt;"",ISNUMBER(SEARCH(vyberHrace,$B25382)))</f>
      </c>
      <c r="M25382" s="14">
        <f>AND($I25382=MID(kododd,1,2),$J25382=MID(kododd,3,3))</f>
      </c>
    </row>
    <row r="25383">
      <c r="A25383" s="95">
        <v>46478</v>
      </c>
      <c r="B25383" s="93" t="s">
        <v>3140</v>
      </c>
      <c r="C25383" s="93" t="s">
        <v>1436</v>
      </c>
      <c r="E25383" s="95">
        <v>2558</v>
      </c>
      <c r="F25383" s="95">
        <v>4152417</v>
      </c>
      <c r="G25383" s="95">
        <v>200</v>
      </c>
      <c r="H25383" s="93" t="s">
        <v>2356</v>
      </c>
      <c r="I25383" s="93" t="s">
        <v>23903</v>
      </c>
      <c r="J25383" s="93" t="s">
        <v>20859</v>
      </c>
      <c r="K25383" s="93" t="s">
        <v>2348</v>
      </c>
      <c r="L25383" s="14">
        <f>AND(vyberHrace&lt;&gt;"",ISNUMBER(SEARCH(vyberHrace,$B25383)))</f>
      </c>
      <c r="M25383" s="14">
        <f>AND($I25383=MID(kododd,1,2),$J25383=MID(kododd,3,3))</f>
      </c>
    </row>
    <row r="25384">
      <c r="A25384" s="95">
        <v>63689</v>
      </c>
      <c r="B25384" s="93" t="s">
        <v>30061</v>
      </c>
      <c r="C25384" s="93" t="s">
        <v>1406</v>
      </c>
      <c r="E25384" s="95">
        <v>2026</v>
      </c>
      <c r="F25384" s="95">
        <v>21041091</v>
      </c>
      <c r="G25384" s="95">
        <v>0</v>
      </c>
      <c r="H25384" s="93" t="s">
        <v>8976</v>
      </c>
      <c r="I25384" s="93" t="s">
        <v>23903</v>
      </c>
      <c r="J25384" s="93" t="s">
        <v>20859</v>
      </c>
      <c r="K25384" s="93" t="s">
        <v>2348</v>
      </c>
      <c r="L25384" s="14">
        <f>AND(vyberHrace&lt;&gt;"",ISNUMBER(SEARCH(vyberHrace,$B25384)))</f>
      </c>
      <c r="M25384" s="14">
        <f>AND($I25384=MID(kododd,1,2),$J25384=MID(kododd,3,3))</f>
      </c>
    </row>
    <row r="25385">
      <c r="A25385" s="95">
        <v>52243</v>
      </c>
      <c r="B25385" s="93" t="s">
        <v>3141</v>
      </c>
      <c r="C25385" s="93" t="s">
        <v>1410</v>
      </c>
      <c r="E25385" s="95">
        <v>1639</v>
      </c>
      <c r="F25385" s="95">
        <v>21836485</v>
      </c>
      <c r="G25385" s="95">
        <v>200</v>
      </c>
      <c r="H25385" s="93" t="s">
        <v>2350</v>
      </c>
      <c r="I25385" s="93" t="s">
        <v>23903</v>
      </c>
      <c r="J25385" s="93" t="s">
        <v>20859</v>
      </c>
      <c r="K25385" s="93" t="s">
        <v>2348</v>
      </c>
      <c r="L25385" s="14">
        <f>AND(vyberHrace&lt;&gt;"",ISNUMBER(SEARCH(vyberHrace,$B25385)))</f>
      </c>
      <c r="M25385" s="14">
        <f>AND($I25385=MID(kododd,1,2),$J25385=MID(kododd,3,3))</f>
      </c>
    </row>
    <row r="25386">
      <c r="A25386" s="95">
        <v>55274</v>
      </c>
      <c r="B25386" s="93" t="s">
        <v>1382</v>
      </c>
      <c r="C25386" s="93" t="s">
        <v>1403</v>
      </c>
      <c r="E25386" s="95">
        <v>2354</v>
      </c>
      <c r="F25386" s="95">
        <v>14119846</v>
      </c>
      <c r="G25386" s="95">
        <v>200</v>
      </c>
      <c r="H25386" s="93" t="s">
        <v>2356</v>
      </c>
      <c r="I25386" s="93" t="s">
        <v>23903</v>
      </c>
      <c r="J25386" s="93" t="s">
        <v>20859</v>
      </c>
      <c r="K25386" s="93" t="s">
        <v>2348</v>
      </c>
      <c r="L25386" s="14">
        <f>AND(vyberHrace&lt;&gt;"",ISNUMBER(SEARCH(vyberHrace,$B25386)))</f>
      </c>
      <c r="M25386" s="14">
        <f>AND($I25386=MID(kododd,1,2),$J25386=MID(kododd,3,3))</f>
      </c>
    </row>
    <row r="25387">
      <c r="A25387" s="95">
        <v>53768</v>
      </c>
      <c r="B25387" s="93" t="s">
        <v>1383</v>
      </c>
      <c r="C25387" s="93" t="s">
        <v>1409</v>
      </c>
      <c r="E25387" s="95">
        <v>2008</v>
      </c>
      <c r="F25387" s="95">
        <v>14933578</v>
      </c>
      <c r="G25387" s="95">
        <v>200</v>
      </c>
      <c r="H25387" s="93" t="s">
        <v>6724</v>
      </c>
      <c r="I25387" s="93" t="s">
        <v>23903</v>
      </c>
      <c r="J25387" s="93" t="s">
        <v>20859</v>
      </c>
      <c r="K25387" s="93" t="s">
        <v>2348</v>
      </c>
      <c r="L25387" s="14">
        <f>AND(vyberHrace&lt;&gt;"",ISNUMBER(SEARCH(vyberHrace,$B25387)))</f>
      </c>
      <c r="M25387" s="14">
        <f>AND($I25387=MID(kododd,1,2),$J25387=MID(kododd,3,3))</f>
      </c>
    </row>
    <row r="25388">
      <c r="A25388" s="95">
        <v>36992</v>
      </c>
      <c r="B25388" s="93" t="s">
        <v>3142</v>
      </c>
      <c r="C25388" s="93" t="s">
        <v>1457</v>
      </c>
      <c r="E25388" s="95">
        <v>2217</v>
      </c>
      <c r="F25388" s="95">
        <v>14913330</v>
      </c>
      <c r="G25388" s="95">
        <v>200</v>
      </c>
      <c r="H25388" s="93" t="s">
        <v>6724</v>
      </c>
      <c r="I25388" s="93" t="s">
        <v>23903</v>
      </c>
      <c r="J25388" s="93" t="s">
        <v>20859</v>
      </c>
      <c r="K25388" s="93" t="s">
        <v>2348</v>
      </c>
      <c r="L25388" s="14">
        <f>AND(vyberHrace&lt;&gt;"",ISNUMBER(SEARCH(vyberHrace,$B25388)))</f>
      </c>
      <c r="M25388" s="14">
        <f>AND($I25388=MID(kododd,1,2),$J25388=MID(kododd,3,3))</f>
      </c>
    </row>
    <row r="25389">
      <c r="A25389" s="95">
        <v>29125</v>
      </c>
      <c r="B25389" s="93" t="s">
        <v>3143</v>
      </c>
      <c r="C25389" s="93" t="s">
        <v>1462</v>
      </c>
      <c r="E25389" s="95">
        <v>2130</v>
      </c>
      <c r="F25389" s="95">
        <v>1101951</v>
      </c>
      <c r="G25389" s="95">
        <v>200</v>
      </c>
      <c r="H25389" s="93" t="s">
        <v>2350</v>
      </c>
      <c r="I25389" s="93" t="s">
        <v>23903</v>
      </c>
      <c r="J25389" s="93" t="s">
        <v>20859</v>
      </c>
      <c r="K25389" s="93" t="s">
        <v>2348</v>
      </c>
      <c r="L25389" s="14">
        <f>AND(vyberHrace&lt;&gt;"",ISNUMBER(SEARCH(vyberHrace,$B25389)))</f>
      </c>
      <c r="M25389" s="14">
        <f>AND($I25389=MID(kododd,1,2),$J25389=MID(kododd,3,3))</f>
      </c>
    </row>
    <row r="25390">
      <c r="A25390" s="95">
        <v>60365</v>
      </c>
      <c r="B25390" s="93" t="s">
        <v>26815</v>
      </c>
      <c r="C25390" s="93" t="s">
        <v>1447</v>
      </c>
      <c r="E25390" s="95">
        <v>2335</v>
      </c>
      <c r="F25390" s="95">
        <v>1100572</v>
      </c>
      <c r="G25390" s="95">
        <v>200</v>
      </c>
      <c r="H25390" s="93" t="s">
        <v>2350</v>
      </c>
      <c r="I25390" s="93" t="s">
        <v>23903</v>
      </c>
      <c r="J25390" s="93" t="s">
        <v>20859</v>
      </c>
      <c r="K25390" s="93" t="s">
        <v>2348</v>
      </c>
      <c r="L25390" s="14">
        <f>AND(vyberHrace&lt;&gt;"",ISNUMBER(SEARCH(vyberHrace,$B25390)))</f>
      </c>
      <c r="M25390" s="14">
        <f>AND($I25390=MID(kododd,1,2),$J25390=MID(kododd,3,3))</f>
      </c>
    </row>
    <row r="25391">
      <c r="A25391" s="95">
        <v>32829</v>
      </c>
      <c r="B25391" s="93" t="s">
        <v>3144</v>
      </c>
      <c r="C25391" s="93" t="s">
        <v>1457</v>
      </c>
      <c r="E25391" s="95">
        <v>2296</v>
      </c>
      <c r="F25391" s="95">
        <v>14907445</v>
      </c>
      <c r="G25391" s="95">
        <v>200</v>
      </c>
      <c r="H25391" s="93" t="s">
        <v>6724</v>
      </c>
      <c r="I25391" s="93" t="s">
        <v>23903</v>
      </c>
      <c r="J25391" s="93" t="s">
        <v>20859</v>
      </c>
      <c r="K25391" s="93" t="s">
        <v>2348</v>
      </c>
      <c r="L25391" s="14">
        <f>AND(vyberHrace&lt;&gt;"",ISNUMBER(SEARCH(vyberHrace,$B25391)))</f>
      </c>
      <c r="M25391" s="14">
        <f>AND($I25391=MID(kododd,1,2),$J25391=MID(kododd,3,3))</f>
      </c>
    </row>
    <row r="25392">
      <c r="A25392" s="95">
        <v>29111</v>
      </c>
      <c r="B25392" s="93" t="s">
        <v>3145</v>
      </c>
      <c r="C25392" s="93" t="s">
        <v>1436</v>
      </c>
      <c r="E25392" s="95">
        <v>2492</v>
      </c>
      <c r="F25392" s="95">
        <v>1119290</v>
      </c>
      <c r="G25392" s="95">
        <v>200</v>
      </c>
      <c r="H25392" s="93" t="s">
        <v>2350</v>
      </c>
      <c r="I25392" s="93" t="s">
        <v>23903</v>
      </c>
      <c r="J25392" s="93" t="s">
        <v>20859</v>
      </c>
      <c r="K25392" s="93" t="s">
        <v>2348</v>
      </c>
      <c r="L25392" s="14">
        <f>AND(vyberHrace&lt;&gt;"",ISNUMBER(SEARCH(vyberHrace,$B25392)))</f>
      </c>
      <c r="M25392" s="14">
        <f>AND($I25392=MID(kododd,1,2),$J25392=MID(kododd,3,3))</f>
      </c>
    </row>
    <row r="25393">
      <c r="A25393" s="95">
        <v>32698</v>
      </c>
      <c r="B25393" s="93" t="s">
        <v>3146</v>
      </c>
      <c r="C25393" s="93" t="s">
        <v>1449</v>
      </c>
      <c r="F25393" s="95">
        <v>14901773</v>
      </c>
      <c r="G25393" s="95">
        <v>200</v>
      </c>
      <c r="H25393" s="93" t="s">
        <v>6724</v>
      </c>
      <c r="I25393" s="93" t="s">
        <v>23903</v>
      </c>
      <c r="J25393" s="93" t="s">
        <v>20859</v>
      </c>
      <c r="K25393" s="93" t="s">
        <v>2348</v>
      </c>
      <c r="L25393" s="14">
        <f>AND(vyberHrace&lt;&gt;"",ISNUMBER(SEARCH(vyberHrace,$B25393)))</f>
      </c>
      <c r="M25393" s="14">
        <f>AND($I25393=MID(kododd,1,2),$J25393=MID(kododd,3,3))</f>
      </c>
    </row>
    <row r="25394">
      <c r="A25394" s="95">
        <v>348</v>
      </c>
      <c r="B25394" s="93" t="s">
        <v>3147</v>
      </c>
      <c r="C25394" s="93" t="s">
        <v>1428</v>
      </c>
      <c r="E25394" s="95">
        <v>2054</v>
      </c>
      <c r="F25394" s="95">
        <v>4624580</v>
      </c>
      <c r="G25394" s="95">
        <v>200</v>
      </c>
      <c r="H25394" s="93" t="s">
        <v>259</v>
      </c>
      <c r="I25394" s="93" t="s">
        <v>23903</v>
      </c>
      <c r="J25394" s="93" t="s">
        <v>20859</v>
      </c>
      <c r="K25394" s="93" t="s">
        <v>2348</v>
      </c>
      <c r="L25394" s="14">
        <f>AND(vyberHrace&lt;&gt;"",ISNUMBER(SEARCH(vyberHrace,$B25394)))</f>
      </c>
      <c r="M25394" s="14">
        <f>AND($I25394=MID(kododd,1,2),$J25394=MID(kododd,3,3))</f>
      </c>
    </row>
    <row r="25395">
      <c r="A25395" s="95">
        <v>55286</v>
      </c>
      <c r="B25395" s="93" t="s">
        <v>23394</v>
      </c>
      <c r="C25395" s="93" t="s">
        <v>1400</v>
      </c>
      <c r="E25395" s="95">
        <v>2139</v>
      </c>
      <c r="F25395" s="95">
        <v>1198220</v>
      </c>
      <c r="G25395" s="95">
        <v>200</v>
      </c>
      <c r="H25395" s="93" t="s">
        <v>2350</v>
      </c>
      <c r="I25395" s="93" t="s">
        <v>23903</v>
      </c>
      <c r="J25395" s="93" t="s">
        <v>20859</v>
      </c>
      <c r="K25395" s="93" t="s">
        <v>2348</v>
      </c>
      <c r="L25395" s="14">
        <f>AND(vyberHrace&lt;&gt;"",ISNUMBER(SEARCH(vyberHrace,$B25395)))</f>
      </c>
      <c r="M25395" s="14">
        <f>AND($I25395=MID(kododd,1,2),$J25395=MID(kododd,3,3))</f>
      </c>
    </row>
    <row r="25396">
      <c r="A25396" s="95">
        <v>47985</v>
      </c>
      <c r="B25396" s="93" t="s">
        <v>3148</v>
      </c>
      <c r="C25396" s="93" t="s">
        <v>1457</v>
      </c>
      <c r="E25396" s="95">
        <v>2011</v>
      </c>
      <c r="F25396" s="95">
        <v>14918820</v>
      </c>
      <c r="G25396" s="95">
        <v>200</v>
      </c>
      <c r="H25396" s="93" t="s">
        <v>6724</v>
      </c>
      <c r="I25396" s="93" t="s">
        <v>23903</v>
      </c>
      <c r="J25396" s="93" t="s">
        <v>20859</v>
      </c>
      <c r="K25396" s="93" t="s">
        <v>2348</v>
      </c>
      <c r="L25396" s="14">
        <f>AND(vyberHrace&lt;&gt;"",ISNUMBER(SEARCH(vyberHrace,$B25396)))</f>
      </c>
      <c r="M25396" s="14">
        <f>AND($I25396=MID(kododd,1,2),$J25396=MID(kododd,3,3))</f>
      </c>
    </row>
    <row r="25397">
      <c r="A25397" s="95">
        <v>46362</v>
      </c>
      <c r="B25397" s="93" t="s">
        <v>3149</v>
      </c>
      <c r="C25397" s="93" t="s">
        <v>1464</v>
      </c>
      <c r="E25397" s="95">
        <v>2507</v>
      </c>
      <c r="F25397" s="95">
        <v>718602</v>
      </c>
      <c r="G25397" s="95">
        <v>200</v>
      </c>
      <c r="H25397" s="93" t="s">
        <v>262</v>
      </c>
      <c r="I25397" s="93" t="s">
        <v>23903</v>
      </c>
      <c r="J25397" s="93" t="s">
        <v>20859</v>
      </c>
      <c r="K25397" s="93" t="s">
        <v>2348</v>
      </c>
      <c r="L25397" s="14">
        <f>AND(vyberHrace&lt;&gt;"",ISNUMBER(SEARCH(vyberHrace,$B25397)))</f>
      </c>
      <c r="M25397" s="14">
        <f>AND($I25397=MID(kododd,1,2),$J25397=MID(kododd,3,3))</f>
      </c>
    </row>
    <row r="25398">
      <c r="A25398" s="95">
        <v>45139</v>
      </c>
      <c r="B25398" s="93" t="s">
        <v>3150</v>
      </c>
      <c r="C25398" s="93" t="s">
        <v>1454</v>
      </c>
      <c r="E25398" s="95">
        <v>2374</v>
      </c>
      <c r="F25398" s="95">
        <v>1141058</v>
      </c>
      <c r="G25398" s="95">
        <v>200</v>
      </c>
      <c r="H25398" s="93" t="s">
        <v>2350</v>
      </c>
      <c r="I25398" s="93" t="s">
        <v>23903</v>
      </c>
      <c r="J25398" s="93" t="s">
        <v>20859</v>
      </c>
      <c r="K25398" s="93" t="s">
        <v>2348</v>
      </c>
      <c r="L25398" s="14">
        <f>AND(vyberHrace&lt;&gt;"",ISNUMBER(SEARCH(vyberHrace,$B25398)))</f>
      </c>
      <c r="M25398" s="14">
        <f>AND($I25398=MID(kododd,1,2),$J25398=MID(kododd,3,3))</f>
      </c>
    </row>
    <row r="25399">
      <c r="A25399" s="95">
        <v>46485</v>
      </c>
      <c r="B25399" s="93" t="s">
        <v>3151</v>
      </c>
      <c r="C25399" s="93" t="s">
        <v>1431</v>
      </c>
      <c r="E25399" s="95">
        <v>2574</v>
      </c>
      <c r="F25399" s="95">
        <v>4212312</v>
      </c>
      <c r="G25399" s="95">
        <v>200</v>
      </c>
      <c r="H25399" s="93" t="s">
        <v>5509</v>
      </c>
      <c r="I25399" s="93" t="s">
        <v>23903</v>
      </c>
      <c r="J25399" s="93" t="s">
        <v>20859</v>
      </c>
      <c r="K25399" s="93" t="s">
        <v>2348</v>
      </c>
      <c r="L25399" s="14">
        <f>AND(vyberHrace&lt;&gt;"",ISNUMBER(SEARCH(vyberHrace,$B25399)))</f>
      </c>
      <c r="M25399" s="14">
        <f>AND($I25399=MID(kododd,1,2),$J25399=MID(kododd,3,3))</f>
      </c>
    </row>
    <row r="25400">
      <c r="A25400" s="95">
        <v>46629</v>
      </c>
      <c r="B25400" s="93" t="s">
        <v>17721</v>
      </c>
      <c r="C25400" s="93" t="s">
        <v>1454</v>
      </c>
      <c r="E25400" s="95">
        <v>1939</v>
      </c>
      <c r="F25400" s="95">
        <v>24183350</v>
      </c>
      <c r="G25400" s="95">
        <v>200</v>
      </c>
      <c r="H25400" s="93" t="s">
        <v>1489</v>
      </c>
      <c r="I25400" s="93" t="s">
        <v>23903</v>
      </c>
      <c r="J25400" s="93" t="s">
        <v>20859</v>
      </c>
      <c r="K25400" s="93" t="s">
        <v>2348</v>
      </c>
      <c r="L25400" s="14">
        <f>AND(vyberHrace&lt;&gt;"",ISNUMBER(SEARCH(vyberHrace,$B25400)))</f>
      </c>
      <c r="M25400" s="14">
        <f>AND($I25400=MID(kododd,1,2),$J25400=MID(kododd,3,3))</f>
      </c>
    </row>
    <row r="25401">
      <c r="A25401" s="95">
        <v>43659</v>
      </c>
      <c r="B25401" s="93" t="s">
        <v>3152</v>
      </c>
      <c r="C25401" s="93" t="s">
        <v>1461</v>
      </c>
      <c r="E25401" s="95">
        <v>2166</v>
      </c>
      <c r="F25401" s="95">
        <v>1124234</v>
      </c>
      <c r="G25401" s="95">
        <v>200</v>
      </c>
      <c r="H25401" s="93" t="s">
        <v>2350</v>
      </c>
      <c r="I25401" s="93" t="s">
        <v>23903</v>
      </c>
      <c r="J25401" s="93" t="s">
        <v>20859</v>
      </c>
      <c r="K25401" s="93" t="s">
        <v>2348</v>
      </c>
      <c r="L25401" s="14">
        <f>AND(vyberHrace&lt;&gt;"",ISNUMBER(SEARCH(vyberHrace,$B25401)))</f>
      </c>
      <c r="M25401" s="14">
        <f>AND($I25401=MID(kododd,1,2),$J25401=MID(kododd,3,3))</f>
      </c>
    </row>
    <row r="25402">
      <c r="A25402" s="95">
        <v>59809</v>
      </c>
      <c r="B25402" s="93" t="s">
        <v>26318</v>
      </c>
      <c r="C25402" s="93" t="s">
        <v>3255</v>
      </c>
      <c r="E25402" s="95">
        <v>2134</v>
      </c>
      <c r="F25402" s="95">
        <v>16220005</v>
      </c>
      <c r="G25402" s="95">
        <v>200</v>
      </c>
      <c r="H25402" s="93" t="s">
        <v>259</v>
      </c>
      <c r="I25402" s="93" t="s">
        <v>23903</v>
      </c>
      <c r="J25402" s="93" t="s">
        <v>20859</v>
      </c>
      <c r="K25402" s="93" t="s">
        <v>2348</v>
      </c>
      <c r="L25402" s="14">
        <f>AND(vyberHrace&lt;&gt;"",ISNUMBER(SEARCH(vyberHrace,$B25402)))</f>
      </c>
      <c r="M25402" s="14">
        <f>AND($I25402=MID(kododd,1,2),$J25402=MID(kododd,3,3))</f>
      </c>
    </row>
    <row r="25403">
      <c r="A25403" s="95">
        <v>58551</v>
      </c>
      <c r="B25403" s="93" t="s">
        <v>25048</v>
      </c>
      <c r="C25403" s="93" t="s">
        <v>1420</v>
      </c>
      <c r="E25403" s="95">
        <v>2172</v>
      </c>
      <c r="F25403" s="95">
        <v>16290550</v>
      </c>
      <c r="G25403" s="95">
        <v>200</v>
      </c>
      <c r="H25403" s="93" t="s">
        <v>259</v>
      </c>
      <c r="I25403" s="93" t="s">
        <v>23903</v>
      </c>
      <c r="J25403" s="93" t="s">
        <v>20859</v>
      </c>
      <c r="K25403" s="93" t="s">
        <v>2348</v>
      </c>
      <c r="L25403" s="14">
        <f>AND(vyberHrace&lt;&gt;"",ISNUMBER(SEARCH(vyberHrace,$B25403)))</f>
      </c>
      <c r="M25403" s="14">
        <f>AND($I25403=MID(kododd,1,2),$J25403=MID(kododd,3,3))</f>
      </c>
    </row>
    <row r="25404">
      <c r="A25404" s="95">
        <v>37680</v>
      </c>
      <c r="B25404" s="93" t="s">
        <v>3153</v>
      </c>
      <c r="C25404" s="93" t="s">
        <v>1409</v>
      </c>
      <c r="E25404" s="95">
        <v>2539</v>
      </c>
      <c r="F25404" s="95">
        <v>14926970</v>
      </c>
      <c r="G25404" s="95">
        <v>200</v>
      </c>
      <c r="H25404" s="93" t="s">
        <v>6724</v>
      </c>
      <c r="I25404" s="93" t="s">
        <v>23903</v>
      </c>
      <c r="J25404" s="93" t="s">
        <v>20859</v>
      </c>
      <c r="K25404" s="93" t="s">
        <v>2348</v>
      </c>
      <c r="L25404" s="14">
        <f>AND(vyberHrace&lt;&gt;"",ISNUMBER(SEARCH(vyberHrace,$B25404)))</f>
      </c>
      <c r="M25404" s="14">
        <f>AND($I25404=MID(kododd,1,2),$J25404=MID(kododd,3,3))</f>
      </c>
    </row>
    <row r="25405">
      <c r="A25405" s="95">
        <v>50033</v>
      </c>
      <c r="B25405" s="93" t="s">
        <v>17726</v>
      </c>
      <c r="C25405" s="93" t="s">
        <v>1436</v>
      </c>
      <c r="E25405" s="95">
        <v>2009</v>
      </c>
      <c r="F25405" s="95">
        <v>928640</v>
      </c>
      <c r="G25405" s="95">
        <v>200</v>
      </c>
      <c r="H25405" s="93" t="s">
        <v>5390</v>
      </c>
      <c r="I25405" s="93" t="s">
        <v>23903</v>
      </c>
      <c r="J25405" s="93" t="s">
        <v>20859</v>
      </c>
      <c r="K25405" s="93" t="s">
        <v>2348</v>
      </c>
      <c r="L25405" s="14">
        <f>AND(vyberHrace&lt;&gt;"",ISNUMBER(SEARCH(vyberHrace,$B25405)))</f>
      </c>
      <c r="M25405" s="14">
        <f>AND($I25405=MID(kododd,1,2),$J25405=MID(kododd,3,3))</f>
      </c>
    </row>
    <row r="25406">
      <c r="A25406" s="95">
        <v>38911</v>
      </c>
      <c r="B25406" s="93" t="s">
        <v>3154</v>
      </c>
      <c r="C25406" s="93" t="s">
        <v>1431</v>
      </c>
      <c r="E25406" s="95">
        <v>2210</v>
      </c>
      <c r="F25406" s="95">
        <v>14909090</v>
      </c>
      <c r="G25406" s="95">
        <v>200</v>
      </c>
      <c r="H25406" s="93" t="s">
        <v>6724</v>
      </c>
      <c r="I25406" s="93" t="s">
        <v>23903</v>
      </c>
      <c r="J25406" s="93" t="s">
        <v>20859</v>
      </c>
      <c r="K25406" s="93" t="s">
        <v>2348</v>
      </c>
      <c r="L25406" s="14">
        <f>AND(vyberHrace&lt;&gt;"",ISNUMBER(SEARCH(vyberHrace,$B25406)))</f>
      </c>
      <c r="M25406" s="14">
        <f>AND($I25406=MID(kododd,1,2),$J25406=MID(kododd,3,3))</f>
      </c>
    </row>
    <row r="25407">
      <c r="A25407" s="95">
        <v>19224</v>
      </c>
      <c r="B25407" s="93" t="s">
        <v>3155</v>
      </c>
      <c r="C25407" s="93" t="s">
        <v>1429</v>
      </c>
      <c r="E25407" s="95">
        <v>2176</v>
      </c>
      <c r="F25407" s="95">
        <v>14900114</v>
      </c>
      <c r="G25407" s="95">
        <v>200</v>
      </c>
      <c r="H25407" s="93" t="s">
        <v>6724</v>
      </c>
      <c r="I25407" s="93" t="s">
        <v>23903</v>
      </c>
      <c r="J25407" s="93" t="s">
        <v>20859</v>
      </c>
      <c r="K25407" s="93" t="s">
        <v>2348</v>
      </c>
      <c r="L25407" s="14">
        <f>AND(vyberHrace&lt;&gt;"",ISNUMBER(SEARCH(vyberHrace,$B25407)))</f>
      </c>
      <c r="M25407" s="14">
        <f>AND($I25407=MID(kododd,1,2),$J25407=MID(kododd,3,3))</f>
      </c>
    </row>
    <row r="25408">
      <c r="A25408" s="95">
        <v>61729</v>
      </c>
      <c r="B25408" s="93" t="s">
        <v>27881</v>
      </c>
      <c r="C25408" s="93" t="s">
        <v>1408</v>
      </c>
      <c r="E25408" s="95">
        <v>2200</v>
      </c>
      <c r="F25408" s="95">
        <v>14954990</v>
      </c>
      <c r="G25408" s="95">
        <v>200</v>
      </c>
      <c r="H25408" s="93" t="s">
        <v>6724</v>
      </c>
      <c r="I25408" s="93" t="s">
        <v>23903</v>
      </c>
      <c r="J25408" s="93" t="s">
        <v>20859</v>
      </c>
      <c r="K25408" s="93" t="s">
        <v>2348</v>
      </c>
      <c r="L25408" s="14">
        <f>AND(vyberHrace&lt;&gt;"",ISNUMBER(SEARCH(vyberHrace,$B25408)))</f>
      </c>
      <c r="M25408" s="14">
        <f>AND($I25408=MID(kododd,1,2),$J25408=MID(kododd,3,3))</f>
      </c>
    </row>
    <row r="25409">
      <c r="A25409" s="95">
        <v>29116</v>
      </c>
      <c r="B25409" s="93" t="s">
        <v>3156</v>
      </c>
      <c r="C25409" s="93" t="s">
        <v>1439</v>
      </c>
      <c r="E25409" s="95">
        <v>2451</v>
      </c>
      <c r="F25409" s="95">
        <v>14901625</v>
      </c>
      <c r="G25409" s="95">
        <v>200</v>
      </c>
      <c r="H25409" s="93" t="s">
        <v>6724</v>
      </c>
      <c r="I25409" s="93" t="s">
        <v>23903</v>
      </c>
      <c r="J25409" s="93" t="s">
        <v>20859</v>
      </c>
      <c r="K25409" s="93" t="s">
        <v>2348</v>
      </c>
      <c r="L25409" s="14">
        <f>AND(vyberHrace&lt;&gt;"",ISNUMBER(SEARCH(vyberHrace,$B25409)))</f>
      </c>
      <c r="M25409" s="14">
        <f>AND($I25409=MID(kododd,1,2),$J25409=MID(kododd,3,3))</f>
      </c>
    </row>
    <row r="25410">
      <c r="A25410" s="95">
        <v>51362</v>
      </c>
      <c r="B25410" s="93" t="s">
        <v>17731</v>
      </c>
      <c r="C25410" s="93" t="s">
        <v>1448</v>
      </c>
      <c r="E25410" s="95">
        <v>2452</v>
      </c>
      <c r="F25410" s="95">
        <v>13303678</v>
      </c>
      <c r="G25410" s="95">
        <v>200</v>
      </c>
      <c r="H25410" s="93" t="s">
        <v>4</v>
      </c>
      <c r="I25410" s="93" t="s">
        <v>23903</v>
      </c>
      <c r="J25410" s="93" t="s">
        <v>20859</v>
      </c>
      <c r="K25410" s="93" t="s">
        <v>2348</v>
      </c>
      <c r="L25410" s="14">
        <f>AND(vyberHrace&lt;&gt;"",ISNUMBER(SEARCH(vyberHrace,$B25410)))</f>
      </c>
      <c r="M25410" s="14">
        <f>AND($I25410=MID(kododd,1,2),$J25410=MID(kododd,3,3))</f>
      </c>
    </row>
    <row r="25411">
      <c r="A25411" s="95">
        <v>55354</v>
      </c>
      <c r="B25411" s="93" t="s">
        <v>23395</v>
      </c>
      <c r="C25411" s="93" t="s">
        <v>1419</v>
      </c>
      <c r="E25411" s="95">
        <v>2492</v>
      </c>
      <c r="F25411" s="95">
        <v>1640879</v>
      </c>
      <c r="G25411" s="95">
        <v>200</v>
      </c>
      <c r="H25411" s="93" t="s">
        <v>269</v>
      </c>
      <c r="I25411" s="93" t="s">
        <v>23903</v>
      </c>
      <c r="J25411" s="93" t="s">
        <v>20859</v>
      </c>
      <c r="K25411" s="93" t="s">
        <v>2348</v>
      </c>
      <c r="L25411" s="14">
        <f>AND(vyberHrace&lt;&gt;"",ISNUMBER(SEARCH(vyberHrace,$B25411)))</f>
      </c>
      <c r="M25411" s="14">
        <f>AND($I25411=MID(kododd,1,2),$J25411=MID(kododd,3,3))</f>
      </c>
    </row>
    <row r="25412">
      <c r="A25412" s="95">
        <v>53686</v>
      </c>
      <c r="B25412" s="93" t="s">
        <v>1384</v>
      </c>
      <c r="C25412" s="93" t="s">
        <v>3255</v>
      </c>
      <c r="E25412" s="95">
        <v>1678</v>
      </c>
      <c r="F25412" s="95">
        <v>21881308</v>
      </c>
      <c r="G25412" s="95">
        <v>200</v>
      </c>
      <c r="H25412" s="93" t="s">
        <v>2350</v>
      </c>
      <c r="I25412" s="93" t="s">
        <v>23903</v>
      </c>
      <c r="J25412" s="93" t="s">
        <v>20859</v>
      </c>
      <c r="K25412" s="93" t="s">
        <v>2348</v>
      </c>
      <c r="L25412" s="14">
        <f>AND(vyberHrace&lt;&gt;"",ISNUMBER(SEARCH(vyberHrace,$B25412)))</f>
      </c>
      <c r="M25412" s="14">
        <f>AND($I25412=MID(kododd,1,2),$J25412=MID(kododd,3,3))</f>
      </c>
    </row>
    <row r="25413">
      <c r="A25413" s="95">
        <v>43669</v>
      </c>
      <c r="B25413" s="93" t="s">
        <v>3158</v>
      </c>
      <c r="C25413" s="93" t="s">
        <v>1403</v>
      </c>
      <c r="E25413" s="95">
        <v>2532</v>
      </c>
      <c r="F25413" s="95">
        <v>1130420</v>
      </c>
      <c r="G25413" s="95">
        <v>200</v>
      </c>
      <c r="H25413" s="93" t="s">
        <v>2350</v>
      </c>
      <c r="I25413" s="93" t="s">
        <v>23903</v>
      </c>
      <c r="J25413" s="93" t="s">
        <v>20859</v>
      </c>
      <c r="K25413" s="93" t="s">
        <v>2348</v>
      </c>
      <c r="L25413" s="14">
        <f>AND(vyberHrace&lt;&gt;"",ISNUMBER(SEARCH(vyberHrace,$B25413)))</f>
      </c>
      <c r="M25413" s="14">
        <f>AND($I25413=MID(kododd,1,2),$J25413=MID(kododd,3,3))</f>
      </c>
    </row>
    <row r="25414">
      <c r="A25414" s="95">
        <v>59810</v>
      </c>
      <c r="B25414" s="93" t="s">
        <v>26319</v>
      </c>
      <c r="C25414" s="93" t="s">
        <v>1469</v>
      </c>
      <c r="E25414" s="95">
        <v>1774</v>
      </c>
      <c r="F25414" s="95">
        <v>14177692</v>
      </c>
      <c r="G25414" s="95">
        <v>200</v>
      </c>
      <c r="H25414" s="93" t="s">
        <v>2356</v>
      </c>
      <c r="I25414" s="93" t="s">
        <v>23903</v>
      </c>
      <c r="J25414" s="93" t="s">
        <v>20859</v>
      </c>
      <c r="K25414" s="93" t="s">
        <v>2348</v>
      </c>
      <c r="L25414" s="14">
        <f>AND(vyberHrace&lt;&gt;"",ISNUMBER(SEARCH(vyberHrace,$B25414)))</f>
      </c>
      <c r="M25414" s="14">
        <f>AND($I25414=MID(kododd,1,2),$J25414=MID(kododd,3,3))</f>
      </c>
    </row>
    <row r="25415">
      <c r="A25415" s="95">
        <v>26098</v>
      </c>
      <c r="B25415" s="93" t="s">
        <v>14773</v>
      </c>
      <c r="C25415" s="93" t="s">
        <v>1448</v>
      </c>
      <c r="D25415" s="95">
        <v>2496</v>
      </c>
      <c r="E25415" s="95">
        <v>2479</v>
      </c>
      <c r="F25415" s="95">
        <v>325740</v>
      </c>
      <c r="G25415" s="95">
        <v>200</v>
      </c>
      <c r="H25415" s="93" t="s">
        <v>28055</v>
      </c>
      <c r="I25415" s="93" t="s">
        <v>23903</v>
      </c>
      <c r="J25415" s="93" t="s">
        <v>20859</v>
      </c>
      <c r="K25415" s="93" t="s">
        <v>2348</v>
      </c>
      <c r="L25415" s="14">
        <f>AND(vyberHrace&lt;&gt;"",ISNUMBER(SEARCH(vyberHrace,$B25415)))</f>
      </c>
      <c r="M25415" s="14">
        <f>AND($I25415=MID(kododd,1,2),$J25415=MID(kododd,3,3))</f>
      </c>
    </row>
    <row r="25416">
      <c r="A25416" s="95">
        <v>46381</v>
      </c>
      <c r="B25416" s="93" t="s">
        <v>3159</v>
      </c>
      <c r="C25416" s="93" t="s">
        <v>1455</v>
      </c>
      <c r="E25416" s="95">
        <v>2255</v>
      </c>
      <c r="F25416" s="95">
        <v>4637143</v>
      </c>
      <c r="G25416" s="95">
        <v>200</v>
      </c>
      <c r="H25416" s="93" t="s">
        <v>259</v>
      </c>
      <c r="I25416" s="93" t="s">
        <v>23903</v>
      </c>
      <c r="J25416" s="93" t="s">
        <v>20859</v>
      </c>
      <c r="K25416" s="93" t="s">
        <v>2348</v>
      </c>
      <c r="L25416" s="14">
        <f>AND(vyberHrace&lt;&gt;"",ISNUMBER(SEARCH(vyberHrace,$B25416)))</f>
      </c>
      <c r="M25416" s="14">
        <f>AND($I25416=MID(kododd,1,2),$J25416=MID(kododd,3,3))</f>
      </c>
    </row>
    <row r="25417">
      <c r="A25417" s="95">
        <v>57775</v>
      </c>
      <c r="B25417" s="93" t="s">
        <v>24329</v>
      </c>
      <c r="C25417" s="93" t="s">
        <v>1398</v>
      </c>
      <c r="E25417" s="95">
        <v>1923</v>
      </c>
      <c r="F25417" s="95">
        <v>14936925</v>
      </c>
      <c r="G25417" s="95">
        <v>200</v>
      </c>
      <c r="H25417" s="93" t="s">
        <v>6724</v>
      </c>
      <c r="I25417" s="93" t="s">
        <v>23903</v>
      </c>
      <c r="J25417" s="93" t="s">
        <v>20859</v>
      </c>
      <c r="K25417" s="93" t="s">
        <v>2348</v>
      </c>
      <c r="L25417" s="14">
        <f>AND(vyberHrace&lt;&gt;"",ISNUMBER(SEARCH(vyberHrace,$B25417)))</f>
      </c>
      <c r="M25417" s="14">
        <f>AND($I25417=MID(kododd,1,2),$J25417=MID(kododd,3,3))</f>
      </c>
    </row>
    <row r="25418">
      <c r="A25418" s="95">
        <v>39092</v>
      </c>
      <c r="B25418" s="93" t="s">
        <v>3161</v>
      </c>
      <c r="C25418" s="93" t="s">
        <v>1467</v>
      </c>
      <c r="E25418" s="95">
        <v>1814</v>
      </c>
      <c r="F25418" s="95">
        <v>24612294</v>
      </c>
      <c r="G25418" s="95">
        <v>200</v>
      </c>
      <c r="H25418" s="93" t="s">
        <v>259</v>
      </c>
      <c r="I25418" s="93" t="s">
        <v>23903</v>
      </c>
      <c r="J25418" s="93" t="s">
        <v>20859</v>
      </c>
      <c r="K25418" s="93" t="s">
        <v>2348</v>
      </c>
      <c r="L25418" s="14">
        <f>AND(vyberHrace&lt;&gt;"",ISNUMBER(SEARCH(vyberHrace,$B25418)))</f>
      </c>
      <c r="M25418" s="14">
        <f>AND($I25418=MID(kododd,1,2),$J25418=MID(kododd,3,3))</f>
      </c>
    </row>
    <row r="25419">
      <c r="A25419" s="95">
        <v>45051</v>
      </c>
      <c r="B25419" s="93" t="s">
        <v>3162</v>
      </c>
      <c r="C25419" s="93" t="s">
        <v>1448</v>
      </c>
      <c r="E25419" s="95">
        <v>2219</v>
      </c>
      <c r="F25419" s="95">
        <v>1137158</v>
      </c>
      <c r="G25419" s="95">
        <v>200</v>
      </c>
      <c r="H25419" s="93" t="s">
        <v>2350</v>
      </c>
      <c r="I25419" s="93" t="s">
        <v>23903</v>
      </c>
      <c r="J25419" s="93" t="s">
        <v>20859</v>
      </c>
      <c r="K25419" s="93" t="s">
        <v>2348</v>
      </c>
      <c r="L25419" s="14">
        <f>AND(vyberHrace&lt;&gt;"",ISNUMBER(SEARCH(vyberHrace,$B25419)))</f>
      </c>
      <c r="M25419" s="14">
        <f>AND($I25419=MID(kododd,1,2),$J25419=MID(kododd,3,3))</f>
      </c>
    </row>
    <row r="25420">
      <c r="A25420" s="95">
        <v>41937</v>
      </c>
      <c r="B25420" s="93" t="s">
        <v>17749</v>
      </c>
      <c r="C25420" s="93" t="s">
        <v>1423</v>
      </c>
      <c r="E25420" s="95">
        <v>2632</v>
      </c>
      <c r="F25420" s="95">
        <v>14103320</v>
      </c>
      <c r="G25420" s="95">
        <v>200</v>
      </c>
      <c r="H25420" s="93" t="s">
        <v>2356</v>
      </c>
      <c r="I25420" s="93" t="s">
        <v>23903</v>
      </c>
      <c r="J25420" s="93" t="s">
        <v>20859</v>
      </c>
      <c r="K25420" s="93" t="s">
        <v>2348</v>
      </c>
      <c r="L25420" s="14">
        <f>AND(vyberHrace&lt;&gt;"",ISNUMBER(SEARCH(vyberHrace,$B25420)))</f>
      </c>
      <c r="M25420" s="14">
        <f>AND($I25420=MID(kododd,1,2),$J25420=MID(kododd,3,3))</f>
      </c>
    </row>
    <row r="25421">
      <c r="A25421" s="95">
        <v>53634</v>
      </c>
      <c r="B25421" s="93" t="s">
        <v>10250</v>
      </c>
      <c r="C25421" s="93" t="s">
        <v>1438</v>
      </c>
      <c r="E25421" s="95">
        <v>2104</v>
      </c>
      <c r="F25421" s="95">
        <v>1187724</v>
      </c>
      <c r="G25421" s="95">
        <v>200</v>
      </c>
      <c r="H25421" s="93" t="s">
        <v>2350</v>
      </c>
      <c r="I25421" s="93" t="s">
        <v>23903</v>
      </c>
      <c r="J25421" s="93" t="s">
        <v>20859</v>
      </c>
      <c r="K25421" s="93" t="s">
        <v>2348</v>
      </c>
      <c r="L25421" s="14">
        <f>AND(vyberHrace&lt;&gt;"",ISNUMBER(SEARCH(vyberHrace,$B25421)))</f>
      </c>
      <c r="M25421" s="14">
        <f>AND($I25421=MID(kododd,1,2),$J25421=MID(kododd,3,3))</f>
      </c>
    </row>
    <row r="25422">
      <c r="A25422" s="95">
        <v>39060</v>
      </c>
      <c r="B25422" s="93" t="s">
        <v>24003</v>
      </c>
      <c r="C25422" s="93" t="s">
        <v>1475</v>
      </c>
      <c r="E25422" s="95">
        <v>2220</v>
      </c>
      <c r="F25422" s="95">
        <v>24125148</v>
      </c>
      <c r="G25422" s="95">
        <v>200</v>
      </c>
      <c r="H25422" s="93" t="s">
        <v>2354</v>
      </c>
      <c r="I25422" s="93" t="s">
        <v>23903</v>
      </c>
      <c r="J25422" s="93" t="s">
        <v>20859</v>
      </c>
      <c r="K25422" s="93" t="s">
        <v>2348</v>
      </c>
      <c r="L25422" s="14">
        <f>AND(vyberHrace&lt;&gt;"",ISNUMBER(SEARCH(vyberHrace,$B25422)))</f>
      </c>
      <c r="M25422" s="14">
        <f>AND($I25422=MID(kododd,1,2),$J25422=MID(kododd,3,3))</f>
      </c>
    </row>
    <row r="25423">
      <c r="A25423" s="95">
        <v>45057</v>
      </c>
      <c r="B25423" s="93" t="s">
        <v>20642</v>
      </c>
      <c r="C25423" s="93" t="s">
        <v>1418</v>
      </c>
      <c r="E25423" s="95">
        <v>2548</v>
      </c>
      <c r="F25423" s="95">
        <v>4131061</v>
      </c>
      <c r="G25423" s="95">
        <v>200</v>
      </c>
      <c r="H25423" s="93" t="s">
        <v>2354</v>
      </c>
      <c r="I25423" s="93" t="s">
        <v>23903</v>
      </c>
      <c r="J25423" s="93" t="s">
        <v>20859</v>
      </c>
      <c r="K25423" s="93" t="s">
        <v>2348</v>
      </c>
      <c r="L25423" s="14">
        <f>AND(vyberHrace&lt;&gt;"",ISNUMBER(SEARCH(vyberHrace,$B25423)))</f>
      </c>
      <c r="M25423" s="14">
        <f>AND($I25423=MID(kododd,1,2),$J25423=MID(kododd,3,3))</f>
      </c>
    </row>
    <row r="25424">
      <c r="A25424" s="95">
        <v>46785</v>
      </c>
      <c r="B25424" s="93" t="s">
        <v>1385</v>
      </c>
      <c r="C25424" s="93" t="s">
        <v>1414</v>
      </c>
      <c r="E25424" s="95">
        <v>2017</v>
      </c>
      <c r="F25424" s="95">
        <v>899461</v>
      </c>
      <c r="G25424" s="95">
        <v>200</v>
      </c>
      <c r="H25424" s="93" t="s">
        <v>5398</v>
      </c>
      <c r="I25424" s="93" t="s">
        <v>23903</v>
      </c>
      <c r="J25424" s="93" t="s">
        <v>20859</v>
      </c>
      <c r="K25424" s="93" t="s">
        <v>2348</v>
      </c>
      <c r="L25424" s="14">
        <f>AND(vyberHrace&lt;&gt;"",ISNUMBER(SEARCH(vyberHrace,$B25424)))</f>
      </c>
      <c r="M25424" s="14">
        <f>AND($I25424=MID(kododd,1,2),$J25424=MID(kododd,3,3))</f>
      </c>
    </row>
    <row r="25425">
      <c r="A25425" s="95">
        <v>47950</v>
      </c>
      <c r="B25425" s="93" t="s">
        <v>3163</v>
      </c>
      <c r="C25425" s="93" t="s">
        <v>1415</v>
      </c>
      <c r="E25425" s="95">
        <v>2118</v>
      </c>
      <c r="F25425" s="95">
        <v>14910543</v>
      </c>
      <c r="G25425" s="95">
        <v>200</v>
      </c>
      <c r="H25425" s="93" t="s">
        <v>6724</v>
      </c>
      <c r="I25425" s="93" t="s">
        <v>23903</v>
      </c>
      <c r="J25425" s="93" t="s">
        <v>20859</v>
      </c>
      <c r="K25425" s="93" t="s">
        <v>2348</v>
      </c>
      <c r="L25425" s="14">
        <f>AND(vyberHrace&lt;&gt;"",ISNUMBER(SEARCH(vyberHrace,$B25425)))</f>
      </c>
      <c r="M25425" s="14">
        <f>AND($I25425=MID(kododd,1,2),$J25425=MID(kododd,3,3))</f>
      </c>
    </row>
    <row r="25426">
      <c r="A25426" s="95">
        <v>34387</v>
      </c>
      <c r="B25426" s="93" t="s">
        <v>8387</v>
      </c>
      <c r="C25426" s="93" t="s">
        <v>1464</v>
      </c>
      <c r="D25426" s="95">
        <v>1862</v>
      </c>
      <c r="E25426" s="95">
        <v>1869</v>
      </c>
      <c r="F25426" s="95">
        <v>385484</v>
      </c>
      <c r="G25426" s="95">
        <v>200</v>
      </c>
      <c r="H25426" s="93" t="s">
        <v>28055</v>
      </c>
      <c r="I25426" s="93" t="s">
        <v>23903</v>
      </c>
      <c r="J25426" s="93" t="s">
        <v>20859</v>
      </c>
      <c r="K25426" s="93" t="s">
        <v>2348</v>
      </c>
      <c r="L25426" s="14">
        <f>AND(vyberHrace&lt;&gt;"",ISNUMBER(SEARCH(vyberHrace,$B25426)))</f>
      </c>
      <c r="M25426" s="14">
        <f>AND($I25426=MID(kododd,1,2),$J25426=MID(kododd,3,3))</f>
      </c>
    </row>
    <row r="25427">
      <c r="A25427" s="95">
        <v>57307</v>
      </c>
      <c r="B25427" s="93" t="s">
        <v>23092</v>
      </c>
      <c r="C25427" s="93" t="s">
        <v>1416</v>
      </c>
      <c r="G25427" s="95">
        <v>200</v>
      </c>
      <c r="H25427" s="93" t="s">
        <v>28055</v>
      </c>
      <c r="I25427" s="93" t="s">
        <v>23903</v>
      </c>
      <c r="J25427" s="93" t="s">
        <v>20859</v>
      </c>
      <c r="K25427" s="93" t="s">
        <v>2348</v>
      </c>
      <c r="L25427" s="14">
        <f>AND(vyberHrace&lt;&gt;"",ISNUMBER(SEARCH(vyberHrace,$B25427)))</f>
      </c>
      <c r="M25427" s="14">
        <f>AND($I25427=MID(kododd,1,2),$J25427=MID(kododd,3,3))</f>
      </c>
    </row>
    <row r="25428">
      <c r="A25428" s="95">
        <v>60091</v>
      </c>
      <c r="B25428" s="93" t="s">
        <v>26565</v>
      </c>
      <c r="C25428" s="93" t="s">
        <v>1415</v>
      </c>
      <c r="E25428" s="95">
        <v>2485</v>
      </c>
      <c r="F25428" s="95">
        <v>4642325</v>
      </c>
      <c r="G25428" s="95">
        <v>200</v>
      </c>
      <c r="H25428" s="93" t="s">
        <v>259</v>
      </c>
      <c r="I25428" s="93" t="s">
        <v>23903</v>
      </c>
      <c r="J25428" s="93" t="s">
        <v>20859</v>
      </c>
      <c r="K25428" s="93" t="s">
        <v>2348</v>
      </c>
      <c r="L25428" s="14">
        <f>AND(vyberHrace&lt;&gt;"",ISNUMBER(SEARCH(vyberHrace,$B25428)))</f>
      </c>
      <c r="M25428" s="14">
        <f>AND($I25428=MID(kododd,1,2),$J25428=MID(kododd,3,3))</f>
      </c>
    </row>
    <row r="25429">
      <c r="A25429" s="95">
        <v>176</v>
      </c>
      <c r="B25429" s="93" t="s">
        <v>20647</v>
      </c>
      <c r="C25429" s="93" t="s">
        <v>1446</v>
      </c>
      <c r="D25429" s="95">
        <v>2128</v>
      </c>
      <c r="E25429" s="95">
        <v>2091</v>
      </c>
      <c r="F25429" s="95">
        <v>305650</v>
      </c>
      <c r="G25429" s="95">
        <v>200</v>
      </c>
      <c r="H25429" s="93" t="s">
        <v>28055</v>
      </c>
      <c r="I25429" s="93" t="s">
        <v>23903</v>
      </c>
      <c r="J25429" s="93" t="s">
        <v>20859</v>
      </c>
      <c r="K25429" s="93" t="s">
        <v>2348</v>
      </c>
      <c r="L25429" s="14">
        <f>AND(vyberHrace&lt;&gt;"",ISNUMBER(SEARCH(vyberHrace,$B25429)))</f>
      </c>
      <c r="M25429" s="14">
        <f>AND($I25429=MID(kododd,1,2),$J25429=MID(kododd,3,3))</f>
      </c>
    </row>
    <row r="25430">
      <c r="A25430" s="95">
        <v>63501</v>
      </c>
      <c r="B25430" s="93" t="s">
        <v>29771</v>
      </c>
      <c r="C25430" s="93" t="s">
        <v>1406</v>
      </c>
      <c r="E25430" s="95">
        <v>2269</v>
      </c>
      <c r="F25430" s="95">
        <v>21054509</v>
      </c>
      <c r="G25430" s="95">
        <v>200</v>
      </c>
      <c r="H25430" s="93" t="s">
        <v>2350</v>
      </c>
      <c r="I25430" s="93" t="s">
        <v>23903</v>
      </c>
      <c r="J25430" s="93" t="s">
        <v>20859</v>
      </c>
      <c r="K25430" s="93" t="s">
        <v>2348</v>
      </c>
      <c r="L25430" s="14">
        <f>AND(vyberHrace&lt;&gt;"",ISNUMBER(SEARCH(vyberHrace,$B25430)))</f>
      </c>
      <c r="M25430" s="14">
        <f>AND($I25430=MID(kododd,1,2),$J25430=MID(kododd,3,3))</f>
      </c>
    </row>
    <row r="25431">
      <c r="A25431" s="95">
        <v>31008</v>
      </c>
      <c r="B25431" s="93" t="s">
        <v>3165</v>
      </c>
      <c r="C25431" s="93" t="s">
        <v>1463</v>
      </c>
      <c r="E25431" s="95">
        <v>1880</v>
      </c>
      <c r="F25431" s="95">
        <v>1102672</v>
      </c>
      <c r="G25431" s="95">
        <v>200</v>
      </c>
      <c r="H25431" s="93" t="s">
        <v>2350</v>
      </c>
      <c r="I25431" s="93" t="s">
        <v>23903</v>
      </c>
      <c r="J25431" s="93" t="s">
        <v>20859</v>
      </c>
      <c r="K25431" s="93" t="s">
        <v>2348</v>
      </c>
      <c r="L25431" s="14">
        <f>AND(vyberHrace&lt;&gt;"",ISNUMBER(SEARCH(vyberHrace,$B25431)))</f>
      </c>
      <c r="M25431" s="14">
        <f>AND($I25431=MID(kododd,1,2),$J25431=MID(kododd,3,3))</f>
      </c>
    </row>
    <row r="25432">
      <c r="A25432" s="95">
        <v>43919</v>
      </c>
      <c r="B25432" s="93" t="s">
        <v>3166</v>
      </c>
      <c r="C25432" s="93" t="s">
        <v>1464</v>
      </c>
      <c r="E25432" s="95">
        <v>1893</v>
      </c>
      <c r="F25432" s="95">
        <v>14913534</v>
      </c>
      <c r="G25432" s="95">
        <v>200</v>
      </c>
      <c r="H25432" s="93" t="s">
        <v>6724</v>
      </c>
      <c r="I25432" s="93" t="s">
        <v>23903</v>
      </c>
      <c r="J25432" s="93" t="s">
        <v>20859</v>
      </c>
      <c r="K25432" s="93" t="s">
        <v>2348</v>
      </c>
      <c r="L25432" s="14">
        <f>AND(vyberHrace&lt;&gt;"",ISNUMBER(SEARCH(vyberHrace,$B25432)))</f>
      </c>
      <c r="M25432" s="14">
        <f>AND($I25432=MID(kododd,1,2),$J25432=MID(kododd,3,3))</f>
      </c>
    </row>
    <row r="25433">
      <c r="A25433" s="95">
        <v>61902</v>
      </c>
      <c r="B25433" s="93" t="s">
        <v>28114</v>
      </c>
      <c r="C25433" s="93" t="s">
        <v>3255</v>
      </c>
      <c r="E25433" s="95">
        <v>2479</v>
      </c>
      <c r="F25433" s="95">
        <v>21005303</v>
      </c>
      <c r="G25433" s="95">
        <v>200</v>
      </c>
      <c r="H25433" s="93" t="s">
        <v>2350</v>
      </c>
      <c r="I25433" s="93" t="s">
        <v>23903</v>
      </c>
      <c r="J25433" s="93" t="s">
        <v>20859</v>
      </c>
      <c r="K25433" s="93" t="s">
        <v>2348</v>
      </c>
      <c r="L25433" s="14">
        <f>AND(vyberHrace&lt;&gt;"",ISNUMBER(SEARCH(vyberHrace,$B25433)))</f>
      </c>
      <c r="M25433" s="14">
        <f>AND($I25433=MID(kododd,1,2),$J25433=MID(kododd,3,3))</f>
      </c>
    </row>
    <row r="25434">
      <c r="A25434" s="95">
        <v>63666</v>
      </c>
      <c r="B25434" s="93" t="s">
        <v>29928</v>
      </c>
      <c r="C25434" s="93" t="s">
        <v>1414</v>
      </c>
      <c r="E25434" s="95">
        <v>1588</v>
      </c>
      <c r="F25434" s="95">
        <v>14968142</v>
      </c>
      <c r="G25434" s="95">
        <v>200</v>
      </c>
      <c r="H25434" s="93" t="s">
        <v>6724</v>
      </c>
      <c r="I25434" s="93" t="s">
        <v>23903</v>
      </c>
      <c r="J25434" s="93" t="s">
        <v>20859</v>
      </c>
      <c r="K25434" s="93" t="s">
        <v>2348</v>
      </c>
      <c r="L25434" s="14">
        <f>AND(vyberHrace&lt;&gt;"",ISNUMBER(SEARCH(vyberHrace,$B25434)))</f>
      </c>
      <c r="M25434" s="14">
        <f>AND($I25434=MID(kododd,1,2),$J25434=MID(kododd,3,3))</f>
      </c>
    </row>
    <row r="25435">
      <c r="A25435" s="95">
        <v>59676</v>
      </c>
      <c r="B25435" s="93" t="s">
        <v>26058</v>
      </c>
      <c r="C25435" s="93" t="s">
        <v>1412</v>
      </c>
      <c r="E25435" s="95">
        <v>2392</v>
      </c>
      <c r="F25435" s="95">
        <v>21052476</v>
      </c>
      <c r="G25435" s="95">
        <v>200</v>
      </c>
      <c r="H25435" s="93" t="s">
        <v>2350</v>
      </c>
      <c r="I25435" s="93" t="s">
        <v>23903</v>
      </c>
      <c r="J25435" s="93" t="s">
        <v>20859</v>
      </c>
      <c r="K25435" s="93" t="s">
        <v>2348</v>
      </c>
      <c r="L25435" s="14">
        <f>AND(vyberHrace&lt;&gt;"",ISNUMBER(SEARCH(vyberHrace,$B25435)))</f>
      </c>
      <c r="M25435" s="14">
        <f>AND($I25435=MID(kododd,1,2),$J25435=MID(kododd,3,3))</f>
      </c>
    </row>
    <row r="25436">
      <c r="A25436" s="95">
        <v>48034</v>
      </c>
      <c r="B25436" s="93" t="s">
        <v>3167</v>
      </c>
      <c r="C25436" s="93" t="s">
        <v>1452</v>
      </c>
      <c r="E25436" s="95">
        <v>2573</v>
      </c>
      <c r="F25436" s="95">
        <v>1610856</v>
      </c>
      <c r="G25436" s="95">
        <v>200</v>
      </c>
      <c r="H25436" s="93" t="s">
        <v>269</v>
      </c>
      <c r="I25436" s="93" t="s">
        <v>23903</v>
      </c>
      <c r="J25436" s="93" t="s">
        <v>20859</v>
      </c>
      <c r="K25436" s="93" t="s">
        <v>2348</v>
      </c>
      <c r="L25436" s="14">
        <f>AND(vyberHrace&lt;&gt;"",ISNUMBER(SEARCH(vyberHrace,$B25436)))</f>
      </c>
      <c r="M25436" s="14">
        <f>AND($I25436=MID(kododd,1,2),$J25436=MID(kododd,3,3))</f>
      </c>
    </row>
    <row r="25437">
      <c r="A25437" s="95">
        <v>55356</v>
      </c>
      <c r="B25437" s="93" t="s">
        <v>23396</v>
      </c>
      <c r="C25437" s="93" t="s">
        <v>1448</v>
      </c>
      <c r="E25437" s="95">
        <v>2300</v>
      </c>
      <c r="F25437" s="95">
        <v>14117479</v>
      </c>
      <c r="G25437" s="95">
        <v>200</v>
      </c>
      <c r="H25437" s="93" t="s">
        <v>28055</v>
      </c>
      <c r="I25437" s="93" t="s">
        <v>23903</v>
      </c>
      <c r="J25437" s="93" t="s">
        <v>20859</v>
      </c>
      <c r="K25437" s="93" t="s">
        <v>2348</v>
      </c>
      <c r="L25437" s="14">
        <f>AND(vyberHrace&lt;&gt;"",ISNUMBER(SEARCH(vyberHrace,$B25437)))</f>
      </c>
      <c r="M25437" s="14">
        <f>AND($I25437=MID(kododd,1,2),$J25437=MID(kododd,3,3))</f>
      </c>
    </row>
    <row r="25438">
      <c r="A25438" s="95">
        <v>26000</v>
      </c>
      <c r="B25438" s="93" t="s">
        <v>3168</v>
      </c>
      <c r="C25438" s="93" t="s">
        <v>1451</v>
      </c>
      <c r="E25438" s="95">
        <v>2049</v>
      </c>
      <c r="F25438" s="95">
        <v>1102478</v>
      </c>
      <c r="G25438" s="95">
        <v>200</v>
      </c>
      <c r="H25438" s="93" t="s">
        <v>2350</v>
      </c>
      <c r="I25438" s="93" t="s">
        <v>23903</v>
      </c>
      <c r="J25438" s="93" t="s">
        <v>20859</v>
      </c>
      <c r="K25438" s="93" t="s">
        <v>2348</v>
      </c>
      <c r="L25438" s="14">
        <f>AND(vyberHrace&lt;&gt;"",ISNUMBER(SEARCH(vyberHrace,$B25438)))</f>
      </c>
      <c r="M25438" s="14">
        <f>AND($I25438=MID(kododd,1,2),$J25438=MID(kododd,3,3))</f>
      </c>
    </row>
    <row r="25439">
      <c r="A25439" s="95">
        <v>63569</v>
      </c>
      <c r="B25439" s="93" t="s">
        <v>29772</v>
      </c>
      <c r="C25439" s="93" t="s">
        <v>1410</v>
      </c>
      <c r="E25439" s="95">
        <v>1841</v>
      </c>
      <c r="F25439" s="95">
        <v>34638261</v>
      </c>
      <c r="G25439" s="95">
        <v>200</v>
      </c>
      <c r="H25439" s="93" t="s">
        <v>259</v>
      </c>
      <c r="I25439" s="93" t="s">
        <v>23903</v>
      </c>
      <c r="J25439" s="93" t="s">
        <v>20859</v>
      </c>
      <c r="K25439" s="93" t="s">
        <v>2348</v>
      </c>
      <c r="L25439" s="14">
        <f>AND(vyberHrace&lt;&gt;"",ISNUMBER(SEARCH(vyberHrace,$B25439)))</f>
      </c>
      <c r="M25439" s="14">
        <f>AND($I25439=MID(kododd,1,2),$J25439=MID(kododd,3,3))</f>
      </c>
    </row>
    <row r="25440">
      <c r="A25440" s="95">
        <v>62186</v>
      </c>
      <c r="B25440" s="93" t="s">
        <v>28377</v>
      </c>
      <c r="C25440" s="93" t="s">
        <v>1452</v>
      </c>
      <c r="E25440" s="95">
        <v>1832</v>
      </c>
      <c r="F25440" s="95">
        <v>54591090</v>
      </c>
      <c r="G25440" s="95">
        <v>200</v>
      </c>
      <c r="H25440" s="93" t="s">
        <v>5481</v>
      </c>
      <c r="I25440" s="93" t="s">
        <v>23903</v>
      </c>
      <c r="J25440" s="93" t="s">
        <v>20859</v>
      </c>
      <c r="K25440" s="93" t="s">
        <v>2348</v>
      </c>
      <c r="L25440" s="14">
        <f>AND(vyberHrace&lt;&gt;"",ISNUMBER(SEARCH(vyberHrace,$B25440)))</f>
      </c>
      <c r="M25440" s="14">
        <f>AND($I25440=MID(kododd,1,2),$J25440=MID(kododd,3,3))</f>
      </c>
    </row>
    <row r="25441">
      <c r="A25441" s="95">
        <v>46387</v>
      </c>
      <c r="B25441" s="93" t="s">
        <v>3169</v>
      </c>
      <c r="C25441" s="93" t="s">
        <v>1398</v>
      </c>
      <c r="E25441" s="95">
        <v>2487</v>
      </c>
      <c r="F25441" s="95">
        <v>14918781</v>
      </c>
      <c r="G25441" s="95">
        <v>200</v>
      </c>
      <c r="H25441" s="93" t="s">
        <v>6724</v>
      </c>
      <c r="I25441" s="93" t="s">
        <v>23903</v>
      </c>
      <c r="J25441" s="93" t="s">
        <v>20859</v>
      </c>
      <c r="K25441" s="93" t="s">
        <v>2348</v>
      </c>
      <c r="L25441" s="14">
        <f>AND(vyberHrace&lt;&gt;"",ISNUMBER(SEARCH(vyberHrace,$B25441)))</f>
      </c>
      <c r="M25441" s="14">
        <f>AND($I25441=MID(kododd,1,2),$J25441=MID(kododd,3,3))</f>
      </c>
    </row>
    <row r="25442">
      <c r="A25442" s="95">
        <v>57732</v>
      </c>
      <c r="B25442" s="93" t="s">
        <v>20503</v>
      </c>
      <c r="C25442" s="93" t="s">
        <v>1431</v>
      </c>
      <c r="E25442" s="95">
        <v>1798</v>
      </c>
      <c r="F25442" s="95">
        <v>14936771</v>
      </c>
      <c r="G25442" s="95">
        <v>200</v>
      </c>
      <c r="H25442" s="93" t="s">
        <v>6724</v>
      </c>
      <c r="I25442" s="93" t="s">
        <v>23903</v>
      </c>
      <c r="J25442" s="93" t="s">
        <v>20859</v>
      </c>
      <c r="K25442" s="93" t="s">
        <v>2348</v>
      </c>
      <c r="L25442" s="14">
        <f>AND(vyberHrace&lt;&gt;"",ISNUMBER(SEARCH(vyberHrace,$B25442)))</f>
      </c>
      <c r="M25442" s="14">
        <f>AND($I25442=MID(kododd,1,2),$J25442=MID(kododd,3,3))</f>
      </c>
    </row>
    <row r="25443">
      <c r="A25443" s="95">
        <v>41938</v>
      </c>
      <c r="B25443" s="93" t="s">
        <v>20654</v>
      </c>
      <c r="C25443" s="93" t="s">
        <v>1443</v>
      </c>
      <c r="E25443" s="95">
        <v>1901</v>
      </c>
      <c r="F25443" s="95">
        <v>4663063</v>
      </c>
      <c r="G25443" s="95">
        <v>200</v>
      </c>
      <c r="H25443" s="93" t="s">
        <v>259</v>
      </c>
      <c r="I25443" s="93" t="s">
        <v>23903</v>
      </c>
      <c r="J25443" s="93" t="s">
        <v>20859</v>
      </c>
      <c r="K25443" s="93" t="s">
        <v>2348</v>
      </c>
      <c r="L25443" s="14">
        <f>AND(vyberHrace&lt;&gt;"",ISNUMBER(SEARCH(vyberHrace,$B25443)))</f>
      </c>
      <c r="M25443" s="14">
        <f>AND($I25443=MID(kododd,1,2),$J25443=MID(kododd,3,3))</f>
      </c>
    </row>
    <row r="25444">
      <c r="A25444" s="95">
        <v>53530</v>
      </c>
      <c r="B25444" s="93" t="s">
        <v>26230</v>
      </c>
      <c r="C25444" s="93" t="s">
        <v>1444</v>
      </c>
      <c r="E25444" s="95">
        <v>2062</v>
      </c>
      <c r="F25444" s="95">
        <v>12984485</v>
      </c>
      <c r="G25444" s="95">
        <v>200</v>
      </c>
      <c r="H25444" s="93" t="s">
        <v>259</v>
      </c>
      <c r="I25444" s="93" t="s">
        <v>23903</v>
      </c>
      <c r="J25444" s="93" t="s">
        <v>20859</v>
      </c>
      <c r="K25444" s="93" t="s">
        <v>2348</v>
      </c>
      <c r="L25444" s="14">
        <f>AND(vyberHrace&lt;&gt;"",ISNUMBER(SEARCH(vyberHrace,$B25444)))</f>
      </c>
      <c r="M25444" s="14">
        <f>AND($I25444=MID(kododd,1,2),$J25444=MID(kododd,3,3))</f>
      </c>
    </row>
    <row r="25445">
      <c r="A25445" s="95">
        <v>63592</v>
      </c>
      <c r="B25445" s="93" t="s">
        <v>29773</v>
      </c>
      <c r="C25445" s="93" t="s">
        <v>1400</v>
      </c>
      <c r="E25445" s="95">
        <v>2431</v>
      </c>
      <c r="F25445" s="95">
        <v>15005267</v>
      </c>
      <c r="G25445" s="95">
        <v>200</v>
      </c>
      <c r="H25445" s="93" t="s">
        <v>4211</v>
      </c>
      <c r="I25445" s="93" t="s">
        <v>23903</v>
      </c>
      <c r="J25445" s="93" t="s">
        <v>20859</v>
      </c>
      <c r="K25445" s="93" t="s">
        <v>2348</v>
      </c>
      <c r="L25445" s="14">
        <f>AND(vyberHrace&lt;&gt;"",ISNUMBER(SEARCH(vyberHrace,$B25445)))</f>
      </c>
      <c r="M25445" s="14">
        <f>AND($I25445=MID(kododd,1,2),$J25445=MID(kododd,3,3))</f>
      </c>
    </row>
    <row r="25446">
      <c r="A25446" s="95">
        <v>61801</v>
      </c>
      <c r="B25446" s="93" t="s">
        <v>27948</v>
      </c>
      <c r="C25446" s="93" t="s">
        <v>1453</v>
      </c>
      <c r="E25446" s="95">
        <v>2285</v>
      </c>
      <c r="F25446" s="95">
        <v>930083</v>
      </c>
      <c r="G25446" s="95">
        <v>200</v>
      </c>
      <c r="H25446" s="93" t="s">
        <v>5390</v>
      </c>
      <c r="I25446" s="93" t="s">
        <v>23903</v>
      </c>
      <c r="J25446" s="93" t="s">
        <v>20859</v>
      </c>
      <c r="K25446" s="93" t="s">
        <v>2348</v>
      </c>
      <c r="L25446" s="14">
        <f>AND(vyberHrace&lt;&gt;"",ISNUMBER(SEARCH(vyberHrace,$B25446)))</f>
      </c>
      <c r="M25446" s="14">
        <f>AND($I25446=MID(kododd,1,2),$J25446=MID(kododd,3,3))</f>
      </c>
    </row>
    <row r="25447">
      <c r="A25447" s="95">
        <v>45109</v>
      </c>
      <c r="B25447" s="93" t="s">
        <v>3170</v>
      </c>
      <c r="C25447" s="93" t="s">
        <v>1461</v>
      </c>
      <c r="E25447" s="95">
        <v>2582</v>
      </c>
      <c r="F25447" s="95">
        <v>2806851</v>
      </c>
      <c r="G25447" s="95">
        <v>200</v>
      </c>
      <c r="H25447" s="93" t="s">
        <v>5488</v>
      </c>
      <c r="I25447" s="93" t="s">
        <v>23903</v>
      </c>
      <c r="J25447" s="93" t="s">
        <v>20859</v>
      </c>
      <c r="K25447" s="93" t="s">
        <v>2348</v>
      </c>
      <c r="L25447" s="14">
        <f>AND(vyberHrace&lt;&gt;"",ISNUMBER(SEARCH(vyberHrace,$B25447)))</f>
      </c>
      <c r="M25447" s="14">
        <f>AND($I25447=MID(kododd,1,2),$J25447=MID(kododd,3,3))</f>
      </c>
    </row>
    <row r="25448">
      <c r="A25448" s="95">
        <v>37973</v>
      </c>
      <c r="B25448" s="93" t="s">
        <v>3171</v>
      </c>
      <c r="C25448" s="93" t="s">
        <v>1442</v>
      </c>
      <c r="E25448" s="95">
        <v>2403</v>
      </c>
      <c r="F25448" s="95">
        <v>1210319</v>
      </c>
      <c r="G25448" s="95">
        <v>200</v>
      </c>
      <c r="H25448" s="93" t="s">
        <v>3172</v>
      </c>
      <c r="I25448" s="93" t="s">
        <v>23903</v>
      </c>
      <c r="J25448" s="93" t="s">
        <v>20859</v>
      </c>
      <c r="K25448" s="93" t="s">
        <v>2348</v>
      </c>
      <c r="L25448" s="14">
        <f>AND(vyberHrace&lt;&gt;"",ISNUMBER(SEARCH(vyberHrace,$B25448)))</f>
      </c>
      <c r="M25448" s="14">
        <f>AND($I25448=MID(kododd,1,2),$J25448=MID(kododd,3,3))</f>
      </c>
    </row>
    <row r="25449">
      <c r="A25449" s="95">
        <v>53655</v>
      </c>
      <c r="B25449" s="93" t="s">
        <v>1386</v>
      </c>
      <c r="C25449" s="93" t="s">
        <v>1475</v>
      </c>
      <c r="E25449" s="95">
        <v>2098</v>
      </c>
      <c r="F25449" s="95">
        <v>14909626</v>
      </c>
      <c r="G25449" s="95">
        <v>200</v>
      </c>
      <c r="H25449" s="93" t="s">
        <v>6724</v>
      </c>
      <c r="I25449" s="93" t="s">
        <v>23903</v>
      </c>
      <c r="J25449" s="93" t="s">
        <v>20859</v>
      </c>
      <c r="K25449" s="93" t="s">
        <v>2348</v>
      </c>
      <c r="L25449" s="14">
        <f>AND(vyberHrace&lt;&gt;"",ISNUMBER(SEARCH(vyberHrace,$B25449)))</f>
      </c>
      <c r="M25449" s="14">
        <f>AND($I25449=MID(kododd,1,2),$J25449=MID(kododd,3,3))</f>
      </c>
    </row>
    <row r="25450">
      <c r="A25450" s="95">
        <v>51462</v>
      </c>
      <c r="B25450" s="93" t="s">
        <v>3173</v>
      </c>
      <c r="C25450" s="93" t="s">
        <v>1462</v>
      </c>
      <c r="E25450" s="95">
        <v>2118</v>
      </c>
      <c r="F25450" s="95">
        <v>909858</v>
      </c>
      <c r="G25450" s="95">
        <v>200</v>
      </c>
      <c r="H25450" s="93" t="s">
        <v>5390</v>
      </c>
      <c r="I25450" s="93" t="s">
        <v>23903</v>
      </c>
      <c r="J25450" s="93" t="s">
        <v>20859</v>
      </c>
      <c r="K25450" s="93" t="s">
        <v>2348</v>
      </c>
      <c r="L25450" s="14">
        <f>AND(vyberHrace&lt;&gt;"",ISNUMBER(SEARCH(vyberHrace,$B25450)))</f>
      </c>
      <c r="M25450" s="14">
        <f>AND($I25450=MID(kododd,1,2),$J25450=MID(kododd,3,3))</f>
      </c>
    </row>
    <row r="25451">
      <c r="A25451" s="95">
        <v>59703</v>
      </c>
      <c r="B25451" s="93" t="s">
        <v>26081</v>
      </c>
      <c r="C25451" s="93" t="s">
        <v>1416</v>
      </c>
      <c r="E25451" s="95">
        <v>2533</v>
      </c>
      <c r="F25451" s="95">
        <v>448869</v>
      </c>
      <c r="G25451" s="95">
        <v>200</v>
      </c>
      <c r="H25451" s="93" t="s">
        <v>5387</v>
      </c>
      <c r="I25451" s="93" t="s">
        <v>23903</v>
      </c>
      <c r="J25451" s="93" t="s">
        <v>20859</v>
      </c>
      <c r="K25451" s="93" t="s">
        <v>2348</v>
      </c>
      <c r="L25451" s="14">
        <f>AND(vyberHrace&lt;&gt;"",ISNUMBER(SEARCH(vyberHrace,$B25451)))</f>
      </c>
      <c r="M25451" s="14">
        <f>AND($I25451=MID(kododd,1,2),$J25451=MID(kododd,3,3))</f>
      </c>
    </row>
    <row r="25452">
      <c r="A25452" s="95">
        <v>55312</v>
      </c>
      <c r="B25452" s="93" t="s">
        <v>1387</v>
      </c>
      <c r="C25452" s="93" t="s">
        <v>1408</v>
      </c>
      <c r="E25452" s="95">
        <v>2177</v>
      </c>
      <c r="F25452" s="95">
        <v>73611409</v>
      </c>
      <c r="G25452" s="95">
        <v>200</v>
      </c>
      <c r="H25452" s="93" t="s">
        <v>6724</v>
      </c>
      <c r="I25452" s="93" t="s">
        <v>23903</v>
      </c>
      <c r="J25452" s="93" t="s">
        <v>20859</v>
      </c>
      <c r="K25452" s="93" t="s">
        <v>2348</v>
      </c>
      <c r="L25452" s="14">
        <f>AND(vyberHrace&lt;&gt;"",ISNUMBER(SEARCH(vyberHrace,$B25452)))</f>
      </c>
      <c r="M25452" s="14">
        <f>AND($I25452=MID(kododd,1,2),$J25452=MID(kododd,3,3))</f>
      </c>
    </row>
    <row r="25453">
      <c r="A25453" s="95">
        <v>63665</v>
      </c>
      <c r="B25453" s="93" t="s">
        <v>29929</v>
      </c>
      <c r="C25453" s="93" t="s">
        <v>1406</v>
      </c>
      <c r="E25453" s="95">
        <v>2037</v>
      </c>
      <c r="F25453" s="95">
        <v>21034923</v>
      </c>
      <c r="G25453" s="95">
        <v>200</v>
      </c>
      <c r="H25453" s="93" t="s">
        <v>2350</v>
      </c>
      <c r="I25453" s="93" t="s">
        <v>23903</v>
      </c>
      <c r="J25453" s="93" t="s">
        <v>20859</v>
      </c>
      <c r="K25453" s="93" t="s">
        <v>2348</v>
      </c>
      <c r="L25453" s="14">
        <f>AND(vyberHrace&lt;&gt;"",ISNUMBER(SEARCH(vyberHrace,$B25453)))</f>
      </c>
      <c r="M25453" s="14">
        <f>AND($I25453=MID(kododd,1,2),$J25453=MID(kododd,3,3))</f>
      </c>
    </row>
    <row r="25454">
      <c r="A25454" s="95">
        <v>63523</v>
      </c>
      <c r="B25454" s="93" t="s">
        <v>29774</v>
      </c>
      <c r="C25454" s="93" t="s">
        <v>1410</v>
      </c>
      <c r="E25454" s="95">
        <v>2330</v>
      </c>
      <c r="F25454" s="95">
        <v>14947480</v>
      </c>
      <c r="G25454" s="95">
        <v>200</v>
      </c>
      <c r="H25454" s="93" t="s">
        <v>6724</v>
      </c>
      <c r="I25454" s="93" t="s">
        <v>23903</v>
      </c>
      <c r="J25454" s="93" t="s">
        <v>20859</v>
      </c>
      <c r="K25454" s="93" t="s">
        <v>2348</v>
      </c>
      <c r="L25454" s="14">
        <f>AND(vyberHrace&lt;&gt;"",ISNUMBER(SEARCH(vyberHrace,$B25454)))</f>
      </c>
      <c r="M25454" s="14">
        <f>AND($I25454=MID(kododd,1,2),$J25454=MID(kododd,3,3))</f>
      </c>
    </row>
    <row r="25455">
      <c r="A25455" s="95">
        <v>31095</v>
      </c>
      <c r="B25455" s="93" t="s">
        <v>3174</v>
      </c>
      <c r="C25455" s="93" t="s">
        <v>1454</v>
      </c>
      <c r="E25455" s="95">
        <v>1975</v>
      </c>
      <c r="F25455" s="95">
        <v>1180266</v>
      </c>
      <c r="G25455" s="95">
        <v>200</v>
      </c>
      <c r="H25455" s="93" t="s">
        <v>2350</v>
      </c>
      <c r="I25455" s="93" t="s">
        <v>23903</v>
      </c>
      <c r="J25455" s="93" t="s">
        <v>20859</v>
      </c>
      <c r="K25455" s="93" t="s">
        <v>2348</v>
      </c>
      <c r="L25455" s="14">
        <f>AND(vyberHrace&lt;&gt;"",ISNUMBER(SEARCH(vyberHrace,$B25455)))</f>
      </c>
      <c r="M25455" s="14">
        <f>AND($I25455=MID(kododd,1,2),$J25455=MID(kododd,3,3))</f>
      </c>
    </row>
    <row r="25456">
      <c r="A25456" s="95">
        <v>34312</v>
      </c>
      <c r="B25456" s="93" t="s">
        <v>3175</v>
      </c>
      <c r="C25456" s="93" t="s">
        <v>1436</v>
      </c>
      <c r="E25456" s="95">
        <v>1944</v>
      </c>
      <c r="F25456" s="95">
        <v>1124765</v>
      </c>
      <c r="G25456" s="95">
        <v>200</v>
      </c>
      <c r="H25456" s="93" t="s">
        <v>2350</v>
      </c>
      <c r="I25456" s="93" t="s">
        <v>23903</v>
      </c>
      <c r="J25456" s="93" t="s">
        <v>20859</v>
      </c>
      <c r="K25456" s="93" t="s">
        <v>2348</v>
      </c>
      <c r="L25456" s="14">
        <f>AND(vyberHrace&lt;&gt;"",ISNUMBER(SEARCH(vyberHrace,$B25456)))</f>
      </c>
      <c r="M25456" s="14">
        <f>AND($I25456=MID(kododd,1,2),$J25456=MID(kododd,3,3))</f>
      </c>
    </row>
    <row r="25457">
      <c r="A25457" s="95">
        <v>41924</v>
      </c>
      <c r="B25457" s="93" t="s">
        <v>3176</v>
      </c>
      <c r="C25457" s="93" t="s">
        <v>1475</v>
      </c>
      <c r="E25457" s="95">
        <v>2313</v>
      </c>
      <c r="F25457" s="95">
        <v>1137565</v>
      </c>
      <c r="G25457" s="95">
        <v>200</v>
      </c>
      <c r="H25457" s="93" t="s">
        <v>2350</v>
      </c>
      <c r="I25457" s="93" t="s">
        <v>23903</v>
      </c>
      <c r="J25457" s="93" t="s">
        <v>20859</v>
      </c>
      <c r="K25457" s="93" t="s">
        <v>2348</v>
      </c>
      <c r="L25457" s="14">
        <f>AND(vyberHrace&lt;&gt;"",ISNUMBER(SEARCH(vyberHrace,$B25457)))</f>
      </c>
      <c r="M25457" s="14">
        <f>AND($I25457=MID(kododd,1,2),$J25457=MID(kododd,3,3))</f>
      </c>
    </row>
    <row r="25458">
      <c r="A25458" s="95">
        <v>44958</v>
      </c>
      <c r="B25458" s="93" t="s">
        <v>3177</v>
      </c>
      <c r="C25458" s="93" t="s">
        <v>1448</v>
      </c>
      <c r="E25458" s="95">
        <v>2478</v>
      </c>
      <c r="F25458" s="95">
        <v>1132253</v>
      </c>
      <c r="G25458" s="95">
        <v>200</v>
      </c>
      <c r="H25458" s="93" t="s">
        <v>2350</v>
      </c>
      <c r="I25458" s="93" t="s">
        <v>23903</v>
      </c>
      <c r="J25458" s="93" t="s">
        <v>20859</v>
      </c>
      <c r="K25458" s="93" t="s">
        <v>2348</v>
      </c>
      <c r="L25458" s="14">
        <f>AND(vyberHrace&lt;&gt;"",ISNUMBER(SEARCH(vyberHrace,$B25458)))</f>
      </c>
      <c r="M25458" s="14">
        <f>AND($I25458=MID(kododd,1,2),$J25458=MID(kododd,3,3))</f>
      </c>
    </row>
    <row r="25459">
      <c r="A25459" s="95">
        <v>43524</v>
      </c>
      <c r="B25459" s="93" t="s">
        <v>3178</v>
      </c>
      <c r="C25459" s="93" t="s">
        <v>1419</v>
      </c>
      <c r="E25459" s="95">
        <v>2482</v>
      </c>
      <c r="F25459" s="95">
        <v>14936372</v>
      </c>
      <c r="G25459" s="95">
        <v>200</v>
      </c>
      <c r="H25459" s="93" t="s">
        <v>6724</v>
      </c>
      <c r="I25459" s="93" t="s">
        <v>23903</v>
      </c>
      <c r="J25459" s="93" t="s">
        <v>20859</v>
      </c>
      <c r="K25459" s="93" t="s">
        <v>2348</v>
      </c>
      <c r="L25459" s="14">
        <f>AND(vyberHrace&lt;&gt;"",ISNUMBER(SEARCH(vyberHrace,$B25459)))</f>
      </c>
      <c r="M25459" s="14">
        <f>AND($I25459=MID(kododd,1,2),$J25459=MID(kododd,3,3))</f>
      </c>
    </row>
    <row r="25460">
      <c r="A25460" s="95">
        <v>55261</v>
      </c>
      <c r="B25460" s="93" t="s">
        <v>1388</v>
      </c>
      <c r="C25460" s="93" t="s">
        <v>1416</v>
      </c>
      <c r="E25460" s="95">
        <v>2607</v>
      </c>
      <c r="F25460" s="95">
        <v>14187086</v>
      </c>
      <c r="G25460" s="95">
        <v>200</v>
      </c>
      <c r="H25460" s="93" t="s">
        <v>2356</v>
      </c>
      <c r="I25460" s="93" t="s">
        <v>23903</v>
      </c>
      <c r="J25460" s="93" t="s">
        <v>20859</v>
      </c>
      <c r="K25460" s="93" t="s">
        <v>2348</v>
      </c>
      <c r="L25460" s="14">
        <f>AND(vyberHrace&lt;&gt;"",ISNUMBER(SEARCH(vyberHrace,$B25460)))</f>
      </c>
      <c r="M25460" s="14">
        <f>AND($I25460=MID(kododd,1,2),$J25460=MID(kododd,3,3))</f>
      </c>
    </row>
    <row r="25461">
      <c r="A25461" s="95">
        <v>46635</v>
      </c>
      <c r="B25461" s="93" t="s">
        <v>3179</v>
      </c>
      <c r="C25461" s="93" t="s">
        <v>1437</v>
      </c>
      <c r="E25461" s="95">
        <v>2023</v>
      </c>
      <c r="F25461" s="95">
        <v>503231</v>
      </c>
      <c r="G25461" s="95">
        <v>200</v>
      </c>
      <c r="H25461" s="93" t="s">
        <v>4219</v>
      </c>
      <c r="I25461" s="93" t="s">
        <v>23903</v>
      </c>
      <c r="J25461" s="93" t="s">
        <v>20859</v>
      </c>
      <c r="K25461" s="93" t="s">
        <v>2348</v>
      </c>
      <c r="L25461" s="14">
        <f>AND(vyberHrace&lt;&gt;"",ISNUMBER(SEARCH(vyberHrace,$B25461)))</f>
      </c>
      <c r="M25461" s="14">
        <f>AND($I25461=MID(kododd,1,2),$J25461=MID(kododd,3,3))</f>
      </c>
    </row>
    <row r="25462">
      <c r="A25462" s="95">
        <v>59730</v>
      </c>
      <c r="B25462" s="93" t="s">
        <v>26098</v>
      </c>
      <c r="C25462" s="93" t="s">
        <v>1419</v>
      </c>
      <c r="E25462" s="95">
        <v>2539</v>
      </c>
      <c r="F25462" s="95">
        <v>5097010</v>
      </c>
      <c r="G25462" s="95">
        <v>200</v>
      </c>
      <c r="H25462" s="93" t="s">
        <v>5495</v>
      </c>
      <c r="I25462" s="93" t="s">
        <v>23903</v>
      </c>
      <c r="J25462" s="93" t="s">
        <v>20859</v>
      </c>
      <c r="K25462" s="93" t="s">
        <v>2348</v>
      </c>
      <c r="L25462" s="14">
        <f>AND(vyberHrace&lt;&gt;"",ISNUMBER(SEARCH(vyberHrace,$B25462)))</f>
      </c>
      <c r="M25462" s="14">
        <f>AND($I25462=MID(kododd,1,2),$J25462=MID(kododd,3,3))</f>
      </c>
    </row>
    <row r="25463">
      <c r="A25463" s="95">
        <v>61737</v>
      </c>
      <c r="B25463" s="93" t="s">
        <v>27887</v>
      </c>
      <c r="C25463" s="93" t="s">
        <v>1419</v>
      </c>
      <c r="E25463" s="95">
        <v>2297</v>
      </c>
      <c r="F25463" s="95">
        <v>1185543</v>
      </c>
      <c r="G25463" s="95">
        <v>200</v>
      </c>
      <c r="H25463" s="93" t="s">
        <v>5481</v>
      </c>
      <c r="I25463" s="93" t="s">
        <v>23903</v>
      </c>
      <c r="J25463" s="93" t="s">
        <v>20859</v>
      </c>
      <c r="K25463" s="93" t="s">
        <v>2348</v>
      </c>
      <c r="L25463" s="14">
        <f>AND(vyberHrace&lt;&gt;"",ISNUMBER(SEARCH(vyberHrace,$B25463)))</f>
      </c>
      <c r="M25463" s="14">
        <f>AND($I25463=MID(kododd,1,2),$J25463=MID(kododd,3,3))</f>
      </c>
    </row>
    <row r="25464">
      <c r="A25464" s="95">
        <v>53931</v>
      </c>
      <c r="B25464" s="93" t="s">
        <v>1389</v>
      </c>
      <c r="C25464" s="93" t="s">
        <v>1431</v>
      </c>
      <c r="E25464" s="95">
        <v>1571</v>
      </c>
      <c r="F25464" s="95">
        <v>5057604</v>
      </c>
      <c r="G25464" s="95">
        <v>200</v>
      </c>
      <c r="H25464" s="93" t="s">
        <v>5495</v>
      </c>
      <c r="I25464" s="93" t="s">
        <v>23903</v>
      </c>
      <c r="J25464" s="93" t="s">
        <v>20859</v>
      </c>
      <c r="K25464" s="93" t="s">
        <v>2348</v>
      </c>
      <c r="L25464" s="14">
        <f>AND(vyberHrace&lt;&gt;"",ISNUMBER(SEARCH(vyberHrace,$B25464)))</f>
      </c>
      <c r="M25464" s="14">
        <f>AND($I25464=MID(kododd,1,2),$J25464=MID(kododd,3,3))</f>
      </c>
    </row>
    <row r="25465">
      <c r="A25465" s="95">
        <v>51424</v>
      </c>
      <c r="B25465" s="93" t="s">
        <v>3180</v>
      </c>
      <c r="C25465" s="93" t="s">
        <v>1457</v>
      </c>
      <c r="E25465" s="95">
        <v>2621</v>
      </c>
      <c r="F25465" s="95">
        <v>14508150</v>
      </c>
      <c r="G25465" s="95">
        <v>200</v>
      </c>
      <c r="H25465" s="93" t="s">
        <v>4239</v>
      </c>
      <c r="I25465" s="93" t="s">
        <v>23903</v>
      </c>
      <c r="J25465" s="93" t="s">
        <v>20859</v>
      </c>
      <c r="K25465" s="93" t="s">
        <v>2348</v>
      </c>
      <c r="L25465" s="14">
        <f>AND(vyberHrace&lt;&gt;"",ISNUMBER(SEARCH(vyberHrace,$B25465)))</f>
      </c>
      <c r="M25465" s="14">
        <f>AND($I25465=MID(kododd,1,2),$J25465=MID(kododd,3,3))</f>
      </c>
    </row>
    <row r="25466">
      <c r="A25466" s="95">
        <v>38825</v>
      </c>
      <c r="B25466" s="93" t="s">
        <v>3181</v>
      </c>
      <c r="C25466" s="93" t="s">
        <v>1437</v>
      </c>
      <c r="E25466" s="95">
        <v>2520</v>
      </c>
      <c r="F25466" s="95">
        <v>5004985</v>
      </c>
      <c r="G25466" s="95">
        <v>200</v>
      </c>
      <c r="H25466" s="93" t="s">
        <v>5495</v>
      </c>
      <c r="I25466" s="93" t="s">
        <v>23903</v>
      </c>
      <c r="J25466" s="93" t="s">
        <v>20859</v>
      </c>
      <c r="K25466" s="93" t="s">
        <v>2348</v>
      </c>
      <c r="L25466" s="14">
        <f>AND(vyberHrace&lt;&gt;"",ISNUMBER(SEARCH(vyberHrace,$B25466)))</f>
      </c>
      <c r="M25466" s="14">
        <f>AND($I25466=MID(kododd,1,2),$J25466=MID(kododd,3,3))</f>
      </c>
    </row>
    <row r="25467">
      <c r="A25467" s="95">
        <v>55259</v>
      </c>
      <c r="B25467" s="93" t="s">
        <v>1390</v>
      </c>
      <c r="C25467" s="93" t="s">
        <v>3255</v>
      </c>
      <c r="E25467" s="95">
        <v>2512</v>
      </c>
      <c r="F25467" s="95">
        <v>21874697</v>
      </c>
      <c r="G25467" s="95">
        <v>200</v>
      </c>
      <c r="H25467" s="93" t="s">
        <v>2350</v>
      </c>
      <c r="I25467" s="93" t="s">
        <v>23903</v>
      </c>
      <c r="J25467" s="93" t="s">
        <v>20859</v>
      </c>
      <c r="K25467" s="93" t="s">
        <v>2348</v>
      </c>
      <c r="L25467" s="14">
        <f>AND(vyberHrace&lt;&gt;"",ISNUMBER(SEARCH(vyberHrace,$B25467)))</f>
      </c>
      <c r="M25467" s="14">
        <f>AND($I25467=MID(kododd,1,2),$J25467=MID(kododd,3,3))</f>
      </c>
    </row>
    <row r="25468">
      <c r="A25468" s="95">
        <v>34260</v>
      </c>
      <c r="B25468" s="93" t="s">
        <v>3182</v>
      </c>
      <c r="C25468" s="93" t="s">
        <v>1405</v>
      </c>
      <c r="E25468" s="95">
        <v>2014</v>
      </c>
      <c r="F25468" s="95">
        <v>14916649</v>
      </c>
      <c r="G25468" s="95">
        <v>200</v>
      </c>
      <c r="H25468" s="93" t="s">
        <v>6724</v>
      </c>
      <c r="I25468" s="93" t="s">
        <v>23903</v>
      </c>
      <c r="J25468" s="93" t="s">
        <v>20859</v>
      </c>
      <c r="K25468" s="93" t="s">
        <v>2348</v>
      </c>
      <c r="L25468" s="14">
        <f>AND(vyberHrace&lt;&gt;"",ISNUMBER(SEARCH(vyberHrace,$B25468)))</f>
      </c>
      <c r="M25468" s="14">
        <f>AND($I25468=MID(kododd,1,2),$J25468=MID(kododd,3,3))</f>
      </c>
    </row>
    <row r="25469">
      <c r="A25469" s="95">
        <v>19283</v>
      </c>
      <c r="B25469" s="93" t="s">
        <v>3183</v>
      </c>
      <c r="C25469" s="93" t="s">
        <v>1427</v>
      </c>
      <c r="E25469" s="95">
        <v>2357</v>
      </c>
      <c r="F25469" s="95">
        <v>14101076</v>
      </c>
      <c r="G25469" s="95">
        <v>200</v>
      </c>
      <c r="H25469" s="93" t="s">
        <v>2356</v>
      </c>
      <c r="I25469" s="93" t="s">
        <v>23903</v>
      </c>
      <c r="J25469" s="93" t="s">
        <v>20859</v>
      </c>
      <c r="K25469" s="93" t="s">
        <v>2348</v>
      </c>
      <c r="L25469" s="14">
        <f>AND(vyberHrace&lt;&gt;"",ISNUMBER(SEARCH(vyberHrace,$B25469)))</f>
      </c>
      <c r="M25469" s="14">
        <f>AND($I25469=MID(kododd,1,2),$J25469=MID(kododd,3,3))</f>
      </c>
    </row>
    <row r="25470">
      <c r="A25470" s="95">
        <v>46486</v>
      </c>
      <c r="B25470" s="93" t="s">
        <v>3184</v>
      </c>
      <c r="C25470" s="93" t="s">
        <v>1431</v>
      </c>
      <c r="E25470" s="95">
        <v>2556</v>
      </c>
      <c r="F25470" s="95">
        <v>5021596</v>
      </c>
      <c r="G25470" s="95">
        <v>200</v>
      </c>
      <c r="H25470" s="93" t="s">
        <v>5495</v>
      </c>
      <c r="I25470" s="93" t="s">
        <v>23903</v>
      </c>
      <c r="J25470" s="93" t="s">
        <v>20859</v>
      </c>
      <c r="K25470" s="93" t="s">
        <v>2348</v>
      </c>
      <c r="L25470" s="14">
        <f>AND(vyberHrace&lt;&gt;"",ISNUMBER(SEARCH(vyberHrace,$B25470)))</f>
      </c>
      <c r="M25470" s="14">
        <f>AND($I25470=MID(kododd,1,2),$J25470=MID(kododd,3,3))</f>
      </c>
    </row>
    <row r="25471">
      <c r="A25471" s="95">
        <v>59660</v>
      </c>
      <c r="B25471" s="93" t="s">
        <v>26043</v>
      </c>
      <c r="C25471" s="93" t="s">
        <v>1400</v>
      </c>
      <c r="E25471" s="95">
        <v>1945</v>
      </c>
      <c r="F25471" s="95">
        <v>14161575</v>
      </c>
      <c r="G25471" s="95">
        <v>200</v>
      </c>
      <c r="H25471" s="93" t="s">
        <v>2356</v>
      </c>
      <c r="I25471" s="93" t="s">
        <v>23903</v>
      </c>
      <c r="J25471" s="93" t="s">
        <v>20859</v>
      </c>
      <c r="K25471" s="93" t="s">
        <v>2348</v>
      </c>
      <c r="L25471" s="14">
        <f>AND(vyberHrace&lt;&gt;"",ISNUMBER(SEARCH(vyberHrace,$B25471)))</f>
      </c>
      <c r="M25471" s="14">
        <f>AND($I25471=MID(kododd,1,2),$J25471=MID(kododd,3,3))</f>
      </c>
    </row>
    <row r="25472">
      <c r="A25472" s="95">
        <v>44944</v>
      </c>
      <c r="B25472" s="93" t="s">
        <v>3185</v>
      </c>
      <c r="C25472" s="93" t="s">
        <v>1439</v>
      </c>
      <c r="E25472" s="95">
        <v>2507</v>
      </c>
      <c r="F25472" s="95">
        <v>13601270</v>
      </c>
      <c r="G25472" s="95">
        <v>200</v>
      </c>
      <c r="H25472" s="93" t="s">
        <v>269</v>
      </c>
      <c r="I25472" s="93" t="s">
        <v>23903</v>
      </c>
      <c r="J25472" s="93" t="s">
        <v>20859</v>
      </c>
      <c r="K25472" s="93" t="s">
        <v>2348</v>
      </c>
      <c r="L25472" s="14">
        <f>AND(vyberHrace&lt;&gt;"",ISNUMBER(SEARCH(vyberHrace,$B25472)))</f>
      </c>
      <c r="M25472" s="14">
        <f>AND($I25472=MID(kododd,1,2),$J25472=MID(kododd,3,3))</f>
      </c>
    </row>
    <row r="25473">
      <c r="A25473" s="95">
        <v>51335</v>
      </c>
      <c r="B25473" s="93" t="s">
        <v>3186</v>
      </c>
      <c r="C25473" s="93" t="s">
        <v>1438</v>
      </c>
      <c r="E25473" s="95">
        <v>2653</v>
      </c>
      <c r="F25473" s="95">
        <v>14129574</v>
      </c>
      <c r="G25473" s="95">
        <v>200</v>
      </c>
      <c r="H25473" s="93" t="s">
        <v>3172</v>
      </c>
      <c r="I25473" s="93" t="s">
        <v>23903</v>
      </c>
      <c r="J25473" s="93" t="s">
        <v>20859</v>
      </c>
      <c r="K25473" s="93" t="s">
        <v>2348</v>
      </c>
      <c r="L25473" s="14">
        <f>AND(vyberHrace&lt;&gt;"",ISNUMBER(SEARCH(vyberHrace,$B25473)))</f>
      </c>
      <c r="M25473" s="14">
        <f>AND($I25473=MID(kododd,1,2),$J25473=MID(kododd,3,3))</f>
      </c>
    </row>
    <row r="25474">
      <c r="A25474" s="95">
        <v>32825</v>
      </c>
      <c r="B25474" s="93" t="s">
        <v>3187</v>
      </c>
      <c r="C25474" s="93" t="s">
        <v>1441</v>
      </c>
      <c r="E25474" s="95">
        <v>2135</v>
      </c>
      <c r="F25474" s="95">
        <v>14101505</v>
      </c>
      <c r="G25474" s="95">
        <v>200</v>
      </c>
      <c r="H25474" s="93" t="s">
        <v>2350</v>
      </c>
      <c r="I25474" s="93" t="s">
        <v>23903</v>
      </c>
      <c r="J25474" s="93" t="s">
        <v>20859</v>
      </c>
      <c r="K25474" s="93" t="s">
        <v>2348</v>
      </c>
      <c r="L25474" s="14">
        <f>AND(vyberHrace&lt;&gt;"",ISNUMBER(SEARCH(vyberHrace,$B25474)))</f>
      </c>
      <c r="M25474" s="14">
        <f>AND($I25474=MID(kododd,1,2),$J25474=MID(kododd,3,3))</f>
      </c>
    </row>
    <row r="25475">
      <c r="A25475" s="95">
        <v>39890</v>
      </c>
      <c r="B25475" s="93" t="s">
        <v>20670</v>
      </c>
      <c r="C25475" s="93" t="s">
        <v>1430</v>
      </c>
      <c r="E25475" s="95">
        <v>2592</v>
      </c>
      <c r="F25475" s="95">
        <v>2209390</v>
      </c>
      <c r="G25475" s="95">
        <v>200</v>
      </c>
      <c r="H25475" s="93" t="s">
        <v>5481</v>
      </c>
      <c r="I25475" s="93" t="s">
        <v>23903</v>
      </c>
      <c r="J25475" s="93" t="s">
        <v>20859</v>
      </c>
      <c r="K25475" s="93" t="s">
        <v>2348</v>
      </c>
      <c r="L25475" s="14">
        <f>AND(vyberHrace&lt;&gt;"",ISNUMBER(SEARCH(vyberHrace,$B25475)))</f>
      </c>
      <c r="M25475" s="14">
        <f>AND($I25475=MID(kododd,1,2),$J25475=MID(kododd,3,3))</f>
      </c>
    </row>
    <row r="25476">
      <c r="A25476" s="95">
        <v>51832</v>
      </c>
      <c r="B25476" s="93" t="s">
        <v>3188</v>
      </c>
      <c r="C25476" s="93" t="s">
        <v>1455</v>
      </c>
      <c r="E25476" s="95">
        <v>2259</v>
      </c>
      <c r="F25476" s="95">
        <v>2805928</v>
      </c>
      <c r="G25476" s="95">
        <v>200</v>
      </c>
      <c r="H25476" s="93" t="s">
        <v>5488</v>
      </c>
      <c r="I25476" s="93" t="s">
        <v>23903</v>
      </c>
      <c r="J25476" s="93" t="s">
        <v>20859</v>
      </c>
      <c r="K25476" s="93" t="s">
        <v>2348</v>
      </c>
      <c r="L25476" s="14">
        <f>AND(vyberHrace&lt;&gt;"",ISNUMBER(SEARCH(vyberHrace,$B25476)))</f>
      </c>
      <c r="M25476" s="14">
        <f>AND($I25476=MID(kododd,1,2),$J25476=MID(kododd,3,3))</f>
      </c>
    </row>
    <row r="25477">
      <c r="A25477" s="95">
        <v>53197</v>
      </c>
      <c r="B25477" s="93" t="s">
        <v>20671</v>
      </c>
      <c r="C25477" s="93" t="s">
        <v>1408</v>
      </c>
      <c r="E25477" s="95">
        <v>1803</v>
      </c>
      <c r="F25477" s="95">
        <v>1665324</v>
      </c>
      <c r="G25477" s="95">
        <v>200</v>
      </c>
      <c r="H25477" s="93" t="s">
        <v>269</v>
      </c>
      <c r="I25477" s="93" t="s">
        <v>23903</v>
      </c>
      <c r="J25477" s="93" t="s">
        <v>20859</v>
      </c>
      <c r="K25477" s="93" t="s">
        <v>2348</v>
      </c>
      <c r="L25477" s="14">
        <f>AND(vyberHrace&lt;&gt;"",ISNUMBER(SEARCH(vyberHrace,$B25477)))</f>
      </c>
      <c r="M25477" s="14">
        <f>AND($I25477=MID(kododd,1,2),$J25477=MID(kododd,3,3))</f>
      </c>
    </row>
    <row r="25478">
      <c r="A25478" s="95">
        <v>39963</v>
      </c>
      <c r="B25478" s="93" t="s">
        <v>29775</v>
      </c>
      <c r="C25478" s="93" t="s">
        <v>1403</v>
      </c>
      <c r="E25478" s="95">
        <v>2193</v>
      </c>
      <c r="F25478" s="95">
        <v>24673579</v>
      </c>
      <c r="G25478" s="95">
        <v>200</v>
      </c>
      <c r="H25478" s="93" t="s">
        <v>1492</v>
      </c>
      <c r="I25478" s="93" t="s">
        <v>23903</v>
      </c>
      <c r="J25478" s="93" t="s">
        <v>20859</v>
      </c>
      <c r="K25478" s="93" t="s">
        <v>2348</v>
      </c>
      <c r="L25478" s="14">
        <f>AND(vyberHrace&lt;&gt;"",ISNUMBER(SEARCH(vyberHrace,$B25478)))</f>
      </c>
      <c r="M25478" s="14">
        <f>AND($I25478=MID(kododd,1,2),$J25478=MID(kododd,3,3))</f>
      </c>
    </row>
    <row r="25479">
      <c r="A25479" s="95">
        <v>5170</v>
      </c>
      <c r="B25479" s="93" t="s">
        <v>9692</v>
      </c>
      <c r="C25479" s="93" t="s">
        <v>1439</v>
      </c>
      <c r="D25479" s="95">
        <v>2015</v>
      </c>
      <c r="E25479" s="95">
        <v>1953</v>
      </c>
      <c r="F25479" s="95">
        <v>319953</v>
      </c>
      <c r="G25479" s="95">
        <v>200</v>
      </c>
      <c r="H25479" s="93" t="s">
        <v>28055</v>
      </c>
      <c r="I25479" s="93" t="s">
        <v>23903</v>
      </c>
      <c r="J25479" s="93" t="s">
        <v>20859</v>
      </c>
      <c r="K25479" s="93" t="s">
        <v>2348</v>
      </c>
      <c r="L25479" s="14">
        <f>AND(vyberHrace&lt;&gt;"",ISNUMBER(SEARCH(vyberHrace,$B25479)))</f>
      </c>
      <c r="M25479" s="14">
        <f>AND($I25479=MID(kododd,1,2),$J25479=MID(kododd,3,3))</f>
      </c>
    </row>
    <row r="25480">
      <c r="A25480" s="95">
        <v>49704</v>
      </c>
      <c r="B25480" s="93" t="s">
        <v>9694</v>
      </c>
      <c r="C25480" s="93" t="s">
        <v>1465</v>
      </c>
      <c r="E25480" s="95">
        <v>1944</v>
      </c>
      <c r="F25480" s="95">
        <v>16266897</v>
      </c>
      <c r="G25480" s="95">
        <v>200</v>
      </c>
      <c r="H25480" s="93" t="s">
        <v>259</v>
      </c>
      <c r="I25480" s="93" t="s">
        <v>23903</v>
      </c>
      <c r="J25480" s="93" t="s">
        <v>20859</v>
      </c>
      <c r="K25480" s="93" t="s">
        <v>2348</v>
      </c>
      <c r="L25480" s="14">
        <f>AND(vyberHrace&lt;&gt;"",ISNUMBER(SEARCH(vyberHrace,$B25480)))</f>
      </c>
      <c r="M25480" s="14">
        <f>AND($I25480=MID(kododd,1,2),$J25480=MID(kododd,3,3))</f>
      </c>
    </row>
    <row r="25481">
      <c r="A25481" s="95">
        <v>47878</v>
      </c>
      <c r="B25481" s="93" t="s">
        <v>3189</v>
      </c>
      <c r="C25481" s="93" t="s">
        <v>1421</v>
      </c>
      <c r="E25481" s="95">
        <v>2154</v>
      </c>
      <c r="F25481" s="95">
        <v>1639480</v>
      </c>
      <c r="G25481" s="95">
        <v>200</v>
      </c>
      <c r="H25481" s="93" t="s">
        <v>269</v>
      </c>
      <c r="I25481" s="93" t="s">
        <v>23903</v>
      </c>
      <c r="J25481" s="93" t="s">
        <v>20859</v>
      </c>
      <c r="K25481" s="93" t="s">
        <v>2348</v>
      </c>
      <c r="L25481" s="14">
        <f>AND(vyberHrace&lt;&gt;"",ISNUMBER(SEARCH(vyberHrace,$B25481)))</f>
      </c>
      <c r="M25481" s="14">
        <f>AND($I25481=MID(kododd,1,2),$J25481=MID(kododd,3,3))</f>
      </c>
    </row>
    <row r="25482">
      <c r="A25482" s="95">
        <v>45143</v>
      </c>
      <c r="B25482" s="93" t="s">
        <v>3190</v>
      </c>
      <c r="C25482" s="93" t="s">
        <v>1475</v>
      </c>
      <c r="E25482" s="95">
        <v>2378</v>
      </c>
      <c r="F25482" s="95">
        <v>1130170</v>
      </c>
      <c r="G25482" s="95">
        <v>200</v>
      </c>
      <c r="H25482" s="93" t="s">
        <v>2350</v>
      </c>
      <c r="I25482" s="93" t="s">
        <v>23903</v>
      </c>
      <c r="J25482" s="93" t="s">
        <v>20859</v>
      </c>
      <c r="K25482" s="93" t="s">
        <v>2348</v>
      </c>
      <c r="L25482" s="14">
        <f>AND(vyberHrace&lt;&gt;"",ISNUMBER(SEARCH(vyberHrace,$B25482)))</f>
      </c>
      <c r="M25482" s="14">
        <f>AND($I25482=MID(kododd,1,2),$J25482=MID(kododd,3,3))</f>
      </c>
    </row>
    <row r="25483">
      <c r="A25483" s="95">
        <v>38862</v>
      </c>
      <c r="B25483" s="93" t="s">
        <v>3191</v>
      </c>
      <c r="C25483" s="93" t="s">
        <v>1428</v>
      </c>
      <c r="E25483" s="95">
        <v>1969</v>
      </c>
      <c r="F25483" s="95">
        <v>1104160</v>
      </c>
      <c r="G25483" s="95">
        <v>200</v>
      </c>
      <c r="H25483" s="93" t="s">
        <v>2350</v>
      </c>
      <c r="I25483" s="93" t="s">
        <v>23903</v>
      </c>
      <c r="J25483" s="93" t="s">
        <v>20859</v>
      </c>
      <c r="K25483" s="93" t="s">
        <v>2348</v>
      </c>
      <c r="L25483" s="14">
        <f>AND(vyberHrace&lt;&gt;"",ISNUMBER(SEARCH(vyberHrace,$B25483)))</f>
      </c>
      <c r="M25483" s="14">
        <f>AND($I25483=MID(kododd,1,2),$J25483=MID(kododd,3,3))</f>
      </c>
    </row>
    <row r="25484">
      <c r="A25484" s="95">
        <v>48054</v>
      </c>
      <c r="B25484" s="93" t="s">
        <v>3192</v>
      </c>
      <c r="C25484" s="93" t="s">
        <v>1400</v>
      </c>
      <c r="E25484" s="95">
        <v>1965</v>
      </c>
      <c r="F25484" s="95">
        <v>14939061</v>
      </c>
      <c r="G25484" s="95">
        <v>200</v>
      </c>
      <c r="H25484" s="93" t="s">
        <v>6724</v>
      </c>
      <c r="I25484" s="93" t="s">
        <v>23903</v>
      </c>
      <c r="J25484" s="93" t="s">
        <v>20859</v>
      </c>
      <c r="K25484" s="93" t="s">
        <v>2348</v>
      </c>
      <c r="L25484" s="14">
        <f>AND(vyberHrace&lt;&gt;"",ISNUMBER(SEARCH(vyberHrace,$B25484)))</f>
      </c>
      <c r="M25484" s="14">
        <f>AND($I25484=MID(kododd,1,2),$J25484=MID(kododd,3,3))</f>
      </c>
    </row>
    <row r="25485">
      <c r="A25485" s="95">
        <v>53032</v>
      </c>
      <c r="B25485" s="93" t="s">
        <v>20682</v>
      </c>
      <c r="C25485" s="93" t="s">
        <v>1405</v>
      </c>
      <c r="E25485" s="95">
        <v>2433</v>
      </c>
      <c r="F25485" s="95">
        <v>4617347</v>
      </c>
      <c r="G25485" s="95">
        <v>200</v>
      </c>
      <c r="H25485" s="93" t="s">
        <v>259</v>
      </c>
      <c r="I25485" s="93" t="s">
        <v>23903</v>
      </c>
      <c r="J25485" s="93" t="s">
        <v>20859</v>
      </c>
      <c r="K25485" s="93" t="s">
        <v>2348</v>
      </c>
      <c r="L25485" s="14">
        <f>AND(vyberHrace&lt;&gt;"",ISNUMBER(SEARCH(vyberHrace,$B25485)))</f>
      </c>
      <c r="M25485" s="14">
        <f>AND($I25485=MID(kododd,1,2),$J25485=MID(kododd,3,3))</f>
      </c>
    </row>
    <row r="25486">
      <c r="A25486" s="95">
        <v>29099</v>
      </c>
      <c r="B25486" s="93" t="s">
        <v>3193</v>
      </c>
      <c r="C25486" s="93" t="s">
        <v>1456</v>
      </c>
      <c r="E25486" s="95">
        <v>2560</v>
      </c>
      <c r="F25486" s="95">
        <v>2801990</v>
      </c>
      <c r="G25486" s="95">
        <v>200</v>
      </c>
      <c r="H25486" s="93" t="s">
        <v>5488</v>
      </c>
      <c r="I25486" s="93" t="s">
        <v>23903</v>
      </c>
      <c r="J25486" s="93" t="s">
        <v>20859</v>
      </c>
      <c r="K25486" s="93" t="s">
        <v>2348</v>
      </c>
      <c r="L25486" s="14">
        <f>AND(vyberHrace&lt;&gt;"",ISNUMBER(SEARCH(vyberHrace,$B25486)))</f>
      </c>
      <c r="M25486" s="14">
        <f>AND($I25486=MID(kododd,1,2),$J25486=MID(kododd,3,3))</f>
      </c>
    </row>
    <row r="25487">
      <c r="A25487" s="95">
        <v>1678</v>
      </c>
      <c r="B25487" s="93" t="s">
        <v>16346</v>
      </c>
      <c r="C25487" s="93" t="s">
        <v>1429</v>
      </c>
      <c r="D25487" s="95">
        <v>1800</v>
      </c>
      <c r="E25487" s="95">
        <v>1867</v>
      </c>
      <c r="F25487" s="95">
        <v>354147</v>
      </c>
      <c r="G25487" s="95">
        <v>200</v>
      </c>
      <c r="H25487" s="93" t="s">
        <v>28055</v>
      </c>
      <c r="I25487" s="93" t="s">
        <v>23903</v>
      </c>
      <c r="J25487" s="93" t="s">
        <v>20859</v>
      </c>
      <c r="K25487" s="93" t="s">
        <v>2348</v>
      </c>
      <c r="L25487" s="14">
        <f>AND(vyberHrace&lt;&gt;"",ISNUMBER(SEARCH(vyberHrace,$B25487)))</f>
      </c>
      <c r="M25487" s="14">
        <f>AND($I25487=MID(kododd,1,2),$J25487=MID(kododd,3,3))</f>
      </c>
    </row>
    <row r="25488">
      <c r="A25488" s="95">
        <v>45131</v>
      </c>
      <c r="B25488" s="93" t="s">
        <v>3194</v>
      </c>
      <c r="C25488" s="93" t="s">
        <v>1421</v>
      </c>
      <c r="E25488" s="95">
        <v>2201</v>
      </c>
      <c r="F25488" s="95">
        <v>1139681</v>
      </c>
      <c r="G25488" s="95">
        <v>200</v>
      </c>
      <c r="H25488" s="93" t="s">
        <v>2350</v>
      </c>
      <c r="I25488" s="93" t="s">
        <v>23903</v>
      </c>
      <c r="J25488" s="93" t="s">
        <v>20859</v>
      </c>
      <c r="K25488" s="93" t="s">
        <v>2348</v>
      </c>
      <c r="L25488" s="14">
        <f>AND(vyberHrace&lt;&gt;"",ISNUMBER(SEARCH(vyberHrace,$B25488)))</f>
      </c>
      <c r="M25488" s="14">
        <f>AND($I25488=MID(kododd,1,2),$J25488=MID(kododd,3,3))</f>
      </c>
    </row>
    <row r="25489">
      <c r="A25489" s="95">
        <v>44959</v>
      </c>
      <c r="B25489" s="93" t="s">
        <v>3195</v>
      </c>
      <c r="C25489" s="93" t="s">
        <v>1407</v>
      </c>
      <c r="E25489" s="95">
        <v>2305</v>
      </c>
      <c r="F25489" s="95">
        <v>14112221</v>
      </c>
      <c r="G25489" s="95">
        <v>200</v>
      </c>
      <c r="H25489" s="93" t="s">
        <v>2356</v>
      </c>
      <c r="I25489" s="93" t="s">
        <v>23903</v>
      </c>
      <c r="J25489" s="93" t="s">
        <v>20859</v>
      </c>
      <c r="K25489" s="93" t="s">
        <v>2348</v>
      </c>
      <c r="L25489" s="14">
        <f>AND(vyberHrace&lt;&gt;"",ISNUMBER(SEARCH(vyberHrace,$B25489)))</f>
      </c>
      <c r="M25489" s="14">
        <f>AND($I25489=MID(kododd,1,2),$J25489=MID(kododd,3,3))</f>
      </c>
    </row>
    <row r="25490">
      <c r="A25490" s="95">
        <v>19282</v>
      </c>
      <c r="B25490" s="93" t="s">
        <v>3196</v>
      </c>
      <c r="C25490" s="93" t="s">
        <v>1415</v>
      </c>
      <c r="E25490" s="95">
        <v>2554</v>
      </c>
      <c r="F25490" s="95">
        <v>1107038</v>
      </c>
      <c r="G25490" s="95">
        <v>200</v>
      </c>
      <c r="H25490" s="93" t="s">
        <v>2350</v>
      </c>
      <c r="I25490" s="93" t="s">
        <v>23903</v>
      </c>
      <c r="J25490" s="93" t="s">
        <v>20859</v>
      </c>
      <c r="K25490" s="93" t="s">
        <v>2348</v>
      </c>
      <c r="L25490" s="14">
        <f>AND(vyberHrace&lt;&gt;"",ISNUMBER(SEARCH(vyberHrace,$B25490)))</f>
      </c>
      <c r="M25490" s="14">
        <f>AND($I25490=MID(kododd,1,2),$J25490=MID(kododd,3,3))</f>
      </c>
    </row>
    <row r="25491">
      <c r="A25491" s="95">
        <v>53559</v>
      </c>
      <c r="B25491" s="93" t="s">
        <v>20691</v>
      </c>
      <c r="C25491" s="93" t="s">
        <v>1415</v>
      </c>
      <c r="E25491" s="95">
        <v>2340</v>
      </c>
      <c r="F25491" s="95">
        <v>1106619</v>
      </c>
      <c r="G25491" s="95">
        <v>200</v>
      </c>
      <c r="H25491" s="93" t="s">
        <v>2350</v>
      </c>
      <c r="I25491" s="93" t="s">
        <v>23903</v>
      </c>
      <c r="J25491" s="93" t="s">
        <v>20859</v>
      </c>
      <c r="K25491" s="93" t="s">
        <v>2348</v>
      </c>
      <c r="L25491" s="14">
        <f>AND(vyberHrace&lt;&gt;"",ISNUMBER(SEARCH(vyberHrace,$B25491)))</f>
      </c>
      <c r="M25491" s="14">
        <f>AND($I25491=MID(kododd,1,2),$J25491=MID(kododd,3,3))</f>
      </c>
    </row>
    <row r="25492">
      <c r="A25492" s="95">
        <v>61857</v>
      </c>
      <c r="B25492" s="93" t="s">
        <v>27998</v>
      </c>
      <c r="C25492" s="93" t="s">
        <v>1410</v>
      </c>
      <c r="E25492" s="95">
        <v>2542</v>
      </c>
      <c r="F25492" s="95">
        <v>2820242</v>
      </c>
      <c r="G25492" s="95">
        <v>200</v>
      </c>
      <c r="H25492" s="93" t="s">
        <v>5488</v>
      </c>
      <c r="I25492" s="93" t="s">
        <v>23903</v>
      </c>
      <c r="J25492" s="93" t="s">
        <v>20859</v>
      </c>
      <c r="K25492" s="93" t="s">
        <v>2348</v>
      </c>
      <c r="L25492" s="14">
        <f>AND(vyberHrace&lt;&gt;"",ISNUMBER(SEARCH(vyberHrace,$B25492)))</f>
      </c>
      <c r="M25492" s="14">
        <f>AND($I25492=MID(kododd,1,2),$J25492=MID(kododd,3,3))</f>
      </c>
    </row>
    <row r="25493">
      <c r="A25493" s="95">
        <v>52997</v>
      </c>
      <c r="B25493" s="93" t="s">
        <v>20693</v>
      </c>
      <c r="C25493" s="93" t="s">
        <v>1403</v>
      </c>
      <c r="E25493" s="95">
        <v>2116</v>
      </c>
      <c r="F25493" s="95">
        <v>1138049</v>
      </c>
      <c r="G25493" s="95">
        <v>200</v>
      </c>
      <c r="H25493" s="93" t="s">
        <v>2350</v>
      </c>
      <c r="I25493" s="93" t="s">
        <v>23903</v>
      </c>
      <c r="J25493" s="93" t="s">
        <v>20859</v>
      </c>
      <c r="K25493" s="93" t="s">
        <v>2348</v>
      </c>
      <c r="L25493" s="14">
        <f>AND(vyberHrace&lt;&gt;"",ISNUMBER(SEARCH(vyberHrace,$B25493)))</f>
      </c>
      <c r="M25493" s="14">
        <f>AND($I25493=MID(kododd,1,2),$J25493=MID(kododd,3,3))</f>
      </c>
    </row>
    <row r="25494">
      <c r="A25494" s="95">
        <v>45129</v>
      </c>
      <c r="B25494" s="93" t="s">
        <v>3197</v>
      </c>
      <c r="C25494" s="93" t="s">
        <v>1431</v>
      </c>
      <c r="E25494" s="95">
        <v>1871</v>
      </c>
      <c r="F25494" s="95">
        <v>1123378</v>
      </c>
      <c r="G25494" s="95">
        <v>200</v>
      </c>
      <c r="H25494" s="93" t="s">
        <v>2350</v>
      </c>
      <c r="I25494" s="93" t="s">
        <v>23903</v>
      </c>
      <c r="J25494" s="93" t="s">
        <v>20859</v>
      </c>
      <c r="K25494" s="93" t="s">
        <v>2348</v>
      </c>
      <c r="L25494" s="14">
        <f>AND(vyberHrace&lt;&gt;"",ISNUMBER(SEARCH(vyberHrace,$B25494)))</f>
      </c>
      <c r="M25494" s="14">
        <f>AND($I25494=MID(kododd,1,2),$J25494=MID(kododd,3,3))</f>
      </c>
    </row>
    <row r="25495">
      <c r="A25495" s="95">
        <v>49787</v>
      </c>
      <c r="B25495" s="93" t="s">
        <v>3198</v>
      </c>
      <c r="C25495" s="93" t="s">
        <v>1418</v>
      </c>
      <c r="E25495" s="95">
        <v>2150</v>
      </c>
      <c r="F25495" s="95">
        <v>3204006</v>
      </c>
      <c r="G25495" s="95">
        <v>200</v>
      </c>
      <c r="H25495" s="93" t="s">
        <v>3199</v>
      </c>
      <c r="I25495" s="93" t="s">
        <v>23903</v>
      </c>
      <c r="J25495" s="93" t="s">
        <v>20859</v>
      </c>
      <c r="K25495" s="93" t="s">
        <v>2348</v>
      </c>
      <c r="L25495" s="14">
        <f>AND(vyberHrace&lt;&gt;"",ISNUMBER(SEARCH(vyberHrace,$B25495)))</f>
      </c>
      <c r="M25495" s="14">
        <f>AND($I25495=MID(kododd,1,2),$J25495=MID(kododd,3,3))</f>
      </c>
    </row>
    <row r="25496">
      <c r="A25496" s="95">
        <v>52972</v>
      </c>
      <c r="B25496" s="93" t="s">
        <v>3200</v>
      </c>
      <c r="C25496" s="93" t="s">
        <v>1442</v>
      </c>
      <c r="E25496" s="95">
        <v>2371</v>
      </c>
      <c r="F25496" s="95">
        <v>1103032</v>
      </c>
      <c r="G25496" s="95">
        <v>200</v>
      </c>
      <c r="H25496" s="93" t="s">
        <v>2350</v>
      </c>
      <c r="I25496" s="93" t="s">
        <v>23903</v>
      </c>
      <c r="J25496" s="93" t="s">
        <v>20859</v>
      </c>
      <c r="K25496" s="93" t="s">
        <v>2348</v>
      </c>
      <c r="L25496" s="14">
        <f>AND(vyberHrace&lt;&gt;"",ISNUMBER(SEARCH(vyberHrace,$B25496)))</f>
      </c>
      <c r="M25496" s="14">
        <f>AND($I25496=MID(kododd,1,2),$J25496=MID(kododd,3,3))</f>
      </c>
    </row>
    <row r="25497">
      <c r="A25497" s="95">
        <v>61797</v>
      </c>
      <c r="B25497" s="93" t="s">
        <v>27944</v>
      </c>
      <c r="C25497" s="93" t="s">
        <v>1457</v>
      </c>
      <c r="E25497" s="95">
        <v>1994</v>
      </c>
      <c r="F25497" s="95">
        <v>1116606</v>
      </c>
      <c r="G25497" s="95">
        <v>200</v>
      </c>
      <c r="H25497" s="93" t="s">
        <v>2350</v>
      </c>
      <c r="I25497" s="93" t="s">
        <v>23903</v>
      </c>
      <c r="J25497" s="93" t="s">
        <v>20859</v>
      </c>
      <c r="K25497" s="93" t="s">
        <v>2348</v>
      </c>
      <c r="L25497" s="14">
        <f>AND(vyberHrace&lt;&gt;"",ISNUMBER(SEARCH(vyberHrace,$B25497)))</f>
      </c>
      <c r="M25497" s="14">
        <f>AND($I25497=MID(kododd,1,2),$J25497=MID(kododd,3,3))</f>
      </c>
    </row>
    <row r="25498">
      <c r="A25498" s="95">
        <v>39971</v>
      </c>
      <c r="B25498" s="93" t="s">
        <v>3201</v>
      </c>
      <c r="C25498" s="93" t="s">
        <v>1457</v>
      </c>
      <c r="E25498" s="95">
        <v>2213</v>
      </c>
      <c r="F25498" s="95">
        <v>14910365</v>
      </c>
      <c r="G25498" s="95">
        <v>200</v>
      </c>
      <c r="H25498" s="93" t="s">
        <v>6724</v>
      </c>
      <c r="I25498" s="93" t="s">
        <v>23903</v>
      </c>
      <c r="J25498" s="93" t="s">
        <v>20859</v>
      </c>
      <c r="K25498" s="93" t="s">
        <v>2348</v>
      </c>
      <c r="L25498" s="14">
        <f>AND(vyberHrace&lt;&gt;"",ISNUMBER(SEARCH(vyberHrace,$B25498)))</f>
      </c>
      <c r="M25498" s="14">
        <f>AND($I25498=MID(kododd,1,2),$J25498=MID(kododd,3,3))</f>
      </c>
    </row>
    <row r="25499">
      <c r="A25499" s="95">
        <v>51427</v>
      </c>
      <c r="B25499" s="93" t="s">
        <v>3202</v>
      </c>
      <c r="C25499" s="93" t="s">
        <v>1423</v>
      </c>
      <c r="E25499" s="95">
        <v>2090</v>
      </c>
      <c r="F25499" s="95">
        <v>14905175</v>
      </c>
      <c r="G25499" s="95">
        <v>200</v>
      </c>
      <c r="H25499" s="93" t="s">
        <v>6724</v>
      </c>
      <c r="I25499" s="93" t="s">
        <v>23903</v>
      </c>
      <c r="J25499" s="93" t="s">
        <v>20859</v>
      </c>
      <c r="K25499" s="93" t="s">
        <v>2348</v>
      </c>
      <c r="L25499" s="14">
        <f>AND(vyberHrace&lt;&gt;"",ISNUMBER(SEARCH(vyberHrace,$B25499)))</f>
      </c>
      <c r="M25499" s="14">
        <f>AND($I25499=MID(kododd,1,2),$J25499=MID(kododd,3,3))</f>
      </c>
    </row>
    <row r="25500">
      <c r="A25500" s="95">
        <v>35568</v>
      </c>
      <c r="B25500" s="93" t="s">
        <v>3203</v>
      </c>
      <c r="C25500" s="93" t="s">
        <v>1436</v>
      </c>
      <c r="E25500" s="95">
        <v>2385</v>
      </c>
      <c r="F25500" s="95">
        <v>1119966</v>
      </c>
      <c r="G25500" s="95">
        <v>200</v>
      </c>
      <c r="H25500" s="93" t="s">
        <v>2350</v>
      </c>
      <c r="I25500" s="93" t="s">
        <v>23903</v>
      </c>
      <c r="J25500" s="93" t="s">
        <v>20859</v>
      </c>
      <c r="K25500" s="93" t="s">
        <v>2348</v>
      </c>
      <c r="L25500" s="14">
        <f>AND(vyberHrace&lt;&gt;"",ISNUMBER(SEARCH(vyberHrace,$B25500)))</f>
      </c>
      <c r="M25500" s="14">
        <f>AND($I25500=MID(kododd,1,2),$J25500=MID(kododd,3,3))</f>
      </c>
    </row>
    <row r="25501">
      <c r="A25501" s="95">
        <v>59845</v>
      </c>
      <c r="B25501" s="93" t="s">
        <v>26347</v>
      </c>
      <c r="C25501" s="93" t="s">
        <v>1422</v>
      </c>
      <c r="E25501" s="95">
        <v>2029</v>
      </c>
      <c r="F25501" s="95">
        <v>21091790</v>
      </c>
      <c r="G25501" s="95">
        <v>200</v>
      </c>
      <c r="H25501" s="93" t="s">
        <v>2350</v>
      </c>
      <c r="I25501" s="93" t="s">
        <v>23903</v>
      </c>
      <c r="J25501" s="93" t="s">
        <v>20859</v>
      </c>
      <c r="K25501" s="93" t="s">
        <v>2348</v>
      </c>
      <c r="L25501" s="14">
        <f>AND(vyberHrace&lt;&gt;"",ISNUMBER(SEARCH(vyberHrace,$B25501)))</f>
      </c>
      <c r="M25501" s="14">
        <f>AND($I25501=MID(kododd,1,2),$J25501=MID(kododd,3,3))</f>
      </c>
    </row>
    <row r="25502">
      <c r="A25502" s="95">
        <v>55211</v>
      </c>
      <c r="B25502" s="93" t="s">
        <v>1391</v>
      </c>
      <c r="C25502" s="93" t="s">
        <v>1453</v>
      </c>
      <c r="E25502" s="95">
        <v>2115</v>
      </c>
      <c r="F25502" s="95">
        <v>1123106</v>
      </c>
      <c r="G25502" s="95">
        <v>200</v>
      </c>
      <c r="H25502" s="93" t="s">
        <v>2350</v>
      </c>
      <c r="I25502" s="93" t="s">
        <v>23903</v>
      </c>
      <c r="J25502" s="93" t="s">
        <v>20859</v>
      </c>
      <c r="K25502" s="93" t="s">
        <v>2348</v>
      </c>
      <c r="L25502" s="14">
        <f>AND(vyberHrace&lt;&gt;"",ISNUMBER(SEARCH(vyberHrace,$B25502)))</f>
      </c>
      <c r="M25502" s="14">
        <f>AND($I25502=MID(kododd,1,2),$J25502=MID(kododd,3,3))</f>
      </c>
    </row>
    <row r="25503">
      <c r="A25503" s="95">
        <v>55269</v>
      </c>
      <c r="B25503" s="93" t="s">
        <v>1071</v>
      </c>
      <c r="C25503" s="93" t="s">
        <v>1412</v>
      </c>
      <c r="F25503" s="95">
        <v>34140042</v>
      </c>
      <c r="G25503" s="95">
        <v>200</v>
      </c>
      <c r="H25503" s="93" t="s">
        <v>28055</v>
      </c>
      <c r="I25503" s="93" t="s">
        <v>23903</v>
      </c>
      <c r="J25503" s="93" t="s">
        <v>20859</v>
      </c>
      <c r="K25503" s="93" t="s">
        <v>2348</v>
      </c>
      <c r="L25503" s="14">
        <f>AND(vyberHrace&lt;&gt;"",ISNUMBER(SEARCH(vyberHrace,$B25503)))</f>
      </c>
      <c r="M25503" s="14">
        <f>AND($I25503=MID(kododd,1,2),$J25503=MID(kododd,3,3))</f>
      </c>
    </row>
    <row r="25504">
      <c r="A25504" s="95">
        <v>6958</v>
      </c>
      <c r="B25504" s="93" t="s">
        <v>20708</v>
      </c>
      <c r="C25504" s="93" t="s">
        <v>1429</v>
      </c>
      <c r="E25504" s="95">
        <v>1850</v>
      </c>
      <c r="F25504" s="95">
        <v>14510502</v>
      </c>
      <c r="G25504" s="95">
        <v>200</v>
      </c>
      <c r="H25504" s="93" t="s">
        <v>4239</v>
      </c>
      <c r="I25504" s="93" t="s">
        <v>23903</v>
      </c>
      <c r="J25504" s="93" t="s">
        <v>20859</v>
      </c>
      <c r="K25504" s="93" t="s">
        <v>2348</v>
      </c>
      <c r="L25504" s="14">
        <f>AND(vyberHrace&lt;&gt;"",ISNUMBER(SEARCH(vyberHrace,$B25504)))</f>
      </c>
      <c r="M25504" s="14">
        <f>AND($I25504=MID(kododd,1,2),$J25504=MID(kododd,3,3))</f>
      </c>
    </row>
    <row r="25505">
      <c r="A25505" s="95">
        <v>45130</v>
      </c>
      <c r="B25505" s="93" t="s">
        <v>3205</v>
      </c>
      <c r="C25505" s="93" t="s">
        <v>1464</v>
      </c>
      <c r="E25505" s="95">
        <v>2326</v>
      </c>
      <c r="F25505" s="95">
        <v>1119591</v>
      </c>
      <c r="G25505" s="95">
        <v>200</v>
      </c>
      <c r="H25505" s="93" t="s">
        <v>2350</v>
      </c>
      <c r="I25505" s="93" t="s">
        <v>23903</v>
      </c>
      <c r="J25505" s="93" t="s">
        <v>20859</v>
      </c>
      <c r="K25505" s="93" t="s">
        <v>2348</v>
      </c>
      <c r="L25505" s="14">
        <f>AND(vyberHrace&lt;&gt;"",ISNUMBER(SEARCH(vyberHrace,$B25505)))</f>
      </c>
      <c r="M25505" s="14">
        <f>AND($I25505=MID(kododd,1,2),$J25505=MID(kododd,3,3))</f>
      </c>
    </row>
    <row r="25506">
      <c r="A25506" s="95">
        <v>31010</v>
      </c>
      <c r="B25506" s="93" t="s">
        <v>20709</v>
      </c>
      <c r="C25506" s="93" t="s">
        <v>1448</v>
      </c>
      <c r="E25506" s="95">
        <v>2243</v>
      </c>
      <c r="F25506" s="95">
        <v>14910560</v>
      </c>
      <c r="G25506" s="95">
        <v>200</v>
      </c>
      <c r="H25506" s="93" t="s">
        <v>6724</v>
      </c>
      <c r="I25506" s="93" t="s">
        <v>23903</v>
      </c>
      <c r="J25506" s="93" t="s">
        <v>20859</v>
      </c>
      <c r="K25506" s="93" t="s">
        <v>2348</v>
      </c>
      <c r="L25506" s="14">
        <f>AND(vyberHrace&lt;&gt;"",ISNUMBER(SEARCH(vyberHrace,$B25506)))</f>
      </c>
      <c r="M25506" s="14">
        <f>AND($I25506=MID(kododd,1,2),$J25506=MID(kododd,3,3))</f>
      </c>
    </row>
    <row r="25507">
      <c r="A25507" s="95">
        <v>55762</v>
      </c>
      <c r="B25507" s="93" t="s">
        <v>23398</v>
      </c>
      <c r="C25507" s="93" t="s">
        <v>1475</v>
      </c>
      <c r="E25507" s="95">
        <v>2187</v>
      </c>
      <c r="F25507" s="95">
        <v>2292475</v>
      </c>
      <c r="G25507" s="95">
        <v>200</v>
      </c>
      <c r="H25507" s="93" t="s">
        <v>5481</v>
      </c>
      <c r="I25507" s="93" t="s">
        <v>23903</v>
      </c>
      <c r="J25507" s="93" t="s">
        <v>20859</v>
      </c>
      <c r="K25507" s="93" t="s">
        <v>2348</v>
      </c>
      <c r="L25507" s="14">
        <f>AND(vyberHrace&lt;&gt;"",ISNUMBER(SEARCH(vyberHrace,$B25507)))</f>
      </c>
      <c r="M25507" s="14">
        <f>AND($I25507=MID(kododd,1,2),$J25507=MID(kododd,3,3))</f>
      </c>
    </row>
    <row r="25508">
      <c r="A25508" s="95">
        <v>57656</v>
      </c>
      <c r="B25508" s="93" t="s">
        <v>24229</v>
      </c>
      <c r="C25508" s="93" t="s">
        <v>1430</v>
      </c>
      <c r="E25508" s="95">
        <v>2450</v>
      </c>
      <c r="F25508" s="95">
        <v>14100487</v>
      </c>
      <c r="G25508" s="95">
        <v>200</v>
      </c>
      <c r="H25508" s="93" t="s">
        <v>2356</v>
      </c>
      <c r="I25508" s="93" t="s">
        <v>23903</v>
      </c>
      <c r="J25508" s="93" t="s">
        <v>20859</v>
      </c>
      <c r="K25508" s="93" t="s">
        <v>2348</v>
      </c>
      <c r="L25508" s="14">
        <f>AND(vyberHrace&lt;&gt;"",ISNUMBER(SEARCH(vyberHrace,$B25508)))</f>
      </c>
      <c r="M25508" s="14">
        <f>AND($I25508=MID(kododd,1,2),$J25508=MID(kododd,3,3))</f>
      </c>
    </row>
    <row r="25509">
      <c r="A25509" s="95">
        <v>41913</v>
      </c>
      <c r="B25509" s="93" t="s">
        <v>3206</v>
      </c>
      <c r="C25509" s="93" t="s">
        <v>1461</v>
      </c>
      <c r="E25509" s="95">
        <v>2205</v>
      </c>
      <c r="F25509" s="95">
        <v>1128957</v>
      </c>
      <c r="G25509" s="95">
        <v>200</v>
      </c>
      <c r="H25509" s="93" t="s">
        <v>2350</v>
      </c>
      <c r="I25509" s="93" t="s">
        <v>23903</v>
      </c>
      <c r="J25509" s="93" t="s">
        <v>20859</v>
      </c>
      <c r="K25509" s="93" t="s">
        <v>2348</v>
      </c>
      <c r="L25509" s="14">
        <f>AND(vyberHrace&lt;&gt;"",ISNUMBER(SEARCH(vyberHrace,$B25509)))</f>
      </c>
      <c r="M25509" s="14">
        <f>AND($I25509=MID(kododd,1,2),$J25509=MID(kododd,3,3))</f>
      </c>
    </row>
    <row r="25510">
      <c r="A25510" s="95">
        <v>45058</v>
      </c>
      <c r="B25510" s="93" t="s">
        <v>3207</v>
      </c>
      <c r="C25510" s="93" t="s">
        <v>1404</v>
      </c>
      <c r="E25510" s="95">
        <v>2592</v>
      </c>
      <c r="F25510" s="95">
        <v>2802007</v>
      </c>
      <c r="G25510" s="95">
        <v>200</v>
      </c>
      <c r="H25510" s="93" t="s">
        <v>5488</v>
      </c>
      <c r="I25510" s="93" t="s">
        <v>23903</v>
      </c>
      <c r="J25510" s="93" t="s">
        <v>20859</v>
      </c>
      <c r="K25510" s="93" t="s">
        <v>2348</v>
      </c>
      <c r="L25510" s="14">
        <f>AND(vyberHrace&lt;&gt;"",ISNUMBER(SEARCH(vyberHrace,$B25510)))</f>
      </c>
      <c r="M25510" s="14">
        <f>AND($I25510=MID(kododd,1,2),$J25510=MID(kododd,3,3))</f>
      </c>
    </row>
    <row r="25511">
      <c r="A25511" s="95">
        <v>46461</v>
      </c>
      <c r="B25511" s="93" t="s">
        <v>3208</v>
      </c>
      <c r="C25511" s="93" t="s">
        <v>1417</v>
      </c>
      <c r="E25511" s="95">
        <v>2008</v>
      </c>
      <c r="F25511" s="95">
        <v>14901153</v>
      </c>
      <c r="G25511" s="95">
        <v>200</v>
      </c>
      <c r="H25511" s="93" t="s">
        <v>6724</v>
      </c>
      <c r="I25511" s="93" t="s">
        <v>23903</v>
      </c>
      <c r="J25511" s="93" t="s">
        <v>20859</v>
      </c>
      <c r="K25511" s="93" t="s">
        <v>2348</v>
      </c>
      <c r="L25511" s="14">
        <f>AND(vyberHrace&lt;&gt;"",ISNUMBER(SEARCH(vyberHrace,$B25511)))</f>
      </c>
      <c r="M25511" s="14">
        <f>AND($I25511=MID(kododd,1,2),$J25511=MID(kododd,3,3))</f>
      </c>
    </row>
    <row r="25512">
      <c r="A25512" s="95">
        <v>29404</v>
      </c>
      <c r="B25512" s="93" t="s">
        <v>3209</v>
      </c>
      <c r="C25512" s="93" t="s">
        <v>1415</v>
      </c>
      <c r="E25512" s="95">
        <v>2002</v>
      </c>
      <c r="F25512" s="95">
        <v>14907488</v>
      </c>
      <c r="G25512" s="95">
        <v>200</v>
      </c>
      <c r="H25512" s="93" t="s">
        <v>6724</v>
      </c>
      <c r="I25512" s="93" t="s">
        <v>23903</v>
      </c>
      <c r="J25512" s="93" t="s">
        <v>20859</v>
      </c>
      <c r="K25512" s="93" t="s">
        <v>2348</v>
      </c>
      <c r="L25512" s="14">
        <f>AND(vyberHrace&lt;&gt;"",ISNUMBER(SEARCH(vyberHrace,$B25512)))</f>
      </c>
      <c r="M25512" s="14">
        <f>AND($I25512=MID(kododd,1,2),$J25512=MID(kododd,3,3))</f>
      </c>
    </row>
    <row r="25513">
      <c r="A25513" s="95">
        <v>50014</v>
      </c>
      <c r="B25513" s="93" t="s">
        <v>3210</v>
      </c>
      <c r="C25513" s="93" t="s">
        <v>1461</v>
      </c>
      <c r="E25513" s="95">
        <v>2104</v>
      </c>
      <c r="F25513" s="95">
        <v>14913224</v>
      </c>
      <c r="G25513" s="95">
        <v>200</v>
      </c>
      <c r="H25513" s="93" t="s">
        <v>6724</v>
      </c>
      <c r="I25513" s="93" t="s">
        <v>23903</v>
      </c>
      <c r="J25513" s="93" t="s">
        <v>20859</v>
      </c>
      <c r="K25513" s="93" t="s">
        <v>2348</v>
      </c>
      <c r="L25513" s="14">
        <f>AND(vyberHrace&lt;&gt;"",ISNUMBER(SEARCH(vyberHrace,$B25513)))</f>
      </c>
      <c r="M25513" s="14">
        <f>AND($I25513=MID(kododd,1,2),$J25513=MID(kododd,3,3))</f>
      </c>
    </row>
    <row r="25514">
      <c r="A25514" s="95">
        <v>37763</v>
      </c>
      <c r="B25514" s="93" t="s">
        <v>3211</v>
      </c>
      <c r="C25514" s="93" t="s">
        <v>1448</v>
      </c>
      <c r="E25514" s="95">
        <v>2579</v>
      </c>
      <c r="F25514" s="95">
        <v>1126881</v>
      </c>
      <c r="G25514" s="95">
        <v>200</v>
      </c>
      <c r="H25514" s="93" t="s">
        <v>4249</v>
      </c>
      <c r="I25514" s="93" t="s">
        <v>23903</v>
      </c>
      <c r="J25514" s="93" t="s">
        <v>20859</v>
      </c>
      <c r="K25514" s="93" t="s">
        <v>2348</v>
      </c>
      <c r="L25514" s="14">
        <f>AND(vyberHrace&lt;&gt;"",ISNUMBER(SEARCH(vyberHrace,$B25514)))</f>
      </c>
      <c r="M25514" s="14">
        <f>AND($I25514=MID(kododd,1,2),$J25514=MID(kododd,3,3))</f>
      </c>
    </row>
    <row r="25515">
      <c r="A25515" s="95">
        <v>46438</v>
      </c>
      <c r="B25515" s="93" t="s">
        <v>20718</v>
      </c>
      <c r="C25515" s="93" t="s">
        <v>1409</v>
      </c>
      <c r="E25515" s="95">
        <v>2100</v>
      </c>
      <c r="F25515" s="95">
        <v>21859876</v>
      </c>
      <c r="G25515" s="95">
        <v>200</v>
      </c>
      <c r="H25515" s="93" t="s">
        <v>2350</v>
      </c>
      <c r="I25515" s="93" t="s">
        <v>23903</v>
      </c>
      <c r="J25515" s="93" t="s">
        <v>20859</v>
      </c>
      <c r="K25515" s="93" t="s">
        <v>2348</v>
      </c>
      <c r="L25515" s="14">
        <f>AND(vyberHrace&lt;&gt;"",ISNUMBER(SEARCH(vyberHrace,$B25515)))</f>
      </c>
      <c r="M25515" s="14">
        <f>AND($I25515=MID(kododd,1,2),$J25515=MID(kododd,3,3))</f>
      </c>
    </row>
    <row r="25516">
      <c r="A25516" s="95">
        <v>32930</v>
      </c>
      <c r="B25516" s="93" t="s">
        <v>3212</v>
      </c>
      <c r="C25516" s="93" t="s">
        <v>1456</v>
      </c>
      <c r="E25516" s="95">
        <v>1888</v>
      </c>
      <c r="F25516" s="95">
        <v>1149644</v>
      </c>
      <c r="G25516" s="95">
        <v>200</v>
      </c>
      <c r="H25516" s="93" t="s">
        <v>2350</v>
      </c>
      <c r="I25516" s="93" t="s">
        <v>23903</v>
      </c>
      <c r="J25516" s="93" t="s">
        <v>20859</v>
      </c>
      <c r="K25516" s="93" t="s">
        <v>2348</v>
      </c>
      <c r="L25516" s="14">
        <f>AND(vyberHrace&lt;&gt;"",ISNUMBER(SEARCH(vyberHrace,$B25516)))</f>
      </c>
      <c r="M25516" s="14">
        <f>AND($I25516=MID(kododd,1,2),$J25516=MID(kododd,3,3))</f>
      </c>
    </row>
    <row r="25517">
      <c r="A25517" s="95">
        <v>29127</v>
      </c>
      <c r="B25517" s="93" t="s">
        <v>3213</v>
      </c>
      <c r="C25517" s="93" t="s">
        <v>1423</v>
      </c>
      <c r="E25517" s="95">
        <v>2189</v>
      </c>
      <c r="F25517" s="95">
        <v>1120395</v>
      </c>
      <c r="G25517" s="95">
        <v>200</v>
      </c>
      <c r="H25517" s="93" t="s">
        <v>2350</v>
      </c>
      <c r="I25517" s="93" t="s">
        <v>23903</v>
      </c>
      <c r="J25517" s="93" t="s">
        <v>20859</v>
      </c>
      <c r="K25517" s="93" t="s">
        <v>2348</v>
      </c>
      <c r="L25517" s="14">
        <f>AND(vyberHrace&lt;&gt;"",ISNUMBER(SEARCH(vyberHrace,$B25517)))</f>
      </c>
      <c r="M25517" s="14">
        <f>AND($I25517=MID(kododd,1,2),$J25517=MID(kododd,3,3))</f>
      </c>
    </row>
    <row r="25518">
      <c r="A25518" s="95">
        <v>51410</v>
      </c>
      <c r="B25518" s="93" t="s">
        <v>3214</v>
      </c>
      <c r="C25518" s="93" t="s">
        <v>1449</v>
      </c>
      <c r="E25518" s="95">
        <v>1937</v>
      </c>
      <c r="F25518" s="95">
        <v>14913046</v>
      </c>
      <c r="G25518" s="95">
        <v>200</v>
      </c>
      <c r="H25518" s="93" t="s">
        <v>6724</v>
      </c>
      <c r="I25518" s="93" t="s">
        <v>23903</v>
      </c>
      <c r="J25518" s="93" t="s">
        <v>20859</v>
      </c>
      <c r="K25518" s="93" t="s">
        <v>2348</v>
      </c>
      <c r="L25518" s="14">
        <f>AND(vyberHrace&lt;&gt;"",ISNUMBER(SEARCH(vyberHrace,$B25518)))</f>
      </c>
      <c r="M25518" s="14">
        <f>AND($I25518=MID(kododd,1,2),$J25518=MID(kododd,3,3))</f>
      </c>
    </row>
    <row r="25519">
      <c r="A25519" s="95">
        <v>38881</v>
      </c>
      <c r="B25519" s="93" t="s">
        <v>3215</v>
      </c>
      <c r="C25519" s="93" t="s">
        <v>1440</v>
      </c>
      <c r="E25519" s="95">
        <v>1756</v>
      </c>
      <c r="F25519" s="95">
        <v>1120743</v>
      </c>
      <c r="G25519" s="95">
        <v>200</v>
      </c>
      <c r="H25519" s="93" t="s">
        <v>2350</v>
      </c>
      <c r="I25519" s="93" t="s">
        <v>23903</v>
      </c>
      <c r="J25519" s="93" t="s">
        <v>20859</v>
      </c>
      <c r="K25519" s="93" t="s">
        <v>2348</v>
      </c>
      <c r="L25519" s="14">
        <f>AND(vyberHrace&lt;&gt;"",ISNUMBER(SEARCH(vyberHrace,$B25519)))</f>
      </c>
      <c r="M25519" s="14">
        <f>AND($I25519=MID(kododd,1,2),$J25519=MID(kododd,3,3))</f>
      </c>
    </row>
    <row r="25520">
      <c r="A25520" s="95">
        <v>36818</v>
      </c>
      <c r="B25520" s="93" t="s">
        <v>3216</v>
      </c>
      <c r="C25520" s="93" t="s">
        <v>1461</v>
      </c>
      <c r="E25520" s="95">
        <v>2319</v>
      </c>
      <c r="F25520" s="95">
        <v>1126431</v>
      </c>
      <c r="G25520" s="95">
        <v>200</v>
      </c>
      <c r="H25520" s="93" t="s">
        <v>2350</v>
      </c>
      <c r="I25520" s="93" t="s">
        <v>23903</v>
      </c>
      <c r="J25520" s="93" t="s">
        <v>20859</v>
      </c>
      <c r="K25520" s="93" t="s">
        <v>2348</v>
      </c>
      <c r="L25520" s="14">
        <f>AND(vyberHrace&lt;&gt;"",ISNUMBER(SEARCH(vyberHrace,$B25520)))</f>
      </c>
      <c r="M25520" s="14">
        <f>AND($I25520=MID(kododd,1,2),$J25520=MID(kododd,3,3))</f>
      </c>
    </row>
    <row r="25521">
      <c r="A25521" s="95">
        <v>34225</v>
      </c>
      <c r="B25521" s="93" t="s">
        <v>3217</v>
      </c>
      <c r="C25521" s="93" t="s">
        <v>1447</v>
      </c>
      <c r="E25521" s="95">
        <v>1812</v>
      </c>
      <c r="F25521" s="95">
        <v>1107810</v>
      </c>
      <c r="G25521" s="95">
        <v>200</v>
      </c>
      <c r="H25521" s="93" t="s">
        <v>2350</v>
      </c>
      <c r="I25521" s="93" t="s">
        <v>23903</v>
      </c>
      <c r="J25521" s="93" t="s">
        <v>20859</v>
      </c>
      <c r="K25521" s="93" t="s">
        <v>2348</v>
      </c>
      <c r="L25521" s="14">
        <f>AND(vyberHrace&lt;&gt;"",ISNUMBER(SEARCH(vyberHrace,$B25521)))</f>
      </c>
      <c r="M25521" s="14">
        <f>AND($I25521=MID(kododd,1,2),$J25521=MID(kododd,3,3))</f>
      </c>
    </row>
    <row r="25522">
      <c r="A25522" s="95">
        <v>46437</v>
      </c>
      <c r="B25522" s="93" t="s">
        <v>3218</v>
      </c>
      <c r="C25522" s="93" t="s">
        <v>1409</v>
      </c>
      <c r="E25522" s="95">
        <v>1952</v>
      </c>
      <c r="F25522" s="95">
        <v>1165690</v>
      </c>
      <c r="G25522" s="95">
        <v>200</v>
      </c>
      <c r="H25522" s="93" t="s">
        <v>2350</v>
      </c>
      <c r="I25522" s="93" t="s">
        <v>23903</v>
      </c>
      <c r="J25522" s="93" t="s">
        <v>20859</v>
      </c>
      <c r="K25522" s="93" t="s">
        <v>2348</v>
      </c>
      <c r="L25522" s="14">
        <f>AND(vyberHrace&lt;&gt;"",ISNUMBER(SEARCH(vyberHrace,$B25522)))</f>
      </c>
      <c r="M25522" s="14">
        <f>AND($I25522=MID(kododd,1,2),$J25522=MID(kododd,3,3))</f>
      </c>
    </row>
    <row r="25523">
      <c r="A25523" s="95">
        <v>63688</v>
      </c>
      <c r="B25523" s="93" t="s">
        <v>30062</v>
      </c>
      <c r="C25523" s="93" t="s">
        <v>1410</v>
      </c>
      <c r="E25523" s="95">
        <v>2143</v>
      </c>
      <c r="F25523" s="95">
        <v>14951797</v>
      </c>
      <c r="G25523" s="95">
        <v>200</v>
      </c>
      <c r="H25523" s="93" t="s">
        <v>6724</v>
      </c>
      <c r="I25523" s="93" t="s">
        <v>23903</v>
      </c>
      <c r="J25523" s="93" t="s">
        <v>20859</v>
      </c>
      <c r="K25523" s="93" t="s">
        <v>2348</v>
      </c>
      <c r="L25523" s="14">
        <f>AND(vyberHrace&lt;&gt;"",ISNUMBER(SEARCH(vyberHrace,$B25523)))</f>
      </c>
      <c r="M25523" s="14">
        <f>AND($I25523=MID(kododd,1,2),$J25523=MID(kododd,3,3))</f>
      </c>
    </row>
    <row r="25524">
      <c r="A25524" s="95">
        <v>46477</v>
      </c>
      <c r="B25524" s="93" t="s">
        <v>3219</v>
      </c>
      <c r="C25524" s="93" t="s">
        <v>1452</v>
      </c>
      <c r="E25524" s="95">
        <v>1818</v>
      </c>
      <c r="F25524" s="95">
        <v>14935406</v>
      </c>
      <c r="G25524" s="95">
        <v>200</v>
      </c>
      <c r="H25524" s="93" t="s">
        <v>6724</v>
      </c>
      <c r="I25524" s="93" t="s">
        <v>23903</v>
      </c>
      <c r="J25524" s="93" t="s">
        <v>20859</v>
      </c>
      <c r="K25524" s="93" t="s">
        <v>2348</v>
      </c>
      <c r="L25524" s="14">
        <f>AND(vyberHrace&lt;&gt;"",ISNUMBER(SEARCH(vyberHrace,$B25524)))</f>
      </c>
      <c r="M25524" s="14">
        <f>AND($I25524=MID(kododd,1,2),$J25524=MID(kododd,3,3))</f>
      </c>
    </row>
    <row r="25525">
      <c r="A25525" s="95">
        <v>34294</v>
      </c>
      <c r="B25525" s="93" t="s">
        <v>3220</v>
      </c>
      <c r="C25525" s="93" t="s">
        <v>1415</v>
      </c>
      <c r="E25525" s="95">
        <v>1992</v>
      </c>
      <c r="F25525" s="95">
        <v>14903644</v>
      </c>
      <c r="G25525" s="95">
        <v>200</v>
      </c>
      <c r="H25525" s="93" t="s">
        <v>6724</v>
      </c>
      <c r="I25525" s="93" t="s">
        <v>23903</v>
      </c>
      <c r="J25525" s="93" t="s">
        <v>20859</v>
      </c>
      <c r="K25525" s="93" t="s">
        <v>2348</v>
      </c>
      <c r="L25525" s="14">
        <f>AND(vyberHrace&lt;&gt;"",ISNUMBER(SEARCH(vyberHrace,$B25525)))</f>
      </c>
      <c r="M25525" s="14">
        <f>AND($I25525=MID(kododd,1,2),$J25525=MID(kododd,3,3))</f>
      </c>
    </row>
    <row r="25526">
      <c r="A25526" s="95">
        <v>57356</v>
      </c>
      <c r="B25526" s="93" t="s">
        <v>23399</v>
      </c>
      <c r="C25526" s="93" t="s">
        <v>1402</v>
      </c>
      <c r="E25526" s="95">
        <v>2218</v>
      </c>
      <c r="F25526" s="95">
        <v>14959704</v>
      </c>
      <c r="G25526" s="95">
        <v>200</v>
      </c>
      <c r="H25526" s="93" t="s">
        <v>6724</v>
      </c>
      <c r="I25526" s="93" t="s">
        <v>23903</v>
      </c>
      <c r="J25526" s="93" t="s">
        <v>20859</v>
      </c>
      <c r="K25526" s="93" t="s">
        <v>2348</v>
      </c>
      <c r="L25526" s="14">
        <f>AND(vyberHrace&lt;&gt;"",ISNUMBER(SEARCH(vyberHrace,$B25526)))</f>
      </c>
      <c r="M25526" s="14">
        <f>AND($I25526=MID(kododd,1,2),$J25526=MID(kododd,3,3))</f>
      </c>
    </row>
    <row r="25527">
      <c r="A25527" s="95">
        <v>61764</v>
      </c>
      <c r="B25527" s="93" t="s">
        <v>27913</v>
      </c>
      <c r="C25527" s="93" t="s">
        <v>1402</v>
      </c>
      <c r="E25527" s="95">
        <v>2317</v>
      </c>
      <c r="F25527" s="95">
        <v>14944812</v>
      </c>
      <c r="G25527" s="95">
        <v>200</v>
      </c>
      <c r="H25527" s="93" t="s">
        <v>6724</v>
      </c>
      <c r="I25527" s="93" t="s">
        <v>23903</v>
      </c>
      <c r="J25527" s="93" t="s">
        <v>20859</v>
      </c>
      <c r="K25527" s="93" t="s">
        <v>2348</v>
      </c>
      <c r="L25527" s="14">
        <f>AND(vyberHrace&lt;&gt;"",ISNUMBER(SEARCH(vyberHrace,$B25527)))</f>
      </c>
      <c r="M25527" s="14">
        <f>AND($I25527=MID(kododd,1,2),$J25527=MID(kododd,3,3))</f>
      </c>
    </row>
    <row r="25528">
      <c r="A25528" s="95">
        <v>29115</v>
      </c>
      <c r="B25528" s="93" t="s">
        <v>3221</v>
      </c>
      <c r="C25528" s="93" t="s">
        <v>1427</v>
      </c>
      <c r="E25528" s="95">
        <v>2389</v>
      </c>
      <c r="F25528" s="95">
        <v>14900025</v>
      </c>
      <c r="G25528" s="95">
        <v>200</v>
      </c>
      <c r="H25528" s="93" t="s">
        <v>6724</v>
      </c>
      <c r="I25528" s="93" t="s">
        <v>23903</v>
      </c>
      <c r="J25528" s="93" t="s">
        <v>20859</v>
      </c>
      <c r="K25528" s="93" t="s">
        <v>2348</v>
      </c>
      <c r="L25528" s="14">
        <f>AND(vyberHrace&lt;&gt;"",ISNUMBER(SEARCH(vyberHrace,$B25528)))</f>
      </c>
      <c r="M25528" s="14">
        <f>AND($I25528=MID(kododd,1,2),$J25528=MID(kododd,3,3))</f>
      </c>
    </row>
    <row r="25529">
      <c r="A25529" s="95">
        <v>61765</v>
      </c>
      <c r="B25529" s="93" t="s">
        <v>27914</v>
      </c>
      <c r="C25529" s="93" t="s">
        <v>1464</v>
      </c>
      <c r="E25529" s="95">
        <v>2307</v>
      </c>
      <c r="F25529" s="95">
        <v>14910381</v>
      </c>
      <c r="G25529" s="95">
        <v>200</v>
      </c>
      <c r="H25529" s="93" t="s">
        <v>6724</v>
      </c>
      <c r="I25529" s="93" t="s">
        <v>23903</v>
      </c>
      <c r="J25529" s="93" t="s">
        <v>20859</v>
      </c>
      <c r="K25529" s="93" t="s">
        <v>2348</v>
      </c>
      <c r="L25529" s="14">
        <f>AND(vyberHrace&lt;&gt;"",ISNUMBER(SEARCH(vyberHrace,$B25529)))</f>
      </c>
      <c r="M25529" s="14">
        <f>AND($I25529=MID(kododd,1,2),$J25529=MID(kododd,3,3))</f>
      </c>
    </row>
    <row r="25530">
      <c r="A25530" s="95">
        <v>55396</v>
      </c>
      <c r="B25530" s="93" t="s">
        <v>23400</v>
      </c>
      <c r="C25530" s="93" t="s">
        <v>1419</v>
      </c>
      <c r="E25530" s="95">
        <v>1981</v>
      </c>
      <c r="F25530" s="95">
        <v>14941899</v>
      </c>
      <c r="G25530" s="95">
        <v>200</v>
      </c>
      <c r="H25530" s="93" t="s">
        <v>6724</v>
      </c>
      <c r="I25530" s="93" t="s">
        <v>23903</v>
      </c>
      <c r="J25530" s="93" t="s">
        <v>20859</v>
      </c>
      <c r="K25530" s="93" t="s">
        <v>2348</v>
      </c>
      <c r="L25530" s="14">
        <f>AND(vyberHrace&lt;&gt;"",ISNUMBER(SEARCH(vyberHrace,$B25530)))</f>
      </c>
      <c r="M25530" s="14">
        <f>AND($I25530=MID(kododd,1,2),$J25530=MID(kododd,3,3))</f>
      </c>
    </row>
    <row r="25531">
      <c r="A25531" s="95">
        <v>63655</v>
      </c>
      <c r="B25531" s="93" t="s">
        <v>29930</v>
      </c>
      <c r="C25531" s="93" t="s">
        <v>1419</v>
      </c>
      <c r="E25531" s="95">
        <v>1659</v>
      </c>
      <c r="F25531" s="95">
        <v>14165171</v>
      </c>
      <c r="G25531" s="95">
        <v>200</v>
      </c>
      <c r="H25531" s="93" t="s">
        <v>2356</v>
      </c>
      <c r="I25531" s="93" t="s">
        <v>23903</v>
      </c>
      <c r="J25531" s="93" t="s">
        <v>20859</v>
      </c>
      <c r="K25531" s="93" t="s">
        <v>2348</v>
      </c>
      <c r="L25531" s="14">
        <f>AND(vyberHrace&lt;&gt;"",ISNUMBER(SEARCH(vyberHrace,$B25531)))</f>
      </c>
      <c r="M25531" s="14">
        <f>AND($I25531=MID(kododd,1,2),$J25531=MID(kododd,3,3))</f>
      </c>
    </row>
    <row r="25532">
      <c r="A25532" s="95">
        <v>51316</v>
      </c>
      <c r="B25532" s="93" t="s">
        <v>3222</v>
      </c>
      <c r="C25532" s="93" t="s">
        <v>1444</v>
      </c>
      <c r="E25532" s="95">
        <v>2647</v>
      </c>
      <c r="F25532" s="95">
        <v>1510045</v>
      </c>
      <c r="G25532" s="95">
        <v>200</v>
      </c>
      <c r="H25532" s="93" t="s">
        <v>3223</v>
      </c>
      <c r="I25532" s="93" t="s">
        <v>23903</v>
      </c>
      <c r="J25532" s="93" t="s">
        <v>20859</v>
      </c>
      <c r="K25532" s="93" t="s">
        <v>2348</v>
      </c>
      <c r="L25532" s="14">
        <f>AND(vyberHrace&lt;&gt;"",ISNUMBER(SEARCH(vyberHrace,$B25532)))</f>
      </c>
      <c r="M25532" s="14">
        <f>AND($I25532=MID(kododd,1,2),$J25532=MID(kododd,3,3))</f>
      </c>
    </row>
    <row r="25533">
      <c r="A25533" s="95">
        <v>35503</v>
      </c>
      <c r="B25533" s="93" t="s">
        <v>3224</v>
      </c>
      <c r="C25533" s="93" t="s">
        <v>1452</v>
      </c>
      <c r="E25533" s="95">
        <v>2489</v>
      </c>
      <c r="F25533" s="95">
        <v>1122452</v>
      </c>
      <c r="G25533" s="95">
        <v>200</v>
      </c>
      <c r="H25533" s="93" t="s">
        <v>2350</v>
      </c>
      <c r="I25533" s="93" t="s">
        <v>23903</v>
      </c>
      <c r="J25533" s="93" t="s">
        <v>20859</v>
      </c>
      <c r="K25533" s="93" t="s">
        <v>2348</v>
      </c>
      <c r="L25533" s="14">
        <f>AND(vyberHrace&lt;&gt;"",ISNUMBER(SEARCH(vyberHrace,$B25533)))</f>
      </c>
      <c r="M25533" s="14">
        <f>AND($I25533=MID(kododd,1,2),$J25533=MID(kododd,3,3))</f>
      </c>
    </row>
    <row r="25534">
      <c r="A25534" s="95">
        <v>55324</v>
      </c>
      <c r="B25534" s="93" t="s">
        <v>23401</v>
      </c>
      <c r="C25534" s="93" t="s">
        <v>1419</v>
      </c>
      <c r="E25534" s="95">
        <v>2571</v>
      </c>
      <c r="F25534" s="95">
        <v>1185934</v>
      </c>
      <c r="G25534" s="95">
        <v>200</v>
      </c>
      <c r="H25534" s="93" t="s">
        <v>2350</v>
      </c>
      <c r="I25534" s="93" t="s">
        <v>23903</v>
      </c>
      <c r="J25534" s="93" t="s">
        <v>20859</v>
      </c>
      <c r="K25534" s="93" t="s">
        <v>2348</v>
      </c>
      <c r="L25534" s="14">
        <f>AND(vyberHrace&lt;&gt;"",ISNUMBER(SEARCH(vyberHrace,$B25534)))</f>
      </c>
      <c r="M25534" s="14">
        <f>AND($I25534=MID(kododd,1,2),$J25534=MID(kododd,3,3))</f>
      </c>
    </row>
    <row r="25535">
      <c r="A25535" s="95">
        <v>59704</v>
      </c>
      <c r="B25535" s="93" t="s">
        <v>26262</v>
      </c>
      <c r="C25535" s="93" t="s">
        <v>1431</v>
      </c>
      <c r="E25535" s="95">
        <v>2613</v>
      </c>
      <c r="F25535" s="95">
        <v>13302531</v>
      </c>
      <c r="G25535" s="95">
        <v>200</v>
      </c>
      <c r="H25535" s="93" t="s">
        <v>4</v>
      </c>
      <c r="I25535" s="93" t="s">
        <v>23903</v>
      </c>
      <c r="J25535" s="93" t="s">
        <v>20859</v>
      </c>
      <c r="K25535" s="93" t="s">
        <v>2348</v>
      </c>
      <c r="L25535" s="14">
        <f>AND(vyberHrace&lt;&gt;"",ISNUMBER(SEARCH(vyberHrace,$B25535)))</f>
      </c>
      <c r="M25535" s="14">
        <f>AND($I25535=MID(kododd,1,2),$J25535=MID(kododd,3,3))</f>
      </c>
    </row>
    <row r="25536">
      <c r="A25536" s="95">
        <v>57453</v>
      </c>
      <c r="B25536" s="93" t="s">
        <v>23402</v>
      </c>
      <c r="C25536" s="93" t="s">
        <v>1456</v>
      </c>
      <c r="E25536" s="95">
        <v>2433</v>
      </c>
      <c r="F25536" s="95">
        <v>4611500</v>
      </c>
      <c r="G25536" s="95">
        <v>200</v>
      </c>
      <c r="H25536" s="93" t="s">
        <v>259</v>
      </c>
      <c r="I25536" s="93" t="s">
        <v>23903</v>
      </c>
      <c r="J25536" s="93" t="s">
        <v>20859</v>
      </c>
      <c r="K25536" s="93" t="s">
        <v>2348</v>
      </c>
      <c r="L25536" s="14">
        <f>AND(vyberHrace&lt;&gt;"",ISNUMBER(SEARCH(vyberHrace,$B25536)))</f>
      </c>
      <c r="M25536" s="14">
        <f>AND($I25536=MID(kododd,1,2),$J25536=MID(kododd,3,3))</f>
      </c>
    </row>
    <row r="25537">
      <c r="A25537" s="95">
        <v>487</v>
      </c>
      <c r="B25537" s="93" t="s">
        <v>3225</v>
      </c>
      <c r="C25537" s="93" t="s">
        <v>1472</v>
      </c>
      <c r="E25537" s="95">
        <v>2029</v>
      </c>
      <c r="F25537" s="95">
        <v>4658264</v>
      </c>
      <c r="G25537" s="95">
        <v>200</v>
      </c>
      <c r="H25537" s="93" t="s">
        <v>259</v>
      </c>
      <c r="I25537" s="93" t="s">
        <v>23903</v>
      </c>
      <c r="J25537" s="93" t="s">
        <v>20859</v>
      </c>
      <c r="K25537" s="93" t="s">
        <v>2348</v>
      </c>
      <c r="L25537" s="14">
        <f>AND(vyberHrace&lt;&gt;"",ISNUMBER(SEARCH(vyberHrace,$B25537)))</f>
      </c>
      <c r="M25537" s="14">
        <f>AND($I25537=MID(kododd,1,2),$J25537=MID(kododd,3,3))</f>
      </c>
    </row>
    <row r="25538">
      <c r="A25538" s="95">
        <v>49684</v>
      </c>
      <c r="B25538" s="93" t="s">
        <v>20753</v>
      </c>
      <c r="C25538" s="93" t="s">
        <v>1452</v>
      </c>
      <c r="E25538" s="95">
        <v>1897</v>
      </c>
      <c r="F25538" s="95">
        <v>13705210</v>
      </c>
      <c r="G25538" s="95">
        <v>200</v>
      </c>
      <c r="H25538" s="93" t="s">
        <v>3118</v>
      </c>
      <c r="I25538" s="93" t="s">
        <v>23903</v>
      </c>
      <c r="J25538" s="93" t="s">
        <v>20859</v>
      </c>
      <c r="K25538" s="93" t="s">
        <v>2348</v>
      </c>
      <c r="L25538" s="14">
        <f>AND(vyberHrace&lt;&gt;"",ISNUMBER(SEARCH(vyberHrace,$B25538)))</f>
      </c>
      <c r="M25538" s="14">
        <f>AND($I25538=MID(kododd,1,2),$J25538=MID(kododd,3,3))</f>
      </c>
    </row>
    <row r="25539">
      <c r="A25539" s="95">
        <v>47934</v>
      </c>
      <c r="B25539" s="93" t="s">
        <v>3226</v>
      </c>
      <c r="C25539" s="93" t="s">
        <v>1414</v>
      </c>
      <c r="E25539" s="95">
        <v>2350</v>
      </c>
      <c r="F25539" s="95">
        <v>1127373</v>
      </c>
      <c r="G25539" s="95">
        <v>200</v>
      </c>
      <c r="H25539" s="93" t="s">
        <v>2350</v>
      </c>
      <c r="I25539" s="93" t="s">
        <v>23903</v>
      </c>
      <c r="J25539" s="93" t="s">
        <v>20859</v>
      </c>
      <c r="K25539" s="93" t="s">
        <v>2348</v>
      </c>
      <c r="L25539" s="14">
        <f>AND(vyberHrace&lt;&gt;"",ISNUMBER(SEARCH(vyberHrace,$B25539)))</f>
      </c>
      <c r="M25539" s="14">
        <f>AND($I25539=MID(kododd,1,2),$J25539=MID(kododd,3,3))</f>
      </c>
    </row>
    <row r="25540">
      <c r="A25540" s="95">
        <v>52951</v>
      </c>
      <c r="B25540" s="93" t="s">
        <v>3227</v>
      </c>
      <c r="C25540" s="93" t="s">
        <v>1442</v>
      </c>
      <c r="E25540" s="95">
        <v>1773</v>
      </c>
      <c r="F25540" s="95">
        <v>21824380</v>
      </c>
      <c r="G25540" s="95">
        <v>200</v>
      </c>
      <c r="H25540" s="93" t="s">
        <v>2350</v>
      </c>
      <c r="I25540" s="93" t="s">
        <v>23903</v>
      </c>
      <c r="J25540" s="93" t="s">
        <v>20859</v>
      </c>
      <c r="K25540" s="93" t="s">
        <v>2348</v>
      </c>
      <c r="L25540" s="14">
        <f>AND(vyberHrace&lt;&gt;"",ISNUMBER(SEARCH(vyberHrace,$B25540)))</f>
      </c>
      <c r="M25540" s="14">
        <f>AND($I25540=MID(kododd,1,2),$J25540=MID(kododd,3,3))</f>
      </c>
    </row>
    <row r="25541">
      <c r="A25541" s="95">
        <v>63936</v>
      </c>
      <c r="B25541" s="93" t="s">
        <v>30130</v>
      </c>
      <c r="C25541" s="93" t="s">
        <v>1398</v>
      </c>
      <c r="D25541" s="95">
        <v>70003</v>
      </c>
      <c r="E25541" s="95">
        <v>70003</v>
      </c>
      <c r="F25541" s="95">
        <v>2895382</v>
      </c>
      <c r="G25541" s="95">
        <v>200</v>
      </c>
      <c r="H25541" s="93" t="s">
        <v>5488</v>
      </c>
      <c r="I25541" s="93" t="s">
        <v>23903</v>
      </c>
      <c r="J25541" s="93" t="s">
        <v>20859</v>
      </c>
      <c r="K25541" s="93" t="s">
        <v>2348</v>
      </c>
      <c r="L25541" s="14">
        <f>AND(vyberHrace&lt;&gt;"",ISNUMBER(SEARCH(vyberHrace,$B25541)))</f>
      </c>
      <c r="M25541" s="14">
        <f>AND($I25541=MID(kododd,1,2),$J25541=MID(kododd,3,3))</f>
      </c>
    </row>
    <row r="25542">
      <c r="A25542" s="95">
        <v>53654</v>
      </c>
      <c r="B25542" s="93" t="s">
        <v>1392</v>
      </c>
      <c r="C25542" s="93" t="s">
        <v>1400</v>
      </c>
      <c r="E25542" s="95">
        <v>2075</v>
      </c>
      <c r="F25542" s="95">
        <v>21816131</v>
      </c>
      <c r="G25542" s="95">
        <v>200</v>
      </c>
      <c r="H25542" s="93" t="s">
        <v>2350</v>
      </c>
      <c r="I25542" s="93" t="s">
        <v>23903</v>
      </c>
      <c r="J25542" s="93" t="s">
        <v>20859</v>
      </c>
      <c r="K25542" s="93" t="s">
        <v>2348</v>
      </c>
      <c r="L25542" s="14">
        <f>AND(vyberHrace&lt;&gt;"",ISNUMBER(SEARCH(vyberHrace,$B25542)))</f>
      </c>
      <c r="M25542" s="14">
        <f>AND($I25542=MID(kododd,1,2),$J25542=MID(kododd,3,3))</f>
      </c>
    </row>
    <row r="25543">
      <c r="A25543" s="95">
        <v>60028</v>
      </c>
      <c r="B25543" s="93" t="s">
        <v>26507</v>
      </c>
      <c r="C25543" s="93" t="s">
        <v>1438</v>
      </c>
      <c r="E25543" s="95">
        <v>1868</v>
      </c>
      <c r="F25543" s="95">
        <v>14944685</v>
      </c>
      <c r="G25543" s="95">
        <v>200</v>
      </c>
      <c r="H25543" s="93" t="s">
        <v>6724</v>
      </c>
      <c r="I25543" s="93" t="s">
        <v>23903</v>
      </c>
      <c r="J25543" s="93" t="s">
        <v>20859</v>
      </c>
      <c r="K25543" s="93" t="s">
        <v>2348</v>
      </c>
      <c r="L25543" s="14">
        <f>AND(vyberHrace&lt;&gt;"",ISNUMBER(SEARCH(vyberHrace,$B25543)))</f>
      </c>
      <c r="M25543" s="14">
        <f>AND($I25543=MID(kododd,1,2),$J25543=MID(kododd,3,3))</f>
      </c>
    </row>
    <row r="25544">
      <c r="A25544" s="95">
        <v>63495</v>
      </c>
      <c r="B25544" s="93" t="s">
        <v>29776</v>
      </c>
      <c r="C25544" s="93" t="s">
        <v>1410</v>
      </c>
      <c r="E25544" s="95">
        <v>1962</v>
      </c>
      <c r="F25544" s="95">
        <v>14962233</v>
      </c>
      <c r="G25544" s="95">
        <v>200</v>
      </c>
      <c r="H25544" s="93" t="s">
        <v>6724</v>
      </c>
      <c r="I25544" s="93" t="s">
        <v>23903</v>
      </c>
      <c r="J25544" s="93" t="s">
        <v>20859</v>
      </c>
      <c r="K25544" s="93" t="s">
        <v>2348</v>
      </c>
      <c r="L25544" s="14">
        <f>AND(vyberHrace&lt;&gt;"",ISNUMBER(SEARCH(vyberHrace,$B25544)))</f>
      </c>
      <c r="M25544" s="14">
        <f>AND($I25544=MID(kododd,1,2),$J25544=MID(kododd,3,3))</f>
      </c>
    </row>
    <row r="25545">
      <c r="A25545" s="95">
        <v>41888</v>
      </c>
      <c r="B25545" s="93" t="s">
        <v>3229</v>
      </c>
      <c r="C25545" s="93" t="s">
        <v>1409</v>
      </c>
      <c r="E25545" s="95">
        <v>2101</v>
      </c>
      <c r="F25545" s="95">
        <v>1169866</v>
      </c>
      <c r="G25545" s="95">
        <v>200</v>
      </c>
      <c r="H25545" s="93" t="s">
        <v>2350</v>
      </c>
      <c r="I25545" s="93" t="s">
        <v>23903</v>
      </c>
      <c r="J25545" s="93" t="s">
        <v>20859</v>
      </c>
      <c r="K25545" s="93" t="s">
        <v>2348</v>
      </c>
      <c r="L25545" s="14">
        <f>AND(vyberHrace&lt;&gt;"",ISNUMBER(SEARCH(vyberHrace,$B25545)))</f>
      </c>
      <c r="M25545" s="14">
        <f>AND($I25545=MID(kododd,1,2),$J25545=MID(kododd,3,3))</f>
      </c>
    </row>
    <row r="25546">
      <c r="A25546" s="95">
        <v>38749</v>
      </c>
      <c r="B25546" s="93" t="s">
        <v>3230</v>
      </c>
      <c r="C25546" s="93" t="s">
        <v>1430</v>
      </c>
      <c r="E25546" s="95">
        <v>2202</v>
      </c>
      <c r="F25546" s="95">
        <v>1107569</v>
      </c>
      <c r="G25546" s="95">
        <v>200</v>
      </c>
      <c r="H25546" s="93" t="s">
        <v>2350</v>
      </c>
      <c r="I25546" s="93" t="s">
        <v>23903</v>
      </c>
      <c r="J25546" s="93" t="s">
        <v>20859</v>
      </c>
      <c r="K25546" s="93" t="s">
        <v>2348</v>
      </c>
      <c r="L25546" s="14">
        <f>AND(vyberHrace&lt;&gt;"",ISNUMBER(SEARCH(vyberHrace,$B25546)))</f>
      </c>
      <c r="M25546" s="14">
        <f>AND($I25546=MID(kododd,1,2),$J25546=MID(kododd,3,3))</f>
      </c>
    </row>
    <row r="25547">
      <c r="A25547" s="95">
        <v>39945</v>
      </c>
      <c r="B25547" s="93" t="s">
        <v>3231</v>
      </c>
      <c r="C25547" s="93" t="s">
        <v>1404</v>
      </c>
      <c r="E25547" s="95">
        <v>2156</v>
      </c>
      <c r="F25547" s="95">
        <v>1108832</v>
      </c>
      <c r="G25547" s="95">
        <v>200</v>
      </c>
      <c r="H25547" s="93" t="s">
        <v>2350</v>
      </c>
      <c r="I25547" s="93" t="s">
        <v>23903</v>
      </c>
      <c r="J25547" s="93" t="s">
        <v>20859</v>
      </c>
      <c r="K25547" s="93" t="s">
        <v>2348</v>
      </c>
      <c r="L25547" s="14">
        <f>AND(vyberHrace&lt;&gt;"",ISNUMBER(SEARCH(vyberHrace,$B25547)))</f>
      </c>
      <c r="M25547" s="14">
        <f>AND($I25547=MID(kododd,1,2),$J25547=MID(kododd,3,3))</f>
      </c>
    </row>
    <row r="25548">
      <c r="A25548" s="95">
        <v>53824</v>
      </c>
      <c r="B25548" s="93" t="s">
        <v>1393</v>
      </c>
      <c r="C25548" s="93" t="s">
        <v>1453</v>
      </c>
      <c r="E25548" s="95">
        <v>2181</v>
      </c>
      <c r="F25548" s="95">
        <v>24640492</v>
      </c>
      <c r="G25548" s="95">
        <v>200</v>
      </c>
      <c r="H25548" s="93" t="s">
        <v>259</v>
      </c>
      <c r="I25548" s="93" t="s">
        <v>23903</v>
      </c>
      <c r="J25548" s="93" t="s">
        <v>20859</v>
      </c>
      <c r="K25548" s="93" t="s">
        <v>2348</v>
      </c>
      <c r="L25548" s="14">
        <f>AND(vyberHrace&lt;&gt;"",ISNUMBER(SEARCH(vyberHrace,$B25548)))</f>
      </c>
      <c r="M25548" s="14">
        <f>AND($I25548=MID(kododd,1,2),$J25548=MID(kododd,3,3))</f>
      </c>
    </row>
    <row r="25549">
      <c r="A25549" s="95">
        <v>55610</v>
      </c>
      <c r="B25549" s="93" t="s">
        <v>23403</v>
      </c>
      <c r="C25549" s="93" t="s">
        <v>1439</v>
      </c>
      <c r="F25549" s="95">
        <v>34159088</v>
      </c>
      <c r="G25549" s="95">
        <v>200</v>
      </c>
      <c r="H25549" s="93" t="s">
        <v>2356</v>
      </c>
      <c r="I25549" s="93" t="s">
        <v>23903</v>
      </c>
      <c r="J25549" s="93" t="s">
        <v>20859</v>
      </c>
      <c r="K25549" s="93" t="s">
        <v>2348</v>
      </c>
      <c r="L25549" s="14">
        <f>AND(vyberHrace&lt;&gt;"",ISNUMBER(SEARCH(vyberHrace,$B25549)))</f>
      </c>
      <c r="M25549" s="14">
        <f>AND($I25549=MID(kododd,1,2),$J25549=MID(kododd,3,3))</f>
      </c>
    </row>
    <row r="25550">
      <c r="A25550" s="95">
        <v>63590</v>
      </c>
      <c r="B25550" s="93" t="s">
        <v>29777</v>
      </c>
      <c r="C25550" s="93" t="s">
        <v>1457</v>
      </c>
      <c r="E25550" s="95">
        <v>1949</v>
      </c>
      <c r="F25550" s="95">
        <v>14928710</v>
      </c>
      <c r="G25550" s="95">
        <v>200</v>
      </c>
      <c r="H25550" s="93" t="s">
        <v>6724</v>
      </c>
      <c r="I25550" s="93" t="s">
        <v>23903</v>
      </c>
      <c r="J25550" s="93" t="s">
        <v>20859</v>
      </c>
      <c r="K25550" s="93" t="s">
        <v>2348</v>
      </c>
      <c r="L25550" s="14">
        <f>AND(vyberHrace&lt;&gt;"",ISNUMBER(SEARCH(vyberHrace,$B25550)))</f>
      </c>
      <c r="M25550" s="14">
        <f>AND($I25550=MID(kododd,1,2),$J25550=MID(kododd,3,3))</f>
      </c>
    </row>
    <row r="25551">
      <c r="A25551" s="95">
        <v>35581</v>
      </c>
      <c r="B25551" s="93" t="s">
        <v>3232</v>
      </c>
      <c r="C25551" s="93" t="s">
        <v>1436</v>
      </c>
      <c r="E25551" s="95">
        <v>2234</v>
      </c>
      <c r="F25551" s="95">
        <v>1123092</v>
      </c>
      <c r="G25551" s="95">
        <v>200</v>
      </c>
      <c r="H25551" s="93" t="s">
        <v>2350</v>
      </c>
      <c r="I25551" s="93" t="s">
        <v>23903</v>
      </c>
      <c r="J25551" s="93" t="s">
        <v>20859</v>
      </c>
      <c r="K25551" s="93" t="s">
        <v>2348</v>
      </c>
      <c r="L25551" s="14">
        <f>AND(vyberHrace&lt;&gt;"",ISNUMBER(SEARCH(vyberHrace,$B25551)))</f>
      </c>
      <c r="M25551" s="14">
        <f>AND($I25551=MID(kododd,1,2),$J25551=MID(kododd,3,3))</f>
      </c>
    </row>
    <row r="25552">
      <c r="A25552" s="95">
        <v>39958</v>
      </c>
      <c r="B25552" s="93" t="s">
        <v>16821</v>
      </c>
      <c r="C25552" s="93" t="s">
        <v>1438</v>
      </c>
      <c r="D25552" s="95">
        <v>1456</v>
      </c>
      <c r="E25552" s="95">
        <v>1790</v>
      </c>
      <c r="F25552" s="95">
        <v>21834105</v>
      </c>
      <c r="G25552" s="95">
        <v>200</v>
      </c>
      <c r="H25552" s="93" t="s">
        <v>28055</v>
      </c>
      <c r="I25552" s="93" t="s">
        <v>23903</v>
      </c>
      <c r="J25552" s="93" t="s">
        <v>20859</v>
      </c>
      <c r="K25552" s="93" t="s">
        <v>2348</v>
      </c>
      <c r="L25552" s="14">
        <f>AND(vyberHrace&lt;&gt;"",ISNUMBER(SEARCH(vyberHrace,$B25552)))</f>
      </c>
      <c r="M25552" s="14">
        <f>AND($I25552=MID(kododd,1,2),$J25552=MID(kododd,3,3))</f>
      </c>
    </row>
    <row r="25553">
      <c r="A25553" s="95">
        <v>59696</v>
      </c>
      <c r="B25553" s="93" t="s">
        <v>26076</v>
      </c>
      <c r="C25553" s="93" t="s">
        <v>1400</v>
      </c>
      <c r="E25553" s="95">
        <v>2141</v>
      </c>
      <c r="F25553" s="95">
        <v>14944642</v>
      </c>
      <c r="G25553" s="95">
        <v>200</v>
      </c>
      <c r="H25553" s="93" t="s">
        <v>6724</v>
      </c>
      <c r="I25553" s="93" t="s">
        <v>23903</v>
      </c>
      <c r="J25553" s="93" t="s">
        <v>20859</v>
      </c>
      <c r="K25553" s="93" t="s">
        <v>2348</v>
      </c>
      <c r="L25553" s="14">
        <f>AND(vyberHrace&lt;&gt;"",ISNUMBER(SEARCH(vyberHrace,$B25553)))</f>
      </c>
      <c r="M25553" s="14">
        <f>AND($I25553=MID(kododd,1,2),$J25553=MID(kododd,3,3))</f>
      </c>
    </row>
    <row r="25554">
      <c r="A25554" s="95">
        <v>52943</v>
      </c>
      <c r="B25554" s="93" t="s">
        <v>26229</v>
      </c>
      <c r="C25554" s="93" t="s">
        <v>1440</v>
      </c>
      <c r="E25554" s="95">
        <v>1748</v>
      </c>
      <c r="F25554" s="95">
        <v>14923599</v>
      </c>
      <c r="G25554" s="95">
        <v>200</v>
      </c>
      <c r="H25554" s="93" t="s">
        <v>6724</v>
      </c>
      <c r="I25554" s="93" t="s">
        <v>23903</v>
      </c>
      <c r="J25554" s="93" t="s">
        <v>20859</v>
      </c>
      <c r="K25554" s="93" t="s">
        <v>2348</v>
      </c>
      <c r="L25554" s="14">
        <f>AND(vyberHrace&lt;&gt;"",ISNUMBER(SEARCH(vyberHrace,$B25554)))</f>
      </c>
      <c r="M25554" s="14">
        <f>AND($I25554=MID(kododd,1,2),$J25554=MID(kododd,3,3))</f>
      </c>
    </row>
    <row r="25555">
      <c r="A25555" s="95">
        <v>61756</v>
      </c>
      <c r="B25555" s="93" t="s">
        <v>27904</v>
      </c>
      <c r="C25555" s="93" t="s">
        <v>1444</v>
      </c>
      <c r="E25555" s="95">
        <v>2716</v>
      </c>
      <c r="F25555" s="95">
        <v>1039784</v>
      </c>
      <c r="G25555" s="95">
        <v>200</v>
      </c>
      <c r="H25555" s="93" t="s">
        <v>1851</v>
      </c>
      <c r="I25555" s="93" t="s">
        <v>23903</v>
      </c>
      <c r="J25555" s="93" t="s">
        <v>20859</v>
      </c>
      <c r="K25555" s="93" t="s">
        <v>2348</v>
      </c>
      <c r="L25555" s="14">
        <f>AND(vyberHrace&lt;&gt;"",ISNUMBER(SEARCH(vyberHrace,$B25555)))</f>
      </c>
      <c r="M25555" s="14">
        <f>AND($I25555=MID(kododd,1,2),$J25555=MID(kododd,3,3))</f>
      </c>
    </row>
    <row r="25556">
      <c r="A25556" s="95">
        <v>38910</v>
      </c>
      <c r="B25556" s="93" t="s">
        <v>3233</v>
      </c>
      <c r="C25556" s="93" t="s">
        <v>1403</v>
      </c>
      <c r="E25556" s="95">
        <v>2323</v>
      </c>
      <c r="F25556" s="95">
        <v>14911515</v>
      </c>
      <c r="G25556" s="95">
        <v>200</v>
      </c>
      <c r="H25556" s="93" t="s">
        <v>6724</v>
      </c>
      <c r="I25556" s="93" t="s">
        <v>23903</v>
      </c>
      <c r="J25556" s="93" t="s">
        <v>20859</v>
      </c>
      <c r="K25556" s="93" t="s">
        <v>2348</v>
      </c>
      <c r="L25556" s="14">
        <f>AND(vyberHrace&lt;&gt;"",ISNUMBER(SEARCH(vyberHrace,$B25556)))</f>
      </c>
      <c r="M25556" s="14">
        <f>AND($I25556=MID(kododd,1,2),$J25556=MID(kododd,3,3))</f>
      </c>
    </row>
    <row r="25557">
      <c r="A25557" s="95">
        <v>57395</v>
      </c>
      <c r="B25557" s="93" t="s">
        <v>23405</v>
      </c>
      <c r="C25557" s="93" t="s">
        <v>1403</v>
      </c>
      <c r="E25557" s="95">
        <v>1888</v>
      </c>
      <c r="F25557" s="95">
        <v>14123053</v>
      </c>
      <c r="G25557" s="95">
        <v>200</v>
      </c>
      <c r="H25557" s="93" t="s">
        <v>2356</v>
      </c>
      <c r="I25557" s="93" t="s">
        <v>23903</v>
      </c>
      <c r="J25557" s="93" t="s">
        <v>20859</v>
      </c>
      <c r="K25557" s="93" t="s">
        <v>2348</v>
      </c>
      <c r="L25557" s="14">
        <f>AND(vyberHrace&lt;&gt;"",ISNUMBER(SEARCH(vyberHrace,$B25557)))</f>
      </c>
      <c r="M25557" s="14">
        <f>AND($I25557=MID(kododd,1,2),$J25557=MID(kododd,3,3))</f>
      </c>
    </row>
    <row r="25558">
      <c r="A25558" s="95">
        <v>51445</v>
      </c>
      <c r="B25558" s="93" t="s">
        <v>20784</v>
      </c>
      <c r="C25558" s="93" t="s">
        <v>1449</v>
      </c>
      <c r="E25558" s="95">
        <v>2196</v>
      </c>
      <c r="F25558" s="95">
        <v>14106272</v>
      </c>
      <c r="G25558" s="95">
        <v>200</v>
      </c>
      <c r="H25558" s="93" t="s">
        <v>2356</v>
      </c>
      <c r="I25558" s="93" t="s">
        <v>23903</v>
      </c>
      <c r="J25558" s="93" t="s">
        <v>20859</v>
      </c>
      <c r="K25558" s="93" t="s">
        <v>2348</v>
      </c>
      <c r="L25558" s="14">
        <f>AND(vyberHrace&lt;&gt;"",ISNUMBER(SEARCH(vyberHrace,$B25558)))</f>
      </c>
      <c r="M25558" s="14">
        <f>AND($I25558=MID(kododd,1,2),$J25558=MID(kododd,3,3))</f>
      </c>
    </row>
    <row r="25559">
      <c r="A25559" s="95">
        <v>49677</v>
      </c>
      <c r="B25559" s="93" t="s">
        <v>3234</v>
      </c>
      <c r="C25559" s="93" t="s">
        <v>1418</v>
      </c>
      <c r="E25559" s="95">
        <v>2138</v>
      </c>
      <c r="F25559" s="95">
        <v>14906074</v>
      </c>
      <c r="G25559" s="95">
        <v>200</v>
      </c>
      <c r="H25559" s="93" t="s">
        <v>6724</v>
      </c>
      <c r="I25559" s="93" t="s">
        <v>23903</v>
      </c>
      <c r="J25559" s="93" t="s">
        <v>20859</v>
      </c>
      <c r="K25559" s="93" t="s">
        <v>2348</v>
      </c>
      <c r="L25559" s="14">
        <f>AND(vyberHrace&lt;&gt;"",ISNUMBER(SEARCH(vyberHrace,$B25559)))</f>
      </c>
      <c r="M25559" s="14">
        <f>AND($I25559=MID(kododd,1,2),$J25559=MID(kododd,3,3))</f>
      </c>
    </row>
    <row r="25560">
      <c r="A25560" s="95">
        <v>37681</v>
      </c>
      <c r="B25560" s="93" t="s">
        <v>3235</v>
      </c>
      <c r="C25560" s="93" t="s">
        <v>1430</v>
      </c>
      <c r="E25560" s="95">
        <v>1936</v>
      </c>
      <c r="F25560" s="95">
        <v>14944570</v>
      </c>
      <c r="G25560" s="95">
        <v>200</v>
      </c>
      <c r="H25560" s="93" t="s">
        <v>6724</v>
      </c>
      <c r="I25560" s="93" t="s">
        <v>23903</v>
      </c>
      <c r="J25560" s="93" t="s">
        <v>20859</v>
      </c>
      <c r="K25560" s="93" t="s">
        <v>2348</v>
      </c>
      <c r="L25560" s="14">
        <f>AND(vyberHrace&lt;&gt;"",ISNUMBER(SEARCH(vyberHrace,$B25560)))</f>
      </c>
      <c r="M25560" s="14">
        <f>AND($I25560=MID(kododd,1,2),$J25560=MID(kododd,3,3))</f>
      </c>
    </row>
    <row r="25561">
      <c r="A25561" s="95">
        <v>51309</v>
      </c>
      <c r="B25561" s="93" t="s">
        <v>1394</v>
      </c>
      <c r="C25561" s="93" t="s">
        <v>1448</v>
      </c>
      <c r="E25561" s="95">
        <v>2693</v>
      </c>
      <c r="F25561" s="95">
        <v>5029465</v>
      </c>
      <c r="G25561" s="95">
        <v>200</v>
      </c>
      <c r="H25561" s="93" t="s">
        <v>5495</v>
      </c>
      <c r="I25561" s="93" t="s">
        <v>23903</v>
      </c>
      <c r="J25561" s="93" t="s">
        <v>20859</v>
      </c>
      <c r="K25561" s="93" t="s">
        <v>2348</v>
      </c>
      <c r="L25561" s="14">
        <f>AND(vyberHrace&lt;&gt;"",ISNUMBER(SEARCH(vyberHrace,$B25561)))</f>
      </c>
      <c r="M25561" s="14">
        <f>AND($I25561=MID(kododd,1,2),$J25561=MID(kododd,3,3))</f>
      </c>
    </row>
    <row r="25562">
      <c r="A25562" s="95">
        <v>36742</v>
      </c>
      <c r="B25562" s="93" t="s">
        <v>3236</v>
      </c>
      <c r="C25562" s="93" t="s">
        <v>1464</v>
      </c>
      <c r="E25562" s="95">
        <v>2663</v>
      </c>
      <c r="F25562" s="95">
        <v>4152956</v>
      </c>
      <c r="G25562" s="95">
        <v>200</v>
      </c>
      <c r="H25562" s="93" t="s">
        <v>5387</v>
      </c>
      <c r="I25562" s="93" t="s">
        <v>23903</v>
      </c>
      <c r="J25562" s="93" t="s">
        <v>20859</v>
      </c>
      <c r="K25562" s="93" t="s">
        <v>2348</v>
      </c>
      <c r="L25562" s="14">
        <f>AND(vyberHrace&lt;&gt;"",ISNUMBER(SEARCH(vyberHrace,$B25562)))</f>
      </c>
      <c r="M25562" s="14">
        <f>AND($I25562=MID(kododd,1,2),$J25562=MID(kododd,3,3))</f>
      </c>
    </row>
    <row r="25563">
      <c r="A25563" s="95">
        <v>57363</v>
      </c>
      <c r="B25563" s="93" t="s">
        <v>28092</v>
      </c>
      <c r="C25563" s="93" t="s">
        <v>1406</v>
      </c>
      <c r="F25563" s="95">
        <v>34172351</v>
      </c>
      <c r="G25563" s="95">
        <v>200</v>
      </c>
      <c r="H25563" s="93" t="s">
        <v>2356</v>
      </c>
      <c r="I25563" s="93" t="s">
        <v>23903</v>
      </c>
      <c r="J25563" s="93" t="s">
        <v>20859</v>
      </c>
      <c r="K25563" s="93" t="s">
        <v>2348</v>
      </c>
      <c r="L25563" s="14">
        <f>AND(vyberHrace&lt;&gt;"",ISNUMBER(SEARCH(vyberHrace,$B25563)))</f>
      </c>
      <c r="M25563" s="14">
        <f>AND($I25563=MID(kododd,1,2),$J25563=MID(kododd,3,3))</f>
      </c>
    </row>
    <row r="25564">
      <c r="A25564" s="95">
        <v>37870</v>
      </c>
      <c r="B25564" s="93" t="s">
        <v>3237</v>
      </c>
      <c r="C25564" s="93" t="s">
        <v>1449</v>
      </c>
      <c r="E25564" s="95">
        <v>2052</v>
      </c>
      <c r="F25564" s="95">
        <v>4663934</v>
      </c>
      <c r="G25564" s="95">
        <v>200</v>
      </c>
      <c r="H25564" s="93" t="s">
        <v>259</v>
      </c>
      <c r="I25564" s="93" t="s">
        <v>23903</v>
      </c>
      <c r="J25564" s="93" t="s">
        <v>20859</v>
      </c>
      <c r="K25564" s="93" t="s">
        <v>2348</v>
      </c>
      <c r="L25564" s="14">
        <f>AND(vyberHrace&lt;&gt;"",ISNUMBER(SEARCH(vyberHrace,$B25564)))</f>
      </c>
      <c r="M25564" s="14">
        <f>AND($I25564=MID(kododd,1,2),$J25564=MID(kododd,3,3))</f>
      </c>
    </row>
    <row r="25565">
      <c r="A25565" s="95">
        <v>47944</v>
      </c>
      <c r="B25565" s="93" t="s">
        <v>3238</v>
      </c>
      <c r="C25565" s="93" t="s">
        <v>1399</v>
      </c>
      <c r="E25565" s="95">
        <v>2514</v>
      </c>
      <c r="F25565" s="95">
        <v>12908088</v>
      </c>
      <c r="G25565" s="95">
        <v>200</v>
      </c>
      <c r="H25565" s="93" t="s">
        <v>259</v>
      </c>
      <c r="I25565" s="93" t="s">
        <v>23903</v>
      </c>
      <c r="J25565" s="93" t="s">
        <v>20859</v>
      </c>
      <c r="K25565" s="93" t="s">
        <v>2348</v>
      </c>
      <c r="L25565" s="14">
        <f>AND(vyberHrace&lt;&gt;"",ISNUMBER(SEARCH(vyberHrace,$B25565)))</f>
      </c>
      <c r="M25565" s="14">
        <f>AND($I25565=MID(kododd,1,2),$J25565=MID(kododd,3,3))</f>
      </c>
    </row>
    <row r="25566">
      <c r="A25566" s="95">
        <v>63829</v>
      </c>
      <c r="B25566" s="93" t="s">
        <v>30063</v>
      </c>
      <c r="C25566" s="93" t="s">
        <v>1447</v>
      </c>
      <c r="E25566" s="95">
        <v>1842</v>
      </c>
      <c r="F25566" s="95">
        <v>14920972</v>
      </c>
      <c r="G25566" s="95">
        <v>200</v>
      </c>
      <c r="H25566" s="93" t="s">
        <v>6724</v>
      </c>
      <c r="I25566" s="93" t="s">
        <v>23903</v>
      </c>
      <c r="J25566" s="93" t="s">
        <v>20859</v>
      </c>
      <c r="K25566" s="93" t="s">
        <v>2348</v>
      </c>
      <c r="L25566" s="14">
        <f>AND(vyberHrace&lt;&gt;"",ISNUMBER(SEARCH(vyberHrace,$B25566)))</f>
      </c>
      <c r="M25566" s="14">
        <f>AND($I25566=MID(kododd,1,2),$J25566=MID(kododd,3,3))</f>
      </c>
    </row>
    <row r="25567">
      <c r="A25567" s="95">
        <v>40009</v>
      </c>
      <c r="B25567" s="93" t="s">
        <v>3239</v>
      </c>
      <c r="C25567" s="93" t="s">
        <v>1417</v>
      </c>
      <c r="E25567" s="95">
        <v>2212</v>
      </c>
      <c r="F25567" s="95">
        <v>14901919</v>
      </c>
      <c r="G25567" s="95">
        <v>200</v>
      </c>
      <c r="H25567" s="93" t="s">
        <v>6724</v>
      </c>
      <c r="I25567" s="93" t="s">
        <v>23903</v>
      </c>
      <c r="J25567" s="93" t="s">
        <v>20859</v>
      </c>
      <c r="K25567" s="93" t="s">
        <v>2348</v>
      </c>
      <c r="L25567" s="14">
        <f>AND(vyberHrace&lt;&gt;"",ISNUMBER(SEARCH(vyberHrace,$B25567)))</f>
      </c>
      <c r="M25567" s="14">
        <f>AND($I25567=MID(kododd,1,2),$J25567=MID(kododd,3,3))</f>
      </c>
    </row>
    <row r="25568">
      <c r="A25568" s="95">
        <v>45059</v>
      </c>
      <c r="B25568" s="93" t="s">
        <v>20800</v>
      </c>
      <c r="C25568" s="93" t="s">
        <v>1446</v>
      </c>
      <c r="E25568" s="95">
        <v>2318</v>
      </c>
      <c r="F25568" s="95">
        <v>4121341</v>
      </c>
      <c r="G25568" s="95">
        <v>200</v>
      </c>
      <c r="H25568" s="93" t="s">
        <v>2354</v>
      </c>
      <c r="I25568" s="93" t="s">
        <v>23903</v>
      </c>
      <c r="J25568" s="93" t="s">
        <v>20859</v>
      </c>
      <c r="K25568" s="93" t="s">
        <v>2348</v>
      </c>
      <c r="L25568" s="14">
        <f>AND(vyberHrace&lt;&gt;"",ISNUMBER(SEARCH(vyberHrace,$B25568)))</f>
      </c>
      <c r="M25568" s="14">
        <f>AND($I25568=MID(kododd,1,2),$J25568=MID(kododd,3,3))</f>
      </c>
    </row>
    <row r="25569">
      <c r="A25569" s="95">
        <v>53031</v>
      </c>
      <c r="B25569" s="93" t="s">
        <v>20805</v>
      </c>
      <c r="C25569" s="93" t="s">
        <v>1438</v>
      </c>
      <c r="E25569" s="95">
        <v>2512</v>
      </c>
      <c r="F25569" s="95">
        <v>1048333</v>
      </c>
      <c r="G25569" s="95">
        <v>200</v>
      </c>
      <c r="H25569" s="93" t="s">
        <v>1851</v>
      </c>
      <c r="I25569" s="93" t="s">
        <v>23903</v>
      </c>
      <c r="J25569" s="93" t="s">
        <v>20859</v>
      </c>
      <c r="K25569" s="93" t="s">
        <v>2348</v>
      </c>
      <c r="L25569" s="14">
        <f>AND(vyberHrace&lt;&gt;"",ISNUMBER(SEARCH(vyberHrace,$B25569)))</f>
      </c>
      <c r="M25569" s="14">
        <f>AND($I25569=MID(kododd,1,2),$J25569=MID(kododd,3,3))</f>
      </c>
    </row>
    <row r="25570">
      <c r="A25570" s="95">
        <v>45085</v>
      </c>
      <c r="B25570" s="93" t="s">
        <v>3240</v>
      </c>
      <c r="C25570" s="93" t="s">
        <v>1399</v>
      </c>
      <c r="E25570" s="95">
        <v>2313</v>
      </c>
      <c r="F25570" s="95">
        <v>1172590</v>
      </c>
      <c r="G25570" s="95">
        <v>200</v>
      </c>
      <c r="H25570" s="93" t="s">
        <v>2350</v>
      </c>
      <c r="I25570" s="93" t="s">
        <v>23903</v>
      </c>
      <c r="J25570" s="93" t="s">
        <v>20859</v>
      </c>
      <c r="K25570" s="93" t="s">
        <v>2348</v>
      </c>
      <c r="L25570" s="14">
        <f>AND(vyberHrace&lt;&gt;"",ISNUMBER(SEARCH(vyberHrace,$B25570)))</f>
      </c>
      <c r="M25570" s="14">
        <f>AND($I25570=MID(kododd,1,2),$J25570=MID(kododd,3,3))</f>
      </c>
    </row>
    <row r="25571">
      <c r="A25571" s="95">
        <v>46425</v>
      </c>
      <c r="B25571" s="93" t="s">
        <v>3241</v>
      </c>
      <c r="C25571" s="93" t="s">
        <v>1461</v>
      </c>
      <c r="E25571" s="95">
        <v>2694</v>
      </c>
      <c r="F25571" s="95">
        <v>8602883</v>
      </c>
      <c r="G25571" s="95">
        <v>200</v>
      </c>
      <c r="H25571" s="93" t="s">
        <v>3242</v>
      </c>
      <c r="I25571" s="93" t="s">
        <v>23903</v>
      </c>
      <c r="J25571" s="93" t="s">
        <v>20859</v>
      </c>
      <c r="K25571" s="93" t="s">
        <v>2348</v>
      </c>
      <c r="L25571" s="14">
        <f>AND(vyberHrace&lt;&gt;"",ISNUMBER(SEARCH(vyberHrace,$B25571)))</f>
      </c>
      <c r="M25571" s="14">
        <f>AND($I25571=MID(kododd,1,2),$J25571=MID(kododd,3,3))</f>
      </c>
    </row>
    <row r="25572">
      <c r="A25572" s="95">
        <v>55041</v>
      </c>
      <c r="B25572" s="93" t="s">
        <v>1395</v>
      </c>
      <c r="C25572" s="93" t="s">
        <v>1461</v>
      </c>
      <c r="E25572" s="95">
        <v>2541</v>
      </c>
      <c r="F25572" s="95">
        <v>1124552</v>
      </c>
      <c r="G25572" s="95">
        <v>200</v>
      </c>
      <c r="H25572" s="93" t="s">
        <v>2350</v>
      </c>
      <c r="I25572" s="93" t="s">
        <v>23903</v>
      </c>
      <c r="J25572" s="93" t="s">
        <v>20859</v>
      </c>
      <c r="K25572" s="93" t="s">
        <v>2348</v>
      </c>
      <c r="L25572" s="14">
        <f>AND(vyberHrace&lt;&gt;"",ISNUMBER(SEARCH(vyberHrace,$B25572)))</f>
      </c>
      <c r="M25572" s="14">
        <f>AND($I25572=MID(kododd,1,2),$J25572=MID(kododd,3,3))</f>
      </c>
    </row>
    <row r="25573">
      <c r="A25573" s="95">
        <v>55361</v>
      </c>
      <c r="B25573" s="93" t="s">
        <v>23406</v>
      </c>
      <c r="C25573" s="93" t="s">
        <v>1416</v>
      </c>
      <c r="E25573" s="95">
        <v>2317</v>
      </c>
      <c r="F25573" s="95">
        <v>21858241</v>
      </c>
      <c r="G25573" s="95">
        <v>200</v>
      </c>
      <c r="H25573" s="93" t="s">
        <v>2350</v>
      </c>
      <c r="I25573" s="93" t="s">
        <v>23903</v>
      </c>
      <c r="J25573" s="93" t="s">
        <v>20859</v>
      </c>
      <c r="K25573" s="93" t="s">
        <v>2348</v>
      </c>
      <c r="L25573" s="14">
        <f>AND(vyberHrace&lt;&gt;"",ISNUMBER(SEARCH(vyberHrace,$B25573)))</f>
      </c>
      <c r="M25573" s="14">
        <f>AND($I25573=MID(kododd,1,2),$J25573=MID(kododd,3,3))</f>
      </c>
    </row>
    <row r="25574">
      <c r="A25574" s="95">
        <v>57629</v>
      </c>
      <c r="B25574" s="93" t="s">
        <v>24203</v>
      </c>
      <c r="C25574" s="93" t="s">
        <v>1418</v>
      </c>
      <c r="E25574" s="95">
        <v>2257</v>
      </c>
      <c r="F25574" s="95">
        <v>1611100</v>
      </c>
      <c r="G25574" s="95">
        <v>200</v>
      </c>
      <c r="H25574" s="93" t="s">
        <v>269</v>
      </c>
      <c r="I25574" s="93" t="s">
        <v>23903</v>
      </c>
      <c r="J25574" s="93" t="s">
        <v>20859</v>
      </c>
      <c r="K25574" s="93" t="s">
        <v>2348</v>
      </c>
      <c r="L25574" s="14">
        <f>AND(vyberHrace&lt;&gt;"",ISNUMBER(SEARCH(vyberHrace,$B25574)))</f>
      </c>
      <c r="M25574" s="14">
        <f>AND($I25574=MID(kododd,1,2),$J25574=MID(kododd,3,3))</f>
      </c>
    </row>
    <row r="25575">
      <c r="A25575" s="95">
        <v>53885</v>
      </c>
      <c r="B25575" s="93" t="s">
        <v>1396</v>
      </c>
      <c r="C25575" s="93" t="s">
        <v>1431</v>
      </c>
      <c r="E25575" s="95">
        <v>2011</v>
      </c>
      <c r="F25575" s="95">
        <v>24646865</v>
      </c>
      <c r="G25575" s="95">
        <v>200</v>
      </c>
      <c r="H25575" s="93" t="s">
        <v>259</v>
      </c>
      <c r="I25575" s="93" t="s">
        <v>23903</v>
      </c>
      <c r="J25575" s="93" t="s">
        <v>20859</v>
      </c>
      <c r="K25575" s="93" t="s">
        <v>2348</v>
      </c>
      <c r="L25575" s="14">
        <f>AND(vyberHrace&lt;&gt;"",ISNUMBER(SEARCH(vyberHrace,$B25575)))</f>
      </c>
      <c r="M25575" s="14">
        <f>AND($I25575=MID(kododd,1,2),$J25575=MID(kododd,3,3))</f>
      </c>
    </row>
    <row r="25576">
      <c r="A25576" s="95">
        <v>43666</v>
      </c>
      <c r="B25576" s="93" t="s">
        <v>3243</v>
      </c>
      <c r="C25576" s="93" t="s">
        <v>1448</v>
      </c>
      <c r="E25576" s="95">
        <v>2241</v>
      </c>
      <c r="F25576" s="95">
        <v>1140396</v>
      </c>
      <c r="G25576" s="95">
        <v>200</v>
      </c>
      <c r="H25576" s="93" t="s">
        <v>2350</v>
      </c>
      <c r="I25576" s="93" t="s">
        <v>23903</v>
      </c>
      <c r="J25576" s="93" t="s">
        <v>20859</v>
      </c>
      <c r="K25576" s="93" t="s">
        <v>2348</v>
      </c>
      <c r="L25576" s="14">
        <f>AND(vyberHrace&lt;&gt;"",ISNUMBER(SEARCH(vyberHrace,$B25576)))</f>
      </c>
      <c r="M25576" s="14">
        <f>AND($I25576=MID(kododd,1,2),$J25576=MID(kododd,3,3))</f>
      </c>
    </row>
    <row r="25577">
      <c r="A25577" s="95">
        <v>59681</v>
      </c>
      <c r="B25577" s="93" t="s">
        <v>26261</v>
      </c>
      <c r="C25577" s="93" t="s">
        <v>1419</v>
      </c>
      <c r="E25577" s="95">
        <v>1892</v>
      </c>
      <c r="F25577" s="95">
        <v>21853495</v>
      </c>
      <c r="G25577" s="95">
        <v>200</v>
      </c>
      <c r="H25577" s="93" t="s">
        <v>2350</v>
      </c>
      <c r="I25577" s="93" t="s">
        <v>23903</v>
      </c>
      <c r="J25577" s="93" t="s">
        <v>20859</v>
      </c>
      <c r="K25577" s="93" t="s">
        <v>2348</v>
      </c>
      <c r="L25577" s="14">
        <f>AND(vyberHrace&lt;&gt;"",ISNUMBER(SEARCH(vyberHrace,$B25577)))</f>
      </c>
      <c r="M25577" s="14">
        <f>AND($I25577=MID(kododd,1,2),$J25577=MID(kododd,3,3))</f>
      </c>
    </row>
    <row r="25578">
      <c r="A25578" s="95">
        <v>49834</v>
      </c>
      <c r="B25578" s="93" t="s">
        <v>23407</v>
      </c>
      <c r="C25578" s="93" t="s">
        <v>1461</v>
      </c>
      <c r="E25578" s="95">
        <v>1981</v>
      </c>
      <c r="F25578" s="95">
        <v>12993611</v>
      </c>
      <c r="G25578" s="95">
        <v>200</v>
      </c>
      <c r="H25578" s="93" t="s">
        <v>259</v>
      </c>
      <c r="I25578" s="93" t="s">
        <v>23903</v>
      </c>
      <c r="J25578" s="93" t="s">
        <v>20859</v>
      </c>
      <c r="K25578" s="93" t="s">
        <v>2348</v>
      </c>
      <c r="L25578" s="14">
        <f>AND(vyberHrace&lt;&gt;"",ISNUMBER(SEARCH(vyberHrace,$B25578)))</f>
      </c>
      <c r="M25578" s="14">
        <f>AND($I25578=MID(kododd,1,2),$J25578=MID(kododd,3,3))</f>
      </c>
    </row>
    <row r="25579">
      <c r="A25579" s="95">
        <v>51398</v>
      </c>
      <c r="B25579" s="93" t="s">
        <v>19119</v>
      </c>
      <c r="C25579" s="93" t="s">
        <v>1416</v>
      </c>
      <c r="E25579" s="95">
        <v>1988</v>
      </c>
      <c r="F25579" s="95">
        <v>21882614</v>
      </c>
      <c r="G25579" s="95">
        <v>200</v>
      </c>
      <c r="H25579" s="93" t="s">
        <v>2350</v>
      </c>
      <c r="I25579" s="93" t="s">
        <v>23903</v>
      </c>
      <c r="J25579" s="93" t="s">
        <v>20859</v>
      </c>
      <c r="K25579" s="93" t="s">
        <v>2348</v>
      </c>
      <c r="L25579" s="14">
        <f>AND(vyberHrace&lt;&gt;"",ISNUMBER(SEARCH(vyberHrace,$B25579)))</f>
      </c>
      <c r="M25579" s="14">
        <f>AND($I25579=MID(kododd,1,2),$J25579=MID(kododd,3,3))</f>
      </c>
    </row>
    <row r="25580">
      <c r="A25580" s="95">
        <v>29233</v>
      </c>
      <c r="B25580" s="93" t="s">
        <v>3244</v>
      </c>
      <c r="C25580" s="93" t="s">
        <v>1464</v>
      </c>
      <c r="E25580" s="95">
        <v>2658</v>
      </c>
      <c r="F25580" s="95">
        <v>1118358</v>
      </c>
      <c r="G25580" s="95">
        <v>200</v>
      </c>
      <c r="H25580" s="93" t="s">
        <v>2350</v>
      </c>
      <c r="I25580" s="93" t="s">
        <v>23903</v>
      </c>
      <c r="J25580" s="93" t="s">
        <v>20859</v>
      </c>
      <c r="K25580" s="93" t="s">
        <v>2348</v>
      </c>
      <c r="L25580" s="14">
        <f>AND(vyberHrace&lt;&gt;"",ISNUMBER(SEARCH(vyberHrace,$B25580)))</f>
      </c>
      <c r="M25580" s="14">
        <f>AND($I25580=MID(kododd,1,2),$J25580=MID(kododd,3,3))</f>
      </c>
    </row>
    <row r="25581">
      <c r="A25581" s="95">
        <v>38795</v>
      </c>
      <c r="B25581" s="93" t="s">
        <v>28075</v>
      </c>
      <c r="C25581" s="93" t="s">
        <v>1418</v>
      </c>
      <c r="E25581" s="95">
        <v>2129</v>
      </c>
      <c r="F25581" s="95">
        <v>1132660</v>
      </c>
      <c r="G25581" s="95">
        <v>200</v>
      </c>
      <c r="H25581" s="93" t="s">
        <v>2350</v>
      </c>
      <c r="I25581" s="93" t="s">
        <v>23903</v>
      </c>
      <c r="J25581" s="93" t="s">
        <v>20859</v>
      </c>
      <c r="K25581" s="93" t="s">
        <v>2348</v>
      </c>
      <c r="L25581" s="14">
        <f>AND(vyberHrace&lt;&gt;"",ISNUMBER(SEARCH(vyberHrace,$B25581)))</f>
      </c>
      <c r="M25581" s="14">
        <f>AND($I25581=MID(kododd,1,2),$J25581=MID(kododd,3,3))</f>
      </c>
    </row>
    <row r="25582">
      <c r="A25582" s="95">
        <v>61800</v>
      </c>
      <c r="B25582" s="93" t="s">
        <v>27947</v>
      </c>
      <c r="C25582" s="93" t="s">
        <v>1438</v>
      </c>
      <c r="E25582" s="95">
        <v>2232</v>
      </c>
      <c r="F25582" s="95">
        <v>12963283</v>
      </c>
      <c r="G25582" s="95">
        <v>200</v>
      </c>
      <c r="H25582" s="93" t="s">
        <v>259</v>
      </c>
      <c r="I25582" s="93" t="s">
        <v>23903</v>
      </c>
      <c r="J25582" s="93" t="s">
        <v>20859</v>
      </c>
      <c r="K25582" s="93" t="s">
        <v>2348</v>
      </c>
      <c r="L25582" s="14">
        <f>AND(vyberHrace&lt;&gt;"",ISNUMBER(SEARCH(vyberHrace,$B25582)))</f>
      </c>
      <c r="M25582" s="14">
        <f>AND($I25582=MID(kododd,1,2),$J25582=MID(kododd,3,3))</f>
      </c>
    </row>
    <row r="25583">
      <c r="A25583" s="95">
        <v>43608</v>
      </c>
      <c r="B25583" s="93" t="s">
        <v>3246</v>
      </c>
      <c r="C25583" s="93" t="s">
        <v>1475</v>
      </c>
      <c r="E25583" s="95">
        <v>1755</v>
      </c>
      <c r="F25583" s="95">
        <v>1177141</v>
      </c>
      <c r="G25583" s="95">
        <v>200</v>
      </c>
      <c r="H25583" s="93" t="s">
        <v>2350</v>
      </c>
      <c r="I25583" s="93" t="s">
        <v>23903</v>
      </c>
      <c r="J25583" s="93" t="s">
        <v>20859</v>
      </c>
      <c r="K25583" s="93" t="s">
        <v>2348</v>
      </c>
      <c r="L25583" s="14">
        <f>AND(vyberHrace&lt;&gt;"",ISNUMBER(SEARCH(vyberHrace,$B25583)))</f>
      </c>
      <c r="M25583" s="14">
        <f>AND($I25583=MID(kododd,1,2),$J25583=MID(kododd,3,3))</f>
      </c>
    </row>
    <row r="25584">
      <c r="A25584" s="95">
        <v>44970</v>
      </c>
      <c r="B25584" s="93" t="s">
        <v>3247</v>
      </c>
      <c r="C25584" s="93" t="s">
        <v>1434</v>
      </c>
      <c r="E25584" s="95">
        <v>1891</v>
      </c>
      <c r="F25584" s="95">
        <v>1181351</v>
      </c>
      <c r="G25584" s="95">
        <v>200</v>
      </c>
      <c r="H25584" s="93" t="s">
        <v>2350</v>
      </c>
      <c r="I25584" s="93" t="s">
        <v>23903</v>
      </c>
      <c r="J25584" s="93" t="s">
        <v>20859</v>
      </c>
      <c r="K25584" s="93" t="s">
        <v>2348</v>
      </c>
      <c r="L25584" s="14">
        <f>AND(vyberHrace&lt;&gt;"",ISNUMBER(SEARCH(vyberHrace,$B25584)))</f>
      </c>
      <c r="M25584" s="14">
        <f>AND($I25584=MID(kododd,1,2),$J25584=MID(kododd,3,3))</f>
      </c>
    </row>
    <row r="25585">
      <c r="A25585" s="95">
        <v>37810</v>
      </c>
      <c r="B25585" s="93" t="s">
        <v>3248</v>
      </c>
      <c r="C25585" s="93" t="s">
        <v>1401</v>
      </c>
      <c r="E25585" s="95">
        <v>1845</v>
      </c>
      <c r="F25585" s="95">
        <v>24141917</v>
      </c>
      <c r="G25585" s="95">
        <v>200</v>
      </c>
      <c r="H25585" s="93" t="s">
        <v>1489</v>
      </c>
      <c r="I25585" s="93" t="s">
        <v>23903</v>
      </c>
      <c r="J25585" s="93" t="s">
        <v>20859</v>
      </c>
      <c r="K25585" s="93" t="s">
        <v>2348</v>
      </c>
      <c r="L25585" s="14">
        <f>AND(vyberHrace&lt;&gt;"",ISNUMBER(SEARCH(vyberHrace,$B25585)))</f>
      </c>
      <c r="M25585" s="14">
        <f>AND($I25585=MID(kododd,1,2),$J25585=MID(kododd,3,3))</f>
      </c>
    </row>
    <row r="25586">
      <c r="A25586" s="95">
        <v>61648</v>
      </c>
      <c r="B25586" s="93" t="s">
        <v>27810</v>
      </c>
      <c r="C25586" s="93" t="s">
        <v>1402</v>
      </c>
      <c r="E25586" s="95">
        <v>1729</v>
      </c>
      <c r="F25586" s="95">
        <v>34120157</v>
      </c>
      <c r="G25586" s="95">
        <v>200</v>
      </c>
      <c r="H25586" s="93" t="s">
        <v>2356</v>
      </c>
      <c r="I25586" s="93" t="s">
        <v>23903</v>
      </c>
      <c r="J25586" s="93" t="s">
        <v>20859</v>
      </c>
      <c r="K25586" s="93" t="s">
        <v>2348</v>
      </c>
      <c r="L25586" s="14">
        <f>AND(vyberHrace&lt;&gt;"",ISNUMBER(SEARCH(vyberHrace,$B25586)))</f>
      </c>
      <c r="M25586" s="14">
        <f>AND($I25586=MID(kododd,1,2),$J25586=MID(kododd,3,3))</f>
      </c>
    </row>
    <row r="25587">
      <c r="A25587" s="95">
        <v>37974</v>
      </c>
      <c r="B25587" s="93" t="s">
        <v>20814</v>
      </c>
      <c r="C25587" s="93" t="s">
        <v>1446</v>
      </c>
      <c r="E25587" s="95">
        <v>2526</v>
      </c>
      <c r="F25587" s="95">
        <v>4113217</v>
      </c>
      <c r="G25587" s="95">
        <v>200</v>
      </c>
      <c r="H25587" s="93" t="s">
        <v>2354</v>
      </c>
      <c r="I25587" s="93" t="s">
        <v>23903</v>
      </c>
      <c r="J25587" s="93" t="s">
        <v>20859</v>
      </c>
      <c r="K25587" s="93" t="s">
        <v>2348</v>
      </c>
      <c r="L25587" s="14">
        <f>AND(vyberHrace&lt;&gt;"",ISNUMBER(SEARCH(vyberHrace,$B25587)))</f>
      </c>
      <c r="M25587" s="14">
        <f>AND($I25587=MID(kododd,1,2),$J25587=MID(kododd,3,3))</f>
      </c>
    </row>
    <row r="25588">
      <c r="A25588" s="95">
        <v>61746</v>
      </c>
      <c r="B25588" s="93" t="s">
        <v>27896</v>
      </c>
      <c r="C25588" s="93" t="s">
        <v>1414</v>
      </c>
      <c r="E25588" s="95">
        <v>2584</v>
      </c>
      <c r="F25588" s="95">
        <v>24131423</v>
      </c>
      <c r="G25588" s="95">
        <v>200</v>
      </c>
      <c r="H25588" s="93" t="s">
        <v>5481</v>
      </c>
      <c r="I25588" s="93" t="s">
        <v>23903</v>
      </c>
      <c r="J25588" s="93" t="s">
        <v>20859</v>
      </c>
      <c r="K25588" s="93" t="s">
        <v>2348</v>
      </c>
      <c r="L25588" s="14">
        <f>AND(vyberHrace&lt;&gt;"",ISNUMBER(SEARCH(vyberHrace,$B25588)))</f>
      </c>
      <c r="M25588" s="14">
        <f>AND($I25588=MID(kododd,1,2),$J25588=MID(kododd,3,3))</f>
      </c>
    </row>
    <row r="25589">
      <c r="A25589" s="95">
        <v>55007</v>
      </c>
      <c r="B25589" s="93" t="s">
        <v>703</v>
      </c>
      <c r="C25589" s="93" t="s">
        <v>1455</v>
      </c>
      <c r="E25589" s="95">
        <v>1767</v>
      </c>
      <c r="F25589" s="95">
        <v>54218667</v>
      </c>
      <c r="G25589" s="95">
        <v>200</v>
      </c>
      <c r="H25589" s="93" t="s">
        <v>23410</v>
      </c>
      <c r="I25589" s="93" t="s">
        <v>23903</v>
      </c>
      <c r="J25589" s="93" t="s">
        <v>20859</v>
      </c>
      <c r="K25589" s="93" t="s">
        <v>2348</v>
      </c>
      <c r="L25589" s="14">
        <f>AND(vyberHrace&lt;&gt;"",ISNUMBER(SEARCH(vyberHrace,$B25589)))</f>
      </c>
      <c r="M25589" s="14">
        <f>AND($I25589=MID(kododd,1,2),$J25589=MID(kododd,3,3))</f>
      </c>
    </row>
    <row r="25590">
      <c r="A25590" s="95">
        <v>48029</v>
      </c>
      <c r="B25590" s="93" t="s">
        <v>3249</v>
      </c>
      <c r="C25590" s="93" t="s">
        <v>1456</v>
      </c>
      <c r="E25590" s="95">
        <v>2084</v>
      </c>
      <c r="F25590" s="95">
        <v>14903334</v>
      </c>
      <c r="G25590" s="95">
        <v>200</v>
      </c>
      <c r="H25590" s="93" t="s">
        <v>6724</v>
      </c>
      <c r="I25590" s="93" t="s">
        <v>23903</v>
      </c>
      <c r="J25590" s="93" t="s">
        <v>20859</v>
      </c>
      <c r="K25590" s="93" t="s">
        <v>2348</v>
      </c>
      <c r="L25590" s="14">
        <f>AND(vyberHrace&lt;&gt;"",ISNUMBER(SEARCH(vyberHrace,$B25590)))</f>
      </c>
      <c r="M25590" s="14">
        <f>AND($I25590=MID(kododd,1,2),$J25590=MID(kododd,3,3))</f>
      </c>
    </row>
    <row r="25591">
      <c r="A25591" s="95">
        <v>55040</v>
      </c>
      <c r="B25591" s="93" t="s">
        <v>1397</v>
      </c>
      <c r="C25591" s="93" t="s">
        <v>1402</v>
      </c>
      <c r="E25591" s="95">
        <v>1674</v>
      </c>
      <c r="F25591" s="95">
        <v>14167310</v>
      </c>
      <c r="G25591" s="95">
        <v>200</v>
      </c>
      <c r="H25591" s="93" t="s">
        <v>2356</v>
      </c>
      <c r="I25591" s="93" t="s">
        <v>23903</v>
      </c>
      <c r="J25591" s="93" t="s">
        <v>20859</v>
      </c>
      <c r="K25591" s="93" t="s">
        <v>2348</v>
      </c>
      <c r="L25591" s="14">
        <f>AND(vyberHrace&lt;&gt;"",ISNUMBER(SEARCH(vyberHrace,$B25591)))</f>
      </c>
      <c r="M25591" s="14">
        <f>AND($I25591=MID(kododd,1,2),$J25591=MID(kododd,3,3))</f>
      </c>
    </row>
    <row r="25592">
      <c r="A25592" s="95">
        <v>38970</v>
      </c>
      <c r="B25592" s="93" t="s">
        <v>3250</v>
      </c>
      <c r="C25592" s="93" t="s">
        <v>1461</v>
      </c>
      <c r="E25592" s="95">
        <v>1956</v>
      </c>
      <c r="F25592" s="95">
        <v>24631027</v>
      </c>
      <c r="G25592" s="95">
        <v>200</v>
      </c>
      <c r="H25592" s="93" t="s">
        <v>259</v>
      </c>
      <c r="I25592" s="93" t="s">
        <v>23903</v>
      </c>
      <c r="J25592" s="93" t="s">
        <v>20859</v>
      </c>
      <c r="K25592" s="93" t="s">
        <v>2348</v>
      </c>
      <c r="L25592" s="14">
        <f>AND(vyberHrace&lt;&gt;"",ISNUMBER(SEARCH(vyberHrace,$B25592)))</f>
      </c>
      <c r="M25592" s="14">
        <f>AND($I25592=MID(kododd,1,2),$J25592=MID(kododd,3,3))</f>
      </c>
    </row>
    <row r="25593">
      <c r="A25593" s="95">
        <v>33156</v>
      </c>
      <c r="B25593" s="93" t="s">
        <v>3251</v>
      </c>
      <c r="C25593" s="93" t="s">
        <v>1407</v>
      </c>
      <c r="E25593" s="95">
        <v>2325</v>
      </c>
      <c r="F25593" s="95">
        <v>1113020</v>
      </c>
      <c r="G25593" s="95">
        <v>200</v>
      </c>
      <c r="H25593" s="93" t="s">
        <v>2350</v>
      </c>
      <c r="I25593" s="93" t="s">
        <v>23903</v>
      </c>
      <c r="J25593" s="93" t="s">
        <v>20859</v>
      </c>
      <c r="K25593" s="93" t="s">
        <v>2348</v>
      </c>
      <c r="L25593" s="14">
        <f>AND(vyberHrace&lt;&gt;"",ISNUMBER(SEARCH(vyberHrace,$B25593)))</f>
      </c>
      <c r="M25593" s="14">
        <f>AND($I25593=MID(kododd,1,2),$J25593=MID(kododd,3,3))</f>
      </c>
    </row>
    <row r="25594">
      <c r="A25594" s="95">
        <v>19218</v>
      </c>
      <c r="B25594" s="93" t="s">
        <v>3252</v>
      </c>
      <c r="C25594" s="93" t="s">
        <v>1417</v>
      </c>
      <c r="E25594" s="95">
        <v>2401</v>
      </c>
      <c r="F25594" s="95">
        <v>13500147</v>
      </c>
      <c r="G25594" s="95">
        <v>200</v>
      </c>
      <c r="H25594" s="93" t="s">
        <v>2350</v>
      </c>
      <c r="I25594" s="93" t="s">
        <v>23903</v>
      </c>
      <c r="J25594" s="93" t="s">
        <v>20859</v>
      </c>
      <c r="K25594" s="93" t="s">
        <v>2348</v>
      </c>
      <c r="L25594" s="14">
        <f>AND(vyberHrace&lt;&gt;"",ISNUMBER(SEARCH(vyberHrace,$B25594)))</f>
      </c>
      <c r="M25594" s="14">
        <f>AND($I25594=MID(kododd,1,2),$J25594=MID(kododd,3,3))</f>
      </c>
    </row>
    <row r="25595">
      <c r="A25595" s="95">
        <v>38834</v>
      </c>
      <c r="B25595" s="93" t="s">
        <v>3253</v>
      </c>
      <c r="C25595" s="93" t="s">
        <v>1434</v>
      </c>
      <c r="E25595" s="95">
        <v>2509</v>
      </c>
      <c r="F25595" s="95">
        <v>13502247</v>
      </c>
      <c r="G25595" s="95">
        <v>200</v>
      </c>
      <c r="H25595" s="93" t="s">
        <v>257</v>
      </c>
      <c r="I25595" s="93" t="s">
        <v>23903</v>
      </c>
      <c r="J25595" s="93" t="s">
        <v>20859</v>
      </c>
      <c r="K25595" s="93" t="s">
        <v>2348</v>
      </c>
      <c r="L25595" s="14">
        <f>AND(vyberHrace&lt;&gt;"",ISNUMBER(SEARCH(vyberHrace,$B25595)))</f>
      </c>
      <c r="M25595" s="14">
        <f>AND($I25595=MID(kododd,1,2),$J25595=MID(kododd,3,3))</f>
      </c>
    </row>
    <row r="25596">
      <c r="A25596" s="95">
        <v>60207</v>
      </c>
      <c r="B25596" s="93" t="s">
        <v>26669</v>
      </c>
      <c r="C25596" s="93" t="s">
        <v>1410</v>
      </c>
      <c r="E25596" s="95">
        <v>2191</v>
      </c>
      <c r="F25596" s="95">
        <v>14169363</v>
      </c>
      <c r="G25596" s="95">
        <v>200</v>
      </c>
      <c r="H25596" s="93" t="s">
        <v>2356</v>
      </c>
      <c r="I25596" s="93" t="s">
        <v>23903</v>
      </c>
      <c r="J25596" s="93" t="s">
        <v>20859</v>
      </c>
      <c r="K25596" s="93" t="s">
        <v>2348</v>
      </c>
      <c r="L25596" s="14">
        <f>AND(vyberHrace&lt;&gt;"",ISNUMBER(SEARCH(vyberHrace,$B25596)))</f>
      </c>
      <c r="M25596" s="14">
        <f>AND($I25596=MID(kododd,1,2),$J25596=MID(kododd,3,3))</f>
      </c>
    </row>
    <row r="25597">
      <c r="A25597" s="95">
        <v>60208</v>
      </c>
      <c r="B25597" s="93" t="s">
        <v>26670</v>
      </c>
      <c r="C25597" s="93" t="s">
        <v>1410</v>
      </c>
      <c r="E25597" s="95">
        <v>2193</v>
      </c>
      <c r="F25597" s="95">
        <v>14169371</v>
      </c>
      <c r="G25597" s="95">
        <v>200</v>
      </c>
      <c r="H25597" s="93" t="s">
        <v>2356</v>
      </c>
      <c r="I25597" s="93" t="s">
        <v>23903</v>
      </c>
      <c r="J25597" s="93" t="s">
        <v>20859</v>
      </c>
      <c r="K25597" s="93" t="s">
        <v>2348</v>
      </c>
      <c r="L25597" s="14">
        <f>AND(vyberHrace&lt;&gt;"",ISNUMBER(SEARCH(vyberHrace,$B25597)))</f>
      </c>
      <c r="M25597" s="14">
        <f>AND($I25597=MID(kododd,1,2),$J25597=MID(kododd,3,3))</f>
      </c>
    </row>
    <row r="25598">
      <c r="A25598" s="95">
        <v>63496</v>
      </c>
      <c r="B25598" s="93" t="s">
        <v>29778</v>
      </c>
      <c r="C25598" s="93" t="s">
        <v>1416</v>
      </c>
      <c r="E25598" s="95">
        <v>2411</v>
      </c>
      <c r="F25598" s="95">
        <v>21002096</v>
      </c>
      <c r="G25598" s="95">
        <v>200</v>
      </c>
      <c r="H25598" s="93" t="s">
        <v>2350</v>
      </c>
      <c r="I25598" s="93" t="s">
        <v>23903</v>
      </c>
      <c r="J25598" s="93" t="s">
        <v>20859</v>
      </c>
      <c r="K25598" s="93" t="s">
        <v>2348</v>
      </c>
      <c r="L25598" s="14">
        <f>AND(vyberHrace&lt;&gt;"",ISNUMBER(SEARCH(vyberHrace,$B25598)))</f>
      </c>
      <c r="M25598" s="14">
        <f>AND($I25598=MID(kododd,1,2),$J25598=MID(kododd,3,3))</f>
      </c>
    </row>
    <row r="25599">
      <c r="A25599" s="95">
        <v>28980</v>
      </c>
      <c r="B25599" s="93" t="s">
        <v>25917</v>
      </c>
      <c r="C25599" s="93" t="s">
        <v>1401</v>
      </c>
      <c r="E25599" s="95">
        <v>2181</v>
      </c>
      <c r="F25599" s="95">
        <v>14502682</v>
      </c>
      <c r="G25599" s="95">
        <v>200</v>
      </c>
      <c r="H25599" s="93" t="s">
        <v>4239</v>
      </c>
      <c r="I25599" s="93" t="s">
        <v>23903</v>
      </c>
      <c r="J25599" s="93" t="s">
        <v>20859</v>
      </c>
      <c r="K25599" s="93" t="s">
        <v>2348</v>
      </c>
      <c r="L25599" s="14">
        <f>AND(vyberHrace&lt;&gt;"",ISNUMBER(SEARCH(vyberHrace,$B25599)))</f>
      </c>
      <c r="M25599" s="14">
        <f>AND($I25599=MID(kododd,1,2),$J25599=MID(kododd,3,3))</f>
      </c>
    </row>
    <row r="25600">
      <c r="A25600" s="95">
        <v>49625</v>
      </c>
      <c r="B25600" s="93" t="s">
        <v>3254</v>
      </c>
      <c r="C25600" s="93" t="s">
        <v>1431</v>
      </c>
      <c r="E25600" s="95">
        <v>1853</v>
      </c>
      <c r="F25600" s="95">
        <v>14117100</v>
      </c>
      <c r="G25600" s="95">
        <v>200</v>
      </c>
      <c r="H25600" s="93" t="s">
        <v>2356</v>
      </c>
      <c r="I25600" s="93" t="s">
        <v>23903</v>
      </c>
      <c r="J25600" s="93" t="s">
        <v>20859</v>
      </c>
      <c r="K25600" s="93" t="s">
        <v>2348</v>
      </c>
      <c r="L25600" s="14">
        <f>AND(vyberHrace&lt;&gt;"",ISNUMBER(SEARCH(vyberHrace,$B25600)))</f>
      </c>
      <c r="M25600" s="14">
        <f>AND($I25600=MID(kododd,1,2),$J25600=MID(kododd,3,3))</f>
      </c>
    </row>
    <row r="25601">
      <c r="A25601" s="95">
        <v>55160</v>
      </c>
      <c r="B25601" s="93" t="s">
        <v>26234</v>
      </c>
      <c r="C25601" s="93" t="s">
        <v>1427</v>
      </c>
      <c r="F25601" s="95">
        <v>14146622</v>
      </c>
      <c r="G25601" s="95">
        <v>200</v>
      </c>
      <c r="H25601" s="93" t="s">
        <v>2356</v>
      </c>
      <c r="I25601" s="93" t="s">
        <v>23903</v>
      </c>
      <c r="J25601" s="93" t="s">
        <v>20859</v>
      </c>
      <c r="K25601" s="93" t="s">
        <v>2348</v>
      </c>
      <c r="L25601" s="14">
        <f>AND(vyberHrace&lt;&gt;"",ISNUMBER(SEARCH(vyberHrace,$B25601)))</f>
      </c>
      <c r="M25601" s="14">
        <f>AND($I25601=MID(kododd,1,2),$J25601=MID(kododd,3,3))</f>
      </c>
    </row>
    <row r="25602">
      <c r="A25602" s="95">
        <v>59597</v>
      </c>
      <c r="B25602" s="93" t="s">
        <v>25989</v>
      </c>
      <c r="C25602" s="93" t="s">
        <v>1452</v>
      </c>
      <c r="E25602" s="95">
        <v>2229</v>
      </c>
      <c r="F25602" s="95">
        <v>14908565</v>
      </c>
      <c r="G25602" s="95">
        <v>200</v>
      </c>
      <c r="H25602" s="93" t="s">
        <v>6724</v>
      </c>
      <c r="I25602" s="93" t="s">
        <v>23903</v>
      </c>
      <c r="J25602" s="93" t="s">
        <v>20859</v>
      </c>
      <c r="K25602" s="93" t="s">
        <v>2348</v>
      </c>
      <c r="L25602" s="14">
        <f>AND(vyberHrace&lt;&gt;"",ISNUMBER(SEARCH(vyberHrace,$B25602)))</f>
      </c>
      <c r="M25602" s="14">
        <f>AND($I25602=MID(kododd,1,2),$J25602=MID(kododd,3,3))</f>
      </c>
    </row>
    <row r="25603">
      <c r="A25603" s="95">
        <v>59648</v>
      </c>
      <c r="B25603" s="93" t="s">
        <v>26033</v>
      </c>
      <c r="C25603" s="93" t="s">
        <v>1454</v>
      </c>
      <c r="E25603" s="95">
        <v>1817</v>
      </c>
      <c r="F25603" s="95">
        <v>21089906</v>
      </c>
      <c r="G25603" s="95">
        <v>200</v>
      </c>
      <c r="H25603" s="93" t="s">
        <v>2350</v>
      </c>
      <c r="I25603" s="93" t="s">
        <v>23903</v>
      </c>
      <c r="J25603" s="93" t="s">
        <v>20859</v>
      </c>
      <c r="K25603" s="93" t="s">
        <v>2348</v>
      </c>
      <c r="L25603" s="14">
        <f>AND(vyberHrace&lt;&gt;"",ISNUMBER(SEARCH(vyberHrace,$B25603)))</f>
      </c>
      <c r="M25603" s="14">
        <f>AND($I25603=MID(kododd,1,2),$J25603=MID(kododd,3,3))</f>
      </c>
    </row>
    <row r="25604">
      <c r="A25604" s="95">
        <v>51397</v>
      </c>
      <c r="B25604" s="93" t="s">
        <v>20838</v>
      </c>
      <c r="C25604" s="93" t="s">
        <v>1444</v>
      </c>
      <c r="E25604" s="95">
        <v>2359</v>
      </c>
      <c r="F25604" s="95">
        <v>1189654</v>
      </c>
      <c r="G25604" s="95">
        <v>200</v>
      </c>
      <c r="H25604" s="93" t="s">
        <v>2350</v>
      </c>
      <c r="I25604" s="93" t="s">
        <v>23903</v>
      </c>
      <c r="J25604" s="93" t="s">
        <v>20859</v>
      </c>
      <c r="K25604" s="93" t="s">
        <v>2348</v>
      </c>
      <c r="L25604" s="14">
        <f>AND(vyberHrace&lt;&gt;"",ISNUMBER(SEARCH(vyberHrace,$B25604)))</f>
      </c>
      <c r="M25604" s="14">
        <f>AND($I25604=MID(kododd,1,2),$J25604=MID(kododd,3,3))</f>
      </c>
    </row>
  </sheetData>
  <sheetProtection algorithmName="SHA-512" hashValue="UjXeAopYj1GxvZxrO1I8ld3tzNO35FFpf0DwssU1zTi9msl1WykafXiop/DLkxfXHj0Qm3sjAr+LZmfNJ6wR5A==" saltValue="x9v1AkmVzHDzJtMQGv6Jkg==" spinCount="100000" sheet="true" objects="true" scenarios="true"/>
  <sortState ref="A2:K28634">
    <sortCondition ref="I2:I28634"/>
    <sortCondition ref="J2:J28634"/>
    <sortCondition ref="B2:B28634"/>
    <sortCondition ref="C2:C28634"/>
  </sortState>
  <phoneticPr fontId="11" type="noConversion"/>
  <pageMargins left="0.787401575" right="0.787401575" top="0.984251969" bottom="0.984251969" header="0.4921259845" footer="0.4921259845"/>
  <pageSetup paperSize="9" orientation="portrait" horizontalDpi="2400" verticalDpi="2400" r:id="rId1"/>
  <headerFooter alignWithMargins="false">
    <oddFooter>P_x0000_a_x0000_g_x0000_e_x0000_ _x0000_&amp;_x0000_P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700"/>
  <sheetViews>
    <sheetView workbookViewId="0"/>
  </sheetViews>
  <sheetFormatPr xmlns:x14ac="http://schemas.microsoft.com/office/spreadsheetml/2009/9/ac" defaultRowHeight="12.75" x14ac:dyDescent="0.2"/>
  <cols>
    <col min="1" max="1" width="9.5703125" bestFit="true" customWidth="true"/>
    <col min="2" max="2" width="37.140625" bestFit="true" customWidth="true"/>
    <col min="3" max="3" width="6.85546875" bestFit="true" customWidth="true"/>
    <col min="4" max="4" width="6.42578125" bestFit="true" customWidth="true"/>
    <col min="5" max="5" width="6.42578125" customWidth="true"/>
    <col min="6" max="6" width="7.42578125" bestFit="true" customWidth="true"/>
    <col min="7" max="7" width="36.140625" bestFit="true" customWidth="true"/>
    <col min="8" max="8" width="7.42578125" bestFit="true" customWidth="true"/>
    <col min="9" max="9" width="6" bestFit="true" customWidth="true"/>
  </cols>
  <sheetData>
    <row xmlns:x14ac="http://schemas.microsoft.com/office/spreadsheetml/2009/9/ac" r="1" x14ac:dyDescent="0.2">
      <c r="A1" t="s">
        <v>7850</v>
      </c>
      <c r="B1" t="s">
        <v>7851</v>
      </c>
      <c r="C1" t="s">
        <v>7852</v>
      </c>
      <c r="D1" t="s">
        <v>7853</v>
      </c>
      <c r="E1" t="s">
        <v>2270</v>
      </c>
      <c r="F1" t="s">
        <v>19173</v>
      </c>
      <c r="G1" t="s">
        <v>7860</v>
      </c>
      <c r="H1" t="s">
        <v>5916</v>
      </c>
      <c r="I1" t="s">
        <v>7854</v>
      </c>
    </row>
    <row xmlns:x14ac="http://schemas.microsoft.com/office/spreadsheetml/2009/9/ac" r="2" x14ac:dyDescent="0.2">
      <c r="A2" s="18" t="s">
        <v>19844</v>
      </c>
      <c r="B2" s="15" t="s">
        <v>7855</v>
      </c>
      <c r="C2" s="15" t="s">
        <v>19936</v>
      </c>
      <c r="D2" s="50">
        <v>0.375</v>
      </c>
      <c r="E2" s="15" t="str">
        <f>MID(G2,1,2)</f>
        <v>11</v>
      </c>
      <c r="F2" s="15" t="s">
        <v>8831</v>
      </c>
      <c r="G2" s="15" t="s">
        <v>7862</v>
      </c>
      <c r="H2" s="93">
        <f>MID(I2,1,2)</f>
      </c>
      <c r="I2" s="93" t="s">
        <v>23416</v>
      </c>
    </row>
    <row xmlns:x14ac="http://schemas.microsoft.com/office/spreadsheetml/2009/9/ac" r="3" x14ac:dyDescent="0.2">
      <c r="A3" s="18" t="s">
        <v>19845</v>
      </c>
      <c r="B3" s="15" t="s">
        <v>7856</v>
      </c>
      <c r="C3" s="15" t="s">
        <v>19937</v>
      </c>
      <c r="D3" s="50">
        <v>0.41666666666666669</v>
      </c>
      <c r="E3" s="15" t="str">
        <f t="shared" ref="E3:E15" si="1">MID(G3,1,2)</f>
        <v>12</v>
      </c>
      <c r="F3" s="15" t="s">
        <v>8832</v>
      </c>
      <c r="G3" s="15" t="s">
        <v>7861</v>
      </c>
      <c r="H3" s="93">
        <f>MID(I3,1,2)</f>
      </c>
      <c r="I3" s="93" t="s">
        <v>23417</v>
      </c>
    </row>
    <row xmlns:x14ac="http://schemas.microsoft.com/office/spreadsheetml/2009/9/ac" r="4" x14ac:dyDescent="0.2">
      <c r="A4" s="18" t="s">
        <v>19846</v>
      </c>
      <c r="B4" s="15" t="s">
        <v>7857</v>
      </c>
      <c r="C4" s="15" t="s">
        <v>19938</v>
      </c>
      <c r="D4" s="50">
        <v>0.45833333333333331</v>
      </c>
      <c r="E4" s="15" t="str">
        <f t="shared" si="1"/>
        <v>13</v>
      </c>
      <c r="F4" s="15" t="s">
        <v>8833</v>
      </c>
      <c r="G4" s="15" t="s">
        <v>7863</v>
      </c>
      <c r="H4" s="93">
        <f>MID(I4,1,2)</f>
      </c>
      <c r="I4" s="93" t="s">
        <v>23418</v>
      </c>
    </row>
    <row xmlns:x14ac="http://schemas.microsoft.com/office/spreadsheetml/2009/9/ac" r="5" x14ac:dyDescent="0.2">
      <c r="A5" s="18" t="s">
        <v>19847</v>
      </c>
      <c r="B5" t="str">
        <f>CONCATENATE("KP ",IF(kododd ="","",VLOOKUP(MID(kododd,1,2),zkraj,2,FALSE)),"(Přebor)")</f>
        <v>KP (Přebor)</v>
      </c>
      <c r="C5" s="15" t="s">
        <v>19939</v>
      </c>
      <c r="D5" s="50">
        <v>0.72916666666666663</v>
      </c>
      <c r="E5" s="15" t="str">
        <f t="shared" si="1"/>
        <v>14</v>
      </c>
      <c r="F5" s="15" t="s">
        <v>8834</v>
      </c>
      <c r="G5" s="15" t="s">
        <v>2268</v>
      </c>
      <c r="H5" s="93">
        <f>MID(I5,1,2)</f>
      </c>
      <c r="I5" s="93" t="s">
        <v>23419</v>
      </c>
    </row>
    <row xmlns:x14ac="http://schemas.microsoft.com/office/spreadsheetml/2009/9/ac" r="6" x14ac:dyDescent="0.2">
      <c r="A6" s="18" t="s">
        <v>19848</v>
      </c>
      <c r="B6" t="str">
        <f>CONCATENATE("KS ",IF(kododd ="","",VLOOKUP(MID(kododd,1,2),zkraj,2,FALSE)),"1. třída")</f>
        <v>KS 1. třída</v>
      </c>
      <c r="C6" s="15" t="s">
        <v>19940</v>
      </c>
      <c r="D6" s="50">
        <v>0.73958333333333337</v>
      </c>
      <c r="E6" s="15" t="str">
        <f t="shared" si="1"/>
        <v>15</v>
      </c>
      <c r="F6" s="15" t="s">
        <v>8835</v>
      </c>
      <c r="G6" s="15" t="s">
        <v>7864</v>
      </c>
      <c r="H6" s="93">
        <f>MID(I6,1,2)</f>
      </c>
      <c r="I6" s="93" t="s">
        <v>23420</v>
      </c>
    </row>
    <row xmlns:x14ac="http://schemas.microsoft.com/office/spreadsheetml/2009/9/ac" r="7" x14ac:dyDescent="0.2">
      <c r="A7" s="43" t="s">
        <v>19849</v>
      </c>
      <c r="B7" t="str">
        <f>CONCATENATE("KS ",IF(kododd ="","",VLOOKUP(MID(kododd,1,2),zkraj,2,FALSE)),"2. třída")</f>
        <v>KS 2. třída</v>
      </c>
      <c r="C7" s="15" t="s">
        <v>7858</v>
      </c>
      <c r="D7" s="50">
        <v>0.75</v>
      </c>
      <c r="E7" s="15" t="str">
        <f t="shared" si="1"/>
        <v>16</v>
      </c>
      <c r="F7" s="15" t="s">
        <v>8836</v>
      </c>
      <c r="G7" s="15" t="s">
        <v>7865</v>
      </c>
      <c r="H7" s="93">
        <f>MID(I7,1,2)</f>
      </c>
      <c r="I7" s="93" t="s">
        <v>23421</v>
      </c>
    </row>
    <row xmlns:x14ac="http://schemas.microsoft.com/office/spreadsheetml/2009/9/ac" r="8" x14ac:dyDescent="0.2">
      <c r="A8" s="43" t="s">
        <v>21350</v>
      </c>
      <c r="B8" t="str">
        <f>CONCATENATE("KS ",IF(kododd ="","",VLOOKUP(MID(kododd,1,2),zkraj,2,FALSE)),"3. třída")</f>
        <v>KS 3. třída</v>
      </c>
      <c r="C8" s="15" t="s">
        <v>7859</v>
      </c>
      <c r="D8" s="50">
        <v>0.76041666666666663</v>
      </c>
      <c r="E8" s="15" t="str">
        <f t="shared" si="1"/>
        <v>17</v>
      </c>
      <c r="F8" s="15" t="s">
        <v>8837</v>
      </c>
      <c r="G8" s="15" t="s">
        <v>7866</v>
      </c>
      <c r="H8" s="93">
        <f>MID(I8,1,2)</f>
      </c>
      <c r="I8" s="93" t="s">
        <v>23422</v>
      </c>
    </row>
    <row xmlns:x14ac="http://schemas.microsoft.com/office/spreadsheetml/2009/9/ac" r="9" x14ac:dyDescent="0.2">
      <c r="A9" s="43" t="s">
        <v>21351</v>
      </c>
      <c r="B9" t="str">
        <f>CONCATENATE("KS ",IF(kododd ="","",VLOOKUP(MID(kododd,1,2),zkraj,2,FALSE)),"4. třída")</f>
        <v>KS 4. třída</v>
      </c>
      <c r="C9" s="15"/>
      <c r="D9" s="50">
        <v>0.77083333333333337</v>
      </c>
      <c r="E9" s="15" t="str">
        <f t="shared" si="1"/>
        <v>18</v>
      </c>
      <c r="F9" s="15" t="s">
        <v>8838</v>
      </c>
      <c r="G9" s="15" t="s">
        <v>7867</v>
      </c>
      <c r="H9" s="93">
        <f>MID(I9,1,2)</f>
      </c>
      <c r="I9" s="93" t="s">
        <v>23423</v>
      </c>
    </row>
    <row xmlns:x14ac="http://schemas.microsoft.com/office/spreadsheetml/2009/9/ac" r="10" x14ac:dyDescent="0.2">
      <c r="A10" s="43" t="s">
        <v>21352</v>
      </c>
      <c r="B10" t="str">
        <f>CONCATENATE("KS ",IF(kododd ="","",VLOOKUP(MID(kododd,1,2),zkraj,2,FALSE)),"5. třída")</f>
        <v>KS 5. třída</v>
      </c>
      <c r="D10" s="15"/>
      <c r="E10" s="15" t="str">
        <f t="shared" si="1"/>
        <v>19</v>
      </c>
      <c r="F10" s="15" t="s">
        <v>8839</v>
      </c>
      <c r="G10" s="15" t="s">
        <v>2267</v>
      </c>
      <c r="H10" s="93">
        <f>MID(I10,1,2)</f>
      </c>
      <c r="I10" s="93" t="s">
        <v>23424</v>
      </c>
    </row>
    <row xmlns:x14ac="http://schemas.microsoft.com/office/spreadsheetml/2009/9/ac" r="11" x14ac:dyDescent="0.2">
      <c r="D11" s="15"/>
      <c r="E11" s="15" t="str">
        <f t="shared" si="1"/>
        <v>21</v>
      </c>
      <c r="F11" s="15" t="s">
        <v>8840</v>
      </c>
      <c r="G11" s="15" t="s">
        <v>2262</v>
      </c>
      <c r="H11" s="93">
        <f>MID(I11,1,2)</f>
      </c>
      <c r="I11" s="93" t="s">
        <v>23425</v>
      </c>
    </row>
    <row xmlns:x14ac="http://schemas.microsoft.com/office/spreadsheetml/2009/9/ac" r="12" x14ac:dyDescent="0.2">
      <c r="C12" s="15"/>
      <c r="D12" s="15"/>
      <c r="E12" s="15" t="str">
        <f t="shared" si="1"/>
        <v>22</v>
      </c>
      <c r="F12" s="15" t="s">
        <v>8841</v>
      </c>
      <c r="G12" s="15" t="s">
        <v>2263</v>
      </c>
      <c r="H12" s="93">
        <f>MID(I12,1,2)</f>
      </c>
      <c r="I12" s="93" t="s">
        <v>23426</v>
      </c>
    </row>
    <row xmlns:x14ac="http://schemas.microsoft.com/office/spreadsheetml/2009/9/ac" r="13" x14ac:dyDescent="0.2">
      <c r="A13" s="16"/>
      <c r="C13" s="15"/>
      <c r="D13" s="15"/>
      <c r="E13" s="15" t="str">
        <f t="shared" si="1"/>
        <v>23</v>
      </c>
      <c r="F13" s="15" t="s">
        <v>8842</v>
      </c>
      <c r="G13" s="15" t="s">
        <v>2264</v>
      </c>
      <c r="H13" s="93">
        <f>MID(I13,1,2)</f>
      </c>
      <c r="I13" s="93" t="s">
        <v>23427</v>
      </c>
    </row>
    <row xmlns:x14ac="http://schemas.microsoft.com/office/spreadsheetml/2009/9/ac" r="14" x14ac:dyDescent="0.2">
      <c r="C14" s="15"/>
      <c r="D14" s="15"/>
      <c r="E14" s="15" t="str">
        <f t="shared" si="1"/>
        <v>24</v>
      </c>
      <c r="F14" s="15" t="s">
        <v>8843</v>
      </c>
      <c r="G14" s="15" t="s">
        <v>2265</v>
      </c>
      <c r="H14" s="93">
        <f>MID(I14,1,2)</f>
      </c>
      <c r="I14" s="93" t="s">
        <v>23428</v>
      </c>
    </row>
    <row xmlns:x14ac="http://schemas.microsoft.com/office/spreadsheetml/2009/9/ac" r="15" x14ac:dyDescent="0.2">
      <c r="C15" s="15"/>
      <c r="D15" s="15"/>
      <c r="E15" s="15" t="str">
        <f t="shared" si="1"/>
        <v>25</v>
      </c>
      <c r="F15" s="15" t="s">
        <v>8844</v>
      </c>
      <c r="G15" s="15" t="s">
        <v>2266</v>
      </c>
      <c r="H15" s="93">
        <f>MID(I15,1,2)</f>
      </c>
      <c r="I15" s="93" t="s">
        <v>23429</v>
      </c>
    </row>
    <row xmlns:x14ac="http://schemas.microsoft.com/office/spreadsheetml/2009/9/ac" r="16" x14ac:dyDescent="0.2">
      <c r="C16" s="15"/>
      <c r="D16" s="15"/>
      <c r="E16" s="15"/>
      <c r="F16" s="15"/>
      <c r="G16" s="15"/>
      <c r="H16" s="93">
        <f>MID(I16,1,2)</f>
      </c>
      <c r="I16" s="93" t="s">
        <v>23430</v>
      </c>
    </row>
    <row xmlns:x14ac="http://schemas.microsoft.com/office/spreadsheetml/2009/9/ac" r="17" x14ac:dyDescent="0.2">
      <c r="C17" s="16"/>
      <c r="D17" s="16"/>
      <c r="E17" s="16"/>
      <c r="F17" s="16"/>
      <c r="G17" s="16"/>
      <c r="H17" s="93">
        <f>MID(I17,1,2)</f>
      </c>
      <c r="I17" s="93" t="s">
        <v>23431</v>
      </c>
    </row>
    <row xmlns:x14ac="http://schemas.microsoft.com/office/spreadsheetml/2009/9/ac" r="18" x14ac:dyDescent="0.2">
      <c r="C18" s="16"/>
      <c r="D18" s="16"/>
      <c r="E18" s="16"/>
      <c r="F18" s="16"/>
      <c r="G18" s="16"/>
      <c r="H18" s="93">
        <f>MID(I18,1,2)</f>
      </c>
      <c r="I18" s="93" t="s">
        <v>23432</v>
      </c>
    </row>
    <row xmlns:x14ac="http://schemas.microsoft.com/office/spreadsheetml/2009/9/ac" r="19" x14ac:dyDescent="0.2">
      <c r="A19" s="16"/>
      <c r="C19" s="16"/>
      <c r="D19" s="16"/>
      <c r="E19" s="16"/>
      <c r="F19" s="16"/>
      <c r="G19" s="16"/>
      <c r="H19" s="93">
        <f>MID(I19,1,2)</f>
      </c>
      <c r="I19" s="93" t="s">
        <v>23433</v>
      </c>
    </row>
    <row xmlns:x14ac="http://schemas.microsoft.com/office/spreadsheetml/2009/9/ac" r="20" x14ac:dyDescent="0.2">
      <c r="C20" s="16"/>
      <c r="D20" s="16"/>
      <c r="E20" s="16"/>
      <c r="F20" s="16"/>
      <c r="G20" s="16"/>
      <c r="H20" s="93">
        <f>MID(I20,1,2)</f>
      </c>
      <c r="I20" s="93" t="s">
        <v>23434</v>
      </c>
    </row>
    <row xmlns:x14ac="http://schemas.microsoft.com/office/spreadsheetml/2009/9/ac" r="21" x14ac:dyDescent="0.2">
      <c r="C21" s="16"/>
      <c r="D21" s="16"/>
      <c r="E21" s="16"/>
      <c r="F21" s="16"/>
      <c r="G21" s="16"/>
      <c r="H21" s="93">
        <f>MID(I21,1,2)</f>
      </c>
      <c r="I21" s="93" t="s">
        <v>23435</v>
      </c>
    </row>
    <row xmlns:x14ac="http://schemas.microsoft.com/office/spreadsheetml/2009/9/ac" r="22" x14ac:dyDescent="0.2">
      <c r="C22" s="16"/>
      <c r="D22" s="16"/>
      <c r="E22" s="16"/>
      <c r="F22" s="16"/>
      <c r="G22" s="16"/>
      <c r="H22" s="93">
        <f>MID(I22,1,2)</f>
      </c>
      <c r="I22" s="93" t="s">
        <v>23436</v>
      </c>
    </row>
    <row xmlns:x14ac="http://schemas.microsoft.com/office/spreadsheetml/2009/9/ac" r="23" x14ac:dyDescent="0.2">
      <c r="C23" s="16"/>
      <c r="D23" s="16"/>
      <c r="E23" s="16"/>
      <c r="F23" s="16"/>
      <c r="G23" s="16"/>
      <c r="H23" s="93">
        <f>MID(I23,1,2)</f>
      </c>
      <c r="I23" s="93" t="s">
        <v>23437</v>
      </c>
    </row>
    <row xmlns:x14ac="http://schemas.microsoft.com/office/spreadsheetml/2009/9/ac" r="24" x14ac:dyDescent="0.2">
      <c r="C24" s="16"/>
      <c r="D24" s="16"/>
      <c r="E24" s="16"/>
      <c r="F24" s="16"/>
      <c r="G24" s="16"/>
      <c r="H24" s="93">
        <f>MID(I24,1,2)</f>
      </c>
      <c r="I24" s="93" t="s">
        <v>23438</v>
      </c>
    </row>
    <row xmlns:x14ac="http://schemas.microsoft.com/office/spreadsheetml/2009/9/ac" r="25" x14ac:dyDescent="0.2">
      <c r="C25" s="16"/>
      <c r="D25" s="16"/>
      <c r="E25" s="16"/>
      <c r="F25" s="16"/>
      <c r="G25" s="16"/>
      <c r="H25" s="93">
        <f>MID(I25,1,2)</f>
      </c>
      <c r="I25" s="93" t="s">
        <v>23439</v>
      </c>
    </row>
    <row xmlns:x14ac="http://schemas.microsoft.com/office/spreadsheetml/2009/9/ac" r="26" x14ac:dyDescent="0.2">
      <c r="C26" s="16"/>
      <c r="D26" s="16"/>
      <c r="E26" s="16"/>
      <c r="F26" s="16"/>
      <c r="G26" s="16"/>
      <c r="H26" s="93">
        <f>MID(I26,1,2)</f>
      </c>
      <c r="I26" s="93" t="s">
        <v>23440</v>
      </c>
    </row>
    <row xmlns:x14ac="http://schemas.microsoft.com/office/spreadsheetml/2009/9/ac" r="27" x14ac:dyDescent="0.2">
      <c r="C27" s="16"/>
      <c r="D27" s="16"/>
      <c r="E27" s="16"/>
      <c r="F27" s="16"/>
      <c r="G27" s="16"/>
      <c r="H27" s="93">
        <f>MID(I27,1,2)</f>
      </c>
      <c r="I27" s="93" t="s">
        <v>23441</v>
      </c>
    </row>
    <row xmlns:x14ac="http://schemas.microsoft.com/office/spreadsheetml/2009/9/ac" r="28" x14ac:dyDescent="0.2">
      <c r="C28" s="16"/>
      <c r="D28" s="16"/>
      <c r="E28" s="16"/>
      <c r="F28" s="16"/>
      <c r="G28" s="16"/>
      <c r="H28" s="93">
        <f>MID(I28,1,2)</f>
      </c>
      <c r="I28" s="93" t="s">
        <v>23442</v>
      </c>
    </row>
    <row xmlns:x14ac="http://schemas.microsoft.com/office/spreadsheetml/2009/9/ac" r="29" x14ac:dyDescent="0.2">
      <c r="C29" s="16"/>
      <c r="D29" s="16"/>
      <c r="E29" s="16"/>
      <c r="F29" s="16"/>
      <c r="G29" s="16"/>
      <c r="H29" s="93">
        <f>MID(I29,1,2)</f>
      </c>
      <c r="I29" s="93" t="s">
        <v>23443</v>
      </c>
    </row>
    <row xmlns:x14ac="http://schemas.microsoft.com/office/spreadsheetml/2009/9/ac" r="30" x14ac:dyDescent="0.2">
      <c r="A30" s="16"/>
      <c r="C30" s="16"/>
      <c r="D30" s="16"/>
      <c r="E30" s="16"/>
      <c r="F30" s="16"/>
      <c r="G30" s="16"/>
      <c r="H30" s="93">
        <f>MID(I30,1,2)</f>
      </c>
      <c r="I30" s="93" t="s">
        <v>28035</v>
      </c>
    </row>
    <row xmlns:x14ac="http://schemas.microsoft.com/office/spreadsheetml/2009/9/ac" r="31" x14ac:dyDescent="0.2">
      <c r="A31" s="16"/>
      <c r="C31" s="16"/>
      <c r="D31" s="16"/>
      <c r="E31" s="16"/>
      <c r="F31" s="16"/>
      <c r="G31" s="16"/>
      <c r="H31" s="93">
        <f>MID(I31,1,2)</f>
      </c>
      <c r="I31" s="93" t="s">
        <v>23444</v>
      </c>
    </row>
    <row xmlns:x14ac="http://schemas.microsoft.com/office/spreadsheetml/2009/9/ac" r="32" x14ac:dyDescent="0.2">
      <c r="A32" s="16"/>
      <c r="C32" s="16"/>
      <c r="D32" s="16"/>
      <c r="E32" s="16"/>
      <c r="F32" s="16"/>
      <c r="G32" s="16"/>
      <c r="H32" s="93">
        <f>MID(I32,1,2)</f>
      </c>
      <c r="I32" s="93" t="s">
        <v>23445</v>
      </c>
    </row>
    <row xmlns:x14ac="http://schemas.microsoft.com/office/spreadsheetml/2009/9/ac" r="33" x14ac:dyDescent="0.2">
      <c r="A33" s="16"/>
      <c r="C33" s="16"/>
      <c r="D33" s="16"/>
      <c r="E33" s="16"/>
      <c r="F33" s="16"/>
      <c r="G33" s="16"/>
      <c r="H33" s="93">
        <f>MID(I33,1,2)</f>
      </c>
      <c r="I33" s="93" t="s">
        <v>23446</v>
      </c>
    </row>
    <row xmlns:x14ac="http://schemas.microsoft.com/office/spreadsheetml/2009/9/ac" r="34" x14ac:dyDescent="0.2">
      <c r="A34" s="16"/>
      <c r="C34" s="16"/>
      <c r="D34" s="16"/>
      <c r="E34" s="16"/>
      <c r="F34" s="16"/>
      <c r="G34" s="16"/>
      <c r="H34" s="93">
        <f>MID(I34,1,2)</f>
      </c>
      <c r="I34" s="93" t="s">
        <v>23447</v>
      </c>
    </row>
    <row xmlns:x14ac="http://schemas.microsoft.com/office/spreadsheetml/2009/9/ac" r="35" x14ac:dyDescent="0.2">
      <c r="A35" s="16"/>
      <c r="C35" s="16"/>
      <c r="D35" s="16"/>
      <c r="E35" s="16"/>
      <c r="F35" s="16"/>
      <c r="G35" s="16"/>
      <c r="H35" s="93">
        <f>MID(I35,1,2)</f>
      </c>
      <c r="I35" s="93" t="s">
        <v>23448</v>
      </c>
    </row>
    <row xmlns:x14ac="http://schemas.microsoft.com/office/spreadsheetml/2009/9/ac" r="36" x14ac:dyDescent="0.2">
      <c r="A36" s="16"/>
      <c r="C36" s="16"/>
      <c r="D36" s="16"/>
      <c r="E36" s="16"/>
      <c r="F36" s="16"/>
      <c r="G36" s="16"/>
      <c r="H36" s="93">
        <f>MID(I36,1,2)</f>
      </c>
      <c r="I36" s="93" t="s">
        <v>26120</v>
      </c>
    </row>
    <row xmlns:x14ac="http://schemas.microsoft.com/office/spreadsheetml/2009/9/ac" r="37" x14ac:dyDescent="0.2">
      <c r="A37" s="16"/>
      <c r="C37" s="16"/>
      <c r="D37" s="16"/>
      <c r="E37" s="16"/>
      <c r="F37" s="16"/>
      <c r="G37" s="16"/>
      <c r="H37" s="93">
        <f>MID(I37,1,2)</f>
      </c>
      <c r="I37" s="93" t="s">
        <v>26121</v>
      </c>
    </row>
    <row xmlns:x14ac="http://schemas.microsoft.com/office/spreadsheetml/2009/9/ac" r="38" x14ac:dyDescent="0.2">
      <c r="A38" s="16"/>
      <c r="C38" s="16"/>
      <c r="D38" s="16"/>
      <c r="E38" s="16"/>
      <c r="F38" s="16"/>
      <c r="G38" s="16"/>
      <c r="H38" s="93">
        <f>MID(I38,1,2)</f>
      </c>
      <c r="I38" s="93" t="s">
        <v>26122</v>
      </c>
    </row>
    <row xmlns:x14ac="http://schemas.microsoft.com/office/spreadsheetml/2009/9/ac" r="39" x14ac:dyDescent="0.2">
      <c r="A39" s="16"/>
      <c r="C39" s="16"/>
      <c r="D39" s="16"/>
      <c r="E39" s="16"/>
      <c r="F39" s="16"/>
      <c r="G39" s="16"/>
      <c r="H39" s="93">
        <f>MID(I39,1,2)</f>
      </c>
      <c r="I39" s="93" t="s">
        <v>28036</v>
      </c>
    </row>
    <row xmlns:x14ac="http://schemas.microsoft.com/office/spreadsheetml/2009/9/ac" r="40" x14ac:dyDescent="0.2">
      <c r="A40" s="16"/>
      <c r="C40" s="16"/>
      <c r="D40" s="16"/>
      <c r="E40" s="16"/>
      <c r="F40" s="16"/>
      <c r="G40" s="16"/>
      <c r="H40" s="93">
        <f>MID(I40,1,2)</f>
      </c>
      <c r="I40" s="93" t="s">
        <v>28037</v>
      </c>
    </row>
    <row xmlns:x14ac="http://schemas.microsoft.com/office/spreadsheetml/2009/9/ac" r="41" x14ac:dyDescent="0.2">
      <c r="A41" s="16"/>
      <c r="C41" s="16"/>
      <c r="D41" s="16"/>
      <c r="E41" s="16"/>
      <c r="F41" s="16"/>
      <c r="G41" s="16"/>
      <c r="H41" s="93">
        <f>MID(I41,1,2)</f>
      </c>
      <c r="I41" s="93" t="s">
        <v>23450</v>
      </c>
    </row>
    <row xmlns:x14ac="http://schemas.microsoft.com/office/spreadsheetml/2009/9/ac" r="42" x14ac:dyDescent="0.2">
      <c r="A42" s="16"/>
      <c r="C42" s="16"/>
      <c r="D42" s="16"/>
      <c r="E42" s="16"/>
      <c r="F42" s="16"/>
      <c r="G42" s="16"/>
      <c r="H42" s="93">
        <f>MID(I42,1,2)</f>
      </c>
      <c r="I42" s="93" t="s">
        <v>23451</v>
      </c>
    </row>
    <row xmlns:x14ac="http://schemas.microsoft.com/office/spreadsheetml/2009/9/ac" r="43" x14ac:dyDescent="0.2">
      <c r="A43" s="16"/>
      <c r="C43" s="16"/>
      <c r="D43" s="16"/>
      <c r="E43" s="16"/>
      <c r="F43" s="16"/>
      <c r="G43" s="16"/>
      <c r="H43" s="93">
        <f>MID(I43,1,2)</f>
      </c>
      <c r="I43" s="93" t="s">
        <v>28038</v>
      </c>
    </row>
    <row xmlns:x14ac="http://schemas.microsoft.com/office/spreadsheetml/2009/9/ac" r="44" x14ac:dyDescent="0.2">
      <c r="A44" s="16"/>
      <c r="C44" s="16"/>
      <c r="D44" s="16"/>
      <c r="E44" s="16"/>
      <c r="F44" s="16"/>
      <c r="G44" s="16"/>
      <c r="H44" s="93">
        <f>MID(I44,1,2)</f>
      </c>
      <c r="I44" s="93" t="s">
        <v>23452</v>
      </c>
    </row>
    <row xmlns:x14ac="http://schemas.microsoft.com/office/spreadsheetml/2009/9/ac" r="45" x14ac:dyDescent="0.2">
      <c r="A45" s="16"/>
      <c r="C45" s="16"/>
      <c r="D45" s="16"/>
      <c r="E45" s="16"/>
      <c r="F45" s="16"/>
      <c r="G45" s="16"/>
      <c r="H45" s="93">
        <f>MID(I45,1,2)</f>
      </c>
      <c r="I45" s="93" t="s">
        <v>23453</v>
      </c>
    </row>
    <row xmlns:x14ac="http://schemas.microsoft.com/office/spreadsheetml/2009/9/ac" r="46" x14ac:dyDescent="0.2">
      <c r="A46" s="16"/>
      <c r="C46" s="16"/>
      <c r="D46" s="16"/>
      <c r="E46" s="16"/>
      <c r="F46" s="16"/>
      <c r="G46" s="16"/>
      <c r="H46" s="93">
        <f>MID(I46,1,2)</f>
      </c>
      <c r="I46" s="93" t="s">
        <v>23454</v>
      </c>
    </row>
    <row xmlns:x14ac="http://schemas.microsoft.com/office/spreadsheetml/2009/9/ac" r="47" x14ac:dyDescent="0.2">
      <c r="A47" s="16"/>
      <c r="C47" s="16"/>
      <c r="D47" s="16"/>
      <c r="E47" s="16"/>
      <c r="F47" s="16"/>
      <c r="G47" s="16"/>
      <c r="H47" s="93">
        <f>MID(I47,1,2)</f>
      </c>
      <c r="I47" s="93" t="s">
        <v>23455</v>
      </c>
    </row>
    <row xmlns:x14ac="http://schemas.microsoft.com/office/spreadsheetml/2009/9/ac" r="48" x14ac:dyDescent="0.2">
      <c r="A48" s="16"/>
      <c r="C48" s="16"/>
      <c r="D48" s="16"/>
      <c r="E48" s="16"/>
      <c r="F48" s="16"/>
      <c r="G48" s="16"/>
      <c r="H48" s="93">
        <f>MID(I48,1,2)</f>
      </c>
      <c r="I48" s="93" t="s">
        <v>23456</v>
      </c>
    </row>
    <row xmlns:x14ac="http://schemas.microsoft.com/office/spreadsheetml/2009/9/ac" r="49" x14ac:dyDescent="0.2">
      <c r="A49" s="16"/>
      <c r="C49" s="16"/>
      <c r="D49" s="16"/>
      <c r="E49" s="16"/>
      <c r="F49" s="16"/>
      <c r="G49" s="16"/>
      <c r="H49" s="93">
        <f>MID(I49,1,2)</f>
      </c>
      <c r="I49" s="93" t="s">
        <v>23457</v>
      </c>
    </row>
    <row xmlns:x14ac="http://schemas.microsoft.com/office/spreadsheetml/2009/9/ac" r="50" x14ac:dyDescent="0.2">
      <c r="A50" s="16"/>
      <c r="C50" s="16"/>
      <c r="D50" s="16"/>
      <c r="E50" s="16"/>
      <c r="F50" s="16"/>
      <c r="G50" s="16"/>
      <c r="H50" s="93">
        <f>MID(I50,1,2)</f>
      </c>
      <c r="I50" s="93" t="s">
        <v>23458</v>
      </c>
    </row>
    <row xmlns:x14ac="http://schemas.microsoft.com/office/spreadsheetml/2009/9/ac" r="51" x14ac:dyDescent="0.2">
      <c r="A51" s="16"/>
      <c r="C51" s="16"/>
      <c r="D51" s="16"/>
      <c r="E51" s="16"/>
      <c r="F51" s="16"/>
      <c r="G51" s="16"/>
      <c r="H51" s="93">
        <f>MID(I51,1,2)</f>
      </c>
      <c r="I51" s="93" t="s">
        <v>23459</v>
      </c>
    </row>
    <row xmlns:x14ac="http://schemas.microsoft.com/office/spreadsheetml/2009/9/ac" r="52" x14ac:dyDescent="0.2">
      <c r="A52" s="16"/>
      <c r="C52" s="16"/>
      <c r="D52" s="16"/>
      <c r="E52" s="16"/>
      <c r="F52" s="16"/>
      <c r="G52" s="16"/>
      <c r="H52" s="93">
        <f>MID(I52,1,2)</f>
      </c>
      <c r="I52" s="93" t="s">
        <v>23460</v>
      </c>
    </row>
    <row xmlns:x14ac="http://schemas.microsoft.com/office/spreadsheetml/2009/9/ac" r="53" x14ac:dyDescent="0.2">
      <c r="A53" s="16"/>
      <c r="C53" s="16"/>
      <c r="D53" s="16"/>
      <c r="E53" s="16"/>
      <c r="F53" s="16"/>
      <c r="G53" s="16"/>
      <c r="H53" s="93">
        <f>MID(I53,1,2)</f>
      </c>
      <c r="I53" s="93" t="s">
        <v>23461</v>
      </c>
    </row>
    <row xmlns:x14ac="http://schemas.microsoft.com/office/spreadsheetml/2009/9/ac" r="54" x14ac:dyDescent="0.2">
      <c r="A54" s="16"/>
      <c r="C54" s="16"/>
      <c r="D54" s="16"/>
      <c r="E54" s="16"/>
      <c r="F54" s="16"/>
      <c r="G54" s="16"/>
      <c r="H54" s="93">
        <f>MID(I54,1,2)</f>
      </c>
      <c r="I54" s="93" t="s">
        <v>23462</v>
      </c>
    </row>
    <row xmlns:x14ac="http://schemas.microsoft.com/office/spreadsheetml/2009/9/ac" r="55" x14ac:dyDescent="0.2">
      <c r="A55" s="16"/>
      <c r="C55" s="16"/>
      <c r="D55" s="16"/>
      <c r="E55" s="16"/>
      <c r="F55" s="16"/>
      <c r="G55" s="16"/>
      <c r="H55" s="93">
        <f>MID(I55,1,2)</f>
      </c>
      <c r="I55" s="93" t="s">
        <v>23463</v>
      </c>
    </row>
    <row xmlns:x14ac="http://schemas.microsoft.com/office/spreadsheetml/2009/9/ac" r="56" x14ac:dyDescent="0.2">
      <c r="A56" s="16"/>
      <c r="C56" s="16"/>
      <c r="D56" s="16"/>
      <c r="E56" s="16"/>
      <c r="F56" s="16"/>
      <c r="G56" s="16"/>
      <c r="H56" s="93">
        <f>MID(I56,1,2)</f>
      </c>
      <c r="I56" s="93" t="s">
        <v>23464</v>
      </c>
    </row>
    <row xmlns:x14ac="http://schemas.microsoft.com/office/spreadsheetml/2009/9/ac" r="57" x14ac:dyDescent="0.2">
      <c r="A57" s="16"/>
      <c r="B57" s="17"/>
      <c r="C57" s="16"/>
      <c r="D57" s="16"/>
      <c r="E57" s="16"/>
      <c r="F57" s="16"/>
      <c r="G57" s="16"/>
      <c r="H57" s="93">
        <f>MID(I57,1,2)</f>
      </c>
      <c r="I57" s="93" t="s">
        <v>23465</v>
      </c>
    </row>
    <row xmlns:x14ac="http://schemas.microsoft.com/office/spreadsheetml/2009/9/ac" r="58" x14ac:dyDescent="0.2">
      <c r="A58" s="16"/>
      <c r="C58" s="16"/>
      <c r="D58" s="16"/>
      <c r="E58" s="16"/>
      <c r="F58" s="16"/>
      <c r="G58" s="16"/>
      <c r="H58" s="93">
        <f>MID(I58,1,2)</f>
      </c>
      <c r="I58" s="93" t="s">
        <v>23466</v>
      </c>
    </row>
    <row xmlns:x14ac="http://schemas.microsoft.com/office/spreadsheetml/2009/9/ac" r="59" x14ac:dyDescent="0.2">
      <c r="A59" s="16"/>
      <c r="C59" s="16"/>
      <c r="D59" s="16"/>
      <c r="E59" s="16"/>
      <c r="F59" s="16"/>
      <c r="G59" s="16"/>
      <c r="H59" s="93">
        <f>MID(I59,1,2)</f>
      </c>
      <c r="I59" s="93" t="s">
        <v>23467</v>
      </c>
    </row>
    <row xmlns:x14ac="http://schemas.microsoft.com/office/spreadsheetml/2009/9/ac" r="60" x14ac:dyDescent="0.2">
      <c r="A60" s="16"/>
      <c r="C60" s="16"/>
      <c r="D60" s="16"/>
      <c r="E60" s="16"/>
      <c r="F60" s="16"/>
      <c r="G60" s="16"/>
      <c r="H60" s="93">
        <f>MID(I60,1,2)</f>
      </c>
      <c r="I60" s="93" t="s">
        <v>23468</v>
      </c>
    </row>
    <row xmlns:x14ac="http://schemas.microsoft.com/office/spreadsheetml/2009/9/ac" r="61" x14ac:dyDescent="0.2">
      <c r="A61" s="16"/>
      <c r="C61" s="16"/>
      <c r="D61" s="16"/>
      <c r="E61" s="16"/>
      <c r="F61" s="16"/>
      <c r="G61" s="16"/>
      <c r="H61" s="93">
        <f>MID(I61,1,2)</f>
      </c>
      <c r="I61" s="93" t="s">
        <v>23469</v>
      </c>
    </row>
    <row xmlns:x14ac="http://schemas.microsoft.com/office/spreadsheetml/2009/9/ac" r="62" x14ac:dyDescent="0.2">
      <c r="A62" s="16"/>
      <c r="C62" s="16"/>
      <c r="D62" s="16"/>
      <c r="E62" s="16"/>
      <c r="F62" s="16"/>
      <c r="G62" s="16"/>
      <c r="H62" s="93">
        <f>MID(I62,1,2)</f>
      </c>
      <c r="I62" s="93" t="s">
        <v>23470</v>
      </c>
    </row>
    <row xmlns:x14ac="http://schemas.microsoft.com/office/spreadsheetml/2009/9/ac" r="63" x14ac:dyDescent="0.2">
      <c r="A63" s="16"/>
      <c r="C63" s="16"/>
      <c r="D63" s="16"/>
      <c r="E63" s="16"/>
      <c r="F63" s="16"/>
      <c r="G63" s="16"/>
      <c r="H63" s="93">
        <f>MID(I63,1,2)</f>
      </c>
      <c r="I63" s="93" t="s">
        <v>23471</v>
      </c>
    </row>
    <row xmlns:x14ac="http://schemas.microsoft.com/office/spreadsheetml/2009/9/ac" r="64" x14ac:dyDescent="0.2">
      <c r="A64" s="16"/>
      <c r="C64" s="16"/>
      <c r="D64" s="16"/>
      <c r="E64" s="16"/>
      <c r="F64" s="16"/>
      <c r="G64" s="16"/>
      <c r="H64" s="93">
        <f>MID(I64,1,2)</f>
      </c>
      <c r="I64" s="93" t="s">
        <v>23472</v>
      </c>
    </row>
    <row xmlns:x14ac="http://schemas.microsoft.com/office/spreadsheetml/2009/9/ac" r="65" x14ac:dyDescent="0.2">
      <c r="A65" s="16"/>
      <c r="B65" s="17"/>
      <c r="C65" s="16"/>
      <c r="D65" s="16"/>
      <c r="E65" s="16"/>
      <c r="F65" s="16"/>
      <c r="G65" s="16"/>
      <c r="H65" s="93">
        <f>MID(I65,1,2)</f>
      </c>
      <c r="I65" s="93" t="s">
        <v>23473</v>
      </c>
    </row>
    <row xmlns:x14ac="http://schemas.microsoft.com/office/spreadsheetml/2009/9/ac" r="66" x14ac:dyDescent="0.2">
      <c r="A66" s="16"/>
      <c r="B66" s="16"/>
      <c r="C66" s="16"/>
      <c r="D66" s="16"/>
      <c r="E66" s="16"/>
      <c r="F66" s="16"/>
      <c r="G66" s="16"/>
      <c r="H66" s="93">
        <f>MID(I66,1,2)</f>
      </c>
      <c r="I66" s="93" t="s">
        <v>23474</v>
      </c>
    </row>
    <row xmlns:x14ac="http://schemas.microsoft.com/office/spreadsheetml/2009/9/ac" r="67" x14ac:dyDescent="0.2">
      <c r="A67" s="19"/>
      <c r="B67" s="19"/>
      <c r="C67" s="19"/>
      <c r="D67" s="19"/>
      <c r="E67" s="19"/>
      <c r="F67" s="19"/>
      <c r="G67" s="19"/>
      <c r="H67" s="93">
        <f>MID(I67,1,2)</f>
      </c>
      <c r="I67" s="93" t="s">
        <v>28039</v>
      </c>
    </row>
    <row xmlns:x14ac="http://schemas.microsoft.com/office/spreadsheetml/2009/9/ac" r="68" x14ac:dyDescent="0.2">
      <c r="A68" s="19"/>
      <c r="B68" s="19"/>
      <c r="C68" s="19"/>
      <c r="D68" s="19"/>
      <c r="E68" s="19"/>
      <c r="F68" s="19"/>
      <c r="G68" s="19"/>
      <c r="H68" s="93">
        <f>MID(I68,1,2)</f>
      </c>
      <c r="I68" s="93" t="s">
        <v>23475</v>
      </c>
    </row>
    <row xmlns:x14ac="http://schemas.microsoft.com/office/spreadsheetml/2009/9/ac" r="69" x14ac:dyDescent="0.2">
      <c r="H69" s="93">
        <f>MID(I69,1,2)</f>
      </c>
      <c r="I69" s="93" t="s">
        <v>23476</v>
      </c>
    </row>
    <row xmlns:x14ac="http://schemas.microsoft.com/office/spreadsheetml/2009/9/ac" r="70" x14ac:dyDescent="0.2">
      <c r="H70" s="93">
        <f>MID(I70,1,2)</f>
      </c>
      <c r="I70" s="93" t="s">
        <v>23477</v>
      </c>
    </row>
    <row xmlns:x14ac="http://schemas.microsoft.com/office/spreadsheetml/2009/9/ac" r="71" x14ac:dyDescent="0.2">
      <c r="H71" s="93">
        <f>MID(I71,1,2)</f>
      </c>
      <c r="I71" s="93" t="s">
        <v>23478</v>
      </c>
    </row>
    <row xmlns:x14ac="http://schemas.microsoft.com/office/spreadsheetml/2009/9/ac" r="72" x14ac:dyDescent="0.2">
      <c r="H72" s="93">
        <f>MID(I72,1,2)</f>
      </c>
      <c r="I72" s="93" t="s">
        <v>23479</v>
      </c>
    </row>
    <row xmlns:x14ac="http://schemas.microsoft.com/office/spreadsheetml/2009/9/ac" r="73" x14ac:dyDescent="0.2">
      <c r="H73" s="93">
        <f>MID(I73,1,2)</f>
      </c>
      <c r="I73" s="93" t="s">
        <v>23480</v>
      </c>
    </row>
    <row xmlns:x14ac="http://schemas.microsoft.com/office/spreadsheetml/2009/9/ac" r="74" x14ac:dyDescent="0.2">
      <c r="H74" s="93">
        <f>MID(I74,1,2)</f>
      </c>
      <c r="I74" s="93" t="s">
        <v>23481</v>
      </c>
    </row>
    <row xmlns:x14ac="http://schemas.microsoft.com/office/spreadsheetml/2009/9/ac" r="75" x14ac:dyDescent="0.2">
      <c r="H75" s="93">
        <f>MID(I75,1,2)</f>
      </c>
      <c r="I75" s="93" t="s">
        <v>23482</v>
      </c>
    </row>
    <row xmlns:x14ac="http://schemas.microsoft.com/office/spreadsheetml/2009/9/ac" r="76" x14ac:dyDescent="0.2">
      <c r="H76" s="93">
        <f>MID(I76,1,2)</f>
      </c>
      <c r="I76" s="93" t="s">
        <v>23483</v>
      </c>
    </row>
    <row xmlns:x14ac="http://schemas.microsoft.com/office/spreadsheetml/2009/9/ac" r="77" x14ac:dyDescent="0.2">
      <c r="H77" s="93">
        <f>MID(I77,1,2)</f>
      </c>
      <c r="I77" s="93" t="s">
        <v>23485</v>
      </c>
    </row>
    <row xmlns:x14ac="http://schemas.microsoft.com/office/spreadsheetml/2009/9/ac" r="78" x14ac:dyDescent="0.2">
      <c r="H78" s="93">
        <f>MID(I78,1,2)</f>
      </c>
      <c r="I78" s="93" t="s">
        <v>23486</v>
      </c>
    </row>
    <row xmlns:x14ac="http://schemas.microsoft.com/office/spreadsheetml/2009/9/ac" r="79" x14ac:dyDescent="0.2">
      <c r="H79" s="93">
        <f>MID(I79,1,2)</f>
      </c>
      <c r="I79" s="93" t="s">
        <v>23487</v>
      </c>
    </row>
    <row xmlns:x14ac="http://schemas.microsoft.com/office/spreadsheetml/2009/9/ac" r="80" x14ac:dyDescent="0.2">
      <c r="H80" s="93">
        <f>MID(I80,1,2)</f>
      </c>
      <c r="I80" s="93" t="s">
        <v>23488</v>
      </c>
    </row>
    <row xmlns:x14ac="http://schemas.microsoft.com/office/spreadsheetml/2009/9/ac" r="81" x14ac:dyDescent="0.2">
      <c r="H81" s="93">
        <f>MID(I81,1,2)</f>
      </c>
      <c r="I81" s="93" t="s">
        <v>23489</v>
      </c>
    </row>
    <row xmlns:x14ac="http://schemas.microsoft.com/office/spreadsheetml/2009/9/ac" r="82" x14ac:dyDescent="0.2">
      <c r="H82" s="93">
        <f>MID(I82,1,2)</f>
      </c>
      <c r="I82" s="93" t="s">
        <v>23490</v>
      </c>
    </row>
    <row xmlns:x14ac="http://schemas.microsoft.com/office/spreadsheetml/2009/9/ac" r="83" x14ac:dyDescent="0.2">
      <c r="H83" s="93">
        <f>MID(I83,1,2)</f>
      </c>
      <c r="I83" s="93" t="s">
        <v>23491</v>
      </c>
    </row>
    <row xmlns:x14ac="http://schemas.microsoft.com/office/spreadsheetml/2009/9/ac" r="84" x14ac:dyDescent="0.2">
      <c r="H84" s="93">
        <f>MID(I84,1,2)</f>
      </c>
      <c r="I84" s="93" t="s">
        <v>29779</v>
      </c>
    </row>
    <row xmlns:x14ac="http://schemas.microsoft.com/office/spreadsheetml/2009/9/ac" r="85" x14ac:dyDescent="0.2">
      <c r="H85" s="93">
        <f>MID(I85,1,2)</f>
      </c>
      <c r="I85" s="93" t="s">
        <v>23492</v>
      </c>
    </row>
    <row xmlns:x14ac="http://schemas.microsoft.com/office/spreadsheetml/2009/9/ac" r="86" x14ac:dyDescent="0.2">
      <c r="H86" s="93">
        <f>MID(I86,1,2)</f>
      </c>
      <c r="I86" s="93" t="s">
        <v>28040</v>
      </c>
    </row>
    <row xmlns:x14ac="http://schemas.microsoft.com/office/spreadsheetml/2009/9/ac" r="87" x14ac:dyDescent="0.2">
      <c r="H87" s="93">
        <f>MID(I87,1,2)</f>
      </c>
      <c r="I87" s="93" t="s">
        <v>23493</v>
      </c>
    </row>
    <row xmlns:x14ac="http://schemas.microsoft.com/office/spreadsheetml/2009/9/ac" r="88" x14ac:dyDescent="0.2">
      <c r="H88" s="93">
        <f>MID(I88,1,2)</f>
      </c>
      <c r="I88" s="93" t="s">
        <v>23494</v>
      </c>
    </row>
    <row xmlns:x14ac="http://schemas.microsoft.com/office/spreadsheetml/2009/9/ac" r="89" x14ac:dyDescent="0.2">
      <c r="H89" s="93">
        <f>MID(I89,1,2)</f>
      </c>
      <c r="I89" s="93" t="s">
        <v>23495</v>
      </c>
    </row>
    <row xmlns:x14ac="http://schemas.microsoft.com/office/spreadsheetml/2009/9/ac" r="90" x14ac:dyDescent="0.2">
      <c r="H90" s="93">
        <f>MID(I90,1,2)</f>
      </c>
      <c r="I90" s="93" t="s">
        <v>23496</v>
      </c>
    </row>
    <row xmlns:x14ac="http://schemas.microsoft.com/office/spreadsheetml/2009/9/ac" r="91" x14ac:dyDescent="0.2">
      <c r="H91" s="93">
        <f>MID(I91,1,2)</f>
      </c>
      <c r="I91" s="93" t="s">
        <v>23497</v>
      </c>
    </row>
    <row xmlns:x14ac="http://schemas.microsoft.com/office/spreadsheetml/2009/9/ac" r="92" x14ac:dyDescent="0.2">
      <c r="H92" s="93">
        <f>MID(I92,1,2)</f>
      </c>
      <c r="I92" s="93" t="s">
        <v>23498</v>
      </c>
    </row>
    <row xmlns:x14ac="http://schemas.microsoft.com/office/spreadsheetml/2009/9/ac" r="93" x14ac:dyDescent="0.2">
      <c r="H93" s="93">
        <f>MID(I93,1,2)</f>
      </c>
      <c r="I93" s="93" t="s">
        <v>23499</v>
      </c>
    </row>
    <row xmlns:x14ac="http://schemas.microsoft.com/office/spreadsheetml/2009/9/ac" r="94" x14ac:dyDescent="0.2">
      <c r="H94" s="93">
        <f>MID(I94,1,2)</f>
      </c>
      <c r="I94" s="93" t="s">
        <v>23500</v>
      </c>
    </row>
    <row xmlns:x14ac="http://schemas.microsoft.com/office/spreadsheetml/2009/9/ac" r="95" x14ac:dyDescent="0.2">
      <c r="H95" s="93">
        <f>MID(I95,1,2)</f>
      </c>
      <c r="I95" s="93" t="s">
        <v>23501</v>
      </c>
    </row>
    <row xmlns:x14ac="http://schemas.microsoft.com/office/spreadsheetml/2009/9/ac" r="96" x14ac:dyDescent="0.2">
      <c r="H96" s="93">
        <f>MID(I96,1,2)</f>
      </c>
      <c r="I96" s="93" t="s">
        <v>23502</v>
      </c>
    </row>
    <row xmlns:x14ac="http://schemas.microsoft.com/office/spreadsheetml/2009/9/ac" r="97" x14ac:dyDescent="0.2">
      <c r="H97" s="93">
        <f>MID(I97,1,2)</f>
      </c>
      <c r="I97" s="93" t="s">
        <v>23503</v>
      </c>
    </row>
    <row xmlns:x14ac="http://schemas.microsoft.com/office/spreadsheetml/2009/9/ac" r="98" x14ac:dyDescent="0.2">
      <c r="H98" s="93">
        <f>MID(I98,1,2)</f>
      </c>
      <c r="I98" s="93" t="s">
        <v>29780</v>
      </c>
    </row>
    <row xmlns:x14ac="http://schemas.microsoft.com/office/spreadsheetml/2009/9/ac" r="99" x14ac:dyDescent="0.2">
      <c r="H99" s="93">
        <f>MID(I99,1,2)</f>
      </c>
      <c r="I99" s="93" t="s">
        <v>23504</v>
      </c>
    </row>
    <row xmlns:x14ac="http://schemas.microsoft.com/office/spreadsheetml/2009/9/ac" r="100" x14ac:dyDescent="0.2">
      <c r="H100" s="93">
        <f>MID(I100,1,2)</f>
      </c>
      <c r="I100" s="93" t="s">
        <v>23505</v>
      </c>
    </row>
    <row xmlns:x14ac="http://schemas.microsoft.com/office/spreadsheetml/2009/9/ac" r="101" x14ac:dyDescent="0.2">
      <c r="H101" s="93">
        <f>MID(I101,1,2)</f>
      </c>
      <c r="I101" s="93" t="s">
        <v>23506</v>
      </c>
    </row>
    <row xmlns:x14ac="http://schemas.microsoft.com/office/spreadsheetml/2009/9/ac" r="102" x14ac:dyDescent="0.2">
      <c r="H102" s="93">
        <f>MID(I102,1,2)</f>
      </c>
      <c r="I102" s="93" t="s">
        <v>23507</v>
      </c>
    </row>
    <row xmlns:x14ac="http://schemas.microsoft.com/office/spreadsheetml/2009/9/ac" r="103" x14ac:dyDescent="0.2">
      <c r="H103" s="93">
        <f>MID(I103,1,2)</f>
      </c>
      <c r="I103" s="93" t="s">
        <v>23509</v>
      </c>
    </row>
    <row xmlns:x14ac="http://schemas.microsoft.com/office/spreadsheetml/2009/9/ac" r="104" x14ac:dyDescent="0.2">
      <c r="H104" s="93">
        <f>MID(I104,1,2)</f>
      </c>
      <c r="I104" s="93" t="s">
        <v>23510</v>
      </c>
    </row>
    <row xmlns:x14ac="http://schemas.microsoft.com/office/spreadsheetml/2009/9/ac" r="105" x14ac:dyDescent="0.2">
      <c r="H105" s="93">
        <f>MID(I105,1,2)</f>
      </c>
      <c r="I105" s="93" t="s">
        <v>23511</v>
      </c>
    </row>
    <row xmlns:x14ac="http://schemas.microsoft.com/office/spreadsheetml/2009/9/ac" r="106" x14ac:dyDescent="0.2">
      <c r="H106" s="93">
        <f>MID(I106,1,2)</f>
      </c>
      <c r="I106" s="93" t="s">
        <v>23512</v>
      </c>
    </row>
    <row xmlns:x14ac="http://schemas.microsoft.com/office/spreadsheetml/2009/9/ac" r="107" x14ac:dyDescent="0.2">
      <c r="H107" s="93">
        <f>MID(I107,1,2)</f>
      </c>
      <c r="I107" s="93" t="s">
        <v>28041</v>
      </c>
    </row>
    <row xmlns:x14ac="http://schemas.microsoft.com/office/spreadsheetml/2009/9/ac" r="108" x14ac:dyDescent="0.2">
      <c r="H108" s="93">
        <f>MID(I108,1,2)</f>
      </c>
      <c r="I108" s="93" t="s">
        <v>23513</v>
      </c>
    </row>
    <row xmlns:x14ac="http://schemas.microsoft.com/office/spreadsheetml/2009/9/ac" r="109" x14ac:dyDescent="0.2">
      <c r="H109" s="93">
        <f>MID(I109,1,2)</f>
      </c>
      <c r="I109" s="93" t="s">
        <v>23514</v>
      </c>
    </row>
    <row xmlns:x14ac="http://schemas.microsoft.com/office/spreadsheetml/2009/9/ac" r="110" x14ac:dyDescent="0.2">
      <c r="H110" s="93">
        <f>MID(I110,1,2)</f>
      </c>
      <c r="I110" s="93" t="s">
        <v>23515</v>
      </c>
    </row>
    <row xmlns:x14ac="http://schemas.microsoft.com/office/spreadsheetml/2009/9/ac" r="111" x14ac:dyDescent="0.2">
      <c r="H111" s="93">
        <f>MID(I111,1,2)</f>
      </c>
      <c r="I111" s="93" t="s">
        <v>23516</v>
      </c>
    </row>
    <row xmlns:x14ac="http://schemas.microsoft.com/office/spreadsheetml/2009/9/ac" r="112" x14ac:dyDescent="0.2">
      <c r="H112" s="93">
        <f>MID(I112,1,2)</f>
      </c>
      <c r="I112" s="93" t="s">
        <v>23517</v>
      </c>
    </row>
    <row xmlns:x14ac="http://schemas.microsoft.com/office/spreadsheetml/2009/9/ac" r="113" x14ac:dyDescent="0.2">
      <c r="H113" s="93">
        <f>MID(I113,1,2)</f>
      </c>
      <c r="I113" s="93" t="s">
        <v>23518</v>
      </c>
    </row>
    <row xmlns:x14ac="http://schemas.microsoft.com/office/spreadsheetml/2009/9/ac" r="114" x14ac:dyDescent="0.2">
      <c r="H114" s="93">
        <f>MID(I114,1,2)</f>
      </c>
      <c r="I114" s="93" t="s">
        <v>23519</v>
      </c>
    </row>
    <row xmlns:x14ac="http://schemas.microsoft.com/office/spreadsheetml/2009/9/ac" r="115" x14ac:dyDescent="0.2">
      <c r="H115" s="93">
        <f>MID(I115,1,2)</f>
      </c>
      <c r="I115" s="93" t="s">
        <v>23520</v>
      </c>
    </row>
    <row xmlns:x14ac="http://schemas.microsoft.com/office/spreadsheetml/2009/9/ac" r="116" x14ac:dyDescent="0.2">
      <c r="H116" s="93">
        <f>MID(I116,1,2)</f>
      </c>
      <c r="I116" s="93" t="s">
        <v>23521</v>
      </c>
    </row>
    <row xmlns:x14ac="http://schemas.microsoft.com/office/spreadsheetml/2009/9/ac" r="117" x14ac:dyDescent="0.2">
      <c r="H117" s="93">
        <f>MID(I117,1,2)</f>
      </c>
      <c r="I117" s="93" t="s">
        <v>23522</v>
      </c>
    </row>
    <row xmlns:x14ac="http://schemas.microsoft.com/office/spreadsheetml/2009/9/ac" r="118" x14ac:dyDescent="0.2">
      <c r="H118" s="93">
        <f>MID(I118,1,2)</f>
      </c>
      <c r="I118" s="93" t="s">
        <v>23523</v>
      </c>
    </row>
    <row xmlns:x14ac="http://schemas.microsoft.com/office/spreadsheetml/2009/9/ac" r="119" x14ac:dyDescent="0.2">
      <c r="H119" s="93">
        <f>MID(I119,1,2)</f>
      </c>
      <c r="I119" s="93" t="s">
        <v>23524</v>
      </c>
    </row>
    <row xmlns:x14ac="http://schemas.microsoft.com/office/spreadsheetml/2009/9/ac" r="120" x14ac:dyDescent="0.2">
      <c r="H120" s="93">
        <f>MID(I120,1,2)</f>
      </c>
      <c r="I120" s="93" t="s">
        <v>23525</v>
      </c>
    </row>
    <row xmlns:x14ac="http://schemas.microsoft.com/office/spreadsheetml/2009/9/ac" r="121" x14ac:dyDescent="0.2">
      <c r="H121" s="93">
        <f>MID(I121,1,2)</f>
      </c>
      <c r="I121" s="93" t="s">
        <v>23526</v>
      </c>
    </row>
    <row xmlns:x14ac="http://schemas.microsoft.com/office/spreadsheetml/2009/9/ac" r="122" x14ac:dyDescent="0.2">
      <c r="H122" s="93">
        <f>MID(I122,1,2)</f>
      </c>
      <c r="I122" s="93" t="s">
        <v>29781</v>
      </c>
    </row>
    <row xmlns:x14ac="http://schemas.microsoft.com/office/spreadsheetml/2009/9/ac" r="123" x14ac:dyDescent="0.2">
      <c r="H123" s="93">
        <f>MID(I123,1,2)</f>
      </c>
      <c r="I123" s="93" t="s">
        <v>23527</v>
      </c>
    </row>
    <row xmlns:x14ac="http://schemas.microsoft.com/office/spreadsheetml/2009/9/ac" r="124" x14ac:dyDescent="0.2">
      <c r="H124" s="93">
        <f>MID(I124,1,2)</f>
      </c>
      <c r="I124" s="93" t="s">
        <v>23528</v>
      </c>
    </row>
    <row xmlns:x14ac="http://schemas.microsoft.com/office/spreadsheetml/2009/9/ac" r="125" x14ac:dyDescent="0.2">
      <c r="H125" s="93">
        <f>MID(I125,1,2)</f>
      </c>
      <c r="I125" s="93" t="s">
        <v>23529</v>
      </c>
    </row>
    <row xmlns:x14ac="http://schemas.microsoft.com/office/spreadsheetml/2009/9/ac" r="126" x14ac:dyDescent="0.2">
      <c r="H126" s="93">
        <f>MID(I126,1,2)</f>
      </c>
      <c r="I126" s="93" t="s">
        <v>23530</v>
      </c>
    </row>
    <row xmlns:x14ac="http://schemas.microsoft.com/office/spreadsheetml/2009/9/ac" r="127" x14ac:dyDescent="0.2">
      <c r="H127" s="93">
        <f>MID(I127,1,2)</f>
      </c>
      <c r="I127" s="93" t="s">
        <v>23531</v>
      </c>
    </row>
    <row xmlns:x14ac="http://schemas.microsoft.com/office/spreadsheetml/2009/9/ac" r="128" x14ac:dyDescent="0.2">
      <c r="H128" s="93">
        <f>MID(I128,1,2)</f>
      </c>
      <c r="I128" s="93" t="s">
        <v>23532</v>
      </c>
    </row>
    <row xmlns:x14ac="http://schemas.microsoft.com/office/spreadsheetml/2009/9/ac" r="129" x14ac:dyDescent="0.2">
      <c r="H129" s="93">
        <f>MID(I129,1,2)</f>
      </c>
      <c r="I129" s="93" t="s">
        <v>23533</v>
      </c>
    </row>
    <row xmlns:x14ac="http://schemas.microsoft.com/office/spreadsheetml/2009/9/ac" r="130" x14ac:dyDescent="0.2">
      <c r="H130" s="93">
        <f>MID(I130,1,2)</f>
      </c>
      <c r="I130" s="93" t="s">
        <v>23534</v>
      </c>
    </row>
    <row xmlns:x14ac="http://schemas.microsoft.com/office/spreadsheetml/2009/9/ac" r="131" x14ac:dyDescent="0.2">
      <c r="H131" s="93">
        <f>MID(I131,1,2)</f>
      </c>
      <c r="I131" s="93" t="s">
        <v>23535</v>
      </c>
    </row>
    <row xmlns:x14ac="http://schemas.microsoft.com/office/spreadsheetml/2009/9/ac" r="132" x14ac:dyDescent="0.2">
      <c r="H132" s="93">
        <f>MID(I132,1,2)</f>
      </c>
      <c r="I132" s="93" t="s">
        <v>23536</v>
      </c>
    </row>
    <row xmlns:x14ac="http://schemas.microsoft.com/office/spreadsheetml/2009/9/ac" r="133" x14ac:dyDescent="0.2">
      <c r="H133" s="93">
        <f>MID(I133,1,2)</f>
      </c>
      <c r="I133" s="93" t="s">
        <v>23537</v>
      </c>
    </row>
    <row xmlns:x14ac="http://schemas.microsoft.com/office/spreadsheetml/2009/9/ac" r="134" x14ac:dyDescent="0.2">
      <c r="H134" s="93">
        <f>MID(I134,1,2)</f>
      </c>
      <c r="I134" s="93" t="s">
        <v>26123</v>
      </c>
    </row>
    <row xmlns:x14ac="http://schemas.microsoft.com/office/spreadsheetml/2009/9/ac" r="135" x14ac:dyDescent="0.2">
      <c r="H135" s="93">
        <f>MID(I135,1,2)</f>
      </c>
      <c r="I135" s="93" t="s">
        <v>23538</v>
      </c>
    </row>
    <row xmlns:x14ac="http://schemas.microsoft.com/office/spreadsheetml/2009/9/ac" r="136" x14ac:dyDescent="0.2">
      <c r="H136" s="93">
        <f>MID(I136,1,2)</f>
      </c>
      <c r="I136" s="93" t="s">
        <v>23539</v>
      </c>
    </row>
    <row xmlns:x14ac="http://schemas.microsoft.com/office/spreadsheetml/2009/9/ac" r="137" x14ac:dyDescent="0.2">
      <c r="H137" s="93">
        <f>MID(I137,1,2)</f>
      </c>
      <c r="I137" s="93" t="s">
        <v>23540</v>
      </c>
    </row>
    <row xmlns:x14ac="http://schemas.microsoft.com/office/spreadsheetml/2009/9/ac" r="138" x14ac:dyDescent="0.2">
      <c r="H138" s="93">
        <f>MID(I138,1,2)</f>
      </c>
      <c r="I138" s="93" t="s">
        <v>23541</v>
      </c>
    </row>
    <row xmlns:x14ac="http://schemas.microsoft.com/office/spreadsheetml/2009/9/ac" r="139" x14ac:dyDescent="0.2">
      <c r="H139" s="93">
        <f>MID(I139,1,2)</f>
      </c>
      <c r="I139" s="93" t="s">
        <v>23542</v>
      </c>
    </row>
    <row xmlns:x14ac="http://schemas.microsoft.com/office/spreadsheetml/2009/9/ac" r="140" x14ac:dyDescent="0.2">
      <c r="H140" s="93">
        <f>MID(I140,1,2)</f>
      </c>
      <c r="I140" s="93" t="s">
        <v>23543</v>
      </c>
    </row>
    <row xmlns:x14ac="http://schemas.microsoft.com/office/spreadsheetml/2009/9/ac" r="141" x14ac:dyDescent="0.2">
      <c r="H141" s="93">
        <f>MID(I141,1,2)</f>
      </c>
      <c r="I141" s="93" t="s">
        <v>23544</v>
      </c>
    </row>
    <row xmlns:x14ac="http://schemas.microsoft.com/office/spreadsheetml/2009/9/ac" r="142" x14ac:dyDescent="0.2">
      <c r="H142" s="93">
        <f>MID(I142,1,2)</f>
      </c>
      <c r="I142" s="93" t="s">
        <v>23545</v>
      </c>
    </row>
    <row xmlns:x14ac="http://schemas.microsoft.com/office/spreadsheetml/2009/9/ac" r="143" x14ac:dyDescent="0.2">
      <c r="H143" s="93">
        <f>MID(I143,1,2)</f>
      </c>
      <c r="I143" s="93" t="s">
        <v>23546</v>
      </c>
    </row>
    <row xmlns:x14ac="http://schemas.microsoft.com/office/spreadsheetml/2009/9/ac" r="144" x14ac:dyDescent="0.2">
      <c r="H144" s="93">
        <f>MID(I144,1,2)</f>
      </c>
      <c r="I144" s="93" t="s">
        <v>23547</v>
      </c>
    </row>
    <row xmlns:x14ac="http://schemas.microsoft.com/office/spreadsheetml/2009/9/ac" r="145" x14ac:dyDescent="0.2">
      <c r="H145" s="93">
        <f>MID(I145,1,2)</f>
      </c>
      <c r="I145" s="93" t="s">
        <v>23548</v>
      </c>
    </row>
    <row xmlns:x14ac="http://schemas.microsoft.com/office/spreadsheetml/2009/9/ac" r="146" x14ac:dyDescent="0.2">
      <c r="H146" s="93">
        <f>MID(I146,1,2)</f>
      </c>
      <c r="I146" s="93" t="s">
        <v>23549</v>
      </c>
    </row>
    <row xmlns:x14ac="http://schemas.microsoft.com/office/spreadsheetml/2009/9/ac" r="147" x14ac:dyDescent="0.2">
      <c r="H147" s="93">
        <f>MID(I147,1,2)</f>
      </c>
      <c r="I147" s="93" t="s">
        <v>23550</v>
      </c>
    </row>
    <row xmlns:x14ac="http://schemas.microsoft.com/office/spreadsheetml/2009/9/ac" r="148" x14ac:dyDescent="0.2">
      <c r="H148" s="93">
        <f>MID(I148,1,2)</f>
      </c>
      <c r="I148" s="93" t="s">
        <v>23551</v>
      </c>
    </row>
    <row xmlns:x14ac="http://schemas.microsoft.com/office/spreadsheetml/2009/9/ac" r="149" x14ac:dyDescent="0.2">
      <c r="H149" s="93">
        <f>MID(I149,1,2)</f>
      </c>
      <c r="I149" s="93" t="s">
        <v>29782</v>
      </c>
    </row>
    <row xmlns:x14ac="http://schemas.microsoft.com/office/spreadsheetml/2009/9/ac" r="150" x14ac:dyDescent="0.2">
      <c r="H150" s="93">
        <f>MID(I150,1,2)</f>
      </c>
      <c r="I150" s="93" t="s">
        <v>23553</v>
      </c>
    </row>
    <row xmlns:x14ac="http://schemas.microsoft.com/office/spreadsheetml/2009/9/ac" r="151" x14ac:dyDescent="0.2">
      <c r="H151" s="93">
        <f>MID(I151,1,2)</f>
      </c>
      <c r="I151" s="93" t="s">
        <v>23554</v>
      </c>
    </row>
    <row xmlns:x14ac="http://schemas.microsoft.com/office/spreadsheetml/2009/9/ac" r="152" x14ac:dyDescent="0.2">
      <c r="H152" s="93">
        <f>MID(I152,1,2)</f>
      </c>
      <c r="I152" s="93" t="s">
        <v>23555</v>
      </c>
    </row>
    <row xmlns:x14ac="http://schemas.microsoft.com/office/spreadsheetml/2009/9/ac" r="153" x14ac:dyDescent="0.2">
      <c r="H153" s="93">
        <f>MID(I153,1,2)</f>
      </c>
      <c r="I153" s="93" t="s">
        <v>23556</v>
      </c>
    </row>
    <row xmlns:x14ac="http://schemas.microsoft.com/office/spreadsheetml/2009/9/ac" r="154" x14ac:dyDescent="0.2">
      <c r="H154" s="93">
        <f>MID(I154,1,2)</f>
      </c>
      <c r="I154" s="93" t="s">
        <v>23557</v>
      </c>
    </row>
    <row xmlns:x14ac="http://schemas.microsoft.com/office/spreadsheetml/2009/9/ac" r="155" x14ac:dyDescent="0.2">
      <c r="H155" s="93">
        <f>MID(I155,1,2)</f>
      </c>
      <c r="I155" s="93" t="s">
        <v>23558</v>
      </c>
    </row>
    <row xmlns:x14ac="http://schemas.microsoft.com/office/spreadsheetml/2009/9/ac" r="156" x14ac:dyDescent="0.2">
      <c r="H156" s="93">
        <f>MID(I156,1,2)</f>
      </c>
      <c r="I156" s="93" t="s">
        <v>23559</v>
      </c>
    </row>
    <row xmlns:x14ac="http://schemas.microsoft.com/office/spreadsheetml/2009/9/ac" r="157" x14ac:dyDescent="0.2">
      <c r="H157" s="93">
        <f>MID(I157,1,2)</f>
      </c>
      <c r="I157" s="93" t="s">
        <v>23560</v>
      </c>
    </row>
    <row xmlns:x14ac="http://schemas.microsoft.com/office/spreadsheetml/2009/9/ac" r="158" x14ac:dyDescent="0.2">
      <c r="H158" s="93">
        <f>MID(I158,1,2)</f>
      </c>
      <c r="I158" s="93" t="s">
        <v>29783</v>
      </c>
    </row>
    <row xmlns:x14ac="http://schemas.microsoft.com/office/spreadsheetml/2009/9/ac" r="159" x14ac:dyDescent="0.2">
      <c r="H159" s="93">
        <f>MID(I159,1,2)</f>
      </c>
      <c r="I159" s="93" t="s">
        <v>23561</v>
      </c>
    </row>
    <row xmlns:x14ac="http://schemas.microsoft.com/office/spreadsheetml/2009/9/ac" r="160" x14ac:dyDescent="0.2">
      <c r="H160" s="93">
        <f>MID(I160,1,2)</f>
      </c>
      <c r="I160" s="93" t="s">
        <v>23562</v>
      </c>
    </row>
    <row xmlns:x14ac="http://schemas.microsoft.com/office/spreadsheetml/2009/9/ac" r="161" x14ac:dyDescent="0.2">
      <c r="H161" s="93">
        <f>MID(I161,1,2)</f>
      </c>
      <c r="I161" s="93" t="s">
        <v>23563</v>
      </c>
    </row>
    <row xmlns:x14ac="http://schemas.microsoft.com/office/spreadsheetml/2009/9/ac" r="162" x14ac:dyDescent="0.2">
      <c r="H162" s="93">
        <f>MID(I162,1,2)</f>
      </c>
      <c r="I162" s="93" t="s">
        <v>23564</v>
      </c>
    </row>
    <row xmlns:x14ac="http://schemas.microsoft.com/office/spreadsheetml/2009/9/ac" r="163" x14ac:dyDescent="0.2">
      <c r="H163" s="93">
        <f>MID(I163,1,2)</f>
      </c>
      <c r="I163" s="93" t="s">
        <v>23565</v>
      </c>
    </row>
    <row xmlns:x14ac="http://schemas.microsoft.com/office/spreadsheetml/2009/9/ac" r="164" x14ac:dyDescent="0.2">
      <c r="H164" s="93">
        <f>MID(I164,1,2)</f>
      </c>
      <c r="I164" s="93" t="s">
        <v>23566</v>
      </c>
    </row>
    <row xmlns:x14ac="http://schemas.microsoft.com/office/spreadsheetml/2009/9/ac" r="165" x14ac:dyDescent="0.2">
      <c r="H165" s="93">
        <f>MID(I165,1,2)</f>
      </c>
      <c r="I165" s="93" t="s">
        <v>23567</v>
      </c>
    </row>
    <row xmlns:x14ac="http://schemas.microsoft.com/office/spreadsheetml/2009/9/ac" r="166" x14ac:dyDescent="0.2">
      <c r="H166" s="93">
        <f>MID(I166,1,2)</f>
      </c>
      <c r="I166" s="93" t="s">
        <v>23568</v>
      </c>
    </row>
    <row xmlns:x14ac="http://schemas.microsoft.com/office/spreadsheetml/2009/9/ac" r="167" x14ac:dyDescent="0.2">
      <c r="H167" s="93">
        <f>MID(I167,1,2)</f>
      </c>
      <c r="I167" s="93" t="s">
        <v>23569</v>
      </c>
    </row>
    <row xmlns:x14ac="http://schemas.microsoft.com/office/spreadsheetml/2009/9/ac" r="168" x14ac:dyDescent="0.2">
      <c r="H168" s="93">
        <f>MID(I168,1,2)</f>
      </c>
      <c r="I168" s="93" t="s">
        <v>23570</v>
      </c>
    </row>
    <row xmlns:x14ac="http://schemas.microsoft.com/office/spreadsheetml/2009/9/ac" r="169" x14ac:dyDescent="0.2">
      <c r="H169" s="93">
        <f>MID(I169,1,2)</f>
      </c>
      <c r="I169" s="93" t="s">
        <v>23571</v>
      </c>
    </row>
    <row xmlns:x14ac="http://schemas.microsoft.com/office/spreadsheetml/2009/9/ac" r="170" x14ac:dyDescent="0.2">
      <c r="H170" s="93">
        <f>MID(I170,1,2)</f>
      </c>
      <c r="I170" s="93" t="s">
        <v>23572</v>
      </c>
    </row>
    <row xmlns:x14ac="http://schemas.microsoft.com/office/spreadsheetml/2009/9/ac" r="171" x14ac:dyDescent="0.2">
      <c r="H171" s="93">
        <f>MID(I171,1,2)</f>
      </c>
      <c r="I171" s="93" t="s">
        <v>23573</v>
      </c>
    </row>
    <row xmlns:x14ac="http://schemas.microsoft.com/office/spreadsheetml/2009/9/ac" r="172" x14ac:dyDescent="0.2">
      <c r="H172" s="93">
        <f>MID(I172,1,2)</f>
      </c>
      <c r="I172" s="93" t="s">
        <v>23574</v>
      </c>
    </row>
    <row xmlns:x14ac="http://schemas.microsoft.com/office/spreadsheetml/2009/9/ac" r="173" x14ac:dyDescent="0.2">
      <c r="H173" s="93">
        <f>MID(I173,1,2)</f>
      </c>
      <c r="I173" s="93" t="s">
        <v>23575</v>
      </c>
    </row>
    <row xmlns:x14ac="http://schemas.microsoft.com/office/spreadsheetml/2009/9/ac" r="174" x14ac:dyDescent="0.2">
      <c r="H174" s="93">
        <f>MID(I174,1,2)</f>
      </c>
      <c r="I174" s="93" t="s">
        <v>23576</v>
      </c>
    </row>
    <row xmlns:x14ac="http://schemas.microsoft.com/office/spreadsheetml/2009/9/ac" r="175" x14ac:dyDescent="0.2">
      <c r="H175" s="93">
        <f>MID(I175,1,2)</f>
      </c>
      <c r="I175" s="93" t="s">
        <v>23577</v>
      </c>
    </row>
    <row xmlns:x14ac="http://schemas.microsoft.com/office/spreadsheetml/2009/9/ac" r="176" x14ac:dyDescent="0.2">
      <c r="H176" s="93">
        <f>MID(I176,1,2)</f>
      </c>
      <c r="I176" s="93" t="s">
        <v>23578</v>
      </c>
    </row>
    <row xmlns:x14ac="http://schemas.microsoft.com/office/spreadsheetml/2009/9/ac" r="177" x14ac:dyDescent="0.2">
      <c r="H177" s="93">
        <f>MID(I177,1,2)</f>
      </c>
      <c r="I177" s="93" t="s">
        <v>23579</v>
      </c>
    </row>
    <row xmlns:x14ac="http://schemas.microsoft.com/office/spreadsheetml/2009/9/ac" r="178" x14ac:dyDescent="0.2">
      <c r="H178" s="93">
        <f>MID(I178,1,2)</f>
      </c>
      <c r="I178" s="93" t="s">
        <v>23580</v>
      </c>
    </row>
    <row xmlns:x14ac="http://schemas.microsoft.com/office/spreadsheetml/2009/9/ac" r="179" x14ac:dyDescent="0.2">
      <c r="H179" s="93">
        <f>MID(I179,1,2)</f>
      </c>
      <c r="I179" s="93" t="s">
        <v>23581</v>
      </c>
    </row>
    <row xmlns:x14ac="http://schemas.microsoft.com/office/spreadsheetml/2009/9/ac" r="180" x14ac:dyDescent="0.2">
      <c r="H180" s="93">
        <f>MID(I180,1,2)</f>
      </c>
      <c r="I180" s="93" t="s">
        <v>28042</v>
      </c>
    </row>
    <row xmlns:x14ac="http://schemas.microsoft.com/office/spreadsheetml/2009/9/ac" r="181" x14ac:dyDescent="0.2">
      <c r="H181" s="93">
        <f>MID(I181,1,2)</f>
      </c>
      <c r="I181" s="93" t="s">
        <v>23582</v>
      </c>
    </row>
    <row xmlns:x14ac="http://schemas.microsoft.com/office/spreadsheetml/2009/9/ac" r="182" x14ac:dyDescent="0.2">
      <c r="H182" s="93">
        <f>MID(I182,1,2)</f>
      </c>
      <c r="I182" s="93" t="s">
        <v>23583</v>
      </c>
    </row>
    <row xmlns:x14ac="http://schemas.microsoft.com/office/spreadsheetml/2009/9/ac" r="183" x14ac:dyDescent="0.2">
      <c r="H183" s="93">
        <f>MID(I183,1,2)</f>
      </c>
      <c r="I183" s="93" t="s">
        <v>23584</v>
      </c>
    </row>
    <row xmlns:x14ac="http://schemas.microsoft.com/office/spreadsheetml/2009/9/ac" r="184" x14ac:dyDescent="0.2">
      <c r="H184" s="93">
        <f>MID(I184,1,2)</f>
      </c>
      <c r="I184" s="93" t="s">
        <v>23585</v>
      </c>
    </row>
    <row xmlns:x14ac="http://schemas.microsoft.com/office/spreadsheetml/2009/9/ac" r="185" x14ac:dyDescent="0.2">
      <c r="H185" s="93">
        <f>MID(I185,1,2)</f>
      </c>
      <c r="I185" s="93" t="s">
        <v>23586</v>
      </c>
    </row>
    <row xmlns:x14ac="http://schemas.microsoft.com/office/spreadsheetml/2009/9/ac" r="186" x14ac:dyDescent="0.2">
      <c r="H186" s="93">
        <f>MID(I186,1,2)</f>
      </c>
      <c r="I186" s="93" t="s">
        <v>23587</v>
      </c>
    </row>
    <row xmlns:x14ac="http://schemas.microsoft.com/office/spreadsheetml/2009/9/ac" r="187" x14ac:dyDescent="0.2">
      <c r="H187" s="93">
        <f>MID(I187,1,2)</f>
      </c>
      <c r="I187" s="93" t="s">
        <v>23588</v>
      </c>
    </row>
    <row xmlns:x14ac="http://schemas.microsoft.com/office/spreadsheetml/2009/9/ac" r="188" x14ac:dyDescent="0.2">
      <c r="H188" s="93">
        <f>MID(I188,1,2)</f>
      </c>
      <c r="I188" s="93" t="s">
        <v>23589</v>
      </c>
    </row>
    <row xmlns:x14ac="http://schemas.microsoft.com/office/spreadsheetml/2009/9/ac" r="189" x14ac:dyDescent="0.2">
      <c r="H189" s="93">
        <f>MID(I189,1,2)</f>
      </c>
      <c r="I189" s="93" t="s">
        <v>23590</v>
      </c>
    </row>
    <row xmlns:x14ac="http://schemas.microsoft.com/office/spreadsheetml/2009/9/ac" r="190" x14ac:dyDescent="0.2">
      <c r="H190" s="93">
        <f>MID(I190,1,2)</f>
      </c>
      <c r="I190" s="93" t="s">
        <v>23591</v>
      </c>
    </row>
    <row xmlns:x14ac="http://schemas.microsoft.com/office/spreadsheetml/2009/9/ac" r="191" x14ac:dyDescent="0.2">
      <c r="H191" s="93">
        <f>MID(I191,1,2)</f>
      </c>
      <c r="I191" s="93" t="s">
        <v>23592</v>
      </c>
    </row>
    <row xmlns:x14ac="http://schemas.microsoft.com/office/spreadsheetml/2009/9/ac" r="192" x14ac:dyDescent="0.2">
      <c r="H192" s="93">
        <f>MID(I192,1,2)</f>
      </c>
      <c r="I192" s="93" t="s">
        <v>23593</v>
      </c>
    </row>
    <row xmlns:x14ac="http://schemas.microsoft.com/office/spreadsheetml/2009/9/ac" r="193" x14ac:dyDescent="0.2">
      <c r="H193" s="93">
        <f>MID(I193,1,2)</f>
      </c>
      <c r="I193" s="93" t="s">
        <v>23594</v>
      </c>
    </row>
    <row xmlns:x14ac="http://schemas.microsoft.com/office/spreadsheetml/2009/9/ac" r="194" x14ac:dyDescent="0.2">
      <c r="H194" s="93">
        <f>MID(I194,1,2)</f>
      </c>
      <c r="I194" s="93" t="s">
        <v>23595</v>
      </c>
    </row>
    <row xmlns:x14ac="http://schemas.microsoft.com/office/spreadsheetml/2009/9/ac" r="195" x14ac:dyDescent="0.2">
      <c r="H195" s="93">
        <f>MID(I195,1,2)</f>
      </c>
      <c r="I195" s="93" t="s">
        <v>23596</v>
      </c>
    </row>
    <row xmlns:x14ac="http://schemas.microsoft.com/office/spreadsheetml/2009/9/ac" r="196" x14ac:dyDescent="0.2">
      <c r="H196" s="93">
        <f>MID(I196,1,2)</f>
      </c>
      <c r="I196" s="93" t="s">
        <v>23597</v>
      </c>
    </row>
    <row xmlns:x14ac="http://schemas.microsoft.com/office/spreadsheetml/2009/9/ac" r="197" x14ac:dyDescent="0.2">
      <c r="H197" s="93">
        <f>MID(I197,1,2)</f>
      </c>
      <c r="I197" s="93" t="s">
        <v>23598</v>
      </c>
    </row>
    <row xmlns:x14ac="http://schemas.microsoft.com/office/spreadsheetml/2009/9/ac" r="198" x14ac:dyDescent="0.2">
      <c r="H198" s="93">
        <f>MID(I198,1,2)</f>
      </c>
      <c r="I198" s="93" t="s">
        <v>23599</v>
      </c>
    </row>
    <row xmlns:x14ac="http://schemas.microsoft.com/office/spreadsheetml/2009/9/ac" r="199" x14ac:dyDescent="0.2">
      <c r="H199" s="93">
        <f>MID(I199,1,2)</f>
      </c>
      <c r="I199" s="93" t="s">
        <v>23600</v>
      </c>
    </row>
    <row xmlns:x14ac="http://schemas.microsoft.com/office/spreadsheetml/2009/9/ac" r="200" x14ac:dyDescent="0.2">
      <c r="H200" s="93">
        <f>MID(I200,1,2)</f>
      </c>
      <c r="I200" s="93" t="s">
        <v>23601</v>
      </c>
    </row>
    <row xmlns:x14ac="http://schemas.microsoft.com/office/spreadsheetml/2009/9/ac" r="201" x14ac:dyDescent="0.2">
      <c r="H201" s="93">
        <f>MID(I201,1,2)</f>
      </c>
      <c r="I201" s="93" t="s">
        <v>23602</v>
      </c>
    </row>
    <row xmlns:x14ac="http://schemas.microsoft.com/office/spreadsheetml/2009/9/ac" r="202" x14ac:dyDescent="0.2">
      <c r="H202" s="93">
        <f>MID(I202,1,2)</f>
      </c>
      <c r="I202" s="93" t="s">
        <v>23603</v>
      </c>
    </row>
    <row xmlns:x14ac="http://schemas.microsoft.com/office/spreadsheetml/2009/9/ac" r="203" x14ac:dyDescent="0.2">
      <c r="H203" s="93">
        <f>MID(I203,1,2)</f>
      </c>
      <c r="I203" s="93" t="s">
        <v>23604</v>
      </c>
    </row>
    <row xmlns:x14ac="http://schemas.microsoft.com/office/spreadsheetml/2009/9/ac" r="204" x14ac:dyDescent="0.2">
      <c r="H204" s="93">
        <f>MID(I204,1,2)</f>
      </c>
      <c r="I204" s="93" t="s">
        <v>23605</v>
      </c>
    </row>
    <row xmlns:x14ac="http://schemas.microsoft.com/office/spreadsheetml/2009/9/ac" r="205" x14ac:dyDescent="0.2">
      <c r="H205" s="93">
        <f>MID(I205,1,2)</f>
      </c>
      <c r="I205" s="93" t="s">
        <v>23606</v>
      </c>
    </row>
    <row xmlns:x14ac="http://schemas.microsoft.com/office/spreadsheetml/2009/9/ac" r="206" x14ac:dyDescent="0.2">
      <c r="H206" s="93">
        <f>MID(I206,1,2)</f>
      </c>
      <c r="I206" s="93" t="s">
        <v>23607</v>
      </c>
    </row>
    <row xmlns:x14ac="http://schemas.microsoft.com/office/spreadsheetml/2009/9/ac" r="207" x14ac:dyDescent="0.2">
      <c r="H207" s="93">
        <f>MID(I207,1,2)</f>
      </c>
      <c r="I207" s="93" t="s">
        <v>23608</v>
      </c>
    </row>
    <row xmlns:x14ac="http://schemas.microsoft.com/office/spreadsheetml/2009/9/ac" r="208" x14ac:dyDescent="0.2">
      <c r="H208" s="93">
        <f>MID(I208,1,2)</f>
      </c>
      <c r="I208" s="93" t="s">
        <v>23609</v>
      </c>
    </row>
    <row xmlns:x14ac="http://schemas.microsoft.com/office/spreadsheetml/2009/9/ac" r="209" x14ac:dyDescent="0.2">
      <c r="H209" s="93">
        <f>MID(I209,1,2)</f>
      </c>
      <c r="I209" s="93" t="s">
        <v>23610</v>
      </c>
    </row>
    <row xmlns:x14ac="http://schemas.microsoft.com/office/spreadsheetml/2009/9/ac" r="210" x14ac:dyDescent="0.2">
      <c r="H210" s="93">
        <f>MID(I210,1,2)</f>
      </c>
      <c r="I210" s="93" t="s">
        <v>23611</v>
      </c>
    </row>
    <row xmlns:x14ac="http://schemas.microsoft.com/office/spreadsheetml/2009/9/ac" r="211" x14ac:dyDescent="0.2">
      <c r="H211" s="93">
        <f>MID(I211,1,2)</f>
      </c>
      <c r="I211" s="93" t="s">
        <v>23612</v>
      </c>
    </row>
    <row xmlns:x14ac="http://schemas.microsoft.com/office/spreadsheetml/2009/9/ac" r="212" x14ac:dyDescent="0.2">
      <c r="H212" s="93">
        <f>MID(I212,1,2)</f>
      </c>
      <c r="I212" s="93" t="s">
        <v>23613</v>
      </c>
    </row>
    <row xmlns:x14ac="http://schemas.microsoft.com/office/spreadsheetml/2009/9/ac" r="213" x14ac:dyDescent="0.2">
      <c r="H213" s="93">
        <f>MID(I213,1,2)</f>
      </c>
      <c r="I213" s="93" t="s">
        <v>23614</v>
      </c>
    </row>
    <row xmlns:x14ac="http://schemas.microsoft.com/office/spreadsheetml/2009/9/ac" r="214" x14ac:dyDescent="0.2">
      <c r="H214" s="93">
        <f>MID(I214,1,2)</f>
      </c>
      <c r="I214" s="93" t="s">
        <v>23615</v>
      </c>
    </row>
    <row xmlns:x14ac="http://schemas.microsoft.com/office/spreadsheetml/2009/9/ac" r="215" x14ac:dyDescent="0.2">
      <c r="H215" s="93">
        <f>MID(I215,1,2)</f>
      </c>
      <c r="I215" s="93" t="s">
        <v>23616</v>
      </c>
    </row>
    <row xmlns:x14ac="http://schemas.microsoft.com/office/spreadsheetml/2009/9/ac" r="216" x14ac:dyDescent="0.2">
      <c r="H216" s="93">
        <f>MID(I216,1,2)</f>
      </c>
      <c r="I216" s="93" t="s">
        <v>23617</v>
      </c>
    </row>
    <row xmlns:x14ac="http://schemas.microsoft.com/office/spreadsheetml/2009/9/ac" r="217" x14ac:dyDescent="0.2">
      <c r="H217" s="93">
        <f>MID(I217,1,2)</f>
      </c>
      <c r="I217" s="93" t="s">
        <v>23618</v>
      </c>
    </row>
    <row xmlns:x14ac="http://schemas.microsoft.com/office/spreadsheetml/2009/9/ac" r="218" x14ac:dyDescent="0.2">
      <c r="H218" s="93">
        <f>MID(I218,1,2)</f>
      </c>
      <c r="I218" s="93" t="s">
        <v>23619</v>
      </c>
    </row>
    <row xmlns:x14ac="http://schemas.microsoft.com/office/spreadsheetml/2009/9/ac" r="219" x14ac:dyDescent="0.2">
      <c r="H219" s="93">
        <f>MID(I219,1,2)</f>
      </c>
      <c r="I219" s="93" t="s">
        <v>23620</v>
      </c>
    </row>
    <row xmlns:x14ac="http://schemas.microsoft.com/office/spreadsheetml/2009/9/ac" r="220" x14ac:dyDescent="0.2">
      <c r="H220" s="93">
        <f>MID(I220,1,2)</f>
      </c>
      <c r="I220" s="93" t="s">
        <v>23621</v>
      </c>
    </row>
    <row xmlns:x14ac="http://schemas.microsoft.com/office/spreadsheetml/2009/9/ac" r="221" x14ac:dyDescent="0.2">
      <c r="H221" s="93">
        <f>MID(I221,1,2)</f>
      </c>
      <c r="I221" s="93" t="s">
        <v>23622</v>
      </c>
    </row>
    <row xmlns:x14ac="http://schemas.microsoft.com/office/spreadsheetml/2009/9/ac" r="222" x14ac:dyDescent="0.2">
      <c r="H222" s="93">
        <f>MID(I222,1,2)</f>
      </c>
      <c r="I222" s="93" t="s">
        <v>23623</v>
      </c>
    </row>
    <row xmlns:x14ac="http://schemas.microsoft.com/office/spreadsheetml/2009/9/ac" r="223" x14ac:dyDescent="0.2">
      <c r="H223" s="93">
        <f>MID(I223,1,2)</f>
      </c>
      <c r="I223" s="93" t="s">
        <v>28043</v>
      </c>
    </row>
    <row xmlns:x14ac="http://schemas.microsoft.com/office/spreadsheetml/2009/9/ac" r="224" x14ac:dyDescent="0.2">
      <c r="H224" s="93">
        <f>MID(I224,1,2)</f>
      </c>
      <c r="I224" s="93" t="s">
        <v>23624</v>
      </c>
    </row>
    <row xmlns:x14ac="http://schemas.microsoft.com/office/spreadsheetml/2009/9/ac" r="225" x14ac:dyDescent="0.2">
      <c r="H225" s="93">
        <f>MID(I225,1,2)</f>
      </c>
      <c r="I225" s="93" t="s">
        <v>23625</v>
      </c>
    </row>
    <row xmlns:x14ac="http://schemas.microsoft.com/office/spreadsheetml/2009/9/ac" r="226" x14ac:dyDescent="0.2">
      <c r="H226" s="93">
        <f>MID(I226,1,2)</f>
      </c>
      <c r="I226" s="93" t="s">
        <v>23626</v>
      </c>
    </row>
    <row xmlns:x14ac="http://schemas.microsoft.com/office/spreadsheetml/2009/9/ac" r="227" x14ac:dyDescent="0.2">
      <c r="H227" s="93">
        <f>MID(I227,1,2)</f>
      </c>
      <c r="I227" s="93" t="s">
        <v>23627</v>
      </c>
    </row>
    <row xmlns:x14ac="http://schemas.microsoft.com/office/spreadsheetml/2009/9/ac" r="228" x14ac:dyDescent="0.2">
      <c r="H228" s="93">
        <f>MID(I228,1,2)</f>
      </c>
      <c r="I228" s="93" t="s">
        <v>23628</v>
      </c>
    </row>
    <row xmlns:x14ac="http://schemas.microsoft.com/office/spreadsheetml/2009/9/ac" r="229" x14ac:dyDescent="0.2">
      <c r="H229" s="93">
        <f>MID(I229,1,2)</f>
      </c>
      <c r="I229" s="93" t="s">
        <v>23629</v>
      </c>
    </row>
    <row xmlns:x14ac="http://schemas.microsoft.com/office/spreadsheetml/2009/9/ac" r="230" x14ac:dyDescent="0.2">
      <c r="H230" s="93">
        <f>MID(I230,1,2)</f>
      </c>
      <c r="I230" s="93" t="s">
        <v>23630</v>
      </c>
    </row>
    <row xmlns:x14ac="http://schemas.microsoft.com/office/spreadsheetml/2009/9/ac" r="231" x14ac:dyDescent="0.2">
      <c r="H231" s="93">
        <f>MID(I231,1,2)</f>
      </c>
      <c r="I231" s="93" t="s">
        <v>23631</v>
      </c>
    </row>
    <row xmlns:x14ac="http://schemas.microsoft.com/office/spreadsheetml/2009/9/ac" r="232" x14ac:dyDescent="0.2">
      <c r="H232" s="93">
        <f>MID(I232,1,2)</f>
      </c>
      <c r="I232" s="93" t="s">
        <v>23632</v>
      </c>
    </row>
    <row xmlns:x14ac="http://schemas.microsoft.com/office/spreadsheetml/2009/9/ac" r="233" x14ac:dyDescent="0.2">
      <c r="H233" s="93">
        <f>MID(I233,1,2)</f>
      </c>
      <c r="I233" s="93" t="s">
        <v>29784</v>
      </c>
    </row>
    <row xmlns:x14ac="http://schemas.microsoft.com/office/spreadsheetml/2009/9/ac" r="234" x14ac:dyDescent="0.2">
      <c r="H234" s="93">
        <f>MID(I234,1,2)</f>
      </c>
      <c r="I234" s="93" t="s">
        <v>23633</v>
      </c>
    </row>
    <row xmlns:x14ac="http://schemas.microsoft.com/office/spreadsheetml/2009/9/ac" r="235" x14ac:dyDescent="0.2">
      <c r="H235" s="93">
        <f>MID(I235,1,2)</f>
      </c>
      <c r="I235" s="93" t="s">
        <v>23634</v>
      </c>
    </row>
    <row xmlns:x14ac="http://schemas.microsoft.com/office/spreadsheetml/2009/9/ac" r="236" x14ac:dyDescent="0.2">
      <c r="H236" s="93">
        <f>MID(I236,1,2)</f>
      </c>
      <c r="I236" s="93" t="s">
        <v>23635</v>
      </c>
    </row>
    <row xmlns:x14ac="http://schemas.microsoft.com/office/spreadsheetml/2009/9/ac" r="237" x14ac:dyDescent="0.2">
      <c r="H237" s="93">
        <f>MID(I237,1,2)</f>
      </c>
      <c r="I237" s="93" t="s">
        <v>23636</v>
      </c>
    </row>
    <row xmlns:x14ac="http://schemas.microsoft.com/office/spreadsheetml/2009/9/ac" r="238" x14ac:dyDescent="0.2">
      <c r="H238" s="93">
        <f>MID(I238,1,2)</f>
      </c>
      <c r="I238" s="93" t="s">
        <v>23637</v>
      </c>
    </row>
    <row xmlns:x14ac="http://schemas.microsoft.com/office/spreadsheetml/2009/9/ac" r="239" x14ac:dyDescent="0.2">
      <c r="H239" s="93">
        <f>MID(I239,1,2)</f>
      </c>
      <c r="I239" s="93" t="s">
        <v>23638</v>
      </c>
    </row>
    <row xmlns:x14ac="http://schemas.microsoft.com/office/spreadsheetml/2009/9/ac" r="240" x14ac:dyDescent="0.2">
      <c r="H240" s="93">
        <f>MID(I240,1,2)</f>
      </c>
      <c r="I240" s="93" t="s">
        <v>23639</v>
      </c>
    </row>
    <row xmlns:x14ac="http://schemas.microsoft.com/office/spreadsheetml/2009/9/ac" r="241" x14ac:dyDescent="0.2">
      <c r="H241" s="93">
        <f>MID(I241,1,2)</f>
      </c>
      <c r="I241" s="93" t="s">
        <v>28044</v>
      </c>
    </row>
    <row xmlns:x14ac="http://schemas.microsoft.com/office/spreadsheetml/2009/9/ac" r="242" x14ac:dyDescent="0.2">
      <c r="H242" s="93">
        <f>MID(I242,1,2)</f>
      </c>
      <c r="I242" s="93" t="s">
        <v>23640</v>
      </c>
    </row>
    <row xmlns:x14ac="http://schemas.microsoft.com/office/spreadsheetml/2009/9/ac" r="243" x14ac:dyDescent="0.2">
      <c r="H243" s="93">
        <f>MID(I243,1,2)</f>
      </c>
      <c r="I243" s="93" t="s">
        <v>23641</v>
      </c>
    </row>
    <row xmlns:x14ac="http://schemas.microsoft.com/office/spreadsheetml/2009/9/ac" r="244" x14ac:dyDescent="0.2">
      <c r="H244" s="93">
        <f>MID(I244,1,2)</f>
      </c>
      <c r="I244" s="93" t="s">
        <v>23642</v>
      </c>
    </row>
    <row xmlns:x14ac="http://schemas.microsoft.com/office/spreadsheetml/2009/9/ac" r="245" x14ac:dyDescent="0.2">
      <c r="H245" s="93">
        <f>MID(I245,1,2)</f>
      </c>
      <c r="I245" s="93" t="s">
        <v>23643</v>
      </c>
    </row>
    <row xmlns:x14ac="http://schemas.microsoft.com/office/spreadsheetml/2009/9/ac" r="246" x14ac:dyDescent="0.2">
      <c r="H246" s="93">
        <f>MID(I246,1,2)</f>
      </c>
      <c r="I246" s="93" t="s">
        <v>23644</v>
      </c>
    </row>
    <row xmlns:x14ac="http://schemas.microsoft.com/office/spreadsheetml/2009/9/ac" r="247" x14ac:dyDescent="0.2">
      <c r="H247" s="93">
        <f>MID(I247,1,2)</f>
      </c>
      <c r="I247" s="93" t="s">
        <v>23645</v>
      </c>
    </row>
    <row xmlns:x14ac="http://schemas.microsoft.com/office/spreadsheetml/2009/9/ac" r="248" x14ac:dyDescent="0.2">
      <c r="H248" s="93">
        <f>MID(I248,1,2)</f>
      </c>
      <c r="I248" s="93" t="s">
        <v>23646</v>
      </c>
    </row>
    <row xmlns:x14ac="http://schemas.microsoft.com/office/spreadsheetml/2009/9/ac" r="249" x14ac:dyDescent="0.2">
      <c r="H249" s="93">
        <f>MID(I249,1,2)</f>
      </c>
      <c r="I249" s="93" t="s">
        <v>23647</v>
      </c>
    </row>
    <row xmlns:x14ac="http://schemas.microsoft.com/office/spreadsheetml/2009/9/ac" r="250" x14ac:dyDescent="0.2">
      <c r="H250" s="93">
        <f>MID(I250,1,2)</f>
      </c>
      <c r="I250" s="93" t="s">
        <v>23648</v>
      </c>
    </row>
    <row xmlns:x14ac="http://schemas.microsoft.com/office/spreadsheetml/2009/9/ac" r="251" x14ac:dyDescent="0.2">
      <c r="H251" s="93">
        <f>MID(I251,1,2)</f>
      </c>
      <c r="I251" s="93" t="s">
        <v>23649</v>
      </c>
    </row>
    <row xmlns:x14ac="http://schemas.microsoft.com/office/spreadsheetml/2009/9/ac" r="252" x14ac:dyDescent="0.2">
      <c r="H252" s="93">
        <f>MID(I252,1,2)</f>
      </c>
      <c r="I252" s="93" t="s">
        <v>23650</v>
      </c>
    </row>
    <row xmlns:x14ac="http://schemas.microsoft.com/office/spreadsheetml/2009/9/ac" r="253" x14ac:dyDescent="0.2">
      <c r="H253" s="93">
        <f>MID(I253,1,2)</f>
      </c>
      <c r="I253" s="93" t="s">
        <v>23651</v>
      </c>
    </row>
    <row xmlns:x14ac="http://schemas.microsoft.com/office/spreadsheetml/2009/9/ac" r="254" x14ac:dyDescent="0.2">
      <c r="H254" s="93">
        <f>MID(I254,1,2)</f>
      </c>
      <c r="I254" s="93" t="s">
        <v>23653</v>
      </c>
    </row>
    <row xmlns:x14ac="http://schemas.microsoft.com/office/spreadsheetml/2009/9/ac" r="255" x14ac:dyDescent="0.2">
      <c r="H255" s="93">
        <f>MID(I255,1,2)</f>
      </c>
      <c r="I255" s="93" t="s">
        <v>23654</v>
      </c>
    </row>
    <row xmlns:x14ac="http://schemas.microsoft.com/office/spreadsheetml/2009/9/ac" r="256" x14ac:dyDescent="0.2">
      <c r="H256" s="93">
        <f>MID(I256,1,2)</f>
      </c>
      <c r="I256" s="93" t="s">
        <v>23655</v>
      </c>
    </row>
    <row xmlns:x14ac="http://schemas.microsoft.com/office/spreadsheetml/2009/9/ac" r="257" x14ac:dyDescent="0.2">
      <c r="H257" s="93">
        <f>MID(I257,1,2)</f>
      </c>
      <c r="I257" s="93" t="s">
        <v>23656</v>
      </c>
    </row>
    <row xmlns:x14ac="http://schemas.microsoft.com/office/spreadsheetml/2009/9/ac" r="258" x14ac:dyDescent="0.2">
      <c r="H258" s="93">
        <f>MID(I258,1,2)</f>
      </c>
      <c r="I258" s="93" t="s">
        <v>23657</v>
      </c>
    </row>
    <row xmlns:x14ac="http://schemas.microsoft.com/office/spreadsheetml/2009/9/ac" r="259" x14ac:dyDescent="0.2">
      <c r="H259" s="93">
        <f>MID(I259,1,2)</f>
      </c>
      <c r="I259" s="93" t="s">
        <v>23658</v>
      </c>
    </row>
    <row xmlns:x14ac="http://schemas.microsoft.com/office/spreadsheetml/2009/9/ac" r="260" x14ac:dyDescent="0.2">
      <c r="H260" s="93">
        <f>MID(I260,1,2)</f>
      </c>
      <c r="I260" s="93" t="s">
        <v>23659</v>
      </c>
    </row>
    <row xmlns:x14ac="http://schemas.microsoft.com/office/spreadsheetml/2009/9/ac" r="261" x14ac:dyDescent="0.2">
      <c r="H261" s="93">
        <f>MID(I261,1,2)</f>
      </c>
      <c r="I261" s="93" t="s">
        <v>23660</v>
      </c>
    </row>
    <row xmlns:x14ac="http://schemas.microsoft.com/office/spreadsheetml/2009/9/ac" r="262" x14ac:dyDescent="0.2">
      <c r="H262" s="93">
        <f>MID(I262,1,2)</f>
      </c>
      <c r="I262" s="93" t="s">
        <v>23661</v>
      </c>
    </row>
    <row xmlns:x14ac="http://schemas.microsoft.com/office/spreadsheetml/2009/9/ac" r="263" x14ac:dyDescent="0.2">
      <c r="H263" s="93">
        <f>MID(I263,1,2)</f>
      </c>
      <c r="I263" s="93" t="s">
        <v>23662</v>
      </c>
    </row>
    <row xmlns:x14ac="http://schemas.microsoft.com/office/spreadsheetml/2009/9/ac" r="264" x14ac:dyDescent="0.2">
      <c r="H264" s="93">
        <f>MID(I264,1,2)</f>
      </c>
      <c r="I264" s="93" t="s">
        <v>23663</v>
      </c>
    </row>
    <row xmlns:x14ac="http://schemas.microsoft.com/office/spreadsheetml/2009/9/ac" r="265" x14ac:dyDescent="0.2">
      <c r="H265" s="93">
        <f>MID(I265,1,2)</f>
      </c>
      <c r="I265" s="93" t="s">
        <v>29785</v>
      </c>
    </row>
    <row xmlns:x14ac="http://schemas.microsoft.com/office/spreadsheetml/2009/9/ac" r="266" x14ac:dyDescent="0.2">
      <c r="H266" s="93">
        <f>MID(I266,1,2)</f>
      </c>
      <c r="I266" s="93" t="s">
        <v>29786</v>
      </c>
    </row>
    <row xmlns:x14ac="http://schemas.microsoft.com/office/spreadsheetml/2009/9/ac" r="267" x14ac:dyDescent="0.2">
      <c r="H267" s="93">
        <f>MID(I267,1,2)</f>
      </c>
      <c r="I267" s="93" t="s">
        <v>23665</v>
      </c>
    </row>
    <row xmlns:x14ac="http://schemas.microsoft.com/office/spreadsheetml/2009/9/ac" r="268" x14ac:dyDescent="0.2">
      <c r="H268" s="93">
        <f>MID(I268,1,2)</f>
      </c>
      <c r="I268" s="93" t="s">
        <v>28045</v>
      </c>
    </row>
    <row xmlns:x14ac="http://schemas.microsoft.com/office/spreadsheetml/2009/9/ac" r="269" x14ac:dyDescent="0.2">
      <c r="H269" s="93">
        <f>MID(I269,1,2)</f>
      </c>
      <c r="I269" s="93" t="s">
        <v>23666</v>
      </c>
    </row>
    <row xmlns:x14ac="http://schemas.microsoft.com/office/spreadsheetml/2009/9/ac" r="270" x14ac:dyDescent="0.2">
      <c r="H270" s="93">
        <f>MID(I270,1,2)</f>
      </c>
      <c r="I270" s="93" t="s">
        <v>23667</v>
      </c>
    </row>
    <row xmlns:x14ac="http://schemas.microsoft.com/office/spreadsheetml/2009/9/ac" r="271" x14ac:dyDescent="0.2">
      <c r="H271" s="93">
        <f>MID(I271,1,2)</f>
      </c>
      <c r="I271" s="93" t="s">
        <v>23668</v>
      </c>
    </row>
    <row xmlns:x14ac="http://schemas.microsoft.com/office/spreadsheetml/2009/9/ac" r="272" x14ac:dyDescent="0.2">
      <c r="H272" s="93">
        <f>MID(I272,1,2)</f>
      </c>
      <c r="I272" s="93" t="s">
        <v>23669</v>
      </c>
    </row>
    <row xmlns:x14ac="http://schemas.microsoft.com/office/spreadsheetml/2009/9/ac" r="273" x14ac:dyDescent="0.2">
      <c r="H273" s="93">
        <f>MID(I273,1,2)</f>
      </c>
      <c r="I273" s="93" t="s">
        <v>23670</v>
      </c>
    </row>
    <row xmlns:x14ac="http://schemas.microsoft.com/office/spreadsheetml/2009/9/ac" r="274" x14ac:dyDescent="0.2">
      <c r="H274" s="93">
        <f>MID(I274,1,2)</f>
      </c>
      <c r="I274" s="93" t="s">
        <v>23671</v>
      </c>
    </row>
    <row xmlns:x14ac="http://schemas.microsoft.com/office/spreadsheetml/2009/9/ac" r="275" x14ac:dyDescent="0.2">
      <c r="H275" s="93">
        <f>MID(I275,1,2)</f>
      </c>
      <c r="I275" s="93" t="s">
        <v>23672</v>
      </c>
    </row>
    <row xmlns:x14ac="http://schemas.microsoft.com/office/spreadsheetml/2009/9/ac" r="276" x14ac:dyDescent="0.2">
      <c r="H276" s="93">
        <f>MID(I276,1,2)</f>
      </c>
      <c r="I276" s="93" t="s">
        <v>23673</v>
      </c>
    </row>
    <row xmlns:x14ac="http://schemas.microsoft.com/office/spreadsheetml/2009/9/ac" r="277" x14ac:dyDescent="0.2">
      <c r="H277" s="93">
        <f>MID(I277,1,2)</f>
      </c>
      <c r="I277" s="93" t="s">
        <v>23674</v>
      </c>
    </row>
    <row xmlns:x14ac="http://schemas.microsoft.com/office/spreadsheetml/2009/9/ac" r="278" x14ac:dyDescent="0.2">
      <c r="H278" s="93">
        <f>MID(I278,1,2)</f>
      </c>
      <c r="I278" s="93" t="s">
        <v>23675</v>
      </c>
    </row>
    <row xmlns:x14ac="http://schemas.microsoft.com/office/spreadsheetml/2009/9/ac" r="279" x14ac:dyDescent="0.2">
      <c r="H279" s="93">
        <f>MID(I279,1,2)</f>
      </c>
      <c r="I279" s="93" t="s">
        <v>23676</v>
      </c>
    </row>
    <row xmlns:x14ac="http://schemas.microsoft.com/office/spreadsheetml/2009/9/ac" r="280" x14ac:dyDescent="0.2">
      <c r="H280" s="93">
        <f>MID(I280,1,2)</f>
      </c>
      <c r="I280" s="93" t="s">
        <v>23677</v>
      </c>
    </row>
    <row xmlns:x14ac="http://schemas.microsoft.com/office/spreadsheetml/2009/9/ac" r="281" x14ac:dyDescent="0.2">
      <c r="H281" s="93">
        <f>MID(I281,1,2)</f>
      </c>
      <c r="I281" s="93" t="s">
        <v>23678</v>
      </c>
    </row>
    <row xmlns:x14ac="http://schemas.microsoft.com/office/spreadsheetml/2009/9/ac" r="282" x14ac:dyDescent="0.2">
      <c r="H282" s="93">
        <f>MID(I282,1,2)</f>
      </c>
      <c r="I282" s="93" t="s">
        <v>23680</v>
      </c>
    </row>
    <row xmlns:x14ac="http://schemas.microsoft.com/office/spreadsheetml/2009/9/ac" r="283" x14ac:dyDescent="0.2">
      <c r="H283" s="93">
        <f>MID(I283,1,2)</f>
      </c>
      <c r="I283" s="93" t="s">
        <v>26133</v>
      </c>
    </row>
    <row xmlns:x14ac="http://schemas.microsoft.com/office/spreadsheetml/2009/9/ac" r="284" x14ac:dyDescent="0.2">
      <c r="H284" s="93">
        <f>MID(I284,1,2)</f>
      </c>
      <c r="I284" s="93" t="s">
        <v>23681</v>
      </c>
    </row>
    <row xmlns:x14ac="http://schemas.microsoft.com/office/spreadsheetml/2009/9/ac" r="285" x14ac:dyDescent="0.2">
      <c r="H285" s="93">
        <f>MID(I285,1,2)</f>
      </c>
      <c r="I285" s="93" t="s">
        <v>23682</v>
      </c>
    </row>
    <row xmlns:x14ac="http://schemas.microsoft.com/office/spreadsheetml/2009/9/ac" r="286" x14ac:dyDescent="0.2">
      <c r="H286" s="93">
        <f>MID(I286,1,2)</f>
      </c>
      <c r="I286" s="93" t="s">
        <v>23683</v>
      </c>
    </row>
    <row xmlns:x14ac="http://schemas.microsoft.com/office/spreadsheetml/2009/9/ac" r="287" x14ac:dyDescent="0.2">
      <c r="H287" s="93">
        <f>MID(I287,1,2)</f>
      </c>
      <c r="I287" s="93" t="s">
        <v>28581</v>
      </c>
    </row>
    <row xmlns:x14ac="http://schemas.microsoft.com/office/spreadsheetml/2009/9/ac" r="288" x14ac:dyDescent="0.2">
      <c r="H288" s="93">
        <f>MID(I288,1,2)</f>
      </c>
      <c r="I288" s="93" t="s">
        <v>23685</v>
      </c>
    </row>
    <row xmlns:x14ac="http://schemas.microsoft.com/office/spreadsheetml/2009/9/ac" r="289" x14ac:dyDescent="0.2">
      <c r="H289" s="93">
        <f>MID(I289,1,2)</f>
      </c>
      <c r="I289" s="93" t="s">
        <v>23686</v>
      </c>
    </row>
    <row xmlns:x14ac="http://schemas.microsoft.com/office/spreadsheetml/2009/9/ac" r="290" x14ac:dyDescent="0.2">
      <c r="H290" s="93">
        <f>MID(I290,1,2)</f>
      </c>
      <c r="I290" s="93" t="s">
        <v>23687</v>
      </c>
    </row>
    <row xmlns:x14ac="http://schemas.microsoft.com/office/spreadsheetml/2009/9/ac" r="291" x14ac:dyDescent="0.2">
      <c r="H291" s="93">
        <f>MID(I291,1,2)</f>
      </c>
      <c r="I291" s="93" t="s">
        <v>23688</v>
      </c>
    </row>
    <row xmlns:x14ac="http://schemas.microsoft.com/office/spreadsheetml/2009/9/ac" r="292" x14ac:dyDescent="0.2">
      <c r="H292" s="93">
        <f>MID(I292,1,2)</f>
      </c>
      <c r="I292" s="93" t="s">
        <v>23689</v>
      </c>
    </row>
    <row xmlns:x14ac="http://schemas.microsoft.com/office/spreadsheetml/2009/9/ac" r="293" x14ac:dyDescent="0.2">
      <c r="H293" s="93">
        <f>MID(I293,1,2)</f>
      </c>
      <c r="I293" s="93" t="s">
        <v>23690</v>
      </c>
    </row>
    <row xmlns:x14ac="http://schemas.microsoft.com/office/spreadsheetml/2009/9/ac" r="294" x14ac:dyDescent="0.2">
      <c r="H294" s="93">
        <f>MID(I294,1,2)</f>
      </c>
      <c r="I294" s="93" t="s">
        <v>23691</v>
      </c>
    </row>
    <row xmlns:x14ac="http://schemas.microsoft.com/office/spreadsheetml/2009/9/ac" r="295" x14ac:dyDescent="0.2">
      <c r="H295" s="93">
        <f>MID(I295,1,2)</f>
      </c>
      <c r="I295" s="93" t="s">
        <v>23692</v>
      </c>
    </row>
    <row xmlns:x14ac="http://schemas.microsoft.com/office/spreadsheetml/2009/9/ac" r="296" x14ac:dyDescent="0.2">
      <c r="H296" s="93">
        <f>MID(I296,1,2)</f>
      </c>
      <c r="I296" s="93" t="s">
        <v>23693</v>
      </c>
    </row>
    <row xmlns:x14ac="http://schemas.microsoft.com/office/spreadsheetml/2009/9/ac" r="297" x14ac:dyDescent="0.2">
      <c r="H297" s="93">
        <f>MID(I297,1,2)</f>
      </c>
      <c r="I297" s="93" t="s">
        <v>23694</v>
      </c>
    </row>
    <row xmlns:x14ac="http://schemas.microsoft.com/office/spreadsheetml/2009/9/ac" r="298" x14ac:dyDescent="0.2">
      <c r="H298" s="93">
        <f>MID(I298,1,2)</f>
      </c>
      <c r="I298" s="93" t="s">
        <v>23695</v>
      </c>
    </row>
    <row xmlns:x14ac="http://schemas.microsoft.com/office/spreadsheetml/2009/9/ac" r="299" x14ac:dyDescent="0.2">
      <c r="H299" s="93">
        <f>MID(I299,1,2)</f>
      </c>
      <c r="I299" s="93" t="s">
        <v>23696</v>
      </c>
    </row>
    <row xmlns:x14ac="http://schemas.microsoft.com/office/spreadsheetml/2009/9/ac" r="300" x14ac:dyDescent="0.2">
      <c r="H300" s="93">
        <f>MID(I300,1,2)</f>
      </c>
      <c r="I300" s="93" t="s">
        <v>23697</v>
      </c>
    </row>
    <row xmlns:x14ac="http://schemas.microsoft.com/office/spreadsheetml/2009/9/ac" r="301" x14ac:dyDescent="0.2">
      <c r="H301" s="93">
        <f>MID(I301,1,2)</f>
      </c>
      <c r="I301" s="93" t="s">
        <v>23698</v>
      </c>
    </row>
    <row xmlns:x14ac="http://schemas.microsoft.com/office/spreadsheetml/2009/9/ac" r="302" x14ac:dyDescent="0.2">
      <c r="H302" s="93">
        <f>MID(I302,1,2)</f>
      </c>
      <c r="I302" s="93" t="s">
        <v>28046</v>
      </c>
    </row>
    <row xmlns:x14ac="http://schemas.microsoft.com/office/spreadsheetml/2009/9/ac" r="303" x14ac:dyDescent="0.2">
      <c r="H303" s="93">
        <f>MID(I303,1,2)</f>
      </c>
      <c r="I303" s="93" t="s">
        <v>28047</v>
      </c>
    </row>
    <row xmlns:x14ac="http://schemas.microsoft.com/office/spreadsheetml/2009/9/ac" r="304" x14ac:dyDescent="0.2">
      <c r="H304" s="93">
        <f>MID(I304,1,2)</f>
      </c>
      <c r="I304" s="93" t="s">
        <v>23699</v>
      </c>
    </row>
    <row xmlns:x14ac="http://schemas.microsoft.com/office/spreadsheetml/2009/9/ac" r="305" x14ac:dyDescent="0.2">
      <c r="H305" s="93">
        <f>MID(I305,1,2)</f>
      </c>
      <c r="I305" s="93" t="s">
        <v>23700</v>
      </c>
    </row>
    <row xmlns:x14ac="http://schemas.microsoft.com/office/spreadsheetml/2009/9/ac" r="306" x14ac:dyDescent="0.2">
      <c r="H306" s="93">
        <f>MID(I306,1,2)</f>
      </c>
      <c r="I306" s="93" t="s">
        <v>23701</v>
      </c>
    </row>
    <row xmlns:x14ac="http://schemas.microsoft.com/office/spreadsheetml/2009/9/ac" r="307" x14ac:dyDescent="0.2">
      <c r="H307" s="93">
        <f>MID(I307,1,2)</f>
      </c>
      <c r="I307" s="93" t="s">
        <v>23702</v>
      </c>
    </row>
    <row xmlns:x14ac="http://schemas.microsoft.com/office/spreadsheetml/2009/9/ac" r="308" x14ac:dyDescent="0.2">
      <c r="H308" s="93">
        <f>MID(I308,1,2)</f>
      </c>
      <c r="I308" s="93" t="s">
        <v>23703</v>
      </c>
    </row>
    <row xmlns:x14ac="http://schemas.microsoft.com/office/spreadsheetml/2009/9/ac" r="309" x14ac:dyDescent="0.2">
      <c r="H309" s="93">
        <f>MID(I309,1,2)</f>
      </c>
      <c r="I309" s="93" t="s">
        <v>26124</v>
      </c>
    </row>
    <row xmlns:x14ac="http://schemas.microsoft.com/office/spreadsheetml/2009/9/ac" r="310" x14ac:dyDescent="0.2">
      <c r="H310" s="93">
        <f>MID(I310,1,2)</f>
      </c>
      <c r="I310" s="93" t="s">
        <v>23704</v>
      </c>
    </row>
    <row xmlns:x14ac="http://schemas.microsoft.com/office/spreadsheetml/2009/9/ac" r="311" x14ac:dyDescent="0.2">
      <c r="H311" s="93">
        <f>MID(I311,1,2)</f>
      </c>
      <c r="I311" s="93" t="s">
        <v>23705</v>
      </c>
    </row>
    <row xmlns:x14ac="http://schemas.microsoft.com/office/spreadsheetml/2009/9/ac" r="312" x14ac:dyDescent="0.2">
      <c r="H312" s="93">
        <f>MID(I312,1,2)</f>
      </c>
      <c r="I312" s="93" t="s">
        <v>23706</v>
      </c>
    </row>
    <row xmlns:x14ac="http://schemas.microsoft.com/office/spreadsheetml/2009/9/ac" r="313" x14ac:dyDescent="0.2">
      <c r="H313" s="93">
        <f>MID(I313,1,2)</f>
      </c>
      <c r="I313" s="93" t="s">
        <v>23707</v>
      </c>
    </row>
    <row xmlns:x14ac="http://schemas.microsoft.com/office/spreadsheetml/2009/9/ac" r="314" x14ac:dyDescent="0.2">
      <c r="H314" s="93">
        <f>MID(I314,1,2)</f>
      </c>
      <c r="I314" s="93" t="s">
        <v>23708</v>
      </c>
    </row>
    <row xmlns:x14ac="http://schemas.microsoft.com/office/spreadsheetml/2009/9/ac" r="315" x14ac:dyDescent="0.2">
      <c r="H315" s="93">
        <f>MID(I315,1,2)</f>
      </c>
      <c r="I315" s="93" t="s">
        <v>23709</v>
      </c>
    </row>
    <row xmlns:x14ac="http://schemas.microsoft.com/office/spreadsheetml/2009/9/ac" r="316" x14ac:dyDescent="0.2">
      <c r="H316" s="93">
        <f>MID(I316,1,2)</f>
      </c>
      <c r="I316" s="93" t="s">
        <v>23710</v>
      </c>
    </row>
    <row xmlns:x14ac="http://schemas.microsoft.com/office/spreadsheetml/2009/9/ac" r="317" x14ac:dyDescent="0.2">
      <c r="H317" s="93">
        <f>MID(I317,1,2)</f>
      </c>
      <c r="I317" s="93" t="s">
        <v>28048</v>
      </c>
    </row>
    <row xmlns:x14ac="http://schemas.microsoft.com/office/spreadsheetml/2009/9/ac" r="318" x14ac:dyDescent="0.2">
      <c r="H318" s="93">
        <f>MID(I318,1,2)</f>
      </c>
      <c r="I318" s="93" t="s">
        <v>23711</v>
      </c>
    </row>
    <row xmlns:x14ac="http://schemas.microsoft.com/office/spreadsheetml/2009/9/ac" r="319" x14ac:dyDescent="0.2">
      <c r="H319" s="93">
        <f>MID(I319,1,2)</f>
      </c>
      <c r="I319" s="93" t="s">
        <v>23712</v>
      </c>
    </row>
    <row xmlns:x14ac="http://schemas.microsoft.com/office/spreadsheetml/2009/9/ac" r="320" x14ac:dyDescent="0.2">
      <c r="H320" s="93">
        <f>MID(I320,1,2)</f>
      </c>
      <c r="I320" s="93" t="s">
        <v>23713</v>
      </c>
    </row>
    <row xmlns:x14ac="http://schemas.microsoft.com/office/spreadsheetml/2009/9/ac" r="321" x14ac:dyDescent="0.2">
      <c r="H321" s="93">
        <f>MID(I321,1,2)</f>
      </c>
      <c r="I321" s="93" t="s">
        <v>23714</v>
      </c>
    </row>
    <row xmlns:x14ac="http://schemas.microsoft.com/office/spreadsheetml/2009/9/ac" r="322" x14ac:dyDescent="0.2">
      <c r="H322" s="93">
        <f>MID(I322,1,2)</f>
      </c>
      <c r="I322" s="93" t="s">
        <v>23715</v>
      </c>
    </row>
    <row xmlns:x14ac="http://schemas.microsoft.com/office/spreadsheetml/2009/9/ac" r="323" x14ac:dyDescent="0.2">
      <c r="H323" s="93">
        <f>MID(I323,1,2)</f>
      </c>
      <c r="I323" s="93" t="s">
        <v>23716</v>
      </c>
    </row>
    <row xmlns:x14ac="http://schemas.microsoft.com/office/spreadsheetml/2009/9/ac" r="324" x14ac:dyDescent="0.2">
      <c r="H324" s="93">
        <f>MID(I324,1,2)</f>
      </c>
      <c r="I324" s="93" t="s">
        <v>23717</v>
      </c>
    </row>
    <row xmlns:x14ac="http://schemas.microsoft.com/office/spreadsheetml/2009/9/ac" r="325" x14ac:dyDescent="0.2">
      <c r="H325" s="93">
        <f>MID(I325,1,2)</f>
      </c>
      <c r="I325" s="93" t="s">
        <v>23718</v>
      </c>
    </row>
    <row xmlns:x14ac="http://schemas.microsoft.com/office/spreadsheetml/2009/9/ac" r="326" x14ac:dyDescent="0.2">
      <c r="H326" s="93">
        <f>MID(I326,1,2)</f>
      </c>
      <c r="I326" s="93" t="s">
        <v>23719</v>
      </c>
    </row>
    <row xmlns:x14ac="http://schemas.microsoft.com/office/spreadsheetml/2009/9/ac" r="327" x14ac:dyDescent="0.2">
      <c r="H327" s="93">
        <f>MID(I327,1,2)</f>
      </c>
      <c r="I327" s="93" t="s">
        <v>23720</v>
      </c>
    </row>
    <row xmlns:x14ac="http://schemas.microsoft.com/office/spreadsheetml/2009/9/ac" r="328" x14ac:dyDescent="0.2">
      <c r="H328" s="93">
        <f>MID(I328,1,2)</f>
      </c>
      <c r="I328" s="93" t="s">
        <v>23721</v>
      </c>
    </row>
    <row xmlns:x14ac="http://schemas.microsoft.com/office/spreadsheetml/2009/9/ac" r="329" x14ac:dyDescent="0.2">
      <c r="H329" s="93">
        <f>MID(I329,1,2)</f>
      </c>
      <c r="I329" s="93" t="s">
        <v>23722</v>
      </c>
    </row>
    <row xmlns:x14ac="http://schemas.microsoft.com/office/spreadsheetml/2009/9/ac" r="330" x14ac:dyDescent="0.2">
      <c r="H330" s="93">
        <f>MID(I330,1,2)</f>
      </c>
      <c r="I330" s="93" t="s">
        <v>23723</v>
      </c>
    </row>
    <row xmlns:x14ac="http://schemas.microsoft.com/office/spreadsheetml/2009/9/ac" r="331" x14ac:dyDescent="0.2">
      <c r="H331" s="93">
        <f>MID(I331,1,2)</f>
      </c>
      <c r="I331" s="93" t="s">
        <v>23724</v>
      </c>
    </row>
    <row xmlns:x14ac="http://schemas.microsoft.com/office/spreadsheetml/2009/9/ac" r="332" x14ac:dyDescent="0.2">
      <c r="H332" s="93">
        <f>MID(I332,1,2)</f>
      </c>
      <c r="I332" s="93" t="s">
        <v>23725</v>
      </c>
    </row>
    <row xmlns:x14ac="http://schemas.microsoft.com/office/spreadsheetml/2009/9/ac" r="333" x14ac:dyDescent="0.2">
      <c r="H333" s="93">
        <f>MID(I333,1,2)</f>
      </c>
      <c r="I333" s="93" t="s">
        <v>23726</v>
      </c>
    </row>
    <row xmlns:x14ac="http://schemas.microsoft.com/office/spreadsheetml/2009/9/ac" r="334" x14ac:dyDescent="0.2">
      <c r="H334" s="93">
        <f>MID(I334,1,2)</f>
      </c>
      <c r="I334" s="93" t="s">
        <v>23727</v>
      </c>
    </row>
    <row xmlns:x14ac="http://schemas.microsoft.com/office/spreadsheetml/2009/9/ac" r="335" x14ac:dyDescent="0.2">
      <c r="H335" s="93">
        <f>MID(I335,1,2)</f>
      </c>
      <c r="I335" s="93" t="s">
        <v>23728</v>
      </c>
    </row>
    <row xmlns:x14ac="http://schemas.microsoft.com/office/spreadsheetml/2009/9/ac" r="336" x14ac:dyDescent="0.2">
      <c r="H336" s="93">
        <f>MID(I336,1,2)</f>
      </c>
      <c r="I336" s="93" t="s">
        <v>23729</v>
      </c>
    </row>
    <row xmlns:x14ac="http://schemas.microsoft.com/office/spreadsheetml/2009/9/ac" r="337" x14ac:dyDescent="0.2">
      <c r="H337" s="93">
        <f>MID(I337,1,2)</f>
      </c>
      <c r="I337" s="93" t="s">
        <v>23730</v>
      </c>
    </row>
    <row xmlns:x14ac="http://schemas.microsoft.com/office/spreadsheetml/2009/9/ac" r="338" x14ac:dyDescent="0.2">
      <c r="H338" s="93">
        <f>MID(I338,1,2)</f>
      </c>
      <c r="I338" s="93" t="s">
        <v>26125</v>
      </c>
    </row>
    <row xmlns:x14ac="http://schemas.microsoft.com/office/spreadsheetml/2009/9/ac" r="339" x14ac:dyDescent="0.2">
      <c r="H339" s="93">
        <f>MID(I339,1,2)</f>
      </c>
      <c r="I339" s="93" t="s">
        <v>23731</v>
      </c>
    </row>
    <row xmlns:x14ac="http://schemas.microsoft.com/office/spreadsheetml/2009/9/ac" r="340" x14ac:dyDescent="0.2">
      <c r="H340" s="93">
        <f>MID(I340,1,2)</f>
      </c>
      <c r="I340" s="93" t="s">
        <v>26126</v>
      </c>
    </row>
    <row xmlns:x14ac="http://schemas.microsoft.com/office/spreadsheetml/2009/9/ac" r="341" x14ac:dyDescent="0.2">
      <c r="H341" s="93">
        <f>MID(I341,1,2)</f>
      </c>
      <c r="I341" s="93" t="s">
        <v>23732</v>
      </c>
    </row>
    <row xmlns:x14ac="http://schemas.microsoft.com/office/spreadsheetml/2009/9/ac" r="342" x14ac:dyDescent="0.2">
      <c r="H342" s="93">
        <f>MID(I342,1,2)</f>
      </c>
      <c r="I342" s="93" t="s">
        <v>23733</v>
      </c>
    </row>
    <row xmlns:x14ac="http://schemas.microsoft.com/office/spreadsheetml/2009/9/ac" r="343" x14ac:dyDescent="0.2">
      <c r="H343" s="93">
        <f>MID(I343,1,2)</f>
      </c>
      <c r="I343" s="93" t="s">
        <v>23734</v>
      </c>
    </row>
    <row xmlns:x14ac="http://schemas.microsoft.com/office/spreadsheetml/2009/9/ac" r="344" x14ac:dyDescent="0.2">
      <c r="H344" s="93">
        <f>MID(I344,1,2)</f>
      </c>
      <c r="I344" s="93" t="s">
        <v>23735</v>
      </c>
    </row>
    <row xmlns:x14ac="http://schemas.microsoft.com/office/spreadsheetml/2009/9/ac" r="345" x14ac:dyDescent="0.2">
      <c r="H345" s="93">
        <f>MID(I345,1,2)</f>
      </c>
      <c r="I345" s="93" t="s">
        <v>23737</v>
      </c>
    </row>
    <row xmlns:x14ac="http://schemas.microsoft.com/office/spreadsheetml/2009/9/ac" r="346" x14ac:dyDescent="0.2">
      <c r="H346" s="93">
        <f>MID(I346,1,2)</f>
      </c>
      <c r="I346" s="93" t="s">
        <v>26127</v>
      </c>
    </row>
    <row xmlns:x14ac="http://schemas.microsoft.com/office/spreadsheetml/2009/9/ac" r="347" x14ac:dyDescent="0.2">
      <c r="H347" s="93">
        <f>MID(I347,1,2)</f>
      </c>
      <c r="I347" s="93" t="s">
        <v>28582</v>
      </c>
    </row>
    <row xmlns:x14ac="http://schemas.microsoft.com/office/spreadsheetml/2009/9/ac" r="348" x14ac:dyDescent="0.2">
      <c r="H348" s="93">
        <f>MID(I348,1,2)</f>
      </c>
      <c r="I348" s="93" t="s">
        <v>30064</v>
      </c>
    </row>
    <row xmlns:x14ac="http://schemas.microsoft.com/office/spreadsheetml/2009/9/ac" r="349" x14ac:dyDescent="0.2">
      <c r="H349" s="93">
        <f>MID(I349,1,2)</f>
      </c>
      <c r="I349" s="93" t="s">
        <v>23738</v>
      </c>
    </row>
    <row xmlns:x14ac="http://schemas.microsoft.com/office/spreadsheetml/2009/9/ac" r="350" x14ac:dyDescent="0.2">
      <c r="H350" s="93">
        <f>MID(I350,1,2)</f>
      </c>
      <c r="I350" s="93" t="s">
        <v>23739</v>
      </c>
    </row>
    <row xmlns:x14ac="http://schemas.microsoft.com/office/spreadsheetml/2009/9/ac" r="351" x14ac:dyDescent="0.2">
      <c r="H351" s="93">
        <f>MID(I351,1,2)</f>
      </c>
      <c r="I351" s="93" t="s">
        <v>23740</v>
      </c>
    </row>
    <row xmlns:x14ac="http://schemas.microsoft.com/office/spreadsheetml/2009/9/ac" r="352" x14ac:dyDescent="0.2">
      <c r="H352" s="93">
        <f>MID(I352,1,2)</f>
      </c>
      <c r="I352" s="93" t="s">
        <v>23741</v>
      </c>
    </row>
    <row xmlns:x14ac="http://schemas.microsoft.com/office/spreadsheetml/2009/9/ac" r="353" x14ac:dyDescent="0.2">
      <c r="H353" s="93">
        <f>MID(I353,1,2)</f>
      </c>
      <c r="I353" s="93" t="s">
        <v>23742</v>
      </c>
    </row>
    <row xmlns:x14ac="http://schemas.microsoft.com/office/spreadsheetml/2009/9/ac" r="354" x14ac:dyDescent="0.2">
      <c r="H354" s="93">
        <f>MID(I354,1,2)</f>
      </c>
      <c r="I354" s="93" t="s">
        <v>23743</v>
      </c>
    </row>
    <row xmlns:x14ac="http://schemas.microsoft.com/office/spreadsheetml/2009/9/ac" r="355" x14ac:dyDescent="0.2">
      <c r="H355" s="93">
        <f>MID(I355,1,2)</f>
      </c>
      <c r="I355" s="93" t="s">
        <v>23744</v>
      </c>
    </row>
    <row xmlns:x14ac="http://schemas.microsoft.com/office/spreadsheetml/2009/9/ac" r="356" x14ac:dyDescent="0.2">
      <c r="H356" s="93">
        <f>MID(I356,1,2)</f>
      </c>
      <c r="I356" s="93" t="s">
        <v>23745</v>
      </c>
    </row>
    <row xmlns:x14ac="http://schemas.microsoft.com/office/spreadsheetml/2009/9/ac" r="357" x14ac:dyDescent="0.2">
      <c r="H357" s="93">
        <f>MID(I357,1,2)</f>
      </c>
      <c r="I357" s="93" t="s">
        <v>23746</v>
      </c>
    </row>
    <row xmlns:x14ac="http://schemas.microsoft.com/office/spreadsheetml/2009/9/ac" r="358" x14ac:dyDescent="0.2">
      <c r="H358" s="93">
        <f>MID(I358,1,2)</f>
      </c>
      <c r="I358" s="93" t="s">
        <v>23747</v>
      </c>
    </row>
    <row xmlns:x14ac="http://schemas.microsoft.com/office/spreadsheetml/2009/9/ac" r="359" x14ac:dyDescent="0.2">
      <c r="H359" s="93">
        <f>MID(I359,1,2)</f>
      </c>
      <c r="I359" s="93" t="s">
        <v>23748</v>
      </c>
    </row>
    <row xmlns:x14ac="http://schemas.microsoft.com/office/spreadsheetml/2009/9/ac" r="360" x14ac:dyDescent="0.2">
      <c r="H360" s="93">
        <f>MID(I360,1,2)</f>
      </c>
      <c r="I360" s="93" t="s">
        <v>23749</v>
      </c>
    </row>
    <row xmlns:x14ac="http://schemas.microsoft.com/office/spreadsheetml/2009/9/ac" r="361" x14ac:dyDescent="0.2">
      <c r="H361" s="93">
        <f>MID(I361,1,2)</f>
      </c>
      <c r="I361" s="93" t="s">
        <v>23750</v>
      </c>
    </row>
    <row xmlns:x14ac="http://schemas.microsoft.com/office/spreadsheetml/2009/9/ac" r="362" x14ac:dyDescent="0.2">
      <c r="H362" s="93">
        <f>MID(I362,1,2)</f>
      </c>
      <c r="I362" s="93" t="s">
        <v>23751</v>
      </c>
    </row>
    <row xmlns:x14ac="http://schemas.microsoft.com/office/spreadsheetml/2009/9/ac" r="363" x14ac:dyDescent="0.2">
      <c r="H363" s="93">
        <f>MID(I363,1,2)</f>
      </c>
      <c r="I363" s="93" t="s">
        <v>23752</v>
      </c>
    </row>
    <row xmlns:x14ac="http://schemas.microsoft.com/office/spreadsheetml/2009/9/ac" r="364" x14ac:dyDescent="0.2">
      <c r="H364" s="93">
        <f>MID(I364,1,2)</f>
      </c>
      <c r="I364" s="93" t="s">
        <v>23754</v>
      </c>
    </row>
    <row xmlns:x14ac="http://schemas.microsoft.com/office/spreadsheetml/2009/9/ac" r="365" x14ac:dyDescent="0.2">
      <c r="H365" s="93">
        <f>MID(I365,1,2)</f>
      </c>
      <c r="I365" s="93" t="s">
        <v>29787</v>
      </c>
    </row>
    <row xmlns:x14ac="http://schemas.microsoft.com/office/spreadsheetml/2009/9/ac" r="366" x14ac:dyDescent="0.2">
      <c r="H366" s="93">
        <f>MID(I366,1,2)</f>
      </c>
      <c r="I366" s="93" t="s">
        <v>23756</v>
      </c>
    </row>
    <row xmlns:x14ac="http://schemas.microsoft.com/office/spreadsheetml/2009/9/ac" r="367" x14ac:dyDescent="0.2">
      <c r="H367" s="93">
        <f>MID(I367,1,2)</f>
      </c>
      <c r="I367" s="93" t="s">
        <v>23757</v>
      </c>
    </row>
    <row xmlns:x14ac="http://schemas.microsoft.com/office/spreadsheetml/2009/9/ac" r="368" x14ac:dyDescent="0.2">
      <c r="H368" s="93">
        <f>MID(I368,1,2)</f>
      </c>
      <c r="I368" s="93" t="s">
        <v>23758</v>
      </c>
    </row>
    <row xmlns:x14ac="http://schemas.microsoft.com/office/spreadsheetml/2009/9/ac" r="369" x14ac:dyDescent="0.2">
      <c r="H369" s="93">
        <f>MID(I369,1,2)</f>
      </c>
      <c r="I369" s="93" t="s">
        <v>23759</v>
      </c>
    </row>
    <row xmlns:x14ac="http://schemas.microsoft.com/office/spreadsheetml/2009/9/ac" r="370" x14ac:dyDescent="0.2">
      <c r="H370" s="93">
        <f>MID(I370,1,2)</f>
      </c>
      <c r="I370" s="93" t="s">
        <v>23760</v>
      </c>
    </row>
    <row xmlns:x14ac="http://schemas.microsoft.com/office/spreadsheetml/2009/9/ac" r="371" x14ac:dyDescent="0.2">
      <c r="H371" s="93">
        <f>MID(I371,1,2)</f>
      </c>
      <c r="I371" s="93" t="s">
        <v>23761</v>
      </c>
    </row>
    <row xmlns:x14ac="http://schemas.microsoft.com/office/spreadsheetml/2009/9/ac" r="372" x14ac:dyDescent="0.2">
      <c r="H372" s="93">
        <f>MID(I372,1,2)</f>
      </c>
      <c r="I372" s="93" t="s">
        <v>23762</v>
      </c>
    </row>
    <row xmlns:x14ac="http://schemas.microsoft.com/office/spreadsheetml/2009/9/ac" r="373" x14ac:dyDescent="0.2">
      <c r="H373" s="93">
        <f>MID(I373,1,2)</f>
      </c>
      <c r="I373" s="93" t="s">
        <v>23763</v>
      </c>
    </row>
    <row xmlns:x14ac="http://schemas.microsoft.com/office/spreadsheetml/2009/9/ac" r="374" x14ac:dyDescent="0.2">
      <c r="H374" s="93">
        <f>MID(I374,1,2)</f>
      </c>
      <c r="I374" s="93" t="s">
        <v>23764</v>
      </c>
    </row>
    <row xmlns:x14ac="http://schemas.microsoft.com/office/spreadsheetml/2009/9/ac" r="375" x14ac:dyDescent="0.2">
      <c r="H375" s="93">
        <f>MID(I375,1,2)</f>
      </c>
      <c r="I375" s="93" t="s">
        <v>23765</v>
      </c>
    </row>
    <row xmlns:x14ac="http://schemas.microsoft.com/office/spreadsheetml/2009/9/ac" r="376" x14ac:dyDescent="0.2">
      <c r="H376" s="93">
        <f>MID(I376,1,2)</f>
      </c>
      <c r="I376" s="93" t="s">
        <v>23766</v>
      </c>
    </row>
    <row xmlns:x14ac="http://schemas.microsoft.com/office/spreadsheetml/2009/9/ac" r="377" x14ac:dyDescent="0.2">
      <c r="H377" s="93">
        <f>MID(I377,1,2)</f>
      </c>
      <c r="I377" s="93" t="s">
        <v>23767</v>
      </c>
    </row>
    <row xmlns:x14ac="http://schemas.microsoft.com/office/spreadsheetml/2009/9/ac" r="378" x14ac:dyDescent="0.2">
      <c r="H378" s="93">
        <f>MID(I378,1,2)</f>
      </c>
      <c r="I378" s="93" t="s">
        <v>23768</v>
      </c>
    </row>
    <row xmlns:x14ac="http://schemas.microsoft.com/office/spreadsheetml/2009/9/ac" r="379" x14ac:dyDescent="0.2">
      <c r="H379" s="93">
        <f>MID(I379,1,2)</f>
      </c>
      <c r="I379" s="93" t="s">
        <v>23769</v>
      </c>
    </row>
    <row xmlns:x14ac="http://schemas.microsoft.com/office/spreadsheetml/2009/9/ac" r="380" x14ac:dyDescent="0.2">
      <c r="H380" s="93">
        <f>MID(I380,1,2)</f>
      </c>
      <c r="I380" s="93" t="s">
        <v>23770</v>
      </c>
    </row>
    <row xmlns:x14ac="http://schemas.microsoft.com/office/spreadsheetml/2009/9/ac" r="381" x14ac:dyDescent="0.2">
      <c r="H381" s="93">
        <f>MID(I381,1,2)</f>
      </c>
      <c r="I381" s="93" t="s">
        <v>23771</v>
      </c>
    </row>
    <row xmlns:x14ac="http://schemas.microsoft.com/office/spreadsheetml/2009/9/ac" r="382" x14ac:dyDescent="0.2">
      <c r="H382" s="93">
        <f>MID(I382,1,2)</f>
      </c>
      <c r="I382" s="93" t="s">
        <v>23772</v>
      </c>
    </row>
    <row xmlns:x14ac="http://schemas.microsoft.com/office/spreadsheetml/2009/9/ac" r="383" x14ac:dyDescent="0.2">
      <c r="H383" s="93">
        <f>MID(I383,1,2)</f>
      </c>
      <c r="I383" s="93" t="s">
        <v>23773</v>
      </c>
    </row>
    <row xmlns:x14ac="http://schemas.microsoft.com/office/spreadsheetml/2009/9/ac" r="384" x14ac:dyDescent="0.2">
      <c r="H384" s="93">
        <f>MID(I384,1,2)</f>
      </c>
      <c r="I384" s="93" t="s">
        <v>23774</v>
      </c>
    </row>
    <row xmlns:x14ac="http://schemas.microsoft.com/office/spreadsheetml/2009/9/ac" r="385" x14ac:dyDescent="0.2">
      <c r="H385" s="93">
        <f>MID(I385,1,2)</f>
      </c>
      <c r="I385" s="93" t="s">
        <v>23775</v>
      </c>
    </row>
    <row xmlns:x14ac="http://schemas.microsoft.com/office/spreadsheetml/2009/9/ac" r="386" x14ac:dyDescent="0.2">
      <c r="H386" s="93">
        <f>MID(I386,1,2)</f>
      </c>
      <c r="I386" s="93" t="s">
        <v>23776</v>
      </c>
    </row>
    <row xmlns:x14ac="http://schemas.microsoft.com/office/spreadsheetml/2009/9/ac" r="387" x14ac:dyDescent="0.2">
      <c r="H387" s="93">
        <f>MID(I387,1,2)</f>
      </c>
      <c r="I387" s="93" t="s">
        <v>23777</v>
      </c>
    </row>
    <row xmlns:x14ac="http://schemas.microsoft.com/office/spreadsheetml/2009/9/ac" r="388" x14ac:dyDescent="0.2">
      <c r="H388" s="93">
        <f>MID(I388,1,2)</f>
      </c>
      <c r="I388" s="93" t="s">
        <v>23778</v>
      </c>
    </row>
    <row xmlns:x14ac="http://schemas.microsoft.com/office/spreadsheetml/2009/9/ac" r="389" x14ac:dyDescent="0.2">
      <c r="H389" s="93">
        <f>MID(I389,1,2)</f>
      </c>
      <c r="I389" s="93" t="s">
        <v>23779</v>
      </c>
    </row>
    <row xmlns:x14ac="http://schemas.microsoft.com/office/spreadsheetml/2009/9/ac" r="390" x14ac:dyDescent="0.2">
      <c r="H390" s="93">
        <f>MID(I390,1,2)</f>
      </c>
      <c r="I390" s="93" t="s">
        <v>23780</v>
      </c>
    </row>
    <row xmlns:x14ac="http://schemas.microsoft.com/office/spreadsheetml/2009/9/ac" r="391" x14ac:dyDescent="0.2">
      <c r="H391" s="93">
        <f>MID(I391,1,2)</f>
      </c>
      <c r="I391" s="93" t="s">
        <v>23781</v>
      </c>
    </row>
    <row xmlns:x14ac="http://schemas.microsoft.com/office/spreadsheetml/2009/9/ac" r="392" x14ac:dyDescent="0.2">
      <c r="H392" s="93">
        <f>MID(I392,1,2)</f>
      </c>
      <c r="I392" s="93" t="s">
        <v>23782</v>
      </c>
    </row>
    <row xmlns:x14ac="http://schemas.microsoft.com/office/spreadsheetml/2009/9/ac" r="393" x14ac:dyDescent="0.2">
      <c r="H393" s="93">
        <f>MID(I393,1,2)</f>
      </c>
      <c r="I393" s="93" t="s">
        <v>23783</v>
      </c>
    </row>
    <row xmlns:x14ac="http://schemas.microsoft.com/office/spreadsheetml/2009/9/ac" r="394" x14ac:dyDescent="0.2">
      <c r="H394" s="93">
        <f>MID(I394,1,2)</f>
      </c>
      <c r="I394" s="93" t="s">
        <v>26128</v>
      </c>
    </row>
    <row xmlns:x14ac="http://schemas.microsoft.com/office/spreadsheetml/2009/9/ac" r="395" x14ac:dyDescent="0.2">
      <c r="H395" s="93">
        <f>MID(I395,1,2)</f>
      </c>
      <c r="I395" s="93" t="s">
        <v>23784</v>
      </c>
    </row>
    <row xmlns:x14ac="http://schemas.microsoft.com/office/spreadsheetml/2009/9/ac" r="396" x14ac:dyDescent="0.2">
      <c r="H396" s="93">
        <f>MID(I396,1,2)</f>
      </c>
      <c r="I396" s="93" t="s">
        <v>23785</v>
      </c>
    </row>
    <row xmlns:x14ac="http://schemas.microsoft.com/office/spreadsheetml/2009/9/ac" r="397" x14ac:dyDescent="0.2">
      <c r="H397" s="93">
        <f>MID(I397,1,2)</f>
      </c>
      <c r="I397" s="93" t="s">
        <v>23786</v>
      </c>
    </row>
    <row xmlns:x14ac="http://schemas.microsoft.com/office/spreadsheetml/2009/9/ac" r="398" x14ac:dyDescent="0.2">
      <c r="H398" s="93">
        <f>MID(I398,1,2)</f>
      </c>
      <c r="I398" s="93" t="s">
        <v>23787</v>
      </c>
    </row>
    <row xmlns:x14ac="http://schemas.microsoft.com/office/spreadsheetml/2009/9/ac" r="399" x14ac:dyDescent="0.2">
      <c r="H399" s="93">
        <f>MID(I399,1,2)</f>
      </c>
      <c r="I399" s="93" t="s">
        <v>23788</v>
      </c>
    </row>
    <row xmlns:x14ac="http://schemas.microsoft.com/office/spreadsheetml/2009/9/ac" r="400" x14ac:dyDescent="0.2">
      <c r="H400" s="93">
        <f>MID(I400,1,2)</f>
      </c>
      <c r="I400" s="93" t="s">
        <v>23789</v>
      </c>
    </row>
    <row xmlns:x14ac="http://schemas.microsoft.com/office/spreadsheetml/2009/9/ac" r="401" x14ac:dyDescent="0.2">
      <c r="H401" s="93">
        <f>MID(I401,1,2)</f>
      </c>
      <c r="I401" s="93" t="s">
        <v>23790</v>
      </c>
    </row>
    <row xmlns:x14ac="http://schemas.microsoft.com/office/spreadsheetml/2009/9/ac" r="402" x14ac:dyDescent="0.2">
      <c r="H402" s="93">
        <f>MID(I402,1,2)</f>
      </c>
      <c r="I402" s="93" t="s">
        <v>23791</v>
      </c>
    </row>
    <row xmlns:x14ac="http://schemas.microsoft.com/office/spreadsheetml/2009/9/ac" r="403" x14ac:dyDescent="0.2">
      <c r="H403" s="93">
        <f>MID(I403,1,2)</f>
      </c>
      <c r="I403" s="93" t="s">
        <v>23792</v>
      </c>
    </row>
    <row xmlns:x14ac="http://schemas.microsoft.com/office/spreadsheetml/2009/9/ac" r="404" x14ac:dyDescent="0.2">
      <c r="H404" s="93">
        <f>MID(I404,1,2)</f>
      </c>
      <c r="I404" s="93" t="s">
        <v>23793</v>
      </c>
    </row>
    <row xmlns:x14ac="http://schemas.microsoft.com/office/spreadsheetml/2009/9/ac" r="405" x14ac:dyDescent="0.2">
      <c r="H405" s="93">
        <f>MID(I405,1,2)</f>
      </c>
      <c r="I405" s="93" t="s">
        <v>23794</v>
      </c>
    </row>
    <row xmlns:x14ac="http://schemas.microsoft.com/office/spreadsheetml/2009/9/ac" r="406" x14ac:dyDescent="0.2">
      <c r="H406" s="93">
        <f>MID(I406,1,2)</f>
      </c>
      <c r="I406" s="93" t="s">
        <v>23795</v>
      </c>
    </row>
    <row xmlns:x14ac="http://schemas.microsoft.com/office/spreadsheetml/2009/9/ac" r="407" x14ac:dyDescent="0.2">
      <c r="H407" s="93">
        <f>MID(I407,1,2)</f>
      </c>
      <c r="I407" s="93" t="s">
        <v>23796</v>
      </c>
    </row>
    <row xmlns:x14ac="http://schemas.microsoft.com/office/spreadsheetml/2009/9/ac" r="408" x14ac:dyDescent="0.2">
      <c r="H408" s="93">
        <f>MID(I408,1,2)</f>
      </c>
      <c r="I408" s="93" t="s">
        <v>23797</v>
      </c>
    </row>
    <row xmlns:x14ac="http://schemas.microsoft.com/office/spreadsheetml/2009/9/ac" r="409" x14ac:dyDescent="0.2">
      <c r="H409" s="93">
        <f>MID(I409,1,2)</f>
      </c>
      <c r="I409" s="93" t="s">
        <v>23798</v>
      </c>
    </row>
    <row xmlns:x14ac="http://schemas.microsoft.com/office/spreadsheetml/2009/9/ac" r="410" x14ac:dyDescent="0.2">
      <c r="H410" s="93">
        <f>MID(I410,1,2)</f>
      </c>
      <c r="I410" s="93" t="s">
        <v>23799</v>
      </c>
    </row>
    <row xmlns:x14ac="http://schemas.microsoft.com/office/spreadsheetml/2009/9/ac" r="411" x14ac:dyDescent="0.2">
      <c r="H411" s="93">
        <f>MID(I411,1,2)</f>
      </c>
      <c r="I411" s="93" t="s">
        <v>23800</v>
      </c>
    </row>
    <row xmlns:x14ac="http://schemas.microsoft.com/office/spreadsheetml/2009/9/ac" r="412" x14ac:dyDescent="0.2">
      <c r="H412" s="93">
        <f>MID(I412,1,2)</f>
      </c>
      <c r="I412" s="93" t="s">
        <v>23801</v>
      </c>
    </row>
    <row xmlns:x14ac="http://schemas.microsoft.com/office/spreadsheetml/2009/9/ac" r="413" x14ac:dyDescent="0.2">
      <c r="H413" s="93">
        <f>MID(I413,1,2)</f>
      </c>
      <c r="I413" s="93" t="s">
        <v>23802</v>
      </c>
    </row>
    <row xmlns:x14ac="http://schemas.microsoft.com/office/spreadsheetml/2009/9/ac" r="414" x14ac:dyDescent="0.2">
      <c r="H414" s="93">
        <f>MID(I414,1,2)</f>
      </c>
      <c r="I414" s="93" t="s">
        <v>23803</v>
      </c>
    </row>
    <row xmlns:x14ac="http://schemas.microsoft.com/office/spreadsheetml/2009/9/ac" r="415" x14ac:dyDescent="0.2">
      <c r="H415" s="93">
        <f>MID(I415,1,2)</f>
      </c>
      <c r="I415" s="93" t="s">
        <v>23804</v>
      </c>
    </row>
    <row xmlns:x14ac="http://schemas.microsoft.com/office/spreadsheetml/2009/9/ac" r="416" x14ac:dyDescent="0.2">
      <c r="H416" s="93">
        <f>MID(I416,1,2)</f>
      </c>
      <c r="I416" s="93" t="s">
        <v>23806</v>
      </c>
    </row>
    <row xmlns:x14ac="http://schemas.microsoft.com/office/spreadsheetml/2009/9/ac" r="417" x14ac:dyDescent="0.2">
      <c r="H417" s="93">
        <f>MID(I417,1,2)</f>
      </c>
      <c r="I417" s="93" t="s">
        <v>23807</v>
      </c>
    </row>
    <row xmlns:x14ac="http://schemas.microsoft.com/office/spreadsheetml/2009/9/ac" r="418" x14ac:dyDescent="0.2">
      <c r="H418" s="93">
        <f>MID(I418,1,2)</f>
      </c>
      <c r="I418" s="93" t="s">
        <v>23808</v>
      </c>
    </row>
    <row xmlns:x14ac="http://schemas.microsoft.com/office/spreadsheetml/2009/9/ac" r="419" x14ac:dyDescent="0.2">
      <c r="H419" s="93">
        <f>MID(I419,1,2)</f>
      </c>
      <c r="I419" s="93" t="s">
        <v>23809</v>
      </c>
    </row>
    <row xmlns:x14ac="http://schemas.microsoft.com/office/spreadsheetml/2009/9/ac" r="420" x14ac:dyDescent="0.2">
      <c r="H420" s="93">
        <f>MID(I420,1,2)</f>
      </c>
      <c r="I420" s="93" t="s">
        <v>23810</v>
      </c>
    </row>
    <row xmlns:x14ac="http://schemas.microsoft.com/office/spreadsheetml/2009/9/ac" r="421" x14ac:dyDescent="0.2">
      <c r="H421" s="93">
        <f>MID(I421,1,2)</f>
      </c>
      <c r="I421" s="93" t="s">
        <v>23811</v>
      </c>
    </row>
    <row xmlns:x14ac="http://schemas.microsoft.com/office/spreadsheetml/2009/9/ac" r="422" x14ac:dyDescent="0.2">
      <c r="H422" s="93">
        <f>MID(I422,1,2)</f>
      </c>
      <c r="I422" s="93" t="s">
        <v>23812</v>
      </c>
    </row>
    <row xmlns:x14ac="http://schemas.microsoft.com/office/spreadsheetml/2009/9/ac" r="423" x14ac:dyDescent="0.2">
      <c r="H423" s="93">
        <f>MID(I423,1,2)</f>
      </c>
      <c r="I423" s="93" t="s">
        <v>23815</v>
      </c>
    </row>
    <row xmlns:x14ac="http://schemas.microsoft.com/office/spreadsheetml/2009/9/ac" r="424" x14ac:dyDescent="0.2">
      <c r="H424" s="93">
        <f>MID(I424,1,2)</f>
      </c>
      <c r="I424" s="93" t="s">
        <v>23816</v>
      </c>
    </row>
    <row xmlns:x14ac="http://schemas.microsoft.com/office/spreadsheetml/2009/9/ac" r="425" x14ac:dyDescent="0.2">
      <c r="H425" s="93">
        <f>MID(I425,1,2)</f>
      </c>
      <c r="I425" s="93" t="s">
        <v>23817</v>
      </c>
    </row>
    <row xmlns:x14ac="http://schemas.microsoft.com/office/spreadsheetml/2009/9/ac" r="426" x14ac:dyDescent="0.2">
      <c r="H426" s="93">
        <f>MID(I426,1,2)</f>
      </c>
      <c r="I426" s="93" t="s">
        <v>23818</v>
      </c>
    </row>
    <row xmlns:x14ac="http://schemas.microsoft.com/office/spreadsheetml/2009/9/ac" r="427" x14ac:dyDescent="0.2">
      <c r="H427" s="93">
        <f>MID(I427,1,2)</f>
      </c>
      <c r="I427" s="93" t="s">
        <v>23819</v>
      </c>
    </row>
    <row xmlns:x14ac="http://schemas.microsoft.com/office/spreadsheetml/2009/9/ac" r="428" x14ac:dyDescent="0.2">
      <c r="H428" s="93">
        <f>MID(I428,1,2)</f>
      </c>
      <c r="I428" s="93" t="s">
        <v>23820</v>
      </c>
    </row>
    <row xmlns:x14ac="http://schemas.microsoft.com/office/spreadsheetml/2009/9/ac" r="429" x14ac:dyDescent="0.2">
      <c r="H429" s="93">
        <f>MID(I429,1,2)</f>
      </c>
      <c r="I429" s="93" t="s">
        <v>23821</v>
      </c>
    </row>
    <row xmlns:x14ac="http://schemas.microsoft.com/office/spreadsheetml/2009/9/ac" r="430" x14ac:dyDescent="0.2">
      <c r="H430" s="93">
        <f>MID(I430,1,2)</f>
      </c>
      <c r="I430" s="93" t="s">
        <v>23822</v>
      </c>
    </row>
    <row xmlns:x14ac="http://schemas.microsoft.com/office/spreadsheetml/2009/9/ac" r="431" x14ac:dyDescent="0.2">
      <c r="H431" s="93">
        <f>MID(I431,1,2)</f>
      </c>
      <c r="I431" s="93" t="s">
        <v>23823</v>
      </c>
    </row>
    <row xmlns:x14ac="http://schemas.microsoft.com/office/spreadsheetml/2009/9/ac" r="432" x14ac:dyDescent="0.2">
      <c r="H432" s="93">
        <f>MID(I432,1,2)</f>
      </c>
      <c r="I432" s="93" t="s">
        <v>23824</v>
      </c>
    </row>
    <row xmlns:x14ac="http://schemas.microsoft.com/office/spreadsheetml/2009/9/ac" r="433" x14ac:dyDescent="0.2">
      <c r="H433" s="93">
        <f>MID(I433,1,2)</f>
      </c>
      <c r="I433" s="93" t="s">
        <v>23825</v>
      </c>
    </row>
    <row xmlns:x14ac="http://schemas.microsoft.com/office/spreadsheetml/2009/9/ac" r="434" x14ac:dyDescent="0.2">
      <c r="H434" s="93">
        <f>MID(I434,1,2)</f>
      </c>
      <c r="I434" s="93" t="s">
        <v>23826</v>
      </c>
    </row>
    <row xmlns:x14ac="http://schemas.microsoft.com/office/spreadsheetml/2009/9/ac" r="435" x14ac:dyDescent="0.2">
      <c r="H435" s="93">
        <f>MID(I435,1,2)</f>
      </c>
      <c r="I435" s="93" t="s">
        <v>23827</v>
      </c>
    </row>
    <row xmlns:x14ac="http://schemas.microsoft.com/office/spreadsheetml/2009/9/ac" r="436" x14ac:dyDescent="0.2">
      <c r="H436" s="93">
        <f>MID(I436,1,2)</f>
      </c>
      <c r="I436" s="93" t="s">
        <v>23828</v>
      </c>
    </row>
    <row xmlns:x14ac="http://schemas.microsoft.com/office/spreadsheetml/2009/9/ac" r="437" x14ac:dyDescent="0.2">
      <c r="H437" s="93">
        <f>MID(I437,1,2)</f>
      </c>
      <c r="I437" s="93" t="s">
        <v>23829</v>
      </c>
    </row>
    <row xmlns:x14ac="http://schemas.microsoft.com/office/spreadsheetml/2009/9/ac" r="438" x14ac:dyDescent="0.2">
      <c r="H438" s="93">
        <f>MID(I438,1,2)</f>
      </c>
      <c r="I438" s="93" t="s">
        <v>29788</v>
      </c>
    </row>
    <row xmlns:x14ac="http://schemas.microsoft.com/office/spreadsheetml/2009/9/ac" r="439" x14ac:dyDescent="0.2">
      <c r="H439" s="93">
        <f>MID(I439,1,2)</f>
      </c>
      <c r="I439" s="93" t="s">
        <v>23831</v>
      </c>
    </row>
    <row xmlns:x14ac="http://schemas.microsoft.com/office/spreadsheetml/2009/9/ac" r="440" x14ac:dyDescent="0.2">
      <c r="H440" s="93">
        <f>MID(I440,1,2)</f>
      </c>
      <c r="I440" s="93" t="s">
        <v>23832</v>
      </c>
    </row>
    <row xmlns:x14ac="http://schemas.microsoft.com/office/spreadsheetml/2009/9/ac" r="441" x14ac:dyDescent="0.2">
      <c r="H441" s="93">
        <f>MID(I441,1,2)</f>
      </c>
      <c r="I441" s="93" t="s">
        <v>23833</v>
      </c>
    </row>
    <row xmlns:x14ac="http://schemas.microsoft.com/office/spreadsheetml/2009/9/ac" r="442" x14ac:dyDescent="0.2">
      <c r="H442" s="93">
        <f>MID(I442,1,2)</f>
      </c>
      <c r="I442" s="93" t="s">
        <v>23834</v>
      </c>
    </row>
    <row xmlns:x14ac="http://schemas.microsoft.com/office/spreadsheetml/2009/9/ac" r="443" x14ac:dyDescent="0.2">
      <c r="H443" s="93">
        <f>MID(I443,1,2)</f>
      </c>
      <c r="I443" s="93" t="s">
        <v>23835</v>
      </c>
    </row>
    <row xmlns:x14ac="http://schemas.microsoft.com/office/spreadsheetml/2009/9/ac" r="444" x14ac:dyDescent="0.2">
      <c r="H444" s="93">
        <f>MID(I444,1,2)</f>
      </c>
      <c r="I444" s="93" t="s">
        <v>23836</v>
      </c>
    </row>
    <row xmlns:x14ac="http://schemas.microsoft.com/office/spreadsheetml/2009/9/ac" r="445" x14ac:dyDescent="0.2">
      <c r="H445" s="93">
        <f>MID(I445,1,2)</f>
      </c>
      <c r="I445" s="93" t="s">
        <v>23837</v>
      </c>
    </row>
    <row xmlns:x14ac="http://schemas.microsoft.com/office/spreadsheetml/2009/9/ac" r="446" x14ac:dyDescent="0.2">
      <c r="H446" s="93">
        <f>MID(I446,1,2)</f>
      </c>
      <c r="I446" s="93" t="s">
        <v>23838</v>
      </c>
    </row>
    <row xmlns:x14ac="http://schemas.microsoft.com/office/spreadsheetml/2009/9/ac" r="447" x14ac:dyDescent="0.2">
      <c r="H447" s="93">
        <f>MID(I447,1,2)</f>
      </c>
      <c r="I447" s="93" t="s">
        <v>23839</v>
      </c>
    </row>
    <row xmlns:x14ac="http://schemas.microsoft.com/office/spreadsheetml/2009/9/ac" r="448" x14ac:dyDescent="0.2">
      <c r="H448" s="93">
        <f>MID(I448,1,2)</f>
      </c>
      <c r="I448" s="93" t="s">
        <v>23840</v>
      </c>
    </row>
    <row xmlns:x14ac="http://schemas.microsoft.com/office/spreadsheetml/2009/9/ac" r="449" x14ac:dyDescent="0.2">
      <c r="H449" s="93">
        <f>MID(I449,1,2)</f>
      </c>
      <c r="I449" s="93" t="s">
        <v>23841</v>
      </c>
    </row>
    <row xmlns:x14ac="http://schemas.microsoft.com/office/spreadsheetml/2009/9/ac" r="450" x14ac:dyDescent="0.2">
      <c r="H450" s="93">
        <f>MID(I450,1,2)</f>
      </c>
      <c r="I450" s="93" t="s">
        <v>23842</v>
      </c>
    </row>
    <row xmlns:x14ac="http://schemas.microsoft.com/office/spreadsheetml/2009/9/ac" r="451" x14ac:dyDescent="0.2">
      <c r="H451" s="93">
        <f>MID(I451,1,2)</f>
      </c>
      <c r="I451" s="93" t="s">
        <v>23843</v>
      </c>
    </row>
    <row xmlns:x14ac="http://schemas.microsoft.com/office/spreadsheetml/2009/9/ac" r="452" x14ac:dyDescent="0.2">
      <c r="H452" s="93">
        <f>MID(I452,1,2)</f>
      </c>
      <c r="I452" s="93" t="s">
        <v>23844</v>
      </c>
    </row>
    <row xmlns:x14ac="http://schemas.microsoft.com/office/spreadsheetml/2009/9/ac" r="453" x14ac:dyDescent="0.2">
      <c r="H453" s="93">
        <f>MID(I453,1,2)</f>
      </c>
      <c r="I453" s="93" t="s">
        <v>23845</v>
      </c>
    </row>
    <row xmlns:x14ac="http://schemas.microsoft.com/office/spreadsheetml/2009/9/ac" r="454" x14ac:dyDescent="0.2">
      <c r="H454" s="93">
        <f>MID(I454,1,2)</f>
      </c>
      <c r="I454" s="93" t="s">
        <v>23846</v>
      </c>
    </row>
    <row xmlns:x14ac="http://schemas.microsoft.com/office/spreadsheetml/2009/9/ac" r="455" x14ac:dyDescent="0.2">
      <c r="H455" s="93">
        <f>MID(I455,1,2)</f>
      </c>
      <c r="I455" s="93" t="s">
        <v>23847</v>
      </c>
    </row>
    <row xmlns:x14ac="http://schemas.microsoft.com/office/spreadsheetml/2009/9/ac" r="456" x14ac:dyDescent="0.2">
      <c r="H456" s="93">
        <f>MID(I456,1,2)</f>
      </c>
      <c r="I456" s="93" t="s">
        <v>23848</v>
      </c>
    </row>
    <row xmlns:x14ac="http://schemas.microsoft.com/office/spreadsheetml/2009/9/ac" r="457" x14ac:dyDescent="0.2">
      <c r="H457" s="93">
        <f>MID(I457,1,2)</f>
      </c>
      <c r="I457" s="93" t="s">
        <v>23849</v>
      </c>
    </row>
    <row xmlns:x14ac="http://schemas.microsoft.com/office/spreadsheetml/2009/9/ac" r="458" x14ac:dyDescent="0.2">
      <c r="H458" s="93">
        <f>MID(I458,1,2)</f>
      </c>
      <c r="I458" s="93" t="s">
        <v>23850</v>
      </c>
    </row>
    <row xmlns:x14ac="http://schemas.microsoft.com/office/spreadsheetml/2009/9/ac" r="459" x14ac:dyDescent="0.2">
      <c r="H459" s="93">
        <f>MID(I459,1,2)</f>
      </c>
      <c r="I459" s="93" t="s">
        <v>23851</v>
      </c>
    </row>
    <row xmlns:x14ac="http://schemas.microsoft.com/office/spreadsheetml/2009/9/ac" r="460" x14ac:dyDescent="0.2">
      <c r="H460" s="93">
        <f>MID(I460,1,2)</f>
      </c>
      <c r="I460" s="93" t="s">
        <v>23852</v>
      </c>
    </row>
    <row xmlns:x14ac="http://schemas.microsoft.com/office/spreadsheetml/2009/9/ac" r="461" x14ac:dyDescent="0.2">
      <c r="H461" s="93">
        <f>MID(I461,1,2)</f>
      </c>
      <c r="I461" s="93" t="s">
        <v>23853</v>
      </c>
    </row>
    <row xmlns:x14ac="http://schemas.microsoft.com/office/spreadsheetml/2009/9/ac" r="462" x14ac:dyDescent="0.2">
      <c r="H462" s="93">
        <f>MID(I462,1,2)</f>
      </c>
      <c r="I462" s="93" t="s">
        <v>23854</v>
      </c>
    </row>
    <row xmlns:x14ac="http://schemas.microsoft.com/office/spreadsheetml/2009/9/ac" r="463" x14ac:dyDescent="0.2">
      <c r="H463" s="93">
        <f>MID(I463,1,2)</f>
      </c>
      <c r="I463" s="93" t="s">
        <v>26129</v>
      </c>
    </row>
    <row xmlns:x14ac="http://schemas.microsoft.com/office/spreadsheetml/2009/9/ac" r="464" x14ac:dyDescent="0.2">
      <c r="H464" s="93">
        <f>MID(I464,1,2)</f>
      </c>
      <c r="I464" s="93" t="s">
        <v>23855</v>
      </c>
    </row>
    <row xmlns:x14ac="http://schemas.microsoft.com/office/spreadsheetml/2009/9/ac" r="465" x14ac:dyDescent="0.2">
      <c r="H465" s="93">
        <f>MID(I465,1,2)</f>
      </c>
      <c r="I465" s="93" t="s">
        <v>23856</v>
      </c>
    </row>
    <row xmlns:x14ac="http://schemas.microsoft.com/office/spreadsheetml/2009/9/ac" r="466" x14ac:dyDescent="0.2">
      <c r="H466" s="93">
        <f>MID(I466,1,2)</f>
      </c>
      <c r="I466" s="93" t="s">
        <v>23857</v>
      </c>
    </row>
    <row xmlns:x14ac="http://schemas.microsoft.com/office/spreadsheetml/2009/9/ac" r="467" x14ac:dyDescent="0.2">
      <c r="H467" s="93">
        <f>MID(I467,1,2)</f>
      </c>
      <c r="I467" s="93" t="s">
        <v>23858</v>
      </c>
    </row>
    <row xmlns:x14ac="http://schemas.microsoft.com/office/spreadsheetml/2009/9/ac" r="468" x14ac:dyDescent="0.2">
      <c r="H468" s="93">
        <f>MID(I468,1,2)</f>
      </c>
      <c r="I468" s="93" t="s">
        <v>23859</v>
      </c>
    </row>
    <row xmlns:x14ac="http://schemas.microsoft.com/office/spreadsheetml/2009/9/ac" r="469" x14ac:dyDescent="0.2">
      <c r="H469" s="93">
        <f>MID(I469,1,2)</f>
      </c>
      <c r="I469" s="93" t="s">
        <v>23860</v>
      </c>
    </row>
    <row xmlns:x14ac="http://schemas.microsoft.com/office/spreadsheetml/2009/9/ac" r="470" x14ac:dyDescent="0.2">
      <c r="H470" s="93">
        <f>MID(I470,1,2)</f>
      </c>
      <c r="I470" s="93" t="s">
        <v>23861</v>
      </c>
    </row>
    <row xmlns:x14ac="http://schemas.microsoft.com/office/spreadsheetml/2009/9/ac" r="471" x14ac:dyDescent="0.2">
      <c r="H471" s="93">
        <f>MID(I471,1,2)</f>
      </c>
      <c r="I471" s="93" t="s">
        <v>23863</v>
      </c>
    </row>
    <row xmlns:x14ac="http://schemas.microsoft.com/office/spreadsheetml/2009/9/ac" r="472" x14ac:dyDescent="0.2">
      <c r="H472" s="93">
        <f>MID(I472,1,2)</f>
      </c>
      <c r="I472" s="93" t="s">
        <v>23864</v>
      </c>
    </row>
    <row xmlns:x14ac="http://schemas.microsoft.com/office/spreadsheetml/2009/9/ac" r="473" x14ac:dyDescent="0.2">
      <c r="H473" s="93">
        <f>MID(I473,1,2)</f>
      </c>
      <c r="I473" s="93" t="s">
        <v>23865</v>
      </c>
    </row>
    <row xmlns:x14ac="http://schemas.microsoft.com/office/spreadsheetml/2009/9/ac" r="474" x14ac:dyDescent="0.2">
      <c r="H474" s="93">
        <f>MID(I474,1,2)</f>
      </c>
      <c r="I474" s="93" t="s">
        <v>23866</v>
      </c>
    </row>
    <row xmlns:x14ac="http://schemas.microsoft.com/office/spreadsheetml/2009/9/ac" r="475" x14ac:dyDescent="0.2">
      <c r="H475" s="93">
        <f>MID(I475,1,2)</f>
      </c>
      <c r="I475" s="93" t="s">
        <v>26130</v>
      </c>
    </row>
    <row xmlns:x14ac="http://schemas.microsoft.com/office/spreadsheetml/2009/9/ac" r="476" x14ac:dyDescent="0.2">
      <c r="H476" s="93">
        <f>MID(I476,1,2)</f>
      </c>
      <c r="I476" s="93" t="s">
        <v>23867</v>
      </c>
    </row>
    <row xmlns:x14ac="http://schemas.microsoft.com/office/spreadsheetml/2009/9/ac" r="477" x14ac:dyDescent="0.2">
      <c r="H477" s="93">
        <f>MID(I477,1,2)</f>
      </c>
      <c r="I477" s="93" t="s">
        <v>23869</v>
      </c>
    </row>
    <row xmlns:x14ac="http://schemas.microsoft.com/office/spreadsheetml/2009/9/ac" r="478" x14ac:dyDescent="0.2">
      <c r="H478" s="93">
        <f>MID(I478,1,2)</f>
      </c>
      <c r="I478" s="93" t="s">
        <v>23870</v>
      </c>
    </row>
    <row xmlns:x14ac="http://schemas.microsoft.com/office/spreadsheetml/2009/9/ac" r="479" x14ac:dyDescent="0.2">
      <c r="H479" s="93">
        <f>MID(I479,1,2)</f>
      </c>
      <c r="I479" s="93" t="s">
        <v>23871</v>
      </c>
    </row>
    <row xmlns:x14ac="http://schemas.microsoft.com/office/spreadsheetml/2009/9/ac" r="480" x14ac:dyDescent="0.2">
      <c r="H480" s="93">
        <f>MID(I480,1,2)</f>
      </c>
      <c r="I480" s="93" t="s">
        <v>23872</v>
      </c>
    </row>
    <row xmlns:x14ac="http://schemas.microsoft.com/office/spreadsheetml/2009/9/ac" r="481" x14ac:dyDescent="0.2">
      <c r="H481" s="93">
        <f>MID(I481,1,2)</f>
      </c>
      <c r="I481" s="93" t="s">
        <v>23873</v>
      </c>
    </row>
    <row xmlns:x14ac="http://schemas.microsoft.com/office/spreadsheetml/2009/9/ac" r="482" x14ac:dyDescent="0.2">
      <c r="H482" s="93">
        <f>MID(I482,1,2)</f>
      </c>
      <c r="I482" s="93" t="s">
        <v>23874</v>
      </c>
    </row>
    <row xmlns:x14ac="http://schemas.microsoft.com/office/spreadsheetml/2009/9/ac" r="483" x14ac:dyDescent="0.2">
      <c r="H483" s="93">
        <f>MID(I483,1,2)</f>
      </c>
      <c r="I483" s="93" t="s">
        <v>23875</v>
      </c>
    </row>
    <row xmlns:x14ac="http://schemas.microsoft.com/office/spreadsheetml/2009/9/ac" r="484" x14ac:dyDescent="0.2">
      <c r="H484" s="93">
        <f>MID(I484,1,2)</f>
      </c>
      <c r="I484" s="93" t="s">
        <v>23876</v>
      </c>
    </row>
    <row xmlns:x14ac="http://schemas.microsoft.com/office/spreadsheetml/2009/9/ac" r="485" x14ac:dyDescent="0.2">
      <c r="H485" s="93">
        <f>MID(I485,1,2)</f>
      </c>
      <c r="I485" s="93" t="s">
        <v>23877</v>
      </c>
    </row>
    <row xmlns:x14ac="http://schemas.microsoft.com/office/spreadsheetml/2009/9/ac" r="486" x14ac:dyDescent="0.2">
      <c r="H486" s="93">
        <f>MID(I486,1,2)</f>
      </c>
      <c r="I486" s="93" t="s">
        <v>23878</v>
      </c>
    </row>
    <row xmlns:x14ac="http://schemas.microsoft.com/office/spreadsheetml/2009/9/ac" r="487" x14ac:dyDescent="0.2">
      <c r="H487" s="93">
        <f>MID(I487,1,2)</f>
      </c>
      <c r="I487" s="93" t="s">
        <v>23879</v>
      </c>
    </row>
    <row xmlns:x14ac="http://schemas.microsoft.com/office/spreadsheetml/2009/9/ac" r="488" x14ac:dyDescent="0.2">
      <c r="H488" s="93">
        <f>MID(I488,1,2)</f>
      </c>
      <c r="I488" s="93" t="s">
        <v>23880</v>
      </c>
    </row>
    <row xmlns:x14ac="http://schemas.microsoft.com/office/spreadsheetml/2009/9/ac" r="489" x14ac:dyDescent="0.2">
      <c r="H489" s="93">
        <f>MID(I489,1,2)</f>
      </c>
      <c r="I489" s="93" t="s">
        <v>23881</v>
      </c>
    </row>
    <row xmlns:x14ac="http://schemas.microsoft.com/office/spreadsheetml/2009/9/ac" r="490" x14ac:dyDescent="0.2">
      <c r="H490" s="93">
        <f>MID(I490,1,2)</f>
      </c>
      <c r="I490" s="93" t="s">
        <v>29789</v>
      </c>
    </row>
    <row xmlns:x14ac="http://schemas.microsoft.com/office/spreadsheetml/2009/9/ac" r="491" x14ac:dyDescent="0.2">
      <c r="H491" s="93">
        <f>MID(I491,1,2)</f>
      </c>
      <c r="I491" s="93" t="s">
        <v>23882</v>
      </c>
    </row>
    <row xmlns:x14ac="http://schemas.microsoft.com/office/spreadsheetml/2009/9/ac" r="492" x14ac:dyDescent="0.2">
      <c r="H492" s="93">
        <f>MID(I492,1,2)</f>
      </c>
      <c r="I492" s="93" t="s">
        <v>23885</v>
      </c>
    </row>
    <row xmlns:x14ac="http://schemas.microsoft.com/office/spreadsheetml/2009/9/ac" r="493" x14ac:dyDescent="0.2">
      <c r="H493" s="81"/>
      <c r="I493" s="81"/>
    </row>
    <row xmlns:x14ac="http://schemas.microsoft.com/office/spreadsheetml/2009/9/ac" r="494" x14ac:dyDescent="0.2">
      <c r="H494" s="78"/>
      <c r="I494" s="78"/>
    </row>
    <row xmlns:x14ac="http://schemas.microsoft.com/office/spreadsheetml/2009/9/ac" r="495" x14ac:dyDescent="0.2">
      <c r="H495" s="78"/>
      <c r="I495" s="78"/>
    </row>
    <row xmlns:x14ac="http://schemas.microsoft.com/office/spreadsheetml/2009/9/ac" r="496" x14ac:dyDescent="0.2">
      <c r="H496" s="75"/>
      <c r="I496" s="75"/>
    </row>
    <row xmlns:x14ac="http://schemas.microsoft.com/office/spreadsheetml/2009/9/ac" r="497" x14ac:dyDescent="0.2">
      <c r="H497" s="75"/>
      <c r="I497" s="75"/>
    </row>
    <row xmlns:x14ac="http://schemas.microsoft.com/office/spreadsheetml/2009/9/ac" r="498" x14ac:dyDescent="0.2">
      <c r="H498" s="75"/>
      <c r="I498" s="75"/>
    </row>
    <row xmlns:x14ac="http://schemas.microsoft.com/office/spreadsheetml/2009/9/ac" r="499" x14ac:dyDescent="0.2">
      <c r="H499" s="75"/>
      <c r="I499" s="75"/>
    </row>
    <row xmlns:x14ac="http://schemas.microsoft.com/office/spreadsheetml/2009/9/ac" r="500" x14ac:dyDescent="0.2">
      <c r="H500" s="15" t="str">
        <f t="shared" ref="H500:H502" si="9">MID(I500,1,2)</f>
        <v/>
      </c>
      <c r="I500" s="45"/>
    </row>
    <row xmlns:x14ac="http://schemas.microsoft.com/office/spreadsheetml/2009/9/ac" r="501" x14ac:dyDescent="0.2">
      <c r="H501" s="15" t="str">
        <f t="shared" si="9"/>
        <v/>
      </c>
      <c r="I501" s="45"/>
    </row>
    <row xmlns:x14ac="http://schemas.microsoft.com/office/spreadsheetml/2009/9/ac" r="502" x14ac:dyDescent="0.2">
      <c r="H502" s="15" t="str">
        <f t="shared" si="9"/>
        <v/>
      </c>
      <c r="I502" s="45"/>
    </row>
    <row xmlns:x14ac="http://schemas.microsoft.com/office/spreadsheetml/2009/9/ac" r="503" x14ac:dyDescent="0.2">
      <c r="H503" s="15" t="str">
        <f t="shared" ref="H503:H513" si="10">MID(I503,1,2)</f>
        <v/>
      </c>
      <c r="I503" s="44"/>
    </row>
    <row xmlns:x14ac="http://schemas.microsoft.com/office/spreadsheetml/2009/9/ac" r="504" x14ac:dyDescent="0.2">
      <c r="H504" s="15" t="str">
        <f t="shared" si="10"/>
        <v/>
      </c>
      <c r="I504" s="44"/>
    </row>
    <row xmlns:x14ac="http://schemas.microsoft.com/office/spreadsheetml/2009/9/ac" r="505" x14ac:dyDescent="0.2">
      <c r="H505" s="15" t="str">
        <f t="shared" si="10"/>
        <v/>
      </c>
      <c r="I505" s="44"/>
    </row>
    <row xmlns:x14ac="http://schemas.microsoft.com/office/spreadsheetml/2009/9/ac" r="506" x14ac:dyDescent="0.2">
      <c r="H506" s="15" t="str">
        <f t="shared" si="10"/>
        <v/>
      </c>
      <c r="I506" s="44"/>
    </row>
    <row xmlns:x14ac="http://schemas.microsoft.com/office/spreadsheetml/2009/9/ac" r="507" x14ac:dyDescent="0.2">
      <c r="H507" s="15" t="str">
        <f t="shared" si="10"/>
        <v/>
      </c>
      <c r="I507" s="44"/>
    </row>
    <row xmlns:x14ac="http://schemas.microsoft.com/office/spreadsheetml/2009/9/ac" r="508" x14ac:dyDescent="0.2">
      <c r="H508" s="15" t="str">
        <f t="shared" si="10"/>
        <v/>
      </c>
      <c r="I508" s="44"/>
    </row>
    <row xmlns:x14ac="http://schemas.microsoft.com/office/spreadsheetml/2009/9/ac" r="509" x14ac:dyDescent="0.2">
      <c r="H509" s="15" t="str">
        <f t="shared" si="10"/>
        <v/>
      </c>
      <c r="I509" s="44"/>
    </row>
    <row xmlns:x14ac="http://schemas.microsoft.com/office/spreadsheetml/2009/9/ac" r="510" x14ac:dyDescent="0.2">
      <c r="H510" s="15" t="str">
        <f t="shared" si="10"/>
        <v/>
      </c>
      <c r="I510" s="44"/>
    </row>
    <row xmlns:x14ac="http://schemas.microsoft.com/office/spreadsheetml/2009/9/ac" r="511" x14ac:dyDescent="0.2">
      <c r="H511" s="15" t="str">
        <f t="shared" si="10"/>
        <v/>
      </c>
      <c r="I511" s="44"/>
    </row>
    <row xmlns:x14ac="http://schemas.microsoft.com/office/spreadsheetml/2009/9/ac" r="512" x14ac:dyDescent="0.2">
      <c r="H512" s="15" t="str">
        <f t="shared" si="10"/>
        <v/>
      </c>
      <c r="I512" s="44"/>
    </row>
    <row xmlns:x14ac="http://schemas.microsoft.com/office/spreadsheetml/2009/9/ac" r="513" x14ac:dyDescent="0.2">
      <c r="H513" s="15" t="str">
        <f t="shared" si="10"/>
        <v/>
      </c>
      <c r="I513" s="44"/>
    </row>
    <row xmlns:x14ac="http://schemas.microsoft.com/office/spreadsheetml/2009/9/ac" r="514" x14ac:dyDescent="0.2">
      <c r="H514" s="15" t="str">
        <f t="shared" ref="H514:H577" si="11">MID(I514,1,2)</f>
        <v/>
      </c>
      <c r="I514" s="44"/>
    </row>
    <row xmlns:x14ac="http://schemas.microsoft.com/office/spreadsheetml/2009/9/ac" r="515" x14ac:dyDescent="0.2">
      <c r="H515" s="15" t="str">
        <f t="shared" si="11"/>
        <v/>
      </c>
      <c r="I515" s="44"/>
    </row>
    <row xmlns:x14ac="http://schemas.microsoft.com/office/spreadsheetml/2009/9/ac" r="516" x14ac:dyDescent="0.2">
      <c r="H516" s="15" t="str">
        <f t="shared" si="11"/>
        <v/>
      </c>
      <c r="I516" s="44"/>
    </row>
    <row xmlns:x14ac="http://schemas.microsoft.com/office/spreadsheetml/2009/9/ac" r="517" x14ac:dyDescent="0.2">
      <c r="H517" s="15" t="str">
        <f t="shared" si="11"/>
        <v/>
      </c>
      <c r="I517" s="44"/>
    </row>
    <row xmlns:x14ac="http://schemas.microsoft.com/office/spreadsheetml/2009/9/ac" r="518" x14ac:dyDescent="0.2">
      <c r="H518" s="15" t="str">
        <f t="shared" si="11"/>
        <v/>
      </c>
      <c r="I518" s="44"/>
    </row>
    <row xmlns:x14ac="http://schemas.microsoft.com/office/spreadsheetml/2009/9/ac" r="519" x14ac:dyDescent="0.2">
      <c r="H519" s="15" t="str">
        <f t="shared" si="11"/>
        <v/>
      </c>
      <c r="I519" s="44"/>
    </row>
    <row xmlns:x14ac="http://schemas.microsoft.com/office/spreadsheetml/2009/9/ac" r="520" x14ac:dyDescent="0.2">
      <c r="H520" s="15" t="str">
        <f t="shared" si="11"/>
        <v/>
      </c>
      <c r="I520" s="44"/>
    </row>
    <row xmlns:x14ac="http://schemas.microsoft.com/office/spreadsheetml/2009/9/ac" r="521" x14ac:dyDescent="0.2">
      <c r="H521" s="15" t="str">
        <f t="shared" si="11"/>
        <v/>
      </c>
      <c r="I521" s="44"/>
    </row>
    <row xmlns:x14ac="http://schemas.microsoft.com/office/spreadsheetml/2009/9/ac" r="522" x14ac:dyDescent="0.2">
      <c r="H522" s="15" t="str">
        <f t="shared" si="11"/>
        <v/>
      </c>
      <c r="I522" s="44"/>
    </row>
    <row xmlns:x14ac="http://schemas.microsoft.com/office/spreadsheetml/2009/9/ac" r="523" x14ac:dyDescent="0.2">
      <c r="H523" s="15" t="str">
        <f t="shared" si="11"/>
        <v/>
      </c>
      <c r="I523" s="44"/>
    </row>
    <row xmlns:x14ac="http://schemas.microsoft.com/office/spreadsheetml/2009/9/ac" r="524" x14ac:dyDescent="0.2">
      <c r="H524" s="15" t="str">
        <f t="shared" si="11"/>
        <v/>
      </c>
      <c r="I524" s="44"/>
    </row>
    <row xmlns:x14ac="http://schemas.microsoft.com/office/spreadsheetml/2009/9/ac" r="525" x14ac:dyDescent="0.2">
      <c r="H525" s="15" t="str">
        <f t="shared" si="11"/>
        <v/>
      </c>
      <c r="I525" s="44"/>
    </row>
    <row xmlns:x14ac="http://schemas.microsoft.com/office/spreadsheetml/2009/9/ac" r="526" x14ac:dyDescent="0.2">
      <c r="H526" s="15" t="str">
        <f t="shared" si="11"/>
        <v/>
      </c>
      <c r="I526" s="44"/>
    </row>
    <row xmlns:x14ac="http://schemas.microsoft.com/office/spreadsheetml/2009/9/ac" r="527" x14ac:dyDescent="0.2">
      <c r="H527" s="15" t="str">
        <f t="shared" si="11"/>
        <v/>
      </c>
      <c r="I527" s="44"/>
    </row>
    <row xmlns:x14ac="http://schemas.microsoft.com/office/spreadsheetml/2009/9/ac" r="528" x14ac:dyDescent="0.2">
      <c r="H528" s="15" t="str">
        <f t="shared" si="11"/>
        <v/>
      </c>
      <c r="I528" s="44"/>
    </row>
    <row xmlns:x14ac="http://schemas.microsoft.com/office/spreadsheetml/2009/9/ac" r="529" x14ac:dyDescent="0.2">
      <c r="H529" s="15" t="str">
        <f t="shared" si="11"/>
        <v/>
      </c>
      <c r="I529" s="44"/>
    </row>
    <row xmlns:x14ac="http://schemas.microsoft.com/office/spreadsheetml/2009/9/ac" r="530" x14ac:dyDescent="0.2">
      <c r="H530" s="15" t="str">
        <f t="shared" si="11"/>
        <v/>
      </c>
      <c r="I530" s="44"/>
    </row>
    <row xmlns:x14ac="http://schemas.microsoft.com/office/spreadsheetml/2009/9/ac" r="531" x14ac:dyDescent="0.2">
      <c r="H531" s="15" t="str">
        <f t="shared" si="11"/>
        <v/>
      </c>
      <c r="I531" s="44"/>
    </row>
    <row xmlns:x14ac="http://schemas.microsoft.com/office/spreadsheetml/2009/9/ac" r="532" x14ac:dyDescent="0.2">
      <c r="H532" s="15" t="str">
        <f t="shared" si="11"/>
        <v/>
      </c>
      <c r="I532" s="44"/>
    </row>
    <row xmlns:x14ac="http://schemas.microsoft.com/office/spreadsheetml/2009/9/ac" r="533" x14ac:dyDescent="0.2">
      <c r="H533" s="15" t="str">
        <f t="shared" si="11"/>
        <v/>
      </c>
      <c r="I533" s="44"/>
    </row>
    <row xmlns:x14ac="http://schemas.microsoft.com/office/spreadsheetml/2009/9/ac" r="534" x14ac:dyDescent="0.2">
      <c r="H534" s="15" t="str">
        <f t="shared" si="11"/>
        <v/>
      </c>
      <c r="I534" s="44"/>
    </row>
    <row xmlns:x14ac="http://schemas.microsoft.com/office/spreadsheetml/2009/9/ac" r="535" x14ac:dyDescent="0.2">
      <c r="H535" s="15" t="str">
        <f t="shared" si="11"/>
        <v/>
      </c>
      <c r="I535" s="44"/>
    </row>
    <row xmlns:x14ac="http://schemas.microsoft.com/office/spreadsheetml/2009/9/ac" r="536" x14ac:dyDescent="0.2">
      <c r="H536" s="15" t="str">
        <f t="shared" si="11"/>
        <v/>
      </c>
      <c r="I536" s="44"/>
    </row>
    <row xmlns:x14ac="http://schemas.microsoft.com/office/spreadsheetml/2009/9/ac" r="537" x14ac:dyDescent="0.2">
      <c r="H537" s="15" t="str">
        <f t="shared" si="11"/>
        <v/>
      </c>
      <c r="I537" s="44"/>
    </row>
    <row xmlns:x14ac="http://schemas.microsoft.com/office/spreadsheetml/2009/9/ac" r="538" x14ac:dyDescent="0.2">
      <c r="H538" s="15" t="str">
        <f t="shared" si="11"/>
        <v/>
      </c>
      <c r="I538" s="44"/>
    </row>
    <row xmlns:x14ac="http://schemas.microsoft.com/office/spreadsheetml/2009/9/ac" r="539" x14ac:dyDescent="0.2">
      <c r="H539" s="15" t="str">
        <f t="shared" si="11"/>
        <v/>
      </c>
      <c r="I539" s="44"/>
    </row>
    <row xmlns:x14ac="http://schemas.microsoft.com/office/spreadsheetml/2009/9/ac" r="540" x14ac:dyDescent="0.2">
      <c r="H540" s="15" t="str">
        <f t="shared" si="11"/>
        <v/>
      </c>
      <c r="I540" s="44"/>
    </row>
    <row xmlns:x14ac="http://schemas.microsoft.com/office/spreadsheetml/2009/9/ac" r="541" x14ac:dyDescent="0.2">
      <c r="H541" s="15" t="str">
        <f t="shared" si="11"/>
        <v/>
      </c>
      <c r="I541" s="44"/>
    </row>
    <row xmlns:x14ac="http://schemas.microsoft.com/office/spreadsheetml/2009/9/ac" r="542" x14ac:dyDescent="0.2">
      <c r="H542" s="15" t="str">
        <f t="shared" si="11"/>
        <v/>
      </c>
      <c r="I542" s="44"/>
    </row>
    <row xmlns:x14ac="http://schemas.microsoft.com/office/spreadsheetml/2009/9/ac" r="543" x14ac:dyDescent="0.2">
      <c r="H543" s="15" t="str">
        <f t="shared" si="11"/>
        <v/>
      </c>
      <c r="I543" s="44"/>
    </row>
    <row xmlns:x14ac="http://schemas.microsoft.com/office/spreadsheetml/2009/9/ac" r="544" x14ac:dyDescent="0.2">
      <c r="H544" s="15" t="str">
        <f t="shared" si="11"/>
        <v/>
      </c>
      <c r="I544" s="44"/>
    </row>
    <row xmlns:x14ac="http://schemas.microsoft.com/office/spreadsheetml/2009/9/ac" r="545" x14ac:dyDescent="0.2">
      <c r="H545" s="15" t="str">
        <f t="shared" si="11"/>
        <v/>
      </c>
      <c r="I545" s="44"/>
    </row>
    <row xmlns:x14ac="http://schemas.microsoft.com/office/spreadsheetml/2009/9/ac" r="546" x14ac:dyDescent="0.2">
      <c r="H546" s="15" t="str">
        <f t="shared" si="11"/>
        <v/>
      </c>
      <c r="I546" s="44"/>
    </row>
    <row xmlns:x14ac="http://schemas.microsoft.com/office/spreadsheetml/2009/9/ac" r="547" x14ac:dyDescent="0.2">
      <c r="H547" s="15" t="str">
        <f t="shared" si="11"/>
        <v/>
      </c>
      <c r="I547" s="44"/>
    </row>
    <row xmlns:x14ac="http://schemas.microsoft.com/office/spreadsheetml/2009/9/ac" r="548" x14ac:dyDescent="0.2">
      <c r="H548" s="15" t="str">
        <f t="shared" si="11"/>
        <v/>
      </c>
      <c r="I548" s="44"/>
    </row>
    <row xmlns:x14ac="http://schemas.microsoft.com/office/spreadsheetml/2009/9/ac" r="549" x14ac:dyDescent="0.2">
      <c r="H549" s="15" t="str">
        <f t="shared" si="11"/>
        <v/>
      </c>
      <c r="I549" s="44"/>
    </row>
    <row xmlns:x14ac="http://schemas.microsoft.com/office/spreadsheetml/2009/9/ac" r="550" x14ac:dyDescent="0.2">
      <c r="H550" s="15" t="str">
        <f t="shared" si="11"/>
        <v/>
      </c>
      <c r="I550" s="44"/>
    </row>
    <row xmlns:x14ac="http://schemas.microsoft.com/office/spreadsheetml/2009/9/ac" r="551" x14ac:dyDescent="0.2">
      <c r="H551" s="15" t="str">
        <f t="shared" si="11"/>
        <v/>
      </c>
      <c r="I551" s="44"/>
    </row>
    <row xmlns:x14ac="http://schemas.microsoft.com/office/spreadsheetml/2009/9/ac" r="552" x14ac:dyDescent="0.2">
      <c r="H552" s="15" t="str">
        <f t="shared" si="11"/>
        <v/>
      </c>
      <c r="I552" s="44"/>
    </row>
    <row xmlns:x14ac="http://schemas.microsoft.com/office/spreadsheetml/2009/9/ac" r="553" x14ac:dyDescent="0.2">
      <c r="H553" s="15" t="str">
        <f t="shared" si="11"/>
        <v/>
      </c>
      <c r="I553" s="44"/>
    </row>
    <row xmlns:x14ac="http://schemas.microsoft.com/office/spreadsheetml/2009/9/ac" r="554" x14ac:dyDescent="0.2">
      <c r="H554" s="15" t="str">
        <f t="shared" si="11"/>
        <v/>
      </c>
      <c r="I554" s="44"/>
    </row>
    <row xmlns:x14ac="http://schemas.microsoft.com/office/spreadsheetml/2009/9/ac" r="555" x14ac:dyDescent="0.2">
      <c r="H555" s="15" t="str">
        <f t="shared" si="11"/>
        <v/>
      </c>
      <c r="I555" s="44"/>
    </row>
    <row xmlns:x14ac="http://schemas.microsoft.com/office/spreadsheetml/2009/9/ac" r="556" x14ac:dyDescent="0.2">
      <c r="H556" s="15" t="str">
        <f t="shared" si="11"/>
        <v/>
      </c>
      <c r="I556" s="44"/>
    </row>
    <row xmlns:x14ac="http://schemas.microsoft.com/office/spreadsheetml/2009/9/ac" r="557" x14ac:dyDescent="0.2">
      <c r="H557" s="15" t="str">
        <f t="shared" si="11"/>
        <v/>
      </c>
      <c r="I557" s="44"/>
    </row>
    <row xmlns:x14ac="http://schemas.microsoft.com/office/spreadsheetml/2009/9/ac" r="558" x14ac:dyDescent="0.2">
      <c r="H558" s="15" t="str">
        <f t="shared" si="11"/>
        <v/>
      </c>
      <c r="I558" s="44"/>
    </row>
    <row xmlns:x14ac="http://schemas.microsoft.com/office/spreadsheetml/2009/9/ac" r="559" x14ac:dyDescent="0.2">
      <c r="H559" s="15" t="str">
        <f t="shared" si="11"/>
        <v/>
      </c>
      <c r="I559" s="44"/>
    </row>
    <row xmlns:x14ac="http://schemas.microsoft.com/office/spreadsheetml/2009/9/ac" r="560" x14ac:dyDescent="0.2">
      <c r="H560" s="15" t="str">
        <f t="shared" si="11"/>
        <v/>
      </c>
      <c r="I560" s="44"/>
    </row>
    <row xmlns:x14ac="http://schemas.microsoft.com/office/spreadsheetml/2009/9/ac" r="561" x14ac:dyDescent="0.2">
      <c r="H561" s="15" t="str">
        <f t="shared" si="11"/>
        <v/>
      </c>
      <c r="I561" s="44"/>
    </row>
    <row xmlns:x14ac="http://schemas.microsoft.com/office/spreadsheetml/2009/9/ac" r="562" x14ac:dyDescent="0.2">
      <c r="H562" s="15" t="str">
        <f t="shared" si="11"/>
        <v/>
      </c>
      <c r="I562" s="44"/>
    </row>
    <row xmlns:x14ac="http://schemas.microsoft.com/office/spreadsheetml/2009/9/ac" r="563" x14ac:dyDescent="0.2">
      <c r="H563" s="15" t="str">
        <f t="shared" si="11"/>
        <v/>
      </c>
      <c r="I563" s="44"/>
    </row>
    <row xmlns:x14ac="http://schemas.microsoft.com/office/spreadsheetml/2009/9/ac" r="564" x14ac:dyDescent="0.2">
      <c r="H564" s="15" t="str">
        <f t="shared" si="11"/>
        <v/>
      </c>
      <c r="I564" s="44"/>
    </row>
    <row xmlns:x14ac="http://schemas.microsoft.com/office/spreadsheetml/2009/9/ac" r="565" x14ac:dyDescent="0.2">
      <c r="H565" s="15" t="str">
        <f t="shared" si="11"/>
        <v/>
      </c>
      <c r="I565" s="44"/>
    </row>
    <row xmlns:x14ac="http://schemas.microsoft.com/office/spreadsheetml/2009/9/ac" r="566" x14ac:dyDescent="0.2">
      <c r="H566" s="15" t="str">
        <f t="shared" si="11"/>
        <v/>
      </c>
      <c r="I566" s="44"/>
    </row>
    <row xmlns:x14ac="http://schemas.microsoft.com/office/spreadsheetml/2009/9/ac" r="567" x14ac:dyDescent="0.2">
      <c r="H567" s="15" t="str">
        <f t="shared" si="11"/>
        <v/>
      </c>
      <c r="I567" s="44"/>
    </row>
    <row xmlns:x14ac="http://schemas.microsoft.com/office/spreadsheetml/2009/9/ac" r="568" x14ac:dyDescent="0.2">
      <c r="H568" s="15" t="str">
        <f t="shared" si="11"/>
        <v/>
      </c>
      <c r="I568" s="44"/>
    </row>
    <row xmlns:x14ac="http://schemas.microsoft.com/office/spreadsheetml/2009/9/ac" r="569" x14ac:dyDescent="0.2">
      <c r="H569" s="15" t="str">
        <f t="shared" si="11"/>
        <v/>
      </c>
      <c r="I569" s="44"/>
    </row>
    <row xmlns:x14ac="http://schemas.microsoft.com/office/spreadsheetml/2009/9/ac" r="570" x14ac:dyDescent="0.2">
      <c r="H570" s="15" t="str">
        <f t="shared" si="11"/>
        <v/>
      </c>
      <c r="I570" s="44"/>
    </row>
    <row xmlns:x14ac="http://schemas.microsoft.com/office/spreadsheetml/2009/9/ac" r="571" x14ac:dyDescent="0.2">
      <c r="H571" s="15" t="str">
        <f t="shared" si="11"/>
        <v/>
      </c>
      <c r="I571" s="44"/>
    </row>
    <row xmlns:x14ac="http://schemas.microsoft.com/office/spreadsheetml/2009/9/ac" r="572" x14ac:dyDescent="0.2">
      <c r="H572" s="15" t="str">
        <f t="shared" si="11"/>
        <v/>
      </c>
      <c r="I572" s="44"/>
    </row>
    <row xmlns:x14ac="http://schemas.microsoft.com/office/spreadsheetml/2009/9/ac" r="573" x14ac:dyDescent="0.2">
      <c r="H573" s="15" t="str">
        <f t="shared" si="11"/>
        <v/>
      </c>
      <c r="I573" s="44"/>
    </row>
    <row xmlns:x14ac="http://schemas.microsoft.com/office/spreadsheetml/2009/9/ac" r="574" x14ac:dyDescent="0.2">
      <c r="H574" s="15" t="str">
        <f t="shared" si="11"/>
        <v/>
      </c>
      <c r="I574" s="44"/>
    </row>
    <row xmlns:x14ac="http://schemas.microsoft.com/office/spreadsheetml/2009/9/ac" r="575" x14ac:dyDescent="0.2">
      <c r="H575" s="15" t="str">
        <f t="shared" si="11"/>
        <v/>
      </c>
      <c r="I575" s="44"/>
    </row>
    <row xmlns:x14ac="http://schemas.microsoft.com/office/spreadsheetml/2009/9/ac" r="576" x14ac:dyDescent="0.2">
      <c r="H576" s="15" t="str">
        <f t="shared" si="11"/>
        <v/>
      </c>
      <c r="I576" s="44"/>
    </row>
    <row xmlns:x14ac="http://schemas.microsoft.com/office/spreadsheetml/2009/9/ac" r="577" x14ac:dyDescent="0.2">
      <c r="H577" s="15" t="str">
        <f t="shared" si="11"/>
        <v/>
      </c>
      <c r="I577" s="44"/>
    </row>
    <row xmlns:x14ac="http://schemas.microsoft.com/office/spreadsheetml/2009/9/ac" r="578" x14ac:dyDescent="0.2">
      <c r="H578" s="15" t="str">
        <f t="shared" ref="H578:H641" si="12">MID(I578,1,2)</f>
        <v/>
      </c>
      <c r="I578" s="44"/>
    </row>
    <row xmlns:x14ac="http://schemas.microsoft.com/office/spreadsheetml/2009/9/ac" r="579" x14ac:dyDescent="0.2">
      <c r="H579" s="15" t="str">
        <f t="shared" si="12"/>
        <v/>
      </c>
      <c r="I579" s="44"/>
    </row>
    <row xmlns:x14ac="http://schemas.microsoft.com/office/spreadsheetml/2009/9/ac" r="580" x14ac:dyDescent="0.2">
      <c r="H580" s="15" t="str">
        <f t="shared" si="12"/>
        <v/>
      </c>
      <c r="I580" s="44"/>
    </row>
    <row xmlns:x14ac="http://schemas.microsoft.com/office/spreadsheetml/2009/9/ac" r="581" x14ac:dyDescent="0.2">
      <c r="H581" s="15" t="str">
        <f t="shared" si="12"/>
        <v/>
      </c>
      <c r="I581" s="44"/>
    </row>
    <row xmlns:x14ac="http://schemas.microsoft.com/office/spreadsheetml/2009/9/ac" r="582" x14ac:dyDescent="0.2">
      <c r="H582" s="15" t="str">
        <f t="shared" si="12"/>
        <v/>
      </c>
      <c r="I582" s="44"/>
    </row>
    <row xmlns:x14ac="http://schemas.microsoft.com/office/spreadsheetml/2009/9/ac" r="583" x14ac:dyDescent="0.2">
      <c r="H583" s="15" t="str">
        <f t="shared" si="12"/>
        <v/>
      </c>
      <c r="I583" s="44"/>
    </row>
    <row xmlns:x14ac="http://schemas.microsoft.com/office/spreadsheetml/2009/9/ac" r="584" x14ac:dyDescent="0.2">
      <c r="H584" s="15" t="str">
        <f t="shared" si="12"/>
        <v/>
      </c>
      <c r="I584" s="44"/>
    </row>
    <row xmlns:x14ac="http://schemas.microsoft.com/office/spreadsheetml/2009/9/ac" r="585" x14ac:dyDescent="0.2">
      <c r="H585" s="15" t="str">
        <f t="shared" si="12"/>
        <v/>
      </c>
      <c r="I585" s="44"/>
    </row>
    <row xmlns:x14ac="http://schemas.microsoft.com/office/spreadsheetml/2009/9/ac" r="586" x14ac:dyDescent="0.2">
      <c r="H586" s="15" t="str">
        <f t="shared" si="12"/>
        <v/>
      </c>
      <c r="I586" s="44"/>
    </row>
    <row xmlns:x14ac="http://schemas.microsoft.com/office/spreadsheetml/2009/9/ac" r="587" x14ac:dyDescent="0.2">
      <c r="H587" s="15" t="str">
        <f t="shared" si="12"/>
        <v/>
      </c>
      <c r="I587" s="44"/>
    </row>
    <row xmlns:x14ac="http://schemas.microsoft.com/office/spreadsheetml/2009/9/ac" r="588" x14ac:dyDescent="0.2">
      <c r="H588" s="15" t="str">
        <f t="shared" si="12"/>
        <v/>
      </c>
      <c r="I588" s="44"/>
    </row>
    <row xmlns:x14ac="http://schemas.microsoft.com/office/spreadsheetml/2009/9/ac" r="589" x14ac:dyDescent="0.2">
      <c r="H589" s="15" t="str">
        <f t="shared" si="12"/>
        <v/>
      </c>
      <c r="I589" s="44"/>
    </row>
    <row xmlns:x14ac="http://schemas.microsoft.com/office/spreadsheetml/2009/9/ac" r="590" x14ac:dyDescent="0.2">
      <c r="H590" s="15" t="str">
        <f t="shared" si="12"/>
        <v/>
      </c>
      <c r="I590" s="44"/>
    </row>
    <row xmlns:x14ac="http://schemas.microsoft.com/office/spreadsheetml/2009/9/ac" r="591" x14ac:dyDescent="0.2">
      <c r="H591" s="15" t="str">
        <f t="shared" si="12"/>
        <v/>
      </c>
      <c r="I591" s="44"/>
    </row>
    <row xmlns:x14ac="http://schemas.microsoft.com/office/spreadsheetml/2009/9/ac" r="592" x14ac:dyDescent="0.2">
      <c r="H592" s="15" t="str">
        <f t="shared" si="12"/>
        <v/>
      </c>
      <c r="I592" s="44"/>
    </row>
    <row xmlns:x14ac="http://schemas.microsoft.com/office/spreadsheetml/2009/9/ac" r="593" x14ac:dyDescent="0.2">
      <c r="H593" s="15" t="str">
        <f t="shared" si="12"/>
        <v/>
      </c>
      <c r="I593" s="44"/>
    </row>
    <row xmlns:x14ac="http://schemas.microsoft.com/office/spreadsheetml/2009/9/ac" r="594" x14ac:dyDescent="0.2">
      <c r="H594" s="15" t="str">
        <f t="shared" si="12"/>
        <v/>
      </c>
      <c r="I594" s="44"/>
    </row>
    <row xmlns:x14ac="http://schemas.microsoft.com/office/spreadsheetml/2009/9/ac" r="595" x14ac:dyDescent="0.2">
      <c r="H595" s="15" t="str">
        <f t="shared" si="12"/>
        <v/>
      </c>
      <c r="I595" s="44"/>
    </row>
    <row xmlns:x14ac="http://schemas.microsoft.com/office/spreadsheetml/2009/9/ac" r="596" x14ac:dyDescent="0.2">
      <c r="H596" s="15" t="str">
        <f t="shared" si="12"/>
        <v/>
      </c>
      <c r="I596" s="44"/>
    </row>
    <row xmlns:x14ac="http://schemas.microsoft.com/office/spreadsheetml/2009/9/ac" r="597" x14ac:dyDescent="0.2">
      <c r="H597" s="15" t="str">
        <f t="shared" si="12"/>
        <v/>
      </c>
      <c r="I597" s="44"/>
    </row>
    <row xmlns:x14ac="http://schemas.microsoft.com/office/spreadsheetml/2009/9/ac" r="598" x14ac:dyDescent="0.2">
      <c r="H598" s="15" t="str">
        <f t="shared" si="12"/>
        <v/>
      </c>
      <c r="I598" s="44"/>
    </row>
    <row xmlns:x14ac="http://schemas.microsoft.com/office/spreadsheetml/2009/9/ac" r="599" x14ac:dyDescent="0.2">
      <c r="H599" s="15" t="str">
        <f t="shared" si="12"/>
        <v/>
      </c>
      <c r="I599" s="44"/>
    </row>
    <row xmlns:x14ac="http://schemas.microsoft.com/office/spreadsheetml/2009/9/ac" r="600" x14ac:dyDescent="0.2">
      <c r="H600" s="15" t="str">
        <f t="shared" si="12"/>
        <v/>
      </c>
      <c r="I600" s="44"/>
    </row>
    <row xmlns:x14ac="http://schemas.microsoft.com/office/spreadsheetml/2009/9/ac" r="601" x14ac:dyDescent="0.2">
      <c r="H601" s="15" t="str">
        <f t="shared" si="12"/>
        <v/>
      </c>
      <c r="I601" s="44"/>
    </row>
    <row xmlns:x14ac="http://schemas.microsoft.com/office/spreadsheetml/2009/9/ac" r="602" x14ac:dyDescent="0.2">
      <c r="H602" s="15" t="str">
        <f t="shared" si="12"/>
        <v/>
      </c>
      <c r="I602" s="44"/>
    </row>
    <row xmlns:x14ac="http://schemas.microsoft.com/office/spreadsheetml/2009/9/ac" r="603" x14ac:dyDescent="0.2">
      <c r="H603" s="15" t="str">
        <f t="shared" si="12"/>
        <v/>
      </c>
      <c r="I603" s="44"/>
    </row>
    <row xmlns:x14ac="http://schemas.microsoft.com/office/spreadsheetml/2009/9/ac" r="604" x14ac:dyDescent="0.2">
      <c r="H604" s="15" t="str">
        <f t="shared" si="12"/>
        <v/>
      </c>
      <c r="I604" s="44"/>
    </row>
    <row xmlns:x14ac="http://schemas.microsoft.com/office/spreadsheetml/2009/9/ac" r="605" x14ac:dyDescent="0.2">
      <c r="H605" s="15" t="str">
        <f t="shared" si="12"/>
        <v/>
      </c>
      <c r="I605" s="44"/>
    </row>
    <row xmlns:x14ac="http://schemas.microsoft.com/office/spreadsheetml/2009/9/ac" r="606" x14ac:dyDescent="0.2">
      <c r="H606" s="15" t="str">
        <f t="shared" si="12"/>
        <v/>
      </c>
      <c r="I606" s="44"/>
    </row>
    <row xmlns:x14ac="http://schemas.microsoft.com/office/spreadsheetml/2009/9/ac" r="607" x14ac:dyDescent="0.2">
      <c r="H607" s="15" t="str">
        <f t="shared" si="12"/>
        <v/>
      </c>
      <c r="I607" s="44"/>
    </row>
    <row xmlns:x14ac="http://schemas.microsoft.com/office/spreadsheetml/2009/9/ac" r="608" x14ac:dyDescent="0.2">
      <c r="H608" s="15" t="str">
        <f t="shared" si="12"/>
        <v/>
      </c>
      <c r="I608" s="44"/>
    </row>
    <row xmlns:x14ac="http://schemas.microsoft.com/office/spreadsheetml/2009/9/ac" r="609" x14ac:dyDescent="0.2">
      <c r="H609" s="15" t="str">
        <f t="shared" si="12"/>
        <v/>
      </c>
      <c r="I609" s="44"/>
    </row>
    <row xmlns:x14ac="http://schemas.microsoft.com/office/spreadsheetml/2009/9/ac" r="610" x14ac:dyDescent="0.2">
      <c r="H610" s="15" t="str">
        <f t="shared" si="12"/>
        <v/>
      </c>
      <c r="I610" s="44"/>
    </row>
    <row xmlns:x14ac="http://schemas.microsoft.com/office/spreadsheetml/2009/9/ac" r="611" x14ac:dyDescent="0.2">
      <c r="H611" s="15" t="str">
        <f t="shared" si="12"/>
        <v/>
      </c>
      <c r="I611" s="44"/>
    </row>
    <row xmlns:x14ac="http://schemas.microsoft.com/office/spreadsheetml/2009/9/ac" r="612" x14ac:dyDescent="0.2">
      <c r="H612" s="15" t="str">
        <f t="shared" si="12"/>
        <v/>
      </c>
      <c r="I612" s="44"/>
    </row>
    <row xmlns:x14ac="http://schemas.microsoft.com/office/spreadsheetml/2009/9/ac" r="613" x14ac:dyDescent="0.2">
      <c r="H613" s="15" t="str">
        <f t="shared" si="12"/>
        <v/>
      </c>
      <c r="I613" s="44"/>
    </row>
    <row xmlns:x14ac="http://schemas.microsoft.com/office/spreadsheetml/2009/9/ac" r="614" x14ac:dyDescent="0.2">
      <c r="H614" s="15" t="str">
        <f t="shared" si="12"/>
        <v/>
      </c>
      <c r="I614" s="44"/>
    </row>
    <row xmlns:x14ac="http://schemas.microsoft.com/office/spreadsheetml/2009/9/ac" r="615" x14ac:dyDescent="0.2">
      <c r="H615" s="15" t="str">
        <f t="shared" si="12"/>
        <v/>
      </c>
      <c r="I615" s="44"/>
    </row>
    <row xmlns:x14ac="http://schemas.microsoft.com/office/spreadsheetml/2009/9/ac" r="616" x14ac:dyDescent="0.2">
      <c r="H616" s="15" t="str">
        <f t="shared" si="12"/>
        <v/>
      </c>
      <c r="I616" s="44"/>
    </row>
    <row xmlns:x14ac="http://schemas.microsoft.com/office/spreadsheetml/2009/9/ac" r="617" x14ac:dyDescent="0.2">
      <c r="H617" s="15" t="str">
        <f t="shared" si="12"/>
        <v/>
      </c>
      <c r="I617" s="44"/>
    </row>
    <row xmlns:x14ac="http://schemas.microsoft.com/office/spreadsheetml/2009/9/ac" r="618" x14ac:dyDescent="0.2">
      <c r="H618" s="15" t="str">
        <f t="shared" si="12"/>
        <v/>
      </c>
      <c r="I618" s="44"/>
    </row>
    <row xmlns:x14ac="http://schemas.microsoft.com/office/spreadsheetml/2009/9/ac" r="619" x14ac:dyDescent="0.2">
      <c r="H619" s="15" t="str">
        <f t="shared" si="12"/>
        <v/>
      </c>
      <c r="I619" s="44"/>
    </row>
    <row xmlns:x14ac="http://schemas.microsoft.com/office/spreadsheetml/2009/9/ac" r="620" x14ac:dyDescent="0.2">
      <c r="H620" s="15" t="str">
        <f t="shared" si="12"/>
        <v/>
      </c>
      <c r="I620" s="44"/>
    </row>
    <row xmlns:x14ac="http://schemas.microsoft.com/office/spreadsheetml/2009/9/ac" r="621" x14ac:dyDescent="0.2">
      <c r="H621" s="15" t="str">
        <f t="shared" si="12"/>
        <v/>
      </c>
      <c r="I621" s="44"/>
    </row>
    <row xmlns:x14ac="http://schemas.microsoft.com/office/spreadsheetml/2009/9/ac" r="622" x14ac:dyDescent="0.2">
      <c r="H622" s="15" t="str">
        <f t="shared" si="12"/>
        <v/>
      </c>
      <c r="I622" s="44"/>
    </row>
    <row xmlns:x14ac="http://schemas.microsoft.com/office/spreadsheetml/2009/9/ac" r="623" x14ac:dyDescent="0.2">
      <c r="H623" s="15" t="str">
        <f t="shared" si="12"/>
        <v/>
      </c>
      <c r="I623" s="44"/>
    </row>
    <row xmlns:x14ac="http://schemas.microsoft.com/office/spreadsheetml/2009/9/ac" r="624" x14ac:dyDescent="0.2">
      <c r="H624" s="15" t="str">
        <f t="shared" si="12"/>
        <v/>
      </c>
      <c r="I624" s="44"/>
    </row>
    <row xmlns:x14ac="http://schemas.microsoft.com/office/spreadsheetml/2009/9/ac" r="625" x14ac:dyDescent="0.2">
      <c r="H625" s="15" t="str">
        <f t="shared" si="12"/>
        <v/>
      </c>
      <c r="I625" s="44"/>
    </row>
    <row xmlns:x14ac="http://schemas.microsoft.com/office/spreadsheetml/2009/9/ac" r="626" x14ac:dyDescent="0.2">
      <c r="H626" s="15" t="str">
        <f t="shared" si="12"/>
        <v/>
      </c>
      <c r="I626" s="44"/>
    </row>
    <row xmlns:x14ac="http://schemas.microsoft.com/office/spreadsheetml/2009/9/ac" r="627" x14ac:dyDescent="0.2">
      <c r="H627" s="15" t="str">
        <f t="shared" si="12"/>
        <v/>
      </c>
      <c r="I627" s="44"/>
    </row>
    <row xmlns:x14ac="http://schemas.microsoft.com/office/spreadsheetml/2009/9/ac" r="628" x14ac:dyDescent="0.2">
      <c r="H628" s="15" t="str">
        <f t="shared" si="12"/>
        <v/>
      </c>
      <c r="I628" s="44"/>
    </row>
    <row xmlns:x14ac="http://schemas.microsoft.com/office/spreadsheetml/2009/9/ac" r="629" x14ac:dyDescent="0.2">
      <c r="H629" s="15" t="str">
        <f t="shared" si="12"/>
        <v/>
      </c>
      <c r="I629" s="44"/>
    </row>
    <row xmlns:x14ac="http://schemas.microsoft.com/office/spreadsheetml/2009/9/ac" r="630" x14ac:dyDescent="0.2">
      <c r="H630" s="15" t="str">
        <f t="shared" si="12"/>
        <v/>
      </c>
      <c r="I630" s="44"/>
    </row>
    <row xmlns:x14ac="http://schemas.microsoft.com/office/spreadsheetml/2009/9/ac" r="631" x14ac:dyDescent="0.2">
      <c r="H631" s="15" t="str">
        <f t="shared" si="12"/>
        <v/>
      </c>
      <c r="I631" s="44"/>
    </row>
    <row xmlns:x14ac="http://schemas.microsoft.com/office/spreadsheetml/2009/9/ac" r="632" x14ac:dyDescent="0.2">
      <c r="H632" s="15" t="str">
        <f t="shared" si="12"/>
        <v/>
      </c>
      <c r="I632" s="44"/>
    </row>
    <row xmlns:x14ac="http://schemas.microsoft.com/office/spreadsheetml/2009/9/ac" r="633" x14ac:dyDescent="0.2">
      <c r="H633" s="15" t="str">
        <f t="shared" si="12"/>
        <v/>
      </c>
      <c r="I633" s="44"/>
    </row>
    <row xmlns:x14ac="http://schemas.microsoft.com/office/spreadsheetml/2009/9/ac" r="634" x14ac:dyDescent="0.2">
      <c r="H634" s="15" t="str">
        <f t="shared" si="12"/>
        <v/>
      </c>
      <c r="I634" s="44"/>
    </row>
    <row xmlns:x14ac="http://schemas.microsoft.com/office/spreadsheetml/2009/9/ac" r="635" x14ac:dyDescent="0.2">
      <c r="H635" s="15" t="str">
        <f t="shared" si="12"/>
        <v/>
      </c>
      <c r="I635" s="44"/>
    </row>
    <row xmlns:x14ac="http://schemas.microsoft.com/office/spreadsheetml/2009/9/ac" r="636" x14ac:dyDescent="0.2">
      <c r="H636" s="15" t="str">
        <f t="shared" si="12"/>
        <v/>
      </c>
      <c r="I636" s="44"/>
    </row>
    <row xmlns:x14ac="http://schemas.microsoft.com/office/spreadsheetml/2009/9/ac" r="637" x14ac:dyDescent="0.2">
      <c r="H637" s="15" t="str">
        <f t="shared" si="12"/>
        <v/>
      </c>
      <c r="I637" s="44"/>
    </row>
    <row xmlns:x14ac="http://schemas.microsoft.com/office/spreadsheetml/2009/9/ac" r="638" x14ac:dyDescent="0.2">
      <c r="H638" s="15" t="str">
        <f t="shared" si="12"/>
        <v/>
      </c>
      <c r="I638" s="44"/>
    </row>
    <row xmlns:x14ac="http://schemas.microsoft.com/office/spreadsheetml/2009/9/ac" r="639" x14ac:dyDescent="0.2">
      <c r="H639" s="15" t="str">
        <f t="shared" si="12"/>
        <v/>
      </c>
      <c r="I639" s="44"/>
    </row>
    <row xmlns:x14ac="http://schemas.microsoft.com/office/spreadsheetml/2009/9/ac" r="640" x14ac:dyDescent="0.2">
      <c r="H640" s="15" t="str">
        <f t="shared" si="12"/>
        <v/>
      </c>
      <c r="I640" s="44"/>
    </row>
    <row xmlns:x14ac="http://schemas.microsoft.com/office/spreadsheetml/2009/9/ac" r="641" x14ac:dyDescent="0.2">
      <c r="H641" s="15" t="str">
        <f t="shared" si="12"/>
        <v/>
      </c>
      <c r="I641" s="44"/>
    </row>
    <row xmlns:x14ac="http://schemas.microsoft.com/office/spreadsheetml/2009/9/ac" r="642" x14ac:dyDescent="0.2">
      <c r="H642" s="15" t="str">
        <f t="shared" ref="H642:H700" si="13">MID(I642,1,2)</f>
        <v/>
      </c>
      <c r="I642" s="44"/>
    </row>
    <row xmlns:x14ac="http://schemas.microsoft.com/office/spreadsheetml/2009/9/ac" r="643" x14ac:dyDescent="0.2">
      <c r="H643" s="15" t="str">
        <f t="shared" si="13"/>
        <v/>
      </c>
      <c r="I643" s="44"/>
    </row>
    <row xmlns:x14ac="http://schemas.microsoft.com/office/spreadsheetml/2009/9/ac" r="644" x14ac:dyDescent="0.2">
      <c r="H644" s="15" t="str">
        <f t="shared" si="13"/>
        <v/>
      </c>
      <c r="I644" s="44"/>
    </row>
    <row xmlns:x14ac="http://schemas.microsoft.com/office/spreadsheetml/2009/9/ac" r="645" x14ac:dyDescent="0.2">
      <c r="H645" s="15" t="str">
        <f t="shared" si="13"/>
        <v/>
      </c>
      <c r="I645" s="44"/>
    </row>
    <row xmlns:x14ac="http://schemas.microsoft.com/office/spreadsheetml/2009/9/ac" r="646" x14ac:dyDescent="0.2">
      <c r="H646" s="15" t="str">
        <f t="shared" si="13"/>
        <v/>
      </c>
      <c r="I646" s="44"/>
    </row>
    <row xmlns:x14ac="http://schemas.microsoft.com/office/spreadsheetml/2009/9/ac" r="647" x14ac:dyDescent="0.2">
      <c r="H647" s="15" t="str">
        <f t="shared" si="13"/>
        <v/>
      </c>
      <c r="I647" s="44"/>
    </row>
    <row xmlns:x14ac="http://schemas.microsoft.com/office/spreadsheetml/2009/9/ac" r="648" x14ac:dyDescent="0.2">
      <c r="H648" s="15" t="str">
        <f t="shared" si="13"/>
        <v/>
      </c>
      <c r="I648" s="44"/>
    </row>
    <row xmlns:x14ac="http://schemas.microsoft.com/office/spreadsheetml/2009/9/ac" r="649" x14ac:dyDescent="0.2">
      <c r="H649" s="15" t="str">
        <f t="shared" si="13"/>
        <v/>
      </c>
      <c r="I649" s="44"/>
    </row>
    <row xmlns:x14ac="http://schemas.microsoft.com/office/spreadsheetml/2009/9/ac" r="650" x14ac:dyDescent="0.2">
      <c r="H650" s="15" t="str">
        <f t="shared" si="13"/>
        <v/>
      </c>
      <c r="I650" s="44"/>
    </row>
    <row xmlns:x14ac="http://schemas.microsoft.com/office/spreadsheetml/2009/9/ac" r="651" x14ac:dyDescent="0.2">
      <c r="H651" s="15" t="str">
        <f t="shared" si="13"/>
        <v/>
      </c>
      <c r="I651" s="44"/>
    </row>
    <row xmlns:x14ac="http://schemas.microsoft.com/office/spreadsheetml/2009/9/ac" r="652" x14ac:dyDescent="0.2">
      <c r="H652" s="15" t="str">
        <f t="shared" si="13"/>
        <v/>
      </c>
      <c r="I652" s="44"/>
    </row>
    <row xmlns:x14ac="http://schemas.microsoft.com/office/spreadsheetml/2009/9/ac" r="653" x14ac:dyDescent="0.2">
      <c r="H653" s="15" t="str">
        <f t="shared" si="13"/>
        <v/>
      </c>
      <c r="I653" s="44"/>
    </row>
    <row xmlns:x14ac="http://schemas.microsoft.com/office/spreadsheetml/2009/9/ac" r="654" x14ac:dyDescent="0.2">
      <c r="H654" s="15" t="str">
        <f t="shared" si="13"/>
        <v/>
      </c>
      <c r="I654" s="44"/>
    </row>
    <row xmlns:x14ac="http://schemas.microsoft.com/office/spreadsheetml/2009/9/ac" r="655" x14ac:dyDescent="0.2">
      <c r="H655" s="15" t="str">
        <f t="shared" si="13"/>
        <v/>
      </c>
      <c r="I655" s="44"/>
    </row>
    <row xmlns:x14ac="http://schemas.microsoft.com/office/spreadsheetml/2009/9/ac" r="656" x14ac:dyDescent="0.2">
      <c r="H656" s="15" t="str">
        <f t="shared" si="13"/>
        <v/>
      </c>
      <c r="I656" s="44"/>
    </row>
    <row xmlns:x14ac="http://schemas.microsoft.com/office/spreadsheetml/2009/9/ac" r="657" x14ac:dyDescent="0.2">
      <c r="H657" s="15" t="str">
        <f t="shared" si="13"/>
        <v/>
      </c>
      <c r="I657" s="44"/>
    </row>
    <row xmlns:x14ac="http://schemas.microsoft.com/office/spreadsheetml/2009/9/ac" r="658" x14ac:dyDescent="0.2">
      <c r="H658" s="15" t="str">
        <f t="shared" si="13"/>
        <v/>
      </c>
      <c r="I658" s="44"/>
    </row>
    <row xmlns:x14ac="http://schemas.microsoft.com/office/spreadsheetml/2009/9/ac" r="659" x14ac:dyDescent="0.2">
      <c r="H659" s="15" t="str">
        <f t="shared" si="13"/>
        <v/>
      </c>
      <c r="I659" s="44"/>
    </row>
    <row xmlns:x14ac="http://schemas.microsoft.com/office/spreadsheetml/2009/9/ac" r="660" x14ac:dyDescent="0.2">
      <c r="H660" s="15" t="str">
        <f t="shared" si="13"/>
        <v/>
      </c>
      <c r="I660" s="44"/>
    </row>
    <row xmlns:x14ac="http://schemas.microsoft.com/office/spreadsheetml/2009/9/ac" r="661" x14ac:dyDescent="0.2">
      <c r="H661" s="15" t="str">
        <f t="shared" si="13"/>
        <v/>
      </c>
      <c r="I661" s="44"/>
    </row>
    <row xmlns:x14ac="http://schemas.microsoft.com/office/spreadsheetml/2009/9/ac" r="662" x14ac:dyDescent="0.2">
      <c r="H662" s="15" t="str">
        <f t="shared" si="13"/>
        <v/>
      </c>
      <c r="I662" s="44"/>
    </row>
    <row xmlns:x14ac="http://schemas.microsoft.com/office/spreadsheetml/2009/9/ac" r="663" x14ac:dyDescent="0.2">
      <c r="H663" s="15" t="str">
        <f t="shared" si="13"/>
        <v/>
      </c>
      <c r="I663" s="44"/>
    </row>
    <row xmlns:x14ac="http://schemas.microsoft.com/office/spreadsheetml/2009/9/ac" r="664" x14ac:dyDescent="0.2">
      <c r="H664" s="15" t="str">
        <f t="shared" si="13"/>
        <v/>
      </c>
      <c r="I664" s="44"/>
    </row>
    <row xmlns:x14ac="http://schemas.microsoft.com/office/spreadsheetml/2009/9/ac" r="665" x14ac:dyDescent="0.2">
      <c r="H665" s="15" t="str">
        <f t="shared" si="13"/>
        <v/>
      </c>
      <c r="I665" s="44"/>
    </row>
    <row xmlns:x14ac="http://schemas.microsoft.com/office/spreadsheetml/2009/9/ac" r="666" x14ac:dyDescent="0.2">
      <c r="H666" s="15" t="str">
        <f t="shared" si="13"/>
        <v/>
      </c>
      <c r="I666" s="44"/>
    </row>
    <row xmlns:x14ac="http://schemas.microsoft.com/office/spreadsheetml/2009/9/ac" r="667" x14ac:dyDescent="0.2">
      <c r="H667" s="15" t="str">
        <f t="shared" si="13"/>
        <v/>
      </c>
      <c r="I667" s="44"/>
    </row>
    <row xmlns:x14ac="http://schemas.microsoft.com/office/spreadsheetml/2009/9/ac" r="668" x14ac:dyDescent="0.2">
      <c r="H668" s="15" t="str">
        <f t="shared" si="13"/>
        <v/>
      </c>
      <c r="I668" s="44"/>
    </row>
    <row xmlns:x14ac="http://schemas.microsoft.com/office/spreadsheetml/2009/9/ac" r="669" x14ac:dyDescent="0.2">
      <c r="H669" s="15" t="str">
        <f t="shared" si="13"/>
        <v/>
      </c>
      <c r="I669" s="44"/>
    </row>
    <row xmlns:x14ac="http://schemas.microsoft.com/office/spreadsheetml/2009/9/ac" r="670" x14ac:dyDescent="0.2">
      <c r="H670" s="15" t="str">
        <f t="shared" si="13"/>
        <v/>
      </c>
      <c r="I670" s="44"/>
    </row>
    <row xmlns:x14ac="http://schemas.microsoft.com/office/spreadsheetml/2009/9/ac" r="671" x14ac:dyDescent="0.2">
      <c r="H671" s="15" t="str">
        <f t="shared" si="13"/>
        <v/>
      </c>
      <c r="I671" s="44"/>
    </row>
    <row xmlns:x14ac="http://schemas.microsoft.com/office/spreadsheetml/2009/9/ac" r="672" x14ac:dyDescent="0.2">
      <c r="H672" s="15" t="str">
        <f t="shared" si="13"/>
        <v/>
      </c>
      <c r="I672" s="44"/>
    </row>
    <row xmlns:x14ac="http://schemas.microsoft.com/office/spreadsheetml/2009/9/ac" r="673" x14ac:dyDescent="0.2">
      <c r="H673" s="15" t="str">
        <f t="shared" si="13"/>
        <v/>
      </c>
      <c r="I673" s="44"/>
    </row>
    <row xmlns:x14ac="http://schemas.microsoft.com/office/spreadsheetml/2009/9/ac" r="674" x14ac:dyDescent="0.2">
      <c r="H674" s="15" t="str">
        <f t="shared" si="13"/>
        <v/>
      </c>
      <c r="I674" s="44"/>
    </row>
    <row xmlns:x14ac="http://schemas.microsoft.com/office/spreadsheetml/2009/9/ac" r="675" x14ac:dyDescent="0.2">
      <c r="H675" s="15" t="str">
        <f t="shared" si="13"/>
        <v/>
      </c>
      <c r="I675" s="44"/>
    </row>
    <row xmlns:x14ac="http://schemas.microsoft.com/office/spreadsheetml/2009/9/ac" r="676" x14ac:dyDescent="0.2">
      <c r="H676" s="15" t="str">
        <f t="shared" si="13"/>
        <v/>
      </c>
      <c r="I676" s="44"/>
    </row>
    <row xmlns:x14ac="http://schemas.microsoft.com/office/spreadsheetml/2009/9/ac" r="677" x14ac:dyDescent="0.2">
      <c r="H677" s="15" t="str">
        <f t="shared" si="13"/>
        <v/>
      </c>
      <c r="I677" s="44"/>
    </row>
    <row xmlns:x14ac="http://schemas.microsoft.com/office/spreadsheetml/2009/9/ac" r="678" x14ac:dyDescent="0.2">
      <c r="H678" s="15" t="str">
        <f t="shared" si="13"/>
        <v/>
      </c>
      <c r="I678" s="44"/>
    </row>
    <row xmlns:x14ac="http://schemas.microsoft.com/office/spreadsheetml/2009/9/ac" r="679" x14ac:dyDescent="0.2">
      <c r="H679" s="15" t="str">
        <f t="shared" si="13"/>
        <v/>
      </c>
      <c r="I679" s="44"/>
    </row>
    <row xmlns:x14ac="http://schemas.microsoft.com/office/spreadsheetml/2009/9/ac" r="680" x14ac:dyDescent="0.2">
      <c r="H680" s="15" t="str">
        <f t="shared" si="13"/>
        <v/>
      </c>
      <c r="I680" s="44"/>
    </row>
    <row xmlns:x14ac="http://schemas.microsoft.com/office/spreadsheetml/2009/9/ac" r="681" x14ac:dyDescent="0.2">
      <c r="H681" s="15" t="str">
        <f t="shared" si="13"/>
        <v/>
      </c>
      <c r="I681" s="44"/>
    </row>
    <row xmlns:x14ac="http://schemas.microsoft.com/office/spreadsheetml/2009/9/ac" r="682" x14ac:dyDescent="0.2">
      <c r="H682" s="15" t="str">
        <f t="shared" si="13"/>
        <v/>
      </c>
      <c r="I682" s="44"/>
    </row>
    <row xmlns:x14ac="http://schemas.microsoft.com/office/spreadsheetml/2009/9/ac" r="683" x14ac:dyDescent="0.2">
      <c r="H683" s="15" t="str">
        <f t="shared" si="13"/>
        <v/>
      </c>
      <c r="I683" s="44"/>
    </row>
    <row xmlns:x14ac="http://schemas.microsoft.com/office/spreadsheetml/2009/9/ac" r="684" x14ac:dyDescent="0.2">
      <c r="H684" s="15" t="str">
        <f t="shared" si="13"/>
        <v/>
      </c>
      <c r="I684" s="44"/>
    </row>
    <row xmlns:x14ac="http://schemas.microsoft.com/office/spreadsheetml/2009/9/ac" r="685" x14ac:dyDescent="0.2">
      <c r="H685" s="15" t="str">
        <f t="shared" si="13"/>
        <v/>
      </c>
      <c r="I685" s="44"/>
    </row>
    <row xmlns:x14ac="http://schemas.microsoft.com/office/spreadsheetml/2009/9/ac" r="686" x14ac:dyDescent="0.2">
      <c r="H686" s="15" t="str">
        <f t="shared" si="13"/>
        <v/>
      </c>
      <c r="I686" s="44"/>
    </row>
    <row xmlns:x14ac="http://schemas.microsoft.com/office/spreadsheetml/2009/9/ac" r="687" x14ac:dyDescent="0.2">
      <c r="H687" s="15" t="str">
        <f t="shared" si="13"/>
        <v/>
      </c>
      <c r="I687" s="44"/>
    </row>
    <row xmlns:x14ac="http://schemas.microsoft.com/office/spreadsheetml/2009/9/ac" r="688" x14ac:dyDescent="0.2">
      <c r="H688" s="15" t="str">
        <f t="shared" si="13"/>
        <v/>
      </c>
      <c r="I688" s="44"/>
    </row>
    <row xmlns:x14ac="http://schemas.microsoft.com/office/spreadsheetml/2009/9/ac" r="689" x14ac:dyDescent="0.2">
      <c r="H689" s="15" t="str">
        <f t="shared" si="13"/>
        <v/>
      </c>
      <c r="I689" s="44"/>
    </row>
    <row xmlns:x14ac="http://schemas.microsoft.com/office/spreadsheetml/2009/9/ac" r="690" x14ac:dyDescent="0.2">
      <c r="H690" s="15" t="str">
        <f t="shared" si="13"/>
        <v/>
      </c>
      <c r="I690" s="44"/>
    </row>
    <row xmlns:x14ac="http://schemas.microsoft.com/office/spreadsheetml/2009/9/ac" r="691" x14ac:dyDescent="0.2">
      <c r="H691" s="15" t="str">
        <f t="shared" si="13"/>
        <v/>
      </c>
      <c r="I691" s="44"/>
    </row>
    <row xmlns:x14ac="http://schemas.microsoft.com/office/spreadsheetml/2009/9/ac" r="692" x14ac:dyDescent="0.2">
      <c r="H692" s="15" t="str">
        <f t="shared" si="13"/>
        <v/>
      </c>
      <c r="I692" s="44"/>
    </row>
    <row xmlns:x14ac="http://schemas.microsoft.com/office/spreadsheetml/2009/9/ac" r="693" x14ac:dyDescent="0.2">
      <c r="H693" s="15" t="str">
        <f t="shared" si="13"/>
        <v/>
      </c>
      <c r="I693" s="44"/>
    </row>
    <row xmlns:x14ac="http://schemas.microsoft.com/office/spreadsheetml/2009/9/ac" r="694" x14ac:dyDescent="0.2">
      <c r="H694" s="15" t="str">
        <f t="shared" si="13"/>
        <v/>
      </c>
      <c r="I694" s="44"/>
    </row>
    <row xmlns:x14ac="http://schemas.microsoft.com/office/spreadsheetml/2009/9/ac" r="695" x14ac:dyDescent="0.2">
      <c r="H695" s="15" t="str">
        <f t="shared" si="13"/>
        <v/>
      </c>
      <c r="I695" s="44"/>
    </row>
    <row xmlns:x14ac="http://schemas.microsoft.com/office/spreadsheetml/2009/9/ac" r="696" x14ac:dyDescent="0.2">
      <c r="H696" s="15" t="str">
        <f t="shared" si="13"/>
        <v/>
      </c>
      <c r="I696" s="44"/>
    </row>
    <row xmlns:x14ac="http://schemas.microsoft.com/office/spreadsheetml/2009/9/ac" r="697" x14ac:dyDescent="0.2">
      <c r="H697" t="str">
        <f t="shared" si="13"/>
        <v/>
      </c>
      <c r="I697" s="44"/>
    </row>
    <row xmlns:x14ac="http://schemas.microsoft.com/office/spreadsheetml/2009/9/ac" r="698" x14ac:dyDescent="0.2">
      <c r="H698" t="str">
        <f t="shared" si="13"/>
        <v/>
      </c>
      <c r="I698" s="44"/>
    </row>
    <row xmlns:x14ac="http://schemas.microsoft.com/office/spreadsheetml/2009/9/ac" r="699" x14ac:dyDescent="0.2">
      <c r="H699" t="str">
        <f t="shared" si="13"/>
        <v/>
      </c>
      <c r="I699" s="44"/>
    </row>
    <row xmlns:x14ac="http://schemas.microsoft.com/office/spreadsheetml/2009/9/ac" r="700" x14ac:dyDescent="0.2">
      <c r="H700" t="str">
        <f t="shared" si="13"/>
        <v/>
      </c>
      <c r="I700" s="44"/>
    </row>
  </sheetData>
  <sheetProtection algorithmName="SHA-512" hashValue="oD6OYTCp71oUrGLUYi/weDUJG16QSfNevdFtOZuHJ2ybM85jVUtIw9fCZzSLmwMNC6nR5hyIOtIyGP3b7vTS9Q==" saltValue="6MYnRPq5OrdPa2/zjInqFA==" spinCount="100000" sheet="true" objects="true" scenarios="true"/>
  <sortState ref="I2:J694">
    <sortCondition ref="I2:I694"/>
  </sortState>
  <phoneticPr fontId="5" type="noConversion"/>
  <pageMargins left="0.787401575" right="0.787401575" top="0.984251969" bottom="0.984251969" header="0.4921259845" footer="0.4921259845"/>
  <pageSetup paperSize="9" orientation="portrait" horizontalDpi="2400" verticalDpi="2400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32</vt:i4>
      </vt:variant>
    </vt:vector>
  </HeadingPairs>
  <TitlesOfParts>
    <vt:vector size="35" baseType="lpstr">
      <vt:lpstr>soupiska</vt:lpstr>
      <vt:lpstr>DBčlenůŠSČR</vt:lpstr>
      <vt:lpstr>číselníky</vt:lpstr>
      <vt:lpstr>ehraci</vt:lpstr>
      <vt:lpstr>ELOCR</vt:lpstr>
      <vt:lpstr>ELOFIDE</vt:lpstr>
      <vt:lpstr>enikluby</vt:lpstr>
      <vt:lpstr>Ev_c_LOK</vt:lpstr>
      <vt:lpstr>evyMaska</vt:lpstr>
      <vt:lpstr>FED</vt:lpstr>
      <vt:lpstr>FEvCis</vt:lpstr>
      <vt:lpstr>HCas</vt:lpstr>
      <vt:lpstr>HDen</vt:lpstr>
      <vt:lpstr>ihraci</vt:lpstr>
      <vt:lpstr>ikluby</vt:lpstr>
      <vt:lpstr>Jmeno</vt:lpstr>
      <vt:lpstr>kododd</vt:lpstr>
      <vt:lpstr>KodOddilu</vt:lpstr>
      <vt:lpstr>kokr</vt:lpstr>
      <vt:lpstr>Kraj</vt:lpstr>
      <vt:lpstr>kraje</vt:lpstr>
      <vt:lpstr>krajod</vt:lpstr>
      <vt:lpstr>krokodil</vt:lpstr>
      <vt:lpstr>NazevOddil</vt:lpstr>
      <vt:lpstr>Oddil</vt:lpstr>
      <vt:lpstr>ohraci</vt:lpstr>
      <vt:lpstr>RegPopl</vt:lpstr>
      <vt:lpstr>rocnik</vt:lpstr>
      <vt:lpstr>RokNar</vt:lpstr>
      <vt:lpstr>soutez</vt:lpstr>
      <vt:lpstr>vohraci</vt:lpstr>
      <vt:lpstr>vybecis</vt:lpstr>
      <vt:lpstr>vyberHrace</vt:lpstr>
      <vt:lpstr>vyMaska</vt:lpstr>
      <vt:lpstr>zkraj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Kropik</dc:creator>
  <cp:lastModifiedBy>Honza</cp:lastModifiedBy>
  <cp:lastPrinted>2019-04-28T20:31:01Z</cp:lastPrinted>
  <dcterms:created xsi:type="dcterms:W3CDTF">2015-07-28T12:45:17Z</dcterms:created>
  <dcterms:modified xsi:type="dcterms:W3CDTF">2026-05-04T13:23:50Z</dcterms:modified>
</cp:coreProperties>
</file>